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lavo\Desktop\tis\"/>
    </mc:Choice>
  </mc:AlternateContent>
  <xr:revisionPtr revIDLastSave="0" documentId="13_ncr:1_{177E5047-9442-4C5E-ABAB-E6E430FAFDD5}" xr6:coauthVersionLast="47" xr6:coauthVersionMax="47" xr10:uidLastSave="{00000000-0000-0000-0000-000000000000}"/>
  <bookViews>
    <workbookView xWindow="-28920" yWindow="-120" windowWidth="29040" windowHeight="15840" firstSheet="24" activeTab="30" xr2:uid="{00000000-000D-0000-FFFF-FFFF00000000}"/>
  </bookViews>
  <sheets>
    <sheet name="Zahr. vyznam pre Slovensko" sheetId="1" r:id="rId1"/>
    <sheet name="Parametre" sheetId="2" r:id="rId2"/>
    <sheet name="Zahraničné financovanie" sheetId="3" r:id="rId3"/>
    <sheet name="Norm. Zahr. Financovanie" sheetId="6" r:id="rId4"/>
    <sheet name="Norm. celkova previazanost" sheetId="4" r:id="rId5"/>
    <sheet name="Norm. uspesnost" sheetId="5" r:id="rId6"/>
    <sheet name="Norm. financovanie + uspesnost" sheetId="7" r:id="rId7"/>
    <sheet name="Export" sheetId="8" r:id="rId8"/>
    <sheet name="Import" sheetId="9" r:id="rId9"/>
    <sheet name="Export+Import" sheetId="10" r:id="rId10"/>
    <sheet name="Ekonomicka previazanost" sheetId="11" r:id="rId11"/>
    <sheet name="Norm. ekonomicka prieviazanost" sheetId="12" r:id="rId12"/>
    <sheet name="Vzdialenosti statov" sheetId="13" r:id="rId13"/>
    <sheet name="Susedne staty" sheetId="14" r:id="rId14"/>
    <sheet name="Jazyk" sheetId="15" r:id="rId15"/>
    <sheet name="Etnikum" sheetId="16" r:id="rId16"/>
    <sheet name="Neekonomicka previazanost" sheetId="17" r:id="rId17"/>
    <sheet name="Norm. neekonomicka previazanost" sheetId="18" r:id="rId18"/>
    <sheet name="Celkova previazanost" sheetId="19" r:id="rId19"/>
    <sheet name="Vplyv jednotlivych statov" sheetId="20" r:id="rId20"/>
    <sheet name="Body - sporty" sheetId="21" r:id="rId21"/>
    <sheet name="Poradie - sporty" sheetId="22" r:id="rId22"/>
    <sheet name="1.Poradie vramci sportov" sheetId="23" r:id="rId23"/>
    <sheet name="2.Body vramci sportov" sheetId="24" r:id="rId24"/>
    <sheet name="3.Body vramci krajiny" sheetId="25" r:id="rId25"/>
    <sheet name="4.Poradie vramci krajiny" sheetId="26" r:id="rId26"/>
    <sheet name="Uspesnost" sheetId="27" r:id="rId27"/>
    <sheet name="Uspesnost-T" sheetId="28" r:id="rId28"/>
    <sheet name="Norm. uspesnost-T" sheetId="29" r:id="rId29"/>
    <sheet name="Hárok1" sheetId="31" r:id="rId30"/>
    <sheet name="BiggestGlobalSports" sheetId="30" r:id="rId31"/>
  </sheets>
  <definedNames>
    <definedName name="_xlnm._FilterDatabase" localSheetId="0" hidden="1">'Zahr. vyznam pre Slovensko'!$A$2:$BD$100</definedName>
    <definedName name="Martial1">Parametre!$E$29:$E$39</definedName>
    <definedName name="Martial10">Parametre!$W$29:$W$39</definedName>
    <definedName name="Martial11">Parametre!$Y$29:$Y$39</definedName>
    <definedName name="Martial12">Parametre!$AA$29:$AA$39</definedName>
    <definedName name="Martial13">Parametre!$AC$29:$AC$39</definedName>
    <definedName name="Martial14">Parametre!$AE$29:$AE$39</definedName>
    <definedName name="Martial15">Parametre!$AG$29:$AG$39</definedName>
    <definedName name="Martial16">Parametre!$AI$29:$AI$39</definedName>
    <definedName name="Martial2">Parametre!$G$29:$G$39</definedName>
    <definedName name="Martial3">Parametre!$I$29:$I$39</definedName>
    <definedName name="Martial4">Parametre!$K$29:$K$39</definedName>
    <definedName name="Martial5">Parametre!$M$29:$M$39</definedName>
    <definedName name="Martial6">Parametre!$O$29:$O$39</definedName>
    <definedName name="Martial7">Parametre!$Q$29:$Q$39</definedName>
    <definedName name="Martial8">Parametre!$S$29:$S$39</definedName>
    <definedName name="Martial9">Parametre!$U$29:$U$39</definedName>
    <definedName name="Water1">Parametre!$E$19:$E$24</definedName>
    <definedName name="Water10">Parametre!$W$19:$W$24</definedName>
    <definedName name="Water2">Parametre!$G$19:$G$24</definedName>
    <definedName name="Water3">Parametre!$I$19:$I$24</definedName>
    <definedName name="Water4">Parametre!$K$19:$K$24</definedName>
    <definedName name="Water5">Parametre!$M$19:$M$24</definedName>
    <definedName name="Water6">Parametre!$O$19:$O$24</definedName>
    <definedName name="Water7">Parametre!$Q$19:$Q$24</definedName>
    <definedName name="Water8">Parametre!$S$19:$S$24</definedName>
    <definedName name="Water9">Parametre!$U$19:$U$24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5" i="30" l="1"/>
  <c r="E56" i="30"/>
  <c r="F56" i="3"/>
  <c r="F57" i="3" s="1"/>
  <c r="G56" i="3"/>
  <c r="G57" i="3" s="1"/>
  <c r="H56" i="3"/>
  <c r="H57" i="3" s="1"/>
  <c r="I56" i="3"/>
  <c r="I57" i="3" s="1"/>
  <c r="J56" i="3"/>
  <c r="K56" i="3"/>
  <c r="K57" i="3" s="1"/>
  <c r="L56" i="3"/>
  <c r="L57" i="3" s="1"/>
  <c r="M56" i="3"/>
  <c r="M57" i="3" s="1"/>
  <c r="N56" i="3"/>
  <c r="N57" i="3" s="1"/>
  <c r="O56" i="3"/>
  <c r="O57" i="3" s="1"/>
  <c r="P56" i="3"/>
  <c r="P57" i="3" s="1"/>
  <c r="Q56" i="3"/>
  <c r="Q57" i="3" s="1"/>
  <c r="R56" i="3"/>
  <c r="R57" i="3" s="1"/>
  <c r="S56" i="3"/>
  <c r="S57" i="3" s="1"/>
  <c r="T56" i="3"/>
  <c r="T57" i="3" s="1"/>
  <c r="U56" i="3"/>
  <c r="U57" i="3" s="1"/>
  <c r="V56" i="3"/>
  <c r="W56" i="3"/>
  <c r="W57" i="3" s="1"/>
  <c r="X56" i="3"/>
  <c r="X57" i="3" s="1"/>
  <c r="Y56" i="3"/>
  <c r="Y57" i="3" s="1"/>
  <c r="Z56" i="3"/>
  <c r="Z57" i="3" s="1"/>
  <c r="AA56" i="3"/>
  <c r="AA57" i="3" s="1"/>
  <c r="AB56" i="3"/>
  <c r="AB57" i="3" s="1"/>
  <c r="AC56" i="3"/>
  <c r="AC57" i="3" s="1"/>
  <c r="AD56" i="3"/>
  <c r="AD57" i="3" s="1"/>
  <c r="AE56" i="3"/>
  <c r="AE57" i="3" s="1"/>
  <c r="AF56" i="3"/>
  <c r="AF57" i="3" s="1"/>
  <c r="AG56" i="3"/>
  <c r="AG57" i="3" s="1"/>
  <c r="AH56" i="3"/>
  <c r="AI56" i="3"/>
  <c r="AI57" i="3" s="1"/>
  <c r="AJ56" i="3"/>
  <c r="AJ57" i="3" s="1"/>
  <c r="AK56" i="3"/>
  <c r="AK57" i="3" s="1"/>
  <c r="AL56" i="3"/>
  <c r="AL57" i="3" s="1"/>
  <c r="AM56" i="3"/>
  <c r="AM57" i="3" s="1"/>
  <c r="AN56" i="3"/>
  <c r="AN57" i="3" s="1"/>
  <c r="AO56" i="3"/>
  <c r="AO57" i="3" s="1"/>
  <c r="AP56" i="3"/>
  <c r="AP57" i="3" s="1"/>
  <c r="AQ56" i="3"/>
  <c r="AQ57" i="3" s="1"/>
  <c r="AR56" i="3"/>
  <c r="AR57" i="3" s="1"/>
  <c r="AS56" i="3"/>
  <c r="AS57" i="3" s="1"/>
  <c r="AT56" i="3"/>
  <c r="AT57" i="3" s="1"/>
  <c r="AU56" i="3"/>
  <c r="AU57" i="3" s="1"/>
  <c r="AV56" i="3"/>
  <c r="AV57" i="3" s="1"/>
  <c r="AW56" i="3"/>
  <c r="AW57" i="3" s="1"/>
  <c r="AX56" i="3"/>
  <c r="AY56" i="3"/>
  <c r="AY57" i="3" s="1"/>
  <c r="AZ56" i="3"/>
  <c r="AZ57" i="3" s="1"/>
  <c r="BA56" i="3"/>
  <c r="BA57" i="3" s="1"/>
  <c r="BB56" i="3"/>
  <c r="BB57" i="3" s="1"/>
  <c r="BC56" i="3"/>
  <c r="BC57" i="3" s="1"/>
  <c r="BD56" i="3"/>
  <c r="BD57" i="3" s="1"/>
  <c r="J57" i="3"/>
  <c r="V57" i="3"/>
  <c r="AH57" i="3"/>
  <c r="AX57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C2" i="11"/>
  <c r="D96" i="30"/>
  <c r="D65" i="30"/>
  <c r="D56" i="30"/>
  <c r="D50" i="30"/>
  <c r="D6" i="30"/>
  <c r="DF53" i="26"/>
  <c r="DC53" i="26"/>
  <c r="CX53" i="26"/>
  <c r="CW53" i="26"/>
  <c r="CQ53" i="26"/>
  <c r="CP53" i="26"/>
  <c r="CN53" i="26"/>
  <c r="CK53" i="26"/>
  <c r="CC53" i="26"/>
  <c r="CA53" i="26"/>
  <c r="BZ53" i="26"/>
  <c r="BX53" i="26"/>
  <c r="BW53" i="26"/>
  <c r="BV53" i="26"/>
  <c r="BS53" i="26"/>
  <c r="BN53" i="26"/>
  <c r="BL53" i="26"/>
  <c r="BK53" i="26"/>
  <c r="BJ53" i="26"/>
  <c r="BF53" i="26"/>
  <c r="BD53" i="26"/>
  <c r="BC53" i="26"/>
  <c r="AV53" i="26"/>
  <c r="AQ53" i="26"/>
  <c r="AM53" i="26"/>
  <c r="AF53" i="26"/>
  <c r="Z53" i="26"/>
  <c r="X53" i="26"/>
  <c r="H53" i="26"/>
  <c r="DF52" i="26"/>
  <c r="DC52" i="26"/>
  <c r="CW52" i="26"/>
  <c r="CV52" i="26"/>
  <c r="CU52" i="26"/>
  <c r="CT52" i="26"/>
  <c r="CS52" i="26"/>
  <c r="CQ52" i="26"/>
  <c r="CP52" i="26"/>
  <c r="CN52" i="26"/>
  <c r="CK52" i="26"/>
  <c r="CJ52" i="26"/>
  <c r="CI52" i="26"/>
  <c r="CG52" i="26"/>
  <c r="CC52" i="26"/>
  <c r="CA52" i="26"/>
  <c r="BY52" i="26"/>
  <c r="BX52" i="26"/>
  <c r="BW52" i="26"/>
  <c r="BV52" i="26"/>
  <c r="BT52" i="26"/>
  <c r="BS52" i="26"/>
  <c r="BN52" i="26"/>
  <c r="BM52" i="26"/>
  <c r="BL52" i="26"/>
  <c r="BK52" i="26"/>
  <c r="BG52" i="26"/>
  <c r="BD52" i="26"/>
  <c r="BC52" i="26"/>
  <c r="BB52" i="26"/>
  <c r="AZ52" i="26"/>
  <c r="AW52" i="26"/>
  <c r="AV52" i="26"/>
  <c r="AN52" i="26"/>
  <c r="AM52" i="26"/>
  <c r="AG52" i="26"/>
  <c r="AF52" i="26"/>
  <c r="Z52" i="26"/>
  <c r="Y52" i="26"/>
  <c r="X52" i="26"/>
  <c r="T52" i="26"/>
  <c r="Q52" i="26"/>
  <c r="N52" i="26"/>
  <c r="K52" i="26"/>
  <c r="H52" i="26"/>
  <c r="CV51" i="26"/>
  <c r="CU51" i="26"/>
  <c r="CQ51" i="26"/>
  <c r="CK51" i="26"/>
  <c r="CC51" i="26"/>
  <c r="BS51" i="26"/>
  <c r="BG51" i="26"/>
  <c r="BD51" i="26"/>
  <c r="BC51" i="26"/>
  <c r="X51" i="26"/>
  <c r="K51" i="26"/>
  <c r="H51" i="26"/>
  <c r="CX50" i="26"/>
  <c r="CV50" i="26"/>
  <c r="CQ50" i="26"/>
  <c r="CK50" i="26"/>
  <c r="CJ50" i="26"/>
  <c r="CI50" i="26"/>
  <c r="CC50" i="26"/>
  <c r="BX50" i="26"/>
  <c r="BW50" i="26"/>
  <c r="BS50" i="26"/>
  <c r="BK50" i="26"/>
  <c r="BG50" i="26"/>
  <c r="BD50" i="26"/>
  <c r="BC50" i="26"/>
  <c r="AZ50" i="26"/>
  <c r="AV50" i="26"/>
  <c r="AM50" i="26"/>
  <c r="AH50" i="26"/>
  <c r="AF50" i="26"/>
  <c r="H50" i="26"/>
  <c r="F50" i="26"/>
  <c r="CV49" i="26"/>
  <c r="CU49" i="26"/>
  <c r="CQ49" i="26"/>
  <c r="CK49" i="26"/>
  <c r="CF49" i="26"/>
  <c r="CA49" i="26"/>
  <c r="BW49" i="26"/>
  <c r="BS49" i="26"/>
  <c r="BD49" i="26"/>
  <c r="BC49" i="26"/>
  <c r="AW49" i="26"/>
  <c r="AV49" i="26"/>
  <c r="Z49" i="26"/>
  <c r="H49" i="26"/>
  <c r="DF48" i="26"/>
  <c r="CV48" i="26"/>
  <c r="CU48" i="26"/>
  <c r="CQ48" i="26"/>
  <c r="CK48" i="26"/>
  <c r="CC48" i="26"/>
  <c r="BX48" i="26"/>
  <c r="BS48" i="26"/>
  <c r="BN48" i="26"/>
  <c r="BM48" i="26"/>
  <c r="BG48" i="26"/>
  <c r="BD48" i="26"/>
  <c r="AZ48" i="26"/>
  <c r="AW48" i="26"/>
  <c r="AV48" i="26"/>
  <c r="AM48" i="26"/>
  <c r="AF48" i="26"/>
  <c r="T48" i="26"/>
  <c r="N48" i="26"/>
  <c r="K48" i="26"/>
  <c r="H48" i="26"/>
  <c r="DI47" i="26"/>
  <c r="DG47" i="26"/>
  <c r="DF47" i="26"/>
  <c r="DC47" i="26"/>
  <c r="CW47" i="26"/>
  <c r="CV47" i="26"/>
  <c r="CU47" i="26"/>
  <c r="CQ47" i="26"/>
  <c r="CP47" i="26"/>
  <c r="CN47" i="26"/>
  <c r="CK47" i="26"/>
  <c r="CC47" i="26"/>
  <c r="BZ47" i="26"/>
  <c r="BY47" i="26"/>
  <c r="BW47" i="26"/>
  <c r="BV47" i="26"/>
  <c r="BS47" i="26"/>
  <c r="BQ47" i="26"/>
  <c r="BP47" i="26"/>
  <c r="BN47" i="26"/>
  <c r="BM47" i="26"/>
  <c r="BL47" i="26"/>
  <c r="BK47" i="26"/>
  <c r="BD47" i="26"/>
  <c r="BC47" i="26"/>
  <c r="AZ47" i="26"/>
  <c r="AV47" i="26"/>
  <c r="AQ47" i="26"/>
  <c r="AO47" i="26"/>
  <c r="AL47" i="26"/>
  <c r="AH47" i="26"/>
  <c r="AG47" i="26"/>
  <c r="AF47" i="26"/>
  <c r="Z47" i="26"/>
  <c r="Y47" i="26"/>
  <c r="X47" i="26"/>
  <c r="T47" i="26"/>
  <c r="O47" i="26"/>
  <c r="N47" i="26"/>
  <c r="K47" i="26"/>
  <c r="I47" i="26"/>
  <c r="H47" i="26"/>
  <c r="CK46" i="26"/>
  <c r="BB46" i="26"/>
  <c r="CV45" i="26"/>
  <c r="CQ45" i="26"/>
  <c r="CK45" i="26"/>
  <c r="CC45" i="26"/>
  <c r="BW45" i="26"/>
  <c r="BN45" i="26"/>
  <c r="BB45" i="26"/>
  <c r="AZ45" i="26"/>
  <c r="AU45" i="26"/>
  <c r="AM45" i="26"/>
  <c r="AF45" i="26"/>
  <c r="X45" i="26"/>
  <c r="F45" i="26"/>
  <c r="DI44" i="26"/>
  <c r="DG44" i="26"/>
  <c r="DF44" i="26"/>
  <c r="DC44" i="26"/>
  <c r="CW44" i="26"/>
  <c r="CV44" i="26"/>
  <c r="CU44" i="26"/>
  <c r="CT44" i="26"/>
  <c r="CQ44" i="26"/>
  <c r="CK44" i="26"/>
  <c r="CI44" i="26"/>
  <c r="CF44" i="26"/>
  <c r="CC44" i="26"/>
  <c r="CA44" i="26"/>
  <c r="BZ44" i="26"/>
  <c r="BY44" i="26"/>
  <c r="BX44" i="26"/>
  <c r="BW44" i="26"/>
  <c r="BV44" i="26"/>
  <c r="BS44" i="26"/>
  <c r="BP44" i="26"/>
  <c r="BN44" i="26"/>
  <c r="BL44" i="26"/>
  <c r="BK44" i="26"/>
  <c r="BJ44" i="26"/>
  <c r="BI44" i="26"/>
  <c r="BD44" i="26"/>
  <c r="BC44" i="26"/>
  <c r="AV44" i="26"/>
  <c r="AM44" i="26"/>
  <c r="AG44" i="26"/>
  <c r="AF44" i="26"/>
  <c r="Z44" i="26"/>
  <c r="R44" i="26"/>
  <c r="P44" i="26"/>
  <c r="K44" i="26"/>
  <c r="H44" i="26"/>
  <c r="DI43" i="26"/>
  <c r="DF43" i="26"/>
  <c r="DC43" i="26"/>
  <c r="CW43" i="26"/>
  <c r="CV43" i="26"/>
  <c r="CU43" i="26"/>
  <c r="CQ43" i="26"/>
  <c r="CK43" i="26"/>
  <c r="CJ43" i="26"/>
  <c r="CI43" i="26"/>
  <c r="CG43" i="26"/>
  <c r="CF43" i="26"/>
  <c r="CC43" i="26"/>
  <c r="CA43" i="26"/>
  <c r="BX43" i="26"/>
  <c r="BW43" i="26"/>
  <c r="BV43" i="26"/>
  <c r="BS43" i="26"/>
  <c r="BL43" i="26"/>
  <c r="BK43" i="26"/>
  <c r="BF43" i="26"/>
  <c r="BD43" i="26"/>
  <c r="BB43" i="26"/>
  <c r="AZ43" i="26"/>
  <c r="AW43" i="26"/>
  <c r="AV43" i="26"/>
  <c r="AM43" i="26"/>
  <c r="AH43" i="26"/>
  <c r="AG43" i="26"/>
  <c r="AF43" i="26"/>
  <c r="Z43" i="26"/>
  <c r="O43" i="26"/>
  <c r="H43" i="26"/>
  <c r="DF42" i="26"/>
  <c r="DC42" i="26"/>
  <c r="CK42" i="26"/>
  <c r="CC42" i="26"/>
  <c r="BW42" i="26"/>
  <c r="BV42" i="26"/>
  <c r="BS42" i="26"/>
  <c r="BL42" i="26"/>
  <c r="BK42" i="26"/>
  <c r="BD42" i="26"/>
  <c r="AV42" i="26"/>
  <c r="AM42" i="26"/>
  <c r="AF42" i="26"/>
  <c r="Z42" i="26"/>
  <c r="X42" i="26"/>
  <c r="H42" i="26"/>
  <c r="DF41" i="26"/>
  <c r="DC41" i="26"/>
  <c r="CW41" i="26"/>
  <c r="CV41" i="26"/>
  <c r="CU41" i="26"/>
  <c r="CQ41" i="26"/>
  <c r="CP41" i="26"/>
  <c r="CK41" i="26"/>
  <c r="CF41" i="26"/>
  <c r="CD41" i="26"/>
  <c r="CC41" i="26"/>
  <c r="CA41" i="26"/>
  <c r="BZ41" i="26"/>
  <c r="BX41" i="26"/>
  <c r="BW41" i="26"/>
  <c r="BV41" i="26"/>
  <c r="BS41" i="26"/>
  <c r="BQ41" i="26"/>
  <c r="BP41" i="26"/>
  <c r="BN41" i="26"/>
  <c r="BL41" i="26"/>
  <c r="BK41" i="26"/>
  <c r="BJ41" i="26"/>
  <c r="BG41" i="26"/>
  <c r="BD41" i="26"/>
  <c r="BC41" i="26"/>
  <c r="AZ41" i="26"/>
  <c r="AW41" i="26"/>
  <c r="AV41" i="26"/>
  <c r="AS41" i="26"/>
  <c r="AQ41" i="26"/>
  <c r="AO41" i="26"/>
  <c r="AN41" i="26"/>
  <c r="AM41" i="26"/>
  <c r="AL41" i="26"/>
  <c r="AG41" i="26"/>
  <c r="AF41" i="26"/>
  <c r="X41" i="26"/>
  <c r="T41" i="26"/>
  <c r="S41" i="26"/>
  <c r="O41" i="26"/>
  <c r="K41" i="26"/>
  <c r="H41" i="26"/>
  <c r="DC40" i="26"/>
  <c r="CV40" i="26"/>
  <c r="CU40" i="26"/>
  <c r="CQ40" i="26"/>
  <c r="CK40" i="26"/>
  <c r="CI40" i="26"/>
  <c r="CF40" i="26"/>
  <c r="CC40" i="26"/>
  <c r="BY40" i="26"/>
  <c r="BW40" i="26"/>
  <c r="BS40" i="26"/>
  <c r="BK40" i="26"/>
  <c r="BI40" i="26"/>
  <c r="BG40" i="26"/>
  <c r="BD40" i="26"/>
  <c r="BC40" i="26"/>
  <c r="AV40" i="26"/>
  <c r="AH40" i="26"/>
  <c r="AG40" i="26"/>
  <c r="AF40" i="26"/>
  <c r="K40" i="26"/>
  <c r="H40" i="26"/>
  <c r="F40" i="26"/>
  <c r="DG39" i="26"/>
  <c r="DF39" i="26"/>
  <c r="DC39" i="26"/>
  <c r="CV39" i="26"/>
  <c r="CU39" i="26"/>
  <c r="CQ39" i="26"/>
  <c r="CP39" i="26"/>
  <c r="CM39" i="26"/>
  <c r="CK39" i="26"/>
  <c r="CI39" i="26"/>
  <c r="CF39" i="26"/>
  <c r="CC39" i="26"/>
  <c r="CB39" i="26"/>
  <c r="BW39" i="26"/>
  <c r="BS39" i="26"/>
  <c r="BN39" i="26"/>
  <c r="BM39" i="26"/>
  <c r="BK39" i="26"/>
  <c r="BJ39" i="26"/>
  <c r="BG39" i="26"/>
  <c r="BD39" i="26"/>
  <c r="AZ39" i="26"/>
  <c r="AY39" i="26"/>
  <c r="AW39" i="26"/>
  <c r="AV39" i="26"/>
  <c r="AN39" i="26"/>
  <c r="AM39" i="26"/>
  <c r="AG39" i="26"/>
  <c r="AF39" i="26"/>
  <c r="X39" i="26"/>
  <c r="T39" i="26"/>
  <c r="Q39" i="26"/>
  <c r="N39" i="26"/>
  <c r="L39" i="26"/>
  <c r="K39" i="26"/>
  <c r="H39" i="26"/>
  <c r="F39" i="26"/>
  <c r="DF38" i="26"/>
  <c r="DC38" i="26"/>
  <c r="CK38" i="26"/>
  <c r="CC38" i="26"/>
  <c r="BX38" i="26"/>
  <c r="BW38" i="26"/>
  <c r="BV38" i="26"/>
  <c r="BS38" i="26"/>
  <c r="BK38" i="26"/>
  <c r="BC38" i="26"/>
  <c r="AV38" i="26"/>
  <c r="AQ38" i="26"/>
  <c r="AG38" i="26"/>
  <c r="AF38" i="26"/>
  <c r="Z38" i="26"/>
  <c r="K38" i="26"/>
  <c r="H38" i="26"/>
  <c r="F38" i="26"/>
  <c r="DC37" i="26"/>
  <c r="CX37" i="26"/>
  <c r="CV37" i="26"/>
  <c r="CU37" i="26"/>
  <c r="CQ37" i="26"/>
  <c r="CP37" i="26"/>
  <c r="CN37" i="26"/>
  <c r="CK37" i="26"/>
  <c r="CJ37" i="26"/>
  <c r="CI37" i="26"/>
  <c r="CC37" i="26"/>
  <c r="BX37" i="26"/>
  <c r="BW37" i="26"/>
  <c r="BV37" i="26"/>
  <c r="BT37" i="26"/>
  <c r="BM37" i="26"/>
  <c r="BG37" i="26"/>
  <c r="BD37" i="26"/>
  <c r="BC37" i="26"/>
  <c r="BB37" i="26"/>
  <c r="AZ37" i="26"/>
  <c r="AH37" i="26"/>
  <c r="AF37" i="26"/>
  <c r="X37" i="26"/>
  <c r="T37" i="26"/>
  <c r="R37" i="26"/>
  <c r="N37" i="26"/>
  <c r="K37" i="26"/>
  <c r="C37" i="26"/>
  <c r="DC36" i="26"/>
  <c r="CX36" i="26"/>
  <c r="CW36" i="26"/>
  <c r="CQ36" i="26"/>
  <c r="CK36" i="26"/>
  <c r="CJ36" i="26"/>
  <c r="CI36" i="26"/>
  <c r="CC36" i="26"/>
  <c r="BZ36" i="26"/>
  <c r="BX36" i="26"/>
  <c r="BW36" i="26"/>
  <c r="BV36" i="26"/>
  <c r="BS36" i="26"/>
  <c r="BP36" i="26"/>
  <c r="BN36" i="26"/>
  <c r="BK36" i="26"/>
  <c r="BI36" i="26"/>
  <c r="BD36" i="26"/>
  <c r="BB36" i="26"/>
  <c r="AZ36" i="26"/>
  <c r="AM36" i="26"/>
  <c r="AL36" i="26"/>
  <c r="AH36" i="26"/>
  <c r="AG36" i="26"/>
  <c r="AF36" i="26"/>
  <c r="H36" i="26"/>
  <c r="CC35" i="26"/>
  <c r="BW35" i="26"/>
  <c r="BS35" i="26"/>
  <c r="BD35" i="26"/>
  <c r="AF35" i="26"/>
  <c r="DC34" i="26"/>
  <c r="CV34" i="26"/>
  <c r="CU34" i="26"/>
  <c r="CQ34" i="26"/>
  <c r="CN34" i="26"/>
  <c r="CK34" i="26"/>
  <c r="CJ34" i="26"/>
  <c r="CF34" i="26"/>
  <c r="CA34" i="26"/>
  <c r="BX34" i="26"/>
  <c r="BU34" i="26"/>
  <c r="BS34" i="26"/>
  <c r="BN34" i="26"/>
  <c r="BM34" i="26"/>
  <c r="BL34" i="26"/>
  <c r="BK34" i="26"/>
  <c r="BI34" i="26"/>
  <c r="BG34" i="26"/>
  <c r="BD34" i="26"/>
  <c r="BC34" i="26"/>
  <c r="AZ34" i="26"/>
  <c r="AV34" i="26"/>
  <c r="AN34" i="26"/>
  <c r="AM34" i="26"/>
  <c r="AH34" i="26"/>
  <c r="AG34" i="26"/>
  <c r="AF34" i="26"/>
  <c r="AE34" i="26"/>
  <c r="X34" i="26"/>
  <c r="N34" i="26"/>
  <c r="K34" i="26"/>
  <c r="H34" i="26"/>
  <c r="F34" i="26"/>
  <c r="DC33" i="26"/>
  <c r="CU33" i="26"/>
  <c r="CN33" i="26"/>
  <c r="CK33" i="26"/>
  <c r="CC33" i="26"/>
  <c r="BX33" i="26"/>
  <c r="BW33" i="26"/>
  <c r="BV33" i="26"/>
  <c r="BS33" i="26"/>
  <c r="BM33" i="26"/>
  <c r="BK33" i="26"/>
  <c r="BD33" i="26"/>
  <c r="AZ33" i="26"/>
  <c r="AW33" i="26"/>
  <c r="AV33" i="26"/>
  <c r="AM33" i="26"/>
  <c r="AL33" i="26"/>
  <c r="AF33" i="26"/>
  <c r="Y33" i="26"/>
  <c r="Q33" i="26"/>
  <c r="N33" i="26"/>
  <c r="H33" i="26"/>
  <c r="DI32" i="26"/>
  <c r="DH32" i="26"/>
  <c r="DG32" i="26"/>
  <c r="DF32" i="26"/>
  <c r="DC32" i="26"/>
  <c r="CW32" i="26"/>
  <c r="CV32" i="26"/>
  <c r="CU32" i="26"/>
  <c r="CT32" i="26"/>
  <c r="CQ32" i="26"/>
  <c r="CP32" i="26"/>
  <c r="CN32" i="26"/>
  <c r="CK32" i="26"/>
  <c r="CJ32" i="26"/>
  <c r="CI32" i="26"/>
  <c r="CF32" i="26"/>
  <c r="CE32" i="26"/>
  <c r="CD32" i="26"/>
  <c r="CC32" i="26"/>
  <c r="CA32" i="26"/>
  <c r="BY32" i="26"/>
  <c r="BX32" i="26"/>
  <c r="BW32" i="26"/>
  <c r="BV32" i="26"/>
  <c r="BU32" i="26"/>
  <c r="BS32" i="26"/>
  <c r="BP32" i="26"/>
  <c r="BN32" i="26"/>
  <c r="BM32" i="26"/>
  <c r="BL32" i="26"/>
  <c r="BK32" i="26"/>
  <c r="BH32" i="26"/>
  <c r="BG32" i="26"/>
  <c r="BD32" i="26"/>
  <c r="BC32" i="26"/>
  <c r="BB32" i="26"/>
  <c r="AW32" i="26"/>
  <c r="AV32" i="26"/>
  <c r="AR32" i="26"/>
  <c r="AN32" i="26"/>
  <c r="AM32" i="26"/>
  <c r="AL32" i="26"/>
  <c r="AH32" i="26"/>
  <c r="AG32" i="26"/>
  <c r="AF32" i="26"/>
  <c r="Y32" i="26"/>
  <c r="X32" i="26"/>
  <c r="T32" i="26"/>
  <c r="P32" i="26"/>
  <c r="N32" i="26"/>
  <c r="L32" i="26"/>
  <c r="K32" i="26"/>
  <c r="H32" i="26"/>
  <c r="F32" i="26"/>
  <c r="C32" i="26"/>
  <c r="DI31" i="26"/>
  <c r="DF31" i="26"/>
  <c r="DD31" i="26"/>
  <c r="CW31" i="26"/>
  <c r="CV31" i="26"/>
  <c r="CQ31" i="26"/>
  <c r="CN31" i="26"/>
  <c r="CK31" i="26"/>
  <c r="CJ31" i="26"/>
  <c r="CC31" i="26"/>
  <c r="BZ31" i="26"/>
  <c r="BY31" i="26"/>
  <c r="BX31" i="26"/>
  <c r="BW31" i="26"/>
  <c r="BV31" i="26"/>
  <c r="BT31" i="26"/>
  <c r="BS31" i="26"/>
  <c r="BR31" i="26"/>
  <c r="BL31" i="26"/>
  <c r="BK31" i="26"/>
  <c r="BI31" i="26"/>
  <c r="BD31" i="26"/>
  <c r="BC31" i="26"/>
  <c r="BB31" i="26"/>
  <c r="AZ31" i="26"/>
  <c r="AW31" i="26"/>
  <c r="AV31" i="26"/>
  <c r="AR31" i="26"/>
  <c r="AQ31" i="26"/>
  <c r="AM31" i="26"/>
  <c r="AL31" i="26"/>
  <c r="AG31" i="26"/>
  <c r="AF31" i="26"/>
  <c r="Z31" i="26"/>
  <c r="X31" i="26"/>
  <c r="O31" i="26"/>
  <c r="H31" i="26"/>
  <c r="C31" i="26"/>
  <c r="DI30" i="26"/>
  <c r="DF30" i="26"/>
  <c r="CW30" i="26"/>
  <c r="CV30" i="26"/>
  <c r="CU30" i="26"/>
  <c r="CT30" i="26"/>
  <c r="CQ30" i="26"/>
  <c r="CN30" i="26"/>
  <c r="CK30" i="26"/>
  <c r="CJ30" i="26"/>
  <c r="CF30" i="26"/>
  <c r="CC30" i="26"/>
  <c r="BZ30" i="26"/>
  <c r="BW30" i="26"/>
  <c r="BS30" i="26"/>
  <c r="BN30" i="26"/>
  <c r="BM30" i="26"/>
  <c r="BL30" i="26"/>
  <c r="BK30" i="26"/>
  <c r="BJ30" i="26"/>
  <c r="BI30" i="26"/>
  <c r="BD30" i="26"/>
  <c r="BC30" i="26"/>
  <c r="BB30" i="26"/>
  <c r="AW30" i="26"/>
  <c r="AV30" i="26"/>
  <c r="AQ30" i="26"/>
  <c r="AN30" i="26"/>
  <c r="AM30" i="26"/>
  <c r="AG30" i="26"/>
  <c r="AF30" i="26"/>
  <c r="Z30" i="26"/>
  <c r="Y30" i="26"/>
  <c r="X30" i="26"/>
  <c r="T30" i="26"/>
  <c r="Q30" i="26"/>
  <c r="K30" i="26"/>
  <c r="H30" i="26"/>
  <c r="C30" i="26"/>
  <c r="DI29" i="26"/>
  <c r="DF29" i="26"/>
  <c r="DD29" i="26"/>
  <c r="DC29" i="26"/>
  <c r="CX29" i="26"/>
  <c r="CW29" i="26"/>
  <c r="CV29" i="26"/>
  <c r="CU29" i="26"/>
  <c r="CT29" i="26"/>
  <c r="CS29" i="26"/>
  <c r="CR29" i="26"/>
  <c r="CQ29" i="26"/>
  <c r="CP29" i="26"/>
  <c r="CO29" i="26"/>
  <c r="CN29" i="26"/>
  <c r="CM29" i="26"/>
  <c r="CK29" i="26"/>
  <c r="CI29" i="26"/>
  <c r="CG29" i="26"/>
  <c r="CF29" i="26"/>
  <c r="CC29" i="26"/>
  <c r="CB29" i="26"/>
  <c r="CA29" i="26"/>
  <c r="BZ29" i="26"/>
  <c r="BY29" i="26"/>
  <c r="BX29" i="26"/>
  <c r="BV29" i="26"/>
  <c r="BU29" i="26"/>
  <c r="BT29" i="26"/>
  <c r="BS29" i="26"/>
  <c r="BR29" i="26"/>
  <c r="BQ29" i="26"/>
  <c r="BN29" i="26"/>
  <c r="BM29" i="26"/>
  <c r="BL29" i="26"/>
  <c r="BK29" i="26"/>
  <c r="BJ29" i="26"/>
  <c r="BI29" i="26"/>
  <c r="BH29" i="26"/>
  <c r="BG29" i="26"/>
  <c r="BF29" i="26"/>
  <c r="BD29" i="26"/>
  <c r="BC29" i="26"/>
  <c r="BB29" i="26"/>
  <c r="AZ29" i="26"/>
  <c r="AY29" i="26"/>
  <c r="AW29" i="26"/>
  <c r="AV29" i="26"/>
  <c r="AS29" i="26"/>
  <c r="AR29" i="26"/>
  <c r="AQ29" i="26"/>
  <c r="AO29" i="26"/>
  <c r="AN29" i="26"/>
  <c r="AM29" i="26"/>
  <c r="AL29" i="26"/>
  <c r="AG29" i="26"/>
  <c r="AF29" i="26"/>
  <c r="AE29" i="26"/>
  <c r="AD29" i="26"/>
  <c r="AB29" i="26"/>
  <c r="AA29" i="26"/>
  <c r="Z29" i="26"/>
  <c r="Y29" i="26"/>
  <c r="X29" i="26"/>
  <c r="V29" i="26"/>
  <c r="T29" i="26"/>
  <c r="S29" i="26"/>
  <c r="R29" i="26"/>
  <c r="Q29" i="26"/>
  <c r="O29" i="26"/>
  <c r="N29" i="26"/>
  <c r="K29" i="26"/>
  <c r="I29" i="26"/>
  <c r="H29" i="26"/>
  <c r="F29" i="26"/>
  <c r="C29" i="26"/>
  <c r="B29" i="26"/>
  <c r="CV28" i="26"/>
  <c r="CU28" i="26"/>
  <c r="CP28" i="26"/>
  <c r="CK28" i="26"/>
  <c r="CJ28" i="26"/>
  <c r="CF28" i="26"/>
  <c r="CB28" i="26"/>
  <c r="CA28" i="26"/>
  <c r="BZ28" i="26"/>
  <c r="BW28" i="26"/>
  <c r="BV28" i="26"/>
  <c r="BT28" i="26"/>
  <c r="BS28" i="26"/>
  <c r="BQ28" i="26"/>
  <c r="BK28" i="26"/>
  <c r="AZ28" i="26"/>
  <c r="AV28" i="26"/>
  <c r="AQ28" i="26"/>
  <c r="AM28" i="26"/>
  <c r="AH28" i="26"/>
  <c r="AF28" i="26"/>
  <c r="X28" i="26"/>
  <c r="S28" i="26"/>
  <c r="K28" i="26"/>
  <c r="H28" i="26"/>
  <c r="F28" i="26"/>
  <c r="DI27" i="26"/>
  <c r="DH27" i="26"/>
  <c r="DF27" i="26"/>
  <c r="DD27" i="26"/>
  <c r="DC27" i="26"/>
  <c r="DB27" i="26"/>
  <c r="CX27" i="26"/>
  <c r="CW27" i="26"/>
  <c r="CV27" i="26"/>
  <c r="CU27" i="26"/>
  <c r="CT27" i="26"/>
  <c r="CS27" i="26"/>
  <c r="CR27" i="26"/>
  <c r="CQ27" i="26"/>
  <c r="CP27" i="26"/>
  <c r="CN27" i="26"/>
  <c r="CM27" i="26"/>
  <c r="CK27" i="26"/>
  <c r="CJ27" i="26"/>
  <c r="CI27" i="26"/>
  <c r="CH27" i="26"/>
  <c r="CF27" i="26"/>
  <c r="CE27" i="26"/>
  <c r="CC27" i="26"/>
  <c r="CB27" i="26"/>
  <c r="CA27" i="26"/>
  <c r="BZ27" i="26"/>
  <c r="BY27" i="26"/>
  <c r="BX27" i="26"/>
  <c r="BW27" i="26"/>
  <c r="BV27" i="26"/>
  <c r="BU27" i="26"/>
  <c r="BT27" i="26"/>
  <c r="BQ27" i="26"/>
  <c r="BP27" i="26"/>
  <c r="BO27" i="26"/>
  <c r="BN27" i="26"/>
  <c r="BM27" i="26"/>
  <c r="BK27" i="26"/>
  <c r="BJ27" i="26"/>
  <c r="BH27" i="26"/>
  <c r="BG27" i="26"/>
  <c r="BF27" i="26"/>
  <c r="BB27" i="26"/>
  <c r="AY27" i="26"/>
  <c r="AW27" i="26"/>
  <c r="AV27" i="26"/>
  <c r="AU27" i="26"/>
  <c r="AT27" i="26"/>
  <c r="AR27" i="26"/>
  <c r="AQ27" i="26"/>
  <c r="AO27" i="26"/>
  <c r="AM27" i="26"/>
  <c r="AL27" i="26"/>
  <c r="AK27" i="26"/>
  <c r="AI27" i="26"/>
  <c r="AH27" i="26"/>
  <c r="AG27" i="26"/>
  <c r="AF27" i="26"/>
  <c r="AE27" i="26"/>
  <c r="AD27" i="26"/>
  <c r="AB27" i="26"/>
  <c r="X27" i="26"/>
  <c r="T27" i="26"/>
  <c r="S27" i="26"/>
  <c r="Q27" i="26"/>
  <c r="O27" i="26"/>
  <c r="N27" i="26"/>
  <c r="K27" i="26"/>
  <c r="I27" i="26"/>
  <c r="H27" i="26"/>
  <c r="F27" i="26"/>
  <c r="C27" i="26"/>
  <c r="B27" i="26"/>
  <c r="DC26" i="26"/>
  <c r="CV26" i="26"/>
  <c r="CK26" i="26"/>
  <c r="CJ26" i="26"/>
  <c r="CA26" i="26"/>
  <c r="BW26" i="26"/>
  <c r="BQ26" i="26"/>
  <c r="BN26" i="26"/>
  <c r="BK26" i="26"/>
  <c r="BD26" i="26"/>
  <c r="AV26" i="26"/>
  <c r="AQ26" i="26"/>
  <c r="AM26" i="26"/>
  <c r="X26" i="26"/>
  <c r="DI25" i="26"/>
  <c r="DH25" i="26"/>
  <c r="CX25" i="26"/>
  <c r="CV25" i="26"/>
  <c r="CQ25" i="26"/>
  <c r="CP25" i="26"/>
  <c r="CN25" i="26"/>
  <c r="CM25" i="26"/>
  <c r="CK25" i="26"/>
  <c r="CJ25" i="26"/>
  <c r="CI25" i="26"/>
  <c r="CD25" i="26"/>
  <c r="CC25" i="26"/>
  <c r="CA25" i="26"/>
  <c r="BX25" i="26"/>
  <c r="BW25" i="26"/>
  <c r="BV25" i="26"/>
  <c r="BT25" i="26"/>
  <c r="BN25" i="26"/>
  <c r="BM25" i="26"/>
  <c r="BK25" i="26"/>
  <c r="BJ25" i="26"/>
  <c r="BG25" i="26"/>
  <c r="BD25" i="26"/>
  <c r="BB25" i="26"/>
  <c r="AZ25" i="26"/>
  <c r="AU25" i="26"/>
  <c r="AQ25" i="26"/>
  <c r="AN25" i="26"/>
  <c r="AM25" i="26"/>
  <c r="AH25" i="26"/>
  <c r="AG25" i="26"/>
  <c r="AB25" i="26"/>
  <c r="X25" i="26"/>
  <c r="S25" i="26"/>
  <c r="Q25" i="26"/>
  <c r="N25" i="26"/>
  <c r="K25" i="26"/>
  <c r="C25" i="26"/>
  <c r="CU24" i="26"/>
  <c r="CP24" i="26"/>
  <c r="BW24" i="26"/>
  <c r="BV24" i="26"/>
  <c r="BT24" i="26"/>
  <c r="BS24" i="26"/>
  <c r="BM24" i="26"/>
  <c r="BK24" i="26"/>
  <c r="BG24" i="26"/>
  <c r="AZ24" i="26"/>
  <c r="DD23" i="26"/>
  <c r="DC23" i="26"/>
  <c r="CX23" i="26"/>
  <c r="CV23" i="26"/>
  <c r="CU23" i="26"/>
  <c r="CQ23" i="26"/>
  <c r="CP23" i="26"/>
  <c r="CN23" i="26"/>
  <c r="CK23" i="26"/>
  <c r="CJ23" i="26"/>
  <c r="CF23" i="26"/>
  <c r="CC23" i="26"/>
  <c r="CB23" i="26"/>
  <c r="CA23" i="26"/>
  <c r="BZ23" i="26"/>
  <c r="BY23" i="26"/>
  <c r="BW23" i="26"/>
  <c r="BV23" i="26"/>
  <c r="BT23" i="26"/>
  <c r="BN23" i="26"/>
  <c r="BM23" i="26"/>
  <c r="BL23" i="26"/>
  <c r="BK23" i="26"/>
  <c r="BI23" i="26"/>
  <c r="BD23" i="26"/>
  <c r="BC23" i="26"/>
  <c r="AZ23" i="26"/>
  <c r="AW23" i="26"/>
  <c r="AV23" i="26"/>
  <c r="AQ23" i="26"/>
  <c r="AN23" i="26"/>
  <c r="AM23" i="26"/>
  <c r="AL23" i="26"/>
  <c r="AG23" i="26"/>
  <c r="AF23" i="26"/>
  <c r="AE23" i="26"/>
  <c r="Y23" i="26"/>
  <c r="X23" i="26"/>
  <c r="T23" i="26"/>
  <c r="R23" i="26"/>
  <c r="N23" i="26"/>
  <c r="K23" i="26"/>
  <c r="I23" i="26"/>
  <c r="H23" i="26"/>
  <c r="DI22" i="26"/>
  <c r="DH22" i="26"/>
  <c r="DF22" i="26"/>
  <c r="DD22" i="26"/>
  <c r="DC22" i="26"/>
  <c r="CX22" i="26"/>
  <c r="CW22" i="26"/>
  <c r="CV22" i="26"/>
  <c r="CT22" i="26"/>
  <c r="CS22" i="26"/>
  <c r="CQ22" i="26"/>
  <c r="CP22" i="26"/>
  <c r="CN22" i="26"/>
  <c r="CM22" i="26"/>
  <c r="CK22" i="26"/>
  <c r="CJ22" i="26"/>
  <c r="CI22" i="26"/>
  <c r="CG22" i="26"/>
  <c r="CF22" i="26"/>
  <c r="CE22" i="26"/>
  <c r="CD22" i="26"/>
  <c r="CC22" i="26"/>
  <c r="CA22" i="26"/>
  <c r="BZ22" i="26"/>
  <c r="BY22" i="26"/>
  <c r="BX22" i="26"/>
  <c r="BW22" i="26"/>
  <c r="BV22" i="26"/>
  <c r="BU22" i="26"/>
  <c r="BT22" i="26"/>
  <c r="BS22" i="26"/>
  <c r="BR22" i="26"/>
  <c r="BP22" i="26"/>
  <c r="BN22" i="26"/>
  <c r="BM22" i="26"/>
  <c r="BL22" i="26"/>
  <c r="BK22" i="26"/>
  <c r="BJ22" i="26"/>
  <c r="BI22" i="26"/>
  <c r="BH22" i="26"/>
  <c r="BG22" i="26"/>
  <c r="BF22" i="26"/>
  <c r="BD22" i="26"/>
  <c r="BC22" i="26"/>
  <c r="BB22" i="26"/>
  <c r="AZ22" i="26"/>
  <c r="AW22" i="26"/>
  <c r="AV22" i="26"/>
  <c r="AR22" i="26"/>
  <c r="AQ22" i="26"/>
  <c r="AM22" i="26"/>
  <c r="AL22" i="26"/>
  <c r="AI22" i="26"/>
  <c r="AH22" i="26"/>
  <c r="AG22" i="26"/>
  <c r="AF22" i="26"/>
  <c r="Z22" i="26"/>
  <c r="Y22" i="26"/>
  <c r="X22" i="26"/>
  <c r="W22" i="26"/>
  <c r="S22" i="26"/>
  <c r="Q22" i="26"/>
  <c r="P22" i="26"/>
  <c r="O22" i="26"/>
  <c r="N22" i="26"/>
  <c r="L22" i="26"/>
  <c r="K22" i="26"/>
  <c r="I22" i="26"/>
  <c r="H22" i="26"/>
  <c r="F22" i="26"/>
  <c r="C22" i="26"/>
  <c r="DI21" i="26"/>
  <c r="DH21" i="26"/>
  <c r="DF21" i="26"/>
  <c r="DD21" i="26"/>
  <c r="CV21" i="26"/>
  <c r="CU21" i="26"/>
  <c r="CQ21" i="26"/>
  <c r="CP21" i="26"/>
  <c r="CN21" i="26"/>
  <c r="CK21" i="26"/>
  <c r="CA21" i="26"/>
  <c r="BY21" i="26"/>
  <c r="BX21" i="26"/>
  <c r="BW21" i="26"/>
  <c r="BV21" i="26"/>
  <c r="BN21" i="26"/>
  <c r="BM21" i="26"/>
  <c r="BD21" i="26"/>
  <c r="BC21" i="26"/>
  <c r="BB21" i="26"/>
  <c r="AZ21" i="26"/>
  <c r="AY21" i="26"/>
  <c r="AW21" i="26"/>
  <c r="AU21" i="26"/>
  <c r="AN21" i="26"/>
  <c r="AM21" i="26"/>
  <c r="AG21" i="26"/>
  <c r="AF21" i="26"/>
  <c r="X21" i="26"/>
  <c r="S21" i="26"/>
  <c r="N21" i="26"/>
  <c r="K21" i="26"/>
  <c r="F21" i="26"/>
  <c r="C21" i="26"/>
  <c r="DF20" i="26"/>
  <c r="DC20" i="26"/>
  <c r="CW20" i="26"/>
  <c r="CV20" i="26"/>
  <c r="CU20" i="26"/>
  <c r="CS20" i="26"/>
  <c r="CQ20" i="26"/>
  <c r="CP20" i="26"/>
  <c r="CM20" i="26"/>
  <c r="CG20" i="26"/>
  <c r="CF20" i="26"/>
  <c r="CC20" i="26"/>
  <c r="CA20" i="26"/>
  <c r="BY20" i="26"/>
  <c r="BX20" i="26"/>
  <c r="BW20" i="26"/>
  <c r="BV20" i="26"/>
  <c r="BU20" i="26"/>
  <c r="BT20" i="26"/>
  <c r="BS20" i="26"/>
  <c r="BQ20" i="26"/>
  <c r="BP20" i="26"/>
  <c r="BM20" i="26"/>
  <c r="BK20" i="26"/>
  <c r="BJ20" i="26"/>
  <c r="BI20" i="26"/>
  <c r="BG20" i="26"/>
  <c r="BF20" i="26"/>
  <c r="BC20" i="26"/>
  <c r="AZ20" i="26"/>
  <c r="AY20" i="26"/>
  <c r="AW20" i="26"/>
  <c r="AV20" i="26"/>
  <c r="AS20" i="26"/>
  <c r="AR20" i="26"/>
  <c r="AQ20" i="26"/>
  <c r="AO20" i="26"/>
  <c r="AM20" i="26"/>
  <c r="AH20" i="26"/>
  <c r="AD20" i="26"/>
  <c r="AB20" i="26"/>
  <c r="Z20" i="26"/>
  <c r="X20" i="26"/>
  <c r="T20" i="26"/>
  <c r="Q20" i="26"/>
  <c r="N20" i="26"/>
  <c r="K20" i="26"/>
  <c r="H20" i="26"/>
  <c r="C20" i="26"/>
  <c r="DF19" i="26"/>
  <c r="DC19" i="26"/>
  <c r="CV19" i="26"/>
  <c r="CU19" i="26"/>
  <c r="CS19" i="26"/>
  <c r="CP19" i="26"/>
  <c r="CI19" i="26"/>
  <c r="CF19" i="26"/>
  <c r="CA19" i="26"/>
  <c r="BW19" i="26"/>
  <c r="BV19" i="26"/>
  <c r="BU19" i="26"/>
  <c r="BT19" i="26"/>
  <c r="BS19" i="26"/>
  <c r="BK19" i="26"/>
  <c r="BJ19" i="26"/>
  <c r="BG19" i="26"/>
  <c r="BF19" i="26"/>
  <c r="AY19" i="26"/>
  <c r="AW19" i="26"/>
  <c r="AV19" i="26"/>
  <c r="AQ19" i="26"/>
  <c r="AM19" i="26"/>
  <c r="AH19" i="26"/>
  <c r="AB19" i="26"/>
  <c r="X19" i="26"/>
  <c r="Q19" i="26"/>
  <c r="N19" i="26"/>
  <c r="K19" i="26"/>
  <c r="DF18" i="26"/>
  <c r="DC18" i="26"/>
  <c r="CW18" i="26"/>
  <c r="CV18" i="26"/>
  <c r="CU18" i="26"/>
  <c r="CQ18" i="26"/>
  <c r="CP18" i="26"/>
  <c r="CN18" i="26"/>
  <c r="CK18" i="26"/>
  <c r="CF18" i="26"/>
  <c r="CC18" i="26"/>
  <c r="BZ18" i="26"/>
  <c r="BY18" i="26"/>
  <c r="BX18" i="26"/>
  <c r="BW18" i="26"/>
  <c r="BV18" i="26"/>
  <c r="BS18" i="26"/>
  <c r="BP18" i="26"/>
  <c r="BN18" i="26"/>
  <c r="BL18" i="26"/>
  <c r="BK18" i="26"/>
  <c r="BD18" i="26"/>
  <c r="BC18" i="26"/>
  <c r="AZ18" i="26"/>
  <c r="AW18" i="26"/>
  <c r="AV18" i="26"/>
  <c r="AQ18" i="26"/>
  <c r="AN18" i="26"/>
  <c r="AM18" i="26"/>
  <c r="AH18" i="26"/>
  <c r="AG18" i="26"/>
  <c r="AF18" i="26"/>
  <c r="Z18" i="26"/>
  <c r="Y18" i="26"/>
  <c r="T18" i="26"/>
  <c r="N18" i="26"/>
  <c r="K18" i="26"/>
  <c r="CV17" i="26"/>
  <c r="CU17" i="26"/>
  <c r="CQ17" i="26"/>
  <c r="CN17" i="26"/>
  <c r="CK17" i="26"/>
  <c r="CC17" i="26"/>
  <c r="CA17" i="26"/>
  <c r="BX17" i="26"/>
  <c r="BW17" i="26"/>
  <c r="BG17" i="26"/>
  <c r="BD17" i="26"/>
  <c r="AZ17" i="26"/>
  <c r="AV17" i="26"/>
  <c r="AG17" i="26"/>
  <c r="AF17" i="26"/>
  <c r="X17" i="26"/>
  <c r="N17" i="26"/>
  <c r="H17" i="26"/>
  <c r="F17" i="26"/>
  <c r="DF16" i="26"/>
  <c r="DC16" i="26"/>
  <c r="CX16" i="26"/>
  <c r="CV16" i="26"/>
  <c r="CU16" i="26"/>
  <c r="CQ16" i="26"/>
  <c r="CP16" i="26"/>
  <c r="CK16" i="26"/>
  <c r="CC16" i="26"/>
  <c r="CA16" i="26"/>
  <c r="BZ16" i="26"/>
  <c r="BW16" i="26"/>
  <c r="BV16" i="26"/>
  <c r="BU16" i="26"/>
  <c r="BS16" i="26"/>
  <c r="BN16" i="26"/>
  <c r="BM16" i="26"/>
  <c r="BL16" i="26"/>
  <c r="BG16" i="26"/>
  <c r="BD16" i="26"/>
  <c r="AZ16" i="26"/>
  <c r="AY16" i="26"/>
  <c r="AV16" i="26"/>
  <c r="AR16" i="26"/>
  <c r="AQ16" i="26"/>
  <c r="AO16" i="26"/>
  <c r="AN16" i="26"/>
  <c r="AM16" i="26"/>
  <c r="AH16" i="26"/>
  <c r="AG16" i="26"/>
  <c r="AF16" i="26"/>
  <c r="Z16" i="26"/>
  <c r="X16" i="26"/>
  <c r="Q16" i="26"/>
  <c r="N16" i="26"/>
  <c r="K16" i="26"/>
  <c r="H16" i="26"/>
  <c r="C16" i="26"/>
  <c r="CV15" i="26"/>
  <c r="CU15" i="26"/>
  <c r="CQ15" i="26"/>
  <c r="CC15" i="26"/>
  <c r="BS15" i="26"/>
  <c r="BN15" i="26"/>
  <c r="BM15" i="26"/>
  <c r="BD15" i="26"/>
  <c r="AM15" i="26"/>
  <c r="AF15" i="26"/>
  <c r="X15" i="26"/>
  <c r="K15" i="26"/>
  <c r="DI14" i="26"/>
  <c r="DC14" i="26"/>
  <c r="CU14" i="26"/>
  <c r="CQ14" i="26"/>
  <c r="CN14" i="26"/>
  <c r="CK14" i="26"/>
  <c r="CI14" i="26"/>
  <c r="CF14" i="26"/>
  <c r="CC14" i="26"/>
  <c r="BX14" i="26"/>
  <c r="BW14" i="26"/>
  <c r="BT14" i="26"/>
  <c r="BS14" i="26"/>
  <c r="BM14" i="26"/>
  <c r="BK14" i="26"/>
  <c r="BD14" i="26"/>
  <c r="BB14" i="26"/>
  <c r="AV14" i="26"/>
  <c r="AQ14" i="26"/>
  <c r="AM14" i="26"/>
  <c r="AH14" i="26"/>
  <c r="AG14" i="26"/>
  <c r="AF14" i="26"/>
  <c r="X14" i="26"/>
  <c r="Q14" i="26"/>
  <c r="H14" i="26"/>
  <c r="F14" i="26"/>
  <c r="DI13" i="26"/>
  <c r="DF13" i="26"/>
  <c r="DC13" i="26"/>
  <c r="CX13" i="26"/>
  <c r="CW13" i="26"/>
  <c r="CV13" i="26"/>
  <c r="CU13" i="26"/>
  <c r="CT13" i="26"/>
  <c r="CR13" i="26"/>
  <c r="CQ13" i="26"/>
  <c r="CP13" i="26"/>
  <c r="CN13" i="26"/>
  <c r="CK13" i="26"/>
  <c r="CJ13" i="26"/>
  <c r="CI13" i="26"/>
  <c r="CG13" i="26"/>
  <c r="CC13" i="26"/>
  <c r="BZ13" i="26"/>
  <c r="BX13" i="26"/>
  <c r="BW13" i="26"/>
  <c r="BV13" i="26"/>
  <c r="BT13" i="26"/>
  <c r="BS13" i="26"/>
  <c r="BN13" i="26"/>
  <c r="BM13" i="26"/>
  <c r="BL13" i="26"/>
  <c r="BK13" i="26"/>
  <c r="BJ13" i="26"/>
  <c r="BI13" i="26"/>
  <c r="BF13" i="26"/>
  <c r="BD13" i="26"/>
  <c r="BC13" i="26"/>
  <c r="BB13" i="26"/>
  <c r="AZ13" i="26"/>
  <c r="AV13" i="26"/>
  <c r="AR13" i="26"/>
  <c r="AQ13" i="26"/>
  <c r="AM13" i="26"/>
  <c r="AL13" i="26"/>
  <c r="AG13" i="26"/>
  <c r="AF13" i="26"/>
  <c r="Z13" i="26"/>
  <c r="Y13" i="26"/>
  <c r="Q13" i="26"/>
  <c r="H13" i="26"/>
  <c r="F13" i="26"/>
  <c r="C13" i="26"/>
  <c r="DI12" i="26"/>
  <c r="DF12" i="26"/>
  <c r="DC12" i="26"/>
  <c r="CW12" i="26"/>
  <c r="CV12" i="26"/>
  <c r="CU12" i="26"/>
  <c r="CQ12" i="26"/>
  <c r="CK12" i="26"/>
  <c r="CJ12" i="26"/>
  <c r="CI12" i="26"/>
  <c r="CC12" i="26"/>
  <c r="BZ12" i="26"/>
  <c r="BX12" i="26"/>
  <c r="BW12" i="26"/>
  <c r="BV12" i="26"/>
  <c r="BS12" i="26"/>
  <c r="BR12" i="26"/>
  <c r="BM12" i="26"/>
  <c r="BI12" i="26"/>
  <c r="BD12" i="26"/>
  <c r="BC12" i="26"/>
  <c r="AZ12" i="26"/>
  <c r="AV12" i="26"/>
  <c r="AQ12" i="26"/>
  <c r="AH12" i="26"/>
  <c r="AG12" i="26"/>
  <c r="AF12" i="26"/>
  <c r="X12" i="26"/>
  <c r="Q12" i="26"/>
  <c r="N12" i="26"/>
  <c r="K12" i="26"/>
  <c r="H12" i="26"/>
  <c r="DF11" i="26"/>
  <c r="CW11" i="26"/>
  <c r="CU11" i="26"/>
  <c r="CS11" i="26"/>
  <c r="CP11" i="26"/>
  <c r="CF11" i="26"/>
  <c r="CC11" i="26"/>
  <c r="CB11" i="26"/>
  <c r="BZ11" i="26"/>
  <c r="BW11" i="26"/>
  <c r="BV11" i="26"/>
  <c r="BS11" i="26"/>
  <c r="BM11" i="26"/>
  <c r="BK11" i="26"/>
  <c r="BD11" i="26"/>
  <c r="AZ11" i="26"/>
  <c r="AV11" i="26"/>
  <c r="AM11" i="26"/>
  <c r="AF11" i="26"/>
  <c r="X11" i="26"/>
  <c r="F11" i="26"/>
  <c r="C11" i="26"/>
  <c r="DF10" i="26"/>
  <c r="DC10" i="26"/>
  <c r="CV10" i="26"/>
  <c r="CU10" i="26"/>
  <c r="CT10" i="26"/>
  <c r="CS10" i="26"/>
  <c r="CQ10" i="26"/>
  <c r="CN10" i="26"/>
  <c r="CM10" i="26"/>
  <c r="CK10" i="26"/>
  <c r="CJ10" i="26"/>
  <c r="CA10" i="26"/>
  <c r="BY10" i="26"/>
  <c r="BX10" i="26"/>
  <c r="BT10" i="26"/>
  <c r="BS10" i="26"/>
  <c r="BR10" i="26"/>
  <c r="BN10" i="26"/>
  <c r="BM10" i="26"/>
  <c r="BL10" i="26"/>
  <c r="BJ10" i="26"/>
  <c r="BI10" i="26"/>
  <c r="BD10" i="26"/>
  <c r="BC10" i="26"/>
  <c r="BB10" i="26"/>
  <c r="AZ10" i="26"/>
  <c r="AY10" i="26"/>
  <c r="AV10" i="26"/>
  <c r="AO10" i="26"/>
  <c r="AN10" i="26"/>
  <c r="AH10" i="26"/>
  <c r="AG10" i="26"/>
  <c r="AF10" i="26"/>
  <c r="AE10" i="26"/>
  <c r="AD10" i="26"/>
  <c r="AB10" i="26"/>
  <c r="Y10" i="26"/>
  <c r="X10" i="26"/>
  <c r="T10" i="26"/>
  <c r="Q10" i="26"/>
  <c r="N10" i="26"/>
  <c r="K10" i="26"/>
  <c r="H10" i="26"/>
  <c r="F10" i="26"/>
  <c r="DF9" i="26"/>
  <c r="DC9" i="26"/>
  <c r="CV9" i="26"/>
  <c r="CU9" i="26"/>
  <c r="CK9" i="26"/>
  <c r="CJ9" i="26"/>
  <c r="CC9" i="26"/>
  <c r="BZ9" i="26"/>
  <c r="BX9" i="26"/>
  <c r="BW9" i="26"/>
  <c r="BV9" i="26"/>
  <c r="BS9" i="26"/>
  <c r="BK9" i="26"/>
  <c r="BD9" i="26"/>
  <c r="BB9" i="26"/>
  <c r="AV9" i="26"/>
  <c r="AF9" i="26"/>
  <c r="H9" i="26"/>
  <c r="F9" i="26"/>
  <c r="DI8" i="26"/>
  <c r="DF8" i="26"/>
  <c r="DC8" i="26"/>
  <c r="CW8" i="26"/>
  <c r="CU8" i="26"/>
  <c r="CT8" i="26"/>
  <c r="CQ8" i="26"/>
  <c r="CP8" i="26"/>
  <c r="CK8" i="26"/>
  <c r="CC8" i="26"/>
  <c r="CA8" i="26"/>
  <c r="BZ8" i="26"/>
  <c r="BY8" i="26"/>
  <c r="BX8" i="26"/>
  <c r="BW8" i="26"/>
  <c r="BV8" i="26"/>
  <c r="BS8" i="26"/>
  <c r="BN8" i="26"/>
  <c r="BL8" i="26"/>
  <c r="BK8" i="26"/>
  <c r="BJ8" i="26"/>
  <c r="BD8" i="26"/>
  <c r="BC8" i="26"/>
  <c r="AZ8" i="26"/>
  <c r="AW8" i="26"/>
  <c r="AV8" i="26"/>
  <c r="AU8" i="26"/>
  <c r="AQ8" i="26"/>
  <c r="AO8" i="26"/>
  <c r="AN8" i="26"/>
  <c r="AM8" i="26"/>
  <c r="AL8" i="26"/>
  <c r="AH8" i="26"/>
  <c r="AG8" i="26"/>
  <c r="AF8" i="26"/>
  <c r="X8" i="26"/>
  <c r="T8" i="26"/>
  <c r="K8" i="26"/>
  <c r="H8" i="26"/>
  <c r="C8" i="26"/>
  <c r="DC7" i="26"/>
  <c r="CU7" i="26"/>
  <c r="CQ7" i="26"/>
  <c r="CJ7" i="26"/>
  <c r="CC7" i="26"/>
  <c r="CA7" i="26"/>
  <c r="BT7" i="26"/>
  <c r="BS7" i="26"/>
  <c r="BN7" i="26"/>
  <c r="BM7" i="26"/>
  <c r="BK7" i="26"/>
  <c r="BJ7" i="26"/>
  <c r="BG7" i="26"/>
  <c r="BD7" i="26"/>
  <c r="BC7" i="26"/>
  <c r="BB7" i="26"/>
  <c r="AY7" i="26"/>
  <c r="AN7" i="26"/>
  <c r="AG7" i="26"/>
  <c r="AF7" i="26"/>
  <c r="Y7" i="26"/>
  <c r="X7" i="26"/>
  <c r="N7" i="26"/>
  <c r="K7" i="26"/>
  <c r="H7" i="26"/>
  <c r="DH6" i="26"/>
  <c r="CV6" i="26"/>
  <c r="CU6" i="26"/>
  <c r="CQ6" i="26"/>
  <c r="CK6" i="26"/>
  <c r="CC6" i="26"/>
  <c r="BX6" i="26"/>
  <c r="BW6" i="26"/>
  <c r="BS6" i="26"/>
  <c r="BM6" i="26"/>
  <c r="BG6" i="26"/>
  <c r="BD6" i="26"/>
  <c r="BC6" i="26"/>
  <c r="AZ6" i="26"/>
  <c r="AG6" i="26"/>
  <c r="AF6" i="26"/>
  <c r="Y6" i="26"/>
  <c r="X6" i="26"/>
  <c r="K6" i="26"/>
  <c r="H6" i="26"/>
  <c r="CX5" i="26"/>
  <c r="CQ5" i="26"/>
  <c r="CP5" i="26"/>
  <c r="CN5" i="26"/>
  <c r="CK5" i="26"/>
  <c r="CJ5" i="26"/>
  <c r="CC5" i="26"/>
  <c r="BW5" i="26"/>
  <c r="BV5" i="26"/>
  <c r="BK5" i="26"/>
  <c r="BB5" i="26"/>
  <c r="AH5" i="26"/>
  <c r="Y5" i="26"/>
  <c r="X5" i="26"/>
  <c r="K5" i="26"/>
  <c r="F5" i="26"/>
  <c r="DC4" i="26"/>
  <c r="CV4" i="26"/>
  <c r="CU4" i="26"/>
  <c r="CQ4" i="26"/>
  <c r="CN4" i="26"/>
  <c r="CK4" i="26"/>
  <c r="CJ4" i="26"/>
  <c r="CA4" i="26"/>
  <c r="BY4" i="26"/>
  <c r="BX4" i="26"/>
  <c r="BT4" i="26"/>
  <c r="BN4" i="26"/>
  <c r="BK4" i="26"/>
  <c r="BG4" i="26"/>
  <c r="BC4" i="26"/>
  <c r="BB4" i="26"/>
  <c r="AZ4" i="26"/>
  <c r="AY4" i="26"/>
  <c r="AW4" i="26"/>
  <c r="AV4" i="26"/>
  <c r="AO4" i="26"/>
  <c r="AN4" i="26"/>
  <c r="AH4" i="26"/>
  <c r="AG4" i="26"/>
  <c r="AF4" i="26"/>
  <c r="AE4" i="26"/>
  <c r="AB4" i="26"/>
  <c r="X4" i="26"/>
  <c r="T4" i="26"/>
  <c r="N4" i="26"/>
  <c r="K4" i="26"/>
  <c r="H4" i="26"/>
  <c r="DI3" i="26"/>
  <c r="DF3" i="26"/>
  <c r="DD3" i="26"/>
  <c r="DC3" i="26"/>
  <c r="DB3" i="26"/>
  <c r="CY3" i="26"/>
  <c r="CX3" i="26"/>
  <c r="CW3" i="26"/>
  <c r="CV3" i="26"/>
  <c r="CU3" i="26"/>
  <c r="CT3" i="26"/>
  <c r="CS3" i="26"/>
  <c r="CR3" i="26"/>
  <c r="CQ3" i="26"/>
  <c r="CP3" i="26"/>
  <c r="CN3" i="26"/>
  <c r="CM3" i="26"/>
  <c r="CK3" i="26"/>
  <c r="CJ3" i="26"/>
  <c r="CI3" i="26"/>
  <c r="CH3" i="26"/>
  <c r="CG3" i="26"/>
  <c r="CF3" i="26"/>
  <c r="CE3" i="26"/>
  <c r="CD3" i="26"/>
  <c r="CC3" i="26"/>
  <c r="CB3" i="26"/>
  <c r="CA3" i="26"/>
  <c r="BZ3" i="26"/>
  <c r="BY3" i="26"/>
  <c r="BX3" i="26"/>
  <c r="BW3" i="26"/>
  <c r="BV3" i="26"/>
  <c r="BU3" i="26"/>
  <c r="BT3" i="26"/>
  <c r="BS3" i="26"/>
  <c r="BR3" i="26"/>
  <c r="BQ3" i="26"/>
  <c r="BP3" i="26"/>
  <c r="BN3" i="26"/>
  <c r="BM3" i="26"/>
  <c r="BL3" i="26"/>
  <c r="BK3" i="26"/>
  <c r="BJ3" i="26"/>
  <c r="BI3" i="26"/>
  <c r="BH3" i="26"/>
  <c r="BG3" i="26"/>
  <c r="BF3" i="26"/>
  <c r="BD3" i="26"/>
  <c r="BC3" i="26"/>
  <c r="BB3" i="26"/>
  <c r="AZ3" i="26"/>
  <c r="AY3" i="26"/>
  <c r="AW3" i="26"/>
  <c r="AV3" i="26"/>
  <c r="AU3" i="26"/>
  <c r="AS3" i="26"/>
  <c r="AR3" i="26"/>
  <c r="AQ3" i="26"/>
  <c r="AO3" i="26"/>
  <c r="AN3" i="26"/>
  <c r="AM3" i="26"/>
  <c r="AL3" i="26"/>
  <c r="AK3" i="26"/>
  <c r="AI3" i="26"/>
  <c r="AH3" i="26"/>
  <c r="AG3" i="26"/>
  <c r="AF3" i="26"/>
  <c r="AE3" i="26"/>
  <c r="AB3" i="26"/>
  <c r="AA3" i="26"/>
  <c r="Z3" i="26"/>
  <c r="Y3" i="26"/>
  <c r="X3" i="26"/>
  <c r="W3" i="26"/>
  <c r="T3" i="26"/>
  <c r="S3" i="26"/>
  <c r="R3" i="26"/>
  <c r="Q3" i="26"/>
  <c r="N3" i="26"/>
  <c r="L3" i="26"/>
  <c r="K3" i="26"/>
  <c r="J3" i="26"/>
  <c r="I3" i="26"/>
  <c r="H3" i="26"/>
  <c r="F3" i="26"/>
  <c r="C3" i="26"/>
  <c r="DI53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DI52" i="24"/>
  <c r="DH52" i="24"/>
  <c r="DG52" i="24"/>
  <c r="DF52" i="24"/>
  <c r="DE52" i="24"/>
  <c r="DD52" i="24"/>
  <c r="DC52" i="24"/>
  <c r="DB52" i="24"/>
  <c r="DA52" i="24"/>
  <c r="CZ52" i="24"/>
  <c r="CY52" i="24"/>
  <c r="CX52" i="24"/>
  <c r="CW52" i="24"/>
  <c r="CV52" i="24"/>
  <c r="CU52" i="24"/>
  <c r="CT52" i="24"/>
  <c r="CS52" i="24"/>
  <c r="CR52" i="24"/>
  <c r="CQ52" i="24"/>
  <c r="CP52" i="24"/>
  <c r="CO52" i="24"/>
  <c r="CN52" i="24"/>
  <c r="CM52" i="24"/>
  <c r="CL52" i="24"/>
  <c r="CK52" i="24"/>
  <c r="CJ52" i="24"/>
  <c r="CI52" i="24"/>
  <c r="CH52" i="24"/>
  <c r="CG52" i="24"/>
  <c r="CF52" i="24"/>
  <c r="CE52" i="24"/>
  <c r="CD52" i="24"/>
  <c r="CC52" i="24"/>
  <c r="CB52" i="24"/>
  <c r="CA52" i="24"/>
  <c r="BZ52" i="24"/>
  <c r="BY52" i="24"/>
  <c r="BX52" i="24"/>
  <c r="BW52" i="24"/>
  <c r="BV52" i="24"/>
  <c r="BU52" i="24"/>
  <c r="BT52" i="24"/>
  <c r="BS52" i="24"/>
  <c r="BR52" i="24"/>
  <c r="BQ52" i="24"/>
  <c r="BP52" i="24"/>
  <c r="BO52" i="24"/>
  <c r="BN52" i="24"/>
  <c r="BM52" i="24"/>
  <c r="BL52" i="24"/>
  <c r="BK52" i="24"/>
  <c r="BJ52" i="24"/>
  <c r="BI52" i="24"/>
  <c r="BH52" i="24"/>
  <c r="BG52" i="24"/>
  <c r="BF52" i="24"/>
  <c r="BE52" i="24"/>
  <c r="BD52" i="24"/>
  <c r="BC52" i="24"/>
  <c r="BB52" i="24"/>
  <c r="BA52" i="24"/>
  <c r="AZ52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2" i="24"/>
  <c r="U52" i="24"/>
  <c r="T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DI51" i="24"/>
  <c r="DH51" i="24"/>
  <c r="DG51" i="24"/>
  <c r="DF51" i="24"/>
  <c r="DE51" i="24"/>
  <c r="DD51" i="24"/>
  <c r="DC51" i="24"/>
  <c r="DB51" i="24"/>
  <c r="DA51" i="24"/>
  <c r="CZ51" i="24"/>
  <c r="CY51" i="24"/>
  <c r="CX51" i="24"/>
  <c r="CW51" i="24"/>
  <c r="CV51" i="24"/>
  <c r="CU51" i="24"/>
  <c r="CT51" i="24"/>
  <c r="CS51" i="24"/>
  <c r="CR51" i="24"/>
  <c r="CQ51" i="24"/>
  <c r="CP51" i="24"/>
  <c r="CO51" i="24"/>
  <c r="CN51" i="24"/>
  <c r="CM51" i="24"/>
  <c r="CL51" i="24"/>
  <c r="CK51" i="24"/>
  <c r="CJ51" i="24"/>
  <c r="CI51" i="24"/>
  <c r="CH51" i="24"/>
  <c r="CG51" i="24"/>
  <c r="CF51" i="24"/>
  <c r="CE51" i="24"/>
  <c r="CD51" i="24"/>
  <c r="CC51" i="24"/>
  <c r="CB51" i="24"/>
  <c r="CA51" i="24"/>
  <c r="BZ51" i="24"/>
  <c r="BY51" i="24"/>
  <c r="BX51" i="24"/>
  <c r="BW51" i="24"/>
  <c r="BV51" i="24"/>
  <c r="BU51" i="24"/>
  <c r="BT51" i="24"/>
  <c r="BS51" i="24"/>
  <c r="BR51" i="24"/>
  <c r="BQ51" i="24"/>
  <c r="BP51" i="24"/>
  <c r="BO51" i="24"/>
  <c r="BN51" i="24"/>
  <c r="BM51" i="24"/>
  <c r="BL51" i="24"/>
  <c r="BK51" i="24"/>
  <c r="BJ51" i="24"/>
  <c r="BI51" i="24"/>
  <c r="BH51" i="24"/>
  <c r="BG51" i="24"/>
  <c r="BF51" i="24"/>
  <c r="BE51" i="24"/>
  <c r="BD51" i="24"/>
  <c r="BC51" i="24"/>
  <c r="BB51" i="24"/>
  <c r="BA51" i="24"/>
  <c r="AZ51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DI50" i="24"/>
  <c r="DH50" i="24"/>
  <c r="DG50" i="24"/>
  <c r="DF50" i="24"/>
  <c r="DE50" i="24"/>
  <c r="DD50" i="24"/>
  <c r="DC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J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BP50" i="24"/>
  <c r="BO50" i="24"/>
  <c r="BN50" i="24"/>
  <c r="BM50" i="24"/>
  <c r="BL50" i="24"/>
  <c r="BK50" i="24"/>
  <c r="BJ50" i="24"/>
  <c r="BI50" i="24"/>
  <c r="BH50" i="24"/>
  <c r="BG50" i="24"/>
  <c r="BF50" i="24"/>
  <c r="BE50" i="24"/>
  <c r="BD50" i="24"/>
  <c r="BC50" i="24"/>
  <c r="BB50" i="24"/>
  <c r="BA50" i="24"/>
  <c r="AZ50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DI49" i="24"/>
  <c r="DH49" i="24"/>
  <c r="DG49" i="24"/>
  <c r="DF49" i="24"/>
  <c r="DE49" i="24"/>
  <c r="DD49" i="24"/>
  <c r="DC49" i="24"/>
  <c r="DB49" i="24"/>
  <c r="DA49" i="24"/>
  <c r="CZ49" i="24"/>
  <c r="CY49" i="24"/>
  <c r="CX49" i="24"/>
  <c r="CW49" i="24"/>
  <c r="CV49" i="24"/>
  <c r="CU49" i="24"/>
  <c r="CT49" i="24"/>
  <c r="CS49" i="24"/>
  <c r="CR49" i="24"/>
  <c r="CQ49" i="24"/>
  <c r="CP49" i="24"/>
  <c r="CO49" i="24"/>
  <c r="CN49" i="24"/>
  <c r="CM49" i="24"/>
  <c r="CL49" i="24"/>
  <c r="CK49" i="24"/>
  <c r="CJ49" i="24"/>
  <c r="CI49" i="24"/>
  <c r="CH49" i="24"/>
  <c r="CG49" i="24"/>
  <c r="CF49" i="24"/>
  <c r="CE49" i="24"/>
  <c r="CD49" i="24"/>
  <c r="CC49" i="24"/>
  <c r="CB49" i="24"/>
  <c r="CA49" i="24"/>
  <c r="BZ49" i="24"/>
  <c r="BY49" i="24"/>
  <c r="BX49" i="24"/>
  <c r="BW49" i="24"/>
  <c r="BV49" i="24"/>
  <c r="BU49" i="24"/>
  <c r="BT49" i="24"/>
  <c r="BS49" i="24"/>
  <c r="BR49" i="24"/>
  <c r="BQ49" i="24"/>
  <c r="BP49" i="24"/>
  <c r="BO49" i="24"/>
  <c r="BN49" i="24"/>
  <c r="BM49" i="24"/>
  <c r="BL49" i="24"/>
  <c r="BK49" i="24"/>
  <c r="BJ49" i="24"/>
  <c r="BI49" i="24"/>
  <c r="BH49" i="24"/>
  <c r="BG49" i="24"/>
  <c r="BF49" i="24"/>
  <c r="BE49" i="24"/>
  <c r="BD49" i="24"/>
  <c r="BC49" i="24"/>
  <c r="BB49" i="24"/>
  <c r="BA49" i="24"/>
  <c r="AZ49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DI48" i="24"/>
  <c r="DH48" i="24"/>
  <c r="DG48" i="24"/>
  <c r="DF48" i="24"/>
  <c r="DE48" i="24"/>
  <c r="DD48" i="24"/>
  <c r="DC48" i="24"/>
  <c r="DB48" i="24"/>
  <c r="DA48" i="24"/>
  <c r="CZ48" i="24"/>
  <c r="CY48" i="24"/>
  <c r="CX48" i="24"/>
  <c r="CW48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Z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DI47" i="24"/>
  <c r="DH47" i="24"/>
  <c r="DG47" i="24"/>
  <c r="DF47" i="24"/>
  <c r="DE47" i="24"/>
  <c r="DD47" i="24"/>
  <c r="DC47" i="24"/>
  <c r="DB47" i="24"/>
  <c r="DA47" i="24"/>
  <c r="CZ47" i="24"/>
  <c r="CY47" i="24"/>
  <c r="CX47" i="24"/>
  <c r="CW47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Z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DI46" i="24"/>
  <c r="DH46" i="24"/>
  <c r="DG46" i="24"/>
  <c r="DF46" i="24"/>
  <c r="DE46" i="24"/>
  <c r="DD46" i="24"/>
  <c r="DC46" i="24"/>
  <c r="DB46" i="24"/>
  <c r="DA46" i="24"/>
  <c r="CZ46" i="24"/>
  <c r="CY46" i="24"/>
  <c r="CX46" i="24"/>
  <c r="CW46" i="24"/>
  <c r="CV46" i="24"/>
  <c r="CU46" i="24"/>
  <c r="CT46" i="24"/>
  <c r="CS46" i="24"/>
  <c r="CR46" i="24"/>
  <c r="CQ46" i="24"/>
  <c r="CP46" i="24"/>
  <c r="CO46" i="24"/>
  <c r="CN46" i="24"/>
  <c r="CM46" i="24"/>
  <c r="CL46" i="24"/>
  <c r="CK46" i="24"/>
  <c r="CJ46" i="24"/>
  <c r="CI46" i="24"/>
  <c r="CH46" i="24"/>
  <c r="CG46" i="24"/>
  <c r="CF46" i="24"/>
  <c r="CE46" i="24"/>
  <c r="CD46" i="24"/>
  <c r="CC46" i="24"/>
  <c r="CB46" i="24"/>
  <c r="CA46" i="24"/>
  <c r="BZ46" i="24"/>
  <c r="BY46" i="24"/>
  <c r="BX46" i="24"/>
  <c r="BW46" i="24"/>
  <c r="BV46" i="24"/>
  <c r="BU46" i="24"/>
  <c r="BT46" i="24"/>
  <c r="BS46" i="24"/>
  <c r="BR46" i="24"/>
  <c r="BQ46" i="24"/>
  <c r="BP46" i="24"/>
  <c r="BO46" i="24"/>
  <c r="BN46" i="24"/>
  <c r="BM46" i="24"/>
  <c r="BL46" i="24"/>
  <c r="BK46" i="24"/>
  <c r="BJ46" i="24"/>
  <c r="BI46" i="24"/>
  <c r="BH46" i="24"/>
  <c r="BG46" i="24"/>
  <c r="BF46" i="24"/>
  <c r="BE46" i="24"/>
  <c r="BD46" i="24"/>
  <c r="BC46" i="24"/>
  <c r="BB46" i="24"/>
  <c r="BA46" i="24"/>
  <c r="AZ46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DI45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C45" i="24"/>
  <c r="CB45" i="24"/>
  <c r="CA45" i="24"/>
  <c r="BZ45" i="24"/>
  <c r="BY45" i="24"/>
  <c r="BX45" i="24"/>
  <c r="BW45" i="24"/>
  <c r="BV45" i="24"/>
  <c r="BU45" i="24"/>
  <c r="BT45" i="24"/>
  <c r="BS45" i="24"/>
  <c r="BR45" i="24"/>
  <c r="BQ45" i="24"/>
  <c r="BP45" i="24"/>
  <c r="BO45" i="24"/>
  <c r="BN45" i="24"/>
  <c r="BM45" i="24"/>
  <c r="BL45" i="24"/>
  <c r="BK45" i="24"/>
  <c r="BJ45" i="24"/>
  <c r="BI45" i="24"/>
  <c r="BH45" i="24"/>
  <c r="BG45" i="24"/>
  <c r="BF45" i="24"/>
  <c r="BE45" i="24"/>
  <c r="BD45" i="24"/>
  <c r="BC45" i="24"/>
  <c r="BB45" i="24"/>
  <c r="BA45" i="24"/>
  <c r="AZ45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DI44" i="24"/>
  <c r="DH44" i="24"/>
  <c r="DG44" i="24"/>
  <c r="DF44" i="24"/>
  <c r="DE44" i="24"/>
  <c r="DD44" i="24"/>
  <c r="DC44" i="24"/>
  <c r="DB44" i="24"/>
  <c r="DA44" i="24"/>
  <c r="CZ44" i="24"/>
  <c r="CY44" i="24"/>
  <c r="CX44" i="24"/>
  <c r="CW44" i="24"/>
  <c r="CV44" i="24"/>
  <c r="CU44" i="24"/>
  <c r="CT44" i="24"/>
  <c r="CS44" i="24"/>
  <c r="CR44" i="24"/>
  <c r="CQ44" i="24"/>
  <c r="CP44" i="24"/>
  <c r="CO44" i="24"/>
  <c r="CN44" i="24"/>
  <c r="CM44" i="24"/>
  <c r="CL44" i="24"/>
  <c r="CK44" i="24"/>
  <c r="CJ44" i="24"/>
  <c r="CI44" i="24"/>
  <c r="CH44" i="24"/>
  <c r="CG44" i="24"/>
  <c r="CF44" i="24"/>
  <c r="CE44" i="24"/>
  <c r="CD44" i="24"/>
  <c r="CC44" i="24"/>
  <c r="CB44" i="24"/>
  <c r="CA44" i="24"/>
  <c r="BZ44" i="24"/>
  <c r="BY44" i="24"/>
  <c r="BX44" i="24"/>
  <c r="BW44" i="24"/>
  <c r="BV44" i="24"/>
  <c r="BU44" i="24"/>
  <c r="BT44" i="24"/>
  <c r="BS44" i="24"/>
  <c r="BR44" i="24"/>
  <c r="BQ44" i="24"/>
  <c r="BP44" i="24"/>
  <c r="BO44" i="24"/>
  <c r="BN44" i="24"/>
  <c r="BM44" i="24"/>
  <c r="BL44" i="24"/>
  <c r="BK44" i="24"/>
  <c r="BJ44" i="24"/>
  <c r="BI44" i="24"/>
  <c r="BH44" i="24"/>
  <c r="BG44" i="24"/>
  <c r="BF44" i="24"/>
  <c r="BE44" i="24"/>
  <c r="BD44" i="24"/>
  <c r="BC44" i="24"/>
  <c r="BB44" i="24"/>
  <c r="BA44" i="24"/>
  <c r="AZ44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DI43" i="24"/>
  <c r="DH43" i="24"/>
  <c r="DG43" i="24"/>
  <c r="DF43" i="24"/>
  <c r="DE43" i="24"/>
  <c r="DD43" i="24"/>
  <c r="DC43" i="24"/>
  <c r="DB43" i="24"/>
  <c r="DA43" i="24"/>
  <c r="CZ43" i="24"/>
  <c r="CY43" i="24"/>
  <c r="CX43" i="24"/>
  <c r="CW43" i="24"/>
  <c r="CV43" i="24"/>
  <c r="CU43" i="24"/>
  <c r="CT43" i="24"/>
  <c r="CS43" i="24"/>
  <c r="CR43" i="24"/>
  <c r="CQ43" i="24"/>
  <c r="CP43" i="24"/>
  <c r="CO43" i="24"/>
  <c r="CN43" i="24"/>
  <c r="CM43" i="24"/>
  <c r="CL43" i="24"/>
  <c r="CK43" i="24"/>
  <c r="CJ43" i="24"/>
  <c r="CI43" i="24"/>
  <c r="CH43" i="24"/>
  <c r="CG43" i="24"/>
  <c r="CF43" i="24"/>
  <c r="CE43" i="24"/>
  <c r="CD43" i="24"/>
  <c r="CC43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DI42" i="24"/>
  <c r="DH42" i="24"/>
  <c r="DG42" i="24"/>
  <c r="DF42" i="24"/>
  <c r="DE42" i="24"/>
  <c r="DD42" i="24"/>
  <c r="DC42" i="24"/>
  <c r="DB42" i="24"/>
  <c r="DA42" i="24"/>
  <c r="CZ42" i="24"/>
  <c r="CY42" i="24"/>
  <c r="CX42" i="24"/>
  <c r="CW42" i="24"/>
  <c r="CV42" i="24"/>
  <c r="CU42" i="24"/>
  <c r="CT42" i="24"/>
  <c r="CS42" i="24"/>
  <c r="CR42" i="24"/>
  <c r="CQ42" i="24"/>
  <c r="CP42" i="24"/>
  <c r="CO42" i="24"/>
  <c r="CN42" i="24"/>
  <c r="CM42" i="24"/>
  <c r="CL42" i="24"/>
  <c r="CK42" i="24"/>
  <c r="CJ42" i="24"/>
  <c r="CI42" i="24"/>
  <c r="CH42" i="24"/>
  <c r="CG42" i="24"/>
  <c r="CF42" i="24"/>
  <c r="CE42" i="24"/>
  <c r="CD42" i="24"/>
  <c r="CC42" i="24"/>
  <c r="CB42" i="24"/>
  <c r="CA42" i="24"/>
  <c r="BZ42" i="24"/>
  <c r="BY42" i="24"/>
  <c r="BX42" i="24"/>
  <c r="BW42" i="24"/>
  <c r="BV42" i="24"/>
  <c r="BU42" i="24"/>
  <c r="BT42" i="24"/>
  <c r="BS42" i="24"/>
  <c r="BR42" i="24"/>
  <c r="BQ42" i="24"/>
  <c r="BP42" i="24"/>
  <c r="BO42" i="24"/>
  <c r="BN42" i="24"/>
  <c r="BM42" i="24"/>
  <c r="BL42" i="24"/>
  <c r="BK42" i="24"/>
  <c r="BJ42" i="24"/>
  <c r="BI42" i="24"/>
  <c r="BH42" i="24"/>
  <c r="BG42" i="24"/>
  <c r="BF42" i="24"/>
  <c r="BE42" i="24"/>
  <c r="BD42" i="24"/>
  <c r="BC42" i="24"/>
  <c r="BB42" i="24"/>
  <c r="BA42" i="24"/>
  <c r="AZ42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DI41" i="24"/>
  <c r="DH41" i="24"/>
  <c r="DG41" i="24"/>
  <c r="DF41" i="24"/>
  <c r="DE41" i="24"/>
  <c r="DD41" i="24"/>
  <c r="DC41" i="24"/>
  <c r="DB41" i="24"/>
  <c r="DA41" i="24"/>
  <c r="CZ41" i="24"/>
  <c r="CY41" i="24"/>
  <c r="CX41" i="24"/>
  <c r="CW41" i="24"/>
  <c r="CV41" i="24"/>
  <c r="CU41" i="24"/>
  <c r="CT41" i="24"/>
  <c r="CS41" i="24"/>
  <c r="CR41" i="24"/>
  <c r="CQ41" i="24"/>
  <c r="CP41" i="24"/>
  <c r="CO41" i="24"/>
  <c r="CN41" i="24"/>
  <c r="CM41" i="24"/>
  <c r="CL41" i="24"/>
  <c r="CK41" i="24"/>
  <c r="CJ41" i="24"/>
  <c r="CI41" i="24"/>
  <c r="CH41" i="24"/>
  <c r="CG41" i="24"/>
  <c r="CF41" i="24"/>
  <c r="CE41" i="24"/>
  <c r="CD41" i="24"/>
  <c r="CC41" i="24"/>
  <c r="CB41" i="24"/>
  <c r="CA41" i="24"/>
  <c r="BZ41" i="24"/>
  <c r="BY41" i="24"/>
  <c r="BX41" i="24"/>
  <c r="BW41" i="24"/>
  <c r="BV41" i="24"/>
  <c r="BU41" i="24"/>
  <c r="BT41" i="24"/>
  <c r="BS41" i="24"/>
  <c r="BR41" i="24"/>
  <c r="BQ41" i="24"/>
  <c r="BP41" i="24"/>
  <c r="BO41" i="24"/>
  <c r="BN41" i="24"/>
  <c r="BM41" i="24"/>
  <c r="BL41" i="24"/>
  <c r="BK41" i="24"/>
  <c r="BJ41" i="24"/>
  <c r="BI41" i="24"/>
  <c r="BH41" i="24"/>
  <c r="BG41" i="24"/>
  <c r="BF41" i="24"/>
  <c r="BE41" i="24"/>
  <c r="BD41" i="24"/>
  <c r="BC41" i="24"/>
  <c r="BB41" i="24"/>
  <c r="BA41" i="24"/>
  <c r="AZ41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DI40" i="24"/>
  <c r="DH40" i="24"/>
  <c r="DG40" i="24"/>
  <c r="DF40" i="24"/>
  <c r="DE40" i="24"/>
  <c r="DD40" i="24"/>
  <c r="DC40" i="24"/>
  <c r="DB40" i="24"/>
  <c r="DA40" i="24"/>
  <c r="CZ40" i="24"/>
  <c r="CY40" i="24"/>
  <c r="CX40" i="24"/>
  <c r="CW40" i="24"/>
  <c r="CV40" i="24"/>
  <c r="CU40" i="24"/>
  <c r="CT40" i="24"/>
  <c r="CS40" i="24"/>
  <c r="CR40" i="24"/>
  <c r="CQ40" i="24"/>
  <c r="CP40" i="24"/>
  <c r="CO40" i="24"/>
  <c r="CN40" i="24"/>
  <c r="CM40" i="24"/>
  <c r="CL40" i="24"/>
  <c r="CK40" i="24"/>
  <c r="CJ40" i="24"/>
  <c r="CI40" i="24"/>
  <c r="CH40" i="24"/>
  <c r="CG40" i="24"/>
  <c r="CF40" i="24"/>
  <c r="CE40" i="24"/>
  <c r="CD40" i="24"/>
  <c r="CC40" i="24"/>
  <c r="CB40" i="24"/>
  <c r="CA40" i="24"/>
  <c r="BZ40" i="24"/>
  <c r="BY40" i="24"/>
  <c r="BX40" i="24"/>
  <c r="BW40" i="24"/>
  <c r="BV40" i="24"/>
  <c r="BU40" i="24"/>
  <c r="BT40" i="24"/>
  <c r="BS40" i="24"/>
  <c r="BR40" i="24"/>
  <c r="BQ40" i="24"/>
  <c r="BP40" i="24"/>
  <c r="BO40" i="24"/>
  <c r="BN40" i="24"/>
  <c r="BM40" i="24"/>
  <c r="BL40" i="24"/>
  <c r="BK40" i="24"/>
  <c r="BJ40" i="24"/>
  <c r="BI40" i="24"/>
  <c r="BH40" i="24"/>
  <c r="BG40" i="24"/>
  <c r="BF40" i="24"/>
  <c r="BE40" i="24"/>
  <c r="BD40" i="24"/>
  <c r="BC40" i="24"/>
  <c r="BB40" i="24"/>
  <c r="BA40" i="24"/>
  <c r="AZ40" i="24"/>
  <c r="AY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DI39" i="24"/>
  <c r="DH39" i="24"/>
  <c r="DG39" i="24"/>
  <c r="DF39" i="24"/>
  <c r="DE39" i="24"/>
  <c r="DD39" i="24"/>
  <c r="DC39" i="24"/>
  <c r="DB39" i="24"/>
  <c r="DA39" i="24"/>
  <c r="CZ39" i="24"/>
  <c r="CY39" i="24"/>
  <c r="CX39" i="24"/>
  <c r="CW39" i="24"/>
  <c r="CV39" i="24"/>
  <c r="CU39" i="24"/>
  <c r="CT39" i="24"/>
  <c r="CS39" i="24"/>
  <c r="CR39" i="24"/>
  <c r="CQ39" i="24"/>
  <c r="CP39" i="24"/>
  <c r="CO39" i="24"/>
  <c r="CN39" i="24"/>
  <c r="CM39" i="24"/>
  <c r="CL39" i="24"/>
  <c r="CK39" i="24"/>
  <c r="CJ39" i="24"/>
  <c r="CI39" i="24"/>
  <c r="CH39" i="24"/>
  <c r="CG39" i="24"/>
  <c r="CF39" i="24"/>
  <c r="CE39" i="24"/>
  <c r="CD39" i="24"/>
  <c r="CC39" i="24"/>
  <c r="CB39" i="24"/>
  <c r="CA39" i="24"/>
  <c r="BZ39" i="24"/>
  <c r="BY39" i="24"/>
  <c r="BX39" i="24"/>
  <c r="BW39" i="24"/>
  <c r="BV39" i="24"/>
  <c r="BU39" i="24"/>
  <c r="BT39" i="24"/>
  <c r="BS39" i="24"/>
  <c r="BR39" i="24"/>
  <c r="BQ39" i="24"/>
  <c r="BP39" i="24"/>
  <c r="BO39" i="24"/>
  <c r="BN39" i="24"/>
  <c r="BM39" i="24"/>
  <c r="BL39" i="24"/>
  <c r="BK39" i="24"/>
  <c r="BJ39" i="24"/>
  <c r="BI39" i="24"/>
  <c r="BH39" i="24"/>
  <c r="BG39" i="24"/>
  <c r="BF39" i="24"/>
  <c r="BE39" i="24"/>
  <c r="BD39" i="24"/>
  <c r="BC39" i="24"/>
  <c r="BB39" i="24"/>
  <c r="BA39" i="24"/>
  <c r="AZ39" i="24"/>
  <c r="AY39" i="24"/>
  <c r="AX39" i="24"/>
  <c r="AW39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DI38" i="24"/>
  <c r="DH38" i="24"/>
  <c r="DG38" i="24"/>
  <c r="DF38" i="24"/>
  <c r="DE38" i="24"/>
  <c r="DD38" i="24"/>
  <c r="DC38" i="24"/>
  <c r="DB38" i="24"/>
  <c r="DA38" i="24"/>
  <c r="CZ38" i="24"/>
  <c r="CY38" i="24"/>
  <c r="CX38" i="24"/>
  <c r="CW38" i="24"/>
  <c r="CV38" i="24"/>
  <c r="CU38" i="24"/>
  <c r="CT38" i="24"/>
  <c r="CS38" i="24"/>
  <c r="CR38" i="24"/>
  <c r="CQ38" i="24"/>
  <c r="CP38" i="24"/>
  <c r="CO38" i="24"/>
  <c r="CN38" i="24"/>
  <c r="CM38" i="24"/>
  <c r="CL38" i="24"/>
  <c r="CK38" i="24"/>
  <c r="CJ38" i="24"/>
  <c r="CI38" i="24"/>
  <c r="CH38" i="24"/>
  <c r="CG38" i="24"/>
  <c r="CF38" i="24"/>
  <c r="CE38" i="24"/>
  <c r="CD38" i="24"/>
  <c r="CC38" i="24"/>
  <c r="CB38" i="24"/>
  <c r="CA38" i="24"/>
  <c r="BZ38" i="24"/>
  <c r="BY38" i="24"/>
  <c r="BX38" i="24"/>
  <c r="BW38" i="24"/>
  <c r="BV38" i="24"/>
  <c r="BU38" i="24"/>
  <c r="BT38" i="24"/>
  <c r="BS38" i="24"/>
  <c r="BR38" i="24"/>
  <c r="BQ38" i="24"/>
  <c r="BP38" i="24"/>
  <c r="BO38" i="24"/>
  <c r="BN38" i="24"/>
  <c r="BM38" i="24"/>
  <c r="BL38" i="24"/>
  <c r="BK38" i="24"/>
  <c r="BJ38" i="24"/>
  <c r="BI38" i="24"/>
  <c r="BH38" i="24"/>
  <c r="BG38" i="24"/>
  <c r="BF38" i="24"/>
  <c r="BE38" i="24"/>
  <c r="BD38" i="24"/>
  <c r="BC38" i="24"/>
  <c r="BB38" i="24"/>
  <c r="BA38" i="24"/>
  <c r="AZ38" i="24"/>
  <c r="AY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DI37" i="24"/>
  <c r="DH37" i="24"/>
  <c r="DG37" i="24"/>
  <c r="DF37" i="24"/>
  <c r="DE37" i="24"/>
  <c r="DD37" i="24"/>
  <c r="DC37" i="24"/>
  <c r="DB37" i="24"/>
  <c r="DA37" i="24"/>
  <c r="CZ37" i="24"/>
  <c r="CY37" i="24"/>
  <c r="CX37" i="24"/>
  <c r="CW37" i="24"/>
  <c r="CV37" i="24"/>
  <c r="CU37" i="24"/>
  <c r="CT37" i="24"/>
  <c r="CS37" i="24"/>
  <c r="CR37" i="24"/>
  <c r="CQ37" i="24"/>
  <c r="CP37" i="24"/>
  <c r="CO37" i="24"/>
  <c r="CN37" i="24"/>
  <c r="CM37" i="24"/>
  <c r="CL37" i="24"/>
  <c r="CK37" i="24"/>
  <c r="CJ37" i="24"/>
  <c r="CI37" i="24"/>
  <c r="CH37" i="24"/>
  <c r="CG37" i="24"/>
  <c r="CF37" i="24"/>
  <c r="CE37" i="24"/>
  <c r="CD37" i="24"/>
  <c r="CC37" i="24"/>
  <c r="CB37" i="24"/>
  <c r="CA37" i="24"/>
  <c r="BZ37" i="24"/>
  <c r="BY37" i="24"/>
  <c r="BX37" i="24"/>
  <c r="BW37" i="24"/>
  <c r="BV37" i="24"/>
  <c r="BU37" i="24"/>
  <c r="BT37" i="24"/>
  <c r="BS37" i="24"/>
  <c r="BR37" i="24"/>
  <c r="BQ37" i="24"/>
  <c r="BP37" i="24"/>
  <c r="BO37" i="24"/>
  <c r="BN37" i="24"/>
  <c r="BM37" i="24"/>
  <c r="BL37" i="24"/>
  <c r="BK37" i="24"/>
  <c r="BJ37" i="24"/>
  <c r="BI37" i="24"/>
  <c r="BH37" i="24"/>
  <c r="BG37" i="24"/>
  <c r="BF37" i="24"/>
  <c r="BE37" i="24"/>
  <c r="BD37" i="24"/>
  <c r="BC37" i="24"/>
  <c r="BB37" i="24"/>
  <c r="BA37" i="24"/>
  <c r="AZ37" i="24"/>
  <c r="AY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DI36" i="24"/>
  <c r="DH36" i="24"/>
  <c r="DG36" i="24"/>
  <c r="DF36" i="24"/>
  <c r="DE36" i="24"/>
  <c r="DD36" i="24"/>
  <c r="DC36" i="24"/>
  <c r="DB36" i="24"/>
  <c r="DA36" i="24"/>
  <c r="CZ36" i="24"/>
  <c r="CY36" i="24"/>
  <c r="CX36" i="24"/>
  <c r="CW36" i="24"/>
  <c r="CV36" i="24"/>
  <c r="CU36" i="24"/>
  <c r="CT36" i="24"/>
  <c r="CS36" i="24"/>
  <c r="CR36" i="24"/>
  <c r="CQ36" i="24"/>
  <c r="CP36" i="24"/>
  <c r="CO36" i="24"/>
  <c r="CN36" i="24"/>
  <c r="CM36" i="24"/>
  <c r="CL36" i="24"/>
  <c r="CK36" i="24"/>
  <c r="CJ36" i="24"/>
  <c r="CI36" i="24"/>
  <c r="CH36" i="24"/>
  <c r="CG36" i="24"/>
  <c r="CF36" i="24"/>
  <c r="CE36" i="24"/>
  <c r="CD36" i="24"/>
  <c r="CC36" i="24"/>
  <c r="CB36" i="24"/>
  <c r="CA36" i="24"/>
  <c r="BZ36" i="24"/>
  <c r="BY36" i="24"/>
  <c r="BX36" i="24"/>
  <c r="BW36" i="24"/>
  <c r="BV36" i="24"/>
  <c r="BU36" i="24"/>
  <c r="BT36" i="24"/>
  <c r="BS36" i="24"/>
  <c r="BR36" i="24"/>
  <c r="BQ36" i="24"/>
  <c r="BP36" i="24"/>
  <c r="BO36" i="24"/>
  <c r="BN36" i="24"/>
  <c r="BM36" i="24"/>
  <c r="BL36" i="24"/>
  <c r="BK36" i="24"/>
  <c r="BJ36" i="24"/>
  <c r="BI36" i="24"/>
  <c r="BH36" i="24"/>
  <c r="BG36" i="24"/>
  <c r="BF36" i="24"/>
  <c r="BE36" i="24"/>
  <c r="BD36" i="24"/>
  <c r="BC36" i="24"/>
  <c r="BB36" i="24"/>
  <c r="BA36" i="24"/>
  <c r="AZ36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DI35" i="24"/>
  <c r="DH35" i="24"/>
  <c r="DG35" i="24"/>
  <c r="DF35" i="24"/>
  <c r="DE35" i="24"/>
  <c r="DD35" i="24"/>
  <c r="DC35" i="24"/>
  <c r="DB35" i="24"/>
  <c r="DA35" i="24"/>
  <c r="CZ35" i="24"/>
  <c r="CY35" i="24"/>
  <c r="CX35" i="24"/>
  <c r="CW35" i="24"/>
  <c r="CV35" i="24"/>
  <c r="CU35" i="24"/>
  <c r="CT35" i="24"/>
  <c r="CS35" i="24"/>
  <c r="CR35" i="24"/>
  <c r="CQ35" i="24"/>
  <c r="CP35" i="24"/>
  <c r="CO35" i="24"/>
  <c r="CN35" i="24"/>
  <c r="CM35" i="24"/>
  <c r="CL35" i="24"/>
  <c r="CK35" i="24"/>
  <c r="CJ35" i="24"/>
  <c r="CI35" i="24"/>
  <c r="CH35" i="24"/>
  <c r="CG35" i="24"/>
  <c r="CF35" i="24"/>
  <c r="CE35" i="24"/>
  <c r="CD35" i="24"/>
  <c r="CC35" i="24"/>
  <c r="CB35" i="24"/>
  <c r="CA35" i="24"/>
  <c r="BZ35" i="24"/>
  <c r="BY35" i="24"/>
  <c r="BX35" i="24"/>
  <c r="BW35" i="24"/>
  <c r="BV35" i="24"/>
  <c r="BU35" i="24"/>
  <c r="BT35" i="24"/>
  <c r="BS35" i="24"/>
  <c r="BR35" i="24"/>
  <c r="BQ35" i="24"/>
  <c r="BP35" i="24"/>
  <c r="BO35" i="24"/>
  <c r="BN35" i="24"/>
  <c r="BM35" i="24"/>
  <c r="BL35" i="24"/>
  <c r="BK35" i="24"/>
  <c r="BJ35" i="24"/>
  <c r="BI35" i="24"/>
  <c r="BH35" i="24"/>
  <c r="BG35" i="24"/>
  <c r="BF35" i="24"/>
  <c r="BE35" i="24"/>
  <c r="BD35" i="24"/>
  <c r="BC35" i="24"/>
  <c r="BB35" i="24"/>
  <c r="BA35" i="24"/>
  <c r="AZ35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DI34" i="24"/>
  <c r="DH34" i="24"/>
  <c r="DG34" i="24"/>
  <c r="DF34" i="24"/>
  <c r="DE34" i="24"/>
  <c r="DD34" i="24"/>
  <c r="DC34" i="24"/>
  <c r="DB34" i="24"/>
  <c r="DA34" i="24"/>
  <c r="CZ34" i="24"/>
  <c r="CY34" i="24"/>
  <c r="CX34" i="24"/>
  <c r="CW34" i="24"/>
  <c r="CV34" i="24"/>
  <c r="CU34" i="24"/>
  <c r="CT34" i="24"/>
  <c r="CS34" i="24"/>
  <c r="CR34" i="24"/>
  <c r="CQ34" i="24"/>
  <c r="CP34" i="24"/>
  <c r="CO34" i="24"/>
  <c r="CN34" i="24"/>
  <c r="CM34" i="24"/>
  <c r="CL34" i="24"/>
  <c r="CK34" i="24"/>
  <c r="CJ34" i="24"/>
  <c r="CI34" i="24"/>
  <c r="CH34" i="24"/>
  <c r="CG34" i="24"/>
  <c r="CF34" i="24"/>
  <c r="CE34" i="24"/>
  <c r="CD34" i="24"/>
  <c r="CC34" i="24"/>
  <c r="CB34" i="24"/>
  <c r="CA34" i="24"/>
  <c r="BZ34" i="24"/>
  <c r="BY34" i="24"/>
  <c r="BX34" i="24"/>
  <c r="BW34" i="24"/>
  <c r="BV34" i="24"/>
  <c r="BU34" i="24"/>
  <c r="BT34" i="24"/>
  <c r="BS34" i="24"/>
  <c r="BR34" i="24"/>
  <c r="BQ34" i="24"/>
  <c r="BP34" i="24"/>
  <c r="BO34" i="24"/>
  <c r="BN34" i="24"/>
  <c r="BM34" i="24"/>
  <c r="BL34" i="24"/>
  <c r="BK34" i="24"/>
  <c r="BJ34" i="24"/>
  <c r="BI34" i="24"/>
  <c r="BH34" i="24"/>
  <c r="BG34" i="24"/>
  <c r="BF34" i="24"/>
  <c r="BE34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DI33" i="24"/>
  <c r="DH33" i="24"/>
  <c r="DG33" i="24"/>
  <c r="DF33" i="24"/>
  <c r="DE33" i="24"/>
  <c r="DD33" i="24"/>
  <c r="DC33" i="24"/>
  <c r="DB33" i="24"/>
  <c r="DA33" i="24"/>
  <c r="CZ33" i="24"/>
  <c r="CY33" i="24"/>
  <c r="CX33" i="24"/>
  <c r="CW33" i="24"/>
  <c r="CV33" i="24"/>
  <c r="CU33" i="24"/>
  <c r="CT33" i="24"/>
  <c r="CS33" i="24"/>
  <c r="CR33" i="24"/>
  <c r="CQ33" i="24"/>
  <c r="CP33" i="24"/>
  <c r="CO33" i="24"/>
  <c r="CN33" i="24"/>
  <c r="CM33" i="24"/>
  <c r="CL33" i="24"/>
  <c r="CK33" i="24"/>
  <c r="CJ33" i="24"/>
  <c r="CI33" i="24"/>
  <c r="CH33" i="24"/>
  <c r="CG33" i="24"/>
  <c r="CF33" i="24"/>
  <c r="CE33" i="24"/>
  <c r="CD33" i="24"/>
  <c r="CC33" i="24"/>
  <c r="CB33" i="24"/>
  <c r="CA33" i="24"/>
  <c r="BZ33" i="24"/>
  <c r="BY33" i="24"/>
  <c r="BX33" i="24"/>
  <c r="BW33" i="24"/>
  <c r="BV33" i="24"/>
  <c r="BU33" i="24"/>
  <c r="BT33" i="24"/>
  <c r="BS33" i="24"/>
  <c r="BR33" i="24"/>
  <c r="BQ33" i="24"/>
  <c r="BP33" i="24"/>
  <c r="BO33" i="24"/>
  <c r="BN33" i="24"/>
  <c r="BM33" i="24"/>
  <c r="BL33" i="24"/>
  <c r="BK33" i="24"/>
  <c r="BJ33" i="24"/>
  <c r="BI33" i="24"/>
  <c r="BH33" i="24"/>
  <c r="BG33" i="24"/>
  <c r="BF33" i="24"/>
  <c r="BE33" i="24"/>
  <c r="BD33" i="24"/>
  <c r="BC33" i="24"/>
  <c r="BB33" i="24"/>
  <c r="BA33" i="24"/>
  <c r="AZ33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DI32" i="24"/>
  <c r="DH32" i="24"/>
  <c r="DG32" i="24"/>
  <c r="DF32" i="24"/>
  <c r="DE32" i="24"/>
  <c r="DD32" i="24"/>
  <c r="DC32" i="24"/>
  <c r="DB32" i="24"/>
  <c r="DA32" i="24"/>
  <c r="CZ32" i="24"/>
  <c r="CY32" i="24"/>
  <c r="CX32" i="24"/>
  <c r="CW32" i="24"/>
  <c r="CV32" i="24"/>
  <c r="CU32" i="24"/>
  <c r="CT32" i="24"/>
  <c r="CS32" i="24"/>
  <c r="CR32" i="24"/>
  <c r="CQ32" i="24"/>
  <c r="CP32" i="24"/>
  <c r="CO32" i="24"/>
  <c r="CN32" i="24"/>
  <c r="CM32" i="24"/>
  <c r="CL32" i="24"/>
  <c r="CK32" i="24"/>
  <c r="CJ32" i="24"/>
  <c r="CI32" i="24"/>
  <c r="CH32" i="24"/>
  <c r="CG32" i="24"/>
  <c r="CF32" i="24"/>
  <c r="CE32" i="24"/>
  <c r="CD32" i="24"/>
  <c r="CC32" i="24"/>
  <c r="CB32" i="24"/>
  <c r="CA32" i="24"/>
  <c r="BZ32" i="24"/>
  <c r="BY32" i="24"/>
  <c r="BX32" i="24"/>
  <c r="BW32" i="24"/>
  <c r="BV32" i="24"/>
  <c r="BU32" i="24"/>
  <c r="BT32" i="24"/>
  <c r="BS32" i="24"/>
  <c r="BR32" i="24"/>
  <c r="BQ32" i="24"/>
  <c r="BP32" i="24"/>
  <c r="BO32" i="24"/>
  <c r="BN32" i="24"/>
  <c r="BM32" i="24"/>
  <c r="BL32" i="24"/>
  <c r="BK32" i="24"/>
  <c r="BJ32" i="24"/>
  <c r="BI32" i="24"/>
  <c r="BH32" i="24"/>
  <c r="BG32" i="24"/>
  <c r="BF32" i="24"/>
  <c r="BE32" i="24"/>
  <c r="BD32" i="24"/>
  <c r="BC32" i="24"/>
  <c r="BB32" i="24"/>
  <c r="BA32" i="24"/>
  <c r="AZ32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DI31" i="24"/>
  <c r="DH31" i="24"/>
  <c r="DG31" i="24"/>
  <c r="DF31" i="24"/>
  <c r="DE31" i="24"/>
  <c r="DD31" i="24"/>
  <c r="DC31" i="24"/>
  <c r="DB31" i="24"/>
  <c r="DA31" i="24"/>
  <c r="CZ31" i="24"/>
  <c r="CY31" i="24"/>
  <c r="CX31" i="24"/>
  <c r="CW31" i="24"/>
  <c r="CV31" i="24"/>
  <c r="CU31" i="24"/>
  <c r="CT31" i="24"/>
  <c r="CS31" i="24"/>
  <c r="CR31" i="24"/>
  <c r="CQ31" i="24"/>
  <c r="CP31" i="24"/>
  <c r="CO31" i="24"/>
  <c r="CN31" i="24"/>
  <c r="CM31" i="24"/>
  <c r="CL31" i="24"/>
  <c r="CK31" i="24"/>
  <c r="CJ31" i="24"/>
  <c r="CI31" i="24"/>
  <c r="CH31" i="24"/>
  <c r="CG31" i="24"/>
  <c r="CF31" i="24"/>
  <c r="CE31" i="24"/>
  <c r="CD31" i="24"/>
  <c r="CC31" i="24"/>
  <c r="CB31" i="24"/>
  <c r="CA31" i="24"/>
  <c r="BZ31" i="24"/>
  <c r="BY31" i="24"/>
  <c r="BX31" i="24"/>
  <c r="BW31" i="24"/>
  <c r="BV31" i="24"/>
  <c r="BU31" i="24"/>
  <c r="BT31" i="24"/>
  <c r="BS31" i="24"/>
  <c r="BR31" i="24"/>
  <c r="BQ31" i="24"/>
  <c r="BP31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DI30" i="24"/>
  <c r="DH30" i="24"/>
  <c r="DG30" i="24"/>
  <c r="DF30" i="24"/>
  <c r="DE30" i="24"/>
  <c r="DD30" i="24"/>
  <c r="DC30" i="24"/>
  <c r="DB30" i="24"/>
  <c r="DA30" i="24"/>
  <c r="CZ30" i="24"/>
  <c r="CY30" i="24"/>
  <c r="CX30" i="24"/>
  <c r="CW30" i="24"/>
  <c r="CV30" i="24"/>
  <c r="CU30" i="24"/>
  <c r="CT30" i="24"/>
  <c r="CS30" i="24"/>
  <c r="CR30" i="24"/>
  <c r="CQ30" i="24"/>
  <c r="CP30" i="24"/>
  <c r="CO30" i="24"/>
  <c r="CN30" i="24"/>
  <c r="CM30" i="24"/>
  <c r="CL30" i="24"/>
  <c r="CK30" i="24"/>
  <c r="CJ30" i="24"/>
  <c r="CI30" i="24"/>
  <c r="CH30" i="24"/>
  <c r="CG30" i="24"/>
  <c r="CF30" i="24"/>
  <c r="CE30" i="24"/>
  <c r="CD30" i="24"/>
  <c r="CC30" i="24"/>
  <c r="CB30" i="24"/>
  <c r="CA30" i="24"/>
  <c r="BZ30" i="24"/>
  <c r="BY30" i="24"/>
  <c r="BX30" i="24"/>
  <c r="BW30" i="24"/>
  <c r="BV30" i="24"/>
  <c r="BU30" i="24"/>
  <c r="BT30" i="24"/>
  <c r="BS30" i="24"/>
  <c r="BR30" i="24"/>
  <c r="BQ30" i="24"/>
  <c r="BP30" i="24"/>
  <c r="BO30" i="24"/>
  <c r="BN30" i="24"/>
  <c r="BM30" i="24"/>
  <c r="BL30" i="24"/>
  <c r="BK30" i="24"/>
  <c r="BJ30" i="24"/>
  <c r="BI30" i="24"/>
  <c r="BH30" i="24"/>
  <c r="BG30" i="24"/>
  <c r="BF30" i="24"/>
  <c r="BE30" i="24"/>
  <c r="BD30" i="24"/>
  <c r="BC30" i="24"/>
  <c r="BB30" i="24"/>
  <c r="BA30" i="24"/>
  <c r="AZ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DI29" i="24"/>
  <c r="DH29" i="24"/>
  <c r="DG29" i="24"/>
  <c r="DF29" i="24"/>
  <c r="DE29" i="24"/>
  <c r="DD29" i="24"/>
  <c r="DC29" i="24"/>
  <c r="DB29" i="24"/>
  <c r="DA29" i="24"/>
  <c r="CZ29" i="24"/>
  <c r="CY29" i="24"/>
  <c r="CX29" i="24"/>
  <c r="CW29" i="24"/>
  <c r="CV29" i="24"/>
  <c r="CU29" i="24"/>
  <c r="CT29" i="24"/>
  <c r="CS29" i="24"/>
  <c r="CR29" i="24"/>
  <c r="CQ29" i="24"/>
  <c r="CP29" i="24"/>
  <c r="CO29" i="24"/>
  <c r="CN29" i="24"/>
  <c r="CM29" i="24"/>
  <c r="CL29" i="24"/>
  <c r="CK29" i="24"/>
  <c r="CJ29" i="24"/>
  <c r="CI29" i="24"/>
  <c r="CH29" i="24"/>
  <c r="CG29" i="24"/>
  <c r="CF29" i="24"/>
  <c r="CE29" i="24"/>
  <c r="CD29" i="24"/>
  <c r="CC29" i="24"/>
  <c r="CB29" i="24"/>
  <c r="CA29" i="24"/>
  <c r="BZ29" i="24"/>
  <c r="BY29" i="24"/>
  <c r="BX29" i="24"/>
  <c r="BW29" i="24"/>
  <c r="BV29" i="24"/>
  <c r="BU29" i="24"/>
  <c r="BT29" i="24"/>
  <c r="BS29" i="24"/>
  <c r="BR29" i="24"/>
  <c r="BQ29" i="24"/>
  <c r="BP29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Z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DI28" i="24"/>
  <c r="DH28" i="24"/>
  <c r="DG28" i="24"/>
  <c r="DF28" i="24"/>
  <c r="DE28" i="24"/>
  <c r="DD28" i="24"/>
  <c r="DC28" i="24"/>
  <c r="DB28" i="24"/>
  <c r="DA28" i="24"/>
  <c r="CZ28" i="24"/>
  <c r="CY28" i="24"/>
  <c r="CX28" i="24"/>
  <c r="CW28" i="24"/>
  <c r="CV28" i="24"/>
  <c r="CU28" i="24"/>
  <c r="CT28" i="24"/>
  <c r="CS28" i="24"/>
  <c r="CR28" i="24"/>
  <c r="CQ28" i="24"/>
  <c r="CP28" i="24"/>
  <c r="CO28" i="24"/>
  <c r="CN28" i="24"/>
  <c r="CM28" i="24"/>
  <c r="CL28" i="24"/>
  <c r="CK28" i="24"/>
  <c r="CJ28" i="24"/>
  <c r="CI28" i="24"/>
  <c r="CH28" i="24"/>
  <c r="CG28" i="24"/>
  <c r="CF28" i="24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DI27" i="24"/>
  <c r="DH27" i="24"/>
  <c r="DG27" i="24"/>
  <c r="DF27" i="24"/>
  <c r="DE27" i="24"/>
  <c r="DD27" i="24"/>
  <c r="DC27" i="24"/>
  <c r="DB27" i="24"/>
  <c r="DA27" i="24"/>
  <c r="CZ27" i="24"/>
  <c r="CY27" i="24"/>
  <c r="CX27" i="24"/>
  <c r="CW27" i="24"/>
  <c r="CV27" i="24"/>
  <c r="CU27" i="24"/>
  <c r="CT27" i="24"/>
  <c r="CS27" i="24"/>
  <c r="CR27" i="24"/>
  <c r="CQ27" i="24"/>
  <c r="CP27" i="24"/>
  <c r="CO27" i="24"/>
  <c r="CN27" i="24"/>
  <c r="CM27" i="24"/>
  <c r="CL27" i="24"/>
  <c r="CK27" i="24"/>
  <c r="CJ27" i="24"/>
  <c r="CI27" i="24"/>
  <c r="CH27" i="24"/>
  <c r="CG27" i="24"/>
  <c r="CF27" i="24"/>
  <c r="CE27" i="24"/>
  <c r="CD27" i="24"/>
  <c r="CC27" i="24"/>
  <c r="CB27" i="24"/>
  <c r="CA27" i="24"/>
  <c r="BZ27" i="24"/>
  <c r="BY27" i="24"/>
  <c r="BX27" i="24"/>
  <c r="BW27" i="24"/>
  <c r="BV27" i="24"/>
  <c r="BU27" i="24"/>
  <c r="BT27" i="24"/>
  <c r="BS27" i="24"/>
  <c r="BR27" i="24"/>
  <c r="BQ27" i="24"/>
  <c r="BP27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Z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DI26" i="24"/>
  <c r="DH26" i="24"/>
  <c r="DG26" i="24"/>
  <c r="DF26" i="24"/>
  <c r="DE26" i="24"/>
  <c r="DD26" i="24"/>
  <c r="DC26" i="24"/>
  <c r="DB26" i="24"/>
  <c r="DA26" i="24"/>
  <c r="CZ26" i="24"/>
  <c r="CY26" i="24"/>
  <c r="CX26" i="24"/>
  <c r="CW26" i="24"/>
  <c r="CV26" i="24"/>
  <c r="CU26" i="24"/>
  <c r="CT26" i="24"/>
  <c r="CS26" i="24"/>
  <c r="CR26" i="24"/>
  <c r="CQ26" i="24"/>
  <c r="CP26" i="24"/>
  <c r="CO26" i="24"/>
  <c r="CN26" i="24"/>
  <c r="CM26" i="24"/>
  <c r="CL26" i="24"/>
  <c r="CK26" i="24"/>
  <c r="CJ26" i="24"/>
  <c r="CI26" i="24"/>
  <c r="CH26" i="24"/>
  <c r="CG26" i="24"/>
  <c r="CF26" i="24"/>
  <c r="CE26" i="24"/>
  <c r="CD26" i="24"/>
  <c r="CC26" i="24"/>
  <c r="CB26" i="24"/>
  <c r="CA26" i="24"/>
  <c r="BZ26" i="24"/>
  <c r="BY26" i="24"/>
  <c r="BX26" i="24"/>
  <c r="BW26" i="24"/>
  <c r="BV26" i="24"/>
  <c r="BU26" i="24"/>
  <c r="BT26" i="24"/>
  <c r="BS26" i="24"/>
  <c r="BR26" i="24"/>
  <c r="BQ26" i="24"/>
  <c r="BP26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Z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DI25" i="24"/>
  <c r="DH25" i="24"/>
  <c r="DG25" i="24"/>
  <c r="DF25" i="24"/>
  <c r="DE25" i="24"/>
  <c r="DD25" i="24"/>
  <c r="DC25" i="24"/>
  <c r="DB25" i="24"/>
  <c r="DA25" i="24"/>
  <c r="CZ25" i="24"/>
  <c r="CY25" i="24"/>
  <c r="CX25" i="24"/>
  <c r="CW25" i="24"/>
  <c r="CV25" i="24"/>
  <c r="CU25" i="24"/>
  <c r="CT25" i="24"/>
  <c r="CS25" i="24"/>
  <c r="CR25" i="24"/>
  <c r="CQ25" i="24"/>
  <c r="CP25" i="24"/>
  <c r="CO25" i="24"/>
  <c r="CN25" i="24"/>
  <c r="CM25" i="24"/>
  <c r="CL25" i="24"/>
  <c r="CK25" i="24"/>
  <c r="CJ25" i="24"/>
  <c r="CI25" i="24"/>
  <c r="CH25" i="24"/>
  <c r="CG25" i="24"/>
  <c r="CF25" i="24"/>
  <c r="CE25" i="24"/>
  <c r="CD25" i="24"/>
  <c r="CC25" i="24"/>
  <c r="CB25" i="24"/>
  <c r="CA25" i="24"/>
  <c r="BZ25" i="24"/>
  <c r="BY25" i="24"/>
  <c r="BX25" i="24"/>
  <c r="BW25" i="24"/>
  <c r="BV25" i="24"/>
  <c r="BU25" i="24"/>
  <c r="BT25" i="24"/>
  <c r="BS25" i="24"/>
  <c r="BR25" i="24"/>
  <c r="BQ25" i="24"/>
  <c r="BP25" i="24"/>
  <c r="BO25" i="24"/>
  <c r="BN25" i="24"/>
  <c r="BM25" i="24"/>
  <c r="BL25" i="24"/>
  <c r="BK25" i="24"/>
  <c r="BJ25" i="24"/>
  <c r="BI25" i="24"/>
  <c r="BH25" i="24"/>
  <c r="BG25" i="24"/>
  <c r="BF25" i="24"/>
  <c r="BE25" i="24"/>
  <c r="BD25" i="24"/>
  <c r="BC25" i="24"/>
  <c r="BB25" i="24"/>
  <c r="BA25" i="24"/>
  <c r="AZ25" i="24"/>
  <c r="AY25" i="24"/>
  <c r="AX25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DI24" i="24"/>
  <c r="DH24" i="24"/>
  <c r="DG24" i="24"/>
  <c r="DF24" i="24"/>
  <c r="DE24" i="24"/>
  <c r="DD24" i="24"/>
  <c r="DC24" i="24"/>
  <c r="DB24" i="24"/>
  <c r="DA24" i="24"/>
  <c r="CZ24" i="24"/>
  <c r="CY24" i="24"/>
  <c r="CX24" i="24"/>
  <c r="CW24" i="24"/>
  <c r="CV24" i="24"/>
  <c r="CU24" i="24"/>
  <c r="CT24" i="24"/>
  <c r="CS24" i="24"/>
  <c r="CR24" i="24"/>
  <c r="CQ24" i="24"/>
  <c r="CP24" i="24"/>
  <c r="CO24" i="24"/>
  <c r="CN24" i="24"/>
  <c r="CM24" i="24"/>
  <c r="CL24" i="24"/>
  <c r="CK24" i="24"/>
  <c r="CJ24" i="24"/>
  <c r="CI24" i="24"/>
  <c r="CH24" i="24"/>
  <c r="CG24" i="24"/>
  <c r="CF24" i="24"/>
  <c r="CE24" i="24"/>
  <c r="CD24" i="24"/>
  <c r="CC24" i="24"/>
  <c r="CB24" i="24"/>
  <c r="CA24" i="24"/>
  <c r="BZ24" i="24"/>
  <c r="BY24" i="24"/>
  <c r="BX24" i="24"/>
  <c r="BW24" i="24"/>
  <c r="BV24" i="24"/>
  <c r="BU24" i="24"/>
  <c r="BT24" i="24"/>
  <c r="BS24" i="24"/>
  <c r="BR24" i="24"/>
  <c r="BQ24" i="24"/>
  <c r="BP24" i="24"/>
  <c r="BO24" i="24"/>
  <c r="BN24" i="24"/>
  <c r="BM24" i="24"/>
  <c r="BL24" i="24"/>
  <c r="BK24" i="24"/>
  <c r="BJ24" i="24"/>
  <c r="BI24" i="24"/>
  <c r="BH24" i="24"/>
  <c r="BG24" i="24"/>
  <c r="BF24" i="24"/>
  <c r="BE24" i="24"/>
  <c r="BD24" i="24"/>
  <c r="BC24" i="24"/>
  <c r="BB24" i="24"/>
  <c r="BA24" i="24"/>
  <c r="AZ24" i="24"/>
  <c r="AY24" i="24"/>
  <c r="AX24" i="24"/>
  <c r="AW24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DI23" i="24"/>
  <c r="DH23" i="24"/>
  <c r="DG23" i="24"/>
  <c r="DF23" i="24"/>
  <c r="DE23" i="24"/>
  <c r="DD23" i="24"/>
  <c r="DC23" i="24"/>
  <c r="DB23" i="24"/>
  <c r="DA23" i="24"/>
  <c r="CZ23" i="24"/>
  <c r="CY23" i="24"/>
  <c r="CX23" i="24"/>
  <c r="CW23" i="24"/>
  <c r="CV23" i="24"/>
  <c r="CU23" i="24"/>
  <c r="CT23" i="24"/>
  <c r="CS23" i="24"/>
  <c r="CR23" i="24"/>
  <c r="CQ23" i="24"/>
  <c r="CP23" i="24"/>
  <c r="CO23" i="24"/>
  <c r="CN23" i="24"/>
  <c r="CM23" i="24"/>
  <c r="CL23" i="24"/>
  <c r="CK23" i="24"/>
  <c r="CJ23" i="24"/>
  <c r="CI23" i="24"/>
  <c r="CH23" i="24"/>
  <c r="CG23" i="24"/>
  <c r="CF23" i="24"/>
  <c r="CE23" i="24"/>
  <c r="CD23" i="24"/>
  <c r="CC23" i="24"/>
  <c r="CB23" i="24"/>
  <c r="CA23" i="24"/>
  <c r="BZ23" i="24"/>
  <c r="BY23" i="24"/>
  <c r="BX23" i="24"/>
  <c r="BW23" i="24"/>
  <c r="BV23" i="24"/>
  <c r="BU23" i="24"/>
  <c r="BT23" i="24"/>
  <c r="BS23" i="24"/>
  <c r="BR23" i="24"/>
  <c r="BQ23" i="24"/>
  <c r="BP23" i="24"/>
  <c r="BO23" i="24"/>
  <c r="BN23" i="24"/>
  <c r="BM23" i="24"/>
  <c r="BL23" i="24"/>
  <c r="BK23" i="24"/>
  <c r="BJ23" i="24"/>
  <c r="BI23" i="24"/>
  <c r="BH23" i="24"/>
  <c r="BG23" i="24"/>
  <c r="BF23" i="24"/>
  <c r="BE23" i="24"/>
  <c r="BD23" i="24"/>
  <c r="BC23" i="24"/>
  <c r="BB23" i="24"/>
  <c r="BA23" i="24"/>
  <c r="AZ23" i="24"/>
  <c r="AY23" i="24"/>
  <c r="AX23" i="24"/>
  <c r="AW23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DI22" i="24"/>
  <c r="DH22" i="24"/>
  <c r="DG22" i="24"/>
  <c r="DF22" i="24"/>
  <c r="DE22" i="24"/>
  <c r="DD22" i="24"/>
  <c r="DC22" i="24"/>
  <c r="DB22" i="24"/>
  <c r="DA22" i="24"/>
  <c r="CZ22" i="24"/>
  <c r="CY22" i="24"/>
  <c r="CX22" i="24"/>
  <c r="CW22" i="24"/>
  <c r="CV22" i="24"/>
  <c r="CU22" i="24"/>
  <c r="CT22" i="24"/>
  <c r="CS22" i="24"/>
  <c r="CR22" i="24"/>
  <c r="CQ22" i="24"/>
  <c r="CP22" i="24"/>
  <c r="CO22" i="24"/>
  <c r="CN22" i="24"/>
  <c r="CM22" i="24"/>
  <c r="CL22" i="24"/>
  <c r="CK22" i="24"/>
  <c r="CJ22" i="24"/>
  <c r="CI22" i="24"/>
  <c r="CH22" i="24"/>
  <c r="CG22" i="24"/>
  <c r="CF22" i="24"/>
  <c r="CE22" i="24"/>
  <c r="CD22" i="24"/>
  <c r="CC22" i="24"/>
  <c r="CB22" i="24"/>
  <c r="CA22" i="24"/>
  <c r="BZ22" i="24"/>
  <c r="BY22" i="24"/>
  <c r="BX22" i="24"/>
  <c r="BW22" i="24"/>
  <c r="BV22" i="24"/>
  <c r="BU22" i="24"/>
  <c r="BT22" i="24"/>
  <c r="BS22" i="24"/>
  <c r="BR22" i="24"/>
  <c r="BQ22" i="24"/>
  <c r="BP22" i="24"/>
  <c r="BO22" i="24"/>
  <c r="BN22" i="24"/>
  <c r="BM22" i="24"/>
  <c r="BL22" i="24"/>
  <c r="BK22" i="24"/>
  <c r="BJ22" i="24"/>
  <c r="BI22" i="24"/>
  <c r="BH22" i="24"/>
  <c r="BG22" i="24"/>
  <c r="BF22" i="24"/>
  <c r="BE22" i="24"/>
  <c r="BD22" i="24"/>
  <c r="BC22" i="24"/>
  <c r="BB22" i="24"/>
  <c r="BA22" i="24"/>
  <c r="AZ22" i="24"/>
  <c r="AY22" i="24"/>
  <c r="AX22" i="24"/>
  <c r="AW22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DI21" i="24"/>
  <c r="DH21" i="24"/>
  <c r="DG21" i="24"/>
  <c r="DF21" i="24"/>
  <c r="DE21" i="24"/>
  <c r="DD21" i="24"/>
  <c r="DC21" i="24"/>
  <c r="DB21" i="24"/>
  <c r="DA21" i="24"/>
  <c r="CZ21" i="24"/>
  <c r="CY21" i="24"/>
  <c r="CX21" i="24"/>
  <c r="CW21" i="24"/>
  <c r="CV21" i="24"/>
  <c r="CU21" i="24"/>
  <c r="CT21" i="24"/>
  <c r="CS21" i="24"/>
  <c r="CR21" i="24"/>
  <c r="CQ21" i="24"/>
  <c r="CP21" i="24"/>
  <c r="CO21" i="24"/>
  <c r="CN21" i="24"/>
  <c r="CM21" i="24"/>
  <c r="CL21" i="24"/>
  <c r="CK21" i="24"/>
  <c r="CJ21" i="24"/>
  <c r="CI21" i="24"/>
  <c r="CH21" i="24"/>
  <c r="CG21" i="24"/>
  <c r="CF21" i="24"/>
  <c r="CE21" i="24"/>
  <c r="CD21" i="24"/>
  <c r="CC21" i="24"/>
  <c r="CB21" i="24"/>
  <c r="CA21" i="24"/>
  <c r="BZ21" i="24"/>
  <c r="BY21" i="24"/>
  <c r="BX21" i="24"/>
  <c r="BW21" i="24"/>
  <c r="BV21" i="24"/>
  <c r="BU21" i="24"/>
  <c r="BT21" i="24"/>
  <c r="BS21" i="24"/>
  <c r="BR21" i="24"/>
  <c r="BQ21" i="24"/>
  <c r="BP21" i="24"/>
  <c r="BO21" i="24"/>
  <c r="BN21" i="24"/>
  <c r="BM21" i="24"/>
  <c r="BL21" i="24"/>
  <c r="BK21" i="24"/>
  <c r="BJ21" i="24"/>
  <c r="BI21" i="24"/>
  <c r="BH21" i="24"/>
  <c r="BG21" i="24"/>
  <c r="BF21" i="24"/>
  <c r="BE21" i="24"/>
  <c r="BD21" i="24"/>
  <c r="BC21" i="24"/>
  <c r="BB21" i="24"/>
  <c r="BA21" i="24"/>
  <c r="AZ21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DI20" i="24"/>
  <c r="DH20" i="24"/>
  <c r="DG20" i="24"/>
  <c r="DF20" i="24"/>
  <c r="DE20" i="24"/>
  <c r="DD20" i="24"/>
  <c r="DC20" i="24"/>
  <c r="DB20" i="24"/>
  <c r="DA20" i="24"/>
  <c r="CZ20" i="24"/>
  <c r="CY20" i="24"/>
  <c r="CX20" i="24"/>
  <c r="CW20" i="24"/>
  <c r="CV20" i="24"/>
  <c r="CU20" i="24"/>
  <c r="CT20" i="24"/>
  <c r="CS20" i="24"/>
  <c r="CR20" i="24"/>
  <c r="CQ20" i="24"/>
  <c r="CP20" i="24"/>
  <c r="CO20" i="24"/>
  <c r="CN20" i="24"/>
  <c r="CM20" i="24"/>
  <c r="CL20" i="24"/>
  <c r="CK20" i="24"/>
  <c r="CJ20" i="24"/>
  <c r="CI20" i="24"/>
  <c r="CH20" i="24"/>
  <c r="CG20" i="24"/>
  <c r="CF20" i="24"/>
  <c r="CE20" i="24"/>
  <c r="CD20" i="24"/>
  <c r="CC20" i="24"/>
  <c r="CB20" i="24"/>
  <c r="CA20" i="24"/>
  <c r="BZ20" i="24"/>
  <c r="BY20" i="24"/>
  <c r="BX20" i="24"/>
  <c r="BW20" i="24"/>
  <c r="BV20" i="24"/>
  <c r="BU20" i="24"/>
  <c r="BT20" i="24"/>
  <c r="BS20" i="24"/>
  <c r="BR20" i="24"/>
  <c r="BQ20" i="24"/>
  <c r="BP20" i="24"/>
  <c r="BO20" i="24"/>
  <c r="BN20" i="24"/>
  <c r="BM20" i="24"/>
  <c r="BL20" i="24"/>
  <c r="BK20" i="24"/>
  <c r="BJ20" i="24"/>
  <c r="BI20" i="24"/>
  <c r="BH20" i="24"/>
  <c r="BG20" i="24"/>
  <c r="BF20" i="24"/>
  <c r="BE20" i="24"/>
  <c r="BD20" i="24"/>
  <c r="BC20" i="24"/>
  <c r="BB20" i="24"/>
  <c r="BA20" i="24"/>
  <c r="AZ20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DI19" i="24"/>
  <c r="DH19" i="24"/>
  <c r="DG19" i="24"/>
  <c r="DF19" i="24"/>
  <c r="DE19" i="24"/>
  <c r="DD19" i="24"/>
  <c r="DC19" i="24"/>
  <c r="DB19" i="24"/>
  <c r="DA19" i="24"/>
  <c r="CZ19" i="24"/>
  <c r="CY19" i="24"/>
  <c r="CX19" i="24"/>
  <c r="CW19" i="24"/>
  <c r="CV19" i="24"/>
  <c r="CU19" i="24"/>
  <c r="CT19" i="24"/>
  <c r="CS19" i="24"/>
  <c r="CR19" i="24"/>
  <c r="CQ19" i="24"/>
  <c r="CP19" i="24"/>
  <c r="CO19" i="24"/>
  <c r="CN19" i="24"/>
  <c r="CM19" i="24"/>
  <c r="CL19" i="24"/>
  <c r="CK19" i="24"/>
  <c r="CJ19" i="24"/>
  <c r="CI19" i="24"/>
  <c r="CH19" i="24"/>
  <c r="CG19" i="24"/>
  <c r="CF19" i="24"/>
  <c r="CE19" i="24"/>
  <c r="CD19" i="24"/>
  <c r="CC19" i="24"/>
  <c r="CB19" i="24"/>
  <c r="CA19" i="24"/>
  <c r="BZ19" i="24"/>
  <c r="BY19" i="24"/>
  <c r="BX19" i="24"/>
  <c r="BW19" i="24"/>
  <c r="BV19" i="24"/>
  <c r="BU19" i="24"/>
  <c r="BT19" i="24"/>
  <c r="BS19" i="24"/>
  <c r="BR19" i="24"/>
  <c r="BQ19" i="24"/>
  <c r="BP19" i="24"/>
  <c r="BO19" i="24"/>
  <c r="BN19" i="24"/>
  <c r="BM19" i="24"/>
  <c r="BL19" i="24"/>
  <c r="BK19" i="24"/>
  <c r="BJ19" i="24"/>
  <c r="BI19" i="24"/>
  <c r="BH19" i="24"/>
  <c r="BG19" i="24"/>
  <c r="BF19" i="24"/>
  <c r="BE19" i="24"/>
  <c r="BD19" i="24"/>
  <c r="BC19" i="24"/>
  <c r="BB19" i="24"/>
  <c r="BA19" i="24"/>
  <c r="AZ19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DI18" i="24"/>
  <c r="DH18" i="24"/>
  <c r="DG18" i="24"/>
  <c r="DF18" i="24"/>
  <c r="DE18" i="24"/>
  <c r="DD18" i="24"/>
  <c r="DC18" i="24"/>
  <c r="DB18" i="24"/>
  <c r="DA18" i="24"/>
  <c r="CZ18" i="24"/>
  <c r="CY18" i="24"/>
  <c r="CX18" i="24"/>
  <c r="CW18" i="24"/>
  <c r="CV18" i="24"/>
  <c r="CU18" i="24"/>
  <c r="CT18" i="24"/>
  <c r="CS18" i="24"/>
  <c r="CR18" i="24"/>
  <c r="CQ18" i="24"/>
  <c r="CP18" i="24"/>
  <c r="CO18" i="24"/>
  <c r="CN18" i="24"/>
  <c r="CM18" i="24"/>
  <c r="CL18" i="24"/>
  <c r="CK18" i="24"/>
  <c r="CJ18" i="24"/>
  <c r="CI18" i="24"/>
  <c r="CH18" i="24"/>
  <c r="CG18" i="24"/>
  <c r="CF18" i="24"/>
  <c r="CE18" i="24"/>
  <c r="CD18" i="24"/>
  <c r="CC18" i="24"/>
  <c r="CB18" i="24"/>
  <c r="CA18" i="24"/>
  <c r="BZ18" i="24"/>
  <c r="BY18" i="24"/>
  <c r="BX18" i="24"/>
  <c r="BW18" i="24"/>
  <c r="BV18" i="24"/>
  <c r="BU18" i="24"/>
  <c r="BT18" i="24"/>
  <c r="BS18" i="24"/>
  <c r="BR18" i="24"/>
  <c r="BQ18" i="24"/>
  <c r="BP18" i="24"/>
  <c r="BO18" i="24"/>
  <c r="BN18" i="24"/>
  <c r="BM18" i="24"/>
  <c r="BL18" i="24"/>
  <c r="BK18" i="24"/>
  <c r="BJ18" i="24"/>
  <c r="BI18" i="24"/>
  <c r="BH18" i="24"/>
  <c r="BG18" i="24"/>
  <c r="BF18" i="24"/>
  <c r="BE18" i="24"/>
  <c r="BD18" i="24"/>
  <c r="BC18" i="24"/>
  <c r="BB18" i="24"/>
  <c r="BA18" i="24"/>
  <c r="AZ18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DI17" i="24"/>
  <c r="DH17" i="24"/>
  <c r="DG17" i="24"/>
  <c r="DF17" i="24"/>
  <c r="DE17" i="24"/>
  <c r="DD17" i="24"/>
  <c r="DC17" i="24"/>
  <c r="DB17" i="24"/>
  <c r="DA17" i="24"/>
  <c r="CZ17" i="24"/>
  <c r="CY17" i="24"/>
  <c r="CX17" i="24"/>
  <c r="CW17" i="24"/>
  <c r="CV17" i="24"/>
  <c r="CU17" i="24"/>
  <c r="CT17" i="24"/>
  <c r="CS17" i="24"/>
  <c r="CR17" i="24"/>
  <c r="CQ17" i="24"/>
  <c r="CP17" i="24"/>
  <c r="CO17" i="24"/>
  <c r="CN17" i="24"/>
  <c r="CM17" i="24"/>
  <c r="CL17" i="24"/>
  <c r="CK17" i="24"/>
  <c r="CJ17" i="24"/>
  <c r="CI17" i="24"/>
  <c r="CH17" i="24"/>
  <c r="CG17" i="24"/>
  <c r="CF17" i="24"/>
  <c r="CE17" i="24"/>
  <c r="CD17" i="24"/>
  <c r="CC17" i="24"/>
  <c r="CB17" i="24"/>
  <c r="CA17" i="24"/>
  <c r="BZ17" i="24"/>
  <c r="BY17" i="24"/>
  <c r="BX17" i="24"/>
  <c r="BW17" i="24"/>
  <c r="BV17" i="24"/>
  <c r="BU17" i="24"/>
  <c r="BT17" i="24"/>
  <c r="BS17" i="24"/>
  <c r="BR17" i="24"/>
  <c r="BQ17" i="24"/>
  <c r="BP17" i="24"/>
  <c r="BO17" i="24"/>
  <c r="BN17" i="24"/>
  <c r="BM17" i="24"/>
  <c r="BL17" i="24"/>
  <c r="BK17" i="24"/>
  <c r="BJ17" i="24"/>
  <c r="BI17" i="24"/>
  <c r="BH17" i="24"/>
  <c r="BG17" i="24"/>
  <c r="BF17" i="24"/>
  <c r="BE17" i="24"/>
  <c r="BD17" i="24"/>
  <c r="BC17" i="24"/>
  <c r="BB17" i="24"/>
  <c r="BA17" i="24"/>
  <c r="AZ17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DI16" i="24"/>
  <c r="DH16" i="24"/>
  <c r="DG16" i="24"/>
  <c r="DF16" i="24"/>
  <c r="DE16" i="24"/>
  <c r="DD16" i="24"/>
  <c r="DC16" i="24"/>
  <c r="DB16" i="24"/>
  <c r="DA16" i="24"/>
  <c r="CZ16" i="24"/>
  <c r="CY16" i="24"/>
  <c r="CX16" i="24"/>
  <c r="CW16" i="24"/>
  <c r="CV16" i="24"/>
  <c r="CU16" i="24"/>
  <c r="CT16" i="24"/>
  <c r="CS16" i="24"/>
  <c r="CR16" i="24"/>
  <c r="CQ16" i="24"/>
  <c r="CP16" i="24"/>
  <c r="CO16" i="24"/>
  <c r="CN16" i="24"/>
  <c r="CM16" i="24"/>
  <c r="CL16" i="24"/>
  <c r="CK16" i="24"/>
  <c r="CJ16" i="24"/>
  <c r="CI16" i="24"/>
  <c r="CH16" i="24"/>
  <c r="CG16" i="24"/>
  <c r="CF16" i="24"/>
  <c r="CE16" i="24"/>
  <c r="CD16" i="24"/>
  <c r="CC16" i="24"/>
  <c r="CB16" i="24"/>
  <c r="CA16" i="24"/>
  <c r="BZ16" i="24"/>
  <c r="BY16" i="24"/>
  <c r="BX16" i="24"/>
  <c r="BW16" i="24"/>
  <c r="BV16" i="24"/>
  <c r="BU16" i="24"/>
  <c r="BT16" i="24"/>
  <c r="BS16" i="24"/>
  <c r="BR16" i="24"/>
  <c r="BQ16" i="24"/>
  <c r="BP16" i="24"/>
  <c r="BO16" i="24"/>
  <c r="BN16" i="24"/>
  <c r="BM16" i="24"/>
  <c r="BL16" i="24"/>
  <c r="BK16" i="24"/>
  <c r="BJ16" i="24"/>
  <c r="BI16" i="24"/>
  <c r="BH16" i="24"/>
  <c r="BG16" i="24"/>
  <c r="BF16" i="24"/>
  <c r="BE16" i="24"/>
  <c r="BD16" i="24"/>
  <c r="BC16" i="24"/>
  <c r="BB16" i="24"/>
  <c r="BA16" i="24"/>
  <c r="AZ16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DI15" i="24"/>
  <c r="DH15" i="24"/>
  <c r="DG15" i="24"/>
  <c r="DF15" i="24"/>
  <c r="DE15" i="24"/>
  <c r="DD15" i="24"/>
  <c r="DC15" i="24"/>
  <c r="DB15" i="24"/>
  <c r="DA15" i="24"/>
  <c r="CZ15" i="24"/>
  <c r="CY15" i="24"/>
  <c r="CX15" i="24"/>
  <c r="CW15" i="24"/>
  <c r="CV15" i="24"/>
  <c r="CU15" i="24"/>
  <c r="CT15" i="24"/>
  <c r="CS15" i="24"/>
  <c r="CR15" i="24"/>
  <c r="CQ15" i="24"/>
  <c r="CP15" i="24"/>
  <c r="CO15" i="24"/>
  <c r="CN15" i="24"/>
  <c r="CM15" i="24"/>
  <c r="CL15" i="24"/>
  <c r="CK15" i="24"/>
  <c r="CJ15" i="24"/>
  <c r="CI15" i="24"/>
  <c r="CH15" i="24"/>
  <c r="CG15" i="24"/>
  <c r="CF15" i="24"/>
  <c r="CE15" i="24"/>
  <c r="CD15" i="24"/>
  <c r="CC15" i="24"/>
  <c r="CB15" i="24"/>
  <c r="CA15" i="24"/>
  <c r="BZ15" i="24"/>
  <c r="BY15" i="24"/>
  <c r="BX15" i="24"/>
  <c r="BW15" i="24"/>
  <c r="BV15" i="24"/>
  <c r="BU15" i="24"/>
  <c r="BT15" i="24"/>
  <c r="BS15" i="24"/>
  <c r="BR15" i="24"/>
  <c r="BQ15" i="24"/>
  <c r="BP15" i="24"/>
  <c r="BO15" i="24"/>
  <c r="BN15" i="24"/>
  <c r="BM15" i="24"/>
  <c r="BL15" i="24"/>
  <c r="BK15" i="24"/>
  <c r="BJ15" i="24"/>
  <c r="BI15" i="24"/>
  <c r="BH15" i="24"/>
  <c r="BG15" i="24"/>
  <c r="BF15" i="24"/>
  <c r="BE15" i="24"/>
  <c r="BD15" i="24"/>
  <c r="BC15" i="24"/>
  <c r="BB15" i="24"/>
  <c r="BA15" i="24"/>
  <c r="AZ15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DI14" i="24"/>
  <c r="DH14" i="24"/>
  <c r="DG14" i="24"/>
  <c r="DF14" i="24"/>
  <c r="DE14" i="24"/>
  <c r="DD14" i="24"/>
  <c r="DC14" i="24"/>
  <c r="DB14" i="24"/>
  <c r="DA14" i="24"/>
  <c r="CZ14" i="24"/>
  <c r="CY14" i="24"/>
  <c r="CX14" i="24"/>
  <c r="CW14" i="24"/>
  <c r="CV14" i="24"/>
  <c r="CU14" i="24"/>
  <c r="CT14" i="24"/>
  <c r="CS14" i="24"/>
  <c r="CR14" i="24"/>
  <c r="CQ14" i="24"/>
  <c r="CP14" i="24"/>
  <c r="CO14" i="24"/>
  <c r="CN14" i="24"/>
  <c r="CM14" i="24"/>
  <c r="CL14" i="24"/>
  <c r="CK14" i="24"/>
  <c r="CJ14" i="24"/>
  <c r="CI14" i="24"/>
  <c r="CH14" i="24"/>
  <c r="CG14" i="24"/>
  <c r="CF14" i="24"/>
  <c r="CE14" i="24"/>
  <c r="CD14" i="24"/>
  <c r="CC14" i="24"/>
  <c r="CB14" i="24"/>
  <c r="CA14" i="24"/>
  <c r="BZ14" i="24"/>
  <c r="BY14" i="24"/>
  <c r="BX14" i="24"/>
  <c r="BW14" i="24"/>
  <c r="BV14" i="24"/>
  <c r="BU14" i="24"/>
  <c r="BT14" i="24"/>
  <c r="BS14" i="24"/>
  <c r="BR14" i="24"/>
  <c r="BQ14" i="24"/>
  <c r="BP14" i="24"/>
  <c r="BO14" i="24"/>
  <c r="BN14" i="24"/>
  <c r="BM14" i="24"/>
  <c r="BL14" i="24"/>
  <c r="BK14" i="24"/>
  <c r="BJ14" i="24"/>
  <c r="BI14" i="24"/>
  <c r="BH14" i="24"/>
  <c r="BG14" i="24"/>
  <c r="BF14" i="24"/>
  <c r="BE14" i="24"/>
  <c r="BD14" i="24"/>
  <c r="BC14" i="24"/>
  <c r="BB14" i="24"/>
  <c r="BA14" i="24"/>
  <c r="AZ14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DI13" i="24"/>
  <c r="DH13" i="24"/>
  <c r="DG13" i="24"/>
  <c r="DF13" i="24"/>
  <c r="DE13" i="24"/>
  <c r="DD13" i="24"/>
  <c r="DC13" i="24"/>
  <c r="DB13" i="24"/>
  <c r="DA13" i="24"/>
  <c r="CZ13" i="24"/>
  <c r="CY13" i="24"/>
  <c r="CX13" i="24"/>
  <c r="CW13" i="24"/>
  <c r="CV13" i="24"/>
  <c r="CU13" i="24"/>
  <c r="CT13" i="24"/>
  <c r="CS13" i="24"/>
  <c r="CR13" i="24"/>
  <c r="CQ13" i="24"/>
  <c r="CP13" i="24"/>
  <c r="CO13" i="24"/>
  <c r="CN13" i="24"/>
  <c r="CM13" i="24"/>
  <c r="CL13" i="24"/>
  <c r="CK13" i="24"/>
  <c r="CJ13" i="24"/>
  <c r="CI13" i="24"/>
  <c r="CH13" i="24"/>
  <c r="CG13" i="24"/>
  <c r="CF13" i="24"/>
  <c r="CE13" i="24"/>
  <c r="CD13" i="24"/>
  <c r="CC13" i="24"/>
  <c r="CB13" i="24"/>
  <c r="CA13" i="24"/>
  <c r="BZ13" i="24"/>
  <c r="BY13" i="24"/>
  <c r="BX13" i="24"/>
  <c r="BW13" i="24"/>
  <c r="BV13" i="24"/>
  <c r="BU13" i="24"/>
  <c r="BT13" i="24"/>
  <c r="BS13" i="24"/>
  <c r="BR13" i="24"/>
  <c r="BQ13" i="24"/>
  <c r="BP13" i="24"/>
  <c r="BO13" i="24"/>
  <c r="BN13" i="24"/>
  <c r="BM13" i="24"/>
  <c r="BL13" i="24"/>
  <c r="BK13" i="24"/>
  <c r="BJ13" i="24"/>
  <c r="BI13" i="24"/>
  <c r="BH13" i="24"/>
  <c r="BG13" i="24"/>
  <c r="BF13" i="24"/>
  <c r="BE13" i="24"/>
  <c r="BD13" i="24"/>
  <c r="BC13" i="24"/>
  <c r="BB13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DI12" i="24"/>
  <c r="DH12" i="24"/>
  <c r="DG12" i="24"/>
  <c r="DF12" i="24"/>
  <c r="DE12" i="24"/>
  <c r="DD12" i="24"/>
  <c r="DC12" i="24"/>
  <c r="DB12" i="24"/>
  <c r="DA12" i="24"/>
  <c r="CZ1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X12" i="24"/>
  <c r="BW12" i="24"/>
  <c r="BV12" i="24"/>
  <c r="BU12" i="24"/>
  <c r="BT12" i="24"/>
  <c r="BS12" i="24"/>
  <c r="BR12" i="24"/>
  <c r="BQ12" i="24"/>
  <c r="BP12" i="24"/>
  <c r="BO12" i="24"/>
  <c r="BN12" i="24"/>
  <c r="BM12" i="24"/>
  <c r="BL12" i="24"/>
  <c r="BK12" i="24"/>
  <c r="BJ12" i="24"/>
  <c r="BI12" i="24"/>
  <c r="BH12" i="24"/>
  <c r="BG12" i="24"/>
  <c r="BF12" i="24"/>
  <c r="BE12" i="24"/>
  <c r="BD12" i="24"/>
  <c r="BC12" i="24"/>
  <c r="BB12" i="24"/>
  <c r="BA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BP11" i="24"/>
  <c r="BO11" i="24"/>
  <c r="BN11" i="24"/>
  <c r="BM11" i="24"/>
  <c r="BL11" i="24"/>
  <c r="BK11" i="24"/>
  <c r="BJ11" i="24"/>
  <c r="BI11" i="24"/>
  <c r="BH11" i="24"/>
  <c r="BG11" i="24"/>
  <c r="BF11" i="24"/>
  <c r="BE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BP10" i="24"/>
  <c r="BO10" i="24"/>
  <c r="BN10" i="24"/>
  <c r="BM10" i="24"/>
  <c r="BL10" i="24"/>
  <c r="BK10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BP9" i="24"/>
  <c r="BO9" i="24"/>
  <c r="BN9" i="24"/>
  <c r="BM9" i="24"/>
  <c r="BL9" i="24"/>
  <c r="BK9" i="24"/>
  <c r="BJ9" i="24"/>
  <c r="BI9" i="24"/>
  <c r="BH9" i="24"/>
  <c r="BG9" i="24"/>
  <c r="BF9" i="24"/>
  <c r="BE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BP6" i="24"/>
  <c r="BO6" i="24"/>
  <c r="BN6" i="24"/>
  <c r="BM6" i="24"/>
  <c r="BL6" i="24"/>
  <c r="BK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M4" i="24"/>
  <c r="BL4" i="24"/>
  <c r="BK4" i="24"/>
  <c r="BJ4" i="24"/>
  <c r="BI4" i="24"/>
  <c r="BH4" i="24"/>
  <c r="BG4" i="24"/>
  <c r="BF4" i="24"/>
  <c r="BE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BP3" i="24"/>
  <c r="BO3" i="24"/>
  <c r="BN3" i="24"/>
  <c r="BM3" i="24"/>
  <c r="BL3" i="24"/>
  <c r="BK3" i="24"/>
  <c r="BJ3" i="24"/>
  <c r="BI3" i="24"/>
  <c r="BH3" i="24"/>
  <c r="BG3" i="24"/>
  <c r="BF3" i="24"/>
  <c r="BE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DI53" i="23"/>
  <c r="DH53" i="23"/>
  <c r="DG53" i="23"/>
  <c r="DF53" i="23"/>
  <c r="DE53" i="23"/>
  <c r="DD53" i="23"/>
  <c r="DC53" i="23"/>
  <c r="DB53" i="23"/>
  <c r="DA53" i="23"/>
  <c r="CZ53" i="23"/>
  <c r="CY53" i="23"/>
  <c r="CX53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H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AZ53" i="23"/>
  <c r="AY53" i="23"/>
  <c r="AX53" i="23"/>
  <c r="AW53" i="23"/>
  <c r="AV53" i="23"/>
  <c r="AU53" i="23"/>
  <c r="AT53" i="23"/>
  <c r="AS53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DI52" i="23"/>
  <c r="DH52" i="23"/>
  <c r="DG52" i="23"/>
  <c r="DF52" i="23"/>
  <c r="DE52" i="23"/>
  <c r="DD52" i="23"/>
  <c r="DC52" i="23"/>
  <c r="DB52" i="23"/>
  <c r="DA52" i="23"/>
  <c r="CZ52" i="23"/>
  <c r="CY52" i="23"/>
  <c r="CX52" i="23"/>
  <c r="CW52" i="23"/>
  <c r="CV52" i="23"/>
  <c r="CU52" i="23"/>
  <c r="CT52" i="23"/>
  <c r="CS52" i="23"/>
  <c r="CR52" i="23"/>
  <c r="CQ52" i="23"/>
  <c r="CP52" i="23"/>
  <c r="CO52" i="23"/>
  <c r="CN52" i="23"/>
  <c r="CM52" i="23"/>
  <c r="CL52" i="23"/>
  <c r="CK52" i="23"/>
  <c r="CJ52" i="23"/>
  <c r="CI52" i="23"/>
  <c r="CH52" i="23"/>
  <c r="CG52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L52" i="23"/>
  <c r="BK52" i="23"/>
  <c r="BJ52" i="23"/>
  <c r="BI52" i="23"/>
  <c r="BH52" i="23"/>
  <c r="BG52" i="23"/>
  <c r="BF52" i="23"/>
  <c r="BE52" i="23"/>
  <c r="BD52" i="23"/>
  <c r="BC52" i="23"/>
  <c r="BB52" i="23"/>
  <c r="BA52" i="23"/>
  <c r="AZ52" i="23"/>
  <c r="AY52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DI51" i="23"/>
  <c r="DH51" i="23"/>
  <c r="DG51" i="23"/>
  <c r="DF51" i="23"/>
  <c r="DE51" i="23"/>
  <c r="DD51" i="23"/>
  <c r="DC51" i="23"/>
  <c r="DB51" i="23"/>
  <c r="DA51" i="23"/>
  <c r="CZ51" i="23"/>
  <c r="CY51" i="23"/>
  <c r="CX51" i="23"/>
  <c r="CW51" i="23"/>
  <c r="CV51" i="23"/>
  <c r="CU51" i="23"/>
  <c r="CT51" i="23"/>
  <c r="CS51" i="23"/>
  <c r="CR51" i="23"/>
  <c r="CQ51" i="23"/>
  <c r="CP51" i="23"/>
  <c r="CO51" i="23"/>
  <c r="CN51" i="23"/>
  <c r="CM51" i="23"/>
  <c r="CL51" i="23"/>
  <c r="CK51" i="23"/>
  <c r="CJ51" i="23"/>
  <c r="CI51" i="23"/>
  <c r="CH51" i="23"/>
  <c r="CG51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L51" i="23"/>
  <c r="BK51" i="23"/>
  <c r="BJ51" i="23"/>
  <c r="BI51" i="23"/>
  <c r="BH51" i="23"/>
  <c r="BG51" i="23"/>
  <c r="BF51" i="23"/>
  <c r="BE51" i="23"/>
  <c r="BD51" i="23"/>
  <c r="BC51" i="23"/>
  <c r="BB51" i="23"/>
  <c r="BA51" i="23"/>
  <c r="AZ51" i="23"/>
  <c r="AY51" i="23"/>
  <c r="AX51" i="23"/>
  <c r="AW51" i="23"/>
  <c r="AV51" i="23"/>
  <c r="AU51" i="23"/>
  <c r="AT51" i="23"/>
  <c r="AS51" i="23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DI50" i="23"/>
  <c r="DH50" i="23"/>
  <c r="DG50" i="23"/>
  <c r="DF50" i="23"/>
  <c r="DE50" i="23"/>
  <c r="DD50" i="23"/>
  <c r="DC50" i="23"/>
  <c r="DB50" i="23"/>
  <c r="DA50" i="23"/>
  <c r="CZ50" i="23"/>
  <c r="CY50" i="23"/>
  <c r="CX50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J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L50" i="23"/>
  <c r="BK50" i="23"/>
  <c r="BJ50" i="23"/>
  <c r="BI50" i="23"/>
  <c r="BH50" i="23"/>
  <c r="BG50" i="23"/>
  <c r="BF50" i="23"/>
  <c r="BE50" i="23"/>
  <c r="BD50" i="23"/>
  <c r="BC50" i="23"/>
  <c r="BB50" i="23"/>
  <c r="BA50" i="23"/>
  <c r="AZ50" i="23"/>
  <c r="AY50" i="23"/>
  <c r="AX50" i="23"/>
  <c r="AW50" i="23"/>
  <c r="AV50" i="23"/>
  <c r="AU50" i="23"/>
  <c r="AT50" i="23"/>
  <c r="AS50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DI49" i="23"/>
  <c r="DH49" i="23"/>
  <c r="DG49" i="23"/>
  <c r="DF49" i="23"/>
  <c r="DE49" i="23"/>
  <c r="DD49" i="23"/>
  <c r="DC49" i="23"/>
  <c r="DB49" i="23"/>
  <c r="DA49" i="23"/>
  <c r="CZ49" i="23"/>
  <c r="CY49" i="23"/>
  <c r="CX49" i="23"/>
  <c r="CW49" i="23"/>
  <c r="CV49" i="23"/>
  <c r="CU49" i="23"/>
  <c r="CT49" i="23"/>
  <c r="CS49" i="23"/>
  <c r="CR49" i="23"/>
  <c r="CQ49" i="23"/>
  <c r="CP49" i="23"/>
  <c r="CO49" i="23"/>
  <c r="CN49" i="23"/>
  <c r="CM49" i="23"/>
  <c r="CL49" i="23"/>
  <c r="CK49" i="23"/>
  <c r="CJ49" i="23"/>
  <c r="CI49" i="23"/>
  <c r="CH49" i="23"/>
  <c r="CG49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DI48" i="23"/>
  <c r="DH48" i="23"/>
  <c r="DG48" i="23"/>
  <c r="DF48" i="23"/>
  <c r="DE48" i="23"/>
  <c r="DD48" i="23"/>
  <c r="DC48" i="23"/>
  <c r="DB48" i="23"/>
  <c r="DA48" i="23"/>
  <c r="CZ48" i="23"/>
  <c r="CY48" i="23"/>
  <c r="CX48" i="23"/>
  <c r="CW48" i="23"/>
  <c r="CV48" i="23"/>
  <c r="CU48" i="23"/>
  <c r="CT48" i="23"/>
  <c r="CS48" i="23"/>
  <c r="CR48" i="23"/>
  <c r="CQ48" i="23"/>
  <c r="CP48" i="23"/>
  <c r="CO48" i="23"/>
  <c r="CN48" i="23"/>
  <c r="CM48" i="23"/>
  <c r="CL48" i="23"/>
  <c r="CK48" i="23"/>
  <c r="CJ48" i="23"/>
  <c r="CI48" i="23"/>
  <c r="CH48" i="23"/>
  <c r="CG48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L48" i="23"/>
  <c r="BK48" i="23"/>
  <c r="BJ48" i="23"/>
  <c r="BI48" i="23"/>
  <c r="BH48" i="23"/>
  <c r="BG48" i="23"/>
  <c r="BF48" i="23"/>
  <c r="BE48" i="23"/>
  <c r="BD48" i="23"/>
  <c r="BC48" i="23"/>
  <c r="BB48" i="23"/>
  <c r="BA48" i="23"/>
  <c r="AZ48" i="23"/>
  <c r="AY48" i="23"/>
  <c r="AX48" i="23"/>
  <c r="AW48" i="23"/>
  <c r="AV48" i="23"/>
  <c r="AU48" i="23"/>
  <c r="AT48" i="23"/>
  <c r="AS48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DI47" i="23"/>
  <c r="DH47" i="23"/>
  <c r="DG47" i="23"/>
  <c r="DF47" i="23"/>
  <c r="DE47" i="23"/>
  <c r="DD47" i="23"/>
  <c r="DC47" i="23"/>
  <c r="DB47" i="23"/>
  <c r="DA47" i="23"/>
  <c r="CZ47" i="23"/>
  <c r="CY47" i="23"/>
  <c r="CX47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DI46" i="23"/>
  <c r="DH46" i="23"/>
  <c r="DG46" i="23"/>
  <c r="DF46" i="23"/>
  <c r="DE46" i="23"/>
  <c r="DD46" i="23"/>
  <c r="DC46" i="23"/>
  <c r="DB46" i="23"/>
  <c r="DA46" i="23"/>
  <c r="CZ46" i="23"/>
  <c r="CY46" i="23"/>
  <c r="CX46" i="23"/>
  <c r="CW46" i="23"/>
  <c r="CV46" i="23"/>
  <c r="CU46" i="23"/>
  <c r="CT46" i="23"/>
  <c r="CS46" i="23"/>
  <c r="CR46" i="23"/>
  <c r="CQ46" i="23"/>
  <c r="CP46" i="23"/>
  <c r="CO46" i="23"/>
  <c r="CN46" i="23"/>
  <c r="CM46" i="23"/>
  <c r="CL46" i="23"/>
  <c r="CK46" i="23"/>
  <c r="CJ46" i="23"/>
  <c r="CI46" i="23"/>
  <c r="CH46" i="23"/>
  <c r="CG46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L46" i="23"/>
  <c r="BK46" i="23"/>
  <c r="BJ46" i="23"/>
  <c r="BI46" i="23"/>
  <c r="BH46" i="23"/>
  <c r="BG46" i="23"/>
  <c r="BF46" i="23"/>
  <c r="BE46" i="23"/>
  <c r="BD46" i="23"/>
  <c r="BC46" i="23"/>
  <c r="BB46" i="23"/>
  <c r="BA46" i="23"/>
  <c r="AZ46" i="23"/>
  <c r="AY46" i="23"/>
  <c r="AX46" i="23"/>
  <c r="AW46" i="23"/>
  <c r="AV46" i="23"/>
  <c r="AU46" i="23"/>
  <c r="AT46" i="23"/>
  <c r="AS46" i="23"/>
  <c r="AR46" i="23"/>
  <c r="AQ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DI45" i="23"/>
  <c r="DH45" i="23"/>
  <c r="DG45" i="23"/>
  <c r="DF45" i="23"/>
  <c r="DE45" i="23"/>
  <c r="DD45" i="23"/>
  <c r="DC45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DI44" i="23"/>
  <c r="DH44" i="23"/>
  <c r="DG44" i="23"/>
  <c r="DF44" i="23"/>
  <c r="DE44" i="23"/>
  <c r="DD44" i="23"/>
  <c r="DC44" i="23"/>
  <c r="DB44" i="23"/>
  <c r="DA44" i="23"/>
  <c r="CZ44" i="23"/>
  <c r="CY44" i="23"/>
  <c r="CX44" i="23"/>
  <c r="CW44" i="23"/>
  <c r="CV44" i="23"/>
  <c r="CU44" i="23"/>
  <c r="CT44" i="23"/>
  <c r="CS44" i="23"/>
  <c r="CR44" i="23"/>
  <c r="CQ44" i="23"/>
  <c r="CP44" i="23"/>
  <c r="CO44" i="23"/>
  <c r="CN44" i="23"/>
  <c r="CM44" i="23"/>
  <c r="CL44" i="23"/>
  <c r="CK44" i="23"/>
  <c r="CJ44" i="23"/>
  <c r="CI44" i="23"/>
  <c r="CH44" i="23"/>
  <c r="CG44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L44" i="23"/>
  <c r="BK44" i="23"/>
  <c r="BJ44" i="23"/>
  <c r="BI44" i="23"/>
  <c r="BH44" i="23"/>
  <c r="BG44" i="23"/>
  <c r="BF44" i="23"/>
  <c r="BE44" i="23"/>
  <c r="BD44" i="23"/>
  <c r="BC44" i="23"/>
  <c r="BB44" i="23"/>
  <c r="BA44" i="23"/>
  <c r="AZ44" i="23"/>
  <c r="AY44" i="23"/>
  <c r="AX44" i="23"/>
  <c r="AW44" i="23"/>
  <c r="AV44" i="23"/>
  <c r="AU44" i="23"/>
  <c r="AT44" i="23"/>
  <c r="AS44" i="23"/>
  <c r="AR44" i="23"/>
  <c r="AQ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DI43" i="23"/>
  <c r="DH43" i="23"/>
  <c r="DG43" i="23"/>
  <c r="DF43" i="23"/>
  <c r="DE43" i="23"/>
  <c r="DD43" i="23"/>
  <c r="DC43" i="23"/>
  <c r="DB43" i="23"/>
  <c r="DA43" i="23"/>
  <c r="CZ43" i="23"/>
  <c r="CY43" i="23"/>
  <c r="CX43" i="23"/>
  <c r="CW43" i="23"/>
  <c r="CV43" i="23"/>
  <c r="CU43" i="23"/>
  <c r="CT43" i="23"/>
  <c r="CS43" i="23"/>
  <c r="CR43" i="23"/>
  <c r="CQ43" i="23"/>
  <c r="CP43" i="23"/>
  <c r="CO43" i="23"/>
  <c r="CN43" i="23"/>
  <c r="CM43" i="23"/>
  <c r="CL43" i="23"/>
  <c r="CK43" i="23"/>
  <c r="CJ43" i="23"/>
  <c r="CI43" i="23"/>
  <c r="CH43" i="23"/>
  <c r="CG43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W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DI42" i="23"/>
  <c r="DH42" i="23"/>
  <c r="DG42" i="23"/>
  <c r="DF42" i="23"/>
  <c r="DE42" i="23"/>
  <c r="DD42" i="23"/>
  <c r="DC42" i="23"/>
  <c r="DB42" i="23"/>
  <c r="DA42" i="23"/>
  <c r="CZ42" i="23"/>
  <c r="CY42" i="23"/>
  <c r="CX42" i="23"/>
  <c r="CW42" i="23"/>
  <c r="CV42" i="23"/>
  <c r="CU42" i="23"/>
  <c r="CT42" i="23"/>
  <c r="CS42" i="23"/>
  <c r="CR42" i="23"/>
  <c r="CQ42" i="23"/>
  <c r="CP42" i="23"/>
  <c r="CO42" i="23"/>
  <c r="CN42" i="23"/>
  <c r="CM42" i="23"/>
  <c r="CL42" i="23"/>
  <c r="CK42" i="23"/>
  <c r="CJ42" i="23"/>
  <c r="CI42" i="23"/>
  <c r="CH42" i="23"/>
  <c r="CG42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L42" i="23"/>
  <c r="BK42" i="23"/>
  <c r="BJ42" i="23"/>
  <c r="BI42" i="23"/>
  <c r="BH42" i="23"/>
  <c r="BG42" i="23"/>
  <c r="BF42" i="23"/>
  <c r="BE42" i="23"/>
  <c r="BD42" i="23"/>
  <c r="BC42" i="23"/>
  <c r="BB42" i="23"/>
  <c r="BA42" i="23"/>
  <c r="AZ42" i="23"/>
  <c r="AY42" i="23"/>
  <c r="AX42" i="23"/>
  <c r="AW42" i="23"/>
  <c r="AV42" i="23"/>
  <c r="AU42" i="23"/>
  <c r="AT42" i="23"/>
  <c r="AS42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DI41" i="23"/>
  <c r="DH41" i="23"/>
  <c r="DG41" i="23"/>
  <c r="DF41" i="23"/>
  <c r="DE41" i="23"/>
  <c r="DD41" i="23"/>
  <c r="DC41" i="23"/>
  <c r="DB41" i="23"/>
  <c r="DA41" i="23"/>
  <c r="CZ41" i="23"/>
  <c r="CY41" i="23"/>
  <c r="CX41" i="23"/>
  <c r="CW41" i="23"/>
  <c r="CV41" i="23"/>
  <c r="CU41" i="23"/>
  <c r="CT41" i="23"/>
  <c r="CS41" i="23"/>
  <c r="CR41" i="23"/>
  <c r="CQ41" i="23"/>
  <c r="CP41" i="23"/>
  <c r="CO41" i="23"/>
  <c r="CN41" i="23"/>
  <c r="CM41" i="23"/>
  <c r="CL41" i="23"/>
  <c r="CK41" i="23"/>
  <c r="CJ41" i="23"/>
  <c r="CI41" i="23"/>
  <c r="CH41" i="23"/>
  <c r="CG41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L41" i="23"/>
  <c r="BK41" i="23"/>
  <c r="BJ41" i="23"/>
  <c r="BI41" i="23"/>
  <c r="BH41" i="23"/>
  <c r="BG41" i="23"/>
  <c r="BF41" i="23"/>
  <c r="BE41" i="23"/>
  <c r="BD41" i="23"/>
  <c r="BC41" i="23"/>
  <c r="BB41" i="23"/>
  <c r="BA41" i="23"/>
  <c r="AZ41" i="23"/>
  <c r="AY41" i="23"/>
  <c r="AX41" i="23"/>
  <c r="AW41" i="23"/>
  <c r="AV41" i="23"/>
  <c r="AU41" i="23"/>
  <c r="AT41" i="23"/>
  <c r="AS41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DI40" i="23"/>
  <c r="DH40" i="23"/>
  <c r="DG40" i="23"/>
  <c r="DF40" i="23"/>
  <c r="DE40" i="23"/>
  <c r="DD40" i="23"/>
  <c r="DC40" i="23"/>
  <c r="DB40" i="23"/>
  <c r="DA40" i="23"/>
  <c r="CZ40" i="23"/>
  <c r="CY40" i="23"/>
  <c r="CX40" i="23"/>
  <c r="CW40" i="23"/>
  <c r="CV40" i="23"/>
  <c r="CU40" i="23"/>
  <c r="CT40" i="23"/>
  <c r="CS40" i="23"/>
  <c r="CR40" i="23"/>
  <c r="CQ40" i="23"/>
  <c r="CP40" i="23"/>
  <c r="CO40" i="23"/>
  <c r="CN40" i="23"/>
  <c r="CM40" i="23"/>
  <c r="CL40" i="23"/>
  <c r="CK40" i="23"/>
  <c r="CJ40" i="23"/>
  <c r="CI40" i="23"/>
  <c r="CH40" i="23"/>
  <c r="CG40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Y40" i="23"/>
  <c r="AX40" i="23"/>
  <c r="AW40" i="23"/>
  <c r="AV40" i="23"/>
  <c r="AU40" i="23"/>
  <c r="AT40" i="23"/>
  <c r="AS40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DI39" i="23"/>
  <c r="DH39" i="23"/>
  <c r="DG39" i="23"/>
  <c r="DF39" i="23"/>
  <c r="DE39" i="23"/>
  <c r="DD39" i="23"/>
  <c r="DC39" i="23"/>
  <c r="DB39" i="23"/>
  <c r="DA39" i="23"/>
  <c r="CZ39" i="23"/>
  <c r="CY39" i="23"/>
  <c r="CX39" i="23"/>
  <c r="CW39" i="23"/>
  <c r="CV39" i="23"/>
  <c r="CU39" i="23"/>
  <c r="CT39" i="23"/>
  <c r="CS39" i="23"/>
  <c r="CR39" i="23"/>
  <c r="CQ39" i="23"/>
  <c r="CP39" i="23"/>
  <c r="CO39" i="23"/>
  <c r="CN39" i="23"/>
  <c r="CM39" i="23"/>
  <c r="CL39" i="23"/>
  <c r="CK39" i="23"/>
  <c r="CJ39" i="23"/>
  <c r="CI39" i="23"/>
  <c r="CH39" i="23"/>
  <c r="CG39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L39" i="23"/>
  <c r="BK39" i="23"/>
  <c r="BJ39" i="23"/>
  <c r="BI39" i="23"/>
  <c r="BH39" i="23"/>
  <c r="BG39" i="23"/>
  <c r="BF39" i="23"/>
  <c r="BE39" i="23"/>
  <c r="BD39" i="23"/>
  <c r="BC39" i="23"/>
  <c r="BB39" i="23"/>
  <c r="BA39" i="23"/>
  <c r="AZ39" i="23"/>
  <c r="AY39" i="23"/>
  <c r="AX39" i="23"/>
  <c r="AW39" i="23"/>
  <c r="AV39" i="23"/>
  <c r="AU39" i="23"/>
  <c r="AT39" i="23"/>
  <c r="AS39" i="23"/>
  <c r="AR39" i="23"/>
  <c r="AQ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DI38" i="23"/>
  <c r="DH38" i="23"/>
  <c r="DG38" i="23"/>
  <c r="DF38" i="23"/>
  <c r="DE38" i="23"/>
  <c r="DD38" i="23"/>
  <c r="DC38" i="23"/>
  <c r="DB38" i="23"/>
  <c r="DA38" i="23"/>
  <c r="CZ38" i="23"/>
  <c r="CY38" i="23"/>
  <c r="CX38" i="23"/>
  <c r="CW38" i="23"/>
  <c r="CV38" i="23"/>
  <c r="CU38" i="23"/>
  <c r="CT38" i="23"/>
  <c r="CS38" i="23"/>
  <c r="CR38" i="23"/>
  <c r="CQ38" i="23"/>
  <c r="CP38" i="23"/>
  <c r="CO38" i="23"/>
  <c r="CN38" i="23"/>
  <c r="CM38" i="23"/>
  <c r="CL38" i="23"/>
  <c r="CK38" i="23"/>
  <c r="CJ38" i="23"/>
  <c r="CI38" i="23"/>
  <c r="CH38" i="23"/>
  <c r="CG38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L38" i="23"/>
  <c r="BK38" i="23"/>
  <c r="BJ38" i="23"/>
  <c r="BI38" i="23"/>
  <c r="BH38" i="23"/>
  <c r="BG38" i="23"/>
  <c r="BF38" i="23"/>
  <c r="BE38" i="23"/>
  <c r="BD38" i="23"/>
  <c r="BC38" i="23"/>
  <c r="BB38" i="23"/>
  <c r="BA38" i="23"/>
  <c r="AZ38" i="23"/>
  <c r="AY38" i="23"/>
  <c r="AX38" i="23"/>
  <c r="AW38" i="23"/>
  <c r="AV38" i="23"/>
  <c r="AU38" i="23"/>
  <c r="AT38" i="23"/>
  <c r="AS38" i="23"/>
  <c r="AR38" i="23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DI37" i="23"/>
  <c r="DH37" i="23"/>
  <c r="DG37" i="23"/>
  <c r="DF37" i="23"/>
  <c r="DE37" i="23"/>
  <c r="DD37" i="23"/>
  <c r="DC37" i="23"/>
  <c r="DB37" i="23"/>
  <c r="DA37" i="23"/>
  <c r="CZ37" i="23"/>
  <c r="CY37" i="23"/>
  <c r="CX37" i="23"/>
  <c r="CW37" i="23"/>
  <c r="CV37" i="23"/>
  <c r="CU37" i="23"/>
  <c r="CT37" i="23"/>
  <c r="CS37" i="23"/>
  <c r="CR37" i="23"/>
  <c r="CQ37" i="23"/>
  <c r="CP37" i="23"/>
  <c r="CO37" i="23"/>
  <c r="CN37" i="23"/>
  <c r="CM37" i="23"/>
  <c r="CL37" i="23"/>
  <c r="CK37" i="23"/>
  <c r="CJ37" i="23"/>
  <c r="CI37" i="23"/>
  <c r="CH37" i="23"/>
  <c r="CG37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L37" i="23"/>
  <c r="BK37" i="23"/>
  <c r="BJ37" i="23"/>
  <c r="BI37" i="23"/>
  <c r="BH37" i="23"/>
  <c r="BG37" i="23"/>
  <c r="BF37" i="23"/>
  <c r="BE37" i="23"/>
  <c r="BD37" i="23"/>
  <c r="BC37" i="23"/>
  <c r="BB37" i="23"/>
  <c r="BA37" i="23"/>
  <c r="AZ37" i="23"/>
  <c r="AY37" i="23"/>
  <c r="AX37" i="23"/>
  <c r="AW37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DI36" i="23"/>
  <c r="DH36" i="23"/>
  <c r="DG36" i="23"/>
  <c r="DF36" i="23"/>
  <c r="DE36" i="23"/>
  <c r="DD36" i="23"/>
  <c r="DC36" i="23"/>
  <c r="DB36" i="23"/>
  <c r="DA36" i="23"/>
  <c r="CZ36" i="23"/>
  <c r="CY36" i="23"/>
  <c r="CX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L36" i="23"/>
  <c r="BK36" i="23"/>
  <c r="BJ36" i="23"/>
  <c r="BI36" i="23"/>
  <c r="BH36" i="23"/>
  <c r="BG36" i="23"/>
  <c r="BF36" i="23"/>
  <c r="BE36" i="23"/>
  <c r="BD36" i="23"/>
  <c r="BC36" i="23"/>
  <c r="BB36" i="23"/>
  <c r="BA36" i="23"/>
  <c r="AZ36" i="23"/>
  <c r="AY36" i="23"/>
  <c r="AX36" i="23"/>
  <c r="AW36" i="23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DI35" i="23"/>
  <c r="DH35" i="23"/>
  <c r="DG35" i="23"/>
  <c r="DF35" i="23"/>
  <c r="DE35" i="23"/>
  <c r="DD35" i="23"/>
  <c r="DC35" i="23"/>
  <c r="DB35" i="23"/>
  <c r="DA35" i="23"/>
  <c r="CZ35" i="23"/>
  <c r="CY35" i="23"/>
  <c r="CX35" i="23"/>
  <c r="CW35" i="23"/>
  <c r="CV35" i="23"/>
  <c r="CU35" i="23"/>
  <c r="CT35" i="23"/>
  <c r="CS35" i="23"/>
  <c r="CR35" i="23"/>
  <c r="CQ35" i="23"/>
  <c r="CP35" i="23"/>
  <c r="CO35" i="23"/>
  <c r="CN35" i="23"/>
  <c r="CM35" i="23"/>
  <c r="CL35" i="23"/>
  <c r="CK35" i="23"/>
  <c r="CJ35" i="23"/>
  <c r="CI35" i="23"/>
  <c r="CH35" i="23"/>
  <c r="CG35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L35" i="23"/>
  <c r="BK35" i="23"/>
  <c r="BJ35" i="23"/>
  <c r="BI35" i="23"/>
  <c r="BH35" i="23"/>
  <c r="BG35" i="23"/>
  <c r="BF35" i="23"/>
  <c r="BE35" i="23"/>
  <c r="BD35" i="23"/>
  <c r="BC35" i="23"/>
  <c r="BB35" i="23"/>
  <c r="BA35" i="23"/>
  <c r="AZ35" i="23"/>
  <c r="AY35" i="23"/>
  <c r="AX35" i="23"/>
  <c r="AW35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DI34" i="23"/>
  <c r="DH34" i="23"/>
  <c r="DG34" i="23"/>
  <c r="DF34" i="23"/>
  <c r="DE34" i="23"/>
  <c r="DD34" i="23"/>
  <c r="DC34" i="23"/>
  <c r="DB34" i="23"/>
  <c r="DA34" i="23"/>
  <c r="CZ34" i="23"/>
  <c r="CY34" i="23"/>
  <c r="CX34" i="23"/>
  <c r="CW34" i="23"/>
  <c r="CV34" i="23"/>
  <c r="CU34" i="23"/>
  <c r="CT34" i="23"/>
  <c r="CS34" i="23"/>
  <c r="CR34" i="23"/>
  <c r="CQ34" i="23"/>
  <c r="CP34" i="23"/>
  <c r="CO34" i="23"/>
  <c r="CN34" i="23"/>
  <c r="CM34" i="23"/>
  <c r="CL34" i="23"/>
  <c r="CK34" i="23"/>
  <c r="CJ34" i="23"/>
  <c r="CI34" i="23"/>
  <c r="CH34" i="23"/>
  <c r="CG34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L34" i="23"/>
  <c r="BK34" i="23"/>
  <c r="BJ34" i="23"/>
  <c r="BI34" i="23"/>
  <c r="BH34" i="23"/>
  <c r="BG34" i="23"/>
  <c r="BF34" i="23"/>
  <c r="BE34" i="23"/>
  <c r="BD34" i="23"/>
  <c r="BC34" i="23"/>
  <c r="BB34" i="23"/>
  <c r="BA34" i="23"/>
  <c r="AZ34" i="23"/>
  <c r="AY34" i="23"/>
  <c r="AX34" i="23"/>
  <c r="AW34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DI33" i="23"/>
  <c r="DH33" i="23"/>
  <c r="DG33" i="23"/>
  <c r="DF33" i="23"/>
  <c r="DE33" i="23"/>
  <c r="DD33" i="23"/>
  <c r="DC33" i="23"/>
  <c r="DB33" i="23"/>
  <c r="DA33" i="23"/>
  <c r="CZ33" i="23"/>
  <c r="CY33" i="23"/>
  <c r="CX33" i="23"/>
  <c r="CW33" i="23"/>
  <c r="CV33" i="23"/>
  <c r="CU33" i="23"/>
  <c r="CT33" i="23"/>
  <c r="CS33" i="23"/>
  <c r="CR33" i="23"/>
  <c r="CQ33" i="23"/>
  <c r="CP33" i="23"/>
  <c r="CO33" i="23"/>
  <c r="CN33" i="23"/>
  <c r="CM33" i="23"/>
  <c r="CL33" i="23"/>
  <c r="CK33" i="23"/>
  <c r="CJ33" i="23"/>
  <c r="CI33" i="23"/>
  <c r="CH33" i="23"/>
  <c r="CG33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L33" i="23"/>
  <c r="BK33" i="23"/>
  <c r="BJ33" i="23"/>
  <c r="BI33" i="23"/>
  <c r="BH33" i="23"/>
  <c r="BG33" i="23"/>
  <c r="BF33" i="23"/>
  <c r="BE33" i="23"/>
  <c r="BD33" i="23"/>
  <c r="BC33" i="23"/>
  <c r="BB33" i="23"/>
  <c r="BA33" i="23"/>
  <c r="AZ33" i="23"/>
  <c r="AY33" i="23"/>
  <c r="AX33" i="23"/>
  <c r="AW33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DI32" i="23"/>
  <c r="DH32" i="23"/>
  <c r="DG32" i="23"/>
  <c r="DF32" i="23"/>
  <c r="DE32" i="23"/>
  <c r="DD32" i="23"/>
  <c r="DC32" i="23"/>
  <c r="DB32" i="23"/>
  <c r="DA32" i="23"/>
  <c r="CZ32" i="23"/>
  <c r="CY32" i="23"/>
  <c r="CX32" i="23"/>
  <c r="CW32" i="23"/>
  <c r="CV32" i="23"/>
  <c r="CU32" i="23"/>
  <c r="CT32" i="23"/>
  <c r="CS32" i="23"/>
  <c r="CR32" i="23"/>
  <c r="CQ32" i="23"/>
  <c r="CP32" i="23"/>
  <c r="CO32" i="23"/>
  <c r="CN32" i="23"/>
  <c r="CM32" i="23"/>
  <c r="CL32" i="23"/>
  <c r="CK32" i="23"/>
  <c r="CJ32" i="23"/>
  <c r="CI32" i="23"/>
  <c r="CH32" i="23"/>
  <c r="CG32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L32" i="23"/>
  <c r="BK32" i="23"/>
  <c r="BJ32" i="23"/>
  <c r="BI32" i="23"/>
  <c r="BH32" i="23"/>
  <c r="BG32" i="23"/>
  <c r="BF32" i="23"/>
  <c r="BE32" i="23"/>
  <c r="BD32" i="23"/>
  <c r="BC32" i="23"/>
  <c r="BB32" i="23"/>
  <c r="BA32" i="23"/>
  <c r="AZ32" i="23"/>
  <c r="AY32" i="23"/>
  <c r="AX32" i="23"/>
  <c r="AW32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DI31" i="23"/>
  <c r="DH31" i="23"/>
  <c r="DG31" i="23"/>
  <c r="DF31" i="23"/>
  <c r="DE31" i="23"/>
  <c r="DD31" i="23"/>
  <c r="DC31" i="23"/>
  <c r="DB31" i="23"/>
  <c r="DA31" i="23"/>
  <c r="CZ31" i="23"/>
  <c r="CY31" i="23"/>
  <c r="CX31" i="23"/>
  <c r="CW31" i="23"/>
  <c r="CV31" i="23"/>
  <c r="CU31" i="23"/>
  <c r="CT31" i="23"/>
  <c r="CS31" i="23"/>
  <c r="CR31" i="23"/>
  <c r="CQ31" i="23"/>
  <c r="CP31" i="23"/>
  <c r="CO31" i="23"/>
  <c r="CN31" i="23"/>
  <c r="CM31" i="23"/>
  <c r="CL31" i="23"/>
  <c r="CK31" i="23"/>
  <c r="CJ31" i="23"/>
  <c r="CI31" i="23"/>
  <c r="CH31" i="23"/>
  <c r="CG31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BA31" i="23"/>
  <c r="AZ31" i="23"/>
  <c r="AY31" i="23"/>
  <c r="AX31" i="23"/>
  <c r="AW31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DI30" i="23"/>
  <c r="DH30" i="23"/>
  <c r="DG30" i="23"/>
  <c r="DF30" i="23"/>
  <c r="DE30" i="23"/>
  <c r="DD30" i="23"/>
  <c r="DC30" i="23"/>
  <c r="DB30" i="23"/>
  <c r="DA30" i="23"/>
  <c r="CZ30" i="23"/>
  <c r="CY30" i="23"/>
  <c r="CX30" i="23"/>
  <c r="CW30" i="23"/>
  <c r="CV30" i="23"/>
  <c r="CU30" i="23"/>
  <c r="CT30" i="23"/>
  <c r="CS30" i="23"/>
  <c r="CR30" i="23"/>
  <c r="CQ30" i="23"/>
  <c r="CP30" i="23"/>
  <c r="CO30" i="23"/>
  <c r="CN30" i="23"/>
  <c r="CM30" i="23"/>
  <c r="CL30" i="23"/>
  <c r="CK30" i="23"/>
  <c r="CJ30" i="23"/>
  <c r="CI30" i="23"/>
  <c r="CH30" i="23"/>
  <c r="CG30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BA30" i="23"/>
  <c r="AZ30" i="23"/>
  <c r="AY30" i="23"/>
  <c r="AX30" i="23"/>
  <c r="AW30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DI29" i="23"/>
  <c r="DH29" i="23"/>
  <c r="DG29" i="23"/>
  <c r="DF29" i="23"/>
  <c r="DE29" i="23"/>
  <c r="DD29" i="23"/>
  <c r="DC29" i="23"/>
  <c r="DB29" i="23"/>
  <c r="DA29" i="23"/>
  <c r="CZ29" i="23"/>
  <c r="CY29" i="23"/>
  <c r="CX29" i="23"/>
  <c r="CW29" i="23"/>
  <c r="CV29" i="23"/>
  <c r="CU29" i="23"/>
  <c r="CT29" i="23"/>
  <c r="CS29" i="23"/>
  <c r="CR29" i="23"/>
  <c r="CQ29" i="23"/>
  <c r="CP29" i="23"/>
  <c r="CO29" i="23"/>
  <c r="CN29" i="23"/>
  <c r="CM29" i="23"/>
  <c r="CL29" i="23"/>
  <c r="CK29" i="23"/>
  <c r="CJ29" i="23"/>
  <c r="CI29" i="23"/>
  <c r="CH29" i="23"/>
  <c r="CG29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BA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DI28" i="23"/>
  <c r="DH28" i="23"/>
  <c r="DG28" i="23"/>
  <c r="DF28" i="23"/>
  <c r="DE28" i="23"/>
  <c r="DD28" i="23"/>
  <c r="DC28" i="23"/>
  <c r="DB28" i="23"/>
  <c r="DA28" i="23"/>
  <c r="CZ28" i="23"/>
  <c r="CY28" i="23"/>
  <c r="CX28" i="23"/>
  <c r="CW28" i="23"/>
  <c r="CV28" i="23"/>
  <c r="CU28" i="23"/>
  <c r="CT28" i="23"/>
  <c r="CS28" i="23"/>
  <c r="CR28" i="23"/>
  <c r="CQ28" i="23"/>
  <c r="CP28" i="23"/>
  <c r="CO28" i="23"/>
  <c r="CN28" i="23"/>
  <c r="CM28" i="23"/>
  <c r="CL28" i="23"/>
  <c r="CK28" i="23"/>
  <c r="CJ28" i="23"/>
  <c r="CI28" i="23"/>
  <c r="CH28" i="23"/>
  <c r="CG28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DI27" i="23"/>
  <c r="DH27" i="23"/>
  <c r="DG27" i="23"/>
  <c r="DF27" i="23"/>
  <c r="DE27" i="23"/>
  <c r="DD27" i="23"/>
  <c r="DC27" i="23"/>
  <c r="DB27" i="23"/>
  <c r="DA27" i="23"/>
  <c r="CZ27" i="23"/>
  <c r="CY27" i="23"/>
  <c r="CX27" i="23"/>
  <c r="CW27" i="23"/>
  <c r="CV27" i="23"/>
  <c r="CU27" i="23"/>
  <c r="CT27" i="23"/>
  <c r="CS27" i="23"/>
  <c r="CR27" i="23"/>
  <c r="CQ27" i="23"/>
  <c r="CP27" i="23"/>
  <c r="CO27" i="23"/>
  <c r="CN27" i="23"/>
  <c r="CM27" i="23"/>
  <c r="CL27" i="23"/>
  <c r="CK27" i="23"/>
  <c r="CJ27" i="23"/>
  <c r="CI27" i="23"/>
  <c r="CH27" i="23"/>
  <c r="CG27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BA27" i="23"/>
  <c r="AZ27" i="23"/>
  <c r="AY27" i="23"/>
  <c r="AX27" i="23"/>
  <c r="AW27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DI26" i="23"/>
  <c r="DH26" i="23"/>
  <c r="DG26" i="23"/>
  <c r="DF26" i="23"/>
  <c r="DE26" i="23"/>
  <c r="DD26" i="23"/>
  <c r="DC26" i="23"/>
  <c r="DB26" i="23"/>
  <c r="DA26" i="23"/>
  <c r="CZ26" i="23"/>
  <c r="CY26" i="23"/>
  <c r="CX26" i="23"/>
  <c r="CW26" i="23"/>
  <c r="CV26" i="23"/>
  <c r="CU26" i="23"/>
  <c r="CT26" i="23"/>
  <c r="CS26" i="23"/>
  <c r="CR26" i="23"/>
  <c r="CQ26" i="23"/>
  <c r="CP26" i="23"/>
  <c r="CO26" i="23"/>
  <c r="CN26" i="23"/>
  <c r="CM26" i="23"/>
  <c r="CL26" i="23"/>
  <c r="CK26" i="23"/>
  <c r="CJ26" i="23"/>
  <c r="CI26" i="23"/>
  <c r="CH26" i="23"/>
  <c r="CG26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L26" i="23"/>
  <c r="BK26" i="23"/>
  <c r="BJ26" i="23"/>
  <c r="BI26" i="23"/>
  <c r="BH26" i="23"/>
  <c r="BG26" i="23"/>
  <c r="BF26" i="23"/>
  <c r="BE26" i="23"/>
  <c r="BD26" i="23"/>
  <c r="BC26" i="23"/>
  <c r="BB26" i="23"/>
  <c r="BA26" i="23"/>
  <c r="AZ26" i="23"/>
  <c r="AY26" i="23"/>
  <c r="AX26" i="23"/>
  <c r="AW26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DI25" i="23"/>
  <c r="DH25" i="23"/>
  <c r="DG25" i="23"/>
  <c r="DF25" i="23"/>
  <c r="DE25" i="23"/>
  <c r="DD25" i="23"/>
  <c r="DC25" i="23"/>
  <c r="DB25" i="23"/>
  <c r="DA25" i="23"/>
  <c r="CZ25" i="23"/>
  <c r="CY25" i="23"/>
  <c r="CX25" i="23"/>
  <c r="CW25" i="23"/>
  <c r="CV25" i="23"/>
  <c r="CU25" i="23"/>
  <c r="CT25" i="23"/>
  <c r="CS25" i="23"/>
  <c r="CR25" i="23"/>
  <c r="CQ25" i="23"/>
  <c r="CP25" i="23"/>
  <c r="CO25" i="23"/>
  <c r="CN25" i="23"/>
  <c r="CM25" i="23"/>
  <c r="CL25" i="23"/>
  <c r="CK25" i="23"/>
  <c r="CJ25" i="23"/>
  <c r="CI25" i="23"/>
  <c r="CH25" i="23"/>
  <c r="CG25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BA25" i="23"/>
  <c r="AZ25" i="23"/>
  <c r="AY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DI24" i="23"/>
  <c r="DH24" i="23"/>
  <c r="DG24" i="23"/>
  <c r="DF24" i="23"/>
  <c r="DE24" i="23"/>
  <c r="DD24" i="23"/>
  <c r="DC24" i="23"/>
  <c r="DB24" i="23"/>
  <c r="DA24" i="23"/>
  <c r="CZ24" i="23"/>
  <c r="CY24" i="23"/>
  <c r="CX24" i="23"/>
  <c r="CW24" i="23"/>
  <c r="CV24" i="23"/>
  <c r="CU24" i="23"/>
  <c r="CT24" i="23"/>
  <c r="CS24" i="23"/>
  <c r="CR24" i="23"/>
  <c r="CQ24" i="23"/>
  <c r="CP24" i="23"/>
  <c r="CO24" i="23"/>
  <c r="CN24" i="23"/>
  <c r="CM24" i="23"/>
  <c r="CL24" i="23"/>
  <c r="CK24" i="23"/>
  <c r="CJ24" i="23"/>
  <c r="CI24" i="23"/>
  <c r="CH24" i="23"/>
  <c r="CG24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L24" i="23"/>
  <c r="BK24" i="23"/>
  <c r="BJ24" i="23"/>
  <c r="BI24" i="23"/>
  <c r="BH24" i="23"/>
  <c r="BG24" i="23"/>
  <c r="BF24" i="23"/>
  <c r="BE24" i="23"/>
  <c r="BD24" i="23"/>
  <c r="BC24" i="23"/>
  <c r="BB24" i="23"/>
  <c r="BA24" i="23"/>
  <c r="AZ24" i="23"/>
  <c r="AY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DI23" i="23"/>
  <c r="DH23" i="23"/>
  <c r="DG23" i="23"/>
  <c r="DF23" i="23"/>
  <c r="DE23" i="23"/>
  <c r="DD23" i="23"/>
  <c r="DC23" i="23"/>
  <c r="DB23" i="23"/>
  <c r="DA23" i="23"/>
  <c r="CZ23" i="23"/>
  <c r="CY23" i="23"/>
  <c r="CX23" i="23"/>
  <c r="CW23" i="23"/>
  <c r="CV23" i="23"/>
  <c r="CU23" i="23"/>
  <c r="CT23" i="23"/>
  <c r="CS23" i="23"/>
  <c r="CR23" i="23"/>
  <c r="CQ23" i="23"/>
  <c r="CP23" i="23"/>
  <c r="CO23" i="23"/>
  <c r="CN23" i="23"/>
  <c r="CM23" i="23"/>
  <c r="CL23" i="23"/>
  <c r="CK23" i="23"/>
  <c r="CJ23" i="23"/>
  <c r="CI23" i="23"/>
  <c r="CH23" i="23"/>
  <c r="CG23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DI22" i="23"/>
  <c r="DH22" i="23"/>
  <c r="DG22" i="23"/>
  <c r="DF22" i="23"/>
  <c r="DE22" i="23"/>
  <c r="DD22" i="23"/>
  <c r="DC22" i="23"/>
  <c r="DB22" i="23"/>
  <c r="DA22" i="23"/>
  <c r="CZ22" i="23"/>
  <c r="CY22" i="23"/>
  <c r="CX22" i="23"/>
  <c r="CW22" i="23"/>
  <c r="CV22" i="23"/>
  <c r="CU22" i="23"/>
  <c r="CT22" i="23"/>
  <c r="CS22" i="23"/>
  <c r="CR22" i="23"/>
  <c r="CQ22" i="23"/>
  <c r="CP22" i="23"/>
  <c r="CO22" i="23"/>
  <c r="CN22" i="23"/>
  <c r="CM22" i="23"/>
  <c r="CL22" i="23"/>
  <c r="CK22" i="23"/>
  <c r="CJ22" i="23"/>
  <c r="CI22" i="23"/>
  <c r="CH22" i="23"/>
  <c r="CG22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Y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DI21" i="23"/>
  <c r="DH21" i="23"/>
  <c r="DG21" i="23"/>
  <c r="DF21" i="23"/>
  <c r="DE21" i="23"/>
  <c r="DD21" i="23"/>
  <c r="DC21" i="23"/>
  <c r="DB21" i="23"/>
  <c r="DA21" i="23"/>
  <c r="CZ21" i="23"/>
  <c r="CY21" i="23"/>
  <c r="CX21" i="23"/>
  <c r="CW21" i="23"/>
  <c r="CV21" i="23"/>
  <c r="CU21" i="23"/>
  <c r="CT21" i="23"/>
  <c r="CS21" i="23"/>
  <c r="CR21" i="23"/>
  <c r="CQ21" i="23"/>
  <c r="CP21" i="23"/>
  <c r="CO21" i="23"/>
  <c r="CN21" i="23"/>
  <c r="CM21" i="23"/>
  <c r="CL21" i="23"/>
  <c r="CK21" i="23"/>
  <c r="CJ21" i="23"/>
  <c r="CI21" i="23"/>
  <c r="CH21" i="23"/>
  <c r="CG21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Y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DI20" i="23"/>
  <c r="DH20" i="23"/>
  <c r="DG20" i="23"/>
  <c r="DF20" i="23"/>
  <c r="DE20" i="23"/>
  <c r="DD20" i="23"/>
  <c r="DC20" i="23"/>
  <c r="DB20" i="23"/>
  <c r="DA20" i="23"/>
  <c r="CZ20" i="23"/>
  <c r="CY20" i="23"/>
  <c r="CX20" i="23"/>
  <c r="CW20" i="23"/>
  <c r="CV20" i="23"/>
  <c r="CU20" i="23"/>
  <c r="CT20" i="23"/>
  <c r="CS20" i="23"/>
  <c r="CR20" i="23"/>
  <c r="CQ20" i="23"/>
  <c r="CP20" i="23"/>
  <c r="CO20" i="23"/>
  <c r="CN20" i="23"/>
  <c r="CM20" i="23"/>
  <c r="CL20" i="23"/>
  <c r="CK20" i="23"/>
  <c r="CJ20" i="23"/>
  <c r="CI20" i="23"/>
  <c r="CH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DI19" i="23"/>
  <c r="DH19" i="23"/>
  <c r="DG19" i="23"/>
  <c r="DF19" i="23"/>
  <c r="DE19" i="23"/>
  <c r="DD19" i="23"/>
  <c r="DC19" i="23"/>
  <c r="DB19" i="23"/>
  <c r="DA19" i="23"/>
  <c r="CZ19" i="23"/>
  <c r="CY19" i="23"/>
  <c r="CX19" i="23"/>
  <c r="CW19" i="23"/>
  <c r="CV19" i="23"/>
  <c r="CU19" i="23"/>
  <c r="CT19" i="23"/>
  <c r="CS19" i="23"/>
  <c r="CR19" i="23"/>
  <c r="CQ19" i="23"/>
  <c r="CP19" i="23"/>
  <c r="CO19" i="23"/>
  <c r="CN19" i="23"/>
  <c r="CM19" i="23"/>
  <c r="CL19" i="23"/>
  <c r="CK19" i="23"/>
  <c r="CJ19" i="23"/>
  <c r="CI19" i="23"/>
  <c r="CH19" i="23"/>
  <c r="CG19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DI18" i="23"/>
  <c r="DH18" i="23"/>
  <c r="DG18" i="23"/>
  <c r="DF18" i="23"/>
  <c r="DE18" i="23"/>
  <c r="DD18" i="23"/>
  <c r="DC18" i="23"/>
  <c r="DB18" i="23"/>
  <c r="DA18" i="23"/>
  <c r="CZ18" i="23"/>
  <c r="CY18" i="23"/>
  <c r="CX18" i="23"/>
  <c r="CW18" i="23"/>
  <c r="CV18" i="23"/>
  <c r="CU18" i="23"/>
  <c r="CT18" i="23"/>
  <c r="CS18" i="23"/>
  <c r="CR18" i="23"/>
  <c r="CQ18" i="23"/>
  <c r="CP18" i="23"/>
  <c r="CO18" i="23"/>
  <c r="CN18" i="23"/>
  <c r="CM18" i="23"/>
  <c r="CL18" i="23"/>
  <c r="CK18" i="23"/>
  <c r="CJ18" i="23"/>
  <c r="CI18" i="23"/>
  <c r="CH18" i="23"/>
  <c r="CG18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Y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DI17" i="23"/>
  <c r="DH17" i="23"/>
  <c r="DG17" i="23"/>
  <c r="DF17" i="23"/>
  <c r="DE17" i="23"/>
  <c r="DD17" i="23"/>
  <c r="DC17" i="23"/>
  <c r="DB17" i="23"/>
  <c r="DA17" i="23"/>
  <c r="CZ17" i="23"/>
  <c r="CY17" i="23"/>
  <c r="CX17" i="23"/>
  <c r="CW17" i="23"/>
  <c r="CV17" i="23"/>
  <c r="CU17" i="23"/>
  <c r="CT17" i="23"/>
  <c r="CS17" i="23"/>
  <c r="CR17" i="23"/>
  <c r="CQ17" i="23"/>
  <c r="CP17" i="23"/>
  <c r="CO17" i="23"/>
  <c r="CN17" i="23"/>
  <c r="CM17" i="23"/>
  <c r="CL17" i="23"/>
  <c r="CK17" i="23"/>
  <c r="CJ17" i="23"/>
  <c r="CI17" i="23"/>
  <c r="CH17" i="23"/>
  <c r="CG17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DI16" i="23"/>
  <c r="DH16" i="23"/>
  <c r="DG16" i="23"/>
  <c r="DF16" i="23"/>
  <c r="DE16" i="23"/>
  <c r="DD16" i="23"/>
  <c r="DC16" i="23"/>
  <c r="DB16" i="23"/>
  <c r="DA16" i="23"/>
  <c r="CZ16" i="23"/>
  <c r="CY16" i="23"/>
  <c r="CX16" i="23"/>
  <c r="CW16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CI16" i="23"/>
  <c r="CH16" i="23"/>
  <c r="CG16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DI15" i="23"/>
  <c r="DH15" i="23"/>
  <c r="DG15" i="23"/>
  <c r="DF15" i="23"/>
  <c r="DE15" i="23"/>
  <c r="DD15" i="23"/>
  <c r="DC15" i="23"/>
  <c r="DB15" i="23"/>
  <c r="DA15" i="23"/>
  <c r="CZ15" i="23"/>
  <c r="CY15" i="23"/>
  <c r="CX15" i="23"/>
  <c r="CW15" i="23"/>
  <c r="CV15" i="23"/>
  <c r="CU15" i="23"/>
  <c r="CT15" i="23"/>
  <c r="CS15" i="23"/>
  <c r="CR15" i="23"/>
  <c r="CQ15" i="23"/>
  <c r="CP15" i="23"/>
  <c r="CO15" i="23"/>
  <c r="CN15" i="23"/>
  <c r="CM15" i="23"/>
  <c r="CL15" i="23"/>
  <c r="CK15" i="23"/>
  <c r="CJ15" i="23"/>
  <c r="CI15" i="23"/>
  <c r="CH15" i="23"/>
  <c r="CG15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L15" i="23"/>
  <c r="BK15" i="23"/>
  <c r="BJ15" i="23"/>
  <c r="BI15" i="23"/>
  <c r="BH15" i="23"/>
  <c r="BG15" i="23"/>
  <c r="BF15" i="23"/>
  <c r="BE15" i="23"/>
  <c r="BD15" i="23"/>
  <c r="BC15" i="23"/>
  <c r="BB15" i="23"/>
  <c r="BA15" i="23"/>
  <c r="AZ15" i="23"/>
  <c r="AY15" i="23"/>
  <c r="AX15" i="23"/>
  <c r="AW15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DI9" i="23"/>
  <c r="DH9" i="23"/>
  <c r="DG9" i="23"/>
  <c r="DF9" i="23"/>
  <c r="DE9" i="23"/>
  <c r="DD9" i="23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DI7" i="23"/>
  <c r="DH7" i="23"/>
  <c r="DG7" i="23"/>
  <c r="DF7" i="23"/>
  <c r="DE7" i="23"/>
  <c r="DD7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6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DI4" i="23"/>
  <c r="DH4" i="23"/>
  <c r="DG4" i="23"/>
  <c r="DF4" i="23"/>
  <c r="DE4" i="23"/>
  <c r="DD4" i="23"/>
  <c r="DC4" i="23"/>
  <c r="DB4" i="23"/>
  <c r="DA4" i="23"/>
  <c r="CZ4" i="23"/>
  <c r="CY4" i="23"/>
  <c r="CX4" i="23"/>
  <c r="CW4" i="23"/>
  <c r="CV4" i="23"/>
  <c r="CU4" i="23"/>
  <c r="CT4" i="23"/>
  <c r="CS4" i="23"/>
  <c r="CR4" i="23"/>
  <c r="CQ4" i="23"/>
  <c r="CP4" i="23"/>
  <c r="CO4" i="23"/>
  <c r="CN4" i="23"/>
  <c r="CM4" i="23"/>
  <c r="CL4" i="23"/>
  <c r="CK4" i="23"/>
  <c r="CJ4" i="23"/>
  <c r="CI4" i="23"/>
  <c r="CH4" i="23"/>
  <c r="CG4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L4" i="23"/>
  <c r="BK4" i="23"/>
  <c r="BJ4" i="23"/>
  <c r="BI4" i="23"/>
  <c r="BH4" i="23"/>
  <c r="BG4" i="23"/>
  <c r="BF4" i="23"/>
  <c r="BE4" i="23"/>
  <c r="BD4" i="23"/>
  <c r="BC4" i="23"/>
  <c r="BB4" i="23"/>
  <c r="BA4" i="23"/>
  <c r="AZ4" i="23"/>
  <c r="AY4" i="23"/>
  <c r="AX4" i="23"/>
  <c r="AW4" i="23"/>
  <c r="AV4" i="23"/>
  <c r="AU4" i="23"/>
  <c r="AT4" i="23"/>
  <c r="AS4" i="23"/>
  <c r="AR4" i="23"/>
  <c r="AQ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L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W3" i="23"/>
  <c r="AV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DK56" i="22"/>
  <c r="DK55" i="22"/>
  <c r="DK54" i="22"/>
  <c r="DK53" i="22"/>
  <c r="DK52" i="22"/>
  <c r="DK51" i="22"/>
  <c r="DK50" i="22"/>
  <c r="DK49" i="22"/>
  <c r="DK48" i="22"/>
  <c r="DK47" i="22"/>
  <c r="DK46" i="22"/>
  <c r="DK45" i="22"/>
  <c r="DK44" i="22"/>
  <c r="DK43" i="22"/>
  <c r="DK42" i="22"/>
  <c r="DK41" i="22"/>
  <c r="DK40" i="22"/>
  <c r="DK39" i="22"/>
  <c r="DK38" i="22"/>
  <c r="DK37" i="22"/>
  <c r="DK36" i="22"/>
  <c r="DK35" i="22"/>
  <c r="DK34" i="22"/>
  <c r="DK33" i="22"/>
  <c r="DK32" i="22"/>
  <c r="DK31" i="22"/>
  <c r="DK30" i="22"/>
  <c r="DK29" i="22"/>
  <c r="DK28" i="22"/>
  <c r="DK27" i="22"/>
  <c r="DK26" i="22"/>
  <c r="DK25" i="22"/>
  <c r="DK24" i="22"/>
  <c r="DK23" i="22"/>
  <c r="DK22" i="22"/>
  <c r="DK21" i="22"/>
  <c r="DK20" i="22"/>
  <c r="DK19" i="22"/>
  <c r="DK18" i="22"/>
  <c r="DK17" i="22"/>
  <c r="DK16" i="22"/>
  <c r="DK15" i="22"/>
  <c r="DK14" i="22"/>
  <c r="DK13" i="22"/>
  <c r="DK12" i="22"/>
  <c r="DK11" i="22"/>
  <c r="DK10" i="22"/>
  <c r="DK9" i="22"/>
  <c r="DK8" i="22"/>
  <c r="DK7" i="22"/>
  <c r="DK6" i="22"/>
  <c r="DJ56" i="21"/>
  <c r="DK56" i="21" s="1"/>
  <c r="DJ55" i="21"/>
  <c r="DK55" i="21" s="1"/>
  <c r="DJ54" i="21"/>
  <c r="DK54" i="21" s="1"/>
  <c r="DK53" i="21"/>
  <c r="DJ53" i="21"/>
  <c r="DJ52" i="21"/>
  <c r="DK52" i="21" s="1"/>
  <c r="DK51" i="21"/>
  <c r="DJ51" i="21"/>
  <c r="DJ50" i="21"/>
  <c r="DK50" i="21" s="1"/>
  <c r="DK49" i="21"/>
  <c r="DJ49" i="21"/>
  <c r="DJ48" i="21"/>
  <c r="DK48" i="21" s="1"/>
  <c r="DJ47" i="21"/>
  <c r="DK47" i="21" s="1"/>
  <c r="DJ46" i="21"/>
  <c r="DK46" i="21" s="1"/>
  <c r="DK45" i="21"/>
  <c r="DJ45" i="21"/>
  <c r="DJ44" i="21"/>
  <c r="DK44" i="21" s="1"/>
  <c r="DK43" i="21"/>
  <c r="DJ43" i="21"/>
  <c r="DJ42" i="21"/>
  <c r="DK42" i="21" s="1"/>
  <c r="DK41" i="21"/>
  <c r="DJ41" i="21"/>
  <c r="DJ40" i="21"/>
  <c r="DK40" i="21" s="1"/>
  <c r="DJ39" i="21"/>
  <c r="DK39" i="21" s="1"/>
  <c r="DJ38" i="21"/>
  <c r="DK38" i="21" s="1"/>
  <c r="DK37" i="21"/>
  <c r="DJ37" i="21"/>
  <c r="DJ36" i="21"/>
  <c r="DK36" i="21" s="1"/>
  <c r="DK35" i="21"/>
  <c r="DJ35" i="21"/>
  <c r="DJ34" i="21"/>
  <c r="DK34" i="21" s="1"/>
  <c r="DK33" i="21"/>
  <c r="DJ33" i="21"/>
  <c r="DJ32" i="21"/>
  <c r="DK32" i="21" s="1"/>
  <c r="DJ31" i="21"/>
  <c r="DK31" i="21" s="1"/>
  <c r="DJ30" i="21"/>
  <c r="DK30" i="21" s="1"/>
  <c r="DK29" i="21"/>
  <c r="DJ29" i="21"/>
  <c r="DJ28" i="21"/>
  <c r="DK28" i="21" s="1"/>
  <c r="DK27" i="21"/>
  <c r="DJ27" i="21"/>
  <c r="DJ26" i="21"/>
  <c r="DK26" i="21" s="1"/>
  <c r="DK25" i="21"/>
  <c r="DJ25" i="21"/>
  <c r="DJ24" i="21"/>
  <c r="DK24" i="21" s="1"/>
  <c r="DJ23" i="21"/>
  <c r="DK23" i="21" s="1"/>
  <c r="DJ22" i="21"/>
  <c r="DK22" i="21" s="1"/>
  <c r="DK21" i="21"/>
  <c r="DJ21" i="21"/>
  <c r="DJ20" i="21"/>
  <c r="DK20" i="21" s="1"/>
  <c r="DK19" i="21"/>
  <c r="DJ19" i="21"/>
  <c r="DJ18" i="21"/>
  <c r="DK18" i="21" s="1"/>
  <c r="DK17" i="21"/>
  <c r="DJ17" i="21"/>
  <c r="DJ16" i="21"/>
  <c r="DK16" i="21" s="1"/>
  <c r="DJ15" i="21"/>
  <c r="DK15" i="21" s="1"/>
  <c r="DJ14" i="21"/>
  <c r="DK14" i="21" s="1"/>
  <c r="DK13" i="21"/>
  <c r="DJ13" i="21"/>
  <c r="DJ12" i="21"/>
  <c r="DK12" i="21" s="1"/>
  <c r="DK11" i="21"/>
  <c r="DJ11" i="21"/>
  <c r="DJ10" i="21"/>
  <c r="DK10" i="21" s="1"/>
  <c r="DK9" i="21"/>
  <c r="DJ9" i="21"/>
  <c r="DJ8" i="21"/>
  <c r="DK8" i="21" s="1"/>
  <c r="DJ7" i="21"/>
  <c r="DK7" i="21" s="1"/>
  <c r="DJ6" i="21"/>
  <c r="DK6" i="21" s="1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B2" i="11"/>
  <c r="BB2" i="11" s="1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BB52" i="10" s="1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BB51" i="10" s="1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BB50" i="10" s="1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BB49" i="10" s="1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BB48" i="10" s="1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BB47" i="10" s="1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BB46" i="10" s="1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BB45" i="10" s="1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BB44" i="10" s="1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BB43" i="10" s="1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BB42" i="10" s="1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BB41" i="10" s="1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BB40" i="10" s="1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BB39" i="10" s="1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BB38" i="10" s="1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BB37" i="10" s="1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BB36" i="10" s="1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BB35" i="10" s="1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BB34" i="10" s="1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BB33" i="10" s="1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BB32" i="10" s="1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BB31" i="10" s="1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BB30" i="10" s="1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BB29" i="10" s="1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BB28" i="10" s="1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BB27" i="10" s="1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BB26" i="10" s="1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BB25" i="10" s="1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BB24" i="10" s="1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BB23" i="10" s="1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BB22" i="10" s="1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B21" i="10" s="1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BB20" i="10" s="1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BB19" i="10" s="1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BB18" i="10" s="1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BB17" i="10" s="1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BB16" i="10" s="1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BB15" i="10" s="1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BB14" i="10" s="1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BB13" i="10" s="1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BB12" i="10" s="1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BB11" i="10" s="1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BB10" i="10" s="1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BB9" i="10" s="1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BB8" i="10" s="1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BB7" i="10" s="1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BB6" i="10" s="1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BB5" i="10" s="1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BB4" i="10" s="1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BB3" i="10" s="1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BB2" i="10" s="1"/>
  <c r="BB52" i="9"/>
  <c r="BB51" i="9"/>
  <c r="BB50" i="9"/>
  <c r="BB49" i="9"/>
  <c r="BB49" i="20" s="1"/>
  <c r="BC49" i="20" s="1"/>
  <c r="AW49" i="20" s="1"/>
  <c r="BB48" i="9"/>
  <c r="BB47" i="9"/>
  <c r="BB46" i="9"/>
  <c r="BB45" i="9"/>
  <c r="BB45" i="20" s="1"/>
  <c r="BC45" i="20" s="1"/>
  <c r="AS45" i="20" s="1"/>
  <c r="BB44" i="9"/>
  <c r="BB43" i="9"/>
  <c r="BB42" i="9"/>
  <c r="BB41" i="9"/>
  <c r="BB41" i="20" s="1"/>
  <c r="BC41" i="20" s="1"/>
  <c r="AO41" i="20" s="1"/>
  <c r="BB40" i="9"/>
  <c r="BB39" i="9"/>
  <c r="BB38" i="9"/>
  <c r="BB37" i="9"/>
  <c r="BB37" i="20" s="1"/>
  <c r="BC37" i="20" s="1"/>
  <c r="AK37" i="20" s="1"/>
  <c r="BB36" i="9"/>
  <c r="BB35" i="9"/>
  <c r="BB34" i="9"/>
  <c r="BB33" i="9"/>
  <c r="BB33" i="20" s="1"/>
  <c r="BC33" i="20" s="1"/>
  <c r="AG33" i="20" s="1"/>
  <c r="BB32" i="9"/>
  <c r="BB31" i="9"/>
  <c r="BB30" i="9"/>
  <c r="BB29" i="9"/>
  <c r="BB29" i="20" s="1"/>
  <c r="BC29" i="20" s="1"/>
  <c r="AC29" i="20" s="1"/>
  <c r="BB28" i="9"/>
  <c r="BB27" i="9"/>
  <c r="BB26" i="9"/>
  <c r="BB25" i="9"/>
  <c r="BB25" i="20" s="1"/>
  <c r="BC25" i="20" s="1"/>
  <c r="BB24" i="9"/>
  <c r="BB23" i="9"/>
  <c r="BB22" i="9"/>
  <c r="BB21" i="9"/>
  <c r="BB20" i="9"/>
  <c r="BB19" i="9"/>
  <c r="BB18" i="9"/>
  <c r="BB17" i="9"/>
  <c r="BB16" i="9"/>
  <c r="BB15" i="9"/>
  <c r="BB14" i="9"/>
  <c r="BB13" i="9"/>
  <c r="BB12" i="9"/>
  <c r="BB11" i="9"/>
  <c r="BB10" i="9"/>
  <c r="BB9" i="9"/>
  <c r="BB8" i="9"/>
  <c r="BB7" i="9"/>
  <c r="BB6" i="9"/>
  <c r="BB5" i="9"/>
  <c r="BB4" i="9"/>
  <c r="BB3" i="9"/>
  <c r="BB2" i="9"/>
  <c r="BB52" i="8"/>
  <c r="BB51" i="8"/>
  <c r="BB50" i="8"/>
  <c r="BB49" i="8"/>
  <c r="BB48" i="8"/>
  <c r="BB47" i="8"/>
  <c r="BB46" i="8"/>
  <c r="BB45" i="8"/>
  <c r="BB44" i="8"/>
  <c r="BB43" i="8"/>
  <c r="BB42" i="8"/>
  <c r="BB41" i="8"/>
  <c r="BB40" i="8"/>
  <c r="BB39" i="8"/>
  <c r="BB38" i="8"/>
  <c r="BB37" i="8"/>
  <c r="BB36" i="8"/>
  <c r="BB35" i="8"/>
  <c r="BB34" i="8"/>
  <c r="BB33" i="8"/>
  <c r="BB32" i="8"/>
  <c r="BB31" i="8"/>
  <c r="BB30" i="8"/>
  <c r="BB29" i="8"/>
  <c r="BB28" i="8"/>
  <c r="BB27" i="8"/>
  <c r="BB26" i="8"/>
  <c r="BB25" i="8"/>
  <c r="BB24" i="8"/>
  <c r="BB23" i="8"/>
  <c r="BB22" i="8"/>
  <c r="BB21" i="8"/>
  <c r="BB20" i="8"/>
  <c r="BB19" i="8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BB3" i="8"/>
  <c r="BB2" i="8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BD501" i="3"/>
  <c r="BD502" i="3" s="1"/>
  <c r="BC501" i="3"/>
  <c r="BC502" i="3" s="1"/>
  <c r="BB501" i="3"/>
  <c r="BB502" i="3" s="1"/>
  <c r="BA501" i="3"/>
  <c r="BA502" i="3" s="1"/>
  <c r="AZ501" i="3"/>
  <c r="AZ502" i="3" s="1"/>
  <c r="AY501" i="3"/>
  <c r="AY502" i="3" s="1"/>
  <c r="AX501" i="3"/>
  <c r="AX502" i="3" s="1"/>
  <c r="AW501" i="3"/>
  <c r="AW502" i="3" s="1"/>
  <c r="AV501" i="3"/>
  <c r="AV502" i="3" s="1"/>
  <c r="AU501" i="3"/>
  <c r="AU502" i="3" s="1"/>
  <c r="AT501" i="3"/>
  <c r="AT502" i="3" s="1"/>
  <c r="AS501" i="3"/>
  <c r="AS502" i="3" s="1"/>
  <c r="AR501" i="3"/>
  <c r="AR502" i="3" s="1"/>
  <c r="AQ501" i="3"/>
  <c r="AQ502" i="3" s="1"/>
  <c r="AP501" i="3"/>
  <c r="AP502" i="3" s="1"/>
  <c r="AO501" i="3"/>
  <c r="AO502" i="3" s="1"/>
  <c r="AN501" i="3"/>
  <c r="AN502" i="3" s="1"/>
  <c r="AM501" i="3"/>
  <c r="AM502" i="3" s="1"/>
  <c r="AL501" i="3"/>
  <c r="AL502" i="3" s="1"/>
  <c r="AK501" i="3"/>
  <c r="AK502" i="3" s="1"/>
  <c r="AJ501" i="3"/>
  <c r="AJ502" i="3" s="1"/>
  <c r="AI501" i="3"/>
  <c r="AI502" i="3" s="1"/>
  <c r="AH501" i="3"/>
  <c r="AH502" i="3" s="1"/>
  <c r="AG501" i="3"/>
  <c r="AG502" i="3" s="1"/>
  <c r="AF501" i="3"/>
  <c r="AF502" i="3" s="1"/>
  <c r="AE501" i="3"/>
  <c r="AE502" i="3" s="1"/>
  <c r="AD501" i="3"/>
  <c r="AD502" i="3" s="1"/>
  <c r="AC501" i="3"/>
  <c r="AC502" i="3" s="1"/>
  <c r="AB501" i="3"/>
  <c r="AB502" i="3" s="1"/>
  <c r="AA501" i="3"/>
  <c r="AA502" i="3" s="1"/>
  <c r="Z501" i="3"/>
  <c r="Z502" i="3" s="1"/>
  <c r="Y501" i="3"/>
  <c r="Y502" i="3" s="1"/>
  <c r="X501" i="3"/>
  <c r="X502" i="3" s="1"/>
  <c r="W501" i="3"/>
  <c r="W502" i="3" s="1"/>
  <c r="V501" i="3"/>
  <c r="V502" i="3" s="1"/>
  <c r="U501" i="3"/>
  <c r="U502" i="3" s="1"/>
  <c r="T501" i="3"/>
  <c r="T502" i="3" s="1"/>
  <c r="S501" i="3"/>
  <c r="S502" i="3" s="1"/>
  <c r="R501" i="3"/>
  <c r="R502" i="3" s="1"/>
  <c r="Q501" i="3"/>
  <c r="Q502" i="3" s="1"/>
  <c r="P501" i="3"/>
  <c r="P502" i="3" s="1"/>
  <c r="O501" i="3"/>
  <c r="O502" i="3" s="1"/>
  <c r="N501" i="3"/>
  <c r="N502" i="3" s="1"/>
  <c r="M501" i="3"/>
  <c r="M502" i="3" s="1"/>
  <c r="L501" i="3"/>
  <c r="L502" i="3" s="1"/>
  <c r="K501" i="3"/>
  <c r="K502" i="3" s="1"/>
  <c r="J501" i="3"/>
  <c r="J502" i="3" s="1"/>
  <c r="I501" i="3"/>
  <c r="I502" i="3" s="1"/>
  <c r="H501" i="3"/>
  <c r="H502" i="3" s="1"/>
  <c r="G501" i="3"/>
  <c r="G502" i="3" s="1"/>
  <c r="F501" i="3"/>
  <c r="F502" i="3" s="1"/>
  <c r="BD498" i="3"/>
  <c r="BD499" i="3" s="1"/>
  <c r="BC498" i="3"/>
  <c r="BC499" i="3" s="1"/>
  <c r="BB498" i="3"/>
  <c r="BB499" i="3" s="1"/>
  <c r="BA498" i="3"/>
  <c r="BA499" i="3" s="1"/>
  <c r="AZ498" i="3"/>
  <c r="AZ499" i="3" s="1"/>
  <c r="AY498" i="3"/>
  <c r="AY499" i="3" s="1"/>
  <c r="AX498" i="3"/>
  <c r="AX499" i="3" s="1"/>
  <c r="AW498" i="3"/>
  <c r="AW499" i="3" s="1"/>
  <c r="AV498" i="3"/>
  <c r="AV499" i="3" s="1"/>
  <c r="AU498" i="3"/>
  <c r="AU499" i="3" s="1"/>
  <c r="AT498" i="3"/>
  <c r="AT499" i="3" s="1"/>
  <c r="AS498" i="3"/>
  <c r="AS499" i="3" s="1"/>
  <c r="AR498" i="3"/>
  <c r="AR499" i="3" s="1"/>
  <c r="AQ498" i="3"/>
  <c r="AQ499" i="3" s="1"/>
  <c r="AP498" i="3"/>
  <c r="AP499" i="3" s="1"/>
  <c r="AO498" i="3"/>
  <c r="AO499" i="3" s="1"/>
  <c r="AN498" i="3"/>
  <c r="AN499" i="3" s="1"/>
  <c r="AM498" i="3"/>
  <c r="AM499" i="3" s="1"/>
  <c r="AL498" i="3"/>
  <c r="AL499" i="3" s="1"/>
  <c r="AK498" i="3"/>
  <c r="AK499" i="3" s="1"/>
  <c r="AJ498" i="3"/>
  <c r="AJ499" i="3" s="1"/>
  <c r="AI498" i="3"/>
  <c r="AI499" i="3" s="1"/>
  <c r="AH498" i="3"/>
  <c r="AH499" i="3" s="1"/>
  <c r="AG498" i="3"/>
  <c r="AG499" i="3" s="1"/>
  <c r="AF498" i="3"/>
  <c r="AF499" i="3" s="1"/>
  <c r="AE498" i="3"/>
  <c r="AE499" i="3" s="1"/>
  <c r="AD498" i="3"/>
  <c r="AD499" i="3" s="1"/>
  <c r="AC498" i="3"/>
  <c r="AC499" i="3" s="1"/>
  <c r="AB498" i="3"/>
  <c r="AB499" i="3" s="1"/>
  <c r="AA498" i="3"/>
  <c r="AA499" i="3" s="1"/>
  <c r="Z498" i="3"/>
  <c r="Z499" i="3" s="1"/>
  <c r="Y498" i="3"/>
  <c r="Y499" i="3" s="1"/>
  <c r="X498" i="3"/>
  <c r="X499" i="3" s="1"/>
  <c r="W498" i="3"/>
  <c r="W499" i="3" s="1"/>
  <c r="V498" i="3"/>
  <c r="V499" i="3" s="1"/>
  <c r="U498" i="3"/>
  <c r="U499" i="3" s="1"/>
  <c r="T498" i="3"/>
  <c r="T499" i="3" s="1"/>
  <c r="S498" i="3"/>
  <c r="S499" i="3" s="1"/>
  <c r="R498" i="3"/>
  <c r="R499" i="3" s="1"/>
  <c r="Q498" i="3"/>
  <c r="Q499" i="3" s="1"/>
  <c r="P498" i="3"/>
  <c r="P499" i="3" s="1"/>
  <c r="O498" i="3"/>
  <c r="O499" i="3" s="1"/>
  <c r="N498" i="3"/>
  <c r="N499" i="3" s="1"/>
  <c r="M498" i="3"/>
  <c r="M499" i="3" s="1"/>
  <c r="L498" i="3"/>
  <c r="L499" i="3" s="1"/>
  <c r="K498" i="3"/>
  <c r="K499" i="3" s="1"/>
  <c r="J498" i="3"/>
  <c r="J499" i="3" s="1"/>
  <c r="I498" i="3"/>
  <c r="I499" i="3" s="1"/>
  <c r="H498" i="3"/>
  <c r="H499" i="3" s="1"/>
  <c r="G498" i="3"/>
  <c r="G499" i="3" s="1"/>
  <c r="F498" i="3"/>
  <c r="F499" i="3" s="1"/>
  <c r="BD495" i="3"/>
  <c r="BD496" i="3" s="1"/>
  <c r="BC495" i="3"/>
  <c r="BC496" i="3" s="1"/>
  <c r="BB495" i="3"/>
  <c r="BB496" i="3" s="1"/>
  <c r="BA495" i="3"/>
  <c r="BA496" i="3" s="1"/>
  <c r="AZ495" i="3"/>
  <c r="AZ496" i="3" s="1"/>
  <c r="AY495" i="3"/>
  <c r="AY496" i="3" s="1"/>
  <c r="AX495" i="3"/>
  <c r="AX496" i="3" s="1"/>
  <c r="AW495" i="3"/>
  <c r="AW496" i="3" s="1"/>
  <c r="AV495" i="3"/>
  <c r="AV496" i="3" s="1"/>
  <c r="AU495" i="3"/>
  <c r="AU496" i="3" s="1"/>
  <c r="AT495" i="3"/>
  <c r="AT496" i="3" s="1"/>
  <c r="AS495" i="3"/>
  <c r="AS496" i="3" s="1"/>
  <c r="AR495" i="3"/>
  <c r="AR496" i="3" s="1"/>
  <c r="AQ495" i="3"/>
  <c r="AQ496" i="3" s="1"/>
  <c r="AP495" i="3"/>
  <c r="AP496" i="3" s="1"/>
  <c r="AO495" i="3"/>
  <c r="AO496" i="3" s="1"/>
  <c r="AN495" i="3"/>
  <c r="AN496" i="3" s="1"/>
  <c r="AM495" i="3"/>
  <c r="AM496" i="3" s="1"/>
  <c r="AL495" i="3"/>
  <c r="AL496" i="3" s="1"/>
  <c r="AK495" i="3"/>
  <c r="AK496" i="3" s="1"/>
  <c r="AJ495" i="3"/>
  <c r="AJ496" i="3" s="1"/>
  <c r="AI495" i="3"/>
  <c r="AI496" i="3" s="1"/>
  <c r="AH495" i="3"/>
  <c r="AH496" i="3" s="1"/>
  <c r="AG495" i="3"/>
  <c r="AG496" i="3" s="1"/>
  <c r="AF495" i="3"/>
  <c r="AF496" i="3" s="1"/>
  <c r="AE495" i="3"/>
  <c r="AE496" i="3" s="1"/>
  <c r="AD495" i="3"/>
  <c r="AD496" i="3" s="1"/>
  <c r="AC495" i="3"/>
  <c r="AC496" i="3" s="1"/>
  <c r="AB495" i="3"/>
  <c r="AB496" i="3" s="1"/>
  <c r="AA495" i="3"/>
  <c r="AA496" i="3" s="1"/>
  <c r="Z495" i="3"/>
  <c r="Z496" i="3" s="1"/>
  <c r="Y495" i="3"/>
  <c r="Y496" i="3" s="1"/>
  <c r="X495" i="3"/>
  <c r="X496" i="3" s="1"/>
  <c r="W495" i="3"/>
  <c r="W496" i="3" s="1"/>
  <c r="V495" i="3"/>
  <c r="V496" i="3" s="1"/>
  <c r="U495" i="3"/>
  <c r="U496" i="3" s="1"/>
  <c r="T495" i="3"/>
  <c r="T496" i="3" s="1"/>
  <c r="S495" i="3"/>
  <c r="S496" i="3" s="1"/>
  <c r="R495" i="3"/>
  <c r="R496" i="3" s="1"/>
  <c r="Q495" i="3"/>
  <c r="Q496" i="3" s="1"/>
  <c r="P495" i="3"/>
  <c r="P496" i="3" s="1"/>
  <c r="O495" i="3"/>
  <c r="O496" i="3" s="1"/>
  <c r="N495" i="3"/>
  <c r="N496" i="3" s="1"/>
  <c r="M495" i="3"/>
  <c r="M496" i="3" s="1"/>
  <c r="L495" i="3"/>
  <c r="L496" i="3" s="1"/>
  <c r="K495" i="3"/>
  <c r="K496" i="3" s="1"/>
  <c r="J495" i="3"/>
  <c r="J496" i="3" s="1"/>
  <c r="I495" i="3"/>
  <c r="I496" i="3" s="1"/>
  <c r="H495" i="3"/>
  <c r="H496" i="3" s="1"/>
  <c r="G495" i="3"/>
  <c r="G496" i="3" s="1"/>
  <c r="F495" i="3"/>
  <c r="F496" i="3" s="1"/>
  <c r="BD493" i="3"/>
  <c r="BC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BD491" i="3"/>
  <c r="BC491" i="3"/>
  <c r="BB491" i="3"/>
  <c r="BA491" i="3"/>
  <c r="AZ491" i="3"/>
  <c r="AY491" i="3"/>
  <c r="AX491" i="3"/>
  <c r="AW491" i="3"/>
  <c r="AV491" i="3"/>
  <c r="AU491" i="3"/>
  <c r="AT491" i="3"/>
  <c r="AS491" i="3"/>
  <c r="AR491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BD358" i="3"/>
  <c r="BD359" i="3" s="1"/>
  <c r="BC358" i="3"/>
  <c r="BC359" i="3" s="1"/>
  <c r="BB358" i="3"/>
  <c r="BB359" i="3" s="1"/>
  <c r="BA358" i="3"/>
  <c r="BA359" i="3" s="1"/>
  <c r="AZ358" i="3"/>
  <c r="AZ359" i="3" s="1"/>
  <c r="AY358" i="3"/>
  <c r="AY359" i="3" s="1"/>
  <c r="AX358" i="3"/>
  <c r="AX359" i="3" s="1"/>
  <c r="AW358" i="3"/>
  <c r="AW359" i="3" s="1"/>
  <c r="AV358" i="3"/>
  <c r="AV359" i="3" s="1"/>
  <c r="AU358" i="3"/>
  <c r="AU359" i="3" s="1"/>
  <c r="AT358" i="3"/>
  <c r="AT359" i="3" s="1"/>
  <c r="AS358" i="3"/>
  <c r="AS359" i="3" s="1"/>
  <c r="AR358" i="3"/>
  <c r="AR359" i="3" s="1"/>
  <c r="AQ358" i="3"/>
  <c r="AQ359" i="3" s="1"/>
  <c r="AP358" i="3"/>
  <c r="AP359" i="3" s="1"/>
  <c r="AO358" i="3"/>
  <c r="AO359" i="3" s="1"/>
  <c r="AN358" i="3"/>
  <c r="AN359" i="3" s="1"/>
  <c r="AM358" i="3"/>
  <c r="AM359" i="3" s="1"/>
  <c r="AL358" i="3"/>
  <c r="AL359" i="3" s="1"/>
  <c r="AK358" i="3"/>
  <c r="AK359" i="3" s="1"/>
  <c r="AJ358" i="3"/>
  <c r="AJ359" i="3" s="1"/>
  <c r="AI358" i="3"/>
  <c r="AI359" i="3" s="1"/>
  <c r="AH358" i="3"/>
  <c r="AH359" i="3" s="1"/>
  <c r="AG358" i="3"/>
  <c r="AG359" i="3" s="1"/>
  <c r="AF358" i="3"/>
  <c r="AF359" i="3" s="1"/>
  <c r="AE358" i="3"/>
  <c r="AE359" i="3" s="1"/>
  <c r="AD358" i="3"/>
  <c r="AD359" i="3" s="1"/>
  <c r="AC358" i="3"/>
  <c r="AC359" i="3" s="1"/>
  <c r="AB358" i="3"/>
  <c r="AB359" i="3" s="1"/>
  <c r="AA358" i="3"/>
  <c r="AA359" i="3" s="1"/>
  <c r="Z358" i="3"/>
  <c r="Z359" i="3" s="1"/>
  <c r="Y358" i="3"/>
  <c r="Y359" i="3" s="1"/>
  <c r="X358" i="3"/>
  <c r="X359" i="3" s="1"/>
  <c r="W358" i="3"/>
  <c r="W359" i="3" s="1"/>
  <c r="V358" i="3"/>
  <c r="V359" i="3" s="1"/>
  <c r="U358" i="3"/>
  <c r="U359" i="3" s="1"/>
  <c r="T358" i="3"/>
  <c r="T359" i="3" s="1"/>
  <c r="S358" i="3"/>
  <c r="S359" i="3" s="1"/>
  <c r="R358" i="3"/>
  <c r="R359" i="3" s="1"/>
  <c r="Q358" i="3"/>
  <c r="Q359" i="3" s="1"/>
  <c r="P358" i="3"/>
  <c r="P359" i="3" s="1"/>
  <c r="O358" i="3"/>
  <c r="O359" i="3" s="1"/>
  <c r="N358" i="3"/>
  <c r="N359" i="3" s="1"/>
  <c r="M358" i="3"/>
  <c r="M359" i="3" s="1"/>
  <c r="L358" i="3"/>
  <c r="L359" i="3" s="1"/>
  <c r="K358" i="3"/>
  <c r="K359" i="3" s="1"/>
  <c r="J358" i="3"/>
  <c r="J359" i="3" s="1"/>
  <c r="I358" i="3"/>
  <c r="I359" i="3" s="1"/>
  <c r="H358" i="3"/>
  <c r="H359" i="3" s="1"/>
  <c r="G358" i="3"/>
  <c r="G359" i="3" s="1"/>
  <c r="F358" i="3"/>
  <c r="F359" i="3" s="1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BD348" i="3"/>
  <c r="BD349" i="3" s="1"/>
  <c r="BC348" i="3"/>
  <c r="BC349" i="3" s="1"/>
  <c r="BB348" i="3"/>
  <c r="BB349" i="3" s="1"/>
  <c r="BA348" i="3"/>
  <c r="BA349" i="3" s="1"/>
  <c r="AZ348" i="3"/>
  <c r="AZ349" i="3" s="1"/>
  <c r="AY348" i="3"/>
  <c r="AY349" i="3" s="1"/>
  <c r="AX348" i="3"/>
  <c r="AX349" i="3" s="1"/>
  <c r="AW348" i="3"/>
  <c r="AW349" i="3" s="1"/>
  <c r="AV348" i="3"/>
  <c r="AV349" i="3" s="1"/>
  <c r="AU348" i="3"/>
  <c r="AU349" i="3" s="1"/>
  <c r="AT348" i="3"/>
  <c r="AT349" i="3" s="1"/>
  <c r="AS348" i="3"/>
  <c r="AS349" i="3" s="1"/>
  <c r="AR348" i="3"/>
  <c r="AR349" i="3" s="1"/>
  <c r="AQ348" i="3"/>
  <c r="AQ349" i="3" s="1"/>
  <c r="AP348" i="3"/>
  <c r="AP349" i="3" s="1"/>
  <c r="AO348" i="3"/>
  <c r="AO349" i="3" s="1"/>
  <c r="AN348" i="3"/>
  <c r="AN349" i="3" s="1"/>
  <c r="AM348" i="3"/>
  <c r="AM349" i="3" s="1"/>
  <c r="AL348" i="3"/>
  <c r="AL349" i="3" s="1"/>
  <c r="AK348" i="3"/>
  <c r="AK349" i="3" s="1"/>
  <c r="AJ348" i="3"/>
  <c r="AJ349" i="3" s="1"/>
  <c r="AI348" i="3"/>
  <c r="AI349" i="3" s="1"/>
  <c r="AH348" i="3"/>
  <c r="AH349" i="3" s="1"/>
  <c r="AG348" i="3"/>
  <c r="AG349" i="3" s="1"/>
  <c r="AF348" i="3"/>
  <c r="AF349" i="3" s="1"/>
  <c r="AE348" i="3"/>
  <c r="AE349" i="3" s="1"/>
  <c r="AD348" i="3"/>
  <c r="AD349" i="3" s="1"/>
  <c r="AC348" i="3"/>
  <c r="AC349" i="3" s="1"/>
  <c r="AB348" i="3"/>
  <c r="AB349" i="3" s="1"/>
  <c r="AA348" i="3"/>
  <c r="AA349" i="3" s="1"/>
  <c r="Z348" i="3"/>
  <c r="Z349" i="3" s="1"/>
  <c r="Y348" i="3"/>
  <c r="Y349" i="3" s="1"/>
  <c r="X348" i="3"/>
  <c r="X349" i="3" s="1"/>
  <c r="W348" i="3"/>
  <c r="W349" i="3" s="1"/>
  <c r="V348" i="3"/>
  <c r="V349" i="3" s="1"/>
  <c r="U348" i="3"/>
  <c r="U349" i="3" s="1"/>
  <c r="T348" i="3"/>
  <c r="T349" i="3" s="1"/>
  <c r="S348" i="3"/>
  <c r="S349" i="3" s="1"/>
  <c r="R348" i="3"/>
  <c r="R349" i="3" s="1"/>
  <c r="Q348" i="3"/>
  <c r="Q349" i="3" s="1"/>
  <c r="P348" i="3"/>
  <c r="P349" i="3" s="1"/>
  <c r="O348" i="3"/>
  <c r="O349" i="3" s="1"/>
  <c r="N348" i="3"/>
  <c r="N349" i="3" s="1"/>
  <c r="M348" i="3"/>
  <c r="M349" i="3" s="1"/>
  <c r="L348" i="3"/>
  <c r="L349" i="3" s="1"/>
  <c r="K348" i="3"/>
  <c r="K349" i="3" s="1"/>
  <c r="J348" i="3"/>
  <c r="J349" i="3" s="1"/>
  <c r="I348" i="3"/>
  <c r="I349" i="3" s="1"/>
  <c r="H348" i="3"/>
  <c r="H349" i="3" s="1"/>
  <c r="G348" i="3"/>
  <c r="G349" i="3" s="1"/>
  <c r="F348" i="3"/>
  <c r="F349" i="3" s="1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BD337" i="3"/>
  <c r="BD338" i="3" s="1"/>
  <c r="BC337" i="3"/>
  <c r="BC338" i="3" s="1"/>
  <c r="BB337" i="3"/>
  <c r="BB338" i="3" s="1"/>
  <c r="BA337" i="3"/>
  <c r="BA338" i="3" s="1"/>
  <c r="AZ337" i="3"/>
  <c r="AZ338" i="3" s="1"/>
  <c r="AY337" i="3"/>
  <c r="AY338" i="3" s="1"/>
  <c r="AX337" i="3"/>
  <c r="AX338" i="3" s="1"/>
  <c r="AW337" i="3"/>
  <c r="AW338" i="3" s="1"/>
  <c r="AV337" i="3"/>
  <c r="AV338" i="3" s="1"/>
  <c r="AU337" i="3"/>
  <c r="AU338" i="3" s="1"/>
  <c r="AT337" i="3"/>
  <c r="AT338" i="3" s="1"/>
  <c r="AS337" i="3"/>
  <c r="AS338" i="3" s="1"/>
  <c r="AR337" i="3"/>
  <c r="AR338" i="3" s="1"/>
  <c r="AQ337" i="3"/>
  <c r="AQ338" i="3" s="1"/>
  <c r="AP337" i="3"/>
  <c r="AP338" i="3" s="1"/>
  <c r="AO337" i="3"/>
  <c r="AO338" i="3" s="1"/>
  <c r="AN337" i="3"/>
  <c r="AN338" i="3" s="1"/>
  <c r="AM337" i="3"/>
  <c r="AM338" i="3" s="1"/>
  <c r="AL337" i="3"/>
  <c r="AL338" i="3" s="1"/>
  <c r="AK337" i="3"/>
  <c r="AK338" i="3" s="1"/>
  <c r="AJ337" i="3"/>
  <c r="AJ338" i="3" s="1"/>
  <c r="AI337" i="3"/>
  <c r="AI338" i="3" s="1"/>
  <c r="AH337" i="3"/>
  <c r="AH338" i="3" s="1"/>
  <c r="AG337" i="3"/>
  <c r="AG338" i="3" s="1"/>
  <c r="AF337" i="3"/>
  <c r="AF338" i="3" s="1"/>
  <c r="AE337" i="3"/>
  <c r="AE338" i="3" s="1"/>
  <c r="AD337" i="3"/>
  <c r="AD338" i="3" s="1"/>
  <c r="AC337" i="3"/>
  <c r="AC338" i="3" s="1"/>
  <c r="AB337" i="3"/>
  <c r="AB338" i="3" s="1"/>
  <c r="AA337" i="3"/>
  <c r="AA338" i="3" s="1"/>
  <c r="Z337" i="3"/>
  <c r="Z338" i="3" s="1"/>
  <c r="Y337" i="3"/>
  <c r="Y338" i="3" s="1"/>
  <c r="X337" i="3"/>
  <c r="X338" i="3" s="1"/>
  <c r="W337" i="3"/>
  <c r="W338" i="3" s="1"/>
  <c r="V337" i="3"/>
  <c r="V338" i="3" s="1"/>
  <c r="U337" i="3"/>
  <c r="U338" i="3" s="1"/>
  <c r="T337" i="3"/>
  <c r="T338" i="3" s="1"/>
  <c r="S337" i="3"/>
  <c r="S338" i="3" s="1"/>
  <c r="R337" i="3"/>
  <c r="R338" i="3" s="1"/>
  <c r="Q337" i="3"/>
  <c r="Q338" i="3" s="1"/>
  <c r="P337" i="3"/>
  <c r="P338" i="3" s="1"/>
  <c r="O337" i="3"/>
  <c r="O338" i="3" s="1"/>
  <c r="N337" i="3"/>
  <c r="N338" i="3" s="1"/>
  <c r="M337" i="3"/>
  <c r="M338" i="3" s="1"/>
  <c r="L337" i="3"/>
  <c r="L338" i="3" s="1"/>
  <c r="K337" i="3"/>
  <c r="K338" i="3" s="1"/>
  <c r="J337" i="3"/>
  <c r="J338" i="3" s="1"/>
  <c r="I337" i="3"/>
  <c r="I338" i="3" s="1"/>
  <c r="H337" i="3"/>
  <c r="H338" i="3" s="1"/>
  <c r="G337" i="3"/>
  <c r="G338" i="3" s="1"/>
  <c r="F337" i="3"/>
  <c r="F338" i="3" s="1"/>
  <c r="BD333" i="3"/>
  <c r="BD334" i="3" s="1"/>
  <c r="BC333" i="3"/>
  <c r="BC334" i="3" s="1"/>
  <c r="BB333" i="3"/>
  <c r="BB334" i="3" s="1"/>
  <c r="BA333" i="3"/>
  <c r="BA334" i="3" s="1"/>
  <c r="AZ333" i="3"/>
  <c r="AZ334" i="3" s="1"/>
  <c r="AY333" i="3"/>
  <c r="AY334" i="3" s="1"/>
  <c r="AX333" i="3"/>
  <c r="AX334" i="3" s="1"/>
  <c r="AW333" i="3"/>
  <c r="AW334" i="3" s="1"/>
  <c r="AV333" i="3"/>
  <c r="AV334" i="3" s="1"/>
  <c r="AU333" i="3"/>
  <c r="AU334" i="3" s="1"/>
  <c r="AT333" i="3"/>
  <c r="AT334" i="3" s="1"/>
  <c r="AS333" i="3"/>
  <c r="AS334" i="3" s="1"/>
  <c r="AR333" i="3"/>
  <c r="AR334" i="3" s="1"/>
  <c r="AQ333" i="3"/>
  <c r="AQ334" i="3" s="1"/>
  <c r="AP333" i="3"/>
  <c r="AP334" i="3" s="1"/>
  <c r="AO333" i="3"/>
  <c r="AO334" i="3" s="1"/>
  <c r="AN333" i="3"/>
  <c r="AN334" i="3" s="1"/>
  <c r="AM333" i="3"/>
  <c r="AM334" i="3" s="1"/>
  <c r="AL333" i="3"/>
  <c r="AL334" i="3" s="1"/>
  <c r="AK333" i="3"/>
  <c r="AK334" i="3" s="1"/>
  <c r="AJ333" i="3"/>
  <c r="AJ334" i="3" s="1"/>
  <c r="AI333" i="3"/>
  <c r="AI334" i="3" s="1"/>
  <c r="AH333" i="3"/>
  <c r="AH334" i="3" s="1"/>
  <c r="AG333" i="3"/>
  <c r="AG334" i="3" s="1"/>
  <c r="AF333" i="3"/>
  <c r="AF334" i="3" s="1"/>
  <c r="AE333" i="3"/>
  <c r="AE334" i="3" s="1"/>
  <c r="AD333" i="3"/>
  <c r="AD334" i="3" s="1"/>
  <c r="AC333" i="3"/>
  <c r="AC334" i="3" s="1"/>
  <c r="AB333" i="3"/>
  <c r="AB334" i="3" s="1"/>
  <c r="AA333" i="3"/>
  <c r="AA334" i="3" s="1"/>
  <c r="Z333" i="3"/>
  <c r="Z334" i="3" s="1"/>
  <c r="Y333" i="3"/>
  <c r="Y334" i="3" s="1"/>
  <c r="X333" i="3"/>
  <c r="X334" i="3" s="1"/>
  <c r="W333" i="3"/>
  <c r="W334" i="3" s="1"/>
  <c r="V333" i="3"/>
  <c r="V334" i="3" s="1"/>
  <c r="U333" i="3"/>
  <c r="U334" i="3" s="1"/>
  <c r="T333" i="3"/>
  <c r="T334" i="3" s="1"/>
  <c r="S333" i="3"/>
  <c r="S334" i="3" s="1"/>
  <c r="R333" i="3"/>
  <c r="R334" i="3" s="1"/>
  <c r="Q333" i="3"/>
  <c r="Q334" i="3" s="1"/>
  <c r="P333" i="3"/>
  <c r="P334" i="3" s="1"/>
  <c r="O333" i="3"/>
  <c r="O334" i="3" s="1"/>
  <c r="N333" i="3"/>
  <c r="N334" i="3" s="1"/>
  <c r="M333" i="3"/>
  <c r="M334" i="3" s="1"/>
  <c r="L333" i="3"/>
  <c r="L334" i="3" s="1"/>
  <c r="K333" i="3"/>
  <c r="K334" i="3" s="1"/>
  <c r="J333" i="3"/>
  <c r="J334" i="3" s="1"/>
  <c r="I333" i="3"/>
  <c r="I334" i="3" s="1"/>
  <c r="H333" i="3"/>
  <c r="H334" i="3" s="1"/>
  <c r="G333" i="3"/>
  <c r="G334" i="3" s="1"/>
  <c r="F333" i="3"/>
  <c r="F334" i="3" s="1"/>
  <c r="BD328" i="3"/>
  <c r="BD329" i="3" s="1"/>
  <c r="BC328" i="3"/>
  <c r="BC329" i="3" s="1"/>
  <c r="BB328" i="3"/>
  <c r="BB329" i="3" s="1"/>
  <c r="BA328" i="3"/>
  <c r="BA329" i="3" s="1"/>
  <c r="AZ328" i="3"/>
  <c r="AZ329" i="3" s="1"/>
  <c r="AY328" i="3"/>
  <c r="AY329" i="3" s="1"/>
  <c r="AX328" i="3"/>
  <c r="AX329" i="3" s="1"/>
  <c r="AW328" i="3"/>
  <c r="AW329" i="3" s="1"/>
  <c r="AV328" i="3"/>
  <c r="AV329" i="3" s="1"/>
  <c r="AU328" i="3"/>
  <c r="AU329" i="3" s="1"/>
  <c r="AT328" i="3"/>
  <c r="AT329" i="3" s="1"/>
  <c r="AS328" i="3"/>
  <c r="AS329" i="3" s="1"/>
  <c r="AR328" i="3"/>
  <c r="AR329" i="3" s="1"/>
  <c r="AQ328" i="3"/>
  <c r="AQ329" i="3" s="1"/>
  <c r="AP328" i="3"/>
  <c r="AP329" i="3" s="1"/>
  <c r="AO328" i="3"/>
  <c r="AO329" i="3" s="1"/>
  <c r="AN328" i="3"/>
  <c r="AN329" i="3" s="1"/>
  <c r="AM328" i="3"/>
  <c r="AM329" i="3" s="1"/>
  <c r="AL328" i="3"/>
  <c r="AL329" i="3" s="1"/>
  <c r="AK328" i="3"/>
  <c r="AK329" i="3" s="1"/>
  <c r="AJ328" i="3"/>
  <c r="AJ329" i="3" s="1"/>
  <c r="AI328" i="3"/>
  <c r="AI329" i="3" s="1"/>
  <c r="AH328" i="3"/>
  <c r="AH329" i="3" s="1"/>
  <c r="AG328" i="3"/>
  <c r="AG329" i="3" s="1"/>
  <c r="AF328" i="3"/>
  <c r="AF329" i="3" s="1"/>
  <c r="AE328" i="3"/>
  <c r="AE329" i="3" s="1"/>
  <c r="AD328" i="3"/>
  <c r="AD329" i="3" s="1"/>
  <c r="AC328" i="3"/>
  <c r="AC329" i="3" s="1"/>
  <c r="AB328" i="3"/>
  <c r="AB329" i="3" s="1"/>
  <c r="AA328" i="3"/>
  <c r="AA329" i="3" s="1"/>
  <c r="Z328" i="3"/>
  <c r="Z329" i="3" s="1"/>
  <c r="Y328" i="3"/>
  <c r="Y329" i="3" s="1"/>
  <c r="X328" i="3"/>
  <c r="X329" i="3" s="1"/>
  <c r="W328" i="3"/>
  <c r="W329" i="3" s="1"/>
  <c r="V328" i="3"/>
  <c r="V329" i="3" s="1"/>
  <c r="U328" i="3"/>
  <c r="U329" i="3" s="1"/>
  <c r="T328" i="3"/>
  <c r="T329" i="3" s="1"/>
  <c r="S328" i="3"/>
  <c r="S329" i="3" s="1"/>
  <c r="R328" i="3"/>
  <c r="R329" i="3" s="1"/>
  <c r="Q328" i="3"/>
  <c r="Q329" i="3" s="1"/>
  <c r="P328" i="3"/>
  <c r="P329" i="3" s="1"/>
  <c r="O328" i="3"/>
  <c r="O329" i="3" s="1"/>
  <c r="N328" i="3"/>
  <c r="N329" i="3" s="1"/>
  <c r="M328" i="3"/>
  <c r="M329" i="3" s="1"/>
  <c r="L328" i="3"/>
  <c r="L329" i="3" s="1"/>
  <c r="K328" i="3"/>
  <c r="K329" i="3" s="1"/>
  <c r="J328" i="3"/>
  <c r="J329" i="3" s="1"/>
  <c r="I328" i="3"/>
  <c r="I329" i="3" s="1"/>
  <c r="H328" i="3"/>
  <c r="H329" i="3" s="1"/>
  <c r="G328" i="3"/>
  <c r="G329" i="3" s="1"/>
  <c r="F328" i="3"/>
  <c r="F329" i="3" s="1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BD323" i="3"/>
  <c r="BD324" i="3" s="1"/>
  <c r="BC323" i="3"/>
  <c r="BC324" i="3" s="1"/>
  <c r="BB323" i="3"/>
  <c r="BB324" i="3" s="1"/>
  <c r="BA323" i="3"/>
  <c r="BA324" i="3" s="1"/>
  <c r="AZ323" i="3"/>
  <c r="AZ324" i="3" s="1"/>
  <c r="AY323" i="3"/>
  <c r="AY324" i="3" s="1"/>
  <c r="AX323" i="3"/>
  <c r="AX324" i="3" s="1"/>
  <c r="AW323" i="3"/>
  <c r="AW324" i="3" s="1"/>
  <c r="AV323" i="3"/>
  <c r="AV324" i="3" s="1"/>
  <c r="AU323" i="3"/>
  <c r="AU324" i="3" s="1"/>
  <c r="AT323" i="3"/>
  <c r="AT324" i="3" s="1"/>
  <c r="AS323" i="3"/>
  <c r="AS324" i="3" s="1"/>
  <c r="AR323" i="3"/>
  <c r="AR324" i="3" s="1"/>
  <c r="AQ323" i="3"/>
  <c r="AQ324" i="3" s="1"/>
  <c r="AP323" i="3"/>
  <c r="AP324" i="3" s="1"/>
  <c r="AO323" i="3"/>
  <c r="AO324" i="3" s="1"/>
  <c r="AN323" i="3"/>
  <c r="AN324" i="3" s="1"/>
  <c r="AM323" i="3"/>
  <c r="AM324" i="3" s="1"/>
  <c r="AL323" i="3"/>
  <c r="AL324" i="3" s="1"/>
  <c r="AK323" i="3"/>
  <c r="AK324" i="3" s="1"/>
  <c r="AJ323" i="3"/>
  <c r="AJ324" i="3" s="1"/>
  <c r="AI323" i="3"/>
  <c r="AI324" i="3" s="1"/>
  <c r="AH323" i="3"/>
  <c r="AH324" i="3" s="1"/>
  <c r="AG323" i="3"/>
  <c r="AG324" i="3" s="1"/>
  <c r="AF323" i="3"/>
  <c r="AF324" i="3" s="1"/>
  <c r="AE323" i="3"/>
  <c r="AE324" i="3" s="1"/>
  <c r="AD323" i="3"/>
  <c r="AD324" i="3" s="1"/>
  <c r="AC323" i="3"/>
  <c r="AC324" i="3" s="1"/>
  <c r="AB323" i="3"/>
  <c r="AB324" i="3" s="1"/>
  <c r="AA323" i="3"/>
  <c r="AA324" i="3" s="1"/>
  <c r="Z323" i="3"/>
  <c r="Z324" i="3" s="1"/>
  <c r="Y323" i="3"/>
  <c r="Y324" i="3" s="1"/>
  <c r="X323" i="3"/>
  <c r="X324" i="3" s="1"/>
  <c r="W323" i="3"/>
  <c r="W324" i="3" s="1"/>
  <c r="V323" i="3"/>
  <c r="V324" i="3" s="1"/>
  <c r="U323" i="3"/>
  <c r="U324" i="3" s="1"/>
  <c r="T323" i="3"/>
  <c r="T324" i="3" s="1"/>
  <c r="S323" i="3"/>
  <c r="S324" i="3" s="1"/>
  <c r="R323" i="3"/>
  <c r="R324" i="3" s="1"/>
  <c r="Q323" i="3"/>
  <c r="Q324" i="3" s="1"/>
  <c r="P323" i="3"/>
  <c r="P324" i="3" s="1"/>
  <c r="O323" i="3"/>
  <c r="O324" i="3" s="1"/>
  <c r="N323" i="3"/>
  <c r="N324" i="3" s="1"/>
  <c r="M323" i="3"/>
  <c r="M324" i="3" s="1"/>
  <c r="L323" i="3"/>
  <c r="L324" i="3" s="1"/>
  <c r="K323" i="3"/>
  <c r="K324" i="3" s="1"/>
  <c r="J323" i="3"/>
  <c r="J324" i="3" s="1"/>
  <c r="I323" i="3"/>
  <c r="I324" i="3" s="1"/>
  <c r="H323" i="3"/>
  <c r="H324" i="3" s="1"/>
  <c r="G323" i="3"/>
  <c r="G324" i="3" s="1"/>
  <c r="F323" i="3"/>
  <c r="F324" i="3" s="1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BD312" i="3"/>
  <c r="BD313" i="3" s="1"/>
  <c r="BC312" i="3"/>
  <c r="BC313" i="3" s="1"/>
  <c r="BB312" i="3"/>
  <c r="BB313" i="3" s="1"/>
  <c r="BA312" i="3"/>
  <c r="BA313" i="3" s="1"/>
  <c r="AZ312" i="3"/>
  <c r="AZ313" i="3" s="1"/>
  <c r="AY312" i="3"/>
  <c r="AY313" i="3" s="1"/>
  <c r="AX312" i="3"/>
  <c r="AX313" i="3" s="1"/>
  <c r="AW312" i="3"/>
  <c r="AW313" i="3" s="1"/>
  <c r="AV312" i="3"/>
  <c r="AV313" i="3" s="1"/>
  <c r="AU312" i="3"/>
  <c r="AU313" i="3" s="1"/>
  <c r="AT312" i="3"/>
  <c r="AT313" i="3" s="1"/>
  <c r="AS312" i="3"/>
  <c r="AS313" i="3" s="1"/>
  <c r="AR312" i="3"/>
  <c r="AR313" i="3" s="1"/>
  <c r="AQ312" i="3"/>
  <c r="AQ313" i="3" s="1"/>
  <c r="AP312" i="3"/>
  <c r="AP313" i="3" s="1"/>
  <c r="AO312" i="3"/>
  <c r="AO313" i="3" s="1"/>
  <c r="AN312" i="3"/>
  <c r="AN313" i="3" s="1"/>
  <c r="AM312" i="3"/>
  <c r="AM313" i="3" s="1"/>
  <c r="AL312" i="3"/>
  <c r="AL313" i="3" s="1"/>
  <c r="AK312" i="3"/>
  <c r="AK313" i="3" s="1"/>
  <c r="AJ312" i="3"/>
  <c r="AJ313" i="3" s="1"/>
  <c r="AI312" i="3"/>
  <c r="AI313" i="3" s="1"/>
  <c r="AH312" i="3"/>
  <c r="AH313" i="3" s="1"/>
  <c r="AG312" i="3"/>
  <c r="AG313" i="3" s="1"/>
  <c r="AF312" i="3"/>
  <c r="AF313" i="3" s="1"/>
  <c r="AE312" i="3"/>
  <c r="AE313" i="3" s="1"/>
  <c r="AD312" i="3"/>
  <c r="AD313" i="3" s="1"/>
  <c r="AC312" i="3"/>
  <c r="AC313" i="3" s="1"/>
  <c r="AB312" i="3"/>
  <c r="AB313" i="3" s="1"/>
  <c r="AA312" i="3"/>
  <c r="AA313" i="3" s="1"/>
  <c r="Z312" i="3"/>
  <c r="Z313" i="3" s="1"/>
  <c r="Y312" i="3"/>
  <c r="Y313" i="3" s="1"/>
  <c r="X312" i="3"/>
  <c r="X313" i="3" s="1"/>
  <c r="W312" i="3"/>
  <c r="W313" i="3" s="1"/>
  <c r="V312" i="3"/>
  <c r="V313" i="3" s="1"/>
  <c r="U312" i="3"/>
  <c r="U313" i="3" s="1"/>
  <c r="T312" i="3"/>
  <c r="T313" i="3" s="1"/>
  <c r="S312" i="3"/>
  <c r="S313" i="3" s="1"/>
  <c r="R312" i="3"/>
  <c r="R313" i="3" s="1"/>
  <c r="Q312" i="3"/>
  <c r="Q313" i="3" s="1"/>
  <c r="P312" i="3"/>
  <c r="P313" i="3" s="1"/>
  <c r="O312" i="3"/>
  <c r="O313" i="3" s="1"/>
  <c r="N312" i="3"/>
  <c r="N313" i="3" s="1"/>
  <c r="M312" i="3"/>
  <c r="M313" i="3" s="1"/>
  <c r="L312" i="3"/>
  <c r="L313" i="3" s="1"/>
  <c r="K312" i="3"/>
  <c r="K313" i="3" s="1"/>
  <c r="J312" i="3"/>
  <c r="J313" i="3" s="1"/>
  <c r="I312" i="3"/>
  <c r="I313" i="3" s="1"/>
  <c r="H312" i="3"/>
  <c r="H313" i="3" s="1"/>
  <c r="G312" i="3"/>
  <c r="G313" i="3" s="1"/>
  <c r="F312" i="3"/>
  <c r="F313" i="3" s="1"/>
  <c r="BD309" i="3"/>
  <c r="BD310" i="3" s="1"/>
  <c r="BC309" i="3"/>
  <c r="BC310" i="3" s="1"/>
  <c r="BB309" i="3"/>
  <c r="BB310" i="3" s="1"/>
  <c r="BA309" i="3"/>
  <c r="BA310" i="3" s="1"/>
  <c r="AZ309" i="3"/>
  <c r="AZ310" i="3" s="1"/>
  <c r="AY309" i="3"/>
  <c r="AY310" i="3" s="1"/>
  <c r="AX309" i="3"/>
  <c r="AX310" i="3" s="1"/>
  <c r="AW309" i="3"/>
  <c r="AW310" i="3" s="1"/>
  <c r="AV309" i="3"/>
  <c r="AV310" i="3" s="1"/>
  <c r="AU309" i="3"/>
  <c r="AU310" i="3" s="1"/>
  <c r="AT309" i="3"/>
  <c r="AT310" i="3" s="1"/>
  <c r="AS309" i="3"/>
  <c r="AS310" i="3" s="1"/>
  <c r="AR309" i="3"/>
  <c r="AR310" i="3" s="1"/>
  <c r="AQ309" i="3"/>
  <c r="AQ310" i="3" s="1"/>
  <c r="AP309" i="3"/>
  <c r="AP310" i="3" s="1"/>
  <c r="AO309" i="3"/>
  <c r="AO310" i="3" s="1"/>
  <c r="AN309" i="3"/>
  <c r="AN310" i="3" s="1"/>
  <c r="AM309" i="3"/>
  <c r="AM310" i="3" s="1"/>
  <c r="AL309" i="3"/>
  <c r="AL310" i="3" s="1"/>
  <c r="AK309" i="3"/>
  <c r="AK310" i="3" s="1"/>
  <c r="AJ309" i="3"/>
  <c r="AJ310" i="3" s="1"/>
  <c r="AI309" i="3"/>
  <c r="AI310" i="3" s="1"/>
  <c r="AH309" i="3"/>
  <c r="AH310" i="3" s="1"/>
  <c r="AG309" i="3"/>
  <c r="AG310" i="3" s="1"/>
  <c r="AF309" i="3"/>
  <c r="AF310" i="3" s="1"/>
  <c r="AE309" i="3"/>
  <c r="AE310" i="3" s="1"/>
  <c r="AD309" i="3"/>
  <c r="AD310" i="3" s="1"/>
  <c r="AC309" i="3"/>
  <c r="AC310" i="3" s="1"/>
  <c r="AB309" i="3"/>
  <c r="AB310" i="3" s="1"/>
  <c r="AA309" i="3"/>
  <c r="AA310" i="3" s="1"/>
  <c r="Z309" i="3"/>
  <c r="Z310" i="3" s="1"/>
  <c r="Y309" i="3"/>
  <c r="Y310" i="3" s="1"/>
  <c r="X309" i="3"/>
  <c r="X310" i="3" s="1"/>
  <c r="W309" i="3"/>
  <c r="W310" i="3" s="1"/>
  <c r="V309" i="3"/>
  <c r="V310" i="3" s="1"/>
  <c r="U309" i="3"/>
  <c r="U310" i="3" s="1"/>
  <c r="T309" i="3"/>
  <c r="T310" i="3" s="1"/>
  <c r="S309" i="3"/>
  <c r="S310" i="3" s="1"/>
  <c r="R309" i="3"/>
  <c r="R310" i="3" s="1"/>
  <c r="Q309" i="3"/>
  <c r="Q310" i="3" s="1"/>
  <c r="P309" i="3"/>
  <c r="P310" i="3" s="1"/>
  <c r="O309" i="3"/>
  <c r="O310" i="3" s="1"/>
  <c r="N309" i="3"/>
  <c r="N310" i="3" s="1"/>
  <c r="M309" i="3"/>
  <c r="M310" i="3" s="1"/>
  <c r="L309" i="3"/>
  <c r="L310" i="3" s="1"/>
  <c r="K309" i="3"/>
  <c r="K310" i="3" s="1"/>
  <c r="J309" i="3"/>
  <c r="J310" i="3" s="1"/>
  <c r="I309" i="3"/>
  <c r="I310" i="3" s="1"/>
  <c r="H309" i="3"/>
  <c r="H310" i="3" s="1"/>
  <c r="G309" i="3"/>
  <c r="G310" i="3" s="1"/>
  <c r="F309" i="3"/>
  <c r="F310" i="3" s="1"/>
  <c r="BD306" i="3"/>
  <c r="BD307" i="3" s="1"/>
  <c r="BC306" i="3"/>
  <c r="BC307" i="3" s="1"/>
  <c r="BB306" i="3"/>
  <c r="BB307" i="3" s="1"/>
  <c r="BA306" i="3"/>
  <c r="BA307" i="3" s="1"/>
  <c r="AZ306" i="3"/>
  <c r="AZ307" i="3" s="1"/>
  <c r="AY306" i="3"/>
  <c r="AY307" i="3" s="1"/>
  <c r="AX306" i="3"/>
  <c r="AX307" i="3" s="1"/>
  <c r="AW306" i="3"/>
  <c r="AW307" i="3" s="1"/>
  <c r="AV306" i="3"/>
  <c r="AV307" i="3" s="1"/>
  <c r="AU306" i="3"/>
  <c r="AU307" i="3" s="1"/>
  <c r="AT306" i="3"/>
  <c r="AT307" i="3" s="1"/>
  <c r="AS306" i="3"/>
  <c r="AS307" i="3" s="1"/>
  <c r="AR306" i="3"/>
  <c r="AR307" i="3" s="1"/>
  <c r="AQ306" i="3"/>
  <c r="AQ307" i="3" s="1"/>
  <c r="AP306" i="3"/>
  <c r="AP307" i="3" s="1"/>
  <c r="AO306" i="3"/>
  <c r="AO307" i="3" s="1"/>
  <c r="AN306" i="3"/>
  <c r="AN307" i="3" s="1"/>
  <c r="AM306" i="3"/>
  <c r="AM307" i="3" s="1"/>
  <c r="AL306" i="3"/>
  <c r="AL307" i="3" s="1"/>
  <c r="AK306" i="3"/>
  <c r="AK307" i="3" s="1"/>
  <c r="AJ306" i="3"/>
  <c r="AJ307" i="3" s="1"/>
  <c r="AI306" i="3"/>
  <c r="AI307" i="3" s="1"/>
  <c r="AH306" i="3"/>
  <c r="AH307" i="3" s="1"/>
  <c r="AG306" i="3"/>
  <c r="AG307" i="3" s="1"/>
  <c r="AF306" i="3"/>
  <c r="AF307" i="3" s="1"/>
  <c r="AE306" i="3"/>
  <c r="AE307" i="3" s="1"/>
  <c r="AD306" i="3"/>
  <c r="AD307" i="3" s="1"/>
  <c r="AC306" i="3"/>
  <c r="AC307" i="3" s="1"/>
  <c r="AB306" i="3"/>
  <c r="AB307" i="3" s="1"/>
  <c r="AA306" i="3"/>
  <c r="AA307" i="3" s="1"/>
  <c r="Z306" i="3"/>
  <c r="Z307" i="3" s="1"/>
  <c r="Y306" i="3"/>
  <c r="Y307" i="3" s="1"/>
  <c r="X306" i="3"/>
  <c r="X307" i="3" s="1"/>
  <c r="W306" i="3"/>
  <c r="W307" i="3" s="1"/>
  <c r="V306" i="3"/>
  <c r="V307" i="3" s="1"/>
  <c r="U306" i="3"/>
  <c r="U307" i="3" s="1"/>
  <c r="T306" i="3"/>
  <c r="T307" i="3" s="1"/>
  <c r="S306" i="3"/>
  <c r="S307" i="3" s="1"/>
  <c r="R306" i="3"/>
  <c r="R307" i="3" s="1"/>
  <c r="Q306" i="3"/>
  <c r="Q307" i="3" s="1"/>
  <c r="P306" i="3"/>
  <c r="P307" i="3" s="1"/>
  <c r="O306" i="3"/>
  <c r="O307" i="3" s="1"/>
  <c r="N306" i="3"/>
  <c r="N307" i="3" s="1"/>
  <c r="M306" i="3"/>
  <c r="M307" i="3" s="1"/>
  <c r="L306" i="3"/>
  <c r="L307" i="3" s="1"/>
  <c r="K306" i="3"/>
  <c r="K307" i="3" s="1"/>
  <c r="J306" i="3"/>
  <c r="J307" i="3" s="1"/>
  <c r="I306" i="3"/>
  <c r="I307" i="3" s="1"/>
  <c r="H306" i="3"/>
  <c r="H307" i="3" s="1"/>
  <c r="G306" i="3"/>
  <c r="G307" i="3" s="1"/>
  <c r="F306" i="3"/>
  <c r="F307" i="3" s="1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BD294" i="3"/>
  <c r="BD295" i="3" s="1"/>
  <c r="BC294" i="3"/>
  <c r="BC295" i="3" s="1"/>
  <c r="BB294" i="3"/>
  <c r="BB295" i="3" s="1"/>
  <c r="BA294" i="3"/>
  <c r="BA295" i="3" s="1"/>
  <c r="AZ294" i="3"/>
  <c r="AZ295" i="3" s="1"/>
  <c r="AY294" i="3"/>
  <c r="AY295" i="3" s="1"/>
  <c r="AX294" i="3"/>
  <c r="AX295" i="3" s="1"/>
  <c r="AW294" i="3"/>
  <c r="AW295" i="3" s="1"/>
  <c r="AV294" i="3"/>
  <c r="AV295" i="3" s="1"/>
  <c r="AU294" i="3"/>
  <c r="AU295" i="3" s="1"/>
  <c r="AT294" i="3"/>
  <c r="AT295" i="3" s="1"/>
  <c r="AS294" i="3"/>
  <c r="AS295" i="3" s="1"/>
  <c r="AR294" i="3"/>
  <c r="AR295" i="3" s="1"/>
  <c r="AQ294" i="3"/>
  <c r="AQ295" i="3" s="1"/>
  <c r="AP294" i="3"/>
  <c r="AP295" i="3" s="1"/>
  <c r="AO294" i="3"/>
  <c r="AO295" i="3" s="1"/>
  <c r="AN294" i="3"/>
  <c r="AN295" i="3" s="1"/>
  <c r="AM294" i="3"/>
  <c r="AM295" i="3" s="1"/>
  <c r="AL294" i="3"/>
  <c r="AL295" i="3" s="1"/>
  <c r="AK294" i="3"/>
  <c r="AK295" i="3" s="1"/>
  <c r="AJ294" i="3"/>
  <c r="AJ295" i="3" s="1"/>
  <c r="AI294" i="3"/>
  <c r="AI295" i="3" s="1"/>
  <c r="AH294" i="3"/>
  <c r="AH295" i="3" s="1"/>
  <c r="AG294" i="3"/>
  <c r="AG295" i="3" s="1"/>
  <c r="AF294" i="3"/>
  <c r="AF295" i="3" s="1"/>
  <c r="AE294" i="3"/>
  <c r="AE295" i="3" s="1"/>
  <c r="AD294" i="3"/>
  <c r="AD295" i="3" s="1"/>
  <c r="AC294" i="3"/>
  <c r="AC295" i="3" s="1"/>
  <c r="AB294" i="3"/>
  <c r="AB295" i="3" s="1"/>
  <c r="AA294" i="3"/>
  <c r="AA295" i="3" s="1"/>
  <c r="Z294" i="3"/>
  <c r="Z295" i="3" s="1"/>
  <c r="Y294" i="3"/>
  <c r="Y295" i="3" s="1"/>
  <c r="X294" i="3"/>
  <c r="X295" i="3" s="1"/>
  <c r="W294" i="3"/>
  <c r="W295" i="3" s="1"/>
  <c r="V294" i="3"/>
  <c r="V295" i="3" s="1"/>
  <c r="U294" i="3"/>
  <c r="U295" i="3" s="1"/>
  <c r="T294" i="3"/>
  <c r="T295" i="3" s="1"/>
  <c r="S294" i="3"/>
  <c r="S295" i="3" s="1"/>
  <c r="R294" i="3"/>
  <c r="R295" i="3" s="1"/>
  <c r="Q294" i="3"/>
  <c r="Q295" i="3" s="1"/>
  <c r="P294" i="3"/>
  <c r="P295" i="3" s="1"/>
  <c r="O294" i="3"/>
  <c r="O295" i="3" s="1"/>
  <c r="N294" i="3"/>
  <c r="N295" i="3" s="1"/>
  <c r="M294" i="3"/>
  <c r="M295" i="3" s="1"/>
  <c r="L294" i="3"/>
  <c r="L295" i="3" s="1"/>
  <c r="K294" i="3"/>
  <c r="K295" i="3" s="1"/>
  <c r="J294" i="3"/>
  <c r="J295" i="3" s="1"/>
  <c r="I294" i="3"/>
  <c r="I295" i="3" s="1"/>
  <c r="H294" i="3"/>
  <c r="H295" i="3" s="1"/>
  <c r="G294" i="3"/>
  <c r="G295" i="3" s="1"/>
  <c r="F294" i="3"/>
  <c r="F295" i="3" s="1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BD287" i="3"/>
  <c r="BD288" i="3" s="1"/>
  <c r="BC287" i="3"/>
  <c r="BC288" i="3" s="1"/>
  <c r="BB287" i="3"/>
  <c r="BB288" i="3" s="1"/>
  <c r="BA287" i="3"/>
  <c r="BA288" i="3" s="1"/>
  <c r="AZ287" i="3"/>
  <c r="AZ288" i="3" s="1"/>
  <c r="AY287" i="3"/>
  <c r="AY288" i="3" s="1"/>
  <c r="AX287" i="3"/>
  <c r="AX288" i="3" s="1"/>
  <c r="AW287" i="3"/>
  <c r="AW288" i="3" s="1"/>
  <c r="AV287" i="3"/>
  <c r="AV288" i="3" s="1"/>
  <c r="AU287" i="3"/>
  <c r="AU288" i="3" s="1"/>
  <c r="AT287" i="3"/>
  <c r="AT288" i="3" s="1"/>
  <c r="AS287" i="3"/>
  <c r="AS288" i="3" s="1"/>
  <c r="AR287" i="3"/>
  <c r="AR288" i="3" s="1"/>
  <c r="AQ287" i="3"/>
  <c r="AQ288" i="3" s="1"/>
  <c r="AP287" i="3"/>
  <c r="AP288" i="3" s="1"/>
  <c r="AO287" i="3"/>
  <c r="AO288" i="3" s="1"/>
  <c r="AN287" i="3"/>
  <c r="AN288" i="3" s="1"/>
  <c r="AM287" i="3"/>
  <c r="AM288" i="3" s="1"/>
  <c r="AL287" i="3"/>
  <c r="AL288" i="3" s="1"/>
  <c r="AK287" i="3"/>
  <c r="AK288" i="3" s="1"/>
  <c r="AJ287" i="3"/>
  <c r="AJ288" i="3" s="1"/>
  <c r="AI287" i="3"/>
  <c r="AI288" i="3" s="1"/>
  <c r="AH287" i="3"/>
  <c r="AH288" i="3" s="1"/>
  <c r="AG287" i="3"/>
  <c r="AG288" i="3" s="1"/>
  <c r="AF287" i="3"/>
  <c r="AF288" i="3" s="1"/>
  <c r="AE287" i="3"/>
  <c r="AE288" i="3" s="1"/>
  <c r="AD287" i="3"/>
  <c r="AD288" i="3" s="1"/>
  <c r="AC287" i="3"/>
  <c r="AC288" i="3" s="1"/>
  <c r="AB287" i="3"/>
  <c r="AB288" i="3" s="1"/>
  <c r="AA287" i="3"/>
  <c r="AA288" i="3" s="1"/>
  <c r="Z287" i="3"/>
  <c r="Z288" i="3" s="1"/>
  <c r="Y287" i="3"/>
  <c r="Y288" i="3" s="1"/>
  <c r="X287" i="3"/>
  <c r="X288" i="3" s="1"/>
  <c r="W287" i="3"/>
  <c r="W288" i="3" s="1"/>
  <c r="V287" i="3"/>
  <c r="V288" i="3" s="1"/>
  <c r="U287" i="3"/>
  <c r="U288" i="3" s="1"/>
  <c r="T287" i="3"/>
  <c r="T288" i="3" s="1"/>
  <c r="S287" i="3"/>
  <c r="S288" i="3" s="1"/>
  <c r="R287" i="3"/>
  <c r="R288" i="3" s="1"/>
  <c r="Q287" i="3"/>
  <c r="Q288" i="3" s="1"/>
  <c r="P287" i="3"/>
  <c r="P288" i="3" s="1"/>
  <c r="O287" i="3"/>
  <c r="O288" i="3" s="1"/>
  <c r="N287" i="3"/>
  <c r="N288" i="3" s="1"/>
  <c r="M287" i="3"/>
  <c r="M288" i="3" s="1"/>
  <c r="L287" i="3"/>
  <c r="L288" i="3" s="1"/>
  <c r="K287" i="3"/>
  <c r="K288" i="3" s="1"/>
  <c r="J287" i="3"/>
  <c r="J288" i="3" s="1"/>
  <c r="I287" i="3"/>
  <c r="I288" i="3" s="1"/>
  <c r="H287" i="3"/>
  <c r="H288" i="3" s="1"/>
  <c r="G287" i="3"/>
  <c r="G288" i="3" s="1"/>
  <c r="F287" i="3"/>
  <c r="F288" i="3" s="1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BD268" i="3"/>
  <c r="BD269" i="3" s="1"/>
  <c r="BC268" i="3"/>
  <c r="BC269" i="3" s="1"/>
  <c r="BB268" i="3"/>
  <c r="BB269" i="3" s="1"/>
  <c r="BA268" i="3"/>
  <c r="BA269" i="3" s="1"/>
  <c r="AZ268" i="3"/>
  <c r="AZ269" i="3" s="1"/>
  <c r="AY268" i="3"/>
  <c r="AY269" i="3" s="1"/>
  <c r="AX268" i="3"/>
  <c r="AX269" i="3" s="1"/>
  <c r="AW268" i="3"/>
  <c r="AW269" i="3" s="1"/>
  <c r="AV268" i="3"/>
  <c r="AV269" i="3" s="1"/>
  <c r="AU268" i="3"/>
  <c r="AU269" i="3" s="1"/>
  <c r="AT268" i="3"/>
  <c r="AT269" i="3" s="1"/>
  <c r="AS268" i="3"/>
  <c r="AS269" i="3" s="1"/>
  <c r="AR268" i="3"/>
  <c r="AR269" i="3" s="1"/>
  <c r="AQ268" i="3"/>
  <c r="AQ269" i="3" s="1"/>
  <c r="AP268" i="3"/>
  <c r="AP269" i="3" s="1"/>
  <c r="AO268" i="3"/>
  <c r="AO269" i="3" s="1"/>
  <c r="AN268" i="3"/>
  <c r="AN269" i="3" s="1"/>
  <c r="AM268" i="3"/>
  <c r="AM269" i="3" s="1"/>
  <c r="AL268" i="3"/>
  <c r="AL269" i="3" s="1"/>
  <c r="AK268" i="3"/>
  <c r="AK269" i="3" s="1"/>
  <c r="AJ268" i="3"/>
  <c r="AJ269" i="3" s="1"/>
  <c r="AI268" i="3"/>
  <c r="AI269" i="3" s="1"/>
  <c r="AH268" i="3"/>
  <c r="AH269" i="3" s="1"/>
  <c r="AG268" i="3"/>
  <c r="AG269" i="3" s="1"/>
  <c r="AF268" i="3"/>
  <c r="AF269" i="3" s="1"/>
  <c r="AE268" i="3"/>
  <c r="AE269" i="3" s="1"/>
  <c r="AD268" i="3"/>
  <c r="AD269" i="3" s="1"/>
  <c r="AC268" i="3"/>
  <c r="AC269" i="3" s="1"/>
  <c r="AB268" i="3"/>
  <c r="AB269" i="3" s="1"/>
  <c r="AA268" i="3"/>
  <c r="AA269" i="3" s="1"/>
  <c r="Z268" i="3"/>
  <c r="Z269" i="3" s="1"/>
  <c r="Y268" i="3"/>
  <c r="Y269" i="3" s="1"/>
  <c r="X268" i="3"/>
  <c r="X269" i="3" s="1"/>
  <c r="W268" i="3"/>
  <c r="W269" i="3" s="1"/>
  <c r="V268" i="3"/>
  <c r="V269" i="3" s="1"/>
  <c r="U268" i="3"/>
  <c r="U269" i="3" s="1"/>
  <c r="T268" i="3"/>
  <c r="T269" i="3" s="1"/>
  <c r="S268" i="3"/>
  <c r="S269" i="3" s="1"/>
  <c r="R268" i="3"/>
  <c r="R269" i="3" s="1"/>
  <c r="Q268" i="3"/>
  <c r="Q269" i="3" s="1"/>
  <c r="P268" i="3"/>
  <c r="P269" i="3" s="1"/>
  <c r="O268" i="3"/>
  <c r="O269" i="3" s="1"/>
  <c r="N268" i="3"/>
  <c r="N269" i="3" s="1"/>
  <c r="M268" i="3"/>
  <c r="M269" i="3" s="1"/>
  <c r="L268" i="3"/>
  <c r="L269" i="3" s="1"/>
  <c r="K268" i="3"/>
  <c r="K269" i="3" s="1"/>
  <c r="J268" i="3"/>
  <c r="J269" i="3" s="1"/>
  <c r="I268" i="3"/>
  <c r="I269" i="3" s="1"/>
  <c r="H268" i="3"/>
  <c r="H269" i="3" s="1"/>
  <c r="G268" i="3"/>
  <c r="G269" i="3" s="1"/>
  <c r="F268" i="3"/>
  <c r="F269" i="3" s="1"/>
  <c r="BD265" i="3"/>
  <c r="BD266" i="3" s="1"/>
  <c r="BC265" i="3"/>
  <c r="BC266" i="3" s="1"/>
  <c r="BB265" i="3"/>
  <c r="BB266" i="3" s="1"/>
  <c r="BA265" i="3"/>
  <c r="BA266" i="3" s="1"/>
  <c r="AZ265" i="3"/>
  <c r="AZ266" i="3" s="1"/>
  <c r="AY265" i="3"/>
  <c r="AY266" i="3" s="1"/>
  <c r="AX265" i="3"/>
  <c r="AX266" i="3" s="1"/>
  <c r="AW265" i="3"/>
  <c r="AW266" i="3" s="1"/>
  <c r="AV265" i="3"/>
  <c r="AV266" i="3" s="1"/>
  <c r="AU265" i="3"/>
  <c r="AU266" i="3" s="1"/>
  <c r="AT265" i="3"/>
  <c r="AT266" i="3" s="1"/>
  <c r="AS265" i="3"/>
  <c r="AS266" i="3" s="1"/>
  <c r="AR265" i="3"/>
  <c r="AR266" i="3" s="1"/>
  <c r="AQ265" i="3"/>
  <c r="AQ266" i="3" s="1"/>
  <c r="AP265" i="3"/>
  <c r="AP266" i="3" s="1"/>
  <c r="AO265" i="3"/>
  <c r="AO266" i="3" s="1"/>
  <c r="AN265" i="3"/>
  <c r="AN266" i="3" s="1"/>
  <c r="AM265" i="3"/>
  <c r="AM266" i="3" s="1"/>
  <c r="AL265" i="3"/>
  <c r="AL266" i="3" s="1"/>
  <c r="AK265" i="3"/>
  <c r="AK266" i="3" s="1"/>
  <c r="AJ265" i="3"/>
  <c r="AJ266" i="3" s="1"/>
  <c r="AI265" i="3"/>
  <c r="AI266" i="3" s="1"/>
  <c r="AH265" i="3"/>
  <c r="AH266" i="3" s="1"/>
  <c r="AG265" i="3"/>
  <c r="AG266" i="3" s="1"/>
  <c r="AF265" i="3"/>
  <c r="AF266" i="3" s="1"/>
  <c r="AE265" i="3"/>
  <c r="AE266" i="3" s="1"/>
  <c r="AD265" i="3"/>
  <c r="AD266" i="3" s="1"/>
  <c r="AC265" i="3"/>
  <c r="AC266" i="3" s="1"/>
  <c r="AB265" i="3"/>
  <c r="AB266" i="3" s="1"/>
  <c r="AA265" i="3"/>
  <c r="AA266" i="3" s="1"/>
  <c r="Z265" i="3"/>
  <c r="Z266" i="3" s="1"/>
  <c r="Y265" i="3"/>
  <c r="Y266" i="3" s="1"/>
  <c r="X265" i="3"/>
  <c r="X266" i="3" s="1"/>
  <c r="W265" i="3"/>
  <c r="W266" i="3" s="1"/>
  <c r="V265" i="3"/>
  <c r="V266" i="3" s="1"/>
  <c r="U265" i="3"/>
  <c r="U266" i="3" s="1"/>
  <c r="T265" i="3"/>
  <c r="T266" i="3" s="1"/>
  <c r="S265" i="3"/>
  <c r="S266" i="3" s="1"/>
  <c r="R265" i="3"/>
  <c r="R266" i="3" s="1"/>
  <c r="Q265" i="3"/>
  <c r="Q266" i="3" s="1"/>
  <c r="P265" i="3"/>
  <c r="P266" i="3" s="1"/>
  <c r="O265" i="3"/>
  <c r="O266" i="3" s="1"/>
  <c r="N265" i="3"/>
  <c r="N266" i="3" s="1"/>
  <c r="M265" i="3"/>
  <c r="M266" i="3" s="1"/>
  <c r="L265" i="3"/>
  <c r="L266" i="3" s="1"/>
  <c r="K265" i="3"/>
  <c r="K266" i="3" s="1"/>
  <c r="J265" i="3"/>
  <c r="J266" i="3" s="1"/>
  <c r="I265" i="3"/>
  <c r="I266" i="3" s="1"/>
  <c r="H265" i="3"/>
  <c r="H266" i="3" s="1"/>
  <c r="G265" i="3"/>
  <c r="G266" i="3" s="1"/>
  <c r="F265" i="3"/>
  <c r="F266" i="3" s="1"/>
  <c r="BD262" i="3"/>
  <c r="BD263" i="3" s="1"/>
  <c r="BC262" i="3"/>
  <c r="BC263" i="3" s="1"/>
  <c r="BB262" i="3"/>
  <c r="BB263" i="3" s="1"/>
  <c r="BA262" i="3"/>
  <c r="BA263" i="3" s="1"/>
  <c r="AZ262" i="3"/>
  <c r="AZ263" i="3" s="1"/>
  <c r="AY262" i="3"/>
  <c r="AY263" i="3" s="1"/>
  <c r="AX262" i="3"/>
  <c r="AX263" i="3" s="1"/>
  <c r="AW262" i="3"/>
  <c r="AW263" i="3" s="1"/>
  <c r="AV262" i="3"/>
  <c r="AV263" i="3" s="1"/>
  <c r="AU262" i="3"/>
  <c r="AU263" i="3" s="1"/>
  <c r="AT262" i="3"/>
  <c r="AT263" i="3" s="1"/>
  <c r="AS262" i="3"/>
  <c r="AS263" i="3" s="1"/>
  <c r="AR262" i="3"/>
  <c r="AR263" i="3" s="1"/>
  <c r="AQ262" i="3"/>
  <c r="AQ263" i="3" s="1"/>
  <c r="AP262" i="3"/>
  <c r="AP263" i="3" s="1"/>
  <c r="AO262" i="3"/>
  <c r="AO263" i="3" s="1"/>
  <c r="AN262" i="3"/>
  <c r="AN263" i="3" s="1"/>
  <c r="AM262" i="3"/>
  <c r="AM263" i="3" s="1"/>
  <c r="AL262" i="3"/>
  <c r="AL263" i="3" s="1"/>
  <c r="AK262" i="3"/>
  <c r="AK263" i="3" s="1"/>
  <c r="AJ262" i="3"/>
  <c r="AJ263" i="3" s="1"/>
  <c r="AI262" i="3"/>
  <c r="AI263" i="3" s="1"/>
  <c r="AH262" i="3"/>
  <c r="AH263" i="3" s="1"/>
  <c r="AG262" i="3"/>
  <c r="AG263" i="3" s="1"/>
  <c r="AF262" i="3"/>
  <c r="AF263" i="3" s="1"/>
  <c r="AE262" i="3"/>
  <c r="AE263" i="3" s="1"/>
  <c r="AD262" i="3"/>
  <c r="AD263" i="3" s="1"/>
  <c r="AC262" i="3"/>
  <c r="AC263" i="3" s="1"/>
  <c r="AB262" i="3"/>
  <c r="AB263" i="3" s="1"/>
  <c r="AA262" i="3"/>
  <c r="AA263" i="3" s="1"/>
  <c r="Z262" i="3"/>
  <c r="Z263" i="3" s="1"/>
  <c r="Y262" i="3"/>
  <c r="Y263" i="3" s="1"/>
  <c r="X262" i="3"/>
  <c r="X263" i="3" s="1"/>
  <c r="W262" i="3"/>
  <c r="W263" i="3" s="1"/>
  <c r="V262" i="3"/>
  <c r="V263" i="3" s="1"/>
  <c r="U262" i="3"/>
  <c r="U263" i="3" s="1"/>
  <c r="T262" i="3"/>
  <c r="T263" i="3" s="1"/>
  <c r="S262" i="3"/>
  <c r="S263" i="3" s="1"/>
  <c r="R262" i="3"/>
  <c r="R263" i="3" s="1"/>
  <c r="Q262" i="3"/>
  <c r="Q263" i="3" s="1"/>
  <c r="P262" i="3"/>
  <c r="P263" i="3" s="1"/>
  <c r="O262" i="3"/>
  <c r="O263" i="3" s="1"/>
  <c r="N262" i="3"/>
  <c r="N263" i="3" s="1"/>
  <c r="M262" i="3"/>
  <c r="M263" i="3" s="1"/>
  <c r="L262" i="3"/>
  <c r="L263" i="3" s="1"/>
  <c r="K262" i="3"/>
  <c r="K263" i="3" s="1"/>
  <c r="J262" i="3"/>
  <c r="J263" i="3" s="1"/>
  <c r="I262" i="3"/>
  <c r="I263" i="3" s="1"/>
  <c r="H262" i="3"/>
  <c r="H263" i="3" s="1"/>
  <c r="G262" i="3"/>
  <c r="G263" i="3" s="1"/>
  <c r="F262" i="3"/>
  <c r="F263" i="3" s="1"/>
  <c r="BD259" i="3"/>
  <c r="BD260" i="3" s="1"/>
  <c r="BC259" i="3"/>
  <c r="BC260" i="3" s="1"/>
  <c r="BB259" i="3"/>
  <c r="BB260" i="3" s="1"/>
  <c r="BA259" i="3"/>
  <c r="BA260" i="3" s="1"/>
  <c r="AZ259" i="3"/>
  <c r="AZ260" i="3" s="1"/>
  <c r="AY259" i="3"/>
  <c r="AY260" i="3" s="1"/>
  <c r="AX259" i="3"/>
  <c r="AX260" i="3" s="1"/>
  <c r="AW259" i="3"/>
  <c r="AW260" i="3" s="1"/>
  <c r="AV259" i="3"/>
  <c r="AV260" i="3" s="1"/>
  <c r="AU259" i="3"/>
  <c r="AU260" i="3" s="1"/>
  <c r="AT259" i="3"/>
  <c r="AT260" i="3" s="1"/>
  <c r="AS259" i="3"/>
  <c r="AS260" i="3" s="1"/>
  <c r="AR259" i="3"/>
  <c r="AR260" i="3" s="1"/>
  <c r="AQ259" i="3"/>
  <c r="AQ260" i="3" s="1"/>
  <c r="AP259" i="3"/>
  <c r="AP260" i="3" s="1"/>
  <c r="AO259" i="3"/>
  <c r="AO260" i="3" s="1"/>
  <c r="AN259" i="3"/>
  <c r="AN260" i="3" s="1"/>
  <c r="AM259" i="3"/>
  <c r="AM260" i="3" s="1"/>
  <c r="AL259" i="3"/>
  <c r="AL260" i="3" s="1"/>
  <c r="AK259" i="3"/>
  <c r="AK260" i="3" s="1"/>
  <c r="AJ259" i="3"/>
  <c r="AJ260" i="3" s="1"/>
  <c r="AI259" i="3"/>
  <c r="AI260" i="3" s="1"/>
  <c r="AH259" i="3"/>
  <c r="AH260" i="3" s="1"/>
  <c r="AG259" i="3"/>
  <c r="AG260" i="3" s="1"/>
  <c r="AF259" i="3"/>
  <c r="AF260" i="3" s="1"/>
  <c r="AE259" i="3"/>
  <c r="AE260" i="3" s="1"/>
  <c r="AD259" i="3"/>
  <c r="AD260" i="3" s="1"/>
  <c r="AC259" i="3"/>
  <c r="AC260" i="3" s="1"/>
  <c r="AB259" i="3"/>
  <c r="AB260" i="3" s="1"/>
  <c r="AA259" i="3"/>
  <c r="AA260" i="3" s="1"/>
  <c r="Z259" i="3"/>
  <c r="Z260" i="3" s="1"/>
  <c r="Y259" i="3"/>
  <c r="Y260" i="3" s="1"/>
  <c r="X259" i="3"/>
  <c r="X260" i="3" s="1"/>
  <c r="W259" i="3"/>
  <c r="W260" i="3" s="1"/>
  <c r="V259" i="3"/>
  <c r="V260" i="3" s="1"/>
  <c r="U259" i="3"/>
  <c r="U260" i="3" s="1"/>
  <c r="T259" i="3"/>
  <c r="T260" i="3" s="1"/>
  <c r="S259" i="3"/>
  <c r="S260" i="3" s="1"/>
  <c r="R259" i="3"/>
  <c r="R260" i="3" s="1"/>
  <c r="Q259" i="3"/>
  <c r="Q260" i="3" s="1"/>
  <c r="P259" i="3"/>
  <c r="P260" i="3" s="1"/>
  <c r="O259" i="3"/>
  <c r="O260" i="3" s="1"/>
  <c r="N259" i="3"/>
  <c r="N260" i="3" s="1"/>
  <c r="M259" i="3"/>
  <c r="M260" i="3" s="1"/>
  <c r="L259" i="3"/>
  <c r="L260" i="3" s="1"/>
  <c r="K259" i="3"/>
  <c r="K260" i="3" s="1"/>
  <c r="J259" i="3"/>
  <c r="J260" i="3" s="1"/>
  <c r="I259" i="3"/>
  <c r="I260" i="3" s="1"/>
  <c r="H259" i="3"/>
  <c r="H260" i="3" s="1"/>
  <c r="G259" i="3"/>
  <c r="G260" i="3" s="1"/>
  <c r="F259" i="3"/>
  <c r="F260" i="3" s="1"/>
  <c r="BD256" i="3"/>
  <c r="BD257" i="3" s="1"/>
  <c r="BC256" i="3"/>
  <c r="BC257" i="3" s="1"/>
  <c r="BB256" i="3"/>
  <c r="BB257" i="3" s="1"/>
  <c r="BA256" i="3"/>
  <c r="BA257" i="3" s="1"/>
  <c r="AZ256" i="3"/>
  <c r="AZ257" i="3" s="1"/>
  <c r="AY256" i="3"/>
  <c r="AY257" i="3" s="1"/>
  <c r="AX256" i="3"/>
  <c r="AX257" i="3" s="1"/>
  <c r="AW256" i="3"/>
  <c r="AW257" i="3" s="1"/>
  <c r="AV256" i="3"/>
  <c r="AV257" i="3" s="1"/>
  <c r="AU256" i="3"/>
  <c r="AU257" i="3" s="1"/>
  <c r="AT256" i="3"/>
  <c r="AT257" i="3" s="1"/>
  <c r="AS256" i="3"/>
  <c r="AS257" i="3" s="1"/>
  <c r="AR256" i="3"/>
  <c r="AR257" i="3" s="1"/>
  <c r="AQ256" i="3"/>
  <c r="AQ257" i="3" s="1"/>
  <c r="AP256" i="3"/>
  <c r="AP257" i="3" s="1"/>
  <c r="AO256" i="3"/>
  <c r="AO257" i="3" s="1"/>
  <c r="AN256" i="3"/>
  <c r="AN257" i="3" s="1"/>
  <c r="AM256" i="3"/>
  <c r="AM257" i="3" s="1"/>
  <c r="AL256" i="3"/>
  <c r="AL257" i="3" s="1"/>
  <c r="AK256" i="3"/>
  <c r="AK257" i="3" s="1"/>
  <c r="AJ256" i="3"/>
  <c r="AJ257" i="3" s="1"/>
  <c r="AI256" i="3"/>
  <c r="AI257" i="3" s="1"/>
  <c r="AH256" i="3"/>
  <c r="AH257" i="3" s="1"/>
  <c r="AG256" i="3"/>
  <c r="AG257" i="3" s="1"/>
  <c r="AF256" i="3"/>
  <c r="AF257" i="3" s="1"/>
  <c r="AE256" i="3"/>
  <c r="AE257" i="3" s="1"/>
  <c r="AD256" i="3"/>
  <c r="AD257" i="3" s="1"/>
  <c r="AC256" i="3"/>
  <c r="AC257" i="3" s="1"/>
  <c r="AB256" i="3"/>
  <c r="AB257" i="3" s="1"/>
  <c r="AA256" i="3"/>
  <c r="AA257" i="3" s="1"/>
  <c r="Z256" i="3"/>
  <c r="Z257" i="3" s="1"/>
  <c r="Y256" i="3"/>
  <c r="Y257" i="3" s="1"/>
  <c r="X256" i="3"/>
  <c r="X257" i="3" s="1"/>
  <c r="W256" i="3"/>
  <c r="W257" i="3" s="1"/>
  <c r="V256" i="3"/>
  <c r="V257" i="3" s="1"/>
  <c r="U256" i="3"/>
  <c r="U257" i="3" s="1"/>
  <c r="T256" i="3"/>
  <c r="T257" i="3" s="1"/>
  <c r="S256" i="3"/>
  <c r="S257" i="3" s="1"/>
  <c r="R256" i="3"/>
  <c r="R257" i="3" s="1"/>
  <c r="Q256" i="3"/>
  <c r="Q257" i="3" s="1"/>
  <c r="P256" i="3"/>
  <c r="P257" i="3" s="1"/>
  <c r="O256" i="3"/>
  <c r="O257" i="3" s="1"/>
  <c r="N256" i="3"/>
  <c r="N257" i="3" s="1"/>
  <c r="M256" i="3"/>
  <c r="M257" i="3" s="1"/>
  <c r="L256" i="3"/>
  <c r="L257" i="3" s="1"/>
  <c r="K256" i="3"/>
  <c r="K257" i="3" s="1"/>
  <c r="J256" i="3"/>
  <c r="J257" i="3" s="1"/>
  <c r="I256" i="3"/>
  <c r="I257" i="3" s="1"/>
  <c r="H256" i="3"/>
  <c r="H257" i="3" s="1"/>
  <c r="G256" i="3"/>
  <c r="G257" i="3" s="1"/>
  <c r="F256" i="3"/>
  <c r="F257" i="3" s="1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BD250" i="3"/>
  <c r="BD251" i="3" s="1"/>
  <c r="BC250" i="3"/>
  <c r="BC251" i="3" s="1"/>
  <c r="BB250" i="3"/>
  <c r="BB251" i="3" s="1"/>
  <c r="BA250" i="3"/>
  <c r="BA251" i="3" s="1"/>
  <c r="AZ250" i="3"/>
  <c r="AZ251" i="3" s="1"/>
  <c r="AY250" i="3"/>
  <c r="AY251" i="3" s="1"/>
  <c r="AX250" i="3"/>
  <c r="AX251" i="3" s="1"/>
  <c r="AW250" i="3"/>
  <c r="AW251" i="3" s="1"/>
  <c r="AV250" i="3"/>
  <c r="AV251" i="3" s="1"/>
  <c r="AU250" i="3"/>
  <c r="AU251" i="3" s="1"/>
  <c r="AT250" i="3"/>
  <c r="AT251" i="3" s="1"/>
  <c r="AS250" i="3"/>
  <c r="AS251" i="3" s="1"/>
  <c r="AR250" i="3"/>
  <c r="AR251" i="3" s="1"/>
  <c r="AQ250" i="3"/>
  <c r="AQ251" i="3" s="1"/>
  <c r="AP250" i="3"/>
  <c r="AP251" i="3" s="1"/>
  <c r="AO250" i="3"/>
  <c r="AO251" i="3" s="1"/>
  <c r="AN250" i="3"/>
  <c r="AN251" i="3" s="1"/>
  <c r="AM250" i="3"/>
  <c r="AM251" i="3" s="1"/>
  <c r="AL250" i="3"/>
  <c r="AL251" i="3" s="1"/>
  <c r="AK250" i="3"/>
  <c r="AK251" i="3" s="1"/>
  <c r="AJ250" i="3"/>
  <c r="AJ251" i="3" s="1"/>
  <c r="AI250" i="3"/>
  <c r="AI251" i="3" s="1"/>
  <c r="AH250" i="3"/>
  <c r="AH251" i="3" s="1"/>
  <c r="AG250" i="3"/>
  <c r="AG251" i="3" s="1"/>
  <c r="AF250" i="3"/>
  <c r="AF251" i="3" s="1"/>
  <c r="AE250" i="3"/>
  <c r="AE251" i="3" s="1"/>
  <c r="AD250" i="3"/>
  <c r="AD251" i="3" s="1"/>
  <c r="AC250" i="3"/>
  <c r="AC251" i="3" s="1"/>
  <c r="AB250" i="3"/>
  <c r="AB251" i="3" s="1"/>
  <c r="AA250" i="3"/>
  <c r="AA251" i="3" s="1"/>
  <c r="Z250" i="3"/>
  <c r="Z251" i="3" s="1"/>
  <c r="Y250" i="3"/>
  <c r="Y251" i="3" s="1"/>
  <c r="X250" i="3"/>
  <c r="X251" i="3" s="1"/>
  <c r="W250" i="3"/>
  <c r="W251" i="3" s="1"/>
  <c r="V250" i="3"/>
  <c r="V251" i="3" s="1"/>
  <c r="U250" i="3"/>
  <c r="U251" i="3" s="1"/>
  <c r="T250" i="3"/>
  <c r="T251" i="3" s="1"/>
  <c r="S250" i="3"/>
  <c r="S251" i="3" s="1"/>
  <c r="R250" i="3"/>
  <c r="R251" i="3" s="1"/>
  <c r="Q250" i="3"/>
  <c r="Q251" i="3" s="1"/>
  <c r="P250" i="3"/>
  <c r="P251" i="3" s="1"/>
  <c r="O250" i="3"/>
  <c r="O251" i="3" s="1"/>
  <c r="N250" i="3"/>
  <c r="N251" i="3" s="1"/>
  <c r="M250" i="3"/>
  <c r="M251" i="3" s="1"/>
  <c r="L250" i="3"/>
  <c r="L251" i="3" s="1"/>
  <c r="K250" i="3"/>
  <c r="K251" i="3" s="1"/>
  <c r="J250" i="3"/>
  <c r="J251" i="3" s="1"/>
  <c r="I250" i="3"/>
  <c r="I251" i="3" s="1"/>
  <c r="H250" i="3"/>
  <c r="H251" i="3" s="1"/>
  <c r="G250" i="3"/>
  <c r="G251" i="3" s="1"/>
  <c r="F250" i="3"/>
  <c r="F251" i="3" s="1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BD240" i="3"/>
  <c r="BD241" i="3" s="1"/>
  <c r="BC240" i="3"/>
  <c r="BC241" i="3" s="1"/>
  <c r="BB240" i="3"/>
  <c r="BB241" i="3" s="1"/>
  <c r="BA240" i="3"/>
  <c r="BA241" i="3" s="1"/>
  <c r="AZ240" i="3"/>
  <c r="AZ241" i="3" s="1"/>
  <c r="AY240" i="3"/>
  <c r="AY241" i="3" s="1"/>
  <c r="AX240" i="3"/>
  <c r="AX241" i="3" s="1"/>
  <c r="AW240" i="3"/>
  <c r="AW241" i="3" s="1"/>
  <c r="AV240" i="3"/>
  <c r="AV241" i="3" s="1"/>
  <c r="AU240" i="3"/>
  <c r="AU241" i="3" s="1"/>
  <c r="AT240" i="3"/>
  <c r="AT241" i="3" s="1"/>
  <c r="AS240" i="3"/>
  <c r="AS241" i="3" s="1"/>
  <c r="AR240" i="3"/>
  <c r="AR241" i="3" s="1"/>
  <c r="AQ240" i="3"/>
  <c r="AQ241" i="3" s="1"/>
  <c r="AP240" i="3"/>
  <c r="AP241" i="3" s="1"/>
  <c r="AO240" i="3"/>
  <c r="AO241" i="3" s="1"/>
  <c r="AN240" i="3"/>
  <c r="AN241" i="3" s="1"/>
  <c r="AM240" i="3"/>
  <c r="AM241" i="3" s="1"/>
  <c r="AL240" i="3"/>
  <c r="AL241" i="3" s="1"/>
  <c r="AK240" i="3"/>
  <c r="AK241" i="3" s="1"/>
  <c r="AJ240" i="3"/>
  <c r="AJ241" i="3" s="1"/>
  <c r="AI240" i="3"/>
  <c r="AI241" i="3" s="1"/>
  <c r="AH240" i="3"/>
  <c r="AH241" i="3" s="1"/>
  <c r="AG240" i="3"/>
  <c r="AG241" i="3" s="1"/>
  <c r="AF240" i="3"/>
  <c r="AF241" i="3" s="1"/>
  <c r="AE240" i="3"/>
  <c r="AE241" i="3" s="1"/>
  <c r="AD240" i="3"/>
  <c r="AD241" i="3" s="1"/>
  <c r="AC240" i="3"/>
  <c r="AC241" i="3" s="1"/>
  <c r="AB240" i="3"/>
  <c r="AB241" i="3" s="1"/>
  <c r="AA240" i="3"/>
  <c r="AA241" i="3" s="1"/>
  <c r="Z240" i="3"/>
  <c r="Z241" i="3" s="1"/>
  <c r="Y240" i="3"/>
  <c r="Y241" i="3" s="1"/>
  <c r="X240" i="3"/>
  <c r="X241" i="3" s="1"/>
  <c r="W240" i="3"/>
  <c r="W241" i="3" s="1"/>
  <c r="V240" i="3"/>
  <c r="V241" i="3" s="1"/>
  <c r="U240" i="3"/>
  <c r="U241" i="3" s="1"/>
  <c r="T240" i="3"/>
  <c r="T241" i="3" s="1"/>
  <c r="S240" i="3"/>
  <c r="S241" i="3" s="1"/>
  <c r="R240" i="3"/>
  <c r="R241" i="3" s="1"/>
  <c r="Q240" i="3"/>
  <c r="Q241" i="3" s="1"/>
  <c r="P240" i="3"/>
  <c r="P241" i="3" s="1"/>
  <c r="O240" i="3"/>
  <c r="O241" i="3" s="1"/>
  <c r="N240" i="3"/>
  <c r="N241" i="3" s="1"/>
  <c r="M240" i="3"/>
  <c r="M241" i="3" s="1"/>
  <c r="L240" i="3"/>
  <c r="L241" i="3" s="1"/>
  <c r="K240" i="3"/>
  <c r="K241" i="3" s="1"/>
  <c r="J240" i="3"/>
  <c r="J241" i="3" s="1"/>
  <c r="I240" i="3"/>
  <c r="I241" i="3" s="1"/>
  <c r="H240" i="3"/>
  <c r="H241" i="3" s="1"/>
  <c r="G240" i="3"/>
  <c r="G241" i="3" s="1"/>
  <c r="F240" i="3"/>
  <c r="F241" i="3" s="1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BD226" i="3"/>
  <c r="BD227" i="3" s="1"/>
  <c r="BC226" i="3"/>
  <c r="BC227" i="3" s="1"/>
  <c r="BB226" i="3"/>
  <c r="BB227" i="3" s="1"/>
  <c r="BA226" i="3"/>
  <c r="BA227" i="3" s="1"/>
  <c r="AZ226" i="3"/>
  <c r="AZ227" i="3" s="1"/>
  <c r="AY226" i="3"/>
  <c r="AY227" i="3" s="1"/>
  <c r="AX226" i="3"/>
  <c r="AX227" i="3" s="1"/>
  <c r="AW226" i="3"/>
  <c r="AW227" i="3" s="1"/>
  <c r="AV226" i="3"/>
  <c r="AV227" i="3" s="1"/>
  <c r="AU226" i="3"/>
  <c r="AU227" i="3" s="1"/>
  <c r="AT226" i="3"/>
  <c r="AT227" i="3" s="1"/>
  <c r="AS226" i="3"/>
  <c r="AS227" i="3" s="1"/>
  <c r="AR226" i="3"/>
  <c r="AR227" i="3" s="1"/>
  <c r="AQ226" i="3"/>
  <c r="AQ227" i="3" s="1"/>
  <c r="AP226" i="3"/>
  <c r="AP227" i="3" s="1"/>
  <c r="AO226" i="3"/>
  <c r="AO227" i="3" s="1"/>
  <c r="AN226" i="3"/>
  <c r="AN227" i="3" s="1"/>
  <c r="AM226" i="3"/>
  <c r="AM227" i="3" s="1"/>
  <c r="AL226" i="3"/>
  <c r="AL227" i="3" s="1"/>
  <c r="AK226" i="3"/>
  <c r="AK227" i="3" s="1"/>
  <c r="AJ226" i="3"/>
  <c r="AJ227" i="3" s="1"/>
  <c r="AI226" i="3"/>
  <c r="AI227" i="3" s="1"/>
  <c r="AH226" i="3"/>
  <c r="AH227" i="3" s="1"/>
  <c r="AG226" i="3"/>
  <c r="AG227" i="3" s="1"/>
  <c r="AF226" i="3"/>
  <c r="AF227" i="3" s="1"/>
  <c r="AE226" i="3"/>
  <c r="AE227" i="3" s="1"/>
  <c r="AD226" i="3"/>
  <c r="AD227" i="3" s="1"/>
  <c r="AC226" i="3"/>
  <c r="AC227" i="3" s="1"/>
  <c r="AB226" i="3"/>
  <c r="AB227" i="3" s="1"/>
  <c r="AA226" i="3"/>
  <c r="AA227" i="3" s="1"/>
  <c r="Z226" i="3"/>
  <c r="Z227" i="3" s="1"/>
  <c r="Y226" i="3"/>
  <c r="Y227" i="3" s="1"/>
  <c r="X226" i="3"/>
  <c r="X227" i="3" s="1"/>
  <c r="W226" i="3"/>
  <c r="W227" i="3" s="1"/>
  <c r="V226" i="3"/>
  <c r="V227" i="3" s="1"/>
  <c r="U226" i="3"/>
  <c r="U227" i="3" s="1"/>
  <c r="T226" i="3"/>
  <c r="T227" i="3" s="1"/>
  <c r="S226" i="3"/>
  <c r="S227" i="3" s="1"/>
  <c r="R226" i="3"/>
  <c r="R227" i="3" s="1"/>
  <c r="Q226" i="3"/>
  <c r="Q227" i="3" s="1"/>
  <c r="P226" i="3"/>
  <c r="P227" i="3" s="1"/>
  <c r="O226" i="3"/>
  <c r="O227" i="3" s="1"/>
  <c r="N226" i="3"/>
  <c r="N227" i="3" s="1"/>
  <c r="M226" i="3"/>
  <c r="M227" i="3" s="1"/>
  <c r="L226" i="3"/>
  <c r="L227" i="3" s="1"/>
  <c r="K226" i="3"/>
  <c r="K227" i="3" s="1"/>
  <c r="J226" i="3"/>
  <c r="J227" i="3" s="1"/>
  <c r="I226" i="3"/>
  <c r="I227" i="3" s="1"/>
  <c r="H226" i="3"/>
  <c r="H227" i="3" s="1"/>
  <c r="G226" i="3"/>
  <c r="G227" i="3" s="1"/>
  <c r="F226" i="3"/>
  <c r="F227" i="3" s="1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BD220" i="3"/>
  <c r="BD221" i="3" s="1"/>
  <c r="BC220" i="3"/>
  <c r="BC221" i="3" s="1"/>
  <c r="BB220" i="3"/>
  <c r="BB221" i="3" s="1"/>
  <c r="BA220" i="3"/>
  <c r="BA221" i="3" s="1"/>
  <c r="AZ220" i="3"/>
  <c r="AZ221" i="3" s="1"/>
  <c r="AY220" i="3"/>
  <c r="AY221" i="3" s="1"/>
  <c r="AX220" i="3"/>
  <c r="AX221" i="3" s="1"/>
  <c r="AW220" i="3"/>
  <c r="AW221" i="3" s="1"/>
  <c r="AV220" i="3"/>
  <c r="AV221" i="3" s="1"/>
  <c r="AU220" i="3"/>
  <c r="AU221" i="3" s="1"/>
  <c r="AT220" i="3"/>
  <c r="AT221" i="3" s="1"/>
  <c r="AS220" i="3"/>
  <c r="AS221" i="3" s="1"/>
  <c r="AR220" i="3"/>
  <c r="AR221" i="3" s="1"/>
  <c r="AQ220" i="3"/>
  <c r="AQ221" i="3" s="1"/>
  <c r="AP220" i="3"/>
  <c r="AP221" i="3" s="1"/>
  <c r="AO220" i="3"/>
  <c r="AO221" i="3" s="1"/>
  <c r="AN220" i="3"/>
  <c r="AN221" i="3" s="1"/>
  <c r="AM220" i="3"/>
  <c r="AM221" i="3" s="1"/>
  <c r="AL220" i="3"/>
  <c r="AL221" i="3" s="1"/>
  <c r="AK220" i="3"/>
  <c r="AK221" i="3" s="1"/>
  <c r="AJ220" i="3"/>
  <c r="AJ221" i="3" s="1"/>
  <c r="AI220" i="3"/>
  <c r="AI221" i="3" s="1"/>
  <c r="AH220" i="3"/>
  <c r="AH221" i="3" s="1"/>
  <c r="AG220" i="3"/>
  <c r="AG221" i="3" s="1"/>
  <c r="AF220" i="3"/>
  <c r="AF221" i="3" s="1"/>
  <c r="AE220" i="3"/>
  <c r="AE221" i="3" s="1"/>
  <c r="AD220" i="3"/>
  <c r="AD221" i="3" s="1"/>
  <c r="AC220" i="3"/>
  <c r="AC221" i="3" s="1"/>
  <c r="AB220" i="3"/>
  <c r="AB221" i="3" s="1"/>
  <c r="AA220" i="3"/>
  <c r="AA221" i="3" s="1"/>
  <c r="Z220" i="3"/>
  <c r="Z221" i="3" s="1"/>
  <c r="Y220" i="3"/>
  <c r="Y221" i="3" s="1"/>
  <c r="X220" i="3"/>
  <c r="X221" i="3" s="1"/>
  <c r="W220" i="3"/>
  <c r="W221" i="3" s="1"/>
  <c r="V220" i="3"/>
  <c r="V221" i="3" s="1"/>
  <c r="U220" i="3"/>
  <c r="U221" i="3" s="1"/>
  <c r="T220" i="3"/>
  <c r="T221" i="3" s="1"/>
  <c r="S220" i="3"/>
  <c r="S221" i="3" s="1"/>
  <c r="R220" i="3"/>
  <c r="R221" i="3" s="1"/>
  <c r="Q220" i="3"/>
  <c r="Q221" i="3" s="1"/>
  <c r="P220" i="3"/>
  <c r="P221" i="3" s="1"/>
  <c r="O220" i="3"/>
  <c r="O221" i="3" s="1"/>
  <c r="N220" i="3"/>
  <c r="N221" i="3" s="1"/>
  <c r="M220" i="3"/>
  <c r="M221" i="3" s="1"/>
  <c r="L220" i="3"/>
  <c r="L221" i="3" s="1"/>
  <c r="K220" i="3"/>
  <c r="K221" i="3" s="1"/>
  <c r="J220" i="3"/>
  <c r="J221" i="3" s="1"/>
  <c r="I220" i="3"/>
  <c r="I221" i="3" s="1"/>
  <c r="H220" i="3"/>
  <c r="H221" i="3" s="1"/>
  <c r="G220" i="3"/>
  <c r="G221" i="3" s="1"/>
  <c r="F220" i="3"/>
  <c r="F221" i="3" s="1"/>
  <c r="BD206" i="3"/>
  <c r="BD207" i="3" s="1"/>
  <c r="BC206" i="3"/>
  <c r="BC207" i="3" s="1"/>
  <c r="BB206" i="3"/>
  <c r="BB207" i="3" s="1"/>
  <c r="BA206" i="3"/>
  <c r="BA207" i="3" s="1"/>
  <c r="AZ206" i="3"/>
  <c r="AZ207" i="3" s="1"/>
  <c r="AY206" i="3"/>
  <c r="AY207" i="3" s="1"/>
  <c r="AX206" i="3"/>
  <c r="AX207" i="3" s="1"/>
  <c r="AW206" i="3"/>
  <c r="AW207" i="3" s="1"/>
  <c r="AV206" i="3"/>
  <c r="AV207" i="3" s="1"/>
  <c r="AU206" i="3"/>
  <c r="AU207" i="3" s="1"/>
  <c r="AT206" i="3"/>
  <c r="AT207" i="3" s="1"/>
  <c r="AS206" i="3"/>
  <c r="AS207" i="3" s="1"/>
  <c r="AR206" i="3"/>
  <c r="AR207" i="3" s="1"/>
  <c r="AQ206" i="3"/>
  <c r="AQ207" i="3" s="1"/>
  <c r="AP206" i="3"/>
  <c r="AP207" i="3" s="1"/>
  <c r="AO206" i="3"/>
  <c r="AO207" i="3" s="1"/>
  <c r="AN206" i="3"/>
  <c r="AN207" i="3" s="1"/>
  <c r="AM206" i="3"/>
  <c r="AM207" i="3" s="1"/>
  <c r="AL206" i="3"/>
  <c r="AL207" i="3" s="1"/>
  <c r="AK206" i="3"/>
  <c r="AK207" i="3" s="1"/>
  <c r="AJ206" i="3"/>
  <c r="AJ207" i="3" s="1"/>
  <c r="AI206" i="3"/>
  <c r="AI207" i="3" s="1"/>
  <c r="AH206" i="3"/>
  <c r="AH207" i="3" s="1"/>
  <c r="AG206" i="3"/>
  <c r="AG207" i="3" s="1"/>
  <c r="AF206" i="3"/>
  <c r="AF207" i="3" s="1"/>
  <c r="AE206" i="3"/>
  <c r="AE207" i="3" s="1"/>
  <c r="AD206" i="3"/>
  <c r="AD207" i="3" s="1"/>
  <c r="AC206" i="3"/>
  <c r="AC207" i="3" s="1"/>
  <c r="AB206" i="3"/>
  <c r="AB207" i="3" s="1"/>
  <c r="AA206" i="3"/>
  <c r="AA207" i="3" s="1"/>
  <c r="Z206" i="3"/>
  <c r="Z207" i="3" s="1"/>
  <c r="Y206" i="3"/>
  <c r="Y207" i="3" s="1"/>
  <c r="X206" i="3"/>
  <c r="X207" i="3" s="1"/>
  <c r="W206" i="3"/>
  <c r="W207" i="3" s="1"/>
  <c r="V206" i="3"/>
  <c r="V207" i="3" s="1"/>
  <c r="U206" i="3"/>
  <c r="U207" i="3" s="1"/>
  <c r="T206" i="3"/>
  <c r="T207" i="3" s="1"/>
  <c r="S206" i="3"/>
  <c r="S207" i="3" s="1"/>
  <c r="R206" i="3"/>
  <c r="R207" i="3" s="1"/>
  <c r="Q206" i="3"/>
  <c r="Q207" i="3" s="1"/>
  <c r="P206" i="3"/>
  <c r="P207" i="3" s="1"/>
  <c r="O206" i="3"/>
  <c r="O207" i="3" s="1"/>
  <c r="N206" i="3"/>
  <c r="N207" i="3" s="1"/>
  <c r="M206" i="3"/>
  <c r="M207" i="3" s="1"/>
  <c r="L206" i="3"/>
  <c r="L207" i="3" s="1"/>
  <c r="K206" i="3"/>
  <c r="K207" i="3" s="1"/>
  <c r="J206" i="3"/>
  <c r="J207" i="3" s="1"/>
  <c r="I206" i="3"/>
  <c r="I207" i="3" s="1"/>
  <c r="H206" i="3"/>
  <c r="H207" i="3" s="1"/>
  <c r="G206" i="3"/>
  <c r="G207" i="3" s="1"/>
  <c r="F206" i="3"/>
  <c r="F207" i="3" s="1"/>
  <c r="BD203" i="3"/>
  <c r="BD204" i="3" s="1"/>
  <c r="BC203" i="3"/>
  <c r="BC204" i="3" s="1"/>
  <c r="BB203" i="3"/>
  <c r="BB204" i="3" s="1"/>
  <c r="BA203" i="3"/>
  <c r="BA204" i="3" s="1"/>
  <c r="AZ203" i="3"/>
  <c r="AZ204" i="3" s="1"/>
  <c r="AY203" i="3"/>
  <c r="AY204" i="3" s="1"/>
  <c r="AX203" i="3"/>
  <c r="AX204" i="3" s="1"/>
  <c r="AW203" i="3"/>
  <c r="AW204" i="3" s="1"/>
  <c r="AV203" i="3"/>
  <c r="AV204" i="3" s="1"/>
  <c r="AU203" i="3"/>
  <c r="AU204" i="3" s="1"/>
  <c r="AT203" i="3"/>
  <c r="AT204" i="3" s="1"/>
  <c r="AS203" i="3"/>
  <c r="AS204" i="3" s="1"/>
  <c r="AR203" i="3"/>
  <c r="AR204" i="3" s="1"/>
  <c r="AQ203" i="3"/>
  <c r="AQ204" i="3" s="1"/>
  <c r="AP203" i="3"/>
  <c r="AP204" i="3" s="1"/>
  <c r="AO203" i="3"/>
  <c r="AO204" i="3" s="1"/>
  <c r="AN203" i="3"/>
  <c r="AN204" i="3" s="1"/>
  <c r="AM203" i="3"/>
  <c r="AM204" i="3" s="1"/>
  <c r="AL203" i="3"/>
  <c r="AL204" i="3" s="1"/>
  <c r="AK203" i="3"/>
  <c r="AK204" i="3" s="1"/>
  <c r="AJ203" i="3"/>
  <c r="AJ204" i="3" s="1"/>
  <c r="AI203" i="3"/>
  <c r="AI204" i="3" s="1"/>
  <c r="AH203" i="3"/>
  <c r="AH204" i="3" s="1"/>
  <c r="AG203" i="3"/>
  <c r="AG204" i="3" s="1"/>
  <c r="AF203" i="3"/>
  <c r="AF204" i="3" s="1"/>
  <c r="AE203" i="3"/>
  <c r="AE204" i="3" s="1"/>
  <c r="AD203" i="3"/>
  <c r="AD204" i="3" s="1"/>
  <c r="AC203" i="3"/>
  <c r="AC204" i="3" s="1"/>
  <c r="AB203" i="3"/>
  <c r="AB204" i="3" s="1"/>
  <c r="AA203" i="3"/>
  <c r="AA204" i="3" s="1"/>
  <c r="Z203" i="3"/>
  <c r="Z204" i="3" s="1"/>
  <c r="Y203" i="3"/>
  <c r="Y204" i="3" s="1"/>
  <c r="X203" i="3"/>
  <c r="X204" i="3" s="1"/>
  <c r="W203" i="3"/>
  <c r="W204" i="3" s="1"/>
  <c r="V203" i="3"/>
  <c r="V204" i="3" s="1"/>
  <c r="U203" i="3"/>
  <c r="U204" i="3" s="1"/>
  <c r="T203" i="3"/>
  <c r="T204" i="3" s="1"/>
  <c r="S203" i="3"/>
  <c r="S204" i="3" s="1"/>
  <c r="R203" i="3"/>
  <c r="R204" i="3" s="1"/>
  <c r="Q203" i="3"/>
  <c r="Q204" i="3" s="1"/>
  <c r="P203" i="3"/>
  <c r="P204" i="3" s="1"/>
  <c r="O203" i="3"/>
  <c r="O204" i="3" s="1"/>
  <c r="N203" i="3"/>
  <c r="N204" i="3" s="1"/>
  <c r="M203" i="3"/>
  <c r="M204" i="3" s="1"/>
  <c r="L203" i="3"/>
  <c r="L204" i="3" s="1"/>
  <c r="K203" i="3"/>
  <c r="K204" i="3" s="1"/>
  <c r="J203" i="3"/>
  <c r="J204" i="3" s="1"/>
  <c r="I203" i="3"/>
  <c r="I204" i="3" s="1"/>
  <c r="H203" i="3"/>
  <c r="H204" i="3" s="1"/>
  <c r="G203" i="3"/>
  <c r="G204" i="3" s="1"/>
  <c r="F203" i="3"/>
  <c r="F204" i="3" s="1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BD195" i="3"/>
  <c r="BD196" i="3" s="1"/>
  <c r="BC195" i="3"/>
  <c r="BC196" i="3" s="1"/>
  <c r="BB195" i="3"/>
  <c r="BB196" i="3" s="1"/>
  <c r="BA195" i="3"/>
  <c r="BA196" i="3" s="1"/>
  <c r="AZ195" i="3"/>
  <c r="AZ196" i="3" s="1"/>
  <c r="AY195" i="3"/>
  <c r="AY196" i="3" s="1"/>
  <c r="AX195" i="3"/>
  <c r="AX196" i="3" s="1"/>
  <c r="AW195" i="3"/>
  <c r="AW196" i="3" s="1"/>
  <c r="AV195" i="3"/>
  <c r="AV196" i="3" s="1"/>
  <c r="AU195" i="3"/>
  <c r="AU196" i="3" s="1"/>
  <c r="AT195" i="3"/>
  <c r="AT196" i="3" s="1"/>
  <c r="AS195" i="3"/>
  <c r="AS196" i="3" s="1"/>
  <c r="AR195" i="3"/>
  <c r="AR196" i="3" s="1"/>
  <c r="AQ195" i="3"/>
  <c r="AQ196" i="3" s="1"/>
  <c r="AP195" i="3"/>
  <c r="AP196" i="3" s="1"/>
  <c r="AO195" i="3"/>
  <c r="AO196" i="3" s="1"/>
  <c r="AN195" i="3"/>
  <c r="AN196" i="3" s="1"/>
  <c r="AM195" i="3"/>
  <c r="AM196" i="3" s="1"/>
  <c r="AL195" i="3"/>
  <c r="AL196" i="3" s="1"/>
  <c r="AK195" i="3"/>
  <c r="AK196" i="3" s="1"/>
  <c r="AJ195" i="3"/>
  <c r="AJ196" i="3" s="1"/>
  <c r="AI195" i="3"/>
  <c r="AI196" i="3" s="1"/>
  <c r="AH195" i="3"/>
  <c r="AH196" i="3" s="1"/>
  <c r="AG195" i="3"/>
  <c r="AG196" i="3" s="1"/>
  <c r="AF195" i="3"/>
  <c r="AF196" i="3" s="1"/>
  <c r="AE195" i="3"/>
  <c r="AE196" i="3" s="1"/>
  <c r="AD195" i="3"/>
  <c r="AD196" i="3" s="1"/>
  <c r="AC195" i="3"/>
  <c r="AC196" i="3" s="1"/>
  <c r="AB195" i="3"/>
  <c r="AB196" i="3" s="1"/>
  <c r="AA195" i="3"/>
  <c r="AA196" i="3" s="1"/>
  <c r="Z195" i="3"/>
  <c r="Z196" i="3" s="1"/>
  <c r="Y195" i="3"/>
  <c r="Y196" i="3" s="1"/>
  <c r="X195" i="3"/>
  <c r="X196" i="3" s="1"/>
  <c r="W195" i="3"/>
  <c r="W196" i="3" s="1"/>
  <c r="V195" i="3"/>
  <c r="V196" i="3" s="1"/>
  <c r="U195" i="3"/>
  <c r="U196" i="3" s="1"/>
  <c r="T195" i="3"/>
  <c r="T196" i="3" s="1"/>
  <c r="S195" i="3"/>
  <c r="S196" i="3" s="1"/>
  <c r="R195" i="3"/>
  <c r="R196" i="3" s="1"/>
  <c r="Q195" i="3"/>
  <c r="Q196" i="3" s="1"/>
  <c r="P195" i="3"/>
  <c r="P196" i="3" s="1"/>
  <c r="O195" i="3"/>
  <c r="O196" i="3" s="1"/>
  <c r="N195" i="3"/>
  <c r="N196" i="3" s="1"/>
  <c r="M195" i="3"/>
  <c r="M196" i="3" s="1"/>
  <c r="L195" i="3"/>
  <c r="L196" i="3" s="1"/>
  <c r="K195" i="3"/>
  <c r="K196" i="3" s="1"/>
  <c r="J195" i="3"/>
  <c r="J196" i="3" s="1"/>
  <c r="I195" i="3"/>
  <c r="I196" i="3" s="1"/>
  <c r="H195" i="3"/>
  <c r="H196" i="3" s="1"/>
  <c r="G195" i="3"/>
  <c r="G196" i="3" s="1"/>
  <c r="F195" i="3"/>
  <c r="F196" i="3" s="1"/>
  <c r="BD184" i="3"/>
  <c r="BD185" i="3" s="1"/>
  <c r="BC184" i="3"/>
  <c r="BC185" i="3" s="1"/>
  <c r="BB184" i="3"/>
  <c r="BB185" i="3" s="1"/>
  <c r="BA184" i="3"/>
  <c r="BA185" i="3" s="1"/>
  <c r="AZ184" i="3"/>
  <c r="AZ185" i="3" s="1"/>
  <c r="AY184" i="3"/>
  <c r="AY185" i="3" s="1"/>
  <c r="AX184" i="3"/>
  <c r="AX185" i="3" s="1"/>
  <c r="AW184" i="3"/>
  <c r="AW185" i="3" s="1"/>
  <c r="AV184" i="3"/>
  <c r="AV185" i="3" s="1"/>
  <c r="AU184" i="3"/>
  <c r="AU185" i="3" s="1"/>
  <c r="AT184" i="3"/>
  <c r="AT185" i="3" s="1"/>
  <c r="AS184" i="3"/>
  <c r="AS185" i="3" s="1"/>
  <c r="AR184" i="3"/>
  <c r="AR185" i="3" s="1"/>
  <c r="AQ184" i="3"/>
  <c r="AQ185" i="3" s="1"/>
  <c r="AP184" i="3"/>
  <c r="AP185" i="3" s="1"/>
  <c r="AO184" i="3"/>
  <c r="AO185" i="3" s="1"/>
  <c r="AN184" i="3"/>
  <c r="AN185" i="3" s="1"/>
  <c r="AM184" i="3"/>
  <c r="AM185" i="3" s="1"/>
  <c r="AL184" i="3"/>
  <c r="AL185" i="3" s="1"/>
  <c r="AK184" i="3"/>
  <c r="AK185" i="3" s="1"/>
  <c r="AJ184" i="3"/>
  <c r="AJ185" i="3" s="1"/>
  <c r="AI184" i="3"/>
  <c r="AI185" i="3" s="1"/>
  <c r="AH184" i="3"/>
  <c r="AH185" i="3" s="1"/>
  <c r="AG184" i="3"/>
  <c r="AG185" i="3" s="1"/>
  <c r="AF184" i="3"/>
  <c r="AF185" i="3" s="1"/>
  <c r="AE184" i="3"/>
  <c r="AE185" i="3" s="1"/>
  <c r="AD184" i="3"/>
  <c r="AD185" i="3" s="1"/>
  <c r="AC184" i="3"/>
  <c r="AC185" i="3" s="1"/>
  <c r="AB184" i="3"/>
  <c r="AB185" i="3" s="1"/>
  <c r="AA184" i="3"/>
  <c r="AA185" i="3" s="1"/>
  <c r="Z184" i="3"/>
  <c r="Z185" i="3" s="1"/>
  <c r="Y184" i="3"/>
  <c r="Y185" i="3" s="1"/>
  <c r="X184" i="3"/>
  <c r="X185" i="3" s="1"/>
  <c r="W184" i="3"/>
  <c r="W185" i="3" s="1"/>
  <c r="V184" i="3"/>
  <c r="V185" i="3" s="1"/>
  <c r="U184" i="3"/>
  <c r="U185" i="3" s="1"/>
  <c r="T184" i="3"/>
  <c r="T185" i="3" s="1"/>
  <c r="S184" i="3"/>
  <c r="S185" i="3" s="1"/>
  <c r="R184" i="3"/>
  <c r="R185" i="3" s="1"/>
  <c r="Q184" i="3"/>
  <c r="Q185" i="3" s="1"/>
  <c r="P184" i="3"/>
  <c r="P185" i="3" s="1"/>
  <c r="O184" i="3"/>
  <c r="O185" i="3" s="1"/>
  <c r="N184" i="3"/>
  <c r="N185" i="3" s="1"/>
  <c r="M184" i="3"/>
  <c r="M185" i="3" s="1"/>
  <c r="L184" i="3"/>
  <c r="L185" i="3" s="1"/>
  <c r="K184" i="3"/>
  <c r="K185" i="3" s="1"/>
  <c r="J184" i="3"/>
  <c r="J185" i="3" s="1"/>
  <c r="I184" i="3"/>
  <c r="I185" i="3" s="1"/>
  <c r="H184" i="3"/>
  <c r="H185" i="3" s="1"/>
  <c r="G184" i="3"/>
  <c r="G185" i="3" s="1"/>
  <c r="F184" i="3"/>
  <c r="F185" i="3" s="1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BD171" i="3"/>
  <c r="BD172" i="3" s="1"/>
  <c r="BC171" i="3"/>
  <c r="BC172" i="3" s="1"/>
  <c r="BB171" i="3"/>
  <c r="BB172" i="3" s="1"/>
  <c r="BA171" i="3"/>
  <c r="BA172" i="3" s="1"/>
  <c r="AZ171" i="3"/>
  <c r="AZ172" i="3" s="1"/>
  <c r="AY171" i="3"/>
  <c r="AY172" i="3" s="1"/>
  <c r="AX171" i="3"/>
  <c r="AX172" i="3" s="1"/>
  <c r="AW171" i="3"/>
  <c r="AW172" i="3" s="1"/>
  <c r="AV171" i="3"/>
  <c r="AV172" i="3" s="1"/>
  <c r="AU171" i="3"/>
  <c r="AU172" i="3" s="1"/>
  <c r="AT171" i="3"/>
  <c r="AT172" i="3" s="1"/>
  <c r="AS171" i="3"/>
  <c r="AS172" i="3" s="1"/>
  <c r="AR171" i="3"/>
  <c r="AR172" i="3" s="1"/>
  <c r="AQ171" i="3"/>
  <c r="AQ172" i="3" s="1"/>
  <c r="AP171" i="3"/>
  <c r="AP172" i="3" s="1"/>
  <c r="AO171" i="3"/>
  <c r="AO172" i="3" s="1"/>
  <c r="AN171" i="3"/>
  <c r="AN172" i="3" s="1"/>
  <c r="AM171" i="3"/>
  <c r="AM172" i="3" s="1"/>
  <c r="AL171" i="3"/>
  <c r="AL172" i="3" s="1"/>
  <c r="AK171" i="3"/>
  <c r="AK172" i="3" s="1"/>
  <c r="AJ171" i="3"/>
  <c r="AJ172" i="3" s="1"/>
  <c r="AI171" i="3"/>
  <c r="AI172" i="3" s="1"/>
  <c r="AH171" i="3"/>
  <c r="AH172" i="3" s="1"/>
  <c r="AG171" i="3"/>
  <c r="AG172" i="3" s="1"/>
  <c r="AF171" i="3"/>
  <c r="AF172" i="3" s="1"/>
  <c r="AE171" i="3"/>
  <c r="AE172" i="3" s="1"/>
  <c r="AD171" i="3"/>
  <c r="AD172" i="3" s="1"/>
  <c r="AC171" i="3"/>
  <c r="AC172" i="3" s="1"/>
  <c r="AB171" i="3"/>
  <c r="AB172" i="3" s="1"/>
  <c r="AA171" i="3"/>
  <c r="AA172" i="3" s="1"/>
  <c r="Z171" i="3"/>
  <c r="Z172" i="3" s="1"/>
  <c r="Y171" i="3"/>
  <c r="Y172" i="3" s="1"/>
  <c r="X171" i="3"/>
  <c r="X172" i="3" s="1"/>
  <c r="W171" i="3"/>
  <c r="W172" i="3" s="1"/>
  <c r="V171" i="3"/>
  <c r="V172" i="3" s="1"/>
  <c r="U171" i="3"/>
  <c r="U172" i="3" s="1"/>
  <c r="T171" i="3"/>
  <c r="T172" i="3" s="1"/>
  <c r="S171" i="3"/>
  <c r="S172" i="3" s="1"/>
  <c r="R171" i="3"/>
  <c r="R172" i="3" s="1"/>
  <c r="Q171" i="3"/>
  <c r="Q172" i="3" s="1"/>
  <c r="P171" i="3"/>
  <c r="P172" i="3" s="1"/>
  <c r="O171" i="3"/>
  <c r="O172" i="3" s="1"/>
  <c r="N171" i="3"/>
  <c r="N172" i="3" s="1"/>
  <c r="M171" i="3"/>
  <c r="M172" i="3" s="1"/>
  <c r="L171" i="3"/>
  <c r="L172" i="3" s="1"/>
  <c r="K171" i="3"/>
  <c r="K172" i="3" s="1"/>
  <c r="J171" i="3"/>
  <c r="J172" i="3" s="1"/>
  <c r="I171" i="3"/>
  <c r="I172" i="3" s="1"/>
  <c r="H171" i="3"/>
  <c r="H172" i="3" s="1"/>
  <c r="G171" i="3"/>
  <c r="G172" i="3" s="1"/>
  <c r="F171" i="3"/>
  <c r="F172" i="3" s="1"/>
  <c r="BD163" i="3"/>
  <c r="BD164" i="3" s="1"/>
  <c r="BC163" i="3"/>
  <c r="BC164" i="3" s="1"/>
  <c r="BB163" i="3"/>
  <c r="BB164" i="3" s="1"/>
  <c r="BA163" i="3"/>
  <c r="BA164" i="3" s="1"/>
  <c r="AZ163" i="3"/>
  <c r="AZ164" i="3" s="1"/>
  <c r="AY163" i="3"/>
  <c r="AY164" i="3" s="1"/>
  <c r="AX163" i="3"/>
  <c r="AX164" i="3" s="1"/>
  <c r="AW163" i="3"/>
  <c r="AW164" i="3" s="1"/>
  <c r="AV163" i="3"/>
  <c r="AV164" i="3" s="1"/>
  <c r="AU163" i="3"/>
  <c r="AU164" i="3" s="1"/>
  <c r="AT163" i="3"/>
  <c r="AT164" i="3" s="1"/>
  <c r="AS163" i="3"/>
  <c r="AS164" i="3" s="1"/>
  <c r="AR163" i="3"/>
  <c r="AR164" i="3" s="1"/>
  <c r="AQ163" i="3"/>
  <c r="AQ164" i="3" s="1"/>
  <c r="AP163" i="3"/>
  <c r="AP164" i="3" s="1"/>
  <c r="AO163" i="3"/>
  <c r="AO164" i="3" s="1"/>
  <c r="AN163" i="3"/>
  <c r="AN164" i="3" s="1"/>
  <c r="AM163" i="3"/>
  <c r="AM164" i="3" s="1"/>
  <c r="AL163" i="3"/>
  <c r="AL164" i="3" s="1"/>
  <c r="AK163" i="3"/>
  <c r="AK164" i="3" s="1"/>
  <c r="AJ163" i="3"/>
  <c r="AJ164" i="3" s="1"/>
  <c r="AI163" i="3"/>
  <c r="AI164" i="3" s="1"/>
  <c r="AH163" i="3"/>
  <c r="AH164" i="3" s="1"/>
  <c r="AG163" i="3"/>
  <c r="AG164" i="3" s="1"/>
  <c r="AF163" i="3"/>
  <c r="AF164" i="3" s="1"/>
  <c r="AE163" i="3"/>
  <c r="AE164" i="3" s="1"/>
  <c r="AD163" i="3"/>
  <c r="AD164" i="3" s="1"/>
  <c r="AC163" i="3"/>
  <c r="AC164" i="3" s="1"/>
  <c r="AB163" i="3"/>
  <c r="AB164" i="3" s="1"/>
  <c r="AA163" i="3"/>
  <c r="AA164" i="3" s="1"/>
  <c r="Z163" i="3"/>
  <c r="Z164" i="3" s="1"/>
  <c r="Y163" i="3"/>
  <c r="Y164" i="3" s="1"/>
  <c r="X163" i="3"/>
  <c r="X164" i="3" s="1"/>
  <c r="W163" i="3"/>
  <c r="W164" i="3" s="1"/>
  <c r="V163" i="3"/>
  <c r="V164" i="3" s="1"/>
  <c r="U163" i="3"/>
  <c r="U164" i="3" s="1"/>
  <c r="T163" i="3"/>
  <c r="T164" i="3" s="1"/>
  <c r="S163" i="3"/>
  <c r="S164" i="3" s="1"/>
  <c r="R163" i="3"/>
  <c r="R164" i="3" s="1"/>
  <c r="Q163" i="3"/>
  <c r="Q164" i="3" s="1"/>
  <c r="P163" i="3"/>
  <c r="P164" i="3" s="1"/>
  <c r="O163" i="3"/>
  <c r="O164" i="3" s="1"/>
  <c r="N163" i="3"/>
  <c r="N164" i="3" s="1"/>
  <c r="M163" i="3"/>
  <c r="M164" i="3" s="1"/>
  <c r="L163" i="3"/>
  <c r="L164" i="3" s="1"/>
  <c r="K163" i="3"/>
  <c r="K164" i="3" s="1"/>
  <c r="J163" i="3"/>
  <c r="J164" i="3" s="1"/>
  <c r="I163" i="3"/>
  <c r="I164" i="3" s="1"/>
  <c r="H163" i="3"/>
  <c r="H164" i="3" s="1"/>
  <c r="G163" i="3"/>
  <c r="G164" i="3" s="1"/>
  <c r="F163" i="3"/>
  <c r="F164" i="3" s="1"/>
  <c r="BD159" i="3"/>
  <c r="BD160" i="3" s="1"/>
  <c r="BC159" i="3"/>
  <c r="BC160" i="3" s="1"/>
  <c r="BB159" i="3"/>
  <c r="BB160" i="3" s="1"/>
  <c r="BA159" i="3"/>
  <c r="BA160" i="3" s="1"/>
  <c r="AZ159" i="3"/>
  <c r="AZ160" i="3" s="1"/>
  <c r="AY159" i="3"/>
  <c r="AY160" i="3" s="1"/>
  <c r="AX159" i="3"/>
  <c r="AX160" i="3" s="1"/>
  <c r="AW159" i="3"/>
  <c r="AW160" i="3" s="1"/>
  <c r="AV159" i="3"/>
  <c r="AV160" i="3" s="1"/>
  <c r="AU159" i="3"/>
  <c r="AU160" i="3" s="1"/>
  <c r="AT159" i="3"/>
  <c r="AT160" i="3" s="1"/>
  <c r="AS159" i="3"/>
  <c r="AS160" i="3" s="1"/>
  <c r="AR159" i="3"/>
  <c r="AR160" i="3" s="1"/>
  <c r="AQ159" i="3"/>
  <c r="AQ160" i="3" s="1"/>
  <c r="AP159" i="3"/>
  <c r="AP160" i="3" s="1"/>
  <c r="AO159" i="3"/>
  <c r="AO160" i="3" s="1"/>
  <c r="AN159" i="3"/>
  <c r="AN160" i="3" s="1"/>
  <c r="AM159" i="3"/>
  <c r="AM160" i="3" s="1"/>
  <c r="AL159" i="3"/>
  <c r="AL160" i="3" s="1"/>
  <c r="AK159" i="3"/>
  <c r="AK160" i="3" s="1"/>
  <c r="AJ159" i="3"/>
  <c r="AJ160" i="3" s="1"/>
  <c r="AI159" i="3"/>
  <c r="AI160" i="3" s="1"/>
  <c r="AH159" i="3"/>
  <c r="AH160" i="3" s="1"/>
  <c r="AG159" i="3"/>
  <c r="AG160" i="3" s="1"/>
  <c r="AF159" i="3"/>
  <c r="AF160" i="3" s="1"/>
  <c r="AE159" i="3"/>
  <c r="AE160" i="3" s="1"/>
  <c r="AD159" i="3"/>
  <c r="AD160" i="3" s="1"/>
  <c r="AC159" i="3"/>
  <c r="AC160" i="3" s="1"/>
  <c r="AB159" i="3"/>
  <c r="AB160" i="3" s="1"/>
  <c r="AA159" i="3"/>
  <c r="AA160" i="3" s="1"/>
  <c r="Z159" i="3"/>
  <c r="Z160" i="3" s="1"/>
  <c r="Y159" i="3"/>
  <c r="Y160" i="3" s="1"/>
  <c r="X159" i="3"/>
  <c r="X160" i="3" s="1"/>
  <c r="W159" i="3"/>
  <c r="W160" i="3" s="1"/>
  <c r="V159" i="3"/>
  <c r="V160" i="3" s="1"/>
  <c r="U159" i="3"/>
  <c r="U160" i="3" s="1"/>
  <c r="T159" i="3"/>
  <c r="T160" i="3" s="1"/>
  <c r="S159" i="3"/>
  <c r="S160" i="3" s="1"/>
  <c r="R159" i="3"/>
  <c r="R160" i="3" s="1"/>
  <c r="Q159" i="3"/>
  <c r="Q160" i="3" s="1"/>
  <c r="P159" i="3"/>
  <c r="P160" i="3" s="1"/>
  <c r="O159" i="3"/>
  <c r="O160" i="3" s="1"/>
  <c r="N159" i="3"/>
  <c r="N160" i="3" s="1"/>
  <c r="M159" i="3"/>
  <c r="M160" i="3" s="1"/>
  <c r="L159" i="3"/>
  <c r="L160" i="3" s="1"/>
  <c r="K159" i="3"/>
  <c r="K160" i="3" s="1"/>
  <c r="J159" i="3"/>
  <c r="J160" i="3" s="1"/>
  <c r="I159" i="3"/>
  <c r="I160" i="3" s="1"/>
  <c r="H159" i="3"/>
  <c r="H160" i="3" s="1"/>
  <c r="G159" i="3"/>
  <c r="G160" i="3" s="1"/>
  <c r="F159" i="3"/>
  <c r="F160" i="3" s="1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BD154" i="3"/>
  <c r="BD155" i="3" s="1"/>
  <c r="BC154" i="3"/>
  <c r="BC155" i="3" s="1"/>
  <c r="BB154" i="3"/>
  <c r="BB155" i="3" s="1"/>
  <c r="BA154" i="3"/>
  <c r="BA155" i="3" s="1"/>
  <c r="AZ154" i="3"/>
  <c r="AZ155" i="3" s="1"/>
  <c r="AY154" i="3"/>
  <c r="AY155" i="3" s="1"/>
  <c r="AX154" i="3"/>
  <c r="AX155" i="3" s="1"/>
  <c r="AW154" i="3"/>
  <c r="AW155" i="3" s="1"/>
  <c r="AV154" i="3"/>
  <c r="AV155" i="3" s="1"/>
  <c r="AU154" i="3"/>
  <c r="AU155" i="3" s="1"/>
  <c r="AT154" i="3"/>
  <c r="AT155" i="3" s="1"/>
  <c r="AS154" i="3"/>
  <c r="AS155" i="3" s="1"/>
  <c r="AR154" i="3"/>
  <c r="AR155" i="3" s="1"/>
  <c r="AQ154" i="3"/>
  <c r="AQ155" i="3" s="1"/>
  <c r="AP154" i="3"/>
  <c r="AP155" i="3" s="1"/>
  <c r="AO154" i="3"/>
  <c r="AO155" i="3" s="1"/>
  <c r="AN154" i="3"/>
  <c r="AN155" i="3" s="1"/>
  <c r="AM154" i="3"/>
  <c r="AM155" i="3" s="1"/>
  <c r="AL154" i="3"/>
  <c r="AL155" i="3" s="1"/>
  <c r="AK154" i="3"/>
  <c r="AK155" i="3" s="1"/>
  <c r="AJ154" i="3"/>
  <c r="AJ155" i="3" s="1"/>
  <c r="AI154" i="3"/>
  <c r="AI155" i="3" s="1"/>
  <c r="AH154" i="3"/>
  <c r="AH155" i="3" s="1"/>
  <c r="AG154" i="3"/>
  <c r="AG155" i="3" s="1"/>
  <c r="AF154" i="3"/>
  <c r="AF155" i="3" s="1"/>
  <c r="AE154" i="3"/>
  <c r="AE155" i="3" s="1"/>
  <c r="AD154" i="3"/>
  <c r="AD155" i="3" s="1"/>
  <c r="AC154" i="3"/>
  <c r="AC155" i="3" s="1"/>
  <c r="AB154" i="3"/>
  <c r="AB155" i="3" s="1"/>
  <c r="AA154" i="3"/>
  <c r="AA155" i="3" s="1"/>
  <c r="Z154" i="3"/>
  <c r="Z155" i="3" s="1"/>
  <c r="Y154" i="3"/>
  <c r="Y155" i="3" s="1"/>
  <c r="X154" i="3"/>
  <c r="X155" i="3" s="1"/>
  <c r="W154" i="3"/>
  <c r="W155" i="3" s="1"/>
  <c r="V154" i="3"/>
  <c r="V155" i="3" s="1"/>
  <c r="U154" i="3"/>
  <c r="U155" i="3" s="1"/>
  <c r="T154" i="3"/>
  <c r="T155" i="3" s="1"/>
  <c r="S154" i="3"/>
  <c r="S155" i="3" s="1"/>
  <c r="R154" i="3"/>
  <c r="R155" i="3" s="1"/>
  <c r="Q154" i="3"/>
  <c r="Q155" i="3" s="1"/>
  <c r="P154" i="3"/>
  <c r="P155" i="3" s="1"/>
  <c r="O154" i="3"/>
  <c r="O155" i="3" s="1"/>
  <c r="N154" i="3"/>
  <c r="N155" i="3" s="1"/>
  <c r="M154" i="3"/>
  <c r="M155" i="3" s="1"/>
  <c r="L154" i="3"/>
  <c r="L155" i="3" s="1"/>
  <c r="K154" i="3"/>
  <c r="K155" i="3" s="1"/>
  <c r="J154" i="3"/>
  <c r="J155" i="3" s="1"/>
  <c r="I154" i="3"/>
  <c r="I155" i="3" s="1"/>
  <c r="H154" i="3"/>
  <c r="H155" i="3" s="1"/>
  <c r="G154" i="3"/>
  <c r="G155" i="3" s="1"/>
  <c r="F154" i="3"/>
  <c r="F155" i="3" s="1"/>
  <c r="BD147" i="3"/>
  <c r="BD148" i="3" s="1"/>
  <c r="BC147" i="3"/>
  <c r="BC148" i="3" s="1"/>
  <c r="BB147" i="3"/>
  <c r="BB148" i="3" s="1"/>
  <c r="BA147" i="3"/>
  <c r="BA148" i="3" s="1"/>
  <c r="AZ147" i="3"/>
  <c r="AZ148" i="3" s="1"/>
  <c r="AY147" i="3"/>
  <c r="AY148" i="3" s="1"/>
  <c r="AX147" i="3"/>
  <c r="AX148" i="3" s="1"/>
  <c r="AW147" i="3"/>
  <c r="AW148" i="3" s="1"/>
  <c r="AV147" i="3"/>
  <c r="AV148" i="3" s="1"/>
  <c r="AU147" i="3"/>
  <c r="AU148" i="3" s="1"/>
  <c r="AT147" i="3"/>
  <c r="AT148" i="3" s="1"/>
  <c r="AS147" i="3"/>
  <c r="AS148" i="3" s="1"/>
  <c r="AR147" i="3"/>
  <c r="AR148" i="3" s="1"/>
  <c r="AQ147" i="3"/>
  <c r="AQ148" i="3" s="1"/>
  <c r="AP147" i="3"/>
  <c r="AP148" i="3" s="1"/>
  <c r="AO147" i="3"/>
  <c r="AO148" i="3" s="1"/>
  <c r="AN147" i="3"/>
  <c r="AN148" i="3" s="1"/>
  <c r="AM147" i="3"/>
  <c r="AM148" i="3" s="1"/>
  <c r="AL147" i="3"/>
  <c r="AL148" i="3" s="1"/>
  <c r="AK147" i="3"/>
  <c r="AK148" i="3" s="1"/>
  <c r="AJ147" i="3"/>
  <c r="AJ148" i="3" s="1"/>
  <c r="AI147" i="3"/>
  <c r="AI148" i="3" s="1"/>
  <c r="AH147" i="3"/>
  <c r="AH148" i="3" s="1"/>
  <c r="AG147" i="3"/>
  <c r="AG148" i="3" s="1"/>
  <c r="AF147" i="3"/>
  <c r="AF148" i="3" s="1"/>
  <c r="AE147" i="3"/>
  <c r="AE148" i="3" s="1"/>
  <c r="AD147" i="3"/>
  <c r="AD148" i="3" s="1"/>
  <c r="AC147" i="3"/>
  <c r="AC148" i="3" s="1"/>
  <c r="AB147" i="3"/>
  <c r="AB148" i="3" s="1"/>
  <c r="AA147" i="3"/>
  <c r="AA148" i="3" s="1"/>
  <c r="Z147" i="3"/>
  <c r="Z148" i="3" s="1"/>
  <c r="Y147" i="3"/>
  <c r="Y148" i="3" s="1"/>
  <c r="X147" i="3"/>
  <c r="X148" i="3" s="1"/>
  <c r="W147" i="3"/>
  <c r="W148" i="3" s="1"/>
  <c r="V147" i="3"/>
  <c r="V148" i="3" s="1"/>
  <c r="U147" i="3"/>
  <c r="U148" i="3" s="1"/>
  <c r="T147" i="3"/>
  <c r="T148" i="3" s="1"/>
  <c r="S147" i="3"/>
  <c r="S148" i="3" s="1"/>
  <c r="R147" i="3"/>
  <c r="R148" i="3" s="1"/>
  <c r="Q147" i="3"/>
  <c r="Q148" i="3" s="1"/>
  <c r="P147" i="3"/>
  <c r="P148" i="3" s="1"/>
  <c r="O147" i="3"/>
  <c r="O148" i="3" s="1"/>
  <c r="N147" i="3"/>
  <c r="N148" i="3" s="1"/>
  <c r="M147" i="3"/>
  <c r="M148" i="3" s="1"/>
  <c r="L147" i="3"/>
  <c r="L148" i="3" s="1"/>
  <c r="K147" i="3"/>
  <c r="K148" i="3" s="1"/>
  <c r="J147" i="3"/>
  <c r="J148" i="3" s="1"/>
  <c r="I147" i="3"/>
  <c r="I148" i="3" s="1"/>
  <c r="H147" i="3"/>
  <c r="H148" i="3" s="1"/>
  <c r="G147" i="3"/>
  <c r="G148" i="3" s="1"/>
  <c r="F147" i="3"/>
  <c r="F148" i="3" s="1"/>
  <c r="BD144" i="3"/>
  <c r="BD145" i="3" s="1"/>
  <c r="BC144" i="3"/>
  <c r="BC145" i="3" s="1"/>
  <c r="BB144" i="3"/>
  <c r="BB145" i="3" s="1"/>
  <c r="BA144" i="3"/>
  <c r="BA145" i="3" s="1"/>
  <c r="AZ144" i="3"/>
  <c r="AZ145" i="3" s="1"/>
  <c r="AY144" i="3"/>
  <c r="AY145" i="3" s="1"/>
  <c r="AX144" i="3"/>
  <c r="AX145" i="3" s="1"/>
  <c r="AW144" i="3"/>
  <c r="AW145" i="3" s="1"/>
  <c r="AV144" i="3"/>
  <c r="AV145" i="3" s="1"/>
  <c r="AU144" i="3"/>
  <c r="AU145" i="3" s="1"/>
  <c r="AT144" i="3"/>
  <c r="AT145" i="3" s="1"/>
  <c r="AS144" i="3"/>
  <c r="AS145" i="3" s="1"/>
  <c r="AR144" i="3"/>
  <c r="AR145" i="3" s="1"/>
  <c r="AQ144" i="3"/>
  <c r="AQ145" i="3" s="1"/>
  <c r="AP144" i="3"/>
  <c r="AP145" i="3" s="1"/>
  <c r="AO144" i="3"/>
  <c r="AO145" i="3" s="1"/>
  <c r="AN144" i="3"/>
  <c r="AN145" i="3" s="1"/>
  <c r="AM144" i="3"/>
  <c r="AM145" i="3" s="1"/>
  <c r="AL144" i="3"/>
  <c r="AL145" i="3" s="1"/>
  <c r="AK144" i="3"/>
  <c r="AK145" i="3" s="1"/>
  <c r="AJ144" i="3"/>
  <c r="AJ145" i="3" s="1"/>
  <c r="AI144" i="3"/>
  <c r="AI145" i="3" s="1"/>
  <c r="AH144" i="3"/>
  <c r="AH145" i="3" s="1"/>
  <c r="AG144" i="3"/>
  <c r="AG145" i="3" s="1"/>
  <c r="AF144" i="3"/>
  <c r="AF145" i="3" s="1"/>
  <c r="AE144" i="3"/>
  <c r="AE145" i="3" s="1"/>
  <c r="AD144" i="3"/>
  <c r="AD145" i="3" s="1"/>
  <c r="AC144" i="3"/>
  <c r="AC145" i="3" s="1"/>
  <c r="AB144" i="3"/>
  <c r="AB145" i="3" s="1"/>
  <c r="AA144" i="3"/>
  <c r="AA145" i="3" s="1"/>
  <c r="Z144" i="3"/>
  <c r="Z145" i="3" s="1"/>
  <c r="Y144" i="3"/>
  <c r="Y145" i="3" s="1"/>
  <c r="X144" i="3"/>
  <c r="X145" i="3" s="1"/>
  <c r="W144" i="3"/>
  <c r="W145" i="3" s="1"/>
  <c r="V144" i="3"/>
  <c r="V145" i="3" s="1"/>
  <c r="U144" i="3"/>
  <c r="U145" i="3" s="1"/>
  <c r="T144" i="3"/>
  <c r="T145" i="3" s="1"/>
  <c r="S144" i="3"/>
  <c r="S145" i="3" s="1"/>
  <c r="R144" i="3"/>
  <c r="R145" i="3" s="1"/>
  <c r="Q144" i="3"/>
  <c r="Q145" i="3" s="1"/>
  <c r="P144" i="3"/>
  <c r="P145" i="3" s="1"/>
  <c r="O144" i="3"/>
  <c r="O145" i="3" s="1"/>
  <c r="N144" i="3"/>
  <c r="N145" i="3" s="1"/>
  <c r="M144" i="3"/>
  <c r="M145" i="3" s="1"/>
  <c r="L144" i="3"/>
  <c r="L145" i="3" s="1"/>
  <c r="K144" i="3"/>
  <c r="K145" i="3" s="1"/>
  <c r="J144" i="3"/>
  <c r="J145" i="3" s="1"/>
  <c r="I144" i="3"/>
  <c r="I145" i="3" s="1"/>
  <c r="H144" i="3"/>
  <c r="H145" i="3" s="1"/>
  <c r="G144" i="3"/>
  <c r="G145" i="3" s="1"/>
  <c r="F144" i="3"/>
  <c r="F145" i="3" s="1"/>
  <c r="BD141" i="3"/>
  <c r="BD142" i="3" s="1"/>
  <c r="BC141" i="3"/>
  <c r="BC142" i="3" s="1"/>
  <c r="BB141" i="3"/>
  <c r="BB142" i="3" s="1"/>
  <c r="BA141" i="3"/>
  <c r="BA142" i="3" s="1"/>
  <c r="AZ141" i="3"/>
  <c r="AZ142" i="3" s="1"/>
  <c r="AY141" i="3"/>
  <c r="AY142" i="3" s="1"/>
  <c r="AX141" i="3"/>
  <c r="AX142" i="3" s="1"/>
  <c r="AW141" i="3"/>
  <c r="AW142" i="3" s="1"/>
  <c r="AV141" i="3"/>
  <c r="AV142" i="3" s="1"/>
  <c r="AU141" i="3"/>
  <c r="AU142" i="3" s="1"/>
  <c r="AT141" i="3"/>
  <c r="AT142" i="3" s="1"/>
  <c r="AS141" i="3"/>
  <c r="AS142" i="3" s="1"/>
  <c r="AR141" i="3"/>
  <c r="AR142" i="3" s="1"/>
  <c r="AQ141" i="3"/>
  <c r="AQ142" i="3" s="1"/>
  <c r="AP141" i="3"/>
  <c r="AP142" i="3" s="1"/>
  <c r="AO141" i="3"/>
  <c r="AO142" i="3" s="1"/>
  <c r="AN141" i="3"/>
  <c r="AN142" i="3" s="1"/>
  <c r="AM141" i="3"/>
  <c r="AM142" i="3" s="1"/>
  <c r="AL141" i="3"/>
  <c r="AL142" i="3" s="1"/>
  <c r="AK141" i="3"/>
  <c r="AK142" i="3" s="1"/>
  <c r="AJ141" i="3"/>
  <c r="AJ142" i="3" s="1"/>
  <c r="AI141" i="3"/>
  <c r="AI142" i="3" s="1"/>
  <c r="AH141" i="3"/>
  <c r="AH142" i="3" s="1"/>
  <c r="AG141" i="3"/>
  <c r="AG142" i="3" s="1"/>
  <c r="AF141" i="3"/>
  <c r="AF142" i="3" s="1"/>
  <c r="AE141" i="3"/>
  <c r="AE142" i="3" s="1"/>
  <c r="AD141" i="3"/>
  <c r="AD142" i="3" s="1"/>
  <c r="AC141" i="3"/>
  <c r="AC142" i="3" s="1"/>
  <c r="AB141" i="3"/>
  <c r="AB142" i="3" s="1"/>
  <c r="AA141" i="3"/>
  <c r="AA142" i="3" s="1"/>
  <c r="Z141" i="3"/>
  <c r="Z142" i="3" s="1"/>
  <c r="Y141" i="3"/>
  <c r="Y142" i="3" s="1"/>
  <c r="X141" i="3"/>
  <c r="X142" i="3" s="1"/>
  <c r="W141" i="3"/>
  <c r="W142" i="3" s="1"/>
  <c r="V141" i="3"/>
  <c r="V142" i="3" s="1"/>
  <c r="U141" i="3"/>
  <c r="U142" i="3" s="1"/>
  <c r="T141" i="3"/>
  <c r="T142" i="3" s="1"/>
  <c r="S141" i="3"/>
  <c r="S142" i="3" s="1"/>
  <c r="R141" i="3"/>
  <c r="R142" i="3" s="1"/>
  <c r="Q141" i="3"/>
  <c r="Q142" i="3" s="1"/>
  <c r="P141" i="3"/>
  <c r="P142" i="3" s="1"/>
  <c r="O141" i="3"/>
  <c r="O142" i="3" s="1"/>
  <c r="N141" i="3"/>
  <c r="N142" i="3" s="1"/>
  <c r="M141" i="3"/>
  <c r="M142" i="3" s="1"/>
  <c r="L141" i="3"/>
  <c r="L142" i="3" s="1"/>
  <c r="K141" i="3"/>
  <c r="K142" i="3" s="1"/>
  <c r="J141" i="3"/>
  <c r="J142" i="3" s="1"/>
  <c r="I141" i="3"/>
  <c r="I142" i="3" s="1"/>
  <c r="H141" i="3"/>
  <c r="H142" i="3" s="1"/>
  <c r="G141" i="3"/>
  <c r="G142" i="3" s="1"/>
  <c r="F141" i="3"/>
  <c r="F142" i="3" s="1"/>
  <c r="BD137" i="3"/>
  <c r="BD138" i="3" s="1"/>
  <c r="BC137" i="3"/>
  <c r="BC138" i="3" s="1"/>
  <c r="BB137" i="3"/>
  <c r="BB138" i="3" s="1"/>
  <c r="BA137" i="3"/>
  <c r="BA138" i="3" s="1"/>
  <c r="AZ137" i="3"/>
  <c r="AZ138" i="3" s="1"/>
  <c r="AY137" i="3"/>
  <c r="AY138" i="3" s="1"/>
  <c r="AX137" i="3"/>
  <c r="AX138" i="3" s="1"/>
  <c r="AW137" i="3"/>
  <c r="AW138" i="3" s="1"/>
  <c r="AV137" i="3"/>
  <c r="AV138" i="3" s="1"/>
  <c r="AU137" i="3"/>
  <c r="AU138" i="3" s="1"/>
  <c r="AT137" i="3"/>
  <c r="AT138" i="3" s="1"/>
  <c r="AS137" i="3"/>
  <c r="AS138" i="3" s="1"/>
  <c r="AR137" i="3"/>
  <c r="AR138" i="3" s="1"/>
  <c r="AQ137" i="3"/>
  <c r="AQ138" i="3" s="1"/>
  <c r="AP137" i="3"/>
  <c r="AP138" i="3" s="1"/>
  <c r="AO137" i="3"/>
  <c r="AO138" i="3" s="1"/>
  <c r="AN137" i="3"/>
  <c r="AN138" i="3" s="1"/>
  <c r="AM137" i="3"/>
  <c r="AM138" i="3" s="1"/>
  <c r="AL137" i="3"/>
  <c r="AL138" i="3" s="1"/>
  <c r="AK137" i="3"/>
  <c r="AK138" i="3" s="1"/>
  <c r="AJ137" i="3"/>
  <c r="AJ138" i="3" s="1"/>
  <c r="AI137" i="3"/>
  <c r="AI138" i="3" s="1"/>
  <c r="AH137" i="3"/>
  <c r="AH138" i="3" s="1"/>
  <c r="AG137" i="3"/>
  <c r="AG138" i="3" s="1"/>
  <c r="AF137" i="3"/>
  <c r="AF138" i="3" s="1"/>
  <c r="AE137" i="3"/>
  <c r="AE138" i="3" s="1"/>
  <c r="AD137" i="3"/>
  <c r="AD138" i="3" s="1"/>
  <c r="AC137" i="3"/>
  <c r="AC138" i="3" s="1"/>
  <c r="AB137" i="3"/>
  <c r="AB138" i="3" s="1"/>
  <c r="AA137" i="3"/>
  <c r="AA138" i="3" s="1"/>
  <c r="Z137" i="3"/>
  <c r="Z138" i="3" s="1"/>
  <c r="Y137" i="3"/>
  <c r="Y138" i="3" s="1"/>
  <c r="X137" i="3"/>
  <c r="X138" i="3" s="1"/>
  <c r="W137" i="3"/>
  <c r="W138" i="3" s="1"/>
  <c r="V137" i="3"/>
  <c r="V138" i="3" s="1"/>
  <c r="U137" i="3"/>
  <c r="U138" i="3" s="1"/>
  <c r="T137" i="3"/>
  <c r="T138" i="3" s="1"/>
  <c r="S137" i="3"/>
  <c r="S138" i="3" s="1"/>
  <c r="R137" i="3"/>
  <c r="R138" i="3" s="1"/>
  <c r="Q137" i="3"/>
  <c r="Q138" i="3" s="1"/>
  <c r="P137" i="3"/>
  <c r="P138" i="3" s="1"/>
  <c r="O137" i="3"/>
  <c r="O138" i="3" s="1"/>
  <c r="N137" i="3"/>
  <c r="N138" i="3" s="1"/>
  <c r="M137" i="3"/>
  <c r="M138" i="3" s="1"/>
  <c r="L137" i="3"/>
  <c r="L138" i="3" s="1"/>
  <c r="K137" i="3"/>
  <c r="K138" i="3" s="1"/>
  <c r="J137" i="3"/>
  <c r="J138" i="3" s="1"/>
  <c r="I137" i="3"/>
  <c r="I138" i="3" s="1"/>
  <c r="H137" i="3"/>
  <c r="H138" i="3" s="1"/>
  <c r="G137" i="3"/>
  <c r="G138" i="3" s="1"/>
  <c r="F137" i="3"/>
  <c r="F138" i="3" s="1"/>
  <c r="BD129" i="3"/>
  <c r="BD130" i="3" s="1"/>
  <c r="BC129" i="3"/>
  <c r="BC130" i="3" s="1"/>
  <c r="BB129" i="3"/>
  <c r="BB130" i="3" s="1"/>
  <c r="BA129" i="3"/>
  <c r="BA130" i="3" s="1"/>
  <c r="AZ129" i="3"/>
  <c r="AZ130" i="3" s="1"/>
  <c r="AY129" i="3"/>
  <c r="AY130" i="3" s="1"/>
  <c r="AX129" i="3"/>
  <c r="AX130" i="3" s="1"/>
  <c r="AW129" i="3"/>
  <c r="AW130" i="3" s="1"/>
  <c r="AV129" i="3"/>
  <c r="AV130" i="3" s="1"/>
  <c r="AU129" i="3"/>
  <c r="AU130" i="3" s="1"/>
  <c r="AT129" i="3"/>
  <c r="AT130" i="3" s="1"/>
  <c r="AS129" i="3"/>
  <c r="AS130" i="3" s="1"/>
  <c r="AR129" i="3"/>
  <c r="AR130" i="3" s="1"/>
  <c r="AQ129" i="3"/>
  <c r="AQ130" i="3" s="1"/>
  <c r="AP129" i="3"/>
  <c r="AP130" i="3" s="1"/>
  <c r="AO129" i="3"/>
  <c r="AO130" i="3" s="1"/>
  <c r="AN129" i="3"/>
  <c r="AN130" i="3" s="1"/>
  <c r="AM129" i="3"/>
  <c r="AM130" i="3" s="1"/>
  <c r="AL129" i="3"/>
  <c r="AL130" i="3" s="1"/>
  <c r="AK129" i="3"/>
  <c r="AK130" i="3" s="1"/>
  <c r="AJ129" i="3"/>
  <c r="AJ130" i="3" s="1"/>
  <c r="AI129" i="3"/>
  <c r="AI130" i="3" s="1"/>
  <c r="AH129" i="3"/>
  <c r="AH130" i="3" s="1"/>
  <c r="AG129" i="3"/>
  <c r="AG130" i="3" s="1"/>
  <c r="AF129" i="3"/>
  <c r="AF130" i="3" s="1"/>
  <c r="AE129" i="3"/>
  <c r="AE130" i="3" s="1"/>
  <c r="AD129" i="3"/>
  <c r="AD130" i="3" s="1"/>
  <c r="AC129" i="3"/>
  <c r="AC130" i="3" s="1"/>
  <c r="AB129" i="3"/>
  <c r="AB130" i="3" s="1"/>
  <c r="AA129" i="3"/>
  <c r="AA130" i="3" s="1"/>
  <c r="Z129" i="3"/>
  <c r="Z130" i="3" s="1"/>
  <c r="Y129" i="3"/>
  <c r="Y130" i="3" s="1"/>
  <c r="X129" i="3"/>
  <c r="X130" i="3" s="1"/>
  <c r="W129" i="3"/>
  <c r="W130" i="3" s="1"/>
  <c r="V129" i="3"/>
  <c r="V130" i="3" s="1"/>
  <c r="U129" i="3"/>
  <c r="U130" i="3" s="1"/>
  <c r="T129" i="3"/>
  <c r="T130" i="3" s="1"/>
  <c r="S129" i="3"/>
  <c r="S130" i="3" s="1"/>
  <c r="R129" i="3"/>
  <c r="R130" i="3" s="1"/>
  <c r="Q129" i="3"/>
  <c r="Q130" i="3" s="1"/>
  <c r="P129" i="3"/>
  <c r="P130" i="3" s="1"/>
  <c r="O129" i="3"/>
  <c r="O130" i="3" s="1"/>
  <c r="N129" i="3"/>
  <c r="N130" i="3" s="1"/>
  <c r="M129" i="3"/>
  <c r="M130" i="3" s="1"/>
  <c r="L129" i="3"/>
  <c r="L130" i="3" s="1"/>
  <c r="K129" i="3"/>
  <c r="K130" i="3" s="1"/>
  <c r="J129" i="3"/>
  <c r="J130" i="3" s="1"/>
  <c r="I129" i="3"/>
  <c r="I130" i="3" s="1"/>
  <c r="H129" i="3"/>
  <c r="H130" i="3" s="1"/>
  <c r="G129" i="3"/>
  <c r="G130" i="3" s="1"/>
  <c r="F129" i="3"/>
  <c r="F130" i="3" s="1"/>
  <c r="BD126" i="3"/>
  <c r="BD127" i="3" s="1"/>
  <c r="BC126" i="3"/>
  <c r="BC127" i="3" s="1"/>
  <c r="BB126" i="3"/>
  <c r="BB127" i="3" s="1"/>
  <c r="BA126" i="3"/>
  <c r="BA127" i="3" s="1"/>
  <c r="AZ126" i="3"/>
  <c r="AZ127" i="3" s="1"/>
  <c r="AY126" i="3"/>
  <c r="AY127" i="3" s="1"/>
  <c r="AX126" i="3"/>
  <c r="AX127" i="3" s="1"/>
  <c r="AW126" i="3"/>
  <c r="AW127" i="3" s="1"/>
  <c r="AV126" i="3"/>
  <c r="AV127" i="3" s="1"/>
  <c r="AU126" i="3"/>
  <c r="AU127" i="3" s="1"/>
  <c r="AT126" i="3"/>
  <c r="AT127" i="3" s="1"/>
  <c r="AS126" i="3"/>
  <c r="AS127" i="3" s="1"/>
  <c r="AR126" i="3"/>
  <c r="AR127" i="3" s="1"/>
  <c r="AQ126" i="3"/>
  <c r="AQ127" i="3" s="1"/>
  <c r="AP126" i="3"/>
  <c r="AP127" i="3" s="1"/>
  <c r="AO126" i="3"/>
  <c r="AO127" i="3" s="1"/>
  <c r="AN126" i="3"/>
  <c r="AN127" i="3" s="1"/>
  <c r="AM126" i="3"/>
  <c r="AM127" i="3" s="1"/>
  <c r="AL126" i="3"/>
  <c r="AL127" i="3" s="1"/>
  <c r="AK126" i="3"/>
  <c r="AK127" i="3" s="1"/>
  <c r="AJ126" i="3"/>
  <c r="AJ127" i="3" s="1"/>
  <c r="AI126" i="3"/>
  <c r="AI127" i="3" s="1"/>
  <c r="AH126" i="3"/>
  <c r="AH127" i="3" s="1"/>
  <c r="AG126" i="3"/>
  <c r="AG127" i="3" s="1"/>
  <c r="AF126" i="3"/>
  <c r="AF127" i="3" s="1"/>
  <c r="AE126" i="3"/>
  <c r="AE127" i="3" s="1"/>
  <c r="AD126" i="3"/>
  <c r="AD127" i="3" s="1"/>
  <c r="AC126" i="3"/>
  <c r="AC127" i="3" s="1"/>
  <c r="AB126" i="3"/>
  <c r="AB127" i="3" s="1"/>
  <c r="AA126" i="3"/>
  <c r="AA127" i="3" s="1"/>
  <c r="Z126" i="3"/>
  <c r="Z127" i="3" s="1"/>
  <c r="Y126" i="3"/>
  <c r="Y127" i="3" s="1"/>
  <c r="X126" i="3"/>
  <c r="X127" i="3" s="1"/>
  <c r="W126" i="3"/>
  <c r="W127" i="3" s="1"/>
  <c r="V126" i="3"/>
  <c r="V127" i="3" s="1"/>
  <c r="U126" i="3"/>
  <c r="U127" i="3" s="1"/>
  <c r="T126" i="3"/>
  <c r="T127" i="3" s="1"/>
  <c r="S126" i="3"/>
  <c r="S127" i="3" s="1"/>
  <c r="R126" i="3"/>
  <c r="R127" i="3" s="1"/>
  <c r="Q126" i="3"/>
  <c r="Q127" i="3" s="1"/>
  <c r="P126" i="3"/>
  <c r="P127" i="3" s="1"/>
  <c r="O126" i="3"/>
  <c r="O127" i="3" s="1"/>
  <c r="N126" i="3"/>
  <c r="N127" i="3" s="1"/>
  <c r="M126" i="3"/>
  <c r="M127" i="3" s="1"/>
  <c r="L126" i="3"/>
  <c r="L127" i="3" s="1"/>
  <c r="K126" i="3"/>
  <c r="K127" i="3" s="1"/>
  <c r="J126" i="3"/>
  <c r="J127" i="3" s="1"/>
  <c r="I126" i="3"/>
  <c r="I127" i="3" s="1"/>
  <c r="H126" i="3"/>
  <c r="H127" i="3" s="1"/>
  <c r="G126" i="3"/>
  <c r="G127" i="3" s="1"/>
  <c r="F126" i="3"/>
  <c r="F127" i="3" s="1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BD111" i="3"/>
  <c r="BD112" i="3" s="1"/>
  <c r="BC111" i="3"/>
  <c r="BC112" i="3" s="1"/>
  <c r="BB111" i="3"/>
  <c r="BB112" i="3" s="1"/>
  <c r="BA111" i="3"/>
  <c r="BA112" i="3" s="1"/>
  <c r="AZ111" i="3"/>
  <c r="AZ112" i="3" s="1"/>
  <c r="AY111" i="3"/>
  <c r="AY112" i="3" s="1"/>
  <c r="AX111" i="3"/>
  <c r="AX112" i="3" s="1"/>
  <c r="AW111" i="3"/>
  <c r="AW112" i="3" s="1"/>
  <c r="AV111" i="3"/>
  <c r="AV112" i="3" s="1"/>
  <c r="AU111" i="3"/>
  <c r="AU112" i="3" s="1"/>
  <c r="AT111" i="3"/>
  <c r="AT112" i="3" s="1"/>
  <c r="AS111" i="3"/>
  <c r="AS112" i="3" s="1"/>
  <c r="AR111" i="3"/>
  <c r="AR112" i="3" s="1"/>
  <c r="AQ111" i="3"/>
  <c r="AQ112" i="3" s="1"/>
  <c r="AP111" i="3"/>
  <c r="AP112" i="3" s="1"/>
  <c r="AO111" i="3"/>
  <c r="AO112" i="3" s="1"/>
  <c r="AN111" i="3"/>
  <c r="AN112" i="3" s="1"/>
  <c r="AM111" i="3"/>
  <c r="AM112" i="3" s="1"/>
  <c r="AL111" i="3"/>
  <c r="AL112" i="3" s="1"/>
  <c r="AK111" i="3"/>
  <c r="AK112" i="3" s="1"/>
  <c r="AJ111" i="3"/>
  <c r="AJ112" i="3" s="1"/>
  <c r="AI111" i="3"/>
  <c r="AI112" i="3" s="1"/>
  <c r="AH111" i="3"/>
  <c r="AH112" i="3" s="1"/>
  <c r="AG111" i="3"/>
  <c r="AG112" i="3" s="1"/>
  <c r="AF111" i="3"/>
  <c r="AF112" i="3" s="1"/>
  <c r="AE111" i="3"/>
  <c r="AE112" i="3" s="1"/>
  <c r="AD111" i="3"/>
  <c r="AD112" i="3" s="1"/>
  <c r="AC111" i="3"/>
  <c r="AC112" i="3" s="1"/>
  <c r="AB111" i="3"/>
  <c r="AB112" i="3" s="1"/>
  <c r="AA111" i="3"/>
  <c r="AA112" i="3" s="1"/>
  <c r="Z111" i="3"/>
  <c r="Z112" i="3" s="1"/>
  <c r="Y111" i="3"/>
  <c r="Y112" i="3" s="1"/>
  <c r="X111" i="3"/>
  <c r="X112" i="3" s="1"/>
  <c r="W111" i="3"/>
  <c r="W112" i="3" s="1"/>
  <c r="V111" i="3"/>
  <c r="V112" i="3" s="1"/>
  <c r="U111" i="3"/>
  <c r="U112" i="3" s="1"/>
  <c r="T111" i="3"/>
  <c r="T112" i="3" s="1"/>
  <c r="S111" i="3"/>
  <c r="S112" i="3" s="1"/>
  <c r="R111" i="3"/>
  <c r="R112" i="3" s="1"/>
  <c r="Q111" i="3"/>
  <c r="Q112" i="3" s="1"/>
  <c r="P111" i="3"/>
  <c r="P112" i="3" s="1"/>
  <c r="O111" i="3"/>
  <c r="O112" i="3" s="1"/>
  <c r="N111" i="3"/>
  <c r="N112" i="3" s="1"/>
  <c r="M111" i="3"/>
  <c r="M112" i="3" s="1"/>
  <c r="L111" i="3"/>
  <c r="L112" i="3" s="1"/>
  <c r="K111" i="3"/>
  <c r="K112" i="3" s="1"/>
  <c r="J111" i="3"/>
  <c r="J112" i="3" s="1"/>
  <c r="I111" i="3"/>
  <c r="I112" i="3" s="1"/>
  <c r="H111" i="3"/>
  <c r="H112" i="3" s="1"/>
  <c r="G111" i="3"/>
  <c r="G112" i="3" s="1"/>
  <c r="F111" i="3"/>
  <c r="F112" i="3" s="1"/>
  <c r="BD107" i="3"/>
  <c r="BD108" i="3" s="1"/>
  <c r="BC107" i="3"/>
  <c r="BC108" i="3" s="1"/>
  <c r="BB107" i="3"/>
  <c r="BB108" i="3" s="1"/>
  <c r="BA107" i="3"/>
  <c r="BA108" i="3" s="1"/>
  <c r="AZ107" i="3"/>
  <c r="AZ108" i="3" s="1"/>
  <c r="AY107" i="3"/>
  <c r="AY108" i="3" s="1"/>
  <c r="AX107" i="3"/>
  <c r="AX108" i="3" s="1"/>
  <c r="AW107" i="3"/>
  <c r="AW108" i="3" s="1"/>
  <c r="AV107" i="3"/>
  <c r="AV108" i="3" s="1"/>
  <c r="AU107" i="3"/>
  <c r="AU108" i="3" s="1"/>
  <c r="AT107" i="3"/>
  <c r="AT108" i="3" s="1"/>
  <c r="AS107" i="3"/>
  <c r="AS108" i="3" s="1"/>
  <c r="AR107" i="3"/>
  <c r="AR108" i="3" s="1"/>
  <c r="AQ107" i="3"/>
  <c r="AQ108" i="3" s="1"/>
  <c r="AP107" i="3"/>
  <c r="AP108" i="3" s="1"/>
  <c r="AO107" i="3"/>
  <c r="AO108" i="3" s="1"/>
  <c r="AN107" i="3"/>
  <c r="AN108" i="3" s="1"/>
  <c r="AM107" i="3"/>
  <c r="AM108" i="3" s="1"/>
  <c r="AL107" i="3"/>
  <c r="AL108" i="3" s="1"/>
  <c r="AK107" i="3"/>
  <c r="AK108" i="3" s="1"/>
  <c r="AJ107" i="3"/>
  <c r="AJ108" i="3" s="1"/>
  <c r="AI107" i="3"/>
  <c r="AI108" i="3" s="1"/>
  <c r="AH107" i="3"/>
  <c r="AH108" i="3" s="1"/>
  <c r="AG107" i="3"/>
  <c r="AG108" i="3" s="1"/>
  <c r="AF107" i="3"/>
  <c r="AF108" i="3" s="1"/>
  <c r="AE107" i="3"/>
  <c r="AE108" i="3" s="1"/>
  <c r="AD107" i="3"/>
  <c r="AD108" i="3" s="1"/>
  <c r="AC107" i="3"/>
  <c r="AC108" i="3" s="1"/>
  <c r="AB107" i="3"/>
  <c r="AB108" i="3" s="1"/>
  <c r="AA107" i="3"/>
  <c r="AA108" i="3" s="1"/>
  <c r="Z107" i="3"/>
  <c r="Z108" i="3" s="1"/>
  <c r="Y107" i="3"/>
  <c r="Y108" i="3" s="1"/>
  <c r="X107" i="3"/>
  <c r="X108" i="3" s="1"/>
  <c r="W107" i="3"/>
  <c r="W108" i="3" s="1"/>
  <c r="V107" i="3"/>
  <c r="V108" i="3" s="1"/>
  <c r="U107" i="3"/>
  <c r="U108" i="3" s="1"/>
  <c r="T107" i="3"/>
  <c r="T108" i="3" s="1"/>
  <c r="S107" i="3"/>
  <c r="S108" i="3" s="1"/>
  <c r="R107" i="3"/>
  <c r="R108" i="3" s="1"/>
  <c r="Q107" i="3"/>
  <c r="Q108" i="3" s="1"/>
  <c r="P107" i="3"/>
  <c r="P108" i="3" s="1"/>
  <c r="O107" i="3"/>
  <c r="O108" i="3" s="1"/>
  <c r="N107" i="3"/>
  <c r="N108" i="3" s="1"/>
  <c r="M107" i="3"/>
  <c r="M108" i="3" s="1"/>
  <c r="L107" i="3"/>
  <c r="L108" i="3" s="1"/>
  <c r="K107" i="3"/>
  <c r="K108" i="3" s="1"/>
  <c r="J107" i="3"/>
  <c r="J108" i="3" s="1"/>
  <c r="I107" i="3"/>
  <c r="I108" i="3" s="1"/>
  <c r="H107" i="3"/>
  <c r="H108" i="3" s="1"/>
  <c r="G107" i="3"/>
  <c r="G108" i="3" s="1"/>
  <c r="F107" i="3"/>
  <c r="F108" i="3" s="1"/>
  <c r="BD96" i="3"/>
  <c r="BD97" i="3" s="1"/>
  <c r="BC96" i="3"/>
  <c r="BC97" i="3" s="1"/>
  <c r="BB96" i="3"/>
  <c r="BB97" i="3" s="1"/>
  <c r="BA96" i="3"/>
  <c r="BA97" i="3" s="1"/>
  <c r="AZ96" i="3"/>
  <c r="AZ97" i="3" s="1"/>
  <c r="AY96" i="3"/>
  <c r="AY97" i="3" s="1"/>
  <c r="AX96" i="3"/>
  <c r="AX97" i="3" s="1"/>
  <c r="AW96" i="3"/>
  <c r="AW97" i="3" s="1"/>
  <c r="AV96" i="3"/>
  <c r="AV97" i="3" s="1"/>
  <c r="AU96" i="3"/>
  <c r="AU97" i="3" s="1"/>
  <c r="AT96" i="3"/>
  <c r="AT97" i="3" s="1"/>
  <c r="AS96" i="3"/>
  <c r="AS97" i="3" s="1"/>
  <c r="AR96" i="3"/>
  <c r="AR97" i="3" s="1"/>
  <c r="AQ96" i="3"/>
  <c r="AQ97" i="3" s="1"/>
  <c r="AP96" i="3"/>
  <c r="AP97" i="3" s="1"/>
  <c r="AO96" i="3"/>
  <c r="AO97" i="3" s="1"/>
  <c r="AN96" i="3"/>
  <c r="AN97" i="3" s="1"/>
  <c r="AM96" i="3"/>
  <c r="AM97" i="3" s="1"/>
  <c r="AL96" i="3"/>
  <c r="AL97" i="3" s="1"/>
  <c r="AK96" i="3"/>
  <c r="AK97" i="3" s="1"/>
  <c r="AJ96" i="3"/>
  <c r="AJ97" i="3" s="1"/>
  <c r="AI96" i="3"/>
  <c r="AI97" i="3" s="1"/>
  <c r="AH96" i="3"/>
  <c r="AH97" i="3" s="1"/>
  <c r="AG96" i="3"/>
  <c r="AG97" i="3" s="1"/>
  <c r="AF96" i="3"/>
  <c r="AF97" i="3" s="1"/>
  <c r="AE96" i="3"/>
  <c r="AE97" i="3" s="1"/>
  <c r="AD96" i="3"/>
  <c r="AD97" i="3" s="1"/>
  <c r="AC96" i="3"/>
  <c r="AC97" i="3" s="1"/>
  <c r="AB96" i="3"/>
  <c r="AB97" i="3" s="1"/>
  <c r="AA96" i="3"/>
  <c r="AA97" i="3" s="1"/>
  <c r="Z96" i="3"/>
  <c r="Z97" i="3" s="1"/>
  <c r="Y96" i="3"/>
  <c r="Y97" i="3" s="1"/>
  <c r="X96" i="3"/>
  <c r="X97" i="3" s="1"/>
  <c r="W96" i="3"/>
  <c r="W97" i="3" s="1"/>
  <c r="V96" i="3"/>
  <c r="V97" i="3" s="1"/>
  <c r="U96" i="3"/>
  <c r="U97" i="3" s="1"/>
  <c r="T96" i="3"/>
  <c r="T97" i="3" s="1"/>
  <c r="S96" i="3"/>
  <c r="S97" i="3" s="1"/>
  <c r="R96" i="3"/>
  <c r="R97" i="3" s="1"/>
  <c r="Q96" i="3"/>
  <c r="Q97" i="3" s="1"/>
  <c r="P96" i="3"/>
  <c r="P97" i="3" s="1"/>
  <c r="O96" i="3"/>
  <c r="O97" i="3" s="1"/>
  <c r="N96" i="3"/>
  <c r="N97" i="3" s="1"/>
  <c r="M96" i="3"/>
  <c r="M97" i="3" s="1"/>
  <c r="L96" i="3"/>
  <c r="L97" i="3" s="1"/>
  <c r="K96" i="3"/>
  <c r="K97" i="3" s="1"/>
  <c r="J96" i="3"/>
  <c r="J97" i="3" s="1"/>
  <c r="I96" i="3"/>
  <c r="I97" i="3" s="1"/>
  <c r="H96" i="3"/>
  <c r="H97" i="3" s="1"/>
  <c r="G96" i="3"/>
  <c r="G97" i="3" s="1"/>
  <c r="F96" i="3"/>
  <c r="F97" i="3" s="1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BD90" i="3"/>
  <c r="BD91" i="3" s="1"/>
  <c r="BC90" i="3"/>
  <c r="BC91" i="3" s="1"/>
  <c r="BB90" i="3"/>
  <c r="BB91" i="3" s="1"/>
  <c r="BA90" i="3"/>
  <c r="BA91" i="3" s="1"/>
  <c r="AZ90" i="3"/>
  <c r="AZ91" i="3" s="1"/>
  <c r="AY90" i="3"/>
  <c r="AY91" i="3" s="1"/>
  <c r="AX90" i="3"/>
  <c r="AX91" i="3" s="1"/>
  <c r="AW90" i="3"/>
  <c r="AW91" i="3" s="1"/>
  <c r="AV90" i="3"/>
  <c r="AV91" i="3" s="1"/>
  <c r="AU90" i="3"/>
  <c r="AU91" i="3" s="1"/>
  <c r="AT90" i="3"/>
  <c r="AT91" i="3" s="1"/>
  <c r="AS90" i="3"/>
  <c r="AS91" i="3" s="1"/>
  <c r="AR90" i="3"/>
  <c r="AR91" i="3" s="1"/>
  <c r="AQ90" i="3"/>
  <c r="AQ91" i="3" s="1"/>
  <c r="AP90" i="3"/>
  <c r="AP91" i="3" s="1"/>
  <c r="AO90" i="3"/>
  <c r="AO91" i="3" s="1"/>
  <c r="AN90" i="3"/>
  <c r="AN91" i="3" s="1"/>
  <c r="AM90" i="3"/>
  <c r="AM91" i="3" s="1"/>
  <c r="AL90" i="3"/>
  <c r="AL91" i="3" s="1"/>
  <c r="AK90" i="3"/>
  <c r="AK91" i="3" s="1"/>
  <c r="AJ90" i="3"/>
  <c r="AJ91" i="3" s="1"/>
  <c r="AI90" i="3"/>
  <c r="AI91" i="3" s="1"/>
  <c r="AH90" i="3"/>
  <c r="AH91" i="3" s="1"/>
  <c r="AG90" i="3"/>
  <c r="AG91" i="3" s="1"/>
  <c r="AF90" i="3"/>
  <c r="AF91" i="3" s="1"/>
  <c r="AE90" i="3"/>
  <c r="AE91" i="3" s="1"/>
  <c r="AD90" i="3"/>
  <c r="AD91" i="3" s="1"/>
  <c r="AC90" i="3"/>
  <c r="AC91" i="3" s="1"/>
  <c r="AB90" i="3"/>
  <c r="AB91" i="3" s="1"/>
  <c r="AA90" i="3"/>
  <c r="AA91" i="3" s="1"/>
  <c r="Z90" i="3"/>
  <c r="Z91" i="3" s="1"/>
  <c r="Y90" i="3"/>
  <c r="Y91" i="3" s="1"/>
  <c r="X90" i="3"/>
  <c r="X91" i="3" s="1"/>
  <c r="W90" i="3"/>
  <c r="W91" i="3" s="1"/>
  <c r="V90" i="3"/>
  <c r="V91" i="3" s="1"/>
  <c r="U90" i="3"/>
  <c r="U91" i="3" s="1"/>
  <c r="T90" i="3"/>
  <c r="T91" i="3" s="1"/>
  <c r="S90" i="3"/>
  <c r="S91" i="3" s="1"/>
  <c r="R90" i="3"/>
  <c r="R91" i="3" s="1"/>
  <c r="Q90" i="3"/>
  <c r="Q91" i="3" s="1"/>
  <c r="P90" i="3"/>
  <c r="P91" i="3" s="1"/>
  <c r="O90" i="3"/>
  <c r="O91" i="3" s="1"/>
  <c r="N90" i="3"/>
  <c r="N91" i="3" s="1"/>
  <c r="M90" i="3"/>
  <c r="M91" i="3" s="1"/>
  <c r="L90" i="3"/>
  <c r="L91" i="3" s="1"/>
  <c r="K90" i="3"/>
  <c r="K91" i="3" s="1"/>
  <c r="J90" i="3"/>
  <c r="J91" i="3" s="1"/>
  <c r="I90" i="3"/>
  <c r="I91" i="3" s="1"/>
  <c r="H90" i="3"/>
  <c r="H91" i="3" s="1"/>
  <c r="G90" i="3"/>
  <c r="G91" i="3" s="1"/>
  <c r="F90" i="3"/>
  <c r="F91" i="3" s="1"/>
  <c r="BD84" i="3"/>
  <c r="BD85" i="3" s="1"/>
  <c r="BC84" i="3"/>
  <c r="BC85" i="3" s="1"/>
  <c r="BB84" i="3"/>
  <c r="BB85" i="3" s="1"/>
  <c r="BA84" i="3"/>
  <c r="BA85" i="3" s="1"/>
  <c r="AZ84" i="3"/>
  <c r="AZ85" i="3" s="1"/>
  <c r="AY84" i="3"/>
  <c r="AY85" i="3" s="1"/>
  <c r="AX84" i="3"/>
  <c r="AX85" i="3" s="1"/>
  <c r="AW84" i="3"/>
  <c r="AW85" i="3" s="1"/>
  <c r="AV84" i="3"/>
  <c r="AV85" i="3" s="1"/>
  <c r="AU84" i="3"/>
  <c r="AU85" i="3" s="1"/>
  <c r="AT84" i="3"/>
  <c r="AT85" i="3" s="1"/>
  <c r="AS84" i="3"/>
  <c r="AS85" i="3" s="1"/>
  <c r="AR84" i="3"/>
  <c r="AR85" i="3" s="1"/>
  <c r="AQ84" i="3"/>
  <c r="AQ85" i="3" s="1"/>
  <c r="AP84" i="3"/>
  <c r="AP85" i="3" s="1"/>
  <c r="AO84" i="3"/>
  <c r="AO85" i="3" s="1"/>
  <c r="AN84" i="3"/>
  <c r="AN85" i="3" s="1"/>
  <c r="AM84" i="3"/>
  <c r="AM85" i="3" s="1"/>
  <c r="AL84" i="3"/>
  <c r="AL85" i="3" s="1"/>
  <c r="AK84" i="3"/>
  <c r="AK85" i="3" s="1"/>
  <c r="AJ84" i="3"/>
  <c r="AJ85" i="3" s="1"/>
  <c r="AI84" i="3"/>
  <c r="AI85" i="3" s="1"/>
  <c r="AH84" i="3"/>
  <c r="AH85" i="3" s="1"/>
  <c r="AG84" i="3"/>
  <c r="AG85" i="3" s="1"/>
  <c r="AF84" i="3"/>
  <c r="AF85" i="3" s="1"/>
  <c r="AE84" i="3"/>
  <c r="AE85" i="3" s="1"/>
  <c r="AD84" i="3"/>
  <c r="AD85" i="3" s="1"/>
  <c r="AC84" i="3"/>
  <c r="AC85" i="3" s="1"/>
  <c r="AB84" i="3"/>
  <c r="AB85" i="3" s="1"/>
  <c r="AA84" i="3"/>
  <c r="AA85" i="3" s="1"/>
  <c r="Z84" i="3"/>
  <c r="Z85" i="3" s="1"/>
  <c r="Y84" i="3"/>
  <c r="Y85" i="3" s="1"/>
  <c r="X84" i="3"/>
  <c r="X85" i="3" s="1"/>
  <c r="W84" i="3"/>
  <c r="W85" i="3" s="1"/>
  <c r="V84" i="3"/>
  <c r="V85" i="3" s="1"/>
  <c r="U84" i="3"/>
  <c r="U85" i="3" s="1"/>
  <c r="T84" i="3"/>
  <c r="T85" i="3" s="1"/>
  <c r="S84" i="3"/>
  <c r="S85" i="3" s="1"/>
  <c r="R84" i="3"/>
  <c r="R85" i="3" s="1"/>
  <c r="Q84" i="3"/>
  <c r="Q85" i="3" s="1"/>
  <c r="P84" i="3"/>
  <c r="P85" i="3" s="1"/>
  <c r="O84" i="3"/>
  <c r="O85" i="3" s="1"/>
  <c r="N84" i="3"/>
  <c r="N85" i="3" s="1"/>
  <c r="M84" i="3"/>
  <c r="M85" i="3" s="1"/>
  <c r="L84" i="3"/>
  <c r="L85" i="3" s="1"/>
  <c r="K84" i="3"/>
  <c r="K85" i="3" s="1"/>
  <c r="J84" i="3"/>
  <c r="J85" i="3" s="1"/>
  <c r="I84" i="3"/>
  <c r="I85" i="3" s="1"/>
  <c r="H84" i="3"/>
  <c r="H85" i="3" s="1"/>
  <c r="G84" i="3"/>
  <c r="G85" i="3" s="1"/>
  <c r="F84" i="3"/>
  <c r="F85" i="3" s="1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BD73" i="3"/>
  <c r="BD74" i="3" s="1"/>
  <c r="BC73" i="3"/>
  <c r="BC74" i="3" s="1"/>
  <c r="BB73" i="3"/>
  <c r="BB74" i="3" s="1"/>
  <c r="BA73" i="3"/>
  <c r="BA74" i="3" s="1"/>
  <c r="AZ73" i="3"/>
  <c r="AZ74" i="3" s="1"/>
  <c r="AY73" i="3"/>
  <c r="AY74" i="3" s="1"/>
  <c r="AX73" i="3"/>
  <c r="AX74" i="3" s="1"/>
  <c r="AW73" i="3"/>
  <c r="AW74" i="3" s="1"/>
  <c r="AV73" i="3"/>
  <c r="AV74" i="3" s="1"/>
  <c r="AU73" i="3"/>
  <c r="AU74" i="3" s="1"/>
  <c r="AT73" i="3"/>
  <c r="AT74" i="3" s="1"/>
  <c r="AS73" i="3"/>
  <c r="AS74" i="3" s="1"/>
  <c r="AR73" i="3"/>
  <c r="AR74" i="3" s="1"/>
  <c r="AQ73" i="3"/>
  <c r="AQ74" i="3" s="1"/>
  <c r="AP73" i="3"/>
  <c r="AP74" i="3" s="1"/>
  <c r="AO73" i="3"/>
  <c r="AO74" i="3" s="1"/>
  <c r="AN73" i="3"/>
  <c r="AN74" i="3" s="1"/>
  <c r="AM73" i="3"/>
  <c r="AM74" i="3" s="1"/>
  <c r="AL73" i="3"/>
  <c r="AL74" i="3" s="1"/>
  <c r="AK73" i="3"/>
  <c r="AK74" i="3" s="1"/>
  <c r="AJ73" i="3"/>
  <c r="AJ74" i="3" s="1"/>
  <c r="AI73" i="3"/>
  <c r="AI74" i="3" s="1"/>
  <c r="AH73" i="3"/>
  <c r="AH74" i="3" s="1"/>
  <c r="AG73" i="3"/>
  <c r="AG74" i="3" s="1"/>
  <c r="AF73" i="3"/>
  <c r="AF74" i="3" s="1"/>
  <c r="AE73" i="3"/>
  <c r="AE74" i="3" s="1"/>
  <c r="AD73" i="3"/>
  <c r="AD74" i="3" s="1"/>
  <c r="AC73" i="3"/>
  <c r="AC74" i="3" s="1"/>
  <c r="AB73" i="3"/>
  <c r="AB74" i="3" s="1"/>
  <c r="AA73" i="3"/>
  <c r="AA74" i="3" s="1"/>
  <c r="Z73" i="3"/>
  <c r="Z74" i="3" s="1"/>
  <c r="Y73" i="3"/>
  <c r="Y74" i="3" s="1"/>
  <c r="X73" i="3"/>
  <c r="X74" i="3" s="1"/>
  <c r="W73" i="3"/>
  <c r="W74" i="3" s="1"/>
  <c r="V73" i="3"/>
  <c r="V74" i="3" s="1"/>
  <c r="U73" i="3"/>
  <c r="U74" i="3" s="1"/>
  <c r="T73" i="3"/>
  <c r="T74" i="3" s="1"/>
  <c r="S73" i="3"/>
  <c r="S74" i="3" s="1"/>
  <c r="R73" i="3"/>
  <c r="R74" i="3" s="1"/>
  <c r="Q73" i="3"/>
  <c r="Q74" i="3" s="1"/>
  <c r="P73" i="3"/>
  <c r="P74" i="3" s="1"/>
  <c r="O73" i="3"/>
  <c r="O74" i="3" s="1"/>
  <c r="N73" i="3"/>
  <c r="N74" i="3" s="1"/>
  <c r="M73" i="3"/>
  <c r="M74" i="3" s="1"/>
  <c r="L73" i="3"/>
  <c r="L74" i="3" s="1"/>
  <c r="K73" i="3"/>
  <c r="K74" i="3" s="1"/>
  <c r="J73" i="3"/>
  <c r="J74" i="3" s="1"/>
  <c r="I73" i="3"/>
  <c r="I74" i="3" s="1"/>
  <c r="H73" i="3"/>
  <c r="H74" i="3" s="1"/>
  <c r="G73" i="3"/>
  <c r="G74" i="3" s="1"/>
  <c r="F73" i="3"/>
  <c r="F74" i="3" s="1"/>
  <c r="BD64" i="3"/>
  <c r="BD65" i="3" s="1"/>
  <c r="BC64" i="3"/>
  <c r="BC65" i="3" s="1"/>
  <c r="BB64" i="3"/>
  <c r="BB65" i="3" s="1"/>
  <c r="BA64" i="3"/>
  <c r="BA65" i="3" s="1"/>
  <c r="AZ64" i="3"/>
  <c r="AZ65" i="3" s="1"/>
  <c r="AY64" i="3"/>
  <c r="AY65" i="3" s="1"/>
  <c r="AX64" i="3"/>
  <c r="AX65" i="3" s="1"/>
  <c r="AW64" i="3"/>
  <c r="AW65" i="3" s="1"/>
  <c r="AV64" i="3"/>
  <c r="AV65" i="3" s="1"/>
  <c r="AU64" i="3"/>
  <c r="AU65" i="3" s="1"/>
  <c r="AT64" i="3"/>
  <c r="AT65" i="3" s="1"/>
  <c r="AS64" i="3"/>
  <c r="AS65" i="3" s="1"/>
  <c r="AR64" i="3"/>
  <c r="AR65" i="3" s="1"/>
  <c r="AQ64" i="3"/>
  <c r="AQ65" i="3" s="1"/>
  <c r="AP64" i="3"/>
  <c r="AP65" i="3" s="1"/>
  <c r="AO64" i="3"/>
  <c r="AO65" i="3" s="1"/>
  <c r="AN64" i="3"/>
  <c r="AN65" i="3" s="1"/>
  <c r="AM64" i="3"/>
  <c r="AM65" i="3" s="1"/>
  <c r="AL64" i="3"/>
  <c r="AL65" i="3" s="1"/>
  <c r="AK64" i="3"/>
  <c r="AK65" i="3" s="1"/>
  <c r="AJ64" i="3"/>
  <c r="AJ65" i="3" s="1"/>
  <c r="AI64" i="3"/>
  <c r="AI65" i="3" s="1"/>
  <c r="AH64" i="3"/>
  <c r="AH65" i="3" s="1"/>
  <c r="AG64" i="3"/>
  <c r="AG65" i="3" s="1"/>
  <c r="AF64" i="3"/>
  <c r="AF65" i="3" s="1"/>
  <c r="AE64" i="3"/>
  <c r="AE65" i="3" s="1"/>
  <c r="AD64" i="3"/>
  <c r="AD65" i="3" s="1"/>
  <c r="AC64" i="3"/>
  <c r="AC65" i="3" s="1"/>
  <c r="AB64" i="3"/>
  <c r="AB65" i="3" s="1"/>
  <c r="AA64" i="3"/>
  <c r="AA65" i="3" s="1"/>
  <c r="Z64" i="3"/>
  <c r="Z65" i="3" s="1"/>
  <c r="Y64" i="3"/>
  <c r="Y65" i="3" s="1"/>
  <c r="X64" i="3"/>
  <c r="X65" i="3" s="1"/>
  <c r="W64" i="3"/>
  <c r="W65" i="3" s="1"/>
  <c r="V64" i="3"/>
  <c r="V65" i="3" s="1"/>
  <c r="U64" i="3"/>
  <c r="U65" i="3" s="1"/>
  <c r="T64" i="3"/>
  <c r="T65" i="3" s="1"/>
  <c r="S64" i="3"/>
  <c r="S65" i="3" s="1"/>
  <c r="R64" i="3"/>
  <c r="R65" i="3" s="1"/>
  <c r="Q64" i="3"/>
  <c r="Q65" i="3" s="1"/>
  <c r="P64" i="3"/>
  <c r="P65" i="3" s="1"/>
  <c r="O64" i="3"/>
  <c r="O65" i="3" s="1"/>
  <c r="N64" i="3"/>
  <c r="N65" i="3" s="1"/>
  <c r="M64" i="3"/>
  <c r="M65" i="3" s="1"/>
  <c r="L64" i="3"/>
  <c r="L65" i="3" s="1"/>
  <c r="K64" i="3"/>
  <c r="K65" i="3" s="1"/>
  <c r="J64" i="3"/>
  <c r="J65" i="3" s="1"/>
  <c r="I64" i="3"/>
  <c r="I65" i="3" s="1"/>
  <c r="H64" i="3"/>
  <c r="H65" i="3" s="1"/>
  <c r="G64" i="3"/>
  <c r="G65" i="3" s="1"/>
  <c r="F64" i="3"/>
  <c r="F65" i="3" s="1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BD59" i="3"/>
  <c r="BD60" i="3" s="1"/>
  <c r="BC59" i="3"/>
  <c r="BC60" i="3" s="1"/>
  <c r="BB59" i="3"/>
  <c r="BB60" i="3" s="1"/>
  <c r="BA59" i="3"/>
  <c r="BA60" i="3" s="1"/>
  <c r="AZ59" i="3"/>
  <c r="AZ60" i="3" s="1"/>
  <c r="AY59" i="3"/>
  <c r="AY60" i="3" s="1"/>
  <c r="AX59" i="3"/>
  <c r="AX60" i="3" s="1"/>
  <c r="AW59" i="3"/>
  <c r="AW60" i="3" s="1"/>
  <c r="AV59" i="3"/>
  <c r="AV60" i="3" s="1"/>
  <c r="AU59" i="3"/>
  <c r="AU60" i="3" s="1"/>
  <c r="AT59" i="3"/>
  <c r="AT60" i="3" s="1"/>
  <c r="AS59" i="3"/>
  <c r="AS60" i="3" s="1"/>
  <c r="AR59" i="3"/>
  <c r="AR60" i="3" s="1"/>
  <c r="AQ59" i="3"/>
  <c r="AQ60" i="3" s="1"/>
  <c r="AP59" i="3"/>
  <c r="AP60" i="3" s="1"/>
  <c r="AO59" i="3"/>
  <c r="AO60" i="3" s="1"/>
  <c r="AN59" i="3"/>
  <c r="AN60" i="3" s="1"/>
  <c r="AM59" i="3"/>
  <c r="AM60" i="3" s="1"/>
  <c r="AL59" i="3"/>
  <c r="AL60" i="3" s="1"/>
  <c r="AK59" i="3"/>
  <c r="AK60" i="3" s="1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T59" i="3"/>
  <c r="T60" i="3" s="1"/>
  <c r="S59" i="3"/>
  <c r="S60" i="3" s="1"/>
  <c r="R59" i="3"/>
  <c r="R60" i="3" s="1"/>
  <c r="Q59" i="3"/>
  <c r="Q60" i="3" s="1"/>
  <c r="P59" i="3"/>
  <c r="P60" i="3" s="1"/>
  <c r="O59" i="3"/>
  <c r="O60" i="3" s="1"/>
  <c r="N59" i="3"/>
  <c r="N60" i="3" s="1"/>
  <c r="M59" i="3"/>
  <c r="M60" i="3" s="1"/>
  <c r="L59" i="3"/>
  <c r="L60" i="3" s="1"/>
  <c r="K59" i="3"/>
  <c r="K60" i="3" s="1"/>
  <c r="J59" i="3"/>
  <c r="J60" i="3" s="1"/>
  <c r="I59" i="3"/>
  <c r="I60" i="3" s="1"/>
  <c r="H59" i="3"/>
  <c r="H60" i="3" s="1"/>
  <c r="G59" i="3"/>
  <c r="G60" i="3" s="1"/>
  <c r="F59" i="3"/>
  <c r="F60" i="3" s="1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BD51" i="3"/>
  <c r="BD52" i="3" s="1"/>
  <c r="BC51" i="3"/>
  <c r="BC52" i="3" s="1"/>
  <c r="BB51" i="3"/>
  <c r="BB52" i="3" s="1"/>
  <c r="BA51" i="3"/>
  <c r="BA52" i="3" s="1"/>
  <c r="AZ51" i="3"/>
  <c r="AZ52" i="3" s="1"/>
  <c r="AY51" i="3"/>
  <c r="AY52" i="3" s="1"/>
  <c r="AX51" i="3"/>
  <c r="AX52" i="3" s="1"/>
  <c r="AW51" i="3"/>
  <c r="AW52" i="3" s="1"/>
  <c r="AV51" i="3"/>
  <c r="AV52" i="3" s="1"/>
  <c r="AU51" i="3"/>
  <c r="AU52" i="3" s="1"/>
  <c r="AT51" i="3"/>
  <c r="AT52" i="3" s="1"/>
  <c r="AS51" i="3"/>
  <c r="AS52" i="3" s="1"/>
  <c r="AR51" i="3"/>
  <c r="AR52" i="3" s="1"/>
  <c r="AQ51" i="3"/>
  <c r="AQ52" i="3" s="1"/>
  <c r="AP51" i="3"/>
  <c r="AP52" i="3" s="1"/>
  <c r="AO51" i="3"/>
  <c r="AO52" i="3" s="1"/>
  <c r="AN51" i="3"/>
  <c r="AN52" i="3" s="1"/>
  <c r="AM51" i="3"/>
  <c r="AM52" i="3" s="1"/>
  <c r="AL51" i="3"/>
  <c r="AL52" i="3" s="1"/>
  <c r="AK51" i="3"/>
  <c r="AK52" i="3" s="1"/>
  <c r="AJ51" i="3"/>
  <c r="AJ52" i="3" s="1"/>
  <c r="AI51" i="3"/>
  <c r="AI52" i="3" s="1"/>
  <c r="AH51" i="3"/>
  <c r="AH52" i="3" s="1"/>
  <c r="AG51" i="3"/>
  <c r="AG52" i="3" s="1"/>
  <c r="AF51" i="3"/>
  <c r="AF52" i="3" s="1"/>
  <c r="AE51" i="3"/>
  <c r="AE52" i="3" s="1"/>
  <c r="AD51" i="3"/>
  <c r="AD52" i="3" s="1"/>
  <c r="AC51" i="3"/>
  <c r="AC52" i="3" s="1"/>
  <c r="AB51" i="3"/>
  <c r="AB52" i="3" s="1"/>
  <c r="AA51" i="3"/>
  <c r="AA52" i="3" s="1"/>
  <c r="Z51" i="3"/>
  <c r="Z52" i="3" s="1"/>
  <c r="Y51" i="3"/>
  <c r="Y52" i="3" s="1"/>
  <c r="X51" i="3"/>
  <c r="X52" i="3" s="1"/>
  <c r="W51" i="3"/>
  <c r="W52" i="3" s="1"/>
  <c r="V51" i="3"/>
  <c r="V52" i="3" s="1"/>
  <c r="U51" i="3"/>
  <c r="U52" i="3" s="1"/>
  <c r="T51" i="3"/>
  <c r="T52" i="3" s="1"/>
  <c r="S51" i="3"/>
  <c r="S52" i="3" s="1"/>
  <c r="R51" i="3"/>
  <c r="R52" i="3" s="1"/>
  <c r="Q51" i="3"/>
  <c r="Q52" i="3" s="1"/>
  <c r="P51" i="3"/>
  <c r="P52" i="3" s="1"/>
  <c r="O51" i="3"/>
  <c r="O52" i="3" s="1"/>
  <c r="N51" i="3"/>
  <c r="N52" i="3" s="1"/>
  <c r="M51" i="3"/>
  <c r="M52" i="3" s="1"/>
  <c r="L51" i="3"/>
  <c r="L52" i="3" s="1"/>
  <c r="K51" i="3"/>
  <c r="K52" i="3" s="1"/>
  <c r="J51" i="3"/>
  <c r="J52" i="3" s="1"/>
  <c r="I51" i="3"/>
  <c r="I52" i="3" s="1"/>
  <c r="H51" i="3"/>
  <c r="H52" i="3" s="1"/>
  <c r="G51" i="3"/>
  <c r="G52" i="3" s="1"/>
  <c r="F51" i="3"/>
  <c r="F52" i="3" s="1"/>
  <c r="BD48" i="3"/>
  <c r="BD49" i="3" s="1"/>
  <c r="BC48" i="3"/>
  <c r="BC49" i="3" s="1"/>
  <c r="BB48" i="3"/>
  <c r="BB49" i="3" s="1"/>
  <c r="BA48" i="3"/>
  <c r="BA49" i="3" s="1"/>
  <c r="AZ48" i="3"/>
  <c r="AZ49" i="3" s="1"/>
  <c r="AY48" i="3"/>
  <c r="AY49" i="3" s="1"/>
  <c r="AX48" i="3"/>
  <c r="AX49" i="3" s="1"/>
  <c r="AW48" i="3"/>
  <c r="AW49" i="3" s="1"/>
  <c r="AV48" i="3"/>
  <c r="AV49" i="3" s="1"/>
  <c r="AU48" i="3"/>
  <c r="AU49" i="3" s="1"/>
  <c r="AT48" i="3"/>
  <c r="AT49" i="3" s="1"/>
  <c r="AS48" i="3"/>
  <c r="AS49" i="3" s="1"/>
  <c r="AR48" i="3"/>
  <c r="AR49" i="3" s="1"/>
  <c r="AQ48" i="3"/>
  <c r="AQ49" i="3" s="1"/>
  <c r="AP48" i="3"/>
  <c r="AP49" i="3" s="1"/>
  <c r="AO48" i="3"/>
  <c r="AO49" i="3" s="1"/>
  <c r="AN48" i="3"/>
  <c r="AN49" i="3" s="1"/>
  <c r="AM48" i="3"/>
  <c r="AM49" i="3" s="1"/>
  <c r="AL48" i="3"/>
  <c r="AL49" i="3" s="1"/>
  <c r="AK48" i="3"/>
  <c r="AK49" i="3" s="1"/>
  <c r="AJ48" i="3"/>
  <c r="AJ49" i="3" s="1"/>
  <c r="AI48" i="3"/>
  <c r="AI49" i="3" s="1"/>
  <c r="AH48" i="3"/>
  <c r="AH49" i="3" s="1"/>
  <c r="AG48" i="3"/>
  <c r="AG49" i="3" s="1"/>
  <c r="AF48" i="3"/>
  <c r="AF49" i="3" s="1"/>
  <c r="AE48" i="3"/>
  <c r="AE49" i="3" s="1"/>
  <c r="AD48" i="3"/>
  <c r="AD49" i="3" s="1"/>
  <c r="AC48" i="3"/>
  <c r="AC49" i="3" s="1"/>
  <c r="AB48" i="3"/>
  <c r="AB49" i="3" s="1"/>
  <c r="AA48" i="3"/>
  <c r="AA49" i="3" s="1"/>
  <c r="Z48" i="3"/>
  <c r="Z49" i="3" s="1"/>
  <c r="Y48" i="3"/>
  <c r="Y49" i="3" s="1"/>
  <c r="X48" i="3"/>
  <c r="X49" i="3" s="1"/>
  <c r="W48" i="3"/>
  <c r="W49" i="3" s="1"/>
  <c r="V48" i="3"/>
  <c r="V49" i="3" s="1"/>
  <c r="U48" i="3"/>
  <c r="U49" i="3" s="1"/>
  <c r="T48" i="3"/>
  <c r="T49" i="3" s="1"/>
  <c r="S48" i="3"/>
  <c r="S49" i="3" s="1"/>
  <c r="R48" i="3"/>
  <c r="R49" i="3" s="1"/>
  <c r="Q48" i="3"/>
  <c r="Q49" i="3" s="1"/>
  <c r="P48" i="3"/>
  <c r="P49" i="3" s="1"/>
  <c r="O48" i="3"/>
  <c r="O49" i="3" s="1"/>
  <c r="N48" i="3"/>
  <c r="N49" i="3" s="1"/>
  <c r="M48" i="3"/>
  <c r="M49" i="3" s="1"/>
  <c r="L48" i="3"/>
  <c r="L49" i="3" s="1"/>
  <c r="K48" i="3"/>
  <c r="K49" i="3" s="1"/>
  <c r="J48" i="3"/>
  <c r="J49" i="3" s="1"/>
  <c r="I48" i="3"/>
  <c r="I49" i="3" s="1"/>
  <c r="H48" i="3"/>
  <c r="H49" i="3" s="1"/>
  <c r="G48" i="3"/>
  <c r="G49" i="3" s="1"/>
  <c r="F48" i="3"/>
  <c r="F49" i="3" s="1"/>
  <c r="BD43" i="3"/>
  <c r="BD44" i="3" s="1"/>
  <c r="BC43" i="3"/>
  <c r="BC44" i="3" s="1"/>
  <c r="BB43" i="3"/>
  <c r="BB44" i="3" s="1"/>
  <c r="BA43" i="3"/>
  <c r="BA44" i="3" s="1"/>
  <c r="AZ43" i="3"/>
  <c r="AZ44" i="3" s="1"/>
  <c r="AY43" i="3"/>
  <c r="AY44" i="3" s="1"/>
  <c r="AX43" i="3"/>
  <c r="AX44" i="3" s="1"/>
  <c r="AW43" i="3"/>
  <c r="AW44" i="3" s="1"/>
  <c r="AV43" i="3"/>
  <c r="AV44" i="3" s="1"/>
  <c r="AU43" i="3"/>
  <c r="AU44" i="3" s="1"/>
  <c r="AT43" i="3"/>
  <c r="AT44" i="3" s="1"/>
  <c r="AS43" i="3"/>
  <c r="AS44" i="3" s="1"/>
  <c r="AR43" i="3"/>
  <c r="AR44" i="3" s="1"/>
  <c r="AQ43" i="3"/>
  <c r="AQ44" i="3" s="1"/>
  <c r="AP43" i="3"/>
  <c r="AP44" i="3" s="1"/>
  <c r="AO43" i="3"/>
  <c r="AO44" i="3" s="1"/>
  <c r="AN43" i="3"/>
  <c r="AN44" i="3" s="1"/>
  <c r="AM43" i="3"/>
  <c r="AM44" i="3" s="1"/>
  <c r="AL43" i="3"/>
  <c r="AL44" i="3" s="1"/>
  <c r="AK43" i="3"/>
  <c r="AK44" i="3" s="1"/>
  <c r="AJ43" i="3"/>
  <c r="AJ44" i="3" s="1"/>
  <c r="AI43" i="3"/>
  <c r="AI44" i="3" s="1"/>
  <c r="AH43" i="3"/>
  <c r="AH44" i="3" s="1"/>
  <c r="AG43" i="3"/>
  <c r="AG44" i="3" s="1"/>
  <c r="AF43" i="3"/>
  <c r="AF44" i="3" s="1"/>
  <c r="AE43" i="3"/>
  <c r="AE44" i="3" s="1"/>
  <c r="AD43" i="3"/>
  <c r="AD44" i="3" s="1"/>
  <c r="AC43" i="3"/>
  <c r="AC44" i="3" s="1"/>
  <c r="AB43" i="3"/>
  <c r="AB44" i="3" s="1"/>
  <c r="AA43" i="3"/>
  <c r="AA44" i="3" s="1"/>
  <c r="Z43" i="3"/>
  <c r="Z44" i="3" s="1"/>
  <c r="Y43" i="3"/>
  <c r="Y44" i="3" s="1"/>
  <c r="X43" i="3"/>
  <c r="X44" i="3" s="1"/>
  <c r="W43" i="3"/>
  <c r="W44" i="3" s="1"/>
  <c r="V43" i="3"/>
  <c r="V44" i="3" s="1"/>
  <c r="U43" i="3"/>
  <c r="U44" i="3" s="1"/>
  <c r="T43" i="3"/>
  <c r="T44" i="3" s="1"/>
  <c r="S43" i="3"/>
  <c r="S44" i="3" s="1"/>
  <c r="R43" i="3"/>
  <c r="R44" i="3" s="1"/>
  <c r="Q43" i="3"/>
  <c r="Q44" i="3" s="1"/>
  <c r="P43" i="3"/>
  <c r="P44" i="3" s="1"/>
  <c r="O43" i="3"/>
  <c r="O44" i="3" s="1"/>
  <c r="N43" i="3"/>
  <c r="N44" i="3" s="1"/>
  <c r="M43" i="3"/>
  <c r="M44" i="3" s="1"/>
  <c r="L43" i="3"/>
  <c r="L44" i="3" s="1"/>
  <c r="K43" i="3"/>
  <c r="K44" i="3" s="1"/>
  <c r="J43" i="3"/>
  <c r="J44" i="3" s="1"/>
  <c r="I43" i="3"/>
  <c r="I44" i="3" s="1"/>
  <c r="H43" i="3"/>
  <c r="H44" i="3" s="1"/>
  <c r="G43" i="3"/>
  <c r="G44" i="3" s="1"/>
  <c r="F43" i="3"/>
  <c r="F44" i="3" s="1"/>
  <c r="BD38" i="3"/>
  <c r="BD39" i="3" s="1"/>
  <c r="BC38" i="3"/>
  <c r="BC39" i="3" s="1"/>
  <c r="BB38" i="3"/>
  <c r="BB39" i="3" s="1"/>
  <c r="BA38" i="3"/>
  <c r="BA39" i="3" s="1"/>
  <c r="AZ38" i="3"/>
  <c r="AZ39" i="3" s="1"/>
  <c r="AY38" i="3"/>
  <c r="AY39" i="3" s="1"/>
  <c r="AX38" i="3"/>
  <c r="AX39" i="3" s="1"/>
  <c r="AW38" i="3"/>
  <c r="AW39" i="3" s="1"/>
  <c r="AV38" i="3"/>
  <c r="AV39" i="3" s="1"/>
  <c r="AU38" i="3"/>
  <c r="AU39" i="3" s="1"/>
  <c r="AT38" i="3"/>
  <c r="AT39" i="3" s="1"/>
  <c r="AS38" i="3"/>
  <c r="AS39" i="3" s="1"/>
  <c r="AR38" i="3"/>
  <c r="AR39" i="3" s="1"/>
  <c r="AQ38" i="3"/>
  <c r="AQ39" i="3" s="1"/>
  <c r="AP38" i="3"/>
  <c r="AP39" i="3" s="1"/>
  <c r="AO38" i="3"/>
  <c r="AO39" i="3" s="1"/>
  <c r="AN38" i="3"/>
  <c r="AN39" i="3" s="1"/>
  <c r="AM38" i="3"/>
  <c r="AM39" i="3" s="1"/>
  <c r="AL38" i="3"/>
  <c r="AL39" i="3" s="1"/>
  <c r="AK38" i="3"/>
  <c r="AK39" i="3" s="1"/>
  <c r="AJ38" i="3"/>
  <c r="AJ39" i="3" s="1"/>
  <c r="AI38" i="3"/>
  <c r="AI39" i="3" s="1"/>
  <c r="AH38" i="3"/>
  <c r="AH39" i="3" s="1"/>
  <c r="AG38" i="3"/>
  <c r="AG39" i="3" s="1"/>
  <c r="AF38" i="3"/>
  <c r="AF39" i="3" s="1"/>
  <c r="AE38" i="3"/>
  <c r="AE39" i="3" s="1"/>
  <c r="AD38" i="3"/>
  <c r="AD39" i="3" s="1"/>
  <c r="AC38" i="3"/>
  <c r="AC39" i="3" s="1"/>
  <c r="AB38" i="3"/>
  <c r="AB39" i="3" s="1"/>
  <c r="AA38" i="3"/>
  <c r="AA39" i="3" s="1"/>
  <c r="Z38" i="3"/>
  <c r="Z39" i="3" s="1"/>
  <c r="Y38" i="3"/>
  <c r="Y39" i="3" s="1"/>
  <c r="X38" i="3"/>
  <c r="X39" i="3" s="1"/>
  <c r="W38" i="3"/>
  <c r="W39" i="3" s="1"/>
  <c r="V38" i="3"/>
  <c r="V39" i="3" s="1"/>
  <c r="U38" i="3"/>
  <c r="U39" i="3" s="1"/>
  <c r="T38" i="3"/>
  <c r="T39" i="3" s="1"/>
  <c r="S38" i="3"/>
  <c r="S39" i="3" s="1"/>
  <c r="R38" i="3"/>
  <c r="R39" i="3" s="1"/>
  <c r="Q38" i="3"/>
  <c r="Q39" i="3" s="1"/>
  <c r="P38" i="3"/>
  <c r="P39" i="3" s="1"/>
  <c r="O38" i="3"/>
  <c r="O39" i="3" s="1"/>
  <c r="N38" i="3"/>
  <c r="N39" i="3" s="1"/>
  <c r="M38" i="3"/>
  <c r="M39" i="3" s="1"/>
  <c r="L38" i="3"/>
  <c r="L39" i="3" s="1"/>
  <c r="K38" i="3"/>
  <c r="K39" i="3" s="1"/>
  <c r="J38" i="3"/>
  <c r="J39" i="3" s="1"/>
  <c r="I38" i="3"/>
  <c r="I39" i="3" s="1"/>
  <c r="H38" i="3"/>
  <c r="H39" i="3" s="1"/>
  <c r="G38" i="3"/>
  <c r="G39" i="3" s="1"/>
  <c r="F38" i="3"/>
  <c r="F39" i="3" s="1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BD30" i="3"/>
  <c r="BD31" i="3" s="1"/>
  <c r="BC30" i="3"/>
  <c r="BC31" i="3" s="1"/>
  <c r="BB30" i="3"/>
  <c r="BB31" i="3" s="1"/>
  <c r="BA30" i="3"/>
  <c r="BA31" i="3" s="1"/>
  <c r="AZ30" i="3"/>
  <c r="AZ31" i="3" s="1"/>
  <c r="AY30" i="3"/>
  <c r="AY31" i="3" s="1"/>
  <c r="AX30" i="3"/>
  <c r="AX31" i="3" s="1"/>
  <c r="AW30" i="3"/>
  <c r="AW31" i="3" s="1"/>
  <c r="AV30" i="3"/>
  <c r="AV31" i="3" s="1"/>
  <c r="AU30" i="3"/>
  <c r="AU31" i="3" s="1"/>
  <c r="AT30" i="3"/>
  <c r="AT31" i="3" s="1"/>
  <c r="AS30" i="3"/>
  <c r="AS31" i="3" s="1"/>
  <c r="AR30" i="3"/>
  <c r="AR31" i="3" s="1"/>
  <c r="AQ30" i="3"/>
  <c r="AQ31" i="3" s="1"/>
  <c r="AP30" i="3"/>
  <c r="AP31" i="3" s="1"/>
  <c r="AO30" i="3"/>
  <c r="AO31" i="3" s="1"/>
  <c r="AN30" i="3"/>
  <c r="AN31" i="3" s="1"/>
  <c r="AM30" i="3"/>
  <c r="AM31" i="3" s="1"/>
  <c r="AL30" i="3"/>
  <c r="AL31" i="3" s="1"/>
  <c r="AK30" i="3"/>
  <c r="AK31" i="3" s="1"/>
  <c r="AJ30" i="3"/>
  <c r="AJ31" i="3" s="1"/>
  <c r="AI30" i="3"/>
  <c r="AI31" i="3" s="1"/>
  <c r="AH30" i="3"/>
  <c r="AH31" i="3" s="1"/>
  <c r="AG30" i="3"/>
  <c r="AG31" i="3" s="1"/>
  <c r="AF30" i="3"/>
  <c r="AF31" i="3" s="1"/>
  <c r="AE30" i="3"/>
  <c r="AE31" i="3" s="1"/>
  <c r="AD30" i="3"/>
  <c r="AD31" i="3" s="1"/>
  <c r="AC30" i="3"/>
  <c r="AC31" i="3" s="1"/>
  <c r="AB30" i="3"/>
  <c r="AB31" i="3" s="1"/>
  <c r="AA30" i="3"/>
  <c r="AA31" i="3" s="1"/>
  <c r="Z30" i="3"/>
  <c r="Z31" i="3" s="1"/>
  <c r="Y30" i="3"/>
  <c r="Y31" i="3" s="1"/>
  <c r="X30" i="3"/>
  <c r="X31" i="3" s="1"/>
  <c r="W30" i="3"/>
  <c r="W31" i="3" s="1"/>
  <c r="V30" i="3"/>
  <c r="V31" i="3" s="1"/>
  <c r="U30" i="3"/>
  <c r="U31" i="3" s="1"/>
  <c r="T30" i="3"/>
  <c r="T31" i="3" s="1"/>
  <c r="S30" i="3"/>
  <c r="S31" i="3" s="1"/>
  <c r="R30" i="3"/>
  <c r="R31" i="3" s="1"/>
  <c r="Q30" i="3"/>
  <c r="Q31" i="3" s="1"/>
  <c r="P30" i="3"/>
  <c r="P31" i="3" s="1"/>
  <c r="O30" i="3"/>
  <c r="O31" i="3" s="1"/>
  <c r="N30" i="3"/>
  <c r="N31" i="3" s="1"/>
  <c r="M30" i="3"/>
  <c r="M31" i="3" s="1"/>
  <c r="L30" i="3"/>
  <c r="L31" i="3" s="1"/>
  <c r="K30" i="3"/>
  <c r="K31" i="3" s="1"/>
  <c r="J30" i="3"/>
  <c r="J31" i="3" s="1"/>
  <c r="I30" i="3"/>
  <c r="I31" i="3" s="1"/>
  <c r="H30" i="3"/>
  <c r="H31" i="3" s="1"/>
  <c r="G30" i="3"/>
  <c r="G31" i="3" s="1"/>
  <c r="F30" i="3"/>
  <c r="F31" i="3" s="1"/>
  <c r="BD26" i="3"/>
  <c r="BD27" i="3" s="1"/>
  <c r="BC26" i="3"/>
  <c r="BC27" i="3" s="1"/>
  <c r="BB26" i="3"/>
  <c r="BB27" i="3" s="1"/>
  <c r="BA26" i="3"/>
  <c r="BA27" i="3" s="1"/>
  <c r="AZ26" i="3"/>
  <c r="AZ27" i="3" s="1"/>
  <c r="AY26" i="3"/>
  <c r="AY27" i="3" s="1"/>
  <c r="AX26" i="3"/>
  <c r="AX27" i="3" s="1"/>
  <c r="AW26" i="3"/>
  <c r="AW27" i="3" s="1"/>
  <c r="AV26" i="3"/>
  <c r="AV27" i="3" s="1"/>
  <c r="AU26" i="3"/>
  <c r="AU27" i="3" s="1"/>
  <c r="AT26" i="3"/>
  <c r="AT27" i="3" s="1"/>
  <c r="AS26" i="3"/>
  <c r="AS27" i="3" s="1"/>
  <c r="AR26" i="3"/>
  <c r="AR27" i="3" s="1"/>
  <c r="AQ26" i="3"/>
  <c r="AQ27" i="3" s="1"/>
  <c r="AP26" i="3"/>
  <c r="AP27" i="3" s="1"/>
  <c r="AO26" i="3"/>
  <c r="AO27" i="3" s="1"/>
  <c r="AN26" i="3"/>
  <c r="AN27" i="3" s="1"/>
  <c r="AM26" i="3"/>
  <c r="AM27" i="3" s="1"/>
  <c r="AL26" i="3"/>
  <c r="AL27" i="3" s="1"/>
  <c r="AK26" i="3"/>
  <c r="AK27" i="3" s="1"/>
  <c r="AJ26" i="3"/>
  <c r="AJ27" i="3" s="1"/>
  <c r="AI26" i="3"/>
  <c r="AI27" i="3" s="1"/>
  <c r="AH26" i="3"/>
  <c r="AH27" i="3" s="1"/>
  <c r="AG26" i="3"/>
  <c r="AG27" i="3" s="1"/>
  <c r="AF26" i="3"/>
  <c r="AF27" i="3" s="1"/>
  <c r="AE26" i="3"/>
  <c r="AE27" i="3" s="1"/>
  <c r="AD26" i="3"/>
  <c r="AD27" i="3" s="1"/>
  <c r="AC26" i="3"/>
  <c r="AC27" i="3" s="1"/>
  <c r="AB26" i="3"/>
  <c r="AB27" i="3" s="1"/>
  <c r="AA26" i="3"/>
  <c r="AA27" i="3" s="1"/>
  <c r="Z26" i="3"/>
  <c r="Z27" i="3" s="1"/>
  <c r="Y26" i="3"/>
  <c r="Y27" i="3" s="1"/>
  <c r="X26" i="3"/>
  <c r="X27" i="3" s="1"/>
  <c r="W26" i="3"/>
  <c r="W27" i="3" s="1"/>
  <c r="V26" i="3"/>
  <c r="V27" i="3" s="1"/>
  <c r="U26" i="3"/>
  <c r="U27" i="3" s="1"/>
  <c r="T26" i="3"/>
  <c r="T27" i="3" s="1"/>
  <c r="S26" i="3"/>
  <c r="S27" i="3" s="1"/>
  <c r="R26" i="3"/>
  <c r="R27" i="3" s="1"/>
  <c r="Q26" i="3"/>
  <c r="Q27" i="3" s="1"/>
  <c r="P26" i="3"/>
  <c r="P27" i="3" s="1"/>
  <c r="O26" i="3"/>
  <c r="O27" i="3" s="1"/>
  <c r="N26" i="3"/>
  <c r="N27" i="3" s="1"/>
  <c r="M26" i="3"/>
  <c r="M27" i="3" s="1"/>
  <c r="L26" i="3"/>
  <c r="L27" i="3" s="1"/>
  <c r="K26" i="3"/>
  <c r="K27" i="3" s="1"/>
  <c r="J26" i="3"/>
  <c r="J27" i="3" s="1"/>
  <c r="I26" i="3"/>
  <c r="I27" i="3" s="1"/>
  <c r="H26" i="3"/>
  <c r="H27" i="3" s="1"/>
  <c r="G26" i="3"/>
  <c r="G27" i="3" s="1"/>
  <c r="F26" i="3"/>
  <c r="F27" i="3" s="1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BD20" i="3"/>
  <c r="BD21" i="3" s="1"/>
  <c r="BC20" i="3"/>
  <c r="BC21" i="3" s="1"/>
  <c r="BB20" i="3"/>
  <c r="BB21" i="3" s="1"/>
  <c r="BA20" i="3"/>
  <c r="BA21" i="3" s="1"/>
  <c r="AZ20" i="3"/>
  <c r="AZ21" i="3" s="1"/>
  <c r="AY20" i="3"/>
  <c r="AY21" i="3" s="1"/>
  <c r="AX20" i="3"/>
  <c r="AX21" i="3" s="1"/>
  <c r="AW20" i="3"/>
  <c r="AW21" i="3" s="1"/>
  <c r="AV20" i="3"/>
  <c r="AV21" i="3" s="1"/>
  <c r="AU20" i="3"/>
  <c r="AU21" i="3" s="1"/>
  <c r="AT20" i="3"/>
  <c r="AT21" i="3" s="1"/>
  <c r="AS20" i="3"/>
  <c r="AS21" i="3" s="1"/>
  <c r="AR20" i="3"/>
  <c r="AR21" i="3" s="1"/>
  <c r="AQ20" i="3"/>
  <c r="AQ21" i="3" s="1"/>
  <c r="AP20" i="3"/>
  <c r="AP21" i="3" s="1"/>
  <c r="AO20" i="3"/>
  <c r="AO21" i="3" s="1"/>
  <c r="AN20" i="3"/>
  <c r="AN21" i="3" s="1"/>
  <c r="AM20" i="3"/>
  <c r="AM21" i="3" s="1"/>
  <c r="AL20" i="3"/>
  <c r="AL21" i="3" s="1"/>
  <c r="AK20" i="3"/>
  <c r="AK21" i="3" s="1"/>
  <c r="AJ20" i="3"/>
  <c r="AJ21" i="3" s="1"/>
  <c r="AI20" i="3"/>
  <c r="AI21" i="3" s="1"/>
  <c r="AH20" i="3"/>
  <c r="AH21" i="3" s="1"/>
  <c r="AG20" i="3"/>
  <c r="AG21" i="3" s="1"/>
  <c r="AF20" i="3"/>
  <c r="AF21" i="3" s="1"/>
  <c r="AE20" i="3"/>
  <c r="AE21" i="3" s="1"/>
  <c r="AD20" i="3"/>
  <c r="AD21" i="3" s="1"/>
  <c r="AC20" i="3"/>
  <c r="AC21" i="3" s="1"/>
  <c r="AB20" i="3"/>
  <c r="AB21" i="3" s="1"/>
  <c r="AA20" i="3"/>
  <c r="AA21" i="3" s="1"/>
  <c r="Z20" i="3"/>
  <c r="Z21" i="3" s="1"/>
  <c r="Y20" i="3"/>
  <c r="Y21" i="3" s="1"/>
  <c r="X20" i="3"/>
  <c r="X21" i="3" s="1"/>
  <c r="W20" i="3"/>
  <c r="W21" i="3" s="1"/>
  <c r="V20" i="3"/>
  <c r="V21" i="3" s="1"/>
  <c r="U20" i="3"/>
  <c r="U21" i="3" s="1"/>
  <c r="T20" i="3"/>
  <c r="T21" i="3" s="1"/>
  <c r="S20" i="3"/>
  <c r="S21" i="3" s="1"/>
  <c r="R20" i="3"/>
  <c r="R21" i="3" s="1"/>
  <c r="Q20" i="3"/>
  <c r="Q21" i="3" s="1"/>
  <c r="P20" i="3"/>
  <c r="P21" i="3" s="1"/>
  <c r="O20" i="3"/>
  <c r="O21" i="3" s="1"/>
  <c r="N20" i="3"/>
  <c r="N21" i="3" s="1"/>
  <c r="M20" i="3"/>
  <c r="M21" i="3" s="1"/>
  <c r="L20" i="3"/>
  <c r="L21" i="3" s="1"/>
  <c r="K20" i="3"/>
  <c r="K21" i="3" s="1"/>
  <c r="J20" i="3"/>
  <c r="J21" i="3" s="1"/>
  <c r="I20" i="3"/>
  <c r="I21" i="3" s="1"/>
  <c r="H20" i="3"/>
  <c r="H21" i="3" s="1"/>
  <c r="G20" i="3"/>
  <c r="G21" i="3" s="1"/>
  <c r="F20" i="3"/>
  <c r="F21" i="3" s="1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BD7" i="3"/>
  <c r="BD8" i="3" s="1"/>
  <c r="BC7" i="3"/>
  <c r="BC8" i="3" s="1"/>
  <c r="BB7" i="3"/>
  <c r="BB8" i="3" s="1"/>
  <c r="BA7" i="3"/>
  <c r="BA8" i="3" s="1"/>
  <c r="AZ7" i="3"/>
  <c r="AZ8" i="3" s="1"/>
  <c r="AY7" i="3"/>
  <c r="AY8" i="3" s="1"/>
  <c r="AX7" i="3"/>
  <c r="AX8" i="3" s="1"/>
  <c r="AW7" i="3"/>
  <c r="AW8" i="3" s="1"/>
  <c r="AV7" i="3"/>
  <c r="AV8" i="3" s="1"/>
  <c r="AU7" i="3"/>
  <c r="AU8" i="3" s="1"/>
  <c r="AT7" i="3"/>
  <c r="AT8" i="3" s="1"/>
  <c r="AS7" i="3"/>
  <c r="AS8" i="3" s="1"/>
  <c r="AR7" i="3"/>
  <c r="AR8" i="3" s="1"/>
  <c r="AQ7" i="3"/>
  <c r="AQ8" i="3" s="1"/>
  <c r="AP7" i="3"/>
  <c r="AP8" i="3" s="1"/>
  <c r="AO7" i="3"/>
  <c r="AO8" i="3" s="1"/>
  <c r="AN7" i="3"/>
  <c r="AN8" i="3" s="1"/>
  <c r="AM7" i="3"/>
  <c r="AM8" i="3" s="1"/>
  <c r="AL7" i="3"/>
  <c r="AL8" i="3" s="1"/>
  <c r="AK7" i="3"/>
  <c r="AK8" i="3" s="1"/>
  <c r="AJ7" i="3"/>
  <c r="AJ8" i="3" s="1"/>
  <c r="AI7" i="3"/>
  <c r="AI8" i="3" s="1"/>
  <c r="AH7" i="3"/>
  <c r="AH8" i="3" s="1"/>
  <c r="AG7" i="3"/>
  <c r="AG8" i="3" s="1"/>
  <c r="AF7" i="3"/>
  <c r="AF8" i="3" s="1"/>
  <c r="AE7" i="3"/>
  <c r="AE8" i="3" s="1"/>
  <c r="AD7" i="3"/>
  <c r="AD8" i="3" s="1"/>
  <c r="AC7" i="3"/>
  <c r="AC8" i="3" s="1"/>
  <c r="AB7" i="3"/>
  <c r="AB8" i="3" s="1"/>
  <c r="AA7" i="3"/>
  <c r="AA8" i="3" s="1"/>
  <c r="Z7" i="3"/>
  <c r="Z8" i="3" s="1"/>
  <c r="Y7" i="3"/>
  <c r="Y8" i="3" s="1"/>
  <c r="X7" i="3"/>
  <c r="X8" i="3" s="1"/>
  <c r="W7" i="3"/>
  <c r="W8" i="3" s="1"/>
  <c r="V7" i="3"/>
  <c r="V8" i="3" s="1"/>
  <c r="U7" i="3"/>
  <c r="U8" i="3" s="1"/>
  <c r="T7" i="3"/>
  <c r="T8" i="3" s="1"/>
  <c r="S7" i="3"/>
  <c r="S8" i="3" s="1"/>
  <c r="R7" i="3"/>
  <c r="R8" i="3" s="1"/>
  <c r="Q7" i="3"/>
  <c r="Q8" i="3" s="1"/>
  <c r="P7" i="3"/>
  <c r="P8" i="3" s="1"/>
  <c r="O7" i="3"/>
  <c r="O8" i="3" s="1"/>
  <c r="N7" i="3"/>
  <c r="N8" i="3" s="1"/>
  <c r="M7" i="3"/>
  <c r="M8" i="3" s="1"/>
  <c r="L7" i="3"/>
  <c r="L8" i="3" s="1"/>
  <c r="K7" i="3"/>
  <c r="K8" i="3" s="1"/>
  <c r="J7" i="3"/>
  <c r="J8" i="3" s="1"/>
  <c r="I7" i="3"/>
  <c r="I8" i="3" s="1"/>
  <c r="H7" i="3"/>
  <c r="H8" i="3" s="1"/>
  <c r="G7" i="3"/>
  <c r="G8" i="3" s="1"/>
  <c r="F7" i="3"/>
  <c r="F8" i="3" s="1"/>
  <c r="G47" i="2"/>
  <c r="BA303" i="3" s="1"/>
  <c r="BA304" i="3" s="1"/>
  <c r="G46" i="2"/>
  <c r="BA271" i="3" s="1"/>
  <c r="BA272" i="3" s="1"/>
  <c r="G45" i="2"/>
  <c r="BC167" i="3" s="1"/>
  <c r="BC168" i="3" s="1"/>
  <c r="G44" i="2"/>
  <c r="BC213" i="3" s="1"/>
  <c r="BC214" i="3" s="1"/>
  <c r="G43" i="2"/>
  <c r="BB280" i="3" s="1"/>
  <c r="BB281" i="3" s="1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4" i="2"/>
  <c r="E1" i="1" s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Q19" i="12" l="1"/>
  <c r="BB28" i="11"/>
  <c r="P28" i="12" s="1"/>
  <c r="BB19" i="11"/>
  <c r="E19" i="12" s="1"/>
  <c r="G19" i="12"/>
  <c r="O19" i="12"/>
  <c r="W19" i="12"/>
  <c r="AE19" i="12"/>
  <c r="AM19" i="12"/>
  <c r="AU19" i="12"/>
  <c r="D28" i="12"/>
  <c r="H28" i="12"/>
  <c r="L28" i="12"/>
  <c r="T28" i="12"/>
  <c r="X28" i="12"/>
  <c r="U19" i="12"/>
  <c r="AJ43" i="2"/>
  <c r="Y19" i="12"/>
  <c r="AG19" i="12"/>
  <c r="AO19" i="12"/>
  <c r="AW19" i="12"/>
  <c r="BB39" i="11"/>
  <c r="BB51" i="11"/>
  <c r="BB6" i="11"/>
  <c r="N6" i="12" s="1"/>
  <c r="BB10" i="11"/>
  <c r="N10" i="12" s="1"/>
  <c r="BB14" i="11"/>
  <c r="R14" i="12" s="1"/>
  <c r="BB18" i="11"/>
  <c r="BB22" i="11"/>
  <c r="BB26" i="11"/>
  <c r="R26" i="12" s="1"/>
  <c r="AB28" i="12"/>
  <c r="AF28" i="12"/>
  <c r="AJ28" i="12"/>
  <c r="AN28" i="12"/>
  <c r="AR28" i="12"/>
  <c r="AV28" i="12"/>
  <c r="AZ28" i="12"/>
  <c r="BB30" i="11"/>
  <c r="BB34" i="11"/>
  <c r="AJ45" i="2"/>
  <c r="F2" i="12"/>
  <c r="J2" i="12"/>
  <c r="N2" i="12"/>
  <c r="R2" i="12"/>
  <c r="V2" i="12"/>
  <c r="Z2" i="12"/>
  <c r="AD2" i="12"/>
  <c r="AH2" i="12"/>
  <c r="AL2" i="12"/>
  <c r="AP2" i="12"/>
  <c r="AT2" i="12"/>
  <c r="AX2" i="12"/>
  <c r="F6" i="12"/>
  <c r="BB5" i="11"/>
  <c r="I5" i="12" s="1"/>
  <c r="BB9" i="11"/>
  <c r="BB13" i="11"/>
  <c r="B13" i="12" s="1"/>
  <c r="BB4" i="11"/>
  <c r="AA5" i="12"/>
  <c r="BB8" i="11"/>
  <c r="J8" i="12" s="1"/>
  <c r="K9" i="12"/>
  <c r="BB12" i="11"/>
  <c r="J12" i="12" s="1"/>
  <c r="R12" i="12"/>
  <c r="C13" i="12"/>
  <c r="BB16" i="11"/>
  <c r="F16" i="12" s="1"/>
  <c r="BB3" i="11"/>
  <c r="O3" i="12" s="1"/>
  <c r="P5" i="12"/>
  <c r="BB7" i="11"/>
  <c r="M7" i="12" s="1"/>
  <c r="D9" i="12"/>
  <c r="BB11" i="11"/>
  <c r="AY11" i="12" s="1"/>
  <c r="X13" i="12"/>
  <c r="AH6" i="12"/>
  <c r="AX6" i="12"/>
  <c r="AE7" i="12"/>
  <c r="H8" i="12"/>
  <c r="AN8" i="12"/>
  <c r="AS9" i="12"/>
  <c r="S11" i="12"/>
  <c r="D12" i="12"/>
  <c r="H12" i="12"/>
  <c r="L12" i="12"/>
  <c r="P12" i="12"/>
  <c r="T12" i="12"/>
  <c r="X12" i="12"/>
  <c r="AB12" i="12"/>
  <c r="AF12" i="12"/>
  <c r="AJ12" i="12"/>
  <c r="AN12" i="12"/>
  <c r="AR12" i="12"/>
  <c r="AV12" i="12"/>
  <c r="AZ12" i="12"/>
  <c r="Q13" i="12"/>
  <c r="AW13" i="12"/>
  <c r="N14" i="12"/>
  <c r="AD14" i="12"/>
  <c r="AT14" i="12"/>
  <c r="N18" i="12"/>
  <c r="AT18" i="12"/>
  <c r="BB17" i="11"/>
  <c r="Q17" i="12" s="1"/>
  <c r="BB21" i="11"/>
  <c r="AX21" i="12"/>
  <c r="C17" i="12"/>
  <c r="K17" i="12"/>
  <c r="W17" i="12"/>
  <c r="AI17" i="12"/>
  <c r="AQ17" i="12"/>
  <c r="BB20" i="11"/>
  <c r="AA21" i="12"/>
  <c r="BB24" i="11"/>
  <c r="BB15" i="11"/>
  <c r="H17" i="12"/>
  <c r="P17" i="12"/>
  <c r="X17" i="12"/>
  <c r="AF17" i="12"/>
  <c r="AN17" i="12"/>
  <c r="AV17" i="12"/>
  <c r="F19" i="12"/>
  <c r="N19" i="12"/>
  <c r="V19" i="12"/>
  <c r="AD19" i="12"/>
  <c r="AL19" i="12"/>
  <c r="AT19" i="12"/>
  <c r="BB23" i="11"/>
  <c r="AK21" i="12"/>
  <c r="F22" i="12"/>
  <c r="J22" i="12"/>
  <c r="N22" i="12"/>
  <c r="R22" i="12"/>
  <c r="V22" i="12"/>
  <c r="Z22" i="12"/>
  <c r="AD22" i="12"/>
  <c r="AH22" i="12"/>
  <c r="AL22" i="12"/>
  <c r="AP22" i="12"/>
  <c r="AT22" i="12"/>
  <c r="AX22" i="12"/>
  <c r="H24" i="12"/>
  <c r="L24" i="12"/>
  <c r="AN24" i="12"/>
  <c r="AR24" i="12"/>
  <c r="AD26" i="12"/>
  <c r="AL26" i="12"/>
  <c r="AT26" i="12"/>
  <c r="BB25" i="11"/>
  <c r="AD25" i="12" s="1"/>
  <c r="BB29" i="11"/>
  <c r="J29" i="12" s="1"/>
  <c r="AL29" i="12"/>
  <c r="BB33" i="11"/>
  <c r="B33" i="12" s="1"/>
  <c r="V24" i="12"/>
  <c r="Z24" i="12"/>
  <c r="S25" i="12"/>
  <c r="F28" i="12"/>
  <c r="J28" i="12"/>
  <c r="N28" i="12"/>
  <c r="R28" i="12"/>
  <c r="V28" i="12"/>
  <c r="Z28" i="12"/>
  <c r="AD28" i="12"/>
  <c r="AH28" i="12"/>
  <c r="AL28" i="12"/>
  <c r="AP28" i="12"/>
  <c r="AT28" i="12"/>
  <c r="AX28" i="12"/>
  <c r="C29" i="12"/>
  <c r="G29" i="12"/>
  <c r="O29" i="12"/>
  <c r="S29" i="12"/>
  <c r="W29" i="12"/>
  <c r="AE29" i="12"/>
  <c r="AI29" i="12"/>
  <c r="AM29" i="12"/>
  <c r="AU29" i="12"/>
  <c r="AY29" i="12"/>
  <c r="BB32" i="11"/>
  <c r="R32" i="12" s="1"/>
  <c r="G33" i="12"/>
  <c r="AM33" i="12"/>
  <c r="D25" i="12"/>
  <c r="BB27" i="11"/>
  <c r="V27" i="12" s="1"/>
  <c r="D29" i="12"/>
  <c r="H29" i="12"/>
  <c r="L29" i="12"/>
  <c r="P29" i="12"/>
  <c r="T29" i="12"/>
  <c r="X29" i="12"/>
  <c r="AB29" i="12"/>
  <c r="AF29" i="12"/>
  <c r="AJ29" i="12"/>
  <c r="AN29" i="12"/>
  <c r="AR29" i="12"/>
  <c r="AV29" i="12"/>
  <c r="AZ29" i="12"/>
  <c r="BB31" i="11"/>
  <c r="F31" i="12" s="1"/>
  <c r="D33" i="12"/>
  <c r="AJ33" i="12"/>
  <c r="BB35" i="11"/>
  <c r="J35" i="12" s="1"/>
  <c r="E29" i="12"/>
  <c r="I29" i="12"/>
  <c r="M29" i="12"/>
  <c r="Q29" i="12"/>
  <c r="U29" i="12"/>
  <c r="Y29" i="12"/>
  <c r="AC29" i="12"/>
  <c r="AG29" i="12"/>
  <c r="AK29" i="12"/>
  <c r="AO29" i="12"/>
  <c r="AS29" i="12"/>
  <c r="AW29" i="12"/>
  <c r="F30" i="12"/>
  <c r="J30" i="12"/>
  <c r="N30" i="12"/>
  <c r="R30" i="12"/>
  <c r="V30" i="12"/>
  <c r="Z30" i="12"/>
  <c r="AD30" i="12"/>
  <c r="AH30" i="12"/>
  <c r="AL30" i="12"/>
  <c r="AP30" i="12"/>
  <c r="AT30" i="12"/>
  <c r="AX30" i="12"/>
  <c r="O31" i="12"/>
  <c r="AU31" i="12"/>
  <c r="AF32" i="12"/>
  <c r="M33" i="12"/>
  <c r="AS33" i="12"/>
  <c r="F34" i="12"/>
  <c r="J34" i="12"/>
  <c r="N34" i="12"/>
  <c r="R34" i="12"/>
  <c r="V34" i="12"/>
  <c r="Z34" i="12"/>
  <c r="AD34" i="12"/>
  <c r="AH34" i="12"/>
  <c r="AL34" i="12"/>
  <c r="AP34" i="12"/>
  <c r="AT34" i="12"/>
  <c r="AX34" i="12"/>
  <c r="F39" i="12"/>
  <c r="J39" i="12"/>
  <c r="N39" i="12"/>
  <c r="R39" i="12"/>
  <c r="V39" i="12"/>
  <c r="Z39" i="12"/>
  <c r="AD39" i="12"/>
  <c r="AP39" i="12"/>
  <c r="BB38" i="11"/>
  <c r="F38" i="12" s="1"/>
  <c r="C39" i="12"/>
  <c r="G39" i="12"/>
  <c r="K39" i="12"/>
  <c r="O39" i="12"/>
  <c r="S39" i="12"/>
  <c r="W39" i="12"/>
  <c r="AA39" i="12"/>
  <c r="AE39" i="12"/>
  <c r="AI39" i="12"/>
  <c r="AM39" i="12"/>
  <c r="AQ39" i="12"/>
  <c r="AU39" i="12"/>
  <c r="AY39" i="12"/>
  <c r="BB42" i="11"/>
  <c r="F42" i="12" s="1"/>
  <c r="N42" i="12"/>
  <c r="R42" i="12"/>
  <c r="V42" i="12"/>
  <c r="Z42" i="12"/>
  <c r="AD42" i="12"/>
  <c r="AH42" i="12"/>
  <c r="AL42" i="12"/>
  <c r="AP42" i="12"/>
  <c r="AT42" i="12"/>
  <c r="AX42" i="12"/>
  <c r="BB46" i="11"/>
  <c r="N46" i="12" s="1"/>
  <c r="BB37" i="11"/>
  <c r="H37" i="12" s="1"/>
  <c r="AX37" i="12"/>
  <c r="BB41" i="11"/>
  <c r="M41" i="12" s="1"/>
  <c r="BB45" i="11"/>
  <c r="Q45" i="12" s="1"/>
  <c r="BB36" i="11"/>
  <c r="C37" i="12"/>
  <c r="O37" i="12"/>
  <c r="S37" i="12"/>
  <c r="W37" i="12"/>
  <c r="AI37" i="12"/>
  <c r="AM37" i="12"/>
  <c r="AU37" i="12"/>
  <c r="E39" i="12"/>
  <c r="I39" i="12"/>
  <c r="M39" i="12"/>
  <c r="Q39" i="12"/>
  <c r="U39" i="12"/>
  <c r="Y39" i="12"/>
  <c r="AC39" i="12"/>
  <c r="AG39" i="12"/>
  <c r="AK39" i="12"/>
  <c r="AO39" i="12"/>
  <c r="AS39" i="12"/>
  <c r="AW39" i="12"/>
  <c r="BB40" i="11"/>
  <c r="P40" i="12" s="1"/>
  <c r="G41" i="12"/>
  <c r="K41" i="12"/>
  <c r="O41" i="12"/>
  <c r="W41" i="12"/>
  <c r="AA41" i="12"/>
  <c r="AE41" i="12"/>
  <c r="AM41" i="12"/>
  <c r="AQ41" i="12"/>
  <c r="AU41" i="12"/>
  <c r="BB44" i="11"/>
  <c r="S45" i="12"/>
  <c r="BB48" i="11"/>
  <c r="AH39" i="12"/>
  <c r="AL39" i="12"/>
  <c r="AT39" i="12"/>
  <c r="AX39" i="12"/>
  <c r="D41" i="12"/>
  <c r="L41" i="12"/>
  <c r="P41" i="12"/>
  <c r="T41" i="12"/>
  <c r="X41" i="12"/>
  <c r="AB41" i="12"/>
  <c r="AF41" i="12"/>
  <c r="AJ41" i="12"/>
  <c r="AN41" i="12"/>
  <c r="AR41" i="12"/>
  <c r="AV41" i="12"/>
  <c r="AZ41" i="12"/>
  <c r="BB43" i="11"/>
  <c r="J43" i="12" s="1"/>
  <c r="X45" i="12"/>
  <c r="BB47" i="11"/>
  <c r="V51" i="12"/>
  <c r="AL51" i="12"/>
  <c r="AN48" i="12"/>
  <c r="BB50" i="11"/>
  <c r="F50" i="12" s="1"/>
  <c r="K51" i="12"/>
  <c r="AA51" i="12"/>
  <c r="AQ51" i="12"/>
  <c r="BB49" i="11"/>
  <c r="B49" i="12" s="1"/>
  <c r="BB2" i="17"/>
  <c r="AM2" i="18" s="1"/>
  <c r="AU49" i="12"/>
  <c r="Q51" i="12"/>
  <c r="AG51" i="12"/>
  <c r="BB52" i="11"/>
  <c r="F503" i="3"/>
  <c r="J503" i="3"/>
  <c r="N503" i="3"/>
  <c r="R503" i="3"/>
  <c r="V503" i="3"/>
  <c r="Z503" i="3"/>
  <c r="AD503" i="3"/>
  <c r="AH503" i="3"/>
  <c r="AL503" i="3"/>
  <c r="AP503" i="3"/>
  <c r="AT503" i="3"/>
  <c r="AX503" i="3"/>
  <c r="BB503" i="3"/>
  <c r="G503" i="3"/>
  <c r="K503" i="3"/>
  <c r="O503" i="3"/>
  <c r="S503" i="3"/>
  <c r="W503" i="3"/>
  <c r="AA503" i="3"/>
  <c r="AE503" i="3"/>
  <c r="AI503" i="3"/>
  <c r="AM503" i="3"/>
  <c r="AQ503" i="3"/>
  <c r="AU503" i="3"/>
  <c r="AY503" i="3"/>
  <c r="BC503" i="3"/>
  <c r="H503" i="3"/>
  <c r="L503" i="3"/>
  <c r="P503" i="3"/>
  <c r="T503" i="3"/>
  <c r="X503" i="3"/>
  <c r="AB503" i="3"/>
  <c r="AF503" i="3"/>
  <c r="AJ503" i="3"/>
  <c r="AN503" i="3"/>
  <c r="AR503" i="3"/>
  <c r="AV503" i="3"/>
  <c r="AZ503" i="3"/>
  <c r="BD503" i="3"/>
  <c r="I503" i="3"/>
  <c r="M503" i="3"/>
  <c r="Q503" i="3"/>
  <c r="U503" i="3"/>
  <c r="Y503" i="3"/>
  <c r="AC503" i="3"/>
  <c r="AG503" i="3"/>
  <c r="AK503" i="3"/>
  <c r="AO503" i="3"/>
  <c r="AS503" i="3"/>
  <c r="AW503" i="3"/>
  <c r="BA503" i="3"/>
  <c r="H167" i="3"/>
  <c r="H168" i="3" s="1"/>
  <c r="L167" i="3"/>
  <c r="L168" i="3" s="1"/>
  <c r="P167" i="3"/>
  <c r="P168" i="3" s="1"/>
  <c r="T167" i="3"/>
  <c r="T168" i="3" s="1"/>
  <c r="X167" i="3"/>
  <c r="X168" i="3" s="1"/>
  <c r="AB167" i="3"/>
  <c r="AB168" i="3" s="1"/>
  <c r="AF167" i="3"/>
  <c r="AF168" i="3" s="1"/>
  <c r="AJ167" i="3"/>
  <c r="AJ168" i="3" s="1"/>
  <c r="AN167" i="3"/>
  <c r="AN168" i="3" s="1"/>
  <c r="AR167" i="3"/>
  <c r="AR168" i="3" s="1"/>
  <c r="AV167" i="3"/>
  <c r="AV168" i="3" s="1"/>
  <c r="AZ167" i="3"/>
  <c r="AZ168" i="3" s="1"/>
  <c r="BD167" i="3"/>
  <c r="BD168" i="3" s="1"/>
  <c r="H213" i="3"/>
  <c r="H214" i="3" s="1"/>
  <c r="L213" i="3"/>
  <c r="L214" i="3" s="1"/>
  <c r="P213" i="3"/>
  <c r="P214" i="3" s="1"/>
  <c r="T213" i="3"/>
  <c r="T214" i="3" s="1"/>
  <c r="X213" i="3"/>
  <c r="X214" i="3" s="1"/>
  <c r="AB213" i="3"/>
  <c r="AB214" i="3" s="1"/>
  <c r="AF213" i="3"/>
  <c r="AF214" i="3" s="1"/>
  <c r="AJ213" i="3"/>
  <c r="AJ214" i="3" s="1"/>
  <c r="AN213" i="3"/>
  <c r="AN214" i="3" s="1"/>
  <c r="AR213" i="3"/>
  <c r="AR214" i="3" s="1"/>
  <c r="AV213" i="3"/>
  <c r="AV214" i="3" s="1"/>
  <c r="AZ213" i="3"/>
  <c r="AZ214" i="3" s="1"/>
  <c r="BD213" i="3"/>
  <c r="BD214" i="3" s="1"/>
  <c r="F271" i="3"/>
  <c r="F272" i="3" s="1"/>
  <c r="J271" i="3"/>
  <c r="J272" i="3" s="1"/>
  <c r="N271" i="3"/>
  <c r="N272" i="3" s="1"/>
  <c r="R271" i="3"/>
  <c r="R272" i="3" s="1"/>
  <c r="V271" i="3"/>
  <c r="V272" i="3" s="1"/>
  <c r="Z271" i="3"/>
  <c r="Z272" i="3" s="1"/>
  <c r="AD271" i="3"/>
  <c r="AD272" i="3" s="1"/>
  <c r="AH271" i="3"/>
  <c r="AH272" i="3" s="1"/>
  <c r="AL271" i="3"/>
  <c r="AL272" i="3" s="1"/>
  <c r="AP271" i="3"/>
  <c r="AP272" i="3" s="1"/>
  <c r="AT271" i="3"/>
  <c r="AT272" i="3" s="1"/>
  <c r="AX271" i="3"/>
  <c r="AX272" i="3" s="1"/>
  <c r="BB271" i="3"/>
  <c r="BB272" i="3" s="1"/>
  <c r="G280" i="3"/>
  <c r="G281" i="3" s="1"/>
  <c r="K280" i="3"/>
  <c r="K281" i="3" s="1"/>
  <c r="O280" i="3"/>
  <c r="O281" i="3" s="1"/>
  <c r="S280" i="3"/>
  <c r="S281" i="3" s="1"/>
  <c r="W280" i="3"/>
  <c r="W281" i="3" s="1"/>
  <c r="AA280" i="3"/>
  <c r="AA281" i="3" s="1"/>
  <c r="AE280" i="3"/>
  <c r="AE281" i="3" s="1"/>
  <c r="AI280" i="3"/>
  <c r="AI281" i="3" s="1"/>
  <c r="AM280" i="3"/>
  <c r="AM281" i="3" s="1"/>
  <c r="AQ280" i="3"/>
  <c r="AQ281" i="3" s="1"/>
  <c r="AU280" i="3"/>
  <c r="AU281" i="3" s="1"/>
  <c r="AY280" i="3"/>
  <c r="AY281" i="3" s="1"/>
  <c r="BC280" i="3"/>
  <c r="BC281" i="3" s="1"/>
  <c r="F303" i="3"/>
  <c r="F304" i="3" s="1"/>
  <c r="J303" i="3"/>
  <c r="J304" i="3" s="1"/>
  <c r="N303" i="3"/>
  <c r="N304" i="3" s="1"/>
  <c r="R303" i="3"/>
  <c r="R304" i="3" s="1"/>
  <c r="V303" i="3"/>
  <c r="V304" i="3" s="1"/>
  <c r="Z303" i="3"/>
  <c r="Z304" i="3" s="1"/>
  <c r="AD303" i="3"/>
  <c r="AD304" i="3" s="1"/>
  <c r="AH303" i="3"/>
  <c r="AH304" i="3" s="1"/>
  <c r="AL303" i="3"/>
  <c r="AL304" i="3" s="1"/>
  <c r="AP303" i="3"/>
  <c r="AP304" i="3" s="1"/>
  <c r="AT303" i="3"/>
  <c r="AT304" i="3" s="1"/>
  <c r="AX303" i="3"/>
  <c r="AX304" i="3" s="1"/>
  <c r="BB303" i="3"/>
  <c r="BB304" i="3" s="1"/>
  <c r="I167" i="3"/>
  <c r="I168" i="3" s="1"/>
  <c r="M167" i="3"/>
  <c r="M168" i="3" s="1"/>
  <c r="Q167" i="3"/>
  <c r="Q168" i="3" s="1"/>
  <c r="U167" i="3"/>
  <c r="U168" i="3" s="1"/>
  <c r="Y167" i="3"/>
  <c r="Y168" i="3" s="1"/>
  <c r="AC167" i="3"/>
  <c r="AC168" i="3" s="1"/>
  <c r="AG167" i="3"/>
  <c r="AG168" i="3" s="1"/>
  <c r="AK167" i="3"/>
  <c r="AK168" i="3" s="1"/>
  <c r="AO167" i="3"/>
  <c r="AO168" i="3" s="1"/>
  <c r="AS167" i="3"/>
  <c r="AS168" i="3" s="1"/>
  <c r="AW167" i="3"/>
  <c r="AW168" i="3" s="1"/>
  <c r="BA167" i="3"/>
  <c r="BA168" i="3" s="1"/>
  <c r="I213" i="3"/>
  <c r="I214" i="3" s="1"/>
  <c r="M213" i="3"/>
  <c r="M214" i="3" s="1"/>
  <c r="Q213" i="3"/>
  <c r="Q214" i="3" s="1"/>
  <c r="U213" i="3"/>
  <c r="U214" i="3" s="1"/>
  <c r="Y213" i="3"/>
  <c r="Y214" i="3" s="1"/>
  <c r="AC213" i="3"/>
  <c r="AC214" i="3" s="1"/>
  <c r="AG213" i="3"/>
  <c r="AG214" i="3" s="1"/>
  <c r="AK213" i="3"/>
  <c r="AK214" i="3" s="1"/>
  <c r="AO213" i="3"/>
  <c r="AO214" i="3" s="1"/>
  <c r="AS213" i="3"/>
  <c r="AS214" i="3" s="1"/>
  <c r="AW213" i="3"/>
  <c r="AW214" i="3" s="1"/>
  <c r="BA213" i="3"/>
  <c r="BA214" i="3" s="1"/>
  <c r="G271" i="3"/>
  <c r="G272" i="3" s="1"/>
  <c r="K271" i="3"/>
  <c r="K272" i="3" s="1"/>
  <c r="O271" i="3"/>
  <c r="O272" i="3" s="1"/>
  <c r="S271" i="3"/>
  <c r="S272" i="3" s="1"/>
  <c r="W271" i="3"/>
  <c r="W272" i="3" s="1"/>
  <c r="AA271" i="3"/>
  <c r="AA272" i="3" s="1"/>
  <c r="AE271" i="3"/>
  <c r="AE272" i="3" s="1"/>
  <c r="AI271" i="3"/>
  <c r="AI272" i="3" s="1"/>
  <c r="AM271" i="3"/>
  <c r="AM272" i="3" s="1"/>
  <c r="AQ271" i="3"/>
  <c r="AQ272" i="3" s="1"/>
  <c r="AU271" i="3"/>
  <c r="AU272" i="3" s="1"/>
  <c r="AY271" i="3"/>
  <c r="AY272" i="3" s="1"/>
  <c r="BC271" i="3"/>
  <c r="BC272" i="3" s="1"/>
  <c r="H280" i="3"/>
  <c r="H281" i="3" s="1"/>
  <c r="L280" i="3"/>
  <c r="L281" i="3" s="1"/>
  <c r="P280" i="3"/>
  <c r="P281" i="3" s="1"/>
  <c r="T280" i="3"/>
  <c r="T281" i="3" s="1"/>
  <c r="X280" i="3"/>
  <c r="X281" i="3" s="1"/>
  <c r="AB280" i="3"/>
  <c r="AB281" i="3" s="1"/>
  <c r="AF280" i="3"/>
  <c r="AF281" i="3" s="1"/>
  <c r="AJ280" i="3"/>
  <c r="AJ281" i="3" s="1"/>
  <c r="AN280" i="3"/>
  <c r="AN281" i="3" s="1"/>
  <c r="AR280" i="3"/>
  <c r="AR281" i="3" s="1"/>
  <c r="AV280" i="3"/>
  <c r="AV281" i="3" s="1"/>
  <c r="AZ280" i="3"/>
  <c r="AZ281" i="3" s="1"/>
  <c r="BD280" i="3"/>
  <c r="BD281" i="3" s="1"/>
  <c r="G303" i="3"/>
  <c r="G304" i="3" s="1"/>
  <c r="K303" i="3"/>
  <c r="K304" i="3" s="1"/>
  <c r="O303" i="3"/>
  <c r="O304" i="3" s="1"/>
  <c r="S303" i="3"/>
  <c r="S304" i="3" s="1"/>
  <c r="W303" i="3"/>
  <c r="W304" i="3" s="1"/>
  <c r="AA303" i="3"/>
  <c r="AA304" i="3" s="1"/>
  <c r="AE303" i="3"/>
  <c r="AE304" i="3" s="1"/>
  <c r="AI303" i="3"/>
  <c r="AI304" i="3" s="1"/>
  <c r="AM303" i="3"/>
  <c r="AM304" i="3" s="1"/>
  <c r="AQ303" i="3"/>
  <c r="AQ304" i="3" s="1"/>
  <c r="AU303" i="3"/>
  <c r="AU304" i="3" s="1"/>
  <c r="AY303" i="3"/>
  <c r="AY304" i="3" s="1"/>
  <c r="BC303" i="3"/>
  <c r="BC304" i="3" s="1"/>
  <c r="AJ44" i="2"/>
  <c r="F167" i="3"/>
  <c r="F168" i="3" s="1"/>
  <c r="J167" i="3"/>
  <c r="J168" i="3" s="1"/>
  <c r="N167" i="3"/>
  <c r="N168" i="3" s="1"/>
  <c r="R167" i="3"/>
  <c r="R168" i="3" s="1"/>
  <c r="V167" i="3"/>
  <c r="V168" i="3" s="1"/>
  <c r="Z167" i="3"/>
  <c r="Z168" i="3" s="1"/>
  <c r="AD167" i="3"/>
  <c r="AD168" i="3" s="1"/>
  <c r="AH167" i="3"/>
  <c r="AH168" i="3" s="1"/>
  <c r="AL167" i="3"/>
  <c r="AL168" i="3" s="1"/>
  <c r="AP167" i="3"/>
  <c r="AP168" i="3" s="1"/>
  <c r="AT167" i="3"/>
  <c r="AT168" i="3" s="1"/>
  <c r="AX167" i="3"/>
  <c r="AX168" i="3" s="1"/>
  <c r="BB167" i="3"/>
  <c r="BB168" i="3" s="1"/>
  <c r="F213" i="3"/>
  <c r="F214" i="3" s="1"/>
  <c r="J213" i="3"/>
  <c r="J214" i="3" s="1"/>
  <c r="N213" i="3"/>
  <c r="N214" i="3" s="1"/>
  <c r="R213" i="3"/>
  <c r="R214" i="3" s="1"/>
  <c r="V213" i="3"/>
  <c r="V214" i="3" s="1"/>
  <c r="Z213" i="3"/>
  <c r="Z214" i="3" s="1"/>
  <c r="AD213" i="3"/>
  <c r="AD214" i="3" s="1"/>
  <c r="AH213" i="3"/>
  <c r="AH214" i="3" s="1"/>
  <c r="AL213" i="3"/>
  <c r="AL214" i="3" s="1"/>
  <c r="AP213" i="3"/>
  <c r="AP214" i="3" s="1"/>
  <c r="AT213" i="3"/>
  <c r="AT214" i="3" s="1"/>
  <c r="AX213" i="3"/>
  <c r="AX214" i="3" s="1"/>
  <c r="BB213" i="3"/>
  <c r="BB214" i="3" s="1"/>
  <c r="H271" i="3"/>
  <c r="H272" i="3" s="1"/>
  <c r="L271" i="3"/>
  <c r="L272" i="3" s="1"/>
  <c r="P271" i="3"/>
  <c r="P272" i="3" s="1"/>
  <c r="T271" i="3"/>
  <c r="T272" i="3" s="1"/>
  <c r="X271" i="3"/>
  <c r="X272" i="3" s="1"/>
  <c r="AB271" i="3"/>
  <c r="AB272" i="3" s="1"/>
  <c r="AF271" i="3"/>
  <c r="AF272" i="3" s="1"/>
  <c r="AJ271" i="3"/>
  <c r="AJ272" i="3" s="1"/>
  <c r="AN271" i="3"/>
  <c r="AN272" i="3" s="1"/>
  <c r="AR271" i="3"/>
  <c r="AR272" i="3" s="1"/>
  <c r="AV271" i="3"/>
  <c r="AV272" i="3" s="1"/>
  <c r="AZ271" i="3"/>
  <c r="AZ272" i="3" s="1"/>
  <c r="BD271" i="3"/>
  <c r="BD272" i="3" s="1"/>
  <c r="I280" i="3"/>
  <c r="I281" i="3" s="1"/>
  <c r="M280" i="3"/>
  <c r="M281" i="3" s="1"/>
  <c r="Q280" i="3"/>
  <c r="Q281" i="3" s="1"/>
  <c r="U280" i="3"/>
  <c r="U281" i="3" s="1"/>
  <c r="Y280" i="3"/>
  <c r="Y281" i="3" s="1"/>
  <c r="AC280" i="3"/>
  <c r="AC281" i="3" s="1"/>
  <c r="AG280" i="3"/>
  <c r="AG281" i="3" s="1"/>
  <c r="AK280" i="3"/>
  <c r="AK281" i="3" s="1"/>
  <c r="AO280" i="3"/>
  <c r="AO281" i="3" s="1"/>
  <c r="AS280" i="3"/>
  <c r="AS281" i="3" s="1"/>
  <c r="AW280" i="3"/>
  <c r="AW281" i="3" s="1"/>
  <c r="BA280" i="3"/>
  <c r="BA281" i="3" s="1"/>
  <c r="H303" i="3"/>
  <c r="H304" i="3" s="1"/>
  <c r="L303" i="3"/>
  <c r="L304" i="3" s="1"/>
  <c r="P303" i="3"/>
  <c r="P304" i="3" s="1"/>
  <c r="T303" i="3"/>
  <c r="T304" i="3" s="1"/>
  <c r="X303" i="3"/>
  <c r="X304" i="3" s="1"/>
  <c r="AB303" i="3"/>
  <c r="AB304" i="3" s="1"/>
  <c r="AF303" i="3"/>
  <c r="AF304" i="3" s="1"/>
  <c r="AJ303" i="3"/>
  <c r="AJ304" i="3" s="1"/>
  <c r="AN303" i="3"/>
  <c r="AN304" i="3" s="1"/>
  <c r="AR303" i="3"/>
  <c r="AR304" i="3" s="1"/>
  <c r="AV303" i="3"/>
  <c r="AV304" i="3" s="1"/>
  <c r="AZ303" i="3"/>
  <c r="AZ304" i="3" s="1"/>
  <c r="BD303" i="3"/>
  <c r="BD304" i="3" s="1"/>
  <c r="G167" i="3"/>
  <c r="G168" i="3" s="1"/>
  <c r="K167" i="3"/>
  <c r="K168" i="3" s="1"/>
  <c r="O167" i="3"/>
  <c r="O168" i="3" s="1"/>
  <c r="S167" i="3"/>
  <c r="S168" i="3" s="1"/>
  <c r="W167" i="3"/>
  <c r="W168" i="3" s="1"/>
  <c r="AA167" i="3"/>
  <c r="AA168" i="3" s="1"/>
  <c r="AE167" i="3"/>
  <c r="AE168" i="3" s="1"/>
  <c r="AI167" i="3"/>
  <c r="AI168" i="3" s="1"/>
  <c r="AM167" i="3"/>
  <c r="AM168" i="3" s="1"/>
  <c r="AQ167" i="3"/>
  <c r="AQ168" i="3" s="1"/>
  <c r="AU167" i="3"/>
  <c r="AU168" i="3" s="1"/>
  <c r="AY167" i="3"/>
  <c r="AY168" i="3" s="1"/>
  <c r="G213" i="3"/>
  <c r="G214" i="3" s="1"/>
  <c r="K213" i="3"/>
  <c r="K214" i="3" s="1"/>
  <c r="O213" i="3"/>
  <c r="O214" i="3" s="1"/>
  <c r="S213" i="3"/>
  <c r="S214" i="3" s="1"/>
  <c r="W213" i="3"/>
  <c r="W214" i="3" s="1"/>
  <c r="AA213" i="3"/>
  <c r="AA214" i="3" s="1"/>
  <c r="AE213" i="3"/>
  <c r="AE214" i="3" s="1"/>
  <c r="AI213" i="3"/>
  <c r="AI214" i="3" s="1"/>
  <c r="AM213" i="3"/>
  <c r="AM214" i="3" s="1"/>
  <c r="AQ213" i="3"/>
  <c r="AQ214" i="3" s="1"/>
  <c r="AU213" i="3"/>
  <c r="AU214" i="3" s="1"/>
  <c r="AY213" i="3"/>
  <c r="AY214" i="3" s="1"/>
  <c r="I271" i="3"/>
  <c r="I272" i="3" s="1"/>
  <c r="M271" i="3"/>
  <c r="M272" i="3" s="1"/>
  <c r="Q271" i="3"/>
  <c r="Q272" i="3" s="1"/>
  <c r="U271" i="3"/>
  <c r="U272" i="3" s="1"/>
  <c r="Y271" i="3"/>
  <c r="Y272" i="3" s="1"/>
  <c r="AC271" i="3"/>
  <c r="AC272" i="3" s="1"/>
  <c r="AG271" i="3"/>
  <c r="AG272" i="3" s="1"/>
  <c r="AK271" i="3"/>
  <c r="AK272" i="3" s="1"/>
  <c r="AO271" i="3"/>
  <c r="AO272" i="3" s="1"/>
  <c r="AS271" i="3"/>
  <c r="AS272" i="3" s="1"/>
  <c r="AW271" i="3"/>
  <c r="AW272" i="3" s="1"/>
  <c r="F280" i="3"/>
  <c r="F281" i="3" s="1"/>
  <c r="J280" i="3"/>
  <c r="J281" i="3" s="1"/>
  <c r="N280" i="3"/>
  <c r="N281" i="3" s="1"/>
  <c r="R280" i="3"/>
  <c r="R281" i="3" s="1"/>
  <c r="V280" i="3"/>
  <c r="V281" i="3" s="1"/>
  <c r="Z280" i="3"/>
  <c r="Z281" i="3" s="1"/>
  <c r="AD280" i="3"/>
  <c r="AD281" i="3" s="1"/>
  <c r="AH280" i="3"/>
  <c r="AH281" i="3" s="1"/>
  <c r="AL280" i="3"/>
  <c r="AL281" i="3" s="1"/>
  <c r="AP280" i="3"/>
  <c r="AP281" i="3" s="1"/>
  <c r="AT280" i="3"/>
  <c r="AT281" i="3" s="1"/>
  <c r="AX280" i="3"/>
  <c r="AX281" i="3" s="1"/>
  <c r="I303" i="3"/>
  <c r="I304" i="3" s="1"/>
  <c r="M303" i="3"/>
  <c r="M304" i="3" s="1"/>
  <c r="Q303" i="3"/>
  <c r="Q304" i="3" s="1"/>
  <c r="U303" i="3"/>
  <c r="U304" i="3" s="1"/>
  <c r="Y303" i="3"/>
  <c r="Y304" i="3" s="1"/>
  <c r="AC303" i="3"/>
  <c r="AC304" i="3" s="1"/>
  <c r="AG303" i="3"/>
  <c r="AG304" i="3" s="1"/>
  <c r="AK303" i="3"/>
  <c r="AK304" i="3" s="1"/>
  <c r="AO303" i="3"/>
  <c r="AO304" i="3" s="1"/>
  <c r="AS303" i="3"/>
  <c r="AS304" i="3" s="1"/>
  <c r="AW303" i="3"/>
  <c r="AW304" i="3" s="1"/>
  <c r="BB5" i="20"/>
  <c r="BC5" i="20" s="1"/>
  <c r="E5" i="20" s="1"/>
  <c r="BB9" i="20"/>
  <c r="BC9" i="20" s="1"/>
  <c r="I9" i="20" s="1"/>
  <c r="BB13" i="20"/>
  <c r="BC13" i="20" s="1"/>
  <c r="M13" i="20" s="1"/>
  <c r="BB17" i="20"/>
  <c r="BC17" i="20" s="1"/>
  <c r="Q17" i="20" s="1"/>
  <c r="BB21" i="20"/>
  <c r="BC21" i="20" s="1"/>
  <c r="U21" i="20" s="1"/>
  <c r="Y25" i="20"/>
  <c r="Z26" i="20"/>
  <c r="F2" i="18"/>
  <c r="J2" i="18"/>
  <c r="N2" i="18"/>
  <c r="V2" i="18"/>
  <c r="Z2" i="18"/>
  <c r="AD2" i="18"/>
  <c r="AH2" i="18"/>
  <c r="AL2" i="18"/>
  <c r="AP2" i="18"/>
  <c r="AT2" i="18"/>
  <c r="AX2" i="18"/>
  <c r="BB6" i="17"/>
  <c r="AD6" i="18" s="1"/>
  <c r="BB10" i="17"/>
  <c r="AD10" i="18" s="1"/>
  <c r="BB14" i="17"/>
  <c r="AD14" i="18" s="1"/>
  <c r="BB18" i="17"/>
  <c r="AD18" i="18" s="1"/>
  <c r="BB22" i="17"/>
  <c r="AD22" i="18" s="1"/>
  <c r="BB26" i="17"/>
  <c r="AD26" i="18" s="1"/>
  <c r="BB30" i="17"/>
  <c r="AD30" i="18" s="1"/>
  <c r="BB34" i="17"/>
  <c r="AD34" i="18" s="1"/>
  <c r="BB38" i="17"/>
  <c r="AD38" i="18" s="1"/>
  <c r="BB42" i="17"/>
  <c r="AD42" i="18" s="1"/>
  <c r="BB46" i="17"/>
  <c r="AD46" i="18" s="1"/>
  <c r="BB50" i="17"/>
  <c r="AD50" i="18" s="1"/>
  <c r="AU2" i="18"/>
  <c r="DF22" i="25"/>
  <c r="DB22" i="25"/>
  <c r="CX22" i="25"/>
  <c r="CT22" i="25"/>
  <c r="CP22" i="25"/>
  <c r="CL22" i="25"/>
  <c r="CH22" i="25"/>
  <c r="CD22" i="25"/>
  <c r="BZ22" i="25"/>
  <c r="BV22" i="25"/>
  <c r="BR22" i="25"/>
  <c r="BN22" i="25"/>
  <c r="BJ22" i="25"/>
  <c r="BF22" i="25"/>
  <c r="BB22" i="25"/>
  <c r="AX22" i="25"/>
  <c r="AT22" i="25"/>
  <c r="AP22" i="25"/>
  <c r="AL22" i="25"/>
  <c r="AH22" i="25"/>
  <c r="AD22" i="25"/>
  <c r="Z22" i="25"/>
  <c r="V22" i="25"/>
  <c r="R22" i="25"/>
  <c r="N22" i="25"/>
  <c r="J22" i="25"/>
  <c r="F22" i="25"/>
  <c r="B22" i="25"/>
  <c r="DI22" i="25"/>
  <c r="DE22" i="25"/>
  <c r="DA22" i="25"/>
  <c r="CW22" i="25"/>
  <c r="CS22" i="25"/>
  <c r="CO22" i="25"/>
  <c r="CK22" i="25"/>
  <c r="CG22" i="25"/>
  <c r="CC22" i="25"/>
  <c r="BY22" i="25"/>
  <c r="BU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Q22" i="25"/>
  <c r="M22" i="25"/>
  <c r="I22" i="25"/>
  <c r="E22" i="25"/>
  <c r="DH22" i="25"/>
  <c r="DD22" i="25"/>
  <c r="CZ22" i="25"/>
  <c r="CV22" i="25"/>
  <c r="CR22" i="25"/>
  <c r="CN22" i="25"/>
  <c r="CJ22" i="25"/>
  <c r="CF22" i="25"/>
  <c r="CB22" i="25"/>
  <c r="BX22" i="25"/>
  <c r="BT22" i="25"/>
  <c r="BP22" i="25"/>
  <c r="BL22" i="25"/>
  <c r="BH22" i="25"/>
  <c r="BD22" i="25"/>
  <c r="AZ22" i="25"/>
  <c r="AV22" i="25"/>
  <c r="AR22" i="25"/>
  <c r="AN22" i="25"/>
  <c r="AJ22" i="25"/>
  <c r="AF22" i="25"/>
  <c r="AB22" i="25"/>
  <c r="X22" i="25"/>
  <c r="T22" i="25"/>
  <c r="P22" i="25"/>
  <c r="L22" i="25"/>
  <c r="H22" i="25"/>
  <c r="D22" i="25"/>
  <c r="DG22" i="25"/>
  <c r="DC22" i="25"/>
  <c r="CY22" i="25"/>
  <c r="CU22" i="25"/>
  <c r="CQ22" i="25"/>
  <c r="CM22" i="25"/>
  <c r="CI22" i="25"/>
  <c r="CE22" i="25"/>
  <c r="CA22" i="25"/>
  <c r="BW22" i="25"/>
  <c r="BS22" i="25"/>
  <c r="BO22" i="25"/>
  <c r="BK22" i="25"/>
  <c r="BG22" i="25"/>
  <c r="BC22" i="25"/>
  <c r="AY22" i="25"/>
  <c r="AU22" i="25"/>
  <c r="AQ22" i="25"/>
  <c r="AM22" i="25"/>
  <c r="AI22" i="25"/>
  <c r="AE22" i="25"/>
  <c r="AA22" i="25"/>
  <c r="W22" i="25"/>
  <c r="S22" i="25"/>
  <c r="O22" i="25"/>
  <c r="K22" i="25"/>
  <c r="G22" i="25"/>
  <c r="C22" i="25"/>
  <c r="DG25" i="25"/>
  <c r="DC25" i="25"/>
  <c r="CY25" i="25"/>
  <c r="CU25" i="25"/>
  <c r="CQ25" i="25"/>
  <c r="CM25" i="25"/>
  <c r="CI25" i="25"/>
  <c r="CE25" i="25"/>
  <c r="CA25" i="25"/>
  <c r="BW25" i="25"/>
  <c r="BS25" i="25"/>
  <c r="BO25" i="25"/>
  <c r="BK25" i="25"/>
  <c r="BG25" i="25"/>
  <c r="BC25" i="25"/>
  <c r="AY25" i="25"/>
  <c r="AU25" i="25"/>
  <c r="AQ25" i="25"/>
  <c r="AM25" i="25"/>
  <c r="AI25" i="25"/>
  <c r="AE25" i="25"/>
  <c r="AA25" i="25"/>
  <c r="W25" i="25"/>
  <c r="S25" i="25"/>
  <c r="O25" i="25"/>
  <c r="K25" i="25"/>
  <c r="G25" i="25"/>
  <c r="C25" i="25"/>
  <c r="DF25" i="25"/>
  <c r="DB25" i="25"/>
  <c r="CX25" i="25"/>
  <c r="CT25" i="25"/>
  <c r="CP25" i="25"/>
  <c r="CL25" i="25"/>
  <c r="CH25" i="25"/>
  <c r="CD25" i="25"/>
  <c r="BZ25" i="25"/>
  <c r="BV25" i="25"/>
  <c r="BR25" i="25"/>
  <c r="BN25" i="25"/>
  <c r="BJ25" i="25"/>
  <c r="BF25" i="25"/>
  <c r="BB25" i="25"/>
  <c r="AX25" i="25"/>
  <c r="AT25" i="25"/>
  <c r="AP25" i="25"/>
  <c r="AL25" i="25"/>
  <c r="AH25" i="25"/>
  <c r="AD25" i="25"/>
  <c r="Z25" i="25"/>
  <c r="V25" i="25"/>
  <c r="R25" i="25"/>
  <c r="N25" i="25"/>
  <c r="J25" i="25"/>
  <c r="F25" i="25"/>
  <c r="B25" i="25"/>
  <c r="DI25" i="25"/>
  <c r="DE25" i="25"/>
  <c r="DA25" i="25"/>
  <c r="DD25" i="25"/>
  <c r="CS25" i="25"/>
  <c r="CK25" i="25"/>
  <c r="CC25" i="25"/>
  <c r="BU25" i="25"/>
  <c r="BM25" i="25"/>
  <c r="BE25" i="25"/>
  <c r="AW25" i="25"/>
  <c r="AO25" i="25"/>
  <c r="AG25" i="25"/>
  <c r="Y25" i="25"/>
  <c r="Q25" i="25"/>
  <c r="I25" i="25"/>
  <c r="CZ25" i="25"/>
  <c r="CR25" i="25"/>
  <c r="CJ25" i="25"/>
  <c r="CB25" i="25"/>
  <c r="BT25" i="25"/>
  <c r="BL25" i="25"/>
  <c r="BD25" i="25"/>
  <c r="AV25" i="25"/>
  <c r="AN25" i="25"/>
  <c r="AF25" i="25"/>
  <c r="X25" i="25"/>
  <c r="P25" i="25"/>
  <c r="H25" i="25"/>
  <c r="CW25" i="25"/>
  <c r="CO25" i="25"/>
  <c r="CG25" i="25"/>
  <c r="BY25" i="25"/>
  <c r="BQ25" i="25"/>
  <c r="BI25" i="25"/>
  <c r="BA25" i="25"/>
  <c r="AS25" i="25"/>
  <c r="AK25" i="25"/>
  <c r="AC25" i="25"/>
  <c r="U25" i="25"/>
  <c r="M25" i="25"/>
  <c r="E25" i="25"/>
  <c r="DH25" i="25"/>
  <c r="CV25" i="25"/>
  <c r="CN25" i="25"/>
  <c r="CF25" i="25"/>
  <c r="BX25" i="25"/>
  <c r="BP25" i="25"/>
  <c r="BH25" i="25"/>
  <c r="AZ25" i="25"/>
  <c r="AR25" i="25"/>
  <c r="AJ25" i="25"/>
  <c r="AB25" i="25"/>
  <c r="T25" i="25"/>
  <c r="L25" i="25"/>
  <c r="D25" i="25"/>
  <c r="DH28" i="25"/>
  <c r="DD28" i="25"/>
  <c r="CZ28" i="25"/>
  <c r="CV28" i="25"/>
  <c r="CR28" i="25"/>
  <c r="CN28" i="25"/>
  <c r="CJ28" i="25"/>
  <c r="CF28" i="25"/>
  <c r="CB28" i="25"/>
  <c r="BX28" i="25"/>
  <c r="BT28" i="25"/>
  <c r="BP28" i="25"/>
  <c r="BL28" i="25"/>
  <c r="BH28" i="25"/>
  <c r="BD28" i="25"/>
  <c r="AZ28" i="25"/>
  <c r="AV28" i="25"/>
  <c r="AR28" i="25"/>
  <c r="AN28" i="25"/>
  <c r="AJ28" i="25"/>
  <c r="AF28" i="25"/>
  <c r="AB28" i="25"/>
  <c r="X28" i="25"/>
  <c r="T28" i="25"/>
  <c r="P28" i="25"/>
  <c r="L28" i="25"/>
  <c r="H28" i="25"/>
  <c r="D28" i="25"/>
  <c r="DG28" i="25"/>
  <c r="DC28" i="25"/>
  <c r="CY28" i="25"/>
  <c r="CU28" i="25"/>
  <c r="CQ28" i="25"/>
  <c r="CM28" i="25"/>
  <c r="CI28" i="25"/>
  <c r="CE28" i="25"/>
  <c r="CA28" i="25"/>
  <c r="BW28" i="25"/>
  <c r="BS28" i="25"/>
  <c r="BO28" i="25"/>
  <c r="BK28" i="25"/>
  <c r="BG28" i="25"/>
  <c r="BC28" i="25"/>
  <c r="AY28" i="25"/>
  <c r="AU28" i="25"/>
  <c r="AQ28" i="25"/>
  <c r="AM28" i="25"/>
  <c r="AI28" i="25"/>
  <c r="AE28" i="25"/>
  <c r="AA28" i="25"/>
  <c r="W28" i="25"/>
  <c r="S28" i="25"/>
  <c r="O28" i="25"/>
  <c r="K28" i="25"/>
  <c r="G28" i="25"/>
  <c r="C28" i="25"/>
  <c r="DF28" i="25"/>
  <c r="DB28" i="25"/>
  <c r="CX28" i="25"/>
  <c r="CT28" i="25"/>
  <c r="CP28" i="25"/>
  <c r="CL28" i="25"/>
  <c r="CH28" i="25"/>
  <c r="CD28" i="25"/>
  <c r="BZ28" i="25"/>
  <c r="BV28" i="25"/>
  <c r="BR28" i="25"/>
  <c r="BN28" i="25"/>
  <c r="BJ28" i="25"/>
  <c r="BF28" i="25"/>
  <c r="BB28" i="25"/>
  <c r="AX28" i="25"/>
  <c r="AT28" i="25"/>
  <c r="AP28" i="25"/>
  <c r="AL28" i="25"/>
  <c r="AH28" i="25"/>
  <c r="AD28" i="25"/>
  <c r="Z28" i="25"/>
  <c r="V28" i="25"/>
  <c r="R28" i="25"/>
  <c r="N28" i="25"/>
  <c r="J28" i="25"/>
  <c r="F28" i="25"/>
  <c r="B28" i="25"/>
  <c r="DI28" i="25"/>
  <c r="DE28" i="25"/>
  <c r="DA28" i="25"/>
  <c r="CW28" i="25"/>
  <c r="CS28" i="25"/>
  <c r="CO28" i="25"/>
  <c r="CK28" i="25"/>
  <c r="CG28" i="25"/>
  <c r="CC28" i="25"/>
  <c r="BY28" i="25"/>
  <c r="BU28" i="25"/>
  <c r="BQ28" i="25"/>
  <c r="BM28" i="25"/>
  <c r="BI28" i="25"/>
  <c r="BE28" i="25"/>
  <c r="BA28" i="25"/>
  <c r="AW28" i="25"/>
  <c r="AS28" i="25"/>
  <c r="AO28" i="25"/>
  <c r="AK28" i="25"/>
  <c r="AG28" i="25"/>
  <c r="AC28" i="25"/>
  <c r="Y28" i="25"/>
  <c r="U28" i="25"/>
  <c r="Q28" i="25"/>
  <c r="M28" i="25"/>
  <c r="I28" i="25"/>
  <c r="E28" i="25"/>
  <c r="DI4" i="26"/>
  <c r="DE4" i="26"/>
  <c r="DA4" i="26"/>
  <c r="CW4" i="26"/>
  <c r="CS4" i="26"/>
  <c r="CO4" i="26"/>
  <c r="CG4" i="26"/>
  <c r="CC4" i="26"/>
  <c r="BU4" i="26"/>
  <c r="BQ4" i="26"/>
  <c r="BM4" i="26"/>
  <c r="BI4" i="26"/>
  <c r="BE4" i="26"/>
  <c r="BA4" i="26"/>
  <c r="AS4" i="26"/>
  <c r="AK4" i="26"/>
  <c r="AC4" i="26"/>
  <c r="Y4" i="26"/>
  <c r="U4" i="26"/>
  <c r="Q4" i="26"/>
  <c r="M4" i="26"/>
  <c r="I4" i="26"/>
  <c r="E4" i="26"/>
  <c r="DH4" i="26"/>
  <c r="DD4" i="26"/>
  <c r="CZ4" i="26"/>
  <c r="CR4" i="26"/>
  <c r="CF4" i="26"/>
  <c r="CB4" i="26"/>
  <c r="BP4" i="26"/>
  <c r="BL4" i="26"/>
  <c r="BH4" i="26"/>
  <c r="BD4" i="26"/>
  <c r="AR4" i="26"/>
  <c r="AJ4" i="26"/>
  <c r="P4" i="26"/>
  <c r="L4" i="26"/>
  <c r="D4" i="26"/>
  <c r="DG4" i="26"/>
  <c r="CY4" i="26"/>
  <c r="CM4" i="26"/>
  <c r="CI4" i="26"/>
  <c r="CE4" i="26"/>
  <c r="BW4" i="26"/>
  <c r="BS4" i="26"/>
  <c r="BO4" i="26"/>
  <c r="AU4" i="26"/>
  <c r="AQ4" i="26"/>
  <c r="AM4" i="26"/>
  <c r="AI4" i="26"/>
  <c r="AA4" i="26"/>
  <c r="W4" i="26"/>
  <c r="S4" i="26"/>
  <c r="O4" i="26"/>
  <c r="G4" i="26"/>
  <c r="C4" i="26"/>
  <c r="DF4" i="26"/>
  <c r="DB4" i="26"/>
  <c r="CX4" i="26"/>
  <c r="CT4" i="26"/>
  <c r="CP4" i="26"/>
  <c r="CL4" i="26"/>
  <c r="CH4" i="26"/>
  <c r="CD4" i="26"/>
  <c r="BZ4" i="26"/>
  <c r="BV4" i="26"/>
  <c r="BR4" i="26"/>
  <c r="BJ4" i="26"/>
  <c r="BF4" i="26"/>
  <c r="AX4" i="26"/>
  <c r="AT4" i="26"/>
  <c r="AP4" i="26"/>
  <c r="AL4" i="26"/>
  <c r="AD4" i="26"/>
  <c r="Z4" i="26"/>
  <c r="V4" i="26"/>
  <c r="R4" i="26"/>
  <c r="J4" i="26"/>
  <c r="F4" i="26"/>
  <c r="B4" i="26"/>
  <c r="DB8" i="26"/>
  <c r="CX8" i="26"/>
  <c r="CL8" i="26"/>
  <c r="CH8" i="26"/>
  <c r="CD8" i="26"/>
  <c r="BR8" i="26"/>
  <c r="BF8" i="26"/>
  <c r="BB8" i="26"/>
  <c r="AX8" i="26"/>
  <c r="AT8" i="26"/>
  <c r="AP8" i="26"/>
  <c r="AD8" i="26"/>
  <c r="Z8" i="26"/>
  <c r="V8" i="26"/>
  <c r="R8" i="26"/>
  <c r="N8" i="26"/>
  <c r="J8" i="26"/>
  <c r="F8" i="26"/>
  <c r="B8" i="26"/>
  <c r="DH8" i="26"/>
  <c r="DD8" i="26"/>
  <c r="CY8" i="26"/>
  <c r="CF8" i="26"/>
  <c r="BE8" i="26"/>
  <c r="AK8" i="26"/>
  <c r="AB8" i="26"/>
  <c r="W8" i="26"/>
  <c r="Q8" i="26"/>
  <c r="L8" i="26"/>
  <c r="G8" i="26"/>
  <c r="DG8" i="26"/>
  <c r="CS8" i="26"/>
  <c r="CO8" i="26"/>
  <c r="CJ8" i="26"/>
  <c r="CE8" i="26"/>
  <c r="BQ8" i="26"/>
  <c r="BM8" i="26"/>
  <c r="BI8" i="26"/>
  <c r="AY8" i="26"/>
  <c r="AS8" i="26"/>
  <c r="AJ8" i="26"/>
  <c r="AA8" i="26"/>
  <c r="U8" i="26"/>
  <c r="P8" i="26"/>
  <c r="E8" i="26"/>
  <c r="DA8" i="26"/>
  <c r="CV8" i="26"/>
  <c r="CR8" i="26"/>
  <c r="CN8" i="26"/>
  <c r="CI8" i="26"/>
  <c r="BU8" i="26"/>
  <c r="BP8" i="26"/>
  <c r="BH8" i="26"/>
  <c r="AR8" i="26"/>
  <c r="AI8" i="26"/>
  <c r="AE8" i="26"/>
  <c r="Y8" i="26"/>
  <c r="O8" i="26"/>
  <c r="I8" i="26"/>
  <c r="D8" i="26"/>
  <c r="DE8" i="26"/>
  <c r="CZ8" i="26"/>
  <c r="CM8" i="26"/>
  <c r="CG8" i="26"/>
  <c r="CB8" i="26"/>
  <c r="BT8" i="26"/>
  <c r="BO8" i="26"/>
  <c r="BG8" i="26"/>
  <c r="BA8" i="26"/>
  <c r="AC8" i="26"/>
  <c r="S8" i="26"/>
  <c r="M8" i="26"/>
  <c r="DB12" i="26"/>
  <c r="CX12" i="26"/>
  <c r="CT12" i="26"/>
  <c r="CP12" i="26"/>
  <c r="CL12" i="26"/>
  <c r="CH12" i="26"/>
  <c r="CD12" i="26"/>
  <c r="BN12" i="26"/>
  <c r="BJ12" i="26"/>
  <c r="BF12" i="26"/>
  <c r="BB12" i="26"/>
  <c r="AX12" i="26"/>
  <c r="AT12" i="26"/>
  <c r="AP12" i="26"/>
  <c r="AL12" i="26"/>
  <c r="AD12" i="26"/>
  <c r="Z12" i="26"/>
  <c r="V12" i="26"/>
  <c r="R12" i="26"/>
  <c r="J12" i="26"/>
  <c r="F12" i="26"/>
  <c r="B12" i="26"/>
  <c r="DE12" i="26"/>
  <c r="DA12" i="26"/>
  <c r="CS12" i="26"/>
  <c r="CO12" i="26"/>
  <c r="CG12" i="26"/>
  <c r="BY12" i="26"/>
  <c r="BU12" i="26"/>
  <c r="BQ12" i="26"/>
  <c r="BE12" i="26"/>
  <c r="BA12" i="26"/>
  <c r="AW12" i="26"/>
  <c r="AS12" i="26"/>
  <c r="AO12" i="26"/>
  <c r="AK12" i="26"/>
  <c r="AC12" i="26"/>
  <c r="Y12" i="26"/>
  <c r="U12" i="26"/>
  <c r="M12" i="26"/>
  <c r="I12" i="26"/>
  <c r="E12" i="26"/>
  <c r="DH12" i="26"/>
  <c r="DD12" i="26"/>
  <c r="CZ12" i="26"/>
  <c r="CR12" i="26"/>
  <c r="CN12" i="26"/>
  <c r="CF12" i="26"/>
  <c r="CB12" i="26"/>
  <c r="BT12" i="26"/>
  <c r="BP12" i="26"/>
  <c r="BL12" i="26"/>
  <c r="BH12" i="26"/>
  <c r="AR12" i="26"/>
  <c r="AN12" i="26"/>
  <c r="AJ12" i="26"/>
  <c r="AB12" i="26"/>
  <c r="T12" i="26"/>
  <c r="P12" i="26"/>
  <c r="L12" i="26"/>
  <c r="D12" i="26"/>
  <c r="BO12" i="26"/>
  <c r="BG12" i="26"/>
  <c r="AY12" i="26"/>
  <c r="AM12" i="26"/>
  <c r="W12" i="26"/>
  <c r="C12" i="26"/>
  <c r="CA12" i="26"/>
  <c r="AI12" i="26"/>
  <c r="AE12" i="26"/>
  <c r="S12" i="26"/>
  <c r="CY12" i="26"/>
  <c r="BK12" i="26"/>
  <c r="AU12" i="26"/>
  <c r="AA12" i="26"/>
  <c r="DG12" i="26"/>
  <c r="CM12" i="26"/>
  <c r="CE12" i="26"/>
  <c r="O12" i="26"/>
  <c r="G12" i="26"/>
  <c r="DB16" i="26"/>
  <c r="CT16" i="26"/>
  <c r="CL16" i="26"/>
  <c r="CH16" i="26"/>
  <c r="CD16" i="26"/>
  <c r="BR16" i="26"/>
  <c r="BJ16" i="26"/>
  <c r="BF16" i="26"/>
  <c r="BB16" i="26"/>
  <c r="AX16" i="26"/>
  <c r="AT16" i="26"/>
  <c r="AP16" i="26"/>
  <c r="AL16" i="26"/>
  <c r="AD16" i="26"/>
  <c r="V16" i="26"/>
  <c r="R16" i="26"/>
  <c r="J16" i="26"/>
  <c r="F16" i="26"/>
  <c r="B16" i="26"/>
  <c r="DI16" i="26"/>
  <c r="DE16" i="26"/>
  <c r="DA16" i="26"/>
  <c r="CW16" i="26"/>
  <c r="CS16" i="26"/>
  <c r="CO16" i="26"/>
  <c r="CG16" i="26"/>
  <c r="BY16" i="26"/>
  <c r="BQ16" i="26"/>
  <c r="BI16" i="26"/>
  <c r="BE16" i="26"/>
  <c r="BA16" i="26"/>
  <c r="AW16" i="26"/>
  <c r="AS16" i="26"/>
  <c r="AK16" i="26"/>
  <c r="AC16" i="26"/>
  <c r="Y16" i="26"/>
  <c r="U16" i="26"/>
  <c r="M16" i="26"/>
  <c r="I16" i="26"/>
  <c r="E16" i="26"/>
  <c r="DH16" i="26"/>
  <c r="DD16" i="26"/>
  <c r="CZ16" i="26"/>
  <c r="CR16" i="26"/>
  <c r="CN16" i="26"/>
  <c r="CJ16" i="26"/>
  <c r="CF16" i="26"/>
  <c r="CB16" i="26"/>
  <c r="BX16" i="26"/>
  <c r="BT16" i="26"/>
  <c r="BP16" i="26"/>
  <c r="BH16" i="26"/>
  <c r="AJ16" i="26"/>
  <c r="AB16" i="26"/>
  <c r="T16" i="26"/>
  <c r="P16" i="26"/>
  <c r="L16" i="26"/>
  <c r="D16" i="26"/>
  <c r="CM16" i="26"/>
  <c r="AI16" i="26"/>
  <c r="AE16" i="26"/>
  <c r="W16" i="26"/>
  <c r="AA16" i="26"/>
  <c r="S16" i="26"/>
  <c r="CY16" i="26"/>
  <c r="CI16" i="26"/>
  <c r="BC16" i="26"/>
  <c r="AU16" i="26"/>
  <c r="DG16" i="26"/>
  <c r="CE16" i="26"/>
  <c r="BO16" i="26"/>
  <c r="BK16" i="26"/>
  <c r="O16" i="26"/>
  <c r="G16" i="26"/>
  <c r="DB20" i="26"/>
  <c r="CX20" i="26"/>
  <c r="CT20" i="26"/>
  <c r="CL20" i="26"/>
  <c r="CH20" i="26"/>
  <c r="CD20" i="26"/>
  <c r="BZ20" i="26"/>
  <c r="BR20" i="26"/>
  <c r="BN20" i="26"/>
  <c r="BB20" i="26"/>
  <c r="AX20" i="26"/>
  <c r="AT20" i="26"/>
  <c r="AP20" i="26"/>
  <c r="AL20" i="26"/>
  <c r="V20" i="26"/>
  <c r="R20" i="26"/>
  <c r="J20" i="26"/>
  <c r="F20" i="26"/>
  <c r="B20" i="26"/>
  <c r="DI20" i="26"/>
  <c r="DE20" i="26"/>
  <c r="DA20" i="26"/>
  <c r="CO20" i="26"/>
  <c r="CK20" i="26"/>
  <c r="BE20" i="26"/>
  <c r="BA20" i="26"/>
  <c r="AK20" i="26"/>
  <c r="AG20" i="26"/>
  <c r="AC20" i="26"/>
  <c r="Y20" i="26"/>
  <c r="U20" i="26"/>
  <c r="M20" i="26"/>
  <c r="I20" i="26"/>
  <c r="E20" i="26"/>
  <c r="DH20" i="26"/>
  <c r="DD20" i="26"/>
  <c r="CZ20" i="26"/>
  <c r="CR20" i="26"/>
  <c r="CN20" i="26"/>
  <c r="CJ20" i="26"/>
  <c r="CB20" i="26"/>
  <c r="BL20" i="26"/>
  <c r="BH20" i="26"/>
  <c r="BD20" i="26"/>
  <c r="AN20" i="26"/>
  <c r="AJ20" i="26"/>
  <c r="AF20" i="26"/>
  <c r="P20" i="26"/>
  <c r="L20" i="26"/>
  <c r="D20" i="26"/>
  <c r="AA20" i="26"/>
  <c r="CE20" i="26"/>
  <c r="BO20" i="26"/>
  <c r="AU20" i="26"/>
  <c r="AE20" i="26"/>
  <c r="S20" i="26"/>
  <c r="CY20" i="26"/>
  <c r="CI20" i="26"/>
  <c r="DG20" i="26"/>
  <c r="AI20" i="26"/>
  <c r="W20" i="26"/>
  <c r="O20" i="26"/>
  <c r="G20" i="26"/>
  <c r="DF24" i="26"/>
  <c r="DB24" i="26"/>
  <c r="CX24" i="26"/>
  <c r="CT24" i="26"/>
  <c r="CL24" i="26"/>
  <c r="CH24" i="26"/>
  <c r="CD24" i="26"/>
  <c r="BZ24" i="26"/>
  <c r="BR24" i="26"/>
  <c r="BN24" i="26"/>
  <c r="BJ24" i="26"/>
  <c r="BF24" i="26"/>
  <c r="BB24" i="26"/>
  <c r="AX24" i="26"/>
  <c r="AT24" i="26"/>
  <c r="AP24" i="26"/>
  <c r="AL24" i="26"/>
  <c r="AH24" i="26"/>
  <c r="AD24" i="26"/>
  <c r="Z24" i="26"/>
  <c r="V24" i="26"/>
  <c r="R24" i="26"/>
  <c r="N24" i="26"/>
  <c r="J24" i="26"/>
  <c r="F24" i="26"/>
  <c r="B24" i="26"/>
  <c r="DI24" i="26"/>
  <c r="DE24" i="26"/>
  <c r="DA24" i="26"/>
  <c r="CW24" i="26"/>
  <c r="CS24" i="26"/>
  <c r="CO24" i="26"/>
  <c r="CK24" i="26"/>
  <c r="CG24" i="26"/>
  <c r="CC24" i="26"/>
  <c r="BY24" i="26"/>
  <c r="BU24" i="26"/>
  <c r="BQ24" i="26"/>
  <c r="BI24" i="26"/>
  <c r="BE24" i="26"/>
  <c r="BA24" i="26"/>
  <c r="AW24" i="26"/>
  <c r="AS24" i="26"/>
  <c r="AO24" i="26"/>
  <c r="AK24" i="26"/>
  <c r="AG24" i="26"/>
  <c r="AC24" i="26"/>
  <c r="Y24" i="26"/>
  <c r="U24" i="26"/>
  <c r="Q24" i="26"/>
  <c r="M24" i="26"/>
  <c r="I24" i="26"/>
  <c r="E24" i="26"/>
  <c r="DH24" i="26"/>
  <c r="DD24" i="26"/>
  <c r="CZ24" i="26"/>
  <c r="CV24" i="26"/>
  <c r="CR24" i="26"/>
  <c r="CN24" i="26"/>
  <c r="CJ24" i="26"/>
  <c r="CF24" i="26"/>
  <c r="CB24" i="26"/>
  <c r="BX24" i="26"/>
  <c r="BP24" i="26"/>
  <c r="BL24" i="26"/>
  <c r="BH24" i="26"/>
  <c r="BD24" i="26"/>
  <c r="AV24" i="26"/>
  <c r="AR24" i="26"/>
  <c r="AN24" i="26"/>
  <c r="AJ24" i="26"/>
  <c r="AF24" i="26"/>
  <c r="AB24" i="26"/>
  <c r="X24" i="26"/>
  <c r="T24" i="26"/>
  <c r="P24" i="26"/>
  <c r="L24" i="26"/>
  <c r="H24" i="26"/>
  <c r="D24" i="26"/>
  <c r="CY24" i="26"/>
  <c r="CM24" i="26"/>
  <c r="BO24" i="26"/>
  <c r="BC24" i="26"/>
  <c r="AQ24" i="26"/>
  <c r="AA24" i="26"/>
  <c r="K24" i="26"/>
  <c r="CI24" i="26"/>
  <c r="AM24" i="26"/>
  <c r="W24" i="26"/>
  <c r="G24" i="26"/>
  <c r="DG24" i="26"/>
  <c r="CQ24" i="26"/>
  <c r="CE24" i="26"/>
  <c r="AY24" i="26"/>
  <c r="AI24" i="26"/>
  <c r="S24" i="26"/>
  <c r="C24" i="26"/>
  <c r="DC24" i="26"/>
  <c r="CA24" i="26"/>
  <c r="AU24" i="26"/>
  <c r="AE24" i="26"/>
  <c r="O24" i="26"/>
  <c r="DF28" i="26"/>
  <c r="DB28" i="26"/>
  <c r="CX28" i="26"/>
  <c r="CT28" i="26"/>
  <c r="CL28" i="26"/>
  <c r="CH28" i="26"/>
  <c r="CD28" i="26"/>
  <c r="BR28" i="26"/>
  <c r="BN28" i="26"/>
  <c r="BJ28" i="26"/>
  <c r="BF28" i="26"/>
  <c r="BB28" i="26"/>
  <c r="AX28" i="26"/>
  <c r="AT28" i="26"/>
  <c r="AP28" i="26"/>
  <c r="AL28" i="26"/>
  <c r="AD28" i="26"/>
  <c r="Z28" i="26"/>
  <c r="V28" i="26"/>
  <c r="R28" i="26"/>
  <c r="N28" i="26"/>
  <c r="J28" i="26"/>
  <c r="B28" i="26"/>
  <c r="DI28" i="26"/>
  <c r="DE28" i="26"/>
  <c r="DA28" i="26"/>
  <c r="CW28" i="26"/>
  <c r="CS28" i="26"/>
  <c r="CO28" i="26"/>
  <c r="CG28" i="26"/>
  <c r="CC28" i="26"/>
  <c r="BY28" i="26"/>
  <c r="BU28" i="26"/>
  <c r="BM28" i="26"/>
  <c r="BI28" i="26"/>
  <c r="BE28" i="26"/>
  <c r="BA28" i="26"/>
  <c r="AW28" i="26"/>
  <c r="AS28" i="26"/>
  <c r="AO28" i="26"/>
  <c r="AK28" i="26"/>
  <c r="AG28" i="26"/>
  <c r="AC28" i="26"/>
  <c r="Y28" i="26"/>
  <c r="U28" i="26"/>
  <c r="Q28" i="26"/>
  <c r="M28" i="26"/>
  <c r="I28" i="26"/>
  <c r="E28" i="26"/>
  <c r="DH28" i="26"/>
  <c r="DD28" i="26"/>
  <c r="CZ28" i="26"/>
  <c r="CR28" i="26"/>
  <c r="CN28" i="26"/>
  <c r="BX28" i="26"/>
  <c r="BP28" i="26"/>
  <c r="BL28" i="26"/>
  <c r="BH28" i="26"/>
  <c r="BD28" i="26"/>
  <c r="AR28" i="26"/>
  <c r="AN28" i="26"/>
  <c r="AJ28" i="26"/>
  <c r="AB28" i="26"/>
  <c r="T28" i="26"/>
  <c r="P28" i="26"/>
  <c r="L28" i="26"/>
  <c r="D28" i="26"/>
  <c r="CY28" i="26"/>
  <c r="CI28" i="26"/>
  <c r="AY28" i="26"/>
  <c r="AE28" i="26"/>
  <c r="G28" i="26"/>
  <c r="CM28" i="26"/>
  <c r="BG28" i="26"/>
  <c r="AI28" i="26"/>
  <c r="AA28" i="26"/>
  <c r="O28" i="26"/>
  <c r="DG28" i="26"/>
  <c r="CE28" i="26"/>
  <c r="BC28" i="26"/>
  <c r="AU28" i="26"/>
  <c r="C28" i="26"/>
  <c r="DC28" i="26"/>
  <c r="CQ28" i="26"/>
  <c r="BO28" i="26"/>
  <c r="W28" i="26"/>
  <c r="DB32" i="26"/>
  <c r="CX32" i="26"/>
  <c r="CL32" i="26"/>
  <c r="CH32" i="26"/>
  <c r="BZ32" i="26"/>
  <c r="BR32" i="26"/>
  <c r="BJ32" i="26"/>
  <c r="BF32" i="26"/>
  <c r="AX32" i="26"/>
  <c r="AT32" i="26"/>
  <c r="AP32" i="26"/>
  <c r="AD32" i="26"/>
  <c r="Z32" i="26"/>
  <c r="V32" i="26"/>
  <c r="R32" i="26"/>
  <c r="J32" i="26"/>
  <c r="B32" i="26"/>
  <c r="DE32" i="26"/>
  <c r="DA32" i="26"/>
  <c r="CS32" i="26"/>
  <c r="CO32" i="26"/>
  <c r="CG32" i="26"/>
  <c r="BQ32" i="26"/>
  <c r="BI32" i="26"/>
  <c r="BE32" i="26"/>
  <c r="BA32" i="26"/>
  <c r="AS32" i="26"/>
  <c r="AO32" i="26"/>
  <c r="AK32" i="26"/>
  <c r="AC32" i="26"/>
  <c r="U32" i="26"/>
  <c r="Q32" i="26"/>
  <c r="M32" i="26"/>
  <c r="I32" i="26"/>
  <c r="E32" i="26"/>
  <c r="DD32" i="26"/>
  <c r="CZ32" i="26"/>
  <c r="CR32" i="26"/>
  <c r="CB32" i="26"/>
  <c r="BT32" i="26"/>
  <c r="AZ32" i="26"/>
  <c r="AJ32" i="26"/>
  <c r="AB32" i="26"/>
  <c r="D32" i="26"/>
  <c r="AU32" i="26"/>
  <c r="S32" i="26"/>
  <c r="AY32" i="26"/>
  <c r="AQ32" i="26"/>
  <c r="AI32" i="26"/>
  <c r="AE32" i="26"/>
  <c r="W32" i="26"/>
  <c r="O32" i="26"/>
  <c r="CY32" i="26"/>
  <c r="CM32" i="26"/>
  <c r="BO32" i="26"/>
  <c r="AA32" i="26"/>
  <c r="G32" i="26"/>
  <c r="DF36" i="26"/>
  <c r="DB36" i="26"/>
  <c r="CT36" i="26"/>
  <c r="CP36" i="26"/>
  <c r="CL36" i="26"/>
  <c r="CH36" i="26"/>
  <c r="CD36" i="26"/>
  <c r="BR36" i="26"/>
  <c r="BJ36" i="26"/>
  <c r="BF36" i="26"/>
  <c r="AX36" i="26"/>
  <c r="AT36" i="26"/>
  <c r="AP36" i="26"/>
  <c r="AD36" i="26"/>
  <c r="Z36" i="26"/>
  <c r="V36" i="26"/>
  <c r="R36" i="26"/>
  <c r="N36" i="26"/>
  <c r="J36" i="26"/>
  <c r="F36" i="26"/>
  <c r="B36" i="26"/>
  <c r="DI36" i="26"/>
  <c r="DE36" i="26"/>
  <c r="DA36" i="26"/>
  <c r="CS36" i="26"/>
  <c r="CO36" i="26"/>
  <c r="CG36" i="26"/>
  <c r="BY36" i="26"/>
  <c r="BU36" i="26"/>
  <c r="BQ36" i="26"/>
  <c r="BM36" i="26"/>
  <c r="BE36" i="26"/>
  <c r="BA36" i="26"/>
  <c r="AW36" i="26"/>
  <c r="AS36" i="26"/>
  <c r="AO36" i="26"/>
  <c r="AK36" i="26"/>
  <c r="AC36" i="26"/>
  <c r="Y36" i="26"/>
  <c r="U36" i="26"/>
  <c r="Q36" i="26"/>
  <c r="M36" i="26"/>
  <c r="I36" i="26"/>
  <c r="E36" i="26"/>
  <c r="DH36" i="26"/>
  <c r="DD36" i="26"/>
  <c r="CZ36" i="26"/>
  <c r="CV36" i="26"/>
  <c r="CR36" i="26"/>
  <c r="CN36" i="26"/>
  <c r="CF36" i="26"/>
  <c r="CB36" i="26"/>
  <c r="BT36" i="26"/>
  <c r="BL36" i="26"/>
  <c r="BH36" i="26"/>
  <c r="AV36" i="26"/>
  <c r="AR36" i="26"/>
  <c r="AN36" i="26"/>
  <c r="AJ36" i="26"/>
  <c r="AB36" i="26"/>
  <c r="X36" i="26"/>
  <c r="T36" i="26"/>
  <c r="P36" i="26"/>
  <c r="L36" i="26"/>
  <c r="D36" i="26"/>
  <c r="CY36" i="26"/>
  <c r="BC36" i="26"/>
  <c r="AU36" i="26"/>
  <c r="AI36" i="26"/>
  <c r="AE36" i="26"/>
  <c r="O36" i="26"/>
  <c r="C36" i="26"/>
  <c r="CM36" i="26"/>
  <c r="CE36" i="26"/>
  <c r="AQ36" i="26"/>
  <c r="AA36" i="26"/>
  <c r="K36" i="26"/>
  <c r="DG36" i="26"/>
  <c r="BO36" i="26"/>
  <c r="BG36" i="26"/>
  <c r="W36" i="26"/>
  <c r="CU36" i="26"/>
  <c r="CA36" i="26"/>
  <c r="AY36" i="26"/>
  <c r="S36" i="26"/>
  <c r="G36" i="26"/>
  <c r="DF40" i="26"/>
  <c r="DB40" i="26"/>
  <c r="CX40" i="26"/>
  <c r="CT40" i="26"/>
  <c r="CP40" i="26"/>
  <c r="CL40" i="26"/>
  <c r="CH40" i="26"/>
  <c r="CD40" i="26"/>
  <c r="BZ40" i="26"/>
  <c r="BV40" i="26"/>
  <c r="BR40" i="26"/>
  <c r="BN40" i="26"/>
  <c r="BJ40" i="26"/>
  <c r="BF40" i="26"/>
  <c r="BB40" i="26"/>
  <c r="AX40" i="26"/>
  <c r="AT40" i="26"/>
  <c r="AP40" i="26"/>
  <c r="AL40" i="26"/>
  <c r="AD40" i="26"/>
  <c r="Z40" i="26"/>
  <c r="V40" i="26"/>
  <c r="R40" i="26"/>
  <c r="N40" i="26"/>
  <c r="J40" i="26"/>
  <c r="B40" i="26"/>
  <c r="DI40" i="26"/>
  <c r="DE40" i="26"/>
  <c r="DA40" i="26"/>
  <c r="CW40" i="26"/>
  <c r="CS40" i="26"/>
  <c r="CO40" i="26"/>
  <c r="CG40" i="26"/>
  <c r="BU40" i="26"/>
  <c r="BQ40" i="26"/>
  <c r="BM40" i="26"/>
  <c r="BE40" i="26"/>
  <c r="BA40" i="26"/>
  <c r="AW40" i="26"/>
  <c r="AS40" i="26"/>
  <c r="AO40" i="26"/>
  <c r="AK40" i="26"/>
  <c r="AC40" i="26"/>
  <c r="Y40" i="26"/>
  <c r="U40" i="26"/>
  <c r="Q40" i="26"/>
  <c r="M40" i="26"/>
  <c r="I40" i="26"/>
  <c r="E40" i="26"/>
  <c r="DH40" i="26"/>
  <c r="DD40" i="26"/>
  <c r="CZ40" i="26"/>
  <c r="CR40" i="26"/>
  <c r="CN40" i="26"/>
  <c r="CJ40" i="26"/>
  <c r="CB40" i="26"/>
  <c r="BX40" i="26"/>
  <c r="BT40" i="26"/>
  <c r="BP40" i="26"/>
  <c r="BL40" i="26"/>
  <c r="BH40" i="26"/>
  <c r="AZ40" i="26"/>
  <c r="AR40" i="26"/>
  <c r="AN40" i="26"/>
  <c r="AJ40" i="26"/>
  <c r="AB40" i="26"/>
  <c r="X40" i="26"/>
  <c r="T40" i="26"/>
  <c r="P40" i="26"/>
  <c r="L40" i="26"/>
  <c r="D40" i="26"/>
  <c r="CY40" i="26"/>
  <c r="CM40" i="26"/>
  <c r="CE40" i="26"/>
  <c r="AY40" i="26"/>
  <c r="AM40" i="26"/>
  <c r="S40" i="26"/>
  <c r="G40" i="26"/>
  <c r="AI40" i="26"/>
  <c r="AE40" i="26"/>
  <c r="O40" i="26"/>
  <c r="DG40" i="26"/>
  <c r="CA40" i="26"/>
  <c r="BO40" i="26"/>
  <c r="AU40" i="26"/>
  <c r="AA40" i="26"/>
  <c r="C40" i="26"/>
  <c r="AQ40" i="26"/>
  <c r="W40" i="26"/>
  <c r="DB44" i="26"/>
  <c r="CX44" i="26"/>
  <c r="CP44" i="26"/>
  <c r="CL44" i="26"/>
  <c r="CH44" i="26"/>
  <c r="CD44" i="26"/>
  <c r="BR44" i="26"/>
  <c r="BF44" i="26"/>
  <c r="BB44" i="26"/>
  <c r="AX44" i="26"/>
  <c r="AT44" i="26"/>
  <c r="AP44" i="26"/>
  <c r="AL44" i="26"/>
  <c r="AH44" i="26"/>
  <c r="AD44" i="26"/>
  <c r="V44" i="26"/>
  <c r="N44" i="26"/>
  <c r="J44" i="26"/>
  <c r="F44" i="26"/>
  <c r="B44" i="26"/>
  <c r="DE44" i="26"/>
  <c r="DA44" i="26"/>
  <c r="CS44" i="26"/>
  <c r="CO44" i="26"/>
  <c r="CG44" i="26"/>
  <c r="BU44" i="26"/>
  <c r="BQ44" i="26"/>
  <c r="BM44" i="26"/>
  <c r="BE44" i="26"/>
  <c r="BA44" i="26"/>
  <c r="AW44" i="26"/>
  <c r="AS44" i="26"/>
  <c r="AO44" i="26"/>
  <c r="AK44" i="26"/>
  <c r="AC44" i="26"/>
  <c r="Y44" i="26"/>
  <c r="U44" i="26"/>
  <c r="Q44" i="26"/>
  <c r="M44" i="26"/>
  <c r="I44" i="26"/>
  <c r="E44" i="26"/>
  <c r="DH44" i="26"/>
  <c r="DD44" i="26"/>
  <c r="CZ44" i="26"/>
  <c r="CR44" i="26"/>
  <c r="CN44" i="26"/>
  <c r="CJ44" i="26"/>
  <c r="CB44" i="26"/>
  <c r="BT44" i="26"/>
  <c r="BH44" i="26"/>
  <c r="AZ44" i="26"/>
  <c r="AR44" i="26"/>
  <c r="AN44" i="26"/>
  <c r="AJ44" i="26"/>
  <c r="AB44" i="26"/>
  <c r="X44" i="26"/>
  <c r="T44" i="26"/>
  <c r="L44" i="26"/>
  <c r="D44" i="26"/>
  <c r="CM44" i="26"/>
  <c r="CE44" i="26"/>
  <c r="BG44" i="26"/>
  <c r="AI44" i="26"/>
  <c r="AA44" i="26"/>
  <c r="AU44" i="26"/>
  <c r="G44" i="26"/>
  <c r="CY44" i="26"/>
  <c r="BO44" i="26"/>
  <c r="AQ44" i="26"/>
  <c r="W44" i="26"/>
  <c r="O44" i="26"/>
  <c r="C44" i="26"/>
  <c r="AY44" i="26"/>
  <c r="AE44" i="26"/>
  <c r="S44" i="26"/>
  <c r="DB48" i="26"/>
  <c r="CX48" i="26"/>
  <c r="CT48" i="26"/>
  <c r="CP48" i="26"/>
  <c r="CL48" i="26"/>
  <c r="CH48" i="26"/>
  <c r="CD48" i="26"/>
  <c r="BZ48" i="26"/>
  <c r="BV48" i="26"/>
  <c r="BR48" i="26"/>
  <c r="BJ48" i="26"/>
  <c r="BF48" i="26"/>
  <c r="BB48" i="26"/>
  <c r="AX48" i="26"/>
  <c r="AT48" i="26"/>
  <c r="AP48" i="26"/>
  <c r="AL48" i="26"/>
  <c r="AH48" i="26"/>
  <c r="AD48" i="26"/>
  <c r="Z48" i="26"/>
  <c r="V48" i="26"/>
  <c r="R48" i="26"/>
  <c r="J48" i="26"/>
  <c r="F48" i="26"/>
  <c r="B48" i="26"/>
  <c r="DI48" i="26"/>
  <c r="DE48" i="26"/>
  <c r="DA48" i="26"/>
  <c r="CW48" i="26"/>
  <c r="CS48" i="26"/>
  <c r="CO48" i="26"/>
  <c r="CG48" i="26"/>
  <c r="BY48" i="26"/>
  <c r="BU48" i="26"/>
  <c r="BQ48" i="26"/>
  <c r="BI48" i="26"/>
  <c r="BE48" i="26"/>
  <c r="BA48" i="26"/>
  <c r="AS48" i="26"/>
  <c r="AO48" i="26"/>
  <c r="AK48" i="26"/>
  <c r="AG48" i="26"/>
  <c r="AC48" i="26"/>
  <c r="Y48" i="26"/>
  <c r="U48" i="26"/>
  <c r="Q48" i="26"/>
  <c r="M48" i="26"/>
  <c r="I48" i="26"/>
  <c r="E48" i="26"/>
  <c r="DH48" i="26"/>
  <c r="DD48" i="26"/>
  <c r="CZ48" i="26"/>
  <c r="CR48" i="26"/>
  <c r="CN48" i="26"/>
  <c r="CJ48" i="26"/>
  <c r="CF48" i="26"/>
  <c r="CB48" i="26"/>
  <c r="BT48" i="26"/>
  <c r="BP48" i="26"/>
  <c r="BL48" i="26"/>
  <c r="BH48" i="26"/>
  <c r="AR48" i="26"/>
  <c r="AN48" i="26"/>
  <c r="AJ48" i="26"/>
  <c r="AB48" i="26"/>
  <c r="X48" i="26"/>
  <c r="P48" i="26"/>
  <c r="L48" i="26"/>
  <c r="D48" i="26"/>
  <c r="CY48" i="26"/>
  <c r="CM48" i="26"/>
  <c r="BK48" i="26"/>
  <c r="AU48" i="26"/>
  <c r="DG48" i="26"/>
  <c r="CA48" i="26"/>
  <c r="BO48" i="26"/>
  <c r="AY48" i="26"/>
  <c r="AQ48" i="26"/>
  <c r="AE48" i="26"/>
  <c r="S48" i="26"/>
  <c r="CI48" i="26"/>
  <c r="AA48" i="26"/>
  <c r="O48" i="26"/>
  <c r="G48" i="26"/>
  <c r="CE48" i="26"/>
  <c r="W48" i="26"/>
  <c r="BC48" i="26"/>
  <c r="C48" i="26"/>
  <c r="AI48" i="26"/>
  <c r="DC48" i="26"/>
  <c r="BW48" i="26"/>
  <c r="DB52" i="26"/>
  <c r="CX52" i="26"/>
  <c r="CL52" i="26"/>
  <c r="CH52" i="26"/>
  <c r="CD52" i="26"/>
  <c r="BZ52" i="26"/>
  <c r="BR52" i="26"/>
  <c r="BJ52" i="26"/>
  <c r="BF52" i="26"/>
  <c r="AX52" i="26"/>
  <c r="AT52" i="26"/>
  <c r="AP52" i="26"/>
  <c r="AL52" i="26"/>
  <c r="AH52" i="26"/>
  <c r="AD52" i="26"/>
  <c r="V52" i="26"/>
  <c r="R52" i="26"/>
  <c r="J52" i="26"/>
  <c r="F52" i="26"/>
  <c r="B52" i="26"/>
  <c r="DI52" i="26"/>
  <c r="DE52" i="26"/>
  <c r="DA52" i="26"/>
  <c r="CO52" i="26"/>
  <c r="BU52" i="26"/>
  <c r="BQ52" i="26"/>
  <c r="BI52" i="26"/>
  <c r="BE52" i="26"/>
  <c r="BA52" i="26"/>
  <c r="AS52" i="26"/>
  <c r="AO52" i="26"/>
  <c r="AK52" i="26"/>
  <c r="AC52" i="26"/>
  <c r="U52" i="26"/>
  <c r="M52" i="26"/>
  <c r="I52" i="26"/>
  <c r="E52" i="26"/>
  <c r="DH52" i="26"/>
  <c r="DD52" i="26"/>
  <c r="CZ52" i="26"/>
  <c r="CR52" i="26"/>
  <c r="CF52" i="26"/>
  <c r="CB52" i="26"/>
  <c r="BP52" i="26"/>
  <c r="BH52" i="26"/>
  <c r="AR52" i="26"/>
  <c r="AJ52" i="26"/>
  <c r="AB52" i="26"/>
  <c r="P52" i="26"/>
  <c r="L52" i="26"/>
  <c r="D52" i="26"/>
  <c r="CY52" i="26"/>
  <c r="AU52" i="26"/>
  <c r="AI52" i="26"/>
  <c r="AA52" i="26"/>
  <c r="W52" i="26"/>
  <c r="O52" i="26"/>
  <c r="G52" i="26"/>
  <c r="DG52" i="26"/>
  <c r="CM52" i="26"/>
  <c r="AY52" i="26"/>
  <c r="AQ52" i="26"/>
  <c r="C52" i="26"/>
  <c r="CE52" i="26"/>
  <c r="S52" i="26"/>
  <c r="BO52" i="26"/>
  <c r="AE52" i="26"/>
  <c r="BB3" i="20"/>
  <c r="BC3" i="20" s="1"/>
  <c r="C3" i="20" s="1"/>
  <c r="BB7" i="20"/>
  <c r="BC7" i="20" s="1"/>
  <c r="G7" i="20" s="1"/>
  <c r="BB11" i="20"/>
  <c r="BC11" i="20" s="1"/>
  <c r="K11" i="20" s="1"/>
  <c r="BB15" i="20"/>
  <c r="BC15" i="20" s="1"/>
  <c r="O15" i="20" s="1"/>
  <c r="BB19" i="20"/>
  <c r="BC19" i="20" s="1"/>
  <c r="S19" i="20" s="1"/>
  <c r="BB23" i="20"/>
  <c r="BC23" i="20" s="1"/>
  <c r="W23" i="20" s="1"/>
  <c r="BB27" i="20"/>
  <c r="BC27" i="20" s="1"/>
  <c r="AA27" i="20" s="1"/>
  <c r="BB31" i="20"/>
  <c r="BC31" i="20" s="1"/>
  <c r="AE31" i="20" s="1"/>
  <c r="BB35" i="20"/>
  <c r="BC35" i="20" s="1"/>
  <c r="AI35" i="20" s="1"/>
  <c r="BB39" i="20"/>
  <c r="BC39" i="20" s="1"/>
  <c r="AM39" i="20" s="1"/>
  <c r="BB43" i="20"/>
  <c r="BC43" i="20" s="1"/>
  <c r="AQ43" i="20" s="1"/>
  <c r="BB47" i="20"/>
  <c r="BC47" i="20" s="1"/>
  <c r="AU47" i="20" s="1"/>
  <c r="BB51" i="20"/>
  <c r="BC51" i="20" s="1"/>
  <c r="AY51" i="20" s="1"/>
  <c r="C2" i="12"/>
  <c r="G2" i="12"/>
  <c r="K2" i="12"/>
  <c r="O2" i="12"/>
  <c r="S2" i="12"/>
  <c r="W2" i="12"/>
  <c r="AA2" i="12"/>
  <c r="AE2" i="12"/>
  <c r="AI2" i="12"/>
  <c r="AM2" i="12"/>
  <c r="AQ2" i="12"/>
  <c r="AU2" i="12"/>
  <c r="AY2" i="12"/>
  <c r="D3" i="12"/>
  <c r="H3" i="12"/>
  <c r="L3" i="12"/>
  <c r="P3" i="12"/>
  <c r="T3" i="12"/>
  <c r="X3" i="12"/>
  <c r="AB3" i="12"/>
  <c r="AF3" i="12"/>
  <c r="AJ3" i="12"/>
  <c r="AN3" i="12"/>
  <c r="AR3" i="12"/>
  <c r="AV3" i="12"/>
  <c r="AZ3" i="12"/>
  <c r="Q4" i="12"/>
  <c r="AG4" i="12"/>
  <c r="AW4" i="12"/>
  <c r="C6" i="12"/>
  <c r="G6" i="12"/>
  <c r="K6" i="12"/>
  <c r="O6" i="12"/>
  <c r="S6" i="12"/>
  <c r="W6" i="12"/>
  <c r="AA6" i="12"/>
  <c r="AE6" i="12"/>
  <c r="AI6" i="12"/>
  <c r="AM6" i="12"/>
  <c r="AQ6" i="12"/>
  <c r="AU6" i="12"/>
  <c r="AY6" i="12"/>
  <c r="D7" i="12"/>
  <c r="H7" i="12"/>
  <c r="L7" i="12"/>
  <c r="P7" i="12"/>
  <c r="T7" i="12"/>
  <c r="X7" i="12"/>
  <c r="AB7" i="12"/>
  <c r="AF7" i="12"/>
  <c r="AJ7" i="12"/>
  <c r="AN7" i="12"/>
  <c r="AR7" i="12"/>
  <c r="AV7" i="12"/>
  <c r="AZ7" i="12"/>
  <c r="E8" i="12"/>
  <c r="I8" i="12"/>
  <c r="M8" i="12"/>
  <c r="Q8" i="12"/>
  <c r="U8" i="12"/>
  <c r="Y8" i="12"/>
  <c r="AC8" i="12"/>
  <c r="AG8" i="12"/>
  <c r="AK8" i="12"/>
  <c r="AO8" i="12"/>
  <c r="AS8" i="12"/>
  <c r="AW8" i="12"/>
  <c r="C10" i="12"/>
  <c r="G10" i="12"/>
  <c r="K10" i="12"/>
  <c r="O10" i="12"/>
  <c r="S10" i="12"/>
  <c r="W10" i="12"/>
  <c r="AA10" i="12"/>
  <c r="AE10" i="12"/>
  <c r="AI10" i="12"/>
  <c r="AM10" i="12"/>
  <c r="AQ10" i="12"/>
  <c r="AU10" i="12"/>
  <c r="AY10" i="12"/>
  <c r="D11" i="12"/>
  <c r="T11" i="12"/>
  <c r="AJ11" i="12"/>
  <c r="AZ11" i="12"/>
  <c r="E12" i="12"/>
  <c r="I12" i="12"/>
  <c r="M12" i="12"/>
  <c r="Q12" i="12"/>
  <c r="U12" i="12"/>
  <c r="Y12" i="12"/>
  <c r="AC12" i="12"/>
  <c r="AG12" i="12"/>
  <c r="AK12" i="12"/>
  <c r="AO12" i="12"/>
  <c r="AS12" i="12"/>
  <c r="AW12" i="12"/>
  <c r="C14" i="12"/>
  <c r="G14" i="12"/>
  <c r="K14" i="12"/>
  <c r="O14" i="12"/>
  <c r="S14" i="12"/>
  <c r="W14" i="12"/>
  <c r="AA14" i="12"/>
  <c r="AE14" i="12"/>
  <c r="AI14" i="12"/>
  <c r="AM14" i="12"/>
  <c r="AQ14" i="12"/>
  <c r="AU14" i="12"/>
  <c r="AY14" i="12"/>
  <c r="AJ15" i="12"/>
  <c r="E16" i="12"/>
  <c r="I16" i="12"/>
  <c r="M16" i="12"/>
  <c r="Q16" i="12"/>
  <c r="U16" i="12"/>
  <c r="Y16" i="12"/>
  <c r="AC16" i="12"/>
  <c r="AG16" i="12"/>
  <c r="AK16" i="12"/>
  <c r="AO16" i="12"/>
  <c r="AS16" i="12"/>
  <c r="AW16" i="12"/>
  <c r="K18" i="12"/>
  <c r="AA18" i="12"/>
  <c r="AQ18" i="12"/>
  <c r="D19" i="12"/>
  <c r="H19" i="12"/>
  <c r="L19" i="12"/>
  <c r="P19" i="12"/>
  <c r="T19" i="12"/>
  <c r="X19" i="12"/>
  <c r="AB19" i="12"/>
  <c r="AF19" i="12"/>
  <c r="AJ19" i="12"/>
  <c r="AN19" i="12"/>
  <c r="AR19" i="12"/>
  <c r="AV19" i="12"/>
  <c r="AZ19" i="12"/>
  <c r="I20" i="12"/>
  <c r="C22" i="12"/>
  <c r="G22" i="12"/>
  <c r="K22" i="12"/>
  <c r="O22" i="12"/>
  <c r="S22" i="12"/>
  <c r="W22" i="12"/>
  <c r="AA22" i="12"/>
  <c r="AE22" i="12"/>
  <c r="AI22" i="12"/>
  <c r="AM22" i="12"/>
  <c r="AQ22" i="12"/>
  <c r="AU22" i="12"/>
  <c r="AY22" i="12"/>
  <c r="D23" i="12"/>
  <c r="T23" i="12"/>
  <c r="AJ23" i="12"/>
  <c r="AZ23" i="12"/>
  <c r="E24" i="12"/>
  <c r="I24" i="12"/>
  <c r="M24" i="12"/>
  <c r="Q24" i="12"/>
  <c r="U24" i="12"/>
  <c r="Y24" i="12"/>
  <c r="AC24" i="12"/>
  <c r="AG24" i="12"/>
  <c r="AK24" i="12"/>
  <c r="AO24" i="12"/>
  <c r="AS24" i="12"/>
  <c r="AW24" i="12"/>
  <c r="C26" i="12"/>
  <c r="G26" i="12"/>
  <c r="K26" i="12"/>
  <c r="O26" i="12"/>
  <c r="S26" i="12"/>
  <c r="W26" i="12"/>
  <c r="AA26" i="12"/>
  <c r="AE26" i="12"/>
  <c r="AI26" i="12"/>
  <c r="AM26" i="12"/>
  <c r="AQ26" i="12"/>
  <c r="AU26" i="12"/>
  <c r="AY26" i="12"/>
  <c r="D27" i="12"/>
  <c r="H27" i="12"/>
  <c r="L27" i="12"/>
  <c r="P27" i="12"/>
  <c r="T27" i="12"/>
  <c r="X27" i="12"/>
  <c r="AB27" i="12"/>
  <c r="AF27" i="12"/>
  <c r="AJ27" i="12"/>
  <c r="AN27" i="12"/>
  <c r="AR27" i="12"/>
  <c r="AV27" i="12"/>
  <c r="AZ27" i="12"/>
  <c r="E28" i="12"/>
  <c r="I28" i="12"/>
  <c r="M28" i="12"/>
  <c r="Q28" i="12"/>
  <c r="U28" i="12"/>
  <c r="Y28" i="12"/>
  <c r="AC28" i="12"/>
  <c r="AG28" i="12"/>
  <c r="AK28" i="12"/>
  <c r="AO28" i="12"/>
  <c r="AS28" i="12"/>
  <c r="AW28" i="12"/>
  <c r="C30" i="12"/>
  <c r="G30" i="12"/>
  <c r="K30" i="12"/>
  <c r="O30" i="12"/>
  <c r="S30" i="12"/>
  <c r="W30" i="12"/>
  <c r="AA30" i="12"/>
  <c r="AE30" i="12"/>
  <c r="AI30" i="12"/>
  <c r="AM30" i="12"/>
  <c r="AQ30" i="12"/>
  <c r="AU30" i="12"/>
  <c r="AY30" i="12"/>
  <c r="D31" i="12"/>
  <c r="H31" i="12"/>
  <c r="L31" i="12"/>
  <c r="P31" i="12"/>
  <c r="T31" i="12"/>
  <c r="X31" i="12"/>
  <c r="AB31" i="12"/>
  <c r="AF31" i="12"/>
  <c r="AJ31" i="12"/>
  <c r="AN31" i="12"/>
  <c r="AR31" i="12"/>
  <c r="AV31" i="12"/>
  <c r="AZ31" i="12"/>
  <c r="E32" i="12"/>
  <c r="I32" i="12"/>
  <c r="M32" i="12"/>
  <c r="Q32" i="12"/>
  <c r="U32" i="12"/>
  <c r="Y32" i="12"/>
  <c r="AC32" i="12"/>
  <c r="AG32" i="12"/>
  <c r="AK32" i="12"/>
  <c r="AO32" i="12"/>
  <c r="AS32" i="12"/>
  <c r="AW32" i="12"/>
  <c r="C34" i="12"/>
  <c r="G34" i="12"/>
  <c r="K34" i="12"/>
  <c r="O34" i="12"/>
  <c r="S34" i="12"/>
  <c r="W34" i="12"/>
  <c r="AA34" i="12"/>
  <c r="AE34" i="12"/>
  <c r="AI34" i="12"/>
  <c r="AM34" i="12"/>
  <c r="AQ34" i="12"/>
  <c r="AU34" i="12"/>
  <c r="AY34" i="12"/>
  <c r="P35" i="12"/>
  <c r="AF35" i="12"/>
  <c r="AV35" i="12"/>
  <c r="Q36" i="12"/>
  <c r="AG36" i="12"/>
  <c r="AW36" i="12"/>
  <c r="C38" i="12"/>
  <c r="G38" i="12"/>
  <c r="K38" i="12"/>
  <c r="O38" i="12"/>
  <c r="S38" i="12"/>
  <c r="W38" i="12"/>
  <c r="AA38" i="12"/>
  <c r="AE38" i="12"/>
  <c r="AI38" i="12"/>
  <c r="AM38" i="12"/>
  <c r="AQ38" i="12"/>
  <c r="AU38" i="12"/>
  <c r="AY38" i="12"/>
  <c r="D39" i="12"/>
  <c r="H39" i="12"/>
  <c r="L39" i="12"/>
  <c r="P39" i="12"/>
  <c r="T39" i="12"/>
  <c r="X39" i="12"/>
  <c r="AB39" i="12"/>
  <c r="AF39" i="12"/>
  <c r="AJ39" i="12"/>
  <c r="AN39" i="12"/>
  <c r="AR39" i="12"/>
  <c r="AV39" i="12"/>
  <c r="AZ39" i="12"/>
  <c r="E40" i="12"/>
  <c r="I40" i="12"/>
  <c r="M40" i="12"/>
  <c r="Q40" i="12"/>
  <c r="U40" i="12"/>
  <c r="Y40" i="12"/>
  <c r="AC40" i="12"/>
  <c r="AG40" i="12"/>
  <c r="AK40" i="12"/>
  <c r="AO40" i="12"/>
  <c r="AS40" i="12"/>
  <c r="AW40" i="12"/>
  <c r="C42" i="12"/>
  <c r="G42" i="12"/>
  <c r="K42" i="12"/>
  <c r="O42" i="12"/>
  <c r="S42" i="12"/>
  <c r="W42" i="12"/>
  <c r="AA42" i="12"/>
  <c r="AE42" i="12"/>
  <c r="AI42" i="12"/>
  <c r="AM42" i="12"/>
  <c r="AQ42" i="12"/>
  <c r="AU42" i="12"/>
  <c r="AY42" i="12"/>
  <c r="D43" i="12"/>
  <c r="H43" i="12"/>
  <c r="L43" i="12"/>
  <c r="P43" i="12"/>
  <c r="T43" i="12"/>
  <c r="X43" i="12"/>
  <c r="AB43" i="12"/>
  <c r="AF43" i="12"/>
  <c r="AJ43" i="12"/>
  <c r="AN43" i="12"/>
  <c r="AR43" i="12"/>
  <c r="AV43" i="12"/>
  <c r="AZ43" i="12"/>
  <c r="Q44" i="12"/>
  <c r="AG44" i="12"/>
  <c r="AW44" i="12"/>
  <c r="C46" i="12"/>
  <c r="G46" i="12"/>
  <c r="K46" i="12"/>
  <c r="O46" i="12"/>
  <c r="S46" i="12"/>
  <c r="W46" i="12"/>
  <c r="AA46" i="12"/>
  <c r="AE46" i="12"/>
  <c r="AI46" i="12"/>
  <c r="AM46" i="12"/>
  <c r="AQ46" i="12"/>
  <c r="AU46" i="12"/>
  <c r="AY46" i="12"/>
  <c r="L47" i="12"/>
  <c r="AB47" i="12"/>
  <c r="AR47" i="12"/>
  <c r="I48" i="12"/>
  <c r="Y48" i="12"/>
  <c r="AO48" i="12"/>
  <c r="C50" i="12"/>
  <c r="S50" i="12"/>
  <c r="AI50" i="12"/>
  <c r="AY50" i="12"/>
  <c r="H51" i="12"/>
  <c r="X51" i="12"/>
  <c r="AN51" i="12"/>
  <c r="I52" i="12"/>
  <c r="B2" i="12"/>
  <c r="B6" i="12"/>
  <c r="B10" i="12"/>
  <c r="B14" i="12"/>
  <c r="B22" i="12"/>
  <c r="B26" i="12"/>
  <c r="B30" i="12"/>
  <c r="B34" i="12"/>
  <c r="B38" i="12"/>
  <c r="B42" i="12"/>
  <c r="B46" i="12"/>
  <c r="C2" i="18"/>
  <c r="K2" i="18"/>
  <c r="O2" i="18"/>
  <c r="S2" i="18"/>
  <c r="AA2" i="18"/>
  <c r="AI2" i="18"/>
  <c r="AQ2" i="18"/>
  <c r="AY2" i="18"/>
  <c r="BB5" i="17"/>
  <c r="AD5" i="18" s="1"/>
  <c r="K6" i="18"/>
  <c r="AQ6" i="18"/>
  <c r="BB9" i="17"/>
  <c r="F9" i="18" s="1"/>
  <c r="C10" i="18"/>
  <c r="K10" i="18"/>
  <c r="S10" i="18"/>
  <c r="AA10" i="18"/>
  <c r="AI10" i="18"/>
  <c r="AQ10" i="18"/>
  <c r="AY10" i="18"/>
  <c r="BB13" i="17"/>
  <c r="F13" i="18" s="1"/>
  <c r="C14" i="18"/>
  <c r="K14" i="18"/>
  <c r="S14" i="18"/>
  <c r="AA14" i="18"/>
  <c r="AI14" i="18"/>
  <c r="AQ14" i="18"/>
  <c r="AY14" i="18"/>
  <c r="BB17" i="17"/>
  <c r="F17" i="18" s="1"/>
  <c r="S18" i="18"/>
  <c r="AY18" i="18"/>
  <c r="BB21" i="17"/>
  <c r="J21" i="18" s="1"/>
  <c r="C22" i="18"/>
  <c r="K22" i="18"/>
  <c r="S22" i="18"/>
  <c r="AA22" i="18"/>
  <c r="AI22" i="18"/>
  <c r="AQ22" i="18"/>
  <c r="AY22" i="18"/>
  <c r="BB25" i="17"/>
  <c r="F25" i="18" s="1"/>
  <c r="C26" i="18"/>
  <c r="K26" i="18"/>
  <c r="S26" i="18"/>
  <c r="AA26" i="18"/>
  <c r="AI26" i="18"/>
  <c r="AQ26" i="18"/>
  <c r="AY26" i="18"/>
  <c r="BB29" i="17"/>
  <c r="F29" i="18" s="1"/>
  <c r="C30" i="18"/>
  <c r="K30" i="18"/>
  <c r="S30" i="18"/>
  <c r="AA30" i="18"/>
  <c r="AI30" i="18"/>
  <c r="AQ30" i="18"/>
  <c r="AY30" i="18"/>
  <c r="BB33" i="17"/>
  <c r="J33" i="18" s="1"/>
  <c r="C34" i="18"/>
  <c r="K34" i="18"/>
  <c r="S34" i="18"/>
  <c r="AA34" i="18"/>
  <c r="AI34" i="18"/>
  <c r="AQ34" i="18"/>
  <c r="AY34" i="18"/>
  <c r="BB37" i="17"/>
  <c r="J37" i="18" s="1"/>
  <c r="AA38" i="18"/>
  <c r="BB41" i="17"/>
  <c r="F41" i="18" s="1"/>
  <c r="C42" i="18"/>
  <c r="K42" i="18"/>
  <c r="S42" i="18"/>
  <c r="AA42" i="18"/>
  <c r="AI42" i="18"/>
  <c r="AQ42" i="18"/>
  <c r="AY42" i="18"/>
  <c r="BB45" i="17"/>
  <c r="F45" i="18" s="1"/>
  <c r="C46" i="18"/>
  <c r="K46" i="18"/>
  <c r="S46" i="18"/>
  <c r="AA46" i="18"/>
  <c r="AI46" i="18"/>
  <c r="AQ46" i="18"/>
  <c r="AY46" i="18"/>
  <c r="BB49" i="17"/>
  <c r="B49" i="18" s="1"/>
  <c r="AA50" i="18"/>
  <c r="B2" i="18"/>
  <c r="W2" i="18"/>
  <c r="DF14" i="25"/>
  <c r="DB14" i="25"/>
  <c r="CX14" i="25"/>
  <c r="CT14" i="25"/>
  <c r="CP14" i="25"/>
  <c r="CL14" i="25"/>
  <c r="CH14" i="25"/>
  <c r="CD14" i="25"/>
  <c r="BZ14" i="25"/>
  <c r="BV14" i="25"/>
  <c r="BR14" i="25"/>
  <c r="BN14" i="25"/>
  <c r="BJ14" i="25"/>
  <c r="BF14" i="25"/>
  <c r="BB14" i="25"/>
  <c r="AX14" i="25"/>
  <c r="AT14" i="25"/>
  <c r="AP14" i="25"/>
  <c r="AL14" i="25"/>
  <c r="AH14" i="25"/>
  <c r="AD14" i="25"/>
  <c r="Z14" i="25"/>
  <c r="V14" i="25"/>
  <c r="R14" i="25"/>
  <c r="N14" i="25"/>
  <c r="J14" i="25"/>
  <c r="F14" i="25"/>
  <c r="B14" i="25"/>
  <c r="DI14" i="25"/>
  <c r="DE14" i="25"/>
  <c r="DA14" i="25"/>
  <c r="CW14" i="25"/>
  <c r="CS14" i="25"/>
  <c r="CO14" i="25"/>
  <c r="CK14" i="25"/>
  <c r="CG14" i="25"/>
  <c r="CC14" i="25"/>
  <c r="BY14" i="25"/>
  <c r="BU14" i="25"/>
  <c r="BQ14" i="25"/>
  <c r="BM14" i="25"/>
  <c r="BI14" i="25"/>
  <c r="BE14" i="25"/>
  <c r="BA14" i="25"/>
  <c r="AW14" i="25"/>
  <c r="AS14" i="25"/>
  <c r="AO14" i="25"/>
  <c r="AK14" i="25"/>
  <c r="AG14" i="25"/>
  <c r="AC14" i="25"/>
  <c r="Y14" i="25"/>
  <c r="U14" i="25"/>
  <c r="Q14" i="25"/>
  <c r="M14" i="25"/>
  <c r="I14" i="25"/>
  <c r="E14" i="25"/>
  <c r="DH14" i="25"/>
  <c r="DD14" i="25"/>
  <c r="CZ14" i="25"/>
  <c r="CV14" i="25"/>
  <c r="CR14" i="25"/>
  <c r="CN14" i="25"/>
  <c r="CJ14" i="25"/>
  <c r="CF14" i="25"/>
  <c r="CB14" i="25"/>
  <c r="BX14" i="25"/>
  <c r="BT14" i="25"/>
  <c r="BP14" i="25"/>
  <c r="BL14" i="25"/>
  <c r="BH14" i="25"/>
  <c r="BD14" i="25"/>
  <c r="AZ14" i="25"/>
  <c r="AV14" i="25"/>
  <c r="AR14" i="25"/>
  <c r="AN14" i="25"/>
  <c r="AJ14" i="25"/>
  <c r="AF14" i="25"/>
  <c r="AB14" i="25"/>
  <c r="X14" i="25"/>
  <c r="T14" i="25"/>
  <c r="P14" i="25"/>
  <c r="L14" i="25"/>
  <c r="H14" i="25"/>
  <c r="D14" i="25"/>
  <c r="DG14" i="25"/>
  <c r="DC14" i="25"/>
  <c r="CY14" i="25"/>
  <c r="CU14" i="25"/>
  <c r="CQ14" i="25"/>
  <c r="CM14" i="25"/>
  <c r="CI14" i="25"/>
  <c r="CE14" i="25"/>
  <c r="CA14" i="25"/>
  <c r="BW14" i="25"/>
  <c r="BS14" i="25"/>
  <c r="BO14" i="25"/>
  <c r="BK14" i="25"/>
  <c r="BG14" i="25"/>
  <c r="BC14" i="25"/>
  <c r="AY14" i="25"/>
  <c r="AU14" i="25"/>
  <c r="AQ14" i="25"/>
  <c r="AM14" i="25"/>
  <c r="AI14" i="25"/>
  <c r="AE14" i="25"/>
  <c r="AA14" i="25"/>
  <c r="W14" i="25"/>
  <c r="S14" i="25"/>
  <c r="O14" i="25"/>
  <c r="K14" i="25"/>
  <c r="G14" i="25"/>
  <c r="C14" i="25"/>
  <c r="DF17" i="25"/>
  <c r="DB17" i="25"/>
  <c r="CX17" i="25"/>
  <c r="CT17" i="25"/>
  <c r="CP17" i="25"/>
  <c r="CL17" i="25"/>
  <c r="CH17" i="25"/>
  <c r="CD17" i="25"/>
  <c r="BZ17" i="25"/>
  <c r="BV17" i="25"/>
  <c r="BR17" i="25"/>
  <c r="BN17" i="25"/>
  <c r="BJ17" i="25"/>
  <c r="BF17" i="25"/>
  <c r="BB17" i="25"/>
  <c r="AX17" i="25"/>
  <c r="AT17" i="25"/>
  <c r="AP17" i="25"/>
  <c r="AL17" i="25"/>
  <c r="AH17" i="25"/>
  <c r="AD17" i="25"/>
  <c r="Z17" i="25"/>
  <c r="V17" i="25"/>
  <c r="R17" i="25"/>
  <c r="N17" i="25"/>
  <c r="J17" i="25"/>
  <c r="F17" i="25"/>
  <c r="B17" i="25"/>
  <c r="DI17" i="25"/>
  <c r="DE17" i="25"/>
  <c r="DA17" i="25"/>
  <c r="CW17" i="25"/>
  <c r="CS17" i="25"/>
  <c r="CO17" i="25"/>
  <c r="CK17" i="25"/>
  <c r="CG17" i="25"/>
  <c r="CC17" i="25"/>
  <c r="BY17" i="25"/>
  <c r="BU17" i="25"/>
  <c r="BQ17" i="25"/>
  <c r="BM17" i="25"/>
  <c r="BI17" i="25"/>
  <c r="BE17" i="25"/>
  <c r="BA17" i="25"/>
  <c r="AW17" i="25"/>
  <c r="AS17" i="25"/>
  <c r="AO17" i="25"/>
  <c r="AK17" i="25"/>
  <c r="AG17" i="25"/>
  <c r="AC17" i="25"/>
  <c r="Y17" i="25"/>
  <c r="U17" i="25"/>
  <c r="Q17" i="25"/>
  <c r="M17" i="25"/>
  <c r="I17" i="25"/>
  <c r="E17" i="25"/>
  <c r="DH17" i="25"/>
  <c r="DD17" i="25"/>
  <c r="CZ17" i="25"/>
  <c r="CV17" i="25"/>
  <c r="CR17" i="25"/>
  <c r="CN17" i="25"/>
  <c r="CJ17" i="25"/>
  <c r="CF17" i="25"/>
  <c r="CB17" i="25"/>
  <c r="BX17" i="25"/>
  <c r="BT17" i="25"/>
  <c r="BP17" i="25"/>
  <c r="BL17" i="25"/>
  <c r="BH17" i="25"/>
  <c r="BD17" i="25"/>
  <c r="AZ17" i="25"/>
  <c r="AV17" i="25"/>
  <c r="AR17" i="25"/>
  <c r="AN17" i="25"/>
  <c r="AJ17" i="25"/>
  <c r="AF17" i="25"/>
  <c r="AB17" i="25"/>
  <c r="X17" i="25"/>
  <c r="T17" i="25"/>
  <c r="P17" i="25"/>
  <c r="L17" i="25"/>
  <c r="H17" i="25"/>
  <c r="D17" i="25"/>
  <c r="DG17" i="25"/>
  <c r="DC17" i="25"/>
  <c r="CY17" i="25"/>
  <c r="CU17" i="25"/>
  <c r="CQ17" i="25"/>
  <c r="CM17" i="25"/>
  <c r="CI17" i="25"/>
  <c r="CE17" i="25"/>
  <c r="CA17" i="25"/>
  <c r="BW17" i="25"/>
  <c r="BS17" i="25"/>
  <c r="BO17" i="25"/>
  <c r="BK17" i="25"/>
  <c r="BG17" i="25"/>
  <c r="BC17" i="25"/>
  <c r="AY17" i="25"/>
  <c r="AU17" i="25"/>
  <c r="AQ17" i="25"/>
  <c r="AM17" i="25"/>
  <c r="AI17" i="25"/>
  <c r="AE17" i="25"/>
  <c r="AA17" i="25"/>
  <c r="W17" i="25"/>
  <c r="S17" i="25"/>
  <c r="O17" i="25"/>
  <c r="K17" i="25"/>
  <c r="G17" i="25"/>
  <c r="C17" i="25"/>
  <c r="DF20" i="25"/>
  <c r="DB20" i="25"/>
  <c r="CX20" i="25"/>
  <c r="CT20" i="25"/>
  <c r="CP20" i="25"/>
  <c r="CL20" i="25"/>
  <c r="CH20" i="25"/>
  <c r="CD20" i="25"/>
  <c r="BZ20" i="25"/>
  <c r="BV20" i="25"/>
  <c r="BR20" i="25"/>
  <c r="BN20" i="25"/>
  <c r="BJ20" i="25"/>
  <c r="BF20" i="25"/>
  <c r="BB20" i="25"/>
  <c r="AX20" i="25"/>
  <c r="AT20" i="25"/>
  <c r="AP20" i="25"/>
  <c r="AL20" i="25"/>
  <c r="AH20" i="25"/>
  <c r="AD20" i="25"/>
  <c r="Z20" i="25"/>
  <c r="V20" i="25"/>
  <c r="R20" i="25"/>
  <c r="N20" i="25"/>
  <c r="J20" i="25"/>
  <c r="F20" i="25"/>
  <c r="B20" i="25"/>
  <c r="DI20" i="25"/>
  <c r="DE20" i="25"/>
  <c r="DA20" i="25"/>
  <c r="CW20" i="25"/>
  <c r="CS20" i="25"/>
  <c r="CO20" i="25"/>
  <c r="CK20" i="25"/>
  <c r="CG20" i="25"/>
  <c r="CC20" i="25"/>
  <c r="BY20" i="25"/>
  <c r="BU20" i="25"/>
  <c r="BQ20" i="25"/>
  <c r="BM20" i="25"/>
  <c r="BI20" i="25"/>
  <c r="BE20" i="25"/>
  <c r="BA20" i="25"/>
  <c r="AW20" i="25"/>
  <c r="AS20" i="25"/>
  <c r="AO20" i="25"/>
  <c r="AK20" i="25"/>
  <c r="AG20" i="25"/>
  <c r="AC20" i="25"/>
  <c r="Y20" i="25"/>
  <c r="U20" i="25"/>
  <c r="Q20" i="25"/>
  <c r="M20" i="25"/>
  <c r="I20" i="25"/>
  <c r="E20" i="25"/>
  <c r="DH20" i="25"/>
  <c r="DD20" i="25"/>
  <c r="CZ20" i="25"/>
  <c r="CV20" i="25"/>
  <c r="CR20" i="25"/>
  <c r="CN20" i="25"/>
  <c r="CJ20" i="25"/>
  <c r="CF20" i="25"/>
  <c r="CB20" i="25"/>
  <c r="BX20" i="25"/>
  <c r="BT20" i="25"/>
  <c r="BP20" i="25"/>
  <c r="BL20" i="25"/>
  <c r="BH20" i="25"/>
  <c r="BD20" i="25"/>
  <c r="AZ20" i="25"/>
  <c r="AV20" i="25"/>
  <c r="AR20" i="25"/>
  <c r="AN20" i="25"/>
  <c r="AJ20" i="25"/>
  <c r="AF20" i="25"/>
  <c r="AB20" i="25"/>
  <c r="X20" i="25"/>
  <c r="T20" i="25"/>
  <c r="P20" i="25"/>
  <c r="L20" i="25"/>
  <c r="H20" i="25"/>
  <c r="D20" i="25"/>
  <c r="DG20" i="25"/>
  <c r="DC20" i="25"/>
  <c r="CY20" i="25"/>
  <c r="CU20" i="25"/>
  <c r="CQ20" i="25"/>
  <c r="CM20" i="25"/>
  <c r="CI20" i="25"/>
  <c r="CE20" i="25"/>
  <c r="CA20" i="25"/>
  <c r="BW20" i="25"/>
  <c r="BS20" i="25"/>
  <c r="BO20" i="25"/>
  <c r="BK20" i="25"/>
  <c r="BG20" i="25"/>
  <c r="BC20" i="25"/>
  <c r="AY20" i="25"/>
  <c r="AU20" i="25"/>
  <c r="AQ20" i="25"/>
  <c r="AM20" i="25"/>
  <c r="AI20" i="25"/>
  <c r="AE20" i="25"/>
  <c r="AA20" i="25"/>
  <c r="W20" i="25"/>
  <c r="S20" i="25"/>
  <c r="O20" i="25"/>
  <c r="K20" i="25"/>
  <c r="G20" i="25"/>
  <c r="C20" i="25"/>
  <c r="DH46" i="25"/>
  <c r="DD46" i="25"/>
  <c r="CZ46" i="25"/>
  <c r="CV46" i="25"/>
  <c r="CR46" i="25"/>
  <c r="CN46" i="25"/>
  <c r="CJ46" i="25"/>
  <c r="CF46" i="25"/>
  <c r="CB46" i="25"/>
  <c r="BX46" i="25"/>
  <c r="BT46" i="25"/>
  <c r="BP46" i="25"/>
  <c r="BL46" i="25"/>
  <c r="BH46" i="25"/>
  <c r="BD46" i="25"/>
  <c r="AZ46" i="25"/>
  <c r="AV46" i="25"/>
  <c r="AR46" i="25"/>
  <c r="AN46" i="25"/>
  <c r="AJ46" i="25"/>
  <c r="AF46" i="25"/>
  <c r="AB46" i="25"/>
  <c r="X46" i="25"/>
  <c r="T46" i="25"/>
  <c r="P46" i="25"/>
  <c r="L46" i="25"/>
  <c r="H46" i="25"/>
  <c r="D46" i="25"/>
  <c r="DG46" i="25"/>
  <c r="DC46" i="25"/>
  <c r="CY46" i="25"/>
  <c r="CU46" i="25"/>
  <c r="CQ46" i="25"/>
  <c r="CM46" i="25"/>
  <c r="CI46" i="25"/>
  <c r="CE46" i="25"/>
  <c r="CA46" i="25"/>
  <c r="BW46" i="25"/>
  <c r="BS46" i="25"/>
  <c r="BO46" i="25"/>
  <c r="BK46" i="25"/>
  <c r="BG46" i="25"/>
  <c r="BC46" i="25"/>
  <c r="AY46" i="25"/>
  <c r="AU46" i="25"/>
  <c r="AQ46" i="25"/>
  <c r="AM46" i="25"/>
  <c r="AI46" i="25"/>
  <c r="AE46" i="25"/>
  <c r="AA46" i="25"/>
  <c r="W46" i="25"/>
  <c r="S46" i="25"/>
  <c r="O46" i="25"/>
  <c r="K46" i="25"/>
  <c r="G46" i="25"/>
  <c r="C46" i="25"/>
  <c r="DF46" i="25"/>
  <c r="DB46" i="25"/>
  <c r="CX46" i="25"/>
  <c r="CT46" i="25"/>
  <c r="CP46" i="25"/>
  <c r="CL46" i="25"/>
  <c r="CH46" i="25"/>
  <c r="CD46" i="25"/>
  <c r="BZ46" i="25"/>
  <c r="BV46" i="25"/>
  <c r="BR46" i="25"/>
  <c r="BN46" i="25"/>
  <c r="BJ46" i="25"/>
  <c r="BF46" i="25"/>
  <c r="BB46" i="25"/>
  <c r="AX46" i="25"/>
  <c r="AT46" i="25"/>
  <c r="AP46" i="25"/>
  <c r="AL46" i="25"/>
  <c r="AH46" i="25"/>
  <c r="AD46" i="25"/>
  <c r="Z46" i="25"/>
  <c r="V46" i="25"/>
  <c r="R46" i="25"/>
  <c r="N46" i="25"/>
  <c r="J46" i="25"/>
  <c r="F46" i="25"/>
  <c r="B46" i="25"/>
  <c r="DI46" i="25"/>
  <c r="DE46" i="25"/>
  <c r="DA46" i="25"/>
  <c r="CW46" i="25"/>
  <c r="CS46" i="25"/>
  <c r="CO46" i="25"/>
  <c r="CK46" i="25"/>
  <c r="CG46" i="25"/>
  <c r="CC46" i="25"/>
  <c r="BY46" i="25"/>
  <c r="BU46" i="25"/>
  <c r="BQ46" i="25"/>
  <c r="BM46" i="25"/>
  <c r="BI46" i="25"/>
  <c r="BE46" i="25"/>
  <c r="BA46" i="25"/>
  <c r="AW46" i="25"/>
  <c r="AS46" i="25"/>
  <c r="AO46" i="25"/>
  <c r="AK46" i="25"/>
  <c r="AG46" i="25"/>
  <c r="AC46" i="25"/>
  <c r="Y46" i="25"/>
  <c r="U46" i="25"/>
  <c r="Q46" i="25"/>
  <c r="M46" i="25"/>
  <c r="I46" i="25"/>
  <c r="E46" i="25"/>
  <c r="DI49" i="25"/>
  <c r="DE49" i="25"/>
  <c r="DA49" i="25"/>
  <c r="CW49" i="25"/>
  <c r="CS49" i="25"/>
  <c r="CO49" i="25"/>
  <c r="CK49" i="25"/>
  <c r="CG49" i="25"/>
  <c r="CC49" i="25"/>
  <c r="BY49" i="25"/>
  <c r="BU49" i="25"/>
  <c r="BQ49" i="25"/>
  <c r="BM49" i="25"/>
  <c r="BI49" i="25"/>
  <c r="BE49" i="25"/>
  <c r="BA49" i="25"/>
  <c r="AW49" i="25"/>
  <c r="AS49" i="25"/>
  <c r="AO49" i="25"/>
  <c r="AK49" i="25"/>
  <c r="AG49" i="25"/>
  <c r="AC49" i="25"/>
  <c r="Y49" i="25"/>
  <c r="U49" i="25"/>
  <c r="Q49" i="25"/>
  <c r="M49" i="25"/>
  <c r="I49" i="25"/>
  <c r="E49" i="25"/>
  <c r="DG49" i="25"/>
  <c r="DC49" i="25"/>
  <c r="CY49" i="25"/>
  <c r="CU49" i="25"/>
  <c r="CQ49" i="25"/>
  <c r="CM49" i="25"/>
  <c r="DB49" i="25"/>
  <c r="CT49" i="25"/>
  <c r="CL49" i="25"/>
  <c r="CF49" i="25"/>
  <c r="CA49" i="25"/>
  <c r="BV49" i="25"/>
  <c r="BP49" i="25"/>
  <c r="BK49" i="25"/>
  <c r="BF49" i="25"/>
  <c r="AZ49" i="25"/>
  <c r="AU49" i="25"/>
  <c r="AP49" i="25"/>
  <c r="AJ49" i="25"/>
  <c r="AE49" i="25"/>
  <c r="Z49" i="25"/>
  <c r="T49" i="25"/>
  <c r="O49" i="25"/>
  <c r="J49" i="25"/>
  <c r="D49" i="25"/>
  <c r="DH49" i="25"/>
  <c r="CZ49" i="25"/>
  <c r="CR49" i="25"/>
  <c r="CJ49" i="25"/>
  <c r="CE49" i="25"/>
  <c r="BZ49" i="25"/>
  <c r="BT49" i="25"/>
  <c r="BO49" i="25"/>
  <c r="BJ49" i="25"/>
  <c r="BD49" i="25"/>
  <c r="AY49" i="25"/>
  <c r="AT49" i="25"/>
  <c r="AN49" i="25"/>
  <c r="AI49" i="25"/>
  <c r="AD49" i="25"/>
  <c r="X49" i="25"/>
  <c r="S49" i="25"/>
  <c r="N49" i="25"/>
  <c r="H49" i="25"/>
  <c r="C49" i="25"/>
  <c r="DF49" i="25"/>
  <c r="CX49" i="25"/>
  <c r="CP49" i="25"/>
  <c r="CI49" i="25"/>
  <c r="CD49" i="25"/>
  <c r="BX49" i="25"/>
  <c r="BS49" i="25"/>
  <c r="BN49" i="25"/>
  <c r="BH49" i="25"/>
  <c r="BC49" i="25"/>
  <c r="AX49" i="25"/>
  <c r="AR49" i="25"/>
  <c r="AM49" i="25"/>
  <c r="AH49" i="25"/>
  <c r="AB49" i="25"/>
  <c r="W49" i="25"/>
  <c r="R49" i="25"/>
  <c r="L49" i="25"/>
  <c r="G49" i="25"/>
  <c r="B49" i="25"/>
  <c r="DD49" i="25"/>
  <c r="CV49" i="25"/>
  <c r="CN49" i="25"/>
  <c r="CH49" i="25"/>
  <c r="CB49" i="25"/>
  <c r="BW49" i="25"/>
  <c r="BR49" i="25"/>
  <c r="BL49" i="25"/>
  <c r="BG49" i="25"/>
  <c r="BB49" i="25"/>
  <c r="AV49" i="25"/>
  <c r="AQ49" i="25"/>
  <c r="AL49" i="25"/>
  <c r="AF49" i="25"/>
  <c r="AA49" i="25"/>
  <c r="V49" i="25"/>
  <c r="P49" i="25"/>
  <c r="K49" i="25"/>
  <c r="F49" i="25"/>
  <c r="DI52" i="25"/>
  <c r="DE52" i="25"/>
  <c r="DA52" i="25"/>
  <c r="CW52" i="25"/>
  <c r="CS52" i="25"/>
  <c r="CO52" i="25"/>
  <c r="CK52" i="25"/>
  <c r="CG52" i="25"/>
  <c r="CC52" i="25"/>
  <c r="BY52" i="25"/>
  <c r="BU52" i="25"/>
  <c r="BQ52" i="25"/>
  <c r="BM52" i="25"/>
  <c r="BI52" i="25"/>
  <c r="BE52" i="25"/>
  <c r="BA52" i="25"/>
  <c r="AW52" i="25"/>
  <c r="AS52" i="25"/>
  <c r="AO52" i="25"/>
  <c r="AK52" i="25"/>
  <c r="AG52" i="25"/>
  <c r="AC52" i="25"/>
  <c r="Y52" i="25"/>
  <c r="U52" i="25"/>
  <c r="Q52" i="25"/>
  <c r="M52" i="25"/>
  <c r="I52" i="25"/>
  <c r="E52" i="25"/>
  <c r="DH52" i="25"/>
  <c r="DD52" i="25"/>
  <c r="CZ52" i="25"/>
  <c r="CV52" i="25"/>
  <c r="CR52" i="25"/>
  <c r="CN52" i="25"/>
  <c r="CJ52" i="25"/>
  <c r="CF52" i="25"/>
  <c r="CB52" i="25"/>
  <c r="BX52" i="25"/>
  <c r="BT52" i="25"/>
  <c r="BP52" i="25"/>
  <c r="BL52" i="25"/>
  <c r="BH52" i="25"/>
  <c r="BD52" i="25"/>
  <c r="AZ52" i="25"/>
  <c r="AV52" i="25"/>
  <c r="AR52" i="25"/>
  <c r="AN52" i="25"/>
  <c r="AJ52" i="25"/>
  <c r="AF52" i="25"/>
  <c r="AB52" i="25"/>
  <c r="X52" i="25"/>
  <c r="T52" i="25"/>
  <c r="P52" i="25"/>
  <c r="L52" i="25"/>
  <c r="H52" i="25"/>
  <c r="D52" i="25"/>
  <c r="DG52" i="25"/>
  <c r="DC52" i="25"/>
  <c r="CY52" i="25"/>
  <c r="CU52" i="25"/>
  <c r="CQ52" i="25"/>
  <c r="CM52" i="25"/>
  <c r="CI52" i="25"/>
  <c r="CE52" i="25"/>
  <c r="CA52" i="25"/>
  <c r="BW52" i="25"/>
  <c r="BS52" i="25"/>
  <c r="BO52" i="25"/>
  <c r="BK52" i="25"/>
  <c r="BG52" i="25"/>
  <c r="BC52" i="25"/>
  <c r="AY52" i="25"/>
  <c r="AU52" i="25"/>
  <c r="AQ52" i="25"/>
  <c r="AM52" i="25"/>
  <c r="AI52" i="25"/>
  <c r="AE52" i="25"/>
  <c r="AA52" i="25"/>
  <c r="W52" i="25"/>
  <c r="S52" i="25"/>
  <c r="O52" i="25"/>
  <c r="K52" i="25"/>
  <c r="G52" i="25"/>
  <c r="C52" i="25"/>
  <c r="DF52" i="25"/>
  <c r="DB52" i="25"/>
  <c r="CX52" i="25"/>
  <c r="CL52" i="25"/>
  <c r="BV52" i="25"/>
  <c r="BF52" i="25"/>
  <c r="AP52" i="25"/>
  <c r="Z52" i="25"/>
  <c r="J52" i="25"/>
  <c r="CH52" i="25"/>
  <c r="BR52" i="25"/>
  <c r="BB52" i="25"/>
  <c r="AL52" i="25"/>
  <c r="V52" i="25"/>
  <c r="F52" i="25"/>
  <c r="CT52" i="25"/>
  <c r="CD52" i="25"/>
  <c r="BN52" i="25"/>
  <c r="AX52" i="25"/>
  <c r="AH52" i="25"/>
  <c r="R52" i="25"/>
  <c r="B52" i="25"/>
  <c r="CP52" i="25"/>
  <c r="BZ52" i="25"/>
  <c r="BJ52" i="25"/>
  <c r="AT52" i="25"/>
  <c r="AD52" i="25"/>
  <c r="N52" i="25"/>
  <c r="D2" i="12"/>
  <c r="H2" i="12"/>
  <c r="L2" i="12"/>
  <c r="P2" i="12"/>
  <c r="T2" i="12"/>
  <c r="X2" i="12"/>
  <c r="AB2" i="12"/>
  <c r="AF2" i="12"/>
  <c r="AJ2" i="12"/>
  <c r="AN2" i="12"/>
  <c r="AR2" i="12"/>
  <c r="AV2" i="12"/>
  <c r="AZ2" i="12"/>
  <c r="D6" i="12"/>
  <c r="H6" i="12"/>
  <c r="L6" i="12"/>
  <c r="P6" i="12"/>
  <c r="T6" i="12"/>
  <c r="X6" i="12"/>
  <c r="AB6" i="12"/>
  <c r="AF6" i="12"/>
  <c r="AJ6" i="12"/>
  <c r="AN6" i="12"/>
  <c r="AR6" i="12"/>
  <c r="AV6" i="12"/>
  <c r="AZ6" i="12"/>
  <c r="D10" i="12"/>
  <c r="H10" i="12"/>
  <c r="L10" i="12"/>
  <c r="P10" i="12"/>
  <c r="T10" i="12"/>
  <c r="X10" i="12"/>
  <c r="AB10" i="12"/>
  <c r="AF10" i="12"/>
  <c r="AJ10" i="12"/>
  <c r="AN10" i="12"/>
  <c r="AR10" i="12"/>
  <c r="AV10" i="12"/>
  <c r="AZ10" i="12"/>
  <c r="D14" i="12"/>
  <c r="H14" i="12"/>
  <c r="L14" i="12"/>
  <c r="P14" i="12"/>
  <c r="T14" i="12"/>
  <c r="X14" i="12"/>
  <c r="AB14" i="12"/>
  <c r="AF14" i="12"/>
  <c r="AJ14" i="12"/>
  <c r="AN14" i="12"/>
  <c r="AR14" i="12"/>
  <c r="AV14" i="12"/>
  <c r="AZ14" i="12"/>
  <c r="H18" i="12"/>
  <c r="X18" i="12"/>
  <c r="AN18" i="12"/>
  <c r="D22" i="12"/>
  <c r="H22" i="12"/>
  <c r="L22" i="12"/>
  <c r="P22" i="12"/>
  <c r="T22" i="12"/>
  <c r="X22" i="12"/>
  <c r="AB22" i="12"/>
  <c r="AF22" i="12"/>
  <c r="AJ22" i="12"/>
  <c r="AN22" i="12"/>
  <c r="AR22" i="12"/>
  <c r="AV22" i="12"/>
  <c r="AZ22" i="12"/>
  <c r="D26" i="12"/>
  <c r="H26" i="12"/>
  <c r="L26" i="12"/>
  <c r="P26" i="12"/>
  <c r="T26" i="12"/>
  <c r="X26" i="12"/>
  <c r="AB26" i="12"/>
  <c r="AF26" i="12"/>
  <c r="AJ26" i="12"/>
  <c r="AN26" i="12"/>
  <c r="AR26" i="12"/>
  <c r="AV26" i="12"/>
  <c r="AZ26" i="12"/>
  <c r="D30" i="12"/>
  <c r="H30" i="12"/>
  <c r="L30" i="12"/>
  <c r="P30" i="12"/>
  <c r="T30" i="12"/>
  <c r="X30" i="12"/>
  <c r="AB30" i="12"/>
  <c r="AF30" i="12"/>
  <c r="AJ30" i="12"/>
  <c r="AN30" i="12"/>
  <c r="AR30" i="12"/>
  <c r="AV30" i="12"/>
  <c r="AZ30" i="12"/>
  <c r="D34" i="12"/>
  <c r="H34" i="12"/>
  <c r="L34" i="12"/>
  <c r="P34" i="12"/>
  <c r="T34" i="12"/>
  <c r="X34" i="12"/>
  <c r="AB34" i="12"/>
  <c r="AF34" i="12"/>
  <c r="AJ34" i="12"/>
  <c r="AN34" i="12"/>
  <c r="AR34" i="12"/>
  <c r="AV34" i="12"/>
  <c r="AZ34" i="12"/>
  <c r="D38" i="12"/>
  <c r="H38" i="12"/>
  <c r="L38" i="12"/>
  <c r="P38" i="12"/>
  <c r="T38" i="12"/>
  <c r="X38" i="12"/>
  <c r="AB38" i="12"/>
  <c r="AF38" i="12"/>
  <c r="AJ38" i="12"/>
  <c r="AN38" i="12"/>
  <c r="AR38" i="12"/>
  <c r="AV38" i="12"/>
  <c r="AZ38" i="12"/>
  <c r="D42" i="12"/>
  <c r="H42" i="12"/>
  <c r="L42" i="12"/>
  <c r="P42" i="12"/>
  <c r="T42" i="12"/>
  <c r="X42" i="12"/>
  <c r="AB42" i="12"/>
  <c r="AF42" i="12"/>
  <c r="AJ42" i="12"/>
  <c r="AN42" i="12"/>
  <c r="AR42" i="12"/>
  <c r="AV42" i="12"/>
  <c r="AZ42" i="12"/>
  <c r="D46" i="12"/>
  <c r="H46" i="12"/>
  <c r="L46" i="12"/>
  <c r="P46" i="12"/>
  <c r="T46" i="12"/>
  <c r="X46" i="12"/>
  <c r="AB46" i="12"/>
  <c r="AF46" i="12"/>
  <c r="AJ46" i="12"/>
  <c r="AN46" i="12"/>
  <c r="AR46" i="12"/>
  <c r="AV46" i="12"/>
  <c r="AZ46" i="12"/>
  <c r="D50" i="12"/>
  <c r="H50" i="12"/>
  <c r="L50" i="12"/>
  <c r="P50" i="12"/>
  <c r="T50" i="12"/>
  <c r="X50" i="12"/>
  <c r="AB50" i="12"/>
  <c r="AF50" i="12"/>
  <c r="AJ50" i="12"/>
  <c r="AN50" i="12"/>
  <c r="AR50" i="12"/>
  <c r="AV50" i="12"/>
  <c r="AZ50" i="12"/>
  <c r="AW51" i="12"/>
  <c r="B3" i="12"/>
  <c r="B7" i="12"/>
  <c r="B19" i="12"/>
  <c r="B23" i="12"/>
  <c r="B27" i="12"/>
  <c r="B31" i="12"/>
  <c r="B35" i="12"/>
  <c r="B39" i="12"/>
  <c r="B43" i="12"/>
  <c r="B47" i="12"/>
  <c r="B51" i="12"/>
  <c r="BB4" i="17"/>
  <c r="AP4" i="18" s="1"/>
  <c r="W5" i="18"/>
  <c r="BB8" i="17"/>
  <c r="G9" i="18"/>
  <c r="O9" i="18"/>
  <c r="W9" i="18"/>
  <c r="AE9" i="18"/>
  <c r="AM9" i="18"/>
  <c r="AU9" i="18"/>
  <c r="BB12" i="17"/>
  <c r="G13" i="18"/>
  <c r="O13" i="18"/>
  <c r="W13" i="18"/>
  <c r="AE13" i="18"/>
  <c r="AM13" i="18"/>
  <c r="AU13" i="18"/>
  <c r="BB16" i="17"/>
  <c r="N16" i="18" s="1"/>
  <c r="O17" i="18"/>
  <c r="AU17" i="18"/>
  <c r="BB20" i="17"/>
  <c r="N20" i="18" s="1"/>
  <c r="O21" i="18"/>
  <c r="AU21" i="18"/>
  <c r="BB24" i="17"/>
  <c r="BB28" i="17"/>
  <c r="K28" i="18" s="1"/>
  <c r="G29" i="18"/>
  <c r="O29" i="18"/>
  <c r="W29" i="18"/>
  <c r="AE29" i="18"/>
  <c r="AE29" i="19" s="1"/>
  <c r="AM29" i="18"/>
  <c r="AU29" i="18"/>
  <c r="BB32" i="17"/>
  <c r="G33" i="18"/>
  <c r="G33" i="19" s="1"/>
  <c r="O33" i="18"/>
  <c r="W33" i="18"/>
  <c r="AE33" i="18"/>
  <c r="AM33" i="18"/>
  <c r="AM33" i="19" s="1"/>
  <c r="AU33" i="18"/>
  <c r="BB36" i="17"/>
  <c r="AI36" i="18" s="1"/>
  <c r="AE37" i="18"/>
  <c r="BB40" i="17"/>
  <c r="N40" i="18" s="1"/>
  <c r="BB44" i="17"/>
  <c r="N44" i="18" s="1"/>
  <c r="G45" i="18"/>
  <c r="BB48" i="17"/>
  <c r="AE49" i="18"/>
  <c r="BB52" i="17"/>
  <c r="G2" i="18"/>
  <c r="AE2" i="18"/>
  <c r="DF6" i="25"/>
  <c r="DB6" i="25"/>
  <c r="CX6" i="25"/>
  <c r="CT6" i="25"/>
  <c r="CP6" i="25"/>
  <c r="CL6" i="25"/>
  <c r="CH6" i="25"/>
  <c r="CD6" i="25"/>
  <c r="BZ6" i="25"/>
  <c r="BV6" i="25"/>
  <c r="BR6" i="25"/>
  <c r="BN6" i="25"/>
  <c r="BJ6" i="25"/>
  <c r="BF6" i="25"/>
  <c r="BB6" i="25"/>
  <c r="AX6" i="25"/>
  <c r="AT6" i="25"/>
  <c r="AP6" i="25"/>
  <c r="AL6" i="25"/>
  <c r="AH6" i="25"/>
  <c r="AD6" i="25"/>
  <c r="Z6" i="25"/>
  <c r="V6" i="25"/>
  <c r="R6" i="25"/>
  <c r="N6" i="25"/>
  <c r="J6" i="25"/>
  <c r="F6" i="25"/>
  <c r="B6" i="25"/>
  <c r="DI6" i="25"/>
  <c r="DE6" i="25"/>
  <c r="DA6" i="25"/>
  <c r="CW6" i="25"/>
  <c r="CS6" i="25"/>
  <c r="CO6" i="25"/>
  <c r="CK6" i="25"/>
  <c r="CG6" i="25"/>
  <c r="CC6" i="25"/>
  <c r="BY6" i="25"/>
  <c r="BU6" i="25"/>
  <c r="BQ6" i="25"/>
  <c r="BM6" i="25"/>
  <c r="BI6" i="25"/>
  <c r="BE6" i="25"/>
  <c r="BA6" i="25"/>
  <c r="AW6" i="25"/>
  <c r="AS6" i="25"/>
  <c r="AO6" i="25"/>
  <c r="AK6" i="25"/>
  <c r="AG6" i="25"/>
  <c r="AC6" i="25"/>
  <c r="Y6" i="25"/>
  <c r="U6" i="25"/>
  <c r="Q6" i="25"/>
  <c r="M6" i="25"/>
  <c r="I6" i="25"/>
  <c r="E6" i="25"/>
  <c r="DH6" i="25"/>
  <c r="DH6" i="27" s="1"/>
  <c r="DD6" i="25"/>
  <c r="DD6" i="27" s="1"/>
  <c r="CZ6" i="25"/>
  <c r="CZ6" i="27" s="1"/>
  <c r="CV6" i="25"/>
  <c r="CV6" i="27" s="1"/>
  <c r="CR6" i="25"/>
  <c r="CR6" i="27" s="1"/>
  <c r="CN6" i="25"/>
  <c r="CN6" i="27" s="1"/>
  <c r="CJ6" i="25"/>
  <c r="CJ6" i="27" s="1"/>
  <c r="CF6" i="25"/>
  <c r="CF6" i="27" s="1"/>
  <c r="CB6" i="25"/>
  <c r="CB6" i="27" s="1"/>
  <c r="BX6" i="25"/>
  <c r="BX6" i="27" s="1"/>
  <c r="BT6" i="25"/>
  <c r="BT6" i="27" s="1"/>
  <c r="BP6" i="25"/>
  <c r="BP6" i="27" s="1"/>
  <c r="BL6" i="25"/>
  <c r="BL6" i="27" s="1"/>
  <c r="BH6" i="25"/>
  <c r="BH6" i="27" s="1"/>
  <c r="BD6" i="25"/>
  <c r="BD6" i="27" s="1"/>
  <c r="AZ6" i="25"/>
  <c r="AZ6" i="27" s="1"/>
  <c r="AV6" i="25"/>
  <c r="AV6" i="27" s="1"/>
  <c r="AR6" i="25"/>
  <c r="AR6" i="27" s="1"/>
  <c r="AN6" i="25"/>
  <c r="AN6" i="27" s="1"/>
  <c r="AJ6" i="25"/>
  <c r="AJ6" i="27" s="1"/>
  <c r="AF6" i="25"/>
  <c r="AF6" i="27" s="1"/>
  <c r="AB6" i="25"/>
  <c r="AB6" i="27" s="1"/>
  <c r="X6" i="25"/>
  <c r="X6" i="27" s="1"/>
  <c r="T6" i="25"/>
  <c r="T6" i="27" s="1"/>
  <c r="P6" i="25"/>
  <c r="P6" i="27" s="1"/>
  <c r="L6" i="25"/>
  <c r="L6" i="27" s="1"/>
  <c r="H6" i="25"/>
  <c r="H6" i="27" s="1"/>
  <c r="D6" i="25"/>
  <c r="D6" i="27" s="1"/>
  <c r="DG6" i="25"/>
  <c r="DC6" i="25"/>
  <c r="CY6" i="25"/>
  <c r="CU6" i="25"/>
  <c r="CQ6" i="25"/>
  <c r="CM6" i="25"/>
  <c r="CI6" i="25"/>
  <c r="CE6" i="25"/>
  <c r="CA6" i="25"/>
  <c r="BW6" i="25"/>
  <c r="BS6" i="25"/>
  <c r="BO6" i="25"/>
  <c r="BK6" i="25"/>
  <c r="BG6" i="25"/>
  <c r="BC6" i="25"/>
  <c r="AY6" i="25"/>
  <c r="AU6" i="25"/>
  <c r="AQ6" i="25"/>
  <c r="AM6" i="25"/>
  <c r="AI6" i="25"/>
  <c r="AE6" i="25"/>
  <c r="AA6" i="25"/>
  <c r="W6" i="25"/>
  <c r="S6" i="25"/>
  <c r="O6" i="25"/>
  <c r="K6" i="25"/>
  <c r="G6" i="25"/>
  <c r="C6" i="25"/>
  <c r="DF9" i="25"/>
  <c r="DB9" i="25"/>
  <c r="CX9" i="25"/>
  <c r="CT9" i="25"/>
  <c r="CP9" i="25"/>
  <c r="CL9" i="25"/>
  <c r="CH9" i="25"/>
  <c r="CD9" i="25"/>
  <c r="BZ9" i="25"/>
  <c r="BV9" i="25"/>
  <c r="BR9" i="25"/>
  <c r="BN9" i="25"/>
  <c r="BJ9" i="25"/>
  <c r="BF9" i="25"/>
  <c r="BB9" i="25"/>
  <c r="AX9" i="25"/>
  <c r="AT9" i="25"/>
  <c r="AP9" i="25"/>
  <c r="AL9" i="25"/>
  <c r="AH9" i="25"/>
  <c r="AD9" i="25"/>
  <c r="Z9" i="25"/>
  <c r="V9" i="25"/>
  <c r="R9" i="25"/>
  <c r="N9" i="25"/>
  <c r="J9" i="25"/>
  <c r="F9" i="25"/>
  <c r="B9" i="25"/>
  <c r="DI9" i="25"/>
  <c r="DE9" i="25"/>
  <c r="DA9" i="25"/>
  <c r="CW9" i="25"/>
  <c r="CS9" i="25"/>
  <c r="CO9" i="25"/>
  <c r="CK9" i="25"/>
  <c r="CG9" i="25"/>
  <c r="CC9" i="25"/>
  <c r="BY9" i="25"/>
  <c r="BU9" i="25"/>
  <c r="BQ9" i="25"/>
  <c r="BM9" i="25"/>
  <c r="BI9" i="25"/>
  <c r="BE9" i="25"/>
  <c r="BA9" i="25"/>
  <c r="AW9" i="25"/>
  <c r="AS9" i="25"/>
  <c r="AO9" i="25"/>
  <c r="AK9" i="25"/>
  <c r="AG9" i="25"/>
  <c r="AC9" i="25"/>
  <c r="Y9" i="25"/>
  <c r="U9" i="25"/>
  <c r="Q9" i="25"/>
  <c r="M9" i="25"/>
  <c r="I9" i="25"/>
  <c r="E9" i="25"/>
  <c r="DH9" i="25"/>
  <c r="DH9" i="27" s="1"/>
  <c r="DD9" i="25"/>
  <c r="DD9" i="27" s="1"/>
  <c r="CZ9" i="25"/>
  <c r="CZ9" i="27" s="1"/>
  <c r="CV9" i="25"/>
  <c r="CV9" i="27" s="1"/>
  <c r="CR9" i="25"/>
  <c r="CR9" i="27" s="1"/>
  <c r="CN9" i="25"/>
  <c r="CN9" i="27" s="1"/>
  <c r="CJ9" i="25"/>
  <c r="CJ9" i="27" s="1"/>
  <c r="CF9" i="25"/>
  <c r="CF9" i="27" s="1"/>
  <c r="CB9" i="25"/>
  <c r="CB9" i="27" s="1"/>
  <c r="BX9" i="25"/>
  <c r="BX9" i="27" s="1"/>
  <c r="BT9" i="25"/>
  <c r="BT9" i="27" s="1"/>
  <c r="BP9" i="25"/>
  <c r="BP9" i="27" s="1"/>
  <c r="BL9" i="25"/>
  <c r="BL9" i="27" s="1"/>
  <c r="BH9" i="25"/>
  <c r="BH9" i="27" s="1"/>
  <c r="BD9" i="25"/>
  <c r="BD9" i="27" s="1"/>
  <c r="AZ9" i="25"/>
  <c r="AZ9" i="27" s="1"/>
  <c r="AV9" i="25"/>
  <c r="AV9" i="27" s="1"/>
  <c r="AR9" i="25"/>
  <c r="AR9" i="27" s="1"/>
  <c r="AN9" i="25"/>
  <c r="AN9" i="27" s="1"/>
  <c r="AJ9" i="25"/>
  <c r="AJ9" i="27" s="1"/>
  <c r="AF9" i="25"/>
  <c r="AF9" i="27" s="1"/>
  <c r="AB9" i="25"/>
  <c r="AB9" i="27" s="1"/>
  <c r="X9" i="25"/>
  <c r="X9" i="27" s="1"/>
  <c r="T9" i="25"/>
  <c r="T9" i="27" s="1"/>
  <c r="P9" i="25"/>
  <c r="P9" i="27" s="1"/>
  <c r="L9" i="25"/>
  <c r="L9" i="27" s="1"/>
  <c r="H9" i="25"/>
  <c r="H9" i="27" s="1"/>
  <c r="D9" i="25"/>
  <c r="D9" i="27" s="1"/>
  <c r="DG9" i="25"/>
  <c r="DC9" i="25"/>
  <c r="CY9" i="25"/>
  <c r="CU9" i="25"/>
  <c r="CQ9" i="25"/>
  <c r="CM9" i="25"/>
  <c r="CI9" i="25"/>
  <c r="CE9" i="25"/>
  <c r="CA9" i="25"/>
  <c r="BW9" i="25"/>
  <c r="BS9" i="25"/>
  <c r="BO9" i="25"/>
  <c r="BK9" i="25"/>
  <c r="BG9" i="25"/>
  <c r="BC9" i="25"/>
  <c r="AY9" i="25"/>
  <c r="AU9" i="25"/>
  <c r="AQ9" i="25"/>
  <c r="AM9" i="25"/>
  <c r="AI9" i="25"/>
  <c r="AE9" i="25"/>
  <c r="AA9" i="25"/>
  <c r="W9" i="25"/>
  <c r="S9" i="25"/>
  <c r="O9" i="25"/>
  <c r="K9" i="25"/>
  <c r="G9" i="25"/>
  <c r="C9" i="25"/>
  <c r="DF12" i="25"/>
  <c r="DB12" i="25"/>
  <c r="CX12" i="25"/>
  <c r="CT12" i="25"/>
  <c r="CP12" i="25"/>
  <c r="CL12" i="25"/>
  <c r="CH12" i="25"/>
  <c r="CD12" i="25"/>
  <c r="BZ12" i="25"/>
  <c r="BV12" i="25"/>
  <c r="BR12" i="25"/>
  <c r="BN12" i="25"/>
  <c r="BJ12" i="25"/>
  <c r="BF12" i="25"/>
  <c r="BB12" i="25"/>
  <c r="AX12" i="25"/>
  <c r="AT12" i="25"/>
  <c r="AP12" i="25"/>
  <c r="AL12" i="25"/>
  <c r="AH12" i="25"/>
  <c r="AD12" i="25"/>
  <c r="Z12" i="25"/>
  <c r="V12" i="25"/>
  <c r="R12" i="25"/>
  <c r="N12" i="25"/>
  <c r="J12" i="25"/>
  <c r="F12" i="25"/>
  <c r="B12" i="25"/>
  <c r="DI12" i="25"/>
  <c r="DE12" i="25"/>
  <c r="DA12" i="25"/>
  <c r="CW12" i="25"/>
  <c r="CS12" i="25"/>
  <c r="CO12" i="25"/>
  <c r="CK12" i="25"/>
  <c r="CG12" i="25"/>
  <c r="CC12" i="25"/>
  <c r="BY12" i="25"/>
  <c r="BU12" i="25"/>
  <c r="BQ12" i="25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Q12" i="25"/>
  <c r="M12" i="25"/>
  <c r="I12" i="25"/>
  <c r="E12" i="25"/>
  <c r="DH12" i="25"/>
  <c r="DD12" i="25"/>
  <c r="CZ12" i="25"/>
  <c r="CV12" i="25"/>
  <c r="CR12" i="25"/>
  <c r="CN12" i="25"/>
  <c r="CJ12" i="25"/>
  <c r="CF12" i="25"/>
  <c r="CB12" i="25"/>
  <c r="BX12" i="25"/>
  <c r="BT12" i="25"/>
  <c r="BP12" i="25"/>
  <c r="BL12" i="25"/>
  <c r="BH12" i="25"/>
  <c r="BD12" i="25"/>
  <c r="AZ12" i="25"/>
  <c r="AV12" i="25"/>
  <c r="AR12" i="25"/>
  <c r="AN12" i="25"/>
  <c r="AJ12" i="25"/>
  <c r="AF12" i="25"/>
  <c r="AB12" i="25"/>
  <c r="X12" i="25"/>
  <c r="T12" i="25"/>
  <c r="P12" i="25"/>
  <c r="L12" i="25"/>
  <c r="H12" i="25"/>
  <c r="D12" i="25"/>
  <c r="DG12" i="25"/>
  <c r="DC12" i="25"/>
  <c r="CY12" i="25"/>
  <c r="CU12" i="25"/>
  <c r="CQ12" i="25"/>
  <c r="CM12" i="25"/>
  <c r="CI12" i="25"/>
  <c r="CE12" i="25"/>
  <c r="CA12" i="25"/>
  <c r="BW12" i="25"/>
  <c r="BS12" i="25"/>
  <c r="BO12" i="25"/>
  <c r="BK12" i="25"/>
  <c r="BG12" i="25"/>
  <c r="BC12" i="25"/>
  <c r="AY12" i="25"/>
  <c r="AU12" i="25"/>
  <c r="AQ12" i="25"/>
  <c r="AM12" i="25"/>
  <c r="AI12" i="25"/>
  <c r="AE12" i="25"/>
  <c r="AA12" i="25"/>
  <c r="W12" i="25"/>
  <c r="S12" i="25"/>
  <c r="O12" i="25"/>
  <c r="K12" i="25"/>
  <c r="G12" i="25"/>
  <c r="C12" i="25"/>
  <c r="DH38" i="25"/>
  <c r="DD38" i="25"/>
  <c r="CZ38" i="25"/>
  <c r="CV38" i="25"/>
  <c r="CR38" i="25"/>
  <c r="CN38" i="25"/>
  <c r="CJ38" i="25"/>
  <c r="CF38" i="25"/>
  <c r="CB38" i="25"/>
  <c r="BX38" i="25"/>
  <c r="BT38" i="25"/>
  <c r="BP38" i="25"/>
  <c r="BL38" i="25"/>
  <c r="BH38" i="25"/>
  <c r="BD38" i="25"/>
  <c r="AZ38" i="25"/>
  <c r="AV38" i="25"/>
  <c r="AR38" i="25"/>
  <c r="AN38" i="25"/>
  <c r="AJ38" i="25"/>
  <c r="AF38" i="25"/>
  <c r="AB38" i="25"/>
  <c r="X38" i="25"/>
  <c r="T38" i="25"/>
  <c r="P38" i="25"/>
  <c r="L38" i="25"/>
  <c r="H38" i="25"/>
  <c r="D38" i="25"/>
  <c r="DG38" i="25"/>
  <c r="DC38" i="25"/>
  <c r="CY38" i="25"/>
  <c r="CU38" i="25"/>
  <c r="CQ38" i="25"/>
  <c r="CM38" i="25"/>
  <c r="CI38" i="25"/>
  <c r="CE38" i="25"/>
  <c r="CA38" i="25"/>
  <c r="BW38" i="25"/>
  <c r="BS38" i="25"/>
  <c r="BO38" i="25"/>
  <c r="BK38" i="25"/>
  <c r="BG38" i="25"/>
  <c r="BC38" i="25"/>
  <c r="AY38" i="25"/>
  <c r="AU38" i="25"/>
  <c r="AQ38" i="25"/>
  <c r="AM38" i="25"/>
  <c r="AI38" i="25"/>
  <c r="AE38" i="25"/>
  <c r="AA38" i="25"/>
  <c r="W38" i="25"/>
  <c r="S38" i="25"/>
  <c r="O38" i="25"/>
  <c r="K38" i="25"/>
  <c r="G38" i="25"/>
  <c r="C38" i="25"/>
  <c r="DF38" i="25"/>
  <c r="DB38" i="25"/>
  <c r="CX38" i="25"/>
  <c r="CT38" i="25"/>
  <c r="CP38" i="25"/>
  <c r="CL38" i="25"/>
  <c r="CH38" i="25"/>
  <c r="CD38" i="25"/>
  <c r="BZ38" i="25"/>
  <c r="BV38" i="25"/>
  <c r="BR38" i="25"/>
  <c r="BN38" i="25"/>
  <c r="BJ38" i="25"/>
  <c r="BF38" i="25"/>
  <c r="BB38" i="25"/>
  <c r="AX38" i="25"/>
  <c r="AT38" i="25"/>
  <c r="AP38" i="25"/>
  <c r="AL38" i="25"/>
  <c r="AH38" i="25"/>
  <c r="AD38" i="25"/>
  <c r="Z38" i="25"/>
  <c r="V38" i="25"/>
  <c r="R38" i="25"/>
  <c r="N38" i="25"/>
  <c r="J38" i="25"/>
  <c r="F38" i="25"/>
  <c r="B38" i="25"/>
  <c r="DI38" i="25"/>
  <c r="DE38" i="25"/>
  <c r="DA38" i="25"/>
  <c r="CW38" i="25"/>
  <c r="CS38" i="25"/>
  <c r="CO38" i="25"/>
  <c r="CK38" i="25"/>
  <c r="CG38" i="25"/>
  <c r="CC38" i="25"/>
  <c r="BY38" i="25"/>
  <c r="BU38" i="25"/>
  <c r="BQ38" i="25"/>
  <c r="BM38" i="25"/>
  <c r="BI38" i="25"/>
  <c r="BE38" i="25"/>
  <c r="BA38" i="25"/>
  <c r="AW38" i="25"/>
  <c r="AS38" i="25"/>
  <c r="AO38" i="25"/>
  <c r="AK38" i="25"/>
  <c r="AG38" i="25"/>
  <c r="AC38" i="25"/>
  <c r="Y38" i="25"/>
  <c r="U38" i="25"/>
  <c r="Q38" i="25"/>
  <c r="M38" i="25"/>
  <c r="I38" i="25"/>
  <c r="E38" i="25"/>
  <c r="DH41" i="25"/>
  <c r="DD41" i="25"/>
  <c r="CZ41" i="25"/>
  <c r="CV41" i="25"/>
  <c r="CR41" i="25"/>
  <c r="CN41" i="25"/>
  <c r="CJ41" i="25"/>
  <c r="CF41" i="25"/>
  <c r="CB41" i="25"/>
  <c r="BX41" i="25"/>
  <c r="BT41" i="25"/>
  <c r="BP41" i="25"/>
  <c r="BL41" i="25"/>
  <c r="BH41" i="25"/>
  <c r="BD41" i="25"/>
  <c r="AZ41" i="25"/>
  <c r="AV41" i="25"/>
  <c r="AR41" i="25"/>
  <c r="AN41" i="25"/>
  <c r="AJ41" i="25"/>
  <c r="AF41" i="25"/>
  <c r="AB41" i="25"/>
  <c r="X41" i="25"/>
  <c r="T41" i="25"/>
  <c r="P41" i="25"/>
  <c r="L41" i="25"/>
  <c r="H41" i="25"/>
  <c r="D41" i="25"/>
  <c r="DG41" i="25"/>
  <c r="DC41" i="25"/>
  <c r="CY41" i="25"/>
  <c r="CU41" i="25"/>
  <c r="CQ41" i="25"/>
  <c r="CM41" i="25"/>
  <c r="CI41" i="25"/>
  <c r="CE41" i="25"/>
  <c r="CA41" i="25"/>
  <c r="BW41" i="25"/>
  <c r="BS41" i="25"/>
  <c r="BO41" i="25"/>
  <c r="BK41" i="25"/>
  <c r="BG41" i="25"/>
  <c r="BC41" i="25"/>
  <c r="AY41" i="25"/>
  <c r="AU41" i="25"/>
  <c r="AQ41" i="25"/>
  <c r="AM41" i="25"/>
  <c r="AI41" i="25"/>
  <c r="AE41" i="25"/>
  <c r="AA41" i="25"/>
  <c r="W41" i="25"/>
  <c r="S41" i="25"/>
  <c r="O41" i="25"/>
  <c r="K41" i="25"/>
  <c r="G41" i="25"/>
  <c r="C41" i="25"/>
  <c r="DF41" i="25"/>
  <c r="DB41" i="25"/>
  <c r="CX41" i="25"/>
  <c r="CT41" i="25"/>
  <c r="CP41" i="25"/>
  <c r="CL41" i="25"/>
  <c r="CH41" i="25"/>
  <c r="CD41" i="25"/>
  <c r="BZ41" i="25"/>
  <c r="BV41" i="25"/>
  <c r="BR41" i="25"/>
  <c r="BN41" i="25"/>
  <c r="BJ41" i="25"/>
  <c r="BF41" i="25"/>
  <c r="BB41" i="25"/>
  <c r="AX41" i="25"/>
  <c r="AT41" i="25"/>
  <c r="AP41" i="25"/>
  <c r="AL41" i="25"/>
  <c r="AH41" i="25"/>
  <c r="AD41" i="25"/>
  <c r="Z41" i="25"/>
  <c r="V41" i="25"/>
  <c r="R41" i="25"/>
  <c r="N41" i="25"/>
  <c r="J41" i="25"/>
  <c r="F41" i="25"/>
  <c r="B41" i="25"/>
  <c r="DI41" i="25"/>
  <c r="DE41" i="25"/>
  <c r="DA41" i="25"/>
  <c r="CW41" i="25"/>
  <c r="CS41" i="25"/>
  <c r="CO41" i="25"/>
  <c r="CK41" i="25"/>
  <c r="CG41" i="25"/>
  <c r="CC41" i="25"/>
  <c r="BY41" i="25"/>
  <c r="BU41" i="25"/>
  <c r="BQ41" i="25"/>
  <c r="BM41" i="25"/>
  <c r="BI41" i="25"/>
  <c r="BE41" i="25"/>
  <c r="BA41" i="25"/>
  <c r="AW41" i="25"/>
  <c r="AS41" i="25"/>
  <c r="AO41" i="25"/>
  <c r="AK41" i="25"/>
  <c r="AG41" i="25"/>
  <c r="AC41" i="25"/>
  <c r="Y41" i="25"/>
  <c r="U41" i="25"/>
  <c r="Q41" i="25"/>
  <c r="M41" i="25"/>
  <c r="I41" i="25"/>
  <c r="E41" i="25"/>
  <c r="DH44" i="25"/>
  <c r="DD44" i="25"/>
  <c r="CZ44" i="25"/>
  <c r="CV44" i="25"/>
  <c r="CR44" i="25"/>
  <c r="CN44" i="25"/>
  <c r="CJ44" i="25"/>
  <c r="CF44" i="25"/>
  <c r="CB44" i="25"/>
  <c r="BX44" i="25"/>
  <c r="BT44" i="25"/>
  <c r="BP44" i="25"/>
  <c r="BL44" i="25"/>
  <c r="BH44" i="25"/>
  <c r="BD44" i="25"/>
  <c r="AZ44" i="25"/>
  <c r="AV44" i="25"/>
  <c r="AR44" i="25"/>
  <c r="AN44" i="25"/>
  <c r="AJ44" i="25"/>
  <c r="AF44" i="25"/>
  <c r="AB44" i="25"/>
  <c r="X44" i="25"/>
  <c r="T44" i="25"/>
  <c r="P44" i="25"/>
  <c r="L44" i="25"/>
  <c r="H44" i="25"/>
  <c r="D44" i="25"/>
  <c r="DG44" i="25"/>
  <c r="DC44" i="25"/>
  <c r="CY44" i="25"/>
  <c r="CU44" i="25"/>
  <c r="CQ44" i="25"/>
  <c r="CM44" i="25"/>
  <c r="CI44" i="25"/>
  <c r="CE44" i="25"/>
  <c r="CA44" i="25"/>
  <c r="BW44" i="25"/>
  <c r="BS44" i="25"/>
  <c r="BO44" i="25"/>
  <c r="BK44" i="25"/>
  <c r="BG44" i="25"/>
  <c r="BC44" i="25"/>
  <c r="AY44" i="25"/>
  <c r="AU44" i="25"/>
  <c r="AQ44" i="25"/>
  <c r="AM44" i="25"/>
  <c r="AI44" i="25"/>
  <c r="AE44" i="25"/>
  <c r="AA44" i="25"/>
  <c r="W44" i="25"/>
  <c r="S44" i="25"/>
  <c r="O44" i="25"/>
  <c r="K44" i="25"/>
  <c r="G44" i="25"/>
  <c r="C44" i="25"/>
  <c r="DF44" i="25"/>
  <c r="DB44" i="25"/>
  <c r="CX44" i="25"/>
  <c r="CT44" i="25"/>
  <c r="CP44" i="25"/>
  <c r="CL44" i="25"/>
  <c r="CH44" i="25"/>
  <c r="CD44" i="25"/>
  <c r="BZ44" i="25"/>
  <c r="BV44" i="25"/>
  <c r="BR44" i="25"/>
  <c r="BN44" i="25"/>
  <c r="BJ44" i="25"/>
  <c r="BF44" i="25"/>
  <c r="BB44" i="25"/>
  <c r="AX44" i="25"/>
  <c r="AT44" i="25"/>
  <c r="AP44" i="25"/>
  <c r="AL44" i="25"/>
  <c r="AH44" i="25"/>
  <c r="AD44" i="25"/>
  <c r="Z44" i="25"/>
  <c r="V44" i="25"/>
  <c r="R44" i="25"/>
  <c r="N44" i="25"/>
  <c r="J44" i="25"/>
  <c r="F44" i="25"/>
  <c r="B44" i="25"/>
  <c r="DI44" i="25"/>
  <c r="DE44" i="25"/>
  <c r="DA44" i="25"/>
  <c r="CW44" i="25"/>
  <c r="CS44" i="25"/>
  <c r="CO44" i="25"/>
  <c r="CK44" i="25"/>
  <c r="CG44" i="25"/>
  <c r="CC44" i="25"/>
  <c r="BY44" i="25"/>
  <c r="BU44" i="25"/>
  <c r="BQ44" i="25"/>
  <c r="BM44" i="25"/>
  <c r="BI44" i="25"/>
  <c r="BE44" i="25"/>
  <c r="BA44" i="25"/>
  <c r="AW44" i="25"/>
  <c r="AS44" i="25"/>
  <c r="AO44" i="25"/>
  <c r="AK44" i="25"/>
  <c r="AG44" i="25"/>
  <c r="AC44" i="25"/>
  <c r="Y44" i="25"/>
  <c r="U44" i="25"/>
  <c r="Q44" i="25"/>
  <c r="M44" i="25"/>
  <c r="I44" i="25"/>
  <c r="E44" i="25"/>
  <c r="E2" i="12"/>
  <c r="I2" i="12"/>
  <c r="M2" i="12"/>
  <c r="Q2" i="12"/>
  <c r="U2" i="12"/>
  <c r="Y2" i="12"/>
  <c r="AC2" i="12"/>
  <c r="AG2" i="12"/>
  <c r="AK2" i="12"/>
  <c r="AO2" i="12"/>
  <c r="AS2" i="12"/>
  <c r="AW2" i="12"/>
  <c r="C4" i="12"/>
  <c r="G4" i="12"/>
  <c r="K4" i="12"/>
  <c r="O4" i="12"/>
  <c r="S4" i="12"/>
  <c r="W4" i="12"/>
  <c r="AA4" i="12"/>
  <c r="AE4" i="12"/>
  <c r="AI4" i="12"/>
  <c r="AM4" i="12"/>
  <c r="AQ4" i="12"/>
  <c r="AU4" i="12"/>
  <c r="AY4" i="12"/>
  <c r="E6" i="12"/>
  <c r="I6" i="12"/>
  <c r="M6" i="12"/>
  <c r="Q6" i="12"/>
  <c r="U6" i="12"/>
  <c r="Y6" i="12"/>
  <c r="AC6" i="12"/>
  <c r="AG6" i="12"/>
  <c r="AK6" i="12"/>
  <c r="AO6" i="12"/>
  <c r="AS6" i="12"/>
  <c r="AW6" i="12"/>
  <c r="C8" i="12"/>
  <c r="G8" i="12"/>
  <c r="K8" i="12"/>
  <c r="O8" i="12"/>
  <c r="S8" i="12"/>
  <c r="W8" i="12"/>
  <c r="AA8" i="12"/>
  <c r="AE8" i="12"/>
  <c r="AI8" i="12"/>
  <c r="AM8" i="12"/>
  <c r="AQ8" i="12"/>
  <c r="AU8" i="12"/>
  <c r="AY8" i="12"/>
  <c r="E10" i="12"/>
  <c r="I10" i="12"/>
  <c r="M10" i="12"/>
  <c r="Q10" i="12"/>
  <c r="U10" i="12"/>
  <c r="Y10" i="12"/>
  <c r="AC10" i="12"/>
  <c r="AG10" i="12"/>
  <c r="AK10" i="12"/>
  <c r="AO10" i="12"/>
  <c r="AS10" i="12"/>
  <c r="AW10" i="12"/>
  <c r="C12" i="12"/>
  <c r="G12" i="12"/>
  <c r="K12" i="12"/>
  <c r="O12" i="12"/>
  <c r="S12" i="12"/>
  <c r="W12" i="12"/>
  <c r="AA12" i="12"/>
  <c r="AE12" i="12"/>
  <c r="AI12" i="12"/>
  <c r="AM12" i="12"/>
  <c r="AQ12" i="12"/>
  <c r="AU12" i="12"/>
  <c r="AY12" i="12"/>
  <c r="E14" i="12"/>
  <c r="I14" i="12"/>
  <c r="M14" i="12"/>
  <c r="Q14" i="12"/>
  <c r="U14" i="12"/>
  <c r="Y14" i="12"/>
  <c r="AC14" i="12"/>
  <c r="AG14" i="12"/>
  <c r="AK14" i="12"/>
  <c r="AO14" i="12"/>
  <c r="AS14" i="12"/>
  <c r="AW14" i="12"/>
  <c r="C16" i="12"/>
  <c r="G16" i="12"/>
  <c r="K16" i="12"/>
  <c r="O16" i="12"/>
  <c r="S16" i="12"/>
  <c r="W16" i="12"/>
  <c r="AA16" i="12"/>
  <c r="AE16" i="12"/>
  <c r="AI16" i="12"/>
  <c r="AM16" i="12"/>
  <c r="AQ16" i="12"/>
  <c r="AU16" i="12"/>
  <c r="AY16" i="12"/>
  <c r="E18" i="12"/>
  <c r="I18" i="12"/>
  <c r="M18" i="12"/>
  <c r="Q18" i="12"/>
  <c r="U18" i="12"/>
  <c r="Y18" i="12"/>
  <c r="AC18" i="12"/>
  <c r="AG18" i="12"/>
  <c r="AK18" i="12"/>
  <c r="AO18" i="12"/>
  <c r="AS18" i="12"/>
  <c r="AW18" i="12"/>
  <c r="C20" i="12"/>
  <c r="K20" i="12"/>
  <c r="S20" i="12"/>
  <c r="AA20" i="12"/>
  <c r="AI20" i="12"/>
  <c r="AQ20" i="12"/>
  <c r="AY20" i="12"/>
  <c r="E22" i="12"/>
  <c r="I22" i="12"/>
  <c r="M22" i="12"/>
  <c r="Q22" i="12"/>
  <c r="U22" i="12"/>
  <c r="Y22" i="12"/>
  <c r="AC22" i="12"/>
  <c r="AG22" i="12"/>
  <c r="AK22" i="12"/>
  <c r="AO22" i="12"/>
  <c r="AS22" i="12"/>
  <c r="AW22" i="12"/>
  <c r="C24" i="12"/>
  <c r="G24" i="12"/>
  <c r="K24" i="12"/>
  <c r="O24" i="12"/>
  <c r="S24" i="12"/>
  <c r="W24" i="12"/>
  <c r="AA24" i="12"/>
  <c r="AE24" i="12"/>
  <c r="AI24" i="12"/>
  <c r="AM24" i="12"/>
  <c r="AQ24" i="12"/>
  <c r="AU24" i="12"/>
  <c r="AY24" i="12"/>
  <c r="E26" i="12"/>
  <c r="I26" i="12"/>
  <c r="M26" i="12"/>
  <c r="Q26" i="12"/>
  <c r="U26" i="12"/>
  <c r="Y26" i="12"/>
  <c r="AC26" i="12"/>
  <c r="AG26" i="12"/>
  <c r="AK26" i="12"/>
  <c r="AO26" i="12"/>
  <c r="AS26" i="12"/>
  <c r="AW26" i="12"/>
  <c r="C28" i="12"/>
  <c r="G28" i="12"/>
  <c r="K28" i="12"/>
  <c r="O28" i="12"/>
  <c r="S28" i="12"/>
  <c r="W28" i="12"/>
  <c r="AA28" i="12"/>
  <c r="AE28" i="12"/>
  <c r="AI28" i="12"/>
  <c r="AM28" i="12"/>
  <c r="AQ28" i="12"/>
  <c r="AU28" i="12"/>
  <c r="AY28" i="12"/>
  <c r="E30" i="12"/>
  <c r="I30" i="12"/>
  <c r="M30" i="12"/>
  <c r="Q30" i="12"/>
  <c r="U30" i="12"/>
  <c r="Y30" i="12"/>
  <c r="AC30" i="12"/>
  <c r="AG30" i="12"/>
  <c r="AK30" i="12"/>
  <c r="AO30" i="12"/>
  <c r="AS30" i="12"/>
  <c r="AW30" i="12"/>
  <c r="C32" i="12"/>
  <c r="G32" i="12"/>
  <c r="K32" i="12"/>
  <c r="O32" i="12"/>
  <c r="S32" i="12"/>
  <c r="W32" i="12"/>
  <c r="AA32" i="12"/>
  <c r="AE32" i="12"/>
  <c r="AI32" i="12"/>
  <c r="AM32" i="12"/>
  <c r="AQ32" i="12"/>
  <c r="AU32" i="12"/>
  <c r="AY32" i="12"/>
  <c r="E34" i="12"/>
  <c r="I34" i="12"/>
  <c r="M34" i="12"/>
  <c r="Q34" i="12"/>
  <c r="U34" i="12"/>
  <c r="Y34" i="12"/>
  <c r="AC34" i="12"/>
  <c r="AG34" i="12"/>
  <c r="AK34" i="12"/>
  <c r="AO34" i="12"/>
  <c r="AS34" i="12"/>
  <c r="AW34" i="12"/>
  <c r="C36" i="12"/>
  <c r="G36" i="12"/>
  <c r="K36" i="12"/>
  <c r="O36" i="12"/>
  <c r="S36" i="12"/>
  <c r="W36" i="12"/>
  <c r="AA36" i="12"/>
  <c r="AE36" i="12"/>
  <c r="AI36" i="12"/>
  <c r="AM36" i="12"/>
  <c r="AQ36" i="12"/>
  <c r="AU36" i="12"/>
  <c r="AY36" i="12"/>
  <c r="E38" i="12"/>
  <c r="I38" i="12"/>
  <c r="M38" i="12"/>
  <c r="Q38" i="12"/>
  <c r="U38" i="12"/>
  <c r="Y38" i="12"/>
  <c r="AC38" i="12"/>
  <c r="AG38" i="12"/>
  <c r="AK38" i="12"/>
  <c r="AO38" i="12"/>
  <c r="AS38" i="12"/>
  <c r="AW38" i="12"/>
  <c r="C40" i="12"/>
  <c r="G40" i="12"/>
  <c r="K40" i="12"/>
  <c r="O40" i="12"/>
  <c r="S40" i="12"/>
  <c r="W40" i="12"/>
  <c r="AA40" i="12"/>
  <c r="AE40" i="12"/>
  <c r="AI40" i="12"/>
  <c r="AM40" i="12"/>
  <c r="AQ40" i="12"/>
  <c r="AU40" i="12"/>
  <c r="AY40" i="12"/>
  <c r="E42" i="12"/>
  <c r="I42" i="12"/>
  <c r="M42" i="12"/>
  <c r="Q42" i="12"/>
  <c r="U42" i="12"/>
  <c r="Y42" i="12"/>
  <c r="AC42" i="12"/>
  <c r="AG42" i="12"/>
  <c r="AK42" i="12"/>
  <c r="AO42" i="12"/>
  <c r="AS42" i="12"/>
  <c r="AW42" i="12"/>
  <c r="C44" i="12"/>
  <c r="G44" i="12"/>
  <c r="K44" i="12"/>
  <c r="O44" i="12"/>
  <c r="S44" i="12"/>
  <c r="W44" i="12"/>
  <c r="AA44" i="12"/>
  <c r="AE44" i="12"/>
  <c r="AI44" i="12"/>
  <c r="AM44" i="12"/>
  <c r="AQ44" i="12"/>
  <c r="AU44" i="12"/>
  <c r="AY44" i="12"/>
  <c r="E46" i="12"/>
  <c r="I46" i="12"/>
  <c r="M46" i="12"/>
  <c r="Q46" i="12"/>
  <c r="U46" i="12"/>
  <c r="Y46" i="12"/>
  <c r="AC46" i="12"/>
  <c r="AG46" i="12"/>
  <c r="AK46" i="12"/>
  <c r="AO46" i="12"/>
  <c r="AS46" i="12"/>
  <c r="AW46" i="12"/>
  <c r="C48" i="12"/>
  <c r="G48" i="12"/>
  <c r="K48" i="12"/>
  <c r="O48" i="12"/>
  <c r="S48" i="12"/>
  <c r="W48" i="12"/>
  <c r="AA48" i="12"/>
  <c r="AE48" i="12"/>
  <c r="AI48" i="12"/>
  <c r="AM48" i="12"/>
  <c r="AQ48" i="12"/>
  <c r="AU48" i="12"/>
  <c r="AY48" i="12"/>
  <c r="E50" i="12"/>
  <c r="I50" i="12"/>
  <c r="M50" i="12"/>
  <c r="Q50" i="12"/>
  <c r="U50" i="12"/>
  <c r="Y50" i="12"/>
  <c r="AC50" i="12"/>
  <c r="AG50" i="12"/>
  <c r="AK50" i="12"/>
  <c r="AO50" i="12"/>
  <c r="AS50" i="12"/>
  <c r="AW50" i="12"/>
  <c r="C52" i="12"/>
  <c r="K52" i="12"/>
  <c r="S52" i="12"/>
  <c r="AA52" i="12"/>
  <c r="AI52" i="12"/>
  <c r="AQ52" i="12"/>
  <c r="AY52" i="12"/>
  <c r="B4" i="12"/>
  <c r="B8" i="12"/>
  <c r="B12" i="12"/>
  <c r="B16" i="12"/>
  <c r="B24" i="12"/>
  <c r="B28" i="12"/>
  <c r="B32" i="12"/>
  <c r="B36" i="12"/>
  <c r="B40" i="12"/>
  <c r="B44" i="12"/>
  <c r="B48" i="12"/>
  <c r="E2" i="18"/>
  <c r="I2" i="18"/>
  <c r="Q2" i="18"/>
  <c r="U2" i="18"/>
  <c r="BB3" i="17"/>
  <c r="R3" i="18" s="1"/>
  <c r="AI4" i="18"/>
  <c r="BB7" i="17"/>
  <c r="AH7" i="18" s="1"/>
  <c r="AQ8" i="18"/>
  <c r="BB11" i="17"/>
  <c r="B11" i="18" s="1"/>
  <c r="S12" i="18"/>
  <c r="AY12" i="18"/>
  <c r="BB15" i="17"/>
  <c r="Z15" i="18" s="1"/>
  <c r="S16" i="18"/>
  <c r="AA16" i="18"/>
  <c r="AY16" i="18"/>
  <c r="BB19" i="17"/>
  <c r="W19" i="18" s="1"/>
  <c r="AX19" i="18"/>
  <c r="AA20" i="18"/>
  <c r="BB23" i="17"/>
  <c r="AA24" i="18"/>
  <c r="BB27" i="17"/>
  <c r="AY28" i="18"/>
  <c r="BB31" i="17"/>
  <c r="O31" i="18" s="1"/>
  <c r="S32" i="18"/>
  <c r="AY32" i="18"/>
  <c r="BB35" i="17"/>
  <c r="W35" i="18" s="1"/>
  <c r="K36" i="18"/>
  <c r="AA36" i="18"/>
  <c r="BB39" i="17"/>
  <c r="Z39" i="18" s="1"/>
  <c r="AA40" i="18"/>
  <c r="BB43" i="17"/>
  <c r="G43" i="18" s="1"/>
  <c r="K44" i="18"/>
  <c r="S44" i="18"/>
  <c r="AQ44" i="18"/>
  <c r="AY44" i="18"/>
  <c r="BB47" i="17"/>
  <c r="AA48" i="18"/>
  <c r="BB51" i="17"/>
  <c r="C52" i="18"/>
  <c r="S52" i="18"/>
  <c r="AA52" i="18"/>
  <c r="AI52" i="18"/>
  <c r="AY52" i="18"/>
  <c r="M2" i="18"/>
  <c r="DF4" i="25"/>
  <c r="DB4" i="25"/>
  <c r="CX4" i="25"/>
  <c r="CT4" i="25"/>
  <c r="CP4" i="25"/>
  <c r="CL4" i="25"/>
  <c r="CH4" i="25"/>
  <c r="CD4" i="25"/>
  <c r="BZ4" i="25"/>
  <c r="BV4" i="25"/>
  <c r="BR4" i="25"/>
  <c r="BN4" i="25"/>
  <c r="BJ4" i="25"/>
  <c r="BF4" i="25"/>
  <c r="BB4" i="25"/>
  <c r="AX4" i="25"/>
  <c r="AT4" i="25"/>
  <c r="AP4" i="25"/>
  <c r="AL4" i="25"/>
  <c r="AH4" i="25"/>
  <c r="AD4" i="25"/>
  <c r="Z4" i="25"/>
  <c r="V4" i="25"/>
  <c r="R4" i="25"/>
  <c r="N4" i="25"/>
  <c r="J4" i="25"/>
  <c r="F4" i="25"/>
  <c r="B4" i="25"/>
  <c r="DI4" i="25"/>
  <c r="DE4" i="25"/>
  <c r="DA4" i="25"/>
  <c r="CW4" i="25"/>
  <c r="CS4" i="25"/>
  <c r="CO4" i="25"/>
  <c r="CK4" i="25"/>
  <c r="CG4" i="25"/>
  <c r="CC4" i="25"/>
  <c r="BY4" i="25"/>
  <c r="BU4" i="25"/>
  <c r="BQ4" i="25"/>
  <c r="BM4" i="25"/>
  <c r="BI4" i="25"/>
  <c r="BE4" i="25"/>
  <c r="BA4" i="25"/>
  <c r="AW4" i="25"/>
  <c r="AS4" i="25"/>
  <c r="AO4" i="25"/>
  <c r="AK4" i="25"/>
  <c r="AG4" i="25"/>
  <c r="AC4" i="25"/>
  <c r="Y4" i="25"/>
  <c r="U4" i="25"/>
  <c r="Q4" i="25"/>
  <c r="M4" i="25"/>
  <c r="I4" i="25"/>
  <c r="E4" i="25"/>
  <c r="DH4" i="25"/>
  <c r="DH4" i="27" s="1"/>
  <c r="DD4" i="25"/>
  <c r="DD4" i="27" s="1"/>
  <c r="CZ4" i="25"/>
  <c r="CZ4" i="27" s="1"/>
  <c r="CV4" i="25"/>
  <c r="CV4" i="27" s="1"/>
  <c r="CR4" i="25"/>
  <c r="CR4" i="27" s="1"/>
  <c r="CN4" i="25"/>
  <c r="CN4" i="27" s="1"/>
  <c r="CJ4" i="25"/>
  <c r="CJ4" i="27" s="1"/>
  <c r="CF4" i="25"/>
  <c r="CF4" i="27" s="1"/>
  <c r="CB4" i="25"/>
  <c r="CB4" i="27" s="1"/>
  <c r="BX4" i="25"/>
  <c r="BX4" i="27" s="1"/>
  <c r="BT4" i="25"/>
  <c r="BT4" i="27" s="1"/>
  <c r="BP4" i="25"/>
  <c r="BP4" i="27" s="1"/>
  <c r="BL4" i="25"/>
  <c r="BL4" i="27" s="1"/>
  <c r="BH4" i="25"/>
  <c r="BH4" i="27" s="1"/>
  <c r="BD4" i="25"/>
  <c r="BD4" i="27" s="1"/>
  <c r="AZ4" i="25"/>
  <c r="AZ4" i="27" s="1"/>
  <c r="AV4" i="25"/>
  <c r="AV4" i="27" s="1"/>
  <c r="AR4" i="25"/>
  <c r="AR4" i="27" s="1"/>
  <c r="AN4" i="25"/>
  <c r="AN4" i="27" s="1"/>
  <c r="AJ4" i="25"/>
  <c r="AJ4" i="27" s="1"/>
  <c r="AF4" i="25"/>
  <c r="AF4" i="27" s="1"/>
  <c r="AB4" i="25"/>
  <c r="AB4" i="27" s="1"/>
  <c r="X4" i="25"/>
  <c r="X4" i="27" s="1"/>
  <c r="T4" i="25"/>
  <c r="T4" i="27" s="1"/>
  <c r="P4" i="25"/>
  <c r="P4" i="27" s="1"/>
  <c r="L4" i="25"/>
  <c r="L4" i="27" s="1"/>
  <c r="H4" i="25"/>
  <c r="H4" i="27" s="1"/>
  <c r="D4" i="25"/>
  <c r="D4" i="27" s="1"/>
  <c r="DG4" i="25"/>
  <c r="DC4" i="25"/>
  <c r="CY4" i="25"/>
  <c r="CU4" i="25"/>
  <c r="CQ4" i="25"/>
  <c r="CM4" i="25"/>
  <c r="CI4" i="25"/>
  <c r="CE4" i="25"/>
  <c r="CA4" i="25"/>
  <c r="BW4" i="25"/>
  <c r="BS4" i="25"/>
  <c r="BO4" i="25"/>
  <c r="BK4" i="25"/>
  <c r="BG4" i="25"/>
  <c r="BC4" i="25"/>
  <c r="AY4" i="25"/>
  <c r="AU4" i="25"/>
  <c r="AQ4" i="25"/>
  <c r="AM4" i="25"/>
  <c r="AI4" i="25"/>
  <c r="AE4" i="25"/>
  <c r="AA4" i="25"/>
  <c r="W4" i="25"/>
  <c r="S4" i="25"/>
  <c r="O4" i="25"/>
  <c r="K4" i="25"/>
  <c r="G4" i="25"/>
  <c r="C4" i="25"/>
  <c r="DH30" i="25"/>
  <c r="DD30" i="25"/>
  <c r="CZ30" i="25"/>
  <c r="CV30" i="25"/>
  <c r="CR30" i="25"/>
  <c r="CN30" i="25"/>
  <c r="CJ30" i="25"/>
  <c r="CF30" i="25"/>
  <c r="CB30" i="25"/>
  <c r="BX30" i="25"/>
  <c r="BT30" i="25"/>
  <c r="BP30" i="25"/>
  <c r="BL30" i="25"/>
  <c r="BH30" i="25"/>
  <c r="BD30" i="25"/>
  <c r="AZ30" i="25"/>
  <c r="AV30" i="25"/>
  <c r="AR30" i="25"/>
  <c r="AN30" i="25"/>
  <c r="AJ30" i="25"/>
  <c r="AF30" i="25"/>
  <c r="AB30" i="25"/>
  <c r="X30" i="25"/>
  <c r="T30" i="25"/>
  <c r="P30" i="25"/>
  <c r="L30" i="25"/>
  <c r="H30" i="25"/>
  <c r="D30" i="25"/>
  <c r="DG30" i="25"/>
  <c r="DC30" i="25"/>
  <c r="CY30" i="25"/>
  <c r="CU30" i="25"/>
  <c r="CQ30" i="25"/>
  <c r="CM30" i="25"/>
  <c r="CI30" i="25"/>
  <c r="CE30" i="25"/>
  <c r="CA30" i="25"/>
  <c r="BW30" i="25"/>
  <c r="BS30" i="25"/>
  <c r="BO30" i="25"/>
  <c r="BK30" i="25"/>
  <c r="BG30" i="25"/>
  <c r="BC30" i="25"/>
  <c r="AY30" i="25"/>
  <c r="AU30" i="25"/>
  <c r="AQ30" i="25"/>
  <c r="AM30" i="25"/>
  <c r="AI30" i="25"/>
  <c r="AE30" i="25"/>
  <c r="AA30" i="25"/>
  <c r="W30" i="25"/>
  <c r="S30" i="25"/>
  <c r="O30" i="25"/>
  <c r="K30" i="25"/>
  <c r="G30" i="25"/>
  <c r="C30" i="25"/>
  <c r="DF30" i="25"/>
  <c r="DB30" i="25"/>
  <c r="CX30" i="25"/>
  <c r="CT30" i="25"/>
  <c r="CP30" i="25"/>
  <c r="CL30" i="25"/>
  <c r="CH30" i="25"/>
  <c r="CD30" i="25"/>
  <c r="BZ30" i="25"/>
  <c r="BV30" i="25"/>
  <c r="BR30" i="25"/>
  <c r="BN30" i="25"/>
  <c r="BJ30" i="25"/>
  <c r="BF30" i="25"/>
  <c r="BB30" i="25"/>
  <c r="AX30" i="25"/>
  <c r="AT30" i="25"/>
  <c r="AP30" i="25"/>
  <c r="AL30" i="25"/>
  <c r="AH30" i="25"/>
  <c r="AD30" i="25"/>
  <c r="Z30" i="25"/>
  <c r="V30" i="25"/>
  <c r="R30" i="25"/>
  <c r="N30" i="25"/>
  <c r="J30" i="25"/>
  <c r="F30" i="25"/>
  <c r="B30" i="25"/>
  <c r="DI30" i="25"/>
  <c r="DE30" i="25"/>
  <c r="DA30" i="25"/>
  <c r="CW30" i="25"/>
  <c r="CS30" i="25"/>
  <c r="CO30" i="25"/>
  <c r="CK30" i="25"/>
  <c r="CG30" i="25"/>
  <c r="CC30" i="25"/>
  <c r="BY30" i="25"/>
  <c r="BU30" i="25"/>
  <c r="BQ30" i="25"/>
  <c r="BM30" i="25"/>
  <c r="BI30" i="25"/>
  <c r="BE30" i="25"/>
  <c r="BA30" i="25"/>
  <c r="AW30" i="25"/>
  <c r="AS30" i="25"/>
  <c r="AO30" i="25"/>
  <c r="AK30" i="25"/>
  <c r="AG30" i="25"/>
  <c r="AC30" i="25"/>
  <c r="Y30" i="25"/>
  <c r="U30" i="25"/>
  <c r="Q30" i="25"/>
  <c r="M30" i="25"/>
  <c r="I30" i="25"/>
  <c r="E30" i="25"/>
  <c r="DH33" i="25"/>
  <c r="DD33" i="25"/>
  <c r="CZ33" i="25"/>
  <c r="CV33" i="25"/>
  <c r="CR33" i="25"/>
  <c r="CN33" i="25"/>
  <c r="CJ33" i="25"/>
  <c r="CF33" i="25"/>
  <c r="CB33" i="25"/>
  <c r="BX33" i="25"/>
  <c r="BT33" i="25"/>
  <c r="BP33" i="25"/>
  <c r="BL33" i="25"/>
  <c r="BH33" i="25"/>
  <c r="BD33" i="25"/>
  <c r="AZ33" i="25"/>
  <c r="AV33" i="25"/>
  <c r="AR33" i="25"/>
  <c r="AN33" i="25"/>
  <c r="AJ33" i="25"/>
  <c r="AF33" i="25"/>
  <c r="AB33" i="25"/>
  <c r="X33" i="25"/>
  <c r="T33" i="25"/>
  <c r="P33" i="25"/>
  <c r="L33" i="25"/>
  <c r="H33" i="25"/>
  <c r="D33" i="25"/>
  <c r="DG33" i="25"/>
  <c r="DC33" i="25"/>
  <c r="CY33" i="25"/>
  <c r="CU33" i="25"/>
  <c r="CQ33" i="25"/>
  <c r="CM33" i="25"/>
  <c r="CI33" i="25"/>
  <c r="CE33" i="25"/>
  <c r="CA33" i="25"/>
  <c r="BW33" i="25"/>
  <c r="BS33" i="25"/>
  <c r="BO33" i="25"/>
  <c r="BK33" i="25"/>
  <c r="BG33" i="25"/>
  <c r="BC33" i="25"/>
  <c r="AY33" i="25"/>
  <c r="AU33" i="25"/>
  <c r="AQ33" i="25"/>
  <c r="AM33" i="25"/>
  <c r="AI33" i="25"/>
  <c r="AE33" i="25"/>
  <c r="AA33" i="25"/>
  <c r="W33" i="25"/>
  <c r="S33" i="25"/>
  <c r="O33" i="25"/>
  <c r="K33" i="25"/>
  <c r="G33" i="25"/>
  <c r="C33" i="25"/>
  <c r="DF33" i="25"/>
  <c r="DB33" i="25"/>
  <c r="CX33" i="25"/>
  <c r="CT33" i="25"/>
  <c r="CP33" i="25"/>
  <c r="CL33" i="25"/>
  <c r="CH33" i="25"/>
  <c r="CD33" i="25"/>
  <c r="BZ33" i="25"/>
  <c r="BV33" i="25"/>
  <c r="BR33" i="25"/>
  <c r="BN33" i="25"/>
  <c r="BJ33" i="25"/>
  <c r="BF33" i="25"/>
  <c r="BB33" i="25"/>
  <c r="AX33" i="25"/>
  <c r="AT33" i="25"/>
  <c r="AP33" i="25"/>
  <c r="AL33" i="25"/>
  <c r="AH33" i="25"/>
  <c r="AD33" i="25"/>
  <c r="Z33" i="25"/>
  <c r="V33" i="25"/>
  <c r="R33" i="25"/>
  <c r="N33" i="25"/>
  <c r="J33" i="25"/>
  <c r="F33" i="25"/>
  <c r="B33" i="25"/>
  <c r="DI33" i="25"/>
  <c r="DE33" i="25"/>
  <c r="DA33" i="25"/>
  <c r="CW33" i="25"/>
  <c r="CS33" i="25"/>
  <c r="CO33" i="25"/>
  <c r="CK33" i="25"/>
  <c r="CG33" i="25"/>
  <c r="CC33" i="25"/>
  <c r="BY33" i="25"/>
  <c r="BU33" i="25"/>
  <c r="BQ33" i="25"/>
  <c r="BM33" i="25"/>
  <c r="BI33" i="25"/>
  <c r="BE33" i="25"/>
  <c r="BA33" i="25"/>
  <c r="AW33" i="25"/>
  <c r="AS33" i="25"/>
  <c r="AO33" i="25"/>
  <c r="AK33" i="25"/>
  <c r="AG33" i="25"/>
  <c r="AC33" i="25"/>
  <c r="Y33" i="25"/>
  <c r="U33" i="25"/>
  <c r="Q33" i="25"/>
  <c r="M33" i="25"/>
  <c r="I33" i="25"/>
  <c r="E33" i="25"/>
  <c r="DH36" i="25"/>
  <c r="DD36" i="25"/>
  <c r="CZ36" i="25"/>
  <c r="CV36" i="25"/>
  <c r="CR36" i="25"/>
  <c r="CN36" i="25"/>
  <c r="CJ36" i="25"/>
  <c r="CF36" i="25"/>
  <c r="CB36" i="25"/>
  <c r="BX36" i="25"/>
  <c r="BT36" i="25"/>
  <c r="BP36" i="25"/>
  <c r="BL36" i="25"/>
  <c r="BH36" i="25"/>
  <c r="BD36" i="25"/>
  <c r="AZ36" i="25"/>
  <c r="AV36" i="25"/>
  <c r="AR36" i="25"/>
  <c r="AN36" i="25"/>
  <c r="AJ36" i="25"/>
  <c r="AF36" i="25"/>
  <c r="AB36" i="25"/>
  <c r="X36" i="25"/>
  <c r="T36" i="25"/>
  <c r="P36" i="25"/>
  <c r="L36" i="25"/>
  <c r="H36" i="25"/>
  <c r="D36" i="25"/>
  <c r="DG36" i="25"/>
  <c r="DC36" i="25"/>
  <c r="CY36" i="25"/>
  <c r="CU36" i="25"/>
  <c r="CQ36" i="25"/>
  <c r="CM36" i="25"/>
  <c r="CI36" i="25"/>
  <c r="CE36" i="25"/>
  <c r="CA36" i="25"/>
  <c r="BW36" i="25"/>
  <c r="BS36" i="25"/>
  <c r="BO36" i="25"/>
  <c r="BK36" i="25"/>
  <c r="BG36" i="25"/>
  <c r="BC36" i="25"/>
  <c r="AY36" i="25"/>
  <c r="AU36" i="25"/>
  <c r="AQ36" i="25"/>
  <c r="AM36" i="25"/>
  <c r="AI36" i="25"/>
  <c r="AE36" i="25"/>
  <c r="AA36" i="25"/>
  <c r="W36" i="25"/>
  <c r="S36" i="25"/>
  <c r="O36" i="25"/>
  <c r="K36" i="25"/>
  <c r="G36" i="25"/>
  <c r="C36" i="25"/>
  <c r="DF36" i="25"/>
  <c r="DB36" i="25"/>
  <c r="CX36" i="25"/>
  <c r="CT36" i="25"/>
  <c r="CP36" i="25"/>
  <c r="CL36" i="25"/>
  <c r="CH36" i="25"/>
  <c r="CD36" i="25"/>
  <c r="BZ36" i="25"/>
  <c r="BV36" i="25"/>
  <c r="BR36" i="25"/>
  <c r="BN36" i="25"/>
  <c r="BJ36" i="25"/>
  <c r="BF36" i="25"/>
  <c r="BB36" i="25"/>
  <c r="AX36" i="25"/>
  <c r="AT36" i="25"/>
  <c r="AP36" i="25"/>
  <c r="AL36" i="25"/>
  <c r="AH36" i="25"/>
  <c r="AD36" i="25"/>
  <c r="Z36" i="25"/>
  <c r="V36" i="25"/>
  <c r="R36" i="25"/>
  <c r="N36" i="25"/>
  <c r="J36" i="25"/>
  <c r="F36" i="25"/>
  <c r="B36" i="25"/>
  <c r="DI36" i="25"/>
  <c r="DE36" i="25"/>
  <c r="DA36" i="25"/>
  <c r="CW36" i="25"/>
  <c r="CS36" i="25"/>
  <c r="CO36" i="25"/>
  <c r="CK36" i="25"/>
  <c r="CG36" i="25"/>
  <c r="CC36" i="25"/>
  <c r="BY36" i="25"/>
  <c r="BU36" i="25"/>
  <c r="BQ36" i="25"/>
  <c r="BM36" i="25"/>
  <c r="BI36" i="25"/>
  <c r="BE36" i="25"/>
  <c r="BA36" i="25"/>
  <c r="AW36" i="25"/>
  <c r="AS36" i="25"/>
  <c r="AO36" i="25"/>
  <c r="AK36" i="25"/>
  <c r="AG36" i="25"/>
  <c r="AC36" i="25"/>
  <c r="Y36" i="25"/>
  <c r="U36" i="25"/>
  <c r="Q36" i="25"/>
  <c r="M36" i="25"/>
  <c r="I36" i="25"/>
  <c r="E36" i="25"/>
  <c r="BB2" i="20"/>
  <c r="BC2" i="20" s="1"/>
  <c r="B2" i="20" s="1"/>
  <c r="BB6" i="20"/>
  <c r="BC6" i="20" s="1"/>
  <c r="F6" i="20" s="1"/>
  <c r="BB10" i="20"/>
  <c r="BC10" i="20" s="1"/>
  <c r="J10" i="20" s="1"/>
  <c r="BB14" i="20"/>
  <c r="BC14" i="20" s="1"/>
  <c r="N14" i="20" s="1"/>
  <c r="BB18" i="20"/>
  <c r="BC18" i="20" s="1"/>
  <c r="R18" i="20" s="1"/>
  <c r="BB22" i="20"/>
  <c r="BC22" i="20" s="1"/>
  <c r="V22" i="20" s="1"/>
  <c r="BB26" i="20"/>
  <c r="BC26" i="20" s="1"/>
  <c r="BB30" i="20"/>
  <c r="BC30" i="20" s="1"/>
  <c r="AD30" i="20" s="1"/>
  <c r="BB34" i="20"/>
  <c r="BC34" i="20" s="1"/>
  <c r="AH34" i="20" s="1"/>
  <c r="BB38" i="20"/>
  <c r="BC38" i="20" s="1"/>
  <c r="AL38" i="20" s="1"/>
  <c r="BB42" i="20"/>
  <c r="BC42" i="20" s="1"/>
  <c r="AP42" i="20" s="1"/>
  <c r="BB46" i="20"/>
  <c r="BC46" i="20" s="1"/>
  <c r="AT46" i="20" s="1"/>
  <c r="BB50" i="20"/>
  <c r="BC50" i="20" s="1"/>
  <c r="AX50" i="20" s="1"/>
  <c r="DF7" i="25"/>
  <c r="DB7" i="25"/>
  <c r="CX7" i="25"/>
  <c r="CT7" i="25"/>
  <c r="CP7" i="25"/>
  <c r="CL7" i="25"/>
  <c r="CH7" i="25"/>
  <c r="CD7" i="25"/>
  <c r="BZ7" i="25"/>
  <c r="BV7" i="25"/>
  <c r="BR7" i="25"/>
  <c r="BN7" i="25"/>
  <c r="BJ7" i="25"/>
  <c r="BF7" i="25"/>
  <c r="BB7" i="25"/>
  <c r="AX7" i="25"/>
  <c r="AT7" i="25"/>
  <c r="AP7" i="25"/>
  <c r="AL7" i="25"/>
  <c r="AH7" i="25"/>
  <c r="AD7" i="25"/>
  <c r="Z7" i="25"/>
  <c r="V7" i="25"/>
  <c r="R7" i="25"/>
  <c r="N7" i="25"/>
  <c r="J7" i="25"/>
  <c r="F7" i="25"/>
  <c r="B7" i="25"/>
  <c r="DI7" i="25"/>
  <c r="DE7" i="25"/>
  <c r="DA7" i="25"/>
  <c r="CW7" i="25"/>
  <c r="CS7" i="25"/>
  <c r="CO7" i="25"/>
  <c r="CK7" i="25"/>
  <c r="CG7" i="25"/>
  <c r="CC7" i="25"/>
  <c r="BY7" i="25"/>
  <c r="BU7" i="25"/>
  <c r="BQ7" i="25"/>
  <c r="BM7" i="25"/>
  <c r="BI7" i="25"/>
  <c r="BE7" i="25"/>
  <c r="BA7" i="25"/>
  <c r="AW7" i="25"/>
  <c r="AS7" i="25"/>
  <c r="AO7" i="25"/>
  <c r="AK7" i="25"/>
  <c r="AG7" i="25"/>
  <c r="AC7" i="25"/>
  <c r="Y7" i="25"/>
  <c r="U7" i="25"/>
  <c r="Q7" i="25"/>
  <c r="M7" i="25"/>
  <c r="I7" i="25"/>
  <c r="E7" i="25"/>
  <c r="DH7" i="25"/>
  <c r="DH7" i="27" s="1"/>
  <c r="DD7" i="25"/>
  <c r="DD7" i="27" s="1"/>
  <c r="CZ7" i="25"/>
  <c r="CZ7" i="27" s="1"/>
  <c r="CV7" i="25"/>
  <c r="CV7" i="27" s="1"/>
  <c r="CR7" i="25"/>
  <c r="CR7" i="27" s="1"/>
  <c r="CN7" i="25"/>
  <c r="CN7" i="27" s="1"/>
  <c r="CJ7" i="25"/>
  <c r="CJ7" i="27" s="1"/>
  <c r="CF7" i="25"/>
  <c r="CF7" i="27" s="1"/>
  <c r="CB7" i="25"/>
  <c r="CB7" i="27" s="1"/>
  <c r="BX7" i="25"/>
  <c r="BX7" i="27" s="1"/>
  <c r="BT7" i="25"/>
  <c r="BT7" i="27" s="1"/>
  <c r="BP7" i="25"/>
  <c r="BP7" i="27" s="1"/>
  <c r="BL7" i="25"/>
  <c r="BL7" i="27" s="1"/>
  <c r="BH7" i="25"/>
  <c r="BH7" i="27" s="1"/>
  <c r="BD7" i="25"/>
  <c r="BD7" i="27" s="1"/>
  <c r="AZ7" i="25"/>
  <c r="AZ7" i="27" s="1"/>
  <c r="AV7" i="25"/>
  <c r="AV7" i="27" s="1"/>
  <c r="AR7" i="25"/>
  <c r="AR7" i="27" s="1"/>
  <c r="AN7" i="25"/>
  <c r="AN7" i="27" s="1"/>
  <c r="AJ7" i="25"/>
  <c r="AJ7" i="27" s="1"/>
  <c r="AF7" i="25"/>
  <c r="AF7" i="27" s="1"/>
  <c r="AB7" i="25"/>
  <c r="AB7" i="27" s="1"/>
  <c r="X7" i="25"/>
  <c r="X7" i="27" s="1"/>
  <c r="T7" i="25"/>
  <c r="T7" i="27" s="1"/>
  <c r="P7" i="25"/>
  <c r="P7" i="27" s="1"/>
  <c r="L7" i="25"/>
  <c r="L7" i="27" s="1"/>
  <c r="H7" i="25"/>
  <c r="H7" i="27" s="1"/>
  <c r="D7" i="25"/>
  <c r="D7" i="27" s="1"/>
  <c r="DG7" i="25"/>
  <c r="DC7" i="25"/>
  <c r="CY7" i="25"/>
  <c r="CU7" i="25"/>
  <c r="CQ7" i="25"/>
  <c r="CM7" i="25"/>
  <c r="CI7" i="25"/>
  <c r="CE7" i="25"/>
  <c r="CA7" i="25"/>
  <c r="BW7" i="25"/>
  <c r="BS7" i="25"/>
  <c r="BO7" i="25"/>
  <c r="BK7" i="25"/>
  <c r="BG7" i="25"/>
  <c r="BC7" i="25"/>
  <c r="AY7" i="25"/>
  <c r="AU7" i="25"/>
  <c r="AQ7" i="25"/>
  <c r="AM7" i="25"/>
  <c r="AI7" i="25"/>
  <c r="AE7" i="25"/>
  <c r="AA7" i="25"/>
  <c r="W7" i="25"/>
  <c r="S7" i="25"/>
  <c r="O7" i="25"/>
  <c r="K7" i="25"/>
  <c r="G7" i="25"/>
  <c r="C7" i="25"/>
  <c r="DF15" i="25"/>
  <c r="DB15" i="25"/>
  <c r="CX15" i="25"/>
  <c r="CT15" i="25"/>
  <c r="CP15" i="25"/>
  <c r="CL15" i="25"/>
  <c r="CH15" i="25"/>
  <c r="CD15" i="25"/>
  <c r="BZ15" i="25"/>
  <c r="BV15" i="25"/>
  <c r="BR15" i="25"/>
  <c r="BN15" i="25"/>
  <c r="BJ15" i="25"/>
  <c r="BF15" i="25"/>
  <c r="BB15" i="25"/>
  <c r="AX15" i="25"/>
  <c r="AT15" i="25"/>
  <c r="AP15" i="25"/>
  <c r="AL15" i="25"/>
  <c r="AH15" i="25"/>
  <c r="AD15" i="25"/>
  <c r="Z15" i="25"/>
  <c r="V15" i="25"/>
  <c r="R15" i="25"/>
  <c r="N15" i="25"/>
  <c r="J15" i="25"/>
  <c r="F15" i="25"/>
  <c r="B15" i="25"/>
  <c r="DI15" i="25"/>
  <c r="DE15" i="25"/>
  <c r="DA15" i="25"/>
  <c r="CW15" i="25"/>
  <c r="CS15" i="25"/>
  <c r="CO15" i="25"/>
  <c r="CK15" i="25"/>
  <c r="CG15" i="25"/>
  <c r="CC15" i="25"/>
  <c r="BY15" i="25"/>
  <c r="BU15" i="25"/>
  <c r="BQ15" i="25"/>
  <c r="BM15" i="25"/>
  <c r="BI15" i="25"/>
  <c r="BE15" i="25"/>
  <c r="BA15" i="25"/>
  <c r="AW15" i="25"/>
  <c r="AS15" i="25"/>
  <c r="AO15" i="25"/>
  <c r="AK15" i="25"/>
  <c r="AG15" i="25"/>
  <c r="AC15" i="25"/>
  <c r="Y15" i="25"/>
  <c r="U15" i="25"/>
  <c r="Q15" i="25"/>
  <c r="M15" i="25"/>
  <c r="I15" i="25"/>
  <c r="E15" i="25"/>
  <c r="DH15" i="25"/>
  <c r="DD15" i="25"/>
  <c r="CZ15" i="25"/>
  <c r="CV15" i="25"/>
  <c r="CR15" i="25"/>
  <c r="CN15" i="25"/>
  <c r="CJ15" i="25"/>
  <c r="CF15" i="25"/>
  <c r="CB15" i="25"/>
  <c r="BX15" i="25"/>
  <c r="BT15" i="25"/>
  <c r="BP15" i="25"/>
  <c r="BL15" i="25"/>
  <c r="BH15" i="25"/>
  <c r="BD15" i="25"/>
  <c r="AZ15" i="25"/>
  <c r="AV15" i="25"/>
  <c r="AR15" i="25"/>
  <c r="AN15" i="25"/>
  <c r="AJ15" i="25"/>
  <c r="AF15" i="25"/>
  <c r="AB15" i="25"/>
  <c r="X15" i="25"/>
  <c r="T15" i="25"/>
  <c r="P15" i="25"/>
  <c r="L15" i="25"/>
  <c r="H15" i="25"/>
  <c r="D15" i="25"/>
  <c r="DG15" i="25"/>
  <c r="DC15" i="25"/>
  <c r="CY15" i="25"/>
  <c r="CU15" i="25"/>
  <c r="CQ15" i="25"/>
  <c r="CM15" i="25"/>
  <c r="CI15" i="25"/>
  <c r="CE15" i="25"/>
  <c r="CA15" i="25"/>
  <c r="BW15" i="25"/>
  <c r="BS15" i="25"/>
  <c r="BO15" i="25"/>
  <c r="BK15" i="25"/>
  <c r="BG15" i="25"/>
  <c r="BC15" i="25"/>
  <c r="AY15" i="25"/>
  <c r="AU15" i="25"/>
  <c r="AQ15" i="25"/>
  <c r="AM15" i="25"/>
  <c r="AI15" i="25"/>
  <c r="AE15" i="25"/>
  <c r="AA15" i="25"/>
  <c r="W15" i="25"/>
  <c r="S15" i="25"/>
  <c r="O15" i="25"/>
  <c r="K15" i="25"/>
  <c r="G15" i="25"/>
  <c r="C15" i="25"/>
  <c r="DF23" i="25"/>
  <c r="DB23" i="25"/>
  <c r="CX23" i="25"/>
  <c r="CT23" i="25"/>
  <c r="CP23" i="25"/>
  <c r="CL23" i="25"/>
  <c r="CH23" i="25"/>
  <c r="CD23" i="25"/>
  <c r="BZ23" i="25"/>
  <c r="DG23" i="25"/>
  <c r="DA23" i="25"/>
  <c r="CV23" i="25"/>
  <c r="CQ23" i="25"/>
  <c r="CK23" i="25"/>
  <c r="CF23" i="25"/>
  <c r="CA23" i="25"/>
  <c r="BV23" i="25"/>
  <c r="BR23" i="25"/>
  <c r="BN23" i="25"/>
  <c r="BJ23" i="25"/>
  <c r="BF23" i="25"/>
  <c r="BB23" i="25"/>
  <c r="AX23" i="25"/>
  <c r="AT23" i="25"/>
  <c r="AP23" i="25"/>
  <c r="AL23" i="25"/>
  <c r="AH23" i="25"/>
  <c r="AD23" i="25"/>
  <c r="Z23" i="25"/>
  <c r="V23" i="25"/>
  <c r="R23" i="25"/>
  <c r="N23" i="25"/>
  <c r="J23" i="25"/>
  <c r="F23" i="25"/>
  <c r="B23" i="25"/>
  <c r="DE23" i="25"/>
  <c r="CZ23" i="25"/>
  <c r="CU23" i="25"/>
  <c r="CO23" i="25"/>
  <c r="CJ23" i="25"/>
  <c r="CE23" i="25"/>
  <c r="BY23" i="25"/>
  <c r="BU23" i="25"/>
  <c r="BQ23" i="25"/>
  <c r="BM23" i="25"/>
  <c r="BI23" i="25"/>
  <c r="BE23" i="25"/>
  <c r="BA23" i="25"/>
  <c r="AW23" i="25"/>
  <c r="AS23" i="25"/>
  <c r="AO23" i="25"/>
  <c r="AK23" i="25"/>
  <c r="AG23" i="25"/>
  <c r="AC23" i="25"/>
  <c r="Y23" i="25"/>
  <c r="U23" i="25"/>
  <c r="Q23" i="25"/>
  <c r="M23" i="25"/>
  <c r="I23" i="25"/>
  <c r="E23" i="25"/>
  <c r="DI23" i="25"/>
  <c r="DD23" i="25"/>
  <c r="CY23" i="25"/>
  <c r="CS23" i="25"/>
  <c r="CN23" i="25"/>
  <c r="CI23" i="25"/>
  <c r="CC23" i="25"/>
  <c r="BX23" i="25"/>
  <c r="BT23" i="25"/>
  <c r="BP23" i="25"/>
  <c r="BL23" i="25"/>
  <c r="BH23" i="25"/>
  <c r="BD23" i="25"/>
  <c r="AZ23" i="25"/>
  <c r="AV23" i="25"/>
  <c r="AR23" i="25"/>
  <c r="AN23" i="25"/>
  <c r="AJ23" i="25"/>
  <c r="AF23" i="25"/>
  <c r="AB23" i="25"/>
  <c r="X23" i="25"/>
  <c r="T23" i="25"/>
  <c r="P23" i="25"/>
  <c r="L23" i="25"/>
  <c r="H23" i="25"/>
  <c r="D23" i="25"/>
  <c r="DH23" i="25"/>
  <c r="DC23" i="25"/>
  <c r="CW23" i="25"/>
  <c r="CR23" i="25"/>
  <c r="CM23" i="25"/>
  <c r="CG23" i="25"/>
  <c r="CB23" i="25"/>
  <c r="BW23" i="25"/>
  <c r="BS23" i="25"/>
  <c r="BO23" i="25"/>
  <c r="BK23" i="25"/>
  <c r="BG23" i="25"/>
  <c r="BC23" i="25"/>
  <c r="AY23" i="25"/>
  <c r="AU23" i="25"/>
  <c r="AQ23" i="25"/>
  <c r="AM23" i="25"/>
  <c r="AI23" i="25"/>
  <c r="AE23" i="25"/>
  <c r="AA23" i="25"/>
  <c r="W23" i="25"/>
  <c r="S23" i="25"/>
  <c r="O23" i="25"/>
  <c r="K23" i="25"/>
  <c r="G23" i="25"/>
  <c r="C23" i="25"/>
  <c r="DH31" i="25"/>
  <c r="DD31" i="25"/>
  <c r="CZ31" i="25"/>
  <c r="CV31" i="25"/>
  <c r="CR31" i="25"/>
  <c r="CN31" i="25"/>
  <c r="CJ31" i="25"/>
  <c r="CF31" i="25"/>
  <c r="CB31" i="25"/>
  <c r="BX31" i="25"/>
  <c r="BT31" i="25"/>
  <c r="BP31" i="25"/>
  <c r="BL31" i="25"/>
  <c r="BH31" i="25"/>
  <c r="BD31" i="25"/>
  <c r="AZ31" i="25"/>
  <c r="AV31" i="25"/>
  <c r="AR31" i="25"/>
  <c r="AN31" i="25"/>
  <c r="AJ31" i="25"/>
  <c r="AF31" i="25"/>
  <c r="AB31" i="25"/>
  <c r="X31" i="25"/>
  <c r="T31" i="25"/>
  <c r="P31" i="25"/>
  <c r="L31" i="25"/>
  <c r="H31" i="25"/>
  <c r="D31" i="25"/>
  <c r="DG31" i="25"/>
  <c r="DC31" i="25"/>
  <c r="CY31" i="25"/>
  <c r="CU31" i="25"/>
  <c r="CQ31" i="25"/>
  <c r="CM31" i="25"/>
  <c r="CI31" i="25"/>
  <c r="CE31" i="25"/>
  <c r="CA31" i="25"/>
  <c r="BW31" i="25"/>
  <c r="BS31" i="25"/>
  <c r="BO31" i="25"/>
  <c r="BK31" i="25"/>
  <c r="BG31" i="25"/>
  <c r="BC31" i="25"/>
  <c r="AY31" i="25"/>
  <c r="AU31" i="25"/>
  <c r="AQ31" i="25"/>
  <c r="AM31" i="25"/>
  <c r="AI31" i="25"/>
  <c r="AE31" i="25"/>
  <c r="AA31" i="25"/>
  <c r="W31" i="25"/>
  <c r="S31" i="25"/>
  <c r="O31" i="25"/>
  <c r="K31" i="25"/>
  <c r="G31" i="25"/>
  <c r="C31" i="25"/>
  <c r="DF31" i="25"/>
  <c r="DB31" i="25"/>
  <c r="CX31" i="25"/>
  <c r="CT31" i="25"/>
  <c r="CP31" i="25"/>
  <c r="CL31" i="25"/>
  <c r="CH31" i="25"/>
  <c r="CD31" i="25"/>
  <c r="BZ31" i="25"/>
  <c r="BV31" i="25"/>
  <c r="BR31" i="25"/>
  <c r="BN31" i="25"/>
  <c r="BJ31" i="25"/>
  <c r="BF31" i="25"/>
  <c r="BB31" i="25"/>
  <c r="AX31" i="25"/>
  <c r="AT31" i="25"/>
  <c r="AP31" i="25"/>
  <c r="AL31" i="25"/>
  <c r="AH31" i="25"/>
  <c r="AD31" i="25"/>
  <c r="Z31" i="25"/>
  <c r="V31" i="25"/>
  <c r="R31" i="25"/>
  <c r="N31" i="25"/>
  <c r="J31" i="25"/>
  <c r="F31" i="25"/>
  <c r="B31" i="25"/>
  <c r="DI31" i="25"/>
  <c r="DE31" i="25"/>
  <c r="DA31" i="25"/>
  <c r="CW31" i="25"/>
  <c r="CS31" i="25"/>
  <c r="CO31" i="25"/>
  <c r="CK31" i="25"/>
  <c r="CG31" i="25"/>
  <c r="CC31" i="25"/>
  <c r="BY31" i="25"/>
  <c r="BU31" i="25"/>
  <c r="BQ31" i="25"/>
  <c r="BM31" i="25"/>
  <c r="BI31" i="25"/>
  <c r="BE31" i="25"/>
  <c r="BA31" i="25"/>
  <c r="AW31" i="25"/>
  <c r="AS31" i="25"/>
  <c r="AO31" i="25"/>
  <c r="AK31" i="25"/>
  <c r="AG31" i="25"/>
  <c r="AC31" i="25"/>
  <c r="Y31" i="25"/>
  <c r="U31" i="25"/>
  <c r="Q31" i="25"/>
  <c r="M31" i="25"/>
  <c r="I31" i="25"/>
  <c r="E31" i="25"/>
  <c r="DH39" i="25"/>
  <c r="DD39" i="25"/>
  <c r="CZ39" i="25"/>
  <c r="CV39" i="25"/>
  <c r="CR39" i="25"/>
  <c r="CN39" i="25"/>
  <c r="CJ39" i="25"/>
  <c r="CF39" i="25"/>
  <c r="CB39" i="25"/>
  <c r="BX39" i="25"/>
  <c r="BT39" i="25"/>
  <c r="BP39" i="25"/>
  <c r="BL39" i="25"/>
  <c r="BH39" i="25"/>
  <c r="BD39" i="25"/>
  <c r="AZ39" i="25"/>
  <c r="AV39" i="25"/>
  <c r="AR39" i="25"/>
  <c r="AN39" i="25"/>
  <c r="AJ39" i="25"/>
  <c r="AF39" i="25"/>
  <c r="AB39" i="25"/>
  <c r="X39" i="25"/>
  <c r="T39" i="25"/>
  <c r="P39" i="25"/>
  <c r="L39" i="25"/>
  <c r="H39" i="25"/>
  <c r="D39" i="25"/>
  <c r="DG39" i="25"/>
  <c r="DC39" i="25"/>
  <c r="CY39" i="25"/>
  <c r="CU39" i="25"/>
  <c r="CQ39" i="25"/>
  <c r="CM39" i="25"/>
  <c r="CI39" i="25"/>
  <c r="CE39" i="25"/>
  <c r="CA39" i="25"/>
  <c r="BW39" i="25"/>
  <c r="BS39" i="25"/>
  <c r="BO39" i="25"/>
  <c r="BK39" i="25"/>
  <c r="BG39" i="25"/>
  <c r="BC39" i="25"/>
  <c r="AY39" i="25"/>
  <c r="AU39" i="25"/>
  <c r="AQ39" i="25"/>
  <c r="AM39" i="25"/>
  <c r="AI39" i="25"/>
  <c r="AE39" i="25"/>
  <c r="AA39" i="25"/>
  <c r="W39" i="25"/>
  <c r="S39" i="25"/>
  <c r="O39" i="25"/>
  <c r="K39" i="25"/>
  <c r="G39" i="25"/>
  <c r="C39" i="25"/>
  <c r="DF39" i="25"/>
  <c r="DB39" i="25"/>
  <c r="CX39" i="25"/>
  <c r="CT39" i="25"/>
  <c r="CP39" i="25"/>
  <c r="CL39" i="25"/>
  <c r="CH39" i="25"/>
  <c r="CD39" i="25"/>
  <c r="BZ39" i="25"/>
  <c r="BV39" i="25"/>
  <c r="BR39" i="25"/>
  <c r="BN39" i="25"/>
  <c r="BJ39" i="25"/>
  <c r="BF39" i="25"/>
  <c r="BB39" i="25"/>
  <c r="AX39" i="25"/>
  <c r="AT39" i="25"/>
  <c r="AP39" i="25"/>
  <c r="AL39" i="25"/>
  <c r="AH39" i="25"/>
  <c r="AD39" i="25"/>
  <c r="Z39" i="25"/>
  <c r="V39" i="25"/>
  <c r="R39" i="25"/>
  <c r="N39" i="25"/>
  <c r="J39" i="25"/>
  <c r="F39" i="25"/>
  <c r="B39" i="25"/>
  <c r="DI39" i="25"/>
  <c r="DE39" i="25"/>
  <c r="DA39" i="25"/>
  <c r="CW39" i="25"/>
  <c r="CS39" i="25"/>
  <c r="CO39" i="25"/>
  <c r="CK39" i="25"/>
  <c r="CG39" i="25"/>
  <c r="CC39" i="25"/>
  <c r="BY39" i="25"/>
  <c r="BU39" i="25"/>
  <c r="BQ39" i="25"/>
  <c r="BM39" i="25"/>
  <c r="BI39" i="25"/>
  <c r="BE39" i="25"/>
  <c r="BA39" i="25"/>
  <c r="AW39" i="25"/>
  <c r="AS39" i="25"/>
  <c r="AO39" i="25"/>
  <c r="AK39" i="25"/>
  <c r="AG39" i="25"/>
  <c r="AC39" i="25"/>
  <c r="Y39" i="25"/>
  <c r="U39" i="25"/>
  <c r="Q39" i="25"/>
  <c r="M39" i="25"/>
  <c r="I39" i="25"/>
  <c r="E39" i="25"/>
  <c r="DH47" i="25"/>
  <c r="DD47" i="25"/>
  <c r="CZ47" i="25"/>
  <c r="CV47" i="25"/>
  <c r="CR47" i="25"/>
  <c r="CN47" i="25"/>
  <c r="CJ47" i="25"/>
  <c r="CF47" i="25"/>
  <c r="CB47" i="25"/>
  <c r="BX47" i="25"/>
  <c r="BT47" i="25"/>
  <c r="BP47" i="25"/>
  <c r="BL47" i="25"/>
  <c r="BH47" i="25"/>
  <c r="BD47" i="25"/>
  <c r="AZ47" i="25"/>
  <c r="AV47" i="25"/>
  <c r="AR47" i="25"/>
  <c r="AN47" i="25"/>
  <c r="AJ47" i="25"/>
  <c r="AF47" i="25"/>
  <c r="AB47" i="25"/>
  <c r="X47" i="25"/>
  <c r="T47" i="25"/>
  <c r="P47" i="25"/>
  <c r="L47" i="25"/>
  <c r="H47" i="25"/>
  <c r="D47" i="25"/>
  <c r="DG47" i="25"/>
  <c r="DC47" i="25"/>
  <c r="CY47" i="25"/>
  <c r="CU47" i="25"/>
  <c r="CQ47" i="25"/>
  <c r="CM47" i="25"/>
  <c r="CI47" i="25"/>
  <c r="CE47" i="25"/>
  <c r="CA47" i="25"/>
  <c r="BW47" i="25"/>
  <c r="BS47" i="25"/>
  <c r="BO47" i="25"/>
  <c r="BK47" i="25"/>
  <c r="BG47" i="25"/>
  <c r="BC47" i="25"/>
  <c r="AY47" i="25"/>
  <c r="AU47" i="25"/>
  <c r="AQ47" i="25"/>
  <c r="AM47" i="25"/>
  <c r="AI47" i="25"/>
  <c r="AE47" i="25"/>
  <c r="AA47" i="25"/>
  <c r="W47" i="25"/>
  <c r="S47" i="25"/>
  <c r="O47" i="25"/>
  <c r="K47" i="25"/>
  <c r="G47" i="25"/>
  <c r="C47" i="25"/>
  <c r="DF47" i="25"/>
  <c r="DB47" i="25"/>
  <c r="CX47" i="25"/>
  <c r="CT47" i="25"/>
  <c r="CP47" i="25"/>
  <c r="CL47" i="25"/>
  <c r="CH47" i="25"/>
  <c r="CD47" i="25"/>
  <c r="BZ47" i="25"/>
  <c r="BV47" i="25"/>
  <c r="BR47" i="25"/>
  <c r="BN47" i="25"/>
  <c r="BJ47" i="25"/>
  <c r="BF47" i="25"/>
  <c r="BB47" i="25"/>
  <c r="AX47" i="25"/>
  <c r="AT47" i="25"/>
  <c r="AP47" i="25"/>
  <c r="AL47" i="25"/>
  <c r="AH47" i="25"/>
  <c r="AD47" i="25"/>
  <c r="Z47" i="25"/>
  <c r="V47" i="25"/>
  <c r="R47" i="25"/>
  <c r="N47" i="25"/>
  <c r="J47" i="25"/>
  <c r="F47" i="25"/>
  <c r="B47" i="25"/>
  <c r="DI47" i="25"/>
  <c r="DE47" i="25"/>
  <c r="DA47" i="25"/>
  <c r="CW47" i="25"/>
  <c r="CS47" i="25"/>
  <c r="CO47" i="25"/>
  <c r="CK47" i="25"/>
  <c r="CG47" i="25"/>
  <c r="CC47" i="25"/>
  <c r="BY47" i="25"/>
  <c r="BU47" i="25"/>
  <c r="BQ47" i="25"/>
  <c r="BM47" i="25"/>
  <c r="BI47" i="25"/>
  <c r="BE47" i="25"/>
  <c r="BA47" i="25"/>
  <c r="AW47" i="25"/>
  <c r="AS47" i="25"/>
  <c r="AO47" i="25"/>
  <c r="AK47" i="25"/>
  <c r="AG47" i="25"/>
  <c r="AC47" i="25"/>
  <c r="Y47" i="25"/>
  <c r="U47" i="25"/>
  <c r="Q47" i="25"/>
  <c r="M47" i="25"/>
  <c r="I47" i="25"/>
  <c r="E47" i="25"/>
  <c r="D2" i="18"/>
  <c r="H2" i="18"/>
  <c r="L2" i="18"/>
  <c r="P2" i="18"/>
  <c r="T2" i="18"/>
  <c r="X2" i="18"/>
  <c r="AB2" i="18"/>
  <c r="AF2" i="18"/>
  <c r="AJ2" i="18"/>
  <c r="AN2" i="18"/>
  <c r="AR2" i="18"/>
  <c r="AV2" i="18"/>
  <c r="AZ2" i="18"/>
  <c r="H3" i="18"/>
  <c r="P3" i="18"/>
  <c r="X3" i="18"/>
  <c r="AF3" i="18"/>
  <c r="AN3" i="18"/>
  <c r="AV3" i="18"/>
  <c r="D4" i="18"/>
  <c r="H4" i="18"/>
  <c r="L4" i="18"/>
  <c r="P4" i="18"/>
  <c r="T4" i="18"/>
  <c r="X4" i="18"/>
  <c r="AB4" i="18"/>
  <c r="AF4" i="18"/>
  <c r="AJ4" i="18"/>
  <c r="AN4" i="18"/>
  <c r="AR4" i="18"/>
  <c r="AV4" i="18"/>
  <c r="AZ4" i="18"/>
  <c r="L5" i="18"/>
  <c r="AB5" i="18"/>
  <c r="AR5" i="18"/>
  <c r="D6" i="18"/>
  <c r="H6" i="18"/>
  <c r="L6" i="18"/>
  <c r="P6" i="18"/>
  <c r="T6" i="18"/>
  <c r="X6" i="18"/>
  <c r="AB6" i="18"/>
  <c r="AF6" i="18"/>
  <c r="AJ6" i="18"/>
  <c r="AN6" i="18"/>
  <c r="AR6" i="18"/>
  <c r="AV6" i="18"/>
  <c r="AZ6" i="18"/>
  <c r="D7" i="18"/>
  <c r="H7" i="18"/>
  <c r="L7" i="18"/>
  <c r="P7" i="18"/>
  <c r="T7" i="18"/>
  <c r="X7" i="18"/>
  <c r="AB7" i="18"/>
  <c r="AF7" i="18"/>
  <c r="AJ7" i="18"/>
  <c r="AN7" i="18"/>
  <c r="AR7" i="18"/>
  <c r="AV7" i="18"/>
  <c r="AZ7" i="18"/>
  <c r="P8" i="18"/>
  <c r="AF8" i="18"/>
  <c r="AV8" i="18"/>
  <c r="D9" i="18"/>
  <c r="H9" i="18"/>
  <c r="L9" i="18"/>
  <c r="P9" i="18"/>
  <c r="T9" i="18"/>
  <c r="X9" i="18"/>
  <c r="AB9" i="18"/>
  <c r="AF9" i="18"/>
  <c r="AJ9" i="18"/>
  <c r="AN9" i="18"/>
  <c r="AR9" i="18"/>
  <c r="AV9" i="18"/>
  <c r="AZ9" i="18"/>
  <c r="D10" i="18"/>
  <c r="H10" i="18"/>
  <c r="L10" i="18"/>
  <c r="P10" i="18"/>
  <c r="T10" i="18"/>
  <c r="X10" i="18"/>
  <c r="AB10" i="18"/>
  <c r="AF10" i="18"/>
  <c r="AJ10" i="18"/>
  <c r="AN10" i="18"/>
  <c r="AR10" i="18"/>
  <c r="AV10" i="18"/>
  <c r="AZ10" i="18"/>
  <c r="D11" i="18"/>
  <c r="H11" i="18"/>
  <c r="L11" i="18"/>
  <c r="P11" i="18"/>
  <c r="T11" i="18"/>
  <c r="X11" i="18"/>
  <c r="AB11" i="18"/>
  <c r="AF11" i="18"/>
  <c r="AJ11" i="18"/>
  <c r="AN11" i="18"/>
  <c r="AR11" i="18"/>
  <c r="AV11" i="18"/>
  <c r="AZ11" i="18"/>
  <c r="D12" i="18"/>
  <c r="H12" i="18"/>
  <c r="L12" i="18"/>
  <c r="L12" i="19" s="1"/>
  <c r="P12" i="18"/>
  <c r="T12" i="18"/>
  <c r="X12" i="18"/>
  <c r="AB12" i="18"/>
  <c r="AB12" i="19" s="1"/>
  <c r="AF12" i="18"/>
  <c r="AJ12" i="18"/>
  <c r="AN12" i="18"/>
  <c r="AR12" i="18"/>
  <c r="AR12" i="19" s="1"/>
  <c r="AV12" i="18"/>
  <c r="AZ12" i="18"/>
  <c r="D13" i="18"/>
  <c r="H13" i="18"/>
  <c r="L13" i="18"/>
  <c r="P13" i="18"/>
  <c r="T13" i="18"/>
  <c r="X13" i="18"/>
  <c r="X13" i="19" s="1"/>
  <c r="AB13" i="18"/>
  <c r="AF13" i="18"/>
  <c r="AJ13" i="18"/>
  <c r="AN13" i="18"/>
  <c r="AR13" i="18"/>
  <c r="AV13" i="18"/>
  <c r="AZ13" i="18"/>
  <c r="D14" i="18"/>
  <c r="H14" i="18"/>
  <c r="L14" i="18"/>
  <c r="P14" i="18"/>
  <c r="T14" i="18"/>
  <c r="X14" i="18"/>
  <c r="AB14" i="18"/>
  <c r="AF14" i="18"/>
  <c r="AJ14" i="18"/>
  <c r="AN14" i="18"/>
  <c r="AR14" i="18"/>
  <c r="AV14" i="18"/>
  <c r="AZ14" i="18"/>
  <c r="D15" i="18"/>
  <c r="H15" i="18"/>
  <c r="L15" i="18"/>
  <c r="P15" i="18"/>
  <c r="T15" i="18"/>
  <c r="X15" i="18"/>
  <c r="AB15" i="18"/>
  <c r="AF15" i="18"/>
  <c r="AJ15" i="18"/>
  <c r="AN15" i="18"/>
  <c r="AR15" i="18"/>
  <c r="AV15" i="18"/>
  <c r="AZ15" i="18"/>
  <c r="D16" i="18"/>
  <c r="H16" i="18"/>
  <c r="L16" i="18"/>
  <c r="P16" i="18"/>
  <c r="T16" i="18"/>
  <c r="X16" i="18"/>
  <c r="AB16" i="18"/>
  <c r="AF16" i="18"/>
  <c r="AJ16" i="18"/>
  <c r="AN16" i="18"/>
  <c r="AR16" i="18"/>
  <c r="AV16" i="18"/>
  <c r="AZ16" i="18"/>
  <c r="L17" i="18"/>
  <c r="AB17" i="18"/>
  <c r="AR17" i="18"/>
  <c r="D18" i="18"/>
  <c r="H18" i="18"/>
  <c r="L18" i="18"/>
  <c r="P18" i="18"/>
  <c r="T18" i="18"/>
  <c r="X18" i="18"/>
  <c r="AB18" i="18"/>
  <c r="AF18" i="18"/>
  <c r="AJ18" i="18"/>
  <c r="AN18" i="18"/>
  <c r="AR18" i="18"/>
  <c r="AV18" i="18"/>
  <c r="AZ18" i="18"/>
  <c r="D19" i="18"/>
  <c r="H19" i="18"/>
  <c r="L19" i="18"/>
  <c r="P19" i="18"/>
  <c r="T19" i="18"/>
  <c r="X19" i="18"/>
  <c r="AB19" i="18"/>
  <c r="AF19" i="18"/>
  <c r="AJ19" i="18"/>
  <c r="AN19" i="18"/>
  <c r="AR19" i="18"/>
  <c r="AV19" i="18"/>
  <c r="AZ19" i="18"/>
  <c r="D20" i="18"/>
  <c r="H20" i="18"/>
  <c r="L20" i="18"/>
  <c r="P20" i="18"/>
  <c r="T20" i="18"/>
  <c r="X20" i="18"/>
  <c r="AB20" i="18"/>
  <c r="AF20" i="18"/>
  <c r="AJ20" i="18"/>
  <c r="AN20" i="18"/>
  <c r="AR20" i="18"/>
  <c r="AV20" i="18"/>
  <c r="AZ20" i="18"/>
  <c r="D21" i="18"/>
  <c r="H21" i="18"/>
  <c r="L21" i="18"/>
  <c r="P21" i="18"/>
  <c r="T21" i="18"/>
  <c r="X21" i="18"/>
  <c r="AB21" i="18"/>
  <c r="AF21" i="18"/>
  <c r="AJ21" i="18"/>
  <c r="AN21" i="18"/>
  <c r="AR21" i="18"/>
  <c r="AV21" i="18"/>
  <c r="AZ21" i="18"/>
  <c r="D22" i="18"/>
  <c r="H22" i="18"/>
  <c r="L22" i="18"/>
  <c r="P22" i="18"/>
  <c r="T22" i="18"/>
  <c r="X22" i="18"/>
  <c r="AB22" i="18"/>
  <c r="AF22" i="18"/>
  <c r="AJ22" i="18"/>
  <c r="AN22" i="18"/>
  <c r="AR22" i="18"/>
  <c r="AV22" i="18"/>
  <c r="AZ22" i="18"/>
  <c r="D23" i="18"/>
  <c r="T23" i="18"/>
  <c r="AJ23" i="18"/>
  <c r="AZ23" i="18"/>
  <c r="P24" i="18"/>
  <c r="AF24" i="18"/>
  <c r="AV24" i="18"/>
  <c r="D25" i="18"/>
  <c r="L25" i="18"/>
  <c r="T25" i="18"/>
  <c r="AB25" i="18"/>
  <c r="AJ25" i="18"/>
  <c r="AR25" i="18"/>
  <c r="AZ25" i="18"/>
  <c r="D26" i="18"/>
  <c r="H26" i="18"/>
  <c r="L26" i="18"/>
  <c r="P26" i="18"/>
  <c r="T26" i="18"/>
  <c r="X26" i="18"/>
  <c r="AB26" i="18"/>
  <c r="AF26" i="18"/>
  <c r="AJ26" i="18"/>
  <c r="AN26" i="18"/>
  <c r="AR26" i="18"/>
  <c r="AV26" i="18"/>
  <c r="AZ26" i="18"/>
  <c r="T27" i="18"/>
  <c r="P28" i="18"/>
  <c r="AF28" i="18"/>
  <c r="AV28" i="18"/>
  <c r="D29" i="18"/>
  <c r="H29" i="18"/>
  <c r="H29" i="19" s="1"/>
  <c r="L29" i="18"/>
  <c r="L29" i="19" s="1"/>
  <c r="P29" i="18"/>
  <c r="P29" i="19" s="1"/>
  <c r="T29" i="18"/>
  <c r="X29" i="18"/>
  <c r="X29" i="19" s="1"/>
  <c r="AB29" i="18"/>
  <c r="AB29" i="19" s="1"/>
  <c r="AF29" i="18"/>
  <c r="AF29" i="19" s="1"/>
  <c r="AJ29" i="18"/>
  <c r="AN29" i="18"/>
  <c r="AN29" i="19" s="1"/>
  <c r="AR29" i="18"/>
  <c r="AR29" i="19" s="1"/>
  <c r="AV29" i="18"/>
  <c r="AV29" i="19" s="1"/>
  <c r="AZ29" i="18"/>
  <c r="D30" i="18"/>
  <c r="H30" i="18"/>
  <c r="L30" i="18"/>
  <c r="P30" i="18"/>
  <c r="T30" i="18"/>
  <c r="X30" i="18"/>
  <c r="AB30" i="18"/>
  <c r="AF30" i="18"/>
  <c r="AJ30" i="18"/>
  <c r="AN30" i="18"/>
  <c r="AR30" i="18"/>
  <c r="AV30" i="18"/>
  <c r="AZ30" i="18"/>
  <c r="D31" i="18"/>
  <c r="H31" i="18"/>
  <c r="L31" i="18"/>
  <c r="P31" i="18"/>
  <c r="T31" i="18"/>
  <c r="X31" i="18"/>
  <c r="AB31" i="18"/>
  <c r="AF31" i="18"/>
  <c r="AJ31" i="18"/>
  <c r="AN31" i="18"/>
  <c r="AR31" i="18"/>
  <c r="AV31" i="18"/>
  <c r="AZ31" i="18"/>
  <c r="P32" i="18"/>
  <c r="AF32" i="18"/>
  <c r="AV32" i="18"/>
  <c r="D33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D34" i="18"/>
  <c r="H34" i="18"/>
  <c r="L34" i="18"/>
  <c r="P34" i="18"/>
  <c r="T34" i="18"/>
  <c r="X34" i="18"/>
  <c r="AB34" i="18"/>
  <c r="AF34" i="18"/>
  <c r="AJ34" i="18"/>
  <c r="AN34" i="18"/>
  <c r="AR34" i="18"/>
  <c r="AV34" i="18"/>
  <c r="AZ34" i="18"/>
  <c r="D35" i="18"/>
  <c r="H35" i="18"/>
  <c r="L35" i="18"/>
  <c r="P35" i="18"/>
  <c r="T35" i="18"/>
  <c r="X35" i="18"/>
  <c r="AB35" i="18"/>
  <c r="AF35" i="18"/>
  <c r="AJ35" i="18"/>
  <c r="AN35" i="18"/>
  <c r="AR35" i="18"/>
  <c r="AV35" i="18"/>
  <c r="AZ35" i="18"/>
  <c r="D36" i="18"/>
  <c r="H36" i="18"/>
  <c r="L36" i="18"/>
  <c r="P36" i="18"/>
  <c r="T36" i="18"/>
  <c r="X36" i="18"/>
  <c r="AB36" i="18"/>
  <c r="AF36" i="18"/>
  <c r="AJ36" i="18"/>
  <c r="AN36" i="18"/>
  <c r="AR36" i="18"/>
  <c r="AV36" i="18"/>
  <c r="AZ36" i="18"/>
  <c r="D37" i="18"/>
  <c r="H37" i="18"/>
  <c r="H37" i="19" s="1"/>
  <c r="L37" i="18"/>
  <c r="P37" i="18"/>
  <c r="T37" i="18"/>
  <c r="X37" i="18"/>
  <c r="AB37" i="18"/>
  <c r="AF37" i="18"/>
  <c r="AJ37" i="18"/>
  <c r="AN37" i="18"/>
  <c r="AR37" i="18"/>
  <c r="AV37" i="18"/>
  <c r="AZ37" i="18"/>
  <c r="D38" i="18"/>
  <c r="H38" i="18"/>
  <c r="L38" i="18"/>
  <c r="P38" i="18"/>
  <c r="T38" i="18"/>
  <c r="X38" i="18"/>
  <c r="AB38" i="18"/>
  <c r="AF38" i="18"/>
  <c r="AJ38" i="18"/>
  <c r="AN38" i="18"/>
  <c r="AR38" i="18"/>
  <c r="AV38" i="18"/>
  <c r="AZ38" i="18"/>
  <c r="D39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D40" i="18"/>
  <c r="H40" i="18"/>
  <c r="L40" i="18"/>
  <c r="P40" i="18"/>
  <c r="T40" i="18"/>
  <c r="X40" i="18"/>
  <c r="AB40" i="18"/>
  <c r="AF40" i="18"/>
  <c r="AJ40" i="18"/>
  <c r="AN40" i="18"/>
  <c r="AR40" i="18"/>
  <c r="AV40" i="18"/>
  <c r="AZ40" i="18"/>
  <c r="D41" i="18"/>
  <c r="H41" i="18"/>
  <c r="L41" i="18"/>
  <c r="P41" i="18"/>
  <c r="T41" i="18"/>
  <c r="X41" i="18"/>
  <c r="X41" i="19" s="1"/>
  <c r="AB41" i="18"/>
  <c r="AF41" i="18"/>
  <c r="AJ41" i="18"/>
  <c r="AN41" i="18"/>
  <c r="AN41" i="19" s="1"/>
  <c r="AR41" i="18"/>
  <c r="AV41" i="18"/>
  <c r="AZ41" i="18"/>
  <c r="D42" i="18"/>
  <c r="H42" i="18"/>
  <c r="L42" i="18"/>
  <c r="P42" i="18"/>
  <c r="T42" i="18"/>
  <c r="X42" i="18"/>
  <c r="AB42" i="18"/>
  <c r="AF42" i="18"/>
  <c r="AJ42" i="18"/>
  <c r="AN42" i="18"/>
  <c r="AR42" i="18"/>
  <c r="AV42" i="18"/>
  <c r="AZ42" i="18"/>
  <c r="D43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D44" i="18"/>
  <c r="H44" i="18"/>
  <c r="L44" i="18"/>
  <c r="P44" i="18"/>
  <c r="T44" i="18"/>
  <c r="X44" i="18"/>
  <c r="AB44" i="18"/>
  <c r="AF44" i="18"/>
  <c r="AJ44" i="18"/>
  <c r="AN44" i="18"/>
  <c r="AR44" i="18"/>
  <c r="AV44" i="18"/>
  <c r="AZ44" i="18"/>
  <c r="D45" i="18"/>
  <c r="H45" i="18"/>
  <c r="L45" i="18"/>
  <c r="P45" i="18"/>
  <c r="T45" i="18"/>
  <c r="X45" i="18"/>
  <c r="X45" i="19" s="1"/>
  <c r="AB45" i="18"/>
  <c r="AF45" i="18"/>
  <c r="AJ45" i="18"/>
  <c r="AN45" i="18"/>
  <c r="AR45" i="18"/>
  <c r="AV45" i="18"/>
  <c r="AZ45" i="18"/>
  <c r="D46" i="18"/>
  <c r="H46" i="18"/>
  <c r="L46" i="18"/>
  <c r="P46" i="18"/>
  <c r="T46" i="18"/>
  <c r="X46" i="18"/>
  <c r="AB46" i="18"/>
  <c r="AF46" i="18"/>
  <c r="AJ46" i="18"/>
  <c r="AN46" i="18"/>
  <c r="AR46" i="18"/>
  <c r="AV46" i="18"/>
  <c r="AZ46" i="18"/>
  <c r="D47" i="18"/>
  <c r="T47" i="18"/>
  <c r="AJ47" i="18"/>
  <c r="AZ47" i="18"/>
  <c r="P48" i="18"/>
  <c r="AF48" i="18"/>
  <c r="AV48" i="18"/>
  <c r="D49" i="18"/>
  <c r="H49" i="18"/>
  <c r="L49" i="18"/>
  <c r="P49" i="18"/>
  <c r="T49" i="18"/>
  <c r="X49" i="18"/>
  <c r="AB49" i="18"/>
  <c r="AF49" i="18"/>
  <c r="AJ49" i="18"/>
  <c r="AN49" i="18"/>
  <c r="AR49" i="18"/>
  <c r="AV49" i="18"/>
  <c r="AZ49" i="18"/>
  <c r="D50" i="18"/>
  <c r="H50" i="18"/>
  <c r="L50" i="18"/>
  <c r="P50" i="18"/>
  <c r="T50" i="18"/>
  <c r="X50" i="18"/>
  <c r="AB50" i="18"/>
  <c r="AF50" i="18"/>
  <c r="AJ50" i="18"/>
  <c r="AN50" i="18"/>
  <c r="AR50" i="18"/>
  <c r="AV50" i="18"/>
  <c r="AZ50" i="18"/>
  <c r="T51" i="18"/>
  <c r="D52" i="18"/>
  <c r="H52" i="18"/>
  <c r="L52" i="18"/>
  <c r="P52" i="18"/>
  <c r="T52" i="18"/>
  <c r="X52" i="18"/>
  <c r="AB52" i="18"/>
  <c r="AF52" i="18"/>
  <c r="AJ52" i="18"/>
  <c r="AN52" i="18"/>
  <c r="AR52" i="18"/>
  <c r="AV52" i="18"/>
  <c r="AZ52" i="18"/>
  <c r="DF5" i="25"/>
  <c r="DB5" i="25"/>
  <c r="CX5" i="25"/>
  <c r="CT5" i="25"/>
  <c r="CP5" i="25"/>
  <c r="CL5" i="25"/>
  <c r="CH5" i="25"/>
  <c r="CD5" i="25"/>
  <c r="BZ5" i="25"/>
  <c r="BV5" i="25"/>
  <c r="BR5" i="25"/>
  <c r="BN5" i="25"/>
  <c r="BJ5" i="25"/>
  <c r="BF5" i="25"/>
  <c r="BB5" i="25"/>
  <c r="AX5" i="25"/>
  <c r="AT5" i="25"/>
  <c r="AP5" i="25"/>
  <c r="AL5" i="25"/>
  <c r="AH5" i="25"/>
  <c r="AD5" i="25"/>
  <c r="Z5" i="25"/>
  <c r="V5" i="25"/>
  <c r="R5" i="25"/>
  <c r="N5" i="25"/>
  <c r="J5" i="25"/>
  <c r="F5" i="25"/>
  <c r="B5" i="25"/>
  <c r="DI5" i="25"/>
  <c r="DE5" i="25"/>
  <c r="DA5" i="25"/>
  <c r="CW5" i="25"/>
  <c r="CS5" i="25"/>
  <c r="CO5" i="25"/>
  <c r="CK5" i="25"/>
  <c r="CG5" i="25"/>
  <c r="CC5" i="25"/>
  <c r="BY5" i="25"/>
  <c r="BU5" i="25"/>
  <c r="BQ5" i="25"/>
  <c r="BM5" i="25"/>
  <c r="BI5" i="25"/>
  <c r="BE5" i="25"/>
  <c r="BA5" i="25"/>
  <c r="AW5" i="25"/>
  <c r="AS5" i="25"/>
  <c r="AO5" i="25"/>
  <c r="AK5" i="25"/>
  <c r="AG5" i="25"/>
  <c r="AC5" i="25"/>
  <c r="Y5" i="25"/>
  <c r="U5" i="25"/>
  <c r="Q5" i="25"/>
  <c r="M5" i="25"/>
  <c r="I5" i="25"/>
  <c r="E5" i="25"/>
  <c r="DH5" i="25"/>
  <c r="DH5" i="27" s="1"/>
  <c r="DD5" i="25"/>
  <c r="DD5" i="27" s="1"/>
  <c r="CZ5" i="25"/>
  <c r="CZ5" i="27" s="1"/>
  <c r="CV5" i="25"/>
  <c r="CV5" i="27" s="1"/>
  <c r="CR5" i="25"/>
  <c r="CR5" i="27" s="1"/>
  <c r="CN5" i="25"/>
  <c r="CN5" i="27" s="1"/>
  <c r="CJ5" i="25"/>
  <c r="CJ5" i="27" s="1"/>
  <c r="CF5" i="25"/>
  <c r="CF5" i="27" s="1"/>
  <c r="CB5" i="25"/>
  <c r="CB5" i="27" s="1"/>
  <c r="BX5" i="25"/>
  <c r="BX5" i="27" s="1"/>
  <c r="BT5" i="25"/>
  <c r="BT5" i="27" s="1"/>
  <c r="BP5" i="25"/>
  <c r="BP5" i="27" s="1"/>
  <c r="BL5" i="25"/>
  <c r="BL5" i="27" s="1"/>
  <c r="BH5" i="25"/>
  <c r="BH5" i="27" s="1"/>
  <c r="BD5" i="25"/>
  <c r="BD5" i="27" s="1"/>
  <c r="AZ5" i="25"/>
  <c r="AZ5" i="27" s="1"/>
  <c r="AV5" i="25"/>
  <c r="AV5" i="27" s="1"/>
  <c r="AR5" i="25"/>
  <c r="AR5" i="27" s="1"/>
  <c r="AN5" i="25"/>
  <c r="AN5" i="27" s="1"/>
  <c r="AJ5" i="25"/>
  <c r="AJ5" i="27" s="1"/>
  <c r="AF5" i="25"/>
  <c r="AF5" i="27" s="1"/>
  <c r="AB5" i="25"/>
  <c r="AB5" i="27" s="1"/>
  <c r="X5" i="25"/>
  <c r="X5" i="27" s="1"/>
  <c r="T5" i="25"/>
  <c r="T5" i="27" s="1"/>
  <c r="P5" i="25"/>
  <c r="P5" i="27" s="1"/>
  <c r="L5" i="25"/>
  <c r="L5" i="27" s="1"/>
  <c r="H5" i="25"/>
  <c r="H5" i="27" s="1"/>
  <c r="D5" i="25"/>
  <c r="D5" i="27" s="1"/>
  <c r="DG5" i="25"/>
  <c r="DC5" i="25"/>
  <c r="CY5" i="25"/>
  <c r="CU5" i="25"/>
  <c r="CQ5" i="25"/>
  <c r="CM5" i="25"/>
  <c r="CI5" i="25"/>
  <c r="CE5" i="25"/>
  <c r="CA5" i="25"/>
  <c r="BW5" i="25"/>
  <c r="BS5" i="25"/>
  <c r="BO5" i="25"/>
  <c r="BK5" i="25"/>
  <c r="BG5" i="25"/>
  <c r="BC5" i="25"/>
  <c r="AY5" i="25"/>
  <c r="AU5" i="25"/>
  <c r="AQ5" i="25"/>
  <c r="AM5" i="25"/>
  <c r="AI5" i="25"/>
  <c r="AE5" i="25"/>
  <c r="AA5" i="25"/>
  <c r="W5" i="25"/>
  <c r="S5" i="25"/>
  <c r="O5" i="25"/>
  <c r="K5" i="25"/>
  <c r="G5" i="25"/>
  <c r="C5" i="25"/>
  <c r="DF10" i="25"/>
  <c r="DB10" i="25"/>
  <c r="CX10" i="25"/>
  <c r="CT10" i="25"/>
  <c r="CP10" i="25"/>
  <c r="CL10" i="25"/>
  <c r="CH10" i="25"/>
  <c r="CD10" i="25"/>
  <c r="BZ10" i="25"/>
  <c r="BV10" i="25"/>
  <c r="BR10" i="25"/>
  <c r="BN10" i="25"/>
  <c r="BJ10" i="25"/>
  <c r="BF10" i="25"/>
  <c r="BB10" i="25"/>
  <c r="AX10" i="25"/>
  <c r="AT10" i="25"/>
  <c r="AP10" i="25"/>
  <c r="AL10" i="25"/>
  <c r="AH10" i="25"/>
  <c r="AD10" i="25"/>
  <c r="Z10" i="25"/>
  <c r="V10" i="25"/>
  <c r="R10" i="25"/>
  <c r="N10" i="25"/>
  <c r="J10" i="25"/>
  <c r="F10" i="25"/>
  <c r="B10" i="25"/>
  <c r="DI10" i="25"/>
  <c r="DE10" i="25"/>
  <c r="DA10" i="25"/>
  <c r="CW10" i="25"/>
  <c r="CS10" i="25"/>
  <c r="CO10" i="25"/>
  <c r="CK10" i="25"/>
  <c r="CG10" i="25"/>
  <c r="CC10" i="25"/>
  <c r="BY10" i="25"/>
  <c r="BU10" i="25"/>
  <c r="BQ10" i="25"/>
  <c r="BM10" i="25"/>
  <c r="BI10" i="25"/>
  <c r="BE10" i="25"/>
  <c r="BA10" i="25"/>
  <c r="AW10" i="25"/>
  <c r="AS10" i="25"/>
  <c r="AO10" i="25"/>
  <c r="AK10" i="25"/>
  <c r="AG10" i="25"/>
  <c r="AC10" i="25"/>
  <c r="Y10" i="25"/>
  <c r="U10" i="25"/>
  <c r="Q10" i="25"/>
  <c r="M10" i="25"/>
  <c r="I10" i="25"/>
  <c r="E10" i="25"/>
  <c r="DH10" i="25"/>
  <c r="DH10" i="27" s="1"/>
  <c r="DD10" i="25"/>
  <c r="DD10" i="27" s="1"/>
  <c r="CZ10" i="25"/>
  <c r="CZ10" i="27" s="1"/>
  <c r="CV10" i="25"/>
  <c r="CV10" i="27" s="1"/>
  <c r="CR10" i="25"/>
  <c r="CR10" i="27" s="1"/>
  <c r="CN10" i="25"/>
  <c r="CN10" i="27" s="1"/>
  <c r="CJ10" i="25"/>
  <c r="CJ10" i="27" s="1"/>
  <c r="CF10" i="25"/>
  <c r="CF10" i="27" s="1"/>
  <c r="CB10" i="25"/>
  <c r="CB10" i="27" s="1"/>
  <c r="BX10" i="25"/>
  <c r="BX10" i="27" s="1"/>
  <c r="BT10" i="25"/>
  <c r="BT10" i="27" s="1"/>
  <c r="BP10" i="25"/>
  <c r="BP10" i="27" s="1"/>
  <c r="BL10" i="25"/>
  <c r="BL10" i="27" s="1"/>
  <c r="BH10" i="25"/>
  <c r="BH10" i="27" s="1"/>
  <c r="BD10" i="25"/>
  <c r="BD10" i="27" s="1"/>
  <c r="AZ10" i="25"/>
  <c r="AZ10" i="27" s="1"/>
  <c r="AV10" i="25"/>
  <c r="AV10" i="27" s="1"/>
  <c r="AR10" i="25"/>
  <c r="AR10" i="27" s="1"/>
  <c r="AN10" i="25"/>
  <c r="AN10" i="27" s="1"/>
  <c r="AJ10" i="25"/>
  <c r="AJ10" i="27" s="1"/>
  <c r="AF10" i="25"/>
  <c r="AF10" i="27" s="1"/>
  <c r="AB10" i="25"/>
  <c r="AB10" i="27" s="1"/>
  <c r="X10" i="25"/>
  <c r="X10" i="27" s="1"/>
  <c r="T10" i="25"/>
  <c r="T10" i="27" s="1"/>
  <c r="P10" i="25"/>
  <c r="P10" i="27" s="1"/>
  <c r="L10" i="25"/>
  <c r="L10" i="27" s="1"/>
  <c r="H10" i="25"/>
  <c r="H10" i="27" s="1"/>
  <c r="D10" i="25"/>
  <c r="D10" i="27" s="1"/>
  <c r="DG10" i="25"/>
  <c r="DC10" i="25"/>
  <c r="CY10" i="25"/>
  <c r="CU10" i="25"/>
  <c r="CQ10" i="25"/>
  <c r="CM10" i="25"/>
  <c r="CI10" i="25"/>
  <c r="CE10" i="25"/>
  <c r="CA10" i="25"/>
  <c r="BW10" i="25"/>
  <c r="BS10" i="25"/>
  <c r="BO10" i="25"/>
  <c r="BK10" i="25"/>
  <c r="BG10" i="25"/>
  <c r="BC10" i="25"/>
  <c r="AY10" i="25"/>
  <c r="AU10" i="25"/>
  <c r="AQ10" i="25"/>
  <c r="AM10" i="25"/>
  <c r="AI10" i="25"/>
  <c r="AE10" i="25"/>
  <c r="AA10" i="25"/>
  <c r="W10" i="25"/>
  <c r="S10" i="25"/>
  <c r="O10" i="25"/>
  <c r="K10" i="25"/>
  <c r="G10" i="25"/>
  <c r="C10" i="25"/>
  <c r="DF13" i="25"/>
  <c r="DB13" i="25"/>
  <c r="CX13" i="25"/>
  <c r="CT13" i="25"/>
  <c r="CP13" i="25"/>
  <c r="CL13" i="25"/>
  <c r="CH13" i="25"/>
  <c r="CD13" i="25"/>
  <c r="BZ13" i="25"/>
  <c r="BV13" i="25"/>
  <c r="BR13" i="25"/>
  <c r="BN13" i="25"/>
  <c r="BJ13" i="25"/>
  <c r="BF13" i="25"/>
  <c r="BB13" i="25"/>
  <c r="AX13" i="25"/>
  <c r="AT13" i="25"/>
  <c r="AP13" i="25"/>
  <c r="AL13" i="25"/>
  <c r="AH13" i="25"/>
  <c r="AD13" i="25"/>
  <c r="Z13" i="25"/>
  <c r="V13" i="25"/>
  <c r="R13" i="25"/>
  <c r="N13" i="25"/>
  <c r="J13" i="25"/>
  <c r="F13" i="25"/>
  <c r="B13" i="25"/>
  <c r="DI13" i="25"/>
  <c r="DE13" i="25"/>
  <c r="DA13" i="25"/>
  <c r="CW13" i="25"/>
  <c r="CS13" i="25"/>
  <c r="CO13" i="25"/>
  <c r="CK13" i="25"/>
  <c r="CG13" i="25"/>
  <c r="CC13" i="25"/>
  <c r="BY13" i="25"/>
  <c r="BU13" i="25"/>
  <c r="BQ13" i="25"/>
  <c r="BM13" i="25"/>
  <c r="BI13" i="25"/>
  <c r="BE13" i="25"/>
  <c r="BA13" i="25"/>
  <c r="AW13" i="25"/>
  <c r="AS13" i="25"/>
  <c r="AO13" i="25"/>
  <c r="AK13" i="25"/>
  <c r="AG13" i="25"/>
  <c r="AC13" i="25"/>
  <c r="Y13" i="25"/>
  <c r="U13" i="25"/>
  <c r="Q13" i="25"/>
  <c r="M13" i="25"/>
  <c r="I13" i="25"/>
  <c r="E13" i="25"/>
  <c r="DH13" i="25"/>
  <c r="DD13" i="25"/>
  <c r="CZ13" i="25"/>
  <c r="CV13" i="25"/>
  <c r="CR13" i="25"/>
  <c r="CN13" i="25"/>
  <c r="CJ13" i="25"/>
  <c r="CF13" i="25"/>
  <c r="CB13" i="25"/>
  <c r="BX13" i="25"/>
  <c r="BT13" i="25"/>
  <c r="BP13" i="25"/>
  <c r="BL13" i="25"/>
  <c r="BH13" i="25"/>
  <c r="BD13" i="25"/>
  <c r="AZ13" i="25"/>
  <c r="AV13" i="25"/>
  <c r="AR13" i="25"/>
  <c r="AN13" i="25"/>
  <c r="AJ13" i="25"/>
  <c r="AF13" i="25"/>
  <c r="AB13" i="25"/>
  <c r="X13" i="25"/>
  <c r="T13" i="25"/>
  <c r="P13" i="25"/>
  <c r="L13" i="25"/>
  <c r="H13" i="25"/>
  <c r="D13" i="25"/>
  <c r="DG13" i="25"/>
  <c r="DC13" i="25"/>
  <c r="CY13" i="25"/>
  <c r="CU13" i="25"/>
  <c r="CQ13" i="25"/>
  <c r="CM13" i="25"/>
  <c r="CI13" i="25"/>
  <c r="CE13" i="25"/>
  <c r="CA13" i="25"/>
  <c r="BW13" i="25"/>
  <c r="BS13" i="25"/>
  <c r="BO13" i="25"/>
  <c r="BK13" i="25"/>
  <c r="BG13" i="25"/>
  <c r="BC13" i="25"/>
  <c r="AY13" i="25"/>
  <c r="AU13" i="25"/>
  <c r="AQ13" i="25"/>
  <c r="AM13" i="25"/>
  <c r="AI13" i="25"/>
  <c r="AE13" i="25"/>
  <c r="AA13" i="25"/>
  <c r="W13" i="25"/>
  <c r="S13" i="25"/>
  <c r="O13" i="25"/>
  <c r="K13" i="25"/>
  <c r="G13" i="25"/>
  <c r="C13" i="25"/>
  <c r="DF18" i="25"/>
  <c r="DB18" i="25"/>
  <c r="CX18" i="25"/>
  <c r="CT18" i="25"/>
  <c r="CP18" i="25"/>
  <c r="CL18" i="25"/>
  <c r="CH18" i="25"/>
  <c r="CD18" i="25"/>
  <c r="BZ18" i="25"/>
  <c r="BV18" i="25"/>
  <c r="BR18" i="25"/>
  <c r="BN18" i="25"/>
  <c r="BJ18" i="25"/>
  <c r="BF18" i="25"/>
  <c r="BB18" i="25"/>
  <c r="AX18" i="25"/>
  <c r="AT18" i="25"/>
  <c r="AP18" i="25"/>
  <c r="AL18" i="25"/>
  <c r="AH18" i="25"/>
  <c r="AD18" i="25"/>
  <c r="Z18" i="25"/>
  <c r="V18" i="25"/>
  <c r="R18" i="25"/>
  <c r="N18" i="25"/>
  <c r="J18" i="25"/>
  <c r="F18" i="25"/>
  <c r="B18" i="25"/>
  <c r="DI18" i="25"/>
  <c r="DE18" i="25"/>
  <c r="DA18" i="25"/>
  <c r="CW18" i="25"/>
  <c r="CS18" i="25"/>
  <c r="CO18" i="25"/>
  <c r="CK18" i="25"/>
  <c r="CG18" i="25"/>
  <c r="CC18" i="25"/>
  <c r="BY18" i="25"/>
  <c r="BU18" i="25"/>
  <c r="BQ18" i="25"/>
  <c r="BM18" i="25"/>
  <c r="BI18" i="25"/>
  <c r="BE18" i="25"/>
  <c r="BA18" i="25"/>
  <c r="AW18" i="25"/>
  <c r="AS18" i="25"/>
  <c r="AO18" i="25"/>
  <c r="AK18" i="25"/>
  <c r="AG18" i="25"/>
  <c r="AC18" i="25"/>
  <c r="Y18" i="25"/>
  <c r="U18" i="25"/>
  <c r="Q18" i="25"/>
  <c r="M18" i="25"/>
  <c r="I18" i="25"/>
  <c r="E18" i="25"/>
  <c r="DH18" i="25"/>
  <c r="DD18" i="25"/>
  <c r="CZ18" i="25"/>
  <c r="CV18" i="25"/>
  <c r="CR18" i="25"/>
  <c r="CN18" i="25"/>
  <c r="CJ18" i="25"/>
  <c r="CF18" i="25"/>
  <c r="CB18" i="25"/>
  <c r="BX18" i="25"/>
  <c r="BT18" i="25"/>
  <c r="BP18" i="25"/>
  <c r="BL18" i="25"/>
  <c r="BH18" i="25"/>
  <c r="BD18" i="25"/>
  <c r="AZ18" i="25"/>
  <c r="AV18" i="25"/>
  <c r="AR18" i="25"/>
  <c r="AN18" i="25"/>
  <c r="AJ18" i="25"/>
  <c r="AF18" i="25"/>
  <c r="AB18" i="25"/>
  <c r="X18" i="25"/>
  <c r="T18" i="25"/>
  <c r="P18" i="25"/>
  <c r="L18" i="25"/>
  <c r="H18" i="25"/>
  <c r="D18" i="25"/>
  <c r="DG18" i="25"/>
  <c r="DC18" i="25"/>
  <c r="CY18" i="25"/>
  <c r="CU18" i="25"/>
  <c r="CQ18" i="25"/>
  <c r="CM18" i="25"/>
  <c r="CI18" i="25"/>
  <c r="CE18" i="25"/>
  <c r="CA18" i="25"/>
  <c r="BW18" i="25"/>
  <c r="BS18" i="25"/>
  <c r="BO18" i="25"/>
  <c r="BK18" i="25"/>
  <c r="BG18" i="25"/>
  <c r="BC18" i="25"/>
  <c r="AY18" i="25"/>
  <c r="AU18" i="25"/>
  <c r="AQ18" i="25"/>
  <c r="AM18" i="25"/>
  <c r="AI18" i="25"/>
  <c r="AE18" i="25"/>
  <c r="AA18" i="25"/>
  <c r="W18" i="25"/>
  <c r="S18" i="25"/>
  <c r="O18" i="25"/>
  <c r="K18" i="25"/>
  <c r="G18" i="25"/>
  <c r="C18" i="25"/>
  <c r="DF21" i="25"/>
  <c r="DB21" i="25"/>
  <c r="CX21" i="25"/>
  <c r="CT21" i="25"/>
  <c r="CP21" i="25"/>
  <c r="CL21" i="25"/>
  <c r="CH21" i="25"/>
  <c r="CD21" i="25"/>
  <c r="BZ21" i="25"/>
  <c r="BV21" i="25"/>
  <c r="BR21" i="25"/>
  <c r="BN21" i="25"/>
  <c r="BJ21" i="25"/>
  <c r="BF21" i="25"/>
  <c r="BB21" i="25"/>
  <c r="AX21" i="25"/>
  <c r="AT21" i="25"/>
  <c r="AP21" i="25"/>
  <c r="AL21" i="25"/>
  <c r="AH21" i="25"/>
  <c r="AD21" i="25"/>
  <c r="Z21" i="25"/>
  <c r="V21" i="25"/>
  <c r="R21" i="25"/>
  <c r="N21" i="25"/>
  <c r="J21" i="25"/>
  <c r="F21" i="25"/>
  <c r="B21" i="25"/>
  <c r="DI21" i="25"/>
  <c r="DE21" i="25"/>
  <c r="DA21" i="25"/>
  <c r="CW21" i="25"/>
  <c r="CS21" i="25"/>
  <c r="CO21" i="25"/>
  <c r="CK21" i="25"/>
  <c r="CG21" i="25"/>
  <c r="CC21" i="25"/>
  <c r="BY21" i="25"/>
  <c r="BU21" i="25"/>
  <c r="BQ21" i="25"/>
  <c r="BM21" i="25"/>
  <c r="BI21" i="25"/>
  <c r="BE21" i="25"/>
  <c r="BA21" i="25"/>
  <c r="AW21" i="25"/>
  <c r="AS21" i="25"/>
  <c r="AO21" i="25"/>
  <c r="AK21" i="25"/>
  <c r="AG21" i="25"/>
  <c r="AC21" i="25"/>
  <c r="Y21" i="25"/>
  <c r="U21" i="25"/>
  <c r="Q21" i="25"/>
  <c r="M21" i="25"/>
  <c r="I21" i="25"/>
  <c r="E21" i="25"/>
  <c r="DH21" i="25"/>
  <c r="DD21" i="25"/>
  <c r="CZ21" i="25"/>
  <c r="CV21" i="25"/>
  <c r="CR21" i="25"/>
  <c r="CN21" i="25"/>
  <c r="CJ21" i="25"/>
  <c r="CF21" i="25"/>
  <c r="CB21" i="25"/>
  <c r="BX21" i="25"/>
  <c r="BT21" i="25"/>
  <c r="BP21" i="25"/>
  <c r="BL21" i="25"/>
  <c r="BH21" i="25"/>
  <c r="BD21" i="25"/>
  <c r="AZ21" i="25"/>
  <c r="AV21" i="25"/>
  <c r="AR21" i="25"/>
  <c r="AN21" i="25"/>
  <c r="AJ21" i="25"/>
  <c r="AF21" i="25"/>
  <c r="AB21" i="25"/>
  <c r="X21" i="25"/>
  <c r="T21" i="25"/>
  <c r="P21" i="25"/>
  <c r="L21" i="25"/>
  <c r="H21" i="25"/>
  <c r="D21" i="25"/>
  <c r="DG21" i="25"/>
  <c r="DC21" i="25"/>
  <c r="CY21" i="25"/>
  <c r="CU21" i="25"/>
  <c r="CQ21" i="25"/>
  <c r="CM21" i="25"/>
  <c r="CI21" i="25"/>
  <c r="CE21" i="25"/>
  <c r="CA21" i="25"/>
  <c r="BW21" i="25"/>
  <c r="BS21" i="25"/>
  <c r="BO21" i="25"/>
  <c r="BK21" i="25"/>
  <c r="BG21" i="25"/>
  <c r="BC21" i="25"/>
  <c r="AY21" i="25"/>
  <c r="AU21" i="25"/>
  <c r="AQ21" i="25"/>
  <c r="AM21" i="25"/>
  <c r="AI21" i="25"/>
  <c r="AE21" i="25"/>
  <c r="AA21" i="25"/>
  <c r="W21" i="25"/>
  <c r="S21" i="25"/>
  <c r="O21" i="25"/>
  <c r="K21" i="25"/>
  <c r="G21" i="25"/>
  <c r="C21" i="25"/>
  <c r="DG26" i="25"/>
  <c r="DC26" i="25"/>
  <c r="CY26" i="25"/>
  <c r="CU26" i="25"/>
  <c r="CQ26" i="25"/>
  <c r="CM26" i="25"/>
  <c r="CI26" i="25"/>
  <c r="CE26" i="25"/>
  <c r="CA26" i="25"/>
  <c r="BW26" i="25"/>
  <c r="BS26" i="25"/>
  <c r="BO26" i="25"/>
  <c r="BK26" i="25"/>
  <c r="BG26" i="25"/>
  <c r="BC26" i="25"/>
  <c r="AY26" i="25"/>
  <c r="AU26" i="25"/>
  <c r="AQ26" i="25"/>
  <c r="AM26" i="25"/>
  <c r="AI26" i="25"/>
  <c r="AE26" i="25"/>
  <c r="AA26" i="25"/>
  <c r="W26" i="25"/>
  <c r="S26" i="25"/>
  <c r="O26" i="25"/>
  <c r="K26" i="25"/>
  <c r="G26" i="25"/>
  <c r="C26" i="25"/>
  <c r="DF26" i="25"/>
  <c r="DB26" i="25"/>
  <c r="CX26" i="25"/>
  <c r="CT26" i="25"/>
  <c r="CP26" i="25"/>
  <c r="CL26" i="25"/>
  <c r="CH26" i="25"/>
  <c r="CD26" i="25"/>
  <c r="BZ26" i="25"/>
  <c r="BV26" i="25"/>
  <c r="BR26" i="25"/>
  <c r="BN26" i="25"/>
  <c r="BJ26" i="25"/>
  <c r="BF26" i="25"/>
  <c r="BB26" i="25"/>
  <c r="AX26" i="25"/>
  <c r="AT26" i="25"/>
  <c r="AP26" i="25"/>
  <c r="AL26" i="25"/>
  <c r="AH26" i="25"/>
  <c r="AD26" i="25"/>
  <c r="Z26" i="25"/>
  <c r="V26" i="25"/>
  <c r="R26" i="25"/>
  <c r="N26" i="25"/>
  <c r="J26" i="25"/>
  <c r="F26" i="25"/>
  <c r="B26" i="25"/>
  <c r="DI26" i="25"/>
  <c r="DE26" i="25"/>
  <c r="DA26" i="25"/>
  <c r="CW26" i="25"/>
  <c r="CS26" i="25"/>
  <c r="CO26" i="25"/>
  <c r="CK26" i="25"/>
  <c r="CG26" i="25"/>
  <c r="CC26" i="25"/>
  <c r="BY26" i="25"/>
  <c r="BU26" i="25"/>
  <c r="BQ26" i="25"/>
  <c r="BM26" i="25"/>
  <c r="BI26" i="25"/>
  <c r="BE26" i="25"/>
  <c r="BA26" i="25"/>
  <c r="AW26" i="25"/>
  <c r="AS26" i="25"/>
  <c r="AO26" i="25"/>
  <c r="AK26" i="25"/>
  <c r="AG26" i="25"/>
  <c r="AC26" i="25"/>
  <c r="Y26" i="25"/>
  <c r="U26" i="25"/>
  <c r="Q26" i="25"/>
  <c r="M26" i="25"/>
  <c r="I26" i="25"/>
  <c r="E26" i="25"/>
  <c r="DD26" i="25"/>
  <c r="CN26" i="25"/>
  <c r="BX26" i="25"/>
  <c r="BH26" i="25"/>
  <c r="AR26" i="25"/>
  <c r="AB26" i="25"/>
  <c r="L26" i="25"/>
  <c r="CZ26" i="25"/>
  <c r="CJ26" i="25"/>
  <c r="BT26" i="25"/>
  <c r="BD26" i="25"/>
  <c r="AN26" i="25"/>
  <c r="X26" i="25"/>
  <c r="H26" i="25"/>
  <c r="CV26" i="25"/>
  <c r="CF26" i="25"/>
  <c r="BP26" i="25"/>
  <c r="AZ26" i="25"/>
  <c r="AJ26" i="25"/>
  <c r="T26" i="25"/>
  <c r="D26" i="25"/>
  <c r="DH26" i="25"/>
  <c r="CR26" i="25"/>
  <c r="CB26" i="25"/>
  <c r="BL26" i="25"/>
  <c r="AV26" i="25"/>
  <c r="AF26" i="25"/>
  <c r="P26" i="25"/>
  <c r="DH29" i="25"/>
  <c r="DD29" i="25"/>
  <c r="CZ29" i="25"/>
  <c r="CV29" i="25"/>
  <c r="CR29" i="25"/>
  <c r="CN29" i="25"/>
  <c r="CJ29" i="25"/>
  <c r="CF29" i="25"/>
  <c r="CB29" i="25"/>
  <c r="BX29" i="25"/>
  <c r="BT29" i="25"/>
  <c r="BP29" i="25"/>
  <c r="BL29" i="25"/>
  <c r="BH29" i="25"/>
  <c r="BD29" i="25"/>
  <c r="AZ29" i="25"/>
  <c r="AV29" i="25"/>
  <c r="AR29" i="25"/>
  <c r="AN29" i="25"/>
  <c r="AJ29" i="25"/>
  <c r="AF29" i="25"/>
  <c r="AB29" i="25"/>
  <c r="X29" i="25"/>
  <c r="T29" i="25"/>
  <c r="P29" i="25"/>
  <c r="L29" i="25"/>
  <c r="H29" i="25"/>
  <c r="D29" i="25"/>
  <c r="DG29" i="25"/>
  <c r="DC29" i="25"/>
  <c r="CY29" i="25"/>
  <c r="CU29" i="25"/>
  <c r="CQ29" i="25"/>
  <c r="CM29" i="25"/>
  <c r="CI29" i="25"/>
  <c r="CE29" i="25"/>
  <c r="CA29" i="25"/>
  <c r="BW29" i="25"/>
  <c r="BS29" i="25"/>
  <c r="BO29" i="25"/>
  <c r="BK29" i="25"/>
  <c r="BG29" i="25"/>
  <c r="BC29" i="25"/>
  <c r="AY29" i="25"/>
  <c r="AU29" i="25"/>
  <c r="AQ29" i="25"/>
  <c r="AM29" i="25"/>
  <c r="AI29" i="25"/>
  <c r="AE29" i="25"/>
  <c r="AA29" i="25"/>
  <c r="W29" i="25"/>
  <c r="S29" i="25"/>
  <c r="O29" i="25"/>
  <c r="K29" i="25"/>
  <c r="G29" i="25"/>
  <c r="C29" i="25"/>
  <c r="DF29" i="25"/>
  <c r="DB29" i="25"/>
  <c r="CX29" i="25"/>
  <c r="CT29" i="25"/>
  <c r="CP29" i="25"/>
  <c r="CL29" i="25"/>
  <c r="CH29" i="25"/>
  <c r="CD29" i="25"/>
  <c r="BZ29" i="25"/>
  <c r="BV29" i="25"/>
  <c r="BR29" i="25"/>
  <c r="BN29" i="25"/>
  <c r="BJ29" i="25"/>
  <c r="BF29" i="25"/>
  <c r="BB29" i="25"/>
  <c r="AX29" i="25"/>
  <c r="AT29" i="25"/>
  <c r="AP29" i="25"/>
  <c r="AL29" i="25"/>
  <c r="AH29" i="25"/>
  <c r="AD29" i="25"/>
  <c r="Z29" i="25"/>
  <c r="V29" i="25"/>
  <c r="R29" i="25"/>
  <c r="N29" i="25"/>
  <c r="J29" i="25"/>
  <c r="F29" i="25"/>
  <c r="B29" i="25"/>
  <c r="DI29" i="25"/>
  <c r="DE29" i="25"/>
  <c r="DA29" i="25"/>
  <c r="CW29" i="25"/>
  <c r="CS29" i="25"/>
  <c r="CO29" i="25"/>
  <c r="CK29" i="25"/>
  <c r="CG29" i="25"/>
  <c r="CC29" i="25"/>
  <c r="BY29" i="25"/>
  <c r="BU29" i="25"/>
  <c r="BQ29" i="25"/>
  <c r="BM29" i="25"/>
  <c r="BI29" i="25"/>
  <c r="BE29" i="25"/>
  <c r="BA29" i="25"/>
  <c r="AW29" i="25"/>
  <c r="AS29" i="25"/>
  <c r="AO29" i="25"/>
  <c r="AK29" i="25"/>
  <c r="AG29" i="25"/>
  <c r="AC29" i="25"/>
  <c r="Y29" i="25"/>
  <c r="U29" i="25"/>
  <c r="Q29" i="25"/>
  <c r="M29" i="25"/>
  <c r="I29" i="25"/>
  <c r="E29" i="25"/>
  <c r="DH34" i="25"/>
  <c r="DD34" i="25"/>
  <c r="CZ34" i="25"/>
  <c r="CV34" i="25"/>
  <c r="CR34" i="25"/>
  <c r="CN34" i="25"/>
  <c r="CJ34" i="25"/>
  <c r="CF34" i="25"/>
  <c r="CB34" i="25"/>
  <c r="BX34" i="25"/>
  <c r="BT34" i="25"/>
  <c r="BP34" i="25"/>
  <c r="BL34" i="25"/>
  <c r="BH34" i="25"/>
  <c r="BD34" i="25"/>
  <c r="AZ34" i="25"/>
  <c r="AV34" i="25"/>
  <c r="AR34" i="25"/>
  <c r="AN34" i="25"/>
  <c r="AJ34" i="25"/>
  <c r="AF34" i="25"/>
  <c r="AB34" i="25"/>
  <c r="X34" i="25"/>
  <c r="T34" i="25"/>
  <c r="P34" i="25"/>
  <c r="L34" i="25"/>
  <c r="H34" i="25"/>
  <c r="D34" i="25"/>
  <c r="DG34" i="25"/>
  <c r="DC34" i="25"/>
  <c r="CY34" i="25"/>
  <c r="CU34" i="25"/>
  <c r="CQ34" i="25"/>
  <c r="CM34" i="25"/>
  <c r="CI34" i="25"/>
  <c r="CE34" i="25"/>
  <c r="CA34" i="25"/>
  <c r="BW34" i="25"/>
  <c r="BS34" i="25"/>
  <c r="BO34" i="25"/>
  <c r="BK34" i="25"/>
  <c r="BG34" i="25"/>
  <c r="BC34" i="25"/>
  <c r="AY34" i="25"/>
  <c r="AU34" i="25"/>
  <c r="AQ34" i="25"/>
  <c r="AM34" i="25"/>
  <c r="AI34" i="25"/>
  <c r="AE34" i="25"/>
  <c r="AA34" i="25"/>
  <c r="W34" i="25"/>
  <c r="S34" i="25"/>
  <c r="O34" i="25"/>
  <c r="K34" i="25"/>
  <c r="G34" i="25"/>
  <c r="C34" i="25"/>
  <c r="DF34" i="25"/>
  <c r="DB34" i="25"/>
  <c r="CX34" i="25"/>
  <c r="CT34" i="25"/>
  <c r="CP34" i="25"/>
  <c r="CL34" i="25"/>
  <c r="CH34" i="25"/>
  <c r="CD34" i="25"/>
  <c r="BZ34" i="25"/>
  <c r="BV34" i="25"/>
  <c r="BR34" i="25"/>
  <c r="BN34" i="25"/>
  <c r="BJ34" i="25"/>
  <c r="BF34" i="25"/>
  <c r="BB34" i="25"/>
  <c r="AX34" i="25"/>
  <c r="AT34" i="25"/>
  <c r="AP34" i="25"/>
  <c r="AL34" i="25"/>
  <c r="AH34" i="25"/>
  <c r="AD34" i="25"/>
  <c r="Z34" i="25"/>
  <c r="V34" i="25"/>
  <c r="R34" i="25"/>
  <c r="N34" i="25"/>
  <c r="J34" i="25"/>
  <c r="F34" i="25"/>
  <c r="B34" i="25"/>
  <c r="DI34" i="25"/>
  <c r="DE34" i="25"/>
  <c r="DA34" i="25"/>
  <c r="CW34" i="25"/>
  <c r="CS34" i="25"/>
  <c r="CO34" i="25"/>
  <c r="CK34" i="25"/>
  <c r="CG34" i="25"/>
  <c r="CC34" i="25"/>
  <c r="BY34" i="25"/>
  <c r="BU34" i="25"/>
  <c r="BQ34" i="25"/>
  <c r="BM34" i="25"/>
  <c r="BI34" i="25"/>
  <c r="BE34" i="25"/>
  <c r="BA34" i="25"/>
  <c r="AW34" i="25"/>
  <c r="AS34" i="25"/>
  <c r="AO34" i="25"/>
  <c r="AK34" i="25"/>
  <c r="AG34" i="25"/>
  <c r="AC34" i="25"/>
  <c r="Y34" i="25"/>
  <c r="U34" i="25"/>
  <c r="Q34" i="25"/>
  <c r="M34" i="25"/>
  <c r="I34" i="25"/>
  <c r="E34" i="25"/>
  <c r="DH37" i="25"/>
  <c r="DD37" i="25"/>
  <c r="CZ37" i="25"/>
  <c r="CV37" i="25"/>
  <c r="CR37" i="25"/>
  <c r="CN37" i="25"/>
  <c r="CJ37" i="25"/>
  <c r="CF37" i="25"/>
  <c r="CB37" i="25"/>
  <c r="BX37" i="25"/>
  <c r="BT37" i="25"/>
  <c r="BP37" i="25"/>
  <c r="BL37" i="25"/>
  <c r="BH37" i="25"/>
  <c r="BD37" i="25"/>
  <c r="AZ37" i="25"/>
  <c r="AV37" i="25"/>
  <c r="AR37" i="25"/>
  <c r="AN37" i="25"/>
  <c r="AJ37" i="25"/>
  <c r="AF37" i="25"/>
  <c r="AB37" i="25"/>
  <c r="X37" i="25"/>
  <c r="T37" i="25"/>
  <c r="P37" i="25"/>
  <c r="L37" i="25"/>
  <c r="H37" i="25"/>
  <c r="D37" i="25"/>
  <c r="DG37" i="25"/>
  <c r="DC37" i="25"/>
  <c r="CY37" i="25"/>
  <c r="CU37" i="25"/>
  <c r="CQ37" i="25"/>
  <c r="CM37" i="25"/>
  <c r="CI37" i="25"/>
  <c r="CE37" i="25"/>
  <c r="CA37" i="25"/>
  <c r="BW37" i="25"/>
  <c r="BS37" i="25"/>
  <c r="BO37" i="25"/>
  <c r="BK37" i="25"/>
  <c r="BG37" i="25"/>
  <c r="BC37" i="25"/>
  <c r="AY37" i="25"/>
  <c r="AU37" i="25"/>
  <c r="AQ37" i="25"/>
  <c r="AM37" i="25"/>
  <c r="AI37" i="25"/>
  <c r="AE37" i="25"/>
  <c r="AA37" i="25"/>
  <c r="W37" i="25"/>
  <c r="S37" i="25"/>
  <c r="O37" i="25"/>
  <c r="K37" i="25"/>
  <c r="G37" i="25"/>
  <c r="C37" i="25"/>
  <c r="DF37" i="25"/>
  <c r="DB37" i="25"/>
  <c r="CX37" i="25"/>
  <c r="CT37" i="25"/>
  <c r="CP37" i="25"/>
  <c r="CL37" i="25"/>
  <c r="CH37" i="25"/>
  <c r="CD37" i="25"/>
  <c r="BZ37" i="25"/>
  <c r="BV37" i="25"/>
  <c r="BR37" i="25"/>
  <c r="BN37" i="25"/>
  <c r="BJ37" i="25"/>
  <c r="BF37" i="25"/>
  <c r="BB37" i="25"/>
  <c r="AX37" i="25"/>
  <c r="AT37" i="25"/>
  <c r="AP37" i="25"/>
  <c r="AL37" i="25"/>
  <c r="AH37" i="25"/>
  <c r="AD37" i="25"/>
  <c r="Z37" i="25"/>
  <c r="V37" i="25"/>
  <c r="R37" i="25"/>
  <c r="N37" i="25"/>
  <c r="J37" i="25"/>
  <c r="F37" i="25"/>
  <c r="B37" i="25"/>
  <c r="DI37" i="25"/>
  <c r="DE37" i="25"/>
  <c r="DA37" i="25"/>
  <c r="CW37" i="25"/>
  <c r="CS37" i="25"/>
  <c r="CO37" i="25"/>
  <c r="CK37" i="25"/>
  <c r="CG37" i="25"/>
  <c r="CC37" i="25"/>
  <c r="BY37" i="25"/>
  <c r="BU37" i="25"/>
  <c r="BQ37" i="25"/>
  <c r="BM37" i="25"/>
  <c r="BI37" i="25"/>
  <c r="BE37" i="25"/>
  <c r="BA37" i="25"/>
  <c r="AW37" i="25"/>
  <c r="AS37" i="25"/>
  <c r="AO37" i="25"/>
  <c r="AK37" i="25"/>
  <c r="AG37" i="25"/>
  <c r="AC37" i="25"/>
  <c r="Y37" i="25"/>
  <c r="U37" i="25"/>
  <c r="Q37" i="25"/>
  <c r="M37" i="25"/>
  <c r="I37" i="25"/>
  <c r="E37" i="25"/>
  <c r="DH42" i="25"/>
  <c r="DD42" i="25"/>
  <c r="CZ42" i="25"/>
  <c r="CV42" i="25"/>
  <c r="CR42" i="25"/>
  <c r="CN42" i="25"/>
  <c r="CJ42" i="25"/>
  <c r="CF42" i="25"/>
  <c r="CB42" i="25"/>
  <c r="BX42" i="25"/>
  <c r="BT42" i="25"/>
  <c r="BP42" i="25"/>
  <c r="BL42" i="25"/>
  <c r="BH42" i="25"/>
  <c r="BD42" i="25"/>
  <c r="AZ42" i="25"/>
  <c r="AV42" i="25"/>
  <c r="AR42" i="25"/>
  <c r="AN42" i="25"/>
  <c r="AJ42" i="25"/>
  <c r="AF42" i="25"/>
  <c r="AB42" i="25"/>
  <c r="X42" i="25"/>
  <c r="T42" i="25"/>
  <c r="P42" i="25"/>
  <c r="L42" i="25"/>
  <c r="H42" i="25"/>
  <c r="D42" i="25"/>
  <c r="DG42" i="25"/>
  <c r="DC42" i="25"/>
  <c r="CY42" i="25"/>
  <c r="CU42" i="25"/>
  <c r="CQ42" i="25"/>
  <c r="CM42" i="25"/>
  <c r="CI42" i="25"/>
  <c r="CE42" i="25"/>
  <c r="CA42" i="25"/>
  <c r="BW42" i="25"/>
  <c r="BS42" i="25"/>
  <c r="BO42" i="25"/>
  <c r="BK42" i="25"/>
  <c r="BG42" i="25"/>
  <c r="BC42" i="25"/>
  <c r="AY42" i="25"/>
  <c r="AU42" i="25"/>
  <c r="AQ42" i="25"/>
  <c r="AM42" i="25"/>
  <c r="AI42" i="25"/>
  <c r="AE42" i="25"/>
  <c r="AA42" i="25"/>
  <c r="W42" i="25"/>
  <c r="S42" i="25"/>
  <c r="O42" i="25"/>
  <c r="K42" i="25"/>
  <c r="G42" i="25"/>
  <c r="C42" i="25"/>
  <c r="DF42" i="25"/>
  <c r="DB42" i="25"/>
  <c r="CX42" i="25"/>
  <c r="CT42" i="25"/>
  <c r="CP42" i="25"/>
  <c r="CL42" i="25"/>
  <c r="CH42" i="25"/>
  <c r="CD42" i="25"/>
  <c r="BZ42" i="25"/>
  <c r="BV42" i="25"/>
  <c r="BR42" i="25"/>
  <c r="BN42" i="25"/>
  <c r="BJ42" i="25"/>
  <c r="BF42" i="25"/>
  <c r="BB42" i="25"/>
  <c r="AX42" i="25"/>
  <c r="AT42" i="25"/>
  <c r="AP42" i="25"/>
  <c r="AL42" i="25"/>
  <c r="AH42" i="25"/>
  <c r="AD42" i="25"/>
  <c r="Z42" i="25"/>
  <c r="V42" i="25"/>
  <c r="R42" i="25"/>
  <c r="N42" i="25"/>
  <c r="J42" i="25"/>
  <c r="F42" i="25"/>
  <c r="B42" i="25"/>
  <c r="DI42" i="25"/>
  <c r="DE42" i="25"/>
  <c r="DA42" i="25"/>
  <c r="CW42" i="25"/>
  <c r="CS42" i="25"/>
  <c r="CO42" i="25"/>
  <c r="CK42" i="25"/>
  <c r="CG42" i="25"/>
  <c r="CC42" i="25"/>
  <c r="BY42" i="25"/>
  <c r="BU42" i="25"/>
  <c r="BQ42" i="25"/>
  <c r="BM42" i="25"/>
  <c r="BI42" i="25"/>
  <c r="BE42" i="25"/>
  <c r="BA42" i="25"/>
  <c r="AW42" i="25"/>
  <c r="AS42" i="25"/>
  <c r="AO42" i="25"/>
  <c r="AK42" i="25"/>
  <c r="AG42" i="25"/>
  <c r="AC42" i="25"/>
  <c r="Y42" i="25"/>
  <c r="U42" i="25"/>
  <c r="Q42" i="25"/>
  <c r="M42" i="25"/>
  <c r="I42" i="25"/>
  <c r="E42" i="25"/>
  <c r="DH45" i="25"/>
  <c r="DD45" i="25"/>
  <c r="CZ45" i="25"/>
  <c r="CV45" i="25"/>
  <c r="CR45" i="25"/>
  <c r="CN45" i="25"/>
  <c r="CJ45" i="25"/>
  <c r="CF45" i="25"/>
  <c r="CB45" i="25"/>
  <c r="BX45" i="25"/>
  <c r="BT45" i="25"/>
  <c r="BP45" i="25"/>
  <c r="BL45" i="25"/>
  <c r="BH45" i="25"/>
  <c r="BD45" i="25"/>
  <c r="AZ45" i="25"/>
  <c r="AV45" i="25"/>
  <c r="AR45" i="25"/>
  <c r="AN45" i="25"/>
  <c r="AJ45" i="25"/>
  <c r="AF45" i="25"/>
  <c r="AB45" i="25"/>
  <c r="X45" i="25"/>
  <c r="T45" i="25"/>
  <c r="P45" i="25"/>
  <c r="L45" i="25"/>
  <c r="H45" i="25"/>
  <c r="D45" i="25"/>
  <c r="DG45" i="25"/>
  <c r="DC45" i="25"/>
  <c r="CY45" i="25"/>
  <c r="CU45" i="25"/>
  <c r="CQ45" i="25"/>
  <c r="CM45" i="25"/>
  <c r="CI45" i="25"/>
  <c r="CE45" i="25"/>
  <c r="CA45" i="25"/>
  <c r="BW45" i="25"/>
  <c r="BS45" i="25"/>
  <c r="BO45" i="25"/>
  <c r="BK45" i="25"/>
  <c r="BG45" i="25"/>
  <c r="BC45" i="25"/>
  <c r="AY45" i="25"/>
  <c r="AU45" i="25"/>
  <c r="AQ45" i="25"/>
  <c r="AM45" i="25"/>
  <c r="AI45" i="25"/>
  <c r="AE45" i="25"/>
  <c r="AA45" i="25"/>
  <c r="W45" i="25"/>
  <c r="S45" i="25"/>
  <c r="O45" i="25"/>
  <c r="K45" i="25"/>
  <c r="G45" i="25"/>
  <c r="C45" i="25"/>
  <c r="DF45" i="25"/>
  <c r="DB45" i="25"/>
  <c r="CX45" i="25"/>
  <c r="CT45" i="25"/>
  <c r="CP45" i="25"/>
  <c r="CL45" i="25"/>
  <c r="CH45" i="25"/>
  <c r="CD45" i="25"/>
  <c r="BZ45" i="25"/>
  <c r="BV45" i="25"/>
  <c r="BR45" i="25"/>
  <c r="BN45" i="25"/>
  <c r="BJ45" i="25"/>
  <c r="BF45" i="25"/>
  <c r="BB45" i="25"/>
  <c r="AX45" i="25"/>
  <c r="AT45" i="25"/>
  <c r="AP45" i="25"/>
  <c r="AL45" i="25"/>
  <c r="AH45" i="25"/>
  <c r="AD45" i="25"/>
  <c r="Z45" i="25"/>
  <c r="V45" i="25"/>
  <c r="R45" i="25"/>
  <c r="N45" i="25"/>
  <c r="J45" i="25"/>
  <c r="F45" i="25"/>
  <c r="B45" i="25"/>
  <c r="DI45" i="25"/>
  <c r="DE45" i="25"/>
  <c r="DA45" i="25"/>
  <c r="CW45" i="25"/>
  <c r="CS45" i="25"/>
  <c r="CO45" i="25"/>
  <c r="CK45" i="25"/>
  <c r="CG45" i="25"/>
  <c r="CC45" i="25"/>
  <c r="BY45" i="25"/>
  <c r="BU45" i="25"/>
  <c r="BQ45" i="25"/>
  <c r="BM45" i="25"/>
  <c r="BI45" i="25"/>
  <c r="BE45" i="25"/>
  <c r="BA45" i="25"/>
  <c r="AW45" i="25"/>
  <c r="AS45" i="25"/>
  <c r="AO45" i="25"/>
  <c r="AK45" i="25"/>
  <c r="AG45" i="25"/>
  <c r="AC45" i="25"/>
  <c r="Y45" i="25"/>
  <c r="U45" i="25"/>
  <c r="Q45" i="25"/>
  <c r="M45" i="25"/>
  <c r="I45" i="25"/>
  <c r="E45" i="25"/>
  <c r="DI50" i="25"/>
  <c r="DE50" i="25"/>
  <c r="DA50" i="25"/>
  <c r="CW50" i="25"/>
  <c r="CS50" i="25"/>
  <c r="CO50" i="25"/>
  <c r="CK50" i="25"/>
  <c r="CG50" i="25"/>
  <c r="CC50" i="25"/>
  <c r="BY50" i="25"/>
  <c r="BU50" i="25"/>
  <c r="BQ50" i="25"/>
  <c r="BM50" i="25"/>
  <c r="BI50" i="25"/>
  <c r="BE50" i="25"/>
  <c r="BA50" i="25"/>
  <c r="AW50" i="25"/>
  <c r="AS50" i="25"/>
  <c r="AO50" i="25"/>
  <c r="AK50" i="25"/>
  <c r="AG50" i="25"/>
  <c r="AC50" i="25"/>
  <c r="Y50" i="25"/>
  <c r="U50" i="25"/>
  <c r="Q50" i="25"/>
  <c r="M50" i="25"/>
  <c r="I50" i="25"/>
  <c r="E50" i="25"/>
  <c r="DH50" i="25"/>
  <c r="DD50" i="25"/>
  <c r="CZ50" i="25"/>
  <c r="CV50" i="25"/>
  <c r="CR50" i="25"/>
  <c r="CN50" i="25"/>
  <c r="CJ50" i="25"/>
  <c r="CF50" i="25"/>
  <c r="CB50" i="25"/>
  <c r="BX50" i="25"/>
  <c r="BT50" i="25"/>
  <c r="BP50" i="25"/>
  <c r="BL50" i="25"/>
  <c r="BH50" i="25"/>
  <c r="BD50" i="25"/>
  <c r="AZ50" i="25"/>
  <c r="AV50" i="25"/>
  <c r="AR50" i="25"/>
  <c r="DG50" i="25"/>
  <c r="DC50" i="25"/>
  <c r="CY50" i="25"/>
  <c r="CU50" i="25"/>
  <c r="CQ50" i="25"/>
  <c r="CM50" i="25"/>
  <c r="CI50" i="25"/>
  <c r="CE50" i="25"/>
  <c r="CA50" i="25"/>
  <c r="BW50" i="25"/>
  <c r="BS50" i="25"/>
  <c r="BO50" i="25"/>
  <c r="BK50" i="25"/>
  <c r="BG50" i="25"/>
  <c r="BC50" i="25"/>
  <c r="AY50" i="25"/>
  <c r="AU50" i="25"/>
  <c r="AQ50" i="25"/>
  <c r="AM50" i="25"/>
  <c r="AI50" i="25"/>
  <c r="AE50" i="25"/>
  <c r="AA50" i="25"/>
  <c r="W50" i="25"/>
  <c r="S50" i="25"/>
  <c r="O50" i="25"/>
  <c r="K50" i="25"/>
  <c r="G50" i="25"/>
  <c r="C50" i="25"/>
  <c r="DB50" i="25"/>
  <c r="CL50" i="25"/>
  <c r="BV50" i="25"/>
  <c r="BF50" i="25"/>
  <c r="AP50" i="25"/>
  <c r="AH50" i="25"/>
  <c r="Z50" i="25"/>
  <c r="R50" i="25"/>
  <c r="J50" i="25"/>
  <c r="B50" i="25"/>
  <c r="CX50" i="25"/>
  <c r="CH50" i="25"/>
  <c r="BR50" i="25"/>
  <c r="BB50" i="25"/>
  <c r="AN50" i="25"/>
  <c r="AF50" i="25"/>
  <c r="X50" i="25"/>
  <c r="P50" i="25"/>
  <c r="H50" i="25"/>
  <c r="CT50" i="25"/>
  <c r="CD50" i="25"/>
  <c r="BN50" i="25"/>
  <c r="AX50" i="25"/>
  <c r="AL50" i="25"/>
  <c r="AD50" i="25"/>
  <c r="V50" i="25"/>
  <c r="N50" i="25"/>
  <c r="F50" i="25"/>
  <c r="DF50" i="25"/>
  <c r="CP50" i="25"/>
  <c r="BZ50" i="25"/>
  <c r="BJ50" i="25"/>
  <c r="AT50" i="25"/>
  <c r="AJ50" i="25"/>
  <c r="AB50" i="25"/>
  <c r="T50" i="25"/>
  <c r="L50" i="25"/>
  <c r="D50" i="25"/>
  <c r="DI53" i="25"/>
  <c r="DE53" i="25"/>
  <c r="DA53" i="25"/>
  <c r="CW53" i="25"/>
  <c r="CS53" i="25"/>
  <c r="CO53" i="25"/>
  <c r="CK53" i="25"/>
  <c r="CG53" i="25"/>
  <c r="CC53" i="25"/>
  <c r="BY53" i="25"/>
  <c r="BU53" i="25"/>
  <c r="BQ53" i="25"/>
  <c r="BM53" i="25"/>
  <c r="BI53" i="25"/>
  <c r="BE53" i="25"/>
  <c r="BA53" i="25"/>
  <c r="AW53" i="25"/>
  <c r="AS53" i="25"/>
  <c r="AO53" i="25"/>
  <c r="AK53" i="25"/>
  <c r="AG53" i="25"/>
  <c r="AC53" i="25"/>
  <c r="Y53" i="25"/>
  <c r="U53" i="25"/>
  <c r="Q53" i="25"/>
  <c r="M53" i="25"/>
  <c r="I53" i="25"/>
  <c r="E53" i="25"/>
  <c r="DH53" i="25"/>
  <c r="DD53" i="25"/>
  <c r="CZ53" i="25"/>
  <c r="CV53" i="25"/>
  <c r="CR53" i="25"/>
  <c r="CN53" i="25"/>
  <c r="CJ53" i="25"/>
  <c r="CF53" i="25"/>
  <c r="CB53" i="25"/>
  <c r="BX53" i="25"/>
  <c r="BT53" i="25"/>
  <c r="BP53" i="25"/>
  <c r="BL53" i="25"/>
  <c r="BH53" i="25"/>
  <c r="BD53" i="25"/>
  <c r="AZ53" i="25"/>
  <c r="AV53" i="25"/>
  <c r="AR53" i="25"/>
  <c r="AN53" i="25"/>
  <c r="AJ53" i="25"/>
  <c r="AF53" i="25"/>
  <c r="AB53" i="25"/>
  <c r="X53" i="25"/>
  <c r="T53" i="25"/>
  <c r="P53" i="25"/>
  <c r="L53" i="25"/>
  <c r="H53" i="25"/>
  <c r="D53" i="25"/>
  <c r="DG53" i="25"/>
  <c r="DC53" i="25"/>
  <c r="CY53" i="25"/>
  <c r="CU53" i="25"/>
  <c r="CQ53" i="25"/>
  <c r="CM53" i="25"/>
  <c r="CI53" i="25"/>
  <c r="CE53" i="25"/>
  <c r="CA53" i="25"/>
  <c r="BW53" i="25"/>
  <c r="BS53" i="25"/>
  <c r="BO53" i="25"/>
  <c r="BK53" i="25"/>
  <c r="BG53" i="25"/>
  <c r="BC53" i="25"/>
  <c r="AY53" i="25"/>
  <c r="AU53" i="25"/>
  <c r="AQ53" i="25"/>
  <c r="AM53" i="25"/>
  <c r="AI53" i="25"/>
  <c r="AE53" i="25"/>
  <c r="AA53" i="25"/>
  <c r="W53" i="25"/>
  <c r="S53" i="25"/>
  <c r="O53" i="25"/>
  <c r="K53" i="25"/>
  <c r="G53" i="25"/>
  <c r="C53" i="25"/>
  <c r="DF53" i="25"/>
  <c r="DB53" i="25"/>
  <c r="CX53" i="25"/>
  <c r="CT53" i="25"/>
  <c r="CP53" i="25"/>
  <c r="CL53" i="25"/>
  <c r="CH53" i="25"/>
  <c r="CD53" i="25"/>
  <c r="BZ53" i="25"/>
  <c r="BV53" i="25"/>
  <c r="BR53" i="25"/>
  <c r="BN53" i="25"/>
  <c r="BJ53" i="25"/>
  <c r="BF53" i="25"/>
  <c r="BB53" i="25"/>
  <c r="AX53" i="25"/>
  <c r="AT53" i="25"/>
  <c r="AP53" i="25"/>
  <c r="AL53" i="25"/>
  <c r="AH53" i="25"/>
  <c r="AD53" i="25"/>
  <c r="Z53" i="25"/>
  <c r="V53" i="25"/>
  <c r="R53" i="25"/>
  <c r="N53" i="25"/>
  <c r="J53" i="25"/>
  <c r="F53" i="25"/>
  <c r="B53" i="25"/>
  <c r="BB4" i="20"/>
  <c r="BC4" i="20" s="1"/>
  <c r="D4" i="20" s="1"/>
  <c r="BB8" i="20"/>
  <c r="BC8" i="20" s="1"/>
  <c r="H8" i="20" s="1"/>
  <c r="BB12" i="20"/>
  <c r="BC12" i="20" s="1"/>
  <c r="L12" i="20" s="1"/>
  <c r="BB16" i="20"/>
  <c r="BC16" i="20" s="1"/>
  <c r="P16" i="20" s="1"/>
  <c r="BB20" i="20"/>
  <c r="BC20" i="20" s="1"/>
  <c r="T20" i="20" s="1"/>
  <c r="BB24" i="20"/>
  <c r="BC24" i="20" s="1"/>
  <c r="X24" i="20" s="1"/>
  <c r="BB28" i="20"/>
  <c r="BC28" i="20" s="1"/>
  <c r="AB28" i="20" s="1"/>
  <c r="BB32" i="20"/>
  <c r="BC32" i="20" s="1"/>
  <c r="AF32" i="20" s="1"/>
  <c r="BB36" i="20"/>
  <c r="BC36" i="20" s="1"/>
  <c r="AJ36" i="20" s="1"/>
  <c r="BB40" i="20"/>
  <c r="BC40" i="20" s="1"/>
  <c r="AN40" i="20" s="1"/>
  <c r="BB44" i="20"/>
  <c r="BC44" i="20" s="1"/>
  <c r="AR44" i="20" s="1"/>
  <c r="BB48" i="20"/>
  <c r="BC48" i="20" s="1"/>
  <c r="AV48" i="20" s="1"/>
  <c r="BB52" i="20"/>
  <c r="BC52" i="20" s="1"/>
  <c r="AZ52" i="20" s="1"/>
  <c r="Y2" i="18"/>
  <c r="AC2" i="18"/>
  <c r="AG2" i="18"/>
  <c r="AK2" i="18"/>
  <c r="AO2" i="18"/>
  <c r="AS2" i="18"/>
  <c r="AW2" i="18"/>
  <c r="E3" i="18"/>
  <c r="I3" i="18"/>
  <c r="M3" i="18"/>
  <c r="Q3" i="18"/>
  <c r="U3" i="18"/>
  <c r="Y3" i="18"/>
  <c r="AC3" i="18"/>
  <c r="AG3" i="18"/>
  <c r="AK3" i="18"/>
  <c r="AO3" i="18"/>
  <c r="AS3" i="18"/>
  <c r="AW3" i="18"/>
  <c r="E4" i="18"/>
  <c r="I4" i="18"/>
  <c r="M4" i="18"/>
  <c r="Q4" i="18"/>
  <c r="U4" i="18"/>
  <c r="Y4" i="18"/>
  <c r="AC4" i="18"/>
  <c r="AG4" i="18"/>
  <c r="AK4" i="18"/>
  <c r="AO4" i="18"/>
  <c r="AS4" i="18"/>
  <c r="AW4" i="18"/>
  <c r="E5" i="18"/>
  <c r="I5" i="18"/>
  <c r="I5" i="19" s="1"/>
  <c r="M5" i="18"/>
  <c r="Q5" i="18"/>
  <c r="U5" i="18"/>
  <c r="Y5" i="18"/>
  <c r="AC5" i="18"/>
  <c r="AG5" i="18"/>
  <c r="AK5" i="18"/>
  <c r="AO5" i="18"/>
  <c r="AS5" i="18"/>
  <c r="AW5" i="18"/>
  <c r="E6" i="18"/>
  <c r="I6" i="18"/>
  <c r="M6" i="18"/>
  <c r="Q6" i="18"/>
  <c r="U6" i="18"/>
  <c r="Y6" i="18"/>
  <c r="AC6" i="18"/>
  <c r="AG6" i="18"/>
  <c r="AK6" i="18"/>
  <c r="AO6" i="18"/>
  <c r="AS6" i="18"/>
  <c r="AW6" i="18"/>
  <c r="E7" i="18"/>
  <c r="I7" i="18"/>
  <c r="M7" i="18"/>
  <c r="Q7" i="18"/>
  <c r="U7" i="18"/>
  <c r="Y7" i="18"/>
  <c r="AC7" i="18"/>
  <c r="AG7" i="18"/>
  <c r="AK7" i="18"/>
  <c r="AO7" i="18"/>
  <c r="AS7" i="18"/>
  <c r="AW7" i="18"/>
  <c r="E8" i="18"/>
  <c r="I8" i="18"/>
  <c r="M8" i="18"/>
  <c r="Q8" i="18"/>
  <c r="U8" i="18"/>
  <c r="Y8" i="18"/>
  <c r="AC8" i="18"/>
  <c r="AG8" i="18"/>
  <c r="AK8" i="18"/>
  <c r="AO8" i="18"/>
  <c r="AS8" i="18"/>
  <c r="AW8" i="18"/>
  <c r="E9" i="18"/>
  <c r="I9" i="18"/>
  <c r="M9" i="18"/>
  <c r="Q9" i="18"/>
  <c r="U9" i="18"/>
  <c r="Y9" i="18"/>
  <c r="AC9" i="18"/>
  <c r="AG9" i="18"/>
  <c r="AK9" i="18"/>
  <c r="AO9" i="18"/>
  <c r="AS9" i="18"/>
  <c r="AW9" i="18"/>
  <c r="E10" i="18"/>
  <c r="I10" i="18"/>
  <c r="M10" i="18"/>
  <c r="Q10" i="18"/>
  <c r="U10" i="18"/>
  <c r="Y10" i="18"/>
  <c r="AC10" i="18"/>
  <c r="AG10" i="18"/>
  <c r="AK10" i="18"/>
  <c r="AO10" i="18"/>
  <c r="AS10" i="18"/>
  <c r="AW10" i="18"/>
  <c r="E11" i="18"/>
  <c r="I11" i="18"/>
  <c r="M11" i="18"/>
  <c r="Q11" i="18"/>
  <c r="U11" i="18"/>
  <c r="Y11" i="18"/>
  <c r="AC11" i="18"/>
  <c r="AG11" i="18"/>
  <c r="AK11" i="18"/>
  <c r="AO11" i="18"/>
  <c r="AS11" i="18"/>
  <c r="AW11" i="18"/>
  <c r="E12" i="18"/>
  <c r="I12" i="18"/>
  <c r="M12" i="18"/>
  <c r="Q12" i="18"/>
  <c r="U12" i="18"/>
  <c r="Y12" i="18"/>
  <c r="AC12" i="18"/>
  <c r="AG12" i="18"/>
  <c r="AK12" i="18"/>
  <c r="AO12" i="18"/>
  <c r="AS12" i="18"/>
  <c r="AW12" i="18"/>
  <c r="E13" i="18"/>
  <c r="I13" i="18"/>
  <c r="M13" i="18"/>
  <c r="Q13" i="18"/>
  <c r="U13" i="18"/>
  <c r="Y13" i="18"/>
  <c r="AC13" i="18"/>
  <c r="AG13" i="18"/>
  <c r="AK13" i="18"/>
  <c r="AO13" i="18"/>
  <c r="AS13" i="18"/>
  <c r="AW13" i="18"/>
  <c r="E14" i="18"/>
  <c r="I14" i="18"/>
  <c r="M14" i="18"/>
  <c r="Q14" i="18"/>
  <c r="U14" i="18"/>
  <c r="Y14" i="18"/>
  <c r="AC14" i="18"/>
  <c r="AG14" i="18"/>
  <c r="AK14" i="18"/>
  <c r="AO14" i="18"/>
  <c r="AS14" i="18"/>
  <c r="AW14" i="18"/>
  <c r="E15" i="18"/>
  <c r="I15" i="18"/>
  <c r="M15" i="18"/>
  <c r="Q15" i="18"/>
  <c r="U15" i="18"/>
  <c r="Y15" i="18"/>
  <c r="AC15" i="18"/>
  <c r="AG15" i="18"/>
  <c r="AK15" i="18"/>
  <c r="AO15" i="18"/>
  <c r="AS15" i="18"/>
  <c r="AW15" i="18"/>
  <c r="E16" i="18"/>
  <c r="I16" i="18"/>
  <c r="M16" i="18"/>
  <c r="Q16" i="18"/>
  <c r="U16" i="18"/>
  <c r="Y16" i="18"/>
  <c r="AC16" i="18"/>
  <c r="AG16" i="18"/>
  <c r="AK16" i="18"/>
  <c r="AO16" i="18"/>
  <c r="AS16" i="18"/>
  <c r="AW16" i="18"/>
  <c r="E17" i="18"/>
  <c r="I17" i="18"/>
  <c r="M17" i="18"/>
  <c r="Q17" i="18"/>
  <c r="U17" i="18"/>
  <c r="Y17" i="18"/>
  <c r="AC17" i="18"/>
  <c r="AG17" i="18"/>
  <c r="AK17" i="18"/>
  <c r="AO17" i="18"/>
  <c r="AS17" i="18"/>
  <c r="AW17" i="18"/>
  <c r="E18" i="18"/>
  <c r="I18" i="18"/>
  <c r="M18" i="18"/>
  <c r="Q18" i="18"/>
  <c r="U18" i="18"/>
  <c r="Y18" i="18"/>
  <c r="AC18" i="18"/>
  <c r="AG18" i="18"/>
  <c r="AK18" i="18"/>
  <c r="AO18" i="18"/>
  <c r="AS18" i="18"/>
  <c r="AW18" i="18"/>
  <c r="E19" i="18"/>
  <c r="I19" i="18"/>
  <c r="M19" i="18"/>
  <c r="Q19" i="18"/>
  <c r="U19" i="18"/>
  <c r="Y19" i="18"/>
  <c r="Y19" i="19" s="1"/>
  <c r="AC19" i="18"/>
  <c r="AG19" i="18"/>
  <c r="AK19" i="18"/>
  <c r="AO19" i="18"/>
  <c r="AO19" i="19" s="1"/>
  <c r="AS19" i="18"/>
  <c r="AW19" i="18"/>
  <c r="E20" i="18"/>
  <c r="I20" i="18"/>
  <c r="M20" i="18"/>
  <c r="Q20" i="18"/>
  <c r="U20" i="18"/>
  <c r="Y20" i="18"/>
  <c r="AC20" i="18"/>
  <c r="AG20" i="18"/>
  <c r="AK20" i="18"/>
  <c r="AO20" i="18"/>
  <c r="AS20" i="18"/>
  <c r="AW20" i="18"/>
  <c r="E21" i="18"/>
  <c r="I21" i="18"/>
  <c r="M21" i="18"/>
  <c r="Q21" i="18"/>
  <c r="U21" i="18"/>
  <c r="Y21" i="18"/>
  <c r="AC21" i="18"/>
  <c r="AG21" i="18"/>
  <c r="AK21" i="18"/>
  <c r="AO21" i="18"/>
  <c r="AS21" i="18"/>
  <c r="AW21" i="18"/>
  <c r="E22" i="18"/>
  <c r="I22" i="18"/>
  <c r="M22" i="18"/>
  <c r="Q22" i="18"/>
  <c r="U22" i="18"/>
  <c r="Y22" i="18"/>
  <c r="AC22" i="18"/>
  <c r="AG22" i="18"/>
  <c r="AK22" i="18"/>
  <c r="AO22" i="18"/>
  <c r="AS22" i="18"/>
  <c r="AW22" i="18"/>
  <c r="E23" i="18"/>
  <c r="I23" i="18"/>
  <c r="M23" i="18"/>
  <c r="Q23" i="18"/>
  <c r="U23" i="18"/>
  <c r="Y23" i="18"/>
  <c r="AC23" i="18"/>
  <c r="AG23" i="18"/>
  <c r="AK23" i="18"/>
  <c r="AO23" i="18"/>
  <c r="AS23" i="18"/>
  <c r="AW23" i="18"/>
  <c r="E24" i="18"/>
  <c r="I24" i="18"/>
  <c r="M24" i="18"/>
  <c r="Q24" i="18"/>
  <c r="U24" i="18"/>
  <c r="Y24" i="18"/>
  <c r="AC24" i="18"/>
  <c r="AG24" i="18"/>
  <c r="AK24" i="18"/>
  <c r="AO24" i="18"/>
  <c r="AS24" i="18"/>
  <c r="AW24" i="18"/>
  <c r="E25" i="18"/>
  <c r="I25" i="18"/>
  <c r="M25" i="18"/>
  <c r="Q25" i="18"/>
  <c r="U25" i="18"/>
  <c r="Y25" i="18"/>
  <c r="AC25" i="18"/>
  <c r="AG25" i="18"/>
  <c r="AK25" i="18"/>
  <c r="AO25" i="18"/>
  <c r="AS25" i="18"/>
  <c r="AW25" i="18"/>
  <c r="E26" i="18"/>
  <c r="I26" i="18"/>
  <c r="M26" i="18"/>
  <c r="Q26" i="18"/>
  <c r="U26" i="18"/>
  <c r="Y26" i="18"/>
  <c r="AC26" i="18"/>
  <c r="AG26" i="18"/>
  <c r="AK26" i="18"/>
  <c r="AO26" i="18"/>
  <c r="AS26" i="18"/>
  <c r="AW26" i="18"/>
  <c r="E27" i="18"/>
  <c r="U27" i="18"/>
  <c r="AK27" i="18"/>
  <c r="E28" i="18"/>
  <c r="I28" i="18"/>
  <c r="M28" i="18"/>
  <c r="Q28" i="18"/>
  <c r="U28" i="18"/>
  <c r="Y28" i="18"/>
  <c r="AC28" i="18"/>
  <c r="AG28" i="18"/>
  <c r="AK28" i="18"/>
  <c r="AO28" i="18"/>
  <c r="AS28" i="18"/>
  <c r="AW28" i="18"/>
  <c r="E29" i="18"/>
  <c r="I29" i="18"/>
  <c r="I29" i="19" s="1"/>
  <c r="M29" i="18"/>
  <c r="Q29" i="18"/>
  <c r="U29" i="18"/>
  <c r="Y29" i="18"/>
  <c r="Y29" i="19" s="1"/>
  <c r="AC29" i="18"/>
  <c r="AG29" i="18"/>
  <c r="AK29" i="18"/>
  <c r="AO29" i="18"/>
  <c r="AO29" i="19" s="1"/>
  <c r="AS29" i="18"/>
  <c r="AW29" i="18"/>
  <c r="E30" i="18"/>
  <c r="I30" i="18"/>
  <c r="M30" i="18"/>
  <c r="Q30" i="18"/>
  <c r="U30" i="18"/>
  <c r="Y30" i="18"/>
  <c r="AC30" i="18"/>
  <c r="AG30" i="18"/>
  <c r="AK30" i="18"/>
  <c r="AO30" i="18"/>
  <c r="AS30" i="18"/>
  <c r="AW30" i="18"/>
  <c r="E31" i="18"/>
  <c r="I31" i="18"/>
  <c r="M31" i="18"/>
  <c r="Q31" i="18"/>
  <c r="U31" i="18"/>
  <c r="Y31" i="18"/>
  <c r="AC31" i="18"/>
  <c r="AG31" i="18"/>
  <c r="AK31" i="18"/>
  <c r="AO31" i="18"/>
  <c r="AS31" i="18"/>
  <c r="AW31" i="18"/>
  <c r="E32" i="18"/>
  <c r="I32" i="18"/>
  <c r="M32" i="18"/>
  <c r="Q32" i="18"/>
  <c r="U32" i="18"/>
  <c r="Y32" i="18"/>
  <c r="AC32" i="18"/>
  <c r="AG32" i="18"/>
  <c r="AK32" i="18"/>
  <c r="AO32" i="18"/>
  <c r="AS32" i="18"/>
  <c r="AW32" i="18"/>
  <c r="E33" i="18"/>
  <c r="I33" i="18"/>
  <c r="M33" i="18"/>
  <c r="Q33" i="18"/>
  <c r="U33" i="18"/>
  <c r="Y33" i="18"/>
  <c r="AC33" i="18"/>
  <c r="AG33" i="18"/>
  <c r="AK33" i="18"/>
  <c r="AO33" i="18"/>
  <c r="AS33" i="18"/>
  <c r="AW33" i="18"/>
  <c r="E34" i="18"/>
  <c r="I34" i="18"/>
  <c r="M34" i="18"/>
  <c r="Q34" i="18"/>
  <c r="U34" i="18"/>
  <c r="Y34" i="18"/>
  <c r="AC34" i="18"/>
  <c r="AG34" i="18"/>
  <c r="AK34" i="18"/>
  <c r="AO34" i="18"/>
  <c r="AS34" i="18"/>
  <c r="AW34" i="18"/>
  <c r="E35" i="18"/>
  <c r="I35" i="18"/>
  <c r="M35" i="18"/>
  <c r="Q35" i="18"/>
  <c r="U35" i="18"/>
  <c r="Y35" i="18"/>
  <c r="AC35" i="18"/>
  <c r="AG35" i="18"/>
  <c r="AK35" i="18"/>
  <c r="AO35" i="18"/>
  <c r="AS35" i="18"/>
  <c r="AW35" i="18"/>
  <c r="E36" i="18"/>
  <c r="I36" i="18"/>
  <c r="M36" i="18"/>
  <c r="Q36" i="18"/>
  <c r="U36" i="18"/>
  <c r="Y36" i="18"/>
  <c r="AC36" i="18"/>
  <c r="AG36" i="18"/>
  <c r="AK36" i="18"/>
  <c r="AO36" i="18"/>
  <c r="AS36" i="18"/>
  <c r="AW36" i="18"/>
  <c r="E37" i="18"/>
  <c r="I37" i="18"/>
  <c r="M37" i="18"/>
  <c r="Q37" i="18"/>
  <c r="U37" i="18"/>
  <c r="Y37" i="18"/>
  <c r="AC37" i="18"/>
  <c r="AG37" i="18"/>
  <c r="AK37" i="18"/>
  <c r="AO37" i="18"/>
  <c r="AS37" i="18"/>
  <c r="AW37" i="18"/>
  <c r="E38" i="18"/>
  <c r="I38" i="18"/>
  <c r="M38" i="18"/>
  <c r="Q38" i="18"/>
  <c r="U38" i="18"/>
  <c r="Y38" i="18"/>
  <c r="AC38" i="18"/>
  <c r="AG38" i="18"/>
  <c r="AK38" i="18"/>
  <c r="AO38" i="18"/>
  <c r="AS38" i="18"/>
  <c r="AW38" i="18"/>
  <c r="E39" i="18"/>
  <c r="I39" i="18"/>
  <c r="I39" i="19" s="1"/>
  <c r="M39" i="18"/>
  <c r="Q39" i="18"/>
  <c r="U39" i="18"/>
  <c r="Y39" i="18"/>
  <c r="Y39" i="19" s="1"/>
  <c r="AC39" i="18"/>
  <c r="AG39" i="18"/>
  <c r="AK39" i="18"/>
  <c r="AO39" i="18"/>
  <c r="AO39" i="19" s="1"/>
  <c r="AS39" i="18"/>
  <c r="AW39" i="18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E41" i="18"/>
  <c r="I41" i="18"/>
  <c r="M41" i="18"/>
  <c r="Q41" i="18"/>
  <c r="U41" i="18"/>
  <c r="Y41" i="18"/>
  <c r="AC41" i="18"/>
  <c r="AG41" i="18"/>
  <c r="AK41" i="18"/>
  <c r="AO41" i="18"/>
  <c r="AS41" i="18"/>
  <c r="AW41" i="18"/>
  <c r="E42" i="18"/>
  <c r="I42" i="18"/>
  <c r="M42" i="18"/>
  <c r="Q42" i="18"/>
  <c r="U42" i="18"/>
  <c r="Y42" i="18"/>
  <c r="AC42" i="18"/>
  <c r="AG42" i="18"/>
  <c r="AK42" i="18"/>
  <c r="AO42" i="18"/>
  <c r="AS42" i="18"/>
  <c r="AW42" i="18"/>
  <c r="E43" i="18"/>
  <c r="I43" i="18"/>
  <c r="M43" i="18"/>
  <c r="Q43" i="18"/>
  <c r="U43" i="18"/>
  <c r="Y43" i="18"/>
  <c r="AC43" i="18"/>
  <c r="AG43" i="18"/>
  <c r="AK43" i="18"/>
  <c r="AO43" i="18"/>
  <c r="AS43" i="18"/>
  <c r="AW43" i="18"/>
  <c r="E44" i="18"/>
  <c r="I44" i="18"/>
  <c r="M44" i="18"/>
  <c r="Q44" i="18"/>
  <c r="U44" i="18"/>
  <c r="Y44" i="18"/>
  <c r="AC44" i="18"/>
  <c r="AG44" i="18"/>
  <c r="AK44" i="18"/>
  <c r="AO44" i="18"/>
  <c r="AS44" i="18"/>
  <c r="AW44" i="18"/>
  <c r="E45" i="18"/>
  <c r="I45" i="18"/>
  <c r="M45" i="18"/>
  <c r="Q45" i="18"/>
  <c r="U45" i="18"/>
  <c r="Y45" i="18"/>
  <c r="AC45" i="18"/>
  <c r="AG45" i="18"/>
  <c r="AK45" i="18"/>
  <c r="AO45" i="18"/>
  <c r="AS45" i="18"/>
  <c r="AW45" i="18"/>
  <c r="E46" i="18"/>
  <c r="I46" i="18"/>
  <c r="M46" i="18"/>
  <c r="Q46" i="18"/>
  <c r="U46" i="18"/>
  <c r="Y46" i="18"/>
  <c r="AC46" i="18"/>
  <c r="AG46" i="18"/>
  <c r="AK46" i="18"/>
  <c r="AO46" i="18"/>
  <c r="AS46" i="18"/>
  <c r="AW46" i="18"/>
  <c r="E47" i="18"/>
  <c r="I47" i="18"/>
  <c r="M47" i="18"/>
  <c r="Q47" i="18"/>
  <c r="U47" i="18"/>
  <c r="Y47" i="18"/>
  <c r="AC47" i="18"/>
  <c r="AG47" i="18"/>
  <c r="AK47" i="18"/>
  <c r="AO47" i="18"/>
  <c r="AS47" i="18"/>
  <c r="AW47" i="18"/>
  <c r="E48" i="18"/>
  <c r="I48" i="18"/>
  <c r="M48" i="18"/>
  <c r="Q48" i="18"/>
  <c r="U48" i="18"/>
  <c r="Y48" i="18"/>
  <c r="AC48" i="18"/>
  <c r="AG48" i="18"/>
  <c r="AK48" i="18"/>
  <c r="AO48" i="18"/>
  <c r="AS48" i="18"/>
  <c r="AW48" i="18"/>
  <c r="E49" i="18"/>
  <c r="I49" i="18"/>
  <c r="M49" i="18"/>
  <c r="Q49" i="18"/>
  <c r="U49" i="18"/>
  <c r="Y49" i="18"/>
  <c r="AC49" i="18"/>
  <c r="AG49" i="18"/>
  <c r="AK49" i="18"/>
  <c r="AO49" i="18"/>
  <c r="AS49" i="18"/>
  <c r="AW49" i="18"/>
  <c r="E50" i="18"/>
  <c r="I50" i="18"/>
  <c r="M50" i="18"/>
  <c r="Q50" i="18"/>
  <c r="U50" i="18"/>
  <c r="Y50" i="18"/>
  <c r="AC50" i="18"/>
  <c r="AG50" i="18"/>
  <c r="AK50" i="18"/>
  <c r="AO50" i="18"/>
  <c r="AS50" i="18"/>
  <c r="AW50" i="18"/>
  <c r="E51" i="18"/>
  <c r="U51" i="18"/>
  <c r="AK51" i="18"/>
  <c r="E52" i="18"/>
  <c r="I52" i="18"/>
  <c r="M52" i="18"/>
  <c r="Q52" i="18"/>
  <c r="U52" i="18"/>
  <c r="Y52" i="18"/>
  <c r="AC52" i="18"/>
  <c r="AG52" i="18"/>
  <c r="AK52" i="18"/>
  <c r="AO52" i="18"/>
  <c r="AS52" i="18"/>
  <c r="AW52" i="18"/>
  <c r="DF3" i="25"/>
  <c r="DB3" i="25"/>
  <c r="CX3" i="25"/>
  <c r="CT3" i="25"/>
  <c r="CP3" i="25"/>
  <c r="CL3" i="25"/>
  <c r="CH3" i="25"/>
  <c r="CD3" i="25"/>
  <c r="BZ3" i="25"/>
  <c r="BV3" i="25"/>
  <c r="BR3" i="25"/>
  <c r="BN3" i="25"/>
  <c r="BJ3" i="25"/>
  <c r="BF3" i="25"/>
  <c r="BB3" i="25"/>
  <c r="AX3" i="25"/>
  <c r="AT3" i="25"/>
  <c r="AP3" i="25"/>
  <c r="AL3" i="25"/>
  <c r="AH3" i="25"/>
  <c r="AD3" i="25"/>
  <c r="Z3" i="25"/>
  <c r="V3" i="25"/>
  <c r="R3" i="25"/>
  <c r="N3" i="25"/>
  <c r="J3" i="25"/>
  <c r="F3" i="25"/>
  <c r="B3" i="25"/>
  <c r="DI3" i="25"/>
  <c r="DE3" i="25"/>
  <c r="DA3" i="25"/>
  <c r="CW3" i="25"/>
  <c r="CS3" i="25"/>
  <c r="CO3" i="25"/>
  <c r="CK3" i="25"/>
  <c r="CG3" i="25"/>
  <c r="CC3" i="25"/>
  <c r="BY3" i="25"/>
  <c r="BU3" i="25"/>
  <c r="BQ3" i="25"/>
  <c r="BM3" i="25"/>
  <c r="BI3" i="25"/>
  <c r="BE3" i="25"/>
  <c r="BA3" i="25"/>
  <c r="AW3" i="25"/>
  <c r="AS3" i="25"/>
  <c r="AO3" i="25"/>
  <c r="AK3" i="25"/>
  <c r="AG3" i="25"/>
  <c r="AC3" i="25"/>
  <c r="Y3" i="25"/>
  <c r="U3" i="25"/>
  <c r="Q3" i="25"/>
  <c r="M3" i="25"/>
  <c r="I3" i="25"/>
  <c r="E3" i="25"/>
  <c r="DH3" i="25"/>
  <c r="DH3" i="27" s="1"/>
  <c r="DD3" i="25"/>
  <c r="DD3" i="27" s="1"/>
  <c r="CZ3" i="25"/>
  <c r="CZ3" i="27" s="1"/>
  <c r="CV3" i="25"/>
  <c r="CV3" i="27" s="1"/>
  <c r="CR3" i="25"/>
  <c r="CR3" i="27" s="1"/>
  <c r="CN3" i="25"/>
  <c r="CN3" i="27" s="1"/>
  <c r="CJ3" i="25"/>
  <c r="CJ3" i="27" s="1"/>
  <c r="CF3" i="25"/>
  <c r="CF3" i="27" s="1"/>
  <c r="CB3" i="25"/>
  <c r="CB3" i="27" s="1"/>
  <c r="BX3" i="25"/>
  <c r="BX3" i="27" s="1"/>
  <c r="BT3" i="25"/>
  <c r="BT3" i="27" s="1"/>
  <c r="BP3" i="25"/>
  <c r="BP3" i="27" s="1"/>
  <c r="BL3" i="25"/>
  <c r="BL3" i="27" s="1"/>
  <c r="BH3" i="25"/>
  <c r="BH3" i="27" s="1"/>
  <c r="BD3" i="25"/>
  <c r="BD3" i="27" s="1"/>
  <c r="AZ3" i="25"/>
  <c r="AZ3" i="27" s="1"/>
  <c r="AV3" i="25"/>
  <c r="AV3" i="27" s="1"/>
  <c r="AR3" i="25"/>
  <c r="AR3" i="27" s="1"/>
  <c r="AN3" i="25"/>
  <c r="AN3" i="27" s="1"/>
  <c r="AJ3" i="25"/>
  <c r="AJ3" i="27" s="1"/>
  <c r="AF3" i="25"/>
  <c r="AF3" i="27" s="1"/>
  <c r="AB3" i="25"/>
  <c r="AB3" i="27" s="1"/>
  <c r="X3" i="25"/>
  <c r="X3" i="27" s="1"/>
  <c r="T3" i="25"/>
  <c r="T3" i="27" s="1"/>
  <c r="P3" i="25"/>
  <c r="P3" i="27" s="1"/>
  <c r="L3" i="25"/>
  <c r="L3" i="27" s="1"/>
  <c r="H3" i="25"/>
  <c r="H3" i="27" s="1"/>
  <c r="D3" i="25"/>
  <c r="D3" i="27" s="1"/>
  <c r="DG3" i="25"/>
  <c r="DC3" i="25"/>
  <c r="DC3" i="27" s="1"/>
  <c r="CY3" i="25"/>
  <c r="CY3" i="27" s="1"/>
  <c r="CU3" i="25"/>
  <c r="CU3" i="27" s="1"/>
  <c r="CQ3" i="25"/>
  <c r="CQ3" i="27" s="1"/>
  <c r="CM3" i="25"/>
  <c r="CI3" i="25"/>
  <c r="CI3" i="27" s="1"/>
  <c r="CE3" i="25"/>
  <c r="CE3" i="27" s="1"/>
  <c r="CA3" i="25"/>
  <c r="CA3" i="27" s="1"/>
  <c r="BW3" i="25"/>
  <c r="BS3" i="25"/>
  <c r="BS3" i="27" s="1"/>
  <c r="BO3" i="25"/>
  <c r="BO3" i="27" s="1"/>
  <c r="BK3" i="25"/>
  <c r="BK3" i="27" s="1"/>
  <c r="BG3" i="25"/>
  <c r="BG3" i="27" s="1"/>
  <c r="BC3" i="25"/>
  <c r="BC3" i="27" s="1"/>
  <c r="AY3" i="25"/>
  <c r="AU3" i="25"/>
  <c r="AU3" i="27" s="1"/>
  <c r="AQ3" i="25"/>
  <c r="AQ3" i="27" s="1"/>
  <c r="AM3" i="25"/>
  <c r="AM3" i="27" s="1"/>
  <c r="AI3" i="25"/>
  <c r="AI3" i="27" s="1"/>
  <c r="AE3" i="25"/>
  <c r="AA3" i="25"/>
  <c r="AA3" i="27" s="1"/>
  <c r="W3" i="25"/>
  <c r="W3" i="27" s="1"/>
  <c r="S3" i="25"/>
  <c r="O3" i="25"/>
  <c r="O3" i="27" s="1"/>
  <c r="K3" i="25"/>
  <c r="K3" i="27" s="1"/>
  <c r="G3" i="25"/>
  <c r="G3" i="27" s="1"/>
  <c r="C3" i="25"/>
  <c r="C3" i="27" s="1"/>
  <c r="DF8" i="25"/>
  <c r="DB8" i="25"/>
  <c r="CX8" i="25"/>
  <c r="CT8" i="25"/>
  <c r="CP8" i="25"/>
  <c r="CL8" i="25"/>
  <c r="CH8" i="25"/>
  <c r="CD8" i="25"/>
  <c r="BZ8" i="25"/>
  <c r="BV8" i="25"/>
  <c r="BR8" i="25"/>
  <c r="BN8" i="25"/>
  <c r="BJ8" i="25"/>
  <c r="BF8" i="25"/>
  <c r="BB8" i="25"/>
  <c r="AX8" i="25"/>
  <c r="AT8" i="25"/>
  <c r="AP8" i="25"/>
  <c r="AL8" i="25"/>
  <c r="AH8" i="25"/>
  <c r="AD8" i="25"/>
  <c r="Z8" i="25"/>
  <c r="V8" i="25"/>
  <c r="R8" i="25"/>
  <c r="N8" i="25"/>
  <c r="J8" i="25"/>
  <c r="F8" i="25"/>
  <c r="B8" i="25"/>
  <c r="DI8" i="25"/>
  <c r="DE8" i="25"/>
  <c r="DA8" i="25"/>
  <c r="CW8" i="25"/>
  <c r="CS8" i="25"/>
  <c r="CO8" i="25"/>
  <c r="CK8" i="25"/>
  <c r="CG8" i="25"/>
  <c r="CC8" i="25"/>
  <c r="BY8" i="25"/>
  <c r="BU8" i="25"/>
  <c r="BQ8" i="25"/>
  <c r="BM8" i="25"/>
  <c r="BI8" i="25"/>
  <c r="BE8" i="25"/>
  <c r="BA8" i="25"/>
  <c r="AW8" i="25"/>
  <c r="AS8" i="25"/>
  <c r="AO8" i="25"/>
  <c r="AK8" i="25"/>
  <c r="AG8" i="25"/>
  <c r="AC8" i="25"/>
  <c r="Y8" i="25"/>
  <c r="U8" i="25"/>
  <c r="Q8" i="25"/>
  <c r="M8" i="25"/>
  <c r="I8" i="25"/>
  <c r="E8" i="25"/>
  <c r="DH8" i="25"/>
  <c r="DH8" i="27" s="1"/>
  <c r="DD8" i="25"/>
  <c r="DD8" i="27" s="1"/>
  <c r="CZ8" i="25"/>
  <c r="CZ8" i="27" s="1"/>
  <c r="CV8" i="25"/>
  <c r="CV8" i="27" s="1"/>
  <c r="CR8" i="25"/>
  <c r="CR8" i="27" s="1"/>
  <c r="CN8" i="25"/>
  <c r="CN8" i="27" s="1"/>
  <c r="CJ8" i="25"/>
  <c r="CJ8" i="27" s="1"/>
  <c r="CF8" i="25"/>
  <c r="CF8" i="27" s="1"/>
  <c r="CB8" i="25"/>
  <c r="CB8" i="27" s="1"/>
  <c r="BX8" i="25"/>
  <c r="BX8" i="27" s="1"/>
  <c r="BT8" i="25"/>
  <c r="BT8" i="27" s="1"/>
  <c r="BP8" i="25"/>
  <c r="BP8" i="27" s="1"/>
  <c r="BL8" i="25"/>
  <c r="BL8" i="27" s="1"/>
  <c r="BH8" i="25"/>
  <c r="BH8" i="27" s="1"/>
  <c r="BD8" i="25"/>
  <c r="BD8" i="27" s="1"/>
  <c r="AZ8" i="25"/>
  <c r="AZ8" i="27" s="1"/>
  <c r="AV8" i="25"/>
  <c r="AV8" i="27" s="1"/>
  <c r="AR8" i="25"/>
  <c r="AR8" i="27" s="1"/>
  <c r="AN8" i="25"/>
  <c r="AN8" i="27" s="1"/>
  <c r="AJ8" i="25"/>
  <c r="AJ8" i="27" s="1"/>
  <c r="AF8" i="25"/>
  <c r="AF8" i="27" s="1"/>
  <c r="AB8" i="25"/>
  <c r="AB8" i="27" s="1"/>
  <c r="X8" i="25"/>
  <c r="X8" i="27" s="1"/>
  <c r="T8" i="25"/>
  <c r="T8" i="27" s="1"/>
  <c r="P8" i="25"/>
  <c r="P8" i="27" s="1"/>
  <c r="L8" i="25"/>
  <c r="L8" i="27" s="1"/>
  <c r="H8" i="25"/>
  <c r="H8" i="27" s="1"/>
  <c r="D8" i="25"/>
  <c r="D8" i="27" s="1"/>
  <c r="DG8" i="25"/>
  <c r="DC8" i="25"/>
  <c r="CY8" i="25"/>
  <c r="CY8" i="27" s="1"/>
  <c r="CU8" i="25"/>
  <c r="CU8" i="27" s="1"/>
  <c r="CQ8" i="25"/>
  <c r="CQ8" i="27" s="1"/>
  <c r="CM8" i="25"/>
  <c r="CM8" i="27" s="1"/>
  <c r="CI8" i="25"/>
  <c r="CI8" i="27" s="1"/>
  <c r="CE8" i="25"/>
  <c r="CA8" i="25"/>
  <c r="CA8" i="27" s="1"/>
  <c r="BW8" i="25"/>
  <c r="BW8" i="27" s="1"/>
  <c r="BS8" i="25"/>
  <c r="BS8" i="27" s="1"/>
  <c r="BO8" i="25"/>
  <c r="BO8" i="27" s="1"/>
  <c r="BK8" i="25"/>
  <c r="BK8" i="27" s="1"/>
  <c r="BG8" i="25"/>
  <c r="BC8" i="25"/>
  <c r="BC8" i="27" s="1"/>
  <c r="AY8" i="25"/>
  <c r="AY8" i="27" s="1"/>
  <c r="AU8" i="25"/>
  <c r="AU8" i="27" s="1"/>
  <c r="AQ8" i="25"/>
  <c r="AM8" i="25"/>
  <c r="AM8" i="27" s="1"/>
  <c r="AI8" i="25"/>
  <c r="AI8" i="27" s="1"/>
  <c r="AE8" i="25"/>
  <c r="AA8" i="25"/>
  <c r="W8" i="25"/>
  <c r="W8" i="27" s="1"/>
  <c r="S8" i="25"/>
  <c r="S8" i="27" s="1"/>
  <c r="O8" i="25"/>
  <c r="O8" i="27" s="1"/>
  <c r="K8" i="25"/>
  <c r="G8" i="25"/>
  <c r="G8" i="27" s="1"/>
  <c r="C8" i="25"/>
  <c r="C8" i="27" s="1"/>
  <c r="DF11" i="25"/>
  <c r="DB11" i="25"/>
  <c r="CX11" i="25"/>
  <c r="CT11" i="25"/>
  <c r="CP11" i="25"/>
  <c r="CL11" i="25"/>
  <c r="CH11" i="25"/>
  <c r="CD11" i="25"/>
  <c r="BZ11" i="25"/>
  <c r="BV11" i="25"/>
  <c r="BR11" i="25"/>
  <c r="BN11" i="25"/>
  <c r="BJ11" i="25"/>
  <c r="BF11" i="25"/>
  <c r="BB11" i="25"/>
  <c r="AX11" i="25"/>
  <c r="AT11" i="25"/>
  <c r="AP11" i="25"/>
  <c r="AL11" i="25"/>
  <c r="AH11" i="25"/>
  <c r="AD11" i="25"/>
  <c r="Z11" i="25"/>
  <c r="V11" i="25"/>
  <c r="R11" i="25"/>
  <c r="N11" i="25"/>
  <c r="J11" i="25"/>
  <c r="F11" i="25"/>
  <c r="B11" i="25"/>
  <c r="DI11" i="25"/>
  <c r="DE11" i="25"/>
  <c r="DA11" i="25"/>
  <c r="CW11" i="25"/>
  <c r="CS11" i="25"/>
  <c r="CO11" i="25"/>
  <c r="CK11" i="25"/>
  <c r="CG11" i="25"/>
  <c r="CC11" i="25"/>
  <c r="BY11" i="25"/>
  <c r="BU11" i="25"/>
  <c r="BQ11" i="25"/>
  <c r="BM11" i="25"/>
  <c r="BI11" i="25"/>
  <c r="BE11" i="25"/>
  <c r="BA11" i="25"/>
  <c r="AW11" i="25"/>
  <c r="AS11" i="25"/>
  <c r="AO11" i="25"/>
  <c r="AK11" i="25"/>
  <c r="AG11" i="25"/>
  <c r="AC11" i="25"/>
  <c r="Y11" i="25"/>
  <c r="U11" i="25"/>
  <c r="Q11" i="25"/>
  <c r="M11" i="25"/>
  <c r="I11" i="25"/>
  <c r="E11" i="25"/>
  <c r="DH11" i="25"/>
  <c r="DH11" i="27" s="1"/>
  <c r="DD11" i="25"/>
  <c r="DD11" i="27" s="1"/>
  <c r="CZ11" i="25"/>
  <c r="CZ11" i="27" s="1"/>
  <c r="CV11" i="25"/>
  <c r="CR11" i="25"/>
  <c r="CR11" i="27" s="1"/>
  <c r="CN11" i="25"/>
  <c r="CN11" i="27" s="1"/>
  <c r="CJ11" i="25"/>
  <c r="CJ11" i="27" s="1"/>
  <c r="CF11" i="25"/>
  <c r="CF11" i="27" s="1"/>
  <c r="CB11" i="25"/>
  <c r="BX11" i="25"/>
  <c r="BX11" i="27" s="1"/>
  <c r="BT11" i="25"/>
  <c r="BT11" i="27" s="1"/>
  <c r="BP11" i="25"/>
  <c r="BL11" i="25"/>
  <c r="BL11" i="27" s="1"/>
  <c r="BH11" i="25"/>
  <c r="BH11" i="27" s="1"/>
  <c r="BD11" i="25"/>
  <c r="BD11" i="27" s="1"/>
  <c r="AZ11" i="25"/>
  <c r="AZ11" i="27" s="1"/>
  <c r="AV11" i="25"/>
  <c r="AV11" i="27" s="1"/>
  <c r="AR11" i="25"/>
  <c r="AR11" i="27" s="1"/>
  <c r="AN11" i="25"/>
  <c r="AN11" i="27" s="1"/>
  <c r="AJ11" i="25"/>
  <c r="AJ11" i="27" s="1"/>
  <c r="AF11" i="25"/>
  <c r="AF11" i="27" s="1"/>
  <c r="AB11" i="25"/>
  <c r="AB11" i="27" s="1"/>
  <c r="X11" i="25"/>
  <c r="X11" i="27" s="1"/>
  <c r="T11" i="25"/>
  <c r="T11" i="27" s="1"/>
  <c r="P11" i="25"/>
  <c r="P11" i="27" s="1"/>
  <c r="L11" i="25"/>
  <c r="L11" i="27" s="1"/>
  <c r="H11" i="25"/>
  <c r="H11" i="27" s="1"/>
  <c r="D11" i="25"/>
  <c r="D11" i="27" s="1"/>
  <c r="DG11" i="25"/>
  <c r="DC11" i="25"/>
  <c r="CY11" i="25"/>
  <c r="CU11" i="25"/>
  <c r="CQ11" i="25"/>
  <c r="CM11" i="25"/>
  <c r="CI11" i="25"/>
  <c r="CE11" i="25"/>
  <c r="CA11" i="25"/>
  <c r="BW11" i="25"/>
  <c r="BS11" i="25"/>
  <c r="BO11" i="25"/>
  <c r="BK11" i="25"/>
  <c r="BG11" i="25"/>
  <c r="BC11" i="25"/>
  <c r="AY11" i="25"/>
  <c r="AU11" i="25"/>
  <c r="AQ11" i="25"/>
  <c r="AM11" i="25"/>
  <c r="AI11" i="25"/>
  <c r="AE11" i="25"/>
  <c r="AA11" i="25"/>
  <c r="W11" i="25"/>
  <c r="S11" i="25"/>
  <c r="O11" i="25"/>
  <c r="K11" i="25"/>
  <c r="G11" i="25"/>
  <c r="G11" i="27" s="1"/>
  <c r="C11" i="25"/>
  <c r="C11" i="27" s="1"/>
  <c r="DF16" i="25"/>
  <c r="DB16" i="25"/>
  <c r="CX16" i="25"/>
  <c r="CT16" i="25"/>
  <c r="CP16" i="25"/>
  <c r="CL16" i="25"/>
  <c r="CH16" i="25"/>
  <c r="CD16" i="25"/>
  <c r="BZ16" i="25"/>
  <c r="BV16" i="25"/>
  <c r="BR16" i="25"/>
  <c r="BN16" i="25"/>
  <c r="BJ16" i="25"/>
  <c r="BF16" i="25"/>
  <c r="BB16" i="25"/>
  <c r="AX16" i="25"/>
  <c r="AT16" i="25"/>
  <c r="AP16" i="25"/>
  <c r="AL16" i="25"/>
  <c r="AH16" i="25"/>
  <c r="AD16" i="25"/>
  <c r="Z16" i="25"/>
  <c r="V16" i="25"/>
  <c r="R16" i="25"/>
  <c r="N16" i="25"/>
  <c r="J16" i="25"/>
  <c r="F16" i="25"/>
  <c r="B16" i="25"/>
  <c r="DI16" i="25"/>
  <c r="DE16" i="25"/>
  <c r="DA16" i="25"/>
  <c r="CW16" i="25"/>
  <c r="CS16" i="25"/>
  <c r="CO16" i="25"/>
  <c r="CK16" i="25"/>
  <c r="CG16" i="25"/>
  <c r="CC16" i="25"/>
  <c r="BY16" i="25"/>
  <c r="BU16" i="25"/>
  <c r="BQ16" i="25"/>
  <c r="BM16" i="25"/>
  <c r="BI16" i="25"/>
  <c r="BE16" i="25"/>
  <c r="BA16" i="25"/>
  <c r="AW16" i="25"/>
  <c r="AS16" i="25"/>
  <c r="AO16" i="25"/>
  <c r="AK16" i="25"/>
  <c r="AG16" i="25"/>
  <c r="AC16" i="25"/>
  <c r="Y16" i="25"/>
  <c r="U16" i="25"/>
  <c r="Q16" i="25"/>
  <c r="M16" i="25"/>
  <c r="I16" i="25"/>
  <c r="E16" i="25"/>
  <c r="DH16" i="25"/>
  <c r="DD16" i="25"/>
  <c r="CZ16" i="25"/>
  <c r="CV16" i="25"/>
  <c r="CV16" i="27" s="1"/>
  <c r="CR16" i="25"/>
  <c r="CR16" i="27" s="1"/>
  <c r="CN16" i="25"/>
  <c r="CJ16" i="25"/>
  <c r="CF16" i="25"/>
  <c r="CF16" i="27" s="1"/>
  <c r="CB16" i="25"/>
  <c r="CB16" i="27" s="1"/>
  <c r="BX16" i="25"/>
  <c r="BT16" i="25"/>
  <c r="BP16" i="25"/>
  <c r="BP16" i="27" s="1"/>
  <c r="BL16" i="25"/>
  <c r="BL16" i="27" s="1"/>
  <c r="BH16" i="25"/>
  <c r="BD16" i="25"/>
  <c r="AZ16" i="25"/>
  <c r="AZ16" i="27" s="1"/>
  <c r="AV16" i="25"/>
  <c r="AR16" i="25"/>
  <c r="AR16" i="27" s="1"/>
  <c r="AN16" i="25"/>
  <c r="AJ16" i="25"/>
  <c r="AJ16" i="27" s="1"/>
  <c r="AF16" i="25"/>
  <c r="AF16" i="27" s="1"/>
  <c r="AB16" i="25"/>
  <c r="AB16" i="27" s="1"/>
  <c r="X16" i="25"/>
  <c r="T16" i="25"/>
  <c r="T16" i="27" s="1"/>
  <c r="P16" i="25"/>
  <c r="P16" i="27" s="1"/>
  <c r="L16" i="25"/>
  <c r="L16" i="27" s="1"/>
  <c r="H16" i="25"/>
  <c r="D16" i="25"/>
  <c r="D16" i="27" s="1"/>
  <c r="DG16" i="25"/>
  <c r="DC16" i="25"/>
  <c r="CY16" i="25"/>
  <c r="CU16" i="25"/>
  <c r="CQ16" i="25"/>
  <c r="CM16" i="25"/>
  <c r="CI16" i="25"/>
  <c r="CE16" i="25"/>
  <c r="CA16" i="25"/>
  <c r="BW16" i="25"/>
  <c r="BS16" i="25"/>
  <c r="BO16" i="25"/>
  <c r="BK16" i="25"/>
  <c r="BG16" i="25"/>
  <c r="BC16" i="25"/>
  <c r="AY16" i="25"/>
  <c r="AU16" i="25"/>
  <c r="AQ16" i="25"/>
  <c r="AM16" i="25"/>
  <c r="AI16" i="25"/>
  <c r="AE16" i="25"/>
  <c r="AA16" i="25"/>
  <c r="W16" i="25"/>
  <c r="S16" i="25"/>
  <c r="O16" i="25"/>
  <c r="K16" i="25"/>
  <c r="G16" i="25"/>
  <c r="C16" i="25"/>
  <c r="DF19" i="25"/>
  <c r="DB19" i="25"/>
  <c r="CX19" i="25"/>
  <c r="CT19" i="25"/>
  <c r="CP19" i="25"/>
  <c r="CL19" i="25"/>
  <c r="CH19" i="25"/>
  <c r="CD19" i="25"/>
  <c r="BZ19" i="25"/>
  <c r="BV19" i="25"/>
  <c r="BR19" i="25"/>
  <c r="BN19" i="25"/>
  <c r="BJ19" i="25"/>
  <c r="BF19" i="25"/>
  <c r="BB19" i="25"/>
  <c r="AX19" i="25"/>
  <c r="AT19" i="25"/>
  <c r="AP19" i="25"/>
  <c r="AL19" i="25"/>
  <c r="AH19" i="25"/>
  <c r="AD19" i="25"/>
  <c r="Z19" i="25"/>
  <c r="V19" i="25"/>
  <c r="R19" i="25"/>
  <c r="N19" i="25"/>
  <c r="J19" i="25"/>
  <c r="F19" i="25"/>
  <c r="B19" i="25"/>
  <c r="DI19" i="25"/>
  <c r="DE19" i="25"/>
  <c r="DA19" i="25"/>
  <c r="CW19" i="25"/>
  <c r="CS19" i="25"/>
  <c r="CO19" i="25"/>
  <c r="CK19" i="25"/>
  <c r="CG19" i="25"/>
  <c r="CC19" i="25"/>
  <c r="BY19" i="25"/>
  <c r="BU19" i="25"/>
  <c r="BQ19" i="25"/>
  <c r="BM19" i="25"/>
  <c r="BI19" i="25"/>
  <c r="BE19" i="25"/>
  <c r="BA19" i="25"/>
  <c r="AW19" i="25"/>
  <c r="AS19" i="25"/>
  <c r="AO19" i="25"/>
  <c r="AK19" i="25"/>
  <c r="AG19" i="25"/>
  <c r="AC19" i="25"/>
  <c r="Y19" i="25"/>
  <c r="U19" i="25"/>
  <c r="Q19" i="25"/>
  <c r="M19" i="25"/>
  <c r="I19" i="25"/>
  <c r="E19" i="25"/>
  <c r="DH19" i="25"/>
  <c r="DH19" i="27" s="1"/>
  <c r="DD19" i="25"/>
  <c r="DD19" i="27" s="1"/>
  <c r="CZ19" i="25"/>
  <c r="CV19" i="25"/>
  <c r="CV19" i="27" s="1"/>
  <c r="CR19" i="25"/>
  <c r="CR19" i="27" s="1"/>
  <c r="CN19" i="25"/>
  <c r="CJ19" i="25"/>
  <c r="CF19" i="25"/>
  <c r="CB19" i="25"/>
  <c r="CB19" i="27" s="1"/>
  <c r="BX19" i="25"/>
  <c r="BX19" i="27" s="1"/>
  <c r="BT19" i="25"/>
  <c r="BP19" i="25"/>
  <c r="BP19" i="27" s="1"/>
  <c r="BL19" i="25"/>
  <c r="BL19" i="27" s="1"/>
  <c r="BH19" i="25"/>
  <c r="BD19" i="25"/>
  <c r="AZ19" i="25"/>
  <c r="AV19" i="25"/>
  <c r="AV19" i="27" s="1"/>
  <c r="AR19" i="25"/>
  <c r="AR19" i="27" s="1"/>
  <c r="AN19" i="25"/>
  <c r="AJ19" i="25"/>
  <c r="AJ19" i="27" s="1"/>
  <c r="AF19" i="25"/>
  <c r="AF19" i="27" s="1"/>
  <c r="AB19" i="25"/>
  <c r="X19" i="25"/>
  <c r="X19" i="27" s="1"/>
  <c r="T19" i="25"/>
  <c r="T19" i="27" s="1"/>
  <c r="P19" i="25"/>
  <c r="L19" i="25"/>
  <c r="H19" i="25"/>
  <c r="H19" i="27" s="1"/>
  <c r="D19" i="25"/>
  <c r="D19" i="27" s="1"/>
  <c r="DG19" i="25"/>
  <c r="DC19" i="25"/>
  <c r="CY19" i="25"/>
  <c r="CU19" i="25"/>
  <c r="CQ19" i="25"/>
  <c r="CM19" i="25"/>
  <c r="CI19" i="25"/>
  <c r="CE19" i="25"/>
  <c r="CA19" i="25"/>
  <c r="BW19" i="25"/>
  <c r="BS19" i="25"/>
  <c r="BO19" i="25"/>
  <c r="BK19" i="25"/>
  <c r="BG19" i="25"/>
  <c r="BC19" i="25"/>
  <c r="AY19" i="25"/>
  <c r="AU19" i="25"/>
  <c r="AQ19" i="25"/>
  <c r="AM19" i="25"/>
  <c r="AI19" i="25"/>
  <c r="AE19" i="25"/>
  <c r="AA19" i="25"/>
  <c r="W19" i="25"/>
  <c r="S19" i="25"/>
  <c r="O19" i="25"/>
  <c r="K19" i="25"/>
  <c r="G19" i="25"/>
  <c r="C19" i="25"/>
  <c r="DG24" i="25"/>
  <c r="DC24" i="25"/>
  <c r="CY24" i="25"/>
  <c r="CU24" i="25"/>
  <c r="CQ24" i="25"/>
  <c r="CM24" i="25"/>
  <c r="CI24" i="25"/>
  <c r="CE24" i="25"/>
  <c r="CA24" i="25"/>
  <c r="BW24" i="25"/>
  <c r="BS24" i="25"/>
  <c r="BO24" i="25"/>
  <c r="BK24" i="25"/>
  <c r="BG24" i="25"/>
  <c r="BC24" i="25"/>
  <c r="AY24" i="25"/>
  <c r="AU24" i="25"/>
  <c r="AQ24" i="25"/>
  <c r="AM24" i="25"/>
  <c r="AI24" i="25"/>
  <c r="AE24" i="25"/>
  <c r="AA24" i="25"/>
  <c r="DF24" i="25"/>
  <c r="DB24" i="25"/>
  <c r="CX24" i="25"/>
  <c r="CT24" i="25"/>
  <c r="CP24" i="25"/>
  <c r="CL24" i="25"/>
  <c r="CH24" i="25"/>
  <c r="CD24" i="25"/>
  <c r="BZ24" i="25"/>
  <c r="BV24" i="25"/>
  <c r="BR24" i="25"/>
  <c r="BN24" i="25"/>
  <c r="BJ24" i="25"/>
  <c r="BF24" i="25"/>
  <c r="BB24" i="25"/>
  <c r="AX24" i="25"/>
  <c r="AT24" i="25"/>
  <c r="AP24" i="25"/>
  <c r="AL24" i="25"/>
  <c r="AH24" i="25"/>
  <c r="AD24" i="25"/>
  <c r="Z24" i="25"/>
  <c r="V24" i="25"/>
  <c r="R24" i="25"/>
  <c r="N24" i="25"/>
  <c r="J24" i="25"/>
  <c r="F24" i="25"/>
  <c r="B24" i="25"/>
  <c r="DI24" i="25"/>
  <c r="DA24" i="25"/>
  <c r="CS24" i="25"/>
  <c r="CK24" i="25"/>
  <c r="CC24" i="25"/>
  <c r="BU24" i="25"/>
  <c r="BM24" i="25"/>
  <c r="BE24" i="25"/>
  <c r="AW24" i="25"/>
  <c r="AO24" i="25"/>
  <c r="AG24" i="25"/>
  <c r="Y24" i="25"/>
  <c r="T24" i="25"/>
  <c r="O24" i="25"/>
  <c r="I24" i="25"/>
  <c r="D24" i="25"/>
  <c r="DH24" i="25"/>
  <c r="CZ24" i="25"/>
  <c r="CR24" i="25"/>
  <c r="CJ24" i="25"/>
  <c r="CB24" i="25"/>
  <c r="BT24" i="25"/>
  <c r="BT24" i="27" s="1"/>
  <c r="BL24" i="25"/>
  <c r="BD24" i="25"/>
  <c r="BD24" i="27" s="1"/>
  <c r="AV24" i="25"/>
  <c r="AN24" i="25"/>
  <c r="AF24" i="25"/>
  <c r="X24" i="25"/>
  <c r="S24" i="25"/>
  <c r="M24" i="25"/>
  <c r="H24" i="25"/>
  <c r="H24" i="27" s="1"/>
  <c r="C24" i="25"/>
  <c r="DE24" i="25"/>
  <c r="CW24" i="25"/>
  <c r="CO24" i="25"/>
  <c r="CG24" i="25"/>
  <c r="BY24" i="25"/>
  <c r="BQ24" i="25"/>
  <c r="BI24" i="25"/>
  <c r="BA24" i="25"/>
  <c r="AS24" i="25"/>
  <c r="AK24" i="25"/>
  <c r="AC24" i="25"/>
  <c r="W24" i="25"/>
  <c r="Q24" i="25"/>
  <c r="L24" i="25"/>
  <c r="L24" i="27" s="1"/>
  <c r="G24" i="25"/>
  <c r="DD24" i="25"/>
  <c r="DD24" i="27" s="1"/>
  <c r="CV24" i="25"/>
  <c r="CN24" i="25"/>
  <c r="CN24" i="27" s="1"/>
  <c r="CF24" i="25"/>
  <c r="CF24" i="27" s="1"/>
  <c r="BX24" i="25"/>
  <c r="BP24" i="25"/>
  <c r="BH24" i="25"/>
  <c r="AZ24" i="25"/>
  <c r="AZ24" i="27" s="1"/>
  <c r="AR24" i="25"/>
  <c r="AR24" i="27" s="1"/>
  <c r="AJ24" i="25"/>
  <c r="AB24" i="25"/>
  <c r="AB24" i="27" s="1"/>
  <c r="U24" i="25"/>
  <c r="P24" i="25"/>
  <c r="K24" i="25"/>
  <c r="E24" i="25"/>
  <c r="DH27" i="25"/>
  <c r="DD27" i="25"/>
  <c r="CZ27" i="25"/>
  <c r="CV27" i="25"/>
  <c r="CR27" i="25"/>
  <c r="CN27" i="25"/>
  <c r="CJ27" i="25"/>
  <c r="CF27" i="25"/>
  <c r="CB27" i="25"/>
  <c r="BX27" i="25"/>
  <c r="BT27" i="25"/>
  <c r="DG27" i="25"/>
  <c r="DC27" i="25"/>
  <c r="CY27" i="25"/>
  <c r="CU27" i="25"/>
  <c r="CQ27" i="25"/>
  <c r="CM27" i="25"/>
  <c r="CI27" i="25"/>
  <c r="CE27" i="25"/>
  <c r="CA27" i="25"/>
  <c r="BW27" i="25"/>
  <c r="BS27" i="25"/>
  <c r="BO27" i="25"/>
  <c r="BK27" i="25"/>
  <c r="BG27" i="25"/>
  <c r="BC27" i="25"/>
  <c r="AY27" i="25"/>
  <c r="AU27" i="25"/>
  <c r="AQ27" i="25"/>
  <c r="AM27" i="25"/>
  <c r="AI27" i="25"/>
  <c r="AE27" i="25"/>
  <c r="AA27" i="25"/>
  <c r="W27" i="25"/>
  <c r="S27" i="25"/>
  <c r="O27" i="25"/>
  <c r="K27" i="25"/>
  <c r="G27" i="25"/>
  <c r="C27" i="25"/>
  <c r="DF27" i="25"/>
  <c r="DB27" i="25"/>
  <c r="CX27" i="25"/>
  <c r="CT27" i="25"/>
  <c r="CP27" i="25"/>
  <c r="CL27" i="25"/>
  <c r="CH27" i="25"/>
  <c r="CD27" i="25"/>
  <c r="BZ27" i="25"/>
  <c r="BV27" i="25"/>
  <c r="BR27" i="25"/>
  <c r="BN27" i="25"/>
  <c r="BJ27" i="25"/>
  <c r="BF27" i="25"/>
  <c r="BB27" i="25"/>
  <c r="AX27" i="25"/>
  <c r="AT27" i="25"/>
  <c r="AP27" i="25"/>
  <c r="AL27" i="25"/>
  <c r="AH27" i="25"/>
  <c r="AD27" i="25"/>
  <c r="Z27" i="25"/>
  <c r="V27" i="25"/>
  <c r="R27" i="25"/>
  <c r="N27" i="25"/>
  <c r="J27" i="25"/>
  <c r="F27" i="25"/>
  <c r="B27" i="25"/>
  <c r="DI27" i="25"/>
  <c r="DE27" i="25"/>
  <c r="DA27" i="25"/>
  <c r="CW27" i="25"/>
  <c r="CS27" i="25"/>
  <c r="CO27" i="25"/>
  <c r="CK27" i="25"/>
  <c r="CG27" i="25"/>
  <c r="CC27" i="25"/>
  <c r="BY27" i="25"/>
  <c r="BU27" i="25"/>
  <c r="BQ27" i="25"/>
  <c r="BM27" i="25"/>
  <c r="BI27" i="25"/>
  <c r="BE27" i="25"/>
  <c r="BA27" i="25"/>
  <c r="AW27" i="25"/>
  <c r="AS27" i="25"/>
  <c r="AO27" i="25"/>
  <c r="AK27" i="25"/>
  <c r="AG27" i="25"/>
  <c r="AC27" i="25"/>
  <c r="Y27" i="25"/>
  <c r="U27" i="25"/>
  <c r="Q27" i="25"/>
  <c r="M27" i="25"/>
  <c r="I27" i="25"/>
  <c r="E27" i="25"/>
  <c r="BH27" i="25"/>
  <c r="AR27" i="25"/>
  <c r="AR27" i="27" s="1"/>
  <c r="AB27" i="25"/>
  <c r="AB27" i="27" s="1"/>
  <c r="L27" i="25"/>
  <c r="BD27" i="25"/>
  <c r="BD27" i="27" s="1"/>
  <c r="AN27" i="25"/>
  <c r="AN27" i="27" s="1"/>
  <c r="X27" i="25"/>
  <c r="H27" i="25"/>
  <c r="BP27" i="25"/>
  <c r="AZ27" i="25"/>
  <c r="AZ27" i="27" s="1"/>
  <c r="AJ27" i="25"/>
  <c r="AJ27" i="27" s="1"/>
  <c r="T27" i="25"/>
  <c r="D27" i="25"/>
  <c r="D27" i="27" s="1"/>
  <c r="BL27" i="25"/>
  <c r="AV27" i="25"/>
  <c r="AF27" i="25"/>
  <c r="P27" i="25"/>
  <c r="DH32" i="25"/>
  <c r="DD32" i="25"/>
  <c r="CZ32" i="25"/>
  <c r="CV32" i="25"/>
  <c r="CR32" i="25"/>
  <c r="CN32" i="25"/>
  <c r="CJ32" i="25"/>
  <c r="CF32" i="25"/>
  <c r="CB32" i="25"/>
  <c r="BX32" i="25"/>
  <c r="BT32" i="25"/>
  <c r="BP32" i="25"/>
  <c r="BL32" i="25"/>
  <c r="BH32" i="25"/>
  <c r="BD32" i="25"/>
  <c r="AZ32" i="25"/>
  <c r="AV32" i="25"/>
  <c r="AR32" i="25"/>
  <c r="AN32" i="25"/>
  <c r="AJ32" i="25"/>
  <c r="AF32" i="25"/>
  <c r="AB32" i="25"/>
  <c r="X32" i="25"/>
  <c r="T32" i="25"/>
  <c r="P32" i="25"/>
  <c r="L32" i="25"/>
  <c r="H32" i="25"/>
  <c r="D32" i="25"/>
  <c r="DG32" i="25"/>
  <c r="DC32" i="25"/>
  <c r="CY32" i="25"/>
  <c r="CU32" i="25"/>
  <c r="CQ32" i="25"/>
  <c r="CM32" i="25"/>
  <c r="CI32" i="25"/>
  <c r="CE32" i="25"/>
  <c r="CA32" i="25"/>
  <c r="BW32" i="25"/>
  <c r="BS32" i="25"/>
  <c r="BO32" i="25"/>
  <c r="BK32" i="25"/>
  <c r="BG32" i="25"/>
  <c r="BC32" i="25"/>
  <c r="AY32" i="25"/>
  <c r="AU32" i="25"/>
  <c r="AQ32" i="25"/>
  <c r="AM32" i="25"/>
  <c r="AI32" i="25"/>
  <c r="AE32" i="25"/>
  <c r="AA32" i="25"/>
  <c r="W32" i="25"/>
  <c r="S32" i="25"/>
  <c r="O32" i="25"/>
  <c r="K32" i="25"/>
  <c r="G32" i="25"/>
  <c r="C32" i="25"/>
  <c r="DF32" i="25"/>
  <c r="DB32" i="25"/>
  <c r="CX32" i="25"/>
  <c r="CT32" i="25"/>
  <c r="CP32" i="25"/>
  <c r="CL32" i="25"/>
  <c r="CH32" i="25"/>
  <c r="CD32" i="25"/>
  <c r="BZ32" i="25"/>
  <c r="BV32" i="25"/>
  <c r="BR32" i="25"/>
  <c r="BN32" i="25"/>
  <c r="BJ32" i="25"/>
  <c r="BF32" i="25"/>
  <c r="BB32" i="25"/>
  <c r="AX32" i="25"/>
  <c r="AT32" i="25"/>
  <c r="AP32" i="25"/>
  <c r="AL32" i="25"/>
  <c r="AH32" i="25"/>
  <c r="AD32" i="25"/>
  <c r="Z32" i="25"/>
  <c r="V32" i="25"/>
  <c r="R32" i="25"/>
  <c r="N32" i="25"/>
  <c r="J32" i="25"/>
  <c r="F32" i="25"/>
  <c r="B32" i="25"/>
  <c r="DI32" i="25"/>
  <c r="DE32" i="25"/>
  <c r="DA32" i="25"/>
  <c r="CW32" i="25"/>
  <c r="CS32" i="25"/>
  <c r="CO32" i="25"/>
  <c r="CK32" i="25"/>
  <c r="CG32" i="25"/>
  <c r="CC32" i="25"/>
  <c r="BY32" i="25"/>
  <c r="BU32" i="25"/>
  <c r="BQ32" i="25"/>
  <c r="BM32" i="25"/>
  <c r="BI32" i="25"/>
  <c r="BE32" i="25"/>
  <c r="BA32" i="25"/>
  <c r="AW32" i="25"/>
  <c r="AS32" i="25"/>
  <c r="AO32" i="25"/>
  <c r="AK32" i="25"/>
  <c r="AG32" i="25"/>
  <c r="AC32" i="25"/>
  <c r="Y32" i="25"/>
  <c r="U32" i="25"/>
  <c r="Q32" i="25"/>
  <c r="M32" i="25"/>
  <c r="I32" i="25"/>
  <c r="E32" i="25"/>
  <c r="DH35" i="25"/>
  <c r="DD35" i="25"/>
  <c r="CZ35" i="25"/>
  <c r="CV35" i="25"/>
  <c r="CR35" i="25"/>
  <c r="CN35" i="25"/>
  <c r="CJ35" i="25"/>
  <c r="CF35" i="25"/>
  <c r="CB35" i="25"/>
  <c r="BX35" i="25"/>
  <c r="BT35" i="25"/>
  <c r="BP35" i="25"/>
  <c r="BL35" i="25"/>
  <c r="BH35" i="25"/>
  <c r="BD35" i="25"/>
  <c r="AZ35" i="25"/>
  <c r="AV35" i="25"/>
  <c r="AR35" i="25"/>
  <c r="AN35" i="25"/>
  <c r="AJ35" i="25"/>
  <c r="AF35" i="25"/>
  <c r="AB35" i="25"/>
  <c r="X35" i="25"/>
  <c r="T35" i="25"/>
  <c r="P35" i="25"/>
  <c r="L35" i="25"/>
  <c r="H35" i="25"/>
  <c r="D35" i="25"/>
  <c r="DG35" i="25"/>
  <c r="DC35" i="25"/>
  <c r="CY35" i="25"/>
  <c r="CU35" i="25"/>
  <c r="CQ35" i="25"/>
  <c r="CM35" i="25"/>
  <c r="CI35" i="25"/>
  <c r="CE35" i="25"/>
  <c r="CA35" i="25"/>
  <c r="BW35" i="25"/>
  <c r="BS35" i="25"/>
  <c r="BO35" i="25"/>
  <c r="BK35" i="25"/>
  <c r="BG35" i="25"/>
  <c r="BC35" i="25"/>
  <c r="AY35" i="25"/>
  <c r="AU35" i="25"/>
  <c r="AQ35" i="25"/>
  <c r="AM35" i="25"/>
  <c r="AI35" i="25"/>
  <c r="AE35" i="25"/>
  <c r="AA35" i="25"/>
  <c r="W35" i="25"/>
  <c r="S35" i="25"/>
  <c r="O35" i="25"/>
  <c r="K35" i="25"/>
  <c r="G35" i="25"/>
  <c r="C35" i="25"/>
  <c r="DF35" i="25"/>
  <c r="DB35" i="25"/>
  <c r="CX35" i="25"/>
  <c r="CT35" i="25"/>
  <c r="CP35" i="25"/>
  <c r="CL35" i="25"/>
  <c r="CH35" i="25"/>
  <c r="CD35" i="25"/>
  <c r="BZ35" i="25"/>
  <c r="BV35" i="25"/>
  <c r="BR35" i="25"/>
  <c r="BN35" i="25"/>
  <c r="BJ35" i="25"/>
  <c r="BF35" i="25"/>
  <c r="BB35" i="25"/>
  <c r="AX35" i="25"/>
  <c r="AT35" i="25"/>
  <c r="AP35" i="25"/>
  <c r="AL35" i="25"/>
  <c r="AH35" i="25"/>
  <c r="AD35" i="25"/>
  <c r="Z35" i="25"/>
  <c r="V35" i="25"/>
  <c r="R35" i="25"/>
  <c r="N35" i="25"/>
  <c r="J35" i="25"/>
  <c r="F35" i="25"/>
  <c r="B35" i="25"/>
  <c r="DI35" i="25"/>
  <c r="DE35" i="25"/>
  <c r="DA35" i="25"/>
  <c r="CW35" i="25"/>
  <c r="CS35" i="25"/>
  <c r="CO35" i="25"/>
  <c r="CK35" i="25"/>
  <c r="CG35" i="25"/>
  <c r="CC35" i="25"/>
  <c r="BY35" i="25"/>
  <c r="BU35" i="25"/>
  <c r="BQ35" i="25"/>
  <c r="BM35" i="25"/>
  <c r="BI35" i="25"/>
  <c r="BE35" i="25"/>
  <c r="BA35" i="25"/>
  <c r="AW35" i="25"/>
  <c r="AS35" i="25"/>
  <c r="AO35" i="25"/>
  <c r="AK35" i="25"/>
  <c r="AG35" i="25"/>
  <c r="AC35" i="25"/>
  <c r="Y35" i="25"/>
  <c r="U35" i="25"/>
  <c r="Q35" i="25"/>
  <c r="M35" i="25"/>
  <c r="I35" i="25"/>
  <c r="E35" i="25"/>
  <c r="DH40" i="25"/>
  <c r="DD40" i="25"/>
  <c r="CZ40" i="25"/>
  <c r="CV40" i="25"/>
  <c r="CR40" i="25"/>
  <c r="CN40" i="25"/>
  <c r="CJ40" i="25"/>
  <c r="CF40" i="25"/>
  <c r="CB40" i="25"/>
  <c r="BX40" i="25"/>
  <c r="BT40" i="25"/>
  <c r="BP40" i="25"/>
  <c r="BL40" i="25"/>
  <c r="BH40" i="25"/>
  <c r="BD40" i="25"/>
  <c r="AZ40" i="25"/>
  <c r="AV40" i="25"/>
  <c r="AR40" i="25"/>
  <c r="AN40" i="25"/>
  <c r="AJ40" i="25"/>
  <c r="AF40" i="25"/>
  <c r="AB40" i="25"/>
  <c r="X40" i="25"/>
  <c r="T40" i="25"/>
  <c r="P40" i="25"/>
  <c r="L40" i="25"/>
  <c r="H40" i="25"/>
  <c r="D40" i="25"/>
  <c r="DG40" i="25"/>
  <c r="DC40" i="25"/>
  <c r="CY40" i="25"/>
  <c r="CU40" i="25"/>
  <c r="CQ40" i="25"/>
  <c r="CM40" i="25"/>
  <c r="CI40" i="25"/>
  <c r="CE40" i="25"/>
  <c r="CA40" i="25"/>
  <c r="BW40" i="25"/>
  <c r="BS40" i="25"/>
  <c r="BO40" i="25"/>
  <c r="BK40" i="25"/>
  <c r="BG40" i="25"/>
  <c r="BC40" i="25"/>
  <c r="AY40" i="25"/>
  <c r="AU40" i="25"/>
  <c r="AQ40" i="25"/>
  <c r="AM40" i="25"/>
  <c r="AI40" i="25"/>
  <c r="AE40" i="25"/>
  <c r="AA40" i="25"/>
  <c r="W40" i="25"/>
  <c r="S40" i="25"/>
  <c r="O40" i="25"/>
  <c r="K40" i="25"/>
  <c r="G40" i="25"/>
  <c r="C40" i="25"/>
  <c r="DF40" i="25"/>
  <c r="DB40" i="25"/>
  <c r="CX40" i="25"/>
  <c r="CT40" i="25"/>
  <c r="CP40" i="25"/>
  <c r="CL40" i="25"/>
  <c r="CH40" i="25"/>
  <c r="CD40" i="25"/>
  <c r="BZ40" i="25"/>
  <c r="BV40" i="25"/>
  <c r="BR40" i="25"/>
  <c r="BN40" i="25"/>
  <c r="BJ40" i="25"/>
  <c r="BF40" i="25"/>
  <c r="BB40" i="25"/>
  <c r="AX40" i="25"/>
  <c r="AT40" i="25"/>
  <c r="AP40" i="25"/>
  <c r="AL40" i="25"/>
  <c r="AH40" i="25"/>
  <c r="AD40" i="25"/>
  <c r="Z40" i="25"/>
  <c r="V40" i="25"/>
  <c r="R40" i="25"/>
  <c r="N40" i="25"/>
  <c r="J40" i="25"/>
  <c r="F40" i="25"/>
  <c r="B40" i="25"/>
  <c r="DI40" i="25"/>
  <c r="DE40" i="25"/>
  <c r="DA40" i="25"/>
  <c r="CW40" i="25"/>
  <c r="CS40" i="25"/>
  <c r="CO40" i="25"/>
  <c r="CK40" i="25"/>
  <c r="CG40" i="25"/>
  <c r="CC40" i="25"/>
  <c r="BY40" i="25"/>
  <c r="BU40" i="25"/>
  <c r="BQ40" i="25"/>
  <c r="BM40" i="25"/>
  <c r="BI40" i="25"/>
  <c r="BE40" i="25"/>
  <c r="BA40" i="25"/>
  <c r="AW40" i="25"/>
  <c r="AS40" i="25"/>
  <c r="AO40" i="25"/>
  <c r="AK40" i="25"/>
  <c r="AG40" i="25"/>
  <c r="AC40" i="25"/>
  <c r="Y40" i="25"/>
  <c r="U40" i="25"/>
  <c r="Q40" i="25"/>
  <c r="M40" i="25"/>
  <c r="I40" i="25"/>
  <c r="E40" i="25"/>
  <c r="DH43" i="25"/>
  <c r="DD43" i="25"/>
  <c r="CZ43" i="25"/>
  <c r="CV43" i="25"/>
  <c r="CR43" i="25"/>
  <c r="CN43" i="25"/>
  <c r="CJ43" i="25"/>
  <c r="CF43" i="25"/>
  <c r="CB43" i="25"/>
  <c r="BX43" i="25"/>
  <c r="BT43" i="25"/>
  <c r="BP43" i="25"/>
  <c r="BL43" i="25"/>
  <c r="BH43" i="25"/>
  <c r="BD43" i="25"/>
  <c r="AZ43" i="25"/>
  <c r="AV43" i="25"/>
  <c r="AR43" i="25"/>
  <c r="AN43" i="25"/>
  <c r="AJ43" i="25"/>
  <c r="AF43" i="25"/>
  <c r="AB43" i="25"/>
  <c r="X43" i="25"/>
  <c r="T43" i="25"/>
  <c r="P43" i="25"/>
  <c r="L43" i="25"/>
  <c r="H43" i="25"/>
  <c r="D43" i="25"/>
  <c r="DG43" i="25"/>
  <c r="DC43" i="25"/>
  <c r="CY43" i="25"/>
  <c r="CU43" i="25"/>
  <c r="CQ43" i="25"/>
  <c r="CM43" i="25"/>
  <c r="CI43" i="25"/>
  <c r="CE43" i="25"/>
  <c r="CA43" i="25"/>
  <c r="BW43" i="25"/>
  <c r="BS43" i="25"/>
  <c r="BO43" i="25"/>
  <c r="BK43" i="25"/>
  <c r="BG43" i="25"/>
  <c r="BC43" i="25"/>
  <c r="AY43" i="25"/>
  <c r="AU43" i="25"/>
  <c r="AQ43" i="25"/>
  <c r="AM43" i="25"/>
  <c r="AI43" i="25"/>
  <c r="AE43" i="25"/>
  <c r="AA43" i="25"/>
  <c r="W43" i="25"/>
  <c r="S43" i="25"/>
  <c r="O43" i="25"/>
  <c r="K43" i="25"/>
  <c r="G43" i="25"/>
  <c r="C43" i="25"/>
  <c r="DF43" i="25"/>
  <c r="DB43" i="25"/>
  <c r="CX43" i="25"/>
  <c r="CT43" i="25"/>
  <c r="CP43" i="25"/>
  <c r="CL43" i="25"/>
  <c r="CH43" i="25"/>
  <c r="CD43" i="25"/>
  <c r="BZ43" i="25"/>
  <c r="BV43" i="25"/>
  <c r="BR43" i="25"/>
  <c r="BN43" i="25"/>
  <c r="BJ43" i="25"/>
  <c r="BF43" i="25"/>
  <c r="BB43" i="25"/>
  <c r="AX43" i="25"/>
  <c r="AT43" i="25"/>
  <c r="AP43" i="25"/>
  <c r="AL43" i="25"/>
  <c r="AH43" i="25"/>
  <c r="AD43" i="25"/>
  <c r="Z43" i="25"/>
  <c r="V43" i="25"/>
  <c r="R43" i="25"/>
  <c r="N43" i="25"/>
  <c r="J43" i="25"/>
  <c r="F43" i="25"/>
  <c r="B43" i="25"/>
  <c r="DI43" i="25"/>
  <c r="DE43" i="25"/>
  <c r="DA43" i="25"/>
  <c r="CW43" i="25"/>
  <c r="CS43" i="25"/>
  <c r="CO43" i="25"/>
  <c r="CK43" i="25"/>
  <c r="CG43" i="25"/>
  <c r="CC43" i="25"/>
  <c r="BY43" i="25"/>
  <c r="BU43" i="25"/>
  <c r="BQ43" i="25"/>
  <c r="BM43" i="25"/>
  <c r="BI43" i="25"/>
  <c r="BE43" i="25"/>
  <c r="BA43" i="25"/>
  <c r="AW43" i="25"/>
  <c r="AS43" i="25"/>
  <c r="AO43" i="25"/>
  <c r="AK43" i="25"/>
  <c r="AG43" i="25"/>
  <c r="AC43" i="25"/>
  <c r="Y43" i="25"/>
  <c r="U43" i="25"/>
  <c r="Q43" i="25"/>
  <c r="M43" i="25"/>
  <c r="I43" i="25"/>
  <c r="E43" i="25"/>
  <c r="DI48" i="25"/>
  <c r="DE48" i="25"/>
  <c r="DA48" i="25"/>
  <c r="CW48" i="25"/>
  <c r="CS48" i="25"/>
  <c r="CO48" i="25"/>
  <c r="CK48" i="25"/>
  <c r="CG48" i="25"/>
  <c r="CC48" i="25"/>
  <c r="BY48" i="25"/>
  <c r="BU48" i="25"/>
  <c r="BQ48" i="25"/>
  <c r="BM48" i="25"/>
  <c r="BI48" i="25"/>
  <c r="BE48" i="25"/>
  <c r="BA48" i="25"/>
  <c r="AW48" i="25"/>
  <c r="AS48" i="25"/>
  <c r="AO48" i="25"/>
  <c r="AK48" i="25"/>
  <c r="AG48" i="25"/>
  <c r="AC48" i="25"/>
  <c r="Y48" i="25"/>
  <c r="U48" i="25"/>
  <c r="Q48" i="25"/>
  <c r="M48" i="25"/>
  <c r="I48" i="25"/>
  <c r="E48" i="25"/>
  <c r="DG48" i="25"/>
  <c r="DB48" i="25"/>
  <c r="CV48" i="25"/>
  <c r="CQ48" i="25"/>
  <c r="CL48" i="25"/>
  <c r="CF48" i="25"/>
  <c r="CA48" i="25"/>
  <c r="BV48" i="25"/>
  <c r="BP48" i="25"/>
  <c r="BK48" i="25"/>
  <c r="BF48" i="25"/>
  <c r="AZ48" i="25"/>
  <c r="AU48" i="25"/>
  <c r="AP48" i="25"/>
  <c r="AJ48" i="25"/>
  <c r="AE48" i="25"/>
  <c r="Z48" i="25"/>
  <c r="T48" i="25"/>
  <c r="O48" i="25"/>
  <c r="J48" i="25"/>
  <c r="D48" i="25"/>
  <c r="DF48" i="25"/>
  <c r="CZ48" i="25"/>
  <c r="CU48" i="25"/>
  <c r="CP48" i="25"/>
  <c r="CJ48" i="25"/>
  <c r="CE48" i="25"/>
  <c r="BZ48" i="25"/>
  <c r="BT48" i="25"/>
  <c r="BO48" i="25"/>
  <c r="BJ48" i="25"/>
  <c r="BD48" i="25"/>
  <c r="AY48" i="25"/>
  <c r="AT48" i="25"/>
  <c r="AN48" i="25"/>
  <c r="AI48" i="25"/>
  <c r="AD48" i="25"/>
  <c r="X48" i="25"/>
  <c r="S48" i="25"/>
  <c r="N48" i="25"/>
  <c r="H48" i="25"/>
  <c r="C48" i="25"/>
  <c r="DD48" i="25"/>
  <c r="CY48" i="25"/>
  <c r="CT48" i="25"/>
  <c r="CN48" i="25"/>
  <c r="CI48" i="25"/>
  <c r="CD48" i="25"/>
  <c r="BX48" i="25"/>
  <c r="BS48" i="25"/>
  <c r="BN48" i="25"/>
  <c r="BH48" i="25"/>
  <c r="BC48" i="25"/>
  <c r="AX48" i="25"/>
  <c r="AR48" i="25"/>
  <c r="AM48" i="25"/>
  <c r="AH48" i="25"/>
  <c r="AB48" i="25"/>
  <c r="W48" i="25"/>
  <c r="R48" i="25"/>
  <c r="L48" i="25"/>
  <c r="G48" i="25"/>
  <c r="B48" i="25"/>
  <c r="DH48" i="25"/>
  <c r="DC48" i="25"/>
  <c r="CX48" i="25"/>
  <c r="CR48" i="25"/>
  <c r="CM48" i="25"/>
  <c r="CH48" i="25"/>
  <c r="CB48" i="25"/>
  <c r="BW48" i="25"/>
  <c r="BR48" i="25"/>
  <c r="BL48" i="25"/>
  <c r="BG48" i="25"/>
  <c r="BB48" i="25"/>
  <c r="AV48" i="25"/>
  <c r="AQ48" i="25"/>
  <c r="AL48" i="25"/>
  <c r="AF48" i="25"/>
  <c r="AA48" i="25"/>
  <c r="V48" i="25"/>
  <c r="P48" i="25"/>
  <c r="K48" i="25"/>
  <c r="F48" i="25"/>
  <c r="DI51" i="25"/>
  <c r="DE51" i="25"/>
  <c r="DA51" i="25"/>
  <c r="CW51" i="25"/>
  <c r="CS51" i="25"/>
  <c r="CO51" i="25"/>
  <c r="CK51" i="25"/>
  <c r="CG51" i="25"/>
  <c r="CC51" i="25"/>
  <c r="BY51" i="25"/>
  <c r="BU51" i="25"/>
  <c r="BQ51" i="25"/>
  <c r="BM51" i="25"/>
  <c r="BI51" i="25"/>
  <c r="BE51" i="25"/>
  <c r="BA51" i="25"/>
  <c r="AW51" i="25"/>
  <c r="AS51" i="25"/>
  <c r="AO51" i="25"/>
  <c r="AK51" i="25"/>
  <c r="AG51" i="25"/>
  <c r="AC51" i="25"/>
  <c r="Y51" i="25"/>
  <c r="U51" i="25"/>
  <c r="Q51" i="25"/>
  <c r="M51" i="25"/>
  <c r="I51" i="25"/>
  <c r="E51" i="25"/>
  <c r="DH51" i="25"/>
  <c r="DD51" i="25"/>
  <c r="CZ51" i="25"/>
  <c r="CV51" i="25"/>
  <c r="CR51" i="25"/>
  <c r="CN51" i="25"/>
  <c r="CJ51" i="25"/>
  <c r="CF51" i="25"/>
  <c r="CB51" i="25"/>
  <c r="BX51" i="25"/>
  <c r="BT51" i="25"/>
  <c r="BP51" i="25"/>
  <c r="BL51" i="25"/>
  <c r="BH51" i="25"/>
  <c r="BD51" i="25"/>
  <c r="AZ51" i="25"/>
  <c r="AV51" i="25"/>
  <c r="AR51" i="25"/>
  <c r="AN51" i="25"/>
  <c r="AJ51" i="25"/>
  <c r="AF51" i="25"/>
  <c r="AB51" i="25"/>
  <c r="X51" i="25"/>
  <c r="T51" i="25"/>
  <c r="P51" i="25"/>
  <c r="L51" i="25"/>
  <c r="H51" i="25"/>
  <c r="D51" i="25"/>
  <c r="DG51" i="25"/>
  <c r="DC51" i="25"/>
  <c r="CY51" i="25"/>
  <c r="CU51" i="25"/>
  <c r="CQ51" i="25"/>
  <c r="CM51" i="25"/>
  <c r="CI51" i="25"/>
  <c r="CE51" i="25"/>
  <c r="CA51" i="25"/>
  <c r="BW51" i="25"/>
  <c r="BS51" i="25"/>
  <c r="BO51" i="25"/>
  <c r="BK51" i="25"/>
  <c r="BG51" i="25"/>
  <c r="BC51" i="25"/>
  <c r="AY51" i="25"/>
  <c r="AU51" i="25"/>
  <c r="AQ51" i="25"/>
  <c r="AM51" i="25"/>
  <c r="AI51" i="25"/>
  <c r="AE51" i="25"/>
  <c r="AA51" i="25"/>
  <c r="W51" i="25"/>
  <c r="S51" i="25"/>
  <c r="O51" i="25"/>
  <c r="K51" i="25"/>
  <c r="G51" i="25"/>
  <c r="C51" i="25"/>
  <c r="DB51" i="25"/>
  <c r="CL51" i="25"/>
  <c r="BV51" i="25"/>
  <c r="BF51" i="25"/>
  <c r="AP51" i="25"/>
  <c r="Z51" i="25"/>
  <c r="J51" i="25"/>
  <c r="CX51" i="25"/>
  <c r="CH51" i="25"/>
  <c r="BR51" i="25"/>
  <c r="BB51" i="25"/>
  <c r="AL51" i="25"/>
  <c r="V51" i="25"/>
  <c r="F51" i="25"/>
  <c r="CT51" i="25"/>
  <c r="CD51" i="25"/>
  <c r="BN51" i="25"/>
  <c r="AX51" i="25"/>
  <c r="AH51" i="25"/>
  <c r="R51" i="25"/>
  <c r="B51" i="25"/>
  <c r="DF51" i="25"/>
  <c r="CP51" i="25"/>
  <c r="BZ51" i="25"/>
  <c r="BJ51" i="25"/>
  <c r="AT51" i="25"/>
  <c r="AD51" i="25"/>
  <c r="N51" i="25"/>
  <c r="DE3" i="26"/>
  <c r="DA3" i="26"/>
  <c r="CO3" i="26"/>
  <c r="BE3" i="26"/>
  <c r="BA3" i="26"/>
  <c r="AC3" i="26"/>
  <c r="U3" i="26"/>
  <c r="M3" i="26"/>
  <c r="E3" i="26"/>
  <c r="DH3" i="26"/>
  <c r="CZ3" i="26"/>
  <c r="AJ3" i="26"/>
  <c r="P3" i="26"/>
  <c r="D3" i="26"/>
  <c r="DG3" i="26"/>
  <c r="BO3" i="26"/>
  <c r="O3" i="26"/>
  <c r="G3" i="26"/>
  <c r="CL3" i="26"/>
  <c r="AX3" i="26"/>
  <c r="AT3" i="26"/>
  <c r="AP3" i="26"/>
  <c r="AD3" i="26"/>
  <c r="V3" i="26"/>
  <c r="B3" i="26"/>
  <c r="DF7" i="26"/>
  <c r="DB7" i="26"/>
  <c r="CX7" i="26"/>
  <c r="CT7" i="26"/>
  <c r="CP7" i="26"/>
  <c r="CL7" i="26"/>
  <c r="CH7" i="26"/>
  <c r="CD7" i="26"/>
  <c r="BZ7" i="26"/>
  <c r="BV7" i="26"/>
  <c r="BR7" i="26"/>
  <c r="BF7" i="26"/>
  <c r="AX7" i="26"/>
  <c r="AT7" i="26"/>
  <c r="AP7" i="26"/>
  <c r="AL7" i="26"/>
  <c r="AH7" i="26"/>
  <c r="AD7" i="26"/>
  <c r="Z7" i="26"/>
  <c r="V7" i="26"/>
  <c r="R7" i="26"/>
  <c r="J7" i="26"/>
  <c r="F7" i="26"/>
  <c r="B7" i="26"/>
  <c r="DI7" i="26"/>
  <c r="DD7" i="26"/>
  <c r="CY7" i="26"/>
  <c r="CS7" i="26"/>
  <c r="CN7" i="26"/>
  <c r="CI7" i="26"/>
  <c r="BX7" i="26"/>
  <c r="BE7" i="26"/>
  <c r="BA7" i="26"/>
  <c r="AV7" i="26"/>
  <c r="AQ7" i="26"/>
  <c r="AK7" i="26"/>
  <c r="AA7" i="26"/>
  <c r="U7" i="26"/>
  <c r="P7" i="26"/>
  <c r="L7" i="26"/>
  <c r="G7" i="26"/>
  <c r="DH7" i="26"/>
  <c r="CW7" i="26"/>
  <c r="CR7" i="26"/>
  <c r="CM7" i="26"/>
  <c r="CG7" i="26"/>
  <c r="CB7" i="26"/>
  <c r="BW7" i="26"/>
  <c r="BQ7" i="26"/>
  <c r="BI7" i="26"/>
  <c r="AZ7" i="26"/>
  <c r="AU7" i="26"/>
  <c r="AO7" i="26"/>
  <c r="AJ7" i="26"/>
  <c r="AE7" i="26"/>
  <c r="T7" i="26"/>
  <c r="O7" i="26"/>
  <c r="E7" i="26"/>
  <c r="DG7" i="26"/>
  <c r="DA7" i="26"/>
  <c r="CV7" i="26"/>
  <c r="CK7" i="26"/>
  <c r="CF7" i="26"/>
  <c r="BU7" i="26"/>
  <c r="BP7" i="26"/>
  <c r="BL7" i="26"/>
  <c r="BH7" i="26"/>
  <c r="AS7" i="26"/>
  <c r="AI7" i="26"/>
  <c r="AC7" i="26"/>
  <c r="S7" i="26"/>
  <c r="I7" i="26"/>
  <c r="D7" i="26"/>
  <c r="DE7" i="26"/>
  <c r="CZ7" i="26"/>
  <c r="CO7" i="26"/>
  <c r="CE7" i="26"/>
  <c r="BY7" i="26"/>
  <c r="BO7" i="26"/>
  <c r="AW7" i="26"/>
  <c r="AR7" i="26"/>
  <c r="AM7" i="26"/>
  <c r="AB7" i="26"/>
  <c r="W7" i="26"/>
  <c r="Q7" i="26"/>
  <c r="M7" i="26"/>
  <c r="C7" i="26"/>
  <c r="DB11" i="26"/>
  <c r="CX11" i="26"/>
  <c r="CT11" i="26"/>
  <c r="CL11" i="26"/>
  <c r="CH11" i="26"/>
  <c r="CD11" i="26"/>
  <c r="BR11" i="26"/>
  <c r="BN11" i="26"/>
  <c r="BJ11" i="26"/>
  <c r="BF11" i="26"/>
  <c r="BB11" i="26"/>
  <c r="AX11" i="26"/>
  <c r="AT11" i="26"/>
  <c r="AP11" i="26"/>
  <c r="AL11" i="26"/>
  <c r="AH11" i="26"/>
  <c r="AD11" i="26"/>
  <c r="Z11" i="26"/>
  <c r="V11" i="26"/>
  <c r="R11" i="26"/>
  <c r="N11" i="26"/>
  <c r="J11" i="26"/>
  <c r="B11" i="26"/>
  <c r="DI11" i="26"/>
  <c r="DE11" i="26"/>
  <c r="DA11" i="26"/>
  <c r="CO11" i="26"/>
  <c r="CK11" i="26"/>
  <c r="CG11" i="26"/>
  <c r="BY11" i="26"/>
  <c r="BU11" i="26"/>
  <c r="BQ11" i="26"/>
  <c r="BI11" i="26"/>
  <c r="BE11" i="26"/>
  <c r="BA11" i="26"/>
  <c r="AW11" i="26"/>
  <c r="AS11" i="26"/>
  <c r="AO11" i="26"/>
  <c r="AK11" i="26"/>
  <c r="AG11" i="26"/>
  <c r="AC11" i="26"/>
  <c r="Y11" i="26"/>
  <c r="U11" i="26"/>
  <c r="Q11" i="26"/>
  <c r="M11" i="26"/>
  <c r="I11" i="26"/>
  <c r="E11" i="26"/>
  <c r="DH11" i="26"/>
  <c r="DD11" i="26"/>
  <c r="CZ11" i="26"/>
  <c r="CV11" i="26"/>
  <c r="CR11" i="26"/>
  <c r="CN11" i="26"/>
  <c r="CJ11" i="26"/>
  <c r="BX11" i="26"/>
  <c r="BT11" i="26"/>
  <c r="BP11" i="26"/>
  <c r="BL11" i="26"/>
  <c r="BH11" i="26"/>
  <c r="CY11" i="26"/>
  <c r="CQ11" i="26"/>
  <c r="CA11" i="26"/>
  <c r="BG11" i="26"/>
  <c r="AY11" i="26"/>
  <c r="AQ11" i="26"/>
  <c r="AI11" i="26"/>
  <c r="AA11" i="26"/>
  <c r="S11" i="26"/>
  <c r="K11" i="26"/>
  <c r="D11" i="26"/>
  <c r="DG11" i="26"/>
  <c r="CE11" i="26"/>
  <c r="BO11" i="26"/>
  <c r="AN11" i="26"/>
  <c r="P11" i="26"/>
  <c r="H11" i="26"/>
  <c r="CM11" i="26"/>
  <c r="BC11" i="26"/>
  <c r="AU11" i="26"/>
  <c r="AE11" i="26"/>
  <c r="W11" i="26"/>
  <c r="O11" i="26"/>
  <c r="G11" i="26"/>
  <c r="DC11" i="26"/>
  <c r="CI11" i="26"/>
  <c r="AR11" i="26"/>
  <c r="AJ11" i="26"/>
  <c r="AB11" i="26"/>
  <c r="T11" i="26"/>
  <c r="L11" i="26"/>
  <c r="DF15" i="26"/>
  <c r="DB15" i="26"/>
  <c r="CX15" i="26"/>
  <c r="CT15" i="26"/>
  <c r="CP15" i="26"/>
  <c r="CL15" i="26"/>
  <c r="CH15" i="26"/>
  <c r="CD15" i="26"/>
  <c r="BZ15" i="26"/>
  <c r="BV15" i="26"/>
  <c r="BR15" i="26"/>
  <c r="BJ15" i="26"/>
  <c r="BF15" i="26"/>
  <c r="BB15" i="26"/>
  <c r="AX15" i="26"/>
  <c r="AT15" i="26"/>
  <c r="AP15" i="26"/>
  <c r="AL15" i="26"/>
  <c r="AH15" i="26"/>
  <c r="AD15" i="26"/>
  <c r="Z15" i="26"/>
  <c r="V15" i="26"/>
  <c r="R15" i="26"/>
  <c r="N15" i="26"/>
  <c r="J15" i="26"/>
  <c r="F15" i="26"/>
  <c r="B15" i="26"/>
  <c r="DI15" i="26"/>
  <c r="DE15" i="26"/>
  <c r="DA15" i="26"/>
  <c r="CW15" i="26"/>
  <c r="CS15" i="26"/>
  <c r="CO15" i="26"/>
  <c r="CK15" i="26"/>
  <c r="CG15" i="26"/>
  <c r="BY15" i="26"/>
  <c r="BU15" i="26"/>
  <c r="BQ15" i="26"/>
  <c r="BI15" i="26"/>
  <c r="BE15" i="26"/>
  <c r="BA15" i="26"/>
  <c r="AW15" i="26"/>
  <c r="AS15" i="26"/>
  <c r="AO15" i="26"/>
  <c r="AK15" i="26"/>
  <c r="AG15" i="26"/>
  <c r="AC15" i="26"/>
  <c r="Y15" i="26"/>
  <c r="U15" i="26"/>
  <c r="Q15" i="26"/>
  <c r="M15" i="26"/>
  <c r="I15" i="26"/>
  <c r="E15" i="26"/>
  <c r="DH15" i="26"/>
  <c r="DD15" i="26"/>
  <c r="CZ15" i="26"/>
  <c r="CR15" i="26"/>
  <c r="CN15" i="26"/>
  <c r="CJ15" i="26"/>
  <c r="CF15" i="26"/>
  <c r="CB15" i="26"/>
  <c r="BX15" i="26"/>
  <c r="BT15" i="26"/>
  <c r="BP15" i="26"/>
  <c r="BL15" i="26"/>
  <c r="BH15" i="26"/>
  <c r="AZ15" i="26"/>
  <c r="AV15" i="26"/>
  <c r="AR15" i="26"/>
  <c r="AN15" i="26"/>
  <c r="AJ15" i="26"/>
  <c r="AB15" i="26"/>
  <c r="T15" i="26"/>
  <c r="P15" i="26"/>
  <c r="L15" i="26"/>
  <c r="H15" i="26"/>
  <c r="D15" i="26"/>
  <c r="CI15" i="26"/>
  <c r="BW15" i="26"/>
  <c r="BC15" i="26"/>
  <c r="AA15" i="26"/>
  <c r="O15" i="26"/>
  <c r="DG15" i="26"/>
  <c r="CE15" i="26"/>
  <c r="BK15" i="26"/>
  <c r="AY15" i="26"/>
  <c r="AI15" i="26"/>
  <c r="DC15" i="26"/>
  <c r="BO15" i="26"/>
  <c r="BG15" i="26"/>
  <c r="AU15" i="26"/>
  <c r="W15" i="26"/>
  <c r="G15" i="26"/>
  <c r="CY15" i="26"/>
  <c r="CM15" i="26"/>
  <c r="CA15" i="26"/>
  <c r="AQ15" i="26"/>
  <c r="AE15" i="26"/>
  <c r="S15" i="26"/>
  <c r="C15" i="26"/>
  <c r="DB19" i="26"/>
  <c r="CX19" i="26"/>
  <c r="CT19" i="26"/>
  <c r="CL19" i="26"/>
  <c r="CH19" i="26"/>
  <c r="CD19" i="26"/>
  <c r="BZ19" i="26"/>
  <c r="BR19" i="26"/>
  <c r="BN19" i="26"/>
  <c r="BB19" i="26"/>
  <c r="AX19" i="26"/>
  <c r="AT19" i="26"/>
  <c r="AP19" i="26"/>
  <c r="AL19" i="26"/>
  <c r="AD19" i="26"/>
  <c r="Z19" i="26"/>
  <c r="V19" i="26"/>
  <c r="R19" i="26"/>
  <c r="J19" i="26"/>
  <c r="F19" i="26"/>
  <c r="B19" i="26"/>
  <c r="DI19" i="26"/>
  <c r="DE19" i="26"/>
  <c r="DA19" i="26"/>
  <c r="CW19" i="26"/>
  <c r="CO19" i="26"/>
  <c r="CK19" i="26"/>
  <c r="CG19" i="26"/>
  <c r="CC19" i="26"/>
  <c r="BY19" i="26"/>
  <c r="BQ19" i="26"/>
  <c r="BM19" i="26"/>
  <c r="BI19" i="26"/>
  <c r="BE19" i="26"/>
  <c r="BA19" i="26"/>
  <c r="AS19" i="26"/>
  <c r="AO19" i="26"/>
  <c r="AK19" i="26"/>
  <c r="AG19" i="26"/>
  <c r="AC19" i="26"/>
  <c r="Y19" i="26"/>
  <c r="U19" i="26"/>
  <c r="M19" i="26"/>
  <c r="I19" i="26"/>
  <c r="E19" i="26"/>
  <c r="DH19" i="26"/>
  <c r="DD19" i="26"/>
  <c r="CZ19" i="26"/>
  <c r="CR19" i="26"/>
  <c r="CN19" i="26"/>
  <c r="CJ19" i="26"/>
  <c r="CB19" i="26"/>
  <c r="BX19" i="26"/>
  <c r="BP19" i="26"/>
  <c r="BL19" i="26"/>
  <c r="BH19" i="26"/>
  <c r="BD19" i="26"/>
  <c r="AZ19" i="26"/>
  <c r="AR19" i="26"/>
  <c r="AN19" i="26"/>
  <c r="AJ19" i="26"/>
  <c r="AF19" i="26"/>
  <c r="T19" i="26"/>
  <c r="P19" i="26"/>
  <c r="L19" i="26"/>
  <c r="H19" i="26"/>
  <c r="D19" i="26"/>
  <c r="CY19" i="26"/>
  <c r="CQ19" i="26"/>
  <c r="BO19" i="26"/>
  <c r="AI19" i="26"/>
  <c r="AA19" i="26"/>
  <c r="G19" i="26"/>
  <c r="DG19" i="26"/>
  <c r="CE19" i="26"/>
  <c r="BC19" i="26"/>
  <c r="AU19" i="26"/>
  <c r="O19" i="26"/>
  <c r="C19" i="26"/>
  <c r="CM19" i="26"/>
  <c r="AE19" i="26"/>
  <c r="W19" i="26"/>
  <c r="S19" i="26"/>
  <c r="DF23" i="26"/>
  <c r="DB23" i="26"/>
  <c r="CT23" i="26"/>
  <c r="CL23" i="26"/>
  <c r="CH23" i="26"/>
  <c r="CD23" i="26"/>
  <c r="BR23" i="26"/>
  <c r="BJ23" i="26"/>
  <c r="BF23" i="26"/>
  <c r="BB23" i="26"/>
  <c r="AX23" i="26"/>
  <c r="AT23" i="26"/>
  <c r="AP23" i="26"/>
  <c r="AH23" i="26"/>
  <c r="AD23" i="26"/>
  <c r="Z23" i="26"/>
  <c r="V23" i="26"/>
  <c r="J23" i="26"/>
  <c r="F23" i="26"/>
  <c r="B23" i="26"/>
  <c r="DI23" i="26"/>
  <c r="DE23" i="26"/>
  <c r="DA23" i="26"/>
  <c r="CW23" i="26"/>
  <c r="CS23" i="26"/>
  <c r="CO23" i="26"/>
  <c r="CG23" i="26"/>
  <c r="BU23" i="26"/>
  <c r="BQ23" i="26"/>
  <c r="BE23" i="26"/>
  <c r="BA23" i="26"/>
  <c r="AS23" i="26"/>
  <c r="AO23" i="26"/>
  <c r="AK23" i="26"/>
  <c r="AC23" i="26"/>
  <c r="U23" i="26"/>
  <c r="Q23" i="26"/>
  <c r="M23" i="26"/>
  <c r="E23" i="26"/>
  <c r="DH23" i="26"/>
  <c r="CZ23" i="26"/>
  <c r="CR23" i="26"/>
  <c r="BX23" i="26"/>
  <c r="BP23" i="26"/>
  <c r="BH23" i="26"/>
  <c r="AR23" i="26"/>
  <c r="AJ23" i="26"/>
  <c r="AB23" i="26"/>
  <c r="P23" i="26"/>
  <c r="L23" i="26"/>
  <c r="D23" i="26"/>
  <c r="CI23" i="26"/>
  <c r="BO23" i="26"/>
  <c r="CM23" i="26"/>
  <c r="AU23" i="26"/>
  <c r="W23" i="26"/>
  <c r="O23" i="26"/>
  <c r="CY23" i="26"/>
  <c r="CE23" i="26"/>
  <c r="BG23" i="26"/>
  <c r="AY23" i="26"/>
  <c r="AI23" i="26"/>
  <c r="AA23" i="26"/>
  <c r="G23" i="26"/>
  <c r="DG23" i="26"/>
  <c r="BS23" i="26"/>
  <c r="S23" i="26"/>
  <c r="C23" i="26"/>
  <c r="CL27" i="26"/>
  <c r="CD27" i="26"/>
  <c r="BR27" i="26"/>
  <c r="AX27" i="26"/>
  <c r="AP27" i="26"/>
  <c r="Z27" i="26"/>
  <c r="V27" i="26"/>
  <c r="R27" i="26"/>
  <c r="J27" i="26"/>
  <c r="DE27" i="26"/>
  <c r="DA27" i="26"/>
  <c r="CO27" i="26"/>
  <c r="CG27" i="26"/>
  <c r="BI27" i="26"/>
  <c r="BE27" i="26"/>
  <c r="BA27" i="26"/>
  <c r="AS27" i="26"/>
  <c r="AC27" i="26"/>
  <c r="Y27" i="26"/>
  <c r="U27" i="26"/>
  <c r="M27" i="26"/>
  <c r="E27" i="26"/>
  <c r="CZ27" i="26"/>
  <c r="BL27" i="26"/>
  <c r="BD27" i="26"/>
  <c r="AZ27" i="26"/>
  <c r="AN27" i="26"/>
  <c r="AJ27" i="26"/>
  <c r="P27" i="26"/>
  <c r="L27" i="26"/>
  <c r="D27" i="26"/>
  <c r="G27" i="26"/>
  <c r="DG27" i="26"/>
  <c r="BC27" i="26"/>
  <c r="AA27" i="26"/>
  <c r="CY27" i="26"/>
  <c r="BS27" i="26"/>
  <c r="W27" i="26"/>
  <c r="DB31" i="26"/>
  <c r="CX31" i="26"/>
  <c r="CT31" i="26"/>
  <c r="CP31" i="26"/>
  <c r="CL31" i="26"/>
  <c r="CH31" i="26"/>
  <c r="CD31" i="26"/>
  <c r="BN31" i="26"/>
  <c r="BJ31" i="26"/>
  <c r="BF31" i="26"/>
  <c r="AX31" i="26"/>
  <c r="AT31" i="26"/>
  <c r="AP31" i="26"/>
  <c r="AH31" i="26"/>
  <c r="AD31" i="26"/>
  <c r="V31" i="26"/>
  <c r="R31" i="26"/>
  <c r="N31" i="26"/>
  <c r="J31" i="26"/>
  <c r="F31" i="26"/>
  <c r="B31" i="26"/>
  <c r="DE31" i="26"/>
  <c r="DA31" i="26"/>
  <c r="CS31" i="26"/>
  <c r="CO31" i="26"/>
  <c r="CG31" i="26"/>
  <c r="BU31" i="26"/>
  <c r="BQ31" i="26"/>
  <c r="BM31" i="26"/>
  <c r="BE31" i="26"/>
  <c r="BA31" i="26"/>
  <c r="AS31" i="26"/>
  <c r="AO31" i="26"/>
  <c r="AK31" i="26"/>
  <c r="AC31" i="26"/>
  <c r="Y31" i="26"/>
  <c r="U31" i="26"/>
  <c r="Q31" i="26"/>
  <c r="M31" i="26"/>
  <c r="I31" i="26"/>
  <c r="E31" i="26"/>
  <c r="DH31" i="26"/>
  <c r="CZ31" i="26"/>
  <c r="CR31" i="26"/>
  <c r="CF31" i="26"/>
  <c r="CB31" i="26"/>
  <c r="BP31" i="26"/>
  <c r="BH31" i="26"/>
  <c r="AN31" i="26"/>
  <c r="AJ31" i="26"/>
  <c r="AB31" i="26"/>
  <c r="T31" i="26"/>
  <c r="P31" i="26"/>
  <c r="L31" i="26"/>
  <c r="D31" i="26"/>
  <c r="CI31" i="26"/>
  <c r="BO31" i="26"/>
  <c r="BG31" i="26"/>
  <c r="AU31" i="26"/>
  <c r="AE31" i="26"/>
  <c r="W31" i="26"/>
  <c r="CM31" i="26"/>
  <c r="CE31" i="26"/>
  <c r="AY31" i="26"/>
  <c r="AI31" i="26"/>
  <c r="AA31" i="26"/>
  <c r="S31" i="26"/>
  <c r="G31" i="26"/>
  <c r="DC31" i="26"/>
  <c r="CU31" i="26"/>
  <c r="DG31" i="26"/>
  <c r="CY31" i="26"/>
  <c r="CA31" i="26"/>
  <c r="K31" i="26"/>
  <c r="DF35" i="26"/>
  <c r="DB35" i="26"/>
  <c r="CX35" i="26"/>
  <c r="CT35" i="26"/>
  <c r="CP35" i="26"/>
  <c r="CL35" i="26"/>
  <c r="CH35" i="26"/>
  <c r="CD35" i="26"/>
  <c r="BZ35" i="26"/>
  <c r="BV35" i="26"/>
  <c r="BR35" i="26"/>
  <c r="BN35" i="26"/>
  <c r="BJ35" i="26"/>
  <c r="BF35" i="26"/>
  <c r="BB35" i="26"/>
  <c r="AX35" i="26"/>
  <c r="AT35" i="26"/>
  <c r="AP35" i="26"/>
  <c r="AL35" i="26"/>
  <c r="AH35" i="26"/>
  <c r="AD35" i="26"/>
  <c r="Z35" i="26"/>
  <c r="V35" i="26"/>
  <c r="R35" i="26"/>
  <c r="N35" i="26"/>
  <c r="J35" i="26"/>
  <c r="F35" i="26"/>
  <c r="B35" i="26"/>
  <c r="DI35" i="26"/>
  <c r="DE35" i="26"/>
  <c r="DA35" i="26"/>
  <c r="CW35" i="26"/>
  <c r="CS35" i="26"/>
  <c r="CO35" i="26"/>
  <c r="CK35" i="26"/>
  <c r="CG35" i="26"/>
  <c r="BY35" i="26"/>
  <c r="BU35" i="26"/>
  <c r="BQ35" i="26"/>
  <c r="BM35" i="26"/>
  <c r="BI35" i="26"/>
  <c r="BE35" i="26"/>
  <c r="BA35" i="26"/>
  <c r="AW35" i="26"/>
  <c r="AS35" i="26"/>
  <c r="AO35" i="26"/>
  <c r="AK35" i="26"/>
  <c r="AG35" i="26"/>
  <c r="AC35" i="26"/>
  <c r="Y35" i="26"/>
  <c r="U35" i="26"/>
  <c r="Q35" i="26"/>
  <c r="M35" i="26"/>
  <c r="I35" i="26"/>
  <c r="E35" i="26"/>
  <c r="DH35" i="26"/>
  <c r="DD35" i="26"/>
  <c r="CZ35" i="26"/>
  <c r="CV35" i="26"/>
  <c r="CR35" i="26"/>
  <c r="CN35" i="26"/>
  <c r="CJ35" i="26"/>
  <c r="CF35" i="26"/>
  <c r="CB35" i="26"/>
  <c r="BX35" i="26"/>
  <c r="BT35" i="26"/>
  <c r="BP35" i="26"/>
  <c r="BL35" i="26"/>
  <c r="BH35" i="26"/>
  <c r="AZ35" i="26"/>
  <c r="AV35" i="26"/>
  <c r="AR35" i="26"/>
  <c r="AN35" i="26"/>
  <c r="AJ35" i="26"/>
  <c r="AB35" i="26"/>
  <c r="X35" i="26"/>
  <c r="T35" i="26"/>
  <c r="P35" i="26"/>
  <c r="L35" i="26"/>
  <c r="H35" i="26"/>
  <c r="D35" i="26"/>
  <c r="CU35" i="26"/>
  <c r="CE35" i="26"/>
  <c r="AQ35" i="26"/>
  <c r="AE35" i="26"/>
  <c r="O35" i="26"/>
  <c r="DG35" i="26"/>
  <c r="CQ35" i="26"/>
  <c r="BO35" i="26"/>
  <c r="BC35" i="26"/>
  <c r="AM35" i="26"/>
  <c r="AA35" i="26"/>
  <c r="K35" i="26"/>
  <c r="DC35" i="26"/>
  <c r="CM35" i="26"/>
  <c r="CA35" i="26"/>
  <c r="BK35" i="26"/>
  <c r="AY35" i="26"/>
  <c r="AI35" i="26"/>
  <c r="W35" i="26"/>
  <c r="G35" i="26"/>
  <c r="CY35" i="26"/>
  <c r="CI35" i="26"/>
  <c r="BG35" i="26"/>
  <c r="AU35" i="26"/>
  <c r="S35" i="26"/>
  <c r="C35" i="26"/>
  <c r="DB39" i="26"/>
  <c r="CX39" i="26"/>
  <c r="CT39" i="26"/>
  <c r="CL39" i="26"/>
  <c r="CH39" i="26"/>
  <c r="CD39" i="26"/>
  <c r="BZ39" i="26"/>
  <c r="BV39" i="26"/>
  <c r="BR39" i="26"/>
  <c r="BF39" i="26"/>
  <c r="BB39" i="26"/>
  <c r="AX39" i="26"/>
  <c r="AT39" i="26"/>
  <c r="AP39" i="26"/>
  <c r="AL39" i="26"/>
  <c r="AH39" i="26"/>
  <c r="AD39" i="26"/>
  <c r="Z39" i="26"/>
  <c r="V39" i="26"/>
  <c r="R39" i="26"/>
  <c r="J39" i="26"/>
  <c r="B39" i="26"/>
  <c r="DI39" i="26"/>
  <c r="DE39" i="26"/>
  <c r="DA39" i="26"/>
  <c r="CW39" i="26"/>
  <c r="CS39" i="26"/>
  <c r="CO39" i="26"/>
  <c r="CG39" i="26"/>
  <c r="BY39" i="26"/>
  <c r="BU39" i="26"/>
  <c r="BQ39" i="26"/>
  <c r="BI39" i="26"/>
  <c r="BE39" i="26"/>
  <c r="BA39" i="26"/>
  <c r="AS39" i="26"/>
  <c r="AO39" i="26"/>
  <c r="AK39" i="26"/>
  <c r="AC39" i="26"/>
  <c r="Y39" i="26"/>
  <c r="U39" i="26"/>
  <c r="M39" i="26"/>
  <c r="I39" i="26"/>
  <c r="E39" i="26"/>
  <c r="DH39" i="26"/>
  <c r="DD39" i="26"/>
  <c r="CZ39" i="26"/>
  <c r="CR39" i="26"/>
  <c r="CN39" i="26"/>
  <c r="CJ39" i="26"/>
  <c r="BX39" i="26"/>
  <c r="BT39" i="26"/>
  <c r="BP39" i="26"/>
  <c r="BL39" i="26"/>
  <c r="BH39" i="26"/>
  <c r="AR39" i="26"/>
  <c r="AJ39" i="26"/>
  <c r="AB39" i="26"/>
  <c r="P39" i="26"/>
  <c r="D39" i="26"/>
  <c r="BC39" i="26"/>
  <c r="AE39" i="26"/>
  <c r="G39" i="26"/>
  <c r="BO39" i="26"/>
  <c r="AU39" i="26"/>
  <c r="AI39" i="26"/>
  <c r="AA39" i="26"/>
  <c r="S39" i="26"/>
  <c r="CY39" i="26"/>
  <c r="CA39" i="26"/>
  <c r="AQ39" i="26"/>
  <c r="C39" i="26"/>
  <c r="CE39" i="26"/>
  <c r="W39" i="26"/>
  <c r="O39" i="26"/>
  <c r="DB43" i="26"/>
  <c r="CX43" i="26"/>
  <c r="CT43" i="26"/>
  <c r="CP43" i="26"/>
  <c r="CL43" i="26"/>
  <c r="CH43" i="26"/>
  <c r="CD43" i="26"/>
  <c r="BZ43" i="26"/>
  <c r="BR43" i="26"/>
  <c r="BN43" i="26"/>
  <c r="BJ43" i="26"/>
  <c r="AX43" i="26"/>
  <c r="AT43" i="26"/>
  <c r="AP43" i="26"/>
  <c r="AL43" i="26"/>
  <c r="AD43" i="26"/>
  <c r="V43" i="26"/>
  <c r="R43" i="26"/>
  <c r="N43" i="26"/>
  <c r="J43" i="26"/>
  <c r="F43" i="26"/>
  <c r="B43" i="26"/>
  <c r="DE43" i="26"/>
  <c r="DA43" i="26"/>
  <c r="CS43" i="26"/>
  <c r="CO43" i="26"/>
  <c r="BY43" i="26"/>
  <c r="BU43" i="26"/>
  <c r="BQ43" i="26"/>
  <c r="BM43" i="26"/>
  <c r="BI43" i="26"/>
  <c r="BE43" i="26"/>
  <c r="BA43" i="26"/>
  <c r="AS43" i="26"/>
  <c r="AO43" i="26"/>
  <c r="AK43" i="26"/>
  <c r="AC43" i="26"/>
  <c r="Y43" i="26"/>
  <c r="U43" i="26"/>
  <c r="Q43" i="26"/>
  <c r="M43" i="26"/>
  <c r="I43" i="26"/>
  <c r="E43" i="26"/>
  <c r="DH43" i="26"/>
  <c r="DD43" i="26"/>
  <c r="CZ43" i="26"/>
  <c r="CR43" i="26"/>
  <c r="CN43" i="26"/>
  <c r="CB43" i="26"/>
  <c r="BT43" i="26"/>
  <c r="BP43" i="26"/>
  <c r="BH43" i="26"/>
  <c r="AR43" i="26"/>
  <c r="AN43" i="26"/>
  <c r="AJ43" i="26"/>
  <c r="AB43" i="26"/>
  <c r="X43" i="26"/>
  <c r="T43" i="26"/>
  <c r="P43" i="26"/>
  <c r="L43" i="26"/>
  <c r="D43" i="26"/>
  <c r="DG43" i="26"/>
  <c r="CM43" i="26"/>
  <c r="BG43" i="26"/>
  <c r="AI43" i="26"/>
  <c r="AE43" i="26"/>
  <c r="S43" i="26"/>
  <c r="G43" i="26"/>
  <c r="BO43" i="26"/>
  <c r="AU43" i="26"/>
  <c r="AA43" i="26"/>
  <c r="C43" i="26"/>
  <c r="CE43" i="26"/>
  <c r="AY43" i="26"/>
  <c r="AQ43" i="26"/>
  <c r="K43" i="26"/>
  <c r="CY43" i="26"/>
  <c r="BC43" i="26"/>
  <c r="W43" i="26"/>
  <c r="DB47" i="26"/>
  <c r="CX47" i="26"/>
  <c r="CT47" i="26"/>
  <c r="CL47" i="26"/>
  <c r="CH47" i="26"/>
  <c r="CD47" i="26"/>
  <c r="BR47" i="26"/>
  <c r="BJ47" i="26"/>
  <c r="BF47" i="26"/>
  <c r="BB47" i="26"/>
  <c r="AX47" i="26"/>
  <c r="AT47" i="26"/>
  <c r="AP47" i="26"/>
  <c r="AD47" i="26"/>
  <c r="V47" i="26"/>
  <c r="R47" i="26"/>
  <c r="J47" i="26"/>
  <c r="F47" i="26"/>
  <c r="B47" i="26"/>
  <c r="DE47" i="26"/>
  <c r="DA47" i="26"/>
  <c r="CS47" i="26"/>
  <c r="CO47" i="26"/>
  <c r="CG47" i="26"/>
  <c r="BU47" i="26"/>
  <c r="BI47" i="26"/>
  <c r="BE47" i="26"/>
  <c r="BA47" i="26"/>
  <c r="AW47" i="26"/>
  <c r="AS47" i="26"/>
  <c r="AK47" i="26"/>
  <c r="AC47" i="26"/>
  <c r="U47" i="26"/>
  <c r="Q47" i="26"/>
  <c r="M47" i="26"/>
  <c r="E47" i="26"/>
  <c r="DH47" i="26"/>
  <c r="DD47" i="26"/>
  <c r="CZ47" i="26"/>
  <c r="CR47" i="26"/>
  <c r="CJ47" i="26"/>
  <c r="CF47" i="26"/>
  <c r="CB47" i="26"/>
  <c r="BX47" i="26"/>
  <c r="BT47" i="26"/>
  <c r="BH47" i="26"/>
  <c r="AR47" i="26"/>
  <c r="AN47" i="26"/>
  <c r="AJ47" i="26"/>
  <c r="AB47" i="26"/>
  <c r="P47" i="26"/>
  <c r="L47" i="26"/>
  <c r="D47" i="26"/>
  <c r="CY47" i="26"/>
  <c r="CA47" i="26"/>
  <c r="BO47" i="26"/>
  <c r="AI47" i="26"/>
  <c r="AE47" i="26"/>
  <c r="CI47" i="26"/>
  <c r="BG47" i="26"/>
  <c r="AY47" i="26"/>
  <c r="AA47" i="26"/>
  <c r="W47" i="26"/>
  <c r="G47" i="26"/>
  <c r="CE47" i="26"/>
  <c r="AM47" i="26"/>
  <c r="C47" i="26"/>
  <c r="CM47" i="26"/>
  <c r="S47" i="26"/>
  <c r="AU47" i="26"/>
  <c r="DF51" i="26"/>
  <c r="DB51" i="26"/>
  <c r="CX51" i="26"/>
  <c r="CT51" i="26"/>
  <c r="CP51" i="26"/>
  <c r="CL51" i="26"/>
  <c r="CH51" i="26"/>
  <c r="CD51" i="26"/>
  <c r="BZ51" i="26"/>
  <c r="BV51" i="26"/>
  <c r="BR51" i="26"/>
  <c r="BN51" i="26"/>
  <c r="BJ51" i="26"/>
  <c r="BF51" i="26"/>
  <c r="BB51" i="26"/>
  <c r="AX51" i="26"/>
  <c r="AT51" i="26"/>
  <c r="AP51" i="26"/>
  <c r="AL51" i="26"/>
  <c r="AH51" i="26"/>
  <c r="AD51" i="26"/>
  <c r="Z51" i="26"/>
  <c r="V51" i="26"/>
  <c r="R51" i="26"/>
  <c r="N51" i="26"/>
  <c r="J51" i="26"/>
  <c r="F51" i="26"/>
  <c r="B51" i="26"/>
  <c r="DI51" i="26"/>
  <c r="DE51" i="26"/>
  <c r="DA51" i="26"/>
  <c r="CW51" i="26"/>
  <c r="CS51" i="26"/>
  <c r="CO51" i="26"/>
  <c r="CG51" i="26"/>
  <c r="BY51" i="26"/>
  <c r="BU51" i="26"/>
  <c r="BQ51" i="26"/>
  <c r="BM51" i="26"/>
  <c r="BI51" i="26"/>
  <c r="BE51" i="26"/>
  <c r="BA51" i="26"/>
  <c r="AW51" i="26"/>
  <c r="AS51" i="26"/>
  <c r="AO51" i="26"/>
  <c r="AK51" i="26"/>
  <c r="AG51" i="26"/>
  <c r="AC51" i="26"/>
  <c r="Y51" i="26"/>
  <c r="U51" i="26"/>
  <c r="Q51" i="26"/>
  <c r="M51" i="26"/>
  <c r="I51" i="26"/>
  <c r="E51" i="26"/>
  <c r="DH51" i="26"/>
  <c r="DD51" i="26"/>
  <c r="CZ51" i="26"/>
  <c r="CR51" i="26"/>
  <c r="CN51" i="26"/>
  <c r="CJ51" i="26"/>
  <c r="CF51" i="26"/>
  <c r="CB51" i="26"/>
  <c r="BX51" i="26"/>
  <c r="BT51" i="26"/>
  <c r="BP51" i="26"/>
  <c r="BL51" i="26"/>
  <c r="BH51" i="26"/>
  <c r="AZ51" i="26"/>
  <c r="AV51" i="26"/>
  <c r="AR51" i="26"/>
  <c r="AN51" i="26"/>
  <c r="AJ51" i="26"/>
  <c r="AF51" i="26"/>
  <c r="AB51" i="26"/>
  <c r="T51" i="26"/>
  <c r="P51" i="26"/>
  <c r="L51" i="26"/>
  <c r="D51" i="26"/>
  <c r="CY51" i="26"/>
  <c r="CM51" i="26"/>
  <c r="BO51" i="26"/>
  <c r="AM51" i="26"/>
  <c r="CA51" i="26"/>
  <c r="BK51" i="26"/>
  <c r="AY51" i="26"/>
  <c r="AI51" i="26"/>
  <c r="W51" i="26"/>
  <c r="DG51" i="26"/>
  <c r="CI51" i="26"/>
  <c r="BW51" i="26"/>
  <c r="AU51" i="26"/>
  <c r="AE51" i="26"/>
  <c r="S51" i="26"/>
  <c r="G51" i="26"/>
  <c r="DC51" i="26"/>
  <c r="AA51" i="26"/>
  <c r="CE51" i="26"/>
  <c r="C51" i="26"/>
  <c r="O51" i="26"/>
  <c r="AQ51" i="26"/>
  <c r="S3" i="27"/>
  <c r="AE3" i="27"/>
  <c r="AY3" i="27"/>
  <c r="BW3" i="27"/>
  <c r="CM3" i="27"/>
  <c r="DG3" i="27"/>
  <c r="C4" i="27"/>
  <c r="G4" i="27"/>
  <c r="K4" i="27"/>
  <c r="O4" i="27"/>
  <c r="S4" i="27"/>
  <c r="W4" i="27"/>
  <c r="AA4" i="27"/>
  <c r="AE4" i="27"/>
  <c r="AI4" i="27"/>
  <c r="AM4" i="27"/>
  <c r="AQ4" i="27"/>
  <c r="AU4" i="27"/>
  <c r="AY4" i="27"/>
  <c r="BC4" i="27"/>
  <c r="BG4" i="27"/>
  <c r="BK4" i="27"/>
  <c r="BO4" i="27"/>
  <c r="BS4" i="27"/>
  <c r="BW4" i="27"/>
  <c r="CA4" i="27"/>
  <c r="CE4" i="27"/>
  <c r="CI4" i="27"/>
  <c r="CM4" i="27"/>
  <c r="CQ4" i="27"/>
  <c r="CU4" i="27"/>
  <c r="CY4" i="27"/>
  <c r="DC4" i="27"/>
  <c r="DG4" i="27"/>
  <c r="K5" i="27"/>
  <c r="BK5" i="27"/>
  <c r="BW5" i="27"/>
  <c r="CQ5" i="27"/>
  <c r="K6" i="27"/>
  <c r="BC6" i="27"/>
  <c r="BG6" i="27"/>
  <c r="BS6" i="27"/>
  <c r="BW6" i="27"/>
  <c r="CQ6" i="27"/>
  <c r="CU6" i="27"/>
  <c r="C7" i="27"/>
  <c r="G7" i="27"/>
  <c r="K7" i="27"/>
  <c r="O7" i="27"/>
  <c r="S7" i="27"/>
  <c r="W7" i="27"/>
  <c r="AA7" i="27"/>
  <c r="AE7" i="27"/>
  <c r="AI7" i="27"/>
  <c r="AM7" i="27"/>
  <c r="AQ7" i="27"/>
  <c r="AU7" i="27"/>
  <c r="AY7" i="27"/>
  <c r="BC7" i="27"/>
  <c r="BG7" i="27"/>
  <c r="BK7" i="27"/>
  <c r="BO7" i="27"/>
  <c r="BS7" i="27"/>
  <c r="BW7" i="27"/>
  <c r="CA7" i="27"/>
  <c r="CE7" i="27"/>
  <c r="CI7" i="27"/>
  <c r="CM7" i="27"/>
  <c r="CQ7" i="27"/>
  <c r="CU7" i="27"/>
  <c r="CY7" i="27"/>
  <c r="DC7" i="27"/>
  <c r="DG7" i="27"/>
  <c r="K8" i="27"/>
  <c r="AA8" i="27"/>
  <c r="AE8" i="27"/>
  <c r="AQ8" i="27"/>
  <c r="BG8" i="27"/>
  <c r="CE8" i="27"/>
  <c r="DC8" i="27"/>
  <c r="DG8" i="27"/>
  <c r="BK9" i="27"/>
  <c r="BS9" i="27"/>
  <c r="BW9" i="27"/>
  <c r="CU9" i="27"/>
  <c r="DC9" i="27"/>
  <c r="K10" i="27"/>
  <c r="AE10" i="27"/>
  <c r="AY10" i="27"/>
  <c r="BC10" i="27"/>
  <c r="BS10" i="27"/>
  <c r="CA10" i="27"/>
  <c r="CM10" i="27"/>
  <c r="CQ10" i="27"/>
  <c r="CU10" i="27"/>
  <c r="DC10" i="27"/>
  <c r="BP11" i="27"/>
  <c r="CB11" i="27"/>
  <c r="CV11" i="27"/>
  <c r="D12" i="27"/>
  <c r="H12" i="27"/>
  <c r="L12" i="27"/>
  <c r="P12" i="27"/>
  <c r="T12" i="27"/>
  <c r="X12" i="27"/>
  <c r="AB12" i="27"/>
  <c r="AF12" i="27"/>
  <c r="AJ12" i="27"/>
  <c r="AN12" i="27"/>
  <c r="AR12" i="27"/>
  <c r="AV12" i="27"/>
  <c r="AZ12" i="27"/>
  <c r="BD12" i="27"/>
  <c r="BH12" i="27"/>
  <c r="BL12" i="27"/>
  <c r="BP12" i="27"/>
  <c r="BT12" i="27"/>
  <c r="BX12" i="27"/>
  <c r="CB12" i="27"/>
  <c r="CF12" i="27"/>
  <c r="CJ12" i="27"/>
  <c r="CN12" i="27"/>
  <c r="CR12" i="27"/>
  <c r="CV12" i="27"/>
  <c r="CZ12" i="27"/>
  <c r="DD12" i="27"/>
  <c r="DH12" i="27"/>
  <c r="H13" i="27"/>
  <c r="AF13" i="27"/>
  <c r="AR13" i="27"/>
  <c r="AV13" i="27"/>
  <c r="AZ13" i="27"/>
  <c r="BD13" i="27"/>
  <c r="BL13" i="27"/>
  <c r="BT13" i="27"/>
  <c r="BX13" i="27"/>
  <c r="CJ13" i="27"/>
  <c r="CN13" i="27"/>
  <c r="CR13" i="27"/>
  <c r="CV13" i="27"/>
  <c r="H14" i="27"/>
  <c r="X14" i="27"/>
  <c r="AF14" i="27"/>
  <c r="AV14" i="27"/>
  <c r="BD14" i="27"/>
  <c r="BT14" i="27"/>
  <c r="BX14" i="27"/>
  <c r="CF14" i="27"/>
  <c r="CN14" i="27"/>
  <c r="D15" i="27"/>
  <c r="H15" i="27"/>
  <c r="L15" i="27"/>
  <c r="P15" i="27"/>
  <c r="T15" i="27"/>
  <c r="X15" i="27"/>
  <c r="AB15" i="27"/>
  <c r="AF15" i="27"/>
  <c r="AJ15" i="27"/>
  <c r="AN15" i="27"/>
  <c r="AR15" i="27"/>
  <c r="AV15" i="27"/>
  <c r="AZ15" i="27"/>
  <c r="BD15" i="27"/>
  <c r="BH15" i="27"/>
  <c r="BL15" i="27"/>
  <c r="BP15" i="27"/>
  <c r="BT15" i="27"/>
  <c r="BX15" i="27"/>
  <c r="CB15" i="27"/>
  <c r="CF15" i="27"/>
  <c r="CJ15" i="27"/>
  <c r="CN15" i="27"/>
  <c r="CR15" i="27"/>
  <c r="CV15" i="27"/>
  <c r="CZ15" i="27"/>
  <c r="DD15" i="27"/>
  <c r="DH15" i="27"/>
  <c r="H16" i="27"/>
  <c r="X16" i="27"/>
  <c r="AN16" i="27"/>
  <c r="AV16" i="27"/>
  <c r="BD16" i="27"/>
  <c r="BH16" i="27"/>
  <c r="BT16" i="27"/>
  <c r="BX16" i="27"/>
  <c r="CJ16" i="27"/>
  <c r="CN16" i="27"/>
  <c r="CZ16" i="27"/>
  <c r="DD16" i="27"/>
  <c r="DH16" i="27"/>
  <c r="H17" i="27"/>
  <c r="X17" i="27"/>
  <c r="AF17" i="27"/>
  <c r="AV17" i="27"/>
  <c r="AZ17" i="27"/>
  <c r="BD17" i="27"/>
  <c r="BX17" i="27"/>
  <c r="CN17" i="27"/>
  <c r="CV17" i="27"/>
  <c r="T18" i="27"/>
  <c r="AF18" i="27"/>
  <c r="AN18" i="27"/>
  <c r="AV18" i="27"/>
  <c r="AZ18" i="27"/>
  <c r="BD18" i="27"/>
  <c r="BL18" i="27"/>
  <c r="BP18" i="27"/>
  <c r="BX18" i="27"/>
  <c r="CF18" i="27"/>
  <c r="CN18" i="27"/>
  <c r="CV18" i="27"/>
  <c r="L19" i="27"/>
  <c r="P19" i="27"/>
  <c r="AB19" i="27"/>
  <c r="AN19" i="27"/>
  <c r="AZ19" i="27"/>
  <c r="BD19" i="27"/>
  <c r="BH19" i="27"/>
  <c r="BT19" i="27"/>
  <c r="CF19" i="27"/>
  <c r="CJ19" i="27"/>
  <c r="CN19" i="27"/>
  <c r="CZ19" i="27"/>
  <c r="D20" i="27"/>
  <c r="H20" i="27"/>
  <c r="L20" i="27"/>
  <c r="P20" i="27"/>
  <c r="T20" i="27"/>
  <c r="X20" i="27"/>
  <c r="AB20" i="27"/>
  <c r="AF20" i="27"/>
  <c r="AJ20" i="27"/>
  <c r="AN20" i="27"/>
  <c r="AR20" i="27"/>
  <c r="AV20" i="27"/>
  <c r="AZ20" i="27"/>
  <c r="BD20" i="27"/>
  <c r="BH20" i="27"/>
  <c r="BL20" i="27"/>
  <c r="BP20" i="27"/>
  <c r="BT20" i="27"/>
  <c r="BX20" i="27"/>
  <c r="CB20" i="27"/>
  <c r="CF20" i="27"/>
  <c r="CJ20" i="27"/>
  <c r="CN20" i="27"/>
  <c r="CR20" i="27"/>
  <c r="CV20" i="27"/>
  <c r="CZ20" i="27"/>
  <c r="DD20" i="27"/>
  <c r="DH20" i="27"/>
  <c r="X21" i="27"/>
  <c r="AF21" i="27"/>
  <c r="AN21" i="27"/>
  <c r="AZ21" i="27"/>
  <c r="BD21" i="27"/>
  <c r="BX21" i="27"/>
  <c r="CN21" i="27"/>
  <c r="CV21" i="27"/>
  <c r="DD21" i="27"/>
  <c r="DH21" i="27"/>
  <c r="H22" i="27"/>
  <c r="L22" i="27"/>
  <c r="P22" i="27"/>
  <c r="X22" i="27"/>
  <c r="AF22" i="27"/>
  <c r="AR22" i="27"/>
  <c r="AV22" i="27"/>
  <c r="AZ22" i="27"/>
  <c r="BD22" i="27"/>
  <c r="BH22" i="27"/>
  <c r="BL22" i="27"/>
  <c r="BP22" i="27"/>
  <c r="BT22" i="27"/>
  <c r="BX22" i="27"/>
  <c r="CF22" i="27"/>
  <c r="CJ22" i="27"/>
  <c r="CN22" i="27"/>
  <c r="CV22" i="27"/>
  <c r="DD22" i="27"/>
  <c r="DH22" i="27"/>
  <c r="D23" i="27"/>
  <c r="H23" i="27"/>
  <c r="L23" i="27"/>
  <c r="P23" i="27"/>
  <c r="T23" i="27"/>
  <c r="X23" i="27"/>
  <c r="AB23" i="27"/>
  <c r="AF23" i="27"/>
  <c r="AJ23" i="27"/>
  <c r="AN23" i="27"/>
  <c r="AR23" i="27"/>
  <c r="AV23" i="27"/>
  <c r="AZ23" i="27"/>
  <c r="BD23" i="27"/>
  <c r="BH23" i="27"/>
  <c r="BL23" i="27"/>
  <c r="BP23" i="27"/>
  <c r="BT23" i="27"/>
  <c r="BX23" i="27"/>
  <c r="CB23" i="27"/>
  <c r="CF23" i="27"/>
  <c r="CJ23" i="27"/>
  <c r="CN23" i="27"/>
  <c r="CR23" i="27"/>
  <c r="CV23" i="27"/>
  <c r="CZ23" i="27"/>
  <c r="DD23" i="27"/>
  <c r="DH23" i="27"/>
  <c r="D24" i="27"/>
  <c r="P24" i="27"/>
  <c r="T24" i="27"/>
  <c r="X24" i="27"/>
  <c r="AF24" i="27"/>
  <c r="AJ24" i="27"/>
  <c r="AN24" i="27"/>
  <c r="AV24" i="27"/>
  <c r="BH24" i="27"/>
  <c r="BL24" i="27"/>
  <c r="BP24" i="27"/>
  <c r="BX24" i="27"/>
  <c r="CB24" i="27"/>
  <c r="CJ24" i="27"/>
  <c r="CR24" i="27"/>
  <c r="CV24" i="27"/>
  <c r="CZ24" i="27"/>
  <c r="DH24" i="27"/>
  <c r="X25" i="27"/>
  <c r="AB25" i="27"/>
  <c r="AN25" i="27"/>
  <c r="AZ25" i="27"/>
  <c r="BD25" i="27"/>
  <c r="BT25" i="27"/>
  <c r="BX25" i="27"/>
  <c r="CJ25" i="27"/>
  <c r="CN25" i="27"/>
  <c r="CV25" i="27"/>
  <c r="DH25" i="27"/>
  <c r="X26" i="27"/>
  <c r="AV26" i="27"/>
  <c r="BD26" i="27"/>
  <c r="CJ26" i="27"/>
  <c r="CV26" i="27"/>
  <c r="H27" i="27"/>
  <c r="L27" i="27"/>
  <c r="P27" i="27"/>
  <c r="T27" i="27"/>
  <c r="X27" i="27"/>
  <c r="AF27" i="27"/>
  <c r="AV27" i="27"/>
  <c r="BH27" i="27"/>
  <c r="BL27" i="27"/>
  <c r="BP27" i="27"/>
  <c r="DF5" i="26"/>
  <c r="DB5" i="26"/>
  <c r="CT5" i="26"/>
  <c r="CL5" i="26"/>
  <c r="CH5" i="26"/>
  <c r="CD5" i="26"/>
  <c r="BZ5" i="26"/>
  <c r="BR5" i="26"/>
  <c r="DI5" i="26"/>
  <c r="DD5" i="26"/>
  <c r="CY5" i="26"/>
  <c r="CY5" i="27" s="1"/>
  <c r="CU5" i="26"/>
  <c r="CU5" i="27" s="1"/>
  <c r="CF5" i="26"/>
  <c r="CA5" i="26"/>
  <c r="CA5" i="27" s="1"/>
  <c r="BQ5" i="26"/>
  <c r="BM5" i="26"/>
  <c r="BI5" i="26"/>
  <c r="BE5" i="26"/>
  <c r="BA5" i="26"/>
  <c r="AW5" i="26"/>
  <c r="AS5" i="26"/>
  <c r="AO5" i="26"/>
  <c r="AK5" i="26"/>
  <c r="AG5" i="26"/>
  <c r="AC5" i="26"/>
  <c r="U5" i="26"/>
  <c r="Q5" i="26"/>
  <c r="M5" i="26"/>
  <c r="I5" i="26"/>
  <c r="E5" i="26"/>
  <c r="DH5" i="26"/>
  <c r="DC5" i="26"/>
  <c r="DC5" i="27" s="1"/>
  <c r="CS5" i="26"/>
  <c r="CO5" i="26"/>
  <c r="CE5" i="26"/>
  <c r="CE5" i="27" s="1"/>
  <c r="BY5" i="26"/>
  <c r="BU5" i="26"/>
  <c r="BP5" i="26"/>
  <c r="BL5" i="26"/>
  <c r="BH5" i="26"/>
  <c r="BD5" i="26"/>
  <c r="AZ5" i="26"/>
  <c r="AV5" i="26"/>
  <c r="AR5" i="26"/>
  <c r="AN5" i="26"/>
  <c r="AJ5" i="26"/>
  <c r="AF5" i="26"/>
  <c r="AB5" i="26"/>
  <c r="T5" i="26"/>
  <c r="P5" i="26"/>
  <c r="L5" i="26"/>
  <c r="H5" i="26"/>
  <c r="D5" i="26"/>
  <c r="DG5" i="26"/>
  <c r="DG5" i="27" s="1"/>
  <c r="DA5" i="26"/>
  <c r="CW5" i="26"/>
  <c r="CR5" i="26"/>
  <c r="CI5" i="26"/>
  <c r="CI5" i="27" s="1"/>
  <c r="BX5" i="26"/>
  <c r="BT5" i="26"/>
  <c r="BO5" i="26"/>
  <c r="BO5" i="27" s="1"/>
  <c r="BG5" i="26"/>
  <c r="BG5" i="27" s="1"/>
  <c r="BC5" i="26"/>
  <c r="BC5" i="27" s="1"/>
  <c r="AY5" i="26"/>
  <c r="AY5" i="27" s="1"/>
  <c r="AU5" i="26"/>
  <c r="AU5" i="27" s="1"/>
  <c r="AQ5" i="26"/>
  <c r="AQ5" i="27" s="1"/>
  <c r="AM5" i="26"/>
  <c r="AM5" i="27" s="1"/>
  <c r="AI5" i="26"/>
  <c r="AI5" i="27" s="1"/>
  <c r="AE5" i="26"/>
  <c r="AE5" i="27" s="1"/>
  <c r="AA5" i="26"/>
  <c r="AA5" i="27" s="1"/>
  <c r="W5" i="26"/>
  <c r="W5" i="27" s="1"/>
  <c r="S5" i="26"/>
  <c r="S5" i="27" s="1"/>
  <c r="O5" i="26"/>
  <c r="O5" i="27" s="1"/>
  <c r="G5" i="26"/>
  <c r="G5" i="27" s="1"/>
  <c r="C5" i="26"/>
  <c r="C5" i="27" s="1"/>
  <c r="DE5" i="26"/>
  <c r="CZ5" i="26"/>
  <c r="CV5" i="26"/>
  <c r="CM5" i="26"/>
  <c r="CM5" i="27" s="1"/>
  <c r="CG5" i="26"/>
  <c r="CB5" i="26"/>
  <c r="BS5" i="26"/>
  <c r="BS5" i="27" s="1"/>
  <c r="BN5" i="26"/>
  <c r="BJ5" i="26"/>
  <c r="BF5" i="26"/>
  <c r="AX5" i="26"/>
  <c r="AT5" i="26"/>
  <c r="AP5" i="26"/>
  <c r="AL5" i="26"/>
  <c r="AD5" i="26"/>
  <c r="Z5" i="26"/>
  <c r="V5" i="26"/>
  <c r="R5" i="26"/>
  <c r="N5" i="26"/>
  <c r="J5" i="26"/>
  <c r="B5" i="26"/>
  <c r="DB9" i="26"/>
  <c r="CX9" i="26"/>
  <c r="CT9" i="26"/>
  <c r="CP9" i="26"/>
  <c r="CL9" i="26"/>
  <c r="CH9" i="26"/>
  <c r="CD9" i="26"/>
  <c r="BR9" i="26"/>
  <c r="BN9" i="26"/>
  <c r="BJ9" i="26"/>
  <c r="BF9" i="26"/>
  <c r="AX9" i="26"/>
  <c r="AT9" i="26"/>
  <c r="AP9" i="26"/>
  <c r="AL9" i="26"/>
  <c r="AH9" i="26"/>
  <c r="AD9" i="26"/>
  <c r="Z9" i="26"/>
  <c r="V9" i="26"/>
  <c r="R9" i="26"/>
  <c r="N9" i="26"/>
  <c r="J9" i="26"/>
  <c r="B9" i="26"/>
  <c r="DI9" i="26"/>
  <c r="DE9" i="26"/>
  <c r="DA9" i="26"/>
  <c r="CW9" i="26"/>
  <c r="CS9" i="26"/>
  <c r="CO9" i="26"/>
  <c r="CG9" i="26"/>
  <c r="BY9" i="26"/>
  <c r="BU9" i="26"/>
  <c r="BQ9" i="26"/>
  <c r="BM9" i="26"/>
  <c r="BI9" i="26"/>
  <c r="BE9" i="26"/>
  <c r="BA9" i="26"/>
  <c r="AW9" i="26"/>
  <c r="AS9" i="26"/>
  <c r="AO9" i="26"/>
  <c r="AK9" i="26"/>
  <c r="AG9" i="26"/>
  <c r="DD9" i="26"/>
  <c r="CN9" i="26"/>
  <c r="CI9" i="26"/>
  <c r="CI9" i="27" s="1"/>
  <c r="CB9" i="26"/>
  <c r="BP9" i="26"/>
  <c r="BH9" i="26"/>
  <c r="AU9" i="26"/>
  <c r="AU9" i="27" s="1"/>
  <c r="AM9" i="26"/>
  <c r="AM9" i="27" s="1"/>
  <c r="AE9" i="26"/>
  <c r="AE9" i="27" s="1"/>
  <c r="Y9" i="26"/>
  <c r="T9" i="26"/>
  <c r="O9" i="26"/>
  <c r="O9" i="27" s="1"/>
  <c r="I9" i="26"/>
  <c r="E9" i="26"/>
  <c r="DH9" i="26"/>
  <c r="CM9" i="26"/>
  <c r="CM9" i="27" s="1"/>
  <c r="CF9" i="26"/>
  <c r="CA9" i="26"/>
  <c r="CA9" i="27" s="1"/>
  <c r="BO9" i="26"/>
  <c r="BO9" i="27" s="1"/>
  <c r="BG9" i="26"/>
  <c r="BG9" i="27" s="1"/>
  <c r="AZ9" i="26"/>
  <c r="AR9" i="26"/>
  <c r="AJ9" i="26"/>
  <c r="AC9" i="26"/>
  <c r="X9" i="26"/>
  <c r="S9" i="26"/>
  <c r="S9" i="27" s="1"/>
  <c r="M9" i="26"/>
  <c r="D9" i="26"/>
  <c r="DG9" i="26"/>
  <c r="DG9" i="27" s="1"/>
  <c r="CZ9" i="26"/>
  <c r="CR9" i="26"/>
  <c r="CE9" i="26"/>
  <c r="CE9" i="27" s="1"/>
  <c r="BT9" i="26"/>
  <c r="BL9" i="26"/>
  <c r="AY9" i="26"/>
  <c r="AY9" i="27" s="1"/>
  <c r="AQ9" i="26"/>
  <c r="AQ9" i="27" s="1"/>
  <c r="AI9" i="26"/>
  <c r="AI9" i="27" s="1"/>
  <c r="AB9" i="26"/>
  <c r="W9" i="26"/>
  <c r="W9" i="27" s="1"/>
  <c r="Q9" i="26"/>
  <c r="L9" i="26"/>
  <c r="G9" i="26"/>
  <c r="G9" i="27" s="1"/>
  <c r="C9" i="26"/>
  <c r="C9" i="27" s="1"/>
  <c r="CY9" i="26"/>
  <c r="CY9" i="27" s="1"/>
  <c r="CQ9" i="26"/>
  <c r="CQ9" i="27" s="1"/>
  <c r="BC9" i="26"/>
  <c r="BC9" i="27" s="1"/>
  <c r="AN9" i="26"/>
  <c r="AA9" i="26"/>
  <c r="AA9" i="27" s="1"/>
  <c r="U9" i="26"/>
  <c r="P9" i="26"/>
  <c r="K9" i="26"/>
  <c r="K9" i="27" s="1"/>
  <c r="DB13" i="26"/>
  <c r="CL13" i="26"/>
  <c r="CH13" i="26"/>
  <c r="CD13" i="26"/>
  <c r="BR13" i="26"/>
  <c r="AX13" i="26"/>
  <c r="AT13" i="26"/>
  <c r="AP13" i="26"/>
  <c r="AH13" i="26"/>
  <c r="AD13" i="26"/>
  <c r="V13" i="26"/>
  <c r="R13" i="26"/>
  <c r="N13" i="26"/>
  <c r="J13" i="26"/>
  <c r="B13" i="26"/>
  <c r="DE13" i="26"/>
  <c r="DA13" i="26"/>
  <c r="CS13" i="26"/>
  <c r="CO13" i="26"/>
  <c r="BY13" i="26"/>
  <c r="BU13" i="26"/>
  <c r="BQ13" i="26"/>
  <c r="BE13" i="26"/>
  <c r="BA13" i="26"/>
  <c r="AW13" i="26"/>
  <c r="AS13" i="26"/>
  <c r="AO13" i="26"/>
  <c r="AK13" i="26"/>
  <c r="AC13" i="26"/>
  <c r="U13" i="26"/>
  <c r="M13" i="26"/>
  <c r="I13" i="26"/>
  <c r="E13" i="26"/>
  <c r="DH13" i="26"/>
  <c r="DH13" i="27" s="1"/>
  <c r="DD13" i="26"/>
  <c r="DD13" i="27" s="1"/>
  <c r="CZ13" i="26"/>
  <c r="CZ13" i="27" s="1"/>
  <c r="CF13" i="26"/>
  <c r="CF13" i="27" s="1"/>
  <c r="CB13" i="26"/>
  <c r="CB13" i="27" s="1"/>
  <c r="BP13" i="26"/>
  <c r="BP13" i="27" s="1"/>
  <c r="BH13" i="26"/>
  <c r="BH13" i="27" s="1"/>
  <c r="AN13" i="26"/>
  <c r="AN13" i="27" s="1"/>
  <c r="AJ13" i="26"/>
  <c r="AJ13" i="27" s="1"/>
  <c r="AB13" i="26"/>
  <c r="AB13" i="27" s="1"/>
  <c r="X13" i="26"/>
  <c r="X13" i="27" s="1"/>
  <c r="T13" i="26"/>
  <c r="T13" i="27" s="1"/>
  <c r="P13" i="26"/>
  <c r="P13" i="27" s="1"/>
  <c r="L13" i="26"/>
  <c r="L13" i="27" s="1"/>
  <c r="D13" i="26"/>
  <c r="D13" i="27" s="1"/>
  <c r="CM13" i="26"/>
  <c r="O13" i="26"/>
  <c r="CE13" i="26"/>
  <c r="BG13" i="26"/>
  <c r="AU13" i="26"/>
  <c r="AE13" i="26"/>
  <c r="W13" i="26"/>
  <c r="K13" i="26"/>
  <c r="CY13" i="26"/>
  <c r="BO13" i="26"/>
  <c r="AI13" i="26"/>
  <c r="AA13" i="26"/>
  <c r="S13" i="26"/>
  <c r="DG13" i="26"/>
  <c r="CA13" i="26"/>
  <c r="AY13" i="26"/>
  <c r="G13" i="26"/>
  <c r="DF17" i="26"/>
  <c r="DB17" i="26"/>
  <c r="CX17" i="26"/>
  <c r="CT17" i="26"/>
  <c r="CP17" i="26"/>
  <c r="CL17" i="26"/>
  <c r="CH17" i="26"/>
  <c r="CD17" i="26"/>
  <c r="BZ17" i="26"/>
  <c r="BV17" i="26"/>
  <c r="BR17" i="26"/>
  <c r="BN17" i="26"/>
  <c r="BJ17" i="26"/>
  <c r="BF17" i="26"/>
  <c r="BB17" i="26"/>
  <c r="AX17" i="26"/>
  <c r="AT17" i="26"/>
  <c r="AP17" i="26"/>
  <c r="AL17" i="26"/>
  <c r="AH17" i="26"/>
  <c r="AD17" i="26"/>
  <c r="Z17" i="26"/>
  <c r="V17" i="26"/>
  <c r="R17" i="26"/>
  <c r="J17" i="26"/>
  <c r="B17" i="26"/>
  <c r="DI17" i="26"/>
  <c r="DE17" i="26"/>
  <c r="DA17" i="26"/>
  <c r="CW17" i="26"/>
  <c r="CS17" i="26"/>
  <c r="CO17" i="26"/>
  <c r="CG17" i="26"/>
  <c r="BY17" i="26"/>
  <c r="BU17" i="26"/>
  <c r="BQ17" i="26"/>
  <c r="BM17" i="26"/>
  <c r="BI17" i="26"/>
  <c r="BE17" i="26"/>
  <c r="BA17" i="26"/>
  <c r="AW17" i="26"/>
  <c r="AS17" i="26"/>
  <c r="AO17" i="26"/>
  <c r="AK17" i="26"/>
  <c r="AC17" i="26"/>
  <c r="Y17" i="26"/>
  <c r="U17" i="26"/>
  <c r="Q17" i="26"/>
  <c r="M17" i="26"/>
  <c r="I17" i="26"/>
  <c r="E17" i="26"/>
  <c r="DH17" i="26"/>
  <c r="DH17" i="27" s="1"/>
  <c r="DD17" i="26"/>
  <c r="DD17" i="27" s="1"/>
  <c r="CZ17" i="26"/>
  <c r="CZ17" i="27" s="1"/>
  <c r="CR17" i="26"/>
  <c r="CR17" i="27" s="1"/>
  <c r="CJ17" i="26"/>
  <c r="CJ17" i="27" s="1"/>
  <c r="CF17" i="26"/>
  <c r="CF17" i="27" s="1"/>
  <c r="CB17" i="26"/>
  <c r="CB17" i="27" s="1"/>
  <c r="BT17" i="26"/>
  <c r="BT17" i="27" s="1"/>
  <c r="BP17" i="26"/>
  <c r="BP17" i="27" s="1"/>
  <c r="BL17" i="26"/>
  <c r="BL17" i="27" s="1"/>
  <c r="BH17" i="26"/>
  <c r="BH17" i="27" s="1"/>
  <c r="AR17" i="26"/>
  <c r="AR17" i="27" s="1"/>
  <c r="AN17" i="26"/>
  <c r="AN17" i="27" s="1"/>
  <c r="AJ17" i="26"/>
  <c r="AJ17" i="27" s="1"/>
  <c r="AB17" i="26"/>
  <c r="AB17" i="27" s="1"/>
  <c r="T17" i="26"/>
  <c r="T17" i="27" s="1"/>
  <c r="P17" i="26"/>
  <c r="P17" i="27" s="1"/>
  <c r="L17" i="26"/>
  <c r="L17" i="27" s="1"/>
  <c r="D17" i="26"/>
  <c r="D17" i="27" s="1"/>
  <c r="CM17" i="26"/>
  <c r="BS17" i="26"/>
  <c r="AI17" i="26"/>
  <c r="AA17" i="26"/>
  <c r="O17" i="26"/>
  <c r="G17" i="26"/>
  <c r="DG17" i="26"/>
  <c r="BO17" i="26"/>
  <c r="BC17" i="26"/>
  <c r="AU17" i="26"/>
  <c r="DC17" i="26"/>
  <c r="CI17" i="26"/>
  <c r="BK17" i="26"/>
  <c r="AQ17" i="26"/>
  <c r="W17" i="26"/>
  <c r="K17" i="26"/>
  <c r="C17" i="26"/>
  <c r="CY17" i="26"/>
  <c r="CE17" i="26"/>
  <c r="AY17" i="26"/>
  <c r="AM17" i="26"/>
  <c r="AE17" i="26"/>
  <c r="S17" i="26"/>
  <c r="DB21" i="26"/>
  <c r="CX21" i="26"/>
  <c r="CT21" i="26"/>
  <c r="CL21" i="26"/>
  <c r="CH21" i="26"/>
  <c r="CD21" i="26"/>
  <c r="BZ21" i="26"/>
  <c r="BR21" i="26"/>
  <c r="BJ21" i="26"/>
  <c r="BF21" i="26"/>
  <c r="AX21" i="26"/>
  <c r="AT21" i="26"/>
  <c r="AP21" i="26"/>
  <c r="AL21" i="26"/>
  <c r="AH21" i="26"/>
  <c r="AD21" i="26"/>
  <c r="Z21" i="26"/>
  <c r="V21" i="26"/>
  <c r="R21" i="26"/>
  <c r="J21" i="26"/>
  <c r="B21" i="26"/>
  <c r="DE21" i="26"/>
  <c r="DA21" i="26"/>
  <c r="CW21" i="26"/>
  <c r="CS21" i="26"/>
  <c r="CO21" i="26"/>
  <c r="CG21" i="26"/>
  <c r="CC21" i="26"/>
  <c r="BU21" i="26"/>
  <c r="BQ21" i="26"/>
  <c r="BI21" i="26"/>
  <c r="BE21" i="26"/>
  <c r="BA21" i="26"/>
  <c r="AS21" i="26"/>
  <c r="AO21" i="26"/>
  <c r="AK21" i="26"/>
  <c r="AC21" i="26"/>
  <c r="Y21" i="26"/>
  <c r="U21" i="26"/>
  <c r="Q21" i="26"/>
  <c r="M21" i="26"/>
  <c r="I21" i="26"/>
  <c r="E21" i="26"/>
  <c r="CZ21" i="26"/>
  <c r="CZ21" i="27" s="1"/>
  <c r="CR21" i="26"/>
  <c r="CR21" i="27" s="1"/>
  <c r="CJ21" i="26"/>
  <c r="CJ21" i="27" s="1"/>
  <c r="CF21" i="26"/>
  <c r="CF21" i="27" s="1"/>
  <c r="CB21" i="26"/>
  <c r="CB21" i="27" s="1"/>
  <c r="BT21" i="26"/>
  <c r="BT21" i="27" s="1"/>
  <c r="BP21" i="26"/>
  <c r="BP21" i="27" s="1"/>
  <c r="BL21" i="26"/>
  <c r="BL21" i="27" s="1"/>
  <c r="BH21" i="26"/>
  <c r="BH21" i="27" s="1"/>
  <c r="AV21" i="26"/>
  <c r="AV21" i="27" s="1"/>
  <c r="AR21" i="26"/>
  <c r="AR21" i="27" s="1"/>
  <c r="AJ21" i="26"/>
  <c r="AJ21" i="27" s="1"/>
  <c r="AB21" i="26"/>
  <c r="AB21" i="27" s="1"/>
  <c r="T21" i="26"/>
  <c r="T21" i="27" s="1"/>
  <c r="P21" i="26"/>
  <c r="P21" i="27" s="1"/>
  <c r="L21" i="26"/>
  <c r="L21" i="27" s="1"/>
  <c r="H21" i="26"/>
  <c r="H21" i="27" s="1"/>
  <c r="D21" i="26"/>
  <c r="D21" i="27" s="1"/>
  <c r="CM21" i="26"/>
  <c r="AE21" i="26"/>
  <c r="G21" i="26"/>
  <c r="DC21" i="26"/>
  <c r="BS21" i="26"/>
  <c r="BK21" i="26"/>
  <c r="AI21" i="26"/>
  <c r="AA21" i="26"/>
  <c r="O21" i="26"/>
  <c r="DG21" i="26"/>
  <c r="CY21" i="26"/>
  <c r="CI21" i="26"/>
  <c r="BO21" i="26"/>
  <c r="BG21" i="26"/>
  <c r="AQ21" i="26"/>
  <c r="CE21" i="26"/>
  <c r="W21" i="26"/>
  <c r="DF25" i="26"/>
  <c r="DB25" i="26"/>
  <c r="CT25" i="26"/>
  <c r="CL25" i="26"/>
  <c r="CH25" i="26"/>
  <c r="BZ25" i="26"/>
  <c r="BR25" i="26"/>
  <c r="BF25" i="26"/>
  <c r="AX25" i="26"/>
  <c r="AT25" i="26"/>
  <c r="AP25" i="26"/>
  <c r="AL25" i="26"/>
  <c r="AD25" i="26"/>
  <c r="Z25" i="26"/>
  <c r="V25" i="26"/>
  <c r="R25" i="26"/>
  <c r="J25" i="26"/>
  <c r="F25" i="26"/>
  <c r="B25" i="26"/>
  <c r="DE25" i="26"/>
  <c r="DA25" i="26"/>
  <c r="CW25" i="26"/>
  <c r="CS25" i="26"/>
  <c r="CO25" i="26"/>
  <c r="CG25" i="26"/>
  <c r="BY25" i="26"/>
  <c r="BU25" i="26"/>
  <c r="BQ25" i="26"/>
  <c r="BI25" i="26"/>
  <c r="BE25" i="26"/>
  <c r="BA25" i="26"/>
  <c r="AW25" i="26"/>
  <c r="AS25" i="26"/>
  <c r="AO25" i="26"/>
  <c r="AK25" i="26"/>
  <c r="AC25" i="26"/>
  <c r="Y25" i="26"/>
  <c r="U25" i="26"/>
  <c r="M25" i="26"/>
  <c r="I25" i="26"/>
  <c r="E25" i="26"/>
  <c r="DD25" i="26"/>
  <c r="DD25" i="27" s="1"/>
  <c r="CZ25" i="26"/>
  <c r="CZ25" i="27" s="1"/>
  <c r="CR25" i="26"/>
  <c r="CR25" i="27" s="1"/>
  <c r="CF25" i="26"/>
  <c r="CF25" i="27" s="1"/>
  <c r="CB25" i="26"/>
  <c r="CB25" i="27" s="1"/>
  <c r="BP25" i="26"/>
  <c r="BP25" i="27" s="1"/>
  <c r="BL25" i="26"/>
  <c r="BL25" i="27" s="1"/>
  <c r="BH25" i="26"/>
  <c r="BH25" i="27" s="1"/>
  <c r="AV25" i="26"/>
  <c r="AV25" i="27" s="1"/>
  <c r="AR25" i="26"/>
  <c r="AR25" i="27" s="1"/>
  <c r="AJ25" i="26"/>
  <c r="AJ25" i="27" s="1"/>
  <c r="AF25" i="26"/>
  <c r="AF25" i="27" s="1"/>
  <c r="T25" i="26"/>
  <c r="T25" i="27" s="1"/>
  <c r="P25" i="26"/>
  <c r="P25" i="27" s="1"/>
  <c r="L25" i="26"/>
  <c r="L25" i="27" s="1"/>
  <c r="H25" i="26"/>
  <c r="H25" i="27" s="1"/>
  <c r="D25" i="26"/>
  <c r="D25" i="27" s="1"/>
  <c r="CY25" i="26"/>
  <c r="BO25" i="26"/>
  <c r="AA25" i="26"/>
  <c r="G25" i="26"/>
  <c r="O25" i="26"/>
  <c r="DG25" i="26"/>
  <c r="AY25" i="26"/>
  <c r="AE25" i="26"/>
  <c r="W25" i="26"/>
  <c r="DC25" i="26"/>
  <c r="CU25" i="26"/>
  <c r="CE25" i="26"/>
  <c r="BS25" i="26"/>
  <c r="BC25" i="26"/>
  <c r="AI25" i="26"/>
  <c r="DB29" i="26"/>
  <c r="CL29" i="26"/>
  <c r="CH29" i="26"/>
  <c r="CD29" i="26"/>
  <c r="AX29" i="26"/>
  <c r="AT29" i="26"/>
  <c r="AP29" i="26"/>
  <c r="AH29" i="26"/>
  <c r="J29" i="26"/>
  <c r="DE29" i="26"/>
  <c r="DA29" i="26"/>
  <c r="BE29" i="26"/>
  <c r="BA29" i="26"/>
  <c r="AK29" i="26"/>
  <c r="AC29" i="26"/>
  <c r="U29" i="26"/>
  <c r="M29" i="26"/>
  <c r="E29" i="26"/>
  <c r="DH29" i="26"/>
  <c r="CZ29" i="26"/>
  <c r="CJ29" i="26"/>
  <c r="BP29" i="26"/>
  <c r="AJ29" i="26"/>
  <c r="P29" i="26"/>
  <c r="L29" i="26"/>
  <c r="D29" i="26"/>
  <c r="BO29" i="26"/>
  <c r="DG29" i="26"/>
  <c r="CY29" i="26"/>
  <c r="BW29" i="26"/>
  <c r="AU29" i="26"/>
  <c r="AI29" i="26"/>
  <c r="CE29" i="26"/>
  <c r="G29" i="26"/>
  <c r="W29" i="26"/>
  <c r="DF33" i="26"/>
  <c r="DB33" i="26"/>
  <c r="CX33" i="26"/>
  <c r="CT33" i="26"/>
  <c r="CP33" i="26"/>
  <c r="CL33" i="26"/>
  <c r="CH33" i="26"/>
  <c r="CD33" i="26"/>
  <c r="BZ33" i="26"/>
  <c r="BR33" i="26"/>
  <c r="BN33" i="26"/>
  <c r="BJ33" i="26"/>
  <c r="BF33" i="26"/>
  <c r="BB33" i="26"/>
  <c r="AX33" i="26"/>
  <c r="AT33" i="26"/>
  <c r="AP33" i="26"/>
  <c r="AH33" i="26"/>
  <c r="AD33" i="26"/>
  <c r="Z33" i="26"/>
  <c r="V33" i="26"/>
  <c r="R33" i="26"/>
  <c r="J33" i="26"/>
  <c r="F33" i="26"/>
  <c r="B33" i="26"/>
  <c r="DI33" i="26"/>
  <c r="DE33" i="26"/>
  <c r="DA33" i="26"/>
  <c r="CW33" i="26"/>
  <c r="CS33" i="26"/>
  <c r="CO33" i="26"/>
  <c r="CG33" i="26"/>
  <c r="BY33" i="26"/>
  <c r="BU33" i="26"/>
  <c r="BQ33" i="26"/>
  <c r="BI33" i="26"/>
  <c r="BE33" i="26"/>
  <c r="BA33" i="26"/>
  <c r="AS33" i="26"/>
  <c r="AO33" i="26"/>
  <c r="AK33" i="26"/>
  <c r="AG33" i="26"/>
  <c r="AC33" i="26"/>
  <c r="U33" i="26"/>
  <c r="M33" i="26"/>
  <c r="I33" i="26"/>
  <c r="E33" i="26"/>
  <c r="DH33" i="26"/>
  <c r="DD33" i="26"/>
  <c r="CZ33" i="26"/>
  <c r="CV33" i="26"/>
  <c r="CR33" i="26"/>
  <c r="CJ33" i="26"/>
  <c r="CF33" i="26"/>
  <c r="CB33" i="26"/>
  <c r="BT33" i="26"/>
  <c r="BP33" i="26"/>
  <c r="BL33" i="26"/>
  <c r="BH33" i="26"/>
  <c r="AR33" i="26"/>
  <c r="AN33" i="26"/>
  <c r="AJ33" i="26"/>
  <c r="AB33" i="26"/>
  <c r="X33" i="26"/>
  <c r="T33" i="26"/>
  <c r="P33" i="26"/>
  <c r="L33" i="26"/>
  <c r="D33" i="26"/>
  <c r="CY33" i="26"/>
  <c r="CM33" i="26"/>
  <c r="AU33" i="26"/>
  <c r="AI33" i="26"/>
  <c r="O33" i="26"/>
  <c r="G33" i="26"/>
  <c r="CA33" i="26"/>
  <c r="BG33" i="26"/>
  <c r="AY33" i="26"/>
  <c r="AQ33" i="26"/>
  <c r="W33" i="26"/>
  <c r="C33" i="26"/>
  <c r="DG33" i="26"/>
  <c r="CQ33" i="26"/>
  <c r="CI33" i="26"/>
  <c r="BO33" i="26"/>
  <c r="AE33" i="26"/>
  <c r="S33" i="26"/>
  <c r="K33" i="26"/>
  <c r="CE33" i="26"/>
  <c r="BC33" i="26"/>
  <c r="AA33" i="26"/>
  <c r="DF37" i="26"/>
  <c r="DB37" i="26"/>
  <c r="CT37" i="26"/>
  <c r="CL37" i="26"/>
  <c r="CH37" i="26"/>
  <c r="CD37" i="26"/>
  <c r="BZ37" i="26"/>
  <c r="BR37" i="26"/>
  <c r="BN37" i="26"/>
  <c r="BJ37" i="26"/>
  <c r="BF37" i="26"/>
  <c r="AX37" i="26"/>
  <c r="AT37" i="26"/>
  <c r="AP37" i="26"/>
  <c r="AL37" i="26"/>
  <c r="AD37" i="26"/>
  <c r="Z37" i="26"/>
  <c r="V37" i="26"/>
  <c r="J37" i="26"/>
  <c r="F37" i="26"/>
  <c r="B37" i="26"/>
  <c r="DI37" i="26"/>
  <c r="DE37" i="26"/>
  <c r="DA37" i="26"/>
  <c r="CW37" i="26"/>
  <c r="CS37" i="26"/>
  <c r="CO37" i="26"/>
  <c r="CG37" i="26"/>
  <c r="BY37" i="26"/>
  <c r="BU37" i="26"/>
  <c r="BQ37" i="26"/>
  <c r="BI37" i="26"/>
  <c r="BE37" i="26"/>
  <c r="BA37" i="26"/>
  <c r="AW37" i="26"/>
  <c r="AS37" i="26"/>
  <c r="AO37" i="26"/>
  <c r="AK37" i="26"/>
  <c r="AG37" i="26"/>
  <c r="AC37" i="26"/>
  <c r="Y37" i="26"/>
  <c r="U37" i="26"/>
  <c r="Q37" i="26"/>
  <c r="M37" i="26"/>
  <c r="I37" i="26"/>
  <c r="E37" i="26"/>
  <c r="DH37" i="26"/>
  <c r="DD37" i="26"/>
  <c r="CZ37" i="26"/>
  <c r="CR37" i="26"/>
  <c r="CF37" i="26"/>
  <c r="CB37" i="26"/>
  <c r="BP37" i="26"/>
  <c r="BL37" i="26"/>
  <c r="BH37" i="26"/>
  <c r="AV37" i="26"/>
  <c r="AR37" i="26"/>
  <c r="AN37" i="26"/>
  <c r="AJ37" i="26"/>
  <c r="AB37" i="26"/>
  <c r="P37" i="26"/>
  <c r="L37" i="26"/>
  <c r="H37" i="26"/>
  <c r="D37" i="26"/>
  <c r="CY37" i="26"/>
  <c r="AU37" i="26"/>
  <c r="G37" i="26"/>
  <c r="CA37" i="26"/>
  <c r="BK37" i="26"/>
  <c r="AQ37" i="26"/>
  <c r="W37" i="26"/>
  <c r="O37" i="26"/>
  <c r="DG37" i="26"/>
  <c r="BS37" i="26"/>
  <c r="AM37" i="26"/>
  <c r="AE37" i="26"/>
  <c r="CM37" i="26"/>
  <c r="CE37" i="26"/>
  <c r="BO37" i="26"/>
  <c r="AY37" i="26"/>
  <c r="AI37" i="26"/>
  <c r="AA37" i="26"/>
  <c r="S37" i="26"/>
  <c r="DB41" i="26"/>
  <c r="CX41" i="26"/>
  <c r="CT41" i="26"/>
  <c r="CL41" i="26"/>
  <c r="CH41" i="26"/>
  <c r="BR41" i="26"/>
  <c r="BF41" i="26"/>
  <c r="BB41" i="26"/>
  <c r="AX41" i="26"/>
  <c r="AT41" i="26"/>
  <c r="AP41" i="26"/>
  <c r="AH41" i="26"/>
  <c r="AD41" i="26"/>
  <c r="Z41" i="26"/>
  <c r="V41" i="26"/>
  <c r="R41" i="26"/>
  <c r="N41" i="26"/>
  <c r="J41" i="26"/>
  <c r="F41" i="26"/>
  <c r="B41" i="26"/>
  <c r="DI41" i="26"/>
  <c r="DE41" i="26"/>
  <c r="DA41" i="26"/>
  <c r="CS41" i="26"/>
  <c r="CO41" i="26"/>
  <c r="CG41" i="26"/>
  <c r="BY41" i="26"/>
  <c r="BU41" i="26"/>
  <c r="BM41" i="26"/>
  <c r="BI41" i="26"/>
  <c r="BE41" i="26"/>
  <c r="BA41" i="26"/>
  <c r="AK41" i="26"/>
  <c r="AC41" i="26"/>
  <c r="Y41" i="26"/>
  <c r="U41" i="26"/>
  <c r="Q41" i="26"/>
  <c r="M41" i="26"/>
  <c r="I41" i="26"/>
  <c r="E41" i="26"/>
  <c r="DH41" i="26"/>
  <c r="DD41" i="26"/>
  <c r="CZ41" i="26"/>
  <c r="CR41" i="26"/>
  <c r="CN41" i="26"/>
  <c r="CJ41" i="26"/>
  <c r="CB41" i="26"/>
  <c r="BT41" i="26"/>
  <c r="BH41" i="26"/>
  <c r="AR41" i="26"/>
  <c r="AJ41" i="26"/>
  <c r="AB41" i="26"/>
  <c r="P41" i="26"/>
  <c r="L41" i="26"/>
  <c r="D41" i="26"/>
  <c r="CY41" i="26"/>
  <c r="CI41" i="26"/>
  <c r="AI41" i="26"/>
  <c r="AA41" i="26"/>
  <c r="G41" i="26"/>
  <c r="DG41" i="26"/>
  <c r="BO41" i="26"/>
  <c r="AU41" i="26"/>
  <c r="C41" i="26"/>
  <c r="CM41" i="26"/>
  <c r="CE41" i="26"/>
  <c r="AY41" i="26"/>
  <c r="W41" i="26"/>
  <c r="AE41" i="26"/>
  <c r="DF45" i="26"/>
  <c r="DB45" i="26"/>
  <c r="CX45" i="26"/>
  <c r="CT45" i="26"/>
  <c r="CP45" i="26"/>
  <c r="CL45" i="26"/>
  <c r="CH45" i="26"/>
  <c r="CD45" i="26"/>
  <c r="BZ45" i="26"/>
  <c r="BV45" i="26"/>
  <c r="BR45" i="26"/>
  <c r="BJ45" i="26"/>
  <c r="BF45" i="26"/>
  <c r="AX45" i="26"/>
  <c r="AT45" i="26"/>
  <c r="AP45" i="26"/>
  <c r="AL45" i="26"/>
  <c r="DI45" i="26"/>
  <c r="DE45" i="26"/>
  <c r="DA45" i="26"/>
  <c r="CW45" i="26"/>
  <c r="CS45" i="26"/>
  <c r="CO45" i="26"/>
  <c r="CG45" i="26"/>
  <c r="BY45" i="26"/>
  <c r="BU45" i="26"/>
  <c r="BQ45" i="26"/>
  <c r="BM45" i="26"/>
  <c r="BI45" i="26"/>
  <c r="BE45" i="26"/>
  <c r="BA45" i="26"/>
  <c r="AW45" i="26"/>
  <c r="AS45" i="26"/>
  <c r="AO45" i="26"/>
  <c r="DH45" i="26"/>
  <c r="DD45" i="26"/>
  <c r="CZ45" i="26"/>
  <c r="CR45" i="26"/>
  <c r="CN45" i="26"/>
  <c r="CJ45" i="26"/>
  <c r="CF45" i="26"/>
  <c r="CB45" i="26"/>
  <c r="BX45" i="26"/>
  <c r="BT45" i="26"/>
  <c r="BP45" i="26"/>
  <c r="BL45" i="26"/>
  <c r="BH45" i="26"/>
  <c r="BD45" i="26"/>
  <c r="AV45" i="26"/>
  <c r="AR45" i="26"/>
  <c r="AN45" i="26"/>
  <c r="AJ45" i="26"/>
  <c r="CA45" i="26"/>
  <c r="AQ45" i="26"/>
  <c r="AH45" i="26"/>
  <c r="AD45" i="26"/>
  <c r="Z45" i="26"/>
  <c r="V45" i="26"/>
  <c r="R45" i="26"/>
  <c r="N45" i="26"/>
  <c r="J45" i="26"/>
  <c r="B45" i="26"/>
  <c r="DG45" i="26"/>
  <c r="CU45" i="26"/>
  <c r="CI45" i="26"/>
  <c r="BK45" i="26"/>
  <c r="AG45" i="26"/>
  <c r="AC45" i="26"/>
  <c r="Y45" i="26"/>
  <c r="U45" i="26"/>
  <c r="Q45" i="26"/>
  <c r="M45" i="26"/>
  <c r="I45" i="26"/>
  <c r="E45" i="26"/>
  <c r="DC45" i="26"/>
  <c r="CE45" i="26"/>
  <c r="BS45" i="26"/>
  <c r="BG45" i="26"/>
  <c r="AY45" i="26"/>
  <c r="AK45" i="26"/>
  <c r="AB45" i="26"/>
  <c r="T45" i="26"/>
  <c r="P45" i="26"/>
  <c r="L45" i="26"/>
  <c r="H45" i="26"/>
  <c r="D45" i="26"/>
  <c r="CY45" i="26"/>
  <c r="AE45" i="26"/>
  <c r="S45" i="26"/>
  <c r="BC45" i="26"/>
  <c r="AA45" i="26"/>
  <c r="O45" i="26"/>
  <c r="C45" i="26"/>
  <c r="AI45" i="26"/>
  <c r="K45" i="26"/>
  <c r="CM45" i="26"/>
  <c r="BO45" i="26"/>
  <c r="W45" i="26"/>
  <c r="G45" i="26"/>
  <c r="DF49" i="26"/>
  <c r="DB49" i="26"/>
  <c r="CX49" i="26"/>
  <c r="CT49" i="26"/>
  <c r="CP49" i="26"/>
  <c r="CL49" i="26"/>
  <c r="CH49" i="26"/>
  <c r="CD49" i="26"/>
  <c r="BZ49" i="26"/>
  <c r="BV49" i="26"/>
  <c r="BR49" i="26"/>
  <c r="BN49" i="26"/>
  <c r="BJ49" i="26"/>
  <c r="BF49" i="26"/>
  <c r="BB49" i="26"/>
  <c r="AX49" i="26"/>
  <c r="AT49" i="26"/>
  <c r="AP49" i="26"/>
  <c r="AL49" i="26"/>
  <c r="AH49" i="26"/>
  <c r="AD49" i="26"/>
  <c r="V49" i="26"/>
  <c r="R49" i="26"/>
  <c r="N49" i="26"/>
  <c r="J49" i="26"/>
  <c r="F49" i="26"/>
  <c r="B49" i="26"/>
  <c r="DI49" i="26"/>
  <c r="DE49" i="26"/>
  <c r="DA49" i="26"/>
  <c r="CW49" i="26"/>
  <c r="CS49" i="26"/>
  <c r="CO49" i="26"/>
  <c r="CG49" i="26"/>
  <c r="CC49" i="26"/>
  <c r="BY49" i="26"/>
  <c r="BU49" i="26"/>
  <c r="BQ49" i="26"/>
  <c r="BM49" i="26"/>
  <c r="BI49" i="26"/>
  <c r="BE49" i="26"/>
  <c r="BA49" i="26"/>
  <c r="AS49" i="26"/>
  <c r="AO49" i="26"/>
  <c r="AK49" i="26"/>
  <c r="AG49" i="26"/>
  <c r="AC49" i="26"/>
  <c r="Y49" i="26"/>
  <c r="U49" i="26"/>
  <c r="Q49" i="26"/>
  <c r="M49" i="26"/>
  <c r="I49" i="26"/>
  <c r="E49" i="26"/>
  <c r="DH49" i="26"/>
  <c r="DD49" i="26"/>
  <c r="CZ49" i="26"/>
  <c r="CR49" i="26"/>
  <c r="CN49" i="26"/>
  <c r="CJ49" i="26"/>
  <c r="CB49" i="26"/>
  <c r="BX49" i="26"/>
  <c r="BT49" i="26"/>
  <c r="BP49" i="26"/>
  <c r="BL49" i="26"/>
  <c r="BH49" i="26"/>
  <c r="AZ49" i="26"/>
  <c r="AR49" i="26"/>
  <c r="AN49" i="26"/>
  <c r="AJ49" i="26"/>
  <c r="AF49" i="26"/>
  <c r="AB49" i="26"/>
  <c r="X49" i="26"/>
  <c r="T49" i="26"/>
  <c r="P49" i="26"/>
  <c r="L49" i="26"/>
  <c r="D49" i="26"/>
  <c r="BK49" i="26"/>
  <c r="AY49" i="26"/>
  <c r="AQ49" i="26"/>
  <c r="AA49" i="26"/>
  <c r="O49" i="26"/>
  <c r="C49" i="26"/>
  <c r="DG49" i="26"/>
  <c r="CI49" i="26"/>
  <c r="BG49" i="26"/>
  <c r="AM49" i="26"/>
  <c r="K49" i="26"/>
  <c r="DC49" i="26"/>
  <c r="AI49" i="26"/>
  <c r="W49" i="26"/>
  <c r="CY49" i="26"/>
  <c r="CM49" i="26"/>
  <c r="AU49" i="26"/>
  <c r="AE49" i="26"/>
  <c r="G49" i="26"/>
  <c r="CE49" i="26"/>
  <c r="BO49" i="26"/>
  <c r="S49" i="26"/>
  <c r="DB53" i="26"/>
  <c r="CT53" i="26"/>
  <c r="CL53" i="26"/>
  <c r="CH53" i="26"/>
  <c r="CD53" i="26"/>
  <c r="BR53" i="26"/>
  <c r="BB53" i="26"/>
  <c r="AX53" i="26"/>
  <c r="AT53" i="26"/>
  <c r="AP53" i="26"/>
  <c r="AL53" i="26"/>
  <c r="AH53" i="26"/>
  <c r="AD53" i="26"/>
  <c r="V53" i="26"/>
  <c r="R53" i="26"/>
  <c r="N53" i="26"/>
  <c r="J53" i="26"/>
  <c r="F53" i="26"/>
  <c r="B53" i="26"/>
  <c r="DI53" i="26"/>
  <c r="DE53" i="26"/>
  <c r="DA53" i="26"/>
  <c r="CS53" i="26"/>
  <c r="CO53" i="26"/>
  <c r="CG53" i="26"/>
  <c r="BY53" i="26"/>
  <c r="BU53" i="26"/>
  <c r="BQ53" i="26"/>
  <c r="BM53" i="26"/>
  <c r="BI53" i="26"/>
  <c r="BE53" i="26"/>
  <c r="BA53" i="26"/>
  <c r="AW53" i="26"/>
  <c r="AS53" i="26"/>
  <c r="AO53" i="26"/>
  <c r="AK53" i="26"/>
  <c r="AG53" i="26"/>
  <c r="AC53" i="26"/>
  <c r="Y53" i="26"/>
  <c r="U53" i="26"/>
  <c r="Q53" i="26"/>
  <c r="M53" i="26"/>
  <c r="I53" i="26"/>
  <c r="E53" i="26"/>
  <c r="DH53" i="26"/>
  <c r="DD53" i="26"/>
  <c r="CZ53" i="26"/>
  <c r="CV53" i="26"/>
  <c r="CR53" i="26"/>
  <c r="CJ53" i="26"/>
  <c r="CF53" i="26"/>
  <c r="CB53" i="26"/>
  <c r="BT53" i="26"/>
  <c r="BP53" i="26"/>
  <c r="BH53" i="26"/>
  <c r="AZ53" i="26"/>
  <c r="AR53" i="26"/>
  <c r="AN53" i="26"/>
  <c r="AJ53" i="26"/>
  <c r="AB53" i="26"/>
  <c r="T53" i="26"/>
  <c r="P53" i="26"/>
  <c r="L53" i="26"/>
  <c r="D53" i="26"/>
  <c r="CY53" i="26"/>
  <c r="AI53" i="26"/>
  <c r="O53" i="26"/>
  <c r="C53" i="26"/>
  <c r="DG53" i="26"/>
  <c r="CI53" i="26"/>
  <c r="AU53" i="26"/>
  <c r="K53" i="26"/>
  <c r="CE53" i="26"/>
  <c r="BO53" i="26"/>
  <c r="AE53" i="26"/>
  <c r="W53" i="26"/>
  <c r="G53" i="26"/>
  <c r="CU53" i="26"/>
  <c r="CM53" i="26"/>
  <c r="BG53" i="26"/>
  <c r="AY53" i="26"/>
  <c r="S53" i="26"/>
  <c r="AA53" i="26"/>
  <c r="E3" i="27"/>
  <c r="I3" i="27"/>
  <c r="M3" i="27"/>
  <c r="Q3" i="27"/>
  <c r="U3" i="27"/>
  <c r="Y3" i="27"/>
  <c r="AC3" i="27"/>
  <c r="AG3" i="27"/>
  <c r="AK3" i="27"/>
  <c r="AO3" i="27"/>
  <c r="AS3" i="27"/>
  <c r="AW3" i="27"/>
  <c r="BA3" i="27"/>
  <c r="BE3" i="27"/>
  <c r="BI3" i="27"/>
  <c r="BM3" i="27"/>
  <c r="BQ3" i="27"/>
  <c r="BU3" i="27"/>
  <c r="BY3" i="27"/>
  <c r="CC3" i="27"/>
  <c r="CG3" i="27"/>
  <c r="CK3" i="27"/>
  <c r="CO3" i="27"/>
  <c r="CS3" i="27"/>
  <c r="CW3" i="27"/>
  <c r="DA3" i="27"/>
  <c r="DE3" i="27"/>
  <c r="DI3" i="27"/>
  <c r="E4" i="27"/>
  <c r="I4" i="27"/>
  <c r="M4" i="27"/>
  <c r="Q4" i="27"/>
  <c r="U4" i="27"/>
  <c r="Y4" i="27"/>
  <c r="AC4" i="27"/>
  <c r="AG4" i="27"/>
  <c r="AK4" i="27"/>
  <c r="AO4" i="27"/>
  <c r="AS4" i="27"/>
  <c r="AW4" i="27"/>
  <c r="BA4" i="27"/>
  <c r="BE4" i="27"/>
  <c r="BI4" i="27"/>
  <c r="BM4" i="27"/>
  <c r="BQ4" i="27"/>
  <c r="BU4" i="27"/>
  <c r="BY4" i="27"/>
  <c r="CC4" i="27"/>
  <c r="CG4" i="27"/>
  <c r="CK4" i="27"/>
  <c r="CO4" i="27"/>
  <c r="CS4" i="27"/>
  <c r="CW4" i="27"/>
  <c r="DA4" i="27"/>
  <c r="DE4" i="27"/>
  <c r="DI4" i="27"/>
  <c r="E5" i="27"/>
  <c r="I5" i="27"/>
  <c r="M5" i="27"/>
  <c r="Q5" i="27"/>
  <c r="U5" i="27"/>
  <c r="Y5" i="27"/>
  <c r="AC5" i="27"/>
  <c r="AG5" i="27"/>
  <c r="AK5" i="27"/>
  <c r="AO5" i="27"/>
  <c r="AS5" i="27"/>
  <c r="AW5" i="27"/>
  <c r="BA5" i="27"/>
  <c r="BE5" i="27"/>
  <c r="BI5" i="27"/>
  <c r="BM5" i="27"/>
  <c r="BQ5" i="27"/>
  <c r="BU5" i="27"/>
  <c r="BY5" i="27"/>
  <c r="CC5" i="27"/>
  <c r="CG5" i="27"/>
  <c r="CK5" i="27"/>
  <c r="CO5" i="27"/>
  <c r="CS5" i="27"/>
  <c r="CW5" i="27"/>
  <c r="DA5" i="27"/>
  <c r="DE5" i="27"/>
  <c r="DI5" i="27"/>
  <c r="Y6" i="27"/>
  <c r="AG6" i="27"/>
  <c r="BM6" i="27"/>
  <c r="CC6" i="27"/>
  <c r="CK6" i="27"/>
  <c r="E7" i="27"/>
  <c r="I7" i="27"/>
  <c r="M7" i="27"/>
  <c r="Q7" i="27"/>
  <c r="U7" i="27"/>
  <c r="Y7" i="27"/>
  <c r="AC7" i="27"/>
  <c r="AG7" i="27"/>
  <c r="AK7" i="27"/>
  <c r="AO7" i="27"/>
  <c r="AS7" i="27"/>
  <c r="AW7" i="27"/>
  <c r="BA7" i="27"/>
  <c r="BE7" i="27"/>
  <c r="BI7" i="27"/>
  <c r="BM7" i="27"/>
  <c r="BQ7" i="27"/>
  <c r="BU7" i="27"/>
  <c r="BY7" i="27"/>
  <c r="CC7" i="27"/>
  <c r="CG7" i="27"/>
  <c r="CK7" i="27"/>
  <c r="CO7" i="27"/>
  <c r="CS7" i="27"/>
  <c r="CW7" i="27"/>
  <c r="DA7" i="27"/>
  <c r="DE7" i="27"/>
  <c r="DI7" i="27"/>
  <c r="E8" i="27"/>
  <c r="I8" i="27"/>
  <c r="M8" i="27"/>
  <c r="Q8" i="27"/>
  <c r="U8" i="27"/>
  <c r="Y8" i="27"/>
  <c r="AC8" i="27"/>
  <c r="AG8" i="27"/>
  <c r="AK8" i="27"/>
  <c r="AO8" i="27"/>
  <c r="AS8" i="27"/>
  <c r="AW8" i="27"/>
  <c r="BA8" i="27"/>
  <c r="BE8" i="27"/>
  <c r="BI8" i="27"/>
  <c r="BM8" i="27"/>
  <c r="BQ8" i="27"/>
  <c r="BU8" i="27"/>
  <c r="BY8" i="27"/>
  <c r="CC8" i="27"/>
  <c r="CG8" i="27"/>
  <c r="CK8" i="27"/>
  <c r="CO8" i="27"/>
  <c r="CS8" i="27"/>
  <c r="CW8" i="27"/>
  <c r="DA8" i="27"/>
  <c r="DE8" i="27"/>
  <c r="DI8" i="27"/>
  <c r="E9" i="27"/>
  <c r="I9" i="27"/>
  <c r="M9" i="27"/>
  <c r="Q9" i="27"/>
  <c r="U9" i="27"/>
  <c r="Y9" i="27"/>
  <c r="AC9" i="27"/>
  <c r="AG9" i="27"/>
  <c r="AK9" i="27"/>
  <c r="AO9" i="27"/>
  <c r="AS9" i="27"/>
  <c r="AW9" i="27"/>
  <c r="BA9" i="27"/>
  <c r="BE9" i="27"/>
  <c r="BI9" i="27"/>
  <c r="BM9" i="27"/>
  <c r="BQ9" i="27"/>
  <c r="BU9" i="27"/>
  <c r="BY9" i="27"/>
  <c r="CC9" i="27"/>
  <c r="CG9" i="27"/>
  <c r="CK9" i="27"/>
  <c r="CO9" i="27"/>
  <c r="CS9" i="27"/>
  <c r="CW9" i="27"/>
  <c r="DA9" i="27"/>
  <c r="DE9" i="27"/>
  <c r="DI9" i="27"/>
  <c r="Q10" i="27"/>
  <c r="Y10" i="27"/>
  <c r="AG10" i="27"/>
  <c r="AO10" i="27"/>
  <c r="BI10" i="27"/>
  <c r="BM10" i="27"/>
  <c r="BY10" i="27"/>
  <c r="CK10" i="27"/>
  <c r="CS10" i="27"/>
  <c r="E11" i="27"/>
  <c r="I11" i="27"/>
  <c r="M11" i="27"/>
  <c r="Q11" i="27"/>
  <c r="U11" i="27"/>
  <c r="Y11" i="27"/>
  <c r="AC11" i="27"/>
  <c r="AG11" i="27"/>
  <c r="AK11" i="27"/>
  <c r="AO11" i="27"/>
  <c r="AS11" i="27"/>
  <c r="AW11" i="27"/>
  <c r="BA11" i="27"/>
  <c r="BE11" i="27"/>
  <c r="BI11" i="27"/>
  <c r="BM11" i="27"/>
  <c r="BQ11" i="27"/>
  <c r="BU11" i="27"/>
  <c r="BY11" i="27"/>
  <c r="CC11" i="27"/>
  <c r="CG11" i="27"/>
  <c r="CK11" i="27"/>
  <c r="CO11" i="27"/>
  <c r="CS11" i="27"/>
  <c r="CW11" i="27"/>
  <c r="DA11" i="27"/>
  <c r="DE11" i="27"/>
  <c r="DI11" i="27"/>
  <c r="E12" i="27"/>
  <c r="I12" i="27"/>
  <c r="M12" i="27"/>
  <c r="Q12" i="27"/>
  <c r="U12" i="27"/>
  <c r="Y12" i="27"/>
  <c r="AC12" i="27"/>
  <c r="AG12" i="27"/>
  <c r="AK12" i="27"/>
  <c r="AO12" i="27"/>
  <c r="AS12" i="27"/>
  <c r="AW12" i="27"/>
  <c r="BA12" i="27"/>
  <c r="BE12" i="27"/>
  <c r="BI12" i="27"/>
  <c r="BM12" i="27"/>
  <c r="BQ12" i="27"/>
  <c r="BU12" i="27"/>
  <c r="BY12" i="27"/>
  <c r="CC12" i="27"/>
  <c r="CG12" i="27"/>
  <c r="CK12" i="27"/>
  <c r="CO12" i="27"/>
  <c r="CS12" i="27"/>
  <c r="CW12" i="27"/>
  <c r="DA12" i="27"/>
  <c r="DE12" i="27"/>
  <c r="DI12" i="27"/>
  <c r="E13" i="27"/>
  <c r="I13" i="27"/>
  <c r="M13" i="27"/>
  <c r="Q13" i="27"/>
  <c r="U13" i="27"/>
  <c r="Y13" i="27"/>
  <c r="AC13" i="27"/>
  <c r="AG13" i="27"/>
  <c r="AK13" i="27"/>
  <c r="AO13" i="27"/>
  <c r="AS13" i="27"/>
  <c r="AW13" i="27"/>
  <c r="BA13" i="27"/>
  <c r="BE13" i="27"/>
  <c r="BI13" i="27"/>
  <c r="BM13" i="27"/>
  <c r="BQ13" i="27"/>
  <c r="BU13" i="27"/>
  <c r="BY13" i="27"/>
  <c r="CC13" i="27"/>
  <c r="CG13" i="27"/>
  <c r="CK13" i="27"/>
  <c r="CO13" i="27"/>
  <c r="CS13" i="27"/>
  <c r="CW13" i="27"/>
  <c r="DA13" i="27"/>
  <c r="DE13" i="27"/>
  <c r="DI13" i="27"/>
  <c r="Q14" i="27"/>
  <c r="AG14" i="27"/>
  <c r="BM14" i="27"/>
  <c r="CC14" i="27"/>
  <c r="CK14" i="27"/>
  <c r="DI14" i="27"/>
  <c r="E15" i="27"/>
  <c r="I15" i="27"/>
  <c r="M15" i="27"/>
  <c r="Q15" i="27"/>
  <c r="U15" i="27"/>
  <c r="Y15" i="27"/>
  <c r="AC15" i="27"/>
  <c r="AG15" i="27"/>
  <c r="AK15" i="27"/>
  <c r="AO15" i="27"/>
  <c r="AS15" i="27"/>
  <c r="AW15" i="27"/>
  <c r="BA15" i="27"/>
  <c r="BE15" i="27"/>
  <c r="BI15" i="27"/>
  <c r="BM15" i="27"/>
  <c r="BQ15" i="27"/>
  <c r="BU15" i="27"/>
  <c r="BY15" i="27"/>
  <c r="CC15" i="27"/>
  <c r="CG15" i="27"/>
  <c r="CK15" i="27"/>
  <c r="CO15" i="27"/>
  <c r="CS15" i="27"/>
  <c r="CW15" i="27"/>
  <c r="DA15" i="27"/>
  <c r="DE15" i="27"/>
  <c r="DI15" i="27"/>
  <c r="E16" i="27"/>
  <c r="I16" i="27"/>
  <c r="M16" i="27"/>
  <c r="Q16" i="27"/>
  <c r="U16" i="27"/>
  <c r="Y16" i="27"/>
  <c r="AC16" i="27"/>
  <c r="AG16" i="27"/>
  <c r="AK16" i="27"/>
  <c r="AO16" i="27"/>
  <c r="AS16" i="27"/>
  <c r="AW16" i="27"/>
  <c r="BA16" i="27"/>
  <c r="BE16" i="27"/>
  <c r="BI16" i="27"/>
  <c r="BM16" i="27"/>
  <c r="BQ16" i="27"/>
  <c r="BU16" i="27"/>
  <c r="BY16" i="27"/>
  <c r="CC16" i="27"/>
  <c r="CG16" i="27"/>
  <c r="CK16" i="27"/>
  <c r="CO16" i="27"/>
  <c r="CS16" i="27"/>
  <c r="CW16" i="27"/>
  <c r="DA16" i="27"/>
  <c r="DE16" i="27"/>
  <c r="DI16" i="27"/>
  <c r="E17" i="27"/>
  <c r="I17" i="27"/>
  <c r="M17" i="27"/>
  <c r="Q17" i="27"/>
  <c r="U17" i="27"/>
  <c r="Y17" i="27"/>
  <c r="AC17" i="27"/>
  <c r="AG17" i="27"/>
  <c r="AK17" i="27"/>
  <c r="AO17" i="27"/>
  <c r="AS17" i="27"/>
  <c r="AW17" i="27"/>
  <c r="BA17" i="27"/>
  <c r="BE17" i="27"/>
  <c r="BI17" i="27"/>
  <c r="BM17" i="27"/>
  <c r="BQ17" i="27"/>
  <c r="BU17" i="27"/>
  <c r="BY17" i="27"/>
  <c r="CC17" i="27"/>
  <c r="CG17" i="27"/>
  <c r="CK17" i="27"/>
  <c r="CO17" i="27"/>
  <c r="CS17" i="27"/>
  <c r="CW17" i="27"/>
  <c r="DA17" i="27"/>
  <c r="DE17" i="27"/>
  <c r="DI17" i="27"/>
  <c r="Y18" i="27"/>
  <c r="AG18" i="27"/>
  <c r="AW18" i="27"/>
  <c r="BY18" i="27"/>
  <c r="CC18" i="27"/>
  <c r="CK18" i="27"/>
  <c r="CW18" i="27"/>
  <c r="E19" i="27"/>
  <c r="I19" i="27"/>
  <c r="M19" i="27"/>
  <c r="Q19" i="27"/>
  <c r="U19" i="27"/>
  <c r="Y19" i="27"/>
  <c r="AC19" i="27"/>
  <c r="AG19" i="27"/>
  <c r="AK19" i="27"/>
  <c r="AO19" i="27"/>
  <c r="AS19" i="27"/>
  <c r="AW19" i="27"/>
  <c r="BA19" i="27"/>
  <c r="BE19" i="27"/>
  <c r="BI19" i="27"/>
  <c r="BM19" i="27"/>
  <c r="BQ19" i="27"/>
  <c r="BU19" i="27"/>
  <c r="BY19" i="27"/>
  <c r="CC19" i="27"/>
  <c r="CG19" i="27"/>
  <c r="CK19" i="27"/>
  <c r="CO19" i="27"/>
  <c r="CS19" i="27"/>
  <c r="CW19" i="27"/>
  <c r="DA19" i="27"/>
  <c r="DE19" i="27"/>
  <c r="DI19" i="27"/>
  <c r="E20" i="27"/>
  <c r="I20" i="27"/>
  <c r="M20" i="27"/>
  <c r="Q20" i="27"/>
  <c r="U20" i="27"/>
  <c r="Y20" i="27"/>
  <c r="AC20" i="27"/>
  <c r="AG20" i="27"/>
  <c r="AK20" i="27"/>
  <c r="AO20" i="27"/>
  <c r="AS20" i="27"/>
  <c r="AW20" i="27"/>
  <c r="BA20" i="27"/>
  <c r="BE20" i="27"/>
  <c r="BI20" i="27"/>
  <c r="BM20" i="27"/>
  <c r="BQ20" i="27"/>
  <c r="BU20" i="27"/>
  <c r="BY20" i="27"/>
  <c r="CC20" i="27"/>
  <c r="CG20" i="27"/>
  <c r="CK20" i="27"/>
  <c r="CO20" i="27"/>
  <c r="CS20" i="27"/>
  <c r="CW20" i="27"/>
  <c r="DA20" i="27"/>
  <c r="DE20" i="27"/>
  <c r="DI20" i="27"/>
  <c r="E21" i="27"/>
  <c r="I21" i="27"/>
  <c r="M21" i="27"/>
  <c r="Q21" i="27"/>
  <c r="U21" i="27"/>
  <c r="Y21" i="27"/>
  <c r="AC21" i="27"/>
  <c r="AG21" i="27"/>
  <c r="AK21" i="27"/>
  <c r="AO21" i="27"/>
  <c r="AS21" i="27"/>
  <c r="AW21" i="27"/>
  <c r="BA21" i="27"/>
  <c r="BE21" i="27"/>
  <c r="BI21" i="27"/>
  <c r="BM21" i="27"/>
  <c r="BQ21" i="27"/>
  <c r="BU21" i="27"/>
  <c r="BY21" i="27"/>
  <c r="CC21" i="27"/>
  <c r="CG21" i="27"/>
  <c r="CK21" i="27"/>
  <c r="CO21" i="27"/>
  <c r="CS21" i="27"/>
  <c r="CW21" i="27"/>
  <c r="DA21" i="27"/>
  <c r="DE21" i="27"/>
  <c r="DI21" i="27"/>
  <c r="I22" i="27"/>
  <c r="Q22" i="27"/>
  <c r="Y22" i="27"/>
  <c r="AG22" i="27"/>
  <c r="AW22" i="27"/>
  <c r="BI22" i="27"/>
  <c r="BM22" i="27"/>
  <c r="BU22" i="27"/>
  <c r="BY22" i="27"/>
  <c r="CC22" i="27"/>
  <c r="CG22" i="27"/>
  <c r="CK22" i="27"/>
  <c r="CO22" i="27"/>
  <c r="CS22" i="27"/>
  <c r="CW22" i="27"/>
  <c r="DE22" i="27"/>
  <c r="DI22" i="27"/>
  <c r="E23" i="27"/>
  <c r="I23" i="27"/>
  <c r="M23" i="27"/>
  <c r="Q23" i="27"/>
  <c r="U23" i="27"/>
  <c r="Y23" i="27"/>
  <c r="AC23" i="27"/>
  <c r="AG23" i="27"/>
  <c r="AK23" i="27"/>
  <c r="AO23" i="27"/>
  <c r="AS23" i="27"/>
  <c r="AW23" i="27"/>
  <c r="BA23" i="27"/>
  <c r="BE23" i="27"/>
  <c r="BI23" i="27"/>
  <c r="BM23" i="27"/>
  <c r="BQ23" i="27"/>
  <c r="BU23" i="27"/>
  <c r="BY23" i="27"/>
  <c r="CC23" i="27"/>
  <c r="CG23" i="27"/>
  <c r="CK23" i="27"/>
  <c r="CO23" i="27"/>
  <c r="CS23" i="27"/>
  <c r="CW23" i="27"/>
  <c r="DA23" i="27"/>
  <c r="DE23" i="27"/>
  <c r="DI23" i="27"/>
  <c r="E24" i="27"/>
  <c r="I24" i="27"/>
  <c r="M24" i="27"/>
  <c r="Q24" i="27"/>
  <c r="U24" i="27"/>
  <c r="Y24" i="27"/>
  <c r="AC24" i="27"/>
  <c r="AG24" i="27"/>
  <c r="AK24" i="27"/>
  <c r="AO24" i="27"/>
  <c r="AS24" i="27"/>
  <c r="AW24" i="27"/>
  <c r="BA24" i="27"/>
  <c r="BE24" i="27"/>
  <c r="BI24" i="27"/>
  <c r="BM24" i="27"/>
  <c r="BQ24" i="27"/>
  <c r="BU24" i="27"/>
  <c r="BY24" i="27"/>
  <c r="CC24" i="27"/>
  <c r="CG24" i="27"/>
  <c r="CK24" i="27"/>
  <c r="CO24" i="27"/>
  <c r="CS24" i="27"/>
  <c r="CW24" i="27"/>
  <c r="DA24" i="27"/>
  <c r="DE24" i="27"/>
  <c r="DI24" i="27"/>
  <c r="E25" i="27"/>
  <c r="I25" i="27"/>
  <c r="M25" i="27"/>
  <c r="Q25" i="27"/>
  <c r="U25" i="27"/>
  <c r="Y25" i="27"/>
  <c r="AC25" i="27"/>
  <c r="AG25" i="27"/>
  <c r="AK25" i="27"/>
  <c r="AO25" i="27"/>
  <c r="AS25" i="27"/>
  <c r="AW25" i="27"/>
  <c r="BA25" i="27"/>
  <c r="BE25" i="27"/>
  <c r="BI25" i="27"/>
  <c r="BM25" i="27"/>
  <c r="BQ25" i="27"/>
  <c r="BU25" i="27"/>
  <c r="BY25" i="27"/>
  <c r="CC25" i="27"/>
  <c r="CG25" i="27"/>
  <c r="CK25" i="27"/>
  <c r="CO25" i="27"/>
  <c r="CS25" i="27"/>
  <c r="CW25" i="27"/>
  <c r="DA25" i="27"/>
  <c r="DE25" i="27"/>
  <c r="DI25" i="27"/>
  <c r="M26" i="27"/>
  <c r="AC26" i="27"/>
  <c r="AS26" i="27"/>
  <c r="BI26" i="27"/>
  <c r="BQ26" i="27"/>
  <c r="BY26" i="27"/>
  <c r="CK26" i="27"/>
  <c r="CO26" i="27"/>
  <c r="DE26" i="27"/>
  <c r="E27" i="27"/>
  <c r="I27" i="27"/>
  <c r="M27" i="27"/>
  <c r="Q27" i="27"/>
  <c r="U27" i="27"/>
  <c r="Y27" i="27"/>
  <c r="AC27" i="27"/>
  <c r="AG27" i="27"/>
  <c r="AK27" i="27"/>
  <c r="AO27" i="27"/>
  <c r="AS27" i="27"/>
  <c r="AW27" i="27"/>
  <c r="BA27" i="27"/>
  <c r="BE27" i="27"/>
  <c r="BI27" i="27"/>
  <c r="BM27" i="27"/>
  <c r="BQ27" i="27"/>
  <c r="BU27" i="27"/>
  <c r="BY27" i="27"/>
  <c r="CC27" i="27"/>
  <c r="DF6" i="26"/>
  <c r="DB6" i="26"/>
  <c r="CX6" i="26"/>
  <c r="CX6" i="27" s="1"/>
  <c r="CT6" i="26"/>
  <c r="CP6" i="26"/>
  <c r="CL6" i="26"/>
  <c r="CH6" i="26"/>
  <c r="CH6" i="27" s="1"/>
  <c r="CD6" i="26"/>
  <c r="BZ6" i="26"/>
  <c r="BV6" i="26"/>
  <c r="BR6" i="26"/>
  <c r="BR6" i="27" s="1"/>
  <c r="BN6" i="26"/>
  <c r="BJ6" i="26"/>
  <c r="BF6" i="26"/>
  <c r="BB6" i="26"/>
  <c r="BB6" i="27" s="1"/>
  <c r="AX6" i="26"/>
  <c r="AT6" i="26"/>
  <c r="AP6" i="26"/>
  <c r="AL6" i="26"/>
  <c r="AL6" i="27" s="1"/>
  <c r="AH6" i="26"/>
  <c r="AD6" i="26"/>
  <c r="Z6" i="26"/>
  <c r="V6" i="26"/>
  <c r="V6" i="27" s="1"/>
  <c r="R6" i="26"/>
  <c r="N6" i="26"/>
  <c r="J6" i="26"/>
  <c r="F6" i="26"/>
  <c r="F6" i="27" s="1"/>
  <c r="B6" i="26"/>
  <c r="DI6" i="26"/>
  <c r="DI6" i="27" s="1"/>
  <c r="DD6" i="26"/>
  <c r="CY6" i="26"/>
  <c r="CY6" i="27" s="1"/>
  <c r="CS6" i="26"/>
  <c r="CS6" i="27" s="1"/>
  <c r="CN6" i="26"/>
  <c r="CI6" i="26"/>
  <c r="CI6" i="27" s="1"/>
  <c r="BH6" i="26"/>
  <c r="AW6" i="26"/>
  <c r="AW6" i="27" s="1"/>
  <c r="AR6" i="26"/>
  <c r="AM6" i="26"/>
  <c r="AM6" i="27" s="1"/>
  <c r="AB6" i="26"/>
  <c r="W6" i="26"/>
  <c r="W6" i="27" s="1"/>
  <c r="Q6" i="26"/>
  <c r="Q6" i="27" s="1"/>
  <c r="L6" i="26"/>
  <c r="G6" i="26"/>
  <c r="G6" i="27" s="1"/>
  <c r="DC6" i="26"/>
  <c r="DC6" i="27" s="1"/>
  <c r="CW6" i="26"/>
  <c r="CW6" i="27" s="1"/>
  <c r="CR6" i="26"/>
  <c r="CM6" i="26"/>
  <c r="CM6" i="27" s="1"/>
  <c r="CG6" i="26"/>
  <c r="CG6" i="27" s="1"/>
  <c r="CB6" i="26"/>
  <c r="BQ6" i="26"/>
  <c r="BQ6" i="27" s="1"/>
  <c r="BL6" i="26"/>
  <c r="BA6" i="26"/>
  <c r="BA6" i="27" s="1"/>
  <c r="AV6" i="26"/>
  <c r="AQ6" i="26"/>
  <c r="AQ6" i="27" s="1"/>
  <c r="AK6" i="26"/>
  <c r="AK6" i="27" s="1"/>
  <c r="AA6" i="26"/>
  <c r="AA6" i="27" s="1"/>
  <c r="U6" i="26"/>
  <c r="U6" i="27" s="1"/>
  <c r="P6" i="26"/>
  <c r="E6" i="26"/>
  <c r="E6" i="27" s="1"/>
  <c r="DG6" i="26"/>
  <c r="DG6" i="27" s="1"/>
  <c r="DA6" i="26"/>
  <c r="DA6" i="27" s="1"/>
  <c r="CF6" i="26"/>
  <c r="CA6" i="26"/>
  <c r="CA6" i="27" s="1"/>
  <c r="BU6" i="26"/>
  <c r="BU6" i="27" s="1"/>
  <c r="BP6" i="26"/>
  <c r="BK6" i="26"/>
  <c r="BK6" i="27" s="1"/>
  <c r="BE6" i="26"/>
  <c r="BE6" i="27" s="1"/>
  <c r="AU6" i="26"/>
  <c r="AU6" i="27" s="1"/>
  <c r="AO6" i="26"/>
  <c r="AO6" i="27" s="1"/>
  <c r="AJ6" i="26"/>
  <c r="AE6" i="26"/>
  <c r="AE6" i="27" s="1"/>
  <c r="T6" i="26"/>
  <c r="O6" i="26"/>
  <c r="O6" i="27" s="1"/>
  <c r="I6" i="26"/>
  <c r="I6" i="27" s="1"/>
  <c r="D6" i="26"/>
  <c r="DE6" i="26"/>
  <c r="DE6" i="27" s="1"/>
  <c r="CZ6" i="26"/>
  <c r="CO6" i="26"/>
  <c r="CO6" i="27" s="1"/>
  <c r="CJ6" i="26"/>
  <c r="CE6" i="26"/>
  <c r="CE6" i="27" s="1"/>
  <c r="BY6" i="26"/>
  <c r="BY6" i="27" s="1"/>
  <c r="BT6" i="26"/>
  <c r="BO6" i="26"/>
  <c r="BO6" i="27" s="1"/>
  <c r="BI6" i="26"/>
  <c r="BI6" i="27" s="1"/>
  <c r="AY6" i="26"/>
  <c r="AY6" i="27" s="1"/>
  <c r="AS6" i="26"/>
  <c r="AS6" i="27" s="1"/>
  <c r="AN6" i="26"/>
  <c r="AI6" i="26"/>
  <c r="AI6" i="27" s="1"/>
  <c r="AC6" i="26"/>
  <c r="AC6" i="27" s="1"/>
  <c r="S6" i="26"/>
  <c r="S6" i="27" s="1"/>
  <c r="M6" i="26"/>
  <c r="M6" i="27" s="1"/>
  <c r="C6" i="26"/>
  <c r="C6" i="27" s="1"/>
  <c r="DB10" i="26"/>
  <c r="CX10" i="26"/>
  <c r="CP10" i="26"/>
  <c r="CP10" i="27" s="1"/>
  <c r="CL10" i="26"/>
  <c r="CH10" i="26"/>
  <c r="CD10" i="26"/>
  <c r="BZ10" i="26"/>
  <c r="BZ10" i="27" s="1"/>
  <c r="BV10" i="26"/>
  <c r="BF10" i="26"/>
  <c r="AX10" i="26"/>
  <c r="AT10" i="26"/>
  <c r="AT10" i="27" s="1"/>
  <c r="AP10" i="26"/>
  <c r="AL10" i="26"/>
  <c r="Z10" i="26"/>
  <c r="V10" i="26"/>
  <c r="V10" i="27" s="1"/>
  <c r="R10" i="26"/>
  <c r="J10" i="26"/>
  <c r="B10" i="26"/>
  <c r="DI10" i="26"/>
  <c r="DI10" i="27" s="1"/>
  <c r="DE10" i="26"/>
  <c r="DE10" i="27" s="1"/>
  <c r="DA10" i="26"/>
  <c r="DA10" i="27" s="1"/>
  <c r="CW10" i="26"/>
  <c r="CW10" i="27" s="1"/>
  <c r="CO10" i="26"/>
  <c r="CO10" i="27" s="1"/>
  <c r="CG10" i="26"/>
  <c r="CG10" i="27" s="1"/>
  <c r="CC10" i="26"/>
  <c r="CC10" i="27" s="1"/>
  <c r="BU10" i="26"/>
  <c r="BU10" i="27" s="1"/>
  <c r="BQ10" i="26"/>
  <c r="BQ10" i="27" s="1"/>
  <c r="BE10" i="26"/>
  <c r="BE10" i="27" s="1"/>
  <c r="BA10" i="26"/>
  <c r="BA10" i="27" s="1"/>
  <c r="AW10" i="26"/>
  <c r="AW10" i="27" s="1"/>
  <c r="AS10" i="26"/>
  <c r="AS10" i="27" s="1"/>
  <c r="AK10" i="26"/>
  <c r="AK10" i="27" s="1"/>
  <c r="AC10" i="26"/>
  <c r="AC10" i="27" s="1"/>
  <c r="U10" i="26"/>
  <c r="U10" i="27" s="1"/>
  <c r="M10" i="26"/>
  <c r="M10" i="27" s="1"/>
  <c r="I10" i="26"/>
  <c r="I10" i="27" s="1"/>
  <c r="E10" i="26"/>
  <c r="E10" i="27" s="1"/>
  <c r="CY10" i="26"/>
  <c r="CY10" i="27" s="1"/>
  <c r="CF10" i="26"/>
  <c r="AQ10" i="26"/>
  <c r="AQ10" i="27" s="1"/>
  <c r="AJ10" i="26"/>
  <c r="AA10" i="26"/>
  <c r="AA10" i="27" s="1"/>
  <c r="O10" i="26"/>
  <c r="O10" i="27" s="1"/>
  <c r="C10" i="26"/>
  <c r="C10" i="27" s="1"/>
  <c r="DD10" i="26"/>
  <c r="CR10" i="26"/>
  <c r="CE10" i="26"/>
  <c r="CE10" i="27" s="1"/>
  <c r="AI10" i="26"/>
  <c r="AI10" i="27" s="1"/>
  <c r="S10" i="26"/>
  <c r="S10" i="27" s="1"/>
  <c r="G10" i="26"/>
  <c r="G10" i="27" s="1"/>
  <c r="DH10" i="26"/>
  <c r="CB10" i="26"/>
  <c r="BW10" i="26"/>
  <c r="BW10" i="27" s="1"/>
  <c r="BP10" i="26"/>
  <c r="BH10" i="26"/>
  <c r="AU10" i="26"/>
  <c r="AU10" i="27" s="1"/>
  <c r="L10" i="26"/>
  <c r="DG10" i="26"/>
  <c r="DG10" i="27" s="1"/>
  <c r="CZ10" i="26"/>
  <c r="CI10" i="26"/>
  <c r="CI10" i="27" s="1"/>
  <c r="BO10" i="26"/>
  <c r="BO10" i="27" s="1"/>
  <c r="BK10" i="26"/>
  <c r="BK10" i="27" s="1"/>
  <c r="BG10" i="26"/>
  <c r="BG10" i="27" s="1"/>
  <c r="AR10" i="26"/>
  <c r="AM10" i="26"/>
  <c r="AM10" i="27" s="1"/>
  <c r="W10" i="26"/>
  <c r="W10" i="27" s="1"/>
  <c r="P10" i="26"/>
  <c r="D10" i="26"/>
  <c r="DF14" i="26"/>
  <c r="DB14" i="26"/>
  <c r="CX14" i="26"/>
  <c r="CX14" i="27" s="1"/>
  <c r="CT14" i="26"/>
  <c r="CP14" i="26"/>
  <c r="CL14" i="26"/>
  <c r="CH14" i="26"/>
  <c r="CH14" i="27" s="1"/>
  <c r="CD14" i="26"/>
  <c r="BZ14" i="26"/>
  <c r="BV14" i="26"/>
  <c r="BR14" i="26"/>
  <c r="BR14" i="27" s="1"/>
  <c r="BN14" i="26"/>
  <c r="BJ14" i="26"/>
  <c r="BF14" i="26"/>
  <c r="AX14" i="26"/>
  <c r="AT14" i="26"/>
  <c r="AP14" i="26"/>
  <c r="AL14" i="26"/>
  <c r="AD14" i="26"/>
  <c r="AD14" i="27" s="1"/>
  <c r="Z14" i="26"/>
  <c r="V14" i="26"/>
  <c r="R14" i="26"/>
  <c r="N14" i="26"/>
  <c r="N14" i="27" s="1"/>
  <c r="J14" i="26"/>
  <c r="B14" i="26"/>
  <c r="DE14" i="26"/>
  <c r="DE14" i="27" s="1"/>
  <c r="DA14" i="26"/>
  <c r="DA14" i="27" s="1"/>
  <c r="CW14" i="26"/>
  <c r="CW14" i="27" s="1"/>
  <c r="CS14" i="26"/>
  <c r="CS14" i="27" s="1"/>
  <c r="CO14" i="26"/>
  <c r="CO14" i="27" s="1"/>
  <c r="CG14" i="26"/>
  <c r="CG14" i="27" s="1"/>
  <c r="BY14" i="26"/>
  <c r="BY14" i="27" s="1"/>
  <c r="BU14" i="26"/>
  <c r="BU14" i="27" s="1"/>
  <c r="BQ14" i="26"/>
  <c r="BQ14" i="27" s="1"/>
  <c r="BI14" i="26"/>
  <c r="BI14" i="27" s="1"/>
  <c r="BE14" i="26"/>
  <c r="BE14" i="27" s="1"/>
  <c r="BA14" i="26"/>
  <c r="BA14" i="27" s="1"/>
  <c r="AW14" i="26"/>
  <c r="AW14" i="27" s="1"/>
  <c r="AS14" i="26"/>
  <c r="AS14" i="27" s="1"/>
  <c r="AO14" i="26"/>
  <c r="AO14" i="27" s="1"/>
  <c r="AK14" i="26"/>
  <c r="AK14" i="27" s="1"/>
  <c r="AC14" i="26"/>
  <c r="AC14" i="27" s="1"/>
  <c r="Y14" i="26"/>
  <c r="Y14" i="27" s="1"/>
  <c r="U14" i="26"/>
  <c r="U14" i="27" s="1"/>
  <c r="M14" i="26"/>
  <c r="M14" i="27" s="1"/>
  <c r="I14" i="26"/>
  <c r="I14" i="27" s="1"/>
  <c r="E14" i="26"/>
  <c r="E14" i="27" s="1"/>
  <c r="DH14" i="26"/>
  <c r="DH14" i="27" s="1"/>
  <c r="DD14" i="26"/>
  <c r="DD14" i="27" s="1"/>
  <c r="CZ14" i="26"/>
  <c r="CZ14" i="27" s="1"/>
  <c r="CV14" i="26"/>
  <c r="CV14" i="27" s="1"/>
  <c r="CR14" i="26"/>
  <c r="CR14" i="27" s="1"/>
  <c r="CJ14" i="26"/>
  <c r="CJ14" i="27" s="1"/>
  <c r="CB14" i="26"/>
  <c r="CB14" i="27" s="1"/>
  <c r="BP14" i="26"/>
  <c r="BP14" i="27" s="1"/>
  <c r="BL14" i="26"/>
  <c r="BL14" i="27" s="1"/>
  <c r="BH14" i="26"/>
  <c r="BH14" i="27" s="1"/>
  <c r="AZ14" i="26"/>
  <c r="AZ14" i="27" s="1"/>
  <c r="AR14" i="26"/>
  <c r="AR14" i="27" s="1"/>
  <c r="AN14" i="26"/>
  <c r="AN14" i="27" s="1"/>
  <c r="AJ14" i="26"/>
  <c r="AJ14" i="27" s="1"/>
  <c r="AB14" i="26"/>
  <c r="AB14" i="27" s="1"/>
  <c r="T14" i="26"/>
  <c r="T14" i="27" s="1"/>
  <c r="P14" i="26"/>
  <c r="P14" i="27" s="1"/>
  <c r="L14" i="26"/>
  <c r="L14" i="27" s="1"/>
  <c r="D14" i="26"/>
  <c r="D14" i="27" s="1"/>
  <c r="O14" i="26"/>
  <c r="DG14" i="26"/>
  <c r="CA14" i="26"/>
  <c r="BG14" i="26"/>
  <c r="AY14" i="26"/>
  <c r="W14" i="26"/>
  <c r="K14" i="26"/>
  <c r="C14" i="26"/>
  <c r="BO14" i="26"/>
  <c r="AI14" i="26"/>
  <c r="AE14" i="26"/>
  <c r="S14" i="26"/>
  <c r="CY14" i="26"/>
  <c r="CM14" i="26"/>
  <c r="CE14" i="26"/>
  <c r="BC14" i="26"/>
  <c r="AU14" i="26"/>
  <c r="AA14" i="26"/>
  <c r="G14" i="26"/>
  <c r="DB18" i="26"/>
  <c r="CX18" i="26"/>
  <c r="CX18" i="27" s="1"/>
  <c r="CT18" i="26"/>
  <c r="CL18" i="26"/>
  <c r="CH18" i="26"/>
  <c r="CD18" i="26"/>
  <c r="BR18" i="26"/>
  <c r="BJ18" i="26"/>
  <c r="BF18" i="26"/>
  <c r="BB18" i="26"/>
  <c r="BB18" i="27" s="1"/>
  <c r="AX18" i="26"/>
  <c r="AT18" i="26"/>
  <c r="AP18" i="26"/>
  <c r="AL18" i="26"/>
  <c r="AL18" i="27" s="1"/>
  <c r="AD18" i="26"/>
  <c r="V18" i="26"/>
  <c r="R18" i="26"/>
  <c r="J18" i="26"/>
  <c r="J18" i="27" s="1"/>
  <c r="F18" i="26"/>
  <c r="B18" i="26"/>
  <c r="DI18" i="26"/>
  <c r="DI18" i="27" s="1"/>
  <c r="DE18" i="26"/>
  <c r="DE18" i="27" s="1"/>
  <c r="DA18" i="26"/>
  <c r="DA18" i="27" s="1"/>
  <c r="CS18" i="26"/>
  <c r="CS18" i="27" s="1"/>
  <c r="CO18" i="26"/>
  <c r="CO18" i="27" s="1"/>
  <c r="CG18" i="26"/>
  <c r="CG18" i="27" s="1"/>
  <c r="BU18" i="26"/>
  <c r="BU18" i="27" s="1"/>
  <c r="BQ18" i="26"/>
  <c r="BQ18" i="27" s="1"/>
  <c r="BM18" i="26"/>
  <c r="BM18" i="27" s="1"/>
  <c r="BI18" i="26"/>
  <c r="BI18" i="27" s="1"/>
  <c r="BE18" i="26"/>
  <c r="BE18" i="27" s="1"/>
  <c r="BA18" i="26"/>
  <c r="BA18" i="27" s="1"/>
  <c r="AS18" i="26"/>
  <c r="AS18" i="27" s="1"/>
  <c r="AO18" i="26"/>
  <c r="AO18" i="27" s="1"/>
  <c r="AK18" i="26"/>
  <c r="AK18" i="27" s="1"/>
  <c r="AC18" i="26"/>
  <c r="AC18" i="27" s="1"/>
  <c r="U18" i="26"/>
  <c r="U18" i="27" s="1"/>
  <c r="Q18" i="26"/>
  <c r="Q18" i="27" s="1"/>
  <c r="M18" i="26"/>
  <c r="M18" i="27" s="1"/>
  <c r="I18" i="26"/>
  <c r="I18" i="27" s="1"/>
  <c r="E18" i="26"/>
  <c r="E18" i="27" s="1"/>
  <c r="DH18" i="26"/>
  <c r="DH18" i="27" s="1"/>
  <c r="DD18" i="26"/>
  <c r="DD18" i="27" s="1"/>
  <c r="CZ18" i="26"/>
  <c r="CZ18" i="27" s="1"/>
  <c r="CR18" i="26"/>
  <c r="CR18" i="27" s="1"/>
  <c r="CJ18" i="26"/>
  <c r="CJ18" i="27" s="1"/>
  <c r="CB18" i="26"/>
  <c r="CB18" i="27" s="1"/>
  <c r="BT18" i="26"/>
  <c r="BT18" i="27" s="1"/>
  <c r="BH18" i="26"/>
  <c r="BH18" i="27" s="1"/>
  <c r="AR18" i="26"/>
  <c r="AR18" i="27" s="1"/>
  <c r="AJ18" i="26"/>
  <c r="AJ18" i="27" s="1"/>
  <c r="AB18" i="26"/>
  <c r="AB18" i="27" s="1"/>
  <c r="X18" i="26"/>
  <c r="X18" i="27" s="1"/>
  <c r="P18" i="26"/>
  <c r="P18" i="27" s="1"/>
  <c r="L18" i="26"/>
  <c r="L18" i="27" s="1"/>
  <c r="H18" i="26"/>
  <c r="H18" i="27" s="1"/>
  <c r="D18" i="26"/>
  <c r="D18" i="27" s="1"/>
  <c r="CM18" i="26"/>
  <c r="CE18" i="26"/>
  <c r="O18" i="26"/>
  <c r="C18" i="26"/>
  <c r="CY18" i="26"/>
  <c r="AU18" i="26"/>
  <c r="AI18" i="26"/>
  <c r="AE18" i="26"/>
  <c r="W18" i="26"/>
  <c r="DG18" i="26"/>
  <c r="CI18" i="26"/>
  <c r="CA18" i="26"/>
  <c r="BO18" i="26"/>
  <c r="BG18" i="26"/>
  <c r="AY18" i="26"/>
  <c r="AA18" i="26"/>
  <c r="S18" i="26"/>
  <c r="G18" i="26"/>
  <c r="DB22" i="26"/>
  <c r="CL22" i="26"/>
  <c r="CH22" i="26"/>
  <c r="AX22" i="26"/>
  <c r="AT22" i="26"/>
  <c r="AP22" i="26"/>
  <c r="AD22" i="26"/>
  <c r="AD22" i="27" s="1"/>
  <c r="V22" i="26"/>
  <c r="R22" i="26"/>
  <c r="J22" i="26"/>
  <c r="B22" i="26"/>
  <c r="DE22" i="26"/>
  <c r="DA22" i="26"/>
  <c r="DA22" i="27" s="1"/>
  <c r="CO22" i="26"/>
  <c r="BQ22" i="26"/>
  <c r="BQ22" i="27" s="1"/>
  <c r="BE22" i="26"/>
  <c r="BE22" i="27" s="1"/>
  <c r="BA22" i="26"/>
  <c r="BA22" i="27" s="1"/>
  <c r="AS22" i="26"/>
  <c r="AS22" i="27" s="1"/>
  <c r="AO22" i="26"/>
  <c r="AO22" i="27" s="1"/>
  <c r="AK22" i="26"/>
  <c r="AK22" i="27" s="1"/>
  <c r="AC22" i="26"/>
  <c r="AC22" i="27" s="1"/>
  <c r="U22" i="26"/>
  <c r="U22" i="27" s="1"/>
  <c r="M22" i="26"/>
  <c r="M22" i="27" s="1"/>
  <c r="E22" i="26"/>
  <c r="E22" i="27" s="1"/>
  <c r="CZ22" i="26"/>
  <c r="CZ22" i="27" s="1"/>
  <c r="CR22" i="26"/>
  <c r="CR22" i="27" s="1"/>
  <c r="CB22" i="26"/>
  <c r="CB22" i="27" s="1"/>
  <c r="AN22" i="26"/>
  <c r="AN22" i="27" s="1"/>
  <c r="AJ22" i="26"/>
  <c r="AJ22" i="27" s="1"/>
  <c r="AB22" i="26"/>
  <c r="AB22" i="27" s="1"/>
  <c r="T22" i="26"/>
  <c r="T22" i="27" s="1"/>
  <c r="D22" i="26"/>
  <c r="D22" i="27" s="1"/>
  <c r="BO22" i="26"/>
  <c r="AU22" i="26"/>
  <c r="G22" i="26"/>
  <c r="DG22" i="26"/>
  <c r="CY22" i="26"/>
  <c r="CU22" i="26"/>
  <c r="AY22" i="26"/>
  <c r="AE22" i="26"/>
  <c r="AA22" i="26"/>
  <c r="DF26" i="26"/>
  <c r="DB26" i="26"/>
  <c r="CX26" i="26"/>
  <c r="CT26" i="26"/>
  <c r="CP26" i="26"/>
  <c r="CL26" i="26"/>
  <c r="CH26" i="26"/>
  <c r="CD26" i="26"/>
  <c r="BZ26" i="26"/>
  <c r="BV26" i="26"/>
  <c r="BR26" i="26"/>
  <c r="BJ26" i="26"/>
  <c r="BF26" i="26"/>
  <c r="BB26" i="26"/>
  <c r="AX26" i="26"/>
  <c r="AT26" i="26"/>
  <c r="AP26" i="26"/>
  <c r="AL26" i="26"/>
  <c r="AH26" i="26"/>
  <c r="AD26" i="26"/>
  <c r="Z26" i="26"/>
  <c r="V26" i="26"/>
  <c r="R26" i="26"/>
  <c r="N26" i="26"/>
  <c r="J26" i="26"/>
  <c r="F26" i="26"/>
  <c r="B26" i="26"/>
  <c r="DI26" i="26"/>
  <c r="DI26" i="27" s="1"/>
  <c r="DE26" i="26"/>
  <c r="DA26" i="26"/>
  <c r="DA26" i="27" s="1"/>
  <c r="CW26" i="26"/>
  <c r="CW26" i="27" s="1"/>
  <c r="CS26" i="26"/>
  <c r="CS26" i="27" s="1"/>
  <c r="CO26" i="26"/>
  <c r="CG26" i="26"/>
  <c r="CG26" i="27" s="1"/>
  <c r="CC26" i="26"/>
  <c r="CC26" i="27" s="1"/>
  <c r="BY26" i="26"/>
  <c r="BU26" i="26"/>
  <c r="BU26" i="27" s="1"/>
  <c r="BM26" i="26"/>
  <c r="BM26" i="27" s="1"/>
  <c r="BI26" i="26"/>
  <c r="BE26" i="26"/>
  <c r="BE26" i="27" s="1"/>
  <c r="BA26" i="26"/>
  <c r="BA26" i="27" s="1"/>
  <c r="AW26" i="26"/>
  <c r="AW26" i="27" s="1"/>
  <c r="AS26" i="26"/>
  <c r="AO26" i="26"/>
  <c r="AO26" i="27" s="1"/>
  <c r="AK26" i="26"/>
  <c r="AK26" i="27" s="1"/>
  <c r="AG26" i="26"/>
  <c r="AG26" i="27" s="1"/>
  <c r="AC26" i="26"/>
  <c r="Y26" i="26"/>
  <c r="Y26" i="27" s="1"/>
  <c r="U26" i="26"/>
  <c r="U26" i="27" s="1"/>
  <c r="Q26" i="26"/>
  <c r="Q26" i="27" s="1"/>
  <c r="M26" i="26"/>
  <c r="I26" i="26"/>
  <c r="I26" i="27" s="1"/>
  <c r="E26" i="26"/>
  <c r="E26" i="27" s="1"/>
  <c r="DH26" i="26"/>
  <c r="DH26" i="27" s="1"/>
  <c r="DD26" i="26"/>
  <c r="DD26" i="27" s="1"/>
  <c r="CZ26" i="26"/>
  <c r="CZ26" i="27" s="1"/>
  <c r="CR26" i="26"/>
  <c r="CR26" i="27" s="1"/>
  <c r="CN26" i="26"/>
  <c r="CN26" i="27" s="1"/>
  <c r="CF26" i="26"/>
  <c r="CF26" i="27" s="1"/>
  <c r="CB26" i="26"/>
  <c r="CB26" i="27" s="1"/>
  <c r="BX26" i="26"/>
  <c r="BX26" i="27" s="1"/>
  <c r="BT26" i="26"/>
  <c r="BT26" i="27" s="1"/>
  <c r="BP26" i="26"/>
  <c r="BP26" i="27" s="1"/>
  <c r="BL26" i="26"/>
  <c r="BL26" i="27" s="1"/>
  <c r="BH26" i="26"/>
  <c r="BH26" i="27" s="1"/>
  <c r="AZ26" i="26"/>
  <c r="AZ26" i="27" s="1"/>
  <c r="AR26" i="26"/>
  <c r="AR26" i="27" s="1"/>
  <c r="AN26" i="26"/>
  <c r="AN26" i="27" s="1"/>
  <c r="AJ26" i="26"/>
  <c r="AJ26" i="27" s="1"/>
  <c r="AF26" i="26"/>
  <c r="AF26" i="27" s="1"/>
  <c r="AB26" i="26"/>
  <c r="AB26" i="27" s="1"/>
  <c r="T26" i="26"/>
  <c r="T26" i="27" s="1"/>
  <c r="P26" i="26"/>
  <c r="P26" i="27" s="1"/>
  <c r="L26" i="26"/>
  <c r="L26" i="27" s="1"/>
  <c r="H26" i="26"/>
  <c r="H26" i="27" s="1"/>
  <c r="D26" i="26"/>
  <c r="D26" i="27" s="1"/>
  <c r="DG26" i="26"/>
  <c r="CU26" i="26"/>
  <c r="BC26" i="26"/>
  <c r="AA26" i="26"/>
  <c r="O26" i="26"/>
  <c r="CQ26" i="26"/>
  <c r="CI26" i="26"/>
  <c r="BS26" i="26"/>
  <c r="AY26" i="26"/>
  <c r="K26" i="26"/>
  <c r="CY26" i="26"/>
  <c r="CM26" i="26"/>
  <c r="CE26" i="26"/>
  <c r="BG26" i="26"/>
  <c r="AI26" i="26"/>
  <c r="W26" i="26"/>
  <c r="G26" i="26"/>
  <c r="BO26" i="26"/>
  <c r="AU26" i="26"/>
  <c r="AE26" i="26"/>
  <c r="S26" i="26"/>
  <c r="C26" i="26"/>
  <c r="DB30" i="26"/>
  <c r="CX30" i="26"/>
  <c r="CP30" i="26"/>
  <c r="CL30" i="26"/>
  <c r="CH30" i="26"/>
  <c r="CD30" i="26"/>
  <c r="BV30" i="26"/>
  <c r="BR30" i="26"/>
  <c r="BF30" i="26"/>
  <c r="AX30" i="26"/>
  <c r="AT30" i="26"/>
  <c r="AP30" i="26"/>
  <c r="AL30" i="26"/>
  <c r="AH30" i="26"/>
  <c r="AD30" i="26"/>
  <c r="V30" i="26"/>
  <c r="R30" i="26"/>
  <c r="N30" i="26"/>
  <c r="J30" i="26"/>
  <c r="F30" i="26"/>
  <c r="B30" i="26"/>
  <c r="DE30" i="26"/>
  <c r="DA30" i="26"/>
  <c r="CS30" i="26"/>
  <c r="CO30" i="26"/>
  <c r="CG30" i="26"/>
  <c r="BY30" i="26"/>
  <c r="BU30" i="26"/>
  <c r="BQ30" i="26"/>
  <c r="BE30" i="26"/>
  <c r="BA30" i="26"/>
  <c r="AS30" i="26"/>
  <c r="AO30" i="26"/>
  <c r="AK30" i="26"/>
  <c r="AC30" i="26"/>
  <c r="U30" i="26"/>
  <c r="M30" i="26"/>
  <c r="I30" i="26"/>
  <c r="E30" i="26"/>
  <c r="DH30" i="26"/>
  <c r="DD30" i="26"/>
  <c r="CZ30" i="26"/>
  <c r="CR30" i="26"/>
  <c r="CB30" i="26"/>
  <c r="BX30" i="26"/>
  <c r="BT30" i="26"/>
  <c r="BP30" i="26"/>
  <c r="BH30" i="26"/>
  <c r="AZ30" i="26"/>
  <c r="AR30" i="26"/>
  <c r="AJ30" i="26"/>
  <c r="AB30" i="26"/>
  <c r="P30" i="26"/>
  <c r="L30" i="26"/>
  <c r="D30" i="26"/>
  <c r="DG30" i="26"/>
  <c r="BG30" i="26"/>
  <c r="AY30" i="26"/>
  <c r="CI30" i="26"/>
  <c r="CA30" i="26"/>
  <c r="BO30" i="26"/>
  <c r="S30" i="26"/>
  <c r="DC30" i="26"/>
  <c r="CM30" i="26"/>
  <c r="AE30" i="26"/>
  <c r="G30" i="26"/>
  <c r="CY30" i="26"/>
  <c r="CE30" i="26"/>
  <c r="AU30" i="26"/>
  <c r="AI30" i="26"/>
  <c r="AA30" i="26"/>
  <c r="W30" i="26"/>
  <c r="O30" i="26"/>
  <c r="DF34" i="26"/>
  <c r="DB34" i="26"/>
  <c r="CX34" i="26"/>
  <c r="CT34" i="26"/>
  <c r="CP34" i="26"/>
  <c r="CL34" i="26"/>
  <c r="CH34" i="26"/>
  <c r="CD34" i="26"/>
  <c r="BZ34" i="26"/>
  <c r="BV34" i="26"/>
  <c r="BR34" i="26"/>
  <c r="BJ34" i="26"/>
  <c r="BF34" i="26"/>
  <c r="BB34" i="26"/>
  <c r="AX34" i="26"/>
  <c r="AT34" i="26"/>
  <c r="AP34" i="26"/>
  <c r="AL34" i="26"/>
  <c r="AD34" i="26"/>
  <c r="Z34" i="26"/>
  <c r="V34" i="26"/>
  <c r="R34" i="26"/>
  <c r="J34" i="26"/>
  <c r="B34" i="26"/>
  <c r="DI34" i="26"/>
  <c r="DE34" i="26"/>
  <c r="DA34" i="26"/>
  <c r="CW34" i="26"/>
  <c r="CS34" i="26"/>
  <c r="CO34" i="26"/>
  <c r="CG34" i="26"/>
  <c r="CC34" i="26"/>
  <c r="BY34" i="26"/>
  <c r="BQ34" i="26"/>
  <c r="BE34" i="26"/>
  <c r="BA34" i="26"/>
  <c r="AW34" i="26"/>
  <c r="AS34" i="26"/>
  <c r="AO34" i="26"/>
  <c r="AK34" i="26"/>
  <c r="AC34" i="26"/>
  <c r="Y34" i="26"/>
  <c r="U34" i="26"/>
  <c r="Q34" i="26"/>
  <c r="M34" i="26"/>
  <c r="I34" i="26"/>
  <c r="E34" i="26"/>
  <c r="DH34" i="26"/>
  <c r="DD34" i="26"/>
  <c r="CZ34" i="26"/>
  <c r="CR34" i="26"/>
  <c r="CB34" i="26"/>
  <c r="BT34" i="26"/>
  <c r="BP34" i="26"/>
  <c r="BH34" i="26"/>
  <c r="AR34" i="26"/>
  <c r="AJ34" i="26"/>
  <c r="AB34" i="26"/>
  <c r="T34" i="26"/>
  <c r="P34" i="26"/>
  <c r="L34" i="26"/>
  <c r="D34" i="26"/>
  <c r="DG34" i="26"/>
  <c r="CE34" i="26"/>
  <c r="AY34" i="26"/>
  <c r="W34" i="26"/>
  <c r="C34" i="26"/>
  <c r="CY34" i="26"/>
  <c r="CI34" i="26"/>
  <c r="BO34" i="26"/>
  <c r="AU34" i="26"/>
  <c r="AI34" i="26"/>
  <c r="S34" i="26"/>
  <c r="CM34" i="26"/>
  <c r="BW34" i="26"/>
  <c r="AQ34" i="26"/>
  <c r="AA34" i="26"/>
  <c r="O34" i="26"/>
  <c r="G34" i="26"/>
  <c r="DB38" i="26"/>
  <c r="CX38" i="26"/>
  <c r="CT38" i="26"/>
  <c r="CP38" i="26"/>
  <c r="CL38" i="26"/>
  <c r="CH38" i="26"/>
  <c r="CD38" i="26"/>
  <c r="BZ38" i="26"/>
  <c r="BR38" i="26"/>
  <c r="BN38" i="26"/>
  <c r="BJ38" i="26"/>
  <c r="BF38" i="26"/>
  <c r="BB38" i="26"/>
  <c r="AX38" i="26"/>
  <c r="AT38" i="26"/>
  <c r="AP38" i="26"/>
  <c r="AL38" i="26"/>
  <c r="AH38" i="26"/>
  <c r="AD38" i="26"/>
  <c r="V38" i="26"/>
  <c r="R38" i="26"/>
  <c r="N38" i="26"/>
  <c r="J38" i="26"/>
  <c r="B38" i="26"/>
  <c r="DI38" i="26"/>
  <c r="DE38" i="26"/>
  <c r="DA38" i="26"/>
  <c r="CW38" i="26"/>
  <c r="CS38" i="26"/>
  <c r="CO38" i="26"/>
  <c r="CG38" i="26"/>
  <c r="BY38" i="26"/>
  <c r="BU38" i="26"/>
  <c r="BQ38" i="26"/>
  <c r="BM38" i="26"/>
  <c r="BI38" i="26"/>
  <c r="BE38" i="26"/>
  <c r="BA38" i="26"/>
  <c r="AW38" i="26"/>
  <c r="AS38" i="26"/>
  <c r="AO38" i="26"/>
  <c r="AK38" i="26"/>
  <c r="AC38" i="26"/>
  <c r="Y38" i="26"/>
  <c r="U38" i="26"/>
  <c r="Q38" i="26"/>
  <c r="M38" i="26"/>
  <c r="I38" i="26"/>
  <c r="E38" i="26"/>
  <c r="DH38" i="26"/>
  <c r="DD38" i="26"/>
  <c r="CZ38" i="26"/>
  <c r="CV38" i="26"/>
  <c r="CR38" i="26"/>
  <c r="CN38" i="26"/>
  <c r="CJ38" i="26"/>
  <c r="CF38" i="26"/>
  <c r="CB38" i="26"/>
  <c r="BT38" i="26"/>
  <c r="BP38" i="26"/>
  <c r="BL38" i="26"/>
  <c r="BH38" i="26"/>
  <c r="BD38" i="26"/>
  <c r="AZ38" i="26"/>
  <c r="AR38" i="26"/>
  <c r="AN38" i="26"/>
  <c r="AJ38" i="26"/>
  <c r="AB38" i="26"/>
  <c r="X38" i="26"/>
  <c r="T38" i="26"/>
  <c r="P38" i="26"/>
  <c r="L38" i="26"/>
  <c r="D38" i="26"/>
  <c r="CQ38" i="26"/>
  <c r="CE38" i="26"/>
  <c r="AI38" i="26"/>
  <c r="AA38" i="26"/>
  <c r="O38" i="26"/>
  <c r="CM38" i="26"/>
  <c r="BG38" i="26"/>
  <c r="AU38" i="26"/>
  <c r="C38" i="26"/>
  <c r="CY38" i="26"/>
  <c r="CA38" i="26"/>
  <c r="W38" i="26"/>
  <c r="DG38" i="26"/>
  <c r="CU38" i="26"/>
  <c r="CI38" i="26"/>
  <c r="BO38" i="26"/>
  <c r="AY38" i="26"/>
  <c r="AM38" i="26"/>
  <c r="AE38" i="26"/>
  <c r="S38" i="26"/>
  <c r="G38" i="26"/>
  <c r="DB42" i="26"/>
  <c r="CX42" i="26"/>
  <c r="CT42" i="26"/>
  <c r="CP42" i="26"/>
  <c r="CL42" i="26"/>
  <c r="CH42" i="26"/>
  <c r="CD42" i="26"/>
  <c r="BZ42" i="26"/>
  <c r="BR42" i="26"/>
  <c r="BN42" i="26"/>
  <c r="BJ42" i="26"/>
  <c r="BF42" i="26"/>
  <c r="BB42" i="26"/>
  <c r="AX42" i="26"/>
  <c r="AT42" i="26"/>
  <c r="AP42" i="26"/>
  <c r="AL42" i="26"/>
  <c r="AH42" i="26"/>
  <c r="AD42" i="26"/>
  <c r="V42" i="26"/>
  <c r="R42" i="26"/>
  <c r="N42" i="26"/>
  <c r="J42" i="26"/>
  <c r="F42" i="26"/>
  <c r="B42" i="26"/>
  <c r="DI42" i="26"/>
  <c r="DE42" i="26"/>
  <c r="DA42" i="26"/>
  <c r="CW42" i="26"/>
  <c r="CS42" i="26"/>
  <c r="CO42" i="26"/>
  <c r="CG42" i="26"/>
  <c r="BY42" i="26"/>
  <c r="BU42" i="26"/>
  <c r="BQ42" i="26"/>
  <c r="BM42" i="26"/>
  <c r="BI42" i="26"/>
  <c r="BE42" i="26"/>
  <c r="BA42" i="26"/>
  <c r="AW42" i="26"/>
  <c r="AS42" i="26"/>
  <c r="AO42" i="26"/>
  <c r="AK42" i="26"/>
  <c r="AG42" i="26"/>
  <c r="AC42" i="26"/>
  <c r="Y42" i="26"/>
  <c r="U42" i="26"/>
  <c r="Q42" i="26"/>
  <c r="M42" i="26"/>
  <c r="I42" i="26"/>
  <c r="E42" i="26"/>
  <c r="DH42" i="26"/>
  <c r="DD42" i="26"/>
  <c r="CZ42" i="26"/>
  <c r="CV42" i="26"/>
  <c r="CR42" i="26"/>
  <c r="CN42" i="26"/>
  <c r="CJ42" i="26"/>
  <c r="CF42" i="26"/>
  <c r="CB42" i="26"/>
  <c r="BX42" i="26"/>
  <c r="BT42" i="26"/>
  <c r="BP42" i="26"/>
  <c r="BH42" i="26"/>
  <c r="AZ42" i="26"/>
  <c r="AR42" i="26"/>
  <c r="AN42" i="26"/>
  <c r="AJ42" i="26"/>
  <c r="AB42" i="26"/>
  <c r="T42" i="26"/>
  <c r="P42" i="26"/>
  <c r="L42" i="26"/>
  <c r="D42" i="26"/>
  <c r="CM42" i="26"/>
  <c r="BG42" i="26"/>
  <c r="AI42" i="26"/>
  <c r="O42" i="26"/>
  <c r="C42" i="26"/>
  <c r="CY42" i="26"/>
  <c r="CA42" i="26"/>
  <c r="BO42" i="26"/>
  <c r="AU42" i="26"/>
  <c r="K42" i="26"/>
  <c r="DG42" i="26"/>
  <c r="CU42" i="26"/>
  <c r="CI42" i="26"/>
  <c r="BC42" i="26"/>
  <c r="AQ42" i="26"/>
  <c r="AE42" i="26"/>
  <c r="W42" i="26"/>
  <c r="CQ42" i="26"/>
  <c r="CE42" i="26"/>
  <c r="AY42" i="26"/>
  <c r="AA42" i="26"/>
  <c r="S42" i="26"/>
  <c r="G42" i="26"/>
  <c r="DF46" i="26"/>
  <c r="DB46" i="26"/>
  <c r="CX46" i="26"/>
  <c r="CT46" i="26"/>
  <c r="CP46" i="26"/>
  <c r="CL46" i="26"/>
  <c r="CH46" i="26"/>
  <c r="CD46" i="26"/>
  <c r="BZ46" i="26"/>
  <c r="BV46" i="26"/>
  <c r="BR46" i="26"/>
  <c r="BN46" i="26"/>
  <c r="BJ46" i="26"/>
  <c r="BF46" i="26"/>
  <c r="AX46" i="26"/>
  <c r="AT46" i="26"/>
  <c r="AP46" i="26"/>
  <c r="AL46" i="26"/>
  <c r="AH46" i="26"/>
  <c r="AD46" i="26"/>
  <c r="Z46" i="26"/>
  <c r="V46" i="26"/>
  <c r="R46" i="26"/>
  <c r="N46" i="26"/>
  <c r="J46" i="26"/>
  <c r="F46" i="26"/>
  <c r="B46" i="26"/>
  <c r="DI46" i="26"/>
  <c r="DE46" i="26"/>
  <c r="DA46" i="26"/>
  <c r="CW46" i="26"/>
  <c r="CS46" i="26"/>
  <c r="CO46" i="26"/>
  <c r="CG46" i="26"/>
  <c r="CC46" i="26"/>
  <c r="BY46" i="26"/>
  <c r="BU46" i="26"/>
  <c r="BQ46" i="26"/>
  <c r="BM46" i="26"/>
  <c r="BI46" i="26"/>
  <c r="BE46" i="26"/>
  <c r="BA46" i="26"/>
  <c r="AW46" i="26"/>
  <c r="AS46" i="26"/>
  <c r="AO46" i="26"/>
  <c r="AK46" i="26"/>
  <c r="AG46" i="26"/>
  <c r="AC46" i="26"/>
  <c r="Y46" i="26"/>
  <c r="U46" i="26"/>
  <c r="Q46" i="26"/>
  <c r="M46" i="26"/>
  <c r="I46" i="26"/>
  <c r="E46" i="26"/>
  <c r="DH46" i="26"/>
  <c r="DD46" i="26"/>
  <c r="CZ46" i="26"/>
  <c r="CV46" i="26"/>
  <c r="CR46" i="26"/>
  <c r="CN46" i="26"/>
  <c r="CJ46" i="26"/>
  <c r="CF46" i="26"/>
  <c r="CB46" i="26"/>
  <c r="BX46" i="26"/>
  <c r="BT46" i="26"/>
  <c r="BP46" i="26"/>
  <c r="BL46" i="26"/>
  <c r="BH46" i="26"/>
  <c r="BD46" i="26"/>
  <c r="AZ46" i="26"/>
  <c r="AV46" i="26"/>
  <c r="AR46" i="26"/>
  <c r="AN46" i="26"/>
  <c r="AJ46" i="26"/>
  <c r="AF46" i="26"/>
  <c r="AB46" i="26"/>
  <c r="X46" i="26"/>
  <c r="T46" i="26"/>
  <c r="P46" i="26"/>
  <c r="L46" i="26"/>
  <c r="H46" i="26"/>
  <c r="D46" i="26"/>
  <c r="DC46" i="26"/>
  <c r="CM46" i="26"/>
  <c r="CA46" i="26"/>
  <c r="BK46" i="26"/>
  <c r="AY46" i="26"/>
  <c r="AI46" i="26"/>
  <c r="S46" i="26"/>
  <c r="C46" i="26"/>
  <c r="CY46" i="26"/>
  <c r="BW46" i="26"/>
  <c r="BG46" i="26"/>
  <c r="AU46" i="26"/>
  <c r="AE46" i="26"/>
  <c r="O46" i="26"/>
  <c r="CU46" i="26"/>
  <c r="CI46" i="26"/>
  <c r="BS46" i="26"/>
  <c r="BC46" i="26"/>
  <c r="AQ46" i="26"/>
  <c r="AA46" i="26"/>
  <c r="K46" i="26"/>
  <c r="CQ46" i="26"/>
  <c r="AM46" i="26"/>
  <c r="CE46" i="26"/>
  <c r="W46" i="26"/>
  <c r="DG46" i="26"/>
  <c r="BO46" i="26"/>
  <c r="G46" i="26"/>
  <c r="DF50" i="26"/>
  <c r="DB50" i="26"/>
  <c r="CT50" i="26"/>
  <c r="CP50" i="26"/>
  <c r="CL50" i="26"/>
  <c r="CH50" i="26"/>
  <c r="CD50" i="26"/>
  <c r="BZ50" i="26"/>
  <c r="BV50" i="26"/>
  <c r="BR50" i="26"/>
  <c r="BN50" i="26"/>
  <c r="BJ50" i="26"/>
  <c r="BF50" i="26"/>
  <c r="BB50" i="26"/>
  <c r="AX50" i="26"/>
  <c r="AT50" i="26"/>
  <c r="AP50" i="26"/>
  <c r="AL50" i="26"/>
  <c r="AD50" i="26"/>
  <c r="Z50" i="26"/>
  <c r="V50" i="26"/>
  <c r="R50" i="26"/>
  <c r="N50" i="26"/>
  <c r="J50" i="26"/>
  <c r="B50" i="26"/>
  <c r="DI50" i="26"/>
  <c r="DE50" i="26"/>
  <c r="DA50" i="26"/>
  <c r="CW50" i="26"/>
  <c r="CS50" i="26"/>
  <c r="CO50" i="26"/>
  <c r="CG50" i="26"/>
  <c r="BY50" i="26"/>
  <c r="BU50" i="26"/>
  <c r="BQ50" i="26"/>
  <c r="BM50" i="26"/>
  <c r="BI50" i="26"/>
  <c r="BE50" i="26"/>
  <c r="BA50" i="26"/>
  <c r="AW50" i="26"/>
  <c r="AS50" i="26"/>
  <c r="AO50" i="26"/>
  <c r="AK50" i="26"/>
  <c r="AG50" i="26"/>
  <c r="AC50" i="26"/>
  <c r="Y50" i="26"/>
  <c r="U50" i="26"/>
  <c r="Q50" i="26"/>
  <c r="M50" i="26"/>
  <c r="I50" i="26"/>
  <c r="E50" i="26"/>
  <c r="DH50" i="26"/>
  <c r="DD50" i="26"/>
  <c r="CZ50" i="26"/>
  <c r="CR50" i="26"/>
  <c r="CN50" i="26"/>
  <c r="CF50" i="26"/>
  <c r="CB50" i="26"/>
  <c r="BT50" i="26"/>
  <c r="BP50" i="26"/>
  <c r="BL50" i="26"/>
  <c r="BH50" i="26"/>
  <c r="AR50" i="26"/>
  <c r="AN50" i="26"/>
  <c r="AJ50" i="26"/>
  <c r="AB50" i="26"/>
  <c r="X50" i="26"/>
  <c r="T50" i="26"/>
  <c r="P50" i="26"/>
  <c r="L50" i="26"/>
  <c r="D50" i="26"/>
  <c r="DG50" i="26"/>
  <c r="AI50" i="26"/>
  <c r="AA50" i="26"/>
  <c r="K50" i="26"/>
  <c r="C50" i="26"/>
  <c r="DC50" i="26"/>
  <c r="CU50" i="26"/>
  <c r="CA50" i="26"/>
  <c r="BO50" i="26"/>
  <c r="AU50" i="26"/>
  <c r="W50" i="26"/>
  <c r="CY50" i="26"/>
  <c r="AQ50" i="26"/>
  <c r="S50" i="26"/>
  <c r="G50" i="26"/>
  <c r="AE50" i="26"/>
  <c r="CM50" i="26"/>
  <c r="CE50" i="26"/>
  <c r="O50" i="26"/>
  <c r="AY50" i="26"/>
  <c r="B3" i="27"/>
  <c r="F3" i="27"/>
  <c r="J3" i="27"/>
  <c r="N3" i="27"/>
  <c r="R3" i="27"/>
  <c r="V3" i="27"/>
  <c r="Z3" i="27"/>
  <c r="AD3" i="27"/>
  <c r="AH3" i="27"/>
  <c r="AL3" i="27"/>
  <c r="AP3" i="27"/>
  <c r="AT3" i="27"/>
  <c r="AX3" i="27"/>
  <c r="BB3" i="27"/>
  <c r="BF3" i="27"/>
  <c r="BJ3" i="27"/>
  <c r="BN3" i="27"/>
  <c r="BR3" i="27"/>
  <c r="BV3" i="27"/>
  <c r="BZ3" i="27"/>
  <c r="CD3" i="27"/>
  <c r="CH3" i="27"/>
  <c r="CL3" i="27"/>
  <c r="CP3" i="27"/>
  <c r="CT3" i="27"/>
  <c r="CX3" i="27"/>
  <c r="DB3" i="27"/>
  <c r="DF3" i="27"/>
  <c r="B4" i="27"/>
  <c r="F4" i="27"/>
  <c r="J4" i="27"/>
  <c r="N4" i="27"/>
  <c r="R4" i="27"/>
  <c r="V4" i="27"/>
  <c r="Z4" i="27"/>
  <c r="AD4" i="27"/>
  <c r="AH4" i="27"/>
  <c r="AL4" i="27"/>
  <c r="AP4" i="27"/>
  <c r="AT4" i="27"/>
  <c r="AX4" i="27"/>
  <c r="BB4" i="27"/>
  <c r="BF4" i="27"/>
  <c r="BJ4" i="27"/>
  <c r="BN4" i="27"/>
  <c r="BR4" i="27"/>
  <c r="BV4" i="27"/>
  <c r="BZ4" i="27"/>
  <c r="CD4" i="27"/>
  <c r="CH4" i="27"/>
  <c r="CL4" i="27"/>
  <c r="CP4" i="27"/>
  <c r="CT4" i="27"/>
  <c r="CX4" i="27"/>
  <c r="DB4" i="27"/>
  <c r="DF4" i="27"/>
  <c r="B5" i="27"/>
  <c r="F5" i="27"/>
  <c r="J5" i="27"/>
  <c r="N5" i="27"/>
  <c r="R5" i="27"/>
  <c r="V5" i="27"/>
  <c r="Z5" i="27"/>
  <c r="AD5" i="27"/>
  <c r="AH5" i="27"/>
  <c r="AL5" i="27"/>
  <c r="AP5" i="27"/>
  <c r="AT5" i="27"/>
  <c r="AX5" i="27"/>
  <c r="BB5" i="27"/>
  <c r="BF5" i="27"/>
  <c r="BJ5" i="27"/>
  <c r="BN5" i="27"/>
  <c r="BR5" i="27"/>
  <c r="BV5" i="27"/>
  <c r="BZ5" i="27"/>
  <c r="CD5" i="27"/>
  <c r="CH5" i="27"/>
  <c r="CL5" i="27"/>
  <c r="CP5" i="27"/>
  <c r="CT5" i="27"/>
  <c r="CX5" i="27"/>
  <c r="DB5" i="27"/>
  <c r="DF5" i="27"/>
  <c r="B6" i="27"/>
  <c r="J6" i="27"/>
  <c r="N6" i="27"/>
  <c r="R6" i="27"/>
  <c r="Z6" i="27"/>
  <c r="AD6" i="27"/>
  <c r="AH6" i="27"/>
  <c r="AP6" i="27"/>
  <c r="AT6" i="27"/>
  <c r="AX6" i="27"/>
  <c r="BF6" i="27"/>
  <c r="BJ6" i="27"/>
  <c r="BN6" i="27"/>
  <c r="BV6" i="27"/>
  <c r="BZ6" i="27"/>
  <c r="CD6" i="27"/>
  <c r="CL6" i="27"/>
  <c r="CP6" i="27"/>
  <c r="CT6" i="27"/>
  <c r="DB6" i="27"/>
  <c r="DF6" i="27"/>
  <c r="B7" i="27"/>
  <c r="F7" i="27"/>
  <c r="J7" i="27"/>
  <c r="N7" i="27"/>
  <c r="R7" i="27"/>
  <c r="V7" i="27"/>
  <c r="Z7" i="27"/>
  <c r="AD7" i="27"/>
  <c r="AH7" i="27"/>
  <c r="AL7" i="27"/>
  <c r="AP7" i="27"/>
  <c r="AT7" i="27"/>
  <c r="AX7" i="27"/>
  <c r="BB7" i="27"/>
  <c r="BF7" i="27"/>
  <c r="BJ7" i="27"/>
  <c r="BN7" i="27"/>
  <c r="BR7" i="27"/>
  <c r="BV7" i="27"/>
  <c r="BZ7" i="27"/>
  <c r="CD7" i="27"/>
  <c r="CH7" i="27"/>
  <c r="CL7" i="27"/>
  <c r="CP7" i="27"/>
  <c r="CT7" i="27"/>
  <c r="CX7" i="27"/>
  <c r="DB7" i="27"/>
  <c r="DF7" i="27"/>
  <c r="B8" i="27"/>
  <c r="F8" i="27"/>
  <c r="J8" i="27"/>
  <c r="N8" i="27"/>
  <c r="R8" i="27"/>
  <c r="V8" i="27"/>
  <c r="Z8" i="27"/>
  <c r="AD8" i="27"/>
  <c r="AH8" i="27"/>
  <c r="AL8" i="27"/>
  <c r="AP8" i="27"/>
  <c r="AT8" i="27"/>
  <c r="AX8" i="27"/>
  <c r="BB8" i="27"/>
  <c r="BF8" i="27"/>
  <c r="BJ8" i="27"/>
  <c r="BN8" i="27"/>
  <c r="BR8" i="27"/>
  <c r="BV8" i="27"/>
  <c r="BZ8" i="27"/>
  <c r="CD8" i="27"/>
  <c r="CH8" i="27"/>
  <c r="CL8" i="27"/>
  <c r="CP8" i="27"/>
  <c r="CT8" i="27"/>
  <c r="CX8" i="27"/>
  <c r="DB8" i="27"/>
  <c r="DF8" i="27"/>
  <c r="B9" i="27"/>
  <c r="F9" i="27"/>
  <c r="J9" i="27"/>
  <c r="N9" i="27"/>
  <c r="R9" i="27"/>
  <c r="V9" i="27"/>
  <c r="Z9" i="27"/>
  <c r="AD9" i="27"/>
  <c r="AH9" i="27"/>
  <c r="AL9" i="27"/>
  <c r="AP9" i="27"/>
  <c r="AT9" i="27"/>
  <c r="AX9" i="27"/>
  <c r="BB9" i="27"/>
  <c r="BF9" i="27"/>
  <c r="BJ9" i="27"/>
  <c r="BN9" i="27"/>
  <c r="BR9" i="27"/>
  <c r="BV9" i="27"/>
  <c r="BZ9" i="27"/>
  <c r="CD9" i="27"/>
  <c r="CH9" i="27"/>
  <c r="CL9" i="27"/>
  <c r="CP9" i="27"/>
  <c r="CT9" i="27"/>
  <c r="CX9" i="27"/>
  <c r="DB9" i="27"/>
  <c r="DF9" i="27"/>
  <c r="B10" i="27"/>
  <c r="F10" i="27"/>
  <c r="J10" i="27"/>
  <c r="N10" i="27"/>
  <c r="R10" i="27"/>
  <c r="Z10" i="27"/>
  <c r="AD10" i="27"/>
  <c r="AH10" i="27"/>
  <c r="AL10" i="27"/>
  <c r="AP10" i="27"/>
  <c r="AX10" i="27"/>
  <c r="BB10" i="27"/>
  <c r="BF10" i="27"/>
  <c r="BJ10" i="27"/>
  <c r="BN10" i="27"/>
  <c r="BR10" i="27"/>
  <c r="BV10" i="27"/>
  <c r="CD10" i="27"/>
  <c r="CH10" i="27"/>
  <c r="CL10" i="27"/>
  <c r="CT10" i="27"/>
  <c r="CX10" i="27"/>
  <c r="DB10" i="27"/>
  <c r="DF10" i="27"/>
  <c r="B11" i="27"/>
  <c r="F11" i="27"/>
  <c r="J11" i="27"/>
  <c r="N11" i="27"/>
  <c r="R11" i="27"/>
  <c r="V11" i="27"/>
  <c r="Z11" i="27"/>
  <c r="AD11" i="27"/>
  <c r="AH11" i="27"/>
  <c r="AL11" i="27"/>
  <c r="AP11" i="27"/>
  <c r="AT11" i="27"/>
  <c r="AX11" i="27"/>
  <c r="BB11" i="27"/>
  <c r="BF11" i="27"/>
  <c r="BJ11" i="27"/>
  <c r="BN11" i="27"/>
  <c r="BR11" i="27"/>
  <c r="BV11" i="27"/>
  <c r="BZ11" i="27"/>
  <c r="CD11" i="27"/>
  <c r="CH11" i="27"/>
  <c r="CL11" i="27"/>
  <c r="CP11" i="27"/>
  <c r="CT11" i="27"/>
  <c r="CX11" i="27"/>
  <c r="DB11" i="27"/>
  <c r="DF11" i="27"/>
  <c r="B12" i="27"/>
  <c r="F12" i="27"/>
  <c r="J12" i="27"/>
  <c r="N12" i="27"/>
  <c r="R12" i="27"/>
  <c r="V12" i="27"/>
  <c r="Z12" i="27"/>
  <c r="AD12" i="27"/>
  <c r="AH12" i="27"/>
  <c r="AL12" i="27"/>
  <c r="AP12" i="27"/>
  <c r="AT12" i="27"/>
  <c r="AX12" i="27"/>
  <c r="BB12" i="27"/>
  <c r="BF12" i="27"/>
  <c r="BJ12" i="27"/>
  <c r="BN12" i="27"/>
  <c r="BR12" i="27"/>
  <c r="BV12" i="27"/>
  <c r="BZ12" i="27"/>
  <c r="CD12" i="27"/>
  <c r="CH12" i="27"/>
  <c r="CL12" i="27"/>
  <c r="CP12" i="27"/>
  <c r="CT12" i="27"/>
  <c r="CX12" i="27"/>
  <c r="DB12" i="27"/>
  <c r="DF12" i="27"/>
  <c r="B13" i="27"/>
  <c r="F13" i="27"/>
  <c r="J13" i="27"/>
  <c r="N13" i="27"/>
  <c r="R13" i="27"/>
  <c r="V13" i="27"/>
  <c r="Z13" i="27"/>
  <c r="AD13" i="27"/>
  <c r="AH13" i="27"/>
  <c r="AL13" i="27"/>
  <c r="AP13" i="27"/>
  <c r="AT13" i="27"/>
  <c r="AX13" i="27"/>
  <c r="BB13" i="27"/>
  <c r="BF13" i="27"/>
  <c r="BJ13" i="27"/>
  <c r="BN13" i="27"/>
  <c r="BR13" i="27"/>
  <c r="BV13" i="27"/>
  <c r="BZ13" i="27"/>
  <c r="CD13" i="27"/>
  <c r="CH13" i="27"/>
  <c r="CL13" i="27"/>
  <c r="CP13" i="27"/>
  <c r="CT13" i="27"/>
  <c r="CX13" i="27"/>
  <c r="DB13" i="27"/>
  <c r="DF13" i="27"/>
  <c r="B14" i="27"/>
  <c r="F14" i="27"/>
  <c r="J14" i="27"/>
  <c r="R14" i="27"/>
  <c r="V14" i="27"/>
  <c r="Z14" i="27"/>
  <c r="AH14" i="27"/>
  <c r="AL14" i="27"/>
  <c r="AP14" i="27"/>
  <c r="AT14" i="27"/>
  <c r="AX14" i="27"/>
  <c r="BB14" i="27"/>
  <c r="BF14" i="27"/>
  <c r="BJ14" i="27"/>
  <c r="BN14" i="27"/>
  <c r="BV14" i="27"/>
  <c r="BZ14" i="27"/>
  <c r="CD14" i="27"/>
  <c r="CL14" i="27"/>
  <c r="CP14" i="27"/>
  <c r="CT14" i="27"/>
  <c r="DB14" i="27"/>
  <c r="DF14" i="27"/>
  <c r="B15" i="27"/>
  <c r="F15" i="27"/>
  <c r="J15" i="27"/>
  <c r="N15" i="27"/>
  <c r="R15" i="27"/>
  <c r="V15" i="27"/>
  <c r="Z15" i="27"/>
  <c r="AD15" i="27"/>
  <c r="AH15" i="27"/>
  <c r="AL15" i="27"/>
  <c r="AP15" i="27"/>
  <c r="AT15" i="27"/>
  <c r="AX15" i="27"/>
  <c r="BB15" i="27"/>
  <c r="BF15" i="27"/>
  <c r="BJ15" i="27"/>
  <c r="BN15" i="27"/>
  <c r="BR15" i="27"/>
  <c r="BV15" i="27"/>
  <c r="BZ15" i="27"/>
  <c r="CD15" i="27"/>
  <c r="CH15" i="27"/>
  <c r="CL15" i="27"/>
  <c r="CP15" i="27"/>
  <c r="CT15" i="27"/>
  <c r="CX15" i="27"/>
  <c r="DB15" i="27"/>
  <c r="DF15" i="27"/>
  <c r="B16" i="27"/>
  <c r="F16" i="27"/>
  <c r="J16" i="27"/>
  <c r="N16" i="27"/>
  <c r="R16" i="27"/>
  <c r="V16" i="27"/>
  <c r="Z16" i="27"/>
  <c r="AD16" i="27"/>
  <c r="AH16" i="27"/>
  <c r="AL16" i="27"/>
  <c r="AP16" i="27"/>
  <c r="AT16" i="27"/>
  <c r="AX16" i="27"/>
  <c r="BB16" i="27"/>
  <c r="BF16" i="27"/>
  <c r="BJ16" i="27"/>
  <c r="BN16" i="27"/>
  <c r="BR16" i="27"/>
  <c r="BV16" i="27"/>
  <c r="BZ16" i="27"/>
  <c r="CD16" i="27"/>
  <c r="CH16" i="27"/>
  <c r="CL16" i="27"/>
  <c r="CP16" i="27"/>
  <c r="CT16" i="27"/>
  <c r="CX16" i="27"/>
  <c r="DB16" i="27"/>
  <c r="DF16" i="27"/>
  <c r="B17" i="27"/>
  <c r="F17" i="27"/>
  <c r="J17" i="27"/>
  <c r="N17" i="27"/>
  <c r="R17" i="27"/>
  <c r="V17" i="27"/>
  <c r="Z17" i="27"/>
  <c r="AD17" i="27"/>
  <c r="AH17" i="27"/>
  <c r="AL17" i="27"/>
  <c r="AP17" i="27"/>
  <c r="AT17" i="27"/>
  <c r="AX17" i="27"/>
  <c r="BB17" i="27"/>
  <c r="BF17" i="27"/>
  <c r="BJ17" i="27"/>
  <c r="BN17" i="27"/>
  <c r="BR17" i="27"/>
  <c r="BV17" i="27"/>
  <c r="BZ17" i="27"/>
  <c r="CD17" i="27"/>
  <c r="CH17" i="27"/>
  <c r="CL17" i="27"/>
  <c r="CP17" i="27"/>
  <c r="CT17" i="27"/>
  <c r="CX17" i="27"/>
  <c r="DB17" i="27"/>
  <c r="DF17" i="27"/>
  <c r="B18" i="27"/>
  <c r="F18" i="27"/>
  <c r="N18" i="27"/>
  <c r="R18" i="27"/>
  <c r="V18" i="27"/>
  <c r="Z18" i="27"/>
  <c r="AD18" i="27"/>
  <c r="AH18" i="27"/>
  <c r="AP18" i="27"/>
  <c r="AT18" i="27"/>
  <c r="AX18" i="27"/>
  <c r="BF18" i="27"/>
  <c r="BJ18" i="27"/>
  <c r="BN18" i="27"/>
  <c r="BR18" i="27"/>
  <c r="BV18" i="27"/>
  <c r="BZ18" i="27"/>
  <c r="CD18" i="27"/>
  <c r="CH18" i="27"/>
  <c r="CL18" i="27"/>
  <c r="CP18" i="27"/>
  <c r="CT18" i="27"/>
  <c r="DB18" i="27"/>
  <c r="DF18" i="27"/>
  <c r="B19" i="27"/>
  <c r="F19" i="27"/>
  <c r="J19" i="27"/>
  <c r="N19" i="27"/>
  <c r="R19" i="27"/>
  <c r="V19" i="27"/>
  <c r="Z19" i="27"/>
  <c r="AD19" i="27"/>
  <c r="AH19" i="27"/>
  <c r="AL19" i="27"/>
  <c r="AP19" i="27"/>
  <c r="AT19" i="27"/>
  <c r="AX19" i="27"/>
  <c r="BB19" i="27"/>
  <c r="BF19" i="27"/>
  <c r="BJ19" i="27"/>
  <c r="BN19" i="27"/>
  <c r="BR19" i="27"/>
  <c r="BV19" i="27"/>
  <c r="BZ19" i="27"/>
  <c r="CD19" i="27"/>
  <c r="CH19" i="27"/>
  <c r="CL19" i="27"/>
  <c r="CP19" i="27"/>
  <c r="CT19" i="27"/>
  <c r="CX19" i="27"/>
  <c r="DB19" i="27"/>
  <c r="DF19" i="27"/>
  <c r="B20" i="27"/>
  <c r="F20" i="27"/>
  <c r="J20" i="27"/>
  <c r="N20" i="27"/>
  <c r="R20" i="27"/>
  <c r="V20" i="27"/>
  <c r="Z20" i="27"/>
  <c r="AD20" i="27"/>
  <c r="AH20" i="27"/>
  <c r="AL20" i="27"/>
  <c r="AP20" i="27"/>
  <c r="AT20" i="27"/>
  <c r="AX20" i="27"/>
  <c r="BB20" i="27"/>
  <c r="BF20" i="27"/>
  <c r="BJ20" i="27"/>
  <c r="BN20" i="27"/>
  <c r="BR20" i="27"/>
  <c r="BV20" i="27"/>
  <c r="BZ20" i="27"/>
  <c r="CD20" i="27"/>
  <c r="CH20" i="27"/>
  <c r="CL20" i="27"/>
  <c r="CP20" i="27"/>
  <c r="CT20" i="27"/>
  <c r="CX20" i="27"/>
  <c r="DB20" i="27"/>
  <c r="DF20" i="27"/>
  <c r="B21" i="27"/>
  <c r="F21" i="27"/>
  <c r="J21" i="27"/>
  <c r="N21" i="27"/>
  <c r="R21" i="27"/>
  <c r="V21" i="27"/>
  <c r="Z21" i="27"/>
  <c r="AD21" i="27"/>
  <c r="AH21" i="27"/>
  <c r="AL21" i="27"/>
  <c r="AP21" i="27"/>
  <c r="AT21" i="27"/>
  <c r="AX21" i="27"/>
  <c r="BB21" i="27"/>
  <c r="BF21" i="27"/>
  <c r="BJ21" i="27"/>
  <c r="BN21" i="27"/>
  <c r="BR21" i="27"/>
  <c r="BV21" i="27"/>
  <c r="BZ21" i="27"/>
  <c r="CD21" i="27"/>
  <c r="CH21" i="27"/>
  <c r="CL21" i="27"/>
  <c r="CP21" i="27"/>
  <c r="CT21" i="27"/>
  <c r="CX21" i="27"/>
  <c r="DB21" i="27"/>
  <c r="DF21" i="27"/>
  <c r="B22" i="27"/>
  <c r="F22" i="27"/>
  <c r="J22" i="27"/>
  <c r="N22" i="27"/>
  <c r="R22" i="27"/>
  <c r="V22" i="27"/>
  <c r="Z22" i="27"/>
  <c r="AH22" i="27"/>
  <c r="AL22" i="27"/>
  <c r="AP22" i="27"/>
  <c r="AT22" i="27"/>
  <c r="AX22" i="27"/>
  <c r="BB22" i="27"/>
  <c r="BF22" i="27"/>
  <c r="BJ22" i="27"/>
  <c r="BN22" i="27"/>
  <c r="BR22" i="27"/>
  <c r="BV22" i="27"/>
  <c r="BZ22" i="27"/>
  <c r="CD22" i="27"/>
  <c r="CH22" i="27"/>
  <c r="CL22" i="27"/>
  <c r="CP22" i="27"/>
  <c r="CT22" i="27"/>
  <c r="CX22" i="27"/>
  <c r="DB22" i="27"/>
  <c r="DF22" i="27"/>
  <c r="B23" i="27"/>
  <c r="F23" i="27"/>
  <c r="J23" i="27"/>
  <c r="N23" i="27"/>
  <c r="R23" i="27"/>
  <c r="V23" i="27"/>
  <c r="Z23" i="27"/>
  <c r="AD23" i="27"/>
  <c r="AH23" i="27"/>
  <c r="AL23" i="27"/>
  <c r="AP23" i="27"/>
  <c r="AT23" i="27"/>
  <c r="AX23" i="27"/>
  <c r="BB23" i="27"/>
  <c r="BF23" i="27"/>
  <c r="BJ23" i="27"/>
  <c r="BN23" i="27"/>
  <c r="BR23" i="27"/>
  <c r="BV23" i="27"/>
  <c r="BZ23" i="27"/>
  <c r="CD23" i="27"/>
  <c r="CH23" i="27"/>
  <c r="CL23" i="27"/>
  <c r="CP23" i="27"/>
  <c r="CT23" i="27"/>
  <c r="CX23" i="27"/>
  <c r="DB23" i="27"/>
  <c r="DF23" i="27"/>
  <c r="B24" i="27"/>
  <c r="F24" i="27"/>
  <c r="J24" i="27"/>
  <c r="N24" i="27"/>
  <c r="R24" i="27"/>
  <c r="V24" i="27"/>
  <c r="Z24" i="27"/>
  <c r="AD24" i="27"/>
  <c r="AH24" i="27"/>
  <c r="AL24" i="27"/>
  <c r="AP24" i="27"/>
  <c r="AT24" i="27"/>
  <c r="AX24" i="27"/>
  <c r="BB24" i="27"/>
  <c r="BF24" i="27"/>
  <c r="BJ24" i="27"/>
  <c r="BN24" i="27"/>
  <c r="BR24" i="27"/>
  <c r="BV24" i="27"/>
  <c r="BZ24" i="27"/>
  <c r="CD24" i="27"/>
  <c r="CH24" i="27"/>
  <c r="CL24" i="27"/>
  <c r="CP24" i="27"/>
  <c r="CT24" i="27"/>
  <c r="CX24" i="27"/>
  <c r="DB24" i="27"/>
  <c r="DF24" i="27"/>
  <c r="B25" i="27"/>
  <c r="F25" i="27"/>
  <c r="J25" i="27"/>
  <c r="N25" i="27"/>
  <c r="R25" i="27"/>
  <c r="V25" i="27"/>
  <c r="Z25" i="27"/>
  <c r="AD25" i="27"/>
  <c r="AH25" i="27"/>
  <c r="AL25" i="27"/>
  <c r="AP25" i="27"/>
  <c r="AT25" i="27"/>
  <c r="AX25" i="27"/>
  <c r="BB25" i="27"/>
  <c r="BF25" i="27"/>
  <c r="BJ25" i="27"/>
  <c r="BN25" i="27"/>
  <c r="BR25" i="27"/>
  <c r="BV25" i="27"/>
  <c r="BZ25" i="27"/>
  <c r="CD25" i="27"/>
  <c r="CH25" i="27"/>
  <c r="CL25" i="27"/>
  <c r="CP25" i="27"/>
  <c r="CT25" i="27"/>
  <c r="CX25" i="27"/>
  <c r="DB25" i="27"/>
  <c r="DF25" i="27"/>
  <c r="B26" i="27"/>
  <c r="F26" i="27"/>
  <c r="J26" i="27"/>
  <c r="N26" i="27"/>
  <c r="R26" i="27"/>
  <c r="V26" i="27"/>
  <c r="Z26" i="27"/>
  <c r="AD26" i="27"/>
  <c r="AH26" i="27"/>
  <c r="AL26" i="27"/>
  <c r="AP26" i="27"/>
  <c r="AT26" i="27"/>
  <c r="AX26" i="27"/>
  <c r="BB26" i="27"/>
  <c r="BF26" i="27"/>
  <c r="BJ26" i="27"/>
  <c r="BN26" i="27"/>
  <c r="BR26" i="27"/>
  <c r="BV26" i="27"/>
  <c r="BZ26" i="27"/>
  <c r="CD26" i="27"/>
  <c r="CH26" i="27"/>
  <c r="CL26" i="27"/>
  <c r="CP26" i="27"/>
  <c r="CT26" i="27"/>
  <c r="CX26" i="27"/>
  <c r="DB26" i="27"/>
  <c r="DF26" i="27"/>
  <c r="B27" i="27"/>
  <c r="F27" i="27"/>
  <c r="J27" i="27"/>
  <c r="N27" i="27"/>
  <c r="R27" i="27"/>
  <c r="V27" i="27"/>
  <c r="Z27" i="27"/>
  <c r="AD27" i="27"/>
  <c r="AH27" i="27"/>
  <c r="AL27" i="27"/>
  <c r="AP27" i="27"/>
  <c r="AT27" i="27"/>
  <c r="AX27" i="27"/>
  <c r="BB27" i="27"/>
  <c r="BF27" i="27"/>
  <c r="BJ27" i="27"/>
  <c r="BN27" i="27"/>
  <c r="BR27" i="27"/>
  <c r="BV27" i="27"/>
  <c r="K11" i="27"/>
  <c r="O11" i="27"/>
  <c r="S11" i="27"/>
  <c r="W11" i="27"/>
  <c r="AA11" i="27"/>
  <c r="AE11" i="27"/>
  <c r="AI11" i="27"/>
  <c r="AM11" i="27"/>
  <c r="AQ11" i="27"/>
  <c r="AU11" i="27"/>
  <c r="AY11" i="27"/>
  <c r="BC11" i="27"/>
  <c r="BG11" i="27"/>
  <c r="BK11" i="27"/>
  <c r="BO11" i="27"/>
  <c r="BS11" i="27"/>
  <c r="BW11" i="27"/>
  <c r="CA11" i="27"/>
  <c r="CE11" i="27"/>
  <c r="CI11" i="27"/>
  <c r="CM11" i="27"/>
  <c r="CQ11" i="27"/>
  <c r="CU11" i="27"/>
  <c r="CY11" i="27"/>
  <c r="DC11" i="27"/>
  <c r="DG11" i="27"/>
  <c r="C12" i="27"/>
  <c r="G12" i="27"/>
  <c r="K12" i="27"/>
  <c r="O12" i="27"/>
  <c r="S12" i="27"/>
  <c r="W12" i="27"/>
  <c r="AA12" i="27"/>
  <c r="AE12" i="27"/>
  <c r="AI12" i="27"/>
  <c r="AM12" i="27"/>
  <c r="AQ12" i="27"/>
  <c r="AU12" i="27"/>
  <c r="AY12" i="27"/>
  <c r="BC12" i="27"/>
  <c r="BG12" i="27"/>
  <c r="BK12" i="27"/>
  <c r="BO12" i="27"/>
  <c r="BS12" i="27"/>
  <c r="BW12" i="27"/>
  <c r="CA12" i="27"/>
  <c r="CE12" i="27"/>
  <c r="CI12" i="27"/>
  <c r="CM12" i="27"/>
  <c r="CQ12" i="27"/>
  <c r="CU12" i="27"/>
  <c r="CY12" i="27"/>
  <c r="DC12" i="27"/>
  <c r="DG12" i="27"/>
  <c r="C13" i="27"/>
  <c r="G13" i="27"/>
  <c r="K13" i="27"/>
  <c r="O13" i="27"/>
  <c r="S13" i="27"/>
  <c r="W13" i="27"/>
  <c r="AA13" i="27"/>
  <c r="AE13" i="27"/>
  <c r="AI13" i="27"/>
  <c r="AM13" i="27"/>
  <c r="AQ13" i="27"/>
  <c r="AU13" i="27"/>
  <c r="AY13" i="27"/>
  <c r="BC13" i="27"/>
  <c r="BG13" i="27"/>
  <c r="BK13" i="27"/>
  <c r="BO13" i="27"/>
  <c r="BS13" i="27"/>
  <c r="BW13" i="27"/>
  <c r="CA13" i="27"/>
  <c r="CE13" i="27"/>
  <c r="CI13" i="27"/>
  <c r="CM13" i="27"/>
  <c r="CQ13" i="27"/>
  <c r="CU13" i="27"/>
  <c r="CY13" i="27"/>
  <c r="DC13" i="27"/>
  <c r="DG13" i="27"/>
  <c r="C14" i="27"/>
  <c r="G14" i="27"/>
  <c r="K14" i="27"/>
  <c r="O14" i="27"/>
  <c r="S14" i="27"/>
  <c r="W14" i="27"/>
  <c r="AA14" i="27"/>
  <c r="AE14" i="27"/>
  <c r="AI14" i="27"/>
  <c r="AM14" i="27"/>
  <c r="AQ14" i="27"/>
  <c r="AU14" i="27"/>
  <c r="AY14" i="27"/>
  <c r="BC14" i="27"/>
  <c r="BG14" i="27"/>
  <c r="BK14" i="27"/>
  <c r="BO14" i="27"/>
  <c r="BS14" i="27"/>
  <c r="BW14" i="27"/>
  <c r="CA14" i="27"/>
  <c r="CE14" i="27"/>
  <c r="CI14" i="27"/>
  <c r="CM14" i="27"/>
  <c r="CQ14" i="27"/>
  <c r="CU14" i="27"/>
  <c r="CY14" i="27"/>
  <c r="DC14" i="27"/>
  <c r="DG14" i="27"/>
  <c r="C15" i="27"/>
  <c r="G15" i="27"/>
  <c r="K15" i="27"/>
  <c r="O15" i="27"/>
  <c r="S15" i="27"/>
  <c r="W15" i="27"/>
  <c r="AA15" i="27"/>
  <c r="AE15" i="27"/>
  <c r="AI15" i="27"/>
  <c r="AM15" i="27"/>
  <c r="AQ15" i="27"/>
  <c r="AU15" i="27"/>
  <c r="AY15" i="27"/>
  <c r="BC15" i="27"/>
  <c r="BG15" i="27"/>
  <c r="BK15" i="27"/>
  <c r="BO15" i="27"/>
  <c r="BS15" i="27"/>
  <c r="BW15" i="27"/>
  <c r="CA15" i="27"/>
  <c r="CE15" i="27"/>
  <c r="CI15" i="27"/>
  <c r="CM15" i="27"/>
  <c r="CQ15" i="27"/>
  <c r="CU15" i="27"/>
  <c r="CY15" i="27"/>
  <c r="DC15" i="27"/>
  <c r="DG15" i="27"/>
  <c r="C16" i="27"/>
  <c r="G16" i="27"/>
  <c r="K16" i="27"/>
  <c r="O16" i="27"/>
  <c r="S16" i="27"/>
  <c r="W16" i="27"/>
  <c r="AA16" i="27"/>
  <c r="AE16" i="27"/>
  <c r="AI16" i="27"/>
  <c r="AM16" i="27"/>
  <c r="AQ16" i="27"/>
  <c r="AU16" i="27"/>
  <c r="AY16" i="27"/>
  <c r="BC16" i="27"/>
  <c r="BG16" i="27"/>
  <c r="BK16" i="27"/>
  <c r="BO16" i="27"/>
  <c r="BS16" i="27"/>
  <c r="BW16" i="27"/>
  <c r="CA16" i="27"/>
  <c r="CE16" i="27"/>
  <c r="CI16" i="27"/>
  <c r="CM16" i="27"/>
  <c r="CQ16" i="27"/>
  <c r="CU16" i="27"/>
  <c r="CY16" i="27"/>
  <c r="DC16" i="27"/>
  <c r="DG16" i="27"/>
  <c r="C17" i="27"/>
  <c r="G17" i="27"/>
  <c r="K17" i="27"/>
  <c r="O17" i="27"/>
  <c r="S17" i="27"/>
  <c r="W17" i="27"/>
  <c r="AA17" i="27"/>
  <c r="AE17" i="27"/>
  <c r="AI17" i="27"/>
  <c r="AM17" i="27"/>
  <c r="AQ17" i="27"/>
  <c r="AU17" i="27"/>
  <c r="AY17" i="27"/>
  <c r="BC17" i="27"/>
  <c r="BG17" i="27"/>
  <c r="BK17" i="27"/>
  <c r="BO17" i="27"/>
  <c r="BS17" i="27"/>
  <c r="BW17" i="27"/>
  <c r="CA17" i="27"/>
  <c r="CE17" i="27"/>
  <c r="CI17" i="27"/>
  <c r="CM17" i="27"/>
  <c r="CQ17" i="27"/>
  <c r="CU17" i="27"/>
  <c r="CY17" i="27"/>
  <c r="DC17" i="27"/>
  <c r="DG17" i="27"/>
  <c r="C18" i="27"/>
  <c r="G18" i="27"/>
  <c r="K18" i="27"/>
  <c r="O18" i="27"/>
  <c r="S18" i="27"/>
  <c r="W18" i="27"/>
  <c r="AA18" i="27"/>
  <c r="AE18" i="27"/>
  <c r="AI18" i="27"/>
  <c r="AM18" i="27"/>
  <c r="AQ18" i="27"/>
  <c r="AU18" i="27"/>
  <c r="AY18" i="27"/>
  <c r="BC18" i="27"/>
  <c r="BG18" i="27"/>
  <c r="BK18" i="27"/>
  <c r="BO18" i="27"/>
  <c r="BS18" i="27"/>
  <c r="BW18" i="27"/>
  <c r="CA18" i="27"/>
  <c r="CE18" i="27"/>
  <c r="CI18" i="27"/>
  <c r="CM18" i="27"/>
  <c r="CQ18" i="27"/>
  <c r="CU18" i="27"/>
  <c r="CY18" i="27"/>
  <c r="DC18" i="27"/>
  <c r="DG18" i="27"/>
  <c r="C19" i="27"/>
  <c r="G19" i="27"/>
  <c r="K19" i="27"/>
  <c r="O19" i="27"/>
  <c r="S19" i="27"/>
  <c r="W19" i="27"/>
  <c r="AA19" i="27"/>
  <c r="AE19" i="27"/>
  <c r="AI19" i="27"/>
  <c r="AM19" i="27"/>
  <c r="AQ19" i="27"/>
  <c r="AU19" i="27"/>
  <c r="AY19" i="27"/>
  <c r="BC19" i="27"/>
  <c r="BG19" i="27"/>
  <c r="BK19" i="27"/>
  <c r="BO19" i="27"/>
  <c r="BS19" i="27"/>
  <c r="BW19" i="27"/>
  <c r="CA19" i="27"/>
  <c r="CE19" i="27"/>
  <c r="CI19" i="27"/>
  <c r="CM19" i="27"/>
  <c r="CQ19" i="27"/>
  <c r="CU19" i="27"/>
  <c r="CY19" i="27"/>
  <c r="DC19" i="27"/>
  <c r="DG19" i="27"/>
  <c r="C20" i="27"/>
  <c r="G20" i="27"/>
  <c r="K20" i="27"/>
  <c r="O20" i="27"/>
  <c r="S20" i="27"/>
  <c r="W20" i="27"/>
  <c r="AA20" i="27"/>
  <c r="AE20" i="27"/>
  <c r="AI20" i="27"/>
  <c r="AM20" i="27"/>
  <c r="AQ20" i="27"/>
  <c r="AU20" i="27"/>
  <c r="AY20" i="27"/>
  <c r="BC20" i="27"/>
  <c r="BG20" i="27"/>
  <c r="BK20" i="27"/>
  <c r="BO20" i="27"/>
  <c r="BS20" i="27"/>
  <c r="BW20" i="27"/>
  <c r="CA20" i="27"/>
  <c r="CE20" i="27"/>
  <c r="CI20" i="27"/>
  <c r="CM20" i="27"/>
  <c r="CQ20" i="27"/>
  <c r="CU20" i="27"/>
  <c r="CY20" i="27"/>
  <c r="DC20" i="27"/>
  <c r="DG20" i="27"/>
  <c r="C21" i="27"/>
  <c r="G21" i="27"/>
  <c r="K21" i="27"/>
  <c r="O21" i="27"/>
  <c r="S21" i="27"/>
  <c r="W21" i="27"/>
  <c r="AA21" i="27"/>
  <c r="AE21" i="27"/>
  <c r="AI21" i="27"/>
  <c r="AM21" i="27"/>
  <c r="AQ21" i="27"/>
  <c r="AU21" i="27"/>
  <c r="AY21" i="27"/>
  <c r="BC21" i="27"/>
  <c r="BG21" i="27"/>
  <c r="BK21" i="27"/>
  <c r="BO21" i="27"/>
  <c r="BS21" i="27"/>
  <c r="BW21" i="27"/>
  <c r="CA21" i="27"/>
  <c r="CE21" i="27"/>
  <c r="CI21" i="27"/>
  <c r="CM21" i="27"/>
  <c r="CQ21" i="27"/>
  <c r="CU21" i="27"/>
  <c r="CY21" i="27"/>
  <c r="DC21" i="27"/>
  <c r="DG21" i="27"/>
  <c r="C22" i="27"/>
  <c r="G22" i="27"/>
  <c r="K22" i="27"/>
  <c r="O22" i="27"/>
  <c r="S22" i="27"/>
  <c r="W22" i="27"/>
  <c r="AA22" i="27"/>
  <c r="AE22" i="27"/>
  <c r="AI22" i="27"/>
  <c r="AM22" i="27"/>
  <c r="AQ22" i="27"/>
  <c r="AU22" i="27"/>
  <c r="AY22" i="27"/>
  <c r="BC22" i="27"/>
  <c r="BG22" i="27"/>
  <c r="BK22" i="27"/>
  <c r="BO22" i="27"/>
  <c r="BS22" i="27"/>
  <c r="BW22" i="27"/>
  <c r="CA22" i="27"/>
  <c r="CE22" i="27"/>
  <c r="CI22" i="27"/>
  <c r="CM22" i="27"/>
  <c r="CQ22" i="27"/>
  <c r="CU22" i="27"/>
  <c r="CY22" i="27"/>
  <c r="DC22" i="27"/>
  <c r="DG22" i="27"/>
  <c r="C23" i="27"/>
  <c r="G23" i="27"/>
  <c r="K23" i="27"/>
  <c r="O23" i="27"/>
  <c r="S23" i="27"/>
  <c r="W23" i="27"/>
  <c r="AA23" i="27"/>
  <c r="AE23" i="27"/>
  <c r="AI23" i="27"/>
  <c r="AM23" i="27"/>
  <c r="AQ23" i="27"/>
  <c r="AU23" i="27"/>
  <c r="AY23" i="27"/>
  <c r="BC23" i="27"/>
  <c r="BG23" i="27"/>
  <c r="BK23" i="27"/>
  <c r="BO23" i="27"/>
  <c r="BS23" i="27"/>
  <c r="BW23" i="27"/>
  <c r="CA23" i="27"/>
  <c r="CE23" i="27"/>
  <c r="CI23" i="27"/>
  <c r="CM23" i="27"/>
  <c r="CQ23" i="27"/>
  <c r="CU23" i="27"/>
  <c r="CY23" i="27"/>
  <c r="DC23" i="27"/>
  <c r="DG23" i="27"/>
  <c r="C24" i="27"/>
  <c r="G24" i="27"/>
  <c r="K24" i="27"/>
  <c r="O24" i="27"/>
  <c r="S24" i="27"/>
  <c r="W24" i="27"/>
  <c r="AA24" i="27"/>
  <c r="AE24" i="27"/>
  <c r="AI24" i="27"/>
  <c r="AM24" i="27"/>
  <c r="AQ24" i="27"/>
  <c r="AU24" i="27"/>
  <c r="AY24" i="27"/>
  <c r="BC24" i="27"/>
  <c r="BG24" i="27"/>
  <c r="BK24" i="27"/>
  <c r="BO24" i="27"/>
  <c r="BS24" i="27"/>
  <c r="BW24" i="27"/>
  <c r="CA24" i="27"/>
  <c r="CE24" i="27"/>
  <c r="CI24" i="27"/>
  <c r="CM24" i="27"/>
  <c r="CQ24" i="27"/>
  <c r="CU24" i="27"/>
  <c r="CY24" i="27"/>
  <c r="DC24" i="27"/>
  <c r="DG24" i="27"/>
  <c r="C25" i="27"/>
  <c r="G25" i="27"/>
  <c r="K25" i="27"/>
  <c r="O25" i="27"/>
  <c r="S25" i="27"/>
  <c r="W25" i="27"/>
  <c r="AA25" i="27"/>
  <c r="AE25" i="27"/>
  <c r="AI25" i="27"/>
  <c r="AM25" i="27"/>
  <c r="AQ25" i="27"/>
  <c r="AU25" i="27"/>
  <c r="AY25" i="27"/>
  <c r="BC25" i="27"/>
  <c r="BG25" i="27"/>
  <c r="BK25" i="27"/>
  <c r="BO25" i="27"/>
  <c r="BS25" i="27"/>
  <c r="BW25" i="27"/>
  <c r="CA25" i="27"/>
  <c r="CE25" i="27"/>
  <c r="CI25" i="27"/>
  <c r="CM25" i="27"/>
  <c r="CQ25" i="27"/>
  <c r="CU25" i="27"/>
  <c r="CY25" i="27"/>
  <c r="DC25" i="27"/>
  <c r="DG25" i="27"/>
  <c r="C26" i="27"/>
  <c r="G26" i="27"/>
  <c r="K26" i="27"/>
  <c r="O26" i="27"/>
  <c r="S26" i="27"/>
  <c r="W26" i="27"/>
  <c r="AA26" i="27"/>
  <c r="AE26" i="27"/>
  <c r="AI26" i="27"/>
  <c r="AM26" i="27"/>
  <c r="AQ26" i="27"/>
  <c r="AU26" i="27"/>
  <c r="AY26" i="27"/>
  <c r="BC26" i="27"/>
  <c r="BG26" i="27"/>
  <c r="BK26" i="27"/>
  <c r="BO26" i="27"/>
  <c r="BS26" i="27"/>
  <c r="BW26" i="27"/>
  <c r="CA26" i="27"/>
  <c r="CE26" i="27"/>
  <c r="CI26" i="27"/>
  <c r="CM26" i="27"/>
  <c r="CQ26" i="27"/>
  <c r="CU26" i="27"/>
  <c r="CY26" i="27"/>
  <c r="DC26" i="27"/>
  <c r="DG26" i="27"/>
  <c r="C27" i="27"/>
  <c r="G27" i="27"/>
  <c r="K27" i="27"/>
  <c r="O27" i="27"/>
  <c r="S27" i="27"/>
  <c r="W27" i="27"/>
  <c r="AA27" i="27"/>
  <c r="AE27" i="27"/>
  <c r="AI27" i="27"/>
  <c r="AM27" i="27"/>
  <c r="AQ27" i="27"/>
  <c r="AU27" i="27"/>
  <c r="AY27" i="27"/>
  <c r="BC27" i="27"/>
  <c r="BG27" i="27"/>
  <c r="BK27" i="27"/>
  <c r="BO27" i="27"/>
  <c r="BS27" i="27"/>
  <c r="BW27" i="27"/>
  <c r="CA27" i="27"/>
  <c r="CE27" i="27"/>
  <c r="CI27" i="27"/>
  <c r="CM27" i="27"/>
  <c r="CQ27" i="27"/>
  <c r="CU27" i="27"/>
  <c r="CY27" i="27"/>
  <c r="DC27" i="27"/>
  <c r="DG27" i="27"/>
  <c r="C28" i="27"/>
  <c r="G28" i="27"/>
  <c r="K28" i="27"/>
  <c r="O28" i="27"/>
  <c r="S28" i="27"/>
  <c r="W28" i="27"/>
  <c r="AA28" i="27"/>
  <c r="AE28" i="27"/>
  <c r="AI28" i="27"/>
  <c r="AM28" i="27"/>
  <c r="AQ28" i="27"/>
  <c r="AU28" i="27"/>
  <c r="AY28" i="27"/>
  <c r="BC28" i="27"/>
  <c r="BG28" i="27"/>
  <c r="BK28" i="27"/>
  <c r="BO28" i="27"/>
  <c r="BS28" i="27"/>
  <c r="BW28" i="27"/>
  <c r="CA28" i="27"/>
  <c r="CE28" i="27"/>
  <c r="CI28" i="27"/>
  <c r="CM28" i="27"/>
  <c r="CQ28" i="27"/>
  <c r="CU28" i="27"/>
  <c r="CY28" i="27"/>
  <c r="DC28" i="27"/>
  <c r="DG28" i="27"/>
  <c r="C29" i="27"/>
  <c r="G29" i="27"/>
  <c r="K29" i="27"/>
  <c r="O29" i="27"/>
  <c r="S29" i="27"/>
  <c r="W29" i="27"/>
  <c r="AA29" i="27"/>
  <c r="AE29" i="27"/>
  <c r="AI29" i="27"/>
  <c r="AM29" i="27"/>
  <c r="AQ29" i="27"/>
  <c r="AU29" i="27"/>
  <c r="AY29" i="27"/>
  <c r="BC29" i="27"/>
  <c r="BG29" i="27"/>
  <c r="BK29" i="27"/>
  <c r="BO29" i="27"/>
  <c r="BS29" i="27"/>
  <c r="BW29" i="27"/>
  <c r="CA29" i="27"/>
  <c r="CE29" i="27"/>
  <c r="CI29" i="27"/>
  <c r="CM29" i="27"/>
  <c r="CQ29" i="27"/>
  <c r="CU29" i="27"/>
  <c r="CY29" i="27"/>
  <c r="DC29" i="27"/>
  <c r="DG29" i="27"/>
  <c r="C30" i="27"/>
  <c r="G30" i="27"/>
  <c r="K30" i="27"/>
  <c r="O30" i="27"/>
  <c r="S30" i="27"/>
  <c r="W30" i="27"/>
  <c r="AA30" i="27"/>
  <c r="AE30" i="27"/>
  <c r="AI30" i="27"/>
  <c r="AM30" i="27"/>
  <c r="AQ30" i="27"/>
  <c r="AU30" i="27"/>
  <c r="AY30" i="27"/>
  <c r="BC30" i="27"/>
  <c r="BG30" i="27"/>
  <c r="BK30" i="27"/>
  <c r="BO30" i="27"/>
  <c r="BS30" i="27"/>
  <c r="BW30" i="27"/>
  <c r="CA30" i="27"/>
  <c r="CE30" i="27"/>
  <c r="CI30" i="27"/>
  <c r="CM30" i="27"/>
  <c r="CQ30" i="27"/>
  <c r="CU30" i="27"/>
  <c r="CY30" i="27"/>
  <c r="DC30" i="27"/>
  <c r="DG30" i="27"/>
  <c r="C31" i="27"/>
  <c r="G31" i="27"/>
  <c r="K31" i="27"/>
  <c r="O31" i="27"/>
  <c r="S31" i="27"/>
  <c r="W31" i="27"/>
  <c r="AA31" i="27"/>
  <c r="AE31" i="27"/>
  <c r="AI31" i="27"/>
  <c r="AM31" i="27"/>
  <c r="AQ31" i="27"/>
  <c r="AU31" i="27"/>
  <c r="AY31" i="27"/>
  <c r="BC31" i="27"/>
  <c r="BG31" i="27"/>
  <c r="BK31" i="27"/>
  <c r="BO31" i="27"/>
  <c r="BS31" i="27"/>
  <c r="BW31" i="27"/>
  <c r="CA31" i="27"/>
  <c r="CE31" i="27"/>
  <c r="CI31" i="27"/>
  <c r="CM31" i="27"/>
  <c r="CQ31" i="27"/>
  <c r="CU31" i="27"/>
  <c r="CY31" i="27"/>
  <c r="DC31" i="27"/>
  <c r="DG31" i="27"/>
  <c r="C32" i="27"/>
  <c r="G32" i="27"/>
  <c r="K32" i="27"/>
  <c r="O32" i="27"/>
  <c r="S32" i="27"/>
  <c r="W32" i="27"/>
  <c r="AA32" i="27"/>
  <c r="AE32" i="27"/>
  <c r="AI32" i="27"/>
  <c r="AM32" i="27"/>
  <c r="AQ32" i="27"/>
  <c r="AU32" i="27"/>
  <c r="AY32" i="27"/>
  <c r="BC32" i="27"/>
  <c r="BG32" i="27"/>
  <c r="BK32" i="27"/>
  <c r="BO32" i="27"/>
  <c r="BS32" i="27"/>
  <c r="BW32" i="27"/>
  <c r="CA32" i="27"/>
  <c r="CE32" i="27"/>
  <c r="CI32" i="27"/>
  <c r="CM32" i="27"/>
  <c r="CQ32" i="27"/>
  <c r="CU32" i="27"/>
  <c r="CY32" i="27"/>
  <c r="DC32" i="27"/>
  <c r="DG32" i="27"/>
  <c r="C33" i="27"/>
  <c r="G33" i="27"/>
  <c r="K33" i="27"/>
  <c r="O33" i="27"/>
  <c r="S33" i="27"/>
  <c r="W33" i="27"/>
  <c r="AA33" i="27"/>
  <c r="AE33" i="27"/>
  <c r="AI33" i="27"/>
  <c r="AM33" i="27"/>
  <c r="AQ33" i="27"/>
  <c r="AU33" i="27"/>
  <c r="AY33" i="27"/>
  <c r="BC33" i="27"/>
  <c r="BG33" i="27"/>
  <c r="BK33" i="27"/>
  <c r="BO33" i="27"/>
  <c r="BS33" i="27"/>
  <c r="BW33" i="27"/>
  <c r="CA33" i="27"/>
  <c r="CE33" i="27"/>
  <c r="CI33" i="27"/>
  <c r="CM33" i="27"/>
  <c r="CQ33" i="27"/>
  <c r="CU33" i="27"/>
  <c r="CY33" i="27"/>
  <c r="DC33" i="27"/>
  <c r="DG33" i="27"/>
  <c r="C34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C35" i="27"/>
  <c r="G35" i="27"/>
  <c r="K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C36" i="27"/>
  <c r="G36" i="27"/>
  <c r="K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C37" i="27"/>
  <c r="G37" i="27"/>
  <c r="K37" i="27"/>
  <c r="O37" i="27"/>
  <c r="S37" i="27"/>
  <c r="W37" i="27"/>
  <c r="AA37" i="27"/>
  <c r="AE37" i="27"/>
  <c r="AI37" i="27"/>
  <c r="AM37" i="27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C38" i="27"/>
  <c r="G38" i="27"/>
  <c r="K38" i="27"/>
  <c r="O38" i="27"/>
  <c r="S38" i="27"/>
  <c r="W38" i="27"/>
  <c r="AA38" i="27"/>
  <c r="AE38" i="27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C39" i="27"/>
  <c r="G39" i="27"/>
  <c r="K39" i="27"/>
  <c r="O39" i="27"/>
  <c r="S39" i="27"/>
  <c r="W39" i="27"/>
  <c r="AA39" i="27"/>
  <c r="AE39" i="27"/>
  <c r="AI39" i="27"/>
  <c r="AM39" i="27"/>
  <c r="AQ39" i="27"/>
  <c r="AU39" i="27"/>
  <c r="AY39" i="27"/>
  <c r="BC39" i="27"/>
  <c r="BG39" i="27"/>
  <c r="BK39" i="27"/>
  <c r="BO39" i="27"/>
  <c r="BS39" i="27"/>
  <c r="BW39" i="27"/>
  <c r="CA39" i="27"/>
  <c r="CE39" i="27"/>
  <c r="CI39" i="27"/>
  <c r="CM39" i="27"/>
  <c r="CQ39" i="27"/>
  <c r="CU39" i="27"/>
  <c r="CY39" i="27"/>
  <c r="DC39" i="27"/>
  <c r="DG39" i="27"/>
  <c r="C40" i="27"/>
  <c r="G40" i="27"/>
  <c r="K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C41" i="27"/>
  <c r="G41" i="27"/>
  <c r="K41" i="27"/>
  <c r="O41" i="27"/>
  <c r="S41" i="27"/>
  <c r="W41" i="27"/>
  <c r="AA41" i="27"/>
  <c r="AE41" i="27"/>
  <c r="AI41" i="27"/>
  <c r="AM41" i="27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C42" i="27"/>
  <c r="G42" i="27"/>
  <c r="K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C43" i="27"/>
  <c r="G43" i="27"/>
  <c r="K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CQ43" i="27"/>
  <c r="CU43" i="27"/>
  <c r="CY43" i="27"/>
  <c r="DC43" i="27"/>
  <c r="DG43" i="27"/>
  <c r="C44" i="27"/>
  <c r="G44" i="27"/>
  <c r="K44" i="27"/>
  <c r="O44" i="27"/>
  <c r="S44" i="27"/>
  <c r="W44" i="27"/>
  <c r="AA44" i="27"/>
  <c r="AE44" i="27"/>
  <c r="AI44" i="27"/>
  <c r="AM44" i="27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C45" i="27"/>
  <c r="G45" i="27"/>
  <c r="K45" i="27"/>
  <c r="O45" i="27"/>
  <c r="S45" i="27"/>
  <c r="W45" i="27"/>
  <c r="AA45" i="27"/>
  <c r="AE45" i="27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C46" i="27"/>
  <c r="G46" i="27"/>
  <c r="K46" i="27"/>
  <c r="O46" i="27"/>
  <c r="S46" i="27"/>
  <c r="W46" i="27"/>
  <c r="AA46" i="27"/>
  <c r="AE46" i="27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C47" i="27"/>
  <c r="G47" i="27"/>
  <c r="K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C48" i="27"/>
  <c r="G48" i="27"/>
  <c r="K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C49" i="27"/>
  <c r="G49" i="27"/>
  <c r="K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C50" i="27"/>
  <c r="G50" i="27"/>
  <c r="K50" i="27"/>
  <c r="O50" i="27"/>
  <c r="S50" i="27"/>
  <c r="W50" i="27"/>
  <c r="AA50" i="27"/>
  <c r="AE50" i="27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C51" i="27"/>
  <c r="G51" i="27"/>
  <c r="K51" i="27"/>
  <c r="O51" i="27"/>
  <c r="S51" i="27"/>
  <c r="W51" i="27"/>
  <c r="AA51" i="27"/>
  <c r="AE51" i="27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C52" i="27"/>
  <c r="G52" i="27"/>
  <c r="K52" i="27"/>
  <c r="O52" i="27"/>
  <c r="S52" i="27"/>
  <c r="W52" i="27"/>
  <c r="AA52" i="27"/>
  <c r="AE52" i="27"/>
  <c r="AI52" i="27"/>
  <c r="AM52" i="27"/>
  <c r="AQ52" i="27"/>
  <c r="AU52" i="27"/>
  <c r="AY52" i="27"/>
  <c r="BC52" i="27"/>
  <c r="BG52" i="27"/>
  <c r="BK52" i="27"/>
  <c r="BO52" i="27"/>
  <c r="BS52" i="27"/>
  <c r="BW52" i="27"/>
  <c r="CA52" i="27"/>
  <c r="CE52" i="27"/>
  <c r="CI52" i="27"/>
  <c r="CM52" i="27"/>
  <c r="CQ52" i="27"/>
  <c r="CU52" i="27"/>
  <c r="CY52" i="27"/>
  <c r="DC52" i="27"/>
  <c r="DG52" i="27"/>
  <c r="C53" i="27"/>
  <c r="G53" i="27"/>
  <c r="K53" i="27"/>
  <c r="O53" i="27"/>
  <c r="S53" i="27"/>
  <c r="W53" i="27"/>
  <c r="AA53" i="27"/>
  <c r="AE53" i="27"/>
  <c r="AI53" i="27"/>
  <c r="AM53" i="27"/>
  <c r="AQ53" i="27"/>
  <c r="AU53" i="27"/>
  <c r="AY53" i="27"/>
  <c r="BC53" i="27"/>
  <c r="BG53" i="27"/>
  <c r="BK53" i="27"/>
  <c r="BO53" i="27"/>
  <c r="BS53" i="27"/>
  <c r="BW53" i="27"/>
  <c r="CA53" i="27"/>
  <c r="CE53" i="27"/>
  <c r="CI53" i="27"/>
  <c r="CM53" i="27"/>
  <c r="CQ53" i="27"/>
  <c r="CU53" i="27"/>
  <c r="CY53" i="27"/>
  <c r="DC53" i="27"/>
  <c r="DG53" i="27"/>
  <c r="BT27" i="27"/>
  <c r="BX27" i="27"/>
  <c r="CB27" i="27"/>
  <c r="CF27" i="27"/>
  <c r="CJ27" i="27"/>
  <c r="CN27" i="27"/>
  <c r="CR27" i="27"/>
  <c r="CV27" i="27"/>
  <c r="CZ27" i="27"/>
  <c r="DD27" i="27"/>
  <c r="DH27" i="27"/>
  <c r="D28" i="27"/>
  <c r="H28" i="27"/>
  <c r="L28" i="27"/>
  <c r="P28" i="27"/>
  <c r="T28" i="27"/>
  <c r="X28" i="27"/>
  <c r="AB28" i="27"/>
  <c r="AF28" i="27"/>
  <c r="AJ28" i="27"/>
  <c r="AN28" i="27"/>
  <c r="AR28" i="27"/>
  <c r="AV28" i="27"/>
  <c r="AZ28" i="27"/>
  <c r="BD28" i="27"/>
  <c r="BH28" i="27"/>
  <c r="BL28" i="27"/>
  <c r="BP28" i="27"/>
  <c r="BT28" i="27"/>
  <c r="BX28" i="27"/>
  <c r="CB28" i="27"/>
  <c r="CF28" i="27"/>
  <c r="CJ28" i="27"/>
  <c r="CN28" i="27"/>
  <c r="CR28" i="27"/>
  <c r="CV28" i="27"/>
  <c r="CZ28" i="27"/>
  <c r="DD28" i="27"/>
  <c r="DH28" i="27"/>
  <c r="D29" i="27"/>
  <c r="H29" i="27"/>
  <c r="L29" i="27"/>
  <c r="P29" i="27"/>
  <c r="T29" i="27"/>
  <c r="X29" i="27"/>
  <c r="AB29" i="27"/>
  <c r="AF29" i="27"/>
  <c r="AJ29" i="27"/>
  <c r="AN29" i="27"/>
  <c r="AR29" i="27"/>
  <c r="AV29" i="27"/>
  <c r="AZ29" i="27"/>
  <c r="BD29" i="27"/>
  <c r="BH29" i="27"/>
  <c r="BL29" i="27"/>
  <c r="BP29" i="27"/>
  <c r="BT29" i="27"/>
  <c r="BX29" i="27"/>
  <c r="CB29" i="27"/>
  <c r="CF29" i="27"/>
  <c r="CJ29" i="27"/>
  <c r="CN29" i="27"/>
  <c r="CR29" i="27"/>
  <c r="CV29" i="27"/>
  <c r="CZ29" i="27"/>
  <c r="DD29" i="27"/>
  <c r="DH29" i="27"/>
  <c r="D30" i="27"/>
  <c r="H30" i="27"/>
  <c r="L30" i="27"/>
  <c r="P30" i="27"/>
  <c r="T30" i="27"/>
  <c r="X30" i="27"/>
  <c r="AB30" i="27"/>
  <c r="AF30" i="27"/>
  <c r="AJ30" i="27"/>
  <c r="AN30" i="27"/>
  <c r="AR30" i="27"/>
  <c r="AV30" i="27"/>
  <c r="AZ30" i="27"/>
  <c r="BD30" i="27"/>
  <c r="BH30" i="27"/>
  <c r="BL30" i="27"/>
  <c r="BP30" i="27"/>
  <c r="BT30" i="27"/>
  <c r="BX30" i="27"/>
  <c r="CB30" i="27"/>
  <c r="CF30" i="27"/>
  <c r="CJ30" i="27"/>
  <c r="CN30" i="27"/>
  <c r="CR30" i="27"/>
  <c r="CV30" i="27"/>
  <c r="CZ30" i="27"/>
  <c r="DD30" i="27"/>
  <c r="DH30" i="27"/>
  <c r="D31" i="27"/>
  <c r="H31" i="27"/>
  <c r="L31" i="27"/>
  <c r="P31" i="27"/>
  <c r="T31" i="27"/>
  <c r="X31" i="27"/>
  <c r="AB31" i="27"/>
  <c r="AF31" i="27"/>
  <c r="AJ31" i="27"/>
  <c r="AN31" i="27"/>
  <c r="AR31" i="27"/>
  <c r="AV31" i="27"/>
  <c r="AZ31" i="27"/>
  <c r="BD31" i="27"/>
  <c r="BH31" i="27"/>
  <c r="BL31" i="27"/>
  <c r="BP31" i="27"/>
  <c r="BT31" i="27"/>
  <c r="BX31" i="27"/>
  <c r="CB31" i="27"/>
  <c r="CF31" i="27"/>
  <c r="CJ31" i="27"/>
  <c r="CN31" i="27"/>
  <c r="CR31" i="27"/>
  <c r="CV31" i="27"/>
  <c r="CZ31" i="27"/>
  <c r="DD31" i="27"/>
  <c r="DH31" i="27"/>
  <c r="D32" i="27"/>
  <c r="H32" i="27"/>
  <c r="L32" i="27"/>
  <c r="P32" i="27"/>
  <c r="T32" i="27"/>
  <c r="X32" i="27"/>
  <c r="AB32" i="27"/>
  <c r="AF32" i="27"/>
  <c r="AJ32" i="27"/>
  <c r="AN32" i="27"/>
  <c r="AR32" i="27"/>
  <c r="AV32" i="27"/>
  <c r="AZ32" i="27"/>
  <c r="BD32" i="27"/>
  <c r="BH32" i="27"/>
  <c r="BL32" i="27"/>
  <c r="BP32" i="27"/>
  <c r="BT32" i="27"/>
  <c r="BX32" i="27"/>
  <c r="CB32" i="27"/>
  <c r="CF32" i="27"/>
  <c r="CJ32" i="27"/>
  <c r="CN32" i="27"/>
  <c r="CR32" i="27"/>
  <c r="CV32" i="27"/>
  <c r="CZ32" i="27"/>
  <c r="DD32" i="27"/>
  <c r="DH32" i="27"/>
  <c r="D33" i="27"/>
  <c r="H33" i="27"/>
  <c r="L33" i="27"/>
  <c r="P33" i="27"/>
  <c r="T33" i="27"/>
  <c r="X33" i="27"/>
  <c r="AB33" i="27"/>
  <c r="AF33" i="27"/>
  <c r="AJ33" i="27"/>
  <c r="AN33" i="27"/>
  <c r="AR33" i="27"/>
  <c r="AV33" i="27"/>
  <c r="AZ33" i="27"/>
  <c r="BD33" i="27"/>
  <c r="BH33" i="27"/>
  <c r="BL33" i="27"/>
  <c r="BP33" i="27"/>
  <c r="BT33" i="27"/>
  <c r="BX33" i="27"/>
  <c r="CB33" i="27"/>
  <c r="CF33" i="27"/>
  <c r="CJ33" i="27"/>
  <c r="CN33" i="27"/>
  <c r="CR33" i="27"/>
  <c r="CV33" i="27"/>
  <c r="CZ33" i="27"/>
  <c r="DD33" i="27"/>
  <c r="DH33" i="27"/>
  <c r="D34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DD34" i="27"/>
  <c r="DH34" i="27"/>
  <c r="D35" i="27"/>
  <c r="H35" i="27"/>
  <c r="L35" i="27"/>
  <c r="P35" i="27"/>
  <c r="T35" i="27"/>
  <c r="X35" i="27"/>
  <c r="AB35" i="27"/>
  <c r="AF35" i="27"/>
  <c r="AJ35" i="27"/>
  <c r="AN35" i="27"/>
  <c r="AR35" i="27"/>
  <c r="AV35" i="27"/>
  <c r="AZ35" i="27"/>
  <c r="BD35" i="27"/>
  <c r="BH35" i="27"/>
  <c r="BL35" i="27"/>
  <c r="BP35" i="27"/>
  <c r="BT35" i="27"/>
  <c r="BX35" i="27"/>
  <c r="CB35" i="27"/>
  <c r="CF35" i="27"/>
  <c r="CJ35" i="27"/>
  <c r="CN35" i="27"/>
  <c r="CR35" i="27"/>
  <c r="CV35" i="27"/>
  <c r="CZ35" i="27"/>
  <c r="DD35" i="27"/>
  <c r="DH35" i="27"/>
  <c r="D36" i="27"/>
  <c r="H36" i="27"/>
  <c r="L36" i="27"/>
  <c r="P36" i="27"/>
  <c r="T36" i="27"/>
  <c r="X36" i="27"/>
  <c r="AB36" i="27"/>
  <c r="AF36" i="27"/>
  <c r="AJ36" i="27"/>
  <c r="AN36" i="27"/>
  <c r="AR36" i="27"/>
  <c r="AV36" i="27"/>
  <c r="AZ36" i="27"/>
  <c r="BD36" i="27"/>
  <c r="BH36" i="27"/>
  <c r="BL36" i="27"/>
  <c r="BP36" i="27"/>
  <c r="BT36" i="27"/>
  <c r="BX36" i="27"/>
  <c r="CB36" i="27"/>
  <c r="CF36" i="27"/>
  <c r="CJ36" i="27"/>
  <c r="CN36" i="27"/>
  <c r="CR36" i="27"/>
  <c r="CV36" i="27"/>
  <c r="CZ36" i="27"/>
  <c r="DD36" i="27"/>
  <c r="DH36" i="27"/>
  <c r="D37" i="27"/>
  <c r="H37" i="27"/>
  <c r="L37" i="27"/>
  <c r="P37" i="27"/>
  <c r="T37" i="27"/>
  <c r="X37" i="27"/>
  <c r="AB37" i="27"/>
  <c r="AF37" i="27"/>
  <c r="AJ37" i="27"/>
  <c r="AN37" i="27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D38" i="27"/>
  <c r="H38" i="27"/>
  <c r="L38" i="27"/>
  <c r="P38" i="27"/>
  <c r="T38" i="27"/>
  <c r="X38" i="27"/>
  <c r="AB38" i="27"/>
  <c r="AF38" i="27"/>
  <c r="AJ38" i="27"/>
  <c r="AN38" i="27"/>
  <c r="AR38" i="27"/>
  <c r="AV38" i="27"/>
  <c r="AZ38" i="27"/>
  <c r="BD38" i="27"/>
  <c r="BH38" i="27"/>
  <c r="BL38" i="27"/>
  <c r="BP38" i="27"/>
  <c r="BT38" i="27"/>
  <c r="BX38" i="27"/>
  <c r="CB38" i="27"/>
  <c r="CF38" i="27"/>
  <c r="CJ38" i="27"/>
  <c r="CN38" i="27"/>
  <c r="CR38" i="27"/>
  <c r="CV38" i="27"/>
  <c r="CZ38" i="27"/>
  <c r="DD38" i="27"/>
  <c r="DH38" i="27"/>
  <c r="D39" i="27"/>
  <c r="H39" i="27"/>
  <c r="L39" i="27"/>
  <c r="P39" i="27"/>
  <c r="T39" i="27"/>
  <c r="X39" i="27"/>
  <c r="AB39" i="27"/>
  <c r="AF39" i="27"/>
  <c r="AJ39" i="27"/>
  <c r="AN39" i="27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D40" i="27"/>
  <c r="H40" i="27"/>
  <c r="L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D41" i="27"/>
  <c r="H41" i="27"/>
  <c r="L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D42" i="27"/>
  <c r="H42" i="27"/>
  <c r="L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D43" i="27"/>
  <c r="H43" i="27"/>
  <c r="L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D44" i="27"/>
  <c r="H44" i="27"/>
  <c r="L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D45" i="27"/>
  <c r="H45" i="27"/>
  <c r="L45" i="27"/>
  <c r="P45" i="27"/>
  <c r="T45" i="27"/>
  <c r="X45" i="27"/>
  <c r="AB45" i="27"/>
  <c r="AF45" i="27"/>
  <c r="AJ45" i="27"/>
  <c r="AN45" i="27"/>
  <c r="AR45" i="27"/>
  <c r="AV45" i="27"/>
  <c r="AZ45" i="27"/>
  <c r="BD45" i="27"/>
  <c r="BH45" i="27"/>
  <c r="BL45" i="27"/>
  <c r="BP45" i="27"/>
  <c r="BT45" i="27"/>
  <c r="BX45" i="27"/>
  <c r="CB45" i="27"/>
  <c r="CF45" i="27"/>
  <c r="CJ45" i="27"/>
  <c r="CN45" i="27"/>
  <c r="CR45" i="27"/>
  <c r="CV45" i="27"/>
  <c r="CZ45" i="27"/>
  <c r="DD45" i="27"/>
  <c r="DH45" i="27"/>
  <c r="D46" i="27"/>
  <c r="H46" i="27"/>
  <c r="L46" i="27"/>
  <c r="P46" i="27"/>
  <c r="T46" i="27"/>
  <c r="X46" i="27"/>
  <c r="AB46" i="27"/>
  <c r="AF46" i="27"/>
  <c r="AJ46" i="27"/>
  <c r="AN46" i="27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D47" i="27"/>
  <c r="H47" i="27"/>
  <c r="L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D48" i="27"/>
  <c r="H48" i="27"/>
  <c r="L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D49" i="27"/>
  <c r="H49" i="27"/>
  <c r="L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D50" i="27"/>
  <c r="H50" i="27"/>
  <c r="L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D51" i="27"/>
  <c r="H51" i="27"/>
  <c r="L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V51" i="27"/>
  <c r="CZ51" i="27"/>
  <c r="DD51" i="27"/>
  <c r="DH51" i="27"/>
  <c r="D52" i="27"/>
  <c r="H52" i="27"/>
  <c r="L52" i="27"/>
  <c r="P52" i="27"/>
  <c r="T52" i="27"/>
  <c r="X52" i="27"/>
  <c r="AB52" i="27"/>
  <c r="AF52" i="27"/>
  <c r="AJ52" i="27"/>
  <c r="AN52" i="27"/>
  <c r="AR52" i="27"/>
  <c r="AV52" i="27"/>
  <c r="AZ52" i="27"/>
  <c r="BD52" i="27"/>
  <c r="BH52" i="27"/>
  <c r="BL52" i="27"/>
  <c r="BP52" i="27"/>
  <c r="BT52" i="27"/>
  <c r="BX52" i="27"/>
  <c r="CB52" i="27"/>
  <c r="CF52" i="27"/>
  <c r="CJ52" i="27"/>
  <c r="CN52" i="27"/>
  <c r="CR52" i="27"/>
  <c r="CV52" i="27"/>
  <c r="CZ52" i="27"/>
  <c r="DD52" i="27"/>
  <c r="DH52" i="27"/>
  <c r="D53" i="27"/>
  <c r="H53" i="27"/>
  <c r="L53" i="27"/>
  <c r="P53" i="27"/>
  <c r="T53" i="27"/>
  <c r="X53" i="27"/>
  <c r="AB53" i="27"/>
  <c r="AF53" i="27"/>
  <c r="AJ53" i="27"/>
  <c r="AN53" i="27"/>
  <c r="AR53" i="27"/>
  <c r="AV53" i="27"/>
  <c r="AZ53" i="27"/>
  <c r="BD53" i="27"/>
  <c r="BH53" i="27"/>
  <c r="BL53" i="27"/>
  <c r="BP53" i="27"/>
  <c r="BT53" i="27"/>
  <c r="BX53" i="27"/>
  <c r="CB53" i="27"/>
  <c r="CF53" i="27"/>
  <c r="CJ53" i="27"/>
  <c r="CN53" i="27"/>
  <c r="CR53" i="27"/>
  <c r="CV53" i="27"/>
  <c r="CZ53" i="27"/>
  <c r="DD53" i="27"/>
  <c r="DH53" i="27"/>
  <c r="CG27" i="27"/>
  <c r="CK27" i="27"/>
  <c r="CO27" i="27"/>
  <c r="CS27" i="27"/>
  <c r="CW27" i="27"/>
  <c r="DA27" i="27"/>
  <c r="DE27" i="27"/>
  <c r="DI27" i="27"/>
  <c r="E28" i="27"/>
  <c r="I28" i="27"/>
  <c r="M28" i="27"/>
  <c r="Q28" i="27"/>
  <c r="U28" i="27"/>
  <c r="Y28" i="27"/>
  <c r="AC28" i="27"/>
  <c r="AG28" i="27"/>
  <c r="AK28" i="27"/>
  <c r="AO28" i="27"/>
  <c r="AS28" i="27"/>
  <c r="AW28" i="27"/>
  <c r="BA28" i="27"/>
  <c r="BE28" i="27"/>
  <c r="BI28" i="27"/>
  <c r="BM28" i="27"/>
  <c r="BQ28" i="27"/>
  <c r="BU28" i="27"/>
  <c r="BY28" i="27"/>
  <c r="CC28" i="27"/>
  <c r="CG28" i="27"/>
  <c r="CK28" i="27"/>
  <c r="CO28" i="27"/>
  <c r="CS28" i="27"/>
  <c r="CW28" i="27"/>
  <c r="DA28" i="27"/>
  <c r="DE28" i="27"/>
  <c r="DI28" i="27"/>
  <c r="E29" i="27"/>
  <c r="I29" i="27"/>
  <c r="M29" i="27"/>
  <c r="Q29" i="27"/>
  <c r="U29" i="27"/>
  <c r="Y29" i="27"/>
  <c r="AC29" i="27"/>
  <c r="AG29" i="27"/>
  <c r="AK29" i="27"/>
  <c r="AO29" i="27"/>
  <c r="AS29" i="27"/>
  <c r="AW29" i="27"/>
  <c r="BA29" i="27"/>
  <c r="BE29" i="27"/>
  <c r="BI29" i="27"/>
  <c r="BM29" i="27"/>
  <c r="BQ29" i="27"/>
  <c r="BU29" i="27"/>
  <c r="BY29" i="27"/>
  <c r="CC29" i="27"/>
  <c r="CG29" i="27"/>
  <c r="CK29" i="27"/>
  <c r="CO29" i="27"/>
  <c r="CS29" i="27"/>
  <c r="CW29" i="27"/>
  <c r="DA29" i="27"/>
  <c r="DE29" i="27"/>
  <c r="DI29" i="27"/>
  <c r="E30" i="27"/>
  <c r="I30" i="27"/>
  <c r="M30" i="27"/>
  <c r="Q30" i="27"/>
  <c r="U30" i="27"/>
  <c r="Y30" i="27"/>
  <c r="AC30" i="27"/>
  <c r="AG30" i="27"/>
  <c r="AK30" i="27"/>
  <c r="AO30" i="27"/>
  <c r="AS30" i="27"/>
  <c r="AW30" i="27"/>
  <c r="BA30" i="27"/>
  <c r="BE30" i="27"/>
  <c r="BI30" i="27"/>
  <c r="BM30" i="27"/>
  <c r="BQ30" i="27"/>
  <c r="BU30" i="27"/>
  <c r="BY30" i="27"/>
  <c r="CC30" i="27"/>
  <c r="CG30" i="27"/>
  <c r="CK30" i="27"/>
  <c r="CO30" i="27"/>
  <c r="CS30" i="27"/>
  <c r="CW30" i="27"/>
  <c r="DA30" i="27"/>
  <c r="DE30" i="27"/>
  <c r="DI30" i="27"/>
  <c r="E31" i="27"/>
  <c r="I31" i="27"/>
  <c r="M31" i="27"/>
  <c r="Q31" i="27"/>
  <c r="U31" i="27"/>
  <c r="Y31" i="27"/>
  <c r="AC31" i="27"/>
  <c r="AG31" i="27"/>
  <c r="AK31" i="27"/>
  <c r="AO31" i="27"/>
  <c r="AS31" i="27"/>
  <c r="AW31" i="27"/>
  <c r="BA31" i="27"/>
  <c r="BE31" i="27"/>
  <c r="BI31" i="27"/>
  <c r="BM31" i="27"/>
  <c r="BQ31" i="27"/>
  <c r="BU31" i="27"/>
  <c r="BY31" i="27"/>
  <c r="CC31" i="27"/>
  <c r="CG31" i="27"/>
  <c r="CK31" i="27"/>
  <c r="CO31" i="27"/>
  <c r="CS31" i="27"/>
  <c r="CW31" i="27"/>
  <c r="DA31" i="27"/>
  <c r="DE31" i="27"/>
  <c r="DI31" i="27"/>
  <c r="E32" i="27"/>
  <c r="I32" i="27"/>
  <c r="M32" i="27"/>
  <c r="Q32" i="27"/>
  <c r="U32" i="27"/>
  <c r="Y32" i="27"/>
  <c r="AC32" i="27"/>
  <c r="AG32" i="27"/>
  <c r="AK32" i="27"/>
  <c r="AO32" i="27"/>
  <c r="AS32" i="27"/>
  <c r="AW32" i="27"/>
  <c r="BA32" i="27"/>
  <c r="BE32" i="27"/>
  <c r="BI32" i="27"/>
  <c r="BM32" i="27"/>
  <c r="BQ32" i="27"/>
  <c r="BU32" i="27"/>
  <c r="BY32" i="27"/>
  <c r="CC32" i="27"/>
  <c r="CG32" i="27"/>
  <c r="CK32" i="27"/>
  <c r="CO32" i="27"/>
  <c r="CS32" i="27"/>
  <c r="CW32" i="27"/>
  <c r="DA32" i="27"/>
  <c r="DE32" i="27"/>
  <c r="DI32" i="27"/>
  <c r="E33" i="27"/>
  <c r="I33" i="27"/>
  <c r="M33" i="27"/>
  <c r="Q33" i="27"/>
  <c r="U33" i="27"/>
  <c r="Y33" i="27"/>
  <c r="AC33" i="27"/>
  <c r="AG33" i="27"/>
  <c r="AK33" i="27"/>
  <c r="AO33" i="27"/>
  <c r="AS33" i="27"/>
  <c r="AW33" i="27"/>
  <c r="BA33" i="27"/>
  <c r="BE33" i="27"/>
  <c r="BI33" i="27"/>
  <c r="BM33" i="27"/>
  <c r="BQ33" i="27"/>
  <c r="BU33" i="27"/>
  <c r="BY33" i="27"/>
  <c r="CC33" i="27"/>
  <c r="CG33" i="27"/>
  <c r="CK33" i="27"/>
  <c r="CO33" i="27"/>
  <c r="CS33" i="27"/>
  <c r="CW33" i="27"/>
  <c r="DA33" i="27"/>
  <c r="DE33" i="27"/>
  <c r="DI33" i="27"/>
  <c r="E34" i="27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DI34" i="27"/>
  <c r="E35" i="27"/>
  <c r="I35" i="27"/>
  <c r="M35" i="27"/>
  <c r="Q35" i="27"/>
  <c r="U35" i="27"/>
  <c r="Y35" i="27"/>
  <c r="AC35" i="27"/>
  <c r="AG35" i="27"/>
  <c r="AK35" i="27"/>
  <c r="AO35" i="27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DI35" i="27"/>
  <c r="E36" i="27"/>
  <c r="I36" i="27"/>
  <c r="M36" i="27"/>
  <c r="Q36" i="27"/>
  <c r="U36" i="27"/>
  <c r="Y36" i="27"/>
  <c r="AC36" i="27"/>
  <c r="AG36" i="27"/>
  <c r="AK36" i="27"/>
  <c r="AO36" i="27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DI36" i="27"/>
  <c r="E37" i="27"/>
  <c r="I37" i="27"/>
  <c r="M37" i="27"/>
  <c r="Q37" i="27"/>
  <c r="U37" i="27"/>
  <c r="Y37" i="27"/>
  <c r="AC37" i="27"/>
  <c r="AG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DI37" i="27"/>
  <c r="E38" i="27"/>
  <c r="I38" i="27"/>
  <c r="M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DI38" i="27"/>
  <c r="E39" i="27"/>
  <c r="I39" i="27"/>
  <c r="M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DI39" i="27"/>
  <c r="E40" i="27"/>
  <c r="I40" i="27"/>
  <c r="M40" i="27"/>
  <c r="Q40" i="27"/>
  <c r="U40" i="27"/>
  <c r="Y40" i="27"/>
  <c r="AC40" i="27"/>
  <c r="AG40" i="27"/>
  <c r="AK40" i="27"/>
  <c r="AO40" i="27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DI40" i="27"/>
  <c r="E41" i="27"/>
  <c r="I41" i="27"/>
  <c r="M41" i="27"/>
  <c r="Q41" i="27"/>
  <c r="U41" i="27"/>
  <c r="Y41" i="27"/>
  <c r="AC41" i="27"/>
  <c r="AG41" i="27"/>
  <c r="AK41" i="27"/>
  <c r="AO41" i="27"/>
  <c r="AS41" i="27"/>
  <c r="AW41" i="27"/>
  <c r="BA41" i="27"/>
  <c r="BE41" i="27"/>
  <c r="BI41" i="27"/>
  <c r="BM41" i="27"/>
  <c r="BQ41" i="27"/>
  <c r="BU41" i="27"/>
  <c r="BY41" i="27"/>
  <c r="CC41" i="27"/>
  <c r="CG41" i="27"/>
  <c r="CK41" i="27"/>
  <c r="CO41" i="27"/>
  <c r="CS41" i="27"/>
  <c r="CW41" i="27"/>
  <c r="DA41" i="27"/>
  <c r="DE41" i="27"/>
  <c r="DI41" i="27"/>
  <c r="E42" i="27"/>
  <c r="I42" i="27"/>
  <c r="M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DI42" i="27"/>
  <c r="E43" i="27"/>
  <c r="I43" i="27"/>
  <c r="M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DI43" i="27"/>
  <c r="E44" i="27"/>
  <c r="I44" i="27"/>
  <c r="M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DI44" i="27"/>
  <c r="E45" i="27"/>
  <c r="I45" i="27"/>
  <c r="M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DI45" i="27"/>
  <c r="E46" i="27"/>
  <c r="I46" i="27"/>
  <c r="M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DI46" i="27"/>
  <c r="E47" i="27"/>
  <c r="I47" i="27"/>
  <c r="M47" i="27"/>
  <c r="Q47" i="27"/>
  <c r="U47" i="27"/>
  <c r="Y47" i="27"/>
  <c r="AC47" i="27"/>
  <c r="AG47" i="27"/>
  <c r="AK47" i="27"/>
  <c r="AO47" i="27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DI47" i="27"/>
  <c r="E48" i="27"/>
  <c r="I48" i="27"/>
  <c r="M48" i="27"/>
  <c r="Q48" i="27"/>
  <c r="U48" i="27"/>
  <c r="Y48" i="27"/>
  <c r="AC48" i="27"/>
  <c r="AG48" i="27"/>
  <c r="AK48" i="27"/>
  <c r="AO48" i="27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DI48" i="27"/>
  <c r="E49" i="27"/>
  <c r="I49" i="27"/>
  <c r="M49" i="27"/>
  <c r="Q49" i="27"/>
  <c r="U49" i="27"/>
  <c r="Y49" i="27"/>
  <c r="AC49" i="27"/>
  <c r="AG49" i="27"/>
  <c r="AK49" i="27"/>
  <c r="AO49" i="27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DI49" i="27"/>
  <c r="E50" i="27"/>
  <c r="I50" i="27"/>
  <c r="M50" i="27"/>
  <c r="Q50" i="27"/>
  <c r="U50" i="27"/>
  <c r="Y50" i="27"/>
  <c r="AC50" i="27"/>
  <c r="AG50" i="27"/>
  <c r="AK50" i="27"/>
  <c r="AO50" i="27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DI50" i="27"/>
  <c r="E51" i="27"/>
  <c r="I51" i="27"/>
  <c r="M51" i="27"/>
  <c r="Q51" i="27"/>
  <c r="U51" i="27"/>
  <c r="Y51" i="27"/>
  <c r="AC51" i="27"/>
  <c r="AG51" i="27"/>
  <c r="AK51" i="27"/>
  <c r="AO51" i="27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S51" i="27"/>
  <c r="CW51" i="27"/>
  <c r="DA51" i="27"/>
  <c r="DE51" i="27"/>
  <c r="DI51" i="27"/>
  <c r="E52" i="27"/>
  <c r="I52" i="27"/>
  <c r="M52" i="27"/>
  <c r="Q52" i="27"/>
  <c r="U52" i="27"/>
  <c r="Y52" i="27"/>
  <c r="AC52" i="27"/>
  <c r="AG52" i="27"/>
  <c r="AK52" i="27"/>
  <c r="AO52" i="27"/>
  <c r="AS52" i="27"/>
  <c r="AW52" i="27"/>
  <c r="BA52" i="27"/>
  <c r="BE52" i="27"/>
  <c r="BI52" i="27"/>
  <c r="BM52" i="27"/>
  <c r="BQ52" i="27"/>
  <c r="BU52" i="27"/>
  <c r="BY52" i="27"/>
  <c r="CC52" i="27"/>
  <c r="CG52" i="27"/>
  <c r="CK52" i="27"/>
  <c r="CO52" i="27"/>
  <c r="CS52" i="27"/>
  <c r="CW52" i="27"/>
  <c r="DA52" i="27"/>
  <c r="DE52" i="27"/>
  <c r="DI52" i="27"/>
  <c r="E53" i="27"/>
  <c r="I53" i="27"/>
  <c r="M53" i="27"/>
  <c r="Q53" i="27"/>
  <c r="U53" i="27"/>
  <c r="Y53" i="27"/>
  <c r="AC53" i="27"/>
  <c r="AG53" i="27"/>
  <c r="AK53" i="27"/>
  <c r="AO53" i="27"/>
  <c r="AS53" i="27"/>
  <c r="AW53" i="27"/>
  <c r="BA53" i="27"/>
  <c r="BE53" i="27"/>
  <c r="BI53" i="27"/>
  <c r="BM53" i="27"/>
  <c r="BQ53" i="27"/>
  <c r="BU53" i="27"/>
  <c r="BY53" i="27"/>
  <c r="CC53" i="27"/>
  <c r="CG53" i="27"/>
  <c r="CK53" i="27"/>
  <c r="CO53" i="27"/>
  <c r="CS53" i="27"/>
  <c r="CW53" i="27"/>
  <c r="DA53" i="27"/>
  <c r="DE53" i="27"/>
  <c r="DI53" i="27"/>
  <c r="BZ27" i="27"/>
  <c r="CD27" i="27"/>
  <c r="CH27" i="27"/>
  <c r="CL27" i="27"/>
  <c r="CP27" i="27"/>
  <c r="CT27" i="27"/>
  <c r="CX27" i="27"/>
  <c r="DB27" i="27"/>
  <c r="DF27" i="27"/>
  <c r="B28" i="27"/>
  <c r="F28" i="27"/>
  <c r="J28" i="27"/>
  <c r="N28" i="27"/>
  <c r="R28" i="27"/>
  <c r="V28" i="27"/>
  <c r="Z28" i="27"/>
  <c r="AD28" i="27"/>
  <c r="AH28" i="27"/>
  <c r="AL28" i="27"/>
  <c r="AP28" i="27"/>
  <c r="AT28" i="27"/>
  <c r="AX28" i="27"/>
  <c r="BB28" i="27"/>
  <c r="BF28" i="27"/>
  <c r="BJ28" i="27"/>
  <c r="BN28" i="27"/>
  <c r="BR28" i="27"/>
  <c r="BV28" i="27"/>
  <c r="BZ28" i="27"/>
  <c r="CD28" i="27"/>
  <c r="CH28" i="27"/>
  <c r="CL28" i="27"/>
  <c r="CP28" i="27"/>
  <c r="CT28" i="27"/>
  <c r="CX28" i="27"/>
  <c r="DB28" i="27"/>
  <c r="DF28" i="27"/>
  <c r="B29" i="27"/>
  <c r="F29" i="27"/>
  <c r="J29" i="27"/>
  <c r="N29" i="27"/>
  <c r="R29" i="27"/>
  <c r="V29" i="27"/>
  <c r="Z29" i="27"/>
  <c r="AD29" i="27"/>
  <c r="AH29" i="27"/>
  <c r="AL29" i="27"/>
  <c r="AP29" i="27"/>
  <c r="AT29" i="27"/>
  <c r="AX29" i="27"/>
  <c r="BB29" i="27"/>
  <c r="BF29" i="27"/>
  <c r="BJ29" i="27"/>
  <c r="BN29" i="27"/>
  <c r="BR29" i="27"/>
  <c r="BV29" i="27"/>
  <c r="BZ29" i="27"/>
  <c r="CD29" i="27"/>
  <c r="CH29" i="27"/>
  <c r="CL29" i="27"/>
  <c r="CP29" i="27"/>
  <c r="CT29" i="27"/>
  <c r="CX29" i="27"/>
  <c r="DB29" i="27"/>
  <c r="DF29" i="27"/>
  <c r="B30" i="27"/>
  <c r="F30" i="27"/>
  <c r="J30" i="27"/>
  <c r="N30" i="27"/>
  <c r="R30" i="27"/>
  <c r="V30" i="27"/>
  <c r="Z30" i="27"/>
  <c r="AD30" i="27"/>
  <c r="AH30" i="27"/>
  <c r="AL30" i="27"/>
  <c r="AP30" i="27"/>
  <c r="AT30" i="27"/>
  <c r="AX30" i="27"/>
  <c r="BB30" i="27"/>
  <c r="BF30" i="27"/>
  <c r="BJ30" i="27"/>
  <c r="BN30" i="27"/>
  <c r="BR30" i="27"/>
  <c r="BV30" i="27"/>
  <c r="BZ30" i="27"/>
  <c r="CD30" i="27"/>
  <c r="CH30" i="27"/>
  <c r="CL30" i="27"/>
  <c r="CP30" i="27"/>
  <c r="CT30" i="27"/>
  <c r="CX30" i="27"/>
  <c r="DB30" i="27"/>
  <c r="DF30" i="27"/>
  <c r="B31" i="27"/>
  <c r="F31" i="27"/>
  <c r="J31" i="27"/>
  <c r="N31" i="27"/>
  <c r="R31" i="27"/>
  <c r="V31" i="27"/>
  <c r="Z31" i="27"/>
  <c r="AD31" i="27"/>
  <c r="AH31" i="27"/>
  <c r="AL31" i="27"/>
  <c r="AP31" i="27"/>
  <c r="AT31" i="27"/>
  <c r="AX31" i="27"/>
  <c r="BB31" i="27"/>
  <c r="BF31" i="27"/>
  <c r="BJ31" i="27"/>
  <c r="BN31" i="27"/>
  <c r="BR31" i="27"/>
  <c r="BV31" i="27"/>
  <c r="BZ31" i="27"/>
  <c r="CD31" i="27"/>
  <c r="CH31" i="27"/>
  <c r="CL31" i="27"/>
  <c r="CP31" i="27"/>
  <c r="CT31" i="27"/>
  <c r="CX31" i="27"/>
  <c r="DB31" i="27"/>
  <c r="DF31" i="27"/>
  <c r="B32" i="27"/>
  <c r="F32" i="27"/>
  <c r="J32" i="27"/>
  <c r="N32" i="27"/>
  <c r="R32" i="27"/>
  <c r="V32" i="27"/>
  <c r="Z32" i="27"/>
  <c r="AD32" i="27"/>
  <c r="AH32" i="27"/>
  <c r="AL32" i="27"/>
  <c r="AP32" i="27"/>
  <c r="AT32" i="27"/>
  <c r="AX32" i="27"/>
  <c r="BB32" i="27"/>
  <c r="BF32" i="27"/>
  <c r="BJ32" i="27"/>
  <c r="BN32" i="27"/>
  <c r="BR32" i="27"/>
  <c r="BV32" i="27"/>
  <c r="BZ32" i="27"/>
  <c r="CD32" i="27"/>
  <c r="CH32" i="27"/>
  <c r="CL32" i="27"/>
  <c r="CP32" i="27"/>
  <c r="CT32" i="27"/>
  <c r="CX32" i="27"/>
  <c r="DB32" i="27"/>
  <c r="DF32" i="27"/>
  <c r="B33" i="27"/>
  <c r="F33" i="27"/>
  <c r="J33" i="27"/>
  <c r="N33" i="27"/>
  <c r="R33" i="27"/>
  <c r="V33" i="27"/>
  <c r="Z33" i="27"/>
  <c r="AD33" i="27"/>
  <c r="AH33" i="27"/>
  <c r="AL33" i="27"/>
  <c r="AP33" i="27"/>
  <c r="AT33" i="27"/>
  <c r="AX33" i="27"/>
  <c r="BB33" i="27"/>
  <c r="BF33" i="27"/>
  <c r="BJ33" i="27"/>
  <c r="BN33" i="27"/>
  <c r="BR33" i="27"/>
  <c r="BV33" i="27"/>
  <c r="BZ33" i="27"/>
  <c r="CD33" i="27"/>
  <c r="CH33" i="27"/>
  <c r="CL33" i="27"/>
  <c r="CP33" i="27"/>
  <c r="CT33" i="27"/>
  <c r="CX33" i="27"/>
  <c r="DB33" i="27"/>
  <c r="DF33" i="27"/>
  <c r="B34" i="27"/>
  <c r="F34" i="27"/>
  <c r="J34" i="27"/>
  <c r="N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B35" i="27"/>
  <c r="F35" i="27"/>
  <c r="J35" i="27"/>
  <c r="N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B36" i="27"/>
  <c r="F36" i="27"/>
  <c r="J36" i="27"/>
  <c r="N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B37" i="27"/>
  <c r="F37" i="27"/>
  <c r="J37" i="27"/>
  <c r="N37" i="27"/>
  <c r="R37" i="27"/>
  <c r="V37" i="27"/>
  <c r="Z37" i="27"/>
  <c r="AD37" i="27"/>
  <c r="AH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B38" i="27"/>
  <c r="F38" i="27"/>
  <c r="J38" i="27"/>
  <c r="N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B39" i="27"/>
  <c r="F39" i="27"/>
  <c r="J39" i="27"/>
  <c r="N39" i="27"/>
  <c r="R39" i="27"/>
  <c r="V39" i="27"/>
  <c r="Z39" i="27"/>
  <c r="AD39" i="27"/>
  <c r="AH39" i="27"/>
  <c r="AL39" i="27"/>
  <c r="AP39" i="27"/>
  <c r="AT39" i="27"/>
  <c r="AX39" i="27"/>
  <c r="BB39" i="27"/>
  <c r="BF39" i="27"/>
  <c r="BJ39" i="27"/>
  <c r="BN39" i="27"/>
  <c r="BR39" i="27"/>
  <c r="BV39" i="27"/>
  <c r="BZ39" i="27"/>
  <c r="CD39" i="27"/>
  <c r="CH39" i="27"/>
  <c r="CL39" i="27"/>
  <c r="CP39" i="27"/>
  <c r="CT39" i="27"/>
  <c r="CX39" i="27"/>
  <c r="DB39" i="27"/>
  <c r="DF39" i="27"/>
  <c r="B40" i="27"/>
  <c r="F40" i="27"/>
  <c r="J40" i="27"/>
  <c r="N40" i="27"/>
  <c r="R40" i="27"/>
  <c r="V40" i="27"/>
  <c r="Z40" i="27"/>
  <c r="AD40" i="27"/>
  <c r="AH40" i="27"/>
  <c r="AL40" i="27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B41" i="27"/>
  <c r="F41" i="27"/>
  <c r="J41" i="27"/>
  <c r="N41" i="27"/>
  <c r="R41" i="27"/>
  <c r="V41" i="27"/>
  <c r="Z41" i="27"/>
  <c r="AD41" i="27"/>
  <c r="AH41" i="27"/>
  <c r="AL41" i="27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B42" i="27"/>
  <c r="F42" i="27"/>
  <c r="J42" i="27"/>
  <c r="N42" i="27"/>
  <c r="R42" i="27"/>
  <c r="V42" i="27"/>
  <c r="Z42" i="27"/>
  <c r="AD42" i="27"/>
  <c r="AH42" i="27"/>
  <c r="AL42" i="27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B43" i="27"/>
  <c r="F43" i="27"/>
  <c r="J43" i="27"/>
  <c r="N43" i="27"/>
  <c r="R43" i="27"/>
  <c r="V43" i="27"/>
  <c r="Z43" i="27"/>
  <c r="AD43" i="27"/>
  <c r="AH43" i="27"/>
  <c r="AL43" i="27"/>
  <c r="AP43" i="27"/>
  <c r="AT43" i="27"/>
  <c r="AX43" i="27"/>
  <c r="BB43" i="27"/>
  <c r="BF43" i="27"/>
  <c r="BJ43" i="27"/>
  <c r="BN43" i="27"/>
  <c r="BR43" i="27"/>
  <c r="BV43" i="27"/>
  <c r="BZ43" i="27"/>
  <c r="CD43" i="27"/>
  <c r="CH43" i="27"/>
  <c r="CL43" i="27"/>
  <c r="CP43" i="27"/>
  <c r="CT43" i="27"/>
  <c r="CX43" i="27"/>
  <c r="DB43" i="27"/>
  <c r="DF43" i="27"/>
  <c r="B44" i="27"/>
  <c r="F44" i="27"/>
  <c r="J44" i="27"/>
  <c r="N44" i="27"/>
  <c r="R44" i="27"/>
  <c r="V44" i="27"/>
  <c r="Z44" i="27"/>
  <c r="AD44" i="27"/>
  <c r="AH44" i="27"/>
  <c r="AL44" i="27"/>
  <c r="AP44" i="27"/>
  <c r="AT44" i="27"/>
  <c r="AX44" i="27"/>
  <c r="BB44" i="27"/>
  <c r="BF44" i="27"/>
  <c r="BJ44" i="27"/>
  <c r="BN44" i="27"/>
  <c r="BR44" i="27"/>
  <c r="BV44" i="27"/>
  <c r="BZ44" i="27"/>
  <c r="CD44" i="27"/>
  <c r="CH44" i="27"/>
  <c r="CL44" i="27"/>
  <c r="CP44" i="27"/>
  <c r="CT44" i="27"/>
  <c r="CX44" i="27"/>
  <c r="DB44" i="27"/>
  <c r="DF44" i="27"/>
  <c r="B45" i="27"/>
  <c r="F45" i="27"/>
  <c r="J45" i="27"/>
  <c r="N45" i="27"/>
  <c r="R45" i="27"/>
  <c r="V45" i="27"/>
  <c r="Z45" i="27"/>
  <c r="AD45" i="27"/>
  <c r="AH45" i="27"/>
  <c r="AL45" i="27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B46" i="27"/>
  <c r="F46" i="27"/>
  <c r="J46" i="27"/>
  <c r="N46" i="27"/>
  <c r="R46" i="27"/>
  <c r="V46" i="27"/>
  <c r="Z46" i="27"/>
  <c r="AD46" i="27"/>
  <c r="AH46" i="27"/>
  <c r="AL46" i="27"/>
  <c r="AP46" i="27"/>
  <c r="AT46" i="27"/>
  <c r="AX46" i="27"/>
  <c r="BB46" i="27"/>
  <c r="BF46" i="27"/>
  <c r="BJ46" i="27"/>
  <c r="BN46" i="27"/>
  <c r="BR46" i="27"/>
  <c r="BV46" i="27"/>
  <c r="BZ46" i="27"/>
  <c r="CD46" i="27"/>
  <c r="CH46" i="27"/>
  <c r="CL46" i="27"/>
  <c r="CP46" i="27"/>
  <c r="CT46" i="27"/>
  <c r="CX46" i="27"/>
  <c r="DB46" i="27"/>
  <c r="DF46" i="27"/>
  <c r="B47" i="27"/>
  <c r="F47" i="27"/>
  <c r="J47" i="27"/>
  <c r="N47" i="27"/>
  <c r="R47" i="27"/>
  <c r="V47" i="27"/>
  <c r="Z47" i="27"/>
  <c r="AD47" i="27"/>
  <c r="AH47" i="27"/>
  <c r="AL47" i="27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B48" i="27"/>
  <c r="F48" i="27"/>
  <c r="J48" i="27"/>
  <c r="N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B49" i="27"/>
  <c r="F49" i="27"/>
  <c r="J49" i="27"/>
  <c r="N49" i="27"/>
  <c r="R49" i="27"/>
  <c r="V49" i="27"/>
  <c r="Z49" i="27"/>
  <c r="AD49" i="27"/>
  <c r="AH49" i="27"/>
  <c r="AL49" i="27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B50" i="27"/>
  <c r="F50" i="27"/>
  <c r="J50" i="27"/>
  <c r="N50" i="27"/>
  <c r="R50" i="27"/>
  <c r="V50" i="27"/>
  <c r="Z50" i="27"/>
  <c r="AD50" i="27"/>
  <c r="AH50" i="27"/>
  <c r="AL50" i="27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B51" i="27"/>
  <c r="F51" i="27"/>
  <c r="J51" i="27"/>
  <c r="N51" i="27"/>
  <c r="R51" i="27"/>
  <c r="V51" i="27"/>
  <c r="Z51" i="27"/>
  <c r="AD51" i="27"/>
  <c r="AH51" i="27"/>
  <c r="AL51" i="27"/>
  <c r="AP51" i="27"/>
  <c r="AT51" i="27"/>
  <c r="AX51" i="27"/>
  <c r="BB51" i="27"/>
  <c r="BF51" i="27"/>
  <c r="BJ51" i="27"/>
  <c r="BN51" i="27"/>
  <c r="BR51" i="27"/>
  <c r="BV51" i="27"/>
  <c r="BZ51" i="27"/>
  <c r="CD51" i="27"/>
  <c r="CH51" i="27"/>
  <c r="CL51" i="27"/>
  <c r="CP51" i="27"/>
  <c r="CT51" i="27"/>
  <c r="CX51" i="27"/>
  <c r="DB51" i="27"/>
  <c r="DF51" i="27"/>
  <c r="B52" i="27"/>
  <c r="F52" i="27"/>
  <c r="J52" i="27"/>
  <c r="N52" i="27"/>
  <c r="R52" i="27"/>
  <c r="V52" i="27"/>
  <c r="Z52" i="27"/>
  <c r="AD52" i="27"/>
  <c r="AH52" i="27"/>
  <c r="AL52" i="27"/>
  <c r="AP52" i="27"/>
  <c r="AT52" i="27"/>
  <c r="AX52" i="27"/>
  <c r="BB52" i="27"/>
  <c r="BF52" i="27"/>
  <c r="BJ52" i="27"/>
  <c r="BN52" i="27"/>
  <c r="BR52" i="27"/>
  <c r="BV52" i="27"/>
  <c r="BZ52" i="27"/>
  <c r="CD52" i="27"/>
  <c r="CH52" i="27"/>
  <c r="CL52" i="27"/>
  <c r="CP52" i="27"/>
  <c r="CT52" i="27"/>
  <c r="CX52" i="27"/>
  <c r="DB52" i="27"/>
  <c r="DF52" i="27"/>
  <c r="B53" i="27"/>
  <c r="F53" i="27"/>
  <c r="J53" i="27"/>
  <c r="N53" i="27"/>
  <c r="R53" i="27"/>
  <c r="V53" i="27"/>
  <c r="Z53" i="27"/>
  <c r="AD53" i="27"/>
  <c r="AH53" i="27"/>
  <c r="AL53" i="27"/>
  <c r="AP53" i="27"/>
  <c r="AT53" i="27"/>
  <c r="AX53" i="27"/>
  <c r="BB53" i="27"/>
  <c r="BF53" i="27"/>
  <c r="BJ53" i="27"/>
  <c r="BN53" i="27"/>
  <c r="BR53" i="27"/>
  <c r="BV53" i="27"/>
  <c r="BZ53" i="27"/>
  <c r="CD53" i="27"/>
  <c r="CH53" i="27"/>
  <c r="CL53" i="27"/>
  <c r="CP53" i="27"/>
  <c r="CT53" i="27"/>
  <c r="CX53" i="27"/>
  <c r="DB53" i="27"/>
  <c r="DF53" i="27"/>
  <c r="D124" i="30"/>
  <c r="E6" i="30" s="1"/>
  <c r="E9" i="1" s="1"/>
  <c r="AP47" i="12" l="1"/>
  <c r="P47" i="12"/>
  <c r="AF47" i="12"/>
  <c r="AV47" i="12"/>
  <c r="D47" i="12"/>
  <c r="T47" i="12"/>
  <c r="AJ47" i="12"/>
  <c r="AZ47" i="12"/>
  <c r="H47" i="12"/>
  <c r="X47" i="12"/>
  <c r="AN47" i="12"/>
  <c r="AZ15" i="12"/>
  <c r="D15" i="12"/>
  <c r="T15" i="12"/>
  <c r="V44" i="12"/>
  <c r="E44" i="12"/>
  <c r="U44" i="12"/>
  <c r="AK44" i="12"/>
  <c r="I44" i="12"/>
  <c r="Y44" i="12"/>
  <c r="AO44" i="12"/>
  <c r="M44" i="12"/>
  <c r="AC44" i="12"/>
  <c r="AS44" i="12"/>
  <c r="E11" i="12"/>
  <c r="N11" i="12"/>
  <c r="W11" i="12"/>
  <c r="H11" i="12"/>
  <c r="X11" i="12"/>
  <c r="AN11" i="12"/>
  <c r="C11" i="12"/>
  <c r="AI11" i="12"/>
  <c r="L11" i="12"/>
  <c r="AB11" i="12"/>
  <c r="AR11" i="12"/>
  <c r="G11" i="12"/>
  <c r="AM11" i="12"/>
  <c r="P11" i="12"/>
  <c r="AF11" i="12"/>
  <c r="AV11" i="12"/>
  <c r="B11" i="12"/>
  <c r="L4" i="12"/>
  <c r="AD4" i="12"/>
  <c r="E4" i="12"/>
  <c r="U4" i="12"/>
  <c r="AK4" i="12"/>
  <c r="I4" i="12"/>
  <c r="Y4" i="12"/>
  <c r="AO4" i="12"/>
  <c r="M4" i="12"/>
  <c r="AC4" i="12"/>
  <c r="AS4" i="12"/>
  <c r="L4" i="19"/>
  <c r="M23" i="12"/>
  <c r="R23" i="12"/>
  <c r="H23" i="12"/>
  <c r="X23" i="12"/>
  <c r="AN23" i="12"/>
  <c r="W23" i="12"/>
  <c r="L23" i="12"/>
  <c r="AB23" i="12"/>
  <c r="AR23" i="12"/>
  <c r="P23" i="12"/>
  <c r="AF23" i="12"/>
  <c r="AV23" i="12"/>
  <c r="E21" i="12"/>
  <c r="R21" i="12"/>
  <c r="G21" i="12"/>
  <c r="AM21" i="12"/>
  <c r="AB21" i="12"/>
  <c r="Q21" i="12"/>
  <c r="AW21" i="12"/>
  <c r="V21" i="12"/>
  <c r="K21" i="12"/>
  <c r="AQ21" i="12"/>
  <c r="H21" i="12"/>
  <c r="H21" i="19" s="1"/>
  <c r="AN21" i="12"/>
  <c r="AN21" i="19" s="1"/>
  <c r="U21" i="12"/>
  <c r="AL21" i="12"/>
  <c r="W21" i="12"/>
  <c r="L21" i="12"/>
  <c r="AR21" i="12"/>
  <c r="AG21" i="12"/>
  <c r="F18" i="12"/>
  <c r="R18" i="12"/>
  <c r="AX18" i="12"/>
  <c r="O18" i="12"/>
  <c r="AE18" i="12"/>
  <c r="AU18" i="12"/>
  <c r="L18" i="12"/>
  <c r="AB18" i="12"/>
  <c r="AR18" i="12"/>
  <c r="AD18" i="12"/>
  <c r="C18" i="12"/>
  <c r="S18" i="12"/>
  <c r="AI18" i="12"/>
  <c r="AY18" i="12"/>
  <c r="P18" i="12"/>
  <c r="AF18" i="12"/>
  <c r="AV18" i="12"/>
  <c r="AH18" i="12"/>
  <c r="G18" i="12"/>
  <c r="W18" i="12"/>
  <c r="AM18" i="12"/>
  <c r="B18" i="12"/>
  <c r="D18" i="12"/>
  <c r="T18" i="12"/>
  <c r="AJ18" i="12"/>
  <c r="AZ18" i="12"/>
  <c r="J51" i="12"/>
  <c r="F51" i="12"/>
  <c r="Z51" i="12"/>
  <c r="AP51" i="12"/>
  <c r="O51" i="12"/>
  <c r="AE51" i="12"/>
  <c r="AU51" i="12"/>
  <c r="E51" i="12"/>
  <c r="U51" i="12"/>
  <c r="AK51" i="12"/>
  <c r="L51" i="12"/>
  <c r="AB51" i="12"/>
  <c r="AR51" i="12"/>
  <c r="N51" i="12"/>
  <c r="AD51" i="12"/>
  <c r="AT51" i="12"/>
  <c r="C51" i="12"/>
  <c r="S51" i="12"/>
  <c r="AI51" i="12"/>
  <c r="AY51" i="12"/>
  <c r="I51" i="12"/>
  <c r="Y51" i="12"/>
  <c r="AO51" i="12"/>
  <c r="P51" i="12"/>
  <c r="AF51" i="12"/>
  <c r="AV51" i="12"/>
  <c r="R51" i="12"/>
  <c r="AH51" i="12"/>
  <c r="AX51" i="12"/>
  <c r="G51" i="12"/>
  <c r="W51" i="12"/>
  <c r="AM51" i="12"/>
  <c r="M51" i="12"/>
  <c r="AC51" i="12"/>
  <c r="AS51" i="12"/>
  <c r="D51" i="12"/>
  <c r="T51" i="12"/>
  <c r="AJ51" i="12"/>
  <c r="AZ51" i="12"/>
  <c r="AR21" i="19"/>
  <c r="AB21" i="19"/>
  <c r="L21" i="19"/>
  <c r="V52" i="12"/>
  <c r="Y52" i="12"/>
  <c r="AO52" i="12"/>
  <c r="H48" i="12"/>
  <c r="AD48" i="12"/>
  <c r="M48" i="12"/>
  <c r="AC48" i="12"/>
  <c r="AS48" i="12"/>
  <c r="AH48" i="12"/>
  <c r="Q48" i="12"/>
  <c r="AG48" i="12"/>
  <c r="AW48" i="12"/>
  <c r="AX48" i="12"/>
  <c r="E48" i="12"/>
  <c r="U48" i="12"/>
  <c r="AK48" i="12"/>
  <c r="V36" i="12"/>
  <c r="AL36" i="12"/>
  <c r="E36" i="12"/>
  <c r="U36" i="12"/>
  <c r="AK36" i="12"/>
  <c r="AP36" i="12"/>
  <c r="I36" i="12"/>
  <c r="Y36" i="12"/>
  <c r="AO36" i="12"/>
  <c r="M36" i="12"/>
  <c r="AC36" i="12"/>
  <c r="AS36" i="12"/>
  <c r="X21" i="12"/>
  <c r="X21" i="19" s="1"/>
  <c r="Y20" i="12"/>
  <c r="AO20" i="12"/>
  <c r="F9" i="12"/>
  <c r="Z9" i="12"/>
  <c r="AA9" i="12"/>
  <c r="T9" i="12"/>
  <c r="AT9" i="12"/>
  <c r="AQ9" i="12"/>
  <c r="AJ9" i="12"/>
  <c r="M9" i="12"/>
  <c r="AZ9" i="12"/>
  <c r="AC9" i="12"/>
  <c r="AN45" i="12"/>
  <c r="AN45" i="19" s="1"/>
  <c r="AI45" i="12"/>
  <c r="I35" i="12"/>
  <c r="I35" i="19" s="1"/>
  <c r="AC33" i="12"/>
  <c r="T33" i="12"/>
  <c r="W33" i="12"/>
  <c r="AP26" i="12"/>
  <c r="N26" i="12"/>
  <c r="AP19" i="12"/>
  <c r="Z19" i="12"/>
  <c r="J19" i="12"/>
  <c r="AR17" i="12"/>
  <c r="AB17" i="12"/>
  <c r="L17" i="12"/>
  <c r="AY17" i="12"/>
  <c r="AA17" i="12"/>
  <c r="G17" i="12"/>
  <c r="AP17" i="12"/>
  <c r="L16" i="12"/>
  <c r="L16" i="19" s="1"/>
  <c r="AU7" i="12"/>
  <c r="AL7" i="12"/>
  <c r="AD5" i="12"/>
  <c r="AK19" i="12"/>
  <c r="AY19" i="12"/>
  <c r="AI19" i="12"/>
  <c r="S19" i="12"/>
  <c r="C19" i="12"/>
  <c r="M19" i="12"/>
  <c r="I19" i="12"/>
  <c r="I19" i="19" s="1"/>
  <c r="C45" i="12"/>
  <c r="AZ33" i="12"/>
  <c r="C25" i="12"/>
  <c r="AT29" i="12"/>
  <c r="AX26" i="12"/>
  <c r="AH26" i="12"/>
  <c r="AX19" i="12"/>
  <c r="AH19" i="12"/>
  <c r="R19" i="12"/>
  <c r="AZ17" i="12"/>
  <c r="AJ17" i="12"/>
  <c r="T17" i="12"/>
  <c r="D17" i="12"/>
  <c r="AM17" i="12"/>
  <c r="S17" i="12"/>
  <c r="AD16" i="12"/>
  <c r="J10" i="12"/>
  <c r="O7" i="12"/>
  <c r="AV5" i="12"/>
  <c r="AS19" i="12"/>
  <c r="AC19" i="12"/>
  <c r="AQ19" i="12"/>
  <c r="AA19" i="12"/>
  <c r="K19" i="12"/>
  <c r="AT19" i="18"/>
  <c r="AE49" i="12"/>
  <c r="R40" i="12"/>
  <c r="AH36" i="12"/>
  <c r="AL37" i="12"/>
  <c r="AP31" i="12"/>
  <c r="N33" i="12"/>
  <c r="Z29" i="12"/>
  <c r="AO9" i="12"/>
  <c r="AO9" i="19" s="1"/>
  <c r="Y9" i="12"/>
  <c r="Y9" i="19" s="1"/>
  <c r="I9" i="12"/>
  <c r="I9" i="19" s="1"/>
  <c r="AB8" i="12"/>
  <c r="AT6" i="12"/>
  <c r="AV9" i="12"/>
  <c r="AF9" i="12"/>
  <c r="P9" i="12"/>
  <c r="AJ5" i="12"/>
  <c r="D5" i="12"/>
  <c r="AM9" i="12"/>
  <c r="W9" i="12"/>
  <c r="G9" i="12"/>
  <c r="AU5" i="12"/>
  <c r="O5" i="12"/>
  <c r="AP9" i="12"/>
  <c r="R9" i="12"/>
  <c r="AX5" i="12"/>
  <c r="R5" i="12"/>
  <c r="Z6" i="12"/>
  <c r="AL19" i="18"/>
  <c r="AX33" i="18"/>
  <c r="N26" i="18"/>
  <c r="O49" i="12"/>
  <c r="AX36" i="12"/>
  <c r="Z36" i="12"/>
  <c r="F41" i="12"/>
  <c r="R37" i="12"/>
  <c r="AK9" i="12"/>
  <c r="U9" i="12"/>
  <c r="E9" i="12"/>
  <c r="X8" i="12"/>
  <c r="AP6" i="12"/>
  <c r="AR9" i="12"/>
  <c r="AB9" i="12"/>
  <c r="L9" i="12"/>
  <c r="AF5" i="12"/>
  <c r="AX3" i="12"/>
  <c r="AY9" i="12"/>
  <c r="AI9" i="12"/>
  <c r="S9" i="12"/>
  <c r="C9" i="12"/>
  <c r="AQ5" i="12"/>
  <c r="K5" i="12"/>
  <c r="AH9" i="12"/>
  <c r="N9" i="12"/>
  <c r="AT5" i="12"/>
  <c r="N5" i="12"/>
  <c r="V6" i="12"/>
  <c r="AD19" i="18"/>
  <c r="AE49" i="19"/>
  <c r="AT29" i="18"/>
  <c r="AX13" i="18"/>
  <c r="AT49" i="12"/>
  <c r="AH21" i="12"/>
  <c r="AT17" i="12"/>
  <c r="AW9" i="12"/>
  <c r="AG9" i="12"/>
  <c r="Q9" i="12"/>
  <c r="AR8" i="12"/>
  <c r="L8" i="12"/>
  <c r="AL6" i="12"/>
  <c r="AN9" i="12"/>
  <c r="AN9" i="19" s="1"/>
  <c r="X9" i="12"/>
  <c r="X9" i="19" s="1"/>
  <c r="H9" i="12"/>
  <c r="H9" i="19" s="1"/>
  <c r="AZ5" i="12"/>
  <c r="T5" i="12"/>
  <c r="AH3" i="12"/>
  <c r="AT12" i="12"/>
  <c r="AU9" i="12"/>
  <c r="AE9" i="12"/>
  <c r="O9" i="12"/>
  <c r="V8" i="12"/>
  <c r="AE5" i="12"/>
  <c r="AT4" i="12"/>
  <c r="AX9" i="12"/>
  <c r="AD9" i="12"/>
  <c r="J9" i="12"/>
  <c r="AH5" i="12"/>
  <c r="B5" i="12"/>
  <c r="J6" i="12"/>
  <c r="AH19" i="18"/>
  <c r="R11" i="18"/>
  <c r="R49" i="18"/>
  <c r="AH21" i="18"/>
  <c r="AL17" i="18"/>
  <c r="AD13" i="18"/>
  <c r="AH33" i="18"/>
  <c r="AH29" i="18"/>
  <c r="V17" i="18"/>
  <c r="N13" i="18"/>
  <c r="AQ49" i="12"/>
  <c r="AA49" i="12"/>
  <c r="K49" i="12"/>
  <c r="AP49" i="12"/>
  <c r="AB32" i="12"/>
  <c r="AI31" i="12"/>
  <c r="C31" i="12"/>
  <c r="AD31" i="12"/>
  <c r="AL23" i="12"/>
  <c r="S23" i="12"/>
  <c r="AS13" i="12"/>
  <c r="M13" i="12"/>
  <c r="AQ7" i="12"/>
  <c r="AA7" i="12"/>
  <c r="K7" i="12"/>
  <c r="AZ13" i="12"/>
  <c r="H13" i="12"/>
  <c r="H13" i="19" s="1"/>
  <c r="AH7" i="12"/>
  <c r="AY13" i="12"/>
  <c r="J39" i="18"/>
  <c r="J39" i="19" s="1"/>
  <c r="V35" i="18"/>
  <c r="AX31" i="18"/>
  <c r="AX49" i="18"/>
  <c r="AD33" i="18"/>
  <c r="Z29" i="18"/>
  <c r="AM49" i="12"/>
  <c r="W49" i="12"/>
  <c r="G49" i="12"/>
  <c r="AL49" i="12"/>
  <c r="F36" i="12"/>
  <c r="AT41" i="12"/>
  <c r="AX46" i="12"/>
  <c r="E37" i="12"/>
  <c r="AV32" i="12"/>
  <c r="X32" i="12"/>
  <c r="AE31" i="12"/>
  <c r="V31" i="12"/>
  <c r="AH23" i="12"/>
  <c r="AU23" i="12"/>
  <c r="C23" i="12"/>
  <c r="B21" i="12"/>
  <c r="AD17" i="12"/>
  <c r="AR16" i="12"/>
  <c r="AR16" i="19" s="1"/>
  <c r="AG13" i="12"/>
  <c r="AP10" i="12"/>
  <c r="AM7" i="12"/>
  <c r="W7" i="12"/>
  <c r="G7" i="12"/>
  <c r="AN13" i="12"/>
  <c r="AN13" i="19" s="1"/>
  <c r="AL11" i="12"/>
  <c r="V7" i="12"/>
  <c r="AI13" i="12"/>
  <c r="AL12" i="12"/>
  <c r="R6" i="12"/>
  <c r="Y41" i="19"/>
  <c r="B19" i="18"/>
  <c r="AX15" i="18"/>
  <c r="AX11" i="18"/>
  <c r="AH49" i="18"/>
  <c r="AH37" i="18"/>
  <c r="F33" i="18"/>
  <c r="N29" i="18"/>
  <c r="AT13" i="18"/>
  <c r="AY49" i="12"/>
  <c r="AI49" i="12"/>
  <c r="S49" i="12"/>
  <c r="C49" i="12"/>
  <c r="F49" i="12"/>
  <c r="L49" i="12"/>
  <c r="V43" i="12"/>
  <c r="AX40" i="12"/>
  <c r="AL41" i="12"/>
  <c r="Y41" i="12"/>
  <c r="AR32" i="12"/>
  <c r="AY31" i="12"/>
  <c r="S31" i="12"/>
  <c r="AT31" i="12"/>
  <c r="V23" i="12"/>
  <c r="AT33" i="12"/>
  <c r="AM23" i="12"/>
  <c r="AT16" i="12"/>
  <c r="AB16" i="12"/>
  <c r="AB16" i="19" s="1"/>
  <c r="AC13" i="12"/>
  <c r="Z10" i="12"/>
  <c r="AY7" i="12"/>
  <c r="AI7" i="12"/>
  <c r="S7" i="12"/>
  <c r="C7" i="12"/>
  <c r="AJ13" i="12"/>
  <c r="AH11" i="12"/>
  <c r="AX7" i="12"/>
  <c r="R7" i="12"/>
  <c r="R16" i="12"/>
  <c r="S13" i="12"/>
  <c r="V12" i="12"/>
  <c r="AH8" i="12"/>
  <c r="AT13" i="12"/>
  <c r="AD6" i="12"/>
  <c r="AY40" i="18"/>
  <c r="S40" i="18"/>
  <c r="AP31" i="18"/>
  <c r="AY20" i="18"/>
  <c r="S20" i="18"/>
  <c r="V19" i="18"/>
  <c r="AH11" i="18"/>
  <c r="AP7" i="18"/>
  <c r="C4" i="18"/>
  <c r="W49" i="18"/>
  <c r="AU45" i="18"/>
  <c r="AY50" i="18"/>
  <c r="S50" i="18"/>
  <c r="AT49" i="18"/>
  <c r="AD49" i="18"/>
  <c r="N49" i="18"/>
  <c r="AY38" i="18"/>
  <c r="S38" i="18"/>
  <c r="AX29" i="18"/>
  <c r="AD29" i="18"/>
  <c r="J29" i="18"/>
  <c r="AQ18" i="18"/>
  <c r="K18" i="18"/>
  <c r="AD9" i="18"/>
  <c r="AD9" i="19" s="1"/>
  <c r="AI6" i="18"/>
  <c r="C6" i="18"/>
  <c r="AU50" i="12"/>
  <c r="AE50" i="12"/>
  <c r="O50" i="12"/>
  <c r="AR35" i="12"/>
  <c r="AB35" i="12"/>
  <c r="L35" i="12"/>
  <c r="N34" i="18"/>
  <c r="AK49" i="12"/>
  <c r="N45" i="12"/>
  <c r="AD41" i="12"/>
  <c r="AT37" i="12"/>
  <c r="N37" i="12"/>
  <c r="J46" i="12"/>
  <c r="J42" i="12"/>
  <c r="L40" i="12"/>
  <c r="L40" i="19" s="1"/>
  <c r="AY35" i="12"/>
  <c r="Z26" i="12"/>
  <c r="J26" i="12"/>
  <c r="N23" i="12"/>
  <c r="Z17" i="12"/>
  <c r="AC17" i="12"/>
  <c r="AL10" i="12"/>
  <c r="V10" i="12"/>
  <c r="F10" i="12"/>
  <c r="AT7" i="12"/>
  <c r="AD7" i="12"/>
  <c r="N7" i="12"/>
  <c r="AD3" i="12"/>
  <c r="AH12" i="12"/>
  <c r="N12" i="12"/>
  <c r="AX8" i="12"/>
  <c r="R8" i="12"/>
  <c r="V4" i="12"/>
  <c r="AD13" i="12"/>
  <c r="B9" i="12"/>
  <c r="AP43" i="18"/>
  <c r="AQ40" i="18"/>
  <c r="K40" i="18"/>
  <c r="R31" i="18"/>
  <c r="AQ20" i="18"/>
  <c r="K20" i="18"/>
  <c r="R19" i="18"/>
  <c r="R19" i="19" s="1"/>
  <c r="AU49" i="18"/>
  <c r="O49" i="18"/>
  <c r="AM45" i="18"/>
  <c r="AE41" i="18"/>
  <c r="AQ50" i="18"/>
  <c r="K50" i="18"/>
  <c r="AP49" i="18"/>
  <c r="Z49" i="18"/>
  <c r="J49" i="18"/>
  <c r="AQ38" i="18"/>
  <c r="K38" i="18"/>
  <c r="AI18" i="18"/>
  <c r="C18" i="18"/>
  <c r="AA6" i="18"/>
  <c r="AQ50" i="12"/>
  <c r="AA50" i="12"/>
  <c r="K50" i="12"/>
  <c r="AN35" i="12"/>
  <c r="X35" i="12"/>
  <c r="H35" i="12"/>
  <c r="N42" i="18"/>
  <c r="N10" i="18"/>
  <c r="Z49" i="12"/>
  <c r="M49" i="12"/>
  <c r="F48" i="12"/>
  <c r="AO35" i="12"/>
  <c r="AO35" i="19" s="1"/>
  <c r="AI35" i="12"/>
  <c r="V26" i="12"/>
  <c r="F26" i="12"/>
  <c r="AX10" i="12"/>
  <c r="AH10" i="12"/>
  <c r="R10" i="12"/>
  <c r="AP7" i="12"/>
  <c r="Z7" i="12"/>
  <c r="J7" i="12"/>
  <c r="N3" i="12"/>
  <c r="AX12" i="12"/>
  <c r="AD12" i="12"/>
  <c r="F12" i="12"/>
  <c r="AL8" i="12"/>
  <c r="F8" i="12"/>
  <c r="AX4" i="12"/>
  <c r="F4" i="12"/>
  <c r="N13" i="12"/>
  <c r="N13" i="19" s="1"/>
  <c r="V43" i="18"/>
  <c r="V43" i="19" s="1"/>
  <c r="AI40" i="18"/>
  <c r="C40" i="18"/>
  <c r="AI20" i="18"/>
  <c r="C20" i="18"/>
  <c r="AQ4" i="18"/>
  <c r="AM49" i="18"/>
  <c r="AM49" i="19" s="1"/>
  <c r="G49" i="18"/>
  <c r="G49" i="19" s="1"/>
  <c r="O45" i="18"/>
  <c r="AD40" i="18"/>
  <c r="F4" i="18"/>
  <c r="F4" i="19" s="1"/>
  <c r="AI50" i="18"/>
  <c r="C50" i="18"/>
  <c r="AL49" i="18"/>
  <c r="V49" i="18"/>
  <c r="F49" i="18"/>
  <c r="F49" i="19" s="1"/>
  <c r="AI38" i="18"/>
  <c r="C38" i="18"/>
  <c r="AP29" i="18"/>
  <c r="R29" i="18"/>
  <c r="AA18" i="18"/>
  <c r="AD13" i="19"/>
  <c r="AY6" i="18"/>
  <c r="S6" i="18"/>
  <c r="B50" i="12"/>
  <c r="AM50" i="12"/>
  <c r="W50" i="12"/>
  <c r="G50" i="12"/>
  <c r="AZ35" i="12"/>
  <c r="AJ35" i="12"/>
  <c r="T35" i="12"/>
  <c r="D35" i="12"/>
  <c r="N50" i="18"/>
  <c r="N18" i="18"/>
  <c r="V49" i="12"/>
  <c r="AX50" i="12"/>
  <c r="AJ49" i="12"/>
  <c r="Y35" i="12"/>
  <c r="Y35" i="19" s="1"/>
  <c r="Z37" i="12"/>
  <c r="AJ48" i="12"/>
  <c r="S35" i="12"/>
  <c r="V35" i="12"/>
  <c r="AD33" i="12"/>
  <c r="AD33" i="19" s="1"/>
  <c r="AT10" i="12"/>
  <c r="AD10" i="12"/>
  <c r="W51" i="18"/>
  <c r="AH51" i="18"/>
  <c r="H51" i="18"/>
  <c r="X51" i="18"/>
  <c r="AN51" i="18"/>
  <c r="AX51" i="18"/>
  <c r="L51" i="18"/>
  <c r="AB51" i="18"/>
  <c r="AR51" i="18"/>
  <c r="P51" i="18"/>
  <c r="AF51" i="18"/>
  <c r="AV51" i="18"/>
  <c r="G27" i="18"/>
  <c r="F27" i="18"/>
  <c r="AL27" i="18"/>
  <c r="H27" i="18"/>
  <c r="X27" i="18"/>
  <c r="AN27" i="18"/>
  <c r="R27" i="18"/>
  <c r="AX27" i="18"/>
  <c r="L27" i="18"/>
  <c r="AB27" i="18"/>
  <c r="AR27" i="18"/>
  <c r="V27" i="18"/>
  <c r="V27" i="19" s="1"/>
  <c r="P27" i="18"/>
  <c r="AF27" i="18"/>
  <c r="AV27" i="18"/>
  <c r="AW51" i="18"/>
  <c r="AG51" i="18"/>
  <c r="Q51" i="18"/>
  <c r="AW27" i="18"/>
  <c r="AG27" i="18"/>
  <c r="Q27" i="18"/>
  <c r="D51" i="18"/>
  <c r="D27" i="18"/>
  <c r="AS51" i="18"/>
  <c r="AC51" i="18"/>
  <c r="M51" i="18"/>
  <c r="AS27" i="18"/>
  <c r="AC27" i="18"/>
  <c r="M27" i="18"/>
  <c r="AZ51" i="18"/>
  <c r="AZ27" i="18"/>
  <c r="O47" i="18"/>
  <c r="H47" i="18"/>
  <c r="X47" i="18"/>
  <c r="AN47" i="18"/>
  <c r="L47" i="18"/>
  <c r="AB47" i="18"/>
  <c r="AR47" i="18"/>
  <c r="P47" i="18"/>
  <c r="AF47" i="18"/>
  <c r="AV47" i="18"/>
  <c r="Z23" i="18"/>
  <c r="H23" i="18"/>
  <c r="X23" i="18"/>
  <c r="AN23" i="18"/>
  <c r="L23" i="18"/>
  <c r="AB23" i="18"/>
  <c r="AR23" i="18"/>
  <c r="P23" i="18"/>
  <c r="AF23" i="18"/>
  <c r="AV23" i="18"/>
  <c r="N48" i="18"/>
  <c r="AD48" i="18"/>
  <c r="C48" i="18"/>
  <c r="AI48" i="18"/>
  <c r="D48" i="18"/>
  <c r="T48" i="18"/>
  <c r="AJ48" i="18"/>
  <c r="AZ48" i="18"/>
  <c r="AT48" i="18"/>
  <c r="K48" i="18"/>
  <c r="AQ48" i="18"/>
  <c r="H48" i="18"/>
  <c r="X48" i="18"/>
  <c r="AN48" i="18"/>
  <c r="S48" i="18"/>
  <c r="AY48" i="18"/>
  <c r="L48" i="18"/>
  <c r="AB48" i="18"/>
  <c r="AR48" i="18"/>
  <c r="N28" i="18"/>
  <c r="S28" i="18"/>
  <c r="D28" i="18"/>
  <c r="T28" i="18"/>
  <c r="AJ28" i="18"/>
  <c r="AZ28" i="18"/>
  <c r="AI28" i="18"/>
  <c r="H28" i="18"/>
  <c r="X28" i="18"/>
  <c r="AN28" i="18"/>
  <c r="C28" i="18"/>
  <c r="AQ28" i="18"/>
  <c r="L28" i="18"/>
  <c r="L28" i="19" s="1"/>
  <c r="AB28" i="18"/>
  <c r="AB28" i="19" s="1"/>
  <c r="AR28" i="18"/>
  <c r="AR28" i="19" s="1"/>
  <c r="AO51" i="18"/>
  <c r="AO51" i="19" s="1"/>
  <c r="Y51" i="18"/>
  <c r="Y51" i="19" s="1"/>
  <c r="I51" i="18"/>
  <c r="I51" i="19" s="1"/>
  <c r="AO27" i="18"/>
  <c r="Y27" i="18"/>
  <c r="I27" i="18"/>
  <c r="AJ51" i="18"/>
  <c r="AJ27" i="18"/>
  <c r="AH27" i="18"/>
  <c r="AT32" i="18"/>
  <c r="N32" i="18"/>
  <c r="AA32" i="18"/>
  <c r="D32" i="18"/>
  <c r="T32" i="18"/>
  <c r="AJ32" i="18"/>
  <c r="AZ32" i="18"/>
  <c r="AD32" i="18"/>
  <c r="C32" i="18"/>
  <c r="AI32" i="18"/>
  <c r="H32" i="18"/>
  <c r="X32" i="18"/>
  <c r="AN32" i="18"/>
  <c r="K32" i="18"/>
  <c r="AQ32" i="18"/>
  <c r="L32" i="18"/>
  <c r="AB32" i="18"/>
  <c r="AB32" i="19" s="1"/>
  <c r="AR32" i="18"/>
  <c r="AR32" i="19" s="1"/>
  <c r="N24" i="18"/>
  <c r="AT24" i="18"/>
  <c r="C24" i="18"/>
  <c r="AI24" i="18"/>
  <c r="D24" i="18"/>
  <c r="T24" i="18"/>
  <c r="AJ24" i="18"/>
  <c r="AZ24" i="18"/>
  <c r="K24" i="18"/>
  <c r="AQ24" i="18"/>
  <c r="H24" i="18"/>
  <c r="X24" i="18"/>
  <c r="AN24" i="18"/>
  <c r="S24" i="18"/>
  <c r="AY24" i="18"/>
  <c r="L24" i="18"/>
  <c r="L24" i="19" s="1"/>
  <c r="AB24" i="18"/>
  <c r="AR24" i="18"/>
  <c r="AR24" i="19" s="1"/>
  <c r="N8" i="18"/>
  <c r="AY8" i="18"/>
  <c r="D8" i="18"/>
  <c r="T8" i="18"/>
  <c r="AJ8" i="18"/>
  <c r="AZ8" i="18"/>
  <c r="K8" i="18"/>
  <c r="H8" i="18"/>
  <c r="X8" i="18"/>
  <c r="AN8" i="18"/>
  <c r="S8" i="18"/>
  <c r="L8" i="18"/>
  <c r="L8" i="19" s="1"/>
  <c r="AB8" i="18"/>
  <c r="AB8" i="19" s="1"/>
  <c r="AR8" i="18"/>
  <c r="AR8" i="19" s="1"/>
  <c r="M15" i="12"/>
  <c r="F15" i="12"/>
  <c r="V15" i="12"/>
  <c r="AL15" i="12"/>
  <c r="J15" i="12"/>
  <c r="Z15" i="12"/>
  <c r="AP15" i="12"/>
  <c r="N15" i="12"/>
  <c r="AD15" i="12"/>
  <c r="AT15" i="12"/>
  <c r="AI15" i="12"/>
  <c r="P20" i="12"/>
  <c r="AH20" i="12"/>
  <c r="AN25" i="18"/>
  <c r="X25" i="18"/>
  <c r="H25" i="18"/>
  <c r="AN17" i="18"/>
  <c r="AN17" i="19" s="1"/>
  <c r="X17" i="18"/>
  <c r="X17" i="19" s="1"/>
  <c r="H17" i="18"/>
  <c r="H17" i="19" s="1"/>
  <c r="AN5" i="18"/>
  <c r="X5" i="18"/>
  <c r="H5" i="18"/>
  <c r="AT43" i="18"/>
  <c r="F43" i="18"/>
  <c r="Z31" i="18"/>
  <c r="AT11" i="18"/>
  <c r="N11" i="18"/>
  <c r="Z7" i="18"/>
  <c r="Z7" i="19" s="1"/>
  <c r="AU52" i="12"/>
  <c r="AE52" i="12"/>
  <c r="O52" i="12"/>
  <c r="AU20" i="12"/>
  <c r="AE20" i="12"/>
  <c r="O20" i="12"/>
  <c r="W41" i="18"/>
  <c r="AE25" i="18"/>
  <c r="AM17" i="18"/>
  <c r="AM17" i="19" s="1"/>
  <c r="G17" i="18"/>
  <c r="G17" i="19" s="1"/>
  <c r="AU5" i="18"/>
  <c r="O5" i="18"/>
  <c r="V49" i="19"/>
  <c r="AX17" i="18"/>
  <c r="AH17" i="18"/>
  <c r="R17" i="18"/>
  <c r="B17" i="18"/>
  <c r="AX5" i="18"/>
  <c r="AX5" i="19" s="1"/>
  <c r="AK52" i="12"/>
  <c r="U52" i="12"/>
  <c r="E52" i="12"/>
  <c r="AK20" i="12"/>
  <c r="U20" i="12"/>
  <c r="E20" i="12"/>
  <c r="AV15" i="12"/>
  <c r="AF15" i="12"/>
  <c r="P15" i="12"/>
  <c r="AX52" i="12"/>
  <c r="K27" i="12"/>
  <c r="AT27" i="12"/>
  <c r="N32" i="12"/>
  <c r="AH32" i="12"/>
  <c r="D32" i="12"/>
  <c r="T32" i="12"/>
  <c r="AJ32" i="12"/>
  <c r="AZ32" i="12"/>
  <c r="AP32" i="12"/>
  <c r="H32" i="12"/>
  <c r="AX15" i="12"/>
  <c r="F24" i="12"/>
  <c r="P24" i="12"/>
  <c r="AF24" i="12"/>
  <c r="AV24" i="12"/>
  <c r="AD24" i="12"/>
  <c r="AT24" i="12"/>
  <c r="J24" i="12"/>
  <c r="D24" i="12"/>
  <c r="T24" i="12"/>
  <c r="AJ24" i="12"/>
  <c r="AZ24" i="12"/>
  <c r="R24" i="12"/>
  <c r="AH24" i="12"/>
  <c r="AX24" i="12"/>
  <c r="N24" i="12"/>
  <c r="AZ17" i="18"/>
  <c r="AJ17" i="18"/>
  <c r="T17" i="18"/>
  <c r="D17" i="18"/>
  <c r="AZ5" i="18"/>
  <c r="AJ5" i="18"/>
  <c r="T5" i="18"/>
  <c r="D5" i="18"/>
  <c r="AU41" i="18"/>
  <c r="O41" i="18"/>
  <c r="W25" i="18"/>
  <c r="AE17" i="18"/>
  <c r="AM5" i="18"/>
  <c r="G5" i="18"/>
  <c r="Z45" i="18"/>
  <c r="AT33" i="18"/>
  <c r="Z33" i="18"/>
  <c r="Z29" i="19"/>
  <c r="AT17" i="18"/>
  <c r="AD17" i="18"/>
  <c r="AD17" i="19" s="1"/>
  <c r="N17" i="18"/>
  <c r="AX9" i="18"/>
  <c r="AH5" i="18"/>
  <c r="AW52" i="12"/>
  <c r="AG52" i="12"/>
  <c r="Q52" i="12"/>
  <c r="AW20" i="12"/>
  <c r="AG20" i="12"/>
  <c r="Q20" i="12"/>
  <c r="AR15" i="12"/>
  <c r="AB15" i="12"/>
  <c r="L15" i="12"/>
  <c r="N46" i="18"/>
  <c r="N38" i="18"/>
  <c r="N30" i="18"/>
  <c r="N22" i="18"/>
  <c r="N14" i="18"/>
  <c r="N6" i="18"/>
  <c r="AD52" i="12"/>
  <c r="AT48" i="12"/>
  <c r="Z48" i="12"/>
  <c r="R50" i="12"/>
  <c r="AV48" i="12"/>
  <c r="R47" i="12"/>
  <c r="H45" i="12"/>
  <c r="H45" i="19" s="1"/>
  <c r="V48" i="12"/>
  <c r="AY45" i="12"/>
  <c r="R44" i="12"/>
  <c r="AP40" i="12"/>
  <c r="AY37" i="12"/>
  <c r="AE37" i="12"/>
  <c r="AE37" i="19" s="1"/>
  <c r="G37" i="12"/>
  <c r="AT45" i="12"/>
  <c r="AD37" i="12"/>
  <c r="J37" i="12"/>
  <c r="AP46" i="12"/>
  <c r="R38" i="12"/>
  <c r="AN32" i="12"/>
  <c r="P32" i="12"/>
  <c r="I31" i="12"/>
  <c r="I31" i="19" s="1"/>
  <c r="U31" i="12"/>
  <c r="N31" i="12"/>
  <c r="AH31" i="12"/>
  <c r="AX31" i="12"/>
  <c r="G31" i="12"/>
  <c r="W31" i="12"/>
  <c r="AM31" i="12"/>
  <c r="AS31" i="12"/>
  <c r="R31" i="12"/>
  <c r="AL31" i="12"/>
  <c r="K31" i="12"/>
  <c r="AA31" i="12"/>
  <c r="AQ31" i="12"/>
  <c r="T25" i="12"/>
  <c r="AP24" i="12"/>
  <c r="AB24" i="12"/>
  <c r="AH15" i="12"/>
  <c r="AV25" i="18"/>
  <c r="AF25" i="18"/>
  <c r="P25" i="18"/>
  <c r="AV17" i="18"/>
  <c r="AF17" i="18"/>
  <c r="P17" i="18"/>
  <c r="AV5" i="18"/>
  <c r="AV5" i="19" s="1"/>
  <c r="AF5" i="18"/>
  <c r="AF5" i="19" s="1"/>
  <c r="P5" i="18"/>
  <c r="P5" i="19" s="1"/>
  <c r="AD43" i="18"/>
  <c r="AD11" i="18"/>
  <c r="AX7" i="18"/>
  <c r="B52" i="12"/>
  <c r="B20" i="12"/>
  <c r="AM52" i="12"/>
  <c r="W52" i="12"/>
  <c r="G52" i="12"/>
  <c r="AM20" i="12"/>
  <c r="W20" i="12"/>
  <c r="G20" i="12"/>
  <c r="AM41" i="18"/>
  <c r="G41" i="18"/>
  <c r="W17" i="18"/>
  <c r="AE5" i="18"/>
  <c r="AE5" i="19" s="1"/>
  <c r="AL4" i="18"/>
  <c r="B15" i="12"/>
  <c r="AX41" i="18"/>
  <c r="AP33" i="18"/>
  <c r="R33" i="18"/>
  <c r="B29" i="18"/>
  <c r="AX25" i="18"/>
  <c r="AP17" i="18"/>
  <c r="Z17" i="18"/>
  <c r="Z17" i="19" s="1"/>
  <c r="J17" i="18"/>
  <c r="AH13" i="18"/>
  <c r="AH9" i="18"/>
  <c r="AS52" i="12"/>
  <c r="AC52" i="12"/>
  <c r="M52" i="12"/>
  <c r="AS20" i="12"/>
  <c r="AC20" i="12"/>
  <c r="M20" i="12"/>
  <c r="AN15" i="12"/>
  <c r="X15" i="12"/>
  <c r="H15" i="12"/>
  <c r="Z52" i="12"/>
  <c r="AP48" i="12"/>
  <c r="L52" i="12"/>
  <c r="L52" i="19" s="1"/>
  <c r="AR48" i="12"/>
  <c r="AL43" i="12"/>
  <c r="N48" i="12"/>
  <c r="AH40" i="12"/>
  <c r="AD45" i="12"/>
  <c r="AH46" i="12"/>
  <c r="D37" i="12"/>
  <c r="L32" i="12"/>
  <c r="AX32" i="12"/>
  <c r="AL24" i="12"/>
  <c r="M25" i="12"/>
  <c r="AI25" i="12"/>
  <c r="AJ25" i="12"/>
  <c r="AY25" i="12"/>
  <c r="AZ25" i="12"/>
  <c r="X24" i="12"/>
  <c r="R15" i="12"/>
  <c r="I23" i="12"/>
  <c r="I23" i="19" s="1"/>
  <c r="T13" i="12"/>
  <c r="D13" i="12"/>
  <c r="AU13" i="12"/>
  <c r="AE13" i="12"/>
  <c r="AE13" i="19" s="1"/>
  <c r="O13" i="12"/>
  <c r="AP13" i="12"/>
  <c r="Z13" i="12"/>
  <c r="J13" i="12"/>
  <c r="AK5" i="12"/>
  <c r="AX23" i="12"/>
  <c r="AD23" i="12"/>
  <c r="N29" i="12"/>
  <c r="N29" i="19" s="1"/>
  <c r="AI23" i="12"/>
  <c r="O23" i="12"/>
  <c r="AS21" i="12"/>
  <c r="AC21" i="12"/>
  <c r="M21" i="12"/>
  <c r="AZ21" i="12"/>
  <c r="AJ21" i="12"/>
  <c r="T21" i="12"/>
  <c r="D21" i="12"/>
  <c r="AY21" i="12"/>
  <c r="AI21" i="12"/>
  <c r="S21" i="12"/>
  <c r="C21" i="12"/>
  <c r="AT21" i="12"/>
  <c r="AD21" i="12"/>
  <c r="N21" i="12"/>
  <c r="N17" i="12"/>
  <c r="AP18" i="12"/>
  <c r="Z18" i="12"/>
  <c r="J18" i="12"/>
  <c r="AO13" i="12"/>
  <c r="AO13" i="19" s="1"/>
  <c r="Y13" i="12"/>
  <c r="Y13" i="19" s="1"/>
  <c r="I13" i="12"/>
  <c r="I13" i="19" s="1"/>
  <c r="AU11" i="12"/>
  <c r="AE11" i="12"/>
  <c r="O11" i="12"/>
  <c r="AZ8" i="12"/>
  <c r="AJ8" i="12"/>
  <c r="T8" i="12"/>
  <c r="D8" i="12"/>
  <c r="AV13" i="12"/>
  <c r="AV13" i="19" s="1"/>
  <c r="AF13" i="12"/>
  <c r="AF13" i="19" s="1"/>
  <c r="P13" i="12"/>
  <c r="P13" i="19" s="1"/>
  <c r="AX11" i="12"/>
  <c r="AX11" i="19" s="1"/>
  <c r="AD11" i="12"/>
  <c r="F7" i="12"/>
  <c r="AR5" i="12"/>
  <c r="AR5" i="19" s="1"/>
  <c r="AB5" i="12"/>
  <c r="AB5" i="19" s="1"/>
  <c r="L5" i="12"/>
  <c r="L5" i="19" s="1"/>
  <c r="AT3" i="12"/>
  <c r="V3" i="12"/>
  <c r="AQ13" i="12"/>
  <c r="AA13" i="12"/>
  <c r="K13" i="12"/>
  <c r="AT8" i="12"/>
  <c r="AD8" i="12"/>
  <c r="N8" i="12"/>
  <c r="AO7" i="12"/>
  <c r="AO7" i="19" s="1"/>
  <c r="AM5" i="12"/>
  <c r="W5" i="12"/>
  <c r="G5" i="12"/>
  <c r="AL4" i="12"/>
  <c r="R4" i="12"/>
  <c r="Q3" i="12"/>
  <c r="AL13" i="12"/>
  <c r="V13" i="12"/>
  <c r="F13" i="12"/>
  <c r="AP5" i="12"/>
  <c r="Z5" i="12"/>
  <c r="J5" i="12"/>
  <c r="E5" i="12"/>
  <c r="AT23" i="12"/>
  <c r="Z23" i="12"/>
  <c r="AY23" i="12"/>
  <c r="AE23" i="12"/>
  <c r="G23" i="12"/>
  <c r="AO21" i="12"/>
  <c r="AO21" i="19" s="1"/>
  <c r="Y21" i="12"/>
  <c r="Y21" i="19" s="1"/>
  <c r="AP23" i="12"/>
  <c r="AV21" i="12"/>
  <c r="AV21" i="19" s="1"/>
  <c r="AF21" i="12"/>
  <c r="AF21" i="19" s="1"/>
  <c r="P21" i="12"/>
  <c r="P21" i="19" s="1"/>
  <c r="AU21" i="12"/>
  <c r="AU21" i="19" s="1"/>
  <c r="AE21" i="12"/>
  <c r="O21" i="12"/>
  <c r="O21" i="19" s="1"/>
  <c r="AP21" i="12"/>
  <c r="Z21" i="12"/>
  <c r="J21" i="12"/>
  <c r="AL18" i="12"/>
  <c r="V18" i="12"/>
  <c r="AK13" i="12"/>
  <c r="U13" i="12"/>
  <c r="E13" i="12"/>
  <c r="AQ11" i="12"/>
  <c r="AA11" i="12"/>
  <c r="K11" i="12"/>
  <c r="AV8" i="12"/>
  <c r="AF8" i="12"/>
  <c r="P8" i="12"/>
  <c r="AR13" i="12"/>
  <c r="AR13" i="19" s="1"/>
  <c r="AB13" i="12"/>
  <c r="AB13" i="19" s="1"/>
  <c r="L13" i="12"/>
  <c r="L13" i="19" s="1"/>
  <c r="AT11" i="12"/>
  <c r="V11" i="12"/>
  <c r="AN5" i="12"/>
  <c r="X5" i="12"/>
  <c r="H5" i="12"/>
  <c r="AL3" i="12"/>
  <c r="R3" i="12"/>
  <c r="R3" i="19" s="1"/>
  <c r="AM13" i="12"/>
  <c r="W13" i="12"/>
  <c r="G13" i="12"/>
  <c r="AG11" i="12"/>
  <c r="AP8" i="12"/>
  <c r="Z8" i="12"/>
  <c r="AY5" i="12"/>
  <c r="AI5" i="12"/>
  <c r="S5" i="12"/>
  <c r="C5" i="12"/>
  <c r="AH4" i="12"/>
  <c r="N4" i="12"/>
  <c r="AX13" i="12"/>
  <c r="AH13" i="12"/>
  <c r="R13" i="12"/>
  <c r="AL5" i="12"/>
  <c r="V5" i="12"/>
  <c r="F5" i="12"/>
  <c r="AQ3" i="12"/>
  <c r="AR3" i="18"/>
  <c r="AB3" i="18"/>
  <c r="L3" i="18"/>
  <c r="W37" i="18"/>
  <c r="AM21" i="18"/>
  <c r="AM21" i="19" s="1"/>
  <c r="G21" i="18"/>
  <c r="G21" i="19" s="1"/>
  <c r="V37" i="18"/>
  <c r="AX21" i="18"/>
  <c r="AX21" i="19" s="1"/>
  <c r="V21" i="18"/>
  <c r="V21" i="19" s="1"/>
  <c r="R51" i="18"/>
  <c r="R51" i="19" s="1"/>
  <c r="AI44" i="18"/>
  <c r="C44" i="18"/>
  <c r="AL43" i="18"/>
  <c r="R43" i="18"/>
  <c r="B43" i="18"/>
  <c r="AP39" i="18"/>
  <c r="AQ36" i="18"/>
  <c r="C36" i="18"/>
  <c r="AT27" i="18"/>
  <c r="AD27" i="18"/>
  <c r="N27" i="18"/>
  <c r="B27" i="18"/>
  <c r="AP23" i="18"/>
  <c r="N19" i="18"/>
  <c r="N19" i="19" s="1"/>
  <c r="AQ16" i="18"/>
  <c r="K16" i="18"/>
  <c r="AI8" i="18"/>
  <c r="C8" i="18"/>
  <c r="R7" i="18"/>
  <c r="AU37" i="18"/>
  <c r="AU37" i="19" s="1"/>
  <c r="O37" i="18"/>
  <c r="O37" i="19" s="1"/>
  <c r="AD24" i="18"/>
  <c r="AE21" i="18"/>
  <c r="AE21" i="19" s="1"/>
  <c r="AT16" i="18"/>
  <c r="AT8" i="18"/>
  <c r="AX37" i="18"/>
  <c r="AX37" i="19" s="1"/>
  <c r="R37" i="18"/>
  <c r="AP21" i="18"/>
  <c r="R21" i="18"/>
  <c r="AP13" i="18"/>
  <c r="Z13" i="18"/>
  <c r="Z13" i="19" s="1"/>
  <c r="B13" i="18"/>
  <c r="F5" i="18"/>
  <c r="AL5" i="18"/>
  <c r="AZ3" i="18"/>
  <c r="AJ3" i="18"/>
  <c r="T3" i="18"/>
  <c r="D3" i="18"/>
  <c r="AA44" i="18"/>
  <c r="AX43" i="18"/>
  <c r="AH43" i="18"/>
  <c r="N43" i="18"/>
  <c r="AH39" i="18"/>
  <c r="AL35" i="18"/>
  <c r="AH31" i="18"/>
  <c r="AP27" i="18"/>
  <c r="Z27" i="18"/>
  <c r="J27" i="18"/>
  <c r="AI16" i="18"/>
  <c r="C16" i="18"/>
  <c r="AA8" i="18"/>
  <c r="AP3" i="18"/>
  <c r="AT40" i="18"/>
  <c r="AM37" i="18"/>
  <c r="AM37" i="19" s="1"/>
  <c r="G37" i="18"/>
  <c r="G37" i="19" s="1"/>
  <c r="W21" i="18"/>
  <c r="AD16" i="18"/>
  <c r="AD8" i="18"/>
  <c r="AT45" i="18"/>
  <c r="AL37" i="18"/>
  <c r="F37" i="18"/>
  <c r="AL33" i="18"/>
  <c r="V33" i="18"/>
  <c r="AL21" i="18"/>
  <c r="F21" i="18"/>
  <c r="AL13" i="18"/>
  <c r="R13" i="18"/>
  <c r="AT9" i="18"/>
  <c r="AT5" i="18"/>
  <c r="AK43" i="12"/>
  <c r="M43" i="12"/>
  <c r="S43" i="12"/>
  <c r="Q27" i="12"/>
  <c r="W27" i="12"/>
  <c r="AR20" i="12"/>
  <c r="AR20" i="19" s="1"/>
  <c r="AT52" i="12"/>
  <c r="R52" i="12"/>
  <c r="AC49" i="12"/>
  <c r="I49" i="12"/>
  <c r="I49" i="19" s="1"/>
  <c r="AZ49" i="12"/>
  <c r="AB49" i="12"/>
  <c r="H49" i="12"/>
  <c r="H49" i="19" s="1"/>
  <c r="AX43" i="12"/>
  <c r="AH43" i="12"/>
  <c r="R43" i="12"/>
  <c r="F52" i="12"/>
  <c r="AC43" i="12"/>
  <c r="I43" i="12"/>
  <c r="I43" i="19" s="1"/>
  <c r="J40" i="12"/>
  <c r="AK35" i="12"/>
  <c r="U35" i="12"/>
  <c r="E35" i="12"/>
  <c r="T48" i="12"/>
  <c r="C43" i="12"/>
  <c r="I41" i="12"/>
  <c r="I41" i="19" s="1"/>
  <c r="AN36" i="12"/>
  <c r="AU35" i="12"/>
  <c r="AZ37" i="12"/>
  <c r="AT35" i="12"/>
  <c r="O35" i="12"/>
  <c r="AL35" i="12"/>
  <c r="R35" i="12"/>
  <c r="AL27" i="12"/>
  <c r="R27" i="12"/>
  <c r="R27" i="19" s="1"/>
  <c r="J32" i="12"/>
  <c r="AK31" i="12"/>
  <c r="Q31" i="12"/>
  <c r="AD29" i="12"/>
  <c r="AD29" i="19" s="1"/>
  <c r="F29" i="12"/>
  <c r="N25" i="12"/>
  <c r="G27" i="12"/>
  <c r="J23" i="12"/>
  <c r="AD20" i="12"/>
  <c r="AP16" i="12"/>
  <c r="Z16" i="12"/>
  <c r="F21" i="12"/>
  <c r="J17" i="12"/>
  <c r="J17" i="19" s="1"/>
  <c r="AB20" i="12"/>
  <c r="AB20" i="19" s="1"/>
  <c r="M17" i="12"/>
  <c r="AN16" i="12"/>
  <c r="X16" i="12"/>
  <c r="H16" i="12"/>
  <c r="S15" i="12"/>
  <c r="AP14" i="12"/>
  <c r="Z14" i="12"/>
  <c r="J14" i="12"/>
  <c r="F3" i="12"/>
  <c r="N16" i="12"/>
  <c r="AO15" i="12"/>
  <c r="AO15" i="19" s="1"/>
  <c r="Q11" i="12"/>
  <c r="Y7" i="12"/>
  <c r="Y7" i="19" s="1"/>
  <c r="AC5" i="12"/>
  <c r="AN4" i="12"/>
  <c r="AA3" i="12"/>
  <c r="AT50" i="18"/>
  <c r="AT46" i="18"/>
  <c r="AT42" i="18"/>
  <c r="AT38" i="18"/>
  <c r="AT34" i="18"/>
  <c r="AT30" i="18"/>
  <c r="AT26" i="18"/>
  <c r="AT22" i="18"/>
  <c r="AT18" i="18"/>
  <c r="AT14" i="18"/>
  <c r="AT10" i="18"/>
  <c r="AT6" i="18"/>
  <c r="AP52" i="12"/>
  <c r="J52" i="12"/>
  <c r="R2" i="18"/>
  <c r="N49" i="12"/>
  <c r="AR52" i="12"/>
  <c r="AR52" i="19" s="1"/>
  <c r="AS49" i="12"/>
  <c r="Y49" i="12"/>
  <c r="Y49" i="19" s="1"/>
  <c r="E49" i="12"/>
  <c r="AR49" i="12"/>
  <c r="X49" i="12"/>
  <c r="X49" i="19" s="1"/>
  <c r="D49" i="12"/>
  <c r="AT43" i="12"/>
  <c r="AD43" i="12"/>
  <c r="N43" i="12"/>
  <c r="AS43" i="12"/>
  <c r="Y43" i="12"/>
  <c r="Y43" i="19" s="1"/>
  <c r="E43" i="12"/>
  <c r="R36" i="12"/>
  <c r="AW35" i="12"/>
  <c r="AG35" i="12"/>
  <c r="Q35" i="12"/>
  <c r="AX49" i="12"/>
  <c r="V41" i="12"/>
  <c r="B37" i="12"/>
  <c r="D48" i="12"/>
  <c r="Z46" i="12"/>
  <c r="AY43" i="12"/>
  <c r="AR40" i="12"/>
  <c r="AR40" i="19" s="1"/>
  <c r="AX38" i="12"/>
  <c r="AK37" i="12"/>
  <c r="X36" i="12"/>
  <c r="AQ35" i="12"/>
  <c r="AJ37" i="12"/>
  <c r="AE35" i="12"/>
  <c r="K35" i="12"/>
  <c r="AH35" i="12"/>
  <c r="N35" i="12"/>
  <c r="AH27" i="12"/>
  <c r="N27" i="12"/>
  <c r="AG31" i="12"/>
  <c r="M31" i="12"/>
  <c r="AW27" i="12"/>
  <c r="AO23" i="12"/>
  <c r="AO23" i="19" s="1"/>
  <c r="AX20" i="12"/>
  <c r="R20" i="12"/>
  <c r="AL16" i="12"/>
  <c r="L20" i="12"/>
  <c r="L20" i="19" s="1"/>
  <c r="AZ16" i="12"/>
  <c r="AJ16" i="12"/>
  <c r="T16" i="12"/>
  <c r="D16" i="12"/>
  <c r="C15" i="12"/>
  <c r="AL14" i="12"/>
  <c r="V14" i="12"/>
  <c r="F14" i="12"/>
  <c r="J16" i="12"/>
  <c r="Y15" i="12"/>
  <c r="Y15" i="19" s="1"/>
  <c r="I7" i="12"/>
  <c r="I7" i="19" s="1"/>
  <c r="AW3" i="12"/>
  <c r="U5" i="12"/>
  <c r="X4" i="12"/>
  <c r="K3" i="12"/>
  <c r="AD49" i="12"/>
  <c r="AD49" i="19" s="1"/>
  <c r="J49" i="12"/>
  <c r="J49" i="19" s="1"/>
  <c r="AB52" i="12"/>
  <c r="AB52" i="19" s="1"/>
  <c r="AH50" i="12"/>
  <c r="AO49" i="12"/>
  <c r="AO49" i="19" s="1"/>
  <c r="U49" i="12"/>
  <c r="AN49" i="12"/>
  <c r="AN49" i="19" s="1"/>
  <c r="T49" i="12"/>
  <c r="AH47" i="12"/>
  <c r="AP43" i="12"/>
  <c r="Z43" i="12"/>
  <c r="F43" i="12"/>
  <c r="F43" i="19" s="1"/>
  <c r="R48" i="12"/>
  <c r="AL44" i="12"/>
  <c r="AO43" i="12"/>
  <c r="AO43" i="19" s="1"/>
  <c r="U43" i="12"/>
  <c r="Z40" i="12"/>
  <c r="N36" i="12"/>
  <c r="AS35" i="12"/>
  <c r="AC35" i="12"/>
  <c r="M35" i="12"/>
  <c r="N41" i="12"/>
  <c r="R46" i="12"/>
  <c r="AI43" i="12"/>
  <c r="AO41" i="12"/>
  <c r="AO41" i="19" s="1"/>
  <c r="AB40" i="12"/>
  <c r="AB40" i="19" s="1"/>
  <c r="AH38" i="12"/>
  <c r="U37" i="12"/>
  <c r="H36" i="12"/>
  <c r="AM35" i="12"/>
  <c r="T37" i="12"/>
  <c r="AA35" i="12"/>
  <c r="C35" i="12"/>
  <c r="AD35" i="12"/>
  <c r="F35" i="12"/>
  <c r="Z31" i="12"/>
  <c r="J31" i="12"/>
  <c r="AX27" i="12"/>
  <c r="AX27" i="19" s="1"/>
  <c r="AD27" i="12"/>
  <c r="F27" i="12"/>
  <c r="F27" i="19" s="1"/>
  <c r="Z32" i="12"/>
  <c r="AW31" i="12"/>
  <c r="AC31" i="12"/>
  <c r="E31" i="12"/>
  <c r="AG27" i="12"/>
  <c r="AP29" i="12"/>
  <c r="V29" i="12"/>
  <c r="AT25" i="12"/>
  <c r="AM27" i="12"/>
  <c r="Y23" i="12"/>
  <c r="Y23" i="19" s="1"/>
  <c r="AT20" i="12"/>
  <c r="N20" i="12"/>
  <c r="AX16" i="12"/>
  <c r="AH16" i="12"/>
  <c r="I21" i="12"/>
  <c r="I21" i="19" s="1"/>
  <c r="AS17" i="12"/>
  <c r="AV16" i="12"/>
  <c r="AF16" i="12"/>
  <c r="P16" i="12"/>
  <c r="AY15" i="12"/>
  <c r="AX14" i="12"/>
  <c r="AH14" i="12"/>
  <c r="R11" i="12"/>
  <c r="R11" i="19" s="1"/>
  <c r="V16" i="12"/>
  <c r="I15" i="12"/>
  <c r="I15" i="19" s="1"/>
  <c r="AW11" i="12"/>
  <c r="AG3" i="12"/>
  <c r="AS5" i="12"/>
  <c r="M5" i="12"/>
  <c r="H4" i="12"/>
  <c r="AL51" i="18"/>
  <c r="V51" i="18"/>
  <c r="F51" i="18"/>
  <c r="R47" i="18"/>
  <c r="R47" i="19" s="1"/>
  <c r="AX39" i="18"/>
  <c r="R39" i="18"/>
  <c r="AP35" i="18"/>
  <c r="Z35" i="18"/>
  <c r="F35" i="18"/>
  <c r="AX23" i="18"/>
  <c r="R23" i="18"/>
  <c r="AD52" i="18"/>
  <c r="AT52" i="18"/>
  <c r="AD36" i="18"/>
  <c r="AT36" i="18"/>
  <c r="AD12" i="18"/>
  <c r="C12" i="18"/>
  <c r="AI12" i="18"/>
  <c r="AT12" i="18"/>
  <c r="K12" i="18"/>
  <c r="AQ12" i="18"/>
  <c r="O15" i="18"/>
  <c r="J15" i="18"/>
  <c r="R15" i="18"/>
  <c r="W3" i="18"/>
  <c r="F3" i="18"/>
  <c r="AD3" i="18"/>
  <c r="AT3" i="18"/>
  <c r="N3" i="18"/>
  <c r="N3" i="19" s="1"/>
  <c r="AH3" i="18"/>
  <c r="AX3" i="18"/>
  <c r="N4" i="18"/>
  <c r="AD4" i="18"/>
  <c r="AT4" i="18"/>
  <c r="S4" i="18"/>
  <c r="AY4" i="18"/>
  <c r="R4" i="18"/>
  <c r="R4" i="19" s="1"/>
  <c r="AH4" i="18"/>
  <c r="AH4" i="19" s="1"/>
  <c r="AX4" i="18"/>
  <c r="AX4" i="19" s="1"/>
  <c r="AA4" i="18"/>
  <c r="AT51" i="18"/>
  <c r="AD51" i="18"/>
  <c r="N51" i="18"/>
  <c r="N51" i="19" s="1"/>
  <c r="B51" i="18"/>
  <c r="AX47" i="18"/>
  <c r="AX35" i="18"/>
  <c r="AH35" i="18"/>
  <c r="R35" i="18"/>
  <c r="R35" i="19" s="1"/>
  <c r="B35" i="18"/>
  <c r="AH23" i="18"/>
  <c r="AP15" i="18"/>
  <c r="AL3" i="18"/>
  <c r="B3" i="18"/>
  <c r="AD28" i="18"/>
  <c r="AT28" i="18"/>
  <c r="Z4" i="18"/>
  <c r="AQ52" i="18"/>
  <c r="K52" i="18"/>
  <c r="AP51" i="18"/>
  <c r="AP51" i="19" s="1"/>
  <c r="Z51" i="18"/>
  <c r="Z51" i="19" s="1"/>
  <c r="J51" i="18"/>
  <c r="AH47" i="18"/>
  <c r="AY36" i="18"/>
  <c r="S36" i="18"/>
  <c r="AT35" i="18"/>
  <c r="AD35" i="18"/>
  <c r="N35" i="18"/>
  <c r="AA28" i="18"/>
  <c r="AP19" i="18"/>
  <c r="AP19" i="19" s="1"/>
  <c r="Z19" i="18"/>
  <c r="Z19" i="19" s="1"/>
  <c r="F19" i="18"/>
  <c r="AH15" i="18"/>
  <c r="AA12" i="18"/>
  <c r="G11" i="18"/>
  <c r="F11" i="18"/>
  <c r="V11" i="18"/>
  <c r="V11" i="19" s="1"/>
  <c r="AL11" i="18"/>
  <c r="J11" i="18"/>
  <c r="Z11" i="18"/>
  <c r="AP11" i="18"/>
  <c r="K4" i="18"/>
  <c r="V3" i="18"/>
  <c r="N52" i="18"/>
  <c r="AD44" i="18"/>
  <c r="AT44" i="18"/>
  <c r="N36" i="18"/>
  <c r="AD20" i="18"/>
  <c r="AT20" i="18"/>
  <c r="N12" i="18"/>
  <c r="V4" i="18"/>
  <c r="V4" i="19" s="1"/>
  <c r="AP45" i="18"/>
  <c r="R45" i="18"/>
  <c r="B45" i="18"/>
  <c r="AW47" i="12"/>
  <c r="AG47" i="12"/>
  <c r="Q47" i="12"/>
  <c r="AM47" i="12"/>
  <c r="W47" i="12"/>
  <c r="G47" i="12"/>
  <c r="AS45" i="12"/>
  <c r="AC45" i="12"/>
  <c r="M45" i="12"/>
  <c r="AV44" i="12"/>
  <c r="AF44" i="12"/>
  <c r="P44" i="12"/>
  <c r="AO25" i="12"/>
  <c r="AO25" i="19" s="1"/>
  <c r="Y25" i="12"/>
  <c r="Y25" i="19" s="1"/>
  <c r="I25" i="12"/>
  <c r="I25" i="19" s="1"/>
  <c r="AE45" i="18"/>
  <c r="AU25" i="18"/>
  <c r="O25" i="18"/>
  <c r="AH45" i="18"/>
  <c r="N45" i="18"/>
  <c r="N45" i="19" s="1"/>
  <c r="AH41" i="18"/>
  <c r="AT25" i="18"/>
  <c r="J13" i="18"/>
  <c r="J13" i="19" s="1"/>
  <c r="AP9" i="18"/>
  <c r="R9" i="18"/>
  <c r="R9" i="19" s="1"/>
  <c r="AP5" i="18"/>
  <c r="R5" i="18"/>
  <c r="R5" i="19" s="1"/>
  <c r="BB504" i="3"/>
  <c r="AH52" i="12"/>
  <c r="N52" i="12"/>
  <c r="AN52" i="12"/>
  <c r="X52" i="12"/>
  <c r="H52" i="12"/>
  <c r="AT50" i="12"/>
  <c r="AD50" i="12"/>
  <c r="N50" i="12"/>
  <c r="AW49" i="12"/>
  <c r="AG49" i="12"/>
  <c r="Q49" i="12"/>
  <c r="AZ48" i="12"/>
  <c r="AV49" i="12"/>
  <c r="AF49" i="12"/>
  <c r="P49" i="12"/>
  <c r="AX47" i="12"/>
  <c r="AD47" i="12"/>
  <c r="N47" i="12"/>
  <c r="AZ45" i="12"/>
  <c r="AJ45" i="12"/>
  <c r="T45" i="12"/>
  <c r="D45" i="12"/>
  <c r="H41" i="12"/>
  <c r="H41" i="19" s="1"/>
  <c r="AL48" i="12"/>
  <c r="J48" i="12"/>
  <c r="AS47" i="12"/>
  <c r="AC47" i="12"/>
  <c r="M47" i="12"/>
  <c r="AU45" i="12"/>
  <c r="AE45" i="12"/>
  <c r="O45" i="12"/>
  <c r="AX44" i="12"/>
  <c r="AH44" i="12"/>
  <c r="N44" i="12"/>
  <c r="AW43" i="12"/>
  <c r="AG43" i="12"/>
  <c r="Q43" i="12"/>
  <c r="AY41" i="12"/>
  <c r="AI41" i="12"/>
  <c r="S41" i="12"/>
  <c r="C41" i="12"/>
  <c r="AL40" i="12"/>
  <c r="V40" i="12"/>
  <c r="F40" i="12"/>
  <c r="AQ37" i="12"/>
  <c r="AA37" i="12"/>
  <c r="K37" i="12"/>
  <c r="AT36" i="12"/>
  <c r="AD36" i="12"/>
  <c r="J36" i="12"/>
  <c r="AH49" i="12"/>
  <c r="AP45" i="12"/>
  <c r="Z45" i="12"/>
  <c r="Z45" i="19" s="1"/>
  <c r="J45" i="12"/>
  <c r="AX41" i="12"/>
  <c r="AH41" i="12"/>
  <c r="R41" i="12"/>
  <c r="B41" i="12"/>
  <c r="AP37" i="12"/>
  <c r="V37" i="12"/>
  <c r="V37" i="19" s="1"/>
  <c r="F37" i="12"/>
  <c r="F37" i="19" s="1"/>
  <c r="AF48" i="12"/>
  <c r="P48" i="12"/>
  <c r="AY47" i="12"/>
  <c r="AI47" i="12"/>
  <c r="S47" i="12"/>
  <c r="C47" i="12"/>
  <c r="AL46" i="12"/>
  <c r="V46" i="12"/>
  <c r="F46" i="12"/>
  <c r="AO45" i="12"/>
  <c r="AO45" i="19" s="1"/>
  <c r="Y45" i="12"/>
  <c r="Y45" i="19" s="1"/>
  <c r="I45" i="12"/>
  <c r="I45" i="19" s="1"/>
  <c r="AR44" i="12"/>
  <c r="AR44" i="19" s="1"/>
  <c r="AB44" i="12"/>
  <c r="AB44" i="19" s="1"/>
  <c r="L44" i="12"/>
  <c r="L44" i="19" s="1"/>
  <c r="AU43" i="12"/>
  <c r="AE43" i="12"/>
  <c r="O43" i="12"/>
  <c r="AK41" i="12"/>
  <c r="U41" i="12"/>
  <c r="E41" i="12"/>
  <c r="AN40" i="12"/>
  <c r="X40" i="12"/>
  <c r="H40" i="12"/>
  <c r="AT38" i="12"/>
  <c r="AD38" i="12"/>
  <c r="N38" i="12"/>
  <c r="AW37" i="12"/>
  <c r="AG37" i="12"/>
  <c r="Q37" i="12"/>
  <c r="AZ36" i="12"/>
  <c r="AJ36" i="12"/>
  <c r="T36" i="12"/>
  <c r="D36" i="12"/>
  <c r="AV37" i="12"/>
  <c r="AV37" i="19" s="1"/>
  <c r="AF37" i="12"/>
  <c r="AF37" i="19" s="1"/>
  <c r="P37" i="12"/>
  <c r="P37" i="19" s="1"/>
  <c r="AX35" i="12"/>
  <c r="W35" i="12"/>
  <c r="G35" i="12"/>
  <c r="AO33" i="12"/>
  <c r="AO33" i="19" s="1"/>
  <c r="Y33" i="12"/>
  <c r="Y33" i="19" s="1"/>
  <c r="I33" i="12"/>
  <c r="I33" i="19" s="1"/>
  <c r="AP35" i="12"/>
  <c r="Z35" i="12"/>
  <c r="AV33" i="12"/>
  <c r="AF33" i="12"/>
  <c r="P33" i="12"/>
  <c r="AP27" i="12"/>
  <c r="Z27" i="12"/>
  <c r="J27" i="12"/>
  <c r="AV25" i="12"/>
  <c r="AF25" i="12"/>
  <c r="P25" i="12"/>
  <c r="AY33" i="12"/>
  <c r="AI33" i="12"/>
  <c r="S33" i="12"/>
  <c r="C33" i="12"/>
  <c r="BB33" i="12" s="1"/>
  <c r="AL32" i="12"/>
  <c r="V32" i="12"/>
  <c r="F32" i="12"/>
  <c r="AO31" i="12"/>
  <c r="AO31" i="19" s="1"/>
  <c r="Y31" i="12"/>
  <c r="Y31" i="19" s="1"/>
  <c r="AQ29" i="12"/>
  <c r="AA29" i="12"/>
  <c r="K29" i="12"/>
  <c r="AS27" i="12"/>
  <c r="AC27" i="12"/>
  <c r="M27" i="12"/>
  <c r="AU25" i="12"/>
  <c r="AE25" i="12"/>
  <c r="O25" i="12"/>
  <c r="AP33" i="12"/>
  <c r="Z33" i="12"/>
  <c r="J33" i="12"/>
  <c r="J33" i="19" s="1"/>
  <c r="AX29" i="12"/>
  <c r="AH29" i="12"/>
  <c r="AH29" i="19" s="1"/>
  <c r="R29" i="12"/>
  <c r="B29" i="12"/>
  <c r="BB29" i="12" s="1"/>
  <c r="AP25" i="12"/>
  <c r="Z25" i="12"/>
  <c r="J25" i="12"/>
  <c r="AY27" i="12"/>
  <c r="AI27" i="12"/>
  <c r="S27" i="12"/>
  <c r="C27" i="12"/>
  <c r="AK25" i="12"/>
  <c r="U25" i="12"/>
  <c r="E25" i="12"/>
  <c r="AQ23" i="12"/>
  <c r="AA23" i="12"/>
  <c r="K23" i="12"/>
  <c r="F23" i="12"/>
  <c r="AK23" i="12"/>
  <c r="U23" i="12"/>
  <c r="E23" i="12"/>
  <c r="AP20" i="12"/>
  <c r="Z20" i="12"/>
  <c r="J20" i="12"/>
  <c r="AU17" i="12"/>
  <c r="AE17" i="12"/>
  <c r="AE17" i="19" s="1"/>
  <c r="O17" i="12"/>
  <c r="AL17" i="12"/>
  <c r="V17" i="12"/>
  <c r="F17" i="12"/>
  <c r="F17" i="19" s="1"/>
  <c r="AN20" i="12"/>
  <c r="X20" i="12"/>
  <c r="H20" i="12"/>
  <c r="AO17" i="12"/>
  <c r="AO17" i="19" s="1"/>
  <c r="Y17" i="12"/>
  <c r="Y17" i="19" s="1"/>
  <c r="I17" i="12"/>
  <c r="I17" i="19" s="1"/>
  <c r="AU15" i="12"/>
  <c r="AE15" i="12"/>
  <c r="O15" i="12"/>
  <c r="AP11" i="12"/>
  <c r="Z11" i="12"/>
  <c r="J11" i="12"/>
  <c r="AP3" i="12"/>
  <c r="Z3" i="12"/>
  <c r="J3" i="12"/>
  <c r="AK15" i="12"/>
  <c r="U15" i="12"/>
  <c r="E15" i="12"/>
  <c r="AP12" i="12"/>
  <c r="Z12" i="12"/>
  <c r="AS11" i="12"/>
  <c r="AC11" i="12"/>
  <c r="M11" i="12"/>
  <c r="AK7" i="12"/>
  <c r="U7" i="12"/>
  <c r="E7" i="12"/>
  <c r="AP4" i="12"/>
  <c r="Z4" i="12"/>
  <c r="J4" i="12"/>
  <c r="AS3" i="12"/>
  <c r="AC3" i="12"/>
  <c r="M3" i="12"/>
  <c r="AL9" i="12"/>
  <c r="V9" i="12"/>
  <c r="AW5" i="12"/>
  <c r="AG5" i="12"/>
  <c r="Q5" i="12"/>
  <c r="AZ4" i="12"/>
  <c r="AJ4" i="12"/>
  <c r="T4" i="12"/>
  <c r="D4" i="12"/>
  <c r="AM3" i="12"/>
  <c r="W3" i="12"/>
  <c r="G3" i="12"/>
  <c r="W45" i="18"/>
  <c r="AM25" i="18"/>
  <c r="G25" i="18"/>
  <c r="AX45" i="18"/>
  <c r="AD45" i="18"/>
  <c r="AD45" i="19" s="1"/>
  <c r="J45" i="18"/>
  <c r="J45" i="19" s="1"/>
  <c r="R41" i="18"/>
  <c r="R41" i="19" s="1"/>
  <c r="N33" i="18"/>
  <c r="B33" i="18"/>
  <c r="J29" i="19"/>
  <c r="AH25" i="18"/>
  <c r="V17" i="19"/>
  <c r="AL9" i="18"/>
  <c r="N9" i="18"/>
  <c r="N9" i="19" s="1"/>
  <c r="AZ52" i="12"/>
  <c r="AJ52" i="12"/>
  <c r="T52" i="12"/>
  <c r="D52" i="12"/>
  <c r="AP50" i="12"/>
  <c r="Z50" i="12"/>
  <c r="J50" i="12"/>
  <c r="AT47" i="12"/>
  <c r="Z47" i="12"/>
  <c r="J47" i="12"/>
  <c r="AV45" i="12"/>
  <c r="AV45" i="19" s="1"/>
  <c r="AF45" i="12"/>
  <c r="AF45" i="19" s="1"/>
  <c r="P45" i="12"/>
  <c r="P45" i="19" s="1"/>
  <c r="AO47" i="12"/>
  <c r="AO47" i="19" s="1"/>
  <c r="Y47" i="12"/>
  <c r="Y47" i="19" s="1"/>
  <c r="I47" i="12"/>
  <c r="I47" i="19" s="1"/>
  <c r="AQ45" i="12"/>
  <c r="AA45" i="12"/>
  <c r="K45" i="12"/>
  <c r="AT44" i="12"/>
  <c r="AD44" i="12"/>
  <c r="J44" i="12"/>
  <c r="R49" i="12"/>
  <c r="AL45" i="12"/>
  <c r="V45" i="12"/>
  <c r="F45" i="12"/>
  <c r="AB48" i="12"/>
  <c r="AB48" i="19" s="1"/>
  <c r="L48" i="12"/>
  <c r="L48" i="19" s="1"/>
  <c r="AU47" i="12"/>
  <c r="AE47" i="12"/>
  <c r="O47" i="12"/>
  <c r="AK45" i="12"/>
  <c r="U45" i="12"/>
  <c r="E45" i="12"/>
  <c r="AN44" i="12"/>
  <c r="X44" i="12"/>
  <c r="H44" i="12"/>
  <c r="AQ43" i="12"/>
  <c r="AA43" i="12"/>
  <c r="K43" i="12"/>
  <c r="AW41" i="12"/>
  <c r="AG41" i="12"/>
  <c r="Q41" i="12"/>
  <c r="AZ40" i="12"/>
  <c r="AJ40" i="12"/>
  <c r="T40" i="12"/>
  <c r="D40" i="12"/>
  <c r="AP38" i="12"/>
  <c r="Z38" i="12"/>
  <c r="J38" i="12"/>
  <c r="AS37" i="12"/>
  <c r="AC37" i="12"/>
  <c r="M37" i="12"/>
  <c r="AV36" i="12"/>
  <c r="AF36" i="12"/>
  <c r="P36" i="12"/>
  <c r="AR37" i="12"/>
  <c r="AR37" i="19" s="1"/>
  <c r="AB37" i="12"/>
  <c r="AB37" i="19" s="1"/>
  <c r="L37" i="12"/>
  <c r="L37" i="19" s="1"/>
  <c r="AK33" i="12"/>
  <c r="U33" i="12"/>
  <c r="E33" i="12"/>
  <c r="AR33" i="12"/>
  <c r="AB33" i="12"/>
  <c r="L33" i="12"/>
  <c r="AR25" i="12"/>
  <c r="AB25" i="12"/>
  <c r="L25" i="12"/>
  <c r="AU33" i="12"/>
  <c r="AE33" i="12"/>
  <c r="AE33" i="19" s="1"/>
  <c r="O33" i="12"/>
  <c r="AO27" i="12"/>
  <c r="AO27" i="19" s="1"/>
  <c r="Y27" i="12"/>
  <c r="Y27" i="19" s="1"/>
  <c r="I27" i="12"/>
  <c r="I27" i="19" s="1"/>
  <c r="AQ25" i="12"/>
  <c r="AA25" i="12"/>
  <c r="K25" i="12"/>
  <c r="AH37" i="12"/>
  <c r="AH37" i="19" s="1"/>
  <c r="AL33" i="12"/>
  <c r="V33" i="12"/>
  <c r="V33" i="19" s="1"/>
  <c r="F33" i="12"/>
  <c r="F33" i="19" s="1"/>
  <c r="AL25" i="12"/>
  <c r="V25" i="12"/>
  <c r="F25" i="12"/>
  <c r="AU27" i="12"/>
  <c r="AE27" i="12"/>
  <c r="O27" i="12"/>
  <c r="AW25" i="12"/>
  <c r="AG25" i="12"/>
  <c r="Q25" i="12"/>
  <c r="AW23" i="12"/>
  <c r="AG23" i="12"/>
  <c r="Q23" i="12"/>
  <c r="AL20" i="12"/>
  <c r="V20" i="12"/>
  <c r="F20" i="12"/>
  <c r="AX17" i="12"/>
  <c r="AH17" i="12"/>
  <c r="R17" i="12"/>
  <c r="B17" i="12"/>
  <c r="AZ20" i="12"/>
  <c r="AJ20" i="12"/>
  <c r="T20" i="12"/>
  <c r="D20" i="12"/>
  <c r="AK17" i="12"/>
  <c r="U17" i="12"/>
  <c r="E17" i="12"/>
  <c r="AQ15" i="12"/>
  <c r="AA15" i="12"/>
  <c r="K15" i="12"/>
  <c r="F11" i="12"/>
  <c r="AW15" i="12"/>
  <c r="AG15" i="12"/>
  <c r="Q15" i="12"/>
  <c r="AO11" i="12"/>
  <c r="AO11" i="19" s="1"/>
  <c r="Y11" i="12"/>
  <c r="Y11" i="19" s="1"/>
  <c r="I11" i="12"/>
  <c r="I11" i="19" s="1"/>
  <c r="AW7" i="12"/>
  <c r="AG7" i="12"/>
  <c r="Q7" i="12"/>
  <c r="AO3" i="12"/>
  <c r="AO3" i="19" s="1"/>
  <c r="Y3" i="12"/>
  <c r="Y3" i="19" s="1"/>
  <c r="I3" i="12"/>
  <c r="I3" i="19" s="1"/>
  <c r="AV4" i="12"/>
  <c r="AF4" i="12"/>
  <c r="P4" i="12"/>
  <c r="AY3" i="12"/>
  <c r="AI3" i="12"/>
  <c r="S3" i="12"/>
  <c r="C3" i="12"/>
  <c r="Z33" i="19"/>
  <c r="R25" i="18"/>
  <c r="AV52" i="12"/>
  <c r="AF52" i="12"/>
  <c r="P52" i="12"/>
  <c r="AL50" i="12"/>
  <c r="V50" i="12"/>
  <c r="AL47" i="12"/>
  <c r="V47" i="12"/>
  <c r="F47" i="12"/>
  <c r="AR45" i="12"/>
  <c r="AR45" i="19" s="1"/>
  <c r="AB45" i="12"/>
  <c r="AB45" i="19" s="1"/>
  <c r="L45" i="12"/>
  <c r="L45" i="19" s="1"/>
  <c r="AL52" i="12"/>
  <c r="AK47" i="12"/>
  <c r="U47" i="12"/>
  <c r="E47" i="12"/>
  <c r="AM45" i="12"/>
  <c r="W45" i="12"/>
  <c r="G45" i="12"/>
  <c r="AP44" i="12"/>
  <c r="Z44" i="12"/>
  <c r="F44" i="12"/>
  <c r="AT40" i="12"/>
  <c r="AD40" i="12"/>
  <c r="N40" i="12"/>
  <c r="AX45" i="12"/>
  <c r="AH45" i="12"/>
  <c r="R45" i="12"/>
  <c r="B45" i="12"/>
  <c r="BB45" i="12" s="1"/>
  <c r="AP41" i="12"/>
  <c r="Z41" i="12"/>
  <c r="J41" i="12"/>
  <c r="X48" i="12"/>
  <c r="AQ47" i="12"/>
  <c r="AA47" i="12"/>
  <c r="K47" i="12"/>
  <c r="AT46" i="12"/>
  <c r="AD46" i="12"/>
  <c r="AW45" i="12"/>
  <c r="AG45" i="12"/>
  <c r="AZ44" i="12"/>
  <c r="AJ44" i="12"/>
  <c r="T44" i="12"/>
  <c r="D44" i="12"/>
  <c r="AM43" i="12"/>
  <c r="W43" i="12"/>
  <c r="G43" i="12"/>
  <c r="AS41" i="12"/>
  <c r="AC41" i="12"/>
  <c r="AV40" i="12"/>
  <c r="AF40" i="12"/>
  <c r="AL38" i="12"/>
  <c r="V38" i="12"/>
  <c r="AO37" i="12"/>
  <c r="AO37" i="19" s="1"/>
  <c r="Y37" i="12"/>
  <c r="Y37" i="19" s="1"/>
  <c r="I37" i="12"/>
  <c r="I37" i="19" s="1"/>
  <c r="AR36" i="12"/>
  <c r="AR36" i="19" s="1"/>
  <c r="AB36" i="12"/>
  <c r="AB36" i="19" s="1"/>
  <c r="L36" i="12"/>
  <c r="L36" i="19" s="1"/>
  <c r="AN37" i="12"/>
  <c r="AN37" i="19" s="1"/>
  <c r="X37" i="12"/>
  <c r="X37" i="19" s="1"/>
  <c r="AW33" i="12"/>
  <c r="AG33" i="12"/>
  <c r="Q33" i="12"/>
  <c r="AN33" i="12"/>
  <c r="AN33" i="19" s="1"/>
  <c r="X33" i="12"/>
  <c r="X33" i="19" s="1"/>
  <c r="H33" i="12"/>
  <c r="H33" i="19" s="1"/>
  <c r="AN25" i="12"/>
  <c r="AN25" i="19" s="1"/>
  <c r="X25" i="12"/>
  <c r="X25" i="19" s="1"/>
  <c r="H25" i="12"/>
  <c r="H25" i="19" s="1"/>
  <c r="AQ33" i="12"/>
  <c r="AA33" i="12"/>
  <c r="K33" i="12"/>
  <c r="AT32" i="12"/>
  <c r="AD32" i="12"/>
  <c r="AK27" i="12"/>
  <c r="U27" i="12"/>
  <c r="E27" i="12"/>
  <c r="AM25" i="12"/>
  <c r="W25" i="12"/>
  <c r="G25" i="12"/>
  <c r="AX33" i="12"/>
  <c r="AH33" i="12"/>
  <c r="R33" i="12"/>
  <c r="AX25" i="12"/>
  <c r="AH25" i="12"/>
  <c r="R25" i="12"/>
  <c r="B25" i="12"/>
  <c r="AQ27" i="12"/>
  <c r="AA27" i="12"/>
  <c r="AS25" i="12"/>
  <c r="AC25" i="12"/>
  <c r="AS23" i="12"/>
  <c r="AC23" i="12"/>
  <c r="AV20" i="12"/>
  <c r="AF20" i="12"/>
  <c r="AW17" i="12"/>
  <c r="AG17" i="12"/>
  <c r="AM15" i="12"/>
  <c r="W15" i="12"/>
  <c r="G15" i="12"/>
  <c r="AS15" i="12"/>
  <c r="AC15" i="12"/>
  <c r="AK11" i="12"/>
  <c r="U11" i="12"/>
  <c r="AS7" i="12"/>
  <c r="AC7" i="12"/>
  <c r="AK3" i="12"/>
  <c r="U3" i="12"/>
  <c r="E3" i="12"/>
  <c r="AO5" i="12"/>
  <c r="AO5" i="19" s="1"/>
  <c r="Y5" i="12"/>
  <c r="Y5" i="19" s="1"/>
  <c r="AR4" i="12"/>
  <c r="AR4" i="19" s="1"/>
  <c r="AB4" i="12"/>
  <c r="AB4" i="19" s="1"/>
  <c r="AU3" i="12"/>
  <c r="AE3" i="12"/>
  <c r="R2" i="19"/>
  <c r="AY504" i="3"/>
  <c r="AI504" i="3"/>
  <c r="S504" i="3"/>
  <c r="AX504" i="3"/>
  <c r="AH504" i="3"/>
  <c r="AF199" i="6" s="1"/>
  <c r="AF195" i="7" s="1"/>
  <c r="AH141" i="1" s="1"/>
  <c r="R504" i="3"/>
  <c r="BA504" i="3"/>
  <c r="AK504" i="3"/>
  <c r="U504" i="3"/>
  <c r="S190" i="6" s="1"/>
  <c r="S186" i="7" s="1"/>
  <c r="U192" i="1" s="1"/>
  <c r="BD504" i="3"/>
  <c r="X504" i="3"/>
  <c r="H504" i="3"/>
  <c r="AU504" i="3"/>
  <c r="AE504" i="3"/>
  <c r="AC195" i="6" s="1"/>
  <c r="AC191" i="7" s="1"/>
  <c r="AE163" i="1" s="1"/>
  <c r="O504" i="3"/>
  <c r="AN504" i="3"/>
  <c r="AT504" i="3"/>
  <c r="AD504" i="3"/>
  <c r="AB187" i="6" s="1"/>
  <c r="AB183" i="7" s="1"/>
  <c r="AD181" i="1" s="1"/>
  <c r="N504" i="3"/>
  <c r="AW504" i="3"/>
  <c r="AG504" i="3"/>
  <c r="AE56" i="6" s="1"/>
  <c r="Q504" i="3"/>
  <c r="O194" i="6" s="1"/>
  <c r="O190" i="7" s="1"/>
  <c r="Q155" i="1" s="1"/>
  <c r="AZ504" i="3"/>
  <c r="AJ504" i="3"/>
  <c r="T504" i="3"/>
  <c r="AQ504" i="3"/>
  <c r="AA504" i="3"/>
  <c r="K504" i="3"/>
  <c r="AP504" i="3"/>
  <c r="AN64" i="6" s="1"/>
  <c r="Z504" i="3"/>
  <c r="J504" i="3"/>
  <c r="AS504" i="3"/>
  <c r="AC504" i="3"/>
  <c r="AA80" i="6" s="1"/>
  <c r="M504" i="3"/>
  <c r="L504" i="3"/>
  <c r="AV504" i="3"/>
  <c r="AF504" i="3"/>
  <c r="P504" i="3"/>
  <c r="AM504" i="3"/>
  <c r="W504" i="3"/>
  <c r="G504" i="3"/>
  <c r="AL504" i="3"/>
  <c r="V504" i="3"/>
  <c r="F504" i="3"/>
  <c r="BC504" i="3"/>
  <c r="AO504" i="3"/>
  <c r="Y504" i="3"/>
  <c r="I504" i="3"/>
  <c r="AR504" i="3"/>
  <c r="AB504" i="3"/>
  <c r="G43" i="19"/>
  <c r="O31" i="19"/>
  <c r="G27" i="19"/>
  <c r="O15" i="19"/>
  <c r="G11" i="19"/>
  <c r="W3" i="19"/>
  <c r="F45" i="19"/>
  <c r="F41" i="19"/>
  <c r="F29" i="19"/>
  <c r="J21" i="19"/>
  <c r="F9" i="19"/>
  <c r="AC192" i="6"/>
  <c r="AC188" i="7" s="1"/>
  <c r="AE195" i="1" s="1"/>
  <c r="AC172" i="6"/>
  <c r="AC168" i="7" s="1"/>
  <c r="AE151" i="1" s="1"/>
  <c r="AC45" i="6"/>
  <c r="AC133" i="6"/>
  <c r="AC129" i="7" s="1"/>
  <c r="AE121" i="1" s="1"/>
  <c r="AC67" i="6"/>
  <c r="M200" i="6"/>
  <c r="M196" i="6"/>
  <c r="M192" i="7" s="1"/>
  <c r="O159" i="1" s="1"/>
  <c r="M192" i="6"/>
  <c r="M188" i="7" s="1"/>
  <c r="O195" i="1" s="1"/>
  <c r="M188" i="6"/>
  <c r="M184" i="7" s="1"/>
  <c r="O187" i="1" s="1"/>
  <c r="M201" i="6"/>
  <c r="M197" i="7" s="1"/>
  <c r="O174" i="1" s="1"/>
  <c r="M197" i="6"/>
  <c r="M193" i="7" s="1"/>
  <c r="O169" i="1" s="1"/>
  <c r="M193" i="6"/>
  <c r="M189" i="7" s="1"/>
  <c r="O196" i="1" s="1"/>
  <c r="M189" i="6"/>
  <c r="M185" i="7" s="1"/>
  <c r="O190" i="1" s="1"/>
  <c r="M185" i="6"/>
  <c r="M181" i="7" s="1"/>
  <c r="O160" i="1" s="1"/>
  <c r="M198" i="6"/>
  <c r="M194" i="7" s="1"/>
  <c r="O191" i="1" s="1"/>
  <c r="M194" i="6"/>
  <c r="M190" i="7" s="1"/>
  <c r="O155" i="1" s="1"/>
  <c r="M190" i="6"/>
  <c r="M186" i="7" s="1"/>
  <c r="O192" i="1" s="1"/>
  <c r="M186" i="6"/>
  <c r="M182" i="7" s="1"/>
  <c r="O172" i="1" s="1"/>
  <c r="M182" i="6"/>
  <c r="M178" i="7" s="1"/>
  <c r="O143" i="1" s="1"/>
  <c r="M178" i="6"/>
  <c r="M174" i="7" s="1"/>
  <c r="O147" i="1" s="1"/>
  <c r="M174" i="6"/>
  <c r="M170" i="7" s="1"/>
  <c r="O152" i="1" s="1"/>
  <c r="M199" i="6"/>
  <c r="M195" i="7" s="1"/>
  <c r="O141" i="1" s="1"/>
  <c r="M195" i="6"/>
  <c r="M191" i="7" s="1"/>
  <c r="O163" i="1" s="1"/>
  <c r="M191" i="6"/>
  <c r="M187" i="7" s="1"/>
  <c r="O194" i="1" s="1"/>
  <c r="M187" i="6"/>
  <c r="M183" i="7" s="1"/>
  <c r="O181" i="1" s="1"/>
  <c r="M183" i="6"/>
  <c r="M179" i="7" s="1"/>
  <c r="O148" i="1" s="1"/>
  <c r="M176" i="6"/>
  <c r="M172" i="7" s="1"/>
  <c r="O183" i="1" s="1"/>
  <c r="M170" i="6"/>
  <c r="M166" i="7" s="1"/>
  <c r="O133" i="1" s="1"/>
  <c r="M166" i="6"/>
  <c r="M162" i="7" s="1"/>
  <c r="O145" i="1" s="1"/>
  <c r="M162" i="6"/>
  <c r="M158" i="7" s="1"/>
  <c r="O198" i="1" s="1"/>
  <c r="M158" i="6"/>
  <c r="M154" i="7" s="1"/>
  <c r="O136" i="1" s="1"/>
  <c r="M154" i="6"/>
  <c r="M150" i="7" s="1"/>
  <c r="O124" i="1" s="1"/>
  <c r="M150" i="6"/>
  <c r="M146" i="7" s="1"/>
  <c r="O186" i="1" s="1"/>
  <c r="M146" i="6"/>
  <c r="M142" i="7" s="1"/>
  <c r="O115" i="1" s="1"/>
  <c r="M142" i="6"/>
  <c r="M138" i="7" s="1"/>
  <c r="O157" i="1" s="1"/>
  <c r="M138" i="6"/>
  <c r="M134" i="7" s="1"/>
  <c r="O138" i="1" s="1"/>
  <c r="M134" i="6"/>
  <c r="M130" i="7" s="1"/>
  <c r="O127" i="1" s="1"/>
  <c r="M130" i="6"/>
  <c r="M126" i="7" s="1"/>
  <c r="O197" i="1" s="1"/>
  <c r="M126" i="6"/>
  <c r="M122" i="7" s="1"/>
  <c r="O166" i="1" s="1"/>
  <c r="M122" i="6"/>
  <c r="M118" i="6"/>
  <c r="M114" i="6"/>
  <c r="M110" i="6"/>
  <c r="M106" i="6"/>
  <c r="M100" i="6"/>
  <c r="M96" i="6"/>
  <c r="M92" i="6"/>
  <c r="M88" i="6"/>
  <c r="M84" i="6"/>
  <c r="M80" i="6"/>
  <c r="M76" i="6"/>
  <c r="M72" i="6"/>
  <c r="M68" i="6"/>
  <c r="M64" i="6"/>
  <c r="M60" i="6"/>
  <c r="M56" i="6"/>
  <c r="M52" i="6"/>
  <c r="M48" i="6"/>
  <c r="M44" i="6"/>
  <c r="M40" i="6"/>
  <c r="M36" i="6"/>
  <c r="M32" i="6"/>
  <c r="M28" i="6"/>
  <c r="M24" i="6"/>
  <c r="M20" i="6"/>
  <c r="M16" i="6"/>
  <c r="M12" i="6"/>
  <c r="M8" i="6"/>
  <c r="M181" i="6"/>
  <c r="M177" i="7" s="1"/>
  <c r="O140" i="1" s="1"/>
  <c r="M179" i="6"/>
  <c r="M175" i="7" s="1"/>
  <c r="O189" i="1" s="1"/>
  <c r="M172" i="6"/>
  <c r="M168" i="7" s="1"/>
  <c r="O151" i="1" s="1"/>
  <c r="M171" i="6"/>
  <c r="M167" i="7" s="1"/>
  <c r="O146" i="1" s="1"/>
  <c r="M167" i="6"/>
  <c r="M163" i="7" s="1"/>
  <c r="O171" i="1" s="1"/>
  <c r="M163" i="6"/>
  <c r="M159" i="7" s="1"/>
  <c r="O154" i="1" s="1"/>
  <c r="M159" i="6"/>
  <c r="M155" i="7" s="1"/>
  <c r="O137" i="1" s="1"/>
  <c r="M155" i="6"/>
  <c r="M151" i="7" s="1"/>
  <c r="O188" i="1" s="1"/>
  <c r="M151" i="6"/>
  <c r="M147" i="7" s="1"/>
  <c r="O130" i="1" s="1"/>
  <c r="M147" i="6"/>
  <c r="M143" i="7" s="1"/>
  <c r="O142" i="1" s="1"/>
  <c r="M143" i="6"/>
  <c r="M139" i="7" s="1"/>
  <c r="O180" i="1" s="1"/>
  <c r="M139" i="6"/>
  <c r="M135" i="7" s="1"/>
  <c r="O176" i="1" s="1"/>
  <c r="M135" i="6"/>
  <c r="M131" i="7" s="1"/>
  <c r="O182" i="1" s="1"/>
  <c r="M131" i="6"/>
  <c r="M127" i="7" s="1"/>
  <c r="O131" i="1" s="1"/>
  <c r="M127" i="6"/>
  <c r="M123" i="7" s="1"/>
  <c r="O149" i="1" s="1"/>
  <c r="M123" i="6"/>
  <c r="M119" i="7" s="1"/>
  <c r="O139" i="1" s="1"/>
  <c r="M119" i="6"/>
  <c r="M115" i="6"/>
  <c r="M111" i="6"/>
  <c r="M107" i="6"/>
  <c r="M101" i="6"/>
  <c r="M97" i="6"/>
  <c r="M93" i="6"/>
  <c r="M89" i="6"/>
  <c r="M85" i="6"/>
  <c r="M81" i="6"/>
  <c r="M77" i="6"/>
  <c r="M73" i="6"/>
  <c r="M69" i="6"/>
  <c r="M65" i="6"/>
  <c r="M61" i="6"/>
  <c r="M57" i="6"/>
  <c r="M53" i="6"/>
  <c r="M49" i="6"/>
  <c r="M45" i="6"/>
  <c r="M41" i="6"/>
  <c r="M37" i="6"/>
  <c r="M33" i="6"/>
  <c r="M29" i="6"/>
  <c r="M25" i="6"/>
  <c r="M21" i="6"/>
  <c r="M17" i="6"/>
  <c r="M13" i="6"/>
  <c r="M9" i="6"/>
  <c r="M184" i="6"/>
  <c r="M180" i="7" s="1"/>
  <c r="O170" i="1" s="1"/>
  <c r="M177" i="6"/>
  <c r="M173" i="7" s="1"/>
  <c r="O185" i="1" s="1"/>
  <c r="M175" i="6"/>
  <c r="M171" i="7" s="1"/>
  <c r="O178" i="1" s="1"/>
  <c r="M168" i="6"/>
  <c r="M164" i="7" s="1"/>
  <c r="O153" i="1" s="1"/>
  <c r="M164" i="6"/>
  <c r="M160" i="7" s="1"/>
  <c r="O161" i="1" s="1"/>
  <c r="M160" i="6"/>
  <c r="M156" i="7" s="1"/>
  <c r="O144" i="1" s="1"/>
  <c r="M156" i="6"/>
  <c r="M152" i="7" s="1"/>
  <c r="O167" i="1" s="1"/>
  <c r="M152" i="6"/>
  <c r="M148" i="7" s="1"/>
  <c r="O165" i="1" s="1"/>
  <c r="M148" i="6"/>
  <c r="M144" i="7" s="1"/>
  <c r="O177" i="1" s="1"/>
  <c r="M144" i="6"/>
  <c r="M140" i="7" s="1"/>
  <c r="O125" i="1" s="1"/>
  <c r="M140" i="6"/>
  <c r="M136" i="7" s="1"/>
  <c r="O175" i="1" s="1"/>
  <c r="M136" i="6"/>
  <c r="M132" i="7" s="1"/>
  <c r="O184" i="1" s="1"/>
  <c r="M132" i="6"/>
  <c r="M128" i="7" s="1"/>
  <c r="O164" i="1" s="1"/>
  <c r="M128" i="6"/>
  <c r="M124" i="7" s="1"/>
  <c r="O104" i="1" s="1"/>
  <c r="M124" i="6"/>
  <c r="M120" i="7" s="1"/>
  <c r="O135" i="1" s="1"/>
  <c r="M120" i="6"/>
  <c r="M116" i="6"/>
  <c r="M112" i="6"/>
  <c r="M108" i="6"/>
  <c r="M102" i="6"/>
  <c r="M98" i="6"/>
  <c r="M94" i="6"/>
  <c r="M90" i="6"/>
  <c r="M86" i="6"/>
  <c r="M82" i="6"/>
  <c r="M78" i="6"/>
  <c r="M74" i="6"/>
  <c r="M70" i="6"/>
  <c r="M66" i="6"/>
  <c r="M62" i="6"/>
  <c r="M58" i="6"/>
  <c r="M54" i="6"/>
  <c r="M50" i="6"/>
  <c r="M46" i="6"/>
  <c r="M42" i="6"/>
  <c r="M38" i="6"/>
  <c r="M34" i="6"/>
  <c r="M30" i="6"/>
  <c r="M26" i="6"/>
  <c r="M22" i="6"/>
  <c r="M18" i="6"/>
  <c r="M14" i="6"/>
  <c r="M10" i="6"/>
  <c r="M6" i="6"/>
  <c r="M180" i="6"/>
  <c r="M176" i="7" s="1"/>
  <c r="O128" i="1" s="1"/>
  <c r="M173" i="6"/>
  <c r="M169" i="7" s="1"/>
  <c r="O173" i="1" s="1"/>
  <c r="M169" i="6"/>
  <c r="M165" i="7" s="1"/>
  <c r="O158" i="1" s="1"/>
  <c r="M165" i="6"/>
  <c r="M161" i="7" s="1"/>
  <c r="O156" i="1" s="1"/>
  <c r="M161" i="6"/>
  <c r="M157" i="7" s="1"/>
  <c r="O179" i="1" s="1"/>
  <c r="M157" i="6"/>
  <c r="M153" i="7" s="1"/>
  <c r="O132" i="1" s="1"/>
  <c r="M153" i="6"/>
  <c r="M149" i="7" s="1"/>
  <c r="O168" i="1" s="1"/>
  <c r="M149" i="6"/>
  <c r="M145" i="7" s="1"/>
  <c r="O162" i="1" s="1"/>
  <c r="M145" i="6"/>
  <c r="M141" i="7" s="1"/>
  <c r="O123" i="1" s="1"/>
  <c r="M141" i="6"/>
  <c r="M137" i="7" s="1"/>
  <c r="O150" i="1" s="1"/>
  <c r="M137" i="6"/>
  <c r="M133" i="7" s="1"/>
  <c r="O126" i="1" s="1"/>
  <c r="M133" i="6"/>
  <c r="M129" i="7" s="1"/>
  <c r="O121" i="1" s="1"/>
  <c r="M129" i="6"/>
  <c r="M125" i="7" s="1"/>
  <c r="O193" i="1" s="1"/>
  <c r="M125" i="6"/>
  <c r="M121" i="7" s="1"/>
  <c r="O134" i="1" s="1"/>
  <c r="M121" i="6"/>
  <c r="M117" i="6"/>
  <c r="M113" i="6"/>
  <c r="M109" i="6"/>
  <c r="M103" i="6"/>
  <c r="M99" i="6"/>
  <c r="M95" i="6"/>
  <c r="M91" i="6"/>
  <c r="M87" i="6"/>
  <c r="M83" i="6"/>
  <c r="M79" i="6"/>
  <c r="M75" i="6"/>
  <c r="M71" i="6"/>
  <c r="M67" i="6"/>
  <c r="M63" i="6"/>
  <c r="M59" i="6"/>
  <c r="M55" i="6"/>
  <c r="M51" i="6"/>
  <c r="M47" i="6"/>
  <c r="M43" i="6"/>
  <c r="M39" i="6"/>
  <c r="M35" i="6"/>
  <c r="M31" i="6"/>
  <c r="M27" i="6"/>
  <c r="M23" i="6"/>
  <c r="M19" i="6"/>
  <c r="M15" i="6"/>
  <c r="M11" i="6"/>
  <c r="M7" i="6"/>
  <c r="AL201" i="6"/>
  <c r="AL197" i="7" s="1"/>
  <c r="AN174" i="1" s="1"/>
  <c r="AL197" i="6"/>
  <c r="AL193" i="7" s="1"/>
  <c r="AN169" i="1" s="1"/>
  <c r="AL193" i="6"/>
  <c r="AL189" i="7" s="1"/>
  <c r="AN196" i="1" s="1"/>
  <c r="AL189" i="6"/>
  <c r="AL185" i="7" s="1"/>
  <c r="AN190" i="1" s="1"/>
  <c r="AL185" i="6"/>
  <c r="AL181" i="7" s="1"/>
  <c r="AN160" i="1" s="1"/>
  <c r="AL198" i="6"/>
  <c r="AL194" i="7" s="1"/>
  <c r="AN191" i="1" s="1"/>
  <c r="AL194" i="6"/>
  <c r="AL190" i="7" s="1"/>
  <c r="AN155" i="1" s="1"/>
  <c r="AL190" i="6"/>
  <c r="AL186" i="7" s="1"/>
  <c r="AN192" i="1" s="1"/>
  <c r="AL186" i="6"/>
  <c r="AL182" i="7" s="1"/>
  <c r="AN172" i="1" s="1"/>
  <c r="AL199" i="6"/>
  <c r="AL195" i="7" s="1"/>
  <c r="AN141" i="1" s="1"/>
  <c r="AL195" i="6"/>
  <c r="AL191" i="7" s="1"/>
  <c r="AN163" i="1" s="1"/>
  <c r="AL191" i="6"/>
  <c r="AL187" i="7" s="1"/>
  <c r="AN194" i="1" s="1"/>
  <c r="AL187" i="6"/>
  <c r="AL183" i="7" s="1"/>
  <c r="AN181" i="1" s="1"/>
  <c r="AL183" i="6"/>
  <c r="AL179" i="7" s="1"/>
  <c r="AN148" i="1" s="1"/>
  <c r="AL179" i="6"/>
  <c r="AL175" i="7" s="1"/>
  <c r="AN189" i="1" s="1"/>
  <c r="AL175" i="6"/>
  <c r="AL171" i="7" s="1"/>
  <c r="AN178" i="1" s="1"/>
  <c r="AL200" i="6"/>
  <c r="AL196" i="6"/>
  <c r="AL192" i="7" s="1"/>
  <c r="AN159" i="1" s="1"/>
  <c r="AL192" i="6"/>
  <c r="AL188" i="7" s="1"/>
  <c r="AN195" i="1" s="1"/>
  <c r="AL188" i="6"/>
  <c r="AL184" i="7" s="1"/>
  <c r="AN187" i="1" s="1"/>
  <c r="AL184" i="6"/>
  <c r="AL180" i="7" s="1"/>
  <c r="AN170" i="1" s="1"/>
  <c r="AL182" i="6"/>
  <c r="AL178" i="7" s="1"/>
  <c r="AN143" i="1" s="1"/>
  <c r="AL180" i="6"/>
  <c r="AL176" i="7" s="1"/>
  <c r="AN128" i="1" s="1"/>
  <c r="AL173" i="6"/>
  <c r="AL169" i="7" s="1"/>
  <c r="AN173" i="1" s="1"/>
  <c r="AL171" i="6"/>
  <c r="AL167" i="7" s="1"/>
  <c r="AN146" i="1" s="1"/>
  <c r="AL167" i="6"/>
  <c r="AL163" i="7" s="1"/>
  <c r="AN171" i="1" s="1"/>
  <c r="AL163" i="6"/>
  <c r="AL159" i="7" s="1"/>
  <c r="AN154" i="1" s="1"/>
  <c r="AL159" i="6"/>
  <c r="AL155" i="7" s="1"/>
  <c r="AN137" i="1" s="1"/>
  <c r="AL155" i="6"/>
  <c r="AL151" i="7" s="1"/>
  <c r="AN188" i="1" s="1"/>
  <c r="AL151" i="6"/>
  <c r="AL147" i="7" s="1"/>
  <c r="AN130" i="1" s="1"/>
  <c r="AL147" i="6"/>
  <c r="AL143" i="7" s="1"/>
  <c r="AN142" i="1" s="1"/>
  <c r="AL143" i="6"/>
  <c r="AL139" i="7" s="1"/>
  <c r="AN180" i="1" s="1"/>
  <c r="AL139" i="6"/>
  <c r="AL135" i="7" s="1"/>
  <c r="AN176" i="1" s="1"/>
  <c r="AL135" i="6"/>
  <c r="AL131" i="7" s="1"/>
  <c r="AN182" i="1" s="1"/>
  <c r="AL131" i="6"/>
  <c r="AL127" i="7" s="1"/>
  <c r="AN131" i="1" s="1"/>
  <c r="AL127" i="6"/>
  <c r="AL123" i="7" s="1"/>
  <c r="AN149" i="1" s="1"/>
  <c r="AL123" i="6"/>
  <c r="AL119" i="7" s="1"/>
  <c r="AN139" i="1" s="1"/>
  <c r="AL119" i="6"/>
  <c r="AL115" i="6"/>
  <c r="AL111" i="6"/>
  <c r="AL107" i="6"/>
  <c r="AL101" i="6"/>
  <c r="AL97" i="6"/>
  <c r="AL93" i="6"/>
  <c r="AL89" i="6"/>
  <c r="AL85" i="6"/>
  <c r="AL81" i="6"/>
  <c r="AL77" i="6"/>
  <c r="AL73" i="6"/>
  <c r="AL69" i="6"/>
  <c r="AL65" i="6"/>
  <c r="AL61" i="6"/>
  <c r="AL57" i="6"/>
  <c r="AL53" i="6"/>
  <c r="AL49" i="6"/>
  <c r="AL45" i="6"/>
  <c r="AL41" i="6"/>
  <c r="AL37" i="6"/>
  <c r="AL33" i="6"/>
  <c r="AL29" i="6"/>
  <c r="AL25" i="6"/>
  <c r="AL21" i="6"/>
  <c r="AL17" i="6"/>
  <c r="AL13" i="6"/>
  <c r="AL9" i="6"/>
  <c r="AL178" i="6"/>
  <c r="AL174" i="7" s="1"/>
  <c r="AN147" i="1" s="1"/>
  <c r="AL176" i="6"/>
  <c r="AL172" i="7" s="1"/>
  <c r="AN183" i="1" s="1"/>
  <c r="AL168" i="6"/>
  <c r="AL164" i="7" s="1"/>
  <c r="AN153" i="1" s="1"/>
  <c r="AL164" i="6"/>
  <c r="AL160" i="7" s="1"/>
  <c r="AN161" i="1" s="1"/>
  <c r="AL160" i="6"/>
  <c r="AL156" i="7" s="1"/>
  <c r="AN144" i="1" s="1"/>
  <c r="AL156" i="6"/>
  <c r="AL152" i="7" s="1"/>
  <c r="AN167" i="1" s="1"/>
  <c r="AL152" i="6"/>
  <c r="AL148" i="7" s="1"/>
  <c r="AN165" i="1" s="1"/>
  <c r="AL148" i="6"/>
  <c r="AL144" i="7" s="1"/>
  <c r="AN177" i="1" s="1"/>
  <c r="AL144" i="6"/>
  <c r="AL140" i="7" s="1"/>
  <c r="AN125" i="1" s="1"/>
  <c r="AL140" i="6"/>
  <c r="AL136" i="7" s="1"/>
  <c r="AN175" i="1" s="1"/>
  <c r="AL136" i="6"/>
  <c r="AL132" i="7" s="1"/>
  <c r="AN184" i="1" s="1"/>
  <c r="AL132" i="6"/>
  <c r="AL128" i="7" s="1"/>
  <c r="AN164" i="1" s="1"/>
  <c r="AL128" i="6"/>
  <c r="AL124" i="7" s="1"/>
  <c r="AN104" i="1" s="1"/>
  <c r="AL124" i="6"/>
  <c r="AL120" i="7" s="1"/>
  <c r="AN135" i="1" s="1"/>
  <c r="AL120" i="6"/>
  <c r="AL116" i="6"/>
  <c r="AL112" i="6"/>
  <c r="AL108" i="6"/>
  <c r="AL102" i="6"/>
  <c r="AL98" i="6"/>
  <c r="AL94" i="6"/>
  <c r="AL90" i="6"/>
  <c r="AL86" i="6"/>
  <c r="AL82" i="6"/>
  <c r="AL78" i="6"/>
  <c r="AL74" i="6"/>
  <c r="AL70" i="6"/>
  <c r="AL66" i="6"/>
  <c r="AL62" i="6"/>
  <c r="AL58" i="6"/>
  <c r="AL54" i="6"/>
  <c r="AL50" i="6"/>
  <c r="AL46" i="6"/>
  <c r="AL42" i="6"/>
  <c r="AL38" i="6"/>
  <c r="AL34" i="6"/>
  <c r="AL30" i="6"/>
  <c r="AL26" i="6"/>
  <c r="AL22" i="6"/>
  <c r="AL18" i="6"/>
  <c r="AL14" i="6"/>
  <c r="AL10" i="6"/>
  <c r="AL6" i="6"/>
  <c r="AL181" i="6"/>
  <c r="AL177" i="7" s="1"/>
  <c r="AN140" i="1" s="1"/>
  <c r="AL174" i="6"/>
  <c r="AL170" i="7" s="1"/>
  <c r="AN152" i="1" s="1"/>
  <c r="AL172" i="6"/>
  <c r="AL168" i="7" s="1"/>
  <c r="AN151" i="1" s="1"/>
  <c r="AL169" i="6"/>
  <c r="AL165" i="7" s="1"/>
  <c r="AN158" i="1" s="1"/>
  <c r="AL165" i="6"/>
  <c r="AL161" i="7" s="1"/>
  <c r="AN156" i="1" s="1"/>
  <c r="AL161" i="6"/>
  <c r="AL157" i="7" s="1"/>
  <c r="AN179" i="1" s="1"/>
  <c r="AL157" i="6"/>
  <c r="AL153" i="7" s="1"/>
  <c r="AN132" i="1" s="1"/>
  <c r="AL153" i="6"/>
  <c r="AL149" i="7" s="1"/>
  <c r="AN168" i="1" s="1"/>
  <c r="AL149" i="6"/>
  <c r="AL145" i="7" s="1"/>
  <c r="AN162" i="1" s="1"/>
  <c r="AL145" i="6"/>
  <c r="AL141" i="7" s="1"/>
  <c r="AN123" i="1" s="1"/>
  <c r="AL141" i="6"/>
  <c r="AL137" i="7" s="1"/>
  <c r="AN150" i="1" s="1"/>
  <c r="AL137" i="6"/>
  <c r="AL133" i="7" s="1"/>
  <c r="AN126" i="1" s="1"/>
  <c r="AL133" i="6"/>
  <c r="AL129" i="7" s="1"/>
  <c r="AN121" i="1" s="1"/>
  <c r="AL129" i="6"/>
  <c r="AL125" i="7" s="1"/>
  <c r="AN193" i="1" s="1"/>
  <c r="AL125" i="6"/>
  <c r="AL121" i="7" s="1"/>
  <c r="AN134" i="1" s="1"/>
  <c r="AL121" i="6"/>
  <c r="AL117" i="6"/>
  <c r="AL113" i="6"/>
  <c r="AL109" i="6"/>
  <c r="AL103" i="6"/>
  <c r="AL99" i="6"/>
  <c r="AL95" i="6"/>
  <c r="AL91" i="6"/>
  <c r="AL87" i="6"/>
  <c r="AL83" i="6"/>
  <c r="AL79" i="6"/>
  <c r="AL75" i="6"/>
  <c r="AL71" i="6"/>
  <c r="AL67" i="6"/>
  <c r="AL63" i="6"/>
  <c r="AL59" i="6"/>
  <c r="AL55" i="6"/>
  <c r="AL51" i="6"/>
  <c r="AL47" i="6"/>
  <c r="AL43" i="6"/>
  <c r="AL39" i="6"/>
  <c r="AL35" i="6"/>
  <c r="AL31" i="6"/>
  <c r="AL27" i="6"/>
  <c r="AL23" i="6"/>
  <c r="AL19" i="6"/>
  <c r="AL15" i="6"/>
  <c r="AL11" i="6"/>
  <c r="AL7" i="6"/>
  <c r="AL177" i="6"/>
  <c r="AL173" i="7" s="1"/>
  <c r="AN185" i="1" s="1"/>
  <c r="AL170" i="6"/>
  <c r="AL166" i="7" s="1"/>
  <c r="AN133" i="1" s="1"/>
  <c r="AL166" i="6"/>
  <c r="AL162" i="7" s="1"/>
  <c r="AN145" i="1" s="1"/>
  <c r="AL162" i="6"/>
  <c r="AL158" i="7" s="1"/>
  <c r="AN198" i="1" s="1"/>
  <c r="AL158" i="6"/>
  <c r="AL154" i="7" s="1"/>
  <c r="AN136" i="1" s="1"/>
  <c r="AL154" i="6"/>
  <c r="AL150" i="7" s="1"/>
  <c r="AN124" i="1" s="1"/>
  <c r="AL150" i="6"/>
  <c r="AL146" i="7" s="1"/>
  <c r="AN186" i="1" s="1"/>
  <c r="AL146" i="6"/>
  <c r="AL142" i="7" s="1"/>
  <c r="AN115" i="1" s="1"/>
  <c r="AL142" i="6"/>
  <c r="AL138" i="7" s="1"/>
  <c r="AN157" i="1" s="1"/>
  <c r="AL138" i="6"/>
  <c r="AL134" i="7" s="1"/>
  <c r="AN138" i="1" s="1"/>
  <c r="AL134" i="6"/>
  <c r="AL130" i="7" s="1"/>
  <c r="AN127" i="1" s="1"/>
  <c r="AL130" i="6"/>
  <c r="AL126" i="7" s="1"/>
  <c r="AN197" i="1" s="1"/>
  <c r="AL126" i="6"/>
  <c r="AL122" i="7" s="1"/>
  <c r="AN166" i="1" s="1"/>
  <c r="AL122" i="6"/>
  <c r="AL118" i="6"/>
  <c r="AL114" i="6"/>
  <c r="AL110" i="6"/>
  <c r="AL106" i="6"/>
  <c r="AL100" i="6"/>
  <c r="AL96" i="6"/>
  <c r="AL92" i="6"/>
  <c r="AL88" i="6"/>
  <c r="AL84" i="6"/>
  <c r="AL80" i="6"/>
  <c r="AL76" i="6"/>
  <c r="AL72" i="6"/>
  <c r="AL68" i="6"/>
  <c r="AL64" i="6"/>
  <c r="AL60" i="6"/>
  <c r="AL56" i="6"/>
  <c r="AL52" i="6"/>
  <c r="AL48" i="6"/>
  <c r="AL44" i="6"/>
  <c r="AL40" i="6"/>
  <c r="AL36" i="6"/>
  <c r="AL32" i="6"/>
  <c r="AL28" i="6"/>
  <c r="AL24" i="6"/>
  <c r="AL20" i="6"/>
  <c r="AL16" i="6"/>
  <c r="AL12" i="6"/>
  <c r="AL8" i="6"/>
  <c r="AB188" i="6"/>
  <c r="AB184" i="7" s="1"/>
  <c r="AD187" i="1" s="1"/>
  <c r="AB184" i="6"/>
  <c r="AB180" i="7" s="1"/>
  <c r="AD170" i="1" s="1"/>
  <c r="AB173" i="6"/>
  <c r="AB169" i="7" s="1"/>
  <c r="AD173" i="1" s="1"/>
  <c r="AB186" i="6"/>
  <c r="AB182" i="7" s="1"/>
  <c r="AD172" i="1" s="1"/>
  <c r="AB149" i="6"/>
  <c r="AB145" i="7" s="1"/>
  <c r="AD162" i="1" s="1"/>
  <c r="AB137" i="6"/>
  <c r="AB133" i="7" s="1"/>
  <c r="AD126" i="1" s="1"/>
  <c r="AB103" i="6"/>
  <c r="AB99" i="6"/>
  <c r="AB67" i="6"/>
  <c r="AB51" i="6"/>
  <c r="AB19" i="6"/>
  <c r="AB7" i="6"/>
  <c r="AB154" i="6"/>
  <c r="AB150" i="7" s="1"/>
  <c r="AD124" i="1" s="1"/>
  <c r="AB150" i="6"/>
  <c r="AB146" i="7" s="1"/>
  <c r="AD186" i="1" s="1"/>
  <c r="AB118" i="6"/>
  <c r="AB100" i="6"/>
  <c r="AB68" i="6"/>
  <c r="AB56" i="6"/>
  <c r="AB24" i="6"/>
  <c r="AB20" i="6"/>
  <c r="AB163" i="6"/>
  <c r="AB159" i="7" s="1"/>
  <c r="AD154" i="1" s="1"/>
  <c r="AB147" i="6"/>
  <c r="AB143" i="7" s="1"/>
  <c r="AD142" i="1" s="1"/>
  <c r="AB115" i="6"/>
  <c r="AB101" i="6"/>
  <c r="AB69" i="6"/>
  <c r="AB65" i="6"/>
  <c r="AB33" i="6"/>
  <c r="AB17" i="6"/>
  <c r="AB156" i="6"/>
  <c r="AB152" i="7" s="1"/>
  <c r="AD167" i="1" s="1"/>
  <c r="AB144" i="6"/>
  <c r="AB140" i="7" s="1"/>
  <c r="AD125" i="1" s="1"/>
  <c r="AB112" i="6"/>
  <c r="AB108" i="6"/>
  <c r="AB74" i="6"/>
  <c r="AB58" i="6"/>
  <c r="AB26" i="6"/>
  <c r="AB14" i="6"/>
  <c r="L199" i="6"/>
  <c r="L195" i="7" s="1"/>
  <c r="N141" i="1" s="1"/>
  <c r="L195" i="6"/>
  <c r="L191" i="7" s="1"/>
  <c r="N163" i="1" s="1"/>
  <c r="L191" i="6"/>
  <c r="L187" i="7" s="1"/>
  <c r="N194" i="1" s="1"/>
  <c r="L187" i="6"/>
  <c r="L183" i="7" s="1"/>
  <c r="N181" i="1" s="1"/>
  <c r="L200" i="6"/>
  <c r="L196" i="6"/>
  <c r="L192" i="7" s="1"/>
  <c r="N159" i="1" s="1"/>
  <c r="L192" i="6"/>
  <c r="L188" i="7" s="1"/>
  <c r="N195" i="1" s="1"/>
  <c r="L188" i="6"/>
  <c r="L184" i="7" s="1"/>
  <c r="N187" i="1" s="1"/>
  <c r="L201" i="6"/>
  <c r="L197" i="7" s="1"/>
  <c r="N174" i="1" s="1"/>
  <c r="L197" i="6"/>
  <c r="L193" i="7" s="1"/>
  <c r="N169" i="1" s="1"/>
  <c r="L193" i="6"/>
  <c r="L189" i="7" s="1"/>
  <c r="N196" i="1" s="1"/>
  <c r="L189" i="6"/>
  <c r="L185" i="7" s="1"/>
  <c r="N190" i="1" s="1"/>
  <c r="L185" i="6"/>
  <c r="L181" i="7" s="1"/>
  <c r="N160" i="1" s="1"/>
  <c r="L181" i="6"/>
  <c r="L177" i="7" s="1"/>
  <c r="N140" i="1" s="1"/>
  <c r="L177" i="6"/>
  <c r="L173" i="7" s="1"/>
  <c r="N185" i="1" s="1"/>
  <c r="L173" i="6"/>
  <c r="L169" i="7" s="1"/>
  <c r="N173" i="1" s="1"/>
  <c r="L198" i="6"/>
  <c r="L194" i="7" s="1"/>
  <c r="N191" i="1" s="1"/>
  <c r="L194" i="6"/>
  <c r="L190" i="7" s="1"/>
  <c r="N155" i="1" s="1"/>
  <c r="L190" i="6"/>
  <c r="L186" i="7" s="1"/>
  <c r="N192" i="1" s="1"/>
  <c r="L180" i="6"/>
  <c r="L176" i="7" s="1"/>
  <c r="N128" i="1" s="1"/>
  <c r="L178" i="6"/>
  <c r="L174" i="7" s="1"/>
  <c r="N147" i="1" s="1"/>
  <c r="L169" i="6"/>
  <c r="L165" i="7" s="1"/>
  <c r="N158" i="1" s="1"/>
  <c r="L165" i="6"/>
  <c r="L161" i="7" s="1"/>
  <c r="N156" i="1" s="1"/>
  <c r="L161" i="6"/>
  <c r="L157" i="7" s="1"/>
  <c r="N179" i="1" s="1"/>
  <c r="L157" i="6"/>
  <c r="L153" i="7" s="1"/>
  <c r="N132" i="1" s="1"/>
  <c r="L153" i="6"/>
  <c r="L149" i="7" s="1"/>
  <c r="N168" i="1" s="1"/>
  <c r="L149" i="6"/>
  <c r="L145" i="7" s="1"/>
  <c r="N162" i="1" s="1"/>
  <c r="L145" i="6"/>
  <c r="L141" i="7" s="1"/>
  <c r="N123" i="1" s="1"/>
  <c r="L141" i="6"/>
  <c r="L137" i="7" s="1"/>
  <c r="N150" i="1" s="1"/>
  <c r="L137" i="6"/>
  <c r="L133" i="7" s="1"/>
  <c r="N126" i="1" s="1"/>
  <c r="L133" i="6"/>
  <c r="L129" i="7" s="1"/>
  <c r="N121" i="1" s="1"/>
  <c r="L129" i="6"/>
  <c r="L125" i="7" s="1"/>
  <c r="N193" i="1" s="1"/>
  <c r="L125" i="6"/>
  <c r="L121" i="7" s="1"/>
  <c r="N134" i="1" s="1"/>
  <c r="L121" i="6"/>
  <c r="L117" i="6"/>
  <c r="L113" i="6"/>
  <c r="L109" i="6"/>
  <c r="L103" i="6"/>
  <c r="L99" i="6"/>
  <c r="L95" i="6"/>
  <c r="L91" i="6"/>
  <c r="L87" i="6"/>
  <c r="L83" i="6"/>
  <c r="L79" i="6"/>
  <c r="L75" i="6"/>
  <c r="L71" i="6"/>
  <c r="L67" i="6"/>
  <c r="L63" i="6"/>
  <c r="L59" i="6"/>
  <c r="L55" i="6"/>
  <c r="L51" i="6"/>
  <c r="L47" i="6"/>
  <c r="L43" i="6"/>
  <c r="L39" i="6"/>
  <c r="L35" i="6"/>
  <c r="L31" i="6"/>
  <c r="L27" i="6"/>
  <c r="L23" i="6"/>
  <c r="L19" i="6"/>
  <c r="L15" i="6"/>
  <c r="L11" i="6"/>
  <c r="L7" i="6"/>
  <c r="L186" i="6"/>
  <c r="L182" i="7" s="1"/>
  <c r="N172" i="1" s="1"/>
  <c r="L183" i="6"/>
  <c r="L179" i="7" s="1"/>
  <c r="N148" i="1" s="1"/>
  <c r="L176" i="6"/>
  <c r="L172" i="7" s="1"/>
  <c r="N183" i="1" s="1"/>
  <c r="L174" i="6"/>
  <c r="L170" i="7" s="1"/>
  <c r="N152" i="1" s="1"/>
  <c r="L170" i="6"/>
  <c r="L166" i="7" s="1"/>
  <c r="N133" i="1" s="1"/>
  <c r="L166" i="6"/>
  <c r="L162" i="7" s="1"/>
  <c r="N145" i="1" s="1"/>
  <c r="L162" i="6"/>
  <c r="L158" i="7" s="1"/>
  <c r="N198" i="1" s="1"/>
  <c r="L158" i="6"/>
  <c r="L154" i="7" s="1"/>
  <c r="N136" i="1" s="1"/>
  <c r="L154" i="6"/>
  <c r="L150" i="7" s="1"/>
  <c r="N124" i="1" s="1"/>
  <c r="L150" i="6"/>
  <c r="L146" i="7" s="1"/>
  <c r="N186" i="1" s="1"/>
  <c r="L146" i="6"/>
  <c r="L142" i="7" s="1"/>
  <c r="N115" i="1" s="1"/>
  <c r="L142" i="6"/>
  <c r="L138" i="7" s="1"/>
  <c r="N157" i="1" s="1"/>
  <c r="L138" i="6"/>
  <c r="L134" i="7" s="1"/>
  <c r="N138" i="1" s="1"/>
  <c r="L134" i="6"/>
  <c r="L130" i="7" s="1"/>
  <c r="N127" i="1" s="1"/>
  <c r="L130" i="6"/>
  <c r="L126" i="7" s="1"/>
  <c r="N197" i="1" s="1"/>
  <c r="L126" i="6"/>
  <c r="L122" i="7" s="1"/>
  <c r="N166" i="1" s="1"/>
  <c r="L122" i="6"/>
  <c r="L118" i="6"/>
  <c r="L114" i="6"/>
  <c r="L110" i="6"/>
  <c r="L106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20" i="6"/>
  <c r="L16" i="6"/>
  <c r="L12" i="6"/>
  <c r="L8" i="6"/>
  <c r="L179" i="6"/>
  <c r="L175" i="7" s="1"/>
  <c r="N189" i="1" s="1"/>
  <c r="L172" i="6"/>
  <c r="L168" i="7" s="1"/>
  <c r="N151" i="1" s="1"/>
  <c r="L171" i="6"/>
  <c r="L167" i="7" s="1"/>
  <c r="N146" i="1" s="1"/>
  <c r="L167" i="6"/>
  <c r="L163" i="7" s="1"/>
  <c r="N171" i="1" s="1"/>
  <c r="L163" i="6"/>
  <c r="L159" i="7" s="1"/>
  <c r="N154" i="1" s="1"/>
  <c r="L159" i="6"/>
  <c r="L155" i="7" s="1"/>
  <c r="N137" i="1" s="1"/>
  <c r="L155" i="6"/>
  <c r="L151" i="7" s="1"/>
  <c r="N188" i="1" s="1"/>
  <c r="L151" i="6"/>
  <c r="L147" i="7" s="1"/>
  <c r="N130" i="1" s="1"/>
  <c r="L147" i="6"/>
  <c r="L143" i="7" s="1"/>
  <c r="N142" i="1" s="1"/>
  <c r="L143" i="6"/>
  <c r="L139" i="7" s="1"/>
  <c r="N180" i="1" s="1"/>
  <c r="L139" i="6"/>
  <c r="L135" i="7" s="1"/>
  <c r="N176" i="1" s="1"/>
  <c r="L135" i="6"/>
  <c r="L131" i="7" s="1"/>
  <c r="N182" i="1" s="1"/>
  <c r="L131" i="6"/>
  <c r="L127" i="7" s="1"/>
  <c r="N131" i="1" s="1"/>
  <c r="L127" i="6"/>
  <c r="L123" i="7" s="1"/>
  <c r="N149" i="1" s="1"/>
  <c r="L123" i="6"/>
  <c r="L119" i="7" s="1"/>
  <c r="N139" i="1" s="1"/>
  <c r="L119" i="6"/>
  <c r="L115" i="6"/>
  <c r="L111" i="6"/>
  <c r="L107" i="6"/>
  <c r="L101" i="6"/>
  <c r="L97" i="6"/>
  <c r="L93" i="6"/>
  <c r="L89" i="6"/>
  <c r="L85" i="6"/>
  <c r="L81" i="6"/>
  <c r="L77" i="6"/>
  <c r="L73" i="6"/>
  <c r="L69" i="6"/>
  <c r="L65" i="6"/>
  <c r="L61" i="6"/>
  <c r="L57" i="6"/>
  <c r="L53" i="6"/>
  <c r="L49" i="6"/>
  <c r="L45" i="6"/>
  <c r="L41" i="6"/>
  <c r="L37" i="6"/>
  <c r="L33" i="6"/>
  <c r="L29" i="6"/>
  <c r="L25" i="6"/>
  <c r="L21" i="6"/>
  <c r="L17" i="6"/>
  <c r="L13" i="6"/>
  <c r="L9" i="6"/>
  <c r="L184" i="6"/>
  <c r="L180" i="7" s="1"/>
  <c r="N170" i="1" s="1"/>
  <c r="L182" i="6"/>
  <c r="L178" i="7" s="1"/>
  <c r="N143" i="1" s="1"/>
  <c r="L175" i="6"/>
  <c r="L171" i="7" s="1"/>
  <c r="N178" i="1" s="1"/>
  <c r="L168" i="6"/>
  <c r="L164" i="7" s="1"/>
  <c r="N153" i="1" s="1"/>
  <c r="L164" i="6"/>
  <c r="L160" i="7" s="1"/>
  <c r="N161" i="1" s="1"/>
  <c r="L160" i="6"/>
  <c r="L156" i="7" s="1"/>
  <c r="N144" i="1" s="1"/>
  <c r="L156" i="6"/>
  <c r="L152" i="7" s="1"/>
  <c r="N167" i="1" s="1"/>
  <c r="L152" i="6"/>
  <c r="L148" i="7" s="1"/>
  <c r="N165" i="1" s="1"/>
  <c r="L148" i="6"/>
  <c r="L144" i="7" s="1"/>
  <c r="N177" i="1" s="1"/>
  <c r="L144" i="6"/>
  <c r="L140" i="7" s="1"/>
  <c r="N125" i="1" s="1"/>
  <c r="L140" i="6"/>
  <c r="L136" i="7" s="1"/>
  <c r="N175" i="1" s="1"/>
  <c r="L136" i="6"/>
  <c r="L132" i="7" s="1"/>
  <c r="N184" i="1" s="1"/>
  <c r="L132" i="6"/>
  <c r="L128" i="7" s="1"/>
  <c r="N164" i="1" s="1"/>
  <c r="L128" i="6"/>
  <c r="L124" i="7" s="1"/>
  <c r="N104" i="1" s="1"/>
  <c r="L124" i="6"/>
  <c r="L120" i="7" s="1"/>
  <c r="N135" i="1" s="1"/>
  <c r="L120" i="6"/>
  <c r="L116" i="6"/>
  <c r="L112" i="6"/>
  <c r="L108" i="6"/>
  <c r="L102" i="6"/>
  <c r="L98" i="6"/>
  <c r="L94" i="6"/>
  <c r="L90" i="6"/>
  <c r="L86" i="6"/>
  <c r="L82" i="6"/>
  <c r="L78" i="6"/>
  <c r="L74" i="6"/>
  <c r="L70" i="6"/>
  <c r="L66" i="6"/>
  <c r="L62" i="6"/>
  <c r="L58" i="6"/>
  <c r="L54" i="6"/>
  <c r="L50" i="6"/>
  <c r="L46" i="6"/>
  <c r="L42" i="6"/>
  <c r="L38" i="6"/>
  <c r="L34" i="6"/>
  <c r="L30" i="6"/>
  <c r="L26" i="6"/>
  <c r="L22" i="6"/>
  <c r="L18" i="6"/>
  <c r="L14" i="6"/>
  <c r="L10" i="6"/>
  <c r="L6" i="6"/>
  <c r="AU198" i="6"/>
  <c r="AU194" i="7" s="1"/>
  <c r="AW191" i="1" s="1"/>
  <c r="AU194" i="6"/>
  <c r="AU190" i="7" s="1"/>
  <c r="AW155" i="1" s="1"/>
  <c r="AU190" i="6"/>
  <c r="AU186" i="7" s="1"/>
  <c r="AW192" i="1" s="1"/>
  <c r="AU186" i="6"/>
  <c r="AU182" i="7" s="1"/>
  <c r="AW172" i="1" s="1"/>
  <c r="AU199" i="6"/>
  <c r="AU195" i="7" s="1"/>
  <c r="AW141" i="1" s="1"/>
  <c r="AU195" i="6"/>
  <c r="AU191" i="7" s="1"/>
  <c r="AW163" i="1" s="1"/>
  <c r="AU191" i="6"/>
  <c r="AU187" i="7" s="1"/>
  <c r="AW194" i="1" s="1"/>
  <c r="AU187" i="6"/>
  <c r="AU183" i="7" s="1"/>
  <c r="AW181" i="1" s="1"/>
  <c r="AU200" i="6"/>
  <c r="AU196" i="6"/>
  <c r="AU192" i="7" s="1"/>
  <c r="AW159" i="1" s="1"/>
  <c r="AU192" i="6"/>
  <c r="AU188" i="7" s="1"/>
  <c r="AW195" i="1" s="1"/>
  <c r="AU188" i="6"/>
  <c r="AU184" i="7" s="1"/>
  <c r="AW187" i="1" s="1"/>
  <c r="AU184" i="6"/>
  <c r="AU180" i="7" s="1"/>
  <c r="AW170" i="1" s="1"/>
  <c r="AU180" i="6"/>
  <c r="AU176" i="7" s="1"/>
  <c r="AW128" i="1" s="1"/>
  <c r="AU176" i="6"/>
  <c r="AU172" i="7" s="1"/>
  <c r="AW183" i="1" s="1"/>
  <c r="AU172" i="6"/>
  <c r="AU168" i="7" s="1"/>
  <c r="AW151" i="1" s="1"/>
  <c r="AU201" i="6"/>
  <c r="AU197" i="7" s="1"/>
  <c r="AW174" i="1" s="1"/>
  <c r="AU197" i="6"/>
  <c r="AU193" i="7" s="1"/>
  <c r="AW169" i="1" s="1"/>
  <c r="AU193" i="6"/>
  <c r="AU189" i="7" s="1"/>
  <c r="AW196" i="1" s="1"/>
  <c r="AU189" i="6"/>
  <c r="AU185" i="7" s="1"/>
  <c r="AW190" i="1" s="1"/>
  <c r="AU179" i="6"/>
  <c r="AU175" i="7" s="1"/>
  <c r="AW189" i="1" s="1"/>
  <c r="AU177" i="6"/>
  <c r="AU173" i="7" s="1"/>
  <c r="AW185" i="1" s="1"/>
  <c r="AU168" i="6"/>
  <c r="AU164" i="7" s="1"/>
  <c r="AW153" i="1" s="1"/>
  <c r="AU164" i="6"/>
  <c r="AU160" i="7" s="1"/>
  <c r="AW161" i="1" s="1"/>
  <c r="AU160" i="6"/>
  <c r="AU156" i="7" s="1"/>
  <c r="AW144" i="1" s="1"/>
  <c r="AU156" i="6"/>
  <c r="AU152" i="7" s="1"/>
  <c r="AW167" i="1" s="1"/>
  <c r="AU152" i="6"/>
  <c r="AU148" i="7" s="1"/>
  <c r="AW165" i="1" s="1"/>
  <c r="AU148" i="6"/>
  <c r="AU144" i="7" s="1"/>
  <c r="AW177" i="1" s="1"/>
  <c r="AU144" i="6"/>
  <c r="AU140" i="7" s="1"/>
  <c r="AW125" i="1" s="1"/>
  <c r="AU140" i="6"/>
  <c r="AU136" i="7" s="1"/>
  <c r="AW175" i="1" s="1"/>
  <c r="AU136" i="6"/>
  <c r="AU132" i="7" s="1"/>
  <c r="AW184" i="1" s="1"/>
  <c r="AU132" i="6"/>
  <c r="AU128" i="7" s="1"/>
  <c r="AW164" i="1" s="1"/>
  <c r="AU128" i="6"/>
  <c r="AU124" i="7" s="1"/>
  <c r="AW104" i="1" s="1"/>
  <c r="AU124" i="6"/>
  <c r="AU120" i="7" s="1"/>
  <c r="AW135" i="1" s="1"/>
  <c r="AU120" i="6"/>
  <c r="AU116" i="6"/>
  <c r="AU112" i="6"/>
  <c r="AU108" i="6"/>
  <c r="AU102" i="6"/>
  <c r="AU98" i="6"/>
  <c r="AU94" i="6"/>
  <c r="AU90" i="6"/>
  <c r="AU86" i="6"/>
  <c r="AU82" i="6"/>
  <c r="AU78" i="6"/>
  <c r="AU74" i="6"/>
  <c r="AU70" i="6"/>
  <c r="AU66" i="6"/>
  <c r="AU62" i="6"/>
  <c r="AU58" i="6"/>
  <c r="AU54" i="6"/>
  <c r="AU50" i="6"/>
  <c r="AU46" i="6"/>
  <c r="AU42" i="6"/>
  <c r="AU38" i="6"/>
  <c r="AU34" i="6"/>
  <c r="AU30" i="6"/>
  <c r="AU26" i="6"/>
  <c r="AU22" i="6"/>
  <c r="AU18" i="6"/>
  <c r="AU14" i="6"/>
  <c r="AU10" i="6"/>
  <c r="AU6" i="6"/>
  <c r="AU185" i="6"/>
  <c r="AU181" i="7" s="1"/>
  <c r="AW160" i="1" s="1"/>
  <c r="AU182" i="6"/>
  <c r="AU178" i="7" s="1"/>
  <c r="AW143" i="1" s="1"/>
  <c r="AU175" i="6"/>
  <c r="AU171" i="7" s="1"/>
  <c r="AW178" i="1" s="1"/>
  <c r="AU173" i="6"/>
  <c r="AU169" i="7" s="1"/>
  <c r="AW173" i="1" s="1"/>
  <c r="AU169" i="6"/>
  <c r="AU165" i="7" s="1"/>
  <c r="AW158" i="1" s="1"/>
  <c r="AU165" i="6"/>
  <c r="AU161" i="7" s="1"/>
  <c r="AW156" i="1" s="1"/>
  <c r="AU161" i="6"/>
  <c r="AU157" i="7" s="1"/>
  <c r="AW179" i="1" s="1"/>
  <c r="AU157" i="6"/>
  <c r="AU153" i="7" s="1"/>
  <c r="AW132" i="1" s="1"/>
  <c r="AU153" i="6"/>
  <c r="AU149" i="7" s="1"/>
  <c r="AW168" i="1" s="1"/>
  <c r="AU149" i="6"/>
  <c r="AU145" i="7" s="1"/>
  <c r="AW162" i="1" s="1"/>
  <c r="AU145" i="6"/>
  <c r="AU141" i="7" s="1"/>
  <c r="AW123" i="1" s="1"/>
  <c r="AU141" i="6"/>
  <c r="AU137" i="7" s="1"/>
  <c r="AW150" i="1" s="1"/>
  <c r="AU137" i="6"/>
  <c r="AU133" i="7" s="1"/>
  <c r="AW126" i="1" s="1"/>
  <c r="AU133" i="6"/>
  <c r="AU129" i="7" s="1"/>
  <c r="AW121" i="1" s="1"/>
  <c r="AU129" i="6"/>
  <c r="AU125" i="7" s="1"/>
  <c r="AW193" i="1" s="1"/>
  <c r="AU125" i="6"/>
  <c r="AU121" i="7" s="1"/>
  <c r="AW134" i="1" s="1"/>
  <c r="AU121" i="6"/>
  <c r="AU117" i="6"/>
  <c r="AU113" i="6"/>
  <c r="AU109" i="6"/>
  <c r="AU103" i="6"/>
  <c r="AU99" i="6"/>
  <c r="AU95" i="6"/>
  <c r="AU91" i="6"/>
  <c r="AU87" i="6"/>
  <c r="AU83" i="6"/>
  <c r="AU79" i="6"/>
  <c r="AU75" i="6"/>
  <c r="AU71" i="6"/>
  <c r="AU67" i="6"/>
  <c r="AU63" i="6"/>
  <c r="AU59" i="6"/>
  <c r="AU55" i="6"/>
  <c r="AU51" i="6"/>
  <c r="AU47" i="6"/>
  <c r="AU43" i="6"/>
  <c r="AU39" i="6"/>
  <c r="AU35" i="6"/>
  <c r="AU31" i="6"/>
  <c r="AU27" i="6"/>
  <c r="AU23" i="6"/>
  <c r="AU19" i="6"/>
  <c r="AU15" i="6"/>
  <c r="AU11" i="6"/>
  <c r="AU7" i="6"/>
  <c r="AU178" i="6"/>
  <c r="AU174" i="7" s="1"/>
  <c r="AW147" i="1" s="1"/>
  <c r="AU170" i="6"/>
  <c r="AU166" i="7" s="1"/>
  <c r="AW133" i="1" s="1"/>
  <c r="AU166" i="6"/>
  <c r="AU162" i="7" s="1"/>
  <c r="AW145" i="1" s="1"/>
  <c r="AU162" i="6"/>
  <c r="AU158" i="7" s="1"/>
  <c r="AW198" i="1" s="1"/>
  <c r="AU158" i="6"/>
  <c r="AU154" i="7" s="1"/>
  <c r="AW136" i="1" s="1"/>
  <c r="AU154" i="6"/>
  <c r="AU150" i="7" s="1"/>
  <c r="AW124" i="1" s="1"/>
  <c r="AU150" i="6"/>
  <c r="AU146" i="7" s="1"/>
  <c r="AW186" i="1" s="1"/>
  <c r="AU146" i="6"/>
  <c r="AU142" i="7" s="1"/>
  <c r="AW115" i="1" s="1"/>
  <c r="AU142" i="6"/>
  <c r="AU138" i="7" s="1"/>
  <c r="AW157" i="1" s="1"/>
  <c r="AU138" i="6"/>
  <c r="AU134" i="7" s="1"/>
  <c r="AW138" i="1" s="1"/>
  <c r="AU134" i="6"/>
  <c r="AU130" i="7" s="1"/>
  <c r="AW127" i="1" s="1"/>
  <c r="AU130" i="6"/>
  <c r="AU126" i="7" s="1"/>
  <c r="AW197" i="1" s="1"/>
  <c r="AU126" i="6"/>
  <c r="AU122" i="7" s="1"/>
  <c r="AW166" i="1" s="1"/>
  <c r="AU122" i="6"/>
  <c r="AU118" i="6"/>
  <c r="AU114" i="6"/>
  <c r="AU110" i="6"/>
  <c r="AU106" i="6"/>
  <c r="AU100" i="6"/>
  <c r="AU96" i="6"/>
  <c r="AU92" i="6"/>
  <c r="AU88" i="6"/>
  <c r="AU84" i="6"/>
  <c r="AU80" i="6"/>
  <c r="AU76" i="6"/>
  <c r="AU72" i="6"/>
  <c r="AU68" i="6"/>
  <c r="AU64" i="6"/>
  <c r="AU60" i="6"/>
  <c r="AU56" i="6"/>
  <c r="AU52" i="6"/>
  <c r="AU48" i="6"/>
  <c r="AU44" i="6"/>
  <c r="AU40" i="6"/>
  <c r="AU36" i="6"/>
  <c r="AU32" i="6"/>
  <c r="AU28" i="6"/>
  <c r="AU24" i="6"/>
  <c r="AU20" i="6"/>
  <c r="AU16" i="6"/>
  <c r="AU12" i="6"/>
  <c r="AU8" i="6"/>
  <c r="AU183" i="6"/>
  <c r="AU179" i="7" s="1"/>
  <c r="AW148" i="1" s="1"/>
  <c r="AU181" i="6"/>
  <c r="AU177" i="7" s="1"/>
  <c r="AW140" i="1" s="1"/>
  <c r="AU174" i="6"/>
  <c r="AU170" i="7" s="1"/>
  <c r="AW152" i="1" s="1"/>
  <c r="AU171" i="6"/>
  <c r="AU167" i="7" s="1"/>
  <c r="AW146" i="1" s="1"/>
  <c r="AU167" i="6"/>
  <c r="AU163" i="7" s="1"/>
  <c r="AW171" i="1" s="1"/>
  <c r="AU163" i="6"/>
  <c r="AU159" i="7" s="1"/>
  <c r="AW154" i="1" s="1"/>
  <c r="AU159" i="6"/>
  <c r="AU155" i="7" s="1"/>
  <c r="AW137" i="1" s="1"/>
  <c r="AU155" i="6"/>
  <c r="AU151" i="7" s="1"/>
  <c r="AW188" i="1" s="1"/>
  <c r="AU151" i="6"/>
  <c r="AU147" i="7" s="1"/>
  <c r="AW130" i="1" s="1"/>
  <c r="AU147" i="6"/>
  <c r="AU143" i="7" s="1"/>
  <c r="AW142" i="1" s="1"/>
  <c r="AU143" i="6"/>
  <c r="AU139" i="7" s="1"/>
  <c r="AW180" i="1" s="1"/>
  <c r="AU139" i="6"/>
  <c r="AU135" i="7" s="1"/>
  <c r="AW176" i="1" s="1"/>
  <c r="AU135" i="6"/>
  <c r="AU131" i="7" s="1"/>
  <c r="AW182" i="1" s="1"/>
  <c r="AU131" i="6"/>
  <c r="AU127" i="7" s="1"/>
  <c r="AW131" i="1" s="1"/>
  <c r="AU127" i="6"/>
  <c r="AU123" i="7" s="1"/>
  <c r="AW149" i="1" s="1"/>
  <c r="AU123" i="6"/>
  <c r="AU119" i="7" s="1"/>
  <c r="AW139" i="1" s="1"/>
  <c r="AU119" i="6"/>
  <c r="AU115" i="6"/>
  <c r="AU111" i="6"/>
  <c r="AU107" i="6"/>
  <c r="AU101" i="6"/>
  <c r="AU97" i="6"/>
  <c r="AU93" i="6"/>
  <c r="AU89" i="6"/>
  <c r="AU85" i="6"/>
  <c r="AU81" i="6"/>
  <c r="AU77" i="6"/>
  <c r="AU73" i="6"/>
  <c r="AU69" i="6"/>
  <c r="AU65" i="6"/>
  <c r="AU61" i="6"/>
  <c r="AU57" i="6"/>
  <c r="AU53" i="6"/>
  <c r="AU49" i="6"/>
  <c r="AU45" i="6"/>
  <c r="AU41" i="6"/>
  <c r="AU37" i="6"/>
  <c r="AU33" i="6"/>
  <c r="AU29" i="6"/>
  <c r="AU25" i="6"/>
  <c r="AU21" i="6"/>
  <c r="AU17" i="6"/>
  <c r="AU13" i="6"/>
  <c r="AU9" i="6"/>
  <c r="O190" i="6"/>
  <c r="O186" i="7" s="1"/>
  <c r="Q192" i="1" s="1"/>
  <c r="O195" i="6"/>
  <c r="O191" i="7" s="1"/>
  <c r="Q163" i="1" s="1"/>
  <c r="O191" i="6"/>
  <c r="O187" i="7" s="1"/>
  <c r="Q194" i="1" s="1"/>
  <c r="O192" i="6"/>
  <c r="O188" i="7" s="1"/>
  <c r="Q195" i="1" s="1"/>
  <c r="O180" i="6"/>
  <c r="O176" i="7" s="1"/>
  <c r="Q128" i="1" s="1"/>
  <c r="O176" i="6"/>
  <c r="O172" i="7" s="1"/>
  <c r="Q183" i="1" s="1"/>
  <c r="O193" i="6"/>
  <c r="O189" i="7" s="1"/>
  <c r="Q196" i="1" s="1"/>
  <c r="O177" i="6"/>
  <c r="O173" i="7" s="1"/>
  <c r="Q185" i="1" s="1"/>
  <c r="O168" i="6"/>
  <c r="O164" i="7" s="1"/>
  <c r="Q153" i="1" s="1"/>
  <c r="O152" i="6"/>
  <c r="O148" i="7" s="1"/>
  <c r="Q165" i="1" s="1"/>
  <c r="O140" i="6"/>
  <c r="O136" i="7" s="1"/>
  <c r="Q175" i="1" s="1"/>
  <c r="O136" i="6"/>
  <c r="O132" i="7" s="1"/>
  <c r="Q184" i="1" s="1"/>
  <c r="O120" i="6"/>
  <c r="O108" i="6"/>
  <c r="O102" i="6"/>
  <c r="O90" i="6"/>
  <c r="O86" i="6"/>
  <c r="O74" i="6"/>
  <c r="O70" i="6"/>
  <c r="O58" i="6"/>
  <c r="O54" i="6"/>
  <c r="O42" i="6"/>
  <c r="O38" i="6"/>
  <c r="O26" i="6"/>
  <c r="O22" i="6"/>
  <c r="O10" i="6"/>
  <c r="O6" i="6"/>
  <c r="O175" i="6"/>
  <c r="O171" i="7" s="1"/>
  <c r="Q178" i="1" s="1"/>
  <c r="O173" i="6"/>
  <c r="O169" i="7" s="1"/>
  <c r="Q173" i="1" s="1"/>
  <c r="O161" i="6"/>
  <c r="O157" i="7" s="1"/>
  <c r="Q179" i="1" s="1"/>
  <c r="O157" i="6"/>
  <c r="O153" i="7" s="1"/>
  <c r="Q132" i="1" s="1"/>
  <c r="O145" i="6"/>
  <c r="O141" i="7" s="1"/>
  <c r="Q123" i="1" s="1"/>
  <c r="O141" i="6"/>
  <c r="O137" i="7" s="1"/>
  <c r="Q150" i="1" s="1"/>
  <c r="O129" i="6"/>
  <c r="O125" i="7" s="1"/>
  <c r="Q193" i="1" s="1"/>
  <c r="O125" i="6"/>
  <c r="O121" i="7" s="1"/>
  <c r="Q134" i="1" s="1"/>
  <c r="O113" i="6"/>
  <c r="O109" i="6"/>
  <c r="O95" i="6"/>
  <c r="O91" i="6"/>
  <c r="O79" i="6"/>
  <c r="O75" i="6"/>
  <c r="O63" i="6"/>
  <c r="O59" i="6"/>
  <c r="O47" i="6"/>
  <c r="O43" i="6"/>
  <c r="O39" i="6"/>
  <c r="O35" i="6"/>
  <c r="O31" i="6"/>
  <c r="O27" i="6"/>
  <c r="O23" i="6"/>
  <c r="O19" i="6"/>
  <c r="O15" i="6"/>
  <c r="O11" i="6"/>
  <c r="O7" i="6"/>
  <c r="O178" i="6"/>
  <c r="O174" i="7" s="1"/>
  <c r="Q147" i="1" s="1"/>
  <c r="O170" i="6"/>
  <c r="O166" i="7" s="1"/>
  <c r="Q133" i="1" s="1"/>
  <c r="O166" i="6"/>
  <c r="O162" i="7" s="1"/>
  <c r="Q145" i="1" s="1"/>
  <c r="O162" i="6"/>
  <c r="O158" i="7" s="1"/>
  <c r="Q198" i="1" s="1"/>
  <c r="O158" i="6"/>
  <c r="O154" i="7" s="1"/>
  <c r="Q136" i="1" s="1"/>
  <c r="O154" i="6"/>
  <c r="O150" i="7" s="1"/>
  <c r="Q124" i="1" s="1"/>
  <c r="O150" i="6"/>
  <c r="O146" i="7" s="1"/>
  <c r="Q186" i="1" s="1"/>
  <c r="O146" i="6"/>
  <c r="O142" i="7" s="1"/>
  <c r="Q115" i="1" s="1"/>
  <c r="O142" i="6"/>
  <c r="O138" i="7" s="1"/>
  <c r="Q157" i="1" s="1"/>
  <c r="O138" i="6"/>
  <c r="O134" i="7" s="1"/>
  <c r="Q138" i="1" s="1"/>
  <c r="O134" i="6"/>
  <c r="O130" i="7" s="1"/>
  <c r="Q127" i="1" s="1"/>
  <c r="O130" i="6"/>
  <c r="O126" i="7" s="1"/>
  <c r="Q197" i="1" s="1"/>
  <c r="O126" i="6"/>
  <c r="O122" i="7" s="1"/>
  <c r="Q166" i="1" s="1"/>
  <c r="O122" i="6"/>
  <c r="O118" i="6"/>
  <c r="O114" i="6"/>
  <c r="O110" i="6"/>
  <c r="O106" i="6"/>
  <c r="O100" i="6"/>
  <c r="O96" i="6"/>
  <c r="O92" i="6"/>
  <c r="O88" i="6"/>
  <c r="O84" i="6"/>
  <c r="O80" i="6"/>
  <c r="O76" i="6"/>
  <c r="O72" i="6"/>
  <c r="O68" i="6"/>
  <c r="O64" i="6"/>
  <c r="O60" i="6"/>
  <c r="O56" i="6"/>
  <c r="O52" i="6"/>
  <c r="O48" i="6"/>
  <c r="O44" i="6"/>
  <c r="O40" i="6"/>
  <c r="O36" i="6"/>
  <c r="O32" i="6"/>
  <c r="O28" i="6"/>
  <c r="O24" i="6"/>
  <c r="O20" i="6"/>
  <c r="O16" i="6"/>
  <c r="O12" i="6"/>
  <c r="O8" i="6"/>
  <c r="O183" i="6"/>
  <c r="O179" i="7" s="1"/>
  <c r="Q148" i="1" s="1"/>
  <c r="O181" i="6"/>
  <c r="O177" i="7" s="1"/>
  <c r="Q140" i="1" s="1"/>
  <c r="O174" i="6"/>
  <c r="O170" i="7" s="1"/>
  <c r="Q152" i="1" s="1"/>
  <c r="O171" i="6"/>
  <c r="O167" i="7" s="1"/>
  <c r="Q146" i="1" s="1"/>
  <c r="O167" i="6"/>
  <c r="O163" i="7" s="1"/>
  <c r="Q171" i="1" s="1"/>
  <c r="O163" i="6"/>
  <c r="O159" i="7" s="1"/>
  <c r="Q154" i="1" s="1"/>
  <c r="O159" i="6"/>
  <c r="O155" i="7" s="1"/>
  <c r="Q137" i="1" s="1"/>
  <c r="O155" i="6"/>
  <c r="O151" i="7" s="1"/>
  <c r="Q188" i="1" s="1"/>
  <c r="O151" i="6"/>
  <c r="O147" i="7" s="1"/>
  <c r="Q130" i="1" s="1"/>
  <c r="O147" i="6"/>
  <c r="O143" i="7" s="1"/>
  <c r="Q142" i="1" s="1"/>
  <c r="O143" i="6"/>
  <c r="O139" i="7" s="1"/>
  <c r="Q180" i="1" s="1"/>
  <c r="O139" i="6"/>
  <c r="O135" i="7" s="1"/>
  <c r="Q176" i="1" s="1"/>
  <c r="O135" i="6"/>
  <c r="O131" i="7" s="1"/>
  <c r="Q182" i="1" s="1"/>
  <c r="O131" i="6"/>
  <c r="O127" i="7" s="1"/>
  <c r="Q131" i="1" s="1"/>
  <c r="O127" i="6"/>
  <c r="O123" i="7" s="1"/>
  <c r="Q149" i="1" s="1"/>
  <c r="O123" i="6"/>
  <c r="O119" i="7" s="1"/>
  <c r="Q139" i="1" s="1"/>
  <c r="O119" i="6"/>
  <c r="O115" i="6"/>
  <c r="O111" i="6"/>
  <c r="O107" i="6"/>
  <c r="O101" i="6"/>
  <c r="O97" i="6"/>
  <c r="O93" i="6"/>
  <c r="O89" i="6"/>
  <c r="O85" i="6"/>
  <c r="O81" i="6"/>
  <c r="O77" i="6"/>
  <c r="O73" i="6"/>
  <c r="O69" i="6"/>
  <c r="O65" i="6"/>
  <c r="O61" i="6"/>
  <c r="O57" i="6"/>
  <c r="O53" i="6"/>
  <c r="O49" i="6"/>
  <c r="O45" i="6"/>
  <c r="O41" i="6"/>
  <c r="O37" i="6"/>
  <c r="O33" i="6"/>
  <c r="O29" i="6"/>
  <c r="O25" i="6"/>
  <c r="O21" i="6"/>
  <c r="O17" i="6"/>
  <c r="O13" i="6"/>
  <c r="O9" i="6"/>
  <c r="AX201" i="6"/>
  <c r="AX197" i="7" s="1"/>
  <c r="AZ174" i="1" s="1"/>
  <c r="AX197" i="6"/>
  <c r="AX193" i="7" s="1"/>
  <c r="AZ169" i="1" s="1"/>
  <c r="AX193" i="6"/>
  <c r="AX189" i="7" s="1"/>
  <c r="AZ196" i="1" s="1"/>
  <c r="AX189" i="6"/>
  <c r="AX185" i="7" s="1"/>
  <c r="AZ190" i="1" s="1"/>
  <c r="AX185" i="6"/>
  <c r="AX181" i="7" s="1"/>
  <c r="AZ160" i="1" s="1"/>
  <c r="AX198" i="6"/>
  <c r="AX194" i="7" s="1"/>
  <c r="AZ191" i="1" s="1"/>
  <c r="AX194" i="6"/>
  <c r="AX190" i="7" s="1"/>
  <c r="AZ155" i="1" s="1"/>
  <c r="AX190" i="6"/>
  <c r="AX186" i="7" s="1"/>
  <c r="AZ192" i="1" s="1"/>
  <c r="AX186" i="6"/>
  <c r="AX182" i="7" s="1"/>
  <c r="AZ172" i="1" s="1"/>
  <c r="AX199" i="6"/>
  <c r="AX195" i="7" s="1"/>
  <c r="AZ141" i="1" s="1"/>
  <c r="AX195" i="6"/>
  <c r="AX191" i="7" s="1"/>
  <c r="AZ163" i="1" s="1"/>
  <c r="AX191" i="6"/>
  <c r="AX187" i="7" s="1"/>
  <c r="AZ194" i="1" s="1"/>
  <c r="AX187" i="6"/>
  <c r="AX183" i="7" s="1"/>
  <c r="AZ181" i="1" s="1"/>
  <c r="AX183" i="6"/>
  <c r="AX179" i="7" s="1"/>
  <c r="AZ148" i="1" s="1"/>
  <c r="AX179" i="6"/>
  <c r="AX175" i="7" s="1"/>
  <c r="AZ189" i="1" s="1"/>
  <c r="AX175" i="6"/>
  <c r="AX171" i="7" s="1"/>
  <c r="AZ178" i="1" s="1"/>
  <c r="AX200" i="6"/>
  <c r="AX196" i="6"/>
  <c r="AX192" i="7" s="1"/>
  <c r="AZ159" i="1" s="1"/>
  <c r="AX192" i="6"/>
  <c r="AX188" i="7" s="1"/>
  <c r="AZ195" i="1" s="1"/>
  <c r="AX188" i="6"/>
  <c r="AX184" i="7" s="1"/>
  <c r="AZ187" i="1" s="1"/>
  <c r="AX178" i="6"/>
  <c r="AX174" i="7" s="1"/>
  <c r="AZ147" i="1" s="1"/>
  <c r="AX176" i="6"/>
  <c r="AX172" i="7" s="1"/>
  <c r="AZ183" i="1" s="1"/>
  <c r="AX171" i="6"/>
  <c r="AX167" i="7" s="1"/>
  <c r="AZ146" i="1" s="1"/>
  <c r="AX167" i="6"/>
  <c r="AX163" i="7" s="1"/>
  <c r="AZ171" i="1" s="1"/>
  <c r="AX163" i="6"/>
  <c r="AX159" i="7" s="1"/>
  <c r="AZ154" i="1" s="1"/>
  <c r="AX159" i="6"/>
  <c r="AX155" i="7" s="1"/>
  <c r="AZ137" i="1" s="1"/>
  <c r="AX155" i="6"/>
  <c r="AX151" i="7" s="1"/>
  <c r="AZ188" i="1" s="1"/>
  <c r="AX151" i="6"/>
  <c r="AX147" i="7" s="1"/>
  <c r="AZ130" i="1" s="1"/>
  <c r="AX147" i="6"/>
  <c r="AX143" i="7" s="1"/>
  <c r="AZ142" i="1" s="1"/>
  <c r="AX143" i="6"/>
  <c r="AX139" i="7" s="1"/>
  <c r="AZ180" i="1" s="1"/>
  <c r="AX139" i="6"/>
  <c r="AX135" i="7" s="1"/>
  <c r="AZ176" i="1" s="1"/>
  <c r="AX135" i="6"/>
  <c r="AX131" i="7" s="1"/>
  <c r="AZ182" i="1" s="1"/>
  <c r="AX131" i="6"/>
  <c r="AX127" i="7" s="1"/>
  <c r="AZ131" i="1" s="1"/>
  <c r="AX127" i="6"/>
  <c r="AX123" i="7" s="1"/>
  <c r="AZ149" i="1" s="1"/>
  <c r="AX123" i="6"/>
  <c r="AX119" i="7" s="1"/>
  <c r="AZ139" i="1" s="1"/>
  <c r="AX119" i="6"/>
  <c r="AX115" i="6"/>
  <c r="AX111" i="6"/>
  <c r="AX107" i="6"/>
  <c r="AX101" i="6"/>
  <c r="AX97" i="6"/>
  <c r="AX93" i="6"/>
  <c r="AX89" i="6"/>
  <c r="AX85" i="6"/>
  <c r="AX81" i="6"/>
  <c r="AX77" i="6"/>
  <c r="AX73" i="6"/>
  <c r="AX69" i="6"/>
  <c r="AX65" i="6"/>
  <c r="AX61" i="6"/>
  <c r="AX57" i="6"/>
  <c r="AX53" i="6"/>
  <c r="AX49" i="6"/>
  <c r="AX45" i="6"/>
  <c r="AX41" i="6"/>
  <c r="AX37" i="6"/>
  <c r="AX33" i="6"/>
  <c r="AX29" i="6"/>
  <c r="AX25" i="6"/>
  <c r="AX21" i="6"/>
  <c r="AX17" i="6"/>
  <c r="AX13" i="6"/>
  <c r="AX9" i="6"/>
  <c r="AX184" i="6"/>
  <c r="AX180" i="7" s="1"/>
  <c r="AZ170" i="1" s="1"/>
  <c r="AX181" i="6"/>
  <c r="AX177" i="7" s="1"/>
  <c r="AZ140" i="1" s="1"/>
  <c r="AX174" i="6"/>
  <c r="AX170" i="7" s="1"/>
  <c r="AZ152" i="1" s="1"/>
  <c r="AX172" i="6"/>
  <c r="AX168" i="7" s="1"/>
  <c r="AZ151" i="1" s="1"/>
  <c r="AX168" i="6"/>
  <c r="AX164" i="7" s="1"/>
  <c r="AZ153" i="1" s="1"/>
  <c r="AX164" i="6"/>
  <c r="AX160" i="7" s="1"/>
  <c r="AZ161" i="1" s="1"/>
  <c r="AX160" i="6"/>
  <c r="AX156" i="7" s="1"/>
  <c r="AZ144" i="1" s="1"/>
  <c r="AX156" i="6"/>
  <c r="AX152" i="7" s="1"/>
  <c r="AZ167" i="1" s="1"/>
  <c r="AX152" i="6"/>
  <c r="AX148" i="7" s="1"/>
  <c r="AZ165" i="1" s="1"/>
  <c r="AX148" i="6"/>
  <c r="AX144" i="7" s="1"/>
  <c r="AZ177" i="1" s="1"/>
  <c r="AX144" i="6"/>
  <c r="AX140" i="7" s="1"/>
  <c r="AZ125" i="1" s="1"/>
  <c r="AX140" i="6"/>
  <c r="AX136" i="7" s="1"/>
  <c r="AZ175" i="1" s="1"/>
  <c r="AX136" i="6"/>
  <c r="AX132" i="7" s="1"/>
  <c r="AZ184" i="1" s="1"/>
  <c r="AX132" i="6"/>
  <c r="AX128" i="7" s="1"/>
  <c r="AZ164" i="1" s="1"/>
  <c r="AX128" i="6"/>
  <c r="AX124" i="7" s="1"/>
  <c r="AZ104" i="1" s="1"/>
  <c r="AX124" i="6"/>
  <c r="AX120" i="7" s="1"/>
  <c r="AZ135" i="1" s="1"/>
  <c r="AX120" i="6"/>
  <c r="AX116" i="6"/>
  <c r="AX112" i="6"/>
  <c r="AX108" i="6"/>
  <c r="AX102" i="6"/>
  <c r="AX98" i="6"/>
  <c r="AX94" i="6"/>
  <c r="AX90" i="6"/>
  <c r="AX86" i="6"/>
  <c r="AX82" i="6"/>
  <c r="AX78" i="6"/>
  <c r="AX74" i="6"/>
  <c r="AX70" i="6"/>
  <c r="AX66" i="6"/>
  <c r="AX62" i="6"/>
  <c r="AX58" i="6"/>
  <c r="AX54" i="6"/>
  <c r="AX50" i="6"/>
  <c r="AX46" i="6"/>
  <c r="AX42" i="6"/>
  <c r="AX38" i="6"/>
  <c r="AX34" i="6"/>
  <c r="AX30" i="6"/>
  <c r="AX26" i="6"/>
  <c r="AX22" i="6"/>
  <c r="AX18" i="6"/>
  <c r="AX14" i="6"/>
  <c r="AX10" i="6"/>
  <c r="AX6" i="6"/>
  <c r="AX177" i="6"/>
  <c r="AX173" i="7" s="1"/>
  <c r="AZ185" i="1" s="1"/>
  <c r="AX169" i="6"/>
  <c r="AX165" i="7" s="1"/>
  <c r="AZ158" i="1" s="1"/>
  <c r="AX165" i="6"/>
  <c r="AX161" i="7" s="1"/>
  <c r="AZ156" i="1" s="1"/>
  <c r="AX161" i="6"/>
  <c r="AX157" i="7" s="1"/>
  <c r="AZ179" i="1" s="1"/>
  <c r="AX157" i="6"/>
  <c r="AX153" i="7" s="1"/>
  <c r="AZ132" i="1" s="1"/>
  <c r="AX153" i="6"/>
  <c r="AX149" i="7" s="1"/>
  <c r="AZ168" i="1" s="1"/>
  <c r="AX149" i="6"/>
  <c r="AX145" i="7" s="1"/>
  <c r="AZ162" i="1" s="1"/>
  <c r="AX145" i="6"/>
  <c r="AX141" i="7" s="1"/>
  <c r="AZ123" i="1" s="1"/>
  <c r="AX141" i="6"/>
  <c r="AX137" i="7" s="1"/>
  <c r="AZ150" i="1" s="1"/>
  <c r="AX137" i="6"/>
  <c r="AX133" i="7" s="1"/>
  <c r="AZ126" i="1" s="1"/>
  <c r="AX133" i="6"/>
  <c r="AX129" i="7" s="1"/>
  <c r="AZ121" i="1" s="1"/>
  <c r="AX129" i="6"/>
  <c r="AX125" i="7" s="1"/>
  <c r="AZ193" i="1" s="1"/>
  <c r="AX125" i="6"/>
  <c r="AX121" i="7" s="1"/>
  <c r="AZ134" i="1" s="1"/>
  <c r="AX121" i="6"/>
  <c r="AX117" i="6"/>
  <c r="AX113" i="6"/>
  <c r="AX109" i="6"/>
  <c r="AX103" i="6"/>
  <c r="AX99" i="6"/>
  <c r="AX95" i="6"/>
  <c r="AX91" i="6"/>
  <c r="AX87" i="6"/>
  <c r="AX83" i="6"/>
  <c r="AX79" i="6"/>
  <c r="AX75" i="6"/>
  <c r="AX71" i="6"/>
  <c r="AX67" i="6"/>
  <c r="AX63" i="6"/>
  <c r="AX59" i="6"/>
  <c r="AX55" i="6"/>
  <c r="AX51" i="6"/>
  <c r="AX47" i="6"/>
  <c r="AX43" i="6"/>
  <c r="AX39" i="6"/>
  <c r="AX35" i="6"/>
  <c r="AX31" i="6"/>
  <c r="AX27" i="6"/>
  <c r="AX23" i="6"/>
  <c r="AX19" i="6"/>
  <c r="AX15" i="6"/>
  <c r="AX11" i="6"/>
  <c r="AX7" i="6"/>
  <c r="AX182" i="6"/>
  <c r="AX178" i="7" s="1"/>
  <c r="AZ143" i="1" s="1"/>
  <c r="AX180" i="6"/>
  <c r="AX176" i="7" s="1"/>
  <c r="AZ128" i="1" s="1"/>
  <c r="AX173" i="6"/>
  <c r="AX169" i="7" s="1"/>
  <c r="AZ173" i="1" s="1"/>
  <c r="AX170" i="6"/>
  <c r="AX166" i="7" s="1"/>
  <c r="AZ133" i="1" s="1"/>
  <c r="AX166" i="6"/>
  <c r="AX162" i="7" s="1"/>
  <c r="AZ145" i="1" s="1"/>
  <c r="AX162" i="6"/>
  <c r="AX158" i="7" s="1"/>
  <c r="AZ198" i="1" s="1"/>
  <c r="AX158" i="6"/>
  <c r="AX154" i="7" s="1"/>
  <c r="AZ136" i="1" s="1"/>
  <c r="AX154" i="6"/>
  <c r="AX150" i="7" s="1"/>
  <c r="AZ124" i="1" s="1"/>
  <c r="AX150" i="6"/>
  <c r="AX146" i="7" s="1"/>
  <c r="AZ186" i="1" s="1"/>
  <c r="AX146" i="6"/>
  <c r="AX142" i="7" s="1"/>
  <c r="AZ115" i="1" s="1"/>
  <c r="AX142" i="6"/>
  <c r="AX138" i="7" s="1"/>
  <c r="AZ157" i="1" s="1"/>
  <c r="AX138" i="6"/>
  <c r="AX134" i="7" s="1"/>
  <c r="AZ138" i="1" s="1"/>
  <c r="AX134" i="6"/>
  <c r="AX130" i="7" s="1"/>
  <c r="AZ127" i="1" s="1"/>
  <c r="AX130" i="6"/>
  <c r="AX126" i="7" s="1"/>
  <c r="AZ197" i="1" s="1"/>
  <c r="AX126" i="6"/>
  <c r="AX122" i="7" s="1"/>
  <c r="AZ166" i="1" s="1"/>
  <c r="AX122" i="6"/>
  <c r="AX118" i="6"/>
  <c r="AX114" i="6"/>
  <c r="AX110" i="6"/>
  <c r="AX106" i="6"/>
  <c r="AX100" i="6"/>
  <c r="AX96" i="6"/>
  <c r="AX92" i="6"/>
  <c r="AX88" i="6"/>
  <c r="AX84" i="6"/>
  <c r="AX80" i="6"/>
  <c r="AX76" i="6"/>
  <c r="AX72" i="6"/>
  <c r="AX68" i="6"/>
  <c r="AX64" i="6"/>
  <c r="AX60" i="6"/>
  <c r="AX56" i="6"/>
  <c r="AX52" i="6"/>
  <c r="AX48" i="6"/>
  <c r="AX44" i="6"/>
  <c r="AX40" i="6"/>
  <c r="AX36" i="6"/>
  <c r="AX32" i="6"/>
  <c r="AX28" i="6"/>
  <c r="AX24" i="6"/>
  <c r="AX20" i="6"/>
  <c r="AX16" i="6"/>
  <c r="AX12" i="6"/>
  <c r="AX8" i="6"/>
  <c r="AH201" i="6"/>
  <c r="AH197" i="7" s="1"/>
  <c r="AJ174" i="1" s="1"/>
  <c r="AH197" i="6"/>
  <c r="AH193" i="7" s="1"/>
  <c r="AJ169" i="1" s="1"/>
  <c r="AH193" i="6"/>
  <c r="AH189" i="7" s="1"/>
  <c r="AJ196" i="1" s="1"/>
  <c r="AH189" i="6"/>
  <c r="AH185" i="7" s="1"/>
  <c r="AJ190" i="1" s="1"/>
  <c r="AH185" i="6"/>
  <c r="AH181" i="7" s="1"/>
  <c r="AJ160" i="1" s="1"/>
  <c r="AH198" i="6"/>
  <c r="AH194" i="7" s="1"/>
  <c r="AJ191" i="1" s="1"/>
  <c r="AH194" i="6"/>
  <c r="AH190" i="7" s="1"/>
  <c r="AJ155" i="1" s="1"/>
  <c r="AH190" i="6"/>
  <c r="AH186" i="7" s="1"/>
  <c r="AJ192" i="1" s="1"/>
  <c r="AH186" i="6"/>
  <c r="AH182" i="7" s="1"/>
  <c r="AJ172" i="1" s="1"/>
  <c r="AH199" i="6"/>
  <c r="AH195" i="7" s="1"/>
  <c r="AJ141" i="1" s="1"/>
  <c r="AH195" i="6"/>
  <c r="AH191" i="7" s="1"/>
  <c r="AJ163" i="1" s="1"/>
  <c r="AH191" i="6"/>
  <c r="AH187" i="7" s="1"/>
  <c r="AJ194" i="1" s="1"/>
  <c r="AH187" i="6"/>
  <c r="AH183" i="7" s="1"/>
  <c r="AJ181" i="1" s="1"/>
  <c r="AH183" i="6"/>
  <c r="AH179" i="7" s="1"/>
  <c r="AJ148" i="1" s="1"/>
  <c r="AH179" i="6"/>
  <c r="AH175" i="7" s="1"/>
  <c r="AJ189" i="1" s="1"/>
  <c r="AH175" i="6"/>
  <c r="AH171" i="7" s="1"/>
  <c r="AJ178" i="1" s="1"/>
  <c r="AH200" i="6"/>
  <c r="AH196" i="6"/>
  <c r="AH192" i="7" s="1"/>
  <c r="AJ159" i="1" s="1"/>
  <c r="AH192" i="6"/>
  <c r="AH188" i="7" s="1"/>
  <c r="AJ195" i="1" s="1"/>
  <c r="AH188" i="6"/>
  <c r="AH184" i="7" s="1"/>
  <c r="AJ187" i="1" s="1"/>
  <c r="AH178" i="6"/>
  <c r="AH174" i="7" s="1"/>
  <c r="AJ147" i="1" s="1"/>
  <c r="AH176" i="6"/>
  <c r="AH172" i="7" s="1"/>
  <c r="AJ183" i="1" s="1"/>
  <c r="AH171" i="6"/>
  <c r="AH167" i="7" s="1"/>
  <c r="AJ146" i="1" s="1"/>
  <c r="AH167" i="6"/>
  <c r="AH163" i="7" s="1"/>
  <c r="AJ171" i="1" s="1"/>
  <c r="AH163" i="6"/>
  <c r="AH159" i="7" s="1"/>
  <c r="AJ154" i="1" s="1"/>
  <c r="AH159" i="6"/>
  <c r="AH155" i="7" s="1"/>
  <c r="AJ137" i="1" s="1"/>
  <c r="AH155" i="6"/>
  <c r="AH151" i="7" s="1"/>
  <c r="AJ188" i="1" s="1"/>
  <c r="AH151" i="6"/>
  <c r="AH147" i="7" s="1"/>
  <c r="AJ130" i="1" s="1"/>
  <c r="AH147" i="6"/>
  <c r="AH143" i="7" s="1"/>
  <c r="AJ142" i="1" s="1"/>
  <c r="AH143" i="6"/>
  <c r="AH139" i="7" s="1"/>
  <c r="AJ180" i="1" s="1"/>
  <c r="AH139" i="6"/>
  <c r="AH135" i="7" s="1"/>
  <c r="AJ176" i="1" s="1"/>
  <c r="AH135" i="6"/>
  <c r="AH131" i="7" s="1"/>
  <c r="AJ182" i="1" s="1"/>
  <c r="AH131" i="6"/>
  <c r="AH127" i="7" s="1"/>
  <c r="AJ131" i="1" s="1"/>
  <c r="AH127" i="6"/>
  <c r="AH123" i="7" s="1"/>
  <c r="AJ149" i="1" s="1"/>
  <c r="AH123" i="6"/>
  <c r="AH119" i="7" s="1"/>
  <c r="AJ139" i="1" s="1"/>
  <c r="AH119" i="6"/>
  <c r="AH115" i="6"/>
  <c r="AH111" i="6"/>
  <c r="AH107" i="6"/>
  <c r="AH101" i="6"/>
  <c r="AH97" i="6"/>
  <c r="AH93" i="6"/>
  <c r="AH89" i="6"/>
  <c r="AH85" i="6"/>
  <c r="AH81" i="6"/>
  <c r="AH77" i="6"/>
  <c r="AH73" i="6"/>
  <c r="AH69" i="6"/>
  <c r="AH65" i="6"/>
  <c r="AH61" i="6"/>
  <c r="AH57" i="6"/>
  <c r="AH53" i="6"/>
  <c r="AH49" i="6"/>
  <c r="AH45" i="6"/>
  <c r="AH41" i="6"/>
  <c r="AH37" i="6"/>
  <c r="AH33" i="6"/>
  <c r="AH29" i="6"/>
  <c r="AH25" i="6"/>
  <c r="AH21" i="6"/>
  <c r="AH17" i="6"/>
  <c r="AH13" i="6"/>
  <c r="AH9" i="6"/>
  <c r="AH184" i="6"/>
  <c r="AH180" i="7" s="1"/>
  <c r="AJ170" i="1" s="1"/>
  <c r="AH181" i="6"/>
  <c r="AH177" i="7" s="1"/>
  <c r="AJ140" i="1" s="1"/>
  <c r="AH174" i="6"/>
  <c r="AH170" i="7" s="1"/>
  <c r="AJ152" i="1" s="1"/>
  <c r="AH172" i="6"/>
  <c r="AH168" i="7" s="1"/>
  <c r="AJ151" i="1" s="1"/>
  <c r="AH168" i="6"/>
  <c r="AH164" i="7" s="1"/>
  <c r="AJ153" i="1" s="1"/>
  <c r="AH164" i="6"/>
  <c r="AH160" i="7" s="1"/>
  <c r="AJ161" i="1" s="1"/>
  <c r="AH160" i="6"/>
  <c r="AH156" i="7" s="1"/>
  <c r="AJ144" i="1" s="1"/>
  <c r="AH156" i="6"/>
  <c r="AH152" i="7" s="1"/>
  <c r="AJ167" i="1" s="1"/>
  <c r="AH152" i="6"/>
  <c r="AH148" i="7" s="1"/>
  <c r="AJ165" i="1" s="1"/>
  <c r="AH148" i="6"/>
  <c r="AH144" i="7" s="1"/>
  <c r="AJ177" i="1" s="1"/>
  <c r="AH144" i="6"/>
  <c r="AH140" i="7" s="1"/>
  <c r="AJ125" i="1" s="1"/>
  <c r="AH140" i="6"/>
  <c r="AH136" i="7" s="1"/>
  <c r="AJ175" i="1" s="1"/>
  <c r="AH136" i="6"/>
  <c r="AH132" i="7" s="1"/>
  <c r="AJ184" i="1" s="1"/>
  <c r="AH132" i="6"/>
  <c r="AH128" i="7" s="1"/>
  <c r="AJ164" i="1" s="1"/>
  <c r="AH128" i="6"/>
  <c r="AH124" i="7" s="1"/>
  <c r="AJ104" i="1" s="1"/>
  <c r="AH124" i="6"/>
  <c r="AH120" i="7" s="1"/>
  <c r="AJ135" i="1" s="1"/>
  <c r="AH120" i="6"/>
  <c r="AH116" i="6"/>
  <c r="AH112" i="6"/>
  <c r="AH108" i="6"/>
  <c r="AH102" i="6"/>
  <c r="AH98" i="6"/>
  <c r="AH94" i="6"/>
  <c r="AH90" i="6"/>
  <c r="AH86" i="6"/>
  <c r="AH82" i="6"/>
  <c r="AH78" i="6"/>
  <c r="AH74" i="6"/>
  <c r="AH70" i="6"/>
  <c r="AH66" i="6"/>
  <c r="AH62" i="6"/>
  <c r="AH58" i="6"/>
  <c r="AH54" i="6"/>
  <c r="AH50" i="6"/>
  <c r="AH46" i="6"/>
  <c r="AH42" i="6"/>
  <c r="AH38" i="6"/>
  <c r="AH34" i="6"/>
  <c r="AH30" i="6"/>
  <c r="AH26" i="6"/>
  <c r="AH22" i="6"/>
  <c r="AH18" i="6"/>
  <c r="AH14" i="6"/>
  <c r="AH10" i="6"/>
  <c r="AH6" i="6"/>
  <c r="AH177" i="6"/>
  <c r="AH173" i="7" s="1"/>
  <c r="AJ185" i="1" s="1"/>
  <c r="AH169" i="6"/>
  <c r="AH165" i="7" s="1"/>
  <c r="AJ158" i="1" s="1"/>
  <c r="AH165" i="6"/>
  <c r="AH161" i="7" s="1"/>
  <c r="AJ156" i="1" s="1"/>
  <c r="AH161" i="6"/>
  <c r="AH157" i="7" s="1"/>
  <c r="AJ179" i="1" s="1"/>
  <c r="AH157" i="6"/>
  <c r="AH153" i="7" s="1"/>
  <c r="AJ132" i="1" s="1"/>
  <c r="AH153" i="6"/>
  <c r="AH149" i="7" s="1"/>
  <c r="AJ168" i="1" s="1"/>
  <c r="AH149" i="6"/>
  <c r="AH145" i="7" s="1"/>
  <c r="AJ162" i="1" s="1"/>
  <c r="AH145" i="6"/>
  <c r="AH141" i="7" s="1"/>
  <c r="AJ123" i="1" s="1"/>
  <c r="AH141" i="6"/>
  <c r="AH137" i="7" s="1"/>
  <c r="AJ150" i="1" s="1"/>
  <c r="AH137" i="6"/>
  <c r="AH133" i="7" s="1"/>
  <c r="AJ126" i="1" s="1"/>
  <c r="AH133" i="6"/>
  <c r="AH129" i="7" s="1"/>
  <c r="AJ121" i="1" s="1"/>
  <c r="AH129" i="6"/>
  <c r="AH125" i="7" s="1"/>
  <c r="AJ193" i="1" s="1"/>
  <c r="AH125" i="6"/>
  <c r="AH121" i="7" s="1"/>
  <c r="AJ134" i="1" s="1"/>
  <c r="AH121" i="6"/>
  <c r="AH117" i="6"/>
  <c r="AH113" i="6"/>
  <c r="AH109" i="6"/>
  <c r="AH103" i="6"/>
  <c r="AH99" i="6"/>
  <c r="AH95" i="6"/>
  <c r="AH91" i="6"/>
  <c r="AH87" i="6"/>
  <c r="AH83" i="6"/>
  <c r="AH79" i="6"/>
  <c r="AH75" i="6"/>
  <c r="AH71" i="6"/>
  <c r="AH67" i="6"/>
  <c r="AH63" i="6"/>
  <c r="AH59" i="6"/>
  <c r="AH55" i="6"/>
  <c r="AH51" i="6"/>
  <c r="AH47" i="6"/>
  <c r="AH43" i="6"/>
  <c r="AH39" i="6"/>
  <c r="AH35" i="6"/>
  <c r="AH31" i="6"/>
  <c r="AH27" i="6"/>
  <c r="AH23" i="6"/>
  <c r="AH19" i="6"/>
  <c r="AH15" i="6"/>
  <c r="AH11" i="6"/>
  <c r="AH7" i="6"/>
  <c r="AH182" i="6"/>
  <c r="AH178" i="7" s="1"/>
  <c r="AJ143" i="1" s="1"/>
  <c r="AH180" i="6"/>
  <c r="AH176" i="7" s="1"/>
  <c r="AJ128" i="1" s="1"/>
  <c r="AH173" i="6"/>
  <c r="AH169" i="7" s="1"/>
  <c r="AJ173" i="1" s="1"/>
  <c r="AH170" i="6"/>
  <c r="AH166" i="7" s="1"/>
  <c r="AJ133" i="1" s="1"/>
  <c r="AH166" i="6"/>
  <c r="AH162" i="7" s="1"/>
  <c r="AJ145" i="1" s="1"/>
  <c r="AH162" i="6"/>
  <c r="AH158" i="7" s="1"/>
  <c r="AJ198" i="1" s="1"/>
  <c r="AH158" i="6"/>
  <c r="AH154" i="7" s="1"/>
  <c r="AJ136" i="1" s="1"/>
  <c r="AH154" i="6"/>
  <c r="AH150" i="7" s="1"/>
  <c r="AJ124" i="1" s="1"/>
  <c r="AH150" i="6"/>
  <c r="AH146" i="7" s="1"/>
  <c r="AJ186" i="1" s="1"/>
  <c r="AH146" i="6"/>
  <c r="AH142" i="7" s="1"/>
  <c r="AJ115" i="1" s="1"/>
  <c r="AH142" i="6"/>
  <c r="AH138" i="7" s="1"/>
  <c r="AJ157" i="1" s="1"/>
  <c r="AH138" i="6"/>
  <c r="AH134" i="7" s="1"/>
  <c r="AJ138" i="1" s="1"/>
  <c r="AH134" i="6"/>
  <c r="AH130" i="7" s="1"/>
  <c r="AJ127" i="1" s="1"/>
  <c r="AH130" i="6"/>
  <c r="AH126" i="7" s="1"/>
  <c r="AJ197" i="1" s="1"/>
  <c r="AH126" i="6"/>
  <c r="AH122" i="7" s="1"/>
  <c r="AJ166" i="1" s="1"/>
  <c r="AH122" i="6"/>
  <c r="AH118" i="6"/>
  <c r="AH114" i="6"/>
  <c r="AH110" i="6"/>
  <c r="AH106" i="6"/>
  <c r="AH100" i="6"/>
  <c r="AH96" i="6"/>
  <c r="AH92" i="6"/>
  <c r="AH88" i="6"/>
  <c r="AH84" i="6"/>
  <c r="AH80" i="6"/>
  <c r="AH76" i="6"/>
  <c r="AH72" i="6"/>
  <c r="AH68" i="6"/>
  <c r="AH64" i="6"/>
  <c r="AH60" i="6"/>
  <c r="AH56" i="6"/>
  <c r="AH52" i="6"/>
  <c r="AH48" i="6"/>
  <c r="AH44" i="6"/>
  <c r="AH40" i="6"/>
  <c r="AH36" i="6"/>
  <c r="AH32" i="6"/>
  <c r="AH28" i="6"/>
  <c r="AH24" i="6"/>
  <c r="AH20" i="6"/>
  <c r="AH16" i="6"/>
  <c r="AH12" i="6"/>
  <c r="AH8" i="6"/>
  <c r="W19" i="19"/>
  <c r="F25" i="19"/>
  <c r="AO200" i="6"/>
  <c r="AO196" i="6"/>
  <c r="AO192" i="7" s="1"/>
  <c r="AQ159" i="1" s="1"/>
  <c r="AO192" i="6"/>
  <c r="AO188" i="7" s="1"/>
  <c r="AQ195" i="1" s="1"/>
  <c r="AO188" i="6"/>
  <c r="AO184" i="7" s="1"/>
  <c r="AQ187" i="1" s="1"/>
  <c r="AO184" i="6"/>
  <c r="AO180" i="7" s="1"/>
  <c r="AQ170" i="1" s="1"/>
  <c r="AO201" i="6"/>
  <c r="AO197" i="7" s="1"/>
  <c r="AQ174" i="1" s="1"/>
  <c r="AO197" i="6"/>
  <c r="AO193" i="7" s="1"/>
  <c r="AQ169" i="1" s="1"/>
  <c r="AO193" i="6"/>
  <c r="AO189" i="7" s="1"/>
  <c r="AQ196" i="1" s="1"/>
  <c r="AO189" i="6"/>
  <c r="AO185" i="7" s="1"/>
  <c r="AQ190" i="1" s="1"/>
  <c r="AO185" i="6"/>
  <c r="AO181" i="7" s="1"/>
  <c r="AQ160" i="1" s="1"/>
  <c r="AO198" i="6"/>
  <c r="AO194" i="7" s="1"/>
  <c r="AQ191" i="1" s="1"/>
  <c r="AO194" i="6"/>
  <c r="AO190" i="7" s="1"/>
  <c r="AQ155" i="1" s="1"/>
  <c r="AO190" i="6"/>
  <c r="AO186" i="7" s="1"/>
  <c r="AQ192" i="1" s="1"/>
  <c r="AO186" i="6"/>
  <c r="AO182" i="7" s="1"/>
  <c r="AQ172" i="1" s="1"/>
  <c r="AO182" i="6"/>
  <c r="AO178" i="7" s="1"/>
  <c r="AQ143" i="1" s="1"/>
  <c r="AO178" i="6"/>
  <c r="AO174" i="7" s="1"/>
  <c r="AQ147" i="1" s="1"/>
  <c r="AO174" i="6"/>
  <c r="AO170" i="7" s="1"/>
  <c r="AQ152" i="1" s="1"/>
  <c r="AO199" i="6"/>
  <c r="AO195" i="7" s="1"/>
  <c r="AQ141" i="1" s="1"/>
  <c r="AO195" i="6"/>
  <c r="AO191" i="7" s="1"/>
  <c r="AQ163" i="1" s="1"/>
  <c r="AO191" i="6"/>
  <c r="AO187" i="7" s="1"/>
  <c r="AQ194" i="1" s="1"/>
  <c r="AO187" i="6"/>
  <c r="AO183" i="7" s="1"/>
  <c r="AQ181" i="1" s="1"/>
  <c r="AO181" i="6"/>
  <c r="AO177" i="7" s="1"/>
  <c r="AQ140" i="1" s="1"/>
  <c r="AO179" i="6"/>
  <c r="AO175" i="7" s="1"/>
  <c r="AQ189" i="1" s="1"/>
  <c r="AO172" i="6"/>
  <c r="AO168" i="7" s="1"/>
  <c r="AQ151" i="1" s="1"/>
  <c r="AO170" i="6"/>
  <c r="AO166" i="7" s="1"/>
  <c r="AQ133" i="1" s="1"/>
  <c r="AO166" i="6"/>
  <c r="AO162" i="7" s="1"/>
  <c r="AQ145" i="1" s="1"/>
  <c r="AO162" i="6"/>
  <c r="AO158" i="7" s="1"/>
  <c r="AQ198" i="1" s="1"/>
  <c r="AO158" i="6"/>
  <c r="AO154" i="7" s="1"/>
  <c r="AQ136" i="1" s="1"/>
  <c r="AO154" i="6"/>
  <c r="AO150" i="7" s="1"/>
  <c r="AQ124" i="1" s="1"/>
  <c r="AO150" i="6"/>
  <c r="AO146" i="7" s="1"/>
  <c r="AQ186" i="1" s="1"/>
  <c r="AO146" i="6"/>
  <c r="AO142" i="7" s="1"/>
  <c r="AQ115" i="1" s="1"/>
  <c r="AO142" i="6"/>
  <c r="AO138" i="7" s="1"/>
  <c r="AQ157" i="1" s="1"/>
  <c r="AO138" i="6"/>
  <c r="AO134" i="7" s="1"/>
  <c r="AQ138" i="1" s="1"/>
  <c r="AO134" i="6"/>
  <c r="AO130" i="7" s="1"/>
  <c r="AQ127" i="1" s="1"/>
  <c r="AO130" i="6"/>
  <c r="AO126" i="7" s="1"/>
  <c r="AQ197" i="1" s="1"/>
  <c r="AO126" i="6"/>
  <c r="AO122" i="7" s="1"/>
  <c r="AQ166" i="1" s="1"/>
  <c r="AO122" i="6"/>
  <c r="AO118" i="6"/>
  <c r="AO114" i="6"/>
  <c r="AO110" i="6"/>
  <c r="AO106" i="6"/>
  <c r="AO100" i="6"/>
  <c r="AO96" i="6"/>
  <c r="AO92" i="6"/>
  <c r="AO88" i="6"/>
  <c r="AO84" i="6"/>
  <c r="AO80" i="6"/>
  <c r="AO76" i="6"/>
  <c r="AO72" i="6"/>
  <c r="AO68" i="6"/>
  <c r="AO64" i="6"/>
  <c r="AO60" i="6"/>
  <c r="AO56" i="6"/>
  <c r="AO52" i="6"/>
  <c r="AO48" i="6"/>
  <c r="AO44" i="6"/>
  <c r="AO40" i="6"/>
  <c r="AO36" i="6"/>
  <c r="AO32" i="6"/>
  <c r="AO28" i="6"/>
  <c r="AO24" i="6"/>
  <c r="AO20" i="6"/>
  <c r="AO16" i="6"/>
  <c r="AO12" i="6"/>
  <c r="AO8" i="6"/>
  <c r="AO177" i="6"/>
  <c r="AO173" i="7" s="1"/>
  <c r="AQ185" i="1" s="1"/>
  <c r="AO175" i="6"/>
  <c r="AO171" i="7" s="1"/>
  <c r="AQ178" i="1" s="1"/>
  <c r="AO171" i="6"/>
  <c r="AO167" i="7" s="1"/>
  <c r="AQ146" i="1" s="1"/>
  <c r="AO167" i="6"/>
  <c r="AO163" i="7" s="1"/>
  <c r="AQ171" i="1" s="1"/>
  <c r="AO163" i="6"/>
  <c r="AO159" i="7" s="1"/>
  <c r="AQ154" i="1" s="1"/>
  <c r="AO159" i="6"/>
  <c r="AO155" i="7" s="1"/>
  <c r="AQ137" i="1" s="1"/>
  <c r="AO155" i="6"/>
  <c r="AO151" i="7" s="1"/>
  <c r="AQ188" i="1" s="1"/>
  <c r="AO151" i="6"/>
  <c r="AO147" i="7" s="1"/>
  <c r="AQ130" i="1" s="1"/>
  <c r="AO147" i="6"/>
  <c r="AO143" i="7" s="1"/>
  <c r="AQ142" i="1" s="1"/>
  <c r="AO143" i="6"/>
  <c r="AO139" i="7" s="1"/>
  <c r="AQ180" i="1" s="1"/>
  <c r="AO139" i="6"/>
  <c r="AO135" i="7" s="1"/>
  <c r="AQ176" i="1" s="1"/>
  <c r="AO135" i="6"/>
  <c r="AO131" i="7" s="1"/>
  <c r="AQ182" i="1" s="1"/>
  <c r="AO131" i="6"/>
  <c r="AO127" i="7" s="1"/>
  <c r="AQ131" i="1" s="1"/>
  <c r="AO127" i="6"/>
  <c r="AO123" i="7" s="1"/>
  <c r="AQ149" i="1" s="1"/>
  <c r="AO123" i="6"/>
  <c r="AO119" i="7" s="1"/>
  <c r="AQ139" i="1" s="1"/>
  <c r="AO119" i="6"/>
  <c r="AO115" i="6"/>
  <c r="AO111" i="6"/>
  <c r="AO107" i="6"/>
  <c r="AO101" i="6"/>
  <c r="AO97" i="6"/>
  <c r="AO93" i="6"/>
  <c r="AO89" i="6"/>
  <c r="AO85" i="6"/>
  <c r="AO81" i="6"/>
  <c r="AO77" i="6"/>
  <c r="AO73" i="6"/>
  <c r="AO69" i="6"/>
  <c r="AO65" i="6"/>
  <c r="AO61" i="6"/>
  <c r="AO57" i="6"/>
  <c r="AO53" i="6"/>
  <c r="AO49" i="6"/>
  <c r="AO45" i="6"/>
  <c r="AO41" i="6"/>
  <c r="AO37" i="6"/>
  <c r="AO33" i="6"/>
  <c r="AO29" i="6"/>
  <c r="AO25" i="6"/>
  <c r="AO21" i="6"/>
  <c r="AO17" i="6"/>
  <c r="AO13" i="6"/>
  <c r="AO9" i="6"/>
  <c r="AO180" i="6"/>
  <c r="AO176" i="7" s="1"/>
  <c r="AQ128" i="1" s="1"/>
  <c r="AO173" i="6"/>
  <c r="AO169" i="7" s="1"/>
  <c r="AQ173" i="1" s="1"/>
  <c r="AO168" i="6"/>
  <c r="AO164" i="7" s="1"/>
  <c r="AQ153" i="1" s="1"/>
  <c r="AO164" i="6"/>
  <c r="AO160" i="7" s="1"/>
  <c r="AQ161" i="1" s="1"/>
  <c r="AO160" i="6"/>
  <c r="AO156" i="7" s="1"/>
  <c r="AQ144" i="1" s="1"/>
  <c r="AO156" i="6"/>
  <c r="AO152" i="7" s="1"/>
  <c r="AQ167" i="1" s="1"/>
  <c r="AO152" i="6"/>
  <c r="AO148" i="7" s="1"/>
  <c r="AQ165" i="1" s="1"/>
  <c r="AO148" i="6"/>
  <c r="AO144" i="7" s="1"/>
  <c r="AQ177" i="1" s="1"/>
  <c r="AO144" i="6"/>
  <c r="AO140" i="7" s="1"/>
  <c r="AQ125" i="1" s="1"/>
  <c r="AO140" i="6"/>
  <c r="AO136" i="7" s="1"/>
  <c r="AQ175" i="1" s="1"/>
  <c r="AO136" i="6"/>
  <c r="AO132" i="7" s="1"/>
  <c r="AQ184" i="1" s="1"/>
  <c r="AO132" i="6"/>
  <c r="AO128" i="7" s="1"/>
  <c r="AQ164" i="1" s="1"/>
  <c r="AO128" i="6"/>
  <c r="AO124" i="7" s="1"/>
  <c r="AQ104" i="1" s="1"/>
  <c r="AO124" i="6"/>
  <c r="AO120" i="7" s="1"/>
  <c r="AQ135" i="1" s="1"/>
  <c r="AO120" i="6"/>
  <c r="AO116" i="6"/>
  <c r="AO112" i="6"/>
  <c r="AO108" i="6"/>
  <c r="AO102" i="6"/>
  <c r="AO98" i="6"/>
  <c r="AO94" i="6"/>
  <c r="AO90" i="6"/>
  <c r="AO86" i="6"/>
  <c r="AO82" i="6"/>
  <c r="AO78" i="6"/>
  <c r="AO74" i="6"/>
  <c r="AO70" i="6"/>
  <c r="AO66" i="6"/>
  <c r="AO62" i="6"/>
  <c r="AO58" i="6"/>
  <c r="AO54" i="6"/>
  <c r="AO50" i="6"/>
  <c r="AO46" i="6"/>
  <c r="AO42" i="6"/>
  <c r="AO38" i="6"/>
  <c r="AO34" i="6"/>
  <c r="AO30" i="6"/>
  <c r="AO26" i="6"/>
  <c r="AO22" i="6"/>
  <c r="AO18" i="6"/>
  <c r="AO14" i="6"/>
  <c r="AO10" i="6"/>
  <c r="AO6" i="6"/>
  <c r="AO183" i="6"/>
  <c r="AO179" i="7" s="1"/>
  <c r="AQ148" i="1" s="1"/>
  <c r="AO176" i="6"/>
  <c r="AO172" i="7" s="1"/>
  <c r="AQ183" i="1" s="1"/>
  <c r="AO169" i="6"/>
  <c r="AO165" i="7" s="1"/>
  <c r="AQ158" i="1" s="1"/>
  <c r="AO165" i="6"/>
  <c r="AO161" i="7" s="1"/>
  <c r="AQ156" i="1" s="1"/>
  <c r="AO161" i="6"/>
  <c r="AO157" i="7" s="1"/>
  <c r="AQ179" i="1" s="1"/>
  <c r="AO157" i="6"/>
  <c r="AO153" i="7" s="1"/>
  <c r="AQ132" i="1" s="1"/>
  <c r="AO153" i="6"/>
  <c r="AO149" i="7" s="1"/>
  <c r="AQ168" i="1" s="1"/>
  <c r="AO149" i="6"/>
  <c r="AO145" i="7" s="1"/>
  <c r="AQ162" i="1" s="1"/>
  <c r="AO145" i="6"/>
  <c r="AO141" i="7" s="1"/>
  <c r="AQ123" i="1" s="1"/>
  <c r="AO141" i="6"/>
  <c r="AO137" i="7" s="1"/>
  <c r="AQ150" i="1" s="1"/>
  <c r="AO137" i="6"/>
  <c r="AO133" i="7" s="1"/>
  <c r="AQ126" i="1" s="1"/>
  <c r="AO133" i="6"/>
  <c r="AO129" i="7" s="1"/>
  <c r="AQ121" i="1" s="1"/>
  <c r="AO129" i="6"/>
  <c r="AO125" i="7" s="1"/>
  <c r="AQ193" i="1" s="1"/>
  <c r="AO125" i="6"/>
  <c r="AO121" i="7" s="1"/>
  <c r="AQ134" i="1" s="1"/>
  <c r="AO121" i="6"/>
  <c r="AO117" i="6"/>
  <c r="AO113" i="6"/>
  <c r="AO109" i="6"/>
  <c r="AO103" i="6"/>
  <c r="AO99" i="6"/>
  <c r="AO95" i="6"/>
  <c r="AO91" i="6"/>
  <c r="AO87" i="6"/>
  <c r="AO83" i="6"/>
  <c r="AO79" i="6"/>
  <c r="AO75" i="6"/>
  <c r="AO71" i="6"/>
  <c r="AO67" i="6"/>
  <c r="AO63" i="6"/>
  <c r="AO59" i="6"/>
  <c r="AO55" i="6"/>
  <c r="AO51" i="6"/>
  <c r="AO47" i="6"/>
  <c r="AO43" i="6"/>
  <c r="AO39" i="6"/>
  <c r="AO35" i="6"/>
  <c r="AO31" i="6"/>
  <c r="AO27" i="6"/>
  <c r="AO23" i="6"/>
  <c r="AO19" i="6"/>
  <c r="AO15" i="6"/>
  <c r="AO11" i="6"/>
  <c r="AO7" i="6"/>
  <c r="Y200" i="6"/>
  <c r="Y196" i="6"/>
  <c r="Y192" i="7" s="1"/>
  <c r="AA159" i="1" s="1"/>
  <c r="Y192" i="6"/>
  <c r="Y188" i="7" s="1"/>
  <c r="AA195" i="1" s="1"/>
  <c r="Y188" i="6"/>
  <c r="Y184" i="7" s="1"/>
  <c r="AA187" i="1" s="1"/>
  <c r="Y184" i="6"/>
  <c r="Y180" i="7" s="1"/>
  <c r="AA170" i="1" s="1"/>
  <c r="Y201" i="6"/>
  <c r="Y197" i="7" s="1"/>
  <c r="AA174" i="1" s="1"/>
  <c r="Y197" i="6"/>
  <c r="Y193" i="7" s="1"/>
  <c r="AA169" i="1" s="1"/>
  <c r="Y193" i="6"/>
  <c r="Y189" i="7" s="1"/>
  <c r="AA196" i="1" s="1"/>
  <c r="Y189" i="6"/>
  <c r="Y185" i="7" s="1"/>
  <c r="AA190" i="1" s="1"/>
  <c r="Y185" i="6"/>
  <c r="Y181" i="7" s="1"/>
  <c r="AA160" i="1" s="1"/>
  <c r="Y198" i="6"/>
  <c r="Y194" i="7" s="1"/>
  <c r="AA191" i="1" s="1"/>
  <c r="Y194" i="6"/>
  <c r="Y190" i="7" s="1"/>
  <c r="AA155" i="1" s="1"/>
  <c r="Y190" i="6"/>
  <c r="Y186" i="7" s="1"/>
  <c r="AA192" i="1" s="1"/>
  <c r="Y186" i="6"/>
  <c r="Y182" i="7" s="1"/>
  <c r="AA172" i="1" s="1"/>
  <c r="Y182" i="6"/>
  <c r="Y178" i="7" s="1"/>
  <c r="AA143" i="1" s="1"/>
  <c r="Y178" i="6"/>
  <c r="Y174" i="7" s="1"/>
  <c r="AA147" i="1" s="1"/>
  <c r="Y174" i="6"/>
  <c r="Y170" i="7" s="1"/>
  <c r="AA152" i="1" s="1"/>
  <c r="Y199" i="6"/>
  <c r="Y195" i="7" s="1"/>
  <c r="AA141" i="1" s="1"/>
  <c r="Y195" i="6"/>
  <c r="Y191" i="7" s="1"/>
  <c r="AA163" i="1" s="1"/>
  <c r="Y191" i="6"/>
  <c r="Y187" i="7" s="1"/>
  <c r="AA194" i="1" s="1"/>
  <c r="Y187" i="6"/>
  <c r="Y183" i="7" s="1"/>
  <c r="AA181" i="1" s="1"/>
  <c r="Y181" i="6"/>
  <c r="Y177" i="7" s="1"/>
  <c r="AA140" i="1" s="1"/>
  <c r="Y179" i="6"/>
  <c r="Y175" i="7" s="1"/>
  <c r="AA189" i="1" s="1"/>
  <c r="Y172" i="6"/>
  <c r="Y168" i="7" s="1"/>
  <c r="AA151" i="1" s="1"/>
  <c r="Y170" i="6"/>
  <c r="Y166" i="7" s="1"/>
  <c r="AA133" i="1" s="1"/>
  <c r="Y166" i="6"/>
  <c r="Y162" i="7" s="1"/>
  <c r="AA145" i="1" s="1"/>
  <c r="Y162" i="6"/>
  <c r="Y158" i="7" s="1"/>
  <c r="AA198" i="1" s="1"/>
  <c r="Y158" i="6"/>
  <c r="Y154" i="7" s="1"/>
  <c r="AA136" i="1" s="1"/>
  <c r="Y154" i="6"/>
  <c r="Y150" i="7" s="1"/>
  <c r="AA124" i="1" s="1"/>
  <c r="Y150" i="6"/>
  <c r="Y146" i="7" s="1"/>
  <c r="AA186" i="1" s="1"/>
  <c r="Y146" i="6"/>
  <c r="Y142" i="7" s="1"/>
  <c r="AA115" i="1" s="1"/>
  <c r="Y142" i="6"/>
  <c r="Y138" i="7" s="1"/>
  <c r="AA157" i="1" s="1"/>
  <c r="Y138" i="6"/>
  <c r="Y134" i="7" s="1"/>
  <c r="AA138" i="1" s="1"/>
  <c r="Y134" i="6"/>
  <c r="Y130" i="7" s="1"/>
  <c r="AA127" i="1" s="1"/>
  <c r="Y130" i="6"/>
  <c r="Y126" i="7" s="1"/>
  <c r="AA197" i="1" s="1"/>
  <c r="Y126" i="6"/>
  <c r="Y122" i="7" s="1"/>
  <c r="AA166" i="1" s="1"/>
  <c r="Y122" i="6"/>
  <c r="Y118" i="6"/>
  <c r="Y114" i="6"/>
  <c r="Y110" i="6"/>
  <c r="Y106" i="6"/>
  <c r="Y100" i="6"/>
  <c r="Y96" i="6"/>
  <c r="Y92" i="6"/>
  <c r="Y88" i="6"/>
  <c r="Y84" i="6"/>
  <c r="Y80" i="6"/>
  <c r="Y76" i="6"/>
  <c r="Y72" i="6"/>
  <c r="Y68" i="6"/>
  <c r="Y64" i="6"/>
  <c r="Y60" i="6"/>
  <c r="Y56" i="6"/>
  <c r="Y52" i="6"/>
  <c r="Y48" i="6"/>
  <c r="Y44" i="6"/>
  <c r="Y40" i="6"/>
  <c r="Y36" i="6"/>
  <c r="Y32" i="6"/>
  <c r="Y28" i="6"/>
  <c r="Y24" i="6"/>
  <c r="Y20" i="6"/>
  <c r="Y16" i="6"/>
  <c r="Y12" i="6"/>
  <c r="Y8" i="6"/>
  <c r="Y177" i="6"/>
  <c r="Y173" i="7" s="1"/>
  <c r="AA185" i="1" s="1"/>
  <c r="Y175" i="6"/>
  <c r="Y171" i="7" s="1"/>
  <c r="AA178" i="1" s="1"/>
  <c r="Y171" i="6"/>
  <c r="Y167" i="7" s="1"/>
  <c r="AA146" i="1" s="1"/>
  <c r="Y167" i="6"/>
  <c r="Y163" i="7" s="1"/>
  <c r="AA171" i="1" s="1"/>
  <c r="Y163" i="6"/>
  <c r="Y159" i="7" s="1"/>
  <c r="AA154" i="1" s="1"/>
  <c r="Y159" i="6"/>
  <c r="Y155" i="7" s="1"/>
  <c r="AA137" i="1" s="1"/>
  <c r="Y155" i="6"/>
  <c r="Y151" i="7" s="1"/>
  <c r="AA188" i="1" s="1"/>
  <c r="Y151" i="6"/>
  <c r="Y147" i="7" s="1"/>
  <c r="AA130" i="1" s="1"/>
  <c r="Y147" i="6"/>
  <c r="Y143" i="7" s="1"/>
  <c r="AA142" i="1" s="1"/>
  <c r="Y143" i="6"/>
  <c r="Y139" i="7" s="1"/>
  <c r="AA180" i="1" s="1"/>
  <c r="Y139" i="6"/>
  <c r="Y135" i="7" s="1"/>
  <c r="AA176" i="1" s="1"/>
  <c r="Y135" i="6"/>
  <c r="Y131" i="7" s="1"/>
  <c r="AA182" i="1" s="1"/>
  <c r="Y131" i="6"/>
  <c r="Y127" i="7" s="1"/>
  <c r="AA131" i="1" s="1"/>
  <c r="Y127" i="6"/>
  <c r="Y123" i="7" s="1"/>
  <c r="AA149" i="1" s="1"/>
  <c r="Y123" i="6"/>
  <c r="Y119" i="7" s="1"/>
  <c r="AA139" i="1" s="1"/>
  <c r="Y119" i="6"/>
  <c r="Y115" i="6"/>
  <c r="Y111" i="6"/>
  <c r="Y107" i="6"/>
  <c r="Y101" i="6"/>
  <c r="Y97" i="6"/>
  <c r="Y93" i="6"/>
  <c r="Y89" i="6"/>
  <c r="Y85" i="6"/>
  <c r="Y81" i="6"/>
  <c r="Y77" i="6"/>
  <c r="Y73" i="6"/>
  <c r="Y69" i="6"/>
  <c r="Y65" i="6"/>
  <c r="Y61" i="6"/>
  <c r="Y57" i="6"/>
  <c r="Y53" i="6"/>
  <c r="Y49" i="6"/>
  <c r="Y45" i="6"/>
  <c r="Y41" i="6"/>
  <c r="Y37" i="6"/>
  <c r="Y33" i="6"/>
  <c r="Y29" i="6"/>
  <c r="Y25" i="6"/>
  <c r="Y21" i="6"/>
  <c r="Y17" i="6"/>
  <c r="Y13" i="6"/>
  <c r="Y9" i="6"/>
  <c r="Y180" i="6"/>
  <c r="Y176" i="7" s="1"/>
  <c r="AA128" i="1" s="1"/>
  <c r="Y173" i="6"/>
  <c r="Y169" i="7" s="1"/>
  <c r="AA173" i="1" s="1"/>
  <c r="Y168" i="6"/>
  <c r="Y164" i="7" s="1"/>
  <c r="AA153" i="1" s="1"/>
  <c r="Y164" i="6"/>
  <c r="Y160" i="7" s="1"/>
  <c r="AA161" i="1" s="1"/>
  <c r="Y160" i="6"/>
  <c r="Y156" i="7" s="1"/>
  <c r="AA144" i="1" s="1"/>
  <c r="Y156" i="6"/>
  <c r="Y152" i="7" s="1"/>
  <c r="AA167" i="1" s="1"/>
  <c r="Y152" i="6"/>
  <c r="Y148" i="7" s="1"/>
  <c r="AA165" i="1" s="1"/>
  <c r="Y148" i="6"/>
  <c r="Y144" i="7" s="1"/>
  <c r="AA177" i="1" s="1"/>
  <c r="Y144" i="6"/>
  <c r="Y140" i="7" s="1"/>
  <c r="AA125" i="1" s="1"/>
  <c r="Y140" i="6"/>
  <c r="Y136" i="7" s="1"/>
  <c r="AA175" i="1" s="1"/>
  <c r="Y136" i="6"/>
  <c r="Y132" i="7" s="1"/>
  <c r="AA184" i="1" s="1"/>
  <c r="Y132" i="6"/>
  <c r="Y128" i="7" s="1"/>
  <c r="AA164" i="1" s="1"/>
  <c r="Y128" i="6"/>
  <c r="Y124" i="7" s="1"/>
  <c r="AA104" i="1" s="1"/>
  <c r="Y124" i="6"/>
  <c r="Y120" i="7" s="1"/>
  <c r="AA135" i="1" s="1"/>
  <c r="Y120" i="6"/>
  <c r="Y116" i="6"/>
  <c r="Y112" i="6"/>
  <c r="Y108" i="6"/>
  <c r="Y102" i="6"/>
  <c r="Y98" i="6"/>
  <c r="Y94" i="6"/>
  <c r="Y90" i="6"/>
  <c r="Y86" i="6"/>
  <c r="Y82" i="6"/>
  <c r="Y78" i="6"/>
  <c r="Y74" i="6"/>
  <c r="Y70" i="6"/>
  <c r="Y66" i="6"/>
  <c r="Y62" i="6"/>
  <c r="Y58" i="6"/>
  <c r="Y54" i="6"/>
  <c r="Y50" i="6"/>
  <c r="Y46" i="6"/>
  <c r="Y42" i="6"/>
  <c r="Y38" i="6"/>
  <c r="Y34" i="6"/>
  <c r="Y30" i="6"/>
  <c r="Y26" i="6"/>
  <c r="Y22" i="6"/>
  <c r="Y18" i="6"/>
  <c r="Y14" i="6"/>
  <c r="Y10" i="6"/>
  <c r="Y6" i="6"/>
  <c r="Y183" i="6"/>
  <c r="Y179" i="7" s="1"/>
  <c r="AA148" i="1" s="1"/>
  <c r="Y176" i="6"/>
  <c r="Y172" i="7" s="1"/>
  <c r="AA183" i="1" s="1"/>
  <c r="Y169" i="6"/>
  <c r="Y165" i="7" s="1"/>
  <c r="AA158" i="1" s="1"/>
  <c r="Y165" i="6"/>
  <c r="Y161" i="7" s="1"/>
  <c r="AA156" i="1" s="1"/>
  <c r="Y161" i="6"/>
  <c r="Y157" i="7" s="1"/>
  <c r="AA179" i="1" s="1"/>
  <c r="Y157" i="6"/>
  <c r="Y153" i="7" s="1"/>
  <c r="AA132" i="1" s="1"/>
  <c r="Y153" i="6"/>
  <c r="Y149" i="7" s="1"/>
  <c r="AA168" i="1" s="1"/>
  <c r="Y149" i="6"/>
  <c r="Y145" i="7" s="1"/>
  <c r="AA162" i="1" s="1"/>
  <c r="Y145" i="6"/>
  <c r="Y141" i="7" s="1"/>
  <c r="AA123" i="1" s="1"/>
  <c r="Y141" i="6"/>
  <c r="Y137" i="7" s="1"/>
  <c r="AA150" i="1" s="1"/>
  <c r="Y137" i="6"/>
  <c r="Y133" i="7" s="1"/>
  <c r="AA126" i="1" s="1"/>
  <c r="Y133" i="6"/>
  <c r="Y129" i="7" s="1"/>
  <c r="AA121" i="1" s="1"/>
  <c r="Y129" i="6"/>
  <c r="Y125" i="7" s="1"/>
  <c r="AA193" i="1" s="1"/>
  <c r="Y125" i="6"/>
  <c r="Y121" i="7" s="1"/>
  <c r="AA134" i="1" s="1"/>
  <c r="Y121" i="6"/>
  <c r="Y117" i="6"/>
  <c r="Y113" i="6"/>
  <c r="Y109" i="6"/>
  <c r="Y103" i="6"/>
  <c r="Y99" i="6"/>
  <c r="Y95" i="6"/>
  <c r="Y91" i="6"/>
  <c r="Y87" i="6"/>
  <c r="Y83" i="6"/>
  <c r="Y79" i="6"/>
  <c r="Y75" i="6"/>
  <c r="Y71" i="6"/>
  <c r="Y67" i="6"/>
  <c r="Y63" i="6"/>
  <c r="Y59" i="6"/>
  <c r="Y55" i="6"/>
  <c r="Y51" i="6"/>
  <c r="Y47" i="6"/>
  <c r="Y43" i="6"/>
  <c r="Y39" i="6"/>
  <c r="Y35" i="6"/>
  <c r="Y31" i="6"/>
  <c r="Y27" i="6"/>
  <c r="Y23" i="6"/>
  <c r="Y19" i="6"/>
  <c r="Y15" i="6"/>
  <c r="Y11" i="6"/>
  <c r="Y7" i="6"/>
  <c r="I200" i="6"/>
  <c r="I196" i="6"/>
  <c r="I192" i="7" s="1"/>
  <c r="K159" i="1" s="1"/>
  <c r="I192" i="6"/>
  <c r="I188" i="7" s="1"/>
  <c r="K195" i="1" s="1"/>
  <c r="I188" i="6"/>
  <c r="I184" i="7" s="1"/>
  <c r="K187" i="1" s="1"/>
  <c r="I201" i="6"/>
  <c r="I197" i="7" s="1"/>
  <c r="K174" i="1" s="1"/>
  <c r="I197" i="6"/>
  <c r="I193" i="7" s="1"/>
  <c r="K169" i="1" s="1"/>
  <c r="I193" i="6"/>
  <c r="I189" i="7" s="1"/>
  <c r="K196" i="1" s="1"/>
  <c r="I189" i="6"/>
  <c r="I185" i="7" s="1"/>
  <c r="K190" i="1" s="1"/>
  <c r="I185" i="6"/>
  <c r="I181" i="7" s="1"/>
  <c r="K160" i="1" s="1"/>
  <c r="I198" i="6"/>
  <c r="I194" i="7" s="1"/>
  <c r="K191" i="1" s="1"/>
  <c r="I194" i="6"/>
  <c r="I190" i="7" s="1"/>
  <c r="K155" i="1" s="1"/>
  <c r="I190" i="6"/>
  <c r="I186" i="7" s="1"/>
  <c r="K192" i="1" s="1"/>
  <c r="I186" i="6"/>
  <c r="I182" i="7" s="1"/>
  <c r="K172" i="1" s="1"/>
  <c r="I182" i="6"/>
  <c r="I178" i="7" s="1"/>
  <c r="K143" i="1" s="1"/>
  <c r="I178" i="6"/>
  <c r="I174" i="7" s="1"/>
  <c r="K147" i="1" s="1"/>
  <c r="I174" i="6"/>
  <c r="I170" i="7" s="1"/>
  <c r="K152" i="1" s="1"/>
  <c r="I199" i="6"/>
  <c r="I195" i="7" s="1"/>
  <c r="K141" i="1" s="1"/>
  <c r="I195" i="6"/>
  <c r="I191" i="7" s="1"/>
  <c r="K163" i="1" s="1"/>
  <c r="I191" i="6"/>
  <c r="I187" i="7" s="1"/>
  <c r="K194" i="1" s="1"/>
  <c r="I187" i="6"/>
  <c r="I183" i="7" s="1"/>
  <c r="K181" i="1" s="1"/>
  <c r="I181" i="6"/>
  <c r="I177" i="7" s="1"/>
  <c r="K140" i="1" s="1"/>
  <c r="I179" i="6"/>
  <c r="I175" i="7" s="1"/>
  <c r="K189" i="1" s="1"/>
  <c r="I172" i="6"/>
  <c r="I168" i="7" s="1"/>
  <c r="K151" i="1" s="1"/>
  <c r="I170" i="6"/>
  <c r="I166" i="7" s="1"/>
  <c r="K133" i="1" s="1"/>
  <c r="I166" i="6"/>
  <c r="I162" i="7" s="1"/>
  <c r="K145" i="1" s="1"/>
  <c r="I162" i="6"/>
  <c r="I158" i="7" s="1"/>
  <c r="K198" i="1" s="1"/>
  <c r="I158" i="6"/>
  <c r="I154" i="7" s="1"/>
  <c r="K136" i="1" s="1"/>
  <c r="I154" i="6"/>
  <c r="I150" i="7" s="1"/>
  <c r="K124" i="1" s="1"/>
  <c r="I150" i="6"/>
  <c r="I146" i="7" s="1"/>
  <c r="K186" i="1" s="1"/>
  <c r="I146" i="6"/>
  <c r="I142" i="7" s="1"/>
  <c r="K115" i="1" s="1"/>
  <c r="I142" i="6"/>
  <c r="I138" i="7" s="1"/>
  <c r="K157" i="1" s="1"/>
  <c r="I138" i="6"/>
  <c r="I134" i="7" s="1"/>
  <c r="K138" i="1" s="1"/>
  <c r="I134" i="6"/>
  <c r="I130" i="7" s="1"/>
  <c r="K127" i="1" s="1"/>
  <c r="I130" i="6"/>
  <c r="I126" i="7" s="1"/>
  <c r="K197" i="1" s="1"/>
  <c r="I126" i="6"/>
  <c r="I122" i="7" s="1"/>
  <c r="K166" i="1" s="1"/>
  <c r="I122" i="6"/>
  <c r="I118" i="6"/>
  <c r="I114" i="6"/>
  <c r="I110" i="6"/>
  <c r="I106" i="6"/>
  <c r="I100" i="6"/>
  <c r="I96" i="6"/>
  <c r="I92" i="6"/>
  <c r="I88" i="6"/>
  <c r="I84" i="6"/>
  <c r="I80" i="6"/>
  <c r="I76" i="6"/>
  <c r="I72" i="6"/>
  <c r="I68" i="6"/>
  <c r="I64" i="6"/>
  <c r="I60" i="6"/>
  <c r="I56" i="6"/>
  <c r="I52" i="6"/>
  <c r="I48" i="6"/>
  <c r="I44" i="6"/>
  <c r="I40" i="6"/>
  <c r="I36" i="6"/>
  <c r="I32" i="6"/>
  <c r="I28" i="6"/>
  <c r="I24" i="6"/>
  <c r="I20" i="6"/>
  <c r="I16" i="6"/>
  <c r="I12" i="6"/>
  <c r="I8" i="6"/>
  <c r="I184" i="6"/>
  <c r="I180" i="7" s="1"/>
  <c r="K170" i="1" s="1"/>
  <c r="I177" i="6"/>
  <c r="I173" i="7" s="1"/>
  <c r="K185" i="1" s="1"/>
  <c r="I175" i="6"/>
  <c r="I171" i="7" s="1"/>
  <c r="K178" i="1" s="1"/>
  <c r="I171" i="6"/>
  <c r="I167" i="7" s="1"/>
  <c r="K146" i="1" s="1"/>
  <c r="I167" i="6"/>
  <c r="I163" i="7" s="1"/>
  <c r="K171" i="1" s="1"/>
  <c r="I163" i="6"/>
  <c r="I159" i="7" s="1"/>
  <c r="K154" i="1" s="1"/>
  <c r="I159" i="6"/>
  <c r="I155" i="7" s="1"/>
  <c r="K137" i="1" s="1"/>
  <c r="I155" i="6"/>
  <c r="I151" i="7" s="1"/>
  <c r="K188" i="1" s="1"/>
  <c r="I151" i="6"/>
  <c r="I147" i="7" s="1"/>
  <c r="K130" i="1" s="1"/>
  <c r="I147" i="6"/>
  <c r="I143" i="7" s="1"/>
  <c r="K142" i="1" s="1"/>
  <c r="I143" i="6"/>
  <c r="I139" i="7" s="1"/>
  <c r="K180" i="1" s="1"/>
  <c r="I139" i="6"/>
  <c r="I135" i="7" s="1"/>
  <c r="K176" i="1" s="1"/>
  <c r="I135" i="6"/>
  <c r="I131" i="7" s="1"/>
  <c r="K182" i="1" s="1"/>
  <c r="I131" i="6"/>
  <c r="I127" i="7" s="1"/>
  <c r="K131" i="1" s="1"/>
  <c r="I127" i="6"/>
  <c r="I123" i="7" s="1"/>
  <c r="K149" i="1" s="1"/>
  <c r="I123" i="6"/>
  <c r="I119" i="7" s="1"/>
  <c r="K139" i="1" s="1"/>
  <c r="I119" i="6"/>
  <c r="I115" i="6"/>
  <c r="I111" i="6"/>
  <c r="I107" i="6"/>
  <c r="I101" i="6"/>
  <c r="I97" i="6"/>
  <c r="I93" i="6"/>
  <c r="I89" i="6"/>
  <c r="I85" i="6"/>
  <c r="I81" i="6"/>
  <c r="I77" i="6"/>
  <c r="I73" i="6"/>
  <c r="I69" i="6"/>
  <c r="I65" i="6"/>
  <c r="I61" i="6"/>
  <c r="I57" i="6"/>
  <c r="I53" i="6"/>
  <c r="I49" i="6"/>
  <c r="I45" i="6"/>
  <c r="I41" i="6"/>
  <c r="I37" i="6"/>
  <c r="I33" i="6"/>
  <c r="I29" i="6"/>
  <c r="I25" i="6"/>
  <c r="I21" i="6"/>
  <c r="I17" i="6"/>
  <c r="I13" i="6"/>
  <c r="I9" i="6"/>
  <c r="I180" i="6"/>
  <c r="I176" i="7" s="1"/>
  <c r="K128" i="1" s="1"/>
  <c r="I173" i="6"/>
  <c r="I169" i="7" s="1"/>
  <c r="K173" i="1" s="1"/>
  <c r="I168" i="6"/>
  <c r="I164" i="7" s="1"/>
  <c r="K153" i="1" s="1"/>
  <c r="I164" i="6"/>
  <c r="I160" i="7" s="1"/>
  <c r="K161" i="1" s="1"/>
  <c r="I160" i="6"/>
  <c r="I156" i="7" s="1"/>
  <c r="K144" i="1" s="1"/>
  <c r="I156" i="6"/>
  <c r="I152" i="7" s="1"/>
  <c r="K167" i="1" s="1"/>
  <c r="I152" i="6"/>
  <c r="I148" i="7" s="1"/>
  <c r="K165" i="1" s="1"/>
  <c r="I148" i="6"/>
  <c r="I144" i="7" s="1"/>
  <c r="K177" i="1" s="1"/>
  <c r="I144" i="6"/>
  <c r="I140" i="7" s="1"/>
  <c r="K125" i="1" s="1"/>
  <c r="I140" i="6"/>
  <c r="I136" i="7" s="1"/>
  <c r="K175" i="1" s="1"/>
  <c r="I136" i="6"/>
  <c r="I132" i="7" s="1"/>
  <c r="K184" i="1" s="1"/>
  <c r="I132" i="6"/>
  <c r="I128" i="7" s="1"/>
  <c r="K164" i="1" s="1"/>
  <c r="I128" i="6"/>
  <c r="I124" i="7" s="1"/>
  <c r="K104" i="1" s="1"/>
  <c r="I124" i="6"/>
  <c r="I120" i="7" s="1"/>
  <c r="K135" i="1" s="1"/>
  <c r="I120" i="6"/>
  <c r="I116" i="6"/>
  <c r="I112" i="6"/>
  <c r="I108" i="6"/>
  <c r="I102" i="6"/>
  <c r="I98" i="6"/>
  <c r="I94" i="6"/>
  <c r="I90" i="6"/>
  <c r="I86" i="6"/>
  <c r="I82" i="6"/>
  <c r="I78" i="6"/>
  <c r="I74" i="6"/>
  <c r="I70" i="6"/>
  <c r="I66" i="6"/>
  <c r="I62" i="6"/>
  <c r="I58" i="6"/>
  <c r="I54" i="6"/>
  <c r="I50" i="6"/>
  <c r="I46" i="6"/>
  <c r="I42" i="6"/>
  <c r="I38" i="6"/>
  <c r="I34" i="6"/>
  <c r="I30" i="6"/>
  <c r="I26" i="6"/>
  <c r="I22" i="6"/>
  <c r="I18" i="6"/>
  <c r="I14" i="6"/>
  <c r="I10" i="6"/>
  <c r="I6" i="6"/>
  <c r="I183" i="6"/>
  <c r="I179" i="7" s="1"/>
  <c r="K148" i="1" s="1"/>
  <c r="I176" i="6"/>
  <c r="I172" i="7" s="1"/>
  <c r="K183" i="1" s="1"/>
  <c r="I169" i="6"/>
  <c r="I165" i="7" s="1"/>
  <c r="K158" i="1" s="1"/>
  <c r="I165" i="6"/>
  <c r="I161" i="7" s="1"/>
  <c r="K156" i="1" s="1"/>
  <c r="I161" i="6"/>
  <c r="I157" i="7" s="1"/>
  <c r="K179" i="1" s="1"/>
  <c r="I157" i="6"/>
  <c r="I153" i="7" s="1"/>
  <c r="K132" i="1" s="1"/>
  <c r="I153" i="6"/>
  <c r="I149" i="7" s="1"/>
  <c r="K168" i="1" s="1"/>
  <c r="I149" i="6"/>
  <c r="I145" i="7" s="1"/>
  <c r="K162" i="1" s="1"/>
  <c r="I145" i="6"/>
  <c r="I141" i="7" s="1"/>
  <c r="K123" i="1" s="1"/>
  <c r="I141" i="6"/>
  <c r="I137" i="7" s="1"/>
  <c r="K150" i="1" s="1"/>
  <c r="I137" i="6"/>
  <c r="I133" i="7" s="1"/>
  <c r="K126" i="1" s="1"/>
  <c r="I133" i="6"/>
  <c r="I129" i="7" s="1"/>
  <c r="K121" i="1" s="1"/>
  <c r="I129" i="6"/>
  <c r="I125" i="7" s="1"/>
  <c r="K193" i="1" s="1"/>
  <c r="I125" i="6"/>
  <c r="I121" i="7" s="1"/>
  <c r="K134" i="1" s="1"/>
  <c r="I121" i="6"/>
  <c r="I117" i="6"/>
  <c r="I113" i="6"/>
  <c r="I109" i="6"/>
  <c r="I103" i="6"/>
  <c r="I99" i="6"/>
  <c r="I95" i="6"/>
  <c r="I91" i="6"/>
  <c r="I87" i="6"/>
  <c r="I83" i="6"/>
  <c r="I79" i="6"/>
  <c r="I75" i="6"/>
  <c r="I71" i="6"/>
  <c r="I67" i="6"/>
  <c r="I63" i="6"/>
  <c r="I59" i="6"/>
  <c r="I55" i="6"/>
  <c r="I51" i="6"/>
  <c r="I47" i="6"/>
  <c r="I43" i="6"/>
  <c r="I39" i="6"/>
  <c r="I35" i="6"/>
  <c r="I31" i="6"/>
  <c r="I27" i="6"/>
  <c r="I23" i="6"/>
  <c r="I19" i="6"/>
  <c r="I15" i="6"/>
  <c r="I11" i="6"/>
  <c r="I7" i="6"/>
  <c r="X199" i="6"/>
  <c r="X195" i="7" s="1"/>
  <c r="Z141" i="1" s="1"/>
  <c r="X195" i="6"/>
  <c r="X191" i="7" s="1"/>
  <c r="Z163" i="1" s="1"/>
  <c r="X191" i="6"/>
  <c r="X187" i="7" s="1"/>
  <c r="Z194" i="1" s="1"/>
  <c r="X187" i="6"/>
  <c r="X183" i="7" s="1"/>
  <c r="Z181" i="1" s="1"/>
  <c r="X200" i="6"/>
  <c r="X196" i="6"/>
  <c r="X192" i="7" s="1"/>
  <c r="Z159" i="1" s="1"/>
  <c r="X192" i="6"/>
  <c r="X188" i="7" s="1"/>
  <c r="Z195" i="1" s="1"/>
  <c r="X188" i="6"/>
  <c r="X184" i="7" s="1"/>
  <c r="Z187" i="1" s="1"/>
  <c r="X201" i="6"/>
  <c r="X197" i="7" s="1"/>
  <c r="Z174" i="1" s="1"/>
  <c r="X197" i="6"/>
  <c r="X193" i="7" s="1"/>
  <c r="Z169" i="1" s="1"/>
  <c r="X193" i="6"/>
  <c r="X189" i="7" s="1"/>
  <c r="Z196" i="1" s="1"/>
  <c r="X189" i="6"/>
  <c r="X185" i="7" s="1"/>
  <c r="Z190" i="1" s="1"/>
  <c r="X185" i="6"/>
  <c r="X181" i="7" s="1"/>
  <c r="Z160" i="1" s="1"/>
  <c r="X181" i="6"/>
  <c r="X177" i="7" s="1"/>
  <c r="Z140" i="1" s="1"/>
  <c r="X177" i="6"/>
  <c r="X173" i="7" s="1"/>
  <c r="Z185" i="1" s="1"/>
  <c r="X173" i="6"/>
  <c r="X169" i="7" s="1"/>
  <c r="Z173" i="1" s="1"/>
  <c r="X198" i="6"/>
  <c r="X194" i="7" s="1"/>
  <c r="Z191" i="1" s="1"/>
  <c r="X194" i="6"/>
  <c r="X190" i="7" s="1"/>
  <c r="Z155" i="1" s="1"/>
  <c r="X190" i="6"/>
  <c r="X186" i="7" s="1"/>
  <c r="Z192" i="1" s="1"/>
  <c r="X186" i="6"/>
  <c r="X182" i="7" s="1"/>
  <c r="Z172" i="1" s="1"/>
  <c r="X184" i="6"/>
  <c r="X180" i="7" s="1"/>
  <c r="Z170" i="1" s="1"/>
  <c r="X183" i="6"/>
  <c r="X179" i="7" s="1"/>
  <c r="Z148" i="1" s="1"/>
  <c r="X176" i="6"/>
  <c r="X172" i="7" s="1"/>
  <c r="Z183" i="1" s="1"/>
  <c r="X174" i="6"/>
  <c r="X170" i="7" s="1"/>
  <c r="Z152" i="1" s="1"/>
  <c r="X169" i="6"/>
  <c r="X165" i="7" s="1"/>
  <c r="Z158" i="1" s="1"/>
  <c r="X165" i="6"/>
  <c r="X161" i="7" s="1"/>
  <c r="Z156" i="1" s="1"/>
  <c r="X161" i="6"/>
  <c r="X157" i="7" s="1"/>
  <c r="Z179" i="1" s="1"/>
  <c r="X157" i="6"/>
  <c r="X153" i="7" s="1"/>
  <c r="Z132" i="1" s="1"/>
  <c r="X153" i="6"/>
  <c r="X149" i="7" s="1"/>
  <c r="Z168" i="1" s="1"/>
  <c r="X149" i="6"/>
  <c r="X145" i="7" s="1"/>
  <c r="Z162" i="1" s="1"/>
  <c r="X145" i="6"/>
  <c r="X141" i="7" s="1"/>
  <c r="Z123" i="1" s="1"/>
  <c r="X141" i="6"/>
  <c r="X137" i="7" s="1"/>
  <c r="Z150" i="1" s="1"/>
  <c r="X137" i="6"/>
  <c r="X133" i="7" s="1"/>
  <c r="Z126" i="1" s="1"/>
  <c r="X133" i="6"/>
  <c r="X129" i="7" s="1"/>
  <c r="Z121" i="1" s="1"/>
  <c r="X129" i="6"/>
  <c r="X125" i="7" s="1"/>
  <c r="Z193" i="1" s="1"/>
  <c r="X125" i="6"/>
  <c r="X121" i="7" s="1"/>
  <c r="Z134" i="1" s="1"/>
  <c r="X121" i="6"/>
  <c r="X117" i="6"/>
  <c r="X113" i="6"/>
  <c r="X109" i="6"/>
  <c r="X103" i="6"/>
  <c r="X99" i="6"/>
  <c r="X95" i="6"/>
  <c r="X91" i="6"/>
  <c r="X87" i="6"/>
  <c r="X83" i="6"/>
  <c r="X79" i="6"/>
  <c r="X75" i="6"/>
  <c r="X71" i="6"/>
  <c r="X67" i="6"/>
  <c r="X63" i="6"/>
  <c r="X59" i="6"/>
  <c r="X55" i="6"/>
  <c r="X51" i="6"/>
  <c r="X47" i="6"/>
  <c r="X43" i="6"/>
  <c r="X39" i="6"/>
  <c r="X35" i="6"/>
  <c r="X31" i="6"/>
  <c r="X27" i="6"/>
  <c r="X23" i="6"/>
  <c r="X19" i="6"/>
  <c r="X15" i="6"/>
  <c r="X11" i="6"/>
  <c r="X7" i="6"/>
  <c r="X179" i="6"/>
  <c r="X175" i="7" s="1"/>
  <c r="Z189" i="1" s="1"/>
  <c r="X172" i="6"/>
  <c r="X168" i="7" s="1"/>
  <c r="Z151" i="1" s="1"/>
  <c r="X170" i="6"/>
  <c r="X166" i="7" s="1"/>
  <c r="Z133" i="1" s="1"/>
  <c r="X166" i="6"/>
  <c r="X162" i="7" s="1"/>
  <c r="Z145" i="1" s="1"/>
  <c r="X162" i="6"/>
  <c r="X158" i="7" s="1"/>
  <c r="Z198" i="1" s="1"/>
  <c r="X158" i="6"/>
  <c r="X154" i="7" s="1"/>
  <c r="Z136" i="1" s="1"/>
  <c r="X154" i="6"/>
  <c r="X150" i="7" s="1"/>
  <c r="Z124" i="1" s="1"/>
  <c r="X150" i="6"/>
  <c r="X146" i="7" s="1"/>
  <c r="Z186" i="1" s="1"/>
  <c r="X146" i="6"/>
  <c r="X142" i="7" s="1"/>
  <c r="Z115" i="1" s="1"/>
  <c r="X142" i="6"/>
  <c r="X138" i="7" s="1"/>
  <c r="Z157" i="1" s="1"/>
  <c r="X138" i="6"/>
  <c r="X134" i="7" s="1"/>
  <c r="Z138" i="1" s="1"/>
  <c r="X134" i="6"/>
  <c r="X130" i="7" s="1"/>
  <c r="Z127" i="1" s="1"/>
  <c r="X130" i="6"/>
  <c r="X126" i="7" s="1"/>
  <c r="Z197" i="1" s="1"/>
  <c r="X126" i="6"/>
  <c r="X122" i="7" s="1"/>
  <c r="Z166" i="1" s="1"/>
  <c r="X122" i="6"/>
  <c r="X118" i="6"/>
  <c r="X114" i="6"/>
  <c r="X110" i="6"/>
  <c r="X106" i="6"/>
  <c r="X100" i="6"/>
  <c r="X96" i="6"/>
  <c r="X92" i="6"/>
  <c r="X88" i="6"/>
  <c r="X84" i="6"/>
  <c r="X80" i="6"/>
  <c r="X76" i="6"/>
  <c r="X72" i="6"/>
  <c r="X68" i="6"/>
  <c r="X64" i="6"/>
  <c r="X60" i="6"/>
  <c r="X56" i="6"/>
  <c r="X52" i="6"/>
  <c r="X48" i="6"/>
  <c r="X44" i="6"/>
  <c r="X40" i="6"/>
  <c r="X36" i="6"/>
  <c r="X32" i="6"/>
  <c r="X28" i="6"/>
  <c r="X24" i="6"/>
  <c r="X20" i="6"/>
  <c r="X16" i="6"/>
  <c r="X12" i="6"/>
  <c r="X8" i="6"/>
  <c r="X182" i="6"/>
  <c r="X178" i="7" s="1"/>
  <c r="Z143" i="1" s="1"/>
  <c r="X175" i="6"/>
  <c r="X171" i="7" s="1"/>
  <c r="Z178" i="1" s="1"/>
  <c r="X171" i="6"/>
  <c r="X167" i="7" s="1"/>
  <c r="Z146" i="1" s="1"/>
  <c r="X167" i="6"/>
  <c r="X163" i="7" s="1"/>
  <c r="Z171" i="1" s="1"/>
  <c r="X163" i="6"/>
  <c r="X159" i="7" s="1"/>
  <c r="Z154" i="1" s="1"/>
  <c r="X159" i="6"/>
  <c r="X155" i="7" s="1"/>
  <c r="Z137" i="1" s="1"/>
  <c r="X155" i="6"/>
  <c r="X151" i="7" s="1"/>
  <c r="Z188" i="1" s="1"/>
  <c r="X151" i="6"/>
  <c r="X147" i="7" s="1"/>
  <c r="Z130" i="1" s="1"/>
  <c r="X147" i="6"/>
  <c r="X143" i="7" s="1"/>
  <c r="Z142" i="1" s="1"/>
  <c r="X143" i="6"/>
  <c r="X139" i="7" s="1"/>
  <c r="Z180" i="1" s="1"/>
  <c r="X139" i="6"/>
  <c r="X135" i="7" s="1"/>
  <c r="Z176" i="1" s="1"/>
  <c r="X135" i="6"/>
  <c r="X131" i="7" s="1"/>
  <c r="Z182" i="1" s="1"/>
  <c r="X131" i="6"/>
  <c r="X127" i="7" s="1"/>
  <c r="Z131" i="1" s="1"/>
  <c r="X127" i="6"/>
  <c r="X123" i="7" s="1"/>
  <c r="Z149" i="1" s="1"/>
  <c r="X123" i="6"/>
  <c r="X119" i="7" s="1"/>
  <c r="Z139" i="1" s="1"/>
  <c r="X119" i="6"/>
  <c r="X115" i="6"/>
  <c r="X111" i="6"/>
  <c r="X107" i="6"/>
  <c r="X101" i="6"/>
  <c r="X97" i="6"/>
  <c r="X93" i="6"/>
  <c r="X89" i="6"/>
  <c r="X85" i="6"/>
  <c r="X81" i="6"/>
  <c r="X77" i="6"/>
  <c r="X73" i="6"/>
  <c r="X69" i="6"/>
  <c r="X65" i="6"/>
  <c r="X61" i="6"/>
  <c r="X57" i="6"/>
  <c r="X53" i="6"/>
  <c r="X49" i="6"/>
  <c r="X45" i="6"/>
  <c r="X41" i="6"/>
  <c r="X37" i="6"/>
  <c r="X33" i="6"/>
  <c r="X29" i="6"/>
  <c r="X25" i="6"/>
  <c r="X21" i="6"/>
  <c r="X17" i="6"/>
  <c r="X13" i="6"/>
  <c r="X9" i="6"/>
  <c r="X180" i="6"/>
  <c r="X176" i="7" s="1"/>
  <c r="Z128" i="1" s="1"/>
  <c r="X178" i="6"/>
  <c r="X174" i="7" s="1"/>
  <c r="Z147" i="1" s="1"/>
  <c r="X168" i="6"/>
  <c r="X164" i="7" s="1"/>
  <c r="Z153" i="1" s="1"/>
  <c r="X164" i="6"/>
  <c r="X160" i="7" s="1"/>
  <c r="Z161" i="1" s="1"/>
  <c r="X160" i="6"/>
  <c r="X156" i="7" s="1"/>
  <c r="Z144" i="1" s="1"/>
  <c r="X156" i="6"/>
  <c r="X152" i="7" s="1"/>
  <c r="Z167" i="1" s="1"/>
  <c r="X152" i="6"/>
  <c r="X148" i="7" s="1"/>
  <c r="Z165" i="1" s="1"/>
  <c r="X148" i="6"/>
  <c r="X144" i="7" s="1"/>
  <c r="Z177" i="1" s="1"/>
  <c r="X144" i="6"/>
  <c r="X140" i="7" s="1"/>
  <c r="Z125" i="1" s="1"/>
  <c r="X140" i="6"/>
  <c r="X136" i="7" s="1"/>
  <c r="Z175" i="1" s="1"/>
  <c r="X136" i="6"/>
  <c r="X132" i="7" s="1"/>
  <c r="Z184" i="1" s="1"/>
  <c r="X132" i="6"/>
  <c r="X128" i="7" s="1"/>
  <c r="Z164" i="1" s="1"/>
  <c r="X128" i="6"/>
  <c r="X124" i="7" s="1"/>
  <c r="Z104" i="1" s="1"/>
  <c r="X124" i="6"/>
  <c r="X120" i="7" s="1"/>
  <c r="Z135" i="1" s="1"/>
  <c r="X120" i="6"/>
  <c r="X116" i="6"/>
  <c r="X112" i="6"/>
  <c r="X108" i="6"/>
  <c r="X102" i="6"/>
  <c r="X98" i="6"/>
  <c r="X94" i="6"/>
  <c r="X90" i="6"/>
  <c r="X86" i="6"/>
  <c r="X82" i="6"/>
  <c r="X78" i="6"/>
  <c r="X74" i="6"/>
  <c r="X70" i="6"/>
  <c r="X66" i="6"/>
  <c r="X62" i="6"/>
  <c r="X58" i="6"/>
  <c r="X54" i="6"/>
  <c r="X50" i="6"/>
  <c r="X46" i="6"/>
  <c r="X42" i="6"/>
  <c r="X38" i="6"/>
  <c r="X34" i="6"/>
  <c r="X30" i="6"/>
  <c r="X26" i="6"/>
  <c r="X22" i="6"/>
  <c r="X18" i="6"/>
  <c r="X14" i="6"/>
  <c r="X10" i="6"/>
  <c r="X6" i="6"/>
  <c r="H199" i="6"/>
  <c r="H195" i="7" s="1"/>
  <c r="J141" i="1" s="1"/>
  <c r="H195" i="6"/>
  <c r="H191" i="7" s="1"/>
  <c r="J163" i="1" s="1"/>
  <c r="H191" i="6"/>
  <c r="H187" i="7" s="1"/>
  <c r="J194" i="1" s="1"/>
  <c r="H187" i="6"/>
  <c r="H183" i="7" s="1"/>
  <c r="J181" i="1" s="1"/>
  <c r="H200" i="6"/>
  <c r="H196" i="6"/>
  <c r="H192" i="7" s="1"/>
  <c r="J159" i="1" s="1"/>
  <c r="H192" i="6"/>
  <c r="H188" i="7" s="1"/>
  <c r="J195" i="1" s="1"/>
  <c r="H188" i="6"/>
  <c r="H184" i="7" s="1"/>
  <c r="J187" i="1" s="1"/>
  <c r="H201" i="6"/>
  <c r="H197" i="7" s="1"/>
  <c r="J174" i="1" s="1"/>
  <c r="H197" i="6"/>
  <c r="H193" i="7" s="1"/>
  <c r="J169" i="1" s="1"/>
  <c r="H193" i="6"/>
  <c r="H189" i="7" s="1"/>
  <c r="J196" i="1" s="1"/>
  <c r="H189" i="6"/>
  <c r="H185" i="7" s="1"/>
  <c r="J190" i="1" s="1"/>
  <c r="H185" i="6"/>
  <c r="H181" i="7" s="1"/>
  <c r="J160" i="1" s="1"/>
  <c r="H181" i="6"/>
  <c r="H177" i="7" s="1"/>
  <c r="J140" i="1" s="1"/>
  <c r="H177" i="6"/>
  <c r="H173" i="7" s="1"/>
  <c r="J185" i="1" s="1"/>
  <c r="H173" i="6"/>
  <c r="H169" i="7" s="1"/>
  <c r="J173" i="1" s="1"/>
  <c r="H198" i="6"/>
  <c r="H194" i="7" s="1"/>
  <c r="J191" i="1" s="1"/>
  <c r="H194" i="6"/>
  <c r="H190" i="7" s="1"/>
  <c r="J155" i="1" s="1"/>
  <c r="H190" i="6"/>
  <c r="H186" i="7" s="1"/>
  <c r="J192" i="1" s="1"/>
  <c r="H183" i="6"/>
  <c r="H179" i="7" s="1"/>
  <c r="J148" i="1" s="1"/>
  <c r="H176" i="6"/>
  <c r="H172" i="7" s="1"/>
  <c r="J183" i="1" s="1"/>
  <c r="H174" i="6"/>
  <c r="H170" i="7" s="1"/>
  <c r="J152" i="1" s="1"/>
  <c r="H169" i="6"/>
  <c r="H165" i="7" s="1"/>
  <c r="J158" i="1" s="1"/>
  <c r="H165" i="6"/>
  <c r="H161" i="7" s="1"/>
  <c r="J156" i="1" s="1"/>
  <c r="H161" i="6"/>
  <c r="H157" i="7" s="1"/>
  <c r="J179" i="1" s="1"/>
  <c r="H157" i="6"/>
  <c r="H153" i="7" s="1"/>
  <c r="J132" i="1" s="1"/>
  <c r="H153" i="6"/>
  <c r="H149" i="7" s="1"/>
  <c r="J168" i="1" s="1"/>
  <c r="H149" i="6"/>
  <c r="H145" i="7" s="1"/>
  <c r="J162" i="1" s="1"/>
  <c r="H145" i="6"/>
  <c r="H141" i="7" s="1"/>
  <c r="J123" i="1" s="1"/>
  <c r="H141" i="6"/>
  <c r="H137" i="7" s="1"/>
  <c r="J150" i="1" s="1"/>
  <c r="H137" i="6"/>
  <c r="H133" i="7" s="1"/>
  <c r="J126" i="1" s="1"/>
  <c r="H133" i="6"/>
  <c r="H129" i="7" s="1"/>
  <c r="J121" i="1" s="1"/>
  <c r="H129" i="6"/>
  <c r="H125" i="7" s="1"/>
  <c r="J193" i="1" s="1"/>
  <c r="H125" i="6"/>
  <c r="H121" i="7" s="1"/>
  <c r="J134" i="1" s="1"/>
  <c r="H121" i="6"/>
  <c r="H117" i="6"/>
  <c r="H113" i="6"/>
  <c r="H109" i="6"/>
  <c r="H103" i="6"/>
  <c r="H99" i="6"/>
  <c r="H95" i="6"/>
  <c r="H91" i="6"/>
  <c r="H87" i="6"/>
  <c r="H83" i="6"/>
  <c r="H79" i="6"/>
  <c r="H75" i="6"/>
  <c r="H71" i="6"/>
  <c r="H67" i="6"/>
  <c r="H63" i="6"/>
  <c r="H59" i="6"/>
  <c r="H55" i="6"/>
  <c r="H51" i="6"/>
  <c r="H47" i="6"/>
  <c r="H43" i="6"/>
  <c r="H39" i="6"/>
  <c r="H35" i="6"/>
  <c r="H31" i="6"/>
  <c r="H27" i="6"/>
  <c r="H23" i="6"/>
  <c r="H19" i="6"/>
  <c r="H15" i="6"/>
  <c r="H11" i="6"/>
  <c r="H7" i="6"/>
  <c r="H179" i="6"/>
  <c r="H175" i="7" s="1"/>
  <c r="J189" i="1" s="1"/>
  <c r="H172" i="6"/>
  <c r="H168" i="7" s="1"/>
  <c r="J151" i="1" s="1"/>
  <c r="H170" i="6"/>
  <c r="H166" i="7" s="1"/>
  <c r="J133" i="1" s="1"/>
  <c r="H166" i="6"/>
  <c r="H162" i="7" s="1"/>
  <c r="J145" i="1" s="1"/>
  <c r="H162" i="6"/>
  <c r="H158" i="7" s="1"/>
  <c r="J198" i="1" s="1"/>
  <c r="H158" i="6"/>
  <c r="H154" i="7" s="1"/>
  <c r="J136" i="1" s="1"/>
  <c r="H154" i="6"/>
  <c r="H150" i="7" s="1"/>
  <c r="J124" i="1" s="1"/>
  <c r="H150" i="6"/>
  <c r="H146" i="7" s="1"/>
  <c r="J186" i="1" s="1"/>
  <c r="H146" i="6"/>
  <c r="H142" i="7" s="1"/>
  <c r="J115" i="1" s="1"/>
  <c r="H142" i="6"/>
  <c r="H138" i="7" s="1"/>
  <c r="J157" i="1" s="1"/>
  <c r="H138" i="6"/>
  <c r="H134" i="7" s="1"/>
  <c r="J138" i="1" s="1"/>
  <c r="H134" i="6"/>
  <c r="H130" i="7" s="1"/>
  <c r="J127" i="1" s="1"/>
  <c r="H130" i="6"/>
  <c r="H126" i="7" s="1"/>
  <c r="J197" i="1" s="1"/>
  <c r="H126" i="6"/>
  <c r="H122" i="7" s="1"/>
  <c r="J166" i="1" s="1"/>
  <c r="H122" i="6"/>
  <c r="H118" i="6"/>
  <c r="H114" i="6"/>
  <c r="H110" i="6"/>
  <c r="H106" i="6"/>
  <c r="H100" i="6"/>
  <c r="H96" i="6"/>
  <c r="H92" i="6"/>
  <c r="H88" i="6"/>
  <c r="H84" i="6"/>
  <c r="H80" i="6"/>
  <c r="H76" i="6"/>
  <c r="H72" i="6"/>
  <c r="H68" i="6"/>
  <c r="H64" i="6"/>
  <c r="H60" i="6"/>
  <c r="H56" i="6"/>
  <c r="H52" i="6"/>
  <c r="H48" i="6"/>
  <c r="H44" i="6"/>
  <c r="H40" i="6"/>
  <c r="H36" i="6"/>
  <c r="H32" i="6"/>
  <c r="H28" i="6"/>
  <c r="H24" i="6"/>
  <c r="H20" i="6"/>
  <c r="H16" i="6"/>
  <c r="H12" i="6"/>
  <c r="H8" i="6"/>
  <c r="H186" i="6"/>
  <c r="H182" i="7" s="1"/>
  <c r="J172" i="1" s="1"/>
  <c r="H184" i="6"/>
  <c r="H180" i="7" s="1"/>
  <c r="J170" i="1" s="1"/>
  <c r="H182" i="6"/>
  <c r="H178" i="7" s="1"/>
  <c r="J143" i="1" s="1"/>
  <c r="H175" i="6"/>
  <c r="H171" i="7" s="1"/>
  <c r="J178" i="1" s="1"/>
  <c r="H171" i="6"/>
  <c r="H167" i="7" s="1"/>
  <c r="J146" i="1" s="1"/>
  <c r="H167" i="6"/>
  <c r="H163" i="7" s="1"/>
  <c r="J171" i="1" s="1"/>
  <c r="H163" i="6"/>
  <c r="H159" i="7" s="1"/>
  <c r="J154" i="1" s="1"/>
  <c r="H159" i="6"/>
  <c r="H155" i="7" s="1"/>
  <c r="J137" i="1" s="1"/>
  <c r="H155" i="6"/>
  <c r="H151" i="7" s="1"/>
  <c r="J188" i="1" s="1"/>
  <c r="H151" i="6"/>
  <c r="H147" i="7" s="1"/>
  <c r="J130" i="1" s="1"/>
  <c r="H147" i="6"/>
  <c r="H143" i="7" s="1"/>
  <c r="J142" i="1" s="1"/>
  <c r="H143" i="6"/>
  <c r="H139" i="7" s="1"/>
  <c r="J180" i="1" s="1"/>
  <c r="H139" i="6"/>
  <c r="H135" i="7" s="1"/>
  <c r="J176" i="1" s="1"/>
  <c r="H135" i="6"/>
  <c r="H131" i="7" s="1"/>
  <c r="J182" i="1" s="1"/>
  <c r="H131" i="6"/>
  <c r="H127" i="7" s="1"/>
  <c r="J131" i="1" s="1"/>
  <c r="H127" i="6"/>
  <c r="H123" i="7" s="1"/>
  <c r="J149" i="1" s="1"/>
  <c r="H123" i="6"/>
  <c r="H119" i="7" s="1"/>
  <c r="J139" i="1" s="1"/>
  <c r="H119" i="6"/>
  <c r="H115" i="6"/>
  <c r="H111" i="6"/>
  <c r="H107" i="6"/>
  <c r="H101" i="6"/>
  <c r="H97" i="6"/>
  <c r="H93" i="6"/>
  <c r="H89" i="6"/>
  <c r="H85" i="6"/>
  <c r="H81" i="6"/>
  <c r="H77" i="6"/>
  <c r="H73" i="6"/>
  <c r="H69" i="6"/>
  <c r="H65" i="6"/>
  <c r="H61" i="6"/>
  <c r="H57" i="6"/>
  <c r="H53" i="6"/>
  <c r="H49" i="6"/>
  <c r="H45" i="6"/>
  <c r="H41" i="6"/>
  <c r="H37" i="6"/>
  <c r="H33" i="6"/>
  <c r="H29" i="6"/>
  <c r="H25" i="6"/>
  <c r="H21" i="6"/>
  <c r="H17" i="6"/>
  <c r="H13" i="6"/>
  <c r="H9" i="6"/>
  <c r="H180" i="6"/>
  <c r="H176" i="7" s="1"/>
  <c r="J128" i="1" s="1"/>
  <c r="H178" i="6"/>
  <c r="H174" i="7" s="1"/>
  <c r="J147" i="1" s="1"/>
  <c r="H168" i="6"/>
  <c r="H164" i="7" s="1"/>
  <c r="J153" i="1" s="1"/>
  <c r="H164" i="6"/>
  <c r="H160" i="7" s="1"/>
  <c r="J161" i="1" s="1"/>
  <c r="H160" i="6"/>
  <c r="H156" i="7" s="1"/>
  <c r="J144" i="1" s="1"/>
  <c r="H156" i="6"/>
  <c r="H152" i="7" s="1"/>
  <c r="J167" i="1" s="1"/>
  <c r="H152" i="6"/>
  <c r="H148" i="7" s="1"/>
  <c r="J165" i="1" s="1"/>
  <c r="H148" i="6"/>
  <c r="H144" i="7" s="1"/>
  <c r="J177" i="1" s="1"/>
  <c r="H144" i="6"/>
  <c r="H140" i="7" s="1"/>
  <c r="J125" i="1" s="1"/>
  <c r="H140" i="6"/>
  <c r="H136" i="7" s="1"/>
  <c r="J175" i="1" s="1"/>
  <c r="H136" i="6"/>
  <c r="H132" i="7" s="1"/>
  <c r="J184" i="1" s="1"/>
  <c r="H132" i="6"/>
  <c r="H128" i="7" s="1"/>
  <c r="J164" i="1" s="1"/>
  <c r="H128" i="6"/>
  <c r="H124" i="7" s="1"/>
  <c r="J104" i="1" s="1"/>
  <c r="H124" i="6"/>
  <c r="H120" i="7" s="1"/>
  <c r="J135" i="1" s="1"/>
  <c r="H120" i="6"/>
  <c r="H116" i="6"/>
  <c r="H112" i="6"/>
  <c r="H108" i="6"/>
  <c r="H102" i="6"/>
  <c r="H98" i="6"/>
  <c r="H94" i="6"/>
  <c r="H90" i="6"/>
  <c r="H86" i="6"/>
  <c r="H82" i="6"/>
  <c r="H78" i="6"/>
  <c r="H74" i="6"/>
  <c r="H70" i="6"/>
  <c r="H66" i="6"/>
  <c r="H62" i="6"/>
  <c r="H58" i="6"/>
  <c r="H54" i="6"/>
  <c r="H50" i="6"/>
  <c r="H46" i="6"/>
  <c r="H42" i="6"/>
  <c r="H38" i="6"/>
  <c r="H34" i="6"/>
  <c r="H30" i="6"/>
  <c r="H26" i="6"/>
  <c r="H22" i="6"/>
  <c r="H18" i="6"/>
  <c r="H14" i="6"/>
  <c r="H10" i="6"/>
  <c r="H6" i="6"/>
  <c r="AQ198" i="6"/>
  <c r="AQ194" i="7" s="1"/>
  <c r="AS191" i="1" s="1"/>
  <c r="AQ194" i="6"/>
  <c r="AQ190" i="7" s="1"/>
  <c r="AS155" i="1" s="1"/>
  <c r="AQ190" i="6"/>
  <c r="AQ186" i="7" s="1"/>
  <c r="AS192" i="1" s="1"/>
  <c r="AQ186" i="6"/>
  <c r="AQ182" i="7" s="1"/>
  <c r="AS172" i="1" s="1"/>
  <c r="AQ199" i="6"/>
  <c r="AQ195" i="7" s="1"/>
  <c r="AS141" i="1" s="1"/>
  <c r="AQ195" i="6"/>
  <c r="AQ191" i="7" s="1"/>
  <c r="AS163" i="1" s="1"/>
  <c r="AQ191" i="6"/>
  <c r="AQ187" i="7" s="1"/>
  <c r="AS194" i="1" s="1"/>
  <c r="AQ187" i="6"/>
  <c r="AQ183" i="7" s="1"/>
  <c r="AS181" i="1" s="1"/>
  <c r="AQ200" i="6"/>
  <c r="AQ196" i="6"/>
  <c r="AQ192" i="7" s="1"/>
  <c r="AS159" i="1" s="1"/>
  <c r="AQ192" i="6"/>
  <c r="AQ188" i="7" s="1"/>
  <c r="AS195" i="1" s="1"/>
  <c r="AQ188" i="6"/>
  <c r="AQ184" i="7" s="1"/>
  <c r="AS187" i="1" s="1"/>
  <c r="AQ184" i="6"/>
  <c r="AQ180" i="7" s="1"/>
  <c r="AS170" i="1" s="1"/>
  <c r="AQ180" i="6"/>
  <c r="AQ176" i="7" s="1"/>
  <c r="AS128" i="1" s="1"/>
  <c r="AQ176" i="6"/>
  <c r="AQ172" i="7" s="1"/>
  <c r="AS183" i="1" s="1"/>
  <c r="AQ172" i="6"/>
  <c r="AQ168" i="7" s="1"/>
  <c r="AS151" i="1" s="1"/>
  <c r="AQ201" i="6"/>
  <c r="AQ197" i="7" s="1"/>
  <c r="AS174" i="1" s="1"/>
  <c r="AQ197" i="6"/>
  <c r="AQ193" i="7" s="1"/>
  <c r="AS169" i="1" s="1"/>
  <c r="AQ193" i="6"/>
  <c r="AQ189" i="7" s="1"/>
  <c r="AS196" i="1" s="1"/>
  <c r="AQ189" i="6"/>
  <c r="AQ185" i="7" s="1"/>
  <c r="AS190" i="1" s="1"/>
  <c r="AQ182" i="6"/>
  <c r="AQ178" i="7" s="1"/>
  <c r="AS143" i="1" s="1"/>
  <c r="AQ175" i="6"/>
  <c r="AQ171" i="7" s="1"/>
  <c r="AS178" i="1" s="1"/>
  <c r="AQ173" i="6"/>
  <c r="AQ169" i="7" s="1"/>
  <c r="AS173" i="1" s="1"/>
  <c r="AQ168" i="6"/>
  <c r="AQ164" i="7" s="1"/>
  <c r="AS153" i="1" s="1"/>
  <c r="AQ164" i="6"/>
  <c r="AQ160" i="7" s="1"/>
  <c r="AS161" i="1" s="1"/>
  <c r="AQ160" i="6"/>
  <c r="AQ156" i="7" s="1"/>
  <c r="AS144" i="1" s="1"/>
  <c r="AQ156" i="6"/>
  <c r="AQ152" i="7" s="1"/>
  <c r="AS167" i="1" s="1"/>
  <c r="AQ152" i="6"/>
  <c r="AQ148" i="7" s="1"/>
  <c r="AS165" i="1" s="1"/>
  <c r="AQ148" i="6"/>
  <c r="AQ144" i="7" s="1"/>
  <c r="AS177" i="1" s="1"/>
  <c r="AQ144" i="6"/>
  <c r="AQ140" i="7" s="1"/>
  <c r="AS125" i="1" s="1"/>
  <c r="AQ140" i="6"/>
  <c r="AQ136" i="7" s="1"/>
  <c r="AS175" i="1" s="1"/>
  <c r="AQ136" i="6"/>
  <c r="AQ132" i="7" s="1"/>
  <c r="AS184" i="1" s="1"/>
  <c r="AQ132" i="6"/>
  <c r="AQ128" i="7" s="1"/>
  <c r="AS164" i="1" s="1"/>
  <c r="AQ128" i="6"/>
  <c r="AQ124" i="7" s="1"/>
  <c r="AS104" i="1" s="1"/>
  <c r="AQ124" i="6"/>
  <c r="AQ120" i="7" s="1"/>
  <c r="AS135" i="1" s="1"/>
  <c r="AQ120" i="6"/>
  <c r="AQ116" i="6"/>
  <c r="AQ112" i="6"/>
  <c r="AQ108" i="6"/>
  <c r="AQ102" i="6"/>
  <c r="AQ98" i="6"/>
  <c r="AQ94" i="6"/>
  <c r="AQ90" i="6"/>
  <c r="AQ86" i="6"/>
  <c r="AQ82" i="6"/>
  <c r="AQ78" i="6"/>
  <c r="AQ74" i="6"/>
  <c r="AQ70" i="6"/>
  <c r="AQ66" i="6"/>
  <c r="AQ62" i="6"/>
  <c r="AQ58" i="6"/>
  <c r="AQ54" i="6"/>
  <c r="AQ50" i="6"/>
  <c r="AQ46" i="6"/>
  <c r="AQ42" i="6"/>
  <c r="AQ38" i="6"/>
  <c r="AQ34" i="6"/>
  <c r="AQ30" i="6"/>
  <c r="AQ26" i="6"/>
  <c r="AQ22" i="6"/>
  <c r="AQ18" i="6"/>
  <c r="AQ14" i="6"/>
  <c r="AQ10" i="6"/>
  <c r="AQ6" i="6"/>
  <c r="AQ178" i="6"/>
  <c r="AQ174" i="7" s="1"/>
  <c r="AS147" i="1" s="1"/>
  <c r="AQ169" i="6"/>
  <c r="AQ165" i="7" s="1"/>
  <c r="AS158" i="1" s="1"/>
  <c r="AQ165" i="6"/>
  <c r="AQ161" i="7" s="1"/>
  <c r="AS156" i="1" s="1"/>
  <c r="AQ161" i="6"/>
  <c r="AQ157" i="7" s="1"/>
  <c r="AS179" i="1" s="1"/>
  <c r="AQ157" i="6"/>
  <c r="AQ153" i="7" s="1"/>
  <c r="AS132" i="1" s="1"/>
  <c r="AQ153" i="6"/>
  <c r="AQ149" i="7" s="1"/>
  <c r="AS168" i="1" s="1"/>
  <c r="AQ149" i="6"/>
  <c r="AQ145" i="7" s="1"/>
  <c r="AS162" i="1" s="1"/>
  <c r="AQ145" i="6"/>
  <c r="AQ141" i="7" s="1"/>
  <c r="AS123" i="1" s="1"/>
  <c r="AQ141" i="6"/>
  <c r="AQ137" i="7" s="1"/>
  <c r="AS150" i="1" s="1"/>
  <c r="AQ137" i="6"/>
  <c r="AQ133" i="7" s="1"/>
  <c r="AS126" i="1" s="1"/>
  <c r="AQ133" i="6"/>
  <c r="AQ129" i="7" s="1"/>
  <c r="AS121" i="1" s="1"/>
  <c r="AQ129" i="6"/>
  <c r="AQ125" i="7" s="1"/>
  <c r="AS193" i="1" s="1"/>
  <c r="AQ125" i="6"/>
  <c r="AQ121" i="7" s="1"/>
  <c r="AS134" i="1" s="1"/>
  <c r="AQ121" i="6"/>
  <c r="AQ117" i="6"/>
  <c r="AQ113" i="6"/>
  <c r="AQ109" i="6"/>
  <c r="AQ103" i="6"/>
  <c r="AQ99" i="6"/>
  <c r="AQ95" i="6"/>
  <c r="AQ91" i="6"/>
  <c r="AQ87" i="6"/>
  <c r="AQ83" i="6"/>
  <c r="AQ79" i="6"/>
  <c r="AQ75" i="6"/>
  <c r="AQ71" i="6"/>
  <c r="AQ67" i="6"/>
  <c r="AQ63" i="6"/>
  <c r="AQ59" i="6"/>
  <c r="AQ55" i="6"/>
  <c r="AQ51" i="6"/>
  <c r="AQ47" i="6"/>
  <c r="AQ43" i="6"/>
  <c r="AQ39" i="6"/>
  <c r="AQ35" i="6"/>
  <c r="AQ31" i="6"/>
  <c r="AQ27" i="6"/>
  <c r="AQ23" i="6"/>
  <c r="AQ19" i="6"/>
  <c r="AQ15" i="6"/>
  <c r="AQ11" i="6"/>
  <c r="AQ7" i="6"/>
  <c r="AQ185" i="6"/>
  <c r="AQ181" i="7" s="1"/>
  <c r="AS160" i="1" s="1"/>
  <c r="AQ183" i="6"/>
  <c r="AQ179" i="7" s="1"/>
  <c r="AS148" i="1" s="1"/>
  <c r="AQ181" i="6"/>
  <c r="AQ177" i="7" s="1"/>
  <c r="AS140" i="1" s="1"/>
  <c r="AQ174" i="6"/>
  <c r="AQ170" i="7" s="1"/>
  <c r="AS152" i="1" s="1"/>
  <c r="AQ170" i="6"/>
  <c r="AQ166" i="7" s="1"/>
  <c r="AS133" i="1" s="1"/>
  <c r="AQ166" i="6"/>
  <c r="AQ162" i="7" s="1"/>
  <c r="AS145" i="1" s="1"/>
  <c r="AQ162" i="6"/>
  <c r="AQ158" i="7" s="1"/>
  <c r="AS198" i="1" s="1"/>
  <c r="AQ158" i="6"/>
  <c r="AQ154" i="7" s="1"/>
  <c r="AS136" i="1" s="1"/>
  <c r="AQ154" i="6"/>
  <c r="AQ150" i="7" s="1"/>
  <c r="AS124" i="1" s="1"/>
  <c r="AQ150" i="6"/>
  <c r="AQ146" i="7" s="1"/>
  <c r="AS186" i="1" s="1"/>
  <c r="AQ146" i="6"/>
  <c r="AQ142" i="7" s="1"/>
  <c r="AS115" i="1" s="1"/>
  <c r="AQ142" i="6"/>
  <c r="AQ138" i="7" s="1"/>
  <c r="AS157" i="1" s="1"/>
  <c r="AQ138" i="6"/>
  <c r="AQ134" i="7" s="1"/>
  <c r="AS138" i="1" s="1"/>
  <c r="AQ134" i="6"/>
  <c r="AQ130" i="7" s="1"/>
  <c r="AS127" i="1" s="1"/>
  <c r="AQ130" i="6"/>
  <c r="AQ126" i="7" s="1"/>
  <c r="AS197" i="1" s="1"/>
  <c r="AQ126" i="6"/>
  <c r="AQ122" i="7" s="1"/>
  <c r="AS166" i="1" s="1"/>
  <c r="AQ122" i="6"/>
  <c r="AQ118" i="6"/>
  <c r="AQ114" i="6"/>
  <c r="AQ110" i="6"/>
  <c r="AQ106" i="6"/>
  <c r="AQ100" i="6"/>
  <c r="AQ96" i="6"/>
  <c r="AQ92" i="6"/>
  <c r="AQ88" i="6"/>
  <c r="AQ84" i="6"/>
  <c r="AQ80" i="6"/>
  <c r="AQ76" i="6"/>
  <c r="AQ72" i="6"/>
  <c r="AQ68" i="6"/>
  <c r="AQ64" i="6"/>
  <c r="AQ60" i="6"/>
  <c r="AQ56" i="6"/>
  <c r="AQ52" i="6"/>
  <c r="AQ48" i="6"/>
  <c r="AQ44" i="6"/>
  <c r="AQ40" i="6"/>
  <c r="AQ36" i="6"/>
  <c r="AQ32" i="6"/>
  <c r="AQ28" i="6"/>
  <c r="AQ24" i="6"/>
  <c r="AQ20" i="6"/>
  <c r="AQ16" i="6"/>
  <c r="AQ12" i="6"/>
  <c r="AQ8" i="6"/>
  <c r="AQ179" i="6"/>
  <c r="AQ175" i="7" s="1"/>
  <c r="AS189" i="1" s="1"/>
  <c r="AQ177" i="6"/>
  <c r="AQ173" i="7" s="1"/>
  <c r="AS185" i="1" s="1"/>
  <c r="AQ171" i="6"/>
  <c r="AQ167" i="7" s="1"/>
  <c r="AS146" i="1" s="1"/>
  <c r="AQ167" i="6"/>
  <c r="AQ163" i="7" s="1"/>
  <c r="AS171" i="1" s="1"/>
  <c r="AQ163" i="6"/>
  <c r="AQ159" i="7" s="1"/>
  <c r="AS154" i="1" s="1"/>
  <c r="AQ159" i="6"/>
  <c r="AQ155" i="7" s="1"/>
  <c r="AS137" i="1" s="1"/>
  <c r="AQ155" i="6"/>
  <c r="AQ151" i="7" s="1"/>
  <c r="AS188" i="1" s="1"/>
  <c r="AQ151" i="6"/>
  <c r="AQ147" i="7" s="1"/>
  <c r="AS130" i="1" s="1"/>
  <c r="AQ147" i="6"/>
  <c r="AQ143" i="7" s="1"/>
  <c r="AS142" i="1" s="1"/>
  <c r="AQ143" i="6"/>
  <c r="AQ139" i="7" s="1"/>
  <c r="AS180" i="1" s="1"/>
  <c r="AQ139" i="6"/>
  <c r="AQ135" i="7" s="1"/>
  <c r="AS176" i="1" s="1"/>
  <c r="AQ135" i="6"/>
  <c r="AQ131" i="7" s="1"/>
  <c r="AS182" i="1" s="1"/>
  <c r="AQ131" i="6"/>
  <c r="AQ127" i="7" s="1"/>
  <c r="AS131" i="1" s="1"/>
  <c r="AQ127" i="6"/>
  <c r="AQ123" i="7" s="1"/>
  <c r="AS149" i="1" s="1"/>
  <c r="AQ123" i="6"/>
  <c r="AQ119" i="7" s="1"/>
  <c r="AS139" i="1" s="1"/>
  <c r="AQ119" i="6"/>
  <c r="AQ115" i="6"/>
  <c r="AQ111" i="6"/>
  <c r="AQ107" i="6"/>
  <c r="AQ101" i="6"/>
  <c r="AQ97" i="6"/>
  <c r="AQ93" i="6"/>
  <c r="AQ89" i="6"/>
  <c r="AQ85" i="6"/>
  <c r="AQ81" i="6"/>
  <c r="AQ77" i="6"/>
  <c r="AQ73" i="6"/>
  <c r="AQ69" i="6"/>
  <c r="AQ65" i="6"/>
  <c r="AQ61" i="6"/>
  <c r="AQ57" i="6"/>
  <c r="AQ53" i="6"/>
  <c r="AQ49" i="6"/>
  <c r="AQ45" i="6"/>
  <c r="AQ41" i="6"/>
  <c r="AQ37" i="6"/>
  <c r="AQ33" i="6"/>
  <c r="AQ29" i="6"/>
  <c r="AQ25" i="6"/>
  <c r="AQ21" i="6"/>
  <c r="AQ17" i="6"/>
  <c r="AQ13" i="6"/>
  <c r="AQ9" i="6"/>
  <c r="K198" i="6"/>
  <c r="K194" i="7" s="1"/>
  <c r="M191" i="1" s="1"/>
  <c r="K194" i="6"/>
  <c r="K190" i="7" s="1"/>
  <c r="M155" i="1" s="1"/>
  <c r="K190" i="6"/>
  <c r="K186" i="7" s="1"/>
  <c r="M192" i="1" s="1"/>
  <c r="K186" i="6"/>
  <c r="K182" i="7" s="1"/>
  <c r="M172" i="1" s="1"/>
  <c r="K199" i="6"/>
  <c r="K195" i="7" s="1"/>
  <c r="M141" i="1" s="1"/>
  <c r="K195" i="6"/>
  <c r="K191" i="7" s="1"/>
  <c r="M163" i="1" s="1"/>
  <c r="K191" i="6"/>
  <c r="K187" i="7" s="1"/>
  <c r="M194" i="1" s="1"/>
  <c r="K187" i="6"/>
  <c r="K183" i="7" s="1"/>
  <c r="M181" i="1" s="1"/>
  <c r="K200" i="6"/>
  <c r="K196" i="6"/>
  <c r="K192" i="7" s="1"/>
  <c r="M159" i="1" s="1"/>
  <c r="K192" i="6"/>
  <c r="K188" i="7" s="1"/>
  <c r="M195" i="1" s="1"/>
  <c r="K188" i="6"/>
  <c r="K184" i="7" s="1"/>
  <c r="M187" i="1" s="1"/>
  <c r="K184" i="6"/>
  <c r="K180" i="7" s="1"/>
  <c r="M170" i="1" s="1"/>
  <c r="K180" i="6"/>
  <c r="K176" i="7" s="1"/>
  <c r="M128" i="1" s="1"/>
  <c r="K176" i="6"/>
  <c r="K172" i="7" s="1"/>
  <c r="M183" i="1" s="1"/>
  <c r="K172" i="6"/>
  <c r="K168" i="7" s="1"/>
  <c r="M151" i="1" s="1"/>
  <c r="K201" i="6"/>
  <c r="K197" i="7" s="1"/>
  <c r="M174" i="1" s="1"/>
  <c r="K197" i="6"/>
  <c r="K193" i="7" s="1"/>
  <c r="M169" i="1" s="1"/>
  <c r="K193" i="6"/>
  <c r="K189" i="7" s="1"/>
  <c r="M196" i="1" s="1"/>
  <c r="K189" i="6"/>
  <c r="K185" i="7" s="1"/>
  <c r="M190" i="1" s="1"/>
  <c r="K182" i="6"/>
  <c r="K178" i="7" s="1"/>
  <c r="M143" i="1" s="1"/>
  <c r="K175" i="6"/>
  <c r="K171" i="7" s="1"/>
  <c r="M178" i="1" s="1"/>
  <c r="K173" i="6"/>
  <c r="K169" i="7" s="1"/>
  <c r="M173" i="1" s="1"/>
  <c r="K168" i="6"/>
  <c r="K164" i="7" s="1"/>
  <c r="M153" i="1" s="1"/>
  <c r="K164" i="6"/>
  <c r="K160" i="7" s="1"/>
  <c r="M161" i="1" s="1"/>
  <c r="K160" i="6"/>
  <c r="K156" i="7" s="1"/>
  <c r="M144" i="1" s="1"/>
  <c r="K156" i="6"/>
  <c r="K152" i="7" s="1"/>
  <c r="M167" i="1" s="1"/>
  <c r="K152" i="6"/>
  <c r="K148" i="7" s="1"/>
  <c r="M165" i="1" s="1"/>
  <c r="K148" i="6"/>
  <c r="K144" i="7" s="1"/>
  <c r="M177" i="1" s="1"/>
  <c r="K144" i="6"/>
  <c r="K140" i="7" s="1"/>
  <c r="M125" i="1" s="1"/>
  <c r="K140" i="6"/>
  <c r="K136" i="7" s="1"/>
  <c r="M175" i="1" s="1"/>
  <c r="K136" i="6"/>
  <c r="K132" i="7" s="1"/>
  <c r="M184" i="1" s="1"/>
  <c r="K132" i="6"/>
  <c r="K128" i="7" s="1"/>
  <c r="M164" i="1" s="1"/>
  <c r="K128" i="6"/>
  <c r="K124" i="7" s="1"/>
  <c r="M104" i="1" s="1"/>
  <c r="K124" i="6"/>
  <c r="K120" i="7" s="1"/>
  <c r="M135" i="1" s="1"/>
  <c r="K120" i="6"/>
  <c r="K116" i="6"/>
  <c r="K112" i="6"/>
  <c r="K108" i="6"/>
  <c r="K102" i="6"/>
  <c r="K98" i="6"/>
  <c r="K94" i="6"/>
  <c r="K90" i="6"/>
  <c r="K86" i="6"/>
  <c r="K82" i="6"/>
  <c r="K78" i="6"/>
  <c r="K74" i="6"/>
  <c r="K70" i="6"/>
  <c r="K66" i="6"/>
  <c r="K62" i="6"/>
  <c r="K58" i="6"/>
  <c r="K54" i="6"/>
  <c r="K50" i="6"/>
  <c r="K46" i="6"/>
  <c r="K42" i="6"/>
  <c r="K38" i="6"/>
  <c r="K34" i="6"/>
  <c r="K30" i="6"/>
  <c r="K26" i="6"/>
  <c r="K22" i="6"/>
  <c r="K18" i="6"/>
  <c r="K14" i="6"/>
  <c r="K10" i="6"/>
  <c r="K6" i="6"/>
  <c r="K178" i="6"/>
  <c r="K174" i="7" s="1"/>
  <c r="M147" i="1" s="1"/>
  <c r="K169" i="6"/>
  <c r="K165" i="7" s="1"/>
  <c r="M158" i="1" s="1"/>
  <c r="K165" i="6"/>
  <c r="K161" i="7" s="1"/>
  <c r="M156" i="1" s="1"/>
  <c r="K161" i="6"/>
  <c r="K157" i="7" s="1"/>
  <c r="M179" i="1" s="1"/>
  <c r="K157" i="6"/>
  <c r="K153" i="7" s="1"/>
  <c r="M132" i="1" s="1"/>
  <c r="K153" i="6"/>
  <c r="K149" i="7" s="1"/>
  <c r="M168" i="1" s="1"/>
  <c r="K149" i="6"/>
  <c r="K145" i="7" s="1"/>
  <c r="M162" i="1" s="1"/>
  <c r="K145" i="6"/>
  <c r="K141" i="7" s="1"/>
  <c r="M123" i="1" s="1"/>
  <c r="K141" i="6"/>
  <c r="K137" i="7" s="1"/>
  <c r="M150" i="1" s="1"/>
  <c r="K137" i="6"/>
  <c r="K133" i="7" s="1"/>
  <c r="M126" i="1" s="1"/>
  <c r="K133" i="6"/>
  <c r="K129" i="7" s="1"/>
  <c r="M121" i="1" s="1"/>
  <c r="K129" i="6"/>
  <c r="K125" i="7" s="1"/>
  <c r="M193" i="1" s="1"/>
  <c r="K125" i="6"/>
  <c r="K121" i="7" s="1"/>
  <c r="M134" i="1" s="1"/>
  <c r="K121" i="6"/>
  <c r="K117" i="6"/>
  <c r="K113" i="6"/>
  <c r="K109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185" i="6"/>
  <c r="K181" i="7" s="1"/>
  <c r="M160" i="1" s="1"/>
  <c r="K183" i="6"/>
  <c r="K179" i="7" s="1"/>
  <c r="M148" i="1" s="1"/>
  <c r="K181" i="6"/>
  <c r="K177" i="7" s="1"/>
  <c r="M140" i="1" s="1"/>
  <c r="K174" i="6"/>
  <c r="K170" i="7" s="1"/>
  <c r="M152" i="1" s="1"/>
  <c r="K170" i="6"/>
  <c r="K166" i="7" s="1"/>
  <c r="M133" i="1" s="1"/>
  <c r="K166" i="6"/>
  <c r="K162" i="7" s="1"/>
  <c r="M145" i="1" s="1"/>
  <c r="K162" i="6"/>
  <c r="K158" i="7" s="1"/>
  <c r="M198" i="1" s="1"/>
  <c r="K158" i="6"/>
  <c r="K154" i="7" s="1"/>
  <c r="M136" i="1" s="1"/>
  <c r="K154" i="6"/>
  <c r="K150" i="7" s="1"/>
  <c r="M124" i="1" s="1"/>
  <c r="K150" i="6"/>
  <c r="K146" i="7" s="1"/>
  <c r="M186" i="1" s="1"/>
  <c r="K146" i="6"/>
  <c r="K142" i="7" s="1"/>
  <c r="M115" i="1" s="1"/>
  <c r="K142" i="6"/>
  <c r="K138" i="7" s="1"/>
  <c r="M157" i="1" s="1"/>
  <c r="K138" i="6"/>
  <c r="K134" i="7" s="1"/>
  <c r="M138" i="1" s="1"/>
  <c r="K134" i="6"/>
  <c r="K130" i="7" s="1"/>
  <c r="M127" i="1" s="1"/>
  <c r="K130" i="6"/>
  <c r="K126" i="7" s="1"/>
  <c r="M197" i="1" s="1"/>
  <c r="K126" i="6"/>
  <c r="K122" i="7" s="1"/>
  <c r="M166" i="1" s="1"/>
  <c r="K122" i="6"/>
  <c r="K118" i="6"/>
  <c r="K114" i="6"/>
  <c r="K110" i="6"/>
  <c r="K106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179" i="6"/>
  <c r="K175" i="7" s="1"/>
  <c r="M189" i="1" s="1"/>
  <c r="K177" i="6"/>
  <c r="K173" i="7" s="1"/>
  <c r="M185" i="1" s="1"/>
  <c r="K171" i="6"/>
  <c r="K167" i="7" s="1"/>
  <c r="M146" i="1" s="1"/>
  <c r="K167" i="6"/>
  <c r="K163" i="7" s="1"/>
  <c r="M171" i="1" s="1"/>
  <c r="K163" i="6"/>
  <c r="K159" i="7" s="1"/>
  <c r="M154" i="1" s="1"/>
  <c r="K159" i="6"/>
  <c r="K155" i="7" s="1"/>
  <c r="M137" i="1" s="1"/>
  <c r="K155" i="6"/>
  <c r="K151" i="7" s="1"/>
  <c r="M188" i="1" s="1"/>
  <c r="K151" i="6"/>
  <c r="K147" i="7" s="1"/>
  <c r="M130" i="1" s="1"/>
  <c r="K147" i="6"/>
  <c r="K143" i="7" s="1"/>
  <c r="M142" i="1" s="1"/>
  <c r="K143" i="6"/>
  <c r="K139" i="7" s="1"/>
  <c r="M180" i="1" s="1"/>
  <c r="K139" i="6"/>
  <c r="K135" i="7" s="1"/>
  <c r="M176" i="1" s="1"/>
  <c r="K135" i="6"/>
  <c r="K131" i="7" s="1"/>
  <c r="M182" i="1" s="1"/>
  <c r="K131" i="6"/>
  <c r="K127" i="7" s="1"/>
  <c r="M131" i="1" s="1"/>
  <c r="K127" i="6"/>
  <c r="K123" i="7" s="1"/>
  <c r="M149" i="1" s="1"/>
  <c r="K123" i="6"/>
  <c r="K119" i="7" s="1"/>
  <c r="M139" i="1" s="1"/>
  <c r="K119" i="6"/>
  <c r="K115" i="6"/>
  <c r="K111" i="6"/>
  <c r="K107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J201" i="6"/>
  <c r="J197" i="7" s="1"/>
  <c r="L174" i="1" s="1"/>
  <c r="J197" i="6"/>
  <c r="J193" i="7" s="1"/>
  <c r="L169" i="1" s="1"/>
  <c r="J193" i="6"/>
  <c r="J189" i="7" s="1"/>
  <c r="L196" i="1" s="1"/>
  <c r="J189" i="6"/>
  <c r="J185" i="7" s="1"/>
  <c r="L190" i="1" s="1"/>
  <c r="J185" i="6"/>
  <c r="J181" i="7" s="1"/>
  <c r="L160" i="1" s="1"/>
  <c r="J198" i="6"/>
  <c r="J194" i="7" s="1"/>
  <c r="L191" i="1" s="1"/>
  <c r="J194" i="6"/>
  <c r="J190" i="7" s="1"/>
  <c r="L155" i="1" s="1"/>
  <c r="J190" i="6"/>
  <c r="J186" i="7" s="1"/>
  <c r="L192" i="1" s="1"/>
  <c r="J186" i="6"/>
  <c r="J182" i="7" s="1"/>
  <c r="L172" i="1" s="1"/>
  <c r="J199" i="6"/>
  <c r="J195" i="7" s="1"/>
  <c r="L141" i="1" s="1"/>
  <c r="J195" i="6"/>
  <c r="J191" i="7" s="1"/>
  <c r="L163" i="1" s="1"/>
  <c r="J191" i="6"/>
  <c r="J187" i="7" s="1"/>
  <c r="L194" i="1" s="1"/>
  <c r="J187" i="6"/>
  <c r="J183" i="7" s="1"/>
  <c r="L181" i="1" s="1"/>
  <c r="J183" i="6"/>
  <c r="J179" i="7" s="1"/>
  <c r="L148" i="1" s="1"/>
  <c r="J179" i="6"/>
  <c r="J175" i="7" s="1"/>
  <c r="L189" i="1" s="1"/>
  <c r="J175" i="6"/>
  <c r="J171" i="7" s="1"/>
  <c r="L178" i="1" s="1"/>
  <c r="J200" i="6"/>
  <c r="J196" i="6"/>
  <c r="J192" i="7" s="1"/>
  <c r="L159" i="1" s="1"/>
  <c r="J192" i="6"/>
  <c r="J188" i="7" s="1"/>
  <c r="L195" i="1" s="1"/>
  <c r="J188" i="6"/>
  <c r="J184" i="7" s="1"/>
  <c r="L187" i="1" s="1"/>
  <c r="J184" i="6"/>
  <c r="J180" i="7" s="1"/>
  <c r="L170" i="1" s="1"/>
  <c r="J177" i="6"/>
  <c r="J173" i="7" s="1"/>
  <c r="L185" i="1" s="1"/>
  <c r="J171" i="6"/>
  <c r="J167" i="7" s="1"/>
  <c r="L146" i="1" s="1"/>
  <c r="J167" i="6"/>
  <c r="J163" i="7" s="1"/>
  <c r="L171" i="1" s="1"/>
  <c r="J163" i="6"/>
  <c r="J159" i="7" s="1"/>
  <c r="L154" i="1" s="1"/>
  <c r="J159" i="6"/>
  <c r="J155" i="7" s="1"/>
  <c r="L137" i="1" s="1"/>
  <c r="J155" i="6"/>
  <c r="J151" i="7" s="1"/>
  <c r="L188" i="1" s="1"/>
  <c r="J151" i="6"/>
  <c r="J147" i="7" s="1"/>
  <c r="L130" i="1" s="1"/>
  <c r="J147" i="6"/>
  <c r="J143" i="7" s="1"/>
  <c r="L142" i="1" s="1"/>
  <c r="J143" i="6"/>
  <c r="J139" i="7" s="1"/>
  <c r="L180" i="1" s="1"/>
  <c r="J139" i="6"/>
  <c r="J135" i="7" s="1"/>
  <c r="L176" i="1" s="1"/>
  <c r="J135" i="6"/>
  <c r="J131" i="7" s="1"/>
  <c r="L182" i="1" s="1"/>
  <c r="J131" i="6"/>
  <c r="J127" i="7" s="1"/>
  <c r="L131" i="1" s="1"/>
  <c r="J127" i="6"/>
  <c r="J123" i="7" s="1"/>
  <c r="L149" i="1" s="1"/>
  <c r="J123" i="6"/>
  <c r="J119" i="7" s="1"/>
  <c r="L139" i="1" s="1"/>
  <c r="J119" i="6"/>
  <c r="J115" i="6"/>
  <c r="J111" i="6"/>
  <c r="J107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182" i="6"/>
  <c r="J178" i="7" s="1"/>
  <c r="L143" i="1" s="1"/>
  <c r="J180" i="6"/>
  <c r="J176" i="7" s="1"/>
  <c r="L128" i="1" s="1"/>
  <c r="J173" i="6"/>
  <c r="J169" i="7" s="1"/>
  <c r="L173" i="1" s="1"/>
  <c r="J168" i="6"/>
  <c r="J164" i="7" s="1"/>
  <c r="L153" i="1" s="1"/>
  <c r="J164" i="6"/>
  <c r="J160" i="7" s="1"/>
  <c r="L161" i="1" s="1"/>
  <c r="J160" i="6"/>
  <c r="J156" i="7" s="1"/>
  <c r="L144" i="1" s="1"/>
  <c r="J156" i="6"/>
  <c r="J152" i="7" s="1"/>
  <c r="L167" i="1" s="1"/>
  <c r="J152" i="6"/>
  <c r="J148" i="7" s="1"/>
  <c r="L165" i="1" s="1"/>
  <c r="J148" i="6"/>
  <c r="J144" i="7" s="1"/>
  <c r="L177" i="1" s="1"/>
  <c r="J144" i="6"/>
  <c r="J140" i="7" s="1"/>
  <c r="L125" i="1" s="1"/>
  <c r="J140" i="6"/>
  <c r="J136" i="7" s="1"/>
  <c r="L175" i="1" s="1"/>
  <c r="J136" i="6"/>
  <c r="J132" i="7" s="1"/>
  <c r="L184" i="1" s="1"/>
  <c r="J132" i="6"/>
  <c r="J128" i="7" s="1"/>
  <c r="L164" i="1" s="1"/>
  <c r="J128" i="6"/>
  <c r="J124" i="7" s="1"/>
  <c r="L104" i="1" s="1"/>
  <c r="J124" i="6"/>
  <c r="J120" i="7" s="1"/>
  <c r="L135" i="1" s="1"/>
  <c r="J120" i="6"/>
  <c r="J116" i="6"/>
  <c r="J112" i="6"/>
  <c r="J108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J22" i="6"/>
  <c r="J18" i="6"/>
  <c r="J14" i="6"/>
  <c r="J10" i="6"/>
  <c r="J6" i="6"/>
  <c r="J178" i="6"/>
  <c r="J174" i="7" s="1"/>
  <c r="L147" i="1" s="1"/>
  <c r="J176" i="6"/>
  <c r="J172" i="7" s="1"/>
  <c r="L183" i="1" s="1"/>
  <c r="J169" i="6"/>
  <c r="J165" i="7" s="1"/>
  <c r="L158" i="1" s="1"/>
  <c r="J165" i="6"/>
  <c r="J161" i="7" s="1"/>
  <c r="L156" i="1" s="1"/>
  <c r="J161" i="6"/>
  <c r="J157" i="7" s="1"/>
  <c r="L179" i="1" s="1"/>
  <c r="J157" i="6"/>
  <c r="J153" i="7" s="1"/>
  <c r="L132" i="1" s="1"/>
  <c r="J153" i="6"/>
  <c r="J149" i="7" s="1"/>
  <c r="L168" i="1" s="1"/>
  <c r="J149" i="6"/>
  <c r="J145" i="7" s="1"/>
  <c r="L162" i="1" s="1"/>
  <c r="J145" i="6"/>
  <c r="J141" i="7" s="1"/>
  <c r="L123" i="1" s="1"/>
  <c r="J141" i="6"/>
  <c r="J137" i="7" s="1"/>
  <c r="L150" i="1" s="1"/>
  <c r="J137" i="6"/>
  <c r="J133" i="7" s="1"/>
  <c r="L126" i="1" s="1"/>
  <c r="J133" i="6"/>
  <c r="J129" i="7" s="1"/>
  <c r="L121" i="1" s="1"/>
  <c r="J129" i="6"/>
  <c r="J125" i="7" s="1"/>
  <c r="L193" i="1" s="1"/>
  <c r="J125" i="6"/>
  <c r="J121" i="7" s="1"/>
  <c r="L134" i="1" s="1"/>
  <c r="J121" i="6"/>
  <c r="J117" i="6"/>
  <c r="J113" i="6"/>
  <c r="J109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181" i="6"/>
  <c r="J177" i="7" s="1"/>
  <c r="L140" i="1" s="1"/>
  <c r="J174" i="6"/>
  <c r="J170" i="7" s="1"/>
  <c r="L152" i="1" s="1"/>
  <c r="J172" i="6"/>
  <c r="J168" i="7" s="1"/>
  <c r="L151" i="1" s="1"/>
  <c r="J170" i="6"/>
  <c r="J166" i="7" s="1"/>
  <c r="L133" i="1" s="1"/>
  <c r="J166" i="6"/>
  <c r="J162" i="7" s="1"/>
  <c r="L145" i="1" s="1"/>
  <c r="J162" i="6"/>
  <c r="J158" i="7" s="1"/>
  <c r="L198" i="1" s="1"/>
  <c r="J158" i="6"/>
  <c r="J154" i="7" s="1"/>
  <c r="L136" i="1" s="1"/>
  <c r="J154" i="6"/>
  <c r="J150" i="7" s="1"/>
  <c r="L124" i="1" s="1"/>
  <c r="J150" i="6"/>
  <c r="J146" i="7" s="1"/>
  <c r="L186" i="1" s="1"/>
  <c r="J146" i="6"/>
  <c r="J142" i="7" s="1"/>
  <c r="L115" i="1" s="1"/>
  <c r="J142" i="6"/>
  <c r="J138" i="7" s="1"/>
  <c r="L157" i="1" s="1"/>
  <c r="J138" i="6"/>
  <c r="J134" i="7" s="1"/>
  <c r="L138" i="1" s="1"/>
  <c r="J134" i="6"/>
  <c r="J130" i="7" s="1"/>
  <c r="L127" i="1" s="1"/>
  <c r="J130" i="6"/>
  <c r="J126" i="7" s="1"/>
  <c r="L197" i="1" s="1"/>
  <c r="J126" i="6"/>
  <c r="J122" i="7" s="1"/>
  <c r="L166" i="1" s="1"/>
  <c r="J122" i="6"/>
  <c r="J118" i="6"/>
  <c r="J114" i="6"/>
  <c r="J110" i="6"/>
  <c r="J106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AT201" i="6"/>
  <c r="AT197" i="7" s="1"/>
  <c r="AV174" i="1" s="1"/>
  <c r="AT197" i="6"/>
  <c r="AT193" i="7" s="1"/>
  <c r="AV169" i="1" s="1"/>
  <c r="AT193" i="6"/>
  <c r="AT189" i="7" s="1"/>
  <c r="AV196" i="1" s="1"/>
  <c r="AT189" i="6"/>
  <c r="AT185" i="7" s="1"/>
  <c r="AV190" i="1" s="1"/>
  <c r="AT185" i="6"/>
  <c r="AT181" i="7" s="1"/>
  <c r="AV160" i="1" s="1"/>
  <c r="AT198" i="6"/>
  <c r="AT194" i="7" s="1"/>
  <c r="AV191" i="1" s="1"/>
  <c r="AT194" i="6"/>
  <c r="AT190" i="7" s="1"/>
  <c r="AV155" i="1" s="1"/>
  <c r="AT190" i="6"/>
  <c r="AT186" i="7" s="1"/>
  <c r="AV192" i="1" s="1"/>
  <c r="AT186" i="6"/>
  <c r="AT182" i="7" s="1"/>
  <c r="AV172" i="1" s="1"/>
  <c r="AT199" i="6"/>
  <c r="AT195" i="7" s="1"/>
  <c r="AV141" i="1" s="1"/>
  <c r="AT195" i="6"/>
  <c r="AT191" i="7" s="1"/>
  <c r="AV163" i="1" s="1"/>
  <c r="AT191" i="6"/>
  <c r="AT187" i="7" s="1"/>
  <c r="AV194" i="1" s="1"/>
  <c r="AT187" i="6"/>
  <c r="AT183" i="7" s="1"/>
  <c r="AV181" i="1" s="1"/>
  <c r="AT183" i="6"/>
  <c r="AT179" i="7" s="1"/>
  <c r="AV148" i="1" s="1"/>
  <c r="AT179" i="6"/>
  <c r="AT175" i="7" s="1"/>
  <c r="AV189" i="1" s="1"/>
  <c r="AT175" i="6"/>
  <c r="AT171" i="7" s="1"/>
  <c r="AV178" i="1" s="1"/>
  <c r="AT200" i="6"/>
  <c r="AT196" i="6"/>
  <c r="AT192" i="7" s="1"/>
  <c r="AV159" i="1" s="1"/>
  <c r="AT192" i="6"/>
  <c r="AT188" i="7" s="1"/>
  <c r="AV195" i="1" s="1"/>
  <c r="AT188" i="6"/>
  <c r="AT184" i="7" s="1"/>
  <c r="AV187" i="1" s="1"/>
  <c r="AT181" i="6"/>
  <c r="AT177" i="7" s="1"/>
  <c r="AV140" i="1" s="1"/>
  <c r="AT174" i="6"/>
  <c r="AT170" i="7" s="1"/>
  <c r="AV152" i="1" s="1"/>
  <c r="AT172" i="6"/>
  <c r="AT168" i="7" s="1"/>
  <c r="AV151" i="1" s="1"/>
  <c r="AT171" i="6"/>
  <c r="AT167" i="7" s="1"/>
  <c r="AV146" i="1" s="1"/>
  <c r="AT167" i="6"/>
  <c r="AT163" i="7" s="1"/>
  <c r="AV171" i="1" s="1"/>
  <c r="AT163" i="6"/>
  <c r="AT159" i="7" s="1"/>
  <c r="AV154" i="1" s="1"/>
  <c r="AT159" i="6"/>
  <c r="AT155" i="7" s="1"/>
  <c r="AV137" i="1" s="1"/>
  <c r="AT155" i="6"/>
  <c r="AT151" i="7" s="1"/>
  <c r="AV188" i="1" s="1"/>
  <c r="AT151" i="6"/>
  <c r="AT147" i="7" s="1"/>
  <c r="AV130" i="1" s="1"/>
  <c r="AT147" i="6"/>
  <c r="AT143" i="7" s="1"/>
  <c r="AV142" i="1" s="1"/>
  <c r="AT143" i="6"/>
  <c r="AT139" i="7" s="1"/>
  <c r="AV180" i="1" s="1"/>
  <c r="AT139" i="6"/>
  <c r="AT135" i="7" s="1"/>
  <c r="AV176" i="1" s="1"/>
  <c r="AT135" i="6"/>
  <c r="AT131" i="7" s="1"/>
  <c r="AV182" i="1" s="1"/>
  <c r="AT131" i="6"/>
  <c r="AT127" i="7" s="1"/>
  <c r="AV131" i="1" s="1"/>
  <c r="AT127" i="6"/>
  <c r="AT123" i="7" s="1"/>
  <c r="AV149" i="1" s="1"/>
  <c r="AT123" i="6"/>
  <c r="AT119" i="7" s="1"/>
  <c r="AV139" i="1" s="1"/>
  <c r="AT119" i="6"/>
  <c r="AT115" i="6"/>
  <c r="AT111" i="6"/>
  <c r="AT107" i="6"/>
  <c r="AT101" i="6"/>
  <c r="AT97" i="6"/>
  <c r="AT93" i="6"/>
  <c r="AT89" i="6"/>
  <c r="AT85" i="6"/>
  <c r="AT81" i="6"/>
  <c r="AT77" i="6"/>
  <c r="AT73" i="6"/>
  <c r="AT69" i="6"/>
  <c r="AT65" i="6"/>
  <c r="AT61" i="6"/>
  <c r="AT57" i="6"/>
  <c r="AT53" i="6"/>
  <c r="AT49" i="6"/>
  <c r="AT45" i="6"/>
  <c r="AT41" i="6"/>
  <c r="AT37" i="6"/>
  <c r="AT33" i="6"/>
  <c r="AT29" i="6"/>
  <c r="AT25" i="6"/>
  <c r="AT21" i="6"/>
  <c r="AT17" i="6"/>
  <c r="AT13" i="6"/>
  <c r="AT9" i="6"/>
  <c r="AT177" i="6"/>
  <c r="AT173" i="7" s="1"/>
  <c r="AV185" i="1" s="1"/>
  <c r="AT168" i="6"/>
  <c r="AT164" i="7" s="1"/>
  <c r="AV153" i="1" s="1"/>
  <c r="AT164" i="6"/>
  <c r="AT160" i="7" s="1"/>
  <c r="AV161" i="1" s="1"/>
  <c r="AT160" i="6"/>
  <c r="AT156" i="7" s="1"/>
  <c r="AV144" i="1" s="1"/>
  <c r="AT156" i="6"/>
  <c r="AT152" i="7" s="1"/>
  <c r="AV167" i="1" s="1"/>
  <c r="AT152" i="6"/>
  <c r="AT148" i="7" s="1"/>
  <c r="AV165" i="1" s="1"/>
  <c r="AT148" i="6"/>
  <c r="AT144" i="7" s="1"/>
  <c r="AV177" i="1" s="1"/>
  <c r="AT144" i="6"/>
  <c r="AT140" i="7" s="1"/>
  <c r="AV125" i="1" s="1"/>
  <c r="AT140" i="6"/>
  <c r="AT136" i="7" s="1"/>
  <c r="AV175" i="1" s="1"/>
  <c r="AT136" i="6"/>
  <c r="AT132" i="7" s="1"/>
  <c r="AV184" i="1" s="1"/>
  <c r="AT132" i="6"/>
  <c r="AT128" i="7" s="1"/>
  <c r="AV164" i="1" s="1"/>
  <c r="AT128" i="6"/>
  <c r="AT124" i="7" s="1"/>
  <c r="AV104" i="1" s="1"/>
  <c r="AT124" i="6"/>
  <c r="AT120" i="7" s="1"/>
  <c r="AV135" i="1" s="1"/>
  <c r="AT120" i="6"/>
  <c r="AT116" i="6"/>
  <c r="AT112" i="6"/>
  <c r="AT108" i="6"/>
  <c r="AT102" i="6"/>
  <c r="AT98" i="6"/>
  <c r="AT94" i="6"/>
  <c r="AT90" i="6"/>
  <c r="AT86" i="6"/>
  <c r="AT82" i="6"/>
  <c r="AT78" i="6"/>
  <c r="AT74" i="6"/>
  <c r="AT70" i="6"/>
  <c r="AT66" i="6"/>
  <c r="AT62" i="6"/>
  <c r="AT58" i="6"/>
  <c r="AT54" i="6"/>
  <c r="AT50" i="6"/>
  <c r="AT46" i="6"/>
  <c r="AT42" i="6"/>
  <c r="AT38" i="6"/>
  <c r="AT34" i="6"/>
  <c r="AT30" i="6"/>
  <c r="AT26" i="6"/>
  <c r="AT22" i="6"/>
  <c r="AT18" i="6"/>
  <c r="AT14" i="6"/>
  <c r="AT10" i="6"/>
  <c r="AT6" i="6"/>
  <c r="AT184" i="6"/>
  <c r="AT180" i="7" s="1"/>
  <c r="AV170" i="1" s="1"/>
  <c r="AT182" i="6"/>
  <c r="AT178" i="7" s="1"/>
  <c r="AV143" i="1" s="1"/>
  <c r="AT180" i="6"/>
  <c r="AT176" i="7" s="1"/>
  <c r="AV128" i="1" s="1"/>
  <c r="AT173" i="6"/>
  <c r="AT169" i="7" s="1"/>
  <c r="AV173" i="1" s="1"/>
  <c r="AT169" i="6"/>
  <c r="AT165" i="7" s="1"/>
  <c r="AV158" i="1" s="1"/>
  <c r="AT165" i="6"/>
  <c r="AT161" i="7" s="1"/>
  <c r="AV156" i="1" s="1"/>
  <c r="AT161" i="6"/>
  <c r="AT157" i="7" s="1"/>
  <c r="AV179" i="1" s="1"/>
  <c r="AT157" i="6"/>
  <c r="AT153" i="7" s="1"/>
  <c r="AV132" i="1" s="1"/>
  <c r="AT153" i="6"/>
  <c r="AT149" i="7" s="1"/>
  <c r="AV168" i="1" s="1"/>
  <c r="AT149" i="6"/>
  <c r="AT145" i="7" s="1"/>
  <c r="AV162" i="1" s="1"/>
  <c r="AT145" i="6"/>
  <c r="AT141" i="7" s="1"/>
  <c r="AV123" i="1" s="1"/>
  <c r="AT141" i="6"/>
  <c r="AT137" i="7" s="1"/>
  <c r="AV150" i="1" s="1"/>
  <c r="AT137" i="6"/>
  <c r="AT133" i="7" s="1"/>
  <c r="AV126" i="1" s="1"/>
  <c r="AT133" i="6"/>
  <c r="AT129" i="7" s="1"/>
  <c r="AV121" i="1" s="1"/>
  <c r="AT129" i="6"/>
  <c r="AT125" i="7" s="1"/>
  <c r="AV193" i="1" s="1"/>
  <c r="AT125" i="6"/>
  <c r="AT121" i="7" s="1"/>
  <c r="AV134" i="1" s="1"/>
  <c r="AT121" i="6"/>
  <c r="AT117" i="6"/>
  <c r="AT113" i="6"/>
  <c r="AT109" i="6"/>
  <c r="AT103" i="6"/>
  <c r="AT99" i="6"/>
  <c r="AT95" i="6"/>
  <c r="AT91" i="6"/>
  <c r="AT87" i="6"/>
  <c r="AT83" i="6"/>
  <c r="AT79" i="6"/>
  <c r="AT75" i="6"/>
  <c r="AT71" i="6"/>
  <c r="AT67" i="6"/>
  <c r="AT63" i="6"/>
  <c r="AT59" i="6"/>
  <c r="AT55" i="6"/>
  <c r="AT51" i="6"/>
  <c r="AT47" i="6"/>
  <c r="AT43" i="6"/>
  <c r="AT39" i="6"/>
  <c r="AT35" i="6"/>
  <c r="AT31" i="6"/>
  <c r="AT27" i="6"/>
  <c r="AT23" i="6"/>
  <c r="AT19" i="6"/>
  <c r="AT15" i="6"/>
  <c r="AT11" i="6"/>
  <c r="AT7" i="6"/>
  <c r="AT178" i="6"/>
  <c r="AT174" i="7" s="1"/>
  <c r="AV147" i="1" s="1"/>
  <c r="AT176" i="6"/>
  <c r="AT172" i="7" s="1"/>
  <c r="AV183" i="1" s="1"/>
  <c r="AT170" i="6"/>
  <c r="AT166" i="7" s="1"/>
  <c r="AV133" i="1" s="1"/>
  <c r="AT166" i="6"/>
  <c r="AT162" i="7" s="1"/>
  <c r="AV145" i="1" s="1"/>
  <c r="AT162" i="6"/>
  <c r="AT158" i="7" s="1"/>
  <c r="AV198" i="1" s="1"/>
  <c r="AT158" i="6"/>
  <c r="AT154" i="7" s="1"/>
  <c r="AV136" i="1" s="1"/>
  <c r="AT154" i="6"/>
  <c r="AT150" i="7" s="1"/>
  <c r="AV124" i="1" s="1"/>
  <c r="AT150" i="6"/>
  <c r="AT146" i="7" s="1"/>
  <c r="AV186" i="1" s="1"/>
  <c r="AT146" i="6"/>
  <c r="AT142" i="7" s="1"/>
  <c r="AV115" i="1" s="1"/>
  <c r="AT142" i="6"/>
  <c r="AT138" i="7" s="1"/>
  <c r="AV157" i="1" s="1"/>
  <c r="AT138" i="6"/>
  <c r="AT134" i="7" s="1"/>
  <c r="AV138" i="1" s="1"/>
  <c r="AT134" i="6"/>
  <c r="AT130" i="7" s="1"/>
  <c r="AV127" i="1" s="1"/>
  <c r="AT130" i="6"/>
  <c r="AT126" i="7" s="1"/>
  <c r="AV197" i="1" s="1"/>
  <c r="AT126" i="6"/>
  <c r="AT122" i="7" s="1"/>
  <c r="AV166" i="1" s="1"/>
  <c r="AT122" i="6"/>
  <c r="AT118" i="6"/>
  <c r="AT114" i="6"/>
  <c r="AT110" i="6"/>
  <c r="AT106" i="6"/>
  <c r="AT100" i="6"/>
  <c r="AT96" i="6"/>
  <c r="AT92" i="6"/>
  <c r="AT88" i="6"/>
  <c r="AT84" i="6"/>
  <c r="AT80" i="6"/>
  <c r="AT76" i="6"/>
  <c r="AT72" i="6"/>
  <c r="AT68" i="6"/>
  <c r="AT64" i="6"/>
  <c r="AT60" i="6"/>
  <c r="AT56" i="6"/>
  <c r="AT52" i="6"/>
  <c r="AT48" i="6"/>
  <c r="AT44" i="6"/>
  <c r="AT40" i="6"/>
  <c r="AT36" i="6"/>
  <c r="AT32" i="6"/>
  <c r="AT28" i="6"/>
  <c r="AT24" i="6"/>
  <c r="AT20" i="6"/>
  <c r="AT16" i="6"/>
  <c r="AT12" i="6"/>
  <c r="AT8" i="6"/>
  <c r="N201" i="6"/>
  <c r="N197" i="7" s="1"/>
  <c r="P174" i="1" s="1"/>
  <c r="N197" i="6"/>
  <c r="N193" i="7" s="1"/>
  <c r="P169" i="1" s="1"/>
  <c r="N193" i="6"/>
  <c r="N189" i="7" s="1"/>
  <c r="P196" i="1" s="1"/>
  <c r="N189" i="6"/>
  <c r="N185" i="7" s="1"/>
  <c r="P190" i="1" s="1"/>
  <c r="N185" i="6"/>
  <c r="N181" i="7" s="1"/>
  <c r="P160" i="1" s="1"/>
  <c r="N198" i="6"/>
  <c r="N194" i="7" s="1"/>
  <c r="P191" i="1" s="1"/>
  <c r="N194" i="6"/>
  <c r="N190" i="7" s="1"/>
  <c r="P155" i="1" s="1"/>
  <c r="N190" i="6"/>
  <c r="N186" i="7" s="1"/>
  <c r="P192" i="1" s="1"/>
  <c r="N186" i="6"/>
  <c r="N182" i="7" s="1"/>
  <c r="P172" i="1" s="1"/>
  <c r="N199" i="6"/>
  <c r="N195" i="7" s="1"/>
  <c r="P141" i="1" s="1"/>
  <c r="N195" i="6"/>
  <c r="N191" i="7" s="1"/>
  <c r="P163" i="1" s="1"/>
  <c r="N191" i="6"/>
  <c r="N187" i="7" s="1"/>
  <c r="P194" i="1" s="1"/>
  <c r="N187" i="6"/>
  <c r="N183" i="7" s="1"/>
  <c r="P181" i="1" s="1"/>
  <c r="N183" i="6"/>
  <c r="N179" i="7" s="1"/>
  <c r="P148" i="1" s="1"/>
  <c r="N179" i="6"/>
  <c r="N175" i="7" s="1"/>
  <c r="P189" i="1" s="1"/>
  <c r="N175" i="6"/>
  <c r="N171" i="7" s="1"/>
  <c r="P178" i="1" s="1"/>
  <c r="N200" i="6"/>
  <c r="N196" i="6"/>
  <c r="N192" i="7" s="1"/>
  <c r="P159" i="1" s="1"/>
  <c r="N192" i="6"/>
  <c r="N188" i="7" s="1"/>
  <c r="P195" i="1" s="1"/>
  <c r="N188" i="6"/>
  <c r="N184" i="7" s="1"/>
  <c r="P187" i="1" s="1"/>
  <c r="N181" i="6"/>
  <c r="N177" i="7" s="1"/>
  <c r="P140" i="1" s="1"/>
  <c r="N174" i="6"/>
  <c r="N170" i="7" s="1"/>
  <c r="P152" i="1" s="1"/>
  <c r="N172" i="6"/>
  <c r="N168" i="7" s="1"/>
  <c r="P151" i="1" s="1"/>
  <c r="N171" i="6"/>
  <c r="N167" i="7" s="1"/>
  <c r="P146" i="1" s="1"/>
  <c r="N167" i="6"/>
  <c r="N163" i="7" s="1"/>
  <c r="P171" i="1" s="1"/>
  <c r="N163" i="6"/>
  <c r="N159" i="7" s="1"/>
  <c r="P154" i="1" s="1"/>
  <c r="N159" i="6"/>
  <c r="N155" i="7" s="1"/>
  <c r="P137" i="1" s="1"/>
  <c r="N155" i="6"/>
  <c r="N151" i="7" s="1"/>
  <c r="P188" i="1" s="1"/>
  <c r="N151" i="6"/>
  <c r="N147" i="7" s="1"/>
  <c r="P130" i="1" s="1"/>
  <c r="N147" i="6"/>
  <c r="N143" i="7" s="1"/>
  <c r="P142" i="1" s="1"/>
  <c r="N143" i="6"/>
  <c r="N139" i="7" s="1"/>
  <c r="P180" i="1" s="1"/>
  <c r="N139" i="6"/>
  <c r="N135" i="7" s="1"/>
  <c r="P176" i="1" s="1"/>
  <c r="N135" i="6"/>
  <c r="N131" i="7" s="1"/>
  <c r="P182" i="1" s="1"/>
  <c r="N131" i="6"/>
  <c r="N127" i="7" s="1"/>
  <c r="P131" i="1" s="1"/>
  <c r="N127" i="6"/>
  <c r="N123" i="7" s="1"/>
  <c r="P149" i="1" s="1"/>
  <c r="N123" i="6"/>
  <c r="N119" i="7" s="1"/>
  <c r="P139" i="1" s="1"/>
  <c r="N119" i="6"/>
  <c r="N115" i="6"/>
  <c r="N111" i="6"/>
  <c r="N107" i="6"/>
  <c r="N101" i="6"/>
  <c r="N97" i="6"/>
  <c r="N93" i="6"/>
  <c r="N89" i="6"/>
  <c r="N85" i="6"/>
  <c r="N81" i="6"/>
  <c r="N77" i="6"/>
  <c r="N73" i="6"/>
  <c r="N69" i="6"/>
  <c r="N65" i="6"/>
  <c r="N61" i="6"/>
  <c r="N57" i="6"/>
  <c r="N53" i="6"/>
  <c r="N49" i="6"/>
  <c r="N45" i="6"/>
  <c r="N41" i="6"/>
  <c r="N37" i="6"/>
  <c r="N33" i="6"/>
  <c r="N29" i="6"/>
  <c r="N25" i="6"/>
  <c r="N21" i="6"/>
  <c r="N17" i="6"/>
  <c r="N13" i="6"/>
  <c r="N9" i="6"/>
  <c r="N184" i="6"/>
  <c r="N180" i="7" s="1"/>
  <c r="P170" i="1" s="1"/>
  <c r="N177" i="6"/>
  <c r="N173" i="7" s="1"/>
  <c r="P185" i="1" s="1"/>
  <c r="N168" i="6"/>
  <c r="N164" i="7" s="1"/>
  <c r="P153" i="1" s="1"/>
  <c r="N164" i="6"/>
  <c r="N160" i="7" s="1"/>
  <c r="P161" i="1" s="1"/>
  <c r="N160" i="6"/>
  <c r="N156" i="7" s="1"/>
  <c r="P144" i="1" s="1"/>
  <c r="N156" i="6"/>
  <c r="N152" i="7" s="1"/>
  <c r="P167" i="1" s="1"/>
  <c r="N152" i="6"/>
  <c r="N148" i="7" s="1"/>
  <c r="P165" i="1" s="1"/>
  <c r="N148" i="6"/>
  <c r="N144" i="7" s="1"/>
  <c r="P177" i="1" s="1"/>
  <c r="N144" i="6"/>
  <c r="N140" i="7" s="1"/>
  <c r="P125" i="1" s="1"/>
  <c r="N140" i="6"/>
  <c r="N136" i="7" s="1"/>
  <c r="P175" i="1" s="1"/>
  <c r="N136" i="6"/>
  <c r="N132" i="7" s="1"/>
  <c r="P184" i="1" s="1"/>
  <c r="N132" i="6"/>
  <c r="N128" i="7" s="1"/>
  <c r="P164" i="1" s="1"/>
  <c r="N128" i="6"/>
  <c r="N124" i="7" s="1"/>
  <c r="P104" i="1" s="1"/>
  <c r="N124" i="6"/>
  <c r="N120" i="7" s="1"/>
  <c r="P135" i="1" s="1"/>
  <c r="N120" i="6"/>
  <c r="N116" i="6"/>
  <c r="N112" i="6"/>
  <c r="N108" i="6"/>
  <c r="N102" i="6"/>
  <c r="N98" i="6"/>
  <c r="N94" i="6"/>
  <c r="N90" i="6"/>
  <c r="N86" i="6"/>
  <c r="N82" i="6"/>
  <c r="N78" i="6"/>
  <c r="N74" i="6"/>
  <c r="N70" i="6"/>
  <c r="N66" i="6"/>
  <c r="N62" i="6"/>
  <c r="N58" i="6"/>
  <c r="N54" i="6"/>
  <c r="N50" i="6"/>
  <c r="N46" i="6"/>
  <c r="N42" i="6"/>
  <c r="N38" i="6"/>
  <c r="N34" i="6"/>
  <c r="N30" i="6"/>
  <c r="N26" i="6"/>
  <c r="N22" i="6"/>
  <c r="N18" i="6"/>
  <c r="N14" i="6"/>
  <c r="N10" i="6"/>
  <c r="N6" i="6"/>
  <c r="N182" i="6"/>
  <c r="N178" i="7" s="1"/>
  <c r="P143" i="1" s="1"/>
  <c r="N180" i="6"/>
  <c r="N176" i="7" s="1"/>
  <c r="P128" i="1" s="1"/>
  <c r="N173" i="6"/>
  <c r="N169" i="7" s="1"/>
  <c r="P173" i="1" s="1"/>
  <c r="N169" i="6"/>
  <c r="N165" i="7" s="1"/>
  <c r="P158" i="1" s="1"/>
  <c r="N165" i="6"/>
  <c r="N161" i="7" s="1"/>
  <c r="P156" i="1" s="1"/>
  <c r="N161" i="6"/>
  <c r="N157" i="7" s="1"/>
  <c r="P179" i="1" s="1"/>
  <c r="N157" i="6"/>
  <c r="N153" i="7" s="1"/>
  <c r="P132" i="1" s="1"/>
  <c r="N153" i="6"/>
  <c r="N149" i="7" s="1"/>
  <c r="P168" i="1" s="1"/>
  <c r="N149" i="6"/>
  <c r="N145" i="7" s="1"/>
  <c r="P162" i="1" s="1"/>
  <c r="N145" i="6"/>
  <c r="N141" i="7" s="1"/>
  <c r="P123" i="1" s="1"/>
  <c r="N141" i="6"/>
  <c r="N137" i="7" s="1"/>
  <c r="P150" i="1" s="1"/>
  <c r="N137" i="6"/>
  <c r="N133" i="7" s="1"/>
  <c r="P126" i="1" s="1"/>
  <c r="N133" i="6"/>
  <c r="N129" i="7" s="1"/>
  <c r="P121" i="1" s="1"/>
  <c r="N129" i="6"/>
  <c r="N125" i="7" s="1"/>
  <c r="P193" i="1" s="1"/>
  <c r="N125" i="6"/>
  <c r="N121" i="7" s="1"/>
  <c r="P134" i="1" s="1"/>
  <c r="N121" i="6"/>
  <c r="N117" i="6"/>
  <c r="N113" i="6"/>
  <c r="N109" i="6"/>
  <c r="N103" i="6"/>
  <c r="N99" i="6"/>
  <c r="N95" i="6"/>
  <c r="N91" i="6"/>
  <c r="N87" i="6"/>
  <c r="N83" i="6"/>
  <c r="N79" i="6"/>
  <c r="N75" i="6"/>
  <c r="N71" i="6"/>
  <c r="N67" i="6"/>
  <c r="N63" i="6"/>
  <c r="N59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178" i="6"/>
  <c r="N174" i="7" s="1"/>
  <c r="P147" i="1" s="1"/>
  <c r="N176" i="6"/>
  <c r="N172" i="7" s="1"/>
  <c r="P183" i="1" s="1"/>
  <c r="N170" i="6"/>
  <c r="N166" i="7" s="1"/>
  <c r="P133" i="1" s="1"/>
  <c r="N166" i="6"/>
  <c r="N162" i="7" s="1"/>
  <c r="P145" i="1" s="1"/>
  <c r="N162" i="6"/>
  <c r="N158" i="7" s="1"/>
  <c r="P198" i="1" s="1"/>
  <c r="N158" i="6"/>
  <c r="N154" i="7" s="1"/>
  <c r="P136" i="1" s="1"/>
  <c r="N154" i="6"/>
  <c r="N150" i="7" s="1"/>
  <c r="P124" i="1" s="1"/>
  <c r="N150" i="6"/>
  <c r="N146" i="7" s="1"/>
  <c r="P186" i="1" s="1"/>
  <c r="N146" i="6"/>
  <c r="N142" i="7" s="1"/>
  <c r="P115" i="1" s="1"/>
  <c r="N142" i="6"/>
  <c r="N138" i="7" s="1"/>
  <c r="P157" i="1" s="1"/>
  <c r="N138" i="6"/>
  <c r="N134" i="7" s="1"/>
  <c r="P138" i="1" s="1"/>
  <c r="N134" i="6"/>
  <c r="N130" i="7" s="1"/>
  <c r="P127" i="1" s="1"/>
  <c r="N130" i="6"/>
  <c r="N126" i="7" s="1"/>
  <c r="P197" i="1" s="1"/>
  <c r="N126" i="6"/>
  <c r="N122" i="7" s="1"/>
  <c r="P166" i="1" s="1"/>
  <c r="N122" i="6"/>
  <c r="N118" i="6"/>
  <c r="N114" i="6"/>
  <c r="N110" i="6"/>
  <c r="N106" i="6"/>
  <c r="N100" i="6"/>
  <c r="N96" i="6"/>
  <c r="N92" i="6"/>
  <c r="N88" i="6"/>
  <c r="N84" i="6"/>
  <c r="N80" i="6"/>
  <c r="N76" i="6"/>
  <c r="N72" i="6"/>
  <c r="N68" i="6"/>
  <c r="N64" i="6"/>
  <c r="N60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W51" i="19"/>
  <c r="O47" i="19"/>
  <c r="W35" i="19"/>
  <c r="J37" i="19"/>
  <c r="AK200" i="6"/>
  <c r="AK196" i="6"/>
  <c r="AK192" i="7" s="1"/>
  <c r="AM159" i="1" s="1"/>
  <c r="AK192" i="6"/>
  <c r="AK188" i="7" s="1"/>
  <c r="AM195" i="1" s="1"/>
  <c r="AK188" i="6"/>
  <c r="AK184" i="7" s="1"/>
  <c r="AM187" i="1" s="1"/>
  <c r="AK184" i="6"/>
  <c r="AK180" i="7" s="1"/>
  <c r="AM170" i="1" s="1"/>
  <c r="AK201" i="6"/>
  <c r="AK197" i="7" s="1"/>
  <c r="AM174" i="1" s="1"/>
  <c r="AK197" i="6"/>
  <c r="AK193" i="7" s="1"/>
  <c r="AM169" i="1" s="1"/>
  <c r="AK193" i="6"/>
  <c r="AK189" i="7" s="1"/>
  <c r="AM196" i="1" s="1"/>
  <c r="AK189" i="6"/>
  <c r="AK185" i="7" s="1"/>
  <c r="AM190" i="1" s="1"/>
  <c r="AK185" i="6"/>
  <c r="AK181" i="7" s="1"/>
  <c r="AM160" i="1" s="1"/>
  <c r="AK198" i="6"/>
  <c r="AK194" i="7" s="1"/>
  <c r="AM191" i="1" s="1"/>
  <c r="AK194" i="6"/>
  <c r="AK190" i="7" s="1"/>
  <c r="AM155" i="1" s="1"/>
  <c r="AK190" i="6"/>
  <c r="AK186" i="7" s="1"/>
  <c r="AM192" i="1" s="1"/>
  <c r="AK186" i="6"/>
  <c r="AK182" i="7" s="1"/>
  <c r="AM172" i="1" s="1"/>
  <c r="AK182" i="6"/>
  <c r="AK178" i="7" s="1"/>
  <c r="AM143" i="1" s="1"/>
  <c r="AK178" i="6"/>
  <c r="AK174" i="7" s="1"/>
  <c r="AM147" i="1" s="1"/>
  <c r="AK174" i="6"/>
  <c r="AK170" i="7" s="1"/>
  <c r="AM152" i="1" s="1"/>
  <c r="AK199" i="6"/>
  <c r="AK195" i="7" s="1"/>
  <c r="AM141" i="1" s="1"/>
  <c r="AK195" i="6"/>
  <c r="AK191" i="7" s="1"/>
  <c r="AM163" i="1" s="1"/>
  <c r="AK191" i="6"/>
  <c r="AK187" i="7" s="1"/>
  <c r="AM194" i="1" s="1"/>
  <c r="AK187" i="6"/>
  <c r="AK183" i="7" s="1"/>
  <c r="AM181" i="1" s="1"/>
  <c r="AK177" i="6"/>
  <c r="AK173" i="7" s="1"/>
  <c r="AM185" i="1" s="1"/>
  <c r="AK175" i="6"/>
  <c r="AK171" i="7" s="1"/>
  <c r="AM178" i="1" s="1"/>
  <c r="AK170" i="6"/>
  <c r="AK166" i="7" s="1"/>
  <c r="AM133" i="1" s="1"/>
  <c r="AK166" i="6"/>
  <c r="AK162" i="7" s="1"/>
  <c r="AM145" i="1" s="1"/>
  <c r="AK162" i="6"/>
  <c r="AK158" i="7" s="1"/>
  <c r="AM198" i="1" s="1"/>
  <c r="AK158" i="6"/>
  <c r="AK154" i="7" s="1"/>
  <c r="AM136" i="1" s="1"/>
  <c r="AK154" i="6"/>
  <c r="AK150" i="7" s="1"/>
  <c r="AM124" i="1" s="1"/>
  <c r="AK150" i="6"/>
  <c r="AK146" i="7" s="1"/>
  <c r="AM186" i="1" s="1"/>
  <c r="AK146" i="6"/>
  <c r="AK142" i="7" s="1"/>
  <c r="AM115" i="1" s="1"/>
  <c r="AK142" i="6"/>
  <c r="AK138" i="7" s="1"/>
  <c r="AM157" i="1" s="1"/>
  <c r="AK138" i="6"/>
  <c r="AK134" i="7" s="1"/>
  <c r="AM138" i="1" s="1"/>
  <c r="AK134" i="6"/>
  <c r="AK130" i="7" s="1"/>
  <c r="AM127" i="1" s="1"/>
  <c r="AK130" i="6"/>
  <c r="AK126" i="7" s="1"/>
  <c r="AM197" i="1" s="1"/>
  <c r="AK126" i="6"/>
  <c r="AK122" i="7" s="1"/>
  <c r="AM166" i="1" s="1"/>
  <c r="AK122" i="6"/>
  <c r="AK118" i="6"/>
  <c r="AK114" i="6"/>
  <c r="AK110" i="6"/>
  <c r="AK106" i="6"/>
  <c r="AK100" i="6"/>
  <c r="AK96" i="6"/>
  <c r="AK92" i="6"/>
  <c r="AK88" i="6"/>
  <c r="AK84" i="6"/>
  <c r="AK80" i="6"/>
  <c r="AK76" i="6"/>
  <c r="AK72" i="6"/>
  <c r="AK68" i="6"/>
  <c r="AK64" i="6"/>
  <c r="AK60" i="6"/>
  <c r="AK56" i="6"/>
  <c r="AK52" i="6"/>
  <c r="AK48" i="6"/>
  <c r="AK44" i="6"/>
  <c r="AK40" i="6"/>
  <c r="AK36" i="6"/>
  <c r="AK32" i="6"/>
  <c r="AK28" i="6"/>
  <c r="AK24" i="6"/>
  <c r="AK20" i="6"/>
  <c r="AK16" i="6"/>
  <c r="AK12" i="6"/>
  <c r="AK8" i="6"/>
  <c r="AK180" i="6"/>
  <c r="AK176" i="7" s="1"/>
  <c r="AM128" i="1" s="1"/>
  <c r="AK173" i="6"/>
  <c r="AK169" i="7" s="1"/>
  <c r="AM173" i="1" s="1"/>
  <c r="AK171" i="6"/>
  <c r="AK167" i="7" s="1"/>
  <c r="AM146" i="1" s="1"/>
  <c r="AK167" i="6"/>
  <c r="AK163" i="7" s="1"/>
  <c r="AM171" i="1" s="1"/>
  <c r="AK163" i="6"/>
  <c r="AK159" i="7" s="1"/>
  <c r="AM154" i="1" s="1"/>
  <c r="AK159" i="6"/>
  <c r="AK155" i="7" s="1"/>
  <c r="AM137" i="1" s="1"/>
  <c r="AK155" i="6"/>
  <c r="AK151" i="7" s="1"/>
  <c r="AM188" i="1" s="1"/>
  <c r="AK151" i="6"/>
  <c r="AK147" i="7" s="1"/>
  <c r="AM130" i="1" s="1"/>
  <c r="AK147" i="6"/>
  <c r="AK143" i="7" s="1"/>
  <c r="AM142" i="1" s="1"/>
  <c r="AK143" i="6"/>
  <c r="AK139" i="7" s="1"/>
  <c r="AM180" i="1" s="1"/>
  <c r="AK139" i="6"/>
  <c r="AK135" i="7" s="1"/>
  <c r="AM176" i="1" s="1"/>
  <c r="AK135" i="6"/>
  <c r="AK131" i="7" s="1"/>
  <c r="AM182" i="1" s="1"/>
  <c r="AK131" i="6"/>
  <c r="AK127" i="7" s="1"/>
  <c r="AM131" i="1" s="1"/>
  <c r="AK127" i="6"/>
  <c r="AK123" i="7" s="1"/>
  <c r="AM149" i="1" s="1"/>
  <c r="AK123" i="6"/>
  <c r="AK119" i="7" s="1"/>
  <c r="AM139" i="1" s="1"/>
  <c r="AK119" i="6"/>
  <c r="AK115" i="6"/>
  <c r="AK111" i="6"/>
  <c r="AK107" i="6"/>
  <c r="AK101" i="6"/>
  <c r="AK97" i="6"/>
  <c r="AK93" i="6"/>
  <c r="AK89" i="6"/>
  <c r="AK85" i="6"/>
  <c r="AK81" i="6"/>
  <c r="AK77" i="6"/>
  <c r="AK73" i="6"/>
  <c r="AK69" i="6"/>
  <c r="AK65" i="6"/>
  <c r="AK61" i="6"/>
  <c r="AK57" i="6"/>
  <c r="AK53" i="6"/>
  <c r="AK49" i="6"/>
  <c r="AK45" i="6"/>
  <c r="AK41" i="6"/>
  <c r="AK37" i="6"/>
  <c r="AK33" i="6"/>
  <c r="AK29" i="6"/>
  <c r="AK25" i="6"/>
  <c r="AK21" i="6"/>
  <c r="AK17" i="6"/>
  <c r="AK13" i="6"/>
  <c r="AK9" i="6"/>
  <c r="AK183" i="6"/>
  <c r="AK179" i="7" s="1"/>
  <c r="AM148" i="1" s="1"/>
  <c r="AK176" i="6"/>
  <c r="AK172" i="7" s="1"/>
  <c r="AM183" i="1" s="1"/>
  <c r="AK168" i="6"/>
  <c r="AK164" i="7" s="1"/>
  <c r="AM153" i="1" s="1"/>
  <c r="AK164" i="6"/>
  <c r="AK160" i="7" s="1"/>
  <c r="AM161" i="1" s="1"/>
  <c r="AK160" i="6"/>
  <c r="AK156" i="7" s="1"/>
  <c r="AM144" i="1" s="1"/>
  <c r="AK156" i="6"/>
  <c r="AK152" i="7" s="1"/>
  <c r="AM167" i="1" s="1"/>
  <c r="AK152" i="6"/>
  <c r="AK148" i="7" s="1"/>
  <c r="AM165" i="1" s="1"/>
  <c r="AK148" i="6"/>
  <c r="AK144" i="7" s="1"/>
  <c r="AM177" i="1" s="1"/>
  <c r="AK144" i="6"/>
  <c r="AK140" i="7" s="1"/>
  <c r="AM125" i="1" s="1"/>
  <c r="AK140" i="6"/>
  <c r="AK136" i="7" s="1"/>
  <c r="AM175" i="1" s="1"/>
  <c r="AK136" i="6"/>
  <c r="AK132" i="7" s="1"/>
  <c r="AM184" i="1" s="1"/>
  <c r="AK132" i="6"/>
  <c r="AK128" i="7" s="1"/>
  <c r="AM164" i="1" s="1"/>
  <c r="AK128" i="6"/>
  <c r="AK124" i="7" s="1"/>
  <c r="AM104" i="1" s="1"/>
  <c r="AK124" i="6"/>
  <c r="AK120" i="7" s="1"/>
  <c r="AM135" i="1" s="1"/>
  <c r="AK120" i="6"/>
  <c r="AK116" i="6"/>
  <c r="AK112" i="6"/>
  <c r="AK108" i="6"/>
  <c r="AK102" i="6"/>
  <c r="AK98" i="6"/>
  <c r="AK94" i="6"/>
  <c r="AK90" i="6"/>
  <c r="AK86" i="6"/>
  <c r="AK82" i="6"/>
  <c r="AK78" i="6"/>
  <c r="AK74" i="6"/>
  <c r="AK70" i="6"/>
  <c r="AK66" i="6"/>
  <c r="AK62" i="6"/>
  <c r="AK58" i="6"/>
  <c r="AK54" i="6"/>
  <c r="AK50" i="6"/>
  <c r="AK46" i="6"/>
  <c r="AK42" i="6"/>
  <c r="AK38" i="6"/>
  <c r="AK34" i="6"/>
  <c r="AK30" i="6"/>
  <c r="AK26" i="6"/>
  <c r="AK22" i="6"/>
  <c r="AK18" i="6"/>
  <c r="AK14" i="6"/>
  <c r="AK10" i="6"/>
  <c r="AK6" i="6"/>
  <c r="AK181" i="6"/>
  <c r="AK177" i="7" s="1"/>
  <c r="AM140" i="1" s="1"/>
  <c r="AK179" i="6"/>
  <c r="AK175" i="7" s="1"/>
  <c r="AM189" i="1" s="1"/>
  <c r="AK172" i="6"/>
  <c r="AK168" i="7" s="1"/>
  <c r="AM151" i="1" s="1"/>
  <c r="AK169" i="6"/>
  <c r="AK165" i="7" s="1"/>
  <c r="AM158" i="1" s="1"/>
  <c r="AK165" i="6"/>
  <c r="AK161" i="7" s="1"/>
  <c r="AM156" i="1" s="1"/>
  <c r="AK161" i="6"/>
  <c r="AK157" i="7" s="1"/>
  <c r="AM179" i="1" s="1"/>
  <c r="AK157" i="6"/>
  <c r="AK153" i="7" s="1"/>
  <c r="AM132" i="1" s="1"/>
  <c r="AK153" i="6"/>
  <c r="AK149" i="7" s="1"/>
  <c r="AM168" i="1" s="1"/>
  <c r="AK149" i="6"/>
  <c r="AK145" i="7" s="1"/>
  <c r="AM162" i="1" s="1"/>
  <c r="AK145" i="6"/>
  <c r="AK141" i="7" s="1"/>
  <c r="AM123" i="1" s="1"/>
  <c r="AK141" i="6"/>
  <c r="AK137" i="7" s="1"/>
  <c r="AM150" i="1" s="1"/>
  <c r="AK137" i="6"/>
  <c r="AK133" i="7" s="1"/>
  <c r="AM126" i="1" s="1"/>
  <c r="AK133" i="6"/>
  <c r="AK129" i="7" s="1"/>
  <c r="AM121" i="1" s="1"/>
  <c r="AK129" i="6"/>
  <c r="AK125" i="7" s="1"/>
  <c r="AM193" i="1" s="1"/>
  <c r="AK125" i="6"/>
  <c r="AK121" i="7" s="1"/>
  <c r="AM134" i="1" s="1"/>
  <c r="AK121" i="6"/>
  <c r="AK117" i="6"/>
  <c r="AK113" i="6"/>
  <c r="AK109" i="6"/>
  <c r="AK103" i="6"/>
  <c r="AK99" i="6"/>
  <c r="AK95" i="6"/>
  <c r="AK91" i="6"/>
  <c r="AK87" i="6"/>
  <c r="AK83" i="6"/>
  <c r="AK79" i="6"/>
  <c r="AK75" i="6"/>
  <c r="AK71" i="6"/>
  <c r="AK67" i="6"/>
  <c r="AK63" i="6"/>
  <c r="AK59" i="6"/>
  <c r="AK55" i="6"/>
  <c r="AK51" i="6"/>
  <c r="AK47" i="6"/>
  <c r="AK43" i="6"/>
  <c r="AK39" i="6"/>
  <c r="AK35" i="6"/>
  <c r="AK31" i="6"/>
  <c r="AK27" i="6"/>
  <c r="AK23" i="6"/>
  <c r="AK19" i="6"/>
  <c r="AK15" i="6"/>
  <c r="AK11" i="6"/>
  <c r="AK7" i="6"/>
  <c r="U200" i="6"/>
  <c r="U196" i="6"/>
  <c r="U192" i="7" s="1"/>
  <c r="W159" i="1" s="1"/>
  <c r="U192" i="6"/>
  <c r="U188" i="7" s="1"/>
  <c r="W195" i="1" s="1"/>
  <c r="U188" i="6"/>
  <c r="U184" i="7" s="1"/>
  <c r="W187" i="1" s="1"/>
  <c r="U184" i="6"/>
  <c r="U180" i="7" s="1"/>
  <c r="W170" i="1" s="1"/>
  <c r="U201" i="6"/>
  <c r="U197" i="7" s="1"/>
  <c r="W174" i="1" s="1"/>
  <c r="U197" i="6"/>
  <c r="U193" i="7" s="1"/>
  <c r="W169" i="1" s="1"/>
  <c r="U193" i="6"/>
  <c r="U189" i="7" s="1"/>
  <c r="W196" i="1" s="1"/>
  <c r="U189" i="6"/>
  <c r="U185" i="7" s="1"/>
  <c r="W190" i="1" s="1"/>
  <c r="U185" i="6"/>
  <c r="U181" i="7" s="1"/>
  <c r="W160" i="1" s="1"/>
  <c r="U198" i="6"/>
  <c r="U194" i="7" s="1"/>
  <c r="W191" i="1" s="1"/>
  <c r="U194" i="6"/>
  <c r="U190" i="7" s="1"/>
  <c r="W155" i="1" s="1"/>
  <c r="U190" i="6"/>
  <c r="U186" i="7" s="1"/>
  <c r="W192" i="1" s="1"/>
  <c r="U186" i="6"/>
  <c r="U182" i="7" s="1"/>
  <c r="W172" i="1" s="1"/>
  <c r="U182" i="6"/>
  <c r="U178" i="7" s="1"/>
  <c r="W143" i="1" s="1"/>
  <c r="U178" i="6"/>
  <c r="U174" i="7" s="1"/>
  <c r="W147" i="1" s="1"/>
  <c r="U174" i="6"/>
  <c r="U170" i="7" s="1"/>
  <c r="W152" i="1" s="1"/>
  <c r="U199" i="6"/>
  <c r="U195" i="7" s="1"/>
  <c r="W141" i="1" s="1"/>
  <c r="U195" i="6"/>
  <c r="U191" i="7" s="1"/>
  <c r="W163" i="1" s="1"/>
  <c r="U191" i="6"/>
  <c r="U187" i="7" s="1"/>
  <c r="W194" i="1" s="1"/>
  <c r="U187" i="6"/>
  <c r="U183" i="7" s="1"/>
  <c r="W181" i="1" s="1"/>
  <c r="U177" i="6"/>
  <c r="U173" i="7" s="1"/>
  <c r="W185" i="1" s="1"/>
  <c r="U175" i="6"/>
  <c r="U171" i="7" s="1"/>
  <c r="W178" i="1" s="1"/>
  <c r="U170" i="6"/>
  <c r="U166" i="7" s="1"/>
  <c r="W133" i="1" s="1"/>
  <c r="U166" i="6"/>
  <c r="U162" i="7" s="1"/>
  <c r="W145" i="1" s="1"/>
  <c r="U162" i="6"/>
  <c r="U158" i="7" s="1"/>
  <c r="W198" i="1" s="1"/>
  <c r="U158" i="6"/>
  <c r="U154" i="7" s="1"/>
  <c r="W136" i="1" s="1"/>
  <c r="U154" i="6"/>
  <c r="U150" i="7" s="1"/>
  <c r="W124" i="1" s="1"/>
  <c r="U150" i="6"/>
  <c r="U146" i="7" s="1"/>
  <c r="W186" i="1" s="1"/>
  <c r="U146" i="6"/>
  <c r="U142" i="7" s="1"/>
  <c r="W115" i="1" s="1"/>
  <c r="U142" i="6"/>
  <c r="U138" i="7" s="1"/>
  <c r="W157" i="1" s="1"/>
  <c r="U138" i="6"/>
  <c r="U134" i="7" s="1"/>
  <c r="W138" i="1" s="1"/>
  <c r="U134" i="6"/>
  <c r="U130" i="7" s="1"/>
  <c r="W127" i="1" s="1"/>
  <c r="U130" i="6"/>
  <c r="U126" i="7" s="1"/>
  <c r="W197" i="1" s="1"/>
  <c r="U126" i="6"/>
  <c r="U122" i="7" s="1"/>
  <c r="W166" i="1" s="1"/>
  <c r="U122" i="6"/>
  <c r="U118" i="6"/>
  <c r="U114" i="6"/>
  <c r="U110" i="6"/>
  <c r="U106" i="6"/>
  <c r="U100" i="6"/>
  <c r="U96" i="6"/>
  <c r="U92" i="6"/>
  <c r="U88" i="6"/>
  <c r="U84" i="6"/>
  <c r="U80" i="6"/>
  <c r="U76" i="6"/>
  <c r="U72" i="6"/>
  <c r="U68" i="6"/>
  <c r="U64" i="6"/>
  <c r="U60" i="6"/>
  <c r="U56" i="6"/>
  <c r="U52" i="6"/>
  <c r="U48" i="6"/>
  <c r="U44" i="6"/>
  <c r="U40" i="6"/>
  <c r="U36" i="6"/>
  <c r="U32" i="6"/>
  <c r="U28" i="6"/>
  <c r="U24" i="6"/>
  <c r="U20" i="6"/>
  <c r="U16" i="6"/>
  <c r="U12" i="6"/>
  <c r="U8" i="6"/>
  <c r="U180" i="6"/>
  <c r="U176" i="7" s="1"/>
  <c r="W128" i="1" s="1"/>
  <c r="U173" i="6"/>
  <c r="U169" i="7" s="1"/>
  <c r="W173" i="1" s="1"/>
  <c r="U171" i="6"/>
  <c r="U167" i="7" s="1"/>
  <c r="W146" i="1" s="1"/>
  <c r="U167" i="6"/>
  <c r="U163" i="7" s="1"/>
  <c r="W171" i="1" s="1"/>
  <c r="U163" i="6"/>
  <c r="U159" i="7" s="1"/>
  <c r="W154" i="1" s="1"/>
  <c r="U159" i="6"/>
  <c r="U155" i="7" s="1"/>
  <c r="W137" i="1" s="1"/>
  <c r="U155" i="6"/>
  <c r="U151" i="7" s="1"/>
  <c r="W188" i="1" s="1"/>
  <c r="U151" i="6"/>
  <c r="U147" i="7" s="1"/>
  <c r="W130" i="1" s="1"/>
  <c r="U147" i="6"/>
  <c r="U143" i="7" s="1"/>
  <c r="W142" i="1" s="1"/>
  <c r="U143" i="6"/>
  <c r="U139" i="7" s="1"/>
  <c r="W180" i="1" s="1"/>
  <c r="U139" i="6"/>
  <c r="U135" i="7" s="1"/>
  <c r="W176" i="1" s="1"/>
  <c r="U135" i="6"/>
  <c r="U131" i="7" s="1"/>
  <c r="W182" i="1" s="1"/>
  <c r="U131" i="6"/>
  <c r="U127" i="7" s="1"/>
  <c r="W131" i="1" s="1"/>
  <c r="U127" i="6"/>
  <c r="U123" i="7" s="1"/>
  <c r="W149" i="1" s="1"/>
  <c r="U123" i="6"/>
  <c r="U119" i="7" s="1"/>
  <c r="W139" i="1" s="1"/>
  <c r="U119" i="6"/>
  <c r="U115" i="6"/>
  <c r="U111" i="6"/>
  <c r="U107" i="6"/>
  <c r="U101" i="6"/>
  <c r="U97" i="6"/>
  <c r="U93" i="6"/>
  <c r="U89" i="6"/>
  <c r="U85" i="6"/>
  <c r="U81" i="6"/>
  <c r="U77" i="6"/>
  <c r="U73" i="6"/>
  <c r="U69" i="6"/>
  <c r="U65" i="6"/>
  <c r="U61" i="6"/>
  <c r="U57" i="6"/>
  <c r="U53" i="6"/>
  <c r="U49" i="6"/>
  <c r="U45" i="6"/>
  <c r="U41" i="6"/>
  <c r="U37" i="6"/>
  <c r="U33" i="6"/>
  <c r="U29" i="6"/>
  <c r="U25" i="6"/>
  <c r="U21" i="6"/>
  <c r="U17" i="6"/>
  <c r="U13" i="6"/>
  <c r="U9" i="6"/>
  <c r="U183" i="6"/>
  <c r="U179" i="7" s="1"/>
  <c r="W148" i="1" s="1"/>
  <c r="U176" i="6"/>
  <c r="U172" i="7" s="1"/>
  <c r="W183" i="1" s="1"/>
  <c r="U168" i="6"/>
  <c r="U164" i="7" s="1"/>
  <c r="W153" i="1" s="1"/>
  <c r="U164" i="6"/>
  <c r="U160" i="7" s="1"/>
  <c r="W161" i="1" s="1"/>
  <c r="U160" i="6"/>
  <c r="U156" i="7" s="1"/>
  <c r="W144" i="1" s="1"/>
  <c r="U156" i="6"/>
  <c r="U152" i="7" s="1"/>
  <c r="W167" i="1" s="1"/>
  <c r="U152" i="6"/>
  <c r="U148" i="7" s="1"/>
  <c r="W165" i="1" s="1"/>
  <c r="U148" i="6"/>
  <c r="U144" i="7" s="1"/>
  <c r="W177" i="1" s="1"/>
  <c r="U144" i="6"/>
  <c r="U140" i="7" s="1"/>
  <c r="W125" i="1" s="1"/>
  <c r="U140" i="6"/>
  <c r="U136" i="7" s="1"/>
  <c r="W175" i="1" s="1"/>
  <c r="U136" i="6"/>
  <c r="U132" i="7" s="1"/>
  <c r="W184" i="1" s="1"/>
  <c r="U132" i="6"/>
  <c r="U128" i="7" s="1"/>
  <c r="W164" i="1" s="1"/>
  <c r="U128" i="6"/>
  <c r="U124" i="7" s="1"/>
  <c r="W104" i="1" s="1"/>
  <c r="U124" i="6"/>
  <c r="U120" i="7" s="1"/>
  <c r="W135" i="1" s="1"/>
  <c r="U120" i="6"/>
  <c r="U116" i="6"/>
  <c r="U112" i="6"/>
  <c r="U108" i="6"/>
  <c r="U102" i="6"/>
  <c r="U98" i="6"/>
  <c r="U94" i="6"/>
  <c r="U90" i="6"/>
  <c r="U86" i="6"/>
  <c r="U82" i="6"/>
  <c r="U78" i="6"/>
  <c r="U74" i="6"/>
  <c r="U70" i="6"/>
  <c r="U66" i="6"/>
  <c r="U62" i="6"/>
  <c r="U58" i="6"/>
  <c r="U54" i="6"/>
  <c r="U50" i="6"/>
  <c r="U46" i="6"/>
  <c r="U42" i="6"/>
  <c r="U38" i="6"/>
  <c r="U34" i="6"/>
  <c r="U30" i="6"/>
  <c r="U26" i="6"/>
  <c r="U22" i="6"/>
  <c r="U18" i="6"/>
  <c r="U14" i="6"/>
  <c r="U10" i="6"/>
  <c r="U6" i="6"/>
  <c r="U181" i="6"/>
  <c r="U177" i="7" s="1"/>
  <c r="W140" i="1" s="1"/>
  <c r="U179" i="6"/>
  <c r="U175" i="7" s="1"/>
  <c r="W189" i="1" s="1"/>
  <c r="U172" i="6"/>
  <c r="U168" i="7" s="1"/>
  <c r="W151" i="1" s="1"/>
  <c r="U169" i="6"/>
  <c r="U165" i="7" s="1"/>
  <c r="W158" i="1" s="1"/>
  <c r="U165" i="6"/>
  <c r="U161" i="7" s="1"/>
  <c r="W156" i="1" s="1"/>
  <c r="U161" i="6"/>
  <c r="U157" i="7" s="1"/>
  <c r="W179" i="1" s="1"/>
  <c r="U157" i="6"/>
  <c r="U153" i="7" s="1"/>
  <c r="W132" i="1" s="1"/>
  <c r="U153" i="6"/>
  <c r="U149" i="7" s="1"/>
  <c r="W168" i="1" s="1"/>
  <c r="U149" i="6"/>
  <c r="U145" i="7" s="1"/>
  <c r="W162" i="1" s="1"/>
  <c r="U145" i="6"/>
  <c r="U141" i="7" s="1"/>
  <c r="W123" i="1" s="1"/>
  <c r="U141" i="6"/>
  <c r="U137" i="7" s="1"/>
  <c r="W150" i="1" s="1"/>
  <c r="U137" i="6"/>
  <c r="U133" i="7" s="1"/>
  <c r="W126" i="1" s="1"/>
  <c r="U133" i="6"/>
  <c r="U129" i="7" s="1"/>
  <c r="W121" i="1" s="1"/>
  <c r="U129" i="6"/>
  <c r="U125" i="7" s="1"/>
  <c r="W193" i="1" s="1"/>
  <c r="U125" i="6"/>
  <c r="U121" i="7" s="1"/>
  <c r="W134" i="1" s="1"/>
  <c r="U121" i="6"/>
  <c r="U117" i="6"/>
  <c r="U113" i="6"/>
  <c r="U109" i="6"/>
  <c r="U103" i="6"/>
  <c r="U99" i="6"/>
  <c r="U95" i="6"/>
  <c r="U91" i="6"/>
  <c r="U87" i="6"/>
  <c r="U83" i="6"/>
  <c r="U79" i="6"/>
  <c r="U75" i="6"/>
  <c r="U71" i="6"/>
  <c r="U67" i="6"/>
  <c r="U63" i="6"/>
  <c r="U59" i="6"/>
  <c r="U55" i="6"/>
  <c r="U51" i="6"/>
  <c r="U47" i="6"/>
  <c r="U43" i="6"/>
  <c r="U39" i="6"/>
  <c r="U35" i="6"/>
  <c r="U31" i="6"/>
  <c r="U27" i="6"/>
  <c r="U23" i="6"/>
  <c r="U19" i="6"/>
  <c r="U15" i="6"/>
  <c r="U11" i="6"/>
  <c r="U7" i="6"/>
  <c r="E44" i="6"/>
  <c r="AZ199" i="6"/>
  <c r="AZ195" i="7" s="1"/>
  <c r="BB141" i="1" s="1"/>
  <c r="AZ195" i="6"/>
  <c r="AZ191" i="7" s="1"/>
  <c r="BB163" i="1" s="1"/>
  <c r="AZ191" i="6"/>
  <c r="AZ187" i="7" s="1"/>
  <c r="BB194" i="1" s="1"/>
  <c r="AZ187" i="6"/>
  <c r="AZ183" i="7" s="1"/>
  <c r="BB181" i="1" s="1"/>
  <c r="AZ200" i="6"/>
  <c r="AZ196" i="6"/>
  <c r="AZ192" i="7" s="1"/>
  <c r="BB159" i="1" s="1"/>
  <c r="AZ192" i="6"/>
  <c r="AZ188" i="7" s="1"/>
  <c r="BB195" i="1" s="1"/>
  <c r="AZ188" i="6"/>
  <c r="AZ184" i="7" s="1"/>
  <c r="BB187" i="1" s="1"/>
  <c r="AZ184" i="6"/>
  <c r="AZ180" i="7" s="1"/>
  <c r="BB170" i="1" s="1"/>
  <c r="AZ201" i="6"/>
  <c r="AZ197" i="7" s="1"/>
  <c r="BB174" i="1" s="1"/>
  <c r="AZ197" i="6"/>
  <c r="AZ193" i="7" s="1"/>
  <c r="BB169" i="1" s="1"/>
  <c r="AZ193" i="6"/>
  <c r="AZ189" i="7" s="1"/>
  <c r="BB196" i="1" s="1"/>
  <c r="AZ189" i="6"/>
  <c r="AZ185" i="7" s="1"/>
  <c r="BB190" i="1" s="1"/>
  <c r="AZ185" i="6"/>
  <c r="AZ181" i="7" s="1"/>
  <c r="BB160" i="1" s="1"/>
  <c r="AZ181" i="6"/>
  <c r="AZ177" i="7" s="1"/>
  <c r="BB140" i="1" s="1"/>
  <c r="AZ177" i="6"/>
  <c r="AZ173" i="7" s="1"/>
  <c r="BB185" i="1" s="1"/>
  <c r="AZ173" i="6"/>
  <c r="AZ169" i="7" s="1"/>
  <c r="BB173" i="1" s="1"/>
  <c r="AZ198" i="6"/>
  <c r="AZ194" i="7" s="1"/>
  <c r="BB191" i="1" s="1"/>
  <c r="AZ194" i="6"/>
  <c r="AZ190" i="7" s="1"/>
  <c r="BB155" i="1" s="1"/>
  <c r="AZ190" i="6"/>
  <c r="AZ186" i="7" s="1"/>
  <c r="BB192" i="1" s="1"/>
  <c r="AZ186" i="6"/>
  <c r="AZ182" i="7" s="1"/>
  <c r="BB172" i="1" s="1"/>
  <c r="AZ179" i="6"/>
  <c r="AZ175" i="7" s="1"/>
  <c r="BB189" i="1" s="1"/>
  <c r="AZ172" i="6"/>
  <c r="AZ168" i="7" s="1"/>
  <c r="BB151" i="1" s="1"/>
  <c r="AZ169" i="6"/>
  <c r="AZ165" i="7" s="1"/>
  <c r="BB158" i="1" s="1"/>
  <c r="AZ165" i="6"/>
  <c r="AZ161" i="7" s="1"/>
  <c r="BB156" i="1" s="1"/>
  <c r="AZ161" i="6"/>
  <c r="AZ157" i="7" s="1"/>
  <c r="BB179" i="1" s="1"/>
  <c r="AZ157" i="6"/>
  <c r="AZ153" i="7" s="1"/>
  <c r="BB132" i="1" s="1"/>
  <c r="AZ153" i="6"/>
  <c r="AZ149" i="7" s="1"/>
  <c r="BB168" i="1" s="1"/>
  <c r="AZ149" i="6"/>
  <c r="AZ145" i="7" s="1"/>
  <c r="BB162" i="1" s="1"/>
  <c r="AZ145" i="6"/>
  <c r="AZ141" i="7" s="1"/>
  <c r="BB123" i="1" s="1"/>
  <c r="AZ141" i="6"/>
  <c r="AZ137" i="7" s="1"/>
  <c r="BB150" i="1" s="1"/>
  <c r="AZ137" i="6"/>
  <c r="AZ133" i="7" s="1"/>
  <c r="BB126" i="1" s="1"/>
  <c r="AZ133" i="6"/>
  <c r="AZ129" i="7" s="1"/>
  <c r="BB121" i="1" s="1"/>
  <c r="AZ129" i="6"/>
  <c r="AZ125" i="7" s="1"/>
  <c r="BB193" i="1" s="1"/>
  <c r="AZ125" i="6"/>
  <c r="AZ121" i="7" s="1"/>
  <c r="BB134" i="1" s="1"/>
  <c r="AZ121" i="6"/>
  <c r="AZ117" i="6"/>
  <c r="AZ113" i="6"/>
  <c r="AZ109" i="6"/>
  <c r="AZ103" i="6"/>
  <c r="AZ99" i="6"/>
  <c r="AZ95" i="6"/>
  <c r="AZ91" i="6"/>
  <c r="AZ87" i="6"/>
  <c r="AZ83" i="6"/>
  <c r="AZ79" i="6"/>
  <c r="AZ75" i="6"/>
  <c r="AZ71" i="6"/>
  <c r="AZ67" i="6"/>
  <c r="AZ63" i="6"/>
  <c r="AZ59" i="6"/>
  <c r="AZ55" i="6"/>
  <c r="AZ51" i="6"/>
  <c r="AZ47" i="6"/>
  <c r="AZ43" i="6"/>
  <c r="AZ39" i="6"/>
  <c r="AZ35" i="6"/>
  <c r="AZ31" i="6"/>
  <c r="AZ27" i="6"/>
  <c r="AZ23" i="6"/>
  <c r="AZ19" i="6"/>
  <c r="AZ15" i="6"/>
  <c r="AZ11" i="6"/>
  <c r="AZ7" i="6"/>
  <c r="AZ182" i="6"/>
  <c r="AZ178" i="7" s="1"/>
  <c r="BB143" i="1" s="1"/>
  <c r="AZ175" i="6"/>
  <c r="AZ171" i="7" s="1"/>
  <c r="BB178" i="1" s="1"/>
  <c r="AZ170" i="6"/>
  <c r="AZ166" i="7" s="1"/>
  <c r="BB133" i="1" s="1"/>
  <c r="AZ166" i="6"/>
  <c r="AZ162" i="7" s="1"/>
  <c r="BB145" i="1" s="1"/>
  <c r="AZ162" i="6"/>
  <c r="AZ158" i="7" s="1"/>
  <c r="BB198" i="1" s="1"/>
  <c r="AZ158" i="6"/>
  <c r="AZ154" i="7" s="1"/>
  <c r="BB136" i="1" s="1"/>
  <c r="AZ154" i="6"/>
  <c r="AZ150" i="7" s="1"/>
  <c r="BB124" i="1" s="1"/>
  <c r="AZ150" i="6"/>
  <c r="AZ146" i="7" s="1"/>
  <c r="BB186" i="1" s="1"/>
  <c r="AZ146" i="6"/>
  <c r="AZ142" i="7" s="1"/>
  <c r="BB115" i="1" s="1"/>
  <c r="AZ142" i="6"/>
  <c r="AZ138" i="7" s="1"/>
  <c r="BB157" i="1" s="1"/>
  <c r="AZ138" i="6"/>
  <c r="AZ134" i="7" s="1"/>
  <c r="BB138" i="1" s="1"/>
  <c r="AZ134" i="6"/>
  <c r="AZ130" i="7" s="1"/>
  <c r="BB127" i="1" s="1"/>
  <c r="AZ130" i="6"/>
  <c r="AZ126" i="7" s="1"/>
  <c r="BB197" i="1" s="1"/>
  <c r="AZ126" i="6"/>
  <c r="AZ122" i="7" s="1"/>
  <c r="BB166" i="1" s="1"/>
  <c r="AZ122" i="6"/>
  <c r="AZ118" i="6"/>
  <c r="AZ114" i="6"/>
  <c r="AZ110" i="6"/>
  <c r="AZ106" i="6"/>
  <c r="AZ100" i="6"/>
  <c r="AZ96" i="6"/>
  <c r="AZ92" i="6"/>
  <c r="AZ88" i="6"/>
  <c r="AZ84" i="6"/>
  <c r="AZ80" i="6"/>
  <c r="AZ76" i="6"/>
  <c r="AZ72" i="6"/>
  <c r="AZ68" i="6"/>
  <c r="AZ64" i="6"/>
  <c r="AZ60" i="6"/>
  <c r="AZ56" i="6"/>
  <c r="AZ52" i="6"/>
  <c r="AZ48" i="6"/>
  <c r="AZ44" i="6"/>
  <c r="AZ40" i="6"/>
  <c r="AZ36" i="6"/>
  <c r="AZ32" i="6"/>
  <c r="AZ28" i="6"/>
  <c r="AZ24" i="6"/>
  <c r="AZ20" i="6"/>
  <c r="AZ16" i="6"/>
  <c r="AZ12" i="6"/>
  <c r="AZ8" i="6"/>
  <c r="AZ180" i="6"/>
  <c r="AZ176" i="7" s="1"/>
  <c r="BB128" i="1" s="1"/>
  <c r="AZ178" i="6"/>
  <c r="AZ174" i="7" s="1"/>
  <c r="BB147" i="1" s="1"/>
  <c r="AZ171" i="6"/>
  <c r="AZ167" i="7" s="1"/>
  <c r="BB146" i="1" s="1"/>
  <c r="AZ167" i="6"/>
  <c r="AZ163" i="7" s="1"/>
  <c r="BB171" i="1" s="1"/>
  <c r="AZ163" i="6"/>
  <c r="AZ159" i="7" s="1"/>
  <c r="BB154" i="1" s="1"/>
  <c r="AZ159" i="6"/>
  <c r="AZ155" i="7" s="1"/>
  <c r="BB137" i="1" s="1"/>
  <c r="AZ155" i="6"/>
  <c r="AZ151" i="7" s="1"/>
  <c r="BB188" i="1" s="1"/>
  <c r="AZ151" i="6"/>
  <c r="AZ147" i="7" s="1"/>
  <c r="BB130" i="1" s="1"/>
  <c r="AZ147" i="6"/>
  <c r="AZ143" i="7" s="1"/>
  <c r="BB142" i="1" s="1"/>
  <c r="AZ143" i="6"/>
  <c r="AZ139" i="7" s="1"/>
  <c r="BB180" i="1" s="1"/>
  <c r="AZ139" i="6"/>
  <c r="AZ135" i="7" s="1"/>
  <c r="BB176" i="1" s="1"/>
  <c r="AZ135" i="6"/>
  <c r="AZ131" i="7" s="1"/>
  <c r="BB182" i="1" s="1"/>
  <c r="AZ131" i="6"/>
  <c r="AZ127" i="7" s="1"/>
  <c r="BB131" i="1" s="1"/>
  <c r="AZ127" i="6"/>
  <c r="AZ123" i="7" s="1"/>
  <c r="BB149" i="1" s="1"/>
  <c r="AZ123" i="6"/>
  <c r="AZ119" i="7" s="1"/>
  <c r="BB139" i="1" s="1"/>
  <c r="AZ119" i="6"/>
  <c r="AZ115" i="6"/>
  <c r="AZ111" i="6"/>
  <c r="AZ107" i="6"/>
  <c r="AZ101" i="6"/>
  <c r="AZ97" i="6"/>
  <c r="AZ93" i="6"/>
  <c r="AZ89" i="6"/>
  <c r="AZ85" i="6"/>
  <c r="AZ81" i="6"/>
  <c r="AZ77" i="6"/>
  <c r="AZ73" i="6"/>
  <c r="AZ69" i="6"/>
  <c r="AZ65" i="6"/>
  <c r="AZ61" i="6"/>
  <c r="AZ57" i="6"/>
  <c r="AZ53" i="6"/>
  <c r="AZ49" i="6"/>
  <c r="AZ45" i="6"/>
  <c r="AZ41" i="6"/>
  <c r="AZ37" i="6"/>
  <c r="AZ33" i="6"/>
  <c r="AZ29" i="6"/>
  <c r="AZ25" i="6"/>
  <c r="AZ21" i="6"/>
  <c r="AZ17" i="6"/>
  <c r="AZ13" i="6"/>
  <c r="AZ9" i="6"/>
  <c r="AZ183" i="6"/>
  <c r="AZ179" i="7" s="1"/>
  <c r="BB148" i="1" s="1"/>
  <c r="AZ176" i="6"/>
  <c r="AZ172" i="7" s="1"/>
  <c r="BB183" i="1" s="1"/>
  <c r="AZ174" i="6"/>
  <c r="AZ170" i="7" s="1"/>
  <c r="BB152" i="1" s="1"/>
  <c r="AZ168" i="6"/>
  <c r="AZ164" i="7" s="1"/>
  <c r="BB153" i="1" s="1"/>
  <c r="AZ164" i="6"/>
  <c r="AZ160" i="7" s="1"/>
  <c r="BB161" i="1" s="1"/>
  <c r="AZ160" i="6"/>
  <c r="AZ156" i="7" s="1"/>
  <c r="BB144" i="1" s="1"/>
  <c r="AZ156" i="6"/>
  <c r="AZ152" i="7" s="1"/>
  <c r="BB167" i="1" s="1"/>
  <c r="AZ152" i="6"/>
  <c r="AZ148" i="7" s="1"/>
  <c r="BB165" i="1" s="1"/>
  <c r="AZ148" i="6"/>
  <c r="AZ144" i="7" s="1"/>
  <c r="BB177" i="1" s="1"/>
  <c r="AZ144" i="6"/>
  <c r="AZ140" i="7" s="1"/>
  <c r="BB125" i="1" s="1"/>
  <c r="AZ140" i="6"/>
  <c r="AZ136" i="7" s="1"/>
  <c r="BB175" i="1" s="1"/>
  <c r="AZ136" i="6"/>
  <c r="AZ132" i="7" s="1"/>
  <c r="BB184" i="1" s="1"/>
  <c r="AZ132" i="6"/>
  <c r="AZ128" i="7" s="1"/>
  <c r="BB164" i="1" s="1"/>
  <c r="AZ128" i="6"/>
  <c r="AZ124" i="7" s="1"/>
  <c r="BB104" i="1" s="1"/>
  <c r="AZ124" i="6"/>
  <c r="AZ120" i="7" s="1"/>
  <c r="BB135" i="1" s="1"/>
  <c r="AZ120" i="6"/>
  <c r="AZ116" i="6"/>
  <c r="AZ112" i="6"/>
  <c r="AZ108" i="6"/>
  <c r="AZ102" i="6"/>
  <c r="AZ98" i="6"/>
  <c r="AZ94" i="6"/>
  <c r="AZ90" i="6"/>
  <c r="AZ86" i="6"/>
  <c r="AZ82" i="6"/>
  <c r="AZ78" i="6"/>
  <c r="AZ74" i="6"/>
  <c r="AZ70" i="6"/>
  <c r="AZ66" i="6"/>
  <c r="AZ62" i="6"/>
  <c r="AZ58" i="6"/>
  <c r="AZ54" i="6"/>
  <c r="AZ50" i="6"/>
  <c r="AZ46" i="6"/>
  <c r="AZ42" i="6"/>
  <c r="AZ38" i="6"/>
  <c r="AZ34" i="6"/>
  <c r="AZ30" i="6"/>
  <c r="AZ26" i="6"/>
  <c r="AZ22" i="6"/>
  <c r="AZ18" i="6"/>
  <c r="AZ14" i="6"/>
  <c r="AZ10" i="6"/>
  <c r="AZ6" i="6"/>
  <c r="AJ199" i="6"/>
  <c r="AJ195" i="7" s="1"/>
  <c r="AL141" i="1" s="1"/>
  <c r="AJ195" i="6"/>
  <c r="AJ191" i="7" s="1"/>
  <c r="AL163" i="1" s="1"/>
  <c r="AJ191" i="6"/>
  <c r="AJ187" i="7" s="1"/>
  <c r="AL194" i="1" s="1"/>
  <c r="AJ187" i="6"/>
  <c r="AJ183" i="7" s="1"/>
  <c r="AL181" i="1" s="1"/>
  <c r="AJ200" i="6"/>
  <c r="AJ196" i="6"/>
  <c r="AJ192" i="7" s="1"/>
  <c r="AL159" i="1" s="1"/>
  <c r="AJ192" i="6"/>
  <c r="AJ188" i="7" s="1"/>
  <c r="AL195" i="1" s="1"/>
  <c r="AJ188" i="6"/>
  <c r="AJ184" i="7" s="1"/>
  <c r="AL187" i="1" s="1"/>
  <c r="AJ184" i="6"/>
  <c r="AJ180" i="7" s="1"/>
  <c r="AL170" i="1" s="1"/>
  <c r="AJ201" i="6"/>
  <c r="AJ197" i="7" s="1"/>
  <c r="AL174" i="1" s="1"/>
  <c r="AJ197" i="6"/>
  <c r="AJ193" i="7" s="1"/>
  <c r="AL169" i="1" s="1"/>
  <c r="AJ193" i="6"/>
  <c r="AJ189" i="7" s="1"/>
  <c r="AL196" i="1" s="1"/>
  <c r="AJ189" i="6"/>
  <c r="AJ185" i="7" s="1"/>
  <c r="AL190" i="1" s="1"/>
  <c r="AJ185" i="6"/>
  <c r="AJ181" i="7" s="1"/>
  <c r="AL160" i="1" s="1"/>
  <c r="AJ181" i="6"/>
  <c r="AJ177" i="7" s="1"/>
  <c r="AL140" i="1" s="1"/>
  <c r="AJ177" i="6"/>
  <c r="AJ173" i="7" s="1"/>
  <c r="AL185" i="1" s="1"/>
  <c r="AJ173" i="6"/>
  <c r="AJ169" i="7" s="1"/>
  <c r="AL173" i="1" s="1"/>
  <c r="AJ198" i="6"/>
  <c r="AJ194" i="7" s="1"/>
  <c r="AL191" i="1" s="1"/>
  <c r="AJ194" i="6"/>
  <c r="AJ190" i="7" s="1"/>
  <c r="AL155" i="1" s="1"/>
  <c r="AJ190" i="6"/>
  <c r="AJ186" i="7" s="1"/>
  <c r="AL192" i="1" s="1"/>
  <c r="AJ186" i="6"/>
  <c r="AJ182" i="7" s="1"/>
  <c r="AL172" i="1" s="1"/>
  <c r="AJ179" i="6"/>
  <c r="AJ175" i="7" s="1"/>
  <c r="AL189" i="1" s="1"/>
  <c r="AJ172" i="6"/>
  <c r="AJ168" i="7" s="1"/>
  <c r="AL151" i="1" s="1"/>
  <c r="AJ169" i="6"/>
  <c r="AJ165" i="7" s="1"/>
  <c r="AL158" i="1" s="1"/>
  <c r="AJ165" i="6"/>
  <c r="AJ161" i="7" s="1"/>
  <c r="AL156" i="1" s="1"/>
  <c r="AJ161" i="6"/>
  <c r="AJ157" i="7" s="1"/>
  <c r="AL179" i="1" s="1"/>
  <c r="AJ157" i="6"/>
  <c r="AJ153" i="7" s="1"/>
  <c r="AL132" i="1" s="1"/>
  <c r="AJ153" i="6"/>
  <c r="AJ149" i="7" s="1"/>
  <c r="AL168" i="1" s="1"/>
  <c r="AJ149" i="6"/>
  <c r="AJ145" i="7" s="1"/>
  <c r="AL162" i="1" s="1"/>
  <c r="AJ145" i="6"/>
  <c r="AJ141" i="7" s="1"/>
  <c r="AL123" i="1" s="1"/>
  <c r="AJ141" i="6"/>
  <c r="AJ137" i="7" s="1"/>
  <c r="AL150" i="1" s="1"/>
  <c r="AJ137" i="6"/>
  <c r="AJ133" i="7" s="1"/>
  <c r="AL126" i="1" s="1"/>
  <c r="AJ133" i="6"/>
  <c r="AJ129" i="7" s="1"/>
  <c r="AL121" i="1" s="1"/>
  <c r="AJ129" i="6"/>
  <c r="AJ125" i="7" s="1"/>
  <c r="AL193" i="1" s="1"/>
  <c r="AJ125" i="6"/>
  <c r="AJ121" i="7" s="1"/>
  <c r="AL134" i="1" s="1"/>
  <c r="AJ121" i="6"/>
  <c r="AJ117" i="6"/>
  <c r="AJ113" i="6"/>
  <c r="AJ109" i="6"/>
  <c r="AJ103" i="6"/>
  <c r="AJ99" i="6"/>
  <c r="AJ95" i="6"/>
  <c r="AJ91" i="6"/>
  <c r="AJ87" i="6"/>
  <c r="AJ83" i="6"/>
  <c r="AJ79" i="6"/>
  <c r="AJ75" i="6"/>
  <c r="AJ71" i="6"/>
  <c r="AJ67" i="6"/>
  <c r="AJ63" i="6"/>
  <c r="AJ59" i="6"/>
  <c r="AJ55" i="6"/>
  <c r="AJ51" i="6"/>
  <c r="AJ47" i="6"/>
  <c r="AJ43" i="6"/>
  <c r="AJ39" i="6"/>
  <c r="AJ35" i="6"/>
  <c r="AJ31" i="6"/>
  <c r="AJ27" i="6"/>
  <c r="AJ23" i="6"/>
  <c r="AJ19" i="6"/>
  <c r="AJ15" i="6"/>
  <c r="AJ11" i="6"/>
  <c r="AJ7" i="6"/>
  <c r="AJ182" i="6"/>
  <c r="AJ178" i="7" s="1"/>
  <c r="AL143" i="1" s="1"/>
  <c r="AJ175" i="6"/>
  <c r="AJ171" i="7" s="1"/>
  <c r="AL178" i="1" s="1"/>
  <c r="AJ170" i="6"/>
  <c r="AJ166" i="7" s="1"/>
  <c r="AL133" i="1" s="1"/>
  <c r="AJ166" i="6"/>
  <c r="AJ162" i="7" s="1"/>
  <c r="AL145" i="1" s="1"/>
  <c r="AJ162" i="6"/>
  <c r="AJ158" i="7" s="1"/>
  <c r="AL198" i="1" s="1"/>
  <c r="AJ158" i="6"/>
  <c r="AJ154" i="7" s="1"/>
  <c r="AL136" i="1" s="1"/>
  <c r="AJ154" i="6"/>
  <c r="AJ150" i="7" s="1"/>
  <c r="AL124" i="1" s="1"/>
  <c r="AJ150" i="6"/>
  <c r="AJ146" i="7" s="1"/>
  <c r="AL186" i="1" s="1"/>
  <c r="AJ146" i="6"/>
  <c r="AJ142" i="7" s="1"/>
  <c r="AL115" i="1" s="1"/>
  <c r="AJ142" i="6"/>
  <c r="AJ138" i="7" s="1"/>
  <c r="AL157" i="1" s="1"/>
  <c r="AJ138" i="6"/>
  <c r="AJ134" i="7" s="1"/>
  <c r="AL138" i="1" s="1"/>
  <c r="AJ134" i="6"/>
  <c r="AJ130" i="7" s="1"/>
  <c r="AL127" i="1" s="1"/>
  <c r="AJ130" i="6"/>
  <c r="AJ126" i="7" s="1"/>
  <c r="AL197" i="1" s="1"/>
  <c r="AJ126" i="6"/>
  <c r="AJ122" i="7" s="1"/>
  <c r="AL166" i="1" s="1"/>
  <c r="AJ122" i="6"/>
  <c r="AJ118" i="6"/>
  <c r="AJ114" i="6"/>
  <c r="AJ110" i="6"/>
  <c r="AJ106" i="6"/>
  <c r="AJ100" i="6"/>
  <c r="AJ96" i="6"/>
  <c r="AJ92" i="6"/>
  <c r="AJ88" i="6"/>
  <c r="AJ84" i="6"/>
  <c r="AJ80" i="6"/>
  <c r="AJ76" i="6"/>
  <c r="AJ72" i="6"/>
  <c r="AJ68" i="6"/>
  <c r="AJ64" i="6"/>
  <c r="AJ60" i="6"/>
  <c r="AJ56" i="6"/>
  <c r="AJ52" i="6"/>
  <c r="AJ48" i="6"/>
  <c r="AJ44" i="6"/>
  <c r="AJ40" i="6"/>
  <c r="AJ36" i="6"/>
  <c r="AJ32" i="6"/>
  <c r="AJ28" i="6"/>
  <c r="AJ24" i="6"/>
  <c r="AJ20" i="6"/>
  <c r="AJ16" i="6"/>
  <c r="AJ12" i="6"/>
  <c r="AJ8" i="6"/>
  <c r="AJ180" i="6"/>
  <c r="AJ176" i="7" s="1"/>
  <c r="AL128" i="1" s="1"/>
  <c r="AJ178" i="6"/>
  <c r="AJ174" i="7" s="1"/>
  <c r="AL147" i="1" s="1"/>
  <c r="AJ171" i="6"/>
  <c r="AJ167" i="7" s="1"/>
  <c r="AL146" i="1" s="1"/>
  <c r="AJ167" i="6"/>
  <c r="AJ163" i="7" s="1"/>
  <c r="AL171" i="1" s="1"/>
  <c r="AJ163" i="6"/>
  <c r="AJ159" i="7" s="1"/>
  <c r="AL154" i="1" s="1"/>
  <c r="AJ159" i="6"/>
  <c r="AJ155" i="7" s="1"/>
  <c r="AL137" i="1" s="1"/>
  <c r="AJ155" i="6"/>
  <c r="AJ151" i="7" s="1"/>
  <c r="AL188" i="1" s="1"/>
  <c r="AJ151" i="6"/>
  <c r="AJ147" i="7" s="1"/>
  <c r="AL130" i="1" s="1"/>
  <c r="AJ147" i="6"/>
  <c r="AJ143" i="7" s="1"/>
  <c r="AL142" i="1" s="1"/>
  <c r="AJ143" i="6"/>
  <c r="AJ139" i="7" s="1"/>
  <c r="AL180" i="1" s="1"/>
  <c r="AJ139" i="6"/>
  <c r="AJ135" i="7" s="1"/>
  <c r="AL176" i="1" s="1"/>
  <c r="AJ135" i="6"/>
  <c r="AJ131" i="7" s="1"/>
  <c r="AL182" i="1" s="1"/>
  <c r="AJ131" i="6"/>
  <c r="AJ127" i="7" s="1"/>
  <c r="AL131" i="1" s="1"/>
  <c r="AJ127" i="6"/>
  <c r="AJ123" i="7" s="1"/>
  <c r="AL149" i="1" s="1"/>
  <c r="AJ123" i="6"/>
  <c r="AJ119" i="7" s="1"/>
  <c r="AL139" i="1" s="1"/>
  <c r="AJ119" i="6"/>
  <c r="AJ115" i="6"/>
  <c r="AJ111" i="6"/>
  <c r="AJ107" i="6"/>
  <c r="AJ101" i="6"/>
  <c r="AJ97" i="6"/>
  <c r="AJ93" i="6"/>
  <c r="AJ89" i="6"/>
  <c r="AJ85" i="6"/>
  <c r="AJ81" i="6"/>
  <c r="AJ77" i="6"/>
  <c r="AJ73" i="6"/>
  <c r="AJ69" i="6"/>
  <c r="AJ65" i="6"/>
  <c r="AJ61" i="6"/>
  <c r="AJ57" i="6"/>
  <c r="AJ53" i="6"/>
  <c r="AJ49" i="6"/>
  <c r="AJ45" i="6"/>
  <c r="AJ41" i="6"/>
  <c r="AJ37" i="6"/>
  <c r="AJ33" i="6"/>
  <c r="AJ29" i="6"/>
  <c r="AJ25" i="6"/>
  <c r="AJ21" i="6"/>
  <c r="AJ17" i="6"/>
  <c r="AJ13" i="6"/>
  <c r="AJ9" i="6"/>
  <c r="AJ183" i="6"/>
  <c r="AJ179" i="7" s="1"/>
  <c r="AL148" i="1" s="1"/>
  <c r="AJ176" i="6"/>
  <c r="AJ172" i="7" s="1"/>
  <c r="AL183" i="1" s="1"/>
  <c r="AJ174" i="6"/>
  <c r="AJ170" i="7" s="1"/>
  <c r="AL152" i="1" s="1"/>
  <c r="AJ168" i="6"/>
  <c r="AJ164" i="7" s="1"/>
  <c r="AL153" i="1" s="1"/>
  <c r="AJ164" i="6"/>
  <c r="AJ160" i="7" s="1"/>
  <c r="AL161" i="1" s="1"/>
  <c r="AJ160" i="6"/>
  <c r="AJ156" i="7" s="1"/>
  <c r="AL144" i="1" s="1"/>
  <c r="AJ156" i="6"/>
  <c r="AJ152" i="7" s="1"/>
  <c r="AL167" i="1" s="1"/>
  <c r="AJ152" i="6"/>
  <c r="AJ148" i="7" s="1"/>
  <c r="AL165" i="1" s="1"/>
  <c r="AJ148" i="6"/>
  <c r="AJ144" i="7" s="1"/>
  <c r="AL177" i="1" s="1"/>
  <c r="AJ144" i="6"/>
  <c r="AJ140" i="7" s="1"/>
  <c r="AL125" i="1" s="1"/>
  <c r="AJ140" i="6"/>
  <c r="AJ136" i="7" s="1"/>
  <c r="AL175" i="1" s="1"/>
  <c r="AJ136" i="6"/>
  <c r="AJ132" i="7" s="1"/>
  <c r="AL184" i="1" s="1"/>
  <c r="AJ132" i="6"/>
  <c r="AJ128" i="7" s="1"/>
  <c r="AL164" i="1" s="1"/>
  <c r="AJ128" i="6"/>
  <c r="AJ124" i="7" s="1"/>
  <c r="AL104" i="1" s="1"/>
  <c r="AJ124" i="6"/>
  <c r="AJ120" i="7" s="1"/>
  <c r="AL135" i="1" s="1"/>
  <c r="AJ120" i="6"/>
  <c r="AJ116" i="6"/>
  <c r="AJ112" i="6"/>
  <c r="AJ108" i="6"/>
  <c r="AJ102" i="6"/>
  <c r="AJ98" i="6"/>
  <c r="AJ94" i="6"/>
  <c r="AJ90" i="6"/>
  <c r="AJ86" i="6"/>
  <c r="AJ82" i="6"/>
  <c r="AJ78" i="6"/>
  <c r="AJ74" i="6"/>
  <c r="AJ70" i="6"/>
  <c r="AJ66" i="6"/>
  <c r="AJ62" i="6"/>
  <c r="AJ58" i="6"/>
  <c r="AJ54" i="6"/>
  <c r="AJ50" i="6"/>
  <c r="AJ46" i="6"/>
  <c r="AJ42" i="6"/>
  <c r="AJ38" i="6"/>
  <c r="AJ34" i="6"/>
  <c r="AJ30" i="6"/>
  <c r="AJ26" i="6"/>
  <c r="AJ22" i="6"/>
  <c r="AJ18" i="6"/>
  <c r="AJ14" i="6"/>
  <c r="AJ10" i="6"/>
  <c r="AJ6" i="6"/>
  <c r="T199" i="6"/>
  <c r="T195" i="7" s="1"/>
  <c r="V141" i="1" s="1"/>
  <c r="T195" i="6"/>
  <c r="T191" i="7" s="1"/>
  <c r="V163" i="1" s="1"/>
  <c r="T191" i="6"/>
  <c r="T187" i="7" s="1"/>
  <c r="V194" i="1" s="1"/>
  <c r="T187" i="6"/>
  <c r="T183" i="7" s="1"/>
  <c r="V181" i="1" s="1"/>
  <c r="T200" i="6"/>
  <c r="T196" i="6"/>
  <c r="T192" i="7" s="1"/>
  <c r="V159" i="1" s="1"/>
  <c r="T192" i="6"/>
  <c r="T188" i="7" s="1"/>
  <c r="V195" i="1" s="1"/>
  <c r="T188" i="6"/>
  <c r="T184" i="7" s="1"/>
  <c r="V187" i="1" s="1"/>
  <c r="T201" i="6"/>
  <c r="T197" i="7" s="1"/>
  <c r="V174" i="1" s="1"/>
  <c r="T197" i="6"/>
  <c r="T193" i="7" s="1"/>
  <c r="V169" i="1" s="1"/>
  <c r="T193" i="6"/>
  <c r="T189" i="7" s="1"/>
  <c r="V196" i="1" s="1"/>
  <c r="T189" i="6"/>
  <c r="T185" i="7" s="1"/>
  <c r="V190" i="1" s="1"/>
  <c r="T185" i="6"/>
  <c r="T181" i="7" s="1"/>
  <c r="V160" i="1" s="1"/>
  <c r="T181" i="6"/>
  <c r="T177" i="7" s="1"/>
  <c r="V140" i="1" s="1"/>
  <c r="T177" i="6"/>
  <c r="T173" i="7" s="1"/>
  <c r="V185" i="1" s="1"/>
  <c r="T173" i="6"/>
  <c r="T169" i="7" s="1"/>
  <c r="V173" i="1" s="1"/>
  <c r="T198" i="6"/>
  <c r="T194" i="7" s="1"/>
  <c r="V191" i="1" s="1"/>
  <c r="T194" i="6"/>
  <c r="T190" i="7" s="1"/>
  <c r="V155" i="1" s="1"/>
  <c r="T190" i="6"/>
  <c r="T186" i="7" s="1"/>
  <c r="V192" i="1" s="1"/>
  <c r="T179" i="6"/>
  <c r="T175" i="7" s="1"/>
  <c r="V189" i="1" s="1"/>
  <c r="T172" i="6"/>
  <c r="T168" i="7" s="1"/>
  <c r="V151" i="1" s="1"/>
  <c r="T169" i="6"/>
  <c r="T165" i="7" s="1"/>
  <c r="V158" i="1" s="1"/>
  <c r="T165" i="6"/>
  <c r="T161" i="7" s="1"/>
  <c r="V156" i="1" s="1"/>
  <c r="T161" i="6"/>
  <c r="T157" i="7" s="1"/>
  <c r="V179" i="1" s="1"/>
  <c r="T157" i="6"/>
  <c r="T153" i="7" s="1"/>
  <c r="V132" i="1" s="1"/>
  <c r="T153" i="6"/>
  <c r="T149" i="7" s="1"/>
  <c r="V168" i="1" s="1"/>
  <c r="T149" i="6"/>
  <c r="T145" i="7" s="1"/>
  <c r="V162" i="1" s="1"/>
  <c r="T145" i="6"/>
  <c r="T141" i="7" s="1"/>
  <c r="V123" i="1" s="1"/>
  <c r="T141" i="6"/>
  <c r="T137" i="7" s="1"/>
  <c r="V150" i="1" s="1"/>
  <c r="T137" i="6"/>
  <c r="T133" i="7" s="1"/>
  <c r="V126" i="1" s="1"/>
  <c r="T133" i="6"/>
  <c r="T129" i="7" s="1"/>
  <c r="V121" i="1" s="1"/>
  <c r="T129" i="6"/>
  <c r="T125" i="7" s="1"/>
  <c r="V193" i="1" s="1"/>
  <c r="T125" i="6"/>
  <c r="T121" i="7" s="1"/>
  <c r="V134" i="1" s="1"/>
  <c r="T121" i="6"/>
  <c r="T117" i="6"/>
  <c r="T113" i="6"/>
  <c r="T109" i="6"/>
  <c r="T103" i="6"/>
  <c r="T99" i="6"/>
  <c r="T95" i="6"/>
  <c r="T91" i="6"/>
  <c r="T87" i="6"/>
  <c r="T83" i="6"/>
  <c r="T79" i="6"/>
  <c r="T75" i="6"/>
  <c r="T71" i="6"/>
  <c r="T67" i="6"/>
  <c r="T63" i="6"/>
  <c r="T59" i="6"/>
  <c r="T55" i="6"/>
  <c r="T51" i="6"/>
  <c r="T47" i="6"/>
  <c r="T43" i="6"/>
  <c r="T39" i="6"/>
  <c r="T35" i="6"/>
  <c r="T31" i="6"/>
  <c r="T27" i="6"/>
  <c r="T23" i="6"/>
  <c r="T19" i="6"/>
  <c r="T15" i="6"/>
  <c r="T11" i="6"/>
  <c r="T7" i="6"/>
  <c r="T182" i="6"/>
  <c r="T178" i="7" s="1"/>
  <c r="V143" i="1" s="1"/>
  <c r="T175" i="6"/>
  <c r="T171" i="7" s="1"/>
  <c r="V178" i="1" s="1"/>
  <c r="T170" i="6"/>
  <c r="T166" i="7" s="1"/>
  <c r="V133" i="1" s="1"/>
  <c r="T166" i="6"/>
  <c r="T162" i="7" s="1"/>
  <c r="V145" i="1" s="1"/>
  <c r="T162" i="6"/>
  <c r="T158" i="7" s="1"/>
  <c r="V198" i="1" s="1"/>
  <c r="T158" i="6"/>
  <c r="T154" i="7" s="1"/>
  <c r="V136" i="1" s="1"/>
  <c r="T154" i="6"/>
  <c r="T150" i="7" s="1"/>
  <c r="V124" i="1" s="1"/>
  <c r="T150" i="6"/>
  <c r="T146" i="7" s="1"/>
  <c r="V186" i="1" s="1"/>
  <c r="T146" i="6"/>
  <c r="T142" i="7" s="1"/>
  <c r="V115" i="1" s="1"/>
  <c r="T142" i="6"/>
  <c r="T138" i="7" s="1"/>
  <c r="V157" i="1" s="1"/>
  <c r="T138" i="6"/>
  <c r="T134" i="7" s="1"/>
  <c r="V138" i="1" s="1"/>
  <c r="T134" i="6"/>
  <c r="T130" i="7" s="1"/>
  <c r="V127" i="1" s="1"/>
  <c r="T130" i="6"/>
  <c r="T126" i="7" s="1"/>
  <c r="V197" i="1" s="1"/>
  <c r="T126" i="6"/>
  <c r="T122" i="7" s="1"/>
  <c r="V166" i="1" s="1"/>
  <c r="T122" i="6"/>
  <c r="T118" i="6"/>
  <c r="T114" i="6"/>
  <c r="T110" i="6"/>
  <c r="T106" i="6"/>
  <c r="T100" i="6"/>
  <c r="T96" i="6"/>
  <c r="T92" i="6"/>
  <c r="T88" i="6"/>
  <c r="T84" i="6"/>
  <c r="T80" i="6"/>
  <c r="T76" i="6"/>
  <c r="T72" i="6"/>
  <c r="T68" i="6"/>
  <c r="T64" i="6"/>
  <c r="T60" i="6"/>
  <c r="T56" i="6"/>
  <c r="T52" i="6"/>
  <c r="T48" i="6"/>
  <c r="T44" i="6"/>
  <c r="T40" i="6"/>
  <c r="T36" i="6"/>
  <c r="T32" i="6"/>
  <c r="T28" i="6"/>
  <c r="T24" i="6"/>
  <c r="T20" i="6"/>
  <c r="T16" i="6"/>
  <c r="T12" i="6"/>
  <c r="T8" i="6"/>
  <c r="T184" i="6"/>
  <c r="T180" i="7" s="1"/>
  <c r="V170" i="1" s="1"/>
  <c r="T180" i="6"/>
  <c r="T176" i="7" s="1"/>
  <c r="V128" i="1" s="1"/>
  <c r="T178" i="6"/>
  <c r="T174" i="7" s="1"/>
  <c r="V147" i="1" s="1"/>
  <c r="T171" i="6"/>
  <c r="T167" i="7" s="1"/>
  <c r="V146" i="1" s="1"/>
  <c r="T167" i="6"/>
  <c r="T163" i="7" s="1"/>
  <c r="V171" i="1" s="1"/>
  <c r="T163" i="6"/>
  <c r="T159" i="7" s="1"/>
  <c r="V154" i="1" s="1"/>
  <c r="T159" i="6"/>
  <c r="T155" i="7" s="1"/>
  <c r="V137" i="1" s="1"/>
  <c r="T155" i="6"/>
  <c r="T151" i="7" s="1"/>
  <c r="V188" i="1" s="1"/>
  <c r="T151" i="6"/>
  <c r="T147" i="7" s="1"/>
  <c r="V130" i="1" s="1"/>
  <c r="T147" i="6"/>
  <c r="T143" i="7" s="1"/>
  <c r="V142" i="1" s="1"/>
  <c r="T143" i="6"/>
  <c r="T139" i="7" s="1"/>
  <c r="V180" i="1" s="1"/>
  <c r="T139" i="6"/>
  <c r="T135" i="7" s="1"/>
  <c r="V176" i="1" s="1"/>
  <c r="T135" i="6"/>
  <c r="T131" i="7" s="1"/>
  <c r="V182" i="1" s="1"/>
  <c r="T131" i="6"/>
  <c r="T127" i="7" s="1"/>
  <c r="V131" i="1" s="1"/>
  <c r="T127" i="6"/>
  <c r="T123" i="7" s="1"/>
  <c r="V149" i="1" s="1"/>
  <c r="T123" i="6"/>
  <c r="T119" i="7" s="1"/>
  <c r="V139" i="1" s="1"/>
  <c r="T119" i="6"/>
  <c r="T115" i="6"/>
  <c r="T111" i="6"/>
  <c r="T107" i="6"/>
  <c r="T101" i="6"/>
  <c r="T97" i="6"/>
  <c r="T93" i="6"/>
  <c r="T89" i="6"/>
  <c r="T85" i="6"/>
  <c r="T81" i="6"/>
  <c r="T77" i="6"/>
  <c r="T73" i="6"/>
  <c r="T69" i="6"/>
  <c r="T65" i="6"/>
  <c r="T61" i="6"/>
  <c r="T57" i="6"/>
  <c r="T53" i="6"/>
  <c r="T49" i="6"/>
  <c r="T45" i="6"/>
  <c r="T41" i="6"/>
  <c r="T37" i="6"/>
  <c r="T33" i="6"/>
  <c r="T29" i="6"/>
  <c r="T25" i="6"/>
  <c r="T21" i="6"/>
  <c r="T17" i="6"/>
  <c r="T13" i="6"/>
  <c r="T9" i="6"/>
  <c r="T186" i="6"/>
  <c r="T182" i="7" s="1"/>
  <c r="V172" i="1" s="1"/>
  <c r="T183" i="6"/>
  <c r="T179" i="7" s="1"/>
  <c r="V148" i="1" s="1"/>
  <c r="T176" i="6"/>
  <c r="T172" i="7" s="1"/>
  <c r="V183" i="1" s="1"/>
  <c r="T174" i="6"/>
  <c r="T170" i="7" s="1"/>
  <c r="V152" i="1" s="1"/>
  <c r="T168" i="6"/>
  <c r="T164" i="7" s="1"/>
  <c r="V153" i="1" s="1"/>
  <c r="T164" i="6"/>
  <c r="T160" i="7" s="1"/>
  <c r="V161" i="1" s="1"/>
  <c r="T160" i="6"/>
  <c r="T156" i="7" s="1"/>
  <c r="V144" i="1" s="1"/>
  <c r="T156" i="6"/>
  <c r="T152" i="7" s="1"/>
  <c r="V167" i="1" s="1"/>
  <c r="T152" i="6"/>
  <c r="T148" i="7" s="1"/>
  <c r="V165" i="1" s="1"/>
  <c r="T148" i="6"/>
  <c r="T144" i="7" s="1"/>
  <c r="V177" i="1" s="1"/>
  <c r="T144" i="6"/>
  <c r="T140" i="7" s="1"/>
  <c r="V125" i="1" s="1"/>
  <c r="T140" i="6"/>
  <c r="T136" i="7" s="1"/>
  <c r="V175" i="1" s="1"/>
  <c r="T136" i="6"/>
  <c r="T132" i="7" s="1"/>
  <c r="V184" i="1" s="1"/>
  <c r="T132" i="6"/>
  <c r="T128" i="7" s="1"/>
  <c r="V164" i="1" s="1"/>
  <c r="T128" i="6"/>
  <c r="T124" i="7" s="1"/>
  <c r="V104" i="1" s="1"/>
  <c r="T124" i="6"/>
  <c r="T120" i="7" s="1"/>
  <c r="V135" i="1" s="1"/>
  <c r="T120" i="6"/>
  <c r="T116" i="6"/>
  <c r="T112" i="6"/>
  <c r="T108" i="6"/>
  <c r="T102" i="6"/>
  <c r="T98" i="6"/>
  <c r="T94" i="6"/>
  <c r="T90" i="6"/>
  <c r="T86" i="6"/>
  <c r="T82" i="6"/>
  <c r="T78" i="6"/>
  <c r="T74" i="6"/>
  <c r="T70" i="6"/>
  <c r="T66" i="6"/>
  <c r="T62" i="6"/>
  <c r="T58" i="6"/>
  <c r="T54" i="6"/>
  <c r="T50" i="6"/>
  <c r="T46" i="6"/>
  <c r="T42" i="6"/>
  <c r="T38" i="6"/>
  <c r="T34" i="6"/>
  <c r="T30" i="6"/>
  <c r="T26" i="6"/>
  <c r="T22" i="6"/>
  <c r="T18" i="6"/>
  <c r="T14" i="6"/>
  <c r="T10" i="6"/>
  <c r="T6" i="6"/>
  <c r="D199" i="6"/>
  <c r="D195" i="7" s="1"/>
  <c r="F141" i="1" s="1"/>
  <c r="D195" i="6"/>
  <c r="D191" i="7" s="1"/>
  <c r="F163" i="1" s="1"/>
  <c r="D191" i="6"/>
  <c r="D187" i="7" s="1"/>
  <c r="F194" i="1" s="1"/>
  <c r="D187" i="6"/>
  <c r="D183" i="7" s="1"/>
  <c r="F181" i="1" s="1"/>
  <c r="D200" i="6"/>
  <c r="D196" i="6"/>
  <c r="D192" i="7" s="1"/>
  <c r="F159" i="1" s="1"/>
  <c r="D192" i="6"/>
  <c r="D188" i="7" s="1"/>
  <c r="F195" i="1" s="1"/>
  <c r="D188" i="6"/>
  <c r="D184" i="7" s="1"/>
  <c r="F187" i="1" s="1"/>
  <c r="D201" i="6"/>
  <c r="D197" i="7" s="1"/>
  <c r="F174" i="1" s="1"/>
  <c r="D197" i="6"/>
  <c r="D193" i="7" s="1"/>
  <c r="F169" i="1" s="1"/>
  <c r="D193" i="6"/>
  <c r="D189" i="7" s="1"/>
  <c r="F196" i="1" s="1"/>
  <c r="D189" i="6"/>
  <c r="D185" i="7" s="1"/>
  <c r="F190" i="1" s="1"/>
  <c r="D185" i="6"/>
  <c r="D181" i="7" s="1"/>
  <c r="F160" i="1" s="1"/>
  <c r="D181" i="6"/>
  <c r="D177" i="7" s="1"/>
  <c r="F140" i="1" s="1"/>
  <c r="D177" i="6"/>
  <c r="D173" i="7" s="1"/>
  <c r="F185" i="1" s="1"/>
  <c r="D173" i="6"/>
  <c r="D169" i="7" s="1"/>
  <c r="F173" i="1" s="1"/>
  <c r="D198" i="6"/>
  <c r="D194" i="7" s="1"/>
  <c r="F191" i="1" s="1"/>
  <c r="D194" i="6"/>
  <c r="D190" i="7" s="1"/>
  <c r="F155" i="1" s="1"/>
  <c r="D190" i="6"/>
  <c r="D186" i="7" s="1"/>
  <c r="F192" i="1" s="1"/>
  <c r="D179" i="6"/>
  <c r="D175" i="7" s="1"/>
  <c r="F189" i="1" s="1"/>
  <c r="D172" i="6"/>
  <c r="D168" i="7" s="1"/>
  <c r="F151" i="1" s="1"/>
  <c r="D169" i="6"/>
  <c r="D165" i="7" s="1"/>
  <c r="F158" i="1" s="1"/>
  <c r="D165" i="6"/>
  <c r="D161" i="7" s="1"/>
  <c r="F156" i="1" s="1"/>
  <c r="D161" i="6"/>
  <c r="D157" i="7" s="1"/>
  <c r="F179" i="1" s="1"/>
  <c r="D157" i="6"/>
  <c r="D153" i="7" s="1"/>
  <c r="F132" i="1" s="1"/>
  <c r="D153" i="6"/>
  <c r="D149" i="7" s="1"/>
  <c r="F168" i="1" s="1"/>
  <c r="D149" i="6"/>
  <c r="D145" i="7" s="1"/>
  <c r="F162" i="1" s="1"/>
  <c r="D145" i="6"/>
  <c r="D141" i="7" s="1"/>
  <c r="F123" i="1" s="1"/>
  <c r="D141" i="6"/>
  <c r="D137" i="7" s="1"/>
  <c r="F150" i="1" s="1"/>
  <c r="D137" i="6"/>
  <c r="D133" i="7" s="1"/>
  <c r="F126" i="1" s="1"/>
  <c r="D133" i="6"/>
  <c r="D129" i="7" s="1"/>
  <c r="F121" i="1" s="1"/>
  <c r="D129" i="6"/>
  <c r="D125" i="7" s="1"/>
  <c r="F193" i="1" s="1"/>
  <c r="D125" i="6"/>
  <c r="D121" i="7" s="1"/>
  <c r="F134" i="1" s="1"/>
  <c r="D121" i="6"/>
  <c r="D117" i="6"/>
  <c r="D113" i="6"/>
  <c r="D109" i="6"/>
  <c r="D103" i="6"/>
  <c r="D99" i="6"/>
  <c r="D95" i="6"/>
  <c r="D91" i="6"/>
  <c r="D87" i="6"/>
  <c r="D83" i="6"/>
  <c r="D79" i="6"/>
  <c r="D75" i="6"/>
  <c r="D71" i="6"/>
  <c r="D67" i="6"/>
  <c r="D63" i="6"/>
  <c r="D59" i="6"/>
  <c r="D55" i="6"/>
  <c r="D51" i="6"/>
  <c r="D47" i="6"/>
  <c r="D43" i="6"/>
  <c r="D39" i="6"/>
  <c r="D35" i="6"/>
  <c r="D31" i="6"/>
  <c r="D27" i="6"/>
  <c r="D23" i="6"/>
  <c r="D19" i="6"/>
  <c r="D15" i="6"/>
  <c r="D11" i="6"/>
  <c r="D7" i="6"/>
  <c r="D184" i="6"/>
  <c r="D180" i="7" s="1"/>
  <c r="F170" i="1" s="1"/>
  <c r="D182" i="6"/>
  <c r="D178" i="7" s="1"/>
  <c r="F143" i="1" s="1"/>
  <c r="D175" i="6"/>
  <c r="D171" i="7" s="1"/>
  <c r="F178" i="1" s="1"/>
  <c r="D170" i="6"/>
  <c r="D166" i="7" s="1"/>
  <c r="F133" i="1" s="1"/>
  <c r="D166" i="6"/>
  <c r="D162" i="7" s="1"/>
  <c r="F145" i="1" s="1"/>
  <c r="D162" i="6"/>
  <c r="D158" i="7" s="1"/>
  <c r="F198" i="1" s="1"/>
  <c r="D158" i="6"/>
  <c r="D154" i="7" s="1"/>
  <c r="F136" i="1" s="1"/>
  <c r="D154" i="6"/>
  <c r="D150" i="7" s="1"/>
  <c r="F124" i="1" s="1"/>
  <c r="D150" i="6"/>
  <c r="D146" i="7" s="1"/>
  <c r="F186" i="1" s="1"/>
  <c r="D146" i="6"/>
  <c r="D142" i="7" s="1"/>
  <c r="F115" i="1" s="1"/>
  <c r="D142" i="6"/>
  <c r="D138" i="7" s="1"/>
  <c r="F157" i="1" s="1"/>
  <c r="D138" i="6"/>
  <c r="D134" i="7" s="1"/>
  <c r="F138" i="1" s="1"/>
  <c r="D134" i="6"/>
  <c r="D130" i="7" s="1"/>
  <c r="F127" i="1" s="1"/>
  <c r="D130" i="6"/>
  <c r="D126" i="7" s="1"/>
  <c r="F197" i="1" s="1"/>
  <c r="D126" i="6"/>
  <c r="D122" i="7" s="1"/>
  <c r="F166" i="1" s="1"/>
  <c r="D122" i="6"/>
  <c r="D118" i="6"/>
  <c r="D114" i="6"/>
  <c r="D110" i="6"/>
  <c r="D106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180" i="6"/>
  <c r="D176" i="7" s="1"/>
  <c r="F128" i="1" s="1"/>
  <c r="D178" i="6"/>
  <c r="D174" i="7" s="1"/>
  <c r="F147" i="1" s="1"/>
  <c r="D171" i="6"/>
  <c r="D167" i="7" s="1"/>
  <c r="F146" i="1" s="1"/>
  <c r="D167" i="6"/>
  <c r="D163" i="7" s="1"/>
  <c r="F171" i="1" s="1"/>
  <c r="D163" i="6"/>
  <c r="D159" i="7" s="1"/>
  <c r="F154" i="1" s="1"/>
  <c r="D159" i="6"/>
  <c r="D155" i="7" s="1"/>
  <c r="F137" i="1" s="1"/>
  <c r="D155" i="6"/>
  <c r="D151" i="7" s="1"/>
  <c r="F188" i="1" s="1"/>
  <c r="D151" i="6"/>
  <c r="D147" i="7" s="1"/>
  <c r="F130" i="1" s="1"/>
  <c r="D147" i="6"/>
  <c r="D143" i="7" s="1"/>
  <c r="F142" i="1" s="1"/>
  <c r="D143" i="6"/>
  <c r="D139" i="7" s="1"/>
  <c r="F180" i="1" s="1"/>
  <c r="D139" i="6"/>
  <c r="D135" i="7" s="1"/>
  <c r="F176" i="1" s="1"/>
  <c r="D135" i="6"/>
  <c r="D131" i="7" s="1"/>
  <c r="F182" i="1" s="1"/>
  <c r="D131" i="6"/>
  <c r="D127" i="7" s="1"/>
  <c r="F131" i="1" s="1"/>
  <c r="D127" i="6"/>
  <c r="D123" i="7" s="1"/>
  <c r="F149" i="1" s="1"/>
  <c r="D123" i="6"/>
  <c r="D119" i="7" s="1"/>
  <c r="F139" i="1" s="1"/>
  <c r="D119" i="6"/>
  <c r="D115" i="6"/>
  <c r="D111" i="6"/>
  <c r="D107" i="6"/>
  <c r="D101" i="6"/>
  <c r="D97" i="6"/>
  <c r="D93" i="6"/>
  <c r="D89" i="6"/>
  <c r="D85" i="6"/>
  <c r="D81" i="6"/>
  <c r="D77" i="6"/>
  <c r="D73" i="6"/>
  <c r="D69" i="6"/>
  <c r="D65" i="6"/>
  <c r="D61" i="6"/>
  <c r="D57" i="6"/>
  <c r="D53" i="6"/>
  <c r="D49" i="6"/>
  <c r="D45" i="6"/>
  <c r="D41" i="6"/>
  <c r="D37" i="6"/>
  <c r="D33" i="6"/>
  <c r="D29" i="6"/>
  <c r="D25" i="6"/>
  <c r="D21" i="6"/>
  <c r="D17" i="6"/>
  <c r="D13" i="6"/>
  <c r="D9" i="6"/>
  <c r="D186" i="6"/>
  <c r="D182" i="7" s="1"/>
  <c r="F172" i="1" s="1"/>
  <c r="D183" i="6"/>
  <c r="D179" i="7" s="1"/>
  <c r="F148" i="1" s="1"/>
  <c r="D176" i="6"/>
  <c r="D172" i="7" s="1"/>
  <c r="F183" i="1" s="1"/>
  <c r="D174" i="6"/>
  <c r="D170" i="7" s="1"/>
  <c r="F152" i="1" s="1"/>
  <c r="D168" i="6"/>
  <c r="D164" i="7" s="1"/>
  <c r="F153" i="1" s="1"/>
  <c r="D164" i="6"/>
  <c r="D160" i="7" s="1"/>
  <c r="F161" i="1" s="1"/>
  <c r="D160" i="6"/>
  <c r="D156" i="7" s="1"/>
  <c r="F144" i="1" s="1"/>
  <c r="D156" i="6"/>
  <c r="D152" i="7" s="1"/>
  <c r="F167" i="1" s="1"/>
  <c r="D152" i="6"/>
  <c r="D148" i="7" s="1"/>
  <c r="F165" i="1" s="1"/>
  <c r="D148" i="6"/>
  <c r="D144" i="7" s="1"/>
  <c r="F177" i="1" s="1"/>
  <c r="D144" i="6"/>
  <c r="D140" i="7" s="1"/>
  <c r="F125" i="1" s="1"/>
  <c r="D140" i="6"/>
  <c r="D136" i="7" s="1"/>
  <c r="F175" i="1" s="1"/>
  <c r="D136" i="6"/>
  <c r="D132" i="7" s="1"/>
  <c r="F184" i="1" s="1"/>
  <c r="D132" i="6"/>
  <c r="D128" i="7" s="1"/>
  <c r="F164" i="1" s="1"/>
  <c r="D128" i="6"/>
  <c r="D124" i="7" s="1"/>
  <c r="F104" i="1" s="1"/>
  <c r="D124" i="6"/>
  <c r="D120" i="7" s="1"/>
  <c r="F135" i="1" s="1"/>
  <c r="D120" i="6"/>
  <c r="D116" i="6"/>
  <c r="D112" i="6"/>
  <c r="D108" i="6"/>
  <c r="D102" i="6"/>
  <c r="D98" i="6"/>
  <c r="D94" i="6"/>
  <c r="D90" i="6"/>
  <c r="D86" i="6"/>
  <c r="D82" i="6"/>
  <c r="D78" i="6"/>
  <c r="D74" i="6"/>
  <c r="D70" i="6"/>
  <c r="D66" i="6"/>
  <c r="D62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6" i="6"/>
  <c r="AM198" i="6"/>
  <c r="AM194" i="7" s="1"/>
  <c r="AO191" i="1" s="1"/>
  <c r="AM194" i="6"/>
  <c r="AM190" i="7" s="1"/>
  <c r="AO155" i="1" s="1"/>
  <c r="AM190" i="6"/>
  <c r="AM186" i="7" s="1"/>
  <c r="AO192" i="1" s="1"/>
  <c r="AM186" i="6"/>
  <c r="AM182" i="7" s="1"/>
  <c r="AO172" i="1" s="1"/>
  <c r="AM199" i="6"/>
  <c r="AM195" i="7" s="1"/>
  <c r="AO141" i="1" s="1"/>
  <c r="AM195" i="6"/>
  <c r="AM191" i="7" s="1"/>
  <c r="AO163" i="1" s="1"/>
  <c r="AM191" i="6"/>
  <c r="AM187" i="7" s="1"/>
  <c r="AO194" i="1" s="1"/>
  <c r="AM187" i="6"/>
  <c r="AM183" i="7" s="1"/>
  <c r="AO181" i="1" s="1"/>
  <c r="AM200" i="6"/>
  <c r="AM196" i="6"/>
  <c r="AM192" i="7" s="1"/>
  <c r="AO159" i="1" s="1"/>
  <c r="AM192" i="6"/>
  <c r="AM188" i="7" s="1"/>
  <c r="AO195" i="1" s="1"/>
  <c r="AM188" i="6"/>
  <c r="AM184" i="7" s="1"/>
  <c r="AO187" i="1" s="1"/>
  <c r="AM184" i="6"/>
  <c r="AM180" i="7" s="1"/>
  <c r="AO170" i="1" s="1"/>
  <c r="AM180" i="6"/>
  <c r="AM176" i="7" s="1"/>
  <c r="AO128" i="1" s="1"/>
  <c r="AM176" i="6"/>
  <c r="AM172" i="7" s="1"/>
  <c r="AO183" i="1" s="1"/>
  <c r="AM172" i="6"/>
  <c r="AM168" i="7" s="1"/>
  <c r="AO151" i="1" s="1"/>
  <c r="AM201" i="6"/>
  <c r="AM197" i="7" s="1"/>
  <c r="AO174" i="1" s="1"/>
  <c r="AM197" i="6"/>
  <c r="AM193" i="7" s="1"/>
  <c r="AO169" i="1" s="1"/>
  <c r="AM193" i="6"/>
  <c r="AM189" i="7" s="1"/>
  <c r="AO196" i="1" s="1"/>
  <c r="AM189" i="6"/>
  <c r="AM185" i="7" s="1"/>
  <c r="AO190" i="1" s="1"/>
  <c r="AM178" i="6"/>
  <c r="AM174" i="7" s="1"/>
  <c r="AO147" i="1" s="1"/>
  <c r="AM168" i="6"/>
  <c r="AM164" i="7" s="1"/>
  <c r="AO153" i="1" s="1"/>
  <c r="AM164" i="6"/>
  <c r="AM160" i="7" s="1"/>
  <c r="AO161" i="1" s="1"/>
  <c r="AM160" i="6"/>
  <c r="AM156" i="7" s="1"/>
  <c r="AO144" i="1" s="1"/>
  <c r="AM156" i="6"/>
  <c r="AM152" i="7" s="1"/>
  <c r="AO167" i="1" s="1"/>
  <c r="AM152" i="6"/>
  <c r="AM148" i="7" s="1"/>
  <c r="AO165" i="1" s="1"/>
  <c r="AM148" i="6"/>
  <c r="AM144" i="7" s="1"/>
  <c r="AO177" i="1" s="1"/>
  <c r="AM144" i="6"/>
  <c r="AM140" i="7" s="1"/>
  <c r="AO125" i="1" s="1"/>
  <c r="AM140" i="6"/>
  <c r="AM136" i="7" s="1"/>
  <c r="AO175" i="1" s="1"/>
  <c r="AM136" i="6"/>
  <c r="AM132" i="7" s="1"/>
  <c r="AO184" i="1" s="1"/>
  <c r="AM132" i="6"/>
  <c r="AM128" i="7" s="1"/>
  <c r="AO164" i="1" s="1"/>
  <c r="AM128" i="6"/>
  <c r="AM124" i="7" s="1"/>
  <c r="AO104" i="1" s="1"/>
  <c r="AM124" i="6"/>
  <c r="AM120" i="7" s="1"/>
  <c r="AO135" i="1" s="1"/>
  <c r="AM120" i="6"/>
  <c r="AM116" i="6"/>
  <c r="AM112" i="6"/>
  <c r="AM108" i="6"/>
  <c r="AM102" i="6"/>
  <c r="AM98" i="6"/>
  <c r="AM94" i="6"/>
  <c r="AM90" i="6"/>
  <c r="AM86" i="6"/>
  <c r="AM82" i="6"/>
  <c r="AM78" i="6"/>
  <c r="AM74" i="6"/>
  <c r="AM70" i="6"/>
  <c r="AM66" i="6"/>
  <c r="AM62" i="6"/>
  <c r="AM58" i="6"/>
  <c r="AM54" i="6"/>
  <c r="AM50" i="6"/>
  <c r="AM46" i="6"/>
  <c r="AM42" i="6"/>
  <c r="AM38" i="6"/>
  <c r="AM34" i="6"/>
  <c r="AM30" i="6"/>
  <c r="AM26" i="6"/>
  <c r="AM22" i="6"/>
  <c r="AM18" i="6"/>
  <c r="AM14" i="6"/>
  <c r="AM10" i="6"/>
  <c r="AM6" i="6"/>
  <c r="AM183" i="6"/>
  <c r="AM179" i="7" s="1"/>
  <c r="AO148" i="1" s="1"/>
  <c r="AM181" i="6"/>
  <c r="AM177" i="7" s="1"/>
  <c r="AO140" i="1" s="1"/>
  <c r="AM174" i="6"/>
  <c r="AM170" i="7" s="1"/>
  <c r="AO152" i="1" s="1"/>
  <c r="AM169" i="6"/>
  <c r="AM165" i="7" s="1"/>
  <c r="AO158" i="1" s="1"/>
  <c r="AM165" i="6"/>
  <c r="AM161" i="7" s="1"/>
  <c r="AO156" i="1" s="1"/>
  <c r="AM161" i="6"/>
  <c r="AM157" i="7" s="1"/>
  <c r="AO179" i="1" s="1"/>
  <c r="AM157" i="6"/>
  <c r="AM153" i="7" s="1"/>
  <c r="AO132" i="1" s="1"/>
  <c r="AM153" i="6"/>
  <c r="AM149" i="7" s="1"/>
  <c r="AO168" i="1" s="1"/>
  <c r="AM149" i="6"/>
  <c r="AM145" i="7" s="1"/>
  <c r="AO162" i="1" s="1"/>
  <c r="AM145" i="6"/>
  <c r="AM141" i="7" s="1"/>
  <c r="AO123" i="1" s="1"/>
  <c r="AM141" i="6"/>
  <c r="AM137" i="7" s="1"/>
  <c r="AO150" i="1" s="1"/>
  <c r="AM137" i="6"/>
  <c r="AM133" i="7" s="1"/>
  <c r="AO126" i="1" s="1"/>
  <c r="AM133" i="6"/>
  <c r="AM129" i="7" s="1"/>
  <c r="AO121" i="1" s="1"/>
  <c r="AM129" i="6"/>
  <c r="AM125" i="7" s="1"/>
  <c r="AO193" i="1" s="1"/>
  <c r="AM125" i="6"/>
  <c r="AM121" i="7" s="1"/>
  <c r="AO134" i="1" s="1"/>
  <c r="AM121" i="6"/>
  <c r="AM117" i="6"/>
  <c r="AM113" i="6"/>
  <c r="AM109" i="6"/>
  <c r="AM103" i="6"/>
  <c r="AM99" i="6"/>
  <c r="AM95" i="6"/>
  <c r="AM91" i="6"/>
  <c r="AM87" i="6"/>
  <c r="AM83" i="6"/>
  <c r="AM79" i="6"/>
  <c r="AM75" i="6"/>
  <c r="AM71" i="6"/>
  <c r="AM67" i="6"/>
  <c r="AM63" i="6"/>
  <c r="AM59" i="6"/>
  <c r="AM55" i="6"/>
  <c r="AM51" i="6"/>
  <c r="AM47" i="6"/>
  <c r="AM43" i="6"/>
  <c r="AM39" i="6"/>
  <c r="AM35" i="6"/>
  <c r="AM31" i="6"/>
  <c r="AM27" i="6"/>
  <c r="AM23" i="6"/>
  <c r="AM19" i="6"/>
  <c r="AM15" i="6"/>
  <c r="AM11" i="6"/>
  <c r="AM7" i="6"/>
  <c r="AM179" i="6"/>
  <c r="AM175" i="7" s="1"/>
  <c r="AO189" i="1" s="1"/>
  <c r="AM177" i="6"/>
  <c r="AM173" i="7" s="1"/>
  <c r="AO185" i="1" s="1"/>
  <c r="AM170" i="6"/>
  <c r="AM166" i="7" s="1"/>
  <c r="AO133" i="1" s="1"/>
  <c r="AM166" i="6"/>
  <c r="AM162" i="7" s="1"/>
  <c r="AO145" i="1" s="1"/>
  <c r="AM162" i="6"/>
  <c r="AM158" i="7" s="1"/>
  <c r="AO198" i="1" s="1"/>
  <c r="AM158" i="6"/>
  <c r="AM154" i="7" s="1"/>
  <c r="AO136" i="1" s="1"/>
  <c r="AM154" i="6"/>
  <c r="AM150" i="7" s="1"/>
  <c r="AO124" i="1" s="1"/>
  <c r="AM150" i="6"/>
  <c r="AM146" i="7" s="1"/>
  <c r="AO186" i="1" s="1"/>
  <c r="AM146" i="6"/>
  <c r="AM142" i="7" s="1"/>
  <c r="AO115" i="1" s="1"/>
  <c r="AM142" i="6"/>
  <c r="AM138" i="7" s="1"/>
  <c r="AO157" i="1" s="1"/>
  <c r="AM138" i="6"/>
  <c r="AM134" i="7" s="1"/>
  <c r="AO138" i="1" s="1"/>
  <c r="AM134" i="6"/>
  <c r="AM130" i="7" s="1"/>
  <c r="AO127" i="1" s="1"/>
  <c r="AM130" i="6"/>
  <c r="AM126" i="7" s="1"/>
  <c r="AO197" i="1" s="1"/>
  <c r="AM126" i="6"/>
  <c r="AM122" i="7" s="1"/>
  <c r="AO166" i="1" s="1"/>
  <c r="AM122" i="6"/>
  <c r="AM118" i="6"/>
  <c r="AM114" i="6"/>
  <c r="AM110" i="6"/>
  <c r="AM106" i="6"/>
  <c r="AM100" i="6"/>
  <c r="AM96" i="6"/>
  <c r="AM92" i="6"/>
  <c r="AM88" i="6"/>
  <c r="AM84" i="6"/>
  <c r="AM80" i="6"/>
  <c r="AM76" i="6"/>
  <c r="AM72" i="6"/>
  <c r="AM68" i="6"/>
  <c r="AM64" i="6"/>
  <c r="AM60" i="6"/>
  <c r="AM56" i="6"/>
  <c r="AM52" i="6"/>
  <c r="AM48" i="6"/>
  <c r="AM44" i="6"/>
  <c r="AM40" i="6"/>
  <c r="AM36" i="6"/>
  <c r="AM32" i="6"/>
  <c r="AM28" i="6"/>
  <c r="AM24" i="6"/>
  <c r="AM20" i="6"/>
  <c r="AM16" i="6"/>
  <c r="AM12" i="6"/>
  <c r="AM8" i="6"/>
  <c r="AM185" i="6"/>
  <c r="AM181" i="7" s="1"/>
  <c r="AO160" i="1" s="1"/>
  <c r="AM182" i="6"/>
  <c r="AM178" i="7" s="1"/>
  <c r="AO143" i="1" s="1"/>
  <c r="AM175" i="6"/>
  <c r="AM171" i="7" s="1"/>
  <c r="AO178" i="1" s="1"/>
  <c r="AM173" i="6"/>
  <c r="AM169" i="7" s="1"/>
  <c r="AO173" i="1" s="1"/>
  <c r="AM171" i="6"/>
  <c r="AM167" i="7" s="1"/>
  <c r="AO146" i="1" s="1"/>
  <c r="AM167" i="6"/>
  <c r="AM163" i="7" s="1"/>
  <c r="AO171" i="1" s="1"/>
  <c r="AM163" i="6"/>
  <c r="AM159" i="7" s="1"/>
  <c r="AO154" i="1" s="1"/>
  <c r="AM159" i="6"/>
  <c r="AM155" i="7" s="1"/>
  <c r="AO137" i="1" s="1"/>
  <c r="AM155" i="6"/>
  <c r="AM151" i="7" s="1"/>
  <c r="AO188" i="1" s="1"/>
  <c r="AM151" i="6"/>
  <c r="AM147" i="7" s="1"/>
  <c r="AO130" i="1" s="1"/>
  <c r="AM147" i="6"/>
  <c r="AM143" i="7" s="1"/>
  <c r="AO142" i="1" s="1"/>
  <c r="AM143" i="6"/>
  <c r="AM139" i="7" s="1"/>
  <c r="AO180" i="1" s="1"/>
  <c r="AM139" i="6"/>
  <c r="AM135" i="7" s="1"/>
  <c r="AO176" i="1" s="1"/>
  <c r="AM135" i="6"/>
  <c r="AM131" i="7" s="1"/>
  <c r="AO182" i="1" s="1"/>
  <c r="AM131" i="6"/>
  <c r="AM127" i="7" s="1"/>
  <c r="AO131" i="1" s="1"/>
  <c r="AM127" i="6"/>
  <c r="AM123" i="7" s="1"/>
  <c r="AO149" i="1" s="1"/>
  <c r="AM123" i="6"/>
  <c r="AM119" i="7" s="1"/>
  <c r="AO139" i="1" s="1"/>
  <c r="AM119" i="6"/>
  <c r="AM115" i="6"/>
  <c r="AM111" i="6"/>
  <c r="AM107" i="6"/>
  <c r="AM101" i="6"/>
  <c r="AM97" i="6"/>
  <c r="AM93" i="6"/>
  <c r="AM89" i="6"/>
  <c r="AM85" i="6"/>
  <c r="AM81" i="6"/>
  <c r="AM77" i="6"/>
  <c r="AM73" i="6"/>
  <c r="AM69" i="6"/>
  <c r="AM65" i="6"/>
  <c r="AM61" i="6"/>
  <c r="AM57" i="6"/>
  <c r="AM53" i="6"/>
  <c r="AM49" i="6"/>
  <c r="AM45" i="6"/>
  <c r="AM41" i="6"/>
  <c r="AM37" i="6"/>
  <c r="AM33" i="6"/>
  <c r="AM29" i="6"/>
  <c r="AM25" i="6"/>
  <c r="AM21" i="6"/>
  <c r="AM17" i="6"/>
  <c r="AM13" i="6"/>
  <c r="AM9" i="6"/>
  <c r="W198" i="6"/>
  <c r="W194" i="7" s="1"/>
  <c r="Y191" i="1" s="1"/>
  <c r="W194" i="6"/>
  <c r="W190" i="7" s="1"/>
  <c r="Y155" i="1" s="1"/>
  <c r="W190" i="6"/>
  <c r="W186" i="7" s="1"/>
  <c r="Y192" i="1" s="1"/>
  <c r="W186" i="6"/>
  <c r="W182" i="7" s="1"/>
  <c r="Y172" i="1" s="1"/>
  <c r="W199" i="6"/>
  <c r="W195" i="7" s="1"/>
  <c r="Y141" i="1" s="1"/>
  <c r="W195" i="6"/>
  <c r="W191" i="7" s="1"/>
  <c r="Y163" i="1" s="1"/>
  <c r="W191" i="6"/>
  <c r="W187" i="7" s="1"/>
  <c r="Y194" i="1" s="1"/>
  <c r="W187" i="6"/>
  <c r="W183" i="7" s="1"/>
  <c r="Y181" i="1" s="1"/>
  <c r="W200" i="6"/>
  <c r="W196" i="6"/>
  <c r="W192" i="7" s="1"/>
  <c r="Y159" i="1" s="1"/>
  <c r="W192" i="6"/>
  <c r="W188" i="7" s="1"/>
  <c r="Y195" i="1" s="1"/>
  <c r="W188" i="6"/>
  <c r="W184" i="7" s="1"/>
  <c r="Y187" i="1" s="1"/>
  <c r="W184" i="6"/>
  <c r="W180" i="7" s="1"/>
  <c r="Y170" i="1" s="1"/>
  <c r="W180" i="6"/>
  <c r="W176" i="7" s="1"/>
  <c r="Y128" i="1" s="1"/>
  <c r="W176" i="6"/>
  <c r="W172" i="7" s="1"/>
  <c r="Y183" i="1" s="1"/>
  <c r="W172" i="6"/>
  <c r="W168" i="7" s="1"/>
  <c r="Y151" i="1" s="1"/>
  <c r="W201" i="6"/>
  <c r="W197" i="7" s="1"/>
  <c r="Y174" i="1" s="1"/>
  <c r="W197" i="6"/>
  <c r="W193" i="7" s="1"/>
  <c r="Y169" i="1" s="1"/>
  <c r="W193" i="6"/>
  <c r="W189" i="7" s="1"/>
  <c r="Y196" i="1" s="1"/>
  <c r="W189" i="6"/>
  <c r="W185" i="7" s="1"/>
  <c r="Y190" i="1" s="1"/>
  <c r="W178" i="6"/>
  <c r="W174" i="7" s="1"/>
  <c r="Y147" i="1" s="1"/>
  <c r="W168" i="6"/>
  <c r="W164" i="7" s="1"/>
  <c r="Y153" i="1" s="1"/>
  <c r="W164" i="6"/>
  <c r="W160" i="7" s="1"/>
  <c r="Y161" i="1" s="1"/>
  <c r="W160" i="6"/>
  <c r="W156" i="7" s="1"/>
  <c r="Y144" i="1" s="1"/>
  <c r="W156" i="6"/>
  <c r="W152" i="7" s="1"/>
  <c r="Y167" i="1" s="1"/>
  <c r="W152" i="6"/>
  <c r="W148" i="7" s="1"/>
  <c r="Y165" i="1" s="1"/>
  <c r="W148" i="6"/>
  <c r="W144" i="7" s="1"/>
  <c r="Y177" i="1" s="1"/>
  <c r="W144" i="6"/>
  <c r="W140" i="7" s="1"/>
  <c r="Y125" i="1" s="1"/>
  <c r="W140" i="6"/>
  <c r="W136" i="7" s="1"/>
  <c r="Y175" i="1" s="1"/>
  <c r="W136" i="6"/>
  <c r="W132" i="7" s="1"/>
  <c r="Y184" i="1" s="1"/>
  <c r="W132" i="6"/>
  <c r="W128" i="7" s="1"/>
  <c r="Y164" i="1" s="1"/>
  <c r="W128" i="6"/>
  <c r="W124" i="7" s="1"/>
  <c r="Y104" i="1" s="1"/>
  <c r="W124" i="6"/>
  <c r="W120" i="7" s="1"/>
  <c r="Y135" i="1" s="1"/>
  <c r="W120" i="6"/>
  <c r="W116" i="6"/>
  <c r="W112" i="6"/>
  <c r="W108" i="6"/>
  <c r="W102" i="6"/>
  <c r="W98" i="6"/>
  <c r="W94" i="6"/>
  <c r="W90" i="6"/>
  <c r="W86" i="6"/>
  <c r="W82" i="6"/>
  <c r="W78" i="6"/>
  <c r="W74" i="6"/>
  <c r="W70" i="6"/>
  <c r="W66" i="6"/>
  <c r="W62" i="6"/>
  <c r="W58" i="6"/>
  <c r="W54" i="6"/>
  <c r="W50" i="6"/>
  <c r="W46" i="6"/>
  <c r="W42" i="6"/>
  <c r="W38" i="6"/>
  <c r="W34" i="6"/>
  <c r="W30" i="6"/>
  <c r="W26" i="6"/>
  <c r="W22" i="6"/>
  <c r="W18" i="6"/>
  <c r="W14" i="6"/>
  <c r="W10" i="6"/>
  <c r="W6" i="6"/>
  <c r="W183" i="6"/>
  <c r="W179" i="7" s="1"/>
  <c r="Y148" i="1" s="1"/>
  <c r="W181" i="6"/>
  <c r="W177" i="7" s="1"/>
  <c r="Y140" i="1" s="1"/>
  <c r="W174" i="6"/>
  <c r="W170" i="7" s="1"/>
  <c r="Y152" i="1" s="1"/>
  <c r="W169" i="6"/>
  <c r="W165" i="7" s="1"/>
  <c r="Y158" i="1" s="1"/>
  <c r="W165" i="6"/>
  <c r="W161" i="7" s="1"/>
  <c r="Y156" i="1" s="1"/>
  <c r="W161" i="6"/>
  <c r="W157" i="7" s="1"/>
  <c r="Y179" i="1" s="1"/>
  <c r="W157" i="6"/>
  <c r="W153" i="7" s="1"/>
  <c r="Y132" i="1" s="1"/>
  <c r="W153" i="6"/>
  <c r="W149" i="7" s="1"/>
  <c r="Y168" i="1" s="1"/>
  <c r="W149" i="6"/>
  <c r="W145" i="7" s="1"/>
  <c r="Y162" i="1" s="1"/>
  <c r="W145" i="6"/>
  <c r="W141" i="7" s="1"/>
  <c r="Y123" i="1" s="1"/>
  <c r="W141" i="6"/>
  <c r="W137" i="7" s="1"/>
  <c r="Y150" i="1" s="1"/>
  <c r="W137" i="6"/>
  <c r="W133" i="7" s="1"/>
  <c r="Y126" i="1" s="1"/>
  <c r="W133" i="6"/>
  <c r="W129" i="7" s="1"/>
  <c r="Y121" i="1" s="1"/>
  <c r="W129" i="6"/>
  <c r="W125" i="7" s="1"/>
  <c r="Y193" i="1" s="1"/>
  <c r="W125" i="6"/>
  <c r="W121" i="7" s="1"/>
  <c r="Y134" i="1" s="1"/>
  <c r="W121" i="6"/>
  <c r="W117" i="6"/>
  <c r="W113" i="6"/>
  <c r="W109" i="6"/>
  <c r="W103" i="6"/>
  <c r="W99" i="6"/>
  <c r="W95" i="6"/>
  <c r="W91" i="6"/>
  <c r="W87" i="6"/>
  <c r="W83" i="6"/>
  <c r="W79" i="6"/>
  <c r="W75" i="6"/>
  <c r="W71" i="6"/>
  <c r="W67" i="6"/>
  <c r="W63" i="6"/>
  <c r="W59" i="6"/>
  <c r="W55" i="6"/>
  <c r="W51" i="6"/>
  <c r="W47" i="6"/>
  <c r="W43" i="6"/>
  <c r="W39" i="6"/>
  <c r="W35" i="6"/>
  <c r="W31" i="6"/>
  <c r="W27" i="6"/>
  <c r="W23" i="6"/>
  <c r="W19" i="6"/>
  <c r="W15" i="6"/>
  <c r="W11" i="6"/>
  <c r="W7" i="6"/>
  <c r="W179" i="6"/>
  <c r="W175" i="7" s="1"/>
  <c r="Y189" i="1" s="1"/>
  <c r="W177" i="6"/>
  <c r="W173" i="7" s="1"/>
  <c r="Y185" i="1" s="1"/>
  <c r="W170" i="6"/>
  <c r="W166" i="7" s="1"/>
  <c r="Y133" i="1" s="1"/>
  <c r="W166" i="6"/>
  <c r="W162" i="7" s="1"/>
  <c r="Y145" i="1" s="1"/>
  <c r="W162" i="6"/>
  <c r="W158" i="7" s="1"/>
  <c r="Y198" i="1" s="1"/>
  <c r="W158" i="6"/>
  <c r="W154" i="7" s="1"/>
  <c r="Y136" i="1" s="1"/>
  <c r="W154" i="6"/>
  <c r="W150" i="7" s="1"/>
  <c r="Y124" i="1" s="1"/>
  <c r="W150" i="6"/>
  <c r="W146" i="7" s="1"/>
  <c r="Y186" i="1" s="1"/>
  <c r="W146" i="6"/>
  <c r="W142" i="7" s="1"/>
  <c r="Y115" i="1" s="1"/>
  <c r="W142" i="6"/>
  <c r="W138" i="7" s="1"/>
  <c r="Y157" i="1" s="1"/>
  <c r="W138" i="6"/>
  <c r="W134" i="7" s="1"/>
  <c r="Y138" i="1" s="1"/>
  <c r="W134" i="6"/>
  <c r="W130" i="7" s="1"/>
  <c r="Y127" i="1" s="1"/>
  <c r="W130" i="6"/>
  <c r="W126" i="7" s="1"/>
  <c r="Y197" i="1" s="1"/>
  <c r="W126" i="6"/>
  <c r="W122" i="7" s="1"/>
  <c r="Y166" i="1" s="1"/>
  <c r="W122" i="6"/>
  <c r="W118" i="6"/>
  <c r="W114" i="6"/>
  <c r="W110" i="6"/>
  <c r="W106" i="6"/>
  <c r="W100" i="6"/>
  <c r="W96" i="6"/>
  <c r="W92" i="6"/>
  <c r="W88" i="6"/>
  <c r="W84" i="6"/>
  <c r="W80" i="6"/>
  <c r="W76" i="6"/>
  <c r="W72" i="6"/>
  <c r="W68" i="6"/>
  <c r="W64" i="6"/>
  <c r="W60" i="6"/>
  <c r="W56" i="6"/>
  <c r="W52" i="6"/>
  <c r="W48" i="6"/>
  <c r="W44" i="6"/>
  <c r="W40" i="6"/>
  <c r="W36" i="6"/>
  <c r="W32" i="6"/>
  <c r="W28" i="6"/>
  <c r="W24" i="6"/>
  <c r="W20" i="6"/>
  <c r="W16" i="6"/>
  <c r="W12" i="6"/>
  <c r="W8" i="6"/>
  <c r="W185" i="6"/>
  <c r="W181" i="7" s="1"/>
  <c r="Y160" i="1" s="1"/>
  <c r="W182" i="6"/>
  <c r="W178" i="7" s="1"/>
  <c r="Y143" i="1" s="1"/>
  <c r="W175" i="6"/>
  <c r="W171" i="7" s="1"/>
  <c r="Y178" i="1" s="1"/>
  <c r="W173" i="6"/>
  <c r="W169" i="7" s="1"/>
  <c r="Y173" i="1" s="1"/>
  <c r="W171" i="6"/>
  <c r="W167" i="7" s="1"/>
  <c r="Y146" i="1" s="1"/>
  <c r="W167" i="6"/>
  <c r="W163" i="7" s="1"/>
  <c r="Y171" i="1" s="1"/>
  <c r="W163" i="6"/>
  <c r="W159" i="7" s="1"/>
  <c r="Y154" i="1" s="1"/>
  <c r="W159" i="6"/>
  <c r="W155" i="7" s="1"/>
  <c r="Y137" i="1" s="1"/>
  <c r="W155" i="6"/>
  <c r="W151" i="7" s="1"/>
  <c r="Y188" i="1" s="1"/>
  <c r="W151" i="6"/>
  <c r="W147" i="7" s="1"/>
  <c r="Y130" i="1" s="1"/>
  <c r="W147" i="6"/>
  <c r="W143" i="7" s="1"/>
  <c r="Y142" i="1" s="1"/>
  <c r="W143" i="6"/>
  <c r="W139" i="7" s="1"/>
  <c r="Y180" i="1" s="1"/>
  <c r="W139" i="6"/>
  <c r="W135" i="7" s="1"/>
  <c r="Y176" i="1" s="1"/>
  <c r="W135" i="6"/>
  <c r="W131" i="7" s="1"/>
  <c r="Y182" i="1" s="1"/>
  <c r="W131" i="6"/>
  <c r="W127" i="7" s="1"/>
  <c r="Y131" i="1" s="1"/>
  <c r="W127" i="6"/>
  <c r="W123" i="7" s="1"/>
  <c r="Y149" i="1" s="1"/>
  <c r="W123" i="6"/>
  <c r="W119" i="7" s="1"/>
  <c r="Y139" i="1" s="1"/>
  <c r="W119" i="6"/>
  <c r="W115" i="6"/>
  <c r="W111" i="6"/>
  <c r="W107" i="6"/>
  <c r="W101" i="6"/>
  <c r="W97" i="6"/>
  <c r="W93" i="6"/>
  <c r="W89" i="6"/>
  <c r="W85" i="6"/>
  <c r="W81" i="6"/>
  <c r="W77" i="6"/>
  <c r="W73" i="6"/>
  <c r="W69" i="6"/>
  <c r="W65" i="6"/>
  <c r="W61" i="6"/>
  <c r="W57" i="6"/>
  <c r="W53" i="6"/>
  <c r="W49" i="6"/>
  <c r="W45" i="6"/>
  <c r="W41" i="6"/>
  <c r="W37" i="6"/>
  <c r="W33" i="6"/>
  <c r="W29" i="6"/>
  <c r="W25" i="6"/>
  <c r="W21" i="6"/>
  <c r="W17" i="6"/>
  <c r="W13" i="6"/>
  <c r="W9" i="6"/>
  <c r="G198" i="6"/>
  <c r="G194" i="7" s="1"/>
  <c r="I191" i="1" s="1"/>
  <c r="G194" i="6"/>
  <c r="G190" i="7" s="1"/>
  <c r="I155" i="1" s="1"/>
  <c r="G190" i="6"/>
  <c r="G186" i="7" s="1"/>
  <c r="I192" i="1" s="1"/>
  <c r="G186" i="6"/>
  <c r="G182" i="7" s="1"/>
  <c r="I172" i="1" s="1"/>
  <c r="G199" i="6"/>
  <c r="G195" i="7" s="1"/>
  <c r="I141" i="1" s="1"/>
  <c r="G195" i="6"/>
  <c r="G191" i="7" s="1"/>
  <c r="I163" i="1" s="1"/>
  <c r="G191" i="6"/>
  <c r="G187" i="7" s="1"/>
  <c r="I194" i="1" s="1"/>
  <c r="G187" i="6"/>
  <c r="G183" i="7" s="1"/>
  <c r="I181" i="1" s="1"/>
  <c r="G200" i="6"/>
  <c r="G196" i="6"/>
  <c r="G192" i="7" s="1"/>
  <c r="I159" i="1" s="1"/>
  <c r="G192" i="6"/>
  <c r="G188" i="7" s="1"/>
  <c r="I195" i="1" s="1"/>
  <c r="G188" i="6"/>
  <c r="G184" i="7" s="1"/>
  <c r="I187" i="1" s="1"/>
  <c r="G184" i="6"/>
  <c r="G180" i="7" s="1"/>
  <c r="I170" i="1" s="1"/>
  <c r="G180" i="6"/>
  <c r="G176" i="7" s="1"/>
  <c r="I128" i="1" s="1"/>
  <c r="G176" i="6"/>
  <c r="G172" i="7" s="1"/>
  <c r="I183" i="1" s="1"/>
  <c r="G172" i="6"/>
  <c r="G168" i="7" s="1"/>
  <c r="I151" i="1" s="1"/>
  <c r="G201" i="6"/>
  <c r="G197" i="7" s="1"/>
  <c r="I174" i="1" s="1"/>
  <c r="G197" i="6"/>
  <c r="G193" i="7" s="1"/>
  <c r="I169" i="1" s="1"/>
  <c r="G193" i="6"/>
  <c r="G189" i="7" s="1"/>
  <c r="I196" i="1" s="1"/>
  <c r="G189" i="6"/>
  <c r="G185" i="7" s="1"/>
  <c r="I190" i="1" s="1"/>
  <c r="G178" i="6"/>
  <c r="G174" i="7" s="1"/>
  <c r="I147" i="1" s="1"/>
  <c r="G168" i="6"/>
  <c r="G164" i="7" s="1"/>
  <c r="I153" i="1" s="1"/>
  <c r="G164" i="6"/>
  <c r="G160" i="7" s="1"/>
  <c r="I161" i="1" s="1"/>
  <c r="G160" i="6"/>
  <c r="G156" i="7" s="1"/>
  <c r="I144" i="1" s="1"/>
  <c r="G156" i="6"/>
  <c r="G152" i="7" s="1"/>
  <c r="I167" i="1" s="1"/>
  <c r="G152" i="6"/>
  <c r="G148" i="7" s="1"/>
  <c r="I165" i="1" s="1"/>
  <c r="G148" i="6"/>
  <c r="G144" i="7" s="1"/>
  <c r="I177" i="1" s="1"/>
  <c r="G144" i="6"/>
  <c r="G140" i="7" s="1"/>
  <c r="I125" i="1" s="1"/>
  <c r="G140" i="6"/>
  <c r="G136" i="7" s="1"/>
  <c r="I175" i="1" s="1"/>
  <c r="G136" i="6"/>
  <c r="G132" i="7" s="1"/>
  <c r="I184" i="1" s="1"/>
  <c r="G132" i="6"/>
  <c r="G128" i="7" s="1"/>
  <c r="I164" i="1" s="1"/>
  <c r="G128" i="6"/>
  <c r="G124" i="7" s="1"/>
  <c r="I104" i="1" s="1"/>
  <c r="G124" i="6"/>
  <c r="G120" i="7" s="1"/>
  <c r="I135" i="1" s="1"/>
  <c r="G120" i="6"/>
  <c r="G116" i="6"/>
  <c r="G112" i="6"/>
  <c r="G108" i="6"/>
  <c r="G102" i="6"/>
  <c r="G98" i="6"/>
  <c r="G94" i="6"/>
  <c r="G90" i="6"/>
  <c r="G86" i="6"/>
  <c r="G82" i="6"/>
  <c r="G78" i="6"/>
  <c r="G74" i="6"/>
  <c r="G70" i="6"/>
  <c r="G66" i="6"/>
  <c r="G62" i="6"/>
  <c r="G58" i="6"/>
  <c r="G54" i="6"/>
  <c r="G50" i="6"/>
  <c r="G46" i="6"/>
  <c r="G42" i="6"/>
  <c r="G38" i="6"/>
  <c r="G34" i="6"/>
  <c r="G30" i="6"/>
  <c r="G26" i="6"/>
  <c r="G22" i="6"/>
  <c r="G18" i="6"/>
  <c r="G14" i="6"/>
  <c r="G10" i="6"/>
  <c r="G6" i="6"/>
  <c r="G183" i="6"/>
  <c r="G179" i="7" s="1"/>
  <c r="I148" i="1" s="1"/>
  <c r="G181" i="6"/>
  <c r="G177" i="7" s="1"/>
  <c r="I140" i="1" s="1"/>
  <c r="G174" i="6"/>
  <c r="G170" i="7" s="1"/>
  <c r="I152" i="1" s="1"/>
  <c r="G169" i="6"/>
  <c r="G165" i="7" s="1"/>
  <c r="I158" i="1" s="1"/>
  <c r="G165" i="6"/>
  <c r="G161" i="7" s="1"/>
  <c r="I156" i="1" s="1"/>
  <c r="G161" i="6"/>
  <c r="G157" i="7" s="1"/>
  <c r="I179" i="1" s="1"/>
  <c r="G157" i="6"/>
  <c r="G153" i="7" s="1"/>
  <c r="I132" i="1" s="1"/>
  <c r="G153" i="6"/>
  <c r="G149" i="7" s="1"/>
  <c r="I168" i="1" s="1"/>
  <c r="G149" i="6"/>
  <c r="G145" i="7" s="1"/>
  <c r="I162" i="1" s="1"/>
  <c r="G145" i="6"/>
  <c r="G141" i="7" s="1"/>
  <c r="I123" i="1" s="1"/>
  <c r="G141" i="6"/>
  <c r="G137" i="7" s="1"/>
  <c r="I150" i="1" s="1"/>
  <c r="G137" i="6"/>
  <c r="G133" i="7" s="1"/>
  <c r="I126" i="1" s="1"/>
  <c r="G133" i="6"/>
  <c r="G129" i="7" s="1"/>
  <c r="I121" i="1" s="1"/>
  <c r="G129" i="6"/>
  <c r="G125" i="7" s="1"/>
  <c r="I193" i="1" s="1"/>
  <c r="G125" i="6"/>
  <c r="G121" i="7" s="1"/>
  <c r="I134" i="1" s="1"/>
  <c r="G121" i="6"/>
  <c r="G117" i="6"/>
  <c r="G113" i="6"/>
  <c r="G109" i="6"/>
  <c r="G103" i="6"/>
  <c r="G99" i="6"/>
  <c r="G95" i="6"/>
  <c r="G91" i="6"/>
  <c r="G87" i="6"/>
  <c r="G83" i="6"/>
  <c r="G79" i="6"/>
  <c r="G75" i="6"/>
  <c r="G71" i="6"/>
  <c r="G67" i="6"/>
  <c r="G63" i="6"/>
  <c r="G59" i="6"/>
  <c r="G55" i="6"/>
  <c r="G51" i="6"/>
  <c r="G47" i="6"/>
  <c r="G43" i="6"/>
  <c r="G39" i="6"/>
  <c r="G35" i="6"/>
  <c r="G31" i="6"/>
  <c r="G27" i="6"/>
  <c r="G23" i="6"/>
  <c r="G19" i="6"/>
  <c r="G15" i="6"/>
  <c r="G11" i="6"/>
  <c r="G7" i="6"/>
  <c r="G179" i="6"/>
  <c r="G175" i="7" s="1"/>
  <c r="I189" i="1" s="1"/>
  <c r="G177" i="6"/>
  <c r="G173" i="7" s="1"/>
  <c r="I185" i="1" s="1"/>
  <c r="G170" i="6"/>
  <c r="G166" i="7" s="1"/>
  <c r="I133" i="1" s="1"/>
  <c r="G166" i="6"/>
  <c r="G162" i="7" s="1"/>
  <c r="I145" i="1" s="1"/>
  <c r="G162" i="6"/>
  <c r="G158" i="7" s="1"/>
  <c r="I198" i="1" s="1"/>
  <c r="G158" i="6"/>
  <c r="G154" i="7" s="1"/>
  <c r="I136" i="1" s="1"/>
  <c r="G154" i="6"/>
  <c r="G150" i="7" s="1"/>
  <c r="I124" i="1" s="1"/>
  <c r="G150" i="6"/>
  <c r="G146" i="7" s="1"/>
  <c r="I186" i="1" s="1"/>
  <c r="G146" i="6"/>
  <c r="G142" i="7" s="1"/>
  <c r="I115" i="1" s="1"/>
  <c r="G142" i="6"/>
  <c r="G138" i="7" s="1"/>
  <c r="I157" i="1" s="1"/>
  <c r="G138" i="6"/>
  <c r="G134" i="7" s="1"/>
  <c r="I138" i="1" s="1"/>
  <c r="G134" i="6"/>
  <c r="G130" i="7" s="1"/>
  <c r="I127" i="1" s="1"/>
  <c r="G130" i="6"/>
  <c r="G126" i="7" s="1"/>
  <c r="I197" i="1" s="1"/>
  <c r="G126" i="6"/>
  <c r="G122" i="7" s="1"/>
  <c r="I166" i="1" s="1"/>
  <c r="G122" i="6"/>
  <c r="G118" i="6"/>
  <c r="G114" i="6"/>
  <c r="G110" i="6"/>
  <c r="G106" i="6"/>
  <c r="G100" i="6"/>
  <c r="G96" i="6"/>
  <c r="G92" i="6"/>
  <c r="G88" i="6"/>
  <c r="G84" i="6"/>
  <c r="G80" i="6"/>
  <c r="G76" i="6"/>
  <c r="G72" i="6"/>
  <c r="G68" i="6"/>
  <c r="G64" i="6"/>
  <c r="G60" i="6"/>
  <c r="G56" i="6"/>
  <c r="G52" i="6"/>
  <c r="G48" i="6"/>
  <c r="G44" i="6"/>
  <c r="G40" i="6"/>
  <c r="G36" i="6"/>
  <c r="G32" i="6"/>
  <c r="G28" i="6"/>
  <c r="G24" i="6"/>
  <c r="G20" i="6"/>
  <c r="G16" i="6"/>
  <c r="G12" i="6"/>
  <c r="G8" i="6"/>
  <c r="G185" i="6"/>
  <c r="G181" i="7" s="1"/>
  <c r="I160" i="1" s="1"/>
  <c r="G182" i="6"/>
  <c r="G178" i="7" s="1"/>
  <c r="I143" i="1" s="1"/>
  <c r="G175" i="6"/>
  <c r="G171" i="7" s="1"/>
  <c r="I178" i="1" s="1"/>
  <c r="G173" i="6"/>
  <c r="G169" i="7" s="1"/>
  <c r="I173" i="1" s="1"/>
  <c r="G171" i="6"/>
  <c r="G167" i="7" s="1"/>
  <c r="I146" i="1" s="1"/>
  <c r="G167" i="6"/>
  <c r="G163" i="7" s="1"/>
  <c r="I171" i="1" s="1"/>
  <c r="G163" i="6"/>
  <c r="G159" i="7" s="1"/>
  <c r="I154" i="1" s="1"/>
  <c r="G159" i="6"/>
  <c r="G155" i="7" s="1"/>
  <c r="I137" i="1" s="1"/>
  <c r="G155" i="6"/>
  <c r="G151" i="7" s="1"/>
  <c r="I188" i="1" s="1"/>
  <c r="G151" i="6"/>
  <c r="G147" i="7" s="1"/>
  <c r="I130" i="1" s="1"/>
  <c r="G147" i="6"/>
  <c r="G143" i="7" s="1"/>
  <c r="I142" i="1" s="1"/>
  <c r="G143" i="6"/>
  <c r="G139" i="7" s="1"/>
  <c r="I180" i="1" s="1"/>
  <c r="G139" i="6"/>
  <c r="G135" i="7" s="1"/>
  <c r="I176" i="1" s="1"/>
  <c r="G135" i="6"/>
  <c r="G131" i="7" s="1"/>
  <c r="I182" i="1" s="1"/>
  <c r="G131" i="6"/>
  <c r="G127" i="7" s="1"/>
  <c r="I131" i="1" s="1"/>
  <c r="G127" i="6"/>
  <c r="G123" i="7" s="1"/>
  <c r="I149" i="1" s="1"/>
  <c r="G123" i="6"/>
  <c r="G119" i="7" s="1"/>
  <c r="I139" i="1" s="1"/>
  <c r="G119" i="6"/>
  <c r="G115" i="6"/>
  <c r="G111" i="6"/>
  <c r="G107" i="6"/>
  <c r="G101" i="6"/>
  <c r="G97" i="6"/>
  <c r="G93" i="6"/>
  <c r="G89" i="6"/>
  <c r="G85" i="6"/>
  <c r="G81" i="6"/>
  <c r="G77" i="6"/>
  <c r="G73" i="6"/>
  <c r="G69" i="6"/>
  <c r="G65" i="6"/>
  <c r="G61" i="6"/>
  <c r="G57" i="6"/>
  <c r="G53" i="6"/>
  <c r="G49" i="6"/>
  <c r="G45" i="6"/>
  <c r="G41" i="6"/>
  <c r="G37" i="6"/>
  <c r="G33" i="6"/>
  <c r="G29" i="6"/>
  <c r="G25" i="6"/>
  <c r="G21" i="6"/>
  <c r="G17" i="6"/>
  <c r="G13" i="6"/>
  <c r="G9" i="6"/>
  <c r="AP179" i="6"/>
  <c r="AP175" i="7" s="1"/>
  <c r="AR189" i="1" s="1"/>
  <c r="AP111" i="6"/>
  <c r="AP29" i="6"/>
  <c r="AP116" i="6"/>
  <c r="AP26" i="6"/>
  <c r="AP121" i="6"/>
  <c r="AP31" i="6"/>
  <c r="AP126" i="6"/>
  <c r="AP122" i="7" s="1"/>
  <c r="AR166" i="1" s="1"/>
  <c r="AP44" i="6"/>
  <c r="Z201" i="6"/>
  <c r="Z197" i="7" s="1"/>
  <c r="AB174" i="1" s="1"/>
  <c r="Z197" i="6"/>
  <c r="Z193" i="7" s="1"/>
  <c r="AB169" i="1" s="1"/>
  <c r="Z193" i="6"/>
  <c r="Z189" i="7" s="1"/>
  <c r="AB196" i="1" s="1"/>
  <c r="Z189" i="6"/>
  <c r="Z185" i="7" s="1"/>
  <c r="AB190" i="1" s="1"/>
  <c r="Z185" i="6"/>
  <c r="Z181" i="7" s="1"/>
  <c r="AB160" i="1" s="1"/>
  <c r="Z198" i="6"/>
  <c r="Z194" i="7" s="1"/>
  <c r="AB191" i="1" s="1"/>
  <c r="Z194" i="6"/>
  <c r="Z190" i="7" s="1"/>
  <c r="AB155" i="1" s="1"/>
  <c r="Z190" i="6"/>
  <c r="Z186" i="7" s="1"/>
  <c r="AB192" i="1" s="1"/>
  <c r="Z186" i="6"/>
  <c r="Z182" i="7" s="1"/>
  <c r="AB172" i="1" s="1"/>
  <c r="Z199" i="6"/>
  <c r="Z195" i="7" s="1"/>
  <c r="AB141" i="1" s="1"/>
  <c r="Z195" i="6"/>
  <c r="Z191" i="7" s="1"/>
  <c r="AB163" i="1" s="1"/>
  <c r="Z191" i="6"/>
  <c r="Z187" i="7" s="1"/>
  <c r="AB194" i="1" s="1"/>
  <c r="Z187" i="6"/>
  <c r="Z183" i="7" s="1"/>
  <c r="AB181" i="1" s="1"/>
  <c r="Z183" i="6"/>
  <c r="Z179" i="7" s="1"/>
  <c r="AB148" i="1" s="1"/>
  <c r="Z179" i="6"/>
  <c r="Z175" i="7" s="1"/>
  <c r="AB189" i="1" s="1"/>
  <c r="Z175" i="6"/>
  <c r="Z171" i="7" s="1"/>
  <c r="AB178" i="1" s="1"/>
  <c r="Z200" i="6"/>
  <c r="Z196" i="6"/>
  <c r="Z192" i="7" s="1"/>
  <c r="AB159" i="1" s="1"/>
  <c r="Z192" i="6"/>
  <c r="Z188" i="7" s="1"/>
  <c r="AB195" i="1" s="1"/>
  <c r="Z188" i="6"/>
  <c r="Z184" i="7" s="1"/>
  <c r="AB187" i="1" s="1"/>
  <c r="Z177" i="6"/>
  <c r="Z173" i="7" s="1"/>
  <c r="AB185" i="1" s="1"/>
  <c r="Z171" i="6"/>
  <c r="Z167" i="7" s="1"/>
  <c r="AB146" i="1" s="1"/>
  <c r="Z167" i="6"/>
  <c r="Z163" i="7" s="1"/>
  <c r="AB171" i="1" s="1"/>
  <c r="Z163" i="6"/>
  <c r="Z159" i="7" s="1"/>
  <c r="AB154" i="1" s="1"/>
  <c r="Z159" i="6"/>
  <c r="Z155" i="7" s="1"/>
  <c r="AB137" i="1" s="1"/>
  <c r="Z155" i="6"/>
  <c r="Z151" i="7" s="1"/>
  <c r="AB188" i="1" s="1"/>
  <c r="Z151" i="6"/>
  <c r="Z147" i="7" s="1"/>
  <c r="AB130" i="1" s="1"/>
  <c r="Z147" i="6"/>
  <c r="Z143" i="7" s="1"/>
  <c r="AB142" i="1" s="1"/>
  <c r="Z143" i="6"/>
  <c r="Z139" i="7" s="1"/>
  <c r="AB180" i="1" s="1"/>
  <c r="Z139" i="6"/>
  <c r="Z135" i="7" s="1"/>
  <c r="AB176" i="1" s="1"/>
  <c r="Z135" i="6"/>
  <c r="Z131" i="7" s="1"/>
  <c r="AB182" i="1" s="1"/>
  <c r="Z131" i="6"/>
  <c r="Z127" i="7" s="1"/>
  <c r="AB131" i="1" s="1"/>
  <c r="Z127" i="6"/>
  <c r="Z123" i="7" s="1"/>
  <c r="AB149" i="1" s="1"/>
  <c r="Z123" i="6"/>
  <c r="Z119" i="7" s="1"/>
  <c r="AB139" i="1" s="1"/>
  <c r="Z119" i="6"/>
  <c r="Z115" i="6"/>
  <c r="Z111" i="6"/>
  <c r="Z107" i="6"/>
  <c r="Z101" i="6"/>
  <c r="Z97" i="6"/>
  <c r="Z93" i="6"/>
  <c r="Z89" i="6"/>
  <c r="Z85" i="6"/>
  <c r="Z81" i="6"/>
  <c r="Z77" i="6"/>
  <c r="Z73" i="6"/>
  <c r="Z69" i="6"/>
  <c r="Z65" i="6"/>
  <c r="Z61" i="6"/>
  <c r="Z57" i="6"/>
  <c r="Z53" i="6"/>
  <c r="Z49" i="6"/>
  <c r="Z45" i="6"/>
  <c r="Z41" i="6"/>
  <c r="Z37" i="6"/>
  <c r="Z33" i="6"/>
  <c r="Z29" i="6"/>
  <c r="Z25" i="6"/>
  <c r="Z21" i="6"/>
  <c r="Z17" i="6"/>
  <c r="Z13" i="6"/>
  <c r="Z9" i="6"/>
  <c r="Z182" i="6"/>
  <c r="Z178" i="7" s="1"/>
  <c r="AB143" i="1" s="1"/>
  <c r="Z180" i="6"/>
  <c r="Z176" i="7" s="1"/>
  <c r="AB128" i="1" s="1"/>
  <c r="Z173" i="6"/>
  <c r="Z169" i="7" s="1"/>
  <c r="AB173" i="1" s="1"/>
  <c r="Z168" i="6"/>
  <c r="Z164" i="7" s="1"/>
  <c r="AB153" i="1" s="1"/>
  <c r="Z164" i="6"/>
  <c r="Z160" i="7" s="1"/>
  <c r="AB161" i="1" s="1"/>
  <c r="Z160" i="6"/>
  <c r="Z156" i="7" s="1"/>
  <c r="AB144" i="1" s="1"/>
  <c r="Z156" i="6"/>
  <c r="Z152" i="7" s="1"/>
  <c r="AB167" i="1" s="1"/>
  <c r="Z152" i="6"/>
  <c r="Z148" i="7" s="1"/>
  <c r="AB165" i="1" s="1"/>
  <c r="Z148" i="6"/>
  <c r="Z144" i="7" s="1"/>
  <c r="AB177" i="1" s="1"/>
  <c r="Z144" i="6"/>
  <c r="Z140" i="7" s="1"/>
  <c r="AB125" i="1" s="1"/>
  <c r="Z140" i="6"/>
  <c r="Z136" i="7" s="1"/>
  <c r="AB175" i="1" s="1"/>
  <c r="Z136" i="6"/>
  <c r="Z132" i="7" s="1"/>
  <c r="AB184" i="1" s="1"/>
  <c r="Z132" i="6"/>
  <c r="Z128" i="7" s="1"/>
  <c r="AB164" i="1" s="1"/>
  <c r="Z128" i="6"/>
  <c r="Z124" i="7" s="1"/>
  <c r="AB104" i="1" s="1"/>
  <c r="Z124" i="6"/>
  <c r="Z120" i="7" s="1"/>
  <c r="AB135" i="1" s="1"/>
  <c r="Z120" i="6"/>
  <c r="Z116" i="6"/>
  <c r="Z112" i="6"/>
  <c r="Z108" i="6"/>
  <c r="Z102" i="6"/>
  <c r="Z98" i="6"/>
  <c r="Z94" i="6"/>
  <c r="Z90" i="6"/>
  <c r="Z86" i="6"/>
  <c r="Z82" i="6"/>
  <c r="Z78" i="6"/>
  <c r="Z74" i="6"/>
  <c r="Z70" i="6"/>
  <c r="Z66" i="6"/>
  <c r="Z62" i="6"/>
  <c r="Z58" i="6"/>
  <c r="Z54" i="6"/>
  <c r="Z50" i="6"/>
  <c r="Z46" i="6"/>
  <c r="Z42" i="6"/>
  <c r="Z38" i="6"/>
  <c r="Z34" i="6"/>
  <c r="Z30" i="6"/>
  <c r="Z26" i="6"/>
  <c r="Z22" i="6"/>
  <c r="Z18" i="6"/>
  <c r="Z14" i="6"/>
  <c r="Z10" i="6"/>
  <c r="Z6" i="6"/>
  <c r="Z178" i="6"/>
  <c r="Z174" i="7" s="1"/>
  <c r="AB147" i="1" s="1"/>
  <c r="Z176" i="6"/>
  <c r="Z172" i="7" s="1"/>
  <c r="AB183" i="1" s="1"/>
  <c r="Z169" i="6"/>
  <c r="Z165" i="7" s="1"/>
  <c r="AB158" i="1" s="1"/>
  <c r="Z165" i="6"/>
  <c r="Z161" i="7" s="1"/>
  <c r="AB156" i="1" s="1"/>
  <c r="Z161" i="6"/>
  <c r="Z157" i="7" s="1"/>
  <c r="AB179" i="1" s="1"/>
  <c r="Z157" i="6"/>
  <c r="Z153" i="7" s="1"/>
  <c r="AB132" i="1" s="1"/>
  <c r="Z153" i="6"/>
  <c r="Z149" i="7" s="1"/>
  <c r="AB168" i="1" s="1"/>
  <c r="Z149" i="6"/>
  <c r="Z145" i="7" s="1"/>
  <c r="AB162" i="1" s="1"/>
  <c r="Z145" i="6"/>
  <c r="Z141" i="7" s="1"/>
  <c r="AB123" i="1" s="1"/>
  <c r="Z141" i="6"/>
  <c r="Z137" i="7" s="1"/>
  <c r="AB150" i="1" s="1"/>
  <c r="Z137" i="6"/>
  <c r="Z133" i="7" s="1"/>
  <c r="AB126" i="1" s="1"/>
  <c r="Z133" i="6"/>
  <c r="Z129" i="7" s="1"/>
  <c r="AB121" i="1" s="1"/>
  <c r="Z129" i="6"/>
  <c r="Z125" i="7" s="1"/>
  <c r="AB193" i="1" s="1"/>
  <c r="Z125" i="6"/>
  <c r="Z121" i="7" s="1"/>
  <c r="AB134" i="1" s="1"/>
  <c r="Z121" i="6"/>
  <c r="Z117" i="6"/>
  <c r="Z113" i="6"/>
  <c r="Z109" i="6"/>
  <c r="Z103" i="6"/>
  <c r="Z99" i="6"/>
  <c r="Z95" i="6"/>
  <c r="Z91" i="6"/>
  <c r="Z87" i="6"/>
  <c r="Z83" i="6"/>
  <c r="Z79" i="6"/>
  <c r="Z75" i="6"/>
  <c r="Z71" i="6"/>
  <c r="Z67" i="6"/>
  <c r="Z63" i="6"/>
  <c r="Z59" i="6"/>
  <c r="Z55" i="6"/>
  <c r="Z51" i="6"/>
  <c r="Z47" i="6"/>
  <c r="Z43" i="6"/>
  <c r="Z39" i="6"/>
  <c r="Z35" i="6"/>
  <c r="Z31" i="6"/>
  <c r="Z27" i="6"/>
  <c r="Z23" i="6"/>
  <c r="Z19" i="6"/>
  <c r="Z15" i="6"/>
  <c r="Z11" i="6"/>
  <c r="Z7" i="6"/>
  <c r="Z184" i="6"/>
  <c r="Z180" i="7" s="1"/>
  <c r="AB170" i="1" s="1"/>
  <c r="Z181" i="6"/>
  <c r="Z177" i="7" s="1"/>
  <c r="AB140" i="1" s="1"/>
  <c r="Z174" i="6"/>
  <c r="Z170" i="7" s="1"/>
  <c r="AB152" i="1" s="1"/>
  <c r="Z172" i="6"/>
  <c r="Z168" i="7" s="1"/>
  <c r="AB151" i="1" s="1"/>
  <c r="Z170" i="6"/>
  <c r="Z166" i="7" s="1"/>
  <c r="AB133" i="1" s="1"/>
  <c r="Z166" i="6"/>
  <c r="Z162" i="7" s="1"/>
  <c r="AB145" i="1" s="1"/>
  <c r="Z162" i="6"/>
  <c r="Z158" i="7" s="1"/>
  <c r="AB198" i="1" s="1"/>
  <c r="Z158" i="6"/>
  <c r="Z154" i="7" s="1"/>
  <c r="AB136" i="1" s="1"/>
  <c r="Z154" i="6"/>
  <c r="Z150" i="7" s="1"/>
  <c r="AB124" i="1" s="1"/>
  <c r="Z150" i="6"/>
  <c r="Z146" i="7" s="1"/>
  <c r="AB186" i="1" s="1"/>
  <c r="Z146" i="6"/>
  <c r="Z142" i="7" s="1"/>
  <c r="AB115" i="1" s="1"/>
  <c r="Z142" i="6"/>
  <c r="Z138" i="7" s="1"/>
  <c r="AB157" i="1" s="1"/>
  <c r="Z138" i="6"/>
  <c r="Z134" i="7" s="1"/>
  <c r="AB138" i="1" s="1"/>
  <c r="Z134" i="6"/>
  <c r="Z130" i="7" s="1"/>
  <c r="AB127" i="1" s="1"/>
  <c r="Z130" i="6"/>
  <c r="Z126" i="7" s="1"/>
  <c r="AB197" i="1" s="1"/>
  <c r="Z126" i="6"/>
  <c r="Z122" i="7" s="1"/>
  <c r="AB166" i="1" s="1"/>
  <c r="Z122" i="6"/>
  <c r="Z118" i="6"/>
  <c r="Z114" i="6"/>
  <c r="Z110" i="6"/>
  <c r="Z106" i="6"/>
  <c r="Z100" i="6"/>
  <c r="Z96" i="6"/>
  <c r="Z92" i="6"/>
  <c r="Z88" i="6"/>
  <c r="Z84" i="6"/>
  <c r="Z80" i="6"/>
  <c r="Z76" i="6"/>
  <c r="Z72" i="6"/>
  <c r="Z68" i="6"/>
  <c r="Z64" i="6"/>
  <c r="Z60" i="6"/>
  <c r="Z56" i="6"/>
  <c r="Z52" i="6"/>
  <c r="Z48" i="6"/>
  <c r="Z44" i="6"/>
  <c r="Z40" i="6"/>
  <c r="Z36" i="6"/>
  <c r="Z32" i="6"/>
  <c r="Z28" i="6"/>
  <c r="Z24" i="6"/>
  <c r="Z20" i="6"/>
  <c r="Z16" i="6"/>
  <c r="Z12" i="6"/>
  <c r="Z8" i="6"/>
  <c r="F13" i="19"/>
  <c r="F5" i="19"/>
  <c r="AW189" i="6"/>
  <c r="AW185" i="7" s="1"/>
  <c r="AY190" i="1" s="1"/>
  <c r="AW170" i="6"/>
  <c r="AW166" i="7" s="1"/>
  <c r="AY133" i="1" s="1"/>
  <c r="AW130" i="6"/>
  <c r="AW126" i="7" s="1"/>
  <c r="AY197" i="1" s="1"/>
  <c r="AW84" i="6"/>
  <c r="AW40" i="6"/>
  <c r="AW176" i="6"/>
  <c r="AW172" i="7" s="1"/>
  <c r="AY183" i="1" s="1"/>
  <c r="AW131" i="6"/>
  <c r="AW127" i="7" s="1"/>
  <c r="AY131" i="1" s="1"/>
  <c r="AW85" i="6"/>
  <c r="AW45" i="6"/>
  <c r="AW179" i="6"/>
  <c r="AW175" i="7" s="1"/>
  <c r="AY189" i="1" s="1"/>
  <c r="AW132" i="6"/>
  <c r="AW128" i="7" s="1"/>
  <c r="AY164" i="1" s="1"/>
  <c r="AW90" i="6"/>
  <c r="AW46" i="6"/>
  <c r="AW177" i="6"/>
  <c r="AW173" i="7" s="1"/>
  <c r="AY185" i="1" s="1"/>
  <c r="AW137" i="6"/>
  <c r="AW133" i="7" s="1"/>
  <c r="AY126" i="1" s="1"/>
  <c r="AW91" i="6"/>
  <c r="AW47" i="6"/>
  <c r="AW7" i="6"/>
  <c r="AG200" i="6"/>
  <c r="AG196" i="6"/>
  <c r="AG192" i="7" s="1"/>
  <c r="AI159" i="1" s="1"/>
  <c r="AG192" i="6"/>
  <c r="AG188" i="7" s="1"/>
  <c r="AI195" i="1" s="1"/>
  <c r="AG188" i="6"/>
  <c r="AG184" i="7" s="1"/>
  <c r="AI187" i="1" s="1"/>
  <c r="AG184" i="6"/>
  <c r="AG180" i="7" s="1"/>
  <c r="AI170" i="1" s="1"/>
  <c r="AG201" i="6"/>
  <c r="AG197" i="7" s="1"/>
  <c r="AI174" i="1" s="1"/>
  <c r="AG197" i="6"/>
  <c r="AG193" i="7" s="1"/>
  <c r="AI169" i="1" s="1"/>
  <c r="AG193" i="6"/>
  <c r="AG189" i="7" s="1"/>
  <c r="AI196" i="1" s="1"/>
  <c r="AG189" i="6"/>
  <c r="AG185" i="7" s="1"/>
  <c r="AI190" i="1" s="1"/>
  <c r="AG185" i="6"/>
  <c r="AG181" i="7" s="1"/>
  <c r="AI160" i="1" s="1"/>
  <c r="AG198" i="6"/>
  <c r="AG194" i="7" s="1"/>
  <c r="AI191" i="1" s="1"/>
  <c r="AG194" i="6"/>
  <c r="AG190" i="7" s="1"/>
  <c r="AI155" i="1" s="1"/>
  <c r="AG190" i="6"/>
  <c r="AG186" i="7" s="1"/>
  <c r="AI192" i="1" s="1"/>
  <c r="AG186" i="6"/>
  <c r="AG182" i="7" s="1"/>
  <c r="AI172" i="1" s="1"/>
  <c r="AG182" i="6"/>
  <c r="AG178" i="7" s="1"/>
  <c r="AI143" i="1" s="1"/>
  <c r="AG178" i="6"/>
  <c r="AG174" i="7" s="1"/>
  <c r="AI147" i="1" s="1"/>
  <c r="AG174" i="6"/>
  <c r="AG170" i="7" s="1"/>
  <c r="AI152" i="1" s="1"/>
  <c r="AG199" i="6"/>
  <c r="AG195" i="7" s="1"/>
  <c r="AI141" i="1" s="1"/>
  <c r="AG195" i="6"/>
  <c r="AG191" i="7" s="1"/>
  <c r="AI163" i="1" s="1"/>
  <c r="AG191" i="6"/>
  <c r="AG187" i="7" s="1"/>
  <c r="AI194" i="1" s="1"/>
  <c r="AG187" i="6"/>
  <c r="AG183" i="7" s="1"/>
  <c r="AI181" i="1" s="1"/>
  <c r="AG180" i="6"/>
  <c r="AG176" i="7" s="1"/>
  <c r="AI128" i="1" s="1"/>
  <c r="AG173" i="6"/>
  <c r="AG169" i="7" s="1"/>
  <c r="AI173" i="1" s="1"/>
  <c r="AG170" i="6"/>
  <c r="AG166" i="7" s="1"/>
  <c r="AI133" i="1" s="1"/>
  <c r="AG166" i="6"/>
  <c r="AG162" i="7" s="1"/>
  <c r="AI145" i="1" s="1"/>
  <c r="AG162" i="6"/>
  <c r="AG158" i="7" s="1"/>
  <c r="AI198" i="1" s="1"/>
  <c r="AG158" i="6"/>
  <c r="AG154" i="7" s="1"/>
  <c r="AI136" i="1" s="1"/>
  <c r="AG154" i="6"/>
  <c r="AG150" i="7" s="1"/>
  <c r="AI124" i="1" s="1"/>
  <c r="AG150" i="6"/>
  <c r="AG146" i="7" s="1"/>
  <c r="AI186" i="1" s="1"/>
  <c r="AG146" i="6"/>
  <c r="AG142" i="7" s="1"/>
  <c r="AI115" i="1" s="1"/>
  <c r="AG142" i="6"/>
  <c r="AG138" i="7" s="1"/>
  <c r="AI157" i="1" s="1"/>
  <c r="AG138" i="6"/>
  <c r="AG134" i="7" s="1"/>
  <c r="AI138" i="1" s="1"/>
  <c r="AG134" i="6"/>
  <c r="AG130" i="7" s="1"/>
  <c r="AI127" i="1" s="1"/>
  <c r="AG130" i="6"/>
  <c r="AG126" i="7" s="1"/>
  <c r="AI197" i="1" s="1"/>
  <c r="AG126" i="6"/>
  <c r="AG122" i="7" s="1"/>
  <c r="AI166" i="1" s="1"/>
  <c r="AG122" i="6"/>
  <c r="AG118" i="6"/>
  <c r="AG114" i="6"/>
  <c r="AG110" i="6"/>
  <c r="AG106" i="6"/>
  <c r="AG100" i="6"/>
  <c r="AG96" i="6"/>
  <c r="AG92" i="6"/>
  <c r="AG88" i="6"/>
  <c r="AG84" i="6"/>
  <c r="AG80" i="6"/>
  <c r="AG76" i="6"/>
  <c r="AG72" i="6"/>
  <c r="AG68" i="6"/>
  <c r="AG64" i="6"/>
  <c r="AG60" i="6"/>
  <c r="AG56" i="6"/>
  <c r="AG52" i="6"/>
  <c r="AG48" i="6"/>
  <c r="AG44" i="6"/>
  <c r="AG40" i="6"/>
  <c r="AG36" i="6"/>
  <c r="AG32" i="6"/>
  <c r="AG28" i="6"/>
  <c r="AG24" i="6"/>
  <c r="AG20" i="6"/>
  <c r="AG16" i="6"/>
  <c r="AG12" i="6"/>
  <c r="AG8" i="6"/>
  <c r="AG183" i="6"/>
  <c r="AG179" i="7" s="1"/>
  <c r="AI148" i="1" s="1"/>
  <c r="AG176" i="6"/>
  <c r="AG172" i="7" s="1"/>
  <c r="AI183" i="1" s="1"/>
  <c r="AG171" i="6"/>
  <c r="AG167" i="7" s="1"/>
  <c r="AI146" i="1" s="1"/>
  <c r="AG167" i="6"/>
  <c r="AG163" i="7" s="1"/>
  <c r="AI171" i="1" s="1"/>
  <c r="AG163" i="6"/>
  <c r="AG159" i="7" s="1"/>
  <c r="AI154" i="1" s="1"/>
  <c r="AG159" i="6"/>
  <c r="AG155" i="7" s="1"/>
  <c r="AI137" i="1" s="1"/>
  <c r="AG155" i="6"/>
  <c r="AG151" i="7" s="1"/>
  <c r="AI188" i="1" s="1"/>
  <c r="AG151" i="6"/>
  <c r="AG147" i="7" s="1"/>
  <c r="AI130" i="1" s="1"/>
  <c r="AG147" i="6"/>
  <c r="AG143" i="7" s="1"/>
  <c r="AI142" i="1" s="1"/>
  <c r="AG143" i="6"/>
  <c r="AG139" i="7" s="1"/>
  <c r="AI180" i="1" s="1"/>
  <c r="AG139" i="6"/>
  <c r="AG135" i="7" s="1"/>
  <c r="AI176" i="1" s="1"/>
  <c r="AG135" i="6"/>
  <c r="AG131" i="7" s="1"/>
  <c r="AI182" i="1" s="1"/>
  <c r="AG131" i="6"/>
  <c r="AG127" i="7" s="1"/>
  <c r="AI131" i="1" s="1"/>
  <c r="AG127" i="6"/>
  <c r="AG123" i="7" s="1"/>
  <c r="AI149" i="1" s="1"/>
  <c r="AG123" i="6"/>
  <c r="AG119" i="7" s="1"/>
  <c r="AI139" i="1" s="1"/>
  <c r="AG119" i="6"/>
  <c r="AG115" i="6"/>
  <c r="AG111" i="6"/>
  <c r="AG107" i="6"/>
  <c r="AG101" i="6"/>
  <c r="AG97" i="6"/>
  <c r="AG93" i="6"/>
  <c r="AG89" i="6"/>
  <c r="AG85" i="6"/>
  <c r="AG81" i="6"/>
  <c r="AG77" i="6"/>
  <c r="AG73" i="6"/>
  <c r="AG69" i="6"/>
  <c r="AG65" i="6"/>
  <c r="AG61" i="6"/>
  <c r="AG57" i="6"/>
  <c r="AG53" i="6"/>
  <c r="AG49" i="6"/>
  <c r="AG45" i="6"/>
  <c r="AG41" i="6"/>
  <c r="AG37" i="6"/>
  <c r="AG33" i="6"/>
  <c r="AG29" i="6"/>
  <c r="AG25" i="6"/>
  <c r="AG21" i="6"/>
  <c r="AG17" i="6"/>
  <c r="AG13" i="6"/>
  <c r="AG9" i="6"/>
  <c r="AG181" i="6"/>
  <c r="AG177" i="7" s="1"/>
  <c r="AI140" i="1" s="1"/>
  <c r="AG179" i="6"/>
  <c r="AG175" i="7" s="1"/>
  <c r="AI189" i="1" s="1"/>
  <c r="AG172" i="6"/>
  <c r="AG168" i="7" s="1"/>
  <c r="AI151" i="1" s="1"/>
  <c r="AG168" i="6"/>
  <c r="AG164" i="7" s="1"/>
  <c r="AI153" i="1" s="1"/>
  <c r="AG164" i="6"/>
  <c r="AG160" i="7" s="1"/>
  <c r="AI161" i="1" s="1"/>
  <c r="AG160" i="6"/>
  <c r="AG156" i="7" s="1"/>
  <c r="AI144" i="1" s="1"/>
  <c r="AG156" i="6"/>
  <c r="AG152" i="7" s="1"/>
  <c r="AI167" i="1" s="1"/>
  <c r="AG152" i="6"/>
  <c r="AG148" i="7" s="1"/>
  <c r="AI165" i="1" s="1"/>
  <c r="AG148" i="6"/>
  <c r="AG144" i="7" s="1"/>
  <c r="AI177" i="1" s="1"/>
  <c r="AG144" i="6"/>
  <c r="AG140" i="7" s="1"/>
  <c r="AI125" i="1" s="1"/>
  <c r="AG140" i="6"/>
  <c r="AG136" i="7" s="1"/>
  <c r="AI175" i="1" s="1"/>
  <c r="AG136" i="6"/>
  <c r="AG132" i="7" s="1"/>
  <c r="AI184" i="1" s="1"/>
  <c r="AG132" i="6"/>
  <c r="AG128" i="7" s="1"/>
  <c r="AI164" i="1" s="1"/>
  <c r="AG128" i="6"/>
  <c r="AG124" i="7" s="1"/>
  <c r="AI104" i="1" s="1"/>
  <c r="AG124" i="6"/>
  <c r="AG120" i="7" s="1"/>
  <c r="AI135" i="1" s="1"/>
  <c r="AG120" i="6"/>
  <c r="AG116" i="6"/>
  <c r="AG112" i="6"/>
  <c r="AG108" i="6"/>
  <c r="AG102" i="6"/>
  <c r="AG98" i="6"/>
  <c r="AG94" i="6"/>
  <c r="AG90" i="6"/>
  <c r="AG86" i="6"/>
  <c r="AG82" i="6"/>
  <c r="AG78" i="6"/>
  <c r="AG74" i="6"/>
  <c r="AG70" i="6"/>
  <c r="AG66" i="6"/>
  <c r="AG62" i="6"/>
  <c r="AG58" i="6"/>
  <c r="AG54" i="6"/>
  <c r="AG50" i="6"/>
  <c r="AG46" i="6"/>
  <c r="AG42" i="6"/>
  <c r="AG38" i="6"/>
  <c r="AG34" i="6"/>
  <c r="AG30" i="6"/>
  <c r="AG26" i="6"/>
  <c r="AG22" i="6"/>
  <c r="AG18" i="6"/>
  <c r="AG14" i="6"/>
  <c r="AG10" i="6"/>
  <c r="AG6" i="6"/>
  <c r="AG177" i="6"/>
  <c r="AG173" i="7" s="1"/>
  <c r="AI185" i="1" s="1"/>
  <c r="AG175" i="6"/>
  <c r="AG171" i="7" s="1"/>
  <c r="AI178" i="1" s="1"/>
  <c r="AG169" i="6"/>
  <c r="AG165" i="7" s="1"/>
  <c r="AI158" i="1" s="1"/>
  <c r="AG165" i="6"/>
  <c r="AG161" i="7" s="1"/>
  <c r="AI156" i="1" s="1"/>
  <c r="AG161" i="6"/>
  <c r="AG157" i="7" s="1"/>
  <c r="AI179" i="1" s="1"/>
  <c r="AG157" i="6"/>
  <c r="AG153" i="7" s="1"/>
  <c r="AI132" i="1" s="1"/>
  <c r="AG153" i="6"/>
  <c r="AG149" i="7" s="1"/>
  <c r="AI168" i="1" s="1"/>
  <c r="AG149" i="6"/>
  <c r="AG145" i="7" s="1"/>
  <c r="AI162" i="1" s="1"/>
  <c r="AG145" i="6"/>
  <c r="AG141" i="7" s="1"/>
  <c r="AI123" i="1" s="1"/>
  <c r="AG141" i="6"/>
  <c r="AG137" i="7" s="1"/>
  <c r="AI150" i="1" s="1"/>
  <c r="AG137" i="6"/>
  <c r="AG133" i="7" s="1"/>
  <c r="AI126" i="1" s="1"/>
  <c r="AG133" i="6"/>
  <c r="AG129" i="7" s="1"/>
  <c r="AI121" i="1" s="1"/>
  <c r="AG129" i="6"/>
  <c r="AG125" i="7" s="1"/>
  <c r="AI193" i="1" s="1"/>
  <c r="AG125" i="6"/>
  <c r="AG121" i="7" s="1"/>
  <c r="AI134" i="1" s="1"/>
  <c r="AG121" i="6"/>
  <c r="AG117" i="6"/>
  <c r="AG113" i="6"/>
  <c r="AG109" i="6"/>
  <c r="AG103" i="6"/>
  <c r="AG99" i="6"/>
  <c r="AG95" i="6"/>
  <c r="AG91" i="6"/>
  <c r="AG87" i="6"/>
  <c r="AG83" i="6"/>
  <c r="AG79" i="6"/>
  <c r="AG75" i="6"/>
  <c r="AG71" i="6"/>
  <c r="AG67" i="6"/>
  <c r="AG63" i="6"/>
  <c r="AG59" i="6"/>
  <c r="AG55" i="6"/>
  <c r="AG51" i="6"/>
  <c r="AG47" i="6"/>
  <c r="AG43" i="6"/>
  <c r="AG39" i="6"/>
  <c r="AG35" i="6"/>
  <c r="AG31" i="6"/>
  <c r="AG27" i="6"/>
  <c r="AG23" i="6"/>
  <c r="AG19" i="6"/>
  <c r="AG15" i="6"/>
  <c r="AG11" i="6"/>
  <c r="AG7" i="6"/>
  <c r="Q200" i="6"/>
  <c r="Q196" i="6"/>
  <c r="Q192" i="7" s="1"/>
  <c r="S159" i="1" s="1"/>
  <c r="Q192" i="6"/>
  <c r="Q188" i="7" s="1"/>
  <c r="S195" i="1" s="1"/>
  <c r="Q188" i="6"/>
  <c r="Q184" i="7" s="1"/>
  <c r="S187" i="1" s="1"/>
  <c r="Q184" i="6"/>
  <c r="Q180" i="7" s="1"/>
  <c r="S170" i="1" s="1"/>
  <c r="Q201" i="6"/>
  <c r="Q197" i="7" s="1"/>
  <c r="S174" i="1" s="1"/>
  <c r="Q197" i="6"/>
  <c r="Q193" i="7" s="1"/>
  <c r="S169" i="1" s="1"/>
  <c r="Q193" i="6"/>
  <c r="Q189" i="7" s="1"/>
  <c r="S196" i="1" s="1"/>
  <c r="Q189" i="6"/>
  <c r="Q185" i="7" s="1"/>
  <c r="S190" i="1" s="1"/>
  <c r="Q185" i="6"/>
  <c r="Q181" i="7" s="1"/>
  <c r="S160" i="1" s="1"/>
  <c r="Q198" i="6"/>
  <c r="Q194" i="7" s="1"/>
  <c r="S191" i="1" s="1"/>
  <c r="Q194" i="6"/>
  <c r="Q190" i="7" s="1"/>
  <c r="S155" i="1" s="1"/>
  <c r="Q190" i="6"/>
  <c r="Q186" i="7" s="1"/>
  <c r="S192" i="1" s="1"/>
  <c r="Q186" i="6"/>
  <c r="Q182" i="7" s="1"/>
  <c r="S172" i="1" s="1"/>
  <c r="Q182" i="6"/>
  <c r="Q178" i="7" s="1"/>
  <c r="S143" i="1" s="1"/>
  <c r="Q178" i="6"/>
  <c r="Q174" i="7" s="1"/>
  <c r="S147" i="1" s="1"/>
  <c r="Q174" i="6"/>
  <c r="Q170" i="7" s="1"/>
  <c r="S152" i="1" s="1"/>
  <c r="Q199" i="6"/>
  <c r="Q195" i="7" s="1"/>
  <c r="S141" i="1" s="1"/>
  <c r="Q195" i="6"/>
  <c r="Q191" i="7" s="1"/>
  <c r="S163" i="1" s="1"/>
  <c r="Q191" i="6"/>
  <c r="Q187" i="7" s="1"/>
  <c r="S194" i="1" s="1"/>
  <c r="Q187" i="6"/>
  <c r="Q183" i="7" s="1"/>
  <c r="S181" i="1" s="1"/>
  <c r="Q180" i="6"/>
  <c r="Q176" i="7" s="1"/>
  <c r="S128" i="1" s="1"/>
  <c r="Q173" i="6"/>
  <c r="Q169" i="7" s="1"/>
  <c r="S173" i="1" s="1"/>
  <c r="Q170" i="6"/>
  <c r="Q166" i="7" s="1"/>
  <c r="S133" i="1" s="1"/>
  <c r="Q166" i="6"/>
  <c r="Q162" i="7" s="1"/>
  <c r="S145" i="1" s="1"/>
  <c r="Q162" i="6"/>
  <c r="Q158" i="7" s="1"/>
  <c r="S198" i="1" s="1"/>
  <c r="Q158" i="6"/>
  <c r="Q154" i="7" s="1"/>
  <c r="S136" i="1" s="1"/>
  <c r="Q154" i="6"/>
  <c r="Q150" i="7" s="1"/>
  <c r="S124" i="1" s="1"/>
  <c r="Q150" i="6"/>
  <c r="Q146" i="7" s="1"/>
  <c r="S186" i="1" s="1"/>
  <c r="Q146" i="6"/>
  <c r="Q142" i="7" s="1"/>
  <c r="S115" i="1" s="1"/>
  <c r="Q142" i="6"/>
  <c r="Q138" i="7" s="1"/>
  <c r="S157" i="1" s="1"/>
  <c r="Q138" i="6"/>
  <c r="Q134" i="7" s="1"/>
  <c r="S138" i="1" s="1"/>
  <c r="Q134" i="6"/>
  <c r="Q130" i="7" s="1"/>
  <c r="S127" i="1" s="1"/>
  <c r="Q130" i="6"/>
  <c r="Q126" i="7" s="1"/>
  <c r="S197" i="1" s="1"/>
  <c r="Q126" i="6"/>
  <c r="Q122" i="7" s="1"/>
  <c r="S166" i="1" s="1"/>
  <c r="Q122" i="6"/>
  <c r="Q118" i="6"/>
  <c r="Q114" i="6"/>
  <c r="Q110" i="6"/>
  <c r="Q106" i="6"/>
  <c r="Q100" i="6"/>
  <c r="Q96" i="6"/>
  <c r="Q92" i="6"/>
  <c r="Q88" i="6"/>
  <c r="Q84" i="6"/>
  <c r="Q80" i="6"/>
  <c r="Q76" i="6"/>
  <c r="Q72" i="6"/>
  <c r="Q68" i="6"/>
  <c r="Q64" i="6"/>
  <c r="Q60" i="6"/>
  <c r="Q56" i="6"/>
  <c r="Q52" i="6"/>
  <c r="Q48" i="6"/>
  <c r="Q44" i="6"/>
  <c r="Q40" i="6"/>
  <c r="Q36" i="6"/>
  <c r="Q32" i="6"/>
  <c r="Q28" i="6"/>
  <c r="Q24" i="6"/>
  <c r="Q20" i="6"/>
  <c r="Q16" i="6"/>
  <c r="Q12" i="6"/>
  <c r="Q8" i="6"/>
  <c r="Q183" i="6"/>
  <c r="Q179" i="7" s="1"/>
  <c r="S148" i="1" s="1"/>
  <c r="Q176" i="6"/>
  <c r="Q172" i="7" s="1"/>
  <c r="S183" i="1" s="1"/>
  <c r="Q171" i="6"/>
  <c r="Q167" i="7" s="1"/>
  <c r="S146" i="1" s="1"/>
  <c r="Q167" i="6"/>
  <c r="Q163" i="7" s="1"/>
  <c r="S171" i="1" s="1"/>
  <c r="Q163" i="6"/>
  <c r="Q159" i="7" s="1"/>
  <c r="S154" i="1" s="1"/>
  <c r="Q159" i="6"/>
  <c r="Q155" i="7" s="1"/>
  <c r="S137" i="1" s="1"/>
  <c r="Q155" i="6"/>
  <c r="Q151" i="7" s="1"/>
  <c r="S188" i="1" s="1"/>
  <c r="Q151" i="6"/>
  <c r="Q147" i="7" s="1"/>
  <c r="S130" i="1" s="1"/>
  <c r="Q147" i="6"/>
  <c r="Q143" i="7" s="1"/>
  <c r="S142" i="1" s="1"/>
  <c r="Q143" i="6"/>
  <c r="Q139" i="7" s="1"/>
  <c r="S180" i="1" s="1"/>
  <c r="Q139" i="6"/>
  <c r="Q135" i="7" s="1"/>
  <c r="S176" i="1" s="1"/>
  <c r="Q135" i="6"/>
  <c r="Q131" i="7" s="1"/>
  <c r="S182" i="1" s="1"/>
  <c r="Q131" i="6"/>
  <c r="Q127" i="7" s="1"/>
  <c r="S131" i="1" s="1"/>
  <c r="Q127" i="6"/>
  <c r="Q123" i="7" s="1"/>
  <c r="S149" i="1" s="1"/>
  <c r="Q123" i="6"/>
  <c r="Q119" i="7" s="1"/>
  <c r="S139" i="1" s="1"/>
  <c r="Q119" i="6"/>
  <c r="Q115" i="6"/>
  <c r="Q111" i="6"/>
  <c r="Q107" i="6"/>
  <c r="Q101" i="6"/>
  <c r="Q97" i="6"/>
  <c r="Q93" i="6"/>
  <c r="Q89" i="6"/>
  <c r="Q85" i="6"/>
  <c r="Q81" i="6"/>
  <c r="Q77" i="6"/>
  <c r="Q73" i="6"/>
  <c r="Q69" i="6"/>
  <c r="Q65" i="6"/>
  <c r="Q61" i="6"/>
  <c r="Q57" i="6"/>
  <c r="Q53" i="6"/>
  <c r="Q49" i="6"/>
  <c r="Q45" i="6"/>
  <c r="Q41" i="6"/>
  <c r="Q37" i="6"/>
  <c r="Q33" i="6"/>
  <c r="Q29" i="6"/>
  <c r="Q25" i="6"/>
  <c r="Q21" i="6"/>
  <c r="Q17" i="6"/>
  <c r="Q13" i="6"/>
  <c r="Q9" i="6"/>
  <c r="Q181" i="6"/>
  <c r="Q177" i="7" s="1"/>
  <c r="S140" i="1" s="1"/>
  <c r="Q179" i="6"/>
  <c r="Q175" i="7" s="1"/>
  <c r="S189" i="1" s="1"/>
  <c r="Q172" i="6"/>
  <c r="Q168" i="7" s="1"/>
  <c r="S151" i="1" s="1"/>
  <c r="Q168" i="6"/>
  <c r="Q164" i="7" s="1"/>
  <c r="S153" i="1" s="1"/>
  <c r="Q164" i="6"/>
  <c r="Q160" i="7" s="1"/>
  <c r="S161" i="1" s="1"/>
  <c r="Q160" i="6"/>
  <c r="Q156" i="7" s="1"/>
  <c r="S144" i="1" s="1"/>
  <c r="Q156" i="6"/>
  <c r="Q152" i="7" s="1"/>
  <c r="S167" i="1" s="1"/>
  <c r="Q152" i="6"/>
  <c r="Q148" i="7" s="1"/>
  <c r="S165" i="1" s="1"/>
  <c r="Q148" i="6"/>
  <c r="Q144" i="7" s="1"/>
  <c r="S177" i="1" s="1"/>
  <c r="Q144" i="6"/>
  <c r="Q140" i="7" s="1"/>
  <c r="S125" i="1" s="1"/>
  <c r="Q140" i="6"/>
  <c r="Q136" i="7" s="1"/>
  <c r="S175" i="1" s="1"/>
  <c r="Q136" i="6"/>
  <c r="Q132" i="7" s="1"/>
  <c r="S184" i="1" s="1"/>
  <c r="Q132" i="6"/>
  <c r="Q128" i="7" s="1"/>
  <c r="S164" i="1" s="1"/>
  <c r="Q128" i="6"/>
  <c r="Q124" i="7" s="1"/>
  <c r="S104" i="1" s="1"/>
  <c r="Q124" i="6"/>
  <c r="Q120" i="7" s="1"/>
  <c r="S135" i="1" s="1"/>
  <c r="Q120" i="6"/>
  <c r="Q116" i="6"/>
  <c r="Q112" i="6"/>
  <c r="Q108" i="6"/>
  <c r="Q102" i="6"/>
  <c r="Q98" i="6"/>
  <c r="Q94" i="6"/>
  <c r="Q90" i="6"/>
  <c r="Q86" i="6"/>
  <c r="Q82" i="6"/>
  <c r="Q78" i="6"/>
  <c r="Q74" i="6"/>
  <c r="Q70" i="6"/>
  <c r="Q66" i="6"/>
  <c r="Q62" i="6"/>
  <c r="Q58" i="6"/>
  <c r="Q54" i="6"/>
  <c r="Q50" i="6"/>
  <c r="Q46" i="6"/>
  <c r="Q42" i="6"/>
  <c r="Q38" i="6"/>
  <c r="Q34" i="6"/>
  <c r="Q30" i="6"/>
  <c r="Q26" i="6"/>
  <c r="Q22" i="6"/>
  <c r="Q18" i="6"/>
  <c r="Q14" i="6"/>
  <c r="Q10" i="6"/>
  <c r="Q6" i="6"/>
  <c r="Q177" i="6"/>
  <c r="Q173" i="7" s="1"/>
  <c r="S185" i="1" s="1"/>
  <c r="Q175" i="6"/>
  <c r="Q171" i="7" s="1"/>
  <c r="S178" i="1" s="1"/>
  <c r="Q169" i="6"/>
  <c r="Q165" i="7" s="1"/>
  <c r="S158" i="1" s="1"/>
  <c r="Q165" i="6"/>
  <c r="Q161" i="7" s="1"/>
  <c r="S156" i="1" s="1"/>
  <c r="Q161" i="6"/>
  <c r="Q157" i="7" s="1"/>
  <c r="S179" i="1" s="1"/>
  <c r="Q157" i="6"/>
  <c r="Q153" i="7" s="1"/>
  <c r="S132" i="1" s="1"/>
  <c r="Q153" i="6"/>
  <c r="Q149" i="7" s="1"/>
  <c r="S168" i="1" s="1"/>
  <c r="Q149" i="6"/>
  <c r="Q145" i="7" s="1"/>
  <c r="S162" i="1" s="1"/>
  <c r="Q145" i="6"/>
  <c r="Q141" i="7" s="1"/>
  <c r="S123" i="1" s="1"/>
  <c r="Q141" i="6"/>
  <c r="Q137" i="7" s="1"/>
  <c r="S150" i="1" s="1"/>
  <c r="Q137" i="6"/>
  <c r="Q133" i="7" s="1"/>
  <c r="S126" i="1" s="1"/>
  <c r="Q133" i="6"/>
  <c r="Q129" i="7" s="1"/>
  <c r="S121" i="1" s="1"/>
  <c r="Q129" i="6"/>
  <c r="Q125" i="7" s="1"/>
  <c r="S193" i="1" s="1"/>
  <c r="Q125" i="6"/>
  <c r="Q121" i="7" s="1"/>
  <c r="S134" i="1" s="1"/>
  <c r="Q121" i="6"/>
  <c r="Q117" i="6"/>
  <c r="Q113" i="6"/>
  <c r="Q109" i="6"/>
  <c r="Q103" i="6"/>
  <c r="Q99" i="6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39" i="6"/>
  <c r="Q35" i="6"/>
  <c r="Q31" i="6"/>
  <c r="Q27" i="6"/>
  <c r="Q23" i="6"/>
  <c r="Q19" i="6"/>
  <c r="Q15" i="6"/>
  <c r="Q11" i="6"/>
  <c r="Q7" i="6"/>
  <c r="AV199" i="6"/>
  <c r="AV195" i="7" s="1"/>
  <c r="AX141" i="1" s="1"/>
  <c r="AV195" i="6"/>
  <c r="AV191" i="7" s="1"/>
  <c r="AX163" i="1" s="1"/>
  <c r="AV191" i="6"/>
  <c r="AV187" i="7" s="1"/>
  <c r="AX194" i="1" s="1"/>
  <c r="AV187" i="6"/>
  <c r="AV183" i="7" s="1"/>
  <c r="AX181" i="1" s="1"/>
  <c r="AV200" i="6"/>
  <c r="AV196" i="6"/>
  <c r="AV192" i="7" s="1"/>
  <c r="AX159" i="1" s="1"/>
  <c r="AV192" i="6"/>
  <c r="AV188" i="7" s="1"/>
  <c r="AX195" i="1" s="1"/>
  <c r="AV188" i="6"/>
  <c r="AV184" i="7" s="1"/>
  <c r="AX187" i="1" s="1"/>
  <c r="AV184" i="6"/>
  <c r="AV180" i="7" s="1"/>
  <c r="AX170" i="1" s="1"/>
  <c r="AV201" i="6"/>
  <c r="AV197" i="7" s="1"/>
  <c r="AX174" i="1" s="1"/>
  <c r="AV197" i="6"/>
  <c r="AV193" i="7" s="1"/>
  <c r="AX169" i="1" s="1"/>
  <c r="AV193" i="6"/>
  <c r="AV189" i="7" s="1"/>
  <c r="AX196" i="1" s="1"/>
  <c r="AV189" i="6"/>
  <c r="AV185" i="7" s="1"/>
  <c r="AX190" i="1" s="1"/>
  <c r="AV185" i="6"/>
  <c r="AV181" i="7" s="1"/>
  <c r="AX160" i="1" s="1"/>
  <c r="AV181" i="6"/>
  <c r="AV177" i="7" s="1"/>
  <c r="AX140" i="1" s="1"/>
  <c r="AV177" i="6"/>
  <c r="AV173" i="7" s="1"/>
  <c r="AX185" i="1" s="1"/>
  <c r="AV173" i="6"/>
  <c r="AV169" i="7" s="1"/>
  <c r="AX173" i="1" s="1"/>
  <c r="AV198" i="6"/>
  <c r="AV194" i="7" s="1"/>
  <c r="AX191" i="1" s="1"/>
  <c r="AV194" i="6"/>
  <c r="AV190" i="7" s="1"/>
  <c r="AX155" i="1" s="1"/>
  <c r="AV190" i="6"/>
  <c r="AV186" i="7" s="1"/>
  <c r="AX192" i="1" s="1"/>
  <c r="AV186" i="6"/>
  <c r="AV182" i="7" s="1"/>
  <c r="AX172" i="1" s="1"/>
  <c r="AV182" i="6"/>
  <c r="AV178" i="7" s="1"/>
  <c r="AX143" i="1" s="1"/>
  <c r="AV175" i="6"/>
  <c r="AV171" i="7" s="1"/>
  <c r="AX178" i="1" s="1"/>
  <c r="AV169" i="6"/>
  <c r="AV165" i="7" s="1"/>
  <c r="AX158" i="1" s="1"/>
  <c r="AV165" i="6"/>
  <c r="AV161" i="7" s="1"/>
  <c r="AX156" i="1" s="1"/>
  <c r="AV161" i="6"/>
  <c r="AV157" i="7" s="1"/>
  <c r="AX179" i="1" s="1"/>
  <c r="AV157" i="6"/>
  <c r="AV153" i="7" s="1"/>
  <c r="AX132" i="1" s="1"/>
  <c r="AV153" i="6"/>
  <c r="AV149" i="7" s="1"/>
  <c r="AX168" i="1" s="1"/>
  <c r="AV149" i="6"/>
  <c r="AV145" i="7" s="1"/>
  <c r="AX162" i="1" s="1"/>
  <c r="AV145" i="6"/>
  <c r="AV141" i="7" s="1"/>
  <c r="AX123" i="1" s="1"/>
  <c r="AV141" i="6"/>
  <c r="AV137" i="7" s="1"/>
  <c r="AX150" i="1" s="1"/>
  <c r="AV137" i="6"/>
  <c r="AV133" i="7" s="1"/>
  <c r="AX126" i="1" s="1"/>
  <c r="AV133" i="6"/>
  <c r="AV129" i="7" s="1"/>
  <c r="AX121" i="1" s="1"/>
  <c r="AV129" i="6"/>
  <c r="AV125" i="7" s="1"/>
  <c r="AX193" i="1" s="1"/>
  <c r="AV125" i="6"/>
  <c r="AV121" i="7" s="1"/>
  <c r="AX134" i="1" s="1"/>
  <c r="AV121" i="6"/>
  <c r="AV117" i="6"/>
  <c r="AV113" i="6"/>
  <c r="AV109" i="6"/>
  <c r="AV103" i="6"/>
  <c r="AV99" i="6"/>
  <c r="AV95" i="6"/>
  <c r="AV91" i="6"/>
  <c r="AV87" i="6"/>
  <c r="AV83" i="6"/>
  <c r="AV79" i="6"/>
  <c r="AV75" i="6"/>
  <c r="AV71" i="6"/>
  <c r="AV67" i="6"/>
  <c r="AV63" i="6"/>
  <c r="AV59" i="6"/>
  <c r="AV55" i="6"/>
  <c r="AV51" i="6"/>
  <c r="AV47" i="6"/>
  <c r="AV43" i="6"/>
  <c r="AV39" i="6"/>
  <c r="AV35" i="6"/>
  <c r="AV31" i="6"/>
  <c r="AV27" i="6"/>
  <c r="AV23" i="6"/>
  <c r="AV19" i="6"/>
  <c r="AV15" i="6"/>
  <c r="AV11" i="6"/>
  <c r="AV7" i="6"/>
  <c r="AV180" i="6"/>
  <c r="AV176" i="7" s="1"/>
  <c r="AX128" i="1" s="1"/>
  <c r="AV178" i="6"/>
  <c r="AV174" i="7" s="1"/>
  <c r="AX147" i="1" s="1"/>
  <c r="AV170" i="6"/>
  <c r="AV166" i="7" s="1"/>
  <c r="AX133" i="1" s="1"/>
  <c r="AV166" i="6"/>
  <c r="AV162" i="7" s="1"/>
  <c r="AX145" i="1" s="1"/>
  <c r="AV162" i="6"/>
  <c r="AV158" i="7" s="1"/>
  <c r="AX198" i="1" s="1"/>
  <c r="AV158" i="6"/>
  <c r="AV154" i="7" s="1"/>
  <c r="AX136" i="1" s="1"/>
  <c r="AV154" i="6"/>
  <c r="AV150" i="7" s="1"/>
  <c r="AX124" i="1" s="1"/>
  <c r="AV150" i="6"/>
  <c r="AV146" i="7" s="1"/>
  <c r="AX186" i="1" s="1"/>
  <c r="AV146" i="6"/>
  <c r="AV142" i="7" s="1"/>
  <c r="AX115" i="1" s="1"/>
  <c r="AV142" i="6"/>
  <c r="AV138" i="7" s="1"/>
  <c r="AX157" i="1" s="1"/>
  <c r="AV138" i="6"/>
  <c r="AV134" i="7" s="1"/>
  <c r="AX138" i="1" s="1"/>
  <c r="AV134" i="6"/>
  <c r="AV130" i="7" s="1"/>
  <c r="AX127" i="1" s="1"/>
  <c r="AV130" i="6"/>
  <c r="AV126" i="7" s="1"/>
  <c r="AX197" i="1" s="1"/>
  <c r="AV126" i="6"/>
  <c r="AV122" i="7" s="1"/>
  <c r="AX166" i="1" s="1"/>
  <c r="AV122" i="6"/>
  <c r="AV118" i="6"/>
  <c r="AV114" i="6"/>
  <c r="AV110" i="6"/>
  <c r="AV106" i="6"/>
  <c r="AV100" i="6"/>
  <c r="AV96" i="6"/>
  <c r="AV92" i="6"/>
  <c r="AV88" i="6"/>
  <c r="AV84" i="6"/>
  <c r="AV80" i="6"/>
  <c r="AV76" i="6"/>
  <c r="AV72" i="6"/>
  <c r="AV68" i="6"/>
  <c r="AV64" i="6"/>
  <c r="AV60" i="6"/>
  <c r="AV56" i="6"/>
  <c r="AV52" i="6"/>
  <c r="AV48" i="6"/>
  <c r="AV44" i="6"/>
  <c r="AV40" i="6"/>
  <c r="AV36" i="6"/>
  <c r="AV32" i="6"/>
  <c r="AV28" i="6"/>
  <c r="AV24" i="6"/>
  <c r="AV20" i="6"/>
  <c r="AV16" i="6"/>
  <c r="AV12" i="6"/>
  <c r="AV8" i="6"/>
  <c r="AV183" i="6"/>
  <c r="AV179" i="7" s="1"/>
  <c r="AX148" i="1" s="1"/>
  <c r="AV176" i="6"/>
  <c r="AV172" i="7" s="1"/>
  <c r="AX183" i="1" s="1"/>
  <c r="AV174" i="6"/>
  <c r="AV170" i="7" s="1"/>
  <c r="AX152" i="1" s="1"/>
  <c r="AV171" i="6"/>
  <c r="AV167" i="7" s="1"/>
  <c r="AX146" i="1" s="1"/>
  <c r="AV167" i="6"/>
  <c r="AV163" i="7" s="1"/>
  <c r="AX171" i="1" s="1"/>
  <c r="AV163" i="6"/>
  <c r="AV159" i="7" s="1"/>
  <c r="AX154" i="1" s="1"/>
  <c r="AV159" i="6"/>
  <c r="AV155" i="7" s="1"/>
  <c r="AX137" i="1" s="1"/>
  <c r="AV155" i="6"/>
  <c r="AV151" i="7" s="1"/>
  <c r="AX188" i="1" s="1"/>
  <c r="AV151" i="6"/>
  <c r="AV147" i="7" s="1"/>
  <c r="AX130" i="1" s="1"/>
  <c r="AV147" i="6"/>
  <c r="AV143" i="7" s="1"/>
  <c r="AX142" i="1" s="1"/>
  <c r="AV143" i="6"/>
  <c r="AV139" i="7" s="1"/>
  <c r="AX180" i="1" s="1"/>
  <c r="AV139" i="6"/>
  <c r="AV135" i="7" s="1"/>
  <c r="AX176" i="1" s="1"/>
  <c r="AV135" i="6"/>
  <c r="AV131" i="7" s="1"/>
  <c r="AX182" i="1" s="1"/>
  <c r="AV131" i="6"/>
  <c r="AV127" i="7" s="1"/>
  <c r="AX131" i="1" s="1"/>
  <c r="AV127" i="6"/>
  <c r="AV123" i="7" s="1"/>
  <c r="AX149" i="1" s="1"/>
  <c r="AV123" i="6"/>
  <c r="AV119" i="7" s="1"/>
  <c r="AX139" i="1" s="1"/>
  <c r="AV119" i="6"/>
  <c r="AV115" i="6"/>
  <c r="AV111" i="6"/>
  <c r="AV107" i="6"/>
  <c r="AV101" i="6"/>
  <c r="AV97" i="6"/>
  <c r="AV93" i="6"/>
  <c r="AV89" i="6"/>
  <c r="AV85" i="6"/>
  <c r="AV81" i="6"/>
  <c r="AV77" i="6"/>
  <c r="AV73" i="6"/>
  <c r="AV69" i="6"/>
  <c r="AV65" i="6"/>
  <c r="AV61" i="6"/>
  <c r="AV57" i="6"/>
  <c r="AV53" i="6"/>
  <c r="AV49" i="6"/>
  <c r="AV45" i="6"/>
  <c r="AV41" i="6"/>
  <c r="AV37" i="6"/>
  <c r="AV33" i="6"/>
  <c r="AV29" i="6"/>
  <c r="AV25" i="6"/>
  <c r="AV21" i="6"/>
  <c r="AV17" i="6"/>
  <c r="AV13" i="6"/>
  <c r="AV9" i="6"/>
  <c r="AV179" i="6"/>
  <c r="AV175" i="7" s="1"/>
  <c r="AX189" i="1" s="1"/>
  <c r="AV172" i="6"/>
  <c r="AV168" i="7" s="1"/>
  <c r="AX151" i="1" s="1"/>
  <c r="AV168" i="6"/>
  <c r="AV164" i="7" s="1"/>
  <c r="AX153" i="1" s="1"/>
  <c r="AV164" i="6"/>
  <c r="AV160" i="7" s="1"/>
  <c r="AX161" i="1" s="1"/>
  <c r="AV160" i="6"/>
  <c r="AV156" i="7" s="1"/>
  <c r="AX144" i="1" s="1"/>
  <c r="AV156" i="6"/>
  <c r="AV152" i="7" s="1"/>
  <c r="AX167" i="1" s="1"/>
  <c r="AV152" i="6"/>
  <c r="AV148" i="7" s="1"/>
  <c r="AX165" i="1" s="1"/>
  <c r="AV148" i="6"/>
  <c r="AV144" i="7" s="1"/>
  <c r="AX177" i="1" s="1"/>
  <c r="AV144" i="6"/>
  <c r="AV140" i="7" s="1"/>
  <c r="AX125" i="1" s="1"/>
  <c r="AV140" i="6"/>
  <c r="AV136" i="7" s="1"/>
  <c r="AX175" i="1" s="1"/>
  <c r="AV136" i="6"/>
  <c r="AV132" i="7" s="1"/>
  <c r="AX184" i="1" s="1"/>
  <c r="AV132" i="6"/>
  <c r="AV128" i="7" s="1"/>
  <c r="AX164" i="1" s="1"/>
  <c r="AV128" i="6"/>
  <c r="AV124" i="7" s="1"/>
  <c r="AX104" i="1" s="1"/>
  <c r="AV124" i="6"/>
  <c r="AV120" i="7" s="1"/>
  <c r="AX135" i="1" s="1"/>
  <c r="AV120" i="6"/>
  <c r="AV116" i="6"/>
  <c r="AV112" i="6"/>
  <c r="AV108" i="6"/>
  <c r="AV102" i="6"/>
  <c r="AV98" i="6"/>
  <c r="AV94" i="6"/>
  <c r="AV90" i="6"/>
  <c r="AV86" i="6"/>
  <c r="AV82" i="6"/>
  <c r="AV78" i="6"/>
  <c r="AV74" i="6"/>
  <c r="AV70" i="6"/>
  <c r="AV66" i="6"/>
  <c r="AV62" i="6"/>
  <c r="AV58" i="6"/>
  <c r="AV54" i="6"/>
  <c r="AV50" i="6"/>
  <c r="AV46" i="6"/>
  <c r="AV42" i="6"/>
  <c r="AV38" i="6"/>
  <c r="AV34" i="6"/>
  <c r="AV30" i="6"/>
  <c r="AV26" i="6"/>
  <c r="AV22" i="6"/>
  <c r="AV18" i="6"/>
  <c r="AV14" i="6"/>
  <c r="AV10" i="6"/>
  <c r="AV6" i="6"/>
  <c r="AF195" i="6"/>
  <c r="AF191" i="7" s="1"/>
  <c r="AH163" i="1" s="1"/>
  <c r="AF189" i="6"/>
  <c r="AF185" i="7" s="1"/>
  <c r="AH190" i="1" s="1"/>
  <c r="AF169" i="6"/>
  <c r="AF165" i="7" s="1"/>
  <c r="AH158" i="1" s="1"/>
  <c r="AF129" i="6"/>
  <c r="AF125" i="7" s="1"/>
  <c r="AH193" i="1" s="1"/>
  <c r="AF83" i="6"/>
  <c r="AF51" i="6"/>
  <c r="AF19" i="6"/>
  <c r="AF162" i="6"/>
  <c r="AF158" i="7" s="1"/>
  <c r="AH198" i="1" s="1"/>
  <c r="AF130" i="6"/>
  <c r="AF126" i="7" s="1"/>
  <c r="AH197" i="1" s="1"/>
  <c r="AF96" i="6"/>
  <c r="AF64" i="6"/>
  <c r="AF32" i="6"/>
  <c r="AF176" i="6"/>
  <c r="AF172" i="7" s="1"/>
  <c r="AH183" i="1" s="1"/>
  <c r="AF147" i="6"/>
  <c r="AF143" i="7" s="1"/>
  <c r="AH142" i="1" s="1"/>
  <c r="AF115" i="6"/>
  <c r="AF81" i="6"/>
  <c r="AF53" i="6"/>
  <c r="AF33" i="6"/>
  <c r="AF9" i="6"/>
  <c r="AF160" i="6"/>
  <c r="AF156" i="7" s="1"/>
  <c r="AH144" i="1" s="1"/>
  <c r="AF140" i="6"/>
  <c r="AF136" i="7" s="1"/>
  <c r="AH175" i="1" s="1"/>
  <c r="AF116" i="6"/>
  <c r="AF94" i="6"/>
  <c r="AF74" i="6"/>
  <c r="AF50" i="6"/>
  <c r="AF30" i="6"/>
  <c r="AF10" i="6"/>
  <c r="P199" i="6"/>
  <c r="P195" i="7" s="1"/>
  <c r="R141" i="1" s="1"/>
  <c r="P195" i="6"/>
  <c r="P191" i="7" s="1"/>
  <c r="R163" i="1" s="1"/>
  <c r="P191" i="6"/>
  <c r="P187" i="7" s="1"/>
  <c r="R194" i="1" s="1"/>
  <c r="P187" i="6"/>
  <c r="P183" i="7" s="1"/>
  <c r="R181" i="1" s="1"/>
  <c r="P200" i="6"/>
  <c r="P196" i="6"/>
  <c r="P192" i="7" s="1"/>
  <c r="R159" i="1" s="1"/>
  <c r="P192" i="6"/>
  <c r="P188" i="7" s="1"/>
  <c r="R195" i="1" s="1"/>
  <c r="P188" i="6"/>
  <c r="P184" i="7" s="1"/>
  <c r="R187" i="1" s="1"/>
  <c r="P201" i="6"/>
  <c r="P197" i="7" s="1"/>
  <c r="R174" i="1" s="1"/>
  <c r="P197" i="6"/>
  <c r="P193" i="7" s="1"/>
  <c r="R169" i="1" s="1"/>
  <c r="P193" i="6"/>
  <c r="P189" i="7" s="1"/>
  <c r="R196" i="1" s="1"/>
  <c r="P189" i="6"/>
  <c r="P185" i="7" s="1"/>
  <c r="R190" i="1" s="1"/>
  <c r="P185" i="6"/>
  <c r="P181" i="7" s="1"/>
  <c r="R160" i="1" s="1"/>
  <c r="P181" i="6"/>
  <c r="P177" i="7" s="1"/>
  <c r="R140" i="1" s="1"/>
  <c r="P177" i="6"/>
  <c r="P173" i="7" s="1"/>
  <c r="R185" i="1" s="1"/>
  <c r="P173" i="6"/>
  <c r="P169" i="7" s="1"/>
  <c r="R173" i="1" s="1"/>
  <c r="P198" i="6"/>
  <c r="P194" i="7" s="1"/>
  <c r="R191" i="1" s="1"/>
  <c r="P194" i="6"/>
  <c r="P190" i="7" s="1"/>
  <c r="R155" i="1" s="1"/>
  <c r="P190" i="6"/>
  <c r="P186" i="7" s="1"/>
  <c r="R192" i="1" s="1"/>
  <c r="P186" i="6"/>
  <c r="P182" i="7" s="1"/>
  <c r="R172" i="1" s="1"/>
  <c r="P184" i="6"/>
  <c r="P180" i="7" s="1"/>
  <c r="R170" i="1" s="1"/>
  <c r="P182" i="6"/>
  <c r="P178" i="7" s="1"/>
  <c r="R143" i="1" s="1"/>
  <c r="P175" i="6"/>
  <c r="P171" i="7" s="1"/>
  <c r="R178" i="1" s="1"/>
  <c r="P169" i="6"/>
  <c r="P165" i="7" s="1"/>
  <c r="R158" i="1" s="1"/>
  <c r="P165" i="6"/>
  <c r="P161" i="7" s="1"/>
  <c r="R156" i="1" s="1"/>
  <c r="P161" i="6"/>
  <c r="P157" i="7" s="1"/>
  <c r="R179" i="1" s="1"/>
  <c r="P157" i="6"/>
  <c r="P153" i="7" s="1"/>
  <c r="R132" i="1" s="1"/>
  <c r="P153" i="6"/>
  <c r="P149" i="7" s="1"/>
  <c r="R168" i="1" s="1"/>
  <c r="P149" i="6"/>
  <c r="P145" i="7" s="1"/>
  <c r="R162" i="1" s="1"/>
  <c r="P145" i="6"/>
  <c r="P141" i="7" s="1"/>
  <c r="R123" i="1" s="1"/>
  <c r="P141" i="6"/>
  <c r="P137" i="7" s="1"/>
  <c r="R150" i="1" s="1"/>
  <c r="P137" i="6"/>
  <c r="P133" i="7" s="1"/>
  <c r="R126" i="1" s="1"/>
  <c r="P133" i="6"/>
  <c r="P129" i="7" s="1"/>
  <c r="R121" i="1" s="1"/>
  <c r="P129" i="6"/>
  <c r="P125" i="7" s="1"/>
  <c r="R193" i="1" s="1"/>
  <c r="P125" i="6"/>
  <c r="P121" i="7" s="1"/>
  <c r="R134" i="1" s="1"/>
  <c r="P121" i="6"/>
  <c r="P117" i="6"/>
  <c r="P113" i="6"/>
  <c r="P109" i="6"/>
  <c r="P103" i="6"/>
  <c r="P99" i="6"/>
  <c r="P95" i="6"/>
  <c r="P91" i="6"/>
  <c r="P87" i="6"/>
  <c r="P83" i="6"/>
  <c r="P79" i="6"/>
  <c r="P75" i="6"/>
  <c r="P71" i="6"/>
  <c r="P67" i="6"/>
  <c r="P63" i="6"/>
  <c r="P59" i="6"/>
  <c r="P55" i="6"/>
  <c r="P51" i="6"/>
  <c r="P47" i="6"/>
  <c r="P43" i="6"/>
  <c r="P39" i="6"/>
  <c r="P35" i="6"/>
  <c r="P31" i="6"/>
  <c r="P27" i="6"/>
  <c r="P23" i="6"/>
  <c r="P19" i="6"/>
  <c r="P15" i="6"/>
  <c r="P11" i="6"/>
  <c r="P7" i="6"/>
  <c r="P180" i="6"/>
  <c r="P176" i="7" s="1"/>
  <c r="R128" i="1" s="1"/>
  <c r="P178" i="6"/>
  <c r="P174" i="7" s="1"/>
  <c r="R147" i="1" s="1"/>
  <c r="P170" i="6"/>
  <c r="P166" i="7" s="1"/>
  <c r="R133" i="1" s="1"/>
  <c r="P166" i="6"/>
  <c r="P162" i="7" s="1"/>
  <c r="R145" i="1" s="1"/>
  <c r="P162" i="6"/>
  <c r="P158" i="7" s="1"/>
  <c r="R198" i="1" s="1"/>
  <c r="P158" i="6"/>
  <c r="P154" i="7" s="1"/>
  <c r="R136" i="1" s="1"/>
  <c r="P154" i="6"/>
  <c r="P150" i="7" s="1"/>
  <c r="R124" i="1" s="1"/>
  <c r="P150" i="6"/>
  <c r="P146" i="7" s="1"/>
  <c r="R186" i="1" s="1"/>
  <c r="P146" i="6"/>
  <c r="P142" i="7" s="1"/>
  <c r="R115" i="1" s="1"/>
  <c r="P142" i="6"/>
  <c r="P138" i="7" s="1"/>
  <c r="R157" i="1" s="1"/>
  <c r="P138" i="6"/>
  <c r="P134" i="7" s="1"/>
  <c r="R138" i="1" s="1"/>
  <c r="P134" i="6"/>
  <c r="P130" i="7" s="1"/>
  <c r="R127" i="1" s="1"/>
  <c r="P130" i="6"/>
  <c r="P126" i="7" s="1"/>
  <c r="R197" i="1" s="1"/>
  <c r="P126" i="6"/>
  <c r="P122" i="7" s="1"/>
  <c r="R166" i="1" s="1"/>
  <c r="P122" i="6"/>
  <c r="P118" i="6"/>
  <c r="P114" i="6"/>
  <c r="P110" i="6"/>
  <c r="P106" i="6"/>
  <c r="P100" i="6"/>
  <c r="P96" i="6"/>
  <c r="P92" i="6"/>
  <c r="P88" i="6"/>
  <c r="P84" i="6"/>
  <c r="P80" i="6"/>
  <c r="P76" i="6"/>
  <c r="P72" i="6"/>
  <c r="P68" i="6"/>
  <c r="P64" i="6"/>
  <c r="P60" i="6"/>
  <c r="P56" i="6"/>
  <c r="P52" i="6"/>
  <c r="P48" i="6"/>
  <c r="P44" i="6"/>
  <c r="P40" i="6"/>
  <c r="P36" i="6"/>
  <c r="P32" i="6"/>
  <c r="P28" i="6"/>
  <c r="P24" i="6"/>
  <c r="P20" i="6"/>
  <c r="P16" i="6"/>
  <c r="P12" i="6"/>
  <c r="P8" i="6"/>
  <c r="P183" i="6"/>
  <c r="P179" i="7" s="1"/>
  <c r="R148" i="1" s="1"/>
  <c r="P176" i="6"/>
  <c r="P172" i="7" s="1"/>
  <c r="R183" i="1" s="1"/>
  <c r="P174" i="6"/>
  <c r="P170" i="7" s="1"/>
  <c r="R152" i="1" s="1"/>
  <c r="P171" i="6"/>
  <c r="P167" i="7" s="1"/>
  <c r="R146" i="1" s="1"/>
  <c r="P167" i="6"/>
  <c r="P163" i="7" s="1"/>
  <c r="R171" i="1" s="1"/>
  <c r="P163" i="6"/>
  <c r="P159" i="7" s="1"/>
  <c r="R154" i="1" s="1"/>
  <c r="P159" i="6"/>
  <c r="P155" i="7" s="1"/>
  <c r="R137" i="1" s="1"/>
  <c r="P155" i="6"/>
  <c r="P151" i="7" s="1"/>
  <c r="R188" i="1" s="1"/>
  <c r="P151" i="6"/>
  <c r="P147" i="7" s="1"/>
  <c r="R130" i="1" s="1"/>
  <c r="P147" i="6"/>
  <c r="P143" i="7" s="1"/>
  <c r="R142" i="1" s="1"/>
  <c r="P143" i="6"/>
  <c r="P139" i="7" s="1"/>
  <c r="R180" i="1" s="1"/>
  <c r="P139" i="6"/>
  <c r="P135" i="7" s="1"/>
  <c r="R176" i="1" s="1"/>
  <c r="P135" i="6"/>
  <c r="P131" i="7" s="1"/>
  <c r="R182" i="1" s="1"/>
  <c r="P131" i="6"/>
  <c r="P127" i="7" s="1"/>
  <c r="R131" i="1" s="1"/>
  <c r="P127" i="6"/>
  <c r="P123" i="7" s="1"/>
  <c r="R149" i="1" s="1"/>
  <c r="P123" i="6"/>
  <c r="P119" i="7" s="1"/>
  <c r="R139" i="1" s="1"/>
  <c r="P119" i="6"/>
  <c r="P115" i="6"/>
  <c r="P111" i="6"/>
  <c r="P107" i="6"/>
  <c r="P101" i="6"/>
  <c r="P97" i="6"/>
  <c r="P93" i="6"/>
  <c r="P89" i="6"/>
  <c r="P85" i="6"/>
  <c r="P81" i="6"/>
  <c r="P77" i="6"/>
  <c r="P73" i="6"/>
  <c r="P69" i="6"/>
  <c r="P65" i="6"/>
  <c r="P61" i="6"/>
  <c r="P57" i="6"/>
  <c r="P53" i="6"/>
  <c r="P49" i="6"/>
  <c r="P45" i="6"/>
  <c r="P41" i="6"/>
  <c r="P37" i="6"/>
  <c r="P33" i="6"/>
  <c r="P29" i="6"/>
  <c r="P25" i="6"/>
  <c r="P21" i="6"/>
  <c r="P17" i="6"/>
  <c r="P13" i="6"/>
  <c r="P9" i="6"/>
  <c r="P179" i="6"/>
  <c r="P175" i="7" s="1"/>
  <c r="R189" i="1" s="1"/>
  <c r="P172" i="6"/>
  <c r="P168" i="7" s="1"/>
  <c r="R151" i="1" s="1"/>
  <c r="P168" i="6"/>
  <c r="P164" i="7" s="1"/>
  <c r="R153" i="1" s="1"/>
  <c r="P164" i="6"/>
  <c r="P160" i="7" s="1"/>
  <c r="R161" i="1" s="1"/>
  <c r="P160" i="6"/>
  <c r="P156" i="7" s="1"/>
  <c r="R144" i="1" s="1"/>
  <c r="P156" i="6"/>
  <c r="P152" i="7" s="1"/>
  <c r="R167" i="1" s="1"/>
  <c r="P152" i="6"/>
  <c r="P148" i="7" s="1"/>
  <c r="R165" i="1" s="1"/>
  <c r="P148" i="6"/>
  <c r="P144" i="7" s="1"/>
  <c r="R177" i="1" s="1"/>
  <c r="P144" i="6"/>
  <c r="P140" i="7" s="1"/>
  <c r="R125" i="1" s="1"/>
  <c r="P140" i="6"/>
  <c r="P136" i="7" s="1"/>
  <c r="R175" i="1" s="1"/>
  <c r="P136" i="6"/>
  <c r="P132" i="7" s="1"/>
  <c r="R184" i="1" s="1"/>
  <c r="P132" i="6"/>
  <c r="P128" i="7" s="1"/>
  <c r="R164" i="1" s="1"/>
  <c r="P128" i="6"/>
  <c r="P124" i="7" s="1"/>
  <c r="R104" i="1" s="1"/>
  <c r="P124" i="6"/>
  <c r="P120" i="7" s="1"/>
  <c r="R135" i="1" s="1"/>
  <c r="P120" i="6"/>
  <c r="P116" i="6"/>
  <c r="P112" i="6"/>
  <c r="P108" i="6"/>
  <c r="P102" i="6"/>
  <c r="P98" i="6"/>
  <c r="P94" i="6"/>
  <c r="P90" i="6"/>
  <c r="P86" i="6"/>
  <c r="P82" i="6"/>
  <c r="P78" i="6"/>
  <c r="P74" i="6"/>
  <c r="P70" i="6"/>
  <c r="P66" i="6"/>
  <c r="P62" i="6"/>
  <c r="P58" i="6"/>
  <c r="P54" i="6"/>
  <c r="P50" i="6"/>
  <c r="P46" i="6"/>
  <c r="P42" i="6"/>
  <c r="P38" i="6"/>
  <c r="P34" i="6"/>
  <c r="P30" i="6"/>
  <c r="P26" i="6"/>
  <c r="P22" i="6"/>
  <c r="P18" i="6"/>
  <c r="P14" i="6"/>
  <c r="P10" i="6"/>
  <c r="P6" i="6"/>
  <c r="AY198" i="6"/>
  <c r="AY194" i="7" s="1"/>
  <c r="BA191" i="1" s="1"/>
  <c r="AY194" i="6"/>
  <c r="AY190" i="7" s="1"/>
  <c r="BA155" i="1" s="1"/>
  <c r="AY190" i="6"/>
  <c r="AY186" i="7" s="1"/>
  <c r="BA192" i="1" s="1"/>
  <c r="AY186" i="6"/>
  <c r="AY182" i="7" s="1"/>
  <c r="BA172" i="1" s="1"/>
  <c r="AY199" i="6"/>
  <c r="AY195" i="7" s="1"/>
  <c r="BA141" i="1" s="1"/>
  <c r="AY195" i="6"/>
  <c r="AY191" i="7" s="1"/>
  <c r="BA163" i="1" s="1"/>
  <c r="AY191" i="6"/>
  <c r="AY187" i="7" s="1"/>
  <c r="BA194" i="1" s="1"/>
  <c r="AY187" i="6"/>
  <c r="AY183" i="7" s="1"/>
  <c r="BA181" i="1" s="1"/>
  <c r="AY200" i="6"/>
  <c r="AY196" i="6"/>
  <c r="AY192" i="7" s="1"/>
  <c r="BA159" i="1" s="1"/>
  <c r="AY192" i="6"/>
  <c r="AY188" i="7" s="1"/>
  <c r="BA195" i="1" s="1"/>
  <c r="AY188" i="6"/>
  <c r="AY184" i="7" s="1"/>
  <c r="BA187" i="1" s="1"/>
  <c r="AY184" i="6"/>
  <c r="AY180" i="7" s="1"/>
  <c r="BA170" i="1" s="1"/>
  <c r="AY180" i="6"/>
  <c r="AY176" i="7" s="1"/>
  <c r="BA128" i="1" s="1"/>
  <c r="AY176" i="6"/>
  <c r="AY172" i="7" s="1"/>
  <c r="BA183" i="1" s="1"/>
  <c r="AY172" i="6"/>
  <c r="AY168" i="7" s="1"/>
  <c r="BA151" i="1" s="1"/>
  <c r="AY201" i="6"/>
  <c r="AY197" i="7" s="1"/>
  <c r="BA174" i="1" s="1"/>
  <c r="AY197" i="6"/>
  <c r="AY193" i="7" s="1"/>
  <c r="BA169" i="1" s="1"/>
  <c r="AY193" i="6"/>
  <c r="AY189" i="7" s="1"/>
  <c r="BA196" i="1" s="1"/>
  <c r="AY189" i="6"/>
  <c r="AY185" i="7" s="1"/>
  <c r="BA190" i="1" s="1"/>
  <c r="AY185" i="6"/>
  <c r="AY181" i="7" s="1"/>
  <c r="BA160" i="1" s="1"/>
  <c r="AY183" i="6"/>
  <c r="AY179" i="7" s="1"/>
  <c r="BA148" i="1" s="1"/>
  <c r="AY181" i="6"/>
  <c r="AY177" i="7" s="1"/>
  <c r="BA140" i="1" s="1"/>
  <c r="AY174" i="6"/>
  <c r="AY170" i="7" s="1"/>
  <c r="BA152" i="1" s="1"/>
  <c r="AY168" i="6"/>
  <c r="AY164" i="7" s="1"/>
  <c r="BA153" i="1" s="1"/>
  <c r="AY164" i="6"/>
  <c r="AY160" i="7" s="1"/>
  <c r="BA161" i="1" s="1"/>
  <c r="AY160" i="6"/>
  <c r="AY156" i="7" s="1"/>
  <c r="BA144" i="1" s="1"/>
  <c r="AY156" i="6"/>
  <c r="AY152" i="7" s="1"/>
  <c r="BA167" i="1" s="1"/>
  <c r="AY152" i="6"/>
  <c r="AY148" i="7" s="1"/>
  <c r="BA165" i="1" s="1"/>
  <c r="AY148" i="6"/>
  <c r="AY144" i="7" s="1"/>
  <c r="BA177" i="1" s="1"/>
  <c r="AY144" i="6"/>
  <c r="AY140" i="7" s="1"/>
  <c r="BA125" i="1" s="1"/>
  <c r="AY140" i="6"/>
  <c r="AY136" i="7" s="1"/>
  <c r="BA175" i="1" s="1"/>
  <c r="AY136" i="6"/>
  <c r="AY132" i="7" s="1"/>
  <c r="BA184" i="1" s="1"/>
  <c r="AY132" i="6"/>
  <c r="AY128" i="7" s="1"/>
  <c r="BA164" i="1" s="1"/>
  <c r="AY128" i="6"/>
  <c r="AY124" i="7" s="1"/>
  <c r="BA104" i="1" s="1"/>
  <c r="AY124" i="6"/>
  <c r="AY120" i="7" s="1"/>
  <c r="BA135" i="1" s="1"/>
  <c r="AY120" i="6"/>
  <c r="AY116" i="6"/>
  <c r="AY112" i="6"/>
  <c r="AY108" i="6"/>
  <c r="AY102" i="6"/>
  <c r="AY98" i="6"/>
  <c r="AY94" i="6"/>
  <c r="AY90" i="6"/>
  <c r="AY86" i="6"/>
  <c r="AY82" i="6"/>
  <c r="AY78" i="6"/>
  <c r="AY74" i="6"/>
  <c r="AY70" i="6"/>
  <c r="AY66" i="6"/>
  <c r="AY62" i="6"/>
  <c r="AY58" i="6"/>
  <c r="AY54" i="6"/>
  <c r="AY50" i="6"/>
  <c r="AY46" i="6"/>
  <c r="AY42" i="6"/>
  <c r="AY38" i="6"/>
  <c r="AY34" i="6"/>
  <c r="AY30" i="6"/>
  <c r="AY26" i="6"/>
  <c r="AY22" i="6"/>
  <c r="AY18" i="6"/>
  <c r="AY14" i="6"/>
  <c r="AY10" i="6"/>
  <c r="AY6" i="6"/>
  <c r="AY179" i="6"/>
  <c r="AY175" i="7" s="1"/>
  <c r="BA189" i="1" s="1"/>
  <c r="AY177" i="6"/>
  <c r="AY173" i="7" s="1"/>
  <c r="BA185" i="1" s="1"/>
  <c r="AY169" i="6"/>
  <c r="AY165" i="7" s="1"/>
  <c r="BA158" i="1" s="1"/>
  <c r="AY165" i="6"/>
  <c r="AY161" i="7" s="1"/>
  <c r="BA156" i="1" s="1"/>
  <c r="AY161" i="6"/>
  <c r="AY157" i="7" s="1"/>
  <c r="BA179" i="1" s="1"/>
  <c r="AY157" i="6"/>
  <c r="AY153" i="7" s="1"/>
  <c r="BA132" i="1" s="1"/>
  <c r="AY153" i="6"/>
  <c r="AY149" i="7" s="1"/>
  <c r="BA168" i="1" s="1"/>
  <c r="AY149" i="6"/>
  <c r="AY145" i="7" s="1"/>
  <c r="BA162" i="1" s="1"/>
  <c r="AY145" i="6"/>
  <c r="AY141" i="7" s="1"/>
  <c r="BA123" i="1" s="1"/>
  <c r="AY141" i="6"/>
  <c r="AY137" i="7" s="1"/>
  <c r="BA150" i="1" s="1"/>
  <c r="AY137" i="6"/>
  <c r="AY133" i="7" s="1"/>
  <c r="BA126" i="1" s="1"/>
  <c r="AY133" i="6"/>
  <c r="AY129" i="7" s="1"/>
  <c r="BA121" i="1" s="1"/>
  <c r="AY129" i="6"/>
  <c r="AY125" i="7" s="1"/>
  <c r="BA193" i="1" s="1"/>
  <c r="AY125" i="6"/>
  <c r="AY121" i="7" s="1"/>
  <c r="BA134" i="1" s="1"/>
  <c r="AY121" i="6"/>
  <c r="AY117" i="6"/>
  <c r="AY113" i="6"/>
  <c r="AY109" i="6"/>
  <c r="AY103" i="6"/>
  <c r="AY99" i="6"/>
  <c r="AY95" i="6"/>
  <c r="AY91" i="6"/>
  <c r="AY87" i="6"/>
  <c r="AY83" i="6"/>
  <c r="AY79" i="6"/>
  <c r="AY75" i="6"/>
  <c r="AY71" i="6"/>
  <c r="AY67" i="6"/>
  <c r="AY63" i="6"/>
  <c r="AY59" i="6"/>
  <c r="AY55" i="6"/>
  <c r="AY51" i="6"/>
  <c r="AY47" i="6"/>
  <c r="AY43" i="6"/>
  <c r="AY39" i="6"/>
  <c r="AY35" i="6"/>
  <c r="AY31" i="6"/>
  <c r="AY27" i="6"/>
  <c r="AY23" i="6"/>
  <c r="AY19" i="6"/>
  <c r="AY15" i="6"/>
  <c r="AY11" i="6"/>
  <c r="AY7" i="6"/>
  <c r="AY182" i="6"/>
  <c r="AY178" i="7" s="1"/>
  <c r="BA143" i="1" s="1"/>
  <c r="AY175" i="6"/>
  <c r="AY171" i="7" s="1"/>
  <c r="BA178" i="1" s="1"/>
  <c r="AY173" i="6"/>
  <c r="AY169" i="7" s="1"/>
  <c r="BA173" i="1" s="1"/>
  <c r="AY170" i="6"/>
  <c r="AY166" i="7" s="1"/>
  <c r="BA133" i="1" s="1"/>
  <c r="AY166" i="6"/>
  <c r="AY162" i="7" s="1"/>
  <c r="BA145" i="1" s="1"/>
  <c r="AY162" i="6"/>
  <c r="AY158" i="7" s="1"/>
  <c r="BA198" i="1" s="1"/>
  <c r="AY158" i="6"/>
  <c r="AY154" i="7" s="1"/>
  <c r="BA136" i="1" s="1"/>
  <c r="AY154" i="6"/>
  <c r="AY150" i="7" s="1"/>
  <c r="BA124" i="1" s="1"/>
  <c r="AY150" i="6"/>
  <c r="AY146" i="7" s="1"/>
  <c r="BA186" i="1" s="1"/>
  <c r="AY146" i="6"/>
  <c r="AY142" i="7" s="1"/>
  <c r="BA115" i="1" s="1"/>
  <c r="AY142" i="6"/>
  <c r="AY138" i="7" s="1"/>
  <c r="BA157" i="1" s="1"/>
  <c r="AY138" i="6"/>
  <c r="AY134" i="7" s="1"/>
  <c r="BA138" i="1" s="1"/>
  <c r="AY134" i="6"/>
  <c r="AY130" i="7" s="1"/>
  <c r="BA127" i="1" s="1"/>
  <c r="AY130" i="6"/>
  <c r="AY126" i="7" s="1"/>
  <c r="BA197" i="1" s="1"/>
  <c r="AY126" i="6"/>
  <c r="AY122" i="7" s="1"/>
  <c r="BA166" i="1" s="1"/>
  <c r="AY122" i="6"/>
  <c r="AY118" i="6"/>
  <c r="AY114" i="6"/>
  <c r="AY110" i="6"/>
  <c r="AY106" i="6"/>
  <c r="AY100" i="6"/>
  <c r="AY96" i="6"/>
  <c r="AY92" i="6"/>
  <c r="AY88" i="6"/>
  <c r="AY84" i="6"/>
  <c r="AY80" i="6"/>
  <c r="AY76" i="6"/>
  <c r="AY72" i="6"/>
  <c r="AY68" i="6"/>
  <c r="AY64" i="6"/>
  <c r="AY60" i="6"/>
  <c r="AY56" i="6"/>
  <c r="AY52" i="6"/>
  <c r="AY48" i="6"/>
  <c r="AY44" i="6"/>
  <c r="AY40" i="6"/>
  <c r="AY36" i="6"/>
  <c r="AY32" i="6"/>
  <c r="AY28" i="6"/>
  <c r="AY24" i="6"/>
  <c r="AY20" i="6"/>
  <c r="AY16" i="6"/>
  <c r="AY12" i="6"/>
  <c r="AY8" i="6"/>
  <c r="AY178" i="6"/>
  <c r="AY174" i="7" s="1"/>
  <c r="BA147" i="1" s="1"/>
  <c r="AY171" i="6"/>
  <c r="AY167" i="7" s="1"/>
  <c r="BA146" i="1" s="1"/>
  <c r="AY167" i="6"/>
  <c r="AY163" i="7" s="1"/>
  <c r="BA171" i="1" s="1"/>
  <c r="AY163" i="6"/>
  <c r="AY159" i="7" s="1"/>
  <c r="BA154" i="1" s="1"/>
  <c r="AY159" i="6"/>
  <c r="AY155" i="7" s="1"/>
  <c r="BA137" i="1" s="1"/>
  <c r="AY155" i="6"/>
  <c r="AY151" i="7" s="1"/>
  <c r="BA188" i="1" s="1"/>
  <c r="AY151" i="6"/>
  <c r="AY147" i="7" s="1"/>
  <c r="BA130" i="1" s="1"/>
  <c r="AY147" i="6"/>
  <c r="AY143" i="7" s="1"/>
  <c r="BA142" i="1" s="1"/>
  <c r="AY143" i="6"/>
  <c r="AY139" i="7" s="1"/>
  <c r="BA180" i="1" s="1"/>
  <c r="AY139" i="6"/>
  <c r="AY135" i="7" s="1"/>
  <c r="BA176" i="1" s="1"/>
  <c r="AY135" i="6"/>
  <c r="AY131" i="7" s="1"/>
  <c r="BA182" i="1" s="1"/>
  <c r="AY131" i="6"/>
  <c r="AY127" i="7" s="1"/>
  <c r="BA131" i="1" s="1"/>
  <c r="AY127" i="6"/>
  <c r="AY123" i="7" s="1"/>
  <c r="BA149" i="1" s="1"/>
  <c r="AY123" i="6"/>
  <c r="AY119" i="7" s="1"/>
  <c r="BA139" i="1" s="1"/>
  <c r="AY119" i="6"/>
  <c r="AY115" i="6"/>
  <c r="AY111" i="6"/>
  <c r="AY107" i="6"/>
  <c r="AY101" i="6"/>
  <c r="AY97" i="6"/>
  <c r="AY93" i="6"/>
  <c r="AY89" i="6"/>
  <c r="AY85" i="6"/>
  <c r="AY81" i="6"/>
  <c r="AY77" i="6"/>
  <c r="AY73" i="6"/>
  <c r="AY69" i="6"/>
  <c r="AY65" i="6"/>
  <c r="AY61" i="6"/>
  <c r="AY57" i="6"/>
  <c r="AY53" i="6"/>
  <c r="AY49" i="6"/>
  <c r="AY45" i="6"/>
  <c r="AY41" i="6"/>
  <c r="AY37" i="6"/>
  <c r="AY33" i="6"/>
  <c r="AY29" i="6"/>
  <c r="AY25" i="6"/>
  <c r="AY21" i="6"/>
  <c r="AY17" i="6"/>
  <c r="AY13" i="6"/>
  <c r="AY9" i="6"/>
  <c r="AI198" i="6"/>
  <c r="AI194" i="7" s="1"/>
  <c r="AK191" i="1" s="1"/>
  <c r="AI194" i="6"/>
  <c r="AI190" i="7" s="1"/>
  <c r="AK155" i="1" s="1"/>
  <c r="AI190" i="6"/>
  <c r="AI186" i="7" s="1"/>
  <c r="AK192" i="1" s="1"/>
  <c r="AI186" i="6"/>
  <c r="AI182" i="7" s="1"/>
  <c r="AK172" i="1" s="1"/>
  <c r="AI199" i="6"/>
  <c r="AI195" i="7" s="1"/>
  <c r="AK141" i="1" s="1"/>
  <c r="AI195" i="6"/>
  <c r="AI191" i="7" s="1"/>
  <c r="AK163" i="1" s="1"/>
  <c r="AI191" i="6"/>
  <c r="AI187" i="7" s="1"/>
  <c r="AK194" i="1" s="1"/>
  <c r="AI187" i="6"/>
  <c r="AI183" i="7" s="1"/>
  <c r="AK181" i="1" s="1"/>
  <c r="AI200" i="6"/>
  <c r="AI196" i="6"/>
  <c r="AI192" i="7" s="1"/>
  <c r="AK159" i="1" s="1"/>
  <c r="AI192" i="6"/>
  <c r="AI188" i="7" s="1"/>
  <c r="AK195" i="1" s="1"/>
  <c r="AI188" i="6"/>
  <c r="AI184" i="7" s="1"/>
  <c r="AK187" i="1" s="1"/>
  <c r="AI184" i="6"/>
  <c r="AI180" i="7" s="1"/>
  <c r="AK170" i="1" s="1"/>
  <c r="AI180" i="6"/>
  <c r="AI176" i="7" s="1"/>
  <c r="AK128" i="1" s="1"/>
  <c r="AI176" i="6"/>
  <c r="AI172" i="7" s="1"/>
  <c r="AK183" i="1" s="1"/>
  <c r="AI172" i="6"/>
  <c r="AI168" i="7" s="1"/>
  <c r="AK151" i="1" s="1"/>
  <c r="AI201" i="6"/>
  <c r="AI197" i="7" s="1"/>
  <c r="AK174" i="1" s="1"/>
  <c r="AI197" i="6"/>
  <c r="AI193" i="7" s="1"/>
  <c r="AK169" i="1" s="1"/>
  <c r="AI193" i="6"/>
  <c r="AI189" i="7" s="1"/>
  <c r="AK196" i="1" s="1"/>
  <c r="AI189" i="6"/>
  <c r="AI185" i="7" s="1"/>
  <c r="AK190" i="1" s="1"/>
  <c r="AI185" i="6"/>
  <c r="AI181" i="7" s="1"/>
  <c r="AK160" i="1" s="1"/>
  <c r="AI183" i="6"/>
  <c r="AI179" i="7" s="1"/>
  <c r="AK148" i="1" s="1"/>
  <c r="AI181" i="6"/>
  <c r="AI177" i="7" s="1"/>
  <c r="AK140" i="1" s="1"/>
  <c r="AI174" i="6"/>
  <c r="AI170" i="7" s="1"/>
  <c r="AK152" i="1" s="1"/>
  <c r="AI168" i="6"/>
  <c r="AI164" i="7" s="1"/>
  <c r="AK153" i="1" s="1"/>
  <c r="AI164" i="6"/>
  <c r="AI160" i="7" s="1"/>
  <c r="AK161" i="1" s="1"/>
  <c r="AI160" i="6"/>
  <c r="AI156" i="7" s="1"/>
  <c r="AK144" i="1" s="1"/>
  <c r="AI156" i="6"/>
  <c r="AI152" i="7" s="1"/>
  <c r="AK167" i="1" s="1"/>
  <c r="AI152" i="6"/>
  <c r="AI148" i="7" s="1"/>
  <c r="AK165" i="1" s="1"/>
  <c r="AI148" i="6"/>
  <c r="AI144" i="7" s="1"/>
  <c r="AK177" i="1" s="1"/>
  <c r="AI144" i="6"/>
  <c r="AI140" i="7" s="1"/>
  <c r="AK125" i="1" s="1"/>
  <c r="AI140" i="6"/>
  <c r="AI136" i="7" s="1"/>
  <c r="AK175" i="1" s="1"/>
  <c r="AI136" i="6"/>
  <c r="AI132" i="7" s="1"/>
  <c r="AK184" i="1" s="1"/>
  <c r="AI132" i="6"/>
  <c r="AI128" i="7" s="1"/>
  <c r="AK164" i="1" s="1"/>
  <c r="AI128" i="6"/>
  <c r="AI124" i="7" s="1"/>
  <c r="AK104" i="1" s="1"/>
  <c r="AI124" i="6"/>
  <c r="AI120" i="7" s="1"/>
  <c r="AK135" i="1" s="1"/>
  <c r="AI120" i="6"/>
  <c r="AI116" i="6"/>
  <c r="AI112" i="6"/>
  <c r="AI108" i="6"/>
  <c r="AI102" i="6"/>
  <c r="AI98" i="6"/>
  <c r="AI94" i="6"/>
  <c r="AI90" i="6"/>
  <c r="AI86" i="6"/>
  <c r="AI82" i="6"/>
  <c r="AI78" i="6"/>
  <c r="AI74" i="6"/>
  <c r="AI70" i="6"/>
  <c r="AI66" i="6"/>
  <c r="AI62" i="6"/>
  <c r="AI58" i="6"/>
  <c r="AI54" i="6"/>
  <c r="AI50" i="6"/>
  <c r="AI46" i="6"/>
  <c r="AI42" i="6"/>
  <c r="AI38" i="6"/>
  <c r="AI34" i="6"/>
  <c r="AI30" i="6"/>
  <c r="AI26" i="6"/>
  <c r="AI22" i="6"/>
  <c r="AI18" i="6"/>
  <c r="AI14" i="6"/>
  <c r="AI10" i="6"/>
  <c r="AI6" i="6"/>
  <c r="AI179" i="6"/>
  <c r="AI175" i="7" s="1"/>
  <c r="AK189" i="1" s="1"/>
  <c r="AI177" i="6"/>
  <c r="AI173" i="7" s="1"/>
  <c r="AK185" i="1" s="1"/>
  <c r="AI169" i="6"/>
  <c r="AI165" i="7" s="1"/>
  <c r="AK158" i="1" s="1"/>
  <c r="AI165" i="6"/>
  <c r="AI161" i="7" s="1"/>
  <c r="AK156" i="1" s="1"/>
  <c r="AI161" i="6"/>
  <c r="AI157" i="7" s="1"/>
  <c r="AK179" i="1" s="1"/>
  <c r="AI157" i="6"/>
  <c r="AI153" i="7" s="1"/>
  <c r="AK132" i="1" s="1"/>
  <c r="AI153" i="6"/>
  <c r="AI149" i="7" s="1"/>
  <c r="AK168" i="1" s="1"/>
  <c r="AI149" i="6"/>
  <c r="AI145" i="7" s="1"/>
  <c r="AK162" i="1" s="1"/>
  <c r="AI145" i="6"/>
  <c r="AI141" i="7" s="1"/>
  <c r="AK123" i="1" s="1"/>
  <c r="AI141" i="6"/>
  <c r="AI137" i="7" s="1"/>
  <c r="AK150" i="1" s="1"/>
  <c r="AI137" i="6"/>
  <c r="AI133" i="7" s="1"/>
  <c r="AK126" i="1" s="1"/>
  <c r="AI133" i="6"/>
  <c r="AI129" i="7" s="1"/>
  <c r="AK121" i="1" s="1"/>
  <c r="AI129" i="6"/>
  <c r="AI125" i="7" s="1"/>
  <c r="AK193" i="1" s="1"/>
  <c r="AI125" i="6"/>
  <c r="AI121" i="7" s="1"/>
  <c r="AK134" i="1" s="1"/>
  <c r="AI121" i="6"/>
  <c r="AI117" i="6"/>
  <c r="AI113" i="6"/>
  <c r="AI109" i="6"/>
  <c r="AI103" i="6"/>
  <c r="AI99" i="6"/>
  <c r="AI95" i="6"/>
  <c r="AI91" i="6"/>
  <c r="AI87" i="6"/>
  <c r="AI83" i="6"/>
  <c r="AI79" i="6"/>
  <c r="AI75" i="6"/>
  <c r="AI71" i="6"/>
  <c r="AI67" i="6"/>
  <c r="AI63" i="6"/>
  <c r="AI59" i="6"/>
  <c r="AI55" i="6"/>
  <c r="AI51" i="6"/>
  <c r="AI47" i="6"/>
  <c r="AI43" i="6"/>
  <c r="AI39" i="6"/>
  <c r="AI35" i="6"/>
  <c r="AI31" i="6"/>
  <c r="AI27" i="6"/>
  <c r="AI23" i="6"/>
  <c r="AI19" i="6"/>
  <c r="AI15" i="6"/>
  <c r="AI11" i="6"/>
  <c r="AI7" i="6"/>
  <c r="AI182" i="6"/>
  <c r="AI178" i="7" s="1"/>
  <c r="AK143" i="1" s="1"/>
  <c r="AI175" i="6"/>
  <c r="AI171" i="7" s="1"/>
  <c r="AK178" i="1" s="1"/>
  <c r="AI173" i="6"/>
  <c r="AI169" i="7" s="1"/>
  <c r="AK173" i="1" s="1"/>
  <c r="AI170" i="6"/>
  <c r="AI166" i="7" s="1"/>
  <c r="AK133" i="1" s="1"/>
  <c r="AI166" i="6"/>
  <c r="AI162" i="7" s="1"/>
  <c r="AK145" i="1" s="1"/>
  <c r="AI162" i="6"/>
  <c r="AI158" i="7" s="1"/>
  <c r="AK198" i="1" s="1"/>
  <c r="AI158" i="6"/>
  <c r="AI154" i="7" s="1"/>
  <c r="AK136" i="1" s="1"/>
  <c r="AI154" i="6"/>
  <c r="AI150" i="7" s="1"/>
  <c r="AK124" i="1" s="1"/>
  <c r="AI150" i="6"/>
  <c r="AI146" i="7" s="1"/>
  <c r="AK186" i="1" s="1"/>
  <c r="AI146" i="6"/>
  <c r="AI142" i="7" s="1"/>
  <c r="AK115" i="1" s="1"/>
  <c r="AI142" i="6"/>
  <c r="AI138" i="7" s="1"/>
  <c r="AK157" i="1" s="1"/>
  <c r="AI138" i="6"/>
  <c r="AI134" i="7" s="1"/>
  <c r="AK138" i="1" s="1"/>
  <c r="AI134" i="6"/>
  <c r="AI130" i="7" s="1"/>
  <c r="AK127" i="1" s="1"/>
  <c r="AI130" i="6"/>
  <c r="AI126" i="7" s="1"/>
  <c r="AK197" i="1" s="1"/>
  <c r="AI126" i="6"/>
  <c r="AI122" i="7" s="1"/>
  <c r="AK166" i="1" s="1"/>
  <c r="AI122" i="6"/>
  <c r="AI118" i="6"/>
  <c r="AI114" i="6"/>
  <c r="AI110" i="6"/>
  <c r="AI106" i="6"/>
  <c r="AI100" i="6"/>
  <c r="AI96" i="6"/>
  <c r="AI92" i="6"/>
  <c r="AI88" i="6"/>
  <c r="AI84" i="6"/>
  <c r="AI80" i="6"/>
  <c r="AI76" i="6"/>
  <c r="AI72" i="6"/>
  <c r="AI68" i="6"/>
  <c r="AI64" i="6"/>
  <c r="AI60" i="6"/>
  <c r="AI56" i="6"/>
  <c r="AI52" i="6"/>
  <c r="AI48" i="6"/>
  <c r="AI44" i="6"/>
  <c r="AI40" i="6"/>
  <c r="AI36" i="6"/>
  <c r="AI32" i="6"/>
  <c r="AI28" i="6"/>
  <c r="AI24" i="6"/>
  <c r="AI20" i="6"/>
  <c r="AI16" i="6"/>
  <c r="AI12" i="6"/>
  <c r="AI8" i="6"/>
  <c r="AI178" i="6"/>
  <c r="AI174" i="7" s="1"/>
  <c r="AK147" i="1" s="1"/>
  <c r="AI171" i="6"/>
  <c r="AI167" i="7" s="1"/>
  <c r="AK146" i="1" s="1"/>
  <c r="AI167" i="6"/>
  <c r="AI163" i="7" s="1"/>
  <c r="AK171" i="1" s="1"/>
  <c r="AI163" i="6"/>
  <c r="AI159" i="7" s="1"/>
  <c r="AK154" i="1" s="1"/>
  <c r="AI159" i="6"/>
  <c r="AI155" i="7" s="1"/>
  <c r="AK137" i="1" s="1"/>
  <c r="AI155" i="6"/>
  <c r="AI151" i="7" s="1"/>
  <c r="AK188" i="1" s="1"/>
  <c r="AI151" i="6"/>
  <c r="AI147" i="7" s="1"/>
  <c r="AK130" i="1" s="1"/>
  <c r="AI147" i="6"/>
  <c r="AI143" i="7" s="1"/>
  <c r="AK142" i="1" s="1"/>
  <c r="AI143" i="6"/>
  <c r="AI139" i="7" s="1"/>
  <c r="AK180" i="1" s="1"/>
  <c r="AI139" i="6"/>
  <c r="AI135" i="7" s="1"/>
  <c r="AK176" i="1" s="1"/>
  <c r="AI135" i="6"/>
  <c r="AI131" i="7" s="1"/>
  <c r="AK182" i="1" s="1"/>
  <c r="AI131" i="6"/>
  <c r="AI127" i="7" s="1"/>
  <c r="AK131" i="1" s="1"/>
  <c r="AI127" i="6"/>
  <c r="AI123" i="7" s="1"/>
  <c r="AK149" i="1" s="1"/>
  <c r="AI123" i="6"/>
  <c r="AI119" i="7" s="1"/>
  <c r="AK139" i="1" s="1"/>
  <c r="AI119" i="6"/>
  <c r="AI115" i="6"/>
  <c r="AI111" i="6"/>
  <c r="AI107" i="6"/>
  <c r="AI101" i="6"/>
  <c r="AI97" i="6"/>
  <c r="AI93" i="6"/>
  <c r="AI89" i="6"/>
  <c r="AI85" i="6"/>
  <c r="AI81" i="6"/>
  <c r="AI77" i="6"/>
  <c r="AI73" i="6"/>
  <c r="AI69" i="6"/>
  <c r="AI65" i="6"/>
  <c r="AI61" i="6"/>
  <c r="AI57" i="6"/>
  <c r="AI53" i="6"/>
  <c r="AI49" i="6"/>
  <c r="AI45" i="6"/>
  <c r="AI41" i="6"/>
  <c r="AI37" i="6"/>
  <c r="AI33" i="6"/>
  <c r="AI29" i="6"/>
  <c r="AI25" i="6"/>
  <c r="AI21" i="6"/>
  <c r="AI17" i="6"/>
  <c r="AI13" i="6"/>
  <c r="AI9" i="6"/>
  <c r="S194" i="6"/>
  <c r="S190" i="7" s="1"/>
  <c r="U155" i="1" s="1"/>
  <c r="S195" i="6"/>
  <c r="S191" i="7" s="1"/>
  <c r="U163" i="1" s="1"/>
  <c r="S196" i="6"/>
  <c r="S192" i="7" s="1"/>
  <c r="U159" i="1" s="1"/>
  <c r="S180" i="6"/>
  <c r="S176" i="7" s="1"/>
  <c r="U128" i="1" s="1"/>
  <c r="S197" i="6"/>
  <c r="S193" i="7" s="1"/>
  <c r="U169" i="1" s="1"/>
  <c r="S183" i="6"/>
  <c r="S179" i="7" s="1"/>
  <c r="U148" i="1" s="1"/>
  <c r="S164" i="6"/>
  <c r="S160" i="7" s="1"/>
  <c r="U161" i="1" s="1"/>
  <c r="S148" i="6"/>
  <c r="S144" i="7" s="1"/>
  <c r="U177" i="1" s="1"/>
  <c r="S132" i="6"/>
  <c r="S128" i="7" s="1"/>
  <c r="U164" i="1" s="1"/>
  <c r="S116" i="6"/>
  <c r="S98" i="6"/>
  <c r="S82" i="6"/>
  <c r="S66" i="6"/>
  <c r="S50" i="6"/>
  <c r="S34" i="6"/>
  <c r="S18" i="6"/>
  <c r="S179" i="6"/>
  <c r="S175" i="7" s="1"/>
  <c r="U189" i="1" s="1"/>
  <c r="S161" i="6"/>
  <c r="S157" i="7" s="1"/>
  <c r="U179" i="1" s="1"/>
  <c r="S145" i="6"/>
  <c r="S141" i="7" s="1"/>
  <c r="U123" i="1" s="1"/>
  <c r="S129" i="6"/>
  <c r="S125" i="7" s="1"/>
  <c r="U193" i="1" s="1"/>
  <c r="S113" i="6"/>
  <c r="S95" i="6"/>
  <c r="S79" i="6"/>
  <c r="S63" i="6"/>
  <c r="S47" i="6"/>
  <c r="S31" i="6"/>
  <c r="S15" i="6"/>
  <c r="S175" i="6"/>
  <c r="S171" i="7" s="1"/>
  <c r="U178" i="1" s="1"/>
  <c r="S162" i="6"/>
  <c r="S158" i="7" s="1"/>
  <c r="U198" i="1" s="1"/>
  <c r="S146" i="6"/>
  <c r="S142" i="7" s="1"/>
  <c r="U115" i="1" s="1"/>
  <c r="S130" i="6"/>
  <c r="S126" i="7" s="1"/>
  <c r="U197" i="1" s="1"/>
  <c r="S114" i="6"/>
  <c r="S96" i="6"/>
  <c r="S80" i="6"/>
  <c r="S64" i="6"/>
  <c r="S48" i="6"/>
  <c r="S32" i="6"/>
  <c r="S16" i="6"/>
  <c r="S171" i="6"/>
  <c r="S167" i="7" s="1"/>
  <c r="U146" i="1" s="1"/>
  <c r="S155" i="6"/>
  <c r="S151" i="7" s="1"/>
  <c r="U188" i="1" s="1"/>
  <c r="S139" i="6"/>
  <c r="S135" i="7" s="1"/>
  <c r="U176" i="1" s="1"/>
  <c r="S123" i="6"/>
  <c r="S119" i="7" s="1"/>
  <c r="U139" i="1" s="1"/>
  <c r="S107" i="6"/>
  <c r="S89" i="6"/>
  <c r="S73" i="6"/>
  <c r="S57" i="6"/>
  <c r="S41" i="6"/>
  <c r="S25" i="6"/>
  <c r="S9" i="6"/>
  <c r="BB201" i="6"/>
  <c r="BB197" i="7" s="1"/>
  <c r="BD174" i="1" s="1"/>
  <c r="BB197" i="6"/>
  <c r="BB193" i="7" s="1"/>
  <c r="BD169" i="1" s="1"/>
  <c r="BB193" i="6"/>
  <c r="BB189" i="7" s="1"/>
  <c r="BD196" i="1" s="1"/>
  <c r="BB189" i="6"/>
  <c r="BB185" i="7" s="1"/>
  <c r="BD190" i="1" s="1"/>
  <c r="BB185" i="6"/>
  <c r="BB181" i="7" s="1"/>
  <c r="BD160" i="1" s="1"/>
  <c r="BB198" i="6"/>
  <c r="BB194" i="7" s="1"/>
  <c r="BD191" i="1" s="1"/>
  <c r="BB194" i="6"/>
  <c r="BB190" i="7" s="1"/>
  <c r="BD155" i="1" s="1"/>
  <c r="BB190" i="6"/>
  <c r="BB186" i="7" s="1"/>
  <c r="BD192" i="1" s="1"/>
  <c r="BB186" i="6"/>
  <c r="BB182" i="7" s="1"/>
  <c r="BD172" i="1" s="1"/>
  <c r="BB199" i="6"/>
  <c r="BB195" i="7" s="1"/>
  <c r="BD141" i="1" s="1"/>
  <c r="BB195" i="6"/>
  <c r="BB191" i="7" s="1"/>
  <c r="BD163" i="1" s="1"/>
  <c r="BB191" i="6"/>
  <c r="BB187" i="7" s="1"/>
  <c r="BD194" i="1" s="1"/>
  <c r="BB187" i="6"/>
  <c r="BB183" i="7" s="1"/>
  <c r="BD181" i="1" s="1"/>
  <c r="BB183" i="6"/>
  <c r="BB179" i="7" s="1"/>
  <c r="BD148" i="1" s="1"/>
  <c r="BB179" i="6"/>
  <c r="BB175" i="7" s="1"/>
  <c r="BD189" i="1" s="1"/>
  <c r="BB175" i="6"/>
  <c r="BB171" i="7" s="1"/>
  <c r="BD178" i="1" s="1"/>
  <c r="BB171" i="6"/>
  <c r="BB167" i="7" s="1"/>
  <c r="BD146" i="1" s="1"/>
  <c r="BB200" i="6"/>
  <c r="BB196" i="6"/>
  <c r="BB192" i="7" s="1"/>
  <c r="BD159" i="1" s="1"/>
  <c r="BB192" i="6"/>
  <c r="BB188" i="7" s="1"/>
  <c r="BD195" i="1" s="1"/>
  <c r="BB188" i="6"/>
  <c r="BB184" i="7" s="1"/>
  <c r="BD187" i="1" s="1"/>
  <c r="BB184" i="6"/>
  <c r="BB180" i="7" s="1"/>
  <c r="BD170" i="1" s="1"/>
  <c r="BB182" i="6"/>
  <c r="BB178" i="7" s="1"/>
  <c r="BD143" i="1" s="1"/>
  <c r="BB180" i="6"/>
  <c r="BB176" i="7" s="1"/>
  <c r="BD128" i="1" s="1"/>
  <c r="BB173" i="6"/>
  <c r="BB169" i="7" s="1"/>
  <c r="BD173" i="1" s="1"/>
  <c r="BB167" i="6"/>
  <c r="BB163" i="7" s="1"/>
  <c r="BD171" i="1" s="1"/>
  <c r="BB163" i="6"/>
  <c r="BB159" i="7" s="1"/>
  <c r="BD154" i="1" s="1"/>
  <c r="BB159" i="6"/>
  <c r="BB155" i="7" s="1"/>
  <c r="BD137" i="1" s="1"/>
  <c r="BB155" i="6"/>
  <c r="BB151" i="7" s="1"/>
  <c r="BD188" i="1" s="1"/>
  <c r="BB151" i="6"/>
  <c r="BB147" i="7" s="1"/>
  <c r="BD130" i="1" s="1"/>
  <c r="BB147" i="6"/>
  <c r="BB143" i="7" s="1"/>
  <c r="BD142" i="1" s="1"/>
  <c r="BB143" i="6"/>
  <c r="BB139" i="7" s="1"/>
  <c r="BD180" i="1" s="1"/>
  <c r="BB139" i="6"/>
  <c r="BB135" i="7" s="1"/>
  <c r="BD176" i="1" s="1"/>
  <c r="BB135" i="6"/>
  <c r="BB131" i="7" s="1"/>
  <c r="BD182" i="1" s="1"/>
  <c r="BB131" i="6"/>
  <c r="BB127" i="7" s="1"/>
  <c r="BD131" i="1" s="1"/>
  <c r="BB127" i="6"/>
  <c r="BB123" i="7" s="1"/>
  <c r="BD149" i="1" s="1"/>
  <c r="BB123" i="6"/>
  <c r="BB119" i="7" s="1"/>
  <c r="BD139" i="1" s="1"/>
  <c r="BB119" i="6"/>
  <c r="BB115" i="6"/>
  <c r="BB111" i="6"/>
  <c r="BB107" i="6"/>
  <c r="BB101" i="6"/>
  <c r="BB97" i="6"/>
  <c r="BB93" i="6"/>
  <c r="BB89" i="6"/>
  <c r="BB85" i="6"/>
  <c r="BB81" i="6"/>
  <c r="BB77" i="6"/>
  <c r="BB73" i="6"/>
  <c r="BB69" i="6"/>
  <c r="BB65" i="6"/>
  <c r="BB61" i="6"/>
  <c r="BB57" i="6"/>
  <c r="BB53" i="6"/>
  <c r="BB49" i="6"/>
  <c r="BB45" i="6"/>
  <c r="BB41" i="6"/>
  <c r="BB37" i="6"/>
  <c r="BB33" i="6"/>
  <c r="BB29" i="6"/>
  <c r="BB25" i="6"/>
  <c r="BB21" i="6"/>
  <c r="BB17" i="6"/>
  <c r="BB13" i="6"/>
  <c r="BB9" i="6"/>
  <c r="BB178" i="6"/>
  <c r="BB174" i="7" s="1"/>
  <c r="BD147" i="1" s="1"/>
  <c r="BB176" i="6"/>
  <c r="BB172" i="7" s="1"/>
  <c r="BD183" i="1" s="1"/>
  <c r="BB168" i="6"/>
  <c r="BB164" i="7" s="1"/>
  <c r="BD153" i="1" s="1"/>
  <c r="BB164" i="6"/>
  <c r="BB160" i="7" s="1"/>
  <c r="BD161" i="1" s="1"/>
  <c r="BB160" i="6"/>
  <c r="BB156" i="7" s="1"/>
  <c r="BD144" i="1" s="1"/>
  <c r="BB156" i="6"/>
  <c r="BB152" i="7" s="1"/>
  <c r="BD167" i="1" s="1"/>
  <c r="BB152" i="6"/>
  <c r="BB148" i="7" s="1"/>
  <c r="BD165" i="1" s="1"/>
  <c r="BB148" i="6"/>
  <c r="BB144" i="7" s="1"/>
  <c r="BD177" i="1" s="1"/>
  <c r="BB144" i="6"/>
  <c r="BB140" i="7" s="1"/>
  <c r="BD125" i="1" s="1"/>
  <c r="BB140" i="6"/>
  <c r="BB136" i="7" s="1"/>
  <c r="BD175" i="1" s="1"/>
  <c r="BB136" i="6"/>
  <c r="BB132" i="7" s="1"/>
  <c r="BD184" i="1" s="1"/>
  <c r="BB132" i="6"/>
  <c r="BB128" i="7" s="1"/>
  <c r="BD164" i="1" s="1"/>
  <c r="BB128" i="6"/>
  <c r="BB124" i="7" s="1"/>
  <c r="BD104" i="1" s="1"/>
  <c r="BB124" i="6"/>
  <c r="BB120" i="7" s="1"/>
  <c r="BD135" i="1" s="1"/>
  <c r="BB120" i="6"/>
  <c r="BB116" i="6"/>
  <c r="BB112" i="6"/>
  <c r="BB108" i="6"/>
  <c r="BB102" i="6"/>
  <c r="BB98" i="6"/>
  <c r="BB94" i="6"/>
  <c r="BB90" i="6"/>
  <c r="BB86" i="6"/>
  <c r="BB82" i="6"/>
  <c r="BB78" i="6"/>
  <c r="BB74" i="6"/>
  <c r="BB70" i="6"/>
  <c r="BB66" i="6"/>
  <c r="BB62" i="6"/>
  <c r="BB58" i="6"/>
  <c r="BB54" i="6"/>
  <c r="BB50" i="6"/>
  <c r="BB46" i="6"/>
  <c r="BB42" i="6"/>
  <c r="BB38" i="6"/>
  <c r="BB34" i="6"/>
  <c r="BB30" i="6"/>
  <c r="BB26" i="6"/>
  <c r="BB22" i="6"/>
  <c r="BB18" i="6"/>
  <c r="BB14" i="6"/>
  <c r="BB10" i="6"/>
  <c r="BB6" i="6"/>
  <c r="BB181" i="6"/>
  <c r="BB177" i="7" s="1"/>
  <c r="BD140" i="1" s="1"/>
  <c r="BB174" i="6"/>
  <c r="BB170" i="7" s="1"/>
  <c r="BD152" i="1" s="1"/>
  <c r="BB172" i="6"/>
  <c r="BB168" i="7" s="1"/>
  <c r="BD151" i="1" s="1"/>
  <c r="BB169" i="6"/>
  <c r="BB165" i="7" s="1"/>
  <c r="BD158" i="1" s="1"/>
  <c r="BB165" i="6"/>
  <c r="BB161" i="7" s="1"/>
  <c r="BD156" i="1" s="1"/>
  <c r="BB161" i="6"/>
  <c r="BB157" i="7" s="1"/>
  <c r="BD179" i="1" s="1"/>
  <c r="BB157" i="6"/>
  <c r="BB153" i="7" s="1"/>
  <c r="BD132" i="1" s="1"/>
  <c r="BB153" i="6"/>
  <c r="BB149" i="7" s="1"/>
  <c r="BD168" i="1" s="1"/>
  <c r="BB149" i="6"/>
  <c r="BB145" i="7" s="1"/>
  <c r="BD162" i="1" s="1"/>
  <c r="BB145" i="6"/>
  <c r="BB141" i="7" s="1"/>
  <c r="BD123" i="1" s="1"/>
  <c r="BB141" i="6"/>
  <c r="BB137" i="7" s="1"/>
  <c r="BD150" i="1" s="1"/>
  <c r="BB137" i="6"/>
  <c r="BB133" i="7" s="1"/>
  <c r="BD126" i="1" s="1"/>
  <c r="BB133" i="6"/>
  <c r="BB129" i="7" s="1"/>
  <c r="BD121" i="1" s="1"/>
  <c r="BB129" i="6"/>
  <c r="BB125" i="7" s="1"/>
  <c r="BD193" i="1" s="1"/>
  <c r="BB125" i="6"/>
  <c r="BB121" i="7" s="1"/>
  <c r="BD134" i="1" s="1"/>
  <c r="BB121" i="6"/>
  <c r="BB117" i="6"/>
  <c r="BB113" i="6"/>
  <c r="BB109" i="6"/>
  <c r="BB103" i="6"/>
  <c r="BB99" i="6"/>
  <c r="BB95" i="6"/>
  <c r="BB91" i="6"/>
  <c r="BB87" i="6"/>
  <c r="BB83" i="6"/>
  <c r="BB79" i="6"/>
  <c r="BB75" i="6"/>
  <c r="BB71" i="6"/>
  <c r="BB67" i="6"/>
  <c r="BB63" i="6"/>
  <c r="BB59" i="6"/>
  <c r="BB55" i="6"/>
  <c r="BB51" i="6"/>
  <c r="BB47" i="6"/>
  <c r="BB43" i="6"/>
  <c r="BB39" i="6"/>
  <c r="BB35" i="6"/>
  <c r="BB31" i="6"/>
  <c r="BB27" i="6"/>
  <c r="BB23" i="6"/>
  <c r="BB19" i="6"/>
  <c r="BB15" i="6"/>
  <c r="BB11" i="6"/>
  <c r="BB7" i="6"/>
  <c r="BB177" i="6"/>
  <c r="BB173" i="7" s="1"/>
  <c r="BD185" i="1" s="1"/>
  <c r="BB170" i="6"/>
  <c r="BB166" i="7" s="1"/>
  <c r="BD133" i="1" s="1"/>
  <c r="BB166" i="6"/>
  <c r="BB162" i="7" s="1"/>
  <c r="BD145" i="1" s="1"/>
  <c r="BB162" i="6"/>
  <c r="BB158" i="7" s="1"/>
  <c r="BD198" i="1" s="1"/>
  <c r="BB158" i="6"/>
  <c r="BB154" i="7" s="1"/>
  <c r="BD136" i="1" s="1"/>
  <c r="BB154" i="6"/>
  <c r="BB150" i="7" s="1"/>
  <c r="BD124" i="1" s="1"/>
  <c r="BB150" i="6"/>
  <c r="BB146" i="7" s="1"/>
  <c r="BD186" i="1" s="1"/>
  <c r="BB146" i="6"/>
  <c r="BB142" i="7" s="1"/>
  <c r="BD115" i="1" s="1"/>
  <c r="BB142" i="6"/>
  <c r="BB138" i="7" s="1"/>
  <c r="BD157" i="1" s="1"/>
  <c r="BB138" i="6"/>
  <c r="BB134" i="7" s="1"/>
  <c r="BD138" i="1" s="1"/>
  <c r="BB134" i="6"/>
  <c r="BB130" i="7" s="1"/>
  <c r="BD127" i="1" s="1"/>
  <c r="BB130" i="6"/>
  <c r="BB126" i="7" s="1"/>
  <c r="BD197" i="1" s="1"/>
  <c r="BB126" i="6"/>
  <c r="BB122" i="7" s="1"/>
  <c r="BD166" i="1" s="1"/>
  <c r="BB122" i="6"/>
  <c r="BB118" i="6"/>
  <c r="BB114" i="6"/>
  <c r="BB110" i="6"/>
  <c r="BB106" i="6"/>
  <c r="BB100" i="6"/>
  <c r="BB96" i="6"/>
  <c r="BB92" i="6"/>
  <c r="BB88" i="6"/>
  <c r="BB84" i="6"/>
  <c r="BB80" i="6"/>
  <c r="BB76" i="6"/>
  <c r="BB72" i="6"/>
  <c r="BB68" i="6"/>
  <c r="BB64" i="6"/>
  <c r="BB60" i="6"/>
  <c r="BB56" i="6"/>
  <c r="BB52" i="6"/>
  <c r="BB48" i="6"/>
  <c r="BB44" i="6"/>
  <c r="BB40" i="6"/>
  <c r="BB36" i="6"/>
  <c r="BB32" i="6"/>
  <c r="BB28" i="6"/>
  <c r="BB24" i="6"/>
  <c r="BB20" i="6"/>
  <c r="BB16" i="6"/>
  <c r="BB12" i="6"/>
  <c r="BB8" i="6"/>
  <c r="V201" i="6"/>
  <c r="V197" i="7" s="1"/>
  <c r="X174" i="1" s="1"/>
  <c r="V197" i="6"/>
  <c r="V193" i="7" s="1"/>
  <c r="X169" i="1" s="1"/>
  <c r="V193" i="6"/>
  <c r="V189" i="7" s="1"/>
  <c r="X196" i="1" s="1"/>
  <c r="V189" i="6"/>
  <c r="V185" i="7" s="1"/>
  <c r="X190" i="1" s="1"/>
  <c r="V185" i="6"/>
  <c r="V181" i="7" s="1"/>
  <c r="X160" i="1" s="1"/>
  <c r="V198" i="6"/>
  <c r="V194" i="7" s="1"/>
  <c r="X191" i="1" s="1"/>
  <c r="V194" i="6"/>
  <c r="V190" i="7" s="1"/>
  <c r="X155" i="1" s="1"/>
  <c r="V190" i="6"/>
  <c r="V186" i="7" s="1"/>
  <c r="X192" i="1" s="1"/>
  <c r="V186" i="6"/>
  <c r="V182" i="7" s="1"/>
  <c r="X172" i="1" s="1"/>
  <c r="V199" i="6"/>
  <c r="V195" i="7" s="1"/>
  <c r="X141" i="1" s="1"/>
  <c r="V195" i="6"/>
  <c r="V191" i="7" s="1"/>
  <c r="X163" i="1" s="1"/>
  <c r="V191" i="6"/>
  <c r="V187" i="7" s="1"/>
  <c r="X194" i="1" s="1"/>
  <c r="V187" i="6"/>
  <c r="V183" i="7" s="1"/>
  <c r="X181" i="1" s="1"/>
  <c r="V183" i="6"/>
  <c r="V179" i="7" s="1"/>
  <c r="X148" i="1" s="1"/>
  <c r="V179" i="6"/>
  <c r="V175" i="7" s="1"/>
  <c r="X189" i="1" s="1"/>
  <c r="V175" i="6"/>
  <c r="V171" i="7" s="1"/>
  <c r="X178" i="1" s="1"/>
  <c r="V200" i="6"/>
  <c r="V196" i="6"/>
  <c r="V192" i="7" s="1"/>
  <c r="X159" i="1" s="1"/>
  <c r="V192" i="6"/>
  <c r="V188" i="7" s="1"/>
  <c r="X195" i="1" s="1"/>
  <c r="V188" i="6"/>
  <c r="V184" i="7" s="1"/>
  <c r="X187" i="1" s="1"/>
  <c r="V182" i="6"/>
  <c r="V178" i="7" s="1"/>
  <c r="X143" i="1" s="1"/>
  <c r="V180" i="6"/>
  <c r="V176" i="7" s="1"/>
  <c r="X128" i="1" s="1"/>
  <c r="V173" i="6"/>
  <c r="V169" i="7" s="1"/>
  <c r="X173" i="1" s="1"/>
  <c r="V171" i="6"/>
  <c r="V167" i="7" s="1"/>
  <c r="X146" i="1" s="1"/>
  <c r="V167" i="6"/>
  <c r="V163" i="7" s="1"/>
  <c r="X171" i="1" s="1"/>
  <c r="V163" i="6"/>
  <c r="V159" i="7" s="1"/>
  <c r="X154" i="1" s="1"/>
  <c r="V159" i="6"/>
  <c r="V155" i="7" s="1"/>
  <c r="X137" i="1" s="1"/>
  <c r="V155" i="6"/>
  <c r="V151" i="7" s="1"/>
  <c r="X188" i="1" s="1"/>
  <c r="V151" i="6"/>
  <c r="V147" i="7" s="1"/>
  <c r="X130" i="1" s="1"/>
  <c r="V147" i="6"/>
  <c r="V143" i="7" s="1"/>
  <c r="X142" i="1" s="1"/>
  <c r="V143" i="6"/>
  <c r="V139" i="7" s="1"/>
  <c r="X180" i="1" s="1"/>
  <c r="V139" i="6"/>
  <c r="V135" i="7" s="1"/>
  <c r="X176" i="1" s="1"/>
  <c r="V135" i="6"/>
  <c r="V131" i="7" s="1"/>
  <c r="X182" i="1" s="1"/>
  <c r="V131" i="6"/>
  <c r="V127" i="7" s="1"/>
  <c r="X131" i="1" s="1"/>
  <c r="V127" i="6"/>
  <c r="V123" i="7" s="1"/>
  <c r="X149" i="1" s="1"/>
  <c r="V123" i="6"/>
  <c r="V119" i="7" s="1"/>
  <c r="X139" i="1" s="1"/>
  <c r="V119" i="6"/>
  <c r="V115" i="6"/>
  <c r="V111" i="6"/>
  <c r="V107" i="6"/>
  <c r="V101" i="6"/>
  <c r="V97" i="6"/>
  <c r="V93" i="6"/>
  <c r="V89" i="6"/>
  <c r="V85" i="6"/>
  <c r="V81" i="6"/>
  <c r="V77" i="6"/>
  <c r="V73" i="6"/>
  <c r="V69" i="6"/>
  <c r="V65" i="6"/>
  <c r="V61" i="6"/>
  <c r="V57" i="6"/>
  <c r="V53" i="6"/>
  <c r="V49" i="6"/>
  <c r="V45" i="6"/>
  <c r="V41" i="6"/>
  <c r="V37" i="6"/>
  <c r="V33" i="6"/>
  <c r="V29" i="6"/>
  <c r="V25" i="6"/>
  <c r="V21" i="6"/>
  <c r="V17" i="6"/>
  <c r="V13" i="6"/>
  <c r="V9" i="6"/>
  <c r="V184" i="6"/>
  <c r="V180" i="7" s="1"/>
  <c r="X170" i="1" s="1"/>
  <c r="V178" i="6"/>
  <c r="V174" i="7" s="1"/>
  <c r="X147" i="1" s="1"/>
  <c r="V176" i="6"/>
  <c r="V172" i="7" s="1"/>
  <c r="X183" i="1" s="1"/>
  <c r="V168" i="6"/>
  <c r="V164" i="7" s="1"/>
  <c r="X153" i="1" s="1"/>
  <c r="V164" i="6"/>
  <c r="V160" i="7" s="1"/>
  <c r="X161" i="1" s="1"/>
  <c r="V160" i="6"/>
  <c r="V156" i="7" s="1"/>
  <c r="X144" i="1" s="1"/>
  <c r="V156" i="6"/>
  <c r="V152" i="7" s="1"/>
  <c r="X167" i="1" s="1"/>
  <c r="V152" i="6"/>
  <c r="V148" i="7" s="1"/>
  <c r="X165" i="1" s="1"/>
  <c r="V148" i="6"/>
  <c r="V144" i="7" s="1"/>
  <c r="X177" i="1" s="1"/>
  <c r="V144" i="6"/>
  <c r="V140" i="7" s="1"/>
  <c r="X125" i="1" s="1"/>
  <c r="V140" i="6"/>
  <c r="V136" i="7" s="1"/>
  <c r="X175" i="1" s="1"/>
  <c r="V136" i="6"/>
  <c r="V132" i="7" s="1"/>
  <c r="X184" i="1" s="1"/>
  <c r="V132" i="6"/>
  <c r="V128" i="7" s="1"/>
  <c r="X164" i="1" s="1"/>
  <c r="V128" i="6"/>
  <c r="V124" i="7" s="1"/>
  <c r="X104" i="1" s="1"/>
  <c r="V124" i="6"/>
  <c r="V120" i="7" s="1"/>
  <c r="X135" i="1" s="1"/>
  <c r="V120" i="6"/>
  <c r="V116" i="6"/>
  <c r="V112" i="6"/>
  <c r="V108" i="6"/>
  <c r="V102" i="6"/>
  <c r="V98" i="6"/>
  <c r="V94" i="6"/>
  <c r="V90" i="6"/>
  <c r="V86" i="6"/>
  <c r="V82" i="6"/>
  <c r="V78" i="6"/>
  <c r="V74" i="6"/>
  <c r="V70" i="6"/>
  <c r="V66" i="6"/>
  <c r="V62" i="6"/>
  <c r="V58" i="6"/>
  <c r="V54" i="6"/>
  <c r="V50" i="6"/>
  <c r="V46" i="6"/>
  <c r="V42" i="6"/>
  <c r="V38" i="6"/>
  <c r="V34" i="6"/>
  <c r="V30" i="6"/>
  <c r="V26" i="6"/>
  <c r="V22" i="6"/>
  <c r="V18" i="6"/>
  <c r="V14" i="6"/>
  <c r="V10" i="6"/>
  <c r="V6" i="6"/>
  <c r="V181" i="6"/>
  <c r="V177" i="7" s="1"/>
  <c r="X140" i="1" s="1"/>
  <c r="V174" i="6"/>
  <c r="V170" i="7" s="1"/>
  <c r="X152" i="1" s="1"/>
  <c r="V172" i="6"/>
  <c r="V168" i="7" s="1"/>
  <c r="X151" i="1" s="1"/>
  <c r="V169" i="6"/>
  <c r="V165" i="7" s="1"/>
  <c r="X158" i="1" s="1"/>
  <c r="V165" i="6"/>
  <c r="V161" i="7" s="1"/>
  <c r="X156" i="1" s="1"/>
  <c r="V161" i="6"/>
  <c r="V157" i="7" s="1"/>
  <c r="X179" i="1" s="1"/>
  <c r="V157" i="6"/>
  <c r="V153" i="7" s="1"/>
  <c r="X132" i="1" s="1"/>
  <c r="V153" i="6"/>
  <c r="V149" i="7" s="1"/>
  <c r="X168" i="1" s="1"/>
  <c r="V149" i="6"/>
  <c r="V145" i="7" s="1"/>
  <c r="X162" i="1" s="1"/>
  <c r="V145" i="6"/>
  <c r="V141" i="7" s="1"/>
  <c r="X123" i="1" s="1"/>
  <c r="V141" i="6"/>
  <c r="V137" i="7" s="1"/>
  <c r="X150" i="1" s="1"/>
  <c r="V137" i="6"/>
  <c r="V133" i="7" s="1"/>
  <c r="X126" i="1" s="1"/>
  <c r="V133" i="6"/>
  <c r="V129" i="7" s="1"/>
  <c r="X121" i="1" s="1"/>
  <c r="V129" i="6"/>
  <c r="V125" i="7" s="1"/>
  <c r="X193" i="1" s="1"/>
  <c r="V125" i="6"/>
  <c r="V121" i="7" s="1"/>
  <c r="X134" i="1" s="1"/>
  <c r="V121" i="6"/>
  <c r="V117" i="6"/>
  <c r="V113" i="6"/>
  <c r="V109" i="6"/>
  <c r="V103" i="6"/>
  <c r="V99" i="6"/>
  <c r="V95" i="6"/>
  <c r="V91" i="6"/>
  <c r="V87" i="6"/>
  <c r="V83" i="6"/>
  <c r="V79" i="6"/>
  <c r="V75" i="6"/>
  <c r="V71" i="6"/>
  <c r="V67" i="6"/>
  <c r="V63" i="6"/>
  <c r="V59" i="6"/>
  <c r="V55" i="6"/>
  <c r="V51" i="6"/>
  <c r="V47" i="6"/>
  <c r="V43" i="6"/>
  <c r="V39" i="6"/>
  <c r="V35" i="6"/>
  <c r="V31" i="6"/>
  <c r="V27" i="6"/>
  <c r="V23" i="6"/>
  <c r="V19" i="6"/>
  <c r="V15" i="6"/>
  <c r="V11" i="6"/>
  <c r="V7" i="6"/>
  <c r="V177" i="6"/>
  <c r="V173" i="7" s="1"/>
  <c r="X185" i="1" s="1"/>
  <c r="V170" i="6"/>
  <c r="V166" i="7" s="1"/>
  <c r="X133" i="1" s="1"/>
  <c r="V166" i="6"/>
  <c r="V162" i="7" s="1"/>
  <c r="X145" i="1" s="1"/>
  <c r="V162" i="6"/>
  <c r="V158" i="7" s="1"/>
  <c r="X198" i="1" s="1"/>
  <c r="V158" i="6"/>
  <c r="V154" i="7" s="1"/>
  <c r="X136" i="1" s="1"/>
  <c r="V154" i="6"/>
  <c r="V150" i="7" s="1"/>
  <c r="X124" i="1" s="1"/>
  <c r="V150" i="6"/>
  <c r="V146" i="7" s="1"/>
  <c r="X186" i="1" s="1"/>
  <c r="V146" i="6"/>
  <c r="V142" i="7" s="1"/>
  <c r="X115" i="1" s="1"/>
  <c r="V142" i="6"/>
  <c r="V138" i="7" s="1"/>
  <c r="X157" i="1" s="1"/>
  <c r="V138" i="6"/>
  <c r="V134" i="7" s="1"/>
  <c r="X138" i="1" s="1"/>
  <c r="V134" i="6"/>
  <c r="V130" i="7" s="1"/>
  <c r="X127" i="1" s="1"/>
  <c r="V130" i="6"/>
  <c r="V126" i="7" s="1"/>
  <c r="X197" i="1" s="1"/>
  <c r="V126" i="6"/>
  <c r="V122" i="7" s="1"/>
  <c r="X166" i="1" s="1"/>
  <c r="V122" i="6"/>
  <c r="V118" i="6"/>
  <c r="V114" i="6"/>
  <c r="V110" i="6"/>
  <c r="V106" i="6"/>
  <c r="V100" i="6"/>
  <c r="V96" i="6"/>
  <c r="V92" i="6"/>
  <c r="V88" i="6"/>
  <c r="V84" i="6"/>
  <c r="V80" i="6"/>
  <c r="V76" i="6"/>
  <c r="V72" i="6"/>
  <c r="V68" i="6"/>
  <c r="V64" i="6"/>
  <c r="V60" i="6"/>
  <c r="V56" i="6"/>
  <c r="V52" i="6"/>
  <c r="V48" i="6"/>
  <c r="V44" i="6"/>
  <c r="V40" i="6"/>
  <c r="V36" i="6"/>
  <c r="V32" i="6"/>
  <c r="V28" i="6"/>
  <c r="V24" i="6"/>
  <c r="V20" i="6"/>
  <c r="V16" i="6"/>
  <c r="V12" i="6"/>
  <c r="V8" i="6"/>
  <c r="F201" i="6"/>
  <c r="F197" i="7" s="1"/>
  <c r="H174" i="1" s="1"/>
  <c r="F197" i="6"/>
  <c r="F193" i="7" s="1"/>
  <c r="H169" i="1" s="1"/>
  <c r="F193" i="6"/>
  <c r="F189" i="7" s="1"/>
  <c r="H196" i="1" s="1"/>
  <c r="F189" i="6"/>
  <c r="F185" i="7" s="1"/>
  <c r="H190" i="1" s="1"/>
  <c r="F185" i="6"/>
  <c r="F181" i="7" s="1"/>
  <c r="H160" i="1" s="1"/>
  <c r="F198" i="6"/>
  <c r="F194" i="7" s="1"/>
  <c r="H191" i="1" s="1"/>
  <c r="F194" i="6"/>
  <c r="F190" i="7" s="1"/>
  <c r="H155" i="1" s="1"/>
  <c r="F190" i="6"/>
  <c r="F186" i="7" s="1"/>
  <c r="H192" i="1" s="1"/>
  <c r="F186" i="6"/>
  <c r="F182" i="7" s="1"/>
  <c r="H172" i="1" s="1"/>
  <c r="F199" i="6"/>
  <c r="F195" i="7" s="1"/>
  <c r="H141" i="1" s="1"/>
  <c r="F195" i="6"/>
  <c r="F191" i="7" s="1"/>
  <c r="H163" i="1" s="1"/>
  <c r="F191" i="6"/>
  <c r="F187" i="7" s="1"/>
  <c r="H194" i="1" s="1"/>
  <c r="F187" i="6"/>
  <c r="F183" i="7" s="1"/>
  <c r="H181" i="1" s="1"/>
  <c r="F183" i="6"/>
  <c r="F179" i="7" s="1"/>
  <c r="H148" i="1" s="1"/>
  <c r="F179" i="6"/>
  <c r="F175" i="7" s="1"/>
  <c r="H189" i="1" s="1"/>
  <c r="F175" i="6"/>
  <c r="F171" i="7" s="1"/>
  <c r="H178" i="1" s="1"/>
  <c r="F200" i="6"/>
  <c r="F196" i="6"/>
  <c r="F192" i="7" s="1"/>
  <c r="H159" i="1" s="1"/>
  <c r="F192" i="6"/>
  <c r="F188" i="7" s="1"/>
  <c r="H195" i="1" s="1"/>
  <c r="F188" i="6"/>
  <c r="F184" i="7" s="1"/>
  <c r="H187" i="1" s="1"/>
  <c r="F182" i="6"/>
  <c r="F178" i="7" s="1"/>
  <c r="H143" i="1" s="1"/>
  <c r="F180" i="6"/>
  <c r="F176" i="7" s="1"/>
  <c r="H128" i="1" s="1"/>
  <c r="F173" i="6"/>
  <c r="F169" i="7" s="1"/>
  <c r="H173" i="1" s="1"/>
  <c r="F171" i="6"/>
  <c r="F167" i="7" s="1"/>
  <c r="H146" i="1" s="1"/>
  <c r="F167" i="6"/>
  <c r="F163" i="7" s="1"/>
  <c r="H171" i="1" s="1"/>
  <c r="F163" i="6"/>
  <c r="F159" i="7" s="1"/>
  <c r="H154" i="1" s="1"/>
  <c r="F159" i="6"/>
  <c r="F155" i="7" s="1"/>
  <c r="H137" i="1" s="1"/>
  <c r="F155" i="6"/>
  <c r="F151" i="7" s="1"/>
  <c r="H188" i="1" s="1"/>
  <c r="F151" i="6"/>
  <c r="F147" i="7" s="1"/>
  <c r="H130" i="1" s="1"/>
  <c r="F147" i="6"/>
  <c r="F143" i="7" s="1"/>
  <c r="H142" i="1" s="1"/>
  <c r="F143" i="6"/>
  <c r="F139" i="7" s="1"/>
  <c r="H180" i="1" s="1"/>
  <c r="F139" i="6"/>
  <c r="F135" i="7" s="1"/>
  <c r="H176" i="1" s="1"/>
  <c r="F135" i="6"/>
  <c r="F131" i="7" s="1"/>
  <c r="H182" i="1" s="1"/>
  <c r="F131" i="6"/>
  <c r="F127" i="7" s="1"/>
  <c r="H131" i="1" s="1"/>
  <c r="F127" i="6"/>
  <c r="F123" i="7" s="1"/>
  <c r="H149" i="1" s="1"/>
  <c r="F123" i="6"/>
  <c r="F119" i="7" s="1"/>
  <c r="H139" i="1" s="1"/>
  <c r="F119" i="6"/>
  <c r="F115" i="6"/>
  <c r="F111" i="6"/>
  <c r="F107" i="6"/>
  <c r="F101" i="6"/>
  <c r="F97" i="6"/>
  <c r="F93" i="6"/>
  <c r="F89" i="6"/>
  <c r="F85" i="6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F17" i="6"/>
  <c r="F13" i="6"/>
  <c r="F9" i="6"/>
  <c r="F178" i="6"/>
  <c r="F174" i="7" s="1"/>
  <c r="H147" i="1" s="1"/>
  <c r="F176" i="6"/>
  <c r="F172" i="7" s="1"/>
  <c r="H183" i="1" s="1"/>
  <c r="F168" i="6"/>
  <c r="F164" i="7" s="1"/>
  <c r="H153" i="1" s="1"/>
  <c r="F164" i="6"/>
  <c r="F160" i="7" s="1"/>
  <c r="H161" i="1" s="1"/>
  <c r="F160" i="6"/>
  <c r="F156" i="7" s="1"/>
  <c r="H144" i="1" s="1"/>
  <c r="F156" i="6"/>
  <c r="F152" i="7" s="1"/>
  <c r="H167" i="1" s="1"/>
  <c r="F152" i="6"/>
  <c r="F148" i="7" s="1"/>
  <c r="H165" i="1" s="1"/>
  <c r="F148" i="6"/>
  <c r="F144" i="7" s="1"/>
  <c r="H177" i="1" s="1"/>
  <c r="F144" i="6"/>
  <c r="F140" i="7" s="1"/>
  <c r="H125" i="1" s="1"/>
  <c r="F140" i="6"/>
  <c r="F136" i="7" s="1"/>
  <c r="H175" i="1" s="1"/>
  <c r="F136" i="6"/>
  <c r="F132" i="7" s="1"/>
  <c r="H184" i="1" s="1"/>
  <c r="F132" i="6"/>
  <c r="F128" i="7" s="1"/>
  <c r="H164" i="1" s="1"/>
  <c r="F128" i="6"/>
  <c r="F124" i="7" s="1"/>
  <c r="H104" i="1" s="1"/>
  <c r="F124" i="6"/>
  <c r="F120" i="7" s="1"/>
  <c r="H135" i="1" s="1"/>
  <c r="F120" i="6"/>
  <c r="F116" i="6"/>
  <c r="F112" i="6"/>
  <c r="F108" i="6"/>
  <c r="F102" i="6"/>
  <c r="F98" i="6"/>
  <c r="F94" i="6"/>
  <c r="F90" i="6"/>
  <c r="F86" i="6"/>
  <c r="F82" i="6"/>
  <c r="F78" i="6"/>
  <c r="F74" i="6"/>
  <c r="F70" i="6"/>
  <c r="F66" i="6"/>
  <c r="F62" i="6"/>
  <c r="F58" i="6"/>
  <c r="F54" i="6"/>
  <c r="F50" i="6"/>
  <c r="F46" i="6"/>
  <c r="F42" i="6"/>
  <c r="F38" i="6"/>
  <c r="F34" i="6"/>
  <c r="F30" i="6"/>
  <c r="F26" i="6"/>
  <c r="F22" i="6"/>
  <c r="F18" i="6"/>
  <c r="F14" i="6"/>
  <c r="F10" i="6"/>
  <c r="F6" i="6"/>
  <c r="F181" i="6"/>
  <c r="F177" i="7" s="1"/>
  <c r="H140" i="1" s="1"/>
  <c r="F174" i="6"/>
  <c r="F170" i="7" s="1"/>
  <c r="H152" i="1" s="1"/>
  <c r="F172" i="6"/>
  <c r="F168" i="7" s="1"/>
  <c r="H151" i="1" s="1"/>
  <c r="F169" i="6"/>
  <c r="F165" i="7" s="1"/>
  <c r="H158" i="1" s="1"/>
  <c r="F165" i="6"/>
  <c r="F161" i="7" s="1"/>
  <c r="H156" i="1" s="1"/>
  <c r="F161" i="6"/>
  <c r="F157" i="7" s="1"/>
  <c r="H179" i="1" s="1"/>
  <c r="F157" i="6"/>
  <c r="F153" i="7" s="1"/>
  <c r="H132" i="1" s="1"/>
  <c r="F153" i="6"/>
  <c r="F149" i="7" s="1"/>
  <c r="H168" i="1" s="1"/>
  <c r="F149" i="6"/>
  <c r="F145" i="7" s="1"/>
  <c r="H162" i="1" s="1"/>
  <c r="F145" i="6"/>
  <c r="F141" i="7" s="1"/>
  <c r="H123" i="1" s="1"/>
  <c r="F141" i="6"/>
  <c r="F137" i="7" s="1"/>
  <c r="H150" i="1" s="1"/>
  <c r="F137" i="6"/>
  <c r="F133" i="7" s="1"/>
  <c r="H126" i="1" s="1"/>
  <c r="F133" i="6"/>
  <c r="F129" i="7" s="1"/>
  <c r="H121" i="1" s="1"/>
  <c r="F129" i="6"/>
  <c r="F125" i="7" s="1"/>
  <c r="H193" i="1" s="1"/>
  <c r="F125" i="6"/>
  <c r="F121" i="7" s="1"/>
  <c r="H134" i="1" s="1"/>
  <c r="F121" i="6"/>
  <c r="F117" i="6"/>
  <c r="F113" i="6"/>
  <c r="F109" i="6"/>
  <c r="F103" i="6"/>
  <c r="F99" i="6"/>
  <c r="F95" i="6"/>
  <c r="F91" i="6"/>
  <c r="F87" i="6"/>
  <c r="F83" i="6"/>
  <c r="F79" i="6"/>
  <c r="F75" i="6"/>
  <c r="F71" i="6"/>
  <c r="F67" i="6"/>
  <c r="F63" i="6"/>
  <c r="F59" i="6"/>
  <c r="F55" i="6"/>
  <c r="F51" i="6"/>
  <c r="F47" i="6"/>
  <c r="F43" i="6"/>
  <c r="F39" i="6"/>
  <c r="F35" i="6"/>
  <c r="F31" i="6"/>
  <c r="F27" i="6"/>
  <c r="F23" i="6"/>
  <c r="F19" i="6"/>
  <c r="F15" i="6"/>
  <c r="F11" i="6"/>
  <c r="F7" i="6"/>
  <c r="F184" i="6"/>
  <c r="F180" i="7" s="1"/>
  <c r="H170" i="1" s="1"/>
  <c r="F177" i="6"/>
  <c r="F173" i="7" s="1"/>
  <c r="H185" i="1" s="1"/>
  <c r="F170" i="6"/>
  <c r="F166" i="7" s="1"/>
  <c r="H133" i="1" s="1"/>
  <c r="F166" i="6"/>
  <c r="F162" i="7" s="1"/>
  <c r="H145" i="1" s="1"/>
  <c r="F162" i="6"/>
  <c r="F158" i="7" s="1"/>
  <c r="H198" i="1" s="1"/>
  <c r="F158" i="6"/>
  <c r="F154" i="7" s="1"/>
  <c r="H136" i="1" s="1"/>
  <c r="F154" i="6"/>
  <c r="F150" i="7" s="1"/>
  <c r="H124" i="1" s="1"/>
  <c r="F150" i="6"/>
  <c r="F146" i="7" s="1"/>
  <c r="H186" i="1" s="1"/>
  <c r="F146" i="6"/>
  <c r="F142" i="7" s="1"/>
  <c r="H115" i="1" s="1"/>
  <c r="F142" i="6"/>
  <c r="F138" i="7" s="1"/>
  <c r="H157" i="1" s="1"/>
  <c r="F138" i="6"/>
  <c r="F134" i="7" s="1"/>
  <c r="H138" i="1" s="1"/>
  <c r="F134" i="6"/>
  <c r="F130" i="7" s="1"/>
  <c r="H127" i="1" s="1"/>
  <c r="F130" i="6"/>
  <c r="F126" i="7" s="1"/>
  <c r="H197" i="1" s="1"/>
  <c r="F126" i="6"/>
  <c r="F122" i="7" s="1"/>
  <c r="H166" i="1" s="1"/>
  <c r="F122" i="6"/>
  <c r="F118" i="6"/>
  <c r="F114" i="6"/>
  <c r="F110" i="6"/>
  <c r="F106" i="6"/>
  <c r="F100" i="6"/>
  <c r="F96" i="6"/>
  <c r="F92" i="6"/>
  <c r="F88" i="6"/>
  <c r="F84" i="6"/>
  <c r="F80" i="6"/>
  <c r="F76" i="6"/>
  <c r="F72" i="6"/>
  <c r="F68" i="6"/>
  <c r="F64" i="6"/>
  <c r="F60" i="6"/>
  <c r="F56" i="6"/>
  <c r="F52" i="6"/>
  <c r="F48" i="6"/>
  <c r="F44" i="6"/>
  <c r="F40" i="6"/>
  <c r="F36" i="6"/>
  <c r="F32" i="6"/>
  <c r="F28" i="6"/>
  <c r="F24" i="6"/>
  <c r="F20" i="6"/>
  <c r="F16" i="6"/>
  <c r="F12" i="6"/>
  <c r="F8" i="6"/>
  <c r="E118" i="30"/>
  <c r="E103" i="1" s="1"/>
  <c r="E114" i="30"/>
  <c r="E108" i="1" s="1"/>
  <c r="E110" i="30"/>
  <c r="E117" i="1" s="1"/>
  <c r="E106" i="30"/>
  <c r="E120" i="1" s="1"/>
  <c r="E102" i="30"/>
  <c r="E109" i="1" s="1"/>
  <c r="E98" i="30"/>
  <c r="E60" i="1" s="1"/>
  <c r="E95" i="30"/>
  <c r="E66" i="1" s="1"/>
  <c r="E91" i="30"/>
  <c r="E56" i="1" s="1"/>
  <c r="E87" i="30"/>
  <c r="E32" i="1" s="1"/>
  <c r="E83" i="30"/>
  <c r="E29" i="1" s="1"/>
  <c r="E79" i="30"/>
  <c r="E59" i="1" s="1"/>
  <c r="E75" i="30"/>
  <c r="E71" i="1" s="1"/>
  <c r="E71" i="30"/>
  <c r="E73" i="1" s="1"/>
  <c r="E67" i="30"/>
  <c r="E33" i="1" s="1"/>
  <c r="E64" i="30"/>
  <c r="E95" i="1" s="1"/>
  <c r="E60" i="30"/>
  <c r="E28" i="1" s="1"/>
  <c r="E53" i="30"/>
  <c r="E92" i="1" s="1"/>
  <c r="E46" i="30"/>
  <c r="E15" i="1" s="1"/>
  <c r="E42" i="30"/>
  <c r="E68" i="1" s="1"/>
  <c r="E38" i="30"/>
  <c r="E35" i="1" s="1"/>
  <c r="E34" i="30"/>
  <c r="E31" i="1" s="1"/>
  <c r="E30" i="30"/>
  <c r="E13" i="1" s="1"/>
  <c r="E26" i="30"/>
  <c r="E50" i="1" s="1"/>
  <c r="E22" i="30"/>
  <c r="E74" i="1" s="1"/>
  <c r="E18" i="30"/>
  <c r="E14" i="1" s="1"/>
  <c r="E14" i="30"/>
  <c r="E42" i="1" s="1"/>
  <c r="E10" i="30"/>
  <c r="E89" i="1" s="1"/>
  <c r="E3" i="30"/>
  <c r="E117" i="30"/>
  <c r="E114" i="1" s="1"/>
  <c r="E113" i="30"/>
  <c r="E122" i="1" s="1"/>
  <c r="E109" i="30"/>
  <c r="E119" i="1" s="1"/>
  <c r="E105" i="30"/>
  <c r="E112" i="1" s="1"/>
  <c r="E101" i="30"/>
  <c r="E116" i="1" s="1"/>
  <c r="E97" i="30"/>
  <c r="E37" i="1" s="1"/>
  <c r="E94" i="30"/>
  <c r="E75" i="1" s="1"/>
  <c r="E90" i="30"/>
  <c r="E100" i="1" s="1"/>
  <c r="E86" i="30"/>
  <c r="E77" i="1" s="1"/>
  <c r="E82" i="30"/>
  <c r="E63" i="1" s="1"/>
  <c r="E78" i="30"/>
  <c r="E55" i="1" s="1"/>
  <c r="E74" i="30"/>
  <c r="E65" i="1" s="1"/>
  <c r="E70" i="30"/>
  <c r="E51" i="1" s="1"/>
  <c r="E66" i="30"/>
  <c r="E84" i="1" s="1"/>
  <c r="E63" i="30"/>
  <c r="E81" i="1" s="1"/>
  <c r="E59" i="30"/>
  <c r="E85" i="1" s="1"/>
  <c r="E52" i="30"/>
  <c r="E34" i="1" s="1"/>
  <c r="E49" i="30"/>
  <c r="E36" i="1" s="1"/>
  <c r="E45" i="30"/>
  <c r="E57" i="1" s="1"/>
  <c r="E41" i="30"/>
  <c r="E53" i="1" s="1"/>
  <c r="E37" i="30"/>
  <c r="E21" i="1" s="1"/>
  <c r="E33" i="30"/>
  <c r="E24" i="1" s="1"/>
  <c r="E29" i="30"/>
  <c r="E20" i="1" s="1"/>
  <c r="E25" i="30"/>
  <c r="E87" i="1" s="1"/>
  <c r="E21" i="30"/>
  <c r="E10" i="1" s="1"/>
  <c r="E17" i="30"/>
  <c r="E58" i="1" s="1"/>
  <c r="E13" i="30"/>
  <c r="E40" i="1" s="1"/>
  <c r="E9" i="30"/>
  <c r="E4" i="1" s="1"/>
  <c r="E120" i="30"/>
  <c r="E112" i="30"/>
  <c r="E110" i="1" s="1"/>
  <c r="E104" i="30"/>
  <c r="E106" i="1" s="1"/>
  <c r="E89" i="30"/>
  <c r="E6" i="1" s="1"/>
  <c r="E81" i="30"/>
  <c r="E72" i="1" s="1"/>
  <c r="E73" i="30"/>
  <c r="E30" i="1" s="1"/>
  <c r="E58" i="30"/>
  <c r="E54" i="1" s="1"/>
  <c r="E54" i="30"/>
  <c r="E52" i="1" s="1"/>
  <c r="E48" i="30"/>
  <c r="E43" i="1" s="1"/>
  <c r="E40" i="30"/>
  <c r="E48" i="1" s="1"/>
  <c r="E32" i="30"/>
  <c r="E45" i="1" s="1"/>
  <c r="E24" i="30"/>
  <c r="E83" i="1" s="1"/>
  <c r="E16" i="30"/>
  <c r="E67" i="1" s="1"/>
  <c r="E8" i="30"/>
  <c r="E19" i="1" s="1"/>
  <c r="E4" i="30"/>
  <c r="E25" i="1" s="1"/>
  <c r="E119" i="30"/>
  <c r="E111" i="30"/>
  <c r="E118" i="1" s="1"/>
  <c r="E103" i="30"/>
  <c r="E105" i="1" s="1"/>
  <c r="E88" i="30"/>
  <c r="E49" i="1" s="1"/>
  <c r="E80" i="30"/>
  <c r="E62" i="1" s="1"/>
  <c r="E72" i="30"/>
  <c r="E97" i="1" s="1"/>
  <c r="E57" i="30"/>
  <c r="E88" i="1" s="1"/>
  <c r="E51" i="30"/>
  <c r="E41" i="1" s="1"/>
  <c r="E47" i="30"/>
  <c r="E78" i="1" s="1"/>
  <c r="E39" i="30"/>
  <c r="E70" i="1" s="1"/>
  <c r="E31" i="30"/>
  <c r="E16" i="1" s="1"/>
  <c r="E23" i="30"/>
  <c r="E94" i="1" s="1"/>
  <c r="E15" i="30"/>
  <c r="E96" i="1" s="1"/>
  <c r="E7" i="30"/>
  <c r="E91" i="1" s="1"/>
  <c r="E116" i="30"/>
  <c r="E100" i="30"/>
  <c r="E18" i="1" s="1"/>
  <c r="E92" i="30"/>
  <c r="E39" i="1" s="1"/>
  <c r="E76" i="30"/>
  <c r="E86" i="1" s="1"/>
  <c r="E62" i="30"/>
  <c r="E79" i="1" s="1"/>
  <c r="E50" i="30"/>
  <c r="E12" i="1" s="1"/>
  <c r="E36" i="30"/>
  <c r="E22" i="1" s="1"/>
  <c r="E20" i="30"/>
  <c r="E47" i="1" s="1"/>
  <c r="E115" i="30"/>
  <c r="E113" i="1" s="1"/>
  <c r="E99" i="30"/>
  <c r="E80" i="1" s="1"/>
  <c r="E85" i="30"/>
  <c r="E82" i="1" s="1"/>
  <c r="E69" i="30"/>
  <c r="E76" i="1" s="1"/>
  <c r="E61" i="30"/>
  <c r="E90" i="1" s="1"/>
  <c r="E35" i="30"/>
  <c r="E64" i="1" s="1"/>
  <c r="E19" i="30"/>
  <c r="E61" i="1" s="1"/>
  <c r="E5" i="30"/>
  <c r="E5" i="1" s="1"/>
  <c r="E108" i="30"/>
  <c r="E111" i="1" s="1"/>
  <c r="E84" i="30"/>
  <c r="E27" i="1" s="1"/>
  <c r="E43" i="30"/>
  <c r="E44" i="1" s="1"/>
  <c r="E11" i="30"/>
  <c r="E26" i="1" s="1"/>
  <c r="E107" i="30"/>
  <c r="E107" i="1" s="1"/>
  <c r="E77" i="30"/>
  <c r="E93" i="1" s="1"/>
  <c r="E98" i="1"/>
  <c r="E28" i="30"/>
  <c r="E69" i="1" s="1"/>
  <c r="E12" i="30"/>
  <c r="E38" i="1" s="1"/>
  <c r="E93" i="30"/>
  <c r="E17" i="1" s="1"/>
  <c r="E68" i="30"/>
  <c r="E46" i="1" s="1"/>
  <c r="E44" i="30"/>
  <c r="E11" i="1" s="1"/>
  <c r="E27" i="30"/>
  <c r="E3" i="1" s="1"/>
  <c r="E65" i="30"/>
  <c r="E23" i="1" s="1"/>
  <c r="DK53" i="27"/>
  <c r="DK52" i="27"/>
  <c r="DK51" i="27"/>
  <c r="DK50" i="27"/>
  <c r="DK49" i="27"/>
  <c r="DK48" i="27"/>
  <c r="DK47" i="27"/>
  <c r="DK46" i="27"/>
  <c r="DK45" i="27"/>
  <c r="DK44" i="27"/>
  <c r="DK43" i="27"/>
  <c r="DK42" i="27"/>
  <c r="DK41" i="27"/>
  <c r="DK40" i="27"/>
  <c r="DK39" i="27"/>
  <c r="DK38" i="27"/>
  <c r="DK37" i="27"/>
  <c r="DK36" i="27"/>
  <c r="DK35" i="27"/>
  <c r="DK34" i="27"/>
  <c r="DK33" i="27"/>
  <c r="DK32" i="27"/>
  <c r="DK31" i="27"/>
  <c r="DK30" i="27"/>
  <c r="DK29" i="27"/>
  <c r="DK28" i="27"/>
  <c r="AP47" i="18"/>
  <c r="Z47" i="18"/>
  <c r="J47" i="18"/>
  <c r="AI39" i="18"/>
  <c r="C39" i="18"/>
  <c r="AA39" i="18"/>
  <c r="AY39" i="18"/>
  <c r="S39" i="18"/>
  <c r="AQ39" i="18"/>
  <c r="K39" i="18"/>
  <c r="J31" i="18"/>
  <c r="AI23" i="18"/>
  <c r="C23" i="18"/>
  <c r="AA23" i="18"/>
  <c r="AY23" i="18"/>
  <c r="S23" i="18"/>
  <c r="AQ23" i="18"/>
  <c r="K23" i="18"/>
  <c r="AI7" i="18"/>
  <c r="C7" i="18"/>
  <c r="AA7" i="18"/>
  <c r="AY7" i="18"/>
  <c r="S7" i="18"/>
  <c r="AQ7" i="18"/>
  <c r="K7" i="18"/>
  <c r="BB48" i="12"/>
  <c r="BB32" i="12"/>
  <c r="BB16" i="12"/>
  <c r="AY52" i="19"/>
  <c r="AI52" i="19"/>
  <c r="S52" i="19"/>
  <c r="C52" i="19"/>
  <c r="AK50" i="19"/>
  <c r="U50" i="19"/>
  <c r="E50" i="19"/>
  <c r="AQ48" i="19"/>
  <c r="AA48" i="19"/>
  <c r="K48" i="19"/>
  <c r="AS46" i="19"/>
  <c r="AC46" i="19"/>
  <c r="M46" i="19"/>
  <c r="AY44" i="19"/>
  <c r="AI44" i="19"/>
  <c r="S44" i="19"/>
  <c r="C44" i="19"/>
  <c r="AK42" i="19"/>
  <c r="U42" i="19"/>
  <c r="E42" i="19"/>
  <c r="AQ40" i="19"/>
  <c r="AA40" i="19"/>
  <c r="K40" i="19"/>
  <c r="AS38" i="19"/>
  <c r="AC38" i="19"/>
  <c r="M38" i="19"/>
  <c r="AY36" i="19"/>
  <c r="AI36" i="19"/>
  <c r="S36" i="19"/>
  <c r="C36" i="19"/>
  <c r="AK34" i="19"/>
  <c r="U34" i="19"/>
  <c r="E34" i="19"/>
  <c r="AQ32" i="19"/>
  <c r="AA32" i="19"/>
  <c r="K32" i="19"/>
  <c r="AS30" i="19"/>
  <c r="AC30" i="19"/>
  <c r="M30" i="19"/>
  <c r="AY28" i="19"/>
  <c r="AI28" i="19"/>
  <c r="S28" i="19"/>
  <c r="C28" i="19"/>
  <c r="AK26" i="19"/>
  <c r="U26" i="19"/>
  <c r="E26" i="19"/>
  <c r="AQ24" i="19"/>
  <c r="AA24" i="19"/>
  <c r="K24" i="19"/>
  <c r="AS22" i="19"/>
  <c r="AC22" i="19"/>
  <c r="M22" i="19"/>
  <c r="AY20" i="19"/>
  <c r="AI20" i="19"/>
  <c r="S20" i="19"/>
  <c r="C20" i="19"/>
  <c r="AK18" i="19"/>
  <c r="U18" i="19"/>
  <c r="E18" i="19"/>
  <c r="AQ16" i="19"/>
  <c r="AA16" i="19"/>
  <c r="K16" i="19"/>
  <c r="AS14" i="19"/>
  <c r="AC14" i="19"/>
  <c r="M14" i="19"/>
  <c r="AY12" i="19"/>
  <c r="AI12" i="19"/>
  <c r="S12" i="19"/>
  <c r="C12" i="19"/>
  <c r="AK10" i="19"/>
  <c r="U10" i="19"/>
  <c r="E10" i="19"/>
  <c r="AQ8" i="19"/>
  <c r="AA8" i="19"/>
  <c r="K8" i="19"/>
  <c r="AS6" i="19"/>
  <c r="AC6" i="19"/>
  <c r="M6" i="19"/>
  <c r="AY4" i="19"/>
  <c r="AI4" i="19"/>
  <c r="S4" i="19"/>
  <c r="C4" i="19"/>
  <c r="AK2" i="19"/>
  <c r="U2" i="19"/>
  <c r="E2" i="19"/>
  <c r="AE52" i="18"/>
  <c r="W52" i="18"/>
  <c r="AU52" i="18"/>
  <c r="O52" i="18"/>
  <c r="AM52" i="18"/>
  <c r="G52" i="18"/>
  <c r="AU48" i="18"/>
  <c r="O48" i="18"/>
  <c r="AM48" i="18"/>
  <c r="AM48" i="19" s="1"/>
  <c r="G48" i="18"/>
  <c r="G48" i="19" s="1"/>
  <c r="AE48" i="18"/>
  <c r="W48" i="18"/>
  <c r="AE44" i="18"/>
  <c r="AE44" i="19" s="1"/>
  <c r="W44" i="18"/>
  <c r="AU44" i="18"/>
  <c r="AU44" i="19" s="1"/>
  <c r="O44" i="18"/>
  <c r="AM44" i="18"/>
  <c r="G44" i="18"/>
  <c r="AU40" i="18"/>
  <c r="O40" i="18"/>
  <c r="AM40" i="18"/>
  <c r="G40" i="18"/>
  <c r="G40" i="19" s="1"/>
  <c r="AE40" i="18"/>
  <c r="W40" i="18"/>
  <c r="AE36" i="18"/>
  <c r="W36" i="18"/>
  <c r="AU36" i="18"/>
  <c r="O36" i="18"/>
  <c r="AM36" i="18"/>
  <c r="G36" i="18"/>
  <c r="AU32" i="18"/>
  <c r="O32" i="18"/>
  <c r="AM32" i="18"/>
  <c r="AM32" i="19" s="1"/>
  <c r="G32" i="18"/>
  <c r="G32" i="19" s="1"/>
  <c r="AE32" i="18"/>
  <c r="W32" i="18"/>
  <c r="AE28" i="18"/>
  <c r="AE28" i="19" s="1"/>
  <c r="W28" i="18"/>
  <c r="AU28" i="18"/>
  <c r="AU28" i="19" s="1"/>
  <c r="O28" i="18"/>
  <c r="AM28" i="18"/>
  <c r="G28" i="18"/>
  <c r="AU24" i="18"/>
  <c r="O24" i="18"/>
  <c r="AM24" i="18"/>
  <c r="G24" i="18"/>
  <c r="G24" i="19" s="1"/>
  <c r="AE24" i="18"/>
  <c r="W24" i="18"/>
  <c r="AE20" i="18"/>
  <c r="W20" i="18"/>
  <c r="AU20" i="18"/>
  <c r="O20" i="18"/>
  <c r="AM20" i="18"/>
  <c r="G20" i="18"/>
  <c r="AU16" i="18"/>
  <c r="O16" i="18"/>
  <c r="AM16" i="18"/>
  <c r="AM16" i="19" s="1"/>
  <c r="G16" i="18"/>
  <c r="G16" i="19" s="1"/>
  <c r="AE16" i="18"/>
  <c r="W16" i="18"/>
  <c r="AE12" i="18"/>
  <c r="AE12" i="19" s="1"/>
  <c r="W12" i="18"/>
  <c r="AU12" i="18"/>
  <c r="AU12" i="19" s="1"/>
  <c r="O12" i="18"/>
  <c r="AM12" i="18"/>
  <c r="G12" i="18"/>
  <c r="AU8" i="18"/>
  <c r="O8" i="18"/>
  <c r="AM8" i="18"/>
  <c r="G8" i="18"/>
  <c r="G8" i="19" s="1"/>
  <c r="AE8" i="18"/>
  <c r="W8" i="18"/>
  <c r="AE4" i="18"/>
  <c r="W4" i="18"/>
  <c r="AU4" i="18"/>
  <c r="O4" i="18"/>
  <c r="AM4" i="18"/>
  <c r="G4" i="18"/>
  <c r="BB39" i="12"/>
  <c r="BB23" i="12"/>
  <c r="BB7" i="12"/>
  <c r="AR50" i="19"/>
  <c r="AB50" i="19"/>
  <c r="L50" i="19"/>
  <c r="AR46" i="19"/>
  <c r="AB46" i="19"/>
  <c r="L46" i="19"/>
  <c r="AR42" i="19"/>
  <c r="AB42" i="19"/>
  <c r="L42" i="19"/>
  <c r="AR38" i="19"/>
  <c r="AB38" i="19"/>
  <c r="L38" i="19"/>
  <c r="AR34" i="19"/>
  <c r="AB34" i="19"/>
  <c r="L34" i="19"/>
  <c r="AR30" i="19"/>
  <c r="AB30" i="19"/>
  <c r="L30" i="19"/>
  <c r="AR26" i="19"/>
  <c r="AB26" i="19"/>
  <c r="L26" i="19"/>
  <c r="AR22" i="19"/>
  <c r="AB22" i="19"/>
  <c r="L22" i="19"/>
  <c r="AR18" i="19"/>
  <c r="AB18" i="19"/>
  <c r="L18" i="19"/>
  <c r="AR14" i="19"/>
  <c r="AB14" i="19"/>
  <c r="L14" i="19"/>
  <c r="AR10" i="19"/>
  <c r="AB10" i="19"/>
  <c r="L10" i="19"/>
  <c r="AR6" i="19"/>
  <c r="AB6" i="19"/>
  <c r="L6" i="19"/>
  <c r="AR2" i="19"/>
  <c r="AB2" i="19"/>
  <c r="L2" i="19"/>
  <c r="BB2" i="18"/>
  <c r="AA49" i="18"/>
  <c r="AY49" i="18"/>
  <c r="S49" i="18"/>
  <c r="AQ49" i="18"/>
  <c r="K49" i="18"/>
  <c r="AI49" i="18"/>
  <c r="C49" i="18"/>
  <c r="AL45" i="18"/>
  <c r="V45" i="18"/>
  <c r="AP41" i="18"/>
  <c r="Z41" i="18"/>
  <c r="J41" i="18"/>
  <c r="AT37" i="18"/>
  <c r="AD37" i="18"/>
  <c r="N37" i="18"/>
  <c r="B37" i="18"/>
  <c r="AA33" i="18"/>
  <c r="AY33" i="18"/>
  <c r="S33" i="18"/>
  <c r="AQ33" i="18"/>
  <c r="K33" i="18"/>
  <c r="AI33" i="18"/>
  <c r="C33" i="18"/>
  <c r="AL29" i="18"/>
  <c r="V29" i="18"/>
  <c r="AP25" i="18"/>
  <c r="Z25" i="18"/>
  <c r="J25" i="18"/>
  <c r="AT21" i="18"/>
  <c r="AD21" i="18"/>
  <c r="N21" i="18"/>
  <c r="B21" i="18"/>
  <c r="AA17" i="18"/>
  <c r="AY17" i="18"/>
  <c r="S17" i="18"/>
  <c r="AQ17" i="18"/>
  <c r="K17" i="18"/>
  <c r="AI17" i="18"/>
  <c r="C17" i="18"/>
  <c r="V13" i="18"/>
  <c r="Z9" i="18"/>
  <c r="J9" i="18"/>
  <c r="N5" i="18"/>
  <c r="B5" i="18"/>
  <c r="BB38" i="12"/>
  <c r="BB22" i="12"/>
  <c r="BB6" i="12"/>
  <c r="AO52" i="19"/>
  <c r="Y52" i="19"/>
  <c r="I52" i="19"/>
  <c r="AR51" i="19"/>
  <c r="AB51" i="19"/>
  <c r="L51" i="19"/>
  <c r="AW48" i="19"/>
  <c r="AG48" i="19"/>
  <c r="Q48" i="19"/>
  <c r="AZ47" i="19"/>
  <c r="AJ47" i="19"/>
  <c r="T47" i="19"/>
  <c r="D47" i="19"/>
  <c r="AO44" i="19"/>
  <c r="Y44" i="19"/>
  <c r="I44" i="19"/>
  <c r="AR43" i="19"/>
  <c r="AB43" i="19"/>
  <c r="L43" i="19"/>
  <c r="AW40" i="19"/>
  <c r="AG40" i="19"/>
  <c r="Q40" i="19"/>
  <c r="AZ39" i="19"/>
  <c r="AJ39" i="19"/>
  <c r="T39" i="19"/>
  <c r="D39" i="19"/>
  <c r="AO36" i="19"/>
  <c r="Y36" i="19"/>
  <c r="I36" i="19"/>
  <c r="AR35" i="19"/>
  <c r="AB35" i="19"/>
  <c r="L35" i="19"/>
  <c r="AW32" i="19"/>
  <c r="AG32" i="19"/>
  <c r="Q32" i="19"/>
  <c r="AZ31" i="19"/>
  <c r="AJ31" i="19"/>
  <c r="T31" i="19"/>
  <c r="D31" i="19"/>
  <c r="AO28" i="19"/>
  <c r="Y28" i="19"/>
  <c r="I28" i="19"/>
  <c r="AR27" i="19"/>
  <c r="AB27" i="19"/>
  <c r="L27" i="19"/>
  <c r="AW24" i="19"/>
  <c r="AG24" i="19"/>
  <c r="Q24" i="19"/>
  <c r="AZ23" i="19"/>
  <c r="AJ23" i="19"/>
  <c r="T23" i="19"/>
  <c r="D23" i="19"/>
  <c r="AO20" i="19"/>
  <c r="Y20" i="19"/>
  <c r="I20" i="19"/>
  <c r="AR19" i="19"/>
  <c r="AB19" i="19"/>
  <c r="L19" i="19"/>
  <c r="AW16" i="19"/>
  <c r="AG16" i="19"/>
  <c r="Q16" i="19"/>
  <c r="AZ15" i="19"/>
  <c r="AJ15" i="19"/>
  <c r="T15" i="19"/>
  <c r="D15" i="19"/>
  <c r="AO12" i="19"/>
  <c r="Y12" i="19"/>
  <c r="I12" i="19"/>
  <c r="AR11" i="19"/>
  <c r="AB11" i="19"/>
  <c r="L11" i="19"/>
  <c r="AW8" i="19"/>
  <c r="AG8" i="19"/>
  <c r="Q8" i="19"/>
  <c r="AZ7" i="19"/>
  <c r="AJ7" i="19"/>
  <c r="T7" i="19"/>
  <c r="D7" i="19"/>
  <c r="AO4" i="19"/>
  <c r="Y4" i="19"/>
  <c r="I4" i="19"/>
  <c r="AR3" i="19"/>
  <c r="AB3" i="19"/>
  <c r="L3" i="19"/>
  <c r="AU2" i="19"/>
  <c r="AE2" i="19"/>
  <c r="O2" i="19"/>
  <c r="AM50" i="18"/>
  <c r="G50" i="18"/>
  <c r="AE50" i="18"/>
  <c r="AE50" i="19" s="1"/>
  <c r="W50" i="18"/>
  <c r="AU50" i="18"/>
  <c r="AU50" i="19" s="1"/>
  <c r="O50" i="18"/>
  <c r="O50" i="19" s="1"/>
  <c r="W47" i="18"/>
  <c r="W46" i="18"/>
  <c r="W46" i="19" s="1"/>
  <c r="AU46" i="18"/>
  <c r="O46" i="18"/>
  <c r="AM46" i="18"/>
  <c r="AM46" i="19" s="1"/>
  <c r="G46" i="18"/>
  <c r="G46" i="19" s="1"/>
  <c r="AE46" i="18"/>
  <c r="W43" i="18"/>
  <c r="AM42" i="18"/>
  <c r="G42" i="18"/>
  <c r="AE42" i="18"/>
  <c r="AE42" i="19" s="1"/>
  <c r="W42" i="18"/>
  <c r="AU42" i="18"/>
  <c r="AU42" i="19" s="1"/>
  <c r="O42" i="18"/>
  <c r="O42" i="19" s="1"/>
  <c r="W39" i="18"/>
  <c r="W38" i="18"/>
  <c r="W38" i="19" s="1"/>
  <c r="AU38" i="18"/>
  <c r="O38" i="18"/>
  <c r="AM38" i="18"/>
  <c r="AM38" i="19" s="1"/>
  <c r="G38" i="18"/>
  <c r="G38" i="19" s="1"/>
  <c r="AE38" i="18"/>
  <c r="AM34" i="18"/>
  <c r="G34" i="18"/>
  <c r="AE34" i="18"/>
  <c r="AE34" i="19" s="1"/>
  <c r="W34" i="18"/>
  <c r="AU34" i="18"/>
  <c r="AU34" i="19" s="1"/>
  <c r="O34" i="18"/>
  <c r="O34" i="19" s="1"/>
  <c r="W31" i="18"/>
  <c r="W30" i="18"/>
  <c r="W30" i="19" s="1"/>
  <c r="AU30" i="18"/>
  <c r="O30" i="18"/>
  <c r="AM30" i="18"/>
  <c r="AM30" i="19" s="1"/>
  <c r="G30" i="18"/>
  <c r="G30" i="19" s="1"/>
  <c r="AE30" i="18"/>
  <c r="W27" i="18"/>
  <c r="AM26" i="18"/>
  <c r="G26" i="18"/>
  <c r="AE26" i="18"/>
  <c r="AE26" i="19" s="1"/>
  <c r="W26" i="18"/>
  <c r="AU26" i="18"/>
  <c r="AU26" i="19" s="1"/>
  <c r="O26" i="18"/>
  <c r="O26" i="19" s="1"/>
  <c r="W23" i="18"/>
  <c r="W22" i="18"/>
  <c r="W22" i="19" s="1"/>
  <c r="AU22" i="18"/>
  <c r="O22" i="18"/>
  <c r="AM22" i="18"/>
  <c r="AM22" i="19" s="1"/>
  <c r="G22" i="18"/>
  <c r="G22" i="19" s="1"/>
  <c r="AE22" i="18"/>
  <c r="AM18" i="18"/>
  <c r="G18" i="18"/>
  <c r="AE18" i="18"/>
  <c r="AE18" i="19" s="1"/>
  <c r="W18" i="18"/>
  <c r="AU18" i="18"/>
  <c r="AU18" i="19" s="1"/>
  <c r="O18" i="18"/>
  <c r="O18" i="19" s="1"/>
  <c r="W15" i="18"/>
  <c r="W14" i="18"/>
  <c r="W14" i="19" s="1"/>
  <c r="AU14" i="18"/>
  <c r="O14" i="18"/>
  <c r="AM14" i="18"/>
  <c r="AM14" i="19" s="1"/>
  <c r="G14" i="18"/>
  <c r="G14" i="19" s="1"/>
  <c r="AE14" i="18"/>
  <c r="W11" i="18"/>
  <c r="AM10" i="18"/>
  <c r="G10" i="18"/>
  <c r="AE10" i="18"/>
  <c r="AE10" i="19" s="1"/>
  <c r="W10" i="18"/>
  <c r="AU10" i="18"/>
  <c r="AU10" i="19" s="1"/>
  <c r="O10" i="18"/>
  <c r="O10" i="19" s="1"/>
  <c r="W7" i="18"/>
  <c r="W6" i="18"/>
  <c r="W6" i="19" s="1"/>
  <c r="AU6" i="18"/>
  <c r="O6" i="18"/>
  <c r="AM6" i="18"/>
  <c r="AM6" i="19" s="1"/>
  <c r="G6" i="18"/>
  <c r="G6" i="19" s="1"/>
  <c r="AE6" i="18"/>
  <c r="AX49" i="19"/>
  <c r="AX33" i="19"/>
  <c r="AP31" i="19"/>
  <c r="AX17" i="19"/>
  <c r="AP15" i="19"/>
  <c r="AL51" i="19"/>
  <c r="AD43" i="19"/>
  <c r="AH39" i="19"/>
  <c r="AL35" i="19"/>
  <c r="AD27" i="19"/>
  <c r="AH23" i="19"/>
  <c r="AL19" i="19"/>
  <c r="AD11" i="19"/>
  <c r="AH7" i="19"/>
  <c r="AL3" i="19"/>
  <c r="N48" i="19"/>
  <c r="AD44" i="19"/>
  <c r="W41" i="19"/>
  <c r="AT40" i="19"/>
  <c r="N32" i="19"/>
  <c r="AD28" i="19"/>
  <c r="W25" i="19"/>
  <c r="AT24" i="19"/>
  <c r="N16" i="19"/>
  <c r="AD12" i="19"/>
  <c r="W9" i="19"/>
  <c r="AT8" i="19"/>
  <c r="AD8" i="19"/>
  <c r="N8" i="19"/>
  <c r="AL13" i="19"/>
  <c r="AP9" i="19"/>
  <c r="AT5" i="19"/>
  <c r="AT50" i="19"/>
  <c r="AD50" i="19"/>
  <c r="N50" i="19"/>
  <c r="AT42" i="19"/>
  <c r="AD42" i="19"/>
  <c r="N42" i="19"/>
  <c r="AT34" i="19"/>
  <c r="AD34" i="19"/>
  <c r="N34" i="19"/>
  <c r="AT26" i="19"/>
  <c r="AD26" i="19"/>
  <c r="N26" i="19"/>
  <c r="AT18" i="19"/>
  <c r="AD18" i="19"/>
  <c r="N18" i="19"/>
  <c r="AT10" i="19"/>
  <c r="AD10" i="19"/>
  <c r="N10" i="19"/>
  <c r="AT2" i="19"/>
  <c r="AD2" i="19"/>
  <c r="J2" i="19"/>
  <c r="DK27" i="27"/>
  <c r="DK26" i="27"/>
  <c r="DK25" i="27"/>
  <c r="DK24" i="27"/>
  <c r="DK23" i="27"/>
  <c r="DK22" i="27"/>
  <c r="DK21" i="27"/>
  <c r="DK20" i="27"/>
  <c r="DK19" i="27"/>
  <c r="DK18" i="27"/>
  <c r="DK17" i="27"/>
  <c r="DK16" i="27"/>
  <c r="DK15" i="27"/>
  <c r="DK14" i="27"/>
  <c r="DK13" i="27"/>
  <c r="DK12" i="27"/>
  <c r="DK11" i="27"/>
  <c r="DK10" i="27"/>
  <c r="DK9" i="27"/>
  <c r="DK8" i="27"/>
  <c r="DK7" i="27"/>
  <c r="DK6" i="27"/>
  <c r="DK5" i="27"/>
  <c r="DK4" i="27"/>
  <c r="A1" i="28" a="1"/>
  <c r="DK3" i="27"/>
  <c r="AY51" i="18"/>
  <c r="S51" i="18"/>
  <c r="AQ51" i="18"/>
  <c r="K51" i="18"/>
  <c r="AI51" i="18"/>
  <c r="C51" i="18"/>
  <c r="AA51" i="18"/>
  <c r="AL47" i="18"/>
  <c r="V47" i="18"/>
  <c r="F47" i="18"/>
  <c r="Z43" i="18"/>
  <c r="J43" i="18"/>
  <c r="AT39" i="18"/>
  <c r="AD39" i="18"/>
  <c r="N39" i="18"/>
  <c r="B39" i="18"/>
  <c r="B39" i="19" s="1"/>
  <c r="AY35" i="18"/>
  <c r="S35" i="18"/>
  <c r="AQ35" i="18"/>
  <c r="K35" i="18"/>
  <c r="AI35" i="18"/>
  <c r="C35" i="18"/>
  <c r="AA35" i="18"/>
  <c r="AL31" i="18"/>
  <c r="V31" i="18"/>
  <c r="F31" i="18"/>
  <c r="AT23" i="18"/>
  <c r="AD23" i="18"/>
  <c r="N23" i="18"/>
  <c r="B23" i="18"/>
  <c r="AY19" i="18"/>
  <c r="S19" i="18"/>
  <c r="AQ19" i="18"/>
  <c r="K19" i="18"/>
  <c r="AI19" i="18"/>
  <c r="C19" i="18"/>
  <c r="AA19" i="18"/>
  <c r="AL15" i="18"/>
  <c r="V15" i="18"/>
  <c r="F15" i="18"/>
  <c r="AT7" i="18"/>
  <c r="AD7" i="18"/>
  <c r="N7" i="18"/>
  <c r="B7" i="18"/>
  <c r="B7" i="19" s="1"/>
  <c r="AY3" i="18"/>
  <c r="S3" i="18"/>
  <c r="AQ3" i="18"/>
  <c r="K3" i="18"/>
  <c r="AI3" i="18"/>
  <c r="C3" i="18"/>
  <c r="AA3" i="18"/>
  <c r="BB44" i="12"/>
  <c r="BB28" i="12"/>
  <c r="BB12" i="12"/>
  <c r="AU52" i="19"/>
  <c r="AE52" i="19"/>
  <c r="O52" i="19"/>
  <c r="AW50" i="19"/>
  <c r="AG50" i="19"/>
  <c r="Q50" i="19"/>
  <c r="AZ49" i="19"/>
  <c r="AJ49" i="19"/>
  <c r="T49" i="19"/>
  <c r="D49" i="19"/>
  <c r="W48" i="19"/>
  <c r="AO46" i="19"/>
  <c r="Y46" i="19"/>
  <c r="I46" i="19"/>
  <c r="O44" i="19"/>
  <c r="AW42" i="19"/>
  <c r="AG42" i="19"/>
  <c r="Q42" i="19"/>
  <c r="AZ41" i="19"/>
  <c r="AJ41" i="19"/>
  <c r="T41" i="19"/>
  <c r="D41" i="19"/>
  <c r="AM40" i="19"/>
  <c r="W40" i="19"/>
  <c r="AO38" i="19"/>
  <c r="Y38" i="19"/>
  <c r="I38" i="19"/>
  <c r="AU36" i="19"/>
  <c r="AE36" i="19"/>
  <c r="O36" i="19"/>
  <c r="AW34" i="19"/>
  <c r="AG34" i="19"/>
  <c r="Q34" i="19"/>
  <c r="AZ33" i="19"/>
  <c r="AJ33" i="19"/>
  <c r="T33" i="19"/>
  <c r="D33" i="19"/>
  <c r="W32" i="19"/>
  <c r="AO30" i="19"/>
  <c r="Y30" i="19"/>
  <c r="I30" i="19"/>
  <c r="O28" i="19"/>
  <c r="AW26" i="19"/>
  <c r="AG26" i="19"/>
  <c r="Q26" i="19"/>
  <c r="AZ25" i="19"/>
  <c r="AJ25" i="19"/>
  <c r="T25" i="19"/>
  <c r="D25" i="19"/>
  <c r="AM24" i="19"/>
  <c r="W24" i="19"/>
  <c r="AO22" i="19"/>
  <c r="Y22" i="19"/>
  <c r="I22" i="19"/>
  <c r="AU20" i="19"/>
  <c r="AE20" i="19"/>
  <c r="O20" i="19"/>
  <c r="AW18" i="19"/>
  <c r="AG18" i="19"/>
  <c r="Q18" i="19"/>
  <c r="AZ17" i="19"/>
  <c r="AJ17" i="19"/>
  <c r="T17" i="19"/>
  <c r="D17" i="19"/>
  <c r="W16" i="19"/>
  <c r="AO14" i="19"/>
  <c r="Y14" i="19"/>
  <c r="I14" i="19"/>
  <c r="O12" i="19"/>
  <c r="AW10" i="19"/>
  <c r="AG10" i="19"/>
  <c r="Q10" i="19"/>
  <c r="AZ9" i="19"/>
  <c r="AJ9" i="19"/>
  <c r="T9" i="19"/>
  <c r="D9" i="19"/>
  <c r="AM8" i="19"/>
  <c r="W8" i="19"/>
  <c r="AO6" i="19"/>
  <c r="Y6" i="19"/>
  <c r="I6" i="19"/>
  <c r="AU4" i="19"/>
  <c r="AE4" i="19"/>
  <c r="O4" i="19"/>
  <c r="AW2" i="19"/>
  <c r="AG2" i="19"/>
  <c r="Q2" i="19"/>
  <c r="AP52" i="18"/>
  <c r="Z52" i="18"/>
  <c r="J52" i="18"/>
  <c r="AP48" i="18"/>
  <c r="Z48" i="18"/>
  <c r="J48" i="18"/>
  <c r="AP44" i="18"/>
  <c r="Z44" i="18"/>
  <c r="J44" i="18"/>
  <c r="AP40" i="18"/>
  <c r="Z40" i="18"/>
  <c r="J40" i="18"/>
  <c r="AP36" i="18"/>
  <c r="Z36" i="18"/>
  <c r="J36" i="18"/>
  <c r="AP32" i="18"/>
  <c r="Z32" i="18"/>
  <c r="J32" i="18"/>
  <c r="AP28" i="18"/>
  <c r="Z28" i="18"/>
  <c r="J28" i="18"/>
  <c r="AP24" i="18"/>
  <c r="Z24" i="18"/>
  <c r="J24" i="18"/>
  <c r="AP20" i="18"/>
  <c r="Z20" i="18"/>
  <c r="J20" i="18"/>
  <c r="AP16" i="18"/>
  <c r="Z16" i="18"/>
  <c r="J16" i="18"/>
  <c r="AP12" i="18"/>
  <c r="Z12" i="18"/>
  <c r="J12" i="18"/>
  <c r="AP8" i="18"/>
  <c r="Z8" i="18"/>
  <c r="J8" i="18"/>
  <c r="J4" i="18"/>
  <c r="BB51" i="12"/>
  <c r="B51" i="19"/>
  <c r="BB35" i="12"/>
  <c r="B35" i="19"/>
  <c r="BB19" i="12"/>
  <c r="B19" i="19"/>
  <c r="BB3" i="12"/>
  <c r="B3" i="19"/>
  <c r="AK51" i="19"/>
  <c r="U51" i="19"/>
  <c r="E51" i="19"/>
  <c r="AN50" i="19"/>
  <c r="X50" i="19"/>
  <c r="H50" i="19"/>
  <c r="AK47" i="19"/>
  <c r="U47" i="19"/>
  <c r="E47" i="19"/>
  <c r="AN46" i="19"/>
  <c r="X46" i="19"/>
  <c r="H46" i="19"/>
  <c r="AK43" i="19"/>
  <c r="U43" i="19"/>
  <c r="E43" i="19"/>
  <c r="AN42" i="19"/>
  <c r="X42" i="19"/>
  <c r="H42" i="19"/>
  <c r="AK39" i="19"/>
  <c r="U39" i="19"/>
  <c r="E39" i="19"/>
  <c r="AN38" i="19"/>
  <c r="X38" i="19"/>
  <c r="H38" i="19"/>
  <c r="AK35" i="19"/>
  <c r="U35" i="19"/>
  <c r="E35" i="19"/>
  <c r="AN34" i="19"/>
  <c r="X34" i="19"/>
  <c r="H34" i="19"/>
  <c r="AK31" i="19"/>
  <c r="U31" i="19"/>
  <c r="E31" i="19"/>
  <c r="AN30" i="19"/>
  <c r="X30" i="19"/>
  <c r="H30" i="19"/>
  <c r="AK27" i="19"/>
  <c r="U27" i="19"/>
  <c r="E27" i="19"/>
  <c r="AN26" i="19"/>
  <c r="X26" i="19"/>
  <c r="H26" i="19"/>
  <c r="AK23" i="19"/>
  <c r="U23" i="19"/>
  <c r="E23" i="19"/>
  <c r="AN22" i="19"/>
  <c r="X22" i="19"/>
  <c r="H22" i="19"/>
  <c r="AK19" i="19"/>
  <c r="U19" i="19"/>
  <c r="E19" i="19"/>
  <c r="AN18" i="19"/>
  <c r="X18" i="19"/>
  <c r="H18" i="19"/>
  <c r="AK15" i="19"/>
  <c r="U15" i="19"/>
  <c r="E15" i="19"/>
  <c r="AN14" i="19"/>
  <c r="X14" i="19"/>
  <c r="H14" i="19"/>
  <c r="AK11" i="19"/>
  <c r="U11" i="19"/>
  <c r="E11" i="19"/>
  <c r="AN10" i="19"/>
  <c r="X10" i="19"/>
  <c r="H10" i="19"/>
  <c r="AK7" i="19"/>
  <c r="U7" i="19"/>
  <c r="E7" i="19"/>
  <c r="AN6" i="19"/>
  <c r="X6" i="19"/>
  <c r="H6" i="19"/>
  <c r="AK3" i="19"/>
  <c r="U3" i="19"/>
  <c r="E3" i="19"/>
  <c r="AN2" i="19"/>
  <c r="X2" i="19"/>
  <c r="H2" i="19"/>
  <c r="BB49" i="18"/>
  <c r="AQ45" i="18"/>
  <c r="K45" i="18"/>
  <c r="AI45" i="18"/>
  <c r="C45" i="18"/>
  <c r="AA45" i="18"/>
  <c r="AY45" i="18"/>
  <c r="S45" i="18"/>
  <c r="AL41" i="18"/>
  <c r="V41" i="18"/>
  <c r="AP37" i="18"/>
  <c r="Z37" i="18"/>
  <c r="AQ29" i="18"/>
  <c r="K29" i="18"/>
  <c r="AI29" i="18"/>
  <c r="C29" i="18"/>
  <c r="AA29" i="18"/>
  <c r="AY29" i="18"/>
  <c r="S29" i="18"/>
  <c r="AL25" i="18"/>
  <c r="V25" i="18"/>
  <c r="Z21" i="18"/>
  <c r="BB17" i="18"/>
  <c r="AQ13" i="18"/>
  <c r="K13" i="18"/>
  <c r="AI13" i="18"/>
  <c r="C13" i="18"/>
  <c r="AA13" i="18"/>
  <c r="AY13" i="18"/>
  <c r="S13" i="18"/>
  <c r="V9" i="18"/>
  <c r="Z5" i="18"/>
  <c r="J5" i="18"/>
  <c r="BB50" i="12"/>
  <c r="BB34" i="12"/>
  <c r="BB18" i="12"/>
  <c r="B2" i="19"/>
  <c r="BB2" i="12"/>
  <c r="AK52" i="19"/>
  <c r="U52" i="19"/>
  <c r="E52" i="19"/>
  <c r="AN51" i="19"/>
  <c r="X51" i="19"/>
  <c r="H51" i="19"/>
  <c r="AQ50" i="19"/>
  <c r="AA50" i="19"/>
  <c r="K50" i="19"/>
  <c r="AS48" i="19"/>
  <c r="AC48" i="19"/>
  <c r="M48" i="19"/>
  <c r="AV47" i="19"/>
  <c r="AF47" i="19"/>
  <c r="P47" i="19"/>
  <c r="AY46" i="19"/>
  <c r="AI46" i="19"/>
  <c r="S46" i="19"/>
  <c r="C46" i="19"/>
  <c r="AK44" i="19"/>
  <c r="U44" i="19"/>
  <c r="E44" i="19"/>
  <c r="AN43" i="19"/>
  <c r="X43" i="19"/>
  <c r="H43" i="19"/>
  <c r="AQ42" i="19"/>
  <c r="AA42" i="19"/>
  <c r="K42" i="19"/>
  <c r="AS40" i="19"/>
  <c r="AC40" i="19"/>
  <c r="M40" i="19"/>
  <c r="AV39" i="19"/>
  <c r="AF39" i="19"/>
  <c r="P39" i="19"/>
  <c r="AY38" i="19"/>
  <c r="AI38" i="19"/>
  <c r="S38" i="19"/>
  <c r="C38" i="19"/>
  <c r="AK36" i="19"/>
  <c r="U36" i="19"/>
  <c r="E36" i="19"/>
  <c r="AN35" i="19"/>
  <c r="X35" i="19"/>
  <c r="H35" i="19"/>
  <c r="AQ34" i="19"/>
  <c r="AA34" i="19"/>
  <c r="K34" i="19"/>
  <c r="AS32" i="19"/>
  <c r="AC32" i="19"/>
  <c r="M32" i="19"/>
  <c r="AV31" i="19"/>
  <c r="AF31" i="19"/>
  <c r="P31" i="19"/>
  <c r="AY30" i="19"/>
  <c r="AI30" i="19"/>
  <c r="S30" i="19"/>
  <c r="C30" i="19"/>
  <c r="AK28" i="19"/>
  <c r="U28" i="19"/>
  <c r="E28" i="19"/>
  <c r="AN27" i="19"/>
  <c r="X27" i="19"/>
  <c r="H27" i="19"/>
  <c r="AQ26" i="19"/>
  <c r="AA26" i="19"/>
  <c r="K26" i="19"/>
  <c r="AS24" i="19"/>
  <c r="AC24" i="19"/>
  <c r="M24" i="19"/>
  <c r="AV23" i="19"/>
  <c r="AF23" i="19"/>
  <c r="P23" i="19"/>
  <c r="AY22" i="19"/>
  <c r="AI22" i="19"/>
  <c r="S22" i="19"/>
  <c r="C22" i="19"/>
  <c r="AK20" i="19"/>
  <c r="U20" i="19"/>
  <c r="E20" i="19"/>
  <c r="AN19" i="19"/>
  <c r="X19" i="19"/>
  <c r="H19" i="19"/>
  <c r="AQ18" i="19"/>
  <c r="AA18" i="19"/>
  <c r="K18" i="19"/>
  <c r="AS16" i="19"/>
  <c r="AC16" i="19"/>
  <c r="M16" i="19"/>
  <c r="AV15" i="19"/>
  <c r="AF15" i="19"/>
  <c r="P15" i="19"/>
  <c r="AY14" i="19"/>
  <c r="AI14" i="19"/>
  <c r="S14" i="19"/>
  <c r="C14" i="19"/>
  <c r="AK12" i="19"/>
  <c r="U12" i="19"/>
  <c r="E12" i="19"/>
  <c r="AN11" i="19"/>
  <c r="X11" i="19"/>
  <c r="H11" i="19"/>
  <c r="AQ10" i="19"/>
  <c r="AA10" i="19"/>
  <c r="K10" i="19"/>
  <c r="AS8" i="19"/>
  <c r="AC8" i="19"/>
  <c r="M8" i="19"/>
  <c r="AV7" i="19"/>
  <c r="AF7" i="19"/>
  <c r="P7" i="19"/>
  <c r="AY6" i="19"/>
  <c r="AI6" i="19"/>
  <c r="S6" i="19"/>
  <c r="C6" i="19"/>
  <c r="AK4" i="19"/>
  <c r="U4" i="19"/>
  <c r="E4" i="19"/>
  <c r="AN3" i="19"/>
  <c r="X3" i="19"/>
  <c r="H3" i="19"/>
  <c r="AQ2" i="19"/>
  <c r="AA2" i="19"/>
  <c r="K2" i="19"/>
  <c r="AU51" i="18"/>
  <c r="O51" i="18"/>
  <c r="AP50" i="18"/>
  <c r="Z50" i="18"/>
  <c r="J50" i="18"/>
  <c r="AU47" i="18"/>
  <c r="AP46" i="18"/>
  <c r="Z46" i="18"/>
  <c r="J46" i="18"/>
  <c r="AU43" i="18"/>
  <c r="O43" i="18"/>
  <c r="AP42" i="18"/>
  <c r="Z42" i="18"/>
  <c r="J42" i="18"/>
  <c r="AU39" i="18"/>
  <c r="O39" i="18"/>
  <c r="AP38" i="18"/>
  <c r="Z38" i="18"/>
  <c r="J38" i="18"/>
  <c r="AU35" i="18"/>
  <c r="O35" i="18"/>
  <c r="AP34" i="18"/>
  <c r="Z34" i="18"/>
  <c r="J34" i="18"/>
  <c r="AU31" i="18"/>
  <c r="AP30" i="18"/>
  <c r="Z30" i="18"/>
  <c r="J30" i="18"/>
  <c r="AU27" i="18"/>
  <c r="O27" i="18"/>
  <c r="AP26" i="18"/>
  <c r="Z26" i="18"/>
  <c r="J26" i="18"/>
  <c r="AU23" i="18"/>
  <c r="O23" i="18"/>
  <c r="AP22" i="18"/>
  <c r="Z22" i="18"/>
  <c r="J22" i="18"/>
  <c r="AU19" i="18"/>
  <c r="O19" i="18"/>
  <c r="AP18" i="18"/>
  <c r="Z18" i="18"/>
  <c r="J18" i="18"/>
  <c r="AU15" i="18"/>
  <c r="AP14" i="18"/>
  <c r="Z14" i="18"/>
  <c r="J14" i="18"/>
  <c r="AU11" i="18"/>
  <c r="O11" i="18"/>
  <c r="AP10" i="18"/>
  <c r="Z10" i="18"/>
  <c r="J10" i="18"/>
  <c r="AU7" i="18"/>
  <c r="O7" i="18"/>
  <c r="AP6" i="18"/>
  <c r="Z6" i="18"/>
  <c r="J6" i="18"/>
  <c r="AU3" i="18"/>
  <c r="O3" i="18"/>
  <c r="AH49" i="19"/>
  <c r="R45" i="19"/>
  <c r="AH33" i="19"/>
  <c r="Z31" i="19"/>
  <c r="R29" i="19"/>
  <c r="J27" i="19"/>
  <c r="AH17" i="19"/>
  <c r="Z15" i="19"/>
  <c r="R13" i="19"/>
  <c r="J11" i="19"/>
  <c r="AN52" i="19"/>
  <c r="X52" i="19"/>
  <c r="H52" i="19"/>
  <c r="AK49" i="19"/>
  <c r="U49" i="19"/>
  <c r="E49" i="19"/>
  <c r="AN48" i="19"/>
  <c r="X48" i="19"/>
  <c r="H48" i="19"/>
  <c r="AK45" i="19"/>
  <c r="U45" i="19"/>
  <c r="E45" i="19"/>
  <c r="AN44" i="19"/>
  <c r="X44" i="19"/>
  <c r="H44" i="19"/>
  <c r="AK41" i="19"/>
  <c r="U41" i="19"/>
  <c r="E41" i="19"/>
  <c r="AN40" i="19"/>
  <c r="X40" i="19"/>
  <c r="H40" i="19"/>
  <c r="AK37" i="19"/>
  <c r="U37" i="19"/>
  <c r="E37" i="19"/>
  <c r="AN36" i="19"/>
  <c r="X36" i="19"/>
  <c r="H36" i="19"/>
  <c r="AK33" i="19"/>
  <c r="U33" i="19"/>
  <c r="E33" i="19"/>
  <c r="AN32" i="19"/>
  <c r="X32" i="19"/>
  <c r="H32" i="19"/>
  <c r="AK29" i="19"/>
  <c r="U29" i="19"/>
  <c r="E29" i="19"/>
  <c r="AN28" i="19"/>
  <c r="X28" i="19"/>
  <c r="H28" i="19"/>
  <c r="AK25" i="19"/>
  <c r="U25" i="19"/>
  <c r="E25" i="19"/>
  <c r="AN24" i="19"/>
  <c r="X24" i="19"/>
  <c r="H24" i="19"/>
  <c r="AK21" i="19"/>
  <c r="U21" i="19"/>
  <c r="E21" i="19"/>
  <c r="AN20" i="19"/>
  <c r="X20" i="19"/>
  <c r="H20" i="19"/>
  <c r="AK17" i="19"/>
  <c r="U17" i="19"/>
  <c r="E17" i="19"/>
  <c r="AN16" i="19"/>
  <c r="X16" i="19"/>
  <c r="H16" i="19"/>
  <c r="AK13" i="19"/>
  <c r="U13" i="19"/>
  <c r="E13" i="19"/>
  <c r="AN12" i="19"/>
  <c r="X12" i="19"/>
  <c r="H12" i="19"/>
  <c r="AK9" i="19"/>
  <c r="U9" i="19"/>
  <c r="E9" i="19"/>
  <c r="AN8" i="19"/>
  <c r="X8" i="19"/>
  <c r="H8" i="19"/>
  <c r="AK5" i="19"/>
  <c r="U5" i="19"/>
  <c r="E5" i="19"/>
  <c r="AN4" i="19"/>
  <c r="X4" i="19"/>
  <c r="H4" i="19"/>
  <c r="AH51" i="19"/>
  <c r="AT43" i="19"/>
  <c r="AX39" i="19"/>
  <c r="AH35" i="19"/>
  <c r="AT27" i="19"/>
  <c r="AX23" i="19"/>
  <c r="AH19" i="19"/>
  <c r="AT11" i="19"/>
  <c r="AX7" i="19"/>
  <c r="AH3" i="19"/>
  <c r="N52" i="19"/>
  <c r="AD48" i="19"/>
  <c r="W45" i="19"/>
  <c r="AT44" i="19"/>
  <c r="AU41" i="19"/>
  <c r="O41" i="19"/>
  <c r="N36" i="19"/>
  <c r="AD32" i="19"/>
  <c r="W29" i="19"/>
  <c r="AT28" i="19"/>
  <c r="AU25" i="19"/>
  <c r="O25" i="19"/>
  <c r="N20" i="19"/>
  <c r="AD16" i="19"/>
  <c r="W13" i="19"/>
  <c r="AT12" i="19"/>
  <c r="AU9" i="19"/>
  <c r="O9" i="19"/>
  <c r="AT49" i="19"/>
  <c r="AT33" i="19"/>
  <c r="AP21" i="19"/>
  <c r="AT17" i="19"/>
  <c r="AL9" i="19"/>
  <c r="AP5" i="19"/>
  <c r="AP2" i="19"/>
  <c r="Z2" i="19"/>
  <c r="F2" i="19"/>
  <c r="AI47" i="18"/>
  <c r="C47" i="18"/>
  <c r="AA47" i="18"/>
  <c r="AY47" i="18"/>
  <c r="S47" i="18"/>
  <c r="AQ47" i="18"/>
  <c r="K47" i="18"/>
  <c r="AI31" i="18"/>
  <c r="C31" i="18"/>
  <c r="AA31" i="18"/>
  <c r="AY31" i="18"/>
  <c r="S31" i="18"/>
  <c r="AQ31" i="18"/>
  <c r="K31" i="18"/>
  <c r="J23" i="18"/>
  <c r="AI15" i="18"/>
  <c r="C15" i="18"/>
  <c r="AA15" i="18"/>
  <c r="AY15" i="18"/>
  <c r="S15" i="18"/>
  <c r="AQ15" i="18"/>
  <c r="K15" i="18"/>
  <c r="J7" i="18"/>
  <c r="BB40" i="12"/>
  <c r="BB24" i="12"/>
  <c r="BB8" i="12"/>
  <c r="AQ52" i="19"/>
  <c r="AA52" i="19"/>
  <c r="K52" i="19"/>
  <c r="AS50" i="19"/>
  <c r="AC50" i="19"/>
  <c r="M50" i="19"/>
  <c r="AV49" i="19"/>
  <c r="AF49" i="19"/>
  <c r="P49" i="19"/>
  <c r="AY48" i="19"/>
  <c r="AI48" i="19"/>
  <c r="S48" i="19"/>
  <c r="C48" i="19"/>
  <c r="AK46" i="19"/>
  <c r="U46" i="19"/>
  <c r="E46" i="19"/>
  <c r="AQ44" i="19"/>
  <c r="AA44" i="19"/>
  <c r="K44" i="19"/>
  <c r="AS42" i="19"/>
  <c r="AC42" i="19"/>
  <c r="M42" i="19"/>
  <c r="AV41" i="19"/>
  <c r="AF41" i="19"/>
  <c r="P41" i="19"/>
  <c r="AY40" i="19"/>
  <c r="AI40" i="19"/>
  <c r="S40" i="19"/>
  <c r="C40" i="19"/>
  <c r="AK38" i="19"/>
  <c r="U38" i="19"/>
  <c r="E38" i="19"/>
  <c r="AQ36" i="19"/>
  <c r="AA36" i="19"/>
  <c r="K36" i="19"/>
  <c r="AS34" i="19"/>
  <c r="AC34" i="19"/>
  <c r="M34" i="19"/>
  <c r="AV33" i="19"/>
  <c r="AF33" i="19"/>
  <c r="P33" i="19"/>
  <c r="AY32" i="19"/>
  <c r="AI32" i="19"/>
  <c r="S32" i="19"/>
  <c r="C32" i="19"/>
  <c r="AK30" i="19"/>
  <c r="U30" i="19"/>
  <c r="E30" i="19"/>
  <c r="AQ28" i="19"/>
  <c r="AA28" i="19"/>
  <c r="K28" i="19"/>
  <c r="AS26" i="19"/>
  <c r="AC26" i="19"/>
  <c r="M26" i="19"/>
  <c r="AV25" i="19"/>
  <c r="AF25" i="19"/>
  <c r="P25" i="19"/>
  <c r="AY24" i="19"/>
  <c r="AI24" i="19"/>
  <c r="S24" i="19"/>
  <c r="C24" i="19"/>
  <c r="AK22" i="19"/>
  <c r="U22" i="19"/>
  <c r="E22" i="19"/>
  <c r="AQ20" i="19"/>
  <c r="AA20" i="19"/>
  <c r="K20" i="19"/>
  <c r="AS18" i="19"/>
  <c r="AC18" i="19"/>
  <c r="M18" i="19"/>
  <c r="AV17" i="19"/>
  <c r="AF17" i="19"/>
  <c r="P17" i="19"/>
  <c r="AY16" i="19"/>
  <c r="AI16" i="19"/>
  <c r="S16" i="19"/>
  <c r="C16" i="19"/>
  <c r="AK14" i="19"/>
  <c r="U14" i="19"/>
  <c r="E14" i="19"/>
  <c r="AQ12" i="19"/>
  <c r="AA12" i="19"/>
  <c r="K12" i="19"/>
  <c r="AS10" i="19"/>
  <c r="AC10" i="19"/>
  <c r="M10" i="19"/>
  <c r="AV9" i="19"/>
  <c r="AF9" i="19"/>
  <c r="P9" i="19"/>
  <c r="AY8" i="19"/>
  <c r="AI8" i="19"/>
  <c r="S8" i="19"/>
  <c r="C8" i="19"/>
  <c r="AK6" i="19"/>
  <c r="U6" i="19"/>
  <c r="E6" i="19"/>
  <c r="AQ4" i="19"/>
  <c r="AA4" i="19"/>
  <c r="K4" i="19"/>
  <c r="AS2" i="19"/>
  <c r="AC2" i="19"/>
  <c r="M2" i="19"/>
  <c r="AL52" i="18"/>
  <c r="V52" i="18"/>
  <c r="F52" i="18"/>
  <c r="AL48" i="18"/>
  <c r="V48" i="18"/>
  <c r="F48" i="18"/>
  <c r="AL44" i="18"/>
  <c r="V44" i="18"/>
  <c r="F44" i="18"/>
  <c r="AL40" i="18"/>
  <c r="V40" i="18"/>
  <c r="F40" i="18"/>
  <c r="AL36" i="18"/>
  <c r="V36" i="18"/>
  <c r="F36" i="18"/>
  <c r="AL32" i="18"/>
  <c r="V32" i="18"/>
  <c r="F32" i="18"/>
  <c r="AL28" i="18"/>
  <c r="V28" i="18"/>
  <c r="F28" i="18"/>
  <c r="AL24" i="18"/>
  <c r="V24" i="18"/>
  <c r="F24" i="18"/>
  <c r="AL20" i="18"/>
  <c r="V20" i="18"/>
  <c r="F20" i="18"/>
  <c r="AL16" i="18"/>
  <c r="V16" i="18"/>
  <c r="F16" i="18"/>
  <c r="AL12" i="18"/>
  <c r="V12" i="18"/>
  <c r="F12" i="18"/>
  <c r="AL8" i="18"/>
  <c r="V8" i="18"/>
  <c r="F8" i="18"/>
  <c r="BB47" i="12"/>
  <c r="BB31" i="12"/>
  <c r="BB15" i="12"/>
  <c r="AW51" i="19"/>
  <c r="AG51" i="19"/>
  <c r="Q51" i="19"/>
  <c r="AZ50" i="19"/>
  <c r="AJ50" i="19"/>
  <c r="T50" i="19"/>
  <c r="D50" i="19"/>
  <c r="AW47" i="19"/>
  <c r="AG47" i="19"/>
  <c r="Q47" i="19"/>
  <c r="AZ46" i="19"/>
  <c r="AJ46" i="19"/>
  <c r="T46" i="19"/>
  <c r="D46" i="19"/>
  <c r="AW43" i="19"/>
  <c r="AG43" i="19"/>
  <c r="Q43" i="19"/>
  <c r="AZ42" i="19"/>
  <c r="AJ42" i="19"/>
  <c r="T42" i="19"/>
  <c r="D42" i="19"/>
  <c r="AW39" i="19"/>
  <c r="AG39" i="19"/>
  <c r="Q39" i="19"/>
  <c r="AZ38" i="19"/>
  <c r="AJ38" i="19"/>
  <c r="T38" i="19"/>
  <c r="D38" i="19"/>
  <c r="AW35" i="19"/>
  <c r="AG35" i="19"/>
  <c r="Q35" i="19"/>
  <c r="AZ34" i="19"/>
  <c r="AJ34" i="19"/>
  <c r="T34" i="19"/>
  <c r="D34" i="19"/>
  <c r="AW31" i="19"/>
  <c r="AG31" i="19"/>
  <c r="Q31" i="19"/>
  <c r="AZ30" i="19"/>
  <c r="AJ30" i="19"/>
  <c r="T30" i="19"/>
  <c r="D30" i="19"/>
  <c r="AW27" i="19"/>
  <c r="AG27" i="19"/>
  <c r="Q27" i="19"/>
  <c r="AZ26" i="19"/>
  <c r="AJ26" i="19"/>
  <c r="T26" i="19"/>
  <c r="D26" i="19"/>
  <c r="AW23" i="19"/>
  <c r="AG23" i="19"/>
  <c r="Q23" i="19"/>
  <c r="AZ22" i="19"/>
  <c r="AJ22" i="19"/>
  <c r="T22" i="19"/>
  <c r="D22" i="19"/>
  <c r="AW19" i="19"/>
  <c r="AG19" i="19"/>
  <c r="Q19" i="19"/>
  <c r="AZ18" i="19"/>
  <c r="AJ18" i="19"/>
  <c r="T18" i="19"/>
  <c r="D18" i="19"/>
  <c r="AW15" i="19"/>
  <c r="AG15" i="19"/>
  <c r="Q15" i="19"/>
  <c r="AZ14" i="19"/>
  <c r="AJ14" i="19"/>
  <c r="T14" i="19"/>
  <c r="D14" i="19"/>
  <c r="AW11" i="19"/>
  <c r="AG11" i="19"/>
  <c r="Q11" i="19"/>
  <c r="AZ10" i="19"/>
  <c r="AJ10" i="19"/>
  <c r="T10" i="19"/>
  <c r="D10" i="19"/>
  <c r="AW7" i="19"/>
  <c r="AG7" i="19"/>
  <c r="Q7" i="19"/>
  <c r="AZ6" i="19"/>
  <c r="AJ6" i="19"/>
  <c r="T6" i="19"/>
  <c r="D6" i="19"/>
  <c r="AW3" i="19"/>
  <c r="AG3" i="19"/>
  <c r="Q3" i="19"/>
  <c r="AZ2" i="19"/>
  <c r="AJ2" i="19"/>
  <c r="T2" i="19"/>
  <c r="D2" i="19"/>
  <c r="AA41" i="18"/>
  <c r="AY41" i="18"/>
  <c r="S41" i="18"/>
  <c r="AQ41" i="18"/>
  <c r="K41" i="18"/>
  <c r="AI41" i="18"/>
  <c r="C41" i="18"/>
  <c r="AA25" i="18"/>
  <c r="AY25" i="18"/>
  <c r="S25" i="18"/>
  <c r="AQ25" i="18"/>
  <c r="K25" i="18"/>
  <c r="AI25" i="18"/>
  <c r="C25" i="18"/>
  <c r="BB13" i="18"/>
  <c r="AA9" i="18"/>
  <c r="AY9" i="18"/>
  <c r="S9" i="18"/>
  <c r="AQ9" i="18"/>
  <c r="K9" i="18"/>
  <c r="AI9" i="18"/>
  <c r="C9" i="18"/>
  <c r="V5" i="18"/>
  <c r="BB46" i="12"/>
  <c r="BB30" i="12"/>
  <c r="BB14" i="12"/>
  <c r="AW52" i="19"/>
  <c r="AG52" i="19"/>
  <c r="Q52" i="19"/>
  <c r="AZ51" i="19"/>
  <c r="AJ51" i="19"/>
  <c r="T51" i="19"/>
  <c r="D51" i="19"/>
  <c r="AM50" i="19"/>
  <c r="W50" i="19"/>
  <c r="G50" i="19"/>
  <c r="AO48" i="19"/>
  <c r="Y48" i="19"/>
  <c r="I48" i="19"/>
  <c r="AR47" i="19"/>
  <c r="AB47" i="19"/>
  <c r="L47" i="19"/>
  <c r="AU46" i="19"/>
  <c r="AE46" i="19"/>
  <c r="O46" i="19"/>
  <c r="AW44" i="19"/>
  <c r="AG44" i="19"/>
  <c r="Q44" i="19"/>
  <c r="AZ43" i="19"/>
  <c r="AJ43" i="19"/>
  <c r="T43" i="19"/>
  <c r="D43" i="19"/>
  <c r="AM42" i="19"/>
  <c r="W42" i="19"/>
  <c r="G42" i="19"/>
  <c r="AO40" i="19"/>
  <c r="Y40" i="19"/>
  <c r="I40" i="19"/>
  <c r="AR39" i="19"/>
  <c r="AB39" i="19"/>
  <c r="L39" i="19"/>
  <c r="AU38" i="19"/>
  <c r="AE38" i="19"/>
  <c r="O38" i="19"/>
  <c r="AW36" i="19"/>
  <c r="AG36" i="19"/>
  <c r="Q36" i="19"/>
  <c r="AZ35" i="19"/>
  <c r="AJ35" i="19"/>
  <c r="T35" i="19"/>
  <c r="D35" i="19"/>
  <c r="AM34" i="19"/>
  <c r="W34" i="19"/>
  <c r="G34" i="19"/>
  <c r="AO32" i="19"/>
  <c r="Y32" i="19"/>
  <c r="I32" i="19"/>
  <c r="AR31" i="19"/>
  <c r="AB31" i="19"/>
  <c r="L31" i="19"/>
  <c r="AU30" i="19"/>
  <c r="AE30" i="19"/>
  <c r="O30" i="19"/>
  <c r="AW28" i="19"/>
  <c r="AG28" i="19"/>
  <c r="Q28" i="19"/>
  <c r="AZ27" i="19"/>
  <c r="AJ27" i="19"/>
  <c r="T27" i="19"/>
  <c r="D27" i="19"/>
  <c r="AM26" i="19"/>
  <c r="W26" i="19"/>
  <c r="G26" i="19"/>
  <c r="AO24" i="19"/>
  <c r="Y24" i="19"/>
  <c r="I24" i="19"/>
  <c r="AR23" i="19"/>
  <c r="AB23" i="19"/>
  <c r="L23" i="19"/>
  <c r="AU22" i="19"/>
  <c r="AE22" i="19"/>
  <c r="O22" i="19"/>
  <c r="AW20" i="19"/>
  <c r="AG20" i="19"/>
  <c r="Q20" i="19"/>
  <c r="AZ19" i="19"/>
  <c r="AJ19" i="19"/>
  <c r="T19" i="19"/>
  <c r="D19" i="19"/>
  <c r="AM18" i="19"/>
  <c r="W18" i="19"/>
  <c r="G18" i="19"/>
  <c r="AO16" i="19"/>
  <c r="Y16" i="19"/>
  <c r="I16" i="19"/>
  <c r="AR15" i="19"/>
  <c r="AB15" i="19"/>
  <c r="L15" i="19"/>
  <c r="AU14" i="19"/>
  <c r="AE14" i="19"/>
  <c r="O14" i="19"/>
  <c r="AW12" i="19"/>
  <c r="AG12" i="19"/>
  <c r="Q12" i="19"/>
  <c r="AZ11" i="19"/>
  <c r="AJ11" i="19"/>
  <c r="T11" i="19"/>
  <c r="D11" i="19"/>
  <c r="AM10" i="19"/>
  <c r="W10" i="19"/>
  <c r="G10" i="19"/>
  <c r="AO8" i="19"/>
  <c r="Y8" i="19"/>
  <c r="I8" i="19"/>
  <c r="AR7" i="19"/>
  <c r="AB7" i="19"/>
  <c r="L7" i="19"/>
  <c r="AU6" i="19"/>
  <c r="AE6" i="19"/>
  <c r="O6" i="19"/>
  <c r="AW4" i="19"/>
  <c r="AG4" i="19"/>
  <c r="Q4" i="19"/>
  <c r="AZ3" i="19"/>
  <c r="AJ3" i="19"/>
  <c r="T3" i="19"/>
  <c r="D3" i="19"/>
  <c r="AM2" i="19"/>
  <c r="W2" i="19"/>
  <c r="G2" i="19"/>
  <c r="AM51" i="18"/>
  <c r="G51" i="18"/>
  <c r="AL50" i="18"/>
  <c r="V50" i="18"/>
  <c r="F50" i="18"/>
  <c r="AM47" i="18"/>
  <c r="G47" i="18"/>
  <c r="AL46" i="18"/>
  <c r="V46" i="18"/>
  <c r="F46" i="18"/>
  <c r="AM43" i="18"/>
  <c r="AL42" i="18"/>
  <c r="V42" i="18"/>
  <c r="F42" i="18"/>
  <c r="AM39" i="18"/>
  <c r="G39" i="18"/>
  <c r="AL38" i="18"/>
  <c r="V38" i="18"/>
  <c r="F38" i="18"/>
  <c r="AM35" i="18"/>
  <c r="G35" i="18"/>
  <c r="AL34" i="18"/>
  <c r="V34" i="18"/>
  <c r="F34" i="18"/>
  <c r="AM31" i="18"/>
  <c r="G31" i="18"/>
  <c r="AL30" i="18"/>
  <c r="V30" i="18"/>
  <c r="F30" i="18"/>
  <c r="AM27" i="18"/>
  <c r="AL26" i="18"/>
  <c r="V26" i="18"/>
  <c r="F26" i="18"/>
  <c r="AM23" i="18"/>
  <c r="G23" i="18"/>
  <c r="AL22" i="18"/>
  <c r="V22" i="18"/>
  <c r="F22" i="18"/>
  <c r="AM19" i="18"/>
  <c r="G19" i="18"/>
  <c r="AL18" i="18"/>
  <c r="V18" i="18"/>
  <c r="F18" i="18"/>
  <c r="AM15" i="18"/>
  <c r="G15" i="18"/>
  <c r="AL14" i="18"/>
  <c r="V14" i="18"/>
  <c r="F14" i="18"/>
  <c r="AM11" i="18"/>
  <c r="AL10" i="18"/>
  <c r="V10" i="18"/>
  <c r="F10" i="18"/>
  <c r="AM7" i="18"/>
  <c r="G7" i="18"/>
  <c r="AL6" i="18"/>
  <c r="V6" i="18"/>
  <c r="F6" i="18"/>
  <c r="AM3" i="18"/>
  <c r="G3" i="18"/>
  <c r="R49" i="19"/>
  <c r="B45" i="19"/>
  <c r="AX41" i="19"/>
  <c r="AP39" i="19"/>
  <c r="R33" i="19"/>
  <c r="B29" i="19"/>
  <c r="AX25" i="19"/>
  <c r="AP23" i="19"/>
  <c r="R17" i="19"/>
  <c r="J15" i="19"/>
  <c r="B13" i="19"/>
  <c r="AX9" i="19"/>
  <c r="AZ52" i="19"/>
  <c r="AJ52" i="19"/>
  <c r="T52" i="19"/>
  <c r="D52" i="19"/>
  <c r="AW49" i="19"/>
  <c r="AG49" i="19"/>
  <c r="Q49" i="19"/>
  <c r="AZ48" i="19"/>
  <c r="AJ48" i="19"/>
  <c r="T48" i="19"/>
  <c r="D48" i="19"/>
  <c r="AW45" i="19"/>
  <c r="AG45" i="19"/>
  <c r="Q45" i="19"/>
  <c r="AZ44" i="19"/>
  <c r="AJ44" i="19"/>
  <c r="T44" i="19"/>
  <c r="D44" i="19"/>
  <c r="AW41" i="19"/>
  <c r="AG41" i="19"/>
  <c r="Q41" i="19"/>
  <c r="AZ40" i="19"/>
  <c r="AJ40" i="19"/>
  <c r="T40" i="19"/>
  <c r="D40" i="19"/>
  <c r="AW37" i="19"/>
  <c r="AG37" i="19"/>
  <c r="Q37" i="19"/>
  <c r="AZ36" i="19"/>
  <c r="AJ36" i="19"/>
  <c r="T36" i="19"/>
  <c r="D36" i="19"/>
  <c r="AW33" i="19"/>
  <c r="AG33" i="19"/>
  <c r="Q33" i="19"/>
  <c r="AZ32" i="19"/>
  <c r="AJ32" i="19"/>
  <c r="T32" i="19"/>
  <c r="D32" i="19"/>
  <c r="AW29" i="19"/>
  <c r="AG29" i="19"/>
  <c r="Q29" i="19"/>
  <c r="AZ28" i="19"/>
  <c r="AJ28" i="19"/>
  <c r="T28" i="19"/>
  <c r="D28" i="19"/>
  <c r="AW25" i="19"/>
  <c r="AG25" i="19"/>
  <c r="Q25" i="19"/>
  <c r="AZ24" i="19"/>
  <c r="AJ24" i="19"/>
  <c r="T24" i="19"/>
  <c r="D24" i="19"/>
  <c r="AW21" i="19"/>
  <c r="AG21" i="19"/>
  <c r="Q21" i="19"/>
  <c r="AZ20" i="19"/>
  <c r="AJ20" i="19"/>
  <c r="T20" i="19"/>
  <c r="D20" i="19"/>
  <c r="AW17" i="19"/>
  <c r="AG17" i="19"/>
  <c r="Q17" i="19"/>
  <c r="AZ16" i="19"/>
  <c r="AJ16" i="19"/>
  <c r="T16" i="19"/>
  <c r="D16" i="19"/>
  <c r="AW13" i="19"/>
  <c r="AG13" i="19"/>
  <c r="Q13" i="19"/>
  <c r="AZ12" i="19"/>
  <c r="AJ12" i="19"/>
  <c r="T12" i="19"/>
  <c r="D12" i="19"/>
  <c r="AW9" i="19"/>
  <c r="AG9" i="19"/>
  <c r="Q9" i="19"/>
  <c r="AZ8" i="19"/>
  <c r="AJ8" i="19"/>
  <c r="T8" i="19"/>
  <c r="D8" i="19"/>
  <c r="AW5" i="19"/>
  <c r="AG5" i="19"/>
  <c r="Q5" i="19"/>
  <c r="AZ4" i="19"/>
  <c r="AJ4" i="19"/>
  <c r="T4" i="19"/>
  <c r="D4" i="19"/>
  <c r="AX51" i="19"/>
  <c r="AD51" i="19"/>
  <c r="F51" i="19"/>
  <c r="AH47" i="19"/>
  <c r="AL43" i="19"/>
  <c r="AX35" i="19"/>
  <c r="AD35" i="19"/>
  <c r="F35" i="19"/>
  <c r="AH31" i="19"/>
  <c r="AL27" i="19"/>
  <c r="AX19" i="19"/>
  <c r="AD19" i="19"/>
  <c r="F19" i="19"/>
  <c r="AH15" i="19"/>
  <c r="AL11" i="19"/>
  <c r="AX3" i="19"/>
  <c r="AD3" i="19"/>
  <c r="F3" i="19"/>
  <c r="AD52" i="19"/>
  <c r="W49" i="19"/>
  <c r="AT48" i="19"/>
  <c r="AU45" i="19"/>
  <c r="O45" i="19"/>
  <c r="AM41" i="19"/>
  <c r="G41" i="19"/>
  <c r="N40" i="19"/>
  <c r="AD36" i="19"/>
  <c r="W33" i="19"/>
  <c r="AT32" i="19"/>
  <c r="AU29" i="19"/>
  <c r="O29" i="19"/>
  <c r="AM25" i="19"/>
  <c r="G25" i="19"/>
  <c r="N24" i="19"/>
  <c r="AD20" i="19"/>
  <c r="W17" i="19"/>
  <c r="AT16" i="19"/>
  <c r="AU13" i="19"/>
  <c r="O13" i="19"/>
  <c r="AM9" i="19"/>
  <c r="G9" i="19"/>
  <c r="W5" i="19"/>
  <c r="AT4" i="19"/>
  <c r="AD4" i="19"/>
  <c r="N4" i="19"/>
  <c r="AP49" i="19"/>
  <c r="AT45" i="19"/>
  <c r="AL37" i="19"/>
  <c r="AP33" i="19"/>
  <c r="AT29" i="19"/>
  <c r="AL21" i="19"/>
  <c r="AP17" i="19"/>
  <c r="AT13" i="19"/>
  <c r="AL5" i="19"/>
  <c r="AT46" i="19"/>
  <c r="AD46" i="19"/>
  <c r="N46" i="19"/>
  <c r="AT38" i="19"/>
  <c r="AD38" i="19"/>
  <c r="N38" i="19"/>
  <c r="AT30" i="19"/>
  <c r="AD30" i="19"/>
  <c r="N30" i="19"/>
  <c r="AT22" i="19"/>
  <c r="AD22" i="19"/>
  <c r="N22" i="19"/>
  <c r="AT14" i="19"/>
  <c r="AD14" i="19"/>
  <c r="N14" i="19"/>
  <c r="AT6" i="19"/>
  <c r="AD6" i="19"/>
  <c r="N6" i="19"/>
  <c r="AL2" i="19"/>
  <c r="V2" i="19"/>
  <c r="E7" i="1"/>
  <c r="E96" i="30"/>
  <c r="E8" i="1" s="1"/>
  <c r="AT47" i="18"/>
  <c r="AD47" i="18"/>
  <c r="N47" i="18"/>
  <c r="B47" i="18"/>
  <c r="AY43" i="18"/>
  <c r="S43" i="18"/>
  <c r="AQ43" i="18"/>
  <c r="K43" i="18"/>
  <c r="AI43" i="18"/>
  <c r="C43" i="18"/>
  <c r="AA43" i="18"/>
  <c r="AL39" i="18"/>
  <c r="V39" i="18"/>
  <c r="F39" i="18"/>
  <c r="J35" i="18"/>
  <c r="AT31" i="18"/>
  <c r="AD31" i="18"/>
  <c r="N31" i="18"/>
  <c r="B31" i="18"/>
  <c r="AY27" i="18"/>
  <c r="S27" i="18"/>
  <c r="AQ27" i="18"/>
  <c r="K27" i="18"/>
  <c r="AI27" i="18"/>
  <c r="C27" i="18"/>
  <c r="AA27" i="18"/>
  <c r="AL23" i="18"/>
  <c r="V23" i="18"/>
  <c r="F23" i="18"/>
  <c r="J19" i="18"/>
  <c r="AT15" i="18"/>
  <c r="AD15" i="18"/>
  <c r="N15" i="18"/>
  <c r="B15" i="18"/>
  <c r="AY11" i="18"/>
  <c r="S11" i="18"/>
  <c r="AQ11" i="18"/>
  <c r="K11" i="18"/>
  <c r="AI11" i="18"/>
  <c r="C11" i="18"/>
  <c r="AA11" i="18"/>
  <c r="AL7" i="18"/>
  <c r="V7" i="18"/>
  <c r="F7" i="18"/>
  <c r="Z3" i="18"/>
  <c r="J3" i="18"/>
  <c r="BB52" i="12"/>
  <c r="BB36" i="12"/>
  <c r="BB20" i="12"/>
  <c r="BB4" i="12"/>
  <c r="AM52" i="19"/>
  <c r="W52" i="19"/>
  <c r="G52" i="19"/>
  <c r="AO50" i="19"/>
  <c r="Y50" i="19"/>
  <c r="I50" i="19"/>
  <c r="AR49" i="19"/>
  <c r="AB49" i="19"/>
  <c r="L49" i="19"/>
  <c r="AU48" i="19"/>
  <c r="AE48" i="19"/>
  <c r="O48" i="19"/>
  <c r="AW46" i="19"/>
  <c r="AG46" i="19"/>
  <c r="Q46" i="19"/>
  <c r="AZ45" i="19"/>
  <c r="AJ45" i="19"/>
  <c r="T45" i="19"/>
  <c r="D45" i="19"/>
  <c r="AM44" i="19"/>
  <c r="W44" i="19"/>
  <c r="G44" i="19"/>
  <c r="AO42" i="19"/>
  <c r="Y42" i="19"/>
  <c r="I42" i="19"/>
  <c r="AR41" i="19"/>
  <c r="AB41" i="19"/>
  <c r="L41" i="19"/>
  <c r="AU40" i="19"/>
  <c r="AE40" i="19"/>
  <c r="O40" i="19"/>
  <c r="AW38" i="19"/>
  <c r="AG38" i="19"/>
  <c r="Q38" i="19"/>
  <c r="AZ37" i="19"/>
  <c r="AJ37" i="19"/>
  <c r="T37" i="19"/>
  <c r="D37" i="19"/>
  <c r="AM36" i="19"/>
  <c r="W36" i="19"/>
  <c r="G36" i="19"/>
  <c r="AO34" i="19"/>
  <c r="Y34" i="19"/>
  <c r="I34" i="19"/>
  <c r="AR33" i="19"/>
  <c r="AB33" i="19"/>
  <c r="L33" i="19"/>
  <c r="AU32" i="19"/>
  <c r="AE32" i="19"/>
  <c r="O32" i="19"/>
  <c r="AW30" i="19"/>
  <c r="AG30" i="19"/>
  <c r="Q30" i="19"/>
  <c r="AZ29" i="19"/>
  <c r="AJ29" i="19"/>
  <c r="T29" i="19"/>
  <c r="D29" i="19"/>
  <c r="AM28" i="19"/>
  <c r="W28" i="19"/>
  <c r="G28" i="19"/>
  <c r="AO26" i="19"/>
  <c r="Y26" i="19"/>
  <c r="I26" i="19"/>
  <c r="AR25" i="19"/>
  <c r="AB25" i="19"/>
  <c r="L25" i="19"/>
  <c r="AU24" i="19"/>
  <c r="AE24" i="19"/>
  <c r="O24" i="19"/>
  <c r="AW22" i="19"/>
  <c r="AG22" i="19"/>
  <c r="Q22" i="19"/>
  <c r="AZ21" i="19"/>
  <c r="AJ21" i="19"/>
  <c r="T21" i="19"/>
  <c r="D21" i="19"/>
  <c r="AM20" i="19"/>
  <c r="W20" i="19"/>
  <c r="G20" i="19"/>
  <c r="AO18" i="19"/>
  <c r="Y18" i="19"/>
  <c r="I18" i="19"/>
  <c r="AR17" i="19"/>
  <c r="AB17" i="19"/>
  <c r="L17" i="19"/>
  <c r="AU16" i="19"/>
  <c r="AE16" i="19"/>
  <c r="O16" i="19"/>
  <c r="AW14" i="19"/>
  <c r="AG14" i="19"/>
  <c r="Q14" i="19"/>
  <c r="AZ13" i="19"/>
  <c r="AJ13" i="19"/>
  <c r="T13" i="19"/>
  <c r="D13" i="19"/>
  <c r="AM12" i="19"/>
  <c r="W12" i="19"/>
  <c r="G12" i="19"/>
  <c r="AO10" i="19"/>
  <c r="Y10" i="19"/>
  <c r="I10" i="19"/>
  <c r="AR9" i="19"/>
  <c r="AB9" i="19"/>
  <c r="L9" i="19"/>
  <c r="AU8" i="19"/>
  <c r="AE8" i="19"/>
  <c r="O8" i="19"/>
  <c r="AW6" i="19"/>
  <c r="AG6" i="19"/>
  <c r="Q6" i="19"/>
  <c r="AZ5" i="19"/>
  <c r="AJ5" i="19"/>
  <c r="T5" i="19"/>
  <c r="D5" i="19"/>
  <c r="AM4" i="19"/>
  <c r="W4" i="19"/>
  <c r="G4" i="19"/>
  <c r="AO2" i="19"/>
  <c r="Y2" i="19"/>
  <c r="I2" i="19"/>
  <c r="AX52" i="18"/>
  <c r="AH52" i="18"/>
  <c r="R52" i="18"/>
  <c r="B52" i="18"/>
  <c r="AX48" i="18"/>
  <c r="AH48" i="18"/>
  <c r="R48" i="18"/>
  <c r="B48" i="18"/>
  <c r="AX44" i="18"/>
  <c r="AH44" i="18"/>
  <c r="R44" i="18"/>
  <c r="B44" i="18"/>
  <c r="AX40" i="18"/>
  <c r="AH40" i="18"/>
  <c r="R40" i="18"/>
  <c r="B40" i="18"/>
  <c r="AX36" i="18"/>
  <c r="AH36" i="18"/>
  <c r="R36" i="18"/>
  <c r="B36" i="18"/>
  <c r="AX32" i="18"/>
  <c r="AH32" i="18"/>
  <c r="R32" i="18"/>
  <c r="B32" i="18"/>
  <c r="AX28" i="18"/>
  <c r="AH28" i="18"/>
  <c r="R28" i="18"/>
  <c r="B28" i="18"/>
  <c r="AX24" i="18"/>
  <c r="AH24" i="18"/>
  <c r="R24" i="18"/>
  <c r="B24" i="18"/>
  <c r="B24" i="19" s="1"/>
  <c r="AX20" i="18"/>
  <c r="AH20" i="18"/>
  <c r="R20" i="18"/>
  <c r="B20" i="18"/>
  <c r="AX16" i="18"/>
  <c r="AH16" i="18"/>
  <c r="R16" i="18"/>
  <c r="B16" i="18"/>
  <c r="B16" i="19" s="1"/>
  <c r="AX12" i="18"/>
  <c r="AH12" i="18"/>
  <c r="R12" i="18"/>
  <c r="B12" i="18"/>
  <c r="AX8" i="18"/>
  <c r="AH8" i="18"/>
  <c r="R8" i="18"/>
  <c r="B8" i="18"/>
  <c r="B4" i="18"/>
  <c r="BB4" i="18" s="1"/>
  <c r="BB43" i="12"/>
  <c r="B43" i="19"/>
  <c r="BB27" i="12"/>
  <c r="B27" i="19"/>
  <c r="BB11" i="12"/>
  <c r="B11" i="19"/>
  <c r="AS51" i="19"/>
  <c r="AC51" i="19"/>
  <c r="M51" i="19"/>
  <c r="AV50" i="19"/>
  <c r="AF50" i="19"/>
  <c r="P50" i="19"/>
  <c r="AS47" i="19"/>
  <c r="AC47" i="19"/>
  <c r="M47" i="19"/>
  <c r="AV46" i="19"/>
  <c r="AF46" i="19"/>
  <c r="P46" i="19"/>
  <c r="AS43" i="19"/>
  <c r="AC43" i="19"/>
  <c r="M43" i="19"/>
  <c r="AV42" i="19"/>
  <c r="AF42" i="19"/>
  <c r="P42" i="19"/>
  <c r="AS39" i="19"/>
  <c r="AC39" i="19"/>
  <c r="M39" i="19"/>
  <c r="AV38" i="19"/>
  <c r="AF38" i="19"/>
  <c r="P38" i="19"/>
  <c r="AS35" i="19"/>
  <c r="AC35" i="19"/>
  <c r="M35" i="19"/>
  <c r="AV34" i="19"/>
  <c r="AF34" i="19"/>
  <c r="P34" i="19"/>
  <c r="AS31" i="19"/>
  <c r="AC31" i="19"/>
  <c r="M31" i="19"/>
  <c r="AV30" i="19"/>
  <c r="AF30" i="19"/>
  <c r="P30" i="19"/>
  <c r="AS27" i="19"/>
  <c r="AC27" i="19"/>
  <c r="M27" i="19"/>
  <c r="AV26" i="19"/>
  <c r="AF26" i="19"/>
  <c r="P26" i="19"/>
  <c r="AS23" i="19"/>
  <c r="AC23" i="19"/>
  <c r="M23" i="19"/>
  <c r="AV22" i="19"/>
  <c r="AF22" i="19"/>
  <c r="P22" i="19"/>
  <c r="AS19" i="19"/>
  <c r="AC19" i="19"/>
  <c r="M19" i="19"/>
  <c r="AV18" i="19"/>
  <c r="AF18" i="19"/>
  <c r="P18" i="19"/>
  <c r="AS15" i="19"/>
  <c r="AC15" i="19"/>
  <c r="M15" i="19"/>
  <c r="AV14" i="19"/>
  <c r="AF14" i="19"/>
  <c r="P14" i="19"/>
  <c r="AS11" i="19"/>
  <c r="AC11" i="19"/>
  <c r="M11" i="19"/>
  <c r="AV10" i="19"/>
  <c r="AF10" i="19"/>
  <c r="P10" i="19"/>
  <c r="AS7" i="19"/>
  <c r="AC7" i="19"/>
  <c r="M7" i="19"/>
  <c r="AV6" i="19"/>
  <c r="AF6" i="19"/>
  <c r="P6" i="19"/>
  <c r="AS3" i="19"/>
  <c r="AC3" i="19"/>
  <c r="M3" i="19"/>
  <c r="AV2" i="19"/>
  <c r="AF2" i="19"/>
  <c r="P2" i="19"/>
  <c r="AT41" i="18"/>
  <c r="AD41" i="18"/>
  <c r="N41" i="18"/>
  <c r="B41" i="18"/>
  <c r="AQ37" i="18"/>
  <c r="K37" i="18"/>
  <c r="AI37" i="18"/>
  <c r="C37" i="18"/>
  <c r="AA37" i="18"/>
  <c r="AY37" i="18"/>
  <c r="S37" i="18"/>
  <c r="AD25" i="18"/>
  <c r="N25" i="18"/>
  <c r="B25" i="18"/>
  <c r="AQ21" i="18"/>
  <c r="K21" i="18"/>
  <c r="AI21" i="18"/>
  <c r="C21" i="18"/>
  <c r="AA21" i="18"/>
  <c r="AY21" i="18"/>
  <c r="S21" i="18"/>
  <c r="B9" i="18"/>
  <c r="AQ5" i="18"/>
  <c r="K5" i="18"/>
  <c r="AI5" i="18"/>
  <c r="C5" i="18"/>
  <c r="AA5" i="18"/>
  <c r="AY5" i="18"/>
  <c r="S5" i="18"/>
  <c r="BB42" i="12"/>
  <c r="BB26" i="12"/>
  <c r="BB10" i="12"/>
  <c r="AS52" i="19"/>
  <c r="AC52" i="19"/>
  <c r="M52" i="19"/>
  <c r="AV51" i="19"/>
  <c r="AF51" i="19"/>
  <c r="P51" i="19"/>
  <c r="AY50" i="19"/>
  <c r="AI50" i="19"/>
  <c r="S50" i="19"/>
  <c r="C50" i="19"/>
  <c r="AK48" i="19"/>
  <c r="U48" i="19"/>
  <c r="E48" i="19"/>
  <c r="AN47" i="19"/>
  <c r="X47" i="19"/>
  <c r="H47" i="19"/>
  <c r="AQ46" i="19"/>
  <c r="AA46" i="19"/>
  <c r="K46" i="19"/>
  <c r="AS44" i="19"/>
  <c r="AC44" i="19"/>
  <c r="M44" i="19"/>
  <c r="AV43" i="19"/>
  <c r="AF43" i="19"/>
  <c r="P43" i="19"/>
  <c r="AY42" i="19"/>
  <c r="AI42" i="19"/>
  <c r="S42" i="19"/>
  <c r="C42" i="19"/>
  <c r="AK40" i="19"/>
  <c r="U40" i="19"/>
  <c r="E40" i="19"/>
  <c r="AN39" i="19"/>
  <c r="X39" i="19"/>
  <c r="H39" i="19"/>
  <c r="AQ38" i="19"/>
  <c r="AA38" i="19"/>
  <c r="K38" i="19"/>
  <c r="AS36" i="19"/>
  <c r="AC36" i="19"/>
  <c r="M36" i="19"/>
  <c r="AV35" i="19"/>
  <c r="AF35" i="19"/>
  <c r="P35" i="19"/>
  <c r="AY34" i="19"/>
  <c r="AI34" i="19"/>
  <c r="S34" i="19"/>
  <c r="C34" i="19"/>
  <c r="AK32" i="19"/>
  <c r="U32" i="19"/>
  <c r="E32" i="19"/>
  <c r="AN31" i="19"/>
  <c r="X31" i="19"/>
  <c r="H31" i="19"/>
  <c r="AQ30" i="19"/>
  <c r="AA30" i="19"/>
  <c r="K30" i="19"/>
  <c r="AS28" i="19"/>
  <c r="AC28" i="19"/>
  <c r="M28" i="19"/>
  <c r="AV27" i="19"/>
  <c r="AF27" i="19"/>
  <c r="P27" i="19"/>
  <c r="AY26" i="19"/>
  <c r="AI26" i="19"/>
  <c r="S26" i="19"/>
  <c r="C26" i="19"/>
  <c r="AK24" i="19"/>
  <c r="U24" i="19"/>
  <c r="E24" i="19"/>
  <c r="AN23" i="19"/>
  <c r="X23" i="19"/>
  <c r="H23" i="19"/>
  <c r="AQ22" i="19"/>
  <c r="AA22" i="19"/>
  <c r="K22" i="19"/>
  <c r="AS20" i="19"/>
  <c r="AC20" i="19"/>
  <c r="M20" i="19"/>
  <c r="AV19" i="19"/>
  <c r="AF19" i="19"/>
  <c r="P19" i="19"/>
  <c r="AY18" i="19"/>
  <c r="AI18" i="19"/>
  <c r="S18" i="19"/>
  <c r="C18" i="19"/>
  <c r="AK16" i="19"/>
  <c r="U16" i="19"/>
  <c r="E16" i="19"/>
  <c r="AN15" i="19"/>
  <c r="X15" i="19"/>
  <c r="H15" i="19"/>
  <c r="AQ14" i="19"/>
  <c r="AA14" i="19"/>
  <c r="K14" i="19"/>
  <c r="AS12" i="19"/>
  <c r="AC12" i="19"/>
  <c r="M12" i="19"/>
  <c r="AV11" i="19"/>
  <c r="AF11" i="19"/>
  <c r="P11" i="19"/>
  <c r="AY10" i="19"/>
  <c r="AI10" i="19"/>
  <c r="S10" i="19"/>
  <c r="C10" i="19"/>
  <c r="AK8" i="19"/>
  <c r="U8" i="19"/>
  <c r="E8" i="19"/>
  <c r="AN7" i="19"/>
  <c r="X7" i="19"/>
  <c r="H7" i="19"/>
  <c r="AQ6" i="19"/>
  <c r="AA6" i="19"/>
  <c r="K6" i="19"/>
  <c r="AS4" i="19"/>
  <c r="AC4" i="19"/>
  <c r="M4" i="19"/>
  <c r="AV3" i="19"/>
  <c r="AF3" i="19"/>
  <c r="P3" i="19"/>
  <c r="AY2" i="19"/>
  <c r="AI2" i="19"/>
  <c r="S2" i="19"/>
  <c r="C2" i="19"/>
  <c r="AE51" i="18"/>
  <c r="AX50" i="18"/>
  <c r="AH50" i="18"/>
  <c r="R50" i="18"/>
  <c r="B50" i="18"/>
  <c r="AE47" i="18"/>
  <c r="AX46" i="18"/>
  <c r="AH46" i="18"/>
  <c r="R46" i="18"/>
  <c r="B46" i="18"/>
  <c r="B46" i="19" s="1"/>
  <c r="AE43" i="18"/>
  <c r="AX42" i="18"/>
  <c r="AH42" i="18"/>
  <c r="R42" i="18"/>
  <c r="B42" i="18"/>
  <c r="AE39" i="18"/>
  <c r="AX38" i="18"/>
  <c r="AH38" i="18"/>
  <c r="R38" i="18"/>
  <c r="B38" i="18"/>
  <c r="AE35" i="18"/>
  <c r="AX34" i="18"/>
  <c r="AH34" i="18"/>
  <c r="R34" i="18"/>
  <c r="B34" i="18"/>
  <c r="AE31" i="18"/>
  <c r="AX30" i="18"/>
  <c r="AH30" i="18"/>
  <c r="R30" i="18"/>
  <c r="B30" i="18"/>
  <c r="B30" i="19" s="1"/>
  <c r="AE27" i="18"/>
  <c r="AX26" i="18"/>
  <c r="AH26" i="18"/>
  <c r="R26" i="18"/>
  <c r="B26" i="18"/>
  <c r="AE23" i="18"/>
  <c r="AX22" i="18"/>
  <c r="AH22" i="18"/>
  <c r="R22" i="18"/>
  <c r="B22" i="18"/>
  <c r="AE19" i="18"/>
  <c r="AX18" i="18"/>
  <c r="AH18" i="18"/>
  <c r="R18" i="18"/>
  <c r="B18" i="18"/>
  <c r="AE15" i="18"/>
  <c r="AX14" i="18"/>
  <c r="AH14" i="18"/>
  <c r="R14" i="18"/>
  <c r="B14" i="18"/>
  <c r="AE11" i="18"/>
  <c r="AX10" i="18"/>
  <c r="AH10" i="18"/>
  <c r="R10" i="18"/>
  <c r="B10" i="18"/>
  <c r="AE7" i="18"/>
  <c r="AX6" i="18"/>
  <c r="AH6" i="18"/>
  <c r="R6" i="18"/>
  <c r="B6" i="18"/>
  <c r="B6" i="19" s="1"/>
  <c r="AE3" i="18"/>
  <c r="J51" i="19"/>
  <c r="B49" i="19"/>
  <c r="AX45" i="19"/>
  <c r="AP43" i="19"/>
  <c r="AH41" i="19"/>
  <c r="Z39" i="19"/>
  <c r="R37" i="19"/>
  <c r="B33" i="19"/>
  <c r="AX29" i="19"/>
  <c r="AP27" i="19"/>
  <c r="AH25" i="19"/>
  <c r="Z23" i="19"/>
  <c r="R21" i="19"/>
  <c r="B17" i="19"/>
  <c r="AX13" i="19"/>
  <c r="AP11" i="19"/>
  <c r="AH9" i="19"/>
  <c r="AP7" i="19"/>
  <c r="AH5" i="19"/>
  <c r="AP3" i="19"/>
  <c r="AV52" i="19"/>
  <c r="AF52" i="19"/>
  <c r="P52" i="19"/>
  <c r="AS49" i="19"/>
  <c r="AC49" i="19"/>
  <c r="M49" i="19"/>
  <c r="AV48" i="19"/>
  <c r="AF48" i="19"/>
  <c r="P48" i="19"/>
  <c r="AS45" i="19"/>
  <c r="AC45" i="19"/>
  <c r="M45" i="19"/>
  <c r="AV44" i="19"/>
  <c r="AF44" i="19"/>
  <c r="P44" i="19"/>
  <c r="AS41" i="19"/>
  <c r="AC41" i="19"/>
  <c r="M41" i="19"/>
  <c r="AV40" i="19"/>
  <c r="AF40" i="19"/>
  <c r="P40" i="19"/>
  <c r="AS37" i="19"/>
  <c r="AC37" i="19"/>
  <c r="M37" i="19"/>
  <c r="AV36" i="19"/>
  <c r="AF36" i="19"/>
  <c r="P36" i="19"/>
  <c r="AS33" i="19"/>
  <c r="AC33" i="19"/>
  <c r="M33" i="19"/>
  <c r="AV32" i="19"/>
  <c r="AF32" i="19"/>
  <c r="P32" i="19"/>
  <c r="AS29" i="19"/>
  <c r="AC29" i="19"/>
  <c r="M29" i="19"/>
  <c r="AV28" i="19"/>
  <c r="AF28" i="19"/>
  <c r="P28" i="19"/>
  <c r="AS25" i="19"/>
  <c r="AC25" i="19"/>
  <c r="M25" i="19"/>
  <c r="AV24" i="19"/>
  <c r="AF24" i="19"/>
  <c r="P24" i="19"/>
  <c r="AS21" i="19"/>
  <c r="AC21" i="19"/>
  <c r="M21" i="19"/>
  <c r="AV20" i="19"/>
  <c r="AF20" i="19"/>
  <c r="P20" i="19"/>
  <c r="AS17" i="19"/>
  <c r="AC17" i="19"/>
  <c r="M17" i="19"/>
  <c r="AV16" i="19"/>
  <c r="AF16" i="19"/>
  <c r="P16" i="19"/>
  <c r="AS13" i="19"/>
  <c r="AC13" i="19"/>
  <c r="M13" i="19"/>
  <c r="AV12" i="19"/>
  <c r="AF12" i="19"/>
  <c r="P12" i="19"/>
  <c r="AS9" i="19"/>
  <c r="AC9" i="19"/>
  <c r="M9" i="19"/>
  <c r="AV8" i="19"/>
  <c r="AF8" i="19"/>
  <c r="P8" i="19"/>
  <c r="AS5" i="19"/>
  <c r="AC5" i="19"/>
  <c r="M5" i="19"/>
  <c r="AV4" i="19"/>
  <c r="AF4" i="19"/>
  <c r="P4" i="19"/>
  <c r="AT51" i="19"/>
  <c r="V51" i="19"/>
  <c r="AX47" i="19"/>
  <c r="AH43" i="19"/>
  <c r="N43" i="19"/>
  <c r="R39" i="19"/>
  <c r="AT35" i="19"/>
  <c r="V35" i="19"/>
  <c r="AX31" i="19"/>
  <c r="AH27" i="19"/>
  <c r="N27" i="19"/>
  <c r="R23" i="19"/>
  <c r="AT19" i="19"/>
  <c r="V19" i="19"/>
  <c r="AX15" i="19"/>
  <c r="AH11" i="19"/>
  <c r="N11" i="19"/>
  <c r="R7" i="19"/>
  <c r="AT3" i="19"/>
  <c r="V3" i="19"/>
  <c r="AT52" i="19"/>
  <c r="AU49" i="19"/>
  <c r="O49" i="19"/>
  <c r="AM45" i="19"/>
  <c r="G45" i="19"/>
  <c r="N44" i="19"/>
  <c r="AE41" i="19"/>
  <c r="AD40" i="19"/>
  <c r="W37" i="19"/>
  <c r="AT36" i="19"/>
  <c r="AU33" i="19"/>
  <c r="O33" i="19"/>
  <c r="AM29" i="19"/>
  <c r="G29" i="19"/>
  <c r="N28" i="19"/>
  <c r="AE25" i="19"/>
  <c r="AD24" i="19"/>
  <c r="W21" i="19"/>
  <c r="AT20" i="19"/>
  <c r="AU17" i="19"/>
  <c r="O17" i="19"/>
  <c r="AM13" i="19"/>
  <c r="G13" i="19"/>
  <c r="N12" i="19"/>
  <c r="AE9" i="19"/>
  <c r="AU5" i="19"/>
  <c r="O5" i="19"/>
  <c r="AP4" i="19"/>
  <c r="Z4" i="19"/>
  <c r="AL49" i="19"/>
  <c r="N49" i="19"/>
  <c r="AP45" i="19"/>
  <c r="AL33" i="19"/>
  <c r="N33" i="19"/>
  <c r="AP29" i="19"/>
  <c r="AT25" i="19"/>
  <c r="AL17" i="19"/>
  <c r="N17" i="19"/>
  <c r="AP13" i="19"/>
  <c r="AT9" i="19"/>
  <c r="AD5" i="19"/>
  <c r="AX2" i="19"/>
  <c r="AH2" i="19"/>
  <c r="N2" i="19"/>
  <c r="AP197" i="6" l="1"/>
  <c r="AP193" i="7" s="1"/>
  <c r="AR169" i="1" s="1"/>
  <c r="AP198" i="6"/>
  <c r="AP194" i="7" s="1"/>
  <c r="AR191" i="1" s="1"/>
  <c r="AP199" i="6"/>
  <c r="AP195" i="7" s="1"/>
  <c r="AR141" i="1" s="1"/>
  <c r="AP183" i="6"/>
  <c r="AP179" i="7" s="1"/>
  <c r="AR148" i="1" s="1"/>
  <c r="AP196" i="6"/>
  <c r="AP192" i="7" s="1"/>
  <c r="AR159" i="1" s="1"/>
  <c r="AP171" i="6"/>
  <c r="AP167" i="7" s="1"/>
  <c r="AR146" i="1" s="1"/>
  <c r="AP155" i="6"/>
  <c r="AP151" i="7" s="1"/>
  <c r="AR188" i="1" s="1"/>
  <c r="AP139" i="6"/>
  <c r="AP135" i="7" s="1"/>
  <c r="AR176" i="1" s="1"/>
  <c r="AP123" i="6"/>
  <c r="AP119" i="7" s="1"/>
  <c r="AR139" i="1" s="1"/>
  <c r="AP107" i="6"/>
  <c r="AP89" i="6"/>
  <c r="AP73" i="6"/>
  <c r="AP57" i="6"/>
  <c r="AP41" i="6"/>
  <c r="AP25" i="6"/>
  <c r="AP9" i="6"/>
  <c r="AP168" i="6"/>
  <c r="AP164" i="7" s="1"/>
  <c r="AR153" i="1" s="1"/>
  <c r="AP152" i="6"/>
  <c r="AP148" i="7" s="1"/>
  <c r="AR165" i="1" s="1"/>
  <c r="AP136" i="6"/>
  <c r="AP132" i="7" s="1"/>
  <c r="AR184" i="1" s="1"/>
  <c r="AP120" i="6"/>
  <c r="AP102" i="6"/>
  <c r="AP86" i="6"/>
  <c r="AP70" i="6"/>
  <c r="AP54" i="6"/>
  <c r="AP38" i="6"/>
  <c r="AP22" i="6"/>
  <c r="AP6" i="6"/>
  <c r="AP165" i="6"/>
  <c r="AP161" i="7" s="1"/>
  <c r="AR156" i="1" s="1"/>
  <c r="AP149" i="6"/>
  <c r="AP145" i="7" s="1"/>
  <c r="AR162" i="1" s="1"/>
  <c r="AP133" i="6"/>
  <c r="AP129" i="7" s="1"/>
  <c r="AR121" i="1" s="1"/>
  <c r="AP117" i="6"/>
  <c r="AP99" i="6"/>
  <c r="AP83" i="6"/>
  <c r="AP67" i="6"/>
  <c r="AP51" i="6"/>
  <c r="AP35" i="6"/>
  <c r="AP19" i="6"/>
  <c r="AP184" i="6"/>
  <c r="AP180" i="7" s="1"/>
  <c r="AR170" i="1" s="1"/>
  <c r="AP170" i="6"/>
  <c r="AP166" i="7" s="1"/>
  <c r="AR133" i="1" s="1"/>
  <c r="AP154" i="6"/>
  <c r="AP150" i="7" s="1"/>
  <c r="AR124" i="1" s="1"/>
  <c r="AP138" i="6"/>
  <c r="AP134" i="7" s="1"/>
  <c r="AR138" i="1" s="1"/>
  <c r="AP122" i="6"/>
  <c r="AP106" i="6"/>
  <c r="AP88" i="6"/>
  <c r="AP72" i="6"/>
  <c r="AP56" i="6"/>
  <c r="AP40" i="6"/>
  <c r="AP24" i="6"/>
  <c r="AP8" i="6"/>
  <c r="AP189" i="6"/>
  <c r="AP185" i="7" s="1"/>
  <c r="AR190" i="1" s="1"/>
  <c r="AP190" i="6"/>
  <c r="AP186" i="7" s="1"/>
  <c r="AR192" i="1" s="1"/>
  <c r="AP191" i="6"/>
  <c r="AP187" i="7" s="1"/>
  <c r="AR194" i="1" s="1"/>
  <c r="AP175" i="6"/>
  <c r="AP171" i="7" s="1"/>
  <c r="AR178" i="1" s="1"/>
  <c r="AP188" i="6"/>
  <c r="AP184" i="7" s="1"/>
  <c r="AR187" i="1" s="1"/>
  <c r="AP163" i="6"/>
  <c r="AP159" i="7" s="1"/>
  <c r="AR154" i="1" s="1"/>
  <c r="AP147" i="6"/>
  <c r="AP143" i="7" s="1"/>
  <c r="AR142" i="1" s="1"/>
  <c r="AP131" i="6"/>
  <c r="AP127" i="7" s="1"/>
  <c r="AR131" i="1" s="1"/>
  <c r="AP115" i="6"/>
  <c r="AP97" i="6"/>
  <c r="AP81" i="6"/>
  <c r="AP65" i="6"/>
  <c r="AP49" i="6"/>
  <c r="AP33" i="6"/>
  <c r="AP17" i="6"/>
  <c r="AP180" i="6"/>
  <c r="AP176" i="7" s="1"/>
  <c r="AR128" i="1" s="1"/>
  <c r="AP160" i="6"/>
  <c r="AP156" i="7" s="1"/>
  <c r="AR144" i="1" s="1"/>
  <c r="AP144" i="6"/>
  <c r="AP140" i="7" s="1"/>
  <c r="AR125" i="1" s="1"/>
  <c r="AP128" i="6"/>
  <c r="AP124" i="7" s="1"/>
  <c r="AR104" i="1" s="1"/>
  <c r="AP112" i="6"/>
  <c r="AP94" i="6"/>
  <c r="AP78" i="6"/>
  <c r="AP62" i="6"/>
  <c r="AP46" i="6"/>
  <c r="AP30" i="6"/>
  <c r="AP14" i="6"/>
  <c r="AP176" i="6"/>
  <c r="AP172" i="7" s="1"/>
  <c r="AR183" i="1" s="1"/>
  <c r="AP157" i="6"/>
  <c r="AP153" i="7" s="1"/>
  <c r="AR132" i="1" s="1"/>
  <c r="AP141" i="6"/>
  <c r="AP137" i="7" s="1"/>
  <c r="AR150" i="1" s="1"/>
  <c r="AP125" i="6"/>
  <c r="AP121" i="7" s="1"/>
  <c r="AR134" i="1" s="1"/>
  <c r="AP109" i="6"/>
  <c r="AP91" i="6"/>
  <c r="AP75" i="6"/>
  <c r="AP59" i="6"/>
  <c r="AP43" i="6"/>
  <c r="AP27" i="6"/>
  <c r="AP11" i="6"/>
  <c r="AP174" i="6"/>
  <c r="AP170" i="7" s="1"/>
  <c r="AR152" i="1" s="1"/>
  <c r="AP162" i="6"/>
  <c r="AP158" i="7" s="1"/>
  <c r="AR198" i="1" s="1"/>
  <c r="AP146" i="6"/>
  <c r="AP142" i="7" s="1"/>
  <c r="AR115" i="1" s="1"/>
  <c r="AP130" i="6"/>
  <c r="AP126" i="7" s="1"/>
  <c r="AR197" i="1" s="1"/>
  <c r="AP114" i="6"/>
  <c r="AP96" i="6"/>
  <c r="AP80" i="6"/>
  <c r="AP64" i="6"/>
  <c r="AP48" i="6"/>
  <c r="AP32" i="6"/>
  <c r="AP16" i="6"/>
  <c r="AP193" i="6"/>
  <c r="AP189" i="7" s="1"/>
  <c r="AR196" i="1" s="1"/>
  <c r="AP195" i="6"/>
  <c r="AP191" i="7" s="1"/>
  <c r="AR163" i="1" s="1"/>
  <c r="AP192" i="6"/>
  <c r="AP188" i="7" s="1"/>
  <c r="AR195" i="1" s="1"/>
  <c r="AP151" i="6"/>
  <c r="AP147" i="7" s="1"/>
  <c r="AR130" i="1" s="1"/>
  <c r="AP119" i="6"/>
  <c r="AP85" i="6"/>
  <c r="AP53" i="6"/>
  <c r="AP21" i="6"/>
  <c r="AP164" i="6"/>
  <c r="AP160" i="7" s="1"/>
  <c r="AR161" i="1" s="1"/>
  <c r="AP132" i="6"/>
  <c r="AP128" i="7" s="1"/>
  <c r="AR164" i="1" s="1"/>
  <c r="AP98" i="6"/>
  <c r="AP66" i="6"/>
  <c r="AP34" i="6"/>
  <c r="AP178" i="6"/>
  <c r="AP174" i="7" s="1"/>
  <c r="AR147" i="1" s="1"/>
  <c r="AP145" i="6"/>
  <c r="AP141" i="7" s="1"/>
  <c r="AR123" i="1" s="1"/>
  <c r="AP113" i="6"/>
  <c r="AP79" i="6"/>
  <c r="AP47" i="6"/>
  <c r="AP15" i="6"/>
  <c r="AP166" i="6"/>
  <c r="AP162" i="7" s="1"/>
  <c r="AR145" i="1" s="1"/>
  <c r="AP134" i="6"/>
  <c r="AP130" i="7" s="1"/>
  <c r="AR127" i="1" s="1"/>
  <c r="AP100" i="6"/>
  <c r="AP68" i="6"/>
  <c r="AP36" i="6"/>
  <c r="AP194" i="6"/>
  <c r="AP190" i="7" s="1"/>
  <c r="AR155" i="1" s="1"/>
  <c r="AP200" i="6"/>
  <c r="AP143" i="6"/>
  <c r="AP139" i="7" s="1"/>
  <c r="AR180" i="1" s="1"/>
  <c r="AP101" i="6"/>
  <c r="AP61" i="6"/>
  <c r="AP13" i="6"/>
  <c r="AP148" i="6"/>
  <c r="AP144" i="7" s="1"/>
  <c r="AR177" i="1" s="1"/>
  <c r="AP108" i="6"/>
  <c r="AP58" i="6"/>
  <c r="AP18" i="6"/>
  <c r="AP153" i="6"/>
  <c r="AP149" i="7" s="1"/>
  <c r="AR168" i="1" s="1"/>
  <c r="AP103" i="6"/>
  <c r="AP63" i="6"/>
  <c r="AP23" i="6"/>
  <c r="AP158" i="6"/>
  <c r="AP154" i="7" s="1"/>
  <c r="AR136" i="1" s="1"/>
  <c r="AP118" i="6"/>
  <c r="AP76" i="6"/>
  <c r="AP28" i="6"/>
  <c r="AP186" i="6"/>
  <c r="AP182" i="7" s="1"/>
  <c r="AR172" i="1" s="1"/>
  <c r="AP177" i="6"/>
  <c r="AP173" i="7" s="1"/>
  <c r="AR185" i="1" s="1"/>
  <c r="AP135" i="6"/>
  <c r="AP131" i="7" s="1"/>
  <c r="AR182" i="1" s="1"/>
  <c r="AP93" i="6"/>
  <c r="AP45" i="6"/>
  <c r="AP182" i="6"/>
  <c r="AP178" i="7" s="1"/>
  <c r="AR143" i="1" s="1"/>
  <c r="AP140" i="6"/>
  <c r="AP136" i="7" s="1"/>
  <c r="AR175" i="1" s="1"/>
  <c r="AP90" i="6"/>
  <c r="AP50" i="6"/>
  <c r="AP10" i="6"/>
  <c r="AP137" i="6"/>
  <c r="AP133" i="7" s="1"/>
  <c r="AR126" i="1" s="1"/>
  <c r="AP95" i="6"/>
  <c r="AP55" i="6"/>
  <c r="AP7" i="6"/>
  <c r="AP150" i="6"/>
  <c r="AP146" i="7" s="1"/>
  <c r="AR186" i="1" s="1"/>
  <c r="AP110" i="6"/>
  <c r="AP60" i="6"/>
  <c r="AP20" i="6"/>
  <c r="AD41" i="6"/>
  <c r="AD167" i="6"/>
  <c r="AD163" i="7" s="1"/>
  <c r="AF171" i="1" s="1"/>
  <c r="AW196" i="6"/>
  <c r="AW192" i="7" s="1"/>
  <c r="AY159" i="1" s="1"/>
  <c r="AW201" i="6"/>
  <c r="AW197" i="7" s="1"/>
  <c r="AY174" i="1" s="1"/>
  <c r="AW185" i="6"/>
  <c r="AW181" i="7" s="1"/>
  <c r="AY160" i="1" s="1"/>
  <c r="AW186" i="6"/>
  <c r="AW182" i="7" s="1"/>
  <c r="AY172" i="1" s="1"/>
  <c r="AW199" i="6"/>
  <c r="AW195" i="7" s="1"/>
  <c r="AY141" i="1" s="1"/>
  <c r="AW180" i="6"/>
  <c r="AW176" i="7" s="1"/>
  <c r="AY128" i="1" s="1"/>
  <c r="AW200" i="6"/>
  <c r="AW197" i="6"/>
  <c r="AW193" i="7" s="1"/>
  <c r="AY169" i="1" s="1"/>
  <c r="AW194" i="6"/>
  <c r="AW190" i="7" s="1"/>
  <c r="AY155" i="1" s="1"/>
  <c r="AW174" i="6"/>
  <c r="AW170" i="7" s="1"/>
  <c r="AY152" i="1" s="1"/>
  <c r="AW173" i="6"/>
  <c r="AW169" i="7" s="1"/>
  <c r="AY173" i="1" s="1"/>
  <c r="AW158" i="6"/>
  <c r="AW154" i="7" s="1"/>
  <c r="AY136" i="1" s="1"/>
  <c r="AW142" i="6"/>
  <c r="AW138" i="7" s="1"/>
  <c r="AY157" i="1" s="1"/>
  <c r="AW126" i="6"/>
  <c r="AW122" i="7" s="1"/>
  <c r="AY166" i="1" s="1"/>
  <c r="AW110" i="6"/>
  <c r="AW92" i="6"/>
  <c r="AW76" i="6"/>
  <c r="AW60" i="6"/>
  <c r="AW44" i="6"/>
  <c r="AW28" i="6"/>
  <c r="AW12" i="6"/>
  <c r="AW171" i="6"/>
  <c r="AW167" i="7" s="1"/>
  <c r="AY146" i="1" s="1"/>
  <c r="AW155" i="6"/>
  <c r="AW151" i="7" s="1"/>
  <c r="AY188" i="1" s="1"/>
  <c r="AW139" i="6"/>
  <c r="AW135" i="7" s="1"/>
  <c r="AY176" i="1" s="1"/>
  <c r="AW123" i="6"/>
  <c r="AW119" i="7" s="1"/>
  <c r="AY139" i="1" s="1"/>
  <c r="AW107" i="6"/>
  <c r="AW89" i="6"/>
  <c r="AW73" i="6"/>
  <c r="AW57" i="6"/>
  <c r="AW41" i="6"/>
  <c r="AW25" i="6"/>
  <c r="AW9" i="6"/>
  <c r="AW168" i="6"/>
  <c r="AW164" i="7" s="1"/>
  <c r="AY153" i="1" s="1"/>
  <c r="AW152" i="6"/>
  <c r="AW148" i="7" s="1"/>
  <c r="AY165" i="1" s="1"/>
  <c r="AW136" i="6"/>
  <c r="AW132" i="7" s="1"/>
  <c r="AY184" i="1" s="1"/>
  <c r="AW120" i="6"/>
  <c r="AW102" i="6"/>
  <c r="AW86" i="6"/>
  <c r="AW70" i="6"/>
  <c r="AW54" i="6"/>
  <c r="AW38" i="6"/>
  <c r="AW22" i="6"/>
  <c r="AW6" i="6"/>
  <c r="AW165" i="6"/>
  <c r="AW161" i="7" s="1"/>
  <c r="AY156" i="1" s="1"/>
  <c r="AW149" i="6"/>
  <c r="AW145" i="7" s="1"/>
  <c r="AY162" i="1" s="1"/>
  <c r="AW133" i="6"/>
  <c r="AW129" i="7" s="1"/>
  <c r="AY121" i="1" s="1"/>
  <c r="AW117" i="6"/>
  <c r="AW99" i="6"/>
  <c r="AW83" i="6"/>
  <c r="AW67" i="6"/>
  <c r="AW51" i="6"/>
  <c r="AW35" i="6"/>
  <c r="AW19" i="6"/>
  <c r="AW188" i="6"/>
  <c r="AW184" i="7" s="1"/>
  <c r="AY187" i="1" s="1"/>
  <c r="AW198" i="6"/>
  <c r="AW194" i="7" s="1"/>
  <c r="AY191" i="1" s="1"/>
  <c r="AW195" i="6"/>
  <c r="AW191" i="7" s="1"/>
  <c r="AY163" i="1" s="1"/>
  <c r="AW166" i="6"/>
  <c r="AW162" i="7" s="1"/>
  <c r="AY145" i="1" s="1"/>
  <c r="AW146" i="6"/>
  <c r="AW142" i="7" s="1"/>
  <c r="AY115" i="1" s="1"/>
  <c r="AW122" i="6"/>
  <c r="AW100" i="6"/>
  <c r="AW80" i="6"/>
  <c r="AW56" i="6"/>
  <c r="AW36" i="6"/>
  <c r="AW16" i="6"/>
  <c r="AW167" i="6"/>
  <c r="AW163" i="7" s="1"/>
  <c r="AY171" i="1" s="1"/>
  <c r="AW147" i="6"/>
  <c r="AW143" i="7" s="1"/>
  <c r="AY142" i="1" s="1"/>
  <c r="AW127" i="6"/>
  <c r="AW123" i="7" s="1"/>
  <c r="AY149" i="1" s="1"/>
  <c r="AW101" i="6"/>
  <c r="AW81" i="6"/>
  <c r="AW61" i="6"/>
  <c r="AW37" i="6"/>
  <c r="AW17" i="6"/>
  <c r="AW172" i="6"/>
  <c r="AW168" i="7" s="1"/>
  <c r="AY151" i="1" s="1"/>
  <c r="AW148" i="6"/>
  <c r="AW144" i="7" s="1"/>
  <c r="AY177" i="1" s="1"/>
  <c r="AW128" i="6"/>
  <c r="AW124" i="7" s="1"/>
  <c r="AY104" i="1" s="1"/>
  <c r="AW108" i="6"/>
  <c r="AW82" i="6"/>
  <c r="AW62" i="6"/>
  <c r="AW42" i="6"/>
  <c r="AW18" i="6"/>
  <c r="AW175" i="6"/>
  <c r="AW171" i="7" s="1"/>
  <c r="AY178" i="1" s="1"/>
  <c r="AW153" i="6"/>
  <c r="AW149" i="7" s="1"/>
  <c r="AY168" i="1" s="1"/>
  <c r="AW129" i="6"/>
  <c r="AW125" i="7" s="1"/>
  <c r="AY193" i="1" s="1"/>
  <c r="AW109" i="6"/>
  <c r="AW87" i="6"/>
  <c r="AW63" i="6"/>
  <c r="AW43" i="6"/>
  <c r="AW23" i="6"/>
  <c r="AW184" i="6"/>
  <c r="AW180" i="7" s="1"/>
  <c r="AY170" i="1" s="1"/>
  <c r="AW190" i="6"/>
  <c r="AW186" i="7" s="1"/>
  <c r="AY192" i="1" s="1"/>
  <c r="AW191" i="6"/>
  <c r="AW187" i="7" s="1"/>
  <c r="AY194" i="1" s="1"/>
  <c r="AW162" i="6"/>
  <c r="AW158" i="7" s="1"/>
  <c r="AY198" i="1" s="1"/>
  <c r="AW138" i="6"/>
  <c r="AW134" i="7" s="1"/>
  <c r="AY138" i="1" s="1"/>
  <c r="AW118" i="6"/>
  <c r="AW96" i="6"/>
  <c r="AW72" i="6"/>
  <c r="AW52" i="6"/>
  <c r="AW32" i="6"/>
  <c r="AW8" i="6"/>
  <c r="AW163" i="6"/>
  <c r="AW159" i="7" s="1"/>
  <c r="AY154" i="1" s="1"/>
  <c r="AW143" i="6"/>
  <c r="AW139" i="7" s="1"/>
  <c r="AY180" i="1" s="1"/>
  <c r="AW119" i="6"/>
  <c r="AW97" i="6"/>
  <c r="AW77" i="6"/>
  <c r="AW53" i="6"/>
  <c r="AW33" i="6"/>
  <c r="AW13" i="6"/>
  <c r="AW164" i="6"/>
  <c r="AW160" i="7" s="1"/>
  <c r="AY161" i="1" s="1"/>
  <c r="AW144" i="6"/>
  <c r="AW140" i="7" s="1"/>
  <c r="AY125" i="1" s="1"/>
  <c r="AW124" i="6"/>
  <c r="AW120" i="7" s="1"/>
  <c r="AY135" i="1" s="1"/>
  <c r="AW98" i="6"/>
  <c r="AW78" i="6"/>
  <c r="AW58" i="6"/>
  <c r="AW34" i="6"/>
  <c r="AW14" i="6"/>
  <c r="AW169" i="6"/>
  <c r="AW165" i="7" s="1"/>
  <c r="AY158" i="1" s="1"/>
  <c r="AW145" i="6"/>
  <c r="AW141" i="7" s="1"/>
  <c r="AY123" i="1" s="1"/>
  <c r="AW125" i="6"/>
  <c r="AW121" i="7" s="1"/>
  <c r="AY134" i="1" s="1"/>
  <c r="AW103" i="6"/>
  <c r="AW79" i="6"/>
  <c r="AW59" i="6"/>
  <c r="AW39" i="6"/>
  <c r="AW15" i="6"/>
  <c r="S13" i="6"/>
  <c r="S29" i="6"/>
  <c r="S45" i="6"/>
  <c r="S61" i="6"/>
  <c r="S77" i="6"/>
  <c r="S93" i="6"/>
  <c r="S111" i="6"/>
  <c r="S127" i="6"/>
  <c r="S123" i="7" s="1"/>
  <c r="U149" i="1" s="1"/>
  <c r="S143" i="6"/>
  <c r="S139" i="7" s="1"/>
  <c r="U180" i="1" s="1"/>
  <c r="S159" i="6"/>
  <c r="S155" i="7" s="1"/>
  <c r="U137" i="1" s="1"/>
  <c r="S178" i="6"/>
  <c r="S174" i="7" s="1"/>
  <c r="U147" i="1" s="1"/>
  <c r="S20" i="6"/>
  <c r="S36" i="6"/>
  <c r="S52" i="6"/>
  <c r="S68" i="6"/>
  <c r="S84" i="6"/>
  <c r="S100" i="6"/>
  <c r="S118" i="6"/>
  <c r="S134" i="6"/>
  <c r="S130" i="7" s="1"/>
  <c r="U127" i="1" s="1"/>
  <c r="S150" i="6"/>
  <c r="S146" i="7" s="1"/>
  <c r="U186" i="1" s="1"/>
  <c r="S166" i="6"/>
  <c r="S162" i="7" s="1"/>
  <c r="U145" i="1" s="1"/>
  <c r="S182" i="6"/>
  <c r="S178" i="7" s="1"/>
  <c r="U143" i="1" s="1"/>
  <c r="S19" i="6"/>
  <c r="S35" i="6"/>
  <c r="S51" i="6"/>
  <c r="S67" i="6"/>
  <c r="S83" i="6"/>
  <c r="S99" i="6"/>
  <c r="S117" i="6"/>
  <c r="S133" i="6"/>
  <c r="S129" i="7" s="1"/>
  <c r="U121" i="1" s="1"/>
  <c r="S149" i="6"/>
  <c r="S145" i="7" s="1"/>
  <c r="U162" i="1" s="1"/>
  <c r="S165" i="6"/>
  <c r="S161" i="7" s="1"/>
  <c r="U156" i="1" s="1"/>
  <c r="S6" i="6"/>
  <c r="S22" i="6"/>
  <c r="S38" i="6"/>
  <c r="S54" i="6"/>
  <c r="S70" i="6"/>
  <c r="S86" i="6"/>
  <c r="S102" i="6"/>
  <c r="S120" i="6"/>
  <c r="S136" i="6"/>
  <c r="S132" i="7" s="1"/>
  <c r="U184" i="1" s="1"/>
  <c r="S152" i="6"/>
  <c r="S148" i="7" s="1"/>
  <c r="U165" i="1" s="1"/>
  <c r="S168" i="6"/>
  <c r="S164" i="7" s="1"/>
  <c r="U153" i="1" s="1"/>
  <c r="S185" i="6"/>
  <c r="S181" i="7" s="1"/>
  <c r="U160" i="1" s="1"/>
  <c r="S201" i="6"/>
  <c r="S197" i="7" s="1"/>
  <c r="U174" i="1" s="1"/>
  <c r="S184" i="6"/>
  <c r="S180" i="7" s="1"/>
  <c r="U170" i="1" s="1"/>
  <c r="S200" i="6"/>
  <c r="S199" i="6"/>
  <c r="S195" i="7" s="1"/>
  <c r="U141" i="1" s="1"/>
  <c r="S198" i="6"/>
  <c r="S194" i="7" s="1"/>
  <c r="U191" i="1" s="1"/>
  <c r="AF14" i="6"/>
  <c r="AF34" i="6"/>
  <c r="AF58" i="6"/>
  <c r="AF78" i="6"/>
  <c r="AF98" i="6"/>
  <c r="AF124" i="6"/>
  <c r="AF120" i="7" s="1"/>
  <c r="AH135" i="1" s="1"/>
  <c r="AF144" i="6"/>
  <c r="AF140" i="7" s="1"/>
  <c r="AH125" i="1" s="1"/>
  <c r="AF164" i="6"/>
  <c r="AF160" i="7" s="1"/>
  <c r="AH161" i="1" s="1"/>
  <c r="AF17" i="6"/>
  <c r="AF37" i="6"/>
  <c r="AF57" i="6"/>
  <c r="AF85" i="6"/>
  <c r="AF119" i="6"/>
  <c r="AF151" i="6"/>
  <c r="AF147" i="7" s="1"/>
  <c r="AH130" i="1" s="1"/>
  <c r="AF183" i="6"/>
  <c r="AF179" i="7" s="1"/>
  <c r="AH148" i="1" s="1"/>
  <c r="AF36" i="6"/>
  <c r="AF68" i="6"/>
  <c r="AF100" i="6"/>
  <c r="AF134" i="6"/>
  <c r="AF130" i="7" s="1"/>
  <c r="AH127" i="1" s="1"/>
  <c r="AF166" i="6"/>
  <c r="AF162" i="7" s="1"/>
  <c r="AH145" i="1" s="1"/>
  <c r="AF23" i="6"/>
  <c r="AF55" i="6"/>
  <c r="AF87" i="6"/>
  <c r="AF133" i="6"/>
  <c r="AF129" i="7" s="1"/>
  <c r="AH121" i="1" s="1"/>
  <c r="AF182" i="6"/>
  <c r="AF178" i="7" s="1"/>
  <c r="AH143" i="1" s="1"/>
  <c r="AF193" i="6"/>
  <c r="AF189" i="7" s="1"/>
  <c r="AH196" i="1" s="1"/>
  <c r="AW11" i="6"/>
  <c r="AW55" i="6"/>
  <c r="AW95" i="6"/>
  <c r="AW141" i="6"/>
  <c r="AW137" i="7" s="1"/>
  <c r="AY150" i="1" s="1"/>
  <c r="AW10" i="6"/>
  <c r="AW50" i="6"/>
  <c r="AW94" i="6"/>
  <c r="AW140" i="6"/>
  <c r="AW136" i="7" s="1"/>
  <c r="AY175" i="1" s="1"/>
  <c r="AW181" i="6"/>
  <c r="AW177" i="7" s="1"/>
  <c r="AY140" i="1" s="1"/>
  <c r="AW49" i="6"/>
  <c r="AW93" i="6"/>
  <c r="AW135" i="6"/>
  <c r="AW131" i="7" s="1"/>
  <c r="AY182" i="1" s="1"/>
  <c r="AW183" i="6"/>
  <c r="AW179" i="7" s="1"/>
  <c r="AY148" i="1" s="1"/>
  <c r="AW48" i="6"/>
  <c r="AW88" i="6"/>
  <c r="AW134" i="6"/>
  <c r="AW130" i="7" s="1"/>
  <c r="AY127" i="1" s="1"/>
  <c r="AW187" i="6"/>
  <c r="AW183" i="7" s="1"/>
  <c r="AY181" i="1" s="1"/>
  <c r="AW193" i="6"/>
  <c r="AW189" i="7" s="1"/>
  <c r="AY196" i="1" s="1"/>
  <c r="AP52" i="6"/>
  <c r="AP142" i="6"/>
  <c r="AP138" i="7" s="1"/>
  <c r="AR157" i="1" s="1"/>
  <c r="AP39" i="6"/>
  <c r="AP129" i="6"/>
  <c r="AP125" i="7" s="1"/>
  <c r="AR193" i="1" s="1"/>
  <c r="AP42" i="6"/>
  <c r="AP124" i="6"/>
  <c r="AP120" i="7" s="1"/>
  <c r="AR135" i="1" s="1"/>
  <c r="AP37" i="6"/>
  <c r="AP127" i="6"/>
  <c r="AP123" i="7" s="1"/>
  <c r="AR149" i="1" s="1"/>
  <c r="AP187" i="6"/>
  <c r="AP183" i="7" s="1"/>
  <c r="AR181" i="1" s="1"/>
  <c r="BA201" i="6"/>
  <c r="BA197" i="7" s="1"/>
  <c r="BC174" i="1" s="1"/>
  <c r="BA198" i="6"/>
  <c r="BA194" i="7" s="1"/>
  <c r="BC191" i="1" s="1"/>
  <c r="BA92" i="6"/>
  <c r="BA139" i="6"/>
  <c r="BA135" i="7" s="1"/>
  <c r="BC176" i="1" s="1"/>
  <c r="BA17" i="6"/>
  <c r="BA102" i="6"/>
  <c r="BA18" i="6"/>
  <c r="BA109" i="6"/>
  <c r="BA23" i="6"/>
  <c r="BA195" i="6"/>
  <c r="BA191" i="7" s="1"/>
  <c r="BC163" i="1" s="1"/>
  <c r="BA60" i="6"/>
  <c r="BA107" i="6"/>
  <c r="BA168" i="6"/>
  <c r="BA164" i="7" s="1"/>
  <c r="BC153" i="1" s="1"/>
  <c r="BA82" i="6"/>
  <c r="BA172" i="6"/>
  <c r="BA168" i="7" s="1"/>
  <c r="BC151" i="1" s="1"/>
  <c r="BA87" i="6"/>
  <c r="BA158" i="6"/>
  <c r="BA154" i="7" s="1"/>
  <c r="BC136" i="1" s="1"/>
  <c r="BA28" i="6"/>
  <c r="BA73" i="6"/>
  <c r="BA148" i="6"/>
  <c r="BA144" i="7" s="1"/>
  <c r="BC177" i="1" s="1"/>
  <c r="BA58" i="6"/>
  <c r="BA153" i="6"/>
  <c r="BA149" i="7" s="1"/>
  <c r="BC168" i="1" s="1"/>
  <c r="BA67" i="6"/>
  <c r="BA41" i="6"/>
  <c r="BA43" i="6"/>
  <c r="BA192" i="6"/>
  <c r="BA188" i="7" s="1"/>
  <c r="BC195" i="1" s="1"/>
  <c r="BA124" i="6"/>
  <c r="BA120" i="7" s="1"/>
  <c r="BC135" i="1" s="1"/>
  <c r="BA126" i="6"/>
  <c r="BA122" i="7" s="1"/>
  <c r="BC166" i="1" s="1"/>
  <c r="BA171" i="6"/>
  <c r="BA167" i="7" s="1"/>
  <c r="BC146" i="1" s="1"/>
  <c r="AF191" i="6"/>
  <c r="AF187" i="7" s="1"/>
  <c r="AH194" i="1" s="1"/>
  <c r="AF192" i="6"/>
  <c r="AF188" i="7" s="1"/>
  <c r="AH195" i="1" s="1"/>
  <c r="AF197" i="6"/>
  <c r="AF193" i="7" s="1"/>
  <c r="AH169" i="1" s="1"/>
  <c r="AF181" i="6"/>
  <c r="AF177" i="7" s="1"/>
  <c r="AH140" i="1" s="1"/>
  <c r="AF194" i="6"/>
  <c r="AF190" i="7" s="1"/>
  <c r="AH155" i="1" s="1"/>
  <c r="AF175" i="6"/>
  <c r="AF171" i="7" s="1"/>
  <c r="AH178" i="1" s="1"/>
  <c r="AF157" i="6"/>
  <c r="AF153" i="7" s="1"/>
  <c r="AH132" i="1" s="1"/>
  <c r="AF141" i="6"/>
  <c r="AF137" i="7" s="1"/>
  <c r="AH150" i="1" s="1"/>
  <c r="AF125" i="6"/>
  <c r="AF121" i="7" s="1"/>
  <c r="AH134" i="1" s="1"/>
  <c r="AF109" i="6"/>
  <c r="AF91" i="6"/>
  <c r="AF187" i="6"/>
  <c r="AF183" i="7" s="1"/>
  <c r="AH181" i="1" s="1"/>
  <c r="AF184" i="6"/>
  <c r="AF180" i="7" s="1"/>
  <c r="AH170" i="1" s="1"/>
  <c r="AF185" i="6"/>
  <c r="AF181" i="7" s="1"/>
  <c r="AH160" i="1" s="1"/>
  <c r="AF190" i="6"/>
  <c r="AF186" i="7" s="1"/>
  <c r="AH192" i="1" s="1"/>
  <c r="AF165" i="6"/>
  <c r="AF161" i="7" s="1"/>
  <c r="AH156" i="1" s="1"/>
  <c r="AF145" i="6"/>
  <c r="AF141" i="7" s="1"/>
  <c r="AH123" i="1" s="1"/>
  <c r="AF121" i="6"/>
  <c r="AF99" i="6"/>
  <c r="AF79" i="6"/>
  <c r="AF63" i="6"/>
  <c r="AF47" i="6"/>
  <c r="AF31" i="6"/>
  <c r="AF15" i="6"/>
  <c r="AF178" i="6"/>
  <c r="AF174" i="7" s="1"/>
  <c r="AH147" i="1" s="1"/>
  <c r="AF158" i="6"/>
  <c r="AF154" i="7" s="1"/>
  <c r="AH136" i="1" s="1"/>
  <c r="AF142" i="6"/>
  <c r="AF138" i="7" s="1"/>
  <c r="AH157" i="1" s="1"/>
  <c r="AF126" i="6"/>
  <c r="AF122" i="7" s="1"/>
  <c r="AH166" i="1" s="1"/>
  <c r="AF110" i="6"/>
  <c r="AF92" i="6"/>
  <c r="AF76" i="6"/>
  <c r="AF60" i="6"/>
  <c r="AF44" i="6"/>
  <c r="AF28" i="6"/>
  <c r="AF12" i="6"/>
  <c r="AF174" i="6"/>
  <c r="AF170" i="7" s="1"/>
  <c r="AH152" i="1" s="1"/>
  <c r="AF159" i="6"/>
  <c r="AF155" i="7" s="1"/>
  <c r="AH137" i="1" s="1"/>
  <c r="AF143" i="6"/>
  <c r="AF139" i="7" s="1"/>
  <c r="AH180" i="1" s="1"/>
  <c r="AF127" i="6"/>
  <c r="AF123" i="7" s="1"/>
  <c r="AH149" i="1" s="1"/>
  <c r="AF111" i="6"/>
  <c r="AF93" i="6"/>
  <c r="AF77" i="6"/>
  <c r="AF61" i="6"/>
  <c r="AF45" i="6"/>
  <c r="AF29" i="6"/>
  <c r="AF13" i="6"/>
  <c r="AF168" i="6"/>
  <c r="AF164" i="7" s="1"/>
  <c r="AH153" i="1" s="1"/>
  <c r="AF152" i="6"/>
  <c r="AF148" i="7" s="1"/>
  <c r="AH165" i="1" s="1"/>
  <c r="AF136" i="6"/>
  <c r="AF132" i="7" s="1"/>
  <c r="AH184" i="1" s="1"/>
  <c r="AF120" i="6"/>
  <c r="AF102" i="6"/>
  <c r="AF86" i="6"/>
  <c r="AF70" i="6"/>
  <c r="AF54" i="6"/>
  <c r="AF38" i="6"/>
  <c r="AF22" i="6"/>
  <c r="AF6" i="6"/>
  <c r="AF200" i="6"/>
  <c r="AF201" i="6"/>
  <c r="AF197" i="7" s="1"/>
  <c r="AH174" i="1" s="1"/>
  <c r="AF177" i="6"/>
  <c r="AF173" i="7" s="1"/>
  <c r="AH185" i="1" s="1"/>
  <c r="AF186" i="6"/>
  <c r="AF182" i="7" s="1"/>
  <c r="AH172" i="1" s="1"/>
  <c r="AF161" i="6"/>
  <c r="AF157" i="7" s="1"/>
  <c r="AH179" i="1" s="1"/>
  <c r="AF137" i="6"/>
  <c r="AF133" i="7" s="1"/>
  <c r="AH126" i="1" s="1"/>
  <c r="AF117" i="6"/>
  <c r="AF95" i="6"/>
  <c r="AF75" i="6"/>
  <c r="AF59" i="6"/>
  <c r="AF43" i="6"/>
  <c r="AF27" i="6"/>
  <c r="AF11" i="6"/>
  <c r="AF170" i="6"/>
  <c r="AF166" i="7" s="1"/>
  <c r="AH133" i="1" s="1"/>
  <c r="AF154" i="6"/>
  <c r="AF150" i="7" s="1"/>
  <c r="AH124" i="1" s="1"/>
  <c r="AF138" i="6"/>
  <c r="AF134" i="7" s="1"/>
  <c r="AH138" i="1" s="1"/>
  <c r="AF122" i="6"/>
  <c r="AF106" i="6"/>
  <c r="AF88" i="6"/>
  <c r="AF72" i="6"/>
  <c r="AF56" i="6"/>
  <c r="AF40" i="6"/>
  <c r="AF24" i="6"/>
  <c r="AF8" i="6"/>
  <c r="AF171" i="6"/>
  <c r="AF167" i="7" s="1"/>
  <c r="AH146" i="1" s="1"/>
  <c r="AF155" i="6"/>
  <c r="AF151" i="7" s="1"/>
  <c r="AH188" i="1" s="1"/>
  <c r="AF139" i="6"/>
  <c r="AF135" i="7" s="1"/>
  <c r="AH176" i="1" s="1"/>
  <c r="AF123" i="6"/>
  <c r="AF119" i="7" s="1"/>
  <c r="AH139" i="1" s="1"/>
  <c r="AF107" i="6"/>
  <c r="AF89" i="6"/>
  <c r="AF73" i="6"/>
  <c r="S17" i="6"/>
  <c r="S33" i="6"/>
  <c r="S49" i="6"/>
  <c r="S65" i="6"/>
  <c r="S81" i="6"/>
  <c r="S97" i="6"/>
  <c r="S115" i="6"/>
  <c r="S131" i="6"/>
  <c r="S127" i="7" s="1"/>
  <c r="U131" i="1" s="1"/>
  <c r="S147" i="6"/>
  <c r="S143" i="7" s="1"/>
  <c r="U142" i="1" s="1"/>
  <c r="S163" i="6"/>
  <c r="S159" i="7" s="1"/>
  <c r="U154" i="1" s="1"/>
  <c r="S8" i="6"/>
  <c r="S24" i="6"/>
  <c r="S40" i="6"/>
  <c r="S56" i="6"/>
  <c r="S72" i="6"/>
  <c r="S88" i="6"/>
  <c r="S106" i="6"/>
  <c r="S122" i="6"/>
  <c r="S138" i="6"/>
  <c r="S134" i="7" s="1"/>
  <c r="U138" i="1" s="1"/>
  <c r="S154" i="6"/>
  <c r="S150" i="7" s="1"/>
  <c r="U124" i="1" s="1"/>
  <c r="S170" i="6"/>
  <c r="S166" i="7" s="1"/>
  <c r="U133" i="1" s="1"/>
  <c r="S7" i="6"/>
  <c r="S23" i="6"/>
  <c r="S39" i="6"/>
  <c r="S55" i="6"/>
  <c r="S71" i="6"/>
  <c r="S87" i="6"/>
  <c r="S103" i="6"/>
  <c r="S121" i="6"/>
  <c r="S137" i="6"/>
  <c r="S133" i="7" s="1"/>
  <c r="U126" i="1" s="1"/>
  <c r="S153" i="6"/>
  <c r="S149" i="7" s="1"/>
  <c r="U168" i="1" s="1"/>
  <c r="S169" i="6"/>
  <c r="S165" i="7" s="1"/>
  <c r="U158" i="1" s="1"/>
  <c r="S10" i="6"/>
  <c r="S26" i="6"/>
  <c r="S42" i="6"/>
  <c r="S58" i="6"/>
  <c r="S74" i="6"/>
  <c r="S90" i="6"/>
  <c r="S108" i="6"/>
  <c r="S124" i="6"/>
  <c r="S120" i="7" s="1"/>
  <c r="U135" i="1" s="1"/>
  <c r="S140" i="6"/>
  <c r="S136" i="7" s="1"/>
  <c r="U175" i="1" s="1"/>
  <c r="S156" i="6"/>
  <c r="S152" i="7" s="1"/>
  <c r="U167" i="1" s="1"/>
  <c r="S174" i="6"/>
  <c r="S170" i="7" s="1"/>
  <c r="U152" i="1" s="1"/>
  <c r="S189" i="6"/>
  <c r="S185" i="7" s="1"/>
  <c r="U190" i="1" s="1"/>
  <c r="S172" i="6"/>
  <c r="S168" i="7" s="1"/>
  <c r="U151" i="1" s="1"/>
  <c r="S188" i="6"/>
  <c r="S184" i="7" s="1"/>
  <c r="U187" i="1" s="1"/>
  <c r="S187" i="6"/>
  <c r="S183" i="7" s="1"/>
  <c r="U181" i="1" s="1"/>
  <c r="S186" i="6"/>
  <c r="S182" i="7" s="1"/>
  <c r="U172" i="1" s="1"/>
  <c r="AF18" i="6"/>
  <c r="AF42" i="6"/>
  <c r="AF62" i="6"/>
  <c r="AF82" i="6"/>
  <c r="AF108" i="6"/>
  <c r="AF128" i="6"/>
  <c r="AF124" i="7" s="1"/>
  <c r="AH104" i="1" s="1"/>
  <c r="AF148" i="6"/>
  <c r="AF144" i="7" s="1"/>
  <c r="AH177" i="1" s="1"/>
  <c r="AF172" i="6"/>
  <c r="AF168" i="7" s="1"/>
  <c r="AH151" i="1" s="1"/>
  <c r="AF21" i="6"/>
  <c r="AF41" i="6"/>
  <c r="AF65" i="6"/>
  <c r="AF97" i="6"/>
  <c r="AF131" i="6"/>
  <c r="AF127" i="7" s="1"/>
  <c r="AH131" i="1" s="1"/>
  <c r="AF163" i="6"/>
  <c r="AF159" i="7" s="1"/>
  <c r="AH154" i="1" s="1"/>
  <c r="AF16" i="6"/>
  <c r="AF48" i="6"/>
  <c r="AF80" i="6"/>
  <c r="AF114" i="6"/>
  <c r="AF146" i="6"/>
  <c r="AF142" i="7" s="1"/>
  <c r="AH115" i="1" s="1"/>
  <c r="AF180" i="6"/>
  <c r="AF176" i="7" s="1"/>
  <c r="AH128" i="1" s="1"/>
  <c r="AF35" i="6"/>
  <c r="AF67" i="6"/>
  <c r="AF103" i="6"/>
  <c r="AF149" i="6"/>
  <c r="AF145" i="7" s="1"/>
  <c r="AH162" i="1" s="1"/>
  <c r="AF198" i="6"/>
  <c r="AF194" i="7" s="1"/>
  <c r="AH191" i="1" s="1"/>
  <c r="AF188" i="6"/>
  <c r="AF184" i="7" s="1"/>
  <c r="AH187" i="1" s="1"/>
  <c r="AW27" i="6"/>
  <c r="AW71" i="6"/>
  <c r="AW113" i="6"/>
  <c r="AW157" i="6"/>
  <c r="AW153" i="7" s="1"/>
  <c r="AY132" i="1" s="1"/>
  <c r="AW26" i="6"/>
  <c r="AW66" i="6"/>
  <c r="AW112" i="6"/>
  <c r="AW156" i="6"/>
  <c r="AW152" i="7" s="1"/>
  <c r="AY167" i="1" s="1"/>
  <c r="AW21" i="6"/>
  <c r="AW65" i="6"/>
  <c r="AW111" i="6"/>
  <c r="AW151" i="6"/>
  <c r="AW147" i="7" s="1"/>
  <c r="AY130" i="1" s="1"/>
  <c r="AW20" i="6"/>
  <c r="AW64" i="6"/>
  <c r="AW106" i="6"/>
  <c r="AW150" i="6"/>
  <c r="AW146" i="7" s="1"/>
  <c r="AY186" i="1" s="1"/>
  <c r="AW178" i="6"/>
  <c r="AW174" i="7" s="1"/>
  <c r="AY147" i="1" s="1"/>
  <c r="AW192" i="6"/>
  <c r="AW188" i="7" s="1"/>
  <c r="AY195" i="1" s="1"/>
  <c r="AP84" i="6"/>
  <c r="AP172" i="6"/>
  <c r="AP168" i="7" s="1"/>
  <c r="AR151" i="1" s="1"/>
  <c r="AP71" i="6"/>
  <c r="AP161" i="6"/>
  <c r="AP157" i="7" s="1"/>
  <c r="AR179" i="1" s="1"/>
  <c r="AP74" i="6"/>
  <c r="AP156" i="6"/>
  <c r="AP152" i="7" s="1"/>
  <c r="AR167" i="1" s="1"/>
  <c r="AP69" i="6"/>
  <c r="AP159" i="6"/>
  <c r="AP155" i="7" s="1"/>
  <c r="AR137" i="1" s="1"/>
  <c r="AP185" i="6"/>
  <c r="AP181" i="7" s="1"/>
  <c r="AR160" i="1" s="1"/>
  <c r="BA133" i="6"/>
  <c r="BA129" i="7" s="1"/>
  <c r="BC121" i="1" s="1"/>
  <c r="E199" i="6"/>
  <c r="E195" i="7" s="1"/>
  <c r="G141" i="1" s="1"/>
  <c r="E135" i="6"/>
  <c r="E131" i="7" s="1"/>
  <c r="G182" i="1" s="1"/>
  <c r="E179" i="6"/>
  <c r="E175" i="7" s="1"/>
  <c r="G189" i="1" s="1"/>
  <c r="E190" i="6"/>
  <c r="E186" i="7" s="1"/>
  <c r="G192" i="1" s="1"/>
  <c r="E49" i="6"/>
  <c r="E113" i="6"/>
  <c r="E134" i="6"/>
  <c r="E130" i="7" s="1"/>
  <c r="G127" i="1" s="1"/>
  <c r="E132" i="6"/>
  <c r="E128" i="7" s="1"/>
  <c r="G164" i="1" s="1"/>
  <c r="E47" i="6"/>
  <c r="E62" i="6"/>
  <c r="S21" i="6"/>
  <c r="S37" i="6"/>
  <c r="S53" i="6"/>
  <c r="S69" i="6"/>
  <c r="S85" i="6"/>
  <c r="S101" i="6"/>
  <c r="S119" i="6"/>
  <c r="S135" i="6"/>
  <c r="S131" i="7" s="1"/>
  <c r="U182" i="1" s="1"/>
  <c r="S151" i="6"/>
  <c r="S147" i="7" s="1"/>
  <c r="U130" i="1" s="1"/>
  <c r="S167" i="6"/>
  <c r="S163" i="7" s="1"/>
  <c r="U171" i="1" s="1"/>
  <c r="S12" i="6"/>
  <c r="S28" i="6"/>
  <c r="S44" i="6"/>
  <c r="S60" i="6"/>
  <c r="S76" i="6"/>
  <c r="S92" i="6"/>
  <c r="S110" i="6"/>
  <c r="S126" i="6"/>
  <c r="S122" i="7" s="1"/>
  <c r="U166" i="1" s="1"/>
  <c r="S142" i="6"/>
  <c r="S138" i="7" s="1"/>
  <c r="U157" i="1" s="1"/>
  <c r="S158" i="6"/>
  <c r="S154" i="7" s="1"/>
  <c r="U136" i="1" s="1"/>
  <c r="S173" i="6"/>
  <c r="S169" i="7" s="1"/>
  <c r="U173" i="1" s="1"/>
  <c r="S11" i="6"/>
  <c r="S27" i="6"/>
  <c r="S43" i="6"/>
  <c r="S59" i="6"/>
  <c r="S75" i="6"/>
  <c r="S91" i="6"/>
  <c r="S109" i="6"/>
  <c r="S125" i="6"/>
  <c r="S121" i="7" s="1"/>
  <c r="U134" i="1" s="1"/>
  <c r="S141" i="6"/>
  <c r="S137" i="7" s="1"/>
  <c r="U150" i="1" s="1"/>
  <c r="S157" i="6"/>
  <c r="S153" i="7" s="1"/>
  <c r="U132" i="1" s="1"/>
  <c r="S177" i="6"/>
  <c r="S173" i="7" s="1"/>
  <c r="U185" i="1" s="1"/>
  <c r="S14" i="6"/>
  <c r="S30" i="6"/>
  <c r="S46" i="6"/>
  <c r="S62" i="6"/>
  <c r="S78" i="6"/>
  <c r="S94" i="6"/>
  <c r="S112" i="6"/>
  <c r="S128" i="6"/>
  <c r="S124" i="7" s="1"/>
  <c r="U104" i="1" s="1"/>
  <c r="S144" i="6"/>
  <c r="S140" i="7" s="1"/>
  <c r="U125" i="1" s="1"/>
  <c r="S160" i="6"/>
  <c r="S156" i="7" s="1"/>
  <c r="U144" i="1" s="1"/>
  <c r="S181" i="6"/>
  <c r="S177" i="7" s="1"/>
  <c r="U140" i="1" s="1"/>
  <c r="S193" i="6"/>
  <c r="S189" i="7" s="1"/>
  <c r="U196" i="1" s="1"/>
  <c r="S176" i="6"/>
  <c r="S172" i="7" s="1"/>
  <c r="U183" i="1" s="1"/>
  <c r="S192" i="6"/>
  <c r="S188" i="7" s="1"/>
  <c r="U195" i="1" s="1"/>
  <c r="S191" i="6"/>
  <c r="S187" i="7" s="1"/>
  <c r="U194" i="1" s="1"/>
  <c r="AF26" i="6"/>
  <c r="AF46" i="6"/>
  <c r="AF66" i="6"/>
  <c r="AF90" i="6"/>
  <c r="AF112" i="6"/>
  <c r="AF132" i="6"/>
  <c r="AF128" i="7" s="1"/>
  <c r="AH164" i="1" s="1"/>
  <c r="AF156" i="6"/>
  <c r="AF152" i="7" s="1"/>
  <c r="AH167" i="1" s="1"/>
  <c r="AF179" i="6"/>
  <c r="AF175" i="7" s="1"/>
  <c r="AH189" i="1" s="1"/>
  <c r="AF25" i="6"/>
  <c r="AF49" i="6"/>
  <c r="AF69" i="6"/>
  <c r="AF101" i="6"/>
  <c r="AF135" i="6"/>
  <c r="AF131" i="7" s="1"/>
  <c r="AH182" i="1" s="1"/>
  <c r="AF167" i="6"/>
  <c r="AF163" i="7" s="1"/>
  <c r="AH171" i="1" s="1"/>
  <c r="AF20" i="6"/>
  <c r="AF52" i="6"/>
  <c r="AF84" i="6"/>
  <c r="AF118" i="6"/>
  <c r="AF150" i="6"/>
  <c r="AF146" i="7" s="1"/>
  <c r="AH186" i="1" s="1"/>
  <c r="AF7" i="6"/>
  <c r="AF39" i="6"/>
  <c r="AF71" i="6"/>
  <c r="AF113" i="6"/>
  <c r="AF153" i="6"/>
  <c r="AF149" i="7" s="1"/>
  <c r="AH168" i="1" s="1"/>
  <c r="AF173" i="6"/>
  <c r="AF169" i="7" s="1"/>
  <c r="AH173" i="1" s="1"/>
  <c r="AF196" i="6"/>
  <c r="AF192" i="7" s="1"/>
  <c r="AH159" i="1" s="1"/>
  <c r="AW31" i="6"/>
  <c r="AW75" i="6"/>
  <c r="AW121" i="6"/>
  <c r="AW161" i="6"/>
  <c r="AW157" i="7" s="1"/>
  <c r="AY179" i="1" s="1"/>
  <c r="AW30" i="6"/>
  <c r="AW74" i="6"/>
  <c r="AW116" i="6"/>
  <c r="AW160" i="6"/>
  <c r="AW156" i="7" s="1"/>
  <c r="AY144" i="1" s="1"/>
  <c r="AW29" i="6"/>
  <c r="AW69" i="6"/>
  <c r="AW115" i="6"/>
  <c r="AW159" i="6"/>
  <c r="AW155" i="7" s="1"/>
  <c r="AY137" i="1" s="1"/>
  <c r="AW24" i="6"/>
  <c r="AW68" i="6"/>
  <c r="AW114" i="6"/>
  <c r="AW154" i="6"/>
  <c r="AW150" i="7" s="1"/>
  <c r="AY124" i="1" s="1"/>
  <c r="AW182" i="6"/>
  <c r="AW178" i="7" s="1"/>
  <c r="AY143" i="1" s="1"/>
  <c r="AP12" i="6"/>
  <c r="AP92" i="6"/>
  <c r="AP181" i="6"/>
  <c r="AP177" i="7" s="1"/>
  <c r="AR140" i="1" s="1"/>
  <c r="AP87" i="6"/>
  <c r="AP169" i="6"/>
  <c r="AP165" i="7" s="1"/>
  <c r="AR158" i="1" s="1"/>
  <c r="AP82" i="6"/>
  <c r="AP173" i="6"/>
  <c r="AP169" i="7" s="1"/>
  <c r="AR173" i="1" s="1"/>
  <c r="AP77" i="6"/>
  <c r="AP167" i="6"/>
  <c r="AP163" i="7" s="1"/>
  <c r="AR171" i="1" s="1"/>
  <c r="AP201" i="6"/>
  <c r="AP197" i="7" s="1"/>
  <c r="AR174" i="1" s="1"/>
  <c r="BA38" i="6"/>
  <c r="AB42" i="6"/>
  <c r="AB78" i="6"/>
  <c r="AB124" i="6"/>
  <c r="AB120" i="7" s="1"/>
  <c r="AD135" i="1" s="1"/>
  <c r="AB175" i="6"/>
  <c r="AB171" i="7" s="1"/>
  <c r="AD178" i="1" s="1"/>
  <c r="AB37" i="6"/>
  <c r="AB81" i="6"/>
  <c r="AB131" i="6"/>
  <c r="AB127" i="7" s="1"/>
  <c r="AD131" i="1" s="1"/>
  <c r="AB167" i="6"/>
  <c r="AB163" i="7" s="1"/>
  <c r="AD171" i="1" s="1"/>
  <c r="AB36" i="6"/>
  <c r="AB84" i="6"/>
  <c r="AB122" i="6"/>
  <c r="AB166" i="6"/>
  <c r="AB162" i="7" s="1"/>
  <c r="AD145" i="1" s="1"/>
  <c r="AB35" i="6"/>
  <c r="AB71" i="6"/>
  <c r="AB117" i="6"/>
  <c r="AB165" i="6"/>
  <c r="AB161" i="7" s="1"/>
  <c r="AD156" i="1" s="1"/>
  <c r="AB177" i="6"/>
  <c r="AB173" i="7" s="1"/>
  <c r="AD185" i="1" s="1"/>
  <c r="AB200" i="6"/>
  <c r="AC86" i="6"/>
  <c r="AC60" i="6"/>
  <c r="AB10" i="6"/>
  <c r="AB46" i="6"/>
  <c r="AB90" i="6"/>
  <c r="AB140" i="6"/>
  <c r="AB136" i="7" s="1"/>
  <c r="AD175" i="1" s="1"/>
  <c r="AB182" i="6"/>
  <c r="AB178" i="7" s="1"/>
  <c r="AD143" i="1" s="1"/>
  <c r="AB49" i="6"/>
  <c r="AB97" i="6"/>
  <c r="AB135" i="6"/>
  <c r="AB131" i="7" s="1"/>
  <c r="AD182" i="1" s="1"/>
  <c r="AB179" i="6"/>
  <c r="AB175" i="7" s="1"/>
  <c r="AD189" i="1" s="1"/>
  <c r="AB52" i="6"/>
  <c r="AB88" i="6"/>
  <c r="AB134" i="6"/>
  <c r="AB130" i="7" s="1"/>
  <c r="AD127" i="1" s="1"/>
  <c r="AB183" i="6"/>
  <c r="AB179" i="7" s="1"/>
  <c r="AD148" i="1" s="1"/>
  <c r="AB39" i="6"/>
  <c r="AB83" i="6"/>
  <c r="AB133" i="6"/>
  <c r="AB129" i="7" s="1"/>
  <c r="AD121" i="1" s="1"/>
  <c r="AB169" i="6"/>
  <c r="AB165" i="7" s="1"/>
  <c r="AD158" i="1" s="1"/>
  <c r="AB189" i="6"/>
  <c r="AB185" i="7" s="1"/>
  <c r="AD190" i="1" s="1"/>
  <c r="AB199" i="6"/>
  <c r="AB195" i="7" s="1"/>
  <c r="AD141" i="1" s="1"/>
  <c r="AC152" i="6"/>
  <c r="AC148" i="7" s="1"/>
  <c r="AE165" i="1" s="1"/>
  <c r="AC126" i="6"/>
  <c r="AC122" i="7" s="1"/>
  <c r="AE166" i="1" s="1"/>
  <c r="BA7" i="6"/>
  <c r="BA27" i="6"/>
  <c r="BA51" i="6"/>
  <c r="BA71" i="6"/>
  <c r="BA91" i="6"/>
  <c r="BA117" i="6"/>
  <c r="BA137" i="6"/>
  <c r="BA133" i="7" s="1"/>
  <c r="BC126" i="1" s="1"/>
  <c r="BA157" i="6"/>
  <c r="BA153" i="7" s="1"/>
  <c r="BC132" i="1" s="1"/>
  <c r="BA181" i="6"/>
  <c r="BA177" i="7" s="1"/>
  <c r="BC140" i="1" s="1"/>
  <c r="BA22" i="6"/>
  <c r="BA42" i="6"/>
  <c r="BA66" i="6"/>
  <c r="BA86" i="6"/>
  <c r="BA108" i="6"/>
  <c r="BA132" i="6"/>
  <c r="BA128" i="7" s="1"/>
  <c r="BC164" i="1" s="1"/>
  <c r="BA152" i="6"/>
  <c r="BA148" i="7" s="1"/>
  <c r="BC165" i="1" s="1"/>
  <c r="BA176" i="6"/>
  <c r="BA172" i="7" s="1"/>
  <c r="BC183" i="1" s="1"/>
  <c r="BA25" i="6"/>
  <c r="BA45" i="6"/>
  <c r="BA77" i="6"/>
  <c r="BA111" i="6"/>
  <c r="BA143" i="6"/>
  <c r="BA139" i="7" s="1"/>
  <c r="BC180" i="1" s="1"/>
  <c r="BA173" i="6"/>
  <c r="BA169" i="7" s="1"/>
  <c r="BC173" i="1" s="1"/>
  <c r="BA32" i="6"/>
  <c r="BA64" i="6"/>
  <c r="BA96" i="6"/>
  <c r="BA130" i="6"/>
  <c r="BA126" i="7" s="1"/>
  <c r="BC197" i="1" s="1"/>
  <c r="BA162" i="6"/>
  <c r="BA158" i="7" s="1"/>
  <c r="BC198" i="1" s="1"/>
  <c r="BA199" i="6"/>
  <c r="BA195" i="7" s="1"/>
  <c r="BC141" i="1" s="1"/>
  <c r="BA185" i="6"/>
  <c r="BA181" i="7" s="1"/>
  <c r="BC160" i="1" s="1"/>
  <c r="BA196" i="6"/>
  <c r="BA192" i="7" s="1"/>
  <c r="BC159" i="1" s="1"/>
  <c r="E63" i="6"/>
  <c r="E129" i="6"/>
  <c r="E125" i="7" s="1"/>
  <c r="G193" i="1" s="1"/>
  <c r="E14" i="6"/>
  <c r="E78" i="6"/>
  <c r="E156" i="6"/>
  <c r="E152" i="7" s="1"/>
  <c r="G167" i="1" s="1"/>
  <c r="E69" i="6"/>
  <c r="E155" i="6"/>
  <c r="E151" i="7" s="1"/>
  <c r="G188" i="1" s="1"/>
  <c r="E68" i="6"/>
  <c r="E154" i="6"/>
  <c r="E150" i="7" s="1"/>
  <c r="G124" i="1" s="1"/>
  <c r="E193" i="6"/>
  <c r="E189" i="7" s="1"/>
  <c r="G196" i="1" s="1"/>
  <c r="AD84" i="6"/>
  <c r="BA11" i="6"/>
  <c r="BA35" i="6"/>
  <c r="BA55" i="6"/>
  <c r="BA75" i="6"/>
  <c r="BA99" i="6"/>
  <c r="BA121" i="6"/>
  <c r="BA141" i="6"/>
  <c r="BA137" i="7" s="1"/>
  <c r="BC150" i="1" s="1"/>
  <c r="BA165" i="6"/>
  <c r="BA161" i="7" s="1"/>
  <c r="BC156" i="1" s="1"/>
  <c r="BA6" i="6"/>
  <c r="BA26" i="6"/>
  <c r="BA50" i="6"/>
  <c r="BA70" i="6"/>
  <c r="BA90" i="6"/>
  <c r="BA116" i="6"/>
  <c r="BA136" i="6"/>
  <c r="BA132" i="7" s="1"/>
  <c r="BC184" i="1" s="1"/>
  <c r="BA156" i="6"/>
  <c r="BA152" i="7" s="1"/>
  <c r="BC167" i="1" s="1"/>
  <c r="BA9" i="6"/>
  <c r="BA29" i="6"/>
  <c r="BA57" i="6"/>
  <c r="BA89" i="6"/>
  <c r="BA123" i="6"/>
  <c r="BA119" i="7" s="1"/>
  <c r="BC139" i="1" s="1"/>
  <c r="BA155" i="6"/>
  <c r="BA151" i="7" s="1"/>
  <c r="BC188" i="1" s="1"/>
  <c r="BA12" i="6"/>
  <c r="BA44" i="6"/>
  <c r="BA76" i="6"/>
  <c r="BA110" i="6"/>
  <c r="BA142" i="6"/>
  <c r="BA138" i="7" s="1"/>
  <c r="BC157" i="1" s="1"/>
  <c r="BA175" i="6"/>
  <c r="BA171" i="7" s="1"/>
  <c r="BC178" i="1" s="1"/>
  <c r="BA182" i="6"/>
  <c r="BA178" i="7" s="1"/>
  <c r="BC143" i="1" s="1"/>
  <c r="BA197" i="6"/>
  <c r="BA193" i="7" s="1"/>
  <c r="BC169" i="1" s="1"/>
  <c r="E15" i="6"/>
  <c r="E79" i="6"/>
  <c r="E145" i="6"/>
  <c r="E141" i="7" s="1"/>
  <c r="G123" i="1" s="1"/>
  <c r="E30" i="6"/>
  <c r="E94" i="6"/>
  <c r="E183" i="6"/>
  <c r="E179" i="7" s="1"/>
  <c r="G148" i="1" s="1"/>
  <c r="E89" i="6"/>
  <c r="E180" i="6"/>
  <c r="E176" i="7" s="1"/>
  <c r="G128" i="1" s="1"/>
  <c r="E88" i="6"/>
  <c r="E175" i="6"/>
  <c r="E171" i="7" s="1"/>
  <c r="G178" i="1" s="1"/>
  <c r="E200" i="6"/>
  <c r="AD39" i="6"/>
  <c r="BA19" i="6"/>
  <c r="BA39" i="6"/>
  <c r="BA59" i="6"/>
  <c r="BA83" i="6"/>
  <c r="BA103" i="6"/>
  <c r="BA125" i="6"/>
  <c r="BA121" i="7" s="1"/>
  <c r="BC134" i="1" s="1"/>
  <c r="BA149" i="6"/>
  <c r="BA145" i="7" s="1"/>
  <c r="BC162" i="1" s="1"/>
  <c r="BA169" i="6"/>
  <c r="BA165" i="7" s="1"/>
  <c r="BC158" i="1" s="1"/>
  <c r="BA10" i="6"/>
  <c r="BA34" i="6"/>
  <c r="BA54" i="6"/>
  <c r="BA74" i="6"/>
  <c r="BA98" i="6"/>
  <c r="BA120" i="6"/>
  <c r="BA140" i="6"/>
  <c r="BA136" i="7" s="1"/>
  <c r="BC175" i="1" s="1"/>
  <c r="BA164" i="6"/>
  <c r="BA160" i="7" s="1"/>
  <c r="BC161" i="1" s="1"/>
  <c r="BA13" i="6"/>
  <c r="BA33" i="6"/>
  <c r="BA61" i="6"/>
  <c r="BA93" i="6"/>
  <c r="BA127" i="6"/>
  <c r="BA123" i="7" s="1"/>
  <c r="BC149" i="1" s="1"/>
  <c r="BA159" i="6"/>
  <c r="BA155" i="7" s="1"/>
  <c r="BC137" i="1" s="1"/>
  <c r="BA16" i="6"/>
  <c r="BA48" i="6"/>
  <c r="BA80" i="6"/>
  <c r="BA114" i="6"/>
  <c r="BA146" i="6"/>
  <c r="BA142" i="7" s="1"/>
  <c r="BC115" i="1" s="1"/>
  <c r="BA177" i="6"/>
  <c r="BA173" i="7" s="1"/>
  <c r="BC185" i="1" s="1"/>
  <c r="BA186" i="6"/>
  <c r="BA182" i="7" s="1"/>
  <c r="BC172" i="1" s="1"/>
  <c r="E31" i="6"/>
  <c r="E95" i="6"/>
  <c r="E161" i="6"/>
  <c r="E157" i="7" s="1"/>
  <c r="G179" i="1" s="1"/>
  <c r="E46" i="6"/>
  <c r="E112" i="6"/>
  <c r="E25" i="6"/>
  <c r="E115" i="6"/>
  <c r="E24" i="6"/>
  <c r="E110" i="6"/>
  <c r="AD18" i="6"/>
  <c r="AA157" i="6"/>
  <c r="AA153" i="7" s="1"/>
  <c r="AC132" i="1" s="1"/>
  <c r="O124" i="6"/>
  <c r="O120" i="7" s="1"/>
  <c r="Q135" i="1" s="1"/>
  <c r="O156" i="6"/>
  <c r="O152" i="7" s="1"/>
  <c r="Q167" i="1" s="1"/>
  <c r="O197" i="6"/>
  <c r="O193" i="7" s="1"/>
  <c r="Q169" i="1" s="1"/>
  <c r="O196" i="6"/>
  <c r="O192" i="7" s="1"/>
  <c r="Q159" i="1" s="1"/>
  <c r="AB30" i="6"/>
  <c r="AB62" i="6"/>
  <c r="AB94" i="6"/>
  <c r="AB128" i="6"/>
  <c r="AB124" i="7" s="1"/>
  <c r="AD104" i="1" s="1"/>
  <c r="AB160" i="6"/>
  <c r="AB156" i="7" s="1"/>
  <c r="AD144" i="1" s="1"/>
  <c r="AB21" i="6"/>
  <c r="AB53" i="6"/>
  <c r="AB85" i="6"/>
  <c r="AB119" i="6"/>
  <c r="AB151" i="6"/>
  <c r="AB147" i="7" s="1"/>
  <c r="AD130" i="1" s="1"/>
  <c r="AB8" i="6"/>
  <c r="AB40" i="6"/>
  <c r="AB72" i="6"/>
  <c r="AB106" i="6"/>
  <c r="AB138" i="6"/>
  <c r="AB134" i="7" s="1"/>
  <c r="AD138" i="1" s="1"/>
  <c r="AB170" i="6"/>
  <c r="AB166" i="7" s="1"/>
  <c r="AD133" i="1" s="1"/>
  <c r="AB23" i="6"/>
  <c r="AB55" i="6"/>
  <c r="AB87" i="6"/>
  <c r="AB121" i="6"/>
  <c r="AB153" i="6"/>
  <c r="AB149" i="7" s="1"/>
  <c r="AD168" i="1" s="1"/>
  <c r="AB190" i="6"/>
  <c r="AB186" i="7" s="1"/>
  <c r="AD192" i="1" s="1"/>
  <c r="AB193" i="6"/>
  <c r="AB189" i="7" s="1"/>
  <c r="AD196" i="1" s="1"/>
  <c r="AC22" i="6"/>
  <c r="AC111" i="6"/>
  <c r="O186" i="6"/>
  <c r="O182" i="7" s="1"/>
  <c r="Q172" i="1" s="1"/>
  <c r="O187" i="6"/>
  <c r="O183" i="7" s="1"/>
  <c r="Q181" i="1" s="1"/>
  <c r="O188" i="6"/>
  <c r="O184" i="7" s="1"/>
  <c r="Q187" i="1" s="1"/>
  <c r="O172" i="6"/>
  <c r="O168" i="7" s="1"/>
  <c r="Q151" i="1" s="1"/>
  <c r="O189" i="6"/>
  <c r="O185" i="7" s="1"/>
  <c r="Q190" i="1" s="1"/>
  <c r="O164" i="6"/>
  <c r="O160" i="7" s="1"/>
  <c r="Q161" i="1" s="1"/>
  <c r="O148" i="6"/>
  <c r="O144" i="7" s="1"/>
  <c r="Q177" i="1" s="1"/>
  <c r="O132" i="6"/>
  <c r="O128" i="7" s="1"/>
  <c r="Q164" i="1" s="1"/>
  <c r="O116" i="6"/>
  <c r="O98" i="6"/>
  <c r="O82" i="6"/>
  <c r="O66" i="6"/>
  <c r="O50" i="6"/>
  <c r="O34" i="6"/>
  <c r="O18" i="6"/>
  <c r="O185" i="6"/>
  <c r="O181" i="7" s="1"/>
  <c r="Q160" i="1" s="1"/>
  <c r="O169" i="6"/>
  <c r="O165" i="7" s="1"/>
  <c r="Q158" i="1" s="1"/>
  <c r="O153" i="6"/>
  <c r="O149" i="7" s="1"/>
  <c r="Q168" i="1" s="1"/>
  <c r="O137" i="6"/>
  <c r="O133" i="7" s="1"/>
  <c r="Q126" i="1" s="1"/>
  <c r="O121" i="6"/>
  <c r="O103" i="6"/>
  <c r="O87" i="6"/>
  <c r="O71" i="6"/>
  <c r="O55" i="6"/>
  <c r="O198" i="6"/>
  <c r="O194" i="7" s="1"/>
  <c r="Q191" i="1" s="1"/>
  <c r="O199" i="6"/>
  <c r="O195" i="7" s="1"/>
  <c r="Q141" i="1" s="1"/>
  <c r="O200" i="6"/>
  <c r="O184" i="6"/>
  <c r="O180" i="7" s="1"/>
  <c r="Q170" i="1" s="1"/>
  <c r="O201" i="6"/>
  <c r="O197" i="7" s="1"/>
  <c r="Q174" i="1" s="1"/>
  <c r="O179" i="6"/>
  <c r="O175" i="7" s="1"/>
  <c r="Q189" i="1" s="1"/>
  <c r="O160" i="6"/>
  <c r="O156" i="7" s="1"/>
  <c r="Q144" i="1" s="1"/>
  <c r="O144" i="6"/>
  <c r="O140" i="7" s="1"/>
  <c r="Q125" i="1" s="1"/>
  <c r="O128" i="6"/>
  <c r="O124" i="7" s="1"/>
  <c r="Q104" i="1" s="1"/>
  <c r="O112" i="6"/>
  <c r="O94" i="6"/>
  <c r="O78" i="6"/>
  <c r="O62" i="6"/>
  <c r="O46" i="6"/>
  <c r="O30" i="6"/>
  <c r="O14" i="6"/>
  <c r="O182" i="6"/>
  <c r="O178" i="7" s="1"/>
  <c r="Q143" i="1" s="1"/>
  <c r="O165" i="6"/>
  <c r="O161" i="7" s="1"/>
  <c r="Q156" i="1" s="1"/>
  <c r="O149" i="6"/>
  <c r="O145" i="7" s="1"/>
  <c r="Q162" i="1" s="1"/>
  <c r="O133" i="6"/>
  <c r="O129" i="7" s="1"/>
  <c r="Q121" i="1" s="1"/>
  <c r="O117" i="6"/>
  <c r="O99" i="6"/>
  <c r="O83" i="6"/>
  <c r="O67" i="6"/>
  <c r="O51" i="6"/>
  <c r="AB195" i="6"/>
  <c r="AB191" i="7" s="1"/>
  <c r="AD163" i="1" s="1"/>
  <c r="AB196" i="6"/>
  <c r="AB192" i="7" s="1"/>
  <c r="AD159" i="1" s="1"/>
  <c r="AB201" i="6"/>
  <c r="AB197" i="7" s="1"/>
  <c r="AD174" i="1" s="1"/>
  <c r="AB185" i="6"/>
  <c r="AB181" i="7" s="1"/>
  <c r="AD160" i="1" s="1"/>
  <c r="AB198" i="6"/>
  <c r="AB194" i="7" s="1"/>
  <c r="AD191" i="1" s="1"/>
  <c r="AB180" i="6"/>
  <c r="AB176" i="7" s="1"/>
  <c r="AD128" i="1" s="1"/>
  <c r="AB161" i="6"/>
  <c r="AB157" i="7" s="1"/>
  <c r="AD179" i="1" s="1"/>
  <c r="AB145" i="6"/>
  <c r="AB141" i="7" s="1"/>
  <c r="AD123" i="1" s="1"/>
  <c r="AB129" i="6"/>
  <c r="AB125" i="7" s="1"/>
  <c r="AD193" i="1" s="1"/>
  <c r="AB113" i="6"/>
  <c r="AB95" i="6"/>
  <c r="AB79" i="6"/>
  <c r="AB63" i="6"/>
  <c r="AB47" i="6"/>
  <c r="AB31" i="6"/>
  <c r="AB15" i="6"/>
  <c r="AB176" i="6"/>
  <c r="AB172" i="7" s="1"/>
  <c r="AD183" i="1" s="1"/>
  <c r="AB162" i="6"/>
  <c r="AB158" i="7" s="1"/>
  <c r="AD198" i="1" s="1"/>
  <c r="AB146" i="6"/>
  <c r="AB142" i="7" s="1"/>
  <c r="AD115" i="1" s="1"/>
  <c r="AB130" i="6"/>
  <c r="AB126" i="7" s="1"/>
  <c r="AD197" i="1" s="1"/>
  <c r="AB114" i="6"/>
  <c r="AB96" i="6"/>
  <c r="AB80" i="6"/>
  <c r="AB64" i="6"/>
  <c r="AB48" i="6"/>
  <c r="AB32" i="6"/>
  <c r="AB16" i="6"/>
  <c r="AB172" i="6"/>
  <c r="AB168" i="7" s="1"/>
  <c r="AD151" i="1" s="1"/>
  <c r="AB159" i="6"/>
  <c r="AB155" i="7" s="1"/>
  <c r="AD137" i="1" s="1"/>
  <c r="AB143" i="6"/>
  <c r="AB139" i="7" s="1"/>
  <c r="AD180" i="1" s="1"/>
  <c r="AB127" i="6"/>
  <c r="AB123" i="7" s="1"/>
  <c r="AD149" i="1" s="1"/>
  <c r="AB111" i="6"/>
  <c r="AB93" i="6"/>
  <c r="AB77" i="6"/>
  <c r="AB61" i="6"/>
  <c r="AB45" i="6"/>
  <c r="AB29" i="6"/>
  <c r="AB13" i="6"/>
  <c r="AB168" i="6"/>
  <c r="AB164" i="7" s="1"/>
  <c r="AD153" i="1" s="1"/>
  <c r="AB152" i="6"/>
  <c r="AB148" i="7" s="1"/>
  <c r="AD165" i="1" s="1"/>
  <c r="AB136" i="6"/>
  <c r="AB132" i="7" s="1"/>
  <c r="AD184" i="1" s="1"/>
  <c r="AB120" i="6"/>
  <c r="AB102" i="6"/>
  <c r="AB86" i="6"/>
  <c r="AB70" i="6"/>
  <c r="AB54" i="6"/>
  <c r="AB38" i="6"/>
  <c r="AB22" i="6"/>
  <c r="AB6" i="6"/>
  <c r="AB191" i="6"/>
  <c r="AB187" i="7" s="1"/>
  <c r="AD194" i="1" s="1"/>
  <c r="AB192" i="6"/>
  <c r="AB188" i="7" s="1"/>
  <c r="AD195" i="1" s="1"/>
  <c r="AB197" i="6"/>
  <c r="AB193" i="7" s="1"/>
  <c r="AD169" i="1" s="1"/>
  <c r="AB181" i="6"/>
  <c r="AB177" i="7" s="1"/>
  <c r="AD140" i="1" s="1"/>
  <c r="AB194" i="6"/>
  <c r="AB190" i="7" s="1"/>
  <c r="AD155" i="1" s="1"/>
  <c r="AB178" i="6"/>
  <c r="AB174" i="7" s="1"/>
  <c r="AD147" i="1" s="1"/>
  <c r="AB157" i="6"/>
  <c r="AB153" i="7" s="1"/>
  <c r="AD132" i="1" s="1"/>
  <c r="AB141" i="6"/>
  <c r="AB137" i="7" s="1"/>
  <c r="AD150" i="1" s="1"/>
  <c r="AB125" i="6"/>
  <c r="AB121" i="7" s="1"/>
  <c r="AD134" i="1" s="1"/>
  <c r="AB109" i="6"/>
  <c r="AB91" i="6"/>
  <c r="AB75" i="6"/>
  <c r="AB59" i="6"/>
  <c r="AB43" i="6"/>
  <c r="AB27" i="6"/>
  <c r="AB11" i="6"/>
  <c r="AB174" i="6"/>
  <c r="AB170" i="7" s="1"/>
  <c r="AD152" i="1" s="1"/>
  <c r="AB158" i="6"/>
  <c r="AB154" i="7" s="1"/>
  <c r="AD136" i="1" s="1"/>
  <c r="AB142" i="6"/>
  <c r="AB138" i="7" s="1"/>
  <c r="AD157" i="1" s="1"/>
  <c r="AB126" i="6"/>
  <c r="AB122" i="7" s="1"/>
  <c r="AD166" i="1" s="1"/>
  <c r="AB110" i="6"/>
  <c r="AB92" i="6"/>
  <c r="AB76" i="6"/>
  <c r="AB60" i="6"/>
  <c r="AB44" i="6"/>
  <c r="AB28" i="6"/>
  <c r="AB12" i="6"/>
  <c r="AB171" i="6"/>
  <c r="AB167" i="7" s="1"/>
  <c r="AD146" i="1" s="1"/>
  <c r="AB155" i="6"/>
  <c r="AB151" i="7" s="1"/>
  <c r="AD188" i="1" s="1"/>
  <c r="AB139" i="6"/>
  <c r="AB135" i="7" s="1"/>
  <c r="AD176" i="1" s="1"/>
  <c r="AB123" i="6"/>
  <c r="AB119" i="7" s="1"/>
  <c r="AD139" i="1" s="1"/>
  <c r="AB107" i="6"/>
  <c r="AB89" i="6"/>
  <c r="AB73" i="6"/>
  <c r="AB57" i="6"/>
  <c r="AB41" i="6"/>
  <c r="AB25" i="6"/>
  <c r="AB9" i="6"/>
  <c r="AB164" i="6"/>
  <c r="AB160" i="7" s="1"/>
  <c r="AD161" i="1" s="1"/>
  <c r="AB148" i="6"/>
  <c r="AB144" i="7" s="1"/>
  <c r="AD177" i="1" s="1"/>
  <c r="AB132" i="6"/>
  <c r="AB128" i="7" s="1"/>
  <c r="AD164" i="1" s="1"/>
  <c r="AB116" i="6"/>
  <c r="AB98" i="6"/>
  <c r="AB82" i="6"/>
  <c r="AB66" i="6"/>
  <c r="AB50" i="6"/>
  <c r="AB34" i="6"/>
  <c r="AB18" i="6"/>
  <c r="AC188" i="6"/>
  <c r="AC184" i="7" s="1"/>
  <c r="AE187" i="1" s="1"/>
  <c r="AC197" i="6"/>
  <c r="AC193" i="7" s="1"/>
  <c r="AE169" i="1" s="1"/>
  <c r="AC176" i="6"/>
  <c r="AC172" i="7" s="1"/>
  <c r="AE183" i="1" s="1"/>
  <c r="AC110" i="6"/>
  <c r="AC44" i="6"/>
  <c r="AC159" i="6"/>
  <c r="AC155" i="7" s="1"/>
  <c r="AE137" i="1" s="1"/>
  <c r="AC93" i="6"/>
  <c r="AC29" i="6"/>
  <c r="AC136" i="6"/>
  <c r="AC132" i="7" s="1"/>
  <c r="AE184" i="1" s="1"/>
  <c r="AC70" i="6"/>
  <c r="AC6" i="6"/>
  <c r="AC117" i="6"/>
  <c r="AC51" i="6"/>
  <c r="AC198" i="6"/>
  <c r="AC194" i="7" s="1"/>
  <c r="AE191" i="1" s="1"/>
  <c r="AC158" i="6"/>
  <c r="AC154" i="7" s="1"/>
  <c r="AE136" i="1" s="1"/>
  <c r="AC92" i="6"/>
  <c r="AC28" i="6"/>
  <c r="AC143" i="6"/>
  <c r="AC139" i="7" s="1"/>
  <c r="AE180" i="1" s="1"/>
  <c r="AC77" i="6"/>
  <c r="AC13" i="6"/>
  <c r="AC120" i="6"/>
  <c r="AC54" i="6"/>
  <c r="AC165" i="6"/>
  <c r="AC161" i="7" s="1"/>
  <c r="AE156" i="1" s="1"/>
  <c r="AC99" i="6"/>
  <c r="AC35" i="6"/>
  <c r="AC182" i="6"/>
  <c r="AC178" i="7" s="1"/>
  <c r="AE143" i="1" s="1"/>
  <c r="AC142" i="6"/>
  <c r="AC138" i="7" s="1"/>
  <c r="AE157" i="1" s="1"/>
  <c r="AC76" i="6"/>
  <c r="AC12" i="6"/>
  <c r="AC127" i="6"/>
  <c r="AC123" i="7" s="1"/>
  <c r="AE149" i="1" s="1"/>
  <c r="AC61" i="6"/>
  <c r="AC168" i="6"/>
  <c r="AC164" i="7" s="1"/>
  <c r="AE153" i="1" s="1"/>
  <c r="AC102" i="6"/>
  <c r="AC38" i="6"/>
  <c r="AC149" i="6"/>
  <c r="AC145" i="7" s="1"/>
  <c r="AE162" i="1" s="1"/>
  <c r="AC83" i="6"/>
  <c r="AC19" i="6"/>
  <c r="AD118" i="6"/>
  <c r="AD71" i="6"/>
  <c r="AD62" i="6"/>
  <c r="AD20" i="6"/>
  <c r="AD150" i="6"/>
  <c r="AD146" i="7" s="1"/>
  <c r="AF186" i="1" s="1"/>
  <c r="AD117" i="6"/>
  <c r="AD124" i="6"/>
  <c r="AD120" i="7" s="1"/>
  <c r="AF135" i="1" s="1"/>
  <c r="AD52" i="6"/>
  <c r="AD7" i="6"/>
  <c r="AD161" i="6"/>
  <c r="AD157" i="7" s="1"/>
  <c r="AF179" i="1" s="1"/>
  <c r="BA188" i="6"/>
  <c r="BA184" i="7" s="1"/>
  <c r="BC187" i="1" s="1"/>
  <c r="BA193" i="6"/>
  <c r="BA189" i="7" s="1"/>
  <c r="BC196" i="1" s="1"/>
  <c r="BA194" i="6"/>
  <c r="BA190" i="7" s="1"/>
  <c r="BC155" i="1" s="1"/>
  <c r="BA178" i="6"/>
  <c r="BA174" i="7" s="1"/>
  <c r="BC147" i="1" s="1"/>
  <c r="BA191" i="6"/>
  <c r="BA187" i="7" s="1"/>
  <c r="BC194" i="1" s="1"/>
  <c r="BA170" i="6"/>
  <c r="BA166" i="7" s="1"/>
  <c r="BC133" i="1" s="1"/>
  <c r="BA154" i="6"/>
  <c r="BA150" i="7" s="1"/>
  <c r="BC124" i="1" s="1"/>
  <c r="BA138" i="6"/>
  <c r="BA134" i="7" s="1"/>
  <c r="BC138" i="1" s="1"/>
  <c r="BA122" i="6"/>
  <c r="BA106" i="6"/>
  <c r="BA88" i="6"/>
  <c r="BA72" i="6"/>
  <c r="BA56" i="6"/>
  <c r="BA40" i="6"/>
  <c r="BA24" i="6"/>
  <c r="BA8" i="6"/>
  <c r="BA167" i="6"/>
  <c r="BA163" i="7" s="1"/>
  <c r="BC171" i="1" s="1"/>
  <c r="BA151" i="6"/>
  <c r="BA147" i="7" s="1"/>
  <c r="BC130" i="1" s="1"/>
  <c r="BA135" i="6"/>
  <c r="BA131" i="7" s="1"/>
  <c r="BC182" i="1" s="1"/>
  <c r="BA119" i="6"/>
  <c r="BA101" i="6"/>
  <c r="BA85" i="6"/>
  <c r="BA69" i="6"/>
  <c r="BA53" i="6"/>
  <c r="BA37" i="6"/>
  <c r="BA21" i="6"/>
  <c r="BA183" i="6"/>
  <c r="BA179" i="7" s="1"/>
  <c r="BC148" i="1" s="1"/>
  <c r="BA160" i="6"/>
  <c r="BA156" i="7" s="1"/>
  <c r="BC144" i="1" s="1"/>
  <c r="BA144" i="6"/>
  <c r="BA140" i="7" s="1"/>
  <c r="BC125" i="1" s="1"/>
  <c r="BA128" i="6"/>
  <c r="BA124" i="7" s="1"/>
  <c r="BC104" i="1" s="1"/>
  <c r="BA112" i="6"/>
  <c r="BA94" i="6"/>
  <c r="BA78" i="6"/>
  <c r="BA62" i="6"/>
  <c r="BA46" i="6"/>
  <c r="BA30" i="6"/>
  <c r="BA14" i="6"/>
  <c r="BA179" i="6"/>
  <c r="BA175" i="7" s="1"/>
  <c r="BC189" i="1" s="1"/>
  <c r="BA161" i="6"/>
  <c r="BA157" i="7" s="1"/>
  <c r="BC179" i="1" s="1"/>
  <c r="BA145" i="6"/>
  <c r="BA141" i="7" s="1"/>
  <c r="BC123" i="1" s="1"/>
  <c r="BA129" i="6"/>
  <c r="BA125" i="7" s="1"/>
  <c r="BC193" i="1" s="1"/>
  <c r="BA113" i="6"/>
  <c r="BA95" i="6"/>
  <c r="BA79" i="6"/>
  <c r="BA63" i="6"/>
  <c r="BA47" i="6"/>
  <c r="BA31" i="6"/>
  <c r="BA15" i="6"/>
  <c r="BA200" i="6"/>
  <c r="BA184" i="6"/>
  <c r="BA180" i="7" s="1"/>
  <c r="BC170" i="1" s="1"/>
  <c r="BA189" i="6"/>
  <c r="BA185" i="7" s="1"/>
  <c r="BC190" i="1" s="1"/>
  <c r="BA190" i="6"/>
  <c r="BA186" i="7" s="1"/>
  <c r="BC192" i="1" s="1"/>
  <c r="BA174" i="6"/>
  <c r="BA170" i="7" s="1"/>
  <c r="BC152" i="1" s="1"/>
  <c r="BA187" i="6"/>
  <c r="BA183" i="7" s="1"/>
  <c r="BC181" i="1" s="1"/>
  <c r="BA166" i="6"/>
  <c r="BA162" i="7" s="1"/>
  <c r="BC145" i="1" s="1"/>
  <c r="BA150" i="6"/>
  <c r="BA146" i="7" s="1"/>
  <c r="BC186" i="1" s="1"/>
  <c r="BA134" i="6"/>
  <c r="BA130" i="7" s="1"/>
  <c r="BC127" i="1" s="1"/>
  <c r="BA118" i="6"/>
  <c r="BA100" i="6"/>
  <c r="BA84" i="6"/>
  <c r="BA68" i="6"/>
  <c r="BA52" i="6"/>
  <c r="BA36" i="6"/>
  <c r="BA20" i="6"/>
  <c r="BA180" i="6"/>
  <c r="BA176" i="7" s="1"/>
  <c r="BC128" i="1" s="1"/>
  <c r="BA163" i="6"/>
  <c r="BA159" i="7" s="1"/>
  <c r="BC154" i="1" s="1"/>
  <c r="BA147" i="6"/>
  <c r="BA143" i="7" s="1"/>
  <c r="BC142" i="1" s="1"/>
  <c r="BA131" i="6"/>
  <c r="BA127" i="7" s="1"/>
  <c r="BC131" i="1" s="1"/>
  <c r="BA115" i="6"/>
  <c r="BA97" i="6"/>
  <c r="BA81" i="6"/>
  <c r="BA65" i="6"/>
  <c r="BA49" i="6"/>
  <c r="E196" i="6"/>
  <c r="E192" i="7" s="1"/>
  <c r="G159" i="1" s="1"/>
  <c r="E197" i="6"/>
  <c r="E193" i="7" s="1"/>
  <c r="G169" i="1" s="1"/>
  <c r="E198" i="6"/>
  <c r="E194" i="7" s="1"/>
  <c r="G191" i="1" s="1"/>
  <c r="E182" i="6"/>
  <c r="E178" i="7" s="1"/>
  <c r="G143" i="1" s="1"/>
  <c r="E195" i="6"/>
  <c r="E191" i="7" s="1"/>
  <c r="G163" i="1" s="1"/>
  <c r="E177" i="6"/>
  <c r="E173" i="7" s="1"/>
  <c r="G185" i="1" s="1"/>
  <c r="E162" i="6"/>
  <c r="E158" i="7" s="1"/>
  <c r="G198" i="1" s="1"/>
  <c r="E146" i="6"/>
  <c r="E142" i="7" s="1"/>
  <c r="G115" i="1" s="1"/>
  <c r="E130" i="6"/>
  <c r="E126" i="7" s="1"/>
  <c r="G197" i="1" s="1"/>
  <c r="E114" i="6"/>
  <c r="E96" i="6"/>
  <c r="E80" i="6"/>
  <c r="E64" i="6"/>
  <c r="E48" i="6"/>
  <c r="E32" i="6"/>
  <c r="E16" i="6"/>
  <c r="E173" i="6"/>
  <c r="E169" i="7" s="1"/>
  <c r="G173" i="1" s="1"/>
  <c r="E159" i="6"/>
  <c r="E155" i="7" s="1"/>
  <c r="G137" i="1" s="1"/>
  <c r="E143" i="6"/>
  <c r="E139" i="7" s="1"/>
  <c r="G180" i="1" s="1"/>
  <c r="E127" i="6"/>
  <c r="E123" i="7" s="1"/>
  <c r="G149" i="1" s="1"/>
  <c r="E111" i="6"/>
  <c r="E93" i="6"/>
  <c r="E77" i="6"/>
  <c r="E61" i="6"/>
  <c r="E45" i="6"/>
  <c r="E29" i="6"/>
  <c r="E13" i="6"/>
  <c r="E168" i="6"/>
  <c r="E164" i="7" s="1"/>
  <c r="G153" i="1" s="1"/>
  <c r="E152" i="6"/>
  <c r="E148" i="7" s="1"/>
  <c r="G165" i="1" s="1"/>
  <c r="E136" i="6"/>
  <c r="E132" i="7" s="1"/>
  <c r="G184" i="1" s="1"/>
  <c r="E120" i="6"/>
  <c r="E192" i="6"/>
  <c r="E188" i="7" s="1"/>
  <c r="G195" i="1" s="1"/>
  <c r="E189" i="6"/>
  <c r="E185" i="7" s="1"/>
  <c r="G190" i="1" s="1"/>
  <c r="E186" i="6"/>
  <c r="E182" i="7" s="1"/>
  <c r="G172" i="1" s="1"/>
  <c r="E191" i="6"/>
  <c r="E187" i="7" s="1"/>
  <c r="G194" i="1" s="1"/>
  <c r="E170" i="6"/>
  <c r="E166" i="7" s="1"/>
  <c r="G133" i="1" s="1"/>
  <c r="E150" i="6"/>
  <c r="E146" i="7" s="1"/>
  <c r="G186" i="1" s="1"/>
  <c r="E126" i="6"/>
  <c r="E122" i="7" s="1"/>
  <c r="G166" i="1" s="1"/>
  <c r="E106" i="6"/>
  <c r="E84" i="6"/>
  <c r="E60" i="6"/>
  <c r="E40" i="6"/>
  <c r="E20" i="6"/>
  <c r="E171" i="6"/>
  <c r="E167" i="7" s="1"/>
  <c r="G146" i="1" s="1"/>
  <c r="E151" i="6"/>
  <c r="E147" i="7" s="1"/>
  <c r="G130" i="1" s="1"/>
  <c r="E131" i="6"/>
  <c r="E127" i="7" s="1"/>
  <c r="G131" i="1" s="1"/>
  <c r="E107" i="6"/>
  <c r="E85" i="6"/>
  <c r="E65" i="6"/>
  <c r="E41" i="6"/>
  <c r="E21" i="6"/>
  <c r="E176" i="6"/>
  <c r="E172" i="7" s="1"/>
  <c r="G183" i="1" s="1"/>
  <c r="E148" i="6"/>
  <c r="E144" i="7" s="1"/>
  <c r="G177" i="1" s="1"/>
  <c r="E128" i="6"/>
  <c r="E124" i="7" s="1"/>
  <c r="G104" i="1" s="1"/>
  <c r="E108" i="6"/>
  <c r="E90" i="6"/>
  <c r="E74" i="6"/>
  <c r="E58" i="6"/>
  <c r="E42" i="6"/>
  <c r="E26" i="6"/>
  <c r="E10" i="6"/>
  <c r="E172" i="6"/>
  <c r="E168" i="7" s="1"/>
  <c r="G151" i="1" s="1"/>
  <c r="E157" i="6"/>
  <c r="E153" i="7" s="1"/>
  <c r="G132" i="1" s="1"/>
  <c r="E141" i="6"/>
  <c r="E137" i="7" s="1"/>
  <c r="G150" i="1" s="1"/>
  <c r="E125" i="6"/>
  <c r="E121" i="7" s="1"/>
  <c r="G134" i="1" s="1"/>
  <c r="E109" i="6"/>
  <c r="E91" i="6"/>
  <c r="E75" i="6"/>
  <c r="E59" i="6"/>
  <c r="E43" i="6"/>
  <c r="E27" i="6"/>
  <c r="E11" i="6"/>
  <c r="E188" i="6"/>
  <c r="E184" i="7" s="1"/>
  <c r="G187" i="1" s="1"/>
  <c r="E185" i="6"/>
  <c r="E181" i="7" s="1"/>
  <c r="G160" i="1" s="1"/>
  <c r="E178" i="6"/>
  <c r="E174" i="7" s="1"/>
  <c r="G147" i="1" s="1"/>
  <c r="E187" i="6"/>
  <c r="E183" i="7" s="1"/>
  <c r="G181" i="1" s="1"/>
  <c r="E166" i="6"/>
  <c r="E162" i="7" s="1"/>
  <c r="G145" i="1" s="1"/>
  <c r="E142" i="6"/>
  <c r="E138" i="7" s="1"/>
  <c r="G157" i="1" s="1"/>
  <c r="E122" i="6"/>
  <c r="E100" i="6"/>
  <c r="E76" i="6"/>
  <c r="E56" i="6"/>
  <c r="E36" i="6"/>
  <c r="E12" i="6"/>
  <c r="E167" i="6"/>
  <c r="E163" i="7" s="1"/>
  <c r="G171" i="1" s="1"/>
  <c r="E147" i="6"/>
  <c r="E143" i="7" s="1"/>
  <c r="G142" i="1" s="1"/>
  <c r="E123" i="6"/>
  <c r="E119" i="7" s="1"/>
  <c r="G139" i="1" s="1"/>
  <c r="E101" i="6"/>
  <c r="E81" i="6"/>
  <c r="E57" i="6"/>
  <c r="E37" i="6"/>
  <c r="E17" i="6"/>
  <c r="E164" i="6"/>
  <c r="E160" i="7" s="1"/>
  <c r="G161" i="1" s="1"/>
  <c r="E144" i="6"/>
  <c r="E140" i="7" s="1"/>
  <c r="G125" i="1" s="1"/>
  <c r="E124" i="6"/>
  <c r="E120" i="7" s="1"/>
  <c r="G135" i="1" s="1"/>
  <c r="E102" i="6"/>
  <c r="E86" i="6"/>
  <c r="E70" i="6"/>
  <c r="E54" i="6"/>
  <c r="E38" i="6"/>
  <c r="E22" i="6"/>
  <c r="E6" i="6"/>
  <c r="E169" i="6"/>
  <c r="E165" i="7" s="1"/>
  <c r="G158" i="1" s="1"/>
  <c r="E153" i="6"/>
  <c r="E149" i="7" s="1"/>
  <c r="G168" i="1" s="1"/>
  <c r="E137" i="6"/>
  <c r="E133" i="7" s="1"/>
  <c r="G126" i="1" s="1"/>
  <c r="E121" i="6"/>
  <c r="E103" i="6"/>
  <c r="E87" i="6"/>
  <c r="E71" i="6"/>
  <c r="E55" i="6"/>
  <c r="E39" i="6"/>
  <c r="E23" i="6"/>
  <c r="E7" i="6"/>
  <c r="E201" i="6"/>
  <c r="E197" i="7" s="1"/>
  <c r="G174" i="1" s="1"/>
  <c r="E194" i="6"/>
  <c r="E190" i="7" s="1"/>
  <c r="G155" i="1" s="1"/>
  <c r="E174" i="6"/>
  <c r="E170" i="7" s="1"/>
  <c r="G152" i="1" s="1"/>
  <c r="E184" i="6"/>
  <c r="E180" i="7" s="1"/>
  <c r="G170" i="1" s="1"/>
  <c r="E158" i="6"/>
  <c r="E154" i="7" s="1"/>
  <c r="G136" i="1" s="1"/>
  <c r="E138" i="6"/>
  <c r="E134" i="7" s="1"/>
  <c r="G138" i="1" s="1"/>
  <c r="E118" i="6"/>
  <c r="E92" i="6"/>
  <c r="E72" i="6"/>
  <c r="E52" i="6"/>
  <c r="E28" i="6"/>
  <c r="E8" i="6"/>
  <c r="E163" i="6"/>
  <c r="E159" i="7" s="1"/>
  <c r="G154" i="1" s="1"/>
  <c r="E139" i="6"/>
  <c r="E135" i="7" s="1"/>
  <c r="G176" i="1" s="1"/>
  <c r="E119" i="6"/>
  <c r="E97" i="6"/>
  <c r="E73" i="6"/>
  <c r="E53" i="6"/>
  <c r="E33" i="6"/>
  <c r="E9" i="6"/>
  <c r="E160" i="6"/>
  <c r="E156" i="7" s="1"/>
  <c r="G144" i="1" s="1"/>
  <c r="E140" i="6"/>
  <c r="E136" i="7" s="1"/>
  <c r="G175" i="1" s="1"/>
  <c r="E116" i="6"/>
  <c r="E98" i="6"/>
  <c r="E82" i="6"/>
  <c r="E66" i="6"/>
  <c r="E50" i="6"/>
  <c r="E34" i="6"/>
  <c r="E18" i="6"/>
  <c r="E181" i="6"/>
  <c r="E177" i="7" s="1"/>
  <c r="G140" i="1" s="1"/>
  <c r="E165" i="6"/>
  <c r="E161" i="7" s="1"/>
  <c r="G156" i="1" s="1"/>
  <c r="E149" i="6"/>
  <c r="E145" i="7" s="1"/>
  <c r="G162" i="1" s="1"/>
  <c r="E133" i="6"/>
  <c r="E129" i="7" s="1"/>
  <c r="G121" i="1" s="1"/>
  <c r="E117" i="6"/>
  <c r="E99" i="6"/>
  <c r="E83" i="6"/>
  <c r="E67" i="6"/>
  <c r="E51" i="6"/>
  <c r="E35" i="6"/>
  <c r="E19" i="6"/>
  <c r="AD191" i="6"/>
  <c r="AD187" i="7" s="1"/>
  <c r="AF194" i="1" s="1"/>
  <c r="AD188" i="6"/>
  <c r="AD184" i="7" s="1"/>
  <c r="AF187" i="1" s="1"/>
  <c r="AD155" i="6"/>
  <c r="AD151" i="7" s="1"/>
  <c r="AF188" i="1" s="1"/>
  <c r="AD123" i="6"/>
  <c r="AD119" i="7" s="1"/>
  <c r="AF139" i="1" s="1"/>
  <c r="AD89" i="6"/>
  <c r="AD57" i="6"/>
  <c r="AD37" i="6"/>
  <c r="AD13" i="6"/>
  <c r="AD160" i="6"/>
  <c r="AD156" i="7" s="1"/>
  <c r="AF144" i="1" s="1"/>
  <c r="AD140" i="6"/>
  <c r="AD136" i="7" s="1"/>
  <c r="AF175" i="1" s="1"/>
  <c r="AD116" i="6"/>
  <c r="AD94" i="6"/>
  <c r="AD74" i="6"/>
  <c r="AD50" i="6"/>
  <c r="AD30" i="6"/>
  <c r="AD10" i="6"/>
  <c r="AD169" i="6"/>
  <c r="AD165" i="7" s="1"/>
  <c r="AF158" i="1" s="1"/>
  <c r="AD149" i="6"/>
  <c r="AD145" i="7" s="1"/>
  <c r="AF162" i="1" s="1"/>
  <c r="AD129" i="6"/>
  <c r="AD125" i="7" s="1"/>
  <c r="AF193" i="1" s="1"/>
  <c r="AD103" i="6"/>
  <c r="AD83" i="6"/>
  <c r="AD63" i="6"/>
  <c r="AD47" i="6"/>
  <c r="AD31" i="6"/>
  <c r="AD15" i="6"/>
  <c r="AD176" i="6"/>
  <c r="AD172" i="7" s="1"/>
  <c r="AF183" i="1" s="1"/>
  <c r="AD158" i="6"/>
  <c r="AD154" i="7" s="1"/>
  <c r="AF136" i="1" s="1"/>
  <c r="AD142" i="6"/>
  <c r="AD138" i="7" s="1"/>
  <c r="AF157" i="1" s="1"/>
  <c r="AD126" i="6"/>
  <c r="AD122" i="7" s="1"/>
  <c r="AF166" i="1" s="1"/>
  <c r="AD110" i="6"/>
  <c r="AD92" i="6"/>
  <c r="AD76" i="6"/>
  <c r="AD60" i="6"/>
  <c r="AD44" i="6"/>
  <c r="AD28" i="6"/>
  <c r="AD12" i="6"/>
  <c r="AD201" i="6"/>
  <c r="AD197" i="7" s="1"/>
  <c r="AF174" i="1" s="1"/>
  <c r="AD187" i="6"/>
  <c r="AD183" i="7" s="1"/>
  <c r="AF181" i="1" s="1"/>
  <c r="AD181" i="6"/>
  <c r="AD177" i="7" s="1"/>
  <c r="AF140" i="1" s="1"/>
  <c r="AD151" i="6"/>
  <c r="AD147" i="7" s="1"/>
  <c r="AF130" i="1" s="1"/>
  <c r="AD119" i="6"/>
  <c r="AD85" i="6"/>
  <c r="AD53" i="6"/>
  <c r="AD29" i="6"/>
  <c r="AD9" i="6"/>
  <c r="AD156" i="6"/>
  <c r="AD152" i="7" s="1"/>
  <c r="AF167" i="1" s="1"/>
  <c r="AD132" i="6"/>
  <c r="AD128" i="7" s="1"/>
  <c r="AF164" i="1" s="1"/>
  <c r="AD112" i="6"/>
  <c r="AD90" i="6"/>
  <c r="AD66" i="6"/>
  <c r="AD46" i="6"/>
  <c r="AD26" i="6"/>
  <c r="AD184" i="6"/>
  <c r="AD180" i="7" s="1"/>
  <c r="AF170" i="1" s="1"/>
  <c r="AD165" i="6"/>
  <c r="AD161" i="7" s="1"/>
  <c r="AF156" i="1" s="1"/>
  <c r="AD145" i="6"/>
  <c r="AD141" i="7" s="1"/>
  <c r="AF123" i="1" s="1"/>
  <c r="AD121" i="6"/>
  <c r="AD99" i="6"/>
  <c r="AD79" i="6"/>
  <c r="AD59" i="6"/>
  <c r="AD43" i="6"/>
  <c r="AD27" i="6"/>
  <c r="AD11" i="6"/>
  <c r="AD170" i="6"/>
  <c r="AD166" i="7" s="1"/>
  <c r="AF133" i="1" s="1"/>
  <c r="AD154" i="6"/>
  <c r="AD150" i="7" s="1"/>
  <c r="AF124" i="1" s="1"/>
  <c r="AD138" i="6"/>
  <c r="AD134" i="7" s="1"/>
  <c r="AF138" i="1" s="1"/>
  <c r="AD122" i="6"/>
  <c r="AD106" i="6"/>
  <c r="AD88" i="6"/>
  <c r="AD72" i="6"/>
  <c r="AD56" i="6"/>
  <c r="AD40" i="6"/>
  <c r="AD24" i="6"/>
  <c r="AD8" i="6"/>
  <c r="AD185" i="6"/>
  <c r="AD181" i="7" s="1"/>
  <c r="AF160" i="1" s="1"/>
  <c r="AD175" i="6"/>
  <c r="AD171" i="7" s="1"/>
  <c r="AF178" i="1" s="1"/>
  <c r="AD171" i="6"/>
  <c r="AD167" i="7" s="1"/>
  <c r="AF146" i="1" s="1"/>
  <c r="AD139" i="6"/>
  <c r="AD135" i="7" s="1"/>
  <c r="AF176" i="1" s="1"/>
  <c r="AD107" i="6"/>
  <c r="AD73" i="6"/>
  <c r="AD45" i="6"/>
  <c r="AD25" i="6"/>
  <c r="AD177" i="6"/>
  <c r="AD173" i="7" s="1"/>
  <c r="AF185" i="1" s="1"/>
  <c r="AD148" i="6"/>
  <c r="AD144" i="7" s="1"/>
  <c r="AF177" i="1" s="1"/>
  <c r="AD128" i="6"/>
  <c r="AD124" i="7" s="1"/>
  <c r="AF104" i="1" s="1"/>
  <c r="AD108" i="6"/>
  <c r="AA168" i="6"/>
  <c r="AA164" i="7" s="1"/>
  <c r="AC153" i="1" s="1"/>
  <c r="AA38" i="6"/>
  <c r="AA141" i="6"/>
  <c r="AA137" i="7" s="1"/>
  <c r="AC150" i="1" s="1"/>
  <c r="AA75" i="6"/>
  <c r="AA11" i="6"/>
  <c r="AA130" i="6"/>
  <c r="AA126" i="7" s="1"/>
  <c r="AC197" i="1" s="1"/>
  <c r="AA64" i="6"/>
  <c r="AA177" i="6"/>
  <c r="AA173" i="7" s="1"/>
  <c r="AC185" i="1" s="1"/>
  <c r="AA111" i="6"/>
  <c r="AA45" i="6"/>
  <c r="AA136" i="6"/>
  <c r="AA132" i="7" s="1"/>
  <c r="AC184" i="1" s="1"/>
  <c r="AA18" i="6"/>
  <c r="AA125" i="6"/>
  <c r="AA121" i="7" s="1"/>
  <c r="AC134" i="1" s="1"/>
  <c r="AA59" i="6"/>
  <c r="AA181" i="6"/>
  <c r="AA177" i="7" s="1"/>
  <c r="AC140" i="1" s="1"/>
  <c r="AA114" i="6"/>
  <c r="AA48" i="6"/>
  <c r="AA159" i="6"/>
  <c r="AA155" i="7" s="1"/>
  <c r="AC137" i="1" s="1"/>
  <c r="AA93" i="6"/>
  <c r="AA29" i="6"/>
  <c r="AA187" i="6"/>
  <c r="AA183" i="7" s="1"/>
  <c r="AC181" i="1" s="1"/>
  <c r="AA102" i="6"/>
  <c r="AA178" i="6"/>
  <c r="AA174" i="7" s="1"/>
  <c r="AC147" i="1" s="1"/>
  <c r="AA109" i="6"/>
  <c r="AA43" i="6"/>
  <c r="AA162" i="6"/>
  <c r="AA158" i="7" s="1"/>
  <c r="AC198" i="1" s="1"/>
  <c r="AA96" i="6"/>
  <c r="AA32" i="6"/>
  <c r="AA143" i="6"/>
  <c r="AA139" i="7" s="1"/>
  <c r="AC180" i="1" s="1"/>
  <c r="AA77" i="6"/>
  <c r="AA13" i="6"/>
  <c r="AN196" i="6"/>
  <c r="AN192" i="7" s="1"/>
  <c r="AP159" i="1" s="1"/>
  <c r="AN117" i="6"/>
  <c r="AN162" i="6"/>
  <c r="AN158" i="7" s="1"/>
  <c r="AP198" i="1" s="1"/>
  <c r="AN32" i="6"/>
  <c r="AN77" i="6"/>
  <c r="AN120" i="6"/>
  <c r="AN185" i="6"/>
  <c r="AN181" i="7" s="1"/>
  <c r="AP160" i="1" s="1"/>
  <c r="AN83" i="6"/>
  <c r="AN130" i="6"/>
  <c r="AN126" i="7" s="1"/>
  <c r="AP197" i="1" s="1"/>
  <c r="AN175" i="6"/>
  <c r="AN171" i="7" s="1"/>
  <c r="AP178" i="1" s="1"/>
  <c r="AN45" i="6"/>
  <c r="AN86" i="6"/>
  <c r="AN183" i="6"/>
  <c r="AN179" i="7" s="1"/>
  <c r="AP148" i="1" s="1"/>
  <c r="AN51" i="6"/>
  <c r="AN96" i="6"/>
  <c r="AN143" i="6"/>
  <c r="AN139" i="7" s="1"/>
  <c r="AP180" i="1" s="1"/>
  <c r="AN13" i="6"/>
  <c r="AN54" i="6"/>
  <c r="R77" i="6"/>
  <c r="R165" i="6"/>
  <c r="R161" i="7" s="1"/>
  <c r="T156" i="1" s="1"/>
  <c r="AD32" i="6"/>
  <c r="AD64" i="6"/>
  <c r="AD96" i="6"/>
  <c r="AD130" i="6"/>
  <c r="AD126" i="7" s="1"/>
  <c r="AF197" i="1" s="1"/>
  <c r="AD162" i="6"/>
  <c r="AD158" i="7" s="1"/>
  <c r="AF198" i="1" s="1"/>
  <c r="AD19" i="6"/>
  <c r="AD51" i="6"/>
  <c r="AD87" i="6"/>
  <c r="AD133" i="6"/>
  <c r="AD129" i="7" s="1"/>
  <c r="AF121" i="1" s="1"/>
  <c r="AD180" i="6"/>
  <c r="AD176" i="7" s="1"/>
  <c r="AF128" i="1" s="1"/>
  <c r="AD34" i="6"/>
  <c r="AD78" i="6"/>
  <c r="AD144" i="6"/>
  <c r="AD140" i="7" s="1"/>
  <c r="AF125" i="1" s="1"/>
  <c r="AD69" i="6"/>
  <c r="AD200" i="6"/>
  <c r="AA61" i="6"/>
  <c r="AA146" i="6"/>
  <c r="AA142" i="7" s="1"/>
  <c r="AC115" i="1" s="1"/>
  <c r="AA70" i="6"/>
  <c r="AN22" i="6"/>
  <c r="AN19" i="6"/>
  <c r="AD36" i="6"/>
  <c r="AD68" i="6"/>
  <c r="AD100" i="6"/>
  <c r="AD134" i="6"/>
  <c r="AD130" i="7" s="1"/>
  <c r="AF127" i="1" s="1"/>
  <c r="AD166" i="6"/>
  <c r="AD162" i="7" s="1"/>
  <c r="AF145" i="1" s="1"/>
  <c r="AD23" i="6"/>
  <c r="AD55" i="6"/>
  <c r="AD95" i="6"/>
  <c r="AD137" i="6"/>
  <c r="AD133" i="7" s="1"/>
  <c r="AF126" i="1" s="1"/>
  <c r="AD182" i="6"/>
  <c r="AD178" i="7" s="1"/>
  <c r="AF143" i="1" s="1"/>
  <c r="AD42" i="6"/>
  <c r="AD82" i="6"/>
  <c r="AD164" i="6"/>
  <c r="AD160" i="7" s="1"/>
  <c r="AF161" i="1" s="1"/>
  <c r="AD101" i="6"/>
  <c r="AD186" i="6"/>
  <c r="AD182" i="7" s="1"/>
  <c r="AF172" i="1" s="1"/>
  <c r="AA127" i="6"/>
  <c r="AA123" i="7" s="1"/>
  <c r="AC149" i="1" s="1"/>
  <c r="AA27" i="6"/>
  <c r="AA172" i="6"/>
  <c r="AA168" i="7" s="1"/>
  <c r="AC151" i="1" s="1"/>
  <c r="AN152" i="6"/>
  <c r="AN148" i="7" s="1"/>
  <c r="AP165" i="1" s="1"/>
  <c r="AN149" i="6"/>
  <c r="AN145" i="7" s="1"/>
  <c r="AP162" i="1" s="1"/>
  <c r="AD16" i="6"/>
  <c r="AD48" i="6"/>
  <c r="AD80" i="6"/>
  <c r="AD114" i="6"/>
  <c r="AD146" i="6"/>
  <c r="AD142" i="7" s="1"/>
  <c r="AF115" i="1" s="1"/>
  <c r="AD178" i="6"/>
  <c r="AD174" i="7" s="1"/>
  <c r="AF147" i="1" s="1"/>
  <c r="AD35" i="6"/>
  <c r="AD67" i="6"/>
  <c r="AD113" i="6"/>
  <c r="AD153" i="6"/>
  <c r="AD149" i="7" s="1"/>
  <c r="AF168" i="1" s="1"/>
  <c r="AD14" i="6"/>
  <c r="AD58" i="6"/>
  <c r="AD98" i="6"/>
  <c r="AD21" i="6"/>
  <c r="AD135" i="6"/>
  <c r="AD131" i="7" s="1"/>
  <c r="AF182" i="1" s="1"/>
  <c r="AA16" i="6"/>
  <c r="AA91" i="6"/>
  <c r="AN111" i="6"/>
  <c r="R88" i="6"/>
  <c r="AD197" i="6"/>
  <c r="AD193" i="7" s="1"/>
  <c r="AF169" i="1" s="1"/>
  <c r="AD198" i="6"/>
  <c r="AD194" i="7" s="1"/>
  <c r="AF191" i="1" s="1"/>
  <c r="AD199" i="6"/>
  <c r="AD195" i="7" s="1"/>
  <c r="AF141" i="1" s="1"/>
  <c r="AD183" i="6"/>
  <c r="AD179" i="7" s="1"/>
  <c r="AF148" i="1" s="1"/>
  <c r="AD196" i="6"/>
  <c r="AD192" i="7" s="1"/>
  <c r="AF159" i="1" s="1"/>
  <c r="AD174" i="6"/>
  <c r="AD170" i="7" s="1"/>
  <c r="AF152" i="1" s="1"/>
  <c r="AD163" i="6"/>
  <c r="AD159" i="7" s="1"/>
  <c r="AF154" i="1" s="1"/>
  <c r="AD147" i="6"/>
  <c r="AD143" i="7" s="1"/>
  <c r="AF142" i="1" s="1"/>
  <c r="AD131" i="6"/>
  <c r="AD127" i="7" s="1"/>
  <c r="AF131" i="1" s="1"/>
  <c r="AD115" i="6"/>
  <c r="AD97" i="6"/>
  <c r="AD81" i="6"/>
  <c r="AD65" i="6"/>
  <c r="AD49" i="6"/>
  <c r="AD33" i="6"/>
  <c r="AD17" i="6"/>
  <c r="AD168" i="6"/>
  <c r="AD164" i="7" s="1"/>
  <c r="AF153" i="1" s="1"/>
  <c r="AD152" i="6"/>
  <c r="AD148" i="7" s="1"/>
  <c r="AF165" i="1" s="1"/>
  <c r="AD136" i="6"/>
  <c r="AD132" i="7" s="1"/>
  <c r="AF184" i="1" s="1"/>
  <c r="AD120" i="6"/>
  <c r="AD102" i="6"/>
  <c r="AD86" i="6"/>
  <c r="AD70" i="6"/>
  <c r="AD54" i="6"/>
  <c r="AD38" i="6"/>
  <c r="AD22" i="6"/>
  <c r="AD6" i="6"/>
  <c r="AD173" i="6"/>
  <c r="AD169" i="7" s="1"/>
  <c r="AF173" i="1" s="1"/>
  <c r="AD157" i="6"/>
  <c r="AD153" i="7" s="1"/>
  <c r="AF132" i="1" s="1"/>
  <c r="AD141" i="6"/>
  <c r="AD137" i="7" s="1"/>
  <c r="AF150" i="1" s="1"/>
  <c r="AD125" i="6"/>
  <c r="AD121" i="7" s="1"/>
  <c r="AF134" i="1" s="1"/>
  <c r="AD109" i="6"/>
  <c r="AD91" i="6"/>
  <c r="AD75" i="6"/>
  <c r="AD193" i="6"/>
  <c r="AD189" i="7" s="1"/>
  <c r="AF196" i="1" s="1"/>
  <c r="AD194" i="6"/>
  <c r="AD190" i="7" s="1"/>
  <c r="AF155" i="1" s="1"/>
  <c r="AD195" i="6"/>
  <c r="AD191" i="7" s="1"/>
  <c r="AF163" i="1" s="1"/>
  <c r="AD179" i="6"/>
  <c r="AD175" i="7" s="1"/>
  <c r="AF189" i="1" s="1"/>
  <c r="AD192" i="6"/>
  <c r="AD188" i="7" s="1"/>
  <c r="AF195" i="1" s="1"/>
  <c r="AD172" i="6"/>
  <c r="AD168" i="7" s="1"/>
  <c r="AF151" i="1" s="1"/>
  <c r="AD159" i="6"/>
  <c r="AD155" i="7" s="1"/>
  <c r="AF137" i="1" s="1"/>
  <c r="AD143" i="6"/>
  <c r="AD139" i="7" s="1"/>
  <c r="AF180" i="1" s="1"/>
  <c r="AD127" i="6"/>
  <c r="AD123" i="7" s="1"/>
  <c r="AF149" i="1" s="1"/>
  <c r="AD111" i="6"/>
  <c r="AD93" i="6"/>
  <c r="AD77" i="6"/>
  <c r="AD61" i="6"/>
  <c r="AD189" i="6"/>
  <c r="AD185" i="7" s="1"/>
  <c r="AF190" i="1" s="1"/>
  <c r="AD190" i="6"/>
  <c r="AD186" i="7" s="1"/>
  <c r="AF192" i="1" s="1"/>
  <c r="AA190" i="6"/>
  <c r="AA186" i="7" s="1"/>
  <c r="AC192" i="1" s="1"/>
  <c r="AA191" i="6"/>
  <c r="AA187" i="7" s="1"/>
  <c r="AC194" i="1" s="1"/>
  <c r="AA192" i="6"/>
  <c r="AA188" i="7" s="1"/>
  <c r="AC195" i="1" s="1"/>
  <c r="AA176" i="6"/>
  <c r="AA172" i="7" s="1"/>
  <c r="AC183" i="1" s="1"/>
  <c r="AA193" i="6"/>
  <c r="AA189" i="7" s="1"/>
  <c r="AC196" i="1" s="1"/>
  <c r="AA173" i="6"/>
  <c r="AA169" i="7" s="1"/>
  <c r="AC173" i="1" s="1"/>
  <c r="AA156" i="6"/>
  <c r="AA152" i="7" s="1"/>
  <c r="AC167" i="1" s="1"/>
  <c r="AA140" i="6"/>
  <c r="AA136" i="7" s="1"/>
  <c r="AC175" i="1" s="1"/>
  <c r="AA124" i="6"/>
  <c r="AA120" i="7" s="1"/>
  <c r="AC135" i="1" s="1"/>
  <c r="AA108" i="6"/>
  <c r="AA90" i="6"/>
  <c r="AA74" i="6"/>
  <c r="AA58" i="6"/>
  <c r="AA42" i="6"/>
  <c r="AA198" i="6"/>
  <c r="AA194" i="7" s="1"/>
  <c r="AC191" i="1" s="1"/>
  <c r="AA199" i="6"/>
  <c r="AA195" i="7" s="1"/>
  <c r="AC141" i="1" s="1"/>
  <c r="AA200" i="6"/>
  <c r="AA184" i="6"/>
  <c r="AA180" i="7" s="1"/>
  <c r="AC170" i="1" s="1"/>
  <c r="AA201" i="6"/>
  <c r="AA197" i="7" s="1"/>
  <c r="AC174" i="1" s="1"/>
  <c r="AA182" i="6"/>
  <c r="AA178" i="7" s="1"/>
  <c r="AC143" i="1" s="1"/>
  <c r="AA164" i="6"/>
  <c r="AA160" i="7" s="1"/>
  <c r="AC161" i="1" s="1"/>
  <c r="AA148" i="6"/>
  <c r="AA144" i="7" s="1"/>
  <c r="AC177" i="1" s="1"/>
  <c r="AA132" i="6"/>
  <c r="AA128" i="7" s="1"/>
  <c r="AC164" i="1" s="1"/>
  <c r="AA116" i="6"/>
  <c r="AA98" i="6"/>
  <c r="AA82" i="6"/>
  <c r="AA66" i="6"/>
  <c r="AA50" i="6"/>
  <c r="AA34" i="6"/>
  <c r="AA194" i="6"/>
  <c r="AA190" i="7" s="1"/>
  <c r="AC155" i="1" s="1"/>
  <c r="AA196" i="6"/>
  <c r="AA192" i="7" s="1"/>
  <c r="AC159" i="1" s="1"/>
  <c r="AA197" i="6"/>
  <c r="AA193" i="7" s="1"/>
  <c r="AC169" i="1" s="1"/>
  <c r="AA160" i="6"/>
  <c r="AA156" i="7" s="1"/>
  <c r="AC144" i="1" s="1"/>
  <c r="AA128" i="6"/>
  <c r="AA124" i="7" s="1"/>
  <c r="AC104" i="1" s="1"/>
  <c r="AA94" i="6"/>
  <c r="AA62" i="6"/>
  <c r="AA30" i="6"/>
  <c r="AA14" i="6"/>
  <c r="AA169" i="6"/>
  <c r="AA165" i="7" s="1"/>
  <c r="AC158" i="1" s="1"/>
  <c r="AA153" i="6"/>
  <c r="AA149" i="7" s="1"/>
  <c r="AC168" i="1" s="1"/>
  <c r="AA137" i="6"/>
  <c r="AA133" i="7" s="1"/>
  <c r="AC126" i="1" s="1"/>
  <c r="AA121" i="6"/>
  <c r="AA103" i="6"/>
  <c r="AA87" i="6"/>
  <c r="AA71" i="6"/>
  <c r="AA55" i="6"/>
  <c r="AA39" i="6"/>
  <c r="AA23" i="6"/>
  <c r="AA7" i="6"/>
  <c r="AA174" i="6"/>
  <c r="AA170" i="7" s="1"/>
  <c r="AC152" i="1" s="1"/>
  <c r="AA158" i="6"/>
  <c r="AA154" i="7" s="1"/>
  <c r="AC136" i="1" s="1"/>
  <c r="AA142" i="6"/>
  <c r="AA138" i="7" s="1"/>
  <c r="AC157" i="1" s="1"/>
  <c r="AA126" i="6"/>
  <c r="AA122" i="7" s="1"/>
  <c r="AC166" i="1" s="1"/>
  <c r="AA110" i="6"/>
  <c r="AA92" i="6"/>
  <c r="AA76" i="6"/>
  <c r="AA60" i="6"/>
  <c r="AA44" i="6"/>
  <c r="AA28" i="6"/>
  <c r="AA12" i="6"/>
  <c r="AA171" i="6"/>
  <c r="AA167" i="7" s="1"/>
  <c r="AC146" i="1" s="1"/>
  <c r="AA155" i="6"/>
  <c r="AA151" i="7" s="1"/>
  <c r="AC188" i="1" s="1"/>
  <c r="AA139" i="6"/>
  <c r="AA135" i="7" s="1"/>
  <c r="AC176" i="1" s="1"/>
  <c r="AA123" i="6"/>
  <c r="AA119" i="7" s="1"/>
  <c r="AC139" i="1" s="1"/>
  <c r="AA107" i="6"/>
  <c r="AA89" i="6"/>
  <c r="AA73" i="6"/>
  <c r="AA57" i="6"/>
  <c r="AA41" i="6"/>
  <c r="AA25" i="6"/>
  <c r="AA9" i="6"/>
  <c r="AA186" i="6"/>
  <c r="AA182" i="7" s="1"/>
  <c r="AC172" i="1" s="1"/>
  <c r="AA188" i="6"/>
  <c r="AA184" i="7" s="1"/>
  <c r="AC187" i="1" s="1"/>
  <c r="AA189" i="6"/>
  <c r="AA185" i="7" s="1"/>
  <c r="AC190" i="1" s="1"/>
  <c r="AA152" i="6"/>
  <c r="AA148" i="7" s="1"/>
  <c r="AC165" i="1" s="1"/>
  <c r="AA120" i="6"/>
  <c r="AA86" i="6"/>
  <c r="AA54" i="6"/>
  <c r="AA26" i="6"/>
  <c r="AA10" i="6"/>
  <c r="AA165" i="6"/>
  <c r="AA161" i="7" s="1"/>
  <c r="AC156" i="1" s="1"/>
  <c r="AA149" i="6"/>
  <c r="AA145" i="7" s="1"/>
  <c r="AC162" i="1" s="1"/>
  <c r="AA133" i="6"/>
  <c r="AA129" i="7" s="1"/>
  <c r="AC121" i="1" s="1"/>
  <c r="AA117" i="6"/>
  <c r="AA99" i="6"/>
  <c r="AA83" i="6"/>
  <c r="AA67" i="6"/>
  <c r="AA51" i="6"/>
  <c r="AA35" i="6"/>
  <c r="AA19" i="6"/>
  <c r="AA185" i="6"/>
  <c r="AA181" i="7" s="1"/>
  <c r="AC160" i="1" s="1"/>
  <c r="AA170" i="6"/>
  <c r="AA166" i="7" s="1"/>
  <c r="AC133" i="1" s="1"/>
  <c r="AA154" i="6"/>
  <c r="AA150" i="7" s="1"/>
  <c r="AC124" i="1" s="1"/>
  <c r="AA138" i="6"/>
  <c r="AA134" i="7" s="1"/>
  <c r="AC138" i="1" s="1"/>
  <c r="AA122" i="6"/>
  <c r="AA106" i="6"/>
  <c r="AA88" i="6"/>
  <c r="AA72" i="6"/>
  <c r="AA56" i="6"/>
  <c r="AA40" i="6"/>
  <c r="AA24" i="6"/>
  <c r="AA8" i="6"/>
  <c r="AA167" i="6"/>
  <c r="AA163" i="7" s="1"/>
  <c r="AC171" i="1" s="1"/>
  <c r="AA151" i="6"/>
  <c r="AA147" i="7" s="1"/>
  <c r="AC130" i="1" s="1"/>
  <c r="AA135" i="6"/>
  <c r="AA131" i="7" s="1"/>
  <c r="AC182" i="1" s="1"/>
  <c r="AA119" i="6"/>
  <c r="AA101" i="6"/>
  <c r="AA85" i="6"/>
  <c r="AA69" i="6"/>
  <c r="AA53" i="6"/>
  <c r="AA37" i="6"/>
  <c r="AA21" i="6"/>
  <c r="AA195" i="6"/>
  <c r="AA191" i="7" s="1"/>
  <c r="AC163" i="1" s="1"/>
  <c r="AA180" i="6"/>
  <c r="AA176" i="7" s="1"/>
  <c r="AC128" i="1" s="1"/>
  <c r="AA175" i="6"/>
  <c r="AA171" i="7" s="1"/>
  <c r="AC178" i="1" s="1"/>
  <c r="AA144" i="6"/>
  <c r="AA140" i="7" s="1"/>
  <c r="AC125" i="1" s="1"/>
  <c r="AA112" i="6"/>
  <c r="AA78" i="6"/>
  <c r="AA46" i="6"/>
  <c r="AA22" i="6"/>
  <c r="AA6" i="6"/>
  <c r="AA161" i="6"/>
  <c r="AA157" i="7" s="1"/>
  <c r="AC179" i="1" s="1"/>
  <c r="AA145" i="6"/>
  <c r="AA141" i="7" s="1"/>
  <c r="AC123" i="1" s="1"/>
  <c r="AA129" i="6"/>
  <c r="AA125" i="7" s="1"/>
  <c r="AC193" i="1" s="1"/>
  <c r="AA113" i="6"/>
  <c r="AA95" i="6"/>
  <c r="AA79" i="6"/>
  <c r="AA63" i="6"/>
  <c r="AA47" i="6"/>
  <c r="AA31" i="6"/>
  <c r="AA15" i="6"/>
  <c r="AA183" i="6"/>
  <c r="AA179" i="7" s="1"/>
  <c r="AC148" i="1" s="1"/>
  <c r="AA166" i="6"/>
  <c r="AA162" i="7" s="1"/>
  <c r="AC145" i="1" s="1"/>
  <c r="AA150" i="6"/>
  <c r="AA146" i="7" s="1"/>
  <c r="AC186" i="1" s="1"/>
  <c r="AA134" i="6"/>
  <c r="AA130" i="7" s="1"/>
  <c r="AC127" i="1" s="1"/>
  <c r="AA118" i="6"/>
  <c r="AA100" i="6"/>
  <c r="AA84" i="6"/>
  <c r="AA68" i="6"/>
  <c r="AA52" i="6"/>
  <c r="AA36" i="6"/>
  <c r="AA20" i="6"/>
  <c r="AA179" i="6"/>
  <c r="AA175" i="7" s="1"/>
  <c r="AC189" i="1" s="1"/>
  <c r="AA163" i="6"/>
  <c r="AA159" i="7" s="1"/>
  <c r="AC154" i="1" s="1"/>
  <c r="AA147" i="6"/>
  <c r="AA143" i="7" s="1"/>
  <c r="AC142" i="1" s="1"/>
  <c r="AA131" i="6"/>
  <c r="AA127" i="7" s="1"/>
  <c r="AC131" i="1" s="1"/>
  <c r="AA115" i="6"/>
  <c r="AA97" i="6"/>
  <c r="AA81" i="6"/>
  <c r="AA65" i="6"/>
  <c r="AA49" i="6"/>
  <c r="AA33" i="6"/>
  <c r="AA17" i="6"/>
  <c r="AN191" i="6"/>
  <c r="AN187" i="7" s="1"/>
  <c r="AP194" i="1" s="1"/>
  <c r="AN192" i="6"/>
  <c r="AN188" i="7" s="1"/>
  <c r="AP195" i="1" s="1"/>
  <c r="AN197" i="6"/>
  <c r="AN193" i="7" s="1"/>
  <c r="AP169" i="1" s="1"/>
  <c r="AN181" i="6"/>
  <c r="AN177" i="7" s="1"/>
  <c r="AP140" i="1" s="1"/>
  <c r="AN194" i="6"/>
  <c r="AN190" i="7" s="1"/>
  <c r="AP155" i="1" s="1"/>
  <c r="AN176" i="6"/>
  <c r="AN172" i="7" s="1"/>
  <c r="AP183" i="1" s="1"/>
  <c r="AN161" i="6"/>
  <c r="AN157" i="7" s="1"/>
  <c r="AP179" i="1" s="1"/>
  <c r="AN145" i="6"/>
  <c r="AN141" i="7" s="1"/>
  <c r="AP123" i="1" s="1"/>
  <c r="AN129" i="6"/>
  <c r="AN125" i="7" s="1"/>
  <c r="AP193" i="1" s="1"/>
  <c r="AN113" i="6"/>
  <c r="AN95" i="6"/>
  <c r="AN79" i="6"/>
  <c r="AN63" i="6"/>
  <c r="AN47" i="6"/>
  <c r="AN31" i="6"/>
  <c r="AN15" i="6"/>
  <c r="AN172" i="6"/>
  <c r="AN168" i="7" s="1"/>
  <c r="AP151" i="1" s="1"/>
  <c r="AN158" i="6"/>
  <c r="AN154" i="7" s="1"/>
  <c r="AP136" i="1" s="1"/>
  <c r="AN142" i="6"/>
  <c r="AN138" i="7" s="1"/>
  <c r="AP157" i="1" s="1"/>
  <c r="AN126" i="6"/>
  <c r="AN122" i="7" s="1"/>
  <c r="AP166" i="1" s="1"/>
  <c r="AN110" i="6"/>
  <c r="AN92" i="6"/>
  <c r="AN76" i="6"/>
  <c r="AN60" i="6"/>
  <c r="AN44" i="6"/>
  <c r="AN28" i="6"/>
  <c r="AN12" i="6"/>
  <c r="AN171" i="6"/>
  <c r="AN167" i="7" s="1"/>
  <c r="AP146" i="1" s="1"/>
  <c r="AN155" i="6"/>
  <c r="AN151" i="7" s="1"/>
  <c r="AP188" i="1" s="1"/>
  <c r="AN139" i="6"/>
  <c r="AN135" i="7" s="1"/>
  <c r="AP176" i="1" s="1"/>
  <c r="AN123" i="6"/>
  <c r="AN119" i="7" s="1"/>
  <c r="AP139" i="1" s="1"/>
  <c r="AN107" i="6"/>
  <c r="AN89" i="6"/>
  <c r="AN73" i="6"/>
  <c r="AN57" i="6"/>
  <c r="AN41" i="6"/>
  <c r="AN25" i="6"/>
  <c r="AN9" i="6"/>
  <c r="AN164" i="6"/>
  <c r="AN160" i="7" s="1"/>
  <c r="AP161" i="1" s="1"/>
  <c r="AN148" i="6"/>
  <c r="AN144" i="7" s="1"/>
  <c r="AP177" i="1" s="1"/>
  <c r="AN132" i="6"/>
  <c r="AN128" i="7" s="1"/>
  <c r="AP164" i="1" s="1"/>
  <c r="AN116" i="6"/>
  <c r="AN98" i="6"/>
  <c r="AN82" i="6"/>
  <c r="AN66" i="6"/>
  <c r="AN50" i="6"/>
  <c r="AN34" i="6"/>
  <c r="AN18" i="6"/>
  <c r="AN199" i="6"/>
  <c r="AN195" i="7" s="1"/>
  <c r="AP141" i="1" s="1"/>
  <c r="AN200" i="6"/>
  <c r="AN184" i="6"/>
  <c r="AN180" i="7" s="1"/>
  <c r="AP170" i="1" s="1"/>
  <c r="AN189" i="6"/>
  <c r="AN185" i="7" s="1"/>
  <c r="AP190" i="1" s="1"/>
  <c r="AN173" i="6"/>
  <c r="AN169" i="7" s="1"/>
  <c r="AP173" i="1" s="1"/>
  <c r="AN186" i="6"/>
  <c r="AN182" i="7" s="1"/>
  <c r="AP172" i="1" s="1"/>
  <c r="AN169" i="6"/>
  <c r="AN165" i="7" s="1"/>
  <c r="AP158" i="1" s="1"/>
  <c r="AN153" i="6"/>
  <c r="AN149" i="7" s="1"/>
  <c r="AP168" i="1" s="1"/>
  <c r="AN137" i="6"/>
  <c r="AN133" i="7" s="1"/>
  <c r="AP126" i="1" s="1"/>
  <c r="AN121" i="6"/>
  <c r="AN103" i="6"/>
  <c r="AN87" i="6"/>
  <c r="AN71" i="6"/>
  <c r="AN55" i="6"/>
  <c r="AN39" i="6"/>
  <c r="AN23" i="6"/>
  <c r="AN7" i="6"/>
  <c r="AN166" i="6"/>
  <c r="AN162" i="7" s="1"/>
  <c r="AP145" i="1" s="1"/>
  <c r="AN150" i="6"/>
  <c r="AN146" i="7" s="1"/>
  <c r="AP186" i="1" s="1"/>
  <c r="AN134" i="6"/>
  <c r="AN130" i="7" s="1"/>
  <c r="AP127" i="1" s="1"/>
  <c r="AN118" i="6"/>
  <c r="AN100" i="6"/>
  <c r="AN84" i="6"/>
  <c r="AN68" i="6"/>
  <c r="AN52" i="6"/>
  <c r="AN36" i="6"/>
  <c r="AN20" i="6"/>
  <c r="AN182" i="6"/>
  <c r="AN178" i="7" s="1"/>
  <c r="AP143" i="1" s="1"/>
  <c r="AN163" i="6"/>
  <c r="AN159" i="7" s="1"/>
  <c r="AP154" i="1" s="1"/>
  <c r="AN147" i="6"/>
  <c r="AN143" i="7" s="1"/>
  <c r="AP142" i="1" s="1"/>
  <c r="AN131" i="6"/>
  <c r="AN127" i="7" s="1"/>
  <c r="AP131" i="1" s="1"/>
  <c r="AN115" i="6"/>
  <c r="AN97" i="6"/>
  <c r="AN81" i="6"/>
  <c r="AN65" i="6"/>
  <c r="AN49" i="6"/>
  <c r="AN33" i="6"/>
  <c r="AN17" i="6"/>
  <c r="AN178" i="6"/>
  <c r="AN174" i="7" s="1"/>
  <c r="AP147" i="1" s="1"/>
  <c r="AN156" i="6"/>
  <c r="AN152" i="7" s="1"/>
  <c r="AP167" i="1" s="1"/>
  <c r="AN140" i="6"/>
  <c r="AN136" i="7" s="1"/>
  <c r="AP175" i="1" s="1"/>
  <c r="AN124" i="6"/>
  <c r="AN120" i="7" s="1"/>
  <c r="AP135" i="1" s="1"/>
  <c r="AN108" i="6"/>
  <c r="AN90" i="6"/>
  <c r="AN74" i="6"/>
  <c r="AN58" i="6"/>
  <c r="AN42" i="6"/>
  <c r="AN26" i="6"/>
  <c r="AN10" i="6"/>
  <c r="AN188" i="6"/>
  <c r="AN184" i="7" s="1"/>
  <c r="AP187" i="1" s="1"/>
  <c r="AN177" i="6"/>
  <c r="AN173" i="7" s="1"/>
  <c r="AP185" i="1" s="1"/>
  <c r="AN174" i="6"/>
  <c r="AN170" i="7" s="1"/>
  <c r="AP152" i="1" s="1"/>
  <c r="AN141" i="6"/>
  <c r="AN137" i="7" s="1"/>
  <c r="AP150" i="1" s="1"/>
  <c r="AN109" i="6"/>
  <c r="AN75" i="6"/>
  <c r="AN43" i="6"/>
  <c r="AN11" i="6"/>
  <c r="AN154" i="6"/>
  <c r="AN150" i="7" s="1"/>
  <c r="AP124" i="1" s="1"/>
  <c r="AN122" i="6"/>
  <c r="AN88" i="6"/>
  <c r="AN56" i="6"/>
  <c r="AN24" i="6"/>
  <c r="AN167" i="6"/>
  <c r="AN163" i="7" s="1"/>
  <c r="AP171" i="1" s="1"/>
  <c r="AN135" i="6"/>
  <c r="AN131" i="7" s="1"/>
  <c r="AP182" i="1" s="1"/>
  <c r="AN101" i="6"/>
  <c r="AN69" i="6"/>
  <c r="AN37" i="6"/>
  <c r="AN180" i="6"/>
  <c r="AN176" i="7" s="1"/>
  <c r="AP128" i="1" s="1"/>
  <c r="AN144" i="6"/>
  <c r="AN140" i="7" s="1"/>
  <c r="AP125" i="1" s="1"/>
  <c r="AN112" i="6"/>
  <c r="AN78" i="6"/>
  <c r="AN46" i="6"/>
  <c r="AN14" i="6"/>
  <c r="AN195" i="6"/>
  <c r="AN191" i="7" s="1"/>
  <c r="AP163" i="1" s="1"/>
  <c r="AN201" i="6"/>
  <c r="AN197" i="7" s="1"/>
  <c r="AP174" i="1" s="1"/>
  <c r="AN198" i="6"/>
  <c r="AN194" i="7" s="1"/>
  <c r="AP191" i="1" s="1"/>
  <c r="AN165" i="6"/>
  <c r="AN161" i="7" s="1"/>
  <c r="AP156" i="1" s="1"/>
  <c r="AN133" i="6"/>
  <c r="AN129" i="7" s="1"/>
  <c r="AP121" i="1" s="1"/>
  <c r="AN99" i="6"/>
  <c r="AN67" i="6"/>
  <c r="AN35" i="6"/>
  <c r="AN179" i="6"/>
  <c r="AN175" i="7" s="1"/>
  <c r="AP189" i="1" s="1"/>
  <c r="AN146" i="6"/>
  <c r="AN142" i="7" s="1"/>
  <c r="AP115" i="1" s="1"/>
  <c r="AN114" i="6"/>
  <c r="AN80" i="6"/>
  <c r="AN48" i="6"/>
  <c r="AN16" i="6"/>
  <c r="AN159" i="6"/>
  <c r="AN155" i="7" s="1"/>
  <c r="AP137" i="1" s="1"/>
  <c r="AN127" i="6"/>
  <c r="AN123" i="7" s="1"/>
  <c r="AP149" i="1" s="1"/>
  <c r="AN93" i="6"/>
  <c r="AN61" i="6"/>
  <c r="AN29" i="6"/>
  <c r="AN168" i="6"/>
  <c r="AN164" i="7" s="1"/>
  <c r="AP153" i="1" s="1"/>
  <c r="AN136" i="6"/>
  <c r="AN132" i="7" s="1"/>
  <c r="AP184" i="1" s="1"/>
  <c r="AN102" i="6"/>
  <c r="AN70" i="6"/>
  <c r="AN38" i="6"/>
  <c r="AN6" i="6"/>
  <c r="AN187" i="6"/>
  <c r="AN183" i="7" s="1"/>
  <c r="AP181" i="1" s="1"/>
  <c r="AN193" i="6"/>
  <c r="AN189" i="7" s="1"/>
  <c r="AP196" i="1" s="1"/>
  <c r="AN190" i="6"/>
  <c r="AN186" i="7" s="1"/>
  <c r="AP192" i="1" s="1"/>
  <c r="AN157" i="6"/>
  <c r="AN153" i="7" s="1"/>
  <c r="AP132" i="1" s="1"/>
  <c r="AN125" i="6"/>
  <c r="AN121" i="7" s="1"/>
  <c r="AP134" i="1" s="1"/>
  <c r="AN91" i="6"/>
  <c r="AN59" i="6"/>
  <c r="AN27" i="6"/>
  <c r="AN170" i="6"/>
  <c r="AN166" i="7" s="1"/>
  <c r="AP133" i="1" s="1"/>
  <c r="AN138" i="6"/>
  <c r="AN134" i="7" s="1"/>
  <c r="AP138" i="1" s="1"/>
  <c r="AN106" i="6"/>
  <c r="AN72" i="6"/>
  <c r="AN40" i="6"/>
  <c r="AN8" i="6"/>
  <c r="AN151" i="6"/>
  <c r="AN147" i="7" s="1"/>
  <c r="AP130" i="1" s="1"/>
  <c r="AN119" i="6"/>
  <c r="AN85" i="6"/>
  <c r="AN53" i="6"/>
  <c r="AN21" i="6"/>
  <c r="AN160" i="6"/>
  <c r="AN156" i="7" s="1"/>
  <c r="AP144" i="1" s="1"/>
  <c r="AN128" i="6"/>
  <c r="AN124" i="7" s="1"/>
  <c r="AP104" i="1" s="1"/>
  <c r="AN94" i="6"/>
  <c r="AN62" i="6"/>
  <c r="AN30" i="6"/>
  <c r="R193" i="6"/>
  <c r="R189" i="7" s="1"/>
  <c r="T196" i="1" s="1"/>
  <c r="R194" i="6"/>
  <c r="R190" i="7" s="1"/>
  <c r="T155" i="1" s="1"/>
  <c r="R195" i="6"/>
  <c r="R191" i="7" s="1"/>
  <c r="T163" i="1" s="1"/>
  <c r="R179" i="6"/>
  <c r="R175" i="7" s="1"/>
  <c r="T189" i="1" s="1"/>
  <c r="R192" i="6"/>
  <c r="R188" i="7" s="1"/>
  <c r="T195" i="1" s="1"/>
  <c r="R171" i="6"/>
  <c r="R167" i="7" s="1"/>
  <c r="T146" i="1" s="1"/>
  <c r="R155" i="6"/>
  <c r="R151" i="7" s="1"/>
  <c r="T188" i="1" s="1"/>
  <c r="R139" i="6"/>
  <c r="R135" i="7" s="1"/>
  <c r="T176" i="1" s="1"/>
  <c r="R123" i="6"/>
  <c r="R119" i="7" s="1"/>
  <c r="T139" i="1" s="1"/>
  <c r="R107" i="6"/>
  <c r="R89" i="6"/>
  <c r="R73" i="6"/>
  <c r="R57" i="6"/>
  <c r="R41" i="6"/>
  <c r="R25" i="6"/>
  <c r="R9" i="6"/>
  <c r="R168" i="6"/>
  <c r="R164" i="7" s="1"/>
  <c r="T153" i="1" s="1"/>
  <c r="R152" i="6"/>
  <c r="R148" i="7" s="1"/>
  <c r="T165" i="1" s="1"/>
  <c r="R136" i="6"/>
  <c r="R132" i="7" s="1"/>
  <c r="T184" i="1" s="1"/>
  <c r="R120" i="6"/>
  <c r="R102" i="6"/>
  <c r="R86" i="6"/>
  <c r="R70" i="6"/>
  <c r="R54" i="6"/>
  <c r="R38" i="6"/>
  <c r="R22" i="6"/>
  <c r="R6" i="6"/>
  <c r="R161" i="6"/>
  <c r="R157" i="7" s="1"/>
  <c r="T179" i="1" s="1"/>
  <c r="R145" i="6"/>
  <c r="R141" i="7" s="1"/>
  <c r="T123" i="1" s="1"/>
  <c r="R129" i="6"/>
  <c r="R125" i="7" s="1"/>
  <c r="T193" i="1" s="1"/>
  <c r="R113" i="6"/>
  <c r="R95" i="6"/>
  <c r="R79" i="6"/>
  <c r="R63" i="6"/>
  <c r="R47" i="6"/>
  <c r="R31" i="6"/>
  <c r="R15" i="6"/>
  <c r="R182" i="6"/>
  <c r="R178" i="7" s="1"/>
  <c r="T143" i="1" s="1"/>
  <c r="R166" i="6"/>
  <c r="R162" i="7" s="1"/>
  <c r="T145" i="1" s="1"/>
  <c r="R150" i="6"/>
  <c r="R146" i="7" s="1"/>
  <c r="T186" i="1" s="1"/>
  <c r="R134" i="6"/>
  <c r="R130" i="7" s="1"/>
  <c r="T127" i="1" s="1"/>
  <c r="R118" i="6"/>
  <c r="R100" i="6"/>
  <c r="R84" i="6"/>
  <c r="R68" i="6"/>
  <c r="R52" i="6"/>
  <c r="R36" i="6"/>
  <c r="R20" i="6"/>
  <c r="R189" i="6"/>
  <c r="R185" i="7" s="1"/>
  <c r="T190" i="1" s="1"/>
  <c r="R190" i="6"/>
  <c r="R186" i="7" s="1"/>
  <c r="T192" i="1" s="1"/>
  <c r="R191" i="6"/>
  <c r="R187" i="7" s="1"/>
  <c r="T194" i="1" s="1"/>
  <c r="R175" i="6"/>
  <c r="R171" i="7" s="1"/>
  <c r="T178" i="1" s="1"/>
  <c r="R188" i="6"/>
  <c r="R184" i="7" s="1"/>
  <c r="T187" i="1" s="1"/>
  <c r="R167" i="6"/>
  <c r="R163" i="7" s="1"/>
  <c r="T171" i="1" s="1"/>
  <c r="R151" i="6"/>
  <c r="R147" i="7" s="1"/>
  <c r="T130" i="1" s="1"/>
  <c r="R135" i="6"/>
  <c r="R131" i="7" s="1"/>
  <c r="T182" i="1" s="1"/>
  <c r="R119" i="6"/>
  <c r="R101" i="6"/>
  <c r="R85" i="6"/>
  <c r="R69" i="6"/>
  <c r="R53" i="6"/>
  <c r="R37" i="6"/>
  <c r="R21" i="6"/>
  <c r="R181" i="6"/>
  <c r="R177" i="7" s="1"/>
  <c r="T140" i="1" s="1"/>
  <c r="R164" i="6"/>
  <c r="R160" i="7" s="1"/>
  <c r="T161" i="1" s="1"/>
  <c r="R148" i="6"/>
  <c r="R144" i="7" s="1"/>
  <c r="T177" i="1" s="1"/>
  <c r="R132" i="6"/>
  <c r="R128" i="7" s="1"/>
  <c r="T164" i="1" s="1"/>
  <c r="R116" i="6"/>
  <c r="R98" i="6"/>
  <c r="R82" i="6"/>
  <c r="R66" i="6"/>
  <c r="R50" i="6"/>
  <c r="R34" i="6"/>
  <c r="R18" i="6"/>
  <c r="R177" i="6"/>
  <c r="R173" i="7" s="1"/>
  <c r="T185" i="1" s="1"/>
  <c r="R157" i="6"/>
  <c r="R153" i="7" s="1"/>
  <c r="T132" i="1" s="1"/>
  <c r="R141" i="6"/>
  <c r="R137" i="7" s="1"/>
  <c r="T150" i="1" s="1"/>
  <c r="R125" i="6"/>
  <c r="R121" i="7" s="1"/>
  <c r="T134" i="1" s="1"/>
  <c r="R109" i="6"/>
  <c r="R91" i="6"/>
  <c r="R75" i="6"/>
  <c r="R59" i="6"/>
  <c r="R43" i="6"/>
  <c r="R27" i="6"/>
  <c r="R11" i="6"/>
  <c r="R180" i="6"/>
  <c r="R176" i="7" s="1"/>
  <c r="T128" i="1" s="1"/>
  <c r="R162" i="6"/>
  <c r="R158" i="7" s="1"/>
  <c r="T198" i="1" s="1"/>
  <c r="R146" i="6"/>
  <c r="R142" i="7" s="1"/>
  <c r="T115" i="1" s="1"/>
  <c r="R130" i="6"/>
  <c r="R126" i="7" s="1"/>
  <c r="T197" i="1" s="1"/>
  <c r="R114" i="6"/>
  <c r="R96" i="6"/>
  <c r="R80" i="6"/>
  <c r="R64" i="6"/>
  <c r="R48" i="6"/>
  <c r="R32" i="6"/>
  <c r="R16" i="6"/>
  <c r="R201" i="6"/>
  <c r="R197" i="7" s="1"/>
  <c r="T174" i="1" s="1"/>
  <c r="R185" i="6"/>
  <c r="R181" i="7" s="1"/>
  <c r="T160" i="1" s="1"/>
  <c r="R186" i="6"/>
  <c r="R182" i="7" s="1"/>
  <c r="T172" i="1" s="1"/>
  <c r="R187" i="6"/>
  <c r="R183" i="7" s="1"/>
  <c r="T181" i="1" s="1"/>
  <c r="R200" i="6"/>
  <c r="R178" i="6"/>
  <c r="R174" i="7" s="1"/>
  <c r="T147" i="1" s="1"/>
  <c r="R163" i="6"/>
  <c r="R159" i="7" s="1"/>
  <c r="T154" i="1" s="1"/>
  <c r="R147" i="6"/>
  <c r="R143" i="7" s="1"/>
  <c r="T142" i="1" s="1"/>
  <c r="R131" i="6"/>
  <c r="R127" i="7" s="1"/>
  <c r="T131" i="1" s="1"/>
  <c r="R115" i="6"/>
  <c r="R97" i="6"/>
  <c r="R81" i="6"/>
  <c r="R65" i="6"/>
  <c r="R49" i="6"/>
  <c r="R33" i="6"/>
  <c r="R17" i="6"/>
  <c r="R174" i="6"/>
  <c r="R170" i="7" s="1"/>
  <c r="T152" i="1" s="1"/>
  <c r="R160" i="6"/>
  <c r="R156" i="7" s="1"/>
  <c r="T144" i="1" s="1"/>
  <c r="R144" i="6"/>
  <c r="R140" i="7" s="1"/>
  <c r="T125" i="1" s="1"/>
  <c r="R128" i="6"/>
  <c r="R124" i="7" s="1"/>
  <c r="T104" i="1" s="1"/>
  <c r="R112" i="6"/>
  <c r="R94" i="6"/>
  <c r="R78" i="6"/>
  <c r="R62" i="6"/>
  <c r="R46" i="6"/>
  <c r="R30" i="6"/>
  <c r="R14" i="6"/>
  <c r="R169" i="6"/>
  <c r="R165" i="7" s="1"/>
  <c r="T158" i="1" s="1"/>
  <c r="R153" i="6"/>
  <c r="R149" i="7" s="1"/>
  <c r="T168" i="1" s="1"/>
  <c r="R137" i="6"/>
  <c r="R133" i="7" s="1"/>
  <c r="T126" i="1" s="1"/>
  <c r="R121" i="6"/>
  <c r="R103" i="6"/>
  <c r="R87" i="6"/>
  <c r="R71" i="6"/>
  <c r="R55" i="6"/>
  <c r="R39" i="6"/>
  <c r="R23" i="6"/>
  <c r="R7" i="6"/>
  <c r="R173" i="6"/>
  <c r="R169" i="7" s="1"/>
  <c r="T173" i="1" s="1"/>
  <c r="R158" i="6"/>
  <c r="R154" i="7" s="1"/>
  <c r="T136" i="1" s="1"/>
  <c r="R142" i="6"/>
  <c r="R138" i="7" s="1"/>
  <c r="T157" i="1" s="1"/>
  <c r="R126" i="6"/>
  <c r="R122" i="7" s="1"/>
  <c r="T166" i="1" s="1"/>
  <c r="R110" i="6"/>
  <c r="R92" i="6"/>
  <c r="R76" i="6"/>
  <c r="R60" i="6"/>
  <c r="R44" i="6"/>
  <c r="R28" i="6"/>
  <c r="R197" i="6"/>
  <c r="R193" i="7" s="1"/>
  <c r="T169" i="1" s="1"/>
  <c r="R196" i="6"/>
  <c r="R192" i="7" s="1"/>
  <c r="T159" i="1" s="1"/>
  <c r="R127" i="6"/>
  <c r="R123" i="7" s="1"/>
  <c r="T149" i="1" s="1"/>
  <c r="R61" i="6"/>
  <c r="R172" i="6"/>
  <c r="R168" i="7" s="1"/>
  <c r="T151" i="1" s="1"/>
  <c r="R108" i="6"/>
  <c r="R42" i="6"/>
  <c r="R149" i="6"/>
  <c r="R145" i="7" s="1"/>
  <c r="T162" i="1" s="1"/>
  <c r="R83" i="6"/>
  <c r="R19" i="6"/>
  <c r="R138" i="6"/>
  <c r="R134" i="7" s="1"/>
  <c r="T138" i="1" s="1"/>
  <c r="R72" i="6"/>
  <c r="R12" i="6"/>
  <c r="R198" i="6"/>
  <c r="R194" i="7" s="1"/>
  <c r="T191" i="1" s="1"/>
  <c r="R176" i="6"/>
  <c r="R172" i="7" s="1"/>
  <c r="T183" i="1" s="1"/>
  <c r="R111" i="6"/>
  <c r="R45" i="6"/>
  <c r="R156" i="6"/>
  <c r="R152" i="7" s="1"/>
  <c r="T167" i="1" s="1"/>
  <c r="R90" i="6"/>
  <c r="R26" i="6"/>
  <c r="R133" i="6"/>
  <c r="R129" i="7" s="1"/>
  <c r="T121" i="1" s="1"/>
  <c r="R67" i="6"/>
  <c r="R184" i="6"/>
  <c r="R180" i="7" s="1"/>
  <c r="T170" i="1" s="1"/>
  <c r="R122" i="6"/>
  <c r="R56" i="6"/>
  <c r="R8" i="6"/>
  <c r="R199" i="6"/>
  <c r="R195" i="7" s="1"/>
  <c r="T141" i="1" s="1"/>
  <c r="R159" i="6"/>
  <c r="R155" i="7" s="1"/>
  <c r="T137" i="1" s="1"/>
  <c r="R93" i="6"/>
  <c r="R29" i="6"/>
  <c r="R140" i="6"/>
  <c r="R136" i="7" s="1"/>
  <c r="T175" i="1" s="1"/>
  <c r="R74" i="6"/>
  <c r="R10" i="6"/>
  <c r="R117" i="6"/>
  <c r="R51" i="6"/>
  <c r="R170" i="6"/>
  <c r="R166" i="7" s="1"/>
  <c r="T133" i="1" s="1"/>
  <c r="R106" i="6"/>
  <c r="R40" i="6"/>
  <c r="R13" i="6"/>
  <c r="R99" i="6"/>
  <c r="R24" i="6"/>
  <c r="R183" i="6"/>
  <c r="R179" i="7" s="1"/>
  <c r="T148" i="1" s="1"/>
  <c r="R124" i="6"/>
  <c r="R120" i="7" s="1"/>
  <c r="T135" i="1" s="1"/>
  <c r="R35" i="6"/>
  <c r="R143" i="6"/>
  <c r="R139" i="7" s="1"/>
  <c r="T180" i="1" s="1"/>
  <c r="R58" i="6"/>
  <c r="R154" i="6"/>
  <c r="R150" i="7" s="1"/>
  <c r="T124" i="1" s="1"/>
  <c r="AE180" i="6"/>
  <c r="AE176" i="7" s="1"/>
  <c r="AG128" i="1" s="1"/>
  <c r="AE140" i="6"/>
  <c r="AE136" i="7" s="1"/>
  <c r="AG175" i="1" s="1"/>
  <c r="AE74" i="6"/>
  <c r="AE10" i="6"/>
  <c r="AE129" i="6"/>
  <c r="AE125" i="7" s="1"/>
  <c r="AG193" i="1" s="1"/>
  <c r="AE63" i="6"/>
  <c r="AE170" i="6"/>
  <c r="AE166" i="7" s="1"/>
  <c r="AG133" i="1" s="1"/>
  <c r="AE134" i="6"/>
  <c r="AE130" i="7" s="1"/>
  <c r="AG127" i="1" s="1"/>
  <c r="AE118" i="6"/>
  <c r="AE100" i="6"/>
  <c r="AE84" i="6"/>
  <c r="AE68" i="6"/>
  <c r="AE52" i="6"/>
  <c r="AE36" i="6"/>
  <c r="AE20" i="6"/>
  <c r="AE183" i="6"/>
  <c r="AE179" i="7" s="1"/>
  <c r="AG148" i="1" s="1"/>
  <c r="AE167" i="6"/>
  <c r="AE163" i="7" s="1"/>
  <c r="AG171" i="1" s="1"/>
  <c r="AE151" i="6"/>
  <c r="AE147" i="7" s="1"/>
  <c r="AG130" i="1" s="1"/>
  <c r="AE135" i="6"/>
  <c r="AE131" i="7" s="1"/>
  <c r="AG182" i="1" s="1"/>
  <c r="AE119" i="6"/>
  <c r="AE101" i="6"/>
  <c r="AE85" i="6"/>
  <c r="AE69" i="6"/>
  <c r="AE53" i="6"/>
  <c r="AE37" i="6"/>
  <c r="AE21" i="6"/>
  <c r="AE194" i="6"/>
  <c r="AE190" i="7" s="1"/>
  <c r="AG155" i="1" s="1"/>
  <c r="AE197" i="6"/>
  <c r="AE193" i="7" s="1"/>
  <c r="AG169" i="1" s="1"/>
  <c r="AE124" i="6"/>
  <c r="AE120" i="7" s="1"/>
  <c r="AG135" i="1" s="1"/>
  <c r="AE58" i="6"/>
  <c r="AE175" i="6"/>
  <c r="AE171" i="7" s="1"/>
  <c r="AG178" i="1" s="1"/>
  <c r="AE113" i="6"/>
  <c r="AE47" i="6"/>
  <c r="AE154" i="6"/>
  <c r="AE150" i="7" s="1"/>
  <c r="AG124" i="1" s="1"/>
  <c r="AE130" i="6"/>
  <c r="AE126" i="7" s="1"/>
  <c r="AG197" i="1" s="1"/>
  <c r="AE114" i="6"/>
  <c r="AE96" i="6"/>
  <c r="AE80" i="6"/>
  <c r="AE64" i="6"/>
  <c r="AE48" i="6"/>
  <c r="AE32" i="6"/>
  <c r="AE16" i="6"/>
  <c r="AE181" i="6"/>
  <c r="AE177" i="7" s="1"/>
  <c r="AG140" i="1" s="1"/>
  <c r="AE163" i="6"/>
  <c r="AE159" i="7" s="1"/>
  <c r="AG154" i="1" s="1"/>
  <c r="AE147" i="6"/>
  <c r="AE143" i="7" s="1"/>
  <c r="AG142" i="1" s="1"/>
  <c r="AE131" i="6"/>
  <c r="AE127" i="7" s="1"/>
  <c r="AG131" i="1" s="1"/>
  <c r="AE115" i="6"/>
  <c r="AE97" i="6"/>
  <c r="AE81" i="6"/>
  <c r="AE65" i="6"/>
  <c r="AE49" i="6"/>
  <c r="AE33" i="6"/>
  <c r="AE17" i="6"/>
  <c r="AE195" i="6"/>
  <c r="AE191" i="7" s="1"/>
  <c r="AG163" i="1" s="1"/>
  <c r="AE177" i="6"/>
  <c r="AE173" i="7" s="1"/>
  <c r="AG185" i="1" s="1"/>
  <c r="AE108" i="6"/>
  <c r="AE42" i="6"/>
  <c r="AE161" i="6"/>
  <c r="AE157" i="7" s="1"/>
  <c r="AG179" i="1" s="1"/>
  <c r="AE95" i="6"/>
  <c r="AE31" i="6"/>
  <c r="AE142" i="6"/>
  <c r="AE138" i="7" s="1"/>
  <c r="AG157" i="1" s="1"/>
  <c r="AE126" i="6"/>
  <c r="AE122" i="7" s="1"/>
  <c r="AG166" i="1" s="1"/>
  <c r="AE110" i="6"/>
  <c r="AE92" i="6"/>
  <c r="AE76" i="6"/>
  <c r="AE60" i="6"/>
  <c r="AE44" i="6"/>
  <c r="AE28" i="6"/>
  <c r="AE12" i="6"/>
  <c r="AE174" i="6"/>
  <c r="AE170" i="7" s="1"/>
  <c r="AG152" i="1" s="1"/>
  <c r="AE159" i="6"/>
  <c r="AE155" i="7" s="1"/>
  <c r="AG137" i="1" s="1"/>
  <c r="AE143" i="6"/>
  <c r="AE139" i="7" s="1"/>
  <c r="AG180" i="1" s="1"/>
  <c r="AE127" i="6"/>
  <c r="AE123" i="7" s="1"/>
  <c r="AG149" i="1" s="1"/>
  <c r="AE111" i="6"/>
  <c r="AE93" i="6"/>
  <c r="AE77" i="6"/>
  <c r="AE61" i="6"/>
  <c r="AE45" i="6"/>
  <c r="AE29" i="6"/>
  <c r="AE13" i="6"/>
  <c r="AE156" i="6"/>
  <c r="AE152" i="7" s="1"/>
  <c r="AG167" i="1" s="1"/>
  <c r="AE79" i="6"/>
  <c r="AE106" i="6"/>
  <c r="AE40" i="6"/>
  <c r="AE155" i="6"/>
  <c r="AE151" i="7" s="1"/>
  <c r="AG188" i="1" s="1"/>
  <c r="AE89" i="6"/>
  <c r="AE25" i="6"/>
  <c r="AE90" i="6"/>
  <c r="AE15" i="6"/>
  <c r="AE88" i="6"/>
  <c r="AE24" i="6"/>
  <c r="AE139" i="6"/>
  <c r="AE135" i="7" s="1"/>
  <c r="AG176" i="1" s="1"/>
  <c r="AE73" i="6"/>
  <c r="AE9" i="6"/>
  <c r="AE26" i="6"/>
  <c r="AE138" i="6"/>
  <c r="AE134" i="7" s="1"/>
  <c r="AG138" i="1" s="1"/>
  <c r="AE72" i="6"/>
  <c r="AE8" i="6"/>
  <c r="AE123" i="6"/>
  <c r="AE119" i="7" s="1"/>
  <c r="AG139" i="1" s="1"/>
  <c r="AE57" i="6"/>
  <c r="AE196" i="6"/>
  <c r="AE192" i="7" s="1"/>
  <c r="AG159" i="1" s="1"/>
  <c r="AE171" i="6"/>
  <c r="AE167" i="7" s="1"/>
  <c r="AG146" i="1" s="1"/>
  <c r="AE145" i="6"/>
  <c r="AE141" i="7" s="1"/>
  <c r="AG123" i="1" s="1"/>
  <c r="AE107" i="6"/>
  <c r="AE122" i="6"/>
  <c r="AE41" i="6"/>
  <c r="AR185" i="6"/>
  <c r="AR181" i="7" s="1"/>
  <c r="AT160" i="1" s="1"/>
  <c r="AR129" i="6"/>
  <c r="AR125" i="7" s="1"/>
  <c r="AT193" i="1" s="1"/>
  <c r="AR47" i="6"/>
  <c r="AR130" i="6"/>
  <c r="AR126" i="7" s="1"/>
  <c r="AT197" i="1" s="1"/>
  <c r="AR48" i="6"/>
  <c r="AR143" i="6"/>
  <c r="AR139" i="7" s="1"/>
  <c r="AT180" i="1" s="1"/>
  <c r="AR45" i="6"/>
  <c r="AR136" i="6"/>
  <c r="AR132" i="7" s="1"/>
  <c r="AT184" i="1" s="1"/>
  <c r="AR54" i="6"/>
  <c r="AR198" i="6"/>
  <c r="AR194" i="7" s="1"/>
  <c r="AT191" i="1" s="1"/>
  <c r="AR113" i="6"/>
  <c r="AR15" i="6"/>
  <c r="AR114" i="6"/>
  <c r="AR32" i="6"/>
  <c r="AR111" i="6"/>
  <c r="AR29" i="6"/>
  <c r="AR120" i="6"/>
  <c r="AR22" i="6"/>
  <c r="AR195" i="6"/>
  <c r="AR191" i="7" s="1"/>
  <c r="AT163" i="1" s="1"/>
  <c r="AR180" i="6"/>
  <c r="AR176" i="7" s="1"/>
  <c r="AT128" i="1" s="1"/>
  <c r="AR79" i="6"/>
  <c r="AR176" i="6"/>
  <c r="AR172" i="7" s="1"/>
  <c r="AT183" i="1" s="1"/>
  <c r="AR96" i="6"/>
  <c r="AR172" i="6"/>
  <c r="AR168" i="7" s="1"/>
  <c r="AT151" i="1" s="1"/>
  <c r="AR93" i="6"/>
  <c r="AR13" i="6"/>
  <c r="AR86" i="6"/>
  <c r="AR6" i="6"/>
  <c r="AR196" i="6"/>
  <c r="AR192" i="7" s="1"/>
  <c r="AT159" i="1" s="1"/>
  <c r="AR64" i="6"/>
  <c r="AR70" i="6"/>
  <c r="AR145" i="6"/>
  <c r="AR141" i="7" s="1"/>
  <c r="AT123" i="1" s="1"/>
  <c r="AR159" i="6"/>
  <c r="AR155" i="7" s="1"/>
  <c r="AT137" i="1" s="1"/>
  <c r="AR63" i="6"/>
  <c r="AR77" i="6"/>
  <c r="AR162" i="6"/>
  <c r="AR158" i="7" s="1"/>
  <c r="AT198" i="1" s="1"/>
  <c r="AR152" i="6"/>
  <c r="AR148" i="7" s="1"/>
  <c r="AT165" i="1" s="1"/>
  <c r="AS130" i="6"/>
  <c r="AS126" i="7" s="1"/>
  <c r="AU197" i="1" s="1"/>
  <c r="AS180" i="6"/>
  <c r="AS176" i="7" s="1"/>
  <c r="AU128" i="1" s="1"/>
  <c r="AS47" i="6"/>
  <c r="AS90" i="6"/>
  <c r="AS49" i="6"/>
  <c r="AE190" i="6"/>
  <c r="AE186" i="7" s="1"/>
  <c r="AG192" i="1" s="1"/>
  <c r="AE191" i="6"/>
  <c r="AE187" i="7" s="1"/>
  <c r="AG194" i="1" s="1"/>
  <c r="AE192" i="6"/>
  <c r="AE188" i="7" s="1"/>
  <c r="AG195" i="1" s="1"/>
  <c r="AE176" i="6"/>
  <c r="AE172" i="7" s="1"/>
  <c r="AG183" i="1" s="1"/>
  <c r="AE193" i="6"/>
  <c r="AE189" i="7" s="1"/>
  <c r="AG196" i="1" s="1"/>
  <c r="AE168" i="6"/>
  <c r="AE164" i="7" s="1"/>
  <c r="AG153" i="1" s="1"/>
  <c r="AE152" i="6"/>
  <c r="AE148" i="7" s="1"/>
  <c r="AG165" i="1" s="1"/>
  <c r="AE136" i="6"/>
  <c r="AE132" i="7" s="1"/>
  <c r="AG184" i="1" s="1"/>
  <c r="AE120" i="6"/>
  <c r="AE102" i="6"/>
  <c r="AE86" i="6"/>
  <c r="AE70" i="6"/>
  <c r="AE54" i="6"/>
  <c r="AE38" i="6"/>
  <c r="AE22" i="6"/>
  <c r="AE6" i="6"/>
  <c r="AE173" i="6"/>
  <c r="AE169" i="7" s="1"/>
  <c r="AG173" i="1" s="1"/>
  <c r="AE157" i="6"/>
  <c r="AE153" i="7" s="1"/>
  <c r="AG132" i="1" s="1"/>
  <c r="AE141" i="6"/>
  <c r="AE137" i="7" s="1"/>
  <c r="AG150" i="1" s="1"/>
  <c r="AE125" i="6"/>
  <c r="AE121" i="7" s="1"/>
  <c r="AG134" i="1" s="1"/>
  <c r="AE109" i="6"/>
  <c r="AE91" i="6"/>
  <c r="AE75" i="6"/>
  <c r="AE59" i="6"/>
  <c r="AE43" i="6"/>
  <c r="AE27" i="6"/>
  <c r="AE11" i="6"/>
  <c r="AE166" i="6"/>
  <c r="AE162" i="7" s="1"/>
  <c r="AG145" i="1" s="1"/>
  <c r="AE150" i="6"/>
  <c r="AE146" i="7" s="1"/>
  <c r="AG186" i="1" s="1"/>
  <c r="AE186" i="6"/>
  <c r="AE182" i="7" s="1"/>
  <c r="AG172" i="1" s="1"/>
  <c r="AE187" i="6"/>
  <c r="AE183" i="7" s="1"/>
  <c r="AG181" i="1" s="1"/>
  <c r="AE188" i="6"/>
  <c r="AE184" i="7" s="1"/>
  <c r="AG187" i="1" s="1"/>
  <c r="AE172" i="6"/>
  <c r="AE168" i="7" s="1"/>
  <c r="AG151" i="1" s="1"/>
  <c r="AE189" i="6"/>
  <c r="AE185" i="7" s="1"/>
  <c r="AG190" i="1" s="1"/>
  <c r="AE164" i="6"/>
  <c r="AE160" i="7" s="1"/>
  <c r="AG161" i="1" s="1"/>
  <c r="AE148" i="6"/>
  <c r="AE144" i="7" s="1"/>
  <c r="AG177" i="1" s="1"/>
  <c r="AE132" i="6"/>
  <c r="AE128" i="7" s="1"/>
  <c r="AG164" i="1" s="1"/>
  <c r="AE116" i="6"/>
  <c r="AE98" i="6"/>
  <c r="AE82" i="6"/>
  <c r="AE66" i="6"/>
  <c r="AE50" i="6"/>
  <c r="AE34" i="6"/>
  <c r="AE18" i="6"/>
  <c r="AE185" i="6"/>
  <c r="AE181" i="7" s="1"/>
  <c r="AG160" i="1" s="1"/>
  <c r="AE169" i="6"/>
  <c r="AE165" i="7" s="1"/>
  <c r="AG158" i="1" s="1"/>
  <c r="AE153" i="6"/>
  <c r="AE149" i="7" s="1"/>
  <c r="AG168" i="1" s="1"/>
  <c r="AE137" i="6"/>
  <c r="AE133" i="7" s="1"/>
  <c r="AG126" i="1" s="1"/>
  <c r="AE121" i="6"/>
  <c r="AE103" i="6"/>
  <c r="AE87" i="6"/>
  <c r="AE71" i="6"/>
  <c r="AE55" i="6"/>
  <c r="AE39" i="6"/>
  <c r="AE23" i="6"/>
  <c r="AE7" i="6"/>
  <c r="AE162" i="6"/>
  <c r="AE158" i="7" s="1"/>
  <c r="AG198" i="1" s="1"/>
  <c r="AE146" i="6"/>
  <c r="AE142" i="7" s="1"/>
  <c r="AG115" i="1" s="1"/>
  <c r="AE198" i="6"/>
  <c r="AE194" i="7" s="1"/>
  <c r="AG191" i="1" s="1"/>
  <c r="AE199" i="6"/>
  <c r="AE195" i="7" s="1"/>
  <c r="AG141" i="1" s="1"/>
  <c r="AE200" i="6"/>
  <c r="AE184" i="6"/>
  <c r="AE180" i="7" s="1"/>
  <c r="AG170" i="1" s="1"/>
  <c r="AE201" i="6"/>
  <c r="AE197" i="7" s="1"/>
  <c r="AG174" i="1" s="1"/>
  <c r="AE179" i="6"/>
  <c r="AE175" i="7" s="1"/>
  <c r="AG189" i="1" s="1"/>
  <c r="AE160" i="6"/>
  <c r="AE156" i="7" s="1"/>
  <c r="AG144" i="1" s="1"/>
  <c r="AE144" i="6"/>
  <c r="AE140" i="7" s="1"/>
  <c r="AG125" i="1" s="1"/>
  <c r="AE128" i="6"/>
  <c r="AE124" i="7" s="1"/>
  <c r="AG104" i="1" s="1"/>
  <c r="AE112" i="6"/>
  <c r="AE94" i="6"/>
  <c r="AE78" i="6"/>
  <c r="AE62" i="6"/>
  <c r="AE46" i="6"/>
  <c r="AE30" i="6"/>
  <c r="AE14" i="6"/>
  <c r="AE182" i="6"/>
  <c r="AE178" i="7" s="1"/>
  <c r="AG143" i="1" s="1"/>
  <c r="AE165" i="6"/>
  <c r="AE161" i="7" s="1"/>
  <c r="AG156" i="1" s="1"/>
  <c r="AE149" i="6"/>
  <c r="AE145" i="7" s="1"/>
  <c r="AG162" i="1" s="1"/>
  <c r="AE133" i="6"/>
  <c r="AE129" i="7" s="1"/>
  <c r="AG121" i="1" s="1"/>
  <c r="AE117" i="6"/>
  <c r="AE99" i="6"/>
  <c r="AE83" i="6"/>
  <c r="AE67" i="6"/>
  <c r="AE51" i="6"/>
  <c r="AE35" i="6"/>
  <c r="AE19" i="6"/>
  <c r="AE178" i="6"/>
  <c r="AE174" i="7" s="1"/>
  <c r="AG147" i="1" s="1"/>
  <c r="AE158" i="6"/>
  <c r="AE154" i="7" s="1"/>
  <c r="AG136" i="1" s="1"/>
  <c r="AR191" i="6"/>
  <c r="AR187" i="7" s="1"/>
  <c r="AT194" i="1" s="1"/>
  <c r="AR192" i="6"/>
  <c r="AR188" i="7" s="1"/>
  <c r="AT195" i="1" s="1"/>
  <c r="AR197" i="6"/>
  <c r="AR193" i="7" s="1"/>
  <c r="AT169" i="1" s="1"/>
  <c r="AR181" i="6"/>
  <c r="AR177" i="7" s="1"/>
  <c r="AT140" i="1" s="1"/>
  <c r="AR194" i="6"/>
  <c r="AR190" i="7" s="1"/>
  <c r="AT155" i="1" s="1"/>
  <c r="AR178" i="6"/>
  <c r="AR174" i="7" s="1"/>
  <c r="AT147" i="1" s="1"/>
  <c r="AR157" i="6"/>
  <c r="AR153" i="7" s="1"/>
  <c r="AT132" i="1" s="1"/>
  <c r="AR141" i="6"/>
  <c r="AR137" i="7" s="1"/>
  <c r="AT150" i="1" s="1"/>
  <c r="AR125" i="6"/>
  <c r="AR121" i="7" s="1"/>
  <c r="AT134" i="1" s="1"/>
  <c r="AR109" i="6"/>
  <c r="AR91" i="6"/>
  <c r="AR75" i="6"/>
  <c r="AR59" i="6"/>
  <c r="AR43" i="6"/>
  <c r="AR27" i="6"/>
  <c r="AR11" i="6"/>
  <c r="AR174" i="6"/>
  <c r="AR170" i="7" s="1"/>
  <c r="AT152" i="1" s="1"/>
  <c r="AR158" i="6"/>
  <c r="AR154" i="7" s="1"/>
  <c r="AT136" i="1" s="1"/>
  <c r="AR142" i="6"/>
  <c r="AR138" i="7" s="1"/>
  <c r="AT157" i="1" s="1"/>
  <c r="AR126" i="6"/>
  <c r="AR122" i="7" s="1"/>
  <c r="AT166" i="1" s="1"/>
  <c r="AR110" i="6"/>
  <c r="AR92" i="6"/>
  <c r="AR76" i="6"/>
  <c r="AR60" i="6"/>
  <c r="AR44" i="6"/>
  <c r="AR28" i="6"/>
  <c r="AR12" i="6"/>
  <c r="AR171" i="6"/>
  <c r="AR167" i="7" s="1"/>
  <c r="AT146" i="1" s="1"/>
  <c r="AR155" i="6"/>
  <c r="AR151" i="7" s="1"/>
  <c r="AT188" i="1" s="1"/>
  <c r="AR139" i="6"/>
  <c r="AR135" i="7" s="1"/>
  <c r="AT176" i="1" s="1"/>
  <c r="AR123" i="6"/>
  <c r="AR119" i="7" s="1"/>
  <c r="AT139" i="1" s="1"/>
  <c r="AR107" i="6"/>
  <c r="AR89" i="6"/>
  <c r="AR73" i="6"/>
  <c r="AR57" i="6"/>
  <c r="AR41" i="6"/>
  <c r="AR25" i="6"/>
  <c r="AR9" i="6"/>
  <c r="AR164" i="6"/>
  <c r="AR160" i="7" s="1"/>
  <c r="AT161" i="1" s="1"/>
  <c r="AR148" i="6"/>
  <c r="AR144" i="7" s="1"/>
  <c r="AT177" i="1" s="1"/>
  <c r="AR132" i="6"/>
  <c r="AR128" i="7" s="1"/>
  <c r="AT164" i="1" s="1"/>
  <c r="AR116" i="6"/>
  <c r="AR98" i="6"/>
  <c r="AR82" i="6"/>
  <c r="AR66" i="6"/>
  <c r="AR50" i="6"/>
  <c r="AR34" i="6"/>
  <c r="AR18" i="6"/>
  <c r="AR187" i="6"/>
  <c r="AR183" i="7" s="1"/>
  <c r="AT181" i="1" s="1"/>
  <c r="AR188" i="6"/>
  <c r="AR184" i="7" s="1"/>
  <c r="AT187" i="1" s="1"/>
  <c r="AR193" i="6"/>
  <c r="AR189" i="7" s="1"/>
  <c r="AT196" i="1" s="1"/>
  <c r="AR177" i="6"/>
  <c r="AR173" i="7" s="1"/>
  <c r="AT185" i="1" s="1"/>
  <c r="AR190" i="6"/>
  <c r="AR186" i="7" s="1"/>
  <c r="AT192" i="1" s="1"/>
  <c r="AR169" i="6"/>
  <c r="AR165" i="7" s="1"/>
  <c r="AT158" i="1" s="1"/>
  <c r="AR153" i="6"/>
  <c r="AR149" i="7" s="1"/>
  <c r="AT168" i="1" s="1"/>
  <c r="AR137" i="6"/>
  <c r="AR133" i="7" s="1"/>
  <c r="AT126" i="1" s="1"/>
  <c r="AR121" i="6"/>
  <c r="AR103" i="6"/>
  <c r="AR87" i="6"/>
  <c r="AR71" i="6"/>
  <c r="AR55" i="6"/>
  <c r="AR39" i="6"/>
  <c r="AR23" i="6"/>
  <c r="AR7" i="6"/>
  <c r="AR170" i="6"/>
  <c r="AR166" i="7" s="1"/>
  <c r="AT133" i="1" s="1"/>
  <c r="AR154" i="6"/>
  <c r="AR150" i="7" s="1"/>
  <c r="AT124" i="1" s="1"/>
  <c r="AR138" i="6"/>
  <c r="AR134" i="7" s="1"/>
  <c r="AT138" i="1" s="1"/>
  <c r="AR122" i="6"/>
  <c r="AR106" i="6"/>
  <c r="AR88" i="6"/>
  <c r="AR72" i="6"/>
  <c r="AR56" i="6"/>
  <c r="AR40" i="6"/>
  <c r="AR24" i="6"/>
  <c r="AR8" i="6"/>
  <c r="AR167" i="6"/>
  <c r="AR163" i="7" s="1"/>
  <c r="AT171" i="1" s="1"/>
  <c r="AR151" i="6"/>
  <c r="AR147" i="7" s="1"/>
  <c r="AT130" i="1" s="1"/>
  <c r="AR135" i="6"/>
  <c r="AR131" i="7" s="1"/>
  <c r="AT182" i="1" s="1"/>
  <c r="AR119" i="6"/>
  <c r="AR101" i="6"/>
  <c r="AR85" i="6"/>
  <c r="AR69" i="6"/>
  <c r="AR53" i="6"/>
  <c r="AR37" i="6"/>
  <c r="AR21" i="6"/>
  <c r="AR182" i="6"/>
  <c r="AR178" i="7" s="1"/>
  <c r="AT143" i="1" s="1"/>
  <c r="AR160" i="6"/>
  <c r="AR156" i="7" s="1"/>
  <c r="AT144" i="1" s="1"/>
  <c r="AR144" i="6"/>
  <c r="AR140" i="7" s="1"/>
  <c r="AT125" i="1" s="1"/>
  <c r="AR128" i="6"/>
  <c r="AR124" i="7" s="1"/>
  <c r="AT104" i="1" s="1"/>
  <c r="AR112" i="6"/>
  <c r="AR94" i="6"/>
  <c r="AR78" i="6"/>
  <c r="AR62" i="6"/>
  <c r="AR46" i="6"/>
  <c r="AR30" i="6"/>
  <c r="AR14" i="6"/>
  <c r="AR199" i="6"/>
  <c r="AR195" i="7" s="1"/>
  <c r="AT141" i="1" s="1"/>
  <c r="AR200" i="6"/>
  <c r="AR184" i="6"/>
  <c r="AR180" i="7" s="1"/>
  <c r="AT170" i="1" s="1"/>
  <c r="AR189" i="6"/>
  <c r="AR185" i="7" s="1"/>
  <c r="AT190" i="1" s="1"/>
  <c r="AR173" i="6"/>
  <c r="AR169" i="7" s="1"/>
  <c r="AT173" i="1" s="1"/>
  <c r="AR186" i="6"/>
  <c r="AR182" i="7" s="1"/>
  <c r="AT172" i="1" s="1"/>
  <c r="AR165" i="6"/>
  <c r="AR161" i="7" s="1"/>
  <c r="AT156" i="1" s="1"/>
  <c r="AR149" i="6"/>
  <c r="AR145" i="7" s="1"/>
  <c r="AT162" i="1" s="1"/>
  <c r="AR133" i="6"/>
  <c r="AR129" i="7" s="1"/>
  <c r="AT121" i="1" s="1"/>
  <c r="AR117" i="6"/>
  <c r="AR99" i="6"/>
  <c r="AR83" i="6"/>
  <c r="AR67" i="6"/>
  <c r="AR51" i="6"/>
  <c r="AR35" i="6"/>
  <c r="AR19" i="6"/>
  <c r="AR183" i="6"/>
  <c r="AR179" i="7" s="1"/>
  <c r="AT148" i="1" s="1"/>
  <c r="AR166" i="6"/>
  <c r="AR162" i="7" s="1"/>
  <c r="AT145" i="1" s="1"/>
  <c r="AR150" i="6"/>
  <c r="AR146" i="7" s="1"/>
  <c r="AT186" i="1" s="1"/>
  <c r="AR134" i="6"/>
  <c r="AR130" i="7" s="1"/>
  <c r="AT127" i="1" s="1"/>
  <c r="AR118" i="6"/>
  <c r="AR100" i="6"/>
  <c r="AR84" i="6"/>
  <c r="AR68" i="6"/>
  <c r="AR52" i="6"/>
  <c r="AR36" i="6"/>
  <c r="AR20" i="6"/>
  <c r="AR179" i="6"/>
  <c r="AR175" i="7" s="1"/>
  <c r="AT189" i="1" s="1"/>
  <c r="AR163" i="6"/>
  <c r="AR159" i="7" s="1"/>
  <c r="AT154" i="1" s="1"/>
  <c r="AR147" i="6"/>
  <c r="AR143" i="7" s="1"/>
  <c r="AT142" i="1" s="1"/>
  <c r="AR131" i="6"/>
  <c r="AR127" i="7" s="1"/>
  <c r="AT131" i="1" s="1"/>
  <c r="AR115" i="6"/>
  <c r="AR97" i="6"/>
  <c r="AR81" i="6"/>
  <c r="AR65" i="6"/>
  <c r="AR49" i="6"/>
  <c r="AR33" i="6"/>
  <c r="AR17" i="6"/>
  <c r="AR175" i="6"/>
  <c r="AR171" i="7" s="1"/>
  <c r="AT178" i="1" s="1"/>
  <c r="AR156" i="6"/>
  <c r="AR152" i="7" s="1"/>
  <c r="AT167" i="1" s="1"/>
  <c r="AR140" i="6"/>
  <c r="AR136" i="7" s="1"/>
  <c r="AT175" i="1" s="1"/>
  <c r="AR124" i="6"/>
  <c r="AR120" i="7" s="1"/>
  <c r="AT135" i="1" s="1"/>
  <c r="AR108" i="6"/>
  <c r="AR90" i="6"/>
  <c r="AR74" i="6"/>
  <c r="AR58" i="6"/>
  <c r="AR42" i="6"/>
  <c r="AR26" i="6"/>
  <c r="AR10" i="6"/>
  <c r="AS200" i="6"/>
  <c r="AS185" i="6"/>
  <c r="AS181" i="7" s="1"/>
  <c r="AU160" i="1" s="1"/>
  <c r="AS96" i="6"/>
  <c r="AS147" i="6"/>
  <c r="AS143" i="7" s="1"/>
  <c r="AU142" i="1" s="1"/>
  <c r="AS17" i="6"/>
  <c r="AS58" i="6"/>
  <c r="AS161" i="6"/>
  <c r="AS157" i="7" s="1"/>
  <c r="AU179" i="1" s="1"/>
  <c r="AS95" i="6"/>
  <c r="AS31" i="6"/>
  <c r="AS199" i="6"/>
  <c r="AS195" i="7" s="1"/>
  <c r="AU141" i="1" s="1"/>
  <c r="AS64" i="6"/>
  <c r="AS115" i="6"/>
  <c r="AS156" i="6"/>
  <c r="AS152" i="7" s="1"/>
  <c r="AU167" i="1" s="1"/>
  <c r="AS34" i="6"/>
  <c r="AS145" i="6"/>
  <c r="AS141" i="7" s="1"/>
  <c r="AU123" i="1" s="1"/>
  <c r="AS79" i="6"/>
  <c r="AS15" i="6"/>
  <c r="AS162" i="6"/>
  <c r="AS158" i="7" s="1"/>
  <c r="AU198" i="1" s="1"/>
  <c r="AS32" i="6"/>
  <c r="AS81" i="6"/>
  <c r="AS124" i="6"/>
  <c r="AS120" i="7" s="1"/>
  <c r="AU135" i="1" s="1"/>
  <c r="AS18" i="6"/>
  <c r="AS129" i="6"/>
  <c r="AS125" i="7" s="1"/>
  <c r="AU193" i="1" s="1"/>
  <c r="AS63" i="6"/>
  <c r="AR38" i="6"/>
  <c r="AR102" i="6"/>
  <c r="AR168" i="6"/>
  <c r="AR164" i="7" s="1"/>
  <c r="AT153" i="1" s="1"/>
  <c r="AR61" i="6"/>
  <c r="AR127" i="6"/>
  <c r="AR123" i="7" s="1"/>
  <c r="AT149" i="1" s="1"/>
  <c r="AR16" i="6"/>
  <c r="AR80" i="6"/>
  <c r="AR146" i="6"/>
  <c r="AR142" i="7" s="1"/>
  <c r="AT115" i="1" s="1"/>
  <c r="AR31" i="6"/>
  <c r="AR95" i="6"/>
  <c r="AR161" i="6"/>
  <c r="AR157" i="7" s="1"/>
  <c r="AT179" i="1" s="1"/>
  <c r="AR201" i="6"/>
  <c r="AR197" i="7" s="1"/>
  <c r="AT174" i="1" s="1"/>
  <c r="AS113" i="6"/>
  <c r="AS179" i="6"/>
  <c r="AS175" i="7" s="1"/>
  <c r="AU189" i="1" s="1"/>
  <c r="AS19" i="6"/>
  <c r="AS35" i="6"/>
  <c r="AS51" i="6"/>
  <c r="AS67" i="6"/>
  <c r="AS83" i="6"/>
  <c r="AS99" i="6"/>
  <c r="AS117" i="6"/>
  <c r="AS133" i="6"/>
  <c r="AS129" i="7" s="1"/>
  <c r="AU121" i="1" s="1"/>
  <c r="AS149" i="6"/>
  <c r="AS145" i="7" s="1"/>
  <c r="AU162" i="1" s="1"/>
  <c r="AS165" i="6"/>
  <c r="AS161" i="7" s="1"/>
  <c r="AU156" i="1" s="1"/>
  <c r="AS6" i="6"/>
  <c r="AS22" i="6"/>
  <c r="AS42" i="6"/>
  <c r="AS66" i="6"/>
  <c r="AS98" i="6"/>
  <c r="AS132" i="6"/>
  <c r="AS128" i="7" s="1"/>
  <c r="AU164" i="1" s="1"/>
  <c r="AS164" i="6"/>
  <c r="AS160" i="7" s="1"/>
  <c r="AU161" i="1" s="1"/>
  <c r="AS25" i="6"/>
  <c r="AS57" i="6"/>
  <c r="AS89" i="6"/>
  <c r="AS123" i="6"/>
  <c r="AS119" i="7" s="1"/>
  <c r="AU139" i="1" s="1"/>
  <c r="AS155" i="6"/>
  <c r="AS151" i="7" s="1"/>
  <c r="AU188" i="1" s="1"/>
  <c r="AS8" i="6"/>
  <c r="AS40" i="6"/>
  <c r="AS72" i="6"/>
  <c r="AS106" i="6"/>
  <c r="AS138" i="6"/>
  <c r="AS134" i="7" s="1"/>
  <c r="AU138" i="1" s="1"/>
  <c r="AS170" i="6"/>
  <c r="AS166" i="7" s="1"/>
  <c r="AU133" i="1" s="1"/>
  <c r="AS178" i="6"/>
  <c r="AS174" i="7" s="1"/>
  <c r="AU147" i="1" s="1"/>
  <c r="AS193" i="6"/>
  <c r="AS189" i="7" s="1"/>
  <c r="AU196" i="1" s="1"/>
  <c r="AS7" i="6"/>
  <c r="AS23" i="6"/>
  <c r="AS39" i="6"/>
  <c r="AS55" i="6"/>
  <c r="AS71" i="6"/>
  <c r="AS87" i="6"/>
  <c r="AS103" i="6"/>
  <c r="AS121" i="6"/>
  <c r="AS137" i="6"/>
  <c r="AS133" i="7" s="1"/>
  <c r="AU126" i="1" s="1"/>
  <c r="AS153" i="6"/>
  <c r="AS149" i="7" s="1"/>
  <c r="AU168" i="1" s="1"/>
  <c r="AS169" i="6"/>
  <c r="AS165" i="7" s="1"/>
  <c r="AU158" i="1" s="1"/>
  <c r="AS10" i="6"/>
  <c r="AS26" i="6"/>
  <c r="AS46" i="6"/>
  <c r="AS74" i="6"/>
  <c r="AS108" i="6"/>
  <c r="AS140" i="6"/>
  <c r="AS136" i="7" s="1"/>
  <c r="AU175" i="1" s="1"/>
  <c r="AS175" i="6"/>
  <c r="AS171" i="7" s="1"/>
  <c r="AU178" i="1" s="1"/>
  <c r="AS33" i="6"/>
  <c r="AS65" i="6"/>
  <c r="AS97" i="6"/>
  <c r="AS131" i="6"/>
  <c r="AS127" i="7" s="1"/>
  <c r="AU131" i="1" s="1"/>
  <c r="AS163" i="6"/>
  <c r="AS159" i="7" s="1"/>
  <c r="AU154" i="1" s="1"/>
  <c r="AS16" i="6"/>
  <c r="AS48" i="6"/>
  <c r="AS80" i="6"/>
  <c r="AS114" i="6"/>
  <c r="AS146" i="6"/>
  <c r="AS142" i="7" s="1"/>
  <c r="AU115" i="1" s="1"/>
  <c r="AS183" i="6"/>
  <c r="AS179" i="7" s="1"/>
  <c r="AU148" i="1" s="1"/>
  <c r="AS186" i="6"/>
  <c r="AS182" i="7" s="1"/>
  <c r="AU172" i="1" s="1"/>
  <c r="AS201" i="6"/>
  <c r="AS197" i="7" s="1"/>
  <c r="AU174" i="1" s="1"/>
  <c r="AS11" i="6"/>
  <c r="AS27" i="6"/>
  <c r="AS43" i="6"/>
  <c r="AS59" i="6"/>
  <c r="AS75" i="6"/>
  <c r="AS91" i="6"/>
  <c r="AS109" i="6"/>
  <c r="AS125" i="6"/>
  <c r="AS121" i="7" s="1"/>
  <c r="AU134" i="1" s="1"/>
  <c r="AS141" i="6"/>
  <c r="AS137" i="7" s="1"/>
  <c r="AU150" i="1" s="1"/>
  <c r="AS157" i="6"/>
  <c r="AS153" i="7" s="1"/>
  <c r="AU132" i="1" s="1"/>
  <c r="AS173" i="6"/>
  <c r="AS169" i="7" s="1"/>
  <c r="AU173" i="1" s="1"/>
  <c r="AS14" i="6"/>
  <c r="AS30" i="6"/>
  <c r="AS50" i="6"/>
  <c r="AS82" i="6"/>
  <c r="AS116" i="6"/>
  <c r="AS148" i="6"/>
  <c r="AS144" i="7" s="1"/>
  <c r="AU177" i="1" s="1"/>
  <c r="AS9" i="6"/>
  <c r="AS41" i="6"/>
  <c r="AS73" i="6"/>
  <c r="AS107" i="6"/>
  <c r="AS139" i="6"/>
  <c r="AS135" i="7" s="1"/>
  <c r="AU176" i="1" s="1"/>
  <c r="AS171" i="6"/>
  <c r="AS167" i="7" s="1"/>
  <c r="AU146" i="1" s="1"/>
  <c r="AS24" i="6"/>
  <c r="AS56" i="6"/>
  <c r="AS88" i="6"/>
  <c r="AS122" i="6"/>
  <c r="AS154" i="6"/>
  <c r="AS150" i="7" s="1"/>
  <c r="AU124" i="1" s="1"/>
  <c r="AS191" i="6"/>
  <c r="AS187" i="7" s="1"/>
  <c r="AU194" i="1" s="1"/>
  <c r="AS194" i="6"/>
  <c r="AS190" i="7" s="1"/>
  <c r="AU155" i="1" s="1"/>
  <c r="AS188" i="6"/>
  <c r="AS184" i="7" s="1"/>
  <c r="AU187" i="1" s="1"/>
  <c r="AS38" i="6"/>
  <c r="AS54" i="6"/>
  <c r="AS70" i="6"/>
  <c r="AS86" i="6"/>
  <c r="AS102" i="6"/>
  <c r="AS120" i="6"/>
  <c r="AS136" i="6"/>
  <c r="AS132" i="7" s="1"/>
  <c r="AU184" i="1" s="1"/>
  <c r="AS152" i="6"/>
  <c r="AS148" i="7" s="1"/>
  <c r="AU165" i="1" s="1"/>
  <c r="AS168" i="6"/>
  <c r="AS164" i="7" s="1"/>
  <c r="AU153" i="1" s="1"/>
  <c r="AS13" i="6"/>
  <c r="AS29" i="6"/>
  <c r="AS45" i="6"/>
  <c r="AS61" i="6"/>
  <c r="AS77" i="6"/>
  <c r="AS93" i="6"/>
  <c r="AS111" i="6"/>
  <c r="AS127" i="6"/>
  <c r="AS123" i="7" s="1"/>
  <c r="AU149" i="1" s="1"/>
  <c r="AS143" i="6"/>
  <c r="AS139" i="7" s="1"/>
  <c r="AU180" i="1" s="1"/>
  <c r="AS159" i="6"/>
  <c r="AS155" i="7" s="1"/>
  <c r="AU137" i="1" s="1"/>
  <c r="AS172" i="6"/>
  <c r="AS168" i="7" s="1"/>
  <c r="AU151" i="1" s="1"/>
  <c r="AS12" i="6"/>
  <c r="AS28" i="6"/>
  <c r="AS44" i="6"/>
  <c r="AS60" i="6"/>
  <c r="AS76" i="6"/>
  <c r="AS92" i="6"/>
  <c r="AS110" i="6"/>
  <c r="AS126" i="6"/>
  <c r="AS122" i="7" s="1"/>
  <c r="AU166" i="1" s="1"/>
  <c r="AS142" i="6"/>
  <c r="AS138" i="7" s="1"/>
  <c r="AU157" i="1" s="1"/>
  <c r="AS158" i="6"/>
  <c r="AS154" i="7" s="1"/>
  <c r="AU136" i="1" s="1"/>
  <c r="AS176" i="6"/>
  <c r="AS172" i="7" s="1"/>
  <c r="AU183" i="1" s="1"/>
  <c r="AS195" i="6"/>
  <c r="AS191" i="7" s="1"/>
  <c r="AU163" i="1" s="1"/>
  <c r="AS182" i="6"/>
  <c r="AS178" i="7" s="1"/>
  <c r="AU143" i="1" s="1"/>
  <c r="AS198" i="6"/>
  <c r="AS194" i="7" s="1"/>
  <c r="AU191" i="1" s="1"/>
  <c r="AS197" i="6"/>
  <c r="AS193" i="7" s="1"/>
  <c r="AU169" i="1" s="1"/>
  <c r="AS192" i="6"/>
  <c r="AS188" i="7" s="1"/>
  <c r="AU195" i="1" s="1"/>
  <c r="AS196" i="6"/>
  <c r="AS192" i="7" s="1"/>
  <c r="AU159" i="1" s="1"/>
  <c r="AS62" i="6"/>
  <c r="AS78" i="6"/>
  <c r="AS94" i="6"/>
  <c r="AS112" i="6"/>
  <c r="AS128" i="6"/>
  <c r="AS124" i="7" s="1"/>
  <c r="AU104" i="1" s="1"/>
  <c r="AS144" i="6"/>
  <c r="AS140" i="7" s="1"/>
  <c r="AU125" i="1" s="1"/>
  <c r="AS160" i="6"/>
  <c r="AS156" i="7" s="1"/>
  <c r="AU144" i="1" s="1"/>
  <c r="AS177" i="6"/>
  <c r="AS173" i="7" s="1"/>
  <c r="AU185" i="1" s="1"/>
  <c r="AS21" i="6"/>
  <c r="AS37" i="6"/>
  <c r="AS53" i="6"/>
  <c r="AS69" i="6"/>
  <c r="AS85" i="6"/>
  <c r="AS101" i="6"/>
  <c r="AS119" i="6"/>
  <c r="AS135" i="6"/>
  <c r="AS131" i="7" s="1"/>
  <c r="AU182" i="1" s="1"/>
  <c r="AS151" i="6"/>
  <c r="AS147" i="7" s="1"/>
  <c r="AU130" i="1" s="1"/>
  <c r="AS167" i="6"/>
  <c r="AS163" i="7" s="1"/>
  <c r="AU171" i="1" s="1"/>
  <c r="AS181" i="6"/>
  <c r="AS177" i="7" s="1"/>
  <c r="AU140" i="1" s="1"/>
  <c r="AS20" i="6"/>
  <c r="AS36" i="6"/>
  <c r="AS52" i="6"/>
  <c r="AS68" i="6"/>
  <c r="AS84" i="6"/>
  <c r="AS100" i="6"/>
  <c r="AS118" i="6"/>
  <c r="AS134" i="6"/>
  <c r="AS130" i="7" s="1"/>
  <c r="AU127" i="1" s="1"/>
  <c r="AS150" i="6"/>
  <c r="AS146" i="7" s="1"/>
  <c r="AU186" i="1" s="1"/>
  <c r="AS166" i="6"/>
  <c r="AS162" i="7" s="1"/>
  <c r="AU145" i="1" s="1"/>
  <c r="AS187" i="6"/>
  <c r="AS183" i="7" s="1"/>
  <c r="AU181" i="1" s="1"/>
  <c r="AS174" i="6"/>
  <c r="AS170" i="7" s="1"/>
  <c r="AU152" i="1" s="1"/>
  <c r="AS190" i="6"/>
  <c r="AS186" i="7" s="1"/>
  <c r="AU192" i="1" s="1"/>
  <c r="AS189" i="6"/>
  <c r="AS185" i="7" s="1"/>
  <c r="AU190" i="1" s="1"/>
  <c r="AS184" i="6"/>
  <c r="AS180" i="7" s="1"/>
  <c r="AU170" i="1" s="1"/>
  <c r="BB17" i="12"/>
  <c r="BB9" i="12"/>
  <c r="BB49" i="12"/>
  <c r="BB2" i="19"/>
  <c r="BB25" i="12"/>
  <c r="BB37" i="12"/>
  <c r="BB13" i="12"/>
  <c r="BB41" i="12"/>
  <c r="BB21" i="12"/>
  <c r="BB5" i="12"/>
  <c r="Z27" i="19"/>
  <c r="R15" i="19"/>
  <c r="R31" i="19"/>
  <c r="Z49" i="19"/>
  <c r="AH21" i="19"/>
  <c r="N35" i="19"/>
  <c r="AC7" i="6"/>
  <c r="AC23" i="6"/>
  <c r="AC39" i="6"/>
  <c r="AC55" i="6"/>
  <c r="AC71" i="6"/>
  <c r="AC87" i="6"/>
  <c r="AC103" i="6"/>
  <c r="AC121" i="6"/>
  <c r="AC137" i="6"/>
  <c r="AC133" i="7" s="1"/>
  <c r="AE126" i="1" s="1"/>
  <c r="AC153" i="6"/>
  <c r="AC149" i="7" s="1"/>
  <c r="AE168" i="1" s="1"/>
  <c r="AC169" i="6"/>
  <c r="AC165" i="7" s="1"/>
  <c r="AE158" i="1" s="1"/>
  <c r="AC10" i="6"/>
  <c r="AC26" i="6"/>
  <c r="AC42" i="6"/>
  <c r="AC58" i="6"/>
  <c r="AC74" i="6"/>
  <c r="AC90" i="6"/>
  <c r="AC108" i="6"/>
  <c r="AC124" i="6"/>
  <c r="AC120" i="7" s="1"/>
  <c r="AE135" i="1" s="1"/>
  <c r="AC140" i="6"/>
  <c r="AC136" i="7" s="1"/>
  <c r="AE175" i="1" s="1"/>
  <c r="AC156" i="6"/>
  <c r="AC152" i="7" s="1"/>
  <c r="AE167" i="1" s="1"/>
  <c r="AC175" i="6"/>
  <c r="AC171" i="7" s="1"/>
  <c r="AE178" i="1" s="1"/>
  <c r="AC17" i="6"/>
  <c r="AC33" i="6"/>
  <c r="AC49" i="6"/>
  <c r="AC65" i="6"/>
  <c r="AC81" i="6"/>
  <c r="AC97" i="6"/>
  <c r="AC115" i="6"/>
  <c r="AC131" i="6"/>
  <c r="AC127" i="7" s="1"/>
  <c r="AE131" i="1" s="1"/>
  <c r="AC147" i="6"/>
  <c r="AC143" i="7" s="1"/>
  <c r="AE142" i="1" s="1"/>
  <c r="AC163" i="6"/>
  <c r="AC159" i="7" s="1"/>
  <c r="AE154" i="1" s="1"/>
  <c r="AC179" i="6"/>
  <c r="AC175" i="7" s="1"/>
  <c r="AE189" i="1" s="1"/>
  <c r="AC16" i="6"/>
  <c r="AC32" i="6"/>
  <c r="AC48" i="6"/>
  <c r="AC64" i="6"/>
  <c r="AC80" i="6"/>
  <c r="AC96" i="6"/>
  <c r="AC114" i="6"/>
  <c r="AC130" i="6"/>
  <c r="AC126" i="7" s="1"/>
  <c r="AE197" i="1" s="1"/>
  <c r="AC146" i="6"/>
  <c r="AC142" i="7" s="1"/>
  <c r="AE115" i="1" s="1"/>
  <c r="AC162" i="6"/>
  <c r="AC158" i="7" s="1"/>
  <c r="AE198" i="1" s="1"/>
  <c r="AC183" i="6"/>
  <c r="AC179" i="7" s="1"/>
  <c r="AE148" i="1" s="1"/>
  <c r="AC199" i="6"/>
  <c r="AC195" i="7" s="1"/>
  <c r="AE141" i="1" s="1"/>
  <c r="AC186" i="6"/>
  <c r="AC182" i="7" s="1"/>
  <c r="AE172" i="1" s="1"/>
  <c r="AC185" i="6"/>
  <c r="AC181" i="7" s="1"/>
  <c r="AE160" i="1" s="1"/>
  <c r="AC201" i="6"/>
  <c r="AC197" i="7" s="1"/>
  <c r="AE174" i="1" s="1"/>
  <c r="AC196" i="6"/>
  <c r="AC192" i="7" s="1"/>
  <c r="AE159" i="1" s="1"/>
  <c r="AC11" i="6"/>
  <c r="AC27" i="6"/>
  <c r="AC43" i="6"/>
  <c r="AC59" i="6"/>
  <c r="AC75" i="6"/>
  <c r="AC91" i="6"/>
  <c r="AC109" i="6"/>
  <c r="AC125" i="6"/>
  <c r="AC121" i="7" s="1"/>
  <c r="AE134" i="1" s="1"/>
  <c r="AC141" i="6"/>
  <c r="AC137" i="7" s="1"/>
  <c r="AE150" i="1" s="1"/>
  <c r="AC157" i="6"/>
  <c r="AC153" i="7" s="1"/>
  <c r="AE132" i="1" s="1"/>
  <c r="AC173" i="6"/>
  <c r="AC169" i="7" s="1"/>
  <c r="AE173" i="1" s="1"/>
  <c r="AC14" i="6"/>
  <c r="AC30" i="6"/>
  <c r="AC46" i="6"/>
  <c r="AC62" i="6"/>
  <c r="AC78" i="6"/>
  <c r="AC94" i="6"/>
  <c r="AC112" i="6"/>
  <c r="AC128" i="6"/>
  <c r="AC124" i="7" s="1"/>
  <c r="AE104" i="1" s="1"/>
  <c r="AC144" i="6"/>
  <c r="AC140" i="7" s="1"/>
  <c r="AE125" i="1" s="1"/>
  <c r="AC160" i="6"/>
  <c r="AC156" i="7" s="1"/>
  <c r="AE144" i="1" s="1"/>
  <c r="AC177" i="6"/>
  <c r="AC173" i="7" s="1"/>
  <c r="AE185" i="1" s="1"/>
  <c r="AC21" i="6"/>
  <c r="AC37" i="6"/>
  <c r="AC53" i="6"/>
  <c r="AC69" i="6"/>
  <c r="AC85" i="6"/>
  <c r="AC101" i="6"/>
  <c r="AC119" i="6"/>
  <c r="AC135" i="6"/>
  <c r="AC131" i="7" s="1"/>
  <c r="AE182" i="1" s="1"/>
  <c r="AC151" i="6"/>
  <c r="AC147" i="7" s="1"/>
  <c r="AE130" i="1" s="1"/>
  <c r="AC167" i="6"/>
  <c r="AC163" i="7" s="1"/>
  <c r="AE171" i="1" s="1"/>
  <c r="AC181" i="6"/>
  <c r="AC177" i="7" s="1"/>
  <c r="AE140" i="1" s="1"/>
  <c r="AC20" i="6"/>
  <c r="AC36" i="6"/>
  <c r="AC52" i="6"/>
  <c r="AC68" i="6"/>
  <c r="AC84" i="6"/>
  <c r="AC100" i="6"/>
  <c r="AC118" i="6"/>
  <c r="AC134" i="6"/>
  <c r="AC130" i="7" s="1"/>
  <c r="AE127" i="1" s="1"/>
  <c r="AC150" i="6"/>
  <c r="AC146" i="7" s="1"/>
  <c r="AE186" i="1" s="1"/>
  <c r="AC166" i="6"/>
  <c r="AC162" i="7" s="1"/>
  <c r="AE145" i="1" s="1"/>
  <c r="AC187" i="6"/>
  <c r="AC183" i="7" s="1"/>
  <c r="AE181" i="1" s="1"/>
  <c r="AC174" i="6"/>
  <c r="AC170" i="7" s="1"/>
  <c r="AE152" i="1" s="1"/>
  <c r="AC190" i="6"/>
  <c r="AC186" i="7" s="1"/>
  <c r="AE192" i="1" s="1"/>
  <c r="AC189" i="6"/>
  <c r="AC185" i="7" s="1"/>
  <c r="AE190" i="1" s="1"/>
  <c r="AC184" i="6"/>
  <c r="AC180" i="7" s="1"/>
  <c r="AE170" i="1" s="1"/>
  <c r="AC200" i="6"/>
  <c r="AC15" i="6"/>
  <c r="AC31" i="6"/>
  <c r="AC47" i="6"/>
  <c r="AC63" i="6"/>
  <c r="AC79" i="6"/>
  <c r="AC95" i="6"/>
  <c r="AC113" i="6"/>
  <c r="AC129" i="6"/>
  <c r="AC125" i="7" s="1"/>
  <c r="AE193" i="1" s="1"/>
  <c r="AC145" i="6"/>
  <c r="AC141" i="7" s="1"/>
  <c r="AE123" i="1" s="1"/>
  <c r="AC161" i="6"/>
  <c r="AC157" i="7" s="1"/>
  <c r="AE179" i="1" s="1"/>
  <c r="AC180" i="6"/>
  <c r="AC176" i="7" s="1"/>
  <c r="AE128" i="1" s="1"/>
  <c r="AC18" i="6"/>
  <c r="AC34" i="6"/>
  <c r="AC50" i="6"/>
  <c r="AC66" i="6"/>
  <c r="AC82" i="6"/>
  <c r="AC98" i="6"/>
  <c r="AC116" i="6"/>
  <c r="AC132" i="6"/>
  <c r="AC128" i="7" s="1"/>
  <c r="AE164" i="1" s="1"/>
  <c r="AC148" i="6"/>
  <c r="AC144" i="7" s="1"/>
  <c r="AE177" i="1" s="1"/>
  <c r="AC164" i="6"/>
  <c r="AC160" i="7" s="1"/>
  <c r="AE161" i="1" s="1"/>
  <c r="AC9" i="6"/>
  <c r="AC25" i="6"/>
  <c r="AC41" i="6"/>
  <c r="AC57" i="6"/>
  <c r="AC73" i="6"/>
  <c r="AC89" i="6"/>
  <c r="AC107" i="6"/>
  <c r="AC123" i="6"/>
  <c r="AC119" i="7" s="1"/>
  <c r="AE139" i="1" s="1"/>
  <c r="AC139" i="6"/>
  <c r="AC135" i="7" s="1"/>
  <c r="AE176" i="1" s="1"/>
  <c r="AC155" i="6"/>
  <c r="AC151" i="7" s="1"/>
  <c r="AE188" i="1" s="1"/>
  <c r="AC171" i="6"/>
  <c r="AC167" i="7" s="1"/>
  <c r="AE146" i="1" s="1"/>
  <c r="AC8" i="6"/>
  <c r="AC24" i="6"/>
  <c r="AC40" i="6"/>
  <c r="AC56" i="6"/>
  <c r="AC72" i="6"/>
  <c r="AC88" i="6"/>
  <c r="AC106" i="6"/>
  <c r="AC122" i="6"/>
  <c r="AC138" i="6"/>
  <c r="AC134" i="7" s="1"/>
  <c r="AE138" i="1" s="1"/>
  <c r="AC154" i="6"/>
  <c r="AC150" i="7" s="1"/>
  <c r="AE124" i="1" s="1"/>
  <c r="AC170" i="6"/>
  <c r="AC166" i="7" s="1"/>
  <c r="AE133" i="1" s="1"/>
  <c r="AC191" i="6"/>
  <c r="AC187" i="7" s="1"/>
  <c r="AE194" i="1" s="1"/>
  <c r="AC178" i="6"/>
  <c r="AC174" i="7" s="1"/>
  <c r="AE147" i="1" s="1"/>
  <c r="AC194" i="6"/>
  <c r="AC190" i="7" s="1"/>
  <c r="AE155" i="1" s="1"/>
  <c r="AC193" i="6"/>
  <c r="AC189" i="7" s="1"/>
  <c r="AE196" i="1" s="1"/>
  <c r="AH13" i="19"/>
  <c r="G5" i="19"/>
  <c r="H5" i="19"/>
  <c r="AR48" i="19"/>
  <c r="BB31" i="18"/>
  <c r="AM5" i="19"/>
  <c r="X5" i="19"/>
  <c r="AL4" i="19"/>
  <c r="AN5" i="19"/>
  <c r="L32" i="19"/>
  <c r="AB24" i="19"/>
  <c r="AV2" i="4"/>
  <c r="AV2" i="20" s="1"/>
  <c r="BB26" i="18"/>
  <c r="BB42" i="18"/>
  <c r="P2" i="4"/>
  <c r="P2" i="20" s="1"/>
  <c r="R43" i="19"/>
  <c r="BB10" i="18"/>
  <c r="AH2" i="4"/>
  <c r="AH2" i="20" s="1"/>
  <c r="AO2" i="4"/>
  <c r="AO2" i="20" s="1"/>
  <c r="F2" i="4"/>
  <c r="F2" i="20" s="1"/>
  <c r="BB45" i="18"/>
  <c r="D202" i="6"/>
  <c r="D14" i="7" s="1"/>
  <c r="F96" i="1" s="1"/>
  <c r="AJ202" i="6"/>
  <c r="AJ42" i="7" s="1"/>
  <c r="AL44" i="1" s="1"/>
  <c r="F21" i="19"/>
  <c r="AX43" i="19"/>
  <c r="N2" i="4"/>
  <c r="N2" i="20" s="1"/>
  <c r="C2" i="4"/>
  <c r="C2" i="20" s="1"/>
  <c r="AI2" i="4"/>
  <c r="AI2" i="20" s="1"/>
  <c r="BB44" i="18"/>
  <c r="B36" i="19"/>
  <c r="BB51" i="18"/>
  <c r="W2" i="4"/>
  <c r="W2" i="20" s="1"/>
  <c r="AA2" i="4"/>
  <c r="AA2" i="20" s="1"/>
  <c r="AE45" i="19"/>
  <c r="Z35" i="19"/>
  <c r="R25" i="19"/>
  <c r="AH45" i="19"/>
  <c r="AP35" i="19"/>
  <c r="AX2" i="4"/>
  <c r="AX2" i="20" s="1"/>
  <c r="S2" i="4"/>
  <c r="S2" i="20" s="1"/>
  <c r="AY2" i="4"/>
  <c r="AY2" i="20" s="1"/>
  <c r="BB12" i="18"/>
  <c r="BB47" i="18"/>
  <c r="AL2" i="4"/>
  <c r="AL2" i="20" s="1"/>
  <c r="G2" i="4"/>
  <c r="G2" i="20" s="1"/>
  <c r="AM2" i="4"/>
  <c r="AM2" i="20" s="1"/>
  <c r="B14" i="19"/>
  <c r="AP2" i="4"/>
  <c r="AP2" i="20" s="1"/>
  <c r="K2" i="4"/>
  <c r="K2" i="20" s="1"/>
  <c r="AQ2" i="4"/>
  <c r="AQ2" i="20" s="1"/>
  <c r="X2" i="4"/>
  <c r="X2" i="20" s="1"/>
  <c r="AG2" i="4"/>
  <c r="AG2" i="20" s="1"/>
  <c r="AF2" i="4"/>
  <c r="AF2" i="20" s="1"/>
  <c r="BB28" i="18"/>
  <c r="Y2" i="4"/>
  <c r="Y2" i="20" s="1"/>
  <c r="BB15" i="18"/>
  <c r="B2" i="4"/>
  <c r="Z11" i="19"/>
  <c r="F11" i="19"/>
  <c r="P202" i="6"/>
  <c r="P42" i="7" s="1"/>
  <c r="R44" i="1" s="1"/>
  <c r="AV202" i="6"/>
  <c r="AV14" i="7" s="1"/>
  <c r="AX96" i="1" s="1"/>
  <c r="L202" i="6"/>
  <c r="L42" i="7" s="1"/>
  <c r="N44" i="1" s="1"/>
  <c r="H202" i="6"/>
  <c r="H54" i="7" s="1"/>
  <c r="J98" i="1" s="1"/>
  <c r="R6" i="19"/>
  <c r="AX14" i="19"/>
  <c r="R22" i="19"/>
  <c r="AH34" i="19"/>
  <c r="AE43" i="19"/>
  <c r="AH20" i="19"/>
  <c r="R24" i="19"/>
  <c r="AX32" i="19"/>
  <c r="R40" i="19"/>
  <c r="J3" i="19"/>
  <c r="AI11" i="19"/>
  <c r="J19" i="19"/>
  <c r="AI27" i="19"/>
  <c r="J35" i="19"/>
  <c r="AM3" i="19"/>
  <c r="AL14" i="19"/>
  <c r="AM27" i="19"/>
  <c r="AE3" i="19"/>
  <c r="AH10" i="19"/>
  <c r="R14" i="19"/>
  <c r="AX22" i="19"/>
  <c r="BB34" i="18"/>
  <c r="AX38" i="19"/>
  <c r="BB50" i="18"/>
  <c r="AQ5" i="19"/>
  <c r="AQ21" i="19"/>
  <c r="AA37" i="19"/>
  <c r="AX8" i="19"/>
  <c r="R16" i="19"/>
  <c r="AH28" i="19"/>
  <c r="R32" i="19"/>
  <c r="BB52" i="18"/>
  <c r="AA11" i="19"/>
  <c r="AD31" i="19"/>
  <c r="AA43" i="19"/>
  <c r="AD47" i="19"/>
  <c r="V6" i="19"/>
  <c r="F14" i="19"/>
  <c r="AM15" i="19"/>
  <c r="G19" i="19"/>
  <c r="AL22" i="19"/>
  <c r="V26" i="19"/>
  <c r="V30" i="19"/>
  <c r="F34" i="19"/>
  <c r="AM35" i="19"/>
  <c r="G39" i="19"/>
  <c r="AL42" i="19"/>
  <c r="AL46" i="19"/>
  <c r="V50" i="19"/>
  <c r="AI9" i="19"/>
  <c r="AY9" i="19"/>
  <c r="C25" i="19"/>
  <c r="S25" i="19"/>
  <c r="AQ41" i="19"/>
  <c r="B15" i="19"/>
  <c r="AL12" i="19"/>
  <c r="V16" i="19"/>
  <c r="F20" i="19"/>
  <c r="AL28" i="19"/>
  <c r="V32" i="19"/>
  <c r="F36" i="19"/>
  <c r="AL44" i="19"/>
  <c r="V48" i="19"/>
  <c r="F52" i="19"/>
  <c r="K15" i="19"/>
  <c r="AA15" i="19"/>
  <c r="K31" i="19"/>
  <c r="AA31" i="19"/>
  <c r="K47" i="19"/>
  <c r="AA47" i="19"/>
  <c r="Z6" i="19"/>
  <c r="J10" i="19"/>
  <c r="AU11" i="19"/>
  <c r="AU15" i="19"/>
  <c r="O19" i="19"/>
  <c r="AP22" i="19"/>
  <c r="Z26" i="19"/>
  <c r="J30" i="19"/>
  <c r="J34" i="19"/>
  <c r="AU35" i="19"/>
  <c r="O39" i="19"/>
  <c r="AP42" i="19"/>
  <c r="Z46" i="19"/>
  <c r="Z50" i="19"/>
  <c r="AY13" i="19"/>
  <c r="K13" i="19"/>
  <c r="V25" i="19"/>
  <c r="AA29" i="19"/>
  <c r="AQ29" i="19"/>
  <c r="AL41" i="19"/>
  <c r="C45" i="19"/>
  <c r="H2" i="4"/>
  <c r="H2" i="20" s="1"/>
  <c r="AN2" i="4"/>
  <c r="AN2" i="20" s="1"/>
  <c r="AP8" i="19"/>
  <c r="Z12" i="19"/>
  <c r="J16" i="19"/>
  <c r="AP24" i="19"/>
  <c r="Z28" i="19"/>
  <c r="J32" i="19"/>
  <c r="AP40" i="19"/>
  <c r="Z44" i="19"/>
  <c r="J48" i="19"/>
  <c r="Q2" i="4"/>
  <c r="Q2" i="20" s="1"/>
  <c r="AW2" i="4"/>
  <c r="AW2" i="20" s="1"/>
  <c r="B44" i="19"/>
  <c r="K3" i="19"/>
  <c r="N7" i="19"/>
  <c r="AL15" i="19"/>
  <c r="K19" i="19"/>
  <c r="N23" i="19"/>
  <c r="AL31" i="19"/>
  <c r="K35" i="19"/>
  <c r="N39" i="19"/>
  <c r="Z43" i="19"/>
  <c r="AL47" i="19"/>
  <c r="K51" i="19"/>
  <c r="J2" i="4"/>
  <c r="J2" i="20" s="1"/>
  <c r="W7" i="19"/>
  <c r="W15" i="19"/>
  <c r="W43" i="19"/>
  <c r="O2" i="4"/>
  <c r="O2" i="20" s="1"/>
  <c r="AU2" i="4"/>
  <c r="AU2" i="20" s="1"/>
  <c r="N5" i="19"/>
  <c r="Z9" i="19"/>
  <c r="C17" i="19"/>
  <c r="S17" i="19"/>
  <c r="AD21" i="19"/>
  <c r="AP25" i="19"/>
  <c r="AI33" i="19"/>
  <c r="AY33" i="19"/>
  <c r="AT37" i="19"/>
  <c r="V45" i="19"/>
  <c r="K49" i="19"/>
  <c r="AA49" i="19"/>
  <c r="B32" i="19"/>
  <c r="AQ7" i="19"/>
  <c r="C7" i="19"/>
  <c r="AQ23" i="19"/>
  <c r="C23" i="19"/>
  <c r="AQ39" i="19"/>
  <c r="C39" i="19"/>
  <c r="V202" i="6"/>
  <c r="Z202" i="6"/>
  <c r="G202" i="6"/>
  <c r="AM202" i="6"/>
  <c r="AK202" i="6"/>
  <c r="K202" i="6"/>
  <c r="AQ202" i="6"/>
  <c r="H89" i="7"/>
  <c r="J100" i="1" s="1"/>
  <c r="AH202" i="6"/>
  <c r="L54" i="7"/>
  <c r="N98" i="1" s="1"/>
  <c r="AL202" i="6"/>
  <c r="AE11" i="19"/>
  <c r="AH18" i="19"/>
  <c r="AE27" i="19"/>
  <c r="AX30" i="19"/>
  <c r="R38" i="19"/>
  <c r="AX46" i="19"/>
  <c r="B26" i="19"/>
  <c r="AI5" i="19"/>
  <c r="AI21" i="19"/>
  <c r="AI37" i="19"/>
  <c r="AX48" i="19"/>
  <c r="AI43" i="19"/>
  <c r="AY43" i="19"/>
  <c r="AL10" i="19"/>
  <c r="AM23" i="19"/>
  <c r="AX6" i="19"/>
  <c r="BB18" i="18"/>
  <c r="AE19" i="19"/>
  <c r="AH26" i="19"/>
  <c r="R30" i="19"/>
  <c r="AE35" i="19"/>
  <c r="AH42" i="19"/>
  <c r="R46" i="19"/>
  <c r="AE51" i="19"/>
  <c r="AA5" i="19"/>
  <c r="BB9" i="18"/>
  <c r="B9" i="19"/>
  <c r="AA21" i="19"/>
  <c r="BB25" i="18"/>
  <c r="B25" i="19"/>
  <c r="AQ37" i="19"/>
  <c r="BB41" i="18"/>
  <c r="B41" i="19"/>
  <c r="AH12" i="19"/>
  <c r="BB20" i="18"/>
  <c r="AX24" i="19"/>
  <c r="BB36" i="18"/>
  <c r="AX40" i="19"/>
  <c r="AH44" i="19"/>
  <c r="R48" i="19"/>
  <c r="B4" i="19"/>
  <c r="AQ11" i="19"/>
  <c r="AD15" i="19"/>
  <c r="AA27" i="19"/>
  <c r="AQ27" i="19"/>
  <c r="AQ43" i="19"/>
  <c r="F10" i="19"/>
  <c r="BB6" i="18"/>
  <c r="AE7" i="19"/>
  <c r="AX10" i="19"/>
  <c r="AH14" i="19"/>
  <c r="R18" i="19"/>
  <c r="BB22" i="18"/>
  <c r="AE23" i="19"/>
  <c r="AX26" i="19"/>
  <c r="AH30" i="19"/>
  <c r="R34" i="19"/>
  <c r="BB38" i="18"/>
  <c r="AE39" i="19"/>
  <c r="AX42" i="19"/>
  <c r="AH46" i="19"/>
  <c r="R50" i="19"/>
  <c r="B42" i="19"/>
  <c r="C5" i="19"/>
  <c r="C21" i="19"/>
  <c r="N25" i="19"/>
  <c r="C37" i="19"/>
  <c r="N41" i="19"/>
  <c r="BB8" i="18"/>
  <c r="AX12" i="19"/>
  <c r="AH16" i="19"/>
  <c r="R20" i="19"/>
  <c r="BB24" i="18"/>
  <c r="AX28" i="19"/>
  <c r="AH32" i="19"/>
  <c r="R36" i="19"/>
  <c r="BB40" i="18"/>
  <c r="AX44" i="19"/>
  <c r="AH48" i="19"/>
  <c r="R52" i="19"/>
  <c r="B52" i="19"/>
  <c r="F7" i="19"/>
  <c r="C11" i="19"/>
  <c r="S11" i="19"/>
  <c r="AT15" i="19"/>
  <c r="F23" i="19"/>
  <c r="C27" i="19"/>
  <c r="S27" i="19"/>
  <c r="AT31" i="19"/>
  <c r="F39" i="19"/>
  <c r="C43" i="19"/>
  <c r="S43" i="19"/>
  <c r="AT47" i="19"/>
  <c r="G3" i="19"/>
  <c r="AL6" i="19"/>
  <c r="V10" i="19"/>
  <c r="V14" i="19"/>
  <c r="F18" i="19"/>
  <c r="AM19" i="19"/>
  <c r="G23" i="19"/>
  <c r="AL26" i="19"/>
  <c r="AL30" i="19"/>
  <c r="V34" i="19"/>
  <c r="F38" i="19"/>
  <c r="AM39" i="19"/>
  <c r="AM43" i="19"/>
  <c r="G47" i="19"/>
  <c r="AL50" i="19"/>
  <c r="V5" i="19"/>
  <c r="K9" i="19"/>
  <c r="AA9" i="19"/>
  <c r="AI25" i="19"/>
  <c r="AY25" i="19"/>
  <c r="C41" i="19"/>
  <c r="S41" i="19"/>
  <c r="T2" i="4"/>
  <c r="T2" i="20" s="1"/>
  <c r="AZ2" i="4"/>
  <c r="AZ2" i="20" s="1"/>
  <c r="F8" i="19"/>
  <c r="AL16" i="19"/>
  <c r="V20" i="19"/>
  <c r="F24" i="19"/>
  <c r="AL32" i="19"/>
  <c r="V36" i="19"/>
  <c r="F40" i="19"/>
  <c r="AL48" i="19"/>
  <c r="V52" i="19"/>
  <c r="AC2" i="4"/>
  <c r="AC2" i="20" s="1"/>
  <c r="B40" i="19"/>
  <c r="AQ15" i="19"/>
  <c r="C15" i="19"/>
  <c r="AQ31" i="19"/>
  <c r="C31" i="19"/>
  <c r="AQ47" i="19"/>
  <c r="C47" i="19"/>
  <c r="O3" i="19"/>
  <c r="AP6" i="19"/>
  <c r="Z10" i="19"/>
  <c r="J14" i="19"/>
  <c r="J18" i="19"/>
  <c r="AU19" i="19"/>
  <c r="O23" i="19"/>
  <c r="AP26" i="19"/>
  <c r="Z30" i="19"/>
  <c r="Z34" i="19"/>
  <c r="J38" i="19"/>
  <c r="AU39" i="19"/>
  <c r="O43" i="19"/>
  <c r="AP46" i="19"/>
  <c r="AP50" i="19"/>
  <c r="B50" i="19"/>
  <c r="V9" i="19"/>
  <c r="AA13" i="19"/>
  <c r="AQ13" i="19"/>
  <c r="AL25" i="19"/>
  <c r="C29" i="19"/>
  <c r="BB33" i="18"/>
  <c r="Z37" i="19"/>
  <c r="S45" i="19"/>
  <c r="AI45" i="19"/>
  <c r="J4" i="19"/>
  <c r="AP12" i="19"/>
  <c r="Z16" i="19"/>
  <c r="J20" i="19"/>
  <c r="AP28" i="19"/>
  <c r="Z32" i="19"/>
  <c r="J36" i="19"/>
  <c r="AP44" i="19"/>
  <c r="Z48" i="19"/>
  <c r="J52" i="19"/>
  <c r="B28" i="19"/>
  <c r="AA3" i="19"/>
  <c r="AQ3" i="19"/>
  <c r="AD7" i="19"/>
  <c r="AA19" i="19"/>
  <c r="AQ19" i="19"/>
  <c r="AD23" i="19"/>
  <c r="AA35" i="19"/>
  <c r="AQ35" i="19"/>
  <c r="AD39" i="19"/>
  <c r="AA51" i="19"/>
  <c r="AQ51" i="19"/>
  <c r="AD2" i="4"/>
  <c r="AD2" i="20" s="1"/>
  <c r="W27" i="19"/>
  <c r="AI17" i="19"/>
  <c r="AY17" i="19"/>
  <c r="AT21" i="19"/>
  <c r="V29" i="19"/>
  <c r="K33" i="19"/>
  <c r="AA33" i="19"/>
  <c r="BB37" i="18"/>
  <c r="B37" i="19"/>
  <c r="J41" i="19"/>
  <c r="AL45" i="19"/>
  <c r="AQ49" i="19"/>
  <c r="L2" i="4"/>
  <c r="L2" i="20" s="1"/>
  <c r="AR2" i="4"/>
  <c r="AR2" i="20" s="1"/>
  <c r="E2" i="4"/>
  <c r="E2" i="20" s="1"/>
  <c r="AK2" i="4"/>
  <c r="AK2" i="20" s="1"/>
  <c r="S7" i="19"/>
  <c r="AI7" i="19"/>
  <c r="BB11" i="18"/>
  <c r="S23" i="19"/>
  <c r="AI23" i="19"/>
  <c r="BB27" i="18"/>
  <c r="J31" i="19"/>
  <c r="S39" i="19"/>
  <c r="AI39" i="19"/>
  <c r="BB43" i="18"/>
  <c r="J47" i="19"/>
  <c r="AI202" i="6"/>
  <c r="Q202" i="6"/>
  <c r="N202" i="6"/>
  <c r="I202" i="6"/>
  <c r="AO202" i="6"/>
  <c r="AU202" i="6"/>
  <c r="F12" i="19"/>
  <c r="V24" i="19"/>
  <c r="V40" i="19"/>
  <c r="AL52" i="19"/>
  <c r="BB3" i="18"/>
  <c r="S15" i="19"/>
  <c r="BB19" i="18"/>
  <c r="J23" i="19"/>
  <c r="S31" i="19"/>
  <c r="AI31" i="19"/>
  <c r="S47" i="19"/>
  <c r="AI47" i="19"/>
  <c r="AU3" i="19"/>
  <c r="O7" i="19"/>
  <c r="AP10" i="19"/>
  <c r="Z14" i="19"/>
  <c r="Z18" i="19"/>
  <c r="J22" i="19"/>
  <c r="AU23" i="19"/>
  <c r="O27" i="19"/>
  <c r="AP30" i="19"/>
  <c r="AP34" i="19"/>
  <c r="Z38" i="19"/>
  <c r="J42" i="19"/>
  <c r="AU43" i="19"/>
  <c r="AU47" i="19"/>
  <c r="O51" i="19"/>
  <c r="B34" i="19"/>
  <c r="J5" i="19"/>
  <c r="C13" i="19"/>
  <c r="Z21" i="19"/>
  <c r="S29" i="19"/>
  <c r="AI29" i="19"/>
  <c r="AP37" i="19"/>
  <c r="AY45" i="19"/>
  <c r="K45" i="19"/>
  <c r="J8" i="19"/>
  <c r="AP16" i="19"/>
  <c r="Z20" i="19"/>
  <c r="J24" i="19"/>
  <c r="AP32" i="19"/>
  <c r="Z36" i="19"/>
  <c r="J40" i="19"/>
  <c r="AP48" i="19"/>
  <c r="Z52" i="19"/>
  <c r="B12" i="19"/>
  <c r="C3" i="19"/>
  <c r="S3" i="19"/>
  <c r="AT7" i="19"/>
  <c r="F15" i="19"/>
  <c r="C19" i="19"/>
  <c r="S19" i="19"/>
  <c r="AT23" i="19"/>
  <c r="F31" i="19"/>
  <c r="C35" i="19"/>
  <c r="S35" i="19"/>
  <c r="AT39" i="19"/>
  <c r="F47" i="19"/>
  <c r="C51" i="19"/>
  <c r="S51" i="19"/>
  <c r="BA113" i="28"/>
  <c r="AW113" i="28"/>
  <c r="AS113" i="28"/>
  <c r="AO113" i="28"/>
  <c r="AK113" i="28"/>
  <c r="AG113" i="28"/>
  <c r="AC113" i="28"/>
  <c r="Y113" i="28"/>
  <c r="U113" i="28"/>
  <c r="Q113" i="28"/>
  <c r="M113" i="28"/>
  <c r="I113" i="28"/>
  <c r="E113" i="28"/>
  <c r="A113" i="28"/>
  <c r="AX112" i="28"/>
  <c r="AT112" i="28"/>
  <c r="AP112" i="28"/>
  <c r="AL112" i="28"/>
  <c r="AH112" i="28"/>
  <c r="AD112" i="28"/>
  <c r="Z112" i="28"/>
  <c r="V112" i="28"/>
  <c r="R112" i="28"/>
  <c r="N112" i="28"/>
  <c r="J112" i="28"/>
  <c r="F112" i="28"/>
  <c r="B112" i="28"/>
  <c r="AY111" i="28"/>
  <c r="AU111" i="28"/>
  <c r="AQ111" i="28"/>
  <c r="AM111" i="28"/>
  <c r="AI111" i="28"/>
  <c r="AE111" i="28"/>
  <c r="AA111" i="28"/>
  <c r="W111" i="28"/>
  <c r="S111" i="28"/>
  <c r="O111" i="28"/>
  <c r="K111" i="28"/>
  <c r="G111" i="28"/>
  <c r="C111" i="28"/>
  <c r="AZ110" i="28"/>
  <c r="AV110" i="28"/>
  <c r="AR110" i="28"/>
  <c r="AN110" i="28"/>
  <c r="AJ110" i="28"/>
  <c r="AF110" i="28"/>
  <c r="AB110" i="28"/>
  <c r="X110" i="28"/>
  <c r="T110" i="28"/>
  <c r="P110" i="28"/>
  <c r="L110" i="28"/>
  <c r="H110" i="28"/>
  <c r="D110" i="28"/>
  <c r="BA109" i="28"/>
  <c r="AW109" i="28"/>
  <c r="AS109" i="28"/>
  <c r="AO109" i="28"/>
  <c r="AK109" i="28"/>
  <c r="AG109" i="28"/>
  <c r="AC109" i="28"/>
  <c r="Y109" i="28"/>
  <c r="U109" i="28"/>
  <c r="Q109" i="28"/>
  <c r="M109" i="28"/>
  <c r="I109" i="28"/>
  <c r="E109" i="28"/>
  <c r="AZ113" i="28"/>
  <c r="AV113" i="28"/>
  <c r="AR113" i="28"/>
  <c r="AN113" i="28"/>
  <c r="AJ113" i="28"/>
  <c r="AF113" i="28"/>
  <c r="AB113" i="28"/>
  <c r="X113" i="28"/>
  <c r="T113" i="28"/>
  <c r="P113" i="28"/>
  <c r="L113" i="28"/>
  <c r="H113" i="28"/>
  <c r="D113" i="28"/>
  <c r="BA112" i="28"/>
  <c r="AW112" i="28"/>
  <c r="AS112" i="28"/>
  <c r="AO112" i="28"/>
  <c r="AK112" i="28"/>
  <c r="AG112" i="28"/>
  <c r="AC112" i="28"/>
  <c r="Y112" i="28"/>
  <c r="U112" i="28"/>
  <c r="Q112" i="28"/>
  <c r="M112" i="28"/>
  <c r="I112" i="28"/>
  <c r="E112" i="28"/>
  <c r="A112" i="28"/>
  <c r="AX111" i="28"/>
  <c r="AT111" i="28"/>
  <c r="AP111" i="28"/>
  <c r="AL111" i="28"/>
  <c r="AH111" i="28"/>
  <c r="AD111" i="28"/>
  <c r="Z111" i="28"/>
  <c r="V111" i="28"/>
  <c r="R111" i="28"/>
  <c r="N111" i="28"/>
  <c r="J111" i="28"/>
  <c r="F111" i="28"/>
  <c r="B111" i="28"/>
  <c r="AY110" i="28"/>
  <c r="AU110" i="28"/>
  <c r="AQ110" i="28"/>
  <c r="AM110" i="28"/>
  <c r="AI110" i="28"/>
  <c r="AE110" i="28"/>
  <c r="AA110" i="28"/>
  <c r="W110" i="28"/>
  <c r="S110" i="28"/>
  <c r="O110" i="28"/>
  <c r="K110" i="28"/>
  <c r="G110" i="28"/>
  <c r="C110" i="28"/>
  <c r="AZ109" i="28"/>
  <c r="AV109" i="28"/>
  <c r="AR109" i="28"/>
  <c r="AN109" i="28"/>
  <c r="AJ109" i="28"/>
  <c r="AT113" i="28"/>
  <c r="AL113" i="28"/>
  <c r="AD113" i="28"/>
  <c r="V113" i="28"/>
  <c r="N113" i="28"/>
  <c r="F113" i="28"/>
  <c r="AY112" i="28"/>
  <c r="AQ112" i="28"/>
  <c r="AI112" i="28"/>
  <c r="AA112" i="28"/>
  <c r="S112" i="28"/>
  <c r="K112" i="28"/>
  <c r="C112" i="28"/>
  <c r="AV111" i="28"/>
  <c r="AN111" i="28"/>
  <c r="AF111" i="28"/>
  <c r="X111" i="28"/>
  <c r="P111" i="28"/>
  <c r="H111" i="28"/>
  <c r="BA110" i="28"/>
  <c r="AS110" i="28"/>
  <c r="AK110" i="28"/>
  <c r="AC110" i="28"/>
  <c r="U110" i="28"/>
  <c r="M110" i="28"/>
  <c r="E110" i="28"/>
  <c r="AX109" i="28"/>
  <c r="AP109" i="28"/>
  <c r="AH109" i="28"/>
  <c r="AB109" i="28"/>
  <c r="W109" i="28"/>
  <c r="R109" i="28"/>
  <c r="L109" i="28"/>
  <c r="G109" i="28"/>
  <c r="B109" i="28"/>
  <c r="AY108" i="28"/>
  <c r="AU108" i="28"/>
  <c r="AQ108" i="28"/>
  <c r="AM108" i="28"/>
  <c r="AI108" i="28"/>
  <c r="AE108" i="28"/>
  <c r="AA108" i="28"/>
  <c r="W108" i="28"/>
  <c r="S108" i="28"/>
  <c r="O108" i="28"/>
  <c r="K108" i="28"/>
  <c r="G108" i="28"/>
  <c r="C108" i="28"/>
  <c r="AZ107" i="28"/>
  <c r="AV107" i="28"/>
  <c r="AR107" i="28"/>
  <c r="AN107" i="28"/>
  <c r="AJ107" i="28"/>
  <c r="AF107" i="28"/>
  <c r="AB107" i="28"/>
  <c r="X107" i="28"/>
  <c r="T107" i="28"/>
  <c r="P107" i="28"/>
  <c r="L107" i="28"/>
  <c r="H107" i="28"/>
  <c r="D107" i="28"/>
  <c r="BA106" i="28"/>
  <c r="AW106" i="28"/>
  <c r="AS106" i="28"/>
  <c r="AO106" i="28"/>
  <c r="AK106" i="28"/>
  <c r="AG106" i="28"/>
  <c r="AC106" i="28"/>
  <c r="Y106" i="28"/>
  <c r="U106" i="28"/>
  <c r="Q106" i="28"/>
  <c r="M106" i="28"/>
  <c r="I106" i="28"/>
  <c r="E106" i="28"/>
  <c r="A106" i="28"/>
  <c r="AX105" i="28"/>
  <c r="AT105" i="28"/>
  <c r="AP105" i="28"/>
  <c r="AL105" i="28"/>
  <c r="AH105" i="28"/>
  <c r="AD105" i="28"/>
  <c r="Z105" i="28"/>
  <c r="V105" i="28"/>
  <c r="R105" i="28"/>
  <c r="N105" i="28"/>
  <c r="J105" i="28"/>
  <c r="F105" i="28"/>
  <c r="B105" i="28"/>
  <c r="AY104" i="28"/>
  <c r="AU104" i="28"/>
  <c r="AQ104" i="28"/>
  <c r="AM104" i="28"/>
  <c r="AI104" i="28"/>
  <c r="AE104" i="28"/>
  <c r="AA104" i="28"/>
  <c r="W104" i="28"/>
  <c r="S104" i="28"/>
  <c r="O104" i="28"/>
  <c r="K104" i="28"/>
  <c r="G104" i="28"/>
  <c r="C104" i="28"/>
  <c r="AZ103" i="28"/>
  <c r="AV103" i="28"/>
  <c r="AR103" i="28"/>
  <c r="AN103" i="28"/>
  <c r="AJ103" i="28"/>
  <c r="AF103" i="28"/>
  <c r="AB103" i="28"/>
  <c r="X103" i="28"/>
  <c r="T103" i="28"/>
  <c r="P103" i="28"/>
  <c r="L103" i="28"/>
  <c r="H103" i="28"/>
  <c r="D103" i="28"/>
  <c r="BA102" i="28"/>
  <c r="AW102" i="28"/>
  <c r="AS102" i="28"/>
  <c r="AO102" i="28"/>
  <c r="AK102" i="28"/>
  <c r="AG102" i="28"/>
  <c r="AC102" i="28"/>
  <c r="Y102" i="28"/>
  <c r="U102" i="28"/>
  <c r="Q102" i="28"/>
  <c r="M102" i="28"/>
  <c r="I102" i="28"/>
  <c r="E102" i="28"/>
  <c r="A102" i="28"/>
  <c r="AX101" i="28"/>
  <c r="AT101" i="28"/>
  <c r="AP101" i="28"/>
  <c r="AL101" i="28"/>
  <c r="AH101" i="28"/>
  <c r="AD101" i="28"/>
  <c r="Z101" i="28"/>
  <c r="V101" i="28"/>
  <c r="R101" i="28"/>
  <c r="N101" i="28"/>
  <c r="J101" i="28"/>
  <c r="F101" i="28"/>
  <c r="B101" i="28"/>
  <c r="AY100" i="28"/>
  <c r="AU100" i="28"/>
  <c r="AQ100" i="28"/>
  <c r="AM100" i="28"/>
  <c r="AI100" i="28"/>
  <c r="AE100" i="28"/>
  <c r="AA100" i="28"/>
  <c r="W100" i="28"/>
  <c r="S100" i="28"/>
  <c r="O100" i="28"/>
  <c r="K100" i="28"/>
  <c r="G100" i="28"/>
  <c r="C100" i="28"/>
  <c r="AZ99" i="28"/>
  <c r="AV99" i="28"/>
  <c r="AR99" i="28"/>
  <c r="AN99" i="28"/>
  <c r="AJ99" i="28"/>
  <c r="AF99" i="28"/>
  <c r="AB99" i="28"/>
  <c r="X99" i="28"/>
  <c r="T99" i="28"/>
  <c r="P99" i="28"/>
  <c r="L99" i="28"/>
  <c r="H99" i="28"/>
  <c r="D99" i="28"/>
  <c r="BA98" i="28"/>
  <c r="AW98" i="28"/>
  <c r="AS98" i="28"/>
  <c r="AO98" i="28"/>
  <c r="AK98" i="28"/>
  <c r="AG98" i="28"/>
  <c r="AC98" i="28"/>
  <c r="Y98" i="28"/>
  <c r="U98" i="28"/>
  <c r="Q98" i="28"/>
  <c r="M98" i="28"/>
  <c r="I98" i="28"/>
  <c r="E98" i="28"/>
  <c r="A98" i="28"/>
  <c r="AX97" i="28"/>
  <c r="AT97" i="28"/>
  <c r="AP97" i="28"/>
  <c r="AL97" i="28"/>
  <c r="AH97" i="28"/>
  <c r="AD97" i="28"/>
  <c r="Z97" i="28"/>
  <c r="V97" i="28"/>
  <c r="R97" i="28"/>
  <c r="N97" i="28"/>
  <c r="J97" i="28"/>
  <c r="F97" i="28"/>
  <c r="B97" i="28"/>
  <c r="AY96" i="28"/>
  <c r="AU96" i="28"/>
  <c r="AQ96" i="28"/>
  <c r="AM96" i="28"/>
  <c r="AI96" i="28"/>
  <c r="AE96" i="28"/>
  <c r="AA96" i="28"/>
  <c r="W96" i="28"/>
  <c r="S96" i="28"/>
  <c r="O96" i="28"/>
  <c r="K96" i="28"/>
  <c r="G96" i="28"/>
  <c r="C96" i="28"/>
  <c r="AZ95" i="28"/>
  <c r="AV95" i="28"/>
  <c r="AR95" i="28"/>
  <c r="AN95" i="28"/>
  <c r="AJ95" i="28"/>
  <c r="AF95" i="28"/>
  <c r="AB95" i="28"/>
  <c r="X95" i="28"/>
  <c r="T95" i="28"/>
  <c r="P95" i="28"/>
  <c r="L95" i="28"/>
  <c r="H95" i="28"/>
  <c r="D95" i="28"/>
  <c r="BA94" i="28"/>
  <c r="AW94" i="28"/>
  <c r="AS94" i="28"/>
  <c r="AO94" i="28"/>
  <c r="AK94" i="28"/>
  <c r="AG94" i="28"/>
  <c r="AC94" i="28"/>
  <c r="Y94" i="28"/>
  <c r="U94" i="28"/>
  <c r="Q94" i="28"/>
  <c r="M94" i="28"/>
  <c r="I94" i="28"/>
  <c r="E94" i="28"/>
  <c r="A94" i="28"/>
  <c r="AX93" i="28"/>
  <c r="AT93" i="28"/>
  <c r="AP93" i="28"/>
  <c r="AL93" i="28"/>
  <c r="AH93" i="28"/>
  <c r="AD93" i="28"/>
  <c r="Z93" i="28"/>
  <c r="V93" i="28"/>
  <c r="R93" i="28"/>
  <c r="N93" i="28"/>
  <c r="J93" i="28"/>
  <c r="F93" i="28"/>
  <c r="B93" i="28"/>
  <c r="AY92" i="28"/>
  <c r="AU92" i="28"/>
  <c r="AQ92" i="28"/>
  <c r="AM92" i="28"/>
  <c r="AI92" i="28"/>
  <c r="AE92" i="28"/>
  <c r="AA92" i="28"/>
  <c r="W92" i="28"/>
  <c r="S92" i="28"/>
  <c r="O92" i="28"/>
  <c r="K92" i="28"/>
  <c r="G92" i="28"/>
  <c r="C92" i="28"/>
  <c r="AZ91" i="28"/>
  <c r="AV91" i="28"/>
  <c r="AR91" i="28"/>
  <c r="AN91" i="28"/>
  <c r="AJ91" i="28"/>
  <c r="AF91" i="28"/>
  <c r="AB91" i="28"/>
  <c r="X91" i="28"/>
  <c r="T91" i="28"/>
  <c r="P91" i="28"/>
  <c r="L91" i="28"/>
  <c r="H91" i="28"/>
  <c r="D91" i="28"/>
  <c r="BA90" i="28"/>
  <c r="AW90" i="28"/>
  <c r="AS90" i="28"/>
  <c r="AO90" i="28"/>
  <c r="AK90" i="28"/>
  <c r="AG90" i="28"/>
  <c r="AC90" i="28"/>
  <c r="Y90" i="28"/>
  <c r="U90" i="28"/>
  <c r="Q90" i="28"/>
  <c r="M90" i="28"/>
  <c r="I90" i="28"/>
  <c r="E90" i="28"/>
  <c r="A90" i="28"/>
  <c r="AX89" i="28"/>
  <c r="AT89" i="28"/>
  <c r="AP89" i="28"/>
  <c r="AL89" i="28"/>
  <c r="AH89" i="28"/>
  <c r="AD89" i="28"/>
  <c r="Z89" i="28"/>
  <c r="V89" i="28"/>
  <c r="R89" i="28"/>
  <c r="N89" i="28"/>
  <c r="J89" i="28"/>
  <c r="F89" i="28"/>
  <c r="B89" i="28"/>
  <c r="AY88" i="28"/>
  <c r="AU88" i="28"/>
  <c r="AQ88" i="28"/>
  <c r="AM88" i="28"/>
  <c r="AI88" i="28"/>
  <c r="AE88" i="28"/>
  <c r="AA88" i="28"/>
  <c r="W88" i="28"/>
  <c r="S88" i="28"/>
  <c r="O88" i="28"/>
  <c r="K88" i="28"/>
  <c r="G88" i="28"/>
  <c r="C88" i="28"/>
  <c r="AZ87" i="28"/>
  <c r="AV87" i="28"/>
  <c r="AR87" i="28"/>
  <c r="AN87" i="28"/>
  <c r="AJ87" i="28"/>
  <c r="AF87" i="28"/>
  <c r="AB87" i="28"/>
  <c r="X87" i="28"/>
  <c r="T87" i="28"/>
  <c r="P87" i="28"/>
  <c r="L87" i="28"/>
  <c r="H87" i="28"/>
  <c r="D87" i="28"/>
  <c r="BA86" i="28"/>
  <c r="AW86" i="28"/>
  <c r="AS86" i="28"/>
  <c r="AO86" i="28"/>
  <c r="AK86" i="28"/>
  <c r="AG86" i="28"/>
  <c r="AC86" i="28"/>
  <c r="Y86" i="28"/>
  <c r="U86" i="28"/>
  <c r="Q86" i="28"/>
  <c r="M86" i="28"/>
  <c r="I86" i="28"/>
  <c r="E86" i="28"/>
  <c r="A86" i="28"/>
  <c r="AX85" i="28"/>
  <c r="AT85" i="28"/>
  <c r="AP85" i="28"/>
  <c r="AL85" i="28"/>
  <c r="AH85" i="28"/>
  <c r="AD85" i="28"/>
  <c r="Z85" i="28"/>
  <c r="V85" i="28"/>
  <c r="R85" i="28"/>
  <c r="N85" i="28"/>
  <c r="J85" i="28"/>
  <c r="F85" i="28"/>
  <c r="B85" i="28"/>
  <c r="AY84" i="28"/>
  <c r="AU84" i="28"/>
  <c r="AQ84" i="28"/>
  <c r="AM84" i="28"/>
  <c r="AI84" i="28"/>
  <c r="AE84" i="28"/>
  <c r="AA84" i="28"/>
  <c r="W84" i="28"/>
  <c r="S84" i="28"/>
  <c r="O84" i="28"/>
  <c r="K84" i="28"/>
  <c r="G84" i="28"/>
  <c r="C84" i="28"/>
  <c r="AZ83" i="28"/>
  <c r="AV83" i="28"/>
  <c r="AR83" i="28"/>
  <c r="AN83" i="28"/>
  <c r="AJ83" i="28"/>
  <c r="AF83" i="28"/>
  <c r="AB83" i="28"/>
  <c r="X83" i="28"/>
  <c r="T83" i="28"/>
  <c r="P83" i="28"/>
  <c r="L83" i="28"/>
  <c r="H83" i="28"/>
  <c r="D83" i="28"/>
  <c r="BA82" i="28"/>
  <c r="AW82" i="28"/>
  <c r="AS82" i="28"/>
  <c r="AO82" i="28"/>
  <c r="AK82" i="28"/>
  <c r="AG82" i="28"/>
  <c r="AC82" i="28"/>
  <c r="Y82" i="28"/>
  <c r="U82" i="28"/>
  <c r="Q82" i="28"/>
  <c r="M82" i="28"/>
  <c r="I82" i="28"/>
  <c r="E82" i="28"/>
  <c r="A82" i="28"/>
  <c r="AX81" i="28"/>
  <c r="AT81" i="28"/>
  <c r="AP81" i="28"/>
  <c r="AL81" i="28"/>
  <c r="AH81" i="28"/>
  <c r="AD81" i="28"/>
  <c r="Z81" i="28"/>
  <c r="V81" i="28"/>
  <c r="R81" i="28"/>
  <c r="N81" i="28"/>
  <c r="J81" i="28"/>
  <c r="F81" i="28"/>
  <c r="B81" i="28"/>
  <c r="AY80" i="28"/>
  <c r="AU80" i="28"/>
  <c r="AY113" i="28"/>
  <c r="AQ113" i="28"/>
  <c r="AI113" i="28"/>
  <c r="AA113" i="28"/>
  <c r="S113" i="28"/>
  <c r="K113" i="28"/>
  <c r="C113" i="28"/>
  <c r="AV112" i="28"/>
  <c r="AN112" i="28"/>
  <c r="AF112" i="28"/>
  <c r="X112" i="28"/>
  <c r="P112" i="28"/>
  <c r="H112" i="28"/>
  <c r="BA111" i="28"/>
  <c r="AS111" i="28"/>
  <c r="AK111" i="28"/>
  <c r="AC111" i="28"/>
  <c r="U111" i="28"/>
  <c r="M111" i="28"/>
  <c r="E111" i="28"/>
  <c r="AX110" i="28"/>
  <c r="AP110" i="28"/>
  <c r="AH110" i="28"/>
  <c r="Z110" i="28"/>
  <c r="R110" i="28"/>
  <c r="J110" i="28"/>
  <c r="B110" i="28"/>
  <c r="AU109" i="28"/>
  <c r="AM109" i="28"/>
  <c r="AF109" i="28"/>
  <c r="AA109" i="28"/>
  <c r="V109" i="28"/>
  <c r="P109" i="28"/>
  <c r="K109" i="28"/>
  <c r="F109" i="28"/>
  <c r="A109" i="28"/>
  <c r="AX108" i="28"/>
  <c r="AT108" i="28"/>
  <c r="AP108" i="28"/>
  <c r="AL108" i="28"/>
  <c r="AH108" i="28"/>
  <c r="AD108" i="28"/>
  <c r="Z108" i="28"/>
  <c r="V108" i="28"/>
  <c r="R108" i="28"/>
  <c r="N108" i="28"/>
  <c r="J108" i="28"/>
  <c r="F108" i="28"/>
  <c r="B108" i="28"/>
  <c r="AY107" i="28"/>
  <c r="AU107" i="28"/>
  <c r="AQ107" i="28"/>
  <c r="AM107" i="28"/>
  <c r="AI107" i="28"/>
  <c r="AE107" i="28"/>
  <c r="AA107" i="28"/>
  <c r="W107" i="28"/>
  <c r="S107" i="28"/>
  <c r="O107" i="28"/>
  <c r="K107" i="28"/>
  <c r="G107" i="28"/>
  <c r="C107" i="28"/>
  <c r="AZ106" i="28"/>
  <c r="AV106" i="28"/>
  <c r="AR106" i="28"/>
  <c r="AN106" i="28"/>
  <c r="AJ106" i="28"/>
  <c r="AF106" i="28"/>
  <c r="AB106" i="28"/>
  <c r="X106" i="28"/>
  <c r="T106" i="28"/>
  <c r="P106" i="28"/>
  <c r="L106" i="28"/>
  <c r="H106" i="28"/>
  <c r="D106" i="28"/>
  <c r="BA105" i="28"/>
  <c r="AW105" i="28"/>
  <c r="AS105" i="28"/>
  <c r="AO105" i="28"/>
  <c r="AK105" i="28"/>
  <c r="AG105" i="28"/>
  <c r="AC105" i="28"/>
  <c r="Y105" i="28"/>
  <c r="U105" i="28"/>
  <c r="Q105" i="28"/>
  <c r="M105" i="28"/>
  <c r="I105" i="28"/>
  <c r="E105" i="28"/>
  <c r="A105" i="28"/>
  <c r="AX104" i="28"/>
  <c r="AT104" i="28"/>
  <c r="AP104" i="28"/>
  <c r="AL104" i="28"/>
  <c r="AH104" i="28"/>
  <c r="AD104" i="28"/>
  <c r="Z104" i="28"/>
  <c r="V104" i="28"/>
  <c r="R104" i="28"/>
  <c r="N104" i="28"/>
  <c r="J104" i="28"/>
  <c r="F104" i="28"/>
  <c r="B104" i="28"/>
  <c r="AY103" i="28"/>
  <c r="AU103" i="28"/>
  <c r="AQ103" i="28"/>
  <c r="AM103" i="28"/>
  <c r="AI103" i="28"/>
  <c r="AE103" i="28"/>
  <c r="AA103" i="28"/>
  <c r="W103" i="28"/>
  <c r="S103" i="28"/>
  <c r="O103" i="28"/>
  <c r="K103" i="28"/>
  <c r="G103" i="28"/>
  <c r="C103" i="28"/>
  <c r="AZ102" i="28"/>
  <c r="AV102" i="28"/>
  <c r="AR102" i="28"/>
  <c r="AN102" i="28"/>
  <c r="AJ102" i="28"/>
  <c r="AF102" i="28"/>
  <c r="AB102" i="28"/>
  <c r="X102" i="28"/>
  <c r="T102" i="28"/>
  <c r="P102" i="28"/>
  <c r="L102" i="28"/>
  <c r="H102" i="28"/>
  <c r="D102" i="28"/>
  <c r="BA101" i="28"/>
  <c r="AW101" i="28"/>
  <c r="AS101" i="28"/>
  <c r="AO101" i="28"/>
  <c r="AK101" i="28"/>
  <c r="AG101" i="28"/>
  <c r="AC101" i="28"/>
  <c r="Y101" i="28"/>
  <c r="U101" i="28"/>
  <c r="Q101" i="28"/>
  <c r="M101" i="28"/>
  <c r="I101" i="28"/>
  <c r="E101" i="28"/>
  <c r="A101" i="28"/>
  <c r="AX100" i="28"/>
  <c r="AT100" i="28"/>
  <c r="AP100" i="28"/>
  <c r="AL100" i="28"/>
  <c r="AH100" i="28"/>
  <c r="AD100" i="28"/>
  <c r="Z100" i="28"/>
  <c r="V100" i="28"/>
  <c r="R100" i="28"/>
  <c r="N100" i="28"/>
  <c r="J100" i="28"/>
  <c r="F100" i="28"/>
  <c r="B100" i="28"/>
  <c r="AY99" i="28"/>
  <c r="AU99" i="28"/>
  <c r="AQ99" i="28"/>
  <c r="AM99" i="28"/>
  <c r="AI99" i="28"/>
  <c r="AE99" i="28"/>
  <c r="AA99" i="28"/>
  <c r="W99" i="28"/>
  <c r="S99" i="28"/>
  <c r="O99" i="28"/>
  <c r="K99" i="28"/>
  <c r="G99" i="28"/>
  <c r="C99" i="28"/>
  <c r="AZ98" i="28"/>
  <c r="AV98" i="28"/>
  <c r="AR98" i="28"/>
  <c r="AN98" i="28"/>
  <c r="AJ98" i="28"/>
  <c r="AF98" i="28"/>
  <c r="AB98" i="28"/>
  <c r="X98" i="28"/>
  <c r="T98" i="28"/>
  <c r="P98" i="28"/>
  <c r="L98" i="28"/>
  <c r="H98" i="28"/>
  <c r="D98" i="28"/>
  <c r="BA97" i="28"/>
  <c r="AW97" i="28"/>
  <c r="AS97" i="28"/>
  <c r="AO97" i="28"/>
  <c r="AK97" i="28"/>
  <c r="AG97" i="28"/>
  <c r="AC97" i="28"/>
  <c r="Y97" i="28"/>
  <c r="U97" i="28"/>
  <c r="Q97" i="28"/>
  <c r="M97" i="28"/>
  <c r="I97" i="28"/>
  <c r="E97" i="28"/>
  <c r="A97" i="28"/>
  <c r="AX96" i="28"/>
  <c r="AT96" i="28"/>
  <c r="AP96" i="28"/>
  <c r="AL96" i="28"/>
  <c r="AH96" i="28"/>
  <c r="AD96" i="28"/>
  <c r="Z96" i="28"/>
  <c r="V96" i="28"/>
  <c r="R96" i="28"/>
  <c r="N96" i="28"/>
  <c r="J96" i="28"/>
  <c r="F96" i="28"/>
  <c r="B96" i="28"/>
  <c r="AY95" i="28"/>
  <c r="AU95" i="28"/>
  <c r="AQ95" i="28"/>
  <c r="AM95" i="28"/>
  <c r="AI95" i="28"/>
  <c r="AE95" i="28"/>
  <c r="AA95" i="28"/>
  <c r="W95" i="28"/>
  <c r="S95" i="28"/>
  <c r="O95" i="28"/>
  <c r="K95" i="28"/>
  <c r="G95" i="28"/>
  <c r="C95" i="28"/>
  <c r="AZ94" i="28"/>
  <c r="AV94" i="28"/>
  <c r="AR94" i="28"/>
  <c r="AN94" i="28"/>
  <c r="AJ94" i="28"/>
  <c r="AF94" i="28"/>
  <c r="AB94" i="28"/>
  <c r="X94" i="28"/>
  <c r="T94" i="28"/>
  <c r="P94" i="28"/>
  <c r="L94" i="28"/>
  <c r="H94" i="28"/>
  <c r="D94" i="28"/>
  <c r="BA93" i="28"/>
  <c r="AW93" i="28"/>
  <c r="AS93" i="28"/>
  <c r="AO93" i="28"/>
  <c r="AK93" i="28"/>
  <c r="AG93" i="28"/>
  <c r="AC93" i="28"/>
  <c r="Y93" i="28"/>
  <c r="U93" i="28"/>
  <c r="Q93" i="28"/>
  <c r="M93" i="28"/>
  <c r="I93" i="28"/>
  <c r="E93" i="28"/>
  <c r="A93" i="28"/>
  <c r="AX92" i="28"/>
  <c r="AT92" i="28"/>
  <c r="AP92" i="28"/>
  <c r="AL92" i="28"/>
  <c r="AH92" i="28"/>
  <c r="AD92" i="28"/>
  <c r="Z92" i="28"/>
  <c r="V92" i="28"/>
  <c r="R92" i="28"/>
  <c r="N92" i="28"/>
  <c r="J92" i="28"/>
  <c r="F92" i="28"/>
  <c r="B92" i="28"/>
  <c r="AY91" i="28"/>
  <c r="AU91" i="28"/>
  <c r="AQ91" i="28"/>
  <c r="AM91" i="28"/>
  <c r="AI91" i="28"/>
  <c r="AE91" i="28"/>
  <c r="AA91" i="28"/>
  <c r="W91" i="28"/>
  <c r="S91" i="28"/>
  <c r="O91" i="28"/>
  <c r="K91" i="28"/>
  <c r="G91" i="28"/>
  <c r="C91" i="28"/>
  <c r="AZ90" i="28"/>
  <c r="AV90" i="28"/>
  <c r="AR90" i="28"/>
  <c r="AN90" i="28"/>
  <c r="AJ90" i="28"/>
  <c r="AF90" i="28"/>
  <c r="AB90" i="28"/>
  <c r="X90" i="28"/>
  <c r="T90" i="28"/>
  <c r="P90" i="28"/>
  <c r="L90" i="28"/>
  <c r="H90" i="28"/>
  <c r="D90" i="28"/>
  <c r="BA89" i="28"/>
  <c r="AW89" i="28"/>
  <c r="AS89" i="28"/>
  <c r="AO89" i="28"/>
  <c r="AK89" i="28"/>
  <c r="AG89" i="28"/>
  <c r="AC89" i="28"/>
  <c r="Y89" i="28"/>
  <c r="U89" i="28"/>
  <c r="Q89" i="28"/>
  <c r="M89" i="28"/>
  <c r="I89" i="28"/>
  <c r="E89" i="28"/>
  <c r="A89" i="28"/>
  <c r="AX88" i="28"/>
  <c r="AT88" i="28"/>
  <c r="AP88" i="28"/>
  <c r="AL88" i="28"/>
  <c r="AH88" i="28"/>
  <c r="AD88" i="28"/>
  <c r="Z88" i="28"/>
  <c r="V88" i="28"/>
  <c r="R88" i="28"/>
  <c r="N88" i="28"/>
  <c r="J88" i="28"/>
  <c r="F88" i="28"/>
  <c r="B88" i="28"/>
  <c r="AY87" i="28"/>
  <c r="AU87" i="28"/>
  <c r="AQ87" i="28"/>
  <c r="AM87" i="28"/>
  <c r="AI87" i="28"/>
  <c r="AE87" i="28"/>
  <c r="AA87" i="28"/>
  <c r="W87" i="28"/>
  <c r="S87" i="28"/>
  <c r="O87" i="28"/>
  <c r="K87" i="28"/>
  <c r="G87" i="28"/>
  <c r="C87" i="28"/>
  <c r="AZ86" i="28"/>
  <c r="AV86" i="28"/>
  <c r="AR86" i="28"/>
  <c r="AN86" i="28"/>
  <c r="AJ86" i="28"/>
  <c r="AF86" i="28"/>
  <c r="AB86" i="28"/>
  <c r="X86" i="28"/>
  <c r="T86" i="28"/>
  <c r="P86" i="28"/>
  <c r="L86" i="28"/>
  <c r="H86" i="28"/>
  <c r="D86" i="28"/>
  <c r="BA85" i="28"/>
  <c r="AW85" i="28"/>
  <c r="AS85" i="28"/>
  <c r="AO85" i="28"/>
  <c r="AK85" i="28"/>
  <c r="AG85" i="28"/>
  <c r="AC85" i="28"/>
  <c r="Y85" i="28"/>
  <c r="U85" i="28"/>
  <c r="Q85" i="28"/>
  <c r="M85" i="28"/>
  <c r="I85" i="28"/>
  <c r="E85" i="28"/>
  <c r="A85" i="28"/>
  <c r="AX84" i="28"/>
  <c r="AT84" i="28"/>
  <c r="AP84" i="28"/>
  <c r="AL84" i="28"/>
  <c r="AH84" i="28"/>
  <c r="AD84" i="28"/>
  <c r="Z84" i="28"/>
  <c r="V84" i="28"/>
  <c r="R84" i="28"/>
  <c r="N84" i="28"/>
  <c r="J84" i="28"/>
  <c r="F84" i="28"/>
  <c r="B84" i="28"/>
  <c r="AY83" i="28"/>
  <c r="AU83" i="28"/>
  <c r="AQ83" i="28"/>
  <c r="AM83" i="28"/>
  <c r="AI83" i="28"/>
  <c r="AE83" i="28"/>
  <c r="AA83" i="28"/>
  <c r="W83" i="28"/>
  <c r="S83" i="28"/>
  <c r="O83" i="28"/>
  <c r="K83" i="28"/>
  <c r="G83" i="28"/>
  <c r="C83" i="28"/>
  <c r="AZ82" i="28"/>
  <c r="AV82" i="28"/>
  <c r="AR82" i="28"/>
  <c r="AN82" i="28"/>
  <c r="AJ82" i="28"/>
  <c r="AF82" i="28"/>
  <c r="AB82" i="28"/>
  <c r="X82" i="28"/>
  <c r="T82" i="28"/>
  <c r="P82" i="28"/>
  <c r="L82" i="28"/>
  <c r="H82" i="28"/>
  <c r="D82" i="28"/>
  <c r="BA81" i="28"/>
  <c r="AW81" i="28"/>
  <c r="AS81" i="28"/>
  <c r="AO81" i="28"/>
  <c r="AK81" i="28"/>
  <c r="AG81" i="28"/>
  <c r="AC81" i="28"/>
  <c r="Y81" i="28"/>
  <c r="U81" i="28"/>
  <c r="Q81" i="28"/>
  <c r="M81" i="28"/>
  <c r="I81" i="28"/>
  <c r="E81" i="28"/>
  <c r="A81" i="28"/>
  <c r="AX80" i="28"/>
  <c r="AT80" i="28"/>
  <c r="AP80" i="28"/>
  <c r="AL80" i="28"/>
  <c r="AH80" i="28"/>
  <c r="AD80" i="28"/>
  <c r="Z80" i="28"/>
  <c r="V80" i="28"/>
  <c r="R80" i="28"/>
  <c r="N80" i="28"/>
  <c r="J80" i="28"/>
  <c r="F80" i="28"/>
  <c r="B80" i="28"/>
  <c r="AY79" i="28"/>
  <c r="AU79" i="28"/>
  <c r="AQ79" i="28"/>
  <c r="AM79" i="28"/>
  <c r="AI79" i="28"/>
  <c r="AE79" i="28"/>
  <c r="AA79" i="28"/>
  <c r="W79" i="28"/>
  <c r="S79" i="28"/>
  <c r="O79" i="28"/>
  <c r="K79" i="28"/>
  <c r="G79" i="28"/>
  <c r="C79" i="28"/>
  <c r="AZ78" i="28"/>
  <c r="AV78" i="28"/>
  <c r="AR78" i="28"/>
  <c r="AN78" i="28"/>
  <c r="AJ78" i="28"/>
  <c r="AF78" i="28"/>
  <c r="AB78" i="28"/>
  <c r="X78" i="28"/>
  <c r="T78" i="28"/>
  <c r="P78" i="28"/>
  <c r="L78" i="28"/>
  <c r="H78" i="28"/>
  <c r="D78" i="28"/>
  <c r="BA77" i="28"/>
  <c r="AW77" i="28"/>
  <c r="AS77" i="28"/>
  <c r="AO77" i="28"/>
  <c r="AK77" i="28"/>
  <c r="AG77" i="28"/>
  <c r="AC77" i="28"/>
  <c r="AU113" i="28"/>
  <c r="AE113" i="28"/>
  <c r="O113" i="28"/>
  <c r="AZ112" i="28"/>
  <c r="AJ112" i="28"/>
  <c r="T112" i="28"/>
  <c r="D112" i="28"/>
  <c r="AO111" i="28"/>
  <c r="Y111" i="28"/>
  <c r="I111" i="28"/>
  <c r="AT110" i="28"/>
  <c r="AD110" i="28"/>
  <c r="N110" i="28"/>
  <c r="AY109" i="28"/>
  <c r="AI109" i="28"/>
  <c r="X109" i="28"/>
  <c r="N109" i="28"/>
  <c r="C109" i="28"/>
  <c r="AV108" i="28"/>
  <c r="AN108" i="28"/>
  <c r="AF108" i="28"/>
  <c r="X108" i="28"/>
  <c r="P108" i="28"/>
  <c r="H108" i="28"/>
  <c r="BA107" i="28"/>
  <c r="AS107" i="28"/>
  <c r="AK107" i="28"/>
  <c r="AC107" i="28"/>
  <c r="U107" i="28"/>
  <c r="M107" i="28"/>
  <c r="E107" i="28"/>
  <c r="AX106" i="28"/>
  <c r="AP106" i="28"/>
  <c r="AH106" i="28"/>
  <c r="Z106" i="28"/>
  <c r="R106" i="28"/>
  <c r="J106" i="28"/>
  <c r="B106" i="28"/>
  <c r="AU105" i="28"/>
  <c r="AM105" i="28"/>
  <c r="AE105" i="28"/>
  <c r="W105" i="28"/>
  <c r="O105" i="28"/>
  <c r="G105" i="28"/>
  <c r="AZ104" i="28"/>
  <c r="AR104" i="28"/>
  <c r="AJ104" i="28"/>
  <c r="AB104" i="28"/>
  <c r="T104" i="28"/>
  <c r="L104" i="28"/>
  <c r="D104" i="28"/>
  <c r="AW103" i="28"/>
  <c r="AO103" i="28"/>
  <c r="AG103" i="28"/>
  <c r="Y103" i="28"/>
  <c r="Q103" i="28"/>
  <c r="I103" i="28"/>
  <c r="A103" i="28"/>
  <c r="AT102" i="28"/>
  <c r="AL102" i="28"/>
  <c r="AD102" i="28"/>
  <c r="V102" i="28"/>
  <c r="N102" i="28"/>
  <c r="F102" i="28"/>
  <c r="AY101" i="28"/>
  <c r="AQ101" i="28"/>
  <c r="AI101" i="28"/>
  <c r="AA101" i="28"/>
  <c r="S101" i="28"/>
  <c r="K101" i="28"/>
  <c r="C101" i="28"/>
  <c r="AV100" i="28"/>
  <c r="AN100" i="28"/>
  <c r="AF100" i="28"/>
  <c r="X100" i="28"/>
  <c r="P100" i="28"/>
  <c r="H100" i="28"/>
  <c r="BA99" i="28"/>
  <c r="AS99" i="28"/>
  <c r="AK99" i="28"/>
  <c r="AC99" i="28"/>
  <c r="U99" i="28"/>
  <c r="M99" i="28"/>
  <c r="E99" i="28"/>
  <c r="AX98" i="28"/>
  <c r="AP98" i="28"/>
  <c r="AH98" i="28"/>
  <c r="Z98" i="28"/>
  <c r="R98" i="28"/>
  <c r="J98" i="28"/>
  <c r="B98" i="28"/>
  <c r="AU97" i="28"/>
  <c r="AM97" i="28"/>
  <c r="AE97" i="28"/>
  <c r="W97" i="28"/>
  <c r="O97" i="28"/>
  <c r="G97" i="28"/>
  <c r="AZ96" i="28"/>
  <c r="AR96" i="28"/>
  <c r="AJ96" i="28"/>
  <c r="AB96" i="28"/>
  <c r="T96" i="28"/>
  <c r="L96" i="28"/>
  <c r="D96" i="28"/>
  <c r="AW95" i="28"/>
  <c r="AO95" i="28"/>
  <c r="AG95" i="28"/>
  <c r="Y95" i="28"/>
  <c r="Q95" i="28"/>
  <c r="I95" i="28"/>
  <c r="A95" i="28"/>
  <c r="AT94" i="28"/>
  <c r="AL94" i="28"/>
  <c r="AD94" i="28"/>
  <c r="V94" i="28"/>
  <c r="N94" i="28"/>
  <c r="F94" i="28"/>
  <c r="AY93" i="28"/>
  <c r="AQ93" i="28"/>
  <c r="AI93" i="28"/>
  <c r="AA93" i="28"/>
  <c r="S93" i="28"/>
  <c r="K93" i="28"/>
  <c r="C93" i="28"/>
  <c r="AV92" i="28"/>
  <c r="AN92" i="28"/>
  <c r="AF92" i="28"/>
  <c r="X92" i="28"/>
  <c r="P92" i="28"/>
  <c r="H92" i="28"/>
  <c r="BA91" i="28"/>
  <c r="AS91" i="28"/>
  <c r="AK91" i="28"/>
  <c r="AC91" i="28"/>
  <c r="U91" i="28"/>
  <c r="M91" i="28"/>
  <c r="E91" i="28"/>
  <c r="AX90" i="28"/>
  <c r="AP90" i="28"/>
  <c r="AH90" i="28"/>
  <c r="Z90" i="28"/>
  <c r="R90" i="28"/>
  <c r="J90" i="28"/>
  <c r="B90" i="28"/>
  <c r="AU89" i="28"/>
  <c r="AM89" i="28"/>
  <c r="AE89" i="28"/>
  <c r="W89" i="28"/>
  <c r="O89" i="28"/>
  <c r="G89" i="28"/>
  <c r="AZ88" i="28"/>
  <c r="AR88" i="28"/>
  <c r="AJ88" i="28"/>
  <c r="AB88" i="28"/>
  <c r="T88" i="28"/>
  <c r="L88" i="28"/>
  <c r="D88" i="28"/>
  <c r="AW87" i="28"/>
  <c r="AO87" i="28"/>
  <c r="AG87" i="28"/>
  <c r="Y87" i="28"/>
  <c r="Q87" i="28"/>
  <c r="I87" i="28"/>
  <c r="A87" i="28"/>
  <c r="AT86" i="28"/>
  <c r="AL86" i="28"/>
  <c r="AD86" i="28"/>
  <c r="V86" i="28"/>
  <c r="N86" i="28"/>
  <c r="F86" i="28"/>
  <c r="AY85" i="28"/>
  <c r="AQ85" i="28"/>
  <c r="AI85" i="28"/>
  <c r="AA85" i="28"/>
  <c r="S85" i="28"/>
  <c r="K85" i="28"/>
  <c r="C85" i="28"/>
  <c r="AV84" i="28"/>
  <c r="AN84" i="28"/>
  <c r="AF84" i="28"/>
  <c r="X84" i="28"/>
  <c r="P84" i="28"/>
  <c r="H84" i="28"/>
  <c r="BA83" i="28"/>
  <c r="AS83" i="28"/>
  <c r="AK83" i="28"/>
  <c r="AC83" i="28"/>
  <c r="U83" i="28"/>
  <c r="M83" i="28"/>
  <c r="E83" i="28"/>
  <c r="AX82" i="28"/>
  <c r="AP82" i="28"/>
  <c r="AH82" i="28"/>
  <c r="Z82" i="28"/>
  <c r="R82" i="28"/>
  <c r="J82" i="28"/>
  <c r="B82" i="28"/>
  <c r="AU81" i="28"/>
  <c r="AM81" i="28"/>
  <c r="AE81" i="28"/>
  <c r="W81" i="28"/>
  <c r="O81" i="28"/>
  <c r="G81" i="28"/>
  <c r="AZ80" i="28"/>
  <c r="AR80" i="28"/>
  <c r="AM80" i="28"/>
  <c r="AG80" i="28"/>
  <c r="AB80" i="28"/>
  <c r="W80" i="28"/>
  <c r="Q80" i="28"/>
  <c r="L80" i="28"/>
  <c r="G80" i="28"/>
  <c r="A80" i="28"/>
  <c r="AW79" i="28"/>
  <c r="AR79" i="28"/>
  <c r="AL79" i="28"/>
  <c r="AG79" i="28"/>
  <c r="AB79" i="28"/>
  <c r="V79" i="28"/>
  <c r="Q79" i="28"/>
  <c r="L79" i="28"/>
  <c r="F79" i="28"/>
  <c r="A79" i="28"/>
  <c r="AW78" i="28"/>
  <c r="AQ78" i="28"/>
  <c r="AL78" i="28"/>
  <c r="AG78" i="28"/>
  <c r="AA78" i="28"/>
  <c r="V78" i="28"/>
  <c r="Q78" i="28"/>
  <c r="K78" i="28"/>
  <c r="F78" i="28"/>
  <c r="A78" i="28"/>
  <c r="AV77" i="28"/>
  <c r="AQ77" i="28"/>
  <c r="AL77" i="28"/>
  <c r="AF77" i="28"/>
  <c r="AA77" i="28"/>
  <c r="W77" i="28"/>
  <c r="S77" i="28"/>
  <c r="O77" i="28"/>
  <c r="K77" i="28"/>
  <c r="G77" i="28"/>
  <c r="C77" i="28"/>
  <c r="AZ76" i="28"/>
  <c r="AV76" i="28"/>
  <c r="AR76" i="28"/>
  <c r="AN76" i="28"/>
  <c r="AJ76" i="28"/>
  <c r="AF76" i="28"/>
  <c r="AB76" i="28"/>
  <c r="X76" i="28"/>
  <c r="T76" i="28"/>
  <c r="P76" i="28"/>
  <c r="L76" i="28"/>
  <c r="H76" i="28"/>
  <c r="D76" i="28"/>
  <c r="BA75" i="28"/>
  <c r="AW75" i="28"/>
  <c r="AS75" i="28"/>
  <c r="AO75" i="28"/>
  <c r="AK75" i="28"/>
  <c r="AG75" i="28"/>
  <c r="AC75" i="28"/>
  <c r="Y75" i="28"/>
  <c r="U75" i="28"/>
  <c r="Q75" i="28"/>
  <c r="M75" i="28"/>
  <c r="I75" i="28"/>
  <c r="E75" i="28"/>
  <c r="A75" i="28"/>
  <c r="AX74" i="28"/>
  <c r="AT74" i="28"/>
  <c r="AP74" i="28"/>
  <c r="AL74" i="28"/>
  <c r="AH74" i="28"/>
  <c r="AD74" i="28"/>
  <c r="Z74" i="28"/>
  <c r="V74" i="28"/>
  <c r="R74" i="28"/>
  <c r="N74" i="28"/>
  <c r="J74" i="28"/>
  <c r="F74" i="28"/>
  <c r="B74" i="28"/>
  <c r="AY73" i="28"/>
  <c r="AU73" i="28"/>
  <c r="AQ73" i="28"/>
  <c r="AM73" i="28"/>
  <c r="AI73" i="28"/>
  <c r="AE73" i="28"/>
  <c r="AA73" i="28"/>
  <c r="W73" i="28"/>
  <c r="S73" i="28"/>
  <c r="O73" i="28"/>
  <c r="K73" i="28"/>
  <c r="G73" i="28"/>
  <c r="C73" i="28"/>
  <c r="AZ72" i="28"/>
  <c r="AV72" i="28"/>
  <c r="AR72" i="28"/>
  <c r="AN72" i="28"/>
  <c r="AJ72" i="28"/>
  <c r="AF72" i="28"/>
  <c r="AB72" i="28"/>
  <c r="X72" i="28"/>
  <c r="T72" i="28"/>
  <c r="P72" i="28"/>
  <c r="L72" i="28"/>
  <c r="H72" i="28"/>
  <c r="D72" i="28"/>
  <c r="BA71" i="28"/>
  <c r="AW71" i="28"/>
  <c r="AS71" i="28"/>
  <c r="AO71" i="28"/>
  <c r="AK71" i="28"/>
  <c r="AG71" i="28"/>
  <c r="AC71" i="28"/>
  <c r="Y71" i="28"/>
  <c r="U71" i="28"/>
  <c r="Q71" i="28"/>
  <c r="M71" i="28"/>
  <c r="I71" i="28"/>
  <c r="E71" i="28"/>
  <c r="A71" i="28"/>
  <c r="AX70" i="28"/>
  <c r="AT70" i="28"/>
  <c r="AP70" i="28"/>
  <c r="AL70" i="28"/>
  <c r="AH70" i="28"/>
  <c r="AD70" i="28"/>
  <c r="Z70" i="28"/>
  <c r="V70" i="28"/>
  <c r="R70" i="28"/>
  <c r="N70" i="28"/>
  <c r="J70" i="28"/>
  <c r="F70" i="28"/>
  <c r="B70" i="28"/>
  <c r="AY69" i="28"/>
  <c r="AU69" i="28"/>
  <c r="AQ69" i="28"/>
  <c r="AM69" i="28"/>
  <c r="AI69" i="28"/>
  <c r="AE69" i="28"/>
  <c r="AA69" i="28"/>
  <c r="W69" i="28"/>
  <c r="S69" i="28"/>
  <c r="O69" i="28"/>
  <c r="K69" i="28"/>
  <c r="G69" i="28"/>
  <c r="C69" i="28"/>
  <c r="AZ68" i="28"/>
  <c r="AV68" i="28"/>
  <c r="AR68" i="28"/>
  <c r="AN68" i="28"/>
  <c r="AJ68" i="28"/>
  <c r="AF68" i="28"/>
  <c r="AB68" i="28"/>
  <c r="X68" i="28"/>
  <c r="T68" i="28"/>
  <c r="P68" i="28"/>
  <c r="L68" i="28"/>
  <c r="H68" i="28"/>
  <c r="D68" i="28"/>
  <c r="BA67" i="28"/>
  <c r="AW67" i="28"/>
  <c r="AS67" i="28"/>
  <c r="AO67" i="28"/>
  <c r="AK67" i="28"/>
  <c r="AG67" i="28"/>
  <c r="AC67" i="28"/>
  <c r="Y67" i="28"/>
  <c r="U67" i="28"/>
  <c r="Q67" i="28"/>
  <c r="M67" i="28"/>
  <c r="I67" i="28"/>
  <c r="E67" i="28"/>
  <c r="A67" i="28"/>
  <c r="AX66" i="28"/>
  <c r="AT66" i="28"/>
  <c r="AP66" i="28"/>
  <c r="AL66" i="28"/>
  <c r="AH66" i="28"/>
  <c r="AD66" i="28"/>
  <c r="Z66" i="28"/>
  <c r="V66" i="28"/>
  <c r="R66" i="28"/>
  <c r="N66" i="28"/>
  <c r="J66" i="28"/>
  <c r="F66" i="28"/>
  <c r="B66" i="28"/>
  <c r="AY65" i="28"/>
  <c r="AU65" i="28"/>
  <c r="AQ65" i="28"/>
  <c r="AM65" i="28"/>
  <c r="AI65" i="28"/>
  <c r="AE65" i="28"/>
  <c r="AA65" i="28"/>
  <c r="W65" i="28"/>
  <c r="S65" i="28"/>
  <c r="O65" i="28"/>
  <c r="K65" i="28"/>
  <c r="G65" i="28"/>
  <c r="C65" i="28"/>
  <c r="AZ64" i="28"/>
  <c r="AV64" i="28"/>
  <c r="AR64" i="28"/>
  <c r="AN64" i="28"/>
  <c r="AJ64" i="28"/>
  <c r="AF64" i="28"/>
  <c r="AB64" i="28"/>
  <c r="X64" i="28"/>
  <c r="T64" i="28"/>
  <c r="P64" i="28"/>
  <c r="L64" i="28"/>
  <c r="H64" i="28"/>
  <c r="D64" i="28"/>
  <c r="BA63" i="28"/>
  <c r="AW63" i="28"/>
  <c r="AS63" i="28"/>
  <c r="AO63" i="28"/>
  <c r="AK63" i="28"/>
  <c r="AG63" i="28"/>
  <c r="AC63" i="28"/>
  <c r="Y63" i="28"/>
  <c r="U63" i="28"/>
  <c r="Q63" i="28"/>
  <c r="M63" i="28"/>
  <c r="I63" i="28"/>
  <c r="E63" i="28"/>
  <c r="A63" i="28"/>
  <c r="AX62" i="28"/>
  <c r="AT62" i="28"/>
  <c r="AP62" i="28"/>
  <c r="AL62" i="28"/>
  <c r="AH62" i="28"/>
  <c r="AD62" i="28"/>
  <c r="Z62" i="28"/>
  <c r="V62" i="28"/>
  <c r="R62" i="28"/>
  <c r="N62" i="28"/>
  <c r="J62" i="28"/>
  <c r="F62" i="28"/>
  <c r="B62" i="28"/>
  <c r="AY61" i="28"/>
  <c r="AU61" i="28"/>
  <c r="AQ61" i="28"/>
  <c r="AM61" i="28"/>
  <c r="AI61" i="28"/>
  <c r="AE61" i="28"/>
  <c r="AA61" i="28"/>
  <c r="W61" i="28"/>
  <c r="S61" i="28"/>
  <c r="O61" i="28"/>
  <c r="K61" i="28"/>
  <c r="G61" i="28"/>
  <c r="C61" i="28"/>
  <c r="AZ60" i="28"/>
  <c r="AV60" i="28"/>
  <c r="AR60" i="28"/>
  <c r="AN60" i="28"/>
  <c r="AJ60" i="28"/>
  <c r="AF60" i="28"/>
  <c r="AB60" i="28"/>
  <c r="X60" i="28"/>
  <c r="T60" i="28"/>
  <c r="P60" i="28"/>
  <c r="L60" i="28"/>
  <c r="H60" i="28"/>
  <c r="D60" i="28"/>
  <c r="BA59" i="28"/>
  <c r="AW59" i="28"/>
  <c r="AS59" i="28"/>
  <c r="AO59" i="28"/>
  <c r="AK59" i="28"/>
  <c r="AG59" i="28"/>
  <c r="AC59" i="28"/>
  <c r="Y59" i="28"/>
  <c r="U59" i="28"/>
  <c r="Q59" i="28"/>
  <c r="M59" i="28"/>
  <c r="I59" i="28"/>
  <c r="E59" i="28"/>
  <c r="A59" i="28"/>
  <c r="AX58" i="28"/>
  <c r="AT58" i="28"/>
  <c r="AP58" i="28"/>
  <c r="AL58" i="28"/>
  <c r="AH58" i="28"/>
  <c r="AD58" i="28"/>
  <c r="Z58" i="28"/>
  <c r="V58" i="28"/>
  <c r="R58" i="28"/>
  <c r="N58" i="28"/>
  <c r="J58" i="28"/>
  <c r="F58" i="28"/>
  <c r="B58" i="28"/>
  <c r="AY57" i="28"/>
  <c r="AU57" i="28"/>
  <c r="AQ57" i="28"/>
  <c r="AM57" i="28"/>
  <c r="AI57" i="28"/>
  <c r="AE57" i="28"/>
  <c r="AA57" i="28"/>
  <c r="W57" i="28"/>
  <c r="S57" i="28"/>
  <c r="O57" i="28"/>
  <c r="K57" i="28"/>
  <c r="G57" i="28"/>
  <c r="C57" i="28"/>
  <c r="AZ56" i="28"/>
  <c r="AV56" i="28"/>
  <c r="AR56" i="28"/>
  <c r="AN56" i="28"/>
  <c r="AJ56" i="28"/>
  <c r="AF56" i="28"/>
  <c r="AB56" i="28"/>
  <c r="X56" i="28"/>
  <c r="T56" i="28"/>
  <c r="P56" i="28"/>
  <c r="L56" i="28"/>
  <c r="H56" i="28"/>
  <c r="D56" i="28"/>
  <c r="BA55" i="28"/>
  <c r="AW55" i="28"/>
  <c r="AS55" i="28"/>
  <c r="AO55" i="28"/>
  <c r="AK55" i="28"/>
  <c r="AG55" i="28"/>
  <c r="AC55" i="28"/>
  <c r="Y55" i="28"/>
  <c r="U55" i="28"/>
  <c r="Q55" i="28"/>
  <c r="M55" i="28"/>
  <c r="I55" i="28"/>
  <c r="E55" i="28"/>
  <c r="A55" i="28"/>
  <c r="AX54" i="28"/>
  <c r="AT54" i="28"/>
  <c r="AP54" i="28"/>
  <c r="AL54" i="28"/>
  <c r="AH54" i="28"/>
  <c r="AD54" i="28"/>
  <c r="Z54" i="28"/>
  <c r="V54" i="28"/>
  <c r="R54" i="28"/>
  <c r="N54" i="28"/>
  <c r="J54" i="28"/>
  <c r="F54" i="28"/>
  <c r="B54" i="28"/>
  <c r="AY53" i="28"/>
  <c r="AU53" i="28"/>
  <c r="AQ53" i="28"/>
  <c r="AM53" i="28"/>
  <c r="AI53" i="28"/>
  <c r="AE53" i="28"/>
  <c r="AA53" i="28"/>
  <c r="W53" i="28"/>
  <c r="S53" i="28"/>
  <c r="O53" i="28"/>
  <c r="K53" i="28"/>
  <c r="G53" i="28"/>
  <c r="C53" i="28"/>
  <c r="AZ52" i="28"/>
  <c r="AV52" i="28"/>
  <c r="AR52" i="28"/>
  <c r="AN52" i="28"/>
  <c r="AJ52" i="28"/>
  <c r="AF52" i="28"/>
  <c r="AB52" i="28"/>
  <c r="X52" i="28"/>
  <c r="T52" i="28"/>
  <c r="P52" i="28"/>
  <c r="L52" i="28"/>
  <c r="H52" i="28"/>
  <c r="D52" i="28"/>
  <c r="BA51" i="28"/>
  <c r="AW51" i="28"/>
  <c r="AS51" i="28"/>
  <c r="AO51" i="28"/>
  <c r="AK51" i="28"/>
  <c r="AG51" i="28"/>
  <c r="AC51" i="28"/>
  <c r="Y51" i="28"/>
  <c r="U51" i="28"/>
  <c r="Q51" i="28"/>
  <c r="M51" i="28"/>
  <c r="I51" i="28"/>
  <c r="E51" i="28"/>
  <c r="A51" i="28"/>
  <c r="AX50" i="28"/>
  <c r="AT50" i="28"/>
  <c r="AP50" i="28"/>
  <c r="AL50" i="28"/>
  <c r="AH50" i="28"/>
  <c r="AD50" i="28"/>
  <c r="Z50" i="28"/>
  <c r="V50" i="28"/>
  <c r="R50" i="28"/>
  <c r="N50" i="28"/>
  <c r="J50" i="28"/>
  <c r="F50" i="28"/>
  <c r="B50" i="28"/>
  <c r="AY49" i="28"/>
  <c r="AU49" i="28"/>
  <c r="AQ49" i="28"/>
  <c r="AM49" i="28"/>
  <c r="AI49" i="28"/>
  <c r="AE49" i="28"/>
  <c r="AA49" i="28"/>
  <c r="W49" i="28"/>
  <c r="S49" i="28"/>
  <c r="O49" i="28"/>
  <c r="K49" i="28"/>
  <c r="G49" i="28"/>
  <c r="C49" i="28"/>
  <c r="AZ48" i="28"/>
  <c r="AV48" i="28"/>
  <c r="AR48" i="28"/>
  <c r="AN48" i="28"/>
  <c r="AJ48" i="28"/>
  <c r="AF48" i="28"/>
  <c r="AB48" i="28"/>
  <c r="X48" i="28"/>
  <c r="T48" i="28"/>
  <c r="P48" i="28"/>
  <c r="L48" i="28"/>
  <c r="H48" i="28"/>
  <c r="D48" i="28"/>
  <c r="BA47" i="28"/>
  <c r="AW47" i="28"/>
  <c r="AS47" i="28"/>
  <c r="AO47" i="28"/>
  <c r="AK47" i="28"/>
  <c r="AG47" i="28"/>
  <c r="AC47" i="28"/>
  <c r="Y47" i="28"/>
  <c r="U47" i="28"/>
  <c r="Q47" i="28"/>
  <c r="M47" i="28"/>
  <c r="I47" i="28"/>
  <c r="E47" i="28"/>
  <c r="A47" i="28"/>
  <c r="AX46" i="28"/>
  <c r="AT46" i="28"/>
  <c r="AP46" i="28"/>
  <c r="AL46" i="28"/>
  <c r="AH46" i="28"/>
  <c r="AD46" i="28"/>
  <c r="Z46" i="28"/>
  <c r="V46" i="28"/>
  <c r="R46" i="28"/>
  <c r="N46" i="28"/>
  <c r="J46" i="28"/>
  <c r="F46" i="28"/>
  <c r="B46" i="28"/>
  <c r="AY45" i="28"/>
  <c r="AU45" i="28"/>
  <c r="AQ45" i="28"/>
  <c r="AM45" i="28"/>
  <c r="AI45" i="28"/>
  <c r="AE45" i="28"/>
  <c r="AA45" i="28"/>
  <c r="W45" i="28"/>
  <c r="S45" i="28"/>
  <c r="O45" i="28"/>
  <c r="K45" i="28"/>
  <c r="G45" i="28"/>
  <c r="C45" i="28"/>
  <c r="AZ44" i="28"/>
  <c r="AV44" i="28"/>
  <c r="AR44" i="28"/>
  <c r="AN44" i="28"/>
  <c r="AJ44" i="28"/>
  <c r="AF44" i="28"/>
  <c r="AB44" i="28"/>
  <c r="X44" i="28"/>
  <c r="T44" i="28"/>
  <c r="P44" i="28"/>
  <c r="L44" i="28"/>
  <c r="H44" i="28"/>
  <c r="D44" i="28"/>
  <c r="BA43" i="28"/>
  <c r="AW43" i="28"/>
  <c r="AS43" i="28"/>
  <c r="AO43" i="28"/>
  <c r="AK43" i="28"/>
  <c r="AG43" i="28"/>
  <c r="AC43" i="28"/>
  <c r="Y43" i="28"/>
  <c r="U43" i="28"/>
  <c r="Q43" i="28"/>
  <c r="M43" i="28"/>
  <c r="I43" i="28"/>
  <c r="E43" i="28"/>
  <c r="A43" i="28"/>
  <c r="AX42" i="28"/>
  <c r="AT42" i="28"/>
  <c r="AP42" i="28"/>
  <c r="AL42" i="28"/>
  <c r="AH42" i="28"/>
  <c r="AD42" i="28"/>
  <c r="Z42" i="28"/>
  <c r="V42" i="28"/>
  <c r="R42" i="28"/>
  <c r="N42" i="28"/>
  <c r="J42" i="28"/>
  <c r="F42" i="28"/>
  <c r="B42" i="28"/>
  <c r="AY41" i="28"/>
  <c r="AU41" i="28"/>
  <c r="AQ41" i="28"/>
  <c r="AM41" i="28"/>
  <c r="AI41" i="28"/>
  <c r="AE41" i="28"/>
  <c r="AA41" i="28"/>
  <c r="W41" i="28"/>
  <c r="S41" i="28"/>
  <c r="O41" i="28"/>
  <c r="K41" i="28"/>
  <c r="G41" i="28"/>
  <c r="C41" i="28"/>
  <c r="AZ40" i="28"/>
  <c r="AV40" i="28"/>
  <c r="AR40" i="28"/>
  <c r="AN40" i="28"/>
  <c r="AJ40" i="28"/>
  <c r="AF40" i="28"/>
  <c r="AB40" i="28"/>
  <c r="X40" i="28"/>
  <c r="T40" i="28"/>
  <c r="P40" i="28"/>
  <c r="L40" i="28"/>
  <c r="H40" i="28"/>
  <c r="D40" i="28"/>
  <c r="BA39" i="28"/>
  <c r="AW39" i="28"/>
  <c r="AS39" i="28"/>
  <c r="AO39" i="28"/>
  <c r="AK39" i="28"/>
  <c r="AG39" i="28"/>
  <c r="AC39" i="28"/>
  <c r="Y39" i="28"/>
  <c r="U39" i="28"/>
  <c r="Q39" i="28"/>
  <c r="M39" i="28"/>
  <c r="I39" i="28"/>
  <c r="E39" i="28"/>
  <c r="A39" i="28"/>
  <c r="AX38" i="28"/>
  <c r="AT38" i="28"/>
  <c r="AP38" i="28"/>
  <c r="AL38" i="28"/>
  <c r="AH38" i="28"/>
  <c r="AD38" i="28"/>
  <c r="Z38" i="28"/>
  <c r="V38" i="28"/>
  <c r="R38" i="28"/>
  <c r="N38" i="28"/>
  <c r="J38" i="28"/>
  <c r="F38" i="28"/>
  <c r="B38" i="28"/>
  <c r="AY37" i="28"/>
  <c r="AU37" i="28"/>
  <c r="AQ37" i="28"/>
  <c r="AM37" i="28"/>
  <c r="AI37" i="28"/>
  <c r="AE37" i="28"/>
  <c r="AA37" i="28"/>
  <c r="W37" i="28"/>
  <c r="S37" i="28"/>
  <c r="O37" i="28"/>
  <c r="K37" i="28"/>
  <c r="G37" i="28"/>
  <c r="C37" i="28"/>
  <c r="AZ36" i="28"/>
  <c r="AV36" i="28"/>
  <c r="AR36" i="28"/>
  <c r="AN36" i="28"/>
  <c r="AJ36" i="28"/>
  <c r="AF36" i="28"/>
  <c r="AB36" i="28"/>
  <c r="X36" i="28"/>
  <c r="T36" i="28"/>
  <c r="P36" i="28"/>
  <c r="L36" i="28"/>
  <c r="H36" i="28"/>
  <c r="D36" i="28"/>
  <c r="BA35" i="28"/>
  <c r="AW35" i="28"/>
  <c r="AS35" i="28"/>
  <c r="AO35" i="28"/>
  <c r="AK35" i="28"/>
  <c r="AG35" i="28"/>
  <c r="AC35" i="28"/>
  <c r="Y35" i="28"/>
  <c r="U35" i="28"/>
  <c r="Q35" i="28"/>
  <c r="M35" i="28"/>
  <c r="I35" i="28"/>
  <c r="E35" i="28"/>
  <c r="A35" i="28"/>
  <c r="AX34" i="28"/>
  <c r="AT34" i="28"/>
  <c r="AP34" i="28"/>
  <c r="AL34" i="28"/>
  <c r="AH34" i="28"/>
  <c r="AD34" i="28"/>
  <c r="Z34" i="28"/>
  <c r="V34" i="28"/>
  <c r="R34" i="28"/>
  <c r="N34" i="28"/>
  <c r="J34" i="28"/>
  <c r="F34" i="28"/>
  <c r="B34" i="28"/>
  <c r="AY33" i="28"/>
  <c r="AU33" i="28"/>
  <c r="AQ33" i="28"/>
  <c r="AM33" i="28"/>
  <c r="AI33" i="28"/>
  <c r="AE33" i="28"/>
  <c r="AA33" i="28"/>
  <c r="W33" i="28"/>
  <c r="S33" i="28"/>
  <c r="O33" i="28"/>
  <c r="K33" i="28"/>
  <c r="G33" i="28"/>
  <c r="C33" i="28"/>
  <c r="AZ32" i="28"/>
  <c r="AV32" i="28"/>
  <c r="AR32" i="28"/>
  <c r="AN32" i="28"/>
  <c r="AJ32" i="28"/>
  <c r="AF32" i="28"/>
  <c r="AB32" i="28"/>
  <c r="X32" i="28"/>
  <c r="T32" i="28"/>
  <c r="P32" i="28"/>
  <c r="L32" i="28"/>
  <c r="H32" i="28"/>
  <c r="D32" i="28"/>
  <c r="BA31" i="28"/>
  <c r="AW31" i="28"/>
  <c r="AS31" i="28"/>
  <c r="AO31" i="28"/>
  <c r="AK31" i="28"/>
  <c r="AG31" i="28"/>
  <c r="AC31" i="28"/>
  <c r="Y31" i="28"/>
  <c r="U31" i="28"/>
  <c r="Q31" i="28"/>
  <c r="M31" i="28"/>
  <c r="I31" i="28"/>
  <c r="E31" i="28"/>
  <c r="A31" i="28"/>
  <c r="AX30" i="28"/>
  <c r="AT30" i="28"/>
  <c r="AP30" i="28"/>
  <c r="AL30" i="28"/>
  <c r="AH30" i="28"/>
  <c r="AD30" i="28"/>
  <c r="Z30" i="28"/>
  <c r="V30" i="28"/>
  <c r="R30" i="28"/>
  <c r="N30" i="28"/>
  <c r="J30" i="28"/>
  <c r="F30" i="28"/>
  <c r="B30" i="28"/>
  <c r="AY29" i="28"/>
  <c r="AU29" i="28"/>
  <c r="AQ29" i="28"/>
  <c r="AM29" i="28"/>
  <c r="AI29" i="28"/>
  <c r="AE29" i="28"/>
  <c r="AA29" i="28"/>
  <c r="W29" i="28"/>
  <c r="S29" i="28"/>
  <c r="O29" i="28"/>
  <c r="K29" i="28"/>
  <c r="G29" i="28"/>
  <c r="C29" i="28"/>
  <c r="AZ28" i="28"/>
  <c r="AV28" i="28"/>
  <c r="AR28" i="28"/>
  <c r="AN28" i="28"/>
  <c r="AJ28" i="28"/>
  <c r="AF28" i="28"/>
  <c r="AB28" i="28"/>
  <c r="X28" i="28"/>
  <c r="T28" i="28"/>
  <c r="P28" i="28"/>
  <c r="L28" i="28"/>
  <c r="H28" i="28"/>
  <c r="D28" i="28"/>
  <c r="BA27" i="28"/>
  <c r="AW27" i="28"/>
  <c r="AS27" i="28"/>
  <c r="AO27" i="28"/>
  <c r="AK27" i="28"/>
  <c r="AG27" i="28"/>
  <c r="AC27" i="28"/>
  <c r="Y27" i="28"/>
  <c r="U27" i="28"/>
  <c r="Q27" i="28"/>
  <c r="M27" i="28"/>
  <c r="I27" i="28"/>
  <c r="E27" i="28"/>
  <c r="A27" i="28"/>
  <c r="AX26" i="28"/>
  <c r="AT26" i="28"/>
  <c r="AP26" i="28"/>
  <c r="AL26" i="28"/>
  <c r="AH26" i="28"/>
  <c r="AD26" i="28"/>
  <c r="Z26" i="28"/>
  <c r="V26" i="28"/>
  <c r="R26" i="28"/>
  <c r="N26" i="28"/>
  <c r="J26" i="28"/>
  <c r="F26" i="28"/>
  <c r="B26" i="28"/>
  <c r="AY25" i="28"/>
  <c r="AU25" i="28"/>
  <c r="AQ25" i="28"/>
  <c r="AM25" i="28"/>
  <c r="AI25" i="28"/>
  <c r="AE25" i="28"/>
  <c r="AA25" i="28"/>
  <c r="W25" i="28"/>
  <c r="S25" i="28"/>
  <c r="O25" i="28"/>
  <c r="K25" i="28"/>
  <c r="G25" i="28"/>
  <c r="C25" i="28"/>
  <c r="AZ24" i="28"/>
  <c r="AV24" i="28"/>
  <c r="AR24" i="28"/>
  <c r="AN24" i="28"/>
  <c r="AJ24" i="28"/>
  <c r="AF24" i="28"/>
  <c r="AB24" i="28"/>
  <c r="X24" i="28"/>
  <c r="T24" i="28"/>
  <c r="P24" i="28"/>
  <c r="L24" i="28"/>
  <c r="H24" i="28"/>
  <c r="D24" i="28"/>
  <c r="BA23" i="28"/>
  <c r="AW23" i="28"/>
  <c r="AS23" i="28"/>
  <c r="AO23" i="28"/>
  <c r="AK23" i="28"/>
  <c r="AG23" i="28"/>
  <c r="AC23" i="28"/>
  <c r="Y23" i="28"/>
  <c r="U23" i="28"/>
  <c r="Q23" i="28"/>
  <c r="M23" i="28"/>
  <c r="I23" i="28"/>
  <c r="E23" i="28"/>
  <c r="A23" i="28"/>
  <c r="AX22" i="28"/>
  <c r="AT22" i="28"/>
  <c r="AP22" i="28"/>
  <c r="AL22" i="28"/>
  <c r="AH22" i="28"/>
  <c r="AD22" i="28"/>
  <c r="Z22" i="28"/>
  <c r="V22" i="28"/>
  <c r="R22" i="28"/>
  <c r="N22" i="28"/>
  <c r="J22" i="28"/>
  <c r="F22" i="28"/>
  <c r="B22" i="28"/>
  <c r="AY21" i="28"/>
  <c r="AU21" i="28"/>
  <c r="AQ21" i="28"/>
  <c r="AM21" i="28"/>
  <c r="AI21" i="28"/>
  <c r="AE21" i="28"/>
  <c r="AA21" i="28"/>
  <c r="W21" i="28"/>
  <c r="S21" i="28"/>
  <c r="O21" i="28"/>
  <c r="K21" i="28"/>
  <c r="G21" i="28"/>
  <c r="C21" i="28"/>
  <c r="AZ20" i="28"/>
  <c r="AV20" i="28"/>
  <c r="AR20" i="28"/>
  <c r="AN20" i="28"/>
  <c r="AJ20" i="28"/>
  <c r="AF20" i="28"/>
  <c r="AB20" i="28"/>
  <c r="X20" i="28"/>
  <c r="T20" i="28"/>
  <c r="P20" i="28"/>
  <c r="L20" i="28"/>
  <c r="H20" i="28"/>
  <c r="D20" i="28"/>
  <c r="BA19" i="28"/>
  <c r="AW19" i="28"/>
  <c r="AS19" i="28"/>
  <c r="AO19" i="28"/>
  <c r="AK19" i="28"/>
  <c r="AG19" i="28"/>
  <c r="AC19" i="28"/>
  <c r="Y19" i="28"/>
  <c r="U19" i="28"/>
  <c r="Q19" i="28"/>
  <c r="M19" i="28"/>
  <c r="I19" i="28"/>
  <c r="E19" i="28"/>
  <c r="A19" i="28"/>
  <c r="AX18" i="28"/>
  <c r="AT18" i="28"/>
  <c r="AP18" i="28"/>
  <c r="AL18" i="28"/>
  <c r="AH18" i="28"/>
  <c r="AD18" i="28"/>
  <c r="Z18" i="28"/>
  <c r="V18" i="28"/>
  <c r="R18" i="28"/>
  <c r="N18" i="28"/>
  <c r="J18" i="28"/>
  <c r="F18" i="28"/>
  <c r="B18" i="28"/>
  <c r="AY17" i="28"/>
  <c r="AU17" i="28"/>
  <c r="AQ17" i="28"/>
  <c r="AM17" i="28"/>
  <c r="AI17" i="28"/>
  <c r="AE17" i="28"/>
  <c r="AA17" i="28"/>
  <c r="W17" i="28"/>
  <c r="S17" i="28"/>
  <c r="O17" i="28"/>
  <c r="K17" i="28"/>
  <c r="G17" i="28"/>
  <c r="C17" i="28"/>
  <c r="AZ16" i="28"/>
  <c r="AV16" i="28"/>
  <c r="AR16" i="28"/>
  <c r="AN16" i="28"/>
  <c r="AJ16" i="28"/>
  <c r="AF16" i="28"/>
  <c r="AB16" i="28"/>
  <c r="X16" i="28"/>
  <c r="T16" i="28"/>
  <c r="P16" i="28"/>
  <c r="L16" i="28"/>
  <c r="H16" i="28"/>
  <c r="D16" i="28"/>
  <c r="BA15" i="28"/>
  <c r="AW15" i="28"/>
  <c r="AS15" i="28"/>
  <c r="AO15" i="28"/>
  <c r="AK15" i="28"/>
  <c r="AG15" i="28"/>
  <c r="AC15" i="28"/>
  <c r="Y15" i="28"/>
  <c r="U15" i="28"/>
  <c r="Q15" i="28"/>
  <c r="M15" i="28"/>
  <c r="I15" i="28"/>
  <c r="E15" i="28"/>
  <c r="A15" i="28"/>
  <c r="AX14" i="28"/>
  <c r="AT14" i="28"/>
  <c r="AP14" i="28"/>
  <c r="AL14" i="28"/>
  <c r="AH14" i="28"/>
  <c r="AD14" i="28"/>
  <c r="Z14" i="28"/>
  <c r="V14" i="28"/>
  <c r="R14" i="28"/>
  <c r="N14" i="28"/>
  <c r="J14" i="28"/>
  <c r="F14" i="28"/>
  <c r="B14" i="28"/>
  <c r="AY13" i="28"/>
  <c r="AU13" i="28"/>
  <c r="AQ13" i="28"/>
  <c r="AM13" i="28"/>
  <c r="AI13" i="28"/>
  <c r="AE13" i="28"/>
  <c r="AA13" i="28"/>
  <c r="W13" i="28"/>
  <c r="S13" i="28"/>
  <c r="O13" i="28"/>
  <c r="K13" i="28"/>
  <c r="G13" i="28"/>
  <c r="C13" i="28"/>
  <c r="AZ12" i="28"/>
  <c r="AV12" i="28"/>
  <c r="AR12" i="28"/>
  <c r="AN12" i="28"/>
  <c r="AJ12" i="28"/>
  <c r="AF12" i="28"/>
  <c r="AB12" i="28"/>
  <c r="X12" i="28"/>
  <c r="T12" i="28"/>
  <c r="P12" i="28"/>
  <c r="L12" i="28"/>
  <c r="H12" i="28"/>
  <c r="D12" i="28"/>
  <c r="BA11" i="28"/>
  <c r="AW11" i="28"/>
  <c r="AS11" i="28"/>
  <c r="AO11" i="28"/>
  <c r="AK11" i="28"/>
  <c r="AG11" i="28"/>
  <c r="AC11" i="28"/>
  <c r="Y11" i="28"/>
  <c r="U11" i="28"/>
  <c r="Q11" i="28"/>
  <c r="M11" i="28"/>
  <c r="I11" i="28"/>
  <c r="E11" i="28"/>
  <c r="A11" i="28"/>
  <c r="AX10" i="28"/>
  <c r="AT10" i="28"/>
  <c r="AP10" i="28"/>
  <c r="AL10" i="28"/>
  <c r="AH10" i="28"/>
  <c r="AD10" i="28"/>
  <c r="Z10" i="28"/>
  <c r="V10" i="28"/>
  <c r="R10" i="28"/>
  <c r="N10" i="28"/>
  <c r="J10" i="28"/>
  <c r="F10" i="28"/>
  <c r="B10" i="28"/>
  <c r="AY9" i="28"/>
  <c r="AU9" i="28"/>
  <c r="AQ9" i="28"/>
  <c r="AM9" i="28"/>
  <c r="AI9" i="28"/>
  <c r="AE9" i="28"/>
  <c r="AA9" i="28"/>
  <c r="W9" i="28"/>
  <c r="S9" i="28"/>
  <c r="O9" i="28"/>
  <c r="K9" i="28"/>
  <c r="G9" i="28"/>
  <c r="C9" i="28"/>
  <c r="AZ8" i="28"/>
  <c r="AV8" i="28"/>
  <c r="AR8" i="28"/>
  <c r="AN8" i="28"/>
  <c r="AJ8" i="28"/>
  <c r="AF8" i="28"/>
  <c r="AB8" i="28"/>
  <c r="X8" i="28"/>
  <c r="T8" i="28"/>
  <c r="P8" i="28"/>
  <c r="L8" i="28"/>
  <c r="H8" i="28"/>
  <c r="D8" i="28"/>
  <c r="BA7" i="28"/>
  <c r="AW7" i="28"/>
  <c r="AS7" i="28"/>
  <c r="AO7" i="28"/>
  <c r="AK7" i="28"/>
  <c r="AG7" i="28"/>
  <c r="AC7" i="28"/>
  <c r="Y7" i="28"/>
  <c r="U7" i="28"/>
  <c r="Q7" i="28"/>
  <c r="M7" i="28"/>
  <c r="I7" i="28"/>
  <c r="E7" i="28"/>
  <c r="A7" i="28"/>
  <c r="AX6" i="28"/>
  <c r="AT6" i="28"/>
  <c r="AP6" i="28"/>
  <c r="AL6" i="28"/>
  <c r="AH6" i="28"/>
  <c r="AD6" i="28"/>
  <c r="Z6" i="28"/>
  <c r="V6" i="28"/>
  <c r="R6" i="28"/>
  <c r="N6" i="28"/>
  <c r="J6" i="28"/>
  <c r="F6" i="28"/>
  <c r="B6" i="28"/>
  <c r="AY5" i="28"/>
  <c r="AU5" i="28"/>
  <c r="AQ5" i="28"/>
  <c r="AM5" i="28"/>
  <c r="AI5" i="28"/>
  <c r="AE5" i="28"/>
  <c r="AA5" i="28"/>
  <c r="W5" i="28"/>
  <c r="S5" i="28"/>
  <c r="O5" i="28"/>
  <c r="K5" i="28"/>
  <c r="G5" i="28"/>
  <c r="C5" i="28"/>
  <c r="AZ4" i="28"/>
  <c r="AV4" i="28"/>
  <c r="AR4" i="28"/>
  <c r="AN4" i="28"/>
  <c r="AJ4" i="28"/>
  <c r="AF4" i="28"/>
  <c r="AB4" i="28"/>
  <c r="X4" i="28"/>
  <c r="T4" i="28"/>
  <c r="P4" i="28"/>
  <c r="L4" i="28"/>
  <c r="H4" i="28"/>
  <c r="D4" i="28"/>
  <c r="BA3" i="28"/>
  <c r="AW3" i="28"/>
  <c r="AS3" i="28"/>
  <c r="AO3" i="28"/>
  <c r="AK3" i="28"/>
  <c r="AG3" i="28"/>
  <c r="AC3" i="28"/>
  <c r="Y3" i="28"/>
  <c r="U3" i="28"/>
  <c r="Q3" i="28"/>
  <c r="M3" i="28"/>
  <c r="I3" i="28"/>
  <c r="E3" i="28"/>
  <c r="A3" i="28"/>
  <c r="AX2" i="28"/>
  <c r="AT2" i="28"/>
  <c r="AP2" i="28"/>
  <c r="AL2" i="28"/>
  <c r="AH2" i="28"/>
  <c r="AD2" i="28"/>
  <c r="Z2" i="28"/>
  <c r="V2" i="28"/>
  <c r="R2" i="28"/>
  <c r="N2" i="28"/>
  <c r="J2" i="28"/>
  <c r="F2" i="28"/>
  <c r="B2" i="28"/>
  <c r="AY1" i="28"/>
  <c r="AU1" i="28"/>
  <c r="AQ1" i="28"/>
  <c r="AM1" i="28"/>
  <c r="AI1" i="28"/>
  <c r="AE1" i="28"/>
  <c r="AA1" i="28"/>
  <c r="W1" i="28"/>
  <c r="S1" i="28"/>
  <c r="O1" i="28"/>
  <c r="K1" i="28"/>
  <c r="G1" i="28"/>
  <c r="C1" i="28"/>
  <c r="AP113" i="28"/>
  <c r="Z113" i="28"/>
  <c r="J113" i="28"/>
  <c r="AU112" i="28"/>
  <c r="AE112" i="28"/>
  <c r="O112" i="28"/>
  <c r="AZ111" i="28"/>
  <c r="AJ111" i="28"/>
  <c r="T111" i="28"/>
  <c r="D111" i="28"/>
  <c r="AO110" i="28"/>
  <c r="Y110" i="28"/>
  <c r="I110" i="28"/>
  <c r="AT109" i="28"/>
  <c r="AE109" i="28"/>
  <c r="T109" i="28"/>
  <c r="J109" i="28"/>
  <c r="BA108" i="28"/>
  <c r="AS108" i="28"/>
  <c r="AK108" i="28"/>
  <c r="AC108" i="28"/>
  <c r="U108" i="28"/>
  <c r="M108" i="28"/>
  <c r="E108" i="28"/>
  <c r="AX107" i="28"/>
  <c r="AP107" i="28"/>
  <c r="AH107" i="28"/>
  <c r="Z107" i="28"/>
  <c r="R107" i="28"/>
  <c r="J107" i="28"/>
  <c r="B107" i="28"/>
  <c r="AU106" i="28"/>
  <c r="AM106" i="28"/>
  <c r="AE106" i="28"/>
  <c r="W106" i="28"/>
  <c r="O106" i="28"/>
  <c r="G106" i="28"/>
  <c r="AZ105" i="28"/>
  <c r="AR105" i="28"/>
  <c r="AJ105" i="28"/>
  <c r="AB105" i="28"/>
  <c r="T105" i="28"/>
  <c r="L105" i="28"/>
  <c r="D105" i="28"/>
  <c r="AW104" i="28"/>
  <c r="AO104" i="28"/>
  <c r="AG104" i="28"/>
  <c r="Y104" i="28"/>
  <c r="Q104" i="28"/>
  <c r="I104" i="28"/>
  <c r="A104" i="28"/>
  <c r="AT103" i="28"/>
  <c r="AL103" i="28"/>
  <c r="AD103" i="28"/>
  <c r="V103" i="28"/>
  <c r="N103" i="28"/>
  <c r="F103" i="28"/>
  <c r="AY102" i="28"/>
  <c r="AQ102" i="28"/>
  <c r="AI102" i="28"/>
  <c r="AA102" i="28"/>
  <c r="S102" i="28"/>
  <c r="K102" i="28"/>
  <c r="C102" i="28"/>
  <c r="AV101" i="28"/>
  <c r="AN101" i="28"/>
  <c r="AF101" i="28"/>
  <c r="X101" i="28"/>
  <c r="P101" i="28"/>
  <c r="H101" i="28"/>
  <c r="BA100" i="28"/>
  <c r="AS100" i="28"/>
  <c r="AK100" i="28"/>
  <c r="AC100" i="28"/>
  <c r="U100" i="28"/>
  <c r="M100" i="28"/>
  <c r="E100" i="28"/>
  <c r="AX99" i="28"/>
  <c r="AP99" i="28"/>
  <c r="AH99" i="28"/>
  <c r="Z99" i="28"/>
  <c r="R99" i="28"/>
  <c r="J99" i="28"/>
  <c r="B99" i="28"/>
  <c r="AU98" i="28"/>
  <c r="AM98" i="28"/>
  <c r="AE98" i="28"/>
  <c r="W98" i="28"/>
  <c r="O98" i="28"/>
  <c r="G98" i="28"/>
  <c r="AZ97" i="28"/>
  <c r="AR97" i="28"/>
  <c r="AJ97" i="28"/>
  <c r="AB97" i="28"/>
  <c r="T97" i="28"/>
  <c r="L97" i="28"/>
  <c r="D97" i="28"/>
  <c r="AW96" i="28"/>
  <c r="AO96" i="28"/>
  <c r="AG96" i="28"/>
  <c r="Y96" i="28"/>
  <c r="Q96" i="28"/>
  <c r="I96" i="28"/>
  <c r="A96" i="28"/>
  <c r="AT95" i="28"/>
  <c r="AL95" i="28"/>
  <c r="AD95" i="28"/>
  <c r="V95" i="28"/>
  <c r="N95" i="28"/>
  <c r="F95" i="28"/>
  <c r="AY94" i="28"/>
  <c r="AQ94" i="28"/>
  <c r="AI94" i="28"/>
  <c r="AA94" i="28"/>
  <c r="S94" i="28"/>
  <c r="K94" i="28"/>
  <c r="C94" i="28"/>
  <c r="AV93" i="28"/>
  <c r="AN93" i="28"/>
  <c r="AF93" i="28"/>
  <c r="X93" i="28"/>
  <c r="P93" i="28"/>
  <c r="H93" i="28"/>
  <c r="BA92" i="28"/>
  <c r="AS92" i="28"/>
  <c r="AK92" i="28"/>
  <c r="AC92" i="28"/>
  <c r="U92" i="28"/>
  <c r="M92" i="28"/>
  <c r="E92" i="28"/>
  <c r="AX91" i="28"/>
  <c r="AP91" i="28"/>
  <c r="AH91" i="28"/>
  <c r="Z91" i="28"/>
  <c r="R91" i="28"/>
  <c r="J91" i="28"/>
  <c r="B91" i="28"/>
  <c r="AU90" i="28"/>
  <c r="AM90" i="28"/>
  <c r="AE90" i="28"/>
  <c r="W90" i="28"/>
  <c r="O90" i="28"/>
  <c r="G90" i="28"/>
  <c r="AZ89" i="28"/>
  <c r="AR89" i="28"/>
  <c r="AJ89" i="28"/>
  <c r="AB89" i="28"/>
  <c r="T89" i="28"/>
  <c r="L89" i="28"/>
  <c r="D89" i="28"/>
  <c r="AW88" i="28"/>
  <c r="AO88" i="28"/>
  <c r="AG88" i="28"/>
  <c r="Y88" i="28"/>
  <c r="Q88" i="28"/>
  <c r="I88" i="28"/>
  <c r="A88" i="28"/>
  <c r="AT87" i="28"/>
  <c r="AL87" i="28"/>
  <c r="AD87" i="28"/>
  <c r="V87" i="28"/>
  <c r="N87" i="28"/>
  <c r="F87" i="28"/>
  <c r="AY86" i="28"/>
  <c r="AQ86" i="28"/>
  <c r="AI86" i="28"/>
  <c r="AA86" i="28"/>
  <c r="S86" i="28"/>
  <c r="K86" i="28"/>
  <c r="C86" i="28"/>
  <c r="AV85" i="28"/>
  <c r="AN85" i="28"/>
  <c r="AF85" i="28"/>
  <c r="X85" i="28"/>
  <c r="P85" i="28"/>
  <c r="H85" i="28"/>
  <c r="BA84" i="28"/>
  <c r="AS84" i="28"/>
  <c r="AK84" i="28"/>
  <c r="AC84" i="28"/>
  <c r="U84" i="28"/>
  <c r="M84" i="28"/>
  <c r="E84" i="28"/>
  <c r="AX83" i="28"/>
  <c r="AP83" i="28"/>
  <c r="AH83" i="28"/>
  <c r="Z83" i="28"/>
  <c r="R83" i="28"/>
  <c r="J83" i="28"/>
  <c r="B83" i="28"/>
  <c r="AU82" i="28"/>
  <c r="AM82" i="28"/>
  <c r="AE82" i="28"/>
  <c r="W82" i="28"/>
  <c r="O82" i="28"/>
  <c r="G82" i="28"/>
  <c r="AZ81" i="28"/>
  <c r="AR81" i="28"/>
  <c r="AJ81" i="28"/>
  <c r="AB81" i="28"/>
  <c r="T81" i="28"/>
  <c r="L81" i="28"/>
  <c r="D81" i="28"/>
  <c r="AW80" i="28"/>
  <c r="AQ80" i="28"/>
  <c r="AK80" i="28"/>
  <c r="AF80" i="28"/>
  <c r="AA80" i="28"/>
  <c r="U80" i="28"/>
  <c r="P80" i="28"/>
  <c r="K80" i="28"/>
  <c r="E80" i="28"/>
  <c r="BA79" i="28"/>
  <c r="AV79" i="28"/>
  <c r="AP79" i="28"/>
  <c r="AK79" i="28"/>
  <c r="AF79" i="28"/>
  <c r="Z79" i="28"/>
  <c r="U79" i="28"/>
  <c r="P79" i="28"/>
  <c r="J79" i="28"/>
  <c r="E79" i="28"/>
  <c r="BA78" i="28"/>
  <c r="AU78" i="28"/>
  <c r="AP78" i="28"/>
  <c r="AK78" i="28"/>
  <c r="AE78" i="28"/>
  <c r="Z78" i="28"/>
  <c r="U78" i="28"/>
  <c r="O78" i="28"/>
  <c r="J78" i="28"/>
  <c r="E78" i="28"/>
  <c r="AZ77" i="28"/>
  <c r="AU77" i="28"/>
  <c r="AP77" i="28"/>
  <c r="AJ77" i="28"/>
  <c r="AE77" i="28"/>
  <c r="Z77" i="28"/>
  <c r="V77" i="28"/>
  <c r="R77" i="28"/>
  <c r="N77" i="28"/>
  <c r="J77" i="28"/>
  <c r="F77" i="28"/>
  <c r="B77" i="28"/>
  <c r="AY76" i="28"/>
  <c r="AU76" i="28"/>
  <c r="AQ76" i="28"/>
  <c r="AM76" i="28"/>
  <c r="AI76" i="28"/>
  <c r="AE76" i="28"/>
  <c r="AA76" i="28"/>
  <c r="W76" i="28"/>
  <c r="S76" i="28"/>
  <c r="O76" i="28"/>
  <c r="K76" i="28"/>
  <c r="G76" i="28"/>
  <c r="C76" i="28"/>
  <c r="AZ75" i="28"/>
  <c r="AV75" i="28"/>
  <c r="AR75" i="28"/>
  <c r="AN75" i="28"/>
  <c r="AJ75" i="28"/>
  <c r="AF75" i="28"/>
  <c r="AB75" i="28"/>
  <c r="X75" i="28"/>
  <c r="T75" i="28"/>
  <c r="P75" i="28"/>
  <c r="L75" i="28"/>
  <c r="H75" i="28"/>
  <c r="D75" i="28"/>
  <c r="BA74" i="28"/>
  <c r="AW74" i="28"/>
  <c r="AS74" i="28"/>
  <c r="AO74" i="28"/>
  <c r="AK74" i="28"/>
  <c r="AG74" i="28"/>
  <c r="AC74" i="28"/>
  <c r="Y74" i="28"/>
  <c r="U74" i="28"/>
  <c r="Q74" i="28"/>
  <c r="M74" i="28"/>
  <c r="I74" i="28"/>
  <c r="E74" i="28"/>
  <c r="A74" i="28"/>
  <c r="AX73" i="28"/>
  <c r="AT73" i="28"/>
  <c r="AP73" i="28"/>
  <c r="AL73" i="28"/>
  <c r="AH73" i="28"/>
  <c r="AD73" i="28"/>
  <c r="Z73" i="28"/>
  <c r="V73" i="28"/>
  <c r="R73" i="28"/>
  <c r="N73" i="28"/>
  <c r="J73" i="28"/>
  <c r="F73" i="28"/>
  <c r="B73" i="28"/>
  <c r="AY72" i="28"/>
  <c r="AU72" i="28"/>
  <c r="AQ72" i="28"/>
  <c r="AM72" i="28"/>
  <c r="AI72" i="28"/>
  <c r="AE72" i="28"/>
  <c r="AA72" i="28"/>
  <c r="W72" i="28"/>
  <c r="S72" i="28"/>
  <c r="O72" i="28"/>
  <c r="K72" i="28"/>
  <c r="G72" i="28"/>
  <c r="C72" i="28"/>
  <c r="AZ71" i="28"/>
  <c r="AV71" i="28"/>
  <c r="AR71" i="28"/>
  <c r="AN71" i="28"/>
  <c r="AJ71" i="28"/>
  <c r="AF71" i="28"/>
  <c r="AB71" i="28"/>
  <c r="X71" i="28"/>
  <c r="T71" i="28"/>
  <c r="P71" i="28"/>
  <c r="L71" i="28"/>
  <c r="H71" i="28"/>
  <c r="D71" i="28"/>
  <c r="BA70" i="28"/>
  <c r="AW70" i="28"/>
  <c r="AS70" i="28"/>
  <c r="AO70" i="28"/>
  <c r="AK70" i="28"/>
  <c r="AG70" i="28"/>
  <c r="AC70" i="28"/>
  <c r="Y70" i="28"/>
  <c r="U70" i="28"/>
  <c r="Q70" i="28"/>
  <c r="M70" i="28"/>
  <c r="I70" i="28"/>
  <c r="E70" i="28"/>
  <c r="A70" i="28"/>
  <c r="AX69" i="28"/>
  <c r="AT69" i="28"/>
  <c r="AP69" i="28"/>
  <c r="AL69" i="28"/>
  <c r="AH69" i="28"/>
  <c r="AD69" i="28"/>
  <c r="Z69" i="28"/>
  <c r="V69" i="28"/>
  <c r="R69" i="28"/>
  <c r="N69" i="28"/>
  <c r="J69" i="28"/>
  <c r="F69" i="28"/>
  <c r="B69" i="28"/>
  <c r="AY68" i="28"/>
  <c r="AU68" i="28"/>
  <c r="AQ68" i="28"/>
  <c r="AM68" i="28"/>
  <c r="AI68" i="28"/>
  <c r="AE68" i="28"/>
  <c r="AA68" i="28"/>
  <c r="W68" i="28"/>
  <c r="S68" i="28"/>
  <c r="O68" i="28"/>
  <c r="K68" i="28"/>
  <c r="G68" i="28"/>
  <c r="C68" i="28"/>
  <c r="AZ67" i="28"/>
  <c r="AV67" i="28"/>
  <c r="AR67" i="28"/>
  <c r="AN67" i="28"/>
  <c r="AJ67" i="28"/>
  <c r="AF67" i="28"/>
  <c r="AB67" i="28"/>
  <c r="X67" i="28"/>
  <c r="T67" i="28"/>
  <c r="P67" i="28"/>
  <c r="L67" i="28"/>
  <c r="H67" i="28"/>
  <c r="D67" i="28"/>
  <c r="BA66" i="28"/>
  <c r="AW66" i="28"/>
  <c r="AS66" i="28"/>
  <c r="AO66" i="28"/>
  <c r="AK66" i="28"/>
  <c r="AG66" i="28"/>
  <c r="AC66" i="28"/>
  <c r="Y66" i="28"/>
  <c r="U66" i="28"/>
  <c r="Q66" i="28"/>
  <c r="M66" i="28"/>
  <c r="I66" i="28"/>
  <c r="E66" i="28"/>
  <c r="A66" i="28"/>
  <c r="AX65" i="28"/>
  <c r="AT65" i="28"/>
  <c r="AP65" i="28"/>
  <c r="AL65" i="28"/>
  <c r="AH65" i="28"/>
  <c r="AD65" i="28"/>
  <c r="Z65" i="28"/>
  <c r="V65" i="28"/>
  <c r="R65" i="28"/>
  <c r="N65" i="28"/>
  <c r="J65" i="28"/>
  <c r="F65" i="28"/>
  <c r="B65" i="28"/>
  <c r="AY64" i="28"/>
  <c r="AU64" i="28"/>
  <c r="AQ64" i="28"/>
  <c r="AM64" i="28"/>
  <c r="AI64" i="28"/>
  <c r="AE64" i="28"/>
  <c r="AA64" i="28"/>
  <c r="W64" i="28"/>
  <c r="S64" i="28"/>
  <c r="O64" i="28"/>
  <c r="K64" i="28"/>
  <c r="G64" i="28"/>
  <c r="C64" i="28"/>
  <c r="AZ63" i="28"/>
  <c r="AV63" i="28"/>
  <c r="AR63" i="28"/>
  <c r="AN63" i="28"/>
  <c r="AJ63" i="28"/>
  <c r="AF63" i="28"/>
  <c r="AB63" i="28"/>
  <c r="X63" i="28"/>
  <c r="T63" i="28"/>
  <c r="P63" i="28"/>
  <c r="L63" i="28"/>
  <c r="H63" i="28"/>
  <c r="D63" i="28"/>
  <c r="BA62" i="28"/>
  <c r="AW62" i="28"/>
  <c r="AS62" i="28"/>
  <c r="AO62" i="28"/>
  <c r="AK62" i="28"/>
  <c r="AG62" i="28"/>
  <c r="AC62" i="28"/>
  <c r="Y62" i="28"/>
  <c r="U62" i="28"/>
  <c r="Q62" i="28"/>
  <c r="M62" i="28"/>
  <c r="I62" i="28"/>
  <c r="E62" i="28"/>
  <c r="A62" i="28"/>
  <c r="AX61" i="28"/>
  <c r="AT61" i="28"/>
  <c r="AP61" i="28"/>
  <c r="AL61" i="28"/>
  <c r="AH61" i="28"/>
  <c r="AD61" i="28"/>
  <c r="Z61" i="28"/>
  <c r="V61" i="28"/>
  <c r="R61" i="28"/>
  <c r="N61" i="28"/>
  <c r="J61" i="28"/>
  <c r="F61" i="28"/>
  <c r="B61" i="28"/>
  <c r="AY60" i="28"/>
  <c r="AU60" i="28"/>
  <c r="AQ60" i="28"/>
  <c r="AM60" i="28"/>
  <c r="AI60" i="28"/>
  <c r="AE60" i="28"/>
  <c r="AA60" i="28"/>
  <c r="W60" i="28"/>
  <c r="S60" i="28"/>
  <c r="O60" i="28"/>
  <c r="K60" i="28"/>
  <c r="G60" i="28"/>
  <c r="C60" i="28"/>
  <c r="AZ59" i="28"/>
  <c r="AV59" i="28"/>
  <c r="AR59" i="28"/>
  <c r="AN59" i="28"/>
  <c r="AJ59" i="28"/>
  <c r="AF59" i="28"/>
  <c r="AB59" i="28"/>
  <c r="X59" i="28"/>
  <c r="T59" i="28"/>
  <c r="P59" i="28"/>
  <c r="L59" i="28"/>
  <c r="H59" i="28"/>
  <c r="D59" i="28"/>
  <c r="BA58" i="28"/>
  <c r="AW58" i="28"/>
  <c r="AS58" i="28"/>
  <c r="AO58" i="28"/>
  <c r="AK58" i="28"/>
  <c r="AG58" i="28"/>
  <c r="AC58" i="28"/>
  <c r="Y58" i="28"/>
  <c r="U58" i="28"/>
  <c r="Q58" i="28"/>
  <c r="M58" i="28"/>
  <c r="I58" i="28"/>
  <c r="E58" i="28"/>
  <c r="A58" i="28"/>
  <c r="AX57" i="28"/>
  <c r="AT57" i="28"/>
  <c r="AP57" i="28"/>
  <c r="AL57" i="28"/>
  <c r="AH57" i="28"/>
  <c r="AD57" i="28"/>
  <c r="Z57" i="28"/>
  <c r="V57" i="28"/>
  <c r="R57" i="28"/>
  <c r="N57" i="28"/>
  <c r="J57" i="28"/>
  <c r="F57" i="28"/>
  <c r="B57" i="28"/>
  <c r="AY56" i="28"/>
  <c r="AU56" i="28"/>
  <c r="AQ56" i="28"/>
  <c r="AM56" i="28"/>
  <c r="AI56" i="28"/>
  <c r="AE56" i="28"/>
  <c r="AA56" i="28"/>
  <c r="W56" i="28"/>
  <c r="S56" i="28"/>
  <c r="O56" i="28"/>
  <c r="K56" i="28"/>
  <c r="G56" i="28"/>
  <c r="C56" i="28"/>
  <c r="AZ55" i="28"/>
  <c r="AV55" i="28"/>
  <c r="AR55" i="28"/>
  <c r="AN55" i="28"/>
  <c r="AJ55" i="28"/>
  <c r="AF55" i="28"/>
  <c r="AB55" i="28"/>
  <c r="X55" i="28"/>
  <c r="T55" i="28"/>
  <c r="P55" i="28"/>
  <c r="L55" i="28"/>
  <c r="H55" i="28"/>
  <c r="D55" i="28"/>
  <c r="BA54" i="28"/>
  <c r="AW54" i="28"/>
  <c r="AS54" i="28"/>
  <c r="AO54" i="28"/>
  <c r="AK54" i="28"/>
  <c r="AG54" i="28"/>
  <c r="AC54" i="28"/>
  <c r="Y54" i="28"/>
  <c r="U54" i="28"/>
  <c r="Q54" i="28"/>
  <c r="M54" i="28"/>
  <c r="I54" i="28"/>
  <c r="E54" i="28"/>
  <c r="A54" i="28"/>
  <c r="AX53" i="28"/>
  <c r="AT53" i="28"/>
  <c r="AP53" i="28"/>
  <c r="AL53" i="28"/>
  <c r="AH53" i="28"/>
  <c r="AD53" i="28"/>
  <c r="Z53" i="28"/>
  <c r="V53" i="28"/>
  <c r="R53" i="28"/>
  <c r="N53" i="28"/>
  <c r="J53" i="28"/>
  <c r="F53" i="28"/>
  <c r="B53" i="28"/>
  <c r="AY52" i="28"/>
  <c r="AU52" i="28"/>
  <c r="AQ52" i="28"/>
  <c r="AM52" i="28"/>
  <c r="AI52" i="28"/>
  <c r="AE52" i="28"/>
  <c r="AA52" i="28"/>
  <c r="W52" i="28"/>
  <c r="S52" i="28"/>
  <c r="O52" i="28"/>
  <c r="K52" i="28"/>
  <c r="G52" i="28"/>
  <c r="C52" i="28"/>
  <c r="AZ51" i="28"/>
  <c r="AV51" i="28"/>
  <c r="AR51" i="28"/>
  <c r="AN51" i="28"/>
  <c r="AJ51" i="28"/>
  <c r="AF51" i="28"/>
  <c r="AB51" i="28"/>
  <c r="X51" i="28"/>
  <c r="T51" i="28"/>
  <c r="P51" i="28"/>
  <c r="L51" i="28"/>
  <c r="H51" i="28"/>
  <c r="D51" i="28"/>
  <c r="BA50" i="28"/>
  <c r="AW50" i="28"/>
  <c r="AS50" i="28"/>
  <c r="AO50" i="28"/>
  <c r="AK50" i="28"/>
  <c r="AG50" i="28"/>
  <c r="AC50" i="28"/>
  <c r="Y50" i="28"/>
  <c r="U50" i="28"/>
  <c r="Q50" i="28"/>
  <c r="M50" i="28"/>
  <c r="I50" i="28"/>
  <c r="E50" i="28"/>
  <c r="A50" i="28"/>
  <c r="AX49" i="28"/>
  <c r="AT49" i="28"/>
  <c r="AP49" i="28"/>
  <c r="AL49" i="28"/>
  <c r="AH49" i="28"/>
  <c r="AD49" i="28"/>
  <c r="Z49" i="28"/>
  <c r="V49" i="28"/>
  <c r="R49" i="28"/>
  <c r="N49" i="28"/>
  <c r="J49" i="28"/>
  <c r="F49" i="28"/>
  <c r="B49" i="28"/>
  <c r="AY48" i="28"/>
  <c r="AU48" i="28"/>
  <c r="AQ48" i="28"/>
  <c r="AM48" i="28"/>
  <c r="AI48" i="28"/>
  <c r="AE48" i="28"/>
  <c r="AA48" i="28"/>
  <c r="W48" i="28"/>
  <c r="S48" i="28"/>
  <c r="O48" i="28"/>
  <c r="K48" i="28"/>
  <c r="G48" i="28"/>
  <c r="C48" i="28"/>
  <c r="AZ47" i="28"/>
  <c r="AV47" i="28"/>
  <c r="AR47" i="28"/>
  <c r="AN47" i="28"/>
  <c r="AJ47" i="28"/>
  <c r="AF47" i="28"/>
  <c r="AB47" i="28"/>
  <c r="X47" i="28"/>
  <c r="T47" i="28"/>
  <c r="P47" i="28"/>
  <c r="L47" i="28"/>
  <c r="H47" i="28"/>
  <c r="D47" i="28"/>
  <c r="BA46" i="28"/>
  <c r="AW46" i="28"/>
  <c r="AS46" i="28"/>
  <c r="AO46" i="28"/>
  <c r="AK46" i="28"/>
  <c r="AG46" i="28"/>
  <c r="AC46" i="28"/>
  <c r="Y46" i="28"/>
  <c r="U46" i="28"/>
  <c r="Q46" i="28"/>
  <c r="M46" i="28"/>
  <c r="I46" i="28"/>
  <c r="E46" i="28"/>
  <c r="A46" i="28"/>
  <c r="AX45" i="28"/>
  <c r="AT45" i="28"/>
  <c r="AP45" i="28"/>
  <c r="AL45" i="28"/>
  <c r="AH45" i="28"/>
  <c r="AD45" i="28"/>
  <c r="Z45" i="28"/>
  <c r="V45" i="28"/>
  <c r="R45" i="28"/>
  <c r="N45" i="28"/>
  <c r="J45" i="28"/>
  <c r="F45" i="28"/>
  <c r="B45" i="28"/>
  <c r="AY44" i="28"/>
  <c r="AU44" i="28"/>
  <c r="AQ44" i="28"/>
  <c r="AM44" i="28"/>
  <c r="AI44" i="28"/>
  <c r="AE44" i="28"/>
  <c r="AA44" i="28"/>
  <c r="W44" i="28"/>
  <c r="S44" i="28"/>
  <c r="O44" i="28"/>
  <c r="K44" i="28"/>
  <c r="G44" i="28"/>
  <c r="C44" i="28"/>
  <c r="AZ43" i="28"/>
  <c r="AV43" i="28"/>
  <c r="AR43" i="28"/>
  <c r="AN43" i="28"/>
  <c r="AJ43" i="28"/>
  <c r="AF43" i="28"/>
  <c r="AB43" i="28"/>
  <c r="X43" i="28"/>
  <c r="T43" i="28"/>
  <c r="P43" i="28"/>
  <c r="L43" i="28"/>
  <c r="H43" i="28"/>
  <c r="D43" i="28"/>
  <c r="BA42" i="28"/>
  <c r="AW42" i="28"/>
  <c r="AS42" i="28"/>
  <c r="AO42" i="28"/>
  <c r="AK42" i="28"/>
  <c r="AG42" i="28"/>
  <c r="AC42" i="28"/>
  <c r="Y42" i="28"/>
  <c r="U42" i="28"/>
  <c r="Q42" i="28"/>
  <c r="M42" i="28"/>
  <c r="I42" i="28"/>
  <c r="E42" i="28"/>
  <c r="A42" i="28"/>
  <c r="AX41" i="28"/>
  <c r="AT41" i="28"/>
  <c r="AP41" i="28"/>
  <c r="AL41" i="28"/>
  <c r="AH41" i="28"/>
  <c r="AD41" i="28"/>
  <c r="Z41" i="28"/>
  <c r="AM113" i="28"/>
  <c r="W113" i="28"/>
  <c r="G113" i="28"/>
  <c r="AR112" i="28"/>
  <c r="AB112" i="28"/>
  <c r="L112" i="28"/>
  <c r="AW111" i="28"/>
  <c r="AG111" i="28"/>
  <c r="Q111" i="28"/>
  <c r="A111" i="28"/>
  <c r="AL110" i="28"/>
  <c r="V110" i="28"/>
  <c r="F110" i="28"/>
  <c r="AQ109" i="28"/>
  <c r="AD109" i="28"/>
  <c r="S109" i="28"/>
  <c r="H109" i="28"/>
  <c r="AZ108" i="28"/>
  <c r="AR108" i="28"/>
  <c r="AJ108" i="28"/>
  <c r="AB108" i="28"/>
  <c r="T108" i="28"/>
  <c r="L108" i="28"/>
  <c r="D108" i="28"/>
  <c r="AW107" i="28"/>
  <c r="AO107" i="28"/>
  <c r="AG107" i="28"/>
  <c r="Y107" i="28"/>
  <c r="Q107" i="28"/>
  <c r="I107" i="28"/>
  <c r="A107" i="28"/>
  <c r="AT106" i="28"/>
  <c r="AL106" i="28"/>
  <c r="AD106" i="28"/>
  <c r="V106" i="28"/>
  <c r="N106" i="28"/>
  <c r="F106" i="28"/>
  <c r="AY105" i="28"/>
  <c r="AQ105" i="28"/>
  <c r="AI105" i="28"/>
  <c r="AA105" i="28"/>
  <c r="S105" i="28"/>
  <c r="K105" i="28"/>
  <c r="C105" i="28"/>
  <c r="AV104" i="28"/>
  <c r="AN104" i="28"/>
  <c r="AF104" i="28"/>
  <c r="X104" i="28"/>
  <c r="P104" i="28"/>
  <c r="H104" i="28"/>
  <c r="BA103" i="28"/>
  <c r="AS103" i="28"/>
  <c r="AK103" i="28"/>
  <c r="AC103" i="28"/>
  <c r="U103" i="28"/>
  <c r="M103" i="28"/>
  <c r="E103" i="28"/>
  <c r="AX102" i="28"/>
  <c r="AP102" i="28"/>
  <c r="AH102" i="28"/>
  <c r="Z102" i="28"/>
  <c r="R102" i="28"/>
  <c r="J102" i="28"/>
  <c r="B102" i="28"/>
  <c r="AU101" i="28"/>
  <c r="AM101" i="28"/>
  <c r="AE101" i="28"/>
  <c r="W101" i="28"/>
  <c r="O101" i="28"/>
  <c r="G101" i="28"/>
  <c r="AZ100" i="28"/>
  <c r="AR100" i="28"/>
  <c r="AJ100" i="28"/>
  <c r="AB100" i="28"/>
  <c r="T100" i="28"/>
  <c r="L100" i="28"/>
  <c r="D100" i="28"/>
  <c r="AW99" i="28"/>
  <c r="AO99" i="28"/>
  <c r="AG99" i="28"/>
  <c r="Y99" i="28"/>
  <c r="Q99" i="28"/>
  <c r="I99" i="28"/>
  <c r="A99" i="28"/>
  <c r="AT98" i="28"/>
  <c r="AL98" i="28"/>
  <c r="AD98" i="28"/>
  <c r="V98" i="28"/>
  <c r="N98" i="28"/>
  <c r="F98" i="28"/>
  <c r="AY97" i="28"/>
  <c r="AQ97" i="28"/>
  <c r="AI97" i="28"/>
  <c r="AA97" i="28"/>
  <c r="S97" i="28"/>
  <c r="K97" i="28"/>
  <c r="C97" i="28"/>
  <c r="AV96" i="28"/>
  <c r="AN96" i="28"/>
  <c r="AF96" i="28"/>
  <c r="X96" i="28"/>
  <c r="P96" i="28"/>
  <c r="H96" i="28"/>
  <c r="BA95" i="28"/>
  <c r="AS95" i="28"/>
  <c r="AK95" i="28"/>
  <c r="AC95" i="28"/>
  <c r="U95" i="28"/>
  <c r="M95" i="28"/>
  <c r="E95" i="28"/>
  <c r="AX94" i="28"/>
  <c r="AP94" i="28"/>
  <c r="AH94" i="28"/>
  <c r="Z94" i="28"/>
  <c r="R94" i="28"/>
  <c r="J94" i="28"/>
  <c r="B94" i="28"/>
  <c r="AU93" i="28"/>
  <c r="AM93" i="28"/>
  <c r="AE93" i="28"/>
  <c r="W93" i="28"/>
  <c r="O93" i="28"/>
  <c r="G93" i="28"/>
  <c r="AZ92" i="28"/>
  <c r="AR92" i="28"/>
  <c r="AJ92" i="28"/>
  <c r="AB92" i="28"/>
  <c r="T92" i="28"/>
  <c r="L92" i="28"/>
  <c r="D92" i="28"/>
  <c r="AW91" i="28"/>
  <c r="AO91" i="28"/>
  <c r="AG91" i="28"/>
  <c r="Y91" i="28"/>
  <c r="Q91" i="28"/>
  <c r="I91" i="28"/>
  <c r="A91" i="28"/>
  <c r="AT90" i="28"/>
  <c r="AL90" i="28"/>
  <c r="AD90" i="28"/>
  <c r="V90" i="28"/>
  <c r="N90" i="28"/>
  <c r="F90" i="28"/>
  <c r="AY89" i="28"/>
  <c r="AQ89" i="28"/>
  <c r="AI89" i="28"/>
  <c r="AA89" i="28"/>
  <c r="S89" i="28"/>
  <c r="K89" i="28"/>
  <c r="C89" i="28"/>
  <c r="AV88" i="28"/>
  <c r="AN88" i="28"/>
  <c r="AF88" i="28"/>
  <c r="X88" i="28"/>
  <c r="P88" i="28"/>
  <c r="H88" i="28"/>
  <c r="BA87" i="28"/>
  <c r="AS87" i="28"/>
  <c r="AK87" i="28"/>
  <c r="AC87" i="28"/>
  <c r="U87" i="28"/>
  <c r="M87" i="28"/>
  <c r="E87" i="28"/>
  <c r="AX86" i="28"/>
  <c r="AP86" i="28"/>
  <c r="AH86" i="28"/>
  <c r="Z86" i="28"/>
  <c r="R86" i="28"/>
  <c r="J86" i="28"/>
  <c r="B86" i="28"/>
  <c r="AU85" i="28"/>
  <c r="AM85" i="28"/>
  <c r="AE85" i="28"/>
  <c r="W85" i="28"/>
  <c r="O85" i="28"/>
  <c r="G85" i="28"/>
  <c r="AZ84" i="28"/>
  <c r="AR84" i="28"/>
  <c r="AJ84" i="28"/>
  <c r="AB84" i="28"/>
  <c r="T84" i="28"/>
  <c r="L84" i="28"/>
  <c r="D84" i="28"/>
  <c r="AW83" i="28"/>
  <c r="AO83" i="28"/>
  <c r="AG83" i="28"/>
  <c r="Y83" i="28"/>
  <c r="Q83" i="28"/>
  <c r="I83" i="28"/>
  <c r="A83" i="28"/>
  <c r="AT82" i="28"/>
  <c r="AL82" i="28"/>
  <c r="AD82" i="28"/>
  <c r="V82" i="28"/>
  <c r="N82" i="28"/>
  <c r="F82" i="28"/>
  <c r="AY81" i="28"/>
  <c r="AQ81" i="28"/>
  <c r="AI81" i="28"/>
  <c r="AA81" i="28"/>
  <c r="S81" i="28"/>
  <c r="K81" i="28"/>
  <c r="C81" i="28"/>
  <c r="AV80" i="28"/>
  <c r="AO80" i="28"/>
  <c r="AJ80" i="28"/>
  <c r="AE80" i="28"/>
  <c r="Y80" i="28"/>
  <c r="T80" i="28"/>
  <c r="O80" i="28"/>
  <c r="I80" i="28"/>
  <c r="D80" i="28"/>
  <c r="AZ79" i="28"/>
  <c r="AT79" i="28"/>
  <c r="AO79" i="28"/>
  <c r="AJ79" i="28"/>
  <c r="AD79" i="28"/>
  <c r="Y79" i="28"/>
  <c r="T79" i="28"/>
  <c r="N79" i="28"/>
  <c r="I79" i="28"/>
  <c r="D79" i="28"/>
  <c r="AY78" i="28"/>
  <c r="AT78" i="28"/>
  <c r="AO78" i="28"/>
  <c r="AI78" i="28"/>
  <c r="AD78" i="28"/>
  <c r="Y78" i="28"/>
  <c r="S78" i="28"/>
  <c r="N78" i="28"/>
  <c r="I78" i="28"/>
  <c r="C78" i="28"/>
  <c r="AY77" i="28"/>
  <c r="AT77" i="28"/>
  <c r="AN77" i="28"/>
  <c r="AI77" i="28"/>
  <c r="AD77" i="28"/>
  <c r="Y77" i="28"/>
  <c r="U77" i="28"/>
  <c r="Q77" i="28"/>
  <c r="M77" i="28"/>
  <c r="I77" i="28"/>
  <c r="E77" i="28"/>
  <c r="A77" i="28"/>
  <c r="AX76" i="28"/>
  <c r="AT76" i="28"/>
  <c r="AP76" i="28"/>
  <c r="AL76" i="28"/>
  <c r="AH76" i="28"/>
  <c r="AD76" i="28"/>
  <c r="Z76" i="28"/>
  <c r="V76" i="28"/>
  <c r="R76" i="28"/>
  <c r="N76" i="28"/>
  <c r="J76" i="28"/>
  <c r="F76" i="28"/>
  <c r="B76" i="28"/>
  <c r="AY75" i="28"/>
  <c r="AU75" i="28"/>
  <c r="AQ75" i="28"/>
  <c r="AM75" i="28"/>
  <c r="AI75" i="28"/>
  <c r="AE75" i="28"/>
  <c r="AA75" i="28"/>
  <c r="W75" i="28"/>
  <c r="S75" i="28"/>
  <c r="O75" i="28"/>
  <c r="K75" i="28"/>
  <c r="G75" i="28"/>
  <c r="C75" i="28"/>
  <c r="AZ74" i="28"/>
  <c r="AV74" i="28"/>
  <c r="AR74" i="28"/>
  <c r="AN74" i="28"/>
  <c r="AJ74" i="28"/>
  <c r="AF74" i="28"/>
  <c r="AB74" i="28"/>
  <c r="X74" i="28"/>
  <c r="T74" i="28"/>
  <c r="P74" i="28"/>
  <c r="L74" i="28"/>
  <c r="H74" i="28"/>
  <c r="D74" i="28"/>
  <c r="BA73" i="28"/>
  <c r="AW73" i="28"/>
  <c r="AS73" i="28"/>
  <c r="AO73" i="28"/>
  <c r="AK73" i="28"/>
  <c r="AG73" i="28"/>
  <c r="AC73" i="28"/>
  <c r="Y73" i="28"/>
  <c r="U73" i="28"/>
  <c r="Q73" i="28"/>
  <c r="M73" i="28"/>
  <c r="I73" i="28"/>
  <c r="E73" i="28"/>
  <c r="A73" i="28"/>
  <c r="AX72" i="28"/>
  <c r="AT72" i="28"/>
  <c r="AP72" i="28"/>
  <c r="AL72" i="28"/>
  <c r="AH72" i="28"/>
  <c r="AD72" i="28"/>
  <c r="Z72" i="28"/>
  <c r="V72" i="28"/>
  <c r="R72" i="28"/>
  <c r="N72" i="28"/>
  <c r="J72" i="28"/>
  <c r="F72" i="28"/>
  <c r="B72" i="28"/>
  <c r="AY71" i="28"/>
  <c r="AU71" i="28"/>
  <c r="AQ71" i="28"/>
  <c r="AM71" i="28"/>
  <c r="AI71" i="28"/>
  <c r="AE71" i="28"/>
  <c r="AA71" i="28"/>
  <c r="W71" i="28"/>
  <c r="S71" i="28"/>
  <c r="O71" i="28"/>
  <c r="K71" i="28"/>
  <c r="G71" i="28"/>
  <c r="C71" i="28"/>
  <c r="AZ70" i="28"/>
  <c r="AV70" i="28"/>
  <c r="AR70" i="28"/>
  <c r="AN70" i="28"/>
  <c r="AJ70" i="28"/>
  <c r="AF70" i="28"/>
  <c r="AB70" i="28"/>
  <c r="X70" i="28"/>
  <c r="T70" i="28"/>
  <c r="P70" i="28"/>
  <c r="L70" i="28"/>
  <c r="H70" i="28"/>
  <c r="D70" i="28"/>
  <c r="BA69" i="28"/>
  <c r="AW69" i="28"/>
  <c r="AS69" i="28"/>
  <c r="AO69" i="28"/>
  <c r="AK69" i="28"/>
  <c r="AG69" i="28"/>
  <c r="AC69" i="28"/>
  <c r="Y69" i="28"/>
  <c r="U69" i="28"/>
  <c r="Q69" i="28"/>
  <c r="M69" i="28"/>
  <c r="I69" i="28"/>
  <c r="E69" i="28"/>
  <c r="A69" i="28"/>
  <c r="AX68" i="28"/>
  <c r="AT68" i="28"/>
  <c r="AP68" i="28"/>
  <c r="AL68" i="28"/>
  <c r="AH68" i="28"/>
  <c r="AD68" i="28"/>
  <c r="Z68" i="28"/>
  <c r="V68" i="28"/>
  <c r="R68" i="28"/>
  <c r="N68" i="28"/>
  <c r="J68" i="28"/>
  <c r="F68" i="28"/>
  <c r="B68" i="28"/>
  <c r="AY67" i="28"/>
  <c r="AU67" i="28"/>
  <c r="AQ67" i="28"/>
  <c r="AM67" i="28"/>
  <c r="AI67" i="28"/>
  <c r="AE67" i="28"/>
  <c r="AA67" i="28"/>
  <c r="W67" i="28"/>
  <c r="S67" i="28"/>
  <c r="O67" i="28"/>
  <c r="K67" i="28"/>
  <c r="G67" i="28"/>
  <c r="C67" i="28"/>
  <c r="AZ66" i="28"/>
  <c r="AV66" i="28"/>
  <c r="AR66" i="28"/>
  <c r="AN66" i="28"/>
  <c r="AJ66" i="28"/>
  <c r="AF66" i="28"/>
  <c r="AB66" i="28"/>
  <c r="X66" i="28"/>
  <c r="T66" i="28"/>
  <c r="P66" i="28"/>
  <c r="L66" i="28"/>
  <c r="H66" i="28"/>
  <c r="D66" i="28"/>
  <c r="BA65" i="28"/>
  <c r="AW65" i="28"/>
  <c r="AS65" i="28"/>
  <c r="AO65" i="28"/>
  <c r="AK65" i="28"/>
  <c r="AG65" i="28"/>
  <c r="AC65" i="28"/>
  <c r="Y65" i="28"/>
  <c r="U65" i="28"/>
  <c r="Q65" i="28"/>
  <c r="M65" i="28"/>
  <c r="I65" i="28"/>
  <c r="E65" i="28"/>
  <c r="A65" i="28"/>
  <c r="AX64" i="28"/>
  <c r="AT64" i="28"/>
  <c r="AP64" i="28"/>
  <c r="AL64" i="28"/>
  <c r="AH64" i="28"/>
  <c r="AD64" i="28"/>
  <c r="Z64" i="28"/>
  <c r="V64" i="28"/>
  <c r="R64" i="28"/>
  <c r="N64" i="28"/>
  <c r="J64" i="28"/>
  <c r="F64" i="28"/>
  <c r="B64" i="28"/>
  <c r="AY63" i="28"/>
  <c r="AU63" i="28"/>
  <c r="AQ63" i="28"/>
  <c r="AM63" i="28"/>
  <c r="AI63" i="28"/>
  <c r="AE63" i="28"/>
  <c r="AA63" i="28"/>
  <c r="W63" i="28"/>
  <c r="S63" i="28"/>
  <c r="O63" i="28"/>
  <c r="K63" i="28"/>
  <c r="G63" i="28"/>
  <c r="C63" i="28"/>
  <c r="AZ62" i="28"/>
  <c r="AV62" i="28"/>
  <c r="AR62" i="28"/>
  <c r="AN62" i="28"/>
  <c r="AJ62" i="28"/>
  <c r="AF62" i="28"/>
  <c r="AB62" i="28"/>
  <c r="X62" i="28"/>
  <c r="T62" i="28"/>
  <c r="P62" i="28"/>
  <c r="L62" i="28"/>
  <c r="H62" i="28"/>
  <c r="D62" i="28"/>
  <c r="BA61" i="28"/>
  <c r="AW61" i="28"/>
  <c r="AS61" i="28"/>
  <c r="AO61" i="28"/>
  <c r="AK61" i="28"/>
  <c r="AG61" i="28"/>
  <c r="AC61" i="28"/>
  <c r="Y61" i="28"/>
  <c r="U61" i="28"/>
  <c r="Q61" i="28"/>
  <c r="M61" i="28"/>
  <c r="I61" i="28"/>
  <c r="E61" i="28"/>
  <c r="A61" i="28"/>
  <c r="AX60" i="28"/>
  <c r="AT60" i="28"/>
  <c r="AP60" i="28"/>
  <c r="AL60" i="28"/>
  <c r="AH60" i="28"/>
  <c r="AD60" i="28"/>
  <c r="Z60" i="28"/>
  <c r="V60" i="28"/>
  <c r="R60" i="28"/>
  <c r="N60" i="28"/>
  <c r="J60" i="28"/>
  <c r="F60" i="28"/>
  <c r="B60" i="28"/>
  <c r="AY59" i="28"/>
  <c r="AU59" i="28"/>
  <c r="AQ59" i="28"/>
  <c r="AM59" i="28"/>
  <c r="AI59" i="28"/>
  <c r="AE59" i="28"/>
  <c r="AA59" i="28"/>
  <c r="W59" i="28"/>
  <c r="S59" i="28"/>
  <c r="O59" i="28"/>
  <c r="K59" i="28"/>
  <c r="G59" i="28"/>
  <c r="C59" i="28"/>
  <c r="AZ58" i="28"/>
  <c r="AV58" i="28"/>
  <c r="AR58" i="28"/>
  <c r="AN58" i="28"/>
  <c r="AJ58" i="28"/>
  <c r="AF58" i="28"/>
  <c r="AB58" i="28"/>
  <c r="X58" i="28"/>
  <c r="T58" i="28"/>
  <c r="P58" i="28"/>
  <c r="L58" i="28"/>
  <c r="H58" i="28"/>
  <c r="D58" i="28"/>
  <c r="BA57" i="28"/>
  <c r="AW57" i="28"/>
  <c r="AS57" i="28"/>
  <c r="AO57" i="28"/>
  <c r="AK57" i="28"/>
  <c r="AG57" i="28"/>
  <c r="AC57" i="28"/>
  <c r="Y57" i="28"/>
  <c r="U57" i="28"/>
  <c r="Q57" i="28"/>
  <c r="M57" i="28"/>
  <c r="I57" i="28"/>
  <c r="E57" i="28"/>
  <c r="A57" i="28"/>
  <c r="AX56" i="28"/>
  <c r="AT56" i="28"/>
  <c r="AP56" i="28"/>
  <c r="AL56" i="28"/>
  <c r="AH56" i="28"/>
  <c r="AD56" i="28"/>
  <c r="Z56" i="28"/>
  <c r="V56" i="28"/>
  <c r="R56" i="28"/>
  <c r="N56" i="28"/>
  <c r="J56" i="28"/>
  <c r="F56" i="28"/>
  <c r="B56" i="28"/>
  <c r="AY55" i="28"/>
  <c r="AU55" i="28"/>
  <c r="AQ55" i="28"/>
  <c r="AM55" i="28"/>
  <c r="AI55" i="28"/>
  <c r="AE55" i="28"/>
  <c r="AA55" i="28"/>
  <c r="W55" i="28"/>
  <c r="S55" i="28"/>
  <c r="O55" i="28"/>
  <c r="K55" i="28"/>
  <c r="G55" i="28"/>
  <c r="C55" i="28"/>
  <c r="AZ54" i="28"/>
  <c r="AV54" i="28"/>
  <c r="AR54" i="28"/>
  <c r="AN54" i="28"/>
  <c r="AJ54" i="28"/>
  <c r="AF54" i="28"/>
  <c r="AB54" i="28"/>
  <c r="X54" i="28"/>
  <c r="T54" i="28"/>
  <c r="P54" i="28"/>
  <c r="L54" i="28"/>
  <c r="H54" i="28"/>
  <c r="D54" i="28"/>
  <c r="BA53" i="28"/>
  <c r="AW53" i="28"/>
  <c r="AS53" i="28"/>
  <c r="AO53" i="28"/>
  <c r="AK53" i="28"/>
  <c r="AG53" i="28"/>
  <c r="AC53" i="28"/>
  <c r="Y53" i="28"/>
  <c r="U53" i="28"/>
  <c r="Q53" i="28"/>
  <c r="M53" i="28"/>
  <c r="I53" i="28"/>
  <c r="E53" i="28"/>
  <c r="A53" i="28"/>
  <c r="AX52" i="28"/>
  <c r="AT52" i="28"/>
  <c r="AP52" i="28"/>
  <c r="AL52" i="28"/>
  <c r="AH52" i="28"/>
  <c r="AD52" i="28"/>
  <c r="Z52" i="28"/>
  <c r="V52" i="28"/>
  <c r="R52" i="28"/>
  <c r="N52" i="28"/>
  <c r="J52" i="28"/>
  <c r="F52" i="28"/>
  <c r="B52" i="28"/>
  <c r="AY51" i="28"/>
  <c r="AU51" i="28"/>
  <c r="AQ51" i="28"/>
  <c r="AM51" i="28"/>
  <c r="AI51" i="28"/>
  <c r="AE51" i="28"/>
  <c r="AA51" i="28"/>
  <c r="W51" i="28"/>
  <c r="S51" i="28"/>
  <c r="O51" i="28"/>
  <c r="K51" i="28"/>
  <c r="G51" i="28"/>
  <c r="C51" i="28"/>
  <c r="AZ50" i="28"/>
  <c r="AV50" i="28"/>
  <c r="AR50" i="28"/>
  <c r="AN50" i="28"/>
  <c r="AJ50" i="28"/>
  <c r="AF50" i="28"/>
  <c r="AB50" i="28"/>
  <c r="X50" i="28"/>
  <c r="T50" i="28"/>
  <c r="P50" i="28"/>
  <c r="L50" i="28"/>
  <c r="H50" i="28"/>
  <c r="D50" i="28"/>
  <c r="BA49" i="28"/>
  <c r="AW49" i="28"/>
  <c r="AS49" i="28"/>
  <c r="AO49" i="28"/>
  <c r="AK49" i="28"/>
  <c r="AG49" i="28"/>
  <c r="AC49" i="28"/>
  <c r="Y49" i="28"/>
  <c r="U49" i="28"/>
  <c r="Q49" i="28"/>
  <c r="M49" i="28"/>
  <c r="R113" i="28"/>
  <c r="G112" i="28"/>
  <c r="AW110" i="28"/>
  <c r="AL109" i="28"/>
  <c r="AW108" i="28"/>
  <c r="Q108" i="28"/>
  <c r="AL107" i="28"/>
  <c r="F107" i="28"/>
  <c r="AA106" i="28"/>
  <c r="AV105" i="28"/>
  <c r="P105" i="28"/>
  <c r="AK104" i="28"/>
  <c r="E104" i="28"/>
  <c r="Z103" i="28"/>
  <c r="AU102" i="28"/>
  <c r="O102" i="28"/>
  <c r="AJ101" i="28"/>
  <c r="D101" i="28"/>
  <c r="Y100" i="28"/>
  <c r="AT99" i="28"/>
  <c r="N99" i="28"/>
  <c r="AI98" i="28"/>
  <c r="C98" i="28"/>
  <c r="X97" i="28"/>
  <c r="AS96" i="28"/>
  <c r="M96" i="28"/>
  <c r="AH95" i="28"/>
  <c r="B95" i="28"/>
  <c r="W94" i="28"/>
  <c r="AR93" i="28"/>
  <c r="L93" i="28"/>
  <c r="AG92" i="28"/>
  <c r="A92" i="28"/>
  <c r="V91" i="28"/>
  <c r="AQ90" i="28"/>
  <c r="K90" i="28"/>
  <c r="AF89" i="28"/>
  <c r="BA88" i="28"/>
  <c r="U88" i="28"/>
  <c r="AP87" i="28"/>
  <c r="J87" i="28"/>
  <c r="AE86" i="28"/>
  <c r="AZ85" i="28"/>
  <c r="T85" i="28"/>
  <c r="AO84" i="28"/>
  <c r="I84" i="28"/>
  <c r="AD83" i="28"/>
  <c r="AY82" i="28"/>
  <c r="S82" i="28"/>
  <c r="AN81" i="28"/>
  <c r="H81" i="28"/>
  <c r="AI80" i="28"/>
  <c r="M80" i="28"/>
  <c r="AS79" i="28"/>
  <c r="X79" i="28"/>
  <c r="B79" i="28"/>
  <c r="AH78" i="28"/>
  <c r="M78" i="28"/>
  <c r="AR77" i="28"/>
  <c r="X77" i="28"/>
  <c r="H77" i="28"/>
  <c r="AS76" i="28"/>
  <c r="AC76" i="28"/>
  <c r="M76" i="28"/>
  <c r="AX75" i="28"/>
  <c r="AH75" i="28"/>
  <c r="R75" i="28"/>
  <c r="B75" i="28"/>
  <c r="AM74" i="28"/>
  <c r="W74" i="28"/>
  <c r="G74" i="28"/>
  <c r="AR73" i="28"/>
  <c r="AB73" i="28"/>
  <c r="L73" i="28"/>
  <c r="AW72" i="28"/>
  <c r="AG72" i="28"/>
  <c r="Q72" i="28"/>
  <c r="A72" i="28"/>
  <c r="AL71" i="28"/>
  <c r="V71" i="28"/>
  <c r="F71" i="28"/>
  <c r="AQ70" i="28"/>
  <c r="AA70" i="28"/>
  <c r="K70" i="28"/>
  <c r="AV69" i="28"/>
  <c r="AF69" i="28"/>
  <c r="P69" i="28"/>
  <c r="BA68" i="28"/>
  <c r="AK68" i="28"/>
  <c r="U68" i="28"/>
  <c r="E68" i="28"/>
  <c r="AP67" i="28"/>
  <c r="Z67" i="28"/>
  <c r="J67" i="28"/>
  <c r="AU66" i="28"/>
  <c r="AE66" i="28"/>
  <c r="O66" i="28"/>
  <c r="AZ65" i="28"/>
  <c r="AJ65" i="28"/>
  <c r="T65" i="28"/>
  <c r="D65" i="28"/>
  <c r="AO64" i="28"/>
  <c r="Y64" i="28"/>
  <c r="I64" i="28"/>
  <c r="AT63" i="28"/>
  <c r="AD63" i="28"/>
  <c r="N63" i="28"/>
  <c r="AY62" i="28"/>
  <c r="AI62" i="28"/>
  <c r="S62" i="28"/>
  <c r="C62" i="28"/>
  <c r="AN61" i="28"/>
  <c r="X61" i="28"/>
  <c r="H61" i="28"/>
  <c r="AS60" i="28"/>
  <c r="AC60" i="28"/>
  <c r="M60" i="28"/>
  <c r="AX59" i="28"/>
  <c r="AH59" i="28"/>
  <c r="AX113" i="28"/>
  <c r="AM112" i="28"/>
  <c r="AB111" i="28"/>
  <c r="Q110" i="28"/>
  <c r="O109" i="28"/>
  <c r="AG108" i="28"/>
  <c r="A108" i="28"/>
  <c r="V107" i="28"/>
  <c r="AQ106" i="28"/>
  <c r="K106" i="28"/>
  <c r="AF105" i="28"/>
  <c r="BA104" i="28"/>
  <c r="U104" i="28"/>
  <c r="AP103" i="28"/>
  <c r="J103" i="28"/>
  <c r="AE102" i="28"/>
  <c r="AZ101" i="28"/>
  <c r="T101" i="28"/>
  <c r="AO100" i="28"/>
  <c r="I100" i="28"/>
  <c r="AD99" i="28"/>
  <c r="AY98" i="28"/>
  <c r="S98" i="28"/>
  <c r="AN97" i="28"/>
  <c r="H97" i="28"/>
  <c r="AC96" i="28"/>
  <c r="AX95" i="28"/>
  <c r="R95" i="28"/>
  <c r="AM94" i="28"/>
  <c r="G94" i="28"/>
  <c r="AB93" i="28"/>
  <c r="AW92" i="28"/>
  <c r="Q92" i="28"/>
  <c r="AL91" i="28"/>
  <c r="F91" i="28"/>
  <c r="AA90" i="28"/>
  <c r="AV89" i="28"/>
  <c r="P89" i="28"/>
  <c r="AK88" i="28"/>
  <c r="E88" i="28"/>
  <c r="Z87" i="28"/>
  <c r="AU86" i="28"/>
  <c r="O86" i="28"/>
  <c r="AJ85" i="28"/>
  <c r="D85" i="28"/>
  <c r="Y84" i="28"/>
  <c r="AT83" i="28"/>
  <c r="N83" i="28"/>
  <c r="AI82" i="28"/>
  <c r="C82" i="28"/>
  <c r="X81" i="28"/>
  <c r="AS80" i="28"/>
  <c r="X80" i="28"/>
  <c r="C80" i="28"/>
  <c r="AH79" i="28"/>
  <c r="M79" i="28"/>
  <c r="AS78" i="28"/>
  <c r="W78" i="28"/>
  <c r="B78" i="28"/>
  <c r="AH77" i="28"/>
  <c r="P77" i="28"/>
  <c r="BA76" i="28"/>
  <c r="AK76" i="28"/>
  <c r="U76" i="28"/>
  <c r="E76" i="28"/>
  <c r="AP75" i="28"/>
  <c r="Z75" i="28"/>
  <c r="J75" i="28"/>
  <c r="AU74" i="28"/>
  <c r="AE74" i="28"/>
  <c r="O74" i="28"/>
  <c r="AZ73" i="28"/>
  <c r="AJ73" i="28"/>
  <c r="T73" i="28"/>
  <c r="D73" i="28"/>
  <c r="AO72" i="28"/>
  <c r="Y72" i="28"/>
  <c r="I72" i="28"/>
  <c r="AT71" i="28"/>
  <c r="AD71" i="28"/>
  <c r="N71" i="28"/>
  <c r="AY70" i="28"/>
  <c r="AI70" i="28"/>
  <c r="S70" i="28"/>
  <c r="C70" i="28"/>
  <c r="AN69" i="28"/>
  <c r="X69" i="28"/>
  <c r="H69" i="28"/>
  <c r="AS68" i="28"/>
  <c r="AC68" i="28"/>
  <c r="M68" i="28"/>
  <c r="AX67" i="28"/>
  <c r="AH67" i="28"/>
  <c r="AH113" i="28"/>
  <c r="W112" i="28"/>
  <c r="L111" i="28"/>
  <c r="A110" i="28"/>
  <c r="D109" i="28"/>
  <c r="Y108" i="28"/>
  <c r="AT107" i="28"/>
  <c r="N107" i="28"/>
  <c r="AI106" i="28"/>
  <c r="C106" i="28"/>
  <c r="X105" i="28"/>
  <c r="AS104" i="28"/>
  <c r="M104" i="28"/>
  <c r="AH103" i="28"/>
  <c r="B103" i="28"/>
  <c r="W102" i="28"/>
  <c r="AR101" i="28"/>
  <c r="L101" i="28"/>
  <c r="AG100" i="28"/>
  <c r="A100" i="28"/>
  <c r="V99" i="28"/>
  <c r="AQ98" i="28"/>
  <c r="K98" i="28"/>
  <c r="AF97" i="28"/>
  <c r="BA96" i="28"/>
  <c r="U96" i="28"/>
  <c r="AP95" i="28"/>
  <c r="J95" i="28"/>
  <c r="AE94" i="28"/>
  <c r="AZ93" i="28"/>
  <c r="T93" i="28"/>
  <c r="AO92" i="28"/>
  <c r="I92" i="28"/>
  <c r="AD91" i="28"/>
  <c r="AY90" i="28"/>
  <c r="S90" i="28"/>
  <c r="AN89" i="28"/>
  <c r="H89" i="28"/>
  <c r="AC88" i="28"/>
  <c r="AX87" i="28"/>
  <c r="R87" i="28"/>
  <c r="AM86" i="28"/>
  <c r="G86" i="28"/>
  <c r="AB85" i="28"/>
  <c r="AW84" i="28"/>
  <c r="Q84" i="28"/>
  <c r="AL83" i="28"/>
  <c r="F83" i="28"/>
  <c r="AA82" i="28"/>
  <c r="AV81" i="28"/>
  <c r="P81" i="28"/>
  <c r="AN80" i="28"/>
  <c r="S80" i="28"/>
  <c r="AX79" i="28"/>
  <c r="AC79" i="28"/>
  <c r="H79" i="28"/>
  <c r="AM78" i="28"/>
  <c r="R78" i="28"/>
  <c r="AX77" i="28"/>
  <c r="AB77" i="28"/>
  <c r="L77" i="28"/>
  <c r="AW76" i="28"/>
  <c r="AG76" i="28"/>
  <c r="Q76" i="28"/>
  <c r="A76" i="28"/>
  <c r="AL75" i="28"/>
  <c r="V75" i="28"/>
  <c r="F75" i="28"/>
  <c r="Z109" i="28"/>
  <c r="AY106" i="28"/>
  <c r="AC104" i="28"/>
  <c r="G102" i="28"/>
  <c r="AL99" i="28"/>
  <c r="P97" i="28"/>
  <c r="AU94" i="28"/>
  <c r="Y92" i="28"/>
  <c r="C90" i="28"/>
  <c r="AH87" i="28"/>
  <c r="L85" i="28"/>
  <c r="AQ82" i="28"/>
  <c r="AC80" i="28"/>
  <c r="AX78" i="28"/>
  <c r="T77" i="28"/>
  <c r="I76" i="28"/>
  <c r="AY74" i="28"/>
  <c r="S74" i="28"/>
  <c r="AN73" i="28"/>
  <c r="H73" i="28"/>
  <c r="AC72" i="28"/>
  <c r="AX71" i="28"/>
  <c r="R71" i="28"/>
  <c r="AM70" i="28"/>
  <c r="G70" i="28"/>
  <c r="AB69" i="28"/>
  <c r="AW68" i="28"/>
  <c r="Q68" i="28"/>
  <c r="AL67" i="28"/>
  <c r="N67" i="28"/>
  <c r="AQ66" i="28"/>
  <c r="W66" i="28"/>
  <c r="C66" i="28"/>
  <c r="AF65" i="28"/>
  <c r="L65" i="28"/>
  <c r="AS64" i="28"/>
  <c r="U64" i="28"/>
  <c r="A64" i="28"/>
  <c r="AH63" i="28"/>
  <c r="J63" i="28"/>
  <c r="AQ62" i="28"/>
  <c r="W62" i="28"/>
  <c r="AZ61" i="28"/>
  <c r="AF61" i="28"/>
  <c r="L61" i="28"/>
  <c r="AO60" i="28"/>
  <c r="U60" i="28"/>
  <c r="A60" i="28"/>
  <c r="AD59" i="28"/>
  <c r="N59" i="28"/>
  <c r="AY58" i="28"/>
  <c r="AI58" i="28"/>
  <c r="S58" i="28"/>
  <c r="C58" i="28"/>
  <c r="AN57" i="28"/>
  <c r="X57" i="28"/>
  <c r="H57" i="28"/>
  <c r="AS56" i="28"/>
  <c r="AC56" i="28"/>
  <c r="M56" i="28"/>
  <c r="AX55" i="28"/>
  <c r="AH55" i="28"/>
  <c r="R55" i="28"/>
  <c r="B55" i="28"/>
  <c r="AM54" i="28"/>
  <c r="W54" i="28"/>
  <c r="G54" i="28"/>
  <c r="AR53" i="28"/>
  <c r="AB53" i="28"/>
  <c r="L53" i="28"/>
  <c r="AW52" i="28"/>
  <c r="AG52" i="28"/>
  <c r="Q52" i="28"/>
  <c r="A52" i="28"/>
  <c r="AL51" i="28"/>
  <c r="V51" i="28"/>
  <c r="F51" i="28"/>
  <c r="AQ50" i="28"/>
  <c r="AA50" i="28"/>
  <c r="K50" i="28"/>
  <c r="AV49" i="28"/>
  <c r="AF49" i="28"/>
  <c r="P49" i="28"/>
  <c r="E49" i="28"/>
  <c r="AX48" i="28"/>
  <c r="AP48" i="28"/>
  <c r="AH48" i="28"/>
  <c r="Z48" i="28"/>
  <c r="R48" i="28"/>
  <c r="J48" i="28"/>
  <c r="B48" i="28"/>
  <c r="AU47" i="28"/>
  <c r="AM47" i="28"/>
  <c r="AE47" i="28"/>
  <c r="W47" i="28"/>
  <c r="O47" i="28"/>
  <c r="G47" i="28"/>
  <c r="AZ46" i="28"/>
  <c r="AR46" i="28"/>
  <c r="AJ46" i="28"/>
  <c r="AB46" i="28"/>
  <c r="T46" i="28"/>
  <c r="L46" i="28"/>
  <c r="D46" i="28"/>
  <c r="AW45" i="28"/>
  <c r="AO45" i="28"/>
  <c r="AG45" i="28"/>
  <c r="Y45" i="28"/>
  <c r="Q45" i="28"/>
  <c r="I45" i="28"/>
  <c r="A45" i="28"/>
  <c r="AT44" i="28"/>
  <c r="AL44" i="28"/>
  <c r="AD44" i="28"/>
  <c r="V44" i="28"/>
  <c r="N44" i="28"/>
  <c r="F44" i="28"/>
  <c r="AY43" i="28"/>
  <c r="AQ43" i="28"/>
  <c r="AI43" i="28"/>
  <c r="AA43" i="28"/>
  <c r="S43" i="28"/>
  <c r="K43" i="28"/>
  <c r="C43" i="28"/>
  <c r="AV42" i="28"/>
  <c r="AN42" i="28"/>
  <c r="AF42" i="28"/>
  <c r="X42" i="28"/>
  <c r="P42" i="28"/>
  <c r="H42" i="28"/>
  <c r="BA41" i="28"/>
  <c r="AS41" i="28"/>
  <c r="AK41" i="28"/>
  <c r="AC41" i="28"/>
  <c r="V41" i="28"/>
  <c r="Q41" i="28"/>
  <c r="L41" i="28"/>
  <c r="F41" i="28"/>
  <c r="A41" i="28"/>
  <c r="AW40" i="28"/>
  <c r="AQ40" i="28"/>
  <c r="AL40" i="28"/>
  <c r="AG40" i="28"/>
  <c r="AA40" i="28"/>
  <c r="V40" i="28"/>
  <c r="Q40" i="28"/>
  <c r="K40" i="28"/>
  <c r="F40" i="28"/>
  <c r="A40" i="28"/>
  <c r="AV39" i="28"/>
  <c r="AQ39" i="28"/>
  <c r="AL39" i="28"/>
  <c r="AF39" i="28"/>
  <c r="AA39" i="28"/>
  <c r="V39" i="28"/>
  <c r="P39" i="28"/>
  <c r="K39" i="28"/>
  <c r="F39" i="28"/>
  <c r="BA38" i="28"/>
  <c r="AV38" i="28"/>
  <c r="AQ38" i="28"/>
  <c r="AK38" i="28"/>
  <c r="AF38" i="28"/>
  <c r="AA38" i="28"/>
  <c r="U38" i="28"/>
  <c r="P38" i="28"/>
  <c r="K38" i="28"/>
  <c r="E38" i="28"/>
  <c r="BA37" i="28"/>
  <c r="AV37" i="28"/>
  <c r="AP37" i="28"/>
  <c r="AK37" i="28"/>
  <c r="AF37" i="28"/>
  <c r="Z37" i="28"/>
  <c r="U37" i="28"/>
  <c r="P37" i="28"/>
  <c r="J37" i="28"/>
  <c r="E37" i="28"/>
  <c r="BA36" i="28"/>
  <c r="AU36" i="28"/>
  <c r="AP36" i="28"/>
  <c r="AK36" i="28"/>
  <c r="AE36" i="28"/>
  <c r="Z36" i="28"/>
  <c r="U36" i="28"/>
  <c r="O36" i="28"/>
  <c r="J36" i="28"/>
  <c r="E36" i="28"/>
  <c r="AZ35" i="28"/>
  <c r="AU35" i="28"/>
  <c r="AP35" i="28"/>
  <c r="AJ35" i="28"/>
  <c r="AE35" i="28"/>
  <c r="Z35" i="28"/>
  <c r="T35" i="28"/>
  <c r="O35" i="28"/>
  <c r="J35" i="28"/>
  <c r="D35" i="28"/>
  <c r="AZ34" i="28"/>
  <c r="AU34" i="28"/>
  <c r="AO34" i="28"/>
  <c r="AJ34" i="28"/>
  <c r="AE34" i="28"/>
  <c r="Y34" i="28"/>
  <c r="T34" i="28"/>
  <c r="O34" i="28"/>
  <c r="I34" i="28"/>
  <c r="D34" i="28"/>
  <c r="AZ33" i="28"/>
  <c r="AT33" i="28"/>
  <c r="AO33" i="28"/>
  <c r="AJ33" i="28"/>
  <c r="AD33" i="28"/>
  <c r="Y33" i="28"/>
  <c r="T33" i="28"/>
  <c r="N33" i="28"/>
  <c r="I33" i="28"/>
  <c r="D33" i="28"/>
  <c r="AY32" i="28"/>
  <c r="AT32" i="28"/>
  <c r="AO32" i="28"/>
  <c r="AI32" i="28"/>
  <c r="AD32" i="28"/>
  <c r="Y32" i="28"/>
  <c r="S32" i="28"/>
  <c r="N32" i="28"/>
  <c r="I32" i="28"/>
  <c r="C32" i="28"/>
  <c r="AY31" i="28"/>
  <c r="AT31" i="28"/>
  <c r="AN31" i="28"/>
  <c r="AI31" i="28"/>
  <c r="AD31" i="28"/>
  <c r="X31" i="28"/>
  <c r="S31" i="28"/>
  <c r="N31" i="28"/>
  <c r="H31" i="28"/>
  <c r="C31" i="28"/>
  <c r="AY30" i="28"/>
  <c r="AS30" i="28"/>
  <c r="AN30" i="28"/>
  <c r="AI30" i="28"/>
  <c r="AC30" i="28"/>
  <c r="X30" i="28"/>
  <c r="S30" i="28"/>
  <c r="M30" i="28"/>
  <c r="H30" i="28"/>
  <c r="C30" i="28"/>
  <c r="AX29" i="28"/>
  <c r="AS29" i="28"/>
  <c r="AN29" i="28"/>
  <c r="AH29" i="28"/>
  <c r="AC29" i="28"/>
  <c r="X29" i="28"/>
  <c r="R29" i="28"/>
  <c r="M29" i="28"/>
  <c r="H29" i="28"/>
  <c r="B29" i="28"/>
  <c r="AX28" i="28"/>
  <c r="AS28" i="28"/>
  <c r="AM28" i="28"/>
  <c r="AH28" i="28"/>
  <c r="AC28" i="28"/>
  <c r="W28" i="28"/>
  <c r="R28" i="28"/>
  <c r="M28" i="28"/>
  <c r="G28" i="28"/>
  <c r="B28" i="28"/>
  <c r="AX27" i="28"/>
  <c r="AR27" i="28"/>
  <c r="AM27" i="28"/>
  <c r="AH27" i="28"/>
  <c r="AB27" i="28"/>
  <c r="W27" i="28"/>
  <c r="R27" i="28"/>
  <c r="L27" i="28"/>
  <c r="G27" i="28"/>
  <c r="B27" i="28"/>
  <c r="AW26" i="28"/>
  <c r="AR26" i="28"/>
  <c r="AM26" i="28"/>
  <c r="AG26" i="28"/>
  <c r="AB26" i="28"/>
  <c r="W26" i="28"/>
  <c r="Q26" i="28"/>
  <c r="L26" i="28"/>
  <c r="G26" i="28"/>
  <c r="A26" i="28"/>
  <c r="AW25" i="28"/>
  <c r="AR25" i="28"/>
  <c r="AL25" i="28"/>
  <c r="AG25" i="28"/>
  <c r="AB25" i="28"/>
  <c r="V25" i="28"/>
  <c r="Q25" i="28"/>
  <c r="L25" i="28"/>
  <c r="F25" i="28"/>
  <c r="A25" i="28"/>
  <c r="AW24" i="28"/>
  <c r="AQ24" i="28"/>
  <c r="AL24" i="28"/>
  <c r="AG24" i="28"/>
  <c r="AA24" i="28"/>
  <c r="V24" i="28"/>
  <c r="Q24" i="28"/>
  <c r="K24" i="28"/>
  <c r="F24" i="28"/>
  <c r="A24" i="28"/>
  <c r="AV23" i="28"/>
  <c r="AQ23" i="28"/>
  <c r="AL23" i="28"/>
  <c r="AF23" i="28"/>
  <c r="AA23" i="28"/>
  <c r="V23" i="28"/>
  <c r="P23" i="28"/>
  <c r="K23" i="28"/>
  <c r="F23" i="28"/>
  <c r="BA22" i="28"/>
  <c r="AV22" i="28"/>
  <c r="AQ22" i="28"/>
  <c r="AK22" i="28"/>
  <c r="AF22" i="28"/>
  <c r="AA22" i="28"/>
  <c r="U22" i="28"/>
  <c r="P22" i="28"/>
  <c r="K22" i="28"/>
  <c r="E22" i="28"/>
  <c r="BA21" i="28"/>
  <c r="AV21" i="28"/>
  <c r="AP21" i="28"/>
  <c r="AK21" i="28"/>
  <c r="AF21" i="28"/>
  <c r="Z21" i="28"/>
  <c r="U21" i="28"/>
  <c r="P21" i="28"/>
  <c r="J21" i="28"/>
  <c r="E21" i="28"/>
  <c r="BA20" i="28"/>
  <c r="AU20" i="28"/>
  <c r="AP20" i="28"/>
  <c r="AK20" i="28"/>
  <c r="AE20" i="28"/>
  <c r="Z20" i="28"/>
  <c r="U20" i="28"/>
  <c r="O20" i="28"/>
  <c r="J20" i="28"/>
  <c r="E20" i="28"/>
  <c r="AZ19" i="28"/>
  <c r="AU19" i="28"/>
  <c r="AP19" i="28"/>
  <c r="AJ19" i="28"/>
  <c r="AE19" i="28"/>
  <c r="Z19" i="28"/>
  <c r="T19" i="28"/>
  <c r="O19" i="28"/>
  <c r="J19" i="28"/>
  <c r="D19" i="28"/>
  <c r="AZ18" i="28"/>
  <c r="AU18" i="28"/>
  <c r="AO18" i="28"/>
  <c r="AJ18" i="28"/>
  <c r="AE18" i="28"/>
  <c r="Y18" i="28"/>
  <c r="T18" i="28"/>
  <c r="O18" i="28"/>
  <c r="I18" i="28"/>
  <c r="D18" i="28"/>
  <c r="AZ17" i="28"/>
  <c r="AT17" i="28"/>
  <c r="AO17" i="28"/>
  <c r="AJ17" i="28"/>
  <c r="AD17" i="28"/>
  <c r="Y17" i="28"/>
  <c r="T17" i="28"/>
  <c r="N17" i="28"/>
  <c r="I17" i="28"/>
  <c r="D17" i="28"/>
  <c r="AY16" i="28"/>
  <c r="AT16" i="28"/>
  <c r="AO16" i="28"/>
  <c r="AI16" i="28"/>
  <c r="AD16" i="28"/>
  <c r="Y16" i="28"/>
  <c r="S16" i="28"/>
  <c r="N16" i="28"/>
  <c r="I16" i="28"/>
  <c r="C16" i="28"/>
  <c r="AY15" i="28"/>
  <c r="AT15" i="28"/>
  <c r="AN15" i="28"/>
  <c r="AI15" i="28"/>
  <c r="AD15" i="28"/>
  <c r="X15" i="28"/>
  <c r="S15" i="28"/>
  <c r="N15" i="28"/>
  <c r="H15" i="28"/>
  <c r="C15" i="28"/>
  <c r="AY14" i="28"/>
  <c r="AS14" i="28"/>
  <c r="AN14" i="28"/>
  <c r="AI14" i="28"/>
  <c r="AC14" i="28"/>
  <c r="X14" i="28"/>
  <c r="S14" i="28"/>
  <c r="M14" i="28"/>
  <c r="H14" i="28"/>
  <c r="C14" i="28"/>
  <c r="AX13" i="28"/>
  <c r="AS13" i="28"/>
  <c r="AN13" i="28"/>
  <c r="AH13" i="28"/>
  <c r="AC13" i="28"/>
  <c r="X13" i="28"/>
  <c r="R13" i="28"/>
  <c r="M13" i="28"/>
  <c r="H13" i="28"/>
  <c r="B13" i="28"/>
  <c r="AX12" i="28"/>
  <c r="AS12" i="28"/>
  <c r="AM12" i="28"/>
  <c r="AH12" i="28"/>
  <c r="AC12" i="28"/>
  <c r="W12" i="28"/>
  <c r="R12" i="28"/>
  <c r="M12" i="28"/>
  <c r="G12" i="28"/>
  <c r="B12" i="28"/>
  <c r="AX11" i="28"/>
  <c r="AR11" i="28"/>
  <c r="AM11" i="28"/>
  <c r="AH11" i="28"/>
  <c r="AB11" i="28"/>
  <c r="W11" i="28"/>
  <c r="R11" i="28"/>
  <c r="L11" i="28"/>
  <c r="G11" i="28"/>
  <c r="B11" i="28"/>
  <c r="AW10" i="28"/>
  <c r="AR10" i="28"/>
  <c r="AM10" i="28"/>
  <c r="AG10" i="28"/>
  <c r="AB10" i="28"/>
  <c r="W10" i="28"/>
  <c r="Q10" i="28"/>
  <c r="L10" i="28"/>
  <c r="G10" i="28"/>
  <c r="A10" i="28"/>
  <c r="AW9" i="28"/>
  <c r="AR9" i="28"/>
  <c r="AL9" i="28"/>
  <c r="AG9" i="28"/>
  <c r="AB9" i="28"/>
  <c r="V9" i="28"/>
  <c r="Q9" i="28"/>
  <c r="L9" i="28"/>
  <c r="F9" i="28"/>
  <c r="A9" i="28"/>
  <c r="AW8" i="28"/>
  <c r="AQ8" i="28"/>
  <c r="AL8" i="28"/>
  <c r="AG8" i="28"/>
  <c r="AA8" i="28"/>
  <c r="V8" i="28"/>
  <c r="Q8" i="28"/>
  <c r="K8" i="28"/>
  <c r="F8" i="28"/>
  <c r="A8" i="28"/>
  <c r="AV7" i="28"/>
  <c r="AQ7" i="28"/>
  <c r="AL7" i="28"/>
  <c r="AF7" i="28"/>
  <c r="AA7" i="28"/>
  <c r="V7" i="28"/>
  <c r="P7" i="28"/>
  <c r="K7" i="28"/>
  <c r="F7" i="28"/>
  <c r="BA6" i="28"/>
  <c r="AV6" i="28"/>
  <c r="AQ6" i="28"/>
  <c r="AK6" i="28"/>
  <c r="AF6" i="28"/>
  <c r="AA6" i="28"/>
  <c r="U6" i="28"/>
  <c r="P6" i="28"/>
  <c r="K6" i="28"/>
  <c r="E6" i="28"/>
  <c r="BA5" i="28"/>
  <c r="AV5" i="28"/>
  <c r="AP5" i="28"/>
  <c r="AK5" i="28"/>
  <c r="AF5" i="28"/>
  <c r="Z5" i="28"/>
  <c r="U5" i="28"/>
  <c r="P5" i="28"/>
  <c r="J5" i="28"/>
  <c r="E5" i="28"/>
  <c r="BA4" i="28"/>
  <c r="AU4" i="28"/>
  <c r="AP4" i="28"/>
  <c r="AK4" i="28"/>
  <c r="AE4" i="28"/>
  <c r="Z4" i="28"/>
  <c r="U4" i="28"/>
  <c r="O4" i="28"/>
  <c r="J4" i="28"/>
  <c r="E4" i="28"/>
  <c r="AZ3" i="28"/>
  <c r="AU3" i="28"/>
  <c r="AP3" i="28"/>
  <c r="AJ3" i="28"/>
  <c r="AE3" i="28"/>
  <c r="Z3" i="28"/>
  <c r="T3" i="28"/>
  <c r="O3" i="28"/>
  <c r="J3" i="28"/>
  <c r="D3" i="28"/>
  <c r="AZ2" i="28"/>
  <c r="AU2" i="28"/>
  <c r="AO2" i="28"/>
  <c r="AJ2" i="28"/>
  <c r="AE2" i="28"/>
  <c r="Y2" i="28"/>
  <c r="T2" i="28"/>
  <c r="O2" i="28"/>
  <c r="I2" i="28"/>
  <c r="D2" i="28"/>
  <c r="AZ1" i="28"/>
  <c r="AT1" i="28"/>
  <c r="AO1" i="28"/>
  <c r="AJ1" i="28"/>
  <c r="AD1" i="28"/>
  <c r="Y1" i="28"/>
  <c r="T1" i="28"/>
  <c r="N1" i="28"/>
  <c r="I1" i="28"/>
  <c r="D1" i="28"/>
  <c r="B113" i="28"/>
  <c r="AO108" i="28"/>
  <c r="S106" i="28"/>
  <c r="AX103" i="28"/>
  <c r="AB101" i="28"/>
  <c r="F99" i="28"/>
  <c r="AK96" i="28"/>
  <c r="O94" i="28"/>
  <c r="AT91" i="28"/>
  <c r="X89" i="28"/>
  <c r="B87" i="28"/>
  <c r="AG84" i="28"/>
  <c r="K82" i="28"/>
  <c r="H80" i="28"/>
  <c r="AC78" i="28"/>
  <c r="D77" i="28"/>
  <c r="AT75" i="28"/>
  <c r="AQ74" i="28"/>
  <c r="K74" i="28"/>
  <c r="AF73" i="28"/>
  <c r="BA72" i="28"/>
  <c r="U72" i="28"/>
  <c r="AP71" i="28"/>
  <c r="J71" i="28"/>
  <c r="AE70" i="28"/>
  <c r="AZ69" i="28"/>
  <c r="T69" i="28"/>
  <c r="AO68" i="28"/>
  <c r="I68" i="28"/>
  <c r="AD67" i="28"/>
  <c r="F67" i="28"/>
  <c r="AM66" i="28"/>
  <c r="S66" i="28"/>
  <c r="AV65" i="28"/>
  <c r="AB65" i="28"/>
  <c r="H65" i="28"/>
  <c r="AK64" i="28"/>
  <c r="Q64" i="28"/>
  <c r="AX63" i="28"/>
  <c r="Z63" i="28"/>
  <c r="F63" i="28"/>
  <c r="AM62" i="28"/>
  <c r="O62" i="28"/>
  <c r="AV61" i="28"/>
  <c r="AB61" i="28"/>
  <c r="D61" i="28"/>
  <c r="AK60" i="28"/>
  <c r="Q60" i="28"/>
  <c r="AT59" i="28"/>
  <c r="Z59" i="28"/>
  <c r="J59" i="28"/>
  <c r="AU58" i="28"/>
  <c r="AE58" i="28"/>
  <c r="O58" i="28"/>
  <c r="AZ57" i="28"/>
  <c r="AJ57" i="28"/>
  <c r="T57" i="28"/>
  <c r="D57" i="28"/>
  <c r="AO56" i="28"/>
  <c r="Y56" i="28"/>
  <c r="I56" i="28"/>
  <c r="AT55" i="28"/>
  <c r="AD55" i="28"/>
  <c r="N55" i="28"/>
  <c r="AY54" i="28"/>
  <c r="AI54" i="28"/>
  <c r="S54" i="28"/>
  <c r="C54" i="28"/>
  <c r="AN53" i="28"/>
  <c r="X53" i="28"/>
  <c r="H53" i="28"/>
  <c r="AS52" i="28"/>
  <c r="AC52" i="28"/>
  <c r="M52" i="28"/>
  <c r="AX51" i="28"/>
  <c r="AH51" i="28"/>
  <c r="R51" i="28"/>
  <c r="B51" i="28"/>
  <c r="AM50" i="28"/>
  <c r="W50" i="28"/>
  <c r="G50" i="28"/>
  <c r="AR49" i="28"/>
  <c r="AB49" i="28"/>
  <c r="L49" i="28"/>
  <c r="D49" i="28"/>
  <c r="AW48" i="28"/>
  <c r="AO48" i="28"/>
  <c r="AG48" i="28"/>
  <c r="Y48" i="28"/>
  <c r="Q48" i="28"/>
  <c r="I48" i="28"/>
  <c r="A48" i="28"/>
  <c r="AT47" i="28"/>
  <c r="AL47" i="28"/>
  <c r="AD47" i="28"/>
  <c r="V47" i="28"/>
  <c r="N47" i="28"/>
  <c r="F47" i="28"/>
  <c r="AY46" i="28"/>
  <c r="AQ46" i="28"/>
  <c r="AI46" i="28"/>
  <c r="AA46" i="28"/>
  <c r="S46" i="28"/>
  <c r="K46" i="28"/>
  <c r="C46" i="28"/>
  <c r="AV45" i="28"/>
  <c r="AN45" i="28"/>
  <c r="AF45" i="28"/>
  <c r="X45" i="28"/>
  <c r="P45" i="28"/>
  <c r="H45" i="28"/>
  <c r="BA44" i="28"/>
  <c r="AS44" i="28"/>
  <c r="AK44" i="28"/>
  <c r="AC44" i="28"/>
  <c r="U44" i="28"/>
  <c r="M44" i="28"/>
  <c r="E44" i="28"/>
  <c r="AX43" i="28"/>
  <c r="AP43" i="28"/>
  <c r="AH43" i="28"/>
  <c r="Z43" i="28"/>
  <c r="R43" i="28"/>
  <c r="J43" i="28"/>
  <c r="B43" i="28"/>
  <c r="AU42" i="28"/>
  <c r="AM42" i="28"/>
  <c r="AE42" i="28"/>
  <c r="W42" i="28"/>
  <c r="O42" i="28"/>
  <c r="G42" i="28"/>
  <c r="AZ41" i="28"/>
  <c r="AR41" i="28"/>
  <c r="AJ41" i="28"/>
  <c r="AB41" i="28"/>
  <c r="U41" i="28"/>
  <c r="P41" i="28"/>
  <c r="J41" i="28"/>
  <c r="E41" i="28"/>
  <c r="BA40" i="28"/>
  <c r="AU40" i="28"/>
  <c r="AP40" i="28"/>
  <c r="AK40" i="28"/>
  <c r="AE40" i="28"/>
  <c r="Z40" i="28"/>
  <c r="U40" i="28"/>
  <c r="O40" i="28"/>
  <c r="J40" i="28"/>
  <c r="E40" i="28"/>
  <c r="AZ39" i="28"/>
  <c r="AU39" i="28"/>
  <c r="AP39" i="28"/>
  <c r="AJ39" i="28"/>
  <c r="AE39" i="28"/>
  <c r="Z39" i="28"/>
  <c r="T39" i="28"/>
  <c r="O39" i="28"/>
  <c r="J39" i="28"/>
  <c r="D39" i="28"/>
  <c r="AZ38" i="28"/>
  <c r="AU38" i="28"/>
  <c r="AO38" i="28"/>
  <c r="AJ38" i="28"/>
  <c r="AE38" i="28"/>
  <c r="Y38" i="28"/>
  <c r="T38" i="28"/>
  <c r="O38" i="28"/>
  <c r="I38" i="28"/>
  <c r="D38" i="28"/>
  <c r="AZ37" i="28"/>
  <c r="AT37" i="28"/>
  <c r="AO37" i="28"/>
  <c r="AJ37" i="28"/>
  <c r="AD37" i="28"/>
  <c r="Y37" i="28"/>
  <c r="T37" i="28"/>
  <c r="N37" i="28"/>
  <c r="I37" i="28"/>
  <c r="D37" i="28"/>
  <c r="AY36" i="28"/>
  <c r="AT36" i="28"/>
  <c r="AO36" i="28"/>
  <c r="AI36" i="28"/>
  <c r="AD36" i="28"/>
  <c r="Y36" i="28"/>
  <c r="S36" i="28"/>
  <c r="N36" i="28"/>
  <c r="I36" i="28"/>
  <c r="C36" i="28"/>
  <c r="AY35" i="28"/>
  <c r="AT35" i="28"/>
  <c r="AN35" i="28"/>
  <c r="AI35" i="28"/>
  <c r="AD35" i="28"/>
  <c r="X35" i="28"/>
  <c r="S35" i="28"/>
  <c r="N35" i="28"/>
  <c r="H35" i="28"/>
  <c r="C35" i="28"/>
  <c r="AY34" i="28"/>
  <c r="AS34" i="28"/>
  <c r="AN34" i="28"/>
  <c r="AI34" i="28"/>
  <c r="AC34" i="28"/>
  <c r="X34" i="28"/>
  <c r="S34" i="28"/>
  <c r="M34" i="28"/>
  <c r="H34" i="28"/>
  <c r="C34" i="28"/>
  <c r="AX33" i="28"/>
  <c r="AS33" i="28"/>
  <c r="AN33" i="28"/>
  <c r="AH33" i="28"/>
  <c r="AC33" i="28"/>
  <c r="X33" i="28"/>
  <c r="R33" i="28"/>
  <c r="M33" i="28"/>
  <c r="H33" i="28"/>
  <c r="B33" i="28"/>
  <c r="AX32" i="28"/>
  <c r="AS32" i="28"/>
  <c r="AM32" i="28"/>
  <c r="AH32" i="28"/>
  <c r="AC32" i="28"/>
  <c r="W32" i="28"/>
  <c r="R32" i="28"/>
  <c r="M32" i="28"/>
  <c r="G32" i="28"/>
  <c r="B32" i="28"/>
  <c r="AX31" i="28"/>
  <c r="AR31" i="28"/>
  <c r="AM31" i="28"/>
  <c r="AH31" i="28"/>
  <c r="AB31" i="28"/>
  <c r="W31" i="28"/>
  <c r="R31" i="28"/>
  <c r="L31" i="28"/>
  <c r="G31" i="28"/>
  <c r="B31" i="28"/>
  <c r="AW30" i="28"/>
  <c r="AR30" i="28"/>
  <c r="AM30" i="28"/>
  <c r="AG30" i="28"/>
  <c r="AB30" i="28"/>
  <c r="W30" i="28"/>
  <c r="Q30" i="28"/>
  <c r="L30" i="28"/>
  <c r="G30" i="28"/>
  <c r="A30" i="28"/>
  <c r="AW29" i="28"/>
  <c r="AR29" i="28"/>
  <c r="AL29" i="28"/>
  <c r="AG29" i="28"/>
  <c r="AB29" i="28"/>
  <c r="V29" i="28"/>
  <c r="Q29" i="28"/>
  <c r="L29" i="28"/>
  <c r="F29" i="28"/>
  <c r="A29" i="28"/>
  <c r="AW28" i="28"/>
  <c r="AQ28" i="28"/>
  <c r="AL28" i="28"/>
  <c r="AG28" i="28"/>
  <c r="AA28" i="28"/>
  <c r="V28" i="28"/>
  <c r="Q28" i="28"/>
  <c r="K28" i="28"/>
  <c r="F28" i="28"/>
  <c r="A28" i="28"/>
  <c r="AV27" i="28"/>
  <c r="AQ27" i="28"/>
  <c r="AL27" i="28"/>
  <c r="AF27" i="28"/>
  <c r="AA27" i="28"/>
  <c r="V27" i="28"/>
  <c r="P27" i="28"/>
  <c r="K27" i="28"/>
  <c r="F27" i="28"/>
  <c r="BA26" i="28"/>
  <c r="AV26" i="28"/>
  <c r="AQ26" i="28"/>
  <c r="AK26" i="28"/>
  <c r="AF26" i="28"/>
  <c r="AA26" i="28"/>
  <c r="U26" i="28"/>
  <c r="P26" i="28"/>
  <c r="K26" i="28"/>
  <c r="E26" i="28"/>
  <c r="BA25" i="28"/>
  <c r="AV25" i="28"/>
  <c r="AP25" i="28"/>
  <c r="AK25" i="28"/>
  <c r="AF25" i="28"/>
  <c r="Z25" i="28"/>
  <c r="U25" i="28"/>
  <c r="P25" i="28"/>
  <c r="J25" i="28"/>
  <c r="E25" i="28"/>
  <c r="BA24" i="28"/>
  <c r="AU24" i="28"/>
  <c r="AP24" i="28"/>
  <c r="AK24" i="28"/>
  <c r="AE24" i="28"/>
  <c r="Z24" i="28"/>
  <c r="U24" i="28"/>
  <c r="O24" i="28"/>
  <c r="J24" i="28"/>
  <c r="E24" i="28"/>
  <c r="AZ23" i="28"/>
  <c r="AU23" i="28"/>
  <c r="AP23" i="28"/>
  <c r="AJ23" i="28"/>
  <c r="AE23" i="28"/>
  <c r="Z23" i="28"/>
  <c r="T23" i="28"/>
  <c r="O23" i="28"/>
  <c r="J23" i="28"/>
  <c r="D23" i="28"/>
  <c r="AZ22" i="28"/>
  <c r="AU22" i="28"/>
  <c r="AO22" i="28"/>
  <c r="AJ22" i="28"/>
  <c r="AE22" i="28"/>
  <c r="Y22" i="28"/>
  <c r="T22" i="28"/>
  <c r="O22" i="28"/>
  <c r="I22" i="28"/>
  <c r="D22" i="28"/>
  <c r="AZ21" i="28"/>
  <c r="AT21" i="28"/>
  <c r="AO21" i="28"/>
  <c r="AJ21" i="28"/>
  <c r="AD21" i="28"/>
  <c r="Y21" i="28"/>
  <c r="T21" i="28"/>
  <c r="N21" i="28"/>
  <c r="I21" i="28"/>
  <c r="D21" i="28"/>
  <c r="AY20" i="28"/>
  <c r="AT20" i="28"/>
  <c r="AO20" i="28"/>
  <c r="AI20" i="28"/>
  <c r="AD20" i="28"/>
  <c r="Y20" i="28"/>
  <c r="S20" i="28"/>
  <c r="N20" i="28"/>
  <c r="I20" i="28"/>
  <c r="C20" i="28"/>
  <c r="AY19" i="28"/>
  <c r="AT19" i="28"/>
  <c r="AN19" i="28"/>
  <c r="AI19" i="28"/>
  <c r="AD19" i="28"/>
  <c r="X19" i="28"/>
  <c r="S19" i="28"/>
  <c r="N19" i="28"/>
  <c r="H19" i="28"/>
  <c r="C19" i="28"/>
  <c r="AY18" i="28"/>
  <c r="AS18" i="28"/>
  <c r="AN18" i="28"/>
  <c r="AI18" i="28"/>
  <c r="AC18" i="28"/>
  <c r="X18" i="28"/>
  <c r="S18" i="28"/>
  <c r="M18" i="28"/>
  <c r="H18" i="28"/>
  <c r="C18" i="28"/>
  <c r="AX17" i="28"/>
  <c r="AS17" i="28"/>
  <c r="AN17" i="28"/>
  <c r="AH17" i="28"/>
  <c r="AC17" i="28"/>
  <c r="X17" i="28"/>
  <c r="R17" i="28"/>
  <c r="M17" i="28"/>
  <c r="H17" i="28"/>
  <c r="B17" i="28"/>
  <c r="AX16" i="28"/>
  <c r="AS16" i="28"/>
  <c r="AM16" i="28"/>
  <c r="AH16" i="28"/>
  <c r="AC16" i="28"/>
  <c r="W16" i="28"/>
  <c r="R16" i="28"/>
  <c r="M16" i="28"/>
  <c r="G16" i="28"/>
  <c r="B16" i="28"/>
  <c r="AX15" i="28"/>
  <c r="AR15" i="28"/>
  <c r="AM15" i="28"/>
  <c r="AH15" i="28"/>
  <c r="AB15" i="28"/>
  <c r="W15" i="28"/>
  <c r="R15" i="28"/>
  <c r="L15" i="28"/>
  <c r="G15" i="28"/>
  <c r="B15" i="28"/>
  <c r="AW14" i="28"/>
  <c r="AR14" i="28"/>
  <c r="AM14" i="28"/>
  <c r="AG14" i="28"/>
  <c r="AB14" i="28"/>
  <c r="W14" i="28"/>
  <c r="Q14" i="28"/>
  <c r="L14" i="28"/>
  <c r="G14" i="28"/>
  <c r="A14" i="28"/>
  <c r="AW13" i="28"/>
  <c r="AR13" i="28"/>
  <c r="AL13" i="28"/>
  <c r="AG13" i="28"/>
  <c r="AB13" i="28"/>
  <c r="V13" i="28"/>
  <c r="Q13" i="28"/>
  <c r="L13" i="28"/>
  <c r="F13" i="28"/>
  <c r="A13" i="28"/>
  <c r="AW12" i="28"/>
  <c r="AQ12" i="28"/>
  <c r="AL12" i="28"/>
  <c r="AG12" i="28"/>
  <c r="AA12" i="28"/>
  <c r="V12" i="28"/>
  <c r="Q12" i="28"/>
  <c r="K12" i="28"/>
  <c r="F12" i="28"/>
  <c r="A12" i="28"/>
  <c r="AV11" i="28"/>
  <c r="AQ11" i="28"/>
  <c r="AL11" i="28"/>
  <c r="AF11" i="28"/>
  <c r="AA11" i="28"/>
  <c r="V11" i="28"/>
  <c r="P11" i="28"/>
  <c r="K11" i="28"/>
  <c r="F11" i="28"/>
  <c r="BA10" i="28"/>
  <c r="AV10" i="28"/>
  <c r="AQ10" i="28"/>
  <c r="AK10" i="28"/>
  <c r="AF10" i="28"/>
  <c r="AA10" i="28"/>
  <c r="U10" i="28"/>
  <c r="P10" i="28"/>
  <c r="K10" i="28"/>
  <c r="E10" i="28"/>
  <c r="BA9" i="28"/>
  <c r="AV9" i="28"/>
  <c r="AP9" i="28"/>
  <c r="AK9" i="28"/>
  <c r="AF9" i="28"/>
  <c r="Z9" i="28"/>
  <c r="U9" i="28"/>
  <c r="P9" i="28"/>
  <c r="J9" i="28"/>
  <c r="E9" i="28"/>
  <c r="BA8" i="28"/>
  <c r="AU8" i="28"/>
  <c r="AP8" i="28"/>
  <c r="AK8" i="28"/>
  <c r="AE8" i="28"/>
  <c r="Z8" i="28"/>
  <c r="U8" i="28"/>
  <c r="O8" i="28"/>
  <c r="J8" i="28"/>
  <c r="E8" i="28"/>
  <c r="AZ7" i="28"/>
  <c r="AU7" i="28"/>
  <c r="AP7" i="28"/>
  <c r="AJ7" i="28"/>
  <c r="AE7" i="28"/>
  <c r="Z7" i="28"/>
  <c r="T7" i="28"/>
  <c r="O7" i="28"/>
  <c r="J7" i="28"/>
  <c r="D7" i="28"/>
  <c r="AZ6" i="28"/>
  <c r="AU6" i="28"/>
  <c r="AO6" i="28"/>
  <c r="AJ6" i="28"/>
  <c r="AE6" i="28"/>
  <c r="Y6" i="28"/>
  <c r="T6" i="28"/>
  <c r="O6" i="28"/>
  <c r="I6" i="28"/>
  <c r="D6" i="28"/>
  <c r="AZ5" i="28"/>
  <c r="AT5" i="28"/>
  <c r="AO5" i="28"/>
  <c r="AJ5" i="28"/>
  <c r="AD5" i="28"/>
  <c r="Y5" i="28"/>
  <c r="T5" i="28"/>
  <c r="N5" i="28"/>
  <c r="I5" i="28"/>
  <c r="D5" i="28"/>
  <c r="AY4" i="28"/>
  <c r="AT4" i="28"/>
  <c r="AO4" i="28"/>
  <c r="AI4" i="28"/>
  <c r="AD4" i="28"/>
  <c r="Y4" i="28"/>
  <c r="S4" i="28"/>
  <c r="N4" i="28"/>
  <c r="I4" i="28"/>
  <c r="C4" i="28"/>
  <c r="AY3" i="28"/>
  <c r="AT3" i="28"/>
  <c r="AN3" i="28"/>
  <c r="AI3" i="28"/>
  <c r="AD3" i="28"/>
  <c r="X3" i="28"/>
  <c r="S3" i="28"/>
  <c r="N3" i="28"/>
  <c r="H3" i="28"/>
  <c r="C3" i="28"/>
  <c r="AY2" i="28"/>
  <c r="AS2" i="28"/>
  <c r="AN2" i="28"/>
  <c r="AI2" i="28"/>
  <c r="AC2" i="28"/>
  <c r="X2" i="28"/>
  <c r="S2" i="28"/>
  <c r="M2" i="28"/>
  <c r="H2" i="28"/>
  <c r="C2" i="28"/>
  <c r="AX1" i="28"/>
  <c r="AS1" i="28"/>
  <c r="AN1" i="28"/>
  <c r="AH1" i="28"/>
  <c r="AC1" i="28"/>
  <c r="X1" i="28"/>
  <c r="R1" i="28"/>
  <c r="M1" i="28"/>
  <c r="H1" i="28"/>
  <c r="B1" i="28"/>
  <c r="AR111" i="28"/>
  <c r="I108" i="28"/>
  <c r="AN105" i="28"/>
  <c r="R103" i="28"/>
  <c r="AW100" i="28"/>
  <c r="AA98" i="28"/>
  <c r="E96" i="28"/>
  <c r="AJ93" i="28"/>
  <c r="N91" i="28"/>
  <c r="AS88" i="28"/>
  <c r="W86" i="28"/>
  <c r="A84" i="28"/>
  <c r="AF81" i="28"/>
  <c r="AN79" i="28"/>
  <c r="G78" i="28"/>
  <c r="AO76" i="28"/>
  <c r="AD75" i="28"/>
  <c r="AI74" i="28"/>
  <c r="C74" i="28"/>
  <c r="X73" i="28"/>
  <c r="AS72" i="28"/>
  <c r="M72" i="28"/>
  <c r="AH71" i="28"/>
  <c r="B71" i="28"/>
  <c r="W70" i="28"/>
  <c r="AR69" i="28"/>
  <c r="L69" i="28"/>
  <c r="AG68" i="28"/>
  <c r="A68" i="28"/>
  <c r="V67" i="28"/>
  <c r="B67" i="28"/>
  <c r="AI66" i="28"/>
  <c r="K66" i="28"/>
  <c r="AR65" i="28"/>
  <c r="X65" i="28"/>
  <c r="BA64" i="28"/>
  <c r="AG64" i="28"/>
  <c r="M64" i="28"/>
  <c r="AP63" i="28"/>
  <c r="V63" i="28"/>
  <c r="B63" i="28"/>
  <c r="AE62" i="28"/>
  <c r="K62" i="28"/>
  <c r="AR61" i="28"/>
  <c r="T61" i="28"/>
  <c r="BA60" i="28"/>
  <c r="AG60" i="28"/>
  <c r="I60" i="28"/>
  <c r="AP59" i="28"/>
  <c r="V59" i="28"/>
  <c r="F59" i="28"/>
  <c r="AQ58" i="28"/>
  <c r="AA58" i="28"/>
  <c r="K58" i="28"/>
  <c r="AV57" i="28"/>
  <c r="AF57" i="28"/>
  <c r="P57" i="28"/>
  <c r="BA56" i="28"/>
  <c r="AK56" i="28"/>
  <c r="U56" i="28"/>
  <c r="E56" i="28"/>
  <c r="AP55" i="28"/>
  <c r="Z55" i="28"/>
  <c r="J55" i="28"/>
  <c r="AU54" i="28"/>
  <c r="AE54" i="28"/>
  <c r="O54" i="28"/>
  <c r="AZ53" i="28"/>
  <c r="AJ53" i="28"/>
  <c r="T53" i="28"/>
  <c r="D53" i="28"/>
  <c r="AO52" i="28"/>
  <c r="Y52" i="28"/>
  <c r="I52" i="28"/>
  <c r="AT51" i="28"/>
  <c r="AD51" i="28"/>
  <c r="N51" i="28"/>
  <c r="AY50" i="28"/>
  <c r="AI50" i="28"/>
  <c r="S50" i="28"/>
  <c r="C50" i="28"/>
  <c r="AN49" i="28"/>
  <c r="X49" i="28"/>
  <c r="I49" i="28"/>
  <c r="A49" i="28"/>
  <c r="AT48" i="28"/>
  <c r="AL48" i="28"/>
  <c r="AD48" i="28"/>
  <c r="V48" i="28"/>
  <c r="N48" i="28"/>
  <c r="F48" i="28"/>
  <c r="AY47" i="28"/>
  <c r="AQ47" i="28"/>
  <c r="AI47" i="28"/>
  <c r="AA47" i="28"/>
  <c r="S47" i="28"/>
  <c r="K47" i="28"/>
  <c r="C47" i="28"/>
  <c r="AV46" i="28"/>
  <c r="AN46" i="28"/>
  <c r="AF46" i="28"/>
  <c r="X46" i="28"/>
  <c r="P46" i="28"/>
  <c r="H46" i="28"/>
  <c r="BA45" i="28"/>
  <c r="AS45" i="28"/>
  <c r="AK45" i="28"/>
  <c r="AC45" i="28"/>
  <c r="U45" i="28"/>
  <c r="M45" i="28"/>
  <c r="E45" i="28"/>
  <c r="AX44" i="28"/>
  <c r="AP44" i="28"/>
  <c r="AH44" i="28"/>
  <c r="Z44" i="28"/>
  <c r="R44" i="28"/>
  <c r="J44" i="28"/>
  <c r="B44" i="28"/>
  <c r="AU43" i="28"/>
  <c r="AM43" i="28"/>
  <c r="AE43" i="28"/>
  <c r="W43" i="28"/>
  <c r="O43" i="28"/>
  <c r="G43" i="28"/>
  <c r="AZ42" i="28"/>
  <c r="AR42" i="28"/>
  <c r="AJ42" i="28"/>
  <c r="AB42" i="28"/>
  <c r="T42" i="28"/>
  <c r="L42" i="28"/>
  <c r="D42" i="28"/>
  <c r="AW41" i="28"/>
  <c r="AO41" i="28"/>
  <c r="AG41" i="28"/>
  <c r="Y41" i="28"/>
  <c r="T41" i="28"/>
  <c r="N41" i="28"/>
  <c r="I41" i="28"/>
  <c r="D41" i="28"/>
  <c r="AY40" i="28"/>
  <c r="AT40" i="28"/>
  <c r="AO40" i="28"/>
  <c r="AI40" i="28"/>
  <c r="AD40" i="28"/>
  <c r="Y40" i="28"/>
  <c r="S40" i="28"/>
  <c r="N40" i="28"/>
  <c r="I40" i="28"/>
  <c r="C40" i="28"/>
  <c r="AY39" i="28"/>
  <c r="AT39" i="28"/>
  <c r="AN39" i="28"/>
  <c r="AI39" i="28"/>
  <c r="AD39" i="28"/>
  <c r="X39" i="28"/>
  <c r="S39" i="28"/>
  <c r="N39" i="28"/>
  <c r="H39" i="28"/>
  <c r="C39" i="28"/>
  <c r="AY38" i="28"/>
  <c r="AS38" i="28"/>
  <c r="AN38" i="28"/>
  <c r="AI38" i="28"/>
  <c r="AC38" i="28"/>
  <c r="X38" i="28"/>
  <c r="S38" i="28"/>
  <c r="M38" i="28"/>
  <c r="H38" i="28"/>
  <c r="C38" i="28"/>
  <c r="AX37" i="28"/>
  <c r="AS37" i="28"/>
  <c r="AN37" i="28"/>
  <c r="AH37" i="28"/>
  <c r="AC37" i="28"/>
  <c r="X37" i="28"/>
  <c r="R37" i="28"/>
  <c r="M37" i="28"/>
  <c r="H37" i="28"/>
  <c r="B37" i="28"/>
  <c r="AX36" i="28"/>
  <c r="AS36" i="28"/>
  <c r="AM36" i="28"/>
  <c r="AH36" i="28"/>
  <c r="AC36" i="28"/>
  <c r="W36" i="28"/>
  <c r="R36" i="28"/>
  <c r="M36" i="28"/>
  <c r="G36" i="28"/>
  <c r="B36" i="28"/>
  <c r="AX35" i="28"/>
  <c r="AR35" i="28"/>
  <c r="AM35" i="28"/>
  <c r="AH35" i="28"/>
  <c r="AB35" i="28"/>
  <c r="W35" i="28"/>
  <c r="R35" i="28"/>
  <c r="L35" i="28"/>
  <c r="G35" i="28"/>
  <c r="B35" i="28"/>
  <c r="AW34" i="28"/>
  <c r="AR34" i="28"/>
  <c r="AM34" i="28"/>
  <c r="AG34" i="28"/>
  <c r="AB34" i="28"/>
  <c r="W34" i="28"/>
  <c r="Q34" i="28"/>
  <c r="L34" i="28"/>
  <c r="G34" i="28"/>
  <c r="A34" i="28"/>
  <c r="AW33" i="28"/>
  <c r="AR33" i="28"/>
  <c r="AL33" i="28"/>
  <c r="AG33" i="28"/>
  <c r="AB33" i="28"/>
  <c r="V33" i="28"/>
  <c r="Q33" i="28"/>
  <c r="L33" i="28"/>
  <c r="F33" i="28"/>
  <c r="A33" i="28"/>
  <c r="AW32" i="28"/>
  <c r="AQ32" i="28"/>
  <c r="AL32" i="28"/>
  <c r="AG32" i="28"/>
  <c r="AA32" i="28"/>
  <c r="V32" i="28"/>
  <c r="Q32" i="28"/>
  <c r="K32" i="28"/>
  <c r="F32" i="28"/>
  <c r="A32" i="28"/>
  <c r="AV31" i="28"/>
  <c r="AQ31" i="28"/>
  <c r="AL31" i="28"/>
  <c r="AF31" i="28"/>
  <c r="AA31" i="28"/>
  <c r="V31" i="28"/>
  <c r="P31" i="28"/>
  <c r="K31" i="28"/>
  <c r="F31" i="28"/>
  <c r="BA30" i="28"/>
  <c r="AV30" i="28"/>
  <c r="AQ30" i="28"/>
  <c r="AK30" i="28"/>
  <c r="AF30" i="28"/>
  <c r="AA30" i="28"/>
  <c r="U30" i="28"/>
  <c r="P30" i="28"/>
  <c r="K30" i="28"/>
  <c r="E30" i="28"/>
  <c r="BA29" i="28"/>
  <c r="AV29" i="28"/>
  <c r="AP29" i="28"/>
  <c r="AK29" i="28"/>
  <c r="AF29" i="28"/>
  <c r="Z29" i="28"/>
  <c r="U29" i="28"/>
  <c r="P29" i="28"/>
  <c r="J29" i="28"/>
  <c r="E29" i="28"/>
  <c r="BA28" i="28"/>
  <c r="AU28" i="28"/>
  <c r="AP28" i="28"/>
  <c r="AK28" i="28"/>
  <c r="AE28" i="28"/>
  <c r="Z28" i="28"/>
  <c r="U28" i="28"/>
  <c r="O28" i="28"/>
  <c r="J28" i="28"/>
  <c r="E28" i="28"/>
  <c r="AZ27" i="28"/>
  <c r="AU27" i="28"/>
  <c r="AP27" i="28"/>
  <c r="AJ27" i="28"/>
  <c r="AE27" i="28"/>
  <c r="Z27" i="28"/>
  <c r="T27" i="28"/>
  <c r="O27" i="28"/>
  <c r="J27" i="28"/>
  <c r="D27" i="28"/>
  <c r="AZ26" i="28"/>
  <c r="AU26" i="28"/>
  <c r="AO26" i="28"/>
  <c r="AJ26" i="28"/>
  <c r="AE26" i="28"/>
  <c r="Y26" i="28"/>
  <c r="T26" i="28"/>
  <c r="O26" i="28"/>
  <c r="I26" i="28"/>
  <c r="D26" i="28"/>
  <c r="AZ25" i="28"/>
  <c r="AT25" i="28"/>
  <c r="AO25" i="28"/>
  <c r="AJ25" i="28"/>
  <c r="AD25" i="28"/>
  <c r="Y25" i="28"/>
  <c r="T25" i="28"/>
  <c r="N25" i="28"/>
  <c r="I25" i="28"/>
  <c r="D25" i="28"/>
  <c r="AY24" i="28"/>
  <c r="AT24" i="28"/>
  <c r="AO24" i="28"/>
  <c r="AI24" i="28"/>
  <c r="AD24" i="28"/>
  <c r="Y24" i="28"/>
  <c r="S24" i="28"/>
  <c r="N24" i="28"/>
  <c r="I24" i="28"/>
  <c r="C24" i="28"/>
  <c r="AY23" i="28"/>
  <c r="AT23" i="28"/>
  <c r="AN23" i="28"/>
  <c r="AI23" i="28"/>
  <c r="AD23" i="28"/>
  <c r="X23" i="28"/>
  <c r="S23" i="28"/>
  <c r="N23" i="28"/>
  <c r="H23" i="28"/>
  <c r="C23" i="28"/>
  <c r="AY22" i="28"/>
  <c r="AS22" i="28"/>
  <c r="AN22" i="28"/>
  <c r="AI22" i="28"/>
  <c r="AC22" i="28"/>
  <c r="X22" i="28"/>
  <c r="S22" i="28"/>
  <c r="M22" i="28"/>
  <c r="H22" i="28"/>
  <c r="C22" i="28"/>
  <c r="AX21" i="28"/>
  <c r="AS21" i="28"/>
  <c r="AN21" i="28"/>
  <c r="AH21" i="28"/>
  <c r="AC21" i="28"/>
  <c r="X21" i="28"/>
  <c r="R21" i="28"/>
  <c r="M21" i="28"/>
  <c r="H21" i="28"/>
  <c r="B21" i="28"/>
  <c r="AX20" i="28"/>
  <c r="AS20" i="28"/>
  <c r="AM20" i="28"/>
  <c r="AH20" i="28"/>
  <c r="AC20" i="28"/>
  <c r="W20" i="28"/>
  <c r="R20" i="28"/>
  <c r="M20" i="28"/>
  <c r="G20" i="28"/>
  <c r="B20" i="28"/>
  <c r="AX19" i="28"/>
  <c r="AR19" i="28"/>
  <c r="AM19" i="28"/>
  <c r="AH19" i="28"/>
  <c r="AB19" i="28"/>
  <c r="W19" i="28"/>
  <c r="R19" i="28"/>
  <c r="L19" i="28"/>
  <c r="G19" i="28"/>
  <c r="B19" i="28"/>
  <c r="AW18" i="28"/>
  <c r="AR18" i="28"/>
  <c r="AM18" i="28"/>
  <c r="AG18" i="28"/>
  <c r="AB18" i="28"/>
  <c r="W18" i="28"/>
  <c r="Q18" i="28"/>
  <c r="L18" i="28"/>
  <c r="G18" i="28"/>
  <c r="A18" i="28"/>
  <c r="AW17" i="28"/>
  <c r="AR17" i="28"/>
  <c r="AL17" i="28"/>
  <c r="AG17" i="28"/>
  <c r="AB17" i="28"/>
  <c r="V17" i="28"/>
  <c r="Q17" i="28"/>
  <c r="L17" i="28"/>
  <c r="F17" i="28"/>
  <c r="A17" i="28"/>
  <c r="AW16" i="28"/>
  <c r="AQ16" i="28"/>
  <c r="AL16" i="28"/>
  <c r="AG16" i="28"/>
  <c r="AA16" i="28"/>
  <c r="V16" i="28"/>
  <c r="Q16" i="28"/>
  <c r="K16" i="28"/>
  <c r="F16" i="28"/>
  <c r="A16" i="28"/>
  <c r="AV15" i="28"/>
  <c r="AQ15" i="28"/>
  <c r="AL15" i="28"/>
  <c r="AF15" i="28"/>
  <c r="AA15" i="28"/>
  <c r="V15" i="28"/>
  <c r="P15" i="28"/>
  <c r="K15" i="28"/>
  <c r="F15" i="28"/>
  <c r="BA14" i="28"/>
  <c r="AV14" i="28"/>
  <c r="AQ14" i="28"/>
  <c r="AK14" i="28"/>
  <c r="AF14" i="28"/>
  <c r="AA14" i="28"/>
  <c r="U14" i="28"/>
  <c r="P14" i="28"/>
  <c r="K14" i="28"/>
  <c r="E14" i="28"/>
  <c r="BA13" i="28"/>
  <c r="AV13" i="28"/>
  <c r="AP13" i="28"/>
  <c r="AK13" i="28"/>
  <c r="AF13" i="28"/>
  <c r="Z13" i="28"/>
  <c r="U13" i="28"/>
  <c r="P13" i="28"/>
  <c r="J13" i="28"/>
  <c r="E13" i="28"/>
  <c r="BA12" i="28"/>
  <c r="AU12" i="28"/>
  <c r="AP12" i="28"/>
  <c r="AK12" i="28"/>
  <c r="AE12" i="28"/>
  <c r="Z12" i="28"/>
  <c r="U12" i="28"/>
  <c r="O12" i="28"/>
  <c r="J12" i="28"/>
  <c r="E12" i="28"/>
  <c r="AZ11" i="28"/>
  <c r="AU11" i="28"/>
  <c r="AP11" i="28"/>
  <c r="AJ11" i="28"/>
  <c r="AE11" i="28"/>
  <c r="Z11" i="28"/>
  <c r="T11" i="28"/>
  <c r="O11" i="28"/>
  <c r="J11" i="28"/>
  <c r="D11" i="28"/>
  <c r="AZ10" i="28"/>
  <c r="AU10" i="28"/>
  <c r="AO10" i="28"/>
  <c r="AJ10" i="28"/>
  <c r="AE10" i="28"/>
  <c r="Y10" i="28"/>
  <c r="T10" i="28"/>
  <c r="O10" i="28"/>
  <c r="I10" i="28"/>
  <c r="D10" i="28"/>
  <c r="AZ9" i="28"/>
  <c r="AT9" i="28"/>
  <c r="AO9" i="28"/>
  <c r="AJ9" i="28"/>
  <c r="AD9" i="28"/>
  <c r="Y9" i="28"/>
  <c r="T9" i="28"/>
  <c r="N9" i="28"/>
  <c r="I9" i="28"/>
  <c r="D9" i="28"/>
  <c r="AY8" i="28"/>
  <c r="AT8" i="28"/>
  <c r="AO8" i="28"/>
  <c r="AI8" i="28"/>
  <c r="AD8" i="28"/>
  <c r="Y8" i="28"/>
  <c r="S8" i="28"/>
  <c r="N8" i="28"/>
  <c r="I8" i="28"/>
  <c r="C8" i="28"/>
  <c r="AY7" i="28"/>
  <c r="AT7" i="28"/>
  <c r="AN7" i="28"/>
  <c r="AI7" i="28"/>
  <c r="AD7" i="28"/>
  <c r="X7" i="28"/>
  <c r="S7" i="28"/>
  <c r="N7" i="28"/>
  <c r="H7" i="28"/>
  <c r="C7" i="28"/>
  <c r="AY6" i="28"/>
  <c r="AS6" i="28"/>
  <c r="AN6" i="28"/>
  <c r="AI6" i="28"/>
  <c r="AC6" i="28"/>
  <c r="X6" i="28"/>
  <c r="S6" i="28"/>
  <c r="M6" i="28"/>
  <c r="H6" i="28"/>
  <c r="C6" i="28"/>
  <c r="AX5" i="28"/>
  <c r="AS5" i="28"/>
  <c r="AN5" i="28"/>
  <c r="AH5" i="28"/>
  <c r="AC5" i="28"/>
  <c r="X5" i="28"/>
  <c r="R5" i="28"/>
  <c r="M5" i="28"/>
  <c r="H5" i="28"/>
  <c r="B5" i="28"/>
  <c r="AX4" i="28"/>
  <c r="AS4" i="28"/>
  <c r="AM4" i="28"/>
  <c r="AH4" i="28"/>
  <c r="AC4" i="28"/>
  <c r="W4" i="28"/>
  <c r="R4" i="28"/>
  <c r="M4" i="28"/>
  <c r="G4" i="28"/>
  <c r="B4" i="28"/>
  <c r="AX3" i="28"/>
  <c r="AR3" i="28"/>
  <c r="AM3" i="28"/>
  <c r="AH3" i="28"/>
  <c r="AB3" i="28"/>
  <c r="W3" i="28"/>
  <c r="R3" i="28"/>
  <c r="L3" i="28"/>
  <c r="G3" i="28"/>
  <c r="B3" i="28"/>
  <c r="AW2" i="28"/>
  <c r="AR2" i="28"/>
  <c r="AM2" i="28"/>
  <c r="AG2" i="28"/>
  <c r="AB2" i="28"/>
  <c r="W2" i="28"/>
  <c r="Q2" i="28"/>
  <c r="L2" i="28"/>
  <c r="G2" i="28"/>
  <c r="A2" i="28"/>
  <c r="AW1" i="28"/>
  <c r="AR1" i="28"/>
  <c r="AL1" i="28"/>
  <c r="AG1" i="28"/>
  <c r="AB1" i="28"/>
  <c r="V1" i="28"/>
  <c r="Q1" i="28"/>
  <c r="L1" i="28"/>
  <c r="F1" i="28"/>
  <c r="AM102" i="28"/>
  <c r="D93" i="28"/>
  <c r="V83" i="28"/>
  <c r="Y76" i="28"/>
  <c r="P73" i="28"/>
  <c r="AU70" i="28"/>
  <c r="Y68" i="28"/>
  <c r="AA66" i="28"/>
  <c r="AW64" i="28"/>
  <c r="R63" i="28"/>
  <c r="AJ61" i="28"/>
  <c r="E60" i="28"/>
  <c r="AM58" i="28"/>
  <c r="AB57" i="28"/>
  <c r="Q56" i="28"/>
  <c r="F55" i="28"/>
  <c r="AV53" i="28"/>
  <c r="AK52" i="28"/>
  <c r="Z51" i="28"/>
  <c r="O50" i="28"/>
  <c r="H49" i="28"/>
  <c r="AC48" i="28"/>
  <c r="AX47" i="28"/>
  <c r="R47" i="28"/>
  <c r="AM46" i="28"/>
  <c r="G46" i="28"/>
  <c r="AB45" i="28"/>
  <c r="AW44" i="28"/>
  <c r="Q44" i="28"/>
  <c r="AL43" i="28"/>
  <c r="F43" i="28"/>
  <c r="AA42" i="28"/>
  <c r="AV41" i="28"/>
  <c r="R41" i="28"/>
  <c r="AX40" i="28"/>
  <c r="AC40" i="28"/>
  <c r="G40" i="28"/>
  <c r="AM39" i="28"/>
  <c r="R39" i="28"/>
  <c r="AW38" i="28"/>
  <c r="AB38" i="28"/>
  <c r="G38" i="28"/>
  <c r="AL37" i="28"/>
  <c r="Q37" i="28"/>
  <c r="AW36" i="28"/>
  <c r="AA36" i="28"/>
  <c r="F36" i="28"/>
  <c r="AL35" i="28"/>
  <c r="P35" i="28"/>
  <c r="AV34" i="28"/>
  <c r="AA34" i="28"/>
  <c r="E34" i="28"/>
  <c r="AK33" i="28"/>
  <c r="P33" i="28"/>
  <c r="AU32" i="28"/>
  <c r="Z32" i="28"/>
  <c r="E32" i="28"/>
  <c r="AJ31" i="28"/>
  <c r="O31" i="28"/>
  <c r="AU30" i="28"/>
  <c r="Y30" i="28"/>
  <c r="D30" i="28"/>
  <c r="AJ29" i="28"/>
  <c r="N29" i="28"/>
  <c r="AT28" i="28"/>
  <c r="Y28" i="28"/>
  <c r="C28" i="28"/>
  <c r="AI27" i="28"/>
  <c r="N27" i="28"/>
  <c r="AS26" i="28"/>
  <c r="X26" i="28"/>
  <c r="C26" i="28"/>
  <c r="AH25" i="28"/>
  <c r="M25" i="28"/>
  <c r="AS24" i="28"/>
  <c r="W24" i="28"/>
  <c r="B24" i="28"/>
  <c r="AH23" i="28"/>
  <c r="L23" i="28"/>
  <c r="AR22" i="28"/>
  <c r="W22" i="28"/>
  <c r="A22" i="28"/>
  <c r="AG21" i="28"/>
  <c r="L21" i="28"/>
  <c r="AQ20" i="28"/>
  <c r="V20" i="28"/>
  <c r="A20" i="28"/>
  <c r="AF19" i="28"/>
  <c r="K19" i="28"/>
  <c r="AQ18" i="28"/>
  <c r="U18" i="28"/>
  <c r="BA17" i="28"/>
  <c r="AF17" i="28"/>
  <c r="J17" i="28"/>
  <c r="AP16" i="28"/>
  <c r="U16" i="28"/>
  <c r="AZ15" i="28"/>
  <c r="AE15" i="28"/>
  <c r="J15" i="28"/>
  <c r="AO14" i="28"/>
  <c r="T14" i="28"/>
  <c r="AZ13" i="28"/>
  <c r="AD13" i="28"/>
  <c r="I13" i="28"/>
  <c r="AO12" i="28"/>
  <c r="S12" i="28"/>
  <c r="AY11" i="28"/>
  <c r="AD11" i="28"/>
  <c r="H11" i="28"/>
  <c r="AN10" i="28"/>
  <c r="S10" i="28"/>
  <c r="AX9" i="28"/>
  <c r="AC9" i="28"/>
  <c r="H9" i="28"/>
  <c r="AM8" i="28"/>
  <c r="R8" i="28"/>
  <c r="AX7" i="28"/>
  <c r="AB7" i="28"/>
  <c r="G7" i="28"/>
  <c r="AM6" i="28"/>
  <c r="Q6" i="28"/>
  <c r="AW5" i="28"/>
  <c r="AB5" i="28"/>
  <c r="F5" i="28"/>
  <c r="AL4" i="28"/>
  <c r="Q4" i="28"/>
  <c r="AV3" i="28"/>
  <c r="AA3" i="28"/>
  <c r="F3" i="28"/>
  <c r="AK2" i="28"/>
  <c r="P2" i="28"/>
  <c r="AV1" i="28"/>
  <c r="Z1" i="28"/>
  <c r="E1" i="28"/>
  <c r="AG110" i="28"/>
  <c r="Q100" i="28"/>
  <c r="AI90" i="28"/>
  <c r="BA80" i="28"/>
  <c r="N75" i="28"/>
  <c r="AK72" i="28"/>
  <c r="O70" i="28"/>
  <c r="AT67" i="28"/>
  <c r="G66" i="28"/>
  <c r="AC64" i="28"/>
  <c r="AU62" i="28"/>
  <c r="P61" i="28"/>
  <c r="AL59" i="28"/>
  <c r="W58" i="28"/>
  <c r="L57" i="28"/>
  <c r="A56" i="28"/>
  <c r="AQ54" i="28"/>
  <c r="AF53" i="28"/>
  <c r="U52" i="28"/>
  <c r="J51" i="28"/>
  <c r="AZ49" i="28"/>
  <c r="BA48" i="28"/>
  <c r="U48" i="28"/>
  <c r="AP47" i="28"/>
  <c r="J47" i="28"/>
  <c r="AE46" i="28"/>
  <c r="AZ45" i="28"/>
  <c r="T45" i="28"/>
  <c r="AO44" i="28"/>
  <c r="I44" i="28"/>
  <c r="AD43" i="28"/>
  <c r="AY42" i="28"/>
  <c r="S42" i="28"/>
  <c r="AN41" i="28"/>
  <c r="M41" i="28"/>
  <c r="AS40" i="28"/>
  <c r="W40" i="28"/>
  <c r="B40" i="28"/>
  <c r="AH39" i="28"/>
  <c r="L39" i="28"/>
  <c r="AR38" i="28"/>
  <c r="W38" i="28"/>
  <c r="A38" i="28"/>
  <c r="AG37" i="28"/>
  <c r="L37" i="28"/>
  <c r="AQ36" i="28"/>
  <c r="V36" i="28"/>
  <c r="A36" i="28"/>
  <c r="AF35" i="28"/>
  <c r="K35" i="28"/>
  <c r="AQ34" i="28"/>
  <c r="U34" i="28"/>
  <c r="BA33" i="28"/>
  <c r="AF33" i="28"/>
  <c r="J33" i="28"/>
  <c r="AP32" i="28"/>
  <c r="U32" i="28"/>
  <c r="AZ31" i="28"/>
  <c r="AE31" i="28"/>
  <c r="J31" i="28"/>
  <c r="AO30" i="28"/>
  <c r="T30" i="28"/>
  <c r="AZ29" i="28"/>
  <c r="AD29" i="28"/>
  <c r="I29" i="28"/>
  <c r="AO28" i="28"/>
  <c r="S28" i="28"/>
  <c r="AY27" i="28"/>
  <c r="AD27" i="28"/>
  <c r="H27" i="28"/>
  <c r="AN26" i="28"/>
  <c r="S26" i="28"/>
  <c r="AX25" i="28"/>
  <c r="AC25" i="28"/>
  <c r="H25" i="28"/>
  <c r="AM24" i="28"/>
  <c r="R24" i="28"/>
  <c r="AX23" i="28"/>
  <c r="AB23" i="28"/>
  <c r="G23" i="28"/>
  <c r="AM22" i="28"/>
  <c r="Q22" i="28"/>
  <c r="AW21" i="28"/>
  <c r="AB21" i="28"/>
  <c r="F21" i="28"/>
  <c r="AL20" i="28"/>
  <c r="Q20" i="28"/>
  <c r="AV19" i="28"/>
  <c r="AA19" i="28"/>
  <c r="F19" i="28"/>
  <c r="AK18" i="28"/>
  <c r="P18" i="28"/>
  <c r="AV17" i="28"/>
  <c r="Z17" i="28"/>
  <c r="E17" i="28"/>
  <c r="AK16" i="28"/>
  <c r="O16" i="28"/>
  <c r="AU15" i="28"/>
  <c r="Z15" i="28"/>
  <c r="D15" i="28"/>
  <c r="AJ14" i="28"/>
  <c r="O14" i="28"/>
  <c r="AT13" i="28"/>
  <c r="Y13" i="28"/>
  <c r="D13" i="28"/>
  <c r="AI12" i="28"/>
  <c r="N12" i="28"/>
  <c r="AT11" i="28"/>
  <c r="X11" i="28"/>
  <c r="C11" i="28"/>
  <c r="AI10" i="28"/>
  <c r="M10" i="28"/>
  <c r="AS9" i="28"/>
  <c r="X9" i="28"/>
  <c r="B9" i="28"/>
  <c r="AH8" i="28"/>
  <c r="M8" i="28"/>
  <c r="AR7" i="28"/>
  <c r="W7" i="28"/>
  <c r="B7" i="28"/>
  <c r="AG6" i="28"/>
  <c r="L6" i="28"/>
  <c r="AR5" i="28"/>
  <c r="V5" i="28"/>
  <c r="A5" i="28"/>
  <c r="AG4" i="28"/>
  <c r="K4" i="28"/>
  <c r="AQ3" i="28"/>
  <c r="V3" i="28"/>
  <c r="BA2" i="28"/>
  <c r="AF2" i="28"/>
  <c r="K2" i="28"/>
  <c r="AP1" i="28"/>
  <c r="U1" i="28"/>
  <c r="A1" i="28"/>
  <c r="AD107" i="28"/>
  <c r="AV97" i="28"/>
  <c r="M88" i="28"/>
  <c r="R79" i="28"/>
  <c r="AA74" i="28"/>
  <c r="E72" i="28"/>
  <c r="AJ69" i="28"/>
  <c r="R67" i="28"/>
  <c r="AN65" i="28"/>
  <c r="E64" i="28"/>
  <c r="AA62" i="28"/>
  <c r="AW60" i="28"/>
  <c r="R59" i="28"/>
  <c r="G58" i="28"/>
  <c r="AW56" i="28"/>
  <c r="AL55" i="28"/>
  <c r="AA54" i="28"/>
  <c r="P53" i="28"/>
  <c r="E52" i="28"/>
  <c r="AU50" i="28"/>
  <c r="AJ49" i="28"/>
  <c r="AS48" i="28"/>
  <c r="M48" i="28"/>
  <c r="AH47" i="28"/>
  <c r="B47" i="28"/>
  <c r="W46" i="28"/>
  <c r="AR45" i="28"/>
  <c r="L45" i="28"/>
  <c r="AG44" i="28"/>
  <c r="A44" i="28"/>
  <c r="V43" i="28"/>
  <c r="AQ42" i="28"/>
  <c r="K42" i="28"/>
  <c r="AF41" i="28"/>
  <c r="H41" i="28"/>
  <c r="AM40" i="28"/>
  <c r="R40" i="28"/>
  <c r="AX39" i="28"/>
  <c r="AB39" i="28"/>
  <c r="G39" i="28"/>
  <c r="AM38" i="28"/>
  <c r="Q38" i="28"/>
  <c r="AW37" i="28"/>
  <c r="AB37" i="28"/>
  <c r="F37" i="28"/>
  <c r="AL36" i="28"/>
  <c r="Q36" i="28"/>
  <c r="AV35" i="28"/>
  <c r="AA35" i="28"/>
  <c r="F35" i="28"/>
  <c r="AK34" i="28"/>
  <c r="P34" i="28"/>
  <c r="AV33" i="28"/>
  <c r="Z33" i="28"/>
  <c r="E33" i="28"/>
  <c r="AK32" i="28"/>
  <c r="O32" i="28"/>
  <c r="AU31" i="28"/>
  <c r="Z31" i="28"/>
  <c r="D31" i="28"/>
  <c r="AJ30" i="28"/>
  <c r="O30" i="28"/>
  <c r="AT29" i="28"/>
  <c r="Y29" i="28"/>
  <c r="D29" i="28"/>
  <c r="AI28" i="28"/>
  <c r="N28" i="28"/>
  <c r="AT27" i="28"/>
  <c r="X27" i="28"/>
  <c r="C27" i="28"/>
  <c r="AI26" i="28"/>
  <c r="M26" i="28"/>
  <c r="AS25" i="28"/>
  <c r="X25" i="28"/>
  <c r="B25" i="28"/>
  <c r="AH24" i="28"/>
  <c r="M24" i="28"/>
  <c r="AR23" i="28"/>
  <c r="W23" i="28"/>
  <c r="B23" i="28"/>
  <c r="AG22" i="28"/>
  <c r="L22" i="28"/>
  <c r="AR21" i="28"/>
  <c r="V21" i="28"/>
  <c r="A21" i="28"/>
  <c r="AG20" i="28"/>
  <c r="K20" i="28"/>
  <c r="AQ19" i="28"/>
  <c r="V19" i="28"/>
  <c r="BA18" i="28"/>
  <c r="AF18" i="28"/>
  <c r="K18" i="28"/>
  <c r="AP17" i="28"/>
  <c r="U17" i="28"/>
  <c r="BA16" i="28"/>
  <c r="AE16" i="28"/>
  <c r="J16" i="28"/>
  <c r="AP15" i="28"/>
  <c r="T15" i="28"/>
  <c r="AZ14" i="28"/>
  <c r="AE14" i="28"/>
  <c r="I14" i="28"/>
  <c r="AO13" i="28"/>
  <c r="T13" i="28"/>
  <c r="AY12" i="28"/>
  <c r="AD12" i="28"/>
  <c r="I12" i="28"/>
  <c r="AN11" i="28"/>
  <c r="S11" i="28"/>
  <c r="AY10" i="28"/>
  <c r="AC10" i="28"/>
  <c r="H10" i="28"/>
  <c r="AN9" i="28"/>
  <c r="R9" i="28"/>
  <c r="AX8" i="28"/>
  <c r="AC8" i="28"/>
  <c r="G8" i="28"/>
  <c r="AM7" i="28"/>
  <c r="R7" i="28"/>
  <c r="AW6" i="28"/>
  <c r="AB6" i="28"/>
  <c r="G6" i="28"/>
  <c r="AL5" i="28"/>
  <c r="Q5" i="28"/>
  <c r="AW4" i="28"/>
  <c r="AA4" i="28"/>
  <c r="F4" i="28"/>
  <c r="AL3" i="28"/>
  <c r="P3" i="28"/>
  <c r="AV2" i="28"/>
  <c r="AA2" i="28"/>
  <c r="E2" i="28"/>
  <c r="AK1" i="28"/>
  <c r="P1" i="28"/>
  <c r="AM77" i="28"/>
  <c r="AY66" i="28"/>
  <c r="Y60" i="28"/>
  <c r="V55" i="28"/>
  <c r="AE50" i="28"/>
  <c r="Z47" i="28"/>
  <c r="D45" i="28"/>
  <c r="AI42" i="28"/>
  <c r="AH40" i="28"/>
  <c r="B39" i="28"/>
  <c r="V37" i="28"/>
  <c r="AQ35" i="28"/>
  <c r="K34" i="28"/>
  <c r="AE32" i="28"/>
  <c r="AZ30" i="28"/>
  <c r="T29" i="28"/>
  <c r="AN27" i="28"/>
  <c r="H26" i="28"/>
  <c r="AC24" i="28"/>
  <c r="AW22" i="28"/>
  <c r="Q21" i="28"/>
  <c r="AL19" i="28"/>
  <c r="E18" i="28"/>
  <c r="Z16" i="28"/>
  <c r="AU14" i="28"/>
  <c r="N13" i="28"/>
  <c r="AI11" i="28"/>
  <c r="C10" i="28"/>
  <c r="W8" i="28"/>
  <c r="AR6" i="28"/>
  <c r="L5" i="28"/>
  <c r="AF3" i="28"/>
  <c r="BA1" i="28"/>
  <c r="H105" i="28"/>
  <c r="AV73" i="28"/>
  <c r="P65" i="28"/>
  <c r="B59" i="28"/>
  <c r="K54" i="28"/>
  <c r="T49" i="28"/>
  <c r="AU46" i="28"/>
  <c r="Y44" i="28"/>
  <c r="C42" i="28"/>
  <c r="M40" i="28"/>
  <c r="AG38" i="28"/>
  <c r="A37" i="28"/>
  <c r="V35" i="28"/>
  <c r="AP33" i="28"/>
  <c r="J32" i="28"/>
  <c r="AE30" i="28"/>
  <c r="AY28" i="28"/>
  <c r="S27" i="28"/>
  <c r="AN25" i="28"/>
  <c r="G24" i="28"/>
  <c r="AB22" i="28"/>
  <c r="AW20" i="28"/>
  <c r="P19" i="28"/>
  <c r="AK17" i="28"/>
  <c r="E16" i="28"/>
  <c r="Y14" i="28"/>
  <c r="AT12" i="28"/>
  <c r="N11" i="28"/>
  <c r="AH9" i="28"/>
  <c r="B8" i="28"/>
  <c r="W6" i="28"/>
  <c r="AQ4" i="28"/>
  <c r="K3" i="28"/>
  <c r="AF1" i="28"/>
  <c r="Z95" i="28"/>
  <c r="Z71" i="28"/>
  <c r="AL63" i="28"/>
  <c r="AR57" i="28"/>
  <c r="BA52" i="28"/>
  <c r="AK48" i="28"/>
  <c r="O46" i="28"/>
  <c r="AT43" i="28"/>
  <c r="X41" i="28"/>
  <c r="AR39" i="28"/>
  <c r="L38" i="28"/>
  <c r="AG36" i="28"/>
  <c r="BA34" i="28"/>
  <c r="U33" i="28"/>
  <c r="AP31" i="28"/>
  <c r="I30" i="28"/>
  <c r="AD28" i="28"/>
  <c r="AY26" i="28"/>
  <c r="R25" i="28"/>
  <c r="AM23" i="28"/>
  <c r="G22" i="28"/>
  <c r="AA20" i="28"/>
  <c r="AV18" i="28"/>
  <c r="P17" i="28"/>
  <c r="AJ15" i="28"/>
  <c r="D14" i="28"/>
  <c r="Y12" i="28"/>
  <c r="AS10" i="28"/>
  <c r="M9" i="28"/>
  <c r="AH7" i="28"/>
  <c r="A6" i="28"/>
  <c r="V4" i="28"/>
  <c r="AQ2" i="28"/>
  <c r="J1" i="28"/>
  <c r="AR85" i="28"/>
  <c r="D69" i="28"/>
  <c r="G62" i="28"/>
  <c r="AG56" i="28"/>
  <c r="AP51" i="28"/>
  <c r="E48" i="28"/>
  <c r="AJ45" i="28"/>
  <c r="N43" i="28"/>
  <c r="B41" i="28"/>
  <c r="W39" i="28"/>
  <c r="AR37" i="28"/>
  <c r="K36" i="28"/>
  <c r="AF34" i="28"/>
  <c r="BA32" i="28"/>
  <c r="T31" i="28"/>
  <c r="AO29" i="28"/>
  <c r="I28" i="28"/>
  <c r="AC26" i="28"/>
  <c r="AX24" i="28"/>
  <c r="R23" i="28"/>
  <c r="AL21" i="28"/>
  <c r="F20" i="28"/>
  <c r="AA18" i="28"/>
  <c r="AU16" i="28"/>
  <c r="O15" i="28"/>
  <c r="AJ13" i="28"/>
  <c r="C12" i="28"/>
  <c r="X10" i="28"/>
  <c r="AS8" i="28"/>
  <c r="L7" i="28"/>
  <c r="AG5" i="28"/>
  <c r="A4" i="28"/>
  <c r="U2" i="28"/>
  <c r="AT2" i="4"/>
  <c r="AT2" i="20" s="1"/>
  <c r="W11" i="19"/>
  <c r="W39" i="19"/>
  <c r="W47" i="19"/>
  <c r="AE2" i="4"/>
  <c r="AE2" i="20" s="1"/>
  <c r="B38" i="19"/>
  <c r="V13" i="19"/>
  <c r="K17" i="19"/>
  <c r="AA17" i="19"/>
  <c r="BB21" i="18"/>
  <c r="B21" i="19"/>
  <c r="J25" i="19"/>
  <c r="AL29" i="19"/>
  <c r="AQ33" i="19"/>
  <c r="N37" i="19"/>
  <c r="Z41" i="19"/>
  <c r="C49" i="19"/>
  <c r="S49" i="19"/>
  <c r="AY7" i="19"/>
  <c r="AY23" i="19"/>
  <c r="AY39" i="19"/>
  <c r="Z47" i="19"/>
  <c r="BB202" i="6"/>
  <c r="AP202" i="6"/>
  <c r="W202" i="6"/>
  <c r="T202" i="6"/>
  <c r="AZ202" i="6"/>
  <c r="U202" i="6"/>
  <c r="AT202" i="6"/>
  <c r="X202" i="6"/>
  <c r="AX202" i="6"/>
  <c r="AH50" i="19"/>
  <c r="S5" i="19"/>
  <c r="S21" i="19"/>
  <c r="AD25" i="19"/>
  <c r="S37" i="19"/>
  <c r="AD41" i="19"/>
  <c r="R8" i="19"/>
  <c r="AX16" i="19"/>
  <c r="AH36" i="19"/>
  <c r="AH52" i="19"/>
  <c r="V7" i="19"/>
  <c r="AY11" i="19"/>
  <c r="V23" i="19"/>
  <c r="AY27" i="19"/>
  <c r="V39" i="19"/>
  <c r="G7" i="19"/>
  <c r="V18" i="19"/>
  <c r="F22" i="19"/>
  <c r="G31" i="19"/>
  <c r="AL34" i="19"/>
  <c r="V38" i="19"/>
  <c r="F42" i="19"/>
  <c r="F46" i="19"/>
  <c r="AM47" i="19"/>
  <c r="G51" i="19"/>
  <c r="AQ9" i="19"/>
  <c r="K25" i="19"/>
  <c r="AA25" i="19"/>
  <c r="AI41" i="19"/>
  <c r="AY41" i="19"/>
  <c r="B47" i="19"/>
  <c r="V8" i="19"/>
  <c r="AL20" i="19"/>
  <c r="F28" i="19"/>
  <c r="AL36" i="19"/>
  <c r="F44" i="19"/>
  <c r="J7" i="19"/>
  <c r="AI15" i="19"/>
  <c r="BB35" i="18"/>
  <c r="AH6" i="19"/>
  <c r="R10" i="19"/>
  <c r="BB14" i="18"/>
  <c r="AE15" i="19"/>
  <c r="AX18" i="19"/>
  <c r="AH22" i="19"/>
  <c r="R26" i="19"/>
  <c r="BB30" i="18"/>
  <c r="AE31" i="19"/>
  <c r="AX34" i="19"/>
  <c r="AH38" i="19"/>
  <c r="R42" i="19"/>
  <c r="BB46" i="18"/>
  <c r="AE47" i="19"/>
  <c r="AX50" i="19"/>
  <c r="B10" i="19"/>
  <c r="BB10" i="19" s="1"/>
  <c r="AY5" i="19"/>
  <c r="K5" i="19"/>
  <c r="AY21" i="19"/>
  <c r="K21" i="19"/>
  <c r="AY37" i="19"/>
  <c r="K37" i="19"/>
  <c r="AT41" i="19"/>
  <c r="AH8" i="19"/>
  <c r="R12" i="19"/>
  <c r="BB16" i="18"/>
  <c r="AX20" i="19"/>
  <c r="AH24" i="19"/>
  <c r="R28" i="19"/>
  <c r="BB32" i="18"/>
  <c r="AX36" i="19"/>
  <c r="AH40" i="19"/>
  <c r="R44" i="19"/>
  <c r="BB48" i="18"/>
  <c r="AX52" i="19"/>
  <c r="B20" i="19"/>
  <c r="Z3" i="19"/>
  <c r="AL7" i="19"/>
  <c r="K11" i="19"/>
  <c r="N15" i="19"/>
  <c r="AL23" i="19"/>
  <c r="K27" i="19"/>
  <c r="N31" i="19"/>
  <c r="AL39" i="19"/>
  <c r="K43" i="19"/>
  <c r="N47" i="19"/>
  <c r="V2" i="4"/>
  <c r="V2" i="20" s="1"/>
  <c r="F6" i="19"/>
  <c r="AM7" i="19"/>
  <c r="AM11" i="19"/>
  <c r="G15" i="19"/>
  <c r="AL18" i="19"/>
  <c r="V22" i="19"/>
  <c r="F26" i="19"/>
  <c r="F30" i="4"/>
  <c r="F30" i="20" s="1"/>
  <c r="F30" i="19"/>
  <c r="BB30" i="19" s="1"/>
  <c r="AH30" i="4" s="1"/>
  <c r="AH30" i="20" s="1"/>
  <c r="AM31" i="19"/>
  <c r="G35" i="19"/>
  <c r="AL38" i="19"/>
  <c r="V42" i="19"/>
  <c r="V46" i="19"/>
  <c r="F50" i="19"/>
  <c r="AM51" i="19"/>
  <c r="B30" i="4"/>
  <c r="C9" i="19"/>
  <c r="S9" i="19"/>
  <c r="AQ25" i="19"/>
  <c r="BB29" i="18"/>
  <c r="K41" i="19"/>
  <c r="AA41" i="19"/>
  <c r="D2" i="4"/>
  <c r="D2" i="20" s="1"/>
  <c r="AJ2" i="4"/>
  <c r="AJ2" i="20" s="1"/>
  <c r="B31" i="19"/>
  <c r="AL8" i="19"/>
  <c r="V12" i="19"/>
  <c r="F16" i="19"/>
  <c r="BB16" i="19" s="1"/>
  <c r="AL24" i="19"/>
  <c r="V28" i="19"/>
  <c r="F32" i="19"/>
  <c r="AL40" i="19"/>
  <c r="V44" i="19"/>
  <c r="F48" i="19"/>
  <c r="M2" i="4"/>
  <c r="M2" i="20" s="1"/>
  <c r="AS2" i="4"/>
  <c r="AS2" i="20" s="1"/>
  <c r="B8" i="19"/>
  <c r="AY15" i="19"/>
  <c r="AY31" i="19"/>
  <c r="AY47" i="19"/>
  <c r="Z2" i="4"/>
  <c r="Z2" i="20" s="1"/>
  <c r="J6" i="19"/>
  <c r="AU7" i="19"/>
  <c r="O11" i="19"/>
  <c r="AP14" i="19"/>
  <c r="AP18" i="19"/>
  <c r="Z22" i="19"/>
  <c r="J26" i="19"/>
  <c r="AU27" i="19"/>
  <c r="AU31" i="19"/>
  <c r="O35" i="19"/>
  <c r="AP38" i="19"/>
  <c r="Z42" i="19"/>
  <c r="J46" i="19"/>
  <c r="J50" i="19"/>
  <c r="AU51" i="19"/>
  <c r="B18" i="19"/>
  <c r="BB18" i="19" s="1"/>
  <c r="J18" i="4" s="1"/>
  <c r="J18" i="20" s="1"/>
  <c r="Z5" i="19"/>
  <c r="S13" i="19"/>
  <c r="AI13" i="19"/>
  <c r="AY29" i="19"/>
  <c r="K29" i="19"/>
  <c r="V41" i="19"/>
  <c r="AA45" i="19"/>
  <c r="AQ45" i="19"/>
  <c r="Z8" i="19"/>
  <c r="J12" i="19"/>
  <c r="AP20" i="19"/>
  <c r="Z24" i="19"/>
  <c r="J28" i="19"/>
  <c r="AP36" i="19"/>
  <c r="Z40" i="19"/>
  <c r="J44" i="19"/>
  <c r="AP52" i="19"/>
  <c r="AI3" i="19"/>
  <c r="AY3" i="19"/>
  <c r="BB7" i="18"/>
  <c r="V15" i="19"/>
  <c r="AI19" i="19"/>
  <c r="AY19" i="19"/>
  <c r="BB23" i="18"/>
  <c r="V31" i="19"/>
  <c r="AI35" i="19"/>
  <c r="AY35" i="19"/>
  <c r="BB39" i="18"/>
  <c r="J43" i="19"/>
  <c r="V47" i="19"/>
  <c r="AI51" i="19"/>
  <c r="AY51" i="19"/>
  <c r="W23" i="19"/>
  <c r="W31" i="19"/>
  <c r="B22" i="19"/>
  <c r="BB22" i="19" s="1"/>
  <c r="AX22" i="4" s="1"/>
  <c r="AX22" i="20" s="1"/>
  <c r="BB5" i="18"/>
  <c r="B5" i="19"/>
  <c r="BB5" i="19" s="1"/>
  <c r="J5" i="4" s="1"/>
  <c r="J5" i="20" s="1"/>
  <c r="J9" i="19"/>
  <c r="AQ17" i="19"/>
  <c r="N21" i="19"/>
  <c r="Z25" i="19"/>
  <c r="C33" i="19"/>
  <c r="S33" i="19"/>
  <c r="AD37" i="19"/>
  <c r="AP41" i="19"/>
  <c r="AI49" i="19"/>
  <c r="AY49" i="19"/>
  <c r="AB2" i="4"/>
  <c r="AB2" i="20" s="1"/>
  <c r="B23" i="19"/>
  <c r="U2" i="4"/>
  <c r="U2" i="20" s="1"/>
  <c r="B16" i="4"/>
  <c r="B48" i="19"/>
  <c r="BB48" i="19" s="1"/>
  <c r="K7" i="19"/>
  <c r="AA7" i="19"/>
  <c r="K23" i="19"/>
  <c r="AA23" i="19"/>
  <c r="K39" i="19"/>
  <c r="AA39" i="19"/>
  <c r="AP47" i="19"/>
  <c r="E124" i="30"/>
  <c r="E99" i="1"/>
  <c r="E200" i="1" s="1"/>
  <c r="F202" i="6"/>
  <c r="S202" i="6"/>
  <c r="AY202" i="6"/>
  <c r="AG202" i="6"/>
  <c r="J202" i="6"/>
  <c r="Y202" i="6"/>
  <c r="M202" i="6"/>
  <c r="AN202" i="6" l="1"/>
  <c r="AN2" i="7" s="1"/>
  <c r="AP99" i="1" s="1"/>
  <c r="AA202" i="6"/>
  <c r="AB202" i="6"/>
  <c r="O202" i="6"/>
  <c r="AF202" i="6"/>
  <c r="AW202" i="6"/>
  <c r="AN54" i="7"/>
  <c r="AP98" i="1" s="1"/>
  <c r="AV42" i="7"/>
  <c r="AX44" i="1" s="1"/>
  <c r="AV54" i="7"/>
  <c r="AX98" i="1" s="1"/>
  <c r="AV2" i="7"/>
  <c r="AV89" i="7"/>
  <c r="AX100" i="1" s="1"/>
  <c r="R202" i="6"/>
  <c r="AD202" i="6"/>
  <c r="E202" i="6"/>
  <c r="BA202" i="6"/>
  <c r="D42" i="7"/>
  <c r="F44" i="1" s="1"/>
  <c r="AN89" i="7"/>
  <c r="AP100" i="1" s="1"/>
  <c r="P89" i="7"/>
  <c r="R100" i="1" s="1"/>
  <c r="AN14" i="7"/>
  <c r="AP96" i="1" s="1"/>
  <c r="AR202" i="6"/>
  <c r="AR89" i="7" s="1"/>
  <c r="AT100" i="1" s="1"/>
  <c r="H2" i="7"/>
  <c r="H42" i="7"/>
  <c r="J44" i="1" s="1"/>
  <c r="P14" i="7"/>
  <c r="R96" i="1" s="1"/>
  <c r="AC202" i="6"/>
  <c r="AS202" i="6"/>
  <c r="AE202" i="6"/>
  <c r="AE76" i="7" s="1"/>
  <c r="AG93" i="1" s="1"/>
  <c r="L2" i="7"/>
  <c r="L89" i="7"/>
  <c r="N100" i="1" s="1"/>
  <c r="H14" i="7"/>
  <c r="J96" i="1" s="1"/>
  <c r="D54" i="7"/>
  <c r="F98" i="1" s="1"/>
  <c r="P54" i="7"/>
  <c r="R98" i="1" s="1"/>
  <c r="L14" i="7"/>
  <c r="N96" i="1" s="1"/>
  <c r="D2" i="7"/>
  <c r="F99" i="1" s="1"/>
  <c r="D89" i="7"/>
  <c r="F100" i="1" s="1"/>
  <c r="P2" i="7"/>
  <c r="AJ54" i="7"/>
  <c r="AL98" i="1" s="1"/>
  <c r="AJ2" i="7"/>
  <c r="AL99" i="1" s="1"/>
  <c r="AJ89" i="7"/>
  <c r="AL100" i="1" s="1"/>
  <c r="AJ14" i="7"/>
  <c r="AL96" i="1" s="1"/>
  <c r="BB8" i="19"/>
  <c r="Z8" i="4" s="1"/>
  <c r="Z8" i="20" s="1"/>
  <c r="AN16" i="4"/>
  <c r="AN16" i="20" s="1"/>
  <c r="L16" i="4"/>
  <c r="L16" i="20" s="1"/>
  <c r="C16" i="4"/>
  <c r="C16" i="20" s="1"/>
  <c r="AT16" i="4"/>
  <c r="AT16" i="20" s="1"/>
  <c r="AM16" i="4"/>
  <c r="AM16" i="20" s="1"/>
  <c r="AV16" i="4"/>
  <c r="AV16" i="20" s="1"/>
  <c r="AD16" i="4"/>
  <c r="AD16" i="20" s="1"/>
  <c r="AU16" i="4"/>
  <c r="AU16" i="20" s="1"/>
  <c r="AG16" i="4"/>
  <c r="AG16" i="20" s="1"/>
  <c r="P16" i="4"/>
  <c r="AB16" i="4"/>
  <c r="AB16" i="20" s="1"/>
  <c r="K16" i="4"/>
  <c r="K16" i="20" s="1"/>
  <c r="AK16" i="4"/>
  <c r="AK16" i="20" s="1"/>
  <c r="I16" i="4"/>
  <c r="I16" i="20" s="1"/>
  <c r="Q16" i="4"/>
  <c r="Q16" i="20" s="1"/>
  <c r="AS16" i="4"/>
  <c r="AS16" i="20" s="1"/>
  <c r="H16" i="4"/>
  <c r="H16" i="20" s="1"/>
  <c r="AF16" i="4"/>
  <c r="AF16" i="20" s="1"/>
  <c r="U16" i="4"/>
  <c r="U16" i="20" s="1"/>
  <c r="W16" i="4"/>
  <c r="W16" i="20" s="1"/>
  <c r="S16" i="4"/>
  <c r="S16" i="20" s="1"/>
  <c r="AZ16" i="4"/>
  <c r="AZ16" i="20" s="1"/>
  <c r="E16" i="4"/>
  <c r="E16" i="20" s="1"/>
  <c r="X16" i="4"/>
  <c r="X16" i="20" s="1"/>
  <c r="AJ16" i="4"/>
  <c r="AJ16" i="20" s="1"/>
  <c r="M16" i="4"/>
  <c r="M16" i="20" s="1"/>
  <c r="AA16" i="4"/>
  <c r="AA16" i="20" s="1"/>
  <c r="AR16" i="4"/>
  <c r="AR16" i="20" s="1"/>
  <c r="N16" i="4"/>
  <c r="N16" i="20" s="1"/>
  <c r="AC16" i="4"/>
  <c r="AC16" i="20" s="1"/>
  <c r="Y16" i="4"/>
  <c r="Y16" i="20" s="1"/>
  <c r="AE16" i="4"/>
  <c r="AE16" i="20" s="1"/>
  <c r="AI16" i="4"/>
  <c r="AI16" i="20" s="1"/>
  <c r="AY16" i="4"/>
  <c r="AY16" i="20" s="1"/>
  <c r="AO16" i="4"/>
  <c r="AO16" i="20" s="1"/>
  <c r="T16" i="4"/>
  <c r="T16" i="20" s="1"/>
  <c r="V16" i="4"/>
  <c r="V16" i="20" s="1"/>
  <c r="AW16" i="4"/>
  <c r="AW16" i="20" s="1"/>
  <c r="O16" i="4"/>
  <c r="O16" i="20" s="1"/>
  <c r="AQ16" i="4"/>
  <c r="AQ16" i="20" s="1"/>
  <c r="G16" i="4"/>
  <c r="G16" i="20" s="1"/>
  <c r="D16" i="4"/>
  <c r="D16" i="20" s="1"/>
  <c r="R16" i="4"/>
  <c r="R16" i="20" s="1"/>
  <c r="J16" i="4"/>
  <c r="J16" i="20" s="1"/>
  <c r="AP16" i="4"/>
  <c r="AP16" i="20" s="1"/>
  <c r="AH16" i="4"/>
  <c r="AH16" i="20" s="1"/>
  <c r="AL16" i="4"/>
  <c r="AL16" i="20" s="1"/>
  <c r="Z16" i="4"/>
  <c r="Z16" i="20" s="1"/>
  <c r="BB49" i="19"/>
  <c r="BB52" i="19"/>
  <c r="BB42" i="19"/>
  <c r="BB9" i="19"/>
  <c r="BB23" i="19"/>
  <c r="F16" i="4"/>
  <c r="F16" i="20" s="1"/>
  <c r="BB31" i="19"/>
  <c r="BB20" i="19"/>
  <c r="BB47" i="19"/>
  <c r="BB21" i="19"/>
  <c r="BB38" i="19"/>
  <c r="BB35" i="19"/>
  <c r="BB43" i="19"/>
  <c r="BB27" i="19"/>
  <c r="BB33" i="19"/>
  <c r="W30" i="4"/>
  <c r="W30" i="20" s="1"/>
  <c r="BB13" i="19"/>
  <c r="Z30" i="4"/>
  <c r="Z30" i="20" s="1"/>
  <c r="BB11" i="19"/>
  <c r="L30" i="4"/>
  <c r="L30" i="20" s="1"/>
  <c r="AF30" i="4"/>
  <c r="AF30" i="20" s="1"/>
  <c r="AZ30" i="4"/>
  <c r="AZ30" i="20" s="1"/>
  <c r="AT30" i="4"/>
  <c r="AT30" i="20" s="1"/>
  <c r="E30" i="4"/>
  <c r="E30" i="20" s="1"/>
  <c r="AC30" i="4"/>
  <c r="AC30" i="20" s="1"/>
  <c r="H30" i="4"/>
  <c r="H30" i="20" s="1"/>
  <c r="K30" i="4"/>
  <c r="K30" i="20" s="1"/>
  <c r="AU30" i="4"/>
  <c r="AU30" i="20" s="1"/>
  <c r="AY30" i="4"/>
  <c r="AY30" i="20" s="1"/>
  <c r="M30" i="4"/>
  <c r="M30" i="20" s="1"/>
  <c r="AR30" i="4"/>
  <c r="AR30" i="20" s="1"/>
  <c r="AG30" i="4"/>
  <c r="AG30" i="20" s="1"/>
  <c r="AK30" i="4"/>
  <c r="AK30" i="20" s="1"/>
  <c r="O30" i="4"/>
  <c r="O30" i="20" s="1"/>
  <c r="AQ30" i="4"/>
  <c r="AQ30" i="20" s="1"/>
  <c r="AS30" i="4"/>
  <c r="AS30" i="20" s="1"/>
  <c r="AW30" i="4"/>
  <c r="AW30" i="20" s="1"/>
  <c r="AA30" i="4"/>
  <c r="AA30" i="20" s="1"/>
  <c r="I30" i="4"/>
  <c r="I30" i="20" s="1"/>
  <c r="AJ30" i="4"/>
  <c r="AJ30" i="20" s="1"/>
  <c r="T30" i="4"/>
  <c r="T30" i="20" s="1"/>
  <c r="AB30" i="4"/>
  <c r="AB30" i="20" s="1"/>
  <c r="Q30" i="4"/>
  <c r="Q30" i="20" s="1"/>
  <c r="G30" i="4"/>
  <c r="G30" i="20" s="1"/>
  <c r="AI30" i="4"/>
  <c r="AI30" i="20" s="1"/>
  <c r="D30" i="4"/>
  <c r="D30" i="20" s="1"/>
  <c r="V30" i="4"/>
  <c r="V30" i="20" s="1"/>
  <c r="J30" i="4"/>
  <c r="J30" i="20" s="1"/>
  <c r="Y30" i="4"/>
  <c r="Y30" i="20" s="1"/>
  <c r="AD30" i="4"/>
  <c r="AV30" i="4"/>
  <c r="AV30" i="20" s="1"/>
  <c r="N30" i="4"/>
  <c r="N30" i="20" s="1"/>
  <c r="C30" i="4"/>
  <c r="C30" i="20" s="1"/>
  <c r="AE30" i="4"/>
  <c r="AE30" i="20" s="1"/>
  <c r="AM30" i="4"/>
  <c r="AM30" i="20" s="1"/>
  <c r="AN30" i="4"/>
  <c r="AN30" i="20" s="1"/>
  <c r="S30" i="4"/>
  <c r="S30" i="20" s="1"/>
  <c r="X30" i="4"/>
  <c r="X30" i="20" s="1"/>
  <c r="P30" i="4"/>
  <c r="P30" i="20" s="1"/>
  <c r="AO30" i="4"/>
  <c r="AO30" i="20" s="1"/>
  <c r="U30" i="4"/>
  <c r="U30" i="20" s="1"/>
  <c r="R30" i="4"/>
  <c r="R30" i="20" s="1"/>
  <c r="AL30" i="4"/>
  <c r="AL30" i="20" s="1"/>
  <c r="AX30" i="4"/>
  <c r="AX30" i="20" s="1"/>
  <c r="BB6" i="19"/>
  <c r="BB46" i="19"/>
  <c r="AX16" i="4"/>
  <c r="AX16" i="20" s="1"/>
  <c r="AP30" i="4"/>
  <c r="AP30" i="20" s="1"/>
  <c r="BB19" i="19"/>
  <c r="BB12" i="19"/>
  <c r="BB24" i="19"/>
  <c r="BB3" i="19"/>
  <c r="BB34" i="19"/>
  <c r="BB40" i="19"/>
  <c r="BB4" i="19"/>
  <c r="J4" i="4" s="1"/>
  <c r="J4" i="20" s="1"/>
  <c r="BB51" i="19"/>
  <c r="BB37" i="19"/>
  <c r="BB28" i="19"/>
  <c r="BB29" i="19"/>
  <c r="BB50" i="19"/>
  <c r="BB41" i="19"/>
  <c r="BB25" i="19"/>
  <c r="BB26" i="19"/>
  <c r="BB32" i="19"/>
  <c r="BB17" i="19"/>
  <c r="BB15" i="19"/>
  <c r="AL15" i="4" s="1"/>
  <c r="AL15" i="20" s="1"/>
  <c r="BB14" i="19"/>
  <c r="BB39" i="19"/>
  <c r="BB44" i="19"/>
  <c r="BB7" i="19"/>
  <c r="BB45" i="19"/>
  <c r="BB36" i="19"/>
  <c r="AI36" i="4" s="1"/>
  <c r="AI36" i="20" s="1"/>
  <c r="R2" i="4"/>
  <c r="R2" i="20" s="1"/>
  <c r="I2" i="4"/>
  <c r="I2" i="20" s="1"/>
  <c r="BD2" i="20" s="1"/>
  <c r="V52" i="4"/>
  <c r="V52" i="20" s="1"/>
  <c r="W15" i="4"/>
  <c r="W15" i="20" s="1"/>
  <c r="AY31" i="4"/>
  <c r="AY31" i="20" s="1"/>
  <c r="B5" i="4"/>
  <c r="AU31" i="4"/>
  <c r="AU31" i="20" s="1"/>
  <c r="G36" i="4"/>
  <c r="G36" i="20" s="1"/>
  <c r="AM36" i="4"/>
  <c r="AM36" i="20" s="1"/>
  <c r="AA23" i="4"/>
  <c r="AA23" i="20" s="1"/>
  <c r="AC14" i="4"/>
  <c r="AC14" i="20" s="1"/>
  <c r="O14" i="4"/>
  <c r="O14" i="20" s="1"/>
  <c r="AU14" i="4"/>
  <c r="AU14" i="20" s="1"/>
  <c r="B14" i="4"/>
  <c r="B36" i="4"/>
  <c r="AP50" i="4"/>
  <c r="AP50" i="20" s="1"/>
  <c r="AU15" i="4"/>
  <c r="AU15" i="20" s="1"/>
  <c r="Y89" i="7"/>
  <c r="AA100" i="1" s="1"/>
  <c r="Y54" i="7"/>
  <c r="AA98" i="1" s="1"/>
  <c r="Y42" i="7"/>
  <c r="AA44" i="1" s="1"/>
  <c r="Y14" i="7"/>
  <c r="AA96" i="1" s="1"/>
  <c r="Y2" i="7"/>
  <c r="AE86" i="7"/>
  <c r="AG32" i="1" s="1"/>
  <c r="AG89" i="7"/>
  <c r="AI100" i="1" s="1"/>
  <c r="AG42" i="7"/>
  <c r="AI44" i="1" s="1"/>
  <c r="AG54" i="7"/>
  <c r="AI98" i="1" s="1"/>
  <c r="AG14" i="7"/>
  <c r="AI96" i="1" s="1"/>
  <c r="AG2" i="7"/>
  <c r="AN48" i="4"/>
  <c r="AN48" i="20" s="1"/>
  <c r="AQ48" i="4"/>
  <c r="AQ48" i="20" s="1"/>
  <c r="K48" i="4"/>
  <c r="K48" i="20" s="1"/>
  <c r="AZ48" i="4"/>
  <c r="AZ48" i="20" s="1"/>
  <c r="L48" i="4"/>
  <c r="L48" i="20" s="1"/>
  <c r="AE48" i="4"/>
  <c r="AE48" i="20" s="1"/>
  <c r="AK48" i="4"/>
  <c r="AK48" i="20" s="1"/>
  <c r="E48" i="4"/>
  <c r="E48" i="20" s="1"/>
  <c r="AI48" i="4"/>
  <c r="AI48" i="20" s="1"/>
  <c r="AO48" i="4"/>
  <c r="AO48" i="20" s="1"/>
  <c r="I48" i="4"/>
  <c r="I48" i="20" s="1"/>
  <c r="X48" i="4"/>
  <c r="X48" i="20" s="1"/>
  <c r="AT48" i="4"/>
  <c r="AT48" i="20" s="1"/>
  <c r="AW48" i="4"/>
  <c r="AW48" i="20" s="1"/>
  <c r="Q48" i="4"/>
  <c r="Q48" i="20" s="1"/>
  <c r="AJ48" i="4"/>
  <c r="AJ48" i="20" s="1"/>
  <c r="AM48" i="4"/>
  <c r="AM48" i="20" s="1"/>
  <c r="G48" i="4"/>
  <c r="G48" i="20" s="1"/>
  <c r="AS48" i="4"/>
  <c r="AS48" i="20" s="1"/>
  <c r="M48" i="4"/>
  <c r="M48" i="20" s="1"/>
  <c r="AV48" i="4"/>
  <c r="C48" i="4"/>
  <c r="C48" i="20" s="1"/>
  <c r="H48" i="4"/>
  <c r="H48" i="20" s="1"/>
  <c r="AA48" i="4"/>
  <c r="AA48" i="20" s="1"/>
  <c r="AD48" i="4"/>
  <c r="AD48" i="20" s="1"/>
  <c r="T48" i="4"/>
  <c r="T48" i="20" s="1"/>
  <c r="AF48" i="4"/>
  <c r="AF48" i="20" s="1"/>
  <c r="AR48" i="4"/>
  <c r="AR48" i="20" s="1"/>
  <c r="AU48" i="4"/>
  <c r="AU48" i="20" s="1"/>
  <c r="O48" i="4"/>
  <c r="O48" i="20" s="1"/>
  <c r="U48" i="4"/>
  <c r="U48" i="20" s="1"/>
  <c r="AB48" i="4"/>
  <c r="AB48" i="20" s="1"/>
  <c r="N48" i="4"/>
  <c r="N48" i="20" s="1"/>
  <c r="AG48" i="4"/>
  <c r="AG48" i="20" s="1"/>
  <c r="D48" i="4"/>
  <c r="D48" i="20" s="1"/>
  <c r="W48" i="4"/>
  <c r="W48" i="20" s="1"/>
  <c r="AC48" i="4"/>
  <c r="AC48" i="20" s="1"/>
  <c r="P48" i="4"/>
  <c r="P48" i="20" s="1"/>
  <c r="AY48" i="4"/>
  <c r="AY48" i="20" s="1"/>
  <c r="S48" i="4"/>
  <c r="S48" i="20" s="1"/>
  <c r="Y48" i="4"/>
  <c r="Y48" i="20" s="1"/>
  <c r="H8" i="4"/>
  <c r="AA8" i="4"/>
  <c r="AA8" i="20" s="1"/>
  <c r="T8" i="4"/>
  <c r="T8" i="20" s="1"/>
  <c r="AY8" i="4"/>
  <c r="AY8" i="20" s="1"/>
  <c r="S8" i="4"/>
  <c r="S8" i="20" s="1"/>
  <c r="L8" i="4"/>
  <c r="L8" i="20" s="1"/>
  <c r="U8" i="4"/>
  <c r="U8" i="20" s="1"/>
  <c r="Y8" i="4"/>
  <c r="Y8" i="20" s="1"/>
  <c r="AT8" i="4"/>
  <c r="AT8" i="20" s="1"/>
  <c r="AG8" i="4"/>
  <c r="AG8" i="20" s="1"/>
  <c r="D8" i="4"/>
  <c r="D8" i="20" s="1"/>
  <c r="AM8" i="4"/>
  <c r="AM8" i="20" s="1"/>
  <c r="G8" i="4"/>
  <c r="G8" i="20" s="1"/>
  <c r="AC8" i="4"/>
  <c r="AC8" i="20" s="1"/>
  <c r="AV8" i="4"/>
  <c r="AV8" i="20" s="1"/>
  <c r="AN8" i="4"/>
  <c r="AN8" i="20" s="1"/>
  <c r="AQ8" i="4"/>
  <c r="AQ8" i="20" s="1"/>
  <c r="K8" i="4"/>
  <c r="K8" i="20" s="1"/>
  <c r="AD8" i="4"/>
  <c r="AD8" i="20" s="1"/>
  <c r="AZ8" i="4"/>
  <c r="AZ8" i="20" s="1"/>
  <c r="AF8" i="4"/>
  <c r="AF8" i="20" s="1"/>
  <c r="AI8" i="4"/>
  <c r="AI8" i="20" s="1"/>
  <c r="C8" i="4"/>
  <c r="C8" i="20" s="1"/>
  <c r="AR8" i="4"/>
  <c r="AR8" i="20" s="1"/>
  <c r="AK8" i="4"/>
  <c r="AK8" i="20" s="1"/>
  <c r="E8" i="4"/>
  <c r="E8" i="20" s="1"/>
  <c r="AB8" i="4"/>
  <c r="AB8" i="20" s="1"/>
  <c r="O8" i="4"/>
  <c r="O8" i="20" s="1"/>
  <c r="X8" i="4"/>
  <c r="X8" i="20" s="1"/>
  <c r="N8" i="4"/>
  <c r="N8" i="20" s="1"/>
  <c r="AW8" i="4"/>
  <c r="AW8" i="20" s="1"/>
  <c r="Q8" i="4"/>
  <c r="Q8" i="20" s="1"/>
  <c r="AJ8" i="4"/>
  <c r="AJ8" i="20" s="1"/>
  <c r="W8" i="4"/>
  <c r="W8" i="20" s="1"/>
  <c r="AS8" i="4"/>
  <c r="AS8" i="20" s="1"/>
  <c r="M8" i="4"/>
  <c r="M8" i="20" s="1"/>
  <c r="P8" i="4"/>
  <c r="P8" i="20" s="1"/>
  <c r="AO8" i="4"/>
  <c r="AO8" i="20" s="1"/>
  <c r="I8" i="4"/>
  <c r="I8" i="20" s="1"/>
  <c r="AE8" i="4"/>
  <c r="AE8" i="20" s="1"/>
  <c r="AU8" i="4"/>
  <c r="AU8" i="20" s="1"/>
  <c r="F48" i="4"/>
  <c r="F48" i="20" s="1"/>
  <c r="K5" i="4"/>
  <c r="K5" i="20" s="1"/>
  <c r="AK10" i="4"/>
  <c r="AK10" i="20" s="1"/>
  <c r="E10" i="4"/>
  <c r="E10" i="20" s="1"/>
  <c r="AB10" i="4"/>
  <c r="AB10" i="20" s="1"/>
  <c r="N10" i="4"/>
  <c r="N10" i="20" s="1"/>
  <c r="AZ10" i="4"/>
  <c r="AZ10" i="20" s="1"/>
  <c r="T10" i="4"/>
  <c r="T10" i="20" s="1"/>
  <c r="AO10" i="4"/>
  <c r="AO10" i="20" s="1"/>
  <c r="I10" i="4"/>
  <c r="I10" i="20" s="1"/>
  <c r="AI10" i="4"/>
  <c r="AI10" i="20" s="1"/>
  <c r="C10" i="4"/>
  <c r="C10" i="20" s="1"/>
  <c r="AC10" i="4"/>
  <c r="AC10" i="20" s="1"/>
  <c r="AF10" i="4"/>
  <c r="AF10" i="20" s="1"/>
  <c r="AG10" i="4"/>
  <c r="AG10" i="20" s="1"/>
  <c r="AN10" i="4"/>
  <c r="AN10" i="20" s="1"/>
  <c r="H10" i="4"/>
  <c r="H10" i="20" s="1"/>
  <c r="AQ10" i="4"/>
  <c r="AQ10" i="20" s="1"/>
  <c r="K10" i="4"/>
  <c r="K10" i="20" s="1"/>
  <c r="U10" i="4"/>
  <c r="U10" i="20" s="1"/>
  <c r="AR10" i="4"/>
  <c r="AR10" i="20" s="1"/>
  <c r="L10" i="4"/>
  <c r="L10" i="20" s="1"/>
  <c r="AT10" i="4"/>
  <c r="AT10" i="20" s="1"/>
  <c r="AJ10" i="4"/>
  <c r="AJ10" i="20" s="1"/>
  <c r="D10" i="4"/>
  <c r="D10" i="20" s="1"/>
  <c r="Y10" i="4"/>
  <c r="Y10" i="20" s="1"/>
  <c r="AY10" i="4"/>
  <c r="AY10" i="20" s="1"/>
  <c r="S10" i="4"/>
  <c r="S10" i="20" s="1"/>
  <c r="P10" i="4"/>
  <c r="P10" i="20" s="1"/>
  <c r="AM10" i="4"/>
  <c r="AM10" i="20" s="1"/>
  <c r="AD10" i="4"/>
  <c r="AD10" i="20" s="1"/>
  <c r="AW10" i="4"/>
  <c r="AW10" i="20" s="1"/>
  <c r="Q10" i="4"/>
  <c r="Q10" i="20" s="1"/>
  <c r="X10" i="4"/>
  <c r="X10" i="20" s="1"/>
  <c r="AA10" i="4"/>
  <c r="AA10" i="20" s="1"/>
  <c r="AS10" i="4"/>
  <c r="AS10" i="20" s="1"/>
  <c r="M10" i="4"/>
  <c r="M10" i="20" s="1"/>
  <c r="W10" i="4"/>
  <c r="W10" i="20" s="1"/>
  <c r="AV10" i="4"/>
  <c r="AV10" i="20" s="1"/>
  <c r="G10" i="4"/>
  <c r="G10" i="20" s="1"/>
  <c r="O47" i="4"/>
  <c r="O47" i="20" s="1"/>
  <c r="AK47" i="4"/>
  <c r="AK47" i="20" s="1"/>
  <c r="AW47" i="4"/>
  <c r="AW47" i="20" s="1"/>
  <c r="M47" i="4"/>
  <c r="M47" i="20" s="1"/>
  <c r="R47" i="4"/>
  <c r="R47" i="20" s="1"/>
  <c r="Y47" i="4"/>
  <c r="Y47" i="20" s="1"/>
  <c r="X47" i="4"/>
  <c r="X47" i="20" s="1"/>
  <c r="AB47" i="4"/>
  <c r="AB47" i="20" s="1"/>
  <c r="I47" i="4"/>
  <c r="I47" i="20" s="1"/>
  <c r="U47" i="4"/>
  <c r="U47" i="20" s="1"/>
  <c r="AJ47" i="4"/>
  <c r="AJ47" i="20" s="1"/>
  <c r="D47" i="4"/>
  <c r="D47" i="20" s="1"/>
  <c r="AG47" i="4"/>
  <c r="AG47" i="20" s="1"/>
  <c r="AF47" i="4"/>
  <c r="AF47" i="20" s="1"/>
  <c r="E47" i="4"/>
  <c r="E47" i="20" s="1"/>
  <c r="Q47" i="4"/>
  <c r="Q47" i="20" s="1"/>
  <c r="AS47" i="4"/>
  <c r="AS47" i="20" s="1"/>
  <c r="AX47" i="4"/>
  <c r="AX47" i="20" s="1"/>
  <c r="AN47" i="4"/>
  <c r="AN47" i="20" s="1"/>
  <c r="H47" i="4"/>
  <c r="H47" i="20" s="1"/>
  <c r="AO47" i="4"/>
  <c r="AO47" i="20" s="1"/>
  <c r="AZ47" i="4"/>
  <c r="AZ47" i="20" s="1"/>
  <c r="T47" i="4"/>
  <c r="T47" i="20" s="1"/>
  <c r="AV47" i="4"/>
  <c r="AV47" i="20" s="1"/>
  <c r="P47" i="4"/>
  <c r="P47" i="20" s="1"/>
  <c r="AC47" i="4"/>
  <c r="AC47" i="20" s="1"/>
  <c r="AH47" i="4"/>
  <c r="AH47" i="20" s="1"/>
  <c r="AR47" i="4"/>
  <c r="AR47" i="20" s="1"/>
  <c r="L47" i="4"/>
  <c r="L47" i="20" s="1"/>
  <c r="AA89" i="7"/>
  <c r="AC100" i="1" s="1"/>
  <c r="AA54" i="7"/>
  <c r="AC98" i="1" s="1"/>
  <c r="AA42" i="7"/>
  <c r="AC44" i="1" s="1"/>
  <c r="AA14" i="7"/>
  <c r="AC96" i="1" s="1"/>
  <c r="AA2" i="7"/>
  <c r="T93" i="7"/>
  <c r="V75" i="1" s="1"/>
  <c r="T89" i="7"/>
  <c r="V100" i="1" s="1"/>
  <c r="T82" i="7"/>
  <c r="V29" i="1" s="1"/>
  <c r="T54" i="7"/>
  <c r="V98" i="1" s="1"/>
  <c r="T42" i="7"/>
  <c r="V44" i="1" s="1"/>
  <c r="T118" i="7"/>
  <c r="V103" i="1" s="1"/>
  <c r="T14" i="7"/>
  <c r="V96" i="1" s="1"/>
  <c r="T2" i="7"/>
  <c r="T109" i="7"/>
  <c r="V111" i="1" s="1"/>
  <c r="T11" i="7"/>
  <c r="V38" i="1" s="1"/>
  <c r="T95" i="7"/>
  <c r="V8" i="1" s="1"/>
  <c r="T83" i="7"/>
  <c r="V27" i="1" s="1"/>
  <c r="AF89" i="7"/>
  <c r="AH100" i="1" s="1"/>
  <c r="AF54" i="7"/>
  <c r="AH98" i="1" s="1"/>
  <c r="AF42" i="7"/>
  <c r="AH44" i="1" s="1"/>
  <c r="AF14" i="7"/>
  <c r="AH96" i="1" s="1"/>
  <c r="AF2" i="7"/>
  <c r="AM38" i="4"/>
  <c r="AM38" i="20" s="1"/>
  <c r="G22" i="4"/>
  <c r="G22" i="20" s="1"/>
  <c r="W47" i="4"/>
  <c r="W47" i="20" s="1"/>
  <c r="AA114" i="28"/>
  <c r="AA30" i="29" s="1"/>
  <c r="AB91" i="5" s="1"/>
  <c r="AB87" i="7" s="1"/>
  <c r="AD49" i="1" s="1"/>
  <c r="BA114" i="28"/>
  <c r="BA17" i="29" s="1"/>
  <c r="BB17" i="5" s="1"/>
  <c r="BB13" i="7" s="1"/>
  <c r="BD42" i="1" s="1"/>
  <c r="Q114" i="28"/>
  <c r="Q37" i="29" s="1"/>
  <c r="R76" i="5" s="1"/>
  <c r="R72" i="7" s="1"/>
  <c r="T30" i="1" s="1"/>
  <c r="AM114" i="28"/>
  <c r="AM77" i="29" s="1"/>
  <c r="AN120" i="5" s="1"/>
  <c r="AN116" i="7" s="1"/>
  <c r="AP113" i="1" s="1"/>
  <c r="BA13" i="29"/>
  <c r="BB12" i="5" s="1"/>
  <c r="M114" i="28"/>
  <c r="M48" i="29" s="1"/>
  <c r="N108" i="5" s="1"/>
  <c r="N104" i="7" s="1"/>
  <c r="P105" i="1" s="1"/>
  <c r="AI114" i="28"/>
  <c r="AI26" i="29" s="1"/>
  <c r="AJ47" i="5" s="1"/>
  <c r="AJ43" i="7" s="1"/>
  <c r="AL11" i="1" s="1"/>
  <c r="BA72" i="29"/>
  <c r="BB117" i="5" s="1"/>
  <c r="I114" i="28"/>
  <c r="I12" i="29" s="1"/>
  <c r="AE114" i="28"/>
  <c r="AE46" i="29" s="1"/>
  <c r="AZ114" i="28"/>
  <c r="AZ9" i="29" s="1"/>
  <c r="BA9" i="5" s="1"/>
  <c r="BA5" i="7" s="1"/>
  <c r="BC9" i="1" s="1"/>
  <c r="BA4" i="29"/>
  <c r="BB59" i="5" s="1"/>
  <c r="BA6" i="29"/>
  <c r="BB65" i="5" s="1"/>
  <c r="BB61" i="7" s="1"/>
  <c r="BD79" i="1" s="1"/>
  <c r="AA23" i="29"/>
  <c r="AB40" i="5" s="1"/>
  <c r="AM28" i="29"/>
  <c r="AN23" i="5" s="1"/>
  <c r="AN19" i="7" s="1"/>
  <c r="AP47" i="1" s="1"/>
  <c r="AZ35" i="29"/>
  <c r="BA37" i="5" s="1"/>
  <c r="BA37" i="29"/>
  <c r="BB76" i="5" s="1"/>
  <c r="AA43" i="29"/>
  <c r="AB110" i="5" s="1"/>
  <c r="AM54" i="29"/>
  <c r="AN38" i="5" s="1"/>
  <c r="AN34" i="7" s="1"/>
  <c r="AP64" i="1" s="1"/>
  <c r="AA82" i="29"/>
  <c r="AB44" i="5" s="1"/>
  <c r="I92" i="29"/>
  <c r="J79" i="5" s="1"/>
  <c r="BA96" i="29"/>
  <c r="BB82" i="5" s="1"/>
  <c r="M104" i="29"/>
  <c r="N90" i="5" s="1"/>
  <c r="I72" i="29"/>
  <c r="J117" i="5" s="1"/>
  <c r="BA76" i="29"/>
  <c r="BB116" i="5" s="1"/>
  <c r="AA106" i="29"/>
  <c r="AB95" i="5" s="1"/>
  <c r="AZ50" i="29"/>
  <c r="BA71" i="5" s="1"/>
  <c r="BA53" i="29"/>
  <c r="BB39" i="5" s="1"/>
  <c r="AA55" i="29"/>
  <c r="AM59" i="29"/>
  <c r="AN121" i="5" s="1"/>
  <c r="AN117" i="7" s="1"/>
  <c r="AP114" i="1" s="1"/>
  <c r="I65" i="29"/>
  <c r="J73" i="5" s="1"/>
  <c r="BA69" i="29"/>
  <c r="BB55" i="5" s="1"/>
  <c r="AA71" i="29"/>
  <c r="AB56" i="5" s="1"/>
  <c r="Q73" i="29"/>
  <c r="R57" i="5" s="1"/>
  <c r="M77" i="29"/>
  <c r="N120" i="5" s="1"/>
  <c r="I79" i="29"/>
  <c r="J98" i="5" s="1"/>
  <c r="I83" i="29"/>
  <c r="J96" i="5" s="1"/>
  <c r="BA87" i="29"/>
  <c r="BB72" i="5" s="1"/>
  <c r="AA105" i="29"/>
  <c r="AB92" i="5" s="1"/>
  <c r="AB88" i="7" s="1"/>
  <c r="AD6" i="1" s="1"/>
  <c r="I50" i="29"/>
  <c r="J71" i="5" s="1"/>
  <c r="AZ51" i="29"/>
  <c r="BA49" i="5" s="1"/>
  <c r="BA54" i="29"/>
  <c r="BB38" i="5" s="1"/>
  <c r="AA56" i="29"/>
  <c r="AB111" i="5" s="1"/>
  <c r="AM60" i="29"/>
  <c r="AN43" i="5" s="1"/>
  <c r="AN39" i="7" s="1"/>
  <c r="AP48" i="1" s="1"/>
  <c r="AI64" i="29"/>
  <c r="AJ102" i="5" s="1"/>
  <c r="AJ98" i="7" s="1"/>
  <c r="AL80" i="1" s="1"/>
  <c r="I66" i="29"/>
  <c r="J27" i="5" s="1"/>
  <c r="AE68" i="29"/>
  <c r="AF54" i="5" s="1"/>
  <c r="AF50" i="7" s="1"/>
  <c r="AH41" i="1" s="1"/>
  <c r="BA70" i="29"/>
  <c r="BB94" i="5" s="1"/>
  <c r="AA72" i="29"/>
  <c r="AB117" i="5" s="1"/>
  <c r="AA80" i="29"/>
  <c r="AB77" i="5" s="1"/>
  <c r="AM82" i="29"/>
  <c r="AN44" i="5" s="1"/>
  <c r="AN40" i="7" s="1"/>
  <c r="AP53" i="1" s="1"/>
  <c r="I88" i="29"/>
  <c r="J74" i="5" s="1"/>
  <c r="AE90" i="29"/>
  <c r="AF87" i="5" s="1"/>
  <c r="AF83" i="7" s="1"/>
  <c r="AH27" i="1" s="1"/>
  <c r="BA92" i="29"/>
  <c r="BB79" i="5" s="1"/>
  <c r="BB75" i="7" s="1"/>
  <c r="BD86" i="1" s="1"/>
  <c r="AI102" i="29"/>
  <c r="AJ119" i="5" s="1"/>
  <c r="AJ115" i="7" s="1"/>
  <c r="AL108" i="1" s="1"/>
  <c r="N114" i="28"/>
  <c r="N11" i="29" s="1"/>
  <c r="O10" i="5" s="1"/>
  <c r="O6" i="7" s="1"/>
  <c r="Q91" i="1" s="1"/>
  <c r="AD114" i="28"/>
  <c r="AD11" i="29" s="1"/>
  <c r="AE10" i="5" s="1"/>
  <c r="AE6" i="7" s="1"/>
  <c r="AG91" i="1" s="1"/>
  <c r="AT114" i="28"/>
  <c r="AT36" i="29" s="1"/>
  <c r="AU109" i="5" s="1"/>
  <c r="AU105" i="7" s="1"/>
  <c r="AW106" i="1" s="1"/>
  <c r="I3" i="29"/>
  <c r="J7" i="5" s="1"/>
  <c r="BA7" i="29"/>
  <c r="BB8" i="5" s="1"/>
  <c r="AA9" i="29"/>
  <c r="AB9" i="5" s="1"/>
  <c r="AB5" i="7" s="1"/>
  <c r="AD9" i="1" s="1"/>
  <c r="AI17" i="29"/>
  <c r="AJ17" i="5" s="1"/>
  <c r="AJ13" i="7" s="1"/>
  <c r="AL42" i="1" s="1"/>
  <c r="AD18" i="29"/>
  <c r="AE48" i="5" s="1"/>
  <c r="I19" i="29"/>
  <c r="J19" i="5" s="1"/>
  <c r="BA23" i="29"/>
  <c r="BB40" i="5" s="1"/>
  <c r="AA25" i="29"/>
  <c r="AB35" i="5" s="1"/>
  <c r="AI33" i="29"/>
  <c r="AJ26" i="5" s="1"/>
  <c r="AJ22" i="7" s="1"/>
  <c r="AL94" i="1" s="1"/>
  <c r="N34" i="29"/>
  <c r="O25" i="5" s="1"/>
  <c r="I35" i="29"/>
  <c r="J37" i="5" s="1"/>
  <c r="AZ36" i="29"/>
  <c r="BA109" i="5" s="1"/>
  <c r="BA39" i="29"/>
  <c r="BB28" i="5" s="1"/>
  <c r="AA41" i="29"/>
  <c r="AB84" i="5" s="1"/>
  <c r="AB80" i="7" s="1"/>
  <c r="AD72" i="1" s="1"/>
  <c r="N50" i="29"/>
  <c r="O71" i="5" s="1"/>
  <c r="I51" i="29"/>
  <c r="J49" i="5" s="1"/>
  <c r="AE53" i="29"/>
  <c r="AF39" i="5" s="1"/>
  <c r="AF35" i="7" s="1"/>
  <c r="AH22" i="1" s="1"/>
  <c r="BA55" i="29"/>
  <c r="AA57" i="29"/>
  <c r="AB41" i="5" s="1"/>
  <c r="AB37" i="7" s="1"/>
  <c r="AD35" i="1" s="1"/>
  <c r="N66" i="29"/>
  <c r="O27" i="5" s="1"/>
  <c r="I67" i="29"/>
  <c r="J122" i="5" s="1"/>
  <c r="AZ68" i="29"/>
  <c r="BA54" i="5" s="1"/>
  <c r="BA71" i="29"/>
  <c r="BB56" i="5" s="1"/>
  <c r="AA73" i="29"/>
  <c r="AB57" i="5" s="1"/>
  <c r="AB53" i="7" s="1"/>
  <c r="AD52" i="1" s="1"/>
  <c r="I87" i="29"/>
  <c r="J72" i="5" s="1"/>
  <c r="AZ88" i="29"/>
  <c r="BA74" i="5" s="1"/>
  <c r="BA91" i="29"/>
  <c r="BB70" i="5" s="1"/>
  <c r="M99" i="29"/>
  <c r="N118" i="5" s="1"/>
  <c r="AI101" i="29"/>
  <c r="AJ89" i="5" s="1"/>
  <c r="AJ85" i="7" s="1"/>
  <c r="AL77" i="1" s="1"/>
  <c r="N102" i="29"/>
  <c r="O119" i="5" s="1"/>
  <c r="AT110" i="29"/>
  <c r="AU97" i="5" s="1"/>
  <c r="AI83" i="29"/>
  <c r="AJ96" i="5" s="1"/>
  <c r="AJ92" i="7" s="1"/>
  <c r="AL17" i="1" s="1"/>
  <c r="N84" i="29"/>
  <c r="AD84" i="29"/>
  <c r="I85" i="29"/>
  <c r="AZ86" i="29"/>
  <c r="BA36" i="5" s="1"/>
  <c r="BA89" i="29"/>
  <c r="BB75" i="5" s="1"/>
  <c r="AA91" i="29"/>
  <c r="AB70" i="5" s="1"/>
  <c r="AI99" i="29"/>
  <c r="AJ118" i="5" s="1"/>
  <c r="AJ114" i="7" s="1"/>
  <c r="AL122" i="1" s="1"/>
  <c r="N100" i="29"/>
  <c r="O88" i="5" s="1"/>
  <c r="AD100" i="29"/>
  <c r="AE88" i="5" s="1"/>
  <c r="AE84" i="7" s="1"/>
  <c r="AG82" i="1" s="1"/>
  <c r="I101" i="29"/>
  <c r="J89" i="5" s="1"/>
  <c r="AE103" i="29"/>
  <c r="AF86" i="5" s="1"/>
  <c r="AF82" i="7" s="1"/>
  <c r="AH29" i="1" s="1"/>
  <c r="BA105" i="29"/>
  <c r="BB92" i="5" s="1"/>
  <c r="BB88" i="7" s="1"/>
  <c r="BD6" i="1" s="1"/>
  <c r="AA107" i="29"/>
  <c r="AB64" i="5" s="1"/>
  <c r="AA113" i="29"/>
  <c r="AB101" i="5" s="1"/>
  <c r="BA82" i="29"/>
  <c r="BB44" i="5" s="1"/>
  <c r="AA84" i="29"/>
  <c r="AI92" i="29"/>
  <c r="AJ79" i="5" s="1"/>
  <c r="AJ75" i="7" s="1"/>
  <c r="AL86" i="1" s="1"/>
  <c r="N93" i="29"/>
  <c r="O53" i="5" s="1"/>
  <c r="AD93" i="29"/>
  <c r="AE53" i="5" s="1"/>
  <c r="AE49" i="7" s="1"/>
  <c r="AG12" i="1" s="1"/>
  <c r="I94" i="29"/>
  <c r="J66" i="5" s="1"/>
  <c r="AZ95" i="29"/>
  <c r="BA80" i="5" s="1"/>
  <c r="AE96" i="29"/>
  <c r="AF82" i="5" s="1"/>
  <c r="AF78" i="7" s="1"/>
  <c r="AH59" i="1" s="1"/>
  <c r="BA98" i="29"/>
  <c r="BB85" i="5" s="1"/>
  <c r="BB81" i="7" s="1"/>
  <c r="BD63" i="1" s="1"/>
  <c r="AA100" i="29"/>
  <c r="AB88" i="5" s="1"/>
  <c r="AI108" i="29"/>
  <c r="AJ61" i="5" s="1"/>
  <c r="AJ57" i="7" s="1"/>
  <c r="AL54" i="1" s="1"/>
  <c r="BA110" i="29"/>
  <c r="BB97" i="5" s="1"/>
  <c r="AZ109" i="29"/>
  <c r="BA99" i="5" s="1"/>
  <c r="BA112" i="29"/>
  <c r="BB103" i="5" s="1"/>
  <c r="AI111" i="29"/>
  <c r="AJ100" i="5" s="1"/>
  <c r="AJ96" i="7" s="1"/>
  <c r="AL37" i="1" s="1"/>
  <c r="N112" i="29"/>
  <c r="O103" i="5" s="1"/>
  <c r="I113" i="29"/>
  <c r="J101" i="5" s="1"/>
  <c r="X12" i="4"/>
  <c r="X12" i="20" s="1"/>
  <c r="AY12" i="4"/>
  <c r="AY12" i="20" s="1"/>
  <c r="S12" i="4"/>
  <c r="S12" i="20" s="1"/>
  <c r="AD12" i="4"/>
  <c r="AD12" i="20" s="1"/>
  <c r="AJ12" i="4"/>
  <c r="AJ12" i="20" s="1"/>
  <c r="AF12" i="4"/>
  <c r="AF12" i="20" s="1"/>
  <c r="AR12" i="4"/>
  <c r="AR12" i="20" s="1"/>
  <c r="W12" i="4"/>
  <c r="W12" i="20" s="1"/>
  <c r="AC12" i="4"/>
  <c r="AC12" i="20" s="1"/>
  <c r="AQ12" i="4"/>
  <c r="AQ12" i="20" s="1"/>
  <c r="AG12" i="4"/>
  <c r="AG12" i="20" s="1"/>
  <c r="AB12" i="4"/>
  <c r="AB12" i="20" s="1"/>
  <c r="H12" i="4"/>
  <c r="H12" i="20" s="1"/>
  <c r="N12" i="4"/>
  <c r="N12" i="20" s="1"/>
  <c r="AO12" i="4"/>
  <c r="AO12" i="20" s="1"/>
  <c r="I12" i="4"/>
  <c r="I12" i="20" s="1"/>
  <c r="T12" i="4"/>
  <c r="T12" i="20" s="1"/>
  <c r="AU12" i="4"/>
  <c r="AU12" i="20" s="1"/>
  <c r="O12" i="4"/>
  <c r="O12" i="20" s="1"/>
  <c r="AK12" i="4"/>
  <c r="AK12" i="20" s="1"/>
  <c r="E12" i="4"/>
  <c r="E12" i="20" s="1"/>
  <c r="P12" i="4"/>
  <c r="P12" i="20" s="1"/>
  <c r="K12" i="4"/>
  <c r="K12" i="20" s="1"/>
  <c r="AI12" i="4"/>
  <c r="AI12" i="20" s="1"/>
  <c r="C12" i="4"/>
  <c r="C12" i="20" s="1"/>
  <c r="D12" i="4"/>
  <c r="D12" i="20" s="1"/>
  <c r="L12" i="4"/>
  <c r="AM12" i="4"/>
  <c r="AM12" i="20" s="1"/>
  <c r="G12" i="4"/>
  <c r="G12" i="20" s="1"/>
  <c r="AS12" i="4"/>
  <c r="AS12" i="20" s="1"/>
  <c r="M12" i="4"/>
  <c r="M12" i="20" s="1"/>
  <c r="AN12" i="4"/>
  <c r="AN12" i="20" s="1"/>
  <c r="AT12" i="4"/>
  <c r="AT12" i="20" s="1"/>
  <c r="Y12" i="4"/>
  <c r="Y12" i="20" s="1"/>
  <c r="AZ12" i="4"/>
  <c r="AZ12" i="20" s="1"/>
  <c r="AE12" i="4"/>
  <c r="AE12" i="20" s="1"/>
  <c r="U12" i="4"/>
  <c r="U12" i="20" s="1"/>
  <c r="AV12" i="4"/>
  <c r="AV12" i="20" s="1"/>
  <c r="AA12" i="4"/>
  <c r="AA12" i="20" s="1"/>
  <c r="AW12" i="4"/>
  <c r="AW12" i="20" s="1"/>
  <c r="Q12" i="4"/>
  <c r="Q12" i="20" s="1"/>
  <c r="J8" i="4"/>
  <c r="J8" i="20" s="1"/>
  <c r="Z21" i="4"/>
  <c r="Z21" i="20" s="1"/>
  <c r="AU47" i="4"/>
  <c r="AP34" i="4"/>
  <c r="AP34" i="20" s="1"/>
  <c r="J22" i="4"/>
  <c r="J22" i="20" s="1"/>
  <c r="AI47" i="4"/>
  <c r="AI47" i="20" s="1"/>
  <c r="AO89" i="7"/>
  <c r="AQ100" i="1" s="1"/>
  <c r="AO54" i="7"/>
  <c r="AQ98" i="1" s="1"/>
  <c r="AO42" i="7"/>
  <c r="AQ44" i="1" s="1"/>
  <c r="AO14" i="7"/>
  <c r="AQ96" i="1" s="1"/>
  <c r="AO2" i="7"/>
  <c r="AT21" i="4"/>
  <c r="AT21" i="20" s="1"/>
  <c r="AD23" i="4"/>
  <c r="AD23" i="20" s="1"/>
  <c r="J20" i="4"/>
  <c r="J20" i="20" s="1"/>
  <c r="AP12" i="4"/>
  <c r="AP12" i="20" s="1"/>
  <c r="Z37" i="4"/>
  <c r="Z37" i="20" s="1"/>
  <c r="B18" i="4"/>
  <c r="Z34" i="4"/>
  <c r="Z34" i="20" s="1"/>
  <c r="C47" i="4"/>
  <c r="C47" i="20" s="1"/>
  <c r="AQ31" i="4"/>
  <c r="AQ31" i="20" s="1"/>
  <c r="H40" i="4"/>
  <c r="H40" i="20" s="1"/>
  <c r="AA40" i="4"/>
  <c r="AA40" i="20" s="1"/>
  <c r="T40" i="4"/>
  <c r="T40" i="20" s="1"/>
  <c r="AY40" i="4"/>
  <c r="AY40" i="20" s="1"/>
  <c r="S40" i="4"/>
  <c r="S40" i="20" s="1"/>
  <c r="L40" i="4"/>
  <c r="L40" i="20" s="1"/>
  <c r="U40" i="4"/>
  <c r="U40" i="20" s="1"/>
  <c r="Y40" i="4"/>
  <c r="Y40" i="20" s="1"/>
  <c r="AU40" i="4"/>
  <c r="AU40" i="20" s="1"/>
  <c r="AT40" i="4"/>
  <c r="AT40" i="20" s="1"/>
  <c r="AG40" i="4"/>
  <c r="AG40" i="20" s="1"/>
  <c r="D40" i="4"/>
  <c r="D40" i="20" s="1"/>
  <c r="AM40" i="4"/>
  <c r="AM40" i="20" s="1"/>
  <c r="G40" i="4"/>
  <c r="G40" i="20" s="1"/>
  <c r="AC40" i="4"/>
  <c r="AC40" i="20" s="1"/>
  <c r="AV40" i="4"/>
  <c r="AV40" i="20" s="1"/>
  <c r="AN40" i="4"/>
  <c r="AQ40" i="4"/>
  <c r="AQ40" i="20" s="1"/>
  <c r="K40" i="4"/>
  <c r="K40" i="20" s="1"/>
  <c r="AD40" i="4"/>
  <c r="AD40" i="20" s="1"/>
  <c r="AZ40" i="4"/>
  <c r="AZ40" i="20" s="1"/>
  <c r="AF40" i="4"/>
  <c r="AF40" i="20" s="1"/>
  <c r="AI40" i="4"/>
  <c r="AI40" i="20" s="1"/>
  <c r="C40" i="4"/>
  <c r="C40" i="20" s="1"/>
  <c r="AR40" i="4"/>
  <c r="AR40" i="20" s="1"/>
  <c r="AK40" i="4"/>
  <c r="AK40" i="20" s="1"/>
  <c r="E40" i="4"/>
  <c r="E40" i="20" s="1"/>
  <c r="AB40" i="4"/>
  <c r="AB40" i="20" s="1"/>
  <c r="X40" i="4"/>
  <c r="X40" i="20" s="1"/>
  <c r="N40" i="4"/>
  <c r="N40" i="20" s="1"/>
  <c r="AW40" i="4"/>
  <c r="AW40" i="20" s="1"/>
  <c r="Q40" i="4"/>
  <c r="Q40" i="20" s="1"/>
  <c r="AJ40" i="4"/>
  <c r="AJ40" i="20" s="1"/>
  <c r="W40" i="4"/>
  <c r="W40" i="20" s="1"/>
  <c r="AS40" i="4"/>
  <c r="AS40" i="20" s="1"/>
  <c r="M40" i="4"/>
  <c r="M40" i="20" s="1"/>
  <c r="P40" i="4"/>
  <c r="P40" i="20" s="1"/>
  <c r="AO40" i="4"/>
  <c r="AO40" i="20" s="1"/>
  <c r="I40" i="4"/>
  <c r="I40" i="20" s="1"/>
  <c r="AE40" i="4"/>
  <c r="AE40" i="20" s="1"/>
  <c r="O40" i="4"/>
  <c r="O40" i="20" s="1"/>
  <c r="B47" i="4"/>
  <c r="AL50" i="4"/>
  <c r="AL50" i="20" s="1"/>
  <c r="F38" i="4"/>
  <c r="F38" i="20" s="1"/>
  <c r="G23" i="4"/>
  <c r="G23" i="20" s="1"/>
  <c r="F18" i="4"/>
  <c r="F18" i="20" s="1"/>
  <c r="V10" i="4"/>
  <c r="V10" i="20" s="1"/>
  <c r="AK42" i="4"/>
  <c r="E42" i="4"/>
  <c r="AB42" i="4"/>
  <c r="AT42" i="4"/>
  <c r="AZ42" i="4"/>
  <c r="T42" i="4"/>
  <c r="AO42" i="4"/>
  <c r="I42" i="4"/>
  <c r="AI42" i="4"/>
  <c r="C42" i="4"/>
  <c r="AM42" i="4"/>
  <c r="G42" i="4"/>
  <c r="AF42" i="4"/>
  <c r="AD42" i="4"/>
  <c r="AG42" i="4"/>
  <c r="AN42" i="4"/>
  <c r="H42" i="4"/>
  <c r="AQ42" i="4"/>
  <c r="K42" i="4"/>
  <c r="AC42" i="4"/>
  <c r="U42" i="4"/>
  <c r="AR42" i="4"/>
  <c r="L42" i="4"/>
  <c r="N42" i="4"/>
  <c r="AJ42" i="4"/>
  <c r="D42" i="4"/>
  <c r="Y42" i="4"/>
  <c r="AY42" i="4"/>
  <c r="S42" i="4"/>
  <c r="AV42" i="4"/>
  <c r="AE42" i="4"/>
  <c r="AW42" i="4"/>
  <c r="Q42" i="4"/>
  <c r="X42" i="4"/>
  <c r="AA42" i="4"/>
  <c r="AS42" i="4"/>
  <c r="M42" i="4"/>
  <c r="W42" i="4"/>
  <c r="P42" i="4"/>
  <c r="F10" i="4"/>
  <c r="F10" i="20" s="1"/>
  <c r="T41" i="4"/>
  <c r="T41" i="20" s="1"/>
  <c r="W41" i="4"/>
  <c r="W41" i="20" s="1"/>
  <c r="AF41" i="4"/>
  <c r="AF41" i="20" s="1"/>
  <c r="AC41" i="4"/>
  <c r="AC41" i="20" s="1"/>
  <c r="L41" i="4"/>
  <c r="L41" i="20" s="1"/>
  <c r="AO41" i="4"/>
  <c r="X41" i="4"/>
  <c r="X41" i="20" s="1"/>
  <c r="AX41" i="4"/>
  <c r="AX41" i="20" s="1"/>
  <c r="AK41" i="4"/>
  <c r="AK41" i="20" s="1"/>
  <c r="D41" i="4"/>
  <c r="D41" i="20" s="1"/>
  <c r="AW41" i="4"/>
  <c r="AW41" i="20" s="1"/>
  <c r="P41" i="4"/>
  <c r="P41" i="20" s="1"/>
  <c r="AU41" i="4"/>
  <c r="AU41" i="20" s="1"/>
  <c r="M41" i="4"/>
  <c r="M41" i="20" s="1"/>
  <c r="F41" i="4"/>
  <c r="F41" i="20" s="1"/>
  <c r="U41" i="4"/>
  <c r="U41" i="20" s="1"/>
  <c r="AZ41" i="4"/>
  <c r="AZ41" i="20" s="1"/>
  <c r="AG41" i="4"/>
  <c r="AG41" i="20" s="1"/>
  <c r="O41" i="4"/>
  <c r="O41" i="20" s="1"/>
  <c r="AR41" i="4"/>
  <c r="AR41" i="20" s="1"/>
  <c r="AM41" i="4"/>
  <c r="AM41" i="20" s="1"/>
  <c r="AH41" i="4"/>
  <c r="AH41" i="20" s="1"/>
  <c r="I41" i="4"/>
  <c r="I41" i="20" s="1"/>
  <c r="AE41" i="4"/>
  <c r="AE41" i="20" s="1"/>
  <c r="E41" i="4"/>
  <c r="E41" i="20" s="1"/>
  <c r="AJ41" i="4"/>
  <c r="AJ41" i="20" s="1"/>
  <c r="Q41" i="4"/>
  <c r="Q41" i="20" s="1"/>
  <c r="AV41" i="4"/>
  <c r="AV41" i="20" s="1"/>
  <c r="AS41" i="4"/>
  <c r="AS41" i="20" s="1"/>
  <c r="AB41" i="4"/>
  <c r="AB41" i="20" s="1"/>
  <c r="G41" i="4"/>
  <c r="G41" i="20" s="1"/>
  <c r="R41" i="4"/>
  <c r="R41" i="20" s="1"/>
  <c r="AN41" i="4"/>
  <c r="AN41" i="20" s="1"/>
  <c r="Y41" i="4"/>
  <c r="Y41" i="20" s="1"/>
  <c r="H41" i="4"/>
  <c r="H41" i="20" s="1"/>
  <c r="AQ37" i="4"/>
  <c r="AQ37" i="20" s="1"/>
  <c r="AL10" i="4"/>
  <c r="AL10" i="20" s="1"/>
  <c r="AI37" i="4"/>
  <c r="AI37" i="20" s="1"/>
  <c r="AI5" i="4"/>
  <c r="AI5" i="20" s="1"/>
  <c r="AQ89" i="7"/>
  <c r="AS100" i="1" s="1"/>
  <c r="AQ54" i="7"/>
  <c r="AS98" i="1" s="1"/>
  <c r="AQ42" i="7"/>
  <c r="AS44" i="1" s="1"/>
  <c r="AQ14" i="7"/>
  <c r="AS96" i="1" s="1"/>
  <c r="AQ2" i="7"/>
  <c r="E89" i="7"/>
  <c r="G100" i="1" s="1"/>
  <c r="E42" i="7"/>
  <c r="G44" i="1" s="1"/>
  <c r="E54" i="7"/>
  <c r="G98" i="1" s="1"/>
  <c r="E14" i="7"/>
  <c r="G96" i="1" s="1"/>
  <c r="E2" i="7"/>
  <c r="AX99" i="1"/>
  <c r="V54" i="7"/>
  <c r="X98" i="1" s="1"/>
  <c r="V42" i="7"/>
  <c r="X44" i="1" s="1"/>
  <c r="V89" i="7"/>
  <c r="X100" i="1" s="1"/>
  <c r="V14" i="7"/>
  <c r="X96" i="1" s="1"/>
  <c r="V2" i="7"/>
  <c r="AP25" i="4"/>
  <c r="AP25" i="20" s="1"/>
  <c r="AU50" i="4"/>
  <c r="AU50" i="20" s="1"/>
  <c r="AE10" i="4"/>
  <c r="AE10" i="20" s="1"/>
  <c r="AL31" i="4"/>
  <c r="AL31" i="20" s="1"/>
  <c r="J48" i="4"/>
  <c r="J48" i="20" s="1"/>
  <c r="AP40" i="4"/>
  <c r="AP40" i="20" s="1"/>
  <c r="Z12" i="4"/>
  <c r="Z12" i="20" s="1"/>
  <c r="Z50" i="4"/>
  <c r="Z50" i="20" s="1"/>
  <c r="AP42" i="4"/>
  <c r="AT1" i="1" s="1"/>
  <c r="AP22" i="4"/>
  <c r="AP22" i="20" s="1"/>
  <c r="J10" i="4"/>
  <c r="AY9" i="4"/>
  <c r="AY9" i="20" s="1"/>
  <c r="V50" i="4"/>
  <c r="V50" i="20" s="1"/>
  <c r="AL42" i="4"/>
  <c r="AL22" i="4"/>
  <c r="AL22" i="20" s="1"/>
  <c r="AD31" i="4"/>
  <c r="AD31" i="20" s="1"/>
  <c r="AH28" i="4"/>
  <c r="AH28" i="20" s="1"/>
  <c r="AX8" i="4"/>
  <c r="AX8" i="20" s="1"/>
  <c r="AQ21" i="4"/>
  <c r="AQ21" i="20" s="1"/>
  <c r="AH10" i="4"/>
  <c r="AH10" i="20" s="1"/>
  <c r="B48" i="4"/>
  <c r="B32" i="4"/>
  <c r="M89" i="7"/>
  <c r="O100" i="1" s="1"/>
  <c r="M54" i="7"/>
  <c r="O98" i="1" s="1"/>
  <c r="M42" i="7"/>
  <c r="O44" i="1" s="1"/>
  <c r="M14" i="7"/>
  <c r="O96" i="1" s="1"/>
  <c r="M2" i="7"/>
  <c r="R54" i="7"/>
  <c r="T98" i="1" s="1"/>
  <c r="R96" i="7"/>
  <c r="T37" i="1" s="1"/>
  <c r="R65" i="7"/>
  <c r="T84" i="1" s="1"/>
  <c r="R53" i="7"/>
  <c r="T52" i="1" s="1"/>
  <c r="R14" i="7"/>
  <c r="T96" i="1" s="1"/>
  <c r="R2" i="7"/>
  <c r="R89" i="7"/>
  <c r="T100" i="1" s="1"/>
  <c r="R42" i="7"/>
  <c r="T44" i="1" s="1"/>
  <c r="R33" i="7"/>
  <c r="T31" i="1" s="1"/>
  <c r="R11" i="7"/>
  <c r="T38" i="1" s="1"/>
  <c r="AY89" i="7"/>
  <c r="BA100" i="1" s="1"/>
  <c r="AY54" i="7"/>
  <c r="BA98" i="1" s="1"/>
  <c r="AY14" i="7"/>
  <c r="BA96" i="1" s="1"/>
  <c r="AY2" i="7"/>
  <c r="AY42" i="7"/>
  <c r="BA44" i="1" s="1"/>
  <c r="B16" i="20"/>
  <c r="BD16" i="20" s="1"/>
  <c r="BB16" i="4"/>
  <c r="AK23" i="4"/>
  <c r="AK23" i="20" s="1"/>
  <c r="AH23" i="4"/>
  <c r="AH23" i="20" s="1"/>
  <c r="AW23" i="4"/>
  <c r="AW23" i="20" s="1"/>
  <c r="M23" i="4"/>
  <c r="M23" i="20" s="1"/>
  <c r="Z23" i="4"/>
  <c r="Z23" i="20" s="1"/>
  <c r="Y23" i="4"/>
  <c r="Y23" i="20" s="1"/>
  <c r="AN23" i="4"/>
  <c r="AN23" i="20" s="1"/>
  <c r="H23" i="4"/>
  <c r="H23" i="20" s="1"/>
  <c r="AR23" i="4"/>
  <c r="AR23" i="20" s="1"/>
  <c r="L23" i="4"/>
  <c r="L23" i="20" s="1"/>
  <c r="U23" i="4"/>
  <c r="U23" i="20" s="1"/>
  <c r="R23" i="4"/>
  <c r="R23" i="20" s="1"/>
  <c r="AZ23" i="4"/>
  <c r="AZ23" i="20" s="1"/>
  <c r="T23" i="4"/>
  <c r="T23" i="20" s="1"/>
  <c r="AG23" i="4"/>
  <c r="AG23" i="20" s="1"/>
  <c r="AV23" i="4"/>
  <c r="AV23" i="20" s="1"/>
  <c r="P23" i="4"/>
  <c r="P23" i="20" s="1"/>
  <c r="E23" i="4"/>
  <c r="E23" i="20" s="1"/>
  <c r="Q23" i="4"/>
  <c r="Q23" i="20" s="1"/>
  <c r="AS23" i="4"/>
  <c r="AS23" i="20" s="1"/>
  <c r="X23" i="4"/>
  <c r="X23" i="20" s="1"/>
  <c r="AO23" i="4"/>
  <c r="AO23" i="20" s="1"/>
  <c r="AX23" i="4"/>
  <c r="AX23" i="20" s="1"/>
  <c r="AJ23" i="4"/>
  <c r="AJ23" i="20" s="1"/>
  <c r="D23" i="4"/>
  <c r="D23" i="20" s="1"/>
  <c r="AF23" i="4"/>
  <c r="AF23" i="20" s="1"/>
  <c r="AC23" i="4"/>
  <c r="AC23" i="20" s="1"/>
  <c r="AP23" i="4"/>
  <c r="AP23" i="20" s="1"/>
  <c r="AB23" i="4"/>
  <c r="AB23" i="20" s="1"/>
  <c r="I23" i="4"/>
  <c r="I23" i="20" s="1"/>
  <c r="AS22" i="4"/>
  <c r="AS22" i="20" s="1"/>
  <c r="M22" i="4"/>
  <c r="M22" i="20" s="1"/>
  <c r="AR22" i="4"/>
  <c r="AR22" i="20" s="1"/>
  <c r="L22" i="4"/>
  <c r="L22" i="20" s="1"/>
  <c r="X22" i="4"/>
  <c r="X22" i="20" s="1"/>
  <c r="U22" i="4"/>
  <c r="U22" i="20" s="1"/>
  <c r="AV22" i="4"/>
  <c r="AV22" i="20" s="1"/>
  <c r="P22" i="4"/>
  <c r="P22" i="20" s="1"/>
  <c r="AA22" i="4"/>
  <c r="AA22" i="20" s="1"/>
  <c r="AJ22" i="4"/>
  <c r="AJ22" i="20" s="1"/>
  <c r="D22" i="4"/>
  <c r="D22" i="20" s="1"/>
  <c r="AE22" i="4"/>
  <c r="AE22" i="20" s="1"/>
  <c r="Q22" i="4"/>
  <c r="Q22" i="20" s="1"/>
  <c r="AT22" i="4"/>
  <c r="AT22" i="20" s="1"/>
  <c r="Y22" i="4"/>
  <c r="Y22" i="20" s="1"/>
  <c r="AI22" i="4"/>
  <c r="AI22" i="20" s="1"/>
  <c r="C22" i="4"/>
  <c r="C22" i="20" s="1"/>
  <c r="AC22" i="4"/>
  <c r="AC22" i="20" s="1"/>
  <c r="AB22" i="4"/>
  <c r="AB22" i="20" s="1"/>
  <c r="AD22" i="4"/>
  <c r="AD22" i="20" s="1"/>
  <c r="AN22" i="4"/>
  <c r="AN22" i="20" s="1"/>
  <c r="H22" i="4"/>
  <c r="H22" i="20" s="1"/>
  <c r="AK22" i="4"/>
  <c r="AK22" i="20" s="1"/>
  <c r="E22" i="4"/>
  <c r="E22" i="20" s="1"/>
  <c r="AF22" i="4"/>
  <c r="AF22" i="20" s="1"/>
  <c r="AQ22" i="4"/>
  <c r="AQ22" i="20" s="1"/>
  <c r="K22" i="4"/>
  <c r="K22" i="20" s="1"/>
  <c r="AG22" i="4"/>
  <c r="AG22" i="20" s="1"/>
  <c r="W22" i="4"/>
  <c r="W22" i="20" s="1"/>
  <c r="N22" i="4"/>
  <c r="N22" i="20" s="1"/>
  <c r="AO22" i="4"/>
  <c r="AO22" i="20" s="1"/>
  <c r="I22" i="4"/>
  <c r="I22" i="20" s="1"/>
  <c r="AY22" i="4"/>
  <c r="AY22" i="20" s="1"/>
  <c r="S22" i="4"/>
  <c r="S22" i="20" s="1"/>
  <c r="AZ22" i="4"/>
  <c r="AZ22" i="20" s="1"/>
  <c r="T22" i="4"/>
  <c r="T22" i="20" s="1"/>
  <c r="AU22" i="4"/>
  <c r="AU22" i="20" s="1"/>
  <c r="O22" i="4"/>
  <c r="O22" i="20" s="1"/>
  <c r="AW22" i="4"/>
  <c r="AW22" i="20" s="1"/>
  <c r="W23" i="4"/>
  <c r="Z5" i="4"/>
  <c r="Z5" i="20" s="1"/>
  <c r="AP18" i="4"/>
  <c r="AP18" i="20" s="1"/>
  <c r="AM31" i="4"/>
  <c r="AM31" i="20" s="1"/>
  <c r="AL18" i="4"/>
  <c r="AL18" i="20" s="1"/>
  <c r="N31" i="4"/>
  <c r="N31" i="20" s="1"/>
  <c r="AI20" i="4"/>
  <c r="AI20" i="20" s="1"/>
  <c r="C20" i="4"/>
  <c r="C20" i="20" s="1"/>
  <c r="AD20" i="4"/>
  <c r="AD20" i="20" s="1"/>
  <c r="D20" i="4"/>
  <c r="D20" i="20" s="1"/>
  <c r="AF20" i="4"/>
  <c r="AF20" i="20" s="1"/>
  <c r="AQ20" i="4"/>
  <c r="AQ20" i="20" s="1"/>
  <c r="K20" i="4"/>
  <c r="K20" i="20" s="1"/>
  <c r="AR20" i="4"/>
  <c r="AR20" i="20" s="1"/>
  <c r="AS20" i="4"/>
  <c r="AS20" i="20" s="1"/>
  <c r="M20" i="4"/>
  <c r="M20" i="20" s="1"/>
  <c r="AW20" i="4"/>
  <c r="AW20" i="20" s="1"/>
  <c r="Q20" i="4"/>
  <c r="Q20" i="20" s="1"/>
  <c r="W20" i="4"/>
  <c r="W20" i="20" s="1"/>
  <c r="AN20" i="4"/>
  <c r="AN20" i="20" s="1"/>
  <c r="N20" i="4"/>
  <c r="N20" i="20" s="1"/>
  <c r="Y20" i="4"/>
  <c r="Y20" i="20" s="1"/>
  <c r="AZ20" i="4"/>
  <c r="AZ20" i="20" s="1"/>
  <c r="AU20" i="4"/>
  <c r="AU20" i="20" s="1"/>
  <c r="O20" i="4"/>
  <c r="O20" i="20" s="1"/>
  <c r="U20" i="4"/>
  <c r="U20" i="20" s="1"/>
  <c r="P20" i="4"/>
  <c r="P20" i="20" s="1"/>
  <c r="X20" i="4"/>
  <c r="X20" i="20" s="1"/>
  <c r="AY20" i="4"/>
  <c r="AY20" i="20" s="1"/>
  <c r="S20" i="4"/>
  <c r="S20" i="20" s="1"/>
  <c r="AJ20" i="4"/>
  <c r="AJ20" i="20" s="1"/>
  <c r="AA20" i="4"/>
  <c r="AA20" i="20" s="1"/>
  <c r="L20" i="4"/>
  <c r="L20" i="20" s="1"/>
  <c r="AC20" i="4"/>
  <c r="AC20" i="20" s="1"/>
  <c r="G20" i="4"/>
  <c r="G20" i="20" s="1"/>
  <c r="AB20" i="4"/>
  <c r="AB20" i="20" s="1"/>
  <c r="H20" i="4"/>
  <c r="H20" i="20" s="1"/>
  <c r="AT20" i="4"/>
  <c r="AT20" i="20" s="1"/>
  <c r="AO20" i="4"/>
  <c r="AO20" i="20" s="1"/>
  <c r="I20" i="4"/>
  <c r="I20" i="20" s="1"/>
  <c r="T20" i="4"/>
  <c r="AE20" i="4"/>
  <c r="AE20" i="20" s="1"/>
  <c r="AK20" i="4"/>
  <c r="AK20" i="20" s="1"/>
  <c r="E20" i="4"/>
  <c r="E20" i="20" s="1"/>
  <c r="AV20" i="4"/>
  <c r="AV20" i="20" s="1"/>
  <c r="AG20" i="4"/>
  <c r="AG20" i="20" s="1"/>
  <c r="AM20" i="4"/>
  <c r="AM20" i="20" s="1"/>
  <c r="AX20" i="4"/>
  <c r="AX20" i="20" s="1"/>
  <c r="AX18" i="4"/>
  <c r="AX18" i="20" s="1"/>
  <c r="AL20" i="4"/>
  <c r="AL20" i="20" s="1"/>
  <c r="B31" i="4"/>
  <c r="G31" i="4"/>
  <c r="G31" i="20" s="1"/>
  <c r="V18" i="4"/>
  <c r="V18" i="20" s="1"/>
  <c r="AB106" i="7"/>
  <c r="AD112" i="1" s="1"/>
  <c r="AB84" i="7"/>
  <c r="AD82" i="1" s="1"/>
  <c r="AB60" i="7"/>
  <c r="AD90" i="1" s="1"/>
  <c r="AB52" i="7"/>
  <c r="AD92" i="1" s="1"/>
  <c r="AB107" i="7"/>
  <c r="AD120" i="1" s="1"/>
  <c r="AB97" i="7"/>
  <c r="AD60" i="1" s="1"/>
  <c r="AB89" i="7"/>
  <c r="AD100" i="1" s="1"/>
  <c r="AB73" i="7"/>
  <c r="AD65" i="1" s="1"/>
  <c r="AB66" i="7"/>
  <c r="AD33" i="1" s="1"/>
  <c r="AB54" i="7"/>
  <c r="AD98" i="1" s="1"/>
  <c r="AB42" i="7"/>
  <c r="AD44" i="1" s="1"/>
  <c r="AB113" i="7"/>
  <c r="AD110" i="1" s="1"/>
  <c r="AB40" i="7"/>
  <c r="AD53" i="1" s="1"/>
  <c r="AB31" i="7"/>
  <c r="AD45" i="1" s="1"/>
  <c r="AB14" i="7"/>
  <c r="AD96" i="1" s="1"/>
  <c r="AB2" i="7"/>
  <c r="AB36" i="7"/>
  <c r="AD21" i="1" s="1"/>
  <c r="AB91" i="7"/>
  <c r="AD39" i="1" s="1"/>
  <c r="AT54" i="7"/>
  <c r="AV98" i="1" s="1"/>
  <c r="AT89" i="7"/>
  <c r="AV100" i="1" s="1"/>
  <c r="AT42" i="7"/>
  <c r="AV44" i="1" s="1"/>
  <c r="AT14" i="7"/>
  <c r="AV96" i="1" s="1"/>
  <c r="AT2" i="7"/>
  <c r="BA89" i="7"/>
  <c r="BC100" i="1" s="1"/>
  <c r="BA45" i="7"/>
  <c r="BC15" i="1" s="1"/>
  <c r="BA70" i="7"/>
  <c r="BC73" i="1" s="1"/>
  <c r="BA105" i="7"/>
  <c r="BC106" i="1" s="1"/>
  <c r="BA95" i="7"/>
  <c r="BC8" i="1" s="1"/>
  <c r="BA67" i="7"/>
  <c r="BC46" i="1" s="1"/>
  <c r="BA76" i="7"/>
  <c r="BC93" i="1" s="1"/>
  <c r="BA50" i="7"/>
  <c r="BC41" i="1" s="1"/>
  <c r="BA42" i="7"/>
  <c r="BC44" i="1" s="1"/>
  <c r="BA33" i="7"/>
  <c r="BC31" i="1" s="1"/>
  <c r="BA54" i="7"/>
  <c r="BC98" i="1" s="1"/>
  <c r="BA32" i="7"/>
  <c r="BC24" i="1" s="1"/>
  <c r="BA14" i="7"/>
  <c r="BC96" i="1" s="1"/>
  <c r="BA2" i="7"/>
  <c r="BB112" i="7"/>
  <c r="BD118" i="1" s="1"/>
  <c r="BB108" i="7"/>
  <c r="BD107" i="1" s="1"/>
  <c r="BB90" i="7"/>
  <c r="BD56" i="1" s="1"/>
  <c r="BB78" i="7"/>
  <c r="BD59" i="1" s="1"/>
  <c r="BB66" i="7"/>
  <c r="BD33" i="1" s="1"/>
  <c r="BB54" i="7"/>
  <c r="BD98" i="1" s="1"/>
  <c r="BB113" i="7"/>
  <c r="BD110" i="1" s="1"/>
  <c r="BB99" i="7"/>
  <c r="BD18" i="1" s="1"/>
  <c r="BB95" i="7"/>
  <c r="BD8" i="1" s="1"/>
  <c r="BB79" i="7"/>
  <c r="BD62" i="1" s="1"/>
  <c r="BB71" i="7"/>
  <c r="BD97" i="1" s="1"/>
  <c r="BB72" i="7"/>
  <c r="BD30" i="1" s="1"/>
  <c r="BB68" i="7"/>
  <c r="BD76" i="1" s="1"/>
  <c r="BB52" i="7"/>
  <c r="BD92" i="1" s="1"/>
  <c r="BB40" i="7"/>
  <c r="BD53" i="1" s="1"/>
  <c r="BB36" i="7"/>
  <c r="BD21" i="1" s="1"/>
  <c r="BB24" i="7"/>
  <c r="BD87" i="1" s="1"/>
  <c r="BB42" i="7"/>
  <c r="BD44" i="1" s="1"/>
  <c r="BB35" i="7"/>
  <c r="BD22" i="1" s="1"/>
  <c r="BB8" i="7"/>
  <c r="BD4" i="1" s="1"/>
  <c r="BB4" i="7"/>
  <c r="BD5" i="1" s="1"/>
  <c r="BB103" i="7"/>
  <c r="BD109" i="1" s="1"/>
  <c r="BB55" i="7"/>
  <c r="BD7" i="1" s="1"/>
  <c r="BB22" i="7"/>
  <c r="BD94" i="1" s="1"/>
  <c r="BB5" i="7"/>
  <c r="BD9" i="1" s="1"/>
  <c r="BB89" i="7"/>
  <c r="BD100" i="1" s="1"/>
  <c r="BB57" i="7"/>
  <c r="BD54" i="1" s="1"/>
  <c r="BB34" i="7"/>
  <c r="BD64" i="1" s="1"/>
  <c r="BB14" i="7"/>
  <c r="BD96" i="1" s="1"/>
  <c r="BB2" i="7"/>
  <c r="BB111" i="7"/>
  <c r="BD117" i="1" s="1"/>
  <c r="BB93" i="7"/>
  <c r="BD75" i="1" s="1"/>
  <c r="BB51" i="7"/>
  <c r="BD34" i="1" s="1"/>
  <c r="AY23" i="4"/>
  <c r="AY23" i="20" s="1"/>
  <c r="G38" i="4"/>
  <c r="G38" i="20" s="1"/>
  <c r="AA18" i="29"/>
  <c r="AB48" i="5" s="1"/>
  <c r="AB44" i="7" s="1"/>
  <c r="AD57" i="1" s="1"/>
  <c r="AQ114" i="28"/>
  <c r="AQ36" i="29" s="1"/>
  <c r="AR109" i="5" s="1"/>
  <c r="AR105" i="7" s="1"/>
  <c r="AT106" i="1" s="1"/>
  <c r="AD28" i="29"/>
  <c r="AE23" i="5" s="1"/>
  <c r="AE19" i="7" s="1"/>
  <c r="AG47" i="1" s="1"/>
  <c r="BA34" i="29"/>
  <c r="BB25" i="5" s="1"/>
  <c r="BB21" i="7" s="1"/>
  <c r="BD74" i="1" s="1"/>
  <c r="BA52" i="29"/>
  <c r="BB113" i="5" s="1"/>
  <c r="BB109" i="7" s="1"/>
  <c r="BD111" i="1" s="1"/>
  <c r="AT12" i="29"/>
  <c r="AI42" i="29"/>
  <c r="AJ30" i="5" s="1"/>
  <c r="AJ26" i="7" s="1"/>
  <c r="AL3" i="1" s="1"/>
  <c r="AV114" i="28"/>
  <c r="AV9" i="29" s="1"/>
  <c r="AW9" i="5" s="1"/>
  <c r="AW5" i="7" s="1"/>
  <c r="AY9" i="1" s="1"/>
  <c r="AA4" i="29"/>
  <c r="AB59" i="5" s="1"/>
  <c r="AB55" i="7" s="1"/>
  <c r="AD7" i="1" s="1"/>
  <c r="AM7" i="29"/>
  <c r="AN8" i="5" s="1"/>
  <c r="AN4" i="7" s="1"/>
  <c r="AP5" i="1" s="1"/>
  <c r="AD12" i="29"/>
  <c r="I14" i="29"/>
  <c r="J15" i="5" s="1"/>
  <c r="BA18" i="29"/>
  <c r="BB48" i="5" s="1"/>
  <c r="BB44" i="7" s="1"/>
  <c r="BD57" i="1" s="1"/>
  <c r="AI28" i="29"/>
  <c r="AJ23" i="5" s="1"/>
  <c r="AJ19" i="7" s="1"/>
  <c r="AL47" i="1" s="1"/>
  <c r="AA19" i="29"/>
  <c r="AB19" i="5" s="1"/>
  <c r="AB15" i="7" s="1"/>
  <c r="AD67" i="1" s="1"/>
  <c r="AM22" i="29"/>
  <c r="AN22" i="5" s="1"/>
  <c r="AN18" i="7" s="1"/>
  <c r="AP61" i="1" s="1"/>
  <c r="AD27" i="29"/>
  <c r="AE112" i="5" s="1"/>
  <c r="AE108" i="7" s="1"/>
  <c r="AG107" i="1" s="1"/>
  <c r="I29" i="29"/>
  <c r="J24" i="5" s="1"/>
  <c r="BA33" i="29"/>
  <c r="BB26" i="5" s="1"/>
  <c r="AZ49" i="29"/>
  <c r="BA62" i="5" s="1"/>
  <c r="BA58" i="7" s="1"/>
  <c r="BC85" i="1" s="1"/>
  <c r="N75" i="29"/>
  <c r="O13" i="5" s="1"/>
  <c r="P114" i="28"/>
  <c r="P89" i="29" s="1"/>
  <c r="Q75" i="5" s="1"/>
  <c r="Q71" i="7" s="1"/>
  <c r="S97" i="1" s="1"/>
  <c r="AM8" i="29"/>
  <c r="AN106" i="5" s="1"/>
  <c r="AN102" i="7" s="1"/>
  <c r="AP116" i="1" s="1"/>
  <c r="AD13" i="29"/>
  <c r="AE12" i="5" s="1"/>
  <c r="AE8" i="7" s="1"/>
  <c r="AG4" i="1" s="1"/>
  <c r="AA34" i="29"/>
  <c r="AB25" i="5" s="1"/>
  <c r="AB21" i="7" s="1"/>
  <c r="AD74" i="1" s="1"/>
  <c r="W114" i="28"/>
  <c r="W24" i="29" s="1"/>
  <c r="X69" i="5" s="1"/>
  <c r="X65" i="7" s="1"/>
  <c r="Z84" i="1" s="1"/>
  <c r="AR114" i="28"/>
  <c r="AR39" i="29" s="1"/>
  <c r="AS28" i="5" s="1"/>
  <c r="AS24" i="7" s="1"/>
  <c r="AU87" i="1" s="1"/>
  <c r="N7" i="29"/>
  <c r="O8" i="5" s="1"/>
  <c r="AI7" i="29"/>
  <c r="AJ8" i="5" s="1"/>
  <c r="AJ4" i="7" s="1"/>
  <c r="AL5" i="1" s="1"/>
  <c r="N9" i="29"/>
  <c r="O9" i="5" s="1"/>
  <c r="AA14" i="29"/>
  <c r="AB15" i="5" s="1"/>
  <c r="AB11" i="7" s="1"/>
  <c r="AD38" i="1" s="1"/>
  <c r="P15" i="29"/>
  <c r="Q16" i="5" s="1"/>
  <c r="AA16" i="29"/>
  <c r="AB107" i="5" s="1"/>
  <c r="AB103" i="7" s="1"/>
  <c r="AD109" i="1" s="1"/>
  <c r="AM19" i="29"/>
  <c r="AN19" i="5" s="1"/>
  <c r="AN15" i="7" s="1"/>
  <c r="AP67" i="1" s="1"/>
  <c r="I24" i="29"/>
  <c r="J69" i="5" s="1"/>
  <c r="J65" i="7" s="1"/>
  <c r="L84" i="1" s="1"/>
  <c r="AD24" i="29"/>
  <c r="AE69" i="5" s="1"/>
  <c r="AE65" i="7" s="1"/>
  <c r="AG84" i="1" s="1"/>
  <c r="I26" i="29"/>
  <c r="J47" i="5" s="1"/>
  <c r="AZ26" i="29"/>
  <c r="BA47" i="5" s="1"/>
  <c r="BA43" i="7" s="1"/>
  <c r="BC11" i="1" s="1"/>
  <c r="BA28" i="29"/>
  <c r="BB23" i="5" s="1"/>
  <c r="BB19" i="7" s="1"/>
  <c r="BD47" i="1" s="1"/>
  <c r="BA30" i="29"/>
  <c r="BB91" i="5" s="1"/>
  <c r="BB87" i="7" s="1"/>
  <c r="BD49" i="1" s="1"/>
  <c r="M36" i="29"/>
  <c r="N109" i="5" s="1"/>
  <c r="N105" i="7" s="1"/>
  <c r="P106" i="1" s="1"/>
  <c r="M38" i="29"/>
  <c r="N63" i="5" s="1"/>
  <c r="AI38" i="29"/>
  <c r="AJ63" i="5" s="1"/>
  <c r="AJ59" i="7" s="1"/>
  <c r="AL28" i="1" s="1"/>
  <c r="AT39" i="29"/>
  <c r="AU28" i="5" s="1"/>
  <c r="AU24" i="7" s="1"/>
  <c r="AW87" i="1" s="1"/>
  <c r="N40" i="29"/>
  <c r="O29" i="5" s="1"/>
  <c r="AI40" i="29"/>
  <c r="AJ29" i="5" s="1"/>
  <c r="AJ25" i="7" s="1"/>
  <c r="AL50" i="1" s="1"/>
  <c r="AA47" i="29"/>
  <c r="AB34" i="5" s="1"/>
  <c r="AB30" i="7" s="1"/>
  <c r="AD16" i="1" s="1"/>
  <c r="AI50" i="29"/>
  <c r="AJ71" i="5" s="1"/>
  <c r="AJ67" i="7" s="1"/>
  <c r="AL46" i="1" s="1"/>
  <c r="AT51" i="29"/>
  <c r="AU49" i="5" s="1"/>
  <c r="AV57" i="29"/>
  <c r="AW41" i="5" s="1"/>
  <c r="AW37" i="7" s="1"/>
  <c r="AY35" i="1" s="1"/>
  <c r="W86" i="29"/>
  <c r="X36" i="5" s="1"/>
  <c r="S114" i="28"/>
  <c r="S8" i="29" s="1"/>
  <c r="T106" i="5" s="1"/>
  <c r="T102" i="7" s="1"/>
  <c r="V116" i="1" s="1"/>
  <c r="AN114" i="28"/>
  <c r="AN27" i="29" s="1"/>
  <c r="AO112" i="5" s="1"/>
  <c r="AO108" i="7" s="1"/>
  <c r="AQ107" i="1" s="1"/>
  <c r="AD3" i="29"/>
  <c r="AE7" i="5" s="1"/>
  <c r="I5" i="29"/>
  <c r="J52" i="5" s="1"/>
  <c r="AD5" i="29"/>
  <c r="AE52" i="5" s="1"/>
  <c r="AE48" i="7" s="1"/>
  <c r="AG36" i="1" s="1"/>
  <c r="AZ5" i="29"/>
  <c r="BA52" i="5" s="1"/>
  <c r="BA48" i="7" s="1"/>
  <c r="BC36" i="1" s="1"/>
  <c r="AE7" i="29"/>
  <c r="AF8" i="5" s="1"/>
  <c r="AF4" i="7" s="1"/>
  <c r="AH5" i="1" s="1"/>
  <c r="AZ7" i="29"/>
  <c r="BA8" i="5" s="1"/>
  <c r="BA4" i="7" s="1"/>
  <c r="BC5" i="1" s="1"/>
  <c r="BA9" i="29"/>
  <c r="BB9" i="5" s="1"/>
  <c r="AQ12" i="29"/>
  <c r="W14" i="29"/>
  <c r="X15" i="5" s="1"/>
  <c r="W16" i="29"/>
  <c r="X107" i="5" s="1"/>
  <c r="N19" i="29"/>
  <c r="O19" i="5" s="1"/>
  <c r="AI19" i="29"/>
  <c r="AJ19" i="5" s="1"/>
  <c r="AJ15" i="7" s="1"/>
  <c r="AL67" i="1" s="1"/>
  <c r="AT20" i="29"/>
  <c r="AU20" i="5" s="1"/>
  <c r="N21" i="29"/>
  <c r="O21" i="5" s="1"/>
  <c r="P25" i="29"/>
  <c r="Q35" i="5" s="1"/>
  <c r="AA26" i="29"/>
  <c r="AB47" i="5" s="1"/>
  <c r="AB43" i="7" s="1"/>
  <c r="AD11" i="1" s="1"/>
  <c r="AA28" i="29"/>
  <c r="AB23" i="5" s="1"/>
  <c r="AB19" i="7" s="1"/>
  <c r="AD47" i="1" s="1"/>
  <c r="AM31" i="29"/>
  <c r="AN78" i="5" s="1"/>
  <c r="AN74" i="7" s="1"/>
  <c r="AP71" i="1" s="1"/>
  <c r="S35" i="29"/>
  <c r="T37" i="5" s="1"/>
  <c r="T33" i="7" s="1"/>
  <c r="V31" i="1" s="1"/>
  <c r="I36" i="29"/>
  <c r="J109" i="5" s="1"/>
  <c r="AD36" i="29"/>
  <c r="AE109" i="5" s="1"/>
  <c r="I38" i="29"/>
  <c r="J63" i="5" s="1"/>
  <c r="AZ38" i="29"/>
  <c r="BA63" i="5" s="1"/>
  <c r="BA59" i="7" s="1"/>
  <c r="BC28" i="1" s="1"/>
  <c r="BA40" i="29"/>
  <c r="BB29" i="5" s="1"/>
  <c r="BB25" i="7" s="1"/>
  <c r="BD50" i="1" s="1"/>
  <c r="AZ41" i="29"/>
  <c r="BA84" i="5" s="1"/>
  <c r="BA80" i="7" s="1"/>
  <c r="BC72" i="1" s="1"/>
  <c r="BA44" i="29"/>
  <c r="BB31" i="5" s="1"/>
  <c r="BB27" i="7" s="1"/>
  <c r="BD69" i="1" s="1"/>
  <c r="W50" i="29"/>
  <c r="X71" i="5" s="1"/>
  <c r="N55" i="29"/>
  <c r="AM66" i="29"/>
  <c r="AN27" i="5" s="1"/>
  <c r="AN23" i="7" s="1"/>
  <c r="AP83" i="1" s="1"/>
  <c r="O114" i="28"/>
  <c r="O27" i="29" s="1"/>
  <c r="P112" i="5" s="1"/>
  <c r="P108" i="7" s="1"/>
  <c r="R107" i="1" s="1"/>
  <c r="AJ114" i="28"/>
  <c r="AJ69" i="29" s="1"/>
  <c r="AK55" i="5" s="1"/>
  <c r="AK51" i="7" s="1"/>
  <c r="AM34" i="1" s="1"/>
  <c r="AA7" i="29"/>
  <c r="AB8" i="5" s="1"/>
  <c r="AB4" i="7" s="1"/>
  <c r="AD5" i="1" s="1"/>
  <c r="Q10" i="29"/>
  <c r="R14" i="5" s="1"/>
  <c r="R10" i="7" s="1"/>
  <c r="T26" i="1" s="1"/>
  <c r="AM10" i="29"/>
  <c r="AN14" i="5" s="1"/>
  <c r="AN10" i="7" s="1"/>
  <c r="AP26" i="1" s="1"/>
  <c r="AM12" i="29"/>
  <c r="S14" i="29"/>
  <c r="T15" i="5" s="1"/>
  <c r="AD15" i="29"/>
  <c r="AE16" i="5" s="1"/>
  <c r="AE12" i="7" s="1"/>
  <c r="AG40" i="1" s="1"/>
  <c r="S16" i="29"/>
  <c r="T107" i="5" s="1"/>
  <c r="T103" i="7" s="1"/>
  <c r="V109" i="1" s="1"/>
  <c r="I17" i="29"/>
  <c r="J17" i="5" s="1"/>
  <c r="AD17" i="29"/>
  <c r="AE17" i="5" s="1"/>
  <c r="AE13" i="7" s="1"/>
  <c r="AG42" i="1" s="1"/>
  <c r="AZ17" i="29"/>
  <c r="BA17" i="5" s="1"/>
  <c r="BA13" i="7" s="1"/>
  <c r="BC42" i="1" s="1"/>
  <c r="AZ19" i="29"/>
  <c r="BA19" i="5" s="1"/>
  <c r="BA15" i="7" s="1"/>
  <c r="BC67" i="1" s="1"/>
  <c r="BA21" i="29"/>
  <c r="BB21" i="5" s="1"/>
  <c r="BB17" i="7" s="1"/>
  <c r="BD14" i="1" s="1"/>
  <c r="W26" i="29"/>
  <c r="X47" i="5" s="1"/>
  <c r="W28" i="29"/>
  <c r="X23" i="5" s="1"/>
  <c r="M29" i="29"/>
  <c r="N24" i="5" s="1"/>
  <c r="N20" i="7" s="1"/>
  <c r="P10" i="1" s="1"/>
  <c r="N31" i="29"/>
  <c r="O78" i="5" s="1"/>
  <c r="AI31" i="29"/>
  <c r="AJ78" i="5" s="1"/>
  <c r="AJ74" i="7" s="1"/>
  <c r="AL71" i="1" s="1"/>
  <c r="AT32" i="29"/>
  <c r="AU123" i="5" s="1"/>
  <c r="N33" i="29"/>
  <c r="O26" i="5" s="1"/>
  <c r="P37" i="29"/>
  <c r="Q76" i="5" s="1"/>
  <c r="Q72" i="7" s="1"/>
  <c r="S30" i="1" s="1"/>
  <c r="AA38" i="29"/>
  <c r="AB63" i="5" s="1"/>
  <c r="AB59" i="7" s="1"/>
  <c r="AD28" i="1" s="1"/>
  <c r="AV38" i="29"/>
  <c r="AW63" i="5" s="1"/>
  <c r="AW59" i="7" s="1"/>
  <c r="AY28" i="1" s="1"/>
  <c r="AA40" i="29"/>
  <c r="AB29" i="5" s="1"/>
  <c r="AB25" i="7" s="1"/>
  <c r="AD50" i="1" s="1"/>
  <c r="AI43" i="29"/>
  <c r="AJ110" i="5" s="1"/>
  <c r="AJ106" i="7" s="1"/>
  <c r="AL112" i="1" s="1"/>
  <c r="N44" i="29"/>
  <c r="O31" i="5" s="1"/>
  <c r="AT44" i="29"/>
  <c r="AU31" i="5" s="1"/>
  <c r="AU27" i="7" s="1"/>
  <c r="AW69" i="1" s="1"/>
  <c r="M56" i="29"/>
  <c r="N111" i="5" s="1"/>
  <c r="N107" i="7" s="1"/>
  <c r="P120" i="1" s="1"/>
  <c r="AI58" i="29"/>
  <c r="AJ42" i="5" s="1"/>
  <c r="AJ38" i="7" s="1"/>
  <c r="AL70" i="1" s="1"/>
  <c r="W66" i="29"/>
  <c r="X27" i="5" s="1"/>
  <c r="AM70" i="29"/>
  <c r="AN94" i="5" s="1"/>
  <c r="AN90" i="7" s="1"/>
  <c r="AP56" i="1" s="1"/>
  <c r="I76" i="29"/>
  <c r="J116" i="5" s="1"/>
  <c r="S90" i="29"/>
  <c r="T87" i="5" s="1"/>
  <c r="W102" i="29"/>
  <c r="X119" i="5" s="1"/>
  <c r="N107" i="29"/>
  <c r="O64" i="5" s="1"/>
  <c r="N71" i="29"/>
  <c r="O56" i="5" s="1"/>
  <c r="P77" i="29"/>
  <c r="Q120" i="5" s="1"/>
  <c r="AI82" i="29"/>
  <c r="AJ44" i="5" s="1"/>
  <c r="AJ40" i="7" s="1"/>
  <c r="AL53" i="1" s="1"/>
  <c r="Q92" i="29"/>
  <c r="R79" i="5" s="1"/>
  <c r="R75" i="7" s="1"/>
  <c r="T86" i="1" s="1"/>
  <c r="AM94" i="29"/>
  <c r="AN66" i="5" s="1"/>
  <c r="AN62" i="7" s="1"/>
  <c r="AP81" i="1" s="1"/>
  <c r="AD99" i="29"/>
  <c r="AE118" i="5" s="1"/>
  <c r="AE114" i="7" s="1"/>
  <c r="AG122" i="1" s="1"/>
  <c r="AZ101" i="29"/>
  <c r="BA89" i="5" s="1"/>
  <c r="BA85" i="7" s="1"/>
  <c r="BC77" i="1" s="1"/>
  <c r="I64" i="29"/>
  <c r="J102" i="5" s="1"/>
  <c r="J98" i="7" s="1"/>
  <c r="L80" i="1" s="1"/>
  <c r="BA68" i="29"/>
  <c r="BB54" i="5" s="1"/>
  <c r="BB50" i="7" s="1"/>
  <c r="BD41" i="1" s="1"/>
  <c r="AI80" i="29"/>
  <c r="AJ77" i="5" s="1"/>
  <c r="AJ73" i="7" s="1"/>
  <c r="AL65" i="1" s="1"/>
  <c r="AT99" i="29"/>
  <c r="AU118" i="5" s="1"/>
  <c r="AN50" i="29"/>
  <c r="AO71" i="5" s="1"/>
  <c r="AO67" i="7" s="1"/>
  <c r="AQ46" i="1" s="1"/>
  <c r="S51" i="29"/>
  <c r="T49" i="5" s="1"/>
  <c r="T45" i="7" s="1"/>
  <c r="V15" i="1" s="1"/>
  <c r="AI51" i="29"/>
  <c r="AJ49" i="5" s="1"/>
  <c r="AJ45" i="7" s="1"/>
  <c r="AL15" i="1" s="1"/>
  <c r="N52" i="29"/>
  <c r="O113" i="5" s="1"/>
  <c r="AD52" i="29"/>
  <c r="AE113" i="5" s="1"/>
  <c r="AE109" i="7" s="1"/>
  <c r="AG111" i="1" s="1"/>
  <c r="AT52" i="29"/>
  <c r="AU113" i="5" s="1"/>
  <c r="I53" i="29"/>
  <c r="J39" i="5" s="1"/>
  <c r="J35" i="7" s="1"/>
  <c r="L22" i="1" s="1"/>
  <c r="AZ54" i="29"/>
  <c r="BA38" i="5" s="1"/>
  <c r="BA34" i="7" s="1"/>
  <c r="BC64" i="1" s="1"/>
  <c r="AE55" i="29"/>
  <c r="BA57" i="29"/>
  <c r="BB41" i="5" s="1"/>
  <c r="BB37" i="7" s="1"/>
  <c r="BD35" i="1" s="1"/>
  <c r="AA59" i="29"/>
  <c r="AB121" i="5" s="1"/>
  <c r="AB117" i="7" s="1"/>
  <c r="AD114" i="1" s="1"/>
  <c r="W63" i="29"/>
  <c r="X115" i="5" s="1"/>
  <c r="AM63" i="29"/>
  <c r="AN115" i="5" s="1"/>
  <c r="AN111" i="7" s="1"/>
  <c r="AP117" i="1" s="1"/>
  <c r="S67" i="29"/>
  <c r="T122" i="5" s="1"/>
  <c r="AI67" i="29"/>
  <c r="AJ122" i="5" s="1"/>
  <c r="AJ118" i="7" s="1"/>
  <c r="AL103" i="1" s="1"/>
  <c r="N68" i="29"/>
  <c r="O54" i="5" s="1"/>
  <c r="AD68" i="29"/>
  <c r="AE54" i="5" s="1"/>
  <c r="AE50" i="7" s="1"/>
  <c r="AG41" i="1" s="1"/>
  <c r="AT68" i="29"/>
  <c r="AU54" i="5" s="1"/>
  <c r="I69" i="29"/>
  <c r="J55" i="5" s="1"/>
  <c r="AZ70" i="29"/>
  <c r="BA94" i="5" s="1"/>
  <c r="BA90" i="7" s="1"/>
  <c r="BC56" i="1" s="1"/>
  <c r="BA73" i="29"/>
  <c r="BB57" i="5" s="1"/>
  <c r="BB53" i="7" s="1"/>
  <c r="BD52" i="1" s="1"/>
  <c r="P74" i="29"/>
  <c r="Q114" i="5" s="1"/>
  <c r="AA75" i="29"/>
  <c r="AB13" i="5" s="1"/>
  <c r="AB9" i="7" s="1"/>
  <c r="AD89" i="1" s="1"/>
  <c r="AI77" i="29"/>
  <c r="AJ120" i="5" s="1"/>
  <c r="AJ116" i="7" s="1"/>
  <c r="AL113" i="1" s="1"/>
  <c r="AT78" i="29"/>
  <c r="AU60" i="5" s="1"/>
  <c r="N79" i="29"/>
  <c r="O98" i="5" s="1"/>
  <c r="AA81" i="29"/>
  <c r="AB67" i="5" s="1"/>
  <c r="AB63" i="7" s="1"/>
  <c r="AD95" i="1" s="1"/>
  <c r="AM85" i="29"/>
  <c r="S89" i="29"/>
  <c r="T75" i="5" s="1"/>
  <c r="T71" i="7" s="1"/>
  <c r="V97" i="1" s="1"/>
  <c r="AD90" i="29"/>
  <c r="AE87" i="5" s="1"/>
  <c r="AE83" i="7" s="1"/>
  <c r="AG27" i="1" s="1"/>
  <c r="I91" i="29"/>
  <c r="J70" i="5" s="1"/>
  <c r="AZ92" i="29"/>
  <c r="BA79" i="5" s="1"/>
  <c r="BA75" i="7" s="1"/>
  <c r="BC86" i="1" s="1"/>
  <c r="BA95" i="29"/>
  <c r="BB80" i="5" s="1"/>
  <c r="BB76" i="7" s="1"/>
  <c r="BD93" i="1" s="1"/>
  <c r="W101" i="29"/>
  <c r="X89" i="5" s="1"/>
  <c r="AI105" i="29"/>
  <c r="AJ92" i="5" s="1"/>
  <c r="AJ88" i="7" s="1"/>
  <c r="AL6" i="1" s="1"/>
  <c r="N106" i="29"/>
  <c r="O95" i="5" s="1"/>
  <c r="AT106" i="29"/>
  <c r="AU95" i="5" s="1"/>
  <c r="S109" i="29"/>
  <c r="T99" i="5" s="1"/>
  <c r="BA42" i="29"/>
  <c r="BB30" i="5" s="1"/>
  <c r="BB26" i="7" s="1"/>
  <c r="BD3" i="1" s="1"/>
  <c r="AA44" i="29"/>
  <c r="AB31" i="5" s="1"/>
  <c r="AB27" i="7" s="1"/>
  <c r="AD69" i="1" s="1"/>
  <c r="W48" i="29"/>
  <c r="X108" i="5" s="1"/>
  <c r="AM48" i="29"/>
  <c r="AN108" i="5" s="1"/>
  <c r="AN104" i="7" s="1"/>
  <c r="AP105" i="1" s="1"/>
  <c r="S52" i="29"/>
  <c r="T113" i="5" s="1"/>
  <c r="AI52" i="29"/>
  <c r="AJ113" i="5" s="1"/>
  <c r="AJ109" i="7" s="1"/>
  <c r="AL111" i="1" s="1"/>
  <c r="N53" i="29"/>
  <c r="O39" i="5" s="1"/>
  <c r="AD53" i="29"/>
  <c r="AE39" i="5" s="1"/>
  <c r="AE35" i="7" s="1"/>
  <c r="AG22" i="1" s="1"/>
  <c r="AT53" i="29"/>
  <c r="AU39" i="5" s="1"/>
  <c r="I54" i="29"/>
  <c r="J38" i="5" s="1"/>
  <c r="AZ55" i="29"/>
  <c r="BA58" i="29"/>
  <c r="BB42" i="5" s="1"/>
  <c r="BB38" i="7" s="1"/>
  <c r="BD70" i="1" s="1"/>
  <c r="AA60" i="29"/>
  <c r="AB43" i="5" s="1"/>
  <c r="AB39" i="7" s="1"/>
  <c r="AD48" i="1" s="1"/>
  <c r="AQ60" i="29"/>
  <c r="AR43" i="5" s="1"/>
  <c r="AR39" i="7" s="1"/>
  <c r="AT48" i="1" s="1"/>
  <c r="W64" i="29"/>
  <c r="X102" i="5" s="1"/>
  <c r="X98" i="7" s="1"/>
  <c r="Z80" i="1" s="1"/>
  <c r="AM64" i="29"/>
  <c r="AN102" i="5" s="1"/>
  <c r="AN98" i="7" s="1"/>
  <c r="AP80" i="1" s="1"/>
  <c r="S68" i="29"/>
  <c r="T54" i="5" s="1"/>
  <c r="T50" i="7" s="1"/>
  <c r="V41" i="1" s="1"/>
  <c r="AI68" i="29"/>
  <c r="AJ54" i="5" s="1"/>
  <c r="AJ50" i="7" s="1"/>
  <c r="AL41" i="1" s="1"/>
  <c r="N69" i="29"/>
  <c r="O55" i="5" s="1"/>
  <c r="AD69" i="29"/>
  <c r="AE55" i="5" s="1"/>
  <c r="AE51" i="7" s="1"/>
  <c r="AG34" i="1" s="1"/>
  <c r="AT69" i="29"/>
  <c r="AU55" i="5" s="1"/>
  <c r="I70" i="29"/>
  <c r="J94" i="5" s="1"/>
  <c r="AZ71" i="29"/>
  <c r="BA56" i="5" s="1"/>
  <c r="BA52" i="7" s="1"/>
  <c r="BC92" i="1" s="1"/>
  <c r="BA74" i="29"/>
  <c r="BB114" i="5" s="1"/>
  <c r="BB110" i="7" s="1"/>
  <c r="BD119" i="1" s="1"/>
  <c r="AA76" i="29"/>
  <c r="AB116" i="5" s="1"/>
  <c r="AB112" i="7" s="1"/>
  <c r="AD118" i="1" s="1"/>
  <c r="BA78" i="29"/>
  <c r="BB60" i="5" s="1"/>
  <c r="BB56" i="7" s="1"/>
  <c r="BD88" i="1" s="1"/>
  <c r="O82" i="29"/>
  <c r="P44" i="5" s="1"/>
  <c r="P40" i="7" s="1"/>
  <c r="R53" i="1" s="1"/>
  <c r="AA86" i="29"/>
  <c r="AB36" i="5" s="1"/>
  <c r="AB32" i="7" s="1"/>
  <c r="AD24" i="1" s="1"/>
  <c r="AM90" i="29"/>
  <c r="AN87" i="5" s="1"/>
  <c r="AN83" i="7" s="1"/>
  <c r="AP27" i="1" s="1"/>
  <c r="AN93" i="29"/>
  <c r="AO53" i="5" s="1"/>
  <c r="AO49" i="7" s="1"/>
  <c r="AQ12" i="1" s="1"/>
  <c r="S94" i="29"/>
  <c r="T66" i="5" s="1"/>
  <c r="T62" i="7" s="1"/>
  <c r="V81" i="1" s="1"/>
  <c r="AD95" i="29"/>
  <c r="AE80" i="5" s="1"/>
  <c r="I96" i="29"/>
  <c r="J82" i="5" s="1"/>
  <c r="AZ97" i="29"/>
  <c r="BA83" i="5" s="1"/>
  <c r="BA79" i="7" s="1"/>
  <c r="BC62" i="1" s="1"/>
  <c r="AE98" i="29"/>
  <c r="AF85" i="5" s="1"/>
  <c r="AF81" i="7" s="1"/>
  <c r="AH63" i="1" s="1"/>
  <c r="BA100" i="29"/>
  <c r="BB88" i="5" s="1"/>
  <c r="BB84" i="7" s="1"/>
  <c r="BD82" i="1" s="1"/>
  <c r="W106" i="29"/>
  <c r="X95" i="5" s="1"/>
  <c r="AE109" i="29"/>
  <c r="AF99" i="5" s="1"/>
  <c r="AF95" i="7" s="1"/>
  <c r="AH8" i="1" s="1"/>
  <c r="AZ111" i="29"/>
  <c r="BA100" i="5" s="1"/>
  <c r="BA96" i="7" s="1"/>
  <c r="BC37" i="1" s="1"/>
  <c r="R114" i="28"/>
  <c r="R35" i="29" s="1"/>
  <c r="S37" i="5" s="1"/>
  <c r="S33" i="7" s="1"/>
  <c r="U31" i="1" s="1"/>
  <c r="AH114" i="28"/>
  <c r="AH31" i="29" s="1"/>
  <c r="AI78" i="5" s="1"/>
  <c r="AI74" i="7" s="1"/>
  <c r="AK71" i="1" s="1"/>
  <c r="AX114" i="28"/>
  <c r="AX23" i="29" s="1"/>
  <c r="AY40" i="5" s="1"/>
  <c r="AY36" i="7" s="1"/>
  <c r="BA21" i="1" s="1"/>
  <c r="S5" i="29"/>
  <c r="T52" i="5" s="1"/>
  <c r="T48" i="7" s="1"/>
  <c r="V36" i="1" s="1"/>
  <c r="AI5" i="29"/>
  <c r="AJ52" i="5" s="1"/>
  <c r="AJ48" i="7" s="1"/>
  <c r="AL36" i="1" s="1"/>
  <c r="N6" i="29"/>
  <c r="O65" i="5" s="1"/>
  <c r="AD6" i="29"/>
  <c r="AE65" i="5" s="1"/>
  <c r="AE61" i="7" s="1"/>
  <c r="AG79" i="1" s="1"/>
  <c r="AT6" i="29"/>
  <c r="AU65" i="5" s="1"/>
  <c r="I7" i="29"/>
  <c r="J8" i="5" s="1"/>
  <c r="AZ8" i="29"/>
  <c r="BA106" i="5" s="1"/>
  <c r="BA102" i="7" s="1"/>
  <c r="BC116" i="1" s="1"/>
  <c r="BA11" i="29"/>
  <c r="BB10" i="5" s="1"/>
  <c r="BB6" i="7" s="1"/>
  <c r="BD91" i="1" s="1"/>
  <c r="P12" i="29"/>
  <c r="AA13" i="29"/>
  <c r="AB12" i="5" s="1"/>
  <c r="AB8" i="7" s="1"/>
  <c r="AD4" i="1" s="1"/>
  <c r="AQ13" i="29"/>
  <c r="AR12" i="5" s="1"/>
  <c r="AR8" i="7" s="1"/>
  <c r="AT4" i="1" s="1"/>
  <c r="W17" i="29"/>
  <c r="X17" i="5" s="1"/>
  <c r="X13" i="7" s="1"/>
  <c r="Z42" i="1" s="1"/>
  <c r="AM17" i="29"/>
  <c r="AN17" i="5" s="1"/>
  <c r="AN13" i="7" s="1"/>
  <c r="AP42" i="1" s="1"/>
  <c r="S21" i="29"/>
  <c r="T21" i="5" s="1"/>
  <c r="T17" i="7" s="1"/>
  <c r="V14" i="1" s="1"/>
  <c r="AI21" i="29"/>
  <c r="AJ21" i="5" s="1"/>
  <c r="AJ17" i="7" s="1"/>
  <c r="AL14" i="1" s="1"/>
  <c r="N22" i="29"/>
  <c r="O22" i="5" s="1"/>
  <c r="AD22" i="29"/>
  <c r="AE22" i="5" s="1"/>
  <c r="AE18" i="7" s="1"/>
  <c r="AG61" i="1" s="1"/>
  <c r="AT22" i="29"/>
  <c r="AU22" i="5" s="1"/>
  <c r="I23" i="29"/>
  <c r="J40" i="5" s="1"/>
  <c r="AZ24" i="29"/>
  <c r="BA69" i="5" s="1"/>
  <c r="BA65" i="7" s="1"/>
  <c r="BC84" i="1" s="1"/>
  <c r="BA27" i="29"/>
  <c r="BB112" i="5" s="1"/>
  <c r="P28" i="29"/>
  <c r="Q23" i="5" s="1"/>
  <c r="AA29" i="29"/>
  <c r="AB24" i="5" s="1"/>
  <c r="AB20" i="7" s="1"/>
  <c r="AD10" i="1" s="1"/>
  <c r="Q31" i="29"/>
  <c r="R78" i="5" s="1"/>
  <c r="R74" i="7" s="1"/>
  <c r="T71" i="1" s="1"/>
  <c r="W33" i="29"/>
  <c r="X26" i="5" s="1"/>
  <c r="AM33" i="29"/>
  <c r="AN26" i="5" s="1"/>
  <c r="AN22" i="7" s="1"/>
  <c r="AP94" i="1" s="1"/>
  <c r="AH34" i="29"/>
  <c r="AI25" i="5" s="1"/>
  <c r="M35" i="29"/>
  <c r="N37" i="5" s="1"/>
  <c r="N33" i="7" s="1"/>
  <c r="P31" i="1" s="1"/>
  <c r="S37" i="29"/>
  <c r="T76" i="5" s="1"/>
  <c r="T72" i="7" s="1"/>
  <c r="V30" i="1" s="1"/>
  <c r="AI37" i="29"/>
  <c r="AJ76" i="5" s="1"/>
  <c r="AJ72" i="7" s="1"/>
  <c r="AL30" i="1" s="1"/>
  <c r="N38" i="29"/>
  <c r="O63" i="5" s="1"/>
  <c r="AD38" i="29"/>
  <c r="AE63" i="5" s="1"/>
  <c r="AE59" i="7" s="1"/>
  <c r="AG28" i="1" s="1"/>
  <c r="AT38" i="29"/>
  <c r="AU63" i="5" s="1"/>
  <c r="I39" i="29"/>
  <c r="J28" i="5" s="1"/>
  <c r="AZ40" i="29"/>
  <c r="BA29" i="5" s="1"/>
  <c r="BA25" i="7" s="1"/>
  <c r="BC50" i="1" s="1"/>
  <c r="BA43" i="29"/>
  <c r="BB110" i="5" s="1"/>
  <c r="BB106" i="7" s="1"/>
  <c r="BD112" i="1" s="1"/>
  <c r="P44" i="29"/>
  <c r="Q31" i="5" s="1"/>
  <c r="AV44" i="29"/>
  <c r="AW31" i="5" s="1"/>
  <c r="AW27" i="7" s="1"/>
  <c r="AY69" i="1" s="1"/>
  <c r="AA45" i="29"/>
  <c r="AB32" i="5" s="1"/>
  <c r="AB28" i="7" s="1"/>
  <c r="AD20" i="1" s="1"/>
  <c r="AR48" i="29"/>
  <c r="AS108" i="5" s="1"/>
  <c r="W49" i="29"/>
  <c r="X62" i="5" s="1"/>
  <c r="AM49" i="29"/>
  <c r="AN62" i="5" s="1"/>
  <c r="AN58" i="7" s="1"/>
  <c r="AP85" i="1" s="1"/>
  <c r="R50" i="29"/>
  <c r="S71" i="5" s="1"/>
  <c r="S67" i="7" s="1"/>
  <c r="U46" i="1" s="1"/>
  <c r="AN52" i="29"/>
  <c r="AO113" i="5" s="1"/>
  <c r="AO109" i="7" s="1"/>
  <c r="AQ111" i="1" s="1"/>
  <c r="S53" i="29"/>
  <c r="T39" i="5" s="1"/>
  <c r="T35" i="7" s="1"/>
  <c r="V22" i="1" s="1"/>
  <c r="AI53" i="29"/>
  <c r="AJ39" i="5" s="1"/>
  <c r="AJ35" i="7" s="1"/>
  <c r="AL22" i="1" s="1"/>
  <c r="N54" i="29"/>
  <c r="O38" i="5" s="1"/>
  <c r="AD54" i="29"/>
  <c r="AE38" i="5" s="1"/>
  <c r="AE34" i="7" s="1"/>
  <c r="AG64" i="1" s="1"/>
  <c r="AT54" i="29"/>
  <c r="AU38" i="5" s="1"/>
  <c r="I55" i="29"/>
  <c r="AZ56" i="29"/>
  <c r="BA111" i="5" s="1"/>
  <c r="BA107" i="7" s="1"/>
  <c r="BC120" i="1" s="1"/>
  <c r="AE57" i="29"/>
  <c r="AF41" i="5" s="1"/>
  <c r="AF37" i="7" s="1"/>
  <c r="AH35" i="1" s="1"/>
  <c r="BA59" i="29"/>
  <c r="BB121" i="5" s="1"/>
  <c r="BB117" i="7" s="1"/>
  <c r="BD114" i="1" s="1"/>
  <c r="P60" i="29"/>
  <c r="Q43" i="5" s="1"/>
  <c r="AA61" i="29"/>
  <c r="AB45" i="5" s="1"/>
  <c r="AB41" i="7" s="1"/>
  <c r="AD68" i="1" s="1"/>
  <c r="AQ61" i="29"/>
  <c r="AR45" i="5" s="1"/>
  <c r="AR41" i="7" s="1"/>
  <c r="AT68" i="1" s="1"/>
  <c r="W65" i="29"/>
  <c r="X73" i="5" s="1"/>
  <c r="AM65" i="29"/>
  <c r="AN73" i="5" s="1"/>
  <c r="AN69" i="7" s="1"/>
  <c r="AP51" i="1" s="1"/>
  <c r="AH66" i="29"/>
  <c r="AI27" i="5" s="1"/>
  <c r="S69" i="29"/>
  <c r="T55" i="5" s="1"/>
  <c r="T51" i="7" s="1"/>
  <c r="V34" i="1" s="1"/>
  <c r="AI69" i="29"/>
  <c r="AJ55" i="5" s="1"/>
  <c r="AJ51" i="7" s="1"/>
  <c r="AL34" i="1" s="1"/>
  <c r="N70" i="29"/>
  <c r="O94" i="5" s="1"/>
  <c r="AD70" i="29"/>
  <c r="AE94" i="5" s="1"/>
  <c r="AT70" i="29"/>
  <c r="AU94" i="5" s="1"/>
  <c r="I71" i="29"/>
  <c r="J56" i="5" s="1"/>
  <c r="AZ72" i="29"/>
  <c r="BA117" i="5" s="1"/>
  <c r="BA113" i="7" s="1"/>
  <c r="BC110" i="1" s="1"/>
  <c r="O73" i="29"/>
  <c r="P57" i="5" s="1"/>
  <c r="P53" i="7" s="1"/>
  <c r="R52" i="1" s="1"/>
  <c r="BA75" i="29"/>
  <c r="BB13" i="5" s="1"/>
  <c r="BB9" i="7" s="1"/>
  <c r="BD89" i="1" s="1"/>
  <c r="P76" i="29"/>
  <c r="Q116" i="5" s="1"/>
  <c r="AA77" i="29"/>
  <c r="AB120" i="5" s="1"/>
  <c r="AB116" i="7" s="1"/>
  <c r="AD113" i="1" s="1"/>
  <c r="AM80" i="29"/>
  <c r="AN77" i="5" s="1"/>
  <c r="AN73" i="7" s="1"/>
  <c r="AP65" i="1" s="1"/>
  <c r="P84" i="29"/>
  <c r="AA85" i="29"/>
  <c r="AM89" i="29"/>
  <c r="AN75" i="5" s="1"/>
  <c r="AN71" i="7" s="1"/>
  <c r="AP97" i="1" s="1"/>
  <c r="R90" i="29"/>
  <c r="S87" i="5" s="1"/>
  <c r="S83" i="7" s="1"/>
  <c r="U27" i="1" s="1"/>
  <c r="AN92" i="29"/>
  <c r="AO79" i="5" s="1"/>
  <c r="AO75" i="7" s="1"/>
  <c r="AQ86" i="1" s="1"/>
  <c r="S93" i="29"/>
  <c r="T53" i="5" s="1"/>
  <c r="T49" i="7" s="1"/>
  <c r="V12" i="1" s="1"/>
  <c r="AD94" i="29"/>
  <c r="AE66" i="5" s="1"/>
  <c r="AE62" i="7" s="1"/>
  <c r="AG81" i="1" s="1"/>
  <c r="I95" i="29"/>
  <c r="J80" i="5" s="1"/>
  <c r="J76" i="7" s="1"/>
  <c r="L93" i="1" s="1"/>
  <c r="AZ96" i="29"/>
  <c r="BA82" i="5" s="1"/>
  <c r="BA78" i="7" s="1"/>
  <c r="BC59" i="1" s="1"/>
  <c r="AE97" i="29"/>
  <c r="AF83" i="5" s="1"/>
  <c r="AF79" i="7" s="1"/>
  <c r="AH62" i="1" s="1"/>
  <c r="BA99" i="29"/>
  <c r="BB118" i="5" s="1"/>
  <c r="BB114" i="7" s="1"/>
  <c r="BD122" i="1" s="1"/>
  <c r="AQ101" i="29"/>
  <c r="AR89" i="5" s="1"/>
  <c r="AR85" i="7" s="1"/>
  <c r="AT77" i="1" s="1"/>
  <c r="W105" i="29"/>
  <c r="X92" i="5" s="1"/>
  <c r="X88" i="7" s="1"/>
  <c r="Z6" i="1" s="1"/>
  <c r="I111" i="29"/>
  <c r="J100" i="5" s="1"/>
  <c r="BA77" i="29"/>
  <c r="BB120" i="5" s="1"/>
  <c r="BB116" i="7" s="1"/>
  <c r="BD113" i="1" s="1"/>
  <c r="P78" i="29"/>
  <c r="Q60" i="5" s="1"/>
  <c r="Q56" i="7" s="1"/>
  <c r="S88" i="1" s="1"/>
  <c r="AA79" i="29"/>
  <c r="AB98" i="5" s="1"/>
  <c r="AB94" i="7" s="1"/>
  <c r="AD66" i="1" s="1"/>
  <c r="AQ79" i="29"/>
  <c r="AR98" i="5" s="1"/>
  <c r="AR94" i="7" s="1"/>
  <c r="AT66" i="1" s="1"/>
  <c r="W83" i="29"/>
  <c r="X96" i="5" s="1"/>
  <c r="X92" i="7" s="1"/>
  <c r="Z17" i="1" s="1"/>
  <c r="AM83" i="29"/>
  <c r="AN96" i="5" s="1"/>
  <c r="AN92" i="7" s="1"/>
  <c r="AP17" i="1" s="1"/>
  <c r="S87" i="29"/>
  <c r="T72" i="5" s="1"/>
  <c r="T68" i="7" s="1"/>
  <c r="V76" i="1" s="1"/>
  <c r="AI87" i="29"/>
  <c r="AJ72" i="5" s="1"/>
  <c r="AJ68" i="7" s="1"/>
  <c r="AL76" i="1" s="1"/>
  <c r="N88" i="29"/>
  <c r="O74" i="5" s="1"/>
  <c r="AD88" i="29"/>
  <c r="AE74" i="5" s="1"/>
  <c r="AE70" i="7" s="1"/>
  <c r="AG73" i="1" s="1"/>
  <c r="AT88" i="29"/>
  <c r="AU74" i="5" s="1"/>
  <c r="I89" i="29"/>
  <c r="J75" i="5" s="1"/>
  <c r="AZ90" i="29"/>
  <c r="BA87" i="5" s="1"/>
  <c r="BA83" i="7" s="1"/>
  <c r="BC27" i="1" s="1"/>
  <c r="BA93" i="29"/>
  <c r="BB53" i="5" s="1"/>
  <c r="BB49" i="7" s="1"/>
  <c r="BD12" i="1" s="1"/>
  <c r="P94" i="29"/>
  <c r="Q66" i="5" s="1"/>
  <c r="AA95" i="29"/>
  <c r="AB80" i="5" s="1"/>
  <c r="AB76" i="7" s="1"/>
  <c r="AD93" i="1" s="1"/>
  <c r="AQ95" i="29"/>
  <c r="AR80" i="5" s="1"/>
  <c r="AR76" i="7" s="1"/>
  <c r="AT93" i="1" s="1"/>
  <c r="Q97" i="29"/>
  <c r="R83" i="5" s="1"/>
  <c r="R79" i="7" s="1"/>
  <c r="T62" i="1" s="1"/>
  <c r="W99" i="29"/>
  <c r="X118" i="5" s="1"/>
  <c r="AM99" i="29"/>
  <c r="AN118" i="5" s="1"/>
  <c r="AN114" i="7" s="1"/>
  <c r="AP122" i="1" s="1"/>
  <c r="AH100" i="29"/>
  <c r="AI88" i="5" s="1"/>
  <c r="M101" i="29"/>
  <c r="N89" i="5" s="1"/>
  <c r="N85" i="7" s="1"/>
  <c r="P77" i="1" s="1"/>
  <c r="S103" i="29"/>
  <c r="T86" i="5" s="1"/>
  <c r="AI103" i="29"/>
  <c r="AJ86" i="5" s="1"/>
  <c r="AJ82" i="7" s="1"/>
  <c r="AL29" i="1" s="1"/>
  <c r="N104" i="29"/>
  <c r="O90" i="5" s="1"/>
  <c r="AD104" i="29"/>
  <c r="AE90" i="5" s="1"/>
  <c r="AT104" i="29"/>
  <c r="AU90" i="5" s="1"/>
  <c r="AU86" i="7" s="1"/>
  <c r="AW32" i="1" s="1"/>
  <c r="I105" i="29"/>
  <c r="J92" i="5" s="1"/>
  <c r="AZ106" i="29"/>
  <c r="BA95" i="5" s="1"/>
  <c r="BA91" i="7" s="1"/>
  <c r="BC39" i="1" s="1"/>
  <c r="AA109" i="29"/>
  <c r="AB99" i="5" s="1"/>
  <c r="AB95" i="7" s="1"/>
  <c r="AD8" i="1" s="1"/>
  <c r="AI113" i="29"/>
  <c r="AJ101" i="5" s="1"/>
  <c r="AJ97" i="7" s="1"/>
  <c r="AL60" i="1" s="1"/>
  <c r="N81" i="29"/>
  <c r="O67" i="5" s="1"/>
  <c r="AD81" i="29"/>
  <c r="AE67" i="5" s="1"/>
  <c r="AE63" i="7" s="1"/>
  <c r="AG95" i="1" s="1"/>
  <c r="AT81" i="29"/>
  <c r="AU67" i="5" s="1"/>
  <c r="I82" i="29"/>
  <c r="J44" i="5" s="1"/>
  <c r="AJ83" i="29"/>
  <c r="AK96" i="5" s="1"/>
  <c r="AZ83" i="29"/>
  <c r="BA96" i="5" s="1"/>
  <c r="BA92" i="7" s="1"/>
  <c r="BC17" i="1" s="1"/>
  <c r="BA86" i="29"/>
  <c r="BB36" i="5" s="1"/>
  <c r="BB32" i="7" s="1"/>
  <c r="BD24" i="1" s="1"/>
  <c r="P87" i="29"/>
  <c r="Q72" i="5" s="1"/>
  <c r="AA88" i="29"/>
  <c r="AB74" i="5" s="1"/>
  <c r="AB70" i="7" s="1"/>
  <c r="AD73" i="1" s="1"/>
  <c r="Q90" i="29"/>
  <c r="R87" i="5" s="1"/>
  <c r="R83" i="7" s="1"/>
  <c r="T27" i="1" s="1"/>
  <c r="W92" i="29"/>
  <c r="X79" i="5" s="1"/>
  <c r="AM92" i="29"/>
  <c r="AN79" i="5" s="1"/>
  <c r="AN75" i="7" s="1"/>
  <c r="AP86" i="1" s="1"/>
  <c r="AH93" i="29"/>
  <c r="AI53" i="5" s="1"/>
  <c r="M94" i="29"/>
  <c r="N66" i="5" s="1"/>
  <c r="N62" i="7" s="1"/>
  <c r="P81" i="1" s="1"/>
  <c r="S96" i="29"/>
  <c r="T82" i="5" s="1"/>
  <c r="T78" i="7" s="1"/>
  <c r="V59" i="1" s="1"/>
  <c r="AI96" i="29"/>
  <c r="AJ82" i="5" s="1"/>
  <c r="AJ78" i="7" s="1"/>
  <c r="AL59" i="1" s="1"/>
  <c r="N97" i="29"/>
  <c r="O83" i="5" s="1"/>
  <c r="AD97" i="29"/>
  <c r="AE83" i="5" s="1"/>
  <c r="AE79" i="7" s="1"/>
  <c r="AG62" i="1" s="1"/>
  <c r="AT97" i="29"/>
  <c r="AU83" i="5" s="1"/>
  <c r="AU79" i="7" s="1"/>
  <c r="AW62" i="1" s="1"/>
  <c r="I98" i="29"/>
  <c r="J85" i="5" s="1"/>
  <c r="AZ99" i="29"/>
  <c r="BA118" i="5" s="1"/>
  <c r="BA114" i="7" s="1"/>
  <c r="BC122" i="1" s="1"/>
  <c r="BA102" i="29"/>
  <c r="BB119" i="5" s="1"/>
  <c r="BB115" i="7" s="1"/>
  <c r="BD108" i="1" s="1"/>
  <c r="P103" i="29"/>
  <c r="Q86" i="5" s="1"/>
  <c r="AV103" i="29"/>
  <c r="AW86" i="5" s="1"/>
  <c r="AW82" i="7" s="1"/>
  <c r="AY29" i="1" s="1"/>
  <c r="AA104" i="29"/>
  <c r="AB90" i="5" s="1"/>
  <c r="AB86" i="7" s="1"/>
  <c r="AD32" i="1" s="1"/>
  <c r="AQ104" i="29"/>
  <c r="AR90" i="5" s="1"/>
  <c r="AR86" i="7" s="1"/>
  <c r="AT32" i="1" s="1"/>
  <c r="AR107" i="29"/>
  <c r="AS64" i="5" s="1"/>
  <c r="W108" i="29"/>
  <c r="X61" i="5" s="1"/>
  <c r="AM108" i="29"/>
  <c r="AN61" i="5" s="1"/>
  <c r="AN57" i="7" s="1"/>
  <c r="AP54" i="1" s="1"/>
  <c r="W109" i="29"/>
  <c r="X99" i="5" s="1"/>
  <c r="X95" i="7" s="1"/>
  <c r="Z8" i="1" s="1"/>
  <c r="AN111" i="29"/>
  <c r="AO100" i="5" s="1"/>
  <c r="AO96" i="7" s="1"/>
  <c r="AQ37" i="1" s="1"/>
  <c r="S112" i="29"/>
  <c r="T103" i="5" s="1"/>
  <c r="T99" i="7" s="1"/>
  <c r="V18" i="1" s="1"/>
  <c r="AD113" i="29"/>
  <c r="AE101" i="5" s="1"/>
  <c r="AE97" i="7" s="1"/>
  <c r="AG60" i="1" s="1"/>
  <c r="AN109" i="29"/>
  <c r="AO99" i="5" s="1"/>
  <c r="AO95" i="7" s="1"/>
  <c r="AQ8" i="1" s="1"/>
  <c r="S110" i="29"/>
  <c r="T97" i="5" s="1"/>
  <c r="AI110" i="29"/>
  <c r="AJ97" i="5" s="1"/>
  <c r="AJ93" i="7" s="1"/>
  <c r="AL75" i="1" s="1"/>
  <c r="N111" i="29"/>
  <c r="O100" i="5" s="1"/>
  <c r="AD111" i="29"/>
  <c r="AE100" i="5" s="1"/>
  <c r="AE96" i="7" s="1"/>
  <c r="AG37" i="1" s="1"/>
  <c r="AT111" i="29"/>
  <c r="AU100" i="5" s="1"/>
  <c r="I112" i="29"/>
  <c r="J103" i="5" s="1"/>
  <c r="J99" i="7" s="1"/>
  <c r="L18" i="1" s="1"/>
  <c r="AZ113" i="29"/>
  <c r="BA101" i="5" s="1"/>
  <c r="BA97" i="7" s="1"/>
  <c r="BC60" i="1" s="1"/>
  <c r="AR110" i="29"/>
  <c r="AS97" i="5" s="1"/>
  <c r="W111" i="29"/>
  <c r="X100" i="5" s="1"/>
  <c r="AM111" i="29"/>
  <c r="AN100" i="5" s="1"/>
  <c r="AN96" i="7" s="1"/>
  <c r="AP37" i="1" s="1"/>
  <c r="R112" i="29"/>
  <c r="S103" i="5" s="1"/>
  <c r="S99" i="7" s="1"/>
  <c r="U18" i="1" s="1"/>
  <c r="AH112" i="29"/>
  <c r="AI103" i="5" s="1"/>
  <c r="AT23" i="4"/>
  <c r="AT23" i="20" s="1"/>
  <c r="AP48" i="4"/>
  <c r="AP48" i="20" s="1"/>
  <c r="AI31" i="4"/>
  <c r="AI31" i="20" s="1"/>
  <c r="J23" i="4"/>
  <c r="J23" i="20" s="1"/>
  <c r="AC89" i="7"/>
  <c r="AE100" i="1" s="1"/>
  <c r="AC54" i="7"/>
  <c r="AE98" i="1" s="1"/>
  <c r="AC42" i="7"/>
  <c r="AE44" i="1" s="1"/>
  <c r="AC14" i="7"/>
  <c r="AE96" i="1" s="1"/>
  <c r="AC2" i="7"/>
  <c r="I89" i="7"/>
  <c r="K100" i="1" s="1"/>
  <c r="I27" i="7"/>
  <c r="K69" i="1" s="1"/>
  <c r="I41" i="7"/>
  <c r="K68" i="1" s="1"/>
  <c r="I19" i="7"/>
  <c r="K47" i="1" s="1"/>
  <c r="I54" i="7"/>
  <c r="K98" i="1" s="1"/>
  <c r="I42" i="7"/>
  <c r="K44" i="1" s="1"/>
  <c r="I22" i="7"/>
  <c r="K94" i="1" s="1"/>
  <c r="I14" i="7"/>
  <c r="K96" i="1" s="1"/>
  <c r="I2" i="7"/>
  <c r="AW89" i="7"/>
  <c r="AY100" i="1" s="1"/>
  <c r="AW63" i="7"/>
  <c r="AY95" i="1" s="1"/>
  <c r="AW31" i="7"/>
  <c r="AY45" i="1" s="1"/>
  <c r="AW88" i="7"/>
  <c r="AY6" i="1" s="1"/>
  <c r="AW44" i="7"/>
  <c r="AY57" i="1" s="1"/>
  <c r="AW42" i="7"/>
  <c r="AY44" i="1" s="1"/>
  <c r="AW54" i="7"/>
  <c r="AY98" i="1" s="1"/>
  <c r="AW8" i="7"/>
  <c r="AY4" i="1" s="1"/>
  <c r="AW80" i="7"/>
  <c r="AY72" i="1" s="1"/>
  <c r="AW50" i="7"/>
  <c r="AY41" i="1" s="1"/>
  <c r="AW14" i="7"/>
  <c r="AY96" i="1" s="1"/>
  <c r="AW2" i="7"/>
  <c r="AI23" i="4"/>
  <c r="AI23" i="20" s="1"/>
  <c r="B8" i="4"/>
  <c r="F40" i="4"/>
  <c r="F40" i="20" s="1"/>
  <c r="AT47" i="4"/>
  <c r="AT47" i="20" s="1"/>
  <c r="F23" i="4"/>
  <c r="F23" i="20" s="1"/>
  <c r="AH48" i="4"/>
  <c r="AH48" i="20" s="1"/>
  <c r="R20" i="4"/>
  <c r="R20" i="20" s="1"/>
  <c r="AX12" i="4"/>
  <c r="AX12" i="20" s="1"/>
  <c r="B10" i="4"/>
  <c r="AX42" i="4"/>
  <c r="R48" i="4"/>
  <c r="R48" i="20" s="1"/>
  <c r="AX40" i="4"/>
  <c r="AX40" i="20" s="1"/>
  <c r="T25" i="4"/>
  <c r="T25" i="20" s="1"/>
  <c r="W25" i="4"/>
  <c r="W25" i="20" s="1"/>
  <c r="AF25" i="4"/>
  <c r="AF25" i="20" s="1"/>
  <c r="AC25" i="4"/>
  <c r="AC25" i="20" s="1"/>
  <c r="L25" i="4"/>
  <c r="L25" i="20" s="1"/>
  <c r="R25" i="4"/>
  <c r="R25" i="20" s="1"/>
  <c r="AO25" i="4"/>
  <c r="AO25" i="20" s="1"/>
  <c r="X25" i="4"/>
  <c r="X25" i="20" s="1"/>
  <c r="AT25" i="4"/>
  <c r="AT25" i="20" s="1"/>
  <c r="Y25" i="4"/>
  <c r="AK25" i="4"/>
  <c r="AK25" i="20" s="1"/>
  <c r="D25" i="4"/>
  <c r="D25" i="20" s="1"/>
  <c r="AW25" i="4"/>
  <c r="AW25" i="20" s="1"/>
  <c r="P25" i="4"/>
  <c r="P25" i="20" s="1"/>
  <c r="AU25" i="4"/>
  <c r="AU25" i="20" s="1"/>
  <c r="M25" i="4"/>
  <c r="M25" i="20" s="1"/>
  <c r="F25" i="4"/>
  <c r="F25" i="20" s="1"/>
  <c r="U25" i="4"/>
  <c r="U25" i="20" s="1"/>
  <c r="AZ25" i="4"/>
  <c r="AZ25" i="20" s="1"/>
  <c r="AG25" i="4"/>
  <c r="AG25" i="20" s="1"/>
  <c r="O25" i="4"/>
  <c r="O25" i="20" s="1"/>
  <c r="AR25" i="4"/>
  <c r="AR25" i="20" s="1"/>
  <c r="AM25" i="4"/>
  <c r="AM25" i="20" s="1"/>
  <c r="AX25" i="4"/>
  <c r="AX25" i="20" s="1"/>
  <c r="I25" i="4"/>
  <c r="I25" i="20" s="1"/>
  <c r="AE25" i="4"/>
  <c r="AE25" i="20" s="1"/>
  <c r="AN25" i="4"/>
  <c r="AN25" i="20" s="1"/>
  <c r="E25" i="4"/>
  <c r="E25" i="20" s="1"/>
  <c r="AJ25" i="4"/>
  <c r="AJ25" i="20" s="1"/>
  <c r="Q25" i="4"/>
  <c r="Q25" i="20" s="1"/>
  <c r="AV25" i="4"/>
  <c r="AV25" i="20" s="1"/>
  <c r="AS25" i="4"/>
  <c r="AS25" i="20" s="1"/>
  <c r="AB25" i="4"/>
  <c r="AB25" i="20" s="1"/>
  <c r="G25" i="4"/>
  <c r="G25" i="20" s="1"/>
  <c r="AH25" i="4"/>
  <c r="AH25" i="20" s="1"/>
  <c r="H25" i="4"/>
  <c r="H25" i="20" s="1"/>
  <c r="AH42" i="4"/>
  <c r="AK26" i="4"/>
  <c r="AK26" i="20" s="1"/>
  <c r="E26" i="4"/>
  <c r="E26" i="20" s="1"/>
  <c r="AB26" i="4"/>
  <c r="AB26" i="20" s="1"/>
  <c r="AD26" i="4"/>
  <c r="AD26" i="20" s="1"/>
  <c r="AZ26" i="4"/>
  <c r="AZ26" i="20" s="1"/>
  <c r="T26" i="4"/>
  <c r="T26" i="20" s="1"/>
  <c r="Y26" i="4"/>
  <c r="Y26" i="20" s="1"/>
  <c r="AI26" i="4"/>
  <c r="AI26" i="20" s="1"/>
  <c r="C26" i="4"/>
  <c r="C26" i="20" s="1"/>
  <c r="M26" i="4"/>
  <c r="M26" i="20" s="1"/>
  <c r="AM26" i="4"/>
  <c r="AM26" i="20" s="1"/>
  <c r="G26" i="4"/>
  <c r="G26" i="20" s="1"/>
  <c r="N26" i="4"/>
  <c r="N26" i="20" s="1"/>
  <c r="AG26" i="4"/>
  <c r="AG26" i="20" s="1"/>
  <c r="AN26" i="4"/>
  <c r="AN26" i="20" s="1"/>
  <c r="H26" i="4"/>
  <c r="H26" i="20" s="1"/>
  <c r="AQ26" i="4"/>
  <c r="AQ26" i="20" s="1"/>
  <c r="K26" i="4"/>
  <c r="K26" i="20" s="1"/>
  <c r="AS26" i="4"/>
  <c r="AS26" i="20" s="1"/>
  <c r="U26" i="4"/>
  <c r="U26" i="20" s="1"/>
  <c r="AR26" i="4"/>
  <c r="AR26" i="20" s="1"/>
  <c r="L26" i="4"/>
  <c r="L26" i="20" s="1"/>
  <c r="AJ26" i="4"/>
  <c r="AJ26" i="20" s="1"/>
  <c r="D26" i="4"/>
  <c r="D26" i="20" s="1"/>
  <c r="AO26" i="4"/>
  <c r="AO26" i="20" s="1"/>
  <c r="I26" i="4"/>
  <c r="I26" i="20" s="1"/>
  <c r="AY26" i="4"/>
  <c r="AY26" i="20" s="1"/>
  <c r="S26" i="4"/>
  <c r="S26" i="20" s="1"/>
  <c r="P26" i="4"/>
  <c r="P26" i="20" s="1"/>
  <c r="AF26" i="4"/>
  <c r="AF26" i="20" s="1"/>
  <c r="AE26" i="4"/>
  <c r="AE26" i="20" s="1"/>
  <c r="AT26" i="4"/>
  <c r="AT26" i="20" s="1"/>
  <c r="AW26" i="4"/>
  <c r="AW26" i="20" s="1"/>
  <c r="Q26" i="4"/>
  <c r="Q26" i="20" s="1"/>
  <c r="X26" i="4"/>
  <c r="X26" i="20" s="1"/>
  <c r="AA26" i="4"/>
  <c r="AA26" i="20" s="1"/>
  <c r="AC26" i="4"/>
  <c r="AC26" i="20" s="1"/>
  <c r="W26" i="4"/>
  <c r="W26" i="20" s="1"/>
  <c r="AV26" i="4"/>
  <c r="AV26" i="20" s="1"/>
  <c r="R38" i="4"/>
  <c r="R38" i="20" s="1"/>
  <c r="N99" i="1"/>
  <c r="J99" i="1"/>
  <c r="K89" i="7"/>
  <c r="M100" i="1" s="1"/>
  <c r="K54" i="7"/>
  <c r="M98" i="1" s="1"/>
  <c r="K42" i="7"/>
  <c r="M44" i="1" s="1"/>
  <c r="K14" i="7"/>
  <c r="M96" i="1" s="1"/>
  <c r="K2" i="7"/>
  <c r="AM117" i="7"/>
  <c r="AO114" i="1" s="1"/>
  <c r="AM99" i="7"/>
  <c r="AO18" i="1" s="1"/>
  <c r="AM51" i="7"/>
  <c r="AO34" i="1" s="1"/>
  <c r="AM110" i="7"/>
  <c r="AO119" i="1" s="1"/>
  <c r="AM115" i="7"/>
  <c r="AO108" i="1" s="1"/>
  <c r="AM97" i="7"/>
  <c r="AO60" i="1" s="1"/>
  <c r="AM89" i="7"/>
  <c r="AO100" i="1" s="1"/>
  <c r="AM81" i="7"/>
  <c r="AO63" i="1" s="1"/>
  <c r="AM104" i="7"/>
  <c r="AO105" i="1" s="1"/>
  <c r="AM9" i="7"/>
  <c r="AO89" i="1" s="1"/>
  <c r="AM18" i="7"/>
  <c r="AO61" i="1" s="1"/>
  <c r="AM14" i="7"/>
  <c r="AO96" i="1" s="1"/>
  <c r="AM2" i="7"/>
  <c r="AM62" i="7"/>
  <c r="AO81" i="1" s="1"/>
  <c r="AM54" i="7"/>
  <c r="AO98" i="1" s="1"/>
  <c r="AM15" i="7"/>
  <c r="AO67" i="1" s="1"/>
  <c r="AM42" i="7"/>
  <c r="AO44" i="1" s="1"/>
  <c r="C23" i="4"/>
  <c r="C23" i="20" s="1"/>
  <c r="AA47" i="4"/>
  <c r="AA47" i="20" s="1"/>
  <c r="AA31" i="4"/>
  <c r="AA31" i="20" s="1"/>
  <c r="V32" i="4"/>
  <c r="V32" i="20" s="1"/>
  <c r="F20" i="4"/>
  <c r="F20" i="20" s="1"/>
  <c r="AL12" i="4"/>
  <c r="AL12" i="20" s="1"/>
  <c r="AX38" i="4"/>
  <c r="AX38" i="20" s="1"/>
  <c r="R40" i="4"/>
  <c r="R40" i="20" s="1"/>
  <c r="R22" i="4"/>
  <c r="R22" i="20" s="1"/>
  <c r="B23" i="4"/>
  <c r="B38" i="4"/>
  <c r="AS93" i="7"/>
  <c r="AU75" i="1" s="1"/>
  <c r="AS89" i="7"/>
  <c r="AU100" i="1" s="1"/>
  <c r="AS104" i="7"/>
  <c r="AU105" i="1" s="1"/>
  <c r="AS71" i="7"/>
  <c r="AU97" i="1" s="1"/>
  <c r="AS11" i="7"/>
  <c r="AU38" i="1" s="1"/>
  <c r="AS60" i="7"/>
  <c r="AU90" i="1" s="1"/>
  <c r="AS96" i="7"/>
  <c r="AU37" i="1" s="1"/>
  <c r="AS54" i="7"/>
  <c r="AU98" i="1" s="1"/>
  <c r="AS42" i="7"/>
  <c r="AU44" i="1" s="1"/>
  <c r="AS14" i="7"/>
  <c r="AU96" i="1" s="1"/>
  <c r="AS2" i="7"/>
  <c r="S89" i="7"/>
  <c r="U100" i="1" s="1"/>
  <c r="S85" i="7"/>
  <c r="U77" i="1" s="1"/>
  <c r="S53" i="7"/>
  <c r="U52" i="1" s="1"/>
  <c r="S37" i="7"/>
  <c r="U35" i="1" s="1"/>
  <c r="S54" i="7"/>
  <c r="U98" i="1" s="1"/>
  <c r="S14" i="7"/>
  <c r="U96" i="1" s="1"/>
  <c r="S2" i="7"/>
  <c r="S42" i="7"/>
  <c r="U44" i="1" s="1"/>
  <c r="U5" i="4"/>
  <c r="U5" i="20" s="1"/>
  <c r="D5" i="4"/>
  <c r="D5" i="20" s="1"/>
  <c r="AG5" i="4"/>
  <c r="AG5" i="20" s="1"/>
  <c r="P5" i="4"/>
  <c r="P5" i="20" s="1"/>
  <c r="AR5" i="4"/>
  <c r="AR5" i="20" s="1"/>
  <c r="G5" i="4"/>
  <c r="G5" i="20" s="1"/>
  <c r="I5" i="4"/>
  <c r="I5" i="20" s="1"/>
  <c r="AX5" i="4"/>
  <c r="AX5" i="20" s="1"/>
  <c r="AL5" i="4"/>
  <c r="AL5" i="20" s="1"/>
  <c r="E5" i="4"/>
  <c r="AZ5" i="4"/>
  <c r="AZ5" i="20" s="1"/>
  <c r="AT5" i="4"/>
  <c r="AT5" i="20" s="1"/>
  <c r="Q5" i="4"/>
  <c r="Q5" i="20" s="1"/>
  <c r="AS5" i="4"/>
  <c r="AS5" i="20" s="1"/>
  <c r="AB5" i="4"/>
  <c r="AB5" i="20" s="1"/>
  <c r="F5" i="4"/>
  <c r="F5" i="20" s="1"/>
  <c r="AJ5" i="4"/>
  <c r="AJ5" i="20" s="1"/>
  <c r="W5" i="4"/>
  <c r="W5" i="20" s="1"/>
  <c r="AD5" i="4"/>
  <c r="AD5" i="20" s="1"/>
  <c r="AV5" i="4"/>
  <c r="AV5" i="20" s="1"/>
  <c r="AU5" i="4"/>
  <c r="AU5" i="20" s="1"/>
  <c r="AC5" i="4"/>
  <c r="AC5" i="20" s="1"/>
  <c r="L5" i="4"/>
  <c r="L5" i="20" s="1"/>
  <c r="AO5" i="4"/>
  <c r="AO5" i="20" s="1"/>
  <c r="X5" i="4"/>
  <c r="X5" i="20" s="1"/>
  <c r="R5" i="4"/>
  <c r="R5" i="20" s="1"/>
  <c r="Y5" i="4"/>
  <c r="Y5" i="20" s="1"/>
  <c r="AE5" i="4"/>
  <c r="AE5" i="20" s="1"/>
  <c r="AH5" i="4"/>
  <c r="AH5" i="20" s="1"/>
  <c r="AK5" i="4"/>
  <c r="AK5" i="20" s="1"/>
  <c r="T5" i="4"/>
  <c r="T5" i="20" s="1"/>
  <c r="AW5" i="4"/>
  <c r="AW5" i="20" s="1"/>
  <c r="AF5" i="4"/>
  <c r="AF5" i="20" s="1"/>
  <c r="O5" i="4"/>
  <c r="O5" i="20" s="1"/>
  <c r="AP5" i="4"/>
  <c r="AP5" i="20" s="1"/>
  <c r="M5" i="4"/>
  <c r="M5" i="20" s="1"/>
  <c r="AM5" i="4"/>
  <c r="AM5" i="20" s="1"/>
  <c r="H5" i="4"/>
  <c r="H5" i="20" s="1"/>
  <c r="AN5" i="4"/>
  <c r="AN5" i="20" s="1"/>
  <c r="AL8" i="4"/>
  <c r="AL8" i="20" s="1"/>
  <c r="AL23" i="4"/>
  <c r="AL23" i="20" s="1"/>
  <c r="AY5" i="4"/>
  <c r="AY5" i="20" s="1"/>
  <c r="AE31" i="4"/>
  <c r="R10" i="4"/>
  <c r="R10" i="20" s="1"/>
  <c r="V23" i="4"/>
  <c r="V23" i="20" s="1"/>
  <c r="R8" i="4"/>
  <c r="R8" i="20" s="1"/>
  <c r="S5" i="4"/>
  <c r="S5" i="20" s="1"/>
  <c r="AX90" i="7"/>
  <c r="AZ56" i="1" s="1"/>
  <c r="AX58" i="7"/>
  <c r="AZ85" i="1" s="1"/>
  <c r="AX54" i="7"/>
  <c r="AZ98" i="1" s="1"/>
  <c r="AX102" i="7"/>
  <c r="AZ116" i="1" s="1"/>
  <c r="AX68" i="7"/>
  <c r="AZ76" i="1" s="1"/>
  <c r="AX52" i="7"/>
  <c r="AZ92" i="1" s="1"/>
  <c r="AX36" i="7"/>
  <c r="AZ21" i="1" s="1"/>
  <c r="AX20" i="7"/>
  <c r="AZ10" i="1" s="1"/>
  <c r="AX31" i="7"/>
  <c r="AZ45" i="1" s="1"/>
  <c r="AX97" i="7"/>
  <c r="AZ60" i="1" s="1"/>
  <c r="AX51" i="7"/>
  <c r="AZ34" i="1" s="1"/>
  <c r="AX39" i="7"/>
  <c r="AZ48" i="1" s="1"/>
  <c r="AX21" i="7"/>
  <c r="AZ74" i="1" s="1"/>
  <c r="AX14" i="7"/>
  <c r="AZ96" i="1" s="1"/>
  <c r="AX2" i="7"/>
  <c r="AX89" i="7"/>
  <c r="AZ100" i="1" s="1"/>
  <c r="AX73" i="7"/>
  <c r="AZ65" i="1" s="1"/>
  <c r="AX42" i="7"/>
  <c r="AZ44" i="1" s="1"/>
  <c r="AX15" i="7"/>
  <c r="AZ67" i="1" s="1"/>
  <c r="U89" i="7"/>
  <c r="W100" i="1" s="1"/>
  <c r="U42" i="7"/>
  <c r="W44" i="1" s="1"/>
  <c r="U54" i="7"/>
  <c r="W98" i="1" s="1"/>
  <c r="U14" i="7"/>
  <c r="W96" i="1" s="1"/>
  <c r="U2" i="7"/>
  <c r="W89" i="7"/>
  <c r="Y100" i="1" s="1"/>
  <c r="W14" i="7"/>
  <c r="Y96" i="1" s="1"/>
  <c r="W2" i="7"/>
  <c r="W54" i="7"/>
  <c r="Y98" i="1" s="1"/>
  <c r="W42" i="7"/>
  <c r="Y44" i="1" s="1"/>
  <c r="Z47" i="4"/>
  <c r="Z47" i="20" s="1"/>
  <c r="U21" i="4"/>
  <c r="D21" i="4"/>
  <c r="D21" i="20" s="1"/>
  <c r="AG21" i="4"/>
  <c r="AG21" i="20" s="1"/>
  <c r="P21" i="4"/>
  <c r="P21" i="20" s="1"/>
  <c r="AP21" i="4"/>
  <c r="AP21" i="20" s="1"/>
  <c r="AR21" i="4"/>
  <c r="AR21" i="20" s="1"/>
  <c r="G21" i="4"/>
  <c r="G21" i="20" s="1"/>
  <c r="AL21" i="4"/>
  <c r="AL21" i="20" s="1"/>
  <c r="I21" i="4"/>
  <c r="I21" i="20" s="1"/>
  <c r="AX21" i="4"/>
  <c r="AX21" i="20" s="1"/>
  <c r="V21" i="4"/>
  <c r="V21" i="20" s="1"/>
  <c r="AH21" i="4"/>
  <c r="AH21" i="20" s="1"/>
  <c r="E21" i="4"/>
  <c r="E21" i="20" s="1"/>
  <c r="AZ21" i="4"/>
  <c r="AZ21" i="20" s="1"/>
  <c r="Q21" i="4"/>
  <c r="Q21" i="20" s="1"/>
  <c r="AS21" i="4"/>
  <c r="AS21" i="20" s="1"/>
  <c r="AB21" i="4"/>
  <c r="AB21" i="20" s="1"/>
  <c r="J21" i="4"/>
  <c r="J21" i="20" s="1"/>
  <c r="AJ21" i="4"/>
  <c r="AJ21" i="20" s="1"/>
  <c r="W21" i="4"/>
  <c r="W21" i="20" s="1"/>
  <c r="AV21" i="4"/>
  <c r="AV21" i="20" s="1"/>
  <c r="AU21" i="4"/>
  <c r="AU21" i="20" s="1"/>
  <c r="AC21" i="4"/>
  <c r="AC21" i="20" s="1"/>
  <c r="L21" i="4"/>
  <c r="L21" i="20" s="1"/>
  <c r="F21" i="4"/>
  <c r="F21" i="20" s="1"/>
  <c r="AO21" i="4"/>
  <c r="AO21" i="20" s="1"/>
  <c r="X21" i="4"/>
  <c r="X21" i="20" s="1"/>
  <c r="R21" i="4"/>
  <c r="R21" i="20" s="1"/>
  <c r="Y21" i="4"/>
  <c r="Y21" i="20" s="1"/>
  <c r="AK21" i="4"/>
  <c r="AK21" i="20" s="1"/>
  <c r="T21" i="4"/>
  <c r="T21" i="20" s="1"/>
  <c r="AW21" i="4"/>
  <c r="AW21" i="20" s="1"/>
  <c r="AF21" i="4"/>
  <c r="AF21" i="20" s="1"/>
  <c r="O21" i="4"/>
  <c r="O21" i="20" s="1"/>
  <c r="M21" i="4"/>
  <c r="M21" i="20" s="1"/>
  <c r="AM21" i="4"/>
  <c r="AM21" i="20" s="1"/>
  <c r="H21" i="4"/>
  <c r="H21" i="20" s="1"/>
  <c r="AE21" i="4"/>
  <c r="AE21" i="20" s="1"/>
  <c r="AN21" i="4"/>
  <c r="AN21" i="20" s="1"/>
  <c r="AU10" i="4"/>
  <c r="AU10" i="20" s="1"/>
  <c r="AJ13" i="29"/>
  <c r="AK12" i="5" s="1"/>
  <c r="AK8" i="7" s="1"/>
  <c r="AM4" i="1" s="1"/>
  <c r="BA32" i="29"/>
  <c r="BB123" i="5" s="1"/>
  <c r="BB196" i="7" s="1"/>
  <c r="BD129" i="1" s="1"/>
  <c r="W39" i="29"/>
  <c r="X28" i="5" s="1"/>
  <c r="X24" i="7" s="1"/>
  <c r="Z87" i="1" s="1"/>
  <c r="P17" i="29"/>
  <c r="Q17" i="5" s="1"/>
  <c r="AM23" i="29"/>
  <c r="AN40" i="5" s="1"/>
  <c r="AN36" i="7" s="1"/>
  <c r="AP21" i="1" s="1"/>
  <c r="I30" i="29"/>
  <c r="J91" i="5" s="1"/>
  <c r="AT43" i="29"/>
  <c r="AU110" i="5" s="1"/>
  <c r="S27" i="29"/>
  <c r="T112" i="5" s="1"/>
  <c r="T108" i="7" s="1"/>
  <c r="V107" i="1" s="1"/>
  <c r="AI11" i="29"/>
  <c r="AJ10" i="5" s="1"/>
  <c r="AJ6" i="7" s="1"/>
  <c r="AL91" i="1" s="1"/>
  <c r="AZ30" i="29"/>
  <c r="BA91" i="5" s="1"/>
  <c r="BA87" i="7" s="1"/>
  <c r="BC49" i="1" s="1"/>
  <c r="P3" i="29"/>
  <c r="Q7" i="5" s="1"/>
  <c r="S11" i="29"/>
  <c r="T10" i="5" s="1"/>
  <c r="T6" i="7" s="1"/>
  <c r="V91" i="1" s="1"/>
  <c r="AJ30" i="29"/>
  <c r="AK91" i="5" s="1"/>
  <c r="O32" i="29"/>
  <c r="P123" i="5" s="1"/>
  <c r="P196" i="7" s="1"/>
  <c r="R129" i="1" s="1"/>
  <c r="AV33" i="29"/>
  <c r="AW26" i="5" s="1"/>
  <c r="AW22" i="7" s="1"/>
  <c r="AY94" i="1" s="1"/>
  <c r="AA35" i="29"/>
  <c r="AB37" i="5" s="1"/>
  <c r="AB33" i="7" s="1"/>
  <c r="AD31" i="1" s="1"/>
  <c r="AM38" i="29"/>
  <c r="AN63" i="5" s="1"/>
  <c r="AN59" i="7" s="1"/>
  <c r="AP28" i="1" s="1"/>
  <c r="R40" i="29"/>
  <c r="S29" i="5" s="1"/>
  <c r="S25" i="7" s="1"/>
  <c r="U50" i="1" s="1"/>
  <c r="AJ49" i="29"/>
  <c r="AK62" i="5" s="1"/>
  <c r="AA54" i="29"/>
  <c r="AB38" i="5" s="1"/>
  <c r="AB34" i="7" s="1"/>
  <c r="AD64" i="1" s="1"/>
  <c r="AA74" i="29"/>
  <c r="AB114" i="5" s="1"/>
  <c r="AB110" i="7" s="1"/>
  <c r="AD119" i="1" s="1"/>
  <c r="AD107" i="29"/>
  <c r="AE64" i="5" s="1"/>
  <c r="AE60" i="7" s="1"/>
  <c r="AG90" i="1" s="1"/>
  <c r="K114" i="28"/>
  <c r="K36" i="29" s="1"/>
  <c r="L109" i="5" s="1"/>
  <c r="L105" i="7" s="1"/>
  <c r="N106" i="1" s="1"/>
  <c r="AQ3" i="29"/>
  <c r="AR7" i="5" s="1"/>
  <c r="AH8" i="29"/>
  <c r="AI106" i="5" s="1"/>
  <c r="AT11" i="29"/>
  <c r="AU10" i="5" s="1"/>
  <c r="P18" i="29"/>
  <c r="Q48" i="5" s="1"/>
  <c r="AV19" i="29"/>
  <c r="AW19" i="5" s="1"/>
  <c r="AW15" i="7" s="1"/>
  <c r="AY67" i="1" s="1"/>
  <c r="AM24" i="29"/>
  <c r="AN69" i="5" s="1"/>
  <c r="AN65" i="7" s="1"/>
  <c r="AP84" i="1" s="1"/>
  <c r="S26" i="29"/>
  <c r="T47" i="5" s="1"/>
  <c r="T43" i="7" s="1"/>
  <c r="V11" i="1" s="1"/>
  <c r="AD29" i="29"/>
  <c r="AE24" i="5" s="1"/>
  <c r="AE20" i="7" s="1"/>
  <c r="AG10" i="1" s="1"/>
  <c r="P61" i="29"/>
  <c r="Q45" i="5" s="1"/>
  <c r="AT67" i="29"/>
  <c r="AU122" i="5" s="1"/>
  <c r="BA80" i="29"/>
  <c r="BB77" i="5" s="1"/>
  <c r="BB73" i="7" s="1"/>
  <c r="BD65" i="1" s="1"/>
  <c r="AK114" i="28"/>
  <c r="AK69" i="29" s="1"/>
  <c r="AL55" i="5" s="1"/>
  <c r="AL51" i="7" s="1"/>
  <c r="AN34" i="1" s="1"/>
  <c r="S12" i="29"/>
  <c r="AZ13" i="29"/>
  <c r="BA12" i="5" s="1"/>
  <c r="BA8" i="7" s="1"/>
  <c r="BC4" i="1" s="1"/>
  <c r="AQ18" i="29"/>
  <c r="AR48" i="5" s="1"/>
  <c r="AR44" i="7" s="1"/>
  <c r="AT57" i="1" s="1"/>
  <c r="AH23" i="29"/>
  <c r="AI40" i="5" s="1"/>
  <c r="AJ31" i="29"/>
  <c r="AK78" i="5" s="1"/>
  <c r="P33" i="29"/>
  <c r="Q26" i="5" s="1"/>
  <c r="AV34" i="29"/>
  <c r="AW25" i="5" s="1"/>
  <c r="AW21" i="7" s="1"/>
  <c r="AY74" i="1" s="1"/>
  <c r="AA36" i="29"/>
  <c r="AB109" i="5" s="1"/>
  <c r="AB105" i="7" s="1"/>
  <c r="AD106" i="1" s="1"/>
  <c r="AM39" i="29"/>
  <c r="AN28" i="5" s="1"/>
  <c r="AN24" i="7" s="1"/>
  <c r="AP87" i="1" s="1"/>
  <c r="R41" i="29"/>
  <c r="S84" i="5" s="1"/>
  <c r="S80" i="7" s="1"/>
  <c r="U72" i="1" s="1"/>
  <c r="G114" i="28"/>
  <c r="G50" i="29" s="1"/>
  <c r="H71" i="5" s="1"/>
  <c r="H67" i="7" s="1"/>
  <c r="J46" i="1" s="1"/>
  <c r="AB114" i="28"/>
  <c r="AB39" i="29" s="1"/>
  <c r="AC28" i="5" s="1"/>
  <c r="AC24" i="7" s="1"/>
  <c r="AE87" i="1" s="1"/>
  <c r="AW114" i="28"/>
  <c r="AW44" i="29" s="1"/>
  <c r="AX31" i="5" s="1"/>
  <c r="AX27" i="7" s="1"/>
  <c r="AZ69" i="1" s="1"/>
  <c r="AM3" i="29"/>
  <c r="AN7" i="5" s="1"/>
  <c r="R5" i="29"/>
  <c r="S52" i="5" s="1"/>
  <c r="S48" i="7" s="1"/>
  <c r="U36" i="1" s="1"/>
  <c r="S7" i="29"/>
  <c r="T8" i="5" s="1"/>
  <c r="T4" i="7" s="1"/>
  <c r="V5" i="1" s="1"/>
  <c r="I8" i="29"/>
  <c r="J106" i="5" s="1"/>
  <c r="AD8" i="29"/>
  <c r="AE106" i="5" s="1"/>
  <c r="AE102" i="7" s="1"/>
  <c r="AG116" i="1" s="1"/>
  <c r="I10" i="29"/>
  <c r="J14" i="5" s="1"/>
  <c r="J10" i="7" s="1"/>
  <c r="L26" i="1" s="1"/>
  <c r="AZ10" i="29"/>
  <c r="BA14" i="5" s="1"/>
  <c r="BA10" i="7" s="1"/>
  <c r="BC26" i="1" s="1"/>
  <c r="BA12" i="29"/>
  <c r="BA14" i="29"/>
  <c r="BB15" i="5" s="1"/>
  <c r="BB11" i="7" s="1"/>
  <c r="BD38" i="1" s="1"/>
  <c r="AQ15" i="29"/>
  <c r="AR16" i="5" s="1"/>
  <c r="AR12" i="7" s="1"/>
  <c r="AT40" i="1" s="1"/>
  <c r="W19" i="29"/>
  <c r="X19" i="5" s="1"/>
  <c r="AH20" i="29"/>
  <c r="AI20" i="5" s="1"/>
  <c r="AI16" i="7" s="1"/>
  <c r="AK58" i="1" s="1"/>
  <c r="AI22" i="29"/>
  <c r="AJ22" i="5" s="1"/>
  <c r="AJ18" i="7" s="1"/>
  <c r="AL61" i="1" s="1"/>
  <c r="AT23" i="29"/>
  <c r="AU40" i="5" s="1"/>
  <c r="N24" i="29"/>
  <c r="O69" i="5" s="1"/>
  <c r="O65" i="7" s="1"/>
  <c r="Q84" i="1" s="1"/>
  <c r="AI24" i="29"/>
  <c r="AJ69" i="5" s="1"/>
  <c r="AJ65" i="7" s="1"/>
  <c r="AL84" i="1" s="1"/>
  <c r="AT25" i="29"/>
  <c r="AU35" i="5" s="1"/>
  <c r="O26" i="29"/>
  <c r="P47" i="5" s="1"/>
  <c r="P43" i="7" s="1"/>
  <c r="R11" i="1" s="1"/>
  <c r="AJ26" i="29"/>
  <c r="AK47" i="5" s="1"/>
  <c r="O28" i="29"/>
  <c r="P23" i="5" s="1"/>
  <c r="P19" i="7" s="1"/>
  <c r="R47" i="1" s="1"/>
  <c r="P30" i="29"/>
  <c r="Q91" i="5" s="1"/>
  <c r="AA31" i="29"/>
  <c r="AB78" i="5" s="1"/>
  <c r="AB74" i="7" s="1"/>
  <c r="AD71" i="1" s="1"/>
  <c r="Q32" i="29"/>
  <c r="R123" i="5" s="1"/>
  <c r="R196" i="7" s="1"/>
  <c r="T129" i="1" s="1"/>
  <c r="AM34" i="29"/>
  <c r="AN25" i="5" s="1"/>
  <c r="AN21" i="7" s="1"/>
  <c r="AP74" i="1" s="1"/>
  <c r="AB35" i="29"/>
  <c r="AC37" i="5" s="1"/>
  <c r="AC33" i="7" s="1"/>
  <c r="AE31" i="1" s="1"/>
  <c r="AM36" i="29"/>
  <c r="AN109" i="5" s="1"/>
  <c r="AN105" i="7" s="1"/>
  <c r="AP106" i="1" s="1"/>
  <c r="S38" i="29"/>
  <c r="T63" i="5" s="1"/>
  <c r="T59" i="7" s="1"/>
  <c r="V28" i="1" s="1"/>
  <c r="AN38" i="29"/>
  <c r="AO63" i="5" s="1"/>
  <c r="AO59" i="7" s="1"/>
  <c r="AQ28" i="1" s="1"/>
  <c r="AD39" i="29"/>
  <c r="AE28" i="5" s="1"/>
  <c r="AE24" i="7" s="1"/>
  <c r="AG87" i="1" s="1"/>
  <c r="S40" i="29"/>
  <c r="T29" i="5" s="1"/>
  <c r="T25" i="7" s="1"/>
  <c r="V50" i="1" s="1"/>
  <c r="I41" i="29"/>
  <c r="J84" i="5" s="1"/>
  <c r="W43" i="29"/>
  <c r="X110" i="5" s="1"/>
  <c r="AH44" i="29"/>
  <c r="AI31" i="5" s="1"/>
  <c r="M45" i="29"/>
  <c r="N32" i="5" s="1"/>
  <c r="N28" i="7" s="1"/>
  <c r="P20" i="1" s="1"/>
  <c r="AI47" i="29"/>
  <c r="AJ34" i="5" s="1"/>
  <c r="AJ30" i="7" s="1"/>
  <c r="AL16" i="1" s="1"/>
  <c r="N48" i="29"/>
  <c r="O108" i="5" s="1"/>
  <c r="AT48" i="29"/>
  <c r="AU108" i="5" s="1"/>
  <c r="I52" i="29"/>
  <c r="J113" i="5" s="1"/>
  <c r="BA56" i="29"/>
  <c r="BB111" i="5" s="1"/>
  <c r="BB107" i="7" s="1"/>
  <c r="BD120" i="1" s="1"/>
  <c r="BA60" i="29"/>
  <c r="BB43" i="5" s="1"/>
  <c r="BB39" i="7" s="1"/>
  <c r="BD48" i="1" s="1"/>
  <c r="AI74" i="29"/>
  <c r="AJ114" i="5" s="1"/>
  <c r="AJ110" i="7" s="1"/>
  <c r="AL119" i="1" s="1"/>
  <c r="AN79" i="29"/>
  <c r="AO98" i="5" s="1"/>
  <c r="AO94" i="7" s="1"/>
  <c r="AQ66" i="1" s="1"/>
  <c r="AA98" i="29"/>
  <c r="AB85" i="5" s="1"/>
  <c r="AB81" i="7" s="1"/>
  <c r="AD63" i="1" s="1"/>
  <c r="I108" i="29"/>
  <c r="J61" i="5" s="1"/>
  <c r="C114" i="28"/>
  <c r="C11" i="29" s="1"/>
  <c r="D10" i="5" s="1"/>
  <c r="D6" i="7" s="1"/>
  <c r="F91" i="1" s="1"/>
  <c r="X114" i="28"/>
  <c r="X10" i="29" s="1"/>
  <c r="Y14" i="5" s="1"/>
  <c r="Y10" i="7" s="1"/>
  <c r="AA26" i="1" s="1"/>
  <c r="AS114" i="28"/>
  <c r="AS20" i="29" s="1"/>
  <c r="AT20" i="5" s="1"/>
  <c r="AT16" i="7" s="1"/>
  <c r="AV58" i="1" s="1"/>
  <c r="N3" i="29"/>
  <c r="O7" i="5" s="1"/>
  <c r="AI3" i="29"/>
  <c r="AJ7" i="5" s="1"/>
  <c r="AT4" i="29"/>
  <c r="AU59" i="5" s="1"/>
  <c r="N5" i="29"/>
  <c r="O52" i="5" s="1"/>
  <c r="AJ5" i="29"/>
  <c r="AK52" i="5" s="1"/>
  <c r="AK48" i="7" s="1"/>
  <c r="AM36" i="1" s="1"/>
  <c r="O7" i="29"/>
  <c r="P8" i="5" s="1"/>
  <c r="P4" i="7" s="1"/>
  <c r="R5" i="1" s="1"/>
  <c r="AJ7" i="29"/>
  <c r="AK8" i="5" s="1"/>
  <c r="P9" i="29"/>
  <c r="Q9" i="5" s="1"/>
  <c r="AA10" i="29"/>
  <c r="AB14" i="5" s="1"/>
  <c r="AB10" i="7" s="1"/>
  <c r="AD26" i="1" s="1"/>
  <c r="P11" i="29"/>
  <c r="Q10" i="5" s="1"/>
  <c r="AA12" i="29"/>
  <c r="AW14" i="29"/>
  <c r="AX15" i="5" s="1"/>
  <c r="AX11" i="7" s="1"/>
  <c r="AZ38" i="1" s="1"/>
  <c r="R15" i="29"/>
  <c r="S16" i="5" s="1"/>
  <c r="S12" i="7" s="1"/>
  <c r="U40" i="1" s="1"/>
  <c r="AM15" i="29"/>
  <c r="AN16" i="5" s="1"/>
  <c r="AN12" i="7" s="1"/>
  <c r="AP40" i="1" s="1"/>
  <c r="AX16" i="29"/>
  <c r="AY107" i="5" s="1"/>
  <c r="AY103" i="7" s="1"/>
  <c r="BA109" i="1" s="1"/>
  <c r="S19" i="29"/>
  <c r="T19" i="5" s="1"/>
  <c r="T15" i="7" s="1"/>
  <c r="V67" i="1" s="1"/>
  <c r="I20" i="29"/>
  <c r="J20" i="5" s="1"/>
  <c r="AD20" i="29"/>
  <c r="AE20" i="5" s="1"/>
  <c r="AE16" i="7" s="1"/>
  <c r="AG58" i="1" s="1"/>
  <c r="I22" i="29"/>
  <c r="J22" i="5" s="1"/>
  <c r="AZ22" i="29"/>
  <c r="BA22" i="5" s="1"/>
  <c r="BA18" i="7" s="1"/>
  <c r="BC61" i="1" s="1"/>
  <c r="BA24" i="29"/>
  <c r="BB69" i="5" s="1"/>
  <c r="BB65" i="7" s="1"/>
  <c r="BD84" i="1" s="1"/>
  <c r="BA26" i="29"/>
  <c r="BB47" i="5" s="1"/>
  <c r="BB43" i="7" s="1"/>
  <c r="BD11" i="1" s="1"/>
  <c r="AQ27" i="29"/>
  <c r="AR112" i="5" s="1"/>
  <c r="AR108" i="7" s="1"/>
  <c r="AT107" i="1" s="1"/>
  <c r="W31" i="29"/>
  <c r="X78" i="5" s="1"/>
  <c r="M32" i="29"/>
  <c r="N123" i="5" s="1"/>
  <c r="N196" i="7" s="1"/>
  <c r="P129" i="1" s="1"/>
  <c r="AH32" i="29"/>
  <c r="AI123" i="5" s="1"/>
  <c r="X33" i="29"/>
  <c r="Y26" i="5" s="1"/>
  <c r="Y22" i="7" s="1"/>
  <c r="AA94" i="1" s="1"/>
  <c r="M34" i="29"/>
  <c r="N25" i="5" s="1"/>
  <c r="N21" i="7" s="1"/>
  <c r="P74" i="1" s="1"/>
  <c r="AI34" i="29"/>
  <c r="AJ25" i="5" s="1"/>
  <c r="AJ21" i="7" s="1"/>
  <c r="AL74" i="1" s="1"/>
  <c r="C35" i="29"/>
  <c r="D37" i="5" s="1"/>
  <c r="D33" i="7" s="1"/>
  <c r="F31" i="1" s="1"/>
  <c r="X35" i="29"/>
  <c r="Y37" i="5" s="1"/>
  <c r="Y33" i="7" s="1"/>
  <c r="AA31" i="1" s="1"/>
  <c r="AT35" i="29"/>
  <c r="AU37" i="5" s="1"/>
  <c r="AU33" i="7" s="1"/>
  <c r="AW31" i="1" s="1"/>
  <c r="N36" i="29"/>
  <c r="O109" i="5" s="1"/>
  <c r="AI36" i="29"/>
  <c r="AJ109" i="5" s="1"/>
  <c r="AJ105" i="7" s="1"/>
  <c r="AL106" i="1" s="1"/>
  <c r="AT37" i="29"/>
  <c r="AU76" i="5" s="1"/>
  <c r="O38" i="29"/>
  <c r="P63" i="5" s="1"/>
  <c r="P59" i="7" s="1"/>
  <c r="R28" i="1" s="1"/>
  <c r="AJ38" i="29"/>
  <c r="AK63" i="5" s="1"/>
  <c r="O40" i="29"/>
  <c r="P29" i="5" s="1"/>
  <c r="P25" i="7" s="1"/>
  <c r="R50" i="1" s="1"/>
  <c r="AM42" i="29"/>
  <c r="AN30" i="5" s="1"/>
  <c r="AN26" i="7" s="1"/>
  <c r="AP3" i="1" s="1"/>
  <c r="S46" i="29"/>
  <c r="AD47" i="29"/>
  <c r="AE34" i="5" s="1"/>
  <c r="AE30" i="7" s="1"/>
  <c r="AG16" i="1" s="1"/>
  <c r="I48" i="29"/>
  <c r="J108" i="5" s="1"/>
  <c r="AM50" i="29"/>
  <c r="AN71" i="5" s="1"/>
  <c r="AN67" i="7" s="1"/>
  <c r="AP46" i="1" s="1"/>
  <c r="S54" i="29"/>
  <c r="T38" i="5" s="1"/>
  <c r="T34" i="7" s="1"/>
  <c r="V64" i="1" s="1"/>
  <c r="AD55" i="29"/>
  <c r="AZ57" i="29"/>
  <c r="BA41" i="5" s="1"/>
  <c r="BA37" i="7" s="1"/>
  <c r="BC35" i="1" s="1"/>
  <c r="O62" i="29"/>
  <c r="P50" i="5" s="1"/>
  <c r="P46" i="7" s="1"/>
  <c r="R78" i="1" s="1"/>
  <c r="S106" i="29"/>
  <c r="T95" i="5" s="1"/>
  <c r="T91" i="7" s="1"/>
  <c r="V39" i="1" s="1"/>
  <c r="T114" i="28"/>
  <c r="T30" i="29" s="1"/>
  <c r="U91" i="5" s="1"/>
  <c r="U87" i="7" s="1"/>
  <c r="W49" i="1" s="1"/>
  <c r="AO114" i="28"/>
  <c r="AO76" i="29" s="1"/>
  <c r="AP116" i="5" s="1"/>
  <c r="AP112" i="7" s="1"/>
  <c r="AR118" i="1" s="1"/>
  <c r="AE3" i="29"/>
  <c r="AF7" i="5" s="1"/>
  <c r="AZ3" i="29"/>
  <c r="BA7" i="5" s="1"/>
  <c r="BA5" i="29"/>
  <c r="BB52" i="5" s="1"/>
  <c r="BB48" i="7" s="1"/>
  <c r="BD36" i="1" s="1"/>
  <c r="AQ6" i="29"/>
  <c r="AR65" i="5" s="1"/>
  <c r="AR61" i="7" s="1"/>
  <c r="AT79" i="1" s="1"/>
  <c r="AQ8" i="29"/>
  <c r="AR106" i="5" s="1"/>
  <c r="AR102" i="7" s="1"/>
  <c r="AT116" i="1" s="1"/>
  <c r="W10" i="29"/>
  <c r="X14" i="5" s="1"/>
  <c r="AR10" i="29"/>
  <c r="AS14" i="5" s="1"/>
  <c r="AS10" i="7" s="1"/>
  <c r="AU26" i="1" s="1"/>
  <c r="AH11" i="29"/>
  <c r="AI10" i="5" s="1"/>
  <c r="W12" i="29"/>
  <c r="AS12" i="29"/>
  <c r="AH13" i="29"/>
  <c r="AI12" i="5" s="1"/>
  <c r="X14" i="29"/>
  <c r="Y15" i="5" s="1"/>
  <c r="Y11" i="7" s="1"/>
  <c r="AA38" i="1" s="1"/>
  <c r="N15" i="29"/>
  <c r="O16" i="5" s="1"/>
  <c r="AI15" i="29"/>
  <c r="AJ16" i="5" s="1"/>
  <c r="AJ12" i="7" s="1"/>
  <c r="AL40" i="1" s="1"/>
  <c r="AT16" i="29"/>
  <c r="AU107" i="5" s="1"/>
  <c r="N17" i="29"/>
  <c r="O17" i="5" s="1"/>
  <c r="AJ17" i="29"/>
  <c r="AK17" i="5" s="1"/>
  <c r="AK13" i="7" s="1"/>
  <c r="AM42" i="1" s="1"/>
  <c r="O19" i="29"/>
  <c r="P19" i="5" s="1"/>
  <c r="P15" i="7" s="1"/>
  <c r="R67" i="1" s="1"/>
  <c r="AJ19" i="29"/>
  <c r="AK19" i="5" s="1"/>
  <c r="P21" i="29"/>
  <c r="Q21" i="5" s="1"/>
  <c r="AA22" i="29"/>
  <c r="AB22" i="5" s="1"/>
  <c r="AB18" i="7" s="1"/>
  <c r="AD61" i="1" s="1"/>
  <c r="P23" i="29"/>
  <c r="Q40" i="5" s="1"/>
  <c r="AA24" i="29"/>
  <c r="AB69" i="5" s="1"/>
  <c r="AB65" i="7" s="1"/>
  <c r="AD84" i="1" s="1"/>
  <c r="Q25" i="29"/>
  <c r="R35" i="5" s="1"/>
  <c r="R31" i="7" s="1"/>
  <c r="T45" i="1" s="1"/>
  <c r="G26" i="29"/>
  <c r="H47" i="5" s="1"/>
  <c r="H43" i="7" s="1"/>
  <c r="J11" i="1" s="1"/>
  <c r="R27" i="29"/>
  <c r="S112" i="5" s="1"/>
  <c r="S108" i="7" s="1"/>
  <c r="U107" i="1" s="1"/>
  <c r="AM27" i="29"/>
  <c r="AN112" i="5" s="1"/>
  <c r="AN108" i="7" s="1"/>
  <c r="AP107" i="1" s="1"/>
  <c r="AX28" i="29"/>
  <c r="AY23" i="5" s="1"/>
  <c r="AY19" i="7" s="1"/>
  <c r="BA47" i="1" s="1"/>
  <c r="S31" i="29"/>
  <c r="T78" i="5" s="1"/>
  <c r="T74" i="7" s="1"/>
  <c r="V71" i="1" s="1"/>
  <c r="I32" i="29"/>
  <c r="J123" i="5" s="1"/>
  <c r="J196" i="7" s="1"/>
  <c r="L129" i="1" s="1"/>
  <c r="AD32" i="29"/>
  <c r="AE123" i="5" s="1"/>
  <c r="AE196" i="7" s="1"/>
  <c r="AG129" i="1" s="1"/>
  <c r="I34" i="29"/>
  <c r="J25" i="5" s="1"/>
  <c r="AZ34" i="29"/>
  <c r="BA25" i="5" s="1"/>
  <c r="BA21" i="7" s="1"/>
  <c r="BC74" i="1" s="1"/>
  <c r="T35" i="29"/>
  <c r="U37" i="5" s="1"/>
  <c r="U33" i="7" s="1"/>
  <c r="W31" i="1" s="1"/>
  <c r="BA36" i="29"/>
  <c r="BB109" i="5" s="1"/>
  <c r="BB105" i="7" s="1"/>
  <c r="BD106" i="1" s="1"/>
  <c r="K38" i="29"/>
  <c r="L63" i="5" s="1"/>
  <c r="L59" i="7" s="1"/>
  <c r="N28" i="1" s="1"/>
  <c r="BA38" i="29"/>
  <c r="BB63" i="5" s="1"/>
  <c r="BB59" i="7" s="1"/>
  <c r="BD28" i="1" s="1"/>
  <c r="AQ39" i="29"/>
  <c r="AR28" i="5" s="1"/>
  <c r="AR24" i="7" s="1"/>
  <c r="AT87" i="1" s="1"/>
  <c r="BA41" i="29"/>
  <c r="BB84" i="5" s="1"/>
  <c r="BB80" i="7" s="1"/>
  <c r="BD72" i="1" s="1"/>
  <c r="AQ43" i="29"/>
  <c r="AR110" i="5" s="1"/>
  <c r="AR106" i="7" s="1"/>
  <c r="AT112" i="1" s="1"/>
  <c r="W47" i="29"/>
  <c r="X34" i="5" s="1"/>
  <c r="AH48" i="29"/>
  <c r="AI108" i="5" s="1"/>
  <c r="AI104" i="7" s="1"/>
  <c r="AK105" i="1" s="1"/>
  <c r="P49" i="29"/>
  <c r="Q62" i="5" s="1"/>
  <c r="AA50" i="29"/>
  <c r="AB71" i="5" s="1"/>
  <c r="AB67" i="7" s="1"/>
  <c r="AD46" i="1" s="1"/>
  <c r="AW52" i="29"/>
  <c r="AX113" i="5" s="1"/>
  <c r="AX109" i="7" s="1"/>
  <c r="AZ111" i="1" s="1"/>
  <c r="G54" i="29"/>
  <c r="H38" i="5" s="1"/>
  <c r="H34" i="7" s="1"/>
  <c r="J64" i="1" s="1"/>
  <c r="AN57" i="29"/>
  <c r="AO41" i="5" s="1"/>
  <c r="AO37" i="7" s="1"/>
  <c r="AQ35" i="1" s="1"/>
  <c r="AZ61" i="29"/>
  <c r="BA45" i="5" s="1"/>
  <c r="BA41" i="7" s="1"/>
  <c r="BC68" i="1" s="1"/>
  <c r="AH63" i="29"/>
  <c r="AI115" i="5" s="1"/>
  <c r="AQ66" i="29"/>
  <c r="AR27" i="5" s="1"/>
  <c r="AR23" i="7" s="1"/>
  <c r="AT83" i="1" s="1"/>
  <c r="AW68" i="29"/>
  <c r="AX54" i="5" s="1"/>
  <c r="AX50" i="7" s="1"/>
  <c r="AZ41" i="1" s="1"/>
  <c r="R71" i="29"/>
  <c r="S56" i="5" s="1"/>
  <c r="S52" i="7" s="1"/>
  <c r="U92" i="1" s="1"/>
  <c r="AX77" i="29"/>
  <c r="AY120" i="5" s="1"/>
  <c r="AY116" i="7" s="1"/>
  <c r="BA113" i="1" s="1"/>
  <c r="P81" i="29"/>
  <c r="Q67" i="5" s="1"/>
  <c r="X105" i="29"/>
  <c r="Y92" i="5" s="1"/>
  <c r="Y88" i="7" s="1"/>
  <c r="AA6" i="1" s="1"/>
  <c r="AT107" i="29"/>
  <c r="AU64" i="5" s="1"/>
  <c r="S70" i="29"/>
  <c r="T94" i="5" s="1"/>
  <c r="T90" i="7" s="1"/>
  <c r="V56" i="1" s="1"/>
  <c r="AD71" i="29"/>
  <c r="AE56" i="5" s="1"/>
  <c r="AE52" i="7" s="1"/>
  <c r="AG92" i="1" s="1"/>
  <c r="AZ73" i="29"/>
  <c r="BA57" i="5" s="1"/>
  <c r="BA53" i="7" s="1"/>
  <c r="BC52" i="1" s="1"/>
  <c r="AH77" i="29"/>
  <c r="AI120" i="5" s="1"/>
  <c r="M79" i="29"/>
  <c r="N98" i="5" s="1"/>
  <c r="AS80" i="29"/>
  <c r="AT77" i="5" s="1"/>
  <c r="AT73" i="7" s="1"/>
  <c r="AV65" i="1" s="1"/>
  <c r="N83" i="29"/>
  <c r="O96" i="5" s="1"/>
  <c r="AJ85" i="29"/>
  <c r="AA90" i="29"/>
  <c r="AB87" i="5" s="1"/>
  <c r="AB83" i="7" s="1"/>
  <c r="AD27" i="1" s="1"/>
  <c r="AW92" i="29"/>
  <c r="AX79" i="5" s="1"/>
  <c r="AX75" i="7" s="1"/>
  <c r="AZ86" i="1" s="1"/>
  <c r="I100" i="29"/>
  <c r="J88" i="5" s="1"/>
  <c r="J84" i="7" s="1"/>
  <c r="L82" i="1" s="1"/>
  <c r="BA104" i="29"/>
  <c r="BB90" i="5" s="1"/>
  <c r="BB86" i="7" s="1"/>
  <c r="BD32" i="1" s="1"/>
  <c r="Q110" i="29"/>
  <c r="R97" i="5" s="1"/>
  <c r="R93" i="7" s="1"/>
  <c r="T75" i="1" s="1"/>
  <c r="AH59" i="29"/>
  <c r="AI121" i="5" s="1"/>
  <c r="N63" i="29"/>
  <c r="O115" i="5" s="1"/>
  <c r="O111" i="7" s="1"/>
  <c r="Q117" i="1" s="1"/>
  <c r="AJ65" i="29"/>
  <c r="AK73" i="5" s="1"/>
  <c r="P69" i="29"/>
  <c r="Q55" i="5" s="1"/>
  <c r="AA70" i="29"/>
  <c r="AB94" i="5" s="1"/>
  <c r="AB90" i="7" s="1"/>
  <c r="AD56" i="1" s="1"/>
  <c r="AW72" i="29"/>
  <c r="AX117" i="5" s="1"/>
  <c r="AX113" i="7" s="1"/>
  <c r="AZ110" i="1" s="1"/>
  <c r="AR77" i="29"/>
  <c r="AS120" i="5" s="1"/>
  <c r="AS116" i="7" s="1"/>
  <c r="AU113" i="1" s="1"/>
  <c r="X79" i="29"/>
  <c r="Y98" i="5" s="1"/>
  <c r="Y94" i="7" s="1"/>
  <c r="AA66" i="1" s="1"/>
  <c r="AD83" i="29"/>
  <c r="AE96" i="5" s="1"/>
  <c r="AE92" i="7" s="1"/>
  <c r="AG17" i="1" s="1"/>
  <c r="AZ85" i="29"/>
  <c r="AQ90" i="29"/>
  <c r="AR87" i="5" s="1"/>
  <c r="AR83" i="7" s="1"/>
  <c r="AT27" i="1" s="1"/>
  <c r="AH95" i="29"/>
  <c r="AI80" i="5" s="1"/>
  <c r="AI76" i="7" s="1"/>
  <c r="AK93" i="1" s="1"/>
  <c r="C98" i="29"/>
  <c r="D85" i="5" s="1"/>
  <c r="D81" i="7" s="1"/>
  <c r="F63" i="1" s="1"/>
  <c r="P105" i="29"/>
  <c r="Q92" i="5" s="1"/>
  <c r="Q88" i="7" s="1"/>
  <c r="S6" i="1" s="1"/>
  <c r="AW110" i="29"/>
  <c r="AX97" i="5" s="1"/>
  <c r="AX93" i="7" s="1"/>
  <c r="AZ75" i="1" s="1"/>
  <c r="Q49" i="29"/>
  <c r="R62" i="5" s="1"/>
  <c r="R58" i="7" s="1"/>
  <c r="T85" i="1" s="1"/>
  <c r="AW49" i="29"/>
  <c r="AX62" i="5" s="1"/>
  <c r="AR50" i="29"/>
  <c r="AS71" i="5" s="1"/>
  <c r="AS67" i="7" s="1"/>
  <c r="AU46" i="1" s="1"/>
  <c r="W51" i="29"/>
  <c r="X49" i="5" s="1"/>
  <c r="AM51" i="29"/>
  <c r="AN49" i="5" s="1"/>
  <c r="AN45" i="7" s="1"/>
  <c r="AP15" i="1" s="1"/>
  <c r="R52" i="29"/>
  <c r="S113" i="5" s="1"/>
  <c r="S109" i="7" s="1"/>
  <c r="U111" i="1" s="1"/>
  <c r="AH52" i="29"/>
  <c r="AI113" i="5" s="1"/>
  <c r="M53" i="29"/>
  <c r="N39" i="5" s="1"/>
  <c r="X54" i="29"/>
  <c r="Y38" i="5" s="1"/>
  <c r="Y34" i="7" s="1"/>
  <c r="AA64" i="1" s="1"/>
  <c r="AN54" i="29"/>
  <c r="AO38" i="5" s="1"/>
  <c r="AO34" i="7" s="1"/>
  <c r="AQ64" i="1" s="1"/>
  <c r="S55" i="29"/>
  <c r="AI55" i="29"/>
  <c r="N56" i="29"/>
  <c r="O111" i="5" s="1"/>
  <c r="AD56" i="29"/>
  <c r="AE111" i="5" s="1"/>
  <c r="AE107" i="7" s="1"/>
  <c r="AG120" i="1" s="1"/>
  <c r="AT56" i="29"/>
  <c r="AU111" i="5" s="1"/>
  <c r="I57" i="29"/>
  <c r="J41" i="5" s="1"/>
  <c r="J37" i="7" s="1"/>
  <c r="L35" i="1" s="1"/>
  <c r="T58" i="29"/>
  <c r="U42" i="5" s="1"/>
  <c r="U38" i="7" s="1"/>
  <c r="W70" i="1" s="1"/>
  <c r="AJ58" i="29"/>
  <c r="AK42" i="5" s="1"/>
  <c r="AZ58" i="29"/>
  <c r="BA42" i="5" s="1"/>
  <c r="BA38" i="7" s="1"/>
  <c r="BC70" i="1" s="1"/>
  <c r="O59" i="29"/>
  <c r="P121" i="5" s="1"/>
  <c r="P117" i="7" s="1"/>
  <c r="R114" i="1" s="1"/>
  <c r="AE59" i="29"/>
  <c r="AF121" i="5" s="1"/>
  <c r="AF117" i="7" s="1"/>
  <c r="AH114" i="1" s="1"/>
  <c r="BA61" i="29"/>
  <c r="BB45" i="5" s="1"/>
  <c r="BB41" i="7" s="1"/>
  <c r="BD68" i="1" s="1"/>
  <c r="P62" i="29"/>
  <c r="Q50" i="5" s="1"/>
  <c r="K63" i="29"/>
  <c r="L115" i="5" s="1"/>
  <c r="L111" i="7" s="1"/>
  <c r="N117" i="1" s="1"/>
  <c r="AA63" i="29"/>
  <c r="AB115" i="5" s="1"/>
  <c r="AB111" i="7" s="1"/>
  <c r="AD117" i="1" s="1"/>
  <c r="AQ63" i="29"/>
  <c r="AR115" i="5" s="1"/>
  <c r="AR111" i="7" s="1"/>
  <c r="AT117" i="1" s="1"/>
  <c r="Q65" i="29"/>
  <c r="R73" i="5" s="1"/>
  <c r="R69" i="7" s="1"/>
  <c r="T51" i="1" s="1"/>
  <c r="AW65" i="29"/>
  <c r="AX73" i="5" s="1"/>
  <c r="AX69" i="7" s="1"/>
  <c r="AZ51" i="1" s="1"/>
  <c r="W67" i="29"/>
  <c r="X122" i="5" s="1"/>
  <c r="AM67" i="29"/>
  <c r="AN122" i="5" s="1"/>
  <c r="AN118" i="7" s="1"/>
  <c r="AP103" i="1" s="1"/>
  <c r="AH68" i="29"/>
  <c r="AI54" i="5" s="1"/>
  <c r="M69" i="29"/>
  <c r="N55" i="5" s="1"/>
  <c r="AS69" i="29"/>
  <c r="AT55" i="5" s="1"/>
  <c r="AT51" i="7" s="1"/>
  <c r="AV34" i="1" s="1"/>
  <c r="X70" i="29"/>
  <c r="Y94" i="5" s="1"/>
  <c r="Y90" i="7" s="1"/>
  <c r="AA56" i="1" s="1"/>
  <c r="C71" i="29"/>
  <c r="D56" i="5" s="1"/>
  <c r="D52" i="7" s="1"/>
  <c r="F92" i="1" s="1"/>
  <c r="S71" i="29"/>
  <c r="T56" i="5" s="1"/>
  <c r="T52" i="7" s="1"/>
  <c r="V92" i="1" s="1"/>
  <c r="AI71" i="29"/>
  <c r="AJ56" i="5" s="1"/>
  <c r="AJ52" i="7" s="1"/>
  <c r="AL92" i="1" s="1"/>
  <c r="N72" i="29"/>
  <c r="O117" i="5" s="1"/>
  <c r="O113" i="7" s="1"/>
  <c r="Q110" i="1" s="1"/>
  <c r="AD72" i="29"/>
  <c r="AE117" i="5" s="1"/>
  <c r="AE113" i="7" s="1"/>
  <c r="AG110" i="1" s="1"/>
  <c r="AT72" i="29"/>
  <c r="AU117" i="5" s="1"/>
  <c r="I73" i="29"/>
  <c r="J57" i="5" s="1"/>
  <c r="AO73" i="29"/>
  <c r="AP57" i="5" s="1"/>
  <c r="AJ74" i="29"/>
  <c r="AK114" i="5" s="1"/>
  <c r="AK110" i="7" s="1"/>
  <c r="AM119" i="1" s="1"/>
  <c r="AZ74" i="29"/>
  <c r="BA114" i="5" s="1"/>
  <c r="BA110" i="7" s="1"/>
  <c r="BC119" i="1" s="1"/>
  <c r="O75" i="29"/>
  <c r="P13" i="5" s="1"/>
  <c r="P9" i="7" s="1"/>
  <c r="R89" i="1" s="1"/>
  <c r="AE75" i="29"/>
  <c r="AF13" i="5" s="1"/>
  <c r="AF9" i="7" s="1"/>
  <c r="AH89" i="1" s="1"/>
  <c r="I78" i="29"/>
  <c r="J60" i="5" s="1"/>
  <c r="AD78" i="29"/>
  <c r="AE60" i="5" s="1"/>
  <c r="AE56" i="7" s="1"/>
  <c r="AG88" i="1" s="1"/>
  <c r="AO79" i="29"/>
  <c r="AP98" i="5" s="1"/>
  <c r="I80" i="29"/>
  <c r="J77" i="5" s="1"/>
  <c r="J73" i="7" s="1"/>
  <c r="L65" i="1" s="1"/>
  <c r="AE80" i="29"/>
  <c r="AF77" i="5" s="1"/>
  <c r="AF73" i="7" s="1"/>
  <c r="AH65" i="1" s="1"/>
  <c r="AI81" i="29"/>
  <c r="AJ67" i="5" s="1"/>
  <c r="AJ63" i="7" s="1"/>
  <c r="AL95" i="1" s="1"/>
  <c r="N82" i="29"/>
  <c r="O44" i="5" s="1"/>
  <c r="O40" i="7" s="1"/>
  <c r="Q53" i="1" s="1"/>
  <c r="AT82" i="29"/>
  <c r="AU44" i="5" s="1"/>
  <c r="AJ84" i="29"/>
  <c r="O85" i="29"/>
  <c r="P88" i="29"/>
  <c r="Q74" i="5" s="1"/>
  <c r="AA89" i="29"/>
  <c r="AB75" i="5" s="1"/>
  <c r="AB71" i="7" s="1"/>
  <c r="AD97" i="1" s="1"/>
  <c r="Q91" i="29"/>
  <c r="R70" i="5" s="1"/>
  <c r="R66" i="7" s="1"/>
  <c r="T33" i="1" s="1"/>
  <c r="AW91" i="29"/>
  <c r="AX70" i="5" s="1"/>
  <c r="AX66" i="7" s="1"/>
  <c r="AZ33" i="1" s="1"/>
  <c r="AM93" i="29"/>
  <c r="AN53" i="5" s="1"/>
  <c r="AN49" i="7" s="1"/>
  <c r="AP12" i="1" s="1"/>
  <c r="R94" i="29"/>
  <c r="S66" i="5" s="1"/>
  <c r="S62" i="7" s="1"/>
  <c r="U81" i="1" s="1"/>
  <c r="AN96" i="29"/>
  <c r="AO82" i="5" s="1"/>
  <c r="AO78" i="7" s="1"/>
  <c r="AQ59" i="1" s="1"/>
  <c r="S97" i="29"/>
  <c r="T83" i="5" s="1"/>
  <c r="T79" i="7" s="1"/>
  <c r="V62" i="1" s="1"/>
  <c r="AD98" i="29"/>
  <c r="AE85" i="5" s="1"/>
  <c r="AE81" i="7" s="1"/>
  <c r="AG63" i="1" s="1"/>
  <c r="I99" i="29"/>
  <c r="J118" i="5" s="1"/>
  <c r="J114" i="7" s="1"/>
  <c r="L122" i="1" s="1"/>
  <c r="AO99" i="29"/>
  <c r="AP118" i="5" s="1"/>
  <c r="AZ100" i="29"/>
  <c r="BA88" i="5" s="1"/>
  <c r="BA84" i="7" s="1"/>
  <c r="BC82" i="1" s="1"/>
  <c r="AE101" i="29"/>
  <c r="AF89" i="5" s="1"/>
  <c r="AF85" i="7" s="1"/>
  <c r="AH77" i="1" s="1"/>
  <c r="BA103" i="29"/>
  <c r="BB86" i="5" s="1"/>
  <c r="BB82" i="7" s="1"/>
  <c r="BD29" i="1" s="1"/>
  <c r="AQ105" i="29"/>
  <c r="AR92" i="5" s="1"/>
  <c r="AR88" i="7" s="1"/>
  <c r="AT6" i="1" s="1"/>
  <c r="AD109" i="29"/>
  <c r="AE99" i="5" s="1"/>
  <c r="AE95" i="7" s="1"/>
  <c r="AG8" i="1" s="1"/>
  <c r="AW111" i="29"/>
  <c r="AX100" i="5" s="1"/>
  <c r="AX96" i="7" s="1"/>
  <c r="AZ37" i="1" s="1"/>
  <c r="AD41" i="29"/>
  <c r="AE84" i="5" s="1"/>
  <c r="AE80" i="7" s="1"/>
  <c r="AG72" i="1" s="1"/>
  <c r="AT41" i="29"/>
  <c r="AU84" i="5" s="1"/>
  <c r="I42" i="29"/>
  <c r="J30" i="5" s="1"/>
  <c r="AO42" i="29"/>
  <c r="AP30" i="5" s="1"/>
  <c r="AP26" i="7" s="1"/>
  <c r="AR3" i="1" s="1"/>
  <c r="AJ43" i="29"/>
  <c r="AK110" i="5" s="1"/>
  <c r="AZ43" i="29"/>
  <c r="BA110" i="5" s="1"/>
  <c r="BA106" i="7" s="1"/>
  <c r="BC112" i="1" s="1"/>
  <c r="O44" i="29"/>
  <c r="P31" i="5" s="1"/>
  <c r="P27" i="7" s="1"/>
  <c r="R69" i="1" s="1"/>
  <c r="AE44" i="29"/>
  <c r="AF31" i="5" s="1"/>
  <c r="AF27" i="7" s="1"/>
  <c r="AH69" i="1" s="1"/>
  <c r="BA46" i="29"/>
  <c r="P47" i="29"/>
  <c r="Q34" i="5" s="1"/>
  <c r="AA48" i="29"/>
  <c r="AB108" i="5" s="1"/>
  <c r="AB104" i="7" s="1"/>
  <c r="AD105" i="1" s="1"/>
  <c r="AQ48" i="29"/>
  <c r="AR108" i="5" s="1"/>
  <c r="AR104" i="7" s="1"/>
  <c r="AT105" i="1" s="1"/>
  <c r="Q50" i="29"/>
  <c r="R71" i="5" s="1"/>
  <c r="R67" i="7" s="1"/>
  <c r="T46" i="1" s="1"/>
  <c r="AW50" i="29"/>
  <c r="AX71" i="5" s="1"/>
  <c r="AX67" i="7" s="1"/>
  <c r="AZ46" i="1" s="1"/>
  <c r="AB51" i="29"/>
  <c r="AC49" i="5" s="1"/>
  <c r="AC45" i="7" s="1"/>
  <c r="AE15" i="1" s="1"/>
  <c r="W52" i="29"/>
  <c r="X113" i="5" s="1"/>
  <c r="AM52" i="29"/>
  <c r="AN113" i="5" s="1"/>
  <c r="AN109" i="7" s="1"/>
  <c r="AP111" i="1" s="1"/>
  <c r="AH53" i="29"/>
  <c r="AI39" i="5" s="1"/>
  <c r="M54" i="29"/>
  <c r="N38" i="5" s="1"/>
  <c r="N34" i="7" s="1"/>
  <c r="P64" i="1" s="1"/>
  <c r="X55" i="29"/>
  <c r="S56" i="29"/>
  <c r="T111" i="5" s="1"/>
  <c r="T107" i="7" s="1"/>
  <c r="V120" i="1" s="1"/>
  <c r="AI56" i="29"/>
  <c r="AJ111" i="5" s="1"/>
  <c r="AJ107" i="7" s="1"/>
  <c r="AL120" i="1" s="1"/>
  <c r="N57" i="29"/>
  <c r="O41" i="5" s="1"/>
  <c r="AD57" i="29"/>
  <c r="AE41" i="5" s="1"/>
  <c r="AE37" i="7" s="1"/>
  <c r="AG35" i="1" s="1"/>
  <c r="AT57" i="29"/>
  <c r="AU41" i="5" s="1"/>
  <c r="AU37" i="7" s="1"/>
  <c r="AW35" i="1" s="1"/>
  <c r="I58" i="29"/>
  <c r="J42" i="5" s="1"/>
  <c r="AO58" i="29"/>
  <c r="AP42" i="5" s="1"/>
  <c r="AJ59" i="29"/>
  <c r="AK121" i="5" s="1"/>
  <c r="AZ59" i="29"/>
  <c r="BA121" i="5" s="1"/>
  <c r="BA117" i="7" s="1"/>
  <c r="BC114" i="1" s="1"/>
  <c r="O60" i="29"/>
  <c r="P43" i="5" s="1"/>
  <c r="P39" i="7" s="1"/>
  <c r="R48" i="1" s="1"/>
  <c r="AE60" i="29"/>
  <c r="AF43" i="5" s="1"/>
  <c r="AF39" i="7" s="1"/>
  <c r="AH48" i="1" s="1"/>
  <c r="BA62" i="29"/>
  <c r="BB50" i="5" s="1"/>
  <c r="BB46" i="7" s="1"/>
  <c r="BD78" i="1" s="1"/>
  <c r="P63" i="29"/>
  <c r="Q115" i="5" s="1"/>
  <c r="AV63" i="29"/>
  <c r="AW115" i="5" s="1"/>
  <c r="AW111" i="7" s="1"/>
  <c r="AY117" i="1" s="1"/>
  <c r="AA64" i="29"/>
  <c r="AB102" i="5" s="1"/>
  <c r="AB98" i="7" s="1"/>
  <c r="AD80" i="1" s="1"/>
  <c r="AQ64" i="29"/>
  <c r="AR102" i="5" s="1"/>
  <c r="AR98" i="7" s="1"/>
  <c r="AT80" i="1" s="1"/>
  <c r="Q66" i="29"/>
  <c r="R27" i="5" s="1"/>
  <c r="R23" i="7" s="1"/>
  <c r="T83" i="1" s="1"/>
  <c r="AW66" i="29"/>
  <c r="AX27" i="5" s="1"/>
  <c r="AX23" i="7" s="1"/>
  <c r="AZ83" i="1" s="1"/>
  <c r="AR67" i="29"/>
  <c r="AS122" i="5" s="1"/>
  <c r="AS118" i="7" s="1"/>
  <c r="AU103" i="1" s="1"/>
  <c r="W68" i="29"/>
  <c r="X54" i="5" s="1"/>
  <c r="AM68" i="29"/>
  <c r="AN54" i="5" s="1"/>
  <c r="AN50" i="7" s="1"/>
  <c r="AP41" i="1" s="1"/>
  <c r="R69" i="29"/>
  <c r="S55" i="5" s="1"/>
  <c r="S51" i="7" s="1"/>
  <c r="U34" i="1" s="1"/>
  <c r="AH69" i="29"/>
  <c r="AI55" i="5" s="1"/>
  <c r="M70" i="29"/>
  <c r="N94" i="5" s="1"/>
  <c r="X71" i="29"/>
  <c r="Y56" i="5" s="1"/>
  <c r="Y52" i="7" s="1"/>
  <c r="AA92" i="1" s="1"/>
  <c r="AN71" i="29"/>
  <c r="AO56" i="5" s="1"/>
  <c r="AO52" i="7" s="1"/>
  <c r="AQ92" i="1" s="1"/>
  <c r="S72" i="29"/>
  <c r="T117" i="5" s="1"/>
  <c r="T113" i="7" s="1"/>
  <c r="V110" i="1" s="1"/>
  <c r="AI72" i="29"/>
  <c r="AJ117" i="5" s="1"/>
  <c r="AJ113" i="7" s="1"/>
  <c r="AL110" i="1" s="1"/>
  <c r="N73" i="29"/>
  <c r="O57" i="5" s="1"/>
  <c r="AD73" i="29"/>
  <c r="AE57" i="5" s="1"/>
  <c r="AE53" i="7" s="1"/>
  <c r="AG52" i="1" s="1"/>
  <c r="AT73" i="29"/>
  <c r="AU57" i="5" s="1"/>
  <c r="I74" i="29"/>
  <c r="J114" i="5" s="1"/>
  <c r="J110" i="7" s="1"/>
  <c r="L119" i="1" s="1"/>
  <c r="AO74" i="29"/>
  <c r="AP114" i="5" s="1"/>
  <c r="T75" i="29"/>
  <c r="U13" i="5" s="1"/>
  <c r="U9" i="7" s="1"/>
  <c r="W89" i="1" s="1"/>
  <c r="AJ75" i="29"/>
  <c r="AK13" i="5" s="1"/>
  <c r="AZ75" i="29"/>
  <c r="BA13" i="5" s="1"/>
  <c r="BA9" i="7" s="1"/>
  <c r="BC89" i="1" s="1"/>
  <c r="O76" i="29"/>
  <c r="P116" i="5" s="1"/>
  <c r="P112" i="7" s="1"/>
  <c r="R118" i="1" s="1"/>
  <c r="AE76" i="29"/>
  <c r="AF116" i="5" s="1"/>
  <c r="AF112" i="7" s="1"/>
  <c r="AH118" i="1" s="1"/>
  <c r="O78" i="29"/>
  <c r="P60" i="5" s="1"/>
  <c r="P56" i="7" s="1"/>
  <c r="R88" i="1" s="1"/>
  <c r="P80" i="29"/>
  <c r="Q77" i="5" s="1"/>
  <c r="W82" i="29"/>
  <c r="X44" i="5" s="1"/>
  <c r="AH83" i="29"/>
  <c r="AI96" i="5" s="1"/>
  <c r="M84" i="29"/>
  <c r="X85" i="29"/>
  <c r="AI86" i="29"/>
  <c r="AJ36" i="5" s="1"/>
  <c r="AJ32" i="7" s="1"/>
  <c r="AL24" i="1" s="1"/>
  <c r="N87" i="29"/>
  <c r="O72" i="5" s="1"/>
  <c r="AT87" i="29"/>
  <c r="AU72" i="5" s="1"/>
  <c r="AJ89" i="29"/>
  <c r="AK75" i="5" s="1"/>
  <c r="O90" i="29"/>
  <c r="P87" i="5" s="1"/>
  <c r="P83" i="7" s="1"/>
  <c r="R27" i="1" s="1"/>
  <c r="P93" i="29"/>
  <c r="Q53" i="5" s="1"/>
  <c r="AV93" i="29"/>
  <c r="AW53" i="5" s="1"/>
  <c r="AW49" i="7" s="1"/>
  <c r="AY12" i="1" s="1"/>
  <c r="AA94" i="29"/>
  <c r="AB66" i="5" s="1"/>
  <c r="AB62" i="7" s="1"/>
  <c r="AD81" i="1" s="1"/>
  <c r="Q96" i="29"/>
  <c r="R82" i="5" s="1"/>
  <c r="R78" i="7" s="1"/>
  <c r="T59" i="1" s="1"/>
  <c r="AW96" i="29"/>
  <c r="AX82" i="5" s="1"/>
  <c r="AX78" i="7" s="1"/>
  <c r="AZ59" i="1" s="1"/>
  <c r="AM98" i="29"/>
  <c r="AN85" i="5" s="1"/>
  <c r="AN81" i="7" s="1"/>
  <c r="AP63" i="1" s="1"/>
  <c r="S102" i="29"/>
  <c r="T119" i="5" s="1"/>
  <c r="T115" i="7" s="1"/>
  <c r="V108" i="1" s="1"/>
  <c r="AD103" i="29"/>
  <c r="AE86" i="5" s="1"/>
  <c r="AE82" i="7" s="1"/>
  <c r="AG29" i="1" s="1"/>
  <c r="I104" i="29"/>
  <c r="J90" i="5" s="1"/>
  <c r="AO104" i="29"/>
  <c r="AP90" i="5" s="1"/>
  <c r="AZ105" i="29"/>
  <c r="BA92" i="5" s="1"/>
  <c r="BA88" i="7" s="1"/>
  <c r="BC6" i="1" s="1"/>
  <c r="AE106" i="29"/>
  <c r="AF95" i="5" s="1"/>
  <c r="AF91" i="7" s="1"/>
  <c r="AH39" i="1" s="1"/>
  <c r="BA108" i="29"/>
  <c r="BB61" i="5" s="1"/>
  <c r="AT109" i="29"/>
  <c r="AU99" i="5" s="1"/>
  <c r="O112" i="29"/>
  <c r="P103" i="5" s="1"/>
  <c r="P99" i="7" s="1"/>
  <c r="R18" i="1" s="1"/>
  <c r="F114" i="28"/>
  <c r="F5" i="29" s="1"/>
  <c r="G52" i="5" s="1"/>
  <c r="G48" i="7" s="1"/>
  <c r="I36" i="1" s="1"/>
  <c r="V114" i="28"/>
  <c r="V7" i="29" s="1"/>
  <c r="W8" i="5" s="1"/>
  <c r="W4" i="7" s="1"/>
  <c r="Y5" i="1" s="1"/>
  <c r="AL114" i="28"/>
  <c r="AL5" i="29" s="1"/>
  <c r="AM52" i="5" s="1"/>
  <c r="AM48" i="7" s="1"/>
  <c r="AO36" i="1" s="1"/>
  <c r="Q3" i="29"/>
  <c r="R7" i="5" s="1"/>
  <c r="AW3" i="29"/>
  <c r="AX7" i="5" s="1"/>
  <c r="AX3" i="7" s="1"/>
  <c r="AZ25" i="1" s="1"/>
  <c r="AB4" i="29"/>
  <c r="AC59" i="5" s="1"/>
  <c r="AC55" i="7" s="1"/>
  <c r="AE7" i="1" s="1"/>
  <c r="G5" i="29"/>
  <c r="H52" i="5" s="1"/>
  <c r="H48" i="7" s="1"/>
  <c r="J36" i="1" s="1"/>
  <c r="W5" i="29"/>
  <c r="X52" i="5" s="1"/>
  <c r="AM5" i="29"/>
  <c r="AN52" i="5" s="1"/>
  <c r="AN48" i="7" s="1"/>
  <c r="AP36" i="1" s="1"/>
  <c r="AH6" i="29"/>
  <c r="AI65" i="5" s="1"/>
  <c r="M7" i="29"/>
  <c r="N8" i="5" s="1"/>
  <c r="N4" i="7" s="1"/>
  <c r="P5" i="1" s="1"/>
  <c r="X8" i="29"/>
  <c r="Y106" i="5" s="1"/>
  <c r="Y102" i="7" s="1"/>
  <c r="AA116" i="1" s="1"/>
  <c r="C9" i="29"/>
  <c r="D9" i="5" s="1"/>
  <c r="D5" i="7" s="1"/>
  <c r="F9" i="1" s="1"/>
  <c r="S9" i="29"/>
  <c r="T9" i="5" s="1"/>
  <c r="T5" i="7" s="1"/>
  <c r="V9" i="1" s="1"/>
  <c r="AI9" i="29"/>
  <c r="AJ9" i="5" s="1"/>
  <c r="AJ5" i="7" s="1"/>
  <c r="AL9" i="1" s="1"/>
  <c r="N10" i="29"/>
  <c r="O14" i="5" s="1"/>
  <c r="AD10" i="29"/>
  <c r="AE14" i="5" s="1"/>
  <c r="AE10" i="7" s="1"/>
  <c r="AG26" i="1" s="1"/>
  <c r="AT10" i="29"/>
  <c r="AU14" i="5" s="1"/>
  <c r="AU10" i="7" s="1"/>
  <c r="AW26" i="1" s="1"/>
  <c r="I11" i="29"/>
  <c r="J10" i="5" s="1"/>
  <c r="AO11" i="29"/>
  <c r="AP10" i="5" s="1"/>
  <c r="AJ12" i="29"/>
  <c r="AZ12" i="29"/>
  <c r="O13" i="29"/>
  <c r="P12" i="5" s="1"/>
  <c r="P8" i="7" s="1"/>
  <c r="R4" i="1" s="1"/>
  <c r="AE13" i="29"/>
  <c r="AF12" i="5" s="1"/>
  <c r="AF8" i="7" s="1"/>
  <c r="AH4" i="1" s="1"/>
  <c r="AK15" i="29"/>
  <c r="AL16" i="5" s="1"/>
  <c r="AL12" i="7" s="1"/>
  <c r="AN40" i="1" s="1"/>
  <c r="BA15" i="29"/>
  <c r="BB16" i="5" s="1"/>
  <c r="BB12" i="7" s="1"/>
  <c r="BD40" i="1" s="1"/>
  <c r="P16" i="29"/>
  <c r="Q107" i="5" s="1"/>
  <c r="AV16" i="29"/>
  <c r="AW107" i="5" s="1"/>
  <c r="AW103" i="7" s="1"/>
  <c r="AY109" i="1" s="1"/>
  <c r="K17" i="29"/>
  <c r="L17" i="5" s="1"/>
  <c r="L13" i="7" s="1"/>
  <c r="N42" i="1" s="1"/>
  <c r="AA17" i="29"/>
  <c r="AB17" i="5" s="1"/>
  <c r="AB13" i="7" s="1"/>
  <c r="AD42" i="1" s="1"/>
  <c r="AQ17" i="29"/>
  <c r="AR17" i="5" s="1"/>
  <c r="AR13" i="7" s="1"/>
  <c r="AT42" i="1" s="1"/>
  <c r="Q19" i="29"/>
  <c r="R19" i="5" s="1"/>
  <c r="R15" i="7" s="1"/>
  <c r="T67" i="1" s="1"/>
  <c r="AW19" i="29"/>
  <c r="AX19" i="5" s="1"/>
  <c r="AR20" i="29"/>
  <c r="AS20" i="5" s="1"/>
  <c r="AS16" i="7" s="1"/>
  <c r="AU58" i="1" s="1"/>
  <c r="G21" i="29"/>
  <c r="H21" i="5" s="1"/>
  <c r="H17" i="7" s="1"/>
  <c r="J14" i="1" s="1"/>
  <c r="W21" i="29"/>
  <c r="X21" i="5" s="1"/>
  <c r="AM21" i="29"/>
  <c r="AN21" i="5" s="1"/>
  <c r="AN17" i="7" s="1"/>
  <c r="AP14" i="1" s="1"/>
  <c r="R22" i="29"/>
  <c r="S22" i="5" s="1"/>
  <c r="S18" i="7" s="1"/>
  <c r="U61" i="1" s="1"/>
  <c r="AH22" i="29"/>
  <c r="AI22" i="5" s="1"/>
  <c r="M23" i="29"/>
  <c r="N40" i="5" s="1"/>
  <c r="X24" i="29"/>
  <c r="Y69" i="5" s="1"/>
  <c r="Y65" i="7" s="1"/>
  <c r="AA84" i="1" s="1"/>
  <c r="AN24" i="29"/>
  <c r="AO69" i="5" s="1"/>
  <c r="AO65" i="7" s="1"/>
  <c r="AQ84" i="1" s="1"/>
  <c r="S25" i="29"/>
  <c r="T35" i="5" s="1"/>
  <c r="T31" i="7" s="1"/>
  <c r="V45" i="1" s="1"/>
  <c r="AI25" i="29"/>
  <c r="AJ35" i="5" s="1"/>
  <c r="AJ31" i="7" s="1"/>
  <c r="AL45" i="1" s="1"/>
  <c r="N26" i="29"/>
  <c r="O47" i="5" s="1"/>
  <c r="AD26" i="29"/>
  <c r="AE47" i="5" s="1"/>
  <c r="AE43" i="7" s="1"/>
  <c r="AG11" i="1" s="1"/>
  <c r="AT26" i="29"/>
  <c r="AU47" i="5" s="1"/>
  <c r="I27" i="29"/>
  <c r="J112" i="5" s="1"/>
  <c r="J108" i="7" s="1"/>
  <c r="L107" i="1" s="1"/>
  <c r="AO27" i="29"/>
  <c r="AP112" i="5" s="1"/>
  <c r="T28" i="29"/>
  <c r="U23" i="5" s="1"/>
  <c r="U19" i="7" s="1"/>
  <c r="W47" i="1" s="1"/>
  <c r="AJ28" i="29"/>
  <c r="AK23" i="5" s="1"/>
  <c r="AZ28" i="29"/>
  <c r="BA23" i="5" s="1"/>
  <c r="BA19" i="7" s="1"/>
  <c r="BC47" i="1" s="1"/>
  <c r="O29" i="29"/>
  <c r="P24" i="5" s="1"/>
  <c r="P20" i="7" s="1"/>
  <c r="R10" i="1" s="1"/>
  <c r="AE29" i="29"/>
  <c r="AF24" i="5" s="1"/>
  <c r="AF20" i="7" s="1"/>
  <c r="AH10" i="1" s="1"/>
  <c r="BA31" i="29"/>
  <c r="BB78" i="5" s="1"/>
  <c r="BB74" i="7" s="1"/>
  <c r="BD71" i="1" s="1"/>
  <c r="P32" i="29"/>
  <c r="Q123" i="5" s="1"/>
  <c r="K33" i="29"/>
  <c r="L26" i="5" s="1"/>
  <c r="L22" i="7" s="1"/>
  <c r="N94" i="1" s="1"/>
  <c r="AA33" i="29"/>
  <c r="AB26" i="5" s="1"/>
  <c r="AB22" i="7" s="1"/>
  <c r="AD94" i="1" s="1"/>
  <c r="AQ33" i="29"/>
  <c r="AR26" i="5" s="1"/>
  <c r="AR22" i="7" s="1"/>
  <c r="AT94" i="1" s="1"/>
  <c r="V34" i="29"/>
  <c r="W25" i="5" s="1"/>
  <c r="W21" i="7" s="1"/>
  <c r="Y74" i="1" s="1"/>
  <c r="Q35" i="29"/>
  <c r="R37" i="5" s="1"/>
  <c r="AW35" i="29"/>
  <c r="AX37" i="5" s="1"/>
  <c r="AX33" i="7" s="1"/>
  <c r="AZ31" i="1" s="1"/>
  <c r="G37" i="29"/>
  <c r="H76" i="5" s="1"/>
  <c r="H72" i="7" s="1"/>
  <c r="J30" i="1" s="1"/>
  <c r="W37" i="29"/>
  <c r="X76" i="5" s="1"/>
  <c r="AM37" i="29"/>
  <c r="AN76" i="5" s="1"/>
  <c r="AN72" i="7" s="1"/>
  <c r="AP30" i="1" s="1"/>
  <c r="AH38" i="29"/>
  <c r="AI63" i="5" s="1"/>
  <c r="AI59" i="7" s="1"/>
  <c r="AK28" i="1" s="1"/>
  <c r="M39" i="29"/>
  <c r="N28" i="5" s="1"/>
  <c r="AS39" i="29"/>
  <c r="AT28" i="5" s="1"/>
  <c r="AT24" i="7" s="1"/>
  <c r="AV87" i="1" s="1"/>
  <c r="X40" i="29"/>
  <c r="Y29" i="5" s="1"/>
  <c r="Y25" i="7" s="1"/>
  <c r="AA50" i="1" s="1"/>
  <c r="C41" i="29"/>
  <c r="D84" i="5" s="1"/>
  <c r="D80" i="7" s="1"/>
  <c r="F72" i="1" s="1"/>
  <c r="S41" i="29"/>
  <c r="T84" i="5" s="1"/>
  <c r="T80" i="7" s="1"/>
  <c r="V72" i="1" s="1"/>
  <c r="AI41" i="29"/>
  <c r="AJ84" i="5" s="1"/>
  <c r="AJ80" i="7" s="1"/>
  <c r="AL72" i="1" s="1"/>
  <c r="N42" i="29"/>
  <c r="O30" i="5" s="1"/>
  <c r="O26" i="7" s="1"/>
  <c r="Q3" i="1" s="1"/>
  <c r="AD42" i="29"/>
  <c r="AE30" i="5" s="1"/>
  <c r="AE26" i="7" s="1"/>
  <c r="AG3" i="1" s="1"/>
  <c r="AT42" i="29"/>
  <c r="AU30" i="5" s="1"/>
  <c r="I43" i="29"/>
  <c r="J110" i="5" s="1"/>
  <c r="AO43" i="29"/>
  <c r="AP110" i="5" s="1"/>
  <c r="AJ44" i="29"/>
  <c r="AK31" i="5" s="1"/>
  <c r="AZ44" i="29"/>
  <c r="BA31" i="5" s="1"/>
  <c r="BA27" i="7" s="1"/>
  <c r="BC69" i="1" s="1"/>
  <c r="O45" i="29"/>
  <c r="P32" i="5" s="1"/>
  <c r="P28" i="7" s="1"/>
  <c r="R20" i="1" s="1"/>
  <c r="AE45" i="29"/>
  <c r="AF32" i="5" s="1"/>
  <c r="AF28" i="7" s="1"/>
  <c r="AH20" i="1" s="1"/>
  <c r="BA47" i="29"/>
  <c r="BB34" i="5" s="1"/>
  <c r="BB30" i="7" s="1"/>
  <c r="BD16" i="1" s="1"/>
  <c r="P48" i="29"/>
  <c r="Q108" i="5" s="1"/>
  <c r="Q104" i="7" s="1"/>
  <c r="S105" i="1" s="1"/>
  <c r="K49" i="29"/>
  <c r="L62" i="5" s="1"/>
  <c r="L58" i="7" s="1"/>
  <c r="N85" i="1" s="1"/>
  <c r="AA49" i="29"/>
  <c r="AB62" i="5" s="1"/>
  <c r="AB58" i="7" s="1"/>
  <c r="AD85" i="1" s="1"/>
  <c r="AQ49" i="29"/>
  <c r="AR62" i="5" s="1"/>
  <c r="AR58" i="7" s="1"/>
  <c r="AT85" i="1" s="1"/>
  <c r="Q51" i="29"/>
  <c r="R49" i="5" s="1"/>
  <c r="R45" i="7" s="1"/>
  <c r="T15" i="1" s="1"/>
  <c r="AW51" i="29"/>
  <c r="AX49" i="5" s="1"/>
  <c r="AX45" i="7" s="1"/>
  <c r="AZ15" i="1" s="1"/>
  <c r="G53" i="29"/>
  <c r="H39" i="5" s="1"/>
  <c r="H35" i="7" s="1"/>
  <c r="J22" i="1" s="1"/>
  <c r="W53" i="29"/>
  <c r="X39" i="5" s="1"/>
  <c r="AM53" i="29"/>
  <c r="AN39" i="5" s="1"/>
  <c r="AN35" i="7" s="1"/>
  <c r="AP22" i="1" s="1"/>
  <c r="AH54" i="29"/>
  <c r="AI38" i="5" s="1"/>
  <c r="AX54" i="29"/>
  <c r="AY38" i="5" s="1"/>
  <c r="AY34" i="7" s="1"/>
  <c r="BA64" i="1" s="1"/>
  <c r="M55" i="29"/>
  <c r="X56" i="29"/>
  <c r="Y111" i="5" s="1"/>
  <c r="Y107" i="7" s="1"/>
  <c r="AA120" i="1" s="1"/>
  <c r="C57" i="29"/>
  <c r="D41" i="5" s="1"/>
  <c r="D37" i="7" s="1"/>
  <c r="F35" i="1" s="1"/>
  <c r="S57" i="29"/>
  <c r="T41" i="5" s="1"/>
  <c r="T37" i="7" s="1"/>
  <c r="V35" i="1" s="1"/>
  <c r="AI57" i="29"/>
  <c r="AJ41" i="5" s="1"/>
  <c r="AJ37" i="7" s="1"/>
  <c r="AL35" i="1" s="1"/>
  <c r="N58" i="29"/>
  <c r="O42" i="5" s="1"/>
  <c r="AD58" i="29"/>
  <c r="AE42" i="5" s="1"/>
  <c r="AE38" i="7" s="1"/>
  <c r="AG70" i="1" s="1"/>
  <c r="AT58" i="29"/>
  <c r="AU42" i="5" s="1"/>
  <c r="I59" i="29"/>
  <c r="J121" i="5" s="1"/>
  <c r="AO59" i="29"/>
  <c r="AP121" i="5" s="1"/>
  <c r="AP117" i="7" s="1"/>
  <c r="AR114" i="1" s="1"/>
  <c r="AJ60" i="29"/>
  <c r="AK43" i="5" s="1"/>
  <c r="AZ60" i="29"/>
  <c r="BA43" i="5" s="1"/>
  <c r="BA39" i="7" s="1"/>
  <c r="BC48" i="1" s="1"/>
  <c r="O61" i="29"/>
  <c r="P45" i="5" s="1"/>
  <c r="P41" i="7" s="1"/>
  <c r="R68" i="1" s="1"/>
  <c r="AE61" i="29"/>
  <c r="AF45" i="5" s="1"/>
  <c r="AF41" i="7" s="1"/>
  <c r="AH68" i="1" s="1"/>
  <c r="BA63" i="29"/>
  <c r="BB115" i="5" s="1"/>
  <c r="P64" i="29"/>
  <c r="Q102" i="5" s="1"/>
  <c r="K65" i="29"/>
  <c r="L73" i="5" s="1"/>
  <c r="L69" i="7" s="1"/>
  <c r="N51" i="1" s="1"/>
  <c r="AA65" i="29"/>
  <c r="AB73" i="5" s="1"/>
  <c r="AB69" i="7" s="1"/>
  <c r="AD51" i="1" s="1"/>
  <c r="AQ65" i="29"/>
  <c r="AR73" i="5" s="1"/>
  <c r="AR69" i="7" s="1"/>
  <c r="AT51" i="1" s="1"/>
  <c r="F66" i="29"/>
  <c r="G27" i="5" s="1"/>
  <c r="AL66" i="29"/>
  <c r="AM27" i="5" s="1"/>
  <c r="AM23" i="7" s="1"/>
  <c r="AO83" i="1" s="1"/>
  <c r="Q67" i="29"/>
  <c r="R122" i="5" s="1"/>
  <c r="R118" i="7" s="1"/>
  <c r="T103" i="1" s="1"/>
  <c r="AW67" i="29"/>
  <c r="AX122" i="5" s="1"/>
  <c r="AX118" i="7" s="1"/>
  <c r="AZ103" i="1" s="1"/>
  <c r="AB68" i="29"/>
  <c r="AC54" i="5" s="1"/>
  <c r="AC50" i="7" s="1"/>
  <c r="AE41" i="1" s="1"/>
  <c r="G69" i="29"/>
  <c r="H55" i="5" s="1"/>
  <c r="H51" i="7" s="1"/>
  <c r="J34" i="1" s="1"/>
  <c r="W69" i="29"/>
  <c r="X55" i="5" s="1"/>
  <c r="AM69" i="29"/>
  <c r="AN55" i="5" s="1"/>
  <c r="AN51" i="7" s="1"/>
  <c r="AP34" i="1" s="1"/>
  <c r="AH70" i="29"/>
  <c r="AI94" i="5" s="1"/>
  <c r="M71" i="29"/>
  <c r="N56" i="5" s="1"/>
  <c r="N52" i="7" s="1"/>
  <c r="P92" i="1" s="1"/>
  <c r="X72" i="29"/>
  <c r="Y117" i="5" s="1"/>
  <c r="Y113" i="7" s="1"/>
  <c r="AA110" i="1" s="1"/>
  <c r="C73" i="29"/>
  <c r="D57" i="5" s="1"/>
  <c r="D53" i="7" s="1"/>
  <c r="F52" i="1" s="1"/>
  <c r="S73" i="29"/>
  <c r="T57" i="5" s="1"/>
  <c r="T53" i="7" s="1"/>
  <c r="V52" i="1" s="1"/>
  <c r="AI73" i="29"/>
  <c r="AJ57" i="5" s="1"/>
  <c r="AJ53" i="7" s="1"/>
  <c r="AL52" i="1" s="1"/>
  <c r="N74" i="29"/>
  <c r="O114" i="5" s="1"/>
  <c r="AD74" i="29"/>
  <c r="AE114" i="5" s="1"/>
  <c r="AE110" i="7" s="1"/>
  <c r="AG119" i="1" s="1"/>
  <c r="AT74" i="29"/>
  <c r="AU114" i="5" s="1"/>
  <c r="AU110" i="7" s="1"/>
  <c r="AW119" i="1" s="1"/>
  <c r="I75" i="29"/>
  <c r="J13" i="5" s="1"/>
  <c r="AO75" i="29"/>
  <c r="AP13" i="5" s="1"/>
  <c r="AJ76" i="29"/>
  <c r="AK116" i="5" s="1"/>
  <c r="AZ76" i="29"/>
  <c r="BA116" i="5" s="1"/>
  <c r="BA112" i="7" s="1"/>
  <c r="BC118" i="1" s="1"/>
  <c r="O77" i="29"/>
  <c r="P120" i="5" s="1"/>
  <c r="P116" i="7" s="1"/>
  <c r="R113" i="1" s="1"/>
  <c r="AQ78" i="29"/>
  <c r="AR60" i="5" s="1"/>
  <c r="AR56" i="7" s="1"/>
  <c r="AT88" i="1" s="1"/>
  <c r="W80" i="29"/>
  <c r="X77" i="5" s="1"/>
  <c r="W81" i="29"/>
  <c r="X67" i="5" s="1"/>
  <c r="X63" i="7" s="1"/>
  <c r="Z95" i="1" s="1"/>
  <c r="AH82" i="29"/>
  <c r="AI44" i="5" s="1"/>
  <c r="M83" i="29"/>
  <c r="N96" i="5" s="1"/>
  <c r="X84" i="29"/>
  <c r="Y68" i="5" s="1"/>
  <c r="Y64" i="7" s="1"/>
  <c r="AA23" i="1" s="1"/>
  <c r="C85" i="29"/>
  <c r="AI85" i="29"/>
  <c r="N86" i="29"/>
  <c r="O36" i="5" s="1"/>
  <c r="AT86" i="29"/>
  <c r="AU36" i="5" s="1"/>
  <c r="AU32" i="7" s="1"/>
  <c r="AW24" i="1" s="1"/>
  <c r="AJ88" i="29"/>
  <c r="AK74" i="5" s="1"/>
  <c r="O89" i="29"/>
  <c r="P75" i="5" s="1"/>
  <c r="P71" i="7" s="1"/>
  <c r="R97" i="1" s="1"/>
  <c r="AK91" i="29"/>
  <c r="AL70" i="5" s="1"/>
  <c r="AL66" i="7" s="1"/>
  <c r="AN33" i="1" s="1"/>
  <c r="P92" i="29"/>
  <c r="Q79" i="5" s="1"/>
  <c r="AA93" i="29"/>
  <c r="AB53" i="5" s="1"/>
  <c r="AB49" i="7" s="1"/>
  <c r="AD12" i="1" s="1"/>
  <c r="Q95" i="29"/>
  <c r="R80" i="5" s="1"/>
  <c r="R76" i="7" s="1"/>
  <c r="T93" i="1" s="1"/>
  <c r="AW95" i="29"/>
  <c r="AX80" i="5" s="1"/>
  <c r="AX76" i="7" s="1"/>
  <c r="AZ93" i="1" s="1"/>
  <c r="AB96" i="29"/>
  <c r="AC82" i="5" s="1"/>
  <c r="AC78" i="7" s="1"/>
  <c r="AE59" i="1" s="1"/>
  <c r="G97" i="29"/>
  <c r="H83" i="5" s="1"/>
  <c r="H79" i="7" s="1"/>
  <c r="J62" i="1" s="1"/>
  <c r="AM97" i="29"/>
  <c r="AN83" i="5" s="1"/>
  <c r="AN79" i="7" s="1"/>
  <c r="AP62" i="1" s="1"/>
  <c r="AX98" i="29"/>
  <c r="AY85" i="5" s="1"/>
  <c r="AY81" i="7" s="1"/>
  <c r="BA63" i="1" s="1"/>
  <c r="S101" i="29"/>
  <c r="T89" i="5" s="1"/>
  <c r="T85" i="7" s="1"/>
  <c r="V77" i="1" s="1"/>
  <c r="AD102" i="29"/>
  <c r="AE119" i="5" s="1"/>
  <c r="AE115" i="7" s="1"/>
  <c r="AG108" i="1" s="1"/>
  <c r="I103" i="29"/>
  <c r="J86" i="5" s="1"/>
  <c r="AO103" i="29"/>
  <c r="AP86" i="5" s="1"/>
  <c r="AZ104" i="29"/>
  <c r="BA90" i="5" s="1"/>
  <c r="BA86" i="7" s="1"/>
  <c r="BC32" i="1" s="1"/>
  <c r="AE105" i="29"/>
  <c r="AF92" i="5" s="1"/>
  <c r="AF88" i="7" s="1"/>
  <c r="AH6" i="1" s="1"/>
  <c r="BA107" i="29"/>
  <c r="BB64" i="5" s="1"/>
  <c r="BB60" i="7" s="1"/>
  <c r="BD90" i="1" s="1"/>
  <c r="N109" i="29"/>
  <c r="O99" i="5" s="1"/>
  <c r="N110" i="29"/>
  <c r="O97" i="5" s="1"/>
  <c r="AJ112" i="29"/>
  <c r="AK103" i="5" s="1"/>
  <c r="AK99" i="7" s="1"/>
  <c r="AM18" i="1" s="1"/>
  <c r="AO77" i="29"/>
  <c r="AP120" i="5" s="1"/>
  <c r="T78" i="29"/>
  <c r="U60" i="5" s="1"/>
  <c r="U56" i="7" s="1"/>
  <c r="W88" i="1" s="1"/>
  <c r="AJ78" i="29"/>
  <c r="AK60" i="5" s="1"/>
  <c r="AZ78" i="29"/>
  <c r="BA60" i="5" s="1"/>
  <c r="BA56" i="7" s="1"/>
  <c r="BC88" i="1" s="1"/>
  <c r="O79" i="29"/>
  <c r="P98" i="5" s="1"/>
  <c r="P94" i="7" s="1"/>
  <c r="R66" i="1" s="1"/>
  <c r="AE79" i="29"/>
  <c r="AF98" i="5" s="1"/>
  <c r="AF94" i="7" s="1"/>
  <c r="AH66" i="1" s="1"/>
  <c r="BA81" i="29"/>
  <c r="BB67" i="5" s="1"/>
  <c r="BB63" i="7" s="1"/>
  <c r="BD95" i="1" s="1"/>
  <c r="P82" i="29"/>
  <c r="Q44" i="5" s="1"/>
  <c r="K83" i="29"/>
  <c r="L96" i="5" s="1"/>
  <c r="L92" i="7" s="1"/>
  <c r="N17" i="1" s="1"/>
  <c r="AA83" i="29"/>
  <c r="AB96" i="5" s="1"/>
  <c r="AB92" i="7" s="1"/>
  <c r="AD17" i="1" s="1"/>
  <c r="AQ83" i="29"/>
  <c r="AR96" i="5" s="1"/>
  <c r="AR92" i="7" s="1"/>
  <c r="AT17" i="1" s="1"/>
  <c r="V84" i="29"/>
  <c r="Q85" i="29"/>
  <c r="AW85" i="29"/>
  <c r="G87" i="29"/>
  <c r="H72" i="5" s="1"/>
  <c r="H68" i="7" s="1"/>
  <c r="J76" i="1" s="1"/>
  <c r="W87" i="29"/>
  <c r="X72" i="5" s="1"/>
  <c r="AM87" i="29"/>
  <c r="AN72" i="5" s="1"/>
  <c r="AN68" i="7" s="1"/>
  <c r="AP76" i="1" s="1"/>
  <c r="AH88" i="29"/>
  <c r="AI74" i="5" s="1"/>
  <c r="M89" i="29"/>
  <c r="N75" i="5" s="1"/>
  <c r="AS89" i="29"/>
  <c r="AT75" i="5" s="1"/>
  <c r="AT71" i="7" s="1"/>
  <c r="AV97" i="1" s="1"/>
  <c r="X90" i="29"/>
  <c r="Y87" i="5" s="1"/>
  <c r="Y83" i="7" s="1"/>
  <c r="AA27" i="1" s="1"/>
  <c r="C91" i="29"/>
  <c r="D70" i="5" s="1"/>
  <c r="D66" i="7" s="1"/>
  <c r="F33" i="1" s="1"/>
  <c r="S91" i="29"/>
  <c r="T70" i="5" s="1"/>
  <c r="T66" i="7" s="1"/>
  <c r="V33" i="1" s="1"/>
  <c r="AI91" i="29"/>
  <c r="AJ70" i="5" s="1"/>
  <c r="AJ66" i="7" s="1"/>
  <c r="AL33" i="1" s="1"/>
  <c r="N92" i="29"/>
  <c r="O79" i="5" s="1"/>
  <c r="AD92" i="29"/>
  <c r="AE79" i="5" s="1"/>
  <c r="AE75" i="7" s="1"/>
  <c r="AG86" i="1" s="1"/>
  <c r="AT92" i="29"/>
  <c r="AU79" i="5" s="1"/>
  <c r="I93" i="29"/>
  <c r="J53" i="5" s="1"/>
  <c r="AO93" i="29"/>
  <c r="AP53" i="5" s="1"/>
  <c r="AJ94" i="29"/>
  <c r="AK66" i="5" s="1"/>
  <c r="AK62" i="7" s="1"/>
  <c r="AM81" i="1" s="1"/>
  <c r="AZ94" i="29"/>
  <c r="BA66" i="5" s="1"/>
  <c r="BA62" i="7" s="1"/>
  <c r="BC81" i="1" s="1"/>
  <c r="O95" i="29"/>
  <c r="P80" i="5" s="1"/>
  <c r="P76" i="7" s="1"/>
  <c r="R93" i="1" s="1"/>
  <c r="AE95" i="29"/>
  <c r="AF80" i="5" s="1"/>
  <c r="AF76" i="7" s="1"/>
  <c r="AH93" i="1" s="1"/>
  <c r="BA97" i="29"/>
  <c r="BB83" i="5" s="1"/>
  <c r="P98" i="29"/>
  <c r="Q85" i="5" s="1"/>
  <c r="K99" i="29"/>
  <c r="L118" i="5" s="1"/>
  <c r="L114" i="7" s="1"/>
  <c r="N122" i="1" s="1"/>
  <c r="AA99" i="29"/>
  <c r="AB118" i="5" s="1"/>
  <c r="AB114" i="7" s="1"/>
  <c r="AD122" i="1" s="1"/>
  <c r="AQ99" i="29"/>
  <c r="AR118" i="5" s="1"/>
  <c r="AR114" i="7" s="1"/>
  <c r="AT122" i="1" s="1"/>
  <c r="Q101" i="29"/>
  <c r="R89" i="5" s="1"/>
  <c r="R85" i="7" s="1"/>
  <c r="T77" i="1" s="1"/>
  <c r="AW101" i="29"/>
  <c r="AX89" i="5" s="1"/>
  <c r="AX85" i="7" s="1"/>
  <c r="AZ77" i="1" s="1"/>
  <c r="G103" i="29"/>
  <c r="H86" i="5" s="1"/>
  <c r="H82" i="7" s="1"/>
  <c r="J29" i="1" s="1"/>
  <c r="W103" i="29"/>
  <c r="X86" i="5" s="1"/>
  <c r="X82" i="7" s="1"/>
  <c r="Z29" i="1" s="1"/>
  <c r="AM103" i="29"/>
  <c r="AN86" i="5" s="1"/>
  <c r="AN82" i="7" s="1"/>
  <c r="AP29" i="1" s="1"/>
  <c r="AH104" i="29"/>
  <c r="AI90" i="5" s="1"/>
  <c r="AX104" i="29"/>
  <c r="AY90" i="5" s="1"/>
  <c r="AY86" i="7" s="1"/>
  <c r="BA32" i="1" s="1"/>
  <c r="M105" i="29"/>
  <c r="N92" i="5" s="1"/>
  <c r="X106" i="29"/>
  <c r="Y95" i="5" s="1"/>
  <c r="Y91" i="7" s="1"/>
  <c r="AA39" i="1" s="1"/>
  <c r="C107" i="29"/>
  <c r="D64" i="5" s="1"/>
  <c r="D60" i="7" s="1"/>
  <c r="F90" i="1" s="1"/>
  <c r="S107" i="29"/>
  <c r="T64" i="5" s="1"/>
  <c r="T60" i="7" s="1"/>
  <c r="V90" i="1" s="1"/>
  <c r="AI107" i="29"/>
  <c r="AJ64" i="5" s="1"/>
  <c r="AJ60" i="7" s="1"/>
  <c r="AL90" i="1" s="1"/>
  <c r="N108" i="29"/>
  <c r="O61" i="5" s="1"/>
  <c r="AD108" i="29"/>
  <c r="AE61" i="5" s="1"/>
  <c r="AE57" i="7" s="1"/>
  <c r="AG54" i="1" s="1"/>
  <c r="AT108" i="29"/>
  <c r="AU61" i="5" s="1"/>
  <c r="K109" i="29"/>
  <c r="L99" i="5" s="1"/>
  <c r="L95" i="7" s="1"/>
  <c r="N8" i="1" s="1"/>
  <c r="BA111" i="29"/>
  <c r="BB100" i="5" s="1"/>
  <c r="BB96" i="7" s="1"/>
  <c r="BD37" i="1" s="1"/>
  <c r="K113" i="29"/>
  <c r="L101" i="5" s="1"/>
  <c r="L97" i="7" s="1"/>
  <c r="N60" i="1" s="1"/>
  <c r="AQ113" i="29"/>
  <c r="AR101" i="5" s="1"/>
  <c r="AR97" i="7" s="1"/>
  <c r="AT60" i="1" s="1"/>
  <c r="AH81" i="29"/>
  <c r="AI67" i="5" s="1"/>
  <c r="M82" i="29"/>
  <c r="N44" i="5" s="1"/>
  <c r="AS82" i="29"/>
  <c r="AT44" i="5" s="1"/>
  <c r="AT40" i="7" s="1"/>
  <c r="AV53" i="1" s="1"/>
  <c r="X83" i="29"/>
  <c r="Y96" i="5" s="1"/>
  <c r="Y92" i="7" s="1"/>
  <c r="AA17" i="1" s="1"/>
  <c r="C84" i="29"/>
  <c r="S84" i="29"/>
  <c r="AI84" i="29"/>
  <c r="N85" i="29"/>
  <c r="AD85" i="29"/>
  <c r="AT85" i="29"/>
  <c r="I86" i="29"/>
  <c r="J36" i="5" s="1"/>
  <c r="AO86" i="29"/>
  <c r="AP36" i="5" s="1"/>
  <c r="AJ87" i="29"/>
  <c r="AK72" i="5" s="1"/>
  <c r="AK68" i="7" s="1"/>
  <c r="AM76" i="1" s="1"/>
  <c r="AZ87" i="29"/>
  <c r="BA72" i="5" s="1"/>
  <c r="BA68" i="7" s="1"/>
  <c r="BC76" i="1" s="1"/>
  <c r="O88" i="29"/>
  <c r="P74" i="5" s="1"/>
  <c r="P70" i="7" s="1"/>
  <c r="R73" i="1" s="1"/>
  <c r="AE88" i="29"/>
  <c r="AF74" i="5" s="1"/>
  <c r="AF70" i="7" s="1"/>
  <c r="AH73" i="1" s="1"/>
  <c r="BA90" i="29"/>
  <c r="BB87" i="5" s="1"/>
  <c r="BB83" i="7" s="1"/>
  <c r="BD27" i="1" s="1"/>
  <c r="P91" i="29"/>
  <c r="Q70" i="5" s="1"/>
  <c r="Q66" i="7" s="1"/>
  <c r="S33" i="1" s="1"/>
  <c r="K92" i="29"/>
  <c r="L79" i="5" s="1"/>
  <c r="L75" i="7" s="1"/>
  <c r="N86" i="1" s="1"/>
  <c r="AA92" i="29"/>
  <c r="AB79" i="5" s="1"/>
  <c r="AB75" i="7" s="1"/>
  <c r="AD86" i="1" s="1"/>
  <c r="AQ92" i="29"/>
  <c r="AR79" i="5" s="1"/>
  <c r="AR75" i="7" s="1"/>
  <c r="AT86" i="1" s="1"/>
  <c r="Q94" i="29"/>
  <c r="R66" i="5" s="1"/>
  <c r="R62" i="7" s="1"/>
  <c r="T81" i="1" s="1"/>
  <c r="AW94" i="29"/>
  <c r="AX66" i="5" s="1"/>
  <c r="AX62" i="7" s="1"/>
  <c r="AZ81" i="1" s="1"/>
  <c r="G96" i="29"/>
  <c r="H82" i="5" s="1"/>
  <c r="H78" i="7" s="1"/>
  <c r="J59" i="1" s="1"/>
  <c r="W96" i="29"/>
  <c r="X82" i="5" s="1"/>
  <c r="AM96" i="29"/>
  <c r="AN82" i="5" s="1"/>
  <c r="AN78" i="7" s="1"/>
  <c r="AP59" i="1" s="1"/>
  <c r="AH97" i="29"/>
  <c r="AI83" i="5" s="1"/>
  <c r="AX97" i="29"/>
  <c r="AY83" i="5" s="1"/>
  <c r="AY79" i="7" s="1"/>
  <c r="BA62" i="1" s="1"/>
  <c r="M98" i="29"/>
  <c r="N85" i="5" s="1"/>
  <c r="X99" i="29"/>
  <c r="Y118" i="5" s="1"/>
  <c r="Y114" i="7" s="1"/>
  <c r="AA122" i="1" s="1"/>
  <c r="C100" i="29"/>
  <c r="D88" i="5" s="1"/>
  <c r="D84" i="7" s="1"/>
  <c r="F82" i="1" s="1"/>
  <c r="S100" i="29"/>
  <c r="T88" i="5" s="1"/>
  <c r="T84" i="7" s="1"/>
  <c r="V82" i="1" s="1"/>
  <c r="AI100" i="29"/>
  <c r="AJ88" i="5" s="1"/>
  <c r="AJ84" i="7" s="1"/>
  <c r="AL82" i="1" s="1"/>
  <c r="N101" i="29"/>
  <c r="O89" i="5" s="1"/>
  <c r="AD101" i="29"/>
  <c r="AE89" i="5" s="1"/>
  <c r="AE85" i="7" s="1"/>
  <c r="AG77" i="1" s="1"/>
  <c r="AT101" i="29"/>
  <c r="AU89" i="5" s="1"/>
  <c r="I102" i="29"/>
  <c r="J119" i="5" s="1"/>
  <c r="AO102" i="29"/>
  <c r="AP119" i="5" s="1"/>
  <c r="AP115" i="7" s="1"/>
  <c r="AR108" i="1" s="1"/>
  <c r="AJ103" i="29"/>
  <c r="AK86" i="5" s="1"/>
  <c r="AZ103" i="29"/>
  <c r="BA86" i="5" s="1"/>
  <c r="BA82" i="7" s="1"/>
  <c r="BC29" i="1" s="1"/>
  <c r="O104" i="29"/>
  <c r="P90" i="5" s="1"/>
  <c r="P86" i="7" s="1"/>
  <c r="R32" i="1" s="1"/>
  <c r="AE104" i="29"/>
  <c r="AF90" i="5" s="1"/>
  <c r="AF86" i="7" s="1"/>
  <c r="AH32" i="1" s="1"/>
  <c r="BA106" i="29"/>
  <c r="BB95" i="5" s="1"/>
  <c r="BB91" i="7" s="1"/>
  <c r="BD39" i="1" s="1"/>
  <c r="P107" i="29"/>
  <c r="Q64" i="5" s="1"/>
  <c r="K108" i="29"/>
  <c r="L61" i="5" s="1"/>
  <c r="L57" i="7" s="1"/>
  <c r="N54" i="1" s="1"/>
  <c r="AA108" i="29"/>
  <c r="AB61" i="5" s="1"/>
  <c r="AB57" i="7" s="1"/>
  <c r="AD54" i="1" s="1"/>
  <c r="AQ108" i="29"/>
  <c r="AR61" i="5" s="1"/>
  <c r="AR57" i="7" s="1"/>
  <c r="AT54" i="1" s="1"/>
  <c r="G109" i="29"/>
  <c r="H99" i="5" s="1"/>
  <c r="H95" i="7" s="1"/>
  <c r="J8" i="1" s="1"/>
  <c r="AK110" i="29"/>
  <c r="AL97" i="5" s="1"/>
  <c r="AL93" i="7" s="1"/>
  <c r="AN75" i="1" s="1"/>
  <c r="P111" i="29"/>
  <c r="Q100" i="5" s="1"/>
  <c r="AA112" i="29"/>
  <c r="AB103" i="5" s="1"/>
  <c r="AB99" i="7" s="1"/>
  <c r="AD18" i="1" s="1"/>
  <c r="G110" i="29"/>
  <c r="H97" i="5" s="1"/>
  <c r="H93" i="7" s="1"/>
  <c r="J75" i="1" s="1"/>
  <c r="W110" i="29"/>
  <c r="X97" i="5" s="1"/>
  <c r="X93" i="7" s="1"/>
  <c r="Z75" i="1" s="1"/>
  <c r="AM110" i="29"/>
  <c r="AN97" i="5" s="1"/>
  <c r="AN93" i="7" s="1"/>
  <c r="AP75" i="1" s="1"/>
  <c r="AH111" i="29"/>
  <c r="AI100" i="5" s="1"/>
  <c r="AX111" i="29"/>
  <c r="AY100" i="5" s="1"/>
  <c r="AY96" i="7" s="1"/>
  <c r="BA37" i="1" s="1"/>
  <c r="M112" i="29"/>
  <c r="N103" i="5" s="1"/>
  <c r="X113" i="29"/>
  <c r="Y101" i="5" s="1"/>
  <c r="Y97" i="7" s="1"/>
  <c r="AA60" i="1" s="1"/>
  <c r="BA109" i="29"/>
  <c r="BB99" i="5" s="1"/>
  <c r="P110" i="29"/>
  <c r="Q97" i="5" s="1"/>
  <c r="K111" i="29"/>
  <c r="L100" i="5" s="1"/>
  <c r="L96" i="7" s="1"/>
  <c r="N37" i="1" s="1"/>
  <c r="AA111" i="29"/>
  <c r="AB100" i="5" s="1"/>
  <c r="AB96" i="7" s="1"/>
  <c r="AD37" i="1" s="1"/>
  <c r="AQ111" i="29"/>
  <c r="AR100" i="5" s="1"/>
  <c r="AR96" i="7" s="1"/>
  <c r="AT37" i="1" s="1"/>
  <c r="Q113" i="29"/>
  <c r="R101" i="5" s="1"/>
  <c r="R97" i="7" s="1"/>
  <c r="T60" i="1" s="1"/>
  <c r="AW113" i="29"/>
  <c r="AX101" i="5" s="1"/>
  <c r="U34" i="4"/>
  <c r="U34" i="20" s="1"/>
  <c r="AB34" i="4"/>
  <c r="AB34" i="20" s="1"/>
  <c r="AD34" i="4"/>
  <c r="AD34" i="20" s="1"/>
  <c r="AS34" i="4"/>
  <c r="AS34" i="20" s="1"/>
  <c r="M34" i="4"/>
  <c r="M34" i="20" s="1"/>
  <c r="AJ34" i="4"/>
  <c r="AJ34" i="20" s="1"/>
  <c r="D34" i="4"/>
  <c r="D34" i="20" s="1"/>
  <c r="AY34" i="4"/>
  <c r="AY34" i="20" s="1"/>
  <c r="S34" i="4"/>
  <c r="S34" i="20" s="1"/>
  <c r="W34" i="4"/>
  <c r="W34" i="20" s="1"/>
  <c r="Y34" i="4"/>
  <c r="Y34" i="20" s="1"/>
  <c r="AV34" i="4"/>
  <c r="AV34" i="20" s="1"/>
  <c r="N34" i="4"/>
  <c r="N34" i="20" s="1"/>
  <c r="AG34" i="4"/>
  <c r="AG34" i="20" s="1"/>
  <c r="X34" i="4"/>
  <c r="X34" i="20" s="1"/>
  <c r="AA34" i="4"/>
  <c r="AA34" i="20" s="1"/>
  <c r="AK34" i="4"/>
  <c r="AK34" i="20" s="1"/>
  <c r="E34" i="4"/>
  <c r="E34" i="20" s="1"/>
  <c r="AR34" i="4"/>
  <c r="AR34" i="20" s="1"/>
  <c r="L34" i="4"/>
  <c r="L34" i="20" s="1"/>
  <c r="AC34" i="4"/>
  <c r="AC34" i="20" s="1"/>
  <c r="AZ34" i="4"/>
  <c r="AZ34" i="20" s="1"/>
  <c r="T34" i="4"/>
  <c r="T34" i="20" s="1"/>
  <c r="AI34" i="4"/>
  <c r="AI34" i="20" s="1"/>
  <c r="C34" i="4"/>
  <c r="C34" i="20" s="1"/>
  <c r="AO34" i="4"/>
  <c r="AO34" i="20" s="1"/>
  <c r="P34" i="4"/>
  <c r="P34" i="20" s="1"/>
  <c r="AU34" i="4"/>
  <c r="AU34" i="20" s="1"/>
  <c r="AT34" i="4"/>
  <c r="AT34" i="20" s="1"/>
  <c r="AW34" i="4"/>
  <c r="AW34" i="20" s="1"/>
  <c r="Q34" i="4"/>
  <c r="Q34" i="20" s="1"/>
  <c r="AN34" i="4"/>
  <c r="AN34" i="20" s="1"/>
  <c r="H34" i="4"/>
  <c r="H34" i="20" s="1"/>
  <c r="AQ34" i="4"/>
  <c r="AQ34" i="20" s="1"/>
  <c r="K34" i="4"/>
  <c r="K34" i="20" s="1"/>
  <c r="AM34" i="4"/>
  <c r="AM34" i="20" s="1"/>
  <c r="G34" i="4"/>
  <c r="G34" i="20" s="1"/>
  <c r="I34" i="4"/>
  <c r="I34" i="20" s="1"/>
  <c r="AF34" i="4"/>
  <c r="AF34" i="20" s="1"/>
  <c r="Z38" i="4"/>
  <c r="Z38" i="20" s="1"/>
  <c r="AU23" i="4"/>
  <c r="AU23" i="20" s="1"/>
  <c r="Z18" i="4"/>
  <c r="Z18" i="20" s="1"/>
  <c r="AP10" i="4"/>
  <c r="AP10" i="20" s="1"/>
  <c r="S47" i="4"/>
  <c r="S47" i="20" s="1"/>
  <c r="AU113" i="7"/>
  <c r="AW110" i="1" s="1"/>
  <c r="AU109" i="7"/>
  <c r="AW111" i="1" s="1"/>
  <c r="AU99" i="7"/>
  <c r="AW18" i="1" s="1"/>
  <c r="AU95" i="7"/>
  <c r="AW8" i="1" s="1"/>
  <c r="AU91" i="7"/>
  <c r="AW39" i="1" s="1"/>
  <c r="AU75" i="7"/>
  <c r="AW86" i="1" s="1"/>
  <c r="AU67" i="7"/>
  <c r="AW46" i="1" s="1"/>
  <c r="AU63" i="7"/>
  <c r="AW95" i="1" s="1"/>
  <c r="AU59" i="7"/>
  <c r="AW28" i="1" s="1"/>
  <c r="AU55" i="7"/>
  <c r="AW7" i="1" s="1"/>
  <c r="AU51" i="7"/>
  <c r="AW34" i="1" s="1"/>
  <c r="AU114" i="7"/>
  <c r="AW122" i="1" s="1"/>
  <c r="AU106" i="7"/>
  <c r="AW112" i="1" s="1"/>
  <c r="AU102" i="7"/>
  <c r="AW116" i="1" s="1"/>
  <c r="AU96" i="7"/>
  <c r="AW37" i="1" s="1"/>
  <c r="AU84" i="7"/>
  <c r="AW82" i="1" s="1"/>
  <c r="AU80" i="7"/>
  <c r="AW72" i="1" s="1"/>
  <c r="AU72" i="7"/>
  <c r="AW30" i="1" s="1"/>
  <c r="AU68" i="7"/>
  <c r="AW76" i="1" s="1"/>
  <c r="AU64" i="7"/>
  <c r="AW23" i="1" s="1"/>
  <c r="AU196" i="7"/>
  <c r="AW129" i="1" s="1"/>
  <c r="AU115" i="7"/>
  <c r="AW108" i="1" s="1"/>
  <c r="AU107" i="7"/>
  <c r="AW120" i="1" s="1"/>
  <c r="AU103" i="7"/>
  <c r="AW109" i="1" s="1"/>
  <c r="AU93" i="7"/>
  <c r="AW75" i="1" s="1"/>
  <c r="AU89" i="7"/>
  <c r="AW100" i="1" s="1"/>
  <c r="AU85" i="7"/>
  <c r="AW77" i="1" s="1"/>
  <c r="AU69" i="7"/>
  <c r="AW51" i="1" s="1"/>
  <c r="AU61" i="7"/>
  <c r="AW79" i="1" s="1"/>
  <c r="AU57" i="7"/>
  <c r="AW54" i="1" s="1"/>
  <c r="AU53" i="7"/>
  <c r="AW52" i="1" s="1"/>
  <c r="AU49" i="7"/>
  <c r="AW12" i="1" s="1"/>
  <c r="AU45" i="7"/>
  <c r="AW15" i="1" s="1"/>
  <c r="AU29" i="7"/>
  <c r="AW13" i="1" s="1"/>
  <c r="AU21" i="7"/>
  <c r="AW74" i="1" s="1"/>
  <c r="AU94" i="7"/>
  <c r="AW66" i="1" s="1"/>
  <c r="AU58" i="7"/>
  <c r="AW85" i="1" s="1"/>
  <c r="AU50" i="7"/>
  <c r="AW41" i="1" s="1"/>
  <c r="AU39" i="7"/>
  <c r="AW48" i="1" s="1"/>
  <c r="AU23" i="7"/>
  <c r="AW83" i="1" s="1"/>
  <c r="AU17" i="7"/>
  <c r="AW14" i="1" s="1"/>
  <c r="AU13" i="7"/>
  <c r="AW42" i="1" s="1"/>
  <c r="AU82" i="7"/>
  <c r="AW29" i="1" s="1"/>
  <c r="AU60" i="7"/>
  <c r="AW90" i="1" s="1"/>
  <c r="AU44" i="7"/>
  <c r="AW57" i="1" s="1"/>
  <c r="AU42" i="7"/>
  <c r="AW44" i="1" s="1"/>
  <c r="AU35" i="7"/>
  <c r="AW22" i="1" s="1"/>
  <c r="AU26" i="7"/>
  <c r="AW3" i="1" s="1"/>
  <c r="AU18" i="7"/>
  <c r="AW61" i="1" s="1"/>
  <c r="AU14" i="7"/>
  <c r="AW96" i="1" s="1"/>
  <c r="AU6" i="7"/>
  <c r="AW91" i="1" s="1"/>
  <c r="AU2" i="7"/>
  <c r="AU104" i="7"/>
  <c r="AW105" i="1" s="1"/>
  <c r="AU70" i="7"/>
  <c r="AW73" i="1" s="1"/>
  <c r="AU54" i="7"/>
  <c r="AW98" i="1" s="1"/>
  <c r="AU40" i="7"/>
  <c r="AW53" i="1" s="1"/>
  <c r="AU38" i="7"/>
  <c r="AW70" i="1" s="1"/>
  <c r="AU31" i="7"/>
  <c r="AW45" i="1" s="1"/>
  <c r="AU15" i="7"/>
  <c r="AW67" i="1" s="1"/>
  <c r="AU118" i="7"/>
  <c r="AW103" i="1" s="1"/>
  <c r="AU90" i="7"/>
  <c r="AW56" i="1" s="1"/>
  <c r="AU56" i="7"/>
  <c r="AW88" i="1" s="1"/>
  <c r="AU43" i="7"/>
  <c r="AW11" i="1" s="1"/>
  <c r="AU36" i="7"/>
  <c r="AW21" i="1" s="1"/>
  <c r="AU34" i="7"/>
  <c r="AW64" i="1" s="1"/>
  <c r="AU16" i="7"/>
  <c r="AW58" i="1" s="1"/>
  <c r="N116" i="7"/>
  <c r="P113" i="1" s="1"/>
  <c r="N94" i="7"/>
  <c r="P66" i="1" s="1"/>
  <c r="N90" i="7"/>
  <c r="P56" i="1" s="1"/>
  <c r="N86" i="7"/>
  <c r="P32" i="1" s="1"/>
  <c r="N74" i="7"/>
  <c r="P71" i="1" s="1"/>
  <c r="N54" i="7"/>
  <c r="P98" i="1" s="1"/>
  <c r="N99" i="7"/>
  <c r="P18" i="1" s="1"/>
  <c r="N71" i="7"/>
  <c r="P97" i="1" s="1"/>
  <c r="N114" i="7"/>
  <c r="P122" i="1" s="1"/>
  <c r="N92" i="7"/>
  <c r="P17" i="1" s="1"/>
  <c r="N88" i="7"/>
  <c r="P6" i="1" s="1"/>
  <c r="N80" i="7"/>
  <c r="P72" i="1" s="1"/>
  <c r="N40" i="7"/>
  <c r="P53" i="1" s="1"/>
  <c r="N36" i="7"/>
  <c r="P21" i="1" s="1"/>
  <c r="N32" i="7"/>
  <c r="P24" i="1" s="1"/>
  <c r="N24" i="7"/>
  <c r="P87" i="1" s="1"/>
  <c r="N89" i="7"/>
  <c r="P100" i="1" s="1"/>
  <c r="N27" i="7"/>
  <c r="P69" i="1" s="1"/>
  <c r="N93" i="7"/>
  <c r="P75" i="1" s="1"/>
  <c r="N63" i="7"/>
  <c r="P95" i="1" s="1"/>
  <c r="N81" i="7"/>
  <c r="P63" i="1" s="1"/>
  <c r="N42" i="7"/>
  <c r="P44" i="1" s="1"/>
  <c r="N35" i="7"/>
  <c r="P22" i="1" s="1"/>
  <c r="N14" i="7"/>
  <c r="P96" i="1" s="1"/>
  <c r="N2" i="7"/>
  <c r="N59" i="7"/>
  <c r="P28" i="1" s="1"/>
  <c r="N51" i="7"/>
  <c r="P34" i="1" s="1"/>
  <c r="N22" i="7"/>
  <c r="P94" i="1" s="1"/>
  <c r="Q196" i="7"/>
  <c r="S129" i="1" s="1"/>
  <c r="Q115" i="7"/>
  <c r="S108" i="1" s="1"/>
  <c r="Q111" i="7"/>
  <c r="S117" i="1" s="1"/>
  <c r="Q103" i="7"/>
  <c r="S109" i="1" s="1"/>
  <c r="Q97" i="7"/>
  <c r="S60" i="1" s="1"/>
  <c r="Q93" i="7"/>
  <c r="S75" i="1" s="1"/>
  <c r="Q89" i="7"/>
  <c r="S100" i="1" s="1"/>
  <c r="Q81" i="7"/>
  <c r="S63" i="1" s="1"/>
  <c r="Q73" i="7"/>
  <c r="S65" i="1" s="1"/>
  <c r="Q61" i="7"/>
  <c r="S79" i="1" s="1"/>
  <c r="Q49" i="7"/>
  <c r="S12" i="1" s="1"/>
  <c r="Q116" i="7"/>
  <c r="S113" i="1" s="1"/>
  <c r="Q112" i="7"/>
  <c r="S118" i="1" s="1"/>
  <c r="Q108" i="7"/>
  <c r="S107" i="1" s="1"/>
  <c r="Q98" i="7"/>
  <c r="S80" i="1" s="1"/>
  <c r="Q94" i="7"/>
  <c r="S66" i="1" s="1"/>
  <c r="Q82" i="7"/>
  <c r="S29" i="1" s="1"/>
  <c r="Q78" i="7"/>
  <c r="S59" i="1" s="1"/>
  <c r="Q70" i="7"/>
  <c r="S73" i="1" s="1"/>
  <c r="Q117" i="7"/>
  <c r="S114" i="1" s="1"/>
  <c r="Q113" i="7"/>
  <c r="S110" i="1" s="1"/>
  <c r="Q87" i="7"/>
  <c r="S49" i="1" s="1"/>
  <c r="Q75" i="7"/>
  <c r="S86" i="1" s="1"/>
  <c r="Q67" i="7"/>
  <c r="S46" i="1" s="1"/>
  <c r="Q63" i="7"/>
  <c r="S95" i="1" s="1"/>
  <c r="Q51" i="7"/>
  <c r="S34" i="1" s="1"/>
  <c r="Q39" i="7"/>
  <c r="S48" i="1" s="1"/>
  <c r="Q31" i="7"/>
  <c r="S45" i="1" s="1"/>
  <c r="Q27" i="7"/>
  <c r="S69" i="1" s="1"/>
  <c r="Q106" i="7"/>
  <c r="S112" i="1" s="1"/>
  <c r="Q60" i="7"/>
  <c r="S90" i="1" s="1"/>
  <c r="Q44" i="7"/>
  <c r="S57" i="1" s="1"/>
  <c r="Q42" i="7"/>
  <c r="S44" i="1" s="1"/>
  <c r="Q40" i="7"/>
  <c r="S53" i="1" s="1"/>
  <c r="Q33" i="7"/>
  <c r="S31" i="1" s="1"/>
  <c r="Q24" i="7"/>
  <c r="S87" i="1" s="1"/>
  <c r="Q19" i="7"/>
  <c r="S47" i="1" s="1"/>
  <c r="Q3" i="7"/>
  <c r="S25" i="1" s="1"/>
  <c r="Q110" i="7"/>
  <c r="S119" i="1" s="1"/>
  <c r="Q62" i="7"/>
  <c r="S81" i="1" s="1"/>
  <c r="Q54" i="7"/>
  <c r="S98" i="1" s="1"/>
  <c r="Q46" i="7"/>
  <c r="S78" i="1" s="1"/>
  <c r="Q38" i="7"/>
  <c r="S70" i="1" s="1"/>
  <c r="Q36" i="7"/>
  <c r="S21" i="1" s="1"/>
  <c r="Q22" i="7"/>
  <c r="S94" i="1" s="1"/>
  <c r="Q12" i="7"/>
  <c r="S40" i="1" s="1"/>
  <c r="Q8" i="7"/>
  <c r="S4" i="1" s="1"/>
  <c r="Q96" i="7"/>
  <c r="S37" i="1" s="1"/>
  <c r="Q80" i="7"/>
  <c r="S72" i="1" s="1"/>
  <c r="Q64" i="7"/>
  <c r="S23" i="1" s="1"/>
  <c r="Q41" i="7"/>
  <c r="S68" i="1" s="1"/>
  <c r="Q34" i="7"/>
  <c r="S64" i="1" s="1"/>
  <c r="Q17" i="7"/>
  <c r="S14" i="1" s="1"/>
  <c r="Q13" i="7"/>
  <c r="S42" i="1" s="1"/>
  <c r="Q9" i="7"/>
  <c r="S89" i="1" s="1"/>
  <c r="Q5" i="7"/>
  <c r="S9" i="1" s="1"/>
  <c r="Q102" i="7"/>
  <c r="S116" i="1" s="1"/>
  <c r="Q68" i="7"/>
  <c r="S76" i="1" s="1"/>
  <c r="Q58" i="7"/>
  <c r="S85" i="1" s="1"/>
  <c r="Q30" i="7"/>
  <c r="S16" i="1" s="1"/>
  <c r="Q28" i="7"/>
  <c r="S20" i="1" s="1"/>
  <c r="Q14" i="7"/>
  <c r="S96" i="1" s="1"/>
  <c r="Q6" i="7"/>
  <c r="S91" i="1" s="1"/>
  <c r="Q2" i="7"/>
  <c r="J47" i="4"/>
  <c r="J47" i="20" s="1"/>
  <c r="J31" i="4"/>
  <c r="J31" i="20" s="1"/>
  <c r="J37" i="4"/>
  <c r="J37" i="20" s="1"/>
  <c r="U37" i="4"/>
  <c r="U37" i="20" s="1"/>
  <c r="D37" i="4"/>
  <c r="D37" i="20" s="1"/>
  <c r="AG37" i="4"/>
  <c r="AG37" i="20" s="1"/>
  <c r="P37" i="4"/>
  <c r="P37" i="20" s="1"/>
  <c r="AR37" i="4"/>
  <c r="AR37" i="20" s="1"/>
  <c r="G37" i="4"/>
  <c r="G37" i="20" s="1"/>
  <c r="V37" i="4"/>
  <c r="V37" i="20" s="1"/>
  <c r="I37" i="4"/>
  <c r="I37" i="20" s="1"/>
  <c r="AX37" i="4"/>
  <c r="AX37" i="20" s="1"/>
  <c r="F37" i="4"/>
  <c r="F37" i="20" s="1"/>
  <c r="AH37" i="4"/>
  <c r="AH37" i="20" s="1"/>
  <c r="E37" i="4"/>
  <c r="E37" i="20" s="1"/>
  <c r="AZ37" i="4"/>
  <c r="AZ37" i="20" s="1"/>
  <c r="Q37" i="4"/>
  <c r="Q37" i="20" s="1"/>
  <c r="AS37" i="4"/>
  <c r="AS37" i="20" s="1"/>
  <c r="AB37" i="4"/>
  <c r="AB37" i="20" s="1"/>
  <c r="AJ37" i="4"/>
  <c r="AJ37" i="20" s="1"/>
  <c r="W37" i="4"/>
  <c r="W37" i="20" s="1"/>
  <c r="AV37" i="4"/>
  <c r="AV37" i="20" s="1"/>
  <c r="AU37" i="4"/>
  <c r="AU37" i="20" s="1"/>
  <c r="AC37" i="4"/>
  <c r="AC37" i="20" s="1"/>
  <c r="L37" i="4"/>
  <c r="L37" i="20" s="1"/>
  <c r="AO37" i="4"/>
  <c r="AO37" i="20" s="1"/>
  <c r="X37" i="4"/>
  <c r="X37" i="20" s="1"/>
  <c r="R37" i="4"/>
  <c r="R37" i="20" s="1"/>
  <c r="Y37" i="4"/>
  <c r="Y37" i="20" s="1"/>
  <c r="AN37" i="4"/>
  <c r="AN37" i="20" s="1"/>
  <c r="AK37" i="4"/>
  <c r="T37" i="4"/>
  <c r="T37" i="20" s="1"/>
  <c r="AW37" i="4"/>
  <c r="AW37" i="20" s="1"/>
  <c r="AF37" i="4"/>
  <c r="AF37" i="20" s="1"/>
  <c r="O37" i="4"/>
  <c r="O37" i="20" s="1"/>
  <c r="M37" i="4"/>
  <c r="M37" i="20" s="1"/>
  <c r="AM37" i="4"/>
  <c r="AM37" i="20" s="1"/>
  <c r="AL37" i="4"/>
  <c r="AL37" i="20" s="1"/>
  <c r="H37" i="4"/>
  <c r="H37" i="20" s="1"/>
  <c r="AE37" i="4"/>
  <c r="AE37" i="20" s="1"/>
  <c r="B22" i="4"/>
  <c r="X28" i="4"/>
  <c r="X28" i="20" s="1"/>
  <c r="AY28" i="4"/>
  <c r="AY28" i="20" s="1"/>
  <c r="S28" i="4"/>
  <c r="S28" i="20" s="1"/>
  <c r="AD28" i="4"/>
  <c r="AD28" i="20" s="1"/>
  <c r="AJ28" i="4"/>
  <c r="AJ28" i="20" s="1"/>
  <c r="AF28" i="4"/>
  <c r="AF28" i="20" s="1"/>
  <c r="AR28" i="4"/>
  <c r="AR28" i="20" s="1"/>
  <c r="AM28" i="4"/>
  <c r="AM28" i="20" s="1"/>
  <c r="G28" i="4"/>
  <c r="G28" i="20" s="1"/>
  <c r="AC28" i="4"/>
  <c r="AC28" i="20" s="1"/>
  <c r="AA28" i="4"/>
  <c r="AA28" i="20" s="1"/>
  <c r="AG28" i="4"/>
  <c r="AG28" i="20" s="1"/>
  <c r="H28" i="4"/>
  <c r="H28" i="20" s="1"/>
  <c r="N28" i="4"/>
  <c r="N28" i="20" s="1"/>
  <c r="AO28" i="4"/>
  <c r="AO28" i="20" s="1"/>
  <c r="I28" i="4"/>
  <c r="I28" i="20" s="1"/>
  <c r="T28" i="4"/>
  <c r="T28" i="20" s="1"/>
  <c r="AU28" i="4"/>
  <c r="AU28" i="20" s="1"/>
  <c r="O28" i="4"/>
  <c r="O28" i="20" s="1"/>
  <c r="AK28" i="4"/>
  <c r="AK28" i="20" s="1"/>
  <c r="E28" i="4"/>
  <c r="E28" i="20" s="1"/>
  <c r="P28" i="4"/>
  <c r="P28" i="20" s="1"/>
  <c r="AI28" i="4"/>
  <c r="AI28" i="20" s="1"/>
  <c r="C28" i="4"/>
  <c r="C28" i="20" s="1"/>
  <c r="D28" i="4"/>
  <c r="D28" i="20" s="1"/>
  <c r="L28" i="4"/>
  <c r="L28" i="20" s="1"/>
  <c r="W28" i="4"/>
  <c r="W28" i="20" s="1"/>
  <c r="AS28" i="4"/>
  <c r="AS28" i="20" s="1"/>
  <c r="M28" i="4"/>
  <c r="M28" i="20" s="1"/>
  <c r="AN28" i="4"/>
  <c r="AN28" i="20" s="1"/>
  <c r="AT28" i="4"/>
  <c r="AT28" i="20" s="1"/>
  <c r="Y28" i="4"/>
  <c r="Y28" i="20" s="1"/>
  <c r="AZ28" i="4"/>
  <c r="AZ28" i="20" s="1"/>
  <c r="AE28" i="4"/>
  <c r="AE28" i="20" s="1"/>
  <c r="U28" i="4"/>
  <c r="U28" i="20" s="1"/>
  <c r="AV28" i="4"/>
  <c r="AV28" i="20" s="1"/>
  <c r="AQ28" i="4"/>
  <c r="AQ28" i="20" s="1"/>
  <c r="K28" i="4"/>
  <c r="K28" i="20" s="1"/>
  <c r="AW28" i="4"/>
  <c r="AW28" i="20" s="1"/>
  <c r="Q28" i="4"/>
  <c r="Q28" i="20" s="1"/>
  <c r="AB28" i="4"/>
  <c r="Z48" i="4"/>
  <c r="Z48" i="20" s="1"/>
  <c r="AP28" i="4"/>
  <c r="AP28" i="20" s="1"/>
  <c r="O23" i="4"/>
  <c r="O23" i="20" s="1"/>
  <c r="Z10" i="4"/>
  <c r="Z10" i="20" s="1"/>
  <c r="AQ47" i="4"/>
  <c r="AQ47" i="20" s="1"/>
  <c r="C31" i="4"/>
  <c r="C31" i="20" s="1"/>
  <c r="AL48" i="4"/>
  <c r="AL48" i="20" s="1"/>
  <c r="V20" i="4"/>
  <c r="V20" i="20" s="1"/>
  <c r="V5" i="4"/>
  <c r="V5" i="20" s="1"/>
  <c r="G47" i="4"/>
  <c r="G47" i="20" s="1"/>
  <c r="V34" i="4"/>
  <c r="V34" i="20" s="1"/>
  <c r="AX28" i="4"/>
  <c r="AX28" i="20" s="1"/>
  <c r="C37" i="4"/>
  <c r="C37" i="20" s="1"/>
  <c r="R34" i="4"/>
  <c r="R34" i="20" s="1"/>
  <c r="B25" i="4"/>
  <c r="F9" i="4"/>
  <c r="F9" i="20" s="1"/>
  <c r="T9" i="4"/>
  <c r="T9" i="20" s="1"/>
  <c r="W9" i="4"/>
  <c r="W9" i="20" s="1"/>
  <c r="AF9" i="4"/>
  <c r="AF9" i="20" s="1"/>
  <c r="AC9" i="4"/>
  <c r="AC9" i="20" s="1"/>
  <c r="L9" i="4"/>
  <c r="L9" i="20" s="1"/>
  <c r="AH9" i="4"/>
  <c r="AH9" i="20" s="1"/>
  <c r="AO9" i="4"/>
  <c r="AO9" i="20" s="1"/>
  <c r="X9" i="4"/>
  <c r="X9" i="20" s="1"/>
  <c r="AT9" i="4"/>
  <c r="AT9" i="20" s="1"/>
  <c r="R9" i="4"/>
  <c r="R9" i="20" s="1"/>
  <c r="Y9" i="4"/>
  <c r="Y9" i="20" s="1"/>
  <c r="H9" i="4"/>
  <c r="H9" i="20" s="1"/>
  <c r="AK9" i="4"/>
  <c r="AK9" i="20" s="1"/>
  <c r="D9" i="4"/>
  <c r="D9" i="20" s="1"/>
  <c r="AW9" i="4"/>
  <c r="AW9" i="20" s="1"/>
  <c r="P9" i="4"/>
  <c r="P9" i="20" s="1"/>
  <c r="AU9" i="4"/>
  <c r="AU9" i="20" s="1"/>
  <c r="AL9" i="4"/>
  <c r="AL9" i="20" s="1"/>
  <c r="M9" i="4"/>
  <c r="M9" i="20" s="1"/>
  <c r="U9" i="4"/>
  <c r="U9" i="20" s="1"/>
  <c r="AZ9" i="4"/>
  <c r="AZ9" i="20" s="1"/>
  <c r="AP9" i="4"/>
  <c r="AP9" i="20" s="1"/>
  <c r="AG9" i="4"/>
  <c r="AG9" i="20" s="1"/>
  <c r="O9" i="4"/>
  <c r="O9" i="20" s="1"/>
  <c r="AR9" i="4"/>
  <c r="AR9" i="20" s="1"/>
  <c r="AM9" i="4"/>
  <c r="AM9" i="20" s="1"/>
  <c r="I9" i="4"/>
  <c r="AE9" i="4"/>
  <c r="AE9" i="20" s="1"/>
  <c r="N9" i="4"/>
  <c r="N9" i="20" s="1"/>
  <c r="AN9" i="4"/>
  <c r="AN9" i="20" s="1"/>
  <c r="AD9" i="4"/>
  <c r="AD9" i="20" s="1"/>
  <c r="E9" i="4"/>
  <c r="E9" i="20" s="1"/>
  <c r="AJ9" i="4"/>
  <c r="AJ9" i="20" s="1"/>
  <c r="Q9" i="4"/>
  <c r="Q9" i="20" s="1"/>
  <c r="AV9" i="4"/>
  <c r="AV9" i="20" s="1"/>
  <c r="AS9" i="4"/>
  <c r="AS9" i="20" s="1"/>
  <c r="AB9" i="4"/>
  <c r="AB9" i="20" s="1"/>
  <c r="G9" i="4"/>
  <c r="G9" i="20" s="1"/>
  <c r="AX9" i="4"/>
  <c r="AX9" i="20" s="1"/>
  <c r="AA5" i="4"/>
  <c r="AA5" i="20" s="1"/>
  <c r="AM23" i="4"/>
  <c r="AM23" i="20" s="1"/>
  <c r="AX48" i="4"/>
  <c r="AX48" i="20" s="1"/>
  <c r="AI21" i="4"/>
  <c r="AI21" i="20" s="1"/>
  <c r="AL54" i="7"/>
  <c r="AN98" i="1" s="1"/>
  <c r="AL42" i="7"/>
  <c r="AN44" i="1" s="1"/>
  <c r="AL89" i="7"/>
  <c r="AN100" i="1" s="1"/>
  <c r="AL14" i="7"/>
  <c r="AN96" i="1" s="1"/>
  <c r="AL2" i="7"/>
  <c r="AD54" i="7"/>
  <c r="AF98" i="1" s="1"/>
  <c r="AD89" i="7"/>
  <c r="AF100" i="1" s="1"/>
  <c r="AD42" i="7"/>
  <c r="AF44" i="1" s="1"/>
  <c r="AD14" i="7"/>
  <c r="AF96" i="1" s="1"/>
  <c r="AD2" i="7"/>
  <c r="G99" i="7"/>
  <c r="I18" i="1" s="1"/>
  <c r="G79" i="7"/>
  <c r="I62" i="1" s="1"/>
  <c r="G75" i="7"/>
  <c r="I86" i="1" s="1"/>
  <c r="G67" i="7"/>
  <c r="I46" i="1" s="1"/>
  <c r="G63" i="7"/>
  <c r="I95" i="1" s="1"/>
  <c r="G88" i="7"/>
  <c r="I6" i="1" s="1"/>
  <c r="G84" i="7"/>
  <c r="I82" i="1" s="1"/>
  <c r="G89" i="7"/>
  <c r="I100" i="1" s="1"/>
  <c r="G61" i="7"/>
  <c r="I79" i="1" s="1"/>
  <c r="G49" i="7"/>
  <c r="I12" i="1" s="1"/>
  <c r="G37" i="7"/>
  <c r="I35" i="1" s="1"/>
  <c r="G21" i="7"/>
  <c r="I74" i="1" s="1"/>
  <c r="G86" i="7"/>
  <c r="I32" i="1" s="1"/>
  <c r="G40" i="7"/>
  <c r="I53" i="1" s="1"/>
  <c r="G34" i="7"/>
  <c r="I64" i="1" s="1"/>
  <c r="G14" i="7"/>
  <c r="I96" i="1" s="1"/>
  <c r="G2" i="7"/>
  <c r="G94" i="7"/>
  <c r="I66" i="1" s="1"/>
  <c r="G54" i="7"/>
  <c r="I98" i="1" s="1"/>
  <c r="G23" i="7"/>
  <c r="I83" i="1" s="1"/>
  <c r="G82" i="7"/>
  <c r="I29" i="1" s="1"/>
  <c r="G44" i="7"/>
  <c r="I57" i="1" s="1"/>
  <c r="G42" i="7"/>
  <c r="I44" i="1" s="1"/>
  <c r="G26" i="7"/>
  <c r="I3" i="1" s="1"/>
  <c r="AD21" i="4"/>
  <c r="AD21" i="20" s="1"/>
  <c r="O34" i="4"/>
  <c r="O34" i="20" s="1"/>
  <c r="X44" i="4"/>
  <c r="X44" i="20" s="1"/>
  <c r="AY44" i="4"/>
  <c r="AY44" i="20" s="1"/>
  <c r="S44" i="4"/>
  <c r="S44" i="20" s="1"/>
  <c r="AD44" i="4"/>
  <c r="AD44" i="20" s="1"/>
  <c r="AJ44" i="4"/>
  <c r="AJ44" i="20" s="1"/>
  <c r="AF44" i="4"/>
  <c r="AF44" i="20" s="1"/>
  <c r="AR44" i="4"/>
  <c r="W44" i="4"/>
  <c r="W44" i="20" s="1"/>
  <c r="AC44" i="4"/>
  <c r="AC44" i="20" s="1"/>
  <c r="K44" i="4"/>
  <c r="K44" i="20" s="1"/>
  <c r="AG44" i="4"/>
  <c r="AG44" i="20" s="1"/>
  <c r="H44" i="4"/>
  <c r="H44" i="20" s="1"/>
  <c r="N44" i="4"/>
  <c r="N44" i="20" s="1"/>
  <c r="AO44" i="4"/>
  <c r="AO44" i="20" s="1"/>
  <c r="I44" i="4"/>
  <c r="I44" i="20" s="1"/>
  <c r="T44" i="4"/>
  <c r="T44" i="20" s="1"/>
  <c r="AU44" i="4"/>
  <c r="AU44" i="20" s="1"/>
  <c r="O44" i="4"/>
  <c r="O44" i="20" s="1"/>
  <c r="AK44" i="4"/>
  <c r="AK44" i="20" s="1"/>
  <c r="E44" i="4"/>
  <c r="E44" i="20" s="1"/>
  <c r="P44" i="4"/>
  <c r="P44" i="20" s="1"/>
  <c r="AQ44" i="4"/>
  <c r="AQ44" i="20" s="1"/>
  <c r="AI44" i="4"/>
  <c r="AI44" i="20" s="1"/>
  <c r="C44" i="4"/>
  <c r="C44" i="20" s="1"/>
  <c r="D44" i="4"/>
  <c r="D44" i="20" s="1"/>
  <c r="L44" i="4"/>
  <c r="L44" i="20" s="1"/>
  <c r="AM44" i="4"/>
  <c r="AM44" i="20" s="1"/>
  <c r="G44" i="4"/>
  <c r="G44" i="20" s="1"/>
  <c r="AS44" i="4"/>
  <c r="AS44" i="20" s="1"/>
  <c r="M44" i="4"/>
  <c r="M44" i="20" s="1"/>
  <c r="AB44" i="4"/>
  <c r="AB44" i="20" s="1"/>
  <c r="AN44" i="4"/>
  <c r="AN44" i="20" s="1"/>
  <c r="AT44" i="4"/>
  <c r="AT44" i="20" s="1"/>
  <c r="Y44" i="4"/>
  <c r="Y44" i="20" s="1"/>
  <c r="AZ44" i="4"/>
  <c r="AZ44" i="20" s="1"/>
  <c r="AE44" i="4"/>
  <c r="AE44" i="20" s="1"/>
  <c r="U44" i="4"/>
  <c r="U44" i="20" s="1"/>
  <c r="AV44" i="4"/>
  <c r="AV44" i="20" s="1"/>
  <c r="AA44" i="4"/>
  <c r="AA44" i="20" s="1"/>
  <c r="AW44" i="4"/>
  <c r="AW44" i="20" s="1"/>
  <c r="Q44" i="4"/>
  <c r="Q44" i="20" s="1"/>
  <c r="Z44" i="4"/>
  <c r="Z44" i="20" s="1"/>
  <c r="AP8" i="4"/>
  <c r="AP8" i="20" s="1"/>
  <c r="AL41" i="4"/>
  <c r="AL41" i="20" s="1"/>
  <c r="V25" i="4"/>
  <c r="V25" i="20" s="1"/>
  <c r="J34" i="4"/>
  <c r="J34" i="20" s="1"/>
  <c r="Z26" i="4"/>
  <c r="AK15" i="4"/>
  <c r="AK15" i="20" s="1"/>
  <c r="AP15" i="4"/>
  <c r="AP15" i="20" s="1"/>
  <c r="AW15" i="4"/>
  <c r="AW15" i="20" s="1"/>
  <c r="M15" i="4"/>
  <c r="M15" i="20" s="1"/>
  <c r="R15" i="4"/>
  <c r="R15" i="20" s="1"/>
  <c r="Y15" i="4"/>
  <c r="Y15" i="20" s="1"/>
  <c r="X15" i="4"/>
  <c r="X15" i="20" s="1"/>
  <c r="AB15" i="4"/>
  <c r="AB15" i="20" s="1"/>
  <c r="U15" i="4"/>
  <c r="U15" i="20" s="1"/>
  <c r="Z15" i="4"/>
  <c r="Z15" i="20" s="1"/>
  <c r="AJ15" i="4"/>
  <c r="AJ15" i="20" s="1"/>
  <c r="D15" i="4"/>
  <c r="D15" i="20" s="1"/>
  <c r="AG15" i="4"/>
  <c r="AG15" i="20" s="1"/>
  <c r="AF15" i="4"/>
  <c r="AF15" i="20" s="1"/>
  <c r="O15" i="4"/>
  <c r="E15" i="4"/>
  <c r="E15" i="20" s="1"/>
  <c r="J15" i="4"/>
  <c r="J15" i="20" s="1"/>
  <c r="Q15" i="4"/>
  <c r="Q15" i="20" s="1"/>
  <c r="AS15" i="4"/>
  <c r="AS15" i="20" s="1"/>
  <c r="AX15" i="4"/>
  <c r="AX15" i="20" s="1"/>
  <c r="AN15" i="4"/>
  <c r="AN15" i="20" s="1"/>
  <c r="H15" i="4"/>
  <c r="H15" i="20" s="1"/>
  <c r="AO15" i="4"/>
  <c r="AO15" i="20" s="1"/>
  <c r="AZ15" i="4"/>
  <c r="AZ15" i="20" s="1"/>
  <c r="T15" i="4"/>
  <c r="T15" i="20" s="1"/>
  <c r="AV15" i="4"/>
  <c r="AV15" i="20" s="1"/>
  <c r="P15" i="4"/>
  <c r="P15" i="20" s="1"/>
  <c r="AC15" i="4"/>
  <c r="AC15" i="20" s="1"/>
  <c r="AH15" i="4"/>
  <c r="AH15" i="20" s="1"/>
  <c r="AR15" i="4"/>
  <c r="AR15" i="20" s="1"/>
  <c r="L15" i="4"/>
  <c r="L15" i="20" s="1"/>
  <c r="I15" i="4"/>
  <c r="I15" i="20" s="1"/>
  <c r="S25" i="4"/>
  <c r="S25" i="20" s="1"/>
  <c r="AI9" i="4"/>
  <c r="AI9" i="20" s="1"/>
  <c r="F34" i="4"/>
  <c r="F34" i="20" s="1"/>
  <c r="V26" i="4"/>
  <c r="V26" i="20" s="1"/>
  <c r="AA37" i="4"/>
  <c r="AA37" i="20" s="1"/>
  <c r="AQ5" i="4"/>
  <c r="AQ5" i="20" s="1"/>
  <c r="J118" i="7"/>
  <c r="L103" i="1" s="1"/>
  <c r="J112" i="7"/>
  <c r="L118" i="1" s="1"/>
  <c r="J104" i="7"/>
  <c r="L105" i="1" s="1"/>
  <c r="J94" i="7"/>
  <c r="L66" i="1" s="1"/>
  <c r="J90" i="7"/>
  <c r="L56" i="1" s="1"/>
  <c r="J86" i="7"/>
  <c r="L32" i="1" s="1"/>
  <c r="J82" i="7"/>
  <c r="L29" i="1" s="1"/>
  <c r="J78" i="7"/>
  <c r="L59" i="1" s="1"/>
  <c r="J70" i="7"/>
  <c r="L73" i="1" s="1"/>
  <c r="J66" i="7"/>
  <c r="L33" i="1" s="1"/>
  <c r="J62" i="7"/>
  <c r="L81" i="1" s="1"/>
  <c r="J54" i="7"/>
  <c r="L98" i="1" s="1"/>
  <c r="J50" i="7"/>
  <c r="L41" i="1" s="1"/>
  <c r="J46" i="7"/>
  <c r="L78" i="1" s="1"/>
  <c r="J117" i="7"/>
  <c r="L114" i="1" s="1"/>
  <c r="J113" i="7"/>
  <c r="L110" i="1" s="1"/>
  <c r="J109" i="7"/>
  <c r="L111" i="1" s="1"/>
  <c r="J105" i="7"/>
  <c r="L106" i="1" s="1"/>
  <c r="J87" i="7"/>
  <c r="L49" i="1" s="1"/>
  <c r="J75" i="7"/>
  <c r="L86" i="1" s="1"/>
  <c r="J71" i="7"/>
  <c r="L97" i="1" s="1"/>
  <c r="J67" i="7"/>
  <c r="L46" i="1" s="1"/>
  <c r="J106" i="7"/>
  <c r="L112" i="1" s="1"/>
  <c r="J102" i="7"/>
  <c r="L116" i="1" s="1"/>
  <c r="J96" i="7"/>
  <c r="L37" i="1" s="1"/>
  <c r="J92" i="7"/>
  <c r="L17" i="1" s="1"/>
  <c r="J88" i="7"/>
  <c r="L6" i="1" s="1"/>
  <c r="J80" i="7"/>
  <c r="L72" i="1" s="1"/>
  <c r="J72" i="7"/>
  <c r="L30" i="1" s="1"/>
  <c r="J68" i="7"/>
  <c r="L76" i="1" s="1"/>
  <c r="J56" i="7"/>
  <c r="L88" i="1" s="1"/>
  <c r="J52" i="7"/>
  <c r="L92" i="1" s="1"/>
  <c r="J48" i="7"/>
  <c r="L36" i="1" s="1"/>
  <c r="J40" i="7"/>
  <c r="L53" i="1" s="1"/>
  <c r="J36" i="7"/>
  <c r="L21" i="1" s="1"/>
  <c r="J32" i="7"/>
  <c r="L24" i="1" s="1"/>
  <c r="J24" i="7"/>
  <c r="L87" i="1" s="1"/>
  <c r="J85" i="7"/>
  <c r="L77" i="1" s="1"/>
  <c r="J69" i="7"/>
  <c r="L51" i="1" s="1"/>
  <c r="J57" i="7"/>
  <c r="L54" i="1" s="1"/>
  <c r="J49" i="7"/>
  <c r="L12" i="1" s="1"/>
  <c r="J30" i="7"/>
  <c r="L16" i="1" s="1"/>
  <c r="J23" i="7"/>
  <c r="L83" i="1" s="1"/>
  <c r="J21" i="7"/>
  <c r="L74" i="1" s="1"/>
  <c r="J20" i="7"/>
  <c r="L10" i="1" s="1"/>
  <c r="J16" i="7"/>
  <c r="L58" i="1" s="1"/>
  <c r="J4" i="7"/>
  <c r="L5" i="1" s="1"/>
  <c r="J89" i="7"/>
  <c r="L100" i="1" s="1"/>
  <c r="J59" i="7"/>
  <c r="L28" i="1" s="1"/>
  <c r="J51" i="7"/>
  <c r="L34" i="1" s="1"/>
  <c r="J42" i="7"/>
  <c r="L44" i="1" s="1"/>
  <c r="J33" i="7"/>
  <c r="L31" i="1" s="1"/>
  <c r="J26" i="7"/>
  <c r="L3" i="1" s="1"/>
  <c r="J13" i="7"/>
  <c r="L42" i="1" s="1"/>
  <c r="J9" i="7"/>
  <c r="L89" i="1" s="1"/>
  <c r="J5" i="7"/>
  <c r="L9" i="1" s="1"/>
  <c r="J61" i="7"/>
  <c r="L79" i="1" s="1"/>
  <c r="J53" i="7"/>
  <c r="L52" i="1" s="1"/>
  <c r="J45" i="7"/>
  <c r="L15" i="1" s="1"/>
  <c r="J38" i="7"/>
  <c r="L70" i="1" s="1"/>
  <c r="J31" i="7"/>
  <c r="L45" i="1" s="1"/>
  <c r="J22" i="7"/>
  <c r="L94" i="1" s="1"/>
  <c r="J18" i="7"/>
  <c r="L61" i="1" s="1"/>
  <c r="J14" i="7"/>
  <c r="L96" i="1" s="1"/>
  <c r="J6" i="7"/>
  <c r="L91" i="1" s="1"/>
  <c r="J2" i="7"/>
  <c r="J115" i="7"/>
  <c r="L108" i="1" s="1"/>
  <c r="J97" i="7"/>
  <c r="L60" i="1" s="1"/>
  <c r="J81" i="7"/>
  <c r="L63" i="1" s="1"/>
  <c r="J63" i="7"/>
  <c r="L95" i="1" s="1"/>
  <c r="J43" i="7"/>
  <c r="L11" i="1" s="1"/>
  <c r="J41" i="7"/>
  <c r="L68" i="1" s="1"/>
  <c r="J34" i="7"/>
  <c r="L64" i="1" s="1"/>
  <c r="J27" i="7"/>
  <c r="L69" i="1" s="1"/>
  <c r="J15" i="7"/>
  <c r="L67" i="1" s="1"/>
  <c r="J11" i="7"/>
  <c r="L38" i="1" s="1"/>
  <c r="J3" i="7"/>
  <c r="L25" i="1" s="1"/>
  <c r="F112" i="7"/>
  <c r="H118" i="1" s="1"/>
  <c r="F54" i="7"/>
  <c r="H98" i="1" s="1"/>
  <c r="F42" i="7"/>
  <c r="H44" i="1" s="1"/>
  <c r="F20" i="7"/>
  <c r="H10" i="1" s="1"/>
  <c r="F31" i="7"/>
  <c r="H45" i="1" s="1"/>
  <c r="F13" i="7"/>
  <c r="H42" i="1" s="1"/>
  <c r="F89" i="7"/>
  <c r="H100" i="1" s="1"/>
  <c r="F14" i="7"/>
  <c r="H96" i="1" s="1"/>
  <c r="F6" i="7"/>
  <c r="H91" i="1" s="1"/>
  <c r="F2" i="7"/>
  <c r="F3" i="7"/>
  <c r="H25" i="1" s="1"/>
  <c r="B5" i="20"/>
  <c r="U18" i="4"/>
  <c r="U18" i="20" s="1"/>
  <c r="AB18" i="4"/>
  <c r="AB18" i="20" s="1"/>
  <c r="N18" i="4"/>
  <c r="N18" i="20" s="1"/>
  <c r="AC18" i="4"/>
  <c r="AC18" i="20" s="1"/>
  <c r="AJ18" i="4"/>
  <c r="AJ18" i="20" s="1"/>
  <c r="D18" i="4"/>
  <c r="D18" i="20" s="1"/>
  <c r="AY18" i="4"/>
  <c r="AY18" i="20" s="1"/>
  <c r="S18" i="4"/>
  <c r="S18" i="20" s="1"/>
  <c r="W18" i="4"/>
  <c r="W18" i="20" s="1"/>
  <c r="P18" i="4"/>
  <c r="P18" i="20" s="1"/>
  <c r="AG18" i="4"/>
  <c r="AG18" i="20" s="1"/>
  <c r="X18" i="4"/>
  <c r="X18" i="20" s="1"/>
  <c r="AA18" i="4"/>
  <c r="AA18" i="20" s="1"/>
  <c r="AK18" i="4"/>
  <c r="AK18" i="20" s="1"/>
  <c r="E18" i="4"/>
  <c r="E18" i="20" s="1"/>
  <c r="AR18" i="4"/>
  <c r="AR18" i="20" s="1"/>
  <c r="L18" i="4"/>
  <c r="L18" i="20" s="1"/>
  <c r="AT18" i="4"/>
  <c r="AT18" i="20" s="1"/>
  <c r="AS18" i="4"/>
  <c r="AS18" i="20" s="1"/>
  <c r="M18" i="4"/>
  <c r="M18" i="20" s="1"/>
  <c r="AZ18" i="4"/>
  <c r="AZ18" i="20" s="1"/>
  <c r="T18" i="4"/>
  <c r="T18" i="20" s="1"/>
  <c r="AI18" i="4"/>
  <c r="AI18" i="20" s="1"/>
  <c r="C18" i="4"/>
  <c r="C18" i="20" s="1"/>
  <c r="AF18" i="4"/>
  <c r="AF18" i="20" s="1"/>
  <c r="AO18" i="4"/>
  <c r="AO18" i="20" s="1"/>
  <c r="AV18" i="4"/>
  <c r="AV18" i="20" s="1"/>
  <c r="AU18" i="4"/>
  <c r="AU18" i="20" s="1"/>
  <c r="O18" i="4"/>
  <c r="O18" i="20" s="1"/>
  <c r="AD18" i="4"/>
  <c r="AD18" i="20" s="1"/>
  <c r="AW18" i="4"/>
  <c r="AW18" i="20" s="1"/>
  <c r="Q18" i="4"/>
  <c r="Q18" i="20" s="1"/>
  <c r="AN18" i="4"/>
  <c r="AN18" i="20" s="1"/>
  <c r="H18" i="4"/>
  <c r="H18" i="20" s="1"/>
  <c r="AQ18" i="4"/>
  <c r="AQ18" i="20" s="1"/>
  <c r="K18" i="4"/>
  <c r="K18" i="20" s="1"/>
  <c r="AM18" i="4"/>
  <c r="AM18" i="20" s="1"/>
  <c r="G18" i="4"/>
  <c r="G18" i="20" s="1"/>
  <c r="Y18" i="4"/>
  <c r="Y18" i="20" s="1"/>
  <c r="I18" i="4"/>
  <c r="I18" i="20" s="1"/>
  <c r="Z22" i="4"/>
  <c r="Z22" i="20" s="1"/>
  <c r="AK31" i="4"/>
  <c r="AK31" i="20" s="1"/>
  <c r="AP31" i="4"/>
  <c r="AP31" i="20" s="1"/>
  <c r="AW31" i="4"/>
  <c r="AW31" i="20" s="1"/>
  <c r="M31" i="4"/>
  <c r="M31" i="20" s="1"/>
  <c r="R31" i="4"/>
  <c r="R31" i="20" s="1"/>
  <c r="Y31" i="4"/>
  <c r="Y31" i="20" s="1"/>
  <c r="X31" i="4"/>
  <c r="X31" i="20" s="1"/>
  <c r="AB31" i="4"/>
  <c r="AB31" i="20" s="1"/>
  <c r="U31" i="4"/>
  <c r="U31" i="20" s="1"/>
  <c r="Z31" i="4"/>
  <c r="Z31" i="20" s="1"/>
  <c r="AJ31" i="4"/>
  <c r="AJ31" i="20" s="1"/>
  <c r="D31" i="4"/>
  <c r="D31" i="20" s="1"/>
  <c r="AG31" i="4"/>
  <c r="AG31" i="20" s="1"/>
  <c r="AF31" i="4"/>
  <c r="AF31" i="20" s="1"/>
  <c r="O31" i="4"/>
  <c r="O31" i="20" s="1"/>
  <c r="E31" i="4"/>
  <c r="E31" i="20" s="1"/>
  <c r="Q31" i="4"/>
  <c r="Q31" i="20" s="1"/>
  <c r="AS31" i="4"/>
  <c r="AS31" i="20" s="1"/>
  <c r="AX31" i="4"/>
  <c r="AX31" i="20" s="1"/>
  <c r="AN31" i="4"/>
  <c r="AN31" i="20" s="1"/>
  <c r="H31" i="4"/>
  <c r="H31" i="20" s="1"/>
  <c r="AO31" i="4"/>
  <c r="AO31" i="20" s="1"/>
  <c r="I31" i="4"/>
  <c r="I31" i="20" s="1"/>
  <c r="AZ31" i="4"/>
  <c r="AZ31" i="20" s="1"/>
  <c r="T31" i="4"/>
  <c r="T31" i="20" s="1"/>
  <c r="AV31" i="4"/>
  <c r="AV31" i="20" s="1"/>
  <c r="P31" i="4"/>
  <c r="P31" i="20" s="1"/>
  <c r="AC31" i="4"/>
  <c r="AC31" i="20" s="1"/>
  <c r="AH31" i="4"/>
  <c r="AH31" i="20" s="1"/>
  <c r="AR31" i="4"/>
  <c r="AR31" i="20" s="1"/>
  <c r="L31" i="4"/>
  <c r="L31" i="20" s="1"/>
  <c r="B30" i="20"/>
  <c r="BD30" i="20" s="1"/>
  <c r="BB30" i="4"/>
  <c r="V22" i="4"/>
  <c r="AH8" i="4"/>
  <c r="AH8" i="20" s="1"/>
  <c r="AH22" i="4"/>
  <c r="AH22" i="20" s="1"/>
  <c r="V8" i="4"/>
  <c r="V8" i="20" s="1"/>
  <c r="AM47" i="4"/>
  <c r="AM47" i="20" s="1"/>
  <c r="F22" i="4"/>
  <c r="F22" i="20" s="1"/>
  <c r="X118" i="7"/>
  <c r="Z103" i="1" s="1"/>
  <c r="X114" i="7"/>
  <c r="Z122" i="1" s="1"/>
  <c r="X106" i="7"/>
  <c r="Z112" i="1" s="1"/>
  <c r="X96" i="7"/>
  <c r="Z37" i="1" s="1"/>
  <c r="X72" i="7"/>
  <c r="Z30" i="1" s="1"/>
  <c r="X68" i="7"/>
  <c r="Z76" i="1" s="1"/>
  <c r="X48" i="7"/>
  <c r="Z36" i="1" s="1"/>
  <c r="X115" i="7"/>
  <c r="Z108" i="1" s="1"/>
  <c r="X111" i="7"/>
  <c r="Z117" i="1" s="1"/>
  <c r="X103" i="7"/>
  <c r="Z109" i="1" s="1"/>
  <c r="X89" i="7"/>
  <c r="Z100" i="1" s="1"/>
  <c r="X85" i="7"/>
  <c r="Z77" i="1" s="1"/>
  <c r="X73" i="7"/>
  <c r="Z65" i="1" s="1"/>
  <c r="X69" i="7"/>
  <c r="Z51" i="1" s="1"/>
  <c r="X104" i="7"/>
  <c r="Z105" i="1" s="1"/>
  <c r="X78" i="7"/>
  <c r="Z59" i="1" s="1"/>
  <c r="X74" i="7"/>
  <c r="Z71" i="1" s="1"/>
  <c r="X58" i="7"/>
  <c r="Z85" i="1" s="1"/>
  <c r="X54" i="7"/>
  <c r="Z98" i="1" s="1"/>
  <c r="X50" i="7"/>
  <c r="Z41" i="1" s="1"/>
  <c r="X42" i="7"/>
  <c r="Z44" i="1" s="1"/>
  <c r="X30" i="7"/>
  <c r="Z16" i="1" s="1"/>
  <c r="X22" i="7"/>
  <c r="Z94" i="1" s="1"/>
  <c r="X109" i="7"/>
  <c r="Z111" i="1" s="1"/>
  <c r="X91" i="7"/>
  <c r="Z39" i="1" s="1"/>
  <c r="X75" i="7"/>
  <c r="Z86" i="1" s="1"/>
  <c r="X43" i="7"/>
  <c r="Z11" i="1" s="1"/>
  <c r="X14" i="7"/>
  <c r="Z96" i="1" s="1"/>
  <c r="X10" i="7"/>
  <c r="Z26" i="1" s="1"/>
  <c r="X2" i="7"/>
  <c r="X57" i="7"/>
  <c r="Z54" i="1" s="1"/>
  <c r="X32" i="7"/>
  <c r="Z24" i="1" s="1"/>
  <c r="X23" i="7"/>
  <c r="Z83" i="1" s="1"/>
  <c r="X19" i="7"/>
  <c r="Z47" i="1" s="1"/>
  <c r="X15" i="7"/>
  <c r="Z67" i="1" s="1"/>
  <c r="X11" i="7"/>
  <c r="Z38" i="1" s="1"/>
  <c r="X67" i="7"/>
  <c r="Z46" i="1" s="1"/>
  <c r="X51" i="7"/>
  <c r="Z34" i="1" s="1"/>
  <c r="X35" i="7"/>
  <c r="Z22" i="1" s="1"/>
  <c r="X45" i="7"/>
  <c r="Z15" i="1" s="1"/>
  <c r="X40" i="7"/>
  <c r="Z53" i="1" s="1"/>
  <c r="X17" i="7"/>
  <c r="Z14" i="1" s="1"/>
  <c r="AZ89" i="7"/>
  <c r="BB100" i="1" s="1"/>
  <c r="AZ112" i="7"/>
  <c r="BB118" i="1" s="1"/>
  <c r="AZ94" i="7"/>
  <c r="BB66" i="1" s="1"/>
  <c r="AZ54" i="7"/>
  <c r="BB98" i="1" s="1"/>
  <c r="AZ42" i="7"/>
  <c r="BB44" i="1" s="1"/>
  <c r="AZ41" i="7"/>
  <c r="BB68" i="1" s="1"/>
  <c r="AZ14" i="7"/>
  <c r="BB96" i="1" s="1"/>
  <c r="AZ2" i="7"/>
  <c r="AZ27" i="7"/>
  <c r="BB69" i="1" s="1"/>
  <c r="AZ9" i="7"/>
  <c r="BB89" i="1" s="1"/>
  <c r="AP116" i="7"/>
  <c r="AR113" i="1" s="1"/>
  <c r="AP108" i="7"/>
  <c r="AR107" i="1" s="1"/>
  <c r="AP98" i="7"/>
  <c r="AR80" i="1" s="1"/>
  <c r="AP94" i="7"/>
  <c r="AR66" i="1" s="1"/>
  <c r="AP86" i="7"/>
  <c r="AR32" i="1" s="1"/>
  <c r="AP82" i="7"/>
  <c r="AR29" i="1" s="1"/>
  <c r="AP66" i="7"/>
  <c r="AR33" i="1" s="1"/>
  <c r="AP54" i="7"/>
  <c r="AR98" i="1" s="1"/>
  <c r="AP113" i="7"/>
  <c r="AR110" i="1" s="1"/>
  <c r="AP109" i="7"/>
  <c r="AR111" i="1" s="1"/>
  <c r="AP87" i="7"/>
  <c r="AR49" i="1" s="1"/>
  <c r="AP114" i="7"/>
  <c r="AR122" i="1" s="1"/>
  <c r="AP110" i="7"/>
  <c r="AR119" i="1" s="1"/>
  <c r="AP106" i="7"/>
  <c r="AR112" i="1" s="1"/>
  <c r="AP96" i="7"/>
  <c r="AR37" i="1" s="1"/>
  <c r="AP80" i="7"/>
  <c r="AR72" i="1" s="1"/>
  <c r="AP56" i="7"/>
  <c r="AR88" i="1" s="1"/>
  <c r="AP48" i="7"/>
  <c r="AR36" i="1" s="1"/>
  <c r="AP32" i="7"/>
  <c r="AR24" i="1" s="1"/>
  <c r="AP69" i="7"/>
  <c r="AR51" i="1" s="1"/>
  <c r="AP49" i="7"/>
  <c r="AR12" i="1" s="1"/>
  <c r="AP37" i="7"/>
  <c r="AR35" i="1" s="1"/>
  <c r="AP16" i="7"/>
  <c r="AR58" i="1" s="1"/>
  <c r="AP89" i="7"/>
  <c r="AR100" i="1" s="1"/>
  <c r="AP42" i="7"/>
  <c r="AR44" i="1" s="1"/>
  <c r="AP13" i="7"/>
  <c r="AR42" i="1" s="1"/>
  <c r="AP9" i="7"/>
  <c r="AR89" i="1" s="1"/>
  <c r="AP53" i="7"/>
  <c r="AR52" i="1" s="1"/>
  <c r="AP38" i="7"/>
  <c r="AR70" i="1" s="1"/>
  <c r="AP31" i="7"/>
  <c r="AR45" i="1" s="1"/>
  <c r="AP22" i="7"/>
  <c r="AR94" i="1" s="1"/>
  <c r="AP14" i="7"/>
  <c r="AR96" i="1" s="1"/>
  <c r="AP6" i="7"/>
  <c r="AR91" i="1" s="1"/>
  <c r="AP2" i="7"/>
  <c r="AP43" i="7"/>
  <c r="AR11" i="1" s="1"/>
  <c r="AP27" i="7"/>
  <c r="AR69" i="1" s="1"/>
  <c r="AP15" i="7"/>
  <c r="AR67" i="1" s="1"/>
  <c r="B21" i="4"/>
  <c r="AS38" i="4"/>
  <c r="AS38" i="20" s="1"/>
  <c r="M38" i="4"/>
  <c r="M38" i="20" s="1"/>
  <c r="AR38" i="4"/>
  <c r="AR38" i="20" s="1"/>
  <c r="L38" i="4"/>
  <c r="L38" i="20" s="1"/>
  <c r="N38" i="4"/>
  <c r="N38" i="20" s="1"/>
  <c r="X38" i="4"/>
  <c r="X38" i="20" s="1"/>
  <c r="AK38" i="4"/>
  <c r="AK38" i="20" s="1"/>
  <c r="E38" i="4"/>
  <c r="E38" i="20" s="1"/>
  <c r="AV38" i="4"/>
  <c r="AV38" i="20" s="1"/>
  <c r="P38" i="4"/>
  <c r="P38" i="20" s="1"/>
  <c r="AA38" i="4"/>
  <c r="AA38" i="20" s="1"/>
  <c r="AJ38" i="4"/>
  <c r="AJ38" i="20" s="1"/>
  <c r="D38" i="4"/>
  <c r="D38" i="20" s="1"/>
  <c r="AE38" i="4"/>
  <c r="AE38" i="20" s="1"/>
  <c r="Y38" i="4"/>
  <c r="Y38" i="20" s="1"/>
  <c r="AI38" i="4"/>
  <c r="AI38" i="20" s="1"/>
  <c r="C38" i="4"/>
  <c r="C38" i="20" s="1"/>
  <c r="AC38" i="4"/>
  <c r="AC38" i="20" s="1"/>
  <c r="AB38" i="4"/>
  <c r="AB38" i="20" s="1"/>
  <c r="AT38" i="4"/>
  <c r="AT38" i="20" s="1"/>
  <c r="AN38" i="4"/>
  <c r="AN38" i="20" s="1"/>
  <c r="H38" i="4"/>
  <c r="H38" i="20" s="1"/>
  <c r="U38" i="4"/>
  <c r="U38" i="20" s="1"/>
  <c r="AF38" i="4"/>
  <c r="AF38" i="20" s="1"/>
  <c r="AQ38" i="4"/>
  <c r="AQ38" i="20" s="1"/>
  <c r="K38" i="4"/>
  <c r="K38" i="20" s="1"/>
  <c r="AW38" i="4"/>
  <c r="AW38" i="20" s="1"/>
  <c r="AG38" i="4"/>
  <c r="AG38" i="20" s="1"/>
  <c r="W38" i="4"/>
  <c r="W38" i="20" s="1"/>
  <c r="AD38" i="4"/>
  <c r="AD38" i="20" s="1"/>
  <c r="AO38" i="4"/>
  <c r="AO38" i="20" s="1"/>
  <c r="I38" i="4"/>
  <c r="I38" i="20" s="1"/>
  <c r="AY38" i="4"/>
  <c r="AY38" i="20" s="1"/>
  <c r="S38" i="4"/>
  <c r="S38" i="20" s="1"/>
  <c r="AZ38" i="4"/>
  <c r="AZ38" i="20" s="1"/>
  <c r="T38" i="4"/>
  <c r="T38" i="20" s="1"/>
  <c r="AU38" i="4"/>
  <c r="AU38" i="20" s="1"/>
  <c r="O38" i="4"/>
  <c r="O38" i="20" s="1"/>
  <c r="Q38" i="4"/>
  <c r="Q38" i="20" s="1"/>
  <c r="AM22" i="4"/>
  <c r="AM22" i="20" s="1"/>
  <c r="AE18" i="4"/>
  <c r="AE18" i="20" s="1"/>
  <c r="O10" i="4"/>
  <c r="O10" i="20" s="1"/>
  <c r="U114" i="28"/>
  <c r="U24" i="29" s="1"/>
  <c r="V69" i="5" s="1"/>
  <c r="V65" i="7" s="1"/>
  <c r="X84" i="1" s="1"/>
  <c r="O15" i="29"/>
  <c r="P16" i="5" s="1"/>
  <c r="P12" i="7" s="1"/>
  <c r="R40" i="1" s="1"/>
  <c r="AL21" i="29"/>
  <c r="AM21" i="5" s="1"/>
  <c r="AM17" i="7" s="1"/>
  <c r="AO14" i="1" s="1"/>
  <c r="I28" i="29"/>
  <c r="J23" i="5" s="1"/>
  <c r="J19" i="7" s="1"/>
  <c r="L47" i="1" s="1"/>
  <c r="AR85" i="29"/>
  <c r="AV18" i="29"/>
  <c r="AW48" i="5" s="1"/>
  <c r="O46" i="29"/>
  <c r="AL63" i="29"/>
  <c r="AM115" i="5" s="1"/>
  <c r="AM111" i="7" s="1"/>
  <c r="AO117" i="1" s="1"/>
  <c r="K3" i="29"/>
  <c r="L7" i="5" s="1"/>
  <c r="AH9" i="29"/>
  <c r="AI9" i="5" s="1"/>
  <c r="AI5" i="7" s="1"/>
  <c r="AK9" i="1" s="1"/>
  <c r="V35" i="29"/>
  <c r="W37" i="5" s="1"/>
  <c r="W33" i="7" s="1"/>
  <c r="Y31" i="1" s="1"/>
  <c r="C42" i="29"/>
  <c r="D30" i="5" s="1"/>
  <c r="D26" i="7" s="1"/>
  <c r="F3" i="1" s="1"/>
  <c r="K54" i="29"/>
  <c r="L38" i="5" s="1"/>
  <c r="L34" i="7" s="1"/>
  <c r="N64" i="1" s="1"/>
  <c r="AR6" i="29"/>
  <c r="AS65" i="5" s="1"/>
  <c r="AS61" i="7" s="1"/>
  <c r="AU79" i="1" s="1"/>
  <c r="N13" i="29"/>
  <c r="O12" i="5" s="1"/>
  <c r="AL19" i="29"/>
  <c r="AM19" i="5" s="1"/>
  <c r="AE32" i="29"/>
  <c r="AF123" i="5" s="1"/>
  <c r="AF196" i="7" s="1"/>
  <c r="AH129" i="1" s="1"/>
  <c r="E114" i="28"/>
  <c r="E33" i="29" s="1"/>
  <c r="F26" i="5" s="1"/>
  <c r="F22" i="7" s="1"/>
  <c r="H94" i="1" s="1"/>
  <c r="AL3" i="29"/>
  <c r="AM7" i="5" s="1"/>
  <c r="AM3" i="7" s="1"/>
  <c r="AO25" i="1" s="1"/>
  <c r="Q5" i="29"/>
  <c r="R52" i="5" s="1"/>
  <c r="R48" i="7" s="1"/>
  <c r="T36" i="1" s="1"/>
  <c r="AW6" i="29"/>
  <c r="AX65" i="5" s="1"/>
  <c r="AX61" i="7" s="1"/>
  <c r="AZ79" i="1" s="1"/>
  <c r="AN11" i="29"/>
  <c r="AO10" i="5" s="1"/>
  <c r="AO6" i="7" s="1"/>
  <c r="AQ91" i="1" s="1"/>
  <c r="AZ14" i="29"/>
  <c r="BA15" i="5" s="1"/>
  <c r="BA11" i="7" s="1"/>
  <c r="BC38" i="1" s="1"/>
  <c r="AE16" i="29"/>
  <c r="AF107" i="5" s="1"/>
  <c r="AF103" i="7" s="1"/>
  <c r="AH109" i="1" s="1"/>
  <c r="K18" i="29"/>
  <c r="L48" i="5" s="1"/>
  <c r="L44" i="7" s="1"/>
  <c r="N57" i="1" s="1"/>
  <c r="AQ19" i="29"/>
  <c r="AR19" i="5" s="1"/>
  <c r="AR15" i="7" s="1"/>
  <c r="AT67" i="1" s="1"/>
  <c r="V21" i="29"/>
  <c r="W21" i="5" s="1"/>
  <c r="W17" i="7" s="1"/>
  <c r="Y14" i="1" s="1"/>
  <c r="AH24" i="29"/>
  <c r="AI69" i="5" s="1"/>
  <c r="M26" i="29"/>
  <c r="N47" i="5" s="1"/>
  <c r="N43" i="7" s="1"/>
  <c r="P11" i="1" s="1"/>
  <c r="AT27" i="29"/>
  <c r="AU112" i="5" s="1"/>
  <c r="AU108" i="7" s="1"/>
  <c r="AW107" i="1" s="1"/>
  <c r="P34" i="29"/>
  <c r="Q25" i="5" s="1"/>
  <c r="Q21" i="7" s="1"/>
  <c r="S74" i="1" s="1"/>
  <c r="AV35" i="29"/>
  <c r="AW37" i="5" s="1"/>
  <c r="AW33" i="7" s="1"/>
  <c r="AY31" i="1" s="1"/>
  <c r="G39" i="29"/>
  <c r="H28" i="5" s="1"/>
  <c r="H24" i="7" s="1"/>
  <c r="J87" i="1" s="1"/>
  <c r="AM40" i="29"/>
  <c r="AN29" i="5" s="1"/>
  <c r="AN25" i="7" s="1"/>
  <c r="AP50" i="1" s="1"/>
  <c r="AQ42" i="29"/>
  <c r="AR30" i="5" s="1"/>
  <c r="AR26" i="7" s="1"/>
  <c r="AT3" i="1" s="1"/>
  <c r="AH47" i="29"/>
  <c r="AI34" i="5" s="1"/>
  <c r="AI30" i="7" s="1"/>
  <c r="AK16" i="1" s="1"/>
  <c r="AL55" i="29"/>
  <c r="AW60" i="29"/>
  <c r="AX43" i="5" s="1"/>
  <c r="AF114" i="28"/>
  <c r="AF18" i="29" s="1"/>
  <c r="AG48" i="5" s="1"/>
  <c r="AG44" i="7" s="1"/>
  <c r="AI57" i="1" s="1"/>
  <c r="K4" i="29"/>
  <c r="L59" i="5" s="1"/>
  <c r="L55" i="7" s="1"/>
  <c r="N7" i="1" s="1"/>
  <c r="AR5" i="29"/>
  <c r="AS52" i="5" s="1"/>
  <c r="AS48" i="7" s="1"/>
  <c r="AU36" i="1" s="1"/>
  <c r="W7" i="29"/>
  <c r="X8" i="5" s="1"/>
  <c r="X4" i="7" s="1"/>
  <c r="Z5" i="1" s="1"/>
  <c r="AI10" i="29"/>
  <c r="AJ14" i="5" s="1"/>
  <c r="AJ10" i="7" s="1"/>
  <c r="AL26" i="1" s="1"/>
  <c r="N12" i="29"/>
  <c r="AT13" i="29"/>
  <c r="AU12" i="5" s="1"/>
  <c r="AU8" i="7" s="1"/>
  <c r="AW4" i="1" s="1"/>
  <c r="E17" i="29"/>
  <c r="F17" i="5" s="1"/>
  <c r="Q20" i="29"/>
  <c r="R20" i="5" s="1"/>
  <c r="R16" i="7" s="1"/>
  <c r="T58" i="1" s="1"/>
  <c r="AW21" i="29"/>
  <c r="AX21" i="5" s="1"/>
  <c r="AX17" i="7" s="1"/>
  <c r="AZ14" i="1" s="1"/>
  <c r="AN26" i="29"/>
  <c r="AO47" i="5" s="1"/>
  <c r="AO43" i="7" s="1"/>
  <c r="AQ11" i="1" s="1"/>
  <c r="S28" i="29"/>
  <c r="T23" i="5" s="1"/>
  <c r="T19" i="7" s="1"/>
  <c r="V47" i="1" s="1"/>
  <c r="AZ29" i="29"/>
  <c r="BA24" i="5" s="1"/>
  <c r="BA20" i="7" s="1"/>
  <c r="BC10" i="1" s="1"/>
  <c r="AE31" i="29"/>
  <c r="AF78" i="5" s="1"/>
  <c r="AF74" i="7" s="1"/>
  <c r="AH71" i="1" s="1"/>
  <c r="AQ34" i="29"/>
  <c r="AR25" i="5" s="1"/>
  <c r="AR21" i="7" s="1"/>
  <c r="AT74" i="1" s="1"/>
  <c r="AH39" i="29"/>
  <c r="AI28" i="5" s="1"/>
  <c r="M41" i="29"/>
  <c r="N84" i="5" s="1"/>
  <c r="AD43" i="29"/>
  <c r="AE110" i="5" s="1"/>
  <c r="AE106" i="7" s="1"/>
  <c r="AG112" i="1" s="1"/>
  <c r="AZ45" i="29"/>
  <c r="BA32" i="5" s="1"/>
  <c r="BA28" i="7" s="1"/>
  <c r="BC20" i="1" s="1"/>
  <c r="O70" i="29"/>
  <c r="P94" i="5" s="1"/>
  <c r="P90" i="7" s="1"/>
  <c r="R56" i="1" s="1"/>
  <c r="AI90" i="29"/>
  <c r="AJ87" i="5" s="1"/>
  <c r="AJ83" i="7" s="1"/>
  <c r="AL27" i="1" s="1"/>
  <c r="F3" i="29"/>
  <c r="G7" i="5" s="1"/>
  <c r="AL4" i="29"/>
  <c r="AM59" i="5" s="1"/>
  <c r="AM55" i="7" s="1"/>
  <c r="AO7" i="1" s="1"/>
  <c r="Q6" i="29"/>
  <c r="R65" i="5" s="1"/>
  <c r="R61" i="7" s="1"/>
  <c r="T79" i="1" s="1"/>
  <c r="AO12" i="29"/>
  <c r="AZ15" i="29"/>
  <c r="BA16" i="5" s="1"/>
  <c r="BA12" i="7" s="1"/>
  <c r="BC40" i="1" s="1"/>
  <c r="AF17" i="29"/>
  <c r="AG17" i="5" s="1"/>
  <c r="AG13" i="7" s="1"/>
  <c r="AI42" i="1" s="1"/>
  <c r="K19" i="29"/>
  <c r="L19" i="5" s="1"/>
  <c r="L15" i="7" s="1"/>
  <c r="N67" i="1" s="1"/>
  <c r="AQ20" i="29"/>
  <c r="AR20" i="5" s="1"/>
  <c r="AR16" i="7" s="1"/>
  <c r="AT58" i="1" s="1"/>
  <c r="W22" i="29"/>
  <c r="X22" i="5" s="1"/>
  <c r="X18" i="7" s="1"/>
  <c r="Z61" i="1" s="1"/>
  <c r="AH25" i="29"/>
  <c r="AI35" i="5" s="1"/>
  <c r="N27" i="29"/>
  <c r="O112" i="5" s="1"/>
  <c r="AT28" i="29"/>
  <c r="AU23" i="5" s="1"/>
  <c r="AU19" i="7" s="1"/>
  <c r="AW47" i="1" s="1"/>
  <c r="E32" i="29"/>
  <c r="F123" i="5" s="1"/>
  <c r="F196" i="7" s="1"/>
  <c r="H129" i="1" s="1"/>
  <c r="P35" i="29"/>
  <c r="Q37" i="5" s="1"/>
  <c r="AW36" i="29"/>
  <c r="AX109" i="5" s="1"/>
  <c r="AX105" i="7" s="1"/>
  <c r="AZ106" i="1" s="1"/>
  <c r="G40" i="29"/>
  <c r="H29" i="5" s="1"/>
  <c r="H25" i="7" s="1"/>
  <c r="J50" i="1" s="1"/>
  <c r="AV41" i="29"/>
  <c r="AW84" i="5" s="1"/>
  <c r="Q44" i="29"/>
  <c r="R31" i="5" s="1"/>
  <c r="R27" i="7" s="1"/>
  <c r="T69" i="1" s="1"/>
  <c r="AM46" i="29"/>
  <c r="AV53" i="29"/>
  <c r="AW39" i="5" s="1"/>
  <c r="AW35" i="7" s="1"/>
  <c r="AY22" i="1" s="1"/>
  <c r="AM58" i="29"/>
  <c r="AN42" i="5" s="1"/>
  <c r="AN38" i="7" s="1"/>
  <c r="AP70" i="1" s="1"/>
  <c r="AW64" i="29"/>
  <c r="AX102" i="5" s="1"/>
  <c r="AX98" i="7" s="1"/>
  <c r="AZ80" i="1" s="1"/>
  <c r="P73" i="29"/>
  <c r="Q57" i="5" s="1"/>
  <c r="Q53" i="7" s="1"/>
  <c r="S52" i="1" s="1"/>
  <c r="AM102" i="29"/>
  <c r="AN119" i="5" s="1"/>
  <c r="AN115" i="7" s="1"/>
  <c r="AP108" i="1" s="1"/>
  <c r="L114" i="28"/>
  <c r="L41" i="29" s="1"/>
  <c r="M84" i="5" s="1"/>
  <c r="M80" i="7" s="1"/>
  <c r="O72" i="1" s="1"/>
  <c r="AG114" i="28"/>
  <c r="AG4" i="29" s="1"/>
  <c r="AH59" i="5" s="1"/>
  <c r="AH55" i="7" s="1"/>
  <c r="AJ7" i="1" s="1"/>
  <c r="W3" i="29"/>
  <c r="X7" i="5" s="1"/>
  <c r="AR3" i="29"/>
  <c r="AS7" i="5" s="1"/>
  <c r="AS3" i="7" s="1"/>
  <c r="AU25" i="1" s="1"/>
  <c r="M4" i="29"/>
  <c r="N59" i="5" s="1"/>
  <c r="N55" i="7" s="1"/>
  <c r="P7" i="1" s="1"/>
  <c r="AH4" i="29"/>
  <c r="AI59" i="5" s="1"/>
  <c r="X5" i="29"/>
  <c r="Y52" i="5" s="1"/>
  <c r="Y48" i="7" s="1"/>
  <c r="AA36" i="1" s="1"/>
  <c r="M6" i="29"/>
  <c r="N65" i="5" s="1"/>
  <c r="N61" i="7" s="1"/>
  <c r="P79" i="1" s="1"/>
  <c r="AI6" i="29"/>
  <c r="AJ65" i="5" s="1"/>
  <c r="AJ61" i="7" s="1"/>
  <c r="AL79" i="1" s="1"/>
  <c r="C7" i="29"/>
  <c r="D8" i="5" s="1"/>
  <c r="D4" i="7" s="1"/>
  <c r="F5" i="1" s="1"/>
  <c r="X7" i="29"/>
  <c r="Y8" i="5" s="1"/>
  <c r="Y4" i="7" s="1"/>
  <c r="AA5" i="1" s="1"/>
  <c r="AT7" i="29"/>
  <c r="AU8" i="5" s="1"/>
  <c r="AU4" i="7" s="1"/>
  <c r="AW5" i="1" s="1"/>
  <c r="N8" i="29"/>
  <c r="O106" i="5" s="1"/>
  <c r="AI8" i="29"/>
  <c r="AJ106" i="5" s="1"/>
  <c r="AJ102" i="7" s="1"/>
  <c r="AL116" i="1" s="1"/>
  <c r="AT9" i="29"/>
  <c r="AU9" i="5" s="1"/>
  <c r="AU5" i="7" s="1"/>
  <c r="AW9" i="1" s="1"/>
  <c r="O10" i="29"/>
  <c r="P14" i="5" s="1"/>
  <c r="P10" i="7" s="1"/>
  <c r="R26" i="1" s="1"/>
  <c r="AJ10" i="29"/>
  <c r="AK14" i="5" s="1"/>
  <c r="O12" i="29"/>
  <c r="AV13" i="29"/>
  <c r="AW12" i="5" s="1"/>
  <c r="P14" i="29"/>
  <c r="Q15" i="5" s="1"/>
  <c r="Q11" i="7" s="1"/>
  <c r="S38" i="1" s="1"/>
  <c r="F15" i="29"/>
  <c r="G16" i="5" s="1"/>
  <c r="G12" i="7" s="1"/>
  <c r="I40" i="1" s="1"/>
  <c r="AA15" i="29"/>
  <c r="AB16" i="5" s="1"/>
  <c r="AB12" i="7" s="1"/>
  <c r="AD40" i="1" s="1"/>
  <c r="AV15" i="29"/>
  <c r="AW16" i="5" s="1"/>
  <c r="AW12" i="7" s="1"/>
  <c r="AY40" i="1" s="1"/>
  <c r="Q16" i="29"/>
  <c r="R107" i="5" s="1"/>
  <c r="R103" i="7" s="1"/>
  <c r="T109" i="1" s="1"/>
  <c r="AL16" i="29"/>
  <c r="AM107" i="5" s="1"/>
  <c r="AM103" i="7" s="1"/>
  <c r="AO109" i="1" s="1"/>
  <c r="F17" i="29"/>
  <c r="G17" i="5" s="1"/>
  <c r="G13" i="7" s="1"/>
  <c r="I42" i="1" s="1"/>
  <c r="AW17" i="29"/>
  <c r="AX17" i="5" s="1"/>
  <c r="AX13" i="7" s="1"/>
  <c r="AZ42" i="1" s="1"/>
  <c r="Q18" i="29"/>
  <c r="R48" i="5" s="1"/>
  <c r="R44" i="7" s="1"/>
  <c r="T57" i="1" s="1"/>
  <c r="AM18" i="29"/>
  <c r="AN48" i="5" s="1"/>
  <c r="AN44" i="7" s="1"/>
  <c r="AP57" i="1" s="1"/>
  <c r="G19" i="29"/>
  <c r="H19" i="5" s="1"/>
  <c r="H15" i="7" s="1"/>
  <c r="J67" i="1" s="1"/>
  <c r="AX19" i="29"/>
  <c r="AY19" i="5" s="1"/>
  <c r="AY15" i="7" s="1"/>
  <c r="BA67" i="1" s="1"/>
  <c r="AM20" i="29"/>
  <c r="AN20" i="5" s="1"/>
  <c r="AN16" i="7" s="1"/>
  <c r="AP58" i="1" s="1"/>
  <c r="S22" i="29"/>
  <c r="T22" i="5" s="1"/>
  <c r="T18" i="7" s="1"/>
  <c r="V61" i="1" s="1"/>
  <c r="AN22" i="29"/>
  <c r="AO22" i="5" s="1"/>
  <c r="AO18" i="7" s="1"/>
  <c r="AQ61" i="1" s="1"/>
  <c r="AD23" i="29"/>
  <c r="AE40" i="5" s="1"/>
  <c r="AE36" i="7" s="1"/>
  <c r="AG21" i="1" s="1"/>
  <c r="S24" i="29"/>
  <c r="T69" i="5" s="1"/>
  <c r="T65" i="7" s="1"/>
  <c r="V84" i="1" s="1"/>
  <c r="AO24" i="29"/>
  <c r="AP69" i="5" s="1"/>
  <c r="AP65" i="7" s="1"/>
  <c r="AR84" i="1" s="1"/>
  <c r="I25" i="29"/>
  <c r="J35" i="5" s="1"/>
  <c r="AD25" i="29"/>
  <c r="AE35" i="5" s="1"/>
  <c r="AE31" i="7" s="1"/>
  <c r="AG45" i="1" s="1"/>
  <c r="AZ25" i="29"/>
  <c r="BA35" i="5" s="1"/>
  <c r="BA31" i="7" s="1"/>
  <c r="BC45" i="1" s="1"/>
  <c r="T26" i="29"/>
  <c r="U47" i="5" s="1"/>
  <c r="U43" i="7" s="1"/>
  <c r="W11" i="1" s="1"/>
  <c r="AO26" i="29"/>
  <c r="AP47" i="5" s="1"/>
  <c r="AE27" i="29"/>
  <c r="AF112" i="5" s="1"/>
  <c r="AF108" i="7" s="1"/>
  <c r="AH107" i="1" s="1"/>
  <c r="AZ27" i="29"/>
  <c r="BA112" i="5" s="1"/>
  <c r="BA108" i="7" s="1"/>
  <c r="BC107" i="1" s="1"/>
  <c r="AF29" i="29"/>
  <c r="AG24" i="5" s="1"/>
  <c r="AG20" i="7" s="1"/>
  <c r="AI10" i="1" s="1"/>
  <c r="BA29" i="29"/>
  <c r="BB24" i="5" s="1"/>
  <c r="BB20" i="7" s="1"/>
  <c r="BD10" i="1" s="1"/>
  <c r="U30" i="29"/>
  <c r="V91" i="5" s="1"/>
  <c r="V87" i="7" s="1"/>
  <c r="X49" i="1" s="1"/>
  <c r="AQ30" i="29"/>
  <c r="AR91" i="5" s="1"/>
  <c r="AR87" i="7" s="1"/>
  <c r="AT49" i="1" s="1"/>
  <c r="K31" i="29"/>
  <c r="L78" i="5" s="1"/>
  <c r="L74" i="7" s="1"/>
  <c r="N71" i="1" s="1"/>
  <c r="AF31" i="29"/>
  <c r="AG78" i="5" s="1"/>
  <c r="AG74" i="7" s="1"/>
  <c r="AI71" i="1" s="1"/>
  <c r="AQ32" i="29"/>
  <c r="AR123" i="5" s="1"/>
  <c r="AR196" i="7" s="1"/>
  <c r="AT129" i="1" s="1"/>
  <c r="AG33" i="29"/>
  <c r="AH26" i="5" s="1"/>
  <c r="W34" i="29"/>
  <c r="X25" i="5" s="1"/>
  <c r="X21" i="7" s="1"/>
  <c r="Z74" i="1" s="1"/>
  <c r="AR34" i="29"/>
  <c r="AS25" i="5" s="1"/>
  <c r="AS21" i="7" s="1"/>
  <c r="AU74" i="1" s="1"/>
  <c r="AH35" i="29"/>
  <c r="AI37" i="5" s="1"/>
  <c r="W36" i="29"/>
  <c r="X109" i="5" s="1"/>
  <c r="X105" i="7" s="1"/>
  <c r="Z106" i="1" s="1"/>
  <c r="M37" i="29"/>
  <c r="N76" i="5" s="1"/>
  <c r="N72" i="7" s="1"/>
  <c r="P30" i="1" s="1"/>
  <c r="AH37" i="29"/>
  <c r="AI76" i="5" s="1"/>
  <c r="C38" i="29"/>
  <c r="D63" i="5" s="1"/>
  <c r="D59" i="7" s="1"/>
  <c r="F28" i="1" s="1"/>
  <c r="X38" i="29"/>
  <c r="Y63" i="5" s="1"/>
  <c r="Y59" i="7" s="1"/>
  <c r="AA28" i="1" s="1"/>
  <c r="AS38" i="29"/>
  <c r="AT63" i="5" s="1"/>
  <c r="AT59" i="7" s="1"/>
  <c r="AV28" i="1" s="1"/>
  <c r="N39" i="29"/>
  <c r="O28" i="5" s="1"/>
  <c r="AI39" i="29"/>
  <c r="AJ28" i="5" s="1"/>
  <c r="AJ24" i="7" s="1"/>
  <c r="AL87" i="1" s="1"/>
  <c r="C40" i="29"/>
  <c r="D29" i="5" s="1"/>
  <c r="D25" i="7" s="1"/>
  <c r="F50" i="1" s="1"/>
  <c r="AT40" i="29"/>
  <c r="AU29" i="5" s="1"/>
  <c r="AU25" i="7" s="1"/>
  <c r="AW50" i="1" s="1"/>
  <c r="N41" i="29"/>
  <c r="O84" i="5" s="1"/>
  <c r="AO41" i="29"/>
  <c r="AP84" i="5" s="1"/>
  <c r="T42" i="29"/>
  <c r="U30" i="5" s="1"/>
  <c r="U26" i="7" s="1"/>
  <c r="W3" i="1" s="1"/>
  <c r="AZ42" i="29"/>
  <c r="BA30" i="5" s="1"/>
  <c r="BA26" i="7" s="1"/>
  <c r="BC3" i="1" s="1"/>
  <c r="AE43" i="29"/>
  <c r="AF110" i="5" s="1"/>
  <c r="AF106" i="7" s="1"/>
  <c r="AH112" i="1" s="1"/>
  <c r="BA45" i="29"/>
  <c r="BB32" i="5" s="1"/>
  <c r="BB28" i="7" s="1"/>
  <c r="BD20" i="1" s="1"/>
  <c r="K47" i="29"/>
  <c r="L34" i="5" s="1"/>
  <c r="L30" i="7" s="1"/>
  <c r="N16" i="1" s="1"/>
  <c r="AQ47" i="29"/>
  <c r="AR34" i="5" s="1"/>
  <c r="AR30" i="7" s="1"/>
  <c r="AT16" i="1" s="1"/>
  <c r="C50" i="29"/>
  <c r="D71" i="5" s="1"/>
  <c r="D67" i="7" s="1"/>
  <c r="F46" i="1" s="1"/>
  <c r="N51" i="29"/>
  <c r="O49" i="5" s="1"/>
  <c r="O45" i="7" s="1"/>
  <c r="Q15" i="1" s="1"/>
  <c r="AJ53" i="29"/>
  <c r="AK39" i="5" s="1"/>
  <c r="P57" i="29"/>
  <c r="Q41" i="5" s="1"/>
  <c r="Q37" i="7" s="1"/>
  <c r="S35" i="1" s="1"/>
  <c r="AA58" i="29"/>
  <c r="AB42" i="5" s="1"/>
  <c r="AB38" i="7" s="1"/>
  <c r="AD70" i="1" s="1"/>
  <c r="T61" i="29"/>
  <c r="U45" i="5" s="1"/>
  <c r="U41" i="7" s="1"/>
  <c r="W68" i="1" s="1"/>
  <c r="K66" i="29"/>
  <c r="L27" i="5" s="1"/>
  <c r="L23" i="7" s="1"/>
  <c r="N83" i="1" s="1"/>
  <c r="W70" i="29"/>
  <c r="X94" i="5" s="1"/>
  <c r="X90" i="7" s="1"/>
  <c r="Z56" i="1" s="1"/>
  <c r="AS72" i="29"/>
  <c r="AT117" i="5" s="1"/>
  <c r="AT113" i="7" s="1"/>
  <c r="AV110" i="1" s="1"/>
  <c r="AD75" i="29"/>
  <c r="AE13" i="5" s="1"/>
  <c r="AE9" i="7" s="1"/>
  <c r="AG89" i="1" s="1"/>
  <c r="N91" i="29"/>
  <c r="O70" i="5" s="1"/>
  <c r="AW100" i="29"/>
  <c r="AX88" i="5" s="1"/>
  <c r="AX84" i="7" s="1"/>
  <c r="AZ82" i="1" s="1"/>
  <c r="AR111" i="29"/>
  <c r="AS100" i="5" s="1"/>
  <c r="H114" i="28"/>
  <c r="H5" i="29" s="1"/>
  <c r="I52" i="5" s="1"/>
  <c r="I48" i="7" s="1"/>
  <c r="K36" i="1" s="1"/>
  <c r="AC114" i="28"/>
  <c r="AC64" i="29" s="1"/>
  <c r="AD102" i="5" s="1"/>
  <c r="AD98" i="7" s="1"/>
  <c r="AF80" i="1" s="1"/>
  <c r="AY114" i="28"/>
  <c r="AY54" i="29" s="1"/>
  <c r="AZ38" i="5" s="1"/>
  <c r="AZ34" i="7" s="1"/>
  <c r="BB64" i="1" s="1"/>
  <c r="S3" i="29"/>
  <c r="T7" i="5" s="1"/>
  <c r="AN3" i="29"/>
  <c r="AO7" i="5" s="1"/>
  <c r="AO3" i="7" s="1"/>
  <c r="AQ25" i="1" s="1"/>
  <c r="I4" i="29"/>
  <c r="J59" i="5" s="1"/>
  <c r="J55" i="7" s="1"/>
  <c r="L7" i="1" s="1"/>
  <c r="AD4" i="29"/>
  <c r="AE59" i="5" s="1"/>
  <c r="AE55" i="7" s="1"/>
  <c r="AG7" i="1" s="1"/>
  <c r="AO5" i="29"/>
  <c r="AP52" i="5" s="1"/>
  <c r="I6" i="29"/>
  <c r="J65" i="5" s="1"/>
  <c r="AE6" i="29"/>
  <c r="AF65" i="5" s="1"/>
  <c r="AF61" i="7" s="1"/>
  <c r="AH79" i="1" s="1"/>
  <c r="AZ6" i="29"/>
  <c r="BA65" i="5" s="1"/>
  <c r="BA61" i="7" s="1"/>
  <c r="BC79" i="1" s="1"/>
  <c r="AE8" i="29"/>
  <c r="AF106" i="5" s="1"/>
  <c r="AF102" i="7" s="1"/>
  <c r="AH116" i="1" s="1"/>
  <c r="BA8" i="29"/>
  <c r="BB106" i="5" s="1"/>
  <c r="BB102" i="7" s="1"/>
  <c r="BD116" i="1" s="1"/>
  <c r="U9" i="29"/>
  <c r="V9" i="5" s="1"/>
  <c r="V5" i="7" s="1"/>
  <c r="X9" i="1" s="1"/>
  <c r="K10" i="29"/>
  <c r="L14" i="5" s="1"/>
  <c r="L10" i="7" s="1"/>
  <c r="N26" i="1" s="1"/>
  <c r="BA10" i="29"/>
  <c r="BB14" i="5" s="1"/>
  <c r="BB10" i="7" s="1"/>
  <c r="BD26" i="1" s="1"/>
  <c r="V11" i="29"/>
  <c r="W10" i="5" s="1"/>
  <c r="W6" i="7" s="1"/>
  <c r="Y91" i="1" s="1"/>
  <c r="AQ11" i="29"/>
  <c r="AR10" i="5" s="1"/>
  <c r="AR6" i="7" s="1"/>
  <c r="AT91" i="1" s="1"/>
  <c r="K12" i="29"/>
  <c r="V13" i="29"/>
  <c r="W12" i="5" s="1"/>
  <c r="W8" i="7" s="1"/>
  <c r="Y4" i="1" s="1"/>
  <c r="AR13" i="29"/>
  <c r="AS12" i="5" s="1"/>
  <c r="AS8" i="7" s="1"/>
  <c r="AU4" i="1" s="1"/>
  <c r="W15" i="29"/>
  <c r="X16" i="5" s="1"/>
  <c r="X12" i="7" s="1"/>
  <c r="Z40" i="1" s="1"/>
  <c r="AR15" i="29"/>
  <c r="AS16" i="5" s="1"/>
  <c r="AS12" i="7" s="1"/>
  <c r="AU40" i="1" s="1"/>
  <c r="M16" i="29"/>
  <c r="N107" i="5" s="1"/>
  <c r="N103" i="7" s="1"/>
  <c r="P109" i="1" s="1"/>
  <c r="AH16" i="29"/>
  <c r="AI107" i="5" s="1"/>
  <c r="X17" i="29"/>
  <c r="Y17" i="5" s="1"/>
  <c r="Y13" i="7" s="1"/>
  <c r="AA42" i="1" s="1"/>
  <c r="M18" i="29"/>
  <c r="N48" i="5" s="1"/>
  <c r="N44" i="7" s="1"/>
  <c r="P57" i="1" s="1"/>
  <c r="AI18" i="29"/>
  <c r="AJ48" i="5" s="1"/>
  <c r="AJ44" i="7" s="1"/>
  <c r="AL57" i="1" s="1"/>
  <c r="C19" i="29"/>
  <c r="D19" i="5" s="1"/>
  <c r="D15" i="7" s="1"/>
  <c r="F67" i="1" s="1"/>
  <c r="X19" i="29"/>
  <c r="Y19" i="5" s="1"/>
  <c r="Y15" i="7" s="1"/>
  <c r="AA67" i="1" s="1"/>
  <c r="AT19" i="29"/>
  <c r="AU19" i="5" s="1"/>
  <c r="N20" i="29"/>
  <c r="O20" i="5" s="1"/>
  <c r="AI20" i="29"/>
  <c r="AJ20" i="5" s="1"/>
  <c r="AJ16" i="7" s="1"/>
  <c r="AL58" i="1" s="1"/>
  <c r="AT21" i="29"/>
  <c r="AU21" i="5" s="1"/>
  <c r="O22" i="29"/>
  <c r="P22" i="5" s="1"/>
  <c r="P18" i="7" s="1"/>
  <c r="R61" i="1" s="1"/>
  <c r="AJ22" i="29"/>
  <c r="AK22" i="5" s="1"/>
  <c r="O24" i="29"/>
  <c r="P69" i="5" s="1"/>
  <c r="P65" i="7" s="1"/>
  <c r="R84" i="1" s="1"/>
  <c r="AV25" i="29"/>
  <c r="AW35" i="5" s="1"/>
  <c r="P26" i="29"/>
  <c r="Q47" i="5" s="1"/>
  <c r="Q43" i="7" s="1"/>
  <c r="S11" i="1" s="1"/>
  <c r="F27" i="29"/>
  <c r="G112" i="5" s="1"/>
  <c r="G108" i="7" s="1"/>
  <c r="I107" i="1" s="1"/>
  <c r="AA27" i="29"/>
  <c r="AB112" i="5" s="1"/>
  <c r="AB108" i="7" s="1"/>
  <c r="AD107" i="1" s="1"/>
  <c r="AV27" i="29"/>
  <c r="AW112" i="5" s="1"/>
  <c r="AW108" i="7" s="1"/>
  <c r="AY107" i="1" s="1"/>
  <c r="Q28" i="29"/>
  <c r="R23" i="5" s="1"/>
  <c r="R19" i="7" s="1"/>
  <c r="T47" i="1" s="1"/>
  <c r="AL28" i="29"/>
  <c r="AM23" i="5" s="1"/>
  <c r="AM19" i="7" s="1"/>
  <c r="AO47" i="1" s="1"/>
  <c r="F29" i="29"/>
  <c r="G24" i="5" s="1"/>
  <c r="G20" i="7" s="1"/>
  <c r="I10" i="1" s="1"/>
  <c r="AW29" i="29"/>
  <c r="AX24" i="5" s="1"/>
  <c r="Q30" i="29"/>
  <c r="R91" i="5" s="1"/>
  <c r="R87" i="7" s="1"/>
  <c r="T49" i="1" s="1"/>
  <c r="AM30" i="29"/>
  <c r="AN91" i="5" s="1"/>
  <c r="AN87" i="7" s="1"/>
  <c r="AP49" i="1" s="1"/>
  <c r="G31" i="29"/>
  <c r="H78" i="5" s="1"/>
  <c r="H74" i="7" s="1"/>
  <c r="J71" i="1" s="1"/>
  <c r="AX31" i="29"/>
  <c r="AY78" i="5" s="1"/>
  <c r="AY74" i="7" s="1"/>
  <c r="BA71" i="1" s="1"/>
  <c r="AM32" i="29"/>
  <c r="AN123" i="5" s="1"/>
  <c r="AN196" i="7" s="1"/>
  <c r="AP129" i="1" s="1"/>
  <c r="S34" i="29"/>
  <c r="T25" i="5" s="1"/>
  <c r="T21" i="7" s="1"/>
  <c r="V74" i="1" s="1"/>
  <c r="AN34" i="29"/>
  <c r="AO25" i="5" s="1"/>
  <c r="AO21" i="7" s="1"/>
  <c r="AQ74" i="1" s="1"/>
  <c r="AD35" i="29"/>
  <c r="AE37" i="5" s="1"/>
  <c r="AE33" i="7" s="1"/>
  <c r="AG31" i="1" s="1"/>
  <c r="S36" i="29"/>
  <c r="T109" i="5" s="1"/>
  <c r="T105" i="7" s="1"/>
  <c r="V106" i="1" s="1"/>
  <c r="AO36" i="29"/>
  <c r="AP109" i="5" s="1"/>
  <c r="AP105" i="7" s="1"/>
  <c r="AR106" i="1" s="1"/>
  <c r="I37" i="29"/>
  <c r="J76" i="5" s="1"/>
  <c r="AD37" i="29"/>
  <c r="AE76" i="5" s="1"/>
  <c r="AE72" i="7" s="1"/>
  <c r="AG30" i="1" s="1"/>
  <c r="AZ37" i="29"/>
  <c r="BA76" i="5" s="1"/>
  <c r="BA72" i="7" s="1"/>
  <c r="BC30" i="1" s="1"/>
  <c r="T38" i="29"/>
  <c r="U63" i="5" s="1"/>
  <c r="U59" i="7" s="1"/>
  <c r="W28" i="1" s="1"/>
  <c r="AO38" i="29"/>
  <c r="AP63" i="5" s="1"/>
  <c r="AP59" i="7" s="1"/>
  <c r="AR28" i="1" s="1"/>
  <c r="AE39" i="29"/>
  <c r="AF28" i="5" s="1"/>
  <c r="AF24" i="7" s="1"/>
  <c r="AH87" i="1" s="1"/>
  <c r="AZ39" i="29"/>
  <c r="BA28" i="5" s="1"/>
  <c r="BA24" i="7" s="1"/>
  <c r="BC87" i="1" s="1"/>
  <c r="U40" i="29"/>
  <c r="V29" i="5" s="1"/>
  <c r="V25" i="7" s="1"/>
  <c r="X50" i="1" s="1"/>
  <c r="AJ41" i="29"/>
  <c r="AK84" i="5" s="1"/>
  <c r="AK80" i="7" s="1"/>
  <c r="AM72" i="1" s="1"/>
  <c r="O42" i="29"/>
  <c r="P30" i="5" s="1"/>
  <c r="P26" i="7" s="1"/>
  <c r="R3" i="1" s="1"/>
  <c r="E44" i="29"/>
  <c r="F31" i="5" s="1"/>
  <c r="F27" i="7" s="1"/>
  <c r="H69" i="1" s="1"/>
  <c r="P45" i="29"/>
  <c r="Q32" i="5" s="1"/>
  <c r="AV45" i="29"/>
  <c r="AW32" i="5" s="1"/>
  <c r="AW28" i="7" s="1"/>
  <c r="AY20" i="1" s="1"/>
  <c r="AA46" i="29"/>
  <c r="AB33" i="5" s="1"/>
  <c r="AB29" i="7" s="1"/>
  <c r="AD13" i="1" s="1"/>
  <c r="F47" i="29"/>
  <c r="G34" i="5" s="1"/>
  <c r="G30" i="7" s="1"/>
  <c r="I16" i="1" s="1"/>
  <c r="AL47" i="29"/>
  <c r="AM34" i="5" s="1"/>
  <c r="AM30" i="7" s="1"/>
  <c r="AO16" i="1" s="1"/>
  <c r="Q48" i="29"/>
  <c r="R108" i="5" s="1"/>
  <c r="R104" i="7" s="1"/>
  <c r="T105" i="1" s="1"/>
  <c r="AW48" i="29"/>
  <c r="AX108" i="5" s="1"/>
  <c r="AX104" i="7" s="1"/>
  <c r="AZ105" i="1" s="1"/>
  <c r="AR49" i="29"/>
  <c r="AS62" i="5" s="1"/>
  <c r="AS58" i="7" s="1"/>
  <c r="AU85" i="1" s="1"/>
  <c r="M52" i="29"/>
  <c r="N113" i="5" s="1"/>
  <c r="N109" i="7" s="1"/>
  <c r="P111" i="1" s="1"/>
  <c r="X53" i="29"/>
  <c r="Y39" i="5" s="1"/>
  <c r="Y35" i="7" s="1"/>
  <c r="AA22" i="1" s="1"/>
  <c r="AI54" i="29"/>
  <c r="AJ38" i="5" s="1"/>
  <c r="AJ34" i="7" s="1"/>
  <c r="AL64" i="1" s="1"/>
  <c r="AT55" i="29"/>
  <c r="O58" i="29"/>
  <c r="P42" i="5" s="1"/>
  <c r="P38" i="7" s="1"/>
  <c r="R70" i="1" s="1"/>
  <c r="AM62" i="29"/>
  <c r="AN50" i="5" s="1"/>
  <c r="AN46" i="7" s="1"/>
  <c r="AP78" i="1" s="1"/>
  <c r="Q64" i="29"/>
  <c r="R102" i="5" s="1"/>
  <c r="R98" i="7" s="1"/>
  <c r="T80" i="1" s="1"/>
  <c r="AV65" i="29"/>
  <c r="AW73" i="5" s="1"/>
  <c r="AW69" i="7" s="1"/>
  <c r="AY51" i="1" s="1"/>
  <c r="AD67" i="29"/>
  <c r="AE122" i="5" s="1"/>
  <c r="AE118" i="7" s="1"/>
  <c r="AG103" i="1" s="1"/>
  <c r="AZ69" i="29"/>
  <c r="BA55" i="5" s="1"/>
  <c r="BA51" i="7" s="1"/>
  <c r="BC34" i="1" s="1"/>
  <c r="AQ74" i="29"/>
  <c r="AR114" i="5" s="1"/>
  <c r="AR110" i="7" s="1"/>
  <c r="AT119" i="1" s="1"/>
  <c r="X89" i="29"/>
  <c r="Y75" i="5" s="1"/>
  <c r="Y71" i="7" s="1"/>
  <c r="AA97" i="1" s="1"/>
  <c r="F99" i="29"/>
  <c r="G118" i="5" s="1"/>
  <c r="G114" i="7" s="1"/>
  <c r="I122" i="1" s="1"/>
  <c r="AO108" i="29"/>
  <c r="AP61" i="5" s="1"/>
  <c r="AP57" i="7" s="1"/>
  <c r="AR54" i="1" s="1"/>
  <c r="D114" i="28"/>
  <c r="D14" i="29" s="1"/>
  <c r="E15" i="5" s="1"/>
  <c r="E11" i="7" s="1"/>
  <c r="G38" i="1" s="1"/>
  <c r="Y114" i="28"/>
  <c r="Y44" i="29" s="1"/>
  <c r="Z31" i="5" s="1"/>
  <c r="Z27" i="7" s="1"/>
  <c r="AB69" i="1" s="1"/>
  <c r="AU114" i="28"/>
  <c r="AU30" i="29" s="1"/>
  <c r="AV91" i="5" s="1"/>
  <c r="AV87" i="7" s="1"/>
  <c r="AX49" i="1" s="1"/>
  <c r="O3" i="29"/>
  <c r="P7" i="5" s="1"/>
  <c r="AJ3" i="29"/>
  <c r="AK7" i="5" s="1"/>
  <c r="AK3" i="7" s="1"/>
  <c r="AM25" i="1" s="1"/>
  <c r="P5" i="29"/>
  <c r="Q52" i="5" s="1"/>
  <c r="Q48" i="7" s="1"/>
  <c r="S36" i="1" s="1"/>
  <c r="E6" i="29"/>
  <c r="F65" i="5" s="1"/>
  <c r="F61" i="7" s="1"/>
  <c r="H79" i="1" s="1"/>
  <c r="AA6" i="29"/>
  <c r="AB65" i="5" s="1"/>
  <c r="AB61" i="7" s="1"/>
  <c r="AD79" i="1" s="1"/>
  <c r="AV6" i="29"/>
  <c r="AW65" i="5" s="1"/>
  <c r="AW61" i="7" s="1"/>
  <c r="AY79" i="1" s="1"/>
  <c r="P7" i="29"/>
  <c r="Q8" i="5" s="1"/>
  <c r="Q4" i="7" s="1"/>
  <c r="S5" i="1" s="1"/>
  <c r="AL7" i="29"/>
  <c r="AM8" i="5" s="1"/>
  <c r="AM4" i="7" s="1"/>
  <c r="AO5" i="1" s="1"/>
  <c r="F8" i="29"/>
  <c r="G106" i="5" s="1"/>
  <c r="G102" i="7" s="1"/>
  <c r="I116" i="1" s="1"/>
  <c r="AA8" i="29"/>
  <c r="AB106" i="5" s="1"/>
  <c r="AB102" i="7" s="1"/>
  <c r="AD116" i="1" s="1"/>
  <c r="AW8" i="29"/>
  <c r="AX106" i="5" s="1"/>
  <c r="Q9" i="29"/>
  <c r="R9" i="5" s="1"/>
  <c r="R5" i="7" s="1"/>
  <c r="T9" i="1" s="1"/>
  <c r="AL9" i="29"/>
  <c r="AM9" i="5" s="1"/>
  <c r="AM5" i="7" s="1"/>
  <c r="AO9" i="1" s="1"/>
  <c r="G10" i="29"/>
  <c r="H14" i="5" s="1"/>
  <c r="H10" i="7" s="1"/>
  <c r="J26" i="1" s="1"/>
  <c r="AW10" i="29"/>
  <c r="AX14" i="5" s="1"/>
  <c r="AX10" i="7" s="1"/>
  <c r="AZ26" i="1" s="1"/>
  <c r="AM11" i="29"/>
  <c r="AN10" i="5" s="1"/>
  <c r="AN6" i="7" s="1"/>
  <c r="AP91" i="1" s="1"/>
  <c r="G12" i="29"/>
  <c r="R13" i="29"/>
  <c r="S12" i="5" s="1"/>
  <c r="S8" i="7" s="1"/>
  <c r="U4" i="1" s="1"/>
  <c r="AN13" i="29"/>
  <c r="AO12" i="5" s="1"/>
  <c r="AO8" i="7" s="1"/>
  <c r="AQ4" i="1" s="1"/>
  <c r="AY14" i="29"/>
  <c r="AZ15" i="5" s="1"/>
  <c r="AZ11" i="7" s="1"/>
  <c r="BB38" i="1" s="1"/>
  <c r="S15" i="29"/>
  <c r="T16" i="5" s="1"/>
  <c r="T12" i="7" s="1"/>
  <c r="V40" i="1" s="1"/>
  <c r="AN15" i="29"/>
  <c r="AO16" i="5" s="1"/>
  <c r="AO12" i="7" s="1"/>
  <c r="AQ40" i="1" s="1"/>
  <c r="I16" i="29"/>
  <c r="J107" i="5" s="1"/>
  <c r="J103" i="7" s="1"/>
  <c r="L109" i="1" s="1"/>
  <c r="AD16" i="29"/>
  <c r="AE107" i="5" s="1"/>
  <c r="AE103" i="7" s="1"/>
  <c r="AG109" i="1" s="1"/>
  <c r="AO17" i="29"/>
  <c r="AP17" i="5" s="1"/>
  <c r="I18" i="29"/>
  <c r="J48" i="5" s="1"/>
  <c r="J44" i="7" s="1"/>
  <c r="L57" i="1" s="1"/>
  <c r="AE18" i="29"/>
  <c r="AF48" i="5" s="1"/>
  <c r="AF44" i="7" s="1"/>
  <c r="AH57" i="1" s="1"/>
  <c r="AZ18" i="29"/>
  <c r="BA48" i="5" s="1"/>
  <c r="BA44" i="7" s="1"/>
  <c r="BC57" i="1" s="1"/>
  <c r="AE20" i="29"/>
  <c r="AF20" i="5" s="1"/>
  <c r="AF16" i="7" s="1"/>
  <c r="AH58" i="1" s="1"/>
  <c r="BA20" i="29"/>
  <c r="BB20" i="5" s="1"/>
  <c r="BB16" i="7" s="1"/>
  <c r="BD58" i="1" s="1"/>
  <c r="U21" i="29"/>
  <c r="V21" i="5" s="1"/>
  <c r="V17" i="7" s="1"/>
  <c r="X14" i="1" s="1"/>
  <c r="K22" i="29"/>
  <c r="L22" i="5" s="1"/>
  <c r="L18" i="7" s="1"/>
  <c r="N61" i="1" s="1"/>
  <c r="AF22" i="29"/>
  <c r="AG22" i="5" s="1"/>
  <c r="AG18" i="7" s="1"/>
  <c r="AI61" i="1" s="1"/>
  <c r="BA22" i="29"/>
  <c r="BB22" i="5" s="1"/>
  <c r="BB18" i="7" s="1"/>
  <c r="BD61" i="1" s="1"/>
  <c r="AQ23" i="29"/>
  <c r="AR40" i="5" s="1"/>
  <c r="AR36" i="7" s="1"/>
  <c r="AT21" i="1" s="1"/>
  <c r="K24" i="29"/>
  <c r="L69" i="5" s="1"/>
  <c r="L65" i="7" s="1"/>
  <c r="N84" i="1" s="1"/>
  <c r="AR25" i="29"/>
  <c r="AS35" i="5" s="1"/>
  <c r="AS31" i="7" s="1"/>
  <c r="AU45" i="1" s="1"/>
  <c r="AG26" i="29"/>
  <c r="AH47" i="5" s="1"/>
  <c r="AH43" i="7" s="1"/>
  <c r="AJ11" i="1" s="1"/>
  <c r="W27" i="29"/>
  <c r="X112" i="5" s="1"/>
  <c r="X108" i="7" s="1"/>
  <c r="Z107" i="1" s="1"/>
  <c r="AR27" i="29"/>
  <c r="AS112" i="5" s="1"/>
  <c r="AS108" i="7" s="1"/>
  <c r="AU107" i="1" s="1"/>
  <c r="M28" i="29"/>
  <c r="N23" i="5" s="1"/>
  <c r="N19" i="7" s="1"/>
  <c r="P47" i="1" s="1"/>
  <c r="AH28" i="29"/>
  <c r="AI23" i="5" s="1"/>
  <c r="AI19" i="7" s="1"/>
  <c r="AK47" i="1" s="1"/>
  <c r="X29" i="29"/>
  <c r="Y24" i="5" s="1"/>
  <c r="Y20" i="7" s="1"/>
  <c r="AA10" i="1" s="1"/>
  <c r="M30" i="29"/>
  <c r="N91" i="5" s="1"/>
  <c r="N87" i="7" s="1"/>
  <c r="P49" i="1" s="1"/>
  <c r="AI30" i="29"/>
  <c r="AJ91" i="5" s="1"/>
  <c r="AJ87" i="7" s="1"/>
  <c r="AL49" i="1" s="1"/>
  <c r="C31" i="29"/>
  <c r="D78" i="5" s="1"/>
  <c r="D74" i="7" s="1"/>
  <c r="F71" i="1" s="1"/>
  <c r="X31" i="29"/>
  <c r="Y78" i="5" s="1"/>
  <c r="Y74" i="7" s="1"/>
  <c r="AA71" i="1" s="1"/>
  <c r="AT31" i="29"/>
  <c r="AU78" i="5" s="1"/>
  <c r="AU74" i="7" s="1"/>
  <c r="AW71" i="1" s="1"/>
  <c r="N32" i="29"/>
  <c r="O123" i="5" s="1"/>
  <c r="O196" i="7" s="1"/>
  <c r="Q129" i="1" s="1"/>
  <c r="AI32" i="29"/>
  <c r="AJ123" i="5" s="1"/>
  <c r="AJ196" i="7" s="1"/>
  <c r="AL129" i="1" s="1"/>
  <c r="AT33" i="29"/>
  <c r="AU26" i="5" s="1"/>
  <c r="AU22" i="7" s="1"/>
  <c r="AW94" i="1" s="1"/>
  <c r="O34" i="29"/>
  <c r="P25" i="5" s="1"/>
  <c r="P21" i="7" s="1"/>
  <c r="R74" i="1" s="1"/>
  <c r="AJ34" i="29"/>
  <c r="AK25" i="5" s="1"/>
  <c r="O36" i="29"/>
  <c r="P109" i="5" s="1"/>
  <c r="P105" i="7" s="1"/>
  <c r="R106" i="1" s="1"/>
  <c r="AV37" i="29"/>
  <c r="AW76" i="5" s="1"/>
  <c r="AW72" i="7" s="1"/>
  <c r="AY30" i="1" s="1"/>
  <c r="P38" i="29"/>
  <c r="Q63" i="5" s="1"/>
  <c r="Q59" i="7" s="1"/>
  <c r="S28" i="1" s="1"/>
  <c r="AK38" i="29"/>
  <c r="AL63" i="5" s="1"/>
  <c r="AL59" i="7" s="1"/>
  <c r="AN28" i="1" s="1"/>
  <c r="F39" i="29"/>
  <c r="G28" i="5" s="1"/>
  <c r="G24" i="7" s="1"/>
  <c r="I87" i="1" s="1"/>
  <c r="AA39" i="29"/>
  <c r="AB28" i="5" s="1"/>
  <c r="AB24" i="7" s="1"/>
  <c r="AD87" i="1" s="1"/>
  <c r="AV39" i="29"/>
  <c r="AW28" i="5" s="1"/>
  <c r="AW24" i="7" s="1"/>
  <c r="AY87" i="1" s="1"/>
  <c r="Q40" i="29"/>
  <c r="R29" i="5" s="1"/>
  <c r="R25" i="7" s="1"/>
  <c r="T50" i="1" s="1"/>
  <c r="AL40" i="29"/>
  <c r="AM29" i="5" s="1"/>
  <c r="AM25" i="7" s="1"/>
  <c r="AO50" i="1" s="1"/>
  <c r="F41" i="29"/>
  <c r="G84" i="5" s="1"/>
  <c r="G80" i="7" s="1"/>
  <c r="I72" i="1" s="1"/>
  <c r="AN42" i="29"/>
  <c r="AO30" i="5" s="1"/>
  <c r="AO26" i="7" s="1"/>
  <c r="AQ3" i="1" s="1"/>
  <c r="S43" i="29"/>
  <c r="T110" i="5" s="1"/>
  <c r="T106" i="7" s="1"/>
  <c r="V112" i="1" s="1"/>
  <c r="AD44" i="29"/>
  <c r="AE31" i="5" s="1"/>
  <c r="AE27" i="7" s="1"/>
  <c r="AG69" i="1" s="1"/>
  <c r="I45" i="29"/>
  <c r="J32" i="5" s="1"/>
  <c r="J28" i="7" s="1"/>
  <c r="L20" i="1" s="1"/>
  <c r="AO45" i="29"/>
  <c r="AP32" i="5" s="1"/>
  <c r="AP28" i="7" s="1"/>
  <c r="AR20" i="1" s="1"/>
  <c r="AZ46" i="29"/>
  <c r="BA33" i="5" s="1"/>
  <c r="BA29" i="7" s="1"/>
  <c r="BC13" i="1" s="1"/>
  <c r="AE47" i="29"/>
  <c r="AF34" i="5" s="1"/>
  <c r="AF30" i="7" s="1"/>
  <c r="AH16" i="1" s="1"/>
  <c r="AF49" i="29"/>
  <c r="AG62" i="5" s="1"/>
  <c r="AG58" i="7" s="1"/>
  <c r="AI85" i="1" s="1"/>
  <c r="AQ50" i="29"/>
  <c r="AR71" i="5" s="1"/>
  <c r="AR67" i="7" s="1"/>
  <c r="AT46" i="1" s="1"/>
  <c r="L53" i="29"/>
  <c r="M39" i="5" s="1"/>
  <c r="M35" i="7" s="1"/>
  <c r="O22" i="1" s="1"/>
  <c r="W54" i="29"/>
  <c r="X38" i="5" s="1"/>
  <c r="X34" i="7" s="1"/>
  <c r="Z64" i="1" s="1"/>
  <c r="AH55" i="29"/>
  <c r="C58" i="29"/>
  <c r="D42" i="5" s="1"/>
  <c r="D38" i="7" s="1"/>
  <c r="F70" i="1" s="1"/>
  <c r="N59" i="29"/>
  <c r="O121" i="5" s="1"/>
  <c r="AO60" i="29"/>
  <c r="AP43" i="5" s="1"/>
  <c r="AP39" i="7" s="1"/>
  <c r="AR48" i="1" s="1"/>
  <c r="W62" i="29"/>
  <c r="X50" i="5" s="1"/>
  <c r="X46" i="7" s="1"/>
  <c r="Z78" i="1" s="1"/>
  <c r="AF65" i="29"/>
  <c r="AG73" i="5" s="1"/>
  <c r="AG69" i="7" s="1"/>
  <c r="AI51" i="1" s="1"/>
  <c r="N67" i="29"/>
  <c r="O122" i="5" s="1"/>
  <c r="AB69" i="29"/>
  <c r="AC55" i="5" s="1"/>
  <c r="AC51" i="7" s="1"/>
  <c r="AE34" i="1" s="1"/>
  <c r="AX71" i="29"/>
  <c r="AY56" i="5" s="1"/>
  <c r="AY52" i="7" s="1"/>
  <c r="BA92" i="1" s="1"/>
  <c r="S74" i="29"/>
  <c r="T114" i="5" s="1"/>
  <c r="T110" i="7" s="1"/>
  <c r="V119" i="1" s="1"/>
  <c r="AX78" i="29"/>
  <c r="AY60" i="5" s="1"/>
  <c r="AY56" i="7" s="1"/>
  <c r="BA88" i="1" s="1"/>
  <c r="AH87" i="29"/>
  <c r="AI72" i="5" s="1"/>
  <c r="AI68" i="7" s="1"/>
  <c r="AK76" i="1" s="1"/>
  <c r="P97" i="29"/>
  <c r="Q83" i="5" s="1"/>
  <c r="Q79" i="7" s="1"/>
  <c r="S62" i="1" s="1"/>
  <c r="AL75" i="29"/>
  <c r="AM13" i="5" s="1"/>
  <c r="AW76" i="29"/>
  <c r="AX116" i="5" s="1"/>
  <c r="AX112" i="7" s="1"/>
  <c r="AZ118" i="1" s="1"/>
  <c r="R78" i="29"/>
  <c r="S60" i="5" s="1"/>
  <c r="S56" i="7" s="1"/>
  <c r="U88" i="1" s="1"/>
  <c r="AX79" i="29"/>
  <c r="AY98" i="5" s="1"/>
  <c r="AY94" i="7" s="1"/>
  <c r="BA66" i="1" s="1"/>
  <c r="AV81" i="29"/>
  <c r="AW67" i="5" s="1"/>
  <c r="Q84" i="29"/>
  <c r="R68" i="5" s="1"/>
  <c r="R64" i="7" s="1"/>
  <c r="T23" i="1" s="1"/>
  <c r="AM86" i="29"/>
  <c r="AN36" i="5" s="1"/>
  <c r="AN32" i="7" s="1"/>
  <c r="AP24" i="1" s="1"/>
  <c r="AD91" i="29"/>
  <c r="AE70" i="5" s="1"/>
  <c r="AE66" i="7" s="1"/>
  <c r="AG33" i="1" s="1"/>
  <c r="AZ93" i="29"/>
  <c r="BA53" i="5" s="1"/>
  <c r="BA49" i="7" s="1"/>
  <c r="BC12" i="1" s="1"/>
  <c r="AQ98" i="29"/>
  <c r="AR85" i="5" s="1"/>
  <c r="AR81" i="7" s="1"/>
  <c r="AT63" i="1" s="1"/>
  <c r="AH103" i="29"/>
  <c r="AI86" i="5" s="1"/>
  <c r="AI82" i="7" s="1"/>
  <c r="AK29" i="1" s="1"/>
  <c r="C106" i="29"/>
  <c r="D95" i="5" s="1"/>
  <c r="D91" i="7" s="1"/>
  <c r="F39" i="1" s="1"/>
  <c r="Y108" i="29"/>
  <c r="Z61" i="5" s="1"/>
  <c r="W112" i="29"/>
  <c r="X103" i="5" s="1"/>
  <c r="X99" i="7" s="1"/>
  <c r="Z18" i="1" s="1"/>
  <c r="M68" i="29"/>
  <c r="N54" i="5" s="1"/>
  <c r="N50" i="7" s="1"/>
  <c r="P41" i="1" s="1"/>
  <c r="X69" i="29"/>
  <c r="Y55" i="5" s="1"/>
  <c r="Y51" i="7" s="1"/>
  <c r="AA34" i="1" s="1"/>
  <c r="AI70" i="29"/>
  <c r="AJ94" i="5" s="1"/>
  <c r="AJ90" i="7" s="1"/>
  <c r="AL56" i="1" s="1"/>
  <c r="AT71" i="29"/>
  <c r="AU56" i="5" s="1"/>
  <c r="AU52" i="7" s="1"/>
  <c r="AW92" i="1" s="1"/>
  <c r="D73" i="29"/>
  <c r="E57" i="5" s="1"/>
  <c r="E53" i="7" s="1"/>
  <c r="G52" i="1" s="1"/>
  <c r="O74" i="29"/>
  <c r="P114" i="5" s="1"/>
  <c r="P110" i="7" s="1"/>
  <c r="R119" i="1" s="1"/>
  <c r="AH79" i="29"/>
  <c r="AI98" i="5" s="1"/>
  <c r="AI94" i="7" s="1"/>
  <c r="AK66" i="1" s="1"/>
  <c r="X81" i="29"/>
  <c r="Y67" i="5" s="1"/>
  <c r="Y63" i="7" s="1"/>
  <c r="AA95" i="1" s="1"/>
  <c r="AT83" i="29"/>
  <c r="AU96" i="5" s="1"/>
  <c r="AU92" i="7" s="1"/>
  <c r="AW17" i="1" s="1"/>
  <c r="O86" i="29"/>
  <c r="P36" i="5" s="1"/>
  <c r="P32" i="7" s="1"/>
  <c r="R24" i="1" s="1"/>
  <c r="AK88" i="29"/>
  <c r="AL74" i="5" s="1"/>
  <c r="AL70" i="7" s="1"/>
  <c r="AN73" i="1" s="1"/>
  <c r="F91" i="29"/>
  <c r="G70" i="5" s="1"/>
  <c r="G66" i="7" s="1"/>
  <c r="I33" i="1" s="1"/>
  <c r="AX95" i="29"/>
  <c r="AY80" i="5" s="1"/>
  <c r="AY76" i="7" s="1"/>
  <c r="BA93" i="1" s="1"/>
  <c r="S98" i="29"/>
  <c r="T85" i="5" s="1"/>
  <c r="T81" i="7" s="1"/>
  <c r="V63" i="1" s="1"/>
  <c r="AO100" i="29"/>
  <c r="AP88" i="5" s="1"/>
  <c r="AP84" i="7" s="1"/>
  <c r="AR82" i="1" s="1"/>
  <c r="AF105" i="29"/>
  <c r="AG92" i="5" s="1"/>
  <c r="AG88" i="7" s="1"/>
  <c r="AI6" i="1" s="1"/>
  <c r="AB111" i="29"/>
  <c r="AC100" i="5" s="1"/>
  <c r="AC96" i="7" s="1"/>
  <c r="AE37" i="1" s="1"/>
  <c r="AX59" i="29"/>
  <c r="AY121" i="5" s="1"/>
  <c r="AY117" i="7" s="1"/>
  <c r="BA114" i="1" s="1"/>
  <c r="S62" i="29"/>
  <c r="T50" i="5" s="1"/>
  <c r="T46" i="7" s="1"/>
  <c r="V78" i="1" s="1"/>
  <c r="AD63" i="29"/>
  <c r="AE115" i="5" s="1"/>
  <c r="AE111" i="7" s="1"/>
  <c r="AG117" i="1" s="1"/>
  <c r="AO64" i="29"/>
  <c r="AP102" i="5" s="1"/>
  <c r="AZ65" i="29"/>
  <c r="BA73" i="5" s="1"/>
  <c r="BA69" i="7" s="1"/>
  <c r="BC51" i="1" s="1"/>
  <c r="U68" i="29"/>
  <c r="V54" i="5" s="1"/>
  <c r="V50" i="7" s="1"/>
  <c r="X41" i="1" s="1"/>
  <c r="AF69" i="29"/>
  <c r="AG55" i="5" s="1"/>
  <c r="AG51" i="7" s="1"/>
  <c r="AI34" i="1" s="1"/>
  <c r="AQ70" i="29"/>
  <c r="AR94" i="5" s="1"/>
  <c r="AR90" i="7" s="1"/>
  <c r="AT56" i="1" s="1"/>
  <c r="W74" i="29"/>
  <c r="X114" i="5" s="1"/>
  <c r="X110" i="7" s="1"/>
  <c r="Z119" i="1" s="1"/>
  <c r="AH75" i="29"/>
  <c r="AI13" i="5" s="1"/>
  <c r="M78" i="29"/>
  <c r="N60" i="5" s="1"/>
  <c r="N56" i="7" s="1"/>
  <c r="P88" i="1" s="1"/>
  <c r="AS79" i="29"/>
  <c r="AT98" i="5" s="1"/>
  <c r="AT94" i="7" s="1"/>
  <c r="AV66" i="1" s="1"/>
  <c r="AN81" i="29"/>
  <c r="AO67" i="5" s="1"/>
  <c r="AO63" i="7" s="1"/>
  <c r="AQ95" i="1" s="1"/>
  <c r="I84" i="29"/>
  <c r="J68" i="5" s="1"/>
  <c r="J64" i="7" s="1"/>
  <c r="L23" i="1" s="1"/>
  <c r="AE86" i="29"/>
  <c r="AF36" i="5" s="1"/>
  <c r="AF32" i="7" s="1"/>
  <c r="AH24" i="1" s="1"/>
  <c r="BA88" i="29"/>
  <c r="BB74" i="5" s="1"/>
  <c r="BB70" i="7" s="1"/>
  <c r="BD73" i="1" s="1"/>
  <c r="AR93" i="29"/>
  <c r="AS53" i="5" s="1"/>
  <c r="AS49" i="7" s="1"/>
  <c r="AU12" i="1" s="1"/>
  <c r="M96" i="29"/>
  <c r="N82" i="5" s="1"/>
  <c r="N78" i="7" s="1"/>
  <c r="P59" i="1" s="1"/>
  <c r="AI98" i="29"/>
  <c r="AJ85" i="5" s="1"/>
  <c r="AJ81" i="7" s="1"/>
  <c r="AL63" i="1" s="1"/>
  <c r="AV105" i="29"/>
  <c r="AW92" i="5" s="1"/>
  <c r="Q108" i="29"/>
  <c r="R61" i="5" s="1"/>
  <c r="R57" i="7" s="1"/>
  <c r="T54" i="1" s="1"/>
  <c r="G112" i="29"/>
  <c r="H103" i="5" s="1"/>
  <c r="H99" i="7" s="1"/>
  <c r="J18" i="1" s="1"/>
  <c r="BA49" i="29"/>
  <c r="BB62" i="5" s="1"/>
  <c r="BB58" i="7" s="1"/>
  <c r="BD85" i="1" s="1"/>
  <c r="P50" i="29"/>
  <c r="Q71" i="5" s="1"/>
  <c r="AF50" i="29"/>
  <c r="AG71" i="5" s="1"/>
  <c r="AG67" i="7" s="1"/>
  <c r="AI46" i="1" s="1"/>
  <c r="AV50" i="29"/>
  <c r="AW71" i="5" s="1"/>
  <c r="AW67" i="7" s="1"/>
  <c r="AY46" i="1" s="1"/>
  <c r="K51" i="29"/>
  <c r="L49" i="5" s="1"/>
  <c r="L45" i="7" s="1"/>
  <c r="N15" i="1" s="1"/>
  <c r="AA51" i="29"/>
  <c r="AB49" i="5" s="1"/>
  <c r="AB45" i="7" s="1"/>
  <c r="AD15" i="1" s="1"/>
  <c r="AQ51" i="29"/>
  <c r="AR49" i="5" s="1"/>
  <c r="AR45" i="7" s="1"/>
  <c r="AT15" i="1" s="1"/>
  <c r="F52" i="29"/>
  <c r="G113" i="5" s="1"/>
  <c r="G109" i="7" s="1"/>
  <c r="I111" i="1" s="1"/>
  <c r="V52" i="29"/>
  <c r="W113" i="5" s="1"/>
  <c r="W109" i="7" s="1"/>
  <c r="Y111" i="1" s="1"/>
  <c r="AL52" i="29"/>
  <c r="AM113" i="5" s="1"/>
  <c r="AM109" i="7" s="1"/>
  <c r="AO111" i="1" s="1"/>
  <c r="Q53" i="29"/>
  <c r="R39" i="5" s="1"/>
  <c r="R35" i="7" s="1"/>
  <c r="T22" i="1" s="1"/>
  <c r="AG53" i="29"/>
  <c r="AH39" i="5" s="1"/>
  <c r="AW53" i="29"/>
  <c r="AX39" i="5" s="1"/>
  <c r="AX35" i="7" s="1"/>
  <c r="AZ22" i="1" s="1"/>
  <c r="AR54" i="29"/>
  <c r="AS38" i="5" s="1"/>
  <c r="AS34" i="7" s="1"/>
  <c r="AU64" i="1" s="1"/>
  <c r="G55" i="29"/>
  <c r="W55" i="29"/>
  <c r="AM55" i="29"/>
  <c r="R56" i="29"/>
  <c r="S111" i="5" s="1"/>
  <c r="S107" i="7" s="1"/>
  <c r="U120" i="1" s="1"/>
  <c r="AH56" i="29"/>
  <c r="AI111" i="5" s="1"/>
  <c r="AI107" i="7" s="1"/>
  <c r="AK120" i="1" s="1"/>
  <c r="AX56" i="29"/>
  <c r="AY111" i="5" s="1"/>
  <c r="AY107" i="7" s="1"/>
  <c r="BA120" i="1" s="1"/>
  <c r="M57" i="29"/>
  <c r="N41" i="5" s="1"/>
  <c r="N37" i="7" s="1"/>
  <c r="P35" i="1" s="1"/>
  <c r="AS57" i="29"/>
  <c r="AT41" i="5" s="1"/>
  <c r="AT37" i="7" s="1"/>
  <c r="AV35" i="1" s="1"/>
  <c r="X58" i="29"/>
  <c r="Y42" i="5" s="1"/>
  <c r="Y38" i="7" s="1"/>
  <c r="AA70" i="1" s="1"/>
  <c r="AN58" i="29"/>
  <c r="AO42" i="5" s="1"/>
  <c r="AO38" i="7" s="1"/>
  <c r="AQ70" i="1" s="1"/>
  <c r="C59" i="29"/>
  <c r="D121" i="5" s="1"/>
  <c r="D117" i="7" s="1"/>
  <c r="F114" i="1" s="1"/>
  <c r="S59" i="29"/>
  <c r="T121" i="5" s="1"/>
  <c r="T117" i="7" s="1"/>
  <c r="V114" i="1" s="1"/>
  <c r="AI59" i="29"/>
  <c r="AJ121" i="5" s="1"/>
  <c r="AJ117" i="7" s="1"/>
  <c r="AL114" i="1" s="1"/>
  <c r="N60" i="29"/>
  <c r="O43" i="5" s="1"/>
  <c r="O39" i="7" s="1"/>
  <c r="Q48" i="1" s="1"/>
  <c r="AD60" i="29"/>
  <c r="AE43" i="5" s="1"/>
  <c r="AE39" i="7" s="1"/>
  <c r="AG48" i="1" s="1"/>
  <c r="AT60" i="29"/>
  <c r="AU43" i="5" s="1"/>
  <c r="I61" i="29"/>
  <c r="J45" i="5" s="1"/>
  <c r="AO61" i="29"/>
  <c r="AP45" i="5" s="1"/>
  <c r="AP41" i="7" s="1"/>
  <c r="AR68" i="1" s="1"/>
  <c r="AJ62" i="29"/>
  <c r="AK50" i="5" s="1"/>
  <c r="AK46" i="7" s="1"/>
  <c r="AM78" i="1" s="1"/>
  <c r="AZ62" i="29"/>
  <c r="BA50" i="5" s="1"/>
  <c r="BA46" i="7" s="1"/>
  <c r="BC78" i="1" s="1"/>
  <c r="O63" i="29"/>
  <c r="P115" i="5" s="1"/>
  <c r="P111" i="7" s="1"/>
  <c r="R117" i="1" s="1"/>
  <c r="AE63" i="29"/>
  <c r="AF115" i="5" s="1"/>
  <c r="AF111" i="7" s="1"/>
  <c r="AH117" i="1" s="1"/>
  <c r="E65" i="29"/>
  <c r="F73" i="5" s="1"/>
  <c r="F69" i="7" s="1"/>
  <c r="H51" i="1" s="1"/>
  <c r="BA65" i="29"/>
  <c r="BB73" i="5" s="1"/>
  <c r="BB69" i="7" s="1"/>
  <c r="BD51" i="1" s="1"/>
  <c r="P66" i="29"/>
  <c r="Q27" i="5" s="1"/>
  <c r="Q23" i="7" s="1"/>
  <c r="S83" i="1" s="1"/>
  <c r="AF66" i="29"/>
  <c r="AG27" i="5" s="1"/>
  <c r="AG23" i="7" s="1"/>
  <c r="AI83" i="1" s="1"/>
  <c r="AV66" i="29"/>
  <c r="AW27" i="5" s="1"/>
  <c r="AW23" i="7" s="1"/>
  <c r="AY83" i="1" s="1"/>
  <c r="K67" i="29"/>
  <c r="L122" i="5" s="1"/>
  <c r="L118" i="7" s="1"/>
  <c r="N103" i="1" s="1"/>
  <c r="AA67" i="29"/>
  <c r="AB122" i="5" s="1"/>
  <c r="AB118" i="7" s="1"/>
  <c r="AD103" i="1" s="1"/>
  <c r="AQ67" i="29"/>
  <c r="AR122" i="5" s="1"/>
  <c r="AR118" i="7" s="1"/>
  <c r="AT103" i="1" s="1"/>
  <c r="F68" i="29"/>
  <c r="G54" i="5" s="1"/>
  <c r="G50" i="7" s="1"/>
  <c r="I41" i="1" s="1"/>
  <c r="AL68" i="29"/>
  <c r="AM54" i="5" s="1"/>
  <c r="AM50" i="7" s="1"/>
  <c r="AO41" i="1" s="1"/>
  <c r="Q69" i="29"/>
  <c r="R55" i="5" s="1"/>
  <c r="R51" i="7" s="1"/>
  <c r="T34" i="1" s="1"/>
  <c r="AG69" i="29"/>
  <c r="AH55" i="5" s="1"/>
  <c r="AW69" i="29"/>
  <c r="AX55" i="5" s="1"/>
  <c r="L70" i="29"/>
  <c r="M94" i="5" s="1"/>
  <c r="M90" i="7" s="1"/>
  <c r="O56" i="1" s="1"/>
  <c r="AR70" i="29"/>
  <c r="AS94" i="5" s="1"/>
  <c r="AS90" i="7" s="1"/>
  <c r="AU56" i="1" s="1"/>
  <c r="G71" i="29"/>
  <c r="H56" i="5" s="1"/>
  <c r="H52" i="7" s="1"/>
  <c r="J92" i="1" s="1"/>
  <c r="W71" i="29"/>
  <c r="X56" i="5" s="1"/>
  <c r="X52" i="7" s="1"/>
  <c r="Z92" i="1" s="1"/>
  <c r="AM71" i="29"/>
  <c r="AN56" i="5" s="1"/>
  <c r="AN52" i="7" s="1"/>
  <c r="AP92" i="1" s="1"/>
  <c r="R72" i="29"/>
  <c r="S117" i="5" s="1"/>
  <c r="S113" i="7" s="1"/>
  <c r="U110" i="1" s="1"/>
  <c r="AH72" i="29"/>
  <c r="AI117" i="5" s="1"/>
  <c r="AX72" i="29"/>
  <c r="AY117" i="5" s="1"/>
  <c r="AY113" i="7" s="1"/>
  <c r="BA110" i="1" s="1"/>
  <c r="M73" i="29"/>
  <c r="N57" i="5" s="1"/>
  <c r="N53" i="7" s="1"/>
  <c r="P52" i="1" s="1"/>
  <c r="X74" i="29"/>
  <c r="Y114" i="5" s="1"/>
  <c r="Y110" i="7" s="1"/>
  <c r="AA119" i="1" s="1"/>
  <c r="AN74" i="29"/>
  <c r="AO114" i="5" s="1"/>
  <c r="AO110" i="7" s="1"/>
  <c r="AQ119" i="1" s="1"/>
  <c r="C75" i="29"/>
  <c r="D13" i="5" s="1"/>
  <c r="D9" i="7" s="1"/>
  <c r="F89" i="1" s="1"/>
  <c r="S75" i="29"/>
  <c r="T13" i="5" s="1"/>
  <c r="T9" i="7" s="1"/>
  <c r="V89" i="1" s="1"/>
  <c r="AI75" i="29"/>
  <c r="AJ13" i="5" s="1"/>
  <c r="AJ9" i="7" s="1"/>
  <c r="AL89" i="1" s="1"/>
  <c r="N76" i="29"/>
  <c r="O116" i="5" s="1"/>
  <c r="AD76" i="29"/>
  <c r="AE116" i="5" s="1"/>
  <c r="AE112" i="7" s="1"/>
  <c r="AG118" i="1" s="1"/>
  <c r="AT76" i="29"/>
  <c r="AU116" i="5" s="1"/>
  <c r="AU112" i="7" s="1"/>
  <c r="AW118" i="1" s="1"/>
  <c r="I77" i="29"/>
  <c r="J120" i="5" s="1"/>
  <c r="J116" i="7" s="1"/>
  <c r="L113" i="1" s="1"/>
  <c r="AT77" i="29"/>
  <c r="AU120" i="5" s="1"/>
  <c r="AU116" i="7" s="1"/>
  <c r="AW113" i="1" s="1"/>
  <c r="N78" i="29"/>
  <c r="O60" i="5" s="1"/>
  <c r="AI78" i="29"/>
  <c r="AJ60" i="5" s="1"/>
  <c r="AJ56" i="7" s="1"/>
  <c r="AL88" i="1" s="1"/>
  <c r="D79" i="29"/>
  <c r="E98" i="5" s="1"/>
  <c r="E94" i="7" s="1"/>
  <c r="G66" i="1" s="1"/>
  <c r="AT79" i="29"/>
  <c r="AU98" i="5" s="1"/>
  <c r="O80" i="29"/>
  <c r="P77" i="5" s="1"/>
  <c r="P73" i="7" s="1"/>
  <c r="R65" i="1" s="1"/>
  <c r="AJ80" i="29"/>
  <c r="AK77" i="5" s="1"/>
  <c r="K81" i="29"/>
  <c r="L67" i="5" s="1"/>
  <c r="L63" i="7" s="1"/>
  <c r="N95" i="1" s="1"/>
  <c r="AQ81" i="29"/>
  <c r="AR67" i="5" s="1"/>
  <c r="AR63" i="7" s="1"/>
  <c r="AT95" i="1" s="1"/>
  <c r="AG83" i="29"/>
  <c r="AH96" i="5" s="1"/>
  <c r="L84" i="29"/>
  <c r="AR84" i="29"/>
  <c r="AS68" i="5" s="1"/>
  <c r="AS64" i="7" s="1"/>
  <c r="AU23" i="1" s="1"/>
  <c r="W85" i="29"/>
  <c r="AH86" i="29"/>
  <c r="AI36" i="5" s="1"/>
  <c r="AI32" i="7" s="1"/>
  <c r="AK24" i="1" s="1"/>
  <c r="M87" i="29"/>
  <c r="N72" i="5" s="1"/>
  <c r="N68" i="7" s="1"/>
  <c r="P76" i="1" s="1"/>
  <c r="X88" i="29"/>
  <c r="Y74" i="5" s="1"/>
  <c r="Y70" i="7" s="1"/>
  <c r="AA73" i="1" s="1"/>
  <c r="C89" i="29"/>
  <c r="D75" i="5" s="1"/>
  <c r="D71" i="7" s="1"/>
  <c r="F97" i="1" s="1"/>
  <c r="AI89" i="29"/>
  <c r="AJ75" i="5" s="1"/>
  <c r="AJ71" i="7" s="1"/>
  <c r="AL97" i="1" s="1"/>
  <c r="N90" i="29"/>
  <c r="O87" i="5" s="1"/>
  <c r="AT90" i="29"/>
  <c r="AU87" i="5" s="1"/>
  <c r="AU83" i="7" s="1"/>
  <c r="AW27" i="1" s="1"/>
  <c r="D92" i="29"/>
  <c r="E79" i="5" s="1"/>
  <c r="E75" i="7" s="1"/>
  <c r="G86" i="1" s="1"/>
  <c r="AJ92" i="29"/>
  <c r="AK79" i="5" s="1"/>
  <c r="O93" i="29"/>
  <c r="P53" i="5" s="1"/>
  <c r="P49" i="7" s="1"/>
  <c r="R12" i="1" s="1"/>
  <c r="E95" i="29"/>
  <c r="F80" i="5" s="1"/>
  <c r="F76" i="7" s="1"/>
  <c r="H93" i="1" s="1"/>
  <c r="P96" i="29"/>
  <c r="Q82" i="5" s="1"/>
  <c r="AV96" i="29"/>
  <c r="AW82" i="5" s="1"/>
  <c r="AW78" i="7" s="1"/>
  <c r="AY59" i="1" s="1"/>
  <c r="AA97" i="29"/>
  <c r="AB83" i="5" s="1"/>
  <c r="AB79" i="7" s="1"/>
  <c r="AD62" i="1" s="1"/>
  <c r="F98" i="29"/>
  <c r="G85" i="5" s="1"/>
  <c r="G81" i="7" s="1"/>
  <c r="I63" i="1" s="1"/>
  <c r="AL98" i="29"/>
  <c r="AM85" i="5" s="1"/>
  <c r="Q99" i="29"/>
  <c r="R118" i="5" s="1"/>
  <c r="R114" i="7" s="1"/>
  <c r="T122" i="1" s="1"/>
  <c r="AW99" i="29"/>
  <c r="AX118" i="5" s="1"/>
  <c r="AX114" i="7" s="1"/>
  <c r="AZ122" i="1" s="1"/>
  <c r="G101" i="29"/>
  <c r="H89" i="5" s="1"/>
  <c r="H85" i="7" s="1"/>
  <c r="J77" i="1" s="1"/>
  <c r="AM101" i="29"/>
  <c r="AN89" i="5" s="1"/>
  <c r="AN85" i="7" s="1"/>
  <c r="AP77" i="1" s="1"/>
  <c r="R102" i="29"/>
  <c r="S119" i="5" s="1"/>
  <c r="S115" i="7" s="1"/>
  <c r="U108" i="1" s="1"/>
  <c r="AX102" i="29"/>
  <c r="AY119" i="5" s="1"/>
  <c r="AY115" i="7" s="1"/>
  <c r="BA108" i="1" s="1"/>
  <c r="AN104" i="29"/>
  <c r="AO90" i="5" s="1"/>
  <c r="AO86" i="7" s="1"/>
  <c r="AQ32" i="1" s="1"/>
  <c r="S105" i="29"/>
  <c r="T92" i="5" s="1"/>
  <c r="T88" i="7" s="1"/>
  <c r="V6" i="1" s="1"/>
  <c r="AD106" i="29"/>
  <c r="AE95" i="5" s="1"/>
  <c r="AE91" i="7" s="1"/>
  <c r="AG39" i="1" s="1"/>
  <c r="I107" i="29"/>
  <c r="J64" i="5" s="1"/>
  <c r="J60" i="7" s="1"/>
  <c r="L90" i="1" s="1"/>
  <c r="AO107" i="29"/>
  <c r="AP64" i="5" s="1"/>
  <c r="AP60" i="7" s="1"/>
  <c r="AR90" i="1" s="1"/>
  <c r="AZ108" i="29"/>
  <c r="BA61" i="5" s="1"/>
  <c r="BA57" i="7" s="1"/>
  <c r="BC54" i="1" s="1"/>
  <c r="AQ109" i="29"/>
  <c r="AR99" i="5" s="1"/>
  <c r="AR95" i="7" s="1"/>
  <c r="AT8" i="1" s="1"/>
  <c r="L112" i="29"/>
  <c r="M103" i="5" s="1"/>
  <c r="M99" i="7" s="1"/>
  <c r="O18" i="1" s="1"/>
  <c r="W113" i="29"/>
  <c r="X101" i="5" s="1"/>
  <c r="X97" i="7" s="1"/>
  <c r="Z60" i="1" s="1"/>
  <c r="AH41" i="29"/>
  <c r="AI84" i="5" s="1"/>
  <c r="AI80" i="7" s="1"/>
  <c r="AK72" i="1" s="1"/>
  <c r="AX41" i="29"/>
  <c r="AY84" i="5" s="1"/>
  <c r="AY80" i="7" s="1"/>
  <c r="BA72" i="1" s="1"/>
  <c r="M42" i="29"/>
  <c r="N30" i="5" s="1"/>
  <c r="N26" i="7" s="1"/>
  <c r="P3" i="1" s="1"/>
  <c r="AS42" i="29"/>
  <c r="AT30" i="5" s="1"/>
  <c r="AT26" i="7" s="1"/>
  <c r="AV3" i="1" s="1"/>
  <c r="X43" i="29"/>
  <c r="Y110" i="5" s="1"/>
  <c r="Y106" i="7" s="1"/>
  <c r="AA112" i="1" s="1"/>
  <c r="AN43" i="29"/>
  <c r="AO110" i="5" s="1"/>
  <c r="AO106" i="7" s="1"/>
  <c r="AQ112" i="1" s="1"/>
  <c r="C44" i="29"/>
  <c r="D31" i="5" s="1"/>
  <c r="D27" i="7" s="1"/>
  <c r="F69" i="1" s="1"/>
  <c r="S44" i="29"/>
  <c r="T31" i="5" s="1"/>
  <c r="T27" i="7" s="1"/>
  <c r="V69" i="1" s="1"/>
  <c r="AI44" i="29"/>
  <c r="AJ31" i="5" s="1"/>
  <c r="AJ27" i="7" s="1"/>
  <c r="AL69" i="1" s="1"/>
  <c r="AY44" i="29"/>
  <c r="AZ31" i="5" s="1"/>
  <c r="N45" i="29"/>
  <c r="O32" i="5" s="1"/>
  <c r="O28" i="7" s="1"/>
  <c r="Q20" i="1" s="1"/>
  <c r="AD45" i="29"/>
  <c r="AE32" i="5" s="1"/>
  <c r="AE28" i="7" s="1"/>
  <c r="AG20" i="1" s="1"/>
  <c r="AT45" i="29"/>
  <c r="AU32" i="5" s="1"/>
  <c r="AU28" i="7" s="1"/>
  <c r="AW20" i="1" s="1"/>
  <c r="I46" i="29"/>
  <c r="J33" i="5" s="1"/>
  <c r="J29" i="7" s="1"/>
  <c r="L13" i="1" s="1"/>
  <c r="Y46" i="29"/>
  <c r="AO46" i="29"/>
  <c r="D47" i="29"/>
  <c r="E34" i="5" s="1"/>
  <c r="E30" i="7" s="1"/>
  <c r="G16" i="1" s="1"/>
  <c r="AJ47" i="29"/>
  <c r="AK34" i="5" s="1"/>
  <c r="AZ47" i="29"/>
  <c r="BA34" i="5" s="1"/>
  <c r="BA30" i="7" s="1"/>
  <c r="BC16" i="1" s="1"/>
  <c r="O48" i="29"/>
  <c r="P108" i="5" s="1"/>
  <c r="P104" i="7" s="1"/>
  <c r="R105" i="1" s="1"/>
  <c r="AE48" i="29"/>
  <c r="AF108" i="5" s="1"/>
  <c r="AF104" i="7" s="1"/>
  <c r="AH105" i="1" s="1"/>
  <c r="E50" i="29"/>
  <c r="F71" i="5" s="1"/>
  <c r="F67" i="7" s="1"/>
  <c r="H46" i="1" s="1"/>
  <c r="U50" i="29"/>
  <c r="V71" i="5" s="1"/>
  <c r="V67" i="7" s="1"/>
  <c r="X46" i="1" s="1"/>
  <c r="BA50" i="29"/>
  <c r="BB71" i="5" s="1"/>
  <c r="BB67" i="7" s="1"/>
  <c r="BD46" i="1" s="1"/>
  <c r="P51" i="29"/>
  <c r="Q49" i="5" s="1"/>
  <c r="Q45" i="7" s="1"/>
  <c r="S15" i="1" s="1"/>
  <c r="AF51" i="29"/>
  <c r="AG49" i="5" s="1"/>
  <c r="AG45" i="7" s="1"/>
  <c r="AI15" i="1" s="1"/>
  <c r="AV51" i="29"/>
  <c r="AW49" i="5" s="1"/>
  <c r="AW45" i="7" s="1"/>
  <c r="AY15" i="1" s="1"/>
  <c r="K52" i="29"/>
  <c r="L113" i="5" s="1"/>
  <c r="L109" i="7" s="1"/>
  <c r="N111" i="1" s="1"/>
  <c r="AA52" i="29"/>
  <c r="AB113" i="5" s="1"/>
  <c r="AB109" i="7" s="1"/>
  <c r="AD111" i="1" s="1"/>
  <c r="AQ52" i="29"/>
  <c r="AR113" i="5" s="1"/>
  <c r="AR109" i="7" s="1"/>
  <c r="AT111" i="1" s="1"/>
  <c r="F53" i="29"/>
  <c r="G39" i="5" s="1"/>
  <c r="G35" i="7" s="1"/>
  <c r="I22" i="1" s="1"/>
  <c r="AL53" i="29"/>
  <c r="AM39" i="5" s="1"/>
  <c r="AM35" i="7" s="1"/>
  <c r="AO22" i="1" s="1"/>
  <c r="Q54" i="29"/>
  <c r="R38" i="5" s="1"/>
  <c r="R34" i="7" s="1"/>
  <c r="T64" i="1" s="1"/>
  <c r="AG54" i="29"/>
  <c r="AH38" i="5" s="1"/>
  <c r="AW54" i="29"/>
  <c r="AX38" i="5" s="1"/>
  <c r="AX34" i="7" s="1"/>
  <c r="AZ64" i="1" s="1"/>
  <c r="L55" i="29"/>
  <c r="AR55" i="29"/>
  <c r="G56" i="29"/>
  <c r="H111" i="5" s="1"/>
  <c r="H107" i="7" s="1"/>
  <c r="J120" i="1" s="1"/>
  <c r="W56" i="29"/>
  <c r="X111" i="5" s="1"/>
  <c r="X107" i="7" s="1"/>
  <c r="Z120" i="1" s="1"/>
  <c r="AM56" i="29"/>
  <c r="AN111" i="5" s="1"/>
  <c r="AN107" i="7" s="1"/>
  <c r="AP120" i="1" s="1"/>
  <c r="R57" i="29"/>
  <c r="S41" i="5" s="1"/>
  <c r="AH57" i="29"/>
  <c r="AI41" i="5" s="1"/>
  <c r="AX57" i="29"/>
  <c r="AY41" i="5" s="1"/>
  <c r="AY37" i="7" s="1"/>
  <c r="BA35" i="1" s="1"/>
  <c r="M58" i="29"/>
  <c r="N42" i="5" s="1"/>
  <c r="N38" i="7" s="1"/>
  <c r="P70" i="1" s="1"/>
  <c r="X59" i="29"/>
  <c r="Y121" i="5" s="1"/>
  <c r="Y117" i="7" s="1"/>
  <c r="AA114" i="1" s="1"/>
  <c r="AN59" i="29"/>
  <c r="AO121" i="5" s="1"/>
  <c r="AO117" i="7" s="1"/>
  <c r="AQ114" i="1" s="1"/>
  <c r="C60" i="29"/>
  <c r="D43" i="5" s="1"/>
  <c r="D39" i="7" s="1"/>
  <c r="F48" i="1" s="1"/>
  <c r="S60" i="29"/>
  <c r="T43" i="5" s="1"/>
  <c r="T39" i="7" s="1"/>
  <c r="V48" i="1" s="1"/>
  <c r="AI60" i="29"/>
  <c r="AJ43" i="5" s="1"/>
  <c r="AJ39" i="7" s="1"/>
  <c r="AL48" i="1" s="1"/>
  <c r="N61" i="29"/>
  <c r="O45" i="5" s="1"/>
  <c r="AD61" i="29"/>
  <c r="AE45" i="5" s="1"/>
  <c r="AE41" i="7" s="1"/>
  <c r="AG68" i="1" s="1"/>
  <c r="AT61" i="29"/>
  <c r="AU45" i="5" s="1"/>
  <c r="AU41" i="7" s="1"/>
  <c r="AW68" i="1" s="1"/>
  <c r="I62" i="29"/>
  <c r="J50" i="5" s="1"/>
  <c r="AO62" i="29"/>
  <c r="AP50" i="5" s="1"/>
  <c r="AP46" i="7" s="1"/>
  <c r="AR78" i="1" s="1"/>
  <c r="D63" i="29"/>
  <c r="E115" i="5" s="1"/>
  <c r="E111" i="7" s="1"/>
  <c r="G117" i="1" s="1"/>
  <c r="AJ63" i="29"/>
  <c r="AK115" i="5" s="1"/>
  <c r="AZ63" i="29"/>
  <c r="BA115" i="5" s="1"/>
  <c r="BA111" i="7" s="1"/>
  <c r="BC117" i="1" s="1"/>
  <c r="O64" i="29"/>
  <c r="P102" i="5" s="1"/>
  <c r="P98" i="7" s="1"/>
  <c r="R80" i="1" s="1"/>
  <c r="AE64" i="29"/>
  <c r="AF102" i="5" s="1"/>
  <c r="AF98" i="7" s="1"/>
  <c r="AH80" i="1" s="1"/>
  <c r="E66" i="29"/>
  <c r="F27" i="5" s="1"/>
  <c r="F23" i="7" s="1"/>
  <c r="H83" i="1" s="1"/>
  <c r="U66" i="29"/>
  <c r="V27" i="5" s="1"/>
  <c r="V23" i="7" s="1"/>
  <c r="X83" i="1" s="1"/>
  <c r="BA66" i="29"/>
  <c r="BB27" i="5" s="1"/>
  <c r="BB23" i="7" s="1"/>
  <c r="BD83" i="1" s="1"/>
  <c r="P67" i="29"/>
  <c r="Q122" i="5" s="1"/>
  <c r="Q118" i="7" s="1"/>
  <c r="S103" i="1" s="1"/>
  <c r="AF67" i="29"/>
  <c r="AG122" i="5" s="1"/>
  <c r="AG118" i="7" s="1"/>
  <c r="AI103" i="1" s="1"/>
  <c r="AV67" i="29"/>
  <c r="AW122" i="5" s="1"/>
  <c r="AW118" i="7" s="1"/>
  <c r="AY103" i="1" s="1"/>
  <c r="K68" i="29"/>
  <c r="L54" i="5" s="1"/>
  <c r="L50" i="7" s="1"/>
  <c r="N41" i="1" s="1"/>
  <c r="AA68" i="29"/>
  <c r="AB54" i="5" s="1"/>
  <c r="AB50" i="7" s="1"/>
  <c r="AD41" i="1" s="1"/>
  <c r="AQ68" i="29"/>
  <c r="AR54" i="5" s="1"/>
  <c r="AR50" i="7" s="1"/>
  <c r="AT41" i="1" s="1"/>
  <c r="F69" i="29"/>
  <c r="G55" i="5" s="1"/>
  <c r="G51" i="7" s="1"/>
  <c r="I34" i="1" s="1"/>
  <c r="AL69" i="29"/>
  <c r="AM55" i="5" s="1"/>
  <c r="Q70" i="29"/>
  <c r="R94" i="5" s="1"/>
  <c r="R90" i="7" s="1"/>
  <c r="T56" i="1" s="1"/>
  <c r="AG70" i="29"/>
  <c r="AH94" i="5" s="1"/>
  <c r="AW70" i="29"/>
  <c r="AX94" i="5" s="1"/>
  <c r="L71" i="29"/>
  <c r="M56" i="5" s="1"/>
  <c r="M52" i="7" s="1"/>
  <c r="O92" i="1" s="1"/>
  <c r="AB71" i="29"/>
  <c r="AC56" i="5" s="1"/>
  <c r="AC52" i="7" s="1"/>
  <c r="AE92" i="1" s="1"/>
  <c r="AR71" i="29"/>
  <c r="AS56" i="5" s="1"/>
  <c r="AS52" i="7" s="1"/>
  <c r="AU92" i="1" s="1"/>
  <c r="G72" i="29"/>
  <c r="H117" i="5" s="1"/>
  <c r="H113" i="7" s="1"/>
  <c r="J110" i="1" s="1"/>
  <c r="W72" i="29"/>
  <c r="X117" i="5" s="1"/>
  <c r="X113" i="7" s="1"/>
  <c r="Z110" i="1" s="1"/>
  <c r="AM72" i="29"/>
  <c r="AN117" i="5" s="1"/>
  <c r="AN113" i="7" s="1"/>
  <c r="AP110" i="1" s="1"/>
  <c r="R73" i="29"/>
  <c r="S57" i="5" s="1"/>
  <c r="AH73" i="29"/>
  <c r="AI57" i="5" s="1"/>
  <c r="AX73" i="29"/>
  <c r="AY57" i="5" s="1"/>
  <c r="AY53" i="7" s="1"/>
  <c r="BA52" i="1" s="1"/>
  <c r="M74" i="29"/>
  <c r="N114" i="5" s="1"/>
  <c r="N110" i="7" s="1"/>
  <c r="P119" i="1" s="1"/>
  <c r="H75" i="29"/>
  <c r="I13" i="5" s="1"/>
  <c r="I9" i="7" s="1"/>
  <c r="K89" i="1" s="1"/>
  <c r="X75" i="29"/>
  <c r="Y13" i="5" s="1"/>
  <c r="Y9" i="7" s="1"/>
  <c r="AA89" i="1" s="1"/>
  <c r="AN75" i="29"/>
  <c r="AO13" i="5" s="1"/>
  <c r="AO9" i="7" s="1"/>
  <c r="AQ89" i="1" s="1"/>
  <c r="C76" i="29"/>
  <c r="D116" i="5" s="1"/>
  <c r="D112" i="7" s="1"/>
  <c r="F118" i="1" s="1"/>
  <c r="S76" i="29"/>
  <c r="T116" i="5" s="1"/>
  <c r="T112" i="7" s="1"/>
  <c r="V118" i="1" s="1"/>
  <c r="AI76" i="29"/>
  <c r="AJ116" i="5" s="1"/>
  <c r="AJ112" i="7" s="1"/>
  <c r="AL118" i="1" s="1"/>
  <c r="N77" i="29"/>
  <c r="O120" i="5" s="1"/>
  <c r="AE77" i="29"/>
  <c r="AF120" i="5" s="1"/>
  <c r="AF116" i="7" s="1"/>
  <c r="AH113" i="1" s="1"/>
  <c r="AZ77" i="29"/>
  <c r="BA120" i="5" s="1"/>
  <c r="BA116" i="7" s="1"/>
  <c r="BC113" i="1" s="1"/>
  <c r="U78" i="29"/>
  <c r="V60" i="5" s="1"/>
  <c r="V56" i="7" s="1"/>
  <c r="X88" i="1" s="1"/>
  <c r="AF79" i="29"/>
  <c r="AG98" i="5" s="1"/>
  <c r="AG94" i="7" s="1"/>
  <c r="AI66" i="1" s="1"/>
  <c r="BA79" i="29"/>
  <c r="BB98" i="5" s="1"/>
  <c r="BB94" i="7" s="1"/>
  <c r="BD66" i="1" s="1"/>
  <c r="U80" i="29"/>
  <c r="V77" i="5" s="1"/>
  <c r="V73" i="7" s="1"/>
  <c r="X65" i="1" s="1"/>
  <c r="AQ80" i="29"/>
  <c r="AR77" i="5" s="1"/>
  <c r="AR73" i="7" s="1"/>
  <c r="AT65" i="1" s="1"/>
  <c r="T81" i="29"/>
  <c r="U67" i="5" s="1"/>
  <c r="U63" i="7" s="1"/>
  <c r="W95" i="1" s="1"/>
  <c r="AZ81" i="29"/>
  <c r="BA67" i="5" s="1"/>
  <c r="BA63" i="7" s="1"/>
  <c r="BC95" i="1" s="1"/>
  <c r="AE82" i="29"/>
  <c r="AF44" i="5" s="1"/>
  <c r="AF40" i="7" s="1"/>
  <c r="AH53" i="1" s="1"/>
  <c r="U84" i="29"/>
  <c r="BA84" i="29"/>
  <c r="AF85" i="29"/>
  <c r="K86" i="29"/>
  <c r="L36" i="5" s="1"/>
  <c r="L32" i="7" s="1"/>
  <c r="N24" i="1" s="1"/>
  <c r="AQ86" i="29"/>
  <c r="AR36" i="5" s="1"/>
  <c r="AR32" i="7" s="1"/>
  <c r="AT24" i="1" s="1"/>
  <c r="AG88" i="29"/>
  <c r="AH74" i="5" s="1"/>
  <c r="L89" i="29"/>
  <c r="M75" i="5" s="1"/>
  <c r="M71" i="7" s="1"/>
  <c r="O97" i="1" s="1"/>
  <c r="AR89" i="29"/>
  <c r="AS75" i="5" s="1"/>
  <c r="W90" i="29"/>
  <c r="X87" i="5" s="1"/>
  <c r="X83" i="7" s="1"/>
  <c r="Z27" i="1" s="1"/>
  <c r="AH91" i="29"/>
  <c r="AI70" i="5" s="1"/>
  <c r="M92" i="29"/>
  <c r="N79" i="5" s="1"/>
  <c r="N75" i="7" s="1"/>
  <c r="P86" i="1" s="1"/>
  <c r="X93" i="29"/>
  <c r="Y53" i="5" s="1"/>
  <c r="Y49" i="7" s="1"/>
  <c r="AA12" i="1" s="1"/>
  <c r="C94" i="29"/>
  <c r="D66" i="5" s="1"/>
  <c r="D62" i="7" s="1"/>
  <c r="F81" i="1" s="1"/>
  <c r="AI94" i="29"/>
  <c r="AJ66" i="5" s="1"/>
  <c r="AJ62" i="7" s="1"/>
  <c r="AL81" i="1" s="1"/>
  <c r="N95" i="29"/>
  <c r="O80" i="5" s="1"/>
  <c r="AT95" i="29"/>
  <c r="AU80" i="5" s="1"/>
  <c r="AU76" i="7" s="1"/>
  <c r="AW93" i="1" s="1"/>
  <c r="D97" i="29"/>
  <c r="E83" i="5" s="1"/>
  <c r="E79" i="7" s="1"/>
  <c r="G62" i="1" s="1"/>
  <c r="AJ97" i="29"/>
  <c r="AK83" i="5" s="1"/>
  <c r="O98" i="29"/>
  <c r="P85" i="5" s="1"/>
  <c r="P81" i="7" s="1"/>
  <c r="R63" i="1" s="1"/>
  <c r="E100" i="29"/>
  <c r="F88" i="5" s="1"/>
  <c r="F84" i="7" s="1"/>
  <c r="H82" i="1" s="1"/>
  <c r="P101" i="29"/>
  <c r="Q89" i="5" s="1"/>
  <c r="Q85" i="7" s="1"/>
  <c r="S77" i="1" s="1"/>
  <c r="AV101" i="29"/>
  <c r="AW89" i="5" s="1"/>
  <c r="AW85" i="7" s="1"/>
  <c r="AY77" i="1" s="1"/>
  <c r="AA102" i="29"/>
  <c r="AB119" i="5" s="1"/>
  <c r="AB115" i="7" s="1"/>
  <c r="AD108" i="1" s="1"/>
  <c r="F103" i="29"/>
  <c r="G86" i="5" s="1"/>
  <c r="AL103" i="29"/>
  <c r="AM86" i="5" s="1"/>
  <c r="AM82" i="7" s="1"/>
  <c r="AO29" i="1" s="1"/>
  <c r="Q104" i="29"/>
  <c r="R90" i="5" s="1"/>
  <c r="R86" i="7" s="1"/>
  <c r="T32" i="1" s="1"/>
  <c r="AW104" i="29"/>
  <c r="AX90" i="5" s="1"/>
  <c r="AX86" i="7" s="1"/>
  <c r="AZ32" i="1" s="1"/>
  <c r="G106" i="29"/>
  <c r="H95" i="5" s="1"/>
  <c r="H91" i="7" s="1"/>
  <c r="J39" i="1" s="1"/>
  <c r="AM106" i="29"/>
  <c r="AN95" i="5" s="1"/>
  <c r="AN91" i="7" s="1"/>
  <c r="AP39" i="1" s="1"/>
  <c r="R107" i="29"/>
  <c r="S64" i="5" s="1"/>
  <c r="S60" i="7" s="1"/>
  <c r="U90" i="1" s="1"/>
  <c r="AX107" i="29"/>
  <c r="AY64" i="5" s="1"/>
  <c r="AY60" i="7" s="1"/>
  <c r="BA90" i="1" s="1"/>
  <c r="I110" i="29"/>
  <c r="J97" i="5" s="1"/>
  <c r="J93" i="7" s="1"/>
  <c r="L75" i="1" s="1"/>
  <c r="AE112" i="29"/>
  <c r="AF103" i="5" s="1"/>
  <c r="AF99" i="7" s="1"/>
  <c r="AH18" i="1" s="1"/>
  <c r="J114" i="28"/>
  <c r="J13" i="29" s="1"/>
  <c r="K12" i="5" s="1"/>
  <c r="K8" i="7" s="1"/>
  <c r="M4" i="1" s="1"/>
  <c r="Z114" i="28"/>
  <c r="Z17" i="29" s="1"/>
  <c r="AA17" i="5" s="1"/>
  <c r="AA13" i="7" s="1"/>
  <c r="AC42" i="1" s="1"/>
  <c r="AP114" i="28"/>
  <c r="AP5" i="29" s="1"/>
  <c r="AQ52" i="5" s="1"/>
  <c r="AQ48" i="7" s="1"/>
  <c r="AS36" i="1" s="1"/>
  <c r="E3" i="29"/>
  <c r="F7" i="5" s="1"/>
  <c r="U3" i="29"/>
  <c r="V7" i="5" s="1"/>
  <c r="V3" i="7" s="1"/>
  <c r="X25" i="1" s="1"/>
  <c r="BA3" i="29"/>
  <c r="BB7" i="5" s="1"/>
  <c r="P4" i="29"/>
  <c r="Q59" i="5" s="1"/>
  <c r="Q55" i="7" s="1"/>
  <c r="S7" i="1" s="1"/>
  <c r="AF4" i="29"/>
  <c r="AG59" i="5" s="1"/>
  <c r="AG55" i="7" s="1"/>
  <c r="AI7" i="1" s="1"/>
  <c r="AV4" i="29"/>
  <c r="AW59" i="5" s="1"/>
  <c r="AW55" i="7" s="1"/>
  <c r="AY7" i="1" s="1"/>
  <c r="K5" i="29"/>
  <c r="L52" i="5" s="1"/>
  <c r="L48" i="7" s="1"/>
  <c r="N36" i="1" s="1"/>
  <c r="AA5" i="29"/>
  <c r="AB52" i="5" s="1"/>
  <c r="AB48" i="7" s="1"/>
  <c r="AD36" i="1" s="1"/>
  <c r="AQ5" i="29"/>
  <c r="AR52" i="5" s="1"/>
  <c r="AR48" i="7" s="1"/>
  <c r="AT36" i="1" s="1"/>
  <c r="F6" i="29"/>
  <c r="G65" i="5" s="1"/>
  <c r="AL6" i="29"/>
  <c r="AM65" i="5" s="1"/>
  <c r="AM61" i="7" s="1"/>
  <c r="AO79" i="1" s="1"/>
  <c r="Q7" i="29"/>
  <c r="R8" i="5" s="1"/>
  <c r="R4" i="7" s="1"/>
  <c r="T5" i="1" s="1"/>
  <c r="AG7" i="29"/>
  <c r="AH8" i="5" s="1"/>
  <c r="AW7" i="29"/>
  <c r="AX8" i="5" s="1"/>
  <c r="AX4" i="7" s="1"/>
  <c r="AZ5" i="1" s="1"/>
  <c r="L8" i="29"/>
  <c r="M106" i="5" s="1"/>
  <c r="M102" i="7" s="1"/>
  <c r="O116" i="1" s="1"/>
  <c r="AB8" i="29"/>
  <c r="AC106" i="5" s="1"/>
  <c r="AC102" i="7" s="1"/>
  <c r="AE116" i="1" s="1"/>
  <c r="AR8" i="29"/>
  <c r="AS106" i="5" s="1"/>
  <c r="AS102" i="7" s="1"/>
  <c r="AU116" i="1" s="1"/>
  <c r="G9" i="29"/>
  <c r="H9" i="5" s="1"/>
  <c r="H5" i="7" s="1"/>
  <c r="J9" i="1" s="1"/>
  <c r="W9" i="29"/>
  <c r="X9" i="5" s="1"/>
  <c r="X5" i="7" s="1"/>
  <c r="Z9" i="1" s="1"/>
  <c r="AM9" i="29"/>
  <c r="AN9" i="5" s="1"/>
  <c r="AN5" i="7" s="1"/>
  <c r="AP9" i="1" s="1"/>
  <c r="R10" i="29"/>
  <c r="S14" i="5" s="1"/>
  <c r="S10" i="7" s="1"/>
  <c r="U26" i="1" s="1"/>
  <c r="AH10" i="29"/>
  <c r="AI14" i="5" s="1"/>
  <c r="AX10" i="29"/>
  <c r="AY14" i="5" s="1"/>
  <c r="AY10" i="7" s="1"/>
  <c r="BA26" i="1" s="1"/>
  <c r="M11" i="29"/>
  <c r="N10" i="5" s="1"/>
  <c r="N6" i="7" s="1"/>
  <c r="P91" i="1" s="1"/>
  <c r="X12" i="29"/>
  <c r="AN12" i="29"/>
  <c r="C13" i="29"/>
  <c r="D12" i="5" s="1"/>
  <c r="D8" i="7" s="1"/>
  <c r="F4" i="1" s="1"/>
  <c r="S13" i="29"/>
  <c r="T12" i="5" s="1"/>
  <c r="T8" i="7" s="1"/>
  <c r="V4" i="1" s="1"/>
  <c r="AI13" i="29"/>
  <c r="AJ12" i="5" s="1"/>
  <c r="AJ8" i="7" s="1"/>
  <c r="AL4" i="1" s="1"/>
  <c r="AY13" i="29"/>
  <c r="AZ12" i="5" s="1"/>
  <c r="AZ8" i="7" s="1"/>
  <c r="BB4" i="1" s="1"/>
  <c r="N14" i="29"/>
  <c r="O15" i="5" s="1"/>
  <c r="AD14" i="29"/>
  <c r="AE15" i="5" s="1"/>
  <c r="AE11" i="7" s="1"/>
  <c r="AG38" i="1" s="1"/>
  <c r="AT14" i="29"/>
  <c r="AU15" i="5" s="1"/>
  <c r="AU11" i="7" s="1"/>
  <c r="AW38" i="1" s="1"/>
  <c r="I15" i="29"/>
  <c r="J16" i="5" s="1"/>
  <c r="J12" i="7" s="1"/>
  <c r="L40" i="1" s="1"/>
  <c r="AO15" i="29"/>
  <c r="AP16" i="5" s="1"/>
  <c r="AP12" i="7" s="1"/>
  <c r="AR40" i="1" s="1"/>
  <c r="D16" i="29"/>
  <c r="E107" i="5" s="1"/>
  <c r="E103" i="7" s="1"/>
  <c r="G109" i="1" s="1"/>
  <c r="AJ16" i="29"/>
  <c r="AK107" i="5" s="1"/>
  <c r="AZ16" i="29"/>
  <c r="BA107" i="5" s="1"/>
  <c r="BA103" i="7" s="1"/>
  <c r="BC109" i="1" s="1"/>
  <c r="O17" i="29"/>
  <c r="P17" i="5" s="1"/>
  <c r="P13" i="7" s="1"/>
  <c r="R42" i="1" s="1"/>
  <c r="AE17" i="29"/>
  <c r="AF17" i="5" s="1"/>
  <c r="AF13" i="7" s="1"/>
  <c r="AH42" i="1" s="1"/>
  <c r="E19" i="29"/>
  <c r="F19" i="5" s="1"/>
  <c r="F15" i="7" s="1"/>
  <c r="H67" i="1" s="1"/>
  <c r="U19" i="29"/>
  <c r="V19" i="5" s="1"/>
  <c r="V15" i="7" s="1"/>
  <c r="X67" i="1" s="1"/>
  <c r="AK19" i="29"/>
  <c r="AL19" i="5" s="1"/>
  <c r="AL15" i="7" s="1"/>
  <c r="AN67" i="1" s="1"/>
  <c r="BA19" i="29"/>
  <c r="BB19" i="5" s="1"/>
  <c r="BB15" i="7" s="1"/>
  <c r="BD67" i="1" s="1"/>
  <c r="P20" i="29"/>
  <c r="Q20" i="5" s="1"/>
  <c r="Q16" i="7" s="1"/>
  <c r="S58" i="1" s="1"/>
  <c r="AF20" i="29"/>
  <c r="AG20" i="5" s="1"/>
  <c r="AG16" i="7" s="1"/>
  <c r="AI58" i="1" s="1"/>
  <c r="AV20" i="29"/>
  <c r="AW20" i="5" s="1"/>
  <c r="AW16" i="7" s="1"/>
  <c r="AY58" i="1" s="1"/>
  <c r="K21" i="29"/>
  <c r="L21" i="5" s="1"/>
  <c r="L17" i="7" s="1"/>
  <c r="N14" i="1" s="1"/>
  <c r="AA21" i="29"/>
  <c r="AB21" i="5" s="1"/>
  <c r="AB17" i="7" s="1"/>
  <c r="AD14" i="1" s="1"/>
  <c r="AQ21" i="29"/>
  <c r="AR21" i="5" s="1"/>
  <c r="AR17" i="7" s="1"/>
  <c r="AT14" i="1" s="1"/>
  <c r="F22" i="29"/>
  <c r="G22" i="5" s="1"/>
  <c r="G18" i="7" s="1"/>
  <c r="I61" i="1" s="1"/>
  <c r="AL22" i="29"/>
  <c r="AM22" i="5" s="1"/>
  <c r="Q23" i="29"/>
  <c r="R40" i="5" s="1"/>
  <c r="R36" i="7" s="1"/>
  <c r="T21" i="1" s="1"/>
  <c r="AG23" i="29"/>
  <c r="AH40" i="5" s="1"/>
  <c r="AH36" i="7" s="1"/>
  <c r="AJ21" i="1" s="1"/>
  <c r="AW23" i="29"/>
  <c r="AX40" i="5" s="1"/>
  <c r="L24" i="29"/>
  <c r="M69" i="5" s="1"/>
  <c r="M65" i="7" s="1"/>
  <c r="O84" i="1" s="1"/>
  <c r="AR24" i="29"/>
  <c r="AS69" i="5" s="1"/>
  <c r="AS65" i="7" s="1"/>
  <c r="AU84" i="1" s="1"/>
  <c r="G25" i="29"/>
  <c r="H35" i="5" s="1"/>
  <c r="H31" i="7" s="1"/>
  <c r="J45" i="1" s="1"/>
  <c r="W25" i="29"/>
  <c r="X35" i="5" s="1"/>
  <c r="X31" i="7" s="1"/>
  <c r="Z45" i="1" s="1"/>
  <c r="AM25" i="29"/>
  <c r="AN35" i="5" s="1"/>
  <c r="AN31" i="7" s="1"/>
  <c r="AP45" i="1" s="1"/>
  <c r="R26" i="29"/>
  <c r="S47" i="5" s="1"/>
  <c r="S43" i="7" s="1"/>
  <c r="U11" i="1" s="1"/>
  <c r="AH26" i="29"/>
  <c r="AI47" i="5" s="1"/>
  <c r="AX26" i="29"/>
  <c r="AY47" i="5" s="1"/>
  <c r="AY43" i="7" s="1"/>
  <c r="BA11" i="1" s="1"/>
  <c r="M27" i="29"/>
  <c r="N112" i="5" s="1"/>
  <c r="N108" i="7" s="1"/>
  <c r="P107" i="1" s="1"/>
  <c r="AC27" i="29"/>
  <c r="AD112" i="5" s="1"/>
  <c r="AD108" i="7" s="1"/>
  <c r="AF107" i="1" s="1"/>
  <c r="X28" i="29"/>
  <c r="Y23" i="5" s="1"/>
  <c r="Y19" i="7" s="1"/>
  <c r="AA47" i="1" s="1"/>
  <c r="AN28" i="29"/>
  <c r="AO23" i="5" s="1"/>
  <c r="AO19" i="7" s="1"/>
  <c r="AQ47" i="1" s="1"/>
  <c r="C29" i="29"/>
  <c r="D24" i="5" s="1"/>
  <c r="D20" i="7" s="1"/>
  <c r="F10" i="1" s="1"/>
  <c r="S29" i="29"/>
  <c r="T24" i="5" s="1"/>
  <c r="T20" i="7" s="1"/>
  <c r="V10" i="1" s="1"/>
  <c r="AI29" i="29"/>
  <c r="AJ24" i="5" s="1"/>
  <c r="AJ20" i="7" s="1"/>
  <c r="AL10" i="1" s="1"/>
  <c r="AY29" i="29"/>
  <c r="AZ24" i="5" s="1"/>
  <c r="AZ20" i="7" s="1"/>
  <c r="BB10" i="1" s="1"/>
  <c r="N30" i="29"/>
  <c r="O91" i="5" s="1"/>
  <c r="AD30" i="29"/>
  <c r="AE91" i="5" s="1"/>
  <c r="AE87" i="7" s="1"/>
  <c r="AG49" i="1" s="1"/>
  <c r="AT30" i="29"/>
  <c r="AU91" i="5" s="1"/>
  <c r="AU87" i="7" s="1"/>
  <c r="AW49" i="1" s="1"/>
  <c r="I31" i="29"/>
  <c r="J78" i="5" s="1"/>
  <c r="J74" i="7" s="1"/>
  <c r="L71" i="1" s="1"/>
  <c r="AO31" i="29"/>
  <c r="AP78" i="5" s="1"/>
  <c r="AP74" i="7" s="1"/>
  <c r="AR71" i="1" s="1"/>
  <c r="D32" i="29"/>
  <c r="E123" i="5" s="1"/>
  <c r="E196" i="7" s="1"/>
  <c r="G129" i="1" s="1"/>
  <c r="T32" i="29"/>
  <c r="U123" i="5" s="1"/>
  <c r="U196" i="7" s="1"/>
  <c r="W129" i="1" s="1"/>
  <c r="AJ32" i="29"/>
  <c r="AK123" i="5" s="1"/>
  <c r="AZ32" i="29"/>
  <c r="BA123" i="5" s="1"/>
  <c r="BA196" i="7" s="1"/>
  <c r="BC129" i="1" s="1"/>
  <c r="O33" i="29"/>
  <c r="P26" i="5" s="1"/>
  <c r="P22" i="7" s="1"/>
  <c r="R94" i="1" s="1"/>
  <c r="AE33" i="29"/>
  <c r="AF26" i="5" s="1"/>
  <c r="AF22" i="7" s="1"/>
  <c r="AH94" i="1" s="1"/>
  <c r="AU33" i="29"/>
  <c r="AV26" i="5" s="1"/>
  <c r="AV22" i="7" s="1"/>
  <c r="AX94" i="1" s="1"/>
  <c r="E35" i="29"/>
  <c r="F37" i="5" s="1"/>
  <c r="F33" i="7" s="1"/>
  <c r="H31" i="1" s="1"/>
  <c r="U35" i="29"/>
  <c r="V37" i="5" s="1"/>
  <c r="V33" i="7" s="1"/>
  <c r="X31" i="1" s="1"/>
  <c r="BA35" i="29"/>
  <c r="BB37" i="5" s="1"/>
  <c r="BB33" i="7" s="1"/>
  <c r="BD31" i="1" s="1"/>
  <c r="P36" i="29"/>
  <c r="Q109" i="5" s="1"/>
  <c r="Q105" i="7" s="1"/>
  <c r="S106" i="1" s="1"/>
  <c r="AF36" i="29"/>
  <c r="AG109" i="5" s="1"/>
  <c r="AG105" i="7" s="1"/>
  <c r="AI106" i="1" s="1"/>
  <c r="AV36" i="29"/>
  <c r="AW109" i="5" s="1"/>
  <c r="AW105" i="7" s="1"/>
  <c r="AY106" i="1" s="1"/>
  <c r="K37" i="29"/>
  <c r="L76" i="5" s="1"/>
  <c r="L72" i="7" s="1"/>
  <c r="N30" i="1" s="1"/>
  <c r="AA37" i="29"/>
  <c r="AB76" i="5" s="1"/>
  <c r="AB72" i="7" s="1"/>
  <c r="AD30" i="1" s="1"/>
  <c r="AQ37" i="29"/>
  <c r="AR76" i="5" s="1"/>
  <c r="AR72" i="7" s="1"/>
  <c r="AT30" i="1" s="1"/>
  <c r="F38" i="29"/>
  <c r="G63" i="5" s="1"/>
  <c r="G59" i="7" s="1"/>
  <c r="I28" i="1" s="1"/>
  <c r="V38" i="29"/>
  <c r="W63" i="5" s="1"/>
  <c r="W59" i="7" s="1"/>
  <c r="Y28" i="1" s="1"/>
  <c r="AL38" i="29"/>
  <c r="AM63" i="5" s="1"/>
  <c r="AM59" i="7" s="1"/>
  <c r="AO28" i="1" s="1"/>
  <c r="Q39" i="29"/>
  <c r="R28" i="5" s="1"/>
  <c r="R24" i="7" s="1"/>
  <c r="T87" i="1" s="1"/>
  <c r="AG39" i="29"/>
  <c r="AH28" i="5" s="1"/>
  <c r="AW39" i="29"/>
  <c r="AX28" i="5" s="1"/>
  <c r="AX24" i="7" s="1"/>
  <c r="AZ87" i="1" s="1"/>
  <c r="L40" i="29"/>
  <c r="M29" i="5" s="1"/>
  <c r="M25" i="7" s="1"/>
  <c r="O50" i="1" s="1"/>
  <c r="AR40" i="29"/>
  <c r="AS29" i="5" s="1"/>
  <c r="AS25" i="7" s="1"/>
  <c r="AU50" i="1" s="1"/>
  <c r="G41" i="29"/>
  <c r="H84" i="5" s="1"/>
  <c r="H80" i="7" s="1"/>
  <c r="J72" i="1" s="1"/>
  <c r="W41" i="29"/>
  <c r="X84" i="5" s="1"/>
  <c r="X80" i="7" s="1"/>
  <c r="Z72" i="1" s="1"/>
  <c r="AM41" i="29"/>
  <c r="AN84" i="5" s="1"/>
  <c r="AN80" i="7" s="1"/>
  <c r="AP72" i="1" s="1"/>
  <c r="R42" i="29"/>
  <c r="S30" i="5" s="1"/>
  <c r="S26" i="7" s="1"/>
  <c r="U3" i="1" s="1"/>
  <c r="AH42" i="29"/>
  <c r="AI30" i="5" s="1"/>
  <c r="AX42" i="29"/>
  <c r="AY30" i="5" s="1"/>
  <c r="AY26" i="7" s="1"/>
  <c r="BA3" i="1" s="1"/>
  <c r="M43" i="29"/>
  <c r="N110" i="5" s="1"/>
  <c r="N106" i="7" s="1"/>
  <c r="P112" i="1" s="1"/>
  <c r="AS43" i="29"/>
  <c r="AT110" i="5" s="1"/>
  <c r="AT106" i="7" s="1"/>
  <c r="AV112" i="1" s="1"/>
  <c r="X44" i="29"/>
  <c r="Y31" i="5" s="1"/>
  <c r="Y27" i="7" s="1"/>
  <c r="AA69" i="1" s="1"/>
  <c r="AN44" i="29"/>
  <c r="AO31" i="5" s="1"/>
  <c r="AO27" i="7" s="1"/>
  <c r="AQ69" i="1" s="1"/>
  <c r="C45" i="29"/>
  <c r="D32" i="5" s="1"/>
  <c r="D28" i="7" s="1"/>
  <c r="F20" i="1" s="1"/>
  <c r="S45" i="29"/>
  <c r="T32" i="5" s="1"/>
  <c r="T28" i="7" s="1"/>
  <c r="V20" i="1" s="1"/>
  <c r="AI45" i="29"/>
  <c r="AJ32" i="5" s="1"/>
  <c r="AJ28" i="7" s="1"/>
  <c r="AL20" i="1" s="1"/>
  <c r="AY45" i="29"/>
  <c r="AZ32" i="5" s="1"/>
  <c r="AZ28" i="7" s="1"/>
  <c r="BB20" i="1" s="1"/>
  <c r="N46" i="29"/>
  <c r="O33" i="5" s="1"/>
  <c r="O29" i="7" s="1"/>
  <c r="Q13" i="1" s="1"/>
  <c r="AD46" i="29"/>
  <c r="AT46" i="29"/>
  <c r="AU33" i="5" s="1"/>
  <c r="I47" i="29"/>
  <c r="J34" i="5" s="1"/>
  <c r="Y47" i="29"/>
  <c r="Z34" i="5" s="1"/>
  <c r="Z30" i="7" s="1"/>
  <c r="AB16" i="1" s="1"/>
  <c r="AO47" i="29"/>
  <c r="AP34" i="5" s="1"/>
  <c r="AP30" i="7" s="1"/>
  <c r="AR16" i="1" s="1"/>
  <c r="D48" i="29"/>
  <c r="E108" i="5" s="1"/>
  <c r="E104" i="7" s="1"/>
  <c r="G105" i="1" s="1"/>
  <c r="AJ48" i="29"/>
  <c r="AK108" i="5" s="1"/>
  <c r="AK104" i="7" s="1"/>
  <c r="AM105" i="1" s="1"/>
  <c r="AZ48" i="29"/>
  <c r="BA108" i="5" s="1"/>
  <c r="BA104" i="7" s="1"/>
  <c r="BC105" i="1" s="1"/>
  <c r="O49" i="29"/>
  <c r="P62" i="5" s="1"/>
  <c r="P58" i="7" s="1"/>
  <c r="R85" i="1" s="1"/>
  <c r="AE49" i="29"/>
  <c r="AF62" i="5" s="1"/>
  <c r="AF58" i="7" s="1"/>
  <c r="AH85" i="1" s="1"/>
  <c r="AU49" i="29"/>
  <c r="AV62" i="5" s="1"/>
  <c r="AV58" i="7" s="1"/>
  <c r="AX85" i="1" s="1"/>
  <c r="Z50" i="29"/>
  <c r="AA71" i="5" s="1"/>
  <c r="AA67" i="7" s="1"/>
  <c r="AC46" i="1" s="1"/>
  <c r="E51" i="29"/>
  <c r="F49" i="5" s="1"/>
  <c r="F45" i="7" s="1"/>
  <c r="H15" i="1" s="1"/>
  <c r="U51" i="29"/>
  <c r="V49" i="5" s="1"/>
  <c r="V45" i="7" s="1"/>
  <c r="X15" i="1" s="1"/>
  <c r="BA51" i="29"/>
  <c r="BB49" i="5" s="1"/>
  <c r="BB45" i="7" s="1"/>
  <c r="BD15" i="1" s="1"/>
  <c r="P52" i="29"/>
  <c r="Q113" i="5" s="1"/>
  <c r="Q109" i="7" s="1"/>
  <c r="S111" i="1" s="1"/>
  <c r="AF52" i="29"/>
  <c r="AG113" i="5" s="1"/>
  <c r="AG109" i="7" s="1"/>
  <c r="AI111" i="1" s="1"/>
  <c r="AV52" i="29"/>
  <c r="AW113" i="5" s="1"/>
  <c r="AW109" i="7" s="1"/>
  <c r="AY111" i="1" s="1"/>
  <c r="K53" i="29"/>
  <c r="L39" i="5" s="1"/>
  <c r="L35" i="7" s="1"/>
  <c r="N22" i="1" s="1"/>
  <c r="AA53" i="29"/>
  <c r="AB39" i="5" s="1"/>
  <c r="AB35" i="7" s="1"/>
  <c r="AD22" i="1" s="1"/>
  <c r="AQ53" i="29"/>
  <c r="AR39" i="5" s="1"/>
  <c r="AR35" i="7" s="1"/>
  <c r="AT22" i="1" s="1"/>
  <c r="F54" i="29"/>
  <c r="G38" i="5" s="1"/>
  <c r="AL54" i="29"/>
  <c r="AM38" i="5" s="1"/>
  <c r="AM34" i="7" s="1"/>
  <c r="AO64" i="1" s="1"/>
  <c r="Q55" i="29"/>
  <c r="AG55" i="29"/>
  <c r="AW55" i="29"/>
  <c r="L56" i="29"/>
  <c r="M111" i="5" s="1"/>
  <c r="M107" i="7" s="1"/>
  <c r="O120" i="1" s="1"/>
  <c r="AR56" i="29"/>
  <c r="AS111" i="5" s="1"/>
  <c r="AS107" i="7" s="1"/>
  <c r="AU120" i="1" s="1"/>
  <c r="G57" i="29"/>
  <c r="H41" i="5" s="1"/>
  <c r="H37" i="7" s="1"/>
  <c r="J35" i="1" s="1"/>
  <c r="W57" i="29"/>
  <c r="X41" i="5" s="1"/>
  <c r="X37" i="7" s="1"/>
  <c r="Z35" i="1" s="1"/>
  <c r="AM57" i="29"/>
  <c r="AN41" i="5" s="1"/>
  <c r="AN37" i="7" s="1"/>
  <c r="AP35" i="1" s="1"/>
  <c r="R58" i="29"/>
  <c r="S42" i="5" s="1"/>
  <c r="S38" i="7" s="1"/>
  <c r="U70" i="1" s="1"/>
  <c r="AH58" i="29"/>
  <c r="AI42" i="5" s="1"/>
  <c r="AI38" i="7" s="1"/>
  <c r="AK70" i="1" s="1"/>
  <c r="AX58" i="29"/>
  <c r="AY42" i="5" s="1"/>
  <c r="AY38" i="7" s="1"/>
  <c r="BA70" i="1" s="1"/>
  <c r="M59" i="29"/>
  <c r="N121" i="5" s="1"/>
  <c r="N117" i="7" s="1"/>
  <c r="P114" i="1" s="1"/>
  <c r="X60" i="29"/>
  <c r="Y43" i="5" s="1"/>
  <c r="Y39" i="7" s="1"/>
  <c r="AA48" i="1" s="1"/>
  <c r="AN60" i="29"/>
  <c r="AO43" i="5" s="1"/>
  <c r="AO39" i="7" s="1"/>
  <c r="AQ48" i="1" s="1"/>
  <c r="C61" i="29"/>
  <c r="D45" i="5" s="1"/>
  <c r="D41" i="7" s="1"/>
  <c r="F68" i="1" s="1"/>
  <c r="S61" i="29"/>
  <c r="T45" i="5" s="1"/>
  <c r="T41" i="7" s="1"/>
  <c r="V68" i="1" s="1"/>
  <c r="AI61" i="29"/>
  <c r="AJ45" i="5" s="1"/>
  <c r="AJ41" i="7" s="1"/>
  <c r="AL68" i="1" s="1"/>
  <c r="AY61" i="29"/>
  <c r="AZ45" i="5" s="1"/>
  <c r="N62" i="29"/>
  <c r="O50" i="5" s="1"/>
  <c r="AD62" i="29"/>
  <c r="AE50" i="5" s="1"/>
  <c r="AE46" i="7" s="1"/>
  <c r="AG78" i="1" s="1"/>
  <c r="AT62" i="29"/>
  <c r="AU50" i="5" s="1"/>
  <c r="AU46" i="7" s="1"/>
  <c r="AW78" i="1" s="1"/>
  <c r="I63" i="29"/>
  <c r="J115" i="5" s="1"/>
  <c r="J111" i="7" s="1"/>
  <c r="L117" i="1" s="1"/>
  <c r="Y63" i="29"/>
  <c r="Z115" i="5" s="1"/>
  <c r="AO63" i="29"/>
  <c r="AP115" i="5" s="1"/>
  <c r="AP111" i="7" s="1"/>
  <c r="AR117" i="1" s="1"/>
  <c r="D64" i="29"/>
  <c r="E102" i="5" s="1"/>
  <c r="E98" i="7" s="1"/>
  <c r="G80" i="1" s="1"/>
  <c r="AJ64" i="29"/>
  <c r="AK102" i="5" s="1"/>
  <c r="AZ64" i="29"/>
  <c r="BA102" i="5" s="1"/>
  <c r="BA98" i="7" s="1"/>
  <c r="BC80" i="1" s="1"/>
  <c r="O65" i="29"/>
  <c r="P73" i="5" s="1"/>
  <c r="P69" i="7" s="1"/>
  <c r="R51" i="1" s="1"/>
  <c r="AE65" i="29"/>
  <c r="AF73" i="5" s="1"/>
  <c r="AF69" i="7" s="1"/>
  <c r="AH51" i="1" s="1"/>
  <c r="AU65" i="29"/>
  <c r="AV73" i="5" s="1"/>
  <c r="AV69" i="7" s="1"/>
  <c r="AX51" i="1" s="1"/>
  <c r="Z66" i="29"/>
  <c r="AA27" i="5" s="1"/>
  <c r="AA23" i="7" s="1"/>
  <c r="AC83" i="1" s="1"/>
  <c r="AP66" i="29"/>
  <c r="AQ27" i="5" s="1"/>
  <c r="AQ23" i="7" s="1"/>
  <c r="AS83" i="1" s="1"/>
  <c r="E67" i="29"/>
  <c r="F122" i="5" s="1"/>
  <c r="F118" i="7" s="1"/>
  <c r="H103" i="1" s="1"/>
  <c r="U67" i="29"/>
  <c r="V122" i="5" s="1"/>
  <c r="V118" i="7" s="1"/>
  <c r="X103" i="1" s="1"/>
  <c r="BA67" i="29"/>
  <c r="BB122" i="5" s="1"/>
  <c r="BB118" i="7" s="1"/>
  <c r="BD103" i="1" s="1"/>
  <c r="P68" i="29"/>
  <c r="Q54" i="5" s="1"/>
  <c r="Q50" i="7" s="1"/>
  <c r="S41" i="1" s="1"/>
  <c r="AF68" i="29"/>
  <c r="AG54" i="5" s="1"/>
  <c r="AG50" i="7" s="1"/>
  <c r="AI41" i="1" s="1"/>
  <c r="AV68" i="29"/>
  <c r="AW54" i="5" s="1"/>
  <c r="K69" i="29"/>
  <c r="L55" i="5" s="1"/>
  <c r="L51" i="7" s="1"/>
  <c r="N34" i="1" s="1"/>
  <c r="AA69" i="29"/>
  <c r="AB55" i="5" s="1"/>
  <c r="AB51" i="7" s="1"/>
  <c r="AD34" i="1" s="1"/>
  <c r="AQ69" i="29"/>
  <c r="AR55" i="5" s="1"/>
  <c r="AR51" i="7" s="1"/>
  <c r="AT34" i="1" s="1"/>
  <c r="F70" i="29"/>
  <c r="G94" i="5" s="1"/>
  <c r="G90" i="7" s="1"/>
  <c r="I56" i="1" s="1"/>
  <c r="AL70" i="29"/>
  <c r="AM94" i="5" s="1"/>
  <c r="AM90" i="7" s="1"/>
  <c r="AO56" i="1" s="1"/>
  <c r="Q71" i="29"/>
  <c r="R56" i="5" s="1"/>
  <c r="R52" i="7" s="1"/>
  <c r="T92" i="1" s="1"/>
  <c r="AG71" i="29"/>
  <c r="AH56" i="5" s="1"/>
  <c r="AW71" i="29"/>
  <c r="AX56" i="5" s="1"/>
  <c r="L72" i="29"/>
  <c r="M117" i="5" s="1"/>
  <c r="M113" i="7" s="1"/>
  <c r="O110" i="1" s="1"/>
  <c r="AB72" i="29"/>
  <c r="AC117" i="5" s="1"/>
  <c r="AC113" i="7" s="1"/>
  <c r="AE110" i="1" s="1"/>
  <c r="AR72" i="29"/>
  <c r="AS117" i="5" s="1"/>
  <c r="AS113" i="7" s="1"/>
  <c r="AU110" i="1" s="1"/>
  <c r="G73" i="29"/>
  <c r="H57" i="5" s="1"/>
  <c r="H53" i="7" s="1"/>
  <c r="J52" i="1" s="1"/>
  <c r="W73" i="29"/>
  <c r="X57" i="5" s="1"/>
  <c r="X53" i="7" s="1"/>
  <c r="Z52" i="1" s="1"/>
  <c r="AM73" i="29"/>
  <c r="AN57" i="5" s="1"/>
  <c r="AN53" i="7" s="1"/>
  <c r="AP52" i="1" s="1"/>
  <c r="R74" i="29"/>
  <c r="S114" i="5" s="1"/>
  <c r="S110" i="7" s="1"/>
  <c r="U119" i="1" s="1"/>
  <c r="AH74" i="29"/>
  <c r="AI114" i="5" s="1"/>
  <c r="AX74" i="29"/>
  <c r="AY114" i="5" s="1"/>
  <c r="AY110" i="7" s="1"/>
  <c r="BA119" i="1" s="1"/>
  <c r="M75" i="29"/>
  <c r="N13" i="5" s="1"/>
  <c r="N9" i="7" s="1"/>
  <c r="P89" i="1" s="1"/>
  <c r="X76" i="29"/>
  <c r="Y116" i="5" s="1"/>
  <c r="Y112" i="7" s="1"/>
  <c r="AA118" i="1" s="1"/>
  <c r="AN76" i="29"/>
  <c r="AO116" i="5" s="1"/>
  <c r="AO112" i="7" s="1"/>
  <c r="AQ118" i="1" s="1"/>
  <c r="C77" i="29"/>
  <c r="D120" i="5" s="1"/>
  <c r="D116" i="7" s="1"/>
  <c r="F113" i="1" s="1"/>
  <c r="S77" i="29"/>
  <c r="T120" i="5" s="1"/>
  <c r="T116" i="7" s="1"/>
  <c r="V113" i="1" s="1"/>
  <c r="AL77" i="29"/>
  <c r="AM120" i="5" s="1"/>
  <c r="AM116" i="7" s="1"/>
  <c r="AO113" i="1" s="1"/>
  <c r="F78" i="29"/>
  <c r="G60" i="5" s="1"/>
  <c r="G56" i="7" s="1"/>
  <c r="I88" i="1" s="1"/>
  <c r="AA78" i="29"/>
  <c r="AB60" i="5" s="1"/>
  <c r="AB56" i="7" s="1"/>
  <c r="AD88" i="1" s="1"/>
  <c r="AW78" i="29"/>
  <c r="AX60" i="5" s="1"/>
  <c r="AX56" i="7" s="1"/>
  <c r="AZ88" i="1" s="1"/>
  <c r="Q79" i="29"/>
  <c r="R98" i="5" s="1"/>
  <c r="R94" i="7" s="1"/>
  <c r="T66" i="1" s="1"/>
  <c r="AL79" i="29"/>
  <c r="AM98" i="5" s="1"/>
  <c r="AM94" i="7" s="1"/>
  <c r="AO66" i="1" s="1"/>
  <c r="G80" i="29"/>
  <c r="H77" i="5" s="1"/>
  <c r="H73" i="7" s="1"/>
  <c r="J65" i="1" s="1"/>
  <c r="AZ80" i="29"/>
  <c r="BA77" i="5" s="1"/>
  <c r="BA73" i="7" s="1"/>
  <c r="BC65" i="1" s="1"/>
  <c r="AE81" i="29"/>
  <c r="AF67" i="5" s="1"/>
  <c r="AF63" i="7" s="1"/>
  <c r="AH95" i="1" s="1"/>
  <c r="U83" i="29"/>
  <c r="V96" i="5" s="1"/>
  <c r="V92" i="7" s="1"/>
  <c r="X17" i="1" s="1"/>
  <c r="BA83" i="29"/>
  <c r="BB96" i="5" s="1"/>
  <c r="BB92" i="7" s="1"/>
  <c r="BD17" i="1" s="1"/>
  <c r="AF84" i="29"/>
  <c r="AG68" i="5" s="1"/>
  <c r="AG64" i="7" s="1"/>
  <c r="AI23" i="1" s="1"/>
  <c r="K85" i="29"/>
  <c r="AQ85" i="29"/>
  <c r="AG87" i="29"/>
  <c r="AH72" i="5" s="1"/>
  <c r="L88" i="29"/>
  <c r="M74" i="5" s="1"/>
  <c r="M70" i="7" s="1"/>
  <c r="O73" i="1" s="1"/>
  <c r="AR88" i="29"/>
  <c r="AS74" i="5" s="1"/>
  <c r="AS70" i="7" s="1"/>
  <c r="AU73" i="1" s="1"/>
  <c r="W89" i="29"/>
  <c r="X75" i="5" s="1"/>
  <c r="X71" i="7" s="1"/>
  <c r="Z97" i="1" s="1"/>
  <c r="AH90" i="29"/>
  <c r="AI87" i="5" s="1"/>
  <c r="AI83" i="7" s="1"/>
  <c r="AK27" i="1" s="1"/>
  <c r="M91" i="29"/>
  <c r="N70" i="5" s="1"/>
  <c r="N66" i="7" s="1"/>
  <c r="P33" i="1" s="1"/>
  <c r="AS91" i="29"/>
  <c r="AT70" i="5" s="1"/>
  <c r="AT66" i="7" s="1"/>
  <c r="AV33" i="1" s="1"/>
  <c r="X92" i="29"/>
  <c r="Y79" i="5" s="1"/>
  <c r="Y75" i="7" s="1"/>
  <c r="AA86" i="1" s="1"/>
  <c r="C93" i="29"/>
  <c r="D53" i="5" s="1"/>
  <c r="D49" i="7" s="1"/>
  <c r="F12" i="1" s="1"/>
  <c r="AI93" i="29"/>
  <c r="AJ53" i="5" s="1"/>
  <c r="AJ49" i="7" s="1"/>
  <c r="AL12" i="1" s="1"/>
  <c r="N94" i="29"/>
  <c r="O66" i="5" s="1"/>
  <c r="O62" i="7" s="1"/>
  <c r="Q81" i="1" s="1"/>
  <c r="AT94" i="29"/>
  <c r="AU66" i="5" s="1"/>
  <c r="AU62" i="7" s="1"/>
  <c r="AW81" i="1" s="1"/>
  <c r="D96" i="29"/>
  <c r="E82" i="5" s="1"/>
  <c r="E78" i="7" s="1"/>
  <c r="G59" i="1" s="1"/>
  <c r="AJ96" i="29"/>
  <c r="AK82" i="5" s="1"/>
  <c r="AK78" i="7" s="1"/>
  <c r="AM59" i="1" s="1"/>
  <c r="O97" i="29"/>
  <c r="P83" i="5" s="1"/>
  <c r="P79" i="7" s="1"/>
  <c r="R62" i="1" s="1"/>
  <c r="AU97" i="29"/>
  <c r="AV83" i="5" s="1"/>
  <c r="AV79" i="7" s="1"/>
  <c r="AX62" i="1" s="1"/>
  <c r="E99" i="29"/>
  <c r="F118" i="5" s="1"/>
  <c r="F114" i="7" s="1"/>
  <c r="H122" i="1" s="1"/>
  <c r="P100" i="29"/>
  <c r="Q88" i="5" s="1"/>
  <c r="Q84" i="7" s="1"/>
  <c r="S82" i="1" s="1"/>
  <c r="AV100" i="29"/>
  <c r="AW88" i="5" s="1"/>
  <c r="AW84" i="7" s="1"/>
  <c r="AY82" i="1" s="1"/>
  <c r="AA101" i="29"/>
  <c r="AB89" i="5" s="1"/>
  <c r="AB85" i="7" s="1"/>
  <c r="AD77" i="1" s="1"/>
  <c r="F102" i="29"/>
  <c r="G119" i="5" s="1"/>
  <c r="G115" i="7" s="1"/>
  <c r="I108" i="1" s="1"/>
  <c r="AL102" i="29"/>
  <c r="AM119" i="5" s="1"/>
  <c r="Q103" i="29"/>
  <c r="R86" i="5" s="1"/>
  <c r="R82" i="7" s="1"/>
  <c r="T29" i="1" s="1"/>
  <c r="AW103" i="29"/>
  <c r="AX86" i="5" s="1"/>
  <c r="AX82" i="7" s="1"/>
  <c r="AZ29" i="1" s="1"/>
  <c r="G105" i="29"/>
  <c r="H92" i="5" s="1"/>
  <c r="H88" i="7" s="1"/>
  <c r="J6" i="1" s="1"/>
  <c r="AM105" i="29"/>
  <c r="AN92" i="5" s="1"/>
  <c r="AN88" i="7" s="1"/>
  <c r="AP6" i="1" s="1"/>
  <c r="R106" i="29"/>
  <c r="S95" i="5" s="1"/>
  <c r="S91" i="7" s="1"/>
  <c r="U39" i="1" s="1"/>
  <c r="AX106" i="29"/>
  <c r="AY95" i="5" s="1"/>
  <c r="AY91" i="7" s="1"/>
  <c r="BA39" i="1" s="1"/>
  <c r="H108" i="29"/>
  <c r="I61" i="5" s="1"/>
  <c r="I57" i="7" s="1"/>
  <c r="K54" i="1" s="1"/>
  <c r="AN108" i="29"/>
  <c r="AO61" i="5" s="1"/>
  <c r="AO57" i="7" s="1"/>
  <c r="AQ54" i="1" s="1"/>
  <c r="X109" i="29"/>
  <c r="Y99" i="5" s="1"/>
  <c r="Y95" i="7" s="1"/>
  <c r="AA8" i="1" s="1"/>
  <c r="AD110" i="29"/>
  <c r="AE97" i="5" s="1"/>
  <c r="AE93" i="7" s="1"/>
  <c r="AG75" i="1" s="1"/>
  <c r="AO111" i="29"/>
  <c r="AP100" i="5" s="1"/>
  <c r="AZ112" i="29"/>
  <c r="BA103" i="5" s="1"/>
  <c r="BA99" i="7" s="1"/>
  <c r="BC18" i="1" s="1"/>
  <c r="X78" i="29"/>
  <c r="Y60" i="5" s="1"/>
  <c r="Y56" i="7" s="1"/>
  <c r="AA88" i="1" s="1"/>
  <c r="AN78" i="29"/>
  <c r="AO60" i="5" s="1"/>
  <c r="AO56" i="7" s="1"/>
  <c r="AQ88" i="1" s="1"/>
  <c r="C79" i="29"/>
  <c r="D98" i="5" s="1"/>
  <c r="D94" i="7" s="1"/>
  <c r="F66" i="1" s="1"/>
  <c r="S79" i="29"/>
  <c r="T98" i="5" s="1"/>
  <c r="T94" i="7" s="1"/>
  <c r="V66" i="1" s="1"/>
  <c r="AI79" i="29"/>
  <c r="AJ98" i="5" s="1"/>
  <c r="AJ94" i="7" s="1"/>
  <c r="AL66" i="1" s="1"/>
  <c r="AY79" i="29"/>
  <c r="AZ98" i="5" s="1"/>
  <c r="N80" i="29"/>
  <c r="O77" i="5" s="1"/>
  <c r="AD80" i="29"/>
  <c r="AE77" i="5" s="1"/>
  <c r="AE73" i="7" s="1"/>
  <c r="AG65" i="1" s="1"/>
  <c r="AT80" i="29"/>
  <c r="AU77" i="5" s="1"/>
  <c r="AU73" i="7" s="1"/>
  <c r="AW65" i="1" s="1"/>
  <c r="I81" i="29"/>
  <c r="J67" i="5" s="1"/>
  <c r="AO81" i="29"/>
  <c r="AP67" i="5" s="1"/>
  <c r="AP63" i="7" s="1"/>
  <c r="AR95" i="1" s="1"/>
  <c r="D82" i="29"/>
  <c r="E44" i="5" s="1"/>
  <c r="E40" i="7" s="1"/>
  <c r="G53" i="1" s="1"/>
  <c r="AJ82" i="29"/>
  <c r="AK44" i="5" s="1"/>
  <c r="AZ82" i="29"/>
  <c r="BA44" i="5" s="1"/>
  <c r="BA40" i="7" s="1"/>
  <c r="BC53" i="1" s="1"/>
  <c r="O83" i="29"/>
  <c r="P96" i="5" s="1"/>
  <c r="P92" i="7" s="1"/>
  <c r="R17" i="1" s="1"/>
  <c r="AE83" i="29"/>
  <c r="AF96" i="5" s="1"/>
  <c r="AF92" i="7" s="1"/>
  <c r="AH17" i="1" s="1"/>
  <c r="AU83" i="29"/>
  <c r="AV96" i="5" s="1"/>
  <c r="AV92" i="7" s="1"/>
  <c r="AX17" i="1" s="1"/>
  <c r="J84" i="29"/>
  <c r="AP84" i="29"/>
  <c r="E85" i="29"/>
  <c r="U85" i="29"/>
  <c r="AK85" i="29"/>
  <c r="BA85" i="29"/>
  <c r="P86" i="29"/>
  <c r="Q36" i="5" s="1"/>
  <c r="Q32" i="7" s="1"/>
  <c r="S24" i="1" s="1"/>
  <c r="AF86" i="29"/>
  <c r="AG36" i="5" s="1"/>
  <c r="AG32" i="7" s="1"/>
  <c r="AI24" i="1" s="1"/>
  <c r="AV86" i="29"/>
  <c r="AW36" i="5" s="1"/>
  <c r="AW32" i="7" s="1"/>
  <c r="AY24" i="1" s="1"/>
  <c r="K87" i="29"/>
  <c r="L72" i="5" s="1"/>
  <c r="L68" i="7" s="1"/>
  <c r="N76" i="1" s="1"/>
  <c r="AA87" i="29"/>
  <c r="AB72" i="5" s="1"/>
  <c r="AB68" i="7" s="1"/>
  <c r="AD76" i="1" s="1"/>
  <c r="AQ87" i="29"/>
  <c r="AR72" i="5" s="1"/>
  <c r="AR68" i="7" s="1"/>
  <c r="AT76" i="1" s="1"/>
  <c r="F88" i="29"/>
  <c r="G74" i="5" s="1"/>
  <c r="G70" i="7" s="1"/>
  <c r="I73" i="1" s="1"/>
  <c r="AL88" i="29"/>
  <c r="AM74" i="5" s="1"/>
  <c r="AM70" i="7" s="1"/>
  <c r="AO73" i="1" s="1"/>
  <c r="Q89" i="29"/>
  <c r="R75" i="5" s="1"/>
  <c r="R71" i="7" s="1"/>
  <c r="T97" i="1" s="1"/>
  <c r="AG89" i="29"/>
  <c r="AH75" i="5" s="1"/>
  <c r="AW89" i="29"/>
  <c r="AX75" i="5" s="1"/>
  <c r="AX71" i="7" s="1"/>
  <c r="AZ97" i="1" s="1"/>
  <c r="L90" i="29"/>
  <c r="M87" i="5" s="1"/>
  <c r="M83" i="7" s="1"/>
  <c r="O27" i="1" s="1"/>
  <c r="AR90" i="29"/>
  <c r="AS87" i="5" s="1"/>
  <c r="AS83" i="7" s="1"/>
  <c r="AU27" i="1" s="1"/>
  <c r="G91" i="29"/>
  <c r="H70" i="5" s="1"/>
  <c r="H66" i="7" s="1"/>
  <c r="J33" i="1" s="1"/>
  <c r="W91" i="29"/>
  <c r="X70" i="5" s="1"/>
  <c r="X66" i="7" s="1"/>
  <c r="Z33" i="1" s="1"/>
  <c r="AM91" i="29"/>
  <c r="AN70" i="5" s="1"/>
  <c r="AN66" i="7" s="1"/>
  <c r="AP33" i="1" s="1"/>
  <c r="R92" i="29"/>
  <c r="S79" i="5" s="1"/>
  <c r="S75" i="7" s="1"/>
  <c r="U86" i="1" s="1"/>
  <c r="AH92" i="29"/>
  <c r="AI79" i="5" s="1"/>
  <c r="AI75" i="7" s="1"/>
  <c r="AK86" i="1" s="1"/>
  <c r="AX92" i="29"/>
  <c r="AY79" i="5" s="1"/>
  <c r="AY75" i="7" s="1"/>
  <c r="BA86" i="1" s="1"/>
  <c r="M93" i="29"/>
  <c r="N53" i="5" s="1"/>
  <c r="N49" i="7" s="1"/>
  <c r="P12" i="1" s="1"/>
  <c r="AC93" i="29"/>
  <c r="AD53" i="5" s="1"/>
  <c r="AD49" i="7" s="1"/>
  <c r="AF12" i="1" s="1"/>
  <c r="X94" i="29"/>
  <c r="Y66" i="5" s="1"/>
  <c r="Y62" i="7" s="1"/>
  <c r="AA81" i="1" s="1"/>
  <c r="AN94" i="29"/>
  <c r="AO66" i="5" s="1"/>
  <c r="AO62" i="7" s="1"/>
  <c r="AQ81" i="1" s="1"/>
  <c r="C95" i="29"/>
  <c r="D80" i="5" s="1"/>
  <c r="D76" i="7" s="1"/>
  <c r="F93" i="1" s="1"/>
  <c r="S95" i="29"/>
  <c r="T80" i="5" s="1"/>
  <c r="T76" i="7" s="1"/>
  <c r="V93" i="1" s="1"/>
  <c r="AI95" i="29"/>
  <c r="AJ80" i="5" s="1"/>
  <c r="AJ76" i="7" s="1"/>
  <c r="AL93" i="1" s="1"/>
  <c r="AY95" i="29"/>
  <c r="AZ80" i="5" s="1"/>
  <c r="AZ76" i="7" s="1"/>
  <c r="BB93" i="1" s="1"/>
  <c r="N96" i="29"/>
  <c r="O82" i="5" s="1"/>
  <c r="AD96" i="29"/>
  <c r="AE82" i="5" s="1"/>
  <c r="AE78" i="7" s="1"/>
  <c r="AG59" i="1" s="1"/>
  <c r="AT96" i="29"/>
  <c r="AU82" i="5" s="1"/>
  <c r="AU78" i="7" s="1"/>
  <c r="AW59" i="1" s="1"/>
  <c r="I97" i="29"/>
  <c r="J83" i="5" s="1"/>
  <c r="J79" i="7" s="1"/>
  <c r="L62" i="1" s="1"/>
  <c r="Y97" i="29"/>
  <c r="Z83" i="5" s="1"/>
  <c r="AO97" i="29"/>
  <c r="AP83" i="5" s="1"/>
  <c r="AP79" i="7" s="1"/>
  <c r="AR62" i="1" s="1"/>
  <c r="D98" i="29"/>
  <c r="E85" i="5" s="1"/>
  <c r="E81" i="7" s="1"/>
  <c r="G63" i="1" s="1"/>
  <c r="T98" i="29"/>
  <c r="U85" i="5" s="1"/>
  <c r="U81" i="7" s="1"/>
  <c r="W63" i="1" s="1"/>
  <c r="AJ98" i="29"/>
  <c r="AK85" i="5" s="1"/>
  <c r="AZ98" i="29"/>
  <c r="BA85" i="5" s="1"/>
  <c r="BA81" i="7" s="1"/>
  <c r="BC63" i="1" s="1"/>
  <c r="O99" i="29"/>
  <c r="P118" i="5" s="1"/>
  <c r="P114" i="7" s="1"/>
  <c r="R122" i="1" s="1"/>
  <c r="AE99" i="29"/>
  <c r="AF118" i="5" s="1"/>
  <c r="AF114" i="7" s="1"/>
  <c r="AH122" i="1" s="1"/>
  <c r="AU99" i="29"/>
  <c r="AV118" i="5" s="1"/>
  <c r="AV114" i="7" s="1"/>
  <c r="AX122" i="1" s="1"/>
  <c r="J100" i="29"/>
  <c r="K88" i="5" s="1"/>
  <c r="K84" i="7" s="1"/>
  <c r="M82" i="1" s="1"/>
  <c r="AP100" i="29"/>
  <c r="AQ88" i="5" s="1"/>
  <c r="AQ84" i="7" s="1"/>
  <c r="AS82" i="1" s="1"/>
  <c r="E101" i="29"/>
  <c r="F89" i="5" s="1"/>
  <c r="F85" i="7" s="1"/>
  <c r="H77" i="1" s="1"/>
  <c r="U101" i="29"/>
  <c r="V89" i="5" s="1"/>
  <c r="V85" i="7" s="1"/>
  <c r="X77" i="1" s="1"/>
  <c r="BA101" i="29"/>
  <c r="BB89" i="5" s="1"/>
  <c r="BB85" i="7" s="1"/>
  <c r="BD77" i="1" s="1"/>
  <c r="P102" i="29"/>
  <c r="Q119" i="5" s="1"/>
  <c r="AF102" i="29"/>
  <c r="AG119" i="5" s="1"/>
  <c r="AG115" i="7" s="1"/>
  <c r="AI108" i="1" s="1"/>
  <c r="AV102" i="29"/>
  <c r="AW119" i="5" s="1"/>
  <c r="AW115" i="7" s="1"/>
  <c r="AY108" i="1" s="1"/>
  <c r="K103" i="29"/>
  <c r="L86" i="5" s="1"/>
  <c r="L82" i="7" s="1"/>
  <c r="N29" i="1" s="1"/>
  <c r="AA103" i="29"/>
  <c r="AB86" i="5" s="1"/>
  <c r="AB82" i="7" s="1"/>
  <c r="AD29" i="1" s="1"/>
  <c r="AQ103" i="29"/>
  <c r="AR86" i="5" s="1"/>
  <c r="AR82" i="7" s="1"/>
  <c r="AT29" i="1" s="1"/>
  <c r="F104" i="29"/>
  <c r="G90" i="5" s="1"/>
  <c r="V104" i="29"/>
  <c r="W90" i="5" s="1"/>
  <c r="W86" i="7" s="1"/>
  <c r="Y32" i="1" s="1"/>
  <c r="AL104" i="29"/>
  <c r="AM90" i="5" s="1"/>
  <c r="AM86" i="7" s="1"/>
  <c r="AO32" i="1" s="1"/>
  <c r="Q105" i="29"/>
  <c r="R92" i="5" s="1"/>
  <c r="R88" i="7" s="1"/>
  <c r="T6" i="1" s="1"/>
  <c r="AG105" i="29"/>
  <c r="AH92" i="5" s="1"/>
  <c r="AW105" i="29"/>
  <c r="AX92" i="5" s="1"/>
  <c r="AX88" i="7" s="1"/>
  <c r="AZ6" i="1" s="1"/>
  <c r="L106" i="29"/>
  <c r="M95" i="5" s="1"/>
  <c r="M91" i="7" s="1"/>
  <c r="O39" i="1" s="1"/>
  <c r="AR106" i="29"/>
  <c r="AS95" i="5" s="1"/>
  <c r="AS91" i="7" s="1"/>
  <c r="AU39" i="1" s="1"/>
  <c r="G107" i="29"/>
  <c r="H64" i="5" s="1"/>
  <c r="H60" i="7" s="1"/>
  <c r="J90" i="1" s="1"/>
  <c r="W107" i="29"/>
  <c r="X64" i="5" s="1"/>
  <c r="X60" i="7" s="1"/>
  <c r="Z90" i="1" s="1"/>
  <c r="AM107" i="29"/>
  <c r="AN64" i="5" s="1"/>
  <c r="AN60" i="7" s="1"/>
  <c r="AP90" i="1" s="1"/>
  <c r="R108" i="29"/>
  <c r="S61" i="5" s="1"/>
  <c r="S57" i="7" s="1"/>
  <c r="U54" i="1" s="1"/>
  <c r="AH108" i="29"/>
  <c r="AI61" i="5" s="1"/>
  <c r="AI57" i="7" s="1"/>
  <c r="AK54" i="1" s="1"/>
  <c r="AX108" i="29"/>
  <c r="AY61" i="5" s="1"/>
  <c r="AY57" i="7" s="1"/>
  <c r="BA54" i="1" s="1"/>
  <c r="P109" i="29"/>
  <c r="Q99" i="5" s="1"/>
  <c r="Q95" i="7" s="1"/>
  <c r="S8" i="1" s="1"/>
  <c r="AM109" i="29"/>
  <c r="AN99" i="5" s="1"/>
  <c r="AN95" i="7" s="1"/>
  <c r="AP8" i="1" s="1"/>
  <c r="R110" i="29"/>
  <c r="S97" i="5" s="1"/>
  <c r="S93" i="7" s="1"/>
  <c r="U75" i="1" s="1"/>
  <c r="AX110" i="29"/>
  <c r="AY97" i="5" s="1"/>
  <c r="AY93" i="7" s="1"/>
  <c r="BA75" i="1" s="1"/>
  <c r="AN112" i="29"/>
  <c r="AO103" i="5" s="1"/>
  <c r="AO99" i="7" s="1"/>
  <c r="AQ18" i="1" s="1"/>
  <c r="S113" i="29"/>
  <c r="T101" i="5" s="1"/>
  <c r="T97" i="7" s="1"/>
  <c r="V60" i="1" s="1"/>
  <c r="AY113" i="29"/>
  <c r="AZ101" i="5" s="1"/>
  <c r="AZ97" i="7" s="1"/>
  <c r="BB60" i="1" s="1"/>
  <c r="F81" i="29"/>
  <c r="G67" i="5" s="1"/>
  <c r="V81" i="29"/>
  <c r="W67" i="5" s="1"/>
  <c r="W63" i="7" s="1"/>
  <c r="Y95" i="1" s="1"/>
  <c r="AL81" i="29"/>
  <c r="AM67" i="5" s="1"/>
  <c r="AM63" i="7" s="1"/>
  <c r="AO95" i="1" s="1"/>
  <c r="Q82" i="29"/>
  <c r="R44" i="5" s="1"/>
  <c r="R40" i="7" s="1"/>
  <c r="T53" i="1" s="1"/>
  <c r="AG82" i="29"/>
  <c r="AH44" i="5" s="1"/>
  <c r="AW82" i="29"/>
  <c r="AX44" i="5" s="1"/>
  <c r="AX40" i="7" s="1"/>
  <c r="AZ53" i="1" s="1"/>
  <c r="L83" i="29"/>
  <c r="M96" i="5" s="1"/>
  <c r="M92" i="7" s="1"/>
  <c r="O17" i="1" s="1"/>
  <c r="AR83" i="29"/>
  <c r="AS96" i="5" s="1"/>
  <c r="AS92" i="7" s="1"/>
  <c r="AU17" i="1" s="1"/>
  <c r="G84" i="29"/>
  <c r="W84" i="29"/>
  <c r="X68" i="5" s="1"/>
  <c r="X64" i="7" s="1"/>
  <c r="Z23" i="1" s="1"/>
  <c r="AM84" i="29"/>
  <c r="AN68" i="5" s="1"/>
  <c r="AN64" i="7" s="1"/>
  <c r="AP23" i="1" s="1"/>
  <c r="R85" i="29"/>
  <c r="AH85" i="29"/>
  <c r="AX85" i="29"/>
  <c r="M86" i="29"/>
  <c r="N36" i="5" s="1"/>
  <c r="AS86" i="29"/>
  <c r="AT36" i="5" s="1"/>
  <c r="AT32" i="7" s="1"/>
  <c r="AV24" i="1" s="1"/>
  <c r="X87" i="29"/>
  <c r="Y72" i="5" s="1"/>
  <c r="Y68" i="7" s="1"/>
  <c r="AA76" i="1" s="1"/>
  <c r="AN87" i="29"/>
  <c r="AO72" i="5" s="1"/>
  <c r="AO68" i="7" s="1"/>
  <c r="AQ76" i="1" s="1"/>
  <c r="C88" i="29"/>
  <c r="D74" i="5" s="1"/>
  <c r="D70" i="7" s="1"/>
  <c r="F73" i="1" s="1"/>
  <c r="S88" i="29"/>
  <c r="T74" i="5" s="1"/>
  <c r="T70" i="7" s="1"/>
  <c r="V73" i="1" s="1"/>
  <c r="AI88" i="29"/>
  <c r="AJ74" i="5" s="1"/>
  <c r="AJ70" i="7" s="1"/>
  <c r="AL73" i="1" s="1"/>
  <c r="AY88" i="29"/>
  <c r="AZ74" i="5" s="1"/>
  <c r="AZ70" i="7" s="1"/>
  <c r="BB73" i="1" s="1"/>
  <c r="N89" i="29"/>
  <c r="O75" i="5" s="1"/>
  <c r="O71" i="7" s="1"/>
  <c r="Q97" i="1" s="1"/>
  <c r="AD89" i="29"/>
  <c r="AE75" i="5" s="1"/>
  <c r="AE71" i="7" s="1"/>
  <c r="AG97" i="1" s="1"/>
  <c r="AT89" i="29"/>
  <c r="AU75" i="5" s="1"/>
  <c r="AU71" i="7" s="1"/>
  <c r="AW97" i="1" s="1"/>
  <c r="I90" i="29"/>
  <c r="J87" i="5" s="1"/>
  <c r="J83" i="7" s="1"/>
  <c r="L27" i="1" s="1"/>
  <c r="AO90" i="29"/>
  <c r="AP87" i="5" s="1"/>
  <c r="AP83" i="7" s="1"/>
  <c r="AR27" i="1" s="1"/>
  <c r="D91" i="29"/>
  <c r="E70" i="5" s="1"/>
  <c r="E66" i="7" s="1"/>
  <c r="G33" i="1" s="1"/>
  <c r="AJ91" i="29"/>
  <c r="AK70" i="5" s="1"/>
  <c r="AZ91" i="29"/>
  <c r="BA70" i="5" s="1"/>
  <c r="BA66" i="7" s="1"/>
  <c r="BC33" i="1" s="1"/>
  <c r="O92" i="29"/>
  <c r="P79" i="5" s="1"/>
  <c r="P75" i="7" s="1"/>
  <c r="R86" i="1" s="1"/>
  <c r="AE92" i="29"/>
  <c r="AF79" i="5" s="1"/>
  <c r="AF75" i="7" s="1"/>
  <c r="AH86" i="1" s="1"/>
  <c r="AU92" i="29"/>
  <c r="AV79" i="5" s="1"/>
  <c r="AV75" i="7" s="1"/>
  <c r="AX86" i="1" s="1"/>
  <c r="AP93" i="29"/>
  <c r="AQ53" i="5" s="1"/>
  <c r="AQ49" i="7" s="1"/>
  <c r="AS12" i="1" s="1"/>
  <c r="E94" i="29"/>
  <c r="F66" i="5" s="1"/>
  <c r="F62" i="7" s="1"/>
  <c r="H81" i="1" s="1"/>
  <c r="U94" i="29"/>
  <c r="V66" i="5" s="1"/>
  <c r="V62" i="7" s="1"/>
  <c r="X81" i="1" s="1"/>
  <c r="BA94" i="29"/>
  <c r="BB66" i="5" s="1"/>
  <c r="BB62" i="7" s="1"/>
  <c r="BD81" i="1" s="1"/>
  <c r="P95" i="29"/>
  <c r="Q80" i="5" s="1"/>
  <c r="Q76" i="7" s="1"/>
  <c r="S93" i="1" s="1"/>
  <c r="AF95" i="29"/>
  <c r="AG80" i="5" s="1"/>
  <c r="AG76" i="7" s="1"/>
  <c r="AI93" i="1" s="1"/>
  <c r="AV95" i="29"/>
  <c r="AW80" i="5" s="1"/>
  <c r="AW76" i="7" s="1"/>
  <c r="AY93" i="1" s="1"/>
  <c r="K96" i="29"/>
  <c r="L82" i="5" s="1"/>
  <c r="L78" i="7" s="1"/>
  <c r="N59" i="1" s="1"/>
  <c r="AA96" i="29"/>
  <c r="AB82" i="5" s="1"/>
  <c r="AB78" i="7" s="1"/>
  <c r="AD59" i="1" s="1"/>
  <c r="AQ96" i="29"/>
  <c r="AR82" i="5" s="1"/>
  <c r="AR78" i="7" s="1"/>
  <c r="AT59" i="1" s="1"/>
  <c r="F97" i="29"/>
  <c r="G83" i="5" s="1"/>
  <c r="AL97" i="29"/>
  <c r="AM83" i="5" s="1"/>
  <c r="AM79" i="7" s="1"/>
  <c r="AO62" i="1" s="1"/>
  <c r="Q98" i="29"/>
  <c r="R85" i="5" s="1"/>
  <c r="R81" i="7" s="1"/>
  <c r="T63" i="1" s="1"/>
  <c r="AG98" i="29"/>
  <c r="AH85" i="5" s="1"/>
  <c r="AW98" i="29"/>
  <c r="AX85" i="5" s="1"/>
  <c r="AX81" i="7" s="1"/>
  <c r="AZ63" i="1" s="1"/>
  <c r="L99" i="29"/>
  <c r="M118" i="5" s="1"/>
  <c r="M114" i="7" s="1"/>
  <c r="O122" i="1" s="1"/>
  <c r="AR99" i="29"/>
  <c r="AS118" i="5" s="1"/>
  <c r="AS114" i="7" s="1"/>
  <c r="AU122" i="1" s="1"/>
  <c r="G100" i="29"/>
  <c r="H88" i="5" s="1"/>
  <c r="H84" i="7" s="1"/>
  <c r="J82" i="1" s="1"/>
  <c r="W100" i="29"/>
  <c r="X88" i="5" s="1"/>
  <c r="X84" i="7" s="1"/>
  <c r="Z82" i="1" s="1"/>
  <c r="AM100" i="29"/>
  <c r="AN88" i="5" s="1"/>
  <c r="AN84" i="7" s="1"/>
  <c r="AP82" i="1" s="1"/>
  <c r="R101" i="29"/>
  <c r="S89" i="5" s="1"/>
  <c r="AH101" i="29"/>
  <c r="AI89" i="5" s="1"/>
  <c r="AI85" i="7" s="1"/>
  <c r="AK77" i="1" s="1"/>
  <c r="AX101" i="29"/>
  <c r="AY89" i="5" s="1"/>
  <c r="AY85" i="7" s="1"/>
  <c r="BA77" i="1" s="1"/>
  <c r="M102" i="29"/>
  <c r="N119" i="5" s="1"/>
  <c r="N115" i="7" s="1"/>
  <c r="P108" i="1" s="1"/>
  <c r="X103" i="29"/>
  <c r="Y86" i="5" s="1"/>
  <c r="Y82" i="7" s="1"/>
  <c r="AA29" i="1" s="1"/>
  <c r="AN103" i="29"/>
  <c r="AO86" i="5" s="1"/>
  <c r="AO82" i="7" s="1"/>
  <c r="AQ29" i="1" s="1"/>
  <c r="C104" i="29"/>
  <c r="D90" i="5" s="1"/>
  <c r="D86" i="7" s="1"/>
  <c r="F32" i="1" s="1"/>
  <c r="S104" i="29"/>
  <c r="T90" i="5" s="1"/>
  <c r="T86" i="7" s="1"/>
  <c r="V32" i="1" s="1"/>
  <c r="AI104" i="29"/>
  <c r="AJ90" i="5" s="1"/>
  <c r="AJ86" i="7" s="1"/>
  <c r="AL32" i="1" s="1"/>
  <c r="AY104" i="29"/>
  <c r="AZ90" i="5" s="1"/>
  <c r="AZ86" i="7" s="1"/>
  <c r="BB32" i="1" s="1"/>
  <c r="N105" i="29"/>
  <c r="O92" i="5" s="1"/>
  <c r="AD105" i="29"/>
  <c r="AE92" i="5" s="1"/>
  <c r="AE88" i="7" s="1"/>
  <c r="AG6" i="1" s="1"/>
  <c r="AT105" i="29"/>
  <c r="AU92" i="5" s="1"/>
  <c r="AU88" i="7" s="1"/>
  <c r="AW6" i="1" s="1"/>
  <c r="I106" i="29"/>
  <c r="J95" i="5" s="1"/>
  <c r="J91" i="7" s="1"/>
  <c r="L39" i="1" s="1"/>
  <c r="AO106" i="29"/>
  <c r="AP95" i="5" s="1"/>
  <c r="AP91" i="7" s="1"/>
  <c r="AR39" i="1" s="1"/>
  <c r="D107" i="29"/>
  <c r="E64" i="5" s="1"/>
  <c r="E60" i="7" s="1"/>
  <c r="G90" i="1" s="1"/>
  <c r="AJ107" i="29"/>
  <c r="AK64" i="5" s="1"/>
  <c r="AZ107" i="29"/>
  <c r="BA64" i="5" s="1"/>
  <c r="BA60" i="7" s="1"/>
  <c r="BC90" i="1" s="1"/>
  <c r="O108" i="29"/>
  <c r="P61" i="5" s="1"/>
  <c r="P57" i="7" s="1"/>
  <c r="R54" i="1" s="1"/>
  <c r="AE108" i="29"/>
  <c r="AF61" i="5" s="1"/>
  <c r="AF57" i="7" s="1"/>
  <c r="AH54" i="1" s="1"/>
  <c r="AU108" i="29"/>
  <c r="AV61" i="5" s="1"/>
  <c r="AV57" i="7" s="1"/>
  <c r="AX54" i="1" s="1"/>
  <c r="L109" i="29"/>
  <c r="M99" i="5" s="1"/>
  <c r="M95" i="7" s="1"/>
  <c r="O8" i="1" s="1"/>
  <c r="AH109" i="29"/>
  <c r="AI99" i="5" s="1"/>
  <c r="AI95" i="7" s="1"/>
  <c r="AK8" i="1" s="1"/>
  <c r="M110" i="29"/>
  <c r="N97" i="5" s="1"/>
  <c r="X111" i="29"/>
  <c r="Y100" i="5" s="1"/>
  <c r="Y96" i="7" s="1"/>
  <c r="AA37" i="1" s="1"/>
  <c r="C112" i="29"/>
  <c r="D103" i="5" s="1"/>
  <c r="D99" i="7" s="1"/>
  <c r="F18" i="1" s="1"/>
  <c r="AI112" i="29"/>
  <c r="AJ103" i="5" s="1"/>
  <c r="AJ99" i="7" s="1"/>
  <c r="AL18" i="1" s="1"/>
  <c r="N113" i="29"/>
  <c r="O101" i="5" s="1"/>
  <c r="AT113" i="29"/>
  <c r="AU101" i="5" s="1"/>
  <c r="AU97" i="7" s="1"/>
  <c r="AW60" i="1" s="1"/>
  <c r="AV109" i="29"/>
  <c r="AW99" i="5" s="1"/>
  <c r="AW95" i="7" s="1"/>
  <c r="AY8" i="1" s="1"/>
  <c r="K110" i="29"/>
  <c r="L97" i="5" s="1"/>
  <c r="L93" i="7" s="1"/>
  <c r="N75" i="1" s="1"/>
  <c r="AA110" i="29"/>
  <c r="AB97" i="5" s="1"/>
  <c r="AB93" i="7" s="1"/>
  <c r="AD75" i="1" s="1"/>
  <c r="AQ110" i="29"/>
  <c r="AR97" i="5" s="1"/>
  <c r="AR93" i="7" s="1"/>
  <c r="AT75" i="1" s="1"/>
  <c r="F111" i="29"/>
  <c r="G100" i="5" s="1"/>
  <c r="G96" i="7" s="1"/>
  <c r="I37" i="1" s="1"/>
  <c r="AL111" i="29"/>
  <c r="AM100" i="5" s="1"/>
  <c r="AM96" i="7" s="1"/>
  <c r="AO37" i="1" s="1"/>
  <c r="Q112" i="29"/>
  <c r="R103" i="5" s="1"/>
  <c r="R99" i="7" s="1"/>
  <c r="T18" i="1" s="1"/>
  <c r="AG112" i="29"/>
  <c r="AH103" i="5" s="1"/>
  <c r="AW112" i="29"/>
  <c r="AX103" i="5" s="1"/>
  <c r="AX99" i="7" s="1"/>
  <c r="AZ18" i="1" s="1"/>
  <c r="L113" i="29"/>
  <c r="M101" i="5" s="1"/>
  <c r="M97" i="7" s="1"/>
  <c r="O60" i="1" s="1"/>
  <c r="AB113" i="29"/>
  <c r="AC101" i="5" s="1"/>
  <c r="AC97" i="7" s="1"/>
  <c r="AE60" i="1" s="1"/>
  <c r="AR113" i="29"/>
  <c r="AS101" i="5" s="1"/>
  <c r="AS97" i="7" s="1"/>
  <c r="AU60" i="1" s="1"/>
  <c r="I109" i="29"/>
  <c r="J99" i="5" s="1"/>
  <c r="J95" i="7" s="1"/>
  <c r="L8" i="1" s="1"/>
  <c r="AO109" i="29"/>
  <c r="AP99" i="5" s="1"/>
  <c r="AP95" i="7" s="1"/>
  <c r="AR8" i="1" s="1"/>
  <c r="D110" i="29"/>
  <c r="E97" i="5" s="1"/>
  <c r="E93" i="7" s="1"/>
  <c r="G75" i="1" s="1"/>
  <c r="AJ110" i="29"/>
  <c r="AK97" i="5" s="1"/>
  <c r="AZ110" i="29"/>
  <c r="BA97" i="5" s="1"/>
  <c r="BA93" i="7" s="1"/>
  <c r="BC75" i="1" s="1"/>
  <c r="O111" i="29"/>
  <c r="P100" i="5" s="1"/>
  <c r="P96" i="7" s="1"/>
  <c r="R37" i="1" s="1"/>
  <c r="AE111" i="29"/>
  <c r="AF100" i="5" s="1"/>
  <c r="AF96" i="7" s="1"/>
  <c r="AH37" i="1" s="1"/>
  <c r="AU111" i="29"/>
  <c r="AV100" i="5" s="1"/>
  <c r="AV96" i="7" s="1"/>
  <c r="AX37" i="1" s="1"/>
  <c r="J112" i="29"/>
  <c r="K103" i="5" s="1"/>
  <c r="K99" i="7" s="1"/>
  <c r="M18" i="1" s="1"/>
  <c r="Z112" i="29"/>
  <c r="AA103" i="5" s="1"/>
  <c r="AA99" i="7" s="1"/>
  <c r="AC18" i="1" s="1"/>
  <c r="AP112" i="29"/>
  <c r="AQ103" i="5" s="1"/>
  <c r="AQ99" i="7" s="1"/>
  <c r="AS18" i="1" s="1"/>
  <c r="E113" i="29"/>
  <c r="F101" i="5" s="1"/>
  <c r="F97" i="7" s="1"/>
  <c r="H60" i="1" s="1"/>
  <c r="U113" i="29"/>
  <c r="V101" i="5" s="1"/>
  <c r="V97" i="7" s="1"/>
  <c r="X60" i="1" s="1"/>
  <c r="BA113" i="29"/>
  <c r="BB101" i="5" s="1"/>
  <c r="BB97" i="7" s="1"/>
  <c r="BD60" i="1" s="1"/>
  <c r="F47" i="4"/>
  <c r="F47" i="20" s="1"/>
  <c r="F31" i="4"/>
  <c r="F31" i="20" s="1"/>
  <c r="Z20" i="4"/>
  <c r="Z20" i="20" s="1"/>
  <c r="S31" i="4"/>
  <c r="S31" i="20" s="1"/>
  <c r="F12" i="4"/>
  <c r="F12" i="20" s="1"/>
  <c r="O117" i="7"/>
  <c r="Q114" i="1" s="1"/>
  <c r="O109" i="7"/>
  <c r="Q111" i="1" s="1"/>
  <c r="O105" i="7"/>
  <c r="Q106" i="1" s="1"/>
  <c r="O99" i="7"/>
  <c r="Q18" i="1" s="1"/>
  <c r="O95" i="7"/>
  <c r="Q8" i="1" s="1"/>
  <c r="O91" i="7"/>
  <c r="Q39" i="1" s="1"/>
  <c r="O87" i="7"/>
  <c r="Q49" i="1" s="1"/>
  <c r="O83" i="7"/>
  <c r="Q27" i="1" s="1"/>
  <c r="O79" i="7"/>
  <c r="Q62" i="1" s="1"/>
  <c r="O75" i="7"/>
  <c r="Q86" i="1" s="1"/>
  <c r="O67" i="7"/>
  <c r="Q46" i="1" s="1"/>
  <c r="O63" i="7"/>
  <c r="Q95" i="1" s="1"/>
  <c r="O59" i="7"/>
  <c r="Q28" i="1" s="1"/>
  <c r="O51" i="7"/>
  <c r="Q34" i="1" s="1"/>
  <c r="O110" i="7"/>
  <c r="Q119" i="1" s="1"/>
  <c r="O102" i="7"/>
  <c r="Q116" i="1" s="1"/>
  <c r="O96" i="7"/>
  <c r="Q37" i="1" s="1"/>
  <c r="O92" i="7"/>
  <c r="Q17" i="1" s="1"/>
  <c r="O88" i="7"/>
  <c r="Q6" i="1" s="1"/>
  <c r="O84" i="7"/>
  <c r="Q82" i="1" s="1"/>
  <c r="O80" i="7"/>
  <c r="Q72" i="1" s="1"/>
  <c r="O76" i="7"/>
  <c r="Q93" i="1" s="1"/>
  <c r="O68" i="7"/>
  <c r="Q76" i="1" s="1"/>
  <c r="O115" i="7"/>
  <c r="Q108" i="1" s="1"/>
  <c r="O107" i="7"/>
  <c r="Q120" i="1" s="1"/>
  <c r="O103" i="7"/>
  <c r="Q109" i="1" s="1"/>
  <c r="O97" i="7"/>
  <c r="Q60" i="1" s="1"/>
  <c r="O93" i="7"/>
  <c r="Q75" i="1" s="1"/>
  <c r="O89" i="7"/>
  <c r="Q100" i="1" s="1"/>
  <c r="O85" i="7"/>
  <c r="Q77" i="1" s="1"/>
  <c r="O81" i="7"/>
  <c r="Q63" i="1" s="1"/>
  <c r="O73" i="7"/>
  <c r="Q65" i="1" s="1"/>
  <c r="O61" i="7"/>
  <c r="Q79" i="1" s="1"/>
  <c r="O57" i="7"/>
  <c r="Q54" i="1" s="1"/>
  <c r="O53" i="7"/>
  <c r="Q52" i="1" s="1"/>
  <c r="O49" i="7"/>
  <c r="Q12" i="1" s="1"/>
  <c r="O41" i="7"/>
  <c r="Q68" i="1" s="1"/>
  <c r="O37" i="7"/>
  <c r="Q35" i="1" s="1"/>
  <c r="O25" i="7"/>
  <c r="Q50" i="1" s="1"/>
  <c r="O21" i="7"/>
  <c r="Q74" i="1" s="1"/>
  <c r="O112" i="7"/>
  <c r="Q118" i="1" s="1"/>
  <c r="O94" i="7"/>
  <c r="Q66" i="1" s="1"/>
  <c r="O78" i="7"/>
  <c r="Q59" i="1" s="1"/>
  <c r="O50" i="7"/>
  <c r="Q41" i="1" s="1"/>
  <c r="O32" i="7"/>
  <c r="Q24" i="1" s="1"/>
  <c r="O23" i="7"/>
  <c r="Q83" i="1" s="1"/>
  <c r="O17" i="7"/>
  <c r="Q14" i="1" s="1"/>
  <c r="O13" i="7"/>
  <c r="Q42" i="1" s="1"/>
  <c r="O9" i="7"/>
  <c r="Q89" i="1" s="1"/>
  <c r="O5" i="7"/>
  <c r="Q9" i="1" s="1"/>
  <c r="O118" i="7"/>
  <c r="Q103" i="1" s="1"/>
  <c r="O116" i="7"/>
  <c r="Q113" i="1" s="1"/>
  <c r="O98" i="7"/>
  <c r="Q80" i="1" s="1"/>
  <c r="O82" i="7"/>
  <c r="Q29" i="1" s="1"/>
  <c r="O66" i="7"/>
  <c r="Q33" i="1" s="1"/>
  <c r="O60" i="7"/>
  <c r="Q90" i="1" s="1"/>
  <c r="O52" i="7"/>
  <c r="Q92" i="1" s="1"/>
  <c r="O44" i="7"/>
  <c r="Q57" i="1" s="1"/>
  <c r="O42" i="7"/>
  <c r="Q44" i="1" s="1"/>
  <c r="O35" i="7"/>
  <c r="Q22" i="1" s="1"/>
  <c r="O18" i="7"/>
  <c r="Q61" i="1" s="1"/>
  <c r="O14" i="7"/>
  <c r="Q96" i="1" s="1"/>
  <c r="O10" i="7"/>
  <c r="Q26" i="1" s="1"/>
  <c r="O2" i="7"/>
  <c r="O104" i="7"/>
  <c r="Q105" i="1" s="1"/>
  <c r="O86" i="7"/>
  <c r="Q32" i="1" s="1"/>
  <c r="O70" i="7"/>
  <c r="Q73" i="1" s="1"/>
  <c r="O54" i="7"/>
  <c r="Q98" i="1" s="1"/>
  <c r="O46" i="7"/>
  <c r="Q78" i="1" s="1"/>
  <c r="O38" i="7"/>
  <c r="Q70" i="1" s="1"/>
  <c r="O31" i="7"/>
  <c r="Q45" i="1" s="1"/>
  <c r="O24" i="7"/>
  <c r="Q87" i="1" s="1"/>
  <c r="O22" i="7"/>
  <c r="Q94" i="1" s="1"/>
  <c r="O15" i="7"/>
  <c r="Q67" i="1" s="1"/>
  <c r="O11" i="7"/>
  <c r="Q38" i="1" s="1"/>
  <c r="O3" i="7"/>
  <c r="Q25" i="1" s="1"/>
  <c r="O108" i="7"/>
  <c r="Q107" i="1" s="1"/>
  <c r="O90" i="7"/>
  <c r="Q56" i="1" s="1"/>
  <c r="O74" i="7"/>
  <c r="Q71" i="1" s="1"/>
  <c r="O56" i="7"/>
  <c r="Q88" i="1" s="1"/>
  <c r="O48" i="7"/>
  <c r="Q36" i="1" s="1"/>
  <c r="O43" i="7"/>
  <c r="Q11" i="1" s="1"/>
  <c r="O34" i="7"/>
  <c r="Q64" i="1" s="1"/>
  <c r="O27" i="7"/>
  <c r="Q69" i="1" s="1"/>
  <c r="O20" i="7"/>
  <c r="Q10" i="1" s="1"/>
  <c r="O16" i="7"/>
  <c r="Q58" i="1" s="1"/>
  <c r="O12" i="7"/>
  <c r="Q40" i="1" s="1"/>
  <c r="O8" i="7"/>
  <c r="Q4" i="1" s="1"/>
  <c r="O4" i="7"/>
  <c r="Q5" i="1" s="1"/>
  <c r="AI117" i="7"/>
  <c r="AK114" i="1" s="1"/>
  <c r="AI113" i="7"/>
  <c r="AK110" i="1" s="1"/>
  <c r="AI109" i="7"/>
  <c r="AK111" i="1" s="1"/>
  <c r="AI99" i="7"/>
  <c r="AK18" i="1" s="1"/>
  <c r="AI79" i="7"/>
  <c r="AK62" i="1" s="1"/>
  <c r="AI63" i="7"/>
  <c r="AK95" i="1" s="1"/>
  <c r="AI55" i="7"/>
  <c r="AK7" i="1" s="1"/>
  <c r="AI51" i="7"/>
  <c r="AK34" i="1" s="1"/>
  <c r="AI196" i="7"/>
  <c r="AK129" i="1" s="1"/>
  <c r="AI110" i="7"/>
  <c r="AK119" i="1" s="1"/>
  <c r="AI102" i="7"/>
  <c r="AK116" i="1" s="1"/>
  <c r="AI96" i="7"/>
  <c r="AK37" i="1" s="1"/>
  <c r="AI92" i="7"/>
  <c r="AK17" i="1" s="1"/>
  <c r="AI84" i="7"/>
  <c r="AK82" i="1" s="1"/>
  <c r="AI72" i="7"/>
  <c r="AK30" i="1" s="1"/>
  <c r="AI111" i="7"/>
  <c r="AK117" i="1" s="1"/>
  <c r="AI103" i="7"/>
  <c r="AK109" i="1" s="1"/>
  <c r="AI89" i="7"/>
  <c r="AK100" i="1" s="1"/>
  <c r="AI65" i="7"/>
  <c r="AK84" i="1" s="1"/>
  <c r="AI61" i="7"/>
  <c r="AK79" i="1" s="1"/>
  <c r="AI53" i="7"/>
  <c r="AK52" i="1" s="1"/>
  <c r="AI49" i="7"/>
  <c r="AK12" i="1" s="1"/>
  <c r="AI37" i="7"/>
  <c r="AK35" i="1" s="1"/>
  <c r="AI33" i="7"/>
  <c r="AK31" i="1" s="1"/>
  <c r="AI21" i="7"/>
  <c r="AK74" i="1" s="1"/>
  <c r="AI116" i="7"/>
  <c r="AK113" i="1" s="1"/>
  <c r="AI66" i="7"/>
  <c r="AK33" i="1" s="1"/>
  <c r="AI54" i="7"/>
  <c r="AK98" i="1" s="1"/>
  <c r="AI43" i="7"/>
  <c r="AK11" i="1" s="1"/>
  <c r="AI36" i="7"/>
  <c r="AK21" i="1" s="1"/>
  <c r="AI34" i="7"/>
  <c r="AK64" i="1" s="1"/>
  <c r="AI27" i="7"/>
  <c r="AK69" i="1" s="1"/>
  <c r="AI9" i="7"/>
  <c r="AK89" i="1" s="1"/>
  <c r="AI86" i="7"/>
  <c r="AK32" i="1" s="1"/>
  <c r="AI70" i="7"/>
  <c r="AK73" i="1" s="1"/>
  <c r="AI23" i="7"/>
  <c r="AK83" i="1" s="1"/>
  <c r="AI18" i="7"/>
  <c r="AK61" i="1" s="1"/>
  <c r="AI14" i="7"/>
  <c r="AK96" i="1" s="1"/>
  <c r="AI10" i="7"/>
  <c r="AK26" i="1" s="1"/>
  <c r="AI6" i="7"/>
  <c r="AK91" i="1" s="1"/>
  <c r="AI2" i="7"/>
  <c r="AI90" i="7"/>
  <c r="AK56" i="1" s="1"/>
  <c r="AI50" i="7"/>
  <c r="AK41" i="1" s="1"/>
  <c r="AI42" i="7"/>
  <c r="AK44" i="1" s="1"/>
  <c r="AI35" i="7"/>
  <c r="AK22" i="1" s="1"/>
  <c r="AI26" i="7"/>
  <c r="AK3" i="1" s="1"/>
  <c r="AI40" i="7"/>
  <c r="AK53" i="1" s="1"/>
  <c r="AI31" i="7"/>
  <c r="AK45" i="1" s="1"/>
  <c r="AI24" i="7"/>
  <c r="AK87" i="1" s="1"/>
  <c r="AI8" i="7"/>
  <c r="AK4" i="1" s="1"/>
  <c r="S23" i="4"/>
  <c r="S23" i="20" s="1"/>
  <c r="B37" i="4"/>
  <c r="U50" i="4"/>
  <c r="U50" i="20" s="1"/>
  <c r="AB50" i="4"/>
  <c r="AB50" i="20" s="1"/>
  <c r="AT50" i="4"/>
  <c r="AT50" i="20" s="1"/>
  <c r="AC50" i="4"/>
  <c r="AC50" i="20" s="1"/>
  <c r="AJ50" i="4"/>
  <c r="AJ50" i="20" s="1"/>
  <c r="D50" i="4"/>
  <c r="D50" i="20" s="1"/>
  <c r="AY50" i="4"/>
  <c r="AY50" i="20" s="1"/>
  <c r="S50" i="4"/>
  <c r="S50" i="20" s="1"/>
  <c r="W50" i="4"/>
  <c r="W50" i="20" s="1"/>
  <c r="I50" i="4"/>
  <c r="I50" i="20" s="1"/>
  <c r="AV50" i="4"/>
  <c r="AV50" i="20" s="1"/>
  <c r="AD50" i="4"/>
  <c r="AD50" i="20" s="1"/>
  <c r="AG50" i="4"/>
  <c r="AG50" i="20" s="1"/>
  <c r="X50" i="4"/>
  <c r="X50" i="20" s="1"/>
  <c r="AA50" i="4"/>
  <c r="AA50" i="20" s="1"/>
  <c r="AK50" i="4"/>
  <c r="AK50" i="20" s="1"/>
  <c r="E50" i="4"/>
  <c r="E50" i="20" s="1"/>
  <c r="AR50" i="4"/>
  <c r="AR50" i="20" s="1"/>
  <c r="L50" i="4"/>
  <c r="L50" i="20" s="1"/>
  <c r="N50" i="4"/>
  <c r="N50" i="20" s="1"/>
  <c r="AS50" i="4"/>
  <c r="AS50" i="20" s="1"/>
  <c r="M50" i="4"/>
  <c r="M50" i="20" s="1"/>
  <c r="AZ50" i="4"/>
  <c r="AZ50" i="20" s="1"/>
  <c r="T50" i="4"/>
  <c r="T50" i="20" s="1"/>
  <c r="AI50" i="4"/>
  <c r="AI50" i="20" s="1"/>
  <c r="C50" i="4"/>
  <c r="C50" i="20" s="1"/>
  <c r="AF50" i="4"/>
  <c r="AF50" i="20" s="1"/>
  <c r="AO50" i="4"/>
  <c r="AO50" i="20" s="1"/>
  <c r="P50" i="4"/>
  <c r="P50" i="20" s="1"/>
  <c r="O50" i="4"/>
  <c r="O50" i="20" s="1"/>
  <c r="AW50" i="4"/>
  <c r="AW50" i="20" s="1"/>
  <c r="Q50" i="4"/>
  <c r="Q50" i="20" s="1"/>
  <c r="AN50" i="4"/>
  <c r="AN50" i="20" s="1"/>
  <c r="H50" i="4"/>
  <c r="H50" i="20" s="1"/>
  <c r="AQ50" i="4"/>
  <c r="AQ50" i="20" s="1"/>
  <c r="K50" i="4"/>
  <c r="K50" i="20" s="1"/>
  <c r="AM50" i="4"/>
  <c r="AM50" i="20" s="1"/>
  <c r="G50" i="4"/>
  <c r="G50" i="20" s="1"/>
  <c r="Y50" i="4"/>
  <c r="Y50" i="20" s="1"/>
  <c r="F8" i="4"/>
  <c r="F8" i="20" s="1"/>
  <c r="AI52" i="4"/>
  <c r="AI52" i="20" s="1"/>
  <c r="C52" i="4"/>
  <c r="C52" i="20" s="1"/>
  <c r="AD52" i="4"/>
  <c r="AD52" i="20" s="1"/>
  <c r="D52" i="4"/>
  <c r="D52" i="20" s="1"/>
  <c r="AF52" i="4"/>
  <c r="AF52" i="20" s="1"/>
  <c r="AQ52" i="4"/>
  <c r="AQ52" i="20" s="1"/>
  <c r="K52" i="4"/>
  <c r="K52" i="20" s="1"/>
  <c r="AR52" i="4"/>
  <c r="AR52" i="20" s="1"/>
  <c r="AS52" i="4"/>
  <c r="AS52" i="20" s="1"/>
  <c r="M52" i="4"/>
  <c r="M52" i="20" s="1"/>
  <c r="AW52" i="4"/>
  <c r="AW52" i="20" s="1"/>
  <c r="Q52" i="4"/>
  <c r="Q52" i="20" s="1"/>
  <c r="AN52" i="4"/>
  <c r="AN52" i="20" s="1"/>
  <c r="N52" i="4"/>
  <c r="N52" i="20" s="1"/>
  <c r="Y52" i="4"/>
  <c r="Y52" i="20" s="1"/>
  <c r="AZ52" i="4"/>
  <c r="AU52" i="4"/>
  <c r="AU52" i="20" s="1"/>
  <c r="O52" i="4"/>
  <c r="O52" i="20" s="1"/>
  <c r="U52" i="4"/>
  <c r="U52" i="20" s="1"/>
  <c r="P52" i="4"/>
  <c r="P52" i="20" s="1"/>
  <c r="X52" i="4"/>
  <c r="X52" i="20" s="1"/>
  <c r="AY52" i="4"/>
  <c r="AY52" i="20" s="1"/>
  <c r="S52" i="4"/>
  <c r="S52" i="20" s="1"/>
  <c r="AJ52" i="4"/>
  <c r="AJ52" i="20" s="1"/>
  <c r="AA52" i="4"/>
  <c r="AA52" i="20" s="1"/>
  <c r="L52" i="4"/>
  <c r="L52" i="20" s="1"/>
  <c r="AC52" i="4"/>
  <c r="AC52" i="20" s="1"/>
  <c r="G52" i="4"/>
  <c r="G52" i="20" s="1"/>
  <c r="H52" i="4"/>
  <c r="H52" i="20" s="1"/>
  <c r="AT52" i="4"/>
  <c r="AT52" i="20" s="1"/>
  <c r="AO52" i="4"/>
  <c r="AO52" i="20" s="1"/>
  <c r="I52" i="4"/>
  <c r="I52" i="20" s="1"/>
  <c r="T52" i="4"/>
  <c r="T52" i="20" s="1"/>
  <c r="AE52" i="4"/>
  <c r="AE52" i="20" s="1"/>
  <c r="AK52" i="4"/>
  <c r="AK52" i="20" s="1"/>
  <c r="E52" i="4"/>
  <c r="E52" i="20" s="1"/>
  <c r="AV52" i="4"/>
  <c r="AV52" i="20" s="1"/>
  <c r="AG52" i="4"/>
  <c r="AG52" i="20" s="1"/>
  <c r="AM52" i="4"/>
  <c r="AM52" i="20" s="1"/>
  <c r="AB52" i="4"/>
  <c r="AB52" i="20" s="1"/>
  <c r="W52" i="4"/>
  <c r="W52" i="20" s="1"/>
  <c r="R52" i="4"/>
  <c r="R52" i="20" s="1"/>
  <c r="C21" i="4"/>
  <c r="C21" i="20" s="1"/>
  <c r="C5" i="4"/>
  <c r="C5" i="20" s="1"/>
  <c r="R18" i="4"/>
  <c r="AX10" i="4"/>
  <c r="AX10" i="20" s="1"/>
  <c r="AI4" i="4"/>
  <c r="AI4" i="20" s="1"/>
  <c r="C4" i="4"/>
  <c r="C4" i="20" s="1"/>
  <c r="AD4" i="4"/>
  <c r="AD4" i="20" s="1"/>
  <c r="D4" i="4"/>
  <c r="AP4" i="4"/>
  <c r="AP4" i="20" s="1"/>
  <c r="AF4" i="4"/>
  <c r="AF4" i="20" s="1"/>
  <c r="AA4" i="4"/>
  <c r="AA4" i="20" s="1"/>
  <c r="AR4" i="4"/>
  <c r="AR4" i="20" s="1"/>
  <c r="AX4" i="4"/>
  <c r="AX4" i="20" s="1"/>
  <c r="AS4" i="4"/>
  <c r="AS4" i="20" s="1"/>
  <c r="M4" i="4"/>
  <c r="M4" i="20" s="1"/>
  <c r="AW4" i="4"/>
  <c r="AW4" i="20" s="1"/>
  <c r="Q4" i="4"/>
  <c r="Q4" i="20" s="1"/>
  <c r="AH4" i="4"/>
  <c r="AH4" i="20" s="1"/>
  <c r="AN4" i="4"/>
  <c r="AN4" i="20" s="1"/>
  <c r="N4" i="4"/>
  <c r="N4" i="20" s="1"/>
  <c r="Y4" i="4"/>
  <c r="Y4" i="20" s="1"/>
  <c r="AZ4" i="4"/>
  <c r="AZ4" i="20" s="1"/>
  <c r="AU4" i="4"/>
  <c r="AU4" i="20" s="1"/>
  <c r="O4" i="4"/>
  <c r="O4" i="20" s="1"/>
  <c r="Z4" i="4"/>
  <c r="Z4" i="20" s="1"/>
  <c r="U4" i="4"/>
  <c r="U4" i="20" s="1"/>
  <c r="P4" i="4"/>
  <c r="P4" i="20" s="1"/>
  <c r="AL4" i="4"/>
  <c r="AL4" i="20" s="1"/>
  <c r="X4" i="4"/>
  <c r="X4" i="20" s="1"/>
  <c r="AY4" i="4"/>
  <c r="AY4" i="20" s="1"/>
  <c r="S4" i="4"/>
  <c r="S4" i="20" s="1"/>
  <c r="AJ4" i="4"/>
  <c r="AJ4" i="20" s="1"/>
  <c r="AQ4" i="4"/>
  <c r="AQ4" i="20" s="1"/>
  <c r="K4" i="4"/>
  <c r="K4" i="20" s="1"/>
  <c r="V4" i="4"/>
  <c r="V4" i="20" s="1"/>
  <c r="L4" i="4"/>
  <c r="L4" i="20" s="1"/>
  <c r="R4" i="4"/>
  <c r="R4" i="20" s="1"/>
  <c r="AC4" i="4"/>
  <c r="AC4" i="20" s="1"/>
  <c r="AB4" i="4"/>
  <c r="AB4" i="20" s="1"/>
  <c r="AM4" i="4"/>
  <c r="AM4" i="20" s="1"/>
  <c r="H4" i="4"/>
  <c r="H4" i="20" s="1"/>
  <c r="AT4" i="4"/>
  <c r="AT4" i="20" s="1"/>
  <c r="AO4" i="4"/>
  <c r="AO4" i="20" s="1"/>
  <c r="I4" i="4"/>
  <c r="I4" i="20" s="1"/>
  <c r="T4" i="4"/>
  <c r="T4" i="20" s="1"/>
  <c r="AE4" i="4"/>
  <c r="AE4" i="20" s="1"/>
  <c r="AK4" i="4"/>
  <c r="AK4" i="20" s="1"/>
  <c r="E4" i="4"/>
  <c r="E4" i="20" s="1"/>
  <c r="AV4" i="4"/>
  <c r="AV4" i="20" s="1"/>
  <c r="F4" i="4"/>
  <c r="F4" i="20" s="1"/>
  <c r="AG4" i="4"/>
  <c r="AG4" i="20" s="1"/>
  <c r="W4" i="4"/>
  <c r="W4" i="20" s="1"/>
  <c r="B4" i="4"/>
  <c r="G4" i="4"/>
  <c r="G4" i="20" s="1"/>
  <c r="AH12" i="4"/>
  <c r="AH12" i="20" s="1"/>
  <c r="B9" i="4"/>
  <c r="AH18" i="4"/>
  <c r="AH18" i="20" s="1"/>
  <c r="AH98" i="7"/>
  <c r="AJ80" i="1" s="1"/>
  <c r="AH90" i="7"/>
  <c r="AJ56" i="1" s="1"/>
  <c r="AH70" i="7"/>
  <c r="AJ73" i="1" s="1"/>
  <c r="AH54" i="7"/>
  <c r="AJ98" i="1" s="1"/>
  <c r="AH105" i="7"/>
  <c r="AJ106" i="1" s="1"/>
  <c r="AH99" i="7"/>
  <c r="AJ18" i="1" s="1"/>
  <c r="AH95" i="7"/>
  <c r="AJ8" i="1" s="1"/>
  <c r="AH91" i="7"/>
  <c r="AJ39" i="1" s="1"/>
  <c r="AH75" i="7"/>
  <c r="AJ86" i="1" s="1"/>
  <c r="AH71" i="7"/>
  <c r="AJ97" i="1" s="1"/>
  <c r="AH114" i="7"/>
  <c r="AJ122" i="1" s="1"/>
  <c r="AH92" i="7"/>
  <c r="AJ17" i="1" s="1"/>
  <c r="AH88" i="7"/>
  <c r="AJ6" i="1" s="1"/>
  <c r="AH68" i="7"/>
  <c r="AJ76" i="1" s="1"/>
  <c r="AH52" i="7"/>
  <c r="AJ92" i="1" s="1"/>
  <c r="AH40" i="7"/>
  <c r="AJ53" i="1" s="1"/>
  <c r="AH24" i="7"/>
  <c r="AJ87" i="1" s="1"/>
  <c r="AH22" i="7"/>
  <c r="AJ94" i="1" s="1"/>
  <c r="AH4" i="7"/>
  <c r="AJ5" i="1" s="1"/>
  <c r="AH81" i="7"/>
  <c r="AJ63" i="1" s="1"/>
  <c r="AH51" i="7"/>
  <c r="AJ34" i="1" s="1"/>
  <c r="AH34" i="7"/>
  <c r="AJ64" i="1" s="1"/>
  <c r="AH30" i="7"/>
  <c r="AJ16" i="1" s="1"/>
  <c r="AH14" i="7"/>
  <c r="AJ96" i="1" s="1"/>
  <c r="AH2" i="7"/>
  <c r="AH89" i="7"/>
  <c r="AJ100" i="1" s="1"/>
  <c r="AH42" i="7"/>
  <c r="AJ44" i="1" s="1"/>
  <c r="AH35" i="7"/>
  <c r="AJ22" i="1" s="1"/>
  <c r="AH11" i="7"/>
  <c r="AJ38" i="1" s="1"/>
  <c r="AK196" i="7"/>
  <c r="AM129" i="1" s="1"/>
  <c r="AK111" i="7"/>
  <c r="AM117" i="1" s="1"/>
  <c r="AK107" i="7"/>
  <c r="AM120" i="1" s="1"/>
  <c r="AK103" i="7"/>
  <c r="AM109" i="1" s="1"/>
  <c r="AK97" i="7"/>
  <c r="AM60" i="1" s="1"/>
  <c r="AK93" i="7"/>
  <c r="AM75" i="1" s="1"/>
  <c r="AK89" i="7"/>
  <c r="AM100" i="1" s="1"/>
  <c r="AK81" i="7"/>
  <c r="AM63" i="1" s="1"/>
  <c r="AK73" i="7"/>
  <c r="AM65" i="1" s="1"/>
  <c r="AK69" i="7"/>
  <c r="AM51" i="1" s="1"/>
  <c r="AK65" i="7"/>
  <c r="AM84" i="1" s="1"/>
  <c r="AK57" i="7"/>
  <c r="AM54" i="1" s="1"/>
  <c r="AK53" i="7"/>
  <c r="AM52" i="1" s="1"/>
  <c r="AK116" i="7"/>
  <c r="AM113" i="1" s="1"/>
  <c r="AK112" i="7"/>
  <c r="AM118" i="1" s="1"/>
  <c r="AK98" i="7"/>
  <c r="AM80" i="1" s="1"/>
  <c r="AK94" i="7"/>
  <c r="AM66" i="1" s="1"/>
  <c r="AK90" i="7"/>
  <c r="AM56" i="1" s="1"/>
  <c r="AK82" i="7"/>
  <c r="AM29" i="1" s="1"/>
  <c r="AK74" i="7"/>
  <c r="AM71" i="1" s="1"/>
  <c r="AK70" i="7"/>
  <c r="AM73" i="1" s="1"/>
  <c r="AK66" i="7"/>
  <c r="AM33" i="1" s="1"/>
  <c r="AK117" i="7"/>
  <c r="AM114" i="1" s="1"/>
  <c r="AK113" i="7"/>
  <c r="AM110" i="1" s="1"/>
  <c r="AK95" i="7"/>
  <c r="AM8" i="1" s="1"/>
  <c r="AK91" i="7"/>
  <c r="AM39" i="1" s="1"/>
  <c r="AK87" i="7"/>
  <c r="AM49" i="1" s="1"/>
  <c r="AK83" i="7"/>
  <c r="AM27" i="1" s="1"/>
  <c r="AK79" i="7"/>
  <c r="AM62" i="1" s="1"/>
  <c r="AK75" i="7"/>
  <c r="AM86" i="1" s="1"/>
  <c r="AK71" i="7"/>
  <c r="AM97" i="1" s="1"/>
  <c r="AK67" i="7"/>
  <c r="AM46" i="1" s="1"/>
  <c r="AK63" i="7"/>
  <c r="AM95" i="1" s="1"/>
  <c r="AK59" i="7"/>
  <c r="AM28" i="1" s="1"/>
  <c r="AK55" i="7"/>
  <c r="AM7" i="1" s="1"/>
  <c r="AK43" i="7"/>
  <c r="AM11" i="1" s="1"/>
  <c r="AK39" i="7"/>
  <c r="AM48" i="1" s="1"/>
  <c r="AK35" i="7"/>
  <c r="AM22" i="1" s="1"/>
  <c r="AK27" i="7"/>
  <c r="AM69" i="1" s="1"/>
  <c r="AK92" i="7"/>
  <c r="AM17" i="1" s="1"/>
  <c r="AK56" i="7"/>
  <c r="AM88" i="1" s="1"/>
  <c r="AK37" i="7"/>
  <c r="AM35" i="1" s="1"/>
  <c r="AK30" i="7"/>
  <c r="AM16" i="1" s="1"/>
  <c r="AK21" i="7"/>
  <c r="AM74" i="1" s="1"/>
  <c r="AK19" i="7"/>
  <c r="AM47" i="1" s="1"/>
  <c r="AK15" i="7"/>
  <c r="AM67" i="1" s="1"/>
  <c r="AK114" i="7"/>
  <c r="AM122" i="1" s="1"/>
  <c r="AK58" i="7"/>
  <c r="AM85" i="1" s="1"/>
  <c r="AK50" i="7"/>
  <c r="AM41" i="1" s="1"/>
  <c r="AK42" i="7"/>
  <c r="AM44" i="1" s="1"/>
  <c r="AK40" i="7"/>
  <c r="AM53" i="1" s="1"/>
  <c r="AK33" i="7"/>
  <c r="AM31" i="1" s="1"/>
  <c r="AK24" i="7"/>
  <c r="AM87" i="1" s="1"/>
  <c r="AK12" i="7"/>
  <c r="AM40" i="1" s="1"/>
  <c r="AK4" i="7"/>
  <c r="AM5" i="1" s="1"/>
  <c r="AK102" i="7"/>
  <c r="AM116" i="1" s="1"/>
  <c r="AK84" i="7"/>
  <c r="AM82" i="1" s="1"/>
  <c r="AK60" i="7"/>
  <c r="AM90" i="1" s="1"/>
  <c r="AK52" i="7"/>
  <c r="AM92" i="1" s="1"/>
  <c r="AK38" i="7"/>
  <c r="AM70" i="1" s="1"/>
  <c r="AK22" i="7"/>
  <c r="AM94" i="1" s="1"/>
  <c r="AK17" i="7"/>
  <c r="AM14" i="1" s="1"/>
  <c r="AK9" i="7"/>
  <c r="AM89" i="1" s="1"/>
  <c r="AK5" i="7"/>
  <c r="AM9" i="1" s="1"/>
  <c r="AK106" i="7"/>
  <c r="AM112" i="1" s="1"/>
  <c r="AK54" i="7"/>
  <c r="AM98" i="1" s="1"/>
  <c r="AK34" i="7"/>
  <c r="AM64" i="1" s="1"/>
  <c r="AK25" i="7"/>
  <c r="AM50" i="1" s="1"/>
  <c r="AK18" i="7"/>
  <c r="AM61" i="1" s="1"/>
  <c r="AK14" i="7"/>
  <c r="AM96" i="1" s="1"/>
  <c r="AK10" i="7"/>
  <c r="AM26" i="1" s="1"/>
  <c r="AK2" i="7"/>
  <c r="Z116" i="7"/>
  <c r="AB113" i="1" s="1"/>
  <c r="Z78" i="7"/>
  <c r="AB59" i="1" s="1"/>
  <c r="Z74" i="7"/>
  <c r="AB71" i="1" s="1"/>
  <c r="Z66" i="7"/>
  <c r="AB33" i="1" s="1"/>
  <c r="Z54" i="7"/>
  <c r="AB98" i="1" s="1"/>
  <c r="Z46" i="7"/>
  <c r="AB78" i="1" s="1"/>
  <c r="Z95" i="7"/>
  <c r="AB8" i="1" s="1"/>
  <c r="Z91" i="7"/>
  <c r="AB39" i="1" s="1"/>
  <c r="Z79" i="7"/>
  <c r="AB62" i="1" s="1"/>
  <c r="Z76" i="7"/>
  <c r="AB93" i="1" s="1"/>
  <c r="Z52" i="7"/>
  <c r="AB92" i="1" s="1"/>
  <c r="Z32" i="7"/>
  <c r="AB24" i="1" s="1"/>
  <c r="Z57" i="7"/>
  <c r="AB54" i="1" s="1"/>
  <c r="Z12" i="7"/>
  <c r="AB40" i="1" s="1"/>
  <c r="Z8" i="7"/>
  <c r="AB4" i="1" s="1"/>
  <c r="Z4" i="7"/>
  <c r="AB5" i="1" s="1"/>
  <c r="Z89" i="7"/>
  <c r="AB100" i="1" s="1"/>
  <c r="Z42" i="7"/>
  <c r="AB44" i="1" s="1"/>
  <c r="Z111" i="7"/>
  <c r="AB117" i="1" s="1"/>
  <c r="Z22" i="7"/>
  <c r="AB94" i="1" s="1"/>
  <c r="Z14" i="7"/>
  <c r="AB96" i="1" s="1"/>
  <c r="Z2" i="7"/>
  <c r="Z63" i="7"/>
  <c r="AB95" i="1" s="1"/>
  <c r="Z19" i="7"/>
  <c r="AB47" i="1" s="1"/>
  <c r="R99" i="1"/>
  <c r="AQ23" i="4"/>
  <c r="AQ23" i="20" s="1"/>
  <c r="AN32" i="4"/>
  <c r="AN32" i="20" s="1"/>
  <c r="AQ32" i="4"/>
  <c r="AQ32" i="20" s="1"/>
  <c r="K32" i="4"/>
  <c r="K32" i="20" s="1"/>
  <c r="AZ32" i="4"/>
  <c r="AZ32" i="20" s="1"/>
  <c r="L32" i="4"/>
  <c r="L32" i="20" s="1"/>
  <c r="AU32" i="4"/>
  <c r="AU32" i="20" s="1"/>
  <c r="O32" i="4"/>
  <c r="O32" i="20" s="1"/>
  <c r="AK32" i="4"/>
  <c r="AK32" i="20" s="1"/>
  <c r="E32" i="4"/>
  <c r="E32" i="20" s="1"/>
  <c r="AY32" i="4"/>
  <c r="AY32" i="20" s="1"/>
  <c r="AO32" i="4"/>
  <c r="AO32" i="20" s="1"/>
  <c r="I32" i="4"/>
  <c r="I32" i="20" s="1"/>
  <c r="X32" i="4"/>
  <c r="X32" i="20" s="1"/>
  <c r="AT32" i="4"/>
  <c r="AT32" i="20" s="1"/>
  <c r="AW32" i="4"/>
  <c r="AW32" i="20" s="1"/>
  <c r="Q32" i="4"/>
  <c r="Q32" i="20" s="1"/>
  <c r="AJ32" i="4"/>
  <c r="AJ32" i="20" s="1"/>
  <c r="AM32" i="4"/>
  <c r="AM32" i="20" s="1"/>
  <c r="G32" i="4"/>
  <c r="G32" i="20" s="1"/>
  <c r="AS32" i="4"/>
  <c r="AS32" i="20" s="1"/>
  <c r="M32" i="4"/>
  <c r="M32" i="20" s="1"/>
  <c r="AV32" i="4"/>
  <c r="AV32" i="20" s="1"/>
  <c r="S32" i="4"/>
  <c r="S32" i="20" s="1"/>
  <c r="H32" i="4"/>
  <c r="H32" i="20" s="1"/>
  <c r="AA32" i="4"/>
  <c r="AA32" i="20" s="1"/>
  <c r="AD32" i="4"/>
  <c r="AD32" i="20" s="1"/>
  <c r="T32" i="4"/>
  <c r="T32" i="20" s="1"/>
  <c r="AF32" i="4"/>
  <c r="AR32" i="4"/>
  <c r="AR32" i="20" s="1"/>
  <c r="AE32" i="4"/>
  <c r="AE32" i="20" s="1"/>
  <c r="U32" i="4"/>
  <c r="U32" i="20" s="1"/>
  <c r="N32" i="4"/>
  <c r="N32" i="20" s="1"/>
  <c r="AG32" i="4"/>
  <c r="AG32" i="20" s="1"/>
  <c r="D32" i="4"/>
  <c r="D32" i="20" s="1"/>
  <c r="W32" i="4"/>
  <c r="W32" i="20" s="1"/>
  <c r="AC32" i="4"/>
  <c r="AC32" i="20" s="1"/>
  <c r="P32" i="4"/>
  <c r="P32" i="20" s="1"/>
  <c r="AI32" i="4"/>
  <c r="AI32" i="20" s="1"/>
  <c r="C32" i="4"/>
  <c r="C32" i="20" s="1"/>
  <c r="Y32" i="4"/>
  <c r="Y32" i="20" s="1"/>
  <c r="AB32" i="4"/>
  <c r="AB32" i="20" s="1"/>
  <c r="N5" i="4"/>
  <c r="N5" i="20" s="1"/>
  <c r="AL47" i="4"/>
  <c r="AL47" i="20" s="1"/>
  <c r="N23" i="4"/>
  <c r="N23" i="20" s="1"/>
  <c r="B12" i="4"/>
  <c r="J32" i="4"/>
  <c r="J32" i="20" s="1"/>
  <c r="K47" i="4"/>
  <c r="K47" i="20" s="1"/>
  <c r="K31" i="4"/>
  <c r="K31" i="20" s="1"/>
  <c r="V48" i="4"/>
  <c r="V48" i="20" s="1"/>
  <c r="AL28" i="4"/>
  <c r="AL28" i="20" s="1"/>
  <c r="AQ41" i="4"/>
  <c r="AQ41" i="20" s="1"/>
  <c r="AD47" i="4"/>
  <c r="AD47" i="20" s="1"/>
  <c r="AX32" i="4"/>
  <c r="AX32" i="20" s="1"/>
  <c r="AH20" i="4"/>
  <c r="AH20" i="20" s="1"/>
  <c r="AH34" i="4"/>
  <c r="AE42" i="7" l="1"/>
  <c r="AG44" i="1" s="1"/>
  <c r="AN42" i="7"/>
  <c r="AP44" i="1" s="1"/>
  <c r="AE21" i="7"/>
  <c r="AG74" i="1" s="1"/>
  <c r="AE54" i="7"/>
  <c r="AG98" i="1" s="1"/>
  <c r="AE105" i="7"/>
  <c r="AG106" i="1" s="1"/>
  <c r="AR54" i="7"/>
  <c r="AT98" i="1" s="1"/>
  <c r="AR14" i="7"/>
  <c r="AT96" i="1" s="1"/>
  <c r="AR2" i="7"/>
  <c r="AT99" i="1" s="1"/>
  <c r="AR42" i="7"/>
  <c r="AT44" i="1" s="1"/>
  <c r="AE2" i="7"/>
  <c r="AG99" i="1" s="1"/>
  <c r="AE89" i="7"/>
  <c r="AG100" i="1" s="1"/>
  <c r="AE44" i="7"/>
  <c r="AG57" i="1" s="1"/>
  <c r="AE90" i="7"/>
  <c r="AG56" i="1" s="1"/>
  <c r="AE14" i="7"/>
  <c r="AG96" i="1" s="1"/>
  <c r="BD5" i="20"/>
  <c r="AM15" i="4"/>
  <c r="AM15" i="20" s="1"/>
  <c r="F45" i="4"/>
  <c r="F45" i="20" s="1"/>
  <c r="I45" i="4"/>
  <c r="I45" i="20" s="1"/>
  <c r="H45" i="4"/>
  <c r="H45" i="20" s="1"/>
  <c r="J45" i="4"/>
  <c r="J45" i="20" s="1"/>
  <c r="AN45" i="4"/>
  <c r="AN45" i="20" s="1"/>
  <c r="AS45" i="4"/>
  <c r="O45" i="4"/>
  <c r="O45" i="20" s="1"/>
  <c r="Q45" i="4"/>
  <c r="Q45" i="20" s="1"/>
  <c r="AX45" i="4"/>
  <c r="AX45" i="20" s="1"/>
  <c r="AE45" i="4"/>
  <c r="AE45" i="20" s="1"/>
  <c r="Y45" i="4"/>
  <c r="Y45" i="20" s="1"/>
  <c r="M45" i="4"/>
  <c r="M45" i="20" s="1"/>
  <c r="R45" i="4"/>
  <c r="R45" i="20" s="1"/>
  <c r="AP45" i="4"/>
  <c r="AP45" i="20" s="1"/>
  <c r="AO45" i="4"/>
  <c r="AO45" i="20" s="1"/>
  <c r="AD45" i="4"/>
  <c r="AD45" i="20" s="1"/>
  <c r="X45" i="4"/>
  <c r="X45" i="20" s="1"/>
  <c r="AB45" i="4"/>
  <c r="AB45" i="20" s="1"/>
  <c r="AF45" i="4"/>
  <c r="AF45" i="20" s="1"/>
  <c r="AM45" i="4"/>
  <c r="AM45" i="20" s="1"/>
  <c r="AK45" i="4"/>
  <c r="AK45" i="20" s="1"/>
  <c r="AW45" i="4"/>
  <c r="AW45" i="20" s="1"/>
  <c r="AZ45" i="4"/>
  <c r="AZ45" i="20" s="1"/>
  <c r="Z45" i="4"/>
  <c r="Z45" i="20" s="1"/>
  <c r="C45" i="4"/>
  <c r="C45" i="20" s="1"/>
  <c r="V45" i="4"/>
  <c r="V45" i="20" s="1"/>
  <c r="S45" i="4"/>
  <c r="S45" i="20" s="1"/>
  <c r="AH45" i="4"/>
  <c r="AH45" i="20" s="1"/>
  <c r="G45" i="4"/>
  <c r="G45" i="20" s="1"/>
  <c r="AI45" i="4"/>
  <c r="AI45" i="20" s="1"/>
  <c r="AC45" i="4"/>
  <c r="AC45" i="20" s="1"/>
  <c r="P45" i="4"/>
  <c r="P45" i="20" s="1"/>
  <c r="AL45" i="4"/>
  <c r="AL45" i="20" s="1"/>
  <c r="W45" i="4"/>
  <c r="W45" i="20" s="1"/>
  <c r="AY45" i="4"/>
  <c r="AY45" i="20" s="1"/>
  <c r="K45" i="4"/>
  <c r="K45" i="20" s="1"/>
  <c r="T45" i="4"/>
  <c r="T45" i="20" s="1"/>
  <c r="L45" i="4"/>
  <c r="L45" i="20" s="1"/>
  <c r="D45" i="4"/>
  <c r="D45" i="20" s="1"/>
  <c r="B45" i="4"/>
  <c r="AR45" i="4"/>
  <c r="AR45" i="20" s="1"/>
  <c r="AA45" i="4"/>
  <c r="AA45" i="20" s="1"/>
  <c r="AU45" i="4"/>
  <c r="AU45" i="20" s="1"/>
  <c r="AG45" i="4"/>
  <c r="AG45" i="20" s="1"/>
  <c r="AT45" i="4"/>
  <c r="AT45" i="20" s="1"/>
  <c r="U45" i="4"/>
  <c r="U45" i="20" s="1"/>
  <c r="N45" i="4"/>
  <c r="N45" i="20" s="1"/>
  <c r="E45" i="4"/>
  <c r="E45" i="20" s="1"/>
  <c r="AQ45" i="4"/>
  <c r="AQ45" i="20" s="1"/>
  <c r="AV45" i="4"/>
  <c r="AV45" i="20" s="1"/>
  <c r="AJ45" i="4"/>
  <c r="AJ45" i="20" s="1"/>
  <c r="AK14" i="4"/>
  <c r="AK14" i="20" s="1"/>
  <c r="AI14" i="4"/>
  <c r="AI14" i="20" s="1"/>
  <c r="G14" i="4"/>
  <c r="G14" i="20" s="1"/>
  <c r="R14" i="4"/>
  <c r="R14" i="20" s="1"/>
  <c r="D14" i="4"/>
  <c r="D14" i="20" s="1"/>
  <c r="I14" i="4"/>
  <c r="I14" i="20" s="1"/>
  <c r="AM14" i="4"/>
  <c r="AM14" i="20" s="1"/>
  <c r="AX14" i="4"/>
  <c r="AX14" i="20" s="1"/>
  <c r="AL14" i="4"/>
  <c r="AL14" i="20" s="1"/>
  <c r="F14" i="4"/>
  <c r="F14" i="20" s="1"/>
  <c r="AE14" i="4"/>
  <c r="AE14" i="20" s="1"/>
  <c r="AJ14" i="4"/>
  <c r="AJ14" i="20" s="1"/>
  <c r="AO14" i="4"/>
  <c r="AO14" i="20" s="1"/>
  <c r="E14" i="4"/>
  <c r="E14" i="20" s="1"/>
  <c r="C14" i="4"/>
  <c r="C14" i="20" s="1"/>
  <c r="AA14" i="4"/>
  <c r="AA14" i="20" s="1"/>
  <c r="AG14" i="4"/>
  <c r="AG14" i="20" s="1"/>
  <c r="N14" i="4"/>
  <c r="AH14" i="4"/>
  <c r="AH14" i="20" s="1"/>
  <c r="AV14" i="4"/>
  <c r="AV14" i="20" s="1"/>
  <c r="V14" i="4"/>
  <c r="V14" i="20" s="1"/>
  <c r="X14" i="4"/>
  <c r="X14" i="20" s="1"/>
  <c r="AB14" i="4"/>
  <c r="AB14" i="20" s="1"/>
  <c r="M14" i="4"/>
  <c r="M14" i="20" s="1"/>
  <c r="Z14" i="4"/>
  <c r="Z14" i="20" s="1"/>
  <c r="AY14" i="4"/>
  <c r="AY14" i="20" s="1"/>
  <c r="Y14" i="4"/>
  <c r="Y14" i="20" s="1"/>
  <c r="AS14" i="4"/>
  <c r="AS14" i="20" s="1"/>
  <c r="T14" i="4"/>
  <c r="T14" i="20" s="1"/>
  <c r="K14" i="4"/>
  <c r="K14" i="20" s="1"/>
  <c r="AF14" i="4"/>
  <c r="AF14" i="20" s="1"/>
  <c r="Q14" i="4"/>
  <c r="Q14" i="20" s="1"/>
  <c r="AN14" i="4"/>
  <c r="AN14" i="20" s="1"/>
  <c r="AR14" i="4"/>
  <c r="AR14" i="20" s="1"/>
  <c r="P14" i="4"/>
  <c r="P14" i="20" s="1"/>
  <c r="U14" i="4"/>
  <c r="U14" i="20" s="1"/>
  <c r="S14" i="4"/>
  <c r="S14" i="20" s="1"/>
  <c r="AZ14" i="4"/>
  <c r="AZ14" i="20" s="1"/>
  <c r="AQ14" i="4"/>
  <c r="AQ14" i="20" s="1"/>
  <c r="AW14" i="4"/>
  <c r="AW14" i="20" s="1"/>
  <c r="AD14" i="4"/>
  <c r="AD14" i="20" s="1"/>
  <c r="W14" i="4"/>
  <c r="W14" i="20" s="1"/>
  <c r="L14" i="4"/>
  <c r="L14" i="20" s="1"/>
  <c r="J14" i="4"/>
  <c r="J14" i="20" s="1"/>
  <c r="AP14" i="4"/>
  <c r="AP14" i="20" s="1"/>
  <c r="H14" i="4"/>
  <c r="H14" i="20" s="1"/>
  <c r="AT14" i="4"/>
  <c r="AT14" i="20" s="1"/>
  <c r="B26" i="4"/>
  <c r="AH26" i="4"/>
  <c r="AH26" i="20" s="1"/>
  <c r="AL26" i="4"/>
  <c r="AL26" i="20" s="1"/>
  <c r="AX26" i="4"/>
  <c r="AX26" i="20" s="1"/>
  <c r="AP26" i="4"/>
  <c r="AP26" i="20" s="1"/>
  <c r="R26" i="4"/>
  <c r="R26" i="20" s="1"/>
  <c r="F26" i="4"/>
  <c r="F26" i="20" s="1"/>
  <c r="O26" i="4"/>
  <c r="O26" i="20" s="1"/>
  <c r="AU26" i="4"/>
  <c r="AU26" i="20" s="1"/>
  <c r="J26" i="4"/>
  <c r="J26" i="20" s="1"/>
  <c r="F29" i="4"/>
  <c r="F29" i="20" s="1"/>
  <c r="AM29" i="4"/>
  <c r="AM29" i="20" s="1"/>
  <c r="J29" i="4"/>
  <c r="J29" i="20" s="1"/>
  <c r="AO29" i="4"/>
  <c r="AO29" i="20" s="1"/>
  <c r="M29" i="4"/>
  <c r="M29" i="20" s="1"/>
  <c r="AN29" i="4"/>
  <c r="AN29" i="20" s="1"/>
  <c r="B29" i="4"/>
  <c r="H29" i="4"/>
  <c r="H29" i="20" s="1"/>
  <c r="Q29" i="4"/>
  <c r="Q29" i="20" s="1"/>
  <c r="AT29" i="4"/>
  <c r="AT29" i="20" s="1"/>
  <c r="AB29" i="4"/>
  <c r="AB29" i="20" s="1"/>
  <c r="AP29" i="4"/>
  <c r="AP29" i="20" s="1"/>
  <c r="X29" i="4"/>
  <c r="X29" i="20" s="1"/>
  <c r="AF29" i="4"/>
  <c r="AF29" i="20" s="1"/>
  <c r="AS29" i="4"/>
  <c r="AS29" i="20" s="1"/>
  <c r="N29" i="4"/>
  <c r="N29" i="20" s="1"/>
  <c r="Z29" i="4"/>
  <c r="Z29" i="20" s="1"/>
  <c r="AH29" i="4"/>
  <c r="AH29" i="20" s="1"/>
  <c r="AA29" i="4"/>
  <c r="AA29" i="20" s="1"/>
  <c r="I29" i="4"/>
  <c r="I29" i="20" s="1"/>
  <c r="Y29" i="4"/>
  <c r="Y29" i="20" s="1"/>
  <c r="AK29" i="4"/>
  <c r="AK29" i="20" s="1"/>
  <c r="AQ29" i="4"/>
  <c r="AQ29" i="20" s="1"/>
  <c r="AW29" i="4"/>
  <c r="AW29" i="20" s="1"/>
  <c r="AE29" i="4"/>
  <c r="AE29" i="20" s="1"/>
  <c r="O29" i="4"/>
  <c r="O29" i="20" s="1"/>
  <c r="AZ29" i="4"/>
  <c r="AZ29" i="20" s="1"/>
  <c r="G29" i="4"/>
  <c r="G29" i="20" s="1"/>
  <c r="AC29" i="4"/>
  <c r="P29" i="4"/>
  <c r="P29" i="20" s="1"/>
  <c r="S29" i="4"/>
  <c r="S29" i="20" s="1"/>
  <c r="W29" i="4"/>
  <c r="W29" i="20" s="1"/>
  <c r="D29" i="4"/>
  <c r="D29" i="20" s="1"/>
  <c r="AI29" i="4"/>
  <c r="AI29" i="20" s="1"/>
  <c r="AD29" i="4"/>
  <c r="AD29" i="20" s="1"/>
  <c r="L29" i="4"/>
  <c r="L29" i="20" s="1"/>
  <c r="C29" i="4"/>
  <c r="C29" i="20" s="1"/>
  <c r="R29" i="4"/>
  <c r="R29" i="20" s="1"/>
  <c r="U29" i="4"/>
  <c r="U29" i="20" s="1"/>
  <c r="AL29" i="4"/>
  <c r="AL29" i="20" s="1"/>
  <c r="T29" i="4"/>
  <c r="T29" i="20" s="1"/>
  <c r="E29" i="4"/>
  <c r="E29" i="20" s="1"/>
  <c r="AY29" i="4"/>
  <c r="AY29" i="20" s="1"/>
  <c r="AX29" i="4"/>
  <c r="AX29" i="20" s="1"/>
  <c r="AU29" i="4"/>
  <c r="AU29" i="20" s="1"/>
  <c r="AV29" i="4"/>
  <c r="AV29" i="20" s="1"/>
  <c r="V29" i="4"/>
  <c r="V29" i="20" s="1"/>
  <c r="AR29" i="4"/>
  <c r="AR29" i="20" s="1"/>
  <c r="AG29" i="4"/>
  <c r="AG29" i="20" s="1"/>
  <c r="AJ29" i="4"/>
  <c r="AJ29" i="20" s="1"/>
  <c r="K29" i="4"/>
  <c r="K29" i="20" s="1"/>
  <c r="AU24" i="4"/>
  <c r="AU24" i="20" s="1"/>
  <c r="H24" i="4"/>
  <c r="H24" i="20" s="1"/>
  <c r="AE24" i="4"/>
  <c r="AE24" i="20" s="1"/>
  <c r="Y24" i="4"/>
  <c r="Y24" i="20" s="1"/>
  <c r="O24" i="4"/>
  <c r="O24" i="20" s="1"/>
  <c r="AO24" i="4"/>
  <c r="AO24" i="20" s="1"/>
  <c r="R24" i="4"/>
  <c r="R24" i="20" s="1"/>
  <c r="B24" i="4"/>
  <c r="M24" i="4"/>
  <c r="M24" i="20" s="1"/>
  <c r="AJ24" i="4"/>
  <c r="AJ24" i="20" s="1"/>
  <c r="N24" i="4"/>
  <c r="N24" i="20" s="1"/>
  <c r="AS24" i="4"/>
  <c r="AS24" i="20" s="1"/>
  <c r="AP24" i="4"/>
  <c r="AP24" i="20" s="1"/>
  <c r="Q24" i="4"/>
  <c r="Q24" i="20" s="1"/>
  <c r="X24" i="4"/>
  <c r="I24" i="4"/>
  <c r="I24" i="20" s="1"/>
  <c r="P24" i="4"/>
  <c r="P24" i="20" s="1"/>
  <c r="W24" i="4"/>
  <c r="W24" i="20" s="1"/>
  <c r="AW24" i="4"/>
  <c r="AW24" i="20" s="1"/>
  <c r="K24" i="4"/>
  <c r="K24" i="20" s="1"/>
  <c r="AM24" i="4"/>
  <c r="AM24" i="20" s="1"/>
  <c r="AB24" i="4"/>
  <c r="AB24" i="20" s="1"/>
  <c r="AK24" i="4"/>
  <c r="AK24" i="20" s="1"/>
  <c r="F24" i="4"/>
  <c r="F24" i="20" s="1"/>
  <c r="S24" i="4"/>
  <c r="S24" i="20" s="1"/>
  <c r="AF24" i="4"/>
  <c r="AF24" i="20" s="1"/>
  <c r="AX24" i="4"/>
  <c r="AX24" i="20" s="1"/>
  <c r="AR24" i="4"/>
  <c r="AR24" i="20" s="1"/>
  <c r="AY24" i="4"/>
  <c r="AY24" i="20" s="1"/>
  <c r="AZ24" i="4"/>
  <c r="AZ24" i="20" s="1"/>
  <c r="V24" i="4"/>
  <c r="V24" i="20" s="1"/>
  <c r="AC24" i="4"/>
  <c r="AC24" i="20" s="1"/>
  <c r="J24" i="4"/>
  <c r="J24" i="20" s="1"/>
  <c r="G24" i="4"/>
  <c r="G24" i="20" s="1"/>
  <c r="AD24" i="4"/>
  <c r="AD24" i="20" s="1"/>
  <c r="AN24" i="4"/>
  <c r="AN24" i="20" s="1"/>
  <c r="AH24" i="4"/>
  <c r="AH24" i="20" s="1"/>
  <c r="C24" i="4"/>
  <c r="C24" i="20" s="1"/>
  <c r="T24" i="4"/>
  <c r="T24" i="20" s="1"/>
  <c r="AA24" i="4"/>
  <c r="AA24" i="20" s="1"/>
  <c r="AG24" i="4"/>
  <c r="AG24" i="20" s="1"/>
  <c r="AL24" i="4"/>
  <c r="AL24" i="20" s="1"/>
  <c r="AI24" i="4"/>
  <c r="AI24" i="20" s="1"/>
  <c r="Z24" i="4"/>
  <c r="Z24" i="20" s="1"/>
  <c r="E24" i="4"/>
  <c r="E24" i="20" s="1"/>
  <c r="AV24" i="4"/>
  <c r="AV24" i="20" s="1"/>
  <c r="D24" i="4"/>
  <c r="D24" i="20" s="1"/>
  <c r="U24" i="4"/>
  <c r="U24" i="20" s="1"/>
  <c r="L24" i="4"/>
  <c r="L24" i="20" s="1"/>
  <c r="AQ24" i="4"/>
  <c r="AQ24" i="20" s="1"/>
  <c r="AT24" i="4"/>
  <c r="AT24" i="20" s="1"/>
  <c r="G11" i="4"/>
  <c r="G11" i="20" s="1"/>
  <c r="AO11" i="4"/>
  <c r="AO11" i="20" s="1"/>
  <c r="T11" i="4"/>
  <c r="T11" i="20" s="1"/>
  <c r="AZ11" i="4"/>
  <c r="AZ11" i="20" s="1"/>
  <c r="D11" i="4"/>
  <c r="D11" i="20" s="1"/>
  <c r="AA11" i="4"/>
  <c r="AA11" i="20" s="1"/>
  <c r="AJ11" i="4"/>
  <c r="AJ11" i="20" s="1"/>
  <c r="H11" i="4"/>
  <c r="H11" i="20" s="1"/>
  <c r="U11" i="4"/>
  <c r="U11" i="20" s="1"/>
  <c r="AU11" i="4"/>
  <c r="AU11" i="20" s="1"/>
  <c r="AN11" i="4"/>
  <c r="AN11" i="20" s="1"/>
  <c r="AG11" i="4"/>
  <c r="AG11" i="20" s="1"/>
  <c r="L11" i="4"/>
  <c r="L11" i="20" s="1"/>
  <c r="AT11" i="4"/>
  <c r="AT11" i="20" s="1"/>
  <c r="AI11" i="4"/>
  <c r="AI11" i="20" s="1"/>
  <c r="Z11" i="4"/>
  <c r="Z11" i="20" s="1"/>
  <c r="AR11" i="4"/>
  <c r="AR11" i="20" s="1"/>
  <c r="C11" i="4"/>
  <c r="C11" i="20" s="1"/>
  <c r="AX11" i="4"/>
  <c r="AX11" i="20" s="1"/>
  <c r="F11" i="4"/>
  <c r="F11" i="20" s="1"/>
  <c r="AP11" i="4"/>
  <c r="AP11" i="20" s="1"/>
  <c r="X11" i="4"/>
  <c r="X11" i="20" s="1"/>
  <c r="AE11" i="4"/>
  <c r="AE11" i="20" s="1"/>
  <c r="S11" i="4"/>
  <c r="S11" i="20" s="1"/>
  <c r="Y11" i="4"/>
  <c r="Y11" i="20" s="1"/>
  <c r="AQ11" i="4"/>
  <c r="AQ11" i="20" s="1"/>
  <c r="I11" i="4"/>
  <c r="I11" i="20" s="1"/>
  <c r="AF11" i="4"/>
  <c r="AF11" i="20" s="1"/>
  <c r="AW11" i="4"/>
  <c r="AW11" i="20" s="1"/>
  <c r="V11" i="4"/>
  <c r="V11" i="20" s="1"/>
  <c r="AC11" i="4"/>
  <c r="AC11" i="20" s="1"/>
  <c r="W11" i="4"/>
  <c r="W11" i="20" s="1"/>
  <c r="AY11" i="4"/>
  <c r="AY11" i="20" s="1"/>
  <c r="K11" i="4"/>
  <c r="E11" i="4"/>
  <c r="E11" i="20" s="1"/>
  <c r="AB11" i="4"/>
  <c r="AB11" i="20" s="1"/>
  <c r="N11" i="4"/>
  <c r="N11" i="20" s="1"/>
  <c r="B11" i="4"/>
  <c r="AS11" i="4"/>
  <c r="AS11" i="20" s="1"/>
  <c r="O11" i="4"/>
  <c r="O11" i="20" s="1"/>
  <c r="AD11" i="4"/>
  <c r="AD11" i="20" s="1"/>
  <c r="M11" i="4"/>
  <c r="M11" i="20" s="1"/>
  <c r="AK11" i="4"/>
  <c r="AK11" i="20" s="1"/>
  <c r="P11" i="4"/>
  <c r="P11" i="20" s="1"/>
  <c r="R11" i="4"/>
  <c r="R11" i="20" s="1"/>
  <c r="Q11" i="4"/>
  <c r="Q11" i="20" s="1"/>
  <c r="AH11" i="4"/>
  <c r="AH11" i="20" s="1"/>
  <c r="AV11" i="4"/>
  <c r="AV11" i="20" s="1"/>
  <c r="AM11" i="4"/>
  <c r="AM11" i="20" s="1"/>
  <c r="AL11" i="4"/>
  <c r="AL11" i="20" s="1"/>
  <c r="J11" i="4"/>
  <c r="J11" i="20" s="1"/>
  <c r="AZ33" i="4"/>
  <c r="AZ33" i="20" s="1"/>
  <c r="M33" i="4"/>
  <c r="M33" i="20" s="1"/>
  <c r="V33" i="4"/>
  <c r="V33" i="20" s="1"/>
  <c r="H33" i="4"/>
  <c r="H33" i="20" s="1"/>
  <c r="Y33" i="4"/>
  <c r="Y33" i="20" s="1"/>
  <c r="G33" i="4"/>
  <c r="G33" i="20" s="1"/>
  <c r="AB33" i="4"/>
  <c r="AB33" i="20" s="1"/>
  <c r="B33" i="4"/>
  <c r="D33" i="4"/>
  <c r="D33" i="20" s="1"/>
  <c r="AS33" i="4"/>
  <c r="AS33" i="20" s="1"/>
  <c r="AT33" i="4"/>
  <c r="AT33" i="20" s="1"/>
  <c r="AI33" i="4"/>
  <c r="AI33" i="20" s="1"/>
  <c r="AX33" i="4"/>
  <c r="AX33" i="20" s="1"/>
  <c r="Z33" i="4"/>
  <c r="Z33" i="20" s="1"/>
  <c r="AU33" i="4"/>
  <c r="AU33" i="20" s="1"/>
  <c r="P33" i="4"/>
  <c r="P33" i="20" s="1"/>
  <c r="E33" i="4"/>
  <c r="E33" i="20" s="1"/>
  <c r="AN33" i="4"/>
  <c r="AN33" i="20" s="1"/>
  <c r="Q33" i="4"/>
  <c r="Q33" i="20" s="1"/>
  <c r="AY33" i="4"/>
  <c r="AY33" i="20" s="1"/>
  <c r="AL33" i="4"/>
  <c r="AL33" i="20" s="1"/>
  <c r="AP33" i="4"/>
  <c r="AP33" i="20" s="1"/>
  <c r="AR33" i="4"/>
  <c r="AR33" i="20" s="1"/>
  <c r="N33" i="4"/>
  <c r="N33" i="20" s="1"/>
  <c r="I33" i="4"/>
  <c r="I33" i="20" s="1"/>
  <c r="AV33" i="4"/>
  <c r="AV33" i="20" s="1"/>
  <c r="AG33" i="4"/>
  <c r="K33" i="4"/>
  <c r="K33" i="20" s="1"/>
  <c r="T33" i="4"/>
  <c r="T33" i="20" s="1"/>
  <c r="F33" i="4"/>
  <c r="F33" i="20" s="1"/>
  <c r="AO33" i="4"/>
  <c r="AO33" i="20" s="1"/>
  <c r="J33" i="4"/>
  <c r="J33" i="20" s="1"/>
  <c r="AC33" i="4"/>
  <c r="AC33" i="20" s="1"/>
  <c r="C33" i="4"/>
  <c r="C33" i="20" s="1"/>
  <c r="AH33" i="4"/>
  <c r="AH33" i="20" s="1"/>
  <c r="W33" i="4"/>
  <c r="W33" i="20" s="1"/>
  <c r="AA33" i="4"/>
  <c r="AA33" i="20" s="1"/>
  <c r="AW33" i="4"/>
  <c r="AW33" i="20" s="1"/>
  <c r="R33" i="4"/>
  <c r="R33" i="20" s="1"/>
  <c r="AE33" i="4"/>
  <c r="AE33" i="20" s="1"/>
  <c r="AJ33" i="4"/>
  <c r="AJ33" i="20" s="1"/>
  <c r="AK33" i="4"/>
  <c r="AK33" i="20" s="1"/>
  <c r="AD33" i="4"/>
  <c r="AD33" i="20" s="1"/>
  <c r="O33" i="4"/>
  <c r="O33" i="20" s="1"/>
  <c r="S33" i="4"/>
  <c r="S33" i="20" s="1"/>
  <c r="AF33" i="4"/>
  <c r="AF33" i="20" s="1"/>
  <c r="U33" i="4"/>
  <c r="U33" i="20" s="1"/>
  <c r="AQ33" i="4"/>
  <c r="AQ33" i="20" s="1"/>
  <c r="X33" i="4"/>
  <c r="X33" i="20" s="1"/>
  <c r="AM33" i="4"/>
  <c r="AM33" i="20" s="1"/>
  <c r="L33" i="4"/>
  <c r="L33" i="20" s="1"/>
  <c r="J38" i="4"/>
  <c r="J38" i="20" s="1"/>
  <c r="AL38" i="4"/>
  <c r="AH38" i="4"/>
  <c r="AH38" i="20" s="1"/>
  <c r="AP38" i="4"/>
  <c r="AP38" i="20" s="1"/>
  <c r="V38" i="4"/>
  <c r="V38" i="20" s="1"/>
  <c r="AT31" i="4"/>
  <c r="AT31" i="20" s="1"/>
  <c r="V31" i="4"/>
  <c r="V31" i="20" s="1"/>
  <c r="W31" i="4"/>
  <c r="W31" i="20" s="1"/>
  <c r="J42" i="4"/>
  <c r="R42" i="4"/>
  <c r="B42" i="4"/>
  <c r="Z42" i="4"/>
  <c r="F42" i="4"/>
  <c r="O42" i="4"/>
  <c r="V42" i="4"/>
  <c r="AU42" i="4"/>
  <c r="Y7" i="4"/>
  <c r="Y7" i="20" s="1"/>
  <c r="AV7" i="4"/>
  <c r="AV7" i="20" s="1"/>
  <c r="AF7" i="4"/>
  <c r="AF7" i="20" s="1"/>
  <c r="AG7" i="4"/>
  <c r="AG7" i="20" s="1"/>
  <c r="AR7" i="4"/>
  <c r="AR7" i="20" s="1"/>
  <c r="AC7" i="4"/>
  <c r="AC7" i="20" s="1"/>
  <c r="AP7" i="4"/>
  <c r="AP7" i="20" s="1"/>
  <c r="AN7" i="4"/>
  <c r="AN7" i="20" s="1"/>
  <c r="AJ7" i="4"/>
  <c r="AJ7" i="20" s="1"/>
  <c r="L7" i="4"/>
  <c r="L7" i="20" s="1"/>
  <c r="AO7" i="4"/>
  <c r="AO7" i="20" s="1"/>
  <c r="I7" i="4"/>
  <c r="I7" i="20" s="1"/>
  <c r="H7" i="4"/>
  <c r="H7" i="20" s="1"/>
  <c r="D7" i="4"/>
  <c r="D7" i="20" s="1"/>
  <c r="AK7" i="4"/>
  <c r="AK7" i="20" s="1"/>
  <c r="X7" i="4"/>
  <c r="X7" i="20" s="1"/>
  <c r="N7" i="4"/>
  <c r="N7" i="20" s="1"/>
  <c r="W7" i="4"/>
  <c r="W7" i="20" s="1"/>
  <c r="AQ7" i="4"/>
  <c r="AQ7" i="20" s="1"/>
  <c r="AX7" i="4"/>
  <c r="AX7" i="20" s="1"/>
  <c r="P7" i="4"/>
  <c r="P7" i="20" s="1"/>
  <c r="AB7" i="4"/>
  <c r="AB7" i="20" s="1"/>
  <c r="C7" i="4"/>
  <c r="C7" i="20" s="1"/>
  <c r="AS7" i="4"/>
  <c r="AS7" i="20" s="1"/>
  <c r="E7" i="4"/>
  <c r="E7" i="20" s="1"/>
  <c r="F7" i="4"/>
  <c r="F7" i="20" s="1"/>
  <c r="AD7" i="4"/>
  <c r="AD7" i="20" s="1"/>
  <c r="Q7" i="4"/>
  <c r="Q7" i="20" s="1"/>
  <c r="AT7" i="4"/>
  <c r="AT7" i="20" s="1"/>
  <c r="AE7" i="4"/>
  <c r="AE7" i="20" s="1"/>
  <c r="AI7" i="4"/>
  <c r="AI7" i="20" s="1"/>
  <c r="O7" i="4"/>
  <c r="O7" i="20" s="1"/>
  <c r="S7" i="4"/>
  <c r="S7" i="20" s="1"/>
  <c r="AZ7" i="4"/>
  <c r="AZ7" i="20" s="1"/>
  <c r="R7" i="4"/>
  <c r="R7" i="20" s="1"/>
  <c r="G7" i="4"/>
  <c r="M7" i="4"/>
  <c r="M7" i="20" s="1"/>
  <c r="K7" i="4"/>
  <c r="K7" i="20" s="1"/>
  <c r="AH7" i="4"/>
  <c r="AH7" i="20" s="1"/>
  <c r="AM7" i="4"/>
  <c r="AM7" i="20" s="1"/>
  <c r="AW7" i="4"/>
  <c r="AW7" i="20" s="1"/>
  <c r="B7" i="4"/>
  <c r="AY7" i="4"/>
  <c r="AY7" i="20" s="1"/>
  <c r="U7" i="4"/>
  <c r="U7" i="20" s="1"/>
  <c r="V7" i="4"/>
  <c r="V7" i="20" s="1"/>
  <c r="AL7" i="4"/>
  <c r="AL7" i="20" s="1"/>
  <c r="Z7" i="4"/>
  <c r="Z7" i="20" s="1"/>
  <c r="AA7" i="4"/>
  <c r="AA7" i="20" s="1"/>
  <c r="T7" i="4"/>
  <c r="T7" i="20" s="1"/>
  <c r="J7" i="4"/>
  <c r="J7" i="20" s="1"/>
  <c r="AU7" i="4"/>
  <c r="AU7" i="20" s="1"/>
  <c r="AA15" i="4"/>
  <c r="AA15" i="20" s="1"/>
  <c r="K15" i="4"/>
  <c r="K15" i="20" s="1"/>
  <c r="S15" i="4"/>
  <c r="S15" i="20" s="1"/>
  <c r="F15" i="4"/>
  <c r="F15" i="20" s="1"/>
  <c r="AD15" i="4"/>
  <c r="AD15" i="20" s="1"/>
  <c r="C15" i="4"/>
  <c r="C15" i="20" s="1"/>
  <c r="AE15" i="4"/>
  <c r="AE15" i="20" s="1"/>
  <c r="AY15" i="4"/>
  <c r="AY15" i="20" s="1"/>
  <c r="V15" i="4"/>
  <c r="V15" i="20" s="1"/>
  <c r="AI15" i="4"/>
  <c r="AI15" i="20" s="1"/>
  <c r="G15" i="4"/>
  <c r="G15" i="20" s="1"/>
  <c r="B15" i="4"/>
  <c r="AT15" i="4"/>
  <c r="AT15" i="20" s="1"/>
  <c r="AQ15" i="4"/>
  <c r="AQ15" i="20" s="1"/>
  <c r="N15" i="4"/>
  <c r="N15" i="20" s="1"/>
  <c r="C25" i="4"/>
  <c r="C25" i="20" s="1"/>
  <c r="N25" i="4"/>
  <c r="N25" i="20" s="1"/>
  <c r="AI25" i="4"/>
  <c r="AI25" i="20" s="1"/>
  <c r="AA25" i="4"/>
  <c r="AA25" i="20" s="1"/>
  <c r="AL25" i="4"/>
  <c r="AL25" i="20" s="1"/>
  <c r="AQ25" i="4"/>
  <c r="AQ25" i="20" s="1"/>
  <c r="AY25" i="4"/>
  <c r="AY25" i="20" s="1"/>
  <c r="K25" i="4"/>
  <c r="K25" i="20" s="1"/>
  <c r="Z25" i="4"/>
  <c r="Z25" i="20" s="1"/>
  <c r="J25" i="4"/>
  <c r="J25" i="20" s="1"/>
  <c r="AD25" i="4"/>
  <c r="AD25" i="20" s="1"/>
  <c r="Z28" i="4"/>
  <c r="Z28" i="20" s="1"/>
  <c r="F28" i="4"/>
  <c r="F28" i="20" s="1"/>
  <c r="B28" i="4"/>
  <c r="R28" i="4"/>
  <c r="R28" i="20" s="1"/>
  <c r="V28" i="4"/>
  <c r="V28" i="20" s="1"/>
  <c r="J28" i="4"/>
  <c r="J28" i="20" s="1"/>
  <c r="AH40" i="4"/>
  <c r="AH40" i="20" s="1"/>
  <c r="AL40" i="4"/>
  <c r="AL40" i="20" s="1"/>
  <c r="B40" i="4"/>
  <c r="Z40" i="4"/>
  <c r="Z40" i="20" s="1"/>
  <c r="V40" i="4"/>
  <c r="V40" i="20" s="1"/>
  <c r="J40" i="4"/>
  <c r="J40" i="20" s="1"/>
  <c r="V12" i="4"/>
  <c r="V12" i="20" s="1"/>
  <c r="R12" i="4"/>
  <c r="R12" i="20" s="1"/>
  <c r="J12" i="4"/>
  <c r="J12" i="20" s="1"/>
  <c r="AR46" i="4"/>
  <c r="AR46" i="20" s="1"/>
  <c r="H46" i="4"/>
  <c r="H46" i="20" s="1"/>
  <c r="AQ46" i="4"/>
  <c r="AQ46" i="20" s="1"/>
  <c r="T46" i="4"/>
  <c r="T46" i="20" s="1"/>
  <c r="Y46" i="4"/>
  <c r="Y46" i="20" s="1"/>
  <c r="M46" i="4"/>
  <c r="M46" i="20" s="1"/>
  <c r="AG46" i="4"/>
  <c r="AG46" i="20" s="1"/>
  <c r="AM46" i="4"/>
  <c r="AM46" i="20" s="1"/>
  <c r="I46" i="4"/>
  <c r="I46" i="20" s="1"/>
  <c r="E46" i="4"/>
  <c r="E46" i="20" s="1"/>
  <c r="L46" i="4"/>
  <c r="L46" i="20" s="1"/>
  <c r="AW46" i="4"/>
  <c r="AW46" i="20" s="1"/>
  <c r="K46" i="4"/>
  <c r="K46" i="20" s="1"/>
  <c r="B46" i="4"/>
  <c r="AY46" i="4"/>
  <c r="AY46" i="20" s="1"/>
  <c r="AB46" i="4"/>
  <c r="AB46" i="20" s="1"/>
  <c r="AV46" i="4"/>
  <c r="AV46" i="20" s="1"/>
  <c r="G46" i="4"/>
  <c r="G46" i="20" s="1"/>
  <c r="AI46" i="4"/>
  <c r="AI46" i="20" s="1"/>
  <c r="AJ46" i="4"/>
  <c r="AJ46" i="20" s="1"/>
  <c r="AL46" i="4"/>
  <c r="AL46" i="20" s="1"/>
  <c r="Z46" i="4"/>
  <c r="Z46" i="20" s="1"/>
  <c r="N46" i="4"/>
  <c r="N46" i="20" s="1"/>
  <c r="Q46" i="4"/>
  <c r="Q46" i="20" s="1"/>
  <c r="U46" i="4"/>
  <c r="U46" i="20" s="1"/>
  <c r="AU46" i="4"/>
  <c r="AU46" i="20" s="1"/>
  <c r="S46" i="4"/>
  <c r="S46" i="20" s="1"/>
  <c r="AT46" i="4"/>
  <c r="P46" i="4"/>
  <c r="P46" i="20" s="1"/>
  <c r="AD46" i="4"/>
  <c r="AD46" i="20" s="1"/>
  <c r="C46" i="4"/>
  <c r="C46" i="20" s="1"/>
  <c r="D46" i="4"/>
  <c r="D46" i="20" s="1"/>
  <c r="AC46" i="4"/>
  <c r="AC46" i="20" s="1"/>
  <c r="AN46" i="4"/>
  <c r="AN46" i="20" s="1"/>
  <c r="AF46" i="4"/>
  <c r="AF46" i="20" s="1"/>
  <c r="AZ46" i="4"/>
  <c r="AZ46" i="20" s="1"/>
  <c r="O46" i="4"/>
  <c r="O46" i="20" s="1"/>
  <c r="AS46" i="4"/>
  <c r="AS46" i="20" s="1"/>
  <c r="X46" i="4"/>
  <c r="X46" i="20" s="1"/>
  <c r="AA46" i="4"/>
  <c r="AA46" i="20" s="1"/>
  <c r="AO46" i="4"/>
  <c r="AO46" i="20" s="1"/>
  <c r="AK46" i="4"/>
  <c r="AK46" i="20" s="1"/>
  <c r="AE46" i="4"/>
  <c r="AE46" i="20" s="1"/>
  <c r="AH46" i="4"/>
  <c r="AH46" i="20" s="1"/>
  <c r="AX46" i="4"/>
  <c r="AX46" i="20" s="1"/>
  <c r="R46" i="4"/>
  <c r="R46" i="20" s="1"/>
  <c r="AP46" i="4"/>
  <c r="AP46" i="20" s="1"/>
  <c r="V46" i="4"/>
  <c r="V46" i="20" s="1"/>
  <c r="W46" i="4"/>
  <c r="W46" i="20" s="1"/>
  <c r="J46" i="4"/>
  <c r="J46" i="20" s="1"/>
  <c r="F46" i="4"/>
  <c r="F46" i="20" s="1"/>
  <c r="G27" i="4"/>
  <c r="G27" i="20" s="1"/>
  <c r="D27" i="4"/>
  <c r="D27" i="20" s="1"/>
  <c r="P27" i="4"/>
  <c r="P27" i="20" s="1"/>
  <c r="I27" i="4"/>
  <c r="I27" i="20" s="1"/>
  <c r="X27" i="4"/>
  <c r="X27" i="20" s="1"/>
  <c r="V27" i="4"/>
  <c r="V27" i="20" s="1"/>
  <c r="AF27" i="4"/>
  <c r="AF27" i="20" s="1"/>
  <c r="B27" i="4"/>
  <c r="AJ27" i="4"/>
  <c r="AJ27" i="20" s="1"/>
  <c r="AO27" i="4"/>
  <c r="AO27" i="20" s="1"/>
  <c r="AZ27" i="4"/>
  <c r="AZ27" i="20" s="1"/>
  <c r="AV27" i="4"/>
  <c r="AV27" i="20" s="1"/>
  <c r="AM27" i="4"/>
  <c r="AM27" i="20" s="1"/>
  <c r="AN27" i="4"/>
  <c r="AN27" i="20" s="1"/>
  <c r="Z27" i="4"/>
  <c r="Z27" i="20" s="1"/>
  <c r="L27" i="4"/>
  <c r="L27" i="20" s="1"/>
  <c r="U27" i="4"/>
  <c r="U27" i="20" s="1"/>
  <c r="AC27" i="4"/>
  <c r="AC27" i="20" s="1"/>
  <c r="T27" i="4"/>
  <c r="T27" i="20" s="1"/>
  <c r="AG27" i="4"/>
  <c r="AG27" i="20" s="1"/>
  <c r="AR27" i="4"/>
  <c r="AR27" i="20" s="1"/>
  <c r="AT27" i="4"/>
  <c r="AT27" i="20" s="1"/>
  <c r="AH27" i="4"/>
  <c r="AH27" i="20" s="1"/>
  <c r="AI27" i="4"/>
  <c r="AI27" i="20" s="1"/>
  <c r="H27" i="4"/>
  <c r="H27" i="20" s="1"/>
  <c r="AA27" i="4"/>
  <c r="C27" i="4"/>
  <c r="C27" i="20" s="1"/>
  <c r="AX27" i="4"/>
  <c r="AX27" i="20" s="1"/>
  <c r="AK27" i="4"/>
  <c r="AK27" i="20" s="1"/>
  <c r="AQ27" i="4"/>
  <c r="AQ27" i="20" s="1"/>
  <c r="S27" i="4"/>
  <c r="S27" i="20" s="1"/>
  <c r="AW27" i="4"/>
  <c r="AW27" i="20" s="1"/>
  <c r="M27" i="4"/>
  <c r="M27" i="20" s="1"/>
  <c r="AP27" i="4"/>
  <c r="AP27" i="20" s="1"/>
  <c r="O27" i="4"/>
  <c r="O27" i="20" s="1"/>
  <c r="AE27" i="4"/>
  <c r="AE27" i="20" s="1"/>
  <c r="W27" i="4"/>
  <c r="W27" i="20" s="1"/>
  <c r="AB27" i="4"/>
  <c r="AB27" i="20" s="1"/>
  <c r="N27" i="4"/>
  <c r="N27" i="20" s="1"/>
  <c r="R27" i="4"/>
  <c r="R27" i="20" s="1"/>
  <c r="E27" i="4"/>
  <c r="E27" i="20" s="1"/>
  <c r="AU27" i="4"/>
  <c r="AU27" i="20" s="1"/>
  <c r="Q27" i="4"/>
  <c r="Q27" i="20" s="1"/>
  <c r="AD27" i="4"/>
  <c r="AD27" i="20" s="1"/>
  <c r="Y27" i="4"/>
  <c r="Y27" i="20" s="1"/>
  <c r="F27" i="4"/>
  <c r="F27" i="20" s="1"/>
  <c r="K27" i="4"/>
  <c r="K27" i="20" s="1"/>
  <c r="AL27" i="4"/>
  <c r="AL27" i="20" s="1"/>
  <c r="AY27" i="4"/>
  <c r="AY27" i="20" s="1"/>
  <c r="AS27" i="4"/>
  <c r="AS27" i="20" s="1"/>
  <c r="J27" i="4"/>
  <c r="J27" i="20" s="1"/>
  <c r="AA21" i="4"/>
  <c r="AA21" i="20" s="1"/>
  <c r="AY21" i="4"/>
  <c r="AY21" i="20" s="1"/>
  <c r="N21" i="4"/>
  <c r="N21" i="20" s="1"/>
  <c r="S21" i="4"/>
  <c r="S21" i="20" s="1"/>
  <c r="K21" i="4"/>
  <c r="K21" i="20" s="1"/>
  <c r="F52" i="4"/>
  <c r="F52" i="20" s="1"/>
  <c r="Z52" i="4"/>
  <c r="Z52" i="20" s="1"/>
  <c r="J52" i="4"/>
  <c r="J52" i="20" s="1"/>
  <c r="AL52" i="4"/>
  <c r="AL52" i="20" s="1"/>
  <c r="AH52" i="4"/>
  <c r="AH52" i="20" s="1"/>
  <c r="AX52" i="4"/>
  <c r="AX52" i="20" s="1"/>
  <c r="B52" i="4"/>
  <c r="AP52" i="4"/>
  <c r="AP52" i="20" s="1"/>
  <c r="W36" i="4"/>
  <c r="W36" i="20" s="1"/>
  <c r="AE36" i="4"/>
  <c r="AE36" i="20" s="1"/>
  <c r="I36" i="4"/>
  <c r="I36" i="20" s="1"/>
  <c r="AG36" i="4"/>
  <c r="AG36" i="20" s="1"/>
  <c r="AV36" i="4"/>
  <c r="AV36" i="20" s="1"/>
  <c r="E36" i="4"/>
  <c r="E36" i="20" s="1"/>
  <c r="AO36" i="4"/>
  <c r="AO36" i="20" s="1"/>
  <c r="H36" i="4"/>
  <c r="H36" i="20" s="1"/>
  <c r="F36" i="4"/>
  <c r="F36" i="20" s="1"/>
  <c r="AK36" i="4"/>
  <c r="AK36" i="20" s="1"/>
  <c r="AT36" i="4"/>
  <c r="AT36" i="20" s="1"/>
  <c r="AB36" i="4"/>
  <c r="AB36" i="20" s="1"/>
  <c r="T36" i="4"/>
  <c r="T36" i="20" s="1"/>
  <c r="L36" i="4"/>
  <c r="L36" i="20" s="1"/>
  <c r="K36" i="4"/>
  <c r="K36" i="20" s="1"/>
  <c r="X36" i="4"/>
  <c r="X36" i="20" s="1"/>
  <c r="U36" i="4"/>
  <c r="U36" i="20" s="1"/>
  <c r="AJ36" i="4"/>
  <c r="S36" i="4"/>
  <c r="S36" i="20" s="1"/>
  <c r="P36" i="4"/>
  <c r="P36" i="20" s="1"/>
  <c r="AU36" i="4"/>
  <c r="AU36" i="20" s="1"/>
  <c r="AC36" i="4"/>
  <c r="AC36" i="20" s="1"/>
  <c r="V36" i="4"/>
  <c r="V36" i="20" s="1"/>
  <c r="AY36" i="4"/>
  <c r="AY36" i="20" s="1"/>
  <c r="Z36" i="4"/>
  <c r="Z36" i="20" s="1"/>
  <c r="J36" i="4"/>
  <c r="J36" i="20" s="1"/>
  <c r="N36" i="4"/>
  <c r="N36" i="20" s="1"/>
  <c r="Q36" i="4"/>
  <c r="Q36" i="20" s="1"/>
  <c r="AS36" i="4"/>
  <c r="AS36" i="20" s="1"/>
  <c r="AR36" i="4"/>
  <c r="AR36" i="20" s="1"/>
  <c r="AF36" i="4"/>
  <c r="AF36" i="20" s="1"/>
  <c r="R36" i="4"/>
  <c r="R36" i="20" s="1"/>
  <c r="AQ36" i="4"/>
  <c r="AQ36" i="20" s="1"/>
  <c r="Y36" i="4"/>
  <c r="Y36" i="20" s="1"/>
  <c r="AW36" i="4"/>
  <c r="AW36" i="20" s="1"/>
  <c r="AD36" i="4"/>
  <c r="AD36" i="20" s="1"/>
  <c r="C36" i="4"/>
  <c r="C36" i="20" s="1"/>
  <c r="O36" i="4"/>
  <c r="O36" i="20" s="1"/>
  <c r="AH36" i="4"/>
  <c r="AH36" i="20" s="1"/>
  <c r="AX36" i="4"/>
  <c r="AX36" i="20" s="1"/>
  <c r="AA36" i="4"/>
  <c r="AA36" i="20" s="1"/>
  <c r="D36" i="4"/>
  <c r="D36" i="20" s="1"/>
  <c r="AZ36" i="4"/>
  <c r="AZ36" i="20" s="1"/>
  <c r="AN36" i="4"/>
  <c r="AN36" i="20" s="1"/>
  <c r="AL36" i="4"/>
  <c r="AL36" i="20" s="1"/>
  <c r="M36" i="4"/>
  <c r="M36" i="20" s="1"/>
  <c r="AP36" i="4"/>
  <c r="AP36" i="20" s="1"/>
  <c r="AL44" i="4"/>
  <c r="AL44" i="20" s="1"/>
  <c r="AX44" i="4"/>
  <c r="AX44" i="20" s="1"/>
  <c r="B44" i="4"/>
  <c r="AH44" i="4"/>
  <c r="AH44" i="20" s="1"/>
  <c r="AP44" i="4"/>
  <c r="AP44" i="20" s="1"/>
  <c r="F44" i="4"/>
  <c r="F44" i="20" s="1"/>
  <c r="R44" i="4"/>
  <c r="R44" i="20" s="1"/>
  <c r="V44" i="4"/>
  <c r="V44" i="20" s="1"/>
  <c r="J44" i="4"/>
  <c r="J44" i="20" s="1"/>
  <c r="AZ17" i="4"/>
  <c r="AZ17" i="20" s="1"/>
  <c r="G17" i="4"/>
  <c r="G17" i="20" s="1"/>
  <c r="M17" i="4"/>
  <c r="M17" i="20" s="1"/>
  <c r="AN17" i="4"/>
  <c r="AN17" i="20" s="1"/>
  <c r="J17" i="4"/>
  <c r="J17" i="20" s="1"/>
  <c r="Y17" i="4"/>
  <c r="Y17" i="20" s="1"/>
  <c r="V17" i="4"/>
  <c r="V17" i="20" s="1"/>
  <c r="H17" i="4"/>
  <c r="H17" i="20" s="1"/>
  <c r="AS17" i="4"/>
  <c r="AS17" i="20" s="1"/>
  <c r="P17" i="4"/>
  <c r="P17" i="20" s="1"/>
  <c r="Q17" i="4"/>
  <c r="S17" i="4"/>
  <c r="S17" i="20" s="1"/>
  <c r="AU17" i="4"/>
  <c r="AU17" i="20" s="1"/>
  <c r="D17" i="4"/>
  <c r="D17" i="20" s="1"/>
  <c r="AB17" i="4"/>
  <c r="AB17" i="20" s="1"/>
  <c r="AD17" i="4"/>
  <c r="AD17" i="20" s="1"/>
  <c r="C17" i="4"/>
  <c r="C17" i="20" s="1"/>
  <c r="AH17" i="4"/>
  <c r="AH17" i="20" s="1"/>
  <c r="AP17" i="4"/>
  <c r="AP17" i="20" s="1"/>
  <c r="E17" i="4"/>
  <c r="E17" i="20" s="1"/>
  <c r="AL17" i="4"/>
  <c r="AL17" i="20" s="1"/>
  <c r="I17" i="4"/>
  <c r="I17" i="20" s="1"/>
  <c r="AT17" i="4"/>
  <c r="AT17" i="20" s="1"/>
  <c r="AG17" i="4"/>
  <c r="AG17" i="20" s="1"/>
  <c r="T17" i="4"/>
  <c r="T17" i="20" s="1"/>
  <c r="AV17" i="4"/>
  <c r="AV17" i="20" s="1"/>
  <c r="AF17" i="4"/>
  <c r="AF17" i="20" s="1"/>
  <c r="U17" i="4"/>
  <c r="U17" i="20" s="1"/>
  <c r="AW17" i="4"/>
  <c r="AW17" i="20" s="1"/>
  <c r="B17" i="4"/>
  <c r="AI17" i="4"/>
  <c r="AI17" i="20" s="1"/>
  <c r="AX17" i="4"/>
  <c r="AX17" i="20" s="1"/>
  <c r="AR17" i="4"/>
  <c r="AR17" i="20" s="1"/>
  <c r="AJ17" i="4"/>
  <c r="AJ17" i="20" s="1"/>
  <c r="AK17" i="4"/>
  <c r="AK17" i="20" s="1"/>
  <c r="Z17" i="4"/>
  <c r="Z17" i="20" s="1"/>
  <c r="AM17" i="4"/>
  <c r="AM17" i="20" s="1"/>
  <c r="N17" i="4"/>
  <c r="N17" i="20" s="1"/>
  <c r="K17" i="4"/>
  <c r="K17" i="20" s="1"/>
  <c r="X17" i="4"/>
  <c r="X17" i="20" s="1"/>
  <c r="L17" i="4"/>
  <c r="L17" i="20" s="1"/>
  <c r="AQ17" i="4"/>
  <c r="AQ17" i="20" s="1"/>
  <c r="AE17" i="4"/>
  <c r="AE17" i="20" s="1"/>
  <c r="AC17" i="4"/>
  <c r="AC17" i="20" s="1"/>
  <c r="O17" i="4"/>
  <c r="O17" i="20" s="1"/>
  <c r="AY17" i="4"/>
  <c r="AY17" i="20" s="1"/>
  <c r="AA17" i="4"/>
  <c r="AA17" i="20" s="1"/>
  <c r="F17" i="4"/>
  <c r="F17" i="20" s="1"/>
  <c r="AO17" i="4"/>
  <c r="AO17" i="20" s="1"/>
  <c r="R17" i="4"/>
  <c r="R17" i="20" s="1"/>
  <c r="W17" i="4"/>
  <c r="W17" i="20" s="1"/>
  <c r="N41" i="4"/>
  <c r="N41" i="20" s="1"/>
  <c r="B41" i="4"/>
  <c r="S41" i="4"/>
  <c r="S41" i="20" s="1"/>
  <c r="C41" i="4"/>
  <c r="C41" i="20" s="1"/>
  <c r="Z41" i="4"/>
  <c r="Z41" i="20" s="1"/>
  <c r="AI41" i="4"/>
  <c r="AI41" i="20" s="1"/>
  <c r="J41" i="4"/>
  <c r="J41" i="20" s="1"/>
  <c r="AT41" i="4"/>
  <c r="AT41" i="20" s="1"/>
  <c r="K41" i="4"/>
  <c r="K41" i="20" s="1"/>
  <c r="AY41" i="4"/>
  <c r="AY41" i="20" s="1"/>
  <c r="AD41" i="4"/>
  <c r="AD41" i="20" s="1"/>
  <c r="AA41" i="4"/>
  <c r="AA41" i="20" s="1"/>
  <c r="V41" i="4"/>
  <c r="V41" i="20" s="1"/>
  <c r="AP41" i="4"/>
  <c r="AP41" i="20" s="1"/>
  <c r="AT37" i="4"/>
  <c r="AT37" i="20" s="1"/>
  <c r="AP37" i="4"/>
  <c r="AP37" i="20" s="1"/>
  <c r="S37" i="4"/>
  <c r="S37" i="20" s="1"/>
  <c r="AY37" i="4"/>
  <c r="AY37" i="20" s="1"/>
  <c r="AD37" i="4"/>
  <c r="AD37" i="20" s="1"/>
  <c r="N37" i="4"/>
  <c r="N37" i="20" s="1"/>
  <c r="K37" i="4"/>
  <c r="K37" i="20" s="1"/>
  <c r="B34" i="4"/>
  <c r="AX34" i="4"/>
  <c r="AX34" i="20" s="1"/>
  <c r="AL34" i="4"/>
  <c r="AL34" i="20" s="1"/>
  <c r="AE34" i="4"/>
  <c r="AE34" i="20" s="1"/>
  <c r="W19" i="4"/>
  <c r="W19" i="20" s="1"/>
  <c r="T19" i="4"/>
  <c r="T19" i="20" s="1"/>
  <c r="AF19" i="4"/>
  <c r="AF19" i="20" s="1"/>
  <c r="AZ19" i="4"/>
  <c r="AZ19" i="20" s="1"/>
  <c r="AP19" i="4"/>
  <c r="AP19" i="20" s="1"/>
  <c r="D19" i="4"/>
  <c r="D19" i="20" s="1"/>
  <c r="AT19" i="4"/>
  <c r="AT19" i="20" s="1"/>
  <c r="I19" i="4"/>
  <c r="I19" i="20" s="1"/>
  <c r="N19" i="4"/>
  <c r="N19" i="20" s="1"/>
  <c r="AN19" i="4"/>
  <c r="AN19" i="20" s="1"/>
  <c r="AS19" i="4"/>
  <c r="AS19" i="20" s="1"/>
  <c r="AV19" i="4"/>
  <c r="AV19" i="20" s="1"/>
  <c r="B19" i="4"/>
  <c r="AX19" i="4"/>
  <c r="AX19" i="20" s="1"/>
  <c r="F19" i="4"/>
  <c r="F19" i="20" s="1"/>
  <c r="Z19" i="4"/>
  <c r="Z19" i="20" s="1"/>
  <c r="AO19" i="4"/>
  <c r="AO19" i="20" s="1"/>
  <c r="H19" i="4"/>
  <c r="H19" i="20" s="1"/>
  <c r="AD19" i="4"/>
  <c r="AD19" i="20" s="1"/>
  <c r="X19" i="4"/>
  <c r="X19" i="20" s="1"/>
  <c r="AB19" i="4"/>
  <c r="AB19" i="20" s="1"/>
  <c r="U19" i="4"/>
  <c r="U19" i="20" s="1"/>
  <c r="Y19" i="4"/>
  <c r="Y19" i="20" s="1"/>
  <c r="AJ19" i="4"/>
  <c r="AJ19" i="20" s="1"/>
  <c r="M19" i="4"/>
  <c r="M19" i="20" s="1"/>
  <c r="J19" i="4"/>
  <c r="J19" i="20" s="1"/>
  <c r="G19" i="4"/>
  <c r="G19" i="20" s="1"/>
  <c r="O19" i="4"/>
  <c r="O19" i="20" s="1"/>
  <c r="K19" i="4"/>
  <c r="K19" i="20" s="1"/>
  <c r="P19" i="4"/>
  <c r="P19" i="20" s="1"/>
  <c r="AC19" i="4"/>
  <c r="AC19" i="20" s="1"/>
  <c r="R19" i="4"/>
  <c r="R19" i="20" s="1"/>
  <c r="AG19" i="4"/>
  <c r="AG19" i="20" s="1"/>
  <c r="AU19" i="4"/>
  <c r="AU19" i="20" s="1"/>
  <c r="S19" i="4"/>
  <c r="AE19" i="4"/>
  <c r="AE19" i="20" s="1"/>
  <c r="V19" i="4"/>
  <c r="V19" i="20" s="1"/>
  <c r="C19" i="4"/>
  <c r="C19" i="20" s="1"/>
  <c r="AQ19" i="4"/>
  <c r="AQ19" i="20" s="1"/>
  <c r="AK19" i="4"/>
  <c r="AK19" i="20" s="1"/>
  <c r="AR19" i="4"/>
  <c r="AR19" i="20" s="1"/>
  <c r="AY19" i="4"/>
  <c r="AY19" i="20" s="1"/>
  <c r="Q19" i="4"/>
  <c r="Q19" i="20" s="1"/>
  <c r="AM19" i="4"/>
  <c r="AM19" i="20" s="1"/>
  <c r="AW19" i="4"/>
  <c r="AW19" i="20" s="1"/>
  <c r="AH19" i="4"/>
  <c r="AH19" i="20" s="1"/>
  <c r="AL19" i="4"/>
  <c r="AL19" i="20" s="1"/>
  <c r="AI19" i="4"/>
  <c r="AI19" i="20" s="1"/>
  <c r="E19" i="4"/>
  <c r="E19" i="20" s="1"/>
  <c r="AA19" i="4"/>
  <c r="AA19" i="20" s="1"/>
  <c r="L19" i="4"/>
  <c r="L19" i="20" s="1"/>
  <c r="AS6" i="4"/>
  <c r="AS6" i="20" s="1"/>
  <c r="AT6" i="4"/>
  <c r="AT6" i="20" s="1"/>
  <c r="AV6" i="4"/>
  <c r="AV6" i="20" s="1"/>
  <c r="D6" i="4"/>
  <c r="D6" i="20" s="1"/>
  <c r="AI6" i="4"/>
  <c r="AI6" i="20" s="1"/>
  <c r="N6" i="4"/>
  <c r="N6" i="20" s="1"/>
  <c r="AF6" i="4"/>
  <c r="AF6" i="20" s="1"/>
  <c r="AO6" i="4"/>
  <c r="AO6" i="20" s="1"/>
  <c r="AZ6" i="4"/>
  <c r="AZ6" i="20" s="1"/>
  <c r="Q6" i="4"/>
  <c r="Q6" i="20" s="1"/>
  <c r="AR6" i="4"/>
  <c r="AR6" i="20" s="1"/>
  <c r="AK6" i="4"/>
  <c r="AK6" i="20" s="1"/>
  <c r="AA6" i="4"/>
  <c r="AA6" i="20" s="1"/>
  <c r="AD6" i="4"/>
  <c r="AD6" i="20" s="1"/>
  <c r="AC6" i="4"/>
  <c r="AC6" i="20" s="1"/>
  <c r="H6" i="4"/>
  <c r="H6" i="20" s="1"/>
  <c r="K6" i="4"/>
  <c r="K6" i="20" s="1"/>
  <c r="AY6" i="4"/>
  <c r="AY6" i="20" s="1"/>
  <c r="AU6" i="4"/>
  <c r="AU6" i="20" s="1"/>
  <c r="L6" i="4"/>
  <c r="L6" i="20" s="1"/>
  <c r="E6" i="4"/>
  <c r="E6" i="20" s="1"/>
  <c r="AJ6" i="4"/>
  <c r="AJ6" i="20" s="1"/>
  <c r="Y6" i="4"/>
  <c r="Y6" i="20" s="1"/>
  <c r="AB6" i="4"/>
  <c r="AB6" i="20" s="1"/>
  <c r="U6" i="4"/>
  <c r="U6" i="20" s="1"/>
  <c r="AW6" i="4"/>
  <c r="AW6" i="20" s="1"/>
  <c r="S6" i="4"/>
  <c r="S6" i="20" s="1"/>
  <c r="O6" i="4"/>
  <c r="O6" i="20" s="1"/>
  <c r="AE6" i="4"/>
  <c r="AE6" i="20" s="1"/>
  <c r="I6" i="4"/>
  <c r="I6" i="20" s="1"/>
  <c r="R6" i="4"/>
  <c r="R6" i="20" s="1"/>
  <c r="V6" i="4"/>
  <c r="V6" i="20" s="1"/>
  <c r="M6" i="4"/>
  <c r="M6" i="20" s="1"/>
  <c r="C6" i="4"/>
  <c r="C6" i="20" s="1"/>
  <c r="T6" i="4"/>
  <c r="T6" i="20" s="1"/>
  <c r="W6" i="4"/>
  <c r="W6" i="20" s="1"/>
  <c r="X6" i="4"/>
  <c r="X6" i="20" s="1"/>
  <c r="AN6" i="4"/>
  <c r="AN6" i="20" s="1"/>
  <c r="AG6" i="4"/>
  <c r="AG6" i="20" s="1"/>
  <c r="P6" i="4"/>
  <c r="P6" i="20" s="1"/>
  <c r="AQ6" i="4"/>
  <c r="AQ6" i="20" s="1"/>
  <c r="Z6" i="4"/>
  <c r="Z6" i="20" s="1"/>
  <c r="AP6" i="4"/>
  <c r="AP6" i="20" s="1"/>
  <c r="AX6" i="4"/>
  <c r="AX6" i="20" s="1"/>
  <c r="AL6" i="4"/>
  <c r="AL6" i="20" s="1"/>
  <c r="AH6" i="4"/>
  <c r="AH6" i="20" s="1"/>
  <c r="G6" i="4"/>
  <c r="G6" i="20" s="1"/>
  <c r="B6" i="4"/>
  <c r="J6" i="4"/>
  <c r="J6" i="20" s="1"/>
  <c r="AM6" i="4"/>
  <c r="AM6" i="20" s="1"/>
  <c r="F6" i="4"/>
  <c r="F13" i="4"/>
  <c r="F13" i="20" s="1"/>
  <c r="J13" i="4"/>
  <c r="J13" i="20" s="1"/>
  <c r="AP13" i="4"/>
  <c r="AP13" i="20" s="1"/>
  <c r="AN13" i="4"/>
  <c r="AN13" i="20" s="1"/>
  <c r="AE13" i="4"/>
  <c r="AE13" i="20" s="1"/>
  <c r="AB13" i="4"/>
  <c r="AB13" i="20" s="1"/>
  <c r="Y13" i="4"/>
  <c r="Y13" i="20" s="1"/>
  <c r="H13" i="4"/>
  <c r="H13" i="20" s="1"/>
  <c r="AM13" i="4"/>
  <c r="AM13" i="20" s="1"/>
  <c r="AS13" i="4"/>
  <c r="AS13" i="20" s="1"/>
  <c r="AZ13" i="4"/>
  <c r="AZ13" i="20" s="1"/>
  <c r="AY13" i="4"/>
  <c r="AY13" i="20" s="1"/>
  <c r="AX13" i="4"/>
  <c r="AX13" i="20" s="1"/>
  <c r="AD13" i="4"/>
  <c r="AD13" i="20" s="1"/>
  <c r="AK13" i="4"/>
  <c r="AK13" i="20" s="1"/>
  <c r="M13" i="4"/>
  <c r="K13" i="4"/>
  <c r="K13" i="20" s="1"/>
  <c r="AW13" i="4"/>
  <c r="AW13" i="20" s="1"/>
  <c r="L13" i="4"/>
  <c r="L13" i="20" s="1"/>
  <c r="W13" i="4"/>
  <c r="W13" i="20" s="1"/>
  <c r="C13" i="4"/>
  <c r="C13" i="20" s="1"/>
  <c r="X13" i="4"/>
  <c r="X13" i="20" s="1"/>
  <c r="AT13" i="4"/>
  <c r="AT13" i="20" s="1"/>
  <c r="G13" i="4"/>
  <c r="G13" i="20" s="1"/>
  <c r="AC13" i="4"/>
  <c r="AC13" i="20" s="1"/>
  <c r="R13" i="4"/>
  <c r="R13" i="20" s="1"/>
  <c r="Z13" i="4"/>
  <c r="Z13" i="20" s="1"/>
  <c r="AO13" i="4"/>
  <c r="AO13" i="20" s="1"/>
  <c r="AA13" i="4"/>
  <c r="AA13" i="20" s="1"/>
  <c r="D13" i="4"/>
  <c r="D13" i="20" s="1"/>
  <c r="O13" i="4"/>
  <c r="O13" i="20" s="1"/>
  <c r="B13" i="4"/>
  <c r="Q13" i="4"/>
  <c r="Q13" i="20" s="1"/>
  <c r="AR13" i="4"/>
  <c r="AR13" i="20" s="1"/>
  <c r="AL13" i="4"/>
  <c r="AL13" i="20" s="1"/>
  <c r="AF13" i="4"/>
  <c r="AF13" i="20" s="1"/>
  <c r="AI13" i="4"/>
  <c r="AI13" i="20" s="1"/>
  <c r="AU13" i="4"/>
  <c r="AU13" i="20" s="1"/>
  <c r="AJ13" i="4"/>
  <c r="AJ13" i="20" s="1"/>
  <c r="U13" i="4"/>
  <c r="U13" i="20" s="1"/>
  <c r="P13" i="4"/>
  <c r="P13" i="20" s="1"/>
  <c r="I13" i="4"/>
  <c r="I13" i="20" s="1"/>
  <c r="AQ13" i="4"/>
  <c r="AQ13" i="20" s="1"/>
  <c r="V13" i="4"/>
  <c r="V13" i="20" s="1"/>
  <c r="T13" i="4"/>
  <c r="T13" i="20" s="1"/>
  <c r="E13" i="4"/>
  <c r="E13" i="20" s="1"/>
  <c r="N13" i="4"/>
  <c r="N13" i="20" s="1"/>
  <c r="S13" i="4"/>
  <c r="S13" i="20" s="1"/>
  <c r="AH13" i="4"/>
  <c r="AH13" i="20" s="1"/>
  <c r="AV13" i="4"/>
  <c r="AV13" i="20" s="1"/>
  <c r="AG13" i="4"/>
  <c r="AG13" i="20" s="1"/>
  <c r="G43" i="4"/>
  <c r="G43" i="20" s="1"/>
  <c r="AA43" i="4"/>
  <c r="AA43" i="20" s="1"/>
  <c r="AN43" i="4"/>
  <c r="AN43" i="20" s="1"/>
  <c r="W43" i="4"/>
  <c r="W43" i="20" s="1"/>
  <c r="U43" i="4"/>
  <c r="U43" i="20" s="1"/>
  <c r="AG43" i="4"/>
  <c r="AG43" i="20" s="1"/>
  <c r="AE43" i="4"/>
  <c r="AE43" i="20" s="1"/>
  <c r="AH43" i="4"/>
  <c r="AH43" i="20" s="1"/>
  <c r="D43" i="4"/>
  <c r="D43" i="20" s="1"/>
  <c r="L43" i="4"/>
  <c r="L43" i="20" s="1"/>
  <c r="AJ43" i="4"/>
  <c r="AJ43" i="20" s="1"/>
  <c r="H43" i="4"/>
  <c r="H43" i="20" s="1"/>
  <c r="Z43" i="4"/>
  <c r="Z43" i="20" s="1"/>
  <c r="AR43" i="4"/>
  <c r="AR43" i="20" s="1"/>
  <c r="AT43" i="4"/>
  <c r="AT43" i="20" s="1"/>
  <c r="AQ43" i="4"/>
  <c r="I43" i="4"/>
  <c r="I43" i="20" s="1"/>
  <c r="AF43" i="4"/>
  <c r="AF43" i="20" s="1"/>
  <c r="C43" i="4"/>
  <c r="C43" i="20" s="1"/>
  <c r="AX43" i="4"/>
  <c r="AX43" i="20" s="1"/>
  <c r="AM43" i="4"/>
  <c r="AM43" i="20" s="1"/>
  <c r="AC43" i="4"/>
  <c r="AC43" i="20" s="1"/>
  <c r="S43" i="4"/>
  <c r="S43" i="20" s="1"/>
  <c r="M43" i="4"/>
  <c r="M43" i="20" s="1"/>
  <c r="V43" i="4"/>
  <c r="V43" i="20" s="1"/>
  <c r="AY43" i="4"/>
  <c r="AY43" i="20" s="1"/>
  <c r="B43" i="4"/>
  <c r="Y43" i="4"/>
  <c r="Y43" i="20" s="1"/>
  <c r="O43" i="4"/>
  <c r="O43" i="20" s="1"/>
  <c r="AP43" i="4"/>
  <c r="AP43" i="20" s="1"/>
  <c r="AK43" i="4"/>
  <c r="AK43" i="20" s="1"/>
  <c r="AU43" i="4"/>
  <c r="AU43" i="20" s="1"/>
  <c r="AB43" i="4"/>
  <c r="AB43" i="20" s="1"/>
  <c r="N43" i="4"/>
  <c r="N43" i="20" s="1"/>
  <c r="K43" i="4"/>
  <c r="K43" i="20" s="1"/>
  <c r="Q43" i="4"/>
  <c r="Q43" i="20" s="1"/>
  <c r="E43" i="4"/>
  <c r="E43" i="20" s="1"/>
  <c r="F43" i="4"/>
  <c r="F43" i="20" s="1"/>
  <c r="P43" i="4"/>
  <c r="P43" i="20" s="1"/>
  <c r="AL43" i="4"/>
  <c r="AL43" i="20" s="1"/>
  <c r="AI43" i="4"/>
  <c r="AI43" i="20" s="1"/>
  <c r="AW43" i="4"/>
  <c r="AW43" i="20" s="1"/>
  <c r="X43" i="4"/>
  <c r="X43" i="20" s="1"/>
  <c r="T43" i="4"/>
  <c r="T43" i="20" s="1"/>
  <c r="AV43" i="4"/>
  <c r="AV43" i="20" s="1"/>
  <c r="R43" i="4"/>
  <c r="R43" i="20" s="1"/>
  <c r="AS43" i="4"/>
  <c r="AS43" i="20" s="1"/>
  <c r="AD43" i="4"/>
  <c r="AD43" i="20" s="1"/>
  <c r="AO43" i="4"/>
  <c r="AO43" i="20" s="1"/>
  <c r="AZ43" i="4"/>
  <c r="AZ43" i="20" s="1"/>
  <c r="J43" i="4"/>
  <c r="J43" i="20" s="1"/>
  <c r="AE47" i="4"/>
  <c r="AE47" i="20" s="1"/>
  <c r="V47" i="4"/>
  <c r="V47" i="20" s="1"/>
  <c r="AY47" i="4"/>
  <c r="AY47" i="20" s="1"/>
  <c r="AP47" i="4"/>
  <c r="AP47" i="20" s="1"/>
  <c r="N47" i="4"/>
  <c r="N47" i="20" s="1"/>
  <c r="AE23" i="4"/>
  <c r="AE23" i="20" s="1"/>
  <c r="K23" i="4"/>
  <c r="K23" i="20" s="1"/>
  <c r="AZ49" i="4"/>
  <c r="AZ49" i="20" s="1"/>
  <c r="H49" i="4"/>
  <c r="H49" i="20" s="1"/>
  <c r="G49" i="4"/>
  <c r="G49" i="20" s="1"/>
  <c r="AN49" i="4"/>
  <c r="AN49" i="20" s="1"/>
  <c r="Y49" i="4"/>
  <c r="Y49" i="20" s="1"/>
  <c r="AP49" i="4"/>
  <c r="AP49" i="20" s="1"/>
  <c r="V49" i="4"/>
  <c r="V49" i="20" s="1"/>
  <c r="J49" i="4"/>
  <c r="J49" i="20" s="1"/>
  <c r="P49" i="4"/>
  <c r="P49" i="20" s="1"/>
  <c r="K49" i="4"/>
  <c r="K49" i="20" s="1"/>
  <c r="AB49" i="4"/>
  <c r="AB49" i="20" s="1"/>
  <c r="AS49" i="4"/>
  <c r="AS49" i="20" s="1"/>
  <c r="AU49" i="4"/>
  <c r="AU49" i="20" s="1"/>
  <c r="E49" i="4"/>
  <c r="E49" i="20" s="1"/>
  <c r="M49" i="4"/>
  <c r="M49" i="20" s="1"/>
  <c r="Q49" i="4"/>
  <c r="Q49" i="20" s="1"/>
  <c r="AA49" i="4"/>
  <c r="AA49" i="20" s="1"/>
  <c r="D49" i="4"/>
  <c r="D49" i="20" s="1"/>
  <c r="AL49" i="4"/>
  <c r="AL49" i="20" s="1"/>
  <c r="I49" i="4"/>
  <c r="I49" i="20" s="1"/>
  <c r="AF49" i="4"/>
  <c r="AF49" i="20" s="1"/>
  <c r="U49" i="4"/>
  <c r="U49" i="20" s="1"/>
  <c r="AV49" i="4"/>
  <c r="AV49" i="20" s="1"/>
  <c r="AW49" i="4"/>
  <c r="Z49" i="4"/>
  <c r="Z49" i="20" s="1"/>
  <c r="AR49" i="4"/>
  <c r="AR49" i="20" s="1"/>
  <c r="AG49" i="4"/>
  <c r="AG49" i="20" s="1"/>
  <c r="T49" i="4"/>
  <c r="T49" i="20" s="1"/>
  <c r="R49" i="4"/>
  <c r="R49" i="20" s="1"/>
  <c r="AD49" i="4"/>
  <c r="AD49" i="20" s="1"/>
  <c r="AQ49" i="4"/>
  <c r="AQ49" i="20" s="1"/>
  <c r="S49" i="4"/>
  <c r="S49" i="20" s="1"/>
  <c r="AK49" i="4"/>
  <c r="AK49" i="20" s="1"/>
  <c r="N49" i="4"/>
  <c r="N49" i="20" s="1"/>
  <c r="AJ49" i="4"/>
  <c r="AJ49" i="20" s="1"/>
  <c r="AE49" i="4"/>
  <c r="AE49" i="20" s="1"/>
  <c r="X49" i="4"/>
  <c r="X49" i="20" s="1"/>
  <c r="AO49" i="4"/>
  <c r="AO49" i="20" s="1"/>
  <c r="AM49" i="4"/>
  <c r="AM49" i="20" s="1"/>
  <c r="B49" i="4"/>
  <c r="AI49" i="4"/>
  <c r="AI49" i="20" s="1"/>
  <c r="AX49" i="4"/>
  <c r="AX49" i="20" s="1"/>
  <c r="AY49" i="4"/>
  <c r="AY49" i="20" s="1"/>
  <c r="C49" i="4"/>
  <c r="C49" i="20" s="1"/>
  <c r="AH49" i="4"/>
  <c r="AH49" i="20" s="1"/>
  <c r="L49" i="4"/>
  <c r="L49" i="20" s="1"/>
  <c r="AT49" i="4"/>
  <c r="AT49" i="20" s="1"/>
  <c r="O49" i="4"/>
  <c r="O49" i="20" s="1"/>
  <c r="W49" i="4"/>
  <c r="W49" i="20" s="1"/>
  <c r="F49" i="4"/>
  <c r="F49" i="20" s="1"/>
  <c r="AC49" i="4"/>
  <c r="AC49" i="20" s="1"/>
  <c r="BB5" i="4"/>
  <c r="BB2" i="4"/>
  <c r="M39" i="4"/>
  <c r="M39" i="20" s="1"/>
  <c r="H39" i="4"/>
  <c r="H39" i="20" s="1"/>
  <c r="R39" i="4"/>
  <c r="R39" i="20" s="1"/>
  <c r="AV39" i="4"/>
  <c r="AV39" i="20" s="1"/>
  <c r="Q39" i="4"/>
  <c r="Q39" i="20" s="1"/>
  <c r="I39" i="4"/>
  <c r="I39" i="20" s="1"/>
  <c r="AF39" i="4"/>
  <c r="AF39" i="20" s="1"/>
  <c r="AH39" i="4"/>
  <c r="AH39" i="20" s="1"/>
  <c r="Y39" i="4"/>
  <c r="Y39" i="20" s="1"/>
  <c r="L39" i="4"/>
  <c r="L39" i="20" s="1"/>
  <c r="T39" i="4"/>
  <c r="T39" i="20" s="1"/>
  <c r="J39" i="4"/>
  <c r="J39" i="20" s="1"/>
  <c r="X39" i="4"/>
  <c r="X39" i="20" s="1"/>
  <c r="AJ39" i="4"/>
  <c r="AJ39" i="20" s="1"/>
  <c r="AP39" i="4"/>
  <c r="AP39" i="20" s="1"/>
  <c r="AW39" i="4"/>
  <c r="AW39" i="20" s="1"/>
  <c r="AN39" i="4"/>
  <c r="AN39" i="20" s="1"/>
  <c r="U39" i="4"/>
  <c r="U39" i="20" s="1"/>
  <c r="AG39" i="4"/>
  <c r="AG39" i="20" s="1"/>
  <c r="E39" i="4"/>
  <c r="E39" i="20" s="1"/>
  <c r="AO39" i="4"/>
  <c r="AO39" i="20" s="1"/>
  <c r="D39" i="4"/>
  <c r="D39" i="20" s="1"/>
  <c r="AB39" i="4"/>
  <c r="AB39" i="20" s="1"/>
  <c r="AZ39" i="4"/>
  <c r="AZ39" i="20" s="1"/>
  <c r="AC39" i="4"/>
  <c r="AC39" i="20" s="1"/>
  <c r="AK39" i="4"/>
  <c r="AK39" i="20" s="1"/>
  <c r="P39" i="4"/>
  <c r="P39" i="20" s="1"/>
  <c r="N39" i="4"/>
  <c r="N39" i="20" s="1"/>
  <c r="C39" i="4"/>
  <c r="C39" i="20" s="1"/>
  <c r="Z39" i="4"/>
  <c r="Z39" i="20" s="1"/>
  <c r="AS39" i="4"/>
  <c r="AS39" i="20" s="1"/>
  <c r="G39" i="4"/>
  <c r="G39" i="20" s="1"/>
  <c r="O39" i="4"/>
  <c r="O39" i="20" s="1"/>
  <c r="AR39" i="4"/>
  <c r="AR39" i="20" s="1"/>
  <c r="AX39" i="4"/>
  <c r="AX39" i="20" s="1"/>
  <c r="AQ39" i="4"/>
  <c r="AQ39" i="20" s="1"/>
  <c r="S39" i="4"/>
  <c r="S39" i="20" s="1"/>
  <c r="AT39" i="4"/>
  <c r="AT39" i="20" s="1"/>
  <c r="F39" i="4"/>
  <c r="F39" i="20" s="1"/>
  <c r="AM39" i="4"/>
  <c r="AI39" i="4"/>
  <c r="AI39" i="20" s="1"/>
  <c r="B39" i="4"/>
  <c r="AA39" i="4"/>
  <c r="AA39" i="20" s="1"/>
  <c r="AE39" i="4"/>
  <c r="AE39" i="20" s="1"/>
  <c r="AU39" i="4"/>
  <c r="AU39" i="20" s="1"/>
  <c r="V39" i="4"/>
  <c r="V39" i="20" s="1"/>
  <c r="AD39" i="4"/>
  <c r="AD39" i="20" s="1"/>
  <c r="AY39" i="4"/>
  <c r="AY39" i="20" s="1"/>
  <c r="AL39" i="4"/>
  <c r="AL39" i="20" s="1"/>
  <c r="K39" i="4"/>
  <c r="K39" i="20" s="1"/>
  <c r="W39" i="4"/>
  <c r="W39" i="20" s="1"/>
  <c r="R32" i="4"/>
  <c r="R32" i="20" s="1"/>
  <c r="AH32" i="4"/>
  <c r="AH32" i="20" s="1"/>
  <c r="Z32" i="4"/>
  <c r="Z32" i="20" s="1"/>
  <c r="F32" i="4"/>
  <c r="F32" i="20" s="1"/>
  <c r="AL32" i="4"/>
  <c r="AL32" i="20" s="1"/>
  <c r="AP32" i="4"/>
  <c r="AP32" i="20" s="1"/>
  <c r="R50" i="4"/>
  <c r="R50" i="20" s="1"/>
  <c r="AX50" i="4"/>
  <c r="J50" i="4"/>
  <c r="J50" i="20" s="1"/>
  <c r="B50" i="4"/>
  <c r="AE50" i="4"/>
  <c r="AE50" i="20" s="1"/>
  <c r="AH50" i="4"/>
  <c r="AH50" i="20" s="1"/>
  <c r="F50" i="4"/>
  <c r="F50" i="20" s="1"/>
  <c r="E51" i="4"/>
  <c r="E51" i="20" s="1"/>
  <c r="AZ51" i="4"/>
  <c r="AZ51" i="20" s="1"/>
  <c r="AP51" i="4"/>
  <c r="AP51" i="20" s="1"/>
  <c r="AS51" i="4"/>
  <c r="AS51" i="20" s="1"/>
  <c r="Y51" i="4"/>
  <c r="Y51" i="20" s="1"/>
  <c r="T51" i="4"/>
  <c r="T51" i="20" s="1"/>
  <c r="AF51" i="4"/>
  <c r="AF51" i="20" s="1"/>
  <c r="I51" i="4"/>
  <c r="I51" i="20" s="1"/>
  <c r="X51" i="4"/>
  <c r="X51" i="20" s="1"/>
  <c r="AV51" i="4"/>
  <c r="AV51" i="20" s="1"/>
  <c r="AD51" i="4"/>
  <c r="AD51" i="20" s="1"/>
  <c r="AX51" i="4"/>
  <c r="AX51" i="20" s="1"/>
  <c r="U51" i="4"/>
  <c r="U51" i="20" s="1"/>
  <c r="AB51" i="4"/>
  <c r="AB51" i="20" s="1"/>
  <c r="J51" i="4"/>
  <c r="J51" i="20" s="1"/>
  <c r="D51" i="4"/>
  <c r="D51" i="20" s="1"/>
  <c r="AT51" i="4"/>
  <c r="AT51" i="20" s="1"/>
  <c r="H51" i="4"/>
  <c r="H51" i="20" s="1"/>
  <c r="AJ51" i="4"/>
  <c r="AJ51" i="20" s="1"/>
  <c r="M51" i="4"/>
  <c r="M51" i="20" s="1"/>
  <c r="P51" i="4"/>
  <c r="P51" i="20" s="1"/>
  <c r="AO51" i="4"/>
  <c r="AO51" i="20" s="1"/>
  <c r="AN51" i="4"/>
  <c r="AN51" i="20" s="1"/>
  <c r="R51" i="4"/>
  <c r="R51" i="20" s="1"/>
  <c r="AC51" i="4"/>
  <c r="AC51" i="20" s="1"/>
  <c r="Z51" i="4"/>
  <c r="Z51" i="20" s="1"/>
  <c r="B51" i="4"/>
  <c r="N51" i="4"/>
  <c r="N51" i="20" s="1"/>
  <c r="AW51" i="4"/>
  <c r="AW51" i="20" s="1"/>
  <c r="AG51" i="4"/>
  <c r="AG51" i="20" s="1"/>
  <c r="K51" i="4"/>
  <c r="K51" i="20" s="1"/>
  <c r="F51" i="4"/>
  <c r="F51" i="20" s="1"/>
  <c r="AA51" i="4"/>
  <c r="AA51" i="20" s="1"/>
  <c r="AH51" i="4"/>
  <c r="AH51" i="20" s="1"/>
  <c r="AQ51" i="4"/>
  <c r="AQ51" i="20" s="1"/>
  <c r="V51" i="4"/>
  <c r="V51" i="20" s="1"/>
  <c r="W51" i="4"/>
  <c r="W51" i="20" s="1"/>
  <c r="O51" i="4"/>
  <c r="O51" i="20" s="1"/>
  <c r="C51" i="4"/>
  <c r="C51" i="20" s="1"/>
  <c r="AK51" i="4"/>
  <c r="AK51" i="20" s="1"/>
  <c r="AR51" i="4"/>
  <c r="AR51" i="20" s="1"/>
  <c r="AM51" i="4"/>
  <c r="AM51" i="20" s="1"/>
  <c r="AY51" i="4"/>
  <c r="AL51" i="4"/>
  <c r="AL51" i="20" s="1"/>
  <c r="G51" i="4"/>
  <c r="G51" i="20" s="1"/>
  <c r="AU51" i="4"/>
  <c r="AU51" i="20" s="1"/>
  <c r="Q51" i="4"/>
  <c r="Q51" i="20" s="1"/>
  <c r="AE51" i="4"/>
  <c r="AE51" i="20" s="1"/>
  <c r="S51" i="4"/>
  <c r="S51" i="20" s="1"/>
  <c r="L51" i="4"/>
  <c r="L51" i="20" s="1"/>
  <c r="AI51" i="4"/>
  <c r="AI51" i="20" s="1"/>
  <c r="E3" i="4"/>
  <c r="E3" i="20" s="1"/>
  <c r="AJ3" i="4"/>
  <c r="AJ3" i="20" s="1"/>
  <c r="D3" i="4"/>
  <c r="D3" i="20" s="1"/>
  <c r="AV3" i="4"/>
  <c r="AV3" i="20" s="1"/>
  <c r="H3" i="4"/>
  <c r="H3" i="20" s="1"/>
  <c r="AF3" i="4"/>
  <c r="AF3" i="20" s="1"/>
  <c r="AN3" i="4"/>
  <c r="AN3" i="20" s="1"/>
  <c r="AZ3" i="4"/>
  <c r="AZ3" i="20" s="1"/>
  <c r="T3" i="4"/>
  <c r="T3" i="20" s="1"/>
  <c r="AO3" i="4"/>
  <c r="AO3" i="20" s="1"/>
  <c r="AP3" i="4"/>
  <c r="AP3" i="20" s="1"/>
  <c r="P3" i="4"/>
  <c r="P3" i="20" s="1"/>
  <c r="AC3" i="4"/>
  <c r="AC3" i="20" s="1"/>
  <c r="I3" i="4"/>
  <c r="I3" i="20" s="1"/>
  <c r="AM3" i="4"/>
  <c r="AM3" i="20" s="1"/>
  <c r="X3" i="4"/>
  <c r="X3" i="20" s="1"/>
  <c r="R3" i="4"/>
  <c r="R3" i="20" s="1"/>
  <c r="AB3" i="4"/>
  <c r="AB3" i="20" s="1"/>
  <c r="F3" i="4"/>
  <c r="F3" i="20" s="1"/>
  <c r="U3" i="4"/>
  <c r="U3" i="20" s="1"/>
  <c r="J3" i="4"/>
  <c r="J3" i="20" s="1"/>
  <c r="AG3" i="4"/>
  <c r="AG3" i="20" s="1"/>
  <c r="AE3" i="4"/>
  <c r="AE3" i="20" s="1"/>
  <c r="AD3" i="4"/>
  <c r="AD3" i="20" s="1"/>
  <c r="K3" i="4"/>
  <c r="K3" i="20" s="1"/>
  <c r="O3" i="4"/>
  <c r="O3" i="20" s="1"/>
  <c r="V3" i="4"/>
  <c r="V3" i="20" s="1"/>
  <c r="AT3" i="4"/>
  <c r="AT3" i="20" s="1"/>
  <c r="M3" i="4"/>
  <c r="M3" i="20" s="1"/>
  <c r="B3" i="4"/>
  <c r="AQ3" i="4"/>
  <c r="AQ3" i="20" s="1"/>
  <c r="AK3" i="4"/>
  <c r="AK3" i="20" s="1"/>
  <c r="S3" i="4"/>
  <c r="S3" i="20" s="1"/>
  <c r="AW3" i="4"/>
  <c r="AW3" i="20" s="1"/>
  <c r="C3" i="4"/>
  <c r="AR3" i="4"/>
  <c r="AR3" i="20" s="1"/>
  <c r="Z3" i="4"/>
  <c r="Z3" i="20" s="1"/>
  <c r="AY3" i="4"/>
  <c r="AY3" i="20" s="1"/>
  <c r="Q3" i="4"/>
  <c r="Q3" i="20" s="1"/>
  <c r="Y3" i="4"/>
  <c r="Y3" i="20" s="1"/>
  <c r="AH3" i="4"/>
  <c r="AH3" i="20" s="1"/>
  <c r="AL3" i="4"/>
  <c r="AL3" i="20" s="1"/>
  <c r="N3" i="4"/>
  <c r="N3" i="20" s="1"/>
  <c r="AA3" i="4"/>
  <c r="AA3" i="20" s="1"/>
  <c r="AI3" i="4"/>
  <c r="AI3" i="20" s="1"/>
  <c r="G3" i="4"/>
  <c r="G3" i="20" s="1"/>
  <c r="W3" i="4"/>
  <c r="W3" i="20" s="1"/>
  <c r="AU3" i="4"/>
  <c r="AU3" i="20" s="1"/>
  <c r="AX3" i="4"/>
  <c r="AX3" i="20" s="1"/>
  <c r="L3" i="4"/>
  <c r="L3" i="20" s="1"/>
  <c r="AS3" i="4"/>
  <c r="AS3" i="20" s="1"/>
  <c r="E35" i="4"/>
  <c r="E35" i="20" s="1"/>
  <c r="Y35" i="4"/>
  <c r="Y35" i="20" s="1"/>
  <c r="H35" i="4"/>
  <c r="H35" i="20" s="1"/>
  <c r="AV35" i="4"/>
  <c r="AV35" i="20" s="1"/>
  <c r="D35" i="4"/>
  <c r="D35" i="20" s="1"/>
  <c r="Z35" i="4"/>
  <c r="Z35" i="20" s="1"/>
  <c r="AZ35" i="4"/>
  <c r="AZ35" i="20" s="1"/>
  <c r="AP35" i="4"/>
  <c r="AP35" i="20" s="1"/>
  <c r="AC35" i="4"/>
  <c r="AC35" i="20" s="1"/>
  <c r="AF35" i="4"/>
  <c r="AF35" i="20" s="1"/>
  <c r="AX35" i="4"/>
  <c r="AX35" i="20" s="1"/>
  <c r="X35" i="4"/>
  <c r="X35" i="20" s="1"/>
  <c r="P35" i="4"/>
  <c r="P35" i="20" s="1"/>
  <c r="T35" i="4"/>
  <c r="T35" i="20" s="1"/>
  <c r="I35" i="4"/>
  <c r="I35" i="20" s="1"/>
  <c r="AM35" i="4"/>
  <c r="AM35" i="20" s="1"/>
  <c r="AU35" i="4"/>
  <c r="AU35" i="20" s="1"/>
  <c r="R35" i="4"/>
  <c r="R35" i="20" s="1"/>
  <c r="AG35" i="4"/>
  <c r="AG35" i="20" s="1"/>
  <c r="J35" i="4"/>
  <c r="J35" i="20" s="1"/>
  <c r="AN35" i="4"/>
  <c r="AN35" i="20" s="1"/>
  <c r="AD35" i="4"/>
  <c r="AD35" i="20" s="1"/>
  <c r="K35" i="4"/>
  <c r="K35" i="20" s="1"/>
  <c r="F35" i="4"/>
  <c r="F35" i="20" s="1"/>
  <c r="AJ35" i="4"/>
  <c r="AJ35" i="20" s="1"/>
  <c r="AO35" i="4"/>
  <c r="AO35" i="20" s="1"/>
  <c r="AB35" i="4"/>
  <c r="AB35" i="20" s="1"/>
  <c r="U35" i="4"/>
  <c r="U35" i="20" s="1"/>
  <c r="AE35" i="4"/>
  <c r="AE35" i="20" s="1"/>
  <c r="AT35" i="4"/>
  <c r="AT35" i="20" s="1"/>
  <c r="AA35" i="4"/>
  <c r="AA35" i="20" s="1"/>
  <c r="AH35" i="4"/>
  <c r="AH35" i="20" s="1"/>
  <c r="AW35" i="4"/>
  <c r="AW35" i="20" s="1"/>
  <c r="C35" i="4"/>
  <c r="C35" i="20" s="1"/>
  <c r="AQ35" i="4"/>
  <c r="AQ35" i="20" s="1"/>
  <c r="AK35" i="4"/>
  <c r="AK35" i="20" s="1"/>
  <c r="S35" i="4"/>
  <c r="S35" i="20" s="1"/>
  <c r="V35" i="4"/>
  <c r="V35" i="20" s="1"/>
  <c r="W35" i="4"/>
  <c r="W35" i="20" s="1"/>
  <c r="AR35" i="4"/>
  <c r="AR35" i="20" s="1"/>
  <c r="N35" i="4"/>
  <c r="N35" i="20" s="1"/>
  <c r="O35" i="4"/>
  <c r="O35" i="20" s="1"/>
  <c r="AY35" i="4"/>
  <c r="AY35" i="20" s="1"/>
  <c r="AL35" i="4"/>
  <c r="AL35" i="20" s="1"/>
  <c r="AS35" i="4"/>
  <c r="AS35" i="20" s="1"/>
  <c r="B35" i="4"/>
  <c r="G35" i="4"/>
  <c r="G35" i="20" s="1"/>
  <c r="AI35" i="4"/>
  <c r="M35" i="4"/>
  <c r="M35" i="20" s="1"/>
  <c r="L35" i="4"/>
  <c r="L35" i="20" s="1"/>
  <c r="Q35" i="4"/>
  <c r="Q35" i="20" s="1"/>
  <c r="B20" i="4"/>
  <c r="AP20" i="4"/>
  <c r="AP20" i="20" s="1"/>
  <c r="Z9" i="4"/>
  <c r="Z9" i="20" s="1"/>
  <c r="AA9" i="4"/>
  <c r="AA9" i="20" s="1"/>
  <c r="V9" i="4"/>
  <c r="V9" i="20" s="1"/>
  <c r="AQ9" i="4"/>
  <c r="AQ9" i="20" s="1"/>
  <c r="K9" i="4"/>
  <c r="K9" i="20" s="1"/>
  <c r="S9" i="4"/>
  <c r="S9" i="20" s="1"/>
  <c r="J9" i="4"/>
  <c r="J9" i="20" s="1"/>
  <c r="C9" i="4"/>
  <c r="C9" i="20" s="1"/>
  <c r="AE94" i="29"/>
  <c r="AF66" i="5" s="1"/>
  <c r="AF62" i="7" s="1"/>
  <c r="AH81" i="1" s="1"/>
  <c r="I33" i="29"/>
  <c r="J26" i="5" s="1"/>
  <c r="L101" i="29"/>
  <c r="M89" i="5" s="1"/>
  <c r="M85" i="7" s="1"/>
  <c r="O77" i="1" s="1"/>
  <c r="L35" i="29"/>
  <c r="M37" i="5" s="1"/>
  <c r="M33" i="7" s="1"/>
  <c r="O31" i="1" s="1"/>
  <c r="L33" i="29"/>
  <c r="M26" i="5" s="1"/>
  <c r="M22" i="7" s="1"/>
  <c r="O94" i="1" s="1"/>
  <c r="AP82" i="29"/>
  <c r="AQ44" i="5" s="1"/>
  <c r="AQ40" i="7" s="1"/>
  <c r="AS53" i="1" s="1"/>
  <c r="L26" i="29"/>
  <c r="M47" i="5" s="1"/>
  <c r="M43" i="7" s="1"/>
  <c r="O11" i="1" s="1"/>
  <c r="AP50" i="29"/>
  <c r="AQ71" i="5" s="1"/>
  <c r="AQ67" i="7" s="1"/>
  <c r="AS46" i="1" s="1"/>
  <c r="AP18" i="29"/>
  <c r="AQ48" i="5" s="1"/>
  <c r="AQ44" i="7" s="1"/>
  <c r="AS57" i="1" s="1"/>
  <c r="AU48" i="29"/>
  <c r="AV108" i="5" s="1"/>
  <c r="AV104" i="7" s="1"/>
  <c r="AX105" i="1" s="1"/>
  <c r="L54" i="29"/>
  <c r="M38" i="5" s="1"/>
  <c r="M34" i="7" s="1"/>
  <c r="O64" i="1" s="1"/>
  <c r="L73" i="29"/>
  <c r="M57" i="5" s="1"/>
  <c r="M53" i="7" s="1"/>
  <c r="O52" i="1" s="1"/>
  <c r="L14" i="29"/>
  <c r="M15" i="5" s="1"/>
  <c r="M11" i="7" s="1"/>
  <c r="O38" i="1" s="1"/>
  <c r="AE35" i="29"/>
  <c r="AF37" i="5" s="1"/>
  <c r="AF33" i="7" s="1"/>
  <c r="AH31" i="1" s="1"/>
  <c r="Y109" i="29"/>
  <c r="Z99" i="5" s="1"/>
  <c r="H103" i="29"/>
  <c r="I86" i="5" s="1"/>
  <c r="I82" i="7" s="1"/>
  <c r="K29" i="1" s="1"/>
  <c r="H87" i="29"/>
  <c r="I72" i="5" s="1"/>
  <c r="I68" i="7" s="1"/>
  <c r="K76" i="1" s="1"/>
  <c r="H112" i="29"/>
  <c r="I103" i="5" s="1"/>
  <c r="I99" i="7" s="1"/>
  <c r="K18" i="1" s="1"/>
  <c r="Z98" i="29"/>
  <c r="AA85" i="5" s="1"/>
  <c r="AA81" i="7" s="1"/>
  <c r="AC63" i="1" s="1"/>
  <c r="AP34" i="29"/>
  <c r="AQ25" i="5" s="1"/>
  <c r="AQ21" i="7" s="1"/>
  <c r="AS74" i="1" s="1"/>
  <c r="H59" i="29"/>
  <c r="I121" i="5" s="1"/>
  <c r="I117" i="7" s="1"/>
  <c r="K114" i="1" s="1"/>
  <c r="H104" i="29"/>
  <c r="I90" i="5" s="1"/>
  <c r="I86" i="7" s="1"/>
  <c r="K32" i="1" s="1"/>
  <c r="Y91" i="29"/>
  <c r="Z70" i="5" s="1"/>
  <c r="Y61" i="29"/>
  <c r="Z45" i="5" s="1"/>
  <c r="Z41" i="7" s="1"/>
  <c r="AB68" i="1" s="1"/>
  <c r="U96" i="29"/>
  <c r="V82" i="5" s="1"/>
  <c r="V78" i="7" s="1"/>
  <c r="X59" i="1" s="1"/>
  <c r="U45" i="29"/>
  <c r="V32" i="5" s="1"/>
  <c r="V28" i="7" s="1"/>
  <c r="X20" i="1" s="1"/>
  <c r="U52" i="29"/>
  <c r="V113" i="5" s="1"/>
  <c r="V109" i="7" s="1"/>
  <c r="X111" i="1" s="1"/>
  <c r="Y106" i="29"/>
  <c r="Z95" i="5" s="1"/>
  <c r="Z93" i="29"/>
  <c r="AA53" i="5" s="1"/>
  <c r="AA49" i="7" s="1"/>
  <c r="AC12" i="1" s="1"/>
  <c r="Y90" i="29"/>
  <c r="Z87" i="5" s="1"/>
  <c r="Z83" i="7" s="1"/>
  <c r="AB27" i="1" s="1"/>
  <c r="Z100" i="29"/>
  <c r="AA88" i="5" s="1"/>
  <c r="AA84" i="7" s="1"/>
  <c r="AC82" i="1" s="1"/>
  <c r="Z84" i="29"/>
  <c r="H78" i="29"/>
  <c r="I60" i="5" s="1"/>
  <c r="I56" i="7" s="1"/>
  <c r="K88" i="1" s="1"/>
  <c r="Y95" i="29"/>
  <c r="Z80" i="5" s="1"/>
  <c r="H76" i="29"/>
  <c r="I116" i="5" s="1"/>
  <c r="I112" i="7" s="1"/>
  <c r="K118" i="1" s="1"/>
  <c r="Z34" i="29"/>
  <c r="AA25" i="5" s="1"/>
  <c r="AA21" i="7" s="1"/>
  <c r="AC74" i="1" s="1"/>
  <c r="H28" i="29"/>
  <c r="I23" i="5" s="1"/>
  <c r="H12" i="29"/>
  <c r="Y79" i="29"/>
  <c r="Z98" i="5" s="1"/>
  <c r="Z94" i="7" s="1"/>
  <c r="AB66" i="1" s="1"/>
  <c r="U65" i="29"/>
  <c r="V73" i="5" s="1"/>
  <c r="V69" i="7" s="1"/>
  <c r="X51" i="1" s="1"/>
  <c r="U49" i="29"/>
  <c r="V62" i="5" s="1"/>
  <c r="V58" i="7" s="1"/>
  <c r="X85" i="1" s="1"/>
  <c r="U72" i="29"/>
  <c r="V117" i="5" s="1"/>
  <c r="V113" i="7" s="1"/>
  <c r="X110" i="1" s="1"/>
  <c r="U28" i="29"/>
  <c r="V23" i="5" s="1"/>
  <c r="V19" i="7" s="1"/>
  <c r="X47" i="1" s="1"/>
  <c r="U48" i="29"/>
  <c r="V108" i="5" s="1"/>
  <c r="V104" i="7" s="1"/>
  <c r="X105" i="1" s="1"/>
  <c r="AZ20" i="29"/>
  <c r="BA20" i="5" s="1"/>
  <c r="BA16" i="7" s="1"/>
  <c r="BC58" i="1" s="1"/>
  <c r="AI97" i="29"/>
  <c r="AJ83" i="5" s="1"/>
  <c r="AJ79" i="7" s="1"/>
  <c r="AL62" i="1" s="1"/>
  <c r="AZ79" i="29"/>
  <c r="BA98" i="5" s="1"/>
  <c r="BA94" i="7" s="1"/>
  <c r="BC66" i="1" s="1"/>
  <c r="AI14" i="29"/>
  <c r="AJ15" i="5" s="1"/>
  <c r="AJ11" i="7" s="1"/>
  <c r="AL38" i="1" s="1"/>
  <c r="H94" i="29"/>
  <c r="I66" i="5" s="1"/>
  <c r="I62" i="7" s="1"/>
  <c r="K81" i="1" s="1"/>
  <c r="Y81" i="29"/>
  <c r="Z67" i="5" s="1"/>
  <c r="H60" i="29"/>
  <c r="I43" i="5" s="1"/>
  <c r="I39" i="7" s="1"/>
  <c r="K48" i="1" s="1"/>
  <c r="H44" i="29"/>
  <c r="I31" i="5" s="1"/>
  <c r="Y31" i="29"/>
  <c r="Z78" i="5" s="1"/>
  <c r="Y15" i="29"/>
  <c r="Z16" i="5" s="1"/>
  <c r="Y96" i="29"/>
  <c r="Z82" i="5" s="1"/>
  <c r="Y62" i="29"/>
  <c r="Z50" i="5" s="1"/>
  <c r="H43" i="29"/>
  <c r="I110" i="5" s="1"/>
  <c r="I106" i="7" s="1"/>
  <c r="K112" i="1" s="1"/>
  <c r="Y77" i="29"/>
  <c r="Z120" i="5" s="1"/>
  <c r="AZ102" i="29"/>
  <c r="BA119" i="5" s="1"/>
  <c r="BA115" i="7" s="1"/>
  <c r="BC108" i="1" s="1"/>
  <c r="AI49" i="29"/>
  <c r="AJ62" i="5" s="1"/>
  <c r="AJ58" i="7" s="1"/>
  <c r="AL85" i="1" s="1"/>
  <c r="Q27" i="29"/>
  <c r="R112" i="5" s="1"/>
  <c r="R108" i="7" s="1"/>
  <c r="T107" i="1" s="1"/>
  <c r="AZ67" i="29"/>
  <c r="BA122" i="5" s="1"/>
  <c r="BA118" i="7" s="1"/>
  <c r="BC103" i="1" s="1"/>
  <c r="AI48" i="29"/>
  <c r="AJ108" i="5" s="1"/>
  <c r="AJ104" i="7" s="1"/>
  <c r="AL105" i="1" s="1"/>
  <c r="AI109" i="29"/>
  <c r="AJ99" i="5" s="1"/>
  <c r="AJ95" i="7" s="1"/>
  <c r="AL8" i="1" s="1"/>
  <c r="AI65" i="29"/>
  <c r="AJ73" i="5" s="1"/>
  <c r="AJ69" i="7" s="1"/>
  <c r="AL51" i="1" s="1"/>
  <c r="AZ52" i="29"/>
  <c r="BA113" i="5" s="1"/>
  <c r="BA109" i="7" s="1"/>
  <c r="BC111" i="1" s="1"/>
  <c r="AT34" i="29"/>
  <c r="AU25" i="5" s="1"/>
  <c r="AZ4" i="29"/>
  <c r="BA59" i="5" s="1"/>
  <c r="BA55" i="7" s="1"/>
  <c r="BC7" i="1" s="1"/>
  <c r="AZ89" i="29"/>
  <c r="BA75" i="5" s="1"/>
  <c r="BA71" i="7" s="1"/>
  <c r="BC97" i="1" s="1"/>
  <c r="Q111" i="29"/>
  <c r="R100" i="5" s="1"/>
  <c r="AZ84" i="29"/>
  <c r="AZ66" i="29"/>
  <c r="BA27" i="5" s="1"/>
  <c r="BA23" i="7" s="1"/>
  <c r="BC83" i="1" s="1"/>
  <c r="AY75" i="29"/>
  <c r="AZ13" i="5" s="1"/>
  <c r="AY59" i="29"/>
  <c r="AZ121" i="5" s="1"/>
  <c r="AZ117" i="7" s="1"/>
  <c r="BB114" i="1" s="1"/>
  <c r="J82" i="29"/>
  <c r="K44" i="5" s="1"/>
  <c r="K40" i="7" s="1"/>
  <c r="M53" i="1" s="1"/>
  <c r="AU64" i="29"/>
  <c r="AV102" i="5" s="1"/>
  <c r="AV98" i="7" s="1"/>
  <c r="AX80" i="1" s="1"/>
  <c r="AY60" i="29"/>
  <c r="AZ43" i="5" s="1"/>
  <c r="AZ39" i="7" s="1"/>
  <c r="BB48" i="1" s="1"/>
  <c r="AY105" i="29"/>
  <c r="AZ92" i="5" s="1"/>
  <c r="AZ88" i="7" s="1"/>
  <c r="BB6" i="1" s="1"/>
  <c r="AU93" i="29"/>
  <c r="AV53" i="5" s="1"/>
  <c r="AV49" i="7" s="1"/>
  <c r="AX12" i="1" s="1"/>
  <c r="AU63" i="29"/>
  <c r="AV115" i="5" s="1"/>
  <c r="AV111" i="7" s="1"/>
  <c r="AX117" i="1" s="1"/>
  <c r="AY43" i="29"/>
  <c r="AZ110" i="5" s="1"/>
  <c r="AZ106" i="7" s="1"/>
  <c r="BB112" i="1" s="1"/>
  <c r="AG14" i="29"/>
  <c r="AH15" i="5" s="1"/>
  <c r="AG12" i="29"/>
  <c r="AF81" i="29"/>
  <c r="AG67" i="5" s="1"/>
  <c r="AG63" i="7" s="1"/>
  <c r="AI95" i="1" s="1"/>
  <c r="J93" i="29"/>
  <c r="K53" i="5" s="1"/>
  <c r="K49" i="7" s="1"/>
  <c r="M12" i="1" s="1"/>
  <c r="AU17" i="29"/>
  <c r="AV17" i="5" s="1"/>
  <c r="AV13" i="7" s="1"/>
  <c r="AX42" i="1" s="1"/>
  <c r="AU98" i="29"/>
  <c r="AV85" i="5" s="1"/>
  <c r="AV81" i="7" s="1"/>
  <c r="AX63" i="1" s="1"/>
  <c r="AY76" i="29"/>
  <c r="AZ116" i="5" s="1"/>
  <c r="AY106" i="29"/>
  <c r="AZ95" i="5" s="1"/>
  <c r="AZ91" i="7" s="1"/>
  <c r="BB39" i="1" s="1"/>
  <c r="AU35" i="29"/>
  <c r="AV37" i="5" s="1"/>
  <c r="AV33" i="7" s="1"/>
  <c r="AX31" i="1" s="1"/>
  <c r="Y33" i="29"/>
  <c r="Z26" i="5" s="1"/>
  <c r="AY16" i="29"/>
  <c r="AZ107" i="5" s="1"/>
  <c r="AZ103" i="7" s="1"/>
  <c r="BB109" i="1" s="1"/>
  <c r="AY35" i="29"/>
  <c r="AZ37" i="5" s="1"/>
  <c r="AZ33" i="7" s="1"/>
  <c r="BB31" i="1" s="1"/>
  <c r="AC33" i="29"/>
  <c r="AD26" i="5" s="1"/>
  <c r="AD22" i="7" s="1"/>
  <c r="AF94" i="1" s="1"/>
  <c r="AF10" i="29"/>
  <c r="AG14" i="5" s="1"/>
  <c r="AG10" i="7" s="1"/>
  <c r="AI26" i="1" s="1"/>
  <c r="AF46" i="29"/>
  <c r="S4" i="29"/>
  <c r="T59" i="5" s="1"/>
  <c r="T55" i="7" s="1"/>
  <c r="V7" i="1" s="1"/>
  <c r="AI46" i="29"/>
  <c r="I2" i="29"/>
  <c r="J66" i="29"/>
  <c r="K27" i="5" s="1"/>
  <c r="K23" i="7" s="1"/>
  <c r="M83" i="1" s="1"/>
  <c r="J34" i="29"/>
  <c r="K25" i="5" s="1"/>
  <c r="K21" i="7" s="1"/>
  <c r="M74" i="1" s="1"/>
  <c r="Z2" i="29"/>
  <c r="D35" i="29"/>
  <c r="E37" i="5" s="1"/>
  <c r="E33" i="7" s="1"/>
  <c r="G31" i="1" s="1"/>
  <c r="H14" i="29"/>
  <c r="I15" i="5" s="1"/>
  <c r="I11" i="7" s="1"/>
  <c r="K38" i="1" s="1"/>
  <c r="L2" i="29"/>
  <c r="F112" i="29"/>
  <c r="G103" i="5" s="1"/>
  <c r="F93" i="29"/>
  <c r="G53" i="5" s="1"/>
  <c r="C86" i="29"/>
  <c r="D36" i="5" s="1"/>
  <c r="D32" i="7" s="1"/>
  <c r="F24" i="1" s="1"/>
  <c r="G113" i="29"/>
  <c r="H101" i="5" s="1"/>
  <c r="H97" i="7" s="1"/>
  <c r="J60" i="1" s="1"/>
  <c r="K105" i="29"/>
  <c r="L92" i="5" s="1"/>
  <c r="L88" i="7" s="1"/>
  <c r="N6" i="1" s="1"/>
  <c r="C55" i="29"/>
  <c r="G51" i="29"/>
  <c r="H49" i="5" s="1"/>
  <c r="H45" i="7" s="1"/>
  <c r="J15" i="1" s="1"/>
  <c r="K98" i="29"/>
  <c r="L85" i="5" s="1"/>
  <c r="L81" i="7" s="1"/>
  <c r="N63" i="1" s="1"/>
  <c r="K26" i="29"/>
  <c r="L47" i="5" s="1"/>
  <c r="L43" i="7" s="1"/>
  <c r="N11" i="1" s="1"/>
  <c r="G16" i="29"/>
  <c r="H107" i="5" s="1"/>
  <c r="H103" i="7" s="1"/>
  <c r="J109" i="1" s="1"/>
  <c r="G14" i="29"/>
  <c r="H15" i="5" s="1"/>
  <c r="H11" i="7" s="1"/>
  <c r="J38" i="1" s="1"/>
  <c r="K58" i="29"/>
  <c r="L42" i="5" s="1"/>
  <c r="L38" i="7" s="1"/>
  <c r="N70" i="1" s="1"/>
  <c r="G35" i="29"/>
  <c r="H37" i="5" s="1"/>
  <c r="H33" i="7" s="1"/>
  <c r="J31" i="1" s="1"/>
  <c r="AK30" i="29"/>
  <c r="AL91" i="5" s="1"/>
  <c r="AL87" i="7" s="1"/>
  <c r="AN49" i="1" s="1"/>
  <c r="K16" i="29"/>
  <c r="L107" i="5" s="1"/>
  <c r="L103" i="7" s="1"/>
  <c r="N109" i="1" s="1"/>
  <c r="AJ113" i="29"/>
  <c r="AK101" i="5" s="1"/>
  <c r="AH110" i="29"/>
  <c r="AI97" i="5" s="1"/>
  <c r="AI93" i="7" s="1"/>
  <c r="AK75" i="1" s="1"/>
  <c r="AJ90" i="29"/>
  <c r="AK87" i="5" s="1"/>
  <c r="AH84" i="29"/>
  <c r="AH106" i="29"/>
  <c r="AI95" i="5" s="1"/>
  <c r="AI91" i="7" s="1"/>
  <c r="AK39" i="1" s="1"/>
  <c r="AJ72" i="29"/>
  <c r="AK117" i="5" s="1"/>
  <c r="AJ56" i="29"/>
  <c r="AK111" i="5" s="1"/>
  <c r="AH50" i="29"/>
  <c r="AI71" i="5" s="1"/>
  <c r="AI67" i="7" s="1"/>
  <c r="AK46" i="1" s="1"/>
  <c r="AJ24" i="29"/>
  <c r="AK69" i="5" s="1"/>
  <c r="AQ102" i="29"/>
  <c r="AR119" i="5" s="1"/>
  <c r="AR115" i="7" s="1"/>
  <c r="AT108" i="1" s="1"/>
  <c r="AQ44" i="29"/>
  <c r="AR31" i="5" s="1"/>
  <c r="AR27" i="7" s="1"/>
  <c r="AT69" i="1" s="1"/>
  <c r="AJ108" i="29"/>
  <c r="AK61" i="5" s="1"/>
  <c r="AQ59" i="29"/>
  <c r="AR121" i="5" s="1"/>
  <c r="AR117" i="7" s="1"/>
  <c r="AT114" i="1" s="1"/>
  <c r="AJ73" i="29"/>
  <c r="AK57" i="5" s="1"/>
  <c r="AJ33" i="29"/>
  <c r="AK26" i="5" s="1"/>
  <c r="AQ24" i="29"/>
  <c r="AR69" i="5" s="1"/>
  <c r="AR65" i="7" s="1"/>
  <c r="AT84" i="1" s="1"/>
  <c r="AT112" i="29"/>
  <c r="AU103" i="5" s="1"/>
  <c r="AT102" i="29"/>
  <c r="AU119" i="5" s="1"/>
  <c r="M46" i="29"/>
  <c r="Q24" i="29"/>
  <c r="R69" i="5" s="1"/>
  <c r="M33" i="29"/>
  <c r="N26" i="5" s="1"/>
  <c r="Q33" i="29"/>
  <c r="R26" i="5" s="1"/>
  <c r="R22" i="7" s="1"/>
  <c r="T94" i="1" s="1"/>
  <c r="J50" i="29"/>
  <c r="K71" i="5" s="1"/>
  <c r="K67" i="7" s="1"/>
  <c r="M46" i="1" s="1"/>
  <c r="D62" i="29"/>
  <c r="E50" i="5" s="1"/>
  <c r="E46" i="7" s="1"/>
  <c r="G78" i="1" s="1"/>
  <c r="D101" i="29"/>
  <c r="E89" i="5" s="1"/>
  <c r="E85" i="7" s="1"/>
  <c r="G77" i="1" s="1"/>
  <c r="D33" i="29"/>
  <c r="E26" i="5" s="1"/>
  <c r="E22" i="7" s="1"/>
  <c r="G94" i="1" s="1"/>
  <c r="AG24" i="29"/>
  <c r="AH69" i="5" s="1"/>
  <c r="AH65" i="7" s="1"/>
  <c r="AJ84" i="1" s="1"/>
  <c r="F113" i="29"/>
  <c r="G101" i="5" s="1"/>
  <c r="G97" i="7" s="1"/>
  <c r="I60" i="1" s="1"/>
  <c r="F100" i="29"/>
  <c r="G88" i="5" s="1"/>
  <c r="F84" i="29"/>
  <c r="F94" i="29"/>
  <c r="G66" i="5" s="1"/>
  <c r="G62" i="7" s="1"/>
  <c r="I81" i="1" s="1"/>
  <c r="F50" i="29"/>
  <c r="G71" i="5" s="1"/>
  <c r="F34" i="29"/>
  <c r="G25" i="5" s="1"/>
  <c r="G98" i="29"/>
  <c r="H85" i="5" s="1"/>
  <c r="H81" i="7" s="1"/>
  <c r="J63" i="1" s="1"/>
  <c r="K64" i="29"/>
  <c r="L102" i="5" s="1"/>
  <c r="L98" i="7" s="1"/>
  <c r="N80" i="1" s="1"/>
  <c r="AK62" i="29"/>
  <c r="AL50" i="5" s="1"/>
  <c r="AL46" i="7" s="1"/>
  <c r="AN78" i="1" s="1"/>
  <c r="C56" i="29"/>
  <c r="D111" i="5" s="1"/>
  <c r="D107" i="7" s="1"/>
  <c r="F120" i="1" s="1"/>
  <c r="K48" i="29"/>
  <c r="L108" i="5" s="1"/>
  <c r="L104" i="7" s="1"/>
  <c r="N105" i="1" s="1"/>
  <c r="AK68" i="5"/>
  <c r="AK64" i="7" s="1"/>
  <c r="AM23" i="1" s="1"/>
  <c r="C81" i="29"/>
  <c r="D67" i="5" s="1"/>
  <c r="D63" i="7" s="1"/>
  <c r="F95" i="1" s="1"/>
  <c r="G67" i="29"/>
  <c r="H122" i="5" s="1"/>
  <c r="H118" i="7" s="1"/>
  <c r="J103" i="1" s="1"/>
  <c r="G74" i="29"/>
  <c r="H114" i="5" s="1"/>
  <c r="H110" i="7" s="1"/>
  <c r="J119" i="1" s="1"/>
  <c r="G86" i="29"/>
  <c r="H36" i="5" s="1"/>
  <c r="H32" i="7" s="1"/>
  <c r="J24" i="1" s="1"/>
  <c r="K43" i="29"/>
  <c r="L110" i="5" s="1"/>
  <c r="L106" i="7" s="1"/>
  <c r="N112" i="1" s="1"/>
  <c r="G42" i="29"/>
  <c r="H30" i="5" s="1"/>
  <c r="H26" i="7" s="1"/>
  <c r="J3" i="1" s="1"/>
  <c r="K28" i="29"/>
  <c r="L23" i="5" s="1"/>
  <c r="L19" i="7" s="1"/>
  <c r="N47" i="1" s="1"/>
  <c r="AJ99" i="29"/>
  <c r="AK118" i="5" s="1"/>
  <c r="AQ88" i="29"/>
  <c r="AR74" i="5" s="1"/>
  <c r="AR70" i="7" s="1"/>
  <c r="AT73" i="1" s="1"/>
  <c r="AQ45" i="29"/>
  <c r="AR32" i="5" s="1"/>
  <c r="AR28" i="7" s="1"/>
  <c r="AT20" i="1" s="1"/>
  <c r="AQ76" i="29"/>
  <c r="AR116" i="5" s="1"/>
  <c r="AR112" i="7" s="1"/>
  <c r="AT118" i="1" s="1"/>
  <c r="AJ71" i="29"/>
  <c r="AK56" i="5" s="1"/>
  <c r="O56" i="29"/>
  <c r="P111" i="5" s="1"/>
  <c r="P107" i="7" s="1"/>
  <c r="R120" i="1" s="1"/>
  <c r="AQ97" i="29"/>
  <c r="AR83" i="5" s="1"/>
  <c r="AR79" i="7" s="1"/>
  <c r="AT62" i="1" s="1"/>
  <c r="AJ79" i="29"/>
  <c r="AK98" i="5" s="1"/>
  <c r="AQ75" i="29"/>
  <c r="AR13" i="5" s="1"/>
  <c r="AR9" i="7" s="1"/>
  <c r="AT89" i="1" s="1"/>
  <c r="O71" i="29"/>
  <c r="P56" i="5" s="1"/>
  <c r="P52" i="7" s="1"/>
  <c r="R92" i="1" s="1"/>
  <c r="AJ54" i="29"/>
  <c r="AK38" i="5" s="1"/>
  <c r="AQ106" i="29"/>
  <c r="AR95" i="5" s="1"/>
  <c r="AR91" i="7" s="1"/>
  <c r="AT39" i="1" s="1"/>
  <c r="AQ82" i="29"/>
  <c r="AR44" i="5" s="1"/>
  <c r="AR40" i="7" s="1"/>
  <c r="AT53" i="1" s="1"/>
  <c r="AQ22" i="29"/>
  <c r="AR22" i="5" s="1"/>
  <c r="AR18" i="7" s="1"/>
  <c r="AT61" i="1" s="1"/>
  <c r="AQ31" i="29"/>
  <c r="AR78" i="5" s="1"/>
  <c r="AR74" i="7" s="1"/>
  <c r="AT71" i="1" s="1"/>
  <c r="AT8" i="29"/>
  <c r="AU106" i="5" s="1"/>
  <c r="AD112" i="29"/>
  <c r="AE103" i="5" s="1"/>
  <c r="AE99" i="7" s="1"/>
  <c r="AG18" i="1" s="1"/>
  <c r="AT93" i="29"/>
  <c r="AU53" i="5" s="1"/>
  <c r="AT100" i="29"/>
  <c r="AU88" i="5" s="1"/>
  <c r="AT84" i="29"/>
  <c r="M81" i="29"/>
  <c r="N67" i="5" s="1"/>
  <c r="M31" i="29"/>
  <c r="N78" i="5" s="1"/>
  <c r="AT2" i="29"/>
  <c r="Q42" i="29"/>
  <c r="R30" i="5" s="1"/>
  <c r="R26" i="7" s="1"/>
  <c r="T3" i="1" s="1"/>
  <c r="Q45" i="29"/>
  <c r="R32" i="5" s="1"/>
  <c r="R28" i="7" s="1"/>
  <c r="T20" i="1" s="1"/>
  <c r="Q14" i="29"/>
  <c r="R15" i="5" s="1"/>
  <c r="I68" i="29"/>
  <c r="J54" i="5" s="1"/>
  <c r="J18" i="29"/>
  <c r="K48" i="5" s="1"/>
  <c r="K44" i="7" s="1"/>
  <c r="M57" i="1" s="1"/>
  <c r="AG64" i="29"/>
  <c r="AH102" i="5" s="1"/>
  <c r="C25" i="29"/>
  <c r="D35" i="5" s="1"/>
  <c r="D31" i="7" s="1"/>
  <c r="F45" i="1" s="1"/>
  <c r="F18" i="29"/>
  <c r="G48" i="5" s="1"/>
  <c r="C72" i="29"/>
  <c r="D117" i="5" s="1"/>
  <c r="D113" i="7" s="1"/>
  <c r="F110" i="1" s="1"/>
  <c r="G68" i="29"/>
  <c r="H54" i="5" s="1"/>
  <c r="H50" i="7" s="1"/>
  <c r="J41" i="1" s="1"/>
  <c r="G52" i="29"/>
  <c r="H113" i="5" s="1"/>
  <c r="H109" i="7" s="1"/>
  <c r="J111" i="1" s="1"/>
  <c r="G93" i="29"/>
  <c r="H53" i="5" s="1"/>
  <c r="H49" i="7" s="1"/>
  <c r="J12" i="1" s="1"/>
  <c r="C62" i="29"/>
  <c r="D50" i="5" s="1"/>
  <c r="D46" i="7" s="1"/>
  <c r="F78" i="1" s="1"/>
  <c r="K40" i="29"/>
  <c r="L29" i="5" s="1"/>
  <c r="L25" i="7" s="1"/>
  <c r="N50" i="1" s="1"/>
  <c r="G28" i="29"/>
  <c r="H23" i="5" s="1"/>
  <c r="H19" i="7" s="1"/>
  <c r="J47" i="1" s="1"/>
  <c r="K7" i="29"/>
  <c r="L8" i="5" s="1"/>
  <c r="L4" i="7" s="1"/>
  <c r="N5" i="1" s="1"/>
  <c r="K74" i="29"/>
  <c r="L114" i="5" s="1"/>
  <c r="L110" i="7" s="1"/>
  <c r="N119" i="1" s="1"/>
  <c r="K14" i="29"/>
  <c r="L15" i="5" s="1"/>
  <c r="L11" i="7" s="1"/>
  <c r="N38" i="1" s="1"/>
  <c r="AK52" i="29"/>
  <c r="AL113" i="5" s="1"/>
  <c r="AL109" i="7" s="1"/>
  <c r="AN111" i="1" s="1"/>
  <c r="AJ106" i="29"/>
  <c r="AK95" i="5" s="1"/>
  <c r="AX84" i="29"/>
  <c r="AJ40" i="29"/>
  <c r="AK29" i="5" s="1"/>
  <c r="AQ29" i="29"/>
  <c r="AR24" i="5" s="1"/>
  <c r="AR20" i="7" s="1"/>
  <c r="AT10" i="1" s="1"/>
  <c r="AX18" i="29"/>
  <c r="AY48" i="5" s="1"/>
  <c r="AY44" i="7" s="1"/>
  <c r="BA57" i="1" s="1"/>
  <c r="AJ8" i="29"/>
  <c r="AK106" i="5" s="1"/>
  <c r="AJ81" i="29"/>
  <c r="AK67" i="5" s="1"/>
  <c r="AJ55" i="29"/>
  <c r="AJ70" i="29"/>
  <c r="AK94" i="5" s="1"/>
  <c r="AJ46" i="29"/>
  <c r="AJ35" i="29"/>
  <c r="AK37" i="5" s="1"/>
  <c r="AQ46" i="29"/>
  <c r="AQ10" i="29"/>
  <c r="AR14" i="5" s="1"/>
  <c r="AR10" i="7" s="1"/>
  <c r="AT26" i="1" s="1"/>
  <c r="AQ54" i="29"/>
  <c r="AR38" i="5" s="1"/>
  <c r="AR34" i="7" s="1"/>
  <c r="AT64" i="1" s="1"/>
  <c r="AT66" i="29"/>
  <c r="AU27" i="5" s="1"/>
  <c r="AT50" i="29"/>
  <c r="AU71" i="5" s="1"/>
  <c r="J65" i="29"/>
  <c r="K73" i="5" s="1"/>
  <c r="K69" i="7" s="1"/>
  <c r="M51" i="1" s="1"/>
  <c r="H58" i="29"/>
  <c r="I42" i="5" s="1"/>
  <c r="I38" i="7" s="1"/>
  <c r="K70" i="1" s="1"/>
  <c r="H61" i="29"/>
  <c r="I45" i="5" s="1"/>
  <c r="H89" i="29"/>
  <c r="I75" i="5" s="1"/>
  <c r="I71" i="7" s="1"/>
  <c r="K97" i="1" s="1"/>
  <c r="E37" i="29"/>
  <c r="F76" i="5" s="1"/>
  <c r="F72" i="7" s="1"/>
  <c r="H30" i="1" s="1"/>
  <c r="AY4" i="29"/>
  <c r="AZ59" i="5" s="1"/>
  <c r="AZ55" i="7" s="1"/>
  <c r="BB7" i="1" s="1"/>
  <c r="E56" i="29"/>
  <c r="F111" i="5" s="1"/>
  <c r="F107" i="7" s="1"/>
  <c r="H120" i="1" s="1"/>
  <c r="E13" i="29"/>
  <c r="F12" i="5" s="1"/>
  <c r="F8" i="7" s="1"/>
  <c r="H4" i="1" s="1"/>
  <c r="AL112" i="29"/>
  <c r="AM103" i="5" s="1"/>
  <c r="AL100" i="29"/>
  <c r="AM88" i="5" s="1"/>
  <c r="AM84" i="7" s="1"/>
  <c r="AO82" i="1" s="1"/>
  <c r="AL84" i="29"/>
  <c r="O100" i="29"/>
  <c r="P88" i="5" s="1"/>
  <c r="P84" i="7" s="1"/>
  <c r="R82" i="1" s="1"/>
  <c r="O107" i="29"/>
  <c r="P64" i="5" s="1"/>
  <c r="P60" i="7" s="1"/>
  <c r="R90" i="1" s="1"/>
  <c r="O57" i="29"/>
  <c r="P41" i="5" s="1"/>
  <c r="P37" i="7" s="1"/>
  <c r="R35" i="1" s="1"/>
  <c r="O41" i="29"/>
  <c r="P84" i="5" s="1"/>
  <c r="P80" i="7" s="1"/>
  <c r="R72" i="1" s="1"/>
  <c r="O102" i="29"/>
  <c r="P119" i="5" s="1"/>
  <c r="P115" i="7" s="1"/>
  <c r="R108" i="1" s="1"/>
  <c r="O47" i="29"/>
  <c r="P34" i="5" s="1"/>
  <c r="P30" i="7" s="1"/>
  <c r="R16" i="1" s="1"/>
  <c r="AV17" i="29"/>
  <c r="AW17" i="5" s="1"/>
  <c r="AW13" i="7" s="1"/>
  <c r="AY42" i="1" s="1"/>
  <c r="AZ21" i="29"/>
  <c r="BA21" i="5" s="1"/>
  <c r="BA17" i="7" s="1"/>
  <c r="BC14" i="1" s="1"/>
  <c r="AA62" i="29"/>
  <c r="AB50" i="5" s="1"/>
  <c r="AB46" i="7" s="1"/>
  <c r="AD78" i="1" s="1"/>
  <c r="AP83" i="29"/>
  <c r="AQ96" i="5" s="1"/>
  <c r="AQ92" i="7" s="1"/>
  <c r="AS17" i="1" s="1"/>
  <c r="E4" i="29"/>
  <c r="F59" i="5" s="1"/>
  <c r="F55" i="7" s="1"/>
  <c r="H7" i="1" s="1"/>
  <c r="E25" i="29"/>
  <c r="F35" i="5" s="1"/>
  <c r="AL18" i="29"/>
  <c r="AM48" i="5" s="1"/>
  <c r="AM44" i="7" s="1"/>
  <c r="AO57" i="1" s="1"/>
  <c r="O72" i="29"/>
  <c r="P117" i="5" s="1"/>
  <c r="P113" i="7" s="1"/>
  <c r="R110" i="1" s="1"/>
  <c r="O109" i="29"/>
  <c r="P99" i="5" s="1"/>
  <c r="P95" i="7" s="1"/>
  <c r="R8" i="1" s="1"/>
  <c r="W35" i="29"/>
  <c r="X37" i="5" s="1"/>
  <c r="X33" i="7" s="1"/>
  <c r="Z31" i="1" s="1"/>
  <c r="AJ9" i="29"/>
  <c r="AK9" i="5" s="1"/>
  <c r="AQ35" i="29"/>
  <c r="AR37" i="5" s="1"/>
  <c r="AR33" i="7" s="1"/>
  <c r="AT31" i="1" s="1"/>
  <c r="AT103" i="29"/>
  <c r="AU86" i="5" s="1"/>
  <c r="AT49" i="29"/>
  <c r="AU62" i="5" s="1"/>
  <c r="H74" i="29"/>
  <c r="I114" i="5" s="1"/>
  <c r="I110" i="7" s="1"/>
  <c r="K119" i="1" s="1"/>
  <c r="H42" i="29"/>
  <c r="I30" i="5" s="1"/>
  <c r="I26" i="7" s="1"/>
  <c r="K3" i="1" s="1"/>
  <c r="H80" i="29"/>
  <c r="I77" i="5" s="1"/>
  <c r="I73" i="7" s="1"/>
  <c r="K65" i="1" s="1"/>
  <c r="H35" i="29"/>
  <c r="I37" i="5" s="1"/>
  <c r="I33" i="7" s="1"/>
  <c r="K31" i="1" s="1"/>
  <c r="H33" i="29"/>
  <c r="I26" i="5" s="1"/>
  <c r="AL113" i="29"/>
  <c r="AM101" i="5" s="1"/>
  <c r="AL93" i="29"/>
  <c r="AM53" i="5" s="1"/>
  <c r="AM49" i="7" s="1"/>
  <c r="AO12" i="1" s="1"/>
  <c r="AJ68" i="5"/>
  <c r="AJ64" i="7" s="1"/>
  <c r="AL23" i="1" s="1"/>
  <c r="AL94" i="29"/>
  <c r="AM66" i="5" s="1"/>
  <c r="F65" i="29"/>
  <c r="G73" i="5" s="1"/>
  <c r="G69" i="7" s="1"/>
  <c r="I51" i="1" s="1"/>
  <c r="O84" i="29"/>
  <c r="O91" i="29"/>
  <c r="P70" i="5" s="1"/>
  <c r="P66" i="7" s="1"/>
  <c r="R33" i="1" s="1"/>
  <c r="O81" i="29"/>
  <c r="P67" i="5" s="1"/>
  <c r="P63" i="7" s="1"/>
  <c r="R95" i="1" s="1"/>
  <c r="O25" i="29"/>
  <c r="P35" i="5" s="1"/>
  <c r="P31" i="7" s="1"/>
  <c r="R45" i="1" s="1"/>
  <c r="O9" i="29"/>
  <c r="P9" i="5" s="1"/>
  <c r="P5" i="7" s="1"/>
  <c r="R9" i="1" s="1"/>
  <c r="O55" i="29"/>
  <c r="P33" i="5" s="1"/>
  <c r="P29" i="7" s="1"/>
  <c r="R13" i="1" s="1"/>
  <c r="O35" i="29"/>
  <c r="P37" i="5" s="1"/>
  <c r="P33" i="7" s="1"/>
  <c r="R31" i="1" s="1"/>
  <c r="AJ2" i="29"/>
  <c r="AJ15" i="29"/>
  <c r="AK16" i="5" s="1"/>
  <c r="N18" i="29"/>
  <c r="O48" i="5" s="1"/>
  <c r="N103" i="29"/>
  <c r="O86" i="5" s="1"/>
  <c r="AZ33" i="29"/>
  <c r="BA26" i="5" s="1"/>
  <c r="BA22" i="7" s="1"/>
  <c r="BC94" i="1" s="1"/>
  <c r="M44" i="29"/>
  <c r="N31" i="5" s="1"/>
  <c r="AI4" i="29"/>
  <c r="AJ59" i="5" s="1"/>
  <c r="AJ55" i="7" s="1"/>
  <c r="AL7" i="1" s="1"/>
  <c r="AA3" i="29"/>
  <c r="AB7" i="5" s="1"/>
  <c r="N2" i="29"/>
  <c r="AD82" i="29"/>
  <c r="AE44" i="5" s="1"/>
  <c r="AE40" i="7" s="1"/>
  <c r="AG53" i="1" s="1"/>
  <c r="AT17" i="29"/>
  <c r="AU17" i="5" s="1"/>
  <c r="I9" i="29"/>
  <c r="J9" i="5" s="1"/>
  <c r="Z94" i="29"/>
  <c r="AA66" i="5" s="1"/>
  <c r="AA62" i="7" s="1"/>
  <c r="AC81" i="1" s="1"/>
  <c r="AU23" i="29"/>
  <c r="AV40" i="5" s="1"/>
  <c r="AV36" i="7" s="1"/>
  <c r="AX21" i="1" s="1"/>
  <c r="Y40" i="29"/>
  <c r="Z29" i="5" s="1"/>
  <c r="Z25" i="7" s="1"/>
  <c r="AB50" i="1" s="1"/>
  <c r="L57" i="29"/>
  <c r="M41" i="5" s="1"/>
  <c r="M37" i="7" s="1"/>
  <c r="O35" i="1" s="1"/>
  <c r="Y29" i="29"/>
  <c r="Z24" i="5" s="1"/>
  <c r="Z20" i="7" s="1"/>
  <c r="AB10" i="1" s="1"/>
  <c r="Y12" i="29"/>
  <c r="AF110" i="29"/>
  <c r="AG97" i="5" s="1"/>
  <c r="AG93" i="7" s="1"/>
  <c r="AI75" i="1" s="1"/>
  <c r="U106" i="29"/>
  <c r="V95" i="5" s="1"/>
  <c r="V91" i="7" s="1"/>
  <c r="X39" i="1" s="1"/>
  <c r="E90" i="29"/>
  <c r="F87" i="5" s="1"/>
  <c r="F83" i="7" s="1"/>
  <c r="H27" i="1" s="1"/>
  <c r="H106" i="29"/>
  <c r="I95" i="5" s="1"/>
  <c r="I91" i="7" s="1"/>
  <c r="K39" i="1" s="1"/>
  <c r="Y93" i="29"/>
  <c r="Z53" i="5" s="1"/>
  <c r="Z49" i="7" s="1"/>
  <c r="AB12" i="1" s="1"/>
  <c r="H56" i="29"/>
  <c r="I111" i="5" s="1"/>
  <c r="I107" i="7" s="1"/>
  <c r="K120" i="1" s="1"/>
  <c r="Y43" i="29"/>
  <c r="Z110" i="5" s="1"/>
  <c r="Z106" i="7" s="1"/>
  <c r="AB112" i="1" s="1"/>
  <c r="AY25" i="29"/>
  <c r="AZ35" i="5" s="1"/>
  <c r="AZ31" i="7" s="1"/>
  <c r="BB45" i="1" s="1"/>
  <c r="D89" i="29"/>
  <c r="E75" i="5" s="1"/>
  <c r="E71" i="7" s="1"/>
  <c r="G97" i="1" s="1"/>
  <c r="AY72" i="29"/>
  <c r="AZ117" i="5" s="1"/>
  <c r="AZ113" i="7" s="1"/>
  <c r="BB110" i="1" s="1"/>
  <c r="Z61" i="29"/>
  <c r="AA45" i="5" s="1"/>
  <c r="AA41" i="7" s="1"/>
  <c r="AC68" i="1" s="1"/>
  <c r="AU75" i="29"/>
  <c r="AV13" i="5" s="1"/>
  <c r="AV9" i="7" s="1"/>
  <c r="AX89" i="1" s="1"/>
  <c r="AP60" i="29"/>
  <c r="AQ43" i="5" s="1"/>
  <c r="AQ39" i="7" s="1"/>
  <c r="AS48" i="1" s="1"/>
  <c r="E68" i="29"/>
  <c r="F54" i="5" s="1"/>
  <c r="F50" i="7" s="1"/>
  <c r="H41" i="1" s="1"/>
  <c r="AG45" i="29"/>
  <c r="AH32" i="5" s="1"/>
  <c r="AH28" i="7" s="1"/>
  <c r="AJ20" i="1" s="1"/>
  <c r="AF38" i="29"/>
  <c r="AG63" i="5" s="1"/>
  <c r="AG59" i="7" s="1"/>
  <c r="AI28" i="1" s="1"/>
  <c r="AL25" i="29"/>
  <c r="AM35" i="5" s="1"/>
  <c r="AM31" i="7" s="1"/>
  <c r="AO45" i="1" s="1"/>
  <c r="F24" i="29"/>
  <c r="G69" i="5" s="1"/>
  <c r="G65" i="7" s="1"/>
  <c r="I84" i="1" s="1"/>
  <c r="AU20" i="29"/>
  <c r="AV20" i="5" s="1"/>
  <c r="AV16" i="7" s="1"/>
  <c r="AX58" i="1" s="1"/>
  <c r="F67" i="29"/>
  <c r="G122" i="5" s="1"/>
  <c r="G118" i="7" s="1"/>
  <c r="I103" i="1" s="1"/>
  <c r="AO21" i="29"/>
  <c r="AP21" i="5" s="1"/>
  <c r="AP17" i="7" s="1"/>
  <c r="AR14" i="1" s="1"/>
  <c r="H37" i="29"/>
  <c r="I76" i="5" s="1"/>
  <c r="I72" i="7" s="1"/>
  <c r="K30" i="1" s="1"/>
  <c r="Z27" i="29"/>
  <c r="AA112" i="5" s="1"/>
  <c r="AA108" i="7" s="1"/>
  <c r="AC107" i="1" s="1"/>
  <c r="U13" i="29"/>
  <c r="V12" i="5" s="1"/>
  <c r="V8" i="7" s="1"/>
  <c r="X4" i="1" s="1"/>
  <c r="AY6" i="29"/>
  <c r="AZ65" i="5" s="1"/>
  <c r="AZ61" i="7" s="1"/>
  <c r="BB79" i="1" s="1"/>
  <c r="J51" i="29"/>
  <c r="K49" i="5" s="1"/>
  <c r="K45" i="7" s="1"/>
  <c r="M15" i="1" s="1"/>
  <c r="E18" i="29"/>
  <c r="F48" i="5" s="1"/>
  <c r="F44" i="7" s="1"/>
  <c r="H57" i="1" s="1"/>
  <c r="AY110" i="29"/>
  <c r="AZ97" i="5" s="1"/>
  <c r="AZ93" i="7" s="1"/>
  <c r="BB75" i="1" s="1"/>
  <c r="F105" i="29"/>
  <c r="G92" i="5" s="1"/>
  <c r="X95" i="29"/>
  <c r="Y80" i="5" s="1"/>
  <c r="Y76" i="7" s="1"/>
  <c r="AA93" i="1" s="1"/>
  <c r="AF87" i="29"/>
  <c r="AG72" i="5" s="1"/>
  <c r="AG68" i="7" s="1"/>
  <c r="AI76" i="1" s="1"/>
  <c r="H86" i="29"/>
  <c r="I36" i="5" s="1"/>
  <c r="I32" i="7" s="1"/>
  <c r="K24" i="1" s="1"/>
  <c r="X108" i="29"/>
  <c r="Y61" i="5" s="1"/>
  <c r="Y57" i="7" s="1"/>
  <c r="AA54" i="1" s="1"/>
  <c r="E83" i="29"/>
  <c r="F96" i="5" s="1"/>
  <c r="F92" i="7" s="1"/>
  <c r="H17" i="1" s="1"/>
  <c r="AU73" i="29"/>
  <c r="AV57" i="5" s="1"/>
  <c r="AV53" i="7" s="1"/>
  <c r="AX52" i="1" s="1"/>
  <c r="Y71" i="29"/>
  <c r="Z56" i="5" s="1"/>
  <c r="AW63" i="29"/>
  <c r="AX115" i="5" s="1"/>
  <c r="AX111" i="7" s="1"/>
  <c r="AZ117" i="1" s="1"/>
  <c r="F46" i="29"/>
  <c r="X36" i="29"/>
  <c r="Y109" i="5" s="1"/>
  <c r="Y105" i="7" s="1"/>
  <c r="AA106" i="1" s="1"/>
  <c r="AF28" i="29"/>
  <c r="AG23" i="5" s="1"/>
  <c r="AG19" i="7" s="1"/>
  <c r="AI47" i="1" s="1"/>
  <c r="E11" i="29"/>
  <c r="F10" i="5" s="1"/>
  <c r="C5" i="29"/>
  <c r="D52" i="5" s="1"/>
  <c r="D48" i="7" s="1"/>
  <c r="F36" i="1" s="1"/>
  <c r="AW88" i="29"/>
  <c r="AX74" i="5" s="1"/>
  <c r="AX70" i="7" s="1"/>
  <c r="AZ73" i="1" s="1"/>
  <c r="U74" i="29"/>
  <c r="V114" i="5" s="1"/>
  <c r="V110" i="7" s="1"/>
  <c r="X119" i="1" s="1"/>
  <c r="AO70" i="29"/>
  <c r="AP94" i="5" s="1"/>
  <c r="AP90" i="7" s="1"/>
  <c r="AR56" i="1" s="1"/>
  <c r="E58" i="29"/>
  <c r="F42" i="5" s="1"/>
  <c r="F38" i="7" s="1"/>
  <c r="H70" i="1" s="1"/>
  <c r="C67" i="29"/>
  <c r="D122" i="5" s="1"/>
  <c r="D118" i="7" s="1"/>
  <c r="F103" i="1" s="1"/>
  <c r="G63" i="29"/>
  <c r="H115" i="5" s="1"/>
  <c r="H111" i="7" s="1"/>
  <c r="J117" i="1" s="1"/>
  <c r="K59" i="29"/>
  <c r="L121" i="5" s="1"/>
  <c r="L117" i="7" s="1"/>
  <c r="N114" i="1" s="1"/>
  <c r="AG92" i="29"/>
  <c r="AH79" i="5" s="1"/>
  <c r="K23" i="29"/>
  <c r="L40" i="5" s="1"/>
  <c r="L36" i="7" s="1"/>
  <c r="N21" i="1" s="1"/>
  <c r="F7" i="29"/>
  <c r="G8" i="5" s="1"/>
  <c r="G4" i="7" s="1"/>
  <c r="I5" i="1" s="1"/>
  <c r="X18" i="29"/>
  <c r="Y48" i="5" s="1"/>
  <c r="Y44" i="7" s="1"/>
  <c r="AA57" i="1" s="1"/>
  <c r="C28" i="29"/>
  <c r="D23" i="5" s="1"/>
  <c r="D19" i="7" s="1"/>
  <c r="F47" i="1" s="1"/>
  <c r="AO30" i="29"/>
  <c r="AP91" i="5" s="1"/>
  <c r="F35" i="29"/>
  <c r="G37" i="5" s="1"/>
  <c r="G33" i="7" s="1"/>
  <c r="I31" i="1" s="1"/>
  <c r="AJ109" i="29"/>
  <c r="AK99" i="5" s="1"/>
  <c r="AH105" i="29"/>
  <c r="AI92" i="5" s="1"/>
  <c r="AI88" i="7" s="1"/>
  <c r="AK6" i="1" s="1"/>
  <c r="K107" i="29"/>
  <c r="L64" i="5" s="1"/>
  <c r="L60" i="7" s="1"/>
  <c r="N90" i="1" s="1"/>
  <c r="AU68" i="5"/>
  <c r="X82" i="29"/>
  <c r="Y44" i="5" s="1"/>
  <c r="Y40" i="7" s="1"/>
  <c r="AA53" i="1" s="1"/>
  <c r="W77" i="29"/>
  <c r="X120" i="5" s="1"/>
  <c r="X116" i="7" s="1"/>
  <c r="Z113" i="1" s="1"/>
  <c r="AH62" i="29"/>
  <c r="AI50" i="5" s="1"/>
  <c r="AI46" i="7" s="1"/>
  <c r="AK78" i="1" s="1"/>
  <c r="X32" i="29"/>
  <c r="Y123" i="5" s="1"/>
  <c r="Y196" i="7" s="1"/>
  <c r="AA129" i="1" s="1"/>
  <c r="AQ25" i="29"/>
  <c r="AR35" i="5" s="1"/>
  <c r="AR31" i="7" s="1"/>
  <c r="AT45" i="1" s="1"/>
  <c r="AO19" i="29"/>
  <c r="AP19" i="5" s="1"/>
  <c r="W13" i="29"/>
  <c r="X12" i="5" s="1"/>
  <c r="X8" i="7" s="1"/>
  <c r="Z4" i="1" s="1"/>
  <c r="AJ77" i="29"/>
  <c r="AK120" i="5" s="1"/>
  <c r="O52" i="29"/>
  <c r="P113" i="5" s="1"/>
  <c r="P109" i="7" s="1"/>
  <c r="R111" i="1" s="1"/>
  <c r="AQ89" i="29"/>
  <c r="AR75" i="5" s="1"/>
  <c r="AR71" i="7" s="1"/>
  <c r="AT97" i="1" s="1"/>
  <c r="W94" i="29"/>
  <c r="X66" i="5" s="1"/>
  <c r="X62" i="7" s="1"/>
  <c r="Z81" i="1" s="1"/>
  <c r="X61" i="29"/>
  <c r="Y45" i="5" s="1"/>
  <c r="Y41" i="7" s="1"/>
  <c r="AA68" i="1" s="1"/>
  <c r="AQ40" i="29"/>
  <c r="AR29" i="5" s="1"/>
  <c r="AR25" i="7" s="1"/>
  <c r="AT50" i="1" s="1"/>
  <c r="AO20" i="29"/>
  <c r="AP20" i="5" s="1"/>
  <c r="C3" i="29"/>
  <c r="D7" i="5" s="1"/>
  <c r="AO52" i="29"/>
  <c r="AP113" i="5" s="1"/>
  <c r="W20" i="29"/>
  <c r="X20" i="5" s="1"/>
  <c r="X16" i="7" s="1"/>
  <c r="Z58" i="1" s="1"/>
  <c r="X9" i="29"/>
  <c r="Y9" i="5" s="1"/>
  <c r="Y5" i="7" s="1"/>
  <c r="AA9" i="1" s="1"/>
  <c r="AW37" i="29"/>
  <c r="AX76" i="5" s="1"/>
  <c r="AX72" i="7" s="1"/>
  <c r="AZ30" i="1" s="1"/>
  <c r="AQ4" i="29"/>
  <c r="AR59" i="5" s="1"/>
  <c r="AR55" i="7" s="1"/>
  <c r="AT7" i="1" s="1"/>
  <c r="Z18" i="29"/>
  <c r="AA48" i="5" s="1"/>
  <c r="AA44" i="7" s="1"/>
  <c r="AC57" i="1" s="1"/>
  <c r="J109" i="29"/>
  <c r="K99" i="5" s="1"/>
  <c r="K95" i="7" s="1"/>
  <c r="M8" i="1" s="1"/>
  <c r="Z59" i="29"/>
  <c r="AA121" i="5" s="1"/>
  <c r="AA117" i="7" s="1"/>
  <c r="AC114" i="1" s="1"/>
  <c r="Z25" i="29"/>
  <c r="AA35" i="5" s="1"/>
  <c r="AA31" i="7" s="1"/>
  <c r="AC45" i="1" s="1"/>
  <c r="AP44" i="29"/>
  <c r="AQ31" i="5" s="1"/>
  <c r="AQ27" i="7" s="1"/>
  <c r="AS69" i="1" s="1"/>
  <c r="Y30" i="29"/>
  <c r="Z91" i="5" s="1"/>
  <c r="Z87" i="7" s="1"/>
  <c r="AB49" i="1" s="1"/>
  <c r="E2" i="29"/>
  <c r="U2" i="29"/>
  <c r="H113" i="29"/>
  <c r="I101" i="5" s="1"/>
  <c r="I97" i="7" s="1"/>
  <c r="K60" i="1" s="1"/>
  <c r="AF107" i="29"/>
  <c r="AG64" i="5" s="1"/>
  <c r="AG60" i="7" s="1"/>
  <c r="AI90" i="1" s="1"/>
  <c r="J105" i="29"/>
  <c r="K92" i="5" s="1"/>
  <c r="K88" i="7" s="1"/>
  <c r="M6" i="1" s="1"/>
  <c r="AU88" i="29"/>
  <c r="AV74" i="5" s="1"/>
  <c r="AV70" i="7" s="1"/>
  <c r="AX73" i="1" s="1"/>
  <c r="AF112" i="29"/>
  <c r="AG103" i="5" s="1"/>
  <c r="AG99" i="7" s="1"/>
  <c r="AI18" i="1" s="1"/>
  <c r="E97" i="29"/>
  <c r="F83" i="5" s="1"/>
  <c r="F79" i="7" s="1"/>
  <c r="H62" i="1" s="1"/>
  <c r="AP80" i="29"/>
  <c r="AQ77" i="5" s="1"/>
  <c r="AQ73" i="7" s="1"/>
  <c r="AS65" i="1" s="1"/>
  <c r="J106" i="29"/>
  <c r="K95" i="5" s="1"/>
  <c r="K91" i="7" s="1"/>
  <c r="M39" i="1" s="1"/>
  <c r="U63" i="29"/>
  <c r="V115" i="5" s="1"/>
  <c r="V111" i="7" s="1"/>
  <c r="X117" i="1" s="1"/>
  <c r="E47" i="29"/>
  <c r="F34" i="5" s="1"/>
  <c r="F30" i="7" s="1"/>
  <c r="H16" i="1" s="1"/>
  <c r="AL34" i="29"/>
  <c r="AM25" i="5" s="1"/>
  <c r="AM21" i="7" s="1"/>
  <c r="AO74" i="1" s="1"/>
  <c r="AP30" i="29"/>
  <c r="AQ91" i="5" s="1"/>
  <c r="AQ87" i="7" s="1"/>
  <c r="AS49" i="1" s="1"/>
  <c r="Z14" i="29"/>
  <c r="AA15" i="5" s="1"/>
  <c r="AA11" i="7" s="1"/>
  <c r="AC38" i="1" s="1"/>
  <c r="H101" i="29"/>
  <c r="I89" i="5" s="1"/>
  <c r="I85" i="7" s="1"/>
  <c r="K77" i="1" s="1"/>
  <c r="Z91" i="29"/>
  <c r="AA70" i="5" s="1"/>
  <c r="AA66" i="7" s="1"/>
  <c r="AC33" i="1" s="1"/>
  <c r="L81" i="29"/>
  <c r="M67" i="5" s="1"/>
  <c r="M63" i="7" s="1"/>
  <c r="O95" i="1" s="1"/>
  <c r="AU77" i="29"/>
  <c r="AV120" i="5" s="1"/>
  <c r="AV116" i="7" s="1"/>
  <c r="AX113" i="1" s="1"/>
  <c r="D59" i="29"/>
  <c r="E121" i="5" s="1"/>
  <c r="E117" i="7" s="1"/>
  <c r="G114" i="1" s="1"/>
  <c r="U46" i="29"/>
  <c r="AG49" i="29"/>
  <c r="AH62" i="5" s="1"/>
  <c r="AH58" i="7" s="1"/>
  <c r="AJ85" i="1" s="1"/>
  <c r="AO72" i="29"/>
  <c r="AP117" i="5" s="1"/>
  <c r="J5" i="29"/>
  <c r="K52" i="5" s="1"/>
  <c r="K48" i="7" s="1"/>
  <c r="M36" i="1" s="1"/>
  <c r="AK40" i="29"/>
  <c r="AL29" i="5" s="1"/>
  <c r="AL25" i="7" s="1"/>
  <c r="AN50" i="1" s="1"/>
  <c r="F12" i="29"/>
  <c r="G11" i="5" s="1"/>
  <c r="G7" i="7" s="1"/>
  <c r="I19" i="1" s="1"/>
  <c r="AU8" i="29"/>
  <c r="AV106" i="5" s="1"/>
  <c r="AV102" i="7" s="1"/>
  <c r="AX116" i="1" s="1"/>
  <c r="C2" i="29"/>
  <c r="AP55" i="29"/>
  <c r="AW33" i="29"/>
  <c r="AX26" i="5" s="1"/>
  <c r="AX22" i="7" s="1"/>
  <c r="AZ94" i="1" s="1"/>
  <c r="AP32" i="29"/>
  <c r="AQ123" i="5" s="1"/>
  <c r="AQ196" i="7" s="1"/>
  <c r="AS129" i="1" s="1"/>
  <c r="AG36" i="29"/>
  <c r="AH109" i="5" s="1"/>
  <c r="AG109" i="29"/>
  <c r="AH99" i="5" s="1"/>
  <c r="D99" i="29"/>
  <c r="E118" i="5" s="1"/>
  <c r="E114" i="7" s="1"/>
  <c r="G122" i="1" s="1"/>
  <c r="C113" i="29"/>
  <c r="D101" i="5" s="1"/>
  <c r="D97" i="7" s="1"/>
  <c r="F60" i="1" s="1"/>
  <c r="U93" i="29"/>
  <c r="V53" i="5" s="1"/>
  <c r="V49" i="7" s="1"/>
  <c r="X12" i="1" s="1"/>
  <c r="AO89" i="29"/>
  <c r="AP75" i="5" s="1"/>
  <c r="AP71" i="7" s="1"/>
  <c r="AR97" i="1" s="1"/>
  <c r="L82" i="29"/>
  <c r="M44" i="5" s="1"/>
  <c r="M40" i="7" s="1"/>
  <c r="O53" i="1" s="1"/>
  <c r="AW87" i="29"/>
  <c r="AX72" i="5" s="1"/>
  <c r="D40" i="29"/>
  <c r="E29" i="5" s="1"/>
  <c r="E25" i="7" s="1"/>
  <c r="G50" i="1" s="1"/>
  <c r="AU9" i="29"/>
  <c r="AV9" i="5" s="1"/>
  <c r="AV5" i="7" s="1"/>
  <c r="AX9" i="1" s="1"/>
  <c r="Y7" i="29"/>
  <c r="Z8" i="5" s="1"/>
  <c r="AF75" i="29"/>
  <c r="AG13" i="5" s="1"/>
  <c r="AG9" i="7" s="1"/>
  <c r="AI89" i="1" s="1"/>
  <c r="AG99" i="29"/>
  <c r="AH118" i="5" s="1"/>
  <c r="AL76" i="29"/>
  <c r="AM116" i="5" s="1"/>
  <c r="AM112" i="7" s="1"/>
  <c r="AO118" i="1" s="1"/>
  <c r="AH64" i="29"/>
  <c r="AI102" i="5" s="1"/>
  <c r="AI98" i="7" s="1"/>
  <c r="AK80" i="1" s="1"/>
  <c r="AW61" i="29"/>
  <c r="AX45" i="5" s="1"/>
  <c r="AX41" i="7" s="1"/>
  <c r="AZ68" i="1" s="1"/>
  <c r="P58" i="29"/>
  <c r="Q42" i="5" s="1"/>
  <c r="E76" i="29"/>
  <c r="F116" i="5" s="1"/>
  <c r="K50" i="29"/>
  <c r="L71" i="5" s="1"/>
  <c r="L67" i="7" s="1"/>
  <c r="N46" i="1" s="1"/>
  <c r="P39" i="29"/>
  <c r="Q28" i="5" s="1"/>
  <c r="P6" i="29"/>
  <c r="Q65" i="5" s="1"/>
  <c r="AJ57" i="29"/>
  <c r="AK41" i="5" s="1"/>
  <c r="F28" i="29"/>
  <c r="G23" i="5" s="1"/>
  <c r="G19" i="7" s="1"/>
  <c r="I47" i="1" s="1"/>
  <c r="O23" i="29"/>
  <c r="P40" i="5" s="1"/>
  <c r="P36" i="7" s="1"/>
  <c r="R21" i="1" s="1"/>
  <c r="C20" i="29"/>
  <c r="D20" i="5" s="1"/>
  <c r="D16" i="7" s="1"/>
  <c r="F58" i="1" s="1"/>
  <c r="C74" i="29"/>
  <c r="D114" i="5" s="1"/>
  <c r="D110" i="7" s="1"/>
  <c r="F119" i="1" s="1"/>
  <c r="AL48" i="29"/>
  <c r="AM108" i="5" s="1"/>
  <c r="AO25" i="29"/>
  <c r="AP35" i="5" s="1"/>
  <c r="AL17" i="29"/>
  <c r="AM17" i="5" s="1"/>
  <c r="AM13" i="7" s="1"/>
  <c r="AO42" i="1" s="1"/>
  <c r="P2" i="29"/>
  <c r="X41" i="29"/>
  <c r="Y84" i="5" s="1"/>
  <c r="Y80" i="7" s="1"/>
  <c r="AA72" i="1" s="1"/>
  <c r="P113" i="29"/>
  <c r="Q101" i="5" s="1"/>
  <c r="AM104" i="29"/>
  <c r="AN90" i="5" s="1"/>
  <c r="AN86" i="7" s="1"/>
  <c r="AP32" i="1" s="1"/>
  <c r="K100" i="29"/>
  <c r="L88" i="5" s="1"/>
  <c r="L84" i="7" s="1"/>
  <c r="N82" i="1" s="1"/>
  <c r="AM95" i="29"/>
  <c r="AN80" i="5" s="1"/>
  <c r="AN76" i="7" s="1"/>
  <c r="AP93" i="1" s="1"/>
  <c r="O87" i="29"/>
  <c r="P72" i="5" s="1"/>
  <c r="P68" i="7" s="1"/>
  <c r="R76" i="1" s="1"/>
  <c r="AL74" i="29"/>
  <c r="AM114" i="5" s="1"/>
  <c r="AM61" i="29"/>
  <c r="AN45" i="5" s="1"/>
  <c r="AN41" i="7" s="1"/>
  <c r="AP68" i="1" s="1"/>
  <c r="K57" i="29"/>
  <c r="L41" i="5" s="1"/>
  <c r="L37" i="7" s="1"/>
  <c r="N35" i="1" s="1"/>
  <c r="AM45" i="29"/>
  <c r="AN32" i="5" s="1"/>
  <c r="AN28" i="7" s="1"/>
  <c r="AP20" i="1" s="1"/>
  <c r="O37" i="29"/>
  <c r="P76" i="5" s="1"/>
  <c r="P72" i="7" s="1"/>
  <c r="R30" i="1" s="1"/>
  <c r="AD34" i="29"/>
  <c r="AE25" i="5" s="1"/>
  <c r="AL10" i="29"/>
  <c r="AM14" i="5" s="1"/>
  <c r="AM10" i="7" s="1"/>
  <c r="AO26" i="1" s="1"/>
  <c r="AW80" i="29"/>
  <c r="AX77" i="5" s="1"/>
  <c r="AM76" i="29"/>
  <c r="AN116" i="5" s="1"/>
  <c r="AN112" i="7" s="1"/>
  <c r="AP118" i="1" s="1"/>
  <c r="K72" i="29"/>
  <c r="L117" i="5" s="1"/>
  <c r="L113" i="7" s="1"/>
  <c r="N110" i="1" s="1"/>
  <c r="F57" i="29"/>
  <c r="G41" i="5" s="1"/>
  <c r="X47" i="29"/>
  <c r="Y34" i="5" s="1"/>
  <c r="Y30" i="7" s="1"/>
  <c r="AA16" i="1" s="1"/>
  <c r="AM113" i="29"/>
  <c r="AN101" i="5" s="1"/>
  <c r="AN97" i="7" s="1"/>
  <c r="AP60" i="1" s="1"/>
  <c r="AJ100" i="29"/>
  <c r="AK88" i="5" s="1"/>
  <c r="AM75" i="29"/>
  <c r="AN13" i="5" s="1"/>
  <c r="AN9" i="7" s="1"/>
  <c r="AP89" i="1" s="1"/>
  <c r="AD64" i="29"/>
  <c r="AE102" i="5" s="1"/>
  <c r="AE98" i="7" s="1"/>
  <c r="AG80" i="1" s="1"/>
  <c r="W59" i="29"/>
  <c r="X121" i="5" s="1"/>
  <c r="X117" i="7" s="1"/>
  <c r="Z114" i="1" s="1"/>
  <c r="S82" i="29"/>
  <c r="T44" i="5" s="1"/>
  <c r="T40" i="7" s="1"/>
  <c r="V53" i="1" s="1"/>
  <c r="AM112" i="29"/>
  <c r="AN103" i="5" s="1"/>
  <c r="AN99" i="7" s="1"/>
  <c r="AP18" i="1" s="1"/>
  <c r="AM47" i="29"/>
  <c r="AN34" i="5" s="1"/>
  <c r="AN30" i="7" s="1"/>
  <c r="AP16" i="1" s="1"/>
  <c r="AQ38" i="29"/>
  <c r="AR63" i="5" s="1"/>
  <c r="AR59" i="7" s="1"/>
  <c r="AT28" i="1" s="1"/>
  <c r="AW25" i="29"/>
  <c r="AX35" i="5" s="1"/>
  <c r="N16" i="29"/>
  <c r="O107" i="5" s="1"/>
  <c r="K27" i="29"/>
  <c r="L112" i="5" s="1"/>
  <c r="L108" i="7" s="1"/>
  <c r="N107" i="1" s="1"/>
  <c r="AD48" i="29"/>
  <c r="AE108" i="5" s="1"/>
  <c r="AE104" i="7" s="1"/>
  <c r="AG105" i="1" s="1"/>
  <c r="N25" i="29"/>
  <c r="O35" i="5" s="1"/>
  <c r="W18" i="29"/>
  <c r="X48" i="5" s="1"/>
  <c r="X44" i="7" s="1"/>
  <c r="Z57" i="1" s="1"/>
  <c r="S6" i="29"/>
  <c r="T65" i="5" s="1"/>
  <c r="T61" i="7" s="1"/>
  <c r="V79" i="1" s="1"/>
  <c r="W58" i="29"/>
  <c r="X42" i="5" s="1"/>
  <c r="X38" i="7" s="1"/>
  <c r="Z70" i="1" s="1"/>
  <c r="BA2" i="29"/>
  <c r="W23" i="29"/>
  <c r="X40" i="5" s="1"/>
  <c r="X36" i="7" s="1"/>
  <c r="Z21" i="1" s="1"/>
  <c r="AH7" i="29"/>
  <c r="AI8" i="5" s="1"/>
  <c r="AI4" i="7" s="1"/>
  <c r="AK5" i="1" s="1"/>
  <c r="AP113" i="29"/>
  <c r="AQ101" i="5" s="1"/>
  <c r="AQ97" i="7" s="1"/>
  <c r="AS60" i="1" s="1"/>
  <c r="Z99" i="29"/>
  <c r="AA118" i="5" s="1"/>
  <c r="AA114" i="7" s="1"/>
  <c r="AC122" i="1" s="1"/>
  <c r="AP19" i="29"/>
  <c r="AQ19" i="5" s="1"/>
  <c r="AQ15" i="7" s="1"/>
  <c r="AS67" i="1" s="1"/>
  <c r="H23" i="29"/>
  <c r="I40" i="5" s="1"/>
  <c r="I36" i="7" s="1"/>
  <c r="K21" i="1" s="1"/>
  <c r="AU11" i="29"/>
  <c r="AV10" i="5" s="1"/>
  <c r="AV6" i="7" s="1"/>
  <c r="AX91" i="1" s="1"/>
  <c r="L38" i="29"/>
  <c r="M63" i="5" s="1"/>
  <c r="M59" i="7" s="1"/>
  <c r="O28" i="1" s="1"/>
  <c r="L95" i="29"/>
  <c r="M80" i="5" s="1"/>
  <c r="M76" i="7" s="1"/>
  <c r="O93" i="1" s="1"/>
  <c r="D68" i="5"/>
  <c r="D64" i="7" s="1"/>
  <c r="F23" i="1" s="1"/>
  <c r="AU95" i="29"/>
  <c r="AV80" i="5" s="1"/>
  <c r="AV76" i="7" s="1"/>
  <c r="AX93" i="1" s="1"/>
  <c r="L79" i="29"/>
  <c r="M98" i="5" s="1"/>
  <c r="M94" i="7" s="1"/>
  <c r="O66" i="1" s="1"/>
  <c r="AF64" i="29"/>
  <c r="AG102" i="5" s="1"/>
  <c r="AG98" i="7" s="1"/>
  <c r="AI80" i="1" s="1"/>
  <c r="J62" i="29"/>
  <c r="K50" i="5" s="1"/>
  <c r="K46" i="7" s="1"/>
  <c r="M78" i="1" s="1"/>
  <c r="AL50" i="29"/>
  <c r="AM71" i="5" s="1"/>
  <c r="AM67" i="7" s="1"/>
  <c r="AO46" i="1" s="1"/>
  <c r="AU45" i="29"/>
  <c r="AV32" i="5" s="1"/>
  <c r="AV28" i="7" s="1"/>
  <c r="AX20" i="1" s="1"/>
  <c r="AG19" i="29"/>
  <c r="AH19" i="5" s="1"/>
  <c r="AH15" i="7" s="1"/>
  <c r="AJ67" i="1" s="1"/>
  <c r="D12" i="29"/>
  <c r="U108" i="29"/>
  <c r="V61" i="5" s="1"/>
  <c r="V57" i="7" s="1"/>
  <c r="X54" i="1" s="1"/>
  <c r="AG66" i="29"/>
  <c r="AH27" i="5" s="1"/>
  <c r="AH23" i="7" s="1"/>
  <c r="AJ83" i="1" s="1"/>
  <c r="AF47" i="29"/>
  <c r="AG34" i="5" s="1"/>
  <c r="AG30" i="7" s="1"/>
  <c r="AI16" i="1" s="1"/>
  <c r="J45" i="29"/>
  <c r="K32" i="5" s="1"/>
  <c r="K28" i="7" s="1"/>
  <c r="M20" i="1" s="1"/>
  <c r="Y73" i="29"/>
  <c r="Z57" i="5" s="1"/>
  <c r="Z53" i="7" s="1"/>
  <c r="AB52" i="1" s="1"/>
  <c r="AO57" i="29"/>
  <c r="AP41" i="5" s="1"/>
  <c r="AO33" i="29"/>
  <c r="AP26" i="5" s="1"/>
  <c r="AW26" i="29"/>
  <c r="AX47" i="5" s="1"/>
  <c r="AX43" i="7" s="1"/>
  <c r="AZ11" i="1" s="1"/>
  <c r="AW24" i="29"/>
  <c r="AX69" i="5" s="1"/>
  <c r="AX65" i="7" s="1"/>
  <c r="AZ84" i="1" s="1"/>
  <c r="C16" i="29"/>
  <c r="D107" i="5" s="1"/>
  <c r="D103" i="7" s="1"/>
  <c r="F109" i="1" s="1"/>
  <c r="C14" i="29"/>
  <c r="D15" i="5" s="1"/>
  <c r="D11" i="7" s="1"/>
  <c r="F38" i="1" s="1"/>
  <c r="AK60" i="29"/>
  <c r="AL43" i="5" s="1"/>
  <c r="AL39" i="7" s="1"/>
  <c r="AN48" i="1" s="1"/>
  <c r="H45" i="29"/>
  <c r="I32" i="5" s="1"/>
  <c r="I28" i="7" s="1"/>
  <c r="K20" i="1" s="1"/>
  <c r="AL13" i="29"/>
  <c r="AM12" i="5" s="1"/>
  <c r="AM8" i="7" s="1"/>
  <c r="AO4" i="1" s="1"/>
  <c r="L42" i="29"/>
  <c r="M30" i="5" s="1"/>
  <c r="M26" i="7" s="1"/>
  <c r="O3" i="1" s="1"/>
  <c r="E29" i="29"/>
  <c r="F24" i="5" s="1"/>
  <c r="AG18" i="29"/>
  <c r="AH48" i="5" s="1"/>
  <c r="AH44" i="7" s="1"/>
  <c r="AJ57" i="1" s="1"/>
  <c r="AP11" i="29"/>
  <c r="AQ10" i="5" s="1"/>
  <c r="AQ6" i="7" s="1"/>
  <c r="AS91" i="1" s="1"/>
  <c r="X27" i="29"/>
  <c r="Y112" i="5" s="1"/>
  <c r="Y108" i="7" s="1"/>
  <c r="AA107" i="1" s="1"/>
  <c r="D45" i="29"/>
  <c r="E32" i="5" s="1"/>
  <c r="E28" i="7" s="1"/>
  <c r="G20" i="1" s="1"/>
  <c r="X102" i="29"/>
  <c r="Y119" i="5" s="1"/>
  <c r="Y115" i="7" s="1"/>
  <c r="AA108" i="1" s="1"/>
  <c r="AF94" i="29"/>
  <c r="AG66" i="5" s="1"/>
  <c r="AG62" i="7" s="1"/>
  <c r="AI81" i="1" s="1"/>
  <c r="AL80" i="29"/>
  <c r="AM77" i="5" s="1"/>
  <c r="AM73" i="7" s="1"/>
  <c r="AO65" i="1" s="1"/>
  <c r="AY53" i="29"/>
  <c r="AZ39" i="5" s="1"/>
  <c r="AZ35" i="7" s="1"/>
  <c r="BB22" i="1" s="1"/>
  <c r="H20" i="29"/>
  <c r="I20" i="5" s="1"/>
  <c r="I16" i="7" s="1"/>
  <c r="K58" i="1" s="1"/>
  <c r="L16" i="29"/>
  <c r="M107" i="5" s="1"/>
  <c r="M103" i="7" s="1"/>
  <c r="O109" i="1" s="1"/>
  <c r="P85" i="29"/>
  <c r="Q68" i="5" s="1"/>
  <c r="P75" i="29"/>
  <c r="Q13" i="5" s="1"/>
  <c r="L63" i="29"/>
  <c r="M115" i="5" s="1"/>
  <c r="M111" i="7" s="1"/>
  <c r="O117" i="1" s="1"/>
  <c r="P59" i="29"/>
  <c r="Q121" i="5" s="1"/>
  <c r="C52" i="29"/>
  <c r="D113" i="5" s="1"/>
  <c r="D109" i="7" s="1"/>
  <c r="F111" i="1" s="1"/>
  <c r="G48" i="29"/>
  <c r="H108" i="5" s="1"/>
  <c r="H104" i="7" s="1"/>
  <c r="J105" i="1" s="1"/>
  <c r="K44" i="29"/>
  <c r="L31" i="5" s="1"/>
  <c r="L27" i="7" s="1"/>
  <c r="N69" i="1" s="1"/>
  <c r="C105" i="29"/>
  <c r="D92" i="5" s="1"/>
  <c r="D88" i="7" s="1"/>
  <c r="F6" i="1" s="1"/>
  <c r="AO91" i="29"/>
  <c r="AP70" i="5" s="1"/>
  <c r="E73" i="29"/>
  <c r="F57" i="5" s="1"/>
  <c r="F53" i="7" s="1"/>
  <c r="H52" i="1" s="1"/>
  <c r="AR73" i="29"/>
  <c r="AS57" i="5" s="1"/>
  <c r="AS53" i="7" s="1"/>
  <c r="AU52" i="1" s="1"/>
  <c r="AL8" i="29"/>
  <c r="AM106" i="5" s="1"/>
  <c r="AM102" i="7" s="1"/>
  <c r="AO116" i="1" s="1"/>
  <c r="O4" i="29"/>
  <c r="P59" i="5" s="1"/>
  <c r="P55" i="7" s="1"/>
  <c r="R7" i="1" s="1"/>
  <c r="O2" i="29"/>
  <c r="AO37" i="29"/>
  <c r="AP76" i="5" s="1"/>
  <c r="AP72" i="7" s="1"/>
  <c r="AR30" i="1" s="1"/>
  <c r="P27" i="29"/>
  <c r="Q112" i="5" s="1"/>
  <c r="AJ21" i="29"/>
  <c r="AK21" i="5" s="1"/>
  <c r="AR14" i="29"/>
  <c r="AS15" i="5" s="1"/>
  <c r="P13" i="29"/>
  <c r="Q12" i="5" s="1"/>
  <c r="X6" i="29"/>
  <c r="Y65" i="5" s="1"/>
  <c r="Y61" i="7" s="1"/>
  <c r="AA79" i="1" s="1"/>
  <c r="W2" i="29"/>
  <c r="AO44" i="29"/>
  <c r="AP31" i="5" s="1"/>
  <c r="X11" i="29"/>
  <c r="Y10" i="5" s="1"/>
  <c r="Y6" i="7" s="1"/>
  <c r="AA91" i="1" s="1"/>
  <c r="C10" i="29"/>
  <c r="D14" i="5" s="1"/>
  <c r="D10" i="7" s="1"/>
  <c r="F26" i="1" s="1"/>
  <c r="G62" i="29"/>
  <c r="H50" i="5" s="1"/>
  <c r="H46" i="7" s="1"/>
  <c r="J78" i="1" s="1"/>
  <c r="G104" i="29"/>
  <c r="H90" i="5" s="1"/>
  <c r="H86" i="7" s="1"/>
  <c r="J32" i="1" s="1"/>
  <c r="AM88" i="29"/>
  <c r="AN74" i="5" s="1"/>
  <c r="AN70" i="7" s="1"/>
  <c r="AP73" i="1" s="1"/>
  <c r="F92" i="29"/>
  <c r="G79" i="5" s="1"/>
  <c r="AM79" i="29"/>
  <c r="AN98" i="5" s="1"/>
  <c r="AN94" i="7" s="1"/>
  <c r="AP66" i="1" s="1"/>
  <c r="K93" i="29"/>
  <c r="L53" i="5" s="1"/>
  <c r="L49" i="7" s="1"/>
  <c r="N12" i="1" s="1"/>
  <c r="AM81" i="29"/>
  <c r="AN67" i="5" s="1"/>
  <c r="AN63" i="7" s="1"/>
  <c r="AP95" i="1" s="1"/>
  <c r="AJ68" i="29"/>
  <c r="AK54" i="5" s="1"/>
  <c r="G61" i="29"/>
  <c r="H45" i="5" s="1"/>
  <c r="H41" i="7" s="1"/>
  <c r="J68" i="1" s="1"/>
  <c r="F42" i="29"/>
  <c r="G30" i="5" s="1"/>
  <c r="AM29" i="29"/>
  <c r="AN24" i="5" s="1"/>
  <c r="AN20" i="7" s="1"/>
  <c r="AP10" i="1" s="1"/>
  <c r="AT18" i="29"/>
  <c r="AU48" i="5" s="1"/>
  <c r="S17" i="29"/>
  <c r="T17" i="5" s="1"/>
  <c r="T13" i="7" s="1"/>
  <c r="V42" i="1" s="1"/>
  <c r="AJ4" i="29"/>
  <c r="AK59" i="5" s="1"/>
  <c r="AD2" i="29"/>
  <c r="AE51" i="5" s="1"/>
  <c r="AE47" i="7" s="1"/>
  <c r="AG43" i="1" s="1"/>
  <c r="O106" i="29"/>
  <c r="P95" i="5" s="1"/>
  <c r="P91" i="7" s="1"/>
  <c r="R39" i="1" s="1"/>
  <c r="X101" i="29"/>
  <c r="Y89" i="5" s="1"/>
  <c r="Y85" i="7" s="1"/>
  <c r="AA77" i="1" s="1"/>
  <c r="G76" i="29"/>
  <c r="H116" i="5" s="1"/>
  <c r="H112" i="7" s="1"/>
  <c r="J118" i="1" s="1"/>
  <c r="AT65" i="29"/>
  <c r="AU73" i="5" s="1"/>
  <c r="N98" i="29"/>
  <c r="O85" i="5" s="1"/>
  <c r="N64" i="29"/>
  <c r="O102" i="5" s="1"/>
  <c r="AJ50" i="29"/>
  <c r="AK71" i="5" s="1"/>
  <c r="AM74" i="29"/>
  <c r="AN114" i="5" s="1"/>
  <c r="AN110" i="7" s="1"/>
  <c r="AP119" i="1" s="1"/>
  <c r="K106" i="29"/>
  <c r="L95" i="5" s="1"/>
  <c r="L91" i="7" s="1"/>
  <c r="N39" i="1" s="1"/>
  <c r="AW84" i="29"/>
  <c r="P41" i="29"/>
  <c r="Q84" i="5" s="1"/>
  <c r="AZ23" i="29"/>
  <c r="BA40" i="5" s="1"/>
  <c r="BA36" i="7" s="1"/>
  <c r="BC21" i="1" s="1"/>
  <c r="O6" i="29"/>
  <c r="P65" i="5" s="1"/>
  <c r="P61" i="7" s="1"/>
  <c r="R79" i="1" s="1"/>
  <c r="AM43" i="29"/>
  <c r="AN110" i="5" s="1"/>
  <c r="AN106" i="7" s="1"/>
  <c r="AP112" i="1" s="1"/>
  <c r="AI23" i="29"/>
  <c r="AJ40" i="5" s="1"/>
  <c r="AJ36" i="7" s="1"/>
  <c r="AL21" i="1" s="1"/>
  <c r="AM4" i="29"/>
  <c r="AN59" i="5" s="1"/>
  <c r="AN55" i="7" s="1"/>
  <c r="AP7" i="1" s="1"/>
  <c r="AA42" i="29"/>
  <c r="AB30" i="5" s="1"/>
  <c r="AB26" i="7" s="1"/>
  <c r="AD3" i="1" s="1"/>
  <c r="I44" i="29"/>
  <c r="J31" i="5" s="1"/>
  <c r="BA16" i="29"/>
  <c r="BB107" i="5" s="1"/>
  <c r="B36" i="20"/>
  <c r="Z35" i="29"/>
  <c r="AA37" i="5" s="1"/>
  <c r="AA33" i="7" s="1"/>
  <c r="AC31" i="1" s="1"/>
  <c r="Y2" i="29"/>
  <c r="AP9" i="29"/>
  <c r="AQ9" i="5" s="1"/>
  <c r="AQ5" i="7" s="1"/>
  <c r="AS9" i="1" s="1"/>
  <c r="J8" i="29"/>
  <c r="K106" i="5" s="1"/>
  <c r="K102" i="7" s="1"/>
  <c r="M116" i="1" s="1"/>
  <c r="Z13" i="29"/>
  <c r="AA12" i="5" s="1"/>
  <c r="AA8" i="7" s="1"/>
  <c r="AC4" i="1" s="1"/>
  <c r="Z15" i="29"/>
  <c r="AA16" i="5" s="1"/>
  <c r="AA12" i="7" s="1"/>
  <c r="AC40" i="1" s="1"/>
  <c r="AF2" i="29"/>
  <c r="AG51" i="5" s="1"/>
  <c r="AG47" i="7" s="1"/>
  <c r="AI43" i="1" s="1"/>
  <c r="U109" i="29"/>
  <c r="V99" i="5" s="1"/>
  <c r="V95" i="7" s="1"/>
  <c r="X8" i="1" s="1"/>
  <c r="H99" i="29"/>
  <c r="I118" i="5" s="1"/>
  <c r="I114" i="7" s="1"/>
  <c r="K122" i="1" s="1"/>
  <c r="Y86" i="29"/>
  <c r="Z36" i="5" s="1"/>
  <c r="J110" i="29"/>
  <c r="K97" i="5" s="1"/>
  <c r="K93" i="7" s="1"/>
  <c r="M75" i="1" s="1"/>
  <c r="L102" i="29"/>
  <c r="M119" i="5" s="1"/>
  <c r="M115" i="7" s="1"/>
  <c r="O108" i="1" s="1"/>
  <c r="AF108" i="29"/>
  <c r="AG61" i="5" s="1"/>
  <c r="AG57" i="7" s="1"/>
  <c r="AI54" i="1" s="1"/>
  <c r="D76" i="29"/>
  <c r="E116" i="5" s="1"/>
  <c r="E112" i="7" s="1"/>
  <c r="G118" i="1" s="1"/>
  <c r="L52" i="29"/>
  <c r="M113" i="5" s="1"/>
  <c r="M109" i="7" s="1"/>
  <c r="O111" i="1" s="1"/>
  <c r="Z79" i="29"/>
  <c r="AA98" i="5" s="1"/>
  <c r="AA94" i="7" s="1"/>
  <c r="AC66" i="1" s="1"/>
  <c r="E87" i="29"/>
  <c r="F72" i="5" s="1"/>
  <c r="F68" i="7" s="1"/>
  <c r="H76" i="1" s="1"/>
  <c r="E77" i="29"/>
  <c r="F120" i="5" s="1"/>
  <c r="F116" i="7" s="1"/>
  <c r="H113" i="1" s="1"/>
  <c r="AY55" i="29"/>
  <c r="J75" i="29"/>
  <c r="K13" i="5" s="1"/>
  <c r="K9" i="7" s="1"/>
  <c r="M89" i="1" s="1"/>
  <c r="AP95" i="29"/>
  <c r="AQ80" i="5" s="1"/>
  <c r="AQ76" i="7" s="1"/>
  <c r="AS93" i="1" s="1"/>
  <c r="AU94" i="29"/>
  <c r="AV66" i="5" s="1"/>
  <c r="AV62" i="7" s="1"/>
  <c r="AX81" i="1" s="1"/>
  <c r="AF42" i="29"/>
  <c r="AG30" i="5" s="1"/>
  <c r="AG26" i="7" s="1"/>
  <c r="AI3" i="1" s="1"/>
  <c r="D39" i="29"/>
  <c r="E28" i="5" s="1"/>
  <c r="E24" i="7" s="1"/>
  <c r="G87" i="1" s="1"/>
  <c r="Y37" i="29"/>
  <c r="Z76" i="5" s="1"/>
  <c r="Z72" i="7" s="1"/>
  <c r="AB30" i="1" s="1"/>
  <c r="L30" i="29"/>
  <c r="M91" i="5" s="1"/>
  <c r="M87" i="7" s="1"/>
  <c r="O49" i="1" s="1"/>
  <c r="AF26" i="29"/>
  <c r="AG47" i="5" s="1"/>
  <c r="AG43" i="7" s="1"/>
  <c r="AI11" i="1" s="1"/>
  <c r="AW12" i="29"/>
  <c r="C4" i="29"/>
  <c r="D59" i="5" s="1"/>
  <c r="D55" i="7" s="1"/>
  <c r="F7" i="1" s="1"/>
  <c r="AY50" i="29"/>
  <c r="AZ71" i="5" s="1"/>
  <c r="AZ67" i="7" s="1"/>
  <c r="BB46" i="1" s="1"/>
  <c r="AG16" i="29"/>
  <c r="AH107" i="5" s="1"/>
  <c r="AH103" i="7" s="1"/>
  <c r="AJ109" i="1" s="1"/>
  <c r="AW2" i="29"/>
  <c r="D93" i="29"/>
  <c r="E53" i="5" s="1"/>
  <c r="E49" i="7" s="1"/>
  <c r="G12" i="1" s="1"/>
  <c r="Y28" i="29"/>
  <c r="Z23" i="5" s="1"/>
  <c r="Y13" i="29"/>
  <c r="Z12" i="5" s="1"/>
  <c r="AY12" i="29"/>
  <c r="AW20" i="29"/>
  <c r="AX20" i="5" s="1"/>
  <c r="AX16" i="7" s="1"/>
  <c r="AZ58" i="1" s="1"/>
  <c r="AG106" i="29"/>
  <c r="AH95" i="5" s="1"/>
  <c r="U86" i="29"/>
  <c r="V36" i="5" s="1"/>
  <c r="V32" i="7" s="1"/>
  <c r="X24" i="1" s="1"/>
  <c r="AO82" i="29"/>
  <c r="AP44" i="5" s="1"/>
  <c r="AP40" i="7" s="1"/>
  <c r="AR53" i="1" s="1"/>
  <c r="D106" i="29"/>
  <c r="E95" i="5" s="1"/>
  <c r="E91" i="7" s="1"/>
  <c r="G39" i="1" s="1"/>
  <c r="F79" i="29"/>
  <c r="G98" i="5" s="1"/>
  <c r="E75" i="29"/>
  <c r="F13" i="5" s="1"/>
  <c r="F9" i="7" s="1"/>
  <c r="H89" i="1" s="1"/>
  <c r="C69" i="29"/>
  <c r="D55" i="5" s="1"/>
  <c r="D51" i="7" s="1"/>
  <c r="F34" i="1" s="1"/>
  <c r="G65" i="29"/>
  <c r="H73" i="5" s="1"/>
  <c r="H69" i="7" s="1"/>
  <c r="J51" i="1" s="1"/>
  <c r="K61" i="29"/>
  <c r="L45" i="5" s="1"/>
  <c r="L41" i="7" s="1"/>
  <c r="N68" i="1" s="1"/>
  <c r="AG47" i="29"/>
  <c r="AH34" i="5" s="1"/>
  <c r="U27" i="29"/>
  <c r="V112" i="5" s="1"/>
  <c r="V108" i="7" s="1"/>
  <c r="X107" i="1" s="1"/>
  <c r="AO23" i="29"/>
  <c r="AP40" i="5" s="1"/>
  <c r="AP36" i="7" s="1"/>
  <c r="AR21" i="1" s="1"/>
  <c r="AL14" i="29"/>
  <c r="AM15" i="5" s="1"/>
  <c r="AM11" i="7" s="1"/>
  <c r="AO38" i="1" s="1"/>
  <c r="E84" i="29"/>
  <c r="H67" i="29"/>
  <c r="I122" i="5" s="1"/>
  <c r="I118" i="7" s="1"/>
  <c r="K103" i="1" s="1"/>
  <c r="AL61" i="29"/>
  <c r="AM45" i="5" s="1"/>
  <c r="AM41" i="7" s="1"/>
  <c r="AO68" i="1" s="1"/>
  <c r="AH49" i="29"/>
  <c r="AI62" i="5" s="1"/>
  <c r="AI58" i="7" s="1"/>
  <c r="AK85" i="1" s="1"/>
  <c r="AW46" i="29"/>
  <c r="P43" i="29"/>
  <c r="Q110" i="5" s="1"/>
  <c r="AH102" i="29"/>
  <c r="AI119" i="5" s="1"/>
  <c r="AI115" i="7" s="1"/>
  <c r="AK108" i="1" s="1"/>
  <c r="AF96" i="29"/>
  <c r="AG82" i="5" s="1"/>
  <c r="AG78" i="7" s="1"/>
  <c r="AI59" i="1" s="1"/>
  <c r="F82" i="29"/>
  <c r="G44" i="5" s="1"/>
  <c r="X42" i="29"/>
  <c r="Y30" i="5" s="1"/>
  <c r="Y26" i="7" s="1"/>
  <c r="AA3" i="1" s="1"/>
  <c r="AO16" i="29"/>
  <c r="AP107" i="5" s="1"/>
  <c r="AP103" i="7" s="1"/>
  <c r="AR109" i="1" s="1"/>
  <c r="O94" i="29"/>
  <c r="P66" i="5" s="1"/>
  <c r="P62" i="7" s="1"/>
  <c r="R81" i="1" s="1"/>
  <c r="AL29" i="29"/>
  <c r="AM24" i="5" s="1"/>
  <c r="AM20" i="7" s="1"/>
  <c r="AO10" i="1" s="1"/>
  <c r="P46" i="29"/>
  <c r="K32" i="29"/>
  <c r="L123" i="5" s="1"/>
  <c r="L196" i="7" s="1"/>
  <c r="N129" i="1" s="1"/>
  <c r="F16" i="29"/>
  <c r="G107" i="5" s="1"/>
  <c r="G103" i="7" s="1"/>
  <c r="I109" i="1" s="1"/>
  <c r="O11" i="29"/>
  <c r="P10" i="5" s="1"/>
  <c r="P6" i="7" s="1"/>
  <c r="R91" i="1" s="1"/>
  <c r="C8" i="29"/>
  <c r="D106" i="5" s="1"/>
  <c r="D102" i="7" s="1"/>
  <c r="F116" i="1" s="1"/>
  <c r="W4" i="29"/>
  <c r="X59" i="5" s="1"/>
  <c r="X55" i="7" s="1"/>
  <c r="Z7" i="1" s="1"/>
  <c r="G7" i="29"/>
  <c r="H8" i="5" s="1"/>
  <c r="H4" i="7" s="1"/>
  <c r="J5" i="1" s="1"/>
  <c r="AL59" i="29"/>
  <c r="AM121" i="5" s="1"/>
  <c r="G58" i="29"/>
  <c r="H42" i="5" s="1"/>
  <c r="H38" i="7" s="1"/>
  <c r="J70" i="1" s="1"/>
  <c r="C108" i="29"/>
  <c r="D61" i="5" s="1"/>
  <c r="D57" i="7" s="1"/>
  <c r="F54" i="1" s="1"/>
  <c r="AW102" i="29"/>
  <c r="AX119" i="5" s="1"/>
  <c r="AX115" i="7" s="1"/>
  <c r="AZ108" i="1" s="1"/>
  <c r="F85" i="29"/>
  <c r="O113" i="29"/>
  <c r="P101" i="5" s="1"/>
  <c r="P97" i="7" s="1"/>
  <c r="R60" i="1" s="1"/>
  <c r="G81" i="29"/>
  <c r="H67" i="5" s="1"/>
  <c r="H63" i="7" s="1"/>
  <c r="J95" i="1" s="1"/>
  <c r="P72" i="29"/>
  <c r="Q117" i="5" s="1"/>
  <c r="C65" i="29"/>
  <c r="D73" i="5" s="1"/>
  <c r="D69" i="7" s="1"/>
  <c r="F51" i="1" s="1"/>
  <c r="AW59" i="29"/>
  <c r="AX121" i="5" s="1"/>
  <c r="AX117" i="7" s="1"/>
  <c r="AZ114" i="1" s="1"/>
  <c r="AM13" i="29"/>
  <c r="AN12" i="5" s="1"/>
  <c r="AN8" i="7" s="1"/>
  <c r="AP4" i="1" s="1"/>
  <c r="P8" i="29"/>
  <c r="Q106" i="5" s="1"/>
  <c r="W98" i="29"/>
  <c r="X85" i="5" s="1"/>
  <c r="X81" i="7" s="1"/>
  <c r="Z63" i="1" s="1"/>
  <c r="P79" i="29"/>
  <c r="Q98" i="5" s="1"/>
  <c r="AW74" i="29"/>
  <c r="AX114" i="5" s="1"/>
  <c r="AX110" i="7" s="1"/>
  <c r="AZ119" i="1" s="1"/>
  <c r="AM44" i="29"/>
  <c r="AN31" i="5" s="1"/>
  <c r="AN27" i="7" s="1"/>
  <c r="AP69" i="1" s="1"/>
  <c r="AW107" i="29"/>
  <c r="AX64" i="5" s="1"/>
  <c r="AX60" i="7" s="1"/>
  <c r="AZ90" i="1" s="1"/>
  <c r="AO78" i="29"/>
  <c r="AP60" i="5" s="1"/>
  <c r="AQ71" i="29"/>
  <c r="AR56" i="5" s="1"/>
  <c r="AR52" i="7" s="1"/>
  <c r="AT92" i="1" s="1"/>
  <c r="AO65" i="29"/>
  <c r="AP73" i="5" s="1"/>
  <c r="S63" i="29"/>
  <c r="T115" i="5" s="1"/>
  <c r="T111" i="7" s="1"/>
  <c r="V117" i="1" s="1"/>
  <c r="P54" i="29"/>
  <c r="Q38" i="5" s="1"/>
  <c r="O66" i="29"/>
  <c r="P27" i="5" s="1"/>
  <c r="P23" i="7" s="1"/>
  <c r="R83" i="1" s="1"/>
  <c r="W78" i="29"/>
  <c r="X60" i="5" s="1"/>
  <c r="X56" i="7" s="1"/>
  <c r="Z88" i="1" s="1"/>
  <c r="S32" i="29"/>
  <c r="T123" i="5" s="1"/>
  <c r="T196" i="7" s="1"/>
  <c r="V129" i="1" s="1"/>
  <c r="AH12" i="29"/>
  <c r="AI81" i="5" s="1"/>
  <c r="AI77" i="7" s="1"/>
  <c r="AK55" i="1" s="1"/>
  <c r="AF33" i="5"/>
  <c r="AF29" i="7" s="1"/>
  <c r="AH13" i="1" s="1"/>
  <c r="AJ39" i="29"/>
  <c r="AK28" i="5" s="1"/>
  <c r="X73" i="29"/>
  <c r="Y57" i="5" s="1"/>
  <c r="Y53" i="7" s="1"/>
  <c r="AA52" i="1" s="1"/>
  <c r="AW34" i="29"/>
  <c r="AX25" i="5" s="1"/>
  <c r="C22" i="29"/>
  <c r="D22" i="5" s="1"/>
  <c r="D18" i="7" s="1"/>
  <c r="F61" i="1" s="1"/>
  <c r="AD9" i="29"/>
  <c r="AE9" i="5" s="1"/>
  <c r="AE5" i="7" s="1"/>
  <c r="AG9" i="1" s="1"/>
  <c r="G3" i="29"/>
  <c r="H7" i="5" s="1"/>
  <c r="N29" i="29"/>
  <c r="O24" i="5" s="1"/>
  <c r="K35" i="29"/>
  <c r="L37" i="5" s="1"/>
  <c r="L33" i="7" s="1"/>
  <c r="N31" i="1" s="1"/>
  <c r="B14" i="20"/>
  <c r="BD14" i="20" s="1"/>
  <c r="BB14" i="4"/>
  <c r="J81" i="5"/>
  <c r="J77" i="7" s="1"/>
  <c r="L55" i="1" s="1"/>
  <c r="J11" i="5"/>
  <c r="J7" i="7" s="1"/>
  <c r="L19" i="1" s="1"/>
  <c r="AM99" i="1"/>
  <c r="B4" i="20"/>
  <c r="BD4" i="20" s="1"/>
  <c r="BB4" i="4"/>
  <c r="AC8" i="29"/>
  <c r="AD106" i="5" s="1"/>
  <c r="AD102" i="7" s="1"/>
  <c r="AF116" i="1" s="1"/>
  <c r="P99" i="1"/>
  <c r="AC23" i="29"/>
  <c r="AD40" i="5" s="1"/>
  <c r="AD36" i="7" s="1"/>
  <c r="AF21" i="1" s="1"/>
  <c r="AC70" i="29"/>
  <c r="AD94" i="5" s="1"/>
  <c r="AD90" i="7" s="1"/>
  <c r="AF56" i="1" s="1"/>
  <c r="AC30" i="29"/>
  <c r="AD91" i="5" s="1"/>
  <c r="AD87" i="7" s="1"/>
  <c r="AF49" i="1" s="1"/>
  <c r="AT81" i="5"/>
  <c r="AT77" i="7" s="1"/>
  <c r="AV55" i="1" s="1"/>
  <c r="AT11" i="5"/>
  <c r="AT7" i="7" s="1"/>
  <c r="AV19" i="1" s="1"/>
  <c r="AC78" i="29"/>
  <c r="AD60" i="5" s="1"/>
  <c r="AD56" i="7" s="1"/>
  <c r="AF88" i="1" s="1"/>
  <c r="T23" i="29"/>
  <c r="U40" i="5" s="1"/>
  <c r="U36" i="7" s="1"/>
  <c r="W21" i="1" s="1"/>
  <c r="AC18" i="29"/>
  <c r="AD48" i="5" s="1"/>
  <c r="AD44" i="7" s="1"/>
  <c r="AF57" i="1" s="1"/>
  <c r="D51" i="5"/>
  <c r="D47" i="7" s="1"/>
  <c r="F43" i="1" s="1"/>
  <c r="V67" i="29"/>
  <c r="W122" i="5" s="1"/>
  <c r="W118" i="7" s="1"/>
  <c r="Y103" i="1" s="1"/>
  <c r="AN3" i="7"/>
  <c r="V20" i="29"/>
  <c r="W20" i="5" s="1"/>
  <c r="W16" i="7" s="1"/>
  <c r="Y58" i="1" s="1"/>
  <c r="AB7" i="29"/>
  <c r="AC8" i="5" s="1"/>
  <c r="AC4" i="7" s="1"/>
  <c r="AE5" i="1" s="1"/>
  <c r="AS40" i="29"/>
  <c r="AT29" i="5" s="1"/>
  <c r="AT25" i="7" s="1"/>
  <c r="AV50" i="1" s="1"/>
  <c r="V5" i="29"/>
  <c r="W52" i="5" s="1"/>
  <c r="W48" i="7" s="1"/>
  <c r="Y36" i="1" s="1"/>
  <c r="V19" i="29"/>
  <c r="W19" i="5" s="1"/>
  <c r="W15" i="7" s="1"/>
  <c r="Y67" i="1" s="1"/>
  <c r="AZ81" i="5"/>
  <c r="AZ77" i="7" s="1"/>
  <c r="BB55" i="1" s="1"/>
  <c r="AZ11" i="5"/>
  <c r="AZ7" i="7" s="1"/>
  <c r="BB19" i="1" s="1"/>
  <c r="AB6" i="29"/>
  <c r="AC65" i="5" s="1"/>
  <c r="AC61" i="7" s="1"/>
  <c r="AE79" i="1" s="1"/>
  <c r="T49" i="29"/>
  <c r="U62" i="5" s="1"/>
  <c r="U58" i="7" s="1"/>
  <c r="W85" i="1" s="1"/>
  <c r="AS10" i="29"/>
  <c r="AT14" i="5" s="1"/>
  <c r="AT10" i="7" s="1"/>
  <c r="AV26" i="1" s="1"/>
  <c r="AO99" i="1"/>
  <c r="AH42" i="20"/>
  <c r="AL1" i="1"/>
  <c r="AC113" i="29"/>
  <c r="AD101" i="5" s="1"/>
  <c r="AD97" i="7" s="1"/>
  <c r="AF60" i="1" s="1"/>
  <c r="T113" i="29"/>
  <c r="U101" i="5" s="1"/>
  <c r="U97" i="7" s="1"/>
  <c r="W60" i="1" s="1"/>
  <c r="AK102" i="29"/>
  <c r="AL119" i="5" s="1"/>
  <c r="AL115" i="7" s="1"/>
  <c r="AN108" i="1" s="1"/>
  <c r="Z101" i="29"/>
  <c r="AA89" i="5" s="1"/>
  <c r="AA85" i="7" s="1"/>
  <c r="AC77" i="1" s="1"/>
  <c r="AB91" i="29"/>
  <c r="AC70" i="5" s="1"/>
  <c r="AC66" i="7" s="1"/>
  <c r="AE33" i="1" s="1"/>
  <c r="J85" i="29"/>
  <c r="K68" i="5" s="1"/>
  <c r="K64" i="7" s="1"/>
  <c r="M23" i="1" s="1"/>
  <c r="Z108" i="29"/>
  <c r="AA61" i="5" s="1"/>
  <c r="AA57" i="7" s="1"/>
  <c r="AC54" i="1" s="1"/>
  <c r="AB98" i="29"/>
  <c r="AC85" i="5" s="1"/>
  <c r="AC81" i="7" s="1"/>
  <c r="AE63" i="1" s="1"/>
  <c r="J92" i="29"/>
  <c r="K79" i="5" s="1"/>
  <c r="K75" i="7" s="1"/>
  <c r="M86" i="1" s="1"/>
  <c r="AY68" i="5"/>
  <c r="AY64" i="7" s="1"/>
  <c r="BA23" i="1" s="1"/>
  <c r="T112" i="29"/>
  <c r="U103" i="5" s="1"/>
  <c r="U99" i="7" s="1"/>
  <c r="W18" i="1" s="1"/>
  <c r="V102" i="29"/>
  <c r="W119" i="5" s="1"/>
  <c r="W115" i="7" s="1"/>
  <c r="Y108" i="1" s="1"/>
  <c r="AS67" i="29"/>
  <c r="AT122" i="5" s="1"/>
  <c r="AT118" i="7" s="1"/>
  <c r="AV103" i="1" s="1"/>
  <c r="V62" i="29"/>
  <c r="W50" i="5" s="1"/>
  <c r="W46" i="7" s="1"/>
  <c r="Y78" i="1" s="1"/>
  <c r="AP58" i="29"/>
  <c r="AQ42" i="5" s="1"/>
  <c r="AQ38" i="7" s="1"/>
  <c r="AS70" i="1" s="1"/>
  <c r="T56" i="29"/>
  <c r="U111" i="5" s="1"/>
  <c r="U107" i="7" s="1"/>
  <c r="W120" i="1" s="1"/>
  <c r="AC51" i="29"/>
  <c r="AD49" i="5" s="1"/>
  <c r="AD45" i="7" s="1"/>
  <c r="AF15" i="1" s="1"/>
  <c r="AK43" i="29"/>
  <c r="AL110" i="5" s="1"/>
  <c r="AL106" i="7" s="1"/>
  <c r="AN112" i="1" s="1"/>
  <c r="Z42" i="29"/>
  <c r="AA30" i="5" s="1"/>
  <c r="AA26" i="7" s="1"/>
  <c r="AC3" i="1" s="1"/>
  <c r="AB32" i="29"/>
  <c r="AC123" i="5" s="1"/>
  <c r="AC196" i="7" s="1"/>
  <c r="AE129" i="1" s="1"/>
  <c r="J26" i="29"/>
  <c r="K47" i="5" s="1"/>
  <c r="K43" i="7" s="1"/>
  <c r="M11" i="1" s="1"/>
  <c r="Q11" i="5"/>
  <c r="Q7" i="7" s="1"/>
  <c r="S19" i="1" s="1"/>
  <c r="Q81" i="5"/>
  <c r="Q77" i="7" s="1"/>
  <c r="S55" i="1" s="1"/>
  <c r="AS3" i="29"/>
  <c r="AT7" i="5" s="1"/>
  <c r="V103" i="29"/>
  <c r="W86" i="5" s="1"/>
  <c r="W82" i="7" s="1"/>
  <c r="Y29" i="1" s="1"/>
  <c r="R91" i="29"/>
  <c r="S70" i="5" s="1"/>
  <c r="S66" i="7" s="1"/>
  <c r="U33" i="1" s="1"/>
  <c r="F68" i="5"/>
  <c r="F64" i="7" s="1"/>
  <c r="H23" i="1" s="1"/>
  <c r="AP79" i="29"/>
  <c r="AQ98" i="5" s="1"/>
  <c r="AQ94" i="7" s="1"/>
  <c r="AS66" i="1" s="1"/>
  <c r="J78" i="29"/>
  <c r="K60" i="5" s="1"/>
  <c r="K56" i="7" s="1"/>
  <c r="M88" i="1" s="1"/>
  <c r="J73" i="29"/>
  <c r="K57" i="5" s="1"/>
  <c r="K53" i="7" s="1"/>
  <c r="M52" i="1" s="1"/>
  <c r="AX65" i="29"/>
  <c r="AY73" i="5" s="1"/>
  <c r="AY69" i="7" s="1"/>
  <c r="BA51" i="1" s="1"/>
  <c r="AU56" i="29"/>
  <c r="AV111" i="5" s="1"/>
  <c r="AV107" i="7" s="1"/>
  <c r="AX120" i="1" s="1"/>
  <c r="Y54" i="29"/>
  <c r="Z38" i="5" s="1"/>
  <c r="Z34" i="7" s="1"/>
  <c r="AB64" i="1" s="1"/>
  <c r="AS50" i="29"/>
  <c r="AT71" i="5" s="1"/>
  <c r="AT67" i="7" s="1"/>
  <c r="AV46" i="1" s="1"/>
  <c r="AX33" i="5"/>
  <c r="AX29" i="7" s="1"/>
  <c r="AZ13" i="1" s="1"/>
  <c r="V45" i="29"/>
  <c r="W32" i="5" s="1"/>
  <c r="W28" i="7" s="1"/>
  <c r="Y20" i="1" s="1"/>
  <c r="AP41" i="29"/>
  <c r="AQ84" i="5" s="1"/>
  <c r="AQ80" i="7" s="1"/>
  <c r="AS72" i="1" s="1"/>
  <c r="V110" i="29"/>
  <c r="W97" i="5" s="1"/>
  <c r="W93" i="7" s="1"/>
  <c r="Y75" i="1" s="1"/>
  <c r="Y107" i="29"/>
  <c r="Z64" i="5" s="1"/>
  <c r="Z60" i="7" s="1"/>
  <c r="AB90" i="1" s="1"/>
  <c r="J94" i="29"/>
  <c r="K66" i="5" s="1"/>
  <c r="K62" i="7" s="1"/>
  <c r="M81" i="1" s="1"/>
  <c r="AX86" i="29"/>
  <c r="AY36" i="5" s="1"/>
  <c r="AY32" i="7" s="1"/>
  <c r="BA24" i="1" s="1"/>
  <c r="AB84" i="29"/>
  <c r="D80" i="29"/>
  <c r="E77" i="5" s="1"/>
  <c r="E73" i="7" s="1"/>
  <c r="G65" i="1" s="1"/>
  <c r="Y78" i="29"/>
  <c r="Z60" i="5" s="1"/>
  <c r="Z56" i="7" s="1"/>
  <c r="AB88" i="1" s="1"/>
  <c r="AU71" i="29"/>
  <c r="AV56" i="5" s="1"/>
  <c r="AV52" i="7" s="1"/>
  <c r="AX92" i="1" s="1"/>
  <c r="Y69" i="29"/>
  <c r="Z55" i="5" s="1"/>
  <c r="Z51" i="7" s="1"/>
  <c r="AB34" i="1" s="1"/>
  <c r="AS65" i="29"/>
  <c r="AT73" i="5" s="1"/>
  <c r="AT69" i="7" s="1"/>
  <c r="AV51" i="1" s="1"/>
  <c r="V60" i="29"/>
  <c r="W43" i="5" s="1"/>
  <c r="W39" i="7" s="1"/>
  <c r="Y48" i="1" s="1"/>
  <c r="AP56" i="29"/>
  <c r="AQ111" i="5" s="1"/>
  <c r="AQ107" i="7" s="1"/>
  <c r="AS120" i="1" s="1"/>
  <c r="T54" i="29"/>
  <c r="U38" i="5" s="1"/>
  <c r="U34" i="7" s="1"/>
  <c r="W64" i="1" s="1"/>
  <c r="AY51" i="29"/>
  <c r="AZ49" i="5" s="1"/>
  <c r="AZ45" i="7" s="1"/>
  <c r="BB15" i="1" s="1"/>
  <c r="AC49" i="29"/>
  <c r="AD62" i="5" s="1"/>
  <c r="AD58" i="7" s="1"/>
  <c r="AF85" i="1" s="1"/>
  <c r="AK104" i="29"/>
  <c r="AL90" i="5" s="1"/>
  <c r="AL86" i="7" s="1"/>
  <c r="AN32" i="1" s="1"/>
  <c r="AY82" i="29"/>
  <c r="AZ44" i="5" s="1"/>
  <c r="AZ40" i="7" s="1"/>
  <c r="BB53" i="1" s="1"/>
  <c r="AX113" i="29"/>
  <c r="AY101" i="5" s="1"/>
  <c r="AY97" i="7" s="1"/>
  <c r="BA60" i="1" s="1"/>
  <c r="J95" i="29"/>
  <c r="K80" i="5" s="1"/>
  <c r="K76" i="7" s="1"/>
  <c r="M93" i="1" s="1"/>
  <c r="AB85" i="29"/>
  <c r="AB77" i="29"/>
  <c r="AC120" i="5" s="1"/>
  <c r="AC116" i="7" s="1"/>
  <c r="AE113" i="1" s="1"/>
  <c r="Y92" i="29"/>
  <c r="Z79" i="5" s="1"/>
  <c r="Z75" i="7" s="1"/>
  <c r="AB86" i="1" s="1"/>
  <c r="J63" i="29"/>
  <c r="K115" i="5" s="1"/>
  <c r="K111" i="7" s="1"/>
  <c r="M117" i="1" s="1"/>
  <c r="D34" i="29"/>
  <c r="E25" i="5" s="1"/>
  <c r="E21" i="7" s="1"/>
  <c r="G74" i="1" s="1"/>
  <c r="Y32" i="29"/>
  <c r="Z123" i="5" s="1"/>
  <c r="Z196" i="7" s="1"/>
  <c r="AB129" i="1" s="1"/>
  <c r="AS30" i="29"/>
  <c r="AT91" i="5" s="1"/>
  <c r="AT87" i="7" s="1"/>
  <c r="AV49" i="1" s="1"/>
  <c r="L27" i="29"/>
  <c r="M112" i="5" s="1"/>
  <c r="M108" i="7" s="1"/>
  <c r="O107" i="1" s="1"/>
  <c r="L25" i="29"/>
  <c r="M35" i="5" s="1"/>
  <c r="M31" i="7" s="1"/>
  <c r="O45" i="1" s="1"/>
  <c r="AF21" i="29"/>
  <c r="AG21" i="5" s="1"/>
  <c r="AG17" i="7" s="1"/>
  <c r="AI14" i="1" s="1"/>
  <c r="T18" i="29"/>
  <c r="U48" i="5" s="1"/>
  <c r="U44" i="7" s="1"/>
  <c r="W57" i="1" s="1"/>
  <c r="H15" i="29"/>
  <c r="I16" i="5" s="1"/>
  <c r="I12" i="7" s="1"/>
  <c r="K40" i="1" s="1"/>
  <c r="AC13" i="29"/>
  <c r="AD12" i="5" s="1"/>
  <c r="AD8" i="7" s="1"/>
  <c r="AF4" i="1" s="1"/>
  <c r="AX11" i="29"/>
  <c r="AY10" i="5" s="1"/>
  <c r="AY6" i="7" s="1"/>
  <c r="BA91" i="1" s="1"/>
  <c r="Z5" i="29"/>
  <c r="AA52" i="5" s="1"/>
  <c r="AA48" i="7" s="1"/>
  <c r="AC36" i="1" s="1"/>
  <c r="AU3" i="29"/>
  <c r="AV7" i="5" s="1"/>
  <c r="AK51" i="5"/>
  <c r="AK47" i="7" s="1"/>
  <c r="AM43" i="1" s="1"/>
  <c r="J71" i="29"/>
  <c r="K56" i="5" s="1"/>
  <c r="K52" i="7" s="1"/>
  <c r="M92" i="1" s="1"/>
  <c r="Z63" i="29"/>
  <c r="AA115" i="5" s="1"/>
  <c r="AA111" i="7" s="1"/>
  <c r="AC117" i="1" s="1"/>
  <c r="AS52" i="29"/>
  <c r="AT113" i="5" s="1"/>
  <c r="AT109" i="7" s="1"/>
  <c r="AV111" i="1" s="1"/>
  <c r="AG48" i="29"/>
  <c r="AH108" i="5" s="1"/>
  <c r="AH104" i="7" s="1"/>
  <c r="AJ105" i="1" s="1"/>
  <c r="AF45" i="29"/>
  <c r="AG32" i="5" s="1"/>
  <c r="AG28" i="7" s="1"/>
  <c r="AI20" i="1" s="1"/>
  <c r="J43" i="29"/>
  <c r="K110" i="5" s="1"/>
  <c r="K106" i="7" s="1"/>
  <c r="M112" i="1" s="1"/>
  <c r="T39" i="29"/>
  <c r="U28" i="5" s="1"/>
  <c r="U24" i="7" s="1"/>
  <c r="W87" i="1" s="1"/>
  <c r="AC34" i="29"/>
  <c r="AD25" i="5" s="1"/>
  <c r="AD21" i="7" s="1"/>
  <c r="AF74" i="1" s="1"/>
  <c r="AX32" i="29"/>
  <c r="AY123" i="5" s="1"/>
  <c r="AY196" i="7" s="1"/>
  <c r="BA129" i="1" s="1"/>
  <c r="R31" i="29"/>
  <c r="S78" i="5" s="1"/>
  <c r="S74" i="7" s="1"/>
  <c r="U71" i="1" s="1"/>
  <c r="AU24" i="29"/>
  <c r="AV69" i="5" s="1"/>
  <c r="AV65" i="7" s="1"/>
  <c r="AX84" i="1" s="1"/>
  <c r="AS16" i="29"/>
  <c r="AT107" i="5" s="1"/>
  <c r="AT103" i="7" s="1"/>
  <c r="AV109" i="1" s="1"/>
  <c r="AR81" i="5"/>
  <c r="AR77" i="7" s="1"/>
  <c r="AT55" i="1" s="1"/>
  <c r="AR11" i="5"/>
  <c r="AR7" i="7" s="1"/>
  <c r="AT19" i="1" s="1"/>
  <c r="J9" i="29"/>
  <c r="K9" i="5" s="1"/>
  <c r="K5" i="7" s="1"/>
  <c r="M9" i="1" s="1"/>
  <c r="AN105" i="29"/>
  <c r="AO92" i="5" s="1"/>
  <c r="AO88" i="7" s="1"/>
  <c r="AQ6" i="1" s="1"/>
  <c r="AP63" i="29"/>
  <c r="AQ115" i="5" s="1"/>
  <c r="AQ111" i="7" s="1"/>
  <c r="AS117" i="1" s="1"/>
  <c r="D53" i="29"/>
  <c r="E39" i="5" s="1"/>
  <c r="E35" i="7" s="1"/>
  <c r="G22" i="1" s="1"/>
  <c r="AU43" i="29"/>
  <c r="AV110" i="5" s="1"/>
  <c r="AV106" i="7" s="1"/>
  <c r="AX112" i="1" s="1"/>
  <c r="Y41" i="29"/>
  <c r="Z84" i="5" s="1"/>
  <c r="Z80" i="7" s="1"/>
  <c r="AB72" i="1" s="1"/>
  <c r="L34" i="29"/>
  <c r="M25" i="5" s="1"/>
  <c r="M21" i="7" s="1"/>
  <c r="O74" i="1" s="1"/>
  <c r="AF30" i="29"/>
  <c r="AG91" i="5" s="1"/>
  <c r="AG87" i="7" s="1"/>
  <c r="AI49" i="1" s="1"/>
  <c r="T27" i="29"/>
  <c r="U112" i="5" s="1"/>
  <c r="U108" i="7" s="1"/>
  <c r="W107" i="1" s="1"/>
  <c r="AC22" i="29"/>
  <c r="AD22" i="5" s="1"/>
  <c r="AD18" i="7" s="1"/>
  <c r="AF61" i="1" s="1"/>
  <c r="AX20" i="29"/>
  <c r="AY20" i="5" s="1"/>
  <c r="AY16" i="7" s="1"/>
  <c r="BA58" i="1" s="1"/>
  <c r="R19" i="29"/>
  <c r="S19" i="5" s="1"/>
  <c r="S15" i="7" s="1"/>
  <c r="U67" i="1" s="1"/>
  <c r="AU12" i="29"/>
  <c r="AS4" i="29"/>
  <c r="AT59" i="5" s="1"/>
  <c r="AT55" i="7" s="1"/>
  <c r="AV7" i="1" s="1"/>
  <c r="V83" i="29"/>
  <c r="W96" i="5" s="1"/>
  <c r="W92" i="7" s="1"/>
  <c r="Y17" i="1" s="1"/>
  <c r="Z51" i="29"/>
  <c r="AA49" i="5" s="1"/>
  <c r="AA45" i="7" s="1"/>
  <c r="AC15" i="1" s="1"/>
  <c r="AX40" i="29"/>
  <c r="AY29" i="5" s="1"/>
  <c r="AY25" i="7" s="1"/>
  <c r="BA50" i="1" s="1"/>
  <c r="AG21" i="29"/>
  <c r="AH21" i="5" s="1"/>
  <c r="AH17" i="7" s="1"/>
  <c r="AJ14" i="1" s="1"/>
  <c r="Q51" i="5"/>
  <c r="Q47" i="7" s="1"/>
  <c r="S43" i="1" s="1"/>
  <c r="L37" i="29"/>
  <c r="M76" i="5" s="1"/>
  <c r="M72" i="7" s="1"/>
  <c r="O30" i="1" s="1"/>
  <c r="R24" i="29"/>
  <c r="S69" i="5" s="1"/>
  <c r="S65" i="7" s="1"/>
  <c r="U84" i="1" s="1"/>
  <c r="V3" i="29"/>
  <c r="W7" i="5" s="1"/>
  <c r="AF41" i="29"/>
  <c r="AG84" i="5" s="1"/>
  <c r="AG80" i="7" s="1"/>
  <c r="AI72" i="1" s="1"/>
  <c r="L22" i="29"/>
  <c r="M22" i="5" s="1"/>
  <c r="M18" i="7" s="1"/>
  <c r="O61" i="1" s="1"/>
  <c r="AP15" i="29"/>
  <c r="AQ16" i="5" s="1"/>
  <c r="AQ12" i="7" s="1"/>
  <c r="AS40" i="1" s="1"/>
  <c r="R9" i="29"/>
  <c r="S9" i="5" s="1"/>
  <c r="S5" i="7" s="1"/>
  <c r="U9" i="1" s="1"/>
  <c r="AG38" i="29"/>
  <c r="AH63" i="5" s="1"/>
  <c r="AH59" i="7" s="1"/>
  <c r="AJ28" i="1" s="1"/>
  <c r="AU81" i="5"/>
  <c r="AU77" i="7" s="1"/>
  <c r="AW55" i="1" s="1"/>
  <c r="AU11" i="5"/>
  <c r="AU7" i="7" s="1"/>
  <c r="AW19" i="1" s="1"/>
  <c r="AX24" i="29"/>
  <c r="AY69" i="5" s="1"/>
  <c r="AY65" i="7" s="1"/>
  <c r="BA84" i="1" s="1"/>
  <c r="AV99" i="1"/>
  <c r="B31" i="20"/>
  <c r="BD31" i="20" s="1"/>
  <c r="BB31" i="4"/>
  <c r="AL42" i="20"/>
  <c r="AP1" i="1"/>
  <c r="M42" i="20"/>
  <c r="Q1" i="1"/>
  <c r="Q42" i="20"/>
  <c r="U1" i="1"/>
  <c r="S42" i="20"/>
  <c r="W1" i="1"/>
  <c r="AJ42" i="20"/>
  <c r="AN1" i="1"/>
  <c r="U42" i="20"/>
  <c r="Y1" i="1"/>
  <c r="H42" i="20"/>
  <c r="L1" i="1"/>
  <c r="AF42" i="20"/>
  <c r="AJ1" i="1"/>
  <c r="AI42" i="20"/>
  <c r="AM1" i="1"/>
  <c r="AZ42" i="20"/>
  <c r="BD1" i="1"/>
  <c r="AK42" i="20"/>
  <c r="AO1" i="1"/>
  <c r="B47" i="20"/>
  <c r="BD47" i="20" s="1"/>
  <c r="AY111" i="29"/>
  <c r="AZ100" i="5" s="1"/>
  <c r="AZ96" i="7" s="1"/>
  <c r="BB37" i="1" s="1"/>
  <c r="AN110" i="29"/>
  <c r="AO97" i="5" s="1"/>
  <c r="AO93" i="7" s="1"/>
  <c r="AQ75" i="1" s="1"/>
  <c r="AC109" i="29"/>
  <c r="AD99" i="5" s="1"/>
  <c r="AD95" i="7" s="1"/>
  <c r="AF8" i="1" s="1"/>
  <c r="E112" i="29"/>
  <c r="F103" i="5" s="1"/>
  <c r="F99" i="7" s="1"/>
  <c r="H18" i="1" s="1"/>
  <c r="AU110" i="29"/>
  <c r="AV97" i="5" s="1"/>
  <c r="AV93" i="7" s="1"/>
  <c r="AX75" i="1" s="1"/>
  <c r="AF111" i="29"/>
  <c r="AG100" i="5" s="1"/>
  <c r="AG96" i="7" s="1"/>
  <c r="AI37" i="1" s="1"/>
  <c r="R109" i="29"/>
  <c r="S99" i="5" s="1"/>
  <c r="S95" i="7" s="1"/>
  <c r="U8" i="1" s="1"/>
  <c r="AS106" i="29"/>
  <c r="AT95" i="5" s="1"/>
  <c r="AT91" i="7" s="1"/>
  <c r="AV39" i="1" s="1"/>
  <c r="V101" i="29"/>
  <c r="W89" i="5" s="1"/>
  <c r="W85" i="7" s="1"/>
  <c r="Y77" i="1" s="1"/>
  <c r="AP97" i="29"/>
  <c r="AQ83" i="5" s="1"/>
  <c r="AQ79" i="7" s="1"/>
  <c r="AS62" i="1" s="1"/>
  <c r="T95" i="29"/>
  <c r="U80" i="5" s="1"/>
  <c r="U76" i="7" s="1"/>
  <c r="W93" i="1" s="1"/>
  <c r="AY92" i="29"/>
  <c r="AZ79" i="5" s="1"/>
  <c r="AZ75" i="7" s="1"/>
  <c r="BB86" i="1" s="1"/>
  <c r="AN91" i="29"/>
  <c r="AO70" i="5" s="1"/>
  <c r="AO66" i="7" s="1"/>
  <c r="AQ33" i="1" s="1"/>
  <c r="AC90" i="29"/>
  <c r="AD87" i="5" s="1"/>
  <c r="AD83" i="7" s="1"/>
  <c r="AF27" i="1" s="1"/>
  <c r="R89" i="29"/>
  <c r="S75" i="5" s="1"/>
  <c r="S71" i="7" s="1"/>
  <c r="U97" i="1" s="1"/>
  <c r="AR87" i="29"/>
  <c r="AS72" i="5" s="1"/>
  <c r="AS68" i="7" s="1"/>
  <c r="AU76" i="1" s="1"/>
  <c r="AG86" i="29"/>
  <c r="AH36" i="5" s="1"/>
  <c r="AH32" i="7" s="1"/>
  <c r="AJ24" i="1" s="1"/>
  <c r="AV83" i="29"/>
  <c r="AW96" i="5" s="1"/>
  <c r="AW92" i="7" s="1"/>
  <c r="AY17" i="1" s="1"/>
  <c r="AK82" i="29"/>
  <c r="AL44" i="5" s="1"/>
  <c r="AL40" i="7" s="1"/>
  <c r="AN53" i="1" s="1"/>
  <c r="Z81" i="29"/>
  <c r="AA67" i="5" s="1"/>
  <c r="AA63" i="7" s="1"/>
  <c r="AC95" i="1" s="1"/>
  <c r="AV112" i="29"/>
  <c r="AW103" i="5" s="1"/>
  <c r="AW99" i="7" s="1"/>
  <c r="AY18" i="1" s="1"/>
  <c r="Z110" i="29"/>
  <c r="AA97" i="5" s="1"/>
  <c r="AA93" i="7" s="1"/>
  <c r="AC75" i="1" s="1"/>
  <c r="V108" i="29"/>
  <c r="W61" i="5" s="1"/>
  <c r="W57" i="7" s="1"/>
  <c r="Y54" i="1" s="1"/>
  <c r="AP104" i="29"/>
  <c r="AQ90" i="5" s="1"/>
  <c r="AQ86" i="7" s="1"/>
  <c r="AS32" i="1" s="1"/>
  <c r="T102" i="29"/>
  <c r="U119" i="5" s="1"/>
  <c r="U115" i="7" s="1"/>
  <c r="W108" i="1" s="1"/>
  <c r="AY99" i="29"/>
  <c r="AZ118" i="5" s="1"/>
  <c r="AZ114" i="7" s="1"/>
  <c r="BB122" i="1" s="1"/>
  <c r="AN98" i="29"/>
  <c r="AO85" i="5" s="1"/>
  <c r="AO81" i="7" s="1"/>
  <c r="AQ63" i="1" s="1"/>
  <c r="AC97" i="29"/>
  <c r="AD83" i="5" s="1"/>
  <c r="AD79" i="7" s="1"/>
  <c r="AF62" i="1" s="1"/>
  <c r="R96" i="29"/>
  <c r="S82" i="5" s="1"/>
  <c r="S78" i="7" s="1"/>
  <c r="U59" i="1" s="1"/>
  <c r="AR94" i="29"/>
  <c r="AS66" i="5" s="1"/>
  <c r="AS62" i="7" s="1"/>
  <c r="AU81" i="1" s="1"/>
  <c r="AG93" i="29"/>
  <c r="AH53" i="5" s="1"/>
  <c r="AH49" i="7" s="1"/>
  <c r="AJ12" i="1" s="1"/>
  <c r="AV90" i="29"/>
  <c r="AW87" i="5" s="1"/>
  <c r="AW83" i="7" s="1"/>
  <c r="AY27" i="1" s="1"/>
  <c r="AK89" i="29"/>
  <c r="AL75" i="5" s="1"/>
  <c r="AL71" i="7" s="1"/>
  <c r="AN97" i="1" s="1"/>
  <c r="Z88" i="29"/>
  <c r="AA74" i="5" s="1"/>
  <c r="AA70" i="7" s="1"/>
  <c r="AC73" i="1" s="1"/>
  <c r="D86" i="29"/>
  <c r="E36" i="5" s="1"/>
  <c r="E32" i="7" s="1"/>
  <c r="G24" i="1" s="1"/>
  <c r="AB78" i="29"/>
  <c r="AC60" i="5" s="1"/>
  <c r="AC56" i="7" s="1"/>
  <c r="AE88" i="1" s="1"/>
  <c r="AV108" i="29"/>
  <c r="AW61" i="5" s="1"/>
  <c r="AW57" i="7" s="1"/>
  <c r="AY54" i="1" s="1"/>
  <c r="Z106" i="29"/>
  <c r="AA95" i="5" s="1"/>
  <c r="AA91" i="7" s="1"/>
  <c r="AC39" i="1" s="1"/>
  <c r="D104" i="29"/>
  <c r="E90" i="5" s="1"/>
  <c r="E86" i="7" s="1"/>
  <c r="G32" i="1" s="1"/>
  <c r="L96" i="29"/>
  <c r="M82" i="5" s="1"/>
  <c r="M78" i="7" s="1"/>
  <c r="O59" i="1" s="1"/>
  <c r="AP90" i="29"/>
  <c r="AQ87" i="5" s="1"/>
  <c r="AQ83" i="7" s="1"/>
  <c r="AS27" i="1" s="1"/>
  <c r="T88" i="29"/>
  <c r="U74" i="5" s="1"/>
  <c r="U70" i="7" s="1"/>
  <c r="W73" i="1" s="1"/>
  <c r="AY85" i="29"/>
  <c r="AC83" i="29"/>
  <c r="AD96" i="5" s="1"/>
  <c r="AD92" i="7" s="1"/>
  <c r="AF17" i="1" s="1"/>
  <c r="V79" i="29"/>
  <c r="W98" i="5" s="1"/>
  <c r="W94" i="7" s="1"/>
  <c r="Y66" i="1" s="1"/>
  <c r="L76" i="29"/>
  <c r="M116" i="5" s="1"/>
  <c r="M112" i="7" s="1"/>
  <c r="O118" i="1" s="1"/>
  <c r="E71" i="29"/>
  <c r="F56" i="5" s="1"/>
  <c r="F52" i="7" s="1"/>
  <c r="H92" i="1" s="1"/>
  <c r="AU69" i="29"/>
  <c r="AV55" i="5" s="1"/>
  <c r="AV51" i="7" s="1"/>
  <c r="AX34" i="1" s="1"/>
  <c r="Y67" i="29"/>
  <c r="Z122" i="5" s="1"/>
  <c r="Z118" i="7" s="1"/>
  <c r="AB103" i="1" s="1"/>
  <c r="AS63" i="29"/>
  <c r="AT115" i="5" s="1"/>
  <c r="AT111" i="7" s="1"/>
  <c r="AV117" i="1" s="1"/>
  <c r="V58" i="29"/>
  <c r="W42" i="5" s="1"/>
  <c r="W38" i="7" s="1"/>
  <c r="Y70" i="1" s="1"/>
  <c r="AP54" i="29"/>
  <c r="AQ38" i="5" s="1"/>
  <c r="AQ34" i="7" s="1"/>
  <c r="AS64" i="1" s="1"/>
  <c r="T52" i="29"/>
  <c r="U113" i="5" s="1"/>
  <c r="U109" i="7" s="1"/>
  <c r="W111" i="1" s="1"/>
  <c r="AY49" i="29"/>
  <c r="AZ62" i="5" s="1"/>
  <c r="AZ58" i="7" s="1"/>
  <c r="BB85" i="1" s="1"/>
  <c r="AN48" i="29"/>
  <c r="AO108" i="5" s="1"/>
  <c r="AO104" i="7" s="1"/>
  <c r="AQ105" i="1" s="1"/>
  <c r="AC47" i="29"/>
  <c r="AD34" i="5" s="1"/>
  <c r="AD30" i="7" s="1"/>
  <c r="AF16" i="1" s="1"/>
  <c r="R46" i="29"/>
  <c r="AR44" i="29"/>
  <c r="AS31" i="5" s="1"/>
  <c r="AS27" i="7" s="1"/>
  <c r="AU69" i="1" s="1"/>
  <c r="AG43" i="29"/>
  <c r="AH110" i="5" s="1"/>
  <c r="AH106" i="7" s="1"/>
  <c r="AJ112" i="1" s="1"/>
  <c r="AV40" i="29"/>
  <c r="AW29" i="5" s="1"/>
  <c r="AW25" i="7" s="1"/>
  <c r="AY50" i="1" s="1"/>
  <c r="AK39" i="29"/>
  <c r="AL28" i="5" s="1"/>
  <c r="AL24" i="7" s="1"/>
  <c r="AN87" i="1" s="1"/>
  <c r="Z38" i="29"/>
  <c r="AA63" i="5" s="1"/>
  <c r="AA59" i="7" s="1"/>
  <c r="AC28" i="1" s="1"/>
  <c r="D36" i="29"/>
  <c r="E109" i="5" s="1"/>
  <c r="E105" i="7" s="1"/>
  <c r="G106" i="1" s="1"/>
  <c r="AB28" i="29"/>
  <c r="AC23" i="5" s="1"/>
  <c r="AC19" i="7" s="1"/>
  <c r="AE47" i="1" s="1"/>
  <c r="AF24" i="29"/>
  <c r="AG69" i="5" s="1"/>
  <c r="AG65" i="7" s="1"/>
  <c r="AI84" i="1" s="1"/>
  <c r="U23" i="29"/>
  <c r="V40" i="5" s="1"/>
  <c r="V36" i="7" s="1"/>
  <c r="X21" i="1" s="1"/>
  <c r="J22" i="29"/>
  <c r="K22" i="5" s="1"/>
  <c r="K18" i="7" s="1"/>
  <c r="M61" i="1" s="1"/>
  <c r="H16" i="29"/>
  <c r="I107" i="5" s="1"/>
  <c r="I103" i="7" s="1"/>
  <c r="K109" i="1" s="1"/>
  <c r="AX14" i="29"/>
  <c r="AY15" i="5" s="1"/>
  <c r="AY11" i="7" s="1"/>
  <c r="BA38" i="1" s="1"/>
  <c r="L12" i="29"/>
  <c r="E7" i="29"/>
  <c r="F8" i="5" s="1"/>
  <c r="F4" i="7" s="1"/>
  <c r="H5" i="1" s="1"/>
  <c r="AU5" i="29"/>
  <c r="AV52" i="5" s="1"/>
  <c r="AV48" i="7" s="1"/>
  <c r="AX36" i="1" s="1"/>
  <c r="Y3" i="29"/>
  <c r="Z7" i="5" s="1"/>
  <c r="AU112" i="29"/>
  <c r="AV103" i="5" s="1"/>
  <c r="AV99" i="7" s="1"/>
  <c r="AX18" i="1" s="1"/>
  <c r="AK108" i="29"/>
  <c r="AL61" i="5" s="1"/>
  <c r="AL57" i="7" s="1"/>
  <c r="AN54" i="1" s="1"/>
  <c r="V95" i="29"/>
  <c r="W80" i="5" s="1"/>
  <c r="W76" i="7" s="1"/>
  <c r="Y93" i="1" s="1"/>
  <c r="AN85" i="29"/>
  <c r="R83" i="29"/>
  <c r="S96" i="5" s="1"/>
  <c r="S92" i="7" s="1"/>
  <c r="U17" i="1" s="1"/>
  <c r="V73" i="29"/>
  <c r="W57" i="5" s="1"/>
  <c r="W53" i="7" s="1"/>
  <c r="Y52" i="1" s="1"/>
  <c r="AP69" i="29"/>
  <c r="AQ55" i="5" s="1"/>
  <c r="AQ51" i="7" s="1"/>
  <c r="AS34" i="1" s="1"/>
  <c r="T67" i="29"/>
  <c r="U122" i="5" s="1"/>
  <c r="U118" i="7" s="1"/>
  <c r="W103" i="1" s="1"/>
  <c r="AY64" i="29"/>
  <c r="AZ102" i="5" s="1"/>
  <c r="AZ98" i="7" s="1"/>
  <c r="BB80" i="1" s="1"/>
  <c r="AN63" i="29"/>
  <c r="AO115" i="5" s="1"/>
  <c r="AO111" i="7" s="1"/>
  <c r="AQ117" i="1" s="1"/>
  <c r="AC62" i="29"/>
  <c r="AD50" i="5" s="1"/>
  <c r="AD46" i="7" s="1"/>
  <c r="AF78" i="1" s="1"/>
  <c r="R61" i="29"/>
  <c r="S45" i="5" s="1"/>
  <c r="S41" i="7" s="1"/>
  <c r="U68" i="1" s="1"/>
  <c r="AR59" i="29"/>
  <c r="AS121" i="5" s="1"/>
  <c r="AS117" i="7" s="1"/>
  <c r="AU114" i="1" s="1"/>
  <c r="AG58" i="29"/>
  <c r="AH42" i="5" s="1"/>
  <c r="AH38" i="7" s="1"/>
  <c r="AJ70" i="1" s="1"/>
  <c r="AV55" i="29"/>
  <c r="AK54" i="29"/>
  <c r="AL38" i="5" s="1"/>
  <c r="AL34" i="7" s="1"/>
  <c r="AN64" i="1" s="1"/>
  <c r="Z53" i="29"/>
  <c r="AA39" i="5" s="1"/>
  <c r="AA35" i="7" s="1"/>
  <c r="AC22" i="1" s="1"/>
  <c r="D51" i="29"/>
  <c r="E49" i="5" s="1"/>
  <c r="E45" i="7" s="1"/>
  <c r="G15" i="1" s="1"/>
  <c r="N33" i="5"/>
  <c r="N29" i="7" s="1"/>
  <c r="P13" i="1" s="1"/>
  <c r="AB43" i="29"/>
  <c r="AC110" i="5" s="1"/>
  <c r="AC106" i="7" s="1"/>
  <c r="AE112" i="1" s="1"/>
  <c r="E103" i="29"/>
  <c r="F86" i="5" s="1"/>
  <c r="F82" i="7" s="1"/>
  <c r="H29" i="1" s="1"/>
  <c r="AS95" i="29"/>
  <c r="AT80" i="5" s="1"/>
  <c r="AT76" i="7" s="1"/>
  <c r="AV93" i="1" s="1"/>
  <c r="AR92" i="29"/>
  <c r="AS79" i="5" s="1"/>
  <c r="AS75" i="7" s="1"/>
  <c r="AU86" i="1" s="1"/>
  <c r="U87" i="29"/>
  <c r="V72" i="5" s="1"/>
  <c r="V68" i="7" s="1"/>
  <c r="X76" i="1" s="1"/>
  <c r="BA68" i="5"/>
  <c r="BA64" i="7" s="1"/>
  <c r="BC23" i="1" s="1"/>
  <c r="T80" i="29"/>
  <c r="U77" i="5" s="1"/>
  <c r="U73" i="7" s="1"/>
  <c r="W65" i="1" s="1"/>
  <c r="AB74" i="29"/>
  <c r="AC114" i="5" s="1"/>
  <c r="AC110" i="7" s="1"/>
  <c r="AE119" i="1" s="1"/>
  <c r="AF70" i="29"/>
  <c r="AG94" i="5" s="1"/>
  <c r="AG90" i="7" s="1"/>
  <c r="AI56" i="1" s="1"/>
  <c r="U69" i="29"/>
  <c r="V55" i="5" s="1"/>
  <c r="V51" i="7" s="1"/>
  <c r="X34" i="1" s="1"/>
  <c r="J68" i="29"/>
  <c r="K54" i="5" s="1"/>
  <c r="K50" i="7" s="1"/>
  <c r="M41" i="1" s="1"/>
  <c r="H62" i="29"/>
  <c r="I50" i="5" s="1"/>
  <c r="I46" i="7" s="1"/>
  <c r="K78" i="1" s="1"/>
  <c r="AX60" i="29"/>
  <c r="AY43" i="5" s="1"/>
  <c r="AY39" i="7" s="1"/>
  <c r="BA48" i="1" s="1"/>
  <c r="L58" i="29"/>
  <c r="M42" i="5" s="1"/>
  <c r="M38" i="7" s="1"/>
  <c r="O70" i="1" s="1"/>
  <c r="AL56" i="29"/>
  <c r="AM111" i="5" s="1"/>
  <c r="AM107" i="7" s="1"/>
  <c r="AO120" i="1" s="1"/>
  <c r="E53" i="29"/>
  <c r="F39" i="5" s="1"/>
  <c r="F35" i="7" s="1"/>
  <c r="H22" i="1" s="1"/>
  <c r="AU51" i="29"/>
  <c r="AV49" i="5" s="1"/>
  <c r="AV45" i="7" s="1"/>
  <c r="AX15" i="1" s="1"/>
  <c r="Y49" i="29"/>
  <c r="Z62" i="5" s="1"/>
  <c r="Z58" i="7" s="1"/>
  <c r="AB85" i="1" s="1"/>
  <c r="E104" i="29"/>
  <c r="F90" i="5" s="1"/>
  <c r="F86" i="7" s="1"/>
  <c r="H32" i="1" s="1"/>
  <c r="AX75" i="29"/>
  <c r="AY13" i="5" s="1"/>
  <c r="AY9" i="7" s="1"/>
  <c r="BA89" i="1" s="1"/>
  <c r="F71" i="29"/>
  <c r="G56" i="5" s="1"/>
  <c r="G52" i="7" s="1"/>
  <c r="I92" i="1" s="1"/>
  <c r="AC96" i="29"/>
  <c r="AD82" i="5" s="1"/>
  <c r="AD78" i="7" s="1"/>
  <c r="AF59" i="1" s="1"/>
  <c r="AU86" i="29"/>
  <c r="AV36" i="5" s="1"/>
  <c r="AV32" i="7" s="1"/>
  <c r="AX24" i="1" s="1"/>
  <c r="T73" i="29"/>
  <c r="U57" i="5" s="1"/>
  <c r="U53" i="7" s="1"/>
  <c r="W52" i="1" s="1"/>
  <c r="AC68" i="29"/>
  <c r="AD54" i="5" s="1"/>
  <c r="AD50" i="7" s="1"/>
  <c r="AF41" i="1" s="1"/>
  <c r="AX68" i="5"/>
  <c r="AX64" i="7" s="1"/>
  <c r="AZ23" i="1" s="1"/>
  <c r="L77" i="29"/>
  <c r="M120" i="5" s="1"/>
  <c r="M116" i="7" s="1"/>
  <c r="O113" i="1" s="1"/>
  <c r="AC80" i="29"/>
  <c r="AD77" i="5" s="1"/>
  <c r="AD73" i="7" s="1"/>
  <c r="AF65" i="1" s="1"/>
  <c r="AL67" i="29"/>
  <c r="AM122" i="5" s="1"/>
  <c r="AM118" i="7" s="1"/>
  <c r="AO103" i="1" s="1"/>
  <c r="L61" i="29"/>
  <c r="M45" i="5" s="1"/>
  <c r="M41" i="7" s="1"/>
  <c r="O68" i="1" s="1"/>
  <c r="AX55" i="29"/>
  <c r="F51" i="29"/>
  <c r="G49" i="5" s="1"/>
  <c r="G45" i="7" s="1"/>
  <c r="I15" i="1" s="1"/>
  <c r="AV42" i="29"/>
  <c r="AW30" i="5" s="1"/>
  <c r="AW26" i="7" s="1"/>
  <c r="AY3" i="1" s="1"/>
  <c r="J37" i="29"/>
  <c r="K76" i="5" s="1"/>
  <c r="K72" i="7" s="1"/>
  <c r="M30" i="1" s="1"/>
  <c r="AN30" i="29"/>
  <c r="AO91" i="5" s="1"/>
  <c r="AO87" i="7" s="1"/>
  <c r="AQ49" i="1" s="1"/>
  <c r="H29" i="29"/>
  <c r="I24" i="5" s="1"/>
  <c r="I20" i="7" s="1"/>
  <c r="K10" i="1" s="1"/>
  <c r="AB27" i="29"/>
  <c r="AC112" i="5" s="1"/>
  <c r="AC108" i="7" s="1"/>
  <c r="AE107" i="1" s="1"/>
  <c r="AK22" i="29"/>
  <c r="AL22" i="5" s="1"/>
  <c r="AL18" i="7" s="1"/>
  <c r="AN61" i="1" s="1"/>
  <c r="E21" i="29"/>
  <c r="F21" i="5" s="1"/>
  <c r="F17" i="7" s="1"/>
  <c r="H14" i="1" s="1"/>
  <c r="Z19" i="29"/>
  <c r="AA19" i="5" s="1"/>
  <c r="AA15" i="7" s="1"/>
  <c r="AC67" i="1" s="1"/>
  <c r="AI11" i="5"/>
  <c r="AI7" i="7" s="1"/>
  <c r="AK19" i="1" s="1"/>
  <c r="AG10" i="29"/>
  <c r="AH14" i="5" s="1"/>
  <c r="AH10" i="7" s="1"/>
  <c r="AJ26" i="1" s="1"/>
  <c r="AG8" i="29"/>
  <c r="AH106" i="5" s="1"/>
  <c r="AH102" i="7" s="1"/>
  <c r="AJ116" i="1" s="1"/>
  <c r="U5" i="29"/>
  <c r="V52" i="5" s="1"/>
  <c r="V48" i="7" s="1"/>
  <c r="X36" i="1" s="1"/>
  <c r="AP3" i="29"/>
  <c r="AQ7" i="5" s="1"/>
  <c r="AB101" i="29"/>
  <c r="AC89" i="5" s="1"/>
  <c r="AC85" i="7" s="1"/>
  <c r="AE77" i="1" s="1"/>
  <c r="AK64" i="29"/>
  <c r="AL102" i="5" s="1"/>
  <c r="AL98" i="7" s="1"/>
  <c r="AN80" i="1" s="1"/>
  <c r="AE58" i="29"/>
  <c r="AF42" i="5" s="1"/>
  <c r="AF38" i="7" s="1"/>
  <c r="AH70" i="1" s="1"/>
  <c r="AN53" i="29"/>
  <c r="AO39" i="5" s="1"/>
  <c r="AO35" i="7" s="1"/>
  <c r="AQ22" i="1" s="1"/>
  <c r="D49" i="29"/>
  <c r="E62" i="5" s="1"/>
  <c r="E58" i="7" s="1"/>
  <c r="G85" i="1" s="1"/>
  <c r="AJ33" i="5"/>
  <c r="AJ29" i="7" s="1"/>
  <c r="AL13" i="1" s="1"/>
  <c r="D38" i="29"/>
  <c r="E63" i="5" s="1"/>
  <c r="E59" i="7" s="1"/>
  <c r="G28" i="1" s="1"/>
  <c r="Y36" i="29"/>
  <c r="Z109" i="5" s="1"/>
  <c r="Z105" i="7" s="1"/>
  <c r="AB106" i="1" s="1"/>
  <c r="AS34" i="29"/>
  <c r="AT25" i="5" s="1"/>
  <c r="AT21" i="7" s="1"/>
  <c r="AV74" i="1" s="1"/>
  <c r="L31" i="29"/>
  <c r="M78" i="5" s="1"/>
  <c r="M74" i="7" s="1"/>
  <c r="O71" i="1" s="1"/>
  <c r="L29" i="29"/>
  <c r="M24" i="5" s="1"/>
  <c r="M20" i="7" s="1"/>
  <c r="O10" i="1" s="1"/>
  <c r="AF25" i="29"/>
  <c r="AG35" i="5" s="1"/>
  <c r="AG31" i="7" s="1"/>
  <c r="AI45" i="1" s="1"/>
  <c r="T22" i="29"/>
  <c r="U22" i="5" s="1"/>
  <c r="U18" i="7" s="1"/>
  <c r="W61" i="1" s="1"/>
  <c r="H19" i="29"/>
  <c r="I19" i="5" s="1"/>
  <c r="I15" i="7" s="1"/>
  <c r="K67" i="1" s="1"/>
  <c r="AC17" i="29"/>
  <c r="AD17" i="5" s="1"/>
  <c r="AD13" i="7" s="1"/>
  <c r="AF42" i="1" s="1"/>
  <c r="AX15" i="29"/>
  <c r="AY16" i="5" s="1"/>
  <c r="AY12" i="7" s="1"/>
  <c r="BA40" i="1" s="1"/>
  <c r="AL12" i="29"/>
  <c r="F11" i="29"/>
  <c r="G10" i="5" s="1"/>
  <c r="G6" i="7" s="1"/>
  <c r="I91" i="1" s="1"/>
  <c r="Z9" i="29"/>
  <c r="AA9" i="5" s="1"/>
  <c r="AA5" i="7" s="1"/>
  <c r="AC9" i="1" s="1"/>
  <c r="AU7" i="29"/>
  <c r="AV8" i="5" s="1"/>
  <c r="AV4" i="7" s="1"/>
  <c r="AX5" i="1" s="1"/>
  <c r="D3" i="7"/>
  <c r="V63" i="29"/>
  <c r="W115" i="5" s="1"/>
  <c r="W111" i="7" s="1"/>
  <c r="Y117" i="1" s="1"/>
  <c r="AF57" i="29"/>
  <c r="AG41" i="5" s="1"/>
  <c r="AG37" i="7" s="1"/>
  <c r="AI35" i="1" s="1"/>
  <c r="H46" i="29"/>
  <c r="T41" i="29"/>
  <c r="U84" i="5" s="1"/>
  <c r="U80" i="7" s="1"/>
  <c r="W72" i="1" s="1"/>
  <c r="AN39" i="29"/>
  <c r="AO28" i="5" s="1"/>
  <c r="AO24" i="7" s="1"/>
  <c r="AQ87" i="1" s="1"/>
  <c r="H38" i="29"/>
  <c r="I63" i="5" s="1"/>
  <c r="I59" i="7" s="1"/>
  <c r="K28" i="1" s="1"/>
  <c r="AC36" i="29"/>
  <c r="AD109" i="5" s="1"/>
  <c r="AD105" i="7" s="1"/>
  <c r="AF106" i="1" s="1"/>
  <c r="AL31" i="29"/>
  <c r="AM78" i="5" s="1"/>
  <c r="AM74" i="7" s="1"/>
  <c r="AO71" i="1" s="1"/>
  <c r="E30" i="29"/>
  <c r="F91" i="5" s="1"/>
  <c r="F87" i="7" s="1"/>
  <c r="H49" i="1" s="1"/>
  <c r="Z28" i="29"/>
  <c r="AA23" i="5" s="1"/>
  <c r="AA19" i="7" s="1"/>
  <c r="AC47" i="1" s="1"/>
  <c r="AU26" i="29"/>
  <c r="AV47" i="5" s="1"/>
  <c r="AV43" i="7" s="1"/>
  <c r="AX11" i="1" s="1"/>
  <c r="V16" i="29"/>
  <c r="W107" i="5" s="1"/>
  <c r="W103" i="7" s="1"/>
  <c r="Y109" i="1" s="1"/>
  <c r="U14" i="29"/>
  <c r="V15" i="5" s="1"/>
  <c r="V11" i="7" s="1"/>
  <c r="X38" i="1" s="1"/>
  <c r="AP12" i="29"/>
  <c r="J11" i="29"/>
  <c r="K10" i="5" s="1"/>
  <c r="K6" i="7" s="1"/>
  <c r="M91" i="1" s="1"/>
  <c r="AY7" i="29"/>
  <c r="AZ8" i="5" s="1"/>
  <c r="AZ4" i="7" s="1"/>
  <c r="BB5" i="1" s="1"/>
  <c r="H3" i="7"/>
  <c r="F55" i="29"/>
  <c r="G33" i="5" s="1"/>
  <c r="G29" i="7" s="1"/>
  <c r="I13" i="1" s="1"/>
  <c r="AL35" i="29"/>
  <c r="AM37" i="5" s="1"/>
  <c r="AM33" i="7" s="1"/>
  <c r="AO31" i="1" s="1"/>
  <c r="AR22" i="29"/>
  <c r="AS22" i="5" s="1"/>
  <c r="AS18" i="7" s="1"/>
  <c r="AU61" i="1" s="1"/>
  <c r="U16" i="29"/>
  <c r="V107" i="5" s="1"/>
  <c r="V103" i="7" s="1"/>
  <c r="X109" i="1" s="1"/>
  <c r="AX9" i="29"/>
  <c r="AY9" i="5" s="1"/>
  <c r="AY5" i="7" s="1"/>
  <c r="BA9" i="1" s="1"/>
  <c r="AO28" i="29"/>
  <c r="AP23" i="5" s="1"/>
  <c r="AP19" i="7" s="1"/>
  <c r="AR47" i="1" s="1"/>
  <c r="Q22" i="29"/>
  <c r="R22" i="5" s="1"/>
  <c r="R18" i="7" s="1"/>
  <c r="T61" i="1" s="1"/>
  <c r="AU15" i="29"/>
  <c r="AV16" i="5" s="1"/>
  <c r="AV12" i="7" s="1"/>
  <c r="AX40" i="1" s="1"/>
  <c r="BB51" i="5"/>
  <c r="BB47" i="7" s="1"/>
  <c r="BD43" i="1" s="1"/>
  <c r="AR45" i="29"/>
  <c r="AS32" i="5" s="1"/>
  <c r="AS28" i="7" s="1"/>
  <c r="AU20" i="1" s="1"/>
  <c r="Z31" i="29"/>
  <c r="AA78" i="5" s="1"/>
  <c r="AA74" i="7" s="1"/>
  <c r="AC71" i="1" s="1"/>
  <c r="AC10" i="29"/>
  <c r="AD14" i="5" s="1"/>
  <c r="AD10" i="7" s="1"/>
  <c r="AF26" i="1" s="1"/>
  <c r="F4" i="29"/>
  <c r="G59" i="5" s="1"/>
  <c r="G55" i="7" s="1"/>
  <c r="I7" i="1" s="1"/>
  <c r="AE50" i="29"/>
  <c r="AF71" i="5" s="1"/>
  <c r="AF67" i="7" s="1"/>
  <c r="AH46" i="1" s="1"/>
  <c r="Q21" i="29"/>
  <c r="R21" i="5" s="1"/>
  <c r="R17" i="7" s="1"/>
  <c r="T14" i="1" s="1"/>
  <c r="AE30" i="29"/>
  <c r="AF91" i="5" s="1"/>
  <c r="AF87" i="7" s="1"/>
  <c r="AH49" i="1" s="1"/>
  <c r="U33" i="29"/>
  <c r="V26" i="5" s="1"/>
  <c r="V22" i="7" s="1"/>
  <c r="X94" i="1" s="1"/>
  <c r="AO29" i="29"/>
  <c r="AP24" i="5" s="1"/>
  <c r="AP20" i="7" s="1"/>
  <c r="AR10" i="1" s="1"/>
  <c r="AH99" i="1"/>
  <c r="AC99" i="1"/>
  <c r="AI99" i="1"/>
  <c r="AA99" i="1"/>
  <c r="Y11" i="5"/>
  <c r="Y7" i="7" s="1"/>
  <c r="AA19" i="1" s="1"/>
  <c r="Y81" i="5"/>
  <c r="Y77" i="7" s="1"/>
  <c r="AA55" i="1" s="1"/>
  <c r="AC9" i="29"/>
  <c r="AD9" i="5" s="1"/>
  <c r="AD5" i="7" s="1"/>
  <c r="AF9" i="1" s="1"/>
  <c r="B9" i="20"/>
  <c r="AK99" i="1"/>
  <c r="Q99" i="1"/>
  <c r="AS110" i="29"/>
  <c r="AT97" i="5" s="1"/>
  <c r="AT93" i="7" s="1"/>
  <c r="AV75" i="1" s="1"/>
  <c r="AS102" i="29"/>
  <c r="AT119" i="5" s="1"/>
  <c r="AT115" i="7" s="1"/>
  <c r="AV108" i="1" s="1"/>
  <c r="V97" i="29"/>
  <c r="W83" i="5" s="1"/>
  <c r="W79" i="7" s="1"/>
  <c r="Y62" i="1" s="1"/>
  <c r="T91" i="29"/>
  <c r="U70" i="5" s="1"/>
  <c r="U66" i="7" s="1"/>
  <c r="W33" i="1" s="1"/>
  <c r="AC86" i="29"/>
  <c r="AD36" i="5" s="1"/>
  <c r="AD32" i="7" s="1"/>
  <c r="AF24" i="1" s="1"/>
  <c r="AK101" i="29"/>
  <c r="AL89" i="5" s="1"/>
  <c r="AL85" i="7" s="1"/>
  <c r="AN77" i="1" s="1"/>
  <c r="AB90" i="29"/>
  <c r="AC87" i="5" s="1"/>
  <c r="AC83" i="7" s="1"/>
  <c r="AE27" i="1" s="1"/>
  <c r="AB80" i="29"/>
  <c r="AC77" i="5" s="1"/>
  <c r="AC73" i="7" s="1"/>
  <c r="AE65" i="1" s="1"/>
  <c r="AS59" i="29"/>
  <c r="AT121" i="5" s="1"/>
  <c r="AT117" i="7" s="1"/>
  <c r="AV114" i="1" s="1"/>
  <c r="V54" i="29"/>
  <c r="W38" i="5" s="1"/>
  <c r="W34" i="7" s="1"/>
  <c r="Y64" i="1" s="1"/>
  <c r="T48" i="29"/>
  <c r="U108" i="5" s="1"/>
  <c r="U104" i="7" s="1"/>
  <c r="W105" i="1" s="1"/>
  <c r="AC43" i="29"/>
  <c r="AD110" i="5" s="1"/>
  <c r="AD106" i="7" s="1"/>
  <c r="AF112" i="1" s="1"/>
  <c r="AK35" i="29"/>
  <c r="AL37" i="5" s="1"/>
  <c r="AL33" i="7" s="1"/>
  <c r="AN31" i="1" s="1"/>
  <c r="AB24" i="29"/>
  <c r="AC69" i="5" s="1"/>
  <c r="AC65" i="7" s="1"/>
  <c r="AE84" i="1" s="1"/>
  <c r="I11" i="5"/>
  <c r="I7" i="7" s="1"/>
  <c r="K19" i="1" s="1"/>
  <c r="I81" i="5"/>
  <c r="I77" i="7" s="1"/>
  <c r="K55" i="1" s="1"/>
  <c r="AC108" i="29"/>
  <c r="AD61" i="5" s="1"/>
  <c r="AD57" i="7" s="1"/>
  <c r="AF54" i="1" s="1"/>
  <c r="J83" i="29"/>
  <c r="K96" i="5" s="1"/>
  <c r="K92" i="7" s="1"/>
  <c r="M17" i="1" s="1"/>
  <c r="J79" i="29"/>
  <c r="K98" i="5" s="1"/>
  <c r="K94" i="7" s="1"/>
  <c r="M66" i="1" s="1"/>
  <c r="AS58" i="29"/>
  <c r="AT42" i="5" s="1"/>
  <c r="AT38" i="7" s="1"/>
  <c r="AV70" i="1" s="1"/>
  <c r="V53" i="29"/>
  <c r="W39" i="5" s="1"/>
  <c r="W35" i="7" s="1"/>
  <c r="Y22" i="1" s="1"/>
  <c r="AP49" i="29"/>
  <c r="AQ62" i="5" s="1"/>
  <c r="AQ58" i="7" s="1"/>
  <c r="AS85" i="1" s="1"/>
  <c r="T47" i="29"/>
  <c r="U34" i="5" s="1"/>
  <c r="U30" i="7" s="1"/>
  <c r="W16" i="1" s="1"/>
  <c r="AC42" i="29"/>
  <c r="AD30" i="5" s="1"/>
  <c r="AD26" i="7" s="1"/>
  <c r="AF3" i="1" s="1"/>
  <c r="T108" i="29"/>
  <c r="U61" i="5" s="1"/>
  <c r="U57" i="7" s="1"/>
  <c r="W54" i="1" s="1"/>
  <c r="AC103" i="29"/>
  <c r="AD86" i="5" s="1"/>
  <c r="AD82" i="7" s="1"/>
  <c r="AF29" i="1" s="1"/>
  <c r="AS73" i="29"/>
  <c r="AT57" i="5" s="1"/>
  <c r="AT53" i="7" s="1"/>
  <c r="AV52" i="1" s="1"/>
  <c r="V68" i="29"/>
  <c r="W54" i="5" s="1"/>
  <c r="W50" i="7" s="1"/>
  <c r="Y41" i="1" s="1"/>
  <c r="AP64" i="29"/>
  <c r="AQ102" i="5" s="1"/>
  <c r="AQ98" i="7" s="1"/>
  <c r="AS80" i="1" s="1"/>
  <c r="T62" i="29"/>
  <c r="U50" i="5" s="1"/>
  <c r="U46" i="7" s="1"/>
  <c r="W78" i="1" s="1"/>
  <c r="AC57" i="29"/>
  <c r="AD41" i="5" s="1"/>
  <c r="AD37" i="7" s="1"/>
  <c r="AF35" i="1" s="1"/>
  <c r="AK49" i="29"/>
  <c r="AL62" i="5" s="1"/>
  <c r="AL58" i="7" s="1"/>
  <c r="AN85" i="1" s="1"/>
  <c r="J67" i="29"/>
  <c r="K122" i="5" s="1"/>
  <c r="K118" i="7" s="1"/>
  <c r="M103" i="1" s="1"/>
  <c r="AK76" i="29"/>
  <c r="AL116" i="5" s="1"/>
  <c r="AL112" i="7" s="1"/>
  <c r="AN118" i="1" s="1"/>
  <c r="AP48" i="29"/>
  <c r="AQ108" i="5" s="1"/>
  <c r="AQ104" i="7" s="1"/>
  <c r="AS105" i="1" s="1"/>
  <c r="T46" i="29"/>
  <c r="AC41" i="29"/>
  <c r="AD84" i="5" s="1"/>
  <c r="AD80" i="7" s="1"/>
  <c r="AF72" i="1" s="1"/>
  <c r="AK36" i="29"/>
  <c r="AL109" i="5" s="1"/>
  <c r="AL105" i="7" s="1"/>
  <c r="AN106" i="1" s="1"/>
  <c r="T19" i="29"/>
  <c r="U19" i="5" s="1"/>
  <c r="U15" i="7" s="1"/>
  <c r="W67" i="1" s="1"/>
  <c r="AC14" i="29"/>
  <c r="AD15" i="5" s="1"/>
  <c r="AD11" i="7" s="1"/>
  <c r="AF38" i="1" s="1"/>
  <c r="AX12" i="29"/>
  <c r="R11" i="29"/>
  <c r="S10" i="5" s="1"/>
  <c r="S6" i="7" s="1"/>
  <c r="U91" i="1" s="1"/>
  <c r="AU4" i="29"/>
  <c r="AV59" i="5" s="1"/>
  <c r="AV55" i="7" s="1"/>
  <c r="AX7" i="1" s="1"/>
  <c r="P3" i="7"/>
  <c r="Z43" i="29"/>
  <c r="AA110" i="5" s="1"/>
  <c r="AA106" i="7" s="1"/>
  <c r="AC112" i="1" s="1"/>
  <c r="J41" i="29"/>
  <c r="K84" i="5" s="1"/>
  <c r="K80" i="7" s="1"/>
  <c r="M72" i="1" s="1"/>
  <c r="AB31" i="29"/>
  <c r="AC78" i="5" s="1"/>
  <c r="AC74" i="7" s="1"/>
  <c r="AE71" i="1" s="1"/>
  <c r="AK26" i="29"/>
  <c r="AL47" i="5" s="1"/>
  <c r="AL43" i="7" s="1"/>
  <c r="AN11" i="1" s="1"/>
  <c r="Z23" i="29"/>
  <c r="AA40" i="5" s="1"/>
  <c r="AA36" i="7" s="1"/>
  <c r="AC21" i="1" s="1"/>
  <c r="AH81" i="5"/>
  <c r="AH77" i="7" s="1"/>
  <c r="AJ55" i="1" s="1"/>
  <c r="AH11" i="5"/>
  <c r="AH7" i="7" s="1"/>
  <c r="AJ19" i="1" s="1"/>
  <c r="AP7" i="29"/>
  <c r="AQ8" i="5" s="1"/>
  <c r="AQ4" i="7" s="1"/>
  <c r="AS5" i="1" s="1"/>
  <c r="AP59" i="29"/>
  <c r="AQ121" i="5" s="1"/>
  <c r="AQ117" i="7" s="1"/>
  <c r="AS114" i="1" s="1"/>
  <c r="AU54" i="29"/>
  <c r="AV38" i="5" s="1"/>
  <c r="AV34" i="7" s="1"/>
  <c r="AX64" i="1" s="1"/>
  <c r="J44" i="29"/>
  <c r="K31" i="5" s="1"/>
  <c r="K27" i="7" s="1"/>
  <c r="M69" i="1" s="1"/>
  <c r="AS36" i="29"/>
  <c r="AT109" i="5" s="1"/>
  <c r="AT105" i="7" s="1"/>
  <c r="AV106" i="1" s="1"/>
  <c r="J29" i="29"/>
  <c r="K24" i="5" s="1"/>
  <c r="K20" i="7" s="1"/>
  <c r="M10" i="1" s="1"/>
  <c r="H21" i="29"/>
  <c r="I21" i="5" s="1"/>
  <c r="I17" i="7" s="1"/>
  <c r="K14" i="1" s="1"/>
  <c r="AB19" i="29"/>
  <c r="AC19" i="5" s="1"/>
  <c r="AC15" i="7" s="1"/>
  <c r="AE67" i="1" s="1"/>
  <c r="AK14" i="29"/>
  <c r="AL15" i="5" s="1"/>
  <c r="AL11" i="7" s="1"/>
  <c r="AN38" i="1" s="1"/>
  <c r="Z11" i="29"/>
  <c r="AA10" i="5" s="1"/>
  <c r="AA6" i="7" s="1"/>
  <c r="AC91" i="1" s="1"/>
  <c r="AG2" i="29"/>
  <c r="T14" i="29"/>
  <c r="U15" i="5" s="1"/>
  <c r="U11" i="7" s="1"/>
  <c r="W38" i="1" s="1"/>
  <c r="AX7" i="29"/>
  <c r="AY8" i="5" s="1"/>
  <c r="AY4" i="7" s="1"/>
  <c r="BA5" i="1" s="1"/>
  <c r="J33" i="29"/>
  <c r="K26" i="5" s="1"/>
  <c r="K22" i="7" s="1"/>
  <c r="M94" i="1" s="1"/>
  <c r="R79" i="29"/>
  <c r="S98" i="5" s="1"/>
  <c r="S94" i="7" s="1"/>
  <c r="U66" i="1" s="1"/>
  <c r="AU50" i="29"/>
  <c r="AV71" i="5" s="1"/>
  <c r="AV67" i="7" s="1"/>
  <c r="AX46" i="1" s="1"/>
  <c r="T13" i="29"/>
  <c r="U12" i="5" s="1"/>
  <c r="U8" i="7" s="1"/>
  <c r="W4" i="1" s="1"/>
  <c r="H26" i="29"/>
  <c r="I47" i="5" s="1"/>
  <c r="I43" i="7" s="1"/>
  <c r="K11" i="1" s="1"/>
  <c r="H105" i="29"/>
  <c r="I92" i="5" s="1"/>
  <c r="I88" i="7" s="1"/>
  <c r="K6" i="1" s="1"/>
  <c r="AY28" i="29"/>
  <c r="AZ23" i="5" s="1"/>
  <c r="AZ19" i="7" s="1"/>
  <c r="BB47" i="1" s="1"/>
  <c r="L3" i="7"/>
  <c r="AP31" i="29"/>
  <c r="AQ78" i="5" s="1"/>
  <c r="AQ74" i="7" s="1"/>
  <c r="AS71" i="1" s="1"/>
  <c r="L99" i="1"/>
  <c r="B25" i="20"/>
  <c r="BD25" i="20" s="1"/>
  <c r="BB25" i="4"/>
  <c r="B22" i="20"/>
  <c r="BD22" i="20" s="1"/>
  <c r="BB22" i="4"/>
  <c r="AW99" i="1"/>
  <c r="E109" i="29"/>
  <c r="F99" i="5" s="1"/>
  <c r="F95" i="7" s="1"/>
  <c r="H8" i="1" s="1"/>
  <c r="AS112" i="29"/>
  <c r="AT103" i="5" s="1"/>
  <c r="AT99" i="7" s="1"/>
  <c r="AV18" i="1" s="1"/>
  <c r="E110" i="29"/>
  <c r="F97" i="5" s="1"/>
  <c r="F93" i="7" s="1"/>
  <c r="H75" i="1" s="1"/>
  <c r="E106" i="29"/>
  <c r="F95" i="5" s="1"/>
  <c r="F91" i="7" s="1"/>
  <c r="H39" i="1" s="1"/>
  <c r="AU104" i="29"/>
  <c r="AV90" i="5" s="1"/>
  <c r="AV86" i="7" s="1"/>
  <c r="AX32" i="1" s="1"/>
  <c r="Y102" i="29"/>
  <c r="Z119" i="5" s="1"/>
  <c r="Z115" i="7" s="1"/>
  <c r="AB108" i="1" s="1"/>
  <c r="AS98" i="29"/>
  <c r="AT85" i="5" s="1"/>
  <c r="AT81" i="7" s="1"/>
  <c r="AV63" i="1" s="1"/>
  <c r="V93" i="29"/>
  <c r="W53" i="5" s="1"/>
  <c r="W49" i="7" s="1"/>
  <c r="Y12" i="1" s="1"/>
  <c r="AP89" i="29"/>
  <c r="AQ75" i="5" s="1"/>
  <c r="AQ71" i="7" s="1"/>
  <c r="AS97" i="1" s="1"/>
  <c r="T87" i="29"/>
  <c r="U72" i="5" s="1"/>
  <c r="U68" i="7" s="1"/>
  <c r="W76" i="1" s="1"/>
  <c r="AY84" i="29"/>
  <c r="AZ68" i="5" s="1"/>
  <c r="AZ64" i="7" s="1"/>
  <c r="BB23" i="1" s="1"/>
  <c r="AN83" i="29"/>
  <c r="AO96" i="5" s="1"/>
  <c r="AO92" i="7" s="1"/>
  <c r="AQ17" i="1" s="1"/>
  <c r="AC82" i="29"/>
  <c r="AD44" i="5" s="1"/>
  <c r="AD40" i="7" s="1"/>
  <c r="AF53" i="1" s="1"/>
  <c r="R81" i="29"/>
  <c r="S67" i="5" s="1"/>
  <c r="S63" i="7" s="1"/>
  <c r="U95" i="1" s="1"/>
  <c r="AF109" i="29"/>
  <c r="AG99" i="5" s="1"/>
  <c r="AG95" i="7" s="1"/>
  <c r="AI8" i="1" s="1"/>
  <c r="AS105" i="29"/>
  <c r="AT92" i="5" s="1"/>
  <c r="AT88" i="7" s="1"/>
  <c r="AV6" i="1" s="1"/>
  <c r="V100" i="29"/>
  <c r="W88" i="5" s="1"/>
  <c r="W84" i="7" s="1"/>
  <c r="Y82" i="1" s="1"/>
  <c r="AP96" i="29"/>
  <c r="AQ82" i="5" s="1"/>
  <c r="AQ78" i="7" s="1"/>
  <c r="AS59" i="1" s="1"/>
  <c r="T94" i="29"/>
  <c r="U66" i="5" s="1"/>
  <c r="U62" i="7" s="1"/>
  <c r="W81" i="1" s="1"/>
  <c r="AY91" i="29"/>
  <c r="AZ70" i="5" s="1"/>
  <c r="AZ66" i="7" s="1"/>
  <c r="BB33" i="1" s="1"/>
  <c r="AN90" i="29"/>
  <c r="AO87" i="5" s="1"/>
  <c r="AO83" i="7" s="1"/>
  <c r="AQ27" i="1" s="1"/>
  <c r="AC89" i="29"/>
  <c r="AD75" i="5" s="1"/>
  <c r="AD71" i="7" s="1"/>
  <c r="AF97" i="1" s="1"/>
  <c r="R88" i="29"/>
  <c r="S74" i="5" s="1"/>
  <c r="S70" i="7" s="1"/>
  <c r="U73" i="1" s="1"/>
  <c r="AR86" i="29"/>
  <c r="AS36" i="5" s="1"/>
  <c r="AS32" i="7" s="1"/>
  <c r="AU24" i="1" s="1"/>
  <c r="AG85" i="29"/>
  <c r="G68" i="5"/>
  <c r="G64" i="7" s="1"/>
  <c r="I23" i="1" s="1"/>
  <c r="AV82" i="29"/>
  <c r="AW44" i="5" s="1"/>
  <c r="AW40" i="7" s="1"/>
  <c r="AY53" i="1" s="1"/>
  <c r="AK81" i="29"/>
  <c r="AL67" i="5" s="1"/>
  <c r="AL63" i="7" s="1"/>
  <c r="AN95" i="1" s="1"/>
  <c r="Z80" i="29"/>
  <c r="AA77" i="5" s="1"/>
  <c r="AA73" i="7" s="1"/>
  <c r="AC65" i="1" s="1"/>
  <c r="D78" i="29"/>
  <c r="E60" i="5" s="1"/>
  <c r="E56" i="7" s="1"/>
  <c r="G88" i="1" s="1"/>
  <c r="Y111" i="29"/>
  <c r="Z100" i="5" s="1"/>
  <c r="Z96" i="7" s="1"/>
  <c r="AB37" i="1" s="1"/>
  <c r="AN100" i="29"/>
  <c r="AO88" i="5" s="1"/>
  <c r="AO84" i="7" s="1"/>
  <c r="AQ82" i="1" s="1"/>
  <c r="R98" i="29"/>
  <c r="S85" i="5" s="1"/>
  <c r="S81" i="7" s="1"/>
  <c r="U63" i="1" s="1"/>
  <c r="E91" i="29"/>
  <c r="F70" i="5" s="1"/>
  <c r="F66" i="7" s="1"/>
  <c r="H33" i="1" s="1"/>
  <c r="AS83" i="29"/>
  <c r="AT96" i="5" s="1"/>
  <c r="AT92" i="7" s="1"/>
  <c r="AV17" i="1" s="1"/>
  <c r="AR80" i="29"/>
  <c r="AS77" i="5" s="1"/>
  <c r="AS73" i="7" s="1"/>
  <c r="AU65" i="1" s="1"/>
  <c r="H72" i="29"/>
  <c r="I117" i="5" s="1"/>
  <c r="I113" i="7" s="1"/>
  <c r="K110" i="1" s="1"/>
  <c r="AX70" i="29"/>
  <c r="AY94" i="5" s="1"/>
  <c r="AY90" i="7" s="1"/>
  <c r="BA56" i="1" s="1"/>
  <c r="L68" i="29"/>
  <c r="M54" i="5" s="1"/>
  <c r="M50" i="7" s="1"/>
  <c r="O41" i="1" s="1"/>
  <c r="E63" i="29"/>
  <c r="F115" i="5" s="1"/>
  <c r="F111" i="7" s="1"/>
  <c r="H117" i="1" s="1"/>
  <c r="AU61" i="29"/>
  <c r="AV45" i="5" s="1"/>
  <c r="AV41" i="7" s="1"/>
  <c r="AX68" i="1" s="1"/>
  <c r="Y59" i="29"/>
  <c r="Z121" i="5" s="1"/>
  <c r="Z117" i="7" s="1"/>
  <c r="AB114" i="1" s="1"/>
  <c r="AS55" i="29"/>
  <c r="V50" i="29"/>
  <c r="W71" i="5" s="1"/>
  <c r="W67" i="7" s="1"/>
  <c r="Y46" i="1" s="1"/>
  <c r="AP46" i="29"/>
  <c r="AQ33" i="5" s="1"/>
  <c r="AQ29" i="7" s="1"/>
  <c r="AS13" i="1" s="1"/>
  <c r="T44" i="29"/>
  <c r="U31" i="5" s="1"/>
  <c r="U27" i="7" s="1"/>
  <c r="W69" i="1" s="1"/>
  <c r="AY41" i="29"/>
  <c r="AZ84" i="5" s="1"/>
  <c r="AZ80" i="7" s="1"/>
  <c r="BB72" i="1" s="1"/>
  <c r="AN40" i="29"/>
  <c r="AO29" i="5" s="1"/>
  <c r="AO25" i="7" s="1"/>
  <c r="AQ50" i="1" s="1"/>
  <c r="AC39" i="29"/>
  <c r="AD28" i="5" s="1"/>
  <c r="AD24" i="7" s="1"/>
  <c r="AF87" i="1" s="1"/>
  <c r="R38" i="29"/>
  <c r="S63" i="5" s="1"/>
  <c r="S59" i="7" s="1"/>
  <c r="U28" i="1" s="1"/>
  <c r="AR36" i="29"/>
  <c r="AS109" i="5" s="1"/>
  <c r="AS105" i="7" s="1"/>
  <c r="AU106" i="1" s="1"/>
  <c r="AG35" i="29"/>
  <c r="AH37" i="5" s="1"/>
  <c r="AH33" i="7" s="1"/>
  <c r="AJ31" i="1" s="1"/>
  <c r="AV32" i="29"/>
  <c r="AW123" i="5" s="1"/>
  <c r="AW196" i="7" s="1"/>
  <c r="AY129" i="1" s="1"/>
  <c r="AK31" i="29"/>
  <c r="AL78" i="5" s="1"/>
  <c r="AL74" i="7" s="1"/>
  <c r="AN71" i="1" s="1"/>
  <c r="Z30" i="29"/>
  <c r="AA91" i="5" s="1"/>
  <c r="AA87" i="7" s="1"/>
  <c r="AC49" i="1" s="1"/>
  <c r="D28" i="29"/>
  <c r="E23" i="5" s="1"/>
  <c r="E19" i="7" s="1"/>
  <c r="G47" i="1" s="1"/>
  <c r="AB20" i="29"/>
  <c r="AC20" i="5" s="1"/>
  <c r="AC16" i="7" s="1"/>
  <c r="AE58" i="1" s="1"/>
  <c r="AF16" i="29"/>
  <c r="AG107" i="5" s="1"/>
  <c r="AG103" i="7" s="1"/>
  <c r="AI109" i="1" s="1"/>
  <c r="U15" i="29"/>
  <c r="V16" i="5" s="1"/>
  <c r="V12" i="7" s="1"/>
  <c r="X40" i="1" s="1"/>
  <c r="J14" i="29"/>
  <c r="K15" i="5" s="1"/>
  <c r="K11" i="7" s="1"/>
  <c r="M38" i="1" s="1"/>
  <c r="BA81" i="5"/>
  <c r="BA77" i="7" s="1"/>
  <c r="BC55" i="1" s="1"/>
  <c r="BA11" i="5"/>
  <c r="BA7" i="7" s="1"/>
  <c r="BC19" i="1" s="1"/>
  <c r="H8" i="29"/>
  <c r="I106" i="5" s="1"/>
  <c r="I102" i="7" s="1"/>
  <c r="K116" i="1" s="1"/>
  <c r="AX6" i="29"/>
  <c r="AY65" i="5" s="1"/>
  <c r="AY61" i="7" s="1"/>
  <c r="BA79" i="1" s="1"/>
  <c r="L4" i="29"/>
  <c r="M59" i="5" s="1"/>
  <c r="M55" i="7" s="1"/>
  <c r="O7" i="1" s="1"/>
  <c r="AL2" i="29"/>
  <c r="F2" i="29"/>
  <c r="D111" i="29"/>
  <c r="E100" i="5" s="1"/>
  <c r="E96" i="7" s="1"/>
  <c r="G37" i="1" s="1"/>
  <c r="AP107" i="29"/>
  <c r="AQ64" i="5" s="1"/>
  <c r="AQ60" i="7" s="1"/>
  <c r="AS90" i="1" s="1"/>
  <c r="T105" i="29"/>
  <c r="U92" i="5" s="1"/>
  <c r="U88" i="7" s="1"/>
  <c r="W6" i="1" s="1"/>
  <c r="AY102" i="29"/>
  <c r="AZ119" i="5" s="1"/>
  <c r="AZ115" i="7" s="1"/>
  <c r="BB108" i="1" s="1"/>
  <c r="AC100" i="29"/>
  <c r="AD88" i="5" s="1"/>
  <c r="AD84" i="7" s="1"/>
  <c r="AF82" i="1" s="1"/>
  <c r="AL95" i="29"/>
  <c r="AM80" i="5" s="1"/>
  <c r="AM76" i="7" s="1"/>
  <c r="AO93" i="1" s="1"/>
  <c r="AU90" i="29"/>
  <c r="AV87" i="5" s="1"/>
  <c r="AV83" i="7" s="1"/>
  <c r="AX27" i="1" s="1"/>
  <c r="Y88" i="29"/>
  <c r="Z74" i="5" s="1"/>
  <c r="Z70" i="7" s="1"/>
  <c r="AB73" i="1" s="1"/>
  <c r="AK80" i="29"/>
  <c r="AL77" i="5" s="1"/>
  <c r="AL73" i="7" s="1"/>
  <c r="AN65" i="1" s="1"/>
  <c r="E79" i="29"/>
  <c r="F98" i="5" s="1"/>
  <c r="F94" i="7" s="1"/>
  <c r="H66" i="1" s="1"/>
  <c r="Z77" i="29"/>
  <c r="AA120" i="5" s="1"/>
  <c r="AA116" i="7" s="1"/>
  <c r="AC113" i="1" s="1"/>
  <c r="D75" i="29"/>
  <c r="E13" i="5" s="1"/>
  <c r="E9" i="7" s="1"/>
  <c r="G89" i="1" s="1"/>
  <c r="AB67" i="29"/>
  <c r="AC122" i="5" s="1"/>
  <c r="AC118" i="7" s="1"/>
  <c r="AE103" i="1" s="1"/>
  <c r="AF63" i="29"/>
  <c r="AG115" i="5" s="1"/>
  <c r="AG111" i="7" s="1"/>
  <c r="AI117" i="1" s="1"/>
  <c r="U62" i="29"/>
  <c r="V50" i="5" s="1"/>
  <c r="V46" i="7" s="1"/>
  <c r="X78" i="1" s="1"/>
  <c r="J61" i="29"/>
  <c r="K45" i="5" s="1"/>
  <c r="K41" i="7" s="1"/>
  <c r="M68" i="1" s="1"/>
  <c r="H55" i="29"/>
  <c r="AX53" i="29"/>
  <c r="AY39" i="5" s="1"/>
  <c r="AY35" i="7" s="1"/>
  <c r="BA22" i="1" s="1"/>
  <c r="L51" i="29"/>
  <c r="M49" i="5" s="1"/>
  <c r="M45" i="7" s="1"/>
  <c r="O15" i="1" s="1"/>
  <c r="AL49" i="29"/>
  <c r="AM62" i="5" s="1"/>
  <c r="AM58" i="7" s="1"/>
  <c r="AO85" i="1" s="1"/>
  <c r="E46" i="29"/>
  <c r="AU44" i="29"/>
  <c r="AV31" i="5" s="1"/>
  <c r="AV27" i="7" s="1"/>
  <c r="AX69" i="1" s="1"/>
  <c r="Y42" i="29"/>
  <c r="Z30" i="5" s="1"/>
  <c r="Z26" i="7" s="1"/>
  <c r="AB3" i="1" s="1"/>
  <c r="AR108" i="29"/>
  <c r="AS61" i="5" s="1"/>
  <c r="AS57" i="7" s="1"/>
  <c r="AU54" i="1" s="1"/>
  <c r="U103" i="29"/>
  <c r="V86" i="5" s="1"/>
  <c r="V82" i="7" s="1"/>
  <c r="X29" i="1" s="1"/>
  <c r="H96" i="29"/>
  <c r="I82" i="5" s="1"/>
  <c r="I78" i="7" s="1"/>
  <c r="K59" i="1" s="1"/>
  <c r="AV88" i="29"/>
  <c r="AW74" i="5" s="1"/>
  <c r="AW70" i="7" s="1"/>
  <c r="AY73" i="1" s="1"/>
  <c r="Z86" i="29"/>
  <c r="AA36" i="5" s="1"/>
  <c r="AA32" i="7" s="1"/>
  <c r="AC24" i="1" s="1"/>
  <c r="D84" i="29"/>
  <c r="AP76" i="29"/>
  <c r="AQ116" i="5" s="1"/>
  <c r="AQ112" i="7" s="1"/>
  <c r="AS118" i="1" s="1"/>
  <c r="T74" i="29"/>
  <c r="U114" i="5" s="1"/>
  <c r="U110" i="7" s="1"/>
  <c r="W119" i="1" s="1"/>
  <c r="AY71" i="29"/>
  <c r="AZ56" i="5" s="1"/>
  <c r="AZ52" i="7" s="1"/>
  <c r="BB92" i="1" s="1"/>
  <c r="AN70" i="29"/>
  <c r="AO94" i="5" s="1"/>
  <c r="AO90" i="7" s="1"/>
  <c r="AQ56" i="1" s="1"/>
  <c r="AC69" i="29"/>
  <c r="AD55" i="5" s="1"/>
  <c r="AD51" i="7" s="1"/>
  <c r="AF34" i="1" s="1"/>
  <c r="R68" i="29"/>
  <c r="S54" i="5" s="1"/>
  <c r="S50" i="7" s="1"/>
  <c r="U41" i="1" s="1"/>
  <c r="AR66" i="29"/>
  <c r="AS27" i="5" s="1"/>
  <c r="AS23" i="7" s="1"/>
  <c r="AU83" i="1" s="1"/>
  <c r="AG65" i="29"/>
  <c r="AH73" i="5" s="1"/>
  <c r="AH69" i="7" s="1"/>
  <c r="AJ51" i="1" s="1"/>
  <c r="F64" i="29"/>
  <c r="G102" i="5" s="1"/>
  <c r="G98" i="7" s="1"/>
  <c r="I80" i="1" s="1"/>
  <c r="AV62" i="29"/>
  <c r="AW50" i="5" s="1"/>
  <c r="AW46" i="7" s="1"/>
  <c r="AY78" i="1" s="1"/>
  <c r="AK61" i="29"/>
  <c r="AL45" i="5" s="1"/>
  <c r="AL41" i="7" s="1"/>
  <c r="AN68" i="1" s="1"/>
  <c r="Z60" i="29"/>
  <c r="AA43" i="5" s="1"/>
  <c r="AA39" i="7" s="1"/>
  <c r="AC48" i="1" s="1"/>
  <c r="D58" i="29"/>
  <c r="E42" i="5" s="1"/>
  <c r="E38" i="7" s="1"/>
  <c r="G70" i="1" s="1"/>
  <c r="AB50" i="29"/>
  <c r="AC71" i="5" s="1"/>
  <c r="AC67" i="7" s="1"/>
  <c r="AE46" i="1" s="1"/>
  <c r="AU102" i="29"/>
  <c r="AV119" i="5" s="1"/>
  <c r="AV115" i="7" s="1"/>
  <c r="AX108" i="1" s="1"/>
  <c r="L93" i="29"/>
  <c r="M53" i="5" s="1"/>
  <c r="M49" i="7" s="1"/>
  <c r="O12" i="1" s="1"/>
  <c r="AC76" i="29"/>
  <c r="AD116" i="5" s="1"/>
  <c r="AD112" i="7" s="1"/>
  <c r="AF118" i="1" s="1"/>
  <c r="AL71" i="29"/>
  <c r="AM56" i="5" s="1"/>
  <c r="AM52" i="7" s="1"/>
  <c r="AO92" i="1" s="1"/>
  <c r="AU66" i="29"/>
  <c r="AV27" i="5" s="1"/>
  <c r="AV23" i="7" s="1"/>
  <c r="AX83" i="1" s="1"/>
  <c r="V107" i="29"/>
  <c r="W64" i="5" s="1"/>
  <c r="W60" i="7" s="1"/>
  <c r="Y90" i="1" s="1"/>
  <c r="AN97" i="29"/>
  <c r="AO83" i="5" s="1"/>
  <c r="AO79" i="7" s="1"/>
  <c r="AQ62" i="1" s="1"/>
  <c r="E88" i="29"/>
  <c r="F74" i="5" s="1"/>
  <c r="F70" i="7" s="1"/>
  <c r="H73" i="1" s="1"/>
  <c r="H69" i="29"/>
  <c r="I55" i="5" s="1"/>
  <c r="I51" i="7" s="1"/>
  <c r="K34" i="1" s="1"/>
  <c r="T93" i="29"/>
  <c r="U53" i="5" s="1"/>
  <c r="U49" i="7" s="1"/>
  <c r="W12" i="1" s="1"/>
  <c r="AL83" i="29"/>
  <c r="AM96" i="5" s="1"/>
  <c r="AM92" i="7" s="1"/>
  <c r="AO17" i="1" s="1"/>
  <c r="AG76" i="29"/>
  <c r="AH116" i="5" s="1"/>
  <c r="AH112" i="7" s="1"/>
  <c r="AJ118" i="1" s="1"/>
  <c r="L85" i="29"/>
  <c r="M68" i="5" s="1"/>
  <c r="M64" i="7" s="1"/>
  <c r="O23" i="1" s="1"/>
  <c r="AC56" i="29"/>
  <c r="AD111" i="5" s="1"/>
  <c r="AD107" i="7" s="1"/>
  <c r="AF120" i="1" s="1"/>
  <c r="AL51" i="29"/>
  <c r="AM49" i="5" s="1"/>
  <c r="AM45" i="7" s="1"/>
  <c r="AO15" i="1" s="1"/>
  <c r="V44" i="29"/>
  <c r="W31" i="5" s="1"/>
  <c r="W27" i="7" s="1"/>
  <c r="Y69" i="1" s="1"/>
  <c r="AE36" i="29"/>
  <c r="AF109" i="5" s="1"/>
  <c r="AF105" i="7" s="1"/>
  <c r="AH106" i="1" s="1"/>
  <c r="T33" i="29"/>
  <c r="U26" i="5" s="1"/>
  <c r="U22" i="7" s="1"/>
  <c r="W94" i="1" s="1"/>
  <c r="AN31" i="29"/>
  <c r="AO78" i="5" s="1"/>
  <c r="AO74" i="7" s="1"/>
  <c r="AQ71" i="1" s="1"/>
  <c r="H30" i="29"/>
  <c r="I91" i="5" s="1"/>
  <c r="I87" i="7" s="1"/>
  <c r="K49" i="1" s="1"/>
  <c r="AC28" i="29"/>
  <c r="AD23" i="5" s="1"/>
  <c r="AD19" i="7" s="1"/>
  <c r="AF47" i="1" s="1"/>
  <c r="AL23" i="29"/>
  <c r="AM40" i="5" s="1"/>
  <c r="AM36" i="7" s="1"/>
  <c r="AO21" i="1" s="1"/>
  <c r="E22" i="29"/>
  <c r="F22" i="5" s="1"/>
  <c r="F18" i="7" s="1"/>
  <c r="H61" i="1" s="1"/>
  <c r="Z20" i="29"/>
  <c r="AA20" i="5" s="1"/>
  <c r="AA16" i="7" s="1"/>
  <c r="AC58" i="1" s="1"/>
  <c r="AU18" i="29"/>
  <c r="AV48" i="5" s="1"/>
  <c r="AV44" i="7" s="1"/>
  <c r="AX57" i="1" s="1"/>
  <c r="X81" i="5"/>
  <c r="X77" i="7" s="1"/>
  <c r="Z55" i="1" s="1"/>
  <c r="X11" i="5"/>
  <c r="X7" i="7" s="1"/>
  <c r="Z19" i="1" s="1"/>
  <c r="V8" i="29"/>
  <c r="W106" i="5" s="1"/>
  <c r="W102" i="7" s="1"/>
  <c r="Y116" i="1" s="1"/>
  <c r="U6" i="29"/>
  <c r="V65" i="5" s="1"/>
  <c r="V61" i="7" s="1"/>
  <c r="X79" i="1" s="1"/>
  <c r="AP4" i="29"/>
  <c r="AQ59" i="5" s="1"/>
  <c r="AQ55" i="7" s="1"/>
  <c r="AS7" i="1" s="1"/>
  <c r="J3" i="29"/>
  <c r="K7" i="5" s="1"/>
  <c r="T2" i="29"/>
  <c r="AB65" i="29"/>
  <c r="AC73" i="5" s="1"/>
  <c r="AC69" i="7" s="1"/>
  <c r="AE51" i="1" s="1"/>
  <c r="J59" i="29"/>
  <c r="K121" i="5" s="1"/>
  <c r="K117" i="7" s="1"/>
  <c r="M114" i="1" s="1"/>
  <c r="AB49" i="29"/>
  <c r="AC62" i="5" s="1"/>
  <c r="AC58" i="7" s="1"/>
  <c r="AE85" i="1" s="1"/>
  <c r="AY46" i="29"/>
  <c r="AZ33" i="5" s="1"/>
  <c r="AZ29" i="7" s="1"/>
  <c r="BB13" i="1" s="1"/>
  <c r="AC44" i="29"/>
  <c r="AD31" i="5" s="1"/>
  <c r="AD27" i="7" s="1"/>
  <c r="AF69" i="1" s="1"/>
  <c r="D37" i="29"/>
  <c r="E76" i="5" s="1"/>
  <c r="E72" i="7" s="1"/>
  <c r="G30" i="1" s="1"/>
  <c r="AS33" i="29"/>
  <c r="AT26" i="5" s="1"/>
  <c r="AT22" i="7" s="1"/>
  <c r="AV94" i="1" s="1"/>
  <c r="AR31" i="29"/>
  <c r="AS78" i="5" s="1"/>
  <c r="AS74" i="7" s="1"/>
  <c r="AU71" i="1" s="1"/>
  <c r="AR29" i="29"/>
  <c r="AS24" i="5" s="1"/>
  <c r="AS20" i="7" s="1"/>
  <c r="AU10" i="1" s="1"/>
  <c r="AE24" i="29"/>
  <c r="AF69" i="5" s="1"/>
  <c r="AF65" i="7" s="1"/>
  <c r="AH84" i="1" s="1"/>
  <c r="T21" i="29"/>
  <c r="U21" i="5" s="1"/>
  <c r="U17" i="7" s="1"/>
  <c r="W14" i="1" s="1"/>
  <c r="AN19" i="29"/>
  <c r="AO19" i="5" s="1"/>
  <c r="AO15" i="7" s="1"/>
  <c r="AQ67" i="1" s="1"/>
  <c r="H18" i="29"/>
  <c r="I48" i="5" s="1"/>
  <c r="I44" i="7" s="1"/>
  <c r="K57" i="1" s="1"/>
  <c r="AC16" i="29"/>
  <c r="AD107" i="5" s="1"/>
  <c r="AD103" i="7" s="1"/>
  <c r="AF109" i="1" s="1"/>
  <c r="Q13" i="29"/>
  <c r="R12" i="5" s="1"/>
  <c r="R8" i="7" s="1"/>
  <c r="T4" i="1" s="1"/>
  <c r="AL11" i="29"/>
  <c r="AM10" i="5" s="1"/>
  <c r="AM6" i="7" s="1"/>
  <c r="AO91" i="1" s="1"/>
  <c r="E10" i="29"/>
  <c r="F14" i="5" s="1"/>
  <c r="F10" i="7" s="1"/>
  <c r="H26" i="1" s="1"/>
  <c r="Z8" i="29"/>
  <c r="AA106" i="5" s="1"/>
  <c r="AA102" i="7" s="1"/>
  <c r="AC116" i="1" s="1"/>
  <c r="AU6" i="29"/>
  <c r="AV65" i="5" s="1"/>
  <c r="AV61" i="7" s="1"/>
  <c r="AX79" i="1" s="1"/>
  <c r="AJ3" i="7"/>
  <c r="AR65" i="29"/>
  <c r="AS73" i="5" s="1"/>
  <c r="AS69" i="7" s="1"/>
  <c r="AU51" i="1" s="1"/>
  <c r="V59" i="29"/>
  <c r="W121" i="5" s="1"/>
  <c r="W117" i="7" s="1"/>
  <c r="Y114" i="1" s="1"/>
  <c r="AE54" i="29"/>
  <c r="AF38" i="5" s="1"/>
  <c r="AF34" i="7" s="1"/>
  <c r="AH64" i="1" s="1"/>
  <c r="AN49" i="29"/>
  <c r="AO62" i="5" s="1"/>
  <c r="AO58" i="7" s="1"/>
  <c r="AQ85" i="1" s="1"/>
  <c r="C47" i="29"/>
  <c r="D34" i="5" s="1"/>
  <c r="D30" i="7" s="1"/>
  <c r="F16" i="1" s="1"/>
  <c r="AG41" i="29"/>
  <c r="AH84" i="5" s="1"/>
  <c r="AH80" i="7" s="1"/>
  <c r="AJ72" i="1" s="1"/>
  <c r="AY39" i="29"/>
  <c r="AZ28" i="5" s="1"/>
  <c r="AZ24" i="7" s="1"/>
  <c r="BB87" i="1" s="1"/>
  <c r="AB33" i="29"/>
  <c r="AC26" i="5" s="1"/>
  <c r="AC22" i="7" s="1"/>
  <c r="AE94" i="1" s="1"/>
  <c r="AV31" i="29"/>
  <c r="AW78" i="5" s="1"/>
  <c r="AW74" i="7" s="1"/>
  <c r="AY71" i="1" s="1"/>
  <c r="AK28" i="29"/>
  <c r="AL23" i="5" s="1"/>
  <c r="AL19" i="7" s="1"/>
  <c r="AN47" i="1" s="1"/>
  <c r="D27" i="29"/>
  <c r="E112" i="5" s="1"/>
  <c r="E108" i="7" s="1"/>
  <c r="G107" i="1" s="1"/>
  <c r="Y25" i="29"/>
  <c r="Z35" i="5" s="1"/>
  <c r="Z31" i="7" s="1"/>
  <c r="AB45" i="1" s="1"/>
  <c r="M22" i="29"/>
  <c r="N22" i="5" s="1"/>
  <c r="N18" i="7" s="1"/>
  <c r="P61" i="1" s="1"/>
  <c r="M20" i="29"/>
  <c r="N20" i="5" s="1"/>
  <c r="N16" i="7" s="1"/>
  <c r="P58" i="1" s="1"/>
  <c r="L18" i="29"/>
  <c r="M48" i="5" s="1"/>
  <c r="M44" i="7" s="1"/>
  <c r="O57" i="1" s="1"/>
  <c r="AF14" i="29"/>
  <c r="AG15" i="5" s="1"/>
  <c r="AG11" i="7" s="1"/>
  <c r="AI38" i="1" s="1"/>
  <c r="BB81" i="5"/>
  <c r="BB77" i="7" s="1"/>
  <c r="BD55" i="1" s="1"/>
  <c r="BB11" i="5"/>
  <c r="BB7" i="7" s="1"/>
  <c r="BD19" i="1" s="1"/>
  <c r="T11" i="29"/>
  <c r="U10" i="5" s="1"/>
  <c r="U6" i="7" s="1"/>
  <c r="W91" i="1" s="1"/>
  <c r="AO9" i="29"/>
  <c r="AP9" i="5" s="1"/>
  <c r="AP5" i="7" s="1"/>
  <c r="AR9" i="1" s="1"/>
  <c r="AC6" i="29"/>
  <c r="AD65" i="5" s="1"/>
  <c r="AD61" i="7" s="1"/>
  <c r="AF79" i="1" s="1"/>
  <c r="AX4" i="29"/>
  <c r="AY59" i="5" s="1"/>
  <c r="AY55" i="7" s="1"/>
  <c r="BA7" i="1" s="1"/>
  <c r="R3" i="29"/>
  <c r="S7" i="5" s="1"/>
  <c r="AB2" i="29"/>
  <c r="AU70" i="29"/>
  <c r="AV94" i="5" s="1"/>
  <c r="AV90" i="7" s="1"/>
  <c r="AX56" i="1" s="1"/>
  <c r="AC48" i="29"/>
  <c r="AD108" i="5" s="1"/>
  <c r="AD104" i="7" s="1"/>
  <c r="AF105" i="1" s="1"/>
  <c r="AS26" i="29"/>
  <c r="AT47" i="5" s="1"/>
  <c r="AT43" i="7" s="1"/>
  <c r="AV11" i="1" s="1"/>
  <c r="T81" i="5"/>
  <c r="T77" i="7" s="1"/>
  <c r="V55" i="1" s="1"/>
  <c r="T11" i="5"/>
  <c r="T7" i="7" s="1"/>
  <c r="V19" i="1" s="1"/>
  <c r="AW5" i="29"/>
  <c r="AX52" i="5" s="1"/>
  <c r="AX48" i="7" s="1"/>
  <c r="AZ36" i="1" s="1"/>
  <c r="AP47" i="29"/>
  <c r="AQ34" i="5" s="1"/>
  <c r="AQ30" i="7" s="1"/>
  <c r="AS16" i="1" s="1"/>
  <c r="L39" i="29"/>
  <c r="M28" i="5" s="1"/>
  <c r="M24" i="7" s="1"/>
  <c r="O87" i="1" s="1"/>
  <c r="J31" i="29"/>
  <c r="K78" i="5" s="1"/>
  <c r="K74" i="7" s="1"/>
  <c r="M71" i="1" s="1"/>
  <c r="AR3" i="7"/>
  <c r="AS25" i="29"/>
  <c r="AT35" i="5" s="1"/>
  <c r="AT31" i="7" s="1"/>
  <c r="AV45" i="1" s="1"/>
  <c r="AP17" i="29"/>
  <c r="AQ17" i="5" s="1"/>
  <c r="AQ13" i="7" s="1"/>
  <c r="AS42" i="1" s="1"/>
  <c r="AW4" i="29"/>
  <c r="AX59" i="5" s="1"/>
  <c r="AX55" i="7" s="1"/>
  <c r="AZ7" i="1" s="1"/>
  <c r="V37" i="29"/>
  <c r="W76" i="5" s="1"/>
  <c r="W72" i="7" s="1"/>
  <c r="Y30" i="1" s="1"/>
  <c r="M40" i="29"/>
  <c r="N29" i="5" s="1"/>
  <c r="N25" i="7" s="1"/>
  <c r="P50" i="1" s="1"/>
  <c r="Y14" i="29"/>
  <c r="Z15" i="5" s="1"/>
  <c r="Z11" i="7" s="1"/>
  <c r="AB38" i="1" s="1"/>
  <c r="V4" i="29"/>
  <c r="W59" i="5" s="1"/>
  <c r="W55" i="7" s="1"/>
  <c r="Y7" i="1" s="1"/>
  <c r="L7" i="29"/>
  <c r="M8" i="5" s="1"/>
  <c r="M4" i="7" s="1"/>
  <c r="O5" i="1" s="1"/>
  <c r="W99" i="1"/>
  <c r="AU99" i="1"/>
  <c r="B38" i="20"/>
  <c r="BD38" i="20" s="1"/>
  <c r="BB38" i="4"/>
  <c r="AX42" i="20"/>
  <c r="BB1" i="1"/>
  <c r="B8" i="20"/>
  <c r="BD8" i="20" s="1"/>
  <c r="BB8" i="4"/>
  <c r="M113" i="29"/>
  <c r="N101" i="5" s="1"/>
  <c r="N97" i="7" s="1"/>
  <c r="P60" i="1" s="1"/>
  <c r="AB110" i="29"/>
  <c r="AC97" i="5" s="1"/>
  <c r="AC93" i="7" s="1"/>
  <c r="AE75" i="1" s="1"/>
  <c r="Q109" i="29"/>
  <c r="R99" i="5" s="1"/>
  <c r="R95" i="7" s="1"/>
  <c r="T8" i="1" s="1"/>
  <c r="D113" i="29"/>
  <c r="E101" i="5" s="1"/>
  <c r="E97" i="7" s="1"/>
  <c r="G60" i="1" s="1"/>
  <c r="H111" i="29"/>
  <c r="I100" i="5" s="1"/>
  <c r="I96" i="7" s="1"/>
  <c r="K37" i="1" s="1"/>
  <c r="AB107" i="29"/>
  <c r="AC64" i="5" s="1"/>
  <c r="AC60" i="7" s="1"/>
  <c r="AE90" i="1" s="1"/>
  <c r="Q106" i="29"/>
  <c r="R95" i="5" s="1"/>
  <c r="R91" i="7" s="1"/>
  <c r="T39" i="1" s="1"/>
  <c r="AF103" i="29"/>
  <c r="AG86" i="5" s="1"/>
  <c r="AG82" i="7" s="1"/>
  <c r="AI29" i="1" s="1"/>
  <c r="U102" i="29"/>
  <c r="V119" i="5" s="1"/>
  <c r="V115" i="7" s="1"/>
  <c r="X108" i="1" s="1"/>
  <c r="J101" i="29"/>
  <c r="K89" i="5" s="1"/>
  <c r="K85" i="7" s="1"/>
  <c r="M77" i="1" s="1"/>
  <c r="AO98" i="29"/>
  <c r="AP85" i="5" s="1"/>
  <c r="AP81" i="7" s="1"/>
  <c r="AR63" i="1" s="1"/>
  <c r="H95" i="29"/>
  <c r="I80" i="5" s="1"/>
  <c r="I76" i="7" s="1"/>
  <c r="K93" i="1" s="1"/>
  <c r="AX93" i="29"/>
  <c r="AY53" i="5" s="1"/>
  <c r="AY49" i="7" s="1"/>
  <c r="BA12" i="1" s="1"/>
  <c r="L91" i="29"/>
  <c r="M70" i="5" s="1"/>
  <c r="M66" i="7" s="1"/>
  <c r="O33" i="1" s="1"/>
  <c r="AL89" i="29"/>
  <c r="AM75" i="5" s="1"/>
  <c r="AM71" i="7" s="1"/>
  <c r="AO97" i="1" s="1"/>
  <c r="E86" i="29"/>
  <c r="F36" i="5" s="1"/>
  <c r="F32" i="7" s="1"/>
  <c r="H24" i="1" s="1"/>
  <c r="AU84" i="29"/>
  <c r="Y82" i="29"/>
  <c r="Z44" i="5" s="1"/>
  <c r="Z40" i="7" s="1"/>
  <c r="AB53" i="1" s="1"/>
  <c r="X112" i="29"/>
  <c r="Y103" i="5" s="1"/>
  <c r="Y99" i="7" s="1"/>
  <c r="AA18" i="1" s="1"/>
  <c r="J108" i="29"/>
  <c r="K61" i="5" s="1"/>
  <c r="K57" i="7" s="1"/>
  <c r="M54" i="1" s="1"/>
  <c r="AO105" i="29"/>
  <c r="AP92" i="5" s="1"/>
  <c r="AP88" i="7" s="1"/>
  <c r="AR6" i="1" s="1"/>
  <c r="H102" i="29"/>
  <c r="I119" i="5" s="1"/>
  <c r="I115" i="7" s="1"/>
  <c r="K108" i="1" s="1"/>
  <c r="AX100" i="29"/>
  <c r="AY88" i="5" s="1"/>
  <c r="AY84" i="7" s="1"/>
  <c r="BA82" i="1" s="1"/>
  <c r="L98" i="29"/>
  <c r="M85" i="5" s="1"/>
  <c r="M81" i="7" s="1"/>
  <c r="O63" i="1" s="1"/>
  <c r="AL96" i="29"/>
  <c r="AM82" i="5" s="1"/>
  <c r="AM78" i="7" s="1"/>
  <c r="AO59" i="1" s="1"/>
  <c r="E93" i="29"/>
  <c r="F53" i="5" s="1"/>
  <c r="F49" i="7" s="1"/>
  <c r="H12" i="1" s="1"/>
  <c r="AU91" i="29"/>
  <c r="AV70" i="5" s="1"/>
  <c r="AV66" i="7" s="1"/>
  <c r="AX33" i="1" s="1"/>
  <c r="Y89" i="29"/>
  <c r="Z75" i="5" s="1"/>
  <c r="Z71" i="7" s="1"/>
  <c r="AB97" i="1" s="1"/>
  <c r="C87" i="29"/>
  <c r="D72" i="5" s="1"/>
  <c r="D68" i="7" s="1"/>
  <c r="F76" i="1" s="1"/>
  <c r="AS85" i="29"/>
  <c r="AI68" i="5"/>
  <c r="AI64" i="7" s="1"/>
  <c r="AK23" i="1" s="1"/>
  <c r="G83" i="29"/>
  <c r="H96" i="5" s="1"/>
  <c r="H92" i="7" s="1"/>
  <c r="J17" i="1" s="1"/>
  <c r="AW81" i="29"/>
  <c r="AX67" i="5" s="1"/>
  <c r="AX63" i="7" s="1"/>
  <c r="AZ95" i="1" s="1"/>
  <c r="V80" i="29"/>
  <c r="W77" i="5" s="1"/>
  <c r="W73" i="7" s="1"/>
  <c r="Y65" i="1" s="1"/>
  <c r="K79" i="29"/>
  <c r="L98" i="5" s="1"/>
  <c r="L94" i="7" s="1"/>
  <c r="N66" i="1" s="1"/>
  <c r="AS107" i="29"/>
  <c r="AT64" i="5" s="1"/>
  <c r="AT60" i="7" s="1"/>
  <c r="AV90" i="1" s="1"/>
  <c r="AR104" i="29"/>
  <c r="AS90" i="5" s="1"/>
  <c r="AS86" i="7" s="1"/>
  <c r="AU32" i="1" s="1"/>
  <c r="U99" i="29"/>
  <c r="V118" i="5" s="1"/>
  <c r="V114" i="7" s="1"/>
  <c r="X122" i="1" s="1"/>
  <c r="H92" i="29"/>
  <c r="I79" i="5" s="1"/>
  <c r="I75" i="7" s="1"/>
  <c r="K86" i="1" s="1"/>
  <c r="Q87" i="29"/>
  <c r="R72" i="5" s="1"/>
  <c r="R68" i="7" s="1"/>
  <c r="T76" i="1" s="1"/>
  <c r="AV84" i="29"/>
  <c r="Z82" i="29"/>
  <c r="AA44" i="5" s="1"/>
  <c r="AA40" i="7" s="1"/>
  <c r="AC53" i="1" s="1"/>
  <c r="Q80" i="29"/>
  <c r="R77" i="5" s="1"/>
  <c r="R73" i="7" s="1"/>
  <c r="T65" i="1" s="1"/>
  <c r="AL78" i="29"/>
  <c r="AM60" i="5" s="1"/>
  <c r="AM56" i="7" s="1"/>
  <c r="AO88" i="1" s="1"/>
  <c r="K77" i="29"/>
  <c r="L120" i="5" s="1"/>
  <c r="L116" i="7" s="1"/>
  <c r="N113" i="1" s="1"/>
  <c r="AP74" i="29"/>
  <c r="AQ114" i="5" s="1"/>
  <c r="AQ110" i="7" s="1"/>
  <c r="AS119" i="1" s="1"/>
  <c r="AE73" i="29"/>
  <c r="AF57" i="5" s="1"/>
  <c r="AF53" i="7" s="1"/>
  <c r="AH52" i="1" s="1"/>
  <c r="T72" i="29"/>
  <c r="U117" i="5" s="1"/>
  <c r="U113" i="7" s="1"/>
  <c r="W110" i="1" s="1"/>
  <c r="AY69" i="29"/>
  <c r="AZ55" i="5" s="1"/>
  <c r="AZ51" i="7" s="1"/>
  <c r="BB34" i="1" s="1"/>
  <c r="AN68" i="29"/>
  <c r="AO54" i="5" s="1"/>
  <c r="AO50" i="7" s="1"/>
  <c r="AQ41" i="1" s="1"/>
  <c r="AC67" i="29"/>
  <c r="AD122" i="5" s="1"/>
  <c r="AD118" i="7" s="1"/>
  <c r="AF103" i="1" s="1"/>
  <c r="R66" i="29"/>
  <c r="S27" i="5" s="1"/>
  <c r="S23" i="7" s="1"/>
  <c r="U83" i="1" s="1"/>
  <c r="AR64" i="29"/>
  <c r="AS102" i="5" s="1"/>
  <c r="AS98" i="7" s="1"/>
  <c r="AU80" i="1" s="1"/>
  <c r="AG63" i="29"/>
  <c r="AH115" i="5" s="1"/>
  <c r="AH111" i="7" s="1"/>
  <c r="AJ117" i="1" s="1"/>
  <c r="F62" i="29"/>
  <c r="G50" i="5" s="1"/>
  <c r="G46" i="7" s="1"/>
  <c r="I78" i="1" s="1"/>
  <c r="AV60" i="29"/>
  <c r="AW43" i="5" s="1"/>
  <c r="AW39" i="7" s="1"/>
  <c r="AY48" i="1" s="1"/>
  <c r="AK59" i="29"/>
  <c r="AL121" i="5" s="1"/>
  <c r="AL117" i="7" s="1"/>
  <c r="AN114" i="1" s="1"/>
  <c r="Z58" i="29"/>
  <c r="AA42" i="5" s="1"/>
  <c r="AA38" i="7" s="1"/>
  <c r="AC70" i="1" s="1"/>
  <c r="D56" i="29"/>
  <c r="E111" i="5" s="1"/>
  <c r="E107" i="7" s="1"/>
  <c r="G120" i="1" s="1"/>
  <c r="X52" i="29"/>
  <c r="Y113" i="5" s="1"/>
  <c r="Y109" i="7" s="1"/>
  <c r="AA111" i="1" s="1"/>
  <c r="M51" i="29"/>
  <c r="N49" i="5" s="1"/>
  <c r="N45" i="7" s="1"/>
  <c r="P15" i="1" s="1"/>
  <c r="AB48" i="29"/>
  <c r="AC108" i="5" s="1"/>
  <c r="AC104" i="7" s="1"/>
  <c r="AE105" i="1" s="1"/>
  <c r="Q47" i="29"/>
  <c r="R34" i="5" s="1"/>
  <c r="R30" i="7" s="1"/>
  <c r="T16" i="1" s="1"/>
  <c r="AF44" i="29"/>
  <c r="AG31" i="5" s="1"/>
  <c r="AG27" i="7" s="1"/>
  <c r="AI69" i="1" s="1"/>
  <c r="U43" i="29"/>
  <c r="V110" i="5" s="1"/>
  <c r="V106" i="7" s="1"/>
  <c r="X112" i="1" s="1"/>
  <c r="J42" i="29"/>
  <c r="K30" i="5" s="1"/>
  <c r="K26" i="7" s="1"/>
  <c r="M3" i="1" s="1"/>
  <c r="AO39" i="29"/>
  <c r="AP28" i="5" s="1"/>
  <c r="AP24" i="7" s="1"/>
  <c r="AR87" i="1" s="1"/>
  <c r="H36" i="29"/>
  <c r="I109" i="5" s="1"/>
  <c r="I105" i="7" s="1"/>
  <c r="K106" i="1" s="1"/>
  <c r="AX34" i="29"/>
  <c r="AY25" i="5" s="1"/>
  <c r="AY21" i="7" s="1"/>
  <c r="BA74" i="1" s="1"/>
  <c r="L32" i="29"/>
  <c r="M123" i="5" s="1"/>
  <c r="M196" i="7" s="1"/>
  <c r="O129" i="1" s="1"/>
  <c r="AL30" i="29"/>
  <c r="AM91" i="5" s="1"/>
  <c r="AM87" i="7" s="1"/>
  <c r="AO49" i="1" s="1"/>
  <c r="E27" i="29"/>
  <c r="F112" i="5" s="1"/>
  <c r="F108" i="7" s="1"/>
  <c r="H107" i="1" s="1"/>
  <c r="AU25" i="29"/>
  <c r="AV35" i="5" s="1"/>
  <c r="AV31" i="7" s="1"/>
  <c r="AX45" i="1" s="1"/>
  <c r="Y23" i="29"/>
  <c r="Z40" i="5" s="1"/>
  <c r="Z36" i="7" s="1"/>
  <c r="AB21" i="1" s="1"/>
  <c r="C21" i="29"/>
  <c r="D21" i="5" s="1"/>
  <c r="D17" i="7" s="1"/>
  <c r="F14" i="1" s="1"/>
  <c r="AS19" i="29"/>
  <c r="AT19" i="5" s="1"/>
  <c r="AT15" i="7" s="1"/>
  <c r="AV67" i="1" s="1"/>
  <c r="AH18" i="29"/>
  <c r="AI48" i="5" s="1"/>
  <c r="AI44" i="7" s="1"/>
  <c r="AK57" i="1" s="1"/>
  <c r="G17" i="29"/>
  <c r="H17" i="5" s="1"/>
  <c r="H13" i="7" s="1"/>
  <c r="J42" i="1" s="1"/>
  <c r="AW15" i="29"/>
  <c r="AX16" i="5" s="1"/>
  <c r="AX12" i="7" s="1"/>
  <c r="AZ40" i="1" s="1"/>
  <c r="V14" i="29"/>
  <c r="W15" i="5" s="1"/>
  <c r="W11" i="7" s="1"/>
  <c r="Y38" i="1" s="1"/>
  <c r="K13" i="29"/>
  <c r="L12" i="5" s="1"/>
  <c r="L8" i="7" s="1"/>
  <c r="N4" i="1" s="1"/>
  <c r="AP10" i="29"/>
  <c r="AQ14" i="5" s="1"/>
  <c r="AQ10" i="7" s="1"/>
  <c r="AS26" i="1" s="1"/>
  <c r="AE9" i="29"/>
  <c r="AF9" i="5" s="1"/>
  <c r="AF5" i="7" s="1"/>
  <c r="AH9" i="1" s="1"/>
  <c r="T8" i="29"/>
  <c r="U106" i="5" s="1"/>
  <c r="U102" i="7" s="1"/>
  <c r="W116" i="1" s="1"/>
  <c r="AY5" i="29"/>
  <c r="AZ52" i="5" s="1"/>
  <c r="AZ48" i="7" s="1"/>
  <c r="BB36" i="1" s="1"/>
  <c r="AN4" i="29"/>
  <c r="AO59" i="5" s="1"/>
  <c r="AO55" i="7" s="1"/>
  <c r="AQ7" i="1" s="1"/>
  <c r="AC3" i="29"/>
  <c r="AD7" i="5" s="1"/>
  <c r="AH2" i="29"/>
  <c r="J113" i="29"/>
  <c r="K101" i="5" s="1"/>
  <c r="K97" i="7" s="1"/>
  <c r="M60" i="1" s="1"/>
  <c r="AS108" i="29"/>
  <c r="AT61" i="5" s="1"/>
  <c r="AT57" i="7" s="1"/>
  <c r="AV54" i="1" s="1"/>
  <c r="AR105" i="29"/>
  <c r="AS92" i="5" s="1"/>
  <c r="AS88" i="7" s="1"/>
  <c r="AU6" i="1" s="1"/>
  <c r="U100" i="29"/>
  <c r="V88" i="5" s="1"/>
  <c r="V84" i="7" s="1"/>
  <c r="X82" i="1" s="1"/>
  <c r="H93" i="29"/>
  <c r="I53" i="5" s="1"/>
  <c r="I49" i="7" s="1"/>
  <c r="K12" i="1" s="1"/>
  <c r="Q88" i="29"/>
  <c r="R74" i="5" s="1"/>
  <c r="R70" i="7" s="1"/>
  <c r="T73" i="1" s="1"/>
  <c r="AV85" i="29"/>
  <c r="Z83" i="29"/>
  <c r="AA96" i="5" s="1"/>
  <c r="AA92" i="7" s="1"/>
  <c r="AC17" i="1" s="1"/>
  <c r="D81" i="29"/>
  <c r="E67" i="5" s="1"/>
  <c r="E63" i="7" s="1"/>
  <c r="G95" i="1" s="1"/>
  <c r="U79" i="29"/>
  <c r="V98" i="5" s="1"/>
  <c r="V94" i="7" s="1"/>
  <c r="X66" i="1" s="1"/>
  <c r="AP77" i="29"/>
  <c r="AQ120" i="5" s="1"/>
  <c r="AQ116" i="7" s="1"/>
  <c r="AS113" i="1" s="1"/>
  <c r="E74" i="29"/>
  <c r="F114" i="5" s="1"/>
  <c r="F110" i="7" s="1"/>
  <c r="H119" i="1" s="1"/>
  <c r="AU72" i="29"/>
  <c r="AV117" i="5" s="1"/>
  <c r="AV113" i="7" s="1"/>
  <c r="AX110" i="1" s="1"/>
  <c r="Y70" i="29"/>
  <c r="Z94" i="5" s="1"/>
  <c r="Z90" i="7" s="1"/>
  <c r="AB56" i="1" s="1"/>
  <c r="C68" i="29"/>
  <c r="D54" i="5" s="1"/>
  <c r="D50" i="7" s="1"/>
  <c r="F41" i="1" s="1"/>
  <c r="AS66" i="29"/>
  <c r="AT27" i="5" s="1"/>
  <c r="AT23" i="7" s="1"/>
  <c r="AV83" i="1" s="1"/>
  <c r="AH65" i="29"/>
  <c r="AI73" i="5" s="1"/>
  <c r="AI69" i="7" s="1"/>
  <c r="AK51" i="1" s="1"/>
  <c r="G64" i="29"/>
  <c r="H102" i="5" s="1"/>
  <c r="H98" i="7" s="1"/>
  <c r="J80" i="1" s="1"/>
  <c r="AW62" i="29"/>
  <c r="AX50" i="5" s="1"/>
  <c r="AX46" i="7" s="1"/>
  <c r="AZ78" i="1" s="1"/>
  <c r="V61" i="29"/>
  <c r="W45" i="5" s="1"/>
  <c r="W41" i="7" s="1"/>
  <c r="Y68" i="1" s="1"/>
  <c r="K60" i="29"/>
  <c r="L43" i="5" s="1"/>
  <c r="L39" i="7" s="1"/>
  <c r="N48" i="1" s="1"/>
  <c r="AP57" i="29"/>
  <c r="AQ41" i="5" s="1"/>
  <c r="AQ37" i="7" s="1"/>
  <c r="AS35" i="1" s="1"/>
  <c r="AE56" i="29"/>
  <c r="AF111" i="5" s="1"/>
  <c r="AF107" i="7" s="1"/>
  <c r="AH120" i="1" s="1"/>
  <c r="T55" i="29"/>
  <c r="AY52" i="29"/>
  <c r="AZ113" i="5" s="1"/>
  <c r="AZ109" i="7" s="1"/>
  <c r="BB111" i="1" s="1"/>
  <c r="AN51" i="29"/>
  <c r="AO49" i="5" s="1"/>
  <c r="AO45" i="7" s="1"/>
  <c r="AQ15" i="1" s="1"/>
  <c r="AC50" i="29"/>
  <c r="AD71" i="5" s="1"/>
  <c r="AD67" i="7" s="1"/>
  <c r="AF46" i="1" s="1"/>
  <c r="R49" i="29"/>
  <c r="S62" i="5" s="1"/>
  <c r="S58" i="7" s="1"/>
  <c r="U85" i="1" s="1"/>
  <c r="AR47" i="29"/>
  <c r="AS34" i="5" s="1"/>
  <c r="AS30" i="7" s="1"/>
  <c r="AU16" i="1" s="1"/>
  <c r="AG46" i="29"/>
  <c r="AH33" i="5" s="1"/>
  <c r="AH29" i="7" s="1"/>
  <c r="AJ13" i="1" s="1"/>
  <c r="F45" i="29"/>
  <c r="G32" i="5" s="1"/>
  <c r="G28" i="7" s="1"/>
  <c r="I20" i="1" s="1"/>
  <c r="AV43" i="29"/>
  <c r="AW110" i="5" s="1"/>
  <c r="AW106" i="7" s="1"/>
  <c r="AY112" i="1" s="1"/>
  <c r="AK42" i="29"/>
  <c r="AL30" i="5" s="1"/>
  <c r="AL26" i="7" s="1"/>
  <c r="AN3" i="1" s="1"/>
  <c r="Z41" i="29"/>
  <c r="AA84" i="5" s="1"/>
  <c r="AA80" i="7" s="1"/>
  <c r="AC72" i="1" s="1"/>
  <c r="X104" i="29"/>
  <c r="Y90" i="5" s="1"/>
  <c r="Y86" i="7" s="1"/>
  <c r="AA32" i="1" s="1"/>
  <c r="V98" i="29"/>
  <c r="W85" i="5" s="1"/>
  <c r="W81" i="7" s="1"/>
  <c r="Y63" i="1" s="1"/>
  <c r="AE93" i="29"/>
  <c r="AF53" i="5" s="1"/>
  <c r="AF49" i="7" s="1"/>
  <c r="AH12" i="1" s="1"/>
  <c r="AN88" i="29"/>
  <c r="AO74" i="5" s="1"/>
  <c r="AO70" i="7" s="1"/>
  <c r="AQ73" i="1" s="1"/>
  <c r="R86" i="29"/>
  <c r="S36" i="5" s="1"/>
  <c r="S32" i="7" s="1"/>
  <c r="U24" i="1" s="1"/>
  <c r="AW83" i="29"/>
  <c r="AX96" i="5" s="1"/>
  <c r="AX92" i="7" s="1"/>
  <c r="AZ17" i="1" s="1"/>
  <c r="C78" i="29"/>
  <c r="D60" i="5" s="1"/>
  <c r="D56" i="7" s="1"/>
  <c r="F88" i="1" s="1"/>
  <c r="V76" i="29"/>
  <c r="W116" i="5" s="1"/>
  <c r="W112" i="7" s="1"/>
  <c r="Y118" i="1" s="1"/>
  <c r="K75" i="29"/>
  <c r="L13" i="5" s="1"/>
  <c r="L9" i="7" s="1"/>
  <c r="N89" i="1" s="1"/>
  <c r="AP72" i="29"/>
  <c r="AQ117" i="5" s="1"/>
  <c r="AQ113" i="7" s="1"/>
  <c r="AS110" i="1" s="1"/>
  <c r="AE71" i="29"/>
  <c r="AF56" i="5" s="1"/>
  <c r="AF52" i="7" s="1"/>
  <c r="AH92" i="1" s="1"/>
  <c r="T70" i="29"/>
  <c r="U94" i="5" s="1"/>
  <c r="U90" i="7" s="1"/>
  <c r="W56" i="1" s="1"/>
  <c r="AY67" i="29"/>
  <c r="AZ122" i="5" s="1"/>
  <c r="AZ118" i="7" s="1"/>
  <c r="BB103" i="1" s="1"/>
  <c r="AN66" i="29"/>
  <c r="AO27" i="5" s="1"/>
  <c r="AO23" i="7" s="1"/>
  <c r="AQ83" i="1" s="1"/>
  <c r="AC65" i="29"/>
  <c r="AD73" i="5" s="1"/>
  <c r="AD69" i="7" s="1"/>
  <c r="AF51" i="1" s="1"/>
  <c r="R64" i="29"/>
  <c r="S102" i="5" s="1"/>
  <c r="S98" i="7" s="1"/>
  <c r="U80" i="1" s="1"/>
  <c r="AR62" i="29"/>
  <c r="AS50" i="5" s="1"/>
  <c r="AS46" i="7" s="1"/>
  <c r="AU78" i="1" s="1"/>
  <c r="AG61" i="29"/>
  <c r="AH45" i="5" s="1"/>
  <c r="AH41" i="7" s="1"/>
  <c r="AJ68" i="1" s="1"/>
  <c r="F60" i="29"/>
  <c r="G43" i="5" s="1"/>
  <c r="G39" i="7" s="1"/>
  <c r="I48" i="1" s="1"/>
  <c r="AV58" i="29"/>
  <c r="AW42" i="5" s="1"/>
  <c r="AW38" i="7" s="1"/>
  <c r="AY70" i="1" s="1"/>
  <c r="AK57" i="29"/>
  <c r="AL41" i="5" s="1"/>
  <c r="AL37" i="7" s="1"/>
  <c r="AN35" i="1" s="1"/>
  <c r="Z56" i="29"/>
  <c r="AA111" i="5" s="1"/>
  <c r="AA107" i="7" s="1"/>
  <c r="AC120" i="1" s="1"/>
  <c r="D54" i="29"/>
  <c r="E38" i="5" s="1"/>
  <c r="E34" i="7" s="1"/>
  <c r="G64" i="1" s="1"/>
  <c r="X50" i="29"/>
  <c r="Y71" i="5" s="1"/>
  <c r="Y67" i="7" s="1"/>
  <c r="AA46" i="1" s="1"/>
  <c r="M49" i="29"/>
  <c r="N62" i="5" s="1"/>
  <c r="N58" i="7" s="1"/>
  <c r="P85" i="1" s="1"/>
  <c r="K90" i="29"/>
  <c r="L87" i="5" s="1"/>
  <c r="L83" i="7" s="1"/>
  <c r="N27" i="1" s="1"/>
  <c r="AG72" i="29"/>
  <c r="AH117" i="5" s="1"/>
  <c r="AH113" i="7" s="1"/>
  <c r="AJ110" i="1" s="1"/>
  <c r="AP67" i="29"/>
  <c r="AQ122" i="5" s="1"/>
  <c r="AQ118" i="7" s="1"/>
  <c r="AS103" i="1" s="1"/>
  <c r="AY62" i="29"/>
  <c r="AZ50" i="5" s="1"/>
  <c r="AZ46" i="7" s="1"/>
  <c r="BB78" i="1" s="1"/>
  <c r="AV89" i="29"/>
  <c r="AW75" i="5" s="1"/>
  <c r="AW71" i="7" s="1"/>
  <c r="AY97" i="1" s="1"/>
  <c r="X80" i="29"/>
  <c r="Y77" i="5" s="1"/>
  <c r="Y73" i="7" s="1"/>
  <c r="AA65" i="1" s="1"/>
  <c r="AU74" i="29"/>
  <c r="AV114" i="5" s="1"/>
  <c r="AV110" i="7" s="1"/>
  <c r="AX119" i="1" s="1"/>
  <c r="C70" i="29"/>
  <c r="D94" i="5" s="1"/>
  <c r="D90" i="7" s="1"/>
  <c r="F56" i="1" s="1"/>
  <c r="AS104" i="29"/>
  <c r="AT90" i="5" s="1"/>
  <c r="AT86" i="7" s="1"/>
  <c r="AV32" i="1" s="1"/>
  <c r="AO92" i="29"/>
  <c r="AP79" i="5" s="1"/>
  <c r="AP75" i="7" s="1"/>
  <c r="AR86" i="1" s="1"/>
  <c r="F83" i="29"/>
  <c r="G96" i="5" s="1"/>
  <c r="G92" i="7" s="1"/>
  <c r="I17" i="1" s="1"/>
  <c r="Q76" i="29"/>
  <c r="R116" i="5" s="1"/>
  <c r="R112" i="7" s="1"/>
  <c r="T118" i="1" s="1"/>
  <c r="Q68" i="29"/>
  <c r="R54" i="5" s="1"/>
  <c r="R50" i="7" s="1"/>
  <c r="T41" i="1" s="1"/>
  <c r="AF61" i="29"/>
  <c r="AG45" i="5" s="1"/>
  <c r="AG41" i="7" s="1"/>
  <c r="AI68" i="1" s="1"/>
  <c r="AR53" i="29"/>
  <c r="AS39" i="5" s="1"/>
  <c r="AS35" i="7" s="1"/>
  <c r="AU22" i="1" s="1"/>
  <c r="E49" i="29"/>
  <c r="F62" i="5" s="1"/>
  <c r="F58" i="7" s="1"/>
  <c r="H85" i="1" s="1"/>
  <c r="AK33" i="5"/>
  <c r="AK29" i="7" s="1"/>
  <c r="AM13" i="1" s="1"/>
  <c r="AS41" i="29"/>
  <c r="AT84" i="5" s="1"/>
  <c r="AT80" i="7" s="1"/>
  <c r="AV72" i="1" s="1"/>
  <c r="F40" i="29"/>
  <c r="G29" i="5" s="1"/>
  <c r="G25" i="7" s="1"/>
  <c r="I50" i="1" s="1"/>
  <c r="AU36" i="29"/>
  <c r="AV109" i="5" s="1"/>
  <c r="AV105" i="7" s="1"/>
  <c r="AX106" i="1" s="1"/>
  <c r="C32" i="29"/>
  <c r="D123" i="5" s="1"/>
  <c r="D196" i="7" s="1"/>
  <c r="F129" i="1" s="1"/>
  <c r="X30" i="29"/>
  <c r="Y91" i="5" s="1"/>
  <c r="Y87" i="7" s="1"/>
  <c r="AA49" i="1" s="1"/>
  <c r="AS28" i="29"/>
  <c r="AT23" i="5" s="1"/>
  <c r="AT19" i="7" s="1"/>
  <c r="AV47" i="1" s="1"/>
  <c r="AR26" i="29"/>
  <c r="AS47" i="5" s="1"/>
  <c r="AS43" i="7" s="1"/>
  <c r="AU11" i="1" s="1"/>
  <c r="J21" i="29"/>
  <c r="K21" i="5" s="1"/>
  <c r="K17" i="7" s="1"/>
  <c r="M14" i="1" s="1"/>
  <c r="AE19" i="29"/>
  <c r="AF19" i="5" s="1"/>
  <c r="AF15" i="7" s="1"/>
  <c r="AH67" i="1" s="1"/>
  <c r="AN14" i="29"/>
  <c r="AO15" i="5" s="1"/>
  <c r="AO11" i="7" s="1"/>
  <c r="AQ38" i="1" s="1"/>
  <c r="H13" i="29"/>
  <c r="I12" i="5" s="1"/>
  <c r="I8" i="7" s="1"/>
  <c r="K4" i="1" s="1"/>
  <c r="AB11" i="29"/>
  <c r="AC10" i="5" s="1"/>
  <c r="AC6" i="7" s="1"/>
  <c r="AE91" i="1" s="1"/>
  <c r="AW9" i="29"/>
  <c r="AX9" i="5" s="1"/>
  <c r="AX5" i="7" s="1"/>
  <c r="AZ9" i="1" s="1"/>
  <c r="Q8" i="29"/>
  <c r="R106" i="5" s="1"/>
  <c r="R102" i="7" s="1"/>
  <c r="T116" i="1" s="1"/>
  <c r="AK6" i="29"/>
  <c r="AL65" i="5" s="1"/>
  <c r="AL61" i="7" s="1"/>
  <c r="AN79" i="1" s="1"/>
  <c r="E5" i="29"/>
  <c r="F52" i="5" s="1"/>
  <c r="F48" i="7" s="1"/>
  <c r="H36" i="1" s="1"/>
  <c r="Z3" i="29"/>
  <c r="AA7" i="5" s="1"/>
  <c r="AG84" i="29"/>
  <c r="AO68" i="29"/>
  <c r="AP54" i="5" s="1"/>
  <c r="AP50" i="7" s="1"/>
  <c r="AR41" i="1" s="1"/>
  <c r="AV61" i="29"/>
  <c r="AW45" i="5" s="1"/>
  <c r="AW41" i="7" s="1"/>
  <c r="AY68" i="1" s="1"/>
  <c r="Y56" i="29"/>
  <c r="Z111" i="5" s="1"/>
  <c r="Z107" i="7" s="1"/>
  <c r="AB120" i="1" s="1"/>
  <c r="AH51" i="29"/>
  <c r="AI49" i="5" s="1"/>
  <c r="AI45" i="7" s="1"/>
  <c r="AK15" i="1" s="1"/>
  <c r="V47" i="29"/>
  <c r="W34" i="5" s="1"/>
  <c r="W30" i="7" s="1"/>
  <c r="Y16" i="1" s="1"/>
  <c r="AE42" i="29"/>
  <c r="AF30" i="5" s="1"/>
  <c r="AF26" i="7" s="1"/>
  <c r="AH3" i="1" s="1"/>
  <c r="AE40" i="29"/>
  <c r="AF29" i="5" s="1"/>
  <c r="AF25" i="7" s="1"/>
  <c r="AH50" i="1" s="1"/>
  <c r="T37" i="29"/>
  <c r="U76" i="5" s="1"/>
  <c r="U72" i="7" s="1"/>
  <c r="W30" i="1" s="1"/>
  <c r="AN35" i="29"/>
  <c r="AO37" i="5" s="1"/>
  <c r="AO33" i="7" s="1"/>
  <c r="AQ31" i="1" s="1"/>
  <c r="H34" i="29"/>
  <c r="I25" i="5" s="1"/>
  <c r="I21" i="7" s="1"/>
  <c r="K74" i="1" s="1"/>
  <c r="AC32" i="29"/>
  <c r="AD123" i="5" s="1"/>
  <c r="AD196" i="7" s="1"/>
  <c r="AF129" i="1" s="1"/>
  <c r="AW30" i="29"/>
  <c r="AX91" i="5" s="1"/>
  <c r="AX87" i="7" s="1"/>
  <c r="AZ49" i="1" s="1"/>
  <c r="Q29" i="29"/>
  <c r="R24" i="5" s="1"/>
  <c r="R20" i="7" s="1"/>
  <c r="T10" i="1" s="1"/>
  <c r="AL27" i="29"/>
  <c r="AM112" i="5" s="1"/>
  <c r="AM108" i="7" s="1"/>
  <c r="AO107" i="1" s="1"/>
  <c r="E26" i="29"/>
  <c r="F47" i="5" s="1"/>
  <c r="F43" i="7" s="1"/>
  <c r="H11" i="1" s="1"/>
  <c r="Z24" i="29"/>
  <c r="AA69" i="5" s="1"/>
  <c r="AA65" i="7" s="1"/>
  <c r="AC84" i="1" s="1"/>
  <c r="AU22" i="29"/>
  <c r="AV22" i="5" s="1"/>
  <c r="AV18" i="7" s="1"/>
  <c r="AX61" i="1" s="1"/>
  <c r="C18" i="29"/>
  <c r="D48" i="5" s="1"/>
  <c r="D44" i="7" s="1"/>
  <c r="F57" i="1" s="1"/>
  <c r="V12" i="29"/>
  <c r="U10" i="29"/>
  <c r="V14" i="5" s="1"/>
  <c r="V10" i="7" s="1"/>
  <c r="X26" i="1" s="1"/>
  <c r="AP8" i="29"/>
  <c r="AQ106" i="5" s="1"/>
  <c r="AQ102" i="7" s="1"/>
  <c r="AS116" i="1" s="1"/>
  <c r="J7" i="29"/>
  <c r="K8" i="5" s="1"/>
  <c r="K4" i="7" s="1"/>
  <c r="M5" i="1" s="1"/>
  <c r="AY3" i="29"/>
  <c r="AZ7" i="5" s="1"/>
  <c r="AN2" i="29"/>
  <c r="E96" i="29"/>
  <c r="F82" i="5" s="1"/>
  <c r="F78" i="7" s="1"/>
  <c r="H59" i="1" s="1"/>
  <c r="AH71" i="29"/>
  <c r="AI56" i="5" s="1"/>
  <c r="AI52" i="7" s="1"/>
  <c r="AK92" i="1" s="1"/>
  <c r="K62" i="29"/>
  <c r="L50" i="5" s="1"/>
  <c r="L46" i="7" s="1"/>
  <c r="N78" i="1" s="1"/>
  <c r="AK56" i="29"/>
  <c r="AL111" i="5" s="1"/>
  <c r="AL107" i="7" s="1"/>
  <c r="AN120" i="1" s="1"/>
  <c r="F48" i="29"/>
  <c r="G108" i="5" s="1"/>
  <c r="G104" i="7" s="1"/>
  <c r="I105" i="1" s="1"/>
  <c r="AK45" i="29"/>
  <c r="AL32" i="5" s="1"/>
  <c r="AL28" i="7" s="1"/>
  <c r="AN20" i="1" s="1"/>
  <c r="O43" i="29"/>
  <c r="P110" i="5" s="1"/>
  <c r="P106" i="7" s="1"/>
  <c r="R112" i="1" s="1"/>
  <c r="D41" i="29"/>
  <c r="E84" i="5" s="1"/>
  <c r="E80" i="7" s="1"/>
  <c r="G72" i="1" s="1"/>
  <c r="X39" i="29"/>
  <c r="Y28" i="5" s="1"/>
  <c r="Y24" i="7" s="1"/>
  <c r="AA87" i="1" s="1"/>
  <c r="AS37" i="29"/>
  <c r="AT76" i="5" s="1"/>
  <c r="AT72" i="7" s="1"/>
  <c r="AV30" i="1" s="1"/>
  <c r="AR35" i="29"/>
  <c r="AS37" i="5" s="1"/>
  <c r="AS33" i="7" s="1"/>
  <c r="AU31" i="1" s="1"/>
  <c r="AR33" i="29"/>
  <c r="AS26" i="5" s="1"/>
  <c r="AS22" i="7" s="1"/>
  <c r="AU94" i="1" s="1"/>
  <c r="K30" i="29"/>
  <c r="L91" i="5" s="1"/>
  <c r="L87" i="7" s="1"/>
  <c r="N49" i="1" s="1"/>
  <c r="AE28" i="29"/>
  <c r="AF23" i="5" s="1"/>
  <c r="AF19" i="7" s="1"/>
  <c r="AH47" i="1" s="1"/>
  <c r="T25" i="29"/>
  <c r="U35" i="5" s="1"/>
  <c r="U31" i="7" s="1"/>
  <c r="W45" i="1" s="1"/>
  <c r="AN23" i="29"/>
  <c r="AO40" i="5" s="1"/>
  <c r="AO36" i="7" s="1"/>
  <c r="AQ21" i="1" s="1"/>
  <c r="H22" i="29"/>
  <c r="I22" i="5" s="1"/>
  <c r="I18" i="7" s="1"/>
  <c r="K61" i="1" s="1"/>
  <c r="AC20" i="29"/>
  <c r="AD20" i="5" s="1"/>
  <c r="AD16" i="7" s="1"/>
  <c r="AF58" i="1" s="1"/>
  <c r="AW18" i="29"/>
  <c r="AX48" i="5" s="1"/>
  <c r="AX44" i="7" s="1"/>
  <c r="AZ57" i="1" s="1"/>
  <c r="Q17" i="29"/>
  <c r="R17" i="5" s="1"/>
  <c r="R13" i="7" s="1"/>
  <c r="T42" i="1" s="1"/>
  <c r="AL15" i="29"/>
  <c r="AM16" i="5" s="1"/>
  <c r="AM12" i="7" s="1"/>
  <c r="AO40" i="1" s="1"/>
  <c r="E14" i="29"/>
  <c r="F15" i="5" s="1"/>
  <c r="F11" i="7" s="1"/>
  <c r="H38" i="1" s="1"/>
  <c r="Z12" i="29"/>
  <c r="AU10" i="29"/>
  <c r="AV14" i="5" s="1"/>
  <c r="AV10" i="7" s="1"/>
  <c r="AX26" i="1" s="1"/>
  <c r="C6" i="29"/>
  <c r="D65" i="5" s="1"/>
  <c r="D61" i="7" s="1"/>
  <c r="F79" i="1" s="1"/>
  <c r="AR2" i="29"/>
  <c r="Y68" i="29"/>
  <c r="Z54" i="5" s="1"/>
  <c r="Z50" i="7" s="1"/>
  <c r="AB41" i="1" s="1"/>
  <c r="AX47" i="29"/>
  <c r="AY34" i="5" s="1"/>
  <c r="AY30" i="7" s="1"/>
  <c r="BA16" i="1" s="1"/>
  <c r="R39" i="29"/>
  <c r="S28" i="5" s="1"/>
  <c r="S24" i="7" s="1"/>
  <c r="U87" i="1" s="1"/>
  <c r="AU32" i="29"/>
  <c r="AV123" i="5" s="1"/>
  <c r="AV196" i="7" s="1"/>
  <c r="AX129" i="1" s="1"/>
  <c r="X26" i="29"/>
  <c r="Y47" i="5" s="1"/>
  <c r="Y43" i="7" s="1"/>
  <c r="AA11" i="1" s="1"/>
  <c r="U18" i="29"/>
  <c r="V48" i="5" s="1"/>
  <c r="V44" i="7" s="1"/>
  <c r="X57" i="1" s="1"/>
  <c r="AY11" i="29"/>
  <c r="AZ10" i="5" s="1"/>
  <c r="AZ6" i="7" s="1"/>
  <c r="BB91" i="1" s="1"/>
  <c r="AB5" i="29"/>
  <c r="AC52" i="5" s="1"/>
  <c r="AC48" i="7" s="1"/>
  <c r="AE36" i="1" s="1"/>
  <c r="AG110" i="29"/>
  <c r="AH97" i="5" s="1"/>
  <c r="AH93" i="7" s="1"/>
  <c r="AJ75" i="1" s="1"/>
  <c r="S42" i="29"/>
  <c r="T30" i="5" s="1"/>
  <c r="T26" i="7" s="1"/>
  <c r="V3" i="1" s="1"/>
  <c r="AF35" i="29"/>
  <c r="AG37" i="5" s="1"/>
  <c r="AG33" i="7" s="1"/>
  <c r="AI31" i="1" s="1"/>
  <c r="O16" i="29"/>
  <c r="P107" i="5" s="1"/>
  <c r="P103" i="7" s="1"/>
  <c r="R109" i="1" s="1"/>
  <c r="AS9" i="29"/>
  <c r="AT9" i="5" s="1"/>
  <c r="AT5" i="7" s="1"/>
  <c r="AV9" i="1" s="1"/>
  <c r="AV97" i="29"/>
  <c r="AW83" i="5" s="1"/>
  <c r="AW79" i="7" s="1"/>
  <c r="AY62" i="1" s="1"/>
  <c r="P53" i="29"/>
  <c r="Q39" i="5" s="1"/>
  <c r="Q35" i="7" s="1"/>
  <c r="S22" i="1" s="1"/>
  <c r="AX39" i="29"/>
  <c r="AY28" i="5" s="1"/>
  <c r="AY24" i="7" s="1"/>
  <c r="BA87" i="1" s="1"/>
  <c r="Z33" i="29"/>
  <c r="AA26" i="5" s="1"/>
  <c r="AA22" i="7" s="1"/>
  <c r="AC94" i="1" s="1"/>
  <c r="C27" i="29"/>
  <c r="D112" i="5" s="1"/>
  <c r="D108" i="7" s="1"/>
  <c r="F107" i="1" s="1"/>
  <c r="AG20" i="29"/>
  <c r="AH20" i="5" s="1"/>
  <c r="AH16" i="7" s="1"/>
  <c r="AJ58" i="1" s="1"/>
  <c r="AV2" i="29"/>
  <c r="T29" i="29"/>
  <c r="U24" i="5" s="1"/>
  <c r="U20" i="7" s="1"/>
  <c r="W10" i="1" s="1"/>
  <c r="AF3" i="29"/>
  <c r="AG7" i="5" s="1"/>
  <c r="J32" i="29"/>
  <c r="K123" i="5" s="1"/>
  <c r="K196" i="7" s="1"/>
  <c r="M129" i="1" s="1"/>
  <c r="W6" i="29"/>
  <c r="X65" i="5" s="1"/>
  <c r="X61" i="7" s="1"/>
  <c r="Z79" i="1" s="1"/>
  <c r="M9" i="29"/>
  <c r="N9" i="5" s="1"/>
  <c r="N5" i="7" s="1"/>
  <c r="P9" i="1" s="1"/>
  <c r="AJ45" i="29"/>
  <c r="AK32" i="5" s="1"/>
  <c r="AK28" i="7" s="1"/>
  <c r="AM20" i="1" s="1"/>
  <c r="BD99" i="1"/>
  <c r="T99" i="1"/>
  <c r="AS99" i="1"/>
  <c r="AS42" i="20"/>
  <c r="AW1" i="1"/>
  <c r="AW42" i="20"/>
  <c r="BA1" i="1"/>
  <c r="AY42" i="20"/>
  <c r="BC1" i="1"/>
  <c r="N42" i="20"/>
  <c r="R1" i="1"/>
  <c r="AC42" i="20"/>
  <c r="AG1" i="1"/>
  <c r="AN42" i="20"/>
  <c r="AR1" i="1"/>
  <c r="G42" i="20"/>
  <c r="K1" i="1"/>
  <c r="I42" i="20"/>
  <c r="M1" i="1"/>
  <c r="AT42" i="20"/>
  <c r="AX1" i="1"/>
  <c r="B18" i="20"/>
  <c r="BD18" i="20" s="1"/>
  <c r="BB18" i="4"/>
  <c r="AQ99" i="1"/>
  <c r="X110" i="29"/>
  <c r="Y97" i="5" s="1"/>
  <c r="Y93" i="7" s="1"/>
  <c r="AA75" i="1" s="1"/>
  <c r="M109" i="29"/>
  <c r="N99" i="5" s="1"/>
  <c r="N95" i="7" s="1"/>
  <c r="P8" i="1" s="1"/>
  <c r="AP111" i="29"/>
  <c r="AQ100" i="5" s="1"/>
  <c r="AQ96" i="7" s="1"/>
  <c r="AS37" i="1" s="1"/>
  <c r="AE110" i="29"/>
  <c r="AF97" i="5" s="1"/>
  <c r="AF93" i="7" s="1"/>
  <c r="AH75" i="1" s="1"/>
  <c r="V113" i="29"/>
  <c r="W101" i="5" s="1"/>
  <c r="W97" i="7" s="1"/>
  <c r="Y60" i="1" s="1"/>
  <c r="AY108" i="29"/>
  <c r="AZ61" i="5" s="1"/>
  <c r="AZ57" i="7" s="1"/>
  <c r="BB54" i="1" s="1"/>
  <c r="AN107" i="29"/>
  <c r="AO64" i="5" s="1"/>
  <c r="AO60" i="7" s="1"/>
  <c r="AQ90" i="1" s="1"/>
  <c r="AC106" i="29"/>
  <c r="AD95" i="5" s="1"/>
  <c r="AD91" i="7" s="1"/>
  <c r="AF39" i="1" s="1"/>
  <c r="R105" i="29"/>
  <c r="S92" i="5" s="1"/>
  <c r="S88" i="7" s="1"/>
  <c r="U6" i="1" s="1"/>
  <c r="AR103" i="29"/>
  <c r="AS86" i="5" s="1"/>
  <c r="AS82" i="7" s="1"/>
  <c r="AU29" i="1" s="1"/>
  <c r="AG102" i="29"/>
  <c r="AH119" i="5" s="1"/>
  <c r="AH115" i="7" s="1"/>
  <c r="AJ108" i="1" s="1"/>
  <c r="F101" i="29"/>
  <c r="G89" i="5" s="1"/>
  <c r="G85" i="7" s="1"/>
  <c r="I77" i="1" s="1"/>
  <c r="AV99" i="29"/>
  <c r="AW118" i="5" s="1"/>
  <c r="AW114" i="7" s="1"/>
  <c r="AY122" i="1" s="1"/>
  <c r="AK98" i="29"/>
  <c r="AL85" i="5" s="1"/>
  <c r="AL81" i="7" s="1"/>
  <c r="AN63" i="1" s="1"/>
  <c r="Z97" i="29"/>
  <c r="AA83" i="5" s="1"/>
  <c r="AA79" i="7" s="1"/>
  <c r="AC62" i="1" s="1"/>
  <c r="O96" i="29"/>
  <c r="P82" i="5" s="1"/>
  <c r="P78" i="7" s="1"/>
  <c r="R59" i="1" s="1"/>
  <c r="D95" i="29"/>
  <c r="E80" i="5" s="1"/>
  <c r="E76" i="7" s="1"/>
  <c r="G93" i="1" s="1"/>
  <c r="X91" i="29"/>
  <c r="Y70" i="5" s="1"/>
  <c r="Y66" i="7" s="1"/>
  <c r="AA33" i="1" s="1"/>
  <c r="M90" i="29"/>
  <c r="N87" i="5" s="1"/>
  <c r="N83" i="7" s="1"/>
  <c r="P27" i="1" s="1"/>
  <c r="AB87" i="29"/>
  <c r="AC72" i="5" s="1"/>
  <c r="AC68" i="7" s="1"/>
  <c r="AE76" i="1" s="1"/>
  <c r="Q86" i="29"/>
  <c r="R36" i="5" s="1"/>
  <c r="R32" i="7" s="1"/>
  <c r="T24" i="1" s="1"/>
  <c r="AQ84" i="29"/>
  <c r="AR68" i="5" s="1"/>
  <c r="AR64" i="7" s="1"/>
  <c r="AT23" i="1" s="1"/>
  <c r="AF83" i="29"/>
  <c r="AG96" i="5" s="1"/>
  <c r="AG92" i="7" s="1"/>
  <c r="AI17" i="1" s="1"/>
  <c r="U82" i="29"/>
  <c r="V44" i="5" s="1"/>
  <c r="V40" i="7" s="1"/>
  <c r="X53" i="1" s="1"/>
  <c r="J81" i="29"/>
  <c r="K67" i="5" s="1"/>
  <c r="K63" i="7" s="1"/>
  <c r="M95" i="1" s="1"/>
  <c r="P112" i="29"/>
  <c r="Q103" i="5" s="1"/>
  <c r="Q99" i="7" s="1"/>
  <c r="S18" i="1" s="1"/>
  <c r="AU109" i="29"/>
  <c r="AV99" i="5" s="1"/>
  <c r="AV95" i="7" s="1"/>
  <c r="AX8" i="1" s="1"/>
  <c r="F108" i="29"/>
  <c r="G61" i="5" s="1"/>
  <c r="G57" i="7" s="1"/>
  <c r="I54" i="1" s="1"/>
  <c r="AV106" i="29"/>
  <c r="AW95" i="5" s="1"/>
  <c r="AW91" i="7" s="1"/>
  <c r="AY39" i="1" s="1"/>
  <c r="AK105" i="29"/>
  <c r="AL92" i="5" s="1"/>
  <c r="AL88" i="7" s="1"/>
  <c r="AN6" i="1" s="1"/>
  <c r="Z104" i="29"/>
  <c r="AA90" i="5" s="1"/>
  <c r="AA86" i="7" s="1"/>
  <c r="AC32" i="1" s="1"/>
  <c r="O103" i="29"/>
  <c r="P86" i="5" s="1"/>
  <c r="P82" i="7" s="1"/>
  <c r="R29" i="1" s="1"/>
  <c r="D102" i="29"/>
  <c r="E119" i="5" s="1"/>
  <c r="E115" i="7" s="1"/>
  <c r="G108" i="1" s="1"/>
  <c r="X98" i="29"/>
  <c r="Y85" i="5" s="1"/>
  <c r="Y81" i="7" s="1"/>
  <c r="AA63" i="1" s="1"/>
  <c r="M97" i="29"/>
  <c r="N83" i="5" s="1"/>
  <c r="N79" i="7" s="1"/>
  <c r="P62" i="1" s="1"/>
  <c r="AB94" i="29"/>
  <c r="AC66" i="5" s="1"/>
  <c r="AC62" i="7" s="1"/>
  <c r="AE81" i="1" s="1"/>
  <c r="Q93" i="29"/>
  <c r="R53" i="5" s="1"/>
  <c r="R49" i="7" s="1"/>
  <c r="T12" i="1" s="1"/>
  <c r="AQ91" i="29"/>
  <c r="AR70" i="5" s="1"/>
  <c r="AR66" i="7" s="1"/>
  <c r="AT33" i="1" s="1"/>
  <c r="AF90" i="29"/>
  <c r="AG87" i="5" s="1"/>
  <c r="AG83" i="7" s="1"/>
  <c r="AI27" i="1" s="1"/>
  <c r="U89" i="29"/>
  <c r="V75" i="5" s="1"/>
  <c r="V71" i="7" s="1"/>
  <c r="X97" i="1" s="1"/>
  <c r="J88" i="29"/>
  <c r="K74" i="5" s="1"/>
  <c r="K70" i="7" s="1"/>
  <c r="M73" i="1" s="1"/>
  <c r="AO85" i="29"/>
  <c r="AE68" i="5"/>
  <c r="AE64" i="7" s="1"/>
  <c r="AG23" i="1" s="1"/>
  <c r="S83" i="29"/>
  <c r="T96" i="5" s="1"/>
  <c r="T92" i="7" s="1"/>
  <c r="V17" i="1" s="1"/>
  <c r="H82" i="29"/>
  <c r="I44" i="5" s="1"/>
  <c r="I40" i="7" s="1"/>
  <c r="K53" i="1" s="1"/>
  <c r="AX80" i="29"/>
  <c r="AY77" i="5" s="1"/>
  <c r="AY73" i="7" s="1"/>
  <c r="BA65" i="1" s="1"/>
  <c r="W79" i="29"/>
  <c r="X98" i="5" s="1"/>
  <c r="X94" i="7" s="1"/>
  <c r="Z66" i="1" s="1"/>
  <c r="L78" i="29"/>
  <c r="M60" i="5" s="1"/>
  <c r="M56" i="7" s="1"/>
  <c r="O88" i="1" s="1"/>
  <c r="D112" i="29"/>
  <c r="E103" i="5" s="1"/>
  <c r="E99" i="7" s="1"/>
  <c r="G18" i="1" s="1"/>
  <c r="P108" i="29"/>
  <c r="Q61" i="5" s="1"/>
  <c r="Q57" i="7" s="1"/>
  <c r="S54" i="1" s="1"/>
  <c r="AU105" i="29"/>
  <c r="AV92" i="5" s="1"/>
  <c r="AV88" i="7" s="1"/>
  <c r="AX6" i="1" s="1"/>
  <c r="Y103" i="29"/>
  <c r="Z86" i="5" s="1"/>
  <c r="Z82" i="7" s="1"/>
  <c r="AB29" i="1" s="1"/>
  <c r="C101" i="29"/>
  <c r="D89" i="5" s="1"/>
  <c r="D85" i="7" s="1"/>
  <c r="F77" i="1" s="1"/>
  <c r="AH98" i="29"/>
  <c r="AI85" i="5" s="1"/>
  <c r="AI81" i="7" s="1"/>
  <c r="AK63" i="1" s="1"/>
  <c r="AG95" i="29"/>
  <c r="AH80" i="5" s="1"/>
  <c r="AH76" i="7" s="1"/>
  <c r="AJ93" i="1" s="1"/>
  <c r="AF92" i="29"/>
  <c r="AG79" i="5" s="1"/>
  <c r="AG75" i="7" s="1"/>
  <c r="AI86" i="1" s="1"/>
  <c r="J90" i="29"/>
  <c r="K87" i="5" s="1"/>
  <c r="K83" i="7" s="1"/>
  <c r="M27" i="1" s="1"/>
  <c r="AO87" i="29"/>
  <c r="AP72" i="5" s="1"/>
  <c r="AP68" i="7" s="1"/>
  <c r="AR76" i="1" s="1"/>
  <c r="S85" i="29"/>
  <c r="AX82" i="29"/>
  <c r="AY44" i="5" s="1"/>
  <c r="AY40" i="7" s="1"/>
  <c r="BA53" i="1" s="1"/>
  <c r="AG80" i="29"/>
  <c r="AH77" i="5" s="1"/>
  <c r="AH73" i="7" s="1"/>
  <c r="AJ65" i="1" s="1"/>
  <c r="AG78" i="29"/>
  <c r="AH60" i="5" s="1"/>
  <c r="AH56" i="7" s="1"/>
  <c r="AJ88" i="1" s="1"/>
  <c r="G77" i="29"/>
  <c r="H120" i="5" s="1"/>
  <c r="H116" i="7" s="1"/>
  <c r="J113" i="1" s="1"/>
  <c r="AW75" i="29"/>
  <c r="AX13" i="5" s="1"/>
  <c r="AX9" i="7" s="1"/>
  <c r="AZ89" i="1" s="1"/>
  <c r="V74" i="29"/>
  <c r="W114" i="5" s="1"/>
  <c r="W110" i="7" s="1"/>
  <c r="Y119" i="1" s="1"/>
  <c r="K73" i="29"/>
  <c r="L57" i="5" s="1"/>
  <c r="L53" i="7" s="1"/>
  <c r="N52" i="1" s="1"/>
  <c r="AP70" i="29"/>
  <c r="AQ94" i="5" s="1"/>
  <c r="AQ90" i="7" s="1"/>
  <c r="AS56" i="1" s="1"/>
  <c r="AE69" i="29"/>
  <c r="AF55" i="5" s="1"/>
  <c r="AF51" i="7" s="1"/>
  <c r="AH34" i="1" s="1"/>
  <c r="T68" i="29"/>
  <c r="U54" i="5" s="1"/>
  <c r="U50" i="7" s="1"/>
  <c r="W41" i="1" s="1"/>
  <c r="AY65" i="29"/>
  <c r="AZ73" i="5" s="1"/>
  <c r="AZ69" i="7" s="1"/>
  <c r="BB51" i="1" s="1"/>
  <c r="AN64" i="29"/>
  <c r="AO102" i="5" s="1"/>
  <c r="AO98" i="7" s="1"/>
  <c r="AQ80" i="1" s="1"/>
  <c r="AC63" i="29"/>
  <c r="AD115" i="5" s="1"/>
  <c r="AD111" i="7" s="1"/>
  <c r="AF117" i="1" s="1"/>
  <c r="R62" i="29"/>
  <c r="S50" i="5" s="1"/>
  <c r="S46" i="7" s="1"/>
  <c r="U78" i="1" s="1"/>
  <c r="AR60" i="29"/>
  <c r="AS43" i="5" s="1"/>
  <c r="AS39" i="7" s="1"/>
  <c r="AU48" i="1" s="1"/>
  <c r="AG59" i="29"/>
  <c r="AH121" i="5" s="1"/>
  <c r="AH117" i="7" s="1"/>
  <c r="AJ114" i="1" s="1"/>
  <c r="F58" i="29"/>
  <c r="G42" i="5" s="1"/>
  <c r="G38" i="7" s="1"/>
  <c r="I70" i="1" s="1"/>
  <c r="AV56" i="29"/>
  <c r="AW111" i="5" s="1"/>
  <c r="AW107" i="7" s="1"/>
  <c r="AY120" i="1" s="1"/>
  <c r="AK55" i="29"/>
  <c r="Z54" i="29"/>
  <c r="AA38" i="5" s="1"/>
  <c r="AA34" i="7" s="1"/>
  <c r="AC64" i="1" s="1"/>
  <c r="O53" i="29"/>
  <c r="P39" i="5" s="1"/>
  <c r="P35" i="7" s="1"/>
  <c r="R22" i="1" s="1"/>
  <c r="D52" i="29"/>
  <c r="E113" i="5" s="1"/>
  <c r="E109" i="7" s="1"/>
  <c r="G111" i="1" s="1"/>
  <c r="X48" i="29"/>
  <c r="Y108" i="5" s="1"/>
  <c r="Y104" i="7" s="1"/>
  <c r="AA105" i="1" s="1"/>
  <c r="M47" i="29"/>
  <c r="N34" i="5" s="1"/>
  <c r="N30" i="7" s="1"/>
  <c r="P16" i="1" s="1"/>
  <c r="AB44" i="29"/>
  <c r="AC31" i="5" s="1"/>
  <c r="AC27" i="7" s="1"/>
  <c r="AE69" i="1" s="1"/>
  <c r="Q43" i="29"/>
  <c r="R110" i="5" s="1"/>
  <c r="R106" i="7" s="1"/>
  <c r="T112" i="1" s="1"/>
  <c r="AQ41" i="29"/>
  <c r="AR84" i="5" s="1"/>
  <c r="AR80" i="7" s="1"/>
  <c r="AT72" i="1" s="1"/>
  <c r="AF40" i="29"/>
  <c r="AG29" i="5" s="1"/>
  <c r="AG25" i="7" s="1"/>
  <c r="AI50" i="1" s="1"/>
  <c r="U39" i="29"/>
  <c r="V28" i="5" s="1"/>
  <c r="V24" i="7" s="1"/>
  <c r="X87" i="1" s="1"/>
  <c r="J38" i="29"/>
  <c r="K63" i="5" s="1"/>
  <c r="K59" i="7" s="1"/>
  <c r="M28" i="1" s="1"/>
  <c r="AO35" i="29"/>
  <c r="AP37" i="5" s="1"/>
  <c r="AP33" i="7" s="1"/>
  <c r="AR31" i="1" s="1"/>
  <c r="S33" i="29"/>
  <c r="T26" i="5" s="1"/>
  <c r="T22" i="7" s="1"/>
  <c r="V94" i="1" s="1"/>
  <c r="H32" i="29"/>
  <c r="I123" i="5" s="1"/>
  <c r="I196" i="7" s="1"/>
  <c r="K129" i="1" s="1"/>
  <c r="AX30" i="29"/>
  <c r="AY91" i="5" s="1"/>
  <c r="AY87" i="7" s="1"/>
  <c r="BA49" i="1" s="1"/>
  <c r="W29" i="29"/>
  <c r="X24" i="5" s="1"/>
  <c r="X20" i="7" s="1"/>
  <c r="Z10" i="1" s="1"/>
  <c r="L28" i="29"/>
  <c r="M23" i="5" s="1"/>
  <c r="M19" i="7" s="1"/>
  <c r="O47" i="1" s="1"/>
  <c r="AL26" i="29"/>
  <c r="AM47" i="5" s="1"/>
  <c r="AM43" i="7" s="1"/>
  <c r="AO11" i="1" s="1"/>
  <c r="P24" i="29"/>
  <c r="Q69" i="5" s="1"/>
  <c r="Q65" i="7" s="1"/>
  <c r="S84" i="1" s="1"/>
  <c r="E23" i="29"/>
  <c r="F40" i="5" s="1"/>
  <c r="F36" i="7" s="1"/>
  <c r="H21" i="1" s="1"/>
  <c r="AU21" i="29"/>
  <c r="AV21" i="5" s="1"/>
  <c r="AV17" i="7" s="1"/>
  <c r="AX14" i="1" s="1"/>
  <c r="AJ20" i="29"/>
  <c r="AK20" i="5" s="1"/>
  <c r="AK16" i="7" s="1"/>
  <c r="AM58" i="1" s="1"/>
  <c r="Y19" i="29"/>
  <c r="Z19" i="5" s="1"/>
  <c r="Z15" i="7" s="1"/>
  <c r="AB67" i="1" s="1"/>
  <c r="C17" i="29"/>
  <c r="D17" i="5" s="1"/>
  <c r="D13" i="7" s="1"/>
  <c r="F42" i="1" s="1"/>
  <c r="AS15" i="29"/>
  <c r="AT16" i="5" s="1"/>
  <c r="AT12" i="7" s="1"/>
  <c r="AV40" i="1" s="1"/>
  <c r="AH14" i="29"/>
  <c r="AI15" i="5" s="1"/>
  <c r="AI11" i="7" s="1"/>
  <c r="AK38" i="1" s="1"/>
  <c r="G13" i="29"/>
  <c r="H12" i="5" s="1"/>
  <c r="H8" i="7" s="1"/>
  <c r="J4" i="1" s="1"/>
  <c r="AW11" i="29"/>
  <c r="AX10" i="5" s="1"/>
  <c r="AX6" i="7" s="1"/>
  <c r="AZ91" i="1" s="1"/>
  <c r="V10" i="29"/>
  <c r="W14" i="5" s="1"/>
  <c r="W10" i="7" s="1"/>
  <c r="Y26" i="1" s="1"/>
  <c r="K9" i="29"/>
  <c r="L9" i="5" s="1"/>
  <c r="L5" i="7" s="1"/>
  <c r="N9" i="1" s="1"/>
  <c r="AP6" i="29"/>
  <c r="AQ65" i="5" s="1"/>
  <c r="AQ61" i="7" s="1"/>
  <c r="AS79" i="1" s="1"/>
  <c r="AE5" i="29"/>
  <c r="AF52" i="5" s="1"/>
  <c r="AF48" i="7" s="1"/>
  <c r="AH36" i="1" s="1"/>
  <c r="T4" i="29"/>
  <c r="U59" i="5" s="1"/>
  <c r="U55" i="7" s="1"/>
  <c r="W7" i="1" s="1"/>
  <c r="AJ111" i="29"/>
  <c r="AK100" i="5" s="1"/>
  <c r="AK96" i="7" s="1"/>
  <c r="AM37" i="1" s="1"/>
  <c r="E108" i="29"/>
  <c r="F61" i="5" s="1"/>
  <c r="F57" i="7" s="1"/>
  <c r="H54" i="1" s="1"/>
  <c r="AJ105" i="29"/>
  <c r="AK92" i="5" s="1"/>
  <c r="AK88" i="7" s="1"/>
  <c r="AM6" i="1" s="1"/>
  <c r="AS100" i="29"/>
  <c r="AT88" i="5" s="1"/>
  <c r="AT84" i="7" s="1"/>
  <c r="AV82" i="1" s="1"/>
  <c r="AR97" i="29"/>
  <c r="AS83" i="5" s="1"/>
  <c r="AS79" i="7" s="1"/>
  <c r="AU62" i="1" s="1"/>
  <c r="AQ94" i="29"/>
  <c r="AR66" i="5" s="1"/>
  <c r="AR62" i="7" s="1"/>
  <c r="AT81" i="1" s="1"/>
  <c r="U92" i="29"/>
  <c r="V79" i="5" s="1"/>
  <c r="V75" i="7" s="1"/>
  <c r="X86" i="1" s="1"/>
  <c r="AD87" i="29"/>
  <c r="AE72" i="5" s="1"/>
  <c r="AE68" i="7" s="1"/>
  <c r="AG76" i="1" s="1"/>
  <c r="H85" i="29"/>
  <c r="AU78" i="29"/>
  <c r="AV60" i="5" s="1"/>
  <c r="AV56" i="7" s="1"/>
  <c r="AX88" i="1" s="1"/>
  <c r="R77" i="29"/>
  <c r="S120" i="5" s="1"/>
  <c r="S116" i="7" s="1"/>
  <c r="U113" i="1" s="1"/>
  <c r="AR75" i="29"/>
  <c r="AS13" i="5" s="1"/>
  <c r="AS9" i="7" s="1"/>
  <c r="AU89" i="1" s="1"/>
  <c r="AG74" i="29"/>
  <c r="AH114" i="5" s="1"/>
  <c r="AH110" i="7" s="1"/>
  <c r="AJ119" i="1" s="1"/>
  <c r="F73" i="29"/>
  <c r="G57" i="5" s="1"/>
  <c r="G53" i="7" s="1"/>
  <c r="I52" i="1" s="1"/>
  <c r="AV71" i="29"/>
  <c r="AW56" i="5" s="1"/>
  <c r="AW52" i="7" s="1"/>
  <c r="AY92" i="1" s="1"/>
  <c r="AK70" i="29"/>
  <c r="AL94" i="5" s="1"/>
  <c r="AL90" i="7" s="1"/>
  <c r="AN56" i="1" s="1"/>
  <c r="Z69" i="29"/>
  <c r="AA55" i="5" s="1"/>
  <c r="AA51" i="7" s="1"/>
  <c r="AC34" i="1" s="1"/>
  <c r="O68" i="29"/>
  <c r="P54" i="5" s="1"/>
  <c r="P50" i="7" s="1"/>
  <c r="R41" i="1" s="1"/>
  <c r="D67" i="29"/>
  <c r="E122" i="5" s="1"/>
  <c r="E118" i="7" s="1"/>
  <c r="G103" i="1" s="1"/>
  <c r="X63" i="29"/>
  <c r="Y115" i="5" s="1"/>
  <c r="Y111" i="7" s="1"/>
  <c r="AA117" i="1" s="1"/>
  <c r="M62" i="29"/>
  <c r="N50" i="5" s="1"/>
  <c r="N46" i="7" s="1"/>
  <c r="P78" i="1" s="1"/>
  <c r="AB59" i="29"/>
  <c r="AC121" i="5" s="1"/>
  <c r="AC117" i="7" s="1"/>
  <c r="AE114" i="1" s="1"/>
  <c r="Q58" i="29"/>
  <c r="R42" i="5" s="1"/>
  <c r="R38" i="7" s="1"/>
  <c r="T70" i="1" s="1"/>
  <c r="AQ56" i="29"/>
  <c r="AR111" i="5" s="1"/>
  <c r="AR107" i="7" s="1"/>
  <c r="AT120" i="1" s="1"/>
  <c r="AF55" i="29"/>
  <c r="AG33" i="5" s="1"/>
  <c r="AG29" i="7" s="1"/>
  <c r="AI13" i="1" s="1"/>
  <c r="U54" i="29"/>
  <c r="V38" i="5" s="1"/>
  <c r="V34" i="7" s="1"/>
  <c r="X64" i="1" s="1"/>
  <c r="J53" i="29"/>
  <c r="K39" i="5" s="1"/>
  <c r="K35" i="7" s="1"/>
  <c r="M22" i="1" s="1"/>
  <c r="AO50" i="29"/>
  <c r="AP71" i="5" s="1"/>
  <c r="AP67" i="7" s="1"/>
  <c r="AR46" i="1" s="1"/>
  <c r="AD49" i="29"/>
  <c r="AE62" i="5" s="1"/>
  <c r="AE58" i="7" s="1"/>
  <c r="AG85" i="1" s="1"/>
  <c r="S48" i="29"/>
  <c r="T108" i="5" s="1"/>
  <c r="T104" i="7" s="1"/>
  <c r="V105" i="1" s="1"/>
  <c r="H47" i="29"/>
  <c r="I34" i="5" s="1"/>
  <c r="I30" i="7" s="1"/>
  <c r="K16" i="1" s="1"/>
  <c r="AX45" i="29"/>
  <c r="AY32" i="5" s="1"/>
  <c r="AY28" i="7" s="1"/>
  <c r="BA20" i="1" s="1"/>
  <c r="W44" i="29"/>
  <c r="X31" i="5" s="1"/>
  <c r="X27" i="7" s="1"/>
  <c r="Z69" i="1" s="1"/>
  <c r="L43" i="29"/>
  <c r="M110" i="5" s="1"/>
  <c r="M106" i="7" s="1"/>
  <c r="O112" i="1" s="1"/>
  <c r="AL41" i="29"/>
  <c r="AM84" i="5" s="1"/>
  <c r="AM80" i="7" s="1"/>
  <c r="AO72" i="1" s="1"/>
  <c r="F110" i="29"/>
  <c r="G97" i="5" s="1"/>
  <c r="G93" i="7" s="1"/>
  <c r="I75" i="1" s="1"/>
  <c r="Q107" i="29"/>
  <c r="R64" i="5" s="1"/>
  <c r="R60" i="7" s="1"/>
  <c r="T90" i="1" s="1"/>
  <c r="AV104" i="29"/>
  <c r="AW90" i="5" s="1"/>
  <c r="AW86" i="7" s="1"/>
  <c r="AY32" i="1" s="1"/>
  <c r="Z102" i="29"/>
  <c r="AA119" i="5" s="1"/>
  <c r="AA115" i="7" s="1"/>
  <c r="AC108" i="1" s="1"/>
  <c r="D100" i="29"/>
  <c r="E88" i="5" s="1"/>
  <c r="E84" i="7" s="1"/>
  <c r="G82" i="1" s="1"/>
  <c r="M95" i="29"/>
  <c r="N80" i="5" s="1"/>
  <c r="N76" i="7" s="1"/>
  <c r="P93" i="1" s="1"/>
  <c r="L92" i="29"/>
  <c r="M79" i="5" s="1"/>
  <c r="M75" i="7" s="1"/>
  <c r="O86" i="1" s="1"/>
  <c r="K89" i="29"/>
  <c r="L75" i="5" s="1"/>
  <c r="L71" i="7" s="1"/>
  <c r="N97" i="1" s="1"/>
  <c r="AP86" i="29"/>
  <c r="AQ36" i="5" s="1"/>
  <c r="AQ32" i="7" s="1"/>
  <c r="AS24" i="1" s="1"/>
  <c r="T84" i="29"/>
  <c r="AY81" i="29"/>
  <c r="AZ67" i="5" s="1"/>
  <c r="AZ63" i="7" s="1"/>
  <c r="BB95" i="1" s="1"/>
  <c r="S78" i="29"/>
  <c r="T60" i="5" s="1"/>
  <c r="T56" i="7" s="1"/>
  <c r="V88" i="1" s="1"/>
  <c r="AX76" i="29"/>
  <c r="AY116" i="5" s="1"/>
  <c r="AY112" i="7" s="1"/>
  <c r="BA118" i="1" s="1"/>
  <c r="W75" i="29"/>
  <c r="X13" i="5" s="1"/>
  <c r="X9" i="7" s="1"/>
  <c r="Z89" i="1" s="1"/>
  <c r="L74" i="29"/>
  <c r="M114" i="5" s="1"/>
  <c r="M110" i="7" s="1"/>
  <c r="O119" i="1" s="1"/>
  <c r="AL72" i="29"/>
  <c r="AM117" i="5" s="1"/>
  <c r="AM113" i="7" s="1"/>
  <c r="AO110" i="1" s="1"/>
  <c r="P70" i="29"/>
  <c r="Q94" i="5" s="1"/>
  <c r="Q90" i="7" s="1"/>
  <c r="S56" i="1" s="1"/>
  <c r="E69" i="29"/>
  <c r="F55" i="5" s="1"/>
  <c r="F51" i="7" s="1"/>
  <c r="H34" i="1" s="1"/>
  <c r="AU67" i="29"/>
  <c r="AV122" i="5" s="1"/>
  <c r="AV118" i="7" s="1"/>
  <c r="AX103" i="1" s="1"/>
  <c r="AJ66" i="29"/>
  <c r="AK27" i="5" s="1"/>
  <c r="AK23" i="7" s="1"/>
  <c r="AM83" i="1" s="1"/>
  <c r="Y65" i="29"/>
  <c r="Z73" i="5" s="1"/>
  <c r="Z69" i="7" s="1"/>
  <c r="AB51" i="1" s="1"/>
  <c r="C63" i="29"/>
  <c r="D115" i="5" s="1"/>
  <c r="D111" i="7" s="1"/>
  <c r="F117" i="1" s="1"/>
  <c r="AS61" i="29"/>
  <c r="AT45" i="5" s="1"/>
  <c r="AT41" i="7" s="1"/>
  <c r="AV68" i="1" s="1"/>
  <c r="AH60" i="29"/>
  <c r="AI43" i="5" s="1"/>
  <c r="AI39" i="7" s="1"/>
  <c r="AK48" i="1" s="1"/>
  <c r="G59" i="29"/>
  <c r="H121" i="5" s="1"/>
  <c r="H117" i="7" s="1"/>
  <c r="J114" i="1" s="1"/>
  <c r="AW57" i="29"/>
  <c r="AX41" i="5" s="1"/>
  <c r="AX37" i="7" s="1"/>
  <c r="AZ35" i="1" s="1"/>
  <c r="V56" i="29"/>
  <c r="W111" i="5" s="1"/>
  <c r="W107" i="7" s="1"/>
  <c r="Y120" i="1" s="1"/>
  <c r="K55" i="29"/>
  <c r="AP52" i="29"/>
  <c r="AQ113" i="5" s="1"/>
  <c r="AQ109" i="7" s="1"/>
  <c r="AS111" i="1" s="1"/>
  <c r="AE51" i="29"/>
  <c r="AF49" i="5" s="1"/>
  <c r="AF45" i="7" s="1"/>
  <c r="AH15" i="1" s="1"/>
  <c r="T50" i="29"/>
  <c r="U71" i="5" s="1"/>
  <c r="U67" i="7" s="1"/>
  <c r="W46" i="1" s="1"/>
  <c r="R113" i="29"/>
  <c r="S101" i="5" s="1"/>
  <c r="S97" i="7" s="1"/>
  <c r="U60" i="1" s="1"/>
  <c r="AJ101" i="29"/>
  <c r="AK89" i="5" s="1"/>
  <c r="AK85" i="7" s="1"/>
  <c r="AM77" i="1" s="1"/>
  <c r="AF89" i="29"/>
  <c r="AG75" i="5" s="1"/>
  <c r="AG71" i="7" s="1"/>
  <c r="AI97" i="1" s="1"/>
  <c r="M80" i="29"/>
  <c r="N77" i="5" s="1"/>
  <c r="N73" i="7" s="1"/>
  <c r="P65" i="1" s="1"/>
  <c r="AV69" i="29"/>
  <c r="AW55" i="5" s="1"/>
  <c r="AW51" i="7" s="1"/>
  <c r="AY34" i="1" s="1"/>
  <c r="D65" i="29"/>
  <c r="E73" i="5" s="1"/>
  <c r="E69" i="7" s="1"/>
  <c r="G51" i="1" s="1"/>
  <c r="M60" i="29"/>
  <c r="N43" i="5" s="1"/>
  <c r="N39" i="7" s="1"/>
  <c r="P48" i="1" s="1"/>
  <c r="AP103" i="29"/>
  <c r="AQ86" i="5" s="1"/>
  <c r="AQ82" i="7" s="1"/>
  <c r="AS29" i="1" s="1"/>
  <c r="G94" i="29"/>
  <c r="H66" i="5" s="1"/>
  <c r="H62" i="7" s="1"/>
  <c r="J81" i="1" s="1"/>
  <c r="Y84" i="29"/>
  <c r="AH113" i="29"/>
  <c r="AI101" i="5" s="1"/>
  <c r="AI97" i="7" s="1"/>
  <c r="AK60" i="1" s="1"/>
  <c r="AR101" i="29"/>
  <c r="AS89" i="5" s="1"/>
  <c r="AS85" i="7" s="1"/>
  <c r="AU77" i="1" s="1"/>
  <c r="Z109" i="29"/>
  <c r="AA99" i="5" s="1"/>
  <c r="AA95" i="7" s="1"/>
  <c r="AC8" i="1" s="1"/>
  <c r="AY74" i="29"/>
  <c r="AZ114" i="5" s="1"/>
  <c r="AZ110" i="7" s="1"/>
  <c r="BB119" i="1" s="1"/>
  <c r="C66" i="29"/>
  <c r="D27" i="5" s="1"/>
  <c r="D23" i="7" s="1"/>
  <c r="F83" i="1" s="1"/>
  <c r="AD59" i="29"/>
  <c r="AE121" i="5" s="1"/>
  <c r="AE117" i="7" s="1"/>
  <c r="AG114" i="1" s="1"/>
  <c r="AV49" i="29"/>
  <c r="AW62" i="5" s="1"/>
  <c r="AW58" i="7" s="1"/>
  <c r="AY85" i="1" s="1"/>
  <c r="G47" i="29"/>
  <c r="H34" i="5" s="1"/>
  <c r="H30" i="7" s="1"/>
  <c r="J16" i="1" s="1"/>
  <c r="AL44" i="29"/>
  <c r="AM31" i="5" s="1"/>
  <c r="AM27" i="7" s="1"/>
  <c r="AO69" i="1" s="1"/>
  <c r="P42" i="29"/>
  <c r="Q30" i="5" s="1"/>
  <c r="Q26" i="7" s="1"/>
  <c r="S3" i="1" s="1"/>
  <c r="V40" i="29"/>
  <c r="W29" i="5" s="1"/>
  <c r="W25" i="7" s="1"/>
  <c r="Y50" i="1" s="1"/>
  <c r="U38" i="29"/>
  <c r="V63" i="5" s="1"/>
  <c r="V59" i="7" s="1"/>
  <c r="X28" i="1" s="1"/>
  <c r="AP36" i="29"/>
  <c r="AQ109" i="5" s="1"/>
  <c r="AQ105" i="7" s="1"/>
  <c r="AS106" i="1" s="1"/>
  <c r="J35" i="29"/>
  <c r="K37" i="5" s="1"/>
  <c r="K33" i="7" s="1"/>
  <c r="M31" i="1" s="1"/>
  <c r="AD33" i="29"/>
  <c r="AE26" i="5" s="1"/>
  <c r="AE22" i="7" s="1"/>
  <c r="AG94" i="1" s="1"/>
  <c r="AY31" i="29"/>
  <c r="AZ78" i="5" s="1"/>
  <c r="AZ74" i="7" s="1"/>
  <c r="BB71" i="1" s="1"/>
  <c r="S30" i="29"/>
  <c r="T91" i="5" s="1"/>
  <c r="T87" i="7" s="1"/>
  <c r="V49" i="1" s="1"/>
  <c r="G27" i="29"/>
  <c r="H112" i="5" s="1"/>
  <c r="H108" i="7" s="1"/>
  <c r="J107" i="1" s="1"/>
  <c r="AB25" i="29"/>
  <c r="AC35" i="5" s="1"/>
  <c r="AC31" i="7" s="1"/>
  <c r="AE45" i="1" s="1"/>
  <c r="AV23" i="29"/>
  <c r="AW40" i="5" s="1"/>
  <c r="AW36" i="7" s="1"/>
  <c r="AY21" i="1" s="1"/>
  <c r="P22" i="29"/>
  <c r="Q22" i="5" s="1"/>
  <c r="Q18" i="7" s="1"/>
  <c r="S61" i="1" s="1"/>
  <c r="AK20" i="29"/>
  <c r="AL20" i="5" s="1"/>
  <c r="AL16" i="7" s="1"/>
  <c r="AN58" i="1" s="1"/>
  <c r="D19" i="29"/>
  <c r="E19" i="5" s="1"/>
  <c r="E15" i="7" s="1"/>
  <c r="G67" i="1" s="1"/>
  <c r="Y17" i="29"/>
  <c r="Z17" i="5" s="1"/>
  <c r="Z13" i="7" s="1"/>
  <c r="AB42" i="1" s="1"/>
  <c r="AT15" i="29"/>
  <c r="AU16" i="5" s="1"/>
  <c r="AU12" i="7" s="1"/>
  <c r="AW40" i="1" s="1"/>
  <c r="M14" i="29"/>
  <c r="N15" i="5" s="1"/>
  <c r="N11" i="7" s="1"/>
  <c r="P38" i="1" s="1"/>
  <c r="M12" i="29"/>
  <c r="L10" i="29"/>
  <c r="M14" i="5" s="1"/>
  <c r="M10" i="7" s="1"/>
  <c r="O26" i="1" s="1"/>
  <c r="K8" i="29"/>
  <c r="L106" i="5" s="1"/>
  <c r="L102" i="7" s="1"/>
  <c r="N116" i="1" s="1"/>
  <c r="AF6" i="29"/>
  <c r="AG65" i="5" s="1"/>
  <c r="AG61" i="7" s="1"/>
  <c r="AI79" i="1" s="1"/>
  <c r="T3" i="29"/>
  <c r="U7" i="5" s="1"/>
  <c r="AE2" i="29"/>
  <c r="AT91" i="29"/>
  <c r="AU70" i="5" s="1"/>
  <c r="AU66" i="7" s="1"/>
  <c r="AW33" i="1" s="1"/>
  <c r="AE70" i="29"/>
  <c r="AF94" i="5" s="1"/>
  <c r="AF90" i="7" s="1"/>
  <c r="AH56" i="1" s="1"/>
  <c r="F63" i="29"/>
  <c r="G115" i="5" s="1"/>
  <c r="G111" i="7" s="1"/>
  <c r="I117" i="1" s="1"/>
  <c r="T57" i="29"/>
  <c r="U41" i="5" s="1"/>
  <c r="U37" i="7" s="1"/>
  <c r="W35" i="1" s="1"/>
  <c r="AC52" i="29"/>
  <c r="AD113" i="5" s="1"/>
  <c r="AD109" i="7" s="1"/>
  <c r="AF111" i="1" s="1"/>
  <c r="Y48" i="29"/>
  <c r="Z108" i="5" s="1"/>
  <c r="Z104" i="7" s="1"/>
  <c r="AB105" i="1" s="1"/>
  <c r="C46" i="29"/>
  <c r="D33" i="5" s="1"/>
  <c r="D29" i="7" s="1"/>
  <c r="F13" i="1" s="1"/>
  <c r="AH43" i="29"/>
  <c r="AI110" i="5" s="1"/>
  <c r="AI106" i="7" s="1"/>
  <c r="AK112" i="1" s="1"/>
  <c r="AU40" i="29"/>
  <c r="AV29" i="5" s="1"/>
  <c r="AV25" i="7" s="1"/>
  <c r="AX50" i="1" s="1"/>
  <c r="O39" i="29"/>
  <c r="P28" i="5" s="1"/>
  <c r="P24" i="7" s="1"/>
  <c r="R87" i="1" s="1"/>
  <c r="AJ37" i="29"/>
  <c r="AK76" i="5" s="1"/>
  <c r="AK72" i="7" s="1"/>
  <c r="AM30" i="1" s="1"/>
  <c r="C36" i="29"/>
  <c r="D109" i="5" s="1"/>
  <c r="D105" i="7" s="1"/>
  <c r="F106" i="1" s="1"/>
  <c r="X34" i="29"/>
  <c r="Y25" i="5" s="1"/>
  <c r="Y21" i="7" s="1"/>
  <c r="AA74" i="1" s="1"/>
  <c r="AS32" i="29"/>
  <c r="AT123" i="5" s="1"/>
  <c r="AT196" i="7" s="1"/>
  <c r="AV129" i="1" s="1"/>
  <c r="AR30" i="29"/>
  <c r="AS91" i="5" s="1"/>
  <c r="AS87" i="7" s="1"/>
  <c r="AU49" i="1" s="1"/>
  <c r="AQ28" i="29"/>
  <c r="AR23" i="5" s="1"/>
  <c r="AR19" i="7" s="1"/>
  <c r="AT47" i="1" s="1"/>
  <c r="AQ26" i="29"/>
  <c r="AR47" i="5" s="1"/>
  <c r="AR43" i="7" s="1"/>
  <c r="AT11" i="1" s="1"/>
  <c r="J25" i="29"/>
  <c r="K35" i="5" s="1"/>
  <c r="K31" i="7" s="1"/>
  <c r="M45" i="1" s="1"/>
  <c r="AE23" i="29"/>
  <c r="AF40" i="5" s="1"/>
  <c r="AF36" i="7" s="1"/>
  <c r="AH21" i="1" s="1"/>
  <c r="S20" i="29"/>
  <c r="T20" i="5" s="1"/>
  <c r="T16" i="7" s="1"/>
  <c r="V58" i="1" s="1"/>
  <c r="AN18" i="29"/>
  <c r="AO48" i="5" s="1"/>
  <c r="AO44" i="7" s="1"/>
  <c r="AQ57" i="1" s="1"/>
  <c r="H17" i="29"/>
  <c r="I17" i="5" s="1"/>
  <c r="I13" i="7" s="1"/>
  <c r="K42" i="1" s="1"/>
  <c r="AB15" i="29"/>
  <c r="AC16" i="5" s="1"/>
  <c r="AC12" i="7" s="1"/>
  <c r="AE40" i="1" s="1"/>
  <c r="AW13" i="29"/>
  <c r="AX12" i="5" s="1"/>
  <c r="AX8" i="7" s="1"/>
  <c r="AZ4" i="1" s="1"/>
  <c r="Q12" i="29"/>
  <c r="AK10" i="29"/>
  <c r="AL14" i="5" s="1"/>
  <c r="AL10" i="7" s="1"/>
  <c r="AN26" i="1" s="1"/>
  <c r="E9" i="29"/>
  <c r="F9" i="5" s="1"/>
  <c r="F5" i="7" s="1"/>
  <c r="H9" i="1" s="1"/>
  <c r="Z7" i="29"/>
  <c r="AA8" i="5" s="1"/>
  <c r="AA4" i="7" s="1"/>
  <c r="AC5" i="1" s="1"/>
  <c r="AT5" i="29"/>
  <c r="AU52" i="5" s="1"/>
  <c r="AU48" i="7" s="1"/>
  <c r="AW36" i="1" s="1"/>
  <c r="N4" i="29"/>
  <c r="O59" i="5" s="1"/>
  <c r="O55" i="7" s="1"/>
  <c r="Q7" i="1" s="1"/>
  <c r="Q200" i="1" s="1"/>
  <c r="R103" i="29"/>
  <c r="S86" i="5" s="1"/>
  <c r="S82" i="7" s="1"/>
  <c r="U29" i="1" s="1"/>
  <c r="AG68" i="29"/>
  <c r="AH54" i="5" s="1"/>
  <c r="AH50" i="7" s="1"/>
  <c r="AJ41" i="1" s="1"/>
  <c r="AR61" i="29"/>
  <c r="AS45" i="5" s="1"/>
  <c r="AS41" i="7" s="1"/>
  <c r="AU68" i="1" s="1"/>
  <c r="U56" i="29"/>
  <c r="V111" i="5" s="1"/>
  <c r="V107" i="7" s="1"/>
  <c r="X120" i="1" s="1"/>
  <c r="AD51" i="29"/>
  <c r="AE49" i="5" s="1"/>
  <c r="AE45" i="7" s="1"/>
  <c r="AG15" i="1" s="1"/>
  <c r="AY47" i="29"/>
  <c r="AZ34" i="5" s="1"/>
  <c r="AZ30" i="7" s="1"/>
  <c r="BB16" i="1" s="1"/>
  <c r="AC45" i="29"/>
  <c r="AD32" i="5" s="1"/>
  <c r="AD28" i="7" s="1"/>
  <c r="AF20" i="1" s="1"/>
  <c r="G43" i="29"/>
  <c r="H110" i="5" s="1"/>
  <c r="H106" i="7" s="1"/>
  <c r="J112" i="1" s="1"/>
  <c r="AY40" i="29"/>
  <c r="AZ29" i="5" s="1"/>
  <c r="AZ25" i="7" s="1"/>
  <c r="BB50" i="1" s="1"/>
  <c r="S39" i="29"/>
  <c r="T28" i="5" s="1"/>
  <c r="T24" i="7" s="1"/>
  <c r="V87" i="1" s="1"/>
  <c r="AN37" i="29"/>
  <c r="AO76" i="5" s="1"/>
  <c r="AO72" i="7" s="1"/>
  <c r="AQ30" i="1" s="1"/>
  <c r="G36" i="29"/>
  <c r="H109" i="5" s="1"/>
  <c r="H105" i="7" s="1"/>
  <c r="J106" i="1" s="1"/>
  <c r="AB34" i="29"/>
  <c r="AC25" i="5" s="1"/>
  <c r="AC21" i="7" s="1"/>
  <c r="AE74" i="1" s="1"/>
  <c r="AW32" i="29"/>
  <c r="AX123" i="5" s="1"/>
  <c r="AX196" i="7" s="1"/>
  <c r="AZ129" i="1" s="1"/>
  <c r="P31" i="29"/>
  <c r="Q78" i="5" s="1"/>
  <c r="Q74" i="7" s="1"/>
  <c r="S71" i="1" s="1"/>
  <c r="AK29" i="29"/>
  <c r="AL24" i="5" s="1"/>
  <c r="AL20" i="7" s="1"/>
  <c r="AN10" i="1" s="1"/>
  <c r="E28" i="29"/>
  <c r="F23" i="5" s="1"/>
  <c r="F19" i="7" s="1"/>
  <c r="H47" i="1" s="1"/>
  <c r="Y26" i="29"/>
  <c r="Z47" i="5" s="1"/>
  <c r="Z43" i="7" s="1"/>
  <c r="AB11" i="1" s="1"/>
  <c r="AT24" i="29"/>
  <c r="AU69" i="5" s="1"/>
  <c r="AU65" i="7" s="1"/>
  <c r="AW84" i="1" s="1"/>
  <c r="N23" i="29"/>
  <c r="O40" i="5" s="1"/>
  <c r="O36" i="7" s="1"/>
  <c r="Q21" i="1" s="1"/>
  <c r="AH21" i="29"/>
  <c r="AI21" i="5" s="1"/>
  <c r="AI17" i="7" s="1"/>
  <c r="AK14" i="1" s="1"/>
  <c r="AH19" i="29"/>
  <c r="AI19" i="5" s="1"/>
  <c r="AI15" i="7" s="1"/>
  <c r="AK67" i="1" s="1"/>
  <c r="AG17" i="29"/>
  <c r="AH17" i="5" s="1"/>
  <c r="AH13" i="7" s="1"/>
  <c r="AJ42" i="1" s="1"/>
  <c r="AF15" i="29"/>
  <c r="AG16" i="5" s="1"/>
  <c r="AG12" i="7" s="1"/>
  <c r="AI40" i="1" s="1"/>
  <c r="U12" i="29"/>
  <c r="AO10" i="29"/>
  <c r="AP14" i="5" s="1"/>
  <c r="AP10" i="7" s="1"/>
  <c r="AR26" i="1" s="1"/>
  <c r="AD7" i="29"/>
  <c r="AE8" i="5" s="1"/>
  <c r="AE4" i="7" s="1"/>
  <c r="AG5" i="1" s="1"/>
  <c r="AG200" i="1" s="1"/>
  <c r="AX5" i="29"/>
  <c r="AY52" i="5" s="1"/>
  <c r="AY48" i="7" s="1"/>
  <c r="BA36" i="1" s="1"/>
  <c r="R4" i="29"/>
  <c r="S59" i="5" s="1"/>
  <c r="S55" i="7" s="1"/>
  <c r="U7" i="1" s="1"/>
  <c r="Y76" i="29"/>
  <c r="Z116" i="5" s="1"/>
  <c r="Z112" i="7" s="1"/>
  <c r="AB118" i="1" s="1"/>
  <c r="O50" i="29"/>
  <c r="P71" i="5" s="1"/>
  <c r="P67" i="7" s="1"/>
  <c r="R46" i="1" s="1"/>
  <c r="AC40" i="29"/>
  <c r="AD29" i="5" s="1"/>
  <c r="AD25" i="7" s="1"/>
  <c r="AF50" i="1" s="1"/>
  <c r="E34" i="29"/>
  <c r="F25" i="5" s="1"/>
  <c r="F21" i="7" s="1"/>
  <c r="H74" i="1" s="1"/>
  <c r="AI27" i="29"/>
  <c r="AJ112" i="5" s="1"/>
  <c r="AJ108" i="7" s="1"/>
  <c r="AL107" i="1" s="1"/>
  <c r="L21" i="29"/>
  <c r="M21" i="5" s="1"/>
  <c r="M17" i="7" s="1"/>
  <c r="O14" i="1" s="1"/>
  <c r="AO14" i="29"/>
  <c r="AP15" i="5" s="1"/>
  <c r="AP11" i="7" s="1"/>
  <c r="AR38" i="1" s="1"/>
  <c r="R8" i="29"/>
  <c r="S106" i="5" s="1"/>
  <c r="S102" i="7" s="1"/>
  <c r="U116" i="1" s="1"/>
  <c r="Q100" i="29"/>
  <c r="R88" i="5" s="1"/>
  <c r="R84" i="7" s="1"/>
  <c r="T82" i="1" s="1"/>
  <c r="AF53" i="29"/>
  <c r="AG39" i="5" s="1"/>
  <c r="AG35" i="7" s="1"/>
  <c r="AI22" i="1" s="1"/>
  <c r="AN41" i="29"/>
  <c r="AO84" i="5" s="1"/>
  <c r="AO80" i="7" s="1"/>
  <c r="AQ72" i="1" s="1"/>
  <c r="AF33" i="29"/>
  <c r="AG26" i="5" s="1"/>
  <c r="AG22" i="7" s="1"/>
  <c r="AI94" i="1" s="1"/>
  <c r="H27" i="29"/>
  <c r="I112" i="5" s="1"/>
  <c r="I108" i="7" s="1"/>
  <c r="K107" i="1" s="1"/>
  <c r="AL20" i="29"/>
  <c r="AM20" i="5" s="1"/>
  <c r="AM16" i="7" s="1"/>
  <c r="AO58" i="1" s="1"/>
  <c r="O14" i="29"/>
  <c r="P15" i="5" s="1"/>
  <c r="P11" i="7" s="1"/>
  <c r="R38" i="1" s="1"/>
  <c r="AR7" i="29"/>
  <c r="AS8" i="5" s="1"/>
  <c r="AS4" i="7" s="1"/>
  <c r="AU5" i="1" s="1"/>
  <c r="AW56" i="29"/>
  <c r="AX111" i="5" s="1"/>
  <c r="AX107" i="7" s="1"/>
  <c r="AZ120" i="1" s="1"/>
  <c r="V43" i="29"/>
  <c r="W110" i="5" s="1"/>
  <c r="W106" i="7" s="1"/>
  <c r="Y112" i="1" s="1"/>
  <c r="Q36" i="29"/>
  <c r="R109" i="5" s="1"/>
  <c r="R105" i="7" s="1"/>
  <c r="T106" i="1" s="1"/>
  <c r="AT29" i="29"/>
  <c r="AU24" i="5" s="1"/>
  <c r="AU20" i="7" s="1"/>
  <c r="AW10" i="1" s="1"/>
  <c r="AR21" i="29"/>
  <c r="AS21" i="5" s="1"/>
  <c r="AS17" i="7" s="1"/>
  <c r="AU14" i="1" s="1"/>
  <c r="T15" i="29"/>
  <c r="U16" i="5" s="1"/>
  <c r="U12" i="7" s="1"/>
  <c r="W40" i="1" s="1"/>
  <c r="AX8" i="29"/>
  <c r="AY106" i="5" s="1"/>
  <c r="AY102" i="7" s="1"/>
  <c r="BA116" i="1" s="1"/>
  <c r="AH40" i="29"/>
  <c r="AI29" i="5" s="1"/>
  <c r="AI25" i="7" s="1"/>
  <c r="AK50" i="1" s="1"/>
  <c r="AU14" i="29"/>
  <c r="AV15" i="5" s="1"/>
  <c r="AV11" i="7" s="1"/>
  <c r="AX38" i="1" s="1"/>
  <c r="G24" i="29"/>
  <c r="H69" i="5" s="1"/>
  <c r="H65" i="7" s="1"/>
  <c r="J84" i="1" s="1"/>
  <c r="Z71" i="29"/>
  <c r="AA56" i="5" s="1"/>
  <c r="AA52" i="7" s="1"/>
  <c r="AC92" i="1" s="1"/>
  <c r="AY26" i="29"/>
  <c r="AZ47" i="5" s="1"/>
  <c r="AZ43" i="7" s="1"/>
  <c r="BB11" i="1" s="1"/>
  <c r="AG56" i="29"/>
  <c r="AH111" i="5" s="1"/>
  <c r="AH107" i="7" s="1"/>
  <c r="AJ120" i="1" s="1"/>
  <c r="R23" i="29"/>
  <c r="S40" i="5" s="1"/>
  <c r="S36" i="7" s="1"/>
  <c r="U21" i="1" s="1"/>
  <c r="V99" i="1"/>
  <c r="AA51" i="5"/>
  <c r="AA47" i="7" s="1"/>
  <c r="AC43" i="1" s="1"/>
  <c r="M51" i="5"/>
  <c r="M47" i="7" s="1"/>
  <c r="O43" i="1" s="1"/>
  <c r="F51" i="5"/>
  <c r="F47" i="7" s="1"/>
  <c r="H43" i="1" s="1"/>
  <c r="Z81" i="5"/>
  <c r="Z77" i="7" s="1"/>
  <c r="AB55" i="1" s="1"/>
  <c r="Z11" i="5"/>
  <c r="Z7" i="7" s="1"/>
  <c r="AB19" i="1" s="1"/>
  <c r="X3" i="7"/>
  <c r="Z25" i="1" s="1"/>
  <c r="E11" i="5"/>
  <c r="E7" i="7" s="1"/>
  <c r="G19" i="1" s="1"/>
  <c r="E81" i="5"/>
  <c r="E77" i="7" s="1"/>
  <c r="G55" i="1" s="1"/>
  <c r="B12" i="20"/>
  <c r="BD12" i="20" s="1"/>
  <c r="BB12" i="4"/>
  <c r="T110" i="29"/>
  <c r="U97" i="5" s="1"/>
  <c r="U93" i="7" s="1"/>
  <c r="W75" i="1" s="1"/>
  <c r="V111" i="29"/>
  <c r="W100" i="5" s="1"/>
  <c r="W96" i="7" s="1"/>
  <c r="Y37" i="1" s="1"/>
  <c r="T107" i="29"/>
  <c r="U64" i="5" s="1"/>
  <c r="U60" i="7" s="1"/>
  <c r="W90" i="1" s="1"/>
  <c r="AC102" i="29"/>
  <c r="AD119" i="5" s="1"/>
  <c r="AD115" i="7" s="1"/>
  <c r="AF108" i="1" s="1"/>
  <c r="AK94" i="29"/>
  <c r="AL66" i="5" s="1"/>
  <c r="AL62" i="7" s="1"/>
  <c r="AN81" i="1" s="1"/>
  <c r="AB83" i="29"/>
  <c r="AC96" i="5" s="1"/>
  <c r="AC92" i="7" s="1"/>
  <c r="AE17" i="1" s="1"/>
  <c r="AC111" i="29"/>
  <c r="AD100" i="5" s="1"/>
  <c r="AD96" i="7" s="1"/>
  <c r="AF37" i="1" s="1"/>
  <c r="AB106" i="29"/>
  <c r="AC95" i="5" s="1"/>
  <c r="AC91" i="7" s="1"/>
  <c r="AE39" i="1" s="1"/>
  <c r="AS77" i="29"/>
  <c r="AT120" i="5" s="1"/>
  <c r="AT116" i="7" s="1"/>
  <c r="AV113" i="1" s="1"/>
  <c r="AC107" i="29"/>
  <c r="AD64" i="5" s="1"/>
  <c r="AD60" i="7" s="1"/>
  <c r="AF90" i="1" s="1"/>
  <c r="AS75" i="29"/>
  <c r="AT13" i="5" s="1"/>
  <c r="AT9" i="7" s="1"/>
  <c r="AV89" i="1" s="1"/>
  <c r="V70" i="29"/>
  <c r="W94" i="5" s="1"/>
  <c r="W90" i="7" s="1"/>
  <c r="Y56" i="1" s="1"/>
  <c r="T64" i="29"/>
  <c r="U102" i="5" s="1"/>
  <c r="U98" i="7" s="1"/>
  <c r="W80" i="1" s="1"/>
  <c r="AC59" i="29"/>
  <c r="AD121" i="5" s="1"/>
  <c r="AD117" i="7" s="1"/>
  <c r="AF114" i="1" s="1"/>
  <c r="AK51" i="29"/>
  <c r="AL49" i="5" s="1"/>
  <c r="AL45" i="7" s="1"/>
  <c r="AN15" i="1" s="1"/>
  <c r="AB40" i="29"/>
  <c r="AC29" i="5" s="1"/>
  <c r="AC25" i="7" s="1"/>
  <c r="AE50" i="1" s="1"/>
  <c r="AS11" i="29"/>
  <c r="AT10" i="5" s="1"/>
  <c r="AT6" i="7" s="1"/>
  <c r="AV91" i="1" s="1"/>
  <c r="V6" i="29"/>
  <c r="W65" i="5" s="1"/>
  <c r="W61" i="7" s="1"/>
  <c r="Y79" i="1" s="1"/>
  <c r="AP2" i="29"/>
  <c r="J2" i="29"/>
  <c r="T111" i="29"/>
  <c r="U100" i="5" s="1"/>
  <c r="U96" i="7" s="1"/>
  <c r="W37" i="1" s="1"/>
  <c r="AB105" i="29"/>
  <c r="AC92" i="5" s="1"/>
  <c r="AC88" i="7" s="1"/>
  <c r="AE6" i="1" s="1"/>
  <c r="AK100" i="29"/>
  <c r="AL88" i="5" s="1"/>
  <c r="AL84" i="7" s="1"/>
  <c r="AN82" i="1" s="1"/>
  <c r="V87" i="29"/>
  <c r="W72" i="5" s="1"/>
  <c r="W68" i="7" s="1"/>
  <c r="Y76" i="1" s="1"/>
  <c r="BB68" i="5"/>
  <c r="BB64" i="7" s="1"/>
  <c r="BD23" i="1" s="1"/>
  <c r="AP78" i="29"/>
  <c r="AQ60" i="5" s="1"/>
  <c r="AQ56" i="7" s="1"/>
  <c r="AS88" i="1" s="1"/>
  <c r="AS74" i="29"/>
  <c r="AT114" i="5" s="1"/>
  <c r="AT110" i="7" s="1"/>
  <c r="AV119" i="1" s="1"/>
  <c r="V69" i="29"/>
  <c r="W55" i="5" s="1"/>
  <c r="W51" i="7" s="1"/>
  <c r="Y34" i="1" s="1"/>
  <c r="AP65" i="29"/>
  <c r="AQ73" i="5" s="1"/>
  <c r="AQ69" i="7" s="1"/>
  <c r="AS51" i="1" s="1"/>
  <c r="T63" i="29"/>
  <c r="U115" i="5" s="1"/>
  <c r="U111" i="7" s="1"/>
  <c r="W117" i="1" s="1"/>
  <c r="AC58" i="29"/>
  <c r="AD42" i="5" s="1"/>
  <c r="AD38" i="7" s="1"/>
  <c r="AF70" i="1" s="1"/>
  <c r="AK50" i="29"/>
  <c r="AL71" i="5" s="1"/>
  <c r="AL67" i="7" s="1"/>
  <c r="AN46" i="1" s="1"/>
  <c r="Z49" i="29"/>
  <c r="AA62" i="5" s="1"/>
  <c r="AA58" i="7" s="1"/>
  <c r="AC85" i="1" s="1"/>
  <c r="AB100" i="29"/>
  <c r="AC88" i="5" s="1"/>
  <c r="AC84" i="7" s="1"/>
  <c r="AE82" i="1" s="1"/>
  <c r="AK95" i="29"/>
  <c r="AL80" i="5" s="1"/>
  <c r="AL76" i="7" s="1"/>
  <c r="AN93" i="1" s="1"/>
  <c r="V82" i="29"/>
  <c r="W44" i="5" s="1"/>
  <c r="W40" i="7" s="1"/>
  <c r="Y53" i="1" s="1"/>
  <c r="AC73" i="29"/>
  <c r="AD57" i="5" s="1"/>
  <c r="AD53" i="7" s="1"/>
  <c r="AF52" i="1" s="1"/>
  <c r="AK65" i="29"/>
  <c r="AL73" i="5" s="1"/>
  <c r="AL69" i="7" s="1"/>
  <c r="AN51" i="1" s="1"/>
  <c r="Z64" i="29"/>
  <c r="AA102" i="5" s="1"/>
  <c r="AA98" i="7" s="1"/>
  <c r="AC80" i="1" s="1"/>
  <c r="AB54" i="29"/>
  <c r="AC38" i="5" s="1"/>
  <c r="AC34" i="7" s="1"/>
  <c r="AE64" i="1" s="1"/>
  <c r="Z103" i="29"/>
  <c r="AA86" i="5" s="1"/>
  <c r="AA82" i="7" s="1"/>
  <c r="AC29" i="1" s="1"/>
  <c r="AS76" i="29"/>
  <c r="AT116" i="5" s="1"/>
  <c r="AT112" i="7" s="1"/>
  <c r="AV118" i="1" s="1"/>
  <c r="J103" i="29"/>
  <c r="K86" i="5" s="1"/>
  <c r="K82" i="7" s="1"/>
  <c r="M29" i="1" s="1"/>
  <c r="AB93" i="29"/>
  <c r="AC53" i="5" s="1"/>
  <c r="AC49" i="7" s="1"/>
  <c r="AE12" i="1" s="1"/>
  <c r="Z75" i="29"/>
  <c r="AA13" i="5" s="1"/>
  <c r="AA9" i="7" s="1"/>
  <c r="AC89" i="1" s="1"/>
  <c r="J48" i="29"/>
  <c r="K108" i="5" s="1"/>
  <c r="K104" i="7" s="1"/>
  <c r="M105" i="1" s="1"/>
  <c r="AS29" i="29"/>
  <c r="AT24" i="5" s="1"/>
  <c r="AT20" i="7" s="1"/>
  <c r="AV10" i="1" s="1"/>
  <c r="T17" i="29"/>
  <c r="U17" i="5" s="1"/>
  <c r="U13" i="7" s="1"/>
  <c r="W42" i="1" s="1"/>
  <c r="AC12" i="29"/>
  <c r="Z4" i="29"/>
  <c r="AA59" i="5" s="1"/>
  <c r="AA55" i="7" s="1"/>
  <c r="AC7" i="1" s="1"/>
  <c r="D57" i="29"/>
  <c r="E41" i="5" s="1"/>
  <c r="E37" i="7" s="1"/>
  <c r="G35" i="1" s="1"/>
  <c r="AU42" i="29"/>
  <c r="AV30" i="5" s="1"/>
  <c r="AV26" i="7" s="1"/>
  <c r="AX3" i="1" s="1"/>
  <c r="AP40" i="29"/>
  <c r="AQ29" i="5" s="1"/>
  <c r="AQ25" i="7" s="1"/>
  <c r="AS50" i="1" s="1"/>
  <c r="J39" i="29"/>
  <c r="K28" i="5" s="1"/>
  <c r="K24" i="7" s="1"/>
  <c r="M87" i="1" s="1"/>
  <c r="AB29" i="29"/>
  <c r="AC24" i="5" s="1"/>
  <c r="AC20" i="7" s="1"/>
  <c r="AE10" i="1" s="1"/>
  <c r="AK24" i="29"/>
  <c r="AL69" i="5" s="1"/>
  <c r="AL65" i="7" s="1"/>
  <c r="AN84" i="1" s="1"/>
  <c r="D23" i="29"/>
  <c r="E40" i="5" s="1"/>
  <c r="E36" i="7" s="1"/>
  <c r="G21" i="1" s="1"/>
  <c r="Y21" i="29"/>
  <c r="Z21" i="5" s="1"/>
  <c r="Z17" i="7" s="1"/>
  <c r="AB14" i="1" s="1"/>
  <c r="L81" i="5"/>
  <c r="L77" i="7" s="1"/>
  <c r="N55" i="1" s="1"/>
  <c r="L11" i="5"/>
  <c r="L7" i="7" s="1"/>
  <c r="N19" i="1" s="1"/>
  <c r="T7" i="29"/>
  <c r="U8" i="5" s="1"/>
  <c r="U4" i="7" s="1"/>
  <c r="W5" i="1" s="1"/>
  <c r="AY2" i="29"/>
  <c r="H2" i="29"/>
  <c r="V48" i="29"/>
  <c r="W108" i="5" s="1"/>
  <c r="W104" i="7" s="1"/>
  <c r="Y105" i="1" s="1"/>
  <c r="V32" i="29"/>
  <c r="W123" i="5" s="1"/>
  <c r="W196" i="7" s="1"/>
  <c r="Y129" i="1" s="1"/>
  <c r="AP28" i="29"/>
  <c r="AQ23" i="5" s="1"/>
  <c r="AQ19" i="7" s="1"/>
  <c r="AS47" i="1" s="1"/>
  <c r="J27" i="29"/>
  <c r="K112" i="5" s="1"/>
  <c r="K108" i="7" s="1"/>
  <c r="M107" i="1" s="1"/>
  <c r="AY23" i="29"/>
  <c r="AZ40" i="5" s="1"/>
  <c r="AZ36" i="7" s="1"/>
  <c r="BB21" i="1" s="1"/>
  <c r="AB17" i="29"/>
  <c r="AC17" i="5" s="1"/>
  <c r="AC13" i="7" s="1"/>
  <c r="AE42" i="1" s="1"/>
  <c r="AK12" i="29"/>
  <c r="D11" i="29"/>
  <c r="E10" i="5" s="1"/>
  <c r="E6" i="7" s="1"/>
  <c r="G91" i="1" s="1"/>
  <c r="Y9" i="29"/>
  <c r="Z9" i="5" s="1"/>
  <c r="Z5" i="7" s="1"/>
  <c r="AB9" i="1" s="1"/>
  <c r="H49" i="29"/>
  <c r="I62" i="5" s="1"/>
  <c r="I58" i="7" s="1"/>
  <c r="K85" i="1" s="1"/>
  <c r="AK33" i="29"/>
  <c r="AL26" i="5" s="1"/>
  <c r="AL22" i="7" s="1"/>
  <c r="AN94" i="1" s="1"/>
  <c r="AP81" i="5"/>
  <c r="AP77" i="7" s="1"/>
  <c r="AR55" i="1" s="1"/>
  <c r="AP11" i="5"/>
  <c r="AP7" i="7" s="1"/>
  <c r="AR19" i="1" s="1"/>
  <c r="H25" i="29"/>
  <c r="I35" i="5" s="1"/>
  <c r="I31" i="7" s="1"/>
  <c r="K45" i="1" s="1"/>
  <c r="AK18" i="29"/>
  <c r="AL48" i="5" s="1"/>
  <c r="AL44" i="7" s="1"/>
  <c r="AN57" i="1" s="1"/>
  <c r="O81" i="5"/>
  <c r="O77" i="7" s="1"/>
  <c r="Q55" i="1" s="1"/>
  <c r="O11" i="5"/>
  <c r="O7" i="7" s="1"/>
  <c r="Q19" i="1" s="1"/>
  <c r="R67" i="29"/>
  <c r="S122" i="5" s="1"/>
  <c r="S118" i="7" s="1"/>
  <c r="U103" i="1" s="1"/>
  <c r="AK32" i="29"/>
  <c r="AL123" i="5" s="1"/>
  <c r="AL196" i="7" s="1"/>
  <c r="AN129" i="1" s="1"/>
  <c r="AY66" i="29"/>
  <c r="AZ27" i="5" s="1"/>
  <c r="AZ23" i="7" s="1"/>
  <c r="BB83" i="1" s="1"/>
  <c r="AB22" i="29"/>
  <c r="AC22" i="5" s="1"/>
  <c r="AC18" i="7" s="1"/>
  <c r="AE61" i="1" s="1"/>
  <c r="R25" i="29"/>
  <c r="S35" i="5" s="1"/>
  <c r="S31" i="7" s="1"/>
  <c r="U45" i="1" s="1"/>
  <c r="AP51" i="29"/>
  <c r="AQ49" i="5" s="1"/>
  <c r="AQ45" i="7" s="1"/>
  <c r="AS15" i="1" s="1"/>
  <c r="B21" i="20"/>
  <c r="BD21" i="20" s="1"/>
  <c r="BB21" i="4"/>
  <c r="I99" i="1"/>
  <c r="S99" i="1"/>
  <c r="V112" i="29"/>
  <c r="W103" i="5" s="1"/>
  <c r="W99" i="7" s="1"/>
  <c r="Y18" i="1" s="1"/>
  <c r="AN113" i="29"/>
  <c r="AO101" i="5" s="1"/>
  <c r="AO97" i="7" s="1"/>
  <c r="AQ60" i="1" s="1"/>
  <c r="AC112" i="29"/>
  <c r="AD103" i="5" s="1"/>
  <c r="AD99" i="7" s="1"/>
  <c r="AF18" i="1" s="1"/>
  <c r="R111" i="29"/>
  <c r="S100" i="5" s="1"/>
  <c r="S96" i="7" s="1"/>
  <c r="U37" i="1" s="1"/>
  <c r="AR109" i="29"/>
  <c r="AS99" i="5" s="1"/>
  <c r="AS95" i="7" s="1"/>
  <c r="AU8" i="1" s="1"/>
  <c r="AV111" i="29"/>
  <c r="AW100" i="5" s="1"/>
  <c r="AW96" i="7" s="1"/>
  <c r="AY37" i="1" s="1"/>
  <c r="AB109" i="29"/>
  <c r="AC99" i="5" s="1"/>
  <c r="AC95" i="7" s="1"/>
  <c r="AE8" i="1" s="1"/>
  <c r="AP105" i="29"/>
  <c r="AQ92" i="5" s="1"/>
  <c r="AQ88" i="7" s="1"/>
  <c r="AS6" i="1" s="1"/>
  <c r="T103" i="29"/>
  <c r="U86" i="5" s="1"/>
  <c r="U82" i="7" s="1"/>
  <c r="W29" i="1" s="1"/>
  <c r="AY100" i="29"/>
  <c r="AZ88" i="5" s="1"/>
  <c r="AZ84" i="7" s="1"/>
  <c r="BB82" i="1" s="1"/>
  <c r="AN99" i="29"/>
  <c r="AO118" i="5" s="1"/>
  <c r="AO114" i="7" s="1"/>
  <c r="AQ122" i="1" s="1"/>
  <c r="AC98" i="29"/>
  <c r="AD85" i="5" s="1"/>
  <c r="AD81" i="7" s="1"/>
  <c r="AF63" i="1" s="1"/>
  <c r="R97" i="29"/>
  <c r="S83" i="5" s="1"/>
  <c r="S79" i="7" s="1"/>
  <c r="U62" i="1" s="1"/>
  <c r="AR95" i="29"/>
  <c r="AS80" i="5" s="1"/>
  <c r="AS76" i="7" s="1"/>
  <c r="AU93" i="1" s="1"/>
  <c r="AG94" i="29"/>
  <c r="AH66" i="5" s="1"/>
  <c r="AH62" i="7" s="1"/>
  <c r="AJ81" i="1" s="1"/>
  <c r="AV91" i="29"/>
  <c r="AW70" i="5" s="1"/>
  <c r="AW66" i="7" s="1"/>
  <c r="AY33" i="1" s="1"/>
  <c r="AK90" i="29"/>
  <c r="AL87" i="5" s="1"/>
  <c r="AL83" i="7" s="1"/>
  <c r="AN27" i="1" s="1"/>
  <c r="Z89" i="29"/>
  <c r="AA75" i="5" s="1"/>
  <c r="AA71" i="7" s="1"/>
  <c r="AC97" i="1" s="1"/>
  <c r="D87" i="29"/>
  <c r="E72" i="5" s="1"/>
  <c r="E68" i="7" s="1"/>
  <c r="G76" i="1" s="1"/>
  <c r="U111" i="29"/>
  <c r="V100" i="5" s="1"/>
  <c r="V96" i="7" s="1"/>
  <c r="X37" i="1" s="1"/>
  <c r="AY107" i="29"/>
  <c r="AZ64" i="5" s="1"/>
  <c r="AZ60" i="7" s="1"/>
  <c r="BB90" i="1" s="1"/>
  <c r="AN106" i="29"/>
  <c r="AO95" i="5" s="1"/>
  <c r="AO91" i="7" s="1"/>
  <c r="AQ39" i="1" s="1"/>
  <c r="AC105" i="29"/>
  <c r="AD92" i="5" s="1"/>
  <c r="AD88" i="7" s="1"/>
  <c r="AF6" i="1" s="1"/>
  <c r="R104" i="29"/>
  <c r="S90" i="5" s="1"/>
  <c r="S86" i="7" s="1"/>
  <c r="U32" i="1" s="1"/>
  <c r="AR102" i="29"/>
  <c r="AS119" i="5" s="1"/>
  <c r="AS115" i="7" s="1"/>
  <c r="AU108" i="1" s="1"/>
  <c r="AG101" i="29"/>
  <c r="AH89" i="5" s="1"/>
  <c r="AH85" i="7" s="1"/>
  <c r="AJ77" i="1" s="1"/>
  <c r="AV98" i="29"/>
  <c r="AW85" i="5" s="1"/>
  <c r="AW81" i="7" s="1"/>
  <c r="AY63" i="1" s="1"/>
  <c r="AK97" i="29"/>
  <c r="AL83" i="5" s="1"/>
  <c r="AL79" i="7" s="1"/>
  <c r="AN62" i="1" s="1"/>
  <c r="Z96" i="29"/>
  <c r="AA82" i="5" s="1"/>
  <c r="AA78" i="7" s="1"/>
  <c r="AC59" i="1" s="1"/>
  <c r="D94" i="29"/>
  <c r="E66" i="5" s="1"/>
  <c r="E62" i="7" s="1"/>
  <c r="G81" i="1" s="1"/>
  <c r="AB86" i="29"/>
  <c r="AC36" i="5" s="1"/>
  <c r="AC32" i="7" s="1"/>
  <c r="AE24" i="1" s="1"/>
  <c r="AF82" i="29"/>
  <c r="AG44" i="5" s="1"/>
  <c r="AG40" i="7" s="1"/>
  <c r="AI53" i="1" s="1"/>
  <c r="U81" i="29"/>
  <c r="V67" i="5" s="1"/>
  <c r="V63" i="7" s="1"/>
  <c r="X95" i="1" s="1"/>
  <c r="J80" i="29"/>
  <c r="K77" i="5" s="1"/>
  <c r="K73" i="7" s="1"/>
  <c r="M65" i="1" s="1"/>
  <c r="U107" i="29"/>
  <c r="V64" i="5" s="1"/>
  <c r="V60" i="7" s="1"/>
  <c r="X90" i="1" s="1"/>
  <c r="H100" i="29"/>
  <c r="I88" i="5" s="1"/>
  <c r="I84" i="7" s="1"/>
  <c r="K82" i="1" s="1"/>
  <c r="AV92" i="29"/>
  <c r="AW79" i="5" s="1"/>
  <c r="AW75" i="7" s="1"/>
  <c r="AY86" i="1" s="1"/>
  <c r="Z90" i="29"/>
  <c r="AA87" i="5" s="1"/>
  <c r="AA83" i="7" s="1"/>
  <c r="AC27" i="1" s="1"/>
  <c r="D88" i="29"/>
  <c r="E74" i="5" s="1"/>
  <c r="E70" i="7" s="1"/>
  <c r="G73" i="1" s="1"/>
  <c r="V78" i="29"/>
  <c r="W60" i="5" s="1"/>
  <c r="W56" i="7" s="1"/>
  <c r="Y88" i="1" s="1"/>
  <c r="Y75" i="29"/>
  <c r="Z13" i="5" s="1"/>
  <c r="Z9" i="7" s="1"/>
  <c r="AB89" i="1" s="1"/>
  <c r="AS71" i="29"/>
  <c r="AT56" i="5" s="1"/>
  <c r="AT52" i="7" s="1"/>
  <c r="AV92" i="1" s="1"/>
  <c r="V66" i="29"/>
  <c r="W27" i="5" s="1"/>
  <c r="W23" i="7" s="1"/>
  <c r="Y83" i="1" s="1"/>
  <c r="AP62" i="29"/>
  <c r="AQ50" i="5" s="1"/>
  <c r="AQ46" i="7" s="1"/>
  <c r="AS78" i="1" s="1"/>
  <c r="T60" i="29"/>
  <c r="U43" i="5" s="1"/>
  <c r="U39" i="7" s="1"/>
  <c r="W48" i="1" s="1"/>
  <c r="AY57" i="29"/>
  <c r="AZ41" i="5" s="1"/>
  <c r="AZ37" i="7" s="1"/>
  <c r="BB35" i="1" s="1"/>
  <c r="AN56" i="29"/>
  <c r="AO111" i="5" s="1"/>
  <c r="AO107" i="7" s="1"/>
  <c r="AQ120" i="1" s="1"/>
  <c r="AC55" i="29"/>
  <c r="R54" i="29"/>
  <c r="S38" i="5" s="1"/>
  <c r="S34" i="7" s="1"/>
  <c r="U64" i="1" s="1"/>
  <c r="AR52" i="29"/>
  <c r="AS113" i="5" s="1"/>
  <c r="AS109" i="7" s="1"/>
  <c r="AU111" i="1" s="1"/>
  <c r="AG51" i="29"/>
  <c r="AH49" i="5" s="1"/>
  <c r="AH45" i="7" s="1"/>
  <c r="AJ15" i="1" s="1"/>
  <c r="AV48" i="29"/>
  <c r="AW108" i="5" s="1"/>
  <c r="AW104" i="7" s="1"/>
  <c r="AY105" i="1" s="1"/>
  <c r="AK47" i="29"/>
  <c r="AL34" i="5" s="1"/>
  <c r="AL30" i="7" s="1"/>
  <c r="AN16" i="1" s="1"/>
  <c r="Z46" i="29"/>
  <c r="D44" i="29"/>
  <c r="E31" i="5" s="1"/>
  <c r="E27" i="7" s="1"/>
  <c r="G69" i="1" s="1"/>
  <c r="AB36" i="29"/>
  <c r="AC109" i="5" s="1"/>
  <c r="AC105" i="7" s="1"/>
  <c r="AE106" i="1" s="1"/>
  <c r="AF32" i="29"/>
  <c r="AG123" i="5" s="1"/>
  <c r="AG196" i="7" s="1"/>
  <c r="AI129" i="1" s="1"/>
  <c r="U31" i="29"/>
  <c r="V78" i="5" s="1"/>
  <c r="V74" i="7" s="1"/>
  <c r="X71" i="1" s="1"/>
  <c r="J30" i="29"/>
  <c r="K91" i="5" s="1"/>
  <c r="K87" i="7" s="1"/>
  <c r="M49" i="1" s="1"/>
  <c r="H24" i="29"/>
  <c r="I69" i="5" s="1"/>
  <c r="I65" i="7" s="1"/>
  <c r="K84" i="1" s="1"/>
  <c r="AX22" i="29"/>
  <c r="AY22" i="5" s="1"/>
  <c r="AY18" i="7" s="1"/>
  <c r="BA61" i="1" s="1"/>
  <c r="L20" i="29"/>
  <c r="M20" i="5" s="1"/>
  <c r="M16" i="7" s="1"/>
  <c r="O58" i="1" s="1"/>
  <c r="E15" i="29"/>
  <c r="F16" i="5" s="1"/>
  <c r="F12" i="7" s="1"/>
  <c r="H40" i="1" s="1"/>
  <c r="AU13" i="29"/>
  <c r="AV12" i="5" s="1"/>
  <c r="AV8" i="7" s="1"/>
  <c r="AX4" i="1" s="1"/>
  <c r="AK81" i="5"/>
  <c r="AK77" i="7" s="1"/>
  <c r="AM55" i="1" s="1"/>
  <c r="AK11" i="5"/>
  <c r="AK7" i="7" s="1"/>
  <c r="AM19" i="1" s="1"/>
  <c r="Y11" i="29"/>
  <c r="Z10" i="5" s="1"/>
  <c r="Z6" i="7" s="1"/>
  <c r="AB91" i="1" s="1"/>
  <c r="AS7" i="29"/>
  <c r="AT8" i="5" s="1"/>
  <c r="AT4" i="7" s="1"/>
  <c r="AV5" i="1" s="1"/>
  <c r="J107" i="29"/>
  <c r="K64" i="5" s="1"/>
  <c r="K60" i="7" s="1"/>
  <c r="M90" i="1" s="1"/>
  <c r="AX99" i="29"/>
  <c r="AY118" i="5" s="1"/>
  <c r="AY114" i="7" s="1"/>
  <c r="BA122" i="1" s="1"/>
  <c r="AB97" i="29"/>
  <c r="AC83" i="5" s="1"/>
  <c r="AC79" i="7" s="1"/>
  <c r="AE62" i="1" s="1"/>
  <c r="F95" i="29"/>
  <c r="G80" i="5" s="1"/>
  <c r="G76" i="7" s="1"/>
  <c r="I93" i="1" s="1"/>
  <c r="AK92" i="29"/>
  <c r="AL79" i="5" s="1"/>
  <c r="AL75" i="7" s="1"/>
  <c r="AN86" i="1" s="1"/>
  <c r="AK78" i="29"/>
  <c r="AL60" i="5" s="1"/>
  <c r="AL56" i="7" s="1"/>
  <c r="AN88" i="1" s="1"/>
  <c r="J77" i="29"/>
  <c r="K120" i="5" s="1"/>
  <c r="K116" i="7" s="1"/>
  <c r="M113" i="1" s="1"/>
  <c r="H71" i="29"/>
  <c r="I56" i="5" s="1"/>
  <c r="I52" i="7" s="1"/>
  <c r="K92" i="1" s="1"/>
  <c r="AX69" i="29"/>
  <c r="AY55" i="5" s="1"/>
  <c r="AY51" i="7" s="1"/>
  <c r="BA34" i="1" s="1"/>
  <c r="L67" i="29"/>
  <c r="M122" i="5" s="1"/>
  <c r="M118" i="7" s="1"/>
  <c r="O103" i="1" s="1"/>
  <c r="AL65" i="29"/>
  <c r="AM73" i="5" s="1"/>
  <c r="AM69" i="7" s="1"/>
  <c r="AO51" i="1" s="1"/>
  <c r="E62" i="29"/>
  <c r="F50" i="5" s="1"/>
  <c r="F46" i="7" s="1"/>
  <c r="H78" i="1" s="1"/>
  <c r="AU60" i="29"/>
  <c r="AV43" i="5" s="1"/>
  <c r="AV39" i="7" s="1"/>
  <c r="AX48" i="1" s="1"/>
  <c r="Y58" i="29"/>
  <c r="Z42" i="5" s="1"/>
  <c r="Z38" i="7" s="1"/>
  <c r="AB70" i="1" s="1"/>
  <c r="AS54" i="29"/>
  <c r="AT38" i="5" s="1"/>
  <c r="AT34" i="7" s="1"/>
  <c r="AV64" i="1" s="1"/>
  <c r="V49" i="29"/>
  <c r="W62" i="5" s="1"/>
  <c r="W58" i="7" s="1"/>
  <c r="Y85" i="1" s="1"/>
  <c r="BB33" i="5"/>
  <c r="BB29" i="7" s="1"/>
  <c r="BD13" i="1" s="1"/>
  <c r="BD200" i="1" s="1"/>
  <c r="AP45" i="29"/>
  <c r="AQ32" i="5" s="1"/>
  <c r="AQ28" i="7" s="1"/>
  <c r="AS20" i="1" s="1"/>
  <c r="T43" i="29"/>
  <c r="U110" i="5" s="1"/>
  <c r="U106" i="7" s="1"/>
  <c r="W112" i="1" s="1"/>
  <c r="L108" i="29"/>
  <c r="M61" i="5" s="1"/>
  <c r="M57" i="7" s="1"/>
  <c r="O54" i="1" s="1"/>
  <c r="AP102" i="29"/>
  <c r="AQ119" i="5" s="1"/>
  <c r="AQ115" i="7" s="1"/>
  <c r="AS108" i="1" s="1"/>
  <c r="T100" i="29"/>
  <c r="U88" i="5" s="1"/>
  <c r="U84" i="7" s="1"/>
  <c r="W82" i="1" s="1"/>
  <c r="AY97" i="29"/>
  <c r="AZ83" i="5" s="1"/>
  <c r="AZ79" i="7" s="1"/>
  <c r="BB62" i="1" s="1"/>
  <c r="AC95" i="29"/>
  <c r="AD80" i="5" s="1"/>
  <c r="AD76" i="7" s="1"/>
  <c r="AF93" i="1" s="1"/>
  <c r="AL90" i="29"/>
  <c r="AM87" i="5" s="1"/>
  <c r="AM83" i="7" s="1"/>
  <c r="AO27" i="1" s="1"/>
  <c r="AU85" i="29"/>
  <c r="Y83" i="29"/>
  <c r="Z96" i="5" s="1"/>
  <c r="Z92" i="7" s="1"/>
  <c r="AB17" i="1" s="1"/>
  <c r="T79" i="29"/>
  <c r="U98" i="5" s="1"/>
  <c r="U94" i="7" s="1"/>
  <c r="W66" i="1" s="1"/>
  <c r="AN77" i="29"/>
  <c r="AO120" i="5" s="1"/>
  <c r="AO116" i="7" s="1"/>
  <c r="AQ113" i="1" s="1"/>
  <c r="Z76" i="29"/>
  <c r="AA116" i="5" s="1"/>
  <c r="AA112" i="7" s="1"/>
  <c r="AC118" i="1" s="1"/>
  <c r="D74" i="29"/>
  <c r="E114" i="5" s="1"/>
  <c r="E110" i="7" s="1"/>
  <c r="G119" i="1" s="1"/>
  <c r="AB66" i="29"/>
  <c r="AC27" i="5" s="1"/>
  <c r="AC23" i="7" s="1"/>
  <c r="AE83" i="1" s="1"/>
  <c r="AF62" i="29"/>
  <c r="AG50" i="5" s="1"/>
  <c r="AG46" i="7" s="1"/>
  <c r="AI78" i="1" s="1"/>
  <c r="U61" i="29"/>
  <c r="V45" i="5" s="1"/>
  <c r="V41" i="7" s="1"/>
  <c r="X68" i="1" s="1"/>
  <c r="J60" i="29"/>
  <c r="K43" i="5" s="1"/>
  <c r="K39" i="7" s="1"/>
  <c r="M48" i="1" s="1"/>
  <c r="H54" i="29"/>
  <c r="I38" i="5" s="1"/>
  <c r="I34" i="7" s="1"/>
  <c r="K64" i="1" s="1"/>
  <c r="AX52" i="29"/>
  <c r="AY113" i="5" s="1"/>
  <c r="AY109" i="7" s="1"/>
  <c r="BA111" i="1" s="1"/>
  <c r="L50" i="29"/>
  <c r="M71" i="5" s="1"/>
  <c r="M67" i="7" s="1"/>
  <c r="O46" i="1" s="1"/>
  <c r="Y100" i="29"/>
  <c r="Z88" i="5" s="1"/>
  <c r="Z84" i="7" s="1"/>
  <c r="AB82" i="1" s="1"/>
  <c r="H81" i="29"/>
  <c r="I67" i="5" s="1"/>
  <c r="I63" i="7" s="1"/>
  <c r="K95" i="1" s="1"/>
  <c r="R75" i="29"/>
  <c r="S13" i="5" s="1"/>
  <c r="S9" i="7" s="1"/>
  <c r="U89" i="1" s="1"/>
  <c r="AS60" i="29"/>
  <c r="AT43" i="5" s="1"/>
  <c r="AT39" i="7" s="1"/>
  <c r="AV48" i="1" s="1"/>
  <c r="R95" i="29"/>
  <c r="S80" i="5" s="1"/>
  <c r="S76" i="7" s="1"/>
  <c r="U93" i="1" s="1"/>
  <c r="AX67" i="29"/>
  <c r="AY122" i="5" s="1"/>
  <c r="AY118" i="7" s="1"/>
  <c r="BA103" i="1" s="1"/>
  <c r="AG100" i="29"/>
  <c r="AH88" i="5" s="1"/>
  <c r="AH84" i="7" s="1"/>
  <c r="AJ82" i="1" s="1"/>
  <c r="AY90" i="29"/>
  <c r="AZ87" i="5" s="1"/>
  <c r="AZ83" i="7" s="1"/>
  <c r="BB27" i="1" s="1"/>
  <c r="V75" i="29"/>
  <c r="W13" i="5" s="1"/>
  <c r="W9" i="7" s="1"/>
  <c r="Y89" i="1" s="1"/>
  <c r="T77" i="29"/>
  <c r="U120" i="5" s="1"/>
  <c r="U116" i="7" s="1"/>
  <c r="W113" i="1" s="1"/>
  <c r="U60" i="29"/>
  <c r="V43" i="5" s="1"/>
  <c r="V39" i="7" s="1"/>
  <c r="X48" i="1" s="1"/>
  <c r="R55" i="29"/>
  <c r="AR46" i="29"/>
  <c r="AS33" i="5" s="1"/>
  <c r="AS29" i="7" s="1"/>
  <c r="AU13" i="1" s="1"/>
  <c r="V41" i="29"/>
  <c r="W84" i="5" s="1"/>
  <c r="W80" i="7" s="1"/>
  <c r="Y72" i="1" s="1"/>
  <c r="V39" i="29"/>
  <c r="W28" i="5" s="1"/>
  <c r="W24" i="7" s="1"/>
  <c r="Y87" i="1" s="1"/>
  <c r="AP37" i="29"/>
  <c r="AQ76" i="5" s="1"/>
  <c r="AQ72" i="7" s="1"/>
  <c r="AS30" i="1" s="1"/>
  <c r="J36" i="29"/>
  <c r="K109" i="5" s="1"/>
  <c r="K105" i="7" s="1"/>
  <c r="M106" i="1" s="1"/>
  <c r="AE34" i="29"/>
  <c r="AF25" i="5" s="1"/>
  <c r="AF21" i="7" s="1"/>
  <c r="AH74" i="1" s="1"/>
  <c r="AY32" i="29"/>
  <c r="AZ123" i="5" s="1"/>
  <c r="AZ196" i="7" s="1"/>
  <c r="BB129" i="1" s="1"/>
  <c r="AN29" i="29"/>
  <c r="AO24" i="5" s="1"/>
  <c r="AO20" i="7" s="1"/>
  <c r="AQ10" i="1" s="1"/>
  <c r="AB26" i="29"/>
  <c r="AC47" i="5" s="1"/>
  <c r="AC43" i="7" s="1"/>
  <c r="AE11" i="1" s="1"/>
  <c r="AK21" i="29"/>
  <c r="AL21" i="5" s="1"/>
  <c r="AL17" i="7" s="1"/>
  <c r="AN14" i="1" s="1"/>
  <c r="E20" i="29"/>
  <c r="F20" i="5" s="1"/>
  <c r="F16" i="7" s="1"/>
  <c r="H58" i="1" s="1"/>
  <c r="Y18" i="29"/>
  <c r="Z48" i="5" s="1"/>
  <c r="Z44" i="7" s="1"/>
  <c r="AB57" i="1" s="1"/>
  <c r="AG9" i="29"/>
  <c r="AH9" i="5" s="1"/>
  <c r="AH5" i="7" s="1"/>
  <c r="AJ9" i="1" s="1"/>
  <c r="AF7" i="29"/>
  <c r="AG8" i="5" s="1"/>
  <c r="AG4" i="7" s="1"/>
  <c r="AI5" i="1" s="1"/>
  <c r="U4" i="29"/>
  <c r="V59" i="5" s="1"/>
  <c r="V55" i="7" s="1"/>
  <c r="X7" i="1" s="1"/>
  <c r="AO2" i="29"/>
  <c r="AP71" i="29"/>
  <c r="AQ56" i="5" s="1"/>
  <c r="AQ52" i="7" s="1"/>
  <c r="AS92" i="1" s="1"/>
  <c r="AX63" i="29"/>
  <c r="AY115" i="5" s="1"/>
  <c r="AY111" i="7" s="1"/>
  <c r="BA117" i="1" s="1"/>
  <c r="H53" i="29"/>
  <c r="I39" i="5" s="1"/>
  <c r="I35" i="7" s="1"/>
  <c r="K22" i="1" s="1"/>
  <c r="AO48" i="29"/>
  <c r="AP108" i="5" s="1"/>
  <c r="AP104" i="7" s="1"/>
  <c r="AR105" i="1" s="1"/>
  <c r="T33" i="5"/>
  <c r="T29" i="7" s="1"/>
  <c r="V13" i="1" s="1"/>
  <c r="AX43" i="29"/>
  <c r="AY110" i="5" s="1"/>
  <c r="AY106" i="7" s="1"/>
  <c r="BA112" i="1" s="1"/>
  <c r="AB41" i="29"/>
  <c r="AC84" i="5" s="1"/>
  <c r="AC80" i="7" s="1"/>
  <c r="AE72" i="1" s="1"/>
  <c r="AU39" i="29"/>
  <c r="AV28" i="5" s="1"/>
  <c r="AV24" i="7" s="1"/>
  <c r="AX87" i="1" s="1"/>
  <c r="V29" i="29"/>
  <c r="W24" i="5" s="1"/>
  <c r="W20" i="7" s="1"/>
  <c r="Y10" i="1" s="1"/>
  <c r="V27" i="29"/>
  <c r="W112" i="5" s="1"/>
  <c r="W108" i="7" s="1"/>
  <c r="Y107" i="1" s="1"/>
  <c r="AP25" i="29"/>
  <c r="AQ35" i="5" s="1"/>
  <c r="AQ31" i="7" s="1"/>
  <c r="AS45" i="1" s="1"/>
  <c r="J24" i="29"/>
  <c r="K69" i="5" s="1"/>
  <c r="K65" i="7" s="1"/>
  <c r="M84" i="1" s="1"/>
  <c r="AE22" i="29"/>
  <c r="AF22" i="5" s="1"/>
  <c r="AF18" i="7" s="1"/>
  <c r="AH61" i="1" s="1"/>
  <c r="AY20" i="29"/>
  <c r="AZ20" i="5" s="1"/>
  <c r="AZ16" i="7" s="1"/>
  <c r="BB58" i="1" s="1"/>
  <c r="AN17" i="29"/>
  <c r="AO17" i="5" s="1"/>
  <c r="AO13" i="7" s="1"/>
  <c r="AQ42" i="1" s="1"/>
  <c r="AB14" i="29"/>
  <c r="AC15" i="5" s="1"/>
  <c r="AC11" i="7" s="1"/>
  <c r="AE38" i="1" s="1"/>
  <c r="AX81" i="5"/>
  <c r="AX77" i="7" s="1"/>
  <c r="AZ55" i="1" s="1"/>
  <c r="AX11" i="5"/>
  <c r="AX7" i="7" s="1"/>
  <c r="AZ19" i="1" s="1"/>
  <c r="AK9" i="29"/>
  <c r="AL9" i="5" s="1"/>
  <c r="AL5" i="7" s="1"/>
  <c r="AN9" i="1" s="1"/>
  <c r="E8" i="29"/>
  <c r="F106" i="5" s="1"/>
  <c r="F102" i="7" s="1"/>
  <c r="H116" i="1" s="1"/>
  <c r="Y6" i="29"/>
  <c r="Z65" i="5" s="1"/>
  <c r="Z61" i="7" s="1"/>
  <c r="AB79" i="1" s="1"/>
  <c r="X2" i="29"/>
  <c r="M72" i="29"/>
  <c r="N117" i="5" s="1"/>
  <c r="N113" i="7" s="1"/>
  <c r="P110" i="1" s="1"/>
  <c r="M64" i="29"/>
  <c r="N102" i="5" s="1"/>
  <c r="N98" i="7" s="1"/>
  <c r="P80" i="1" s="1"/>
  <c r="T53" i="29"/>
  <c r="U39" i="5" s="1"/>
  <c r="U35" i="7" s="1"/>
  <c r="W22" i="1" s="1"/>
  <c r="X46" i="29"/>
  <c r="Y33" i="5" s="1"/>
  <c r="Y29" i="7" s="1"/>
  <c r="AA13" i="1" s="1"/>
  <c r="AX37" i="29"/>
  <c r="AY76" i="5" s="1"/>
  <c r="AY72" i="7" s="1"/>
  <c r="BA30" i="1" s="1"/>
  <c r="R36" i="29"/>
  <c r="S109" i="5" s="1"/>
  <c r="S105" i="7" s="1"/>
  <c r="U106" i="1" s="1"/>
  <c r="F33" i="29"/>
  <c r="G26" i="5" s="1"/>
  <c r="G22" i="7" s="1"/>
  <c r="I94" i="1" s="1"/>
  <c r="AV29" i="29"/>
  <c r="AW24" i="5" s="1"/>
  <c r="AW20" i="7" s="1"/>
  <c r="AY10" i="1" s="1"/>
  <c r="D25" i="29"/>
  <c r="E35" i="5" s="1"/>
  <c r="E31" i="7" s="1"/>
  <c r="G45" i="1" s="1"/>
  <c r="X23" i="29"/>
  <c r="Y40" i="5" s="1"/>
  <c r="Y36" i="7" s="1"/>
  <c r="AA21" i="1" s="1"/>
  <c r="AS21" i="29"/>
  <c r="AT21" i="5" s="1"/>
  <c r="AT17" i="7" s="1"/>
  <c r="AV14" i="1" s="1"/>
  <c r="AR19" i="29"/>
  <c r="AS19" i="5" s="1"/>
  <c r="AS15" i="7" s="1"/>
  <c r="AU67" i="1" s="1"/>
  <c r="AR17" i="29"/>
  <c r="AS17" i="5" s="1"/>
  <c r="AS13" i="7" s="1"/>
  <c r="AU42" i="1" s="1"/>
  <c r="AE12" i="29"/>
  <c r="T9" i="29"/>
  <c r="U9" i="5" s="1"/>
  <c r="U5" i="7" s="1"/>
  <c r="W9" i="1" s="1"/>
  <c r="AN7" i="29"/>
  <c r="AO8" i="5" s="1"/>
  <c r="AO4" i="7" s="1"/>
  <c r="AQ5" i="1" s="1"/>
  <c r="H6" i="29"/>
  <c r="I65" i="5" s="1"/>
  <c r="I61" i="7" s="1"/>
  <c r="K79" i="1" s="1"/>
  <c r="AC4" i="29"/>
  <c r="AD59" i="5" s="1"/>
  <c r="AD55" i="7" s="1"/>
  <c r="AF7" i="1" s="1"/>
  <c r="AX51" i="5"/>
  <c r="AX47" i="7" s="1"/>
  <c r="AZ43" i="1" s="1"/>
  <c r="R63" i="29"/>
  <c r="S115" i="5" s="1"/>
  <c r="S111" i="7" s="1"/>
  <c r="U117" i="1" s="1"/>
  <c r="G46" i="29"/>
  <c r="H33" i="5" s="1"/>
  <c r="H29" i="7" s="1"/>
  <c r="J13" i="1" s="1"/>
  <c r="G38" i="29"/>
  <c r="H63" i="5" s="1"/>
  <c r="H59" i="7" s="1"/>
  <c r="J28" i="1" s="1"/>
  <c r="M25" i="29"/>
  <c r="N35" i="5" s="1"/>
  <c r="N31" i="7" s="1"/>
  <c r="P45" i="1" s="1"/>
  <c r="J17" i="29"/>
  <c r="K17" i="5" s="1"/>
  <c r="K13" i="7" s="1"/>
  <c r="M42" i="1" s="1"/>
  <c r="AN10" i="29"/>
  <c r="AO14" i="5" s="1"/>
  <c r="AO10" i="7" s="1"/>
  <c r="AQ26" i="1" s="1"/>
  <c r="Q4" i="29"/>
  <c r="R59" i="5" s="1"/>
  <c r="R55" i="7" s="1"/>
  <c r="T7" i="1" s="1"/>
  <c r="T45" i="29"/>
  <c r="U32" i="5" s="1"/>
  <c r="U28" i="7" s="1"/>
  <c r="W20" i="1" s="1"/>
  <c r="AG37" i="29"/>
  <c r="AH76" i="5" s="1"/>
  <c r="AH72" i="7" s="1"/>
  <c r="AJ30" i="1" s="1"/>
  <c r="G23" i="29"/>
  <c r="H40" i="5" s="1"/>
  <c r="H36" i="7" s="1"/>
  <c r="J21" i="1" s="1"/>
  <c r="AK16" i="29"/>
  <c r="AL107" i="5" s="1"/>
  <c r="AL103" i="7" s="1"/>
  <c r="AN109" i="1" s="1"/>
  <c r="M10" i="29"/>
  <c r="N14" i="5" s="1"/>
  <c r="N10" i="7" s="1"/>
  <c r="P26" i="1" s="1"/>
  <c r="AN65" i="29"/>
  <c r="AO73" i="5" s="1"/>
  <c r="AO69" i="7" s="1"/>
  <c r="AQ51" i="1" s="1"/>
  <c r="AG44" i="29"/>
  <c r="AH31" i="5" s="1"/>
  <c r="AH27" i="7" s="1"/>
  <c r="AJ69" i="1" s="1"/>
  <c r="F37" i="29"/>
  <c r="G76" i="5" s="1"/>
  <c r="G72" i="7" s="1"/>
  <c r="I30" i="1" s="1"/>
  <c r="M24" i="29"/>
  <c r="N69" i="5" s="1"/>
  <c r="N65" i="7" s="1"/>
  <c r="P84" i="1" s="1"/>
  <c r="J16" i="29"/>
  <c r="K107" i="5" s="1"/>
  <c r="K103" i="7" s="1"/>
  <c r="M109" i="1" s="1"/>
  <c r="AN9" i="29"/>
  <c r="AO9" i="5" s="1"/>
  <c r="AO5" i="7" s="1"/>
  <c r="AQ9" i="1" s="1"/>
  <c r="L5" i="29"/>
  <c r="M52" i="5" s="1"/>
  <c r="M48" i="7" s="1"/>
  <c r="O36" i="1" s="1"/>
  <c r="AP33" i="29"/>
  <c r="AQ26" i="5" s="1"/>
  <c r="AQ22" i="7" s="1"/>
  <c r="AS94" i="1" s="1"/>
  <c r="AR57" i="29"/>
  <c r="AS41" i="5" s="1"/>
  <c r="AS37" i="7" s="1"/>
  <c r="AU35" i="1" s="1"/>
  <c r="D69" i="29"/>
  <c r="E55" i="5" s="1"/>
  <c r="E51" i="7" s="1"/>
  <c r="G34" i="1" s="1"/>
  <c r="AC26" i="29"/>
  <c r="AD47" i="5" s="1"/>
  <c r="AD43" i="7" s="1"/>
  <c r="AF11" i="1" s="1"/>
  <c r="B23" i="20"/>
  <c r="BD23" i="20" s="1"/>
  <c r="BB23" i="4"/>
  <c r="B10" i="20"/>
  <c r="BD10" i="20" s="1"/>
  <c r="BB10" i="4"/>
  <c r="AX112" i="29"/>
  <c r="AY103" i="5" s="1"/>
  <c r="AY99" i="7" s="1"/>
  <c r="BA18" i="1" s="1"/>
  <c r="L110" i="29"/>
  <c r="M97" i="5" s="1"/>
  <c r="M93" i="7" s="1"/>
  <c r="O75" i="1" s="1"/>
  <c r="AO112" i="29"/>
  <c r="AP103" i="5" s="1"/>
  <c r="AP99" i="7" s="1"/>
  <c r="AR18" i="1" s="1"/>
  <c r="AY112" i="29"/>
  <c r="AZ103" i="5" s="1"/>
  <c r="AZ99" i="7" s="1"/>
  <c r="BB18" i="1" s="1"/>
  <c r="AC110" i="29"/>
  <c r="AD97" i="5" s="1"/>
  <c r="AD93" i="7" s="1"/>
  <c r="AF75" i="1" s="1"/>
  <c r="L107" i="29"/>
  <c r="M64" i="5" s="1"/>
  <c r="M60" i="7" s="1"/>
  <c r="O90" i="1" s="1"/>
  <c r="AL105" i="29"/>
  <c r="AM92" i="5" s="1"/>
  <c r="AM88" i="7" s="1"/>
  <c r="AO6" i="1" s="1"/>
  <c r="E102" i="29"/>
  <c r="F119" i="5" s="1"/>
  <c r="F115" i="7" s="1"/>
  <c r="H108" i="1" s="1"/>
  <c r="AU100" i="29"/>
  <c r="AV88" i="5" s="1"/>
  <c r="AV84" i="7" s="1"/>
  <c r="AX82" i="1" s="1"/>
  <c r="Y98" i="29"/>
  <c r="Z85" i="5" s="1"/>
  <c r="Z81" i="7" s="1"/>
  <c r="AB63" i="1" s="1"/>
  <c r="C96" i="29"/>
  <c r="D82" i="5" s="1"/>
  <c r="D78" i="7" s="1"/>
  <c r="F59" i="1" s="1"/>
  <c r="AS94" i="29"/>
  <c r="AT66" i="5" s="1"/>
  <c r="AT62" i="7" s="1"/>
  <c r="AV81" i="1" s="1"/>
  <c r="G92" i="29"/>
  <c r="H79" i="5" s="1"/>
  <c r="H75" i="7" s="1"/>
  <c r="J86" i="1" s="1"/>
  <c r="AW90" i="29"/>
  <c r="AX87" i="5" s="1"/>
  <c r="AX83" i="7" s="1"/>
  <c r="AZ27" i="1" s="1"/>
  <c r="V89" i="29"/>
  <c r="W75" i="5" s="1"/>
  <c r="W71" i="7" s="1"/>
  <c r="Y97" i="1" s="1"/>
  <c r="K88" i="29"/>
  <c r="L74" i="5" s="1"/>
  <c r="L70" i="7" s="1"/>
  <c r="N73" i="1" s="1"/>
  <c r="AP85" i="29"/>
  <c r="AQ68" i="5" s="1"/>
  <c r="AQ64" i="7" s="1"/>
  <c r="AS23" i="1" s="1"/>
  <c r="AE84" i="29"/>
  <c r="T83" i="29"/>
  <c r="U96" i="5" s="1"/>
  <c r="U92" i="7" s="1"/>
  <c r="W17" i="1" s="1"/>
  <c r="AY80" i="29"/>
  <c r="AZ77" i="5" s="1"/>
  <c r="AZ73" i="7" s="1"/>
  <c r="BB65" i="1" s="1"/>
  <c r="AS111" i="29"/>
  <c r="AT100" i="5" s="1"/>
  <c r="AT96" i="7" s="1"/>
  <c r="AV37" i="1" s="1"/>
  <c r="F109" i="29"/>
  <c r="G99" i="5" s="1"/>
  <c r="G95" i="7" s="1"/>
  <c r="I8" i="1" s="1"/>
  <c r="AU107" i="29"/>
  <c r="AV64" i="5" s="1"/>
  <c r="AV60" i="7" s="1"/>
  <c r="AX90" i="1" s="1"/>
  <c r="Y105" i="29"/>
  <c r="Z92" i="5" s="1"/>
  <c r="Z88" i="7" s="1"/>
  <c r="AB6" i="1" s="1"/>
  <c r="C103" i="29"/>
  <c r="D86" i="5" s="1"/>
  <c r="D82" i="7" s="1"/>
  <c r="F29" i="1" s="1"/>
  <c r="AS101" i="29"/>
  <c r="AT89" i="5" s="1"/>
  <c r="AT85" i="7" s="1"/>
  <c r="AV77" i="1" s="1"/>
  <c r="G99" i="29"/>
  <c r="H118" i="5" s="1"/>
  <c r="H114" i="7" s="1"/>
  <c r="J122" i="1" s="1"/>
  <c r="AW97" i="29"/>
  <c r="AX83" i="5" s="1"/>
  <c r="AX79" i="7" s="1"/>
  <c r="AZ62" i="1" s="1"/>
  <c r="V96" i="29"/>
  <c r="W82" i="5" s="1"/>
  <c r="W78" i="7" s="1"/>
  <c r="Y59" i="1" s="1"/>
  <c r="K95" i="29"/>
  <c r="L80" i="5" s="1"/>
  <c r="L76" i="7" s="1"/>
  <c r="N93" i="1" s="1"/>
  <c r="AP92" i="29"/>
  <c r="AQ79" i="5" s="1"/>
  <c r="AQ75" i="7" s="1"/>
  <c r="AS86" i="1" s="1"/>
  <c r="AE91" i="29"/>
  <c r="AF70" i="5" s="1"/>
  <c r="AF66" i="7" s="1"/>
  <c r="AH33" i="1" s="1"/>
  <c r="T90" i="29"/>
  <c r="U87" i="5" s="1"/>
  <c r="U83" i="7" s="1"/>
  <c r="W27" i="1" s="1"/>
  <c r="AY87" i="29"/>
  <c r="AZ72" i="5" s="1"/>
  <c r="AZ68" i="7" s="1"/>
  <c r="BB76" i="1" s="1"/>
  <c r="AN86" i="29"/>
  <c r="AO36" i="5" s="1"/>
  <c r="AO32" i="7" s="1"/>
  <c r="AQ24" i="1" s="1"/>
  <c r="AC85" i="29"/>
  <c r="R84" i="29"/>
  <c r="S68" i="5" s="1"/>
  <c r="S64" i="7" s="1"/>
  <c r="U23" i="1" s="1"/>
  <c r="AR82" i="29"/>
  <c r="AS44" i="5" s="1"/>
  <c r="AS40" i="7" s="1"/>
  <c r="AU53" i="1" s="1"/>
  <c r="AG81" i="29"/>
  <c r="AH67" i="5" s="1"/>
  <c r="AH63" i="7" s="1"/>
  <c r="AJ95" i="1" s="1"/>
  <c r="F80" i="29"/>
  <c r="G77" i="5" s="1"/>
  <c r="G73" i="7" s="1"/>
  <c r="I65" i="1" s="1"/>
  <c r="AV78" i="29"/>
  <c r="AW60" i="5" s="1"/>
  <c r="AW56" i="7" s="1"/>
  <c r="AY88" i="1" s="1"/>
  <c r="AK77" i="29"/>
  <c r="AL120" i="5" s="1"/>
  <c r="AL116" i="7" s="1"/>
  <c r="AN113" i="1" s="1"/>
  <c r="AY109" i="29"/>
  <c r="AZ99" i="5" s="1"/>
  <c r="AZ95" i="7" s="1"/>
  <c r="BB8" i="1" s="1"/>
  <c r="M107" i="29"/>
  <c r="N64" i="5" s="1"/>
  <c r="N60" i="7" s="1"/>
  <c r="P90" i="1" s="1"/>
  <c r="L104" i="29"/>
  <c r="M90" i="5" s="1"/>
  <c r="M86" i="7" s="1"/>
  <c r="O32" i="1" s="1"/>
  <c r="K101" i="29"/>
  <c r="L89" i="5" s="1"/>
  <c r="L85" i="7" s="1"/>
  <c r="N77" i="1" s="1"/>
  <c r="AP98" i="29"/>
  <c r="AQ85" i="5" s="1"/>
  <c r="AQ81" i="7" s="1"/>
  <c r="AS63" i="1" s="1"/>
  <c r="T96" i="29"/>
  <c r="U82" i="5" s="1"/>
  <c r="U78" i="7" s="1"/>
  <c r="W59" i="1" s="1"/>
  <c r="AY93" i="29"/>
  <c r="AZ53" i="5" s="1"/>
  <c r="AZ49" i="7" s="1"/>
  <c r="BB12" i="1" s="1"/>
  <c r="AC91" i="29"/>
  <c r="AD70" i="5" s="1"/>
  <c r="AD66" i="7" s="1"/>
  <c r="AF33" i="1" s="1"/>
  <c r="G89" i="29"/>
  <c r="H75" i="5" s="1"/>
  <c r="H71" i="7" s="1"/>
  <c r="J97" i="1" s="1"/>
  <c r="AL86" i="29"/>
  <c r="AM36" i="5" s="1"/>
  <c r="AM32" i="7" s="1"/>
  <c r="AO24" i="1" s="1"/>
  <c r="AU81" i="29"/>
  <c r="AV67" i="5" s="1"/>
  <c r="AV63" i="7" s="1"/>
  <c r="AX95" i="1" s="1"/>
  <c r="AW79" i="29"/>
  <c r="AX98" i="5" s="1"/>
  <c r="AX94" i="7" s="1"/>
  <c r="AZ66" i="1" s="1"/>
  <c r="Q78" i="29"/>
  <c r="R60" i="5" s="1"/>
  <c r="R56" i="7" s="1"/>
  <c r="T88" i="1" s="1"/>
  <c r="AV76" i="29"/>
  <c r="AW116" i="5" s="1"/>
  <c r="AW112" i="7" s="1"/>
  <c r="AY118" i="1" s="1"/>
  <c r="AK75" i="29"/>
  <c r="AL13" i="5" s="1"/>
  <c r="AL9" i="7" s="1"/>
  <c r="AN89" i="1" s="1"/>
  <c r="Z74" i="29"/>
  <c r="AA114" i="5" s="1"/>
  <c r="AA110" i="7" s="1"/>
  <c r="AC119" i="1" s="1"/>
  <c r="D72" i="29"/>
  <c r="E117" i="5" s="1"/>
  <c r="E113" i="7" s="1"/>
  <c r="G110" i="1" s="1"/>
  <c r="X68" i="29"/>
  <c r="Y54" i="5" s="1"/>
  <c r="Y50" i="7" s="1"/>
  <c r="AA41" i="1" s="1"/>
  <c r="M67" i="29"/>
  <c r="N122" i="5" s="1"/>
  <c r="N118" i="7" s="1"/>
  <c r="P103" i="1" s="1"/>
  <c r="AB64" i="29"/>
  <c r="AC102" i="5" s="1"/>
  <c r="AC98" i="7" s="1"/>
  <c r="AE80" i="1" s="1"/>
  <c r="Q63" i="29"/>
  <c r="R115" i="5" s="1"/>
  <c r="R111" i="7" s="1"/>
  <c r="T117" i="1" s="1"/>
  <c r="AF60" i="29"/>
  <c r="AG43" i="5" s="1"/>
  <c r="AG39" i="7" s="1"/>
  <c r="AI48" i="1" s="1"/>
  <c r="U59" i="29"/>
  <c r="V121" i="5" s="1"/>
  <c r="V117" i="7" s="1"/>
  <c r="X114" i="1" s="1"/>
  <c r="J58" i="29"/>
  <c r="K42" i="5" s="1"/>
  <c r="K38" i="7" s="1"/>
  <c r="M70" i="1" s="1"/>
  <c r="AO55" i="29"/>
  <c r="H52" i="29"/>
  <c r="I113" i="5" s="1"/>
  <c r="I109" i="7" s="1"/>
  <c r="K111" i="1" s="1"/>
  <c r="AX50" i="29"/>
  <c r="AY71" i="5" s="1"/>
  <c r="AY67" i="7" s="1"/>
  <c r="BA46" i="1" s="1"/>
  <c r="L48" i="29"/>
  <c r="M108" i="5" s="1"/>
  <c r="M104" i="7" s="1"/>
  <c r="O105" i="1" s="1"/>
  <c r="AL46" i="29"/>
  <c r="AM33" i="5" s="1"/>
  <c r="AM29" i="7" s="1"/>
  <c r="AO13" i="1" s="1"/>
  <c r="E43" i="29"/>
  <c r="F110" i="5" s="1"/>
  <c r="F106" i="7" s="1"/>
  <c r="H112" i="1" s="1"/>
  <c r="AU41" i="29"/>
  <c r="AV84" i="5" s="1"/>
  <c r="AV80" i="7" s="1"/>
  <c r="AX72" i="1" s="1"/>
  <c r="Y39" i="29"/>
  <c r="Z28" i="5" s="1"/>
  <c r="Z24" i="7" s="1"/>
  <c r="AB87" i="1" s="1"/>
  <c r="C37" i="29"/>
  <c r="D76" i="5" s="1"/>
  <c r="D72" i="7" s="1"/>
  <c r="F30" i="1" s="1"/>
  <c r="AS35" i="29"/>
  <c r="AT37" i="5" s="1"/>
  <c r="AT33" i="7" s="1"/>
  <c r="AV31" i="1" s="1"/>
  <c r="G33" i="29"/>
  <c r="H26" i="5" s="1"/>
  <c r="H22" i="7" s="1"/>
  <c r="J94" i="1" s="1"/>
  <c r="AW31" i="29"/>
  <c r="AX78" i="5" s="1"/>
  <c r="AX74" i="7" s="1"/>
  <c r="AZ71" i="1" s="1"/>
  <c r="V30" i="29"/>
  <c r="W91" i="5" s="1"/>
  <c r="W87" i="7" s="1"/>
  <c r="Y49" i="1" s="1"/>
  <c r="K29" i="29"/>
  <c r="L24" i="5" s="1"/>
  <c r="L20" i="7" s="1"/>
  <c r="N10" i="1" s="1"/>
  <c r="AP26" i="29"/>
  <c r="AQ47" i="5" s="1"/>
  <c r="AQ43" i="7" s="1"/>
  <c r="AS11" i="1" s="1"/>
  <c r="AE25" i="29"/>
  <c r="AF35" i="5" s="1"/>
  <c r="AF31" i="7" s="1"/>
  <c r="AH45" i="1" s="1"/>
  <c r="T24" i="29"/>
  <c r="U69" i="5" s="1"/>
  <c r="U65" i="7" s="1"/>
  <c r="W84" i="1" s="1"/>
  <c r="AY21" i="29"/>
  <c r="AZ21" i="5" s="1"/>
  <c r="AZ17" i="7" s="1"/>
  <c r="BB14" i="1" s="1"/>
  <c r="AN20" i="29"/>
  <c r="AO20" i="5" s="1"/>
  <c r="AO16" i="7" s="1"/>
  <c r="AQ58" i="1" s="1"/>
  <c r="AC19" i="29"/>
  <c r="AD19" i="5" s="1"/>
  <c r="AD15" i="7" s="1"/>
  <c r="AF67" i="1" s="1"/>
  <c r="R18" i="29"/>
  <c r="S48" i="5" s="1"/>
  <c r="S44" i="7" s="1"/>
  <c r="U57" i="1" s="1"/>
  <c r="AR16" i="29"/>
  <c r="AS107" i="5" s="1"/>
  <c r="AS103" i="7" s="1"/>
  <c r="AU109" i="1" s="1"/>
  <c r="AG15" i="29"/>
  <c r="AH16" i="5" s="1"/>
  <c r="AH12" i="7" s="1"/>
  <c r="AJ40" i="1" s="1"/>
  <c r="F14" i="29"/>
  <c r="G15" i="5" s="1"/>
  <c r="G11" i="7" s="1"/>
  <c r="I38" i="1" s="1"/>
  <c r="AV12" i="29"/>
  <c r="AK11" i="29"/>
  <c r="AL10" i="5" s="1"/>
  <c r="AL6" i="7" s="1"/>
  <c r="AN91" i="1" s="1"/>
  <c r="Z10" i="29"/>
  <c r="AA14" i="5" s="1"/>
  <c r="AA10" i="7" s="1"/>
  <c r="AC26" i="1" s="1"/>
  <c r="D8" i="29"/>
  <c r="E106" i="5" s="1"/>
  <c r="E102" i="7" s="1"/>
  <c r="G116" i="1" s="1"/>
  <c r="X4" i="29"/>
  <c r="Y59" i="5" s="1"/>
  <c r="Y55" i="7" s="1"/>
  <c r="AA7" i="1" s="1"/>
  <c r="M3" i="29"/>
  <c r="N7" i="5" s="1"/>
  <c r="M108" i="29"/>
  <c r="N61" i="5" s="1"/>
  <c r="N57" i="7" s="1"/>
  <c r="P54" i="1" s="1"/>
  <c r="L105" i="29"/>
  <c r="M92" i="5" s="1"/>
  <c r="M88" i="7" s="1"/>
  <c r="O6" i="1" s="1"/>
  <c r="K102" i="29"/>
  <c r="L119" i="5" s="1"/>
  <c r="L115" i="7" s="1"/>
  <c r="N108" i="1" s="1"/>
  <c r="AP99" i="29"/>
  <c r="AQ118" i="5" s="1"/>
  <c r="AQ114" i="7" s="1"/>
  <c r="AS122" i="1" s="1"/>
  <c r="T97" i="29"/>
  <c r="U83" i="5" s="1"/>
  <c r="U79" i="7" s="1"/>
  <c r="W62" i="1" s="1"/>
  <c r="AY94" i="29"/>
  <c r="AZ66" i="5" s="1"/>
  <c r="AZ62" i="7" s="1"/>
  <c r="BB81" i="1" s="1"/>
  <c r="AC92" i="29"/>
  <c r="AD79" i="5" s="1"/>
  <c r="AD75" i="7" s="1"/>
  <c r="AF86" i="1" s="1"/>
  <c r="G90" i="29"/>
  <c r="H87" i="5" s="1"/>
  <c r="H83" i="7" s="1"/>
  <c r="J27" i="1" s="1"/>
  <c r="AL87" i="29"/>
  <c r="AM72" i="5" s="1"/>
  <c r="AM68" i="7" s="1"/>
  <c r="AO76" i="1" s="1"/>
  <c r="AU82" i="29"/>
  <c r="AV44" i="5" s="1"/>
  <c r="AV40" i="7" s="1"/>
  <c r="AX53" i="1" s="1"/>
  <c r="AF80" i="29"/>
  <c r="AG77" i="5" s="1"/>
  <c r="AG73" i="7" s="1"/>
  <c r="AI65" i="1" s="1"/>
  <c r="V77" i="29"/>
  <c r="W120" i="5" s="1"/>
  <c r="W116" i="7" s="1"/>
  <c r="Y113" i="1" s="1"/>
  <c r="K76" i="29"/>
  <c r="L116" i="5" s="1"/>
  <c r="L112" i="7" s="1"/>
  <c r="N118" i="1" s="1"/>
  <c r="AP73" i="29"/>
  <c r="AQ57" i="5" s="1"/>
  <c r="AQ53" i="7" s="1"/>
  <c r="AS52" i="1" s="1"/>
  <c r="AE72" i="29"/>
  <c r="AF117" i="5" s="1"/>
  <c r="AF113" i="7" s="1"/>
  <c r="AH110" i="1" s="1"/>
  <c r="T71" i="29"/>
  <c r="U56" i="5" s="1"/>
  <c r="U52" i="7" s="1"/>
  <c r="W92" i="1" s="1"/>
  <c r="AY68" i="29"/>
  <c r="AZ54" i="5" s="1"/>
  <c r="AZ50" i="7" s="1"/>
  <c r="BB41" i="1" s="1"/>
  <c r="AN67" i="29"/>
  <c r="AO122" i="5" s="1"/>
  <c r="AO118" i="7" s="1"/>
  <c r="AQ103" i="1" s="1"/>
  <c r="AC66" i="29"/>
  <c r="AD27" i="5" s="1"/>
  <c r="AD23" i="7" s="1"/>
  <c r="AF83" i="1" s="1"/>
  <c r="R65" i="29"/>
  <c r="S73" i="5" s="1"/>
  <c r="S69" i="7" s="1"/>
  <c r="U51" i="1" s="1"/>
  <c r="AR63" i="29"/>
  <c r="AS115" i="5" s="1"/>
  <c r="AS111" i="7" s="1"/>
  <c r="AU117" i="1" s="1"/>
  <c r="AG62" i="29"/>
  <c r="AH50" i="5" s="1"/>
  <c r="AH46" i="7" s="1"/>
  <c r="AJ78" i="1" s="1"/>
  <c r="F61" i="29"/>
  <c r="G45" i="5" s="1"/>
  <c r="G41" i="7" s="1"/>
  <c r="I68" i="1" s="1"/>
  <c r="AV59" i="29"/>
  <c r="AW121" i="5" s="1"/>
  <c r="AW117" i="7" s="1"/>
  <c r="AY114" i="1" s="1"/>
  <c r="AK58" i="29"/>
  <c r="AL42" i="5" s="1"/>
  <c r="AL38" i="7" s="1"/>
  <c r="AN70" i="1" s="1"/>
  <c r="Z57" i="29"/>
  <c r="AA41" i="5" s="1"/>
  <c r="AA37" i="7" s="1"/>
  <c r="AC35" i="1" s="1"/>
  <c r="D55" i="29"/>
  <c r="X51" i="29"/>
  <c r="Y49" i="5" s="1"/>
  <c r="Y45" i="7" s="1"/>
  <c r="AA15" i="1" s="1"/>
  <c r="M50" i="29"/>
  <c r="N71" i="5" s="1"/>
  <c r="N67" i="7" s="1"/>
  <c r="P46" i="1" s="1"/>
  <c r="AB47" i="29"/>
  <c r="AC34" i="5" s="1"/>
  <c r="AC30" i="7" s="1"/>
  <c r="AE16" i="1" s="1"/>
  <c r="Q46" i="29"/>
  <c r="R33" i="5" s="1"/>
  <c r="R29" i="7" s="1"/>
  <c r="T13" i="1" s="1"/>
  <c r="AF43" i="29"/>
  <c r="AG110" i="5" s="1"/>
  <c r="AG106" i="7" s="1"/>
  <c r="AI112" i="1" s="1"/>
  <c r="U42" i="29"/>
  <c r="V30" i="5" s="1"/>
  <c r="V26" i="7" s="1"/>
  <c r="X3" i="1" s="1"/>
  <c r="AR112" i="29"/>
  <c r="AS103" i="5" s="1"/>
  <c r="AS99" i="7" s="1"/>
  <c r="AU18" i="1" s="1"/>
  <c r="AS103" i="29"/>
  <c r="AT86" i="5" s="1"/>
  <c r="AT82" i="7" s="1"/>
  <c r="AV29" i="1" s="1"/>
  <c r="AR100" i="29"/>
  <c r="AS88" i="5" s="1"/>
  <c r="AS84" i="7" s="1"/>
  <c r="AU82" i="1" s="1"/>
  <c r="U95" i="29"/>
  <c r="V80" i="5" s="1"/>
  <c r="V76" i="7" s="1"/>
  <c r="X93" i="1" s="1"/>
  <c r="H88" i="29"/>
  <c r="I74" i="5" s="1"/>
  <c r="I70" i="7" s="1"/>
  <c r="K73" i="1" s="1"/>
  <c r="Q83" i="29"/>
  <c r="R96" i="5" s="1"/>
  <c r="R92" i="7" s="1"/>
  <c r="T17" i="1" s="1"/>
  <c r="AV80" i="29"/>
  <c r="AW77" i="5" s="1"/>
  <c r="AW73" i="7" s="1"/>
  <c r="AY65" i="1" s="1"/>
  <c r="F76" i="29"/>
  <c r="G116" i="5" s="1"/>
  <c r="G112" i="7" s="1"/>
  <c r="I118" i="1" s="1"/>
  <c r="AV74" i="29"/>
  <c r="AW114" i="5" s="1"/>
  <c r="AW110" i="7" s="1"/>
  <c r="AY119" i="1" s="1"/>
  <c r="AK73" i="29"/>
  <c r="AL57" i="5" s="1"/>
  <c r="AL53" i="7" s="1"/>
  <c r="AN52" i="1" s="1"/>
  <c r="Z72" i="29"/>
  <c r="AA117" i="5" s="1"/>
  <c r="AA113" i="7" s="1"/>
  <c r="AC110" i="1" s="1"/>
  <c r="D70" i="29"/>
  <c r="E94" i="5" s="1"/>
  <c r="E90" i="7" s="1"/>
  <c r="G56" i="1" s="1"/>
  <c r="X66" i="29"/>
  <c r="Y27" i="5" s="1"/>
  <c r="Y23" i="7" s="1"/>
  <c r="AA83" i="1" s="1"/>
  <c r="M65" i="29"/>
  <c r="N73" i="5" s="1"/>
  <c r="N69" i="7" s="1"/>
  <c r="P51" i="1" s="1"/>
  <c r="AB62" i="29"/>
  <c r="AC50" i="5" s="1"/>
  <c r="AC46" i="7" s="1"/>
  <c r="AE78" i="1" s="1"/>
  <c r="Q61" i="29"/>
  <c r="R45" i="5" s="1"/>
  <c r="R41" i="7" s="1"/>
  <c r="T68" i="1" s="1"/>
  <c r="AF58" i="29"/>
  <c r="AG42" i="5" s="1"/>
  <c r="AG38" i="7" s="1"/>
  <c r="AI70" i="1" s="1"/>
  <c r="U57" i="29"/>
  <c r="V41" i="5" s="1"/>
  <c r="V37" i="7" s="1"/>
  <c r="X35" i="1" s="1"/>
  <c r="J56" i="29"/>
  <c r="K111" i="5" s="1"/>
  <c r="K107" i="7" s="1"/>
  <c r="M120" i="1" s="1"/>
  <c r="AO53" i="29"/>
  <c r="AP39" i="5" s="1"/>
  <c r="AP35" i="7" s="1"/>
  <c r="AR22" i="1" s="1"/>
  <c r="H50" i="29"/>
  <c r="I71" i="5" s="1"/>
  <c r="I67" i="7" s="1"/>
  <c r="K46" i="1" s="1"/>
  <c r="AL109" i="29"/>
  <c r="AM99" i="5" s="1"/>
  <c r="AM95" i="7" s="1"/>
  <c r="AO8" i="1" s="1"/>
  <c r="AP87" i="29"/>
  <c r="AQ72" i="5" s="1"/>
  <c r="AQ68" i="7" s="1"/>
  <c r="AS76" i="1" s="1"/>
  <c r="X77" i="29"/>
  <c r="Y120" i="5" s="1"/>
  <c r="Y116" i="7" s="1"/>
  <c r="AA113" i="1" s="1"/>
  <c r="V71" i="29"/>
  <c r="W56" i="5" s="1"/>
  <c r="W52" i="7" s="1"/>
  <c r="Y92" i="1" s="1"/>
  <c r="AE66" i="29"/>
  <c r="AF27" i="5" s="1"/>
  <c r="AF23" i="7" s="1"/>
  <c r="AH83" i="1" s="1"/>
  <c r="AN61" i="29"/>
  <c r="AO45" i="5" s="1"/>
  <c r="AO41" i="7" s="1"/>
  <c r="AQ68" i="1" s="1"/>
  <c r="H97" i="29"/>
  <c r="I83" i="5" s="1"/>
  <c r="I79" i="7" s="1"/>
  <c r="K62" i="1" s="1"/>
  <c r="Z87" i="29"/>
  <c r="AA72" i="5" s="1"/>
  <c r="AA68" i="7" s="1"/>
  <c r="AC76" i="1" s="1"/>
  <c r="AS78" i="29"/>
  <c r="AT60" i="5" s="1"/>
  <c r="AT56" i="7" s="1"/>
  <c r="AV88" i="1" s="1"/>
  <c r="AS68" i="29"/>
  <c r="AT54" i="5" s="1"/>
  <c r="AT50" i="7" s="1"/>
  <c r="AV41" i="1" s="1"/>
  <c r="AN80" i="29"/>
  <c r="AO77" i="5" s="1"/>
  <c r="AO73" i="7" s="1"/>
  <c r="AQ65" i="1" s="1"/>
  <c r="F75" i="29"/>
  <c r="G13" i="5" s="1"/>
  <c r="G9" i="7" s="1"/>
  <c r="I89" i="1" s="1"/>
  <c r="AG52" i="29"/>
  <c r="AH113" i="5" s="1"/>
  <c r="AH109" i="7" s="1"/>
  <c r="AJ111" i="1" s="1"/>
  <c r="Z48" i="29"/>
  <c r="AA108" i="5" s="1"/>
  <c r="AA104" i="7" s="1"/>
  <c r="AC105" i="1" s="1"/>
  <c r="D46" i="29"/>
  <c r="Q41" i="29"/>
  <c r="R84" i="5" s="1"/>
  <c r="R80" i="7" s="1"/>
  <c r="T72" i="1" s="1"/>
  <c r="AL39" i="29"/>
  <c r="AM28" i="5" s="1"/>
  <c r="AM24" i="7" s="1"/>
  <c r="AO87" i="1" s="1"/>
  <c r="E38" i="29"/>
  <c r="F63" i="5" s="1"/>
  <c r="F59" i="7" s="1"/>
  <c r="H28" i="1" s="1"/>
  <c r="Z36" i="29"/>
  <c r="AA109" i="5" s="1"/>
  <c r="AA105" i="7" s="1"/>
  <c r="AC106" i="1" s="1"/>
  <c r="AU34" i="29"/>
  <c r="AV25" i="5" s="1"/>
  <c r="AV21" i="7" s="1"/>
  <c r="AX74" i="1" s="1"/>
  <c r="C30" i="29"/>
  <c r="D91" i="5" s="1"/>
  <c r="D87" i="7" s="1"/>
  <c r="F49" i="1" s="1"/>
  <c r="V24" i="29"/>
  <c r="W69" i="5" s="1"/>
  <c r="W65" i="7" s="1"/>
  <c r="Y84" i="1" s="1"/>
  <c r="U22" i="29"/>
  <c r="V22" i="5" s="1"/>
  <c r="V18" i="7" s="1"/>
  <c r="X61" i="1" s="1"/>
  <c r="AP20" i="29"/>
  <c r="AQ20" i="5" s="1"/>
  <c r="AQ16" i="7" s="1"/>
  <c r="AS58" i="1" s="1"/>
  <c r="J19" i="29"/>
  <c r="K19" i="5" s="1"/>
  <c r="K15" i="7" s="1"/>
  <c r="M67" i="1" s="1"/>
  <c r="AY15" i="29"/>
  <c r="AZ16" i="5" s="1"/>
  <c r="AZ12" i="7" s="1"/>
  <c r="BB40" i="1" s="1"/>
  <c r="AN81" i="5"/>
  <c r="AN77" i="7" s="1"/>
  <c r="AP55" i="1" s="1"/>
  <c r="AN11" i="5"/>
  <c r="AN7" i="7" s="1"/>
  <c r="AP19" i="1" s="1"/>
  <c r="G11" i="29"/>
  <c r="H10" i="5" s="1"/>
  <c r="H6" i="7" s="1"/>
  <c r="J91" i="1" s="1"/>
  <c r="AB9" i="29"/>
  <c r="AC9" i="5" s="1"/>
  <c r="AC5" i="7" s="1"/>
  <c r="AE9" i="1" s="1"/>
  <c r="AV7" i="29"/>
  <c r="AW8" i="5" s="1"/>
  <c r="AW4" i="7" s="1"/>
  <c r="AY5" i="1" s="1"/>
  <c r="AK4" i="29"/>
  <c r="AL59" i="5" s="1"/>
  <c r="AL55" i="7" s="1"/>
  <c r="AN7" i="1" s="1"/>
  <c r="D3" i="29"/>
  <c r="E7" i="5" s="1"/>
  <c r="P51" i="5"/>
  <c r="P47" i="7" s="1"/>
  <c r="R43" i="1" s="1"/>
  <c r="D77" i="29"/>
  <c r="E120" i="5" s="1"/>
  <c r="E116" i="7" s="1"/>
  <c r="G113" i="1" s="1"/>
  <c r="Q60" i="29"/>
  <c r="R43" i="5" s="1"/>
  <c r="R39" i="7" s="1"/>
  <c r="T48" i="1" s="1"/>
  <c r="U44" i="29"/>
  <c r="V31" i="5" s="1"/>
  <c r="V27" i="7" s="1"/>
  <c r="X69" i="1" s="1"/>
  <c r="J40" i="29"/>
  <c r="K29" i="5" s="1"/>
  <c r="K25" i="7" s="1"/>
  <c r="M50" i="1" s="1"/>
  <c r="AE38" i="29"/>
  <c r="AF63" i="5" s="1"/>
  <c r="AF59" i="7" s="1"/>
  <c r="AH28" i="1" s="1"/>
  <c r="AY36" i="29"/>
  <c r="AZ109" i="5" s="1"/>
  <c r="AZ105" i="7" s="1"/>
  <c r="BB106" i="1" s="1"/>
  <c r="AN33" i="29"/>
  <c r="AO26" i="5" s="1"/>
  <c r="AO22" i="7" s="1"/>
  <c r="AQ94" i="1" s="1"/>
  <c r="G32" i="29"/>
  <c r="H123" i="5" s="1"/>
  <c r="H196" i="7" s="1"/>
  <c r="J129" i="1" s="1"/>
  <c r="AB30" i="29"/>
  <c r="AC91" i="5" s="1"/>
  <c r="AC87" i="7" s="1"/>
  <c r="AE49" i="1" s="1"/>
  <c r="AW28" i="29"/>
  <c r="AX23" i="5" s="1"/>
  <c r="AX19" i="7" s="1"/>
  <c r="AZ47" i="1" s="1"/>
  <c r="AK25" i="29"/>
  <c r="AL35" i="5" s="1"/>
  <c r="AL31" i="7" s="1"/>
  <c r="AN45" i="1" s="1"/>
  <c r="E24" i="29"/>
  <c r="F69" i="5" s="1"/>
  <c r="F65" i="7" s="1"/>
  <c r="H84" i="1" s="1"/>
  <c r="Y22" i="29"/>
  <c r="Z22" i="5" s="1"/>
  <c r="Z18" i="7" s="1"/>
  <c r="AB61" i="1" s="1"/>
  <c r="AH17" i="29"/>
  <c r="AI17" i="5" s="1"/>
  <c r="AI13" i="7" s="1"/>
  <c r="AK42" i="1" s="1"/>
  <c r="AH15" i="29"/>
  <c r="AI16" i="5" s="1"/>
  <c r="AI12" i="7" s="1"/>
  <c r="AK40" i="1" s="1"/>
  <c r="AG13" i="29"/>
  <c r="AH12" i="5" s="1"/>
  <c r="AH8" i="7" s="1"/>
  <c r="AJ4" i="1" s="1"/>
  <c r="AF11" i="29"/>
  <c r="AG10" i="5" s="1"/>
  <c r="AG6" i="7" s="1"/>
  <c r="AI91" i="1" s="1"/>
  <c r="U8" i="29"/>
  <c r="V106" i="5" s="1"/>
  <c r="V102" i="7" s="1"/>
  <c r="X116" i="1" s="1"/>
  <c r="AO6" i="29"/>
  <c r="AP65" i="5" s="1"/>
  <c r="AP61" i="7" s="1"/>
  <c r="AR79" i="1" s="1"/>
  <c r="L69" i="29"/>
  <c r="M55" i="5" s="1"/>
  <c r="M51" i="7" s="1"/>
  <c r="O34" i="1" s="1"/>
  <c r="AG60" i="29"/>
  <c r="AH43" i="5" s="1"/>
  <c r="AH39" i="7" s="1"/>
  <c r="AJ48" i="1" s="1"/>
  <c r="Z55" i="29"/>
  <c r="E45" i="29"/>
  <c r="F32" i="5" s="1"/>
  <c r="F28" i="7" s="1"/>
  <c r="H20" i="1" s="1"/>
  <c r="AJ42" i="29"/>
  <c r="AK30" i="5" s="1"/>
  <c r="AK26" i="7" s="1"/>
  <c r="AM3" i="1" s="1"/>
  <c r="C39" i="29"/>
  <c r="D28" i="5" s="1"/>
  <c r="D24" i="7" s="1"/>
  <c r="F87" i="1" s="1"/>
  <c r="X37" i="29"/>
  <c r="Y76" i="5" s="1"/>
  <c r="Y72" i="7" s="1"/>
  <c r="AA30" i="1" s="1"/>
  <c r="V33" i="29"/>
  <c r="W26" i="5" s="1"/>
  <c r="W22" i="7" s="1"/>
  <c r="Y94" i="1" s="1"/>
  <c r="V31" i="29"/>
  <c r="W78" i="5" s="1"/>
  <c r="W74" i="7" s="1"/>
  <c r="Y71" i="1" s="1"/>
  <c r="AP29" i="29"/>
  <c r="AQ24" i="5" s="1"/>
  <c r="AQ20" i="7" s="1"/>
  <c r="AS10" i="1" s="1"/>
  <c r="J28" i="29"/>
  <c r="K23" i="5" s="1"/>
  <c r="K19" i="7" s="1"/>
  <c r="M47" i="1" s="1"/>
  <c r="AE26" i="29"/>
  <c r="AF47" i="5" s="1"/>
  <c r="AF43" i="7" s="1"/>
  <c r="AH11" i="1" s="1"/>
  <c r="AY24" i="29"/>
  <c r="AZ69" i="5" s="1"/>
  <c r="AZ65" i="7" s="1"/>
  <c r="BB84" i="1" s="1"/>
  <c r="S23" i="29"/>
  <c r="T40" i="5" s="1"/>
  <c r="T36" i="7" s="1"/>
  <c r="V21" i="1" s="1"/>
  <c r="AN21" i="29"/>
  <c r="AO21" i="5" s="1"/>
  <c r="AO17" i="7" s="1"/>
  <c r="AQ14" i="1" s="1"/>
  <c r="G20" i="29"/>
  <c r="H20" i="5" s="1"/>
  <c r="H16" i="7" s="1"/>
  <c r="J58" i="1" s="1"/>
  <c r="AB18" i="29"/>
  <c r="AC48" i="5" s="1"/>
  <c r="AC44" i="7" s="1"/>
  <c r="AE57" i="1" s="1"/>
  <c r="AW16" i="29"/>
  <c r="AX107" i="5" s="1"/>
  <c r="AX103" i="7" s="1"/>
  <c r="AZ109" i="1" s="1"/>
  <c r="AK13" i="29"/>
  <c r="AL12" i="5" s="1"/>
  <c r="AL8" i="7" s="1"/>
  <c r="AN4" i="1" s="1"/>
  <c r="E12" i="29"/>
  <c r="Y10" i="29"/>
  <c r="Z14" i="5" s="1"/>
  <c r="Z10" i="7" s="1"/>
  <c r="AB26" i="1" s="1"/>
  <c r="AH5" i="29"/>
  <c r="AI52" i="5" s="1"/>
  <c r="AI48" i="7" s="1"/>
  <c r="AK36" i="1" s="1"/>
  <c r="AH3" i="29"/>
  <c r="AI7" i="5" s="1"/>
  <c r="AJ61" i="29"/>
  <c r="AK45" i="5" s="1"/>
  <c r="AK41" i="7" s="1"/>
  <c r="AM68" i="1" s="1"/>
  <c r="AB45" i="29"/>
  <c r="AC32" i="5" s="1"/>
  <c r="AC28" i="7" s="1"/>
  <c r="AE20" i="1" s="1"/>
  <c r="AL37" i="29"/>
  <c r="AM76" i="5" s="1"/>
  <c r="AM72" i="7" s="1"/>
  <c r="AO30" i="1" s="1"/>
  <c r="O31" i="29"/>
  <c r="P78" i="5" s="1"/>
  <c r="P74" i="7" s="1"/>
  <c r="R71" i="1" s="1"/>
  <c r="AS24" i="29"/>
  <c r="AT69" i="5" s="1"/>
  <c r="AT65" i="7" s="1"/>
  <c r="AV84" i="1" s="1"/>
  <c r="AP16" i="29"/>
  <c r="AQ107" i="5" s="1"/>
  <c r="AQ103" i="7" s="1"/>
  <c r="AS109" i="1" s="1"/>
  <c r="S10" i="29"/>
  <c r="T14" i="5" s="1"/>
  <c r="T10" i="7" s="1"/>
  <c r="V26" i="1" s="1"/>
  <c r="AV3" i="29"/>
  <c r="AW7" i="5" s="1"/>
  <c r="W40" i="29"/>
  <c r="X29" i="5" s="1"/>
  <c r="X25" i="7" s="1"/>
  <c r="Z50" i="1" s="1"/>
  <c r="F21" i="29"/>
  <c r="G21" i="5" s="1"/>
  <c r="G17" i="7" s="1"/>
  <c r="I14" i="1" s="1"/>
  <c r="AJ14" i="29"/>
  <c r="AK15" i="5" s="1"/>
  <c r="AK11" i="7" s="1"/>
  <c r="AM38" i="1" s="1"/>
  <c r="M8" i="29"/>
  <c r="N106" i="5" s="1"/>
  <c r="N102" i="7" s="1"/>
  <c r="P116" i="1" s="1"/>
  <c r="E72" i="29"/>
  <c r="F117" i="5" s="1"/>
  <c r="F113" i="7" s="1"/>
  <c r="H110" i="1" s="1"/>
  <c r="AS48" i="29"/>
  <c r="AT108" i="5" s="1"/>
  <c r="AT104" i="7" s="1"/>
  <c r="AV105" i="1" s="1"/>
  <c r="Q38" i="29"/>
  <c r="R63" i="5" s="1"/>
  <c r="R59" i="7" s="1"/>
  <c r="T28" i="1" s="1"/>
  <c r="AU31" i="29"/>
  <c r="AV78" i="5" s="1"/>
  <c r="AV74" i="7" s="1"/>
  <c r="AX71" i="1" s="1"/>
  <c r="X25" i="29"/>
  <c r="Y35" i="5" s="1"/>
  <c r="Y31" i="7" s="1"/>
  <c r="AA45" i="1" s="1"/>
  <c r="AE81" i="5"/>
  <c r="AE77" i="7" s="1"/>
  <c r="AG55" i="1" s="1"/>
  <c r="AE11" i="5"/>
  <c r="AE7" i="7" s="1"/>
  <c r="AG19" i="1" s="1"/>
  <c r="G6" i="29"/>
  <c r="H65" i="5" s="1"/>
  <c r="H61" i="7" s="1"/>
  <c r="J79" i="1" s="1"/>
  <c r="V55" i="29"/>
  <c r="AW22" i="29"/>
  <c r="AX22" i="5" s="1"/>
  <c r="AX18" i="7" s="1"/>
  <c r="AZ61" i="1" s="1"/>
  <c r="P65" i="29"/>
  <c r="Q73" i="5" s="1"/>
  <c r="Q69" i="7" s="1"/>
  <c r="S51" i="1" s="1"/>
  <c r="AN25" i="29"/>
  <c r="AO35" i="5" s="1"/>
  <c r="AO31" i="7" s="1"/>
  <c r="AQ45" i="1" s="1"/>
  <c r="Z95" i="29"/>
  <c r="AA80" i="5" s="1"/>
  <c r="AA76" i="7" s="1"/>
  <c r="AC93" i="1" s="1"/>
  <c r="AR37" i="29"/>
  <c r="AS76" i="5" s="1"/>
  <c r="AS72" i="7" s="1"/>
  <c r="AU30" i="1" s="1"/>
  <c r="C12" i="29"/>
  <c r="BB3" i="7"/>
  <c r="BD25" i="1" s="1"/>
  <c r="BC99" i="1"/>
  <c r="R3" i="7"/>
  <c r="T25" i="1" s="1"/>
  <c r="O99" i="1"/>
  <c r="B32" i="20"/>
  <c r="BD32" i="20" s="1"/>
  <c r="BB32" i="4"/>
  <c r="G99" i="1"/>
  <c r="P42" i="20"/>
  <c r="T1" i="1"/>
  <c r="AA42" i="20"/>
  <c r="AE1" i="1"/>
  <c r="AE42" i="20"/>
  <c r="AI1" i="1"/>
  <c r="Y42" i="20"/>
  <c r="AC1" i="1"/>
  <c r="L42" i="20"/>
  <c r="P1" i="1"/>
  <c r="K42" i="20"/>
  <c r="O1" i="1"/>
  <c r="AG42" i="20"/>
  <c r="AK1" i="1"/>
  <c r="AM42" i="20"/>
  <c r="AQ1" i="1"/>
  <c r="AO42" i="20"/>
  <c r="AS1" i="1"/>
  <c r="AB42" i="20"/>
  <c r="AF1" i="1"/>
  <c r="AO113" i="29"/>
  <c r="AP101" i="5" s="1"/>
  <c r="AP97" i="7" s="1"/>
  <c r="AR60" i="1" s="1"/>
  <c r="S111" i="29"/>
  <c r="T100" i="5" s="1"/>
  <c r="T96" i="7" s="1"/>
  <c r="V37" i="1" s="1"/>
  <c r="H110" i="29"/>
  <c r="I97" i="5" s="1"/>
  <c r="I93" i="7" s="1"/>
  <c r="K75" i="1" s="1"/>
  <c r="AV113" i="29"/>
  <c r="AW101" i="5" s="1"/>
  <c r="AW97" i="7" s="1"/>
  <c r="AY60" i="1" s="1"/>
  <c r="AK112" i="29"/>
  <c r="AL103" i="5" s="1"/>
  <c r="AL99" i="7" s="1"/>
  <c r="AN18" i="1" s="1"/>
  <c r="Z111" i="29"/>
  <c r="AA100" i="5" s="1"/>
  <c r="AA96" i="7" s="1"/>
  <c r="AC37" i="1" s="1"/>
  <c r="O110" i="29"/>
  <c r="P97" i="5" s="1"/>
  <c r="P93" i="7" s="1"/>
  <c r="R75" i="1" s="1"/>
  <c r="AQ112" i="29"/>
  <c r="AR103" i="5" s="1"/>
  <c r="AR99" i="7" s="1"/>
  <c r="AT18" i="1" s="1"/>
  <c r="U110" i="29"/>
  <c r="V97" i="5" s="1"/>
  <c r="V93" i="7" s="1"/>
  <c r="X75" i="1" s="1"/>
  <c r="X107" i="29"/>
  <c r="Y64" i="5" s="1"/>
  <c r="Y60" i="7" s="1"/>
  <c r="AA90" i="1" s="1"/>
  <c r="M106" i="29"/>
  <c r="N95" i="5" s="1"/>
  <c r="N91" i="7" s="1"/>
  <c r="P39" i="1" s="1"/>
  <c r="AB103" i="29"/>
  <c r="AC86" i="5" s="1"/>
  <c r="AC82" i="7" s="1"/>
  <c r="AE29" i="1" s="1"/>
  <c r="Q102" i="29"/>
  <c r="R119" i="5" s="1"/>
  <c r="R115" i="7" s="1"/>
  <c r="T108" i="1" s="1"/>
  <c r="AQ100" i="29"/>
  <c r="AR88" i="5" s="1"/>
  <c r="AR84" i="7" s="1"/>
  <c r="AT82" i="1" s="1"/>
  <c r="AF99" i="29"/>
  <c r="AG118" i="5" s="1"/>
  <c r="AG114" i="7" s="1"/>
  <c r="AI122" i="1" s="1"/>
  <c r="U98" i="29"/>
  <c r="V85" i="5" s="1"/>
  <c r="V81" i="7" s="1"/>
  <c r="X63" i="1" s="1"/>
  <c r="J97" i="29"/>
  <c r="K83" i="5" s="1"/>
  <c r="K79" i="7" s="1"/>
  <c r="M62" i="1" s="1"/>
  <c r="AO94" i="29"/>
  <c r="AP66" i="5" s="1"/>
  <c r="AP62" i="7" s="1"/>
  <c r="AR81" i="1" s="1"/>
  <c r="S92" i="29"/>
  <c r="T79" i="5" s="1"/>
  <c r="T75" i="7" s="1"/>
  <c r="V86" i="1" s="1"/>
  <c r="H91" i="29"/>
  <c r="I70" i="5" s="1"/>
  <c r="I66" i="7" s="1"/>
  <c r="K33" i="1" s="1"/>
  <c r="AX89" i="29"/>
  <c r="AY75" i="5" s="1"/>
  <c r="AY71" i="7" s="1"/>
  <c r="BA97" i="1" s="1"/>
  <c r="W88" i="29"/>
  <c r="X74" i="5" s="1"/>
  <c r="X70" i="7" s="1"/>
  <c r="Z73" i="1" s="1"/>
  <c r="L87" i="29"/>
  <c r="M72" i="5" s="1"/>
  <c r="M68" i="7" s="1"/>
  <c r="O76" i="1" s="1"/>
  <c r="AL85" i="29"/>
  <c r="AM68" i="5" s="1"/>
  <c r="AM64" i="7" s="1"/>
  <c r="AO23" i="1" s="1"/>
  <c r="AB68" i="5"/>
  <c r="AB64" i="7" s="1"/>
  <c r="AD23" i="1" s="1"/>
  <c r="P83" i="29"/>
  <c r="Q96" i="5" s="1"/>
  <c r="Q92" i="7" s="1"/>
  <c r="S17" i="1" s="1"/>
  <c r="E82" i="29"/>
  <c r="F44" i="5" s="1"/>
  <c r="F40" i="7" s="1"/>
  <c r="H53" i="1" s="1"/>
  <c r="AU80" i="29"/>
  <c r="AV77" i="5" s="1"/>
  <c r="AV73" i="7" s="1"/>
  <c r="AX65" i="1" s="1"/>
  <c r="AK111" i="29"/>
  <c r="AL100" i="5" s="1"/>
  <c r="AL96" i="7" s="1"/>
  <c r="AN37" i="1" s="1"/>
  <c r="V109" i="29"/>
  <c r="W99" i="5" s="1"/>
  <c r="W95" i="7" s="1"/>
  <c r="Y8" i="1" s="1"/>
  <c r="AQ107" i="29"/>
  <c r="AR64" i="5" s="1"/>
  <c r="AR60" i="7" s="1"/>
  <c r="AT90" i="1" s="1"/>
  <c r="AF106" i="29"/>
  <c r="AG95" i="5" s="1"/>
  <c r="AG91" i="7" s="1"/>
  <c r="AI39" i="1" s="1"/>
  <c r="U105" i="29"/>
  <c r="V92" i="5" s="1"/>
  <c r="V88" i="7" s="1"/>
  <c r="X6" i="1" s="1"/>
  <c r="J104" i="29"/>
  <c r="K90" i="5" s="1"/>
  <c r="K86" i="7" s="1"/>
  <c r="M32" i="1" s="1"/>
  <c r="AO101" i="29"/>
  <c r="AP89" i="5" s="1"/>
  <c r="AP85" i="7" s="1"/>
  <c r="AR77" i="1" s="1"/>
  <c r="S99" i="29"/>
  <c r="T118" i="5" s="1"/>
  <c r="T114" i="7" s="1"/>
  <c r="V122" i="1" s="1"/>
  <c r="H98" i="29"/>
  <c r="I85" i="5" s="1"/>
  <c r="I81" i="7" s="1"/>
  <c r="K63" i="1" s="1"/>
  <c r="AX96" i="29"/>
  <c r="AY82" i="5" s="1"/>
  <c r="AY78" i="7" s="1"/>
  <c r="BA59" i="1" s="1"/>
  <c r="W95" i="29"/>
  <c r="X80" i="5" s="1"/>
  <c r="X76" i="7" s="1"/>
  <c r="Z93" i="1" s="1"/>
  <c r="L94" i="29"/>
  <c r="M66" i="5" s="1"/>
  <c r="M62" i="7" s="1"/>
  <c r="O81" i="1" s="1"/>
  <c r="AL92" i="29"/>
  <c r="AM79" i="5" s="1"/>
  <c r="AM75" i="7" s="1"/>
  <c r="AO86" i="1" s="1"/>
  <c r="P90" i="29"/>
  <c r="Q87" i="5" s="1"/>
  <c r="Q83" i="7" s="1"/>
  <c r="S27" i="1" s="1"/>
  <c r="E89" i="29"/>
  <c r="F75" i="5" s="1"/>
  <c r="F71" i="7" s="1"/>
  <c r="H97" i="1" s="1"/>
  <c r="AU87" i="29"/>
  <c r="AV72" i="5" s="1"/>
  <c r="AV68" i="7" s="1"/>
  <c r="AX76" i="1" s="1"/>
  <c r="AJ86" i="29"/>
  <c r="AK36" i="5" s="1"/>
  <c r="AK32" i="7" s="1"/>
  <c r="AM24" i="1" s="1"/>
  <c r="Y85" i="29"/>
  <c r="O68" i="5"/>
  <c r="O64" i="7" s="1"/>
  <c r="Q23" i="1" s="1"/>
  <c r="C83" i="29"/>
  <c r="D96" i="5" s="1"/>
  <c r="D92" i="7" s="1"/>
  <c r="F17" i="1" s="1"/>
  <c r="AS81" i="29"/>
  <c r="AT67" i="5" s="1"/>
  <c r="AT63" i="7" s="1"/>
  <c r="AV95" i="1" s="1"/>
  <c r="AH80" i="29"/>
  <c r="AI77" i="5" s="1"/>
  <c r="AI73" i="7" s="1"/>
  <c r="AK65" i="1" s="1"/>
  <c r="G79" i="29"/>
  <c r="H98" i="5" s="1"/>
  <c r="H94" i="7" s="1"/>
  <c r="J66" i="1" s="1"/>
  <c r="AW77" i="29"/>
  <c r="AX120" i="5" s="1"/>
  <c r="AX116" i="7" s="1"/>
  <c r="AZ113" i="1" s="1"/>
  <c r="AK107" i="29"/>
  <c r="AL64" i="5" s="1"/>
  <c r="AL60" i="7" s="1"/>
  <c r="AN90" i="1" s="1"/>
  <c r="O105" i="29"/>
  <c r="P92" i="5" s="1"/>
  <c r="P88" i="7" s="1"/>
  <c r="R6" i="1" s="1"/>
  <c r="X100" i="29"/>
  <c r="Y88" i="5" s="1"/>
  <c r="Y84" i="7" s="1"/>
  <c r="AA82" i="1" s="1"/>
  <c r="W97" i="29"/>
  <c r="X83" i="5" s="1"/>
  <c r="X79" i="7" s="1"/>
  <c r="Z62" i="1" s="1"/>
  <c r="V94" i="29"/>
  <c r="W66" i="5" s="1"/>
  <c r="W62" i="7" s="1"/>
  <c r="Y81" i="1" s="1"/>
  <c r="AE89" i="29"/>
  <c r="AF75" i="5" s="1"/>
  <c r="AF71" i="7" s="1"/>
  <c r="AH97" i="1" s="1"/>
  <c r="AN84" i="29"/>
  <c r="AO68" i="5" s="1"/>
  <c r="AO64" i="7" s="1"/>
  <c r="AQ23" i="1" s="1"/>
  <c r="R82" i="29"/>
  <c r="S44" i="5" s="1"/>
  <c r="S40" i="7" s="1"/>
  <c r="U53" i="1" s="1"/>
  <c r="L80" i="29"/>
  <c r="M77" i="5" s="1"/>
  <c r="M73" i="7" s="1"/>
  <c r="O65" i="1" s="1"/>
  <c r="K78" i="29"/>
  <c r="L60" i="5" s="1"/>
  <c r="L56" i="7" s="1"/>
  <c r="N88" i="1" s="1"/>
  <c r="AR76" i="29"/>
  <c r="AS116" i="5" s="1"/>
  <c r="AS112" i="7" s="1"/>
  <c r="AU118" i="1" s="1"/>
  <c r="AG75" i="29"/>
  <c r="AH13" i="5" s="1"/>
  <c r="AH9" i="7" s="1"/>
  <c r="AJ89" i="1" s="1"/>
  <c r="F74" i="29"/>
  <c r="G114" i="5" s="1"/>
  <c r="G110" i="7" s="1"/>
  <c r="I119" i="1" s="1"/>
  <c r="AV72" i="29"/>
  <c r="AW117" i="5" s="1"/>
  <c r="AW113" i="7" s="1"/>
  <c r="AY110" i="1" s="1"/>
  <c r="AK71" i="29"/>
  <c r="AL56" i="5" s="1"/>
  <c r="AL52" i="7" s="1"/>
  <c r="AN92" i="1" s="1"/>
  <c r="Z70" i="29"/>
  <c r="AA94" i="5" s="1"/>
  <c r="AA90" i="7" s="1"/>
  <c r="AC56" i="1" s="1"/>
  <c r="O69" i="29"/>
  <c r="P55" i="5" s="1"/>
  <c r="P51" i="7" s="1"/>
  <c r="R34" i="1" s="1"/>
  <c r="D68" i="29"/>
  <c r="E54" i="5" s="1"/>
  <c r="E50" i="7" s="1"/>
  <c r="G41" i="1" s="1"/>
  <c r="X64" i="29"/>
  <c r="Y102" i="5" s="1"/>
  <c r="Y98" i="7" s="1"/>
  <c r="AA80" i="1" s="1"/>
  <c r="M63" i="29"/>
  <c r="N115" i="5" s="1"/>
  <c r="N111" i="7" s="1"/>
  <c r="P117" i="1" s="1"/>
  <c r="AB60" i="29"/>
  <c r="AC43" i="5" s="1"/>
  <c r="AC39" i="7" s="1"/>
  <c r="AE48" i="1" s="1"/>
  <c r="Q59" i="29"/>
  <c r="R121" i="5" s="1"/>
  <c r="R117" i="7" s="1"/>
  <c r="T114" i="1" s="1"/>
  <c r="AQ57" i="29"/>
  <c r="AR41" i="5" s="1"/>
  <c r="AR37" i="7" s="1"/>
  <c r="AT35" i="1" s="1"/>
  <c r="AF56" i="29"/>
  <c r="AG111" i="5" s="1"/>
  <c r="AG107" i="7" s="1"/>
  <c r="AI120" i="1" s="1"/>
  <c r="U55" i="29"/>
  <c r="V33" i="5" s="1"/>
  <c r="V29" i="7" s="1"/>
  <c r="X13" i="1" s="1"/>
  <c r="J54" i="29"/>
  <c r="K38" i="5" s="1"/>
  <c r="K34" i="7" s="1"/>
  <c r="M64" i="1" s="1"/>
  <c r="AO51" i="29"/>
  <c r="AP49" i="5" s="1"/>
  <c r="AP45" i="7" s="1"/>
  <c r="AR15" i="1" s="1"/>
  <c r="AD50" i="29"/>
  <c r="AE71" i="5" s="1"/>
  <c r="AE67" i="7" s="1"/>
  <c r="AG46" i="1" s="1"/>
  <c r="S49" i="29"/>
  <c r="T62" i="5" s="1"/>
  <c r="T58" i="7" s="1"/>
  <c r="V85" i="1" s="1"/>
  <c r="H48" i="29"/>
  <c r="I108" i="5" s="1"/>
  <c r="I104" i="7" s="1"/>
  <c r="K105" i="1" s="1"/>
  <c r="AX46" i="29"/>
  <c r="AY33" i="5" s="1"/>
  <c r="AY29" i="7" s="1"/>
  <c r="BA13" i="1" s="1"/>
  <c r="W45" i="29"/>
  <c r="X32" i="5" s="1"/>
  <c r="X28" i="7" s="1"/>
  <c r="Z20" i="1" s="1"/>
  <c r="L44" i="29"/>
  <c r="M31" i="5" s="1"/>
  <c r="M27" i="7" s="1"/>
  <c r="O69" i="1" s="1"/>
  <c r="AL42" i="29"/>
  <c r="AM30" i="5" s="1"/>
  <c r="AM26" i="7" s="1"/>
  <c r="AO3" i="1" s="1"/>
  <c r="P40" i="29"/>
  <c r="Q29" i="5" s="1"/>
  <c r="Q25" i="7" s="1"/>
  <c r="S50" i="1" s="1"/>
  <c r="E39" i="29"/>
  <c r="F28" i="5" s="1"/>
  <c r="F24" i="7" s="1"/>
  <c r="H87" i="1" s="1"/>
  <c r="AU37" i="29"/>
  <c r="AV76" i="5" s="1"/>
  <c r="AV72" i="7" s="1"/>
  <c r="AX30" i="1" s="1"/>
  <c r="AJ36" i="29"/>
  <c r="AK109" i="5" s="1"/>
  <c r="AK105" i="7" s="1"/>
  <c r="AM106" i="1" s="1"/>
  <c r="Y35" i="29"/>
  <c r="Z37" i="5" s="1"/>
  <c r="Z33" i="7" s="1"/>
  <c r="AB31" i="1" s="1"/>
  <c r="C33" i="29"/>
  <c r="D26" i="5" s="1"/>
  <c r="D22" i="7" s="1"/>
  <c r="F94" i="1" s="1"/>
  <c r="AS31" i="29"/>
  <c r="AT78" i="5" s="1"/>
  <c r="AT74" i="7" s="1"/>
  <c r="AV71" i="1" s="1"/>
  <c r="AH30" i="29"/>
  <c r="AI91" i="5" s="1"/>
  <c r="AI87" i="7" s="1"/>
  <c r="AK49" i="1" s="1"/>
  <c r="G29" i="29"/>
  <c r="H24" i="5" s="1"/>
  <c r="H20" i="7" s="1"/>
  <c r="J10" i="1" s="1"/>
  <c r="AW27" i="29"/>
  <c r="AX112" i="5" s="1"/>
  <c r="AX108" i="7" s="1"/>
  <c r="AZ107" i="1" s="1"/>
  <c r="V26" i="29"/>
  <c r="W47" i="5" s="1"/>
  <c r="W43" i="7" s="1"/>
  <c r="Y11" i="1" s="1"/>
  <c r="K25" i="29"/>
  <c r="L35" i="5" s="1"/>
  <c r="L31" i="7" s="1"/>
  <c r="N45" i="1" s="1"/>
  <c r="AP22" i="29"/>
  <c r="AQ22" i="5" s="1"/>
  <c r="AQ18" i="7" s="1"/>
  <c r="AS61" i="1" s="1"/>
  <c r="AE21" i="29"/>
  <c r="AF21" i="5" s="1"/>
  <c r="AF17" i="7" s="1"/>
  <c r="AH14" i="1" s="1"/>
  <c r="T20" i="29"/>
  <c r="U20" i="5" s="1"/>
  <c r="U16" i="7" s="1"/>
  <c r="W58" i="1" s="1"/>
  <c r="AY17" i="29"/>
  <c r="AZ17" i="5" s="1"/>
  <c r="AZ13" i="7" s="1"/>
  <c r="BB42" i="1" s="1"/>
  <c r="AN16" i="29"/>
  <c r="AO107" i="5" s="1"/>
  <c r="AO103" i="7" s="1"/>
  <c r="AQ109" i="1" s="1"/>
  <c r="AC15" i="29"/>
  <c r="AD16" i="5" s="1"/>
  <c r="AD12" i="7" s="1"/>
  <c r="AF40" i="1" s="1"/>
  <c r="R14" i="29"/>
  <c r="S15" i="5" s="1"/>
  <c r="S11" i="7" s="1"/>
  <c r="U38" i="1" s="1"/>
  <c r="AR12" i="29"/>
  <c r="AG11" i="29"/>
  <c r="AH10" i="5" s="1"/>
  <c r="AH6" i="7" s="1"/>
  <c r="AJ91" i="1" s="1"/>
  <c r="F10" i="29"/>
  <c r="G14" i="5" s="1"/>
  <c r="G10" i="7" s="1"/>
  <c r="I26" i="1" s="1"/>
  <c r="AV8" i="29"/>
  <c r="AW106" i="5" s="1"/>
  <c r="AW102" i="7" s="1"/>
  <c r="AY116" i="1" s="1"/>
  <c r="AK7" i="29"/>
  <c r="AL8" i="5" s="1"/>
  <c r="AL4" i="7" s="1"/>
  <c r="AN5" i="1" s="1"/>
  <c r="Z6" i="29"/>
  <c r="AA65" i="5" s="1"/>
  <c r="AA61" i="7" s="1"/>
  <c r="AC79" i="1" s="1"/>
  <c r="O5" i="29"/>
  <c r="P52" i="5" s="1"/>
  <c r="P48" i="7" s="1"/>
  <c r="R36" i="1" s="1"/>
  <c r="D4" i="29"/>
  <c r="E59" i="5" s="1"/>
  <c r="E55" i="7" s="1"/>
  <c r="G7" i="1" s="1"/>
  <c r="AU51" i="5"/>
  <c r="AU47" i="7" s="1"/>
  <c r="AW43" i="1" s="1"/>
  <c r="O51" i="5"/>
  <c r="O47" i="7" s="1"/>
  <c r="Q43" i="1" s="1"/>
  <c r="Y110" i="29"/>
  <c r="Z97" i="5" s="1"/>
  <c r="Z93" i="7" s="1"/>
  <c r="AB75" i="1" s="1"/>
  <c r="Z107" i="29"/>
  <c r="AA64" i="5" s="1"/>
  <c r="AA60" i="7" s="1"/>
  <c r="AC90" i="1" s="1"/>
  <c r="D105" i="29"/>
  <c r="E92" i="5" s="1"/>
  <c r="E88" i="7" s="1"/>
  <c r="G6" i="1" s="1"/>
  <c r="M100" i="29"/>
  <c r="N88" i="5" s="1"/>
  <c r="N84" i="7" s="1"/>
  <c r="P82" i="1" s="1"/>
  <c r="L97" i="29"/>
  <c r="M83" i="5" s="1"/>
  <c r="M79" i="7" s="1"/>
  <c r="O62" i="1" s="1"/>
  <c r="K94" i="29"/>
  <c r="L66" i="5" s="1"/>
  <c r="L62" i="7" s="1"/>
  <c r="N81" i="1" s="1"/>
  <c r="AP91" i="29"/>
  <c r="AQ70" i="5" s="1"/>
  <c r="AQ66" i="7" s="1"/>
  <c r="AS33" i="1" s="1"/>
  <c r="T89" i="29"/>
  <c r="U75" i="5" s="1"/>
  <c r="U71" i="7" s="1"/>
  <c r="W97" i="1" s="1"/>
  <c r="AY86" i="29"/>
  <c r="AZ36" i="5" s="1"/>
  <c r="AZ32" i="7" s="1"/>
  <c r="BB24" i="1" s="1"/>
  <c r="AC84" i="29"/>
  <c r="G82" i="29"/>
  <c r="H44" i="5" s="1"/>
  <c r="H40" i="7" s="1"/>
  <c r="J53" i="1" s="1"/>
  <c r="E80" i="29"/>
  <c r="F77" i="5" s="1"/>
  <c r="F73" i="7" s="1"/>
  <c r="H65" i="1" s="1"/>
  <c r="Z78" i="29"/>
  <c r="AA60" i="5" s="1"/>
  <c r="AA56" i="7" s="1"/>
  <c r="AC88" i="1" s="1"/>
  <c r="AB75" i="29"/>
  <c r="AC13" i="5" s="1"/>
  <c r="AC9" i="7" s="1"/>
  <c r="AE89" i="1" s="1"/>
  <c r="Q74" i="29"/>
  <c r="R114" i="5" s="1"/>
  <c r="R110" i="7" s="1"/>
  <c r="T119" i="1" s="1"/>
  <c r="AQ72" i="29"/>
  <c r="AR117" i="5" s="1"/>
  <c r="AR113" i="7" s="1"/>
  <c r="AT110" i="1" s="1"/>
  <c r="AF71" i="29"/>
  <c r="AG56" i="5" s="1"/>
  <c r="AG52" i="7" s="1"/>
  <c r="AI92" i="1" s="1"/>
  <c r="U70" i="29"/>
  <c r="V94" i="5" s="1"/>
  <c r="V90" i="7" s="1"/>
  <c r="X56" i="1" s="1"/>
  <c r="J69" i="29"/>
  <c r="K55" i="5" s="1"/>
  <c r="K51" i="7" s="1"/>
  <c r="M34" i="1" s="1"/>
  <c r="AO66" i="29"/>
  <c r="AP27" i="5" s="1"/>
  <c r="AP23" i="7" s="1"/>
  <c r="AR83" i="1" s="1"/>
  <c r="AD65" i="29"/>
  <c r="AE73" i="5" s="1"/>
  <c r="AE69" i="7" s="1"/>
  <c r="AG51" i="1" s="1"/>
  <c r="S64" i="29"/>
  <c r="T102" i="5" s="1"/>
  <c r="T98" i="7" s="1"/>
  <c r="V80" i="1" s="1"/>
  <c r="H63" i="29"/>
  <c r="I115" i="5" s="1"/>
  <c r="I111" i="7" s="1"/>
  <c r="K117" i="1" s="1"/>
  <c r="AX61" i="29"/>
  <c r="AY45" i="5" s="1"/>
  <c r="AY41" i="7" s="1"/>
  <c r="BA68" i="1" s="1"/>
  <c r="W60" i="29"/>
  <c r="X43" i="5" s="1"/>
  <c r="X39" i="7" s="1"/>
  <c r="Z48" i="1" s="1"/>
  <c r="L59" i="29"/>
  <c r="M121" i="5" s="1"/>
  <c r="M117" i="7" s="1"/>
  <c r="O114" i="1" s="1"/>
  <c r="AL57" i="29"/>
  <c r="AM41" i="5" s="1"/>
  <c r="AM37" i="7" s="1"/>
  <c r="AO35" i="1" s="1"/>
  <c r="P55" i="29"/>
  <c r="Q33" i="5" s="1"/>
  <c r="Q29" i="7" s="1"/>
  <c r="S13" i="1" s="1"/>
  <c r="E54" i="29"/>
  <c r="F38" i="5" s="1"/>
  <c r="F34" i="7" s="1"/>
  <c r="H64" i="1" s="1"/>
  <c r="AU52" i="29"/>
  <c r="AV113" i="5" s="1"/>
  <c r="AV109" i="7" s="1"/>
  <c r="AX111" i="1" s="1"/>
  <c r="AJ51" i="29"/>
  <c r="AK49" i="5" s="1"/>
  <c r="AK45" i="7" s="1"/>
  <c r="AM15" i="1" s="1"/>
  <c r="Y50" i="29"/>
  <c r="Z71" i="5" s="1"/>
  <c r="Z67" i="7" s="1"/>
  <c r="AB46" i="1" s="1"/>
  <c r="N49" i="29"/>
  <c r="O62" i="5" s="1"/>
  <c r="O58" i="7" s="1"/>
  <c r="Q85" i="1" s="1"/>
  <c r="C48" i="29"/>
  <c r="D108" i="5" s="1"/>
  <c r="D104" i="7" s="1"/>
  <c r="F105" i="1" s="1"/>
  <c r="AS46" i="29"/>
  <c r="AT33" i="5" s="1"/>
  <c r="AT29" i="7" s="1"/>
  <c r="AV13" i="1" s="1"/>
  <c r="AH45" i="29"/>
  <c r="AI32" i="5" s="1"/>
  <c r="AI28" i="7" s="1"/>
  <c r="AK20" i="1" s="1"/>
  <c r="G44" i="29"/>
  <c r="H31" i="5" s="1"/>
  <c r="H27" i="7" s="1"/>
  <c r="J69" i="1" s="1"/>
  <c r="AW42" i="29"/>
  <c r="AX30" i="5" s="1"/>
  <c r="AX26" i="7" s="1"/>
  <c r="AZ3" i="1" s="1"/>
  <c r="H109" i="29"/>
  <c r="I99" i="5" s="1"/>
  <c r="I95" i="7" s="1"/>
  <c r="K8" i="1" s="1"/>
  <c r="AL106" i="29"/>
  <c r="AM95" i="5" s="1"/>
  <c r="AM91" i="7" s="1"/>
  <c r="AO39" i="1" s="1"/>
  <c r="P104" i="29"/>
  <c r="Q90" i="5" s="1"/>
  <c r="Q86" i="7" s="1"/>
  <c r="S32" i="1" s="1"/>
  <c r="AU101" i="29"/>
  <c r="AV89" i="5" s="1"/>
  <c r="AV85" i="7" s="1"/>
  <c r="AX77" i="1" s="1"/>
  <c r="Y99" i="29"/>
  <c r="Z118" i="5" s="1"/>
  <c r="Z114" i="7" s="1"/>
  <c r="AB122" i="1" s="1"/>
  <c r="C97" i="29"/>
  <c r="D83" i="5" s="1"/>
  <c r="D79" i="7" s="1"/>
  <c r="F62" i="1" s="1"/>
  <c r="AH94" i="29"/>
  <c r="AI66" i="5" s="1"/>
  <c r="AI62" i="7" s="1"/>
  <c r="AK81" i="1" s="1"/>
  <c r="AG91" i="29"/>
  <c r="AH70" i="5" s="1"/>
  <c r="AH66" i="7" s="1"/>
  <c r="AJ33" i="1" s="1"/>
  <c r="AF88" i="29"/>
  <c r="AG74" i="5" s="1"/>
  <c r="AG70" i="7" s="1"/>
  <c r="AI73" i="1" s="1"/>
  <c r="J86" i="29"/>
  <c r="K36" i="5" s="1"/>
  <c r="K32" i="7" s="1"/>
  <c r="M24" i="1" s="1"/>
  <c r="AO83" i="29"/>
  <c r="AP96" i="5" s="1"/>
  <c r="AP92" i="7" s="1"/>
  <c r="AR17" i="1" s="1"/>
  <c r="S81" i="29"/>
  <c r="T67" i="5" s="1"/>
  <c r="T63" i="7" s="1"/>
  <c r="V95" i="1" s="1"/>
  <c r="AD79" i="29"/>
  <c r="AE98" i="5" s="1"/>
  <c r="AE94" i="7" s="1"/>
  <c r="AG66" i="1" s="1"/>
  <c r="AY77" i="29"/>
  <c r="AZ120" i="5" s="1"/>
  <c r="AZ116" i="7" s="1"/>
  <c r="BB113" i="1" s="1"/>
  <c r="AH76" i="29"/>
  <c r="AI116" i="5" s="1"/>
  <c r="AI112" i="7" s="1"/>
  <c r="AK118" i="1" s="1"/>
  <c r="G75" i="29"/>
  <c r="H13" i="5" s="1"/>
  <c r="H9" i="7" s="1"/>
  <c r="J89" i="1" s="1"/>
  <c r="AW73" i="29"/>
  <c r="AX57" i="5" s="1"/>
  <c r="AX53" i="7" s="1"/>
  <c r="AZ52" i="1" s="1"/>
  <c r="V72" i="29"/>
  <c r="W117" i="5" s="1"/>
  <c r="W113" i="7" s="1"/>
  <c r="Y110" i="1" s="1"/>
  <c r="K71" i="29"/>
  <c r="L56" i="5" s="1"/>
  <c r="L52" i="7" s="1"/>
  <c r="N92" i="1" s="1"/>
  <c r="AP68" i="29"/>
  <c r="AQ54" i="5" s="1"/>
  <c r="AQ50" i="7" s="1"/>
  <c r="AS41" i="1" s="1"/>
  <c r="AE67" i="29"/>
  <c r="AF122" i="5" s="1"/>
  <c r="AF118" i="7" s="1"/>
  <c r="AH103" i="1" s="1"/>
  <c r="T66" i="29"/>
  <c r="U27" i="5" s="1"/>
  <c r="U23" i="7" s="1"/>
  <c r="W83" i="1" s="1"/>
  <c r="AY63" i="29"/>
  <c r="AZ115" i="5" s="1"/>
  <c r="AZ111" i="7" s="1"/>
  <c r="BB117" i="1" s="1"/>
  <c r="AN62" i="29"/>
  <c r="AO50" i="5" s="1"/>
  <c r="AO46" i="7" s="1"/>
  <c r="AQ78" i="1" s="1"/>
  <c r="AC61" i="29"/>
  <c r="AD45" i="5" s="1"/>
  <c r="AD41" i="7" s="1"/>
  <c r="AF68" i="1" s="1"/>
  <c r="R60" i="29"/>
  <c r="S43" i="5" s="1"/>
  <c r="S39" i="7" s="1"/>
  <c r="U48" i="1" s="1"/>
  <c r="AR58" i="29"/>
  <c r="AS42" i="5" s="1"/>
  <c r="AS38" i="7" s="1"/>
  <c r="AU70" i="1" s="1"/>
  <c r="AG57" i="29"/>
  <c r="AH41" i="5" s="1"/>
  <c r="AH37" i="7" s="1"/>
  <c r="AJ35" i="1" s="1"/>
  <c r="F56" i="29"/>
  <c r="G111" i="5" s="1"/>
  <c r="G107" i="7" s="1"/>
  <c r="I120" i="1" s="1"/>
  <c r="AV54" i="29"/>
  <c r="AW38" i="5" s="1"/>
  <c r="AW34" i="7" s="1"/>
  <c r="AY64" i="1" s="1"/>
  <c r="AK53" i="29"/>
  <c r="AL39" i="5" s="1"/>
  <c r="AL35" i="7" s="1"/>
  <c r="AN22" i="1" s="1"/>
  <c r="Z52" i="29"/>
  <c r="AA113" i="5" s="1"/>
  <c r="AA109" i="7" s="1"/>
  <c r="AC111" i="1" s="1"/>
  <c r="O51" i="29"/>
  <c r="P49" i="5" s="1"/>
  <c r="P45" i="7" s="1"/>
  <c r="R15" i="1" s="1"/>
  <c r="D50" i="29"/>
  <c r="E71" i="5" s="1"/>
  <c r="E67" i="7" s="1"/>
  <c r="G46" i="1" s="1"/>
  <c r="AW108" i="29"/>
  <c r="AX61" i="5" s="1"/>
  <c r="AX57" i="7" s="1"/>
  <c r="AZ54" i="1" s="1"/>
  <c r="N99" i="29"/>
  <c r="O118" i="5" s="1"/>
  <c r="O114" i="7" s="1"/>
  <c r="Q122" i="1" s="1"/>
  <c r="J87" i="29"/>
  <c r="K72" i="5" s="1"/>
  <c r="K68" i="7" s="1"/>
  <c r="M76" i="1" s="1"/>
  <c r="AH78" i="29"/>
  <c r="AI60" i="5" s="1"/>
  <c r="AI56" i="7" s="1"/>
  <c r="AK88" i="1" s="1"/>
  <c r="AB73" i="29"/>
  <c r="AC57" i="5" s="1"/>
  <c r="AC53" i="7" s="1"/>
  <c r="AE52" i="1" s="1"/>
  <c r="AK68" i="29"/>
  <c r="AL54" i="5" s="1"/>
  <c r="AL50" i="7" s="1"/>
  <c r="AN41" i="1" s="1"/>
  <c r="AT63" i="29"/>
  <c r="AU115" i="5" s="1"/>
  <c r="AU111" i="7" s="1"/>
  <c r="AW117" i="1" s="1"/>
  <c r="T101" i="29"/>
  <c r="U89" i="5" s="1"/>
  <c r="U85" i="7" s="1"/>
  <c r="W77" i="1" s="1"/>
  <c r="AL91" i="29"/>
  <c r="AM70" i="5" s="1"/>
  <c r="AM66" i="7" s="1"/>
  <c r="AO33" i="1" s="1"/>
  <c r="C82" i="29"/>
  <c r="D44" i="5" s="1"/>
  <c r="D40" i="7" s="1"/>
  <c r="F53" i="1" s="1"/>
  <c r="AP75" i="29"/>
  <c r="AQ13" i="5" s="1"/>
  <c r="AQ9" i="7" s="1"/>
  <c r="AS89" i="1" s="1"/>
  <c r="AY70" i="29"/>
  <c r="AZ94" i="5" s="1"/>
  <c r="AZ90" i="7" s="1"/>
  <c r="BB56" i="1" s="1"/>
  <c r="D109" i="29"/>
  <c r="E99" i="5" s="1"/>
  <c r="E95" i="7" s="1"/>
  <c r="G8" i="1" s="1"/>
  <c r="V99" i="29"/>
  <c r="W118" i="5" s="1"/>
  <c r="W114" i="7" s="1"/>
  <c r="Y122" i="1" s="1"/>
  <c r="AN89" i="29"/>
  <c r="AO75" i="5" s="1"/>
  <c r="AO71" i="7" s="1"/>
  <c r="AQ97" i="1" s="1"/>
  <c r="S80" i="29"/>
  <c r="T77" i="5" s="1"/>
  <c r="T73" i="7" s="1"/>
  <c r="V65" i="1" s="1"/>
  <c r="AL99" i="29"/>
  <c r="AM118" i="5" s="1"/>
  <c r="AM114" i="7" s="1"/>
  <c r="AO122" i="1" s="1"/>
  <c r="AC72" i="29"/>
  <c r="AD117" i="5" s="1"/>
  <c r="AD113" i="7" s="1"/>
  <c r="AF110" i="1" s="1"/>
  <c r="U64" i="29"/>
  <c r="V102" i="5" s="1"/>
  <c r="V98" i="7" s="1"/>
  <c r="X80" i="1" s="1"/>
  <c r="S58" i="29"/>
  <c r="T42" i="5" s="1"/>
  <c r="T38" i="7" s="1"/>
  <c r="V70" i="1" s="1"/>
  <c r="AB53" i="29"/>
  <c r="AC39" i="5" s="1"/>
  <c r="AC35" i="7" s="1"/>
  <c r="AE22" i="1" s="1"/>
  <c r="AX48" i="29"/>
  <c r="AY108" i="5" s="1"/>
  <c r="AY104" i="7" s="1"/>
  <c r="BA105" i="1" s="1"/>
  <c r="AB46" i="29"/>
  <c r="F44" i="29"/>
  <c r="G31" i="5" s="1"/>
  <c r="G27" i="7" s="1"/>
  <c r="I69" i="1" s="1"/>
  <c r="AK41" i="29"/>
  <c r="AL84" i="5" s="1"/>
  <c r="AL80" i="7" s="1"/>
  <c r="AN72" i="1" s="1"/>
  <c r="AF39" i="29"/>
  <c r="AG28" i="5" s="1"/>
  <c r="AG24" i="7" s="1"/>
  <c r="AI87" i="1" s="1"/>
  <c r="U36" i="29"/>
  <c r="V109" i="5" s="1"/>
  <c r="V105" i="7" s="1"/>
  <c r="X106" i="1" s="1"/>
  <c r="AO34" i="29"/>
  <c r="AP25" i="5" s="1"/>
  <c r="AP21" i="7" s="1"/>
  <c r="AR74" i="1" s="1"/>
  <c r="AD31" i="29"/>
  <c r="AE78" i="5" s="1"/>
  <c r="AE74" i="7" s="1"/>
  <c r="AG71" i="1" s="1"/>
  <c r="AX29" i="29"/>
  <c r="AY24" i="5" s="1"/>
  <c r="AY20" i="7" s="1"/>
  <c r="BA10" i="1" s="1"/>
  <c r="R28" i="29"/>
  <c r="S23" i="5" s="1"/>
  <c r="S19" i="7" s="1"/>
  <c r="U47" i="1" s="1"/>
  <c r="AM26" i="29"/>
  <c r="AN47" i="5" s="1"/>
  <c r="AN43" i="7" s="1"/>
  <c r="AP11" i="1" s="1"/>
  <c r="F25" i="29"/>
  <c r="G35" i="5" s="1"/>
  <c r="G31" i="7" s="1"/>
  <c r="I45" i="1" s="1"/>
  <c r="AV21" i="29"/>
  <c r="AW21" i="5" s="1"/>
  <c r="AW17" i="7" s="1"/>
  <c r="AY14" i="1" s="1"/>
  <c r="O20" i="29"/>
  <c r="P20" i="5" s="1"/>
  <c r="P16" i="7" s="1"/>
  <c r="R58" i="1" s="1"/>
  <c r="AJ18" i="29"/>
  <c r="AK48" i="5" s="1"/>
  <c r="AK44" i="7" s="1"/>
  <c r="AM57" i="1" s="1"/>
  <c r="D17" i="29"/>
  <c r="E17" i="5" s="1"/>
  <c r="E13" i="7" s="1"/>
  <c r="G42" i="1" s="1"/>
  <c r="X15" i="29"/>
  <c r="Y16" i="5" s="1"/>
  <c r="Y12" i="7" s="1"/>
  <c r="AA40" i="1" s="1"/>
  <c r="AS13" i="29"/>
  <c r="AT12" i="5" s="1"/>
  <c r="AT8" i="7" s="1"/>
  <c r="AV4" i="1" s="1"/>
  <c r="AR11" i="29"/>
  <c r="AS10" i="5" s="1"/>
  <c r="AS6" i="7" s="1"/>
  <c r="AU91" i="1" s="1"/>
  <c r="AR9" i="29"/>
  <c r="AS9" i="5" s="1"/>
  <c r="AS5" i="7" s="1"/>
  <c r="AU9" i="1" s="1"/>
  <c r="AQ7" i="29"/>
  <c r="AR8" i="5" s="1"/>
  <c r="AR4" i="7" s="1"/>
  <c r="AT5" i="1" s="1"/>
  <c r="K6" i="29"/>
  <c r="L65" i="5" s="1"/>
  <c r="L61" i="7" s="1"/>
  <c r="N79" i="1" s="1"/>
  <c r="AE4" i="29"/>
  <c r="AF59" i="5" s="1"/>
  <c r="AF55" i="7" s="1"/>
  <c r="AH7" i="1" s="1"/>
  <c r="J51" i="5"/>
  <c r="J47" i="7" s="1"/>
  <c r="L43" i="1" s="1"/>
  <c r="K82" i="29"/>
  <c r="L44" i="5" s="1"/>
  <c r="L40" i="7" s="1"/>
  <c r="N53" i="1" s="1"/>
  <c r="AB61" i="29"/>
  <c r="AC45" i="5" s="1"/>
  <c r="AC41" i="7" s="1"/>
  <c r="AE68" i="1" s="1"/>
  <c r="I56" i="29"/>
  <c r="J111" i="5" s="1"/>
  <c r="J107" i="7" s="1"/>
  <c r="L120" i="1" s="1"/>
  <c r="R51" i="29"/>
  <c r="S49" i="5" s="1"/>
  <c r="S45" i="7" s="1"/>
  <c r="U15" i="1" s="1"/>
  <c r="AT47" i="29"/>
  <c r="AU34" i="5" s="1"/>
  <c r="AU30" i="7" s="1"/>
  <c r="AW16" i="1" s="1"/>
  <c r="X45" i="29"/>
  <c r="Y32" i="5" s="1"/>
  <c r="Y28" i="7" s="1"/>
  <c r="AA20" i="1" s="1"/>
  <c r="W42" i="29"/>
  <c r="X30" i="5" s="1"/>
  <c r="X26" i="7" s="1"/>
  <c r="Z3" i="1" s="1"/>
  <c r="Z40" i="29"/>
  <c r="AA29" i="5" s="1"/>
  <c r="AA25" i="7" s="1"/>
  <c r="AC50" i="1" s="1"/>
  <c r="AU38" i="29"/>
  <c r="AV63" i="5" s="1"/>
  <c r="AV59" i="7" s="1"/>
  <c r="AX28" i="1" s="1"/>
  <c r="N37" i="29"/>
  <c r="O76" i="5" s="1"/>
  <c r="O72" i="7" s="1"/>
  <c r="Q30" i="1" s="1"/>
  <c r="AI35" i="29"/>
  <c r="AJ37" i="5" s="1"/>
  <c r="AJ33" i="7" s="1"/>
  <c r="AL31" i="1" s="1"/>
  <c r="C34" i="29"/>
  <c r="D25" i="5" s="1"/>
  <c r="D21" i="7" s="1"/>
  <c r="F74" i="1" s="1"/>
  <c r="W32" i="29"/>
  <c r="X123" i="5" s="1"/>
  <c r="X196" i="7" s="1"/>
  <c r="Z129" i="1" s="1"/>
  <c r="W30" i="29"/>
  <c r="X91" i="5" s="1"/>
  <c r="X87" i="7" s="1"/>
  <c r="Z49" i="1" s="1"/>
  <c r="V28" i="29"/>
  <c r="W23" i="5" s="1"/>
  <c r="W19" i="7" s="1"/>
  <c r="Y47" i="1" s="1"/>
  <c r="U26" i="29"/>
  <c r="V47" i="5" s="1"/>
  <c r="V43" i="7" s="1"/>
  <c r="X11" i="1" s="1"/>
  <c r="AP24" i="29"/>
  <c r="AQ69" i="5" s="1"/>
  <c r="AQ65" i="7" s="1"/>
  <c r="AS84" i="1" s="1"/>
  <c r="J23" i="29"/>
  <c r="K40" i="5" s="1"/>
  <c r="K36" i="7" s="1"/>
  <c r="M21" i="1" s="1"/>
  <c r="AD21" i="29"/>
  <c r="AE21" i="5" s="1"/>
  <c r="AE17" i="7" s="1"/>
  <c r="AG14" i="1" s="1"/>
  <c r="AY19" i="29"/>
  <c r="AZ19" i="5" s="1"/>
  <c r="AZ15" i="7" s="1"/>
  <c r="BB67" i="1" s="1"/>
  <c r="S18" i="29"/>
  <c r="T48" i="5" s="1"/>
  <c r="T44" i="7" s="1"/>
  <c r="V57" i="1" s="1"/>
  <c r="AM16" i="29"/>
  <c r="AN107" i="5" s="1"/>
  <c r="AN103" i="7" s="1"/>
  <c r="AP109" i="1" s="1"/>
  <c r="G15" i="29"/>
  <c r="H16" i="5" s="1"/>
  <c r="H12" i="7" s="1"/>
  <c r="J40" i="1" s="1"/>
  <c r="AB13" i="29"/>
  <c r="AC12" i="5" s="1"/>
  <c r="AC8" i="7" s="1"/>
  <c r="AE4" i="1" s="1"/>
  <c r="AV11" i="29"/>
  <c r="AW10" i="5" s="1"/>
  <c r="AW6" i="7" s="1"/>
  <c r="AY91" i="1" s="1"/>
  <c r="P10" i="29"/>
  <c r="Q14" i="5" s="1"/>
  <c r="Q10" i="7" s="1"/>
  <c r="S26" i="1" s="1"/>
  <c r="AK8" i="29"/>
  <c r="AL106" i="5" s="1"/>
  <c r="AL102" i="7" s="1"/>
  <c r="AN116" i="1" s="1"/>
  <c r="D7" i="29"/>
  <c r="E8" i="5" s="1"/>
  <c r="E4" i="7" s="1"/>
  <c r="G5" i="1" s="1"/>
  <c r="Y5" i="29"/>
  <c r="Z52" i="5" s="1"/>
  <c r="Z48" i="7" s="1"/>
  <c r="AB36" i="1" s="1"/>
  <c r="AT3" i="29"/>
  <c r="AU7" i="5" s="1"/>
  <c r="AI2" i="29"/>
  <c r="AJ93" i="29"/>
  <c r="AK53" i="5" s="1"/>
  <c r="AK49" i="7" s="1"/>
  <c r="AM12" i="1" s="1"/>
  <c r="AI66" i="29"/>
  <c r="AJ27" i="5" s="1"/>
  <c r="AJ23" i="7" s="1"/>
  <c r="AL83" i="1" s="1"/>
  <c r="I60" i="29"/>
  <c r="J43" i="5" s="1"/>
  <c r="J39" i="7" s="1"/>
  <c r="L48" i="1" s="1"/>
  <c r="J55" i="29"/>
  <c r="S50" i="29"/>
  <c r="T71" i="5" s="1"/>
  <c r="T67" i="7" s="1"/>
  <c r="V46" i="1" s="1"/>
  <c r="S47" i="29"/>
  <c r="T34" i="5" s="1"/>
  <c r="T30" i="7" s="1"/>
  <c r="V16" i="1" s="1"/>
  <c r="AX44" i="29"/>
  <c r="AY31" i="5" s="1"/>
  <c r="AY27" i="7" s="1"/>
  <c r="BA69" i="1" s="1"/>
  <c r="AB42" i="29"/>
  <c r="AC30" i="5" s="1"/>
  <c r="AC26" i="7" s="1"/>
  <c r="AE3" i="1" s="1"/>
  <c r="AD40" i="29"/>
  <c r="AE29" i="5" s="1"/>
  <c r="AE25" i="7" s="1"/>
  <c r="AG50" i="1" s="1"/>
  <c r="AY38" i="29"/>
  <c r="AZ63" i="5" s="1"/>
  <c r="AZ59" i="7" s="1"/>
  <c r="BB28" i="1" s="1"/>
  <c r="R37" i="29"/>
  <c r="S76" i="5" s="1"/>
  <c r="S72" i="7" s="1"/>
  <c r="U30" i="1" s="1"/>
  <c r="AM35" i="29"/>
  <c r="AN37" i="5" s="1"/>
  <c r="AN33" i="7" s="1"/>
  <c r="AP31" i="1" s="1"/>
  <c r="G34" i="29"/>
  <c r="H25" i="5" s="1"/>
  <c r="H21" i="7" s="1"/>
  <c r="J74" i="1" s="1"/>
  <c r="AA32" i="29"/>
  <c r="AB123" i="5" s="1"/>
  <c r="AB196" i="7" s="1"/>
  <c r="AD129" i="1" s="1"/>
  <c r="AV30" i="29"/>
  <c r="AW91" i="5" s="1"/>
  <c r="AW87" i="7" s="1"/>
  <c r="AY49" i="1" s="1"/>
  <c r="P29" i="29"/>
  <c r="Q24" i="5" s="1"/>
  <c r="Q20" i="7" s="1"/>
  <c r="S10" i="1" s="1"/>
  <c r="AJ27" i="29"/>
  <c r="AK112" i="5" s="1"/>
  <c r="AK108" i="7" s="1"/>
  <c r="AM107" i="1" s="1"/>
  <c r="D26" i="29"/>
  <c r="E47" i="5" s="1"/>
  <c r="E43" i="7" s="1"/>
  <c r="G11" i="1" s="1"/>
  <c r="Y24" i="29"/>
  <c r="Z69" i="5" s="1"/>
  <c r="Z65" i="7" s="1"/>
  <c r="AB84" i="1" s="1"/>
  <c r="AS22" i="29"/>
  <c r="AT22" i="5" s="1"/>
  <c r="AT18" i="7" s="1"/>
  <c r="AV61" i="1" s="1"/>
  <c r="M21" i="29"/>
  <c r="N21" i="5" s="1"/>
  <c r="N17" i="7" s="1"/>
  <c r="P14" i="1" s="1"/>
  <c r="L19" i="29"/>
  <c r="M19" i="5" s="1"/>
  <c r="M15" i="7" s="1"/>
  <c r="O67" i="1" s="1"/>
  <c r="L17" i="29"/>
  <c r="M17" i="5" s="1"/>
  <c r="M13" i="7" s="1"/>
  <c r="O42" i="1" s="1"/>
  <c r="K15" i="29"/>
  <c r="L16" i="5" s="1"/>
  <c r="L12" i="7" s="1"/>
  <c r="N40" i="1" s="1"/>
  <c r="AF13" i="29"/>
  <c r="AG12" i="5" s="1"/>
  <c r="AG8" i="7" s="1"/>
  <c r="AI4" i="1" s="1"/>
  <c r="AZ11" i="29"/>
  <c r="BA10" i="5" s="1"/>
  <c r="BA6" i="7" s="1"/>
  <c r="BC91" i="1" s="1"/>
  <c r="T10" i="29"/>
  <c r="U14" i="5" s="1"/>
  <c r="U10" i="7" s="1"/>
  <c r="W26" i="1" s="1"/>
  <c r="AO8" i="29"/>
  <c r="AP106" i="5" s="1"/>
  <c r="AP102" i="7" s="1"/>
  <c r="AR116" i="1" s="1"/>
  <c r="H7" i="29"/>
  <c r="I8" i="5" s="1"/>
  <c r="I4" i="7" s="1"/>
  <c r="K5" i="1" s="1"/>
  <c r="AC5" i="29"/>
  <c r="AD52" i="5" s="1"/>
  <c r="AD48" i="7" s="1"/>
  <c r="AF36" i="1" s="1"/>
  <c r="AX3" i="29"/>
  <c r="AY7" i="5" s="1"/>
  <c r="AM2" i="29"/>
  <c r="AA66" i="29"/>
  <c r="AB27" i="5" s="1"/>
  <c r="AB23" i="7" s="1"/>
  <c r="AD83" i="1" s="1"/>
  <c r="R47" i="29"/>
  <c r="S34" i="5" s="1"/>
  <c r="S30" i="7" s="1"/>
  <c r="U16" i="1" s="1"/>
  <c r="AW38" i="29"/>
  <c r="AX63" i="5" s="1"/>
  <c r="AX59" i="7" s="1"/>
  <c r="AZ28" i="1" s="1"/>
  <c r="Z32" i="29"/>
  <c r="AA123" i="5" s="1"/>
  <c r="AA196" i="7" s="1"/>
  <c r="AC129" i="1" s="1"/>
  <c r="C26" i="29"/>
  <c r="D47" i="5" s="1"/>
  <c r="D43" i="7" s="1"/>
  <c r="F11" i="1" s="1"/>
  <c r="AF19" i="29"/>
  <c r="AG19" i="5" s="1"/>
  <c r="AG15" i="7" s="1"/>
  <c r="AI67" i="1" s="1"/>
  <c r="I13" i="29"/>
  <c r="J12" i="5" s="1"/>
  <c r="J8" i="7" s="1"/>
  <c r="L4" i="1" s="1"/>
  <c r="L200" i="1" s="1"/>
  <c r="AM6" i="29"/>
  <c r="AN65" i="5" s="1"/>
  <c r="AN61" i="7" s="1"/>
  <c r="AP79" i="1" s="1"/>
  <c r="AK72" i="29"/>
  <c r="AL117" i="5" s="1"/>
  <c r="AL113" i="7" s="1"/>
  <c r="AN110" i="1" s="1"/>
  <c r="BA48" i="29"/>
  <c r="BB108" i="5" s="1"/>
  <c r="BB104" i="7" s="1"/>
  <c r="BD105" i="1" s="1"/>
  <c r="W38" i="29"/>
  <c r="X63" i="5" s="1"/>
  <c r="X59" i="7" s="1"/>
  <c r="Z28" i="1" s="1"/>
  <c r="AZ31" i="29"/>
  <c r="BA78" i="5" s="1"/>
  <c r="BA74" i="7" s="1"/>
  <c r="BC71" i="1" s="1"/>
  <c r="AC25" i="29"/>
  <c r="AD35" i="5" s="1"/>
  <c r="AD31" i="7" s="1"/>
  <c r="AF45" i="1" s="1"/>
  <c r="F19" i="29"/>
  <c r="G19" i="5" s="1"/>
  <c r="G15" i="7" s="1"/>
  <c r="I67" i="1" s="1"/>
  <c r="AI12" i="29"/>
  <c r="L6" i="29"/>
  <c r="M65" i="5" s="1"/>
  <c r="M61" i="7" s="1"/>
  <c r="O79" i="1" s="1"/>
  <c r="M88" i="29"/>
  <c r="N74" i="5" s="1"/>
  <c r="N70" i="7" s="1"/>
  <c r="P73" i="1" s="1"/>
  <c r="E52" i="29"/>
  <c r="F113" i="5" s="1"/>
  <c r="F109" i="7" s="1"/>
  <c r="H111" i="1" s="1"/>
  <c r="H41" i="29"/>
  <c r="I84" i="5" s="1"/>
  <c r="I80" i="7" s="1"/>
  <c r="K72" i="1" s="1"/>
  <c r="AK34" i="29"/>
  <c r="AL25" i="5" s="1"/>
  <c r="AL21" i="7" s="1"/>
  <c r="AN74" i="1" s="1"/>
  <c r="N28" i="29"/>
  <c r="O23" i="5" s="1"/>
  <c r="O19" i="7" s="1"/>
  <c r="Q47" i="1" s="1"/>
  <c r="K20" i="29"/>
  <c r="L20" i="5" s="1"/>
  <c r="L16" i="7" s="1"/>
  <c r="N58" i="1" s="1"/>
  <c r="AO13" i="29"/>
  <c r="AP12" i="5" s="1"/>
  <c r="AP8" i="7" s="1"/>
  <c r="AR4" i="1" s="1"/>
  <c r="R7" i="29"/>
  <c r="S8" i="5" s="1"/>
  <c r="S4" i="7" s="1"/>
  <c r="U5" i="1" s="1"/>
  <c r="AA2" i="29"/>
  <c r="K34" i="29"/>
  <c r="L25" i="5" s="1"/>
  <c r="L21" i="7" s="1"/>
  <c r="N74" i="1" s="1"/>
  <c r="W8" i="29"/>
  <c r="X106" i="5" s="1"/>
  <c r="X102" i="7" s="1"/>
  <c r="Z116" i="1" s="1"/>
  <c r="AK17" i="29"/>
  <c r="AL17" i="5" s="1"/>
  <c r="AL13" i="7" s="1"/>
  <c r="AN42" i="1" s="1"/>
  <c r="AK48" i="29"/>
  <c r="AL108" i="5" s="1"/>
  <c r="AL104" i="7" s="1"/>
  <c r="AN105" i="1" s="1"/>
  <c r="AA20" i="29"/>
  <c r="AB20" i="5" s="1"/>
  <c r="AB16" i="7" s="1"/>
  <c r="AD58" i="1" s="1"/>
  <c r="N43" i="29"/>
  <c r="O110" i="5" s="1"/>
  <c r="O106" i="7" s="1"/>
  <c r="Q112" i="1" s="1"/>
  <c r="AU16" i="29"/>
  <c r="AV107" i="5" s="1"/>
  <c r="AV103" i="7" s="1"/>
  <c r="AX109" i="1" s="1"/>
  <c r="AF3" i="7"/>
  <c r="AH25" i="1" s="1"/>
  <c r="T3" i="7"/>
  <c r="V25" i="1" s="1"/>
  <c r="AE3" i="7"/>
  <c r="AG25" i="1" s="1"/>
  <c r="Z51" i="5"/>
  <c r="Z47" i="7" s="1"/>
  <c r="AB43" i="1" s="1"/>
  <c r="AC21" i="29"/>
  <c r="AD21" i="5" s="1"/>
  <c r="AD17" i="7" s="1"/>
  <c r="AF14" i="1" s="1"/>
  <c r="V51" i="5"/>
  <c r="V47" i="7" s="1"/>
  <c r="X43" i="1" s="1"/>
  <c r="AN99" i="1"/>
  <c r="V106" i="29"/>
  <c r="W95" i="5" s="1"/>
  <c r="W91" i="7" s="1"/>
  <c r="Y39" i="1" s="1"/>
  <c r="V64" i="29"/>
  <c r="W102" i="5" s="1"/>
  <c r="W98" i="7" s="1"/>
  <c r="Y80" i="1" s="1"/>
  <c r="AC53" i="29"/>
  <c r="AD39" i="5" s="1"/>
  <c r="AD35" i="7" s="1"/>
  <c r="AF22" i="1" s="1"/>
  <c r="AB99" i="1"/>
  <c r="AJ99" i="1"/>
  <c r="B37" i="20"/>
  <c r="BD37" i="20" s="1"/>
  <c r="BB37" i="4"/>
  <c r="AK113" i="29"/>
  <c r="AL101" i="5" s="1"/>
  <c r="AL97" i="7" s="1"/>
  <c r="AN60" i="1" s="1"/>
  <c r="AB99" i="29"/>
  <c r="AC118" i="5" s="1"/>
  <c r="AC114" i="7" s="1"/>
  <c r="AE122" i="1" s="1"/>
  <c r="AS93" i="29"/>
  <c r="AT53" i="5" s="1"/>
  <c r="AT49" i="7" s="1"/>
  <c r="AV12" i="1" s="1"/>
  <c r="V88" i="29"/>
  <c r="W74" i="5" s="1"/>
  <c r="W70" i="7" s="1"/>
  <c r="Y73" i="1" s="1"/>
  <c r="T82" i="29"/>
  <c r="U44" i="5" s="1"/>
  <c r="U40" i="7" s="1"/>
  <c r="W53" i="1" s="1"/>
  <c r="AC77" i="29"/>
  <c r="AD120" i="5" s="1"/>
  <c r="AD116" i="7" s="1"/>
  <c r="AF113" i="1" s="1"/>
  <c r="AB104" i="29"/>
  <c r="AC90" i="5" s="1"/>
  <c r="AC86" i="7" s="1"/>
  <c r="AE32" i="1" s="1"/>
  <c r="AK99" i="29"/>
  <c r="AL118" i="5" s="1"/>
  <c r="AL114" i="7" s="1"/>
  <c r="AN122" i="1" s="1"/>
  <c r="V86" i="29"/>
  <c r="W36" i="5" s="1"/>
  <c r="W32" i="7" s="1"/>
  <c r="Y24" i="1" s="1"/>
  <c r="AC75" i="29"/>
  <c r="AD13" i="5" s="1"/>
  <c r="AD9" i="7" s="1"/>
  <c r="AF89" i="1" s="1"/>
  <c r="AK67" i="29"/>
  <c r="AL122" i="5" s="1"/>
  <c r="AL118" i="7" s="1"/>
  <c r="AN103" i="1" s="1"/>
  <c r="AB56" i="29"/>
  <c r="AC111" i="5" s="1"/>
  <c r="AC107" i="7" s="1"/>
  <c r="AE120" i="1" s="1"/>
  <c r="AE33" i="5"/>
  <c r="AE29" i="7" s="1"/>
  <c r="AG13" i="1" s="1"/>
  <c r="AS27" i="29"/>
  <c r="AT112" i="5" s="1"/>
  <c r="AT108" i="7" s="1"/>
  <c r="AV107" i="1" s="1"/>
  <c r="V22" i="29"/>
  <c r="W22" i="5" s="1"/>
  <c r="W18" i="7" s="1"/>
  <c r="Y61" i="1" s="1"/>
  <c r="T16" i="29"/>
  <c r="U107" i="5" s="1"/>
  <c r="U103" i="7" s="1"/>
  <c r="W109" i="1" s="1"/>
  <c r="AO81" i="5"/>
  <c r="AO77" i="7" s="1"/>
  <c r="AQ55" i="1" s="1"/>
  <c r="AO11" i="5"/>
  <c r="AO7" i="7" s="1"/>
  <c r="AQ19" i="1" s="1"/>
  <c r="AC11" i="29"/>
  <c r="AD10" i="5" s="1"/>
  <c r="AD6" i="7" s="1"/>
  <c r="AF91" i="1" s="1"/>
  <c r="AK3" i="29"/>
  <c r="AL7" i="5" s="1"/>
  <c r="AS92" i="29"/>
  <c r="AT79" i="5" s="1"/>
  <c r="AT75" i="7" s="1"/>
  <c r="AV86" i="1" s="1"/>
  <c r="V68" i="5"/>
  <c r="V64" i="7" s="1"/>
  <c r="X23" i="1" s="1"/>
  <c r="AC74" i="29"/>
  <c r="AD114" i="5" s="1"/>
  <c r="AD110" i="7" s="1"/>
  <c r="AF119" i="1" s="1"/>
  <c r="AK66" i="29"/>
  <c r="AL27" i="5" s="1"/>
  <c r="AL23" i="7" s="1"/>
  <c r="AN83" i="1" s="1"/>
  <c r="Z65" i="29"/>
  <c r="AA73" i="5" s="1"/>
  <c r="AA69" i="7" s="1"/>
  <c r="AC51" i="1" s="1"/>
  <c r="AB55" i="29"/>
  <c r="J49" i="29"/>
  <c r="K62" i="5" s="1"/>
  <c r="K58" i="7" s="1"/>
  <c r="M85" i="1" s="1"/>
  <c r="AP33" i="5"/>
  <c r="AP29" i="7" s="1"/>
  <c r="AR13" i="1" s="1"/>
  <c r="AS87" i="29"/>
  <c r="AT72" i="5" s="1"/>
  <c r="AT68" i="7" s="1"/>
  <c r="AV76" i="1" s="1"/>
  <c r="AB70" i="29"/>
  <c r="AC94" i="5" s="1"/>
  <c r="AC90" i="7" s="1"/>
  <c r="AE56" i="1" s="1"/>
  <c r="J64" i="29"/>
  <c r="K102" i="5" s="1"/>
  <c r="K98" i="7" s="1"/>
  <c r="M80" i="1" s="1"/>
  <c r="V91" i="29"/>
  <c r="W70" i="5" s="1"/>
  <c r="W66" i="7" s="1"/>
  <c r="Y33" i="1" s="1"/>
  <c r="AS56" i="29"/>
  <c r="AT111" i="5" s="1"/>
  <c r="AT107" i="7" s="1"/>
  <c r="AV120" i="1" s="1"/>
  <c r="Z37" i="29"/>
  <c r="AA76" i="5" s="1"/>
  <c r="AA72" i="7" s="1"/>
  <c r="AC30" i="1" s="1"/>
  <c r="V25" i="29"/>
  <c r="W35" i="5" s="1"/>
  <c r="W31" i="7" s="1"/>
  <c r="Y45" i="1" s="1"/>
  <c r="V23" i="29"/>
  <c r="W40" i="5" s="1"/>
  <c r="W36" i="7" s="1"/>
  <c r="Y21" i="1" s="1"/>
  <c r="AP21" i="29"/>
  <c r="AQ21" i="5" s="1"/>
  <c r="AQ17" i="7" s="1"/>
  <c r="AS14" i="1" s="1"/>
  <c r="J20" i="29"/>
  <c r="K20" i="5" s="1"/>
  <c r="K16" i="7" s="1"/>
  <c r="M58" i="1" s="1"/>
  <c r="H81" i="5"/>
  <c r="H77" i="7" s="1"/>
  <c r="J55" i="1" s="1"/>
  <c r="H11" i="5"/>
  <c r="H7" i="7" s="1"/>
  <c r="J19" i="1" s="1"/>
  <c r="AB10" i="29"/>
  <c r="AC14" i="5" s="1"/>
  <c r="AC10" i="7" s="1"/>
  <c r="AE26" i="1" s="1"/>
  <c r="AK5" i="29"/>
  <c r="AL52" i="5" s="1"/>
  <c r="AL48" i="7" s="1"/>
  <c r="AN36" i="1" s="1"/>
  <c r="AU2" i="29"/>
  <c r="D2" i="29"/>
  <c r="D61" i="29"/>
  <c r="E45" i="5" s="1"/>
  <c r="E41" i="7" s="1"/>
  <c r="G68" i="1" s="1"/>
  <c r="AK44" i="29"/>
  <c r="AL31" i="5" s="1"/>
  <c r="AL27" i="7" s="1"/>
  <c r="AN69" i="1" s="1"/>
  <c r="AX33" i="29"/>
  <c r="AY26" i="5" s="1"/>
  <c r="AY22" i="7" s="1"/>
  <c r="BA94" i="1" s="1"/>
  <c r="R32" i="29"/>
  <c r="S123" i="5" s="1"/>
  <c r="S196" i="7" s="1"/>
  <c r="U129" i="1" s="1"/>
  <c r="D21" i="29"/>
  <c r="E21" i="5" s="1"/>
  <c r="E17" i="7" s="1"/>
  <c r="G14" i="1" s="1"/>
  <c r="AS17" i="29"/>
  <c r="AT17" i="5" s="1"/>
  <c r="AT13" i="7" s="1"/>
  <c r="AV42" i="1" s="1"/>
  <c r="T5" i="29"/>
  <c r="U52" i="5" s="1"/>
  <c r="U48" i="7" s="1"/>
  <c r="W36" i="1" s="1"/>
  <c r="AC2" i="29"/>
  <c r="Y52" i="29"/>
  <c r="Z113" i="5" s="1"/>
  <c r="Z109" i="7" s="1"/>
  <c r="AB111" i="1" s="1"/>
  <c r="AX21" i="29"/>
  <c r="AY21" i="5" s="1"/>
  <c r="AY17" i="7" s="1"/>
  <c r="BA14" i="1" s="1"/>
  <c r="R20" i="29"/>
  <c r="S20" i="5" s="1"/>
  <c r="S16" i="7" s="1"/>
  <c r="U58" i="1" s="1"/>
  <c r="P81" i="5"/>
  <c r="P77" i="7" s="1"/>
  <c r="R55" i="1" s="1"/>
  <c r="P11" i="5"/>
  <c r="P7" i="7" s="1"/>
  <c r="R19" i="1" s="1"/>
  <c r="D9" i="29"/>
  <c r="E9" i="5" s="1"/>
  <c r="E5" i="7" s="1"/>
  <c r="G9" i="1" s="1"/>
  <c r="AS5" i="29"/>
  <c r="AT52" i="5" s="1"/>
  <c r="AT48" i="7" s="1"/>
  <c r="AV36" i="1" s="1"/>
  <c r="AN33" i="5"/>
  <c r="AN29" i="7" s="1"/>
  <c r="AP13" i="1" s="1"/>
  <c r="AB38" i="29"/>
  <c r="AC63" i="5" s="1"/>
  <c r="AC59" i="7" s="1"/>
  <c r="AE28" i="1" s="1"/>
  <c r="H11" i="29"/>
  <c r="I10" i="5" s="1"/>
  <c r="I6" i="7" s="1"/>
  <c r="K91" i="1" s="1"/>
  <c r="AU62" i="29"/>
  <c r="AV50" i="5" s="1"/>
  <c r="AV46" i="7" s="1"/>
  <c r="AX78" i="1" s="1"/>
  <c r="V36" i="29"/>
  <c r="W109" i="5" s="1"/>
  <c r="W105" i="7" s="1"/>
  <c r="Y106" i="1" s="1"/>
  <c r="AB23" i="29"/>
  <c r="AC40" i="5" s="1"/>
  <c r="AC36" i="7" s="1"/>
  <c r="AE21" i="1" s="1"/>
  <c r="L45" i="29"/>
  <c r="M32" i="5" s="1"/>
  <c r="M28" i="7" s="1"/>
  <c r="O20" i="1" s="1"/>
  <c r="AB37" i="29"/>
  <c r="AC76" i="5" s="1"/>
  <c r="AC72" i="7" s="1"/>
  <c r="AE30" i="1" s="1"/>
  <c r="D31" i="29"/>
  <c r="E78" i="5" s="1"/>
  <c r="E74" i="7" s="1"/>
  <c r="G71" i="1" s="1"/>
  <c r="H10" i="29"/>
  <c r="I14" i="5" s="1"/>
  <c r="I10" i="7" s="1"/>
  <c r="K26" i="1" s="1"/>
  <c r="Z47" i="29"/>
  <c r="AA34" i="5" s="1"/>
  <c r="AA30" i="7" s="1"/>
  <c r="AC16" i="1" s="1"/>
  <c r="E16" i="29"/>
  <c r="F107" i="5" s="1"/>
  <c r="F103" i="7" s="1"/>
  <c r="H109" i="1" s="1"/>
  <c r="AF34" i="29"/>
  <c r="AG25" i="5" s="1"/>
  <c r="AG21" i="7" s="1"/>
  <c r="AI74" i="1" s="1"/>
  <c r="AS8" i="29"/>
  <c r="AT106" i="5" s="1"/>
  <c r="AT102" i="7" s="1"/>
  <c r="AV116" i="1" s="1"/>
  <c r="AR99" i="1"/>
  <c r="BB99" i="1"/>
  <c r="Z99" i="1"/>
  <c r="H99" i="1"/>
  <c r="G3" i="7"/>
  <c r="I25" i="1" s="1"/>
  <c r="AF99" i="1"/>
  <c r="AG113" i="29"/>
  <c r="AH101" i="5" s="1"/>
  <c r="AH97" i="7" s="1"/>
  <c r="AJ60" i="1" s="1"/>
  <c r="AV110" i="29"/>
  <c r="AW97" i="5" s="1"/>
  <c r="AW93" i="7" s="1"/>
  <c r="AY75" i="1" s="1"/>
  <c r="AK109" i="29"/>
  <c r="AL99" i="5" s="1"/>
  <c r="AL95" i="7" s="1"/>
  <c r="AN8" i="1" s="1"/>
  <c r="AV107" i="29"/>
  <c r="AW64" i="5" s="1"/>
  <c r="AW60" i="7" s="1"/>
  <c r="AY90" i="1" s="1"/>
  <c r="AK106" i="29"/>
  <c r="AL95" i="5" s="1"/>
  <c r="AL91" i="7" s="1"/>
  <c r="AN39" i="1" s="1"/>
  <c r="Z105" i="29"/>
  <c r="AA92" i="5" s="1"/>
  <c r="AA88" i="7" s="1"/>
  <c r="AC6" i="1" s="1"/>
  <c r="D103" i="29"/>
  <c r="E86" i="5" s="1"/>
  <c r="E82" i="7" s="1"/>
  <c r="G29" i="1" s="1"/>
  <c r="AB95" i="29"/>
  <c r="AC80" i="5" s="1"/>
  <c r="AC76" i="7" s="1"/>
  <c r="AE93" i="1" s="1"/>
  <c r="AF91" i="29"/>
  <c r="AG70" i="5" s="1"/>
  <c r="AG66" i="7" s="1"/>
  <c r="AI33" i="1" s="1"/>
  <c r="U90" i="29"/>
  <c r="V87" i="5" s="1"/>
  <c r="V83" i="7" s="1"/>
  <c r="X27" i="1" s="1"/>
  <c r="J89" i="29"/>
  <c r="K75" i="5" s="1"/>
  <c r="K71" i="7" s="1"/>
  <c r="M97" i="1" s="1"/>
  <c r="T68" i="5"/>
  <c r="T64" i="7" s="1"/>
  <c r="V23" i="1" s="1"/>
  <c r="H83" i="29"/>
  <c r="I96" i="5" s="1"/>
  <c r="I92" i="7" s="1"/>
  <c r="K17" i="1" s="1"/>
  <c r="AX81" i="29"/>
  <c r="AY67" i="5" s="1"/>
  <c r="AY63" i="7" s="1"/>
  <c r="BA95" i="1" s="1"/>
  <c r="AP110" i="29"/>
  <c r="AQ97" i="5" s="1"/>
  <c r="AQ93" i="7" s="1"/>
  <c r="AS75" i="1" s="1"/>
  <c r="AB102" i="29"/>
  <c r="AC119" i="5" s="1"/>
  <c r="AC115" i="7" s="1"/>
  <c r="AE108" i="1" s="1"/>
  <c r="AF98" i="29"/>
  <c r="AG85" i="5" s="1"/>
  <c r="AG81" i="7" s="1"/>
  <c r="AI63" i="1" s="1"/>
  <c r="U97" i="29"/>
  <c r="V83" i="5" s="1"/>
  <c r="V79" i="7" s="1"/>
  <c r="X62" i="1" s="1"/>
  <c r="J96" i="29"/>
  <c r="K82" i="5" s="1"/>
  <c r="K78" i="7" s="1"/>
  <c r="M59" i="1" s="1"/>
  <c r="H90" i="29"/>
  <c r="I87" i="5" s="1"/>
  <c r="I83" i="7" s="1"/>
  <c r="K27" i="1" s="1"/>
  <c r="AX88" i="29"/>
  <c r="AY74" i="5" s="1"/>
  <c r="AY70" i="7" s="1"/>
  <c r="BA73" i="1" s="1"/>
  <c r="L86" i="29"/>
  <c r="M36" i="5" s="1"/>
  <c r="M32" i="7" s="1"/>
  <c r="O24" i="1" s="1"/>
  <c r="E81" i="29"/>
  <c r="F67" i="5" s="1"/>
  <c r="F63" i="7" s="1"/>
  <c r="H95" i="1" s="1"/>
  <c r="AU79" i="29"/>
  <c r="AV98" i="5" s="1"/>
  <c r="AV94" i="7" s="1"/>
  <c r="AX66" i="1" s="1"/>
  <c r="AU113" i="29"/>
  <c r="AV101" i="5" s="1"/>
  <c r="AV97" i="7" s="1"/>
  <c r="AX60" i="1" s="1"/>
  <c r="AP106" i="29"/>
  <c r="AQ95" i="5" s="1"/>
  <c r="AQ91" i="7" s="1"/>
  <c r="AS39" i="1" s="1"/>
  <c r="T104" i="29"/>
  <c r="U90" i="5" s="1"/>
  <c r="U86" i="7" s="1"/>
  <c r="W32" i="1" s="1"/>
  <c r="AY101" i="29"/>
  <c r="AZ89" i="5" s="1"/>
  <c r="AZ85" i="7" s="1"/>
  <c r="BB77" i="1" s="1"/>
  <c r="AC99" i="29"/>
  <c r="AD118" i="5" s="1"/>
  <c r="AD114" i="7" s="1"/>
  <c r="AF122" i="1" s="1"/>
  <c r="AU89" i="29"/>
  <c r="AV75" i="5" s="1"/>
  <c r="AV71" i="7" s="1"/>
  <c r="AX97" i="1" s="1"/>
  <c r="Y87" i="29"/>
  <c r="Z72" i="5" s="1"/>
  <c r="Z68" i="7" s="1"/>
  <c r="AB76" i="1" s="1"/>
  <c r="AG79" i="29"/>
  <c r="AH98" i="5" s="1"/>
  <c r="AH94" i="7" s="1"/>
  <c r="AJ66" i="1" s="1"/>
  <c r="AF77" i="29"/>
  <c r="AG120" i="5" s="1"/>
  <c r="AG116" i="7" s="1"/>
  <c r="AI113" i="1" s="1"/>
  <c r="T76" i="29"/>
  <c r="U116" i="5" s="1"/>
  <c r="U112" i="7" s="1"/>
  <c r="W118" i="1" s="1"/>
  <c r="AY73" i="29"/>
  <c r="AZ57" i="5" s="1"/>
  <c r="AZ53" i="7" s="1"/>
  <c r="BB52" i="1" s="1"/>
  <c r="AN72" i="29"/>
  <c r="AO117" i="5" s="1"/>
  <c r="AO113" i="7" s="1"/>
  <c r="AQ110" i="1" s="1"/>
  <c r="AC71" i="29"/>
  <c r="AD56" i="5" s="1"/>
  <c r="AD52" i="7" s="1"/>
  <c r="AF92" i="1" s="1"/>
  <c r="R70" i="29"/>
  <c r="S94" i="5" s="1"/>
  <c r="S90" i="7" s="1"/>
  <c r="U56" i="1" s="1"/>
  <c r="AR68" i="29"/>
  <c r="AS54" i="5" s="1"/>
  <c r="AS50" i="7" s="1"/>
  <c r="AU41" i="1" s="1"/>
  <c r="AG67" i="29"/>
  <c r="AH122" i="5" s="1"/>
  <c r="AH118" i="7" s="1"/>
  <c r="AJ103" i="1" s="1"/>
  <c r="AV64" i="29"/>
  <c r="AW102" i="5" s="1"/>
  <c r="AW98" i="7" s="1"/>
  <c r="AY80" i="1" s="1"/>
  <c r="AK63" i="29"/>
  <c r="AL115" i="5" s="1"/>
  <c r="AL111" i="7" s="1"/>
  <c r="AN117" i="1" s="1"/>
  <c r="Z62" i="29"/>
  <c r="AA50" i="5" s="1"/>
  <c r="AA46" i="7" s="1"/>
  <c r="AC78" i="1" s="1"/>
  <c r="D60" i="29"/>
  <c r="E43" i="5" s="1"/>
  <c r="E39" i="7" s="1"/>
  <c r="G48" i="1" s="1"/>
  <c r="AB52" i="29"/>
  <c r="AC113" i="5" s="1"/>
  <c r="AC109" i="7" s="1"/>
  <c r="AE111" i="1" s="1"/>
  <c r="AF48" i="29"/>
  <c r="AG108" i="5" s="1"/>
  <c r="AG104" i="7" s="1"/>
  <c r="AI105" i="1" s="1"/>
  <c r="U47" i="29"/>
  <c r="V34" i="5" s="1"/>
  <c r="V30" i="7" s="1"/>
  <c r="X16" i="1" s="1"/>
  <c r="J46" i="29"/>
  <c r="H40" i="29"/>
  <c r="I29" i="5" s="1"/>
  <c r="I25" i="7" s="1"/>
  <c r="K50" i="1" s="1"/>
  <c r="AX38" i="29"/>
  <c r="AY63" i="5" s="1"/>
  <c r="AY59" i="7" s="1"/>
  <c r="BA28" i="1" s="1"/>
  <c r="L36" i="29"/>
  <c r="M109" i="5" s="1"/>
  <c r="M105" i="7" s="1"/>
  <c r="O106" i="1" s="1"/>
  <c r="E31" i="29"/>
  <c r="F78" i="5" s="1"/>
  <c r="F74" i="7" s="1"/>
  <c r="H71" i="1" s="1"/>
  <c r="AU29" i="29"/>
  <c r="AV24" i="5" s="1"/>
  <c r="AV20" i="7" s="1"/>
  <c r="AX10" i="1" s="1"/>
  <c r="Y27" i="29"/>
  <c r="Z112" i="5" s="1"/>
  <c r="Z108" i="7" s="1"/>
  <c r="AB107" i="1" s="1"/>
  <c r="AS23" i="29"/>
  <c r="AT40" i="5" s="1"/>
  <c r="AT36" i="7" s="1"/>
  <c r="AV21" i="1" s="1"/>
  <c r="V18" i="29"/>
  <c r="W48" i="5" s="1"/>
  <c r="W44" i="7" s="1"/>
  <c r="Y57" i="1" s="1"/>
  <c r="AP14" i="29"/>
  <c r="AQ15" i="5" s="1"/>
  <c r="AQ11" i="7" s="1"/>
  <c r="AS38" i="1" s="1"/>
  <c r="T12" i="29"/>
  <c r="AY9" i="29"/>
  <c r="AZ9" i="5" s="1"/>
  <c r="AZ5" i="7" s="1"/>
  <c r="BB9" i="1" s="1"/>
  <c r="AN8" i="29"/>
  <c r="AO106" i="5" s="1"/>
  <c r="AO102" i="7" s="1"/>
  <c r="AQ116" i="1" s="1"/>
  <c r="AC7" i="29"/>
  <c r="AD8" i="5" s="1"/>
  <c r="AD4" i="7" s="1"/>
  <c r="AF5" i="1" s="1"/>
  <c r="R6" i="29"/>
  <c r="S65" i="5" s="1"/>
  <c r="S61" i="7" s="1"/>
  <c r="U79" i="1" s="1"/>
  <c r="AR4" i="29"/>
  <c r="AS59" i="5" s="1"/>
  <c r="AS55" i="7" s="1"/>
  <c r="AU7" i="1" s="1"/>
  <c r="AG3" i="29"/>
  <c r="AH7" i="5" s="1"/>
  <c r="V2" i="29"/>
  <c r="Z113" i="29"/>
  <c r="AA101" i="5" s="1"/>
  <c r="AA97" i="7" s="1"/>
  <c r="AC60" i="1" s="1"/>
  <c r="AN101" i="29"/>
  <c r="AO89" i="5" s="1"/>
  <c r="AO85" i="7" s="1"/>
  <c r="AQ77" i="1" s="1"/>
  <c r="R99" i="29"/>
  <c r="S118" i="5" s="1"/>
  <c r="S114" i="7" s="1"/>
  <c r="U122" i="1" s="1"/>
  <c r="E92" i="29"/>
  <c r="F79" i="5" s="1"/>
  <c r="F75" i="7" s="1"/>
  <c r="H86" i="1" s="1"/>
  <c r="AS84" i="29"/>
  <c r="AT68" i="5" s="1"/>
  <c r="AT64" i="7" s="1"/>
  <c r="AV23" i="1" s="1"/>
  <c r="AR81" i="29"/>
  <c r="AS67" i="5" s="1"/>
  <c r="AS63" i="7" s="1"/>
  <c r="AU95" i="1" s="1"/>
  <c r="AV79" i="29"/>
  <c r="AW98" i="5" s="1"/>
  <c r="AW94" i="7" s="1"/>
  <c r="AY66" i="1" s="1"/>
  <c r="AU76" i="29"/>
  <c r="AV116" i="5" s="1"/>
  <c r="AV112" i="7" s="1"/>
  <c r="AX118" i="1" s="1"/>
  <c r="Y74" i="29"/>
  <c r="Z114" i="5" s="1"/>
  <c r="Z110" i="7" s="1"/>
  <c r="AB119" i="1" s="1"/>
  <c r="AS70" i="29"/>
  <c r="AT94" i="5" s="1"/>
  <c r="AT90" i="7" s="1"/>
  <c r="AV56" i="1" s="1"/>
  <c r="V65" i="29"/>
  <c r="W73" i="5" s="1"/>
  <c r="W69" i="7" s="1"/>
  <c r="Y51" i="1" s="1"/>
  <c r="AP61" i="29"/>
  <c r="AQ45" i="5" s="1"/>
  <c r="AQ41" i="7" s="1"/>
  <c r="AS68" i="1" s="1"/>
  <c r="T59" i="29"/>
  <c r="U121" i="5" s="1"/>
  <c r="U117" i="7" s="1"/>
  <c r="W114" i="1" s="1"/>
  <c r="AY56" i="29"/>
  <c r="AZ111" i="5" s="1"/>
  <c r="AZ107" i="7" s="1"/>
  <c r="BB120" i="1" s="1"/>
  <c r="AN55" i="29"/>
  <c r="AC54" i="29"/>
  <c r="AD38" i="5" s="1"/>
  <c r="AD34" i="7" s="1"/>
  <c r="AF64" i="1" s="1"/>
  <c r="R53" i="29"/>
  <c r="S39" i="5" s="1"/>
  <c r="S35" i="7" s="1"/>
  <c r="U22" i="1" s="1"/>
  <c r="AR51" i="29"/>
  <c r="AS49" i="5" s="1"/>
  <c r="AS45" i="7" s="1"/>
  <c r="AU15" i="1" s="1"/>
  <c r="AG50" i="29"/>
  <c r="AH71" i="5" s="1"/>
  <c r="AH67" i="7" s="1"/>
  <c r="AJ46" i="1" s="1"/>
  <c r="F49" i="29"/>
  <c r="G62" i="5" s="1"/>
  <c r="G58" i="7" s="1"/>
  <c r="I85" i="1" s="1"/>
  <c r="AV47" i="29"/>
  <c r="AW34" i="5" s="1"/>
  <c r="AW30" i="7" s="1"/>
  <c r="AY16" i="1" s="1"/>
  <c r="AK46" i="29"/>
  <c r="AL33" i="5" s="1"/>
  <c r="AL29" i="7" s="1"/>
  <c r="AN13" i="1" s="1"/>
  <c r="Z45" i="29"/>
  <c r="AA32" i="5" s="1"/>
  <c r="AA28" i="7" s="1"/>
  <c r="AC20" i="1" s="1"/>
  <c r="D43" i="29"/>
  <c r="E110" i="5" s="1"/>
  <c r="E106" i="7" s="1"/>
  <c r="G112" i="1" s="1"/>
  <c r="AL110" i="29"/>
  <c r="AM97" i="5" s="1"/>
  <c r="AM93" i="7" s="1"/>
  <c r="AO75" i="1" s="1"/>
  <c r="AG107" i="29"/>
  <c r="AH64" i="5" s="1"/>
  <c r="AH60" i="7" s="1"/>
  <c r="AJ90" i="1" s="1"/>
  <c r="AF104" i="29"/>
  <c r="AG90" i="5" s="1"/>
  <c r="AG86" i="7" s="1"/>
  <c r="AI32" i="1" s="1"/>
  <c r="J102" i="29"/>
  <c r="K119" i="5" s="1"/>
  <c r="K115" i="7" s="1"/>
  <c r="M108" i="1" s="1"/>
  <c r="AX94" i="29"/>
  <c r="AY66" i="5" s="1"/>
  <c r="AY62" i="7" s="1"/>
  <c r="BA81" i="1" s="1"/>
  <c r="AB92" i="29"/>
  <c r="AC79" i="5" s="1"/>
  <c r="AC75" i="7" s="1"/>
  <c r="AE86" i="1" s="1"/>
  <c r="F90" i="29"/>
  <c r="G87" i="5" s="1"/>
  <c r="G83" i="7" s="1"/>
  <c r="I27" i="1" s="1"/>
  <c r="AK87" i="29"/>
  <c r="AL72" i="5" s="1"/>
  <c r="AL68" i="7" s="1"/>
  <c r="AN76" i="1" s="1"/>
  <c r="AY78" i="29"/>
  <c r="AZ60" i="5" s="1"/>
  <c r="AZ56" i="7" s="1"/>
  <c r="BB88" i="1" s="1"/>
  <c r="U77" i="29"/>
  <c r="V120" i="5" s="1"/>
  <c r="V116" i="7" s="1"/>
  <c r="X113" i="1" s="1"/>
  <c r="J76" i="29"/>
  <c r="K116" i="5" s="1"/>
  <c r="K112" i="7" s="1"/>
  <c r="M118" i="1" s="1"/>
  <c r="H70" i="29"/>
  <c r="I94" i="5" s="1"/>
  <c r="I90" i="7" s="1"/>
  <c r="K56" i="1" s="1"/>
  <c r="AX68" i="29"/>
  <c r="AY54" i="5" s="1"/>
  <c r="AY50" i="7" s="1"/>
  <c r="BA41" i="1" s="1"/>
  <c r="L66" i="29"/>
  <c r="M27" i="5" s="1"/>
  <c r="M23" i="7" s="1"/>
  <c r="O83" i="1" s="1"/>
  <c r="AL64" i="29"/>
  <c r="AM102" i="5" s="1"/>
  <c r="AM98" i="7" s="1"/>
  <c r="AO80" i="1" s="1"/>
  <c r="E61" i="29"/>
  <c r="F45" i="5" s="1"/>
  <c r="F41" i="7" s="1"/>
  <c r="H68" i="1" s="1"/>
  <c r="AU59" i="29"/>
  <c r="AV121" i="5" s="1"/>
  <c r="AV117" i="7" s="1"/>
  <c r="AX114" i="1" s="1"/>
  <c r="Y57" i="29"/>
  <c r="Z41" i="5" s="1"/>
  <c r="Z37" i="7" s="1"/>
  <c r="AB35" i="1" s="1"/>
  <c r="AS53" i="29"/>
  <c r="AT39" i="5" s="1"/>
  <c r="AT35" i="7" s="1"/>
  <c r="AV22" i="1" s="1"/>
  <c r="AL107" i="29"/>
  <c r="AM64" i="5" s="1"/>
  <c r="AM60" i="7" s="1"/>
  <c r="AO90" i="1" s="1"/>
  <c r="U88" i="29"/>
  <c r="V74" i="5" s="1"/>
  <c r="V70" i="7" s="1"/>
  <c r="X73" i="1" s="1"/>
  <c r="Y64" i="29"/>
  <c r="Z102" i="5" s="1"/>
  <c r="Z98" i="7" s="1"/>
  <c r="AB80" i="1" s="1"/>
  <c r="AE102" i="29"/>
  <c r="AF119" i="5" s="1"/>
  <c r="AF115" i="7" s="1"/>
  <c r="AH108" i="1" s="1"/>
  <c r="U76" i="29"/>
  <c r="V116" i="5" s="1"/>
  <c r="V112" i="7" s="1"/>
  <c r="X118" i="1" s="1"/>
  <c r="L111" i="29"/>
  <c r="M100" i="5" s="1"/>
  <c r="M96" i="7" s="1"/>
  <c r="O37" i="1" s="1"/>
  <c r="AC88" i="29"/>
  <c r="AD74" i="5" s="1"/>
  <c r="AD70" i="7" s="1"/>
  <c r="AF73" i="1" s="1"/>
  <c r="AC79" i="29"/>
  <c r="AD98" i="5" s="1"/>
  <c r="AD94" i="7" s="1"/>
  <c r="AF66" i="1" s="1"/>
  <c r="AC104" i="29"/>
  <c r="AD90" i="5" s="1"/>
  <c r="AD86" i="7" s="1"/>
  <c r="AF32" i="1" s="1"/>
  <c r="AN73" i="29"/>
  <c r="AO57" i="5" s="1"/>
  <c r="AO53" i="7" s="1"/>
  <c r="AQ52" i="1" s="1"/>
  <c r="L65" i="29"/>
  <c r="M73" i="5" s="1"/>
  <c r="M69" i="7" s="1"/>
  <c r="O51" i="1" s="1"/>
  <c r="AY58" i="29"/>
  <c r="AZ42" i="5" s="1"/>
  <c r="AZ38" i="7" s="1"/>
  <c r="BB70" i="1" s="1"/>
  <c r="L46" i="29"/>
  <c r="M33" i="5" s="1"/>
  <c r="M29" i="7" s="1"/>
  <c r="O13" i="1" s="1"/>
  <c r="AG40" i="29"/>
  <c r="AH29" i="5" s="1"/>
  <c r="AH25" i="7" s="1"/>
  <c r="AJ50" i="1" s="1"/>
  <c r="U37" i="29"/>
  <c r="V76" i="5" s="1"/>
  <c r="V72" i="7" s="1"/>
  <c r="X30" i="1" s="1"/>
  <c r="AP35" i="29"/>
  <c r="AQ37" i="5" s="1"/>
  <c r="AQ33" i="7" s="1"/>
  <c r="AS31" i="1" s="1"/>
  <c r="AY30" i="29"/>
  <c r="AZ91" i="5" s="1"/>
  <c r="AZ87" i="7" s="1"/>
  <c r="BB49" i="1" s="1"/>
  <c r="R29" i="29"/>
  <c r="S24" i="5" s="1"/>
  <c r="S20" i="7" s="1"/>
  <c r="U10" i="1" s="1"/>
  <c r="AV22" i="29"/>
  <c r="AW22" i="5" s="1"/>
  <c r="AW18" i="7" s="1"/>
  <c r="AY61" i="1" s="1"/>
  <c r="D18" i="29"/>
  <c r="E48" i="5" s="1"/>
  <c r="E44" i="7" s="1"/>
  <c r="G57" i="1" s="1"/>
  <c r="Y16" i="29"/>
  <c r="Z107" i="5" s="1"/>
  <c r="Z103" i="7" s="1"/>
  <c r="AB109" i="1" s="1"/>
  <c r="AS14" i="29"/>
  <c r="AT15" i="5" s="1"/>
  <c r="AT11" i="7" s="1"/>
  <c r="AV38" i="1" s="1"/>
  <c r="M13" i="29"/>
  <c r="N12" i="5" s="1"/>
  <c r="N8" i="7" s="1"/>
  <c r="P4" i="1" s="1"/>
  <c r="L11" i="29"/>
  <c r="M10" i="5" s="1"/>
  <c r="M6" i="7" s="1"/>
  <c r="O91" i="1" s="1"/>
  <c r="L9" i="29"/>
  <c r="M9" i="5" s="1"/>
  <c r="M5" i="7" s="1"/>
  <c r="O9" i="1" s="1"/>
  <c r="AF5" i="29"/>
  <c r="AG52" i="5" s="1"/>
  <c r="AG48" i="7" s="1"/>
  <c r="AI36" i="1" s="1"/>
  <c r="AK96" i="29"/>
  <c r="AL82" i="5" s="1"/>
  <c r="AL78" i="7" s="1"/>
  <c r="AN59" i="1" s="1"/>
  <c r="T69" i="29"/>
  <c r="U55" i="5" s="1"/>
  <c r="U51" i="7" s="1"/>
  <c r="W34" i="1" s="1"/>
  <c r="AO56" i="29"/>
  <c r="AP111" i="5" s="1"/>
  <c r="AP107" i="7" s="1"/>
  <c r="AR120" i="1" s="1"/>
  <c r="AX51" i="29"/>
  <c r="AY49" i="5" s="1"/>
  <c r="AY45" i="7" s="1"/>
  <c r="BA15" i="1" s="1"/>
  <c r="AN45" i="29"/>
  <c r="AO32" i="5" s="1"/>
  <c r="AO28" i="7" s="1"/>
  <c r="AQ20" i="1" s="1"/>
  <c r="R43" i="29"/>
  <c r="S110" i="5" s="1"/>
  <c r="S106" i="7" s="1"/>
  <c r="U112" i="1" s="1"/>
  <c r="E41" i="29"/>
  <c r="F84" i="5" s="1"/>
  <c r="F80" i="7" s="1"/>
  <c r="H72" i="1" s="1"/>
  <c r="Z39" i="29"/>
  <c r="AA28" i="5" s="1"/>
  <c r="AA24" i="7" s="1"/>
  <c r="AC87" i="1" s="1"/>
  <c r="AG30" i="29"/>
  <c r="AH91" i="5" s="1"/>
  <c r="AH87" i="7" s="1"/>
  <c r="AJ49" i="1" s="1"/>
  <c r="AG28" i="29"/>
  <c r="AH23" i="5" s="1"/>
  <c r="AH19" i="7" s="1"/>
  <c r="AJ47" i="1" s="1"/>
  <c r="U25" i="29"/>
  <c r="V35" i="5" s="1"/>
  <c r="V31" i="7" s="1"/>
  <c r="X45" i="1" s="1"/>
  <c r="AP23" i="29"/>
  <c r="AQ40" i="5" s="1"/>
  <c r="AQ36" i="7" s="1"/>
  <c r="AS21" i="1" s="1"/>
  <c r="AY18" i="29"/>
  <c r="AZ48" i="5" s="1"/>
  <c r="AZ44" i="7" s="1"/>
  <c r="BB57" i="1" s="1"/>
  <c r="R17" i="29"/>
  <c r="S17" i="5" s="1"/>
  <c r="S13" i="7" s="1"/>
  <c r="U42" i="1" s="1"/>
  <c r="AB81" i="5"/>
  <c r="AB77" i="7" s="1"/>
  <c r="AD55" i="1" s="1"/>
  <c r="AB11" i="5"/>
  <c r="AB7" i="7" s="1"/>
  <c r="AD19" i="1" s="1"/>
  <c r="AV10" i="29"/>
  <c r="AW14" i="5" s="1"/>
  <c r="AW10" i="7" s="1"/>
  <c r="AY26" i="1" s="1"/>
  <c r="D6" i="29"/>
  <c r="E65" i="5" s="1"/>
  <c r="E61" i="7" s="1"/>
  <c r="G79" i="1" s="1"/>
  <c r="Y4" i="29"/>
  <c r="Z59" i="5" s="1"/>
  <c r="Z55" i="7" s="1"/>
  <c r="AB7" i="1" s="1"/>
  <c r="AS2" i="29"/>
  <c r="AS88" i="29"/>
  <c r="AT74" i="5" s="1"/>
  <c r="AT70" i="7" s="1"/>
  <c r="AV73" i="1" s="1"/>
  <c r="AR69" i="29"/>
  <c r="AS55" i="5" s="1"/>
  <c r="AS51" i="7" s="1"/>
  <c r="AU34" i="1" s="1"/>
  <c r="AE62" i="29"/>
  <c r="AF50" i="5" s="1"/>
  <c r="AF46" i="7" s="1"/>
  <c r="AH78" i="1" s="1"/>
  <c r="AS45" i="29"/>
  <c r="AT32" i="5" s="1"/>
  <c r="AT28" i="7" s="1"/>
  <c r="AV20" i="1" s="1"/>
  <c r="AR42" i="29"/>
  <c r="AS30" i="5" s="1"/>
  <c r="AS26" i="7" s="1"/>
  <c r="AU3" i="1" s="1"/>
  <c r="AO40" i="29"/>
  <c r="AP29" i="5" s="1"/>
  <c r="AP25" i="7" s="1"/>
  <c r="AR50" i="1" s="1"/>
  <c r="H39" i="29"/>
  <c r="I28" i="5" s="1"/>
  <c r="I24" i="7" s="1"/>
  <c r="K87" i="1" s="1"/>
  <c r="AC37" i="29"/>
  <c r="AD76" i="5" s="1"/>
  <c r="AD72" i="7" s="1"/>
  <c r="AF30" i="1" s="1"/>
  <c r="AX35" i="29"/>
  <c r="AY37" i="5" s="1"/>
  <c r="AY33" i="7" s="1"/>
  <c r="BA31" i="1" s="1"/>
  <c r="Q34" i="29"/>
  <c r="R25" i="5" s="1"/>
  <c r="R21" i="7" s="1"/>
  <c r="T74" i="1" s="1"/>
  <c r="AL32" i="29"/>
  <c r="AM123" i="5" s="1"/>
  <c r="AM196" i="7" s="1"/>
  <c r="AO129" i="1" s="1"/>
  <c r="F31" i="29"/>
  <c r="G78" i="5" s="1"/>
  <c r="G74" i="7" s="1"/>
  <c r="I71" i="1" s="1"/>
  <c r="Z29" i="29"/>
  <c r="AA24" i="5" s="1"/>
  <c r="AA20" i="7" s="1"/>
  <c r="AC10" i="1" s="1"/>
  <c r="AU27" i="29"/>
  <c r="AV112" i="5" s="1"/>
  <c r="AV108" i="7" s="1"/>
  <c r="AX107" i="1" s="1"/>
  <c r="C23" i="29"/>
  <c r="D40" i="5" s="1"/>
  <c r="D36" i="7" s="1"/>
  <c r="F21" i="1" s="1"/>
  <c r="X21" i="29"/>
  <c r="Y21" i="5" s="1"/>
  <c r="Y17" i="7" s="1"/>
  <c r="AA14" i="1" s="1"/>
  <c r="V17" i="29"/>
  <c r="W17" i="5" s="1"/>
  <c r="W13" i="7" s="1"/>
  <c r="Y42" i="1" s="1"/>
  <c r="V15" i="29"/>
  <c r="W16" i="5" s="1"/>
  <c r="W12" i="7" s="1"/>
  <c r="Y40" i="1" s="1"/>
  <c r="AP13" i="29"/>
  <c r="AQ12" i="5" s="1"/>
  <c r="AQ8" i="7" s="1"/>
  <c r="AS4" i="1" s="1"/>
  <c r="J12" i="29"/>
  <c r="AE10" i="29"/>
  <c r="AF14" i="5" s="1"/>
  <c r="AF10" i="7" s="1"/>
  <c r="AH26" i="1" s="1"/>
  <c r="AY8" i="29"/>
  <c r="AZ106" i="5" s="1"/>
  <c r="AZ102" i="7" s="1"/>
  <c r="BB116" i="1" s="1"/>
  <c r="AN5" i="29"/>
  <c r="AO52" i="5" s="1"/>
  <c r="AO48" i="7" s="1"/>
  <c r="AQ36" i="1" s="1"/>
  <c r="G4" i="29"/>
  <c r="H59" i="5" s="1"/>
  <c r="H55" i="7" s="1"/>
  <c r="J7" i="1" s="1"/>
  <c r="G2" i="29"/>
  <c r="AB57" i="29"/>
  <c r="AC41" i="5" s="1"/>
  <c r="AC37" i="7" s="1"/>
  <c r="AE35" i="1" s="1"/>
  <c r="AL43" i="29"/>
  <c r="AM110" i="5" s="1"/>
  <c r="AM106" i="7" s="1"/>
  <c r="AO112" i="1" s="1"/>
  <c r="D30" i="29"/>
  <c r="E91" i="5" s="1"/>
  <c r="E87" i="7" s="1"/>
  <c r="G49" i="1" s="1"/>
  <c r="AE15" i="29"/>
  <c r="AF16" i="5" s="1"/>
  <c r="AF12" i="7" s="1"/>
  <c r="AH40" i="1" s="1"/>
  <c r="H9" i="29"/>
  <c r="I9" i="5" s="1"/>
  <c r="I5" i="7" s="1"/>
  <c r="K9" i="1" s="1"/>
  <c r="AK2" i="29"/>
  <c r="AY42" i="29"/>
  <c r="AZ30" i="5" s="1"/>
  <c r="AZ26" i="7" s="1"/>
  <c r="BB3" i="1" s="1"/>
  <c r="U34" i="29"/>
  <c r="V25" i="5" s="1"/>
  <c r="V21" i="7" s="1"/>
  <c r="X74" i="1" s="1"/>
  <c r="AY27" i="29"/>
  <c r="AZ112" i="5" s="1"/>
  <c r="AZ108" i="7" s="1"/>
  <c r="BB107" i="1" s="1"/>
  <c r="AB21" i="29"/>
  <c r="AC21" i="5" s="1"/>
  <c r="AC17" i="7" s="1"/>
  <c r="AE14" i="1" s="1"/>
  <c r="D15" i="29"/>
  <c r="E16" i="5" s="1"/>
  <c r="E12" i="7" s="1"/>
  <c r="G40" i="1" s="1"/>
  <c r="K2" i="29"/>
  <c r="R59" i="29"/>
  <c r="S121" i="5" s="1"/>
  <c r="S117" i="7" s="1"/>
  <c r="U114" i="1" s="1"/>
  <c r="K42" i="29"/>
  <c r="L30" i="5" s="1"/>
  <c r="L26" i="7" s="1"/>
  <c r="N3" i="1" s="1"/>
  <c r="D29" i="29"/>
  <c r="E24" i="5" s="1"/>
  <c r="E20" i="7" s="1"/>
  <c r="G10" i="1" s="1"/>
  <c r="AG22" i="29"/>
  <c r="AH22" i="5" s="1"/>
  <c r="AH18" i="7" s="1"/>
  <c r="AJ61" i="1" s="1"/>
  <c r="AE14" i="29"/>
  <c r="AF15" i="5" s="1"/>
  <c r="AF11" i="7" s="1"/>
  <c r="AH38" i="1" s="1"/>
  <c r="G8" i="29"/>
  <c r="H106" i="5" s="1"/>
  <c r="H102" i="7" s="1"/>
  <c r="J116" i="1" s="1"/>
  <c r="Y60" i="29"/>
  <c r="Z43" i="5" s="1"/>
  <c r="Z39" i="7" s="1"/>
  <c r="AB48" i="1" s="1"/>
  <c r="AC24" i="29"/>
  <c r="AD69" i="5" s="1"/>
  <c r="AD65" i="7" s="1"/>
  <c r="AF84" i="1" s="1"/>
  <c r="AV73" i="29"/>
  <c r="AW57" i="5" s="1"/>
  <c r="AW53" i="7" s="1"/>
  <c r="AY52" i="1" s="1"/>
  <c r="E48" i="29"/>
  <c r="F108" i="5" s="1"/>
  <c r="F104" i="7" s="1"/>
  <c r="H105" i="1" s="1"/>
  <c r="F20" i="29"/>
  <c r="G20" i="5" s="1"/>
  <c r="G16" i="7" s="1"/>
  <c r="I58" i="1" s="1"/>
  <c r="Y99" i="1"/>
  <c r="AZ99" i="1"/>
  <c r="U99" i="1"/>
  <c r="M99" i="1"/>
  <c r="AY99" i="1"/>
  <c r="K99" i="1"/>
  <c r="AE99" i="1"/>
  <c r="AS113" i="29"/>
  <c r="AT101" i="5" s="1"/>
  <c r="AT97" i="7" s="1"/>
  <c r="AV60" i="1" s="1"/>
  <c r="G111" i="29"/>
  <c r="H100" i="5" s="1"/>
  <c r="H96" i="7" s="1"/>
  <c r="J37" i="1" s="1"/>
  <c r="AW109" i="29"/>
  <c r="AX99" i="5" s="1"/>
  <c r="AX95" i="7" s="1"/>
  <c r="AZ8" i="1" s="1"/>
  <c r="Y112" i="29"/>
  <c r="Z103" i="5" s="1"/>
  <c r="Z99" i="7" s="1"/>
  <c r="AB18" i="1" s="1"/>
  <c r="C110" i="29"/>
  <c r="D97" i="5" s="1"/>
  <c r="D93" i="7" s="1"/>
  <c r="F75" i="1" s="1"/>
  <c r="AX109" i="29"/>
  <c r="AY99" i="5" s="1"/>
  <c r="AY95" i="7" s="1"/>
  <c r="BA8" i="1" s="1"/>
  <c r="G108" i="29"/>
  <c r="H61" i="5" s="1"/>
  <c r="H57" i="7" s="1"/>
  <c r="J54" i="1" s="1"/>
  <c r="AW106" i="29"/>
  <c r="AX95" i="5" s="1"/>
  <c r="AX91" i="7" s="1"/>
  <c r="AZ39" i="1" s="1"/>
  <c r="V105" i="29"/>
  <c r="W92" i="5" s="1"/>
  <c r="W88" i="7" s="1"/>
  <c r="Y6" i="1" s="1"/>
  <c r="K104" i="29"/>
  <c r="L90" i="5" s="1"/>
  <c r="L86" i="7" s="1"/>
  <c r="N32" i="1" s="1"/>
  <c r="AP101" i="29"/>
  <c r="AQ89" i="5" s="1"/>
  <c r="AQ85" i="7" s="1"/>
  <c r="AS77" i="1" s="1"/>
  <c r="AE100" i="29"/>
  <c r="AF88" i="5" s="1"/>
  <c r="AF84" i="7" s="1"/>
  <c r="AH82" i="1" s="1"/>
  <c r="T99" i="29"/>
  <c r="U118" i="5" s="1"/>
  <c r="U114" i="7" s="1"/>
  <c r="W122" i="1" s="1"/>
  <c r="AY96" i="29"/>
  <c r="AZ82" i="5" s="1"/>
  <c r="AZ78" i="7" s="1"/>
  <c r="BB59" i="1" s="1"/>
  <c r="AN95" i="29"/>
  <c r="AO80" i="5" s="1"/>
  <c r="AO76" i="7" s="1"/>
  <c r="AQ93" i="1" s="1"/>
  <c r="AC94" i="29"/>
  <c r="AD66" i="5" s="1"/>
  <c r="AD62" i="7" s="1"/>
  <c r="AF81" i="1" s="1"/>
  <c r="R93" i="29"/>
  <c r="S53" i="5" s="1"/>
  <c r="S49" i="7" s="1"/>
  <c r="U12" i="1" s="1"/>
  <c r="AR91" i="29"/>
  <c r="AS70" i="5" s="1"/>
  <c r="AS66" i="7" s="1"/>
  <c r="AU33" i="1" s="1"/>
  <c r="AG90" i="29"/>
  <c r="AH87" i="5" s="1"/>
  <c r="AH83" i="7" s="1"/>
  <c r="AJ27" i="1" s="1"/>
  <c r="F89" i="29"/>
  <c r="G75" i="5" s="1"/>
  <c r="G71" i="7" s="1"/>
  <c r="I97" i="1" s="1"/>
  <c r="AV87" i="29"/>
  <c r="AW72" i="5" s="1"/>
  <c r="AW68" i="7" s="1"/>
  <c r="AY76" i="1" s="1"/>
  <c r="AK86" i="29"/>
  <c r="AL36" i="5" s="1"/>
  <c r="AL32" i="7" s="1"/>
  <c r="AN24" i="1" s="1"/>
  <c r="Z85" i="29"/>
  <c r="AA68" i="5" s="1"/>
  <c r="AA64" i="7" s="1"/>
  <c r="AC23" i="1" s="1"/>
  <c r="P68" i="5"/>
  <c r="P64" i="7" s="1"/>
  <c r="R23" i="1" s="1"/>
  <c r="D83" i="29"/>
  <c r="E96" i="5" s="1"/>
  <c r="E92" i="7" s="1"/>
  <c r="G17" i="1" s="1"/>
  <c r="M111" i="29"/>
  <c r="N100" i="5" s="1"/>
  <c r="N96" i="7" s="1"/>
  <c r="P37" i="1" s="1"/>
  <c r="AP108" i="29"/>
  <c r="AQ61" i="5" s="1"/>
  <c r="AQ57" i="7" s="1"/>
  <c r="AS54" i="1" s="1"/>
  <c r="AE107" i="29"/>
  <c r="AF64" i="5" s="1"/>
  <c r="AF60" i="7" s="1"/>
  <c r="AH90" i="1" s="1"/>
  <c r="T106" i="29"/>
  <c r="U95" i="5" s="1"/>
  <c r="U91" i="7" s="1"/>
  <c r="W39" i="1" s="1"/>
  <c r="AY103" i="29"/>
  <c r="AZ86" i="5" s="1"/>
  <c r="AZ82" i="7" s="1"/>
  <c r="BB29" i="1" s="1"/>
  <c r="AN102" i="29"/>
  <c r="AO119" i="5" s="1"/>
  <c r="AO115" i="7" s="1"/>
  <c r="AQ108" i="1" s="1"/>
  <c r="AC101" i="29"/>
  <c r="AD89" i="5" s="1"/>
  <c r="AD85" i="7" s="1"/>
  <c r="AF77" i="1" s="1"/>
  <c r="R100" i="29"/>
  <c r="S88" i="5" s="1"/>
  <c r="S84" i="7" s="1"/>
  <c r="U82" i="1" s="1"/>
  <c r="AR98" i="29"/>
  <c r="AS85" i="5" s="1"/>
  <c r="AS81" i="7" s="1"/>
  <c r="AU63" i="1" s="1"/>
  <c r="AG97" i="29"/>
  <c r="AH83" i="5" s="1"/>
  <c r="AH79" i="7" s="1"/>
  <c r="AJ62" i="1" s="1"/>
  <c r="F96" i="29"/>
  <c r="G82" i="5" s="1"/>
  <c r="G78" i="7" s="1"/>
  <c r="I59" i="1" s="1"/>
  <c r="AV94" i="29"/>
  <c r="AW66" i="5" s="1"/>
  <c r="AW62" i="7" s="1"/>
  <c r="AY81" i="1" s="1"/>
  <c r="AK93" i="29"/>
  <c r="AL53" i="5" s="1"/>
  <c r="AL49" i="7" s="1"/>
  <c r="AN12" i="1" s="1"/>
  <c r="Z92" i="29"/>
  <c r="AA79" i="5" s="1"/>
  <c r="AA75" i="7" s="1"/>
  <c r="AC86" i="1" s="1"/>
  <c r="D90" i="29"/>
  <c r="E87" i="5" s="1"/>
  <c r="E83" i="7" s="1"/>
  <c r="G27" i="1" s="1"/>
  <c r="X86" i="29"/>
  <c r="Y36" i="5" s="1"/>
  <c r="Y32" i="7" s="1"/>
  <c r="AA24" i="1" s="1"/>
  <c r="M85" i="29"/>
  <c r="N68" i="5" s="1"/>
  <c r="N64" i="7" s="1"/>
  <c r="P23" i="1" s="1"/>
  <c r="AB82" i="29"/>
  <c r="AC44" i="5" s="1"/>
  <c r="AC40" i="7" s="1"/>
  <c r="AE53" i="1" s="1"/>
  <c r="Q81" i="29"/>
  <c r="R67" i="5" s="1"/>
  <c r="R63" i="7" s="1"/>
  <c r="T95" i="1" s="1"/>
  <c r="AF78" i="29"/>
  <c r="AG60" i="5" s="1"/>
  <c r="AG56" i="7" s="1"/>
  <c r="AI88" i="1" s="1"/>
  <c r="AE113" i="29"/>
  <c r="AF101" i="5" s="1"/>
  <c r="AF97" i="7" s="1"/>
  <c r="AH60" i="1" s="1"/>
  <c r="C109" i="29"/>
  <c r="D99" i="5" s="1"/>
  <c r="D95" i="7" s="1"/>
  <c r="F8" i="1" s="1"/>
  <c r="AG103" i="29"/>
  <c r="AH86" i="5" s="1"/>
  <c r="AH82" i="7" s="1"/>
  <c r="AJ29" i="1" s="1"/>
  <c r="AF100" i="29"/>
  <c r="AG88" i="5" s="1"/>
  <c r="AG84" i="7" s="1"/>
  <c r="AI82" i="1" s="1"/>
  <c r="J98" i="29"/>
  <c r="K85" i="5" s="1"/>
  <c r="K81" i="7" s="1"/>
  <c r="M63" i="1" s="1"/>
  <c r="AO95" i="29"/>
  <c r="AP80" i="5" s="1"/>
  <c r="AP76" i="7" s="1"/>
  <c r="AR93" i="1" s="1"/>
  <c r="AX90" i="29"/>
  <c r="AY87" i="5" s="1"/>
  <c r="AY83" i="7" s="1"/>
  <c r="BA27" i="1" s="1"/>
  <c r="AB88" i="29"/>
  <c r="AC74" i="5" s="1"/>
  <c r="AC70" i="7" s="1"/>
  <c r="AE73" i="1" s="1"/>
  <c r="F86" i="29"/>
  <c r="G36" i="5" s="1"/>
  <c r="G32" i="7" s="1"/>
  <c r="I24" i="1" s="1"/>
  <c r="AK83" i="29"/>
  <c r="AL96" i="5" s="1"/>
  <c r="AL92" i="7" s="1"/>
  <c r="AN17" i="1" s="1"/>
  <c r="AB79" i="29"/>
  <c r="AC98" i="5" s="1"/>
  <c r="AC94" i="7" s="1"/>
  <c r="AE66" i="1" s="1"/>
  <c r="AV77" i="29"/>
  <c r="AW120" i="5" s="1"/>
  <c r="AW116" i="7" s="1"/>
  <c r="AY113" i="1" s="1"/>
  <c r="AF76" i="29"/>
  <c r="AG116" i="5" s="1"/>
  <c r="AG112" i="7" s="1"/>
  <c r="AI118" i="1" s="1"/>
  <c r="U75" i="29"/>
  <c r="V13" i="5" s="1"/>
  <c r="V9" i="7" s="1"/>
  <c r="X89" i="1" s="1"/>
  <c r="J74" i="29"/>
  <c r="K114" i="5" s="1"/>
  <c r="K110" i="7" s="1"/>
  <c r="M119" i="1" s="1"/>
  <c r="AO71" i="29"/>
  <c r="AP56" i="5" s="1"/>
  <c r="AP52" i="7" s="1"/>
  <c r="AR92" i="1" s="1"/>
  <c r="H68" i="29"/>
  <c r="I54" i="5" s="1"/>
  <c r="I50" i="7" s="1"/>
  <c r="K41" i="1" s="1"/>
  <c r="AX66" i="29"/>
  <c r="AY27" i="5" s="1"/>
  <c r="AY23" i="7" s="1"/>
  <c r="BA83" i="1" s="1"/>
  <c r="L64" i="29"/>
  <c r="M102" i="5" s="1"/>
  <c r="M98" i="7" s="1"/>
  <c r="O80" i="1" s="1"/>
  <c r="AL62" i="29"/>
  <c r="AM50" i="5" s="1"/>
  <c r="AM46" i="7" s="1"/>
  <c r="AO78" i="1" s="1"/>
  <c r="E59" i="29"/>
  <c r="F121" i="5" s="1"/>
  <c r="F117" i="7" s="1"/>
  <c r="H114" i="1" s="1"/>
  <c r="AU57" i="29"/>
  <c r="AV41" i="5" s="1"/>
  <c r="AV37" i="7" s="1"/>
  <c r="AX35" i="1" s="1"/>
  <c r="Y55" i="29"/>
  <c r="Z33" i="5" s="1"/>
  <c r="Z29" i="7" s="1"/>
  <c r="AB13" i="1" s="1"/>
  <c r="C53" i="29"/>
  <c r="D39" i="5" s="1"/>
  <c r="D35" i="7" s="1"/>
  <c r="F22" i="1" s="1"/>
  <c r="AS51" i="29"/>
  <c r="AT49" i="5" s="1"/>
  <c r="AT45" i="7" s="1"/>
  <c r="AV15" i="1" s="1"/>
  <c r="G49" i="29"/>
  <c r="H62" i="5" s="1"/>
  <c r="H58" i="7" s="1"/>
  <c r="J85" i="1" s="1"/>
  <c r="AW47" i="29"/>
  <c r="AX34" i="5" s="1"/>
  <c r="AX30" i="7" s="1"/>
  <c r="AZ16" i="1" s="1"/>
  <c r="V46" i="29"/>
  <c r="W33" i="5" s="1"/>
  <c r="W29" i="7" s="1"/>
  <c r="Y13" i="1" s="1"/>
  <c r="K45" i="29"/>
  <c r="L32" i="5" s="1"/>
  <c r="L28" i="7" s="1"/>
  <c r="N20" i="1" s="1"/>
  <c r="AP42" i="29"/>
  <c r="AQ30" i="5" s="1"/>
  <c r="AQ26" i="7" s="1"/>
  <c r="AS3" i="1" s="1"/>
  <c r="AE41" i="29"/>
  <c r="AF84" i="5" s="1"/>
  <c r="AF80" i="7" s="1"/>
  <c r="AH72" i="1" s="1"/>
  <c r="T40" i="29"/>
  <c r="U29" i="5" s="1"/>
  <c r="U25" i="7" s="1"/>
  <c r="W50" i="1" s="1"/>
  <c r="AY37" i="29"/>
  <c r="AZ76" i="5" s="1"/>
  <c r="AZ72" i="7" s="1"/>
  <c r="BB30" i="1" s="1"/>
  <c r="AN36" i="29"/>
  <c r="AO109" i="5" s="1"/>
  <c r="AO105" i="7" s="1"/>
  <c r="AQ106" i="1" s="1"/>
  <c r="AC35" i="29"/>
  <c r="AD37" i="5" s="1"/>
  <c r="AD33" i="7" s="1"/>
  <c r="AF31" i="1" s="1"/>
  <c r="R34" i="29"/>
  <c r="S25" i="5" s="1"/>
  <c r="S21" i="7" s="1"/>
  <c r="U74" i="1" s="1"/>
  <c r="AR32" i="29"/>
  <c r="AS123" i="5" s="1"/>
  <c r="AS196" i="7" s="1"/>
  <c r="AU129" i="1" s="1"/>
  <c r="AG31" i="29"/>
  <c r="AH78" i="5" s="1"/>
  <c r="AH74" i="7" s="1"/>
  <c r="AJ71" i="1" s="1"/>
  <c r="F30" i="29"/>
  <c r="G91" i="5" s="1"/>
  <c r="G87" i="7" s="1"/>
  <c r="I49" i="1" s="1"/>
  <c r="AV28" i="29"/>
  <c r="AW23" i="5" s="1"/>
  <c r="AW19" i="7" s="1"/>
  <c r="AY47" i="1" s="1"/>
  <c r="AK27" i="29"/>
  <c r="AL112" i="5" s="1"/>
  <c r="AL108" i="7" s="1"/>
  <c r="AN107" i="1" s="1"/>
  <c r="Z26" i="29"/>
  <c r="AA47" i="5" s="1"/>
  <c r="AA43" i="7" s="1"/>
  <c r="AC11" i="1" s="1"/>
  <c r="D24" i="29"/>
  <c r="E69" i="5" s="1"/>
  <c r="E65" i="7" s="1"/>
  <c r="G84" i="1" s="1"/>
  <c r="X20" i="29"/>
  <c r="Y20" i="5" s="1"/>
  <c r="Y16" i="7" s="1"/>
  <c r="AA58" i="1" s="1"/>
  <c r="M19" i="29"/>
  <c r="N19" i="5" s="1"/>
  <c r="N15" i="7" s="1"/>
  <c r="P67" i="1" s="1"/>
  <c r="AB16" i="29"/>
  <c r="AC107" i="5" s="1"/>
  <c r="AC103" i="7" s="1"/>
  <c r="AE109" i="1" s="1"/>
  <c r="Q15" i="29"/>
  <c r="R16" i="5" s="1"/>
  <c r="R12" i="7" s="1"/>
  <c r="T40" i="1" s="1"/>
  <c r="AF12" i="29"/>
  <c r="U11" i="29"/>
  <c r="V10" i="5" s="1"/>
  <c r="V6" i="7" s="1"/>
  <c r="X91" i="1" s="1"/>
  <c r="J10" i="29"/>
  <c r="K14" i="5" s="1"/>
  <c r="K10" i="7" s="1"/>
  <c r="M26" i="1" s="1"/>
  <c r="AO7" i="29"/>
  <c r="AP8" i="5" s="1"/>
  <c r="AP4" i="7" s="1"/>
  <c r="AR5" i="1" s="1"/>
  <c r="H4" i="29"/>
  <c r="I59" i="5" s="1"/>
  <c r="I55" i="7" s="1"/>
  <c r="K7" i="1" s="1"/>
  <c r="AX2" i="29"/>
  <c r="R2" i="29"/>
  <c r="AO110" i="29"/>
  <c r="AP97" i="5" s="1"/>
  <c r="AP93" i="7" s="1"/>
  <c r="AR75" i="1" s="1"/>
  <c r="AH107" i="29"/>
  <c r="AI64" i="5" s="1"/>
  <c r="AI60" i="7" s="1"/>
  <c r="AK90" i="1" s="1"/>
  <c r="AG104" i="29"/>
  <c r="AH90" i="5" s="1"/>
  <c r="AH86" i="7" s="1"/>
  <c r="AJ32" i="1" s="1"/>
  <c r="AF101" i="29"/>
  <c r="AG89" i="5" s="1"/>
  <c r="AG85" i="7" s="1"/>
  <c r="AI77" i="1" s="1"/>
  <c r="J99" i="29"/>
  <c r="K118" i="5" s="1"/>
  <c r="K114" i="7" s="1"/>
  <c r="M122" i="1" s="1"/>
  <c r="AO96" i="29"/>
  <c r="AP82" i="5" s="1"/>
  <c r="AP78" i="7" s="1"/>
  <c r="AR59" i="1" s="1"/>
  <c r="AX91" i="29"/>
  <c r="AY70" i="5" s="1"/>
  <c r="AY66" i="7" s="1"/>
  <c r="BA33" i="1" s="1"/>
  <c r="AB89" i="29"/>
  <c r="AC75" i="5" s="1"/>
  <c r="AC71" i="7" s="1"/>
  <c r="AE97" i="1" s="1"/>
  <c r="F87" i="29"/>
  <c r="G72" i="5" s="1"/>
  <c r="G68" i="7" s="1"/>
  <c r="I76" i="1" s="1"/>
  <c r="AK84" i="29"/>
  <c r="AL68" i="5" s="1"/>
  <c r="AL64" i="7" s="1"/>
  <c r="AN23" i="1" s="1"/>
  <c r="K80" i="29"/>
  <c r="L77" i="5" s="1"/>
  <c r="L73" i="7" s="1"/>
  <c r="N65" i="1" s="1"/>
  <c r="AE78" i="29"/>
  <c r="AF60" i="5" s="1"/>
  <c r="AF56" i="7" s="1"/>
  <c r="AH88" i="1" s="1"/>
  <c r="F77" i="29"/>
  <c r="G120" i="5" s="1"/>
  <c r="G116" i="7" s="1"/>
  <c r="I113" i="1" s="1"/>
  <c r="AV75" i="29"/>
  <c r="AW13" i="5" s="1"/>
  <c r="AW9" i="7" s="1"/>
  <c r="AY89" i="1" s="1"/>
  <c r="AK74" i="29"/>
  <c r="AL114" i="5" s="1"/>
  <c r="AL110" i="7" s="1"/>
  <c r="AN119" i="1" s="1"/>
  <c r="Z73" i="29"/>
  <c r="AA57" i="5" s="1"/>
  <c r="AA53" i="7" s="1"/>
  <c r="AC52" i="1" s="1"/>
  <c r="D71" i="29"/>
  <c r="E56" i="5" s="1"/>
  <c r="E52" i="7" s="1"/>
  <c r="G92" i="1" s="1"/>
  <c r="X67" i="29"/>
  <c r="Y122" i="5" s="1"/>
  <c r="Y118" i="7" s="1"/>
  <c r="AA103" i="1" s="1"/>
  <c r="M66" i="29"/>
  <c r="N27" i="5" s="1"/>
  <c r="N23" i="7" s="1"/>
  <c r="P83" i="1" s="1"/>
  <c r="AB63" i="29"/>
  <c r="AC115" i="5" s="1"/>
  <c r="AC111" i="7" s="1"/>
  <c r="AE117" i="1" s="1"/>
  <c r="Q62" i="29"/>
  <c r="R50" i="5" s="1"/>
  <c r="R46" i="7" s="1"/>
  <c r="T78" i="1" s="1"/>
  <c r="AF59" i="29"/>
  <c r="AG121" i="5" s="1"/>
  <c r="AG117" i="7" s="1"/>
  <c r="AI114" i="1" s="1"/>
  <c r="U58" i="29"/>
  <c r="V42" i="5" s="1"/>
  <c r="V38" i="7" s="1"/>
  <c r="X70" i="1" s="1"/>
  <c r="J57" i="29"/>
  <c r="K41" i="5" s="1"/>
  <c r="K37" i="7" s="1"/>
  <c r="M35" i="1" s="1"/>
  <c r="AO54" i="29"/>
  <c r="AP38" i="5" s="1"/>
  <c r="AP34" i="7" s="1"/>
  <c r="AR64" i="1" s="1"/>
  <c r="H51" i="29"/>
  <c r="I49" i="5" s="1"/>
  <c r="I45" i="7" s="1"/>
  <c r="K15" i="1" s="1"/>
  <c r="AX49" i="29"/>
  <c r="AY62" i="5" s="1"/>
  <c r="AY58" i="7" s="1"/>
  <c r="BA85" i="1" s="1"/>
  <c r="L47" i="29"/>
  <c r="M34" i="5" s="1"/>
  <c r="M30" i="7" s="1"/>
  <c r="O16" i="1" s="1"/>
  <c r="AL45" i="29"/>
  <c r="AM32" i="5" s="1"/>
  <c r="AM28" i="7" s="1"/>
  <c r="AO20" i="1" s="1"/>
  <c r="E42" i="29"/>
  <c r="F30" i="5" s="1"/>
  <c r="F26" i="7" s="1"/>
  <c r="H3" i="1" s="1"/>
  <c r="AG111" i="29"/>
  <c r="AH100" i="5" s="1"/>
  <c r="AH96" i="7" s="1"/>
  <c r="AJ37" i="1" s="1"/>
  <c r="D108" i="29"/>
  <c r="E61" i="5" s="1"/>
  <c r="E57" i="7" s="1"/>
  <c r="G54" i="1" s="1"/>
  <c r="M103" i="29"/>
  <c r="N86" i="5" s="1"/>
  <c r="N82" i="7" s="1"/>
  <c r="P29" i="1" s="1"/>
  <c r="L100" i="29"/>
  <c r="M88" i="5" s="1"/>
  <c r="M84" i="7" s="1"/>
  <c r="O82" i="1" s="1"/>
  <c r="K97" i="29"/>
  <c r="L83" i="5" s="1"/>
  <c r="L79" i="7" s="1"/>
  <c r="N62" i="1" s="1"/>
  <c r="AP94" i="29"/>
  <c r="AQ66" i="5" s="1"/>
  <c r="AQ62" i="7" s="1"/>
  <c r="AS81" i="1" s="1"/>
  <c r="T92" i="29"/>
  <c r="U79" i="5" s="1"/>
  <c r="U75" i="7" s="1"/>
  <c r="W86" i="1" s="1"/>
  <c r="AY89" i="29"/>
  <c r="AZ75" i="5" s="1"/>
  <c r="AZ71" i="7" s="1"/>
  <c r="BB97" i="1" s="1"/>
  <c r="AC87" i="29"/>
  <c r="AD72" i="5" s="1"/>
  <c r="AD68" i="7" s="1"/>
  <c r="AF76" i="1" s="1"/>
  <c r="G85" i="29"/>
  <c r="H68" i="5" s="1"/>
  <c r="H64" i="7" s="1"/>
  <c r="J23" i="1" s="1"/>
  <c r="AL82" i="29"/>
  <c r="AM44" i="5" s="1"/>
  <c r="AM40" i="7" s="1"/>
  <c r="AO53" i="1" s="1"/>
  <c r="Y80" i="29"/>
  <c r="Z77" i="5" s="1"/>
  <c r="Z73" i="7" s="1"/>
  <c r="AB65" i="1" s="1"/>
  <c r="Q77" i="29"/>
  <c r="R120" i="5" s="1"/>
  <c r="R116" i="7" s="1"/>
  <c r="T113" i="1" s="1"/>
  <c r="AF74" i="29"/>
  <c r="AG114" i="5" s="1"/>
  <c r="AG110" i="7" s="1"/>
  <c r="AI119" i="1" s="1"/>
  <c r="U73" i="29"/>
  <c r="V57" i="5" s="1"/>
  <c r="V53" i="7" s="1"/>
  <c r="X52" i="1" s="1"/>
  <c r="J72" i="29"/>
  <c r="K117" i="5" s="1"/>
  <c r="K113" i="7" s="1"/>
  <c r="M110" i="1" s="1"/>
  <c r="AO69" i="29"/>
  <c r="AP55" i="5" s="1"/>
  <c r="AP51" i="7" s="1"/>
  <c r="AR34" i="1" s="1"/>
  <c r="H66" i="29"/>
  <c r="I27" i="5" s="1"/>
  <c r="I23" i="7" s="1"/>
  <c r="K83" i="1" s="1"/>
  <c r="AX64" i="29"/>
  <c r="AY102" i="5" s="1"/>
  <c r="AY98" i="7" s="1"/>
  <c r="BA80" i="1" s="1"/>
  <c r="L62" i="29"/>
  <c r="M50" i="5" s="1"/>
  <c r="M46" i="7" s="1"/>
  <c r="O78" i="1" s="1"/>
  <c r="AL60" i="29"/>
  <c r="AM43" i="5" s="1"/>
  <c r="AM39" i="7" s="1"/>
  <c r="AO48" i="1" s="1"/>
  <c r="E57" i="29"/>
  <c r="F41" i="5" s="1"/>
  <c r="F37" i="7" s="1"/>
  <c r="H35" i="1" s="1"/>
  <c r="AU55" i="29"/>
  <c r="Y53" i="29"/>
  <c r="Z39" i="5" s="1"/>
  <c r="Z35" i="7" s="1"/>
  <c r="AB22" i="1" s="1"/>
  <c r="C51" i="29"/>
  <c r="D49" i="5" s="1"/>
  <c r="D45" i="7" s="1"/>
  <c r="F15" i="1" s="1"/>
  <c r="AS49" i="29"/>
  <c r="AT62" i="5" s="1"/>
  <c r="AT58" i="7" s="1"/>
  <c r="AV85" i="1" s="1"/>
  <c r="F107" i="29"/>
  <c r="G64" i="5" s="1"/>
  <c r="G60" i="7" s="1"/>
  <c r="I90" i="1" s="1"/>
  <c r="X97" i="29"/>
  <c r="Y83" i="5" s="1"/>
  <c r="Y79" i="7" s="1"/>
  <c r="AA62" i="1" s="1"/>
  <c r="T85" i="29"/>
  <c r="M76" i="29"/>
  <c r="N116" i="5" s="1"/>
  <c r="N112" i="7" s="1"/>
  <c r="P118" i="1" s="1"/>
  <c r="K70" i="29"/>
  <c r="L94" i="5" s="1"/>
  <c r="L90" i="7" s="1"/>
  <c r="N56" i="1" s="1"/>
  <c r="T65" i="29"/>
  <c r="U73" i="5" s="1"/>
  <c r="U69" i="7" s="1"/>
  <c r="W51" i="1" s="1"/>
  <c r="AC60" i="29"/>
  <c r="AD43" i="5" s="1"/>
  <c r="AD39" i="7" s="1"/>
  <c r="AF48" i="1" s="1"/>
  <c r="U104" i="29"/>
  <c r="V90" i="5" s="1"/>
  <c r="V86" i="7" s="1"/>
  <c r="X32" i="1" s="1"/>
  <c r="D85" i="29"/>
  <c r="Y72" i="29"/>
  <c r="Z117" i="5" s="1"/>
  <c r="Z113" i="7" s="1"/>
  <c r="AB110" i="1" s="1"/>
  <c r="AH67" i="29"/>
  <c r="AI122" i="5" s="1"/>
  <c r="AI118" i="7" s="1"/>
  <c r="AK103" i="1" s="1"/>
  <c r="AF97" i="29"/>
  <c r="AG83" i="5" s="1"/>
  <c r="AG79" i="7" s="1"/>
  <c r="AI62" i="1" s="1"/>
  <c r="AX87" i="29"/>
  <c r="AY72" i="5" s="1"/>
  <c r="AY68" i="7" s="1"/>
  <c r="BA76" i="1" s="1"/>
  <c r="H79" i="29"/>
  <c r="I98" i="5" s="1"/>
  <c r="I94" i="7" s="1"/>
  <c r="K66" i="1" s="1"/>
  <c r="G102" i="29"/>
  <c r="H119" i="5" s="1"/>
  <c r="H115" i="7" s="1"/>
  <c r="J108" i="1" s="1"/>
  <c r="H73" i="29"/>
  <c r="I57" i="5" s="1"/>
  <c r="I53" i="7" s="1"/>
  <c r="K52" i="1" s="1"/>
  <c r="AS64" i="29"/>
  <c r="AT102" i="5" s="1"/>
  <c r="AT98" i="7" s="1"/>
  <c r="AV80" i="1" s="1"/>
  <c r="X57" i="29"/>
  <c r="Y41" i="5" s="1"/>
  <c r="Y37" i="7" s="1"/>
  <c r="AA35" i="1" s="1"/>
  <c r="V51" i="29"/>
  <c r="W49" i="5" s="1"/>
  <c r="W45" i="7" s="1"/>
  <c r="Y15" i="1" s="1"/>
  <c r="AU47" i="29"/>
  <c r="AV34" i="5" s="1"/>
  <c r="AV30" i="7" s="1"/>
  <c r="AX16" i="1" s="1"/>
  <c r="Y45" i="29"/>
  <c r="Z32" i="5" s="1"/>
  <c r="Z28" i="7" s="1"/>
  <c r="AB20" i="1" s="1"/>
  <c r="C43" i="29"/>
  <c r="D110" i="5" s="1"/>
  <c r="D106" i="7" s="1"/>
  <c r="F112" i="1" s="1"/>
  <c r="AW40" i="29"/>
  <c r="AX29" i="5" s="1"/>
  <c r="AX25" i="7" s="1"/>
  <c r="AZ50" i="1" s="1"/>
  <c r="AK37" i="29"/>
  <c r="AL76" i="5" s="1"/>
  <c r="AL72" i="7" s="1"/>
  <c r="AN30" i="1" s="1"/>
  <c r="E36" i="29"/>
  <c r="F109" i="5" s="1"/>
  <c r="F105" i="7" s="1"/>
  <c r="H106" i="1" s="1"/>
  <c r="Y34" i="29"/>
  <c r="Z25" i="5" s="1"/>
  <c r="Z21" i="7" s="1"/>
  <c r="AB74" i="1" s="1"/>
  <c r="AH29" i="29"/>
  <c r="AI24" i="5" s="1"/>
  <c r="AI20" i="7" s="1"/>
  <c r="AK10" i="1" s="1"/>
  <c r="AH27" i="29"/>
  <c r="AI112" i="5" s="1"/>
  <c r="AI108" i="7" s="1"/>
  <c r="AK107" i="1" s="1"/>
  <c r="AG25" i="29"/>
  <c r="AH35" i="5" s="1"/>
  <c r="AH31" i="7" s="1"/>
  <c r="AJ45" i="1" s="1"/>
  <c r="AF23" i="29"/>
  <c r="AG40" i="5" s="1"/>
  <c r="AG36" i="7" s="1"/>
  <c r="AI21" i="1" s="1"/>
  <c r="U20" i="29"/>
  <c r="V20" i="5" s="1"/>
  <c r="V16" i="7" s="1"/>
  <c r="X58" i="1" s="1"/>
  <c r="AO18" i="29"/>
  <c r="AP48" i="5" s="1"/>
  <c r="AP44" i="7" s="1"/>
  <c r="AR57" i="1" s="1"/>
  <c r="AX13" i="29"/>
  <c r="AY12" i="5" s="1"/>
  <c r="AY8" i="7" s="1"/>
  <c r="BA4" i="1" s="1"/>
  <c r="R12" i="29"/>
  <c r="F9" i="29"/>
  <c r="G9" i="5" s="1"/>
  <c r="G5" i="7" s="1"/>
  <c r="I9" i="1" s="1"/>
  <c r="AV5" i="29"/>
  <c r="AW52" i="5" s="1"/>
  <c r="AW48" i="7" s="1"/>
  <c r="AY36" i="1" s="1"/>
  <c r="AX103" i="29"/>
  <c r="AY86" i="5" s="1"/>
  <c r="AY82" i="7" s="1"/>
  <c r="BA29" i="1" s="1"/>
  <c r="AF73" i="29"/>
  <c r="AG57" i="5" s="1"/>
  <c r="AG53" i="7" s="1"/>
  <c r="AI52" i="1" s="1"/>
  <c r="H65" i="29"/>
  <c r="I73" i="5" s="1"/>
  <c r="I69" i="7" s="1"/>
  <c r="K51" i="1" s="1"/>
  <c r="AU58" i="29"/>
  <c r="AV42" i="5" s="1"/>
  <c r="AV38" i="7" s="1"/>
  <c r="AX70" i="1" s="1"/>
  <c r="C54" i="29"/>
  <c r="D38" i="5" s="1"/>
  <c r="D34" i="7" s="1"/>
  <c r="F64" i="1" s="1"/>
  <c r="L49" i="29"/>
  <c r="M62" i="5" s="1"/>
  <c r="M58" i="7" s="1"/>
  <c r="O85" i="1" s="1"/>
  <c r="K46" i="29"/>
  <c r="L33" i="5" s="1"/>
  <c r="L29" i="7" s="1"/>
  <c r="N13" i="1" s="1"/>
  <c r="AP43" i="29"/>
  <c r="AQ110" i="5" s="1"/>
  <c r="AQ106" i="7" s="1"/>
  <c r="AS112" i="1" s="1"/>
  <c r="U41" i="29"/>
  <c r="V84" i="5" s="1"/>
  <c r="V80" i="7" s="1"/>
  <c r="X72" i="1" s="1"/>
  <c r="AP39" i="29"/>
  <c r="AQ28" i="5" s="1"/>
  <c r="AQ24" i="7" s="1"/>
  <c r="AS87" i="1" s="1"/>
  <c r="AY34" i="29"/>
  <c r="AZ25" i="5" s="1"/>
  <c r="AZ21" i="7" s="1"/>
  <c r="BB74" i="1" s="1"/>
  <c r="R33" i="29"/>
  <c r="S26" i="5" s="1"/>
  <c r="S22" i="7" s="1"/>
  <c r="U94" i="1" s="1"/>
  <c r="G30" i="29"/>
  <c r="H91" i="5" s="1"/>
  <c r="H87" i="7" s="1"/>
  <c r="J49" i="1" s="1"/>
  <c r="AV26" i="29"/>
  <c r="AW47" i="5" s="1"/>
  <c r="AW43" i="7" s="1"/>
  <c r="AY11" i="1" s="1"/>
  <c r="AJ23" i="29"/>
  <c r="AK40" i="5" s="1"/>
  <c r="AK36" i="7" s="1"/>
  <c r="AM21" i="1" s="1"/>
  <c r="D22" i="29"/>
  <c r="E22" i="5" s="1"/>
  <c r="E18" i="7" s="1"/>
  <c r="G61" i="1" s="1"/>
  <c r="Y20" i="29"/>
  <c r="Z20" i="5" s="1"/>
  <c r="Z16" i="7" s="1"/>
  <c r="AB58" i="1" s="1"/>
  <c r="AS18" i="29"/>
  <c r="AT48" i="5" s="1"/>
  <c r="AT44" i="7" s="1"/>
  <c r="AV57" i="1" s="1"/>
  <c r="M17" i="29"/>
  <c r="N17" i="5" s="1"/>
  <c r="N13" i="7" s="1"/>
  <c r="P42" i="1" s="1"/>
  <c r="L15" i="29"/>
  <c r="M16" i="5" s="1"/>
  <c r="M12" i="7" s="1"/>
  <c r="O40" i="1" s="1"/>
  <c r="L13" i="29"/>
  <c r="M12" i="5" s="1"/>
  <c r="M8" i="7" s="1"/>
  <c r="O4" i="1" s="1"/>
  <c r="K11" i="29"/>
  <c r="L10" i="5" s="1"/>
  <c r="L6" i="7" s="1"/>
  <c r="N91" i="1" s="1"/>
  <c r="AF9" i="29"/>
  <c r="AG9" i="5" s="1"/>
  <c r="AG5" i="7" s="1"/>
  <c r="AI9" i="1" s="1"/>
  <c r="T6" i="29"/>
  <c r="U65" i="5" s="1"/>
  <c r="U61" i="7" s="1"/>
  <c r="W79" i="1" s="1"/>
  <c r="AO4" i="29"/>
  <c r="AP59" i="5" s="1"/>
  <c r="AP55" i="7" s="1"/>
  <c r="AR7" i="1" s="1"/>
  <c r="H3" i="29"/>
  <c r="I7" i="5" s="1"/>
  <c r="S2" i="29"/>
  <c r="G78" i="29"/>
  <c r="H60" i="5" s="1"/>
  <c r="H56" i="7" s="1"/>
  <c r="J88" i="1" s="1"/>
  <c r="X65" i="29"/>
  <c r="Y73" i="5" s="1"/>
  <c r="Y69" i="7" s="1"/>
  <c r="AA51" i="1" s="1"/>
  <c r="F59" i="29"/>
  <c r="G121" i="5" s="1"/>
  <c r="G117" i="7" s="1"/>
  <c r="I114" i="1" s="1"/>
  <c r="O54" i="29"/>
  <c r="P38" i="5" s="1"/>
  <c r="P34" i="7" s="1"/>
  <c r="R64" i="1" s="1"/>
  <c r="X49" i="29"/>
  <c r="Y62" i="5" s="1"/>
  <c r="Y58" i="7" s="1"/>
  <c r="AA85" i="1" s="1"/>
  <c r="AV46" i="29"/>
  <c r="AW33" i="5" s="1"/>
  <c r="AW29" i="7" s="1"/>
  <c r="AY13" i="1" s="1"/>
  <c r="Z44" i="29"/>
  <c r="AA31" i="5" s="1"/>
  <c r="AA27" i="7" s="1"/>
  <c r="AC69" i="1" s="1"/>
  <c r="D42" i="29"/>
  <c r="E30" i="5" s="1"/>
  <c r="E26" i="7" s="1"/>
  <c r="G3" i="1" s="1"/>
  <c r="AH36" i="29"/>
  <c r="AI109" i="5" s="1"/>
  <c r="AI105" i="7" s="1"/>
  <c r="AK106" i="1" s="1"/>
  <c r="AG34" i="29"/>
  <c r="AH25" i="5" s="1"/>
  <c r="AH21" i="7" s="1"/>
  <c r="AJ74" i="1" s="1"/>
  <c r="AG32" i="29"/>
  <c r="AH123" i="5" s="1"/>
  <c r="AH196" i="7" s="1"/>
  <c r="AJ129" i="1" s="1"/>
  <c r="U29" i="29"/>
  <c r="V24" i="5" s="1"/>
  <c r="V20" i="7" s="1"/>
  <c r="X10" i="1" s="1"/>
  <c r="AP27" i="29"/>
  <c r="AQ112" i="5" s="1"/>
  <c r="AQ108" i="7" s="1"/>
  <c r="AS107" i="1" s="1"/>
  <c r="AY22" i="29"/>
  <c r="AZ22" i="5" s="1"/>
  <c r="AZ18" i="7" s="1"/>
  <c r="BB61" i="1" s="1"/>
  <c r="R21" i="29"/>
  <c r="S21" i="5" s="1"/>
  <c r="S17" i="7" s="1"/>
  <c r="U14" i="1" s="1"/>
  <c r="G18" i="29"/>
  <c r="H48" i="5" s="1"/>
  <c r="H44" i="7" s="1"/>
  <c r="J57" i="1" s="1"/>
  <c r="AV14" i="29"/>
  <c r="AW15" i="5" s="1"/>
  <c r="AW11" i="7" s="1"/>
  <c r="AY38" i="1" s="1"/>
  <c r="AJ11" i="29"/>
  <c r="AK10" i="5" s="1"/>
  <c r="AK6" i="7" s="1"/>
  <c r="AM91" i="1" s="1"/>
  <c r="D10" i="29"/>
  <c r="E14" i="5" s="1"/>
  <c r="E10" i="7" s="1"/>
  <c r="G26" i="1" s="1"/>
  <c r="Y8" i="29"/>
  <c r="Z106" i="5" s="1"/>
  <c r="Z102" i="7" s="1"/>
  <c r="AB116" i="1" s="1"/>
  <c r="AS6" i="29"/>
  <c r="AT65" i="5" s="1"/>
  <c r="AT61" i="7" s="1"/>
  <c r="AV79" i="1" s="1"/>
  <c r="M5" i="29"/>
  <c r="N52" i="5" s="1"/>
  <c r="N48" i="7" s="1"/>
  <c r="P36" i="1" s="1"/>
  <c r="L3" i="29"/>
  <c r="M7" i="5" s="1"/>
  <c r="X51" i="5"/>
  <c r="X47" i="7" s="1"/>
  <c r="Z43" i="1" s="1"/>
  <c r="Q56" i="29"/>
  <c r="R111" i="5" s="1"/>
  <c r="R107" i="7" s="1"/>
  <c r="T120" i="1" s="1"/>
  <c r="F43" i="29"/>
  <c r="G110" i="5" s="1"/>
  <c r="G106" i="7" s="1"/>
  <c r="I112" i="1" s="1"/>
  <c r="F36" i="29"/>
  <c r="G109" i="5" s="1"/>
  <c r="G105" i="7" s="1"/>
  <c r="I106" i="1" s="1"/>
  <c r="AJ29" i="29"/>
  <c r="AK24" i="5" s="1"/>
  <c r="AK20" i="7" s="1"/>
  <c r="AM10" i="1" s="1"/>
  <c r="L23" i="29"/>
  <c r="M40" i="5" s="1"/>
  <c r="M36" i="7" s="1"/>
  <c r="O21" i="1" s="1"/>
  <c r="J15" i="29"/>
  <c r="K16" i="5" s="1"/>
  <c r="K12" i="7" s="1"/>
  <c r="M40" i="1" s="1"/>
  <c r="G66" i="29"/>
  <c r="H27" i="5" s="1"/>
  <c r="H23" i="7" s="1"/>
  <c r="J83" i="1" s="1"/>
  <c r="J47" i="29"/>
  <c r="K34" i="5" s="1"/>
  <c r="K30" i="7" s="1"/>
  <c r="M16" i="1" s="1"/>
  <c r="AR38" i="29"/>
  <c r="AS63" i="5" s="1"/>
  <c r="AS59" i="7" s="1"/>
  <c r="AU28" i="1" s="1"/>
  <c r="U32" i="29"/>
  <c r="V123" i="5" s="1"/>
  <c r="V196" i="7" s="1"/>
  <c r="X129" i="1" s="1"/>
  <c r="AX25" i="29"/>
  <c r="AY35" i="5" s="1"/>
  <c r="AY31" i="7" s="1"/>
  <c r="BA45" i="1" s="1"/>
  <c r="D13" i="29"/>
  <c r="E12" i="5" s="1"/>
  <c r="E8" i="7" s="1"/>
  <c r="G4" i="1" s="1"/>
  <c r="AG6" i="29"/>
  <c r="AH65" i="5" s="1"/>
  <c r="AH61" i="7" s="1"/>
  <c r="AJ79" i="1" s="1"/>
  <c r="E64" i="29"/>
  <c r="F102" i="5" s="1"/>
  <c r="F98" i="7" s="1"/>
  <c r="H80" i="1" s="1"/>
  <c r="W46" i="29"/>
  <c r="X33" i="5" s="1"/>
  <c r="X29" i="7" s="1"/>
  <c r="Z13" i="1" s="1"/>
  <c r="AL36" i="29"/>
  <c r="AM109" i="5" s="1"/>
  <c r="AM105" i="7" s="1"/>
  <c r="AO106" i="1" s="1"/>
  <c r="O30" i="29"/>
  <c r="P91" i="5" s="1"/>
  <c r="P87" i="7" s="1"/>
  <c r="R49" i="1" s="1"/>
  <c r="AR23" i="29"/>
  <c r="AS40" i="5" s="1"/>
  <c r="AS36" i="7" s="1"/>
  <c r="AU21" i="1" s="1"/>
  <c r="U17" i="29"/>
  <c r="V17" i="5" s="1"/>
  <c r="V13" i="7" s="1"/>
  <c r="X42" i="1" s="1"/>
  <c r="AY10" i="29"/>
  <c r="AZ14" i="5" s="1"/>
  <c r="AZ10" i="7" s="1"/>
  <c r="BB26" i="1" s="1"/>
  <c r="Z16" i="29"/>
  <c r="AA107" i="5" s="1"/>
  <c r="AA103" i="7" s="1"/>
  <c r="AC109" i="1" s="1"/>
  <c r="AU46" i="29"/>
  <c r="AV33" i="5" s="1"/>
  <c r="AV29" i="7" s="1"/>
  <c r="AX13" i="1" s="1"/>
  <c r="P19" i="29"/>
  <c r="Q19" i="5" s="1"/>
  <c r="Q15" i="7" s="1"/>
  <c r="S67" i="1" s="1"/>
  <c r="G22" i="29"/>
  <c r="H22" i="5" s="1"/>
  <c r="H18" i="7" s="1"/>
  <c r="J61" i="1" s="1"/>
  <c r="AQ2" i="29"/>
  <c r="T31" i="29"/>
  <c r="U78" i="5" s="1"/>
  <c r="U74" i="7" s="1"/>
  <c r="W71" i="1" s="1"/>
  <c r="AG5" i="29"/>
  <c r="AH52" i="5" s="1"/>
  <c r="AH48" i="7" s="1"/>
  <c r="AJ36" i="1" s="1"/>
  <c r="BA3" i="7"/>
  <c r="BC25" i="1" s="1"/>
  <c r="AB3" i="7"/>
  <c r="AD25" i="1" s="1"/>
  <c r="AD99" i="1"/>
  <c r="BA99" i="1"/>
  <c r="B48" i="20"/>
  <c r="BD48" i="20" s="1"/>
  <c r="BB48" i="4"/>
  <c r="X99" i="1"/>
  <c r="W42" i="20"/>
  <c r="AA1" i="1"/>
  <c r="X42" i="20"/>
  <c r="AB1" i="1"/>
  <c r="AV42" i="20"/>
  <c r="AZ1" i="1"/>
  <c r="D42" i="20"/>
  <c r="H1" i="1"/>
  <c r="AR42" i="20"/>
  <c r="AV1" i="1"/>
  <c r="AQ42" i="20"/>
  <c r="AU1" i="1"/>
  <c r="AD42" i="20"/>
  <c r="AH1" i="1"/>
  <c r="C42" i="20"/>
  <c r="G1" i="1"/>
  <c r="T42" i="20"/>
  <c r="X1" i="1"/>
  <c r="E42" i="20"/>
  <c r="I1" i="1"/>
  <c r="Y113" i="29"/>
  <c r="Z101" i="5" s="1"/>
  <c r="Z97" i="7" s="1"/>
  <c r="AB60" i="1" s="1"/>
  <c r="C111" i="29"/>
  <c r="D100" i="5" s="1"/>
  <c r="D96" i="7" s="1"/>
  <c r="F37" i="1" s="1"/>
  <c r="AS109" i="29"/>
  <c r="AT99" i="5" s="1"/>
  <c r="AT95" i="7" s="1"/>
  <c r="AV8" i="1" s="1"/>
  <c r="AF113" i="29"/>
  <c r="AG101" i="5" s="1"/>
  <c r="AG97" i="7" s="1"/>
  <c r="AI60" i="1" s="1"/>
  <c r="U112" i="29"/>
  <c r="V103" i="5" s="1"/>
  <c r="V99" i="7" s="1"/>
  <c r="X18" i="1" s="1"/>
  <c r="J111" i="29"/>
  <c r="K100" i="5" s="1"/>
  <c r="K96" i="7" s="1"/>
  <c r="M37" i="1" s="1"/>
  <c r="K112" i="29"/>
  <c r="L103" i="5" s="1"/>
  <c r="L99" i="7" s="1"/>
  <c r="N18" i="1" s="1"/>
  <c r="AP109" i="29"/>
  <c r="AQ99" i="5" s="1"/>
  <c r="AQ95" i="7" s="1"/>
  <c r="AS8" i="1" s="1"/>
  <c r="S108" i="29"/>
  <c r="T61" i="5" s="1"/>
  <c r="T57" i="7" s="1"/>
  <c r="V54" i="1" s="1"/>
  <c r="H107" i="29"/>
  <c r="I64" i="5" s="1"/>
  <c r="I60" i="7" s="1"/>
  <c r="K90" i="1" s="1"/>
  <c r="AX105" i="29"/>
  <c r="AY92" i="5" s="1"/>
  <c r="AY88" i="7" s="1"/>
  <c r="BA6" i="1" s="1"/>
  <c r="W104" i="29"/>
  <c r="X90" i="5" s="1"/>
  <c r="X86" i="7" s="1"/>
  <c r="Z32" i="1" s="1"/>
  <c r="L103" i="29"/>
  <c r="M86" i="5" s="1"/>
  <c r="M82" i="7" s="1"/>
  <c r="O29" i="1" s="1"/>
  <c r="AL101" i="29"/>
  <c r="AM89" i="5" s="1"/>
  <c r="AM85" i="7" s="1"/>
  <c r="AO77" i="1" s="1"/>
  <c r="P99" i="29"/>
  <c r="Q118" i="5" s="1"/>
  <c r="Q114" i="7" s="1"/>
  <c r="S122" i="1" s="1"/>
  <c r="E98" i="29"/>
  <c r="F85" i="5" s="1"/>
  <c r="F81" i="7" s="1"/>
  <c r="H63" i="1" s="1"/>
  <c r="AU96" i="29"/>
  <c r="AV82" i="5" s="1"/>
  <c r="AV78" i="7" s="1"/>
  <c r="AX59" i="1" s="1"/>
  <c r="AJ95" i="29"/>
  <c r="AK80" i="5" s="1"/>
  <c r="AK76" i="7" s="1"/>
  <c r="AM93" i="1" s="1"/>
  <c r="Y94" i="29"/>
  <c r="Z66" i="5" s="1"/>
  <c r="Z62" i="7" s="1"/>
  <c r="AB81" i="1" s="1"/>
  <c r="C92" i="29"/>
  <c r="D79" i="5" s="1"/>
  <c r="D75" i="7" s="1"/>
  <c r="F86" i="1" s="1"/>
  <c r="AS90" i="29"/>
  <c r="AT87" i="5" s="1"/>
  <c r="AT83" i="7" s="1"/>
  <c r="AV27" i="1" s="1"/>
  <c r="AH89" i="29"/>
  <c r="AI75" i="5" s="1"/>
  <c r="AI71" i="7" s="1"/>
  <c r="AK97" i="1" s="1"/>
  <c r="G88" i="29"/>
  <c r="H74" i="5" s="1"/>
  <c r="H70" i="7" s="1"/>
  <c r="J73" i="1" s="1"/>
  <c r="AW86" i="29"/>
  <c r="AX36" i="5" s="1"/>
  <c r="AX32" i="7" s="1"/>
  <c r="AZ24" i="1" s="1"/>
  <c r="V85" i="29"/>
  <c r="W68" i="5" s="1"/>
  <c r="W64" i="7" s="1"/>
  <c r="Y23" i="1" s="1"/>
  <c r="K84" i="29"/>
  <c r="L68" i="5" s="1"/>
  <c r="L64" i="7" s="1"/>
  <c r="N23" i="1" s="1"/>
  <c r="AP81" i="29"/>
  <c r="AQ67" i="5" s="1"/>
  <c r="AQ63" i="7" s="1"/>
  <c r="AS95" i="1" s="1"/>
  <c r="E111" i="29"/>
  <c r="F100" i="5" s="1"/>
  <c r="F96" i="7" s="1"/>
  <c r="H37" i="1" s="1"/>
  <c r="AL108" i="29"/>
  <c r="AM61" i="5" s="1"/>
  <c r="AM57" i="7" s="1"/>
  <c r="AO54" i="1" s="1"/>
  <c r="P106" i="29"/>
  <c r="Q95" i="5" s="1"/>
  <c r="Q91" i="7" s="1"/>
  <c r="S39" i="1" s="1"/>
  <c r="E105" i="29"/>
  <c r="F92" i="5" s="1"/>
  <c r="F88" i="7" s="1"/>
  <c r="H6" i="1" s="1"/>
  <c r="AU103" i="29"/>
  <c r="AV86" i="5" s="1"/>
  <c r="AV82" i="7" s="1"/>
  <c r="AX29" i="1" s="1"/>
  <c r="AJ102" i="29"/>
  <c r="AK119" i="5" s="1"/>
  <c r="AK115" i="7" s="1"/>
  <c r="AM108" i="1" s="1"/>
  <c r="Y101" i="29"/>
  <c r="Z89" i="5" s="1"/>
  <c r="Z85" i="7" s="1"/>
  <c r="AB77" i="1" s="1"/>
  <c r="C99" i="29"/>
  <c r="D118" i="5" s="1"/>
  <c r="D114" i="7" s="1"/>
  <c r="F122" i="1" s="1"/>
  <c r="AS97" i="29"/>
  <c r="AT83" i="5" s="1"/>
  <c r="AT79" i="7" s="1"/>
  <c r="AV62" i="1" s="1"/>
  <c r="AH96" i="29"/>
  <c r="AI82" i="5" s="1"/>
  <c r="AI78" i="7" s="1"/>
  <c r="AK59" i="1" s="1"/>
  <c r="G95" i="29"/>
  <c r="H80" i="5" s="1"/>
  <c r="H76" i="7" s="1"/>
  <c r="J93" i="1" s="1"/>
  <c r="AW93" i="29"/>
  <c r="AX53" i="5" s="1"/>
  <c r="AX49" i="7" s="1"/>
  <c r="AZ12" i="1" s="1"/>
  <c r="V92" i="29"/>
  <c r="W79" i="5" s="1"/>
  <c r="W75" i="7" s="1"/>
  <c r="Y86" i="1" s="1"/>
  <c r="K91" i="29"/>
  <c r="L70" i="5" s="1"/>
  <c r="L66" i="7" s="1"/>
  <c r="N33" i="1" s="1"/>
  <c r="AP88" i="29"/>
  <c r="AQ74" i="5" s="1"/>
  <c r="AQ70" i="7" s="1"/>
  <c r="AS73" i="1" s="1"/>
  <c r="AE87" i="29"/>
  <c r="AF72" i="5" s="1"/>
  <c r="AF68" i="7" s="1"/>
  <c r="AH76" i="1" s="1"/>
  <c r="T86" i="29"/>
  <c r="U36" i="5" s="1"/>
  <c r="U32" i="7" s="1"/>
  <c r="W24" i="1" s="1"/>
  <c r="AY83" i="29"/>
  <c r="AZ96" i="5" s="1"/>
  <c r="AZ92" i="7" s="1"/>
  <c r="BB17" i="1" s="1"/>
  <c r="AN82" i="29"/>
  <c r="AO44" i="5" s="1"/>
  <c r="AO40" i="7" s="1"/>
  <c r="AQ53" i="1" s="1"/>
  <c r="AC81" i="29"/>
  <c r="AD67" i="5" s="1"/>
  <c r="AD63" i="7" s="1"/>
  <c r="AF95" i="1" s="1"/>
  <c r="R80" i="29"/>
  <c r="S77" i="5" s="1"/>
  <c r="S73" i="7" s="1"/>
  <c r="U65" i="1" s="1"/>
  <c r="AR78" i="29"/>
  <c r="AS60" i="5" s="1"/>
  <c r="AS56" i="7" s="1"/>
  <c r="AU88" i="1" s="1"/>
  <c r="AG77" i="29"/>
  <c r="AH120" i="5" s="1"/>
  <c r="AH116" i="7" s="1"/>
  <c r="AJ113" i="1" s="1"/>
  <c r="E107" i="29"/>
  <c r="F64" i="5" s="1"/>
  <c r="F60" i="7" s="1"/>
  <c r="H90" i="1" s="1"/>
  <c r="AJ104" i="29"/>
  <c r="AK90" i="5" s="1"/>
  <c r="AK86" i="7" s="1"/>
  <c r="AM32" i="1" s="1"/>
  <c r="AS99" i="29"/>
  <c r="AT118" i="5" s="1"/>
  <c r="AT114" i="7" s="1"/>
  <c r="AV122" i="1" s="1"/>
  <c r="AR96" i="29"/>
  <c r="AS82" i="5" s="1"/>
  <c r="AS78" i="7" s="1"/>
  <c r="AU59" i="1" s="1"/>
  <c r="AQ93" i="29"/>
  <c r="AR53" i="5" s="1"/>
  <c r="AR49" i="7" s="1"/>
  <c r="AT12" i="1" s="1"/>
  <c r="U91" i="29"/>
  <c r="V70" i="5" s="1"/>
  <c r="V66" i="7" s="1"/>
  <c r="X33" i="1" s="1"/>
  <c r="AD86" i="29"/>
  <c r="AE36" i="5" s="1"/>
  <c r="AE32" i="7" s="1"/>
  <c r="AG24" i="1" s="1"/>
  <c r="H84" i="29"/>
  <c r="I68" i="5" s="1"/>
  <c r="I64" i="7" s="1"/>
  <c r="K23" i="1" s="1"/>
  <c r="AR79" i="29"/>
  <c r="AS98" i="5" s="1"/>
  <c r="AS94" i="7" s="1"/>
  <c r="AU66" i="1" s="1"/>
  <c r="AQ77" i="29"/>
  <c r="AR120" i="5" s="1"/>
  <c r="AR116" i="7" s="1"/>
  <c r="AT113" i="1" s="1"/>
  <c r="AB76" i="29"/>
  <c r="AC116" i="5" s="1"/>
  <c r="AC112" i="7" s="1"/>
  <c r="AE118" i="1" s="1"/>
  <c r="Q75" i="29"/>
  <c r="R13" i="5" s="1"/>
  <c r="R9" i="7" s="1"/>
  <c r="T89" i="1" s="1"/>
  <c r="AQ73" i="29"/>
  <c r="AR57" i="5" s="1"/>
  <c r="AR53" i="7" s="1"/>
  <c r="AT52" i="1" s="1"/>
  <c r="AF72" i="29"/>
  <c r="AG117" i="5" s="1"/>
  <c r="AG113" i="7" s="1"/>
  <c r="AI110" i="1" s="1"/>
  <c r="U71" i="29"/>
  <c r="V56" i="5" s="1"/>
  <c r="V52" i="7" s="1"/>
  <c r="X92" i="1" s="1"/>
  <c r="J70" i="29"/>
  <c r="K94" i="5" s="1"/>
  <c r="K90" i="7" s="1"/>
  <c r="M56" i="1" s="1"/>
  <c r="AO67" i="29"/>
  <c r="AP122" i="5" s="1"/>
  <c r="AP118" i="7" s="1"/>
  <c r="AR103" i="1" s="1"/>
  <c r="AD66" i="29"/>
  <c r="AE27" i="5" s="1"/>
  <c r="AE23" i="7" s="1"/>
  <c r="AG83" i="1" s="1"/>
  <c r="S65" i="29"/>
  <c r="T73" i="5" s="1"/>
  <c r="T69" i="7" s="1"/>
  <c r="V51" i="1" s="1"/>
  <c r="H64" i="29"/>
  <c r="I102" i="5" s="1"/>
  <c r="I98" i="7" s="1"/>
  <c r="K80" i="1" s="1"/>
  <c r="AX62" i="29"/>
  <c r="AY50" i="5" s="1"/>
  <c r="AY46" i="7" s="1"/>
  <c r="BA78" i="1" s="1"/>
  <c r="W61" i="29"/>
  <c r="X45" i="5" s="1"/>
  <c r="X41" i="7" s="1"/>
  <c r="Z68" i="1" s="1"/>
  <c r="L60" i="29"/>
  <c r="M43" i="5" s="1"/>
  <c r="M39" i="7" s="1"/>
  <c r="O48" i="1" s="1"/>
  <c r="AL58" i="29"/>
  <c r="AM42" i="5" s="1"/>
  <c r="AM38" i="7" s="1"/>
  <c r="AO70" i="1" s="1"/>
  <c r="P56" i="29"/>
  <c r="Q111" i="5" s="1"/>
  <c r="Q107" i="7" s="1"/>
  <c r="S120" i="1" s="1"/>
  <c r="E55" i="29"/>
  <c r="AU53" i="29"/>
  <c r="AV39" i="5" s="1"/>
  <c r="AV35" i="7" s="1"/>
  <c r="AX22" i="1" s="1"/>
  <c r="AJ52" i="29"/>
  <c r="AK113" i="5" s="1"/>
  <c r="AK109" i="7" s="1"/>
  <c r="AM111" i="1" s="1"/>
  <c r="Y51" i="29"/>
  <c r="Z49" i="5" s="1"/>
  <c r="Z45" i="7" s="1"/>
  <c r="AB15" i="1" s="1"/>
  <c r="C49" i="29"/>
  <c r="D62" i="5" s="1"/>
  <c r="D58" i="7" s="1"/>
  <c r="F85" i="1" s="1"/>
  <c r="AS47" i="29"/>
  <c r="AT34" i="5" s="1"/>
  <c r="AT30" i="7" s="1"/>
  <c r="AV16" i="1" s="1"/>
  <c r="AH46" i="29"/>
  <c r="AI33" i="5" s="1"/>
  <c r="AI29" i="7" s="1"/>
  <c r="AK13" i="1" s="1"/>
  <c r="G45" i="29"/>
  <c r="H32" i="5" s="1"/>
  <c r="H28" i="7" s="1"/>
  <c r="J20" i="1" s="1"/>
  <c r="AW43" i="29"/>
  <c r="AX110" i="5" s="1"/>
  <c r="AX106" i="7" s="1"/>
  <c r="AZ112" i="1" s="1"/>
  <c r="V42" i="29"/>
  <c r="W30" i="5" s="1"/>
  <c r="W26" i="7" s="1"/>
  <c r="Y3" i="1" s="1"/>
  <c r="K41" i="29"/>
  <c r="L84" i="5" s="1"/>
  <c r="L80" i="7" s="1"/>
  <c r="N72" i="1" s="1"/>
  <c r="AP38" i="29"/>
  <c r="AQ63" i="5" s="1"/>
  <c r="AQ59" i="7" s="1"/>
  <c r="AS28" i="1" s="1"/>
  <c r="AE37" i="29"/>
  <c r="AF76" i="5" s="1"/>
  <c r="AF72" i="7" s="1"/>
  <c r="AH30" i="1" s="1"/>
  <c r="T36" i="29"/>
  <c r="U109" i="5" s="1"/>
  <c r="U105" i="7" s="1"/>
  <c r="W106" i="1" s="1"/>
  <c r="AY33" i="29"/>
  <c r="AZ26" i="5" s="1"/>
  <c r="AZ22" i="7" s="1"/>
  <c r="BB94" i="1" s="1"/>
  <c r="AN32" i="29"/>
  <c r="AO123" i="5" s="1"/>
  <c r="AO196" i="7" s="1"/>
  <c r="AQ129" i="1" s="1"/>
  <c r="AC31" i="29"/>
  <c r="AD78" i="5" s="1"/>
  <c r="AD74" i="7" s="1"/>
  <c r="AF71" i="1" s="1"/>
  <c r="R30" i="29"/>
  <c r="S91" i="5" s="1"/>
  <c r="S87" i="7" s="1"/>
  <c r="U49" i="1" s="1"/>
  <c r="AR28" i="29"/>
  <c r="AS23" i="5" s="1"/>
  <c r="AS19" i="7" s="1"/>
  <c r="AU47" i="1" s="1"/>
  <c r="AG27" i="29"/>
  <c r="AH112" i="5" s="1"/>
  <c r="AH108" i="7" s="1"/>
  <c r="AJ107" i="1" s="1"/>
  <c r="F26" i="29"/>
  <c r="G47" i="5" s="1"/>
  <c r="G43" i="7" s="1"/>
  <c r="I11" i="1" s="1"/>
  <c r="AV24" i="29"/>
  <c r="AW69" i="5" s="1"/>
  <c r="AW65" i="7" s="1"/>
  <c r="AY84" i="1" s="1"/>
  <c r="AK23" i="29"/>
  <c r="AL40" i="5" s="1"/>
  <c r="AL36" i="7" s="1"/>
  <c r="AN21" i="1" s="1"/>
  <c r="Z22" i="29"/>
  <c r="AA22" i="5" s="1"/>
  <c r="AA18" i="7" s="1"/>
  <c r="AC61" i="1" s="1"/>
  <c r="O21" i="29"/>
  <c r="P21" i="5" s="1"/>
  <c r="P17" i="7" s="1"/>
  <c r="R14" i="1" s="1"/>
  <c r="D20" i="29"/>
  <c r="E20" i="5" s="1"/>
  <c r="E16" i="7" s="1"/>
  <c r="G58" i="1" s="1"/>
  <c r="X16" i="29"/>
  <c r="Y107" i="5" s="1"/>
  <c r="Y103" i="7" s="1"/>
  <c r="AA109" i="1" s="1"/>
  <c r="M15" i="29"/>
  <c r="N16" i="5" s="1"/>
  <c r="N12" i="7" s="1"/>
  <c r="P40" i="1" s="1"/>
  <c r="AB12" i="29"/>
  <c r="Q11" i="29"/>
  <c r="R10" i="5" s="1"/>
  <c r="R6" i="7" s="1"/>
  <c r="T91" i="1" s="1"/>
  <c r="AQ9" i="29"/>
  <c r="AR9" i="5" s="1"/>
  <c r="AR5" i="7" s="1"/>
  <c r="AT9" i="1" s="1"/>
  <c r="AF8" i="29"/>
  <c r="AG106" i="5" s="1"/>
  <c r="AG102" i="7" s="1"/>
  <c r="AI116" i="1" s="1"/>
  <c r="U7" i="29"/>
  <c r="V8" i="5" s="1"/>
  <c r="V4" i="7" s="1"/>
  <c r="X5" i="1" s="1"/>
  <c r="J6" i="29"/>
  <c r="K65" i="5" s="1"/>
  <c r="K61" i="7" s="1"/>
  <c r="M79" i="1" s="1"/>
  <c r="AO3" i="29"/>
  <c r="AP7" i="5" s="1"/>
  <c r="T109" i="29"/>
  <c r="U99" i="5" s="1"/>
  <c r="U95" i="7" s="1"/>
  <c r="W8" i="1" s="1"/>
  <c r="AU106" i="29"/>
  <c r="AV95" i="5" s="1"/>
  <c r="AV91" i="7" s="1"/>
  <c r="AX39" i="1" s="1"/>
  <c r="Y104" i="29"/>
  <c r="Z90" i="5" s="1"/>
  <c r="Z86" i="7" s="1"/>
  <c r="AB32" i="1" s="1"/>
  <c r="C102" i="29"/>
  <c r="D119" i="5" s="1"/>
  <c r="D115" i="7" s="1"/>
  <c r="F108" i="1" s="1"/>
  <c r="AH99" i="29"/>
  <c r="AI118" i="5" s="1"/>
  <c r="AI114" i="7" s="1"/>
  <c r="AK122" i="1" s="1"/>
  <c r="AG96" i="29"/>
  <c r="AH82" i="5" s="1"/>
  <c r="AH78" i="7" s="1"/>
  <c r="AJ59" i="1" s="1"/>
  <c r="AF93" i="29"/>
  <c r="AG53" i="5" s="1"/>
  <c r="AG49" i="7" s="1"/>
  <c r="AI12" i="1" s="1"/>
  <c r="J91" i="29"/>
  <c r="K70" i="5" s="1"/>
  <c r="K66" i="7" s="1"/>
  <c r="M33" i="1" s="1"/>
  <c r="AO88" i="29"/>
  <c r="AP74" i="5" s="1"/>
  <c r="AP70" i="7" s="1"/>
  <c r="AR73" i="1" s="1"/>
  <c r="S86" i="29"/>
  <c r="T36" i="5" s="1"/>
  <c r="T32" i="7" s="1"/>
  <c r="V24" i="1" s="1"/>
  <c r="AX83" i="29"/>
  <c r="AY96" i="5" s="1"/>
  <c r="AY92" i="7" s="1"/>
  <c r="BA17" i="1" s="1"/>
  <c r="AB81" i="29"/>
  <c r="AC67" i="5" s="1"/>
  <c r="AC63" i="7" s="1"/>
  <c r="AE95" i="1" s="1"/>
  <c r="AK79" i="29"/>
  <c r="AL98" i="5" s="1"/>
  <c r="AL94" i="7" s="1"/>
  <c r="AN66" i="1" s="1"/>
  <c r="E78" i="29"/>
  <c r="F60" i="5" s="1"/>
  <c r="F56" i="7" s="1"/>
  <c r="H88" i="1" s="1"/>
  <c r="W76" i="29"/>
  <c r="X116" i="5" s="1"/>
  <c r="X112" i="7" s="1"/>
  <c r="Z118" i="1" s="1"/>
  <c r="L75" i="29"/>
  <c r="M13" i="5" s="1"/>
  <c r="M9" i="7" s="1"/>
  <c r="O89" i="1" s="1"/>
  <c r="AL73" i="29"/>
  <c r="AM57" i="5" s="1"/>
  <c r="AM53" i="7" s="1"/>
  <c r="AO52" i="1" s="1"/>
  <c r="P71" i="29"/>
  <c r="Q56" i="5" s="1"/>
  <c r="Q52" i="7" s="1"/>
  <c r="S92" i="1" s="1"/>
  <c r="E70" i="29"/>
  <c r="F94" i="5" s="1"/>
  <c r="F90" i="7" s="1"/>
  <c r="H56" i="1" s="1"/>
  <c r="AU68" i="29"/>
  <c r="AV54" i="5" s="1"/>
  <c r="AV50" i="7" s="1"/>
  <c r="AX41" i="1" s="1"/>
  <c r="AJ67" i="29"/>
  <c r="AK122" i="5" s="1"/>
  <c r="AK118" i="7" s="1"/>
  <c r="AM103" i="1" s="1"/>
  <c r="Y66" i="29"/>
  <c r="Z27" i="5" s="1"/>
  <c r="Z23" i="7" s="1"/>
  <c r="AB83" i="1" s="1"/>
  <c r="N65" i="29"/>
  <c r="O73" i="5" s="1"/>
  <c r="O69" i="7" s="1"/>
  <c r="Q51" i="1" s="1"/>
  <c r="C64" i="29"/>
  <c r="D102" i="5" s="1"/>
  <c r="D98" i="7" s="1"/>
  <c r="F80" i="1" s="1"/>
  <c r="AS62" i="29"/>
  <c r="AT50" i="5" s="1"/>
  <c r="AT46" i="7" s="1"/>
  <c r="AV78" i="1" s="1"/>
  <c r="AH61" i="29"/>
  <c r="AI45" i="5" s="1"/>
  <c r="AI41" i="7" s="1"/>
  <c r="AK68" i="1" s="1"/>
  <c r="G60" i="29"/>
  <c r="H43" i="5" s="1"/>
  <c r="H39" i="7" s="1"/>
  <c r="J48" i="1" s="1"/>
  <c r="AW58" i="29"/>
  <c r="AX42" i="5" s="1"/>
  <c r="AX38" i="7" s="1"/>
  <c r="AZ70" i="1" s="1"/>
  <c r="V57" i="29"/>
  <c r="W41" i="5" s="1"/>
  <c r="W37" i="7" s="1"/>
  <c r="Y35" i="1" s="1"/>
  <c r="K56" i="29"/>
  <c r="L111" i="5" s="1"/>
  <c r="L107" i="7" s="1"/>
  <c r="N120" i="1" s="1"/>
  <c r="AP53" i="29"/>
  <c r="AQ39" i="5" s="1"/>
  <c r="AQ35" i="7" s="1"/>
  <c r="AS22" i="1" s="1"/>
  <c r="AE52" i="29"/>
  <c r="AF113" i="5" s="1"/>
  <c r="AF109" i="7" s="1"/>
  <c r="AH111" i="1" s="1"/>
  <c r="T51" i="29"/>
  <c r="U49" i="5" s="1"/>
  <c r="U45" i="7" s="1"/>
  <c r="W15" i="1" s="1"/>
  <c r="AY48" i="29"/>
  <c r="AZ108" i="5" s="1"/>
  <c r="AZ104" i="7" s="1"/>
  <c r="BB105" i="1" s="1"/>
  <c r="AN47" i="29"/>
  <c r="AO34" i="5" s="1"/>
  <c r="AO30" i="7" s="1"/>
  <c r="AQ16" i="1" s="1"/>
  <c r="AC46" i="29"/>
  <c r="AD33" i="5" s="1"/>
  <c r="AD29" i="7" s="1"/>
  <c r="AF13" i="1" s="1"/>
  <c r="R45" i="29"/>
  <c r="S32" i="5" s="1"/>
  <c r="S28" i="7" s="1"/>
  <c r="U20" i="1" s="1"/>
  <c r="AR43" i="29"/>
  <c r="AS110" i="5" s="1"/>
  <c r="AS106" i="7" s="1"/>
  <c r="AU112" i="1" s="1"/>
  <c r="AG42" i="29"/>
  <c r="AH30" i="5" s="1"/>
  <c r="AH26" i="7" s="1"/>
  <c r="AJ3" i="1" s="1"/>
  <c r="AB112" i="29"/>
  <c r="AC103" i="5" s="1"/>
  <c r="AC99" i="7" s="1"/>
  <c r="AE18" i="1" s="1"/>
  <c r="AB108" i="29"/>
  <c r="AC61" i="5" s="1"/>
  <c r="AC57" i="7" s="1"/>
  <c r="AE54" i="1" s="1"/>
  <c r="F106" i="29"/>
  <c r="G95" i="5" s="1"/>
  <c r="G91" i="7" s="1"/>
  <c r="I39" i="1" s="1"/>
  <c r="AK103" i="29"/>
  <c r="AL86" i="5" s="1"/>
  <c r="AL82" i="7" s="1"/>
  <c r="AN29" i="1" s="1"/>
  <c r="O101" i="29"/>
  <c r="P89" i="5" s="1"/>
  <c r="P85" i="7" s="1"/>
  <c r="R77" i="1" s="1"/>
  <c r="AT98" i="29"/>
  <c r="AU85" i="5" s="1"/>
  <c r="AU81" i="7" s="1"/>
  <c r="AW63" i="1" s="1"/>
  <c r="X96" i="29"/>
  <c r="Y82" i="5" s="1"/>
  <c r="Y78" i="7" s="1"/>
  <c r="AA59" i="1" s="1"/>
  <c r="W93" i="29"/>
  <c r="X53" i="5" s="1"/>
  <c r="X49" i="7" s="1"/>
  <c r="Z12" i="1" s="1"/>
  <c r="V90" i="29"/>
  <c r="W87" i="5" s="1"/>
  <c r="W83" i="7" s="1"/>
  <c r="Y27" i="1" s="1"/>
  <c r="AE85" i="29"/>
  <c r="AO80" i="29"/>
  <c r="AP77" i="5" s="1"/>
  <c r="AP73" i="7" s="1"/>
  <c r="AR65" i="1" s="1"/>
  <c r="AD77" i="29"/>
  <c r="AE120" i="5" s="1"/>
  <c r="AE116" i="7" s="1"/>
  <c r="AG113" i="1" s="1"/>
  <c r="R76" i="29"/>
  <c r="S116" i="5" s="1"/>
  <c r="S112" i="7" s="1"/>
  <c r="U118" i="1" s="1"/>
  <c r="AR74" i="29"/>
  <c r="AS114" i="5" s="1"/>
  <c r="AS110" i="7" s="1"/>
  <c r="AU119" i="1" s="1"/>
  <c r="AG73" i="29"/>
  <c r="AH57" i="5" s="1"/>
  <c r="AH53" i="7" s="1"/>
  <c r="AJ52" i="1" s="1"/>
  <c r="F72" i="29"/>
  <c r="G117" i="5" s="1"/>
  <c r="G113" i="7" s="1"/>
  <c r="I110" i="1" s="1"/>
  <c r="AV70" i="29"/>
  <c r="AW94" i="5" s="1"/>
  <c r="AW90" i="7" s="1"/>
  <c r="AY56" i="1" s="1"/>
  <c r="Z68" i="29"/>
  <c r="AA54" i="5" s="1"/>
  <c r="AA50" i="7" s="1"/>
  <c r="AC41" i="1" s="1"/>
  <c r="O67" i="29"/>
  <c r="P122" i="5" s="1"/>
  <c r="P118" i="7" s="1"/>
  <c r="R103" i="1" s="1"/>
  <c r="D66" i="29"/>
  <c r="E27" i="5" s="1"/>
  <c r="E23" i="7" s="1"/>
  <c r="G83" i="1" s="1"/>
  <c r="AT64" i="29"/>
  <c r="AU102" i="5" s="1"/>
  <c r="AU98" i="7" s="1"/>
  <c r="AW80" i="1" s="1"/>
  <c r="AI63" i="29"/>
  <c r="AJ115" i="5" s="1"/>
  <c r="AJ111" i="7" s="1"/>
  <c r="AL117" i="1" s="1"/>
  <c r="X62" i="29"/>
  <c r="Y50" i="5" s="1"/>
  <c r="Y46" i="7" s="1"/>
  <c r="AA78" i="1" s="1"/>
  <c r="M61" i="29"/>
  <c r="N45" i="5" s="1"/>
  <c r="N41" i="7" s="1"/>
  <c r="P68" i="1" s="1"/>
  <c r="AB58" i="29"/>
  <c r="AC42" i="5" s="1"/>
  <c r="AC38" i="7" s="1"/>
  <c r="AE70" i="1" s="1"/>
  <c r="Q57" i="29"/>
  <c r="R41" i="5" s="1"/>
  <c r="R37" i="7" s="1"/>
  <c r="T35" i="1" s="1"/>
  <c r="AQ55" i="29"/>
  <c r="AR33" i="5" s="1"/>
  <c r="AR29" i="7" s="1"/>
  <c r="AT13" i="1" s="1"/>
  <c r="AF54" i="29"/>
  <c r="AG38" i="5" s="1"/>
  <c r="AG34" i="7" s="1"/>
  <c r="AI64" i="1" s="1"/>
  <c r="U53" i="29"/>
  <c r="V39" i="5" s="1"/>
  <c r="V35" i="7" s="1"/>
  <c r="X22" i="1" s="1"/>
  <c r="J52" i="29"/>
  <c r="K113" i="5" s="1"/>
  <c r="K109" i="7" s="1"/>
  <c r="M111" i="1" s="1"/>
  <c r="AO49" i="29"/>
  <c r="AP62" i="5" s="1"/>
  <c r="AP58" i="7" s="1"/>
  <c r="AR85" i="1" s="1"/>
  <c r="AS96" i="29"/>
  <c r="AT82" i="5" s="1"/>
  <c r="AT78" i="7" s="1"/>
  <c r="AV59" i="1" s="1"/>
  <c r="AO84" i="29"/>
  <c r="AP68" i="5" s="1"/>
  <c r="AP64" i="7" s="1"/>
  <c r="AR23" i="1" s="1"/>
  <c r="H77" i="29"/>
  <c r="I120" i="5" s="1"/>
  <c r="I116" i="7" s="1"/>
  <c r="K113" i="1" s="1"/>
  <c r="Q72" i="29"/>
  <c r="R117" i="5" s="1"/>
  <c r="R113" i="7" s="1"/>
  <c r="T110" i="1" s="1"/>
  <c r="Z67" i="29"/>
  <c r="AA122" i="5" s="1"/>
  <c r="AA118" i="7" s="1"/>
  <c r="AC103" i="1" s="1"/>
  <c r="AI62" i="29"/>
  <c r="AJ50" i="5" s="1"/>
  <c r="AJ46" i="7" s="1"/>
  <c r="AL78" i="1" s="1"/>
  <c r="AG108" i="29"/>
  <c r="AH61" i="5" s="1"/>
  <c r="AH57" i="7" s="1"/>
  <c r="AJ54" i="1" s="1"/>
  <c r="AY98" i="29"/>
  <c r="AZ85" i="5" s="1"/>
  <c r="AZ81" i="7" s="1"/>
  <c r="BB63" i="1" s="1"/>
  <c r="C80" i="29"/>
  <c r="D77" i="5" s="1"/>
  <c r="D73" i="7" s="1"/>
  <c r="F65" i="1" s="1"/>
  <c r="AE74" i="29"/>
  <c r="AF114" i="5" s="1"/>
  <c r="AF110" i="7" s="1"/>
  <c r="AH119" i="1" s="1"/>
  <c r="AN69" i="29"/>
  <c r="AO55" i="5" s="1"/>
  <c r="AO51" i="7" s="1"/>
  <c r="AQ34" i="1" s="1"/>
  <c r="AI106" i="29"/>
  <c r="AJ95" i="5" s="1"/>
  <c r="AJ91" i="7" s="1"/>
  <c r="AL39" i="1" s="1"/>
  <c r="R87" i="29"/>
  <c r="S72" i="5" s="1"/>
  <c r="S68" i="7" s="1"/>
  <c r="U76" i="1" s="1"/>
  <c r="AM78" i="29"/>
  <c r="AN60" i="5" s="1"/>
  <c r="AN56" i="7" s="1"/>
  <c r="AP88" i="1" s="1"/>
  <c r="C90" i="29"/>
  <c r="D87" i="5" s="1"/>
  <c r="D83" i="7" s="1"/>
  <c r="F27" i="1" s="1"/>
  <c r="G70" i="29"/>
  <c r="H94" i="5" s="1"/>
  <c r="H90" i="7" s="1"/>
  <c r="J56" i="1" s="1"/>
  <c r="AQ62" i="29"/>
  <c r="AR50" i="5" s="1"/>
  <c r="AR46" i="7" s="1"/>
  <c r="AT78" i="1" s="1"/>
  <c r="H57" i="29"/>
  <c r="I41" i="5" s="1"/>
  <c r="I37" i="7" s="1"/>
  <c r="K35" i="1" s="1"/>
  <c r="Q52" i="29"/>
  <c r="R113" i="5" s="1"/>
  <c r="R109" i="7" s="1"/>
  <c r="T111" i="1" s="1"/>
  <c r="R48" i="29"/>
  <c r="S108" i="5" s="1"/>
  <c r="S104" i="7" s="1"/>
  <c r="U105" i="1" s="1"/>
  <c r="AW45" i="29"/>
  <c r="AX32" i="5" s="1"/>
  <c r="AX28" i="7" s="1"/>
  <c r="AZ20" i="1" s="1"/>
  <c r="K39" i="29"/>
  <c r="L28" i="5" s="1"/>
  <c r="L24" i="7" s="1"/>
  <c r="N87" i="1" s="1"/>
  <c r="AF37" i="29"/>
  <c r="AG76" i="5" s="1"/>
  <c r="AG72" i="7" s="1"/>
  <c r="AI30" i="1" s="1"/>
  <c r="T34" i="29"/>
  <c r="U25" i="5" s="1"/>
  <c r="U21" i="7" s="1"/>
  <c r="W74" i="1" s="1"/>
  <c r="AO32" i="29"/>
  <c r="AP123" i="5" s="1"/>
  <c r="AP196" i="7" s="1"/>
  <c r="AR129" i="1" s="1"/>
  <c r="H31" i="29"/>
  <c r="I78" i="5" s="1"/>
  <c r="I74" i="7" s="1"/>
  <c r="K71" i="1" s="1"/>
  <c r="AC29" i="29"/>
  <c r="AD24" i="5" s="1"/>
  <c r="AD20" i="7" s="1"/>
  <c r="AF10" i="1" s="1"/>
  <c r="AX27" i="29"/>
  <c r="AY112" i="5" s="1"/>
  <c r="AY108" i="7" s="1"/>
  <c r="BA107" i="1" s="1"/>
  <c r="Q26" i="29"/>
  <c r="R47" i="5" s="1"/>
  <c r="R43" i="7" s="1"/>
  <c r="T11" i="1" s="1"/>
  <c r="AL24" i="29"/>
  <c r="AM69" i="5" s="1"/>
  <c r="AM65" i="7" s="1"/>
  <c r="AO84" i="1" s="1"/>
  <c r="F23" i="29"/>
  <c r="G40" i="5" s="1"/>
  <c r="G36" i="7" s="1"/>
  <c r="I21" i="1" s="1"/>
  <c r="Z21" i="29"/>
  <c r="AA21" i="5" s="1"/>
  <c r="AA17" i="7" s="1"/>
  <c r="AC14" i="1" s="1"/>
  <c r="AU19" i="29"/>
  <c r="AV19" i="5" s="1"/>
  <c r="AV15" i="7" s="1"/>
  <c r="AX67" i="1" s="1"/>
  <c r="O18" i="29"/>
  <c r="P48" i="5" s="1"/>
  <c r="P44" i="7" s="1"/>
  <c r="R57" i="1" s="1"/>
  <c r="AI16" i="29"/>
  <c r="AJ107" i="5" s="1"/>
  <c r="AJ103" i="7" s="1"/>
  <c r="AL109" i="1" s="1"/>
  <c r="C15" i="29"/>
  <c r="D16" i="5" s="1"/>
  <c r="D12" i="7" s="1"/>
  <c r="F40" i="1" s="1"/>
  <c r="X13" i="29"/>
  <c r="Y12" i="5" s="1"/>
  <c r="Y8" i="7" s="1"/>
  <c r="AA4" i="1" s="1"/>
  <c r="W11" i="29"/>
  <c r="X10" i="5" s="1"/>
  <c r="X6" i="7" s="1"/>
  <c r="Z91" i="1" s="1"/>
  <c r="V9" i="29"/>
  <c r="W9" i="5" s="1"/>
  <c r="W5" i="7" s="1"/>
  <c r="Y9" i="1" s="1"/>
  <c r="J4" i="29"/>
  <c r="K59" i="5" s="1"/>
  <c r="K55" i="7" s="1"/>
  <c r="M7" i="1" s="1"/>
  <c r="AZ2" i="29"/>
  <c r="AT75" i="29"/>
  <c r="AU13" i="5" s="1"/>
  <c r="AU9" i="7" s="1"/>
  <c r="AW89" i="1" s="1"/>
  <c r="S66" i="29"/>
  <c r="T27" i="5" s="1"/>
  <c r="T23" i="7" s="1"/>
  <c r="V83" i="1" s="1"/>
  <c r="AT59" i="29"/>
  <c r="AU121" i="5" s="1"/>
  <c r="AU117" i="7" s="1"/>
  <c r="AW114" i="1" s="1"/>
  <c r="N47" i="29"/>
  <c r="O34" i="5" s="1"/>
  <c r="O30" i="7" s="1"/>
  <c r="Q16" i="1" s="1"/>
  <c r="AS44" i="29"/>
  <c r="AT31" i="5" s="1"/>
  <c r="AT27" i="7" s="1"/>
  <c r="AV69" i="1" s="1"/>
  <c r="AR41" i="29"/>
  <c r="AS84" i="5" s="1"/>
  <c r="AS80" i="7" s="1"/>
  <c r="AU72" i="1" s="1"/>
  <c r="E40" i="29"/>
  <c r="F29" i="5" s="1"/>
  <c r="F25" i="7" s="1"/>
  <c r="H50" i="1" s="1"/>
  <c r="Y38" i="29"/>
  <c r="Z63" i="5" s="1"/>
  <c r="Z59" i="7" s="1"/>
  <c r="AB28" i="1" s="1"/>
  <c r="N35" i="29"/>
  <c r="O37" i="5" s="1"/>
  <c r="O33" i="7" s="1"/>
  <c r="Q31" i="1" s="1"/>
  <c r="AH33" i="29"/>
  <c r="AI26" i="5" s="1"/>
  <c r="AI22" i="7" s="1"/>
  <c r="AK94" i="1" s="1"/>
  <c r="AG29" i="29"/>
  <c r="AH24" i="5" s="1"/>
  <c r="AH20" i="7" s="1"/>
  <c r="AJ10" i="1" s="1"/>
  <c r="AF27" i="29"/>
  <c r="AG112" i="5" s="1"/>
  <c r="AG108" i="7" s="1"/>
  <c r="AI107" i="1" s="1"/>
  <c r="BA25" i="29"/>
  <c r="BB35" i="5" s="1"/>
  <c r="BB31" i="7" s="1"/>
  <c r="BD45" i="1" s="1"/>
  <c r="AO22" i="29"/>
  <c r="AP22" i="5" s="1"/>
  <c r="AP18" i="7" s="1"/>
  <c r="AR61" i="1" s="1"/>
  <c r="I21" i="29"/>
  <c r="J21" i="5" s="1"/>
  <c r="J17" i="7" s="1"/>
  <c r="L14" i="1" s="1"/>
  <c r="AD19" i="29"/>
  <c r="AE19" i="5" s="1"/>
  <c r="AE15" i="7" s="1"/>
  <c r="AG67" i="1" s="1"/>
  <c r="AX17" i="29"/>
  <c r="AY17" i="5" s="1"/>
  <c r="AY13" i="7" s="1"/>
  <c r="BA42" i="1" s="1"/>
  <c r="R16" i="29"/>
  <c r="S107" i="5" s="1"/>
  <c r="S103" i="7" s="1"/>
  <c r="U109" i="1" s="1"/>
  <c r="AM14" i="29"/>
  <c r="AN15" i="5" s="1"/>
  <c r="AN11" i="7" s="1"/>
  <c r="AP38" i="1" s="1"/>
  <c r="F13" i="29"/>
  <c r="G12" i="5" s="1"/>
  <c r="G8" i="7" s="1"/>
  <c r="I4" i="1" s="1"/>
  <c r="AA11" i="29"/>
  <c r="AB10" i="5" s="1"/>
  <c r="AB6" i="7" s="1"/>
  <c r="AD91" i="1" s="1"/>
  <c r="O8" i="29"/>
  <c r="P106" i="5" s="1"/>
  <c r="P102" i="7" s="1"/>
  <c r="R116" i="1" s="1"/>
  <c r="AJ6" i="29"/>
  <c r="AK65" i="5" s="1"/>
  <c r="AK61" i="7" s="1"/>
  <c r="AM79" i="1" s="1"/>
  <c r="D5" i="29"/>
  <c r="E52" i="5" s="1"/>
  <c r="E48" i="7" s="1"/>
  <c r="G36" i="1" s="1"/>
  <c r="X3" i="29"/>
  <c r="Y7" i="5" s="1"/>
  <c r="M2" i="29"/>
  <c r="BA64" i="29"/>
  <c r="BB102" i="5" s="1"/>
  <c r="BB98" i="7" s="1"/>
  <c r="BD80" i="1" s="1"/>
  <c r="AQ58" i="29"/>
  <c r="AR42" i="5" s="1"/>
  <c r="AR38" i="7" s="1"/>
  <c r="AT70" i="1" s="1"/>
  <c r="AZ53" i="29"/>
  <c r="BA39" i="5" s="1"/>
  <c r="BA35" i="7" s="1"/>
  <c r="BC22" i="1" s="1"/>
  <c r="I49" i="29"/>
  <c r="J62" i="5" s="1"/>
  <c r="J58" i="7" s="1"/>
  <c r="L85" i="1" s="1"/>
  <c r="AN46" i="29"/>
  <c r="R44" i="29"/>
  <c r="S31" i="5" s="1"/>
  <c r="S27" i="7" s="1"/>
  <c r="U69" i="1" s="1"/>
  <c r="AW41" i="29"/>
  <c r="AX84" i="5" s="1"/>
  <c r="AX80" i="7" s="1"/>
  <c r="AZ72" i="1" s="1"/>
  <c r="I40" i="29"/>
  <c r="J29" i="5" s="1"/>
  <c r="J25" i="7" s="1"/>
  <c r="L50" i="1" s="1"/>
  <c r="AC38" i="29"/>
  <c r="AD63" i="5" s="1"/>
  <c r="AD59" i="7" s="1"/>
  <c r="AF28" i="1" s="1"/>
  <c r="AX36" i="29"/>
  <c r="AY109" i="5" s="1"/>
  <c r="AY105" i="7" s="1"/>
  <c r="BA106" i="1" s="1"/>
  <c r="AL33" i="29"/>
  <c r="AM26" i="5" s="1"/>
  <c r="AM22" i="7" s="1"/>
  <c r="AO94" i="1" s="1"/>
  <c r="F32" i="29"/>
  <c r="G123" i="5" s="1"/>
  <c r="G196" i="7" s="1"/>
  <c r="I129" i="1" s="1"/>
  <c r="AU28" i="29"/>
  <c r="AV23" i="5" s="1"/>
  <c r="AV19" i="7" s="1"/>
  <c r="AX47" i="1" s="1"/>
  <c r="AJ25" i="29"/>
  <c r="AK35" i="5" s="1"/>
  <c r="AK31" i="7" s="1"/>
  <c r="AM45" i="1" s="1"/>
  <c r="C24" i="29"/>
  <c r="D69" i="5" s="1"/>
  <c r="D65" i="7" s="1"/>
  <c r="F84" i="1" s="1"/>
  <c r="X22" i="29"/>
  <c r="Y22" i="5" s="1"/>
  <c r="Y18" i="7" s="1"/>
  <c r="AA61" i="1" s="1"/>
  <c r="AR18" i="29"/>
  <c r="AS48" i="5" s="1"/>
  <c r="AS44" i="7" s="1"/>
  <c r="AU57" i="1" s="1"/>
  <c r="AQ16" i="29"/>
  <c r="AR107" i="5" s="1"/>
  <c r="AR103" i="7" s="1"/>
  <c r="AT109" i="1" s="1"/>
  <c r="AQ14" i="29"/>
  <c r="AR15" i="5" s="1"/>
  <c r="AR11" i="7" s="1"/>
  <c r="AT38" i="1" s="1"/>
  <c r="AE11" i="29"/>
  <c r="AF10" i="5" s="1"/>
  <c r="AF6" i="7" s="1"/>
  <c r="AH91" i="1" s="1"/>
  <c r="AN6" i="29"/>
  <c r="AO65" i="5" s="1"/>
  <c r="AO61" i="7" s="1"/>
  <c r="AQ79" i="1" s="1"/>
  <c r="AB3" i="29"/>
  <c r="AC7" i="5" s="1"/>
  <c r="Q2" i="29"/>
  <c r="E60" i="29"/>
  <c r="F43" i="5" s="1"/>
  <c r="F39" i="7" s="1"/>
  <c r="H48" i="1" s="1"/>
  <c r="AE199" i="7"/>
  <c r="BD9" i="20" l="1"/>
  <c r="BD36" i="20"/>
  <c r="B51" i="20"/>
  <c r="BD51" i="20" s="1"/>
  <c r="BB51" i="4"/>
  <c r="BB49" i="4"/>
  <c r="B49" i="20"/>
  <c r="BD49" i="20" s="1"/>
  <c r="B6" i="20"/>
  <c r="BD6" i="20" s="1"/>
  <c r="BB6" i="4"/>
  <c r="B52" i="20"/>
  <c r="BD52" i="20" s="1"/>
  <c r="BB52" i="4"/>
  <c r="B46" i="20"/>
  <c r="BD46" i="20" s="1"/>
  <c r="BB46" i="4"/>
  <c r="B40" i="20"/>
  <c r="BD40" i="20" s="1"/>
  <c r="BB40" i="4"/>
  <c r="B7" i="20"/>
  <c r="BD7" i="20" s="1"/>
  <c r="BB7" i="4"/>
  <c r="O42" i="20"/>
  <c r="S1" i="1"/>
  <c r="V1" i="1"/>
  <c r="R42" i="20"/>
  <c r="BB47" i="4"/>
  <c r="BB20" i="4"/>
  <c r="B20" i="20"/>
  <c r="BD20" i="20" s="1"/>
  <c r="B39" i="20"/>
  <c r="BD39" i="20" s="1"/>
  <c r="BB39" i="4"/>
  <c r="B13" i="20"/>
  <c r="BD13" i="20" s="1"/>
  <c r="BB13" i="4"/>
  <c r="B17" i="20"/>
  <c r="BD17" i="20" s="1"/>
  <c r="BB17" i="4"/>
  <c r="B44" i="20"/>
  <c r="BD44" i="20" s="1"/>
  <c r="BB44" i="4"/>
  <c r="F42" i="20"/>
  <c r="J1" i="1"/>
  <c r="J42" i="20"/>
  <c r="N1" i="1"/>
  <c r="B33" i="20"/>
  <c r="BD33" i="20" s="1"/>
  <c r="BB33" i="4"/>
  <c r="B3" i="20"/>
  <c r="BD3" i="20" s="1"/>
  <c r="BB3" i="4"/>
  <c r="BB50" i="4"/>
  <c r="B50" i="20"/>
  <c r="BD50" i="20" s="1"/>
  <c r="BB19" i="4"/>
  <c r="B19" i="20"/>
  <c r="BD19" i="20" s="1"/>
  <c r="B34" i="20"/>
  <c r="BD34" i="20" s="1"/>
  <c r="BB34" i="4"/>
  <c r="B41" i="20"/>
  <c r="BD41" i="20" s="1"/>
  <c r="BB41" i="4"/>
  <c r="B28" i="20"/>
  <c r="BD28" i="20" s="1"/>
  <c r="BB28" i="4"/>
  <c r="AU42" i="20"/>
  <c r="AY1" i="1"/>
  <c r="Z42" i="20"/>
  <c r="AD1" i="1"/>
  <c r="B11" i="20"/>
  <c r="BD11" i="20" s="1"/>
  <c r="BB11" i="4"/>
  <c r="B45" i="20"/>
  <c r="BD45" i="20" s="1"/>
  <c r="BB45" i="4"/>
  <c r="BB9" i="4"/>
  <c r="BB36" i="4"/>
  <c r="B35" i="20"/>
  <c r="BD35" i="20" s="1"/>
  <c r="BB35" i="4"/>
  <c r="B43" i="20"/>
  <c r="BD43" i="20" s="1"/>
  <c r="BB43" i="4"/>
  <c r="B27" i="20"/>
  <c r="BD27" i="20" s="1"/>
  <c r="BB27" i="4"/>
  <c r="B15" i="20"/>
  <c r="BD15" i="20" s="1"/>
  <c r="BB15" i="4"/>
  <c r="Z1" i="1"/>
  <c r="V42" i="20"/>
  <c r="BB42" i="4"/>
  <c r="F1" i="1"/>
  <c r="B42" i="20"/>
  <c r="B24" i="20"/>
  <c r="BD24" i="20" s="1"/>
  <c r="BB24" i="4"/>
  <c r="B29" i="20"/>
  <c r="BD29" i="20" s="1"/>
  <c r="BB29" i="4"/>
  <c r="BB26" i="4"/>
  <c r="B26" i="20"/>
  <c r="BD26" i="20" s="1"/>
  <c r="G81" i="5"/>
  <c r="G77" i="7" s="1"/>
  <c r="I55" i="1" s="1"/>
  <c r="E33" i="5"/>
  <c r="E29" i="7" s="1"/>
  <c r="G13" i="1" s="1"/>
  <c r="K33" i="5"/>
  <c r="K29" i="7" s="1"/>
  <c r="M13" i="1" s="1"/>
  <c r="AO33" i="5"/>
  <c r="AO29" i="7" s="1"/>
  <c r="AQ13" i="1" s="1"/>
  <c r="AD68" i="5"/>
  <c r="AD64" i="7" s="1"/>
  <c r="AF23" i="1" s="1"/>
  <c r="AH68" i="5"/>
  <c r="AH64" i="7" s="1"/>
  <c r="AJ23" i="1" s="1"/>
  <c r="I200" i="1"/>
  <c r="AC11" i="5"/>
  <c r="AC7" i="7" s="1"/>
  <c r="AE19" i="1" s="1"/>
  <c r="AC81" i="5"/>
  <c r="AC77" i="7" s="1"/>
  <c r="AE55" i="1" s="1"/>
  <c r="AQ114" i="29"/>
  <c r="AR51" i="5"/>
  <c r="AR47" i="7" s="1"/>
  <c r="AT43" i="1" s="1"/>
  <c r="M3" i="7"/>
  <c r="AG11" i="5"/>
  <c r="AG7" i="7" s="1"/>
  <c r="AI19" i="1" s="1"/>
  <c r="AG81" i="5"/>
  <c r="AG77" i="7" s="1"/>
  <c r="AI55" i="1" s="1"/>
  <c r="AX199" i="7"/>
  <c r="AK114" i="29"/>
  <c r="AL51" i="5"/>
  <c r="AL47" i="7" s="1"/>
  <c r="AN43" i="1" s="1"/>
  <c r="U11" i="5"/>
  <c r="U7" i="7" s="1"/>
  <c r="W19" i="1" s="1"/>
  <c r="U81" i="5"/>
  <c r="U77" i="7" s="1"/>
  <c r="W55" i="1" s="1"/>
  <c r="D114" i="29"/>
  <c r="E51" i="5"/>
  <c r="E47" i="7" s="1"/>
  <c r="G43" i="1" s="1"/>
  <c r="AL3" i="7"/>
  <c r="AA114" i="29"/>
  <c r="AB51" i="5"/>
  <c r="AB47" i="7" s="1"/>
  <c r="AD43" i="1" s="1"/>
  <c r="AD200" i="1" s="1"/>
  <c r="AZ200" i="1"/>
  <c r="AW3" i="7"/>
  <c r="AI3" i="7"/>
  <c r="AO114" i="29"/>
  <c r="AP51" i="5"/>
  <c r="AP47" i="7" s="1"/>
  <c r="AR43" i="1" s="1"/>
  <c r="J114" i="29"/>
  <c r="K51" i="5"/>
  <c r="K47" i="7" s="1"/>
  <c r="M43" i="1" s="1"/>
  <c r="R81" i="5"/>
  <c r="R77" i="7" s="1"/>
  <c r="T55" i="1" s="1"/>
  <c r="R11" i="5"/>
  <c r="R7" i="7" s="1"/>
  <c r="T19" i="1" s="1"/>
  <c r="U68" i="5"/>
  <c r="U64" i="7" s="1"/>
  <c r="W23" i="1" s="1"/>
  <c r="BB199" i="7"/>
  <c r="AD3" i="7"/>
  <c r="AB114" i="29"/>
  <c r="AC51" i="5"/>
  <c r="AC47" i="7" s="1"/>
  <c r="AE43" i="1" s="1"/>
  <c r="AL25" i="1"/>
  <c r="E68" i="5"/>
  <c r="E64" i="7" s="1"/>
  <c r="G23" i="1" s="1"/>
  <c r="F33" i="5"/>
  <c r="F29" i="7" s="1"/>
  <c r="H13" i="1" s="1"/>
  <c r="R25" i="1"/>
  <c r="R200" i="1" s="1"/>
  <c r="P199" i="7"/>
  <c r="AY81" i="5"/>
  <c r="AY77" i="7" s="1"/>
  <c r="BA55" i="1" s="1"/>
  <c r="AY11" i="5"/>
  <c r="AY7" i="7" s="1"/>
  <c r="BA19" i="1" s="1"/>
  <c r="O199" i="7"/>
  <c r="I33" i="5"/>
  <c r="I29" i="7" s="1"/>
  <c r="K13" i="1" s="1"/>
  <c r="AM81" i="5"/>
  <c r="AM77" i="7" s="1"/>
  <c r="AO55" i="1" s="1"/>
  <c r="AM11" i="5"/>
  <c r="Z3" i="7"/>
  <c r="S33" i="5"/>
  <c r="S29" i="7" s="1"/>
  <c r="U13" i="1" s="1"/>
  <c r="AJ114" i="29"/>
  <c r="AP25" i="1"/>
  <c r="AP200" i="1" s="1"/>
  <c r="C114" i="29"/>
  <c r="X127" i="5"/>
  <c r="AK199" i="7"/>
  <c r="S81" i="5"/>
  <c r="S77" i="7" s="1"/>
  <c r="U55" i="1" s="1"/>
  <c r="S11" i="5"/>
  <c r="S7" i="7" s="1"/>
  <c r="U19" i="1" s="1"/>
  <c r="M114" i="29"/>
  <c r="N51" i="5"/>
  <c r="N47" i="7" s="1"/>
  <c r="P43" i="1" s="1"/>
  <c r="V114" i="29"/>
  <c r="W51" i="5"/>
  <c r="W47" i="7" s="1"/>
  <c r="Y43" i="1" s="1"/>
  <c r="X199" i="7"/>
  <c r="AU114" i="29"/>
  <c r="AV51" i="5"/>
  <c r="AV47" i="7" s="1"/>
  <c r="AX43" i="1" s="1"/>
  <c r="AM114" i="29"/>
  <c r="AN51" i="5"/>
  <c r="AN47" i="7" s="1"/>
  <c r="AP43" i="1" s="1"/>
  <c r="AI114" i="29"/>
  <c r="AJ51" i="5"/>
  <c r="AJ47" i="7" s="1"/>
  <c r="AL43" i="1" s="1"/>
  <c r="Z200" i="1"/>
  <c r="I114" i="29"/>
  <c r="AT114" i="29"/>
  <c r="AS81" i="5"/>
  <c r="AS77" i="7" s="1"/>
  <c r="AU55" i="1" s="1"/>
  <c r="AS11" i="5"/>
  <c r="D81" i="5"/>
  <c r="D77" i="7" s="1"/>
  <c r="F55" i="1" s="1"/>
  <c r="D11" i="5"/>
  <c r="O114" i="29"/>
  <c r="N3" i="7"/>
  <c r="X114" i="29"/>
  <c r="Y51" i="5"/>
  <c r="Y47" i="7" s="1"/>
  <c r="AA43" i="1" s="1"/>
  <c r="AA33" i="5"/>
  <c r="AA29" i="7" s="1"/>
  <c r="AC13" i="1" s="1"/>
  <c r="Q199" i="7"/>
  <c r="H114" i="29"/>
  <c r="I51" i="5"/>
  <c r="I47" i="7" s="1"/>
  <c r="K43" i="1" s="1"/>
  <c r="AP114" i="29"/>
  <c r="AQ51" i="5"/>
  <c r="AQ47" i="7" s="1"/>
  <c r="AS43" i="1" s="1"/>
  <c r="L114" i="29"/>
  <c r="Z114" i="29"/>
  <c r="AE114" i="29"/>
  <c r="AF51" i="5"/>
  <c r="AF47" i="7" s="1"/>
  <c r="AH43" i="1" s="1"/>
  <c r="AH200" i="1" s="1"/>
  <c r="Z68" i="5"/>
  <c r="Z64" i="7" s="1"/>
  <c r="AB23" i="1" s="1"/>
  <c r="J127" i="5"/>
  <c r="AG127" i="5"/>
  <c r="AG3" i="7"/>
  <c r="AN114" i="29"/>
  <c r="AO51" i="5"/>
  <c r="AO47" i="7" s="1"/>
  <c r="AQ43" i="1" s="1"/>
  <c r="AQ200" i="1" s="1"/>
  <c r="AT25" i="1"/>
  <c r="AT200" i="1" s="1"/>
  <c r="AR199" i="7"/>
  <c r="S3" i="7"/>
  <c r="F114" i="29"/>
  <c r="G51" i="5"/>
  <c r="G47" i="7" s="1"/>
  <c r="I43" i="1" s="1"/>
  <c r="AG114" i="29"/>
  <c r="AH51" i="5"/>
  <c r="AH47" i="7" s="1"/>
  <c r="AJ43" i="1" s="1"/>
  <c r="P127" i="5"/>
  <c r="U33" i="5"/>
  <c r="U29" i="7" s="1"/>
  <c r="W13" i="1" s="1"/>
  <c r="J25" i="1"/>
  <c r="AQ81" i="5"/>
  <c r="AQ77" i="7" s="1"/>
  <c r="AS55" i="1" s="1"/>
  <c r="AQ11" i="5"/>
  <c r="AQ7" i="7" s="1"/>
  <c r="AS19" i="1" s="1"/>
  <c r="AQ3" i="7"/>
  <c r="W3" i="7"/>
  <c r="P114" i="29"/>
  <c r="AV3" i="7"/>
  <c r="AT3" i="7"/>
  <c r="Q114" i="29"/>
  <c r="R51" i="5"/>
  <c r="R47" i="7" s="1"/>
  <c r="T43" i="1" s="1"/>
  <c r="T200" i="1" s="1"/>
  <c r="Y3" i="7"/>
  <c r="AP127" i="5"/>
  <c r="AP3" i="7"/>
  <c r="R114" i="29"/>
  <c r="S51" i="5"/>
  <c r="S47" i="7" s="1"/>
  <c r="U43" i="1" s="1"/>
  <c r="K114" i="29"/>
  <c r="L51" i="5"/>
  <c r="L47" i="7" s="1"/>
  <c r="N43" i="1" s="1"/>
  <c r="G114" i="29"/>
  <c r="H51" i="5"/>
  <c r="H47" i="7" s="1"/>
  <c r="J43" i="1" s="1"/>
  <c r="J200" i="1" s="1"/>
  <c r="AH3" i="7"/>
  <c r="AC114" i="29"/>
  <c r="AD51" i="5"/>
  <c r="AD47" i="7" s="1"/>
  <c r="AF43" i="1" s="1"/>
  <c r="U114" i="29"/>
  <c r="Y114" i="29"/>
  <c r="AJ81" i="5"/>
  <c r="AJ77" i="7" s="1"/>
  <c r="AL55" i="1" s="1"/>
  <c r="AJ11" i="5"/>
  <c r="AY3" i="7"/>
  <c r="AU127" i="5"/>
  <c r="AU3" i="7"/>
  <c r="AM200" i="1"/>
  <c r="E127" i="5"/>
  <c r="E3" i="7"/>
  <c r="AW81" i="5"/>
  <c r="AW77" i="7" s="1"/>
  <c r="AY55" i="1" s="1"/>
  <c r="AW11" i="5"/>
  <c r="AW7" i="7" s="1"/>
  <c r="AY19" i="1" s="1"/>
  <c r="Q127" i="5"/>
  <c r="AW114" i="29"/>
  <c r="O127" i="5"/>
  <c r="AX127" i="5"/>
  <c r="AL81" i="5"/>
  <c r="AL77" i="7" s="1"/>
  <c r="AN55" i="1" s="1"/>
  <c r="AL11" i="5"/>
  <c r="AL7" i="7" s="1"/>
  <c r="AN19" i="1" s="1"/>
  <c r="AY114" i="29"/>
  <c r="AZ51" i="5"/>
  <c r="AZ47" i="7" s="1"/>
  <c r="BB43" i="1" s="1"/>
  <c r="BB127" i="5"/>
  <c r="V81" i="5"/>
  <c r="V77" i="7" s="1"/>
  <c r="X55" i="1" s="1"/>
  <c r="V11" i="5"/>
  <c r="V7" i="7" s="1"/>
  <c r="X19" i="1" s="1"/>
  <c r="X200" i="1" s="1"/>
  <c r="U3" i="7"/>
  <c r="N81" i="5"/>
  <c r="N77" i="7" s="1"/>
  <c r="P55" i="1" s="1"/>
  <c r="N11" i="5"/>
  <c r="N7" i="7" s="1"/>
  <c r="P19" i="1" s="1"/>
  <c r="AO199" i="7"/>
  <c r="R199" i="7"/>
  <c r="AA81" i="5"/>
  <c r="AA77" i="7" s="1"/>
  <c r="AC55" i="1" s="1"/>
  <c r="AA11" i="5"/>
  <c r="AA7" i="7" s="1"/>
  <c r="AC19" i="1" s="1"/>
  <c r="AZ3" i="7"/>
  <c r="W81" i="5"/>
  <c r="W77" i="7" s="1"/>
  <c r="Y55" i="1" s="1"/>
  <c r="W11" i="5"/>
  <c r="W7" i="7" s="1"/>
  <c r="Y19" i="1" s="1"/>
  <c r="AA3" i="7"/>
  <c r="AW68" i="5"/>
  <c r="AW64" i="7" s="1"/>
  <c r="AY23" i="1" s="1"/>
  <c r="AV68" i="5"/>
  <c r="AV64" i="7" s="1"/>
  <c r="AX23" i="1" s="1"/>
  <c r="AR127" i="5"/>
  <c r="T114" i="29"/>
  <c r="U51" i="5"/>
  <c r="U47" i="7" s="1"/>
  <c r="W43" i="1" s="1"/>
  <c r="AL114" i="29"/>
  <c r="AM51" i="5"/>
  <c r="AM47" i="7" s="1"/>
  <c r="AO43" i="1" s="1"/>
  <c r="N25" i="1"/>
  <c r="N200" i="1" s="1"/>
  <c r="L199" i="7"/>
  <c r="AF114" i="29"/>
  <c r="I127" i="5"/>
  <c r="I3" i="7"/>
  <c r="AC3" i="7"/>
  <c r="AZ114" i="29"/>
  <c r="BA51" i="5"/>
  <c r="BA47" i="7" s="1"/>
  <c r="BC43" i="1" s="1"/>
  <c r="BC200" i="1" s="1"/>
  <c r="W114" i="29"/>
  <c r="S114" i="29"/>
  <c r="T51" i="5"/>
  <c r="T47" i="7" s="1"/>
  <c r="V43" i="1" s="1"/>
  <c r="V200" i="1" s="1"/>
  <c r="AX114" i="29"/>
  <c r="AY51" i="5"/>
  <c r="AY47" i="7" s="1"/>
  <c r="BA43" i="1" s="1"/>
  <c r="K81" i="5"/>
  <c r="K77" i="7" s="1"/>
  <c r="M55" i="1" s="1"/>
  <c r="K11" i="5"/>
  <c r="K7" i="7" s="1"/>
  <c r="M19" i="1" s="1"/>
  <c r="AS114" i="29"/>
  <c r="AT51" i="5"/>
  <c r="AT47" i="7" s="1"/>
  <c r="AV43" i="1" s="1"/>
  <c r="AO127" i="5"/>
  <c r="AC33" i="5"/>
  <c r="AC29" i="7" s="1"/>
  <c r="AE13" i="1" s="1"/>
  <c r="N114" i="29"/>
  <c r="F81" i="5"/>
  <c r="F77" i="7" s="1"/>
  <c r="H55" i="1" s="1"/>
  <c r="F11" i="5"/>
  <c r="F7" i="7" s="1"/>
  <c r="AE127" i="5"/>
  <c r="AF68" i="5"/>
  <c r="AF64" i="7" s="1"/>
  <c r="AH23" i="1" s="1"/>
  <c r="AF81" i="5"/>
  <c r="AF77" i="7" s="1"/>
  <c r="AH55" i="1" s="1"/>
  <c r="AF11" i="5"/>
  <c r="AF7" i="7" s="1"/>
  <c r="AH19" i="1" s="1"/>
  <c r="G199" i="7"/>
  <c r="AD81" i="5"/>
  <c r="AD77" i="7" s="1"/>
  <c r="AF55" i="1" s="1"/>
  <c r="AD11" i="5"/>
  <c r="AD7" i="7" s="1"/>
  <c r="AF19" i="1" s="1"/>
  <c r="E114" i="29"/>
  <c r="AK127" i="5"/>
  <c r="T199" i="7"/>
  <c r="S200" i="1"/>
  <c r="AV114" i="29"/>
  <c r="AW51" i="5"/>
  <c r="AW47" i="7" s="1"/>
  <c r="AY43" i="1" s="1"/>
  <c r="AR114" i="29"/>
  <c r="AS51" i="5"/>
  <c r="AS47" i="7" s="1"/>
  <c r="AU43" i="1" s="1"/>
  <c r="AH114" i="29"/>
  <c r="AI51" i="5"/>
  <c r="AI47" i="7" s="1"/>
  <c r="AK43" i="1" s="1"/>
  <c r="K127" i="5"/>
  <c r="K3" i="7"/>
  <c r="J199" i="7"/>
  <c r="BA114" i="29"/>
  <c r="F25" i="1"/>
  <c r="AD114" i="29"/>
  <c r="M11" i="5"/>
  <c r="M7" i="7" s="1"/>
  <c r="O19" i="1" s="1"/>
  <c r="M81" i="5"/>
  <c r="M77" i="7" s="1"/>
  <c r="O55" i="1" s="1"/>
  <c r="AV81" i="5"/>
  <c r="AV77" i="7" s="1"/>
  <c r="AX55" i="1" s="1"/>
  <c r="AV11" i="5"/>
  <c r="AV7" i="7" s="1"/>
  <c r="AX19" i="1" s="1"/>
  <c r="AC68" i="5"/>
  <c r="AC64" i="7" s="1"/>
  <c r="AE23" i="1" s="1"/>
  <c r="AF127" i="5"/>
  <c r="G127" i="5"/>
  <c r="BD42" i="20" l="1"/>
  <c r="D99" i="1"/>
  <c r="D198" i="1"/>
  <c r="D130" i="1"/>
  <c r="D146" i="1"/>
  <c r="D162" i="1"/>
  <c r="D178" i="1"/>
  <c r="D194" i="1"/>
  <c r="D135" i="1"/>
  <c r="D151" i="1"/>
  <c r="D167" i="1"/>
  <c r="D183" i="1"/>
  <c r="D124" i="1"/>
  <c r="D140" i="1"/>
  <c r="D156" i="1"/>
  <c r="D172" i="1"/>
  <c r="D188" i="1"/>
  <c r="D125" i="1"/>
  <c r="D141" i="1"/>
  <c r="D157" i="1"/>
  <c r="D173" i="1"/>
  <c r="D189" i="1"/>
  <c r="D93" i="1"/>
  <c r="D81" i="1"/>
  <c r="D90" i="1"/>
  <c r="D122" i="1"/>
  <c r="D118" i="1"/>
  <c r="D109" i="1"/>
  <c r="D78" i="1"/>
  <c r="D27" i="1"/>
  <c r="D55" i="1"/>
  <c r="D113" i="1"/>
  <c r="D42" i="1"/>
  <c r="D67" i="1"/>
  <c r="D103" i="1"/>
  <c r="D4" i="1"/>
  <c r="D23" i="1"/>
  <c r="D20" i="1"/>
  <c r="D107" i="1"/>
  <c r="D63" i="1"/>
  <c r="D76" i="1"/>
  <c r="D114" i="1"/>
  <c r="D83" i="1"/>
  <c r="D56" i="1"/>
  <c r="D54" i="1"/>
  <c r="D111" i="1"/>
  <c r="D37" i="1"/>
  <c r="D47" i="1"/>
  <c r="D14" i="1"/>
  <c r="D52" i="1"/>
  <c r="D120" i="1"/>
  <c r="D115" i="1"/>
  <c r="D134" i="1"/>
  <c r="D150" i="1"/>
  <c r="D166" i="1"/>
  <c r="D182" i="1"/>
  <c r="D123" i="1"/>
  <c r="D139" i="1"/>
  <c r="D155" i="1"/>
  <c r="D171" i="1"/>
  <c r="D187" i="1"/>
  <c r="D128" i="1"/>
  <c r="D144" i="1"/>
  <c r="D160" i="1"/>
  <c r="D176" i="1"/>
  <c r="D192" i="1"/>
  <c r="D129" i="1"/>
  <c r="D145" i="1"/>
  <c r="D161" i="1"/>
  <c r="D177" i="1"/>
  <c r="D193" i="1"/>
  <c r="D12" i="1"/>
  <c r="D89" i="1"/>
  <c r="D88" i="1"/>
  <c r="D33" i="1"/>
  <c r="D10" i="1"/>
  <c r="D8" i="1"/>
  <c r="D6" i="1"/>
  <c r="D18" i="1"/>
  <c r="D50" i="1"/>
  <c r="D105" i="1"/>
  <c r="D29" i="1"/>
  <c r="D21" i="1"/>
  <c r="D98" i="1"/>
  <c r="D65" i="1"/>
  <c r="D64" i="1"/>
  <c r="D75" i="1"/>
  <c r="D79" i="1"/>
  <c r="D13" i="1"/>
  <c r="D70" i="1"/>
  <c r="D73" i="1"/>
  <c r="D87" i="1"/>
  <c r="D17" i="1"/>
  <c r="D57" i="1"/>
  <c r="D16" i="1"/>
  <c r="D15" i="1"/>
  <c r="D97" i="1"/>
  <c r="D32" i="1"/>
  <c r="D53" i="1"/>
  <c r="D104" i="1"/>
  <c r="D138" i="1"/>
  <c r="D154" i="1"/>
  <c r="D170" i="1"/>
  <c r="D186" i="1"/>
  <c r="D127" i="1"/>
  <c r="D143" i="1"/>
  <c r="D159" i="1"/>
  <c r="D175" i="1"/>
  <c r="D191" i="1"/>
  <c r="D132" i="1"/>
  <c r="D148" i="1"/>
  <c r="D164" i="1"/>
  <c r="D180" i="1"/>
  <c r="D196" i="1"/>
  <c r="D133" i="1"/>
  <c r="D149" i="1"/>
  <c r="D165" i="1"/>
  <c r="D181" i="1"/>
  <c r="D197" i="1"/>
  <c r="D49" i="1"/>
  <c r="D59" i="1"/>
  <c r="D30" i="1"/>
  <c r="D26" i="1"/>
  <c r="D77" i="1"/>
  <c r="D46" i="1"/>
  <c r="D85" i="1"/>
  <c r="D25" i="1"/>
  <c r="D66" i="1"/>
  <c r="D110" i="1"/>
  <c r="D5" i="1"/>
  <c r="D116" i="1"/>
  <c r="D22" i="1"/>
  <c r="D71" i="1"/>
  <c r="D94" i="1"/>
  <c r="D68" i="1"/>
  <c r="D60" i="1"/>
  <c r="D43" i="1"/>
  <c r="D44" i="1"/>
  <c r="D100" i="1"/>
  <c r="D80" i="1"/>
  <c r="D119" i="1"/>
  <c r="D48" i="1"/>
  <c r="D108" i="1"/>
  <c r="D72" i="1"/>
  <c r="D61" i="1"/>
  <c r="D112" i="1"/>
  <c r="D126" i="1"/>
  <c r="D142" i="1"/>
  <c r="D158" i="1"/>
  <c r="D174" i="1"/>
  <c r="D190" i="1"/>
  <c r="D131" i="1"/>
  <c r="D147" i="1"/>
  <c r="D163" i="1"/>
  <c r="D179" i="1"/>
  <c r="D195" i="1"/>
  <c r="D136" i="1"/>
  <c r="D152" i="1"/>
  <c r="D168" i="1"/>
  <c r="D184" i="1"/>
  <c r="D121" i="1"/>
  <c r="D137" i="1"/>
  <c r="D153" i="1"/>
  <c r="D169" i="1"/>
  <c r="D185" i="1"/>
  <c r="D9" i="1"/>
  <c r="D106" i="1"/>
  <c r="D3" i="1"/>
  <c r="D200" i="1" s="1"/>
  <c r="D36" i="1"/>
  <c r="D86" i="1"/>
  <c r="D31" i="1"/>
  <c r="D82" i="1"/>
  <c r="D28" i="1"/>
  <c r="D40" i="1"/>
  <c r="D38" i="1"/>
  <c r="D84" i="1"/>
  <c r="D91" i="1"/>
  <c r="D92" i="1"/>
  <c r="D62" i="1"/>
  <c r="D7" i="1"/>
  <c r="D45" i="1"/>
  <c r="D117" i="1"/>
  <c r="D58" i="1"/>
  <c r="D11" i="1"/>
  <c r="D34" i="1"/>
  <c r="D39" i="1"/>
  <c r="D74" i="1"/>
  <c r="D41" i="1"/>
  <c r="D95" i="1"/>
  <c r="D24" i="1"/>
  <c r="D69" i="1"/>
  <c r="D51" i="1"/>
  <c r="D96" i="1"/>
  <c r="D35" i="1"/>
  <c r="L127" i="5"/>
  <c r="AZ127" i="5"/>
  <c r="AN127" i="5"/>
  <c r="Y127" i="5"/>
  <c r="AA127" i="5"/>
  <c r="T127" i="5"/>
  <c r="AI127" i="5"/>
  <c r="F127" i="5"/>
  <c r="R127" i="5"/>
  <c r="AD127" i="5"/>
  <c r="H200" i="1"/>
  <c r="AC25" i="1"/>
  <c r="AC200" i="1" s="1"/>
  <c r="AA199" i="7"/>
  <c r="W25" i="1"/>
  <c r="W200" i="1" s="1"/>
  <c r="U199" i="7"/>
  <c r="BB25" i="1"/>
  <c r="BB200" i="1" s="1"/>
  <c r="AZ199" i="7"/>
  <c r="AL127" i="5"/>
  <c r="AB127" i="5"/>
  <c r="M25" i="1"/>
  <c r="M200" i="1" s="1"/>
  <c r="K199" i="7"/>
  <c r="H19" i="1"/>
  <c r="F199" i="7"/>
  <c r="AC127" i="5"/>
  <c r="U127" i="5"/>
  <c r="BA25" i="1"/>
  <c r="BA200" i="1" s="1"/>
  <c r="AY199" i="7"/>
  <c r="AJ25" i="1"/>
  <c r="AJ200" i="1" s="1"/>
  <c r="AH199" i="7"/>
  <c r="AA25" i="1"/>
  <c r="AA200" i="1" s="1"/>
  <c r="Y199" i="7"/>
  <c r="AX25" i="1"/>
  <c r="AX200" i="1" s="1"/>
  <c r="AV199" i="7"/>
  <c r="W127" i="5"/>
  <c r="S127" i="5"/>
  <c r="N127" i="5"/>
  <c r="V199" i="7"/>
  <c r="AY25" i="1"/>
  <c r="AY200" i="1" s="1"/>
  <c r="AW199" i="7"/>
  <c r="M127" i="5"/>
  <c r="AE25" i="1"/>
  <c r="AE200" i="1" s="1"/>
  <c r="AC199" i="7"/>
  <c r="G25" i="1"/>
  <c r="G200" i="1" s="1"/>
  <c r="E199" i="7"/>
  <c r="AT127" i="5"/>
  <c r="Y25" i="1"/>
  <c r="Y200" i="1" s="1"/>
  <c r="W199" i="7"/>
  <c r="K25" i="1"/>
  <c r="K200" i="1" s="1"/>
  <c r="I199" i="7"/>
  <c r="AY127" i="5"/>
  <c r="AH127" i="5"/>
  <c r="AV127" i="5"/>
  <c r="AS25" i="1"/>
  <c r="AS200" i="1" s="1"/>
  <c r="AQ199" i="7"/>
  <c r="H199" i="7"/>
  <c r="AS7" i="7"/>
  <c r="AS127" i="5"/>
  <c r="AN199" i="7"/>
  <c r="AB25" i="1"/>
  <c r="AB200" i="1" s="1"/>
  <c r="Z199" i="7"/>
  <c r="AW127" i="5"/>
  <c r="V127" i="5"/>
  <c r="U25" i="1"/>
  <c r="U200" i="1" s="1"/>
  <c r="S199" i="7"/>
  <c r="AI25" i="1"/>
  <c r="AI200" i="1" s="1"/>
  <c r="AG199" i="7"/>
  <c r="P25" i="1"/>
  <c r="P200" i="1" s="1"/>
  <c r="N199" i="7"/>
  <c r="AM7" i="7"/>
  <c r="AM127" i="5"/>
  <c r="O25" i="1"/>
  <c r="O200" i="1" s="1"/>
  <c r="M199" i="7"/>
  <c r="BA199" i="7"/>
  <c r="BA127" i="5"/>
  <c r="AB199" i="7"/>
  <c r="H127" i="5"/>
  <c r="AW25" i="1"/>
  <c r="AW200" i="1" s="1"/>
  <c r="AU199" i="7"/>
  <c r="AJ7" i="7"/>
  <c r="AJ127" i="5"/>
  <c r="AR25" i="1"/>
  <c r="AR200" i="1" s="1"/>
  <c r="AP199" i="7"/>
  <c r="AV25" i="1"/>
  <c r="AV200" i="1" s="1"/>
  <c r="AT199" i="7"/>
  <c r="AQ127" i="5"/>
  <c r="D7" i="7"/>
  <c r="D127" i="5"/>
  <c r="Z127" i="5"/>
  <c r="AF199" i="7"/>
  <c r="AF25" i="1"/>
  <c r="AF200" i="1" s="1"/>
  <c r="AD199" i="7"/>
  <c r="AK25" i="1"/>
  <c r="AK200" i="1" s="1"/>
  <c r="AI199" i="7"/>
  <c r="AN25" i="1"/>
  <c r="AN200" i="1" s="1"/>
  <c r="AL199" i="7"/>
  <c r="F19" i="1" l="1"/>
  <c r="D199" i="7"/>
  <c r="AO19" i="1"/>
  <c r="AO200" i="1" s="1"/>
  <c r="AM199" i="7"/>
  <c r="AL19" i="1"/>
  <c r="AL200" i="1" s="1"/>
  <c r="AJ199" i="7"/>
  <c r="AU19" i="1"/>
  <c r="AU200" i="1" s="1"/>
  <c r="AS199" i="7"/>
  <c r="F200" i="1" l="1"/>
  <c r="D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1" authorId="0" shapeId="0" xr:uid="{00000000-0006-0000-0100-000001000000}">
      <text>
        <r>
          <rPr>
            <sz val="11"/>
            <color theme="1"/>
            <rFont val="Arial"/>
          </rPr>
          <t>Koeficient rozdelenia financií medzi športy, ktoré sú financované v niektorej krajine spolu, ale  je potrebné ich rozdeliť jednotlivým športom</t>
        </r>
      </text>
    </comment>
  </commentList>
</comments>
</file>

<file path=xl/sharedStrings.xml><?xml version="1.0" encoding="utf-8"?>
<sst xmlns="http://schemas.openxmlformats.org/spreadsheetml/2006/main" count="8817" uniqueCount="1154">
  <si>
    <t>Vplyv krajiny &gt;</t>
  </si>
  <si>
    <t>Kod sportu</t>
  </si>
  <si>
    <t>Sport</t>
  </si>
  <si>
    <t>Vyznam sportu</t>
  </si>
  <si>
    <t>Sledovanosť</t>
  </si>
  <si>
    <t>Albánsko</t>
  </si>
  <si>
    <t>Argentína</t>
  </si>
  <si>
    <t>Austrália</t>
  </si>
  <si>
    <t>Belgicko</t>
  </si>
  <si>
    <t>Brazília</t>
  </si>
  <si>
    <t>Bulharsko</t>
  </si>
  <si>
    <t>Česko</t>
  </si>
  <si>
    <t>Čile</t>
  </si>
  <si>
    <t>Čína</t>
  </si>
  <si>
    <t>Dánsko</t>
  </si>
  <si>
    <t>Estónsko</t>
  </si>
  <si>
    <t>Fínsko</t>
  </si>
  <si>
    <t>Francúzsko</t>
  </si>
  <si>
    <t>Grécko</t>
  </si>
  <si>
    <t>Holandsko</t>
  </si>
  <si>
    <t>Chorvátsko</t>
  </si>
  <si>
    <t>India</t>
  </si>
  <si>
    <t>Irán</t>
  </si>
  <si>
    <t>Írsko</t>
  </si>
  <si>
    <t>Island</t>
  </si>
  <si>
    <t>Izrael</t>
  </si>
  <si>
    <t>Japonsko</t>
  </si>
  <si>
    <t>Juhoafrická republika</t>
  </si>
  <si>
    <t>Kanada</t>
  </si>
  <si>
    <t>Keňa</t>
  </si>
  <si>
    <t>Kórejská republika</t>
  </si>
  <si>
    <t>Kuba</t>
  </si>
  <si>
    <t>Litva</t>
  </si>
  <si>
    <t>Lotyšsko</t>
  </si>
  <si>
    <t>Luxembursko</t>
  </si>
  <si>
    <t>Maďarsko</t>
  </si>
  <si>
    <t>Mexiko</t>
  </si>
  <si>
    <t>Nemecko</t>
  </si>
  <si>
    <t>Nórsko</t>
  </si>
  <si>
    <t>Nový Zéland</t>
  </si>
  <si>
    <t>Poľsko</t>
  </si>
  <si>
    <t>Portugalsko</t>
  </si>
  <si>
    <t>Rakúsko</t>
  </si>
  <si>
    <t>Rumunsko</t>
  </si>
  <si>
    <t>Rusko</t>
  </si>
  <si>
    <t>Slovensko</t>
  </si>
  <si>
    <t>Slovinsko</t>
  </si>
  <si>
    <t>Spojené kráľovstvo</t>
  </si>
  <si>
    <t>Spojené štáty americké</t>
  </si>
  <si>
    <t>Srbsko</t>
  </si>
  <si>
    <t>Španielsko</t>
  </si>
  <si>
    <t>Švajčiarsko</t>
  </si>
  <si>
    <t>Švédsko</t>
  </si>
  <si>
    <t>Taliansko</t>
  </si>
  <si>
    <t>Turecko</t>
  </si>
  <si>
    <t>Ukrajina</t>
  </si>
  <si>
    <t>Futbal</t>
  </si>
  <si>
    <t>FOOTBALL</t>
  </si>
  <si>
    <t>Basketbal</t>
  </si>
  <si>
    <t>BASKETBALL</t>
  </si>
  <si>
    <t>Atletika</t>
  </si>
  <si>
    <t>ATHLETICS</t>
  </si>
  <si>
    <t>Tenis</t>
  </si>
  <si>
    <t>TENNIS</t>
  </si>
  <si>
    <t>Plavecké športy</t>
  </si>
  <si>
    <t>AQUATICS</t>
  </si>
  <si>
    <t>Volejbal</t>
  </si>
  <si>
    <t>VOLLEYBALL</t>
  </si>
  <si>
    <t>Automobilový šport</t>
  </si>
  <si>
    <t>AUTOMOBILE</t>
  </si>
  <si>
    <t>Cyklistika</t>
  </si>
  <si>
    <t>CYCLING</t>
  </si>
  <si>
    <t>Kriket</t>
  </si>
  <si>
    <t>CRICKET</t>
  </si>
  <si>
    <t>Lyžovanie</t>
  </si>
  <si>
    <t>SKIING</t>
  </si>
  <si>
    <t>Gymnastika</t>
  </si>
  <si>
    <t>GYMNASTICS</t>
  </si>
  <si>
    <t>Box</t>
  </si>
  <si>
    <t>BOXING</t>
  </si>
  <si>
    <t>Ľadový hokej</t>
  </si>
  <si>
    <t>ICE HOCKEY</t>
  </si>
  <si>
    <t>Hádzaná</t>
  </si>
  <si>
    <t>HANDBALL</t>
  </si>
  <si>
    <t>Veslovanie</t>
  </si>
  <si>
    <t>ROWING</t>
  </si>
  <si>
    <t>Zápasenie</t>
  </si>
  <si>
    <t>WRESTLING</t>
  </si>
  <si>
    <t>Bejzbal</t>
  </si>
  <si>
    <t>BASEBALL / SOFTBALL</t>
  </si>
  <si>
    <t>Golf</t>
  </si>
  <si>
    <t>GOLF</t>
  </si>
  <si>
    <t>Kanoistika</t>
  </si>
  <si>
    <t>CANOE KAYAK</t>
  </si>
  <si>
    <t>Judo</t>
  </si>
  <si>
    <t>JUDO</t>
  </si>
  <si>
    <t>Ragby</t>
  </si>
  <si>
    <t>RUGBY / RUGBY UNION / RUGBY LEAGUE</t>
  </si>
  <si>
    <t>Jachting</t>
  </si>
  <si>
    <t>SAILING</t>
  </si>
  <si>
    <t>Americký futbal</t>
  </si>
  <si>
    <t>AMERICAN FOOTBALL</t>
  </si>
  <si>
    <t>Bedminton</t>
  </si>
  <si>
    <t>BADMINTON</t>
  </si>
  <si>
    <t>Streľba</t>
  </si>
  <si>
    <t>SHOOTING</t>
  </si>
  <si>
    <t>Pozemný hokej</t>
  </si>
  <si>
    <t>FIELD HOCKEY</t>
  </si>
  <si>
    <t>Stolný tenis</t>
  </si>
  <si>
    <t>TABLE TENNIS</t>
  </si>
  <si>
    <t>Šerm</t>
  </si>
  <si>
    <t>FENCING</t>
  </si>
  <si>
    <t>Jazdectvo</t>
  </si>
  <si>
    <t>EQUESTRIAN</t>
  </si>
  <si>
    <t>Taekwondo</t>
  </si>
  <si>
    <t>TAEKWONDO</t>
  </si>
  <si>
    <t>Rýchlokorčuľovanie</t>
  </si>
  <si>
    <t>SKATING</t>
  </si>
  <si>
    <t>Motocyklový šport</t>
  </si>
  <si>
    <t>MOTORCYCLING</t>
  </si>
  <si>
    <t>Karate</t>
  </si>
  <si>
    <t>KARATE</t>
  </si>
  <si>
    <t>Lukostreľba</t>
  </si>
  <si>
    <t>ARCHERY</t>
  </si>
  <si>
    <t>Vzpieranie</t>
  </si>
  <si>
    <t>WEIGHTLIFTING</t>
  </si>
  <si>
    <t>Biatlon</t>
  </si>
  <si>
    <t>BIATHLON</t>
  </si>
  <si>
    <t>Triatlon</t>
  </si>
  <si>
    <t>TRIATHLON</t>
  </si>
  <si>
    <t>Biliard</t>
  </si>
  <si>
    <t>BILLIARDS</t>
  </si>
  <si>
    <t>Moderný päťboj</t>
  </si>
  <si>
    <t>MODERN PENTATHLON</t>
  </si>
  <si>
    <t>Boby</t>
  </si>
  <si>
    <t>BOBSLEIGH</t>
  </si>
  <si>
    <t>Letecké športy</t>
  </si>
  <si>
    <t>AIR SPORTS</t>
  </si>
  <si>
    <t>Krasokorčuľovanie</t>
  </si>
  <si>
    <t>Horolezectvo</t>
  </si>
  <si>
    <t>CLIMBING AND MOUNTAINEERING</t>
  </si>
  <si>
    <t>Šach</t>
  </si>
  <si>
    <t>CHESS</t>
  </si>
  <si>
    <t>Curling</t>
  </si>
  <si>
    <t>CURLING</t>
  </si>
  <si>
    <t>Kickbox</t>
  </si>
  <si>
    <t>KICKBOXING</t>
  </si>
  <si>
    <t>Tanečný šport</t>
  </si>
  <si>
    <t>DANCING</t>
  </si>
  <si>
    <t>Florbal</t>
  </si>
  <si>
    <t>FLOORBALL</t>
  </si>
  <si>
    <t>Sánkovanie</t>
  </si>
  <si>
    <t>LUGE</t>
  </si>
  <si>
    <t>Orientačné športy</t>
  </si>
  <si>
    <t>ORIENTEERING</t>
  </si>
  <si>
    <t>Kolieskové korčuľovanie</t>
  </si>
  <si>
    <t>ROLLER SPORTS</t>
  </si>
  <si>
    <t>Potápačské športy</t>
  </si>
  <si>
    <t>UNDERWATER SPORTS</t>
  </si>
  <si>
    <t>Softbal</t>
  </si>
  <si>
    <t>Thajský box</t>
  </si>
  <si>
    <t>MUAY THAI</t>
  </si>
  <si>
    <t>Kulturistika a fitnes</t>
  </si>
  <si>
    <t>BODYBUILDING</t>
  </si>
  <si>
    <t>Bowling</t>
  </si>
  <si>
    <t>BOWLING</t>
  </si>
  <si>
    <t>Športové lezenie</t>
  </si>
  <si>
    <t>SPORT CLIMBING</t>
  </si>
  <si>
    <t>Wushu</t>
  </si>
  <si>
    <t>WUSHU</t>
  </si>
  <si>
    <t>Bridž</t>
  </si>
  <si>
    <t>BRIDGE</t>
  </si>
  <si>
    <t>Športové rybárstvo</t>
  </si>
  <si>
    <t>SPORT FISHING</t>
  </si>
  <si>
    <t>Squash</t>
  </si>
  <si>
    <t>SQUASH</t>
  </si>
  <si>
    <t>Džúdžicu</t>
  </si>
  <si>
    <t>JUJITSU</t>
  </si>
  <si>
    <t>Silové športy</t>
  </si>
  <si>
    <t>POWERLIFTING</t>
  </si>
  <si>
    <t>Vodný motorizmus</t>
  </si>
  <si>
    <t>POWERBOATING</t>
  </si>
  <si>
    <t>Boule lyonnaise</t>
  </si>
  <si>
    <t>BOULES SPORTS</t>
  </si>
  <si>
    <t>Korfbal</t>
  </si>
  <si>
    <t>KORFBALL</t>
  </si>
  <si>
    <t>GO</t>
  </si>
  <si>
    <t>Kendó</t>
  </si>
  <si>
    <t>KENDO</t>
  </si>
  <si>
    <t>Šípky</t>
  </si>
  <si>
    <t>DARTS</t>
  </si>
  <si>
    <t>Športy s lietajúcim diskom</t>
  </si>
  <si>
    <t>FLYING DISC</t>
  </si>
  <si>
    <t>Savate</t>
  </si>
  <si>
    <t>SAVATE</t>
  </si>
  <si>
    <t>Dáma</t>
  </si>
  <si>
    <t>DRAUGHTS</t>
  </si>
  <si>
    <t>Vodné lyžovanie</t>
  </si>
  <si>
    <t>WATERSKIING</t>
  </si>
  <si>
    <t>Sambo</t>
  </si>
  <si>
    <t>SAMBO</t>
  </si>
  <si>
    <t>Surfing</t>
  </si>
  <si>
    <t>SURFING</t>
  </si>
  <si>
    <t>Lakros</t>
  </si>
  <si>
    <t>LACROSSE</t>
  </si>
  <si>
    <t>Pretláčanie rukou</t>
  </si>
  <si>
    <t>ARMWRESTLING</t>
  </si>
  <si>
    <t>Záchranársky šport</t>
  </si>
  <si>
    <t>LIFESAVING</t>
  </si>
  <si>
    <t>Psie záprahy</t>
  </si>
  <si>
    <t>SLEDDOG</t>
  </si>
  <si>
    <t>Sumo</t>
  </si>
  <si>
    <t>SUMO</t>
  </si>
  <si>
    <t>Dráhový golf</t>
  </si>
  <si>
    <t>MINI GOLF</t>
  </si>
  <si>
    <t>Rybolovná technika</t>
  </si>
  <si>
    <t>CASTING</t>
  </si>
  <si>
    <t>Povzbudzovanie</t>
  </si>
  <si>
    <t>CHEER</t>
  </si>
  <si>
    <t>Skialpinizmus</t>
  </si>
  <si>
    <t>SKI MOUNTAINEERING</t>
  </si>
  <si>
    <t>Fistbal</t>
  </si>
  <si>
    <t>FISTBALL</t>
  </si>
  <si>
    <t>Pólo</t>
  </si>
  <si>
    <t>POLO</t>
  </si>
  <si>
    <t>Baskitská pelota</t>
  </si>
  <si>
    <t>PELOTA VASCA</t>
  </si>
  <si>
    <t>Preťahovanie lanom</t>
  </si>
  <si>
    <t>TUG OF WAR</t>
  </si>
  <si>
    <t>Bandyhokej</t>
  </si>
  <si>
    <t>BANDY</t>
  </si>
  <si>
    <t>Netball</t>
  </si>
  <si>
    <t>NETBALL</t>
  </si>
  <si>
    <t>Soft tenis</t>
  </si>
  <si>
    <t>SOFT TENNIS</t>
  </si>
  <si>
    <t>Dračie lode</t>
  </si>
  <si>
    <t>DRAGON BOAT</t>
  </si>
  <si>
    <t>Raketbal</t>
  </si>
  <si>
    <t>RACQUETBALL</t>
  </si>
  <si>
    <t>Boccia</t>
  </si>
  <si>
    <t>BOCCIA</t>
  </si>
  <si>
    <t>Sepaktakraw</t>
  </si>
  <si>
    <t>SEPAK TAKRAW</t>
  </si>
  <si>
    <t>Petang</t>
  </si>
  <si>
    <t>Aikido</t>
  </si>
  <si>
    <t>AIKIDO</t>
  </si>
  <si>
    <t>Teqball</t>
  </si>
  <si>
    <t>TEQBALL</t>
  </si>
  <si>
    <t>Neuznané športy</t>
  </si>
  <si>
    <t>Zmiešané bojové umenia</t>
  </si>
  <si>
    <t>MMA</t>
  </si>
  <si>
    <t>Pankration</t>
  </si>
  <si>
    <t>PANKRIATON</t>
  </si>
  <si>
    <t>Dostihy</t>
  </si>
  <si>
    <t>HORSE RACING</t>
  </si>
  <si>
    <t>Elektronický šport</t>
  </si>
  <si>
    <t>ESPORTS</t>
  </si>
  <si>
    <t>Krosfit</t>
  </si>
  <si>
    <t>CROSSFIT</t>
  </si>
  <si>
    <t>Stolný futbal</t>
  </si>
  <si>
    <t>TABLE SOCCER</t>
  </si>
  <si>
    <t>Brazílske ju jitsu</t>
  </si>
  <si>
    <t>BJJ</t>
  </si>
  <si>
    <t>Prekážkový šport</t>
  </si>
  <si>
    <t>OBSTACLE RACING</t>
  </si>
  <si>
    <t>Ľadové kužele</t>
  </si>
  <si>
    <t>ICE STOCK SPORT</t>
  </si>
  <si>
    <t>Footgolf</t>
  </si>
  <si>
    <t>FOOTGOLF</t>
  </si>
  <si>
    <t>Šport na tyči</t>
  </si>
  <si>
    <t>POLE SPORTS</t>
  </si>
  <si>
    <t>Vzpieranie kettlebellu</t>
  </si>
  <si>
    <t>KETTLEBELL LIFTING</t>
  </si>
  <si>
    <t>Školské športy</t>
  </si>
  <si>
    <t>SCHOOL SPORTS</t>
  </si>
  <si>
    <t>Austrálsky futbal</t>
  </si>
  <si>
    <t>AUSTRALIAN FOOTBALL</t>
  </si>
  <si>
    <t>Plachtenie po súši</t>
  </si>
  <si>
    <t>LAND SAILING</t>
  </si>
  <si>
    <t>Poker</t>
  </si>
  <si>
    <t>POKER</t>
  </si>
  <si>
    <t>Padel</t>
  </si>
  <si>
    <t>PADEL</t>
  </si>
  <si>
    <t>Kabaddi</t>
  </si>
  <si>
    <t>KABADDI</t>
  </si>
  <si>
    <t>Skibob</t>
  </si>
  <si>
    <t>SKIBOBBING</t>
  </si>
  <si>
    <t>STRONGMAN</t>
  </si>
  <si>
    <t>Hasičstvo</t>
  </si>
  <si>
    <t>FIREFIGHTING</t>
  </si>
  <si>
    <t>Rekreačné športy</t>
  </si>
  <si>
    <t>RECREATIONAL SPORTS</t>
  </si>
  <si>
    <t>Severská chôdza</t>
  </si>
  <si>
    <t>NORDIC WALKING</t>
  </si>
  <si>
    <t>Írske ragby</t>
  </si>
  <si>
    <t>GAELIC FOOTBALL</t>
  </si>
  <si>
    <t>Ringette (Finland)</t>
  </si>
  <si>
    <t>RINGETTE</t>
  </si>
  <si>
    <t>Kempo</t>
  </si>
  <si>
    <t>Kempo (Romania)</t>
  </si>
  <si>
    <t>Vybíjaná</t>
  </si>
  <si>
    <t>DODGEBALL</t>
  </si>
  <si>
    <t>Chôdza a turistika</t>
  </si>
  <si>
    <t>TOURISTIC WALKING</t>
  </si>
  <si>
    <t>Kuraš</t>
  </si>
  <si>
    <t>KURASH</t>
  </si>
  <si>
    <t>Nohejbal</t>
  </si>
  <si>
    <t>FOOTBALL TENNIS</t>
  </si>
  <si>
    <t>Psie športy</t>
  </si>
  <si>
    <t>DOG SPORTS (Denmark)</t>
  </si>
  <si>
    <t>Krosminton</t>
  </si>
  <si>
    <t>CROSSMINTON</t>
  </si>
  <si>
    <t>Camogie</t>
  </si>
  <si>
    <t>CAMOGIE</t>
  </si>
  <si>
    <t>Akrobatický Rock and Roll</t>
  </si>
  <si>
    <t>ACROBATIC ROCKNROLL</t>
  </si>
  <si>
    <t>SHI KON BUDOKAI</t>
  </si>
  <si>
    <t>Goalball</t>
  </si>
  <si>
    <t>GOALBALL</t>
  </si>
  <si>
    <t>Kroket</t>
  </si>
  <si>
    <t>CROQUET</t>
  </si>
  <si>
    <t>Rádioamatérsky šport</t>
  </si>
  <si>
    <t>Radioamateur Sports (Romania, Czech Republic)</t>
  </si>
  <si>
    <t>Budo a bojové umenia</t>
  </si>
  <si>
    <t>BUDO</t>
  </si>
  <si>
    <t>Waka ama</t>
  </si>
  <si>
    <t>WAKA AMA</t>
  </si>
  <si>
    <t>Oina</t>
  </si>
  <si>
    <t>Oina (Romania)</t>
  </si>
  <si>
    <t>Tchoukball</t>
  </si>
  <si>
    <t>TCHOUKBALL</t>
  </si>
  <si>
    <t xml:space="preserve">Minifutball (malý futbal) </t>
  </si>
  <si>
    <t>MINI FOOTBALL</t>
  </si>
  <si>
    <t>Nanbudo</t>
  </si>
  <si>
    <t>Nanbudo (Croatia)</t>
  </si>
  <si>
    <t>Pádlový tenis</t>
  </si>
  <si>
    <t>Paddle Tennis (Japan, Spain)</t>
  </si>
  <si>
    <t>Juskei</t>
  </si>
  <si>
    <t>Juskei (South Africa)</t>
  </si>
  <si>
    <t>Boj s palicou</t>
  </si>
  <si>
    <t>SPORTS CHANBARA</t>
  </si>
  <si>
    <t>Preteky holubov</t>
  </si>
  <si>
    <t>PIGEON RACING</t>
  </si>
  <si>
    <t>Chodenie po kopcoch</t>
  </si>
  <si>
    <t>Hillwalking (Ireland)</t>
  </si>
  <si>
    <t>Wallball</t>
  </si>
  <si>
    <t>Wallball (Ireland)</t>
  </si>
  <si>
    <t>Riešenie hlavolamov</t>
  </si>
  <si>
    <t>Crosswords &amp; Puzzles (Denmark)</t>
  </si>
  <si>
    <t>Hokej na tráve</t>
  </si>
  <si>
    <t>GRASS HOCKEY</t>
  </si>
  <si>
    <t>Tradičné hry a športy</t>
  </si>
  <si>
    <t>Traditional Sports and Games (Italy)</t>
  </si>
  <si>
    <t>Kinball</t>
  </si>
  <si>
    <t>KINBALL</t>
  </si>
  <si>
    <t>Novuss</t>
  </si>
  <si>
    <t>NOVUSS</t>
  </si>
  <si>
    <t>Krolf</t>
  </si>
  <si>
    <t>KROLF (Denmark)</t>
  </si>
  <si>
    <t>Tamburínová pelota</t>
  </si>
  <si>
    <t>Tambourine Ball (Italy)</t>
  </si>
  <si>
    <t>Ringball</t>
  </si>
  <si>
    <t>Ringball (South Africa)</t>
  </si>
  <si>
    <t>Jaskyniarstvo</t>
  </si>
  <si>
    <t>SPELEO</t>
  </si>
  <si>
    <t>Stolný hokej</t>
  </si>
  <si>
    <t>MINI HOCKEY</t>
  </si>
  <si>
    <t>Palpugno</t>
  </si>
  <si>
    <t>Palpugno (Italy)</t>
  </si>
  <si>
    <t>Broomball</t>
  </si>
  <si>
    <t>BROOMBALL</t>
  </si>
  <si>
    <t>Hornussen</t>
  </si>
  <si>
    <t>HORNUSSEN</t>
  </si>
  <si>
    <t>Gateball</t>
  </si>
  <si>
    <t>GATEBALL</t>
  </si>
  <si>
    <t>KEMPO</t>
  </si>
  <si>
    <t>Street hockey</t>
  </si>
  <si>
    <t>STREET HOCKEY</t>
  </si>
  <si>
    <t>Veslovanie na mieste</t>
  </si>
  <si>
    <t>Fixed Seat Rowing (Italy)</t>
  </si>
  <si>
    <t>Šport pre master kategórie</t>
  </si>
  <si>
    <t>Master Sports (South Africa)</t>
  </si>
  <si>
    <t>Jóga</t>
  </si>
  <si>
    <t>YOGA</t>
  </si>
  <si>
    <t>Kho Kho</t>
  </si>
  <si>
    <t>Kho-kho (India)</t>
  </si>
  <si>
    <t>Cestný bowling</t>
  </si>
  <si>
    <t>Road Bowling (Ireland)</t>
  </si>
  <si>
    <t>Slackline</t>
  </si>
  <si>
    <t>SLACKLINE</t>
  </si>
  <si>
    <t>Pólokros</t>
  </si>
  <si>
    <t>POLOCROSS</t>
  </si>
  <si>
    <t>Chrtie dostihy</t>
  </si>
  <si>
    <t>DOG RACING</t>
  </si>
  <si>
    <t>Pochodovanie</t>
  </si>
  <si>
    <t>MARCHING</t>
  </si>
  <si>
    <t>Malý tenis</t>
  </si>
  <si>
    <t>Bound Tennis (Japan)</t>
  </si>
  <si>
    <t>Indiaca</t>
  </si>
  <si>
    <t>INDIACA</t>
  </si>
  <si>
    <t>Fínske kolky</t>
  </si>
  <si>
    <t>SKITTLES</t>
  </si>
  <si>
    <t>Pecak Silat</t>
  </si>
  <si>
    <t>Pecak Silat (India)</t>
  </si>
  <si>
    <t>Guľovanie</t>
  </si>
  <si>
    <t>SNOW FIGHTING</t>
  </si>
  <si>
    <t>Freestyle Futbal</t>
  </si>
  <si>
    <t>Freestyle Football (Japan)</t>
  </si>
  <si>
    <t>Frescoball</t>
  </si>
  <si>
    <t>FRESCOBALL</t>
  </si>
  <si>
    <t>Karting na ľade</t>
  </si>
  <si>
    <t>Ice Electric Karting (Japan)</t>
  </si>
  <si>
    <t>Varpa</t>
  </si>
  <si>
    <t>VARPA</t>
  </si>
  <si>
    <t>Bowling na tráve</t>
  </si>
  <si>
    <t>Lawn Bowling (India)</t>
  </si>
  <si>
    <t>Pontonier</t>
  </si>
  <si>
    <t>PONTONIER</t>
  </si>
  <si>
    <t>Trekking</t>
  </si>
  <si>
    <t>Trekking (Japan)</t>
  </si>
  <si>
    <t>Atya Patya</t>
  </si>
  <si>
    <t>Atya Patya (India)</t>
  </si>
  <si>
    <t>Parkúr</t>
  </si>
  <si>
    <t>PARCOUR</t>
  </si>
  <si>
    <t>Bedminton s loptičkou</t>
  </si>
  <si>
    <t>Ball Badminton (India)</t>
  </si>
  <si>
    <t>Boj s naginatou</t>
  </si>
  <si>
    <t>NAGINATA</t>
  </si>
  <si>
    <t>Pólo na bicykli</t>
  </si>
  <si>
    <t>Cycle Polo (India)</t>
  </si>
  <si>
    <t>TenniKoit</t>
  </si>
  <si>
    <t>Tenni Koit (India)</t>
  </si>
  <si>
    <t>Sqay</t>
  </si>
  <si>
    <t>Sqay (India)</t>
  </si>
  <si>
    <t>Kungfu</t>
  </si>
  <si>
    <t>KUNGFU</t>
  </si>
  <si>
    <t>Uhorková hra</t>
  </si>
  <si>
    <t>Suma</t>
  </si>
  <si>
    <t>Hlavné parametre</t>
  </si>
  <si>
    <t>Váha financovania v iných krajinách</t>
  </si>
  <si>
    <t xml:space="preserve">Váha úspešnosti v iných krajinách </t>
  </si>
  <si>
    <t>https://www.worldsportranking.info/sports-list</t>
  </si>
  <si>
    <t xml:space="preserve">Váha popularity športov </t>
  </si>
  <si>
    <t>http://www.biggestglobalsports.com/worlds-biggest-sports/4580873435</t>
  </si>
  <si>
    <t>Vedľajšie parametre</t>
  </si>
  <si>
    <t>Export Import -&gt; Ekonomicka previazanost</t>
  </si>
  <si>
    <t>Parametre prepojenia krajín</t>
  </si>
  <si>
    <t>Vzdialenosť štátov -&gt; Neekonomická previazanosť</t>
  </si>
  <si>
    <t>max body -&gt; Body - sporty</t>
  </si>
  <si>
    <t>Paramtere úspešnosti krajín</t>
  </si>
  <si>
    <t>Body vramci krajiny</t>
  </si>
  <si>
    <t>Parametre pre kombinované športy</t>
  </si>
  <si>
    <t>Code</t>
  </si>
  <si>
    <t>Joint Sport Category</t>
  </si>
  <si>
    <t>Spoločný šport</t>
  </si>
  <si>
    <t>Sport 1</t>
  </si>
  <si>
    <t>Sport 2</t>
  </si>
  <si>
    <t>Sport 3</t>
  </si>
  <si>
    <t>Sport 4</t>
  </si>
  <si>
    <t>Sport 5</t>
  </si>
  <si>
    <t>Sport 6</t>
  </si>
  <si>
    <t>Sport 7</t>
  </si>
  <si>
    <t>Sport 8</t>
  </si>
  <si>
    <t>Sport 9</t>
  </si>
  <si>
    <t>Sport 10</t>
  </si>
  <si>
    <t>Sport 11</t>
  </si>
  <si>
    <t>Sport 12</t>
  </si>
  <si>
    <t>Sport 13</t>
  </si>
  <si>
    <t>Sport 14</t>
  </si>
  <si>
    <t>Sport 15</t>
  </si>
  <si>
    <t>Sport 16</t>
  </si>
  <si>
    <t>Control Sum</t>
  </si>
  <si>
    <t>C1</t>
  </si>
  <si>
    <t>WINTER SPORTS (Argentina, Australia)</t>
  </si>
  <si>
    <t>Biathlon</t>
  </si>
  <si>
    <t>Figure Skating</t>
  </si>
  <si>
    <t>Ice Hockey</t>
  </si>
  <si>
    <t>Luge</t>
  </si>
  <si>
    <t>Skiing</t>
  </si>
  <si>
    <t>Speed Skating</t>
  </si>
  <si>
    <t>C2</t>
  </si>
  <si>
    <t>ICE SPORTS (Italy, Brazil)</t>
  </si>
  <si>
    <t>C3</t>
  </si>
  <si>
    <t>SNOW SPORTS  (Belgium, Italy, South Africa)</t>
  </si>
  <si>
    <t>C4</t>
  </si>
  <si>
    <t>BOBSLEIGH / SKIING</t>
  </si>
  <si>
    <t>Boby a skeleton / lyžovanie</t>
  </si>
  <si>
    <t>C5</t>
  </si>
  <si>
    <t>CURLING / HOKEJ</t>
  </si>
  <si>
    <t>Curling / hokej</t>
  </si>
  <si>
    <t>C6</t>
  </si>
  <si>
    <t>Figure Skating, Speed Skating</t>
  </si>
  <si>
    <t>C7</t>
  </si>
  <si>
    <t>WATER SPORTS</t>
  </si>
  <si>
    <t>Swimming, Surfing, Water Skiing</t>
  </si>
  <si>
    <t>Diving (Swimming)</t>
  </si>
  <si>
    <t>Power Boating</t>
  </si>
  <si>
    <t>Rowing</t>
  </si>
  <si>
    <t>Sport Fishing</t>
  </si>
  <si>
    <t>Stand up paddle</t>
  </si>
  <si>
    <t>Swimming</t>
  </si>
  <si>
    <t>Underwater Sports</t>
  </si>
  <si>
    <t>Water Skiing</t>
  </si>
  <si>
    <t>C8</t>
  </si>
  <si>
    <t>AQUATICS / UNDERWATER SPORTS</t>
  </si>
  <si>
    <t>Plavecké športy / potápačské športy</t>
  </si>
  <si>
    <t>C9</t>
  </si>
  <si>
    <t>AQUATICS / UNDERWATER SPORTS / SPORT FISHING</t>
  </si>
  <si>
    <t>Plavecké športy / potápačské športy / rybolov</t>
  </si>
  <si>
    <t>C10</t>
  </si>
  <si>
    <t>WATERSKIING / POWERBOATING</t>
  </si>
  <si>
    <t>Vodné lyžovanie / vodný motorizmus</t>
  </si>
  <si>
    <t>C11</t>
  </si>
  <si>
    <t>CANOE KAYAK / ROWING</t>
  </si>
  <si>
    <t>Kanoistika / veslovanie</t>
  </si>
  <si>
    <t>C12</t>
  </si>
  <si>
    <t>CANOE KAYAK / SURFING</t>
  </si>
  <si>
    <t>Kanoistika / surfing</t>
  </si>
  <si>
    <t>C13</t>
  </si>
  <si>
    <t>INDOOR SPORTS (Australia)</t>
  </si>
  <si>
    <t>Floorball, Indoor Soccer, Indoor Cricket, Dodge Ball, Volleyball, Netball</t>
  </si>
  <si>
    <t>Floorball</t>
  </si>
  <si>
    <t>Indoor Soccer</t>
  </si>
  <si>
    <t>Indoor Cricket</t>
  </si>
  <si>
    <t>Dodge Ball</t>
  </si>
  <si>
    <t>Volleyball</t>
  </si>
  <si>
    <t>C14</t>
  </si>
  <si>
    <t>INDOOR BALL SPORTS (Belgium)</t>
  </si>
  <si>
    <t>Netball, Indoor Soccer, Dodge Ball, Floorball</t>
  </si>
  <si>
    <t>C15</t>
  </si>
  <si>
    <t>STREET SPORTS (Denmark)</t>
  </si>
  <si>
    <t>Basketball Streetball, Street Soccer, Skateboard, Parcour</t>
  </si>
  <si>
    <t>Basketball Streetball</t>
  </si>
  <si>
    <t>Street Soccer</t>
  </si>
  <si>
    <t>Skateboard</t>
  </si>
  <si>
    <t>Parcour</t>
  </si>
  <si>
    <t>C16</t>
  </si>
  <si>
    <t>SMALL BALL SPORTS</t>
  </si>
  <si>
    <t>Racketball</t>
  </si>
  <si>
    <t>Cricket</t>
  </si>
  <si>
    <t>Petanque</t>
  </si>
  <si>
    <t>Billiard</t>
  </si>
  <si>
    <t>C17</t>
  </si>
  <si>
    <t>MARTIAL ARTS (Australia)</t>
  </si>
  <si>
    <t>Box, Judo, Taekwondo</t>
  </si>
  <si>
    <t>Budo</t>
  </si>
  <si>
    <t>Ju-jitsu</t>
  </si>
  <si>
    <t>Kendo</t>
  </si>
  <si>
    <t>Kickboxing</t>
  </si>
  <si>
    <t>Muay Thai</t>
  </si>
  <si>
    <t>Sepak Takraw</t>
  </si>
  <si>
    <t>Wrestling</t>
  </si>
  <si>
    <t>C18</t>
  </si>
  <si>
    <t>MARTIAL ARTS (Italy)</t>
  </si>
  <si>
    <t>Judo, Wrestling, Karate, Ju-jitsu, Aikido, Sumo</t>
  </si>
  <si>
    <t>C19</t>
  </si>
  <si>
    <t>MARTIAL ARTS (Japan)</t>
  </si>
  <si>
    <t>Kickbox, Muay Thai, Wushu, Savate, Sambo</t>
  </si>
  <si>
    <t>C20</t>
  </si>
  <si>
    <t>MARTIAL ARTS (Ireland)</t>
  </si>
  <si>
    <t>Aikido, Karate, Taekwondo, Kendo, Wushu, Budo, Sambo, Kickboxing</t>
  </si>
  <si>
    <t>C21</t>
  </si>
  <si>
    <t>MARTIAL ARTS (Česká republika)</t>
  </si>
  <si>
    <t>Aikido, Kendo, Sambo, Savate, Sepak Takraw, Sumo</t>
  </si>
  <si>
    <t>C22</t>
  </si>
  <si>
    <t>MARTIAL ARTS (Denmark)</t>
  </si>
  <si>
    <t>Wushu, Sumo, Sepak Takraw, Savate, Sambo, Kendo, Aikido</t>
  </si>
  <si>
    <t>C23</t>
  </si>
  <si>
    <t>MARTIAL ARTS (Luxembourg)</t>
  </si>
  <si>
    <t>Aikido, Karate, Taekwondo, Kendo, Wushu, Budo, Sambo, Kickboxing, Judo, Ju-Jitsu, Sumo, Wrestling</t>
  </si>
  <si>
    <t>C24</t>
  </si>
  <si>
    <t>BOXING/TEAKWONDO</t>
  </si>
  <si>
    <t>Box, Taekwondo</t>
  </si>
  <si>
    <t>C25</t>
  </si>
  <si>
    <t>JUDO / JUJITSU</t>
  </si>
  <si>
    <t>Judo / Ju jitsu</t>
  </si>
  <si>
    <t>C26</t>
  </si>
  <si>
    <t>KICKBOXING / MUAY THAI</t>
  </si>
  <si>
    <t>Kickbox / thajský box</t>
  </si>
  <si>
    <t>C27</t>
  </si>
  <si>
    <t>WRESTLING/JUDO</t>
  </si>
  <si>
    <t>Wrestling, judo</t>
  </si>
  <si>
    <t>C28</t>
  </si>
  <si>
    <t>CYCLING/FENCING</t>
  </si>
  <si>
    <t>Cycliing, Fencing</t>
  </si>
  <si>
    <t>Cycling</t>
  </si>
  <si>
    <t>Fencing</t>
  </si>
  <si>
    <t>C29</t>
  </si>
  <si>
    <t>HANDBALL/SOFTBALL</t>
  </si>
  <si>
    <t>Handball, Softball</t>
  </si>
  <si>
    <t>Handball</t>
  </si>
  <si>
    <t>Softball</t>
  </si>
  <si>
    <t>C30</t>
  </si>
  <si>
    <t>WEIGHTLIFTING / POWERLIFTING</t>
  </si>
  <si>
    <t>Weightlifting, Powerlifting</t>
  </si>
  <si>
    <t>Weightlifting</t>
  </si>
  <si>
    <t>Powerlifting</t>
  </si>
  <si>
    <t>C31</t>
  </si>
  <si>
    <t>Bejzbal a softbal</t>
  </si>
  <si>
    <t>Baseball</t>
  </si>
  <si>
    <t>C32</t>
  </si>
  <si>
    <t>BOCCIA / PETANG</t>
  </si>
  <si>
    <t>Boccia / petang</t>
  </si>
  <si>
    <t>C33</t>
  </si>
  <si>
    <t>GYMNASTICS / BODYBUILDING</t>
  </si>
  <si>
    <t>Gymnastika / kulturistika a fitnes</t>
  </si>
  <si>
    <t>Kulturistika</t>
  </si>
  <si>
    <t>C34</t>
  </si>
  <si>
    <t>BODYBUILDING / POWERLIFTING</t>
  </si>
  <si>
    <t>Bodybuilding</t>
  </si>
  <si>
    <t>C35</t>
  </si>
  <si>
    <t>ARCHERY / SHOOTING</t>
  </si>
  <si>
    <t>Lukostreľba / streľba</t>
  </si>
  <si>
    <t>Archery</t>
  </si>
  <si>
    <t>C36</t>
  </si>
  <si>
    <t>AUTOMOBILE/MOTORCYCLE</t>
  </si>
  <si>
    <t>Automobilový a motocyklový šport</t>
  </si>
  <si>
    <t>Automobile</t>
  </si>
  <si>
    <t>Motorcycle</t>
  </si>
  <si>
    <t>Krajina</t>
  </si>
  <si>
    <t>Rok</t>
  </si>
  <si>
    <t>2 018</t>
  </si>
  <si>
    <t>2 021</t>
  </si>
  <si>
    <t>2019/2020</t>
  </si>
  <si>
    <t>2 016</t>
  </si>
  <si>
    <t>2021</t>
  </si>
  <si>
    <t>2019</t>
  </si>
  <si>
    <t>2020</t>
  </si>
  <si>
    <t>2018-2020</t>
  </si>
  <si>
    <t>2018/2019</t>
  </si>
  <si>
    <t>2012-2020</t>
  </si>
  <si>
    <t>2020/2021-2024</t>
  </si>
  <si>
    <t>2017-2021</t>
  </si>
  <si>
    <t>2018</t>
  </si>
  <si>
    <t>Mena</t>
  </si>
  <si>
    <t>ALL (albanian lek)</t>
  </si>
  <si>
    <t>USD</t>
  </si>
  <si>
    <t>AUD (Austrálsky dolár)</t>
  </si>
  <si>
    <t>EUR</t>
  </si>
  <si>
    <t>BRL</t>
  </si>
  <si>
    <t>BGN (Bulharský lev)</t>
  </si>
  <si>
    <t>Kč (Česká koruna)</t>
  </si>
  <si>
    <t>DKK</t>
  </si>
  <si>
    <t>€ (Euro)</t>
  </si>
  <si>
    <t>HRK (Kuna)</t>
  </si>
  <si>
    <t>INR (Indická rupia)</t>
  </si>
  <si>
    <t>JPY (Japonský yen)</t>
  </si>
  <si>
    <t>ZAR (Juhoafrický rand)</t>
  </si>
  <si>
    <t>CAD (Kanadský dolár)</t>
  </si>
  <si>
    <t>NOK (Nórske koruny)</t>
  </si>
  <si>
    <t>NZ$ (Novozélandský dolár)</t>
  </si>
  <si>
    <t>PLZ (Poľský zlotý)</t>
  </si>
  <si>
    <t>RON  (Rumunské leu)</t>
  </si>
  <si>
    <t>RUB (ruský rubel)</t>
  </si>
  <si>
    <t>£ (Britská libra)</t>
  </si>
  <si>
    <t>RSD (Srbský dinár)</t>
  </si>
  <si>
    <t>CHF (Švajčiarsky frank)</t>
  </si>
  <si>
    <t>KSEK (Švédska koruna)</t>
  </si>
  <si>
    <t>UAH (Ukrajinská hrivna)</t>
  </si>
  <si>
    <t>Zdroj</t>
  </si>
  <si>
    <t>Albanian Olympic Committee
https://nocalbania.org.al/wp-content/uploads/2020/11/2018-Raport-Financiar.pdf</t>
  </si>
  <si>
    <t>ENARD 
https://infoenard.org.ar/wp-content/uploads/2021/05/Apoyos-Econ%C3%B3micos-EVENTOS_junio-2021.pdf</t>
  </si>
  <si>
    <t>Capitol Australia (ACT).pdf - Disk Google</t>
  </si>
  <si>
    <r>
      <rPr>
        <u/>
        <sz val="11"/>
        <color rgb="FF000000"/>
        <rFont val="Calibri"/>
      </rPr>
      <t xml:space="preserve">https://statistiques.cfwb.be/sport/budget-du-sport/subsides-octroyes-par-la-fw-b/
</t>
    </r>
    <r>
      <rPr>
        <u/>
        <sz val="11"/>
        <color rgb="FF1155CC"/>
        <rFont val="Calibri"/>
      </rPr>
      <t>https://kics.sport.vlaanderen/Sportfederaties/Documents/171025_Tabel_decretale_subsidies_en_leden_sportfederaties_2016-2010.pdf</t>
    </r>
  </si>
  <si>
    <t>https://www.cob.org.br/pt/documentos/download/bb6ff9cdb3261/</t>
  </si>
  <si>
    <t>http://mpes.government.bg/Pages/Programmes/Default.aspx?evntid=LOC9QF7x2g4%3d http://mpes.government.bg/Pages/Programmes/Default.aspx?evntid=Wgi9E%2fdsnyc%3d http://mpes.government.bg/Pages/Programmes/Default.aspx?evntid=b%2bdA9c6GPcs%3d</t>
  </si>
  <si>
    <t>Czech Republic.pdf - Disk Google</t>
  </si>
  <si>
    <t>http://www.sport.gov.cn/n315/n332/c987529/content.html</t>
  </si>
  <si>
    <t xml:space="preserve">summarized: https://www.dif.dk/da/forening/stoette
</t>
  </si>
  <si>
    <t>https://docs.google.com/spreadsheets/d/1VDORR3F7HSfIdJ6eeSRvlTbuY7ic6T6i/edit?usp=sharing&amp;ouid=116802420071967531565&amp;rtpof=true&amp;sd=true</t>
  </si>
  <si>
    <t>https://julkaisut.valtioneuvosto.fi/bitstream/handle/10024/162626/OKM_2020_32.pdf?sequence=1&amp;isAllowed=y</t>
  </si>
  <si>
    <t>https://hoc.gr/el/node/2435</t>
  </si>
  <si>
    <t>https://nocnsf.nl/media/3723/nocnsf-lijst-topsporttoekenningen-2021.pdf</t>
  </si>
  <si>
    <t>https://www.hoo.hr/images/dokumenti/izvjesca-i-nalazi/2021/Programsko_i_financijsko_izvje%C5%A1%C4%87e_za_2020.pdf</t>
  </si>
  <si>
    <t>https://yas.nic.in/sites/default/files/DDG%202019-20%20%28Regular%29.pdf https://yas.nic.in/sites/default/files/DDG%202020-21.pdf</t>
  </si>
  <si>
    <t>stare data boli len specificka podpora na jedno podujatie</t>
  </si>
  <si>
    <t xml:space="preserve">https://www.sportireland.ie/sites/default/files/media/document/2021-04/2021-funding-announcement.pdf; https://www.gov.ie/en/collection/471ed5-sports-capital-allocations/
</t>
  </si>
  <si>
    <t>https://docs.google.com/spreadsheets/d/1TE3VEfJMyA-yHoE5R9IVPWNk3xi7-6SpddvJRh3oXfM/edit?usp=sharing</t>
  </si>
  <si>
    <t>https://www.jpnsport.go.jp/sinko/Default.aspx?TabId=137  (len treti rok Reiwa)</t>
  </si>
  <si>
    <t>https://www.srsa.gov.za/sites/default/files/SRSA_Annual_Report_2019_A_LR_1.pdf</t>
  </si>
  <si>
    <t>National Sport Organizations - 2018/2019 Funding - Canada.ca</t>
  </si>
  <si>
    <t>https://www.sasdef.go.ke/programs</t>
  </si>
  <si>
    <t>https://www.mcst.go.kr/kor/s_data/budget/budgetView.jsp?pSeq=880&amp;pMenuCD=0413000000&amp;pCurrentPage=1&amp;pTypeDept=&amp;pType=&amp;pSearchType=01&amp;pSearchWord=</t>
  </si>
  <si>
    <t>https://www.ltok.lt/wp-content/uploads/2021/02/LTOK-VK-ataskaita-2020.pdf</t>
  </si>
  <si>
    <t>https://www.izm.gov.lv/lv/sports-0 https://lsfp.lv/assets/mediabox/documents/61/LSFP_2019_FINANSE.pdf</t>
  </si>
  <si>
    <t>RAPPORT D’ACTIVITÉ (public.lu)</t>
  </si>
  <si>
    <t>https://doi.org/10.5817/StS2015-1-20</t>
  </si>
  <si>
    <t>https://www.bmi.bund.de/SharedDocs/downloads/DE/veroeffentlichungen/themen/sport/sport-foerderung-spitzensportverbaende-2013-2019.pdf;jsessionid=824ABBEC6CFD87610F3ACCD226CFEF71.1_cid373?__blob=publicationFile&amp;v=2</t>
  </si>
  <si>
    <t>https://www.idrettsforbundet.no/contentassets/e441a877a00e4b94bb4a050f068da477/momskompensasjon-2020---utbetalingsliste-til-idrettsforbundet.no.pdf</t>
  </si>
  <si>
    <t>https://hpsnz.org.nz/content/uploads/2019/12/Core-Investment-Breakdown-2020.pdf</t>
  </si>
  <si>
    <t>http://bip.msit.gov.pl/bip/finansowanie-zadan/sport-wyczynowy/2019-rok.html , https://www.gov.pl/web/kulturaisport/dokumenty-strategiczne</t>
  </si>
  <si>
    <t>https://docs.google.com/spreadsheets/d/1VilaYnm6un9BxJdiHvqdrFQGwN2hA3E3/edit?usp=sharing&amp;ouid=116802420071967531565&amp;rtpof=true&amp;sd=true</t>
  </si>
  <si>
    <t>(2020 31 12 Förderjahr2020_Veröffentlichung_§39BSFG2017.xlsx) (bundes-sport-gmbh.at)</t>
  </si>
  <si>
    <t>http://mts.ro/noutati/clasificarea-ierarhizarea-si-prioritizarea-federatiilor-sportive-nationale-2021/</t>
  </si>
  <si>
    <t>https://olympic.ru/about-committee/otchety-o-deyatelnosti-okr/</t>
  </si>
  <si>
    <t>https://docs.google.com/document/d/14epx0yP6IEoFnYurxN0JhS3Rt5oo1M--u876KbVoLjU/edit?usp=sharing</t>
  </si>
  <si>
    <t>Current Funding Figures | UK Sport</t>
  </si>
  <si>
    <t>https://www.teamusa.org/About-the-USOPC/Sport-Benefits-Statements</t>
  </si>
  <si>
    <t>https://docs.google.com/spreadsheets/d/1_ewv4zOEtTEjOeP5cFZWqRugmt5dUyVM/edit?usp=sharing&amp;ouid=116802420071967531565&amp;rtpof=true&amp;sd=true</t>
  </si>
  <si>
    <t>https://www.csd.gob.es/sites/default/files/media/files/2019-07/Datos%20economicos%202018.pdf?fbclid=IwAR3yZf1lmg9RKYeE4i7ZbBsrsKXCD9wZYnHwSitDw1ha5yptM1tCXz-s5X0</t>
  </si>
  <si>
    <t>Verbandsbeiträge_Sommersportarten_2021.pdf (swissolympic.ch)</t>
  </si>
  <si>
    <t>https://www.rf.se/globalassets/riksidrottsforbundet/nya-dokument/nya-dokumentbanken/rfs-verksamhet/verksamhetsberattelse-2020.pdf?w=900&amp;h=700</t>
  </si>
  <si>
    <t>https://www.sportesalute.eu/societa-trasparente/sovvenzioni-contributi-sussidi-vantaggi-economici.html</t>
  </si>
  <si>
    <t>noc-ukr.org/about/officialdocuments/zvit-pro-robotu-nok-ukraini-u-2019-roci/  http://noc-ukr.org/about/officialdocuments/zvit-pro-diyalnist-nok-u-2020-roci/</t>
  </si>
  <si>
    <t>Kód športu</t>
  </si>
  <si>
    <t>Sport name</t>
  </si>
  <si>
    <t>Názov športu</t>
  </si>
  <si>
    <t>Odvetvia</t>
  </si>
  <si>
    <t>Martial Sports Total</t>
  </si>
  <si>
    <t>Bojové športy spolu (Aikido)</t>
  </si>
  <si>
    <t>spolu</t>
  </si>
  <si>
    <t>American/Canadian Football</t>
  </si>
  <si>
    <t>Athletics</t>
  </si>
  <si>
    <t>Sprint (Athletics)</t>
  </si>
  <si>
    <t>Šprint</t>
  </si>
  <si>
    <t>Shot Put</t>
  </si>
  <si>
    <t>Vrh guľou</t>
  </si>
  <si>
    <t>Race Walking</t>
  </si>
  <si>
    <t>Atletická chôdza</t>
  </si>
  <si>
    <t>Running</t>
  </si>
  <si>
    <t>Beh</t>
  </si>
  <si>
    <t>Auto Racing</t>
  </si>
  <si>
    <t>Rally Racing</t>
  </si>
  <si>
    <t>Rallye</t>
  </si>
  <si>
    <t>Kart Racing</t>
  </si>
  <si>
    <t>Karting</t>
  </si>
  <si>
    <t>Combined Sports Total</t>
  </si>
  <si>
    <t>Kombinované športy spolu (Automobile)</t>
  </si>
  <si>
    <t>Bandy hokej</t>
  </si>
  <si>
    <t>Bandy</t>
  </si>
  <si>
    <t>Tee-Ball</t>
  </si>
  <si>
    <t>Teebal</t>
  </si>
  <si>
    <t>Kombinované športy spolu (Baseball)</t>
  </si>
  <si>
    <t>Basketball</t>
  </si>
  <si>
    <t>Kombinované športy spolu (Streetball)</t>
  </si>
  <si>
    <t>Basque Pelota</t>
  </si>
  <si>
    <t>Pelota</t>
  </si>
  <si>
    <t>Pelota vasca</t>
  </si>
  <si>
    <t>Badminton</t>
  </si>
  <si>
    <t>Winter Sports Total</t>
  </si>
  <si>
    <t>Zimné športy spolu (Biatlon)</t>
  </si>
  <si>
    <t>Billiards</t>
  </si>
  <si>
    <t>Billiards and Snooker</t>
  </si>
  <si>
    <t>Biliard a snooker</t>
  </si>
  <si>
    <t>Pool</t>
  </si>
  <si>
    <t>Kombinované športy spolu (Billiards)</t>
  </si>
  <si>
    <t>Boby a skeleton</t>
  </si>
  <si>
    <t>Bobsleigh</t>
  </si>
  <si>
    <t>Bobsleigh and Skeleton</t>
  </si>
  <si>
    <t>Skeleton</t>
  </si>
  <si>
    <t>Zimné športy spolu</t>
  </si>
  <si>
    <t>Bocce</t>
  </si>
  <si>
    <t>Kombinované športy spolu (Boccia)</t>
  </si>
  <si>
    <t>Boules</t>
  </si>
  <si>
    <t>Kombinované športy spolu (Bowling)</t>
  </si>
  <si>
    <t>Boxing</t>
  </si>
  <si>
    <t>Bojové športy spolu (Box)</t>
  </si>
  <si>
    <t>Bridge</t>
  </si>
  <si>
    <t>Bicycle Motocross (BMX)</t>
  </si>
  <si>
    <t>BMX</t>
  </si>
  <si>
    <t>Indoor Cycling</t>
  </si>
  <si>
    <t>Sálová cyklistika</t>
  </si>
  <si>
    <t>Unicycling</t>
  </si>
  <si>
    <t>Unicykle</t>
  </si>
  <si>
    <t>Track Cycling</t>
  </si>
  <si>
    <t>Dráhová cyklistika</t>
  </si>
  <si>
    <t>Downhill Mountain Biking</t>
  </si>
  <si>
    <t>Downhill</t>
  </si>
  <si>
    <t>Mountain Biking</t>
  </si>
  <si>
    <t>Horská cyklistika</t>
  </si>
  <si>
    <t>Kombinované športy spolu (Cycling)</t>
  </si>
  <si>
    <t>Dragon Boat Racing</t>
  </si>
  <si>
    <t>Minigolf</t>
  </si>
  <si>
    <t>Fistball</t>
  </si>
  <si>
    <t>Kombinované športy spolu (Floorball)</t>
  </si>
  <si>
    <t>Football</t>
  </si>
  <si>
    <t>Futsal</t>
  </si>
  <si>
    <t>Beach Soccer</t>
  </si>
  <si>
    <t>Plážový futbal</t>
  </si>
  <si>
    <t>Kombinované športy spolu (Indoor Soccer, Street Soccer)</t>
  </si>
  <si>
    <t>Go</t>
  </si>
  <si>
    <t>Pitch and Putt</t>
  </si>
  <si>
    <t>Kombinované športy spolu (Golf)</t>
  </si>
  <si>
    <t>Acrobatic Gymnastics</t>
  </si>
  <si>
    <t>Akrobatická gymnastika</t>
  </si>
  <si>
    <t>Aerobic Gymnastics</t>
  </si>
  <si>
    <t>Športový aerobik</t>
  </si>
  <si>
    <t>Artistic Gymnastics</t>
  </si>
  <si>
    <t>Moderná gymnastika</t>
  </si>
  <si>
    <t>Trampolining</t>
  </si>
  <si>
    <t>Skoky na trampolíne</t>
  </si>
  <si>
    <t>Gymnastics</t>
  </si>
  <si>
    <t>Športová gymnastika</t>
  </si>
  <si>
    <t>Aesthetic Group Gymnastics</t>
  </si>
  <si>
    <t>Estetická skupinová gymnastika</t>
  </si>
  <si>
    <t>Baton Twirling</t>
  </si>
  <si>
    <t>Twirling</t>
  </si>
  <si>
    <t>Rope Jumping</t>
  </si>
  <si>
    <t>Skok cez švihadlo</t>
  </si>
  <si>
    <t>Jump Rope</t>
  </si>
  <si>
    <t>Cvičenie so švihadlom</t>
  </si>
  <si>
    <t>Kombinované športy spolu (Gymnastika)</t>
  </si>
  <si>
    <t>Beach Handball</t>
  </si>
  <si>
    <t>Plážová hádzaná</t>
  </si>
  <si>
    <t>Kombinované športy spolu (Handball)</t>
  </si>
  <si>
    <t>Rock Climbing</t>
  </si>
  <si>
    <t>Mountaineering</t>
  </si>
  <si>
    <t>Alpinizmus</t>
  </si>
  <si>
    <t>Sailing</t>
  </si>
  <si>
    <t>Windsurfing</t>
  </si>
  <si>
    <t>Equestrian</t>
  </si>
  <si>
    <t>Eventing</t>
  </si>
  <si>
    <t>Súťaž všestrannej spôsobilosti (drezúra, parkúr, cross - country)</t>
  </si>
  <si>
    <t>Dressage</t>
  </si>
  <si>
    <t>Drezúrne jazdenie</t>
  </si>
  <si>
    <t>Show Jumping</t>
  </si>
  <si>
    <t>Skoky</t>
  </si>
  <si>
    <t>Pony</t>
  </si>
  <si>
    <t>Ju jitsu</t>
  </si>
  <si>
    <t>Ju-Jitsu</t>
  </si>
  <si>
    <t>Bojové športy spolu (Ju jitsu)</t>
  </si>
  <si>
    <t>Bojové športy spolu (Judo)</t>
  </si>
  <si>
    <t>Canoe polo</t>
  </si>
  <si>
    <t>Kanoe pólo</t>
  </si>
  <si>
    <t>Canoeing</t>
  </si>
  <si>
    <t>Canoeing and Kayaking</t>
  </si>
  <si>
    <t>Kanoistika a kajakovanie</t>
  </si>
  <si>
    <t>Whitewater Slalom</t>
  </si>
  <si>
    <t>Kanoistika na divokej vode</t>
  </si>
  <si>
    <t>Rafting</t>
  </si>
  <si>
    <t>Standup Paddleboarding</t>
  </si>
  <si>
    <t>Water Sports Total</t>
  </si>
  <si>
    <t>Vodné športy spolu (Kanoistika / Stand up paddle)</t>
  </si>
  <si>
    <t>Karate a okinawské kobudó</t>
  </si>
  <si>
    <t>Bojové športy spolu (Karate)</t>
  </si>
  <si>
    <t>Bojové športy spolu (Kendo)</t>
  </si>
  <si>
    <t>Bojové športy spolu (Kickbox)</t>
  </si>
  <si>
    <t>Artistic Roller Skating</t>
  </si>
  <si>
    <t>Inline krasokorčuľovanie</t>
  </si>
  <si>
    <t>Inline Skating</t>
  </si>
  <si>
    <t>Inline rýchlostné korčuľovanie</t>
  </si>
  <si>
    <t>Skateboarding</t>
  </si>
  <si>
    <t>Skejtbord</t>
  </si>
  <si>
    <t>Roller Skating</t>
  </si>
  <si>
    <t>Roller Hockey</t>
  </si>
  <si>
    <t>Inline hokej</t>
  </si>
  <si>
    <t>Kombinované športy spolu (Skateboarding)</t>
  </si>
  <si>
    <t>Korfball</t>
  </si>
  <si>
    <t>Kombinované športy spolu (Indoor Cricket, Cricket)</t>
  </si>
  <si>
    <t>Fitness</t>
  </si>
  <si>
    <t>Kombinované športy spolu (Bodybuilding)</t>
  </si>
  <si>
    <t>Inline Hockey</t>
  </si>
  <si>
    <t>Lacrosse</t>
  </si>
  <si>
    <t>Air Racing</t>
  </si>
  <si>
    <t>Všeobecné letectvo</t>
  </si>
  <si>
    <t>Aerobatics</t>
  </si>
  <si>
    <t>Motorová a bezmotorová letecká akrobacia</t>
  </si>
  <si>
    <t>Aeromodeling</t>
  </si>
  <si>
    <t>Letecké modelárstvo</t>
  </si>
  <si>
    <t>Ultralight Aviation</t>
  </si>
  <si>
    <t>Ultraľahké letectvo</t>
  </si>
  <si>
    <t>Parachuting</t>
  </si>
  <si>
    <t>Parašutizmus</t>
  </si>
  <si>
    <t>Gliding</t>
  </si>
  <si>
    <t>Bezmotorové lietanie</t>
  </si>
  <si>
    <t>Terrain Archery</t>
  </si>
  <si>
    <t>Terénna lukostreľba</t>
  </si>
  <si>
    <t>Kombinované športy spolu (Archery)</t>
  </si>
  <si>
    <t>Alpine Skiing</t>
  </si>
  <si>
    <t>Zjazdové lyžovanie</t>
  </si>
  <si>
    <t>Cross-Country Skiing</t>
  </si>
  <si>
    <t>Bežecké lyžovanie</t>
  </si>
  <si>
    <t>Snowboarding</t>
  </si>
  <si>
    <t>Snowboardovanie</t>
  </si>
  <si>
    <t>Skiing and Snowboarding</t>
  </si>
  <si>
    <t>Lyžovanie a snowboardovanie</t>
  </si>
  <si>
    <t>Ski Jumping</t>
  </si>
  <si>
    <t>Skoky na lyžiach</t>
  </si>
  <si>
    <t>Nordic Combined</t>
  </si>
  <si>
    <t>Severská kombinácia</t>
  </si>
  <si>
    <t>Grass Skiing</t>
  </si>
  <si>
    <t>Lyžovanie na tráve</t>
  </si>
  <si>
    <t>Freestyle Skiing</t>
  </si>
  <si>
    <t>Lyžovanie voľným štýlom</t>
  </si>
  <si>
    <t>Modern Pentathlon</t>
  </si>
  <si>
    <t>Speedway</t>
  </si>
  <si>
    <t>Plochá dráha</t>
  </si>
  <si>
    <t>Motocross</t>
  </si>
  <si>
    <t>Motokros</t>
  </si>
  <si>
    <t>Motorcycling Road Racing</t>
  </si>
  <si>
    <t>Cestné motocykle</t>
  </si>
  <si>
    <t>Motorcycling Road Racing and Snowmobile Racing</t>
  </si>
  <si>
    <t>Cestná motocyklistika a snowcross</t>
  </si>
  <si>
    <t>Kombinované športy spolu (Motorcycling)</t>
  </si>
  <si>
    <t>Kombinované športy spolu (Netball)</t>
  </si>
  <si>
    <t>Orienteering</t>
  </si>
  <si>
    <t>Pétanque</t>
  </si>
  <si>
    <t>Bowls</t>
  </si>
  <si>
    <t>Bowls (britský petang)</t>
  </si>
  <si>
    <t>Indoor bowls</t>
  </si>
  <si>
    <t>Indoor Bowls</t>
  </si>
  <si>
    <t>Kombinované športy spolu (Petang)</t>
  </si>
  <si>
    <t>Diving</t>
  </si>
  <si>
    <t>Skoky do vody</t>
  </si>
  <si>
    <t>Water Polo</t>
  </si>
  <si>
    <t>Vodné pólo</t>
  </si>
  <si>
    <t>Plávanie</t>
  </si>
  <si>
    <t>Synchronized Swimming</t>
  </si>
  <si>
    <t>Synchronizované plávanie</t>
  </si>
  <si>
    <t>Open Water Swimming</t>
  </si>
  <si>
    <t>Diaľkové plávanie</t>
  </si>
  <si>
    <t>Vodné športy spolu (Diving / Plávanie)</t>
  </si>
  <si>
    <t>Koňské pólo</t>
  </si>
  <si>
    <t>Finswimming / Diving</t>
  </si>
  <si>
    <t>Plutvové plávanie</t>
  </si>
  <si>
    <t>Vodné športy spolu (Diving)</t>
  </si>
  <si>
    <t>Cheerleading</t>
  </si>
  <si>
    <t>Field Hockey</t>
  </si>
  <si>
    <t>Tug of War</t>
  </si>
  <si>
    <t>Arm Wrestling</t>
  </si>
  <si>
    <t>Dog Sledding</t>
  </si>
  <si>
    <t>Racquetball</t>
  </si>
  <si>
    <t>Racketlon</t>
  </si>
  <si>
    <t>Raketlon</t>
  </si>
  <si>
    <t>Kombinované športy spolu (Racketball)</t>
  </si>
  <si>
    <t>RUGBY</t>
  </si>
  <si>
    <t>Rugby</t>
  </si>
  <si>
    <t>Touch Rugby</t>
  </si>
  <si>
    <t>Bezkontaktné ragby</t>
  </si>
  <si>
    <t>RUGBY UNION</t>
  </si>
  <si>
    <t>Rugby Union</t>
  </si>
  <si>
    <t>RUGBY LEAGUE</t>
  </si>
  <si>
    <t>Rugby League</t>
  </si>
  <si>
    <t>Trinástkové ragby</t>
  </si>
  <si>
    <t>Rugby 7s</t>
  </si>
  <si>
    <t>Ragby 7s</t>
  </si>
  <si>
    <t>Casting</t>
  </si>
  <si>
    <t>Zimné športy spolu (Speed Skating)</t>
  </si>
  <si>
    <t>Chess</t>
  </si>
  <si>
    <t>Korešpondenčný šach</t>
  </si>
  <si>
    <t>Bojové športy spolu (Sambo)</t>
  </si>
  <si>
    <t>Sane</t>
  </si>
  <si>
    <t>Zimné športy spolu (Luge)</t>
  </si>
  <si>
    <t>Bojové športy spolu (Savate)</t>
  </si>
  <si>
    <t>Bojové športy spolu (Sepaktakraw)</t>
  </si>
  <si>
    <t>Kombinované športy spolu (Fencing)</t>
  </si>
  <si>
    <t>Silový trojboj</t>
  </si>
  <si>
    <t>Kombinované športy spolu (Powerlifting)</t>
  </si>
  <si>
    <t>Darts</t>
  </si>
  <si>
    <t>Soft tennis</t>
  </si>
  <si>
    <t>SOFTBALL</t>
  </si>
  <si>
    <t>Kombinované športy spolu (Softball)</t>
  </si>
  <si>
    <t>Sport Climbing</t>
  </si>
  <si>
    <t>Bouldering</t>
  </si>
  <si>
    <t>Fishing</t>
  </si>
  <si>
    <t>Rybárčenie</t>
  </si>
  <si>
    <t>Vodné športy spolu (Sport Fishing)</t>
  </si>
  <si>
    <t>Disc golf</t>
  </si>
  <si>
    <t>Discgolf</t>
  </si>
  <si>
    <t>Disc Sports</t>
  </si>
  <si>
    <t>Športy s lietajúcim tanierom</t>
  </si>
  <si>
    <t>Ultimate</t>
  </si>
  <si>
    <t>Kombinované športy spolu (Squash)</t>
  </si>
  <si>
    <t>Table Tennis</t>
  </si>
  <si>
    <t>Benchrest Shooting</t>
  </si>
  <si>
    <t>Benchrest streľba</t>
  </si>
  <si>
    <t>Crossbow Archery</t>
  </si>
  <si>
    <t>Streľba z kuše</t>
  </si>
  <si>
    <t>Shooting Sports</t>
  </si>
  <si>
    <t>Športová streľba</t>
  </si>
  <si>
    <t>Target Shooting</t>
  </si>
  <si>
    <t>Streľba na terč</t>
  </si>
  <si>
    <t>Skeet Shooting</t>
  </si>
  <si>
    <t>Streľba z brokovej zbrane</t>
  </si>
  <si>
    <t>Kombinované športy spolu (Shooting)</t>
  </si>
  <si>
    <t>Sumo Wrestling</t>
  </si>
  <si>
    <t>Bojové športy spolu (Sumo)</t>
  </si>
  <si>
    <t>Surfovanie</t>
  </si>
  <si>
    <t>Vodné športy spolu (Surfing)</t>
  </si>
  <si>
    <t>Bojové športy spolu (Taekwondo)</t>
  </si>
  <si>
    <t>Breakdancing</t>
  </si>
  <si>
    <t>Breakdance</t>
  </si>
  <si>
    <t>Dancesport</t>
  </si>
  <si>
    <t>Rock and Roll</t>
  </si>
  <si>
    <t>Tennis</t>
  </si>
  <si>
    <t>Bojové športy spolu (Muay Thai)</t>
  </si>
  <si>
    <t>Triathlon</t>
  </si>
  <si>
    <t>Vodné športy spolu (Veslovanie)</t>
  </si>
  <si>
    <t>Waterskiing</t>
  </si>
  <si>
    <t>Wakeboarding and Water Skiing</t>
  </si>
  <si>
    <t>Wakeboarding a vodné lyžovanie</t>
  </si>
  <si>
    <t>Kneeboarding</t>
  </si>
  <si>
    <t>Vodné športy spolu (Water Skiing)</t>
  </si>
  <si>
    <t>Power Boat Racing</t>
  </si>
  <si>
    <t>Jet Ski Racing</t>
  </si>
  <si>
    <t>Vodné skútre</t>
  </si>
  <si>
    <t>Vodné športy spolu (Jet Ski Racing)</t>
  </si>
  <si>
    <t>Beach Volleyball</t>
  </si>
  <si>
    <t>Plážový volejbal</t>
  </si>
  <si>
    <t>Volejbal v sede</t>
  </si>
  <si>
    <t>Kombinované športy spolu (Volleyball)</t>
  </si>
  <si>
    <t>Kombinované športy spolu (Weightlifting)</t>
  </si>
  <si>
    <t>Wušu</t>
  </si>
  <si>
    <t>Bojové športy spolu (Wushu)</t>
  </si>
  <si>
    <t>Beach Flags</t>
  </si>
  <si>
    <t>Plavecé záchranárstvo</t>
  </si>
  <si>
    <t>Surf Lifesaving</t>
  </si>
  <si>
    <t>Záchranárske surfovanie</t>
  </si>
  <si>
    <t>Belt Wrestling</t>
  </si>
  <si>
    <t>Belt wrestling</t>
  </si>
  <si>
    <t>Greco-Roman Wrestling</t>
  </si>
  <si>
    <t>Grécko-rímske zápasenie</t>
  </si>
  <si>
    <t>Freestyle Wrestling</t>
  </si>
  <si>
    <t>Zápas vo voľnom štýle</t>
  </si>
  <si>
    <t>Bojové športy spolu (Wrestling)</t>
  </si>
  <si>
    <t>Zmiešané položky</t>
  </si>
  <si>
    <t>Skiing, Figure Skating, Speed Skating, Biathlon, Luge, Bobsleigh, Ice Hockey, Curling</t>
  </si>
  <si>
    <t>Figure Skating, Speed Skating, Ice Hockey, Curling</t>
  </si>
  <si>
    <t>Bobsleigh and Skiing</t>
  </si>
  <si>
    <t>Boby a lyžovanie</t>
  </si>
  <si>
    <t>Curling and Ice Hockey and Ice Skating</t>
  </si>
  <si>
    <t>Curling a hokej a ľadové korčuľovanie</t>
  </si>
  <si>
    <t>Krasokorčuľovanie a rýchlokorčuľovanie</t>
  </si>
  <si>
    <t>Ice Skating</t>
  </si>
  <si>
    <t>Ľadové korčuľovanie</t>
  </si>
  <si>
    <t>Diving and Sport Diving</t>
  </si>
  <si>
    <t>Skok do vody a športové potápanie</t>
  </si>
  <si>
    <t>Diving and Sport Diving and Sport Fishing</t>
  </si>
  <si>
    <t>Skok do vody a športové potápanie a súťažný rybolov</t>
  </si>
  <si>
    <t>Power Boat Racing and Water Skiing</t>
  </si>
  <si>
    <t>Závody pretekárskych člnov a vodné lyžovanie</t>
  </si>
  <si>
    <t>Canoeing and Rowing</t>
  </si>
  <si>
    <t>Kanoe a veslovanie</t>
  </si>
  <si>
    <t>Standup Paddleboarding and Surfing</t>
  </si>
  <si>
    <t>Stand up paddle a surfovanie</t>
  </si>
  <si>
    <t>Squash, Racketball, Cricket, Bowling, Golf, Boccia, Billiard</t>
  </si>
  <si>
    <t>Judo and Jujitsu</t>
  </si>
  <si>
    <t>Judo a jujitsu</t>
  </si>
  <si>
    <t>Kickboxing and Muay Thai</t>
  </si>
  <si>
    <t>Kickbox a thajský box</t>
  </si>
  <si>
    <t>Baseball and Softball</t>
  </si>
  <si>
    <t>Bocce and Pétanque</t>
  </si>
  <si>
    <t>Boccia a petang</t>
  </si>
  <si>
    <t>Aerobic Gymnastics and Bodybuilding</t>
  </si>
  <si>
    <t>Športový aerobik a bodybuilding</t>
  </si>
  <si>
    <t>Bodybuilding and Powerlifting</t>
  </si>
  <si>
    <t>Bodybuilding a silový trojboj</t>
  </si>
  <si>
    <t>Archery and Shooting Sports</t>
  </si>
  <si>
    <t>Lukostreľba a športová streľba</t>
  </si>
  <si>
    <t>Australian football</t>
  </si>
  <si>
    <t>Horse racing</t>
  </si>
  <si>
    <t>Esports</t>
  </si>
  <si>
    <t>Elektornický šport</t>
  </si>
  <si>
    <t>Crossfit</t>
  </si>
  <si>
    <t>Ice Stock Sport</t>
  </si>
  <si>
    <t>Land sailing</t>
  </si>
  <si>
    <t>Obstacle racing</t>
  </si>
  <si>
    <t>Strongman</t>
  </si>
  <si>
    <t>Table soocer</t>
  </si>
  <si>
    <t>Pole sports</t>
  </si>
  <si>
    <t>Kettlebell Lifting</t>
  </si>
  <si>
    <t>Mixed Martial Arts (MMA)</t>
  </si>
  <si>
    <t>Iné športy</t>
  </si>
  <si>
    <t>Croquet</t>
  </si>
  <si>
    <t>Crossminton</t>
  </si>
  <si>
    <t>Stick-Fighting</t>
  </si>
  <si>
    <t>Naginatajutsu</t>
  </si>
  <si>
    <t>Kung Fu</t>
  </si>
  <si>
    <t>Kurash</t>
  </si>
  <si>
    <t>Skibobbing</t>
  </si>
  <si>
    <t>Ringette</t>
  </si>
  <si>
    <t>Snow Fighting</t>
  </si>
  <si>
    <t>Gaelic Football</t>
  </si>
  <si>
    <t>Dog Racing</t>
  </si>
  <si>
    <t>Polocrosse</t>
  </si>
  <si>
    <t>Pigeon Racing</t>
  </si>
  <si>
    <t>Finnish Skittles</t>
  </si>
  <si>
    <t>Nordic walking</t>
  </si>
  <si>
    <t>Marching</t>
  </si>
  <si>
    <t>Football Tennis</t>
  </si>
  <si>
    <t>Minifutball (malý futbal)</t>
  </si>
  <si>
    <t>Medzisúčet</t>
  </si>
  <si>
    <t>Kombinované športy spolu (Parcour)</t>
  </si>
  <si>
    <t>Bojové športy spolu (Budo)</t>
  </si>
  <si>
    <t>Kombinované športy spolu (Dodgeball)</t>
  </si>
  <si>
    <t>Kombinované športy spolu (Slackline)</t>
  </si>
  <si>
    <t>SPOLU</t>
  </si>
  <si>
    <t>Norm. Celkova previazanosť štátov = Norm(Ekonomická previazanosť + Neekonomická previazanosť)</t>
  </si>
  <si>
    <t>Suma v riadku</t>
  </si>
  <si>
    <t>Ultimate frisbee</t>
  </si>
  <si>
    <t>v USD ($)</t>
  </si>
  <si>
    <t>Export+Import (v USD)</t>
  </si>
  <si>
    <t>Ekonomická previazanosť = Odmocnenie(Export+Import)</t>
  </si>
  <si>
    <t xml:space="preserve"> </t>
  </si>
  <si>
    <t>v km</t>
  </si>
  <si>
    <t>susedia</t>
  </si>
  <si>
    <t>jazyk</t>
  </si>
  <si>
    <t>menšiny a etnický povôd</t>
  </si>
  <si>
    <t xml:space="preserve">Neekonomická previazanosť =(1+Susedia+Jazyk+Etnikum) / Odmocnina(Vzdialenosť štátov) </t>
  </si>
  <si>
    <t xml:space="preserve">Norm. neekonomická previazanosť =Normovanie(1+Susedia+Jazyk+Etnikum) / Odmocnina(Vzdialenosť štátov) </t>
  </si>
  <si>
    <t>Celkova previazanosť štátov = Ekonomická previazanosť + Neekonomická previazanosť</t>
  </si>
  <si>
    <t>Vplyv</t>
  </si>
  <si>
    <t>Import/(Import+Export)</t>
  </si>
  <si>
    <t>Vplyv vlastneho statu = 1 - Import/(import+export)</t>
  </si>
  <si>
    <t>Body</t>
  </si>
  <si>
    <t>JUMP ROPE</t>
  </si>
  <si>
    <t>Max</t>
  </si>
  <si>
    <t>Max na 2</t>
  </si>
  <si>
    <t>6/76</t>
  </si>
  <si>
    <t>15/53</t>
  </si>
  <si>
    <t>41/65</t>
  </si>
  <si>
    <t>Počet štátov v rebríčku</t>
  </si>
  <si>
    <t>Počet bodov prvého</t>
  </si>
  <si>
    <t>Poradie</t>
  </si>
  <si>
    <t>min</t>
  </si>
  <si>
    <t>Ak je poradie 0, zapísať ako 'x'!</t>
  </si>
  <si>
    <t>x</t>
  </si>
  <si>
    <t>((Celkový počet + 1) - Umiestnenie) / Celkový počet</t>
  </si>
  <si>
    <t>Body / Max body</t>
  </si>
  <si>
    <t>Body na 2 / Max body na 2</t>
  </si>
  <si>
    <t>min cislo vysledku / umiestnenie</t>
  </si>
  <si>
    <t>Úspešnosť</t>
  </si>
  <si>
    <t>Sucet</t>
  </si>
  <si>
    <t>world's biggest sports - World's most popular sports (biggestglobalsports.com)</t>
  </si>
  <si>
    <t>Populárnosť</t>
  </si>
  <si>
    <t>Norm. populárnosť</t>
  </si>
  <si>
    <t>Streetball</t>
  </si>
  <si>
    <t xml:space="preserve"> new branch </t>
  </si>
  <si>
    <t>Zmeny</t>
  </si>
  <si>
    <t xml:space="preserve">new branch </t>
  </si>
  <si>
    <t xml:space="preserve">Shooting </t>
  </si>
  <si>
    <t>Karate and Okinawan Kobudo</t>
  </si>
  <si>
    <t>¥ (Čínsky juan)</t>
  </si>
  <si>
    <t>Yoga</t>
  </si>
  <si>
    <t>Firefighting</t>
  </si>
  <si>
    <t>School Sports</t>
  </si>
  <si>
    <t>Waka Ama</t>
  </si>
  <si>
    <t>Mini Hockey</t>
  </si>
  <si>
    <t>Touristic Walking</t>
  </si>
  <si>
    <t>Street Hockey</t>
  </si>
  <si>
    <t>Recreational Sports</t>
  </si>
  <si>
    <t>Acrobatic Rocknroll</t>
  </si>
  <si>
    <t>Shi Kon Budokai</t>
  </si>
  <si>
    <t>Grass Hockey</t>
  </si>
  <si>
    <t>Speleo</t>
  </si>
  <si>
    <t>Mini Football</t>
  </si>
  <si>
    <t>Krolf (Denmark)</t>
  </si>
  <si>
    <t>Dog Sports (Denmark)</t>
  </si>
  <si>
    <t>Kho-Kho (India)</t>
  </si>
  <si>
    <t>Traditional Sports And Games (Italy)</t>
  </si>
  <si>
    <t>Sitting Volleyball</t>
  </si>
  <si>
    <t xml:space="preserve">0 / cislo </t>
  </si>
  <si>
    <t>FIGURE SKATING</t>
  </si>
  <si>
    <t>ALTERNATIVE BOWLING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</si>
</sst>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0000000"/>
    <numFmt numFmtId="165" formatCode="0.0000"/>
    <numFmt numFmtId="166" formatCode="0.000"/>
    <numFmt numFmtId="167" formatCode="0.00000"/>
    <numFmt numFmtId="168" formatCode="#,##0.000"/>
  </numFmts>
  <fonts count="3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Arial"/>
    </font>
    <font>
      <b/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Arial"/>
    </font>
    <font>
      <u/>
      <sz val="11"/>
      <color rgb="FF6B9F25"/>
      <name val="Arial"/>
    </font>
    <font>
      <b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trike/>
      <sz val="11"/>
      <color rgb="FF000000"/>
      <name val="Calibri"/>
    </font>
    <font>
      <b/>
      <sz val="11"/>
      <color rgb="FFFFFFFF"/>
      <name val="Calibri"/>
    </font>
    <font>
      <b/>
      <sz val="10"/>
      <color rgb="FF000000"/>
      <name val="Calibri"/>
    </font>
    <font>
      <sz val="11"/>
      <name val="Arial"/>
    </font>
    <font>
      <u/>
      <sz val="11"/>
      <color theme="1"/>
      <name val="Arial"/>
    </font>
    <font>
      <u/>
      <sz val="11"/>
      <color theme="1"/>
      <name val="Arial"/>
    </font>
    <font>
      <sz val="10"/>
      <color theme="1"/>
      <name val="Calibri"/>
    </font>
    <font>
      <sz val="11"/>
      <color rgb="FF333333"/>
      <name val="Calibri"/>
    </font>
    <font>
      <u/>
      <sz val="11"/>
      <color rgb="FF000000"/>
      <name val="Arial"/>
    </font>
    <font>
      <sz val="10"/>
      <color theme="1"/>
      <name val="Verdana"/>
    </font>
    <font>
      <b/>
      <sz val="11"/>
      <color rgb="FFFF0000"/>
      <name val="Calibri"/>
    </font>
    <font>
      <b/>
      <sz val="11"/>
      <color theme="1"/>
      <name val="Arial"/>
    </font>
    <font>
      <u/>
      <sz val="11"/>
      <color rgb="FF1155CC"/>
      <name val="Calibri"/>
    </font>
    <font>
      <u/>
      <sz val="11"/>
      <color theme="10"/>
      <name val="Arial"/>
    </font>
    <font>
      <sz val="11"/>
      <color rgb="FF9C0006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b/>
      <sz val="11"/>
      <color theme="1"/>
      <name val="Arial"/>
      <family val="2"/>
      <charset val="238"/>
    </font>
  </fonts>
  <fills count="5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C5E0B3"/>
        <bgColor rgb="FFC5E0B3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DE5CC"/>
        <bgColor rgb="FFFDE5CC"/>
      </patternFill>
    </fill>
    <fill>
      <patternFill patternType="solid">
        <fgColor rgb="FFFEF8E3"/>
        <bgColor rgb="FFFEF8E3"/>
      </patternFill>
    </fill>
    <fill>
      <patternFill patternType="solid">
        <fgColor rgb="FFFFE6DD"/>
        <bgColor rgb="FFFFE6DD"/>
      </patternFill>
    </fill>
    <fill>
      <patternFill patternType="solid">
        <fgColor rgb="FFFF5757"/>
        <bgColor rgb="FFFF5757"/>
      </patternFill>
    </fill>
    <fill>
      <patternFill patternType="solid">
        <fgColor rgb="FFDFD7E7"/>
        <bgColor rgb="FFDFD7E7"/>
      </patternFill>
    </fill>
    <fill>
      <patternFill patternType="solid">
        <fgColor rgb="FFFF7171"/>
        <bgColor rgb="FFFF7171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93C47D"/>
        <bgColor rgb="FF93C47D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rgb="FF8DC182"/>
        <bgColor rgb="FF8DC182"/>
      </patternFill>
    </fill>
    <fill>
      <patternFill patternType="solid">
        <fgColor rgb="FF89C3E5"/>
        <bgColor rgb="FF89C3E5"/>
      </patternFill>
    </fill>
    <fill>
      <patternFill patternType="solid">
        <fgColor rgb="FFC4E1F2"/>
        <bgColor rgb="FFC4E1F2"/>
      </patternFill>
    </fill>
    <fill>
      <patternFill patternType="solid">
        <fgColor rgb="FFDDEDF7"/>
        <bgColor rgb="FFDDEDF7"/>
      </patternFill>
    </fill>
    <fill>
      <patternFill patternType="solid">
        <fgColor rgb="FFFFD85D"/>
        <bgColor rgb="FFFFD85D"/>
      </patternFill>
    </fill>
    <fill>
      <patternFill patternType="solid">
        <fgColor rgb="FFC2E49C"/>
        <bgColor rgb="FFC2E49C"/>
      </patternFill>
    </fill>
    <fill>
      <patternFill patternType="solid">
        <fgColor rgb="FFD9D9D9"/>
        <bgColor rgb="FFD9D9D9"/>
      </patternFill>
    </fill>
    <fill>
      <patternFill patternType="solid">
        <fgColor rgb="FFE69138"/>
        <bgColor rgb="FFE69138"/>
      </patternFill>
    </fill>
    <fill>
      <patternFill patternType="solid">
        <fgColor rgb="FFF9B268"/>
        <bgColor rgb="FFF9B268"/>
      </patternFill>
    </fill>
    <fill>
      <patternFill patternType="solid">
        <fgColor rgb="FFF6B26B"/>
        <bgColor rgb="FFF6B26B"/>
      </patternFill>
    </fill>
    <fill>
      <patternFill patternType="solid">
        <fgColor rgb="FF000000"/>
        <bgColor rgb="FF000000"/>
      </patternFill>
    </fill>
    <fill>
      <patternFill patternType="solid">
        <fgColor rgb="FFFBCB9A"/>
        <bgColor rgb="FFFBCB9A"/>
      </patternFill>
    </fill>
    <fill>
      <patternFill patternType="solid">
        <fgColor rgb="FFFFE598"/>
        <bgColor rgb="FFFFE598"/>
      </patternFill>
    </fill>
    <fill>
      <patternFill patternType="solid">
        <fgColor rgb="FFF2EADD"/>
        <bgColor rgb="FFF2EADD"/>
      </patternFill>
    </fill>
    <fill>
      <patternFill patternType="solid">
        <fgColor rgb="FFE59CA4"/>
        <bgColor rgb="FFE59CA4"/>
      </patternFill>
    </fill>
    <fill>
      <patternFill patternType="solid">
        <fgColor rgb="FFBFAFCF"/>
        <bgColor rgb="FFBFAFC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3D5AB"/>
        <bgColor rgb="FFB3D5AB"/>
      </patternFill>
    </fill>
    <fill>
      <patternFill patternType="solid">
        <fgColor rgb="FFD86B77"/>
        <bgColor rgb="FFD86B77"/>
      </patternFill>
    </fill>
    <fill>
      <patternFill patternType="solid">
        <fgColor rgb="FF92D050"/>
        <bgColor rgb="FF92D050"/>
      </patternFill>
    </fill>
    <fill>
      <patternFill patternType="solid">
        <fgColor rgb="FFFF7979"/>
        <bgColor rgb="FFFF7979"/>
      </patternFill>
    </fill>
    <fill>
      <patternFill patternType="solid">
        <fgColor rgb="FFFFF2CC"/>
        <bgColor rgb="FFFFF2CC"/>
      </patternFill>
    </fill>
    <fill>
      <patternFill patternType="solid">
        <fgColor rgb="FFE2EFD9"/>
        <bgColor rgb="FFE2EFD9"/>
      </patternFill>
    </fill>
    <fill>
      <patternFill patternType="solid">
        <fgColor rgb="FF79DCFF"/>
        <bgColor rgb="FF79DCFF"/>
      </patternFill>
    </fill>
    <fill>
      <patternFill patternType="solid">
        <fgColor rgb="FFFFFFD1"/>
        <bgColor rgb="FFFFFFD1"/>
      </patternFill>
    </fill>
    <fill>
      <patternFill patternType="solid">
        <fgColor rgb="FFFBCA99"/>
        <bgColor rgb="FFFBCA99"/>
      </patternFill>
    </fill>
    <fill>
      <patternFill patternType="solid">
        <fgColor rgb="FFFFC7CE"/>
      </patternFill>
    </fill>
    <fill>
      <patternFill patternType="solid">
        <fgColor rgb="FFFBCB9A"/>
        <bgColor indexed="64"/>
      </patternFill>
    </fill>
    <fill>
      <patternFill patternType="solid">
        <fgColor rgb="FFBFAFCF"/>
        <bgColor indexed="64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FFFFFF"/>
      </left>
      <right style="medium">
        <color rgb="FFFFFFFF"/>
      </right>
      <top style="medium">
        <color rgb="FFCCCCCC"/>
      </top>
      <bottom style="medium">
        <color rgb="FFFFFFFF"/>
      </bottom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0" fontId="31" fillId="49" borderId="0" applyNumberFormat="0" applyBorder="0" applyAlignment="0" applyProtection="0"/>
  </cellStyleXfs>
  <cellXfs count="477">
    <xf numFmtId="0" fontId="0" fillId="0" borderId="0" xfId="0" applyFont="1" applyAlignment="1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1" fillId="0" borderId="0" xfId="0" applyFont="1"/>
    <xf numFmtId="165" fontId="1" fillId="0" borderId="0" xfId="0" applyNumberFormat="1" applyFont="1"/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3" fillId="2" borderId="0" xfId="0" applyNumberFormat="1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3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4" borderId="0" xfId="0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165" fontId="2" fillId="6" borderId="0" xfId="0" applyNumberFormat="1" applyFont="1" applyFill="1" applyAlignment="1">
      <alignment vertical="center"/>
    </xf>
    <xf numFmtId="165" fontId="4" fillId="0" borderId="0" xfId="0" applyNumberFormat="1" applyFont="1" applyAlignment="1">
      <alignment vertical="center"/>
    </xf>
    <xf numFmtId="0" fontId="3" fillId="7" borderId="0" xfId="0" applyFont="1" applyFill="1" applyAlignment="1">
      <alignment vertical="center"/>
    </xf>
    <xf numFmtId="164" fontId="3" fillId="8" borderId="0" xfId="0" applyNumberFormat="1" applyFont="1" applyFill="1" applyAlignment="1">
      <alignment vertical="center"/>
    </xf>
    <xf numFmtId="0" fontId="3" fillId="0" borderId="0" xfId="0" applyFont="1"/>
    <xf numFmtId="0" fontId="3" fillId="7" borderId="0" xfId="0" applyFont="1" applyFill="1"/>
    <xf numFmtId="0" fontId="3" fillId="4" borderId="0" xfId="0" applyFont="1" applyFill="1"/>
    <xf numFmtId="0" fontId="2" fillId="4" borderId="0" xfId="0" applyFont="1" applyFill="1" applyAlignment="1">
      <alignment vertical="center"/>
    </xf>
    <xf numFmtId="0" fontId="2" fillId="4" borderId="0" xfId="0" applyFont="1" applyFill="1" applyAlignment="1"/>
    <xf numFmtId="0" fontId="3" fillId="7" borderId="0" xfId="0" applyFont="1" applyFill="1" applyAlignment="1">
      <alignment wrapText="1"/>
    </xf>
    <xf numFmtId="0" fontId="2" fillId="7" borderId="0" xfId="0" applyFont="1" applyFill="1" applyAlignment="1"/>
    <xf numFmtId="16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2" fillId="0" borderId="0" xfId="0" applyFont="1" applyAlignment="1"/>
    <xf numFmtId="0" fontId="0" fillId="0" borderId="0" xfId="0" applyFont="1" applyAlignment="1"/>
    <xf numFmtId="0" fontId="0" fillId="9" borderId="4" xfId="0" applyFont="1" applyFill="1" applyBorder="1" applyAlignment="1"/>
    <xf numFmtId="0" fontId="1" fillId="9" borderId="5" xfId="0" applyFont="1" applyFill="1" applyBorder="1"/>
    <xf numFmtId="164" fontId="3" fillId="6" borderId="0" xfId="0" applyNumberFormat="1" applyFont="1" applyFill="1" applyAlignment="1">
      <alignment vertical="center"/>
    </xf>
    <xf numFmtId="165" fontId="2" fillId="6" borderId="0" xfId="0" applyNumberFormat="1" applyFont="1" applyFill="1" applyAlignment="1">
      <alignment vertical="center"/>
    </xf>
    <xf numFmtId="0" fontId="0" fillId="10" borderId="4" xfId="0" applyFont="1" applyFill="1" applyBorder="1"/>
    <xf numFmtId="0" fontId="0" fillId="10" borderId="5" xfId="0" applyFont="1" applyFill="1" applyBorder="1"/>
    <xf numFmtId="165" fontId="2" fillId="6" borderId="0" xfId="0" applyNumberFormat="1" applyFont="1" applyFill="1" applyAlignment="1">
      <alignment vertical="center"/>
    </xf>
    <xf numFmtId="0" fontId="1" fillId="9" borderId="4" xfId="0" applyFont="1" applyFill="1" applyBorder="1"/>
    <xf numFmtId="0" fontId="0" fillId="11" borderId="4" xfId="0" applyFont="1" applyFill="1" applyBorder="1" applyAlignment="1"/>
    <xf numFmtId="0" fontId="1" fillId="11" borderId="5" xfId="0" applyFont="1" applyFill="1" applyBorder="1"/>
    <xf numFmtId="0" fontId="1" fillId="11" borderId="4" xfId="0" applyFont="1" applyFill="1" applyBorder="1"/>
    <xf numFmtId="0" fontId="0" fillId="6" borderId="4" xfId="0" applyFont="1" applyFill="1" applyBorder="1" applyAlignment="1"/>
    <xf numFmtId="0" fontId="0" fillId="6" borderId="5" xfId="0" applyFont="1" applyFill="1" applyBorder="1"/>
    <xf numFmtId="0" fontId="0" fillId="9" borderId="5" xfId="0" applyFont="1" applyFill="1" applyBorder="1" applyAlignment="1"/>
    <xf numFmtId="0" fontId="0" fillId="11" borderId="5" xfId="0" applyFont="1" applyFill="1" applyBorder="1" applyAlignment="1"/>
    <xf numFmtId="0" fontId="0" fillId="10" borderId="5" xfId="0" applyFont="1" applyFill="1" applyBorder="1" applyAlignment="1"/>
    <xf numFmtId="164" fontId="6" fillId="0" borderId="0" xfId="0" applyNumberFormat="1" applyFont="1"/>
    <xf numFmtId="165" fontId="6" fillId="0" borderId="0" xfId="0" applyNumberFormat="1" applyFont="1"/>
    <xf numFmtId="0" fontId="1" fillId="12" borderId="5" xfId="0" applyFont="1" applyFill="1" applyBorder="1"/>
    <xf numFmtId="0" fontId="1" fillId="12" borderId="4" xfId="0" applyFont="1" applyFill="1" applyBorder="1"/>
    <xf numFmtId="0" fontId="3" fillId="12" borderId="5" xfId="0" applyFont="1" applyFill="1" applyBorder="1"/>
    <xf numFmtId="166" fontId="1" fillId="12" borderId="0" xfId="0" applyNumberFormat="1" applyFont="1" applyFill="1"/>
    <xf numFmtId="165" fontId="1" fillId="12" borderId="6" xfId="0" applyNumberFormat="1" applyFont="1" applyFill="1" applyBorder="1"/>
    <xf numFmtId="165" fontId="1" fillId="12" borderId="5" xfId="0" applyNumberFormat="1" applyFont="1" applyFill="1" applyBorder="1"/>
    <xf numFmtId="0" fontId="6" fillId="0" borderId="0" xfId="0" applyFont="1"/>
    <xf numFmtId="0" fontId="6" fillId="0" borderId="0" xfId="0" applyFont="1" applyAlignment="1">
      <alignment horizontal="center"/>
    </xf>
    <xf numFmtId="4" fontId="6" fillId="0" borderId="0" xfId="0" applyNumberFormat="1" applyFont="1"/>
    <xf numFmtId="0" fontId="7" fillId="14" borderId="0" xfId="0" applyFont="1" applyFill="1" applyAlignment="1">
      <alignment horizontal="center"/>
    </xf>
    <xf numFmtId="0" fontId="7" fillId="0" borderId="0" xfId="0" applyFont="1" applyAlignment="1"/>
    <xf numFmtId="0" fontId="6" fillId="0" borderId="0" xfId="0" applyFont="1"/>
    <xf numFmtId="0" fontId="6" fillId="14" borderId="0" xfId="0" applyFont="1" applyFill="1" applyAlignment="1">
      <alignment horizontal="center"/>
    </xf>
    <xf numFmtId="0" fontId="8" fillId="0" borderId="0" xfId="0" applyFont="1" applyAlignment="1"/>
    <xf numFmtId="0" fontId="0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16" borderId="0" xfId="0" applyFont="1" applyFill="1"/>
    <xf numFmtId="0" fontId="6" fillId="16" borderId="0" xfId="0" applyFont="1" applyFill="1" applyAlignment="1">
      <alignment horizontal="center"/>
    </xf>
    <xf numFmtId="0" fontId="6" fillId="16" borderId="0" xfId="0" applyFont="1" applyFill="1"/>
    <xf numFmtId="0" fontId="2" fillId="17" borderId="0" xfId="0" applyFont="1" applyFill="1" applyAlignment="1"/>
    <xf numFmtId="0" fontId="3" fillId="17" borderId="0" xfId="0" applyFont="1" applyFill="1"/>
    <xf numFmtId="0" fontId="3" fillId="17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6" fillId="17" borderId="0" xfId="0" applyFont="1" applyFill="1"/>
    <xf numFmtId="4" fontId="6" fillId="17" borderId="0" xfId="0" applyNumberFormat="1" applyFont="1" applyFill="1"/>
    <xf numFmtId="0" fontId="2" fillId="18" borderId="0" xfId="0" applyFont="1" applyFill="1" applyAlignment="1"/>
    <xf numFmtId="0" fontId="3" fillId="13" borderId="0" xfId="0" applyFont="1" applyFill="1"/>
    <xf numFmtId="0" fontId="3" fillId="13" borderId="0" xfId="0" applyFont="1" applyFill="1" applyAlignment="1">
      <alignment horizontal="center"/>
    </xf>
    <xf numFmtId="0" fontId="2" fillId="13" borderId="0" xfId="0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2" fillId="13" borderId="0" xfId="0" applyFont="1" applyFill="1" applyAlignment="1"/>
    <xf numFmtId="4" fontId="0" fillId="0" borderId="0" xfId="0" applyNumberFormat="1" applyFont="1" applyAlignment="1"/>
    <xf numFmtId="3" fontId="5" fillId="19" borderId="0" xfId="0" applyNumberFormat="1" applyFont="1" applyFill="1" applyAlignment="1">
      <alignment horizontal="center"/>
    </xf>
    <xf numFmtId="3" fontId="5" fillId="0" borderId="0" xfId="0" applyNumberFormat="1" applyFont="1" applyAlignment="1"/>
    <xf numFmtId="3" fontId="5" fillId="16" borderId="0" xfId="0" applyNumberFormat="1" applyFont="1" applyFill="1" applyAlignment="1"/>
    <xf numFmtId="0" fontId="0" fillId="20" borderId="0" xfId="0" applyFont="1" applyFill="1" applyAlignment="1">
      <alignment horizontal="right"/>
    </xf>
    <xf numFmtId="0" fontId="0" fillId="0" borderId="0" xfId="0" applyFont="1" applyAlignment="1">
      <alignment horizontal="center"/>
    </xf>
    <xf numFmtId="0" fontId="6" fillId="20" borderId="0" xfId="0" applyFont="1" applyFill="1"/>
    <xf numFmtId="4" fontId="0" fillId="0" borderId="0" xfId="0" applyNumberFormat="1" applyFont="1" applyAlignment="1">
      <alignment horizontal="left"/>
    </xf>
    <xf numFmtId="3" fontId="5" fillId="0" borderId="0" xfId="0" applyNumberFormat="1" applyFont="1"/>
    <xf numFmtId="3" fontId="5" fillId="0" borderId="0" xfId="0" applyNumberFormat="1" applyFont="1" applyAlignment="1">
      <alignment vertical="center"/>
    </xf>
    <xf numFmtId="3" fontId="5" fillId="21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wrapText="1"/>
    </xf>
    <xf numFmtId="3" fontId="5" fillId="16" borderId="0" xfId="0" applyNumberFormat="1" applyFont="1" applyFill="1" applyAlignment="1">
      <alignment horizontal="center"/>
    </xf>
    <xf numFmtId="3" fontId="5" fillId="0" borderId="0" xfId="0" applyNumberFormat="1" applyFont="1" applyAlignment="1"/>
    <xf numFmtId="3" fontId="5" fillId="15" borderId="0" xfId="0" applyNumberFormat="1" applyFont="1" applyFill="1" applyAlignment="1">
      <alignment horizontal="center"/>
    </xf>
    <xf numFmtId="0" fontId="7" fillId="20" borderId="0" xfId="0" applyFont="1" applyFill="1" applyAlignment="1"/>
    <xf numFmtId="0" fontId="0" fillId="0" borderId="0" xfId="0" applyFont="1" applyAlignment="1">
      <alignment horizontal="left"/>
    </xf>
    <xf numFmtId="0" fontId="1" fillId="0" borderId="0" xfId="0" applyFont="1" applyAlignment="1"/>
    <xf numFmtId="3" fontId="5" fillId="16" borderId="0" xfId="0" applyNumberFormat="1" applyFont="1" applyFill="1" applyAlignment="1">
      <alignment horizontal="left"/>
    </xf>
    <xf numFmtId="3" fontId="5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1" fillId="20" borderId="0" xfId="0" applyFont="1" applyFill="1" applyAlignment="1">
      <alignment horizontal="right"/>
    </xf>
    <xf numFmtId="3" fontId="9" fillId="22" borderId="0" xfId="0" applyNumberFormat="1" applyFont="1" applyFill="1"/>
    <xf numFmtId="3" fontId="5" fillId="18" borderId="0" xfId="0" applyNumberFormat="1" applyFont="1" applyFill="1" applyAlignment="1">
      <alignment horizontal="left" vertical="center"/>
    </xf>
    <xf numFmtId="3" fontId="5" fillId="14" borderId="0" xfId="0" applyNumberFormat="1" applyFont="1" applyFill="1" applyAlignment="1">
      <alignment horizontal="left" vertical="center"/>
    </xf>
    <xf numFmtId="3" fontId="5" fillId="0" borderId="0" xfId="0" applyNumberFormat="1" applyFont="1" applyAlignment="1">
      <alignment horizontal="left" vertical="center"/>
    </xf>
    <xf numFmtId="0" fontId="5" fillId="18" borderId="0" xfId="0" applyFont="1" applyFill="1" applyAlignment="1">
      <alignment horizontal="left" vertical="center"/>
    </xf>
    <xf numFmtId="1" fontId="5" fillId="14" borderId="0" xfId="0" applyNumberFormat="1" applyFont="1" applyFill="1" applyAlignment="1">
      <alignment horizontal="left" vertical="center"/>
    </xf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49" fontId="9" fillId="23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49" fontId="5" fillId="5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0" fontId="5" fillId="24" borderId="0" xfId="0" applyFont="1" applyFill="1" applyAlignment="1">
      <alignment horizontal="left"/>
    </xf>
    <xf numFmtId="1" fontId="5" fillId="24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3" fontId="5" fillId="0" borderId="0" xfId="0" applyNumberFormat="1" applyFont="1" applyAlignment="1"/>
    <xf numFmtId="3" fontId="10" fillId="0" borderId="0" xfId="0" applyNumberFormat="1" applyFont="1" applyAlignment="1"/>
    <xf numFmtId="3" fontId="5" fillId="0" borderId="0" xfId="0" applyNumberFormat="1" applyFont="1" applyAlignment="1"/>
    <xf numFmtId="3" fontId="9" fillId="23" borderId="0" xfId="0" applyNumberFormat="1" applyFont="1" applyFill="1" applyAlignment="1"/>
    <xf numFmtId="3" fontId="5" fillId="25" borderId="0" xfId="0" applyNumberFormat="1" applyFont="1" applyFill="1" applyAlignment="1">
      <alignment horizontal="left"/>
    </xf>
    <xf numFmtId="49" fontId="5" fillId="25" borderId="0" xfId="0" applyNumberFormat="1" applyFont="1" applyFill="1" applyAlignment="1">
      <alignment horizontal="left"/>
    </xf>
    <xf numFmtId="3" fontId="5" fillId="5" borderId="0" xfId="0" applyNumberFormat="1" applyFont="1" applyFill="1" applyAlignment="1">
      <alignment horizontal="left"/>
    </xf>
    <xf numFmtId="0" fontId="5" fillId="25" borderId="0" xfId="0" applyFont="1" applyFill="1" applyAlignment="1">
      <alignment horizontal="left"/>
    </xf>
    <xf numFmtId="3" fontId="5" fillId="25" borderId="0" xfId="0" applyNumberFormat="1" applyFont="1" applyFill="1" applyAlignment="1">
      <alignment horizontal="left"/>
    </xf>
    <xf numFmtId="3" fontId="5" fillId="25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49" fontId="5" fillId="24" borderId="0" xfId="0" applyNumberFormat="1" applyFont="1" applyFill="1" applyAlignment="1">
      <alignment horizontal="left"/>
    </xf>
    <xf numFmtId="3" fontId="11" fillId="24" borderId="0" xfId="0" applyNumberFormat="1" applyFont="1" applyFill="1" applyAlignment="1">
      <alignment horizontal="left"/>
    </xf>
    <xf numFmtId="49" fontId="12" fillId="24" borderId="0" xfId="0" applyNumberFormat="1" applyFont="1" applyFill="1" applyAlignment="1">
      <alignment horizontal="left"/>
    </xf>
    <xf numFmtId="3" fontId="13" fillId="24" borderId="0" xfId="0" applyNumberFormat="1" applyFont="1" applyFill="1" applyAlignment="1">
      <alignment horizontal="left"/>
    </xf>
    <xf numFmtId="0" fontId="14" fillId="24" borderId="0" xfId="0" applyFont="1" applyFill="1" applyAlignment="1">
      <alignment horizontal="left"/>
    </xf>
    <xf numFmtId="3" fontId="5" fillId="5" borderId="0" xfId="0" applyNumberFormat="1" applyFont="1" applyFill="1" applyAlignment="1">
      <alignment horizontal="left"/>
    </xf>
    <xf numFmtId="3" fontId="15" fillId="5" borderId="0" xfId="0" applyNumberFormat="1" applyFont="1" applyFill="1" applyAlignment="1">
      <alignment horizontal="left"/>
    </xf>
    <xf numFmtId="3" fontId="16" fillId="5" borderId="0" xfId="0" applyNumberFormat="1" applyFont="1" applyFill="1" applyAlignment="1">
      <alignment horizontal="left"/>
    </xf>
    <xf numFmtId="1" fontId="5" fillId="24" borderId="0" xfId="0" applyNumberFormat="1" applyFont="1" applyFill="1" applyAlignment="1">
      <alignment horizontal="left"/>
    </xf>
    <xf numFmtId="3" fontId="5" fillId="24" borderId="0" xfId="0" applyNumberFormat="1" applyFont="1" applyFill="1" applyAlignment="1">
      <alignment horizontal="left"/>
    </xf>
    <xf numFmtId="3" fontId="9" fillId="0" borderId="0" xfId="0" applyNumberFormat="1" applyFont="1" applyAlignment="1">
      <alignment vertical="center"/>
    </xf>
    <xf numFmtId="3" fontId="9" fillId="2" borderId="0" xfId="0" applyNumberFormat="1" applyFont="1" applyFill="1" applyAlignment="1">
      <alignment vertical="center"/>
    </xf>
    <xf numFmtId="3" fontId="9" fillId="26" borderId="0" xfId="0" applyNumberFormat="1" applyFont="1" applyFill="1" applyAlignment="1">
      <alignment vertical="center"/>
    </xf>
    <xf numFmtId="3" fontId="9" fillId="0" borderId="0" xfId="0" applyNumberFormat="1" applyFont="1" applyAlignment="1">
      <alignment horizontal="right"/>
    </xf>
    <xf numFmtId="3" fontId="5" fillId="6" borderId="0" xfId="0" applyNumberFormat="1" applyFont="1" applyFill="1" applyAlignment="1">
      <alignment vertical="center"/>
    </xf>
    <xf numFmtId="3" fontId="5" fillId="6" borderId="0" xfId="0" applyNumberFormat="1" applyFont="1" applyFill="1" applyAlignment="1">
      <alignment vertical="center" wrapText="1"/>
    </xf>
    <xf numFmtId="3" fontId="5" fillId="27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3" fontId="5" fillId="16" borderId="0" xfId="0" applyNumberFormat="1" applyFont="1" applyFill="1" applyAlignment="1">
      <alignment horizontal="right" vertical="center"/>
    </xf>
    <xf numFmtId="3" fontId="5" fillId="16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17" fillId="16" borderId="0" xfId="0" applyNumberFormat="1" applyFont="1" applyFill="1" applyAlignment="1">
      <alignment horizontal="right" vertical="center"/>
    </xf>
    <xf numFmtId="3" fontId="5" fillId="28" borderId="0" xfId="0" applyNumberFormat="1" applyFont="1" applyFill="1" applyAlignment="1">
      <alignment vertical="center"/>
    </xf>
    <xf numFmtId="3" fontId="5" fillId="28" borderId="0" xfId="0" applyNumberFormat="1" applyFont="1" applyFill="1" applyAlignment="1">
      <alignment vertical="center" wrapText="1"/>
    </xf>
    <xf numFmtId="3" fontId="5" fillId="28" borderId="0" xfId="0" applyNumberFormat="1" applyFont="1" applyFill="1" applyAlignment="1">
      <alignment horizontal="right" vertical="center"/>
    </xf>
    <xf numFmtId="3" fontId="9" fillId="29" borderId="0" xfId="0" applyNumberFormat="1" applyFont="1" applyFill="1" applyAlignment="1">
      <alignment vertical="center"/>
    </xf>
    <xf numFmtId="3" fontId="9" fillId="29" borderId="0" xfId="0" applyNumberFormat="1" applyFont="1" applyFill="1" applyAlignment="1">
      <alignment horizontal="center" vertical="center" wrapText="1"/>
    </xf>
    <xf numFmtId="3" fontId="9" fillId="29" borderId="0" xfId="0" applyNumberFormat="1" applyFont="1" applyFill="1" applyAlignment="1">
      <alignment horizontal="right" vertical="center"/>
    </xf>
    <xf numFmtId="3" fontId="5" fillId="10" borderId="0" xfId="0" applyNumberFormat="1" applyFont="1" applyFill="1" applyAlignment="1">
      <alignment vertical="center"/>
    </xf>
    <xf numFmtId="3" fontId="5" fillId="10" borderId="0" xfId="0" applyNumberFormat="1" applyFont="1" applyFill="1" applyAlignment="1">
      <alignment vertical="center" wrapText="1"/>
    </xf>
    <xf numFmtId="3" fontId="5" fillId="27" borderId="0" xfId="0" applyNumberFormat="1" applyFont="1" applyFill="1" applyAlignment="1">
      <alignment vertical="center" wrapText="1"/>
    </xf>
    <xf numFmtId="3" fontId="5" fillId="16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wrapText="1"/>
    </xf>
    <xf numFmtId="3" fontId="5" fillId="6" borderId="0" xfId="0" applyNumberFormat="1" applyFont="1" applyFill="1" applyAlignment="1">
      <alignment vertical="center"/>
    </xf>
    <xf numFmtId="3" fontId="5" fillId="6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 vertical="center" shrinkToFit="1"/>
    </xf>
    <xf numFmtId="3" fontId="1" fillId="0" borderId="0" xfId="0" applyNumberFormat="1" applyFont="1" applyAlignment="1">
      <alignment horizontal="right" vertical="top"/>
    </xf>
    <xf numFmtId="3" fontId="1" fillId="0" borderId="0" xfId="0" applyNumberFormat="1" applyFont="1" applyAlignment="1">
      <alignment horizontal="right" vertical="center" wrapText="1"/>
    </xf>
    <xf numFmtId="3" fontId="5" fillId="10" borderId="0" xfId="0" applyNumberFormat="1" applyFont="1" applyFill="1" applyAlignment="1">
      <alignment vertical="center"/>
    </xf>
    <xf numFmtId="3" fontId="1" fillId="0" borderId="0" xfId="0" applyNumberFormat="1" applyFont="1" applyAlignment="1">
      <alignment horizontal="right"/>
    </xf>
    <xf numFmtId="3" fontId="5" fillId="30" borderId="0" xfId="0" applyNumberFormat="1" applyFont="1" applyFill="1" applyAlignment="1">
      <alignment vertical="center" wrapText="1"/>
    </xf>
    <xf numFmtId="3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 vertical="top" shrinkToFit="1"/>
    </xf>
    <xf numFmtId="3" fontId="1" fillId="0" borderId="0" xfId="0" applyNumberFormat="1" applyFont="1" applyAlignment="1">
      <alignment horizontal="right" wrapText="1"/>
    </xf>
    <xf numFmtId="3" fontId="5" fillId="28" borderId="0" xfId="0" applyNumberFormat="1" applyFont="1" applyFill="1" applyAlignment="1">
      <alignment vertical="center"/>
    </xf>
    <xf numFmtId="3" fontId="5" fillId="16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3" fontId="5" fillId="31" borderId="0" xfId="0" applyNumberFormat="1" applyFont="1" applyFill="1" applyAlignment="1">
      <alignment vertical="center" wrapText="1"/>
    </xf>
    <xf numFmtId="3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5" fillId="6" borderId="0" xfId="0" applyNumberFormat="1" applyFont="1" applyFill="1" applyAlignment="1"/>
    <xf numFmtId="3" fontId="5" fillId="6" borderId="0" xfId="0" applyNumberFormat="1" applyFont="1" applyFill="1" applyAlignment="1">
      <alignment vertical="top" wrapText="1"/>
    </xf>
    <xf numFmtId="3" fontId="5" fillId="27" borderId="0" xfId="0" applyNumberFormat="1" applyFont="1" applyFill="1" applyAlignment="1">
      <alignment vertical="top" wrapText="1"/>
    </xf>
    <xf numFmtId="3" fontId="9" fillId="29" borderId="0" xfId="0" applyNumberFormat="1" applyFont="1" applyFill="1" applyAlignment="1">
      <alignment vertical="center"/>
    </xf>
    <xf numFmtId="3" fontId="5" fillId="9" borderId="0" xfId="0" applyNumberFormat="1" applyFont="1" applyFill="1" applyAlignment="1">
      <alignment vertical="center" wrapText="1"/>
    </xf>
    <xf numFmtId="3" fontId="5" fillId="10" borderId="0" xfId="0" applyNumberFormat="1" applyFont="1" applyFill="1" applyAlignment="1"/>
    <xf numFmtId="3" fontId="5" fillId="10" borderId="0" xfId="0" applyNumberFormat="1" applyFont="1" applyFill="1" applyAlignment="1">
      <alignment vertical="top" wrapText="1"/>
    </xf>
    <xf numFmtId="3" fontId="5" fillId="27" borderId="0" xfId="0" applyNumberFormat="1" applyFont="1" applyFill="1" applyAlignment="1">
      <alignment wrapText="1"/>
    </xf>
    <xf numFmtId="3" fontId="5" fillId="6" borderId="0" xfId="0" applyNumberFormat="1" applyFont="1" applyFill="1" applyAlignment="1">
      <alignment wrapText="1"/>
    </xf>
    <xf numFmtId="3" fontId="1" fillId="0" borderId="0" xfId="0" applyNumberFormat="1" applyFont="1" applyAlignment="1">
      <alignment horizontal="right"/>
    </xf>
    <xf numFmtId="3" fontId="5" fillId="10" borderId="0" xfId="0" applyNumberFormat="1" applyFont="1" applyFill="1" applyAlignment="1">
      <alignment wrapText="1"/>
    </xf>
    <xf numFmtId="3" fontId="5" fillId="30" borderId="0" xfId="0" applyNumberFormat="1" applyFont="1" applyFill="1" applyAlignment="1">
      <alignment vertical="center"/>
    </xf>
    <xf numFmtId="3" fontId="5" fillId="30" borderId="0" xfId="0" applyNumberFormat="1" applyFont="1" applyFill="1" applyAlignment="1">
      <alignment vertical="top" wrapText="1"/>
    </xf>
    <xf numFmtId="3" fontId="5" fillId="31" borderId="0" xfId="0" applyNumberFormat="1" applyFont="1" applyFill="1" applyAlignment="1">
      <alignment vertical="top" wrapText="1"/>
    </xf>
    <xf numFmtId="3" fontId="5" fillId="16" borderId="0" xfId="0" applyNumberFormat="1" applyFont="1" applyFill="1" applyAlignment="1">
      <alignment horizontal="right" vertical="top"/>
    </xf>
    <xf numFmtId="3" fontId="5" fillId="28" borderId="0" xfId="0" applyNumberFormat="1" applyFont="1" applyFill="1" applyAlignment="1">
      <alignment horizontal="right"/>
    </xf>
    <xf numFmtId="3" fontId="5" fillId="28" borderId="0" xfId="0" applyNumberFormat="1" applyFont="1" applyFill="1" applyAlignment="1"/>
    <xf numFmtId="3" fontId="5" fillId="28" borderId="0" xfId="0" applyNumberFormat="1" applyFont="1" applyFill="1" applyAlignment="1">
      <alignment wrapText="1"/>
    </xf>
    <xf numFmtId="3" fontId="5" fillId="28" borderId="0" xfId="0" applyNumberFormat="1" applyFont="1" applyFill="1" applyAlignment="1">
      <alignment wrapText="1"/>
    </xf>
    <xf numFmtId="3" fontId="5" fillId="28" borderId="0" xfId="0" applyNumberFormat="1" applyFont="1" applyFill="1" applyAlignment="1">
      <alignment horizontal="right"/>
    </xf>
    <xf numFmtId="3" fontId="5" fillId="30" borderId="0" xfId="0" applyNumberFormat="1" applyFont="1" applyFill="1" applyAlignment="1">
      <alignment wrapText="1"/>
    </xf>
    <xf numFmtId="3" fontId="5" fillId="9" borderId="0" xfId="0" applyNumberFormat="1" applyFont="1" applyFill="1" applyAlignment="1">
      <alignment wrapText="1"/>
    </xf>
    <xf numFmtId="3" fontId="5" fillId="27" borderId="0" xfId="0" applyNumberFormat="1" applyFont="1" applyFill="1" applyAlignment="1"/>
    <xf numFmtId="3" fontId="5" fillId="9" borderId="0" xfId="0" applyNumberFormat="1" applyFont="1" applyFill="1" applyAlignment="1">
      <alignment vertical="top" wrapText="1"/>
    </xf>
    <xf numFmtId="3" fontId="5" fillId="32" borderId="0" xfId="0" applyNumberFormat="1" applyFont="1" applyFill="1"/>
    <xf numFmtId="3" fontId="18" fillId="32" borderId="0" xfId="0" applyNumberFormat="1" applyFont="1" applyFill="1" applyAlignment="1"/>
    <xf numFmtId="3" fontId="5" fillId="32" borderId="0" xfId="0" applyNumberFormat="1" applyFont="1" applyFill="1" applyAlignment="1">
      <alignment horizontal="right"/>
    </xf>
    <xf numFmtId="3" fontId="5" fillId="19" borderId="0" xfId="0" applyNumberFormat="1" applyFont="1" applyFill="1" applyAlignment="1"/>
    <xf numFmtId="3" fontId="5" fillId="16" borderId="0" xfId="0" applyNumberFormat="1" applyFont="1" applyFill="1"/>
    <xf numFmtId="3" fontId="9" fillId="16" borderId="0" xfId="0" applyNumberFormat="1" applyFont="1" applyFill="1" applyAlignment="1"/>
    <xf numFmtId="0" fontId="1" fillId="0" borderId="0" xfId="0" applyFont="1"/>
    <xf numFmtId="3" fontId="5" fillId="0" borderId="0" xfId="0" applyNumberFormat="1" applyFont="1" applyAlignment="1">
      <alignment vertical="center" wrapText="1"/>
    </xf>
    <xf numFmtId="3" fontId="5" fillId="19" borderId="0" xfId="0" applyNumberFormat="1" applyFont="1" applyFill="1" applyAlignment="1">
      <alignment vertical="center"/>
    </xf>
    <xf numFmtId="3" fontId="5" fillId="0" borderId="0" xfId="0" applyNumberFormat="1" applyFont="1" applyAlignment="1">
      <alignment vertical="top" wrapText="1"/>
    </xf>
    <xf numFmtId="3" fontId="5" fillId="21" borderId="0" xfId="0" applyNumberFormat="1" applyFont="1" applyFill="1" applyAlignment="1"/>
    <xf numFmtId="3" fontId="5" fillId="0" borderId="0" xfId="0" applyNumberFormat="1" applyFont="1" applyAlignment="1">
      <alignment wrapText="1"/>
    </xf>
    <xf numFmtId="3" fontId="5" fillId="15" borderId="0" xfId="0" applyNumberFormat="1" applyFont="1" applyFill="1" applyAlignment="1"/>
    <xf numFmtId="3" fontId="5" fillId="0" borderId="0" xfId="0" applyNumberFormat="1" applyFont="1" applyAlignment="1"/>
    <xf numFmtId="3" fontId="5" fillId="0" borderId="0" xfId="0" applyNumberFormat="1" applyFont="1" applyAlignment="1"/>
    <xf numFmtId="3" fontId="1" fillId="0" borderId="0" xfId="0" applyNumberFormat="1" applyFont="1" applyAlignment="1"/>
    <xf numFmtId="3" fontId="1" fillId="0" borderId="0" xfId="0" applyNumberFormat="1" applyFont="1"/>
    <xf numFmtId="3" fontId="5" fillId="14" borderId="0" xfId="0" applyNumberFormat="1" applyFont="1" applyFill="1" applyAlignment="1"/>
    <xf numFmtId="3" fontId="9" fillId="14" borderId="0" xfId="0" applyNumberFormat="1" applyFont="1" applyFill="1" applyAlignment="1"/>
    <xf numFmtId="3" fontId="9" fillId="14" borderId="0" xfId="0" applyNumberFormat="1" applyFont="1" applyFill="1" applyAlignment="1">
      <alignment horizontal="center" vertical="top" wrapText="1"/>
    </xf>
    <xf numFmtId="3" fontId="5" fillId="14" borderId="0" xfId="0" applyNumberFormat="1" applyFont="1" applyFill="1" applyAlignment="1">
      <alignment horizontal="right" vertical="top" wrapText="1"/>
    </xf>
    <xf numFmtId="3" fontId="9" fillId="33" borderId="0" xfId="0" applyNumberFormat="1" applyFont="1" applyFill="1" applyAlignment="1"/>
    <xf numFmtId="3" fontId="9" fillId="33" borderId="0" xfId="0" applyNumberFormat="1" applyFont="1" applyFill="1" applyAlignment="1">
      <alignment horizontal="center"/>
    </xf>
    <xf numFmtId="3" fontId="9" fillId="33" borderId="0" xfId="0" applyNumberFormat="1" applyFont="1" applyFill="1" applyAlignment="1">
      <alignment horizontal="right"/>
    </xf>
    <xf numFmtId="3" fontId="9" fillId="33" borderId="0" xfId="0" applyNumberFormat="1" applyFont="1" applyFill="1" applyAlignment="1">
      <alignment horizontal="center"/>
    </xf>
    <xf numFmtId="3" fontId="9" fillId="12" borderId="0" xfId="0" applyNumberFormat="1" applyFont="1" applyFill="1"/>
    <xf numFmtId="3" fontId="9" fillId="12" borderId="0" xfId="0" applyNumberFormat="1" applyFont="1" applyFill="1" applyAlignment="1">
      <alignment horizontal="center"/>
    </xf>
    <xf numFmtId="3" fontId="9" fillId="12" borderId="0" xfId="0" applyNumberFormat="1" applyFont="1" applyFill="1" applyAlignment="1">
      <alignment horizontal="right"/>
    </xf>
    <xf numFmtId="0" fontId="1" fillId="34" borderId="7" xfId="0" applyFont="1" applyFill="1" applyBorder="1" applyAlignment="1">
      <alignment horizontal="left" vertical="center" wrapText="1"/>
    </xf>
    <xf numFmtId="0" fontId="4" fillId="3" borderId="7" xfId="0" applyFont="1" applyFill="1" applyBorder="1"/>
    <xf numFmtId="0" fontId="5" fillId="3" borderId="7" xfId="0" applyFont="1" applyFill="1" applyBorder="1"/>
    <xf numFmtId="0" fontId="1" fillId="3" borderId="7" xfId="0" applyFont="1" applyFill="1" applyBorder="1"/>
    <xf numFmtId="0" fontId="1" fillId="35" borderId="7" xfId="0" applyFont="1" applyFill="1" applyBorder="1"/>
    <xf numFmtId="0" fontId="4" fillId="3" borderId="7" xfId="0" applyFont="1" applyFill="1" applyBorder="1" applyAlignment="1">
      <alignment horizontal="left"/>
    </xf>
    <xf numFmtId="165" fontId="1" fillId="36" borderId="7" xfId="0" applyNumberFormat="1" applyFont="1" applyFill="1" applyBorder="1" applyAlignment="1">
      <alignment horizontal="right"/>
    </xf>
    <xf numFmtId="165" fontId="1" fillId="0" borderId="7" xfId="0" applyNumberFormat="1" applyFont="1" applyBorder="1" applyAlignment="1">
      <alignment horizontal="right"/>
    </xf>
    <xf numFmtId="165" fontId="1" fillId="0" borderId="7" xfId="0" applyNumberFormat="1" applyFont="1" applyBorder="1"/>
    <xf numFmtId="0" fontId="5" fillId="3" borderId="7" xfId="0" applyFont="1" applyFill="1" applyBorder="1" applyAlignment="1">
      <alignment horizontal="left"/>
    </xf>
    <xf numFmtId="0" fontId="1" fillId="3" borderId="7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7" xfId="0" applyFont="1" applyBorder="1"/>
    <xf numFmtId="0" fontId="1" fillId="0" borderId="8" xfId="0" applyFont="1" applyBorder="1"/>
    <xf numFmtId="0" fontId="3" fillId="22" borderId="9" xfId="0" applyFont="1" applyFill="1" applyBorder="1"/>
    <xf numFmtId="0" fontId="1" fillId="3" borderId="10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3" fillId="23" borderId="9" xfId="0" applyFont="1" applyFill="1" applyBorder="1"/>
    <xf numFmtId="0" fontId="1" fillId="24" borderId="13" xfId="0" applyFont="1" applyFill="1" applyBorder="1"/>
    <xf numFmtId="0" fontId="1" fillId="24" borderId="9" xfId="0" applyFont="1" applyFill="1" applyBorder="1"/>
    <xf numFmtId="0" fontId="1" fillId="0" borderId="14" xfId="0" applyFont="1" applyBorder="1" applyAlignment="1">
      <alignment vertical="center"/>
    </xf>
    <xf numFmtId="0" fontId="1" fillId="25" borderId="13" xfId="0" applyFont="1" applyFill="1" applyBorder="1"/>
    <xf numFmtId="0" fontId="1" fillId="25" borderId="9" xfId="0" applyFont="1" applyFill="1" applyBorder="1"/>
    <xf numFmtId="0" fontId="1" fillId="25" borderId="12" xfId="0" applyFont="1" applyFill="1" applyBorder="1"/>
    <xf numFmtId="0" fontId="1" fillId="25" borderId="0" xfId="0" applyFont="1" applyFill="1"/>
    <xf numFmtId="0" fontId="3" fillId="2" borderId="15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3" fillId="33" borderId="13" xfId="0" applyFont="1" applyFill="1" applyBorder="1" applyAlignment="1">
      <alignment vertical="center"/>
    </xf>
    <xf numFmtId="0" fontId="3" fillId="33" borderId="9" xfId="0" applyFont="1" applyFill="1" applyBorder="1" applyAlignment="1">
      <alignment vertical="center"/>
    </xf>
    <xf numFmtId="165" fontId="4" fillId="6" borderId="13" xfId="0" applyNumberFormat="1" applyFont="1" applyFill="1" applyBorder="1" applyAlignment="1">
      <alignment vertical="center"/>
    </xf>
    <xf numFmtId="165" fontId="4" fillId="6" borderId="9" xfId="0" applyNumberFormat="1" applyFont="1" applyFill="1" applyBorder="1" applyAlignment="1">
      <alignment vertical="center"/>
    </xf>
    <xf numFmtId="0" fontId="3" fillId="37" borderId="13" xfId="0" applyFont="1" applyFill="1" applyBorder="1" applyAlignment="1">
      <alignment vertical="center"/>
    </xf>
    <xf numFmtId="0" fontId="3" fillId="37" borderId="9" xfId="0" applyFont="1" applyFill="1" applyBorder="1" applyAlignment="1">
      <alignment vertical="center"/>
    </xf>
    <xf numFmtId="165" fontId="4" fillId="10" borderId="13" xfId="0" applyNumberFormat="1" applyFont="1" applyFill="1" applyBorder="1" applyAlignment="1">
      <alignment vertical="center"/>
    </xf>
    <xf numFmtId="165" fontId="4" fillId="10" borderId="9" xfId="0" applyNumberFormat="1" applyFont="1" applyFill="1" applyBorder="1" applyAlignment="1">
      <alignment vertical="center"/>
    </xf>
    <xf numFmtId="0" fontId="3" fillId="37" borderId="13" xfId="0" applyFont="1" applyFill="1" applyBorder="1"/>
    <xf numFmtId="0" fontId="3" fillId="37" borderId="9" xfId="0" applyFont="1" applyFill="1" applyBorder="1"/>
    <xf numFmtId="0" fontId="3" fillId="33" borderId="13" xfId="0" applyFont="1" applyFill="1" applyBorder="1"/>
    <xf numFmtId="0" fontId="3" fillId="33" borderId="9" xfId="0" applyFont="1" applyFill="1" applyBorder="1"/>
    <xf numFmtId="0" fontId="3" fillId="37" borderId="9" xfId="0" applyFont="1" applyFill="1" applyBorder="1" applyAlignment="1">
      <alignment wrapText="1"/>
    </xf>
    <xf numFmtId="0" fontId="2" fillId="37" borderId="13" xfId="0" applyFont="1" applyFill="1" applyBorder="1" applyAlignment="1"/>
    <xf numFmtId="0" fontId="2" fillId="33" borderId="13" xfId="0" applyFont="1" applyFill="1" applyBorder="1" applyAlignment="1"/>
    <xf numFmtId="0" fontId="3" fillId="37" borderId="16" xfId="0" applyFont="1" applyFill="1" applyBorder="1"/>
    <xf numFmtId="0" fontId="1" fillId="0" borderId="12" xfId="0" applyFont="1" applyBorder="1"/>
    <xf numFmtId="165" fontId="1" fillId="0" borderId="12" xfId="0" applyNumberFormat="1" applyFont="1" applyBorder="1"/>
    <xf numFmtId="165" fontId="1" fillId="38" borderId="13" xfId="0" applyNumberFormat="1" applyFont="1" applyFill="1" applyBorder="1"/>
    <xf numFmtId="165" fontId="1" fillId="39" borderId="13" xfId="0" applyNumberFormat="1" applyFont="1" applyFill="1" applyBorder="1"/>
    <xf numFmtId="0" fontId="0" fillId="6" borderId="5" xfId="0" applyFont="1" applyFill="1" applyBorder="1" applyAlignment="1"/>
    <xf numFmtId="0" fontId="0" fillId="31" borderId="0" xfId="0" applyFont="1" applyFill="1" applyAlignment="1"/>
    <xf numFmtId="165" fontId="1" fillId="16" borderId="13" xfId="0" applyNumberFormat="1" applyFont="1" applyFill="1" applyBorder="1"/>
    <xf numFmtId="165" fontId="1" fillId="16" borderId="9" xfId="0" applyNumberFormat="1" applyFont="1" applyFill="1" applyBorder="1"/>
    <xf numFmtId="0" fontId="2" fillId="37" borderId="0" xfId="0" applyFont="1" applyFill="1" applyAlignment="1"/>
    <xf numFmtId="0" fontId="1" fillId="37" borderId="0" xfId="0" applyFont="1" applyFill="1"/>
    <xf numFmtId="165" fontId="0" fillId="10" borderId="13" xfId="0" applyNumberFormat="1" applyFont="1" applyFill="1" applyBorder="1" applyAlignment="1"/>
    <xf numFmtId="165" fontId="1" fillId="6" borderId="19" xfId="0" applyNumberFormat="1" applyFont="1" applyFill="1" applyBorder="1"/>
    <xf numFmtId="165" fontId="1" fillId="6" borderId="9" xfId="0" applyNumberFormat="1" applyFont="1" applyFill="1" applyBorder="1"/>
    <xf numFmtId="165" fontId="1" fillId="6" borderId="13" xfId="0" applyNumberFormat="1" applyFont="1" applyFill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49" fontId="1" fillId="24" borderId="13" xfId="0" applyNumberFormat="1" applyFont="1" applyFill="1" applyBorder="1"/>
    <xf numFmtId="3" fontId="1" fillId="24" borderId="13" xfId="0" applyNumberFormat="1" applyFont="1" applyFill="1" applyBorder="1"/>
    <xf numFmtId="1" fontId="1" fillId="24" borderId="13" xfId="0" applyNumberFormat="1" applyFont="1" applyFill="1" applyBorder="1"/>
    <xf numFmtId="3" fontId="1" fillId="25" borderId="13" xfId="0" applyNumberFormat="1" applyFont="1" applyFill="1" applyBorder="1"/>
    <xf numFmtId="49" fontId="1" fillId="25" borderId="13" xfId="0" applyNumberFormat="1" applyFont="1" applyFill="1" applyBorder="1"/>
    <xf numFmtId="1" fontId="1" fillId="25" borderId="13" xfId="0" applyNumberFormat="1" applyFont="1" applyFill="1" applyBorder="1"/>
    <xf numFmtId="3" fontId="21" fillId="24" borderId="13" xfId="0" applyNumberFormat="1" applyFont="1" applyFill="1" applyBorder="1"/>
    <xf numFmtId="49" fontId="22" fillId="24" borderId="13" xfId="0" applyNumberFormat="1" applyFont="1" applyFill="1" applyBorder="1"/>
    <xf numFmtId="167" fontId="23" fillId="6" borderId="13" xfId="0" applyNumberFormat="1" applyFont="1" applyFill="1" applyBorder="1" applyAlignment="1">
      <alignment vertical="center"/>
    </xf>
    <xf numFmtId="167" fontId="23" fillId="10" borderId="13" xfId="0" applyNumberFormat="1" applyFont="1" applyFill="1" applyBorder="1" applyAlignment="1">
      <alignment vertical="center"/>
    </xf>
    <xf numFmtId="167" fontId="4" fillId="38" borderId="13" xfId="0" applyNumberFormat="1" applyFont="1" applyFill="1" applyBorder="1"/>
    <xf numFmtId="167" fontId="4" fillId="28" borderId="13" xfId="0" applyNumberFormat="1" applyFont="1" applyFill="1" applyBorder="1"/>
    <xf numFmtId="0" fontId="0" fillId="0" borderId="24" xfId="0" applyFont="1" applyBorder="1" applyAlignment="1"/>
    <xf numFmtId="0" fontId="1" fillId="11" borderId="25" xfId="0" applyFont="1" applyFill="1" applyBorder="1"/>
    <xf numFmtId="0" fontId="0" fillId="11" borderId="25" xfId="0" applyFont="1" applyFill="1" applyBorder="1" applyAlignment="1"/>
    <xf numFmtId="167" fontId="4" fillId="38" borderId="26" xfId="0" applyNumberFormat="1" applyFont="1" applyFill="1" applyBorder="1"/>
    <xf numFmtId="168" fontId="3" fillId="6" borderId="13" xfId="0" applyNumberFormat="1" applyFont="1" applyFill="1" applyBorder="1"/>
    <xf numFmtId="0" fontId="1" fillId="0" borderId="28" xfId="0" applyFont="1" applyBorder="1"/>
    <xf numFmtId="0" fontId="2" fillId="0" borderId="14" xfId="0" applyFont="1" applyBorder="1" applyAlignment="1">
      <alignment vertical="center"/>
    </xf>
    <xf numFmtId="0" fontId="3" fillId="2" borderId="29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4" fillId="3" borderId="14" xfId="0" applyFont="1" applyFill="1" applyBorder="1" applyAlignment="1">
      <alignment vertical="center"/>
    </xf>
    <xf numFmtId="0" fontId="5" fillId="3" borderId="14" xfId="0" applyFont="1" applyFill="1" applyBorder="1" applyAlignment="1">
      <alignment vertical="center"/>
    </xf>
    <xf numFmtId="0" fontId="1" fillId="3" borderId="14" xfId="0" applyFont="1" applyFill="1" applyBorder="1" applyAlignment="1">
      <alignment vertical="center"/>
    </xf>
    <xf numFmtId="0" fontId="3" fillId="33" borderId="30" xfId="0" applyFont="1" applyFill="1" applyBorder="1" applyAlignment="1">
      <alignment vertical="center"/>
    </xf>
    <xf numFmtId="0" fontId="3" fillId="33" borderId="15" xfId="0" applyFont="1" applyFill="1" applyBorder="1" applyAlignment="1">
      <alignment vertical="center"/>
    </xf>
    <xf numFmtId="165" fontId="4" fillId="6" borderId="15" xfId="0" applyNumberFormat="1" applyFont="1" applyFill="1" applyBorder="1" applyAlignment="1">
      <alignment vertical="center"/>
    </xf>
    <xf numFmtId="0" fontId="3" fillId="37" borderId="9" xfId="0" applyFont="1" applyFill="1" applyBorder="1" applyAlignment="1">
      <alignment vertical="center"/>
    </xf>
    <xf numFmtId="0" fontId="3" fillId="37" borderId="13" xfId="0" applyFont="1" applyFill="1" applyBorder="1" applyAlignment="1">
      <alignment vertical="center"/>
    </xf>
    <xf numFmtId="0" fontId="3" fillId="33" borderId="9" xfId="0" applyFont="1" applyFill="1" applyBorder="1" applyAlignment="1">
      <alignment vertical="center"/>
    </xf>
    <xf numFmtId="0" fontId="3" fillId="33" borderId="13" xfId="0" applyFont="1" applyFill="1" applyBorder="1" applyAlignment="1">
      <alignment vertical="center"/>
    </xf>
    <xf numFmtId="0" fontId="3" fillId="0" borderId="12" xfId="0" applyFont="1" applyBorder="1"/>
    <xf numFmtId="0" fontId="3" fillId="37" borderId="9" xfId="0" applyFont="1" applyFill="1" applyBorder="1"/>
    <xf numFmtId="0" fontId="3" fillId="37" borderId="13" xfId="0" applyFont="1" applyFill="1" applyBorder="1"/>
    <xf numFmtId="0" fontId="3" fillId="33" borderId="9" xfId="0" applyFont="1" applyFill="1" applyBorder="1"/>
    <xf numFmtId="0" fontId="3" fillId="33" borderId="13" xfId="0" applyFont="1" applyFill="1" applyBorder="1"/>
    <xf numFmtId="0" fontId="3" fillId="37" borderId="13" xfId="0" applyFont="1" applyFill="1" applyBorder="1" applyAlignment="1">
      <alignment wrapText="1"/>
    </xf>
    <xf numFmtId="0" fontId="2" fillId="37" borderId="9" xfId="0" applyFont="1" applyFill="1" applyBorder="1" applyAlignment="1"/>
    <xf numFmtId="0" fontId="2" fillId="33" borderId="9" xfId="0" applyFont="1" applyFill="1" applyBorder="1" applyAlignment="1"/>
    <xf numFmtId="0" fontId="3" fillId="33" borderId="31" xfId="0" applyFont="1" applyFill="1" applyBorder="1"/>
    <xf numFmtId="0" fontId="3" fillId="0" borderId="32" xfId="0" applyFont="1" applyBorder="1"/>
    <xf numFmtId="0" fontId="3" fillId="37" borderId="12" xfId="0" applyFont="1" applyFill="1" applyBorder="1"/>
    <xf numFmtId="0" fontId="3" fillId="37" borderId="19" xfId="0" applyFont="1" applyFill="1" applyBorder="1"/>
    <xf numFmtId="0" fontId="1" fillId="31" borderId="5" xfId="0" applyFont="1" applyFill="1" applyBorder="1"/>
    <xf numFmtId="0" fontId="0" fillId="31" borderId="5" xfId="0" applyFont="1" applyFill="1" applyBorder="1" applyAlignment="1"/>
    <xf numFmtId="165" fontId="4" fillId="31" borderId="15" xfId="0" applyNumberFormat="1" applyFont="1" applyFill="1" applyBorder="1" applyAlignment="1">
      <alignment vertical="center"/>
    </xf>
    <xf numFmtId="2" fontId="1" fillId="34" borderId="7" xfId="0" applyNumberFormat="1" applyFont="1" applyFill="1" applyBorder="1" applyAlignment="1">
      <alignment horizontal="left"/>
    </xf>
    <xf numFmtId="2" fontId="4" fillId="3" borderId="7" xfId="0" applyNumberFormat="1" applyFont="1" applyFill="1" applyBorder="1" applyAlignment="1">
      <alignment horizontal="left"/>
    </xf>
    <xf numFmtId="2" fontId="5" fillId="3" borderId="7" xfId="0" applyNumberFormat="1" applyFont="1" applyFill="1" applyBorder="1" applyAlignment="1">
      <alignment horizontal="left"/>
    </xf>
    <xf numFmtId="2" fontId="1" fillId="3" borderId="7" xfId="0" applyNumberFormat="1" applyFont="1" applyFill="1" applyBorder="1" applyAlignment="1">
      <alignment horizontal="left"/>
    </xf>
    <xf numFmtId="0" fontId="1" fillId="35" borderId="7" xfId="0" applyFont="1" applyFill="1" applyBorder="1" applyAlignment="1">
      <alignment horizontal="right"/>
    </xf>
    <xf numFmtId="2" fontId="1" fillId="0" borderId="7" xfId="0" applyNumberFormat="1" applyFont="1" applyBorder="1" applyAlignment="1">
      <alignment horizontal="right" vertical="center"/>
    </xf>
    <xf numFmtId="2" fontId="5" fillId="0" borderId="7" xfId="0" applyNumberFormat="1" applyFont="1" applyBorder="1" applyAlignment="1">
      <alignment horizontal="right" vertical="center" wrapText="1"/>
    </xf>
    <xf numFmtId="2" fontId="1" fillId="0" borderId="7" xfId="0" applyNumberFormat="1" applyFont="1" applyBorder="1" applyAlignment="1">
      <alignment horizontal="right"/>
    </xf>
    <xf numFmtId="2" fontId="4" fillId="0" borderId="7" xfId="0" applyNumberFormat="1" applyFont="1" applyBorder="1" applyAlignment="1">
      <alignment horizontal="right" vertical="center" wrapText="1"/>
    </xf>
    <xf numFmtId="2" fontId="4" fillId="0" borderId="33" xfId="0" applyNumberFormat="1" applyFont="1" applyBorder="1" applyAlignment="1">
      <alignment horizontal="right" vertical="center" wrapText="1"/>
    </xf>
    <xf numFmtId="2" fontId="5" fillId="0" borderId="7" xfId="0" applyNumberFormat="1" applyFont="1" applyBorder="1" applyAlignment="1">
      <alignment horizontal="right" vertical="center"/>
    </xf>
    <xf numFmtId="0" fontId="1" fillId="0" borderId="0" xfId="0" applyFont="1" applyAlignment="1">
      <alignment horizontal="right"/>
    </xf>
    <xf numFmtId="0" fontId="1" fillId="34" borderId="7" xfId="0" applyFont="1" applyFill="1" applyBorder="1"/>
    <xf numFmtId="0" fontId="1" fillId="0" borderId="7" xfId="0" applyFont="1" applyBorder="1" applyAlignment="1">
      <alignment horizontal="right"/>
    </xf>
    <xf numFmtId="0" fontId="1" fillId="34" borderId="7" xfId="0" applyFont="1" applyFill="1" applyBorder="1" applyAlignment="1">
      <alignment horizontal="left" wrapText="1"/>
    </xf>
    <xf numFmtId="0" fontId="1" fillId="34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left" wrapText="1"/>
    </xf>
    <xf numFmtId="0" fontId="1" fillId="3" borderId="7" xfId="0" applyFont="1" applyFill="1" applyBorder="1" applyAlignment="1">
      <alignment horizontal="left" wrapText="1"/>
    </xf>
    <xf numFmtId="0" fontId="1" fillId="35" borderId="7" xfId="0" applyFont="1" applyFill="1" applyBorder="1" applyAlignment="1">
      <alignment horizontal="left"/>
    </xf>
    <xf numFmtId="2" fontId="1" fillId="0" borderId="7" xfId="0" applyNumberFormat="1" applyFont="1" applyBorder="1"/>
    <xf numFmtId="0" fontId="1" fillId="34" borderId="7" xfId="0" applyFont="1" applyFill="1" applyBorder="1" applyAlignment="1">
      <alignment wrapText="1"/>
    </xf>
    <xf numFmtId="0" fontId="1" fillId="34" borderId="7" xfId="0" applyFont="1" applyFill="1" applyBorder="1" applyAlignment="1">
      <alignment vertical="center"/>
    </xf>
    <xf numFmtId="2" fontId="24" fillId="0" borderId="7" xfId="0" applyNumberFormat="1" applyFont="1" applyBorder="1" applyAlignment="1">
      <alignment horizontal="right"/>
    </xf>
    <xf numFmtId="0" fontId="1" fillId="3" borderId="5" xfId="0" applyFont="1" applyFill="1" applyBorder="1"/>
    <xf numFmtId="0" fontId="24" fillId="33" borderId="7" xfId="0" applyFont="1" applyFill="1" applyBorder="1" applyAlignment="1">
      <alignment horizontal="right"/>
    </xf>
    <xf numFmtId="0" fontId="24" fillId="0" borderId="7" xfId="0" applyFont="1" applyBorder="1" applyAlignment="1">
      <alignment horizontal="right"/>
    </xf>
    <xf numFmtId="0" fontId="24" fillId="40" borderId="7" xfId="0" applyFont="1" applyFill="1" applyBorder="1" applyAlignment="1">
      <alignment horizontal="right"/>
    </xf>
    <xf numFmtId="0" fontId="24" fillId="37" borderId="7" xfId="0" applyFont="1" applyFill="1" applyBorder="1" applyAlignment="1">
      <alignment horizontal="right"/>
    </xf>
    <xf numFmtId="0" fontId="24" fillId="36" borderId="7" xfId="0" applyFont="1" applyFill="1" applyBorder="1" applyAlignment="1">
      <alignment horizontal="right"/>
    </xf>
    <xf numFmtId="0" fontId="24" fillId="23" borderId="7" xfId="0" applyFont="1" applyFill="1" applyBorder="1" applyAlignment="1">
      <alignment horizontal="right"/>
    </xf>
    <xf numFmtId="0" fontId="0" fillId="34" borderId="7" xfId="0" applyFont="1" applyFill="1" applyBorder="1" applyAlignment="1">
      <alignment horizontal="left" vertical="center" wrapText="1"/>
    </xf>
    <xf numFmtId="165" fontId="1" fillId="41" borderId="7" xfId="0" applyNumberFormat="1" applyFont="1" applyFill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167" fontId="1" fillId="41" borderId="7" xfId="0" applyNumberFormat="1" applyFont="1" applyFill="1" applyBorder="1" applyAlignment="1">
      <alignment horizontal="right"/>
    </xf>
    <xf numFmtId="0" fontId="1" fillId="42" borderId="7" xfId="0" applyFont="1" applyFill="1" applyBorder="1"/>
    <xf numFmtId="0" fontId="1" fillId="43" borderId="7" xfId="0" applyFont="1" applyFill="1" applyBorder="1"/>
    <xf numFmtId="0" fontId="3" fillId="34" borderId="7" xfId="0" applyFont="1" applyFill="1" applyBorder="1"/>
    <xf numFmtId="0" fontId="3" fillId="40" borderId="7" xfId="0" applyFont="1" applyFill="1" applyBorder="1"/>
    <xf numFmtId="0" fontId="2" fillId="40" borderId="7" xfId="0" applyFont="1" applyFill="1" applyBorder="1" applyAlignment="1"/>
    <xf numFmtId="49" fontId="3" fillId="40" borderId="7" xfId="0" applyNumberFormat="1" applyFont="1" applyFill="1" applyBorder="1" applyAlignment="1">
      <alignment horizontal="right"/>
    </xf>
    <xf numFmtId="0" fontId="3" fillId="40" borderId="7" xfId="0" applyFont="1" applyFill="1" applyBorder="1" applyAlignment="1">
      <alignment horizontal="right"/>
    </xf>
    <xf numFmtId="0" fontId="0" fillId="0" borderId="7" xfId="0" applyFont="1" applyBorder="1" applyAlignment="1"/>
    <xf numFmtId="0" fontId="4" fillId="45" borderId="7" xfId="0" applyFont="1" applyFill="1" applyBorder="1"/>
    <xf numFmtId="0" fontId="1" fillId="46" borderId="7" xfId="0" applyFont="1" applyFill="1" applyBorder="1"/>
    <xf numFmtId="0" fontId="26" fillId="0" borderId="7" xfId="0" applyFont="1" applyBorder="1"/>
    <xf numFmtId="0" fontId="1" fillId="47" borderId="7" xfId="0" applyFont="1" applyFill="1" applyBorder="1"/>
    <xf numFmtId="0" fontId="5" fillId="45" borderId="7" xfId="0" applyFont="1" applyFill="1" applyBorder="1"/>
    <xf numFmtId="0" fontId="1" fillId="45" borderId="7" xfId="0" applyFont="1" applyFill="1" applyBorder="1"/>
    <xf numFmtId="0" fontId="0" fillId="0" borderId="0" xfId="0" applyFont="1" applyAlignment="1">
      <alignment horizontal="right"/>
    </xf>
    <xf numFmtId="0" fontId="1" fillId="26" borderId="7" xfId="0" applyFont="1" applyFill="1" applyBorder="1"/>
    <xf numFmtId="0" fontId="1" fillId="42" borderId="34" xfId="0" applyFont="1" applyFill="1" applyBorder="1"/>
    <xf numFmtId="0" fontId="1" fillId="0" borderId="34" xfId="0" applyFont="1" applyBorder="1"/>
    <xf numFmtId="0" fontId="0" fillId="0" borderId="34" xfId="0" applyFont="1" applyBorder="1" applyAlignment="1"/>
    <xf numFmtId="0" fontId="27" fillId="0" borderId="28" xfId="0" applyFont="1" applyBorder="1" applyAlignment="1">
      <alignment horizontal="left"/>
    </xf>
    <xf numFmtId="0" fontId="27" fillId="0" borderId="21" xfId="0" applyFont="1" applyBorder="1" applyAlignment="1">
      <alignment horizontal="center"/>
    </xf>
    <xf numFmtId="0" fontId="1" fillId="0" borderId="33" xfId="0" applyFont="1" applyBorder="1"/>
    <xf numFmtId="0" fontId="4" fillId="3" borderId="35" xfId="0" applyFont="1" applyFill="1" applyBorder="1"/>
    <xf numFmtId="0" fontId="1" fillId="0" borderId="35" xfId="0" applyFont="1" applyBorder="1"/>
    <xf numFmtId="0" fontId="1" fillId="46" borderId="35" xfId="0" applyFont="1" applyFill="1" applyBorder="1"/>
    <xf numFmtId="0" fontId="1" fillId="46" borderId="36" xfId="0" applyFont="1" applyFill="1" applyBorder="1"/>
    <xf numFmtId="0" fontId="1" fillId="46" borderId="37" xfId="0" applyFont="1" applyFill="1" applyBorder="1"/>
    <xf numFmtId="0" fontId="1" fillId="46" borderId="38" xfId="0" applyFont="1" applyFill="1" applyBorder="1"/>
    <xf numFmtId="0" fontId="1" fillId="46" borderId="5" xfId="0" applyFont="1" applyFill="1" applyBorder="1"/>
    <xf numFmtId="0" fontId="26" fillId="0" borderId="35" xfId="0" applyFont="1" applyBorder="1"/>
    <xf numFmtId="0" fontId="1" fillId="42" borderId="7" xfId="0" applyFont="1" applyFill="1" applyBorder="1" applyAlignment="1">
      <alignment horizontal="left"/>
    </xf>
    <xf numFmtId="0" fontId="1" fillId="34" borderId="7" xfId="0" applyFont="1" applyFill="1" applyBorder="1" applyAlignment="1">
      <alignment horizontal="left"/>
    </xf>
    <xf numFmtId="165" fontId="1" fillId="0" borderId="0" xfId="0" applyNumberFormat="1" applyFont="1" applyAlignment="1">
      <alignment horizontal="right"/>
    </xf>
    <xf numFmtId="166" fontId="1" fillId="0" borderId="7" xfId="0" applyNumberFormat="1" applyFont="1" applyBorder="1" applyAlignment="1">
      <alignment horizontal="right"/>
    </xf>
    <xf numFmtId="0" fontId="5" fillId="34" borderId="7" xfId="0" applyFont="1" applyFill="1" applyBorder="1"/>
    <xf numFmtId="0" fontId="3" fillId="33" borderId="7" xfId="0" applyFont="1" applyFill="1" applyBorder="1" applyAlignment="1">
      <alignment horizontal="left"/>
    </xf>
    <xf numFmtId="0" fontId="1" fillId="3" borderId="7" xfId="0" applyFont="1" applyFill="1" applyBorder="1" applyAlignment="1">
      <alignment horizontal="right"/>
    </xf>
    <xf numFmtId="0" fontId="1" fillId="27" borderId="7" xfId="0" applyFont="1" applyFill="1" applyBorder="1"/>
    <xf numFmtId="0" fontId="3" fillId="6" borderId="7" xfId="0" applyFont="1" applyFill="1" applyBorder="1" applyAlignment="1">
      <alignment horizontal="left"/>
    </xf>
    <xf numFmtId="49" fontId="3" fillId="6" borderId="7" xfId="0" applyNumberFormat="1" applyFont="1" applyFill="1" applyBorder="1" applyAlignment="1">
      <alignment horizontal="left"/>
    </xf>
    <xf numFmtId="0" fontId="3" fillId="48" borderId="7" xfId="0" applyFont="1" applyFill="1" applyBorder="1"/>
    <xf numFmtId="0" fontId="3" fillId="48" borderId="7" xfId="0" applyFont="1" applyFill="1" applyBorder="1" applyAlignment="1">
      <alignment horizontal="left"/>
    </xf>
    <xf numFmtId="165" fontId="1" fillId="6" borderId="7" xfId="0" applyNumberFormat="1" applyFont="1" applyFill="1" applyBorder="1"/>
    <xf numFmtId="0" fontId="3" fillId="0" borderId="0" xfId="0" applyFont="1" applyAlignment="1">
      <alignment horizontal="left"/>
    </xf>
    <xf numFmtId="0" fontId="1" fillId="27" borderId="5" xfId="0" applyFont="1" applyFill="1" applyBorder="1"/>
    <xf numFmtId="0" fontId="3" fillId="6" borderId="5" xfId="0" applyFont="1" applyFill="1" applyBorder="1" applyAlignment="1">
      <alignment horizontal="left"/>
    </xf>
    <xf numFmtId="0" fontId="1" fillId="34" borderId="7" xfId="0" applyFont="1" applyFill="1" applyBorder="1" applyAlignment="1">
      <alignment horizontal="right"/>
    </xf>
    <xf numFmtId="0" fontId="1" fillId="48" borderId="7" xfId="0" applyFont="1" applyFill="1" applyBorder="1"/>
    <xf numFmtId="0" fontId="1" fillId="6" borderId="5" xfId="0" applyFont="1" applyFill="1" applyBorder="1"/>
    <xf numFmtId="0" fontId="3" fillId="16" borderId="0" xfId="0" applyFont="1" applyFill="1" applyAlignment="1">
      <alignment vertical="center"/>
    </xf>
    <xf numFmtId="0" fontId="28" fillId="0" borderId="0" xfId="0" applyFont="1" applyAlignment="1"/>
    <xf numFmtId="167" fontId="28" fillId="0" borderId="0" xfId="0" applyNumberFormat="1" applyFont="1" applyAlignment="1"/>
    <xf numFmtId="167" fontId="6" fillId="0" borderId="0" xfId="0" applyNumberFormat="1" applyFont="1"/>
    <xf numFmtId="0" fontId="1" fillId="9" borderId="12" xfId="0" applyFont="1" applyFill="1" applyBorder="1"/>
    <xf numFmtId="0" fontId="1" fillId="9" borderId="0" xfId="0" applyFont="1" applyFill="1"/>
    <xf numFmtId="0" fontId="0" fillId="16" borderId="0" xfId="0" applyFont="1" applyFill="1" applyAlignment="1"/>
    <xf numFmtId="0" fontId="1" fillId="11" borderId="0" xfId="0" applyFont="1" applyFill="1"/>
    <xf numFmtId="0" fontId="0" fillId="11" borderId="0" xfId="0" applyFont="1" applyFill="1" applyAlignment="1"/>
    <xf numFmtId="0" fontId="0" fillId="16" borderId="0" xfId="0" applyFont="1" applyFill="1" applyAlignment="1"/>
    <xf numFmtId="0" fontId="1" fillId="16" borderId="0" xfId="0" applyFont="1" applyFill="1"/>
    <xf numFmtId="0" fontId="0" fillId="16" borderId="0" xfId="0" applyFont="1" applyFill="1"/>
    <xf numFmtId="0" fontId="1" fillId="0" borderId="5" xfId="0" applyFont="1" applyBorder="1"/>
    <xf numFmtId="0" fontId="2" fillId="0" borderId="5" xfId="0" applyFont="1" applyBorder="1" applyAlignment="1"/>
    <xf numFmtId="0" fontId="1" fillId="16" borderId="0" xfId="0" applyFont="1" applyFill="1"/>
    <xf numFmtId="0" fontId="6" fillId="0" borderId="0" xfId="0" applyFont="1"/>
    <xf numFmtId="0" fontId="0" fillId="0" borderId="0" xfId="0" applyFont="1" applyAlignment="1"/>
    <xf numFmtId="0" fontId="31" fillId="49" borderId="0" xfId="2" applyAlignment="1"/>
    <xf numFmtId="0" fontId="30" fillId="0" borderId="0" xfId="1"/>
    <xf numFmtId="3" fontId="32" fillId="0" borderId="0" xfId="0" applyNumberFormat="1" applyFont="1"/>
    <xf numFmtId="3" fontId="33" fillId="6" borderId="0" xfId="0" applyNumberFormat="1" applyFont="1" applyFill="1" applyAlignment="1"/>
    <xf numFmtId="3" fontId="33" fillId="6" borderId="0" xfId="0" applyNumberFormat="1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167" fontId="8" fillId="0" borderId="0" xfId="0" applyNumberFormat="1" applyFont="1" applyAlignment="1"/>
    <xf numFmtId="0" fontId="3" fillId="37" borderId="31" xfId="0" applyFont="1" applyFill="1" applyBorder="1"/>
    <xf numFmtId="0" fontId="2" fillId="13" borderId="0" xfId="0" applyFont="1" applyFill="1" applyAlignment="1">
      <alignment horizontal="center" wrapText="1"/>
    </xf>
    <xf numFmtId="0" fontId="0" fillId="0" borderId="0" xfId="0" applyFont="1" applyAlignment="1"/>
    <xf numFmtId="0" fontId="7" fillId="15" borderId="0" xfId="0" applyFont="1" applyFill="1" applyAlignment="1">
      <alignment vertical="center"/>
    </xf>
    <xf numFmtId="0" fontId="3" fillId="33" borderId="27" xfId="0" applyFont="1" applyFill="1" applyBorder="1" applyAlignment="1">
      <alignment horizontal="center"/>
    </xf>
    <xf numFmtId="0" fontId="20" fillId="0" borderId="6" xfId="0" applyFont="1" applyBorder="1"/>
    <xf numFmtId="0" fontId="3" fillId="33" borderId="17" xfId="0" applyFont="1" applyFill="1" applyBorder="1" applyAlignment="1">
      <alignment horizontal="center"/>
    </xf>
    <xf numFmtId="0" fontId="20" fillId="0" borderId="18" xfId="0" applyFont="1" applyBorder="1"/>
    <xf numFmtId="0" fontId="25" fillId="44" borderId="28" xfId="0" applyFont="1" applyFill="1" applyBorder="1" applyAlignment="1"/>
    <xf numFmtId="0" fontId="20" fillId="0" borderId="21" xfId="0" applyFont="1" applyBorder="1"/>
    <xf numFmtId="0" fontId="20" fillId="0" borderId="33" xfId="0" applyFont="1" applyBorder="1"/>
    <xf numFmtId="0" fontId="34" fillId="50" borderId="39" xfId="0" applyFont="1" applyFill="1" applyBorder="1" applyAlignment="1">
      <alignment vertical="center" wrapText="1"/>
    </xf>
    <xf numFmtId="0" fontId="34" fillId="51" borderId="39" xfId="0" applyFont="1" applyFill="1" applyBorder="1" applyAlignment="1">
      <alignment vertical="center" wrapText="1"/>
    </xf>
    <xf numFmtId="0" fontId="34" fillId="51" borderId="39" xfId="0" applyFont="1" applyFill="1" applyBorder="1" applyAlignment="1">
      <alignment wrapText="1"/>
    </xf>
    <xf numFmtId="0" fontId="34" fillId="50" borderId="39" xfId="0" applyFont="1" applyFill="1" applyBorder="1" applyAlignment="1">
      <alignment wrapText="1"/>
    </xf>
    <xf numFmtId="0" fontId="35" fillId="51" borderId="39" xfId="0" applyFont="1" applyFill="1" applyBorder="1" applyAlignment="1">
      <alignment wrapText="1"/>
    </xf>
    <xf numFmtId="0" fontId="35" fillId="50" borderId="39" xfId="0" applyFont="1" applyFill="1" applyBorder="1" applyAlignment="1">
      <alignment wrapText="1"/>
    </xf>
    <xf numFmtId="0" fontId="34" fillId="51" borderId="40" xfId="0" applyFont="1" applyFill="1" applyBorder="1" applyAlignment="1">
      <alignment wrapText="1"/>
    </xf>
  </cellXfs>
  <cellStyles count="3">
    <cellStyle name="Hypertextové prepojenie" xfId="1" builtinId="8"/>
    <cellStyle name="Normálna" xfId="0" builtinId="0"/>
    <cellStyle name="Zlá" xfId="2" builtinId="27"/>
  </cellStyles>
  <dxfs count="6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BFAFCF"/>
          <bgColor rgb="FFBFAFCF"/>
        </patternFill>
      </fill>
    </dxf>
    <dxf>
      <fill>
        <patternFill patternType="solid">
          <fgColor rgb="FFFBCA99"/>
          <bgColor rgb="FFFBCA9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BFAFCF"/>
          <bgColor rgb="FFBFAFCF"/>
        </patternFill>
      </fill>
    </dxf>
    <dxf>
      <fill>
        <patternFill patternType="solid">
          <fgColor rgb="FFFBCA99"/>
          <bgColor rgb="FFFBCA99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DFD7E7"/>
          <bgColor rgb="FFDFD7E7"/>
        </patternFill>
      </fill>
    </dxf>
    <dxf>
      <fill>
        <patternFill patternType="solid">
          <fgColor rgb="FFFDE5CC"/>
          <bgColor rgb="FFFDE5CC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5757"/>
          <bgColor rgb="FFFF5757"/>
        </patternFill>
      </fill>
    </dxf>
    <dxf>
      <fill>
        <patternFill patternType="solid">
          <fgColor rgb="FFFF7979"/>
          <bgColor rgb="FFFF7979"/>
        </patternFill>
      </fill>
    </dxf>
  </dxfs>
  <tableStyles count="34">
    <tableStyle name="Zahr. vyznam pre Slovensko-style" pivot="0" count="2" xr9:uid="{00000000-0011-0000-FFFF-FFFF00000000}">
      <tableStyleElement type="firstRowStripe" dxfId="68"/>
      <tableStyleElement type="secondRowStripe" dxfId="67"/>
    </tableStyle>
    <tableStyle name="Zahr. vyznam pre Slovensko-style 2" pivot="0" count="2" xr9:uid="{00000000-0011-0000-FFFF-FFFF01000000}">
      <tableStyleElement type="firstRowStripe" dxfId="66"/>
      <tableStyleElement type="secondRowStripe" dxfId="65"/>
    </tableStyle>
    <tableStyle name="Norm. uspesnost-style" pivot="0" count="2" xr9:uid="{00000000-0011-0000-FFFF-FFFF02000000}">
      <tableStyleElement type="firstRowStripe" dxfId="64"/>
      <tableStyleElement type="secondRowStripe" dxfId="63"/>
    </tableStyle>
    <tableStyle name="Norm. Zahr. Financovanie-style" pivot="0" count="2" xr9:uid="{00000000-0011-0000-FFFF-FFFF03000000}">
      <tableStyleElement type="firstRowStripe" dxfId="62"/>
      <tableStyleElement type="secondRowStripe" dxfId="61"/>
    </tableStyle>
    <tableStyle name="Norm. financovanie + uspesnost-style" pivot="0" count="2" xr9:uid="{00000000-0011-0000-FFFF-FFFF04000000}">
      <tableStyleElement type="firstRowStripe" dxfId="60"/>
      <tableStyleElement type="secondRowStripe" dxfId="59"/>
    </tableStyle>
    <tableStyle name="Norm. financovanie + uspesnost-style 2" pivot="0" count="2" xr9:uid="{00000000-0011-0000-FFFF-FFFF05000000}">
      <tableStyleElement type="firstRowStripe" dxfId="58"/>
      <tableStyleElement type="secondRowStripe" dxfId="57"/>
    </tableStyle>
    <tableStyle name="Norm. financovanie + uspesnost-style 3" pivot="0" count="2" xr9:uid="{00000000-0011-0000-FFFF-FFFF06000000}">
      <tableStyleElement type="firstRowStripe" dxfId="56"/>
      <tableStyleElement type="secondRowStripe" dxfId="55"/>
    </tableStyle>
    <tableStyle name="Norm. financovanie + uspesnost-style 4" pivot="0" count="2" xr9:uid="{00000000-0011-0000-FFFF-FFFF07000000}">
      <tableStyleElement type="firstRowStripe" dxfId="54"/>
      <tableStyleElement type="secondRowStripe" dxfId="53"/>
    </tableStyle>
    <tableStyle name="Norm. financovanie + uspesnost-style 5" pivot="0" count="2" xr9:uid="{00000000-0011-0000-FFFF-FFFF08000000}">
      <tableStyleElement type="firstRowStripe" dxfId="52"/>
      <tableStyleElement type="secondRowStripe" dxfId="51"/>
    </tableStyle>
    <tableStyle name="Norm. financovanie + uspesnost-style 6" pivot="0" count="2" xr9:uid="{00000000-0011-0000-FFFF-FFFF09000000}">
      <tableStyleElement type="firstRowStripe" dxfId="50"/>
      <tableStyleElement type="secondRowStripe" dxfId="49"/>
    </tableStyle>
    <tableStyle name="Norm. financovanie + uspesnost-style 7" pivot="0" count="2" xr9:uid="{00000000-0011-0000-FFFF-FFFF0A000000}">
      <tableStyleElement type="firstRowStripe" dxfId="48"/>
      <tableStyleElement type="secondRowStripe" dxfId="47"/>
    </tableStyle>
    <tableStyle name="Norm. financovanie + uspesnost-style 8" pivot="0" count="2" xr9:uid="{00000000-0011-0000-FFFF-FFFF0B000000}">
      <tableStyleElement type="firstRowStripe" dxfId="46"/>
      <tableStyleElement type="secondRowStripe" dxfId="45"/>
    </tableStyle>
    <tableStyle name="Norm. financovanie + uspesnost-style 9" pivot="0" count="2" xr9:uid="{00000000-0011-0000-FFFF-FFFF0C000000}">
      <tableStyleElement type="firstRowStripe" dxfId="44"/>
      <tableStyleElement type="secondRowStripe" dxfId="43"/>
    </tableStyle>
    <tableStyle name="Norm. financovanie + uspesnost-style 10" pivot="0" count="2" xr9:uid="{00000000-0011-0000-FFFF-FFFF0D000000}">
      <tableStyleElement type="firstRowStripe" dxfId="42"/>
      <tableStyleElement type="secondRowStripe" dxfId="41"/>
    </tableStyle>
    <tableStyle name="Norm. financovanie + uspesnost-style 11" pivot="0" count="2" xr9:uid="{00000000-0011-0000-FFFF-FFFF0E000000}">
      <tableStyleElement type="firstRowStripe" dxfId="40"/>
      <tableStyleElement type="secondRowStripe" dxfId="39"/>
    </tableStyle>
    <tableStyle name="Norm. financovanie + uspesnost-style 12" pivot="0" count="2" xr9:uid="{00000000-0011-0000-FFFF-FFFF0F000000}">
      <tableStyleElement type="firstRowStripe" dxfId="38"/>
      <tableStyleElement type="secondRowStripe" dxfId="37"/>
    </tableStyle>
    <tableStyle name="Norm. financovanie + uspesnost-style 13" pivot="0" count="2" xr9:uid="{00000000-0011-0000-FFFF-FFFF10000000}">
      <tableStyleElement type="firstRowStripe" dxfId="36"/>
      <tableStyleElement type="secondRowStripe" dxfId="35"/>
    </tableStyle>
    <tableStyle name="Norm. financovanie + uspesnost-style 14" pivot="0" count="2" xr9:uid="{00000000-0011-0000-FFFF-FFFF11000000}">
      <tableStyleElement type="firstRowStripe" dxfId="34"/>
      <tableStyleElement type="secondRowStripe" dxfId="33"/>
    </tableStyle>
    <tableStyle name="Norm. financovanie + uspesnost-style 15" pivot="0" count="2" xr9:uid="{00000000-0011-0000-FFFF-FFFF12000000}">
      <tableStyleElement type="firstRowStripe" dxfId="32"/>
      <tableStyleElement type="secondRowStripe" dxfId="31"/>
    </tableStyle>
    <tableStyle name="Norm. financovanie + uspesnost-style 16" pivot="0" count="2" xr9:uid="{00000000-0011-0000-FFFF-FFFF13000000}">
      <tableStyleElement type="firstRowStripe" dxfId="30"/>
      <tableStyleElement type="secondRowStripe" dxfId="29"/>
    </tableStyle>
    <tableStyle name="Norm. financovanie + uspesnost-style 17" pivot="0" count="2" xr9:uid="{00000000-0011-0000-FFFF-FFFF14000000}">
      <tableStyleElement type="firstRowStripe" dxfId="28"/>
      <tableStyleElement type="secondRowStripe" dxfId="27"/>
    </tableStyle>
    <tableStyle name="Norm. financovanie + uspesnost-style 18" pivot="0" count="2" xr9:uid="{00000000-0011-0000-FFFF-FFFF15000000}">
      <tableStyleElement type="firstRowStripe" dxfId="26"/>
      <tableStyleElement type="secondRowStripe" dxfId="25"/>
    </tableStyle>
    <tableStyle name="Norm. financovanie + uspesnost-style 19" pivot="0" count="2" xr9:uid="{00000000-0011-0000-FFFF-FFFF16000000}">
      <tableStyleElement type="firstRowStripe" dxfId="24"/>
      <tableStyleElement type="secondRowStripe" dxfId="23"/>
    </tableStyle>
    <tableStyle name="Norm. financovanie + uspesnost-style 20" pivot="0" count="2" xr9:uid="{00000000-0011-0000-FFFF-FFFF17000000}">
      <tableStyleElement type="firstRowStripe" dxfId="22"/>
      <tableStyleElement type="secondRowStripe" dxfId="21"/>
    </tableStyle>
    <tableStyle name="Norm. financovanie + uspesnost-style 21" pivot="0" count="2" xr9:uid="{00000000-0011-0000-FFFF-FFFF18000000}">
      <tableStyleElement type="firstRowStripe" dxfId="20"/>
      <tableStyleElement type="secondRowStripe" dxfId="19"/>
    </tableStyle>
    <tableStyle name="Norm. financovanie + uspesnost-style 22" pivot="0" count="2" xr9:uid="{00000000-0011-0000-FFFF-FFFF19000000}">
      <tableStyleElement type="firstRowStripe" dxfId="18"/>
      <tableStyleElement type="secondRowStripe" dxfId="17"/>
    </tableStyle>
    <tableStyle name="Norm. financovanie + uspesnost-style 23" pivot="0" count="2" xr9:uid="{00000000-0011-0000-FFFF-FFFF1A000000}">
      <tableStyleElement type="firstRowStripe" dxfId="16"/>
      <tableStyleElement type="secondRowStripe" dxfId="15"/>
    </tableStyle>
    <tableStyle name="Norm. financovanie + uspesnost-style 24" pivot="0" count="2" xr9:uid="{00000000-0011-0000-FFFF-FFFF1B000000}">
      <tableStyleElement type="firstRowStripe" dxfId="14"/>
      <tableStyleElement type="secondRowStripe" dxfId="13"/>
    </tableStyle>
    <tableStyle name="Norm. financovanie + uspesnost-style 25" pivot="0" count="2" xr9:uid="{00000000-0011-0000-FFFF-FFFF1C000000}">
      <tableStyleElement type="firstRowStripe" dxfId="12"/>
      <tableStyleElement type="secondRowStripe" dxfId="11"/>
    </tableStyle>
    <tableStyle name="Norm. financovanie + uspesnost-style 26" pivot="0" count="2" xr9:uid="{00000000-0011-0000-FFFF-FFFF1D000000}">
      <tableStyleElement type="firstRowStripe" dxfId="10"/>
      <tableStyleElement type="secondRowStripe" dxfId="9"/>
    </tableStyle>
    <tableStyle name="Norm. financovanie + uspesnost-style 27" pivot="0" count="2" xr9:uid="{00000000-0011-0000-FFFF-FFFF1E000000}">
      <tableStyleElement type="firstRowStripe" dxfId="8"/>
      <tableStyleElement type="secondRowStripe" dxfId="7"/>
    </tableStyle>
    <tableStyle name="Norm. financovanie + uspesnost-style 28" pivot="0" count="2" xr9:uid="{00000000-0011-0000-FFFF-FFFF1F000000}">
      <tableStyleElement type="firstRowStripe" dxfId="6"/>
      <tableStyleElement type="secondRowStripe" dxfId="5"/>
    </tableStyle>
    <tableStyle name="Norm. financovanie + uspesnost-style 29" pivot="0" count="2" xr9:uid="{00000000-0011-0000-FFFF-FFFF20000000}">
      <tableStyleElement type="firstRowStripe" dxfId="4"/>
      <tableStyleElement type="secondRowStripe" dxfId="3"/>
    </tableStyle>
    <tableStyle name="BiggestGlobalSports-style" pivot="0" count="2" xr9:uid="{00000000-0011-0000-FFFF-FFFF21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03:C198" headerRowCount="0">
  <tableColumns count="2">
    <tableColumn id="1" xr3:uid="{00000000-0010-0000-0000-000001000000}" name="Column1"/>
    <tableColumn id="2" xr3:uid="{00000000-0010-0000-0000-000002000000}" name="Column2"/>
  </tableColumns>
  <tableStyleInfo name="Zahr. vyznam pre Slovensk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D103:D119" headerRowCount="0">
  <tableColumns count="1">
    <tableColumn id="1" xr3:uid="{00000000-0010-0000-0100-000001000000}" name="Column1"/>
  </tableColumns>
  <tableStyleInfo name="Zahr. vyznam pre Slovensko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B106:C201" headerRowCount="0">
  <tableColumns count="2">
    <tableColumn id="1" xr3:uid="{00000000-0010-0000-0300-000001000000}" name="Column1"/>
    <tableColumn id="2" xr3:uid="{00000000-0010-0000-0300-000002000000}" name="Column2"/>
  </tableColumns>
  <tableStyleInfo name="Norm. Zahr. Financovanie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06:C123" headerRowCount="0">
  <tableColumns count="2">
    <tableColumn id="1" xr3:uid="{00000000-0010-0000-0200-000001000000}" name="Column1"/>
    <tableColumn id="2" xr3:uid="{00000000-0010-0000-0200-000002000000}" name="Column2"/>
  </tableColumns>
  <tableStyleInfo name="Norm. uspesnos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D2:BB99" headerRowCount="0">
  <tableColumns count="5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  <tableColumn id="13" xr3:uid="{00000000-0010-0000-0400-00000D000000}" name="Column13"/>
    <tableColumn id="14" xr3:uid="{00000000-0010-0000-0400-00000E000000}" name="Column14"/>
    <tableColumn id="15" xr3:uid="{00000000-0010-0000-0400-00000F000000}" name="Column15"/>
    <tableColumn id="16" xr3:uid="{00000000-0010-0000-0400-000010000000}" name="Column16"/>
    <tableColumn id="17" xr3:uid="{00000000-0010-0000-0400-000011000000}" name="Column17"/>
    <tableColumn id="18" xr3:uid="{00000000-0010-0000-0400-000012000000}" name="Column18"/>
    <tableColumn id="19" xr3:uid="{00000000-0010-0000-0400-000013000000}" name="Column19"/>
    <tableColumn id="20" xr3:uid="{00000000-0010-0000-0400-000014000000}" name="Column20"/>
    <tableColumn id="21" xr3:uid="{00000000-0010-0000-0400-000015000000}" name="Column21"/>
    <tableColumn id="22" xr3:uid="{00000000-0010-0000-0400-000016000000}" name="Column22"/>
    <tableColumn id="23" xr3:uid="{00000000-0010-0000-0400-000017000000}" name="Column23"/>
    <tableColumn id="24" xr3:uid="{00000000-0010-0000-0400-000018000000}" name="Column24"/>
    <tableColumn id="25" xr3:uid="{00000000-0010-0000-0400-000019000000}" name="Column25"/>
    <tableColumn id="26" xr3:uid="{00000000-0010-0000-0400-00001A000000}" name="Column26"/>
    <tableColumn id="27" xr3:uid="{00000000-0010-0000-0400-00001B000000}" name="Column27"/>
    <tableColumn id="28" xr3:uid="{00000000-0010-0000-0400-00001C000000}" name="Column28"/>
    <tableColumn id="29" xr3:uid="{00000000-0010-0000-0400-00001D000000}" name="Column29"/>
    <tableColumn id="30" xr3:uid="{00000000-0010-0000-0400-00001E000000}" name="Column30"/>
    <tableColumn id="31" xr3:uid="{00000000-0010-0000-0400-00001F000000}" name="Column31"/>
    <tableColumn id="32" xr3:uid="{00000000-0010-0000-0400-000020000000}" name="Column32"/>
    <tableColumn id="33" xr3:uid="{00000000-0010-0000-0400-000021000000}" name="Column33"/>
    <tableColumn id="34" xr3:uid="{00000000-0010-0000-0400-000022000000}" name="Column34"/>
    <tableColumn id="35" xr3:uid="{00000000-0010-0000-0400-000023000000}" name="Column35"/>
    <tableColumn id="36" xr3:uid="{00000000-0010-0000-0400-000024000000}" name="Column36"/>
    <tableColumn id="37" xr3:uid="{00000000-0010-0000-0400-000025000000}" name="Column37"/>
    <tableColumn id="38" xr3:uid="{00000000-0010-0000-0400-000026000000}" name="Column38"/>
    <tableColumn id="39" xr3:uid="{00000000-0010-0000-0400-000027000000}" name="Column39"/>
    <tableColumn id="40" xr3:uid="{00000000-0010-0000-0400-000028000000}" name="Column40"/>
    <tableColumn id="41" xr3:uid="{00000000-0010-0000-0400-000029000000}" name="Column41"/>
    <tableColumn id="42" xr3:uid="{00000000-0010-0000-0400-00002A000000}" name="Column42"/>
    <tableColumn id="43" xr3:uid="{00000000-0010-0000-0400-00002B000000}" name="Column43"/>
    <tableColumn id="44" xr3:uid="{00000000-0010-0000-0400-00002C000000}" name="Column44"/>
    <tableColumn id="45" xr3:uid="{00000000-0010-0000-0400-00002D000000}" name="Column45"/>
    <tableColumn id="46" xr3:uid="{00000000-0010-0000-0400-00002E000000}" name="Column46"/>
    <tableColumn id="47" xr3:uid="{00000000-0010-0000-0400-00002F000000}" name="Column47"/>
    <tableColumn id="48" xr3:uid="{00000000-0010-0000-0400-000030000000}" name="Column48"/>
    <tableColumn id="49" xr3:uid="{00000000-0010-0000-0400-000031000000}" name="Column49"/>
    <tableColumn id="50" xr3:uid="{00000000-0010-0000-0400-000032000000}" name="Column50"/>
    <tableColumn id="51" xr3:uid="{00000000-0010-0000-0400-000033000000}" name="Column51"/>
  </tableColumns>
  <tableStyleInfo name="Norm. financovanie + uspesnos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D102:BB119" headerRowCount="0">
  <tableColumns count="51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  <tableColumn id="32" xr3:uid="{00000000-0010-0000-0500-000020000000}" name="Column32"/>
    <tableColumn id="33" xr3:uid="{00000000-0010-0000-0500-000021000000}" name="Column33"/>
    <tableColumn id="34" xr3:uid="{00000000-0010-0000-0500-000022000000}" name="Column34"/>
    <tableColumn id="35" xr3:uid="{00000000-0010-0000-0500-000023000000}" name="Column35"/>
    <tableColumn id="36" xr3:uid="{00000000-0010-0000-0500-000024000000}" name="Column36"/>
    <tableColumn id="37" xr3:uid="{00000000-0010-0000-0500-000025000000}" name="Column37"/>
    <tableColumn id="38" xr3:uid="{00000000-0010-0000-0500-000026000000}" name="Column38"/>
    <tableColumn id="39" xr3:uid="{00000000-0010-0000-0500-000027000000}" name="Column39"/>
    <tableColumn id="40" xr3:uid="{00000000-0010-0000-0500-000028000000}" name="Column40"/>
    <tableColumn id="41" xr3:uid="{00000000-0010-0000-0500-000029000000}" name="Column41"/>
    <tableColumn id="42" xr3:uid="{00000000-0010-0000-0500-00002A000000}" name="Column42"/>
    <tableColumn id="43" xr3:uid="{00000000-0010-0000-0500-00002B000000}" name="Column43"/>
    <tableColumn id="44" xr3:uid="{00000000-0010-0000-0500-00002C000000}" name="Column44"/>
    <tableColumn id="45" xr3:uid="{00000000-0010-0000-0500-00002D000000}" name="Column45"/>
    <tableColumn id="46" xr3:uid="{00000000-0010-0000-0500-00002E000000}" name="Column46"/>
    <tableColumn id="47" xr3:uid="{00000000-0010-0000-0500-00002F000000}" name="Column47"/>
    <tableColumn id="48" xr3:uid="{00000000-0010-0000-0500-000030000000}" name="Column48"/>
    <tableColumn id="49" xr3:uid="{00000000-0010-0000-0500-000031000000}" name="Column49"/>
    <tableColumn id="50" xr3:uid="{00000000-0010-0000-0500-000032000000}" name="Column50"/>
    <tableColumn id="51" xr3:uid="{00000000-0010-0000-0500-000033000000}" name="Column51"/>
  </tableColumns>
  <tableStyleInfo name="Norm. financovanie + uspesnost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D130:BB131" headerRowCount="0">
  <tableColumns count="51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  <tableColumn id="14" xr3:uid="{00000000-0010-0000-0600-00000E000000}" name="Column14"/>
    <tableColumn id="15" xr3:uid="{00000000-0010-0000-0600-00000F000000}" name="Column15"/>
    <tableColumn id="16" xr3:uid="{00000000-0010-0000-0600-000010000000}" name="Column16"/>
    <tableColumn id="17" xr3:uid="{00000000-0010-0000-0600-000011000000}" name="Column17"/>
    <tableColumn id="18" xr3:uid="{00000000-0010-0000-0600-000012000000}" name="Column18"/>
    <tableColumn id="19" xr3:uid="{00000000-0010-0000-0600-000013000000}" name="Column19"/>
    <tableColumn id="20" xr3:uid="{00000000-0010-0000-0600-000014000000}" name="Column20"/>
    <tableColumn id="21" xr3:uid="{00000000-0010-0000-0600-000015000000}" name="Column21"/>
    <tableColumn id="22" xr3:uid="{00000000-0010-0000-0600-000016000000}" name="Column22"/>
    <tableColumn id="23" xr3:uid="{00000000-0010-0000-0600-000017000000}" name="Column23"/>
    <tableColumn id="24" xr3:uid="{00000000-0010-0000-0600-000018000000}" name="Column24"/>
    <tableColumn id="25" xr3:uid="{00000000-0010-0000-0600-000019000000}" name="Column25"/>
    <tableColumn id="26" xr3:uid="{00000000-0010-0000-0600-00001A000000}" name="Column26"/>
    <tableColumn id="27" xr3:uid="{00000000-0010-0000-0600-00001B000000}" name="Column27"/>
    <tableColumn id="28" xr3:uid="{00000000-0010-0000-0600-00001C000000}" name="Column28"/>
    <tableColumn id="29" xr3:uid="{00000000-0010-0000-0600-00001D000000}" name="Column29"/>
    <tableColumn id="30" xr3:uid="{00000000-0010-0000-0600-00001E000000}" name="Column30"/>
    <tableColumn id="31" xr3:uid="{00000000-0010-0000-0600-00001F000000}" name="Column31"/>
    <tableColumn id="32" xr3:uid="{00000000-0010-0000-0600-000020000000}" name="Column32"/>
    <tableColumn id="33" xr3:uid="{00000000-0010-0000-0600-000021000000}" name="Column33"/>
    <tableColumn id="34" xr3:uid="{00000000-0010-0000-0600-000022000000}" name="Column34"/>
    <tableColumn id="35" xr3:uid="{00000000-0010-0000-0600-000023000000}" name="Column35"/>
    <tableColumn id="36" xr3:uid="{00000000-0010-0000-0600-000024000000}" name="Column36"/>
    <tableColumn id="37" xr3:uid="{00000000-0010-0000-0600-000025000000}" name="Column37"/>
    <tableColumn id="38" xr3:uid="{00000000-0010-0000-0600-000026000000}" name="Column38"/>
    <tableColumn id="39" xr3:uid="{00000000-0010-0000-0600-000027000000}" name="Column39"/>
    <tableColumn id="40" xr3:uid="{00000000-0010-0000-0600-000028000000}" name="Column40"/>
    <tableColumn id="41" xr3:uid="{00000000-0010-0000-0600-000029000000}" name="Column41"/>
    <tableColumn id="42" xr3:uid="{00000000-0010-0000-0600-00002A000000}" name="Column42"/>
    <tableColumn id="43" xr3:uid="{00000000-0010-0000-0600-00002B000000}" name="Column43"/>
    <tableColumn id="44" xr3:uid="{00000000-0010-0000-0600-00002C000000}" name="Column44"/>
    <tableColumn id="45" xr3:uid="{00000000-0010-0000-0600-00002D000000}" name="Column45"/>
    <tableColumn id="46" xr3:uid="{00000000-0010-0000-0600-00002E000000}" name="Column46"/>
    <tableColumn id="47" xr3:uid="{00000000-0010-0000-0600-00002F000000}" name="Column47"/>
    <tableColumn id="48" xr3:uid="{00000000-0010-0000-0600-000030000000}" name="Column48"/>
    <tableColumn id="49" xr3:uid="{00000000-0010-0000-0600-000031000000}" name="Column49"/>
    <tableColumn id="50" xr3:uid="{00000000-0010-0000-0600-000032000000}" name="Column50"/>
    <tableColumn id="51" xr3:uid="{00000000-0010-0000-0600-000033000000}" name="Column51"/>
  </tableColumns>
  <tableStyleInfo name="Norm. financovanie + uspesnost-style 3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D122:BB123" headerRowCount="0">
  <tableColumns count="51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2" xr3:uid="{00000000-0010-0000-0700-000020000000}" name="Column32"/>
    <tableColumn id="33" xr3:uid="{00000000-0010-0000-0700-000021000000}" name="Column33"/>
    <tableColumn id="34" xr3:uid="{00000000-0010-0000-0700-000022000000}" name="Column34"/>
    <tableColumn id="35" xr3:uid="{00000000-0010-0000-0700-000023000000}" name="Column35"/>
    <tableColumn id="36" xr3:uid="{00000000-0010-0000-0700-000024000000}" name="Column36"/>
    <tableColumn id="37" xr3:uid="{00000000-0010-0000-0700-000025000000}" name="Column37"/>
    <tableColumn id="38" xr3:uid="{00000000-0010-0000-0700-000026000000}" name="Column38"/>
    <tableColumn id="39" xr3:uid="{00000000-0010-0000-0700-000027000000}" name="Column39"/>
    <tableColumn id="40" xr3:uid="{00000000-0010-0000-0700-000028000000}" name="Column40"/>
    <tableColumn id="41" xr3:uid="{00000000-0010-0000-0700-000029000000}" name="Column41"/>
    <tableColumn id="42" xr3:uid="{00000000-0010-0000-0700-00002A000000}" name="Column42"/>
    <tableColumn id="43" xr3:uid="{00000000-0010-0000-0700-00002B000000}" name="Column43"/>
    <tableColumn id="44" xr3:uid="{00000000-0010-0000-0700-00002C000000}" name="Column44"/>
    <tableColumn id="45" xr3:uid="{00000000-0010-0000-0700-00002D000000}" name="Column45"/>
    <tableColumn id="46" xr3:uid="{00000000-0010-0000-0700-00002E000000}" name="Column46"/>
    <tableColumn id="47" xr3:uid="{00000000-0010-0000-0700-00002F000000}" name="Column47"/>
    <tableColumn id="48" xr3:uid="{00000000-0010-0000-0700-000030000000}" name="Column48"/>
    <tableColumn id="49" xr3:uid="{00000000-0010-0000-0700-000031000000}" name="Column49"/>
    <tableColumn id="50" xr3:uid="{00000000-0010-0000-0700-000032000000}" name="Column50"/>
    <tableColumn id="51" xr3:uid="{00000000-0010-0000-0700-000033000000}" name="Column51"/>
  </tableColumns>
  <tableStyleInfo name="Norm. financovanie + uspesnost-style 4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132:BB133" headerRowCount="0">
  <tableColumns count="51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14" xr3:uid="{00000000-0010-0000-0800-00000E000000}" name="Column14"/>
    <tableColumn id="15" xr3:uid="{00000000-0010-0000-0800-00000F000000}" name="Column15"/>
    <tableColumn id="16" xr3:uid="{00000000-0010-0000-0800-000010000000}" name="Column16"/>
    <tableColumn id="17" xr3:uid="{00000000-0010-0000-0800-000011000000}" name="Column17"/>
    <tableColumn id="18" xr3:uid="{00000000-0010-0000-0800-000012000000}" name="Column18"/>
    <tableColumn id="19" xr3:uid="{00000000-0010-0000-0800-000013000000}" name="Column19"/>
    <tableColumn id="20" xr3:uid="{00000000-0010-0000-0800-000014000000}" name="Column20"/>
    <tableColumn id="21" xr3:uid="{00000000-0010-0000-0800-000015000000}" name="Column21"/>
    <tableColumn id="22" xr3:uid="{00000000-0010-0000-0800-000016000000}" name="Column22"/>
    <tableColumn id="23" xr3:uid="{00000000-0010-0000-0800-000017000000}" name="Column23"/>
    <tableColumn id="24" xr3:uid="{00000000-0010-0000-0800-000018000000}" name="Column24"/>
    <tableColumn id="25" xr3:uid="{00000000-0010-0000-0800-000019000000}" name="Column25"/>
    <tableColumn id="26" xr3:uid="{00000000-0010-0000-0800-00001A000000}" name="Column26"/>
    <tableColumn id="27" xr3:uid="{00000000-0010-0000-0800-00001B000000}" name="Column27"/>
    <tableColumn id="28" xr3:uid="{00000000-0010-0000-0800-00001C000000}" name="Column28"/>
    <tableColumn id="29" xr3:uid="{00000000-0010-0000-0800-00001D000000}" name="Column29"/>
    <tableColumn id="30" xr3:uid="{00000000-0010-0000-0800-00001E000000}" name="Column30"/>
    <tableColumn id="31" xr3:uid="{00000000-0010-0000-0800-00001F000000}" name="Column31"/>
    <tableColumn id="32" xr3:uid="{00000000-0010-0000-0800-000020000000}" name="Column32"/>
    <tableColumn id="33" xr3:uid="{00000000-0010-0000-0800-000021000000}" name="Column33"/>
    <tableColumn id="34" xr3:uid="{00000000-0010-0000-0800-000022000000}" name="Column34"/>
    <tableColumn id="35" xr3:uid="{00000000-0010-0000-0800-000023000000}" name="Column35"/>
    <tableColumn id="36" xr3:uid="{00000000-0010-0000-0800-000024000000}" name="Column36"/>
    <tableColumn id="37" xr3:uid="{00000000-0010-0000-0800-000025000000}" name="Column37"/>
    <tableColumn id="38" xr3:uid="{00000000-0010-0000-0800-000026000000}" name="Column38"/>
    <tableColumn id="39" xr3:uid="{00000000-0010-0000-0800-000027000000}" name="Column39"/>
    <tableColumn id="40" xr3:uid="{00000000-0010-0000-0800-000028000000}" name="Column40"/>
    <tableColumn id="41" xr3:uid="{00000000-0010-0000-0800-000029000000}" name="Column41"/>
    <tableColumn id="42" xr3:uid="{00000000-0010-0000-0800-00002A000000}" name="Column42"/>
    <tableColumn id="43" xr3:uid="{00000000-0010-0000-0800-00002B000000}" name="Column43"/>
    <tableColumn id="44" xr3:uid="{00000000-0010-0000-0800-00002C000000}" name="Column44"/>
    <tableColumn id="45" xr3:uid="{00000000-0010-0000-0800-00002D000000}" name="Column45"/>
    <tableColumn id="46" xr3:uid="{00000000-0010-0000-0800-00002E000000}" name="Column46"/>
    <tableColumn id="47" xr3:uid="{00000000-0010-0000-0800-00002F000000}" name="Column47"/>
    <tableColumn id="48" xr3:uid="{00000000-0010-0000-0800-000030000000}" name="Column48"/>
    <tableColumn id="49" xr3:uid="{00000000-0010-0000-0800-000031000000}" name="Column49"/>
    <tableColumn id="50" xr3:uid="{00000000-0010-0000-0800-000032000000}" name="Column50"/>
    <tableColumn id="51" xr3:uid="{00000000-0010-0000-0800-000033000000}" name="Column51"/>
  </tableColumns>
  <tableStyleInfo name="Norm. financovanie + uspesnost-style 5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B102:C197" headerRowCount="0">
  <tableColumns count="2">
    <tableColumn id="1" xr3:uid="{00000000-0010-0000-0900-000001000000}" name="Column1"/>
    <tableColumn id="2" xr3:uid="{00000000-0010-0000-0900-000002000000}" name="Column2"/>
  </tableColumns>
  <tableStyleInfo name="Norm. financovanie + uspesnost-style 6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C2:C99" headerRowCount="0">
  <tableColumns count="1">
    <tableColumn id="1" xr3:uid="{00000000-0010-0000-0A00-000001000000}" name="Column1"/>
  </tableColumns>
  <tableStyleInfo name="Norm. financovanie + uspesnost-style 7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D138:BB155" headerRowCount="0">
  <tableColumns count="51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  <tableColumn id="14" xr3:uid="{00000000-0010-0000-0B00-00000E000000}" name="Column14"/>
    <tableColumn id="15" xr3:uid="{00000000-0010-0000-0B00-00000F000000}" name="Column15"/>
    <tableColumn id="16" xr3:uid="{00000000-0010-0000-0B00-000010000000}" name="Column16"/>
    <tableColumn id="17" xr3:uid="{00000000-0010-0000-0B00-000011000000}" name="Column17"/>
    <tableColumn id="18" xr3:uid="{00000000-0010-0000-0B00-000012000000}" name="Column18"/>
    <tableColumn id="19" xr3:uid="{00000000-0010-0000-0B00-000013000000}" name="Column19"/>
    <tableColumn id="20" xr3:uid="{00000000-0010-0000-0B00-000014000000}" name="Column20"/>
    <tableColumn id="21" xr3:uid="{00000000-0010-0000-0B00-000015000000}" name="Column21"/>
    <tableColumn id="22" xr3:uid="{00000000-0010-0000-0B00-000016000000}" name="Column22"/>
    <tableColumn id="23" xr3:uid="{00000000-0010-0000-0B00-000017000000}" name="Column23"/>
    <tableColumn id="24" xr3:uid="{00000000-0010-0000-0B00-000018000000}" name="Column24"/>
    <tableColumn id="25" xr3:uid="{00000000-0010-0000-0B00-000019000000}" name="Column25"/>
    <tableColumn id="26" xr3:uid="{00000000-0010-0000-0B00-00001A000000}" name="Column26"/>
    <tableColumn id="27" xr3:uid="{00000000-0010-0000-0B00-00001B000000}" name="Column27"/>
    <tableColumn id="28" xr3:uid="{00000000-0010-0000-0B00-00001C000000}" name="Column28"/>
    <tableColumn id="29" xr3:uid="{00000000-0010-0000-0B00-00001D000000}" name="Column29"/>
    <tableColumn id="30" xr3:uid="{00000000-0010-0000-0B00-00001E000000}" name="Column30"/>
    <tableColumn id="31" xr3:uid="{00000000-0010-0000-0B00-00001F000000}" name="Column31"/>
    <tableColumn id="32" xr3:uid="{00000000-0010-0000-0B00-000020000000}" name="Column32"/>
    <tableColumn id="33" xr3:uid="{00000000-0010-0000-0B00-000021000000}" name="Column33"/>
    <tableColumn id="34" xr3:uid="{00000000-0010-0000-0B00-000022000000}" name="Column34"/>
    <tableColumn id="35" xr3:uid="{00000000-0010-0000-0B00-000023000000}" name="Column35"/>
    <tableColumn id="36" xr3:uid="{00000000-0010-0000-0B00-000024000000}" name="Column36"/>
    <tableColumn id="37" xr3:uid="{00000000-0010-0000-0B00-000025000000}" name="Column37"/>
    <tableColumn id="38" xr3:uid="{00000000-0010-0000-0B00-000026000000}" name="Column38"/>
    <tableColumn id="39" xr3:uid="{00000000-0010-0000-0B00-000027000000}" name="Column39"/>
    <tableColumn id="40" xr3:uid="{00000000-0010-0000-0B00-000028000000}" name="Column40"/>
    <tableColumn id="41" xr3:uid="{00000000-0010-0000-0B00-000029000000}" name="Column41"/>
    <tableColumn id="42" xr3:uid="{00000000-0010-0000-0B00-00002A000000}" name="Column42"/>
    <tableColumn id="43" xr3:uid="{00000000-0010-0000-0B00-00002B000000}" name="Column43"/>
    <tableColumn id="44" xr3:uid="{00000000-0010-0000-0B00-00002C000000}" name="Column44"/>
    <tableColumn id="45" xr3:uid="{00000000-0010-0000-0B00-00002D000000}" name="Column45"/>
    <tableColumn id="46" xr3:uid="{00000000-0010-0000-0B00-00002E000000}" name="Column46"/>
    <tableColumn id="47" xr3:uid="{00000000-0010-0000-0B00-00002F000000}" name="Column47"/>
    <tableColumn id="48" xr3:uid="{00000000-0010-0000-0B00-000030000000}" name="Column48"/>
    <tableColumn id="49" xr3:uid="{00000000-0010-0000-0B00-000031000000}" name="Column49"/>
    <tableColumn id="50" xr3:uid="{00000000-0010-0000-0B00-000032000000}" name="Column50"/>
    <tableColumn id="51" xr3:uid="{00000000-0010-0000-0B00-000033000000}" name="Column51"/>
  </tableColumns>
  <tableStyleInfo name="Norm. financovanie + uspesnost-style 8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B2:B99" headerRowCount="0">
  <tableColumns count="1">
    <tableColumn id="1" xr3:uid="{00000000-0010-0000-0C00-000001000000}" name="Column1"/>
  </tableColumns>
  <tableStyleInfo name="Norm. financovanie + uspesnost-style 9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D156:BB157" headerRowCount="0">
  <tableColumns count="51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  <tableColumn id="14" xr3:uid="{00000000-0010-0000-0D00-00000E000000}" name="Column14"/>
    <tableColumn id="15" xr3:uid="{00000000-0010-0000-0D00-00000F000000}" name="Column15"/>
    <tableColumn id="16" xr3:uid="{00000000-0010-0000-0D00-000010000000}" name="Column16"/>
    <tableColumn id="17" xr3:uid="{00000000-0010-0000-0D00-000011000000}" name="Column17"/>
    <tableColumn id="18" xr3:uid="{00000000-0010-0000-0D00-000012000000}" name="Column18"/>
    <tableColumn id="19" xr3:uid="{00000000-0010-0000-0D00-000013000000}" name="Column19"/>
    <tableColumn id="20" xr3:uid="{00000000-0010-0000-0D00-000014000000}" name="Column20"/>
    <tableColumn id="21" xr3:uid="{00000000-0010-0000-0D00-000015000000}" name="Column21"/>
    <tableColumn id="22" xr3:uid="{00000000-0010-0000-0D00-000016000000}" name="Column22"/>
    <tableColumn id="23" xr3:uid="{00000000-0010-0000-0D00-000017000000}" name="Column23"/>
    <tableColumn id="24" xr3:uid="{00000000-0010-0000-0D00-000018000000}" name="Column24"/>
    <tableColumn id="25" xr3:uid="{00000000-0010-0000-0D00-000019000000}" name="Column25"/>
    <tableColumn id="26" xr3:uid="{00000000-0010-0000-0D00-00001A000000}" name="Column26"/>
    <tableColumn id="27" xr3:uid="{00000000-0010-0000-0D00-00001B000000}" name="Column27"/>
    <tableColumn id="28" xr3:uid="{00000000-0010-0000-0D00-00001C000000}" name="Column28"/>
    <tableColumn id="29" xr3:uid="{00000000-0010-0000-0D00-00001D000000}" name="Column29"/>
    <tableColumn id="30" xr3:uid="{00000000-0010-0000-0D00-00001E000000}" name="Column30"/>
    <tableColumn id="31" xr3:uid="{00000000-0010-0000-0D00-00001F000000}" name="Column31"/>
    <tableColumn id="32" xr3:uid="{00000000-0010-0000-0D00-000020000000}" name="Column32"/>
    <tableColumn id="33" xr3:uid="{00000000-0010-0000-0D00-000021000000}" name="Column33"/>
    <tableColumn id="34" xr3:uid="{00000000-0010-0000-0D00-000022000000}" name="Column34"/>
    <tableColumn id="35" xr3:uid="{00000000-0010-0000-0D00-000023000000}" name="Column35"/>
    <tableColumn id="36" xr3:uid="{00000000-0010-0000-0D00-000024000000}" name="Column36"/>
    <tableColumn id="37" xr3:uid="{00000000-0010-0000-0D00-000025000000}" name="Column37"/>
    <tableColumn id="38" xr3:uid="{00000000-0010-0000-0D00-000026000000}" name="Column38"/>
    <tableColumn id="39" xr3:uid="{00000000-0010-0000-0D00-000027000000}" name="Column39"/>
    <tableColumn id="40" xr3:uid="{00000000-0010-0000-0D00-000028000000}" name="Column40"/>
    <tableColumn id="41" xr3:uid="{00000000-0010-0000-0D00-000029000000}" name="Column41"/>
    <tableColumn id="42" xr3:uid="{00000000-0010-0000-0D00-00002A000000}" name="Column42"/>
    <tableColumn id="43" xr3:uid="{00000000-0010-0000-0D00-00002B000000}" name="Column43"/>
    <tableColumn id="44" xr3:uid="{00000000-0010-0000-0D00-00002C000000}" name="Column44"/>
    <tableColumn id="45" xr3:uid="{00000000-0010-0000-0D00-00002D000000}" name="Column45"/>
    <tableColumn id="46" xr3:uid="{00000000-0010-0000-0D00-00002E000000}" name="Column46"/>
    <tableColumn id="47" xr3:uid="{00000000-0010-0000-0D00-00002F000000}" name="Column47"/>
    <tableColumn id="48" xr3:uid="{00000000-0010-0000-0D00-000030000000}" name="Column48"/>
    <tableColumn id="49" xr3:uid="{00000000-0010-0000-0D00-000031000000}" name="Column49"/>
    <tableColumn id="50" xr3:uid="{00000000-0010-0000-0D00-000032000000}" name="Column50"/>
    <tableColumn id="51" xr3:uid="{00000000-0010-0000-0D00-000033000000}" name="Column51"/>
  </tableColumns>
  <tableStyleInfo name="Norm. financovanie + uspesnost-style 10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D194:BB195" headerRowCount="0">
  <tableColumns count="51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  <tableColumn id="10" xr3:uid="{00000000-0010-0000-0E00-00000A000000}" name="Column10"/>
    <tableColumn id="11" xr3:uid="{00000000-0010-0000-0E00-00000B000000}" name="Column11"/>
    <tableColumn id="12" xr3:uid="{00000000-0010-0000-0E00-00000C000000}" name="Column12"/>
    <tableColumn id="13" xr3:uid="{00000000-0010-0000-0E00-00000D000000}" name="Column13"/>
    <tableColumn id="14" xr3:uid="{00000000-0010-0000-0E00-00000E000000}" name="Column14"/>
    <tableColumn id="15" xr3:uid="{00000000-0010-0000-0E00-00000F000000}" name="Column15"/>
    <tableColumn id="16" xr3:uid="{00000000-0010-0000-0E00-000010000000}" name="Column16"/>
    <tableColumn id="17" xr3:uid="{00000000-0010-0000-0E00-000011000000}" name="Column17"/>
    <tableColumn id="18" xr3:uid="{00000000-0010-0000-0E00-000012000000}" name="Column18"/>
    <tableColumn id="19" xr3:uid="{00000000-0010-0000-0E00-000013000000}" name="Column19"/>
    <tableColumn id="20" xr3:uid="{00000000-0010-0000-0E00-000014000000}" name="Column20"/>
    <tableColumn id="21" xr3:uid="{00000000-0010-0000-0E00-000015000000}" name="Column21"/>
    <tableColumn id="22" xr3:uid="{00000000-0010-0000-0E00-000016000000}" name="Column22"/>
    <tableColumn id="23" xr3:uid="{00000000-0010-0000-0E00-000017000000}" name="Column23"/>
    <tableColumn id="24" xr3:uid="{00000000-0010-0000-0E00-000018000000}" name="Column24"/>
    <tableColumn id="25" xr3:uid="{00000000-0010-0000-0E00-000019000000}" name="Column25"/>
    <tableColumn id="26" xr3:uid="{00000000-0010-0000-0E00-00001A000000}" name="Column26"/>
    <tableColumn id="27" xr3:uid="{00000000-0010-0000-0E00-00001B000000}" name="Column27"/>
    <tableColumn id="28" xr3:uid="{00000000-0010-0000-0E00-00001C000000}" name="Column28"/>
    <tableColumn id="29" xr3:uid="{00000000-0010-0000-0E00-00001D000000}" name="Column29"/>
    <tableColumn id="30" xr3:uid="{00000000-0010-0000-0E00-00001E000000}" name="Column30"/>
    <tableColumn id="31" xr3:uid="{00000000-0010-0000-0E00-00001F000000}" name="Column31"/>
    <tableColumn id="32" xr3:uid="{00000000-0010-0000-0E00-000020000000}" name="Column32"/>
    <tableColumn id="33" xr3:uid="{00000000-0010-0000-0E00-000021000000}" name="Column33"/>
    <tableColumn id="34" xr3:uid="{00000000-0010-0000-0E00-000022000000}" name="Column34"/>
    <tableColumn id="35" xr3:uid="{00000000-0010-0000-0E00-000023000000}" name="Column35"/>
    <tableColumn id="36" xr3:uid="{00000000-0010-0000-0E00-000024000000}" name="Column36"/>
    <tableColumn id="37" xr3:uid="{00000000-0010-0000-0E00-000025000000}" name="Column37"/>
    <tableColumn id="38" xr3:uid="{00000000-0010-0000-0E00-000026000000}" name="Column38"/>
    <tableColumn id="39" xr3:uid="{00000000-0010-0000-0E00-000027000000}" name="Column39"/>
    <tableColumn id="40" xr3:uid="{00000000-0010-0000-0E00-000028000000}" name="Column40"/>
    <tableColumn id="41" xr3:uid="{00000000-0010-0000-0E00-000029000000}" name="Column41"/>
    <tableColumn id="42" xr3:uid="{00000000-0010-0000-0E00-00002A000000}" name="Column42"/>
    <tableColumn id="43" xr3:uid="{00000000-0010-0000-0E00-00002B000000}" name="Column43"/>
    <tableColumn id="44" xr3:uid="{00000000-0010-0000-0E00-00002C000000}" name="Column44"/>
    <tableColumn id="45" xr3:uid="{00000000-0010-0000-0E00-00002D000000}" name="Column45"/>
    <tableColumn id="46" xr3:uid="{00000000-0010-0000-0E00-00002E000000}" name="Column46"/>
    <tableColumn id="47" xr3:uid="{00000000-0010-0000-0E00-00002F000000}" name="Column47"/>
    <tableColumn id="48" xr3:uid="{00000000-0010-0000-0E00-000030000000}" name="Column48"/>
    <tableColumn id="49" xr3:uid="{00000000-0010-0000-0E00-000031000000}" name="Column49"/>
    <tableColumn id="50" xr3:uid="{00000000-0010-0000-0E00-000032000000}" name="Column50"/>
    <tableColumn id="51" xr3:uid="{00000000-0010-0000-0E00-000033000000}" name="Column51"/>
  </tableColumns>
  <tableStyleInfo name="Norm. financovanie + uspesnost-style 11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D170:BB171" headerRowCount="0">
  <tableColumns count="51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  <tableColumn id="14" xr3:uid="{00000000-0010-0000-0F00-00000E000000}" name="Column14"/>
    <tableColumn id="15" xr3:uid="{00000000-0010-0000-0F00-00000F000000}" name="Column15"/>
    <tableColumn id="16" xr3:uid="{00000000-0010-0000-0F00-000010000000}" name="Column16"/>
    <tableColumn id="17" xr3:uid="{00000000-0010-0000-0F00-000011000000}" name="Column17"/>
    <tableColumn id="18" xr3:uid="{00000000-0010-0000-0F00-000012000000}" name="Column18"/>
    <tableColumn id="19" xr3:uid="{00000000-0010-0000-0F00-000013000000}" name="Column19"/>
    <tableColumn id="20" xr3:uid="{00000000-0010-0000-0F00-000014000000}" name="Column20"/>
    <tableColumn id="21" xr3:uid="{00000000-0010-0000-0F00-000015000000}" name="Column21"/>
    <tableColumn id="22" xr3:uid="{00000000-0010-0000-0F00-000016000000}" name="Column22"/>
    <tableColumn id="23" xr3:uid="{00000000-0010-0000-0F00-000017000000}" name="Column23"/>
    <tableColumn id="24" xr3:uid="{00000000-0010-0000-0F00-000018000000}" name="Column24"/>
    <tableColumn id="25" xr3:uid="{00000000-0010-0000-0F00-000019000000}" name="Column25"/>
    <tableColumn id="26" xr3:uid="{00000000-0010-0000-0F00-00001A000000}" name="Column26"/>
    <tableColumn id="27" xr3:uid="{00000000-0010-0000-0F00-00001B000000}" name="Column27"/>
    <tableColumn id="28" xr3:uid="{00000000-0010-0000-0F00-00001C000000}" name="Column28"/>
    <tableColumn id="29" xr3:uid="{00000000-0010-0000-0F00-00001D000000}" name="Column29"/>
    <tableColumn id="30" xr3:uid="{00000000-0010-0000-0F00-00001E000000}" name="Column30"/>
    <tableColumn id="31" xr3:uid="{00000000-0010-0000-0F00-00001F000000}" name="Column31"/>
    <tableColumn id="32" xr3:uid="{00000000-0010-0000-0F00-000020000000}" name="Column32"/>
    <tableColumn id="33" xr3:uid="{00000000-0010-0000-0F00-000021000000}" name="Column33"/>
    <tableColumn id="34" xr3:uid="{00000000-0010-0000-0F00-000022000000}" name="Column34"/>
    <tableColumn id="35" xr3:uid="{00000000-0010-0000-0F00-000023000000}" name="Column35"/>
    <tableColumn id="36" xr3:uid="{00000000-0010-0000-0F00-000024000000}" name="Column36"/>
    <tableColumn id="37" xr3:uid="{00000000-0010-0000-0F00-000025000000}" name="Column37"/>
    <tableColumn id="38" xr3:uid="{00000000-0010-0000-0F00-000026000000}" name="Column38"/>
    <tableColumn id="39" xr3:uid="{00000000-0010-0000-0F00-000027000000}" name="Column39"/>
    <tableColumn id="40" xr3:uid="{00000000-0010-0000-0F00-000028000000}" name="Column40"/>
    <tableColumn id="41" xr3:uid="{00000000-0010-0000-0F00-000029000000}" name="Column41"/>
    <tableColumn id="42" xr3:uid="{00000000-0010-0000-0F00-00002A000000}" name="Column42"/>
    <tableColumn id="43" xr3:uid="{00000000-0010-0000-0F00-00002B000000}" name="Column43"/>
    <tableColumn id="44" xr3:uid="{00000000-0010-0000-0F00-00002C000000}" name="Column44"/>
    <tableColumn id="45" xr3:uid="{00000000-0010-0000-0F00-00002D000000}" name="Column45"/>
    <tableColumn id="46" xr3:uid="{00000000-0010-0000-0F00-00002E000000}" name="Column46"/>
    <tableColumn id="47" xr3:uid="{00000000-0010-0000-0F00-00002F000000}" name="Column47"/>
    <tableColumn id="48" xr3:uid="{00000000-0010-0000-0F00-000030000000}" name="Column48"/>
    <tableColumn id="49" xr3:uid="{00000000-0010-0000-0F00-000031000000}" name="Column49"/>
    <tableColumn id="50" xr3:uid="{00000000-0010-0000-0F00-000032000000}" name="Column50"/>
    <tableColumn id="51" xr3:uid="{00000000-0010-0000-0F00-000033000000}" name="Column51"/>
  </tableColumns>
  <tableStyleInfo name="Norm. financovanie + uspesnost-style 12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D158:BB159" headerRowCount="0">
  <tableColumns count="51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  <tableColumn id="10" xr3:uid="{00000000-0010-0000-1000-00000A000000}" name="Column10"/>
    <tableColumn id="11" xr3:uid="{00000000-0010-0000-1000-00000B000000}" name="Column11"/>
    <tableColumn id="12" xr3:uid="{00000000-0010-0000-1000-00000C000000}" name="Column12"/>
    <tableColumn id="13" xr3:uid="{00000000-0010-0000-1000-00000D000000}" name="Column13"/>
    <tableColumn id="14" xr3:uid="{00000000-0010-0000-1000-00000E000000}" name="Column14"/>
    <tableColumn id="15" xr3:uid="{00000000-0010-0000-1000-00000F000000}" name="Column15"/>
    <tableColumn id="16" xr3:uid="{00000000-0010-0000-1000-000010000000}" name="Column16"/>
    <tableColumn id="17" xr3:uid="{00000000-0010-0000-1000-000011000000}" name="Column17"/>
    <tableColumn id="18" xr3:uid="{00000000-0010-0000-1000-000012000000}" name="Column18"/>
    <tableColumn id="19" xr3:uid="{00000000-0010-0000-1000-000013000000}" name="Column19"/>
    <tableColumn id="20" xr3:uid="{00000000-0010-0000-1000-000014000000}" name="Column20"/>
    <tableColumn id="21" xr3:uid="{00000000-0010-0000-1000-000015000000}" name="Column21"/>
    <tableColumn id="22" xr3:uid="{00000000-0010-0000-1000-000016000000}" name="Column22"/>
    <tableColumn id="23" xr3:uid="{00000000-0010-0000-1000-000017000000}" name="Column23"/>
    <tableColumn id="24" xr3:uid="{00000000-0010-0000-1000-000018000000}" name="Column24"/>
    <tableColumn id="25" xr3:uid="{00000000-0010-0000-1000-000019000000}" name="Column25"/>
    <tableColumn id="26" xr3:uid="{00000000-0010-0000-1000-00001A000000}" name="Column26"/>
    <tableColumn id="27" xr3:uid="{00000000-0010-0000-1000-00001B000000}" name="Column27"/>
    <tableColumn id="28" xr3:uid="{00000000-0010-0000-1000-00001C000000}" name="Column28"/>
    <tableColumn id="29" xr3:uid="{00000000-0010-0000-1000-00001D000000}" name="Column29"/>
    <tableColumn id="30" xr3:uid="{00000000-0010-0000-1000-00001E000000}" name="Column30"/>
    <tableColumn id="31" xr3:uid="{00000000-0010-0000-1000-00001F000000}" name="Column31"/>
    <tableColumn id="32" xr3:uid="{00000000-0010-0000-1000-000020000000}" name="Column32"/>
    <tableColumn id="33" xr3:uid="{00000000-0010-0000-1000-000021000000}" name="Column33"/>
    <tableColumn id="34" xr3:uid="{00000000-0010-0000-1000-000022000000}" name="Column34"/>
    <tableColumn id="35" xr3:uid="{00000000-0010-0000-1000-000023000000}" name="Column35"/>
    <tableColumn id="36" xr3:uid="{00000000-0010-0000-1000-000024000000}" name="Column36"/>
    <tableColumn id="37" xr3:uid="{00000000-0010-0000-1000-000025000000}" name="Column37"/>
    <tableColumn id="38" xr3:uid="{00000000-0010-0000-1000-000026000000}" name="Column38"/>
    <tableColumn id="39" xr3:uid="{00000000-0010-0000-1000-000027000000}" name="Column39"/>
    <tableColumn id="40" xr3:uid="{00000000-0010-0000-1000-000028000000}" name="Column40"/>
    <tableColumn id="41" xr3:uid="{00000000-0010-0000-1000-000029000000}" name="Column41"/>
    <tableColumn id="42" xr3:uid="{00000000-0010-0000-1000-00002A000000}" name="Column42"/>
    <tableColumn id="43" xr3:uid="{00000000-0010-0000-1000-00002B000000}" name="Column43"/>
    <tableColumn id="44" xr3:uid="{00000000-0010-0000-1000-00002C000000}" name="Column44"/>
    <tableColumn id="45" xr3:uid="{00000000-0010-0000-1000-00002D000000}" name="Column45"/>
    <tableColumn id="46" xr3:uid="{00000000-0010-0000-1000-00002E000000}" name="Column46"/>
    <tableColumn id="47" xr3:uid="{00000000-0010-0000-1000-00002F000000}" name="Column47"/>
    <tableColumn id="48" xr3:uid="{00000000-0010-0000-1000-000030000000}" name="Column48"/>
    <tableColumn id="49" xr3:uid="{00000000-0010-0000-1000-000031000000}" name="Column49"/>
    <tableColumn id="50" xr3:uid="{00000000-0010-0000-1000-000032000000}" name="Column50"/>
    <tableColumn id="51" xr3:uid="{00000000-0010-0000-1000-000033000000}" name="Column51"/>
  </tableColumns>
  <tableStyleInfo name="Norm. financovanie + uspesnost-style 13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D162:BB163" headerRowCount="0">
  <tableColumns count="51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  <tableColumn id="7" xr3:uid="{00000000-0010-0000-1100-000007000000}" name="Column7"/>
    <tableColumn id="8" xr3:uid="{00000000-0010-0000-1100-000008000000}" name="Column8"/>
    <tableColumn id="9" xr3:uid="{00000000-0010-0000-1100-000009000000}" name="Column9"/>
    <tableColumn id="10" xr3:uid="{00000000-0010-0000-1100-00000A000000}" name="Column10"/>
    <tableColumn id="11" xr3:uid="{00000000-0010-0000-1100-00000B000000}" name="Column11"/>
    <tableColumn id="12" xr3:uid="{00000000-0010-0000-1100-00000C000000}" name="Column12"/>
    <tableColumn id="13" xr3:uid="{00000000-0010-0000-1100-00000D000000}" name="Column13"/>
    <tableColumn id="14" xr3:uid="{00000000-0010-0000-1100-00000E000000}" name="Column14"/>
    <tableColumn id="15" xr3:uid="{00000000-0010-0000-1100-00000F000000}" name="Column15"/>
    <tableColumn id="16" xr3:uid="{00000000-0010-0000-1100-000010000000}" name="Column16"/>
    <tableColumn id="17" xr3:uid="{00000000-0010-0000-1100-000011000000}" name="Column17"/>
    <tableColumn id="18" xr3:uid="{00000000-0010-0000-1100-000012000000}" name="Column18"/>
    <tableColumn id="19" xr3:uid="{00000000-0010-0000-1100-000013000000}" name="Column19"/>
    <tableColumn id="20" xr3:uid="{00000000-0010-0000-1100-000014000000}" name="Column20"/>
    <tableColumn id="21" xr3:uid="{00000000-0010-0000-1100-000015000000}" name="Column21"/>
    <tableColumn id="22" xr3:uid="{00000000-0010-0000-1100-000016000000}" name="Column22"/>
    <tableColumn id="23" xr3:uid="{00000000-0010-0000-1100-000017000000}" name="Column23"/>
    <tableColumn id="24" xr3:uid="{00000000-0010-0000-1100-000018000000}" name="Column24"/>
    <tableColumn id="25" xr3:uid="{00000000-0010-0000-1100-000019000000}" name="Column25"/>
    <tableColumn id="26" xr3:uid="{00000000-0010-0000-1100-00001A000000}" name="Column26"/>
    <tableColumn id="27" xr3:uid="{00000000-0010-0000-1100-00001B000000}" name="Column27"/>
    <tableColumn id="28" xr3:uid="{00000000-0010-0000-1100-00001C000000}" name="Column28"/>
    <tableColumn id="29" xr3:uid="{00000000-0010-0000-1100-00001D000000}" name="Column29"/>
    <tableColumn id="30" xr3:uid="{00000000-0010-0000-1100-00001E000000}" name="Column30"/>
    <tableColumn id="31" xr3:uid="{00000000-0010-0000-1100-00001F000000}" name="Column31"/>
    <tableColumn id="32" xr3:uid="{00000000-0010-0000-1100-000020000000}" name="Column32"/>
    <tableColumn id="33" xr3:uid="{00000000-0010-0000-1100-000021000000}" name="Column33"/>
    <tableColumn id="34" xr3:uid="{00000000-0010-0000-1100-000022000000}" name="Column34"/>
    <tableColumn id="35" xr3:uid="{00000000-0010-0000-1100-000023000000}" name="Column35"/>
    <tableColumn id="36" xr3:uid="{00000000-0010-0000-1100-000024000000}" name="Column36"/>
    <tableColumn id="37" xr3:uid="{00000000-0010-0000-1100-000025000000}" name="Column37"/>
    <tableColumn id="38" xr3:uid="{00000000-0010-0000-1100-000026000000}" name="Column38"/>
    <tableColumn id="39" xr3:uid="{00000000-0010-0000-1100-000027000000}" name="Column39"/>
    <tableColumn id="40" xr3:uid="{00000000-0010-0000-1100-000028000000}" name="Column40"/>
    <tableColumn id="41" xr3:uid="{00000000-0010-0000-1100-000029000000}" name="Column41"/>
    <tableColumn id="42" xr3:uid="{00000000-0010-0000-1100-00002A000000}" name="Column42"/>
    <tableColumn id="43" xr3:uid="{00000000-0010-0000-1100-00002B000000}" name="Column43"/>
    <tableColumn id="44" xr3:uid="{00000000-0010-0000-1100-00002C000000}" name="Column44"/>
    <tableColumn id="45" xr3:uid="{00000000-0010-0000-1100-00002D000000}" name="Column45"/>
    <tableColumn id="46" xr3:uid="{00000000-0010-0000-1100-00002E000000}" name="Column46"/>
    <tableColumn id="47" xr3:uid="{00000000-0010-0000-1100-00002F000000}" name="Column47"/>
    <tableColumn id="48" xr3:uid="{00000000-0010-0000-1100-000030000000}" name="Column48"/>
    <tableColumn id="49" xr3:uid="{00000000-0010-0000-1100-000031000000}" name="Column49"/>
    <tableColumn id="50" xr3:uid="{00000000-0010-0000-1100-000032000000}" name="Column50"/>
    <tableColumn id="51" xr3:uid="{00000000-0010-0000-1100-000033000000}" name="Column51"/>
  </tableColumns>
  <tableStyleInfo name="Norm. financovanie + uspesnost-style 14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D160:BB161" headerRowCount="0">
  <tableColumns count="51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  <tableColumn id="5" xr3:uid="{00000000-0010-0000-1200-000005000000}" name="Column5"/>
    <tableColumn id="6" xr3:uid="{00000000-0010-0000-1200-000006000000}" name="Column6"/>
    <tableColumn id="7" xr3:uid="{00000000-0010-0000-1200-000007000000}" name="Column7"/>
    <tableColumn id="8" xr3:uid="{00000000-0010-0000-1200-000008000000}" name="Column8"/>
    <tableColumn id="9" xr3:uid="{00000000-0010-0000-1200-000009000000}" name="Column9"/>
    <tableColumn id="10" xr3:uid="{00000000-0010-0000-1200-00000A000000}" name="Column10"/>
    <tableColumn id="11" xr3:uid="{00000000-0010-0000-1200-00000B000000}" name="Column11"/>
    <tableColumn id="12" xr3:uid="{00000000-0010-0000-1200-00000C000000}" name="Column12"/>
    <tableColumn id="13" xr3:uid="{00000000-0010-0000-1200-00000D000000}" name="Column13"/>
    <tableColumn id="14" xr3:uid="{00000000-0010-0000-1200-00000E000000}" name="Column14"/>
    <tableColumn id="15" xr3:uid="{00000000-0010-0000-1200-00000F000000}" name="Column15"/>
    <tableColumn id="16" xr3:uid="{00000000-0010-0000-1200-000010000000}" name="Column16"/>
    <tableColumn id="17" xr3:uid="{00000000-0010-0000-1200-000011000000}" name="Column17"/>
    <tableColumn id="18" xr3:uid="{00000000-0010-0000-1200-000012000000}" name="Column18"/>
    <tableColumn id="19" xr3:uid="{00000000-0010-0000-1200-000013000000}" name="Column19"/>
    <tableColumn id="20" xr3:uid="{00000000-0010-0000-1200-000014000000}" name="Column20"/>
    <tableColumn id="21" xr3:uid="{00000000-0010-0000-1200-000015000000}" name="Column21"/>
    <tableColumn id="22" xr3:uid="{00000000-0010-0000-1200-000016000000}" name="Column22"/>
    <tableColumn id="23" xr3:uid="{00000000-0010-0000-1200-000017000000}" name="Column23"/>
    <tableColumn id="24" xr3:uid="{00000000-0010-0000-1200-000018000000}" name="Column24"/>
    <tableColumn id="25" xr3:uid="{00000000-0010-0000-1200-000019000000}" name="Column25"/>
    <tableColumn id="26" xr3:uid="{00000000-0010-0000-1200-00001A000000}" name="Column26"/>
    <tableColumn id="27" xr3:uid="{00000000-0010-0000-1200-00001B000000}" name="Column27"/>
    <tableColumn id="28" xr3:uid="{00000000-0010-0000-1200-00001C000000}" name="Column28"/>
    <tableColumn id="29" xr3:uid="{00000000-0010-0000-1200-00001D000000}" name="Column29"/>
    <tableColumn id="30" xr3:uid="{00000000-0010-0000-1200-00001E000000}" name="Column30"/>
    <tableColumn id="31" xr3:uid="{00000000-0010-0000-1200-00001F000000}" name="Column31"/>
    <tableColumn id="32" xr3:uid="{00000000-0010-0000-1200-000020000000}" name="Column32"/>
    <tableColumn id="33" xr3:uid="{00000000-0010-0000-1200-000021000000}" name="Column33"/>
    <tableColumn id="34" xr3:uid="{00000000-0010-0000-1200-000022000000}" name="Column34"/>
    <tableColumn id="35" xr3:uid="{00000000-0010-0000-1200-000023000000}" name="Column35"/>
    <tableColumn id="36" xr3:uid="{00000000-0010-0000-1200-000024000000}" name="Column36"/>
    <tableColumn id="37" xr3:uid="{00000000-0010-0000-1200-000025000000}" name="Column37"/>
    <tableColumn id="38" xr3:uid="{00000000-0010-0000-1200-000026000000}" name="Column38"/>
    <tableColumn id="39" xr3:uid="{00000000-0010-0000-1200-000027000000}" name="Column39"/>
    <tableColumn id="40" xr3:uid="{00000000-0010-0000-1200-000028000000}" name="Column40"/>
    <tableColumn id="41" xr3:uid="{00000000-0010-0000-1200-000029000000}" name="Column41"/>
    <tableColumn id="42" xr3:uid="{00000000-0010-0000-1200-00002A000000}" name="Column42"/>
    <tableColumn id="43" xr3:uid="{00000000-0010-0000-1200-00002B000000}" name="Column43"/>
    <tableColumn id="44" xr3:uid="{00000000-0010-0000-1200-00002C000000}" name="Column44"/>
    <tableColumn id="45" xr3:uid="{00000000-0010-0000-1200-00002D000000}" name="Column45"/>
    <tableColumn id="46" xr3:uid="{00000000-0010-0000-1200-00002E000000}" name="Column46"/>
    <tableColumn id="47" xr3:uid="{00000000-0010-0000-1200-00002F000000}" name="Column47"/>
    <tableColumn id="48" xr3:uid="{00000000-0010-0000-1200-000030000000}" name="Column48"/>
    <tableColumn id="49" xr3:uid="{00000000-0010-0000-1200-000031000000}" name="Column49"/>
    <tableColumn id="50" xr3:uid="{00000000-0010-0000-1200-000032000000}" name="Column50"/>
    <tableColumn id="51" xr3:uid="{00000000-0010-0000-1200-000033000000}" name="Column51"/>
  </tableColumns>
  <tableStyleInfo name="Norm. financovanie + uspesnost-style 15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D134:BB135" headerRowCount="0">
  <tableColumns count="51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  <tableColumn id="14" xr3:uid="{00000000-0010-0000-1300-00000E000000}" name="Column14"/>
    <tableColumn id="15" xr3:uid="{00000000-0010-0000-1300-00000F000000}" name="Column15"/>
    <tableColumn id="16" xr3:uid="{00000000-0010-0000-1300-000010000000}" name="Column16"/>
    <tableColumn id="17" xr3:uid="{00000000-0010-0000-1300-000011000000}" name="Column17"/>
    <tableColumn id="18" xr3:uid="{00000000-0010-0000-1300-000012000000}" name="Column18"/>
    <tableColumn id="19" xr3:uid="{00000000-0010-0000-1300-000013000000}" name="Column19"/>
    <tableColumn id="20" xr3:uid="{00000000-0010-0000-1300-000014000000}" name="Column20"/>
    <tableColumn id="21" xr3:uid="{00000000-0010-0000-1300-000015000000}" name="Column21"/>
    <tableColumn id="22" xr3:uid="{00000000-0010-0000-1300-000016000000}" name="Column22"/>
    <tableColumn id="23" xr3:uid="{00000000-0010-0000-1300-000017000000}" name="Column23"/>
    <tableColumn id="24" xr3:uid="{00000000-0010-0000-1300-000018000000}" name="Column24"/>
    <tableColumn id="25" xr3:uid="{00000000-0010-0000-1300-000019000000}" name="Column25"/>
    <tableColumn id="26" xr3:uid="{00000000-0010-0000-1300-00001A000000}" name="Column26"/>
    <tableColumn id="27" xr3:uid="{00000000-0010-0000-1300-00001B000000}" name="Column27"/>
    <tableColumn id="28" xr3:uid="{00000000-0010-0000-1300-00001C000000}" name="Column28"/>
    <tableColumn id="29" xr3:uid="{00000000-0010-0000-1300-00001D000000}" name="Column29"/>
    <tableColumn id="30" xr3:uid="{00000000-0010-0000-1300-00001E000000}" name="Column30"/>
    <tableColumn id="31" xr3:uid="{00000000-0010-0000-1300-00001F000000}" name="Column31"/>
    <tableColumn id="32" xr3:uid="{00000000-0010-0000-1300-000020000000}" name="Column32"/>
    <tableColumn id="33" xr3:uid="{00000000-0010-0000-1300-000021000000}" name="Column33"/>
    <tableColumn id="34" xr3:uid="{00000000-0010-0000-1300-000022000000}" name="Column34"/>
    <tableColumn id="35" xr3:uid="{00000000-0010-0000-1300-000023000000}" name="Column35"/>
    <tableColumn id="36" xr3:uid="{00000000-0010-0000-1300-000024000000}" name="Column36"/>
    <tableColumn id="37" xr3:uid="{00000000-0010-0000-1300-000025000000}" name="Column37"/>
    <tableColumn id="38" xr3:uid="{00000000-0010-0000-1300-000026000000}" name="Column38"/>
    <tableColumn id="39" xr3:uid="{00000000-0010-0000-1300-000027000000}" name="Column39"/>
    <tableColumn id="40" xr3:uid="{00000000-0010-0000-1300-000028000000}" name="Column40"/>
    <tableColumn id="41" xr3:uid="{00000000-0010-0000-1300-000029000000}" name="Column41"/>
    <tableColumn id="42" xr3:uid="{00000000-0010-0000-1300-00002A000000}" name="Column42"/>
    <tableColumn id="43" xr3:uid="{00000000-0010-0000-1300-00002B000000}" name="Column43"/>
    <tableColumn id="44" xr3:uid="{00000000-0010-0000-1300-00002C000000}" name="Column44"/>
    <tableColumn id="45" xr3:uid="{00000000-0010-0000-1300-00002D000000}" name="Column45"/>
    <tableColumn id="46" xr3:uid="{00000000-0010-0000-1300-00002E000000}" name="Column46"/>
    <tableColumn id="47" xr3:uid="{00000000-0010-0000-1300-00002F000000}" name="Column47"/>
    <tableColumn id="48" xr3:uid="{00000000-0010-0000-1300-000030000000}" name="Column48"/>
    <tableColumn id="49" xr3:uid="{00000000-0010-0000-1300-000031000000}" name="Column49"/>
    <tableColumn id="50" xr3:uid="{00000000-0010-0000-1300-000032000000}" name="Column50"/>
    <tableColumn id="51" xr3:uid="{00000000-0010-0000-1300-000033000000}" name="Column51"/>
  </tableColumns>
  <tableStyleInfo name="Norm. financovanie + uspesnost-style 16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D136:BB137" headerRowCount="0">
  <tableColumns count="51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  <tableColumn id="10" xr3:uid="{00000000-0010-0000-1400-00000A000000}" name="Column10"/>
    <tableColumn id="11" xr3:uid="{00000000-0010-0000-1400-00000B000000}" name="Column11"/>
    <tableColumn id="12" xr3:uid="{00000000-0010-0000-1400-00000C000000}" name="Column12"/>
    <tableColumn id="13" xr3:uid="{00000000-0010-0000-1400-00000D000000}" name="Column13"/>
    <tableColumn id="14" xr3:uid="{00000000-0010-0000-1400-00000E000000}" name="Column14"/>
    <tableColumn id="15" xr3:uid="{00000000-0010-0000-1400-00000F000000}" name="Column15"/>
    <tableColumn id="16" xr3:uid="{00000000-0010-0000-1400-000010000000}" name="Column16"/>
    <tableColumn id="17" xr3:uid="{00000000-0010-0000-1400-000011000000}" name="Column17"/>
    <tableColumn id="18" xr3:uid="{00000000-0010-0000-1400-000012000000}" name="Column18"/>
    <tableColumn id="19" xr3:uid="{00000000-0010-0000-1400-000013000000}" name="Column19"/>
    <tableColumn id="20" xr3:uid="{00000000-0010-0000-1400-000014000000}" name="Column20"/>
    <tableColumn id="21" xr3:uid="{00000000-0010-0000-1400-000015000000}" name="Column21"/>
    <tableColumn id="22" xr3:uid="{00000000-0010-0000-1400-000016000000}" name="Column22"/>
    <tableColumn id="23" xr3:uid="{00000000-0010-0000-1400-000017000000}" name="Column23"/>
    <tableColumn id="24" xr3:uid="{00000000-0010-0000-1400-000018000000}" name="Column24"/>
    <tableColumn id="25" xr3:uid="{00000000-0010-0000-1400-000019000000}" name="Column25"/>
    <tableColumn id="26" xr3:uid="{00000000-0010-0000-1400-00001A000000}" name="Column26"/>
    <tableColumn id="27" xr3:uid="{00000000-0010-0000-1400-00001B000000}" name="Column27"/>
    <tableColumn id="28" xr3:uid="{00000000-0010-0000-1400-00001C000000}" name="Column28"/>
    <tableColumn id="29" xr3:uid="{00000000-0010-0000-1400-00001D000000}" name="Column29"/>
    <tableColumn id="30" xr3:uid="{00000000-0010-0000-1400-00001E000000}" name="Column30"/>
    <tableColumn id="31" xr3:uid="{00000000-0010-0000-1400-00001F000000}" name="Column31"/>
    <tableColumn id="32" xr3:uid="{00000000-0010-0000-1400-000020000000}" name="Column32"/>
    <tableColumn id="33" xr3:uid="{00000000-0010-0000-1400-000021000000}" name="Column33"/>
    <tableColumn id="34" xr3:uid="{00000000-0010-0000-1400-000022000000}" name="Column34"/>
    <tableColumn id="35" xr3:uid="{00000000-0010-0000-1400-000023000000}" name="Column35"/>
    <tableColumn id="36" xr3:uid="{00000000-0010-0000-1400-000024000000}" name="Column36"/>
    <tableColumn id="37" xr3:uid="{00000000-0010-0000-1400-000025000000}" name="Column37"/>
    <tableColumn id="38" xr3:uid="{00000000-0010-0000-1400-000026000000}" name="Column38"/>
    <tableColumn id="39" xr3:uid="{00000000-0010-0000-1400-000027000000}" name="Column39"/>
    <tableColumn id="40" xr3:uid="{00000000-0010-0000-1400-000028000000}" name="Column40"/>
    <tableColumn id="41" xr3:uid="{00000000-0010-0000-1400-000029000000}" name="Column41"/>
    <tableColumn id="42" xr3:uid="{00000000-0010-0000-1400-00002A000000}" name="Column42"/>
    <tableColumn id="43" xr3:uid="{00000000-0010-0000-1400-00002B000000}" name="Column43"/>
    <tableColumn id="44" xr3:uid="{00000000-0010-0000-1400-00002C000000}" name="Column44"/>
    <tableColumn id="45" xr3:uid="{00000000-0010-0000-1400-00002D000000}" name="Column45"/>
    <tableColumn id="46" xr3:uid="{00000000-0010-0000-1400-00002E000000}" name="Column46"/>
    <tableColumn id="47" xr3:uid="{00000000-0010-0000-1400-00002F000000}" name="Column47"/>
    <tableColumn id="48" xr3:uid="{00000000-0010-0000-1400-000030000000}" name="Column48"/>
    <tableColumn id="49" xr3:uid="{00000000-0010-0000-1400-000031000000}" name="Column49"/>
    <tableColumn id="50" xr3:uid="{00000000-0010-0000-1400-000032000000}" name="Column50"/>
    <tableColumn id="51" xr3:uid="{00000000-0010-0000-1400-000033000000}" name="Column51"/>
  </tableColumns>
  <tableStyleInfo name="Norm. financovanie + uspesnost-style 17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D174:BB191" headerRowCount="0">
  <tableColumns count="51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  <tableColumn id="5" xr3:uid="{00000000-0010-0000-1500-000005000000}" name="Column5"/>
    <tableColumn id="6" xr3:uid="{00000000-0010-0000-1500-000006000000}" name="Column6"/>
    <tableColumn id="7" xr3:uid="{00000000-0010-0000-1500-000007000000}" name="Column7"/>
    <tableColumn id="8" xr3:uid="{00000000-0010-0000-1500-000008000000}" name="Column8"/>
    <tableColumn id="9" xr3:uid="{00000000-0010-0000-1500-000009000000}" name="Column9"/>
    <tableColumn id="10" xr3:uid="{00000000-0010-0000-1500-00000A000000}" name="Column10"/>
    <tableColumn id="11" xr3:uid="{00000000-0010-0000-1500-00000B000000}" name="Column11"/>
    <tableColumn id="12" xr3:uid="{00000000-0010-0000-1500-00000C000000}" name="Column12"/>
    <tableColumn id="13" xr3:uid="{00000000-0010-0000-1500-00000D000000}" name="Column13"/>
    <tableColumn id="14" xr3:uid="{00000000-0010-0000-1500-00000E000000}" name="Column14"/>
    <tableColumn id="15" xr3:uid="{00000000-0010-0000-1500-00000F000000}" name="Column15"/>
    <tableColumn id="16" xr3:uid="{00000000-0010-0000-1500-000010000000}" name="Column16"/>
    <tableColumn id="17" xr3:uid="{00000000-0010-0000-1500-000011000000}" name="Column17"/>
    <tableColumn id="18" xr3:uid="{00000000-0010-0000-1500-000012000000}" name="Column18"/>
    <tableColumn id="19" xr3:uid="{00000000-0010-0000-1500-000013000000}" name="Column19"/>
    <tableColumn id="20" xr3:uid="{00000000-0010-0000-1500-000014000000}" name="Column20"/>
    <tableColumn id="21" xr3:uid="{00000000-0010-0000-1500-000015000000}" name="Column21"/>
    <tableColumn id="22" xr3:uid="{00000000-0010-0000-1500-000016000000}" name="Column22"/>
    <tableColumn id="23" xr3:uid="{00000000-0010-0000-1500-000017000000}" name="Column23"/>
    <tableColumn id="24" xr3:uid="{00000000-0010-0000-1500-000018000000}" name="Column24"/>
    <tableColumn id="25" xr3:uid="{00000000-0010-0000-1500-000019000000}" name="Column25"/>
    <tableColumn id="26" xr3:uid="{00000000-0010-0000-1500-00001A000000}" name="Column26"/>
    <tableColumn id="27" xr3:uid="{00000000-0010-0000-1500-00001B000000}" name="Column27"/>
    <tableColumn id="28" xr3:uid="{00000000-0010-0000-1500-00001C000000}" name="Column28"/>
    <tableColumn id="29" xr3:uid="{00000000-0010-0000-1500-00001D000000}" name="Column29"/>
    <tableColumn id="30" xr3:uid="{00000000-0010-0000-1500-00001E000000}" name="Column30"/>
    <tableColumn id="31" xr3:uid="{00000000-0010-0000-1500-00001F000000}" name="Column31"/>
    <tableColumn id="32" xr3:uid="{00000000-0010-0000-1500-000020000000}" name="Column32"/>
    <tableColumn id="33" xr3:uid="{00000000-0010-0000-1500-000021000000}" name="Column33"/>
    <tableColumn id="34" xr3:uid="{00000000-0010-0000-1500-000022000000}" name="Column34"/>
    <tableColumn id="35" xr3:uid="{00000000-0010-0000-1500-000023000000}" name="Column35"/>
    <tableColumn id="36" xr3:uid="{00000000-0010-0000-1500-000024000000}" name="Column36"/>
    <tableColumn id="37" xr3:uid="{00000000-0010-0000-1500-000025000000}" name="Column37"/>
    <tableColumn id="38" xr3:uid="{00000000-0010-0000-1500-000026000000}" name="Column38"/>
    <tableColumn id="39" xr3:uid="{00000000-0010-0000-1500-000027000000}" name="Column39"/>
    <tableColumn id="40" xr3:uid="{00000000-0010-0000-1500-000028000000}" name="Column40"/>
    <tableColumn id="41" xr3:uid="{00000000-0010-0000-1500-000029000000}" name="Column41"/>
    <tableColumn id="42" xr3:uid="{00000000-0010-0000-1500-00002A000000}" name="Column42"/>
    <tableColumn id="43" xr3:uid="{00000000-0010-0000-1500-00002B000000}" name="Column43"/>
    <tableColumn id="44" xr3:uid="{00000000-0010-0000-1500-00002C000000}" name="Column44"/>
    <tableColumn id="45" xr3:uid="{00000000-0010-0000-1500-00002D000000}" name="Column45"/>
    <tableColumn id="46" xr3:uid="{00000000-0010-0000-1500-00002E000000}" name="Column46"/>
    <tableColumn id="47" xr3:uid="{00000000-0010-0000-1500-00002F000000}" name="Column47"/>
    <tableColumn id="48" xr3:uid="{00000000-0010-0000-1500-000030000000}" name="Column48"/>
    <tableColumn id="49" xr3:uid="{00000000-0010-0000-1500-000031000000}" name="Column49"/>
    <tableColumn id="50" xr3:uid="{00000000-0010-0000-1500-000032000000}" name="Column50"/>
    <tableColumn id="51" xr3:uid="{00000000-0010-0000-1500-000033000000}" name="Column51"/>
  </tableColumns>
  <tableStyleInfo name="Norm. financovanie + uspesnost-style 18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D166:BB167" headerRowCount="0">
  <tableColumns count="51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  <tableColumn id="5" xr3:uid="{00000000-0010-0000-1600-000005000000}" name="Column5"/>
    <tableColumn id="6" xr3:uid="{00000000-0010-0000-1600-000006000000}" name="Column6"/>
    <tableColumn id="7" xr3:uid="{00000000-0010-0000-1600-000007000000}" name="Column7"/>
    <tableColumn id="8" xr3:uid="{00000000-0010-0000-1600-000008000000}" name="Column8"/>
    <tableColumn id="9" xr3:uid="{00000000-0010-0000-1600-000009000000}" name="Column9"/>
    <tableColumn id="10" xr3:uid="{00000000-0010-0000-1600-00000A000000}" name="Column10"/>
    <tableColumn id="11" xr3:uid="{00000000-0010-0000-1600-00000B000000}" name="Column11"/>
    <tableColumn id="12" xr3:uid="{00000000-0010-0000-1600-00000C000000}" name="Column12"/>
    <tableColumn id="13" xr3:uid="{00000000-0010-0000-1600-00000D000000}" name="Column13"/>
    <tableColumn id="14" xr3:uid="{00000000-0010-0000-1600-00000E000000}" name="Column14"/>
    <tableColumn id="15" xr3:uid="{00000000-0010-0000-1600-00000F000000}" name="Column15"/>
    <tableColumn id="16" xr3:uid="{00000000-0010-0000-1600-000010000000}" name="Column16"/>
    <tableColumn id="17" xr3:uid="{00000000-0010-0000-1600-000011000000}" name="Column17"/>
    <tableColumn id="18" xr3:uid="{00000000-0010-0000-1600-000012000000}" name="Column18"/>
    <tableColumn id="19" xr3:uid="{00000000-0010-0000-1600-000013000000}" name="Column19"/>
    <tableColumn id="20" xr3:uid="{00000000-0010-0000-1600-000014000000}" name="Column20"/>
    <tableColumn id="21" xr3:uid="{00000000-0010-0000-1600-000015000000}" name="Column21"/>
    <tableColumn id="22" xr3:uid="{00000000-0010-0000-1600-000016000000}" name="Column22"/>
    <tableColumn id="23" xr3:uid="{00000000-0010-0000-1600-000017000000}" name="Column23"/>
    <tableColumn id="24" xr3:uid="{00000000-0010-0000-1600-000018000000}" name="Column24"/>
    <tableColumn id="25" xr3:uid="{00000000-0010-0000-1600-000019000000}" name="Column25"/>
    <tableColumn id="26" xr3:uid="{00000000-0010-0000-1600-00001A000000}" name="Column26"/>
    <tableColumn id="27" xr3:uid="{00000000-0010-0000-1600-00001B000000}" name="Column27"/>
    <tableColumn id="28" xr3:uid="{00000000-0010-0000-1600-00001C000000}" name="Column28"/>
    <tableColumn id="29" xr3:uid="{00000000-0010-0000-1600-00001D000000}" name="Column29"/>
    <tableColumn id="30" xr3:uid="{00000000-0010-0000-1600-00001E000000}" name="Column30"/>
    <tableColumn id="31" xr3:uid="{00000000-0010-0000-1600-00001F000000}" name="Column31"/>
    <tableColumn id="32" xr3:uid="{00000000-0010-0000-1600-000020000000}" name="Column32"/>
    <tableColumn id="33" xr3:uid="{00000000-0010-0000-1600-000021000000}" name="Column33"/>
    <tableColumn id="34" xr3:uid="{00000000-0010-0000-1600-000022000000}" name="Column34"/>
    <tableColumn id="35" xr3:uid="{00000000-0010-0000-1600-000023000000}" name="Column35"/>
    <tableColumn id="36" xr3:uid="{00000000-0010-0000-1600-000024000000}" name="Column36"/>
    <tableColumn id="37" xr3:uid="{00000000-0010-0000-1600-000025000000}" name="Column37"/>
    <tableColumn id="38" xr3:uid="{00000000-0010-0000-1600-000026000000}" name="Column38"/>
    <tableColumn id="39" xr3:uid="{00000000-0010-0000-1600-000027000000}" name="Column39"/>
    <tableColumn id="40" xr3:uid="{00000000-0010-0000-1600-000028000000}" name="Column40"/>
    <tableColumn id="41" xr3:uid="{00000000-0010-0000-1600-000029000000}" name="Column41"/>
    <tableColumn id="42" xr3:uid="{00000000-0010-0000-1600-00002A000000}" name="Column42"/>
    <tableColumn id="43" xr3:uid="{00000000-0010-0000-1600-00002B000000}" name="Column43"/>
    <tableColumn id="44" xr3:uid="{00000000-0010-0000-1600-00002C000000}" name="Column44"/>
    <tableColumn id="45" xr3:uid="{00000000-0010-0000-1600-00002D000000}" name="Column45"/>
    <tableColumn id="46" xr3:uid="{00000000-0010-0000-1600-00002E000000}" name="Column46"/>
    <tableColumn id="47" xr3:uid="{00000000-0010-0000-1600-00002F000000}" name="Column47"/>
    <tableColumn id="48" xr3:uid="{00000000-0010-0000-1600-000030000000}" name="Column48"/>
    <tableColumn id="49" xr3:uid="{00000000-0010-0000-1600-000031000000}" name="Column49"/>
    <tableColumn id="50" xr3:uid="{00000000-0010-0000-1600-000032000000}" name="Column50"/>
    <tableColumn id="51" xr3:uid="{00000000-0010-0000-1600-000033000000}" name="Column51"/>
  </tableColumns>
  <tableStyleInfo name="Norm. financovanie + uspesnost-style 19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D172:BB173" headerRowCount="0">
  <tableColumns count="51">
    <tableColumn id="1" xr3:uid="{00000000-0010-0000-1700-000001000000}" name="Column1"/>
    <tableColumn id="2" xr3:uid="{00000000-0010-0000-1700-000002000000}" name="Column2"/>
    <tableColumn id="3" xr3:uid="{00000000-0010-0000-1700-000003000000}" name="Column3"/>
    <tableColumn id="4" xr3:uid="{00000000-0010-0000-1700-000004000000}" name="Column4"/>
    <tableColumn id="5" xr3:uid="{00000000-0010-0000-1700-000005000000}" name="Column5"/>
    <tableColumn id="6" xr3:uid="{00000000-0010-0000-1700-000006000000}" name="Column6"/>
    <tableColumn id="7" xr3:uid="{00000000-0010-0000-1700-000007000000}" name="Column7"/>
    <tableColumn id="8" xr3:uid="{00000000-0010-0000-1700-000008000000}" name="Column8"/>
    <tableColumn id="9" xr3:uid="{00000000-0010-0000-1700-000009000000}" name="Column9"/>
    <tableColumn id="10" xr3:uid="{00000000-0010-0000-1700-00000A000000}" name="Column10"/>
    <tableColumn id="11" xr3:uid="{00000000-0010-0000-1700-00000B000000}" name="Column11"/>
    <tableColumn id="12" xr3:uid="{00000000-0010-0000-1700-00000C000000}" name="Column12"/>
    <tableColumn id="13" xr3:uid="{00000000-0010-0000-1700-00000D000000}" name="Column13"/>
    <tableColumn id="14" xr3:uid="{00000000-0010-0000-1700-00000E000000}" name="Column14"/>
    <tableColumn id="15" xr3:uid="{00000000-0010-0000-1700-00000F000000}" name="Column15"/>
    <tableColumn id="16" xr3:uid="{00000000-0010-0000-1700-000010000000}" name="Column16"/>
    <tableColumn id="17" xr3:uid="{00000000-0010-0000-1700-000011000000}" name="Column17"/>
    <tableColumn id="18" xr3:uid="{00000000-0010-0000-1700-000012000000}" name="Column18"/>
    <tableColumn id="19" xr3:uid="{00000000-0010-0000-1700-000013000000}" name="Column19"/>
    <tableColumn id="20" xr3:uid="{00000000-0010-0000-1700-000014000000}" name="Column20"/>
    <tableColumn id="21" xr3:uid="{00000000-0010-0000-1700-000015000000}" name="Column21"/>
    <tableColumn id="22" xr3:uid="{00000000-0010-0000-1700-000016000000}" name="Column22"/>
    <tableColumn id="23" xr3:uid="{00000000-0010-0000-1700-000017000000}" name="Column23"/>
    <tableColumn id="24" xr3:uid="{00000000-0010-0000-1700-000018000000}" name="Column24"/>
    <tableColumn id="25" xr3:uid="{00000000-0010-0000-1700-000019000000}" name="Column25"/>
    <tableColumn id="26" xr3:uid="{00000000-0010-0000-1700-00001A000000}" name="Column26"/>
    <tableColumn id="27" xr3:uid="{00000000-0010-0000-1700-00001B000000}" name="Column27"/>
    <tableColumn id="28" xr3:uid="{00000000-0010-0000-1700-00001C000000}" name="Column28"/>
    <tableColumn id="29" xr3:uid="{00000000-0010-0000-1700-00001D000000}" name="Column29"/>
    <tableColumn id="30" xr3:uid="{00000000-0010-0000-1700-00001E000000}" name="Column30"/>
    <tableColumn id="31" xr3:uid="{00000000-0010-0000-1700-00001F000000}" name="Column31"/>
    <tableColumn id="32" xr3:uid="{00000000-0010-0000-1700-000020000000}" name="Column32"/>
    <tableColumn id="33" xr3:uid="{00000000-0010-0000-1700-000021000000}" name="Column33"/>
    <tableColumn id="34" xr3:uid="{00000000-0010-0000-1700-000022000000}" name="Column34"/>
    <tableColumn id="35" xr3:uid="{00000000-0010-0000-1700-000023000000}" name="Column35"/>
    <tableColumn id="36" xr3:uid="{00000000-0010-0000-1700-000024000000}" name="Column36"/>
    <tableColumn id="37" xr3:uid="{00000000-0010-0000-1700-000025000000}" name="Column37"/>
    <tableColumn id="38" xr3:uid="{00000000-0010-0000-1700-000026000000}" name="Column38"/>
    <tableColumn id="39" xr3:uid="{00000000-0010-0000-1700-000027000000}" name="Column39"/>
    <tableColumn id="40" xr3:uid="{00000000-0010-0000-1700-000028000000}" name="Column40"/>
    <tableColumn id="41" xr3:uid="{00000000-0010-0000-1700-000029000000}" name="Column41"/>
    <tableColumn id="42" xr3:uid="{00000000-0010-0000-1700-00002A000000}" name="Column42"/>
    <tableColumn id="43" xr3:uid="{00000000-0010-0000-1700-00002B000000}" name="Column43"/>
    <tableColumn id="44" xr3:uid="{00000000-0010-0000-1700-00002C000000}" name="Column44"/>
    <tableColumn id="45" xr3:uid="{00000000-0010-0000-1700-00002D000000}" name="Column45"/>
    <tableColumn id="46" xr3:uid="{00000000-0010-0000-1700-00002E000000}" name="Column46"/>
    <tableColumn id="47" xr3:uid="{00000000-0010-0000-1700-00002F000000}" name="Column47"/>
    <tableColumn id="48" xr3:uid="{00000000-0010-0000-1700-000030000000}" name="Column48"/>
    <tableColumn id="49" xr3:uid="{00000000-0010-0000-1700-000031000000}" name="Column49"/>
    <tableColumn id="50" xr3:uid="{00000000-0010-0000-1700-000032000000}" name="Column50"/>
    <tableColumn id="51" xr3:uid="{00000000-0010-0000-1700-000033000000}" name="Column51"/>
  </tableColumns>
  <tableStyleInfo name="Norm. financovanie + uspesnost-style 20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D168:BB169" headerRowCount="0">
  <tableColumns count="51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  <tableColumn id="5" xr3:uid="{00000000-0010-0000-1800-000005000000}" name="Column5"/>
    <tableColumn id="6" xr3:uid="{00000000-0010-0000-1800-000006000000}" name="Column6"/>
    <tableColumn id="7" xr3:uid="{00000000-0010-0000-1800-000007000000}" name="Column7"/>
    <tableColumn id="8" xr3:uid="{00000000-0010-0000-1800-000008000000}" name="Column8"/>
    <tableColumn id="9" xr3:uid="{00000000-0010-0000-1800-000009000000}" name="Column9"/>
    <tableColumn id="10" xr3:uid="{00000000-0010-0000-1800-00000A000000}" name="Column10"/>
    <tableColumn id="11" xr3:uid="{00000000-0010-0000-1800-00000B000000}" name="Column11"/>
    <tableColumn id="12" xr3:uid="{00000000-0010-0000-1800-00000C000000}" name="Column12"/>
    <tableColumn id="13" xr3:uid="{00000000-0010-0000-1800-00000D000000}" name="Column13"/>
    <tableColumn id="14" xr3:uid="{00000000-0010-0000-1800-00000E000000}" name="Column14"/>
    <tableColumn id="15" xr3:uid="{00000000-0010-0000-1800-00000F000000}" name="Column15"/>
    <tableColumn id="16" xr3:uid="{00000000-0010-0000-1800-000010000000}" name="Column16"/>
    <tableColumn id="17" xr3:uid="{00000000-0010-0000-1800-000011000000}" name="Column17"/>
    <tableColumn id="18" xr3:uid="{00000000-0010-0000-1800-000012000000}" name="Column18"/>
    <tableColumn id="19" xr3:uid="{00000000-0010-0000-1800-000013000000}" name="Column19"/>
    <tableColumn id="20" xr3:uid="{00000000-0010-0000-1800-000014000000}" name="Column20"/>
    <tableColumn id="21" xr3:uid="{00000000-0010-0000-1800-000015000000}" name="Column21"/>
    <tableColumn id="22" xr3:uid="{00000000-0010-0000-1800-000016000000}" name="Column22"/>
    <tableColumn id="23" xr3:uid="{00000000-0010-0000-1800-000017000000}" name="Column23"/>
    <tableColumn id="24" xr3:uid="{00000000-0010-0000-1800-000018000000}" name="Column24"/>
    <tableColumn id="25" xr3:uid="{00000000-0010-0000-1800-000019000000}" name="Column25"/>
    <tableColumn id="26" xr3:uid="{00000000-0010-0000-1800-00001A000000}" name="Column26"/>
    <tableColumn id="27" xr3:uid="{00000000-0010-0000-1800-00001B000000}" name="Column27"/>
    <tableColumn id="28" xr3:uid="{00000000-0010-0000-1800-00001C000000}" name="Column28"/>
    <tableColumn id="29" xr3:uid="{00000000-0010-0000-1800-00001D000000}" name="Column29"/>
    <tableColumn id="30" xr3:uid="{00000000-0010-0000-1800-00001E000000}" name="Column30"/>
    <tableColumn id="31" xr3:uid="{00000000-0010-0000-1800-00001F000000}" name="Column31"/>
    <tableColumn id="32" xr3:uid="{00000000-0010-0000-1800-000020000000}" name="Column32"/>
    <tableColumn id="33" xr3:uid="{00000000-0010-0000-1800-000021000000}" name="Column33"/>
    <tableColumn id="34" xr3:uid="{00000000-0010-0000-1800-000022000000}" name="Column34"/>
    <tableColumn id="35" xr3:uid="{00000000-0010-0000-1800-000023000000}" name="Column35"/>
    <tableColumn id="36" xr3:uid="{00000000-0010-0000-1800-000024000000}" name="Column36"/>
    <tableColumn id="37" xr3:uid="{00000000-0010-0000-1800-000025000000}" name="Column37"/>
    <tableColumn id="38" xr3:uid="{00000000-0010-0000-1800-000026000000}" name="Column38"/>
    <tableColumn id="39" xr3:uid="{00000000-0010-0000-1800-000027000000}" name="Column39"/>
    <tableColumn id="40" xr3:uid="{00000000-0010-0000-1800-000028000000}" name="Column40"/>
    <tableColumn id="41" xr3:uid="{00000000-0010-0000-1800-000029000000}" name="Column41"/>
    <tableColumn id="42" xr3:uid="{00000000-0010-0000-1800-00002A000000}" name="Column42"/>
    <tableColumn id="43" xr3:uid="{00000000-0010-0000-1800-00002B000000}" name="Column43"/>
    <tableColumn id="44" xr3:uid="{00000000-0010-0000-1800-00002C000000}" name="Column44"/>
    <tableColumn id="45" xr3:uid="{00000000-0010-0000-1800-00002D000000}" name="Column45"/>
    <tableColumn id="46" xr3:uid="{00000000-0010-0000-1800-00002E000000}" name="Column46"/>
    <tableColumn id="47" xr3:uid="{00000000-0010-0000-1800-00002F000000}" name="Column47"/>
    <tableColumn id="48" xr3:uid="{00000000-0010-0000-1800-000030000000}" name="Column48"/>
    <tableColumn id="49" xr3:uid="{00000000-0010-0000-1800-000031000000}" name="Column49"/>
    <tableColumn id="50" xr3:uid="{00000000-0010-0000-1800-000032000000}" name="Column50"/>
    <tableColumn id="51" xr3:uid="{00000000-0010-0000-1800-000033000000}" name="Column51"/>
  </tableColumns>
  <tableStyleInfo name="Norm. financovanie + uspesnost-style 21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D196:BB197" headerRowCount="0">
  <tableColumns count="51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  <tableColumn id="5" xr3:uid="{00000000-0010-0000-1900-000005000000}" name="Column5"/>
    <tableColumn id="6" xr3:uid="{00000000-0010-0000-1900-000006000000}" name="Column6"/>
    <tableColumn id="7" xr3:uid="{00000000-0010-0000-1900-000007000000}" name="Column7"/>
    <tableColumn id="8" xr3:uid="{00000000-0010-0000-1900-000008000000}" name="Column8"/>
    <tableColumn id="9" xr3:uid="{00000000-0010-0000-1900-000009000000}" name="Column9"/>
    <tableColumn id="10" xr3:uid="{00000000-0010-0000-1900-00000A000000}" name="Column10"/>
    <tableColumn id="11" xr3:uid="{00000000-0010-0000-1900-00000B000000}" name="Column11"/>
    <tableColumn id="12" xr3:uid="{00000000-0010-0000-1900-00000C000000}" name="Column12"/>
    <tableColumn id="13" xr3:uid="{00000000-0010-0000-1900-00000D000000}" name="Column13"/>
    <tableColumn id="14" xr3:uid="{00000000-0010-0000-1900-00000E000000}" name="Column14"/>
    <tableColumn id="15" xr3:uid="{00000000-0010-0000-1900-00000F000000}" name="Column15"/>
    <tableColumn id="16" xr3:uid="{00000000-0010-0000-1900-000010000000}" name="Column16"/>
    <tableColumn id="17" xr3:uid="{00000000-0010-0000-1900-000011000000}" name="Column17"/>
    <tableColumn id="18" xr3:uid="{00000000-0010-0000-1900-000012000000}" name="Column18"/>
    <tableColumn id="19" xr3:uid="{00000000-0010-0000-1900-000013000000}" name="Column19"/>
    <tableColumn id="20" xr3:uid="{00000000-0010-0000-1900-000014000000}" name="Column20"/>
    <tableColumn id="21" xr3:uid="{00000000-0010-0000-1900-000015000000}" name="Column21"/>
    <tableColumn id="22" xr3:uid="{00000000-0010-0000-1900-000016000000}" name="Column22"/>
    <tableColumn id="23" xr3:uid="{00000000-0010-0000-1900-000017000000}" name="Column23"/>
    <tableColumn id="24" xr3:uid="{00000000-0010-0000-1900-000018000000}" name="Column24"/>
    <tableColumn id="25" xr3:uid="{00000000-0010-0000-1900-000019000000}" name="Column25"/>
    <tableColumn id="26" xr3:uid="{00000000-0010-0000-1900-00001A000000}" name="Column26"/>
    <tableColumn id="27" xr3:uid="{00000000-0010-0000-1900-00001B000000}" name="Column27"/>
    <tableColumn id="28" xr3:uid="{00000000-0010-0000-1900-00001C000000}" name="Column28"/>
    <tableColumn id="29" xr3:uid="{00000000-0010-0000-1900-00001D000000}" name="Column29"/>
    <tableColumn id="30" xr3:uid="{00000000-0010-0000-1900-00001E000000}" name="Column30"/>
    <tableColumn id="31" xr3:uid="{00000000-0010-0000-1900-00001F000000}" name="Column31"/>
    <tableColumn id="32" xr3:uid="{00000000-0010-0000-1900-000020000000}" name="Column32"/>
    <tableColumn id="33" xr3:uid="{00000000-0010-0000-1900-000021000000}" name="Column33"/>
    <tableColumn id="34" xr3:uid="{00000000-0010-0000-1900-000022000000}" name="Column34"/>
    <tableColumn id="35" xr3:uid="{00000000-0010-0000-1900-000023000000}" name="Column35"/>
    <tableColumn id="36" xr3:uid="{00000000-0010-0000-1900-000024000000}" name="Column36"/>
    <tableColumn id="37" xr3:uid="{00000000-0010-0000-1900-000025000000}" name="Column37"/>
    <tableColumn id="38" xr3:uid="{00000000-0010-0000-1900-000026000000}" name="Column38"/>
    <tableColumn id="39" xr3:uid="{00000000-0010-0000-1900-000027000000}" name="Column39"/>
    <tableColumn id="40" xr3:uid="{00000000-0010-0000-1900-000028000000}" name="Column40"/>
    <tableColumn id="41" xr3:uid="{00000000-0010-0000-1900-000029000000}" name="Column41"/>
    <tableColumn id="42" xr3:uid="{00000000-0010-0000-1900-00002A000000}" name="Column42"/>
    <tableColumn id="43" xr3:uid="{00000000-0010-0000-1900-00002B000000}" name="Column43"/>
    <tableColumn id="44" xr3:uid="{00000000-0010-0000-1900-00002C000000}" name="Column44"/>
    <tableColumn id="45" xr3:uid="{00000000-0010-0000-1900-00002D000000}" name="Column45"/>
    <tableColumn id="46" xr3:uid="{00000000-0010-0000-1900-00002E000000}" name="Column46"/>
    <tableColumn id="47" xr3:uid="{00000000-0010-0000-1900-00002F000000}" name="Column47"/>
    <tableColumn id="48" xr3:uid="{00000000-0010-0000-1900-000030000000}" name="Column48"/>
    <tableColumn id="49" xr3:uid="{00000000-0010-0000-1900-000031000000}" name="Column49"/>
    <tableColumn id="50" xr3:uid="{00000000-0010-0000-1900-000032000000}" name="Column50"/>
    <tableColumn id="51" xr3:uid="{00000000-0010-0000-1900-000033000000}" name="Column51"/>
  </tableColumns>
  <tableStyleInfo name="Norm. financovanie + uspesnost-style 22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D198:BB199" headerRowCount="0">
  <tableColumns count="51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  <tableColumn id="5" xr3:uid="{00000000-0010-0000-1A00-000005000000}" name="Column5"/>
    <tableColumn id="6" xr3:uid="{00000000-0010-0000-1A00-000006000000}" name="Column6"/>
    <tableColumn id="7" xr3:uid="{00000000-0010-0000-1A00-000007000000}" name="Column7"/>
    <tableColumn id="8" xr3:uid="{00000000-0010-0000-1A00-000008000000}" name="Column8"/>
    <tableColumn id="9" xr3:uid="{00000000-0010-0000-1A00-000009000000}" name="Column9"/>
    <tableColumn id="10" xr3:uid="{00000000-0010-0000-1A00-00000A000000}" name="Column10"/>
    <tableColumn id="11" xr3:uid="{00000000-0010-0000-1A00-00000B000000}" name="Column11"/>
    <tableColumn id="12" xr3:uid="{00000000-0010-0000-1A00-00000C000000}" name="Column12"/>
    <tableColumn id="13" xr3:uid="{00000000-0010-0000-1A00-00000D000000}" name="Column13"/>
    <tableColumn id="14" xr3:uid="{00000000-0010-0000-1A00-00000E000000}" name="Column14"/>
    <tableColumn id="15" xr3:uid="{00000000-0010-0000-1A00-00000F000000}" name="Column15"/>
    <tableColumn id="16" xr3:uid="{00000000-0010-0000-1A00-000010000000}" name="Column16"/>
    <tableColumn id="17" xr3:uid="{00000000-0010-0000-1A00-000011000000}" name="Column17"/>
    <tableColumn id="18" xr3:uid="{00000000-0010-0000-1A00-000012000000}" name="Column18"/>
    <tableColumn id="19" xr3:uid="{00000000-0010-0000-1A00-000013000000}" name="Column19"/>
    <tableColumn id="20" xr3:uid="{00000000-0010-0000-1A00-000014000000}" name="Column20"/>
    <tableColumn id="21" xr3:uid="{00000000-0010-0000-1A00-000015000000}" name="Column21"/>
    <tableColumn id="22" xr3:uid="{00000000-0010-0000-1A00-000016000000}" name="Column22"/>
    <tableColumn id="23" xr3:uid="{00000000-0010-0000-1A00-000017000000}" name="Column23"/>
    <tableColumn id="24" xr3:uid="{00000000-0010-0000-1A00-000018000000}" name="Column24"/>
    <tableColumn id="25" xr3:uid="{00000000-0010-0000-1A00-000019000000}" name="Column25"/>
    <tableColumn id="26" xr3:uid="{00000000-0010-0000-1A00-00001A000000}" name="Column26"/>
    <tableColumn id="27" xr3:uid="{00000000-0010-0000-1A00-00001B000000}" name="Column27"/>
    <tableColumn id="28" xr3:uid="{00000000-0010-0000-1A00-00001C000000}" name="Column28"/>
    <tableColumn id="29" xr3:uid="{00000000-0010-0000-1A00-00001D000000}" name="Column29"/>
    <tableColumn id="30" xr3:uid="{00000000-0010-0000-1A00-00001E000000}" name="Column30"/>
    <tableColumn id="31" xr3:uid="{00000000-0010-0000-1A00-00001F000000}" name="Column31"/>
    <tableColumn id="32" xr3:uid="{00000000-0010-0000-1A00-000020000000}" name="Column32"/>
    <tableColumn id="33" xr3:uid="{00000000-0010-0000-1A00-000021000000}" name="Column33"/>
    <tableColumn id="34" xr3:uid="{00000000-0010-0000-1A00-000022000000}" name="Column34"/>
    <tableColumn id="35" xr3:uid="{00000000-0010-0000-1A00-000023000000}" name="Column35"/>
    <tableColumn id="36" xr3:uid="{00000000-0010-0000-1A00-000024000000}" name="Column36"/>
    <tableColumn id="37" xr3:uid="{00000000-0010-0000-1A00-000025000000}" name="Column37"/>
    <tableColumn id="38" xr3:uid="{00000000-0010-0000-1A00-000026000000}" name="Column38"/>
    <tableColumn id="39" xr3:uid="{00000000-0010-0000-1A00-000027000000}" name="Column39"/>
    <tableColumn id="40" xr3:uid="{00000000-0010-0000-1A00-000028000000}" name="Column40"/>
    <tableColumn id="41" xr3:uid="{00000000-0010-0000-1A00-000029000000}" name="Column41"/>
    <tableColumn id="42" xr3:uid="{00000000-0010-0000-1A00-00002A000000}" name="Column42"/>
    <tableColumn id="43" xr3:uid="{00000000-0010-0000-1A00-00002B000000}" name="Column43"/>
    <tableColumn id="44" xr3:uid="{00000000-0010-0000-1A00-00002C000000}" name="Column44"/>
    <tableColumn id="45" xr3:uid="{00000000-0010-0000-1A00-00002D000000}" name="Column45"/>
    <tableColumn id="46" xr3:uid="{00000000-0010-0000-1A00-00002E000000}" name="Column46"/>
    <tableColumn id="47" xr3:uid="{00000000-0010-0000-1A00-00002F000000}" name="Column47"/>
    <tableColumn id="48" xr3:uid="{00000000-0010-0000-1A00-000030000000}" name="Column48"/>
    <tableColumn id="49" xr3:uid="{00000000-0010-0000-1A00-000031000000}" name="Column49"/>
    <tableColumn id="50" xr3:uid="{00000000-0010-0000-1A00-000032000000}" name="Column50"/>
    <tableColumn id="51" xr3:uid="{00000000-0010-0000-1A00-000033000000}" name="Column51"/>
  </tableColumns>
  <tableStyleInfo name="Norm. financovanie + uspesnost-style 23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D126:BB127" headerRowCount="0">
  <tableColumns count="51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  <tableColumn id="9" xr3:uid="{00000000-0010-0000-1B00-000009000000}" name="Column9"/>
    <tableColumn id="10" xr3:uid="{00000000-0010-0000-1B00-00000A000000}" name="Column10"/>
    <tableColumn id="11" xr3:uid="{00000000-0010-0000-1B00-00000B000000}" name="Column11"/>
    <tableColumn id="12" xr3:uid="{00000000-0010-0000-1B00-00000C000000}" name="Column12"/>
    <tableColumn id="13" xr3:uid="{00000000-0010-0000-1B00-00000D000000}" name="Column13"/>
    <tableColumn id="14" xr3:uid="{00000000-0010-0000-1B00-00000E000000}" name="Column14"/>
    <tableColumn id="15" xr3:uid="{00000000-0010-0000-1B00-00000F000000}" name="Column15"/>
    <tableColumn id="16" xr3:uid="{00000000-0010-0000-1B00-000010000000}" name="Column16"/>
    <tableColumn id="17" xr3:uid="{00000000-0010-0000-1B00-000011000000}" name="Column17"/>
    <tableColumn id="18" xr3:uid="{00000000-0010-0000-1B00-000012000000}" name="Column18"/>
    <tableColumn id="19" xr3:uid="{00000000-0010-0000-1B00-000013000000}" name="Column19"/>
    <tableColumn id="20" xr3:uid="{00000000-0010-0000-1B00-000014000000}" name="Column20"/>
    <tableColumn id="21" xr3:uid="{00000000-0010-0000-1B00-000015000000}" name="Column21"/>
    <tableColumn id="22" xr3:uid="{00000000-0010-0000-1B00-000016000000}" name="Column22"/>
    <tableColumn id="23" xr3:uid="{00000000-0010-0000-1B00-000017000000}" name="Column23"/>
    <tableColumn id="24" xr3:uid="{00000000-0010-0000-1B00-000018000000}" name="Column24"/>
    <tableColumn id="25" xr3:uid="{00000000-0010-0000-1B00-000019000000}" name="Column25"/>
    <tableColumn id="26" xr3:uid="{00000000-0010-0000-1B00-00001A000000}" name="Column26"/>
    <tableColumn id="27" xr3:uid="{00000000-0010-0000-1B00-00001B000000}" name="Column27"/>
    <tableColumn id="28" xr3:uid="{00000000-0010-0000-1B00-00001C000000}" name="Column28"/>
    <tableColumn id="29" xr3:uid="{00000000-0010-0000-1B00-00001D000000}" name="Column29"/>
    <tableColumn id="30" xr3:uid="{00000000-0010-0000-1B00-00001E000000}" name="Column30"/>
    <tableColumn id="31" xr3:uid="{00000000-0010-0000-1B00-00001F000000}" name="Column31"/>
    <tableColumn id="32" xr3:uid="{00000000-0010-0000-1B00-000020000000}" name="Column32"/>
    <tableColumn id="33" xr3:uid="{00000000-0010-0000-1B00-000021000000}" name="Column33"/>
    <tableColumn id="34" xr3:uid="{00000000-0010-0000-1B00-000022000000}" name="Column34"/>
    <tableColumn id="35" xr3:uid="{00000000-0010-0000-1B00-000023000000}" name="Column35"/>
    <tableColumn id="36" xr3:uid="{00000000-0010-0000-1B00-000024000000}" name="Column36"/>
    <tableColumn id="37" xr3:uid="{00000000-0010-0000-1B00-000025000000}" name="Column37"/>
    <tableColumn id="38" xr3:uid="{00000000-0010-0000-1B00-000026000000}" name="Column38"/>
    <tableColumn id="39" xr3:uid="{00000000-0010-0000-1B00-000027000000}" name="Column39"/>
    <tableColumn id="40" xr3:uid="{00000000-0010-0000-1B00-000028000000}" name="Column40"/>
    <tableColumn id="41" xr3:uid="{00000000-0010-0000-1B00-000029000000}" name="Column41"/>
    <tableColumn id="42" xr3:uid="{00000000-0010-0000-1B00-00002A000000}" name="Column42"/>
    <tableColumn id="43" xr3:uid="{00000000-0010-0000-1B00-00002B000000}" name="Column43"/>
    <tableColumn id="44" xr3:uid="{00000000-0010-0000-1B00-00002C000000}" name="Column44"/>
    <tableColumn id="45" xr3:uid="{00000000-0010-0000-1B00-00002D000000}" name="Column45"/>
    <tableColumn id="46" xr3:uid="{00000000-0010-0000-1B00-00002E000000}" name="Column46"/>
    <tableColumn id="47" xr3:uid="{00000000-0010-0000-1B00-00002F000000}" name="Column47"/>
    <tableColumn id="48" xr3:uid="{00000000-0010-0000-1B00-000030000000}" name="Column48"/>
    <tableColumn id="49" xr3:uid="{00000000-0010-0000-1B00-000031000000}" name="Column49"/>
    <tableColumn id="50" xr3:uid="{00000000-0010-0000-1B00-000032000000}" name="Column50"/>
    <tableColumn id="51" xr3:uid="{00000000-0010-0000-1B00-000033000000}" name="Column51"/>
  </tableColumns>
  <tableStyleInfo name="Norm. financovanie + uspesnost-style 24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D124:BB125" headerRowCount="0">
  <tableColumns count="51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  <tableColumn id="10" xr3:uid="{00000000-0010-0000-1C00-00000A000000}" name="Column10"/>
    <tableColumn id="11" xr3:uid="{00000000-0010-0000-1C00-00000B000000}" name="Column11"/>
    <tableColumn id="12" xr3:uid="{00000000-0010-0000-1C00-00000C000000}" name="Column12"/>
    <tableColumn id="13" xr3:uid="{00000000-0010-0000-1C00-00000D000000}" name="Column13"/>
    <tableColumn id="14" xr3:uid="{00000000-0010-0000-1C00-00000E000000}" name="Column14"/>
    <tableColumn id="15" xr3:uid="{00000000-0010-0000-1C00-00000F000000}" name="Column15"/>
    <tableColumn id="16" xr3:uid="{00000000-0010-0000-1C00-000010000000}" name="Column16"/>
    <tableColumn id="17" xr3:uid="{00000000-0010-0000-1C00-000011000000}" name="Column17"/>
    <tableColumn id="18" xr3:uid="{00000000-0010-0000-1C00-000012000000}" name="Column18"/>
    <tableColumn id="19" xr3:uid="{00000000-0010-0000-1C00-000013000000}" name="Column19"/>
    <tableColumn id="20" xr3:uid="{00000000-0010-0000-1C00-000014000000}" name="Column20"/>
    <tableColumn id="21" xr3:uid="{00000000-0010-0000-1C00-000015000000}" name="Column21"/>
    <tableColumn id="22" xr3:uid="{00000000-0010-0000-1C00-000016000000}" name="Column22"/>
    <tableColumn id="23" xr3:uid="{00000000-0010-0000-1C00-000017000000}" name="Column23"/>
    <tableColumn id="24" xr3:uid="{00000000-0010-0000-1C00-000018000000}" name="Column24"/>
    <tableColumn id="25" xr3:uid="{00000000-0010-0000-1C00-000019000000}" name="Column25"/>
    <tableColumn id="26" xr3:uid="{00000000-0010-0000-1C00-00001A000000}" name="Column26"/>
    <tableColumn id="27" xr3:uid="{00000000-0010-0000-1C00-00001B000000}" name="Column27"/>
    <tableColumn id="28" xr3:uid="{00000000-0010-0000-1C00-00001C000000}" name="Column28"/>
    <tableColumn id="29" xr3:uid="{00000000-0010-0000-1C00-00001D000000}" name="Column29"/>
    <tableColumn id="30" xr3:uid="{00000000-0010-0000-1C00-00001E000000}" name="Column30"/>
    <tableColumn id="31" xr3:uid="{00000000-0010-0000-1C00-00001F000000}" name="Column31"/>
    <tableColumn id="32" xr3:uid="{00000000-0010-0000-1C00-000020000000}" name="Column32"/>
    <tableColumn id="33" xr3:uid="{00000000-0010-0000-1C00-000021000000}" name="Column33"/>
    <tableColumn id="34" xr3:uid="{00000000-0010-0000-1C00-000022000000}" name="Column34"/>
    <tableColumn id="35" xr3:uid="{00000000-0010-0000-1C00-000023000000}" name="Column35"/>
    <tableColumn id="36" xr3:uid="{00000000-0010-0000-1C00-000024000000}" name="Column36"/>
    <tableColumn id="37" xr3:uid="{00000000-0010-0000-1C00-000025000000}" name="Column37"/>
    <tableColumn id="38" xr3:uid="{00000000-0010-0000-1C00-000026000000}" name="Column38"/>
    <tableColumn id="39" xr3:uid="{00000000-0010-0000-1C00-000027000000}" name="Column39"/>
    <tableColumn id="40" xr3:uid="{00000000-0010-0000-1C00-000028000000}" name="Column40"/>
    <tableColumn id="41" xr3:uid="{00000000-0010-0000-1C00-000029000000}" name="Column41"/>
    <tableColumn id="42" xr3:uid="{00000000-0010-0000-1C00-00002A000000}" name="Column42"/>
    <tableColumn id="43" xr3:uid="{00000000-0010-0000-1C00-00002B000000}" name="Column43"/>
    <tableColumn id="44" xr3:uid="{00000000-0010-0000-1C00-00002C000000}" name="Column44"/>
    <tableColumn id="45" xr3:uid="{00000000-0010-0000-1C00-00002D000000}" name="Column45"/>
    <tableColumn id="46" xr3:uid="{00000000-0010-0000-1C00-00002E000000}" name="Column46"/>
    <tableColumn id="47" xr3:uid="{00000000-0010-0000-1C00-00002F000000}" name="Column47"/>
    <tableColumn id="48" xr3:uid="{00000000-0010-0000-1C00-000030000000}" name="Column48"/>
    <tableColumn id="49" xr3:uid="{00000000-0010-0000-1C00-000031000000}" name="Column49"/>
    <tableColumn id="50" xr3:uid="{00000000-0010-0000-1C00-000032000000}" name="Column50"/>
    <tableColumn id="51" xr3:uid="{00000000-0010-0000-1C00-000033000000}" name="Column51"/>
  </tableColumns>
  <tableStyleInfo name="Norm. financovanie + uspesnost-style 25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D128:BB129" headerRowCount="0">
  <tableColumns count="51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  <tableColumn id="10" xr3:uid="{00000000-0010-0000-1D00-00000A000000}" name="Column10"/>
    <tableColumn id="11" xr3:uid="{00000000-0010-0000-1D00-00000B000000}" name="Column11"/>
    <tableColumn id="12" xr3:uid="{00000000-0010-0000-1D00-00000C000000}" name="Column12"/>
    <tableColumn id="13" xr3:uid="{00000000-0010-0000-1D00-00000D000000}" name="Column13"/>
    <tableColumn id="14" xr3:uid="{00000000-0010-0000-1D00-00000E000000}" name="Column14"/>
    <tableColumn id="15" xr3:uid="{00000000-0010-0000-1D00-00000F000000}" name="Column15"/>
    <tableColumn id="16" xr3:uid="{00000000-0010-0000-1D00-000010000000}" name="Column16"/>
    <tableColumn id="17" xr3:uid="{00000000-0010-0000-1D00-000011000000}" name="Column17"/>
    <tableColumn id="18" xr3:uid="{00000000-0010-0000-1D00-000012000000}" name="Column18"/>
    <tableColumn id="19" xr3:uid="{00000000-0010-0000-1D00-000013000000}" name="Column19"/>
    <tableColumn id="20" xr3:uid="{00000000-0010-0000-1D00-000014000000}" name="Column20"/>
    <tableColumn id="21" xr3:uid="{00000000-0010-0000-1D00-000015000000}" name="Column21"/>
    <tableColumn id="22" xr3:uid="{00000000-0010-0000-1D00-000016000000}" name="Column22"/>
    <tableColumn id="23" xr3:uid="{00000000-0010-0000-1D00-000017000000}" name="Column23"/>
    <tableColumn id="24" xr3:uid="{00000000-0010-0000-1D00-000018000000}" name="Column24"/>
    <tableColumn id="25" xr3:uid="{00000000-0010-0000-1D00-000019000000}" name="Column25"/>
    <tableColumn id="26" xr3:uid="{00000000-0010-0000-1D00-00001A000000}" name="Column26"/>
    <tableColumn id="27" xr3:uid="{00000000-0010-0000-1D00-00001B000000}" name="Column27"/>
    <tableColumn id="28" xr3:uid="{00000000-0010-0000-1D00-00001C000000}" name="Column28"/>
    <tableColumn id="29" xr3:uid="{00000000-0010-0000-1D00-00001D000000}" name="Column29"/>
    <tableColumn id="30" xr3:uid="{00000000-0010-0000-1D00-00001E000000}" name="Column30"/>
    <tableColumn id="31" xr3:uid="{00000000-0010-0000-1D00-00001F000000}" name="Column31"/>
    <tableColumn id="32" xr3:uid="{00000000-0010-0000-1D00-000020000000}" name="Column32"/>
    <tableColumn id="33" xr3:uid="{00000000-0010-0000-1D00-000021000000}" name="Column33"/>
    <tableColumn id="34" xr3:uid="{00000000-0010-0000-1D00-000022000000}" name="Column34"/>
    <tableColumn id="35" xr3:uid="{00000000-0010-0000-1D00-000023000000}" name="Column35"/>
    <tableColumn id="36" xr3:uid="{00000000-0010-0000-1D00-000024000000}" name="Column36"/>
    <tableColumn id="37" xr3:uid="{00000000-0010-0000-1D00-000025000000}" name="Column37"/>
    <tableColumn id="38" xr3:uid="{00000000-0010-0000-1D00-000026000000}" name="Column38"/>
    <tableColumn id="39" xr3:uid="{00000000-0010-0000-1D00-000027000000}" name="Column39"/>
    <tableColumn id="40" xr3:uid="{00000000-0010-0000-1D00-000028000000}" name="Column40"/>
    <tableColumn id="41" xr3:uid="{00000000-0010-0000-1D00-000029000000}" name="Column41"/>
    <tableColumn id="42" xr3:uid="{00000000-0010-0000-1D00-00002A000000}" name="Column42"/>
    <tableColumn id="43" xr3:uid="{00000000-0010-0000-1D00-00002B000000}" name="Column43"/>
    <tableColumn id="44" xr3:uid="{00000000-0010-0000-1D00-00002C000000}" name="Column44"/>
    <tableColumn id="45" xr3:uid="{00000000-0010-0000-1D00-00002D000000}" name="Column45"/>
    <tableColumn id="46" xr3:uid="{00000000-0010-0000-1D00-00002E000000}" name="Column46"/>
    <tableColumn id="47" xr3:uid="{00000000-0010-0000-1D00-00002F000000}" name="Column47"/>
    <tableColumn id="48" xr3:uid="{00000000-0010-0000-1D00-000030000000}" name="Column48"/>
    <tableColumn id="49" xr3:uid="{00000000-0010-0000-1D00-000031000000}" name="Column49"/>
    <tableColumn id="50" xr3:uid="{00000000-0010-0000-1D00-000032000000}" name="Column50"/>
    <tableColumn id="51" xr3:uid="{00000000-0010-0000-1D00-000033000000}" name="Column51"/>
  </tableColumns>
  <tableStyleInfo name="Norm. financovanie + uspesnost-style 26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D120:BB121" headerRowCount="0">
  <tableColumns count="51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  <tableColumn id="5" xr3:uid="{00000000-0010-0000-1E00-000005000000}" name="Column5"/>
    <tableColumn id="6" xr3:uid="{00000000-0010-0000-1E00-000006000000}" name="Column6"/>
    <tableColumn id="7" xr3:uid="{00000000-0010-0000-1E00-000007000000}" name="Column7"/>
    <tableColumn id="8" xr3:uid="{00000000-0010-0000-1E00-000008000000}" name="Column8"/>
    <tableColumn id="9" xr3:uid="{00000000-0010-0000-1E00-000009000000}" name="Column9"/>
    <tableColumn id="10" xr3:uid="{00000000-0010-0000-1E00-00000A000000}" name="Column10"/>
    <tableColumn id="11" xr3:uid="{00000000-0010-0000-1E00-00000B000000}" name="Column11"/>
    <tableColumn id="12" xr3:uid="{00000000-0010-0000-1E00-00000C000000}" name="Column12"/>
    <tableColumn id="13" xr3:uid="{00000000-0010-0000-1E00-00000D000000}" name="Column13"/>
    <tableColumn id="14" xr3:uid="{00000000-0010-0000-1E00-00000E000000}" name="Column14"/>
    <tableColumn id="15" xr3:uid="{00000000-0010-0000-1E00-00000F000000}" name="Column15"/>
    <tableColumn id="16" xr3:uid="{00000000-0010-0000-1E00-000010000000}" name="Column16"/>
    <tableColumn id="17" xr3:uid="{00000000-0010-0000-1E00-000011000000}" name="Column17"/>
    <tableColumn id="18" xr3:uid="{00000000-0010-0000-1E00-000012000000}" name="Column18"/>
    <tableColumn id="19" xr3:uid="{00000000-0010-0000-1E00-000013000000}" name="Column19"/>
    <tableColumn id="20" xr3:uid="{00000000-0010-0000-1E00-000014000000}" name="Column20"/>
    <tableColumn id="21" xr3:uid="{00000000-0010-0000-1E00-000015000000}" name="Column21"/>
    <tableColumn id="22" xr3:uid="{00000000-0010-0000-1E00-000016000000}" name="Column22"/>
    <tableColumn id="23" xr3:uid="{00000000-0010-0000-1E00-000017000000}" name="Column23"/>
    <tableColumn id="24" xr3:uid="{00000000-0010-0000-1E00-000018000000}" name="Column24"/>
    <tableColumn id="25" xr3:uid="{00000000-0010-0000-1E00-000019000000}" name="Column25"/>
    <tableColumn id="26" xr3:uid="{00000000-0010-0000-1E00-00001A000000}" name="Column26"/>
    <tableColumn id="27" xr3:uid="{00000000-0010-0000-1E00-00001B000000}" name="Column27"/>
    <tableColumn id="28" xr3:uid="{00000000-0010-0000-1E00-00001C000000}" name="Column28"/>
    <tableColumn id="29" xr3:uid="{00000000-0010-0000-1E00-00001D000000}" name="Column29"/>
    <tableColumn id="30" xr3:uid="{00000000-0010-0000-1E00-00001E000000}" name="Column30"/>
    <tableColumn id="31" xr3:uid="{00000000-0010-0000-1E00-00001F000000}" name="Column31"/>
    <tableColumn id="32" xr3:uid="{00000000-0010-0000-1E00-000020000000}" name="Column32"/>
    <tableColumn id="33" xr3:uid="{00000000-0010-0000-1E00-000021000000}" name="Column33"/>
    <tableColumn id="34" xr3:uid="{00000000-0010-0000-1E00-000022000000}" name="Column34"/>
    <tableColumn id="35" xr3:uid="{00000000-0010-0000-1E00-000023000000}" name="Column35"/>
    <tableColumn id="36" xr3:uid="{00000000-0010-0000-1E00-000024000000}" name="Column36"/>
    <tableColumn id="37" xr3:uid="{00000000-0010-0000-1E00-000025000000}" name="Column37"/>
    <tableColumn id="38" xr3:uid="{00000000-0010-0000-1E00-000026000000}" name="Column38"/>
    <tableColumn id="39" xr3:uid="{00000000-0010-0000-1E00-000027000000}" name="Column39"/>
    <tableColumn id="40" xr3:uid="{00000000-0010-0000-1E00-000028000000}" name="Column40"/>
    <tableColumn id="41" xr3:uid="{00000000-0010-0000-1E00-000029000000}" name="Column41"/>
    <tableColumn id="42" xr3:uid="{00000000-0010-0000-1E00-00002A000000}" name="Column42"/>
    <tableColumn id="43" xr3:uid="{00000000-0010-0000-1E00-00002B000000}" name="Column43"/>
    <tableColumn id="44" xr3:uid="{00000000-0010-0000-1E00-00002C000000}" name="Column44"/>
    <tableColumn id="45" xr3:uid="{00000000-0010-0000-1E00-00002D000000}" name="Column45"/>
    <tableColumn id="46" xr3:uid="{00000000-0010-0000-1E00-00002E000000}" name="Column46"/>
    <tableColumn id="47" xr3:uid="{00000000-0010-0000-1E00-00002F000000}" name="Column47"/>
    <tableColumn id="48" xr3:uid="{00000000-0010-0000-1E00-000030000000}" name="Column48"/>
    <tableColumn id="49" xr3:uid="{00000000-0010-0000-1E00-000031000000}" name="Column49"/>
    <tableColumn id="50" xr3:uid="{00000000-0010-0000-1E00-000032000000}" name="Column50"/>
    <tableColumn id="51" xr3:uid="{00000000-0010-0000-1E00-000033000000}" name="Column51"/>
  </tableColumns>
  <tableStyleInfo name="Norm. financovanie + uspesnost-style 27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D164:BB165" headerRowCount="0">
  <tableColumns count="51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  <tableColumn id="5" xr3:uid="{00000000-0010-0000-1F00-000005000000}" name="Column5"/>
    <tableColumn id="6" xr3:uid="{00000000-0010-0000-1F00-000006000000}" name="Column6"/>
    <tableColumn id="7" xr3:uid="{00000000-0010-0000-1F00-000007000000}" name="Column7"/>
    <tableColumn id="8" xr3:uid="{00000000-0010-0000-1F00-000008000000}" name="Column8"/>
    <tableColumn id="9" xr3:uid="{00000000-0010-0000-1F00-000009000000}" name="Column9"/>
    <tableColumn id="10" xr3:uid="{00000000-0010-0000-1F00-00000A000000}" name="Column10"/>
    <tableColumn id="11" xr3:uid="{00000000-0010-0000-1F00-00000B000000}" name="Column11"/>
    <tableColumn id="12" xr3:uid="{00000000-0010-0000-1F00-00000C000000}" name="Column12"/>
    <tableColumn id="13" xr3:uid="{00000000-0010-0000-1F00-00000D000000}" name="Column13"/>
    <tableColumn id="14" xr3:uid="{00000000-0010-0000-1F00-00000E000000}" name="Column14"/>
    <tableColumn id="15" xr3:uid="{00000000-0010-0000-1F00-00000F000000}" name="Column15"/>
    <tableColumn id="16" xr3:uid="{00000000-0010-0000-1F00-000010000000}" name="Column16"/>
    <tableColumn id="17" xr3:uid="{00000000-0010-0000-1F00-000011000000}" name="Column17"/>
    <tableColumn id="18" xr3:uid="{00000000-0010-0000-1F00-000012000000}" name="Column18"/>
    <tableColumn id="19" xr3:uid="{00000000-0010-0000-1F00-000013000000}" name="Column19"/>
    <tableColumn id="20" xr3:uid="{00000000-0010-0000-1F00-000014000000}" name="Column20"/>
    <tableColumn id="21" xr3:uid="{00000000-0010-0000-1F00-000015000000}" name="Column21"/>
    <tableColumn id="22" xr3:uid="{00000000-0010-0000-1F00-000016000000}" name="Column22"/>
    <tableColumn id="23" xr3:uid="{00000000-0010-0000-1F00-000017000000}" name="Column23"/>
    <tableColumn id="24" xr3:uid="{00000000-0010-0000-1F00-000018000000}" name="Column24"/>
    <tableColumn id="25" xr3:uid="{00000000-0010-0000-1F00-000019000000}" name="Column25"/>
    <tableColumn id="26" xr3:uid="{00000000-0010-0000-1F00-00001A000000}" name="Column26"/>
    <tableColumn id="27" xr3:uid="{00000000-0010-0000-1F00-00001B000000}" name="Column27"/>
    <tableColumn id="28" xr3:uid="{00000000-0010-0000-1F00-00001C000000}" name="Column28"/>
    <tableColumn id="29" xr3:uid="{00000000-0010-0000-1F00-00001D000000}" name="Column29"/>
    <tableColumn id="30" xr3:uid="{00000000-0010-0000-1F00-00001E000000}" name="Column30"/>
    <tableColumn id="31" xr3:uid="{00000000-0010-0000-1F00-00001F000000}" name="Column31"/>
    <tableColumn id="32" xr3:uid="{00000000-0010-0000-1F00-000020000000}" name="Column32"/>
    <tableColumn id="33" xr3:uid="{00000000-0010-0000-1F00-000021000000}" name="Column33"/>
    <tableColumn id="34" xr3:uid="{00000000-0010-0000-1F00-000022000000}" name="Column34"/>
    <tableColumn id="35" xr3:uid="{00000000-0010-0000-1F00-000023000000}" name="Column35"/>
    <tableColumn id="36" xr3:uid="{00000000-0010-0000-1F00-000024000000}" name="Column36"/>
    <tableColumn id="37" xr3:uid="{00000000-0010-0000-1F00-000025000000}" name="Column37"/>
    <tableColumn id="38" xr3:uid="{00000000-0010-0000-1F00-000026000000}" name="Column38"/>
    <tableColumn id="39" xr3:uid="{00000000-0010-0000-1F00-000027000000}" name="Column39"/>
    <tableColumn id="40" xr3:uid="{00000000-0010-0000-1F00-000028000000}" name="Column40"/>
    <tableColumn id="41" xr3:uid="{00000000-0010-0000-1F00-000029000000}" name="Column41"/>
    <tableColumn id="42" xr3:uid="{00000000-0010-0000-1F00-00002A000000}" name="Column42"/>
    <tableColumn id="43" xr3:uid="{00000000-0010-0000-1F00-00002B000000}" name="Column43"/>
    <tableColumn id="44" xr3:uid="{00000000-0010-0000-1F00-00002C000000}" name="Column44"/>
    <tableColumn id="45" xr3:uid="{00000000-0010-0000-1F00-00002D000000}" name="Column45"/>
    <tableColumn id="46" xr3:uid="{00000000-0010-0000-1F00-00002E000000}" name="Column46"/>
    <tableColumn id="47" xr3:uid="{00000000-0010-0000-1F00-00002F000000}" name="Column47"/>
    <tableColumn id="48" xr3:uid="{00000000-0010-0000-1F00-000030000000}" name="Column48"/>
    <tableColumn id="49" xr3:uid="{00000000-0010-0000-1F00-000031000000}" name="Column49"/>
    <tableColumn id="50" xr3:uid="{00000000-0010-0000-1F00-000032000000}" name="Column50"/>
    <tableColumn id="51" xr3:uid="{00000000-0010-0000-1F00-000033000000}" name="Column51"/>
  </tableColumns>
  <tableStyleInfo name="Norm. financovanie + uspesnost-style 28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D192:BB193" headerRowCount="0">
  <tableColumns count="51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  <tableColumn id="5" xr3:uid="{00000000-0010-0000-2000-000005000000}" name="Column5"/>
    <tableColumn id="6" xr3:uid="{00000000-0010-0000-2000-000006000000}" name="Column6"/>
    <tableColumn id="7" xr3:uid="{00000000-0010-0000-2000-000007000000}" name="Column7"/>
    <tableColumn id="8" xr3:uid="{00000000-0010-0000-2000-000008000000}" name="Column8"/>
    <tableColumn id="9" xr3:uid="{00000000-0010-0000-2000-000009000000}" name="Column9"/>
    <tableColumn id="10" xr3:uid="{00000000-0010-0000-2000-00000A000000}" name="Column10"/>
    <tableColumn id="11" xr3:uid="{00000000-0010-0000-2000-00000B000000}" name="Column11"/>
    <tableColumn id="12" xr3:uid="{00000000-0010-0000-2000-00000C000000}" name="Column12"/>
    <tableColumn id="13" xr3:uid="{00000000-0010-0000-2000-00000D000000}" name="Column13"/>
    <tableColumn id="14" xr3:uid="{00000000-0010-0000-2000-00000E000000}" name="Column14"/>
    <tableColumn id="15" xr3:uid="{00000000-0010-0000-2000-00000F000000}" name="Column15"/>
    <tableColumn id="16" xr3:uid="{00000000-0010-0000-2000-000010000000}" name="Column16"/>
    <tableColumn id="17" xr3:uid="{00000000-0010-0000-2000-000011000000}" name="Column17"/>
    <tableColumn id="18" xr3:uid="{00000000-0010-0000-2000-000012000000}" name="Column18"/>
    <tableColumn id="19" xr3:uid="{00000000-0010-0000-2000-000013000000}" name="Column19"/>
    <tableColumn id="20" xr3:uid="{00000000-0010-0000-2000-000014000000}" name="Column20"/>
    <tableColumn id="21" xr3:uid="{00000000-0010-0000-2000-000015000000}" name="Column21"/>
    <tableColumn id="22" xr3:uid="{00000000-0010-0000-2000-000016000000}" name="Column22"/>
    <tableColumn id="23" xr3:uid="{00000000-0010-0000-2000-000017000000}" name="Column23"/>
    <tableColumn id="24" xr3:uid="{00000000-0010-0000-2000-000018000000}" name="Column24"/>
    <tableColumn id="25" xr3:uid="{00000000-0010-0000-2000-000019000000}" name="Column25"/>
    <tableColumn id="26" xr3:uid="{00000000-0010-0000-2000-00001A000000}" name="Column26"/>
    <tableColumn id="27" xr3:uid="{00000000-0010-0000-2000-00001B000000}" name="Column27"/>
    <tableColumn id="28" xr3:uid="{00000000-0010-0000-2000-00001C000000}" name="Column28"/>
    <tableColumn id="29" xr3:uid="{00000000-0010-0000-2000-00001D000000}" name="Column29"/>
    <tableColumn id="30" xr3:uid="{00000000-0010-0000-2000-00001E000000}" name="Column30"/>
    <tableColumn id="31" xr3:uid="{00000000-0010-0000-2000-00001F000000}" name="Column31"/>
    <tableColumn id="32" xr3:uid="{00000000-0010-0000-2000-000020000000}" name="Column32"/>
    <tableColumn id="33" xr3:uid="{00000000-0010-0000-2000-000021000000}" name="Column33"/>
    <tableColumn id="34" xr3:uid="{00000000-0010-0000-2000-000022000000}" name="Column34"/>
    <tableColumn id="35" xr3:uid="{00000000-0010-0000-2000-000023000000}" name="Column35"/>
    <tableColumn id="36" xr3:uid="{00000000-0010-0000-2000-000024000000}" name="Column36"/>
    <tableColumn id="37" xr3:uid="{00000000-0010-0000-2000-000025000000}" name="Column37"/>
    <tableColumn id="38" xr3:uid="{00000000-0010-0000-2000-000026000000}" name="Column38"/>
    <tableColumn id="39" xr3:uid="{00000000-0010-0000-2000-000027000000}" name="Column39"/>
    <tableColumn id="40" xr3:uid="{00000000-0010-0000-2000-000028000000}" name="Column40"/>
    <tableColumn id="41" xr3:uid="{00000000-0010-0000-2000-000029000000}" name="Column41"/>
    <tableColumn id="42" xr3:uid="{00000000-0010-0000-2000-00002A000000}" name="Column42"/>
    <tableColumn id="43" xr3:uid="{00000000-0010-0000-2000-00002B000000}" name="Column43"/>
    <tableColumn id="44" xr3:uid="{00000000-0010-0000-2000-00002C000000}" name="Column44"/>
    <tableColumn id="45" xr3:uid="{00000000-0010-0000-2000-00002D000000}" name="Column45"/>
    <tableColumn id="46" xr3:uid="{00000000-0010-0000-2000-00002E000000}" name="Column46"/>
    <tableColumn id="47" xr3:uid="{00000000-0010-0000-2000-00002F000000}" name="Column47"/>
    <tableColumn id="48" xr3:uid="{00000000-0010-0000-2000-000030000000}" name="Column48"/>
    <tableColumn id="49" xr3:uid="{00000000-0010-0000-2000-000031000000}" name="Column49"/>
    <tableColumn id="50" xr3:uid="{00000000-0010-0000-2000-000032000000}" name="Column50"/>
    <tableColumn id="51" xr3:uid="{00000000-0010-0000-2000-000033000000}" name="Column51"/>
  </tableColumns>
  <tableStyleInfo name="Norm. financovanie + uspesnost-style 29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B103:D123" headerRowCount="0">
  <tableColumns count="3">
    <tableColumn id="1" xr3:uid="{00000000-0010-0000-2100-000001000000}" name="Column1"/>
    <tableColumn id="2" xr3:uid="{00000000-0010-0000-2100-000002000000}" name="Column2"/>
    <tableColumn id="3" xr3:uid="{00000000-0010-0000-2100-000003000000}" name="Column3"/>
  </tableColumns>
  <tableStyleInfo name="BiggestGlobalSpor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6B9F2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biggestglobalsports.com/worlds-biggest-sports/4580873435" TargetMode="External"/><Relationship Id="rId1" Type="http://schemas.openxmlformats.org/officeDocument/2006/relationships/hyperlink" Target="https://www.worldsportranking.info/sports-list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oo.hr/images/dokumenti/izvjesca-i-nalazi/2021/Programsko_i_financijsko_izvje%C5%A1%C4%87e_za_2020.pdf" TargetMode="External"/><Relationship Id="rId13" Type="http://schemas.openxmlformats.org/officeDocument/2006/relationships/hyperlink" Target="https://www.ltok.lt/wp-content/uploads/2021/02/LTOK-VK-ataskaita-2020.pdf" TargetMode="External"/><Relationship Id="rId18" Type="http://schemas.openxmlformats.org/officeDocument/2006/relationships/hyperlink" Target="https://docs.google.com/spreadsheets/d/1VilaYnm6un9BxJdiHvqdrFQGwN2hA3E3/edit?usp=sharing&amp;ouid=116802420071967531565&amp;rtpof=true&amp;sd=true" TargetMode="External"/><Relationship Id="rId26" Type="http://schemas.openxmlformats.org/officeDocument/2006/relationships/hyperlink" Target="https://www.sportesalute.eu/societa-trasparente/sovvenzioni-contributi-sussidi-vantaggi-economici.html" TargetMode="External"/><Relationship Id="rId3" Type="http://schemas.openxmlformats.org/officeDocument/2006/relationships/hyperlink" Target="http://www.sport.gov.cn/n315/n332/c987529/content.html" TargetMode="External"/><Relationship Id="rId21" Type="http://schemas.openxmlformats.org/officeDocument/2006/relationships/hyperlink" Target="https://docs.google.com/document/d/14epx0yP6IEoFnYurxN0JhS3Rt5oo1M--u876KbVoLjU/edit?usp=sharing" TargetMode="External"/><Relationship Id="rId7" Type="http://schemas.openxmlformats.org/officeDocument/2006/relationships/hyperlink" Target="https://nocnsf.nl/media/3723/nocnsf-lijst-topsporttoekenningen-2021.pdf" TargetMode="External"/><Relationship Id="rId12" Type="http://schemas.openxmlformats.org/officeDocument/2006/relationships/hyperlink" Target="https://www.mcst.go.kr/kor/s_data/budget/budgetView.jsp?pSeq=880&amp;pMenuCD=0413000000&amp;pCurrentPage=1&amp;pTypeDept=&amp;pType=&amp;pSearchType=01&amp;pSearchWord=" TargetMode="External"/><Relationship Id="rId17" Type="http://schemas.openxmlformats.org/officeDocument/2006/relationships/hyperlink" Target="https://hpsnz.org.nz/content/uploads/2019/12/Core-Investment-Breakdown-2020.pdf" TargetMode="External"/><Relationship Id="rId25" Type="http://schemas.openxmlformats.org/officeDocument/2006/relationships/hyperlink" Target="https://www.rf.se/globalassets/riksidrottsforbundet/nya-dokument/nya-dokumentbanken/rfs-verksamhet/verksamhetsberattelse-2020.pdf?w=900&amp;h=700" TargetMode="External"/><Relationship Id="rId2" Type="http://schemas.openxmlformats.org/officeDocument/2006/relationships/hyperlink" Target="https://www.cob.org.br/pt/documentos/download/bb6ff9cdb3261/" TargetMode="External"/><Relationship Id="rId16" Type="http://schemas.openxmlformats.org/officeDocument/2006/relationships/hyperlink" Target="https://www.idrettsforbundet.no/contentassets/e441a877a00e4b94bb4a050f068da477/momskompensasjon-2020---utbetalingsliste-til-idrettsforbundet.no.pdf" TargetMode="External"/><Relationship Id="rId20" Type="http://schemas.openxmlformats.org/officeDocument/2006/relationships/hyperlink" Target="https://olympic.ru/about-committee/otchety-o-deyatelnosti-okr/" TargetMode="External"/><Relationship Id="rId1" Type="http://schemas.openxmlformats.org/officeDocument/2006/relationships/hyperlink" Target="https://kics.sport.vlaanderen/Sportfederaties/Documents/171025_Tabel_decretale_subsidies_en_leden_sportfederaties_2016-2010.pdf" TargetMode="External"/><Relationship Id="rId6" Type="http://schemas.openxmlformats.org/officeDocument/2006/relationships/hyperlink" Target="https://hoc.gr/el/node/2435" TargetMode="External"/><Relationship Id="rId11" Type="http://schemas.openxmlformats.org/officeDocument/2006/relationships/hyperlink" Target="https://www.sasdef.go.ke/programs" TargetMode="External"/><Relationship Id="rId24" Type="http://schemas.openxmlformats.org/officeDocument/2006/relationships/hyperlink" Target="https://www.csd.gob.es/sites/default/files/media/files/2019-07/Datos%20economicos%202018.pdf?fbclid=IwAR3yZf1lmg9RKYeE4i7ZbBsrsKXCD9wZYnHwSitDw1ha5yptM1tCXz-s5X0" TargetMode="External"/><Relationship Id="rId5" Type="http://schemas.openxmlformats.org/officeDocument/2006/relationships/hyperlink" Target="https://julkaisut.valtioneuvosto.fi/bitstream/handle/10024/162626/OKM_2020_32.pdf?sequence=1&amp;isAllowed=y" TargetMode="External"/><Relationship Id="rId15" Type="http://schemas.openxmlformats.org/officeDocument/2006/relationships/hyperlink" Target="https://www.bmi.bund.de/SharedDocs/downloads/DE/veroeffentlichungen/themen/sport/sport-foerderung-spitzensportverbaende-2013-2019.pdf;jsessionid=824ABBEC6CFD87610F3ACCD226CFEF71.1_cid373?__blob=publicationFile&amp;v=2" TargetMode="External"/><Relationship Id="rId23" Type="http://schemas.openxmlformats.org/officeDocument/2006/relationships/hyperlink" Target="https://docs.google.com/spreadsheets/d/1_ewv4zOEtTEjOeP5cFZWqRugmt5dUyVM/edit?usp=sharing&amp;ouid=116802420071967531565&amp;rtpof=true&amp;sd=true" TargetMode="External"/><Relationship Id="rId10" Type="http://schemas.openxmlformats.org/officeDocument/2006/relationships/hyperlink" Target="https://www.srsa.gov.za/sites/default/files/SRSA_Annual_Report_2019_A_LR_1.pdf" TargetMode="External"/><Relationship Id="rId19" Type="http://schemas.openxmlformats.org/officeDocument/2006/relationships/hyperlink" Target="http://mts.ro/noutati/clasificarea-ierarhizarea-si-prioritizarea-federatiilor-sportive-nationale-2021/" TargetMode="External"/><Relationship Id="rId4" Type="http://schemas.openxmlformats.org/officeDocument/2006/relationships/hyperlink" Target="https://docs.google.com/spreadsheets/d/1VDORR3F7HSfIdJ6eeSRvlTbuY7ic6T6i/edit?usp=sharing&amp;ouid=116802420071967531565&amp;rtpof=true&amp;sd=true" TargetMode="External"/><Relationship Id="rId9" Type="http://schemas.openxmlformats.org/officeDocument/2006/relationships/hyperlink" Target="https://docs.google.com/spreadsheets/d/1TE3VEfJMyA-yHoE5R9IVPWNk3xi7-6SpddvJRh3oXfM/edit?usp=sharing" TargetMode="External"/><Relationship Id="rId14" Type="http://schemas.openxmlformats.org/officeDocument/2006/relationships/hyperlink" Target="https://doi.org/10.5817/StS2015-1-20" TargetMode="External"/><Relationship Id="rId22" Type="http://schemas.openxmlformats.org/officeDocument/2006/relationships/hyperlink" Target="https://www.teamusa.org/About-the-USOPC/Sport-Benefits-Statements" TargetMode="External"/><Relationship Id="rId27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18" Type="http://schemas.openxmlformats.org/officeDocument/2006/relationships/table" Target="../tables/table22.xml"/><Relationship Id="rId26" Type="http://schemas.openxmlformats.org/officeDocument/2006/relationships/table" Target="../tables/table30.xml"/><Relationship Id="rId3" Type="http://schemas.openxmlformats.org/officeDocument/2006/relationships/table" Target="../tables/table7.xml"/><Relationship Id="rId21" Type="http://schemas.openxmlformats.org/officeDocument/2006/relationships/table" Target="../tables/table25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17" Type="http://schemas.openxmlformats.org/officeDocument/2006/relationships/table" Target="../tables/table21.xml"/><Relationship Id="rId25" Type="http://schemas.openxmlformats.org/officeDocument/2006/relationships/table" Target="../tables/table29.xml"/><Relationship Id="rId2" Type="http://schemas.openxmlformats.org/officeDocument/2006/relationships/table" Target="../tables/table6.xml"/><Relationship Id="rId16" Type="http://schemas.openxmlformats.org/officeDocument/2006/relationships/table" Target="../tables/table20.xml"/><Relationship Id="rId20" Type="http://schemas.openxmlformats.org/officeDocument/2006/relationships/table" Target="../tables/table24.xml"/><Relationship Id="rId29" Type="http://schemas.openxmlformats.org/officeDocument/2006/relationships/table" Target="../tables/table33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24" Type="http://schemas.openxmlformats.org/officeDocument/2006/relationships/table" Target="../tables/table28.xml"/><Relationship Id="rId5" Type="http://schemas.openxmlformats.org/officeDocument/2006/relationships/table" Target="../tables/table9.xml"/><Relationship Id="rId15" Type="http://schemas.openxmlformats.org/officeDocument/2006/relationships/table" Target="../tables/table19.xml"/><Relationship Id="rId23" Type="http://schemas.openxmlformats.org/officeDocument/2006/relationships/table" Target="../tables/table27.xml"/><Relationship Id="rId28" Type="http://schemas.openxmlformats.org/officeDocument/2006/relationships/table" Target="../tables/table32.xml"/><Relationship Id="rId10" Type="http://schemas.openxmlformats.org/officeDocument/2006/relationships/table" Target="../tables/table14.xml"/><Relationship Id="rId19" Type="http://schemas.openxmlformats.org/officeDocument/2006/relationships/table" Target="../tables/table23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Relationship Id="rId14" Type="http://schemas.openxmlformats.org/officeDocument/2006/relationships/table" Target="../tables/table18.xml"/><Relationship Id="rId22" Type="http://schemas.openxmlformats.org/officeDocument/2006/relationships/table" Target="../tables/table26.xml"/><Relationship Id="rId27" Type="http://schemas.openxmlformats.org/officeDocument/2006/relationships/table" Target="../tables/table3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rldsportranking.info/sports-list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biggestglobalsports.com/worlds-biggest-sports/45808734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59"/>
  <sheetViews>
    <sheetView workbookViewId="0">
      <pane ySplit="2" topLeftCell="A21" activePane="bottomLeft" state="frozen"/>
      <selection pane="bottomLeft" activeCell="F46" sqref="F46"/>
    </sheetView>
  </sheetViews>
  <sheetFormatPr defaultColWidth="12.625" defaultRowHeight="15" customHeight="1" x14ac:dyDescent="0.2"/>
  <cols>
    <col min="1" max="1" width="9.75" customWidth="1"/>
    <col min="2" max="2" width="24.25" customWidth="1"/>
    <col min="3" max="3" width="30.75" customWidth="1"/>
    <col min="4" max="4" width="14.5" customWidth="1"/>
    <col min="5" max="56" width="7.625" customWidth="1"/>
  </cols>
  <sheetData>
    <row r="1" spans="1:56" ht="14.25" customHeight="1" x14ac:dyDescent="0.25">
      <c r="A1" s="1"/>
      <c r="B1" s="2"/>
      <c r="C1" s="1"/>
      <c r="D1" s="3" t="s">
        <v>0</v>
      </c>
      <c r="E1" s="4">
        <f>Parametre!A4</f>
        <v>0.33999999999999997</v>
      </c>
      <c r="F1" s="5">
        <f>'Norm. celkova previazanost'!B42*(1-$E$1)</f>
        <v>7.0973906383682665E-3</v>
      </c>
      <c r="G1" s="5">
        <f>'Norm. celkova previazanost'!C42*(1-$E$1)</f>
        <v>3.2666493407950978E-3</v>
      </c>
      <c r="H1" s="5">
        <f>'Norm. celkova previazanost'!D42*(1-$E$1)</f>
        <v>4.207905629671104E-3</v>
      </c>
      <c r="I1" s="5">
        <f>'Norm. celkova previazanost'!E42*(1-$E$1)</f>
        <v>1.2414227023660707E-2</v>
      </c>
      <c r="J1" s="5">
        <f>'Norm. celkova previazanost'!F42*(1-$E$1)</f>
        <v>3.9323049694533147E-3</v>
      </c>
      <c r="K1" s="5">
        <f>'Norm. celkova previazanost'!G42*(1-$E$1)</f>
        <v>1.3642328653565241E-2</v>
      </c>
      <c r="L1" s="5">
        <f>'Norm. celkova previazanost'!H42*(1-$E$1)</f>
        <v>5.6553422739566102E-2</v>
      </c>
      <c r="M1" s="5">
        <f>'Norm. celkova previazanost'!I42*(1-$E$1)</f>
        <v>2.3833352254672428E-3</v>
      </c>
      <c r="N1" s="5">
        <f>'Norm. celkova previazanost'!J42*(1-$E$1)</f>
        <v>1.64314708216396E-2</v>
      </c>
      <c r="O1" s="5">
        <f>'Norm. celkova previazanost'!K42*(1-$E$1)</f>
        <v>1.0117917969193214E-2</v>
      </c>
      <c r="P1" s="5">
        <f>'Norm. celkova previazanost'!L42*(1-$E$1)</f>
        <v>7.3850894218852681E-3</v>
      </c>
      <c r="Q1" s="5">
        <f>'Norm. celkova previazanost'!M42*(1-$E$1)</f>
        <v>8.0240188512662614E-3</v>
      </c>
      <c r="R1" s="5">
        <f>'Norm. celkova previazanost'!N42*(1-$E$1)</f>
        <v>1.953815048870311E-2</v>
      </c>
      <c r="S1" s="5">
        <f>'Norm. celkova previazanost'!O42*(1-$E$1)</f>
        <v>8.3342581439374286E-3</v>
      </c>
      <c r="T1" s="5">
        <f>'Norm. celkova previazanost'!P42*(1-$E$1)</f>
        <v>1.4424453744643505E-2</v>
      </c>
      <c r="U1" s="5">
        <f>'Norm. celkova previazanost'!Q42*(1-$E$1)</f>
        <v>1.4927826903744003E-2</v>
      </c>
      <c r="V1" s="5">
        <f>'Norm. celkova previazanost'!R42*(1-$E$1)</f>
        <v>5.505133429595588E-3</v>
      </c>
      <c r="W1" s="5">
        <f>'Norm. celkova previazanost'!S42*(1-$E$1)</f>
        <v>3.9803388008374276E-3</v>
      </c>
      <c r="X1" s="5">
        <f>'Norm. celkova previazanost'!T42*(1-$E$1)</f>
        <v>7.2204819018756436E-3</v>
      </c>
      <c r="Y1" s="5">
        <f>'Norm. celkova previazanost'!U42*(1-$E$1)</f>
        <v>4.4768526238725421E-3</v>
      </c>
      <c r="Z1" s="5">
        <f>'Norm. celkova previazanost'!V42*(1-$E$1)</f>
        <v>6.7193603205742188E-3</v>
      </c>
      <c r="AA1" s="5">
        <f>'Norm. celkova previazanost'!W42*(1-$E$1)</f>
        <v>6.4633708785028421E-3</v>
      </c>
      <c r="AB1" s="5">
        <f>'Norm. celkova previazanost'!X42*(1-$E$1)</f>
        <v>4.2140369324653384E-3</v>
      </c>
      <c r="AC1" s="5">
        <f>'Norm. celkova previazanost'!Y42*(1-$E$1)</f>
        <v>5.8893189969749515E-3</v>
      </c>
      <c r="AD1" s="5">
        <f>'Norm. celkova previazanost'!Z42*(1-$E$1)</f>
        <v>2.7624666745521059E-3</v>
      </c>
      <c r="AE1" s="5">
        <f>'Norm. celkova previazanost'!AA42*(1-$E$1)</f>
        <v>1.2869822213408886E-2</v>
      </c>
      <c r="AF1" s="5">
        <f>'Norm. celkova previazanost'!AB42*(1-$E$1)</f>
        <v>2.8625339621078452E-3</v>
      </c>
      <c r="AG1" s="5">
        <f>'Norm. celkova previazanost'!AC42*(1-$E$1)</f>
        <v>1.067754834830555E-2</v>
      </c>
      <c r="AH1" s="5">
        <f>'Norm. celkova previazanost'!AD42*(1-$E$1)</f>
        <v>9.5803022387893535E-3</v>
      </c>
      <c r="AI1" s="5">
        <f>'Norm. celkova previazanost'!AE42*(1-$E$1)</f>
        <v>8.1247399491763319E-3</v>
      </c>
      <c r="AJ1" s="5">
        <f>'Norm. celkova previazanost'!AF42*(1-$E$1)</f>
        <v>4.9500869157038531E-2</v>
      </c>
      <c r="AK1" s="5">
        <f>'Norm. celkova previazanost'!AG42*(1-$E$1)</f>
        <v>4.8384837789134973E-3</v>
      </c>
      <c r="AL1" s="5">
        <f>'Norm. celkova previazanost'!AH42*(1-$E$1)</f>
        <v>3.5223847635512902E-2</v>
      </c>
      <c r="AM1" s="5">
        <f>'Norm. celkova previazanost'!AI42*(1-$E$1)</f>
        <v>8.0616062668088569E-3</v>
      </c>
      <c r="AN1" s="5">
        <f>'Norm. celkova previazanost'!AJ42*(1-$E$1)</f>
        <v>2.5632893120782168E-3</v>
      </c>
      <c r="AO1" s="5">
        <f>'Norm. celkova previazanost'!AK42*(1-$E$1)</f>
        <v>4.1253735284674277E-2</v>
      </c>
      <c r="AP1" s="5">
        <f>'Norm. celkova previazanost'!AL42*(1-$E$1)</f>
        <v>7.5832868179385154E-3</v>
      </c>
      <c r="AQ1" s="5">
        <f>'Norm. celkova previazanost'!AM42*(1-$E$1)</f>
        <v>3.091982336665949E-2</v>
      </c>
      <c r="AR1" s="5">
        <f>'Norm. celkova previazanost'!AN42*(1-$E$1)</f>
        <v>1.715101875995656E-2</v>
      </c>
      <c r="AS1" s="5">
        <f>'Norm. celkova previazanost'!AO42*(1-$E$1)</f>
        <v>1.5705400978738224E-2</v>
      </c>
      <c r="AT1" s="5">
        <f>'Norm. celkova previazanost'!AP42*(1-$E$1)</f>
        <v>0</v>
      </c>
      <c r="AU1" s="5">
        <f>'Norm. celkova previazanost'!AQ42*(1-$E$1)</f>
        <v>1.7772548169087143E-2</v>
      </c>
      <c r="AV1" s="5">
        <f>'Norm. celkova previazanost'!AR42*(1-$E$1)</f>
        <v>1.7816799994572738E-2</v>
      </c>
      <c r="AW1" s="5">
        <f>'Norm. celkova previazanost'!AS42*(1-$E$1)</f>
        <v>1.1970093025525997E-2</v>
      </c>
      <c r="AX1" s="5">
        <f>'Norm. celkova previazanost'!AT42*(1-$E$1)</f>
        <v>1.570559702432079E-2</v>
      </c>
      <c r="AY1" s="5">
        <f>'Norm. celkova previazanost'!AU42*(1-$E$1)</f>
        <v>1.393699689188683E-2</v>
      </c>
      <c r="AZ1" s="5">
        <f>'Norm. celkova previazanost'!AV42*(1-$E$1)</f>
        <v>1.2563876100758811E-2</v>
      </c>
      <c r="BA1" s="5">
        <f>'Norm. celkova previazanost'!AW42*(1-$E$1)</f>
        <v>1.1435447889747078E-2</v>
      </c>
      <c r="BB1" s="5">
        <f>'Norm. celkova previazanost'!AX42*(1-$E$1)</f>
        <v>2.053734332972481E-2</v>
      </c>
      <c r="BC1" s="5">
        <f>'Norm. celkova previazanost'!AY42*(1-$E$1)</f>
        <v>1.0578677670807425E-2</v>
      </c>
      <c r="BD1" s="5">
        <f>'Norm. celkova previazanost'!AZ42*(1-$E$1)</f>
        <v>2.0854200708651183E-2</v>
      </c>
    </row>
    <row r="2" spans="1:56" ht="14.25" customHeight="1" x14ac:dyDescent="0.2">
      <c r="A2" s="6" t="s">
        <v>1</v>
      </c>
      <c r="B2" s="7" t="s">
        <v>2</v>
      </c>
      <c r="C2" s="8" t="s">
        <v>2</v>
      </c>
      <c r="D2" s="9" t="s">
        <v>3</v>
      </c>
      <c r="E2" s="10" t="s">
        <v>4</v>
      </c>
      <c r="F2" s="11" t="s">
        <v>5</v>
      </c>
      <c r="G2" s="12" t="s">
        <v>6</v>
      </c>
      <c r="H2" s="13" t="s">
        <v>7</v>
      </c>
      <c r="I2" s="13" t="s">
        <v>8</v>
      </c>
      <c r="J2" s="12" t="s">
        <v>9</v>
      </c>
      <c r="K2" s="12" t="s">
        <v>10</v>
      </c>
      <c r="L2" s="13" t="s">
        <v>11</v>
      </c>
      <c r="M2" s="13" t="s">
        <v>12</v>
      </c>
      <c r="N2" s="12" t="s">
        <v>13</v>
      </c>
      <c r="O2" s="13" t="s">
        <v>14</v>
      </c>
      <c r="P2" s="13" t="s">
        <v>15</v>
      </c>
      <c r="Q2" s="13" t="s">
        <v>16</v>
      </c>
      <c r="R2" s="13" t="s">
        <v>17</v>
      </c>
      <c r="S2" s="13" t="s">
        <v>18</v>
      </c>
      <c r="T2" s="13" t="s">
        <v>19</v>
      </c>
      <c r="U2" s="12" t="s">
        <v>20</v>
      </c>
      <c r="V2" s="12" t="s">
        <v>21</v>
      </c>
      <c r="W2" s="12" t="s">
        <v>22</v>
      </c>
      <c r="X2" s="13" t="s">
        <v>23</v>
      </c>
      <c r="Y2" s="13" t="s">
        <v>24</v>
      </c>
      <c r="Z2" s="13" t="s">
        <v>25</v>
      </c>
      <c r="AA2" s="13" t="s">
        <v>26</v>
      </c>
      <c r="AB2" s="12" t="s">
        <v>27</v>
      </c>
      <c r="AC2" s="13" t="s">
        <v>28</v>
      </c>
      <c r="AD2" s="12" t="s">
        <v>29</v>
      </c>
      <c r="AE2" s="13" t="s">
        <v>30</v>
      </c>
      <c r="AF2" s="12" t="s">
        <v>31</v>
      </c>
      <c r="AG2" s="13" t="s">
        <v>32</v>
      </c>
      <c r="AH2" s="13" t="s">
        <v>33</v>
      </c>
      <c r="AI2" s="13" t="s">
        <v>34</v>
      </c>
      <c r="AJ2" s="13" t="s">
        <v>35</v>
      </c>
      <c r="AK2" s="13" t="s">
        <v>36</v>
      </c>
      <c r="AL2" s="13" t="s">
        <v>37</v>
      </c>
      <c r="AM2" s="13" t="s">
        <v>38</v>
      </c>
      <c r="AN2" s="13" t="s">
        <v>39</v>
      </c>
      <c r="AO2" s="13" t="s">
        <v>40</v>
      </c>
      <c r="AP2" s="13" t="s">
        <v>41</v>
      </c>
      <c r="AQ2" s="13" t="s">
        <v>42</v>
      </c>
      <c r="AR2" s="12" t="s">
        <v>43</v>
      </c>
      <c r="AS2" s="12" t="s">
        <v>44</v>
      </c>
      <c r="AT2" s="13" t="s">
        <v>45</v>
      </c>
      <c r="AU2" s="13" t="s">
        <v>46</v>
      </c>
      <c r="AV2" s="13" t="s">
        <v>47</v>
      </c>
      <c r="AW2" s="13" t="s">
        <v>48</v>
      </c>
      <c r="AX2" s="12" t="s">
        <v>49</v>
      </c>
      <c r="AY2" s="13" t="s">
        <v>50</v>
      </c>
      <c r="AZ2" s="13" t="s">
        <v>51</v>
      </c>
      <c r="BA2" s="13" t="s">
        <v>52</v>
      </c>
      <c r="BB2" s="13" t="s">
        <v>53</v>
      </c>
      <c r="BC2" s="13" t="s">
        <v>54</v>
      </c>
      <c r="BD2" s="12" t="s">
        <v>55</v>
      </c>
    </row>
    <row r="3" spans="1:56" ht="14.25" customHeight="1" x14ac:dyDescent="0.2">
      <c r="A3" s="14">
        <v>25</v>
      </c>
      <c r="B3" s="15" t="s">
        <v>56</v>
      </c>
      <c r="C3" s="15" t="s">
        <v>57</v>
      </c>
      <c r="D3" s="16" t="e">
        <f t="shared" ref="D3:D100" si="0">SUMPRODUCT($E$1:$BD$1,E3:BD3)</f>
        <v>#REF!</v>
      </c>
      <c r="E3" s="17">
        <f>BiggestGlobalSports!E27</f>
        <v>0.22876962951669461</v>
      </c>
      <c r="F3" s="18" t="e">
        <f>'Norm. financovanie + uspesnost'!D26</f>
        <v>#REF!</v>
      </c>
      <c r="G3" s="18" t="e">
        <f>'Norm. financovanie + uspesnost'!E26</f>
        <v>#REF!</v>
      </c>
      <c r="H3" s="18" t="e">
        <f>'Norm. financovanie + uspesnost'!F26</f>
        <v>#REF!</v>
      </c>
      <c r="I3" s="18" t="e">
        <f>'Norm. financovanie + uspesnost'!G26</f>
        <v>#REF!</v>
      </c>
      <c r="J3" s="18" t="e">
        <f>'Norm. financovanie + uspesnost'!H26</f>
        <v>#REF!</v>
      </c>
      <c r="K3" s="18" t="e">
        <f>'Norm. financovanie + uspesnost'!I26</f>
        <v>#REF!</v>
      </c>
      <c r="L3" s="18" t="e">
        <f>'Norm. financovanie + uspesnost'!J26</f>
        <v>#REF!</v>
      </c>
      <c r="M3" s="18">
        <f>'Norm. financovanie + uspesnost'!K26</f>
        <v>3.6564816698204466E-2</v>
      </c>
      <c r="N3" s="18" t="e">
        <f>'Norm. financovanie + uspesnost'!L26</f>
        <v>#REF!</v>
      </c>
      <c r="O3" s="18" t="e">
        <f>'Norm. financovanie + uspesnost'!M26</f>
        <v>#REF!</v>
      </c>
      <c r="P3" s="18" t="e">
        <f>'Norm. financovanie + uspesnost'!N26</f>
        <v>#REF!</v>
      </c>
      <c r="Q3" s="18" t="e">
        <f>'Norm. financovanie + uspesnost'!O26</f>
        <v>#REF!</v>
      </c>
      <c r="R3" s="18">
        <f>'Norm. financovanie + uspesnost'!P26</f>
        <v>2.3806016848018981E-2</v>
      </c>
      <c r="S3" s="18" t="e">
        <f>'Norm. financovanie + uspesnost'!Q26</f>
        <v>#REF!</v>
      </c>
      <c r="T3" s="18" t="e">
        <f>'Norm. financovanie + uspesnost'!R26</f>
        <v>#REF!</v>
      </c>
      <c r="U3" s="18" t="e">
        <f>'Norm. financovanie + uspesnost'!S26</f>
        <v>#REF!</v>
      </c>
      <c r="V3" s="18" t="e">
        <f>'Norm. financovanie + uspesnost'!T26</f>
        <v>#REF!</v>
      </c>
      <c r="W3" s="18">
        <f>'Norm. financovanie + uspesnost'!U26</f>
        <v>4.0667902156742861E-2</v>
      </c>
      <c r="X3" s="18" t="e">
        <f>'Norm. financovanie + uspesnost'!V26</f>
        <v>#REF!</v>
      </c>
      <c r="Y3" s="18" t="e">
        <f>'Norm. financovanie + uspesnost'!W26</f>
        <v>#REF!</v>
      </c>
      <c r="Z3" s="18">
        <f>'Norm. financovanie + uspesnost'!X26</f>
        <v>3.2581874636640404E-2</v>
      </c>
      <c r="AA3" s="18" t="e">
        <f>'Norm. financovanie + uspesnost'!Y26</f>
        <v>#REF!</v>
      </c>
      <c r="AB3" s="18" t="e">
        <f>'Norm. financovanie + uspesnost'!Z26</f>
        <v>#REF!</v>
      </c>
      <c r="AC3" s="18" t="e">
        <f>'Norm. financovanie + uspesnost'!AA26</f>
        <v>#REF!</v>
      </c>
      <c r="AD3" s="18">
        <f>'Norm. financovanie + uspesnost'!AB26</f>
        <v>2.3712838330658615E-2</v>
      </c>
      <c r="AE3" s="18">
        <f>'Norm. financovanie + uspesnost'!AC26</f>
        <v>1.2463085804898225E-2</v>
      </c>
      <c r="AF3" s="18">
        <f>'Norm. financovanie + uspesnost'!AD26</f>
        <v>8.5828942013995019E-3</v>
      </c>
      <c r="AG3" s="18" t="e">
        <f>'Norm. financovanie + uspesnost'!AE26</f>
        <v>#REF!</v>
      </c>
      <c r="AH3" s="18" t="e">
        <f>'Norm. financovanie + uspesnost'!AF26</f>
        <v>#REF!</v>
      </c>
      <c r="AI3" s="18" t="e">
        <f>'Norm. financovanie + uspesnost'!AG26</f>
        <v>#REF!</v>
      </c>
      <c r="AJ3" s="18" t="e">
        <f>'Norm. financovanie + uspesnost'!AH26</f>
        <v>#REF!</v>
      </c>
      <c r="AK3" s="18">
        <f>'Norm. financovanie + uspesnost'!AI26</f>
        <v>1.6486074821341283E-2</v>
      </c>
      <c r="AL3" s="18" t="e">
        <f>'Norm. financovanie + uspesnost'!AJ26</f>
        <v>#REF!</v>
      </c>
      <c r="AM3" s="18" t="e">
        <f>'Norm. financovanie + uspesnost'!AK26</f>
        <v>#REF!</v>
      </c>
      <c r="AN3" s="18" t="e">
        <f>'Norm. financovanie + uspesnost'!AL26</f>
        <v>#REF!</v>
      </c>
      <c r="AO3" s="18" t="e">
        <f>'Norm. financovanie + uspesnost'!AM26</f>
        <v>#REF!</v>
      </c>
      <c r="AP3" s="18" t="e">
        <f>'Norm. financovanie + uspesnost'!AN26</f>
        <v>#REF!</v>
      </c>
      <c r="AQ3" s="18" t="e">
        <f>'Norm. financovanie + uspesnost'!AO26</f>
        <v>#REF!</v>
      </c>
      <c r="AR3" s="18" t="e">
        <f>'Norm. financovanie + uspesnost'!AP26</f>
        <v>#REF!</v>
      </c>
      <c r="AS3" s="18" t="e">
        <f>'Norm. financovanie + uspesnost'!AQ26</f>
        <v>#REF!</v>
      </c>
      <c r="AT3" s="18" t="e">
        <f>'Norm. financovanie + uspesnost'!AR26</f>
        <v>#REF!</v>
      </c>
      <c r="AU3" s="18" t="e">
        <f>'Norm. financovanie + uspesnost'!AS26</f>
        <v>#REF!</v>
      </c>
      <c r="AV3" s="18" t="e">
        <f>'Norm. financovanie + uspesnost'!AT26</f>
        <v>#REF!</v>
      </c>
      <c r="AW3" s="18" t="e">
        <f>'Norm. financovanie + uspesnost'!AU26</f>
        <v>#REF!</v>
      </c>
      <c r="AX3" s="18" t="e">
        <f>'Norm. financovanie + uspesnost'!AV26</f>
        <v>#REF!</v>
      </c>
      <c r="AY3" s="18" t="e">
        <f>'Norm. financovanie + uspesnost'!AW26</f>
        <v>#REF!</v>
      </c>
      <c r="AZ3" s="18" t="e">
        <f>'Norm. financovanie + uspesnost'!AX26</f>
        <v>#REF!</v>
      </c>
      <c r="BA3" s="18" t="e">
        <f>'Norm. financovanie + uspesnost'!AY26</f>
        <v>#REF!</v>
      </c>
      <c r="BB3" s="18" t="e">
        <f>'Norm. financovanie + uspesnost'!AZ26</f>
        <v>#REF!</v>
      </c>
      <c r="BC3" s="18">
        <f>'Norm. financovanie + uspesnost'!BA26</f>
        <v>3.3331520426403111E-2</v>
      </c>
      <c r="BD3" s="18" t="e">
        <f>'Norm. financovanie + uspesnost'!BB26</f>
        <v>#REF!</v>
      </c>
    </row>
    <row r="4" spans="1:56" ht="14.25" customHeight="1" x14ac:dyDescent="0.2">
      <c r="A4" s="14">
        <v>7</v>
      </c>
      <c r="B4" s="19" t="s">
        <v>58</v>
      </c>
      <c r="C4" s="19" t="s">
        <v>59</v>
      </c>
      <c r="D4" s="20" t="e">
        <f t="shared" si="0"/>
        <v>#REF!</v>
      </c>
      <c r="E4" s="17">
        <f>BiggestGlobalSports!E9</f>
        <v>0.10626619911571886</v>
      </c>
      <c r="F4" s="18" t="e">
        <f>'Norm. financovanie + uspesnost'!D8</f>
        <v>#REF!</v>
      </c>
      <c r="G4" s="18" t="e">
        <f>'Norm. financovanie + uspesnost'!E8</f>
        <v>#REF!</v>
      </c>
      <c r="H4" s="18" t="e">
        <f>'Norm. financovanie + uspesnost'!F8</f>
        <v>#REF!</v>
      </c>
      <c r="I4" s="18" t="e">
        <f>'Norm. financovanie + uspesnost'!G8</f>
        <v>#REF!</v>
      </c>
      <c r="J4" s="18" t="e">
        <f>'Norm. financovanie + uspesnost'!H8</f>
        <v>#REF!</v>
      </c>
      <c r="K4" s="18" t="e">
        <f>'Norm. financovanie + uspesnost'!I8</f>
        <v>#REF!</v>
      </c>
      <c r="L4" s="18" t="e">
        <f>'Norm. financovanie + uspesnost'!J8</f>
        <v>#REF!</v>
      </c>
      <c r="M4" s="18">
        <f>'Norm. financovanie + uspesnost'!K8</f>
        <v>2.0266913801121229E-2</v>
      </c>
      <c r="N4" s="18" t="e">
        <f>'Norm. financovanie + uspesnost'!L8</f>
        <v>#REF!</v>
      </c>
      <c r="O4" s="18" t="e">
        <f>'Norm. financovanie + uspesnost'!M8</f>
        <v>#REF!</v>
      </c>
      <c r="P4" s="18" t="e">
        <f>'Norm. financovanie + uspesnost'!N8</f>
        <v>#REF!</v>
      </c>
      <c r="Q4" s="18" t="e">
        <f>'Norm. financovanie + uspesnost'!O8</f>
        <v>#REF!</v>
      </c>
      <c r="R4" s="18">
        <f>'Norm. financovanie + uspesnost'!P8</f>
        <v>1.2518823761525936E-2</v>
      </c>
      <c r="S4" s="18" t="e">
        <f>'Norm. financovanie + uspesnost'!Q8</f>
        <v>#REF!</v>
      </c>
      <c r="T4" s="18" t="e">
        <f>'Norm. financovanie + uspesnost'!R8</f>
        <v>#REF!</v>
      </c>
      <c r="U4" s="18" t="e">
        <f>'Norm. financovanie + uspesnost'!S8</f>
        <v>#REF!</v>
      </c>
      <c r="V4" s="18" t="e">
        <f>'Norm. financovanie + uspesnost'!T8</f>
        <v>#REF!</v>
      </c>
      <c r="W4" s="18">
        <f>'Norm. financovanie + uspesnost'!U8</f>
        <v>2.901027382901452E-2</v>
      </c>
      <c r="X4" s="18" t="e">
        <f>'Norm. financovanie + uspesnost'!V8</f>
        <v>#REF!</v>
      </c>
      <c r="Y4" s="18" t="e">
        <f>'Norm. financovanie + uspesnost'!W8</f>
        <v>#REF!</v>
      </c>
      <c r="Z4" s="18">
        <f>'Norm. financovanie + uspesnost'!X8</f>
        <v>3.7603383709730882E-2</v>
      </c>
      <c r="AA4" s="18" t="e">
        <f>'Norm. financovanie + uspesnost'!Y8</f>
        <v>#REF!</v>
      </c>
      <c r="AB4" s="18" t="e">
        <f>'Norm. financovanie + uspesnost'!Z8</f>
        <v>#REF!</v>
      </c>
      <c r="AC4" s="18" t="e">
        <f>'Norm. financovanie + uspesnost'!AA8</f>
        <v>#REF!</v>
      </c>
      <c r="AD4" s="18">
        <f>'Norm. financovanie + uspesnost'!AB8</f>
        <v>2.4084386229159978E-2</v>
      </c>
      <c r="AE4" s="18">
        <f>'Norm. financovanie + uspesnost'!AC8</f>
        <v>1.2395480846202192E-2</v>
      </c>
      <c r="AF4" s="18">
        <f>'Norm. financovanie + uspesnost'!AD8</f>
        <v>3.6711540136780525E-2</v>
      </c>
      <c r="AG4" s="18" t="e">
        <f>'Norm. financovanie + uspesnost'!AE8</f>
        <v>#REF!</v>
      </c>
      <c r="AH4" s="18" t="e">
        <f>'Norm. financovanie + uspesnost'!AF8</f>
        <v>#REF!</v>
      </c>
      <c r="AI4" s="18" t="e">
        <f>'Norm. financovanie + uspesnost'!AG8</f>
        <v>#REF!</v>
      </c>
      <c r="AJ4" s="18" t="e">
        <f>'Norm. financovanie + uspesnost'!AH8</f>
        <v>#REF!</v>
      </c>
      <c r="AK4" s="18">
        <f>'Norm. financovanie + uspesnost'!AI8</f>
        <v>1.4888651248411289E-2</v>
      </c>
      <c r="AL4" s="18" t="e">
        <f>'Norm. financovanie + uspesnost'!AJ8</f>
        <v>#REF!</v>
      </c>
      <c r="AM4" s="18" t="e">
        <f>'Norm. financovanie + uspesnost'!AK8</f>
        <v>#REF!</v>
      </c>
      <c r="AN4" s="18" t="e">
        <f>'Norm. financovanie + uspesnost'!AL8</f>
        <v>#REF!</v>
      </c>
      <c r="AO4" s="18" t="e">
        <f>'Norm. financovanie + uspesnost'!AM8</f>
        <v>#REF!</v>
      </c>
      <c r="AP4" s="18" t="e">
        <f>'Norm. financovanie + uspesnost'!AN8</f>
        <v>#REF!</v>
      </c>
      <c r="AQ4" s="18" t="e">
        <f>'Norm. financovanie + uspesnost'!AO8</f>
        <v>#REF!</v>
      </c>
      <c r="AR4" s="18" t="e">
        <f>'Norm. financovanie + uspesnost'!AP8</f>
        <v>#REF!</v>
      </c>
      <c r="AS4" s="18" t="e">
        <f>'Norm. financovanie + uspesnost'!AQ8</f>
        <v>#REF!</v>
      </c>
      <c r="AT4" s="18" t="e">
        <f>'Norm. financovanie + uspesnost'!AR8</f>
        <v>#REF!</v>
      </c>
      <c r="AU4" s="18" t="e">
        <f>'Norm. financovanie + uspesnost'!AS8</f>
        <v>#REF!</v>
      </c>
      <c r="AV4" s="18" t="e">
        <f>'Norm. financovanie + uspesnost'!AT8</f>
        <v>#REF!</v>
      </c>
      <c r="AW4" s="18" t="e">
        <f>'Norm. financovanie + uspesnost'!AU8</f>
        <v>#REF!</v>
      </c>
      <c r="AX4" s="18" t="e">
        <f>'Norm. financovanie + uspesnost'!AV8</f>
        <v>#REF!</v>
      </c>
      <c r="AY4" s="18" t="e">
        <f>'Norm. financovanie + uspesnost'!AW8</f>
        <v>#REF!</v>
      </c>
      <c r="AZ4" s="18" t="e">
        <f>'Norm. financovanie + uspesnost'!AX8</f>
        <v>#REF!</v>
      </c>
      <c r="BA4" s="18" t="e">
        <f>'Norm. financovanie + uspesnost'!AY8</f>
        <v>#REF!</v>
      </c>
      <c r="BB4" s="18" t="e">
        <f>'Norm. financovanie + uspesnost'!AZ8</f>
        <v>#REF!</v>
      </c>
      <c r="BC4" s="18">
        <f>'Norm. financovanie + uspesnost'!BA8</f>
        <v>3.3583089580208107E-2</v>
      </c>
      <c r="BD4" s="18" t="e">
        <f>'Norm. financovanie + uspesnost'!BB8</f>
        <v>#REF!</v>
      </c>
    </row>
    <row r="5" spans="1:56" ht="14.25" customHeight="1" x14ac:dyDescent="0.2">
      <c r="A5" s="14">
        <v>3</v>
      </c>
      <c r="B5" s="15" t="s">
        <v>60</v>
      </c>
      <c r="C5" s="15" t="s">
        <v>61</v>
      </c>
      <c r="D5" s="16" t="e">
        <f t="shared" si="0"/>
        <v>#REF!</v>
      </c>
      <c r="E5" s="17">
        <f>BiggestGlobalSports!E5</f>
        <v>3.8115566397316662E-2</v>
      </c>
      <c r="F5" s="18" t="e">
        <f>'Norm. financovanie + uspesnost'!D4</f>
        <v>#REF!</v>
      </c>
      <c r="G5" s="18" t="e">
        <f>'Norm. financovanie + uspesnost'!E4</f>
        <v>#REF!</v>
      </c>
      <c r="H5" s="18" t="e">
        <f>'Norm. financovanie + uspesnost'!F4</f>
        <v>#REF!</v>
      </c>
      <c r="I5" s="18" t="e">
        <f>'Norm. financovanie + uspesnost'!G4</f>
        <v>#REF!</v>
      </c>
      <c r="J5" s="18" t="e">
        <f>'Norm. financovanie + uspesnost'!H4</f>
        <v>#REF!</v>
      </c>
      <c r="K5" s="18" t="e">
        <f>'Norm. financovanie + uspesnost'!I4</f>
        <v>#REF!</v>
      </c>
      <c r="L5" s="18" t="e">
        <f>'Norm. financovanie + uspesnost'!J4</f>
        <v>#REF!</v>
      </c>
      <c r="M5" s="18">
        <f>'Norm. financovanie + uspesnost'!K4</f>
        <v>1.3178857840984461E-2</v>
      </c>
      <c r="N5" s="18" t="e">
        <f>'Norm. financovanie + uspesnost'!L4</f>
        <v>#REF!</v>
      </c>
      <c r="O5" s="18" t="e">
        <f>'Norm. financovanie + uspesnost'!M4</f>
        <v>#REF!</v>
      </c>
      <c r="P5" s="18" t="e">
        <f>'Norm. financovanie + uspesnost'!N4</f>
        <v>#REF!</v>
      </c>
      <c r="Q5" s="18" t="e">
        <f>'Norm. financovanie + uspesnost'!O4</f>
        <v>#REF!</v>
      </c>
      <c r="R5" s="18">
        <f>'Norm. financovanie + uspesnost'!P4</f>
        <v>8.4679841741905123E-3</v>
      </c>
      <c r="S5" s="18" t="e">
        <f>'Norm. financovanie + uspesnost'!Q4</f>
        <v>#REF!</v>
      </c>
      <c r="T5" s="18" t="e">
        <f>'Norm. financovanie + uspesnost'!R4</f>
        <v>#REF!</v>
      </c>
      <c r="U5" s="18" t="e">
        <f>'Norm. financovanie + uspesnost'!S4</f>
        <v>#REF!</v>
      </c>
      <c r="V5" s="18" t="e">
        <f>'Norm. financovanie + uspesnost'!T4</f>
        <v>#REF!</v>
      </c>
      <c r="W5" s="18">
        <f>'Norm. financovanie + uspesnost'!U4</f>
        <v>1.4453027115237754E-2</v>
      </c>
      <c r="X5" s="18" t="e">
        <f>'Norm. financovanie + uspesnost'!V4</f>
        <v>#REF!</v>
      </c>
      <c r="Y5" s="18" t="e">
        <f>'Norm. financovanie + uspesnost'!W4</f>
        <v>#REF!</v>
      </c>
      <c r="Z5" s="18">
        <f>'Norm. financovanie + uspesnost'!X4</f>
        <v>1.7160886166779139E-2</v>
      </c>
      <c r="AA5" s="18" t="e">
        <f>'Norm. financovanie + uspesnost'!Y4</f>
        <v>#REF!</v>
      </c>
      <c r="AB5" s="18" t="e">
        <f>'Norm. financovanie + uspesnost'!Z4</f>
        <v>#REF!</v>
      </c>
      <c r="AC5" s="18" t="e">
        <f>'Norm. financovanie + uspesnost'!AA4</f>
        <v>#REF!</v>
      </c>
      <c r="AD5" s="18">
        <f>'Norm. financovanie + uspesnost'!AB4</f>
        <v>0.15041180368336207</v>
      </c>
      <c r="AE5" s="18">
        <f>'Norm. financovanie + uspesnost'!AC4</f>
        <v>8.2841213776099834E-3</v>
      </c>
      <c r="AF5" s="18">
        <f>'Norm. financovanie + uspesnost'!AD4</f>
        <v>4.0234676534123243E-2</v>
      </c>
      <c r="AG5" s="18" t="e">
        <f>'Norm. financovanie + uspesnost'!AE4</f>
        <v>#REF!</v>
      </c>
      <c r="AH5" s="18" t="e">
        <f>'Norm. financovanie + uspesnost'!AF4</f>
        <v>#REF!</v>
      </c>
      <c r="AI5" s="18" t="e">
        <f>'Norm. financovanie + uspesnost'!AG4</f>
        <v>#REF!</v>
      </c>
      <c r="AJ5" s="18" t="e">
        <f>'Norm. financovanie + uspesnost'!AH4</f>
        <v>#REF!</v>
      </c>
      <c r="AK5" s="18">
        <f>'Norm. financovanie + uspesnost'!AI4</f>
        <v>1.2695151210467329E-2</v>
      </c>
      <c r="AL5" s="18" t="e">
        <f>'Norm. financovanie + uspesnost'!AJ4</f>
        <v>#REF!</v>
      </c>
      <c r="AM5" s="18" t="e">
        <f>'Norm. financovanie + uspesnost'!AK4</f>
        <v>#REF!</v>
      </c>
      <c r="AN5" s="18" t="e">
        <f>'Norm. financovanie + uspesnost'!AL4</f>
        <v>#REF!</v>
      </c>
      <c r="AO5" s="18" t="e">
        <f>'Norm. financovanie + uspesnost'!AM4</f>
        <v>#REF!</v>
      </c>
      <c r="AP5" s="18" t="e">
        <f>'Norm. financovanie + uspesnost'!AN4</f>
        <v>#REF!</v>
      </c>
      <c r="AQ5" s="18" t="e">
        <f>'Norm. financovanie + uspesnost'!AO4</f>
        <v>#REF!</v>
      </c>
      <c r="AR5" s="18" t="e">
        <f>'Norm. financovanie + uspesnost'!AP4</f>
        <v>#REF!</v>
      </c>
      <c r="AS5" s="18" t="e">
        <f>'Norm. financovanie + uspesnost'!AQ4</f>
        <v>#REF!</v>
      </c>
      <c r="AT5" s="18" t="e">
        <f>'Norm. financovanie + uspesnost'!AR4</f>
        <v>#REF!</v>
      </c>
      <c r="AU5" s="18" t="e">
        <f>'Norm. financovanie + uspesnost'!AS4</f>
        <v>#REF!</v>
      </c>
      <c r="AV5" s="18" t="e">
        <f>'Norm. financovanie + uspesnost'!AT4</f>
        <v>#REF!</v>
      </c>
      <c r="AW5" s="18" t="e">
        <f>'Norm. financovanie + uspesnost'!AU4</f>
        <v>#REF!</v>
      </c>
      <c r="AX5" s="18" t="e">
        <f>'Norm. financovanie + uspesnost'!AV4</f>
        <v>#REF!</v>
      </c>
      <c r="AY5" s="18" t="e">
        <f>'Norm. financovanie + uspesnost'!AW4</f>
        <v>#REF!</v>
      </c>
      <c r="AZ5" s="18" t="e">
        <f>'Norm. financovanie + uspesnost'!AX4</f>
        <v>#REF!</v>
      </c>
      <c r="BA5" s="18" t="e">
        <f>'Norm. financovanie + uspesnost'!AY4</f>
        <v>#REF!</v>
      </c>
      <c r="BB5" s="18" t="e">
        <f>'Norm. financovanie + uspesnost'!AZ4</f>
        <v>#REF!</v>
      </c>
      <c r="BC5" s="18">
        <f>'Norm. financovanie + uspesnost'!BA4</f>
        <v>2.0084408023423428E-2</v>
      </c>
      <c r="BD5" s="18" t="e">
        <f>'Norm. financovanie + uspesnost'!BB4</f>
        <v>#REF!</v>
      </c>
    </row>
    <row r="6" spans="1:56" ht="14.25" customHeight="1" x14ac:dyDescent="0.25">
      <c r="A6" s="21">
        <v>87</v>
      </c>
      <c r="B6" s="22" t="s">
        <v>62</v>
      </c>
      <c r="C6" s="22" t="s">
        <v>63</v>
      </c>
      <c r="D6" s="20" t="e">
        <f t="shared" si="0"/>
        <v>#REF!</v>
      </c>
      <c r="E6" s="17">
        <f>BiggestGlobalSports!E89</f>
        <v>8.9190425369720994E-2</v>
      </c>
      <c r="F6" s="18" t="e">
        <f>'Norm. financovanie + uspesnost'!D88</f>
        <v>#REF!</v>
      </c>
      <c r="G6" s="18" t="e">
        <f>'Norm. financovanie + uspesnost'!E88</f>
        <v>#REF!</v>
      </c>
      <c r="H6" s="18" t="e">
        <f>'Norm. financovanie + uspesnost'!F88</f>
        <v>#REF!</v>
      </c>
      <c r="I6" s="18" t="e">
        <f>'Norm. financovanie + uspesnost'!G88</f>
        <v>#REF!</v>
      </c>
      <c r="J6" s="18" t="e">
        <f>'Norm. financovanie + uspesnost'!H88</f>
        <v>#REF!</v>
      </c>
      <c r="K6" s="18" t="e">
        <f>'Norm. financovanie + uspesnost'!I88</f>
        <v>#REF!</v>
      </c>
      <c r="L6" s="18" t="e">
        <f>'Norm. financovanie + uspesnost'!J88</f>
        <v>#REF!</v>
      </c>
      <c r="M6" s="18">
        <f>'Norm. financovanie + uspesnost'!K88</f>
        <v>1.9708217847351207E-2</v>
      </c>
      <c r="N6" s="18" t="e">
        <f>'Norm. financovanie + uspesnost'!L88</f>
        <v>#REF!</v>
      </c>
      <c r="O6" s="18" t="e">
        <f>'Norm. financovanie + uspesnost'!M88</f>
        <v>#REF!</v>
      </c>
      <c r="P6" s="18" t="e">
        <f>'Norm. financovanie + uspesnost'!N88</f>
        <v>#REF!</v>
      </c>
      <c r="Q6" s="18" t="e">
        <f>'Norm. financovanie + uspesnost'!O88</f>
        <v>#REF!</v>
      </c>
      <c r="R6" s="18">
        <f>'Norm. financovanie + uspesnost'!P88</f>
        <v>1.177572342380399E-2</v>
      </c>
      <c r="S6" s="18" t="e">
        <f>'Norm. financovanie + uspesnost'!Q88</f>
        <v>#REF!</v>
      </c>
      <c r="T6" s="18" t="e">
        <f>'Norm. financovanie + uspesnost'!R88</f>
        <v>#REF!</v>
      </c>
      <c r="U6" s="18" t="e">
        <f>'Norm. financovanie + uspesnost'!S88</f>
        <v>#REF!</v>
      </c>
      <c r="V6" s="18" t="e">
        <f>'Norm. financovanie + uspesnost'!T88</f>
        <v>#REF!</v>
      </c>
      <c r="W6" s="18">
        <f>'Norm. financovanie + uspesnost'!U88</f>
        <v>7.7925900024016634E-3</v>
      </c>
      <c r="X6" s="18" t="e">
        <f>'Norm. financovanie + uspesnost'!V88</f>
        <v>#REF!</v>
      </c>
      <c r="Y6" s="18" t="e">
        <f>'Norm. financovanie + uspesnost'!W88</f>
        <v>#REF!</v>
      </c>
      <c r="Z6" s="18">
        <f>'Norm. financovanie + uspesnost'!X88</f>
        <v>2.4814056752865833E-2</v>
      </c>
      <c r="AA6" s="18" t="e">
        <f>'Norm. financovanie + uspesnost'!Y88</f>
        <v>#REF!</v>
      </c>
      <c r="AB6" s="18" t="e">
        <f>'Norm. financovanie + uspesnost'!Z88</f>
        <v>#REF!</v>
      </c>
      <c r="AC6" s="18" t="e">
        <f>'Norm. financovanie + uspesnost'!AA88</f>
        <v>#REF!</v>
      </c>
      <c r="AD6" s="18">
        <f>'Norm. financovanie + uspesnost'!AB88</f>
        <v>1.8167822302203714E-2</v>
      </c>
      <c r="AE6" s="18">
        <f>'Norm. financovanie + uspesnost'!AC88</f>
        <v>1.0074450528622268E-2</v>
      </c>
      <c r="AF6" s="18">
        <f>'Norm. financovanie + uspesnost'!AD88</f>
        <v>1.1095636359070744E-2</v>
      </c>
      <c r="AG6" s="18" t="e">
        <f>'Norm. financovanie + uspesnost'!AE88</f>
        <v>#REF!</v>
      </c>
      <c r="AH6" s="18" t="e">
        <f>'Norm. financovanie + uspesnost'!AF88</f>
        <v>#REF!</v>
      </c>
      <c r="AI6" s="18" t="e">
        <f>'Norm. financovanie + uspesnost'!AG88</f>
        <v>#REF!</v>
      </c>
      <c r="AJ6" s="18" t="e">
        <f>'Norm. financovanie + uspesnost'!AH88</f>
        <v>#REF!</v>
      </c>
      <c r="AK6" s="18">
        <f>'Norm. financovanie + uspesnost'!AI88</f>
        <v>1.0078605715860637E-2</v>
      </c>
      <c r="AL6" s="18" t="e">
        <f>'Norm. financovanie + uspesnost'!AJ88</f>
        <v>#REF!</v>
      </c>
      <c r="AM6" s="18" t="e">
        <f>'Norm. financovanie + uspesnost'!AK88</f>
        <v>#REF!</v>
      </c>
      <c r="AN6" s="18" t="e">
        <f>'Norm. financovanie + uspesnost'!AL88</f>
        <v>#REF!</v>
      </c>
      <c r="AO6" s="18" t="e">
        <f>'Norm. financovanie + uspesnost'!AM88</f>
        <v>#REF!</v>
      </c>
      <c r="AP6" s="18" t="e">
        <f>'Norm. financovanie + uspesnost'!AN88</f>
        <v>#REF!</v>
      </c>
      <c r="AQ6" s="18" t="e">
        <f>'Norm. financovanie + uspesnost'!AO88</f>
        <v>#REF!</v>
      </c>
      <c r="AR6" s="18" t="e">
        <f>'Norm. financovanie + uspesnost'!AP88</f>
        <v>#REF!</v>
      </c>
      <c r="AS6" s="18" t="e">
        <f>'Norm. financovanie + uspesnost'!AQ88</f>
        <v>#REF!</v>
      </c>
      <c r="AT6" s="18" t="e">
        <f>'Norm. financovanie + uspesnost'!AR88</f>
        <v>#REF!</v>
      </c>
      <c r="AU6" s="18" t="e">
        <f>'Norm. financovanie + uspesnost'!AS88</f>
        <v>#REF!</v>
      </c>
      <c r="AV6" s="18" t="e">
        <f>'Norm. financovanie + uspesnost'!AT88</f>
        <v>#REF!</v>
      </c>
      <c r="AW6" s="18" t="e">
        <f>'Norm. financovanie + uspesnost'!AU88</f>
        <v>#REF!</v>
      </c>
      <c r="AX6" s="18" t="e">
        <f>'Norm. financovanie + uspesnost'!AV88</f>
        <v>#REF!</v>
      </c>
      <c r="AY6" s="18" t="e">
        <f>'Norm. financovanie + uspesnost'!AW88</f>
        <v>#REF!</v>
      </c>
      <c r="AZ6" s="18" t="e">
        <f>'Norm. financovanie + uspesnost'!AX88</f>
        <v>#REF!</v>
      </c>
      <c r="BA6" s="18" t="e">
        <f>'Norm. financovanie + uspesnost'!AY88</f>
        <v>#REF!</v>
      </c>
      <c r="BB6" s="18" t="e">
        <f>'Norm. financovanie + uspesnost'!AZ88</f>
        <v>#REF!</v>
      </c>
      <c r="BC6" s="18">
        <f>'Norm. financovanie + uspesnost'!BA88</f>
        <v>1.3835133351683647E-2</v>
      </c>
      <c r="BD6" s="18" t="e">
        <f>'Norm. financovanie + uspesnost'!BB88</f>
        <v>#REF!</v>
      </c>
    </row>
    <row r="7" spans="1:56" ht="14.25" customHeight="1" x14ac:dyDescent="0.25">
      <c r="A7" s="21">
        <v>54</v>
      </c>
      <c r="B7" s="23" t="s">
        <v>64</v>
      </c>
      <c r="C7" s="23" t="s">
        <v>65</v>
      </c>
      <c r="D7" s="16" t="e">
        <f t="shared" si="0"/>
        <v>#REF!</v>
      </c>
      <c r="E7" s="17">
        <f>BiggestGlobalSports!E56</f>
        <v>1.8447934136301265E-2</v>
      </c>
      <c r="F7" s="18" t="e">
        <f>'Norm. financovanie + uspesnost'!D55</f>
        <v>#REF!</v>
      </c>
      <c r="G7" s="18" t="e">
        <f>'Norm. financovanie + uspesnost'!E55</f>
        <v>#REF!</v>
      </c>
      <c r="H7" s="18" t="e">
        <f>'Norm. financovanie + uspesnost'!F55</f>
        <v>#REF!</v>
      </c>
      <c r="I7" s="18" t="e">
        <f>'Norm. financovanie + uspesnost'!G55</f>
        <v>#REF!</v>
      </c>
      <c r="J7" s="18" t="e">
        <f>'Norm. financovanie + uspesnost'!H55</f>
        <v>#REF!</v>
      </c>
      <c r="K7" s="18" t="e">
        <f>'Norm. financovanie + uspesnost'!I55</f>
        <v>#REF!</v>
      </c>
      <c r="L7" s="18" t="e">
        <f>'Norm. financovanie + uspesnost'!J55</f>
        <v>#REF!</v>
      </c>
      <c r="M7" s="18">
        <f>'Norm. financovanie + uspesnost'!K55</f>
        <v>1.5743458082644789E-2</v>
      </c>
      <c r="N7" s="18" t="e">
        <f>'Norm. financovanie + uspesnost'!L55</f>
        <v>#REF!</v>
      </c>
      <c r="O7" s="18" t="e">
        <f>'Norm. financovanie + uspesnost'!M55</f>
        <v>#REF!</v>
      </c>
      <c r="P7" s="18" t="e">
        <f>'Norm. financovanie + uspesnost'!N55</f>
        <v>#REF!</v>
      </c>
      <c r="Q7" s="18" t="e">
        <f>'Norm. financovanie + uspesnost'!O55</f>
        <v>#REF!</v>
      </c>
      <c r="R7" s="18">
        <f>'Norm. financovanie + uspesnost'!P55</f>
        <v>8.2172275769718164E-3</v>
      </c>
      <c r="S7" s="18" t="e">
        <f>'Norm. financovanie + uspesnost'!Q55</f>
        <v>#REF!</v>
      </c>
      <c r="T7" s="18" t="e">
        <f>'Norm. financovanie + uspesnost'!R55</f>
        <v>#REF!</v>
      </c>
      <c r="U7" s="18" t="e">
        <f>'Norm. financovanie + uspesnost'!S55</f>
        <v>#REF!</v>
      </c>
      <c r="V7" s="18" t="e">
        <f>'Norm. financovanie + uspesnost'!T55</f>
        <v>#REF!</v>
      </c>
      <c r="W7" s="18">
        <f>'Norm. financovanie + uspesnost'!U55</f>
        <v>3.555522138004359E-3</v>
      </c>
      <c r="X7" s="18" t="e">
        <f>'Norm. financovanie + uspesnost'!V55</f>
        <v>#REF!</v>
      </c>
      <c r="Y7" s="18" t="e">
        <f>'Norm. financovanie + uspesnost'!W55</f>
        <v>#REF!</v>
      </c>
      <c r="Z7" s="18">
        <f>'Norm. financovanie + uspesnost'!X55</f>
        <v>2.4133099148685035E-2</v>
      </c>
      <c r="AA7" s="18" t="e">
        <f>'Norm. financovanie + uspesnost'!Y55</f>
        <v>#REF!</v>
      </c>
      <c r="AB7" s="18" t="e">
        <f>'Norm. financovanie + uspesnost'!Z55</f>
        <v>#REF!</v>
      </c>
      <c r="AC7" s="18" t="e">
        <f>'Norm. financovanie + uspesnost'!AA55</f>
        <v>#REF!</v>
      </c>
      <c r="AD7" s="18">
        <f>'Norm. financovanie + uspesnost'!AB55</f>
        <v>3.2283976607322025E-2</v>
      </c>
      <c r="AE7" s="18">
        <f>'Norm. financovanie + uspesnost'!AC55</f>
        <v>1.1774656385827365E-2</v>
      </c>
      <c r="AF7" s="18">
        <f>'Norm. financovanie + uspesnost'!AD55</f>
        <v>3.5734369755469043E-2</v>
      </c>
      <c r="AG7" s="18" t="e">
        <f>'Norm. financovanie + uspesnost'!AE55</f>
        <v>#REF!</v>
      </c>
      <c r="AH7" s="18" t="e">
        <f>'Norm. financovanie + uspesnost'!AF55</f>
        <v>#REF!</v>
      </c>
      <c r="AI7" s="18" t="e">
        <f>'Norm. financovanie + uspesnost'!AG55</f>
        <v>#REF!</v>
      </c>
      <c r="AJ7" s="18" t="e">
        <f>'Norm. financovanie + uspesnost'!AH55</f>
        <v>#REF!</v>
      </c>
      <c r="AK7" s="18">
        <f>'Norm. financovanie + uspesnost'!AI55</f>
        <v>1.5638241023521422E-2</v>
      </c>
      <c r="AL7" s="18" t="e">
        <f>'Norm. financovanie + uspesnost'!AJ55</f>
        <v>#REF!</v>
      </c>
      <c r="AM7" s="18" t="e">
        <f>'Norm. financovanie + uspesnost'!AK55</f>
        <v>#REF!</v>
      </c>
      <c r="AN7" s="18" t="e">
        <f>'Norm. financovanie + uspesnost'!AL55</f>
        <v>#REF!</v>
      </c>
      <c r="AO7" s="18" t="e">
        <f>'Norm. financovanie + uspesnost'!AM55</f>
        <v>#REF!</v>
      </c>
      <c r="AP7" s="18" t="e">
        <f>'Norm. financovanie + uspesnost'!AN55</f>
        <v>#REF!</v>
      </c>
      <c r="AQ7" s="18" t="e">
        <f>'Norm. financovanie + uspesnost'!AO55</f>
        <v>#REF!</v>
      </c>
      <c r="AR7" s="18" t="e">
        <f>'Norm. financovanie + uspesnost'!AP55</f>
        <v>#REF!</v>
      </c>
      <c r="AS7" s="18" t="e">
        <f>'Norm. financovanie + uspesnost'!AQ55</f>
        <v>#REF!</v>
      </c>
      <c r="AT7" s="18" t="e">
        <f>'Norm. financovanie + uspesnost'!AR55</f>
        <v>#REF!</v>
      </c>
      <c r="AU7" s="18" t="e">
        <f>'Norm. financovanie + uspesnost'!AS55</f>
        <v>#REF!</v>
      </c>
      <c r="AV7" s="18" t="e">
        <f>'Norm. financovanie + uspesnost'!AT55</f>
        <v>#REF!</v>
      </c>
      <c r="AW7" s="18" t="e">
        <f>'Norm. financovanie + uspesnost'!AU55</f>
        <v>#REF!</v>
      </c>
      <c r="AX7" s="18" t="e">
        <f>'Norm. financovanie + uspesnost'!AV55</f>
        <v>#REF!</v>
      </c>
      <c r="AY7" s="18" t="e">
        <f>'Norm. financovanie + uspesnost'!AW55</f>
        <v>#REF!</v>
      </c>
      <c r="AZ7" s="18" t="e">
        <f>'Norm. financovanie + uspesnost'!AX55</f>
        <v>#REF!</v>
      </c>
      <c r="BA7" s="18" t="e">
        <f>'Norm. financovanie + uspesnost'!AY55</f>
        <v>#REF!</v>
      </c>
      <c r="BB7" s="18" t="e">
        <f>'Norm. financovanie + uspesnost'!AZ55</f>
        <v>#REF!</v>
      </c>
      <c r="BC7" s="18">
        <f>'Norm. financovanie + uspesnost'!BA55</f>
        <v>1.8064970549377633E-2</v>
      </c>
      <c r="BD7" s="18" t="e">
        <f>'Norm. financovanie + uspesnost'!BB55</f>
        <v>#REF!</v>
      </c>
    </row>
    <row r="8" spans="1:56" ht="14.25" customHeight="1" x14ac:dyDescent="0.25">
      <c r="A8" s="21">
        <v>94</v>
      </c>
      <c r="B8" s="22" t="s">
        <v>66</v>
      </c>
      <c r="C8" s="22" t="s">
        <v>67</v>
      </c>
      <c r="D8" s="20" t="e">
        <f t="shared" si="0"/>
        <v>#REF!</v>
      </c>
      <c r="E8" s="17">
        <f>BiggestGlobalSports!E96</f>
        <v>2.60710474157646E-2</v>
      </c>
      <c r="F8" s="18" t="e">
        <f>'Norm. financovanie + uspesnost'!D95</f>
        <v>#REF!</v>
      </c>
      <c r="G8" s="18" t="e">
        <f>'Norm. financovanie + uspesnost'!E95</f>
        <v>#REF!</v>
      </c>
      <c r="H8" s="18" t="e">
        <f>'Norm. financovanie + uspesnost'!F95</f>
        <v>#REF!</v>
      </c>
      <c r="I8" s="18" t="e">
        <f>'Norm. financovanie + uspesnost'!G95</f>
        <v>#REF!</v>
      </c>
      <c r="J8" s="18" t="e">
        <f>'Norm. financovanie + uspesnost'!H95</f>
        <v>#REF!</v>
      </c>
      <c r="K8" s="18" t="e">
        <f>'Norm. financovanie + uspesnost'!I95</f>
        <v>#REF!</v>
      </c>
      <c r="L8" s="18" t="e">
        <f>'Norm. financovanie + uspesnost'!J95</f>
        <v>#REF!</v>
      </c>
      <c r="M8" s="18">
        <f>'Norm. financovanie + uspesnost'!K95</f>
        <v>1.6149212061343666E-2</v>
      </c>
      <c r="N8" s="18" t="e">
        <f>'Norm. financovanie + uspesnost'!L95</f>
        <v>#REF!</v>
      </c>
      <c r="O8" s="18" t="e">
        <f>'Norm. financovanie + uspesnost'!M95</f>
        <v>#REF!</v>
      </c>
      <c r="P8" s="18" t="e">
        <f>'Norm. financovanie + uspesnost'!N95</f>
        <v>#REF!</v>
      </c>
      <c r="Q8" s="18" t="e">
        <f>'Norm. financovanie + uspesnost'!O95</f>
        <v>#REF!</v>
      </c>
      <c r="R8" s="18">
        <f>'Norm. financovanie + uspesnost'!P95</f>
        <v>7.0959298751954803E-3</v>
      </c>
      <c r="S8" s="18" t="e">
        <f>'Norm. financovanie + uspesnost'!Q95</f>
        <v>#REF!</v>
      </c>
      <c r="T8" s="18" t="e">
        <f>'Norm. financovanie + uspesnost'!R95</f>
        <v>#REF!</v>
      </c>
      <c r="U8" s="18" t="e">
        <f>'Norm. financovanie + uspesnost'!S95</f>
        <v>#REF!</v>
      </c>
      <c r="V8" s="18" t="e">
        <f>'Norm. financovanie + uspesnost'!T95</f>
        <v>#REF!</v>
      </c>
      <c r="W8" s="18">
        <f>'Norm. financovanie + uspesnost'!U95</f>
        <v>2.1201341362962242E-2</v>
      </c>
      <c r="X8" s="18" t="e">
        <f>'Norm. financovanie + uspesnost'!V95</f>
        <v>#REF!</v>
      </c>
      <c r="Y8" s="18" t="e">
        <f>'Norm. financovanie + uspesnost'!W95</f>
        <v>#REF!</v>
      </c>
      <c r="Z8" s="18">
        <f>'Norm. financovanie + uspesnost'!X95</f>
        <v>1.8799862073966389E-2</v>
      </c>
      <c r="AA8" s="18" t="e">
        <f>'Norm. financovanie + uspesnost'!Y95</f>
        <v>#REF!</v>
      </c>
      <c r="AB8" s="18" t="e">
        <f>'Norm. financovanie + uspesnost'!Z95</f>
        <v>#REF!</v>
      </c>
      <c r="AC8" s="18" t="e">
        <f>'Norm. financovanie + uspesnost'!AA95</f>
        <v>#REF!</v>
      </c>
      <c r="AD8" s="18">
        <f>'Norm. financovanie + uspesnost'!AB95</f>
        <v>3.4963093281136649E-2</v>
      </c>
      <c r="AE8" s="18">
        <f>'Norm. financovanie + uspesnost'!AC95</f>
        <v>1.2296552643496866E-2</v>
      </c>
      <c r="AF8" s="18">
        <f>'Norm. financovanie + uspesnost'!AD95</f>
        <v>4.3350364621466429E-2</v>
      </c>
      <c r="AG8" s="18" t="e">
        <f>'Norm. financovanie + uspesnost'!AE95</f>
        <v>#REF!</v>
      </c>
      <c r="AH8" s="18" t="e">
        <f>'Norm. financovanie + uspesnost'!AF95</f>
        <v>#REF!</v>
      </c>
      <c r="AI8" s="18" t="e">
        <f>'Norm. financovanie + uspesnost'!AG95</f>
        <v>#REF!</v>
      </c>
      <c r="AJ8" s="18" t="e">
        <f>'Norm. financovanie + uspesnost'!AH95</f>
        <v>#REF!</v>
      </c>
      <c r="AK8" s="18">
        <f>'Norm. financovanie + uspesnost'!AI95</f>
        <v>1.5204438719648708E-2</v>
      </c>
      <c r="AL8" s="18" t="e">
        <f>'Norm. financovanie + uspesnost'!AJ95</f>
        <v>#REF!</v>
      </c>
      <c r="AM8" s="18" t="e">
        <f>'Norm. financovanie + uspesnost'!AK95</f>
        <v>#REF!</v>
      </c>
      <c r="AN8" s="18" t="e">
        <f>'Norm. financovanie + uspesnost'!AL95</f>
        <v>#REF!</v>
      </c>
      <c r="AO8" s="18" t="e">
        <f>'Norm. financovanie + uspesnost'!AM95</f>
        <v>#REF!</v>
      </c>
      <c r="AP8" s="18" t="e">
        <f>'Norm. financovanie + uspesnost'!AN95</f>
        <v>#REF!</v>
      </c>
      <c r="AQ8" s="18" t="e">
        <f>'Norm. financovanie + uspesnost'!AO95</f>
        <v>#REF!</v>
      </c>
      <c r="AR8" s="18" t="e">
        <f>'Norm. financovanie + uspesnost'!AP95</f>
        <v>#REF!</v>
      </c>
      <c r="AS8" s="18" t="e">
        <f>'Norm. financovanie + uspesnost'!AQ95</f>
        <v>#REF!</v>
      </c>
      <c r="AT8" s="18" t="e">
        <f>'Norm. financovanie + uspesnost'!AR95</f>
        <v>#REF!</v>
      </c>
      <c r="AU8" s="18" t="e">
        <f>'Norm. financovanie + uspesnost'!AS95</f>
        <v>#REF!</v>
      </c>
      <c r="AV8" s="18" t="e">
        <f>'Norm. financovanie + uspesnost'!AT95</f>
        <v>#REF!</v>
      </c>
      <c r="AW8" s="18" t="e">
        <f>'Norm. financovanie + uspesnost'!AU95</f>
        <v>#REF!</v>
      </c>
      <c r="AX8" s="18" t="e">
        <f>'Norm. financovanie + uspesnost'!AV95</f>
        <v>#REF!</v>
      </c>
      <c r="AY8" s="18" t="e">
        <f>'Norm. financovanie + uspesnost'!AW95</f>
        <v>#REF!</v>
      </c>
      <c r="AZ8" s="18" t="e">
        <f>'Norm. financovanie + uspesnost'!AX95</f>
        <v>#REF!</v>
      </c>
      <c r="BA8" s="18" t="e">
        <f>'Norm. financovanie + uspesnost'!AY95</f>
        <v>#REF!</v>
      </c>
      <c r="BB8" s="18" t="e">
        <f>'Norm. financovanie + uspesnost'!AZ95</f>
        <v>#REF!</v>
      </c>
      <c r="BC8" s="18">
        <f>'Norm. financovanie + uspesnost'!BA95</f>
        <v>2.0437612696714978E-2</v>
      </c>
      <c r="BD8" s="18" t="e">
        <f>'Norm. financovanie + uspesnost'!BB95</f>
        <v>#REF!</v>
      </c>
    </row>
    <row r="9" spans="1:56" ht="14.25" customHeight="1" x14ac:dyDescent="0.2">
      <c r="A9" s="14">
        <v>4</v>
      </c>
      <c r="B9" s="15" t="s">
        <v>68</v>
      </c>
      <c r="C9" s="15" t="s">
        <v>69</v>
      </c>
      <c r="D9" s="16" t="e">
        <f t="shared" si="0"/>
        <v>#REF!</v>
      </c>
      <c r="E9" s="17">
        <f>BiggestGlobalSports!E6</f>
        <v>6.4948925141027597E-2</v>
      </c>
      <c r="F9" s="18" t="e">
        <f>'Norm. financovanie + uspesnost'!D5</f>
        <v>#REF!</v>
      </c>
      <c r="G9" s="18" t="e">
        <f>'Norm. financovanie + uspesnost'!E5</f>
        <v>#REF!</v>
      </c>
      <c r="H9" s="18" t="e">
        <f>'Norm. financovanie + uspesnost'!F5</f>
        <v>#REF!</v>
      </c>
      <c r="I9" s="18" t="e">
        <f>'Norm. financovanie + uspesnost'!G5</f>
        <v>#REF!</v>
      </c>
      <c r="J9" s="18" t="e">
        <f>'Norm. financovanie + uspesnost'!H5</f>
        <v>#REF!</v>
      </c>
      <c r="K9" s="18" t="e">
        <f>'Norm. financovanie + uspesnost'!I5</f>
        <v>#REF!</v>
      </c>
      <c r="L9" s="18" t="e">
        <f>'Norm. financovanie + uspesnost'!J5</f>
        <v>#REF!</v>
      </c>
      <c r="M9" s="18">
        <f>'Norm. financovanie + uspesnost'!K5</f>
        <v>1.4202436717463351E-2</v>
      </c>
      <c r="N9" s="18" t="e">
        <f>'Norm. financovanie + uspesnost'!L5</f>
        <v>#REF!</v>
      </c>
      <c r="O9" s="18" t="e">
        <f>'Norm. financovanie + uspesnost'!M5</f>
        <v>#REF!</v>
      </c>
      <c r="P9" s="18" t="e">
        <f>'Norm. financovanie + uspesnost'!N5</f>
        <v>#REF!</v>
      </c>
      <c r="Q9" s="18" t="e">
        <f>'Norm. financovanie + uspesnost'!O5</f>
        <v>#REF!</v>
      </c>
      <c r="R9" s="18">
        <f>'Norm. financovanie + uspesnost'!P5</f>
        <v>1.7111142517119649E-2</v>
      </c>
      <c r="S9" s="18" t="e">
        <f>'Norm. financovanie + uspesnost'!Q5</f>
        <v>#REF!</v>
      </c>
      <c r="T9" s="18" t="e">
        <f>'Norm. financovanie + uspesnost'!R5</f>
        <v>#REF!</v>
      </c>
      <c r="U9" s="18" t="e">
        <f>'Norm. financovanie + uspesnost'!S5</f>
        <v>#REF!</v>
      </c>
      <c r="V9" s="18" t="e">
        <f>'Norm. financovanie + uspesnost'!T5</f>
        <v>#REF!</v>
      </c>
      <c r="W9" s="18">
        <f>'Norm. financovanie + uspesnost'!U5</f>
        <v>1.4871571045073509E-2</v>
      </c>
      <c r="X9" s="18" t="e">
        <f>'Norm. financovanie + uspesnost'!V5</f>
        <v>#REF!</v>
      </c>
      <c r="Y9" s="18" t="e">
        <f>'Norm. financovanie + uspesnost'!W5</f>
        <v>#REF!</v>
      </c>
      <c r="Z9" s="18">
        <f>'Norm. financovanie + uspesnost'!X5</f>
        <v>0</v>
      </c>
      <c r="AA9" s="18" t="e">
        <f>'Norm. financovanie + uspesnost'!Y5</f>
        <v>#REF!</v>
      </c>
      <c r="AB9" s="18" t="e">
        <f>'Norm. financovanie + uspesnost'!Z5</f>
        <v>#REF!</v>
      </c>
      <c r="AC9" s="18" t="e">
        <f>'Norm. financovanie + uspesnost'!AA5</f>
        <v>#REF!</v>
      </c>
      <c r="AD9" s="18">
        <f>'Norm. financovanie + uspesnost'!AB5</f>
        <v>0</v>
      </c>
      <c r="AE9" s="18">
        <f>'Norm. financovanie + uspesnost'!AC5</f>
        <v>3.8540587005770357E-3</v>
      </c>
      <c r="AF9" s="18">
        <f>'Norm. financovanie + uspesnost'!AD5</f>
        <v>0</v>
      </c>
      <c r="AG9" s="18" t="e">
        <f>'Norm. financovanie + uspesnost'!AE5</f>
        <v>#REF!</v>
      </c>
      <c r="AH9" s="18" t="e">
        <f>'Norm. financovanie + uspesnost'!AF5</f>
        <v>#REF!</v>
      </c>
      <c r="AI9" s="18" t="e">
        <f>'Norm. financovanie + uspesnost'!AG5</f>
        <v>#REF!</v>
      </c>
      <c r="AJ9" s="18" t="e">
        <f>'Norm. financovanie + uspesnost'!AH5</f>
        <v>#REF!</v>
      </c>
      <c r="AK9" s="18">
        <f>'Norm. financovanie + uspesnost'!AI5</f>
        <v>1.6468790833867843E-2</v>
      </c>
      <c r="AL9" s="18" t="e">
        <f>'Norm. financovanie + uspesnost'!AJ5</f>
        <v>#REF!</v>
      </c>
      <c r="AM9" s="18" t="e">
        <f>'Norm. financovanie + uspesnost'!AK5</f>
        <v>#REF!</v>
      </c>
      <c r="AN9" s="18" t="e">
        <f>'Norm. financovanie + uspesnost'!AL5</f>
        <v>#REF!</v>
      </c>
      <c r="AO9" s="18" t="e">
        <f>'Norm. financovanie + uspesnost'!AM5</f>
        <v>#REF!</v>
      </c>
      <c r="AP9" s="18" t="e">
        <f>'Norm. financovanie + uspesnost'!AN5</f>
        <v>#REF!</v>
      </c>
      <c r="AQ9" s="18" t="e">
        <f>'Norm. financovanie + uspesnost'!AO5</f>
        <v>#REF!</v>
      </c>
      <c r="AR9" s="18" t="e">
        <f>'Norm. financovanie + uspesnost'!AP5</f>
        <v>#REF!</v>
      </c>
      <c r="AS9" s="18" t="e">
        <f>'Norm. financovanie + uspesnost'!AQ5</f>
        <v>#REF!</v>
      </c>
      <c r="AT9" s="18" t="e">
        <f>'Norm. financovanie + uspesnost'!AR5</f>
        <v>#REF!</v>
      </c>
      <c r="AU9" s="18" t="e">
        <f>'Norm. financovanie + uspesnost'!AS5</f>
        <v>#REF!</v>
      </c>
      <c r="AV9" s="18" t="e">
        <f>'Norm. financovanie + uspesnost'!AT5</f>
        <v>#REF!</v>
      </c>
      <c r="AW9" s="18" t="e">
        <f>'Norm. financovanie + uspesnost'!AU5</f>
        <v>#REF!</v>
      </c>
      <c r="AX9" s="18" t="e">
        <f>'Norm. financovanie + uspesnost'!AV5</f>
        <v>#REF!</v>
      </c>
      <c r="AY9" s="18" t="e">
        <f>'Norm. financovanie + uspesnost'!AW5</f>
        <v>#REF!</v>
      </c>
      <c r="AZ9" s="18" t="e">
        <f>'Norm. financovanie + uspesnost'!AX5</f>
        <v>#REF!</v>
      </c>
      <c r="BA9" s="18" t="e">
        <f>'Norm. financovanie + uspesnost'!AY5</f>
        <v>#REF!</v>
      </c>
      <c r="BB9" s="18" t="e">
        <f>'Norm. financovanie + uspesnost'!AZ5</f>
        <v>#REF!</v>
      </c>
      <c r="BC9" s="18">
        <f>'Norm. financovanie + uspesnost'!BA5</f>
        <v>1.1311694868834552E-2</v>
      </c>
      <c r="BD9" s="18" t="e">
        <f>'Norm. financovanie + uspesnost'!BB5</f>
        <v>#REF!</v>
      </c>
    </row>
    <row r="10" spans="1:56" ht="14.25" customHeight="1" x14ac:dyDescent="0.2">
      <c r="A10" s="14">
        <v>19</v>
      </c>
      <c r="B10" s="19" t="s">
        <v>70</v>
      </c>
      <c r="C10" s="19" t="s">
        <v>71</v>
      </c>
      <c r="D10" s="20" t="e">
        <f t="shared" si="0"/>
        <v>#REF!</v>
      </c>
      <c r="E10" s="17">
        <f>BiggestGlobalSports!E21</f>
        <v>2.1802103979265131E-2</v>
      </c>
      <c r="F10" s="18" t="e">
        <f>'Norm. financovanie + uspesnost'!D20</f>
        <v>#REF!</v>
      </c>
      <c r="G10" s="18" t="e">
        <f>'Norm. financovanie + uspesnost'!E20</f>
        <v>#REF!</v>
      </c>
      <c r="H10" s="18" t="e">
        <f>'Norm. financovanie + uspesnost'!F20</f>
        <v>#REF!</v>
      </c>
      <c r="I10" s="18" t="e">
        <f>'Norm. financovanie + uspesnost'!G20</f>
        <v>#REF!</v>
      </c>
      <c r="J10" s="18" t="e">
        <f>'Norm. financovanie + uspesnost'!H20</f>
        <v>#REF!</v>
      </c>
      <c r="K10" s="18" t="e">
        <f>'Norm. financovanie + uspesnost'!I20</f>
        <v>#REF!</v>
      </c>
      <c r="L10" s="18" t="e">
        <f>'Norm. financovanie + uspesnost'!J20</f>
        <v>#REF!</v>
      </c>
      <c r="M10" s="18">
        <f>'Norm. financovanie + uspesnost'!K20</f>
        <v>1.8526684591625805E-2</v>
      </c>
      <c r="N10" s="18" t="e">
        <f>'Norm. financovanie + uspesnost'!L20</f>
        <v>#REF!</v>
      </c>
      <c r="O10" s="18" t="e">
        <f>'Norm. financovanie + uspesnost'!M20</f>
        <v>#REF!</v>
      </c>
      <c r="P10" s="18" t="e">
        <f>'Norm. financovanie + uspesnost'!N20</f>
        <v>#REF!</v>
      </c>
      <c r="Q10" s="18" t="e">
        <f>'Norm. financovanie + uspesnost'!O20</f>
        <v>#REF!</v>
      </c>
      <c r="R10" s="18">
        <f>'Norm. financovanie + uspesnost'!P20</f>
        <v>1.2678490315078814E-2</v>
      </c>
      <c r="S10" s="18" t="e">
        <f>'Norm. financovanie + uspesnost'!Q20</f>
        <v>#REF!</v>
      </c>
      <c r="T10" s="18" t="e">
        <f>'Norm. financovanie + uspesnost'!R20</f>
        <v>#REF!</v>
      </c>
      <c r="U10" s="18" t="e">
        <f>'Norm. financovanie + uspesnost'!S20</f>
        <v>#REF!</v>
      </c>
      <c r="V10" s="18" t="e">
        <f>'Norm. financovanie + uspesnost'!T20</f>
        <v>#REF!</v>
      </c>
      <c r="W10" s="18">
        <f>'Norm. financovanie + uspesnost'!U20</f>
        <v>1.7675177169980998E-2</v>
      </c>
      <c r="X10" s="18" t="e">
        <f>'Norm. financovanie + uspesnost'!V20</f>
        <v>#REF!</v>
      </c>
      <c r="Y10" s="18" t="e">
        <f>'Norm. financovanie + uspesnost'!W20</f>
        <v>#REF!</v>
      </c>
      <c r="Z10" s="18">
        <f>'Norm. financovanie + uspesnost'!X20</f>
        <v>1.4435172419255755E-2</v>
      </c>
      <c r="AA10" s="18" t="e">
        <f>'Norm. financovanie + uspesnost'!Y20</f>
        <v>#REF!</v>
      </c>
      <c r="AB10" s="18" t="e">
        <f>'Norm. financovanie + uspesnost'!Z20</f>
        <v>#REF!</v>
      </c>
      <c r="AC10" s="18" t="e">
        <f>'Norm. financovanie + uspesnost'!AA20</f>
        <v>#REF!</v>
      </c>
      <c r="AD10" s="18">
        <f>'Norm. financovanie + uspesnost'!AB20</f>
        <v>2.1099592454539538E-2</v>
      </c>
      <c r="AE10" s="18">
        <f>'Norm. financovanie + uspesnost'!AC20</f>
        <v>8.5656371074409408E-3</v>
      </c>
      <c r="AF10" s="18">
        <f>'Norm. financovanie + uspesnost'!AD20</f>
        <v>2.6048422491694187E-2</v>
      </c>
      <c r="AG10" s="18" t="e">
        <f>'Norm. financovanie + uspesnost'!AE20</f>
        <v>#REF!</v>
      </c>
      <c r="AH10" s="18" t="e">
        <f>'Norm. financovanie + uspesnost'!AF20</f>
        <v>#REF!</v>
      </c>
      <c r="AI10" s="18" t="e">
        <f>'Norm. financovanie + uspesnost'!AG20</f>
        <v>#REF!</v>
      </c>
      <c r="AJ10" s="18" t="e">
        <f>'Norm. financovanie + uspesnost'!AH20</f>
        <v>#REF!</v>
      </c>
      <c r="AK10" s="18">
        <f>'Norm. financovanie + uspesnost'!AI20</f>
        <v>1.4098898862558648E-2</v>
      </c>
      <c r="AL10" s="18" t="e">
        <f>'Norm. financovanie + uspesnost'!AJ20</f>
        <v>#REF!</v>
      </c>
      <c r="AM10" s="18" t="e">
        <f>'Norm. financovanie + uspesnost'!AK20</f>
        <v>#REF!</v>
      </c>
      <c r="AN10" s="18" t="e">
        <f>'Norm. financovanie + uspesnost'!AL20</f>
        <v>#REF!</v>
      </c>
      <c r="AO10" s="18" t="e">
        <f>'Norm. financovanie + uspesnost'!AM20</f>
        <v>#REF!</v>
      </c>
      <c r="AP10" s="18" t="e">
        <f>'Norm. financovanie + uspesnost'!AN20</f>
        <v>#REF!</v>
      </c>
      <c r="AQ10" s="18" t="e">
        <f>'Norm. financovanie + uspesnost'!AO20</f>
        <v>#REF!</v>
      </c>
      <c r="AR10" s="18" t="e">
        <f>'Norm. financovanie + uspesnost'!AP20</f>
        <v>#REF!</v>
      </c>
      <c r="AS10" s="18" t="e">
        <f>'Norm. financovanie + uspesnost'!AQ20</f>
        <v>#REF!</v>
      </c>
      <c r="AT10" s="18" t="e">
        <f>'Norm. financovanie + uspesnost'!AR20</f>
        <v>#REF!</v>
      </c>
      <c r="AU10" s="18" t="e">
        <f>'Norm. financovanie + uspesnost'!AS20</f>
        <v>#REF!</v>
      </c>
      <c r="AV10" s="18" t="e">
        <f>'Norm. financovanie + uspesnost'!AT20</f>
        <v>#REF!</v>
      </c>
      <c r="AW10" s="18" t="e">
        <f>'Norm. financovanie + uspesnost'!AU20</f>
        <v>#REF!</v>
      </c>
      <c r="AX10" s="18" t="e">
        <f>'Norm. financovanie + uspesnost'!AV20</f>
        <v>#REF!</v>
      </c>
      <c r="AY10" s="18" t="e">
        <f>'Norm. financovanie + uspesnost'!AW20</f>
        <v>#REF!</v>
      </c>
      <c r="AZ10" s="18" t="e">
        <f>'Norm. financovanie + uspesnost'!AX20</f>
        <v>#REF!</v>
      </c>
      <c r="BA10" s="18" t="e">
        <f>'Norm. financovanie + uspesnost'!AY20</f>
        <v>#REF!</v>
      </c>
      <c r="BB10" s="18" t="e">
        <f>'Norm. financovanie + uspesnost'!AZ20</f>
        <v>#REF!</v>
      </c>
      <c r="BC10" s="18">
        <f>'Norm. financovanie + uspesnost'!BA20</f>
        <v>1.2064627358259616E-2</v>
      </c>
      <c r="BD10" s="18" t="e">
        <f>'Norm. financovanie + uspesnost'!BB20</f>
        <v>#REF!</v>
      </c>
    </row>
    <row r="11" spans="1:56" ht="14.25" customHeight="1" x14ac:dyDescent="0.2">
      <c r="A11" s="14">
        <v>42</v>
      </c>
      <c r="B11" s="15" t="s">
        <v>72</v>
      </c>
      <c r="C11" s="15" t="s">
        <v>73</v>
      </c>
      <c r="D11" s="16" t="e">
        <f t="shared" si="0"/>
        <v>#REF!</v>
      </c>
      <c r="E11" s="17">
        <f>BiggestGlobalSports!E44</f>
        <v>6.9675255374294864E-2</v>
      </c>
      <c r="F11" s="18" t="e">
        <f>'Norm. financovanie + uspesnost'!D43</f>
        <v>#REF!</v>
      </c>
      <c r="G11" s="18" t="e">
        <f>'Norm. financovanie + uspesnost'!E43</f>
        <v>#REF!</v>
      </c>
      <c r="H11" s="18" t="e">
        <f>'Norm. financovanie + uspesnost'!F43</f>
        <v>#REF!</v>
      </c>
      <c r="I11" s="18" t="e">
        <f>'Norm. financovanie + uspesnost'!G43</f>
        <v>#REF!</v>
      </c>
      <c r="J11" s="18" t="e">
        <f>'Norm. financovanie + uspesnost'!H43</f>
        <v>#REF!</v>
      </c>
      <c r="K11" s="18" t="e">
        <f>'Norm. financovanie + uspesnost'!I43</f>
        <v>#REF!</v>
      </c>
      <c r="L11" s="18" t="e">
        <f>'Norm. financovanie + uspesnost'!J43</f>
        <v>#REF!</v>
      </c>
      <c r="M11" s="18">
        <f>'Norm. financovanie + uspesnost'!K43</f>
        <v>7.2811635798328469E-3</v>
      </c>
      <c r="N11" s="18" t="e">
        <f>'Norm. financovanie + uspesnost'!L43</f>
        <v>#REF!</v>
      </c>
      <c r="O11" s="18" t="e">
        <f>'Norm. financovanie + uspesnost'!M43</f>
        <v>#REF!</v>
      </c>
      <c r="P11" s="18" t="e">
        <f>'Norm. financovanie + uspesnost'!N43</f>
        <v>#REF!</v>
      </c>
      <c r="Q11" s="18" t="e">
        <f>'Norm. financovanie + uspesnost'!O43</f>
        <v>#REF!</v>
      </c>
      <c r="R11" s="18">
        <f>'Norm. financovanie + uspesnost'!P43</f>
        <v>4.4214116875283893E-3</v>
      </c>
      <c r="S11" s="18" t="e">
        <f>'Norm. financovanie + uspesnost'!Q43</f>
        <v>#REF!</v>
      </c>
      <c r="T11" s="18" t="e">
        <f>'Norm. financovanie + uspesnost'!R43</f>
        <v>#REF!</v>
      </c>
      <c r="U11" s="18" t="e">
        <f>'Norm. financovanie + uspesnost'!S43</f>
        <v>#REF!</v>
      </c>
      <c r="V11" s="18" t="e">
        <f>'Norm. financovanie + uspesnost'!T43</f>
        <v>#REF!</v>
      </c>
      <c r="W11" s="18">
        <f>'Norm. financovanie + uspesnost'!U43</f>
        <v>0</v>
      </c>
      <c r="X11" s="18" t="e">
        <f>'Norm. financovanie + uspesnost'!V43</f>
        <v>#REF!</v>
      </c>
      <c r="Y11" s="18" t="e">
        <f>'Norm. financovanie + uspesnost'!W43</f>
        <v>#REF!</v>
      </c>
      <c r="Z11" s="18">
        <f>'Norm. financovanie + uspesnost'!X43</f>
        <v>4.4539487914448455E-3</v>
      </c>
      <c r="AA11" s="18" t="e">
        <f>'Norm. financovanie + uspesnost'!Y43</f>
        <v>#REF!</v>
      </c>
      <c r="AB11" s="18" t="e">
        <f>'Norm. financovanie + uspesnost'!Z43</f>
        <v>#REF!</v>
      </c>
      <c r="AC11" s="18" t="e">
        <f>'Norm. financovanie + uspesnost'!AA43</f>
        <v>#REF!</v>
      </c>
      <c r="AD11" s="18">
        <f>'Norm. financovanie + uspesnost'!AB43</f>
        <v>3.8801270547859701E-2</v>
      </c>
      <c r="AE11" s="18">
        <f>'Norm. financovanie + uspesnost'!AC43</f>
        <v>4.7276512420260002E-3</v>
      </c>
      <c r="AF11" s="18">
        <f>'Norm. financovanie + uspesnost'!AD43</f>
        <v>0</v>
      </c>
      <c r="AG11" s="18" t="e">
        <f>'Norm. financovanie + uspesnost'!AE43</f>
        <v>#REF!</v>
      </c>
      <c r="AH11" s="18" t="e">
        <f>'Norm. financovanie + uspesnost'!AF43</f>
        <v>#REF!</v>
      </c>
      <c r="AI11" s="18" t="e">
        <f>'Norm. financovanie + uspesnost'!AG43</f>
        <v>#REF!</v>
      </c>
      <c r="AJ11" s="18" t="e">
        <f>'Norm. financovanie + uspesnost'!AH43</f>
        <v>#REF!</v>
      </c>
      <c r="AK11" s="18">
        <f>'Norm. financovanie + uspesnost'!AI43</f>
        <v>6.6952294517991992E-3</v>
      </c>
      <c r="AL11" s="18" t="e">
        <f>'Norm. financovanie + uspesnost'!AJ43</f>
        <v>#REF!</v>
      </c>
      <c r="AM11" s="18" t="e">
        <f>'Norm. financovanie + uspesnost'!AK43</f>
        <v>#REF!</v>
      </c>
      <c r="AN11" s="18" t="e">
        <f>'Norm. financovanie + uspesnost'!AL43</f>
        <v>#REF!</v>
      </c>
      <c r="AO11" s="18" t="e">
        <f>'Norm. financovanie + uspesnost'!AM43</f>
        <v>#REF!</v>
      </c>
      <c r="AP11" s="18" t="e">
        <f>'Norm. financovanie + uspesnost'!AN43</f>
        <v>#REF!</v>
      </c>
      <c r="AQ11" s="18" t="e">
        <f>'Norm. financovanie + uspesnost'!AO43</f>
        <v>#REF!</v>
      </c>
      <c r="AR11" s="18" t="e">
        <f>'Norm. financovanie + uspesnost'!AP43</f>
        <v>#REF!</v>
      </c>
      <c r="AS11" s="18" t="e">
        <f>'Norm. financovanie + uspesnost'!AQ43</f>
        <v>#REF!</v>
      </c>
      <c r="AT11" s="18" t="e">
        <f>'Norm. financovanie + uspesnost'!AR43</f>
        <v>#REF!</v>
      </c>
      <c r="AU11" s="18" t="e">
        <f>'Norm. financovanie + uspesnost'!AS43</f>
        <v>#REF!</v>
      </c>
      <c r="AV11" s="18" t="e">
        <f>'Norm. financovanie + uspesnost'!AT43</f>
        <v>#REF!</v>
      </c>
      <c r="AW11" s="18" t="e">
        <f>'Norm. financovanie + uspesnost'!AU43</f>
        <v>#REF!</v>
      </c>
      <c r="AX11" s="18" t="e">
        <f>'Norm. financovanie + uspesnost'!AV43</f>
        <v>#REF!</v>
      </c>
      <c r="AY11" s="18" t="e">
        <f>'Norm. financovanie + uspesnost'!AW43</f>
        <v>#REF!</v>
      </c>
      <c r="AZ11" s="18" t="e">
        <f>'Norm. financovanie + uspesnost'!AX43</f>
        <v>#REF!</v>
      </c>
      <c r="BA11" s="18" t="e">
        <f>'Norm. financovanie + uspesnost'!AY43</f>
        <v>#REF!</v>
      </c>
      <c r="BB11" s="18" t="e">
        <f>'Norm. financovanie + uspesnost'!AZ43</f>
        <v>#REF!</v>
      </c>
      <c r="BC11" s="18">
        <f>'Norm. financovanie + uspesnost'!BA43</f>
        <v>0</v>
      </c>
      <c r="BD11" s="18" t="e">
        <f>'Norm. financovanie + uspesnost'!BB43</f>
        <v>#REF!</v>
      </c>
    </row>
    <row r="12" spans="1:56" ht="14.25" customHeight="1" x14ac:dyDescent="0.25">
      <c r="A12" s="21">
        <v>48</v>
      </c>
      <c r="B12" s="19" t="s">
        <v>74</v>
      </c>
      <c r="C12" s="19" t="s">
        <v>75</v>
      </c>
      <c r="D12" s="20" t="e">
        <f t="shared" si="0"/>
        <v>#REF!</v>
      </c>
      <c r="E12" s="17">
        <f>BiggestGlobalSports!E50</f>
        <v>5.4124104284189664E-3</v>
      </c>
      <c r="F12" s="18" t="e">
        <f>'Norm. financovanie + uspesnost'!D49</f>
        <v>#REF!</v>
      </c>
      <c r="G12" s="18" t="e">
        <f>'Norm. financovanie + uspesnost'!E49</f>
        <v>#REF!</v>
      </c>
      <c r="H12" s="18" t="e">
        <f>'Norm. financovanie + uspesnost'!F49</f>
        <v>#REF!</v>
      </c>
      <c r="I12" s="18" t="e">
        <f>'Norm. financovanie + uspesnost'!G49</f>
        <v>#REF!</v>
      </c>
      <c r="J12" s="18" t="e">
        <f>'Norm. financovanie + uspesnost'!H49</f>
        <v>#REF!</v>
      </c>
      <c r="K12" s="18" t="e">
        <f>'Norm. financovanie + uspesnost'!I49</f>
        <v>#REF!</v>
      </c>
      <c r="L12" s="18" t="e">
        <f>'Norm. financovanie + uspesnost'!J49</f>
        <v>#REF!</v>
      </c>
      <c r="M12" s="18">
        <f>'Norm. financovanie + uspesnost'!K49</f>
        <v>1.5483230668770815E-2</v>
      </c>
      <c r="N12" s="18" t="e">
        <f>'Norm. financovanie + uspesnost'!L49</f>
        <v>#REF!</v>
      </c>
      <c r="O12" s="18" t="e">
        <f>'Norm. financovanie + uspesnost'!M49</f>
        <v>#REF!</v>
      </c>
      <c r="P12" s="18" t="e">
        <f>'Norm. financovanie + uspesnost'!N49</f>
        <v>#REF!</v>
      </c>
      <c r="Q12" s="18" t="e">
        <f>'Norm. financovanie + uspesnost'!O49</f>
        <v>#REF!</v>
      </c>
      <c r="R12" s="18">
        <f>'Norm. financovanie + uspesnost'!P49</f>
        <v>8.2184478014624002E-3</v>
      </c>
      <c r="S12" s="18" t="e">
        <f>'Norm. financovanie + uspesnost'!Q49</f>
        <v>#REF!</v>
      </c>
      <c r="T12" s="18" t="e">
        <f>'Norm. financovanie + uspesnost'!R49</f>
        <v>#REF!</v>
      </c>
      <c r="U12" s="18" t="e">
        <f>'Norm. financovanie + uspesnost'!S49</f>
        <v>#REF!</v>
      </c>
      <c r="V12" s="18" t="e">
        <f>'Norm. financovanie + uspesnost'!T49</f>
        <v>#REF!</v>
      </c>
      <c r="W12" s="18">
        <f>'Norm. financovanie + uspesnost'!U49</f>
        <v>1.5178892947752825E-2</v>
      </c>
      <c r="X12" s="18" t="e">
        <f>'Norm. financovanie + uspesnost'!V49</f>
        <v>#REF!</v>
      </c>
      <c r="Y12" s="18" t="e">
        <f>'Norm. financovanie + uspesnost'!W49</f>
        <v>#REF!</v>
      </c>
      <c r="Z12" s="18">
        <f>'Norm. financovanie + uspesnost'!X49</f>
        <v>9.7451537286413169E-3</v>
      </c>
      <c r="AA12" s="18" t="e">
        <f>'Norm. financovanie + uspesnost'!Y49</f>
        <v>#REF!</v>
      </c>
      <c r="AB12" s="18" t="e">
        <f>'Norm. financovanie + uspesnost'!Z49</f>
        <v>#REF!</v>
      </c>
      <c r="AC12" s="18" t="e">
        <f>'Norm. financovanie + uspesnost'!AA49</f>
        <v>#REF!</v>
      </c>
      <c r="AD12" s="18">
        <f>'Norm. financovanie + uspesnost'!AB49</f>
        <v>1.5501506652651466E-2</v>
      </c>
      <c r="AE12" s="18">
        <f>'Norm. financovanie + uspesnost'!AC49</f>
        <v>1.099174925994113E-2</v>
      </c>
      <c r="AF12" s="18">
        <f>'Norm. financovanie + uspesnost'!AD49</f>
        <v>0</v>
      </c>
      <c r="AG12" s="18" t="e">
        <f>'Norm. financovanie + uspesnost'!AE49</f>
        <v>#REF!</v>
      </c>
      <c r="AH12" s="18" t="e">
        <f>'Norm. financovanie + uspesnost'!AF49</f>
        <v>#REF!</v>
      </c>
      <c r="AI12" s="18" t="e">
        <f>'Norm. financovanie + uspesnost'!AG49</f>
        <v>#REF!</v>
      </c>
      <c r="AJ12" s="18" t="e">
        <f>'Norm. financovanie + uspesnost'!AH49</f>
        <v>#REF!</v>
      </c>
      <c r="AK12" s="18">
        <f>'Norm. financovanie + uspesnost'!AI49</f>
        <v>1.058849917952326E-2</v>
      </c>
      <c r="AL12" s="18" t="e">
        <f>'Norm. financovanie + uspesnost'!AJ49</f>
        <v>#REF!</v>
      </c>
      <c r="AM12" s="18" t="e">
        <f>'Norm. financovanie + uspesnost'!AK49</f>
        <v>#REF!</v>
      </c>
      <c r="AN12" s="18" t="e">
        <f>'Norm. financovanie + uspesnost'!AL49</f>
        <v>#REF!</v>
      </c>
      <c r="AO12" s="18" t="e">
        <f>'Norm. financovanie + uspesnost'!AM49</f>
        <v>#REF!</v>
      </c>
      <c r="AP12" s="18" t="e">
        <f>'Norm. financovanie + uspesnost'!AN49</f>
        <v>#REF!</v>
      </c>
      <c r="AQ12" s="18" t="e">
        <f>'Norm. financovanie + uspesnost'!AO49</f>
        <v>#REF!</v>
      </c>
      <c r="AR12" s="18" t="e">
        <f>'Norm. financovanie + uspesnost'!AP49</f>
        <v>#REF!</v>
      </c>
      <c r="AS12" s="18" t="e">
        <f>'Norm. financovanie + uspesnost'!AQ49</f>
        <v>#REF!</v>
      </c>
      <c r="AT12" s="18" t="e">
        <f>'Norm. financovanie + uspesnost'!AR49</f>
        <v>#REF!</v>
      </c>
      <c r="AU12" s="18" t="e">
        <f>'Norm. financovanie + uspesnost'!AS49</f>
        <v>#REF!</v>
      </c>
      <c r="AV12" s="18" t="e">
        <f>'Norm. financovanie + uspesnost'!AT49</f>
        <v>#REF!</v>
      </c>
      <c r="AW12" s="18" t="e">
        <f>'Norm. financovanie + uspesnost'!AU49</f>
        <v>#REF!</v>
      </c>
      <c r="AX12" s="18" t="e">
        <f>'Norm. financovanie + uspesnost'!AV49</f>
        <v>#REF!</v>
      </c>
      <c r="AY12" s="18" t="e">
        <f>'Norm. financovanie + uspesnost'!AW49</f>
        <v>#REF!</v>
      </c>
      <c r="AZ12" s="18" t="e">
        <f>'Norm. financovanie + uspesnost'!AX49</f>
        <v>#REF!</v>
      </c>
      <c r="BA12" s="18" t="e">
        <f>'Norm. financovanie + uspesnost'!AY49</f>
        <v>#REF!</v>
      </c>
      <c r="BB12" s="18" t="e">
        <f>'Norm. financovanie + uspesnost'!AZ49</f>
        <v>#REF!</v>
      </c>
      <c r="BC12" s="18">
        <f>'Norm. financovanie + uspesnost'!BA49</f>
        <v>1.1572515204960795E-2</v>
      </c>
      <c r="BD12" s="18" t="e">
        <f>'Norm. financovanie + uspesnost'!BB49</f>
        <v>#REF!</v>
      </c>
    </row>
    <row r="13" spans="1:56" ht="14.25" customHeight="1" x14ac:dyDescent="0.2">
      <c r="A13" s="14">
        <v>28</v>
      </c>
      <c r="B13" s="24" t="s">
        <v>76</v>
      </c>
      <c r="C13" s="15" t="s">
        <v>77</v>
      </c>
      <c r="D13" s="16" t="e">
        <f t="shared" si="0"/>
        <v>#REF!</v>
      </c>
      <c r="E13" s="17">
        <f>BiggestGlobalSports!E30</f>
        <v>5.9460283579813996E-3</v>
      </c>
      <c r="F13" s="18" t="e">
        <f>'Norm. financovanie + uspesnost'!D29</f>
        <v>#REF!</v>
      </c>
      <c r="G13" s="18" t="e">
        <f>'Norm. financovanie + uspesnost'!E29</f>
        <v>#REF!</v>
      </c>
      <c r="H13" s="18" t="e">
        <f>'Norm. financovanie + uspesnost'!F29</f>
        <v>#REF!</v>
      </c>
      <c r="I13" s="18" t="e">
        <f>'Norm. financovanie + uspesnost'!G29</f>
        <v>#REF!</v>
      </c>
      <c r="J13" s="18" t="e">
        <f>'Norm. financovanie + uspesnost'!H29</f>
        <v>#REF!</v>
      </c>
      <c r="K13" s="18" t="e">
        <f>'Norm. financovanie + uspesnost'!I29</f>
        <v>#REF!</v>
      </c>
      <c r="L13" s="18" t="e">
        <f>'Norm. financovanie + uspesnost'!J29</f>
        <v>#REF!</v>
      </c>
      <c r="M13" s="18">
        <f>'Norm. financovanie + uspesnost'!K29</f>
        <v>9.948855559554869E-3</v>
      </c>
      <c r="N13" s="18" t="e">
        <f>'Norm. financovanie + uspesnost'!L29</f>
        <v>#REF!</v>
      </c>
      <c r="O13" s="18" t="e">
        <f>'Norm. financovanie + uspesnost'!M29</f>
        <v>#REF!</v>
      </c>
      <c r="P13" s="18" t="e">
        <f>'Norm. financovanie + uspesnost'!N29</f>
        <v>#REF!</v>
      </c>
      <c r="Q13" s="18" t="e">
        <f>'Norm. financovanie + uspesnost'!O29</f>
        <v>#REF!</v>
      </c>
      <c r="R13" s="18">
        <f>'Norm. financovanie + uspesnost'!P29</f>
        <v>1.3446446123986039E-2</v>
      </c>
      <c r="S13" s="18" t="e">
        <f>'Norm. financovanie + uspesnost'!Q29</f>
        <v>#REF!</v>
      </c>
      <c r="T13" s="18" t="e">
        <f>'Norm. financovanie + uspesnost'!R29</f>
        <v>#REF!</v>
      </c>
      <c r="U13" s="18" t="e">
        <f>'Norm. financovanie + uspesnost'!S29</f>
        <v>#REF!</v>
      </c>
      <c r="V13" s="18" t="e">
        <f>'Norm. financovanie + uspesnost'!T29</f>
        <v>#REF!</v>
      </c>
      <c r="W13" s="18">
        <f>'Norm. financovanie + uspesnost'!U29</f>
        <v>7.4772817244628488E-3</v>
      </c>
      <c r="X13" s="18" t="e">
        <f>'Norm. financovanie + uspesnost'!V29</f>
        <v>#REF!</v>
      </c>
      <c r="Y13" s="18" t="e">
        <f>'Norm. financovanie + uspesnost'!W29</f>
        <v>#REF!</v>
      </c>
      <c r="Z13" s="18">
        <f>'Norm. financovanie + uspesnost'!X29</f>
        <v>2.9762763393921202E-2</v>
      </c>
      <c r="AA13" s="18" t="e">
        <f>'Norm. financovanie + uspesnost'!Y29</f>
        <v>#REF!</v>
      </c>
      <c r="AB13" s="18" t="e">
        <f>'Norm. financovanie + uspesnost'!Z29</f>
        <v>#REF!</v>
      </c>
      <c r="AC13" s="18" t="e">
        <f>'Norm. financovanie + uspesnost'!AA29</f>
        <v>#REF!</v>
      </c>
      <c r="AD13" s="18">
        <f>'Norm. financovanie + uspesnost'!AB29</f>
        <v>2.9863037151860099E-2</v>
      </c>
      <c r="AE13" s="18">
        <f>'Norm. financovanie + uspesnost'!AC29</f>
        <v>3.5820203868378593E-2</v>
      </c>
      <c r="AF13" s="18">
        <f>'Norm. financovanie + uspesnost'!AD29</f>
        <v>2.1957650058759031E-2</v>
      </c>
      <c r="AG13" s="18" t="e">
        <f>'Norm. financovanie + uspesnost'!AE29</f>
        <v>#REF!</v>
      </c>
      <c r="AH13" s="18" t="e">
        <f>'Norm. financovanie + uspesnost'!AF29</f>
        <v>#REF!</v>
      </c>
      <c r="AI13" s="18" t="e">
        <f>'Norm. financovanie + uspesnost'!AG29</f>
        <v>#REF!</v>
      </c>
      <c r="AJ13" s="18" t="e">
        <f>'Norm. financovanie + uspesnost'!AH29</f>
        <v>#REF!</v>
      </c>
      <c r="AK13" s="18">
        <f>'Norm. financovanie + uspesnost'!AI29</f>
        <v>1.3508567105097232E-2</v>
      </c>
      <c r="AL13" s="18" t="e">
        <f>'Norm. financovanie + uspesnost'!AJ29</f>
        <v>#REF!</v>
      </c>
      <c r="AM13" s="18" t="e">
        <f>'Norm. financovanie + uspesnost'!AK29</f>
        <v>#REF!</v>
      </c>
      <c r="AN13" s="18" t="e">
        <f>'Norm. financovanie + uspesnost'!AL29</f>
        <v>#REF!</v>
      </c>
      <c r="AO13" s="18" t="e">
        <f>'Norm. financovanie + uspesnost'!AM29</f>
        <v>#REF!</v>
      </c>
      <c r="AP13" s="18" t="e">
        <f>'Norm. financovanie + uspesnost'!AN29</f>
        <v>#REF!</v>
      </c>
      <c r="AQ13" s="18" t="e">
        <f>'Norm. financovanie + uspesnost'!AO29</f>
        <v>#REF!</v>
      </c>
      <c r="AR13" s="18" t="e">
        <f>'Norm. financovanie + uspesnost'!AP29</f>
        <v>#REF!</v>
      </c>
      <c r="AS13" s="18" t="e">
        <f>'Norm. financovanie + uspesnost'!AQ29</f>
        <v>#REF!</v>
      </c>
      <c r="AT13" s="18" t="e">
        <f>'Norm. financovanie + uspesnost'!AR29</f>
        <v>#REF!</v>
      </c>
      <c r="AU13" s="18" t="e">
        <f>'Norm. financovanie + uspesnost'!AS29</f>
        <v>#REF!</v>
      </c>
      <c r="AV13" s="18" t="e">
        <f>'Norm. financovanie + uspesnost'!AT29</f>
        <v>#REF!</v>
      </c>
      <c r="AW13" s="18" t="e">
        <f>'Norm. financovanie + uspesnost'!AU29</f>
        <v>#REF!</v>
      </c>
      <c r="AX13" s="18" t="e">
        <f>'Norm. financovanie + uspesnost'!AV29</f>
        <v>#REF!</v>
      </c>
      <c r="AY13" s="18" t="e">
        <f>'Norm. financovanie + uspesnost'!AW29</f>
        <v>#REF!</v>
      </c>
      <c r="AZ13" s="18" t="e">
        <f>'Norm. financovanie + uspesnost'!AX29</f>
        <v>#REF!</v>
      </c>
      <c r="BA13" s="18" t="e">
        <f>'Norm. financovanie + uspesnost'!AY29</f>
        <v>#REF!</v>
      </c>
      <c r="BB13" s="18" t="e">
        <f>'Norm. financovanie + uspesnost'!AZ29</f>
        <v>#REF!</v>
      </c>
      <c r="BC13" s="18">
        <f>'Norm. financovanie + uspesnost'!BA29</f>
        <v>1.6226888506107248E-2</v>
      </c>
      <c r="BD13" s="18" t="e">
        <f>'Norm. financovanie + uspesnost'!BB29</f>
        <v>#REF!</v>
      </c>
    </row>
    <row r="14" spans="1:56" ht="14.25" customHeight="1" x14ac:dyDescent="0.2">
      <c r="A14" s="14">
        <v>16</v>
      </c>
      <c r="B14" s="19" t="s">
        <v>78</v>
      </c>
      <c r="C14" s="19" t="s">
        <v>79</v>
      </c>
      <c r="D14" s="20" t="e">
        <f t="shared" si="0"/>
        <v>#REF!</v>
      </c>
      <c r="E14" s="17">
        <f>BiggestGlobalSports!E18</f>
        <v>3.3999085226406461E-2</v>
      </c>
      <c r="F14" s="18" t="e">
        <f>'Norm. financovanie + uspesnost'!D17</f>
        <v>#REF!</v>
      </c>
      <c r="G14" s="18" t="e">
        <f>'Norm. financovanie + uspesnost'!E17</f>
        <v>#REF!</v>
      </c>
      <c r="H14" s="18" t="e">
        <f>'Norm. financovanie + uspesnost'!F17</f>
        <v>#REF!</v>
      </c>
      <c r="I14" s="18" t="e">
        <f>'Norm. financovanie + uspesnost'!G17</f>
        <v>#REF!</v>
      </c>
      <c r="J14" s="18" t="e">
        <f>'Norm. financovanie + uspesnost'!H17</f>
        <v>#REF!</v>
      </c>
      <c r="K14" s="18" t="e">
        <f>'Norm. financovanie + uspesnost'!I17</f>
        <v>#REF!</v>
      </c>
      <c r="L14" s="18" t="e">
        <f>'Norm. financovanie + uspesnost'!J17</f>
        <v>#REF!</v>
      </c>
      <c r="M14" s="18">
        <f>'Norm. financovanie + uspesnost'!K17</f>
        <v>1.7393681974839051E-2</v>
      </c>
      <c r="N14" s="18" t="e">
        <f>'Norm. financovanie + uspesnost'!L17</f>
        <v>#REF!</v>
      </c>
      <c r="O14" s="18" t="e">
        <f>'Norm. financovanie + uspesnost'!M17</f>
        <v>#REF!</v>
      </c>
      <c r="P14" s="18" t="e">
        <f>'Norm. financovanie + uspesnost'!N17</f>
        <v>#REF!</v>
      </c>
      <c r="Q14" s="18" t="e">
        <f>'Norm. financovanie + uspesnost'!O17</f>
        <v>#REF!</v>
      </c>
      <c r="R14" s="18">
        <f>'Norm. financovanie + uspesnost'!P17</f>
        <v>8.3728184936948703E-3</v>
      </c>
      <c r="S14" s="18" t="e">
        <f>'Norm. financovanie + uspesnost'!Q17</f>
        <v>#REF!</v>
      </c>
      <c r="T14" s="18" t="e">
        <f>'Norm. financovanie + uspesnost'!R17</f>
        <v>#REF!</v>
      </c>
      <c r="U14" s="18" t="e">
        <f>'Norm. financovanie + uspesnost'!S17</f>
        <v>#REF!</v>
      </c>
      <c r="V14" s="18" t="e">
        <f>'Norm. financovanie + uspesnost'!T17</f>
        <v>#REF!</v>
      </c>
      <c r="W14" s="18">
        <f>'Norm. financovanie + uspesnost'!U17</f>
        <v>1.4866927741585056E-2</v>
      </c>
      <c r="X14" s="18" t="e">
        <f>'Norm. financovanie + uspesnost'!V17</f>
        <v>#REF!</v>
      </c>
      <c r="Y14" s="18" t="e">
        <f>'Norm. financovanie + uspesnost'!W17</f>
        <v>#REF!</v>
      </c>
      <c r="Z14" s="18">
        <f>'Norm. financovanie + uspesnost'!X17</f>
        <v>1.2069084283615654E-2</v>
      </c>
      <c r="AA14" s="18" t="e">
        <f>'Norm. financovanie + uspesnost'!Y17</f>
        <v>#REF!</v>
      </c>
      <c r="AB14" s="18" t="e">
        <f>'Norm. financovanie + uspesnost'!Z17</f>
        <v>#REF!</v>
      </c>
      <c r="AC14" s="18" t="e">
        <f>'Norm. financovanie + uspesnost'!AA17</f>
        <v>#REF!</v>
      </c>
      <c r="AD14" s="18">
        <f>'Norm. financovanie + uspesnost'!AB17</f>
        <v>2.8920010119492207E-2</v>
      </c>
      <c r="AE14" s="18">
        <f>'Norm. financovanie + uspesnost'!AC17</f>
        <v>1.1116323303738051E-2</v>
      </c>
      <c r="AF14" s="18">
        <f>'Norm. financovanie + uspesnost'!AD17</f>
        <v>3.1965461957545044E-2</v>
      </c>
      <c r="AG14" s="18" t="e">
        <f>'Norm. financovanie + uspesnost'!AE17</f>
        <v>#REF!</v>
      </c>
      <c r="AH14" s="18" t="e">
        <f>'Norm. financovanie + uspesnost'!AF17</f>
        <v>#REF!</v>
      </c>
      <c r="AI14" s="18" t="e">
        <f>'Norm. financovanie + uspesnost'!AG17</f>
        <v>#REF!</v>
      </c>
      <c r="AJ14" s="18" t="e">
        <f>'Norm. financovanie + uspesnost'!AH17</f>
        <v>#REF!</v>
      </c>
      <c r="AK14" s="18">
        <f>'Norm. financovanie + uspesnost'!AI17</f>
        <v>4.7727674794497951E-2</v>
      </c>
      <c r="AL14" s="18" t="e">
        <f>'Norm. financovanie + uspesnost'!AJ17</f>
        <v>#REF!</v>
      </c>
      <c r="AM14" s="18" t="e">
        <f>'Norm. financovanie + uspesnost'!AK17</f>
        <v>#REF!</v>
      </c>
      <c r="AN14" s="18" t="e">
        <f>'Norm. financovanie + uspesnost'!AL17</f>
        <v>#REF!</v>
      </c>
      <c r="AO14" s="18" t="e">
        <f>'Norm. financovanie + uspesnost'!AM17</f>
        <v>#REF!</v>
      </c>
      <c r="AP14" s="18" t="e">
        <f>'Norm. financovanie + uspesnost'!AN17</f>
        <v>#REF!</v>
      </c>
      <c r="AQ14" s="18" t="e">
        <f>'Norm. financovanie + uspesnost'!AO17</f>
        <v>#REF!</v>
      </c>
      <c r="AR14" s="18" t="e">
        <f>'Norm. financovanie + uspesnost'!AP17</f>
        <v>#REF!</v>
      </c>
      <c r="AS14" s="18" t="e">
        <f>'Norm. financovanie + uspesnost'!AQ17</f>
        <v>#REF!</v>
      </c>
      <c r="AT14" s="18" t="e">
        <f>'Norm. financovanie + uspesnost'!AR17</f>
        <v>#REF!</v>
      </c>
      <c r="AU14" s="18" t="e">
        <f>'Norm. financovanie + uspesnost'!AS17</f>
        <v>#REF!</v>
      </c>
      <c r="AV14" s="18" t="e">
        <f>'Norm. financovanie + uspesnost'!AT17</f>
        <v>#REF!</v>
      </c>
      <c r="AW14" s="18" t="e">
        <f>'Norm. financovanie + uspesnost'!AU17</f>
        <v>#REF!</v>
      </c>
      <c r="AX14" s="18" t="e">
        <f>'Norm. financovanie + uspesnost'!AV17</f>
        <v>#REF!</v>
      </c>
      <c r="AY14" s="18" t="e">
        <f>'Norm. financovanie + uspesnost'!AW17</f>
        <v>#REF!</v>
      </c>
      <c r="AZ14" s="18" t="e">
        <f>'Norm. financovanie + uspesnost'!AX17</f>
        <v>#REF!</v>
      </c>
      <c r="BA14" s="18" t="e">
        <f>'Norm. financovanie + uspesnost'!AY17</f>
        <v>#REF!</v>
      </c>
      <c r="BB14" s="18" t="e">
        <f>'Norm. financovanie + uspesnost'!AZ17</f>
        <v>#REF!</v>
      </c>
      <c r="BC14" s="18">
        <f>'Norm. financovanie + uspesnost'!BA17</f>
        <v>1.4313786685388383E-2</v>
      </c>
      <c r="BD14" s="18" t="e">
        <f>'Norm. financovanie + uspesnost'!BB17</f>
        <v>#REF!</v>
      </c>
    </row>
    <row r="15" spans="1:56" ht="14.25" customHeight="1" x14ac:dyDescent="0.25">
      <c r="A15" s="21">
        <v>44</v>
      </c>
      <c r="B15" s="23" t="s">
        <v>80</v>
      </c>
      <c r="C15" s="23" t="s">
        <v>81</v>
      </c>
      <c r="D15" s="16" t="e">
        <f t="shared" si="0"/>
        <v>#REF!</v>
      </c>
      <c r="E15" s="17">
        <f>BiggestGlobalSports!E46</f>
        <v>2.6680896478121666E-2</v>
      </c>
      <c r="F15" s="18" t="e">
        <f>'Norm. financovanie + uspesnost'!D45</f>
        <v>#REF!</v>
      </c>
      <c r="G15" s="18" t="e">
        <f>'Norm. financovanie + uspesnost'!E45</f>
        <v>#REF!</v>
      </c>
      <c r="H15" s="18" t="e">
        <f>'Norm. financovanie + uspesnost'!F45</f>
        <v>#REF!</v>
      </c>
      <c r="I15" s="18" t="e">
        <f>'Norm. financovanie + uspesnost'!G45</f>
        <v>#REF!</v>
      </c>
      <c r="J15" s="18" t="e">
        <f>'Norm. financovanie + uspesnost'!H45</f>
        <v>#REF!</v>
      </c>
      <c r="K15" s="18" t="e">
        <f>'Norm. financovanie + uspesnost'!I45</f>
        <v>#REF!</v>
      </c>
      <c r="L15" s="18" t="e">
        <f>'Norm. financovanie + uspesnost'!J45</f>
        <v>#REF!</v>
      </c>
      <c r="M15" s="18">
        <f>'Norm. financovanie + uspesnost'!K45</f>
        <v>0</v>
      </c>
      <c r="N15" s="18" t="e">
        <f>'Norm. financovanie + uspesnost'!L45</f>
        <v>#REF!</v>
      </c>
      <c r="O15" s="18" t="e">
        <f>'Norm. financovanie + uspesnost'!M45</f>
        <v>#REF!</v>
      </c>
      <c r="P15" s="18" t="e">
        <f>'Norm. financovanie + uspesnost'!N45</f>
        <v>#REF!</v>
      </c>
      <c r="Q15" s="18" t="e">
        <f>'Norm. financovanie + uspesnost'!O45</f>
        <v>#REF!</v>
      </c>
      <c r="R15" s="18">
        <f>'Norm. financovanie + uspesnost'!P45</f>
        <v>6.6292432055073047E-3</v>
      </c>
      <c r="S15" s="18" t="e">
        <f>'Norm. financovanie + uspesnost'!Q45</f>
        <v>#REF!</v>
      </c>
      <c r="T15" s="18" t="e">
        <f>'Norm. financovanie + uspesnost'!R45</f>
        <v>#REF!</v>
      </c>
      <c r="U15" s="18" t="e">
        <f>'Norm. financovanie + uspesnost'!S45</f>
        <v>#REF!</v>
      </c>
      <c r="V15" s="18" t="e">
        <f>'Norm. financovanie + uspesnost'!T45</f>
        <v>#REF!</v>
      </c>
      <c r="W15" s="18">
        <f>'Norm. financovanie + uspesnost'!U45</f>
        <v>0</v>
      </c>
      <c r="X15" s="18" t="e">
        <f>'Norm. financovanie + uspesnost'!V45</f>
        <v>#REF!</v>
      </c>
      <c r="Y15" s="18" t="e">
        <f>'Norm. financovanie + uspesnost'!W45</f>
        <v>#REF!</v>
      </c>
      <c r="Z15" s="18">
        <f>'Norm. financovanie + uspesnost'!X45</f>
        <v>9.2560881283403861E-3</v>
      </c>
      <c r="AA15" s="18" t="e">
        <f>'Norm. financovanie + uspesnost'!Y45</f>
        <v>#REF!</v>
      </c>
      <c r="AB15" s="18" t="e">
        <f>'Norm. financovanie + uspesnost'!Z45</f>
        <v>#REF!</v>
      </c>
      <c r="AC15" s="18" t="e">
        <f>'Norm. financovanie + uspesnost'!AA45</f>
        <v>#REF!</v>
      </c>
      <c r="AD15" s="18">
        <f>'Norm. financovanie + uspesnost'!AB45</f>
        <v>0</v>
      </c>
      <c r="AE15" s="18">
        <f>'Norm. financovanie + uspesnost'!AC45</f>
        <v>9.5283920325857033E-3</v>
      </c>
      <c r="AF15" s="18">
        <f>'Norm. financovanie + uspesnost'!AD45</f>
        <v>0</v>
      </c>
      <c r="AG15" s="18" t="e">
        <f>'Norm. financovanie + uspesnost'!AE45</f>
        <v>#REF!</v>
      </c>
      <c r="AH15" s="18" t="e">
        <f>'Norm. financovanie + uspesnost'!AF45</f>
        <v>#REF!</v>
      </c>
      <c r="AI15" s="18" t="e">
        <f>'Norm. financovanie + uspesnost'!AG45</f>
        <v>#REF!</v>
      </c>
      <c r="AJ15" s="18" t="e">
        <f>'Norm. financovanie + uspesnost'!AH45</f>
        <v>#REF!</v>
      </c>
      <c r="AK15" s="18">
        <f>'Norm. financovanie + uspesnost'!AI45</f>
        <v>7.9709418179901223E-3</v>
      </c>
      <c r="AL15" s="18" t="e">
        <f>'Norm. financovanie + uspesnost'!AJ45</f>
        <v>#REF!</v>
      </c>
      <c r="AM15" s="18" t="e">
        <f>'Norm. financovanie + uspesnost'!AK45</f>
        <v>#REF!</v>
      </c>
      <c r="AN15" s="18" t="e">
        <f>'Norm. financovanie + uspesnost'!AL45</f>
        <v>#REF!</v>
      </c>
      <c r="AO15" s="18" t="e">
        <f>'Norm. financovanie + uspesnost'!AM45</f>
        <v>#REF!</v>
      </c>
      <c r="AP15" s="18" t="e">
        <f>'Norm. financovanie + uspesnost'!AN45</f>
        <v>#REF!</v>
      </c>
      <c r="AQ15" s="18" t="e">
        <f>'Norm. financovanie + uspesnost'!AO45</f>
        <v>#REF!</v>
      </c>
      <c r="AR15" s="18" t="e">
        <f>'Norm. financovanie + uspesnost'!AP45</f>
        <v>#REF!</v>
      </c>
      <c r="AS15" s="18" t="e">
        <f>'Norm. financovanie + uspesnost'!AQ45</f>
        <v>#REF!</v>
      </c>
      <c r="AT15" s="18" t="e">
        <f>'Norm. financovanie + uspesnost'!AR45</f>
        <v>#REF!</v>
      </c>
      <c r="AU15" s="18" t="e">
        <f>'Norm. financovanie + uspesnost'!AS45</f>
        <v>#REF!</v>
      </c>
      <c r="AV15" s="18" t="e">
        <f>'Norm. financovanie + uspesnost'!AT45</f>
        <v>#REF!</v>
      </c>
      <c r="AW15" s="18" t="e">
        <f>'Norm. financovanie + uspesnost'!AU45</f>
        <v>#REF!</v>
      </c>
      <c r="AX15" s="18" t="e">
        <f>'Norm. financovanie + uspesnost'!AV45</f>
        <v>#REF!</v>
      </c>
      <c r="AY15" s="18" t="e">
        <f>'Norm. financovanie + uspesnost'!AW45</f>
        <v>#REF!</v>
      </c>
      <c r="AZ15" s="18" t="e">
        <f>'Norm. financovanie + uspesnost'!AX45</f>
        <v>#REF!</v>
      </c>
      <c r="BA15" s="18" t="e">
        <f>'Norm. financovanie + uspesnost'!AY45</f>
        <v>#REF!</v>
      </c>
      <c r="BB15" s="18" t="e">
        <f>'Norm. financovanie + uspesnost'!AZ45</f>
        <v>#REF!</v>
      </c>
      <c r="BC15" s="18">
        <f>'Norm. financovanie + uspesnost'!BA45</f>
        <v>9.4004308888554714E-3</v>
      </c>
      <c r="BD15" s="18" t="e">
        <f>'Norm. financovanie + uspesnost'!BB45</f>
        <v>#REF!</v>
      </c>
    </row>
    <row r="16" spans="1:56" ht="14.25" customHeight="1" x14ac:dyDescent="0.2">
      <c r="A16" s="14">
        <v>29</v>
      </c>
      <c r="B16" s="19" t="s">
        <v>82</v>
      </c>
      <c r="C16" s="19" t="s">
        <v>83</v>
      </c>
      <c r="D16" s="20" t="e">
        <f t="shared" si="0"/>
        <v>#REF!</v>
      </c>
      <c r="E16" s="17">
        <f>BiggestGlobalSports!E31</f>
        <v>8.0042689434364992E-3</v>
      </c>
      <c r="F16" s="18" t="e">
        <f>'Norm. financovanie + uspesnost'!D30</f>
        <v>#REF!</v>
      </c>
      <c r="G16" s="18" t="e">
        <f>'Norm. financovanie + uspesnost'!E30</f>
        <v>#REF!</v>
      </c>
      <c r="H16" s="18" t="e">
        <f>'Norm. financovanie + uspesnost'!F30</f>
        <v>#REF!</v>
      </c>
      <c r="I16" s="18" t="e">
        <f>'Norm. financovanie + uspesnost'!G30</f>
        <v>#REF!</v>
      </c>
      <c r="J16" s="18" t="e">
        <f>'Norm. financovanie + uspesnost'!H30</f>
        <v>#REF!</v>
      </c>
      <c r="K16" s="18" t="e">
        <f>'Norm. financovanie + uspesnost'!I30</f>
        <v>#REF!</v>
      </c>
      <c r="L16" s="18" t="e">
        <f>'Norm. financovanie + uspesnost'!J30</f>
        <v>#REF!</v>
      </c>
      <c r="M16" s="18">
        <f>'Norm. financovanie + uspesnost'!K30</f>
        <v>1.8417874611660355E-2</v>
      </c>
      <c r="N16" s="18" t="e">
        <f>'Norm. financovanie + uspesnost'!L30</f>
        <v>#REF!</v>
      </c>
      <c r="O16" s="18" t="e">
        <f>'Norm. financovanie + uspesnost'!M30</f>
        <v>#REF!</v>
      </c>
      <c r="P16" s="18" t="e">
        <f>'Norm. financovanie + uspesnost'!N30</f>
        <v>#REF!</v>
      </c>
      <c r="Q16" s="18" t="e">
        <f>'Norm. financovanie + uspesnost'!O30</f>
        <v>#REF!</v>
      </c>
      <c r="R16" s="18">
        <f>'Norm. financovanie + uspesnost'!P30</f>
        <v>1.7087804000169654E-2</v>
      </c>
      <c r="S16" s="18" t="e">
        <f>'Norm. financovanie + uspesnost'!Q30</f>
        <v>#REF!</v>
      </c>
      <c r="T16" s="18" t="e">
        <f>'Norm. financovanie + uspesnost'!R30</f>
        <v>#REF!</v>
      </c>
      <c r="U16" s="18" t="e">
        <f>'Norm. financovanie + uspesnost'!S30</f>
        <v>#REF!</v>
      </c>
      <c r="V16" s="18" t="e">
        <f>'Norm. financovanie + uspesnost'!T30</f>
        <v>#REF!</v>
      </c>
      <c r="W16" s="18">
        <f>'Norm. financovanie + uspesnost'!U30</f>
        <v>2.0644134855663313E-2</v>
      </c>
      <c r="X16" s="18" t="e">
        <f>'Norm. financovanie + uspesnost'!V30</f>
        <v>#REF!</v>
      </c>
      <c r="Y16" s="18" t="e">
        <f>'Norm. financovanie + uspesnost'!W30</f>
        <v>#REF!</v>
      </c>
      <c r="Z16" s="18">
        <f>'Norm. financovanie + uspesnost'!X30</f>
        <v>1.4149161558329435E-2</v>
      </c>
      <c r="AA16" s="18" t="e">
        <f>'Norm. financovanie + uspesnost'!Y30</f>
        <v>#REF!</v>
      </c>
      <c r="AB16" s="18" t="e">
        <f>'Norm. financovanie + uspesnost'!Z30</f>
        <v>#REF!</v>
      </c>
      <c r="AC16" s="18" t="e">
        <f>'Norm. financovanie + uspesnost'!AA30</f>
        <v>#REF!</v>
      </c>
      <c r="AD16" s="18">
        <f>'Norm. financovanie + uspesnost'!AB30</f>
        <v>0</v>
      </c>
      <c r="AE16" s="18">
        <f>'Norm. financovanie + uspesnost'!AC30</f>
        <v>1.0014869467716136E-2</v>
      </c>
      <c r="AF16" s="18">
        <f>'Norm. financovanie + uspesnost'!AD30</f>
        <v>1.1044177949184207E-2</v>
      </c>
      <c r="AG16" s="18" t="e">
        <f>'Norm. financovanie + uspesnost'!AE30</f>
        <v>#REF!</v>
      </c>
      <c r="AH16" s="18" t="e">
        <f>'Norm. financovanie + uspesnost'!AF30</f>
        <v>#REF!</v>
      </c>
      <c r="AI16" s="18" t="e">
        <f>'Norm. financovanie + uspesnost'!AG30</f>
        <v>#REF!</v>
      </c>
      <c r="AJ16" s="18" t="e">
        <f>'Norm. financovanie + uspesnost'!AH30</f>
        <v>#REF!</v>
      </c>
      <c r="AK16" s="18">
        <f>'Norm. financovanie + uspesnost'!AI30</f>
        <v>5.1238303136721796E-3</v>
      </c>
      <c r="AL16" s="18" t="e">
        <f>'Norm. financovanie + uspesnost'!AJ30</f>
        <v>#REF!</v>
      </c>
      <c r="AM16" s="18" t="e">
        <f>'Norm. financovanie + uspesnost'!AK30</f>
        <v>#REF!</v>
      </c>
      <c r="AN16" s="18" t="e">
        <f>'Norm. financovanie + uspesnost'!AL30</f>
        <v>#REF!</v>
      </c>
      <c r="AO16" s="18" t="e">
        <f>'Norm. financovanie + uspesnost'!AM30</f>
        <v>#REF!</v>
      </c>
      <c r="AP16" s="18" t="e">
        <f>'Norm. financovanie + uspesnost'!AN30</f>
        <v>#REF!</v>
      </c>
      <c r="AQ16" s="18" t="e">
        <f>'Norm. financovanie + uspesnost'!AO30</f>
        <v>#REF!</v>
      </c>
      <c r="AR16" s="18" t="e">
        <f>'Norm. financovanie + uspesnost'!AP30</f>
        <v>#REF!</v>
      </c>
      <c r="AS16" s="18" t="e">
        <f>'Norm. financovanie + uspesnost'!AQ30</f>
        <v>#REF!</v>
      </c>
      <c r="AT16" s="18" t="e">
        <f>'Norm. financovanie + uspesnost'!AR30</f>
        <v>#REF!</v>
      </c>
      <c r="AU16" s="18" t="e">
        <f>'Norm. financovanie + uspesnost'!AS30</f>
        <v>#REF!</v>
      </c>
      <c r="AV16" s="18" t="e">
        <f>'Norm. financovanie + uspesnost'!AT30</f>
        <v>#REF!</v>
      </c>
      <c r="AW16" s="18" t="e">
        <f>'Norm. financovanie + uspesnost'!AU30</f>
        <v>#REF!</v>
      </c>
      <c r="AX16" s="18" t="e">
        <f>'Norm. financovanie + uspesnost'!AV30</f>
        <v>#REF!</v>
      </c>
      <c r="AY16" s="18" t="e">
        <f>'Norm. financovanie + uspesnost'!AW30</f>
        <v>#REF!</v>
      </c>
      <c r="AZ16" s="18" t="e">
        <f>'Norm. financovanie + uspesnost'!AX30</f>
        <v>#REF!</v>
      </c>
      <c r="BA16" s="18" t="e">
        <f>'Norm. financovanie + uspesnost'!AY30</f>
        <v>#REF!</v>
      </c>
      <c r="BB16" s="18" t="e">
        <f>'Norm. financovanie + uspesnost'!AZ30</f>
        <v>#REF!</v>
      </c>
      <c r="BC16" s="18">
        <f>'Norm. financovanie + uspesnost'!BA30</f>
        <v>1.1501380708801846E-2</v>
      </c>
      <c r="BD16" s="18" t="e">
        <f>'Norm. financovanie + uspesnost'!BB30</f>
        <v>#REF!</v>
      </c>
    </row>
    <row r="17" spans="1:56" ht="14.25" customHeight="1" x14ac:dyDescent="0.25">
      <c r="A17" s="21">
        <v>91</v>
      </c>
      <c r="B17" s="15" t="s">
        <v>84</v>
      </c>
      <c r="C17" s="15" t="s">
        <v>85</v>
      </c>
      <c r="D17" s="16" t="e">
        <f t="shared" si="0"/>
        <v>#REF!</v>
      </c>
      <c r="E17" s="17">
        <f>BiggestGlobalSports!E93</f>
        <v>0</v>
      </c>
      <c r="F17" s="18" t="e">
        <f>'Norm. financovanie + uspesnost'!D92</f>
        <v>#REF!</v>
      </c>
      <c r="G17" s="18" t="e">
        <f>'Norm. financovanie + uspesnost'!E92</f>
        <v>#REF!</v>
      </c>
      <c r="H17" s="18" t="e">
        <f>'Norm. financovanie + uspesnost'!F92</f>
        <v>#REF!</v>
      </c>
      <c r="I17" s="18" t="e">
        <f>'Norm. financovanie + uspesnost'!G92</f>
        <v>#REF!</v>
      </c>
      <c r="J17" s="18" t="e">
        <f>'Norm. financovanie + uspesnost'!H92</f>
        <v>#REF!</v>
      </c>
      <c r="K17" s="18" t="e">
        <f>'Norm. financovanie + uspesnost'!I92</f>
        <v>#REF!</v>
      </c>
      <c r="L17" s="18" t="e">
        <f>'Norm. financovanie + uspesnost'!J92</f>
        <v>#REF!</v>
      </c>
      <c r="M17" s="18">
        <f>'Norm. financovanie + uspesnost'!K92</f>
        <v>1.2443484091272492E-2</v>
      </c>
      <c r="N17" s="18" t="e">
        <f>'Norm. financovanie + uspesnost'!L92</f>
        <v>#REF!</v>
      </c>
      <c r="O17" s="18" t="e">
        <f>'Norm. financovanie + uspesnost'!M92</f>
        <v>#REF!</v>
      </c>
      <c r="P17" s="18" t="e">
        <f>'Norm. financovanie + uspesnost'!N92</f>
        <v>#REF!</v>
      </c>
      <c r="Q17" s="18" t="e">
        <f>'Norm. financovanie + uspesnost'!O92</f>
        <v>#REF!</v>
      </c>
      <c r="R17" s="18">
        <f>'Norm. financovanie + uspesnost'!P92</f>
        <v>7.9291168927882738E-3</v>
      </c>
      <c r="S17" s="18" t="e">
        <f>'Norm. financovanie + uspesnost'!Q92</f>
        <v>#REF!</v>
      </c>
      <c r="T17" s="18" t="e">
        <f>'Norm. financovanie + uspesnost'!R92</f>
        <v>#REF!</v>
      </c>
      <c r="U17" s="18" t="e">
        <f>'Norm. financovanie + uspesnost'!S92</f>
        <v>#REF!</v>
      </c>
      <c r="V17" s="18" t="e">
        <f>'Norm. financovanie + uspesnost'!T92</f>
        <v>#REF!</v>
      </c>
      <c r="W17" s="18">
        <f>'Norm. financovanie + uspesnost'!U92</f>
        <v>4.403741549367202E-3</v>
      </c>
      <c r="X17" s="18" t="e">
        <f>'Norm. financovanie + uspesnost'!V92</f>
        <v>#REF!</v>
      </c>
      <c r="Y17" s="18" t="e">
        <f>'Norm. financovanie + uspesnost'!W92</f>
        <v>#REF!</v>
      </c>
      <c r="Z17" s="18">
        <f>'Norm. financovanie + uspesnost'!X92</f>
        <v>9.4734438209594773E-3</v>
      </c>
      <c r="AA17" s="18" t="e">
        <f>'Norm. financovanie + uspesnost'!Y92</f>
        <v>#REF!</v>
      </c>
      <c r="AB17" s="18" t="e">
        <f>'Norm. financovanie + uspesnost'!Z92</f>
        <v>#REF!</v>
      </c>
      <c r="AC17" s="18" t="e">
        <f>'Norm. financovanie + uspesnost'!AA92</f>
        <v>#REF!</v>
      </c>
      <c r="AD17" s="18">
        <f>'Norm. financovanie + uspesnost'!AB92</f>
        <v>0</v>
      </c>
      <c r="AE17" s="18">
        <f>'Norm. financovanie + uspesnost'!AC92</f>
        <v>8.7241725822368322E-3</v>
      </c>
      <c r="AF17" s="18">
        <f>'Norm. financovanie + uspesnost'!AD92</f>
        <v>2.8995726712833104E-2</v>
      </c>
      <c r="AG17" s="18" t="e">
        <f>'Norm. financovanie + uspesnost'!AE92</f>
        <v>#REF!</v>
      </c>
      <c r="AH17" s="18" t="e">
        <f>'Norm. financovanie + uspesnost'!AF92</f>
        <v>#REF!</v>
      </c>
      <c r="AI17" s="18" t="e">
        <f>'Norm. financovanie + uspesnost'!AG92</f>
        <v>#REF!</v>
      </c>
      <c r="AJ17" s="18" t="e">
        <f>'Norm. financovanie + uspesnost'!AH92</f>
        <v>#REF!</v>
      </c>
      <c r="AK17" s="18">
        <f>'Norm. financovanie + uspesnost'!AI92</f>
        <v>1.3697366533471676E-2</v>
      </c>
      <c r="AL17" s="18" t="e">
        <f>'Norm. financovanie + uspesnost'!AJ92</f>
        <v>#REF!</v>
      </c>
      <c r="AM17" s="18" t="e">
        <f>'Norm. financovanie + uspesnost'!AK92</f>
        <v>#REF!</v>
      </c>
      <c r="AN17" s="18" t="e">
        <f>'Norm. financovanie + uspesnost'!AL92</f>
        <v>#REF!</v>
      </c>
      <c r="AO17" s="18" t="e">
        <f>'Norm. financovanie + uspesnost'!AM92</f>
        <v>#REF!</v>
      </c>
      <c r="AP17" s="18" t="e">
        <f>'Norm. financovanie + uspesnost'!AN92</f>
        <v>#REF!</v>
      </c>
      <c r="AQ17" s="18" t="e">
        <f>'Norm. financovanie + uspesnost'!AO92</f>
        <v>#REF!</v>
      </c>
      <c r="AR17" s="18" t="e">
        <f>'Norm. financovanie + uspesnost'!AP92</f>
        <v>#REF!</v>
      </c>
      <c r="AS17" s="18" t="e">
        <f>'Norm. financovanie + uspesnost'!AQ92</f>
        <v>#REF!</v>
      </c>
      <c r="AT17" s="18" t="e">
        <f>'Norm. financovanie + uspesnost'!AR92</f>
        <v>#REF!</v>
      </c>
      <c r="AU17" s="18" t="e">
        <f>'Norm. financovanie + uspesnost'!AS92</f>
        <v>#REF!</v>
      </c>
      <c r="AV17" s="18" t="e">
        <f>'Norm. financovanie + uspesnost'!AT92</f>
        <v>#REF!</v>
      </c>
      <c r="AW17" s="18" t="e">
        <f>'Norm. financovanie + uspesnost'!AU92</f>
        <v>#REF!</v>
      </c>
      <c r="AX17" s="18" t="e">
        <f>'Norm. financovanie + uspesnost'!AV92</f>
        <v>#REF!</v>
      </c>
      <c r="AY17" s="18" t="e">
        <f>'Norm. financovanie + uspesnost'!AW92</f>
        <v>#REF!</v>
      </c>
      <c r="AZ17" s="18" t="e">
        <f>'Norm. financovanie + uspesnost'!AX92</f>
        <v>#REF!</v>
      </c>
      <c r="BA17" s="18" t="e">
        <f>'Norm. financovanie + uspesnost'!AY92</f>
        <v>#REF!</v>
      </c>
      <c r="BB17" s="18" t="e">
        <f>'Norm. financovanie + uspesnost'!AZ92</f>
        <v>#REF!</v>
      </c>
      <c r="BC17" s="18">
        <f>'Norm. financovanie + uspesnost'!BA92</f>
        <v>1.0042677912638317E-2</v>
      </c>
      <c r="BD17" s="18" t="e">
        <f>'Norm. financovanie + uspesnost'!BB92</f>
        <v>#REF!</v>
      </c>
    </row>
    <row r="18" spans="1:56" ht="14.25" customHeight="1" x14ac:dyDescent="0.25">
      <c r="A18" s="21">
        <v>98</v>
      </c>
      <c r="B18" s="22" t="s">
        <v>86</v>
      </c>
      <c r="C18" s="22" t="s">
        <v>87</v>
      </c>
      <c r="D18" s="20" t="e">
        <f t="shared" si="0"/>
        <v>#REF!</v>
      </c>
      <c r="E18" s="17">
        <f>BiggestGlobalSports!E100</f>
        <v>5.1074858972404331E-3</v>
      </c>
      <c r="F18" s="18" t="e">
        <f>'Norm. financovanie + uspesnost'!D99</f>
        <v>#REF!</v>
      </c>
      <c r="G18" s="18" t="e">
        <f>'Norm. financovanie + uspesnost'!E99</f>
        <v>#REF!</v>
      </c>
      <c r="H18" s="18" t="e">
        <f>'Norm. financovanie + uspesnost'!F99</f>
        <v>#REF!</v>
      </c>
      <c r="I18" s="18" t="e">
        <f>'Norm. financovanie + uspesnost'!G99</f>
        <v>#REF!</v>
      </c>
      <c r="J18" s="18" t="e">
        <f>'Norm. financovanie + uspesnost'!H99</f>
        <v>#REF!</v>
      </c>
      <c r="K18" s="18" t="e">
        <f>'Norm. financovanie + uspesnost'!I99</f>
        <v>#REF!</v>
      </c>
      <c r="L18" s="18" t="e">
        <f>'Norm. financovanie + uspesnost'!J99</f>
        <v>#REF!</v>
      </c>
      <c r="M18" s="18">
        <f>'Norm. financovanie + uspesnost'!K99</f>
        <v>5.4824125841532604E-3</v>
      </c>
      <c r="N18" s="18" t="e">
        <f>'Norm. financovanie + uspesnost'!L99</f>
        <v>#REF!</v>
      </c>
      <c r="O18" s="18" t="e">
        <f>'Norm. financovanie + uspesnost'!M99</f>
        <v>#REF!</v>
      </c>
      <c r="P18" s="18" t="e">
        <f>'Norm. financovanie + uspesnost'!N99</f>
        <v>#REF!</v>
      </c>
      <c r="Q18" s="18" t="e">
        <f>'Norm. financovanie + uspesnost'!O99</f>
        <v>#REF!</v>
      </c>
      <c r="R18" s="18">
        <f>'Norm. financovanie + uspesnost'!P99</f>
        <v>6.6648708575540311E-3</v>
      </c>
      <c r="S18" s="18" t="e">
        <f>'Norm. financovanie + uspesnost'!Q99</f>
        <v>#REF!</v>
      </c>
      <c r="T18" s="18" t="e">
        <f>'Norm. financovanie + uspesnost'!R99</f>
        <v>#REF!</v>
      </c>
      <c r="U18" s="18" t="e">
        <f>'Norm. financovanie + uspesnost'!S99</f>
        <v>#REF!</v>
      </c>
      <c r="V18" s="18" t="e">
        <f>'Norm. financovanie + uspesnost'!T99</f>
        <v>#REF!</v>
      </c>
      <c r="W18" s="18">
        <f>'Norm. financovanie + uspesnost'!U99</f>
        <v>3.4831602987429051E-2</v>
      </c>
      <c r="X18" s="18" t="e">
        <f>'Norm. financovanie + uspesnost'!V99</f>
        <v>#REF!</v>
      </c>
      <c r="Y18" s="18" t="e">
        <f>'Norm. financovanie + uspesnost'!W99</f>
        <v>#REF!</v>
      </c>
      <c r="Z18" s="18">
        <f>'Norm. financovanie + uspesnost'!X99</f>
        <v>1.7755922759622563E-2</v>
      </c>
      <c r="AA18" s="18" t="e">
        <f>'Norm. financovanie + uspesnost'!Y99</f>
        <v>#REF!</v>
      </c>
      <c r="AB18" s="18" t="e">
        <f>'Norm. financovanie + uspesnost'!Z99</f>
        <v>#REF!</v>
      </c>
      <c r="AC18" s="18" t="e">
        <f>'Norm. financovanie + uspesnost'!AA99</f>
        <v>#REF!</v>
      </c>
      <c r="AD18" s="18">
        <f>'Norm. financovanie + uspesnost'!AB99</f>
        <v>0</v>
      </c>
      <c r="AE18" s="18">
        <f>'Norm. financovanie + uspesnost'!AC99</f>
        <v>8.8535242876879791E-3</v>
      </c>
      <c r="AF18" s="18">
        <f>'Norm. financovanie + uspesnost'!AD99</f>
        <v>3.6281285517231122E-2</v>
      </c>
      <c r="AG18" s="18" t="e">
        <f>'Norm. financovanie + uspesnost'!AE99</f>
        <v>#REF!</v>
      </c>
      <c r="AH18" s="18" t="e">
        <f>'Norm. financovanie + uspesnost'!AF99</f>
        <v>#REF!</v>
      </c>
      <c r="AI18" s="18" t="e">
        <f>'Norm. financovanie + uspesnost'!AG99</f>
        <v>#REF!</v>
      </c>
      <c r="AJ18" s="18" t="e">
        <f>'Norm. financovanie + uspesnost'!AH99</f>
        <v>#REF!</v>
      </c>
      <c r="AK18" s="18">
        <f>'Norm. financovanie + uspesnost'!AI99</f>
        <v>1.1068758536024395E-2</v>
      </c>
      <c r="AL18" s="18" t="e">
        <f>'Norm. financovanie + uspesnost'!AJ99</f>
        <v>#REF!</v>
      </c>
      <c r="AM18" s="18" t="e">
        <f>'Norm. financovanie + uspesnost'!AK99</f>
        <v>#REF!</v>
      </c>
      <c r="AN18" s="18" t="e">
        <f>'Norm. financovanie + uspesnost'!AL99</f>
        <v>#REF!</v>
      </c>
      <c r="AO18" s="18" t="e">
        <f>'Norm. financovanie + uspesnost'!AM99</f>
        <v>#REF!</v>
      </c>
      <c r="AP18" s="18" t="e">
        <f>'Norm. financovanie + uspesnost'!AN99</f>
        <v>#REF!</v>
      </c>
      <c r="AQ18" s="18" t="e">
        <f>'Norm. financovanie + uspesnost'!AO99</f>
        <v>#REF!</v>
      </c>
      <c r="AR18" s="18" t="e">
        <f>'Norm. financovanie + uspesnost'!AP99</f>
        <v>#REF!</v>
      </c>
      <c r="AS18" s="18" t="e">
        <f>'Norm. financovanie + uspesnost'!AQ99</f>
        <v>#REF!</v>
      </c>
      <c r="AT18" s="18" t="e">
        <f>'Norm. financovanie + uspesnost'!AR99</f>
        <v>#REF!</v>
      </c>
      <c r="AU18" s="18" t="e">
        <f>'Norm. financovanie + uspesnost'!AS99</f>
        <v>#REF!</v>
      </c>
      <c r="AV18" s="18" t="e">
        <f>'Norm. financovanie + uspesnost'!AT99</f>
        <v>#REF!</v>
      </c>
      <c r="AW18" s="18" t="e">
        <f>'Norm. financovanie + uspesnost'!AU99</f>
        <v>#REF!</v>
      </c>
      <c r="AX18" s="18" t="e">
        <f>'Norm. financovanie + uspesnost'!AV99</f>
        <v>#REF!</v>
      </c>
      <c r="AY18" s="18" t="e">
        <f>'Norm. financovanie + uspesnost'!AW99</f>
        <v>#REF!</v>
      </c>
      <c r="AZ18" s="18" t="e">
        <f>'Norm. financovanie + uspesnost'!AX99</f>
        <v>#REF!</v>
      </c>
      <c r="BA18" s="18" t="e">
        <f>'Norm. financovanie + uspesnost'!AY99</f>
        <v>#REF!</v>
      </c>
      <c r="BB18" s="18" t="e">
        <f>'Norm. financovanie + uspesnost'!AZ99</f>
        <v>#REF!</v>
      </c>
      <c r="BC18" s="18">
        <f>'Norm. financovanie + uspesnost'!BA99</f>
        <v>1.9222636404438047E-2</v>
      </c>
      <c r="BD18" s="18" t="e">
        <f>'Norm. financovanie + uspesnost'!BB99</f>
        <v>#REF!</v>
      </c>
    </row>
    <row r="19" spans="1:56" ht="14.25" customHeight="1" x14ac:dyDescent="0.2">
      <c r="A19" s="14">
        <v>6</v>
      </c>
      <c r="B19" s="15" t="s">
        <v>88</v>
      </c>
      <c r="C19" s="24" t="s">
        <v>89</v>
      </c>
      <c r="D19" s="16" t="e">
        <f t="shared" si="0"/>
        <v>#REF!</v>
      </c>
      <c r="E19" s="17">
        <f>BiggestGlobalSports!E8</f>
        <v>4.2079585302637598E-2</v>
      </c>
      <c r="F19" s="18" t="e">
        <f>'Norm. financovanie + uspesnost'!D7</f>
        <v>#REF!</v>
      </c>
      <c r="G19" s="18" t="e">
        <f>'Norm. financovanie + uspesnost'!E7</f>
        <v>#REF!</v>
      </c>
      <c r="H19" s="18" t="e">
        <f>'Norm. financovanie + uspesnost'!F7</f>
        <v>#REF!</v>
      </c>
      <c r="I19" s="18" t="e">
        <f>'Norm. financovanie + uspesnost'!G7</f>
        <v>#REF!</v>
      </c>
      <c r="J19" s="18" t="e">
        <f>'Norm. financovanie + uspesnost'!H7</f>
        <v>#REF!</v>
      </c>
      <c r="K19" s="18" t="e">
        <f>'Norm. financovanie + uspesnost'!I7</f>
        <v>#REF!</v>
      </c>
      <c r="L19" s="18" t="e">
        <f>'Norm. financovanie + uspesnost'!J7</f>
        <v>#REF!</v>
      </c>
      <c r="M19" s="18">
        <f>'Norm. financovanie + uspesnost'!K7</f>
        <v>4.4950374842860482E-3</v>
      </c>
      <c r="N19" s="18" t="e">
        <f>'Norm. financovanie + uspesnost'!L7</f>
        <v>#REF!</v>
      </c>
      <c r="O19" s="18" t="e">
        <f>'Norm. financovanie + uspesnost'!M7</f>
        <v>#REF!</v>
      </c>
      <c r="P19" s="18" t="e">
        <f>'Norm. financovanie + uspesnost'!N7</f>
        <v>#REF!</v>
      </c>
      <c r="Q19" s="18" t="e">
        <f>'Norm. financovanie + uspesnost'!O7</f>
        <v>#REF!</v>
      </c>
      <c r="R19" s="18">
        <f>'Norm. financovanie + uspesnost'!P7</f>
        <v>2.9773328493353248E-3</v>
      </c>
      <c r="S19" s="18" t="e">
        <f>'Norm. financovanie + uspesnost'!Q7</f>
        <v>#REF!</v>
      </c>
      <c r="T19" s="18" t="e">
        <f>'Norm. financovanie + uspesnost'!R7</f>
        <v>#REF!</v>
      </c>
      <c r="U19" s="18" t="e">
        <f>'Norm. financovanie + uspesnost'!S7</f>
        <v>#REF!</v>
      </c>
      <c r="V19" s="18" t="e">
        <f>'Norm. financovanie + uspesnost'!T7</f>
        <v>#REF!</v>
      </c>
      <c r="W19" s="18">
        <f>'Norm. financovanie + uspesnost'!U7</f>
        <v>5.718487084874789E-3</v>
      </c>
      <c r="X19" s="18" t="e">
        <f>'Norm. financovanie + uspesnost'!V7</f>
        <v>#REF!</v>
      </c>
      <c r="Y19" s="18" t="e">
        <f>'Norm. financovanie + uspesnost'!W7</f>
        <v>#REF!</v>
      </c>
      <c r="Z19" s="18">
        <f>'Norm. financovanie + uspesnost'!X7</f>
        <v>1.1881382256000094E-2</v>
      </c>
      <c r="AA19" s="18" t="e">
        <f>'Norm. financovanie + uspesnost'!Y7</f>
        <v>#REF!</v>
      </c>
      <c r="AB19" s="18" t="e">
        <f>'Norm. financovanie + uspesnost'!Z7</f>
        <v>#REF!</v>
      </c>
      <c r="AC19" s="18" t="e">
        <f>'Norm. financovanie + uspesnost'!AA7</f>
        <v>#REF!</v>
      </c>
      <c r="AD19" s="18">
        <f>'Norm. financovanie + uspesnost'!AB7</f>
        <v>4.0821982385408151E-3</v>
      </c>
      <c r="AE19" s="18">
        <f>'Norm. financovanie + uspesnost'!AC7</f>
        <v>1.5929060633388975E-2</v>
      </c>
      <c r="AF19" s="18">
        <f>'Norm. financovanie + uspesnost'!AD7</f>
        <v>5.6165532567059494E-2</v>
      </c>
      <c r="AG19" s="18" t="e">
        <f>'Norm. financovanie + uspesnost'!AE7</f>
        <v>#REF!</v>
      </c>
      <c r="AH19" s="18" t="e">
        <f>'Norm. financovanie + uspesnost'!AF7</f>
        <v>#REF!</v>
      </c>
      <c r="AI19" s="18" t="e">
        <f>'Norm. financovanie + uspesnost'!AG7</f>
        <v>#REF!</v>
      </c>
      <c r="AJ19" s="18" t="e">
        <f>'Norm. financovanie + uspesnost'!AH7</f>
        <v>#REF!</v>
      </c>
      <c r="AK19" s="18">
        <f>'Norm. financovanie + uspesnost'!AI7</f>
        <v>1.086588482381458E-2</v>
      </c>
      <c r="AL19" s="18" t="e">
        <f>'Norm. financovanie + uspesnost'!AJ7</f>
        <v>#REF!</v>
      </c>
      <c r="AM19" s="18" t="e">
        <f>'Norm. financovanie + uspesnost'!AK7</f>
        <v>#REF!</v>
      </c>
      <c r="AN19" s="18" t="e">
        <f>'Norm. financovanie + uspesnost'!AL7</f>
        <v>#REF!</v>
      </c>
      <c r="AO19" s="18" t="e">
        <f>'Norm. financovanie + uspesnost'!AM7</f>
        <v>#REF!</v>
      </c>
      <c r="AP19" s="18" t="e">
        <f>'Norm. financovanie + uspesnost'!AN7</f>
        <v>#REF!</v>
      </c>
      <c r="AQ19" s="18" t="e">
        <f>'Norm. financovanie + uspesnost'!AO7</f>
        <v>#REF!</v>
      </c>
      <c r="AR19" s="18" t="e">
        <f>'Norm. financovanie + uspesnost'!AP7</f>
        <v>#REF!</v>
      </c>
      <c r="AS19" s="18" t="e">
        <f>'Norm. financovanie + uspesnost'!AQ7</f>
        <v>#REF!</v>
      </c>
      <c r="AT19" s="18" t="e">
        <f>'Norm. financovanie + uspesnost'!AR7</f>
        <v>#REF!</v>
      </c>
      <c r="AU19" s="18" t="e">
        <f>'Norm. financovanie + uspesnost'!AS7</f>
        <v>#REF!</v>
      </c>
      <c r="AV19" s="18" t="e">
        <f>'Norm. financovanie + uspesnost'!AT7</f>
        <v>#REF!</v>
      </c>
      <c r="AW19" s="18" t="e">
        <f>'Norm. financovanie + uspesnost'!AU7</f>
        <v>#REF!</v>
      </c>
      <c r="AX19" s="18" t="e">
        <f>'Norm. financovanie + uspesnost'!AV7</f>
        <v>#REF!</v>
      </c>
      <c r="AY19" s="18" t="e">
        <f>'Norm. financovanie + uspesnost'!AW7</f>
        <v>#REF!</v>
      </c>
      <c r="AZ19" s="18" t="e">
        <f>'Norm. financovanie + uspesnost'!AX7</f>
        <v>#REF!</v>
      </c>
      <c r="BA19" s="18" t="e">
        <f>'Norm. financovanie + uspesnost'!AY7</f>
        <v>#REF!</v>
      </c>
      <c r="BB19" s="18" t="e">
        <f>'Norm. financovanie + uspesnost'!AZ7</f>
        <v>#REF!</v>
      </c>
      <c r="BC19" s="18">
        <f>'Norm. financovanie + uspesnost'!BA7</f>
        <v>2.049405009563621E-3</v>
      </c>
      <c r="BD19" s="18" t="e">
        <f>'Norm. financovanie + uspesnost'!BB7</f>
        <v>#REF!</v>
      </c>
    </row>
    <row r="20" spans="1:56" ht="14.25" customHeight="1" x14ac:dyDescent="0.2">
      <c r="A20" s="14">
        <v>27</v>
      </c>
      <c r="B20" s="19" t="s">
        <v>90</v>
      </c>
      <c r="C20" s="19" t="s">
        <v>91</v>
      </c>
      <c r="D20" s="20" t="e">
        <f t="shared" si="0"/>
        <v>#REF!</v>
      </c>
      <c r="E20" s="17">
        <f>BiggestGlobalSports!E29</f>
        <v>3.2474462570513798E-2</v>
      </c>
      <c r="F20" s="18" t="e">
        <f>'Norm. financovanie + uspesnost'!D28</f>
        <v>#REF!</v>
      </c>
      <c r="G20" s="18" t="e">
        <f>'Norm. financovanie + uspesnost'!E28</f>
        <v>#REF!</v>
      </c>
      <c r="H20" s="18" t="e">
        <f>'Norm. financovanie + uspesnost'!F28</f>
        <v>#REF!</v>
      </c>
      <c r="I20" s="18" t="e">
        <f>'Norm. financovanie + uspesnost'!G28</f>
        <v>#REF!</v>
      </c>
      <c r="J20" s="18" t="e">
        <f>'Norm. financovanie + uspesnost'!H28</f>
        <v>#REF!</v>
      </c>
      <c r="K20" s="18" t="e">
        <f>'Norm. financovanie + uspesnost'!I28</f>
        <v>#REF!</v>
      </c>
      <c r="L20" s="18" t="e">
        <f>'Norm. financovanie + uspesnost'!J28</f>
        <v>#REF!</v>
      </c>
      <c r="M20" s="18">
        <f>'Norm. financovanie + uspesnost'!K28</f>
        <v>1.6157031196049915E-2</v>
      </c>
      <c r="N20" s="18" t="e">
        <f>'Norm. financovanie + uspesnost'!L28</f>
        <v>#REF!</v>
      </c>
      <c r="O20" s="18" t="e">
        <f>'Norm. financovanie + uspesnost'!M28</f>
        <v>#REF!</v>
      </c>
      <c r="P20" s="18" t="e">
        <f>'Norm. financovanie + uspesnost'!N28</f>
        <v>#REF!</v>
      </c>
      <c r="Q20" s="18" t="e">
        <f>'Norm. financovanie + uspesnost'!O28</f>
        <v>#REF!</v>
      </c>
      <c r="R20" s="18">
        <f>'Norm. financovanie + uspesnost'!P28</f>
        <v>7.9406420783820712E-3</v>
      </c>
      <c r="S20" s="18" t="e">
        <f>'Norm. financovanie + uspesnost'!Q28</f>
        <v>#REF!</v>
      </c>
      <c r="T20" s="18" t="e">
        <f>'Norm. financovanie + uspesnost'!R28</f>
        <v>#REF!</v>
      </c>
      <c r="U20" s="18" t="e">
        <f>'Norm. financovanie + uspesnost'!S28</f>
        <v>#REF!</v>
      </c>
      <c r="V20" s="18" t="e">
        <f>'Norm. financovanie + uspesnost'!T28</f>
        <v>#REF!</v>
      </c>
      <c r="W20" s="18">
        <f>'Norm. financovanie + uspesnost'!U28</f>
        <v>0</v>
      </c>
      <c r="X20" s="18" t="e">
        <f>'Norm. financovanie + uspesnost'!V28</f>
        <v>#REF!</v>
      </c>
      <c r="Y20" s="18" t="e">
        <f>'Norm. financovanie + uspesnost'!W28</f>
        <v>#REF!</v>
      </c>
      <c r="Z20" s="18">
        <f>'Norm. financovanie + uspesnost'!X28</f>
        <v>2.9681545195468693E-3</v>
      </c>
      <c r="AA20" s="18" t="e">
        <f>'Norm. financovanie + uspesnost'!Y28</f>
        <v>#REF!</v>
      </c>
      <c r="AB20" s="18" t="e">
        <f>'Norm. financovanie + uspesnost'!Z28</f>
        <v>#REF!</v>
      </c>
      <c r="AC20" s="18" t="e">
        <f>'Norm. financovanie + uspesnost'!AA28</f>
        <v>#REF!</v>
      </c>
      <c r="AD20" s="18">
        <f>'Norm. financovanie + uspesnost'!AB28</f>
        <v>2.7372894689477126E-2</v>
      </c>
      <c r="AE20" s="18">
        <f>'Norm. financovanie + uspesnost'!AC28</f>
        <v>1.9121750361747125E-2</v>
      </c>
      <c r="AF20" s="18">
        <f>'Norm. financovanie + uspesnost'!AD28</f>
        <v>0</v>
      </c>
      <c r="AG20" s="18" t="e">
        <f>'Norm. financovanie + uspesnost'!AE28</f>
        <v>#REF!</v>
      </c>
      <c r="AH20" s="18" t="e">
        <f>'Norm. financovanie + uspesnost'!AF28</f>
        <v>#REF!</v>
      </c>
      <c r="AI20" s="18" t="e">
        <f>'Norm. financovanie + uspesnost'!AG28</f>
        <v>#REF!</v>
      </c>
      <c r="AJ20" s="18" t="e">
        <f>'Norm. financovanie + uspesnost'!AH28</f>
        <v>#REF!</v>
      </c>
      <c r="AK20" s="18">
        <f>'Norm. financovanie + uspesnost'!AI28</f>
        <v>1.5190530482248698E-2</v>
      </c>
      <c r="AL20" s="18" t="e">
        <f>'Norm. financovanie + uspesnost'!AJ28</f>
        <v>#REF!</v>
      </c>
      <c r="AM20" s="18" t="e">
        <f>'Norm. financovanie + uspesnost'!AK28</f>
        <v>#REF!</v>
      </c>
      <c r="AN20" s="18" t="e">
        <f>'Norm. financovanie + uspesnost'!AL28</f>
        <v>#REF!</v>
      </c>
      <c r="AO20" s="18" t="e">
        <f>'Norm. financovanie + uspesnost'!AM28</f>
        <v>#REF!</v>
      </c>
      <c r="AP20" s="18" t="e">
        <f>'Norm. financovanie + uspesnost'!AN28</f>
        <v>#REF!</v>
      </c>
      <c r="AQ20" s="18" t="e">
        <f>'Norm. financovanie + uspesnost'!AO28</f>
        <v>#REF!</v>
      </c>
      <c r="AR20" s="18" t="e">
        <f>'Norm. financovanie + uspesnost'!AP28</f>
        <v>#REF!</v>
      </c>
      <c r="AS20" s="18" t="e">
        <f>'Norm. financovanie + uspesnost'!AQ28</f>
        <v>#REF!</v>
      </c>
      <c r="AT20" s="18" t="e">
        <f>'Norm. financovanie + uspesnost'!AR28</f>
        <v>#REF!</v>
      </c>
      <c r="AU20" s="18" t="e">
        <f>'Norm. financovanie + uspesnost'!AS28</f>
        <v>#REF!</v>
      </c>
      <c r="AV20" s="18" t="e">
        <f>'Norm. financovanie + uspesnost'!AT28</f>
        <v>#REF!</v>
      </c>
      <c r="AW20" s="18" t="e">
        <f>'Norm. financovanie + uspesnost'!AU28</f>
        <v>#REF!</v>
      </c>
      <c r="AX20" s="18" t="e">
        <f>'Norm. financovanie + uspesnost'!AV28</f>
        <v>#REF!</v>
      </c>
      <c r="AY20" s="18" t="e">
        <f>'Norm. financovanie + uspesnost'!AW28</f>
        <v>#REF!</v>
      </c>
      <c r="AZ20" s="18" t="e">
        <f>'Norm. financovanie + uspesnost'!AX28</f>
        <v>#REF!</v>
      </c>
      <c r="BA20" s="18" t="e">
        <f>'Norm. financovanie + uspesnost'!AY28</f>
        <v>#REF!</v>
      </c>
      <c r="BB20" s="18" t="e">
        <f>'Norm. financovanie + uspesnost'!AZ28</f>
        <v>#REF!</v>
      </c>
      <c r="BC20" s="18">
        <f>'Norm. financovanie + uspesnost'!BA28</f>
        <v>9.8226435546633975E-3</v>
      </c>
      <c r="BD20" s="18" t="e">
        <f>'Norm. financovanie + uspesnost'!BB28</f>
        <v>#REF!</v>
      </c>
    </row>
    <row r="21" spans="1:56" ht="14.25" customHeight="1" x14ac:dyDescent="0.2">
      <c r="A21" s="14">
        <v>35</v>
      </c>
      <c r="B21" s="15" t="s">
        <v>92</v>
      </c>
      <c r="C21" s="15" t="s">
        <v>93</v>
      </c>
      <c r="D21" s="16" t="e">
        <f t="shared" si="0"/>
        <v>#REF!</v>
      </c>
      <c r="E21" s="17">
        <f>BiggestGlobalSports!E37</f>
        <v>0</v>
      </c>
      <c r="F21" s="18" t="e">
        <f>'Norm. financovanie + uspesnost'!D36</f>
        <v>#REF!</v>
      </c>
      <c r="G21" s="18" t="e">
        <f>'Norm. financovanie + uspesnost'!E36</f>
        <v>#REF!</v>
      </c>
      <c r="H21" s="18" t="e">
        <f>'Norm. financovanie + uspesnost'!F36</f>
        <v>#REF!</v>
      </c>
      <c r="I21" s="18" t="e">
        <f>'Norm. financovanie + uspesnost'!G36</f>
        <v>#REF!</v>
      </c>
      <c r="J21" s="18" t="e">
        <f>'Norm. financovanie + uspesnost'!H36</f>
        <v>#REF!</v>
      </c>
      <c r="K21" s="18" t="e">
        <f>'Norm. financovanie + uspesnost'!I36</f>
        <v>#REF!</v>
      </c>
      <c r="L21" s="18" t="e">
        <f>'Norm. financovanie + uspesnost'!J36</f>
        <v>#REF!</v>
      </c>
      <c r="M21" s="18">
        <f>'Norm. financovanie + uspesnost'!K36</f>
        <v>1.3806010827233118E-2</v>
      </c>
      <c r="N21" s="18" t="e">
        <f>'Norm. financovanie + uspesnost'!L36</f>
        <v>#REF!</v>
      </c>
      <c r="O21" s="18" t="e">
        <f>'Norm. financovanie + uspesnost'!M36</f>
        <v>#REF!</v>
      </c>
      <c r="P21" s="18" t="e">
        <f>'Norm. financovanie + uspesnost'!N36</f>
        <v>#REF!</v>
      </c>
      <c r="Q21" s="18" t="e">
        <f>'Norm. financovanie + uspesnost'!O36</f>
        <v>#REF!</v>
      </c>
      <c r="R21" s="18">
        <f>'Norm. financovanie + uspesnost'!P36</f>
        <v>1.6638017895444744E-2</v>
      </c>
      <c r="S21" s="18" t="e">
        <f>'Norm. financovanie + uspesnost'!Q36</f>
        <v>#REF!</v>
      </c>
      <c r="T21" s="18" t="e">
        <f>'Norm. financovanie + uspesnost'!R36</f>
        <v>#REF!</v>
      </c>
      <c r="U21" s="18" t="e">
        <f>'Norm. financovanie + uspesnost'!S36</f>
        <v>#REF!</v>
      </c>
      <c r="V21" s="18" t="e">
        <f>'Norm. financovanie + uspesnost'!T36</f>
        <v>#REF!</v>
      </c>
      <c r="W21" s="18">
        <f>'Norm. financovanie + uspesnost'!U36</f>
        <v>1.5103097296130828E-2</v>
      </c>
      <c r="X21" s="18" t="e">
        <f>'Norm. financovanie + uspesnost'!V36</f>
        <v>#REF!</v>
      </c>
      <c r="Y21" s="18" t="e">
        <f>'Norm. financovanie + uspesnost'!W36</f>
        <v>#REF!</v>
      </c>
      <c r="Z21" s="18">
        <f>'Norm. financovanie + uspesnost'!X36</f>
        <v>8.6905071405389937E-3</v>
      </c>
      <c r="AA21" s="18" t="e">
        <f>'Norm. financovanie + uspesnost'!Y36</f>
        <v>#REF!</v>
      </c>
      <c r="AB21" s="18" t="e">
        <f>'Norm. financovanie + uspesnost'!Z36</f>
        <v>#REF!</v>
      </c>
      <c r="AC21" s="18" t="e">
        <f>'Norm. financovanie + uspesnost'!AA36</f>
        <v>#REF!</v>
      </c>
      <c r="AD21" s="18">
        <f>'Norm. financovanie + uspesnost'!AB36</f>
        <v>2.5166467840046246E-2</v>
      </c>
      <c r="AE21" s="18">
        <f>'Norm. financovanie + uspesnost'!AC36</f>
        <v>7.2738018378176346E-3</v>
      </c>
      <c r="AF21" s="18">
        <f>'Norm. financovanie + uspesnost'!AD36</f>
        <v>1.6924120778762871E-2</v>
      </c>
      <c r="AG21" s="18" t="e">
        <f>'Norm. financovanie + uspesnost'!AE36</f>
        <v>#REF!</v>
      </c>
      <c r="AH21" s="18" t="e">
        <f>'Norm. financovanie + uspesnost'!AF36</f>
        <v>#REF!</v>
      </c>
      <c r="AI21" s="18" t="e">
        <f>'Norm. financovanie + uspesnost'!AG36</f>
        <v>#REF!</v>
      </c>
      <c r="AJ21" s="18" t="e">
        <f>'Norm. financovanie + uspesnost'!AH36</f>
        <v>#REF!</v>
      </c>
      <c r="AK21" s="18">
        <f>'Norm. financovanie + uspesnost'!AI36</f>
        <v>1.1066959849931559E-2</v>
      </c>
      <c r="AL21" s="18" t="e">
        <f>'Norm. financovanie + uspesnost'!AJ36</f>
        <v>#REF!</v>
      </c>
      <c r="AM21" s="18" t="e">
        <f>'Norm. financovanie + uspesnost'!AK36</f>
        <v>#REF!</v>
      </c>
      <c r="AN21" s="18" t="e">
        <f>'Norm. financovanie + uspesnost'!AL36</f>
        <v>#REF!</v>
      </c>
      <c r="AO21" s="18" t="e">
        <f>'Norm. financovanie + uspesnost'!AM36</f>
        <v>#REF!</v>
      </c>
      <c r="AP21" s="18" t="e">
        <f>'Norm. financovanie + uspesnost'!AN36</f>
        <v>#REF!</v>
      </c>
      <c r="AQ21" s="18" t="e">
        <f>'Norm. financovanie + uspesnost'!AO36</f>
        <v>#REF!</v>
      </c>
      <c r="AR21" s="18" t="e">
        <f>'Norm. financovanie + uspesnost'!AP36</f>
        <v>#REF!</v>
      </c>
      <c r="AS21" s="18" t="e">
        <f>'Norm. financovanie + uspesnost'!AQ36</f>
        <v>#REF!</v>
      </c>
      <c r="AT21" s="18" t="e">
        <f>'Norm. financovanie + uspesnost'!AR36</f>
        <v>#REF!</v>
      </c>
      <c r="AU21" s="18" t="e">
        <f>'Norm. financovanie + uspesnost'!AS36</f>
        <v>#REF!</v>
      </c>
      <c r="AV21" s="18" t="e">
        <f>'Norm. financovanie + uspesnost'!AT36</f>
        <v>#REF!</v>
      </c>
      <c r="AW21" s="18" t="e">
        <f>'Norm. financovanie + uspesnost'!AU36</f>
        <v>#REF!</v>
      </c>
      <c r="AX21" s="18" t="e">
        <f>'Norm. financovanie + uspesnost'!AV36</f>
        <v>#REF!</v>
      </c>
      <c r="AY21" s="18" t="e">
        <f>'Norm. financovanie + uspesnost'!AW36</f>
        <v>#REF!</v>
      </c>
      <c r="AZ21" s="18" t="e">
        <f>'Norm. financovanie + uspesnost'!AX36</f>
        <v>#REF!</v>
      </c>
      <c r="BA21" s="18" t="e">
        <f>'Norm. financovanie + uspesnost'!AY36</f>
        <v>#REF!</v>
      </c>
      <c r="BB21" s="18" t="e">
        <f>'Norm. financovanie + uspesnost'!AZ36</f>
        <v>#REF!</v>
      </c>
      <c r="BC21" s="18">
        <f>'Norm. financovanie + uspesnost'!BA36</f>
        <v>1.144672684964191E-2</v>
      </c>
      <c r="BD21" s="18" t="e">
        <f>'Norm. financovanie + uspesnost'!BB36</f>
        <v>#REF!</v>
      </c>
    </row>
    <row r="22" spans="1:56" ht="14.25" customHeight="1" x14ac:dyDescent="0.2">
      <c r="A22" s="14">
        <v>34</v>
      </c>
      <c r="B22" s="19" t="s">
        <v>94</v>
      </c>
      <c r="C22" s="19" t="s">
        <v>95</v>
      </c>
      <c r="D22" s="20" t="e">
        <f t="shared" si="0"/>
        <v>#REF!</v>
      </c>
      <c r="E22" s="17">
        <f>BiggestGlobalSports!E36</f>
        <v>3.1254764445799665E-3</v>
      </c>
      <c r="F22" s="18" t="e">
        <f>'Norm. financovanie + uspesnost'!D35</f>
        <v>#REF!</v>
      </c>
      <c r="G22" s="18" t="e">
        <f>'Norm. financovanie + uspesnost'!E35</f>
        <v>#REF!</v>
      </c>
      <c r="H22" s="18" t="e">
        <f>'Norm. financovanie + uspesnost'!F35</f>
        <v>#REF!</v>
      </c>
      <c r="I22" s="18" t="e">
        <f>'Norm. financovanie + uspesnost'!G35</f>
        <v>#REF!</v>
      </c>
      <c r="J22" s="18" t="e">
        <f>'Norm. financovanie + uspesnost'!H35</f>
        <v>#REF!</v>
      </c>
      <c r="K22" s="18" t="e">
        <f>'Norm. financovanie + uspesnost'!I35</f>
        <v>#REF!</v>
      </c>
      <c r="L22" s="18" t="e">
        <f>'Norm. financovanie + uspesnost'!J35</f>
        <v>#REF!</v>
      </c>
      <c r="M22" s="18">
        <f>'Norm. financovanie + uspesnost'!K35</f>
        <v>1.2849620379487614E-2</v>
      </c>
      <c r="N22" s="18" t="e">
        <f>'Norm. financovanie + uspesnost'!L35</f>
        <v>#REF!</v>
      </c>
      <c r="O22" s="18" t="e">
        <f>'Norm. financovanie + uspesnost'!M35</f>
        <v>#REF!</v>
      </c>
      <c r="P22" s="18" t="e">
        <f>'Norm. financovanie + uspesnost'!N35</f>
        <v>#REF!</v>
      </c>
      <c r="Q22" s="18" t="e">
        <f>'Norm. financovanie + uspesnost'!O35</f>
        <v>#REF!</v>
      </c>
      <c r="R22" s="18">
        <f>'Norm. financovanie + uspesnost'!P35</f>
        <v>1.4032295254985032E-2</v>
      </c>
      <c r="S22" s="18" t="e">
        <f>'Norm. financovanie + uspesnost'!Q35</f>
        <v>#REF!</v>
      </c>
      <c r="T22" s="18" t="e">
        <f>'Norm. financovanie + uspesnost'!R35</f>
        <v>#REF!</v>
      </c>
      <c r="U22" s="18" t="e">
        <f>'Norm. financovanie + uspesnost'!S35</f>
        <v>#REF!</v>
      </c>
      <c r="V22" s="18" t="e">
        <f>'Norm. financovanie + uspesnost'!T35</f>
        <v>#REF!</v>
      </c>
      <c r="W22" s="18">
        <f>'Norm. financovanie + uspesnost'!U35</f>
        <v>1.6789489516743021E-2</v>
      </c>
      <c r="X22" s="18" t="e">
        <f>'Norm. financovanie + uspesnost'!V35</f>
        <v>#REF!</v>
      </c>
      <c r="Y22" s="18" t="e">
        <f>'Norm. financovanie + uspesnost'!W35</f>
        <v>#REF!</v>
      </c>
      <c r="Z22" s="18">
        <f>'Norm. financovanie + uspesnost'!X35</f>
        <v>2.8352882359402011E-2</v>
      </c>
      <c r="AA22" s="18" t="e">
        <f>'Norm. financovanie + uspesnost'!Y35</f>
        <v>#REF!</v>
      </c>
      <c r="AB22" s="18" t="e">
        <f>'Norm. financovanie + uspesnost'!Z35</f>
        <v>#REF!</v>
      </c>
      <c r="AC22" s="18" t="e">
        <f>'Norm. financovanie + uspesnost'!AA35</f>
        <v>#REF!</v>
      </c>
      <c r="AD22" s="18">
        <f>'Norm. financovanie + uspesnost'!AB35</f>
        <v>1.3879160605701173E-2</v>
      </c>
      <c r="AE22" s="18">
        <f>'Norm. financovanie + uspesnost'!AC35</f>
        <v>1.3072290704337389E-2</v>
      </c>
      <c r="AF22" s="18">
        <f>'Norm. financovanie + uspesnost'!AD35</f>
        <v>4.5015909463813099E-2</v>
      </c>
      <c r="AG22" s="18" t="e">
        <f>'Norm. financovanie + uspesnost'!AE35</f>
        <v>#REF!</v>
      </c>
      <c r="AH22" s="18" t="e">
        <f>'Norm. financovanie + uspesnost'!AF35</f>
        <v>#REF!</v>
      </c>
      <c r="AI22" s="18" t="e">
        <f>'Norm. financovanie + uspesnost'!AG35</f>
        <v>#REF!</v>
      </c>
      <c r="AJ22" s="18" t="e">
        <f>'Norm. financovanie + uspesnost'!AH35</f>
        <v>#REF!</v>
      </c>
      <c r="AK22" s="18">
        <f>'Norm. financovanie + uspesnost'!AI35</f>
        <v>1.1945915118186913E-2</v>
      </c>
      <c r="AL22" s="18" t="e">
        <f>'Norm. financovanie + uspesnost'!AJ35</f>
        <v>#REF!</v>
      </c>
      <c r="AM22" s="18" t="e">
        <f>'Norm. financovanie + uspesnost'!AK35</f>
        <v>#REF!</v>
      </c>
      <c r="AN22" s="18" t="e">
        <f>'Norm. financovanie + uspesnost'!AL35</f>
        <v>#REF!</v>
      </c>
      <c r="AO22" s="18" t="e">
        <f>'Norm. financovanie + uspesnost'!AM35</f>
        <v>#REF!</v>
      </c>
      <c r="AP22" s="18" t="e">
        <f>'Norm. financovanie + uspesnost'!AN35</f>
        <v>#REF!</v>
      </c>
      <c r="AQ22" s="18" t="e">
        <f>'Norm. financovanie + uspesnost'!AO35</f>
        <v>#REF!</v>
      </c>
      <c r="AR22" s="18" t="e">
        <f>'Norm. financovanie + uspesnost'!AP35</f>
        <v>#REF!</v>
      </c>
      <c r="AS22" s="18" t="e">
        <f>'Norm. financovanie + uspesnost'!AQ35</f>
        <v>#REF!</v>
      </c>
      <c r="AT22" s="18" t="e">
        <f>'Norm. financovanie + uspesnost'!AR35</f>
        <v>#REF!</v>
      </c>
      <c r="AU22" s="18" t="e">
        <f>'Norm. financovanie + uspesnost'!AS35</f>
        <v>#REF!</v>
      </c>
      <c r="AV22" s="18" t="e">
        <f>'Norm. financovanie + uspesnost'!AT35</f>
        <v>#REF!</v>
      </c>
      <c r="AW22" s="18" t="e">
        <f>'Norm. financovanie + uspesnost'!AU35</f>
        <v>#REF!</v>
      </c>
      <c r="AX22" s="18" t="e">
        <f>'Norm. financovanie + uspesnost'!AV35</f>
        <v>#REF!</v>
      </c>
      <c r="AY22" s="18" t="e">
        <f>'Norm. financovanie + uspesnost'!AW35</f>
        <v>#REF!</v>
      </c>
      <c r="AZ22" s="18" t="e">
        <f>'Norm. financovanie + uspesnost'!AX35</f>
        <v>#REF!</v>
      </c>
      <c r="BA22" s="18" t="e">
        <f>'Norm. financovanie + uspesnost'!AY35</f>
        <v>#REF!</v>
      </c>
      <c r="BB22" s="18" t="e">
        <f>'Norm. financovanie + uspesnost'!AZ35</f>
        <v>#REF!</v>
      </c>
      <c r="BC22" s="18">
        <f>'Norm. financovanie + uspesnost'!BA35</f>
        <v>1.7491307696779427E-2</v>
      </c>
      <c r="BD22" s="18" t="e">
        <f>'Norm. financovanie + uspesnost'!BB35</f>
        <v>#REF!</v>
      </c>
    </row>
    <row r="23" spans="1:56" ht="14.25" customHeight="1" x14ac:dyDescent="0.25">
      <c r="A23" s="21">
        <v>63</v>
      </c>
      <c r="B23" s="23" t="s">
        <v>96</v>
      </c>
      <c r="C23" s="23" t="s">
        <v>97</v>
      </c>
      <c r="D23" s="16" t="e">
        <f t="shared" si="0"/>
        <v>#REF!</v>
      </c>
      <c r="E23" s="17">
        <f>BiggestGlobalSports!E65</f>
        <v>2.0201250190577832E-2</v>
      </c>
      <c r="F23" s="18" t="e">
        <f>'Norm. financovanie + uspesnost'!D64</f>
        <v>#REF!</v>
      </c>
      <c r="G23" s="18" t="e">
        <f>'Norm. financovanie + uspesnost'!E64</f>
        <v>#REF!</v>
      </c>
      <c r="H23" s="18" t="e">
        <f>'Norm. financovanie + uspesnost'!F64</f>
        <v>#REF!</v>
      </c>
      <c r="I23" s="18" t="e">
        <f>'Norm. financovanie + uspesnost'!G64</f>
        <v>#REF!</v>
      </c>
      <c r="J23" s="18" t="e">
        <f>'Norm. financovanie + uspesnost'!H64</f>
        <v>#REF!</v>
      </c>
      <c r="K23" s="18" t="e">
        <f>'Norm. financovanie + uspesnost'!I64</f>
        <v>#REF!</v>
      </c>
      <c r="L23" s="18" t="e">
        <f>'Norm. financovanie + uspesnost'!J64</f>
        <v>#REF!</v>
      </c>
      <c r="M23" s="18">
        <f>'Norm. financovanie + uspesnost'!K64</f>
        <v>2.8981414922138071E-2</v>
      </c>
      <c r="N23" s="18" t="e">
        <f>'Norm. financovanie + uspesnost'!L64</f>
        <v>#REF!</v>
      </c>
      <c r="O23" s="18" t="e">
        <f>'Norm. financovanie + uspesnost'!M64</f>
        <v>#REF!</v>
      </c>
      <c r="P23" s="18" t="e">
        <f>'Norm. financovanie + uspesnost'!N64</f>
        <v>#REF!</v>
      </c>
      <c r="Q23" s="18" t="e">
        <f>'Norm. financovanie + uspesnost'!O64</f>
        <v>#REF!</v>
      </c>
      <c r="R23" s="18">
        <f>'Norm. financovanie + uspesnost'!P64</f>
        <v>1.814836174928398E-2</v>
      </c>
      <c r="S23" s="18" t="e">
        <f>'Norm. financovanie + uspesnost'!Q64</f>
        <v>#REF!</v>
      </c>
      <c r="T23" s="18" t="e">
        <f>'Norm. financovanie + uspesnost'!R64</f>
        <v>#REF!</v>
      </c>
      <c r="U23" s="18" t="e">
        <f>'Norm. financovanie + uspesnost'!S64</f>
        <v>#REF!</v>
      </c>
      <c r="V23" s="18" t="e">
        <f>'Norm. financovanie + uspesnost'!T64</f>
        <v>#REF!</v>
      </c>
      <c r="W23" s="18">
        <f>'Norm. financovanie + uspesnost'!U64</f>
        <v>0</v>
      </c>
      <c r="X23" s="18" t="e">
        <f>'Norm. financovanie + uspesnost'!V64</f>
        <v>#REF!</v>
      </c>
      <c r="Y23" s="18" t="e">
        <f>'Norm. financovanie + uspesnost'!W64</f>
        <v>#REF!</v>
      </c>
      <c r="Z23" s="18">
        <f>'Norm. financovanie + uspesnost'!X64</f>
        <v>1.1333494779288496E-2</v>
      </c>
      <c r="AA23" s="18" t="e">
        <f>'Norm. financovanie + uspesnost'!Y64</f>
        <v>#REF!</v>
      </c>
      <c r="AB23" s="18" t="e">
        <f>'Norm. financovanie + uspesnost'!Z64</f>
        <v>#REF!</v>
      </c>
      <c r="AC23" s="18" t="e">
        <f>'Norm. financovanie + uspesnost'!AA64</f>
        <v>#REF!</v>
      </c>
      <c r="AD23" s="18">
        <f>'Norm. financovanie + uspesnost'!AB64</f>
        <v>5.6010452149726254E-2</v>
      </c>
      <c r="AE23" s="18">
        <f>'Norm. financovanie + uspesnost'!AC64</f>
        <v>8.6367038462553773E-3</v>
      </c>
      <c r="AF23" s="18">
        <f>'Norm. financovanie + uspesnost'!AD64</f>
        <v>0</v>
      </c>
      <c r="AG23" s="18" t="e">
        <f>'Norm. financovanie + uspesnost'!AE64</f>
        <v>#REF!</v>
      </c>
      <c r="AH23" s="18" t="e">
        <f>'Norm. financovanie + uspesnost'!AF64</f>
        <v>#REF!</v>
      </c>
      <c r="AI23" s="18" t="e">
        <f>'Norm. financovanie + uspesnost'!AG64</f>
        <v>#REF!</v>
      </c>
      <c r="AJ23" s="18" t="e">
        <f>'Norm. financovanie + uspesnost'!AH64</f>
        <v>#REF!</v>
      </c>
      <c r="AK23" s="18">
        <f>'Norm. financovanie + uspesnost'!AI64</f>
        <v>1.3533756590110123E-2</v>
      </c>
      <c r="AL23" s="18" t="e">
        <f>'Norm. financovanie + uspesnost'!AJ64</f>
        <v>#REF!</v>
      </c>
      <c r="AM23" s="18" t="e">
        <f>'Norm. financovanie + uspesnost'!AK64</f>
        <v>#REF!</v>
      </c>
      <c r="AN23" s="18" t="e">
        <f>'Norm. financovanie + uspesnost'!AL64</f>
        <v>#REF!</v>
      </c>
      <c r="AO23" s="18" t="e">
        <f>'Norm. financovanie + uspesnost'!AM64</f>
        <v>#REF!</v>
      </c>
      <c r="AP23" s="18" t="e">
        <f>'Norm. financovanie + uspesnost'!AN64</f>
        <v>#REF!</v>
      </c>
      <c r="AQ23" s="18" t="e">
        <f>'Norm. financovanie + uspesnost'!AO64</f>
        <v>#REF!</v>
      </c>
      <c r="AR23" s="18" t="e">
        <f>'Norm. financovanie + uspesnost'!AP64</f>
        <v>#REF!</v>
      </c>
      <c r="AS23" s="18" t="e">
        <f>'Norm. financovanie + uspesnost'!AQ64</f>
        <v>#REF!</v>
      </c>
      <c r="AT23" s="18" t="e">
        <f>'Norm. financovanie + uspesnost'!AR64</f>
        <v>#REF!</v>
      </c>
      <c r="AU23" s="18" t="e">
        <f>'Norm. financovanie + uspesnost'!AS64</f>
        <v>#REF!</v>
      </c>
      <c r="AV23" s="18" t="e">
        <f>'Norm. financovanie + uspesnost'!AT64</f>
        <v>#REF!</v>
      </c>
      <c r="AW23" s="18" t="e">
        <f>'Norm. financovanie + uspesnost'!AU64</f>
        <v>#REF!</v>
      </c>
      <c r="AX23" s="18" t="e">
        <f>'Norm. financovanie + uspesnost'!AV64</f>
        <v>#REF!</v>
      </c>
      <c r="AY23" s="18" t="e">
        <f>'Norm. financovanie + uspesnost'!AW64</f>
        <v>#REF!</v>
      </c>
      <c r="AZ23" s="18" t="e">
        <f>'Norm. financovanie + uspesnost'!AX64</f>
        <v>#REF!</v>
      </c>
      <c r="BA23" s="18" t="e">
        <f>'Norm. financovanie + uspesnost'!AY64</f>
        <v>#REF!</v>
      </c>
      <c r="BB23" s="18" t="e">
        <f>'Norm. financovanie + uspesnost'!AZ64</f>
        <v>#REF!</v>
      </c>
      <c r="BC23" s="18">
        <f>'Norm. financovanie + uspesnost'!BA64</f>
        <v>1.0087882226502053E-2</v>
      </c>
      <c r="BD23" s="18" t="e">
        <f>'Norm. financovanie + uspesnost'!BB64</f>
        <v>#REF!</v>
      </c>
    </row>
    <row r="24" spans="1:56" ht="14.25" customHeight="1" x14ac:dyDescent="0.2">
      <c r="A24" s="14">
        <v>31</v>
      </c>
      <c r="B24" s="19" t="s">
        <v>98</v>
      </c>
      <c r="C24" s="19" t="s">
        <v>99</v>
      </c>
      <c r="D24" s="20" t="e">
        <f t="shared" si="0"/>
        <v>#REF!</v>
      </c>
      <c r="E24" s="17">
        <f>BiggestGlobalSports!E33</f>
        <v>1.8295471870711998E-3</v>
      </c>
      <c r="F24" s="18" t="e">
        <f>'Norm. financovanie + uspesnost'!D32</f>
        <v>#REF!</v>
      </c>
      <c r="G24" s="18" t="e">
        <f>'Norm. financovanie + uspesnost'!E32</f>
        <v>#REF!</v>
      </c>
      <c r="H24" s="18" t="e">
        <f>'Norm. financovanie + uspesnost'!F32</f>
        <v>#REF!</v>
      </c>
      <c r="I24" s="18" t="e">
        <f>'Norm. financovanie + uspesnost'!G32</f>
        <v>#REF!</v>
      </c>
      <c r="J24" s="18" t="e">
        <f>'Norm. financovanie + uspesnost'!H32</f>
        <v>#REF!</v>
      </c>
      <c r="K24" s="18" t="e">
        <f>'Norm. financovanie + uspesnost'!I32</f>
        <v>#REF!</v>
      </c>
      <c r="L24" s="18" t="e">
        <f>'Norm. financovanie + uspesnost'!J32</f>
        <v>#REF!</v>
      </c>
      <c r="M24" s="18">
        <f>'Norm. financovanie + uspesnost'!K32</f>
        <v>1.2785108065453625E-2</v>
      </c>
      <c r="N24" s="18" t="e">
        <f>'Norm. financovanie + uspesnost'!L32</f>
        <v>#REF!</v>
      </c>
      <c r="O24" s="18" t="e">
        <f>'Norm. financovanie + uspesnost'!M32</f>
        <v>#REF!</v>
      </c>
      <c r="P24" s="18" t="e">
        <f>'Norm. financovanie + uspesnost'!N32</f>
        <v>#REF!</v>
      </c>
      <c r="Q24" s="18" t="e">
        <f>'Norm. financovanie + uspesnost'!O32</f>
        <v>#REF!</v>
      </c>
      <c r="R24" s="18">
        <f>'Norm. financovanie + uspesnost'!P32</f>
        <v>2.1931833707552795E-2</v>
      </c>
      <c r="S24" s="18" t="e">
        <f>'Norm. financovanie + uspesnost'!Q32</f>
        <v>#REF!</v>
      </c>
      <c r="T24" s="18" t="e">
        <f>'Norm. financovanie + uspesnost'!R32</f>
        <v>#REF!</v>
      </c>
      <c r="U24" s="18" t="e">
        <f>'Norm. financovanie + uspesnost'!S32</f>
        <v>#REF!</v>
      </c>
      <c r="V24" s="18" t="e">
        <f>'Norm. financovanie + uspesnost'!T32</f>
        <v>#REF!</v>
      </c>
      <c r="W24" s="18">
        <f>'Norm. financovanie + uspesnost'!U32</f>
        <v>4.832119317770292E-3</v>
      </c>
      <c r="X24" s="18" t="e">
        <f>'Norm. financovanie + uspesnost'!V32</f>
        <v>#REF!</v>
      </c>
      <c r="Y24" s="18" t="e">
        <f>'Norm. financovanie + uspesnost'!W32</f>
        <v>#REF!</v>
      </c>
      <c r="Z24" s="18">
        <f>'Norm. financovanie + uspesnost'!X32</f>
        <v>1.6535412712783842E-2</v>
      </c>
      <c r="AA24" s="18" t="e">
        <f>'Norm. financovanie + uspesnost'!Y32</f>
        <v>#REF!</v>
      </c>
      <c r="AB24" s="18" t="e">
        <f>'Norm. financovanie + uspesnost'!Z32</f>
        <v>#REF!</v>
      </c>
      <c r="AC24" s="18" t="e">
        <f>'Norm. financovanie + uspesnost'!AA32</f>
        <v>#REF!</v>
      </c>
      <c r="AD24" s="18">
        <f>'Norm. financovanie + uspesnost'!AB32</f>
        <v>0</v>
      </c>
      <c r="AE24" s="18">
        <f>'Norm. financovanie + uspesnost'!AC32</f>
        <v>8.8353814720822342E-3</v>
      </c>
      <c r="AF24" s="18">
        <f>'Norm. financovanie + uspesnost'!AD32</f>
        <v>2.24014991258417E-2</v>
      </c>
      <c r="AG24" s="18" t="e">
        <f>'Norm. financovanie + uspesnost'!AE32</f>
        <v>#REF!</v>
      </c>
      <c r="AH24" s="18" t="e">
        <f>'Norm. financovanie + uspesnost'!AF32</f>
        <v>#REF!</v>
      </c>
      <c r="AI24" s="18" t="e">
        <f>'Norm. financovanie + uspesnost'!AG32</f>
        <v>#REF!</v>
      </c>
      <c r="AJ24" s="18" t="e">
        <f>'Norm. financovanie + uspesnost'!AH32</f>
        <v>#REF!</v>
      </c>
      <c r="AK24" s="18">
        <f>'Norm. financovanie + uspesnost'!AI32</f>
        <v>8.9552962417021962E-3</v>
      </c>
      <c r="AL24" s="18" t="e">
        <f>'Norm. financovanie + uspesnost'!AJ32</f>
        <v>#REF!</v>
      </c>
      <c r="AM24" s="18" t="e">
        <f>'Norm. financovanie + uspesnost'!AK32</f>
        <v>#REF!</v>
      </c>
      <c r="AN24" s="18" t="e">
        <f>'Norm. financovanie + uspesnost'!AL32</f>
        <v>#REF!</v>
      </c>
      <c r="AO24" s="18" t="e">
        <f>'Norm. financovanie + uspesnost'!AM32</f>
        <v>#REF!</v>
      </c>
      <c r="AP24" s="18" t="e">
        <f>'Norm. financovanie + uspesnost'!AN32</f>
        <v>#REF!</v>
      </c>
      <c r="AQ24" s="18" t="e">
        <f>'Norm. financovanie + uspesnost'!AO32</f>
        <v>#REF!</v>
      </c>
      <c r="AR24" s="18" t="e">
        <f>'Norm. financovanie + uspesnost'!AP32</f>
        <v>#REF!</v>
      </c>
      <c r="AS24" s="18" t="e">
        <f>'Norm. financovanie + uspesnost'!AQ32</f>
        <v>#REF!</v>
      </c>
      <c r="AT24" s="18" t="e">
        <f>'Norm. financovanie + uspesnost'!AR32</f>
        <v>#REF!</v>
      </c>
      <c r="AU24" s="18" t="e">
        <f>'Norm. financovanie + uspesnost'!AS32</f>
        <v>#REF!</v>
      </c>
      <c r="AV24" s="18" t="e">
        <f>'Norm. financovanie + uspesnost'!AT32</f>
        <v>#REF!</v>
      </c>
      <c r="AW24" s="18" t="e">
        <f>'Norm. financovanie + uspesnost'!AU32</f>
        <v>#REF!</v>
      </c>
      <c r="AX24" s="18" t="e">
        <f>'Norm. financovanie + uspesnost'!AV32</f>
        <v>#REF!</v>
      </c>
      <c r="AY24" s="18" t="e">
        <f>'Norm. financovanie + uspesnost'!AW32</f>
        <v>#REF!</v>
      </c>
      <c r="AZ24" s="18" t="e">
        <f>'Norm. financovanie + uspesnost'!AX32</f>
        <v>#REF!</v>
      </c>
      <c r="BA24" s="18" t="e">
        <f>'Norm. financovanie + uspesnost'!AY32</f>
        <v>#REF!</v>
      </c>
      <c r="BB24" s="18" t="e">
        <f>'Norm. financovanie + uspesnost'!AZ32</f>
        <v>#REF!</v>
      </c>
      <c r="BC24" s="18">
        <f>'Norm. financovanie + uspesnost'!BA32</f>
        <v>1.2497446594790938E-2</v>
      </c>
      <c r="BD24" s="18" t="e">
        <f>'Norm. financovanie + uspesnost'!BB32</f>
        <v>#REF!</v>
      </c>
    </row>
    <row r="25" spans="1:56" ht="14.25" customHeight="1" x14ac:dyDescent="0.2">
      <c r="A25" s="14">
        <v>2</v>
      </c>
      <c r="B25" s="24" t="s">
        <v>100</v>
      </c>
      <c r="C25" s="15" t="s">
        <v>101</v>
      </c>
      <c r="D25" s="16" t="e">
        <f t="shared" si="0"/>
        <v>#REF!</v>
      </c>
      <c r="E25" s="17">
        <f>BiggestGlobalSports!E4</f>
        <v>3.4227778624790366E-2</v>
      </c>
      <c r="F25" s="18" t="e">
        <f>'Norm. financovanie + uspesnost'!D3</f>
        <v>#REF!</v>
      </c>
      <c r="G25" s="18" t="e">
        <f>'Norm. financovanie + uspesnost'!E3</f>
        <v>#REF!</v>
      </c>
      <c r="H25" s="18" t="e">
        <f>'Norm. financovanie + uspesnost'!F3</f>
        <v>#REF!</v>
      </c>
      <c r="I25" s="18" t="e">
        <f>'Norm. financovanie + uspesnost'!G3</f>
        <v>#REF!</v>
      </c>
      <c r="J25" s="18" t="e">
        <f>'Norm. financovanie + uspesnost'!H3</f>
        <v>#REF!</v>
      </c>
      <c r="K25" s="18" t="e">
        <f>'Norm. financovanie + uspesnost'!I3</f>
        <v>#REF!</v>
      </c>
      <c r="L25" s="18" t="e">
        <f>'Norm. financovanie + uspesnost'!J3</f>
        <v>#REF!</v>
      </c>
      <c r="M25" s="18">
        <f>'Norm. financovanie + uspesnost'!K3</f>
        <v>3.8912249607190069E-3</v>
      </c>
      <c r="N25" s="18" t="e">
        <f>'Norm. financovanie + uspesnost'!L3</f>
        <v>#REF!</v>
      </c>
      <c r="O25" s="18" t="e">
        <f>'Norm. financovanie + uspesnost'!M3</f>
        <v>#REF!</v>
      </c>
      <c r="P25" s="18" t="e">
        <f>'Norm. financovanie + uspesnost'!N3</f>
        <v>#REF!</v>
      </c>
      <c r="Q25" s="18" t="e">
        <f>'Norm. financovanie + uspesnost'!O3</f>
        <v>#REF!</v>
      </c>
      <c r="R25" s="18">
        <f>'Norm. financovanie + uspesnost'!P3</f>
        <v>1.0879272436601289E-2</v>
      </c>
      <c r="S25" s="18" t="e">
        <f>'Norm. financovanie + uspesnost'!Q3</f>
        <v>#REF!</v>
      </c>
      <c r="T25" s="18" t="e">
        <f>'Norm. financovanie + uspesnost'!R3</f>
        <v>#REF!</v>
      </c>
      <c r="U25" s="18" t="e">
        <f>'Norm. financovanie + uspesnost'!S3</f>
        <v>#REF!</v>
      </c>
      <c r="V25" s="18" t="e">
        <f>'Norm. financovanie + uspesnost'!T3</f>
        <v>#REF!</v>
      </c>
      <c r="W25" s="18">
        <f>'Norm. financovanie + uspesnost'!U3</f>
        <v>0</v>
      </c>
      <c r="X25" s="18" t="e">
        <f>'Norm. financovanie + uspesnost'!V3</f>
        <v>#REF!</v>
      </c>
      <c r="Y25" s="18" t="e">
        <f>'Norm. financovanie + uspesnost'!W3</f>
        <v>#REF!</v>
      </c>
      <c r="Z25" s="18">
        <f>'Norm. financovanie + uspesnost'!X3</f>
        <v>2.3607218210899186E-2</v>
      </c>
      <c r="AA25" s="18" t="e">
        <f>'Norm. financovanie + uspesnost'!Y3</f>
        <v>#REF!</v>
      </c>
      <c r="AB25" s="18" t="e">
        <f>'Norm. financovanie + uspesnost'!Z3</f>
        <v>#REF!</v>
      </c>
      <c r="AC25" s="18" t="e">
        <f>'Norm. financovanie + uspesnost'!AA3</f>
        <v>#REF!</v>
      </c>
      <c r="AD25" s="18">
        <f>'Norm. financovanie + uspesnost'!AB3</f>
        <v>0</v>
      </c>
      <c r="AE25" s="18">
        <f>'Norm. financovanie + uspesnost'!AC3</f>
        <v>1.1301097346670256E-2</v>
      </c>
      <c r="AF25" s="18">
        <f>'Norm. financovanie + uspesnost'!AD3</f>
        <v>0</v>
      </c>
      <c r="AG25" s="18" t="e">
        <f>'Norm. financovanie + uspesnost'!AE3</f>
        <v>#REF!</v>
      </c>
      <c r="AH25" s="18" t="e">
        <f>'Norm. financovanie + uspesnost'!AF3</f>
        <v>#REF!</v>
      </c>
      <c r="AI25" s="18" t="e">
        <f>'Norm. financovanie + uspesnost'!AG3</f>
        <v>#REF!</v>
      </c>
      <c r="AJ25" s="18" t="e">
        <f>'Norm. financovanie + uspesnost'!AH3</f>
        <v>#REF!</v>
      </c>
      <c r="AK25" s="18">
        <f>'Norm. financovanie + uspesnost'!AI3</f>
        <v>2.4435424088733445E-2</v>
      </c>
      <c r="AL25" s="18" t="e">
        <f>'Norm. financovanie + uspesnost'!AJ3</f>
        <v>#REF!</v>
      </c>
      <c r="AM25" s="18" t="e">
        <f>'Norm. financovanie + uspesnost'!AK3</f>
        <v>#REF!</v>
      </c>
      <c r="AN25" s="18" t="e">
        <f>'Norm. financovanie + uspesnost'!AL3</f>
        <v>#REF!</v>
      </c>
      <c r="AO25" s="18" t="e">
        <f>'Norm. financovanie + uspesnost'!AM3</f>
        <v>#REF!</v>
      </c>
      <c r="AP25" s="18" t="e">
        <f>'Norm. financovanie + uspesnost'!AN3</f>
        <v>#REF!</v>
      </c>
      <c r="AQ25" s="18" t="e">
        <f>'Norm. financovanie + uspesnost'!AO3</f>
        <v>#REF!</v>
      </c>
      <c r="AR25" s="18" t="e">
        <f>'Norm. financovanie + uspesnost'!AP3</f>
        <v>#REF!</v>
      </c>
      <c r="AS25" s="18" t="e">
        <f>'Norm. financovanie + uspesnost'!AQ3</f>
        <v>#REF!</v>
      </c>
      <c r="AT25" s="18" t="e">
        <f>'Norm. financovanie + uspesnost'!AR3</f>
        <v>#REF!</v>
      </c>
      <c r="AU25" s="18" t="e">
        <f>'Norm. financovanie + uspesnost'!AS3</f>
        <v>#REF!</v>
      </c>
      <c r="AV25" s="18" t="e">
        <f>'Norm. financovanie + uspesnost'!AT3</f>
        <v>#REF!</v>
      </c>
      <c r="AW25" s="18" t="e">
        <f>'Norm. financovanie + uspesnost'!AU3</f>
        <v>#REF!</v>
      </c>
      <c r="AX25" s="18" t="e">
        <f>'Norm. financovanie + uspesnost'!AV3</f>
        <v>#REF!</v>
      </c>
      <c r="AY25" s="18" t="e">
        <f>'Norm. financovanie + uspesnost'!AW3</f>
        <v>#REF!</v>
      </c>
      <c r="AZ25" s="18" t="e">
        <f>'Norm. financovanie + uspesnost'!AX3</f>
        <v>#REF!</v>
      </c>
      <c r="BA25" s="18" t="e">
        <f>'Norm. financovanie + uspesnost'!AY3</f>
        <v>#REF!</v>
      </c>
      <c r="BB25" s="18" t="e">
        <f>'Norm. financovanie + uspesnost'!AZ3</f>
        <v>#REF!</v>
      </c>
      <c r="BC25" s="18">
        <f>'Norm. financovanie + uspesnost'!BA3</f>
        <v>1.0284274009264783E-2</v>
      </c>
      <c r="BD25" s="18" t="e">
        <f>'Norm. financovanie + uspesnost'!BB3</f>
        <v>#REF!</v>
      </c>
    </row>
    <row r="26" spans="1:56" ht="14.25" customHeight="1" x14ac:dyDescent="0.2">
      <c r="A26" s="14">
        <v>9</v>
      </c>
      <c r="B26" s="19" t="s">
        <v>102</v>
      </c>
      <c r="C26" s="19" t="s">
        <v>103</v>
      </c>
      <c r="D26" s="20" t="e">
        <f t="shared" si="0"/>
        <v>#REF!</v>
      </c>
      <c r="E26" s="17">
        <f>BiggestGlobalSports!E11</f>
        <v>1.7456929409971032E-2</v>
      </c>
      <c r="F26" s="18" t="e">
        <f>'Norm. financovanie + uspesnost'!D10</f>
        <v>#REF!</v>
      </c>
      <c r="G26" s="18" t="e">
        <f>'Norm. financovanie + uspesnost'!E10</f>
        <v>#REF!</v>
      </c>
      <c r="H26" s="18" t="e">
        <f>'Norm. financovanie + uspesnost'!F10</f>
        <v>#REF!</v>
      </c>
      <c r="I26" s="18" t="e">
        <f>'Norm. financovanie + uspesnost'!G10</f>
        <v>#REF!</v>
      </c>
      <c r="J26" s="18" t="e">
        <f>'Norm. financovanie + uspesnost'!H10</f>
        <v>#REF!</v>
      </c>
      <c r="K26" s="18" t="e">
        <f>'Norm. financovanie + uspesnost'!I10</f>
        <v>#REF!</v>
      </c>
      <c r="L26" s="18" t="e">
        <f>'Norm. financovanie + uspesnost'!J10</f>
        <v>#REF!</v>
      </c>
      <c r="M26" s="18">
        <f>'Norm. financovanie + uspesnost'!K10</f>
        <v>1.1517026391808256E-2</v>
      </c>
      <c r="N26" s="18" t="e">
        <f>'Norm. financovanie + uspesnost'!L10</f>
        <v>#REF!</v>
      </c>
      <c r="O26" s="18" t="e">
        <f>'Norm. financovanie + uspesnost'!M10</f>
        <v>#REF!</v>
      </c>
      <c r="P26" s="18" t="e">
        <f>'Norm. financovanie + uspesnost'!N10</f>
        <v>#REF!</v>
      </c>
      <c r="Q26" s="18" t="e">
        <f>'Norm. financovanie + uspesnost'!O10</f>
        <v>#REF!</v>
      </c>
      <c r="R26" s="18">
        <f>'Norm. financovanie + uspesnost'!P10</f>
        <v>8.1633187295724937E-3</v>
      </c>
      <c r="S26" s="18" t="e">
        <f>'Norm. financovanie + uspesnost'!Q10</f>
        <v>#REF!</v>
      </c>
      <c r="T26" s="18" t="e">
        <f>'Norm. financovanie + uspesnost'!R10</f>
        <v>#REF!</v>
      </c>
      <c r="U26" s="18" t="e">
        <f>'Norm. financovanie + uspesnost'!S10</f>
        <v>#REF!</v>
      </c>
      <c r="V26" s="18" t="e">
        <f>'Norm. financovanie + uspesnost'!T10</f>
        <v>#REF!</v>
      </c>
      <c r="W26" s="18">
        <f>'Norm. financovanie + uspesnost'!U10</f>
        <v>9.3996550238652516E-3</v>
      </c>
      <c r="X26" s="18" t="e">
        <f>'Norm. financovanie + uspesnost'!V10</f>
        <v>#REF!</v>
      </c>
      <c r="Y26" s="18" t="e">
        <f>'Norm. financovanie + uspesnost'!W10</f>
        <v>#REF!</v>
      </c>
      <c r="Z26" s="18">
        <f>'Norm. financovanie + uspesnost'!X10</f>
        <v>1.1407114183702476E-2</v>
      </c>
      <c r="AA26" s="18" t="e">
        <f>'Norm. financovanie + uspesnost'!Y10</f>
        <v>#REF!</v>
      </c>
      <c r="AB26" s="18" t="e">
        <f>'Norm. financovanie + uspesnost'!Z10</f>
        <v>#REF!</v>
      </c>
      <c r="AC26" s="18" t="e">
        <f>'Norm. financovanie + uspesnost'!AA10</f>
        <v>#REF!</v>
      </c>
      <c r="AD26" s="18">
        <f>'Norm. financovanie + uspesnost'!AB10</f>
        <v>2.9852037568637461E-2</v>
      </c>
      <c r="AE26" s="18">
        <f>'Norm. financovanie + uspesnost'!AC10</f>
        <v>1.2949645604307114E-2</v>
      </c>
      <c r="AF26" s="18">
        <f>'Norm. financovanie + uspesnost'!AD10</f>
        <v>3.4535075767288009E-2</v>
      </c>
      <c r="AG26" s="18" t="e">
        <f>'Norm. financovanie + uspesnost'!AE10</f>
        <v>#REF!</v>
      </c>
      <c r="AH26" s="18" t="e">
        <f>'Norm. financovanie + uspesnost'!AF10</f>
        <v>#REF!</v>
      </c>
      <c r="AI26" s="18" t="e">
        <f>'Norm. financovanie + uspesnost'!AG10</f>
        <v>#REF!</v>
      </c>
      <c r="AJ26" s="18" t="e">
        <f>'Norm. financovanie + uspesnost'!AH10</f>
        <v>#REF!</v>
      </c>
      <c r="AK26" s="18">
        <f>'Norm. financovanie + uspesnost'!AI10</f>
        <v>1.3127861096937227E-2</v>
      </c>
      <c r="AL26" s="18" t="e">
        <f>'Norm. financovanie + uspesnost'!AJ10</f>
        <v>#REF!</v>
      </c>
      <c r="AM26" s="18" t="e">
        <f>'Norm. financovanie + uspesnost'!AK10</f>
        <v>#REF!</v>
      </c>
      <c r="AN26" s="18" t="e">
        <f>'Norm. financovanie + uspesnost'!AL10</f>
        <v>#REF!</v>
      </c>
      <c r="AO26" s="18" t="e">
        <f>'Norm. financovanie + uspesnost'!AM10</f>
        <v>#REF!</v>
      </c>
      <c r="AP26" s="18" t="e">
        <f>'Norm. financovanie + uspesnost'!AN10</f>
        <v>#REF!</v>
      </c>
      <c r="AQ26" s="18" t="e">
        <f>'Norm. financovanie + uspesnost'!AO10</f>
        <v>#REF!</v>
      </c>
      <c r="AR26" s="18" t="e">
        <f>'Norm. financovanie + uspesnost'!AP10</f>
        <v>#REF!</v>
      </c>
      <c r="AS26" s="18" t="e">
        <f>'Norm. financovanie + uspesnost'!AQ10</f>
        <v>#REF!</v>
      </c>
      <c r="AT26" s="18" t="e">
        <f>'Norm. financovanie + uspesnost'!AR10</f>
        <v>#REF!</v>
      </c>
      <c r="AU26" s="18" t="e">
        <f>'Norm. financovanie + uspesnost'!AS10</f>
        <v>#REF!</v>
      </c>
      <c r="AV26" s="18" t="e">
        <f>'Norm. financovanie + uspesnost'!AT10</f>
        <v>#REF!</v>
      </c>
      <c r="AW26" s="18" t="e">
        <f>'Norm. financovanie + uspesnost'!AU10</f>
        <v>#REF!</v>
      </c>
      <c r="AX26" s="18" t="e">
        <f>'Norm. financovanie + uspesnost'!AV10</f>
        <v>#REF!</v>
      </c>
      <c r="AY26" s="18" t="e">
        <f>'Norm. financovanie + uspesnost'!AW10</f>
        <v>#REF!</v>
      </c>
      <c r="AZ26" s="18" t="e">
        <f>'Norm. financovanie + uspesnost'!AX10</f>
        <v>#REF!</v>
      </c>
      <c r="BA26" s="18" t="e">
        <f>'Norm. financovanie + uspesnost'!AY10</f>
        <v>#REF!</v>
      </c>
      <c r="BB26" s="18" t="e">
        <f>'Norm. financovanie + uspesnost'!AZ10</f>
        <v>#REF!</v>
      </c>
      <c r="BC26" s="18">
        <f>'Norm. financovanie + uspesnost'!BA10</f>
        <v>1.6585238594492523E-2</v>
      </c>
      <c r="BD26" s="18" t="e">
        <f>'Norm. financovanie + uspesnost'!BB10</f>
        <v>#REF!</v>
      </c>
    </row>
    <row r="27" spans="1:56" ht="14.25" customHeight="1" x14ac:dyDescent="0.25">
      <c r="A27" s="21">
        <v>82</v>
      </c>
      <c r="B27" s="23" t="s">
        <v>104</v>
      </c>
      <c r="C27" s="23" t="s">
        <v>105</v>
      </c>
      <c r="D27" s="16" t="e">
        <f t="shared" si="0"/>
        <v>#REF!</v>
      </c>
      <c r="E27" s="17">
        <f>BiggestGlobalSports!E84</f>
        <v>2.9730141789906998E-3</v>
      </c>
      <c r="F27" s="18" t="e">
        <f>'Norm. financovanie + uspesnost'!D83</f>
        <v>#REF!</v>
      </c>
      <c r="G27" s="18" t="e">
        <f>'Norm. financovanie + uspesnost'!E83</f>
        <v>#REF!</v>
      </c>
      <c r="H27" s="18" t="e">
        <f>'Norm. financovanie + uspesnost'!F83</f>
        <v>#REF!</v>
      </c>
      <c r="I27" s="18" t="e">
        <f>'Norm. financovanie + uspesnost'!G83</f>
        <v>#REF!</v>
      </c>
      <c r="J27" s="18" t="e">
        <f>'Norm. financovanie + uspesnost'!H83</f>
        <v>#REF!</v>
      </c>
      <c r="K27" s="18" t="e">
        <f>'Norm. financovanie + uspesnost'!I83</f>
        <v>#REF!</v>
      </c>
      <c r="L27" s="18" t="e">
        <f>'Norm. financovanie + uspesnost'!J83</f>
        <v>#REF!</v>
      </c>
      <c r="M27" s="18">
        <f>'Norm. financovanie + uspesnost'!K83</f>
        <v>1.1327336285717849E-2</v>
      </c>
      <c r="N27" s="18" t="e">
        <f>'Norm. financovanie + uspesnost'!L83</f>
        <v>#REF!</v>
      </c>
      <c r="O27" s="18" t="e">
        <f>'Norm. financovanie + uspesnost'!M83</f>
        <v>#REF!</v>
      </c>
      <c r="P27" s="18" t="e">
        <f>'Norm. financovanie + uspesnost'!N83</f>
        <v>#REF!</v>
      </c>
      <c r="Q27" s="18" t="e">
        <f>'Norm. financovanie + uspesnost'!O83</f>
        <v>#REF!</v>
      </c>
      <c r="R27" s="18">
        <f>'Norm. financovanie + uspesnost'!P83</f>
        <v>7.8002841248660075E-3</v>
      </c>
      <c r="S27" s="18" t="e">
        <f>'Norm. financovanie + uspesnost'!Q83</f>
        <v>#REF!</v>
      </c>
      <c r="T27" s="18" t="e">
        <f>'Norm. financovanie + uspesnost'!R83</f>
        <v>#REF!</v>
      </c>
      <c r="U27" s="18" t="e">
        <f>'Norm. financovanie + uspesnost'!S83</f>
        <v>#REF!</v>
      </c>
      <c r="V27" s="18" t="e">
        <f>'Norm. financovanie + uspesnost'!T83</f>
        <v>#REF!</v>
      </c>
      <c r="W27" s="18">
        <f>'Norm. financovanie + uspesnost'!U83</f>
        <v>1.6126351692394122E-2</v>
      </c>
      <c r="X27" s="18" t="e">
        <f>'Norm. financovanie + uspesnost'!V83</f>
        <v>#REF!</v>
      </c>
      <c r="Y27" s="18" t="e">
        <f>'Norm. financovanie + uspesnost'!W83</f>
        <v>#REF!</v>
      </c>
      <c r="Z27" s="18">
        <f>'Norm. financovanie + uspesnost'!X83</f>
        <v>8.3195992293610844E-3</v>
      </c>
      <c r="AA27" s="18" t="e">
        <f>'Norm. financovanie + uspesnost'!Y83</f>
        <v>#REF!</v>
      </c>
      <c r="AB27" s="18" t="e">
        <f>'Norm. financovanie + uspesnost'!Z83</f>
        <v>#REF!</v>
      </c>
      <c r="AC27" s="18" t="e">
        <f>'Norm. financovanie + uspesnost'!AA83</f>
        <v>#REF!</v>
      </c>
      <c r="AD27" s="18">
        <f>'Norm. financovanie + uspesnost'!AB83</f>
        <v>5.3751316091574502E-3</v>
      </c>
      <c r="AE27" s="18">
        <f>'Norm. financovanie + uspesnost'!AC83</f>
        <v>1.4394558837838316E-2</v>
      </c>
      <c r="AF27" s="18">
        <f>'Norm. financovanie + uspesnost'!AD83</f>
        <v>2.7302501815580655E-2</v>
      </c>
      <c r="AG27" s="18" t="e">
        <f>'Norm. financovanie + uspesnost'!AE83</f>
        <v>#REF!</v>
      </c>
      <c r="AH27" s="18" t="e">
        <f>'Norm. financovanie + uspesnost'!AF83</f>
        <v>#REF!</v>
      </c>
      <c r="AI27" s="18" t="e">
        <f>'Norm. financovanie + uspesnost'!AG83</f>
        <v>#REF!</v>
      </c>
      <c r="AJ27" s="18" t="e">
        <f>'Norm. financovanie + uspesnost'!AH83</f>
        <v>#REF!</v>
      </c>
      <c r="AK27" s="18">
        <f>'Norm. financovanie + uspesnost'!AI83</f>
        <v>1.063746341462034E-2</v>
      </c>
      <c r="AL27" s="18" t="e">
        <f>'Norm. financovanie + uspesnost'!AJ83</f>
        <v>#REF!</v>
      </c>
      <c r="AM27" s="18" t="e">
        <f>'Norm. financovanie + uspesnost'!AK83</f>
        <v>#REF!</v>
      </c>
      <c r="AN27" s="18" t="e">
        <f>'Norm. financovanie + uspesnost'!AL83</f>
        <v>#REF!</v>
      </c>
      <c r="AO27" s="18" t="e">
        <f>'Norm. financovanie + uspesnost'!AM83</f>
        <v>#REF!</v>
      </c>
      <c r="AP27" s="18" t="e">
        <f>'Norm. financovanie + uspesnost'!AN83</f>
        <v>#REF!</v>
      </c>
      <c r="AQ27" s="18" t="e">
        <f>'Norm. financovanie + uspesnost'!AO83</f>
        <v>#REF!</v>
      </c>
      <c r="AR27" s="18" t="e">
        <f>'Norm. financovanie + uspesnost'!AP83</f>
        <v>#REF!</v>
      </c>
      <c r="AS27" s="18" t="e">
        <f>'Norm. financovanie + uspesnost'!AQ83</f>
        <v>#REF!</v>
      </c>
      <c r="AT27" s="18" t="e">
        <f>'Norm. financovanie + uspesnost'!AR83</f>
        <v>#REF!</v>
      </c>
      <c r="AU27" s="18" t="e">
        <f>'Norm. financovanie + uspesnost'!AS83</f>
        <v>#REF!</v>
      </c>
      <c r="AV27" s="18" t="e">
        <f>'Norm. financovanie + uspesnost'!AT83</f>
        <v>#REF!</v>
      </c>
      <c r="AW27" s="18" t="e">
        <f>'Norm. financovanie + uspesnost'!AU83</f>
        <v>#REF!</v>
      </c>
      <c r="AX27" s="18" t="e">
        <f>'Norm. financovanie + uspesnost'!AV83</f>
        <v>#REF!</v>
      </c>
      <c r="AY27" s="18" t="e">
        <f>'Norm. financovanie + uspesnost'!AW83</f>
        <v>#REF!</v>
      </c>
      <c r="AZ27" s="18" t="e">
        <f>'Norm. financovanie + uspesnost'!AX83</f>
        <v>#REF!</v>
      </c>
      <c r="BA27" s="18" t="e">
        <f>'Norm. financovanie + uspesnost'!AY83</f>
        <v>#REF!</v>
      </c>
      <c r="BB27" s="18" t="e">
        <f>'Norm. financovanie + uspesnost'!AZ83</f>
        <v>#REF!</v>
      </c>
      <c r="BC27" s="18">
        <f>'Norm. financovanie + uspesnost'!BA83</f>
        <v>1.4393298201883283E-2</v>
      </c>
      <c r="BD27" s="18" t="e">
        <f>'Norm. financovanie + uspesnost'!BB83</f>
        <v>#REF!</v>
      </c>
    </row>
    <row r="28" spans="1:56" ht="14.25" customHeight="1" x14ac:dyDescent="0.25">
      <c r="A28" s="21">
        <v>58</v>
      </c>
      <c r="B28" s="22" t="s">
        <v>106</v>
      </c>
      <c r="C28" s="22" t="s">
        <v>107</v>
      </c>
      <c r="D28" s="20" t="e">
        <f t="shared" si="0"/>
        <v>#REF!</v>
      </c>
      <c r="E28" s="17">
        <f>BiggestGlobalSports!E60</f>
        <v>1.0824820856837933E-2</v>
      </c>
      <c r="F28" s="18" t="e">
        <f>'Norm. financovanie + uspesnost'!D59</f>
        <v>#REF!</v>
      </c>
      <c r="G28" s="18" t="e">
        <f>'Norm. financovanie + uspesnost'!E59</f>
        <v>#REF!</v>
      </c>
      <c r="H28" s="18" t="e">
        <f>'Norm. financovanie + uspesnost'!F59</f>
        <v>#REF!</v>
      </c>
      <c r="I28" s="18" t="e">
        <f>'Norm. financovanie + uspesnost'!G59</f>
        <v>#REF!</v>
      </c>
      <c r="J28" s="18" t="e">
        <f>'Norm. financovanie + uspesnost'!H59</f>
        <v>#REF!</v>
      </c>
      <c r="K28" s="18" t="e">
        <f>'Norm. financovanie + uspesnost'!I59</f>
        <v>#REF!</v>
      </c>
      <c r="L28" s="18" t="e">
        <f>'Norm. financovanie + uspesnost'!J59</f>
        <v>#REF!</v>
      </c>
      <c r="M28" s="18">
        <f>'Norm. financovanie + uspesnost'!K59</f>
        <v>1.1302722398790238E-2</v>
      </c>
      <c r="N28" s="18" t="e">
        <f>'Norm. financovanie + uspesnost'!L59</f>
        <v>#REF!</v>
      </c>
      <c r="O28" s="18" t="e">
        <f>'Norm. financovanie + uspesnost'!M59</f>
        <v>#REF!</v>
      </c>
      <c r="P28" s="18" t="e">
        <f>'Norm. financovanie + uspesnost'!N59</f>
        <v>#REF!</v>
      </c>
      <c r="Q28" s="18" t="e">
        <f>'Norm. financovanie + uspesnost'!O59</f>
        <v>#REF!</v>
      </c>
      <c r="R28" s="18">
        <f>'Norm. financovanie + uspesnost'!P59</f>
        <v>6.1414582982658996E-3</v>
      </c>
      <c r="S28" s="18" t="e">
        <f>'Norm. financovanie + uspesnost'!Q59</f>
        <v>#REF!</v>
      </c>
      <c r="T28" s="18" t="e">
        <f>'Norm. financovanie + uspesnost'!R59</f>
        <v>#REF!</v>
      </c>
      <c r="U28" s="18" t="e">
        <f>'Norm. financovanie + uspesnost'!S59</f>
        <v>#REF!</v>
      </c>
      <c r="V28" s="18" t="e">
        <f>'Norm. financovanie + uspesnost'!T59</f>
        <v>#REF!</v>
      </c>
      <c r="W28" s="18">
        <f>'Norm. financovanie + uspesnost'!U59</f>
        <v>9.6302428723353123E-3</v>
      </c>
      <c r="X28" s="18" t="e">
        <f>'Norm. financovanie + uspesnost'!V59</f>
        <v>#REF!</v>
      </c>
      <c r="Y28" s="18" t="e">
        <f>'Norm. financovanie + uspesnost'!W59</f>
        <v>#REF!</v>
      </c>
      <c r="Z28" s="18">
        <f>'Norm. financovanie + uspesnost'!X59</f>
        <v>0</v>
      </c>
      <c r="AA28" s="18" t="e">
        <f>'Norm. financovanie + uspesnost'!Y59</f>
        <v>#REF!</v>
      </c>
      <c r="AB28" s="18" t="e">
        <f>'Norm. financovanie + uspesnost'!Z59</f>
        <v>#REF!</v>
      </c>
      <c r="AC28" s="18" t="e">
        <f>'Norm. financovanie + uspesnost'!AA59</f>
        <v>#REF!</v>
      </c>
      <c r="AD28" s="18">
        <f>'Norm. financovanie + uspesnost'!AB59</f>
        <v>0</v>
      </c>
      <c r="AE28" s="18">
        <f>'Norm. financovanie + uspesnost'!AC59</f>
        <v>8.1055247413772593E-3</v>
      </c>
      <c r="AF28" s="18">
        <f>'Norm. financovanie + uspesnost'!AD59</f>
        <v>0</v>
      </c>
      <c r="AG28" s="18" t="e">
        <f>'Norm. financovanie + uspesnost'!AE59</f>
        <v>#REF!</v>
      </c>
      <c r="AH28" s="18" t="e">
        <f>'Norm. financovanie + uspesnost'!AF59</f>
        <v>#REF!</v>
      </c>
      <c r="AI28" s="18" t="e">
        <f>'Norm. financovanie + uspesnost'!AG59</f>
        <v>#REF!</v>
      </c>
      <c r="AJ28" s="18" t="e">
        <f>'Norm. financovanie + uspesnost'!AH59</f>
        <v>#REF!</v>
      </c>
      <c r="AK28" s="18">
        <f>'Norm. financovanie + uspesnost'!AI59</f>
        <v>1.1500023738923516E-2</v>
      </c>
      <c r="AL28" s="18" t="e">
        <f>'Norm. financovanie + uspesnost'!AJ59</f>
        <v>#REF!</v>
      </c>
      <c r="AM28" s="18" t="e">
        <f>'Norm. financovanie + uspesnost'!AK59</f>
        <v>#REF!</v>
      </c>
      <c r="AN28" s="18" t="e">
        <f>'Norm. financovanie + uspesnost'!AL59</f>
        <v>#REF!</v>
      </c>
      <c r="AO28" s="18" t="e">
        <f>'Norm. financovanie + uspesnost'!AM59</f>
        <v>#REF!</v>
      </c>
      <c r="AP28" s="18" t="e">
        <f>'Norm. financovanie + uspesnost'!AN59</f>
        <v>#REF!</v>
      </c>
      <c r="AQ28" s="18" t="e">
        <f>'Norm. financovanie + uspesnost'!AO59</f>
        <v>#REF!</v>
      </c>
      <c r="AR28" s="18" t="e">
        <f>'Norm. financovanie + uspesnost'!AP59</f>
        <v>#REF!</v>
      </c>
      <c r="AS28" s="18" t="e">
        <f>'Norm. financovanie + uspesnost'!AQ59</f>
        <v>#REF!</v>
      </c>
      <c r="AT28" s="18" t="e">
        <f>'Norm. financovanie + uspesnost'!AR59</f>
        <v>#REF!</v>
      </c>
      <c r="AU28" s="18" t="e">
        <f>'Norm. financovanie + uspesnost'!AS59</f>
        <v>#REF!</v>
      </c>
      <c r="AV28" s="18" t="e">
        <f>'Norm. financovanie + uspesnost'!AT59</f>
        <v>#REF!</v>
      </c>
      <c r="AW28" s="18" t="e">
        <f>'Norm. financovanie + uspesnost'!AU59</f>
        <v>#REF!</v>
      </c>
      <c r="AX28" s="18" t="e">
        <f>'Norm. financovanie + uspesnost'!AV59</f>
        <v>#REF!</v>
      </c>
      <c r="AY28" s="18" t="e">
        <f>'Norm. financovanie + uspesnost'!AW59</f>
        <v>#REF!</v>
      </c>
      <c r="AZ28" s="18" t="e">
        <f>'Norm. financovanie + uspesnost'!AX59</f>
        <v>#REF!</v>
      </c>
      <c r="BA28" s="18" t="e">
        <f>'Norm. financovanie + uspesnost'!AY59</f>
        <v>#REF!</v>
      </c>
      <c r="BB28" s="18" t="e">
        <f>'Norm. financovanie + uspesnost'!AZ59</f>
        <v>#REF!</v>
      </c>
      <c r="BC28" s="18">
        <f>'Norm. financovanie + uspesnost'!BA59</f>
        <v>1.1345250586344221E-2</v>
      </c>
      <c r="BD28" s="18" t="e">
        <f>'Norm. financovanie + uspesnost'!BB59</f>
        <v>#REF!</v>
      </c>
    </row>
    <row r="29" spans="1:56" ht="14.25" customHeight="1" x14ac:dyDescent="0.25">
      <c r="A29" s="21">
        <v>81</v>
      </c>
      <c r="B29" s="23" t="s">
        <v>108</v>
      </c>
      <c r="C29" s="23" t="s">
        <v>109</v>
      </c>
      <c r="D29" s="16" t="e">
        <f t="shared" si="0"/>
        <v>#REF!</v>
      </c>
      <c r="E29" s="17">
        <f>BiggestGlobalSports!E83</f>
        <v>7.470651013874066E-3</v>
      </c>
      <c r="F29" s="18" t="e">
        <f>'Norm. financovanie + uspesnost'!D82</f>
        <v>#REF!</v>
      </c>
      <c r="G29" s="18" t="e">
        <f>'Norm. financovanie + uspesnost'!E82</f>
        <v>#REF!</v>
      </c>
      <c r="H29" s="18" t="e">
        <f>'Norm. financovanie + uspesnost'!F82</f>
        <v>#REF!</v>
      </c>
      <c r="I29" s="18" t="e">
        <f>'Norm. financovanie + uspesnost'!G82</f>
        <v>#REF!</v>
      </c>
      <c r="J29" s="18" t="e">
        <f>'Norm. financovanie + uspesnost'!H82</f>
        <v>#REF!</v>
      </c>
      <c r="K29" s="18" t="e">
        <f>'Norm. financovanie + uspesnost'!I82</f>
        <v>#REF!</v>
      </c>
      <c r="L29" s="18" t="e">
        <f>'Norm. financovanie + uspesnost'!J82</f>
        <v>#REF!</v>
      </c>
      <c r="M29" s="18">
        <f>'Norm. financovanie + uspesnost'!K82</f>
        <v>1.6565430062139799E-2</v>
      </c>
      <c r="N29" s="18" t="e">
        <f>'Norm. financovanie + uspesnost'!L82</f>
        <v>#REF!</v>
      </c>
      <c r="O29" s="18" t="e">
        <f>'Norm. financovanie + uspesnost'!M82</f>
        <v>#REF!</v>
      </c>
      <c r="P29" s="18" t="e">
        <f>'Norm. financovanie + uspesnost'!N82</f>
        <v>#REF!</v>
      </c>
      <c r="Q29" s="18" t="e">
        <f>'Norm. financovanie + uspesnost'!O82</f>
        <v>#REF!</v>
      </c>
      <c r="R29" s="18">
        <f>'Norm. financovanie + uspesnost'!P82</f>
        <v>7.8814647678422407E-3</v>
      </c>
      <c r="S29" s="18" t="e">
        <f>'Norm. financovanie + uspesnost'!Q82</f>
        <v>#REF!</v>
      </c>
      <c r="T29" s="18" t="e">
        <f>'Norm. financovanie + uspesnost'!R82</f>
        <v>#REF!</v>
      </c>
      <c r="U29" s="18" t="e">
        <f>'Norm. financovanie + uspesnost'!S82</f>
        <v>#REF!</v>
      </c>
      <c r="V29" s="18" t="e">
        <f>'Norm. financovanie + uspesnost'!T82</f>
        <v>#REF!</v>
      </c>
      <c r="W29" s="18">
        <f>'Norm. financovanie + uspesnost'!U82</f>
        <v>1.6746935609398755E-2</v>
      </c>
      <c r="X29" s="18" t="e">
        <f>'Norm. financovanie + uspesnost'!V82</f>
        <v>#REF!</v>
      </c>
      <c r="Y29" s="18" t="e">
        <f>'Norm. financovanie + uspesnost'!W82</f>
        <v>#REF!</v>
      </c>
      <c r="Z29" s="18">
        <f>'Norm. financovanie + uspesnost'!X82</f>
        <v>1.1993885736490488E-2</v>
      </c>
      <c r="AA29" s="18" t="e">
        <f>'Norm. financovanie + uspesnost'!Y82</f>
        <v>#REF!</v>
      </c>
      <c r="AB29" s="18" t="e">
        <f>'Norm. financovanie + uspesnost'!Z82</f>
        <v>#REF!</v>
      </c>
      <c r="AC29" s="18" t="e">
        <f>'Norm. financovanie + uspesnost'!AA82</f>
        <v>#REF!</v>
      </c>
      <c r="AD29" s="18">
        <f>'Norm. financovanie + uspesnost'!AB82</f>
        <v>2.0064518667998441E-2</v>
      </c>
      <c r="AE29" s="18">
        <f>'Norm. financovanie + uspesnost'!AC82</f>
        <v>2.6698457116684372E-2</v>
      </c>
      <c r="AF29" s="18">
        <f>'Norm. financovanie + uspesnost'!AD82</f>
        <v>2.5478464935902809E-2</v>
      </c>
      <c r="AG29" s="18" t="e">
        <f>'Norm. financovanie + uspesnost'!AE82</f>
        <v>#REF!</v>
      </c>
      <c r="AH29" s="18" t="e">
        <f>'Norm. financovanie + uspesnost'!AF82</f>
        <v>#REF!</v>
      </c>
      <c r="AI29" s="18" t="e">
        <f>'Norm. financovanie + uspesnost'!AG82</f>
        <v>#REF!</v>
      </c>
      <c r="AJ29" s="18" t="e">
        <f>'Norm. financovanie + uspesnost'!AH82</f>
        <v>#REF!</v>
      </c>
      <c r="AK29" s="18">
        <f>'Norm. financovanie + uspesnost'!AI82</f>
        <v>1.1881102420586806E-2</v>
      </c>
      <c r="AL29" s="18" t="e">
        <f>'Norm. financovanie + uspesnost'!AJ82</f>
        <v>#REF!</v>
      </c>
      <c r="AM29" s="18" t="e">
        <f>'Norm. financovanie + uspesnost'!AK82</f>
        <v>#REF!</v>
      </c>
      <c r="AN29" s="18" t="e">
        <f>'Norm. financovanie + uspesnost'!AL82</f>
        <v>#REF!</v>
      </c>
      <c r="AO29" s="18" t="e">
        <f>'Norm. financovanie + uspesnost'!AM82</f>
        <v>#REF!</v>
      </c>
      <c r="AP29" s="18" t="e">
        <f>'Norm. financovanie + uspesnost'!AN82</f>
        <v>#REF!</v>
      </c>
      <c r="AQ29" s="18" t="e">
        <f>'Norm. financovanie + uspesnost'!AO82</f>
        <v>#REF!</v>
      </c>
      <c r="AR29" s="18" t="e">
        <f>'Norm. financovanie + uspesnost'!AP82</f>
        <v>#REF!</v>
      </c>
      <c r="AS29" s="18" t="e">
        <f>'Norm. financovanie + uspesnost'!AQ82</f>
        <v>#REF!</v>
      </c>
      <c r="AT29" s="18" t="e">
        <f>'Norm. financovanie + uspesnost'!AR82</f>
        <v>#REF!</v>
      </c>
      <c r="AU29" s="18" t="e">
        <f>'Norm. financovanie + uspesnost'!AS82</f>
        <v>#REF!</v>
      </c>
      <c r="AV29" s="18" t="e">
        <f>'Norm. financovanie + uspesnost'!AT82</f>
        <v>#REF!</v>
      </c>
      <c r="AW29" s="18" t="e">
        <f>'Norm. financovanie + uspesnost'!AU82</f>
        <v>#REF!</v>
      </c>
      <c r="AX29" s="18" t="e">
        <f>'Norm. financovanie + uspesnost'!AV82</f>
        <v>#REF!</v>
      </c>
      <c r="AY29" s="18" t="e">
        <f>'Norm. financovanie + uspesnost'!AW82</f>
        <v>#REF!</v>
      </c>
      <c r="AZ29" s="18" t="e">
        <f>'Norm. financovanie + uspesnost'!AX82</f>
        <v>#REF!</v>
      </c>
      <c r="BA29" s="18" t="e">
        <f>'Norm. financovanie + uspesnost'!AY82</f>
        <v>#REF!</v>
      </c>
      <c r="BB29" s="18" t="e">
        <f>'Norm. financovanie + uspesnost'!AZ82</f>
        <v>#REF!</v>
      </c>
      <c r="BC29" s="18">
        <f>'Norm. financovanie + uspesnost'!BA82</f>
        <v>1.4507035853415885E-2</v>
      </c>
      <c r="BD29" s="18" t="e">
        <f>'Norm. financovanie + uspesnost'!BB82</f>
        <v>#REF!</v>
      </c>
    </row>
    <row r="30" spans="1:56" ht="14.25" customHeight="1" x14ac:dyDescent="0.25">
      <c r="A30" s="21">
        <v>71</v>
      </c>
      <c r="B30" s="22" t="s">
        <v>110</v>
      </c>
      <c r="C30" s="22" t="s">
        <v>111</v>
      </c>
      <c r="D30" s="20" t="e">
        <f t="shared" si="0"/>
        <v>#REF!</v>
      </c>
      <c r="E30" s="17">
        <f>BiggestGlobalSports!E73</f>
        <v>1.4483915230980333E-3</v>
      </c>
      <c r="F30" s="18" t="e">
        <f>'Norm. financovanie + uspesnost'!D72</f>
        <v>#REF!</v>
      </c>
      <c r="G30" s="18" t="e">
        <f>'Norm. financovanie + uspesnost'!E72</f>
        <v>#REF!</v>
      </c>
      <c r="H30" s="18" t="e">
        <f>'Norm. financovanie + uspesnost'!F72</f>
        <v>#REF!</v>
      </c>
      <c r="I30" s="18" t="e">
        <f>'Norm. financovanie + uspesnost'!G72</f>
        <v>#REF!</v>
      </c>
      <c r="J30" s="18" t="e">
        <f>'Norm. financovanie + uspesnost'!H72</f>
        <v>#REF!</v>
      </c>
      <c r="K30" s="18" t="e">
        <f>'Norm. financovanie + uspesnost'!I72</f>
        <v>#REF!</v>
      </c>
      <c r="L30" s="18" t="e">
        <f>'Norm. financovanie + uspesnost'!J72</f>
        <v>#REF!</v>
      </c>
      <c r="M30" s="18">
        <f>'Norm. financovanie + uspesnost'!K72</f>
        <v>1.6303055346093352E-2</v>
      </c>
      <c r="N30" s="18" t="e">
        <f>'Norm. financovanie + uspesnost'!L72</f>
        <v>#REF!</v>
      </c>
      <c r="O30" s="18" t="e">
        <f>'Norm. financovanie + uspesnost'!M72</f>
        <v>#REF!</v>
      </c>
      <c r="P30" s="18" t="e">
        <f>'Norm. financovanie + uspesnost'!N72</f>
        <v>#REF!</v>
      </c>
      <c r="Q30" s="18" t="e">
        <f>'Norm. financovanie + uspesnost'!O72</f>
        <v>#REF!</v>
      </c>
      <c r="R30" s="18">
        <f>'Norm. financovanie + uspesnost'!P72</f>
        <v>1.3904011277002765E-2</v>
      </c>
      <c r="S30" s="18" t="e">
        <f>'Norm. financovanie + uspesnost'!Q72</f>
        <v>#REF!</v>
      </c>
      <c r="T30" s="18" t="e">
        <f>'Norm. financovanie + uspesnost'!R72</f>
        <v>#REF!</v>
      </c>
      <c r="U30" s="18" t="e">
        <f>'Norm. financovanie + uspesnost'!S72</f>
        <v>#REF!</v>
      </c>
      <c r="V30" s="18" t="e">
        <f>'Norm. financovanie + uspesnost'!T72</f>
        <v>#REF!</v>
      </c>
      <c r="W30" s="18">
        <f>'Norm. financovanie + uspesnost'!U72</f>
        <v>2.0574862903380696E-2</v>
      </c>
      <c r="X30" s="18" t="e">
        <f>'Norm. financovanie + uspesnost'!V72</f>
        <v>#REF!</v>
      </c>
      <c r="Y30" s="18" t="e">
        <f>'Norm. financovanie + uspesnost'!W72</f>
        <v>#REF!</v>
      </c>
      <c r="Z30" s="18">
        <f>'Norm. financovanie + uspesnost'!X72</f>
        <v>1.7076762638237555E-2</v>
      </c>
      <c r="AA30" s="18" t="e">
        <f>'Norm. financovanie + uspesnost'!Y72</f>
        <v>#REF!</v>
      </c>
      <c r="AB30" s="18" t="e">
        <f>'Norm. financovanie + uspesnost'!Z72</f>
        <v>#REF!</v>
      </c>
      <c r="AC30" s="18" t="e">
        <f>'Norm. financovanie + uspesnost'!AA72</f>
        <v>#REF!</v>
      </c>
      <c r="AD30" s="18">
        <f>'Norm. financovanie + uspesnost'!AB72</f>
        <v>0</v>
      </c>
      <c r="AE30" s="18">
        <f>'Norm. financovanie + uspesnost'!AC72</f>
        <v>2.0407617935598883E-2</v>
      </c>
      <c r="AF30" s="18">
        <f>'Norm. financovanie + uspesnost'!AD72</f>
        <v>2.6778636286198559E-2</v>
      </c>
      <c r="AG30" s="18" t="e">
        <f>'Norm. financovanie + uspesnost'!AE72</f>
        <v>#REF!</v>
      </c>
      <c r="AH30" s="18" t="e">
        <f>'Norm. financovanie + uspesnost'!AF72</f>
        <v>#REF!</v>
      </c>
      <c r="AI30" s="18" t="e">
        <f>'Norm. financovanie + uspesnost'!AG72</f>
        <v>#REF!</v>
      </c>
      <c r="AJ30" s="18" t="e">
        <f>'Norm. financovanie + uspesnost'!AH72</f>
        <v>#REF!</v>
      </c>
      <c r="AK30" s="18">
        <f>'Norm. financovanie + uspesnost'!AI72</f>
        <v>1.4060560395024574E-2</v>
      </c>
      <c r="AL30" s="18" t="e">
        <f>'Norm. financovanie + uspesnost'!AJ72</f>
        <v>#REF!</v>
      </c>
      <c r="AM30" s="18" t="e">
        <f>'Norm. financovanie + uspesnost'!AK72</f>
        <v>#REF!</v>
      </c>
      <c r="AN30" s="18" t="e">
        <f>'Norm. financovanie + uspesnost'!AL72</f>
        <v>#REF!</v>
      </c>
      <c r="AO30" s="18" t="e">
        <f>'Norm. financovanie + uspesnost'!AM72</f>
        <v>#REF!</v>
      </c>
      <c r="AP30" s="18" t="e">
        <f>'Norm. financovanie + uspesnost'!AN72</f>
        <v>#REF!</v>
      </c>
      <c r="AQ30" s="18" t="e">
        <f>'Norm. financovanie + uspesnost'!AO72</f>
        <v>#REF!</v>
      </c>
      <c r="AR30" s="18" t="e">
        <f>'Norm. financovanie + uspesnost'!AP72</f>
        <v>#REF!</v>
      </c>
      <c r="AS30" s="18" t="e">
        <f>'Norm. financovanie + uspesnost'!AQ72</f>
        <v>#REF!</v>
      </c>
      <c r="AT30" s="18" t="e">
        <f>'Norm. financovanie + uspesnost'!AR72</f>
        <v>#REF!</v>
      </c>
      <c r="AU30" s="18" t="e">
        <f>'Norm. financovanie + uspesnost'!AS72</f>
        <v>#REF!</v>
      </c>
      <c r="AV30" s="18" t="e">
        <f>'Norm. financovanie + uspesnost'!AT72</f>
        <v>#REF!</v>
      </c>
      <c r="AW30" s="18" t="e">
        <f>'Norm. financovanie + uspesnost'!AU72</f>
        <v>#REF!</v>
      </c>
      <c r="AX30" s="18" t="e">
        <f>'Norm. financovanie + uspesnost'!AV72</f>
        <v>#REF!</v>
      </c>
      <c r="AY30" s="18" t="e">
        <f>'Norm. financovanie + uspesnost'!AW72</f>
        <v>#REF!</v>
      </c>
      <c r="AZ30" s="18" t="e">
        <f>'Norm. financovanie + uspesnost'!AX72</f>
        <v>#REF!</v>
      </c>
      <c r="BA30" s="18" t="e">
        <f>'Norm. financovanie + uspesnost'!AY72</f>
        <v>#REF!</v>
      </c>
      <c r="BB30" s="18" t="e">
        <f>'Norm. financovanie + uspesnost'!AZ72</f>
        <v>#REF!</v>
      </c>
      <c r="BC30" s="18">
        <f>'Norm. financovanie + uspesnost'!BA72</f>
        <v>1.2512674505534185E-2</v>
      </c>
      <c r="BD30" s="18" t="e">
        <f>'Norm. financovanie + uspesnost'!BB72</f>
        <v>#REF!</v>
      </c>
    </row>
    <row r="31" spans="1:56" ht="14.25" customHeight="1" x14ac:dyDescent="0.2">
      <c r="A31" s="14">
        <v>32</v>
      </c>
      <c r="B31" s="15" t="s">
        <v>112</v>
      </c>
      <c r="C31" s="15" t="s">
        <v>113</v>
      </c>
      <c r="D31" s="16" t="e">
        <f t="shared" si="0"/>
        <v>#REF!</v>
      </c>
      <c r="E31" s="17">
        <f>BiggestGlobalSports!E34</f>
        <v>1.6770849214819332E-3</v>
      </c>
      <c r="F31" s="18" t="e">
        <f>'Norm. financovanie + uspesnost'!D33</f>
        <v>#REF!</v>
      </c>
      <c r="G31" s="18" t="e">
        <f>'Norm. financovanie + uspesnost'!E33</f>
        <v>#REF!</v>
      </c>
      <c r="H31" s="18" t="e">
        <f>'Norm. financovanie + uspesnost'!F33</f>
        <v>#REF!</v>
      </c>
      <c r="I31" s="18" t="e">
        <f>'Norm. financovanie + uspesnost'!G33</f>
        <v>#REF!</v>
      </c>
      <c r="J31" s="18" t="e">
        <f>'Norm. financovanie + uspesnost'!H33</f>
        <v>#REF!</v>
      </c>
      <c r="K31" s="18" t="e">
        <f>'Norm. financovanie + uspesnost'!I33</f>
        <v>#REF!</v>
      </c>
      <c r="L31" s="18" t="e">
        <f>'Norm. financovanie + uspesnost'!J33</f>
        <v>#REF!</v>
      </c>
      <c r="M31" s="18">
        <f>'Norm. financovanie + uspesnost'!K33</f>
        <v>1.579978569989357E-2</v>
      </c>
      <c r="N31" s="18" t="e">
        <f>'Norm. financovanie + uspesnost'!L33</f>
        <v>#REF!</v>
      </c>
      <c r="O31" s="18" t="e">
        <f>'Norm. financovanie + uspesnost'!M33</f>
        <v>#REF!</v>
      </c>
      <c r="P31" s="18" t="e">
        <f>'Norm. financovanie + uspesnost'!N33</f>
        <v>#REF!</v>
      </c>
      <c r="Q31" s="18" t="e">
        <f>'Norm. financovanie + uspesnost'!O33</f>
        <v>#REF!</v>
      </c>
      <c r="R31" s="18">
        <f>'Norm. financovanie + uspesnost'!P33</f>
        <v>1.1273748140567634E-2</v>
      </c>
      <c r="S31" s="18" t="e">
        <f>'Norm. financovanie + uspesnost'!Q33</f>
        <v>#REF!</v>
      </c>
      <c r="T31" s="18" t="e">
        <f>'Norm. financovanie + uspesnost'!R33</f>
        <v>#REF!</v>
      </c>
      <c r="U31" s="18" t="e">
        <f>'Norm. financovanie + uspesnost'!S33</f>
        <v>#REF!</v>
      </c>
      <c r="V31" s="18" t="e">
        <f>'Norm. financovanie + uspesnost'!T33</f>
        <v>#REF!</v>
      </c>
      <c r="W31" s="18">
        <f>'Norm. financovanie + uspesnost'!U33</f>
        <v>1.3714960591021863E-2</v>
      </c>
      <c r="X31" s="18" t="e">
        <f>'Norm. financovanie + uspesnost'!V33</f>
        <v>#REF!</v>
      </c>
      <c r="Y31" s="18" t="e">
        <f>'Norm. financovanie + uspesnost'!W33</f>
        <v>#REF!</v>
      </c>
      <c r="Z31" s="18">
        <f>'Norm. financovanie + uspesnost'!X33</f>
        <v>1.6518284904597731E-2</v>
      </c>
      <c r="AA31" s="18" t="e">
        <f>'Norm. financovanie + uspesnost'!Y33</f>
        <v>#REF!</v>
      </c>
      <c r="AB31" s="18" t="e">
        <f>'Norm. financovanie + uspesnost'!Z33</f>
        <v>#REF!</v>
      </c>
      <c r="AC31" s="18" t="e">
        <f>'Norm. financovanie + uspesnost'!AA33</f>
        <v>#REF!</v>
      </c>
      <c r="AD31" s="18">
        <f>'Norm. financovanie + uspesnost'!AB33</f>
        <v>0</v>
      </c>
      <c r="AE31" s="18">
        <f>'Norm. financovanie + uspesnost'!AC33</f>
        <v>7.3102166824788222E-3</v>
      </c>
      <c r="AF31" s="18">
        <f>'Norm. financovanie + uspesnost'!AD33</f>
        <v>7.1138007671645229E-3</v>
      </c>
      <c r="AG31" s="18" t="e">
        <f>'Norm. financovanie + uspesnost'!AE33</f>
        <v>#REF!</v>
      </c>
      <c r="AH31" s="18" t="e">
        <f>'Norm. financovanie + uspesnost'!AF33</f>
        <v>#REF!</v>
      </c>
      <c r="AI31" s="18" t="e">
        <f>'Norm. financovanie + uspesnost'!AG33</f>
        <v>#REF!</v>
      </c>
      <c r="AJ31" s="18" t="e">
        <f>'Norm. financovanie + uspesnost'!AH33</f>
        <v>#REF!</v>
      </c>
      <c r="AK31" s="18">
        <f>'Norm. financovanie + uspesnost'!AI33</f>
        <v>1.3909030046292993E-2</v>
      </c>
      <c r="AL31" s="18" t="e">
        <f>'Norm. financovanie + uspesnost'!AJ33</f>
        <v>#REF!</v>
      </c>
      <c r="AM31" s="18" t="e">
        <f>'Norm. financovanie + uspesnost'!AK33</f>
        <v>#REF!</v>
      </c>
      <c r="AN31" s="18" t="e">
        <f>'Norm. financovanie + uspesnost'!AL33</f>
        <v>#REF!</v>
      </c>
      <c r="AO31" s="18" t="e">
        <f>'Norm. financovanie + uspesnost'!AM33</f>
        <v>#REF!</v>
      </c>
      <c r="AP31" s="18" t="e">
        <f>'Norm. financovanie + uspesnost'!AN33</f>
        <v>#REF!</v>
      </c>
      <c r="AQ31" s="18" t="e">
        <f>'Norm. financovanie + uspesnost'!AO33</f>
        <v>#REF!</v>
      </c>
      <c r="AR31" s="18" t="e">
        <f>'Norm. financovanie + uspesnost'!AP33</f>
        <v>#REF!</v>
      </c>
      <c r="AS31" s="18" t="e">
        <f>'Norm. financovanie + uspesnost'!AQ33</f>
        <v>#REF!</v>
      </c>
      <c r="AT31" s="18" t="e">
        <f>'Norm. financovanie + uspesnost'!AR33</f>
        <v>#REF!</v>
      </c>
      <c r="AU31" s="18" t="e">
        <f>'Norm. financovanie + uspesnost'!AS33</f>
        <v>#REF!</v>
      </c>
      <c r="AV31" s="18" t="e">
        <f>'Norm. financovanie + uspesnost'!AT33</f>
        <v>#REF!</v>
      </c>
      <c r="AW31" s="18" t="e">
        <f>'Norm. financovanie + uspesnost'!AU33</f>
        <v>#REF!</v>
      </c>
      <c r="AX31" s="18" t="e">
        <f>'Norm. financovanie + uspesnost'!AV33</f>
        <v>#REF!</v>
      </c>
      <c r="AY31" s="18" t="e">
        <f>'Norm. financovanie + uspesnost'!AW33</f>
        <v>#REF!</v>
      </c>
      <c r="AZ31" s="18" t="e">
        <f>'Norm. financovanie + uspesnost'!AX33</f>
        <v>#REF!</v>
      </c>
      <c r="BA31" s="18" t="e">
        <f>'Norm. financovanie + uspesnost'!AY33</f>
        <v>#REF!</v>
      </c>
      <c r="BB31" s="18" t="e">
        <f>'Norm. financovanie + uspesnost'!AZ33</f>
        <v>#REF!</v>
      </c>
      <c r="BC31" s="18">
        <f>'Norm. financovanie + uspesnost'!BA33</f>
        <v>8.2220315126935624E-3</v>
      </c>
      <c r="BD31" s="18" t="e">
        <f>'Norm. financovanie + uspesnost'!BB33</f>
        <v>#REF!</v>
      </c>
    </row>
    <row r="32" spans="1:56" ht="14.25" customHeight="1" x14ac:dyDescent="0.25">
      <c r="A32" s="21">
        <v>85</v>
      </c>
      <c r="B32" s="22" t="s">
        <v>114</v>
      </c>
      <c r="C32" s="22" t="s">
        <v>115</v>
      </c>
      <c r="D32" s="20" t="e">
        <f t="shared" si="0"/>
        <v>#REF!</v>
      </c>
      <c r="E32" s="17">
        <f>BiggestGlobalSports!E87</f>
        <v>1.6008537886872999E-3</v>
      </c>
      <c r="F32" s="18" t="e">
        <f>'Norm. financovanie + uspesnost'!D86</f>
        <v>#REF!</v>
      </c>
      <c r="G32" s="18" t="e">
        <f>'Norm. financovanie + uspesnost'!E86</f>
        <v>#REF!</v>
      </c>
      <c r="H32" s="18" t="e">
        <f>'Norm. financovanie + uspesnost'!F86</f>
        <v>#REF!</v>
      </c>
      <c r="I32" s="18" t="e">
        <f>'Norm. financovanie + uspesnost'!G86</f>
        <v>#REF!</v>
      </c>
      <c r="J32" s="18" t="e">
        <f>'Norm. financovanie + uspesnost'!H86</f>
        <v>#REF!</v>
      </c>
      <c r="K32" s="18" t="e">
        <f>'Norm. financovanie + uspesnost'!I86</f>
        <v>#REF!</v>
      </c>
      <c r="L32" s="18" t="e">
        <f>'Norm. financovanie + uspesnost'!J86</f>
        <v>#REF!</v>
      </c>
      <c r="M32" s="18">
        <f>'Norm. financovanie + uspesnost'!K86</f>
        <v>1.4868121408607337E-2</v>
      </c>
      <c r="N32" s="18" t="e">
        <f>'Norm. financovanie + uspesnost'!L86</f>
        <v>#REF!</v>
      </c>
      <c r="O32" s="18" t="e">
        <f>'Norm. financovanie + uspesnost'!M86</f>
        <v>#REF!</v>
      </c>
      <c r="P32" s="18" t="e">
        <f>'Norm. financovanie + uspesnost'!N86</f>
        <v>#REF!</v>
      </c>
      <c r="Q32" s="18" t="e">
        <f>'Norm. financovanie + uspesnost'!O86</f>
        <v>#REF!</v>
      </c>
      <c r="R32" s="18">
        <f>'Norm. financovanie + uspesnost'!P86</f>
        <v>7.6741404634093433E-3</v>
      </c>
      <c r="S32" s="18" t="e">
        <f>'Norm. financovanie + uspesnost'!Q86</f>
        <v>#REF!</v>
      </c>
      <c r="T32" s="18" t="e">
        <f>'Norm. financovanie + uspesnost'!R86</f>
        <v>#REF!</v>
      </c>
      <c r="U32" s="18" t="e">
        <f>'Norm. financovanie + uspesnost'!S86</f>
        <v>#REF!</v>
      </c>
      <c r="V32" s="18" t="e">
        <f>'Norm. financovanie + uspesnost'!T86</f>
        <v>#REF!</v>
      </c>
      <c r="W32" s="18">
        <f>'Norm. financovanie + uspesnost'!U86</f>
        <v>3.2865856977745155E-2</v>
      </c>
      <c r="X32" s="18" t="e">
        <f>'Norm. financovanie + uspesnost'!V86</f>
        <v>#REF!</v>
      </c>
      <c r="Y32" s="18" t="e">
        <f>'Norm. financovanie + uspesnost'!W86</f>
        <v>#REF!</v>
      </c>
      <c r="Z32" s="18">
        <f>'Norm. financovanie + uspesnost'!X86</f>
        <v>1.3915334309608101E-2</v>
      </c>
      <c r="AA32" s="18" t="e">
        <f>'Norm. financovanie + uspesnost'!Y86</f>
        <v>#REF!</v>
      </c>
      <c r="AB32" s="18" t="e">
        <f>'Norm. financovanie + uspesnost'!Z86</f>
        <v>#REF!</v>
      </c>
      <c r="AC32" s="18" t="e">
        <f>'Norm. financovanie + uspesnost'!AA86</f>
        <v>#REF!</v>
      </c>
      <c r="AD32" s="18">
        <f>'Norm. financovanie + uspesnost'!AB86</f>
        <v>2.8263992814750186E-2</v>
      </c>
      <c r="AE32" s="18">
        <f>'Norm. financovanie + uspesnost'!AC86</f>
        <v>3.9375774303635966E-2</v>
      </c>
      <c r="AF32" s="18">
        <f>'Norm. financovanie + uspesnost'!AD86</f>
        <v>2.6299308895321408E-2</v>
      </c>
      <c r="AG32" s="18" t="e">
        <f>'Norm. financovanie + uspesnost'!AE86</f>
        <v>#REF!</v>
      </c>
      <c r="AH32" s="18" t="e">
        <f>'Norm. financovanie + uspesnost'!AF86</f>
        <v>#REF!</v>
      </c>
      <c r="AI32" s="18" t="e">
        <f>'Norm. financovanie + uspesnost'!AG86</f>
        <v>#REF!</v>
      </c>
      <c r="AJ32" s="18" t="e">
        <f>'Norm. financovanie + uspesnost'!AH86</f>
        <v>#REF!</v>
      </c>
      <c r="AK32" s="18">
        <f>'Norm. financovanie + uspesnost'!AI86</f>
        <v>1.6890622645909029E-2</v>
      </c>
      <c r="AL32" s="18" t="e">
        <f>'Norm. financovanie + uspesnost'!AJ86</f>
        <v>#REF!</v>
      </c>
      <c r="AM32" s="18" t="e">
        <f>'Norm. financovanie + uspesnost'!AK86</f>
        <v>#REF!</v>
      </c>
      <c r="AN32" s="18" t="e">
        <f>'Norm. financovanie + uspesnost'!AL86</f>
        <v>#REF!</v>
      </c>
      <c r="AO32" s="18" t="e">
        <f>'Norm. financovanie + uspesnost'!AM86</f>
        <v>#REF!</v>
      </c>
      <c r="AP32" s="18" t="e">
        <f>'Norm. financovanie + uspesnost'!AN86</f>
        <v>#REF!</v>
      </c>
      <c r="AQ32" s="18" t="e">
        <f>'Norm. financovanie + uspesnost'!AO86</f>
        <v>#REF!</v>
      </c>
      <c r="AR32" s="18" t="e">
        <f>'Norm. financovanie + uspesnost'!AP86</f>
        <v>#REF!</v>
      </c>
      <c r="AS32" s="18" t="e">
        <f>'Norm. financovanie + uspesnost'!AQ86</f>
        <v>#REF!</v>
      </c>
      <c r="AT32" s="18" t="e">
        <f>'Norm. financovanie + uspesnost'!AR86</f>
        <v>#REF!</v>
      </c>
      <c r="AU32" s="18" t="e">
        <f>'Norm. financovanie + uspesnost'!AS86</f>
        <v>#REF!</v>
      </c>
      <c r="AV32" s="18" t="e">
        <f>'Norm. financovanie + uspesnost'!AT86</f>
        <v>#REF!</v>
      </c>
      <c r="AW32" s="18" t="e">
        <f>'Norm. financovanie + uspesnost'!AU86</f>
        <v>#REF!</v>
      </c>
      <c r="AX32" s="18" t="e">
        <f>'Norm. financovanie + uspesnost'!AV86</f>
        <v>#REF!</v>
      </c>
      <c r="AY32" s="18" t="e">
        <f>'Norm. financovanie + uspesnost'!AW86</f>
        <v>#REF!</v>
      </c>
      <c r="AZ32" s="18" t="e">
        <f>'Norm. financovanie + uspesnost'!AX86</f>
        <v>#REF!</v>
      </c>
      <c r="BA32" s="18" t="e">
        <f>'Norm. financovanie + uspesnost'!AY86</f>
        <v>#REF!</v>
      </c>
      <c r="BB32" s="18" t="e">
        <f>'Norm. financovanie + uspesnost'!AZ86</f>
        <v>#REF!</v>
      </c>
      <c r="BC32" s="18">
        <f>'Norm. financovanie + uspesnost'!BA86</f>
        <v>3.6734795543558046E-2</v>
      </c>
      <c r="BD32" s="18" t="e">
        <f>'Norm. financovanie + uspesnost'!BB86</f>
        <v>#REF!</v>
      </c>
    </row>
    <row r="33" spans="1:56" ht="14.25" customHeight="1" x14ac:dyDescent="0.25">
      <c r="A33" s="21">
        <v>65</v>
      </c>
      <c r="B33" s="23" t="s">
        <v>116</v>
      </c>
      <c r="C33" s="23" t="s">
        <v>117</v>
      </c>
      <c r="D33" s="16" t="e">
        <f t="shared" si="0"/>
        <v>#REF!</v>
      </c>
      <c r="E33" s="17">
        <f>BiggestGlobalSports!E67</f>
        <v>4.5738679676779999E-3</v>
      </c>
      <c r="F33" s="18" t="e">
        <f>'Norm. financovanie + uspesnost'!D66</f>
        <v>#REF!</v>
      </c>
      <c r="G33" s="18" t="e">
        <f>'Norm. financovanie + uspesnost'!E66</f>
        <v>#REF!</v>
      </c>
      <c r="H33" s="18" t="e">
        <f>'Norm. financovanie + uspesnost'!F66</f>
        <v>#REF!</v>
      </c>
      <c r="I33" s="18" t="e">
        <f>'Norm. financovanie + uspesnost'!G66</f>
        <v>#REF!</v>
      </c>
      <c r="J33" s="18" t="e">
        <f>'Norm. financovanie + uspesnost'!H66</f>
        <v>#REF!</v>
      </c>
      <c r="K33" s="18" t="e">
        <f>'Norm. financovanie + uspesnost'!I66</f>
        <v>#REF!</v>
      </c>
      <c r="L33" s="18" t="e">
        <f>'Norm. financovanie + uspesnost'!J66</f>
        <v>#REF!</v>
      </c>
      <c r="M33" s="18">
        <f>'Norm. financovanie + uspesnost'!K66</f>
        <v>0</v>
      </c>
      <c r="N33" s="18" t="e">
        <f>'Norm. financovanie + uspesnost'!L66</f>
        <v>#REF!</v>
      </c>
      <c r="O33" s="18" t="e">
        <f>'Norm. financovanie + uspesnost'!M66</f>
        <v>#REF!</v>
      </c>
      <c r="P33" s="18" t="e">
        <f>'Norm. financovanie + uspesnost'!N66</f>
        <v>#REF!</v>
      </c>
      <c r="Q33" s="18" t="e">
        <f>'Norm. financovanie + uspesnost'!O66</f>
        <v>#REF!</v>
      </c>
      <c r="R33" s="18">
        <f>'Norm. financovanie + uspesnost'!P66</f>
        <v>7.7360423360138221E-3</v>
      </c>
      <c r="S33" s="18" t="e">
        <f>'Norm. financovanie + uspesnost'!Q66</f>
        <v>#REF!</v>
      </c>
      <c r="T33" s="18" t="e">
        <f>'Norm. financovanie + uspesnost'!R66</f>
        <v>#REF!</v>
      </c>
      <c r="U33" s="18" t="e">
        <f>'Norm. financovanie + uspesnost'!S66</f>
        <v>#REF!</v>
      </c>
      <c r="V33" s="18" t="e">
        <f>'Norm. financovanie + uspesnost'!T66</f>
        <v>#REF!</v>
      </c>
      <c r="W33" s="18">
        <f>'Norm. financovanie + uspesnost'!U66</f>
        <v>0</v>
      </c>
      <c r="X33" s="18" t="e">
        <f>'Norm. financovanie + uspesnost'!V66</f>
        <v>#REF!</v>
      </c>
      <c r="Y33" s="18" t="e">
        <f>'Norm. financovanie + uspesnost'!W66</f>
        <v>#REF!</v>
      </c>
      <c r="Z33" s="18">
        <f>'Norm. financovanie + uspesnost'!X66</f>
        <v>1.4942908414905212E-2</v>
      </c>
      <c r="AA33" s="18" t="e">
        <f>'Norm. financovanie + uspesnost'!Y66</f>
        <v>#REF!</v>
      </c>
      <c r="AB33" s="18" t="e">
        <f>'Norm. financovanie + uspesnost'!Z66</f>
        <v>#REF!</v>
      </c>
      <c r="AC33" s="18" t="e">
        <f>'Norm. financovanie + uspesnost'!AA66</f>
        <v>#REF!</v>
      </c>
      <c r="AD33" s="18">
        <f>'Norm. financovanie + uspesnost'!AB66</f>
        <v>0</v>
      </c>
      <c r="AE33" s="18">
        <f>'Norm. financovanie + uspesnost'!AC66</f>
        <v>1.5420405913880549E-2</v>
      </c>
      <c r="AF33" s="18">
        <f>'Norm. financovanie + uspesnost'!AD66</f>
        <v>0</v>
      </c>
      <c r="AG33" s="18" t="e">
        <f>'Norm. financovanie + uspesnost'!AE66</f>
        <v>#REF!</v>
      </c>
      <c r="AH33" s="18" t="e">
        <f>'Norm. financovanie + uspesnost'!AF66</f>
        <v>#REF!</v>
      </c>
      <c r="AI33" s="18" t="e">
        <f>'Norm. financovanie + uspesnost'!AG66</f>
        <v>#REF!</v>
      </c>
      <c r="AJ33" s="18" t="e">
        <f>'Norm. financovanie + uspesnost'!AH66</f>
        <v>#REF!</v>
      </c>
      <c r="AK33" s="18">
        <f>'Norm. financovanie + uspesnost'!AI66</f>
        <v>4.4505335539776559E-3</v>
      </c>
      <c r="AL33" s="18" t="e">
        <f>'Norm. financovanie + uspesnost'!AJ66</f>
        <v>#REF!</v>
      </c>
      <c r="AM33" s="18" t="e">
        <f>'Norm. financovanie + uspesnost'!AK66</f>
        <v>#REF!</v>
      </c>
      <c r="AN33" s="18" t="e">
        <f>'Norm. financovanie + uspesnost'!AL66</f>
        <v>#REF!</v>
      </c>
      <c r="AO33" s="18" t="e">
        <f>'Norm. financovanie + uspesnost'!AM66</f>
        <v>#REF!</v>
      </c>
      <c r="AP33" s="18" t="e">
        <f>'Norm. financovanie + uspesnost'!AN66</f>
        <v>#REF!</v>
      </c>
      <c r="AQ33" s="18" t="e">
        <f>'Norm. financovanie + uspesnost'!AO66</f>
        <v>#REF!</v>
      </c>
      <c r="AR33" s="18" t="e">
        <f>'Norm. financovanie + uspesnost'!AP66</f>
        <v>#REF!</v>
      </c>
      <c r="AS33" s="18" t="e">
        <f>'Norm. financovanie + uspesnost'!AQ66</f>
        <v>#REF!</v>
      </c>
      <c r="AT33" s="18" t="e">
        <f>'Norm. financovanie + uspesnost'!AR66</f>
        <v>#REF!</v>
      </c>
      <c r="AU33" s="18" t="e">
        <f>'Norm. financovanie + uspesnost'!AS66</f>
        <v>#REF!</v>
      </c>
      <c r="AV33" s="18" t="e">
        <f>'Norm. financovanie + uspesnost'!AT66</f>
        <v>#REF!</v>
      </c>
      <c r="AW33" s="18" t="e">
        <f>'Norm. financovanie + uspesnost'!AU66</f>
        <v>#REF!</v>
      </c>
      <c r="AX33" s="18" t="e">
        <f>'Norm. financovanie + uspesnost'!AV66</f>
        <v>#REF!</v>
      </c>
      <c r="AY33" s="18" t="e">
        <f>'Norm. financovanie + uspesnost'!AW66</f>
        <v>#REF!</v>
      </c>
      <c r="AZ33" s="18" t="e">
        <f>'Norm. financovanie + uspesnost'!AX66</f>
        <v>#REF!</v>
      </c>
      <c r="BA33" s="18" t="e">
        <f>'Norm. financovanie + uspesnost'!AY66</f>
        <v>#REF!</v>
      </c>
      <c r="BB33" s="18" t="e">
        <f>'Norm. financovanie + uspesnost'!AZ66</f>
        <v>#REF!</v>
      </c>
      <c r="BC33" s="18">
        <f>'Norm. financovanie + uspesnost'!BA66</f>
        <v>1.0176595875897816E-2</v>
      </c>
      <c r="BD33" s="18" t="e">
        <f>'Norm. financovanie + uspesnost'!BB66</f>
        <v>#REF!</v>
      </c>
    </row>
    <row r="34" spans="1:56" ht="14.25" customHeight="1" x14ac:dyDescent="0.25">
      <c r="A34" s="21">
        <v>50</v>
      </c>
      <c r="B34" s="22" t="s">
        <v>118</v>
      </c>
      <c r="C34" s="22" t="s">
        <v>119</v>
      </c>
      <c r="D34" s="20" t="e">
        <f t="shared" si="0"/>
        <v>#REF!</v>
      </c>
      <c r="E34" s="17">
        <f>BiggestGlobalSports!E52</f>
        <v>1.1510901051989632E-2</v>
      </c>
      <c r="F34" s="18" t="e">
        <f>'Norm. financovanie + uspesnost'!D51</f>
        <v>#REF!</v>
      </c>
      <c r="G34" s="18" t="e">
        <f>'Norm. financovanie + uspesnost'!E51</f>
        <v>#REF!</v>
      </c>
      <c r="H34" s="18" t="e">
        <f>'Norm. financovanie + uspesnost'!F51</f>
        <v>#REF!</v>
      </c>
      <c r="I34" s="18" t="e">
        <f>'Norm. financovanie + uspesnost'!G51</f>
        <v>#REF!</v>
      </c>
      <c r="J34" s="18" t="e">
        <f>'Norm. financovanie + uspesnost'!H51</f>
        <v>#REF!</v>
      </c>
      <c r="K34" s="18" t="e">
        <f>'Norm. financovanie + uspesnost'!I51</f>
        <v>#REF!</v>
      </c>
      <c r="L34" s="18" t="e">
        <f>'Norm. financovanie + uspesnost'!J51</f>
        <v>#REF!</v>
      </c>
      <c r="M34" s="18">
        <f>'Norm. financovanie + uspesnost'!K51</f>
        <v>1.137102529312403E-2</v>
      </c>
      <c r="N34" s="18" t="e">
        <f>'Norm. financovanie + uspesnost'!L51</f>
        <v>#REF!</v>
      </c>
      <c r="O34" s="18" t="e">
        <f>'Norm. financovanie + uspesnost'!M51</f>
        <v>#REF!</v>
      </c>
      <c r="P34" s="18" t="e">
        <f>'Norm. financovanie + uspesnost'!N51</f>
        <v>#REF!</v>
      </c>
      <c r="Q34" s="18" t="e">
        <f>'Norm. financovanie + uspesnost'!O51</f>
        <v>#REF!</v>
      </c>
      <c r="R34" s="18">
        <f>'Norm. financovanie + uspesnost'!P51</f>
        <v>1.2215337356550041E-2</v>
      </c>
      <c r="S34" s="18" t="e">
        <f>'Norm. financovanie + uspesnost'!Q51</f>
        <v>#REF!</v>
      </c>
      <c r="T34" s="18" t="e">
        <f>'Norm. financovanie + uspesnost'!R51</f>
        <v>#REF!</v>
      </c>
      <c r="U34" s="18" t="e">
        <f>'Norm. financovanie + uspesnost'!S51</f>
        <v>#REF!</v>
      </c>
      <c r="V34" s="18" t="e">
        <f>'Norm. financovanie + uspesnost'!T51</f>
        <v>#REF!</v>
      </c>
      <c r="W34" s="18">
        <f>'Norm. financovanie + uspesnost'!U51</f>
        <v>0</v>
      </c>
      <c r="X34" s="18" t="e">
        <f>'Norm. financovanie + uspesnost'!V51</f>
        <v>#REF!</v>
      </c>
      <c r="Y34" s="18" t="e">
        <f>'Norm. financovanie + uspesnost'!W51</f>
        <v>#REF!</v>
      </c>
      <c r="Z34" s="18">
        <f>'Norm. financovanie + uspesnost'!X51</f>
        <v>1.2114283101305157E-2</v>
      </c>
      <c r="AA34" s="18" t="e">
        <f>'Norm. financovanie + uspesnost'!Y51</f>
        <v>#REF!</v>
      </c>
      <c r="AB34" s="18" t="e">
        <f>'Norm. financovanie + uspesnost'!Z51</f>
        <v>#REF!</v>
      </c>
      <c r="AC34" s="18" t="e">
        <f>'Norm. financovanie + uspesnost'!AA51</f>
        <v>#REF!</v>
      </c>
      <c r="AD34" s="18">
        <f>'Norm. financovanie + uspesnost'!AB51</f>
        <v>0</v>
      </c>
      <c r="AE34" s="18">
        <f>'Norm. financovanie + uspesnost'!AC51</f>
        <v>0</v>
      </c>
      <c r="AF34" s="18">
        <f>'Norm. financovanie + uspesnost'!AD51</f>
        <v>0</v>
      </c>
      <c r="AG34" s="18" t="e">
        <f>'Norm. financovanie + uspesnost'!AE51</f>
        <v>#REF!</v>
      </c>
      <c r="AH34" s="18" t="e">
        <f>'Norm. financovanie + uspesnost'!AF51</f>
        <v>#REF!</v>
      </c>
      <c r="AI34" s="18" t="e">
        <f>'Norm. financovanie + uspesnost'!AG51</f>
        <v>#REF!</v>
      </c>
      <c r="AJ34" s="18" t="e">
        <f>'Norm. financovanie + uspesnost'!AH51</f>
        <v>#REF!</v>
      </c>
      <c r="AK34" s="18">
        <f>'Norm. financovanie + uspesnost'!AI51</f>
        <v>1.168336548120285E-2</v>
      </c>
      <c r="AL34" s="18" t="e">
        <f>'Norm. financovanie + uspesnost'!AJ51</f>
        <v>#REF!</v>
      </c>
      <c r="AM34" s="18" t="e">
        <f>'Norm. financovanie + uspesnost'!AK51</f>
        <v>#REF!</v>
      </c>
      <c r="AN34" s="18" t="e">
        <f>'Norm. financovanie + uspesnost'!AL51</f>
        <v>#REF!</v>
      </c>
      <c r="AO34" s="18" t="e">
        <f>'Norm. financovanie + uspesnost'!AM51</f>
        <v>#REF!</v>
      </c>
      <c r="AP34" s="18" t="e">
        <f>'Norm. financovanie + uspesnost'!AN51</f>
        <v>#REF!</v>
      </c>
      <c r="AQ34" s="18" t="e">
        <f>'Norm. financovanie + uspesnost'!AO51</f>
        <v>#REF!</v>
      </c>
      <c r="AR34" s="18" t="e">
        <f>'Norm. financovanie + uspesnost'!AP51</f>
        <v>#REF!</v>
      </c>
      <c r="AS34" s="18" t="e">
        <f>'Norm. financovanie + uspesnost'!AQ51</f>
        <v>#REF!</v>
      </c>
      <c r="AT34" s="18" t="e">
        <f>'Norm. financovanie + uspesnost'!AR51</f>
        <v>#REF!</v>
      </c>
      <c r="AU34" s="18" t="e">
        <f>'Norm. financovanie + uspesnost'!AS51</f>
        <v>#REF!</v>
      </c>
      <c r="AV34" s="18" t="e">
        <f>'Norm. financovanie + uspesnost'!AT51</f>
        <v>#REF!</v>
      </c>
      <c r="AW34" s="18" t="e">
        <f>'Norm. financovanie + uspesnost'!AU51</f>
        <v>#REF!</v>
      </c>
      <c r="AX34" s="18" t="e">
        <f>'Norm. financovanie + uspesnost'!AV51</f>
        <v>#REF!</v>
      </c>
      <c r="AY34" s="18" t="e">
        <f>'Norm. financovanie + uspesnost'!AW51</f>
        <v>#REF!</v>
      </c>
      <c r="AZ34" s="18" t="e">
        <f>'Norm. financovanie + uspesnost'!AX51</f>
        <v>#REF!</v>
      </c>
      <c r="BA34" s="18" t="e">
        <f>'Norm. financovanie + uspesnost'!AY51</f>
        <v>#REF!</v>
      </c>
      <c r="BB34" s="18" t="e">
        <f>'Norm. financovanie + uspesnost'!AZ51</f>
        <v>#REF!</v>
      </c>
      <c r="BC34" s="18">
        <f>'Norm. financovanie + uspesnost'!BA51</f>
        <v>7.8818956060941209E-3</v>
      </c>
      <c r="BD34" s="18" t="e">
        <f>'Norm. financovanie + uspesnost'!BB51</f>
        <v>#REF!</v>
      </c>
    </row>
    <row r="35" spans="1:56" ht="14.25" customHeight="1" x14ac:dyDescent="0.2">
      <c r="A35" s="14">
        <v>36</v>
      </c>
      <c r="B35" s="15" t="s">
        <v>120</v>
      </c>
      <c r="C35" s="15" t="s">
        <v>121</v>
      </c>
      <c r="D35" s="16" t="e">
        <f t="shared" si="0"/>
        <v>#REF!</v>
      </c>
      <c r="E35" s="17">
        <f>BiggestGlobalSports!E38</f>
        <v>0</v>
      </c>
      <c r="F35" s="18" t="e">
        <f>'Norm. financovanie + uspesnost'!D37</f>
        <v>#REF!</v>
      </c>
      <c r="G35" s="18" t="e">
        <f>'Norm. financovanie + uspesnost'!E37</f>
        <v>#REF!</v>
      </c>
      <c r="H35" s="18" t="e">
        <f>'Norm. financovanie + uspesnost'!F37</f>
        <v>#REF!</v>
      </c>
      <c r="I35" s="18" t="e">
        <f>'Norm. financovanie + uspesnost'!G37</f>
        <v>#REF!</v>
      </c>
      <c r="J35" s="18" t="e">
        <f>'Norm. financovanie + uspesnost'!H37</f>
        <v>#REF!</v>
      </c>
      <c r="K35" s="18" t="e">
        <f>'Norm. financovanie + uspesnost'!I37</f>
        <v>#REF!</v>
      </c>
      <c r="L35" s="18" t="e">
        <f>'Norm. financovanie + uspesnost'!J37</f>
        <v>#REF!</v>
      </c>
      <c r="M35" s="18">
        <f>'Norm. financovanie + uspesnost'!K37</f>
        <v>1.7541137800171334E-2</v>
      </c>
      <c r="N35" s="18" t="e">
        <f>'Norm. financovanie + uspesnost'!L37</f>
        <v>#REF!</v>
      </c>
      <c r="O35" s="18" t="e">
        <f>'Norm. financovanie + uspesnost'!M37</f>
        <v>#REF!</v>
      </c>
      <c r="P35" s="18" t="e">
        <f>'Norm. financovanie + uspesnost'!N37</f>
        <v>#REF!</v>
      </c>
      <c r="Q35" s="18" t="e">
        <f>'Norm. financovanie + uspesnost'!O37</f>
        <v>#REF!</v>
      </c>
      <c r="R35" s="18">
        <f>'Norm. financovanie + uspesnost'!P37</f>
        <v>1.1341533751223147E-2</v>
      </c>
      <c r="S35" s="18" t="e">
        <f>'Norm. financovanie + uspesnost'!Q37</f>
        <v>#REF!</v>
      </c>
      <c r="T35" s="18" t="e">
        <f>'Norm. financovanie + uspesnost'!R37</f>
        <v>#REF!</v>
      </c>
      <c r="U35" s="18" t="e">
        <f>'Norm. financovanie + uspesnost'!S37</f>
        <v>#REF!</v>
      </c>
      <c r="V35" s="18" t="e">
        <f>'Norm. financovanie + uspesnost'!T37</f>
        <v>#REF!</v>
      </c>
      <c r="W35" s="18">
        <f>'Norm. financovanie + uspesnost'!U37</f>
        <v>4.9561620072389762E-2</v>
      </c>
      <c r="X35" s="18" t="e">
        <f>'Norm. financovanie + uspesnost'!V37</f>
        <v>#REF!</v>
      </c>
      <c r="Y35" s="18" t="e">
        <f>'Norm. financovanie + uspesnost'!W37</f>
        <v>#REF!</v>
      </c>
      <c r="Z35" s="18">
        <f>'Norm. financovanie + uspesnost'!X37</f>
        <v>1.1475901319376876E-2</v>
      </c>
      <c r="AA35" s="18" t="e">
        <f>'Norm. financovanie + uspesnost'!Y37</f>
        <v>#REF!</v>
      </c>
      <c r="AB35" s="18" t="e">
        <f>'Norm. financovanie + uspesnost'!Z37</f>
        <v>#REF!</v>
      </c>
      <c r="AC35" s="18" t="e">
        <f>'Norm. financovanie + uspesnost'!AA37</f>
        <v>#REF!</v>
      </c>
      <c r="AD35" s="18">
        <f>'Norm. financovanie + uspesnost'!AB37</f>
        <v>1.832571271104742E-2</v>
      </c>
      <c r="AE35" s="18">
        <f>'Norm. financovanie + uspesnost'!AC37</f>
        <v>7.663966093043058E-3</v>
      </c>
      <c r="AF35" s="18">
        <f>'Norm. financovanie + uspesnost'!AD37</f>
        <v>2.4363019696057645E-2</v>
      </c>
      <c r="AG35" s="18" t="e">
        <f>'Norm. financovanie + uspesnost'!AE37</f>
        <v>#REF!</v>
      </c>
      <c r="AH35" s="18" t="e">
        <f>'Norm. financovanie + uspesnost'!AF37</f>
        <v>#REF!</v>
      </c>
      <c r="AI35" s="18" t="e">
        <f>'Norm. financovanie + uspesnost'!AG37</f>
        <v>#REF!</v>
      </c>
      <c r="AJ35" s="18" t="e">
        <f>'Norm. financovanie + uspesnost'!AH37</f>
        <v>#REF!</v>
      </c>
      <c r="AK35" s="18">
        <f>'Norm. financovanie + uspesnost'!AI37</f>
        <v>1.341026923877665E-2</v>
      </c>
      <c r="AL35" s="18" t="e">
        <f>'Norm. financovanie + uspesnost'!AJ37</f>
        <v>#REF!</v>
      </c>
      <c r="AM35" s="18" t="e">
        <f>'Norm. financovanie + uspesnost'!AK37</f>
        <v>#REF!</v>
      </c>
      <c r="AN35" s="18" t="e">
        <f>'Norm. financovanie + uspesnost'!AL37</f>
        <v>#REF!</v>
      </c>
      <c r="AO35" s="18" t="e">
        <f>'Norm. financovanie + uspesnost'!AM37</f>
        <v>#REF!</v>
      </c>
      <c r="AP35" s="18" t="e">
        <f>'Norm. financovanie + uspesnost'!AN37</f>
        <v>#REF!</v>
      </c>
      <c r="AQ35" s="18" t="e">
        <f>'Norm. financovanie + uspesnost'!AO37</f>
        <v>#REF!</v>
      </c>
      <c r="AR35" s="18" t="e">
        <f>'Norm. financovanie + uspesnost'!AP37</f>
        <v>#REF!</v>
      </c>
      <c r="AS35" s="18" t="e">
        <f>'Norm. financovanie + uspesnost'!AQ37</f>
        <v>#REF!</v>
      </c>
      <c r="AT35" s="18" t="e">
        <f>'Norm. financovanie + uspesnost'!AR37</f>
        <v>#REF!</v>
      </c>
      <c r="AU35" s="18" t="e">
        <f>'Norm. financovanie + uspesnost'!AS37</f>
        <v>#REF!</v>
      </c>
      <c r="AV35" s="18" t="e">
        <f>'Norm. financovanie + uspesnost'!AT37</f>
        <v>#REF!</v>
      </c>
      <c r="AW35" s="18" t="e">
        <f>'Norm. financovanie + uspesnost'!AU37</f>
        <v>#REF!</v>
      </c>
      <c r="AX35" s="18" t="e">
        <f>'Norm. financovanie + uspesnost'!AV37</f>
        <v>#REF!</v>
      </c>
      <c r="AY35" s="18" t="e">
        <f>'Norm. financovanie + uspesnost'!AW37</f>
        <v>#REF!</v>
      </c>
      <c r="AZ35" s="18" t="e">
        <f>'Norm. financovanie + uspesnost'!AX37</f>
        <v>#REF!</v>
      </c>
      <c r="BA35" s="18" t="e">
        <f>'Norm. financovanie + uspesnost'!AY37</f>
        <v>#REF!</v>
      </c>
      <c r="BB35" s="18" t="e">
        <f>'Norm. financovanie + uspesnost'!AZ37</f>
        <v>#REF!</v>
      </c>
      <c r="BC35" s="18">
        <f>'Norm. financovanie + uspesnost'!BA37</f>
        <v>6.3564464879406479E-2</v>
      </c>
      <c r="BD35" s="18" t="e">
        <f>'Norm. financovanie + uspesnost'!BB37</f>
        <v>#REF!</v>
      </c>
    </row>
    <row r="36" spans="1:56" ht="14.25" customHeight="1" x14ac:dyDescent="0.25">
      <c r="A36" s="21">
        <v>47</v>
      </c>
      <c r="B36" s="22" t="s">
        <v>122</v>
      </c>
      <c r="C36" s="22" t="s">
        <v>123</v>
      </c>
      <c r="D36" s="20" t="e">
        <f t="shared" si="0"/>
        <v>#REF!</v>
      </c>
      <c r="E36" s="17">
        <f>BiggestGlobalSports!E49</f>
        <v>1.9057783198658332E-3</v>
      </c>
      <c r="F36" s="18" t="e">
        <f>'Norm. financovanie + uspesnost'!D48</f>
        <v>#REF!</v>
      </c>
      <c r="G36" s="18" t="e">
        <f>'Norm. financovanie + uspesnost'!E48</f>
        <v>#REF!</v>
      </c>
      <c r="H36" s="18" t="e">
        <f>'Norm. financovanie + uspesnost'!F48</f>
        <v>#REF!</v>
      </c>
      <c r="I36" s="18" t="e">
        <f>'Norm. financovanie + uspesnost'!G48</f>
        <v>#REF!</v>
      </c>
      <c r="J36" s="18" t="e">
        <f>'Norm. financovanie + uspesnost'!H48</f>
        <v>#REF!</v>
      </c>
      <c r="K36" s="18" t="e">
        <f>'Norm. financovanie + uspesnost'!I48</f>
        <v>#REF!</v>
      </c>
      <c r="L36" s="18" t="e">
        <f>'Norm. financovanie + uspesnost'!J48</f>
        <v>#REF!</v>
      </c>
      <c r="M36" s="18">
        <f>'Norm. financovanie + uspesnost'!K48</f>
        <v>1.6603098787440904E-2</v>
      </c>
      <c r="N36" s="18" t="e">
        <f>'Norm. financovanie + uspesnost'!L48</f>
        <v>#REF!</v>
      </c>
      <c r="O36" s="18" t="e">
        <f>'Norm. financovanie + uspesnost'!M48</f>
        <v>#REF!</v>
      </c>
      <c r="P36" s="18" t="e">
        <f>'Norm. financovanie + uspesnost'!N48</f>
        <v>#REF!</v>
      </c>
      <c r="Q36" s="18" t="e">
        <f>'Norm. financovanie + uspesnost'!O48</f>
        <v>#REF!</v>
      </c>
      <c r="R36" s="18">
        <f>'Norm. financovanie + uspesnost'!P48</f>
        <v>8.0414856972184402E-3</v>
      </c>
      <c r="S36" s="18" t="e">
        <f>'Norm. financovanie + uspesnost'!Q48</f>
        <v>#REF!</v>
      </c>
      <c r="T36" s="18" t="e">
        <f>'Norm. financovanie + uspesnost'!R48</f>
        <v>#REF!</v>
      </c>
      <c r="U36" s="18" t="e">
        <f>'Norm. financovanie + uspesnost'!S48</f>
        <v>#REF!</v>
      </c>
      <c r="V36" s="18" t="e">
        <f>'Norm. financovanie + uspesnost'!T48</f>
        <v>#REF!</v>
      </c>
      <c r="W36" s="18">
        <f>'Norm. financovanie + uspesnost'!U48</f>
        <v>1.9666512943086512E-2</v>
      </c>
      <c r="X36" s="18" t="e">
        <f>'Norm. financovanie + uspesnost'!V48</f>
        <v>#REF!</v>
      </c>
      <c r="Y36" s="18" t="e">
        <f>'Norm. financovanie + uspesnost'!W48</f>
        <v>#REF!</v>
      </c>
      <c r="Z36" s="18">
        <f>'Norm. financovanie + uspesnost'!X48</f>
        <v>6.7813044472597121E-3</v>
      </c>
      <c r="AA36" s="18" t="e">
        <f>'Norm. financovanie + uspesnost'!Y48</f>
        <v>#REF!</v>
      </c>
      <c r="AB36" s="18" t="e">
        <f>'Norm. financovanie + uspesnost'!Z48</f>
        <v>#REF!</v>
      </c>
      <c r="AC36" s="18" t="e">
        <f>'Norm. financovanie + uspesnost'!AA48</f>
        <v>#REF!</v>
      </c>
      <c r="AD36" s="18">
        <f>'Norm. financovanie + uspesnost'!AB48</f>
        <v>1.3881248481860613E-2</v>
      </c>
      <c r="AE36" s="18">
        <f>'Norm. financovanie + uspesnost'!AC48</f>
        <v>3.9390381528409228E-2</v>
      </c>
      <c r="AF36" s="18">
        <f>'Norm. financovanie + uspesnost'!AD48</f>
        <v>1.9012522105240921E-2</v>
      </c>
      <c r="AG36" s="18" t="e">
        <f>'Norm. financovanie + uspesnost'!AE48</f>
        <v>#REF!</v>
      </c>
      <c r="AH36" s="18" t="e">
        <f>'Norm. financovanie + uspesnost'!AF48</f>
        <v>#REF!</v>
      </c>
      <c r="AI36" s="18" t="e">
        <f>'Norm. financovanie + uspesnost'!AG48</f>
        <v>#REF!</v>
      </c>
      <c r="AJ36" s="18" t="e">
        <f>'Norm. financovanie + uspesnost'!AH48</f>
        <v>#REF!</v>
      </c>
      <c r="AK36" s="18">
        <f>'Norm. financovanie + uspesnost'!AI48</f>
        <v>1.4996649052526028E-2</v>
      </c>
      <c r="AL36" s="18" t="e">
        <f>'Norm. financovanie + uspesnost'!AJ48</f>
        <v>#REF!</v>
      </c>
      <c r="AM36" s="18" t="e">
        <f>'Norm. financovanie + uspesnost'!AK48</f>
        <v>#REF!</v>
      </c>
      <c r="AN36" s="18" t="e">
        <f>'Norm. financovanie + uspesnost'!AL48</f>
        <v>#REF!</v>
      </c>
      <c r="AO36" s="18" t="e">
        <f>'Norm. financovanie + uspesnost'!AM48</f>
        <v>#REF!</v>
      </c>
      <c r="AP36" s="18" t="e">
        <f>'Norm. financovanie + uspesnost'!AN48</f>
        <v>#REF!</v>
      </c>
      <c r="AQ36" s="18" t="e">
        <f>'Norm. financovanie + uspesnost'!AO48</f>
        <v>#REF!</v>
      </c>
      <c r="AR36" s="18" t="e">
        <f>'Norm. financovanie + uspesnost'!AP48</f>
        <v>#REF!</v>
      </c>
      <c r="AS36" s="18" t="e">
        <f>'Norm. financovanie + uspesnost'!AQ48</f>
        <v>#REF!</v>
      </c>
      <c r="AT36" s="18" t="e">
        <f>'Norm. financovanie + uspesnost'!AR48</f>
        <v>#REF!</v>
      </c>
      <c r="AU36" s="18" t="e">
        <f>'Norm. financovanie + uspesnost'!AS48</f>
        <v>#REF!</v>
      </c>
      <c r="AV36" s="18" t="e">
        <f>'Norm. financovanie + uspesnost'!AT48</f>
        <v>#REF!</v>
      </c>
      <c r="AW36" s="18" t="e">
        <f>'Norm. financovanie + uspesnost'!AU48</f>
        <v>#REF!</v>
      </c>
      <c r="AX36" s="18" t="e">
        <f>'Norm. financovanie + uspesnost'!AV48</f>
        <v>#REF!</v>
      </c>
      <c r="AY36" s="18" t="e">
        <f>'Norm. financovanie + uspesnost'!AW48</f>
        <v>#REF!</v>
      </c>
      <c r="AZ36" s="18" t="e">
        <f>'Norm. financovanie + uspesnost'!AX48</f>
        <v>#REF!</v>
      </c>
      <c r="BA36" s="18" t="e">
        <f>'Norm. financovanie + uspesnost'!AY48</f>
        <v>#REF!</v>
      </c>
      <c r="BB36" s="18" t="e">
        <f>'Norm. financovanie + uspesnost'!AZ48</f>
        <v>#REF!</v>
      </c>
      <c r="BC36" s="18">
        <f>'Norm. financovanie + uspesnost'!BA48</f>
        <v>4.4182121985819348E-2</v>
      </c>
      <c r="BD36" s="18" t="e">
        <f>'Norm. financovanie + uspesnost'!BB48</f>
        <v>#REF!</v>
      </c>
    </row>
    <row r="37" spans="1:56" ht="14.25" customHeight="1" x14ac:dyDescent="0.25">
      <c r="A37" s="21">
        <v>95</v>
      </c>
      <c r="B37" s="23" t="s">
        <v>124</v>
      </c>
      <c r="C37" s="25" t="s">
        <v>125</v>
      </c>
      <c r="D37" s="16" t="e">
        <f t="shared" si="0"/>
        <v>#REF!</v>
      </c>
      <c r="E37" s="17">
        <f>BiggestGlobalSports!E97</f>
        <v>3.735325506937033E-3</v>
      </c>
      <c r="F37" s="18" t="e">
        <f>'Norm. financovanie + uspesnost'!D96</f>
        <v>#REF!</v>
      </c>
      <c r="G37" s="18" t="e">
        <f>'Norm. financovanie + uspesnost'!E96</f>
        <v>#REF!</v>
      </c>
      <c r="H37" s="18" t="e">
        <f>'Norm. financovanie + uspesnost'!F96</f>
        <v>#REF!</v>
      </c>
      <c r="I37" s="18" t="e">
        <f>'Norm. financovanie + uspesnost'!G96</f>
        <v>#REF!</v>
      </c>
      <c r="J37" s="18" t="e">
        <f>'Norm. financovanie + uspesnost'!H96</f>
        <v>#REF!</v>
      </c>
      <c r="K37" s="18" t="e">
        <f>'Norm. financovanie + uspesnost'!I96</f>
        <v>#REF!</v>
      </c>
      <c r="L37" s="18" t="e">
        <f>'Norm. financovanie + uspesnost'!J96</f>
        <v>#REF!</v>
      </c>
      <c r="M37" s="18">
        <f>'Norm. financovanie + uspesnost'!K96</f>
        <v>1.5108620239561294E-2</v>
      </c>
      <c r="N37" s="18" t="e">
        <f>'Norm. financovanie + uspesnost'!L96</f>
        <v>#REF!</v>
      </c>
      <c r="O37" s="18" t="e">
        <f>'Norm. financovanie + uspesnost'!M96</f>
        <v>#REF!</v>
      </c>
      <c r="P37" s="18" t="e">
        <f>'Norm. financovanie + uspesnost'!N96</f>
        <v>#REF!</v>
      </c>
      <c r="Q37" s="18" t="e">
        <f>'Norm. financovanie + uspesnost'!O96</f>
        <v>#REF!</v>
      </c>
      <c r="R37" s="18">
        <f>'Norm. financovanie + uspesnost'!P96</f>
        <v>5.9802390998770416E-3</v>
      </c>
      <c r="S37" s="18" t="e">
        <f>'Norm. financovanie + uspesnost'!Q96</f>
        <v>#REF!</v>
      </c>
      <c r="T37" s="18" t="e">
        <f>'Norm. financovanie + uspesnost'!R96</f>
        <v>#REF!</v>
      </c>
      <c r="U37" s="18" t="e">
        <f>'Norm. financovanie + uspesnost'!S96</f>
        <v>#REF!</v>
      </c>
      <c r="V37" s="18" t="e">
        <f>'Norm. financovanie + uspesnost'!T96</f>
        <v>#REF!</v>
      </c>
      <c r="W37" s="18">
        <f>'Norm. financovanie + uspesnost'!U96</f>
        <v>2.2832092415591948E-2</v>
      </c>
      <c r="X37" s="18" t="e">
        <f>'Norm. financovanie + uspesnost'!V96</f>
        <v>#REF!</v>
      </c>
      <c r="Y37" s="18" t="e">
        <f>'Norm. financovanie + uspesnost'!W96</f>
        <v>#REF!</v>
      </c>
      <c r="Z37" s="18">
        <f>'Norm. financovanie + uspesnost'!X96</f>
        <v>1.185169813452178E-2</v>
      </c>
      <c r="AA37" s="18" t="e">
        <f>'Norm. financovanie + uspesnost'!Y96</f>
        <v>#REF!</v>
      </c>
      <c r="AB37" s="18" t="e">
        <f>'Norm. financovanie + uspesnost'!Z96</f>
        <v>#REF!</v>
      </c>
      <c r="AC37" s="18" t="e">
        <f>'Norm. financovanie + uspesnost'!AA96</f>
        <v>#REF!</v>
      </c>
      <c r="AD37" s="18">
        <f>'Norm. financovanie + uspesnost'!AB96</f>
        <v>7.0043037198285595E-3</v>
      </c>
      <c r="AE37" s="18">
        <f>'Norm. financovanie + uspesnost'!AC96</f>
        <v>1.1905299334893081E-2</v>
      </c>
      <c r="AF37" s="18">
        <f>'Norm. financovanie + uspesnost'!AD96</f>
        <v>3.1056003727642029E-2</v>
      </c>
      <c r="AG37" s="18" t="e">
        <f>'Norm. financovanie + uspesnost'!AE96</f>
        <v>#REF!</v>
      </c>
      <c r="AH37" s="18" t="e">
        <f>'Norm. financovanie + uspesnost'!AF96</f>
        <v>#REF!</v>
      </c>
      <c r="AI37" s="18" t="e">
        <f>'Norm. financovanie + uspesnost'!AG96</f>
        <v>#REF!</v>
      </c>
      <c r="AJ37" s="18" t="e">
        <f>'Norm. financovanie + uspesnost'!AH96</f>
        <v>#REF!</v>
      </c>
      <c r="AK37" s="18">
        <f>'Norm. financovanie + uspesnost'!AI96</f>
        <v>1.3847410147961885E-2</v>
      </c>
      <c r="AL37" s="18" t="e">
        <f>'Norm. financovanie + uspesnost'!AJ96</f>
        <v>#REF!</v>
      </c>
      <c r="AM37" s="18" t="e">
        <f>'Norm. financovanie + uspesnost'!AK96</f>
        <v>#REF!</v>
      </c>
      <c r="AN37" s="18" t="e">
        <f>'Norm. financovanie + uspesnost'!AL96</f>
        <v>#REF!</v>
      </c>
      <c r="AO37" s="18" t="e">
        <f>'Norm. financovanie + uspesnost'!AM96</f>
        <v>#REF!</v>
      </c>
      <c r="AP37" s="18" t="e">
        <f>'Norm. financovanie + uspesnost'!AN96</f>
        <v>#REF!</v>
      </c>
      <c r="AQ37" s="18" t="e">
        <f>'Norm. financovanie + uspesnost'!AO96</f>
        <v>#REF!</v>
      </c>
      <c r="AR37" s="18" t="e">
        <f>'Norm. financovanie + uspesnost'!AP96</f>
        <v>#REF!</v>
      </c>
      <c r="AS37" s="18" t="e">
        <f>'Norm. financovanie + uspesnost'!AQ96</f>
        <v>#REF!</v>
      </c>
      <c r="AT37" s="18" t="e">
        <f>'Norm. financovanie + uspesnost'!AR96</f>
        <v>#REF!</v>
      </c>
      <c r="AU37" s="18" t="e">
        <f>'Norm. financovanie + uspesnost'!AS96</f>
        <v>#REF!</v>
      </c>
      <c r="AV37" s="18" t="e">
        <f>'Norm. financovanie + uspesnost'!AT96</f>
        <v>#REF!</v>
      </c>
      <c r="AW37" s="18" t="e">
        <f>'Norm. financovanie + uspesnost'!AU96</f>
        <v>#REF!</v>
      </c>
      <c r="AX37" s="18" t="e">
        <f>'Norm. financovanie + uspesnost'!AV96</f>
        <v>#REF!</v>
      </c>
      <c r="AY37" s="18" t="e">
        <f>'Norm. financovanie + uspesnost'!AW96</f>
        <v>#REF!</v>
      </c>
      <c r="AZ37" s="18" t="e">
        <f>'Norm. financovanie + uspesnost'!AX96</f>
        <v>#REF!</v>
      </c>
      <c r="BA37" s="18" t="e">
        <f>'Norm. financovanie + uspesnost'!AY96</f>
        <v>#REF!</v>
      </c>
      <c r="BB37" s="18" t="e">
        <f>'Norm. financovanie + uspesnost'!AZ96</f>
        <v>#REF!</v>
      </c>
      <c r="BC37" s="18">
        <f>'Norm. financovanie + uspesnost'!BA96</f>
        <v>1.7836019131798629E-2</v>
      </c>
      <c r="BD37" s="18" t="e">
        <f>'Norm. financovanie + uspesnost'!BB96</f>
        <v>#REF!</v>
      </c>
    </row>
    <row r="38" spans="1:56" ht="14.25" customHeight="1" x14ac:dyDescent="0.2">
      <c r="A38" s="14">
        <v>10</v>
      </c>
      <c r="B38" s="19" t="s">
        <v>126</v>
      </c>
      <c r="C38" s="19" t="s">
        <v>127</v>
      </c>
      <c r="D38" s="20" t="e">
        <f t="shared" si="0"/>
        <v>#REF!</v>
      </c>
      <c r="E38" s="17">
        <f>BiggestGlobalSports!E12</f>
        <v>2.8967830461960665E-3</v>
      </c>
      <c r="F38" s="18" t="e">
        <f>'Norm. financovanie + uspesnost'!D11</f>
        <v>#REF!</v>
      </c>
      <c r="G38" s="18" t="e">
        <f>'Norm. financovanie + uspesnost'!E11</f>
        <v>#REF!</v>
      </c>
      <c r="H38" s="18" t="e">
        <f>'Norm. financovanie + uspesnost'!F11</f>
        <v>#REF!</v>
      </c>
      <c r="I38" s="18" t="e">
        <f>'Norm. financovanie + uspesnost'!G11</f>
        <v>#REF!</v>
      </c>
      <c r="J38" s="18" t="e">
        <f>'Norm. financovanie + uspesnost'!H11</f>
        <v>#REF!</v>
      </c>
      <c r="K38" s="18" t="e">
        <f>'Norm. financovanie + uspesnost'!I11</f>
        <v>#REF!</v>
      </c>
      <c r="L38" s="18" t="e">
        <f>'Norm. financovanie + uspesnost'!J11</f>
        <v>#REF!</v>
      </c>
      <c r="M38" s="18">
        <f>'Norm. financovanie + uspesnost'!K11</f>
        <v>0</v>
      </c>
      <c r="N38" s="18" t="e">
        <f>'Norm. financovanie + uspesnost'!L11</f>
        <v>#REF!</v>
      </c>
      <c r="O38" s="18" t="e">
        <f>'Norm. financovanie + uspesnost'!M11</f>
        <v>#REF!</v>
      </c>
      <c r="P38" s="18" t="e">
        <f>'Norm. financovanie + uspesnost'!N11</f>
        <v>#REF!</v>
      </c>
      <c r="Q38" s="18" t="e">
        <f>'Norm. financovanie + uspesnost'!O11</f>
        <v>#REF!</v>
      </c>
      <c r="R38" s="18">
        <f>'Norm. financovanie + uspesnost'!P11</f>
        <v>1.3490770172741173E-2</v>
      </c>
      <c r="S38" s="18" t="e">
        <f>'Norm. financovanie + uspesnost'!Q11</f>
        <v>#REF!</v>
      </c>
      <c r="T38" s="18" t="e">
        <f>'Norm. financovanie + uspesnost'!R11</f>
        <v>#REF!</v>
      </c>
      <c r="U38" s="18" t="e">
        <f>'Norm. financovanie + uspesnost'!S11</f>
        <v>#REF!</v>
      </c>
      <c r="V38" s="18" t="e">
        <f>'Norm. financovanie + uspesnost'!T11</f>
        <v>#REF!</v>
      </c>
      <c r="W38" s="18">
        <f>'Norm. financovanie + uspesnost'!U11</f>
        <v>0</v>
      </c>
      <c r="X38" s="18" t="e">
        <f>'Norm. financovanie + uspesnost'!V11</f>
        <v>#REF!</v>
      </c>
      <c r="Y38" s="18" t="e">
        <f>'Norm. financovanie + uspesnost'!W11</f>
        <v>#REF!</v>
      </c>
      <c r="Z38" s="18">
        <f>'Norm. financovanie + uspesnost'!X11</f>
        <v>0</v>
      </c>
      <c r="AA38" s="18" t="e">
        <f>'Norm. financovanie + uspesnost'!Y11</f>
        <v>#REF!</v>
      </c>
      <c r="AB38" s="18" t="e">
        <f>'Norm. financovanie + uspesnost'!Z11</f>
        <v>#REF!</v>
      </c>
      <c r="AC38" s="18" t="e">
        <f>'Norm. financovanie + uspesnost'!AA11</f>
        <v>#REF!</v>
      </c>
      <c r="AD38" s="18">
        <f>'Norm. financovanie + uspesnost'!AB11</f>
        <v>0</v>
      </c>
      <c r="AE38" s="18">
        <f>'Norm. financovanie + uspesnost'!AC11</f>
        <v>4.0109969639696022E-3</v>
      </c>
      <c r="AF38" s="18">
        <f>'Norm. financovanie + uspesnost'!AD11</f>
        <v>0</v>
      </c>
      <c r="AG38" s="18" t="e">
        <f>'Norm. financovanie + uspesnost'!AE11</f>
        <v>#REF!</v>
      </c>
      <c r="AH38" s="18" t="e">
        <f>'Norm. financovanie + uspesnost'!AF11</f>
        <v>#REF!</v>
      </c>
      <c r="AI38" s="18" t="e">
        <f>'Norm. financovanie + uspesnost'!AG11</f>
        <v>#REF!</v>
      </c>
      <c r="AJ38" s="18" t="e">
        <f>'Norm. financovanie + uspesnost'!AH11</f>
        <v>#REF!</v>
      </c>
      <c r="AK38" s="18">
        <f>'Norm. financovanie + uspesnost'!AI11</f>
        <v>0</v>
      </c>
      <c r="AL38" s="18" t="e">
        <f>'Norm. financovanie + uspesnost'!AJ11</f>
        <v>#REF!</v>
      </c>
      <c r="AM38" s="18" t="e">
        <f>'Norm. financovanie + uspesnost'!AK11</f>
        <v>#REF!</v>
      </c>
      <c r="AN38" s="18" t="e">
        <f>'Norm. financovanie + uspesnost'!AL11</f>
        <v>#REF!</v>
      </c>
      <c r="AO38" s="18" t="e">
        <f>'Norm. financovanie + uspesnost'!AM11</f>
        <v>#REF!</v>
      </c>
      <c r="AP38" s="18" t="e">
        <f>'Norm. financovanie + uspesnost'!AN11</f>
        <v>#REF!</v>
      </c>
      <c r="AQ38" s="18" t="e">
        <f>'Norm. financovanie + uspesnost'!AO11</f>
        <v>#REF!</v>
      </c>
      <c r="AR38" s="18" t="e">
        <f>'Norm. financovanie + uspesnost'!AP11</f>
        <v>#REF!</v>
      </c>
      <c r="AS38" s="18" t="e">
        <f>'Norm. financovanie + uspesnost'!AQ11</f>
        <v>#REF!</v>
      </c>
      <c r="AT38" s="18" t="e">
        <f>'Norm. financovanie + uspesnost'!AR11</f>
        <v>#REF!</v>
      </c>
      <c r="AU38" s="18" t="e">
        <f>'Norm. financovanie + uspesnost'!AS11</f>
        <v>#REF!</v>
      </c>
      <c r="AV38" s="18" t="e">
        <f>'Norm. financovanie + uspesnost'!AT11</f>
        <v>#REF!</v>
      </c>
      <c r="AW38" s="18" t="e">
        <f>'Norm. financovanie + uspesnost'!AU11</f>
        <v>#REF!</v>
      </c>
      <c r="AX38" s="18" t="e">
        <f>'Norm. financovanie + uspesnost'!AV11</f>
        <v>#REF!</v>
      </c>
      <c r="AY38" s="18" t="e">
        <f>'Norm. financovanie + uspesnost'!AW11</f>
        <v>#REF!</v>
      </c>
      <c r="AZ38" s="18" t="e">
        <f>'Norm. financovanie + uspesnost'!AX11</f>
        <v>#REF!</v>
      </c>
      <c r="BA38" s="18" t="e">
        <f>'Norm. financovanie + uspesnost'!AY11</f>
        <v>#REF!</v>
      </c>
      <c r="BB38" s="18" t="e">
        <f>'Norm. financovanie + uspesnost'!AZ11</f>
        <v>#REF!</v>
      </c>
      <c r="BC38" s="18">
        <f>'Norm. financovanie + uspesnost'!BA11</f>
        <v>0</v>
      </c>
      <c r="BD38" s="18" t="e">
        <f>'Norm. financovanie + uspesnost'!BB11</f>
        <v>#REF!</v>
      </c>
    </row>
    <row r="39" spans="1:56" ht="14.25" customHeight="1" x14ac:dyDescent="0.25">
      <c r="A39" s="21">
        <v>90</v>
      </c>
      <c r="B39" s="23" t="s">
        <v>128</v>
      </c>
      <c r="C39" s="23" t="s">
        <v>129</v>
      </c>
      <c r="D39" s="16" t="e">
        <f t="shared" si="0"/>
        <v>#REF!</v>
      </c>
      <c r="E39" s="17">
        <f>BiggestGlobalSports!E92</f>
        <v>0</v>
      </c>
      <c r="F39" s="18" t="e">
        <f>'Norm. financovanie + uspesnost'!D91</f>
        <v>#REF!</v>
      </c>
      <c r="G39" s="18" t="e">
        <f>'Norm. financovanie + uspesnost'!E91</f>
        <v>#REF!</v>
      </c>
      <c r="H39" s="18" t="e">
        <f>'Norm. financovanie + uspesnost'!F91</f>
        <v>#REF!</v>
      </c>
      <c r="I39" s="18" t="e">
        <f>'Norm. financovanie + uspesnost'!G91</f>
        <v>#REF!</v>
      </c>
      <c r="J39" s="18" t="e">
        <f>'Norm. financovanie + uspesnost'!H91</f>
        <v>#REF!</v>
      </c>
      <c r="K39" s="18" t="e">
        <f>'Norm. financovanie + uspesnost'!I91</f>
        <v>#REF!</v>
      </c>
      <c r="L39" s="18" t="e">
        <f>'Norm. financovanie + uspesnost'!J91</f>
        <v>#REF!</v>
      </c>
      <c r="M39" s="18">
        <f>'Norm. financovanie + uspesnost'!K91</f>
        <v>1.4964410698484915E-2</v>
      </c>
      <c r="N39" s="18" t="e">
        <f>'Norm. financovanie + uspesnost'!L91</f>
        <v>#REF!</v>
      </c>
      <c r="O39" s="18" t="e">
        <f>'Norm. financovanie + uspesnost'!M91</f>
        <v>#REF!</v>
      </c>
      <c r="P39" s="18" t="e">
        <f>'Norm. financovanie + uspesnost'!N91</f>
        <v>#REF!</v>
      </c>
      <c r="Q39" s="18" t="e">
        <f>'Norm. financovanie + uspesnost'!O91</f>
        <v>#REF!</v>
      </c>
      <c r="R39" s="18">
        <f>'Norm. financovanie + uspesnost'!P91</f>
        <v>1.6669117149911764E-2</v>
      </c>
      <c r="S39" s="18" t="e">
        <f>'Norm. financovanie + uspesnost'!Q91</f>
        <v>#REF!</v>
      </c>
      <c r="T39" s="18" t="e">
        <f>'Norm. financovanie + uspesnost'!R91</f>
        <v>#REF!</v>
      </c>
      <c r="U39" s="18" t="e">
        <f>'Norm. financovanie + uspesnost'!S91</f>
        <v>#REF!</v>
      </c>
      <c r="V39" s="18" t="e">
        <f>'Norm. financovanie + uspesnost'!T91</f>
        <v>#REF!</v>
      </c>
      <c r="W39" s="18">
        <f>'Norm. financovanie + uspesnost'!U91</f>
        <v>2.7176648748647538E-3</v>
      </c>
      <c r="X39" s="18" t="e">
        <f>'Norm. financovanie + uspesnost'!V91</f>
        <v>#REF!</v>
      </c>
      <c r="Y39" s="18" t="e">
        <f>'Norm. financovanie + uspesnost'!W91</f>
        <v>#REF!</v>
      </c>
      <c r="Z39" s="18">
        <f>'Norm. financovanie + uspesnost'!X91</f>
        <v>1.5801509732259487E-2</v>
      </c>
      <c r="AA39" s="18" t="e">
        <f>'Norm. financovanie + uspesnost'!Y91</f>
        <v>#REF!</v>
      </c>
      <c r="AB39" s="18" t="e">
        <f>'Norm. financovanie + uspesnost'!Z91</f>
        <v>#REF!</v>
      </c>
      <c r="AC39" s="18" t="e">
        <f>'Norm. financovanie + uspesnost'!AA91</f>
        <v>#REF!</v>
      </c>
      <c r="AD39" s="18">
        <f>'Norm. financovanie + uspesnost'!AB91</f>
        <v>0</v>
      </c>
      <c r="AE39" s="18">
        <f>'Norm. financovanie + uspesnost'!AC91</f>
        <v>8.8782936164649353E-3</v>
      </c>
      <c r="AF39" s="18">
        <f>'Norm. financovanie + uspesnost'!AD91</f>
        <v>2.174173475435465E-2</v>
      </c>
      <c r="AG39" s="18" t="e">
        <f>'Norm. financovanie + uspesnost'!AE91</f>
        <v>#REF!</v>
      </c>
      <c r="AH39" s="18" t="e">
        <f>'Norm. financovanie + uspesnost'!AF91</f>
        <v>#REF!</v>
      </c>
      <c r="AI39" s="18" t="e">
        <f>'Norm. financovanie + uspesnost'!AG91</f>
        <v>#REF!</v>
      </c>
      <c r="AJ39" s="18" t="e">
        <f>'Norm. financovanie + uspesnost'!AH91</f>
        <v>#REF!</v>
      </c>
      <c r="AK39" s="18">
        <f>'Norm. financovanie + uspesnost'!AI91</f>
        <v>1.4968243362341658E-2</v>
      </c>
      <c r="AL39" s="18" t="e">
        <f>'Norm. financovanie + uspesnost'!AJ91</f>
        <v>#REF!</v>
      </c>
      <c r="AM39" s="18" t="e">
        <f>'Norm. financovanie + uspesnost'!AK91</f>
        <v>#REF!</v>
      </c>
      <c r="AN39" s="18" t="e">
        <f>'Norm. financovanie + uspesnost'!AL91</f>
        <v>#REF!</v>
      </c>
      <c r="AO39" s="18" t="e">
        <f>'Norm. financovanie + uspesnost'!AM91</f>
        <v>#REF!</v>
      </c>
      <c r="AP39" s="18" t="e">
        <f>'Norm. financovanie + uspesnost'!AN91</f>
        <v>#REF!</v>
      </c>
      <c r="AQ39" s="18" t="e">
        <f>'Norm. financovanie + uspesnost'!AO91</f>
        <v>#REF!</v>
      </c>
      <c r="AR39" s="18" t="e">
        <f>'Norm. financovanie + uspesnost'!AP91</f>
        <v>#REF!</v>
      </c>
      <c r="AS39" s="18" t="e">
        <f>'Norm. financovanie + uspesnost'!AQ91</f>
        <v>#REF!</v>
      </c>
      <c r="AT39" s="18" t="e">
        <f>'Norm. financovanie + uspesnost'!AR91</f>
        <v>#REF!</v>
      </c>
      <c r="AU39" s="18" t="e">
        <f>'Norm. financovanie + uspesnost'!AS91</f>
        <v>#REF!</v>
      </c>
      <c r="AV39" s="18" t="e">
        <f>'Norm. financovanie + uspesnost'!AT91</f>
        <v>#REF!</v>
      </c>
      <c r="AW39" s="18" t="e">
        <f>'Norm. financovanie + uspesnost'!AU91</f>
        <v>#REF!</v>
      </c>
      <c r="AX39" s="18" t="e">
        <f>'Norm. financovanie + uspesnost'!AV91</f>
        <v>#REF!</v>
      </c>
      <c r="AY39" s="18" t="e">
        <f>'Norm. financovanie + uspesnost'!AW91</f>
        <v>#REF!</v>
      </c>
      <c r="AZ39" s="18" t="e">
        <f>'Norm. financovanie + uspesnost'!AX91</f>
        <v>#REF!</v>
      </c>
      <c r="BA39" s="18" t="e">
        <f>'Norm. financovanie + uspesnost'!AY91</f>
        <v>#REF!</v>
      </c>
      <c r="BB39" s="18" t="e">
        <f>'Norm. financovanie + uspesnost'!AZ91</f>
        <v>#REF!</v>
      </c>
      <c r="BC39" s="18">
        <f>'Norm. financovanie + uspesnost'!BA91</f>
        <v>8.4575070274015684E-3</v>
      </c>
      <c r="BD39" s="18" t="e">
        <f>'Norm. financovanie + uspesnost'!BB91</f>
        <v>#REF!</v>
      </c>
    </row>
    <row r="40" spans="1:56" ht="14.25" customHeight="1" x14ac:dyDescent="0.2">
      <c r="A40" s="14">
        <v>11</v>
      </c>
      <c r="B40" s="19" t="s">
        <v>130</v>
      </c>
      <c r="C40" s="19" t="s">
        <v>131</v>
      </c>
      <c r="D40" s="20" t="e">
        <f t="shared" si="0"/>
        <v>#REF!</v>
      </c>
      <c r="E40" s="17">
        <f>BiggestGlobalSports!E13</f>
        <v>1.2806830309498399E-2</v>
      </c>
      <c r="F40" s="18" t="e">
        <f>'Norm. financovanie + uspesnost'!D12</f>
        <v>#REF!</v>
      </c>
      <c r="G40" s="18" t="e">
        <f>'Norm. financovanie + uspesnost'!E12</f>
        <v>#REF!</v>
      </c>
      <c r="H40" s="18" t="e">
        <f>'Norm. financovanie + uspesnost'!F12</f>
        <v>#REF!</v>
      </c>
      <c r="I40" s="18" t="e">
        <f>'Norm. financovanie + uspesnost'!G12</f>
        <v>#REF!</v>
      </c>
      <c r="J40" s="18" t="e">
        <f>'Norm. financovanie + uspesnost'!H12</f>
        <v>#REF!</v>
      </c>
      <c r="K40" s="18" t="e">
        <f>'Norm. financovanie + uspesnost'!I12</f>
        <v>#REF!</v>
      </c>
      <c r="L40" s="18" t="e">
        <f>'Norm. financovanie + uspesnost'!J12</f>
        <v>#REF!</v>
      </c>
      <c r="M40" s="18">
        <f>'Norm. financovanie + uspesnost'!K12</f>
        <v>1.2115825490103533E-2</v>
      </c>
      <c r="N40" s="18" t="e">
        <f>'Norm. financovanie + uspesnost'!L12</f>
        <v>#REF!</v>
      </c>
      <c r="O40" s="18" t="e">
        <f>'Norm. financovanie + uspesnost'!M12</f>
        <v>#REF!</v>
      </c>
      <c r="P40" s="18" t="e">
        <f>'Norm. financovanie + uspesnost'!N12</f>
        <v>#REF!</v>
      </c>
      <c r="Q40" s="18" t="e">
        <f>'Norm. financovanie + uspesnost'!O12</f>
        <v>#REF!</v>
      </c>
      <c r="R40" s="18">
        <f>'Norm. financovanie + uspesnost'!P12</f>
        <v>4.4545411854481241E-3</v>
      </c>
      <c r="S40" s="18" t="e">
        <f>'Norm. financovanie + uspesnost'!Q12</f>
        <v>#REF!</v>
      </c>
      <c r="T40" s="18" t="e">
        <f>'Norm. financovanie + uspesnost'!R12</f>
        <v>#REF!</v>
      </c>
      <c r="U40" s="18" t="e">
        <f>'Norm. financovanie + uspesnost'!S12</f>
        <v>#REF!</v>
      </c>
      <c r="V40" s="18" t="e">
        <f>'Norm. financovanie + uspesnost'!T12</f>
        <v>#REF!</v>
      </c>
      <c r="W40" s="18">
        <f>'Norm. financovanie + uspesnost'!U12</f>
        <v>2.9087833581629721E-2</v>
      </c>
      <c r="X40" s="18" t="e">
        <f>'Norm. financovanie + uspesnost'!V12</f>
        <v>#REF!</v>
      </c>
      <c r="Y40" s="18" t="e">
        <f>'Norm. financovanie + uspesnost'!W12</f>
        <v>#REF!</v>
      </c>
      <c r="Z40" s="18">
        <f>'Norm. financovanie + uspesnost'!X12</f>
        <v>1.9453687631541889E-2</v>
      </c>
      <c r="AA40" s="18" t="e">
        <f>'Norm. financovanie + uspesnost'!Y12</f>
        <v>#REF!</v>
      </c>
      <c r="AB40" s="18" t="e">
        <f>'Norm. financovanie + uspesnost'!Z12</f>
        <v>#REF!</v>
      </c>
      <c r="AC40" s="18" t="e">
        <f>'Norm. financovanie + uspesnost'!AA12</f>
        <v>#REF!</v>
      </c>
      <c r="AD40" s="18">
        <f>'Norm. financovanie + uspesnost'!AB12</f>
        <v>0</v>
      </c>
      <c r="AE40" s="18">
        <f>'Norm. financovanie + uspesnost'!AC12</f>
        <v>1.1943773825525941E-2</v>
      </c>
      <c r="AF40" s="18">
        <f>'Norm. financovanie + uspesnost'!AD12</f>
        <v>0</v>
      </c>
      <c r="AG40" s="18" t="e">
        <f>'Norm. financovanie + uspesnost'!AE12</f>
        <v>#REF!</v>
      </c>
      <c r="AH40" s="18" t="e">
        <f>'Norm. financovanie + uspesnost'!AF12</f>
        <v>#REF!</v>
      </c>
      <c r="AI40" s="18" t="e">
        <f>'Norm. financovanie + uspesnost'!AG12</f>
        <v>#REF!</v>
      </c>
      <c r="AJ40" s="18" t="e">
        <f>'Norm. financovanie + uspesnost'!AH12</f>
        <v>#REF!</v>
      </c>
      <c r="AK40" s="18">
        <f>'Norm. financovanie + uspesnost'!AI12</f>
        <v>9.312587933655362E-3</v>
      </c>
      <c r="AL40" s="18" t="e">
        <f>'Norm. financovanie + uspesnost'!AJ12</f>
        <v>#REF!</v>
      </c>
      <c r="AM40" s="18" t="e">
        <f>'Norm. financovanie + uspesnost'!AK12</f>
        <v>#REF!</v>
      </c>
      <c r="AN40" s="18" t="e">
        <f>'Norm. financovanie + uspesnost'!AL12</f>
        <v>#REF!</v>
      </c>
      <c r="AO40" s="18" t="e">
        <f>'Norm. financovanie + uspesnost'!AM12</f>
        <v>#REF!</v>
      </c>
      <c r="AP40" s="18" t="e">
        <f>'Norm. financovanie + uspesnost'!AN12</f>
        <v>#REF!</v>
      </c>
      <c r="AQ40" s="18" t="e">
        <f>'Norm. financovanie + uspesnost'!AO12</f>
        <v>#REF!</v>
      </c>
      <c r="AR40" s="18" t="e">
        <f>'Norm. financovanie + uspesnost'!AP12</f>
        <v>#REF!</v>
      </c>
      <c r="AS40" s="18" t="e">
        <f>'Norm. financovanie + uspesnost'!AQ12</f>
        <v>#REF!</v>
      </c>
      <c r="AT40" s="18" t="e">
        <f>'Norm. financovanie + uspesnost'!AR12</f>
        <v>#REF!</v>
      </c>
      <c r="AU40" s="18" t="e">
        <f>'Norm. financovanie + uspesnost'!AS12</f>
        <v>#REF!</v>
      </c>
      <c r="AV40" s="18" t="e">
        <f>'Norm. financovanie + uspesnost'!AT12</f>
        <v>#REF!</v>
      </c>
      <c r="AW40" s="18" t="e">
        <f>'Norm. financovanie + uspesnost'!AU12</f>
        <v>#REF!</v>
      </c>
      <c r="AX40" s="18" t="e">
        <f>'Norm. financovanie + uspesnost'!AV12</f>
        <v>#REF!</v>
      </c>
      <c r="AY40" s="18" t="e">
        <f>'Norm. financovanie + uspesnost'!AW12</f>
        <v>#REF!</v>
      </c>
      <c r="AZ40" s="18" t="e">
        <f>'Norm. financovanie + uspesnost'!AX12</f>
        <v>#REF!</v>
      </c>
      <c r="BA40" s="18" t="e">
        <f>'Norm. financovanie + uspesnost'!AY12</f>
        <v>#REF!</v>
      </c>
      <c r="BB40" s="18" t="e">
        <f>'Norm. financovanie + uspesnost'!AZ12</f>
        <v>#REF!</v>
      </c>
      <c r="BC40" s="18">
        <f>'Norm. financovanie + uspesnost'!BA12</f>
        <v>1.8196243194258614E-2</v>
      </c>
      <c r="BD40" s="18" t="e">
        <f>'Norm. financovanie + uspesnost'!BB12</f>
        <v>#REF!</v>
      </c>
    </row>
    <row r="41" spans="1:56" ht="14.25" customHeight="1" x14ac:dyDescent="0.25">
      <c r="A41" s="21">
        <v>49</v>
      </c>
      <c r="B41" s="23" t="s">
        <v>132</v>
      </c>
      <c r="C41" s="23" t="s">
        <v>133</v>
      </c>
      <c r="D41" s="16" t="e">
        <f t="shared" si="0"/>
        <v>#REF!</v>
      </c>
      <c r="E41" s="17">
        <f>BiggestGlobalSports!E51</f>
        <v>0</v>
      </c>
      <c r="F41" s="18" t="e">
        <f>'Norm. financovanie + uspesnost'!D50</f>
        <v>#REF!</v>
      </c>
      <c r="G41" s="18" t="e">
        <f>'Norm. financovanie + uspesnost'!E50</f>
        <v>#REF!</v>
      </c>
      <c r="H41" s="18" t="e">
        <f>'Norm. financovanie + uspesnost'!F50</f>
        <v>#REF!</v>
      </c>
      <c r="I41" s="18" t="e">
        <f>'Norm. financovanie + uspesnost'!G50</f>
        <v>#REF!</v>
      </c>
      <c r="J41" s="18" t="e">
        <f>'Norm. financovanie + uspesnost'!H50</f>
        <v>#REF!</v>
      </c>
      <c r="K41" s="18" t="e">
        <f>'Norm. financovanie + uspesnost'!I50</f>
        <v>#REF!</v>
      </c>
      <c r="L41" s="18" t="e">
        <f>'Norm. financovanie + uspesnost'!J50</f>
        <v>#REF!</v>
      </c>
      <c r="M41" s="18">
        <f>'Norm. financovanie + uspesnost'!K50</f>
        <v>1.2652832178939852E-2</v>
      </c>
      <c r="N41" s="18" t="e">
        <f>'Norm. financovanie + uspesnost'!L50</f>
        <v>#REF!</v>
      </c>
      <c r="O41" s="18" t="e">
        <f>'Norm. financovanie + uspesnost'!M50</f>
        <v>#REF!</v>
      </c>
      <c r="P41" s="18" t="e">
        <f>'Norm. financovanie + uspesnost'!N50</f>
        <v>#REF!</v>
      </c>
      <c r="Q41" s="18" t="e">
        <f>'Norm. financovanie + uspesnost'!O50</f>
        <v>#REF!</v>
      </c>
      <c r="R41" s="18">
        <f>'Norm. financovanie + uspesnost'!P50</f>
        <v>2.1762821309713881E-2</v>
      </c>
      <c r="S41" s="18" t="e">
        <f>'Norm. financovanie + uspesnost'!Q50</f>
        <v>#REF!</v>
      </c>
      <c r="T41" s="18" t="e">
        <f>'Norm. financovanie + uspesnost'!R50</f>
        <v>#REF!</v>
      </c>
      <c r="U41" s="18" t="e">
        <f>'Norm. financovanie + uspesnost'!S50</f>
        <v>#REF!</v>
      </c>
      <c r="V41" s="18" t="e">
        <f>'Norm. financovanie + uspesnost'!T50</f>
        <v>#REF!</v>
      </c>
      <c r="W41" s="18">
        <f>'Norm. financovanie + uspesnost'!U50</f>
        <v>0</v>
      </c>
      <c r="X41" s="18" t="e">
        <f>'Norm. financovanie + uspesnost'!V50</f>
        <v>#REF!</v>
      </c>
      <c r="Y41" s="18" t="e">
        <f>'Norm. financovanie + uspesnost'!W50</f>
        <v>#REF!</v>
      </c>
      <c r="Z41" s="18">
        <f>'Norm. financovanie + uspesnost'!X50</f>
        <v>3.6476149727040436E-3</v>
      </c>
      <c r="AA41" s="18" t="e">
        <f>'Norm. financovanie + uspesnost'!Y50</f>
        <v>#REF!</v>
      </c>
      <c r="AB41" s="18" t="e">
        <f>'Norm. financovanie + uspesnost'!Z50</f>
        <v>#REF!</v>
      </c>
      <c r="AC41" s="18" t="e">
        <f>'Norm. financovanie + uspesnost'!AA50</f>
        <v>#REF!</v>
      </c>
      <c r="AD41" s="18">
        <f>'Norm. financovanie + uspesnost'!AB50</f>
        <v>0</v>
      </c>
      <c r="AE41" s="18">
        <f>'Norm. financovanie + uspesnost'!AC50</f>
        <v>1.9109614425914891E-2</v>
      </c>
      <c r="AF41" s="18">
        <f>'Norm. financovanie + uspesnost'!AD50</f>
        <v>3.0166339944066305E-2</v>
      </c>
      <c r="AG41" s="18" t="e">
        <f>'Norm. financovanie + uspesnost'!AE50</f>
        <v>#REF!</v>
      </c>
      <c r="AH41" s="18" t="e">
        <f>'Norm. financovanie + uspesnost'!AF50</f>
        <v>#REF!</v>
      </c>
      <c r="AI41" s="18" t="e">
        <f>'Norm. financovanie + uspesnost'!AG50</f>
        <v>#REF!</v>
      </c>
      <c r="AJ41" s="18" t="e">
        <f>'Norm. financovanie + uspesnost'!AH50</f>
        <v>#REF!</v>
      </c>
      <c r="AK41" s="18">
        <f>'Norm. financovanie + uspesnost'!AI50</f>
        <v>1.3274938271836905E-2</v>
      </c>
      <c r="AL41" s="18" t="e">
        <f>'Norm. financovanie + uspesnost'!AJ50</f>
        <v>#REF!</v>
      </c>
      <c r="AM41" s="18" t="e">
        <f>'Norm. financovanie + uspesnost'!AK50</f>
        <v>#REF!</v>
      </c>
      <c r="AN41" s="18" t="e">
        <f>'Norm. financovanie + uspesnost'!AL50</f>
        <v>#REF!</v>
      </c>
      <c r="AO41" s="18" t="e">
        <f>'Norm. financovanie + uspesnost'!AM50</f>
        <v>#REF!</v>
      </c>
      <c r="AP41" s="18" t="e">
        <f>'Norm. financovanie + uspesnost'!AN50</f>
        <v>#REF!</v>
      </c>
      <c r="AQ41" s="18" t="e">
        <f>'Norm. financovanie + uspesnost'!AO50</f>
        <v>#REF!</v>
      </c>
      <c r="AR41" s="18" t="e">
        <f>'Norm. financovanie + uspesnost'!AP50</f>
        <v>#REF!</v>
      </c>
      <c r="AS41" s="18" t="e">
        <f>'Norm. financovanie + uspesnost'!AQ50</f>
        <v>#REF!</v>
      </c>
      <c r="AT41" s="18" t="e">
        <f>'Norm. financovanie + uspesnost'!AR50</f>
        <v>#REF!</v>
      </c>
      <c r="AU41" s="18" t="e">
        <f>'Norm. financovanie + uspesnost'!AS50</f>
        <v>#REF!</v>
      </c>
      <c r="AV41" s="18" t="e">
        <f>'Norm. financovanie + uspesnost'!AT50</f>
        <v>#REF!</v>
      </c>
      <c r="AW41" s="18" t="e">
        <f>'Norm. financovanie + uspesnost'!AU50</f>
        <v>#REF!</v>
      </c>
      <c r="AX41" s="18" t="e">
        <f>'Norm. financovanie + uspesnost'!AV50</f>
        <v>#REF!</v>
      </c>
      <c r="AY41" s="18" t="e">
        <f>'Norm. financovanie + uspesnost'!AW50</f>
        <v>#REF!</v>
      </c>
      <c r="AZ41" s="18" t="e">
        <f>'Norm. financovanie + uspesnost'!AX50</f>
        <v>#REF!</v>
      </c>
      <c r="BA41" s="18" t="e">
        <f>'Norm. financovanie + uspesnost'!AY50</f>
        <v>#REF!</v>
      </c>
      <c r="BB41" s="18" t="e">
        <f>'Norm. financovanie + uspesnost'!AZ50</f>
        <v>#REF!</v>
      </c>
      <c r="BC41" s="18">
        <f>'Norm. financovanie + uspesnost'!BA50</f>
        <v>1.3060931547144633E-2</v>
      </c>
      <c r="BD41" s="18" t="e">
        <f>'Norm. financovanie + uspesnost'!BB50</f>
        <v>#REF!</v>
      </c>
    </row>
    <row r="42" spans="1:56" ht="14.25" customHeight="1" x14ac:dyDescent="0.25">
      <c r="A42" s="21">
        <v>12</v>
      </c>
      <c r="B42" s="19" t="s">
        <v>134</v>
      </c>
      <c r="C42" s="19" t="s">
        <v>135</v>
      </c>
      <c r="D42" s="20" t="e">
        <f t="shared" si="0"/>
        <v>#REF!</v>
      </c>
      <c r="E42" s="17">
        <f>BiggestGlobalSports!E14</f>
        <v>0</v>
      </c>
      <c r="F42" s="18" t="e">
        <f>'Norm. financovanie + uspesnost'!D13</f>
        <v>#REF!</v>
      </c>
      <c r="G42" s="18" t="e">
        <f>'Norm. financovanie + uspesnost'!E13</f>
        <v>#REF!</v>
      </c>
      <c r="H42" s="18" t="e">
        <f>'Norm. financovanie + uspesnost'!F13</f>
        <v>#REF!</v>
      </c>
      <c r="I42" s="18" t="e">
        <f>'Norm. financovanie + uspesnost'!G13</f>
        <v>#REF!</v>
      </c>
      <c r="J42" s="18" t="e">
        <f>'Norm. financovanie + uspesnost'!H13</f>
        <v>#REF!</v>
      </c>
      <c r="K42" s="18" t="e">
        <f>'Norm. financovanie + uspesnost'!I13</f>
        <v>#REF!</v>
      </c>
      <c r="L42" s="18" t="e">
        <f>'Norm. financovanie + uspesnost'!J13</f>
        <v>#REF!</v>
      </c>
      <c r="M42" s="18">
        <f>'Norm. financovanie + uspesnost'!K13</f>
        <v>0</v>
      </c>
      <c r="N42" s="18" t="e">
        <f>'Norm. financovanie + uspesnost'!L13</f>
        <v>#REF!</v>
      </c>
      <c r="O42" s="18" t="e">
        <f>'Norm. financovanie + uspesnost'!M13</f>
        <v>#REF!</v>
      </c>
      <c r="P42" s="18" t="e">
        <f>'Norm. financovanie + uspesnost'!N13</f>
        <v>#REF!</v>
      </c>
      <c r="Q42" s="18" t="e">
        <f>'Norm. financovanie + uspesnost'!O13</f>
        <v>#REF!</v>
      </c>
      <c r="R42" s="18">
        <f>'Norm. financovanie + uspesnost'!P13</f>
        <v>5.7729722392775408E-3</v>
      </c>
      <c r="S42" s="18" t="e">
        <f>'Norm. financovanie + uspesnost'!Q13</f>
        <v>#REF!</v>
      </c>
      <c r="T42" s="18" t="e">
        <f>'Norm. financovanie + uspesnost'!R13</f>
        <v>#REF!</v>
      </c>
      <c r="U42" s="18" t="e">
        <f>'Norm. financovanie + uspesnost'!S13</f>
        <v>#REF!</v>
      </c>
      <c r="V42" s="18" t="e">
        <f>'Norm. financovanie + uspesnost'!T13</f>
        <v>#REF!</v>
      </c>
      <c r="W42" s="18">
        <f>'Norm. financovanie + uspesnost'!U13</f>
        <v>0</v>
      </c>
      <c r="X42" s="18" t="e">
        <f>'Norm. financovanie + uspesnost'!V13</f>
        <v>#REF!</v>
      </c>
      <c r="Y42" s="18" t="e">
        <f>'Norm. financovanie + uspesnost'!W13</f>
        <v>#REF!</v>
      </c>
      <c r="Z42" s="18">
        <f>'Norm. financovanie + uspesnost'!X13</f>
        <v>1.5329695474780133E-2</v>
      </c>
      <c r="AA42" s="18" t="e">
        <f>'Norm. financovanie + uspesnost'!Y13</f>
        <v>#REF!</v>
      </c>
      <c r="AB42" s="18" t="e">
        <f>'Norm. financovanie + uspesnost'!Z13</f>
        <v>#REF!</v>
      </c>
      <c r="AC42" s="18" t="e">
        <f>'Norm. financovanie + uspesnost'!AA13</f>
        <v>#REF!</v>
      </c>
      <c r="AD42" s="18">
        <f>'Norm. financovanie + uspesnost'!AB13</f>
        <v>0</v>
      </c>
      <c r="AE42" s="18">
        <f>'Norm. financovanie + uspesnost'!AC13</f>
        <v>1.3114231957080894E-2</v>
      </c>
      <c r="AF42" s="18">
        <f>'Norm. financovanie + uspesnost'!AD13</f>
        <v>0</v>
      </c>
      <c r="AG42" s="18" t="e">
        <f>'Norm. financovanie + uspesnost'!AE13</f>
        <v>#REF!</v>
      </c>
      <c r="AH42" s="18" t="e">
        <f>'Norm. financovanie + uspesnost'!AF13</f>
        <v>#REF!</v>
      </c>
      <c r="AI42" s="18" t="e">
        <f>'Norm. financovanie + uspesnost'!AG13</f>
        <v>#REF!</v>
      </c>
      <c r="AJ42" s="18" t="e">
        <f>'Norm. financovanie + uspesnost'!AH13</f>
        <v>#REF!</v>
      </c>
      <c r="AK42" s="18">
        <f>'Norm. financovanie + uspesnost'!AI13</f>
        <v>5.4871928234627868E-3</v>
      </c>
      <c r="AL42" s="18" t="e">
        <f>'Norm. financovanie + uspesnost'!AJ13</f>
        <v>#REF!</v>
      </c>
      <c r="AM42" s="18" t="e">
        <f>'Norm. financovanie + uspesnost'!AK13</f>
        <v>#REF!</v>
      </c>
      <c r="AN42" s="18" t="e">
        <f>'Norm. financovanie + uspesnost'!AL13</f>
        <v>#REF!</v>
      </c>
      <c r="AO42" s="18" t="e">
        <f>'Norm. financovanie + uspesnost'!AM13</f>
        <v>#REF!</v>
      </c>
      <c r="AP42" s="18" t="e">
        <f>'Norm. financovanie + uspesnost'!AN13</f>
        <v>#REF!</v>
      </c>
      <c r="AQ42" s="18" t="e">
        <f>'Norm. financovanie + uspesnost'!AO13</f>
        <v>#REF!</v>
      </c>
      <c r="AR42" s="18" t="e">
        <f>'Norm. financovanie + uspesnost'!AP13</f>
        <v>#REF!</v>
      </c>
      <c r="AS42" s="18" t="e">
        <f>'Norm. financovanie + uspesnost'!AQ13</f>
        <v>#REF!</v>
      </c>
      <c r="AT42" s="18" t="e">
        <f>'Norm. financovanie + uspesnost'!AR13</f>
        <v>#REF!</v>
      </c>
      <c r="AU42" s="18" t="e">
        <f>'Norm. financovanie + uspesnost'!AS13</f>
        <v>#REF!</v>
      </c>
      <c r="AV42" s="18" t="e">
        <f>'Norm. financovanie + uspesnost'!AT13</f>
        <v>#REF!</v>
      </c>
      <c r="AW42" s="18" t="e">
        <f>'Norm. financovanie + uspesnost'!AU13</f>
        <v>#REF!</v>
      </c>
      <c r="AX42" s="18" t="e">
        <f>'Norm. financovanie + uspesnost'!AV13</f>
        <v>#REF!</v>
      </c>
      <c r="AY42" s="18" t="e">
        <f>'Norm. financovanie + uspesnost'!AW13</f>
        <v>#REF!</v>
      </c>
      <c r="AZ42" s="18" t="e">
        <f>'Norm. financovanie + uspesnost'!AX13</f>
        <v>#REF!</v>
      </c>
      <c r="BA42" s="18" t="e">
        <f>'Norm. financovanie + uspesnost'!AY13</f>
        <v>#REF!</v>
      </c>
      <c r="BB42" s="18" t="e">
        <f>'Norm. financovanie + uspesnost'!AZ13</f>
        <v>#REF!</v>
      </c>
      <c r="BC42" s="18">
        <f>'Norm. financovanie + uspesnost'!BA13</f>
        <v>0</v>
      </c>
      <c r="BD42" s="18" t="e">
        <f>'Norm. financovanie + uspesnost'!BB13</f>
        <v>#REF!</v>
      </c>
    </row>
    <row r="43" spans="1:56" ht="14.25" customHeight="1" x14ac:dyDescent="0.25">
      <c r="A43" s="21">
        <v>46</v>
      </c>
      <c r="B43" s="23" t="s">
        <v>136</v>
      </c>
      <c r="C43" s="23" t="s">
        <v>137</v>
      </c>
      <c r="D43" s="16" t="e">
        <f t="shared" si="0"/>
        <v>#REF!</v>
      </c>
      <c r="E43" s="17">
        <f>BiggestGlobalSports!E48</f>
        <v>0</v>
      </c>
      <c r="F43" s="18" t="e">
        <f>'Norm. financovanie + uspesnost'!D47</f>
        <v>#REF!</v>
      </c>
      <c r="G43" s="18" t="e">
        <f>'Norm. financovanie + uspesnost'!E47</f>
        <v>#REF!</v>
      </c>
      <c r="H43" s="18" t="e">
        <f>'Norm. financovanie + uspesnost'!F47</f>
        <v>#REF!</v>
      </c>
      <c r="I43" s="18" t="e">
        <f>'Norm. financovanie + uspesnost'!G47</f>
        <v>#REF!</v>
      </c>
      <c r="J43" s="18" t="e">
        <f>'Norm. financovanie + uspesnost'!H47</f>
        <v>#REF!</v>
      </c>
      <c r="K43" s="18" t="e">
        <f>'Norm. financovanie + uspesnost'!I47</f>
        <v>#REF!</v>
      </c>
      <c r="L43" s="18" t="e">
        <f>'Norm. financovanie + uspesnost'!J47</f>
        <v>#REF!</v>
      </c>
      <c r="M43" s="18">
        <f>'Norm. financovanie + uspesnost'!K47</f>
        <v>2.0369212252460269E-2</v>
      </c>
      <c r="N43" s="18" t="e">
        <f>'Norm. financovanie + uspesnost'!L47</f>
        <v>#REF!</v>
      </c>
      <c r="O43" s="18" t="e">
        <f>'Norm. financovanie + uspesnost'!M47</f>
        <v>#REF!</v>
      </c>
      <c r="P43" s="18" t="e">
        <f>'Norm. financovanie + uspesnost'!N47</f>
        <v>#REF!</v>
      </c>
      <c r="Q43" s="18" t="e">
        <f>'Norm. financovanie + uspesnost'!O47</f>
        <v>#REF!</v>
      </c>
      <c r="R43" s="18">
        <f>'Norm. financovanie + uspesnost'!P47</f>
        <v>2.1703228635564079E-2</v>
      </c>
      <c r="S43" s="18" t="e">
        <f>'Norm. financovanie + uspesnost'!Q47</f>
        <v>#REF!</v>
      </c>
      <c r="T43" s="18" t="e">
        <f>'Norm. financovanie + uspesnost'!R47</f>
        <v>#REF!</v>
      </c>
      <c r="U43" s="18" t="e">
        <f>'Norm. financovanie + uspesnost'!S47</f>
        <v>#REF!</v>
      </c>
      <c r="V43" s="18" t="e">
        <f>'Norm. financovanie + uspesnost'!T47</f>
        <v>#REF!</v>
      </c>
      <c r="W43" s="18">
        <f>'Norm. financovanie + uspesnost'!U47</f>
        <v>8.4284760533319073E-3</v>
      </c>
      <c r="X43" s="18" t="e">
        <f>'Norm. financovanie + uspesnost'!V47</f>
        <v>#REF!</v>
      </c>
      <c r="Y43" s="18" t="e">
        <f>'Norm. financovanie + uspesnost'!W47</f>
        <v>#REF!</v>
      </c>
      <c r="Z43" s="18">
        <f>'Norm. financovanie + uspesnost'!X47</f>
        <v>1.1189827014509391E-2</v>
      </c>
      <c r="AA43" s="18" t="e">
        <f>'Norm. financovanie + uspesnost'!Y47</f>
        <v>#REF!</v>
      </c>
      <c r="AB43" s="18" t="e">
        <f>'Norm. financovanie + uspesnost'!Z47</f>
        <v>#REF!</v>
      </c>
      <c r="AC43" s="18" t="e">
        <f>'Norm. financovanie + uspesnost'!AA47</f>
        <v>#REF!</v>
      </c>
      <c r="AD43" s="18">
        <f>'Norm. financovanie + uspesnost'!AB47</f>
        <v>0</v>
      </c>
      <c r="AE43" s="18">
        <f>'Norm. financovanie + uspesnost'!AC47</f>
        <v>8.2548098164010146E-3</v>
      </c>
      <c r="AF43" s="18">
        <f>'Norm. financovanie + uspesnost'!AD47</f>
        <v>0</v>
      </c>
      <c r="AG43" s="18" t="e">
        <f>'Norm. financovanie + uspesnost'!AE47</f>
        <v>#REF!</v>
      </c>
      <c r="AH43" s="18" t="e">
        <f>'Norm. financovanie + uspesnost'!AF47</f>
        <v>#REF!</v>
      </c>
      <c r="AI43" s="18" t="e">
        <f>'Norm. financovanie + uspesnost'!AG47</f>
        <v>#REF!</v>
      </c>
      <c r="AJ43" s="18" t="e">
        <f>'Norm. financovanie + uspesnost'!AH47</f>
        <v>#REF!</v>
      </c>
      <c r="AK43" s="18">
        <f>'Norm. financovanie + uspesnost'!AI47</f>
        <v>3.7157315874923728E-3</v>
      </c>
      <c r="AL43" s="18" t="e">
        <f>'Norm. financovanie + uspesnost'!AJ47</f>
        <v>#REF!</v>
      </c>
      <c r="AM43" s="18" t="e">
        <f>'Norm. financovanie + uspesnost'!AK47</f>
        <v>#REF!</v>
      </c>
      <c r="AN43" s="18" t="e">
        <f>'Norm. financovanie + uspesnost'!AL47</f>
        <v>#REF!</v>
      </c>
      <c r="AO43" s="18" t="e">
        <f>'Norm. financovanie + uspesnost'!AM47</f>
        <v>#REF!</v>
      </c>
      <c r="AP43" s="18" t="e">
        <f>'Norm. financovanie + uspesnost'!AN47</f>
        <v>#REF!</v>
      </c>
      <c r="AQ43" s="18" t="e">
        <f>'Norm. financovanie + uspesnost'!AO47</f>
        <v>#REF!</v>
      </c>
      <c r="AR43" s="18" t="e">
        <f>'Norm. financovanie + uspesnost'!AP47</f>
        <v>#REF!</v>
      </c>
      <c r="AS43" s="18" t="e">
        <f>'Norm. financovanie + uspesnost'!AQ47</f>
        <v>#REF!</v>
      </c>
      <c r="AT43" s="18" t="e">
        <f>'Norm. financovanie + uspesnost'!AR47</f>
        <v>#REF!</v>
      </c>
      <c r="AU43" s="18" t="e">
        <f>'Norm. financovanie + uspesnost'!AS47</f>
        <v>#REF!</v>
      </c>
      <c r="AV43" s="18" t="e">
        <f>'Norm. financovanie + uspesnost'!AT47</f>
        <v>#REF!</v>
      </c>
      <c r="AW43" s="18" t="e">
        <f>'Norm. financovanie + uspesnost'!AU47</f>
        <v>#REF!</v>
      </c>
      <c r="AX43" s="18" t="e">
        <f>'Norm. financovanie + uspesnost'!AV47</f>
        <v>#REF!</v>
      </c>
      <c r="AY43" s="18" t="e">
        <f>'Norm. financovanie + uspesnost'!AW47</f>
        <v>#REF!</v>
      </c>
      <c r="AZ43" s="18" t="e">
        <f>'Norm. financovanie + uspesnost'!AX47</f>
        <v>#REF!</v>
      </c>
      <c r="BA43" s="18" t="e">
        <f>'Norm. financovanie + uspesnost'!AY47</f>
        <v>#REF!</v>
      </c>
      <c r="BB43" s="18" t="e">
        <f>'Norm. financovanie + uspesnost'!AZ47</f>
        <v>#REF!</v>
      </c>
      <c r="BC43" s="18">
        <f>'Norm. financovanie + uspesnost'!BA47</f>
        <v>1.2690275922153712E-2</v>
      </c>
      <c r="BD43" s="18" t="e">
        <f>'Norm. financovanie + uspesnost'!BB47</f>
        <v>#REF!</v>
      </c>
    </row>
    <row r="44" spans="1:56" ht="14.25" customHeight="1" x14ac:dyDescent="0.2">
      <c r="A44" s="14">
        <v>41</v>
      </c>
      <c r="B44" s="19" t="s">
        <v>138</v>
      </c>
      <c r="C44" s="19" t="s">
        <v>117</v>
      </c>
      <c r="D44" s="20" t="e">
        <f t="shared" si="0"/>
        <v>#REF!</v>
      </c>
      <c r="E44" s="17">
        <f>BiggestGlobalSports!E43</f>
        <v>4.9550236316511665E-3</v>
      </c>
      <c r="F44" s="18" t="e">
        <f>'Norm. financovanie + uspesnost'!D42</f>
        <v>#REF!</v>
      </c>
      <c r="G44" s="18" t="e">
        <f>'Norm. financovanie + uspesnost'!E42</f>
        <v>#REF!</v>
      </c>
      <c r="H44" s="18" t="e">
        <f>'Norm. financovanie + uspesnost'!F42</f>
        <v>#REF!</v>
      </c>
      <c r="I44" s="18" t="e">
        <f>'Norm. financovanie + uspesnost'!G42</f>
        <v>#REF!</v>
      </c>
      <c r="J44" s="18" t="e">
        <f>'Norm. financovanie + uspesnost'!H42</f>
        <v>#REF!</v>
      </c>
      <c r="K44" s="18" t="e">
        <f>'Norm. financovanie + uspesnost'!I42</f>
        <v>#REF!</v>
      </c>
      <c r="L44" s="18" t="e">
        <f>'Norm. financovanie + uspesnost'!J42</f>
        <v>#REF!</v>
      </c>
      <c r="M44" s="18">
        <f>'Norm. financovanie + uspesnost'!K42</f>
        <v>0</v>
      </c>
      <c r="N44" s="18" t="e">
        <f>'Norm. financovanie + uspesnost'!L42</f>
        <v>#REF!</v>
      </c>
      <c r="O44" s="18" t="e">
        <f>'Norm. financovanie + uspesnost'!M42</f>
        <v>#REF!</v>
      </c>
      <c r="P44" s="18" t="e">
        <f>'Norm. financovanie + uspesnost'!N42</f>
        <v>#REF!</v>
      </c>
      <c r="Q44" s="18" t="e">
        <f>'Norm. financovanie + uspesnost'!O42</f>
        <v>#REF!</v>
      </c>
      <c r="R44" s="18">
        <f>'Norm. financovanie + uspesnost'!P42</f>
        <v>0</v>
      </c>
      <c r="S44" s="18" t="e">
        <f>'Norm. financovanie + uspesnost'!Q42</f>
        <v>#REF!</v>
      </c>
      <c r="T44" s="18" t="e">
        <f>'Norm. financovanie + uspesnost'!R42</f>
        <v>#REF!</v>
      </c>
      <c r="U44" s="18" t="e">
        <f>'Norm. financovanie + uspesnost'!S42</f>
        <v>#REF!</v>
      </c>
      <c r="V44" s="18" t="e">
        <f>'Norm. financovanie + uspesnost'!T42</f>
        <v>#REF!</v>
      </c>
      <c r="W44" s="18">
        <f>'Norm. financovanie + uspesnost'!U42</f>
        <v>0</v>
      </c>
      <c r="X44" s="18" t="e">
        <f>'Norm. financovanie + uspesnost'!V42</f>
        <v>#REF!</v>
      </c>
      <c r="Y44" s="18" t="e">
        <f>'Norm. financovanie + uspesnost'!W42</f>
        <v>#REF!</v>
      </c>
      <c r="Z44" s="18">
        <f>'Norm. financovanie + uspesnost'!X42</f>
        <v>0</v>
      </c>
      <c r="AA44" s="18" t="e">
        <f>'Norm. financovanie + uspesnost'!Y42</f>
        <v>#REF!</v>
      </c>
      <c r="AB44" s="18" t="e">
        <f>'Norm. financovanie + uspesnost'!Z42</f>
        <v>#REF!</v>
      </c>
      <c r="AC44" s="18" t="e">
        <f>'Norm. financovanie + uspesnost'!AA42</f>
        <v>#REF!</v>
      </c>
      <c r="AD44" s="18">
        <f>'Norm. financovanie + uspesnost'!AB42</f>
        <v>0</v>
      </c>
      <c r="AE44" s="18">
        <f>'Norm. financovanie + uspesnost'!AC42</f>
        <v>0</v>
      </c>
      <c r="AF44" s="18">
        <f>'Norm. financovanie + uspesnost'!AD42</f>
        <v>0</v>
      </c>
      <c r="AG44" s="18" t="e">
        <f>'Norm. financovanie + uspesnost'!AE42</f>
        <v>#REF!</v>
      </c>
      <c r="AH44" s="18" t="e">
        <f>'Norm. financovanie + uspesnost'!AF42</f>
        <v>#REF!</v>
      </c>
      <c r="AI44" s="18" t="e">
        <f>'Norm. financovanie + uspesnost'!AG42</f>
        <v>#REF!</v>
      </c>
      <c r="AJ44" s="18" t="e">
        <f>'Norm. financovanie + uspesnost'!AH42</f>
        <v>#REF!</v>
      </c>
      <c r="AK44" s="18">
        <f>'Norm. financovanie + uspesnost'!AI42</f>
        <v>0</v>
      </c>
      <c r="AL44" s="18" t="e">
        <f>'Norm. financovanie + uspesnost'!AJ42</f>
        <v>#REF!</v>
      </c>
      <c r="AM44" s="18" t="e">
        <f>'Norm. financovanie + uspesnost'!AK42</f>
        <v>#REF!</v>
      </c>
      <c r="AN44" s="18" t="e">
        <f>'Norm. financovanie + uspesnost'!AL42</f>
        <v>#REF!</v>
      </c>
      <c r="AO44" s="18" t="e">
        <f>'Norm. financovanie + uspesnost'!AM42</f>
        <v>#REF!</v>
      </c>
      <c r="AP44" s="18" t="e">
        <f>'Norm. financovanie + uspesnost'!AN42</f>
        <v>#REF!</v>
      </c>
      <c r="AQ44" s="18" t="e">
        <f>'Norm. financovanie + uspesnost'!AO42</f>
        <v>#REF!</v>
      </c>
      <c r="AR44" s="18" t="e">
        <f>'Norm. financovanie + uspesnost'!AP42</f>
        <v>#REF!</v>
      </c>
      <c r="AS44" s="18" t="e">
        <f>'Norm. financovanie + uspesnost'!AQ42</f>
        <v>#REF!</v>
      </c>
      <c r="AT44" s="18" t="e">
        <f>'Norm. financovanie + uspesnost'!AR42</f>
        <v>#REF!</v>
      </c>
      <c r="AU44" s="18" t="e">
        <f>'Norm. financovanie + uspesnost'!AS42</f>
        <v>#REF!</v>
      </c>
      <c r="AV44" s="18" t="e">
        <f>'Norm. financovanie + uspesnost'!AT42</f>
        <v>#REF!</v>
      </c>
      <c r="AW44" s="18" t="e">
        <f>'Norm. financovanie + uspesnost'!AU42</f>
        <v>#REF!</v>
      </c>
      <c r="AX44" s="18" t="e">
        <f>'Norm. financovanie + uspesnost'!AV42</f>
        <v>#REF!</v>
      </c>
      <c r="AY44" s="18" t="e">
        <f>'Norm. financovanie + uspesnost'!AW42</f>
        <v>#REF!</v>
      </c>
      <c r="AZ44" s="18" t="e">
        <f>'Norm. financovanie + uspesnost'!AX42</f>
        <v>#REF!</v>
      </c>
      <c r="BA44" s="18" t="e">
        <f>'Norm. financovanie + uspesnost'!AY42</f>
        <v>#REF!</v>
      </c>
      <c r="BB44" s="18" t="e">
        <f>'Norm. financovanie + uspesnost'!AZ42</f>
        <v>#REF!</v>
      </c>
      <c r="BC44" s="18">
        <f>'Norm. financovanie + uspesnost'!BA42</f>
        <v>0</v>
      </c>
      <c r="BD44" s="18" t="e">
        <f>'Norm. financovanie + uspesnost'!BB42</f>
        <v>#REF!</v>
      </c>
    </row>
    <row r="45" spans="1:56" ht="14.25" customHeight="1" x14ac:dyDescent="0.2">
      <c r="A45" s="14">
        <v>30</v>
      </c>
      <c r="B45" s="15" t="s">
        <v>139</v>
      </c>
      <c r="C45" s="15" t="s">
        <v>140</v>
      </c>
      <c r="D45" s="16" t="e">
        <f t="shared" si="0"/>
        <v>#REF!</v>
      </c>
      <c r="E45" s="17">
        <f>BiggestGlobalSports!E32</f>
        <v>0</v>
      </c>
      <c r="F45" s="18" t="e">
        <f>'Norm. financovanie + uspesnost'!D31</f>
        <v>#REF!</v>
      </c>
      <c r="G45" s="18" t="e">
        <f>'Norm. financovanie + uspesnost'!E31</f>
        <v>#REF!</v>
      </c>
      <c r="H45" s="18" t="e">
        <f>'Norm. financovanie + uspesnost'!F31</f>
        <v>#REF!</v>
      </c>
      <c r="I45" s="18" t="e">
        <f>'Norm. financovanie + uspesnost'!G31</f>
        <v>#REF!</v>
      </c>
      <c r="J45" s="18" t="e">
        <f>'Norm. financovanie + uspesnost'!H31</f>
        <v>#REF!</v>
      </c>
      <c r="K45" s="18" t="e">
        <f>'Norm. financovanie + uspesnost'!I31</f>
        <v>#REF!</v>
      </c>
      <c r="L45" s="18" t="e">
        <f>'Norm. financovanie + uspesnost'!J31</f>
        <v>#REF!</v>
      </c>
      <c r="M45" s="18">
        <f>'Norm. financovanie + uspesnost'!K31</f>
        <v>0</v>
      </c>
      <c r="N45" s="18" t="e">
        <f>'Norm. financovanie + uspesnost'!L31</f>
        <v>#REF!</v>
      </c>
      <c r="O45" s="18" t="e">
        <f>'Norm. financovanie + uspesnost'!M31</f>
        <v>#REF!</v>
      </c>
      <c r="P45" s="18" t="e">
        <f>'Norm. financovanie + uspesnost'!N31</f>
        <v>#REF!</v>
      </c>
      <c r="Q45" s="18" t="e">
        <f>'Norm. financovanie + uspesnost'!O31</f>
        <v>#REF!</v>
      </c>
      <c r="R45" s="18">
        <f>'Norm. financovanie + uspesnost'!P31</f>
        <v>7.6196308828682079E-3</v>
      </c>
      <c r="S45" s="18" t="e">
        <f>'Norm. financovanie + uspesnost'!Q31</f>
        <v>#REF!</v>
      </c>
      <c r="T45" s="18" t="e">
        <f>'Norm. financovanie + uspesnost'!R31</f>
        <v>#REF!</v>
      </c>
      <c r="U45" s="18" t="e">
        <f>'Norm. financovanie + uspesnost'!S31</f>
        <v>#REF!</v>
      </c>
      <c r="V45" s="18" t="e">
        <f>'Norm. financovanie + uspesnost'!T31</f>
        <v>#REF!</v>
      </c>
      <c r="W45" s="18">
        <f>'Norm. financovanie + uspesnost'!U31</f>
        <v>1.0970454675161544E-2</v>
      </c>
      <c r="X45" s="18" t="e">
        <f>'Norm. financovanie + uspesnost'!V31</f>
        <v>#REF!</v>
      </c>
      <c r="Y45" s="18" t="e">
        <f>'Norm. financovanie + uspesnost'!W31</f>
        <v>#REF!</v>
      </c>
      <c r="Z45" s="18">
        <f>'Norm. financovanie + uspesnost'!X31</f>
        <v>0</v>
      </c>
      <c r="AA45" s="18" t="e">
        <f>'Norm. financovanie + uspesnost'!Y31</f>
        <v>#REF!</v>
      </c>
      <c r="AB45" s="18" t="e">
        <f>'Norm. financovanie + uspesnost'!Z31</f>
        <v>#REF!</v>
      </c>
      <c r="AC45" s="18" t="e">
        <f>'Norm. financovanie + uspesnost'!AA31</f>
        <v>#REF!</v>
      </c>
      <c r="AD45" s="18">
        <f>'Norm. financovanie + uspesnost'!AB31</f>
        <v>1.5321725196079824E-2</v>
      </c>
      <c r="AE45" s="18">
        <f>'Norm. financovanie + uspesnost'!AC31</f>
        <v>1.1217627547576161E-2</v>
      </c>
      <c r="AF45" s="18">
        <f>'Norm. financovanie + uspesnost'!AD31</f>
        <v>0</v>
      </c>
      <c r="AG45" s="18" t="e">
        <f>'Norm. financovanie + uspesnost'!AE31</f>
        <v>#REF!</v>
      </c>
      <c r="AH45" s="18" t="e">
        <f>'Norm. financovanie + uspesnost'!AF31</f>
        <v>#REF!</v>
      </c>
      <c r="AI45" s="18" t="e">
        <f>'Norm. financovanie + uspesnost'!AG31</f>
        <v>#REF!</v>
      </c>
      <c r="AJ45" s="18" t="e">
        <f>'Norm. financovanie + uspesnost'!AH31</f>
        <v>#REF!</v>
      </c>
      <c r="AK45" s="18">
        <f>'Norm. financovanie + uspesnost'!AI31</f>
        <v>1.1250029042219023E-2</v>
      </c>
      <c r="AL45" s="18" t="e">
        <f>'Norm. financovanie + uspesnost'!AJ31</f>
        <v>#REF!</v>
      </c>
      <c r="AM45" s="18" t="e">
        <f>'Norm. financovanie + uspesnost'!AK31</f>
        <v>#REF!</v>
      </c>
      <c r="AN45" s="18" t="e">
        <f>'Norm. financovanie + uspesnost'!AL31</f>
        <v>#REF!</v>
      </c>
      <c r="AO45" s="18" t="e">
        <f>'Norm. financovanie + uspesnost'!AM31</f>
        <v>#REF!</v>
      </c>
      <c r="AP45" s="18" t="e">
        <f>'Norm. financovanie + uspesnost'!AN31</f>
        <v>#REF!</v>
      </c>
      <c r="AQ45" s="18" t="e">
        <f>'Norm. financovanie + uspesnost'!AO31</f>
        <v>#REF!</v>
      </c>
      <c r="AR45" s="18" t="e">
        <f>'Norm. financovanie + uspesnost'!AP31</f>
        <v>#REF!</v>
      </c>
      <c r="AS45" s="18" t="e">
        <f>'Norm. financovanie + uspesnost'!AQ31</f>
        <v>#REF!</v>
      </c>
      <c r="AT45" s="18" t="e">
        <f>'Norm. financovanie + uspesnost'!AR31</f>
        <v>#REF!</v>
      </c>
      <c r="AU45" s="18" t="e">
        <f>'Norm. financovanie + uspesnost'!AS31</f>
        <v>#REF!</v>
      </c>
      <c r="AV45" s="18" t="e">
        <f>'Norm. financovanie + uspesnost'!AT31</f>
        <v>#REF!</v>
      </c>
      <c r="AW45" s="18" t="e">
        <f>'Norm. financovanie + uspesnost'!AU31</f>
        <v>#REF!</v>
      </c>
      <c r="AX45" s="18" t="e">
        <f>'Norm. financovanie + uspesnost'!AV31</f>
        <v>#REF!</v>
      </c>
      <c r="AY45" s="18" t="e">
        <f>'Norm. financovanie + uspesnost'!AW31</f>
        <v>#REF!</v>
      </c>
      <c r="AZ45" s="18" t="e">
        <f>'Norm. financovanie + uspesnost'!AX31</f>
        <v>#REF!</v>
      </c>
      <c r="BA45" s="18" t="e">
        <f>'Norm. financovanie + uspesnost'!AY31</f>
        <v>#REF!</v>
      </c>
      <c r="BB45" s="18" t="e">
        <f>'Norm. financovanie + uspesnost'!AZ31</f>
        <v>#REF!</v>
      </c>
      <c r="BC45" s="18">
        <f>'Norm. financovanie + uspesnost'!BA31</f>
        <v>0</v>
      </c>
      <c r="BD45" s="18" t="e">
        <f>'Norm. financovanie + uspesnost'!BB31</f>
        <v>#REF!</v>
      </c>
    </row>
    <row r="46" spans="1:56" ht="14.25" customHeight="1" x14ac:dyDescent="0.25">
      <c r="A46" s="21">
        <v>66</v>
      </c>
      <c r="B46" s="22" t="s">
        <v>141</v>
      </c>
      <c r="C46" s="22" t="s">
        <v>142</v>
      </c>
      <c r="D46" s="20" t="e">
        <f t="shared" si="0"/>
        <v>#REF!</v>
      </c>
      <c r="E46" s="17">
        <f>BiggestGlobalSports!E68</f>
        <v>0</v>
      </c>
      <c r="F46" s="18" t="e">
        <f>'Norm. financovanie + uspesnost'!D67</f>
        <v>#REF!</v>
      </c>
      <c r="G46" s="18" t="e">
        <f>'Norm. financovanie + uspesnost'!E67</f>
        <v>#REF!</v>
      </c>
      <c r="H46" s="18" t="e">
        <f>'Norm. financovanie + uspesnost'!F67</f>
        <v>#REF!</v>
      </c>
      <c r="I46" s="18" t="e">
        <f>'Norm. financovanie + uspesnost'!G67</f>
        <v>#REF!</v>
      </c>
      <c r="J46" s="18" t="e">
        <f>'Norm. financovanie + uspesnost'!H67</f>
        <v>#REF!</v>
      </c>
      <c r="K46" s="18" t="e">
        <f>'Norm. financovanie + uspesnost'!I67</f>
        <v>#REF!</v>
      </c>
      <c r="L46" s="18" t="e">
        <f>'Norm. financovanie + uspesnost'!J67</f>
        <v>#REF!</v>
      </c>
      <c r="M46" s="18">
        <f>'Norm. financovanie + uspesnost'!K67</f>
        <v>1.3996893958849049E-2</v>
      </c>
      <c r="N46" s="18" t="e">
        <f>'Norm. financovanie + uspesnost'!L67</f>
        <v>#REF!</v>
      </c>
      <c r="O46" s="18" t="e">
        <f>'Norm. financovanie + uspesnost'!M67</f>
        <v>#REF!</v>
      </c>
      <c r="P46" s="18" t="e">
        <f>'Norm. financovanie + uspesnost'!N67</f>
        <v>#REF!</v>
      </c>
      <c r="Q46" s="18" t="e">
        <f>'Norm. financovanie + uspesnost'!O67</f>
        <v>#REF!</v>
      </c>
      <c r="R46" s="18">
        <f>'Norm. financovanie + uspesnost'!P67</f>
        <v>8.3552381507004236E-3</v>
      </c>
      <c r="S46" s="18" t="e">
        <f>'Norm. financovanie + uspesnost'!Q67</f>
        <v>#REF!</v>
      </c>
      <c r="T46" s="18" t="e">
        <f>'Norm. financovanie + uspesnost'!R67</f>
        <v>#REF!</v>
      </c>
      <c r="U46" s="18" t="e">
        <f>'Norm. financovanie + uspesnost'!S67</f>
        <v>#REF!</v>
      </c>
      <c r="V46" s="18" t="e">
        <f>'Norm. financovanie + uspesnost'!T67</f>
        <v>#REF!</v>
      </c>
      <c r="W46" s="18">
        <f>'Norm. financovanie + uspesnost'!U67</f>
        <v>1.8249226703520919E-2</v>
      </c>
      <c r="X46" s="18" t="e">
        <f>'Norm. financovanie + uspesnost'!V67</f>
        <v>#REF!</v>
      </c>
      <c r="Y46" s="18" t="e">
        <f>'Norm. financovanie + uspesnost'!W67</f>
        <v>#REF!</v>
      </c>
      <c r="Z46" s="18">
        <f>'Norm. financovanie + uspesnost'!X67</f>
        <v>2.4472774695655768E-2</v>
      </c>
      <c r="AA46" s="18" t="e">
        <f>'Norm. financovanie + uspesnost'!Y67</f>
        <v>#REF!</v>
      </c>
      <c r="AB46" s="18" t="e">
        <f>'Norm. financovanie + uspesnost'!Z67</f>
        <v>#REF!</v>
      </c>
      <c r="AC46" s="18" t="e">
        <f>'Norm. financovanie + uspesnost'!AA67</f>
        <v>#REF!</v>
      </c>
      <c r="AD46" s="18">
        <f>'Norm. financovanie + uspesnost'!AB67</f>
        <v>1.3212259698648124E-2</v>
      </c>
      <c r="AE46" s="18">
        <f>'Norm. financovanie + uspesnost'!AC67</f>
        <v>5.5009618424784199E-3</v>
      </c>
      <c r="AF46" s="18">
        <f>'Norm. financovanie + uspesnost'!AD67</f>
        <v>3.7192300159810947E-2</v>
      </c>
      <c r="AG46" s="18" t="e">
        <f>'Norm. financovanie + uspesnost'!AE67</f>
        <v>#REF!</v>
      </c>
      <c r="AH46" s="18" t="e">
        <f>'Norm. financovanie + uspesnost'!AF67</f>
        <v>#REF!</v>
      </c>
      <c r="AI46" s="18" t="e">
        <f>'Norm. financovanie + uspesnost'!AG67</f>
        <v>#REF!</v>
      </c>
      <c r="AJ46" s="18" t="e">
        <f>'Norm. financovanie + uspesnost'!AH67</f>
        <v>#REF!</v>
      </c>
      <c r="AK46" s="18">
        <f>'Norm. financovanie + uspesnost'!AI67</f>
        <v>1.0305438084750731E-2</v>
      </c>
      <c r="AL46" s="18" t="e">
        <f>'Norm. financovanie + uspesnost'!AJ67</f>
        <v>#REF!</v>
      </c>
      <c r="AM46" s="18" t="e">
        <f>'Norm. financovanie + uspesnost'!AK67</f>
        <v>#REF!</v>
      </c>
      <c r="AN46" s="18" t="e">
        <f>'Norm. financovanie + uspesnost'!AL67</f>
        <v>#REF!</v>
      </c>
      <c r="AO46" s="18" t="e">
        <f>'Norm. financovanie + uspesnost'!AM67</f>
        <v>#REF!</v>
      </c>
      <c r="AP46" s="18" t="e">
        <f>'Norm. financovanie + uspesnost'!AN67</f>
        <v>#REF!</v>
      </c>
      <c r="AQ46" s="18" t="e">
        <f>'Norm. financovanie + uspesnost'!AO67</f>
        <v>#REF!</v>
      </c>
      <c r="AR46" s="18" t="e">
        <f>'Norm. financovanie + uspesnost'!AP67</f>
        <v>#REF!</v>
      </c>
      <c r="AS46" s="18" t="e">
        <f>'Norm. financovanie + uspesnost'!AQ67</f>
        <v>#REF!</v>
      </c>
      <c r="AT46" s="18" t="e">
        <f>'Norm. financovanie + uspesnost'!AR67</f>
        <v>#REF!</v>
      </c>
      <c r="AU46" s="18" t="e">
        <f>'Norm. financovanie + uspesnost'!AS67</f>
        <v>#REF!</v>
      </c>
      <c r="AV46" s="18" t="e">
        <f>'Norm. financovanie + uspesnost'!AT67</f>
        <v>#REF!</v>
      </c>
      <c r="AW46" s="18" t="e">
        <f>'Norm. financovanie + uspesnost'!AU67</f>
        <v>#REF!</v>
      </c>
      <c r="AX46" s="18" t="e">
        <f>'Norm. financovanie + uspesnost'!AV67</f>
        <v>#REF!</v>
      </c>
      <c r="AY46" s="18" t="e">
        <f>'Norm. financovanie + uspesnost'!AW67</f>
        <v>#REF!</v>
      </c>
      <c r="AZ46" s="18" t="e">
        <f>'Norm. financovanie + uspesnost'!AX67</f>
        <v>#REF!</v>
      </c>
      <c r="BA46" s="18" t="e">
        <f>'Norm. financovanie + uspesnost'!AY67</f>
        <v>#REF!</v>
      </c>
      <c r="BB46" s="18" t="e">
        <f>'Norm. financovanie + uspesnost'!AZ67</f>
        <v>#REF!</v>
      </c>
      <c r="BC46" s="18">
        <f>'Norm. financovanie + uspesnost'!BA67</f>
        <v>1.7167228778077283E-2</v>
      </c>
      <c r="BD46" s="18" t="e">
        <f>'Norm. financovanie + uspesnost'!BB67</f>
        <v>#REF!</v>
      </c>
    </row>
    <row r="47" spans="1:56" ht="14.25" customHeight="1" x14ac:dyDescent="0.2">
      <c r="A47" s="14">
        <v>18</v>
      </c>
      <c r="B47" s="15" t="s">
        <v>143</v>
      </c>
      <c r="C47" s="15" t="s">
        <v>144</v>
      </c>
      <c r="D47" s="16" t="e">
        <f t="shared" si="0"/>
        <v>#REF!</v>
      </c>
      <c r="E47" s="17">
        <f>BiggestGlobalSports!E20</f>
        <v>0</v>
      </c>
      <c r="F47" s="18" t="e">
        <f>'Norm. financovanie + uspesnost'!D19</f>
        <v>#REF!</v>
      </c>
      <c r="G47" s="18" t="e">
        <f>'Norm. financovanie + uspesnost'!E19</f>
        <v>#REF!</v>
      </c>
      <c r="H47" s="18" t="e">
        <f>'Norm. financovanie + uspesnost'!F19</f>
        <v>#REF!</v>
      </c>
      <c r="I47" s="18" t="e">
        <f>'Norm. financovanie + uspesnost'!G19</f>
        <v>#REF!</v>
      </c>
      <c r="J47" s="18" t="e">
        <f>'Norm. financovanie + uspesnost'!H19</f>
        <v>#REF!</v>
      </c>
      <c r="K47" s="18" t="e">
        <f>'Norm. financovanie + uspesnost'!I19</f>
        <v>#REF!</v>
      </c>
      <c r="L47" s="18" t="e">
        <f>'Norm. financovanie + uspesnost'!J19</f>
        <v>#REF!</v>
      </c>
      <c r="M47" s="18">
        <f>'Norm. financovanie + uspesnost'!K19</f>
        <v>0</v>
      </c>
      <c r="N47" s="18" t="e">
        <f>'Norm. financovanie + uspesnost'!L19</f>
        <v>#REF!</v>
      </c>
      <c r="O47" s="18" t="e">
        <f>'Norm. financovanie + uspesnost'!M19</f>
        <v>#REF!</v>
      </c>
      <c r="P47" s="18" t="e">
        <f>'Norm. financovanie + uspesnost'!N19</f>
        <v>#REF!</v>
      </c>
      <c r="Q47" s="18" t="e">
        <f>'Norm. financovanie + uspesnost'!O19</f>
        <v>#REF!</v>
      </c>
      <c r="R47" s="18">
        <f>'Norm. financovanie + uspesnost'!P19</f>
        <v>4.2064170926985767E-3</v>
      </c>
      <c r="S47" s="18" t="e">
        <f>'Norm. financovanie + uspesnost'!Q19</f>
        <v>#REF!</v>
      </c>
      <c r="T47" s="18" t="e">
        <f>'Norm. financovanie + uspesnost'!R19</f>
        <v>#REF!</v>
      </c>
      <c r="U47" s="18" t="e">
        <f>'Norm. financovanie + uspesnost'!S19</f>
        <v>#REF!</v>
      </c>
      <c r="V47" s="18" t="e">
        <f>'Norm. financovanie + uspesnost'!T19</f>
        <v>#REF!</v>
      </c>
      <c r="W47" s="18">
        <f>'Norm. financovanie + uspesnost'!U19</f>
        <v>0</v>
      </c>
      <c r="X47" s="18" t="e">
        <f>'Norm. financovanie + uspesnost'!V19</f>
        <v>#REF!</v>
      </c>
      <c r="Y47" s="18" t="e">
        <f>'Norm. financovanie + uspesnost'!W19</f>
        <v>#REF!</v>
      </c>
      <c r="Z47" s="18">
        <f>'Norm. financovanie + uspesnost'!X19</f>
        <v>1.2430290024134061E-2</v>
      </c>
      <c r="AA47" s="18" t="e">
        <f>'Norm. financovanie + uspesnost'!Y19</f>
        <v>#REF!</v>
      </c>
      <c r="AB47" s="18" t="e">
        <f>'Norm. financovanie + uspesnost'!Z19</f>
        <v>#REF!</v>
      </c>
      <c r="AC47" s="18" t="e">
        <f>'Norm. financovanie + uspesnost'!AA19</f>
        <v>#REF!</v>
      </c>
      <c r="AD47" s="18">
        <f>'Norm. financovanie + uspesnost'!AB19</f>
        <v>0</v>
      </c>
      <c r="AE47" s="18">
        <f>'Norm. financovanie + uspesnost'!AC19</f>
        <v>1.2144241221267432E-2</v>
      </c>
      <c r="AF47" s="18">
        <f>'Norm. financovanie + uspesnost'!AD19</f>
        <v>0</v>
      </c>
      <c r="AG47" s="18" t="e">
        <f>'Norm. financovanie + uspesnost'!AE19</f>
        <v>#REF!</v>
      </c>
      <c r="AH47" s="18" t="e">
        <f>'Norm. financovanie + uspesnost'!AF19</f>
        <v>#REF!</v>
      </c>
      <c r="AI47" s="18" t="e">
        <f>'Norm. financovanie + uspesnost'!AG19</f>
        <v>#REF!</v>
      </c>
      <c r="AJ47" s="18" t="e">
        <f>'Norm. financovanie + uspesnost'!AH19</f>
        <v>#REF!</v>
      </c>
      <c r="AK47" s="18">
        <f>'Norm. financovanie + uspesnost'!AI19</f>
        <v>2.0319460469834607E-3</v>
      </c>
      <c r="AL47" s="18" t="e">
        <f>'Norm. financovanie + uspesnost'!AJ19</f>
        <v>#REF!</v>
      </c>
      <c r="AM47" s="18" t="e">
        <f>'Norm. financovanie + uspesnost'!AK19</f>
        <v>#REF!</v>
      </c>
      <c r="AN47" s="18" t="e">
        <f>'Norm. financovanie + uspesnost'!AL19</f>
        <v>#REF!</v>
      </c>
      <c r="AO47" s="18" t="e">
        <f>'Norm. financovanie + uspesnost'!AM19</f>
        <v>#REF!</v>
      </c>
      <c r="AP47" s="18" t="e">
        <f>'Norm. financovanie + uspesnost'!AN19</f>
        <v>#REF!</v>
      </c>
      <c r="AQ47" s="18" t="e">
        <f>'Norm. financovanie + uspesnost'!AO19</f>
        <v>#REF!</v>
      </c>
      <c r="AR47" s="18" t="e">
        <f>'Norm. financovanie + uspesnost'!AP19</f>
        <v>#REF!</v>
      </c>
      <c r="AS47" s="18" t="e">
        <f>'Norm. financovanie + uspesnost'!AQ19</f>
        <v>#REF!</v>
      </c>
      <c r="AT47" s="18" t="e">
        <f>'Norm. financovanie + uspesnost'!AR19</f>
        <v>#REF!</v>
      </c>
      <c r="AU47" s="18" t="e">
        <f>'Norm. financovanie + uspesnost'!AS19</f>
        <v>#REF!</v>
      </c>
      <c r="AV47" s="18" t="e">
        <f>'Norm. financovanie + uspesnost'!AT19</f>
        <v>#REF!</v>
      </c>
      <c r="AW47" s="18" t="e">
        <f>'Norm. financovanie + uspesnost'!AU19</f>
        <v>#REF!</v>
      </c>
      <c r="AX47" s="18" t="e">
        <f>'Norm. financovanie + uspesnost'!AV19</f>
        <v>#REF!</v>
      </c>
      <c r="AY47" s="18" t="e">
        <f>'Norm. financovanie + uspesnost'!AW19</f>
        <v>#REF!</v>
      </c>
      <c r="AZ47" s="18" t="e">
        <f>'Norm. financovanie + uspesnost'!AX19</f>
        <v>#REF!</v>
      </c>
      <c r="BA47" s="18" t="e">
        <f>'Norm. financovanie + uspesnost'!AY19</f>
        <v>#REF!</v>
      </c>
      <c r="BB47" s="18" t="e">
        <f>'Norm. financovanie + uspesnost'!AZ19</f>
        <v>#REF!</v>
      </c>
      <c r="BC47" s="18">
        <f>'Norm. financovanie + uspesnost'!BA19</f>
        <v>1.5596559285203683E-2</v>
      </c>
      <c r="BD47" s="18" t="e">
        <f>'Norm. financovanie + uspesnost'!BB19</f>
        <v>#REF!</v>
      </c>
    </row>
    <row r="48" spans="1:56" ht="14.25" customHeight="1" x14ac:dyDescent="0.2">
      <c r="A48" s="14">
        <v>38</v>
      </c>
      <c r="B48" s="19" t="s">
        <v>145</v>
      </c>
      <c r="C48" s="19" t="s">
        <v>146</v>
      </c>
      <c r="D48" s="20" t="e">
        <f t="shared" si="0"/>
        <v>#REF!</v>
      </c>
      <c r="E48" s="17">
        <f>BiggestGlobalSports!E40</f>
        <v>2.5156273822228999E-3</v>
      </c>
      <c r="F48" s="18" t="e">
        <f>'Norm. financovanie + uspesnost'!D39</f>
        <v>#REF!</v>
      </c>
      <c r="G48" s="18" t="e">
        <f>'Norm. financovanie + uspesnost'!E39</f>
        <v>#REF!</v>
      </c>
      <c r="H48" s="18" t="e">
        <f>'Norm. financovanie + uspesnost'!F39</f>
        <v>#REF!</v>
      </c>
      <c r="I48" s="18" t="e">
        <f>'Norm. financovanie + uspesnost'!G39</f>
        <v>#REF!</v>
      </c>
      <c r="J48" s="18" t="e">
        <f>'Norm. financovanie + uspesnost'!H39</f>
        <v>#REF!</v>
      </c>
      <c r="K48" s="18" t="e">
        <f>'Norm. financovanie + uspesnost'!I39</f>
        <v>#REF!</v>
      </c>
      <c r="L48" s="18" t="e">
        <f>'Norm. financovanie + uspesnost'!J39</f>
        <v>#REF!</v>
      </c>
      <c r="M48" s="18">
        <f>'Norm. financovanie + uspesnost'!K39</f>
        <v>1.4231430946945104E-2</v>
      </c>
      <c r="N48" s="18" t="e">
        <f>'Norm. financovanie + uspesnost'!L39</f>
        <v>#REF!</v>
      </c>
      <c r="O48" s="18" t="e">
        <f>'Norm. financovanie + uspesnost'!M39</f>
        <v>#REF!</v>
      </c>
      <c r="P48" s="18" t="e">
        <f>'Norm. financovanie + uspesnost'!N39</f>
        <v>#REF!</v>
      </c>
      <c r="Q48" s="18" t="e">
        <f>'Norm. financovanie + uspesnost'!O39</f>
        <v>#REF!</v>
      </c>
      <c r="R48" s="18">
        <f>'Norm. financovanie + uspesnost'!P39</f>
        <v>1.6555559075955725E-2</v>
      </c>
      <c r="S48" s="18" t="e">
        <f>'Norm. financovanie + uspesnost'!Q39</f>
        <v>#REF!</v>
      </c>
      <c r="T48" s="18" t="e">
        <f>'Norm. financovanie + uspesnost'!R39</f>
        <v>#REF!</v>
      </c>
      <c r="U48" s="18" t="e">
        <f>'Norm. financovanie + uspesnost'!S39</f>
        <v>#REF!</v>
      </c>
      <c r="V48" s="18" t="e">
        <f>'Norm. financovanie + uspesnost'!T39</f>
        <v>#REF!</v>
      </c>
      <c r="W48" s="18">
        <f>'Norm. financovanie + uspesnost'!U39</f>
        <v>4.407990125189447E-3</v>
      </c>
      <c r="X48" s="18" t="e">
        <f>'Norm. financovanie + uspesnost'!V39</f>
        <v>#REF!</v>
      </c>
      <c r="Y48" s="18" t="e">
        <f>'Norm. financovanie + uspesnost'!W39</f>
        <v>#REF!</v>
      </c>
      <c r="Z48" s="18">
        <f>'Norm. financovanie + uspesnost'!X39</f>
        <v>1.3938804118799825E-2</v>
      </c>
      <c r="AA48" s="18" t="e">
        <f>'Norm. financovanie + uspesnost'!Y39</f>
        <v>#REF!</v>
      </c>
      <c r="AB48" s="18" t="e">
        <f>'Norm. financovanie + uspesnost'!Z39</f>
        <v>#REF!</v>
      </c>
      <c r="AC48" s="18" t="e">
        <f>'Norm. financovanie + uspesnost'!AA39</f>
        <v>#REF!</v>
      </c>
      <c r="AD48" s="18">
        <f>'Norm. financovanie + uspesnost'!AB39</f>
        <v>0</v>
      </c>
      <c r="AE48" s="18">
        <f>'Norm. financovanie + uspesnost'!AC39</f>
        <v>1.0351705554600412E-2</v>
      </c>
      <c r="AF48" s="18">
        <f>'Norm. financovanie + uspesnost'!AD39</f>
        <v>0</v>
      </c>
      <c r="AG48" s="18" t="e">
        <f>'Norm. financovanie + uspesnost'!AE39</f>
        <v>#REF!</v>
      </c>
      <c r="AH48" s="18" t="e">
        <f>'Norm. financovanie + uspesnost'!AF39</f>
        <v>#REF!</v>
      </c>
      <c r="AI48" s="18" t="e">
        <f>'Norm. financovanie + uspesnost'!AG39</f>
        <v>#REF!</v>
      </c>
      <c r="AJ48" s="18" t="e">
        <f>'Norm. financovanie + uspesnost'!AH39</f>
        <v>#REF!</v>
      </c>
      <c r="AK48" s="18">
        <f>'Norm. financovanie + uspesnost'!AI39</f>
        <v>1.1080132531334013E-2</v>
      </c>
      <c r="AL48" s="18" t="e">
        <f>'Norm. financovanie + uspesnost'!AJ39</f>
        <v>#REF!</v>
      </c>
      <c r="AM48" s="18" t="e">
        <f>'Norm. financovanie + uspesnost'!AK39</f>
        <v>#REF!</v>
      </c>
      <c r="AN48" s="18" t="e">
        <f>'Norm. financovanie + uspesnost'!AL39</f>
        <v>#REF!</v>
      </c>
      <c r="AO48" s="18" t="e">
        <f>'Norm. financovanie + uspesnost'!AM39</f>
        <v>#REF!</v>
      </c>
      <c r="AP48" s="18" t="e">
        <f>'Norm. financovanie + uspesnost'!AN39</f>
        <v>#REF!</v>
      </c>
      <c r="AQ48" s="18" t="e">
        <f>'Norm. financovanie + uspesnost'!AO39</f>
        <v>#REF!</v>
      </c>
      <c r="AR48" s="18" t="e">
        <f>'Norm. financovanie + uspesnost'!AP39</f>
        <v>#REF!</v>
      </c>
      <c r="AS48" s="18" t="e">
        <f>'Norm. financovanie + uspesnost'!AQ39</f>
        <v>#REF!</v>
      </c>
      <c r="AT48" s="18" t="e">
        <f>'Norm. financovanie + uspesnost'!AR39</f>
        <v>#REF!</v>
      </c>
      <c r="AU48" s="18" t="e">
        <f>'Norm. financovanie + uspesnost'!AS39</f>
        <v>#REF!</v>
      </c>
      <c r="AV48" s="18" t="e">
        <f>'Norm. financovanie + uspesnost'!AT39</f>
        <v>#REF!</v>
      </c>
      <c r="AW48" s="18" t="e">
        <f>'Norm. financovanie + uspesnost'!AU39</f>
        <v>#REF!</v>
      </c>
      <c r="AX48" s="18" t="e">
        <f>'Norm. financovanie + uspesnost'!AV39</f>
        <v>#REF!</v>
      </c>
      <c r="AY48" s="18" t="e">
        <f>'Norm. financovanie + uspesnost'!AW39</f>
        <v>#REF!</v>
      </c>
      <c r="AZ48" s="18" t="e">
        <f>'Norm. financovanie + uspesnost'!AX39</f>
        <v>#REF!</v>
      </c>
      <c r="BA48" s="18" t="e">
        <f>'Norm. financovanie + uspesnost'!AY39</f>
        <v>#REF!</v>
      </c>
      <c r="BB48" s="18" t="e">
        <f>'Norm. financovanie + uspesnost'!AZ39</f>
        <v>#REF!</v>
      </c>
      <c r="BC48" s="18">
        <f>'Norm. financovanie + uspesnost'!BA39</f>
        <v>2.0043071905428179E-2</v>
      </c>
      <c r="BD48" s="18" t="e">
        <f>'Norm. financovanie + uspesnost'!BB39</f>
        <v>#REF!</v>
      </c>
    </row>
    <row r="49" spans="1:56" ht="14.25" customHeight="1" x14ac:dyDescent="0.25">
      <c r="A49" s="21">
        <v>86</v>
      </c>
      <c r="B49" s="23" t="s">
        <v>147</v>
      </c>
      <c r="C49" s="23" t="s">
        <v>148</v>
      </c>
      <c r="D49" s="16" t="e">
        <f t="shared" si="0"/>
        <v>#REF!</v>
      </c>
      <c r="E49" s="17">
        <f>BiggestGlobalSports!E88</f>
        <v>0</v>
      </c>
      <c r="F49" s="18" t="e">
        <f>'Norm. financovanie + uspesnost'!D87</f>
        <v>#REF!</v>
      </c>
      <c r="G49" s="18" t="e">
        <f>'Norm. financovanie + uspesnost'!E87</f>
        <v>#REF!</v>
      </c>
      <c r="H49" s="18" t="e">
        <f>'Norm. financovanie + uspesnost'!F87</f>
        <v>#REF!</v>
      </c>
      <c r="I49" s="18" t="e">
        <f>'Norm. financovanie + uspesnost'!G87</f>
        <v>#REF!</v>
      </c>
      <c r="J49" s="18" t="e">
        <f>'Norm. financovanie + uspesnost'!H87</f>
        <v>#REF!</v>
      </c>
      <c r="K49" s="18" t="e">
        <f>'Norm. financovanie + uspesnost'!I87</f>
        <v>#REF!</v>
      </c>
      <c r="L49" s="18" t="e">
        <f>'Norm. financovanie + uspesnost'!J87</f>
        <v>#REF!</v>
      </c>
      <c r="M49" s="18">
        <f>'Norm. financovanie + uspesnost'!K87</f>
        <v>0</v>
      </c>
      <c r="N49" s="18" t="e">
        <f>'Norm. financovanie + uspesnost'!L87</f>
        <v>#REF!</v>
      </c>
      <c r="O49" s="18" t="e">
        <f>'Norm. financovanie + uspesnost'!M87</f>
        <v>#REF!</v>
      </c>
      <c r="P49" s="18" t="e">
        <f>'Norm. financovanie + uspesnost'!N87</f>
        <v>#REF!</v>
      </c>
      <c r="Q49" s="18" t="e">
        <f>'Norm. financovanie + uspesnost'!O87</f>
        <v>#REF!</v>
      </c>
      <c r="R49" s="18">
        <f>'Norm. financovanie + uspesnost'!P87</f>
        <v>8.1614739590751585E-3</v>
      </c>
      <c r="S49" s="18" t="e">
        <f>'Norm. financovanie + uspesnost'!Q87</f>
        <v>#REF!</v>
      </c>
      <c r="T49" s="18" t="e">
        <f>'Norm. financovanie + uspesnost'!R87</f>
        <v>#REF!</v>
      </c>
      <c r="U49" s="18" t="e">
        <f>'Norm. financovanie + uspesnost'!S87</f>
        <v>#REF!</v>
      </c>
      <c r="V49" s="18" t="e">
        <f>'Norm. financovanie + uspesnost'!T87</f>
        <v>#REF!</v>
      </c>
      <c r="W49" s="18">
        <f>'Norm. financovanie + uspesnost'!U87</f>
        <v>0</v>
      </c>
      <c r="X49" s="18" t="e">
        <f>'Norm. financovanie + uspesnost'!V87</f>
        <v>#REF!</v>
      </c>
      <c r="Y49" s="18" t="e">
        <f>'Norm. financovanie + uspesnost'!W87</f>
        <v>#REF!</v>
      </c>
      <c r="Z49" s="18">
        <f>'Norm. financovanie + uspesnost'!X87</f>
        <v>1.0483741515933466E-2</v>
      </c>
      <c r="AA49" s="18" t="e">
        <f>'Norm. financovanie + uspesnost'!Y87</f>
        <v>#REF!</v>
      </c>
      <c r="AB49" s="18" t="e">
        <f>'Norm. financovanie + uspesnost'!Z87</f>
        <v>#REF!</v>
      </c>
      <c r="AC49" s="18" t="e">
        <f>'Norm. financovanie + uspesnost'!AA87</f>
        <v>#REF!</v>
      </c>
      <c r="AD49" s="18">
        <f>'Norm. financovanie + uspesnost'!AB87</f>
        <v>0</v>
      </c>
      <c r="AE49" s="18">
        <f>'Norm. financovanie + uspesnost'!AC87</f>
        <v>1.1804122856695866E-2</v>
      </c>
      <c r="AF49" s="18">
        <f>'Norm. financovanie + uspesnost'!AD87</f>
        <v>0</v>
      </c>
      <c r="AG49" s="18" t="e">
        <f>'Norm. financovanie + uspesnost'!AE87</f>
        <v>#REF!</v>
      </c>
      <c r="AH49" s="18" t="e">
        <f>'Norm. financovanie + uspesnost'!AF87</f>
        <v>#REF!</v>
      </c>
      <c r="AI49" s="18" t="e">
        <f>'Norm. financovanie + uspesnost'!AG87</f>
        <v>#REF!</v>
      </c>
      <c r="AJ49" s="18" t="e">
        <f>'Norm. financovanie + uspesnost'!AH87</f>
        <v>#REF!</v>
      </c>
      <c r="AK49" s="18">
        <f>'Norm. financovanie + uspesnost'!AI87</f>
        <v>1.5208581347587965E-3</v>
      </c>
      <c r="AL49" s="18" t="e">
        <f>'Norm. financovanie + uspesnost'!AJ87</f>
        <v>#REF!</v>
      </c>
      <c r="AM49" s="18" t="e">
        <f>'Norm. financovanie + uspesnost'!AK87</f>
        <v>#REF!</v>
      </c>
      <c r="AN49" s="18" t="e">
        <f>'Norm. financovanie + uspesnost'!AL87</f>
        <v>#REF!</v>
      </c>
      <c r="AO49" s="18" t="e">
        <f>'Norm. financovanie + uspesnost'!AM87</f>
        <v>#REF!</v>
      </c>
      <c r="AP49" s="18" t="e">
        <f>'Norm. financovanie + uspesnost'!AN87</f>
        <v>#REF!</v>
      </c>
      <c r="AQ49" s="18" t="e">
        <f>'Norm. financovanie + uspesnost'!AO87</f>
        <v>#REF!</v>
      </c>
      <c r="AR49" s="18" t="e">
        <f>'Norm. financovanie + uspesnost'!AP87</f>
        <v>#REF!</v>
      </c>
      <c r="AS49" s="18" t="e">
        <f>'Norm. financovanie + uspesnost'!AQ87</f>
        <v>#REF!</v>
      </c>
      <c r="AT49" s="18" t="e">
        <f>'Norm. financovanie + uspesnost'!AR87</f>
        <v>#REF!</v>
      </c>
      <c r="AU49" s="18" t="e">
        <f>'Norm. financovanie + uspesnost'!AS87</f>
        <v>#REF!</v>
      </c>
      <c r="AV49" s="18" t="e">
        <f>'Norm. financovanie + uspesnost'!AT87</f>
        <v>#REF!</v>
      </c>
      <c r="AW49" s="18" t="e">
        <f>'Norm. financovanie + uspesnost'!AU87</f>
        <v>#REF!</v>
      </c>
      <c r="AX49" s="18" t="e">
        <f>'Norm. financovanie + uspesnost'!AV87</f>
        <v>#REF!</v>
      </c>
      <c r="AY49" s="18" t="e">
        <f>'Norm. financovanie + uspesnost'!AW87</f>
        <v>#REF!</v>
      </c>
      <c r="AZ49" s="18" t="e">
        <f>'Norm. financovanie + uspesnost'!AX87</f>
        <v>#REF!</v>
      </c>
      <c r="BA49" s="18" t="e">
        <f>'Norm. financovanie + uspesnost'!AY87</f>
        <v>#REF!</v>
      </c>
      <c r="BB49" s="18" t="e">
        <f>'Norm. financovanie + uspesnost'!AZ87</f>
        <v>#REF!</v>
      </c>
      <c r="BC49" s="18">
        <f>'Norm. financovanie + uspesnost'!BA87</f>
        <v>6.9446795896776032E-3</v>
      </c>
      <c r="BD49" s="18" t="e">
        <f>'Norm. financovanie + uspesnost'!BB87</f>
        <v>#REF!</v>
      </c>
    </row>
    <row r="50" spans="1:56" ht="14.25" customHeight="1" x14ac:dyDescent="0.2">
      <c r="A50" s="14">
        <v>24</v>
      </c>
      <c r="B50" s="19" t="s">
        <v>149</v>
      </c>
      <c r="C50" s="19" t="s">
        <v>150</v>
      </c>
      <c r="D50" s="20" t="e">
        <f t="shared" si="0"/>
        <v>#REF!</v>
      </c>
      <c r="E50" s="17">
        <f>BiggestGlobalSports!E26</f>
        <v>0</v>
      </c>
      <c r="F50" s="18" t="e">
        <f>'Norm. financovanie + uspesnost'!D25</f>
        <v>#REF!</v>
      </c>
      <c r="G50" s="18" t="e">
        <f>'Norm. financovanie + uspesnost'!E25</f>
        <v>#REF!</v>
      </c>
      <c r="H50" s="18" t="e">
        <f>'Norm. financovanie + uspesnost'!F25</f>
        <v>#REF!</v>
      </c>
      <c r="I50" s="18" t="e">
        <f>'Norm. financovanie + uspesnost'!G25</f>
        <v>#REF!</v>
      </c>
      <c r="J50" s="18" t="e">
        <f>'Norm. financovanie + uspesnost'!H25</f>
        <v>#REF!</v>
      </c>
      <c r="K50" s="18" t="e">
        <f>'Norm. financovanie + uspesnost'!I25</f>
        <v>#REF!</v>
      </c>
      <c r="L50" s="18" t="e">
        <f>'Norm. financovanie + uspesnost'!J25</f>
        <v>#REF!</v>
      </c>
      <c r="M50" s="18">
        <f>'Norm. financovanie + uspesnost'!K25</f>
        <v>0</v>
      </c>
      <c r="N50" s="18" t="e">
        <f>'Norm. financovanie + uspesnost'!L25</f>
        <v>#REF!</v>
      </c>
      <c r="O50" s="18" t="e">
        <f>'Norm. financovanie + uspesnost'!M25</f>
        <v>#REF!</v>
      </c>
      <c r="P50" s="18" t="e">
        <f>'Norm. financovanie + uspesnost'!N25</f>
        <v>#REF!</v>
      </c>
      <c r="Q50" s="18" t="e">
        <f>'Norm. financovanie + uspesnost'!O25</f>
        <v>#REF!</v>
      </c>
      <c r="R50" s="18">
        <f>'Norm. financovanie + uspesnost'!P25</f>
        <v>3.7987441703765746E-3</v>
      </c>
      <c r="S50" s="18" t="e">
        <f>'Norm. financovanie + uspesnost'!Q25</f>
        <v>#REF!</v>
      </c>
      <c r="T50" s="18" t="e">
        <f>'Norm. financovanie + uspesnost'!R25</f>
        <v>#REF!</v>
      </c>
      <c r="U50" s="18" t="e">
        <f>'Norm. financovanie + uspesnost'!S25</f>
        <v>#REF!</v>
      </c>
      <c r="V50" s="18" t="e">
        <f>'Norm. financovanie + uspesnost'!T25</f>
        <v>#REF!</v>
      </c>
      <c r="W50" s="18">
        <f>'Norm. financovanie + uspesnost'!U25</f>
        <v>7.2805241290603822E-3</v>
      </c>
      <c r="X50" s="18" t="e">
        <f>'Norm. financovanie + uspesnost'!V25</f>
        <v>#REF!</v>
      </c>
      <c r="Y50" s="18" t="e">
        <f>'Norm. financovanie + uspesnost'!W25</f>
        <v>#REF!</v>
      </c>
      <c r="Z50" s="18">
        <f>'Norm. financovanie + uspesnost'!X25</f>
        <v>0</v>
      </c>
      <c r="AA50" s="18" t="e">
        <f>'Norm. financovanie + uspesnost'!Y25</f>
        <v>#REF!</v>
      </c>
      <c r="AB50" s="18" t="e">
        <f>'Norm. financovanie + uspesnost'!Z25</f>
        <v>#REF!</v>
      </c>
      <c r="AC50" s="18" t="e">
        <f>'Norm. financovanie + uspesnost'!AA25</f>
        <v>#REF!</v>
      </c>
      <c r="AD50" s="18">
        <f>'Norm. financovanie + uspesnost'!AB25</f>
        <v>1.8375130162857245E-2</v>
      </c>
      <c r="AE50" s="18">
        <f>'Norm. financovanie + uspesnost'!AC25</f>
        <v>8.0830177025025558E-3</v>
      </c>
      <c r="AF50" s="18">
        <f>'Norm. financovanie + uspesnost'!AD25</f>
        <v>0</v>
      </c>
      <c r="AG50" s="18" t="e">
        <f>'Norm. financovanie + uspesnost'!AE25</f>
        <v>#REF!</v>
      </c>
      <c r="AH50" s="18" t="e">
        <f>'Norm. financovanie + uspesnost'!AF25</f>
        <v>#REF!</v>
      </c>
      <c r="AI50" s="18" t="e">
        <f>'Norm. financovanie + uspesnost'!AG25</f>
        <v>#REF!</v>
      </c>
      <c r="AJ50" s="18" t="e">
        <f>'Norm. financovanie + uspesnost'!AH25</f>
        <v>#REF!</v>
      </c>
      <c r="AK50" s="18">
        <f>'Norm. financovanie + uspesnost'!AI25</f>
        <v>0</v>
      </c>
      <c r="AL50" s="18" t="e">
        <f>'Norm. financovanie + uspesnost'!AJ25</f>
        <v>#REF!</v>
      </c>
      <c r="AM50" s="18" t="e">
        <f>'Norm. financovanie + uspesnost'!AK25</f>
        <v>#REF!</v>
      </c>
      <c r="AN50" s="18" t="e">
        <f>'Norm. financovanie + uspesnost'!AL25</f>
        <v>#REF!</v>
      </c>
      <c r="AO50" s="18" t="e">
        <f>'Norm. financovanie + uspesnost'!AM25</f>
        <v>#REF!</v>
      </c>
      <c r="AP50" s="18" t="e">
        <f>'Norm. financovanie + uspesnost'!AN25</f>
        <v>#REF!</v>
      </c>
      <c r="AQ50" s="18" t="e">
        <f>'Norm. financovanie + uspesnost'!AO25</f>
        <v>#REF!</v>
      </c>
      <c r="AR50" s="18" t="e">
        <f>'Norm. financovanie + uspesnost'!AP25</f>
        <v>#REF!</v>
      </c>
      <c r="AS50" s="18" t="e">
        <f>'Norm. financovanie + uspesnost'!AQ25</f>
        <v>#REF!</v>
      </c>
      <c r="AT50" s="18" t="e">
        <f>'Norm. financovanie + uspesnost'!AR25</f>
        <v>#REF!</v>
      </c>
      <c r="AU50" s="18" t="e">
        <f>'Norm. financovanie + uspesnost'!AS25</f>
        <v>#REF!</v>
      </c>
      <c r="AV50" s="18" t="e">
        <f>'Norm. financovanie + uspesnost'!AT25</f>
        <v>#REF!</v>
      </c>
      <c r="AW50" s="18" t="e">
        <f>'Norm. financovanie + uspesnost'!AU25</f>
        <v>#REF!</v>
      </c>
      <c r="AX50" s="18" t="e">
        <f>'Norm. financovanie + uspesnost'!AV25</f>
        <v>#REF!</v>
      </c>
      <c r="AY50" s="18" t="e">
        <f>'Norm. financovanie + uspesnost'!AW25</f>
        <v>#REF!</v>
      </c>
      <c r="AZ50" s="18" t="e">
        <f>'Norm. financovanie + uspesnost'!AX25</f>
        <v>#REF!</v>
      </c>
      <c r="BA50" s="18" t="e">
        <f>'Norm. financovanie + uspesnost'!AY25</f>
        <v>#REF!</v>
      </c>
      <c r="BB50" s="18" t="e">
        <f>'Norm. financovanie + uspesnost'!AZ25</f>
        <v>#REF!</v>
      </c>
      <c r="BC50" s="18">
        <f>'Norm. financovanie + uspesnost'!BA25</f>
        <v>0</v>
      </c>
      <c r="BD50" s="18" t="e">
        <f>'Norm. financovanie + uspesnost'!BB25</f>
        <v>#REF!</v>
      </c>
    </row>
    <row r="51" spans="1:56" ht="14.25" customHeight="1" x14ac:dyDescent="0.25">
      <c r="A51" s="21">
        <v>68</v>
      </c>
      <c r="B51" s="23" t="s">
        <v>151</v>
      </c>
      <c r="C51" s="23" t="s">
        <v>152</v>
      </c>
      <c r="D51" s="16" t="e">
        <f t="shared" si="0"/>
        <v>#REF!</v>
      </c>
      <c r="E51" s="17">
        <f>BiggestGlobalSports!E70</f>
        <v>0</v>
      </c>
      <c r="F51" s="18" t="e">
        <f>'Norm. financovanie + uspesnost'!D69</f>
        <v>#REF!</v>
      </c>
      <c r="G51" s="18" t="e">
        <f>'Norm. financovanie + uspesnost'!E69</f>
        <v>#REF!</v>
      </c>
      <c r="H51" s="18" t="e">
        <f>'Norm. financovanie + uspesnost'!F69</f>
        <v>#REF!</v>
      </c>
      <c r="I51" s="18" t="e">
        <f>'Norm. financovanie + uspesnost'!G69</f>
        <v>#REF!</v>
      </c>
      <c r="J51" s="18" t="e">
        <f>'Norm. financovanie + uspesnost'!H69</f>
        <v>#REF!</v>
      </c>
      <c r="K51" s="18" t="e">
        <f>'Norm. financovanie + uspesnost'!I69</f>
        <v>#REF!</v>
      </c>
      <c r="L51" s="18" t="e">
        <f>'Norm. financovanie + uspesnost'!J69</f>
        <v>#REF!</v>
      </c>
      <c r="M51" s="18">
        <f>'Norm. financovanie + uspesnost'!K69</f>
        <v>0</v>
      </c>
      <c r="N51" s="18" t="e">
        <f>'Norm. financovanie + uspesnost'!L69</f>
        <v>#REF!</v>
      </c>
      <c r="O51" s="18" t="e">
        <f>'Norm. financovanie + uspesnost'!M69</f>
        <v>#REF!</v>
      </c>
      <c r="P51" s="18" t="e">
        <f>'Norm. financovanie + uspesnost'!N69</f>
        <v>#REF!</v>
      </c>
      <c r="Q51" s="18" t="e">
        <f>'Norm. financovanie + uspesnost'!O69</f>
        <v>#REF!</v>
      </c>
      <c r="R51" s="18">
        <f>'Norm. financovanie + uspesnost'!P69</f>
        <v>0</v>
      </c>
      <c r="S51" s="18" t="e">
        <f>'Norm. financovanie + uspesnost'!Q69</f>
        <v>#REF!</v>
      </c>
      <c r="T51" s="18" t="e">
        <f>'Norm. financovanie + uspesnost'!R69</f>
        <v>#REF!</v>
      </c>
      <c r="U51" s="18" t="e">
        <f>'Norm. financovanie + uspesnost'!S69</f>
        <v>#REF!</v>
      </c>
      <c r="V51" s="18" t="e">
        <f>'Norm. financovanie + uspesnost'!T69</f>
        <v>#REF!</v>
      </c>
      <c r="W51" s="18">
        <f>'Norm. financovanie + uspesnost'!U69</f>
        <v>0</v>
      </c>
      <c r="X51" s="18" t="e">
        <f>'Norm. financovanie + uspesnost'!V69</f>
        <v>#REF!</v>
      </c>
      <c r="Y51" s="18" t="e">
        <f>'Norm. financovanie + uspesnost'!W69</f>
        <v>#REF!</v>
      </c>
      <c r="Z51" s="18">
        <f>'Norm. financovanie + uspesnost'!X69</f>
        <v>0</v>
      </c>
      <c r="AA51" s="18" t="e">
        <f>'Norm. financovanie + uspesnost'!Y69</f>
        <v>#REF!</v>
      </c>
      <c r="AB51" s="18" t="e">
        <f>'Norm. financovanie + uspesnost'!Z69</f>
        <v>#REF!</v>
      </c>
      <c r="AC51" s="18" t="e">
        <f>'Norm. financovanie + uspesnost'!AA69</f>
        <v>#REF!</v>
      </c>
      <c r="AD51" s="18">
        <f>'Norm. financovanie + uspesnost'!AB69</f>
        <v>0</v>
      </c>
      <c r="AE51" s="18">
        <f>'Norm. financovanie + uspesnost'!AC69</f>
        <v>9.2061576928300498E-3</v>
      </c>
      <c r="AF51" s="18">
        <f>'Norm. financovanie + uspesnost'!AD69</f>
        <v>0</v>
      </c>
      <c r="AG51" s="18" t="e">
        <f>'Norm. financovanie + uspesnost'!AE69</f>
        <v>#REF!</v>
      </c>
      <c r="AH51" s="18" t="e">
        <f>'Norm. financovanie + uspesnost'!AF69</f>
        <v>#REF!</v>
      </c>
      <c r="AI51" s="18" t="e">
        <f>'Norm. financovanie + uspesnost'!AG69</f>
        <v>#REF!</v>
      </c>
      <c r="AJ51" s="18" t="e">
        <f>'Norm. financovanie + uspesnost'!AH69</f>
        <v>#REF!</v>
      </c>
      <c r="AK51" s="18">
        <f>'Norm. financovanie + uspesnost'!AI69</f>
        <v>0</v>
      </c>
      <c r="AL51" s="18" t="e">
        <f>'Norm. financovanie + uspesnost'!AJ69</f>
        <v>#REF!</v>
      </c>
      <c r="AM51" s="18" t="e">
        <f>'Norm. financovanie + uspesnost'!AK69</f>
        <v>#REF!</v>
      </c>
      <c r="AN51" s="18" t="e">
        <f>'Norm. financovanie + uspesnost'!AL69</f>
        <v>#REF!</v>
      </c>
      <c r="AO51" s="18" t="e">
        <f>'Norm. financovanie + uspesnost'!AM69</f>
        <v>#REF!</v>
      </c>
      <c r="AP51" s="18" t="e">
        <f>'Norm. financovanie + uspesnost'!AN69</f>
        <v>#REF!</v>
      </c>
      <c r="AQ51" s="18" t="e">
        <f>'Norm. financovanie + uspesnost'!AO69</f>
        <v>#REF!</v>
      </c>
      <c r="AR51" s="18" t="e">
        <f>'Norm. financovanie + uspesnost'!AP69</f>
        <v>#REF!</v>
      </c>
      <c r="AS51" s="18" t="e">
        <f>'Norm. financovanie + uspesnost'!AQ69</f>
        <v>#REF!</v>
      </c>
      <c r="AT51" s="18" t="e">
        <f>'Norm. financovanie + uspesnost'!AR69</f>
        <v>#REF!</v>
      </c>
      <c r="AU51" s="18" t="e">
        <f>'Norm. financovanie + uspesnost'!AS69</f>
        <v>#REF!</v>
      </c>
      <c r="AV51" s="18" t="e">
        <f>'Norm. financovanie + uspesnost'!AT69</f>
        <v>#REF!</v>
      </c>
      <c r="AW51" s="18" t="e">
        <f>'Norm. financovanie + uspesnost'!AU69</f>
        <v>#REF!</v>
      </c>
      <c r="AX51" s="18" t="e">
        <f>'Norm. financovanie + uspesnost'!AV69</f>
        <v>#REF!</v>
      </c>
      <c r="AY51" s="18" t="e">
        <f>'Norm. financovanie + uspesnost'!AW69</f>
        <v>#REF!</v>
      </c>
      <c r="AZ51" s="18" t="e">
        <f>'Norm. financovanie + uspesnost'!AX69</f>
        <v>#REF!</v>
      </c>
      <c r="BA51" s="18" t="e">
        <f>'Norm. financovanie + uspesnost'!AY69</f>
        <v>#REF!</v>
      </c>
      <c r="BB51" s="18" t="e">
        <f>'Norm. financovanie + uspesnost'!AZ69</f>
        <v>#REF!</v>
      </c>
      <c r="BC51" s="18">
        <f>'Norm. financovanie + uspesnost'!BA69</f>
        <v>0</v>
      </c>
      <c r="BD51" s="18" t="e">
        <f>'Norm. financovanie + uspesnost'!BB69</f>
        <v>#REF!</v>
      </c>
    </row>
    <row r="52" spans="1:56" ht="14.25" customHeight="1" x14ac:dyDescent="0.25">
      <c r="A52" s="21">
        <v>52</v>
      </c>
      <c r="B52" s="22" t="s">
        <v>153</v>
      </c>
      <c r="C52" s="22" t="s">
        <v>154</v>
      </c>
      <c r="D52" s="20" t="e">
        <f t="shared" si="0"/>
        <v>#REF!</v>
      </c>
      <c r="E52" s="17">
        <f>BiggestGlobalSports!E54</f>
        <v>0</v>
      </c>
      <c r="F52" s="18" t="e">
        <f>'Norm. financovanie + uspesnost'!D53</f>
        <v>#REF!</v>
      </c>
      <c r="G52" s="18" t="e">
        <f>'Norm. financovanie + uspesnost'!E53</f>
        <v>#REF!</v>
      </c>
      <c r="H52" s="18" t="e">
        <f>'Norm. financovanie + uspesnost'!F53</f>
        <v>#REF!</v>
      </c>
      <c r="I52" s="18" t="e">
        <f>'Norm. financovanie + uspesnost'!G53</f>
        <v>#REF!</v>
      </c>
      <c r="J52" s="18" t="e">
        <f>'Norm. financovanie + uspesnost'!H53</f>
        <v>#REF!</v>
      </c>
      <c r="K52" s="18" t="e">
        <f>'Norm. financovanie + uspesnost'!I53</f>
        <v>#REF!</v>
      </c>
      <c r="L52" s="18" t="e">
        <f>'Norm. financovanie + uspesnost'!J53</f>
        <v>#REF!</v>
      </c>
      <c r="M52" s="18">
        <f>'Norm. financovanie + uspesnost'!K53</f>
        <v>6.956107582107623E-3</v>
      </c>
      <c r="N52" s="18" t="e">
        <f>'Norm. financovanie + uspesnost'!L53</f>
        <v>#REF!</v>
      </c>
      <c r="O52" s="18" t="e">
        <f>'Norm. financovanie + uspesnost'!M53</f>
        <v>#REF!</v>
      </c>
      <c r="P52" s="18" t="e">
        <f>'Norm. financovanie + uspesnost'!N53</f>
        <v>#REF!</v>
      </c>
      <c r="Q52" s="18" t="e">
        <f>'Norm. financovanie + uspesnost'!O53</f>
        <v>#REF!</v>
      </c>
      <c r="R52" s="18">
        <f>'Norm. financovanie + uspesnost'!P53</f>
        <v>7.2581540457568438E-3</v>
      </c>
      <c r="S52" s="18" t="e">
        <f>'Norm. financovanie + uspesnost'!Q53</f>
        <v>#REF!</v>
      </c>
      <c r="T52" s="18" t="e">
        <f>'Norm. financovanie + uspesnost'!R53</f>
        <v>#REF!</v>
      </c>
      <c r="U52" s="18" t="e">
        <f>'Norm. financovanie + uspesnost'!S53</f>
        <v>#REF!</v>
      </c>
      <c r="V52" s="18" t="e">
        <f>'Norm. financovanie + uspesnost'!T53</f>
        <v>#REF!</v>
      </c>
      <c r="W52" s="18">
        <f>'Norm. financovanie + uspesnost'!U53</f>
        <v>0</v>
      </c>
      <c r="X52" s="18" t="e">
        <f>'Norm. financovanie + uspesnost'!V53</f>
        <v>#REF!</v>
      </c>
      <c r="Y52" s="18" t="e">
        <f>'Norm. financovanie + uspesnost'!W53</f>
        <v>#REF!</v>
      </c>
      <c r="Z52" s="18">
        <f>'Norm. financovanie + uspesnost'!X53</f>
        <v>8.6080158045622572E-3</v>
      </c>
      <c r="AA52" s="18" t="e">
        <f>'Norm. financovanie + uspesnost'!Y53</f>
        <v>#REF!</v>
      </c>
      <c r="AB52" s="18" t="e">
        <f>'Norm. financovanie + uspesnost'!Z53</f>
        <v>#REF!</v>
      </c>
      <c r="AC52" s="18" t="e">
        <f>'Norm. financovanie + uspesnost'!AA53</f>
        <v>#REF!</v>
      </c>
      <c r="AD52" s="18">
        <f>'Norm. financovanie + uspesnost'!AB53</f>
        <v>0</v>
      </c>
      <c r="AE52" s="18">
        <f>'Norm. financovanie + uspesnost'!AC53</f>
        <v>5.71915747211199E-3</v>
      </c>
      <c r="AF52" s="18">
        <f>'Norm. financovanie + uspesnost'!AD53</f>
        <v>0</v>
      </c>
      <c r="AG52" s="18" t="e">
        <f>'Norm. financovanie + uspesnost'!AE53</f>
        <v>#REF!</v>
      </c>
      <c r="AH52" s="18" t="e">
        <f>'Norm. financovanie + uspesnost'!AF53</f>
        <v>#REF!</v>
      </c>
      <c r="AI52" s="18" t="e">
        <f>'Norm. financovanie + uspesnost'!AG53</f>
        <v>#REF!</v>
      </c>
      <c r="AJ52" s="18" t="e">
        <f>'Norm. financovanie + uspesnost'!AH53</f>
        <v>#REF!</v>
      </c>
      <c r="AK52" s="18">
        <f>'Norm. financovanie + uspesnost'!AI53</f>
        <v>0</v>
      </c>
      <c r="AL52" s="18" t="e">
        <f>'Norm. financovanie + uspesnost'!AJ53</f>
        <v>#REF!</v>
      </c>
      <c r="AM52" s="18" t="e">
        <f>'Norm. financovanie + uspesnost'!AK53</f>
        <v>#REF!</v>
      </c>
      <c r="AN52" s="18" t="e">
        <f>'Norm. financovanie + uspesnost'!AL53</f>
        <v>#REF!</v>
      </c>
      <c r="AO52" s="18" t="e">
        <f>'Norm. financovanie + uspesnost'!AM53</f>
        <v>#REF!</v>
      </c>
      <c r="AP52" s="18" t="e">
        <f>'Norm. financovanie + uspesnost'!AN53</f>
        <v>#REF!</v>
      </c>
      <c r="AQ52" s="18" t="e">
        <f>'Norm. financovanie + uspesnost'!AO53</f>
        <v>#REF!</v>
      </c>
      <c r="AR52" s="18" t="e">
        <f>'Norm. financovanie + uspesnost'!AP53</f>
        <v>#REF!</v>
      </c>
      <c r="AS52" s="18" t="e">
        <f>'Norm. financovanie + uspesnost'!AQ53</f>
        <v>#REF!</v>
      </c>
      <c r="AT52" s="18" t="e">
        <f>'Norm. financovanie + uspesnost'!AR53</f>
        <v>#REF!</v>
      </c>
      <c r="AU52" s="18" t="e">
        <f>'Norm. financovanie + uspesnost'!AS53</f>
        <v>#REF!</v>
      </c>
      <c r="AV52" s="18" t="e">
        <f>'Norm. financovanie + uspesnost'!AT53</f>
        <v>#REF!</v>
      </c>
      <c r="AW52" s="18" t="e">
        <f>'Norm. financovanie + uspesnost'!AU53</f>
        <v>#REF!</v>
      </c>
      <c r="AX52" s="18" t="e">
        <f>'Norm. financovanie + uspesnost'!AV53</f>
        <v>#REF!</v>
      </c>
      <c r="AY52" s="18" t="e">
        <f>'Norm. financovanie + uspesnost'!AW53</f>
        <v>#REF!</v>
      </c>
      <c r="AZ52" s="18" t="e">
        <f>'Norm. financovanie + uspesnost'!AX53</f>
        <v>#REF!</v>
      </c>
      <c r="BA52" s="18" t="e">
        <f>'Norm. financovanie + uspesnost'!AY53</f>
        <v>#REF!</v>
      </c>
      <c r="BB52" s="18" t="e">
        <f>'Norm. financovanie + uspesnost'!AZ53</f>
        <v>#REF!</v>
      </c>
      <c r="BC52" s="18">
        <f>'Norm. financovanie + uspesnost'!BA53</f>
        <v>1.4263594288559622E-2</v>
      </c>
      <c r="BD52" s="18" t="e">
        <f>'Norm. financovanie + uspesnost'!BB53</f>
        <v>#REF!</v>
      </c>
    </row>
    <row r="53" spans="1:56" ht="14.25" customHeight="1" x14ac:dyDescent="0.2">
      <c r="A53" s="14">
        <v>39</v>
      </c>
      <c r="B53" s="15" t="s">
        <v>155</v>
      </c>
      <c r="C53" s="15" t="s">
        <v>156</v>
      </c>
      <c r="D53" s="16" t="e">
        <f t="shared" si="0"/>
        <v>#REF!</v>
      </c>
      <c r="E53" s="17">
        <f>BiggestGlobalSports!E41</f>
        <v>0</v>
      </c>
      <c r="F53" s="18" t="e">
        <f>'Norm. financovanie + uspesnost'!D40</f>
        <v>#REF!</v>
      </c>
      <c r="G53" s="18" t="e">
        <f>'Norm. financovanie + uspesnost'!E40</f>
        <v>#REF!</v>
      </c>
      <c r="H53" s="18" t="e">
        <f>'Norm. financovanie + uspesnost'!F40</f>
        <v>#REF!</v>
      </c>
      <c r="I53" s="18" t="e">
        <f>'Norm. financovanie + uspesnost'!G40</f>
        <v>#REF!</v>
      </c>
      <c r="J53" s="18" t="e">
        <f>'Norm. financovanie + uspesnost'!H40</f>
        <v>#REF!</v>
      </c>
      <c r="K53" s="18" t="e">
        <f>'Norm. financovanie + uspesnost'!I40</f>
        <v>#REF!</v>
      </c>
      <c r="L53" s="18" t="e">
        <f>'Norm. financovanie + uspesnost'!J40</f>
        <v>#REF!</v>
      </c>
      <c r="M53" s="18">
        <f>'Norm. financovanie + uspesnost'!K40</f>
        <v>1.8547304171954746E-2</v>
      </c>
      <c r="N53" s="18" t="e">
        <f>'Norm. financovanie + uspesnost'!L40</f>
        <v>#REF!</v>
      </c>
      <c r="O53" s="18" t="e">
        <f>'Norm. financovanie + uspesnost'!M40</f>
        <v>#REF!</v>
      </c>
      <c r="P53" s="18" t="e">
        <f>'Norm. financovanie + uspesnost'!N40</f>
        <v>#REF!</v>
      </c>
      <c r="Q53" s="18" t="e">
        <f>'Norm. financovanie + uspesnost'!O40</f>
        <v>#REF!</v>
      </c>
      <c r="R53" s="18">
        <f>'Norm. financovanie + uspesnost'!P40</f>
        <v>1.2324931927795333E-2</v>
      </c>
      <c r="S53" s="18" t="e">
        <f>'Norm. financovanie + uspesnost'!Q40</f>
        <v>#REF!</v>
      </c>
      <c r="T53" s="18" t="e">
        <f>'Norm. financovanie + uspesnost'!R40</f>
        <v>#REF!</v>
      </c>
      <c r="U53" s="18" t="e">
        <f>'Norm. financovanie + uspesnost'!S40</f>
        <v>#REF!</v>
      </c>
      <c r="V53" s="18" t="e">
        <f>'Norm. financovanie + uspesnost'!T40</f>
        <v>#REF!</v>
      </c>
      <c r="W53" s="18">
        <f>'Norm. financovanie + uspesnost'!U40</f>
        <v>1.0751331737941437E-2</v>
      </c>
      <c r="X53" s="18" t="e">
        <f>'Norm. financovanie + uspesnost'!V40</f>
        <v>#REF!</v>
      </c>
      <c r="Y53" s="18" t="e">
        <f>'Norm. financovanie + uspesnost'!W40</f>
        <v>#REF!</v>
      </c>
      <c r="Z53" s="18">
        <f>'Norm. financovanie + uspesnost'!X40</f>
        <v>8.7566477440402853E-3</v>
      </c>
      <c r="AA53" s="18" t="e">
        <f>'Norm. financovanie + uspesnost'!Y40</f>
        <v>#REF!</v>
      </c>
      <c r="AB53" s="18" t="e">
        <f>'Norm. financovanie + uspesnost'!Z40</f>
        <v>#REF!</v>
      </c>
      <c r="AC53" s="18" t="e">
        <f>'Norm. financovanie + uspesnost'!AA40</f>
        <v>#REF!</v>
      </c>
      <c r="AD53" s="18">
        <f>'Norm. financovanie + uspesnost'!AB40</f>
        <v>1.2639479160080989E-2</v>
      </c>
      <c r="AE53" s="18">
        <f>'Norm. financovanie + uspesnost'!AC40</f>
        <v>8.3730236100011436E-3</v>
      </c>
      <c r="AF53" s="18">
        <f>'Norm. financovanie + uspesnost'!AD40</f>
        <v>1.1882081795804746E-2</v>
      </c>
      <c r="AG53" s="18" t="e">
        <f>'Norm. financovanie + uspesnost'!AE40</f>
        <v>#REF!</v>
      </c>
      <c r="AH53" s="18" t="e">
        <f>'Norm. financovanie + uspesnost'!AF40</f>
        <v>#REF!</v>
      </c>
      <c r="AI53" s="18" t="e">
        <f>'Norm. financovanie + uspesnost'!AG40</f>
        <v>#REF!</v>
      </c>
      <c r="AJ53" s="18" t="e">
        <f>'Norm. financovanie + uspesnost'!AH40</f>
        <v>#REF!</v>
      </c>
      <c r="AK53" s="18">
        <f>'Norm. financovanie + uspesnost'!AI40</f>
        <v>1.1509128299323516E-2</v>
      </c>
      <c r="AL53" s="18" t="e">
        <f>'Norm. financovanie + uspesnost'!AJ40</f>
        <v>#REF!</v>
      </c>
      <c r="AM53" s="18" t="e">
        <f>'Norm. financovanie + uspesnost'!AK40</f>
        <v>#REF!</v>
      </c>
      <c r="AN53" s="18" t="e">
        <f>'Norm. financovanie + uspesnost'!AL40</f>
        <v>#REF!</v>
      </c>
      <c r="AO53" s="18" t="e">
        <f>'Norm. financovanie + uspesnost'!AM40</f>
        <v>#REF!</v>
      </c>
      <c r="AP53" s="18" t="e">
        <f>'Norm. financovanie + uspesnost'!AN40</f>
        <v>#REF!</v>
      </c>
      <c r="AQ53" s="18" t="e">
        <f>'Norm. financovanie + uspesnost'!AO40</f>
        <v>#REF!</v>
      </c>
      <c r="AR53" s="18" t="e">
        <f>'Norm. financovanie + uspesnost'!AP40</f>
        <v>#REF!</v>
      </c>
      <c r="AS53" s="18" t="e">
        <f>'Norm. financovanie + uspesnost'!AQ40</f>
        <v>#REF!</v>
      </c>
      <c r="AT53" s="18" t="e">
        <f>'Norm. financovanie + uspesnost'!AR40</f>
        <v>#REF!</v>
      </c>
      <c r="AU53" s="18" t="e">
        <f>'Norm. financovanie + uspesnost'!AS40</f>
        <v>#REF!</v>
      </c>
      <c r="AV53" s="18" t="e">
        <f>'Norm. financovanie + uspesnost'!AT40</f>
        <v>#REF!</v>
      </c>
      <c r="AW53" s="18" t="e">
        <f>'Norm. financovanie + uspesnost'!AU40</f>
        <v>#REF!</v>
      </c>
      <c r="AX53" s="18" t="e">
        <f>'Norm. financovanie + uspesnost'!AV40</f>
        <v>#REF!</v>
      </c>
      <c r="AY53" s="18" t="e">
        <f>'Norm. financovanie + uspesnost'!AW40</f>
        <v>#REF!</v>
      </c>
      <c r="AZ53" s="18" t="e">
        <f>'Norm. financovanie + uspesnost'!AX40</f>
        <v>#REF!</v>
      </c>
      <c r="BA53" s="18" t="e">
        <f>'Norm. financovanie + uspesnost'!AY40</f>
        <v>#REF!</v>
      </c>
      <c r="BB53" s="18" t="e">
        <f>'Norm. financovanie + uspesnost'!AZ40</f>
        <v>#REF!</v>
      </c>
      <c r="BC53" s="18">
        <f>'Norm. financovanie + uspesnost'!BA40</f>
        <v>3.9318103776394466E-3</v>
      </c>
      <c r="BD53" s="18" t="e">
        <f>'Norm. financovanie + uspesnost'!BB40</f>
        <v>#REF!</v>
      </c>
    </row>
    <row r="54" spans="1:56" ht="14.25" customHeight="1" x14ac:dyDescent="0.25">
      <c r="A54" s="21">
        <v>56</v>
      </c>
      <c r="B54" s="26" t="s">
        <v>157</v>
      </c>
      <c r="C54" s="22" t="s">
        <v>158</v>
      </c>
      <c r="D54" s="20" t="e">
        <f t="shared" si="0"/>
        <v>#REF!</v>
      </c>
      <c r="E54" s="17">
        <f>BiggestGlobalSports!E58</f>
        <v>0</v>
      </c>
      <c r="F54" s="18" t="e">
        <f>'Norm. financovanie + uspesnost'!D57</f>
        <v>#REF!</v>
      </c>
      <c r="G54" s="18" t="e">
        <f>'Norm. financovanie + uspesnost'!E57</f>
        <v>#REF!</v>
      </c>
      <c r="H54" s="18" t="e">
        <f>'Norm. financovanie + uspesnost'!F57</f>
        <v>#REF!</v>
      </c>
      <c r="I54" s="18" t="e">
        <f>'Norm. financovanie + uspesnost'!G57</f>
        <v>#REF!</v>
      </c>
      <c r="J54" s="18" t="e">
        <f>'Norm. financovanie + uspesnost'!H57</f>
        <v>#REF!</v>
      </c>
      <c r="K54" s="18" t="e">
        <f>'Norm. financovanie + uspesnost'!I57</f>
        <v>#REF!</v>
      </c>
      <c r="L54" s="18" t="e">
        <f>'Norm. financovanie + uspesnost'!J57</f>
        <v>#REF!</v>
      </c>
      <c r="M54" s="18">
        <f>'Norm. financovanie + uspesnost'!K57</f>
        <v>1.4354361616892087E-2</v>
      </c>
      <c r="N54" s="18" t="e">
        <f>'Norm. financovanie + uspesnost'!L57</f>
        <v>#REF!</v>
      </c>
      <c r="O54" s="18" t="e">
        <f>'Norm. financovanie + uspesnost'!M57</f>
        <v>#REF!</v>
      </c>
      <c r="P54" s="18" t="e">
        <f>'Norm. financovanie + uspesnost'!N57</f>
        <v>#REF!</v>
      </c>
      <c r="Q54" s="18" t="e">
        <f>'Norm. financovanie + uspesnost'!O57</f>
        <v>#REF!</v>
      </c>
      <c r="R54" s="18">
        <f>'Norm. financovanie + uspesnost'!P57</f>
        <v>1.2262210313290339E-2</v>
      </c>
      <c r="S54" s="18" t="e">
        <f>'Norm. financovanie + uspesnost'!Q57</f>
        <v>#REF!</v>
      </c>
      <c r="T54" s="18" t="e">
        <f>'Norm. financovanie + uspesnost'!R57</f>
        <v>#REF!</v>
      </c>
      <c r="U54" s="18" t="e">
        <f>'Norm. financovanie + uspesnost'!S57</f>
        <v>#REF!</v>
      </c>
      <c r="V54" s="18" t="e">
        <f>'Norm. financovanie + uspesnost'!T57</f>
        <v>#REF!</v>
      </c>
      <c r="W54" s="18">
        <f>'Norm. financovanie + uspesnost'!U57</f>
        <v>6.5588829523247783E-3</v>
      </c>
      <c r="X54" s="18" t="e">
        <f>'Norm. financovanie + uspesnost'!V57</f>
        <v>#REF!</v>
      </c>
      <c r="Y54" s="18" t="e">
        <f>'Norm. financovanie + uspesnost'!W57</f>
        <v>#REF!</v>
      </c>
      <c r="Z54" s="18">
        <f>'Norm. financovanie + uspesnost'!X57</f>
        <v>0</v>
      </c>
      <c r="AA54" s="18" t="e">
        <f>'Norm. financovanie + uspesnost'!Y57</f>
        <v>#REF!</v>
      </c>
      <c r="AB54" s="18" t="e">
        <f>'Norm. financovanie + uspesnost'!Z57</f>
        <v>#REF!</v>
      </c>
      <c r="AC54" s="18" t="e">
        <f>'Norm. financovanie + uspesnost'!AA57</f>
        <v>#REF!</v>
      </c>
      <c r="AD54" s="18">
        <f>'Norm. financovanie + uspesnost'!AB57</f>
        <v>0</v>
      </c>
      <c r="AE54" s="18">
        <f>'Norm. financovanie + uspesnost'!AC57</f>
        <v>1.051798973262277E-2</v>
      </c>
      <c r="AF54" s="18">
        <f>'Norm. financovanie + uspesnost'!AD57</f>
        <v>0</v>
      </c>
      <c r="AG54" s="18" t="e">
        <f>'Norm. financovanie + uspesnost'!AE57</f>
        <v>#REF!</v>
      </c>
      <c r="AH54" s="18" t="e">
        <f>'Norm. financovanie + uspesnost'!AF57</f>
        <v>#REF!</v>
      </c>
      <c r="AI54" s="18" t="e">
        <f>'Norm. financovanie + uspesnost'!AG57</f>
        <v>#REF!</v>
      </c>
      <c r="AJ54" s="18" t="e">
        <f>'Norm. financovanie + uspesnost'!AH57</f>
        <v>#REF!</v>
      </c>
      <c r="AK54" s="18">
        <f>'Norm. financovanie + uspesnost'!AI57</f>
        <v>7.8076108352049846E-3</v>
      </c>
      <c r="AL54" s="18" t="e">
        <f>'Norm. financovanie + uspesnost'!AJ57</f>
        <v>#REF!</v>
      </c>
      <c r="AM54" s="18" t="e">
        <f>'Norm. financovanie + uspesnost'!AK57</f>
        <v>#REF!</v>
      </c>
      <c r="AN54" s="18" t="e">
        <f>'Norm. financovanie + uspesnost'!AL57</f>
        <v>#REF!</v>
      </c>
      <c r="AO54" s="18" t="e">
        <f>'Norm. financovanie + uspesnost'!AM57</f>
        <v>#REF!</v>
      </c>
      <c r="AP54" s="18" t="e">
        <f>'Norm. financovanie + uspesnost'!AN57</f>
        <v>#REF!</v>
      </c>
      <c r="AQ54" s="18" t="e">
        <f>'Norm. financovanie + uspesnost'!AO57</f>
        <v>#REF!</v>
      </c>
      <c r="AR54" s="18" t="e">
        <f>'Norm. financovanie + uspesnost'!AP57</f>
        <v>#REF!</v>
      </c>
      <c r="AS54" s="18" t="e">
        <f>'Norm. financovanie + uspesnost'!AQ57</f>
        <v>#REF!</v>
      </c>
      <c r="AT54" s="18" t="e">
        <f>'Norm. financovanie + uspesnost'!AR57</f>
        <v>#REF!</v>
      </c>
      <c r="AU54" s="18" t="e">
        <f>'Norm. financovanie + uspesnost'!AS57</f>
        <v>#REF!</v>
      </c>
      <c r="AV54" s="18" t="e">
        <f>'Norm. financovanie + uspesnost'!AT57</f>
        <v>#REF!</v>
      </c>
      <c r="AW54" s="18" t="e">
        <f>'Norm. financovanie + uspesnost'!AU57</f>
        <v>#REF!</v>
      </c>
      <c r="AX54" s="18" t="e">
        <f>'Norm. financovanie + uspesnost'!AV57</f>
        <v>#REF!</v>
      </c>
      <c r="AY54" s="18" t="e">
        <f>'Norm. financovanie + uspesnost'!AW57</f>
        <v>#REF!</v>
      </c>
      <c r="AZ54" s="18" t="e">
        <f>'Norm. financovanie + uspesnost'!AX57</f>
        <v>#REF!</v>
      </c>
      <c r="BA54" s="18" t="e">
        <f>'Norm. financovanie + uspesnost'!AY57</f>
        <v>#REF!</v>
      </c>
      <c r="BB54" s="18" t="e">
        <f>'Norm. financovanie + uspesnost'!AZ57</f>
        <v>#REF!</v>
      </c>
      <c r="BC54" s="18">
        <f>'Norm. financovanie + uspesnost'!BA57</f>
        <v>1.5305059215406256E-2</v>
      </c>
      <c r="BD54" s="18" t="e">
        <f>'Norm. financovanie + uspesnost'!BB57</f>
        <v>#REF!</v>
      </c>
    </row>
    <row r="55" spans="1:56" ht="14.25" customHeight="1" x14ac:dyDescent="0.25">
      <c r="A55" s="21">
        <v>76</v>
      </c>
      <c r="B55" s="23" t="s">
        <v>159</v>
      </c>
      <c r="C55" s="25" t="s">
        <v>89</v>
      </c>
      <c r="D55" s="16" t="e">
        <f t="shared" si="0"/>
        <v>#REF!</v>
      </c>
      <c r="E55" s="17">
        <f>BiggestGlobalSports!E78</f>
        <v>0</v>
      </c>
      <c r="F55" s="18" t="e">
        <f>'Norm. financovanie + uspesnost'!D77</f>
        <v>#REF!</v>
      </c>
      <c r="G55" s="18" t="e">
        <f>'Norm. financovanie + uspesnost'!E77</f>
        <v>#REF!</v>
      </c>
      <c r="H55" s="18" t="e">
        <f>'Norm. financovanie + uspesnost'!F77</f>
        <v>#REF!</v>
      </c>
      <c r="I55" s="18" t="e">
        <f>'Norm. financovanie + uspesnost'!G77</f>
        <v>#REF!</v>
      </c>
      <c r="J55" s="18" t="e">
        <f>'Norm. financovanie + uspesnost'!H77</f>
        <v>#REF!</v>
      </c>
      <c r="K55" s="18" t="e">
        <f>'Norm. financovanie + uspesnost'!I77</f>
        <v>#REF!</v>
      </c>
      <c r="L55" s="18" t="e">
        <f>'Norm. financovanie + uspesnost'!J77</f>
        <v>#REF!</v>
      </c>
      <c r="M55" s="18">
        <f>'Norm. financovanie + uspesnost'!K77</f>
        <v>4.4950374842860482E-3</v>
      </c>
      <c r="N55" s="18" t="e">
        <f>'Norm. financovanie + uspesnost'!L77</f>
        <v>#REF!</v>
      </c>
      <c r="O55" s="18" t="e">
        <f>'Norm. financovanie + uspesnost'!M77</f>
        <v>#REF!</v>
      </c>
      <c r="P55" s="18" t="e">
        <f>'Norm. financovanie + uspesnost'!N77</f>
        <v>#REF!</v>
      </c>
      <c r="Q55" s="18" t="e">
        <f>'Norm. financovanie + uspesnost'!O77</f>
        <v>#REF!</v>
      </c>
      <c r="R55" s="18">
        <f>'Norm. financovanie + uspesnost'!P77</f>
        <v>2.9773328493353248E-3</v>
      </c>
      <c r="S55" s="18" t="e">
        <f>'Norm. financovanie + uspesnost'!Q77</f>
        <v>#REF!</v>
      </c>
      <c r="T55" s="18" t="e">
        <f>'Norm. financovanie + uspesnost'!R77</f>
        <v>#REF!</v>
      </c>
      <c r="U55" s="18" t="e">
        <f>'Norm. financovanie + uspesnost'!S77</f>
        <v>#REF!</v>
      </c>
      <c r="V55" s="18" t="e">
        <f>'Norm. financovanie + uspesnost'!T77</f>
        <v>#REF!</v>
      </c>
      <c r="W55" s="18">
        <f>'Norm. financovanie + uspesnost'!U77</f>
        <v>5.718487084874789E-3</v>
      </c>
      <c r="X55" s="18" t="e">
        <f>'Norm. financovanie + uspesnost'!V77</f>
        <v>#REF!</v>
      </c>
      <c r="Y55" s="18" t="e">
        <f>'Norm. financovanie + uspesnost'!W77</f>
        <v>#REF!</v>
      </c>
      <c r="Z55" s="18">
        <f>'Norm. financovanie + uspesnost'!X77</f>
        <v>1.1881382256000094E-2</v>
      </c>
      <c r="AA55" s="18" t="e">
        <f>'Norm. financovanie + uspesnost'!Y77</f>
        <v>#REF!</v>
      </c>
      <c r="AB55" s="18" t="e">
        <f>'Norm. financovanie + uspesnost'!Z77</f>
        <v>#REF!</v>
      </c>
      <c r="AC55" s="18" t="e">
        <f>'Norm. financovanie + uspesnost'!AA77</f>
        <v>#REF!</v>
      </c>
      <c r="AD55" s="18">
        <f>'Norm. financovanie + uspesnost'!AB77</f>
        <v>4.0821982385408151E-3</v>
      </c>
      <c r="AE55" s="18">
        <f>'Norm. financovanie + uspesnost'!AC77</f>
        <v>1.5929060633388975E-2</v>
      </c>
      <c r="AF55" s="18">
        <f>'Norm. financovanie + uspesnost'!AD77</f>
        <v>5.6165532567059494E-2</v>
      </c>
      <c r="AG55" s="18" t="e">
        <f>'Norm. financovanie + uspesnost'!AE77</f>
        <v>#REF!</v>
      </c>
      <c r="AH55" s="18" t="e">
        <f>'Norm. financovanie + uspesnost'!AF77</f>
        <v>#REF!</v>
      </c>
      <c r="AI55" s="18" t="e">
        <f>'Norm. financovanie + uspesnost'!AG77</f>
        <v>#REF!</v>
      </c>
      <c r="AJ55" s="18" t="e">
        <f>'Norm. financovanie + uspesnost'!AH77</f>
        <v>#REF!</v>
      </c>
      <c r="AK55" s="18">
        <f>'Norm. financovanie + uspesnost'!AI77</f>
        <v>1.086588482381458E-2</v>
      </c>
      <c r="AL55" s="18" t="e">
        <f>'Norm. financovanie + uspesnost'!AJ77</f>
        <v>#REF!</v>
      </c>
      <c r="AM55" s="18" t="e">
        <f>'Norm. financovanie + uspesnost'!AK77</f>
        <v>#REF!</v>
      </c>
      <c r="AN55" s="18" t="e">
        <f>'Norm. financovanie + uspesnost'!AL77</f>
        <v>#REF!</v>
      </c>
      <c r="AO55" s="18" t="e">
        <f>'Norm. financovanie + uspesnost'!AM77</f>
        <v>#REF!</v>
      </c>
      <c r="AP55" s="18" t="e">
        <f>'Norm. financovanie + uspesnost'!AN77</f>
        <v>#REF!</v>
      </c>
      <c r="AQ55" s="18" t="e">
        <f>'Norm. financovanie + uspesnost'!AO77</f>
        <v>#REF!</v>
      </c>
      <c r="AR55" s="18" t="e">
        <f>'Norm. financovanie + uspesnost'!AP77</f>
        <v>#REF!</v>
      </c>
      <c r="AS55" s="18" t="e">
        <f>'Norm. financovanie + uspesnost'!AQ77</f>
        <v>#REF!</v>
      </c>
      <c r="AT55" s="18" t="e">
        <f>'Norm. financovanie + uspesnost'!AR77</f>
        <v>#REF!</v>
      </c>
      <c r="AU55" s="18" t="e">
        <f>'Norm. financovanie + uspesnost'!AS77</f>
        <v>#REF!</v>
      </c>
      <c r="AV55" s="18" t="e">
        <f>'Norm. financovanie + uspesnost'!AT77</f>
        <v>#REF!</v>
      </c>
      <c r="AW55" s="18" t="e">
        <f>'Norm. financovanie + uspesnost'!AU77</f>
        <v>#REF!</v>
      </c>
      <c r="AX55" s="18" t="e">
        <f>'Norm. financovanie + uspesnost'!AV77</f>
        <v>#REF!</v>
      </c>
      <c r="AY55" s="18" t="e">
        <f>'Norm. financovanie + uspesnost'!AW77</f>
        <v>#REF!</v>
      </c>
      <c r="AZ55" s="18" t="e">
        <f>'Norm. financovanie + uspesnost'!AX77</f>
        <v>#REF!</v>
      </c>
      <c r="BA55" s="18" t="e">
        <f>'Norm. financovanie + uspesnost'!AY77</f>
        <v>#REF!</v>
      </c>
      <c r="BB55" s="18" t="e">
        <f>'Norm. financovanie + uspesnost'!AZ77</f>
        <v>#REF!</v>
      </c>
      <c r="BC55" s="18">
        <f>'Norm. financovanie + uspesnost'!BA77</f>
        <v>2.049405009563621E-3</v>
      </c>
      <c r="BD55" s="18" t="e">
        <f>'Norm. financovanie + uspesnost'!BB77</f>
        <v>#REF!</v>
      </c>
    </row>
    <row r="56" spans="1:56" ht="14.25" customHeight="1" x14ac:dyDescent="0.25">
      <c r="A56" s="21">
        <v>89</v>
      </c>
      <c r="B56" s="19" t="s">
        <v>160</v>
      </c>
      <c r="C56" s="19" t="s">
        <v>161</v>
      </c>
      <c r="D56" s="20" t="e">
        <f t="shared" si="0"/>
        <v>#REF!</v>
      </c>
      <c r="E56" s="17">
        <f>BiggestGlobalSports!E91</f>
        <v>2.5156273822228999E-3</v>
      </c>
      <c r="F56" s="18" t="e">
        <f>'Norm. financovanie + uspesnost'!D90</f>
        <v>#REF!</v>
      </c>
      <c r="G56" s="18" t="e">
        <f>'Norm. financovanie + uspesnost'!E90</f>
        <v>#REF!</v>
      </c>
      <c r="H56" s="18" t="e">
        <f>'Norm. financovanie + uspesnost'!F90</f>
        <v>#REF!</v>
      </c>
      <c r="I56" s="18" t="e">
        <f>'Norm. financovanie + uspesnost'!G90</f>
        <v>#REF!</v>
      </c>
      <c r="J56" s="18" t="e">
        <f>'Norm. financovanie + uspesnost'!H90</f>
        <v>#REF!</v>
      </c>
      <c r="K56" s="18" t="e">
        <f>'Norm. financovanie + uspesnost'!I90</f>
        <v>#REF!</v>
      </c>
      <c r="L56" s="18" t="e">
        <f>'Norm. financovanie + uspesnost'!J90</f>
        <v>#REF!</v>
      </c>
      <c r="M56" s="18">
        <f>'Norm. financovanie + uspesnost'!K90</f>
        <v>0</v>
      </c>
      <c r="N56" s="18" t="e">
        <f>'Norm. financovanie + uspesnost'!L90</f>
        <v>#REF!</v>
      </c>
      <c r="O56" s="18" t="e">
        <f>'Norm. financovanie + uspesnost'!M90</f>
        <v>#REF!</v>
      </c>
      <c r="P56" s="18" t="e">
        <f>'Norm. financovanie + uspesnost'!N90</f>
        <v>#REF!</v>
      </c>
      <c r="Q56" s="18" t="e">
        <f>'Norm. financovanie + uspesnost'!O90</f>
        <v>#REF!</v>
      </c>
      <c r="R56" s="18">
        <f>'Norm. financovanie + uspesnost'!P90</f>
        <v>1.6535022768320407E-2</v>
      </c>
      <c r="S56" s="18" t="e">
        <f>'Norm. financovanie + uspesnost'!Q90</f>
        <v>#REF!</v>
      </c>
      <c r="T56" s="18" t="e">
        <f>'Norm. financovanie + uspesnost'!R90</f>
        <v>#REF!</v>
      </c>
      <c r="U56" s="18" t="e">
        <f>'Norm. financovanie + uspesnost'!S90</f>
        <v>#REF!</v>
      </c>
      <c r="V56" s="18" t="e">
        <f>'Norm. financovanie + uspesnost'!T90</f>
        <v>#REF!</v>
      </c>
      <c r="W56" s="18">
        <f>'Norm. financovanie + uspesnost'!U90</f>
        <v>2.1799123549418525E-2</v>
      </c>
      <c r="X56" s="18" t="e">
        <f>'Norm. financovanie + uspesnost'!V90</f>
        <v>#REF!</v>
      </c>
      <c r="Y56" s="18" t="e">
        <f>'Norm. financovanie + uspesnost'!W90</f>
        <v>#REF!</v>
      </c>
      <c r="Z56" s="18">
        <f>'Norm. financovanie + uspesnost'!X90</f>
        <v>1.4055603858816549E-2</v>
      </c>
      <c r="AA56" s="18" t="e">
        <f>'Norm. financovanie + uspesnost'!Y90</f>
        <v>#REF!</v>
      </c>
      <c r="AB56" s="18" t="e">
        <f>'Norm. financovanie + uspesnost'!Z90</f>
        <v>#REF!</v>
      </c>
      <c r="AC56" s="18" t="e">
        <f>'Norm. financovanie + uspesnost'!AA90</f>
        <v>#REF!</v>
      </c>
      <c r="AD56" s="18">
        <f>'Norm. financovanie + uspesnost'!AB90</f>
        <v>4.0356349385281903E-2</v>
      </c>
      <c r="AE56" s="18">
        <f>'Norm. financovanie + uspesnost'!AC90</f>
        <v>2.8517860425718187E-3</v>
      </c>
      <c r="AF56" s="18">
        <f>'Norm. financovanie + uspesnost'!AD90</f>
        <v>0</v>
      </c>
      <c r="AG56" s="18" t="e">
        <f>'Norm. financovanie + uspesnost'!AE90</f>
        <v>#REF!</v>
      </c>
      <c r="AH56" s="18" t="e">
        <f>'Norm. financovanie + uspesnost'!AF90</f>
        <v>#REF!</v>
      </c>
      <c r="AI56" s="18" t="e">
        <f>'Norm. financovanie + uspesnost'!AG90</f>
        <v>#REF!</v>
      </c>
      <c r="AJ56" s="18" t="e">
        <f>'Norm. financovanie + uspesnost'!AH90</f>
        <v>#REF!</v>
      </c>
      <c r="AK56" s="18">
        <f>'Norm. financovanie + uspesnost'!AI90</f>
        <v>3.7707714814427663E-3</v>
      </c>
      <c r="AL56" s="18" t="e">
        <f>'Norm. financovanie + uspesnost'!AJ90</f>
        <v>#REF!</v>
      </c>
      <c r="AM56" s="18" t="e">
        <f>'Norm. financovanie + uspesnost'!AK90</f>
        <v>#REF!</v>
      </c>
      <c r="AN56" s="18" t="e">
        <f>'Norm. financovanie + uspesnost'!AL90</f>
        <v>#REF!</v>
      </c>
      <c r="AO56" s="18" t="e">
        <f>'Norm. financovanie + uspesnost'!AM90</f>
        <v>#REF!</v>
      </c>
      <c r="AP56" s="18" t="e">
        <f>'Norm. financovanie + uspesnost'!AN90</f>
        <v>#REF!</v>
      </c>
      <c r="AQ56" s="18" t="e">
        <f>'Norm. financovanie + uspesnost'!AO90</f>
        <v>#REF!</v>
      </c>
      <c r="AR56" s="18" t="e">
        <f>'Norm. financovanie + uspesnost'!AP90</f>
        <v>#REF!</v>
      </c>
      <c r="AS56" s="18" t="e">
        <f>'Norm. financovanie + uspesnost'!AQ90</f>
        <v>#REF!</v>
      </c>
      <c r="AT56" s="18" t="e">
        <f>'Norm. financovanie + uspesnost'!AR90</f>
        <v>#REF!</v>
      </c>
      <c r="AU56" s="18" t="e">
        <f>'Norm. financovanie + uspesnost'!AS90</f>
        <v>#REF!</v>
      </c>
      <c r="AV56" s="18" t="e">
        <f>'Norm. financovanie + uspesnost'!AT90</f>
        <v>#REF!</v>
      </c>
      <c r="AW56" s="18" t="e">
        <f>'Norm. financovanie + uspesnost'!AU90</f>
        <v>#REF!</v>
      </c>
      <c r="AX56" s="18" t="e">
        <f>'Norm. financovanie + uspesnost'!AV90</f>
        <v>#REF!</v>
      </c>
      <c r="AY56" s="18" t="e">
        <f>'Norm. financovanie + uspesnost'!AW90</f>
        <v>#REF!</v>
      </c>
      <c r="AZ56" s="18" t="e">
        <f>'Norm. financovanie + uspesnost'!AX90</f>
        <v>#REF!</v>
      </c>
      <c r="BA56" s="18" t="e">
        <f>'Norm. financovanie + uspesnost'!AY90</f>
        <v>#REF!</v>
      </c>
      <c r="BB56" s="18" t="e">
        <f>'Norm. financovanie + uspesnost'!AZ90</f>
        <v>#REF!</v>
      </c>
      <c r="BC56" s="18">
        <f>'Norm. financovanie + uspesnost'!BA90</f>
        <v>1.2896925196249713E-2</v>
      </c>
      <c r="BD56" s="18" t="e">
        <f>'Norm. financovanie + uspesnost'!BB90</f>
        <v>#REF!</v>
      </c>
    </row>
    <row r="57" spans="1:56" ht="14.25" customHeight="1" x14ac:dyDescent="0.2">
      <c r="A57" s="14">
        <v>43</v>
      </c>
      <c r="B57" s="15" t="s">
        <v>162</v>
      </c>
      <c r="C57" s="15" t="s">
        <v>163</v>
      </c>
      <c r="D57" s="16" t="e">
        <f t="shared" si="0"/>
        <v>#REF!</v>
      </c>
      <c r="E57" s="17">
        <f>BiggestGlobalSports!E45</f>
        <v>0</v>
      </c>
      <c r="F57" s="18" t="e">
        <f>'Norm. financovanie + uspesnost'!D44</f>
        <v>#REF!</v>
      </c>
      <c r="G57" s="18" t="e">
        <f>'Norm. financovanie + uspesnost'!E44</f>
        <v>#REF!</v>
      </c>
      <c r="H57" s="18" t="e">
        <f>'Norm. financovanie + uspesnost'!F44</f>
        <v>#REF!</v>
      </c>
      <c r="I57" s="18" t="e">
        <f>'Norm. financovanie + uspesnost'!G44</f>
        <v>#REF!</v>
      </c>
      <c r="J57" s="18" t="e">
        <f>'Norm. financovanie + uspesnost'!H44</f>
        <v>#REF!</v>
      </c>
      <c r="K57" s="18" t="e">
        <f>'Norm. financovanie + uspesnost'!I44</f>
        <v>#REF!</v>
      </c>
      <c r="L57" s="18" t="e">
        <f>'Norm. financovanie + uspesnost'!J44</f>
        <v>#REF!</v>
      </c>
      <c r="M57" s="18">
        <f>'Norm. financovanie + uspesnost'!K44</f>
        <v>1.5347190333889076E-2</v>
      </c>
      <c r="N57" s="18" t="e">
        <f>'Norm. financovanie + uspesnost'!L44</f>
        <v>#REF!</v>
      </c>
      <c r="O57" s="18" t="e">
        <f>'Norm. financovanie + uspesnost'!M44</f>
        <v>#REF!</v>
      </c>
      <c r="P57" s="18" t="e">
        <f>'Norm. financovanie + uspesnost'!N44</f>
        <v>#REF!</v>
      </c>
      <c r="Q57" s="18" t="e">
        <f>'Norm. financovanie + uspesnost'!O44</f>
        <v>#REF!</v>
      </c>
      <c r="R57" s="18">
        <f>'Norm. financovanie + uspesnost'!P44</f>
        <v>6.70371417180015E-3</v>
      </c>
      <c r="S57" s="18" t="e">
        <f>'Norm. financovanie + uspesnost'!Q44</f>
        <v>#REF!</v>
      </c>
      <c r="T57" s="18" t="e">
        <f>'Norm. financovanie + uspesnost'!R44</f>
        <v>#REF!</v>
      </c>
      <c r="U57" s="18" t="e">
        <f>'Norm. financovanie + uspesnost'!S44</f>
        <v>#REF!</v>
      </c>
      <c r="V57" s="18" t="e">
        <f>'Norm. financovanie + uspesnost'!T44</f>
        <v>#REF!</v>
      </c>
      <c r="W57" s="18">
        <f>'Norm. financovanie + uspesnost'!U44</f>
        <v>2.0865875604548889E-2</v>
      </c>
      <c r="X57" s="18" t="e">
        <f>'Norm. financovanie + uspesnost'!V44</f>
        <v>#REF!</v>
      </c>
      <c r="Y57" s="18" t="e">
        <f>'Norm. financovanie + uspesnost'!W44</f>
        <v>#REF!</v>
      </c>
      <c r="Z57" s="18">
        <f>'Norm. financovanie + uspesnost'!X44</f>
        <v>0</v>
      </c>
      <c r="AA57" s="18" t="e">
        <f>'Norm. financovanie + uspesnost'!Y44</f>
        <v>#REF!</v>
      </c>
      <c r="AB57" s="18" t="e">
        <f>'Norm. financovanie + uspesnost'!Z44</f>
        <v>#REF!</v>
      </c>
      <c r="AC57" s="18" t="e">
        <f>'Norm. financovanie + uspesnost'!AA44</f>
        <v>#REF!</v>
      </c>
      <c r="AD57" s="18">
        <f>'Norm. financovanie + uspesnost'!AB44</f>
        <v>1.6875391175301648E-2</v>
      </c>
      <c r="AE57" s="18">
        <f>'Norm. financovanie + uspesnost'!AC44</f>
        <v>1.01696155980867E-2</v>
      </c>
      <c r="AF57" s="18">
        <f>'Norm. financovanie + uspesnost'!AD44</f>
        <v>0</v>
      </c>
      <c r="AG57" s="18" t="e">
        <f>'Norm. financovanie + uspesnost'!AE44</f>
        <v>#REF!</v>
      </c>
      <c r="AH57" s="18" t="e">
        <f>'Norm. financovanie + uspesnost'!AF44</f>
        <v>#REF!</v>
      </c>
      <c r="AI57" s="18" t="e">
        <f>'Norm. financovanie + uspesnost'!AG44</f>
        <v>#REF!</v>
      </c>
      <c r="AJ57" s="18" t="e">
        <f>'Norm. financovanie + uspesnost'!AH44</f>
        <v>#REF!</v>
      </c>
      <c r="AK57" s="18">
        <f>'Norm. financovanie + uspesnost'!AI44</f>
        <v>1.4978668787522763E-2</v>
      </c>
      <c r="AL57" s="18" t="e">
        <f>'Norm. financovanie + uspesnost'!AJ44</f>
        <v>#REF!</v>
      </c>
      <c r="AM57" s="18" t="e">
        <f>'Norm. financovanie + uspesnost'!AK44</f>
        <v>#REF!</v>
      </c>
      <c r="AN57" s="18" t="e">
        <f>'Norm. financovanie + uspesnost'!AL44</f>
        <v>#REF!</v>
      </c>
      <c r="AO57" s="18" t="e">
        <f>'Norm. financovanie + uspesnost'!AM44</f>
        <v>#REF!</v>
      </c>
      <c r="AP57" s="18" t="e">
        <f>'Norm. financovanie + uspesnost'!AN44</f>
        <v>#REF!</v>
      </c>
      <c r="AQ57" s="18" t="e">
        <f>'Norm. financovanie + uspesnost'!AO44</f>
        <v>#REF!</v>
      </c>
      <c r="AR57" s="18" t="e">
        <f>'Norm. financovanie + uspesnost'!AP44</f>
        <v>#REF!</v>
      </c>
      <c r="AS57" s="18" t="e">
        <f>'Norm. financovanie + uspesnost'!AQ44</f>
        <v>#REF!</v>
      </c>
      <c r="AT57" s="18" t="e">
        <f>'Norm. financovanie + uspesnost'!AR44</f>
        <v>#REF!</v>
      </c>
      <c r="AU57" s="18" t="e">
        <f>'Norm. financovanie + uspesnost'!AS44</f>
        <v>#REF!</v>
      </c>
      <c r="AV57" s="18" t="e">
        <f>'Norm. financovanie + uspesnost'!AT44</f>
        <v>#REF!</v>
      </c>
      <c r="AW57" s="18" t="e">
        <f>'Norm. financovanie + uspesnost'!AU44</f>
        <v>#REF!</v>
      </c>
      <c r="AX57" s="18" t="e">
        <f>'Norm. financovanie + uspesnost'!AV44</f>
        <v>#REF!</v>
      </c>
      <c r="AY57" s="18" t="e">
        <f>'Norm. financovanie + uspesnost'!AW44</f>
        <v>#REF!</v>
      </c>
      <c r="AZ57" s="18" t="e">
        <f>'Norm. financovanie + uspesnost'!AX44</f>
        <v>#REF!</v>
      </c>
      <c r="BA57" s="18" t="e">
        <f>'Norm. financovanie + uspesnost'!AY44</f>
        <v>#REF!</v>
      </c>
      <c r="BB57" s="18" t="e">
        <f>'Norm. financovanie + uspesnost'!AZ44</f>
        <v>#REF!</v>
      </c>
      <c r="BC57" s="18">
        <f>'Norm. financovanie + uspesnost'!BA44</f>
        <v>1.2665554574985199E-2</v>
      </c>
      <c r="BD57" s="18" t="e">
        <f>'Norm. financovanie + uspesnost'!BB44</f>
        <v>#REF!</v>
      </c>
    </row>
    <row r="58" spans="1:56" ht="14.25" customHeight="1" x14ac:dyDescent="0.2">
      <c r="A58" s="14">
        <v>15</v>
      </c>
      <c r="B58" s="19" t="s">
        <v>164</v>
      </c>
      <c r="C58" s="19" t="s">
        <v>165</v>
      </c>
      <c r="D58" s="20" t="e">
        <f t="shared" si="0"/>
        <v>#REF!</v>
      </c>
      <c r="E58" s="17">
        <f>BiggestGlobalSports!E17</f>
        <v>0</v>
      </c>
      <c r="F58" s="18" t="e">
        <f>'Norm. financovanie + uspesnost'!D16</f>
        <v>#REF!</v>
      </c>
      <c r="G58" s="18" t="e">
        <f>'Norm. financovanie + uspesnost'!E16</f>
        <v>#REF!</v>
      </c>
      <c r="H58" s="18" t="e">
        <f>'Norm. financovanie + uspesnost'!F16</f>
        <v>#REF!</v>
      </c>
      <c r="I58" s="18" t="e">
        <f>'Norm. financovanie + uspesnost'!G16</f>
        <v>#REF!</v>
      </c>
      <c r="J58" s="18" t="e">
        <f>'Norm. financovanie + uspesnost'!H16</f>
        <v>#REF!</v>
      </c>
      <c r="K58" s="18" t="e">
        <f>'Norm. financovanie + uspesnost'!I16</f>
        <v>#REF!</v>
      </c>
      <c r="L58" s="18" t="e">
        <f>'Norm. financovanie + uspesnost'!J16</f>
        <v>#REF!</v>
      </c>
      <c r="M58" s="18">
        <f>'Norm. financovanie + uspesnost'!K16</f>
        <v>0</v>
      </c>
      <c r="N58" s="18" t="e">
        <f>'Norm. financovanie + uspesnost'!L16</f>
        <v>#REF!</v>
      </c>
      <c r="O58" s="18" t="e">
        <f>'Norm. financovanie + uspesnost'!M16</f>
        <v>#REF!</v>
      </c>
      <c r="P58" s="18" t="e">
        <f>'Norm. financovanie + uspesnost'!N16</f>
        <v>#REF!</v>
      </c>
      <c r="Q58" s="18" t="e">
        <f>'Norm. financovanie + uspesnost'!O16</f>
        <v>#REF!</v>
      </c>
      <c r="R58" s="18">
        <f>'Norm. financovanie + uspesnost'!P16</f>
        <v>4.7354784563146141E-3</v>
      </c>
      <c r="S58" s="18" t="e">
        <f>'Norm. financovanie + uspesnost'!Q16</f>
        <v>#REF!</v>
      </c>
      <c r="T58" s="18" t="e">
        <f>'Norm. financovanie + uspesnost'!R16</f>
        <v>#REF!</v>
      </c>
      <c r="U58" s="18" t="e">
        <f>'Norm. financovanie + uspesnost'!S16</f>
        <v>#REF!</v>
      </c>
      <c r="V58" s="18" t="e">
        <f>'Norm. financovanie + uspesnost'!T16</f>
        <v>#REF!</v>
      </c>
      <c r="W58" s="18">
        <f>'Norm. financovanie + uspesnost'!U16</f>
        <v>0</v>
      </c>
      <c r="X58" s="18" t="e">
        <f>'Norm. financovanie + uspesnost'!V16</f>
        <v>#REF!</v>
      </c>
      <c r="Y58" s="18" t="e">
        <f>'Norm. financovanie + uspesnost'!W16</f>
        <v>#REF!</v>
      </c>
      <c r="Z58" s="18">
        <f>'Norm. financovanie + uspesnost'!X16</f>
        <v>0</v>
      </c>
      <c r="AA58" s="18" t="e">
        <f>'Norm. financovanie + uspesnost'!Y16</f>
        <v>#REF!</v>
      </c>
      <c r="AB58" s="18" t="e">
        <f>'Norm. financovanie + uspesnost'!Z16</f>
        <v>#REF!</v>
      </c>
      <c r="AC58" s="18" t="e">
        <f>'Norm. financovanie + uspesnost'!AA16</f>
        <v>#REF!</v>
      </c>
      <c r="AD58" s="18">
        <f>'Norm. financovanie + uspesnost'!AB16</f>
        <v>0</v>
      </c>
      <c r="AE58" s="18">
        <f>'Norm. financovanie + uspesnost'!AC16</f>
        <v>2.5578534782367986E-2</v>
      </c>
      <c r="AF58" s="18">
        <f>'Norm. financovanie + uspesnost'!AD16</f>
        <v>0</v>
      </c>
      <c r="AG58" s="18" t="e">
        <f>'Norm. financovanie + uspesnost'!AE16</f>
        <v>#REF!</v>
      </c>
      <c r="AH58" s="18" t="e">
        <f>'Norm. financovanie + uspesnost'!AF16</f>
        <v>#REF!</v>
      </c>
      <c r="AI58" s="18" t="e">
        <f>'Norm. financovanie + uspesnost'!AG16</f>
        <v>#REF!</v>
      </c>
      <c r="AJ58" s="18" t="e">
        <f>'Norm. financovanie + uspesnost'!AH16</f>
        <v>#REF!</v>
      </c>
      <c r="AK58" s="18">
        <f>'Norm. financovanie + uspesnost'!AI16</f>
        <v>1.1353792979829037E-2</v>
      </c>
      <c r="AL58" s="18" t="e">
        <f>'Norm. financovanie + uspesnost'!AJ16</f>
        <v>#REF!</v>
      </c>
      <c r="AM58" s="18" t="e">
        <f>'Norm. financovanie + uspesnost'!AK16</f>
        <v>#REF!</v>
      </c>
      <c r="AN58" s="18" t="e">
        <f>'Norm. financovanie + uspesnost'!AL16</f>
        <v>#REF!</v>
      </c>
      <c r="AO58" s="18" t="e">
        <f>'Norm. financovanie + uspesnost'!AM16</f>
        <v>#REF!</v>
      </c>
      <c r="AP58" s="18" t="e">
        <f>'Norm. financovanie + uspesnost'!AN16</f>
        <v>#REF!</v>
      </c>
      <c r="AQ58" s="18" t="e">
        <f>'Norm. financovanie + uspesnost'!AO16</f>
        <v>#REF!</v>
      </c>
      <c r="AR58" s="18" t="e">
        <f>'Norm. financovanie + uspesnost'!AP16</f>
        <v>#REF!</v>
      </c>
      <c r="AS58" s="18" t="e">
        <f>'Norm. financovanie + uspesnost'!AQ16</f>
        <v>#REF!</v>
      </c>
      <c r="AT58" s="18" t="e">
        <f>'Norm. financovanie + uspesnost'!AR16</f>
        <v>#REF!</v>
      </c>
      <c r="AU58" s="18" t="e">
        <f>'Norm. financovanie + uspesnost'!AS16</f>
        <v>#REF!</v>
      </c>
      <c r="AV58" s="18" t="e">
        <f>'Norm. financovanie + uspesnost'!AT16</f>
        <v>#REF!</v>
      </c>
      <c r="AW58" s="18" t="e">
        <f>'Norm. financovanie + uspesnost'!AU16</f>
        <v>#REF!</v>
      </c>
      <c r="AX58" s="18" t="e">
        <f>'Norm. financovanie + uspesnost'!AV16</f>
        <v>#REF!</v>
      </c>
      <c r="AY58" s="18" t="e">
        <f>'Norm. financovanie + uspesnost'!AW16</f>
        <v>#REF!</v>
      </c>
      <c r="AZ58" s="18" t="e">
        <f>'Norm. financovanie + uspesnost'!AX16</f>
        <v>#REF!</v>
      </c>
      <c r="BA58" s="18" t="e">
        <f>'Norm. financovanie + uspesnost'!AY16</f>
        <v>#REF!</v>
      </c>
      <c r="BB58" s="18" t="e">
        <f>'Norm. financovanie + uspesnost'!AZ16</f>
        <v>#REF!</v>
      </c>
      <c r="BC58" s="18">
        <f>'Norm. financovanie + uspesnost'!BA16</f>
        <v>0</v>
      </c>
      <c r="BD58" s="18" t="e">
        <f>'Norm. financovanie + uspesnost'!BB16</f>
        <v>#REF!</v>
      </c>
    </row>
    <row r="59" spans="1:56" ht="14.25" customHeight="1" x14ac:dyDescent="0.25">
      <c r="A59" s="21">
        <v>77</v>
      </c>
      <c r="B59" s="23" t="s">
        <v>166</v>
      </c>
      <c r="C59" s="23" t="s">
        <v>167</v>
      </c>
      <c r="D59" s="16" t="e">
        <f t="shared" si="0"/>
        <v>#REF!</v>
      </c>
      <c r="E59" s="17">
        <f>BiggestGlobalSports!E79</f>
        <v>0</v>
      </c>
      <c r="F59" s="18" t="e">
        <f>'Norm. financovanie + uspesnost'!D78</f>
        <v>#REF!</v>
      </c>
      <c r="G59" s="18" t="e">
        <f>'Norm. financovanie + uspesnost'!E78</f>
        <v>#REF!</v>
      </c>
      <c r="H59" s="18" t="e">
        <f>'Norm. financovanie + uspesnost'!F78</f>
        <v>#REF!</v>
      </c>
      <c r="I59" s="18" t="e">
        <f>'Norm. financovanie + uspesnost'!G78</f>
        <v>#REF!</v>
      </c>
      <c r="J59" s="18" t="e">
        <f>'Norm. financovanie + uspesnost'!H78</f>
        <v>#REF!</v>
      </c>
      <c r="K59" s="18" t="e">
        <f>'Norm. financovanie + uspesnost'!I78</f>
        <v>#REF!</v>
      </c>
      <c r="L59" s="18" t="e">
        <f>'Norm. financovanie + uspesnost'!J78</f>
        <v>#REF!</v>
      </c>
      <c r="M59" s="18">
        <f>'Norm. financovanie + uspesnost'!K78</f>
        <v>1.4427599079837863E-2</v>
      </c>
      <c r="N59" s="18" t="e">
        <f>'Norm. financovanie + uspesnost'!L78</f>
        <v>#REF!</v>
      </c>
      <c r="O59" s="18" t="e">
        <f>'Norm. financovanie + uspesnost'!M78</f>
        <v>#REF!</v>
      </c>
      <c r="P59" s="18" t="e">
        <f>'Norm. financovanie + uspesnost'!N78</f>
        <v>#REF!</v>
      </c>
      <c r="Q59" s="18" t="e">
        <f>'Norm. financovanie + uspesnost'!O78</f>
        <v>#REF!</v>
      </c>
      <c r="R59" s="18">
        <f>'Norm. financovanie + uspesnost'!P78</f>
        <v>2.1715884775348953E-2</v>
      </c>
      <c r="S59" s="18" t="e">
        <f>'Norm. financovanie + uspesnost'!Q78</f>
        <v>#REF!</v>
      </c>
      <c r="T59" s="18" t="e">
        <f>'Norm. financovanie + uspesnost'!R78</f>
        <v>#REF!</v>
      </c>
      <c r="U59" s="18" t="e">
        <f>'Norm. financovanie + uspesnost'!S78</f>
        <v>#REF!</v>
      </c>
      <c r="V59" s="18" t="e">
        <f>'Norm. financovanie + uspesnost'!T78</f>
        <v>#REF!</v>
      </c>
      <c r="W59" s="18">
        <f>'Norm. financovanie + uspesnost'!U78</f>
        <v>1.2965057969908758E-2</v>
      </c>
      <c r="X59" s="18" t="e">
        <f>'Norm. financovanie + uspesnost'!V78</f>
        <v>#REF!</v>
      </c>
      <c r="Y59" s="18" t="e">
        <f>'Norm. financovanie + uspesnost'!W78</f>
        <v>#REF!</v>
      </c>
      <c r="Z59" s="18">
        <f>'Norm. financovanie + uspesnost'!X78</f>
        <v>1.6148185553827344E-2</v>
      </c>
      <c r="AA59" s="18" t="e">
        <f>'Norm. financovanie + uspesnost'!Y78</f>
        <v>#REF!</v>
      </c>
      <c r="AB59" s="18" t="e">
        <f>'Norm. financovanie + uspesnost'!Z78</f>
        <v>#REF!</v>
      </c>
      <c r="AC59" s="18" t="e">
        <f>'Norm. financovanie + uspesnost'!AA78</f>
        <v>#REF!</v>
      </c>
      <c r="AD59" s="18">
        <f>'Norm. financovanie + uspesnost'!AB78</f>
        <v>0</v>
      </c>
      <c r="AE59" s="18">
        <f>'Norm. financovanie + uspesnost'!AC78</f>
        <v>9.8058264917464874E-3</v>
      </c>
      <c r="AF59" s="18">
        <f>'Norm. financovanie + uspesnost'!AD78</f>
        <v>0</v>
      </c>
      <c r="AG59" s="18" t="e">
        <f>'Norm. financovanie + uspesnost'!AE78</f>
        <v>#REF!</v>
      </c>
      <c r="AH59" s="18" t="e">
        <f>'Norm. financovanie + uspesnost'!AF78</f>
        <v>#REF!</v>
      </c>
      <c r="AI59" s="18" t="e">
        <f>'Norm. financovanie + uspesnost'!AG78</f>
        <v>#REF!</v>
      </c>
      <c r="AJ59" s="18" t="e">
        <f>'Norm. financovanie + uspesnost'!AH78</f>
        <v>#REF!</v>
      </c>
      <c r="AK59" s="18">
        <f>'Norm. financovanie + uspesnost'!AI78</f>
        <v>9.0092770500889222E-3</v>
      </c>
      <c r="AL59" s="18" t="e">
        <f>'Norm. financovanie + uspesnost'!AJ78</f>
        <v>#REF!</v>
      </c>
      <c r="AM59" s="18" t="e">
        <f>'Norm. financovanie + uspesnost'!AK78</f>
        <v>#REF!</v>
      </c>
      <c r="AN59" s="18" t="e">
        <f>'Norm. financovanie + uspesnost'!AL78</f>
        <v>#REF!</v>
      </c>
      <c r="AO59" s="18" t="e">
        <f>'Norm. financovanie + uspesnost'!AM78</f>
        <v>#REF!</v>
      </c>
      <c r="AP59" s="18" t="e">
        <f>'Norm. financovanie + uspesnost'!AN78</f>
        <v>#REF!</v>
      </c>
      <c r="AQ59" s="18" t="e">
        <f>'Norm. financovanie + uspesnost'!AO78</f>
        <v>#REF!</v>
      </c>
      <c r="AR59" s="18" t="e">
        <f>'Norm. financovanie + uspesnost'!AP78</f>
        <v>#REF!</v>
      </c>
      <c r="AS59" s="18" t="e">
        <f>'Norm. financovanie + uspesnost'!AQ78</f>
        <v>#REF!</v>
      </c>
      <c r="AT59" s="18" t="e">
        <f>'Norm. financovanie + uspesnost'!AR78</f>
        <v>#REF!</v>
      </c>
      <c r="AU59" s="18" t="e">
        <f>'Norm. financovanie + uspesnost'!AS78</f>
        <v>#REF!</v>
      </c>
      <c r="AV59" s="18" t="e">
        <f>'Norm. financovanie + uspesnost'!AT78</f>
        <v>#REF!</v>
      </c>
      <c r="AW59" s="18" t="e">
        <f>'Norm. financovanie + uspesnost'!AU78</f>
        <v>#REF!</v>
      </c>
      <c r="AX59" s="18" t="e">
        <f>'Norm. financovanie + uspesnost'!AV78</f>
        <v>#REF!</v>
      </c>
      <c r="AY59" s="18" t="e">
        <f>'Norm. financovanie + uspesnost'!AW78</f>
        <v>#REF!</v>
      </c>
      <c r="AZ59" s="18" t="e">
        <f>'Norm. financovanie + uspesnost'!AX78</f>
        <v>#REF!</v>
      </c>
      <c r="BA59" s="18" t="e">
        <f>'Norm. financovanie + uspesnost'!AY78</f>
        <v>#REF!</v>
      </c>
      <c r="BB59" s="18" t="e">
        <f>'Norm. financovanie + uspesnost'!AZ78</f>
        <v>#REF!</v>
      </c>
      <c r="BC59" s="18">
        <f>'Norm. financovanie + uspesnost'!BA78</f>
        <v>8.406701741008004E-3</v>
      </c>
      <c r="BD59" s="18" t="e">
        <f>'Norm. financovanie + uspesnost'!BB78</f>
        <v>#REF!</v>
      </c>
    </row>
    <row r="60" spans="1:56" ht="14.25" customHeight="1" x14ac:dyDescent="0.25">
      <c r="A60" s="21">
        <v>96</v>
      </c>
      <c r="B60" s="22" t="s">
        <v>168</v>
      </c>
      <c r="C60" s="22" t="s">
        <v>169</v>
      </c>
      <c r="D60" s="20" t="e">
        <f t="shared" si="0"/>
        <v>#REF!</v>
      </c>
      <c r="E60" s="17">
        <f>BiggestGlobalSports!E98</f>
        <v>1.4483915230980333E-3</v>
      </c>
      <c r="F60" s="18" t="e">
        <f>'Norm. financovanie + uspesnost'!D97</f>
        <v>#REF!</v>
      </c>
      <c r="G60" s="18" t="e">
        <f>'Norm. financovanie + uspesnost'!E97</f>
        <v>#REF!</v>
      </c>
      <c r="H60" s="18" t="e">
        <f>'Norm. financovanie + uspesnost'!F97</f>
        <v>#REF!</v>
      </c>
      <c r="I60" s="18" t="e">
        <f>'Norm. financovanie + uspesnost'!G97</f>
        <v>#REF!</v>
      </c>
      <c r="J60" s="18" t="e">
        <f>'Norm. financovanie + uspesnost'!H97</f>
        <v>#REF!</v>
      </c>
      <c r="K60" s="18" t="e">
        <f>'Norm. financovanie + uspesnost'!I97</f>
        <v>#REF!</v>
      </c>
      <c r="L60" s="18" t="e">
        <f>'Norm. financovanie + uspesnost'!J97</f>
        <v>#REF!</v>
      </c>
      <c r="M60" s="18">
        <f>'Norm. financovanie + uspesnost'!K97</f>
        <v>1.4207557954543424E-2</v>
      </c>
      <c r="N60" s="18" t="e">
        <f>'Norm. financovanie + uspesnost'!L97</f>
        <v>#REF!</v>
      </c>
      <c r="O60" s="18" t="e">
        <f>'Norm. financovanie + uspesnost'!M97</f>
        <v>#REF!</v>
      </c>
      <c r="P60" s="18" t="e">
        <f>'Norm. financovanie + uspesnost'!N97</f>
        <v>#REF!</v>
      </c>
      <c r="Q60" s="18" t="e">
        <f>'Norm. financovanie + uspesnost'!O97</f>
        <v>#REF!</v>
      </c>
      <c r="R60" s="18">
        <f>'Norm. financovanie + uspesnost'!P97</f>
        <v>6.9647600779605958E-3</v>
      </c>
      <c r="S60" s="18" t="e">
        <f>'Norm. financovanie + uspesnost'!Q97</f>
        <v>#REF!</v>
      </c>
      <c r="T60" s="18" t="e">
        <f>'Norm. financovanie + uspesnost'!R97</f>
        <v>#REF!</v>
      </c>
      <c r="U60" s="18" t="e">
        <f>'Norm. financovanie + uspesnost'!S97</f>
        <v>#REF!</v>
      </c>
      <c r="V60" s="18" t="e">
        <f>'Norm. financovanie + uspesnost'!T97</f>
        <v>#REF!</v>
      </c>
      <c r="W60" s="18">
        <f>'Norm. financovanie + uspesnost'!U97</f>
        <v>5.4279448944366267E-2</v>
      </c>
      <c r="X60" s="18" t="e">
        <f>'Norm. financovanie + uspesnost'!V97</f>
        <v>#REF!</v>
      </c>
      <c r="Y60" s="18" t="e">
        <f>'Norm. financovanie + uspesnost'!W97</f>
        <v>#REF!</v>
      </c>
      <c r="Z60" s="18">
        <f>'Norm. financovanie + uspesnost'!X97</f>
        <v>1.0684465656017814E-2</v>
      </c>
      <c r="AA60" s="18" t="e">
        <f>'Norm. financovanie + uspesnost'!Y97</f>
        <v>#REF!</v>
      </c>
      <c r="AB60" s="18" t="e">
        <f>'Norm. financovanie + uspesnost'!Z97</f>
        <v>#REF!</v>
      </c>
      <c r="AC60" s="18" t="e">
        <f>'Norm. financovanie + uspesnost'!AA97</f>
        <v>#REF!</v>
      </c>
      <c r="AD60" s="18">
        <f>'Norm. financovanie + uspesnost'!AB97</f>
        <v>0</v>
      </c>
      <c r="AE60" s="18">
        <f>'Norm. financovanie + uspesnost'!AC97</f>
        <v>1.5428234925909143E-2</v>
      </c>
      <c r="AF60" s="18">
        <f>'Norm. financovanie + uspesnost'!AD97</f>
        <v>0</v>
      </c>
      <c r="AG60" s="18" t="e">
        <f>'Norm. financovanie + uspesnost'!AE97</f>
        <v>#REF!</v>
      </c>
      <c r="AH60" s="18" t="e">
        <f>'Norm. financovanie + uspesnost'!AF97</f>
        <v>#REF!</v>
      </c>
      <c r="AI60" s="18" t="e">
        <f>'Norm. financovanie + uspesnost'!AG97</f>
        <v>#REF!</v>
      </c>
      <c r="AJ60" s="18" t="e">
        <f>'Norm. financovanie + uspesnost'!AH97</f>
        <v>#REF!</v>
      </c>
      <c r="AK60" s="18">
        <f>'Norm. financovanie + uspesnost'!AI97</f>
        <v>1.2277140258666165E-2</v>
      </c>
      <c r="AL60" s="18" t="e">
        <f>'Norm. financovanie + uspesnost'!AJ97</f>
        <v>#REF!</v>
      </c>
      <c r="AM60" s="18" t="e">
        <f>'Norm. financovanie + uspesnost'!AK97</f>
        <v>#REF!</v>
      </c>
      <c r="AN60" s="18" t="e">
        <f>'Norm. financovanie + uspesnost'!AL97</f>
        <v>#REF!</v>
      </c>
      <c r="AO60" s="18" t="e">
        <f>'Norm. financovanie + uspesnost'!AM97</f>
        <v>#REF!</v>
      </c>
      <c r="AP60" s="18" t="e">
        <f>'Norm. financovanie + uspesnost'!AN97</f>
        <v>#REF!</v>
      </c>
      <c r="AQ60" s="18" t="e">
        <f>'Norm. financovanie + uspesnost'!AO97</f>
        <v>#REF!</v>
      </c>
      <c r="AR60" s="18" t="e">
        <f>'Norm. financovanie + uspesnost'!AP97</f>
        <v>#REF!</v>
      </c>
      <c r="AS60" s="18" t="e">
        <f>'Norm. financovanie + uspesnost'!AQ97</f>
        <v>#REF!</v>
      </c>
      <c r="AT60" s="18" t="e">
        <f>'Norm. financovanie + uspesnost'!AR97</f>
        <v>#REF!</v>
      </c>
      <c r="AU60" s="18" t="e">
        <f>'Norm. financovanie + uspesnost'!AS97</f>
        <v>#REF!</v>
      </c>
      <c r="AV60" s="18" t="e">
        <f>'Norm. financovanie + uspesnost'!AT97</f>
        <v>#REF!</v>
      </c>
      <c r="AW60" s="18" t="e">
        <f>'Norm. financovanie + uspesnost'!AU97</f>
        <v>#REF!</v>
      </c>
      <c r="AX60" s="18" t="e">
        <f>'Norm. financovanie + uspesnost'!AV97</f>
        <v>#REF!</v>
      </c>
      <c r="AY60" s="18" t="e">
        <f>'Norm. financovanie + uspesnost'!AW97</f>
        <v>#REF!</v>
      </c>
      <c r="AZ60" s="18" t="e">
        <f>'Norm. financovanie + uspesnost'!AX97</f>
        <v>#REF!</v>
      </c>
      <c r="BA60" s="18" t="e">
        <f>'Norm. financovanie + uspesnost'!AY97</f>
        <v>#REF!</v>
      </c>
      <c r="BB60" s="18" t="e">
        <f>'Norm. financovanie + uspesnost'!AZ97</f>
        <v>#REF!</v>
      </c>
      <c r="BC60" s="18">
        <f>'Norm. financovanie + uspesnost'!BA97</f>
        <v>1.8639906829819176E-2</v>
      </c>
      <c r="BD60" s="18" t="e">
        <f>'Norm. financovanie + uspesnost'!BB97</f>
        <v>#REF!</v>
      </c>
    </row>
    <row r="61" spans="1:56" ht="14.25" customHeight="1" x14ac:dyDescent="0.2">
      <c r="A61" s="14">
        <v>17</v>
      </c>
      <c r="B61" s="15" t="s">
        <v>170</v>
      </c>
      <c r="C61" s="15" t="s">
        <v>171</v>
      </c>
      <c r="D61" s="16" t="e">
        <f t="shared" si="0"/>
        <v>#REF!</v>
      </c>
      <c r="E61" s="17">
        <f>BiggestGlobalSports!E19</f>
        <v>0</v>
      </c>
      <c r="F61" s="18" t="e">
        <f>'Norm. financovanie + uspesnost'!D18</f>
        <v>#REF!</v>
      </c>
      <c r="G61" s="18" t="e">
        <f>'Norm. financovanie + uspesnost'!E18</f>
        <v>#REF!</v>
      </c>
      <c r="H61" s="18" t="e">
        <f>'Norm. financovanie + uspesnost'!F18</f>
        <v>#REF!</v>
      </c>
      <c r="I61" s="18" t="e">
        <f>'Norm. financovanie + uspesnost'!G18</f>
        <v>#REF!</v>
      </c>
      <c r="J61" s="18" t="e">
        <f>'Norm. financovanie + uspesnost'!H18</f>
        <v>#REF!</v>
      </c>
      <c r="K61" s="18" t="e">
        <f>'Norm. financovanie + uspesnost'!I18</f>
        <v>#REF!</v>
      </c>
      <c r="L61" s="18" t="e">
        <f>'Norm. financovanie + uspesnost'!J18</f>
        <v>#REF!</v>
      </c>
      <c r="M61" s="18">
        <f>'Norm. financovanie + uspesnost'!K18</f>
        <v>1.2325216058214397E-2</v>
      </c>
      <c r="N61" s="18" t="e">
        <f>'Norm. financovanie + uspesnost'!L18</f>
        <v>#REF!</v>
      </c>
      <c r="O61" s="18" t="e">
        <f>'Norm. financovanie + uspesnost'!M18</f>
        <v>#REF!</v>
      </c>
      <c r="P61" s="18" t="e">
        <f>'Norm. financovanie + uspesnost'!N18</f>
        <v>#REF!</v>
      </c>
      <c r="Q61" s="18" t="e">
        <f>'Norm. financovanie + uspesnost'!O18</f>
        <v>#REF!</v>
      </c>
      <c r="R61" s="18">
        <f>'Norm. financovanie + uspesnost'!P18</f>
        <v>9.2581360817605568E-3</v>
      </c>
      <c r="S61" s="18" t="e">
        <f>'Norm. financovanie + uspesnost'!Q18</f>
        <v>#REF!</v>
      </c>
      <c r="T61" s="18" t="e">
        <f>'Norm. financovanie + uspesnost'!R18</f>
        <v>#REF!</v>
      </c>
      <c r="U61" s="18" t="e">
        <f>'Norm. financovanie + uspesnost'!S18</f>
        <v>#REF!</v>
      </c>
      <c r="V61" s="18" t="e">
        <f>'Norm. financovanie + uspesnost'!T18</f>
        <v>#REF!</v>
      </c>
      <c r="W61" s="18">
        <f>'Norm. financovanie + uspesnost'!U18</f>
        <v>2.6767428739246338E-3</v>
      </c>
      <c r="X61" s="18" t="e">
        <f>'Norm. financovanie + uspesnost'!V18</f>
        <v>#REF!</v>
      </c>
      <c r="Y61" s="18" t="e">
        <f>'Norm. financovanie + uspesnost'!W18</f>
        <v>#REF!</v>
      </c>
      <c r="Z61" s="18">
        <f>'Norm. financovanie + uspesnost'!X18</f>
        <v>2.3058714473011881E-2</v>
      </c>
      <c r="AA61" s="18" t="e">
        <f>'Norm. financovanie + uspesnost'!Y18</f>
        <v>#REF!</v>
      </c>
      <c r="AB61" s="18" t="e">
        <f>'Norm. financovanie + uspesnost'!Z18</f>
        <v>#REF!</v>
      </c>
      <c r="AC61" s="18" t="e">
        <f>'Norm. financovanie + uspesnost'!AA18</f>
        <v>#REF!</v>
      </c>
      <c r="AD61" s="18">
        <f>'Norm. financovanie + uspesnost'!AB18</f>
        <v>2.4435744143046164E-2</v>
      </c>
      <c r="AE61" s="18">
        <f>'Norm. financovanie + uspesnost'!AC18</f>
        <v>6.3372741432331757E-3</v>
      </c>
      <c r="AF61" s="18">
        <f>'Norm. financovanie + uspesnost'!AD18</f>
        <v>0</v>
      </c>
      <c r="AG61" s="18" t="e">
        <f>'Norm. financovanie + uspesnost'!AE18</f>
        <v>#REF!</v>
      </c>
      <c r="AH61" s="18" t="e">
        <f>'Norm. financovanie + uspesnost'!AF18</f>
        <v>#REF!</v>
      </c>
      <c r="AI61" s="18" t="e">
        <f>'Norm. financovanie + uspesnost'!AG18</f>
        <v>#REF!</v>
      </c>
      <c r="AJ61" s="18" t="e">
        <f>'Norm. financovanie + uspesnost'!AH18</f>
        <v>#REF!</v>
      </c>
      <c r="AK61" s="18">
        <f>'Norm. financovanie + uspesnost'!AI18</f>
        <v>9.2129888864471224E-3</v>
      </c>
      <c r="AL61" s="18" t="e">
        <f>'Norm. financovanie + uspesnost'!AJ18</f>
        <v>#REF!</v>
      </c>
      <c r="AM61" s="18" t="e">
        <f>'Norm. financovanie + uspesnost'!AK18</f>
        <v>#REF!</v>
      </c>
      <c r="AN61" s="18" t="e">
        <f>'Norm. financovanie + uspesnost'!AL18</f>
        <v>#REF!</v>
      </c>
      <c r="AO61" s="18" t="e">
        <f>'Norm. financovanie + uspesnost'!AM18</f>
        <v>#REF!</v>
      </c>
      <c r="AP61" s="18" t="e">
        <f>'Norm. financovanie + uspesnost'!AN18</f>
        <v>#REF!</v>
      </c>
      <c r="AQ61" s="18" t="e">
        <f>'Norm. financovanie + uspesnost'!AO18</f>
        <v>#REF!</v>
      </c>
      <c r="AR61" s="18" t="e">
        <f>'Norm. financovanie + uspesnost'!AP18</f>
        <v>#REF!</v>
      </c>
      <c r="AS61" s="18" t="e">
        <f>'Norm. financovanie + uspesnost'!AQ18</f>
        <v>#REF!</v>
      </c>
      <c r="AT61" s="18" t="e">
        <f>'Norm. financovanie + uspesnost'!AR18</f>
        <v>#REF!</v>
      </c>
      <c r="AU61" s="18" t="e">
        <f>'Norm. financovanie + uspesnost'!AS18</f>
        <v>#REF!</v>
      </c>
      <c r="AV61" s="18" t="e">
        <f>'Norm. financovanie + uspesnost'!AT18</f>
        <v>#REF!</v>
      </c>
      <c r="AW61" s="18" t="e">
        <f>'Norm. financovanie + uspesnost'!AU18</f>
        <v>#REF!</v>
      </c>
      <c r="AX61" s="18" t="e">
        <f>'Norm. financovanie + uspesnost'!AV18</f>
        <v>#REF!</v>
      </c>
      <c r="AY61" s="18" t="e">
        <f>'Norm. financovanie + uspesnost'!AW18</f>
        <v>#REF!</v>
      </c>
      <c r="AZ61" s="18" t="e">
        <f>'Norm. financovanie + uspesnost'!AX18</f>
        <v>#REF!</v>
      </c>
      <c r="BA61" s="18" t="e">
        <f>'Norm. financovanie + uspesnost'!AY18</f>
        <v>#REF!</v>
      </c>
      <c r="BB61" s="18" t="e">
        <f>'Norm. financovanie + uspesnost'!AZ18</f>
        <v>#REF!</v>
      </c>
      <c r="BC61" s="18">
        <f>'Norm. financovanie + uspesnost'!BA18</f>
        <v>1.6014507825148117E-2</v>
      </c>
      <c r="BD61" s="18" t="e">
        <f>'Norm. financovanie + uspesnost'!BB18</f>
        <v>#REF!</v>
      </c>
    </row>
    <row r="62" spans="1:56" ht="14.25" customHeight="1" x14ac:dyDescent="0.25">
      <c r="A62" s="21">
        <v>78</v>
      </c>
      <c r="B62" s="22" t="s">
        <v>172</v>
      </c>
      <c r="C62" s="22" t="s">
        <v>173</v>
      </c>
      <c r="D62" s="20" t="e">
        <f t="shared" si="0"/>
        <v>#REF!</v>
      </c>
      <c r="E62" s="17">
        <f>BiggestGlobalSports!E80</f>
        <v>0</v>
      </c>
      <c r="F62" s="18" t="e">
        <f>'Norm. financovanie + uspesnost'!D79</f>
        <v>#REF!</v>
      </c>
      <c r="G62" s="18" t="e">
        <f>'Norm. financovanie + uspesnost'!E79</f>
        <v>#REF!</v>
      </c>
      <c r="H62" s="18" t="e">
        <f>'Norm. financovanie + uspesnost'!F79</f>
        <v>#REF!</v>
      </c>
      <c r="I62" s="18" t="e">
        <f>'Norm. financovanie + uspesnost'!G79</f>
        <v>#REF!</v>
      </c>
      <c r="J62" s="18" t="e">
        <f>'Norm. financovanie + uspesnost'!H79</f>
        <v>#REF!</v>
      </c>
      <c r="K62" s="18" t="e">
        <f>'Norm. financovanie + uspesnost'!I79</f>
        <v>#REF!</v>
      </c>
      <c r="L62" s="18" t="e">
        <f>'Norm. financovanie + uspesnost'!J79</f>
        <v>#REF!</v>
      </c>
      <c r="M62" s="18">
        <f>'Norm. financovanie + uspesnost'!K79</f>
        <v>0</v>
      </c>
      <c r="N62" s="18" t="e">
        <f>'Norm. financovanie + uspesnost'!L79</f>
        <v>#REF!</v>
      </c>
      <c r="O62" s="18" t="e">
        <f>'Norm. financovanie + uspesnost'!M79</f>
        <v>#REF!</v>
      </c>
      <c r="P62" s="18" t="e">
        <f>'Norm. financovanie + uspesnost'!N79</f>
        <v>#REF!</v>
      </c>
      <c r="Q62" s="18" t="e">
        <f>'Norm. financovanie + uspesnost'!O79</f>
        <v>#REF!</v>
      </c>
      <c r="R62" s="18">
        <f>'Norm. financovanie + uspesnost'!P79</f>
        <v>2.1701640930384715E-2</v>
      </c>
      <c r="S62" s="18" t="e">
        <f>'Norm. financovanie + uspesnost'!Q79</f>
        <v>#REF!</v>
      </c>
      <c r="T62" s="18" t="e">
        <f>'Norm. financovanie + uspesnost'!R79</f>
        <v>#REF!</v>
      </c>
      <c r="U62" s="18" t="e">
        <f>'Norm. financovanie + uspesnost'!S79</f>
        <v>#REF!</v>
      </c>
      <c r="V62" s="18" t="e">
        <f>'Norm. financovanie + uspesnost'!T79</f>
        <v>#REF!</v>
      </c>
      <c r="W62" s="18">
        <f>'Norm. financovanie + uspesnost'!U79</f>
        <v>0</v>
      </c>
      <c r="X62" s="18" t="e">
        <f>'Norm. financovanie + uspesnost'!V79</f>
        <v>#REF!</v>
      </c>
      <c r="Y62" s="18" t="e">
        <f>'Norm. financovanie + uspesnost'!W79</f>
        <v>#REF!</v>
      </c>
      <c r="Z62" s="18">
        <f>'Norm. financovanie + uspesnost'!X79</f>
        <v>5.0943482610408186E-3</v>
      </c>
      <c r="AA62" s="18" t="e">
        <f>'Norm. financovanie + uspesnost'!Y79</f>
        <v>#REF!</v>
      </c>
      <c r="AB62" s="18" t="e">
        <f>'Norm. financovanie + uspesnost'!Z79</f>
        <v>#REF!</v>
      </c>
      <c r="AC62" s="18" t="e">
        <f>'Norm. financovanie + uspesnost'!AA79</f>
        <v>#REF!</v>
      </c>
      <c r="AD62" s="18">
        <f>'Norm. financovanie + uspesnost'!AB79</f>
        <v>0</v>
      </c>
      <c r="AE62" s="18">
        <f>'Norm. financovanie + uspesnost'!AC79</f>
        <v>2.7230188867241561E-3</v>
      </c>
      <c r="AF62" s="18">
        <f>'Norm. financovanie + uspesnost'!AD79</f>
        <v>0</v>
      </c>
      <c r="AG62" s="18" t="e">
        <f>'Norm. financovanie + uspesnost'!AE79</f>
        <v>#REF!</v>
      </c>
      <c r="AH62" s="18" t="e">
        <f>'Norm. financovanie + uspesnost'!AF79</f>
        <v>#REF!</v>
      </c>
      <c r="AI62" s="18" t="e">
        <f>'Norm. financovanie + uspesnost'!AG79</f>
        <v>#REF!</v>
      </c>
      <c r="AJ62" s="18" t="e">
        <f>'Norm. financovanie + uspesnost'!AH79</f>
        <v>#REF!</v>
      </c>
      <c r="AK62" s="18">
        <f>'Norm. financovanie + uspesnost'!AI79</f>
        <v>7.6928946689924678E-3</v>
      </c>
      <c r="AL62" s="18" t="e">
        <f>'Norm. financovanie + uspesnost'!AJ79</f>
        <v>#REF!</v>
      </c>
      <c r="AM62" s="18" t="e">
        <f>'Norm. financovanie + uspesnost'!AK79</f>
        <v>#REF!</v>
      </c>
      <c r="AN62" s="18" t="e">
        <f>'Norm. financovanie + uspesnost'!AL79</f>
        <v>#REF!</v>
      </c>
      <c r="AO62" s="18" t="e">
        <f>'Norm. financovanie + uspesnost'!AM79</f>
        <v>#REF!</v>
      </c>
      <c r="AP62" s="18" t="e">
        <f>'Norm. financovanie + uspesnost'!AN79</f>
        <v>#REF!</v>
      </c>
      <c r="AQ62" s="18" t="e">
        <f>'Norm. financovanie + uspesnost'!AO79</f>
        <v>#REF!</v>
      </c>
      <c r="AR62" s="18" t="e">
        <f>'Norm. financovanie + uspesnost'!AP79</f>
        <v>#REF!</v>
      </c>
      <c r="AS62" s="18" t="e">
        <f>'Norm. financovanie + uspesnost'!AQ79</f>
        <v>#REF!</v>
      </c>
      <c r="AT62" s="18" t="e">
        <f>'Norm. financovanie + uspesnost'!AR79</f>
        <v>#REF!</v>
      </c>
      <c r="AU62" s="18" t="e">
        <f>'Norm. financovanie + uspesnost'!AS79</f>
        <v>#REF!</v>
      </c>
      <c r="AV62" s="18" t="e">
        <f>'Norm. financovanie + uspesnost'!AT79</f>
        <v>#REF!</v>
      </c>
      <c r="AW62" s="18" t="e">
        <f>'Norm. financovanie + uspesnost'!AU79</f>
        <v>#REF!</v>
      </c>
      <c r="AX62" s="18" t="e">
        <f>'Norm. financovanie + uspesnost'!AV79</f>
        <v>#REF!</v>
      </c>
      <c r="AY62" s="18" t="e">
        <f>'Norm. financovanie + uspesnost'!AW79</f>
        <v>#REF!</v>
      </c>
      <c r="AZ62" s="18" t="e">
        <f>'Norm. financovanie + uspesnost'!AX79</f>
        <v>#REF!</v>
      </c>
      <c r="BA62" s="18" t="e">
        <f>'Norm. financovanie + uspesnost'!AY79</f>
        <v>#REF!</v>
      </c>
      <c r="BB62" s="18" t="e">
        <f>'Norm. financovanie + uspesnost'!AZ79</f>
        <v>#REF!</v>
      </c>
      <c r="BC62" s="18">
        <f>'Norm. financovanie + uspesnost'!BA79</f>
        <v>0</v>
      </c>
      <c r="BD62" s="18" t="e">
        <f>'Norm. financovanie + uspesnost'!BB79</f>
        <v>#REF!</v>
      </c>
    </row>
    <row r="63" spans="1:56" ht="14.25" customHeight="1" x14ac:dyDescent="0.25">
      <c r="A63" s="21">
        <v>80</v>
      </c>
      <c r="B63" s="23" t="s">
        <v>174</v>
      </c>
      <c r="C63" s="23" t="s">
        <v>175</v>
      </c>
      <c r="D63" s="16" t="e">
        <f t="shared" si="0"/>
        <v>#REF!</v>
      </c>
      <c r="E63" s="17">
        <f>BiggestGlobalSports!E82</f>
        <v>0</v>
      </c>
      <c r="F63" s="18" t="e">
        <f>'Norm. financovanie + uspesnost'!D81</f>
        <v>#REF!</v>
      </c>
      <c r="G63" s="18" t="e">
        <f>'Norm. financovanie + uspesnost'!E81</f>
        <v>#REF!</v>
      </c>
      <c r="H63" s="18" t="e">
        <f>'Norm. financovanie + uspesnost'!F81</f>
        <v>#REF!</v>
      </c>
      <c r="I63" s="18" t="e">
        <f>'Norm. financovanie + uspesnost'!G81</f>
        <v>#REF!</v>
      </c>
      <c r="J63" s="18" t="e">
        <f>'Norm. financovanie + uspesnost'!H81</f>
        <v>#REF!</v>
      </c>
      <c r="K63" s="18" t="e">
        <f>'Norm. financovanie + uspesnost'!I81</f>
        <v>#REF!</v>
      </c>
      <c r="L63" s="18" t="e">
        <f>'Norm. financovanie + uspesnost'!J81</f>
        <v>#REF!</v>
      </c>
      <c r="M63" s="18">
        <f>'Norm. financovanie + uspesnost'!K81</f>
        <v>0</v>
      </c>
      <c r="N63" s="18" t="e">
        <f>'Norm. financovanie + uspesnost'!L81</f>
        <v>#REF!</v>
      </c>
      <c r="O63" s="18" t="e">
        <f>'Norm. financovanie + uspesnost'!M81</f>
        <v>#REF!</v>
      </c>
      <c r="P63" s="18" t="e">
        <f>'Norm. financovanie + uspesnost'!N81</f>
        <v>#REF!</v>
      </c>
      <c r="Q63" s="18" t="e">
        <f>'Norm. financovanie + uspesnost'!O81</f>
        <v>#REF!</v>
      </c>
      <c r="R63" s="18">
        <f>'Norm. financovanie + uspesnost'!P81</f>
        <v>1.3756712183698538E-2</v>
      </c>
      <c r="S63" s="18" t="e">
        <f>'Norm. financovanie + uspesnost'!Q81</f>
        <v>#REF!</v>
      </c>
      <c r="T63" s="18" t="e">
        <f>'Norm. financovanie + uspesnost'!R81</f>
        <v>#REF!</v>
      </c>
      <c r="U63" s="18" t="e">
        <f>'Norm. financovanie + uspesnost'!S81</f>
        <v>#REF!</v>
      </c>
      <c r="V63" s="18" t="e">
        <f>'Norm. financovanie + uspesnost'!T81</f>
        <v>#REF!</v>
      </c>
      <c r="W63" s="18">
        <f>'Norm. financovanie + uspesnost'!U81</f>
        <v>1.3169923293988748E-2</v>
      </c>
      <c r="X63" s="18" t="e">
        <f>'Norm. financovanie + uspesnost'!V81</f>
        <v>#REF!</v>
      </c>
      <c r="Y63" s="18" t="e">
        <f>'Norm. financovanie + uspesnost'!W81</f>
        <v>#REF!</v>
      </c>
      <c r="Z63" s="18">
        <f>'Norm. financovanie + uspesnost'!X81</f>
        <v>6.5352791038986065E-3</v>
      </c>
      <c r="AA63" s="18" t="e">
        <f>'Norm. financovanie + uspesnost'!Y81</f>
        <v>#REF!</v>
      </c>
      <c r="AB63" s="18" t="e">
        <f>'Norm. financovanie + uspesnost'!Z81</f>
        <v>#REF!</v>
      </c>
      <c r="AC63" s="18" t="e">
        <f>'Norm. financovanie + uspesnost'!AA81</f>
        <v>#REF!</v>
      </c>
      <c r="AD63" s="18">
        <f>'Norm. financovanie + uspesnost'!AB81</f>
        <v>0</v>
      </c>
      <c r="AE63" s="18">
        <f>'Norm. financovanie + uspesnost'!AC81</f>
        <v>8.8592330001668208E-3</v>
      </c>
      <c r="AF63" s="18">
        <f>'Norm. financovanie + uspesnost'!AD81</f>
        <v>0</v>
      </c>
      <c r="AG63" s="18" t="e">
        <f>'Norm. financovanie + uspesnost'!AE81</f>
        <v>#REF!</v>
      </c>
      <c r="AH63" s="18" t="e">
        <f>'Norm. financovanie + uspesnost'!AF81</f>
        <v>#REF!</v>
      </c>
      <c r="AI63" s="18" t="e">
        <f>'Norm. financovanie + uspesnost'!AG81</f>
        <v>#REF!</v>
      </c>
      <c r="AJ63" s="18" t="e">
        <f>'Norm. financovanie + uspesnost'!AH81</f>
        <v>#REF!</v>
      </c>
      <c r="AK63" s="18">
        <f>'Norm. financovanie + uspesnost'!AI81</f>
        <v>1.425436161214343E-2</v>
      </c>
      <c r="AL63" s="18" t="e">
        <f>'Norm. financovanie + uspesnost'!AJ81</f>
        <v>#REF!</v>
      </c>
      <c r="AM63" s="18" t="e">
        <f>'Norm. financovanie + uspesnost'!AK81</f>
        <v>#REF!</v>
      </c>
      <c r="AN63" s="18" t="e">
        <f>'Norm. financovanie + uspesnost'!AL81</f>
        <v>#REF!</v>
      </c>
      <c r="AO63" s="18" t="e">
        <f>'Norm. financovanie + uspesnost'!AM81</f>
        <v>#REF!</v>
      </c>
      <c r="AP63" s="18" t="e">
        <f>'Norm. financovanie + uspesnost'!AN81</f>
        <v>#REF!</v>
      </c>
      <c r="AQ63" s="18" t="e">
        <f>'Norm. financovanie + uspesnost'!AO81</f>
        <v>#REF!</v>
      </c>
      <c r="AR63" s="18" t="e">
        <f>'Norm. financovanie + uspesnost'!AP81</f>
        <v>#REF!</v>
      </c>
      <c r="AS63" s="18" t="e">
        <f>'Norm. financovanie + uspesnost'!AQ81</f>
        <v>#REF!</v>
      </c>
      <c r="AT63" s="18" t="e">
        <f>'Norm. financovanie + uspesnost'!AR81</f>
        <v>#REF!</v>
      </c>
      <c r="AU63" s="18" t="e">
        <f>'Norm. financovanie + uspesnost'!AS81</f>
        <v>#REF!</v>
      </c>
      <c r="AV63" s="18" t="e">
        <f>'Norm. financovanie + uspesnost'!AT81</f>
        <v>#REF!</v>
      </c>
      <c r="AW63" s="18" t="e">
        <f>'Norm. financovanie + uspesnost'!AU81</f>
        <v>#REF!</v>
      </c>
      <c r="AX63" s="18" t="e">
        <f>'Norm. financovanie + uspesnost'!AV81</f>
        <v>#REF!</v>
      </c>
      <c r="AY63" s="18" t="e">
        <f>'Norm. financovanie + uspesnost'!AW81</f>
        <v>#REF!</v>
      </c>
      <c r="AZ63" s="18" t="e">
        <f>'Norm. financovanie + uspesnost'!AX81</f>
        <v>#REF!</v>
      </c>
      <c r="BA63" s="18" t="e">
        <f>'Norm. financovanie + uspesnost'!AY81</f>
        <v>#REF!</v>
      </c>
      <c r="BB63" s="18" t="e">
        <f>'Norm. financovanie + uspesnost'!AZ81</f>
        <v>#REF!</v>
      </c>
      <c r="BC63" s="18">
        <f>'Norm. financovanie + uspesnost'!BA81</f>
        <v>0</v>
      </c>
      <c r="BD63" s="18" t="e">
        <f>'Norm. financovanie + uspesnost'!BB81</f>
        <v>#REF!</v>
      </c>
    </row>
    <row r="64" spans="1:56" ht="14.25" customHeight="1" x14ac:dyDescent="0.2">
      <c r="A64" s="14">
        <v>33</v>
      </c>
      <c r="B64" s="19" t="s">
        <v>176</v>
      </c>
      <c r="C64" s="19" t="s">
        <v>177</v>
      </c>
      <c r="D64" s="20" t="e">
        <f t="shared" si="0"/>
        <v>#REF!</v>
      </c>
      <c r="E64" s="17">
        <f>BiggestGlobalSports!E35</f>
        <v>0</v>
      </c>
      <c r="F64" s="18" t="e">
        <f>'Norm. financovanie + uspesnost'!D34</f>
        <v>#REF!</v>
      </c>
      <c r="G64" s="18" t="e">
        <f>'Norm. financovanie + uspesnost'!E34</f>
        <v>#REF!</v>
      </c>
      <c r="H64" s="18" t="e">
        <f>'Norm. financovanie + uspesnost'!F34</f>
        <v>#REF!</v>
      </c>
      <c r="I64" s="18" t="e">
        <f>'Norm. financovanie + uspesnost'!G34</f>
        <v>#REF!</v>
      </c>
      <c r="J64" s="18" t="e">
        <f>'Norm. financovanie + uspesnost'!H34</f>
        <v>#REF!</v>
      </c>
      <c r="K64" s="18" t="e">
        <f>'Norm. financovanie + uspesnost'!I34</f>
        <v>#REF!</v>
      </c>
      <c r="L64" s="18" t="e">
        <f>'Norm. financovanie + uspesnost'!J34</f>
        <v>#REF!</v>
      </c>
      <c r="M64" s="18">
        <f>'Norm. financovanie + uspesnost'!K34</f>
        <v>0</v>
      </c>
      <c r="N64" s="18" t="e">
        <f>'Norm. financovanie + uspesnost'!L34</f>
        <v>#REF!</v>
      </c>
      <c r="O64" s="18" t="e">
        <f>'Norm. financovanie + uspesnost'!M34</f>
        <v>#REF!</v>
      </c>
      <c r="P64" s="18" t="e">
        <f>'Norm. financovanie + uspesnost'!N34</f>
        <v>#REF!</v>
      </c>
      <c r="Q64" s="18" t="e">
        <f>'Norm. financovanie + uspesnost'!O34</f>
        <v>#REF!</v>
      </c>
      <c r="R64" s="18">
        <f>'Norm. financovanie + uspesnost'!P34</f>
        <v>1.648797045067334E-2</v>
      </c>
      <c r="S64" s="18" t="e">
        <f>'Norm. financovanie + uspesnost'!Q34</f>
        <v>#REF!</v>
      </c>
      <c r="T64" s="18" t="e">
        <f>'Norm. financovanie + uspesnost'!R34</f>
        <v>#REF!</v>
      </c>
      <c r="U64" s="18" t="e">
        <f>'Norm. financovanie + uspesnost'!S34</f>
        <v>#REF!</v>
      </c>
      <c r="V64" s="18" t="e">
        <f>'Norm. financovanie + uspesnost'!T34</f>
        <v>#REF!</v>
      </c>
      <c r="W64" s="18">
        <f>'Norm. financovanie + uspesnost'!U34</f>
        <v>1.5609725960220941E-2</v>
      </c>
      <c r="X64" s="18" t="e">
        <f>'Norm. financovanie + uspesnost'!V34</f>
        <v>#REF!</v>
      </c>
      <c r="Y64" s="18" t="e">
        <f>'Norm. financovanie + uspesnost'!W34</f>
        <v>#REF!</v>
      </c>
      <c r="Z64" s="18">
        <f>'Norm. financovanie + uspesnost'!X34</f>
        <v>2.1337961434288726E-2</v>
      </c>
      <c r="AA64" s="18" t="e">
        <f>'Norm. financovanie + uspesnost'!Y34</f>
        <v>#REF!</v>
      </c>
      <c r="AB64" s="18" t="e">
        <f>'Norm. financovanie + uspesnost'!Z34</f>
        <v>#REF!</v>
      </c>
      <c r="AC64" s="18" t="e">
        <f>'Norm. financovanie + uspesnost'!AA34</f>
        <v>#REF!</v>
      </c>
      <c r="AD64" s="18">
        <f>'Norm. financovanie + uspesnost'!AB34</f>
        <v>0</v>
      </c>
      <c r="AE64" s="18">
        <f>'Norm. financovanie + uspesnost'!AC34</f>
        <v>3.5028615832554846E-3</v>
      </c>
      <c r="AF64" s="18">
        <f>'Norm. financovanie + uspesnost'!AD34</f>
        <v>0</v>
      </c>
      <c r="AG64" s="18" t="e">
        <f>'Norm. financovanie + uspesnost'!AE34</f>
        <v>#REF!</v>
      </c>
      <c r="AH64" s="18" t="e">
        <f>'Norm. financovanie + uspesnost'!AF34</f>
        <v>#REF!</v>
      </c>
      <c r="AI64" s="18" t="e">
        <f>'Norm. financovanie + uspesnost'!AG34</f>
        <v>#REF!</v>
      </c>
      <c r="AJ64" s="18" t="e">
        <f>'Norm. financovanie + uspesnost'!AH34</f>
        <v>#REF!</v>
      </c>
      <c r="AK64" s="18">
        <f>'Norm. financovanie + uspesnost'!AI34</f>
        <v>7.7738022099132159E-3</v>
      </c>
      <c r="AL64" s="18" t="e">
        <f>'Norm. financovanie + uspesnost'!AJ34</f>
        <v>#REF!</v>
      </c>
      <c r="AM64" s="18" t="e">
        <f>'Norm. financovanie + uspesnost'!AK34</f>
        <v>#REF!</v>
      </c>
      <c r="AN64" s="18" t="e">
        <f>'Norm. financovanie + uspesnost'!AL34</f>
        <v>#REF!</v>
      </c>
      <c r="AO64" s="18" t="e">
        <f>'Norm. financovanie + uspesnost'!AM34</f>
        <v>#REF!</v>
      </c>
      <c r="AP64" s="18" t="e">
        <f>'Norm. financovanie + uspesnost'!AN34</f>
        <v>#REF!</v>
      </c>
      <c r="AQ64" s="18" t="e">
        <f>'Norm. financovanie + uspesnost'!AO34</f>
        <v>#REF!</v>
      </c>
      <c r="AR64" s="18" t="e">
        <f>'Norm. financovanie + uspesnost'!AP34</f>
        <v>#REF!</v>
      </c>
      <c r="AS64" s="18" t="e">
        <f>'Norm. financovanie + uspesnost'!AQ34</f>
        <v>#REF!</v>
      </c>
      <c r="AT64" s="18" t="e">
        <f>'Norm. financovanie + uspesnost'!AR34</f>
        <v>#REF!</v>
      </c>
      <c r="AU64" s="18" t="e">
        <f>'Norm. financovanie + uspesnost'!AS34</f>
        <v>#REF!</v>
      </c>
      <c r="AV64" s="18" t="e">
        <f>'Norm. financovanie + uspesnost'!AT34</f>
        <v>#REF!</v>
      </c>
      <c r="AW64" s="18" t="e">
        <f>'Norm. financovanie + uspesnost'!AU34</f>
        <v>#REF!</v>
      </c>
      <c r="AX64" s="18" t="e">
        <f>'Norm. financovanie + uspesnost'!AV34</f>
        <v>#REF!</v>
      </c>
      <c r="AY64" s="18" t="e">
        <f>'Norm. financovanie + uspesnost'!AW34</f>
        <v>#REF!</v>
      </c>
      <c r="AZ64" s="18" t="e">
        <f>'Norm. financovanie + uspesnost'!AX34</f>
        <v>#REF!</v>
      </c>
      <c r="BA64" s="18" t="e">
        <f>'Norm. financovanie + uspesnost'!AY34</f>
        <v>#REF!</v>
      </c>
      <c r="BB64" s="18" t="e">
        <f>'Norm. financovanie + uspesnost'!AZ34</f>
        <v>#REF!</v>
      </c>
      <c r="BC64" s="18">
        <f>'Norm. financovanie + uspesnost'!BA34</f>
        <v>0</v>
      </c>
      <c r="BD64" s="18" t="e">
        <f>'Norm. financovanie + uspesnost'!BB34</f>
        <v>#REF!</v>
      </c>
    </row>
    <row r="65" spans="1:56" ht="14.25" customHeight="1" x14ac:dyDescent="0.25">
      <c r="A65" s="21">
        <v>72</v>
      </c>
      <c r="B65" s="23" t="s">
        <v>178</v>
      </c>
      <c r="C65" s="25" t="s">
        <v>179</v>
      </c>
      <c r="D65" s="16" t="e">
        <f t="shared" si="0"/>
        <v>#REF!</v>
      </c>
      <c r="E65" s="17">
        <f>BiggestGlobalSports!E74</f>
        <v>0</v>
      </c>
      <c r="F65" s="18" t="e">
        <f>'Norm. financovanie + uspesnost'!D73</f>
        <v>#REF!</v>
      </c>
      <c r="G65" s="18" t="e">
        <f>'Norm. financovanie + uspesnost'!E73</f>
        <v>#REF!</v>
      </c>
      <c r="H65" s="18" t="e">
        <f>'Norm. financovanie + uspesnost'!F73</f>
        <v>#REF!</v>
      </c>
      <c r="I65" s="18" t="e">
        <f>'Norm. financovanie + uspesnost'!G73</f>
        <v>#REF!</v>
      </c>
      <c r="J65" s="18" t="e">
        <f>'Norm. financovanie + uspesnost'!H73</f>
        <v>#REF!</v>
      </c>
      <c r="K65" s="18" t="e">
        <f>'Norm. financovanie + uspesnost'!I73</f>
        <v>#REF!</v>
      </c>
      <c r="L65" s="18" t="e">
        <f>'Norm. financovanie + uspesnost'!J73</f>
        <v>#REF!</v>
      </c>
      <c r="M65" s="18">
        <f>'Norm. financovanie + uspesnost'!K73</f>
        <v>1.1151660314123485E-2</v>
      </c>
      <c r="N65" s="18" t="e">
        <f>'Norm. financovanie + uspesnost'!L73</f>
        <v>#REF!</v>
      </c>
      <c r="O65" s="18" t="e">
        <f>'Norm. financovanie + uspesnost'!M73</f>
        <v>#REF!</v>
      </c>
      <c r="P65" s="18" t="e">
        <f>'Norm. financovanie + uspesnost'!N73</f>
        <v>#REF!</v>
      </c>
      <c r="Q65" s="18" t="e">
        <f>'Norm. financovanie + uspesnost'!O73</f>
        <v>#REF!</v>
      </c>
      <c r="R65" s="18">
        <f>'Norm. financovanie + uspesnost'!P73</f>
        <v>7.4378890516215374E-3</v>
      </c>
      <c r="S65" s="18" t="e">
        <f>'Norm. financovanie + uspesnost'!Q73</f>
        <v>#REF!</v>
      </c>
      <c r="T65" s="18" t="e">
        <f>'Norm. financovanie + uspesnost'!R73</f>
        <v>#REF!</v>
      </c>
      <c r="U65" s="18" t="e">
        <f>'Norm. financovanie + uspesnost'!S73</f>
        <v>#REF!</v>
      </c>
      <c r="V65" s="18" t="e">
        <f>'Norm. financovanie + uspesnost'!T73</f>
        <v>#REF!</v>
      </c>
      <c r="W65" s="18">
        <f>'Norm. financovanie + uspesnost'!U73</f>
        <v>8.1490436479456831E-3</v>
      </c>
      <c r="X65" s="18" t="e">
        <f>'Norm. financovanie + uspesnost'!V73</f>
        <v>#REF!</v>
      </c>
      <c r="Y65" s="18" t="e">
        <f>'Norm. financovanie + uspesnost'!W73</f>
        <v>#REF!</v>
      </c>
      <c r="Z65" s="18">
        <f>'Norm. financovanie + uspesnost'!X73</f>
        <v>0</v>
      </c>
      <c r="AA65" s="18" t="e">
        <f>'Norm. financovanie + uspesnost'!Y73</f>
        <v>#REF!</v>
      </c>
      <c r="AB65" s="18" t="e">
        <f>'Norm. financovanie + uspesnost'!Z73</f>
        <v>#REF!</v>
      </c>
      <c r="AC65" s="18" t="e">
        <f>'Norm. financovanie + uspesnost'!AA73</f>
        <v>#REF!</v>
      </c>
      <c r="AD65" s="18">
        <f>'Norm. financovanie + uspesnost'!AB73</f>
        <v>0</v>
      </c>
      <c r="AE65" s="18">
        <f>'Norm. financovanie + uspesnost'!AC73</f>
        <v>0</v>
      </c>
      <c r="AF65" s="18">
        <f>'Norm. financovanie + uspesnost'!AD73</f>
        <v>0</v>
      </c>
      <c r="AG65" s="18" t="e">
        <f>'Norm. financovanie + uspesnost'!AE73</f>
        <v>#REF!</v>
      </c>
      <c r="AH65" s="18" t="e">
        <f>'Norm. financovanie + uspesnost'!AF73</f>
        <v>#REF!</v>
      </c>
      <c r="AI65" s="18" t="e">
        <f>'Norm. financovanie + uspesnost'!AG73</f>
        <v>#REF!</v>
      </c>
      <c r="AJ65" s="18" t="e">
        <f>'Norm. financovanie + uspesnost'!AH73</f>
        <v>#REF!</v>
      </c>
      <c r="AK65" s="18">
        <f>'Norm. financovanie + uspesnost'!AI73</f>
        <v>1.0462558079044955E-2</v>
      </c>
      <c r="AL65" s="18" t="e">
        <f>'Norm. financovanie + uspesnost'!AJ73</f>
        <v>#REF!</v>
      </c>
      <c r="AM65" s="18" t="e">
        <f>'Norm. financovanie + uspesnost'!AK73</f>
        <v>#REF!</v>
      </c>
      <c r="AN65" s="18" t="e">
        <f>'Norm. financovanie + uspesnost'!AL73</f>
        <v>#REF!</v>
      </c>
      <c r="AO65" s="18" t="e">
        <f>'Norm. financovanie + uspesnost'!AM73</f>
        <v>#REF!</v>
      </c>
      <c r="AP65" s="18" t="e">
        <f>'Norm. financovanie + uspesnost'!AN73</f>
        <v>#REF!</v>
      </c>
      <c r="AQ65" s="18" t="e">
        <f>'Norm. financovanie + uspesnost'!AO73</f>
        <v>#REF!</v>
      </c>
      <c r="AR65" s="18" t="e">
        <f>'Norm. financovanie + uspesnost'!AP73</f>
        <v>#REF!</v>
      </c>
      <c r="AS65" s="18" t="e">
        <f>'Norm. financovanie + uspesnost'!AQ73</f>
        <v>#REF!</v>
      </c>
      <c r="AT65" s="18" t="e">
        <f>'Norm. financovanie + uspesnost'!AR73</f>
        <v>#REF!</v>
      </c>
      <c r="AU65" s="18" t="e">
        <f>'Norm. financovanie + uspesnost'!AS73</f>
        <v>#REF!</v>
      </c>
      <c r="AV65" s="18" t="e">
        <f>'Norm. financovanie + uspesnost'!AT73</f>
        <v>#REF!</v>
      </c>
      <c r="AW65" s="18" t="e">
        <f>'Norm. financovanie + uspesnost'!AU73</f>
        <v>#REF!</v>
      </c>
      <c r="AX65" s="18" t="e">
        <f>'Norm. financovanie + uspesnost'!AV73</f>
        <v>#REF!</v>
      </c>
      <c r="AY65" s="18" t="e">
        <f>'Norm. financovanie + uspesnost'!AW73</f>
        <v>#REF!</v>
      </c>
      <c r="AZ65" s="18" t="e">
        <f>'Norm. financovanie + uspesnost'!AX73</f>
        <v>#REF!</v>
      </c>
      <c r="BA65" s="18" t="e">
        <f>'Norm. financovanie + uspesnost'!AY73</f>
        <v>#REF!</v>
      </c>
      <c r="BB65" s="18" t="e">
        <f>'Norm. financovanie + uspesnost'!AZ73</f>
        <v>#REF!</v>
      </c>
      <c r="BC65" s="18">
        <f>'Norm. financovanie + uspesnost'!BA73</f>
        <v>5.5856947068470917E-3</v>
      </c>
      <c r="BD65" s="18" t="e">
        <f>'Norm. financovanie + uspesnost'!BB73</f>
        <v>#REF!</v>
      </c>
    </row>
    <row r="66" spans="1:56" ht="14.25" customHeight="1" x14ac:dyDescent="0.25">
      <c r="A66" s="21">
        <v>93</v>
      </c>
      <c r="B66" s="22" t="s">
        <v>180</v>
      </c>
      <c r="C66" s="22" t="s">
        <v>181</v>
      </c>
      <c r="D66" s="20" t="e">
        <f t="shared" si="0"/>
        <v>#REF!</v>
      </c>
      <c r="E66" s="17">
        <f>BiggestGlobalSports!E95</f>
        <v>0</v>
      </c>
      <c r="F66" s="18" t="e">
        <f>'Norm. financovanie + uspesnost'!D94</f>
        <v>#REF!</v>
      </c>
      <c r="G66" s="18" t="e">
        <f>'Norm. financovanie + uspesnost'!E94</f>
        <v>#REF!</v>
      </c>
      <c r="H66" s="18" t="e">
        <f>'Norm. financovanie + uspesnost'!F94</f>
        <v>#REF!</v>
      </c>
      <c r="I66" s="18" t="e">
        <f>'Norm. financovanie + uspesnost'!G94</f>
        <v>#REF!</v>
      </c>
      <c r="J66" s="18" t="e">
        <f>'Norm. financovanie + uspesnost'!H94</f>
        <v>#REF!</v>
      </c>
      <c r="K66" s="18" t="e">
        <f>'Norm. financovanie + uspesnost'!I94</f>
        <v>#REF!</v>
      </c>
      <c r="L66" s="18" t="e">
        <f>'Norm. financovanie + uspesnost'!J94</f>
        <v>#REF!</v>
      </c>
      <c r="M66" s="18">
        <f>'Norm. financovanie + uspesnost'!K94</f>
        <v>0</v>
      </c>
      <c r="N66" s="18" t="e">
        <f>'Norm. financovanie + uspesnost'!L94</f>
        <v>#REF!</v>
      </c>
      <c r="O66" s="18" t="e">
        <f>'Norm. financovanie + uspesnost'!M94</f>
        <v>#REF!</v>
      </c>
      <c r="P66" s="18" t="e">
        <f>'Norm. financovanie + uspesnost'!N94</f>
        <v>#REF!</v>
      </c>
      <c r="Q66" s="18" t="e">
        <f>'Norm. financovanie + uspesnost'!O94</f>
        <v>#REF!</v>
      </c>
      <c r="R66" s="18">
        <f>'Norm. financovanie + uspesnost'!P94</f>
        <v>1.6383025019260963E-2</v>
      </c>
      <c r="S66" s="18" t="e">
        <f>'Norm. financovanie + uspesnost'!Q94</f>
        <v>#REF!</v>
      </c>
      <c r="T66" s="18" t="e">
        <f>'Norm. financovanie + uspesnost'!R94</f>
        <v>#REF!</v>
      </c>
      <c r="U66" s="18" t="e">
        <f>'Norm. financovanie + uspesnost'!S94</f>
        <v>#REF!</v>
      </c>
      <c r="V66" s="18" t="e">
        <f>'Norm. financovanie + uspesnost'!T94</f>
        <v>#REF!</v>
      </c>
      <c r="W66" s="18">
        <f>'Norm. financovanie + uspesnost'!U94</f>
        <v>0</v>
      </c>
      <c r="X66" s="18" t="e">
        <f>'Norm. financovanie + uspesnost'!V94</f>
        <v>#REF!</v>
      </c>
      <c r="Y66" s="18" t="e">
        <f>'Norm. financovanie + uspesnost'!W94</f>
        <v>#REF!</v>
      </c>
      <c r="Z66" s="18">
        <f>'Norm. financovanie + uspesnost'!X94</f>
        <v>0</v>
      </c>
      <c r="AA66" s="18" t="e">
        <f>'Norm. financovanie + uspesnost'!Y94</f>
        <v>#REF!</v>
      </c>
      <c r="AB66" s="18" t="e">
        <f>'Norm. financovanie + uspesnost'!Z94</f>
        <v>#REF!</v>
      </c>
      <c r="AC66" s="18" t="e">
        <f>'Norm. financovanie + uspesnost'!AA94</f>
        <v>#REF!</v>
      </c>
      <c r="AD66" s="18">
        <f>'Norm. financovanie + uspesnost'!AB94</f>
        <v>0</v>
      </c>
      <c r="AE66" s="18">
        <f>'Norm. financovanie + uspesnost'!AC94</f>
        <v>0</v>
      </c>
      <c r="AF66" s="18">
        <f>'Norm. financovanie + uspesnost'!AD94</f>
        <v>0</v>
      </c>
      <c r="AG66" s="18" t="e">
        <f>'Norm. financovanie + uspesnost'!AE94</f>
        <v>#REF!</v>
      </c>
      <c r="AH66" s="18" t="e">
        <f>'Norm. financovanie + uspesnost'!AF94</f>
        <v>#REF!</v>
      </c>
      <c r="AI66" s="18" t="e">
        <f>'Norm. financovanie + uspesnost'!AG94</f>
        <v>#REF!</v>
      </c>
      <c r="AJ66" s="18" t="e">
        <f>'Norm. financovanie + uspesnost'!AH94</f>
        <v>#REF!</v>
      </c>
      <c r="AK66" s="18">
        <f>'Norm. financovanie + uspesnost'!AI94</f>
        <v>0</v>
      </c>
      <c r="AL66" s="18" t="e">
        <f>'Norm. financovanie + uspesnost'!AJ94</f>
        <v>#REF!</v>
      </c>
      <c r="AM66" s="18" t="e">
        <f>'Norm. financovanie + uspesnost'!AK94</f>
        <v>#REF!</v>
      </c>
      <c r="AN66" s="18" t="e">
        <f>'Norm. financovanie + uspesnost'!AL94</f>
        <v>#REF!</v>
      </c>
      <c r="AO66" s="18" t="e">
        <f>'Norm. financovanie + uspesnost'!AM94</f>
        <v>#REF!</v>
      </c>
      <c r="AP66" s="18" t="e">
        <f>'Norm. financovanie + uspesnost'!AN94</f>
        <v>#REF!</v>
      </c>
      <c r="AQ66" s="18" t="e">
        <f>'Norm. financovanie + uspesnost'!AO94</f>
        <v>#REF!</v>
      </c>
      <c r="AR66" s="18" t="e">
        <f>'Norm. financovanie + uspesnost'!AP94</f>
        <v>#REF!</v>
      </c>
      <c r="AS66" s="18" t="e">
        <f>'Norm. financovanie + uspesnost'!AQ94</f>
        <v>#REF!</v>
      </c>
      <c r="AT66" s="18" t="e">
        <f>'Norm. financovanie + uspesnost'!AR94</f>
        <v>#REF!</v>
      </c>
      <c r="AU66" s="18" t="e">
        <f>'Norm. financovanie + uspesnost'!AS94</f>
        <v>#REF!</v>
      </c>
      <c r="AV66" s="18" t="e">
        <f>'Norm. financovanie + uspesnost'!AT94</f>
        <v>#REF!</v>
      </c>
      <c r="AW66" s="18" t="e">
        <f>'Norm. financovanie + uspesnost'!AU94</f>
        <v>#REF!</v>
      </c>
      <c r="AX66" s="18" t="e">
        <f>'Norm. financovanie + uspesnost'!AV94</f>
        <v>#REF!</v>
      </c>
      <c r="AY66" s="18" t="e">
        <f>'Norm. financovanie + uspesnost'!AW94</f>
        <v>#REF!</v>
      </c>
      <c r="AZ66" s="18" t="e">
        <f>'Norm. financovanie + uspesnost'!AX94</f>
        <v>#REF!</v>
      </c>
      <c r="BA66" s="18" t="e">
        <f>'Norm. financovanie + uspesnost'!AY94</f>
        <v>#REF!</v>
      </c>
      <c r="BB66" s="18" t="e">
        <f>'Norm. financovanie + uspesnost'!AZ94</f>
        <v>#REF!</v>
      </c>
      <c r="BC66" s="18">
        <f>'Norm. financovanie + uspesnost'!BA94</f>
        <v>0</v>
      </c>
      <c r="BD66" s="18" t="e">
        <f>'Norm. financovanie + uspesnost'!BB94</f>
        <v>#REF!</v>
      </c>
    </row>
    <row r="67" spans="1:56" ht="14.25" customHeight="1" x14ac:dyDescent="0.2">
      <c r="A67" s="14">
        <v>14</v>
      </c>
      <c r="B67" s="15" t="s">
        <v>182</v>
      </c>
      <c r="C67" s="15" t="s">
        <v>183</v>
      </c>
      <c r="D67" s="16" t="e">
        <f t="shared" si="0"/>
        <v>#REF!</v>
      </c>
      <c r="E67" s="17">
        <f>BiggestGlobalSports!E16</f>
        <v>0</v>
      </c>
      <c r="F67" s="18" t="e">
        <f>'Norm. financovanie + uspesnost'!D15</f>
        <v>#REF!</v>
      </c>
      <c r="G67" s="18" t="e">
        <f>'Norm. financovanie + uspesnost'!E15</f>
        <v>#REF!</v>
      </c>
      <c r="H67" s="18" t="e">
        <f>'Norm. financovanie + uspesnost'!F15</f>
        <v>#REF!</v>
      </c>
      <c r="I67" s="18" t="e">
        <f>'Norm. financovanie + uspesnost'!G15</f>
        <v>#REF!</v>
      </c>
      <c r="J67" s="18" t="e">
        <f>'Norm. financovanie + uspesnost'!H15</f>
        <v>#REF!</v>
      </c>
      <c r="K67" s="18" t="e">
        <f>'Norm. financovanie + uspesnost'!I15</f>
        <v>#REF!</v>
      </c>
      <c r="L67" s="18" t="e">
        <f>'Norm. financovanie + uspesnost'!J15</f>
        <v>#REF!</v>
      </c>
      <c r="M67" s="18">
        <f>'Norm. financovanie + uspesnost'!K15</f>
        <v>1.5983227977723939E-2</v>
      </c>
      <c r="N67" s="18" t="e">
        <f>'Norm. financovanie + uspesnost'!L15</f>
        <v>#REF!</v>
      </c>
      <c r="O67" s="18" t="e">
        <f>'Norm. financovanie + uspesnost'!M15</f>
        <v>#REF!</v>
      </c>
      <c r="P67" s="18" t="e">
        <f>'Norm. financovanie + uspesnost'!N15</f>
        <v>#REF!</v>
      </c>
      <c r="Q67" s="18" t="e">
        <f>'Norm. financovanie + uspesnost'!O15</f>
        <v>#REF!</v>
      </c>
      <c r="R67" s="18">
        <f>'Norm. financovanie + uspesnost'!P15</f>
        <v>2.170923785183303E-2</v>
      </c>
      <c r="S67" s="18" t="e">
        <f>'Norm. financovanie + uspesnost'!Q15</f>
        <v>#REF!</v>
      </c>
      <c r="T67" s="18" t="e">
        <f>'Norm. financovanie + uspesnost'!R15</f>
        <v>#REF!</v>
      </c>
      <c r="U67" s="18" t="e">
        <f>'Norm. financovanie + uspesnost'!S15</f>
        <v>#REF!</v>
      </c>
      <c r="V67" s="18" t="e">
        <f>'Norm. financovanie + uspesnost'!T15</f>
        <v>#REF!</v>
      </c>
      <c r="W67" s="18">
        <f>'Norm. financovanie + uspesnost'!U15</f>
        <v>5.1681350321873222E-3</v>
      </c>
      <c r="X67" s="18" t="e">
        <f>'Norm. financovanie + uspesnost'!V15</f>
        <v>#REF!</v>
      </c>
      <c r="Y67" s="18" t="e">
        <f>'Norm. financovanie + uspesnost'!W15</f>
        <v>#REF!</v>
      </c>
      <c r="Z67" s="18">
        <f>'Norm. financovanie + uspesnost'!X15</f>
        <v>1.0520863481115529E-2</v>
      </c>
      <c r="AA67" s="18" t="e">
        <f>'Norm. financovanie + uspesnost'!Y15</f>
        <v>#REF!</v>
      </c>
      <c r="AB67" s="18" t="e">
        <f>'Norm. financovanie + uspesnost'!Z15</f>
        <v>#REF!</v>
      </c>
      <c r="AC67" s="18" t="e">
        <f>'Norm. financovanie + uspesnost'!AA15</f>
        <v>#REF!</v>
      </c>
      <c r="AD67" s="18">
        <f>'Norm. financovanie + uspesnost'!AB15</f>
        <v>0</v>
      </c>
      <c r="AE67" s="18">
        <f>'Norm. financovanie + uspesnost'!AC15</f>
        <v>0</v>
      </c>
      <c r="AF67" s="18">
        <f>'Norm. financovanie + uspesnost'!AD15</f>
        <v>0</v>
      </c>
      <c r="AG67" s="18" t="e">
        <f>'Norm. financovanie + uspesnost'!AE15</f>
        <v>#REF!</v>
      </c>
      <c r="AH67" s="18" t="e">
        <f>'Norm. financovanie + uspesnost'!AF15</f>
        <v>#REF!</v>
      </c>
      <c r="AI67" s="18" t="e">
        <f>'Norm. financovanie + uspesnost'!AG15</f>
        <v>#REF!</v>
      </c>
      <c r="AJ67" s="18" t="e">
        <f>'Norm. financovanie + uspesnost'!AH15</f>
        <v>#REF!</v>
      </c>
      <c r="AK67" s="18">
        <f>'Norm. financovanie + uspesnost'!AI15</f>
        <v>3.5834453741028878E-3</v>
      </c>
      <c r="AL67" s="18" t="e">
        <f>'Norm. financovanie + uspesnost'!AJ15</f>
        <v>#REF!</v>
      </c>
      <c r="AM67" s="18" t="e">
        <f>'Norm. financovanie + uspesnost'!AK15</f>
        <v>#REF!</v>
      </c>
      <c r="AN67" s="18" t="e">
        <f>'Norm. financovanie + uspesnost'!AL15</f>
        <v>#REF!</v>
      </c>
      <c r="AO67" s="18" t="e">
        <f>'Norm. financovanie + uspesnost'!AM15</f>
        <v>#REF!</v>
      </c>
      <c r="AP67" s="18" t="e">
        <f>'Norm. financovanie + uspesnost'!AN15</f>
        <v>#REF!</v>
      </c>
      <c r="AQ67" s="18" t="e">
        <f>'Norm. financovanie + uspesnost'!AO15</f>
        <v>#REF!</v>
      </c>
      <c r="AR67" s="18" t="e">
        <f>'Norm. financovanie + uspesnost'!AP15</f>
        <v>#REF!</v>
      </c>
      <c r="AS67" s="18" t="e">
        <f>'Norm. financovanie + uspesnost'!AQ15</f>
        <v>#REF!</v>
      </c>
      <c r="AT67" s="18" t="e">
        <f>'Norm. financovanie + uspesnost'!AR15</f>
        <v>#REF!</v>
      </c>
      <c r="AU67" s="18" t="e">
        <f>'Norm. financovanie + uspesnost'!AS15</f>
        <v>#REF!</v>
      </c>
      <c r="AV67" s="18" t="e">
        <f>'Norm. financovanie + uspesnost'!AT15</f>
        <v>#REF!</v>
      </c>
      <c r="AW67" s="18" t="e">
        <f>'Norm. financovanie + uspesnost'!AU15</f>
        <v>#REF!</v>
      </c>
      <c r="AX67" s="18" t="e">
        <f>'Norm. financovanie + uspesnost'!AV15</f>
        <v>#REF!</v>
      </c>
      <c r="AY67" s="18" t="e">
        <f>'Norm. financovanie + uspesnost'!AW15</f>
        <v>#REF!</v>
      </c>
      <c r="AZ67" s="18" t="e">
        <f>'Norm. financovanie + uspesnost'!AX15</f>
        <v>#REF!</v>
      </c>
      <c r="BA67" s="18" t="e">
        <f>'Norm. financovanie + uspesnost'!AY15</f>
        <v>#REF!</v>
      </c>
      <c r="BB67" s="18" t="e">
        <f>'Norm. financovanie + uspesnost'!AZ15</f>
        <v>#REF!</v>
      </c>
      <c r="BC67" s="18">
        <f>'Norm. financovanie + uspesnost'!BA15</f>
        <v>1.9896010469844072E-2</v>
      </c>
      <c r="BD67" s="18" t="e">
        <f>'Norm. financovanie + uspesnost'!BB15</f>
        <v>#REF!</v>
      </c>
    </row>
    <row r="68" spans="1:56" ht="14.25" customHeight="1" x14ac:dyDescent="0.2">
      <c r="A68" s="14">
        <v>40</v>
      </c>
      <c r="B68" s="19" t="s">
        <v>184</v>
      </c>
      <c r="C68" s="19" t="s">
        <v>185</v>
      </c>
      <c r="D68" s="20" t="e">
        <f t="shared" si="0"/>
        <v>#REF!</v>
      </c>
      <c r="E68" s="17">
        <f>BiggestGlobalSports!E42</f>
        <v>0</v>
      </c>
      <c r="F68" s="18" t="e">
        <f>'Norm. financovanie + uspesnost'!D41</f>
        <v>#REF!</v>
      </c>
      <c r="G68" s="18" t="e">
        <f>'Norm. financovanie + uspesnost'!E41</f>
        <v>#REF!</v>
      </c>
      <c r="H68" s="18" t="e">
        <f>'Norm. financovanie + uspesnost'!F41</f>
        <v>#REF!</v>
      </c>
      <c r="I68" s="18" t="e">
        <f>'Norm. financovanie + uspesnost'!G41</f>
        <v>#REF!</v>
      </c>
      <c r="J68" s="18" t="e">
        <f>'Norm. financovanie + uspesnost'!H41</f>
        <v>#REF!</v>
      </c>
      <c r="K68" s="18" t="e">
        <f>'Norm. financovanie + uspesnost'!I41</f>
        <v>#REF!</v>
      </c>
      <c r="L68" s="18" t="e">
        <f>'Norm. financovanie + uspesnost'!J41</f>
        <v>#REF!</v>
      </c>
      <c r="M68" s="18">
        <f>'Norm. financovanie + uspesnost'!K41</f>
        <v>0</v>
      </c>
      <c r="N68" s="18" t="e">
        <f>'Norm. financovanie + uspesnost'!L41</f>
        <v>#REF!</v>
      </c>
      <c r="O68" s="18" t="e">
        <f>'Norm. financovanie + uspesnost'!M41</f>
        <v>#REF!</v>
      </c>
      <c r="P68" s="18" t="e">
        <f>'Norm. financovanie + uspesnost'!N41</f>
        <v>#REF!</v>
      </c>
      <c r="Q68" s="18" t="e">
        <f>'Norm. financovanie + uspesnost'!O41</f>
        <v>#REF!</v>
      </c>
      <c r="R68" s="18">
        <f>'Norm. financovanie + uspesnost'!P41</f>
        <v>6.0018674140836338E-3</v>
      </c>
      <c r="S68" s="18" t="e">
        <f>'Norm. financovanie + uspesnost'!Q41</f>
        <v>#REF!</v>
      </c>
      <c r="T68" s="18" t="e">
        <f>'Norm. financovanie + uspesnost'!R41</f>
        <v>#REF!</v>
      </c>
      <c r="U68" s="18" t="e">
        <f>'Norm. financovanie + uspesnost'!S41</f>
        <v>#REF!</v>
      </c>
      <c r="V68" s="18" t="e">
        <f>'Norm. financovanie + uspesnost'!T41</f>
        <v>#REF!</v>
      </c>
      <c r="W68" s="18">
        <f>'Norm. financovanie + uspesnost'!U41</f>
        <v>0</v>
      </c>
      <c r="X68" s="18" t="e">
        <f>'Norm. financovanie + uspesnost'!V41</f>
        <v>#REF!</v>
      </c>
      <c r="Y68" s="18" t="e">
        <f>'Norm. financovanie + uspesnost'!W41</f>
        <v>#REF!</v>
      </c>
      <c r="Z68" s="18">
        <f>'Norm. financovanie + uspesnost'!X41</f>
        <v>0</v>
      </c>
      <c r="AA68" s="18" t="e">
        <f>'Norm. financovanie + uspesnost'!Y41</f>
        <v>#REF!</v>
      </c>
      <c r="AB68" s="18" t="e">
        <f>'Norm. financovanie + uspesnost'!Z41</f>
        <v>#REF!</v>
      </c>
      <c r="AC68" s="18" t="e">
        <f>'Norm. financovanie + uspesnost'!AA41</f>
        <v>#REF!</v>
      </c>
      <c r="AD68" s="18">
        <f>'Norm. financovanie + uspesnost'!AB41</f>
        <v>6.2246595338806979E-3</v>
      </c>
      <c r="AE68" s="18">
        <f>'Norm. financovanie + uspesnost'!AC41</f>
        <v>7.554823940197089E-3</v>
      </c>
      <c r="AF68" s="18">
        <f>'Norm. financovanie + uspesnost'!AD41</f>
        <v>0</v>
      </c>
      <c r="AG68" s="18" t="e">
        <f>'Norm. financovanie + uspesnost'!AE41</f>
        <v>#REF!</v>
      </c>
      <c r="AH68" s="18" t="e">
        <f>'Norm. financovanie + uspesnost'!AF41</f>
        <v>#REF!</v>
      </c>
      <c r="AI68" s="18" t="e">
        <f>'Norm. financovanie + uspesnost'!AG41</f>
        <v>#REF!</v>
      </c>
      <c r="AJ68" s="18" t="e">
        <f>'Norm. financovanie + uspesnost'!AH41</f>
        <v>#REF!</v>
      </c>
      <c r="AK68" s="18">
        <f>'Norm. financovanie + uspesnost'!AI41</f>
        <v>0</v>
      </c>
      <c r="AL68" s="18" t="e">
        <f>'Norm. financovanie + uspesnost'!AJ41</f>
        <v>#REF!</v>
      </c>
      <c r="AM68" s="18" t="e">
        <f>'Norm. financovanie + uspesnost'!AK41</f>
        <v>#REF!</v>
      </c>
      <c r="AN68" s="18" t="e">
        <f>'Norm. financovanie + uspesnost'!AL41</f>
        <v>#REF!</v>
      </c>
      <c r="AO68" s="18" t="e">
        <f>'Norm. financovanie + uspesnost'!AM41</f>
        <v>#REF!</v>
      </c>
      <c r="AP68" s="18" t="e">
        <f>'Norm. financovanie + uspesnost'!AN41</f>
        <v>#REF!</v>
      </c>
      <c r="AQ68" s="18" t="e">
        <f>'Norm. financovanie + uspesnost'!AO41</f>
        <v>#REF!</v>
      </c>
      <c r="AR68" s="18" t="e">
        <f>'Norm. financovanie + uspesnost'!AP41</f>
        <v>#REF!</v>
      </c>
      <c r="AS68" s="18" t="e">
        <f>'Norm. financovanie + uspesnost'!AQ41</f>
        <v>#REF!</v>
      </c>
      <c r="AT68" s="18" t="e">
        <f>'Norm. financovanie + uspesnost'!AR41</f>
        <v>#REF!</v>
      </c>
      <c r="AU68" s="18" t="e">
        <f>'Norm. financovanie + uspesnost'!AS41</f>
        <v>#REF!</v>
      </c>
      <c r="AV68" s="18" t="e">
        <f>'Norm. financovanie + uspesnost'!AT41</f>
        <v>#REF!</v>
      </c>
      <c r="AW68" s="18" t="e">
        <f>'Norm. financovanie + uspesnost'!AU41</f>
        <v>#REF!</v>
      </c>
      <c r="AX68" s="18" t="e">
        <f>'Norm. financovanie + uspesnost'!AV41</f>
        <v>#REF!</v>
      </c>
      <c r="AY68" s="18" t="e">
        <f>'Norm. financovanie + uspesnost'!AW41</f>
        <v>#REF!</v>
      </c>
      <c r="AZ68" s="18" t="e">
        <f>'Norm. financovanie + uspesnost'!AX41</f>
        <v>#REF!</v>
      </c>
      <c r="BA68" s="18" t="e">
        <f>'Norm. financovanie + uspesnost'!AY41</f>
        <v>#REF!</v>
      </c>
      <c r="BB68" s="18" t="e">
        <f>'Norm. financovanie + uspesnost'!AZ41</f>
        <v>#REF!</v>
      </c>
      <c r="BC68" s="18">
        <f>'Norm. financovanie + uspesnost'!BA41</f>
        <v>1.4061268746859597E-2</v>
      </c>
      <c r="BD68" s="18" t="e">
        <f>'Norm. financovanie + uspesnost'!BB41</f>
        <v>#REF!</v>
      </c>
    </row>
    <row r="69" spans="1:56" ht="14.25" customHeight="1" x14ac:dyDescent="0.2">
      <c r="A69" s="14">
        <v>26</v>
      </c>
      <c r="B69" s="15" t="s">
        <v>186</v>
      </c>
      <c r="C69" s="15" t="s">
        <v>186</v>
      </c>
      <c r="D69" s="16" t="e">
        <f t="shared" si="0"/>
        <v>#REF!</v>
      </c>
      <c r="E69" s="17">
        <f>BiggestGlobalSports!E28</f>
        <v>0</v>
      </c>
      <c r="F69" s="18" t="e">
        <f>'Norm. financovanie + uspesnost'!D27</f>
        <v>#REF!</v>
      </c>
      <c r="G69" s="18" t="e">
        <f>'Norm. financovanie + uspesnost'!E27</f>
        <v>#REF!</v>
      </c>
      <c r="H69" s="18" t="e">
        <f>'Norm. financovanie + uspesnost'!F27</f>
        <v>#REF!</v>
      </c>
      <c r="I69" s="18" t="e">
        <f>'Norm. financovanie + uspesnost'!G27</f>
        <v>#REF!</v>
      </c>
      <c r="J69" s="18" t="e">
        <f>'Norm. financovanie + uspesnost'!H27</f>
        <v>#REF!</v>
      </c>
      <c r="K69" s="18" t="e">
        <f>'Norm. financovanie + uspesnost'!I27</f>
        <v>#REF!</v>
      </c>
      <c r="L69" s="18" t="e">
        <f>'Norm. financovanie + uspesnost'!J27</f>
        <v>#REF!</v>
      </c>
      <c r="M69" s="18">
        <f>'Norm. financovanie + uspesnost'!K27</f>
        <v>1.1606824230330545E-2</v>
      </c>
      <c r="N69" s="18" t="e">
        <f>'Norm. financovanie + uspesnost'!L27</f>
        <v>#REF!</v>
      </c>
      <c r="O69" s="18" t="e">
        <f>'Norm. financovanie + uspesnost'!M27</f>
        <v>#REF!</v>
      </c>
      <c r="P69" s="18" t="e">
        <f>'Norm. financovanie + uspesnost'!N27</f>
        <v>#REF!</v>
      </c>
      <c r="Q69" s="18" t="e">
        <f>'Norm. financovanie + uspesnost'!O27</f>
        <v>#REF!</v>
      </c>
      <c r="R69" s="18">
        <f>'Norm. financovanie + uspesnost'!P27</f>
        <v>7.1491436387035277E-3</v>
      </c>
      <c r="S69" s="18" t="e">
        <f>'Norm. financovanie + uspesnost'!Q27</f>
        <v>#REF!</v>
      </c>
      <c r="T69" s="18" t="e">
        <f>'Norm. financovanie + uspesnost'!R27</f>
        <v>#REF!</v>
      </c>
      <c r="U69" s="18" t="e">
        <f>'Norm. financovanie + uspesnost'!S27</f>
        <v>#REF!</v>
      </c>
      <c r="V69" s="18" t="e">
        <f>'Norm. financovanie + uspesnost'!T27</f>
        <v>#REF!</v>
      </c>
      <c r="W69" s="18">
        <f>'Norm. financovanie + uspesnost'!U27</f>
        <v>0</v>
      </c>
      <c r="X69" s="18" t="e">
        <f>'Norm. financovanie + uspesnost'!V27</f>
        <v>#REF!</v>
      </c>
      <c r="Y69" s="18" t="e">
        <f>'Norm. financovanie + uspesnost'!W27</f>
        <v>#REF!</v>
      </c>
      <c r="Z69" s="18">
        <f>'Norm. financovanie + uspesnost'!X27</f>
        <v>1.9405919999837991E-2</v>
      </c>
      <c r="AA69" s="18" t="e">
        <f>'Norm. financovanie + uspesnost'!Y27</f>
        <v>#REF!</v>
      </c>
      <c r="AB69" s="18" t="e">
        <f>'Norm. financovanie + uspesnost'!Z27</f>
        <v>#REF!</v>
      </c>
      <c r="AC69" s="18" t="e">
        <f>'Norm. financovanie + uspesnost'!AA27</f>
        <v>#REF!</v>
      </c>
      <c r="AD69" s="18">
        <f>'Norm. financovanie + uspesnost'!AB27</f>
        <v>0</v>
      </c>
      <c r="AE69" s="18">
        <f>'Norm. financovanie + uspesnost'!AC27</f>
        <v>2.5051857857649122E-2</v>
      </c>
      <c r="AF69" s="18">
        <f>'Norm. financovanie + uspesnost'!AD27</f>
        <v>0</v>
      </c>
      <c r="AG69" s="18" t="e">
        <f>'Norm. financovanie + uspesnost'!AE27</f>
        <v>#REF!</v>
      </c>
      <c r="AH69" s="18" t="e">
        <f>'Norm. financovanie + uspesnost'!AF27</f>
        <v>#REF!</v>
      </c>
      <c r="AI69" s="18" t="e">
        <f>'Norm. financovanie + uspesnost'!AG27</f>
        <v>#REF!</v>
      </c>
      <c r="AJ69" s="18" t="e">
        <f>'Norm. financovanie + uspesnost'!AH27</f>
        <v>#REF!</v>
      </c>
      <c r="AK69" s="18">
        <f>'Norm. financovanie + uspesnost'!AI27</f>
        <v>4.7014549261786016E-3</v>
      </c>
      <c r="AL69" s="18" t="e">
        <f>'Norm. financovanie + uspesnost'!AJ27</f>
        <v>#REF!</v>
      </c>
      <c r="AM69" s="18" t="e">
        <f>'Norm. financovanie + uspesnost'!AK27</f>
        <v>#REF!</v>
      </c>
      <c r="AN69" s="18" t="e">
        <f>'Norm. financovanie + uspesnost'!AL27</f>
        <v>#REF!</v>
      </c>
      <c r="AO69" s="18" t="e">
        <f>'Norm. financovanie + uspesnost'!AM27</f>
        <v>#REF!</v>
      </c>
      <c r="AP69" s="18" t="e">
        <f>'Norm. financovanie + uspesnost'!AN27</f>
        <v>#REF!</v>
      </c>
      <c r="AQ69" s="18" t="e">
        <f>'Norm. financovanie + uspesnost'!AO27</f>
        <v>#REF!</v>
      </c>
      <c r="AR69" s="18" t="e">
        <f>'Norm. financovanie + uspesnost'!AP27</f>
        <v>#REF!</v>
      </c>
      <c r="AS69" s="18" t="e">
        <f>'Norm. financovanie + uspesnost'!AQ27</f>
        <v>#REF!</v>
      </c>
      <c r="AT69" s="18" t="e">
        <f>'Norm. financovanie + uspesnost'!AR27</f>
        <v>#REF!</v>
      </c>
      <c r="AU69" s="18" t="e">
        <f>'Norm. financovanie + uspesnost'!AS27</f>
        <v>#REF!</v>
      </c>
      <c r="AV69" s="18" t="e">
        <f>'Norm. financovanie + uspesnost'!AT27</f>
        <v>#REF!</v>
      </c>
      <c r="AW69" s="18" t="e">
        <f>'Norm. financovanie + uspesnost'!AU27</f>
        <v>#REF!</v>
      </c>
      <c r="AX69" s="18" t="e">
        <f>'Norm. financovanie + uspesnost'!AV27</f>
        <v>#REF!</v>
      </c>
      <c r="AY69" s="18" t="e">
        <f>'Norm. financovanie + uspesnost'!AW27</f>
        <v>#REF!</v>
      </c>
      <c r="AZ69" s="18" t="e">
        <f>'Norm. financovanie + uspesnost'!AX27</f>
        <v>#REF!</v>
      </c>
      <c r="BA69" s="18" t="e">
        <f>'Norm. financovanie + uspesnost'!AY27</f>
        <v>#REF!</v>
      </c>
      <c r="BB69" s="18" t="e">
        <f>'Norm. financovanie + uspesnost'!AZ27</f>
        <v>#REF!</v>
      </c>
      <c r="BC69" s="18">
        <f>'Norm. financovanie + uspesnost'!BA27</f>
        <v>3.9407084665703243E-3</v>
      </c>
      <c r="BD69" s="18" t="e">
        <f>'Norm. financovanie + uspesnost'!BB27</f>
        <v>#REF!</v>
      </c>
    </row>
    <row r="70" spans="1:56" ht="14.25" customHeight="1" x14ac:dyDescent="0.2">
      <c r="A70" s="14">
        <v>37</v>
      </c>
      <c r="B70" s="19" t="s">
        <v>187</v>
      </c>
      <c r="C70" s="19" t="s">
        <v>188</v>
      </c>
      <c r="D70" s="20" t="e">
        <f t="shared" si="0"/>
        <v>#REF!</v>
      </c>
      <c r="E70" s="17">
        <f>BiggestGlobalSports!E39</f>
        <v>0</v>
      </c>
      <c r="F70" s="18" t="e">
        <f>'Norm. financovanie + uspesnost'!D38</f>
        <v>#REF!</v>
      </c>
      <c r="G70" s="18" t="e">
        <f>'Norm. financovanie + uspesnost'!E38</f>
        <v>#REF!</v>
      </c>
      <c r="H70" s="18" t="e">
        <f>'Norm. financovanie + uspesnost'!F38</f>
        <v>#REF!</v>
      </c>
      <c r="I70" s="18" t="e">
        <f>'Norm. financovanie + uspesnost'!G38</f>
        <v>#REF!</v>
      </c>
      <c r="J70" s="18" t="e">
        <f>'Norm. financovanie + uspesnost'!H38</f>
        <v>#REF!</v>
      </c>
      <c r="K70" s="18" t="e">
        <f>'Norm. financovanie + uspesnost'!I38</f>
        <v>#REF!</v>
      </c>
      <c r="L70" s="18" t="e">
        <f>'Norm. financovanie + uspesnost'!J38</f>
        <v>#REF!</v>
      </c>
      <c r="M70" s="18">
        <f>'Norm. financovanie + uspesnost'!K38</f>
        <v>1.6244672892440915E-2</v>
      </c>
      <c r="N70" s="18" t="e">
        <f>'Norm. financovanie + uspesnost'!L38</f>
        <v>#REF!</v>
      </c>
      <c r="O70" s="18" t="e">
        <f>'Norm. financovanie + uspesnost'!M38</f>
        <v>#REF!</v>
      </c>
      <c r="P70" s="18" t="e">
        <f>'Norm. financovanie + uspesnost'!N38</f>
        <v>#REF!</v>
      </c>
      <c r="Q70" s="18" t="e">
        <f>'Norm. financovanie + uspesnost'!O38</f>
        <v>#REF!</v>
      </c>
      <c r="R70" s="18">
        <f>'Norm. financovanie + uspesnost'!P38</f>
        <v>7.7785968648580875E-3</v>
      </c>
      <c r="S70" s="18" t="e">
        <f>'Norm. financovanie + uspesnost'!Q38</f>
        <v>#REF!</v>
      </c>
      <c r="T70" s="18" t="e">
        <f>'Norm. financovanie + uspesnost'!R38</f>
        <v>#REF!</v>
      </c>
      <c r="U70" s="18" t="e">
        <f>'Norm. financovanie + uspesnost'!S38</f>
        <v>#REF!</v>
      </c>
      <c r="V70" s="18" t="e">
        <f>'Norm. financovanie + uspesnost'!T38</f>
        <v>#REF!</v>
      </c>
      <c r="W70" s="18">
        <f>'Norm. financovanie + uspesnost'!U38</f>
        <v>0</v>
      </c>
      <c r="X70" s="18" t="e">
        <f>'Norm. financovanie + uspesnost'!V38</f>
        <v>#REF!</v>
      </c>
      <c r="Y70" s="18" t="e">
        <f>'Norm. financovanie + uspesnost'!W38</f>
        <v>#REF!</v>
      </c>
      <c r="Z70" s="18">
        <f>'Norm. financovanie + uspesnost'!X38</f>
        <v>7.1035699022795338E-3</v>
      </c>
      <c r="AA70" s="18" t="e">
        <f>'Norm. financovanie + uspesnost'!Y38</f>
        <v>#REF!</v>
      </c>
      <c r="AB70" s="18" t="e">
        <f>'Norm. financovanie + uspesnost'!Z38</f>
        <v>#REF!</v>
      </c>
      <c r="AC70" s="18" t="e">
        <f>'Norm. financovanie + uspesnost'!AA38</f>
        <v>#REF!</v>
      </c>
      <c r="AD70" s="18">
        <f>'Norm. financovanie + uspesnost'!AB38</f>
        <v>0</v>
      </c>
      <c r="AE70" s="18">
        <f>'Norm. financovanie + uspesnost'!AC38</f>
        <v>2.5003482973628706E-2</v>
      </c>
      <c r="AF70" s="18">
        <f>'Norm. financovanie + uspesnost'!AD38</f>
        <v>0</v>
      </c>
      <c r="AG70" s="18" t="e">
        <f>'Norm. financovanie + uspesnost'!AE38</f>
        <v>#REF!</v>
      </c>
      <c r="AH70" s="18" t="e">
        <f>'Norm. financovanie + uspesnost'!AF38</f>
        <v>#REF!</v>
      </c>
      <c r="AI70" s="18" t="e">
        <f>'Norm. financovanie + uspesnost'!AG38</f>
        <v>#REF!</v>
      </c>
      <c r="AJ70" s="18" t="e">
        <f>'Norm. financovanie + uspesnost'!AH38</f>
        <v>#REF!</v>
      </c>
      <c r="AK70" s="18">
        <f>'Norm. financovanie + uspesnost'!AI38</f>
        <v>1.3591110311977581E-2</v>
      </c>
      <c r="AL70" s="18" t="e">
        <f>'Norm. financovanie + uspesnost'!AJ38</f>
        <v>#REF!</v>
      </c>
      <c r="AM70" s="18" t="e">
        <f>'Norm. financovanie + uspesnost'!AK38</f>
        <v>#REF!</v>
      </c>
      <c r="AN70" s="18" t="e">
        <f>'Norm. financovanie + uspesnost'!AL38</f>
        <v>#REF!</v>
      </c>
      <c r="AO70" s="18" t="e">
        <f>'Norm. financovanie + uspesnost'!AM38</f>
        <v>#REF!</v>
      </c>
      <c r="AP70" s="18" t="e">
        <f>'Norm. financovanie + uspesnost'!AN38</f>
        <v>#REF!</v>
      </c>
      <c r="AQ70" s="18" t="e">
        <f>'Norm. financovanie + uspesnost'!AO38</f>
        <v>#REF!</v>
      </c>
      <c r="AR70" s="18" t="e">
        <f>'Norm. financovanie + uspesnost'!AP38</f>
        <v>#REF!</v>
      </c>
      <c r="AS70" s="18" t="e">
        <f>'Norm. financovanie + uspesnost'!AQ38</f>
        <v>#REF!</v>
      </c>
      <c r="AT70" s="18" t="e">
        <f>'Norm. financovanie + uspesnost'!AR38</f>
        <v>#REF!</v>
      </c>
      <c r="AU70" s="18" t="e">
        <f>'Norm. financovanie + uspesnost'!AS38</f>
        <v>#REF!</v>
      </c>
      <c r="AV70" s="18" t="e">
        <f>'Norm. financovanie + uspesnost'!AT38</f>
        <v>#REF!</v>
      </c>
      <c r="AW70" s="18" t="e">
        <f>'Norm. financovanie + uspesnost'!AU38</f>
        <v>#REF!</v>
      </c>
      <c r="AX70" s="18" t="e">
        <f>'Norm. financovanie + uspesnost'!AV38</f>
        <v>#REF!</v>
      </c>
      <c r="AY70" s="18" t="e">
        <f>'Norm. financovanie + uspesnost'!AW38</f>
        <v>#REF!</v>
      </c>
      <c r="AZ70" s="18" t="e">
        <f>'Norm. financovanie + uspesnost'!AX38</f>
        <v>#REF!</v>
      </c>
      <c r="BA70" s="18" t="e">
        <f>'Norm. financovanie + uspesnost'!AY38</f>
        <v>#REF!</v>
      </c>
      <c r="BB70" s="18" t="e">
        <f>'Norm. financovanie + uspesnost'!AZ38</f>
        <v>#REF!</v>
      </c>
      <c r="BC70" s="18">
        <f>'Norm. financovanie + uspesnost'!BA38</f>
        <v>1.25370026447105E-2</v>
      </c>
      <c r="BD70" s="18" t="e">
        <f>'Norm. financovanie + uspesnost'!BB38</f>
        <v>#REF!</v>
      </c>
    </row>
    <row r="71" spans="1:56" ht="14.25" customHeight="1" x14ac:dyDescent="0.25">
      <c r="A71" s="21">
        <v>73</v>
      </c>
      <c r="B71" s="23" t="s">
        <v>189</v>
      </c>
      <c r="C71" s="23" t="s">
        <v>190</v>
      </c>
      <c r="D71" s="16" t="e">
        <f t="shared" si="0"/>
        <v>#REF!</v>
      </c>
      <c r="E71" s="17">
        <f>BiggestGlobalSports!E75</f>
        <v>0</v>
      </c>
      <c r="F71" s="18" t="e">
        <f>'Norm. financovanie + uspesnost'!D74</f>
        <v>#REF!</v>
      </c>
      <c r="G71" s="18" t="e">
        <f>'Norm. financovanie + uspesnost'!E74</f>
        <v>#REF!</v>
      </c>
      <c r="H71" s="18" t="e">
        <f>'Norm. financovanie + uspesnost'!F74</f>
        <v>#REF!</v>
      </c>
      <c r="I71" s="18" t="e">
        <f>'Norm. financovanie + uspesnost'!G74</f>
        <v>#REF!</v>
      </c>
      <c r="J71" s="18" t="e">
        <f>'Norm. financovanie + uspesnost'!H74</f>
        <v>#REF!</v>
      </c>
      <c r="K71" s="18" t="e">
        <f>'Norm. financovanie + uspesnost'!I74</f>
        <v>#REF!</v>
      </c>
      <c r="L71" s="18" t="e">
        <f>'Norm. financovanie + uspesnost'!J74</f>
        <v>#REF!</v>
      </c>
      <c r="M71" s="18">
        <f>'Norm. financovanie + uspesnost'!K74</f>
        <v>0</v>
      </c>
      <c r="N71" s="18" t="e">
        <f>'Norm. financovanie + uspesnost'!L74</f>
        <v>#REF!</v>
      </c>
      <c r="O71" s="18" t="e">
        <f>'Norm. financovanie + uspesnost'!M74</f>
        <v>#REF!</v>
      </c>
      <c r="P71" s="18" t="e">
        <f>'Norm. financovanie + uspesnost'!N74</f>
        <v>#REF!</v>
      </c>
      <c r="Q71" s="18" t="e">
        <f>'Norm. financovanie + uspesnost'!O74</f>
        <v>#REF!</v>
      </c>
      <c r="R71" s="18">
        <f>'Norm. financovanie + uspesnost'!P74</f>
        <v>1.8715436488732807E-3</v>
      </c>
      <c r="S71" s="18" t="e">
        <f>'Norm. financovanie + uspesnost'!Q74</f>
        <v>#REF!</v>
      </c>
      <c r="T71" s="18" t="e">
        <f>'Norm. financovanie + uspesnost'!R74</f>
        <v>#REF!</v>
      </c>
      <c r="U71" s="18" t="e">
        <f>'Norm. financovanie + uspesnost'!S74</f>
        <v>#REF!</v>
      </c>
      <c r="V71" s="18" t="e">
        <f>'Norm. financovanie + uspesnost'!T74</f>
        <v>#REF!</v>
      </c>
      <c r="W71" s="18">
        <f>'Norm. financovanie + uspesnost'!U74</f>
        <v>1.0396356778511221E-2</v>
      </c>
      <c r="X71" s="18" t="e">
        <f>'Norm. financovanie + uspesnost'!V74</f>
        <v>#REF!</v>
      </c>
      <c r="Y71" s="18" t="e">
        <f>'Norm. financovanie + uspesnost'!W74</f>
        <v>#REF!</v>
      </c>
      <c r="Z71" s="18">
        <f>'Norm. financovanie + uspesnost'!X74</f>
        <v>0</v>
      </c>
      <c r="AA71" s="18" t="e">
        <f>'Norm. financovanie + uspesnost'!Y74</f>
        <v>#REF!</v>
      </c>
      <c r="AB71" s="18" t="e">
        <f>'Norm. financovanie + uspesnost'!Z74</f>
        <v>#REF!</v>
      </c>
      <c r="AC71" s="18" t="e">
        <f>'Norm. financovanie + uspesnost'!AA74</f>
        <v>#REF!</v>
      </c>
      <c r="AD71" s="18">
        <f>'Norm. financovanie + uspesnost'!AB74</f>
        <v>0</v>
      </c>
      <c r="AE71" s="18">
        <f>'Norm. financovanie + uspesnost'!AC74</f>
        <v>1.0767797745331461E-2</v>
      </c>
      <c r="AF71" s="18">
        <f>'Norm. financovanie + uspesnost'!AD74</f>
        <v>0</v>
      </c>
      <c r="AG71" s="18" t="e">
        <f>'Norm. financovanie + uspesnost'!AE74</f>
        <v>#REF!</v>
      </c>
      <c r="AH71" s="18" t="e">
        <f>'Norm. financovanie + uspesnost'!AF74</f>
        <v>#REF!</v>
      </c>
      <c r="AI71" s="18" t="e">
        <f>'Norm. financovanie + uspesnost'!AG74</f>
        <v>#REF!</v>
      </c>
      <c r="AJ71" s="18" t="e">
        <f>'Norm. financovanie + uspesnost'!AH74</f>
        <v>#REF!</v>
      </c>
      <c r="AK71" s="18">
        <f>'Norm. financovanie + uspesnost'!AI74</f>
        <v>0</v>
      </c>
      <c r="AL71" s="18" t="e">
        <f>'Norm. financovanie + uspesnost'!AJ74</f>
        <v>#REF!</v>
      </c>
      <c r="AM71" s="18" t="e">
        <f>'Norm. financovanie + uspesnost'!AK74</f>
        <v>#REF!</v>
      </c>
      <c r="AN71" s="18" t="e">
        <f>'Norm. financovanie + uspesnost'!AL74</f>
        <v>#REF!</v>
      </c>
      <c r="AO71" s="18" t="e">
        <f>'Norm. financovanie + uspesnost'!AM74</f>
        <v>#REF!</v>
      </c>
      <c r="AP71" s="18" t="e">
        <f>'Norm. financovanie + uspesnost'!AN74</f>
        <v>#REF!</v>
      </c>
      <c r="AQ71" s="18" t="e">
        <f>'Norm. financovanie + uspesnost'!AO74</f>
        <v>#REF!</v>
      </c>
      <c r="AR71" s="18" t="e">
        <f>'Norm. financovanie + uspesnost'!AP74</f>
        <v>#REF!</v>
      </c>
      <c r="AS71" s="18" t="e">
        <f>'Norm. financovanie + uspesnost'!AQ74</f>
        <v>#REF!</v>
      </c>
      <c r="AT71" s="18" t="e">
        <f>'Norm. financovanie + uspesnost'!AR74</f>
        <v>#REF!</v>
      </c>
      <c r="AU71" s="18" t="e">
        <f>'Norm. financovanie + uspesnost'!AS74</f>
        <v>#REF!</v>
      </c>
      <c r="AV71" s="18" t="e">
        <f>'Norm. financovanie + uspesnost'!AT74</f>
        <v>#REF!</v>
      </c>
      <c r="AW71" s="18" t="e">
        <f>'Norm. financovanie + uspesnost'!AU74</f>
        <v>#REF!</v>
      </c>
      <c r="AX71" s="18" t="e">
        <f>'Norm. financovanie + uspesnost'!AV74</f>
        <v>#REF!</v>
      </c>
      <c r="AY71" s="18" t="e">
        <f>'Norm. financovanie + uspesnost'!AW74</f>
        <v>#REF!</v>
      </c>
      <c r="AZ71" s="18" t="e">
        <f>'Norm. financovanie + uspesnost'!AX74</f>
        <v>#REF!</v>
      </c>
      <c r="BA71" s="18" t="e">
        <f>'Norm. financovanie + uspesnost'!AY74</f>
        <v>#REF!</v>
      </c>
      <c r="BB71" s="18" t="e">
        <f>'Norm. financovanie + uspesnost'!AZ74</f>
        <v>#REF!</v>
      </c>
      <c r="BC71" s="18">
        <f>'Norm. financovanie + uspesnost'!BA74</f>
        <v>1.0842477912364307E-2</v>
      </c>
      <c r="BD71" s="18" t="e">
        <f>'Norm. financovanie + uspesnost'!BB74</f>
        <v>#REF!</v>
      </c>
    </row>
    <row r="72" spans="1:56" ht="14.25" customHeight="1" x14ac:dyDescent="0.25">
      <c r="A72" s="21">
        <v>79</v>
      </c>
      <c r="B72" s="27" t="s">
        <v>191</v>
      </c>
      <c r="C72" s="22" t="s">
        <v>192</v>
      </c>
      <c r="D72" s="20" t="e">
        <f t="shared" si="0"/>
        <v>#REF!</v>
      </c>
      <c r="E72" s="17">
        <f>BiggestGlobalSports!E81</f>
        <v>0</v>
      </c>
      <c r="F72" s="18" t="e">
        <f>'Norm. financovanie + uspesnost'!D80</f>
        <v>#REF!</v>
      </c>
      <c r="G72" s="18" t="e">
        <f>'Norm. financovanie + uspesnost'!E80</f>
        <v>#REF!</v>
      </c>
      <c r="H72" s="18" t="e">
        <f>'Norm. financovanie + uspesnost'!F80</f>
        <v>#REF!</v>
      </c>
      <c r="I72" s="18" t="e">
        <f>'Norm. financovanie + uspesnost'!G80</f>
        <v>#REF!</v>
      </c>
      <c r="J72" s="18" t="e">
        <f>'Norm. financovanie + uspesnost'!H80</f>
        <v>#REF!</v>
      </c>
      <c r="K72" s="18" t="e">
        <f>'Norm. financovanie + uspesnost'!I80</f>
        <v>#REF!</v>
      </c>
      <c r="L72" s="18" t="e">
        <f>'Norm. financovanie + uspesnost'!J80</f>
        <v>#REF!</v>
      </c>
      <c r="M72" s="18">
        <f>'Norm. financovanie + uspesnost'!K80</f>
        <v>0</v>
      </c>
      <c r="N72" s="18" t="e">
        <f>'Norm. financovanie + uspesnost'!L80</f>
        <v>#REF!</v>
      </c>
      <c r="O72" s="18" t="e">
        <f>'Norm. financovanie + uspesnost'!M80</f>
        <v>#REF!</v>
      </c>
      <c r="P72" s="18" t="e">
        <f>'Norm. financovanie + uspesnost'!N80</f>
        <v>#REF!</v>
      </c>
      <c r="Q72" s="18" t="e">
        <f>'Norm. financovanie + uspesnost'!O80</f>
        <v>#REF!</v>
      </c>
      <c r="R72" s="18">
        <f>'Norm. financovanie + uspesnost'!P80</f>
        <v>7.9158574582620655E-3</v>
      </c>
      <c r="S72" s="18" t="e">
        <f>'Norm. financovanie + uspesnost'!Q80</f>
        <v>#REF!</v>
      </c>
      <c r="T72" s="18" t="e">
        <f>'Norm. financovanie + uspesnost'!R80</f>
        <v>#REF!</v>
      </c>
      <c r="U72" s="18" t="e">
        <f>'Norm. financovanie + uspesnost'!S80</f>
        <v>#REF!</v>
      </c>
      <c r="V72" s="18" t="e">
        <f>'Norm. financovanie + uspesnost'!T80</f>
        <v>#REF!</v>
      </c>
      <c r="W72" s="18">
        <f>'Norm. financovanie + uspesnost'!U80</f>
        <v>0</v>
      </c>
      <c r="X72" s="18" t="e">
        <f>'Norm. financovanie + uspesnost'!V80</f>
        <v>#REF!</v>
      </c>
      <c r="Y72" s="18" t="e">
        <f>'Norm. financovanie + uspesnost'!W80</f>
        <v>#REF!</v>
      </c>
      <c r="Z72" s="18">
        <f>'Norm. financovanie + uspesnost'!X80</f>
        <v>8.9835274247979952E-3</v>
      </c>
      <c r="AA72" s="18" t="e">
        <f>'Norm. financovanie + uspesnost'!Y80</f>
        <v>#REF!</v>
      </c>
      <c r="AB72" s="18" t="e">
        <f>'Norm. financovanie + uspesnost'!Z80</f>
        <v>#REF!</v>
      </c>
      <c r="AC72" s="18" t="e">
        <f>'Norm. financovanie + uspesnost'!AA80</f>
        <v>#REF!</v>
      </c>
      <c r="AD72" s="18">
        <f>'Norm. financovanie + uspesnost'!AB80</f>
        <v>0</v>
      </c>
      <c r="AE72" s="18">
        <f>'Norm. financovanie + uspesnost'!AC80</f>
        <v>6.7124767802084874E-3</v>
      </c>
      <c r="AF72" s="18">
        <f>'Norm. financovanie + uspesnost'!AD80</f>
        <v>0</v>
      </c>
      <c r="AG72" s="18" t="e">
        <f>'Norm. financovanie + uspesnost'!AE80</f>
        <v>#REF!</v>
      </c>
      <c r="AH72" s="18" t="e">
        <f>'Norm. financovanie + uspesnost'!AF80</f>
        <v>#REF!</v>
      </c>
      <c r="AI72" s="18" t="e">
        <f>'Norm. financovanie + uspesnost'!AG80</f>
        <v>#REF!</v>
      </c>
      <c r="AJ72" s="18" t="e">
        <f>'Norm. financovanie + uspesnost'!AH80</f>
        <v>#REF!</v>
      </c>
      <c r="AK72" s="18">
        <f>'Norm. financovanie + uspesnost'!AI80</f>
        <v>6.0402578805455716E-3</v>
      </c>
      <c r="AL72" s="18" t="e">
        <f>'Norm. financovanie + uspesnost'!AJ80</f>
        <v>#REF!</v>
      </c>
      <c r="AM72" s="18" t="e">
        <f>'Norm. financovanie + uspesnost'!AK80</f>
        <v>#REF!</v>
      </c>
      <c r="AN72" s="18" t="e">
        <f>'Norm. financovanie + uspesnost'!AL80</f>
        <v>#REF!</v>
      </c>
      <c r="AO72" s="18" t="e">
        <f>'Norm. financovanie + uspesnost'!AM80</f>
        <v>#REF!</v>
      </c>
      <c r="AP72" s="18" t="e">
        <f>'Norm. financovanie + uspesnost'!AN80</f>
        <v>#REF!</v>
      </c>
      <c r="AQ72" s="18" t="e">
        <f>'Norm. financovanie + uspesnost'!AO80</f>
        <v>#REF!</v>
      </c>
      <c r="AR72" s="18" t="e">
        <f>'Norm. financovanie + uspesnost'!AP80</f>
        <v>#REF!</v>
      </c>
      <c r="AS72" s="18" t="e">
        <f>'Norm. financovanie + uspesnost'!AQ80</f>
        <v>#REF!</v>
      </c>
      <c r="AT72" s="18" t="e">
        <f>'Norm. financovanie + uspesnost'!AR80</f>
        <v>#REF!</v>
      </c>
      <c r="AU72" s="18" t="e">
        <f>'Norm. financovanie + uspesnost'!AS80</f>
        <v>#REF!</v>
      </c>
      <c r="AV72" s="18" t="e">
        <f>'Norm. financovanie + uspesnost'!AT80</f>
        <v>#REF!</v>
      </c>
      <c r="AW72" s="18" t="e">
        <f>'Norm. financovanie + uspesnost'!AU80</f>
        <v>#REF!</v>
      </c>
      <c r="AX72" s="18" t="e">
        <f>'Norm. financovanie + uspesnost'!AV80</f>
        <v>#REF!</v>
      </c>
      <c r="AY72" s="18" t="e">
        <f>'Norm. financovanie + uspesnost'!AW80</f>
        <v>#REF!</v>
      </c>
      <c r="AZ72" s="18" t="e">
        <f>'Norm. financovanie + uspesnost'!AX80</f>
        <v>#REF!</v>
      </c>
      <c r="BA72" s="18" t="e">
        <f>'Norm. financovanie + uspesnost'!AY80</f>
        <v>#REF!</v>
      </c>
      <c r="BB72" s="18" t="e">
        <f>'Norm. financovanie + uspesnost'!AZ80</f>
        <v>#REF!</v>
      </c>
      <c r="BC72" s="18">
        <f>'Norm. financovanie + uspesnost'!BA80</f>
        <v>4.7759608752251338E-3</v>
      </c>
      <c r="BD72" s="18" t="e">
        <f>'Norm. financovanie + uspesnost'!BB80</f>
        <v>#REF!</v>
      </c>
    </row>
    <row r="73" spans="1:56" ht="14.25" customHeight="1" x14ac:dyDescent="0.25">
      <c r="A73" s="21">
        <v>69</v>
      </c>
      <c r="B73" s="23" t="s">
        <v>193</v>
      </c>
      <c r="C73" s="23" t="s">
        <v>194</v>
      </c>
      <c r="D73" s="16" t="e">
        <f t="shared" si="0"/>
        <v>#REF!</v>
      </c>
      <c r="E73" s="17">
        <f>BiggestGlobalSports!E71</f>
        <v>0</v>
      </c>
      <c r="F73" s="18" t="e">
        <f>'Norm. financovanie + uspesnost'!D70</f>
        <v>#REF!</v>
      </c>
      <c r="G73" s="18" t="e">
        <f>'Norm. financovanie + uspesnost'!E70</f>
        <v>#REF!</v>
      </c>
      <c r="H73" s="18" t="e">
        <f>'Norm. financovanie + uspesnost'!F70</f>
        <v>#REF!</v>
      </c>
      <c r="I73" s="18" t="e">
        <f>'Norm. financovanie + uspesnost'!G70</f>
        <v>#REF!</v>
      </c>
      <c r="J73" s="18" t="e">
        <f>'Norm. financovanie + uspesnost'!H70</f>
        <v>#REF!</v>
      </c>
      <c r="K73" s="18" t="e">
        <f>'Norm. financovanie + uspesnost'!I70</f>
        <v>#REF!</v>
      </c>
      <c r="L73" s="18" t="e">
        <f>'Norm. financovanie + uspesnost'!J70</f>
        <v>#REF!</v>
      </c>
      <c r="M73" s="18">
        <f>'Norm. financovanie + uspesnost'!K70</f>
        <v>0</v>
      </c>
      <c r="N73" s="18" t="e">
        <f>'Norm. financovanie + uspesnost'!L70</f>
        <v>#REF!</v>
      </c>
      <c r="O73" s="18" t="e">
        <f>'Norm. financovanie + uspesnost'!M70</f>
        <v>#REF!</v>
      </c>
      <c r="P73" s="18" t="e">
        <f>'Norm. financovanie + uspesnost'!N70</f>
        <v>#REF!</v>
      </c>
      <c r="Q73" s="18" t="e">
        <f>'Norm. financovanie + uspesnost'!O70</f>
        <v>#REF!</v>
      </c>
      <c r="R73" s="18">
        <f>'Norm. financovanie + uspesnost'!P70</f>
        <v>2.1701023809860758E-2</v>
      </c>
      <c r="S73" s="18" t="e">
        <f>'Norm. financovanie + uspesnost'!Q70</f>
        <v>#REF!</v>
      </c>
      <c r="T73" s="18" t="e">
        <f>'Norm. financovanie + uspesnost'!R70</f>
        <v>#REF!</v>
      </c>
      <c r="U73" s="18" t="e">
        <f>'Norm. financovanie + uspesnost'!S70</f>
        <v>#REF!</v>
      </c>
      <c r="V73" s="18" t="e">
        <f>'Norm. financovanie + uspesnost'!T70</f>
        <v>#REF!</v>
      </c>
      <c r="W73" s="18">
        <f>'Norm. financovanie + uspesnost'!U70</f>
        <v>2.1516446102548454E-2</v>
      </c>
      <c r="X73" s="18" t="e">
        <f>'Norm. financovanie + uspesnost'!V70</f>
        <v>#REF!</v>
      </c>
      <c r="Y73" s="18" t="e">
        <f>'Norm. financovanie + uspesnost'!W70</f>
        <v>#REF!</v>
      </c>
      <c r="Z73" s="18">
        <f>'Norm. financovanie + uspesnost'!X70</f>
        <v>0</v>
      </c>
      <c r="AA73" s="18" t="e">
        <f>'Norm. financovanie + uspesnost'!Y70</f>
        <v>#REF!</v>
      </c>
      <c r="AB73" s="18" t="e">
        <f>'Norm. financovanie + uspesnost'!Z70</f>
        <v>#REF!</v>
      </c>
      <c r="AC73" s="18" t="e">
        <f>'Norm. financovanie + uspesnost'!AA70</f>
        <v>#REF!</v>
      </c>
      <c r="AD73" s="18">
        <f>'Norm. financovanie + uspesnost'!AB70</f>
        <v>0</v>
      </c>
      <c r="AE73" s="18">
        <f>'Norm. financovanie + uspesnost'!AC70</f>
        <v>0</v>
      </c>
      <c r="AF73" s="18">
        <f>'Norm. financovanie + uspesnost'!AD70</f>
        <v>8.9110411795994392E-3</v>
      </c>
      <c r="AG73" s="18" t="e">
        <f>'Norm. financovanie + uspesnost'!AE70</f>
        <v>#REF!</v>
      </c>
      <c r="AH73" s="18" t="e">
        <f>'Norm. financovanie + uspesnost'!AF70</f>
        <v>#REF!</v>
      </c>
      <c r="AI73" s="18" t="e">
        <f>'Norm. financovanie + uspesnost'!AG70</f>
        <v>#REF!</v>
      </c>
      <c r="AJ73" s="18" t="e">
        <f>'Norm. financovanie + uspesnost'!AH70</f>
        <v>#REF!</v>
      </c>
      <c r="AK73" s="18">
        <f>'Norm. financovanie + uspesnost'!AI70</f>
        <v>0</v>
      </c>
      <c r="AL73" s="18" t="e">
        <f>'Norm. financovanie + uspesnost'!AJ70</f>
        <v>#REF!</v>
      </c>
      <c r="AM73" s="18" t="e">
        <f>'Norm. financovanie + uspesnost'!AK70</f>
        <v>#REF!</v>
      </c>
      <c r="AN73" s="18" t="e">
        <f>'Norm. financovanie + uspesnost'!AL70</f>
        <v>#REF!</v>
      </c>
      <c r="AO73" s="18" t="e">
        <f>'Norm. financovanie + uspesnost'!AM70</f>
        <v>#REF!</v>
      </c>
      <c r="AP73" s="18" t="e">
        <f>'Norm. financovanie + uspesnost'!AN70</f>
        <v>#REF!</v>
      </c>
      <c r="AQ73" s="18" t="e">
        <f>'Norm. financovanie + uspesnost'!AO70</f>
        <v>#REF!</v>
      </c>
      <c r="AR73" s="18" t="e">
        <f>'Norm. financovanie + uspesnost'!AP70</f>
        <v>#REF!</v>
      </c>
      <c r="AS73" s="18" t="e">
        <f>'Norm. financovanie + uspesnost'!AQ70</f>
        <v>#REF!</v>
      </c>
      <c r="AT73" s="18" t="e">
        <f>'Norm. financovanie + uspesnost'!AR70</f>
        <v>#REF!</v>
      </c>
      <c r="AU73" s="18" t="e">
        <f>'Norm. financovanie + uspesnost'!AS70</f>
        <v>#REF!</v>
      </c>
      <c r="AV73" s="18" t="e">
        <f>'Norm. financovanie + uspesnost'!AT70</f>
        <v>#REF!</v>
      </c>
      <c r="AW73" s="18" t="e">
        <f>'Norm. financovanie + uspesnost'!AU70</f>
        <v>#REF!</v>
      </c>
      <c r="AX73" s="18" t="e">
        <f>'Norm. financovanie + uspesnost'!AV70</f>
        <v>#REF!</v>
      </c>
      <c r="AY73" s="18" t="e">
        <f>'Norm. financovanie + uspesnost'!AW70</f>
        <v>#REF!</v>
      </c>
      <c r="AZ73" s="18" t="e">
        <f>'Norm. financovanie + uspesnost'!AX70</f>
        <v>#REF!</v>
      </c>
      <c r="BA73" s="18" t="e">
        <f>'Norm. financovanie + uspesnost'!AY70</f>
        <v>#REF!</v>
      </c>
      <c r="BB73" s="18" t="e">
        <f>'Norm. financovanie + uspesnost'!AZ70</f>
        <v>#REF!</v>
      </c>
      <c r="BC73" s="18">
        <f>'Norm. financovanie + uspesnost'!BA70</f>
        <v>0</v>
      </c>
      <c r="BD73" s="18" t="e">
        <f>'Norm. financovanie + uspesnost'!BB70</f>
        <v>#REF!</v>
      </c>
    </row>
    <row r="74" spans="1:56" ht="14.25" customHeight="1" x14ac:dyDescent="0.2">
      <c r="A74" s="14">
        <v>20</v>
      </c>
      <c r="B74" s="19" t="s">
        <v>195</v>
      </c>
      <c r="C74" s="19" t="s">
        <v>196</v>
      </c>
      <c r="D74" s="20" t="e">
        <f t="shared" si="0"/>
        <v>#REF!</v>
      </c>
      <c r="E74" s="17">
        <f>BiggestGlobalSports!E22</f>
        <v>0</v>
      </c>
      <c r="F74" s="18" t="e">
        <f>'Norm. financovanie + uspesnost'!D21</f>
        <v>#REF!</v>
      </c>
      <c r="G74" s="18" t="e">
        <f>'Norm. financovanie + uspesnost'!E21</f>
        <v>#REF!</v>
      </c>
      <c r="H74" s="18" t="e">
        <f>'Norm. financovanie + uspesnost'!F21</f>
        <v>#REF!</v>
      </c>
      <c r="I74" s="18" t="e">
        <f>'Norm. financovanie + uspesnost'!G21</f>
        <v>#REF!</v>
      </c>
      <c r="J74" s="18" t="e">
        <f>'Norm. financovanie + uspesnost'!H21</f>
        <v>#REF!</v>
      </c>
      <c r="K74" s="18" t="e">
        <f>'Norm. financovanie + uspesnost'!I21</f>
        <v>#REF!</v>
      </c>
      <c r="L74" s="18" t="e">
        <f>'Norm. financovanie + uspesnost'!J21</f>
        <v>#REF!</v>
      </c>
      <c r="M74" s="18">
        <f>'Norm. financovanie + uspesnost'!K21</f>
        <v>0</v>
      </c>
      <c r="N74" s="18" t="e">
        <f>'Norm. financovanie + uspesnost'!L21</f>
        <v>#REF!</v>
      </c>
      <c r="O74" s="18" t="e">
        <f>'Norm. financovanie + uspesnost'!M21</f>
        <v>#REF!</v>
      </c>
      <c r="P74" s="18" t="e">
        <f>'Norm. financovanie + uspesnost'!N21</f>
        <v>#REF!</v>
      </c>
      <c r="Q74" s="18" t="e">
        <f>'Norm. financovanie + uspesnost'!O21</f>
        <v>#REF!</v>
      </c>
      <c r="R74" s="18">
        <f>'Norm. financovanie + uspesnost'!P21</f>
        <v>6.8657978204451232E-3</v>
      </c>
      <c r="S74" s="18" t="e">
        <f>'Norm. financovanie + uspesnost'!Q21</f>
        <v>#REF!</v>
      </c>
      <c r="T74" s="18" t="e">
        <f>'Norm. financovanie + uspesnost'!R21</f>
        <v>#REF!</v>
      </c>
      <c r="U74" s="18" t="e">
        <f>'Norm. financovanie + uspesnost'!S21</f>
        <v>#REF!</v>
      </c>
      <c r="V74" s="18" t="e">
        <f>'Norm. financovanie + uspesnost'!T21</f>
        <v>#REF!</v>
      </c>
      <c r="W74" s="18">
        <f>'Norm. financovanie + uspesnost'!U21</f>
        <v>0</v>
      </c>
      <c r="X74" s="18" t="e">
        <f>'Norm. financovanie + uspesnost'!V21</f>
        <v>#REF!</v>
      </c>
      <c r="Y74" s="18" t="e">
        <f>'Norm. financovanie + uspesnost'!W21</f>
        <v>#REF!</v>
      </c>
      <c r="Z74" s="18">
        <f>'Norm. financovanie + uspesnost'!X21</f>
        <v>2.1366683056226205E-2</v>
      </c>
      <c r="AA74" s="18" t="e">
        <f>'Norm. financovanie + uspesnost'!Y21</f>
        <v>#REF!</v>
      </c>
      <c r="AB74" s="18" t="e">
        <f>'Norm. financovanie + uspesnost'!Z21</f>
        <v>#REF!</v>
      </c>
      <c r="AC74" s="18" t="e">
        <f>'Norm. financovanie + uspesnost'!AA21</f>
        <v>#REF!</v>
      </c>
      <c r="AD74" s="18">
        <f>'Norm. financovanie + uspesnost'!AB21</f>
        <v>0</v>
      </c>
      <c r="AE74" s="18">
        <f>'Norm. financovanie + uspesnost'!AC21</f>
        <v>0</v>
      </c>
      <c r="AF74" s="18">
        <f>'Norm. financovanie + uspesnost'!AD21</f>
        <v>1.5601276062377604E-2</v>
      </c>
      <c r="AG74" s="18" t="e">
        <f>'Norm. financovanie + uspesnost'!AE21</f>
        <v>#REF!</v>
      </c>
      <c r="AH74" s="18" t="e">
        <f>'Norm. financovanie + uspesnost'!AF21</f>
        <v>#REF!</v>
      </c>
      <c r="AI74" s="18" t="e">
        <f>'Norm. financovanie + uspesnost'!AG21</f>
        <v>#REF!</v>
      </c>
      <c r="AJ74" s="18" t="e">
        <f>'Norm. financovanie + uspesnost'!AH21</f>
        <v>#REF!</v>
      </c>
      <c r="AK74" s="18">
        <f>'Norm. financovanie + uspesnost'!AI21</f>
        <v>0</v>
      </c>
      <c r="AL74" s="18" t="e">
        <f>'Norm. financovanie + uspesnost'!AJ21</f>
        <v>#REF!</v>
      </c>
      <c r="AM74" s="18" t="e">
        <f>'Norm. financovanie + uspesnost'!AK21</f>
        <v>#REF!</v>
      </c>
      <c r="AN74" s="18" t="e">
        <f>'Norm. financovanie + uspesnost'!AL21</f>
        <v>#REF!</v>
      </c>
      <c r="AO74" s="18" t="e">
        <f>'Norm. financovanie + uspesnost'!AM21</f>
        <v>#REF!</v>
      </c>
      <c r="AP74" s="18" t="e">
        <f>'Norm. financovanie + uspesnost'!AN21</f>
        <v>#REF!</v>
      </c>
      <c r="AQ74" s="18" t="e">
        <f>'Norm. financovanie + uspesnost'!AO21</f>
        <v>#REF!</v>
      </c>
      <c r="AR74" s="18" t="e">
        <f>'Norm. financovanie + uspesnost'!AP21</f>
        <v>#REF!</v>
      </c>
      <c r="AS74" s="18" t="e">
        <f>'Norm. financovanie + uspesnost'!AQ21</f>
        <v>#REF!</v>
      </c>
      <c r="AT74" s="18" t="e">
        <f>'Norm. financovanie + uspesnost'!AR21</f>
        <v>#REF!</v>
      </c>
      <c r="AU74" s="18" t="e">
        <f>'Norm. financovanie + uspesnost'!AS21</f>
        <v>#REF!</v>
      </c>
      <c r="AV74" s="18" t="e">
        <f>'Norm. financovanie + uspesnost'!AT21</f>
        <v>#REF!</v>
      </c>
      <c r="AW74" s="18" t="e">
        <f>'Norm. financovanie + uspesnost'!AU21</f>
        <v>#REF!</v>
      </c>
      <c r="AX74" s="18" t="e">
        <f>'Norm. financovanie + uspesnost'!AV21</f>
        <v>#REF!</v>
      </c>
      <c r="AY74" s="18" t="e">
        <f>'Norm. financovanie + uspesnost'!AW21</f>
        <v>#REF!</v>
      </c>
      <c r="AZ74" s="18" t="e">
        <f>'Norm. financovanie + uspesnost'!AX21</f>
        <v>#REF!</v>
      </c>
      <c r="BA74" s="18" t="e">
        <f>'Norm. financovanie + uspesnost'!AY21</f>
        <v>#REF!</v>
      </c>
      <c r="BB74" s="18" t="e">
        <f>'Norm. financovanie + uspesnost'!AZ21</f>
        <v>#REF!</v>
      </c>
      <c r="BC74" s="18">
        <f>'Norm. financovanie + uspesnost'!BA21</f>
        <v>1.3327615737664405E-2</v>
      </c>
      <c r="BD74" s="18" t="e">
        <f>'Norm. financovanie + uspesnost'!BB21</f>
        <v>#REF!</v>
      </c>
    </row>
    <row r="75" spans="1:56" ht="14.25" customHeight="1" x14ac:dyDescent="0.25">
      <c r="A75" s="21">
        <v>92</v>
      </c>
      <c r="B75" s="23" t="s">
        <v>197</v>
      </c>
      <c r="C75" s="23" t="s">
        <v>198</v>
      </c>
      <c r="D75" s="16" t="e">
        <f t="shared" si="0"/>
        <v>#REF!</v>
      </c>
      <c r="E75" s="17">
        <f>BiggestGlobalSports!E94</f>
        <v>0</v>
      </c>
      <c r="F75" s="18" t="e">
        <f>'Norm. financovanie + uspesnost'!D93</f>
        <v>#REF!</v>
      </c>
      <c r="G75" s="18" t="e">
        <f>'Norm. financovanie + uspesnost'!E93</f>
        <v>#REF!</v>
      </c>
      <c r="H75" s="18" t="e">
        <f>'Norm. financovanie + uspesnost'!F93</f>
        <v>#REF!</v>
      </c>
      <c r="I75" s="18" t="e">
        <f>'Norm. financovanie + uspesnost'!G93</f>
        <v>#REF!</v>
      </c>
      <c r="J75" s="18" t="e">
        <f>'Norm. financovanie + uspesnost'!H93</f>
        <v>#REF!</v>
      </c>
      <c r="K75" s="18" t="e">
        <f>'Norm. financovanie + uspesnost'!I93</f>
        <v>#REF!</v>
      </c>
      <c r="L75" s="18" t="e">
        <f>'Norm. financovanie + uspesnost'!J93</f>
        <v>#REF!</v>
      </c>
      <c r="M75" s="18">
        <f>'Norm. financovanie + uspesnost'!K93</f>
        <v>0</v>
      </c>
      <c r="N75" s="18" t="e">
        <f>'Norm. financovanie + uspesnost'!L93</f>
        <v>#REF!</v>
      </c>
      <c r="O75" s="18" t="e">
        <f>'Norm. financovanie + uspesnost'!M93</f>
        <v>#REF!</v>
      </c>
      <c r="P75" s="18" t="e">
        <f>'Norm. financovanie + uspesnost'!N93</f>
        <v>#REF!</v>
      </c>
      <c r="Q75" s="18" t="e">
        <f>'Norm. financovanie + uspesnost'!O93</f>
        <v>#REF!</v>
      </c>
      <c r="R75" s="18">
        <f>'Norm. financovanie + uspesnost'!P93</f>
        <v>3.696725323559222E-3</v>
      </c>
      <c r="S75" s="18" t="e">
        <f>'Norm. financovanie + uspesnost'!Q93</f>
        <v>#REF!</v>
      </c>
      <c r="T75" s="18" t="e">
        <f>'Norm. financovanie + uspesnost'!R93</f>
        <v>#REF!</v>
      </c>
      <c r="U75" s="18" t="e">
        <f>'Norm. financovanie + uspesnost'!S93</f>
        <v>#REF!</v>
      </c>
      <c r="V75" s="18" t="e">
        <f>'Norm. financovanie + uspesnost'!T93</f>
        <v>#REF!</v>
      </c>
      <c r="W75" s="18">
        <f>'Norm. financovanie + uspesnost'!U93</f>
        <v>0</v>
      </c>
      <c r="X75" s="18" t="e">
        <f>'Norm. financovanie + uspesnost'!V93</f>
        <v>#REF!</v>
      </c>
      <c r="Y75" s="18" t="e">
        <f>'Norm. financovanie + uspesnost'!W93</f>
        <v>#REF!</v>
      </c>
      <c r="Z75" s="18">
        <f>'Norm. financovanie + uspesnost'!X93</f>
        <v>5.4830162770562896E-3</v>
      </c>
      <c r="AA75" s="18" t="e">
        <f>'Norm. financovanie + uspesnost'!Y93</f>
        <v>#REF!</v>
      </c>
      <c r="AB75" s="18" t="e">
        <f>'Norm. financovanie + uspesnost'!Z93</f>
        <v>#REF!</v>
      </c>
      <c r="AC75" s="18" t="e">
        <f>'Norm. financovanie + uspesnost'!AA93</f>
        <v>#REF!</v>
      </c>
      <c r="AD75" s="18">
        <f>'Norm. financovanie + uspesnost'!AB93</f>
        <v>0</v>
      </c>
      <c r="AE75" s="18">
        <f>'Norm. financovanie + uspesnost'!AC93</f>
        <v>9.1668188693485898E-3</v>
      </c>
      <c r="AF75" s="18">
        <f>'Norm. financovanie + uspesnost'!AD93</f>
        <v>0</v>
      </c>
      <c r="AG75" s="18" t="e">
        <f>'Norm. financovanie + uspesnost'!AE93</f>
        <v>#REF!</v>
      </c>
      <c r="AH75" s="18" t="e">
        <f>'Norm. financovanie + uspesnost'!AF93</f>
        <v>#REF!</v>
      </c>
      <c r="AI75" s="18" t="e">
        <f>'Norm. financovanie + uspesnost'!AG93</f>
        <v>#REF!</v>
      </c>
      <c r="AJ75" s="18" t="e">
        <f>'Norm. financovanie + uspesnost'!AH93</f>
        <v>#REF!</v>
      </c>
      <c r="AK75" s="18">
        <f>'Norm. financovanie + uspesnost'!AI93</f>
        <v>1.2872431260122722E-2</v>
      </c>
      <c r="AL75" s="18" t="e">
        <f>'Norm. financovanie + uspesnost'!AJ93</f>
        <v>#REF!</v>
      </c>
      <c r="AM75" s="18" t="e">
        <f>'Norm. financovanie + uspesnost'!AK93</f>
        <v>#REF!</v>
      </c>
      <c r="AN75" s="18" t="e">
        <f>'Norm. financovanie + uspesnost'!AL93</f>
        <v>#REF!</v>
      </c>
      <c r="AO75" s="18" t="e">
        <f>'Norm. financovanie + uspesnost'!AM93</f>
        <v>#REF!</v>
      </c>
      <c r="AP75" s="18" t="e">
        <f>'Norm. financovanie + uspesnost'!AN93</f>
        <v>#REF!</v>
      </c>
      <c r="AQ75" s="18" t="e">
        <f>'Norm. financovanie + uspesnost'!AO93</f>
        <v>#REF!</v>
      </c>
      <c r="AR75" s="18" t="e">
        <f>'Norm. financovanie + uspesnost'!AP93</f>
        <v>#REF!</v>
      </c>
      <c r="AS75" s="18" t="e">
        <f>'Norm. financovanie + uspesnost'!AQ93</f>
        <v>#REF!</v>
      </c>
      <c r="AT75" s="18" t="e">
        <f>'Norm. financovanie + uspesnost'!AR93</f>
        <v>#REF!</v>
      </c>
      <c r="AU75" s="18" t="e">
        <f>'Norm. financovanie + uspesnost'!AS93</f>
        <v>#REF!</v>
      </c>
      <c r="AV75" s="18" t="e">
        <f>'Norm. financovanie + uspesnost'!AT93</f>
        <v>#REF!</v>
      </c>
      <c r="AW75" s="18" t="e">
        <f>'Norm. financovanie + uspesnost'!AU93</f>
        <v>#REF!</v>
      </c>
      <c r="AX75" s="18" t="e">
        <f>'Norm. financovanie + uspesnost'!AV93</f>
        <v>#REF!</v>
      </c>
      <c r="AY75" s="18" t="e">
        <f>'Norm. financovanie + uspesnost'!AW93</f>
        <v>#REF!</v>
      </c>
      <c r="AZ75" s="18" t="e">
        <f>'Norm. financovanie + uspesnost'!AX93</f>
        <v>#REF!</v>
      </c>
      <c r="BA75" s="18" t="e">
        <f>'Norm. financovanie + uspesnost'!AY93</f>
        <v>#REF!</v>
      </c>
      <c r="BB75" s="18" t="e">
        <f>'Norm. financovanie + uspesnost'!AZ93</f>
        <v>#REF!</v>
      </c>
      <c r="BC75" s="18">
        <f>'Norm. financovanie + uspesnost'!BA93</f>
        <v>0</v>
      </c>
      <c r="BD75" s="18" t="e">
        <f>'Norm. financovanie + uspesnost'!BB93</f>
        <v>#REF!</v>
      </c>
    </row>
    <row r="76" spans="1:56" ht="14.25" customHeight="1" x14ac:dyDescent="0.25">
      <c r="A76" s="21">
        <v>67</v>
      </c>
      <c r="B76" s="22" t="s">
        <v>199</v>
      </c>
      <c r="C76" s="22" t="s">
        <v>200</v>
      </c>
      <c r="D76" s="20" t="e">
        <f t="shared" si="0"/>
        <v>#REF!</v>
      </c>
      <c r="E76" s="17">
        <f>BiggestGlobalSports!E69</f>
        <v>0</v>
      </c>
      <c r="F76" s="18" t="e">
        <f>'Norm. financovanie + uspesnost'!D68</f>
        <v>#REF!</v>
      </c>
      <c r="G76" s="18" t="e">
        <f>'Norm. financovanie + uspesnost'!E68</f>
        <v>#REF!</v>
      </c>
      <c r="H76" s="18" t="e">
        <f>'Norm. financovanie + uspesnost'!F68</f>
        <v>#REF!</v>
      </c>
      <c r="I76" s="18" t="e">
        <f>'Norm. financovanie + uspesnost'!G68</f>
        <v>#REF!</v>
      </c>
      <c r="J76" s="18" t="e">
        <f>'Norm. financovanie + uspesnost'!H68</f>
        <v>#REF!</v>
      </c>
      <c r="K76" s="18" t="e">
        <f>'Norm. financovanie + uspesnost'!I68</f>
        <v>#REF!</v>
      </c>
      <c r="L76" s="18" t="e">
        <f>'Norm. financovanie + uspesnost'!J68</f>
        <v>#REF!</v>
      </c>
      <c r="M76" s="18">
        <f>'Norm. financovanie + uspesnost'!K68</f>
        <v>6.1299419355142866E-3</v>
      </c>
      <c r="N76" s="18" t="e">
        <f>'Norm. financovanie + uspesnost'!L68</f>
        <v>#REF!</v>
      </c>
      <c r="O76" s="18" t="e">
        <f>'Norm. financovanie + uspesnost'!M68</f>
        <v>#REF!</v>
      </c>
      <c r="P76" s="18" t="e">
        <f>'Norm. financovanie + uspesnost'!N68</f>
        <v>#REF!</v>
      </c>
      <c r="Q76" s="18" t="e">
        <f>'Norm. financovanie + uspesnost'!O68</f>
        <v>#REF!</v>
      </c>
      <c r="R76" s="18">
        <f>'Norm. financovanie + uspesnost'!P68</f>
        <v>8.0000448691808848E-3</v>
      </c>
      <c r="S76" s="18" t="e">
        <f>'Norm. financovanie + uspesnost'!Q68</f>
        <v>#REF!</v>
      </c>
      <c r="T76" s="18" t="e">
        <f>'Norm. financovanie + uspesnost'!R68</f>
        <v>#REF!</v>
      </c>
      <c r="U76" s="18" t="e">
        <f>'Norm. financovanie + uspesnost'!S68</f>
        <v>#REF!</v>
      </c>
      <c r="V76" s="18" t="e">
        <f>'Norm. financovanie + uspesnost'!T68</f>
        <v>#REF!</v>
      </c>
      <c r="W76" s="18">
        <f>'Norm. financovanie + uspesnost'!U68</f>
        <v>9.4118713832407157E-3</v>
      </c>
      <c r="X76" s="18" t="e">
        <f>'Norm. financovanie + uspesnost'!V68</f>
        <v>#REF!</v>
      </c>
      <c r="Y76" s="18" t="e">
        <f>'Norm. financovanie + uspesnost'!W68</f>
        <v>#REF!</v>
      </c>
      <c r="Z76" s="18">
        <f>'Norm. financovanie + uspesnost'!X68</f>
        <v>9.2384063631871551E-3</v>
      </c>
      <c r="AA76" s="18" t="e">
        <f>'Norm. financovanie + uspesnost'!Y68</f>
        <v>#REF!</v>
      </c>
      <c r="AB76" s="18" t="e">
        <f>'Norm. financovanie + uspesnost'!Z68</f>
        <v>#REF!</v>
      </c>
      <c r="AC76" s="18" t="e">
        <f>'Norm. financovanie + uspesnost'!AA68</f>
        <v>#REF!</v>
      </c>
      <c r="AD76" s="18">
        <f>'Norm. financovanie + uspesnost'!AB68</f>
        <v>0</v>
      </c>
      <c r="AE76" s="18">
        <f>'Norm. financovanie + uspesnost'!AC68</f>
        <v>1.1868696477422367E-2</v>
      </c>
      <c r="AF76" s="18">
        <f>'Norm. financovanie + uspesnost'!AD68</f>
        <v>0</v>
      </c>
      <c r="AG76" s="18" t="e">
        <f>'Norm. financovanie + uspesnost'!AE68</f>
        <v>#REF!</v>
      </c>
      <c r="AH76" s="18" t="e">
        <f>'Norm. financovanie + uspesnost'!AF68</f>
        <v>#REF!</v>
      </c>
      <c r="AI76" s="18" t="e">
        <f>'Norm. financovanie + uspesnost'!AG68</f>
        <v>#REF!</v>
      </c>
      <c r="AJ76" s="18" t="e">
        <f>'Norm. financovanie + uspesnost'!AH68</f>
        <v>#REF!</v>
      </c>
      <c r="AK76" s="18">
        <f>'Norm. financovanie + uspesnost'!AI68</f>
        <v>1.3291738002225682E-2</v>
      </c>
      <c r="AL76" s="18" t="e">
        <f>'Norm. financovanie + uspesnost'!AJ68</f>
        <v>#REF!</v>
      </c>
      <c r="AM76" s="18" t="e">
        <f>'Norm. financovanie + uspesnost'!AK68</f>
        <v>#REF!</v>
      </c>
      <c r="AN76" s="18" t="e">
        <f>'Norm. financovanie + uspesnost'!AL68</f>
        <v>#REF!</v>
      </c>
      <c r="AO76" s="18" t="e">
        <f>'Norm. financovanie + uspesnost'!AM68</f>
        <v>#REF!</v>
      </c>
      <c r="AP76" s="18" t="e">
        <f>'Norm. financovanie + uspesnost'!AN68</f>
        <v>#REF!</v>
      </c>
      <c r="AQ76" s="18" t="e">
        <f>'Norm. financovanie + uspesnost'!AO68</f>
        <v>#REF!</v>
      </c>
      <c r="AR76" s="18" t="e">
        <f>'Norm. financovanie + uspesnost'!AP68</f>
        <v>#REF!</v>
      </c>
      <c r="AS76" s="18" t="e">
        <f>'Norm. financovanie + uspesnost'!AQ68</f>
        <v>#REF!</v>
      </c>
      <c r="AT76" s="18" t="e">
        <f>'Norm. financovanie + uspesnost'!AR68</f>
        <v>#REF!</v>
      </c>
      <c r="AU76" s="18" t="e">
        <f>'Norm. financovanie + uspesnost'!AS68</f>
        <v>#REF!</v>
      </c>
      <c r="AV76" s="18" t="e">
        <f>'Norm. financovanie + uspesnost'!AT68</f>
        <v>#REF!</v>
      </c>
      <c r="AW76" s="18" t="e">
        <f>'Norm. financovanie + uspesnost'!AU68</f>
        <v>#REF!</v>
      </c>
      <c r="AX76" s="18" t="e">
        <f>'Norm. financovanie + uspesnost'!AV68</f>
        <v>#REF!</v>
      </c>
      <c r="AY76" s="18" t="e">
        <f>'Norm. financovanie + uspesnost'!AW68</f>
        <v>#REF!</v>
      </c>
      <c r="AZ76" s="18" t="e">
        <f>'Norm. financovanie + uspesnost'!AX68</f>
        <v>#REF!</v>
      </c>
      <c r="BA76" s="18" t="e">
        <f>'Norm. financovanie + uspesnost'!AY68</f>
        <v>#REF!</v>
      </c>
      <c r="BB76" s="18" t="e">
        <f>'Norm. financovanie + uspesnost'!AZ68</f>
        <v>#REF!</v>
      </c>
      <c r="BC76" s="18">
        <f>'Norm. financovanie + uspesnost'!BA68</f>
        <v>0</v>
      </c>
      <c r="BD76" s="18" t="e">
        <f>'Norm. financovanie + uspesnost'!BB68</f>
        <v>#REF!</v>
      </c>
    </row>
    <row r="77" spans="1:56" ht="14.25" customHeight="1" x14ac:dyDescent="0.25">
      <c r="A77" s="21">
        <v>84</v>
      </c>
      <c r="B77" s="23" t="s">
        <v>201</v>
      </c>
      <c r="C77" s="23" t="s">
        <v>202</v>
      </c>
      <c r="D77" s="16" t="e">
        <f t="shared" si="0"/>
        <v>#REF!</v>
      </c>
      <c r="E77" s="17">
        <f>BiggestGlobalSports!E86</f>
        <v>0</v>
      </c>
      <c r="F77" s="18" t="e">
        <f>'Norm. financovanie + uspesnost'!D85</f>
        <v>#REF!</v>
      </c>
      <c r="G77" s="18" t="e">
        <f>'Norm. financovanie + uspesnost'!E85</f>
        <v>#REF!</v>
      </c>
      <c r="H77" s="18" t="e">
        <f>'Norm. financovanie + uspesnost'!F85</f>
        <v>#REF!</v>
      </c>
      <c r="I77" s="18" t="e">
        <f>'Norm. financovanie + uspesnost'!G85</f>
        <v>#REF!</v>
      </c>
      <c r="J77" s="18" t="e">
        <f>'Norm. financovanie + uspesnost'!H85</f>
        <v>#REF!</v>
      </c>
      <c r="K77" s="18" t="e">
        <f>'Norm. financovanie + uspesnost'!I85</f>
        <v>#REF!</v>
      </c>
      <c r="L77" s="18" t="e">
        <f>'Norm. financovanie + uspesnost'!J85</f>
        <v>#REF!</v>
      </c>
      <c r="M77" s="18">
        <f>'Norm. financovanie + uspesnost'!K85</f>
        <v>1.8923712977899482E-2</v>
      </c>
      <c r="N77" s="18" t="e">
        <f>'Norm. financovanie + uspesnost'!L85</f>
        <v>#REF!</v>
      </c>
      <c r="O77" s="18" t="e">
        <f>'Norm. financovanie + uspesnost'!M85</f>
        <v>#REF!</v>
      </c>
      <c r="P77" s="18" t="e">
        <f>'Norm. financovanie + uspesnost'!N85</f>
        <v>#REF!</v>
      </c>
      <c r="Q77" s="18" t="e">
        <f>'Norm. financovanie + uspesnost'!O85</f>
        <v>#REF!</v>
      </c>
      <c r="R77" s="18">
        <f>'Norm. financovanie + uspesnost'!P85</f>
        <v>1.2218766477936675E-2</v>
      </c>
      <c r="S77" s="18" t="e">
        <f>'Norm. financovanie + uspesnost'!Q85</f>
        <v>#REF!</v>
      </c>
      <c r="T77" s="18" t="e">
        <f>'Norm. financovanie + uspesnost'!R85</f>
        <v>#REF!</v>
      </c>
      <c r="U77" s="18" t="e">
        <f>'Norm. financovanie + uspesnost'!S85</f>
        <v>#REF!</v>
      </c>
      <c r="V77" s="18" t="e">
        <f>'Norm. financovanie + uspesnost'!T85</f>
        <v>#REF!</v>
      </c>
      <c r="W77" s="18">
        <f>'Norm. financovanie + uspesnost'!U85</f>
        <v>0</v>
      </c>
      <c r="X77" s="18" t="e">
        <f>'Norm. financovanie + uspesnost'!V85</f>
        <v>#REF!</v>
      </c>
      <c r="Y77" s="18" t="e">
        <f>'Norm. financovanie + uspesnost'!W85</f>
        <v>#REF!</v>
      </c>
      <c r="Z77" s="18">
        <f>'Norm. financovanie + uspesnost'!X85</f>
        <v>1.3236203647482035E-2</v>
      </c>
      <c r="AA77" s="18" t="e">
        <f>'Norm. financovanie + uspesnost'!Y85</f>
        <v>#REF!</v>
      </c>
      <c r="AB77" s="18" t="e">
        <f>'Norm. financovanie + uspesnost'!Z85</f>
        <v>#REF!</v>
      </c>
      <c r="AC77" s="18" t="e">
        <f>'Norm. financovanie + uspesnost'!AA85</f>
        <v>#REF!</v>
      </c>
      <c r="AD77" s="18">
        <f>'Norm. financovanie + uspesnost'!AB85</f>
        <v>0</v>
      </c>
      <c r="AE77" s="18">
        <f>'Norm. financovanie + uspesnost'!AC85</f>
        <v>6.7177987329277633E-3</v>
      </c>
      <c r="AF77" s="18">
        <f>'Norm. financovanie + uspesnost'!AD85</f>
        <v>0</v>
      </c>
      <c r="AG77" s="18" t="e">
        <f>'Norm. financovanie + uspesnost'!AE85</f>
        <v>#REF!</v>
      </c>
      <c r="AH77" s="18" t="e">
        <f>'Norm. financovanie + uspesnost'!AF85</f>
        <v>#REF!</v>
      </c>
      <c r="AI77" s="18" t="e">
        <f>'Norm. financovanie + uspesnost'!AG85</f>
        <v>#REF!</v>
      </c>
      <c r="AJ77" s="18" t="e">
        <f>'Norm. financovanie + uspesnost'!AH85</f>
        <v>#REF!</v>
      </c>
      <c r="AK77" s="18">
        <f>'Norm. financovanie + uspesnost'!AI85</f>
        <v>1.1542709450298861E-2</v>
      </c>
      <c r="AL77" s="18" t="e">
        <f>'Norm. financovanie + uspesnost'!AJ85</f>
        <v>#REF!</v>
      </c>
      <c r="AM77" s="18" t="e">
        <f>'Norm. financovanie + uspesnost'!AK85</f>
        <v>#REF!</v>
      </c>
      <c r="AN77" s="18" t="e">
        <f>'Norm. financovanie + uspesnost'!AL85</f>
        <v>#REF!</v>
      </c>
      <c r="AO77" s="18" t="e">
        <f>'Norm. financovanie + uspesnost'!AM85</f>
        <v>#REF!</v>
      </c>
      <c r="AP77" s="18" t="e">
        <f>'Norm. financovanie + uspesnost'!AN85</f>
        <v>#REF!</v>
      </c>
      <c r="AQ77" s="18" t="e">
        <f>'Norm. financovanie + uspesnost'!AO85</f>
        <v>#REF!</v>
      </c>
      <c r="AR77" s="18" t="e">
        <f>'Norm. financovanie + uspesnost'!AP85</f>
        <v>#REF!</v>
      </c>
      <c r="AS77" s="18" t="e">
        <f>'Norm. financovanie + uspesnost'!AQ85</f>
        <v>#REF!</v>
      </c>
      <c r="AT77" s="18" t="e">
        <f>'Norm. financovanie + uspesnost'!AR85</f>
        <v>#REF!</v>
      </c>
      <c r="AU77" s="18" t="e">
        <f>'Norm. financovanie + uspesnost'!AS85</f>
        <v>#REF!</v>
      </c>
      <c r="AV77" s="18" t="e">
        <f>'Norm. financovanie + uspesnost'!AT85</f>
        <v>#REF!</v>
      </c>
      <c r="AW77" s="18" t="e">
        <f>'Norm. financovanie + uspesnost'!AU85</f>
        <v>#REF!</v>
      </c>
      <c r="AX77" s="18" t="e">
        <f>'Norm. financovanie + uspesnost'!AV85</f>
        <v>#REF!</v>
      </c>
      <c r="AY77" s="18" t="e">
        <f>'Norm. financovanie + uspesnost'!AW85</f>
        <v>#REF!</v>
      </c>
      <c r="AZ77" s="18" t="e">
        <f>'Norm. financovanie + uspesnost'!AX85</f>
        <v>#REF!</v>
      </c>
      <c r="BA77" s="18" t="e">
        <f>'Norm. financovanie + uspesnost'!AY85</f>
        <v>#REF!</v>
      </c>
      <c r="BB77" s="18" t="e">
        <f>'Norm. financovanie + uspesnost'!AZ85</f>
        <v>#REF!</v>
      </c>
      <c r="BC77" s="18">
        <f>'Norm. financovanie + uspesnost'!BA85</f>
        <v>0</v>
      </c>
      <c r="BD77" s="18" t="e">
        <f>'Norm. financovanie + uspesnost'!BB85</f>
        <v>#REF!</v>
      </c>
    </row>
    <row r="78" spans="1:56" ht="14.25" customHeight="1" x14ac:dyDescent="0.25">
      <c r="A78" s="21">
        <v>45</v>
      </c>
      <c r="B78" s="22" t="s">
        <v>203</v>
      </c>
      <c r="C78" s="22" t="s">
        <v>204</v>
      </c>
      <c r="D78" s="20" t="e">
        <f t="shared" si="0"/>
        <v>#REF!</v>
      </c>
      <c r="E78" s="17">
        <f>BiggestGlobalSports!E47</f>
        <v>0</v>
      </c>
      <c r="F78" s="18" t="e">
        <f>'Norm. financovanie + uspesnost'!D46</f>
        <v>#REF!</v>
      </c>
      <c r="G78" s="18" t="e">
        <f>'Norm. financovanie + uspesnost'!E46</f>
        <v>#REF!</v>
      </c>
      <c r="H78" s="18" t="e">
        <f>'Norm. financovanie + uspesnost'!F46</f>
        <v>#REF!</v>
      </c>
      <c r="I78" s="18" t="e">
        <f>'Norm. financovanie + uspesnost'!G46</f>
        <v>#REF!</v>
      </c>
      <c r="J78" s="18" t="e">
        <f>'Norm. financovanie + uspesnost'!H46</f>
        <v>#REF!</v>
      </c>
      <c r="K78" s="18" t="e">
        <f>'Norm. financovanie + uspesnost'!I46</f>
        <v>#REF!</v>
      </c>
      <c r="L78" s="18" t="e">
        <f>'Norm. financovanie + uspesnost'!J46</f>
        <v>#REF!</v>
      </c>
      <c r="M78" s="18">
        <f>'Norm. financovanie + uspesnost'!K46</f>
        <v>0</v>
      </c>
      <c r="N78" s="18" t="e">
        <f>'Norm. financovanie + uspesnost'!L46</f>
        <v>#REF!</v>
      </c>
      <c r="O78" s="18" t="e">
        <f>'Norm. financovanie + uspesnost'!M46</f>
        <v>#REF!</v>
      </c>
      <c r="P78" s="18" t="e">
        <f>'Norm. financovanie + uspesnost'!N46</f>
        <v>#REF!</v>
      </c>
      <c r="Q78" s="18" t="e">
        <f>'Norm. financovanie + uspesnost'!O46</f>
        <v>#REF!</v>
      </c>
      <c r="R78" s="18">
        <f>'Norm. financovanie + uspesnost'!P46</f>
        <v>2.7491834160379949E-3</v>
      </c>
      <c r="S78" s="18" t="e">
        <f>'Norm. financovanie + uspesnost'!Q46</f>
        <v>#REF!</v>
      </c>
      <c r="T78" s="18" t="e">
        <f>'Norm. financovanie + uspesnost'!R46</f>
        <v>#REF!</v>
      </c>
      <c r="U78" s="18" t="e">
        <f>'Norm. financovanie + uspesnost'!S46</f>
        <v>#REF!</v>
      </c>
      <c r="V78" s="18" t="e">
        <f>'Norm. financovanie + uspesnost'!T46</f>
        <v>#REF!</v>
      </c>
      <c r="W78" s="18">
        <f>'Norm. financovanie + uspesnost'!U46</f>
        <v>0</v>
      </c>
      <c r="X78" s="18" t="e">
        <f>'Norm. financovanie + uspesnost'!V46</f>
        <v>#REF!</v>
      </c>
      <c r="Y78" s="18" t="e">
        <f>'Norm. financovanie + uspesnost'!W46</f>
        <v>#REF!</v>
      </c>
      <c r="Z78" s="18">
        <f>'Norm. financovanie + uspesnost'!X46</f>
        <v>4.6598436891513446E-2</v>
      </c>
      <c r="AA78" s="18" t="e">
        <f>'Norm. financovanie + uspesnost'!Y46</f>
        <v>#REF!</v>
      </c>
      <c r="AB78" s="18" t="e">
        <f>'Norm. financovanie + uspesnost'!Z46</f>
        <v>#REF!</v>
      </c>
      <c r="AC78" s="18" t="e">
        <f>'Norm. financovanie + uspesnost'!AA46</f>
        <v>#REF!</v>
      </c>
      <c r="AD78" s="18">
        <f>'Norm. financovanie + uspesnost'!AB46</f>
        <v>0</v>
      </c>
      <c r="AE78" s="18">
        <f>'Norm. financovanie + uspesnost'!AC46</f>
        <v>7.6082167618829301E-3</v>
      </c>
      <c r="AF78" s="18">
        <f>'Norm. financovanie + uspesnost'!AD46</f>
        <v>0</v>
      </c>
      <c r="AG78" s="18" t="e">
        <f>'Norm. financovanie + uspesnost'!AE46</f>
        <v>#REF!</v>
      </c>
      <c r="AH78" s="18" t="e">
        <f>'Norm. financovanie + uspesnost'!AF46</f>
        <v>#REF!</v>
      </c>
      <c r="AI78" s="18" t="e">
        <f>'Norm. financovanie + uspesnost'!AG46</f>
        <v>#REF!</v>
      </c>
      <c r="AJ78" s="18" t="e">
        <f>'Norm. financovanie + uspesnost'!AH46</f>
        <v>#REF!</v>
      </c>
      <c r="AK78" s="18">
        <f>'Norm. financovanie + uspesnost'!AI46</f>
        <v>1.2314823198764051E-2</v>
      </c>
      <c r="AL78" s="18" t="e">
        <f>'Norm. financovanie + uspesnost'!AJ46</f>
        <v>#REF!</v>
      </c>
      <c r="AM78" s="18" t="e">
        <f>'Norm. financovanie + uspesnost'!AK46</f>
        <v>#REF!</v>
      </c>
      <c r="AN78" s="18" t="e">
        <f>'Norm. financovanie + uspesnost'!AL46</f>
        <v>#REF!</v>
      </c>
      <c r="AO78" s="18" t="e">
        <f>'Norm. financovanie + uspesnost'!AM46</f>
        <v>#REF!</v>
      </c>
      <c r="AP78" s="18" t="e">
        <f>'Norm. financovanie + uspesnost'!AN46</f>
        <v>#REF!</v>
      </c>
      <c r="AQ78" s="18" t="e">
        <f>'Norm. financovanie + uspesnost'!AO46</f>
        <v>#REF!</v>
      </c>
      <c r="AR78" s="18" t="e">
        <f>'Norm. financovanie + uspesnost'!AP46</f>
        <v>#REF!</v>
      </c>
      <c r="AS78" s="18" t="e">
        <f>'Norm. financovanie + uspesnost'!AQ46</f>
        <v>#REF!</v>
      </c>
      <c r="AT78" s="18" t="e">
        <f>'Norm. financovanie + uspesnost'!AR46</f>
        <v>#REF!</v>
      </c>
      <c r="AU78" s="18" t="e">
        <f>'Norm. financovanie + uspesnost'!AS46</f>
        <v>#REF!</v>
      </c>
      <c r="AV78" s="18" t="e">
        <f>'Norm. financovanie + uspesnost'!AT46</f>
        <v>#REF!</v>
      </c>
      <c r="AW78" s="18" t="e">
        <f>'Norm. financovanie + uspesnost'!AU46</f>
        <v>#REF!</v>
      </c>
      <c r="AX78" s="18" t="e">
        <f>'Norm. financovanie + uspesnost'!AV46</f>
        <v>#REF!</v>
      </c>
      <c r="AY78" s="18" t="e">
        <f>'Norm. financovanie + uspesnost'!AW46</f>
        <v>#REF!</v>
      </c>
      <c r="AZ78" s="18" t="e">
        <f>'Norm. financovanie + uspesnost'!AX46</f>
        <v>#REF!</v>
      </c>
      <c r="BA78" s="18" t="e">
        <f>'Norm. financovanie + uspesnost'!AY46</f>
        <v>#REF!</v>
      </c>
      <c r="BB78" s="18" t="e">
        <f>'Norm. financovanie + uspesnost'!AZ46</f>
        <v>#REF!</v>
      </c>
      <c r="BC78" s="18">
        <f>'Norm. financovanie + uspesnost'!BA46</f>
        <v>3.6454958100857054E-3</v>
      </c>
      <c r="BD78" s="18" t="e">
        <f>'Norm. financovanie + uspesnost'!BB46</f>
        <v>#REF!</v>
      </c>
    </row>
    <row r="79" spans="1:56" ht="14.25" customHeight="1" x14ac:dyDescent="0.25">
      <c r="A79" s="21">
        <v>60</v>
      </c>
      <c r="B79" s="23" t="s">
        <v>205</v>
      </c>
      <c r="C79" s="23" t="s">
        <v>206</v>
      </c>
      <c r="D79" s="16" t="e">
        <f t="shared" si="0"/>
        <v>#REF!</v>
      </c>
      <c r="E79" s="17">
        <f>BiggestGlobalSports!E62</f>
        <v>0</v>
      </c>
      <c r="F79" s="18" t="e">
        <f>'Norm. financovanie + uspesnost'!D61</f>
        <v>#REF!</v>
      </c>
      <c r="G79" s="18" t="e">
        <f>'Norm. financovanie + uspesnost'!E61</f>
        <v>#REF!</v>
      </c>
      <c r="H79" s="18" t="e">
        <f>'Norm. financovanie + uspesnost'!F61</f>
        <v>#REF!</v>
      </c>
      <c r="I79" s="18" t="e">
        <f>'Norm. financovanie + uspesnost'!G61</f>
        <v>#REF!</v>
      </c>
      <c r="J79" s="18" t="e">
        <f>'Norm. financovanie + uspesnost'!H61</f>
        <v>#REF!</v>
      </c>
      <c r="K79" s="18" t="e">
        <f>'Norm. financovanie + uspesnost'!I61</f>
        <v>#REF!</v>
      </c>
      <c r="L79" s="18" t="e">
        <f>'Norm. financovanie + uspesnost'!J61</f>
        <v>#REF!</v>
      </c>
      <c r="M79" s="18">
        <f>'Norm. financovanie + uspesnost'!K61</f>
        <v>0</v>
      </c>
      <c r="N79" s="18" t="e">
        <f>'Norm. financovanie + uspesnost'!L61</f>
        <v>#REF!</v>
      </c>
      <c r="O79" s="18" t="e">
        <f>'Norm. financovanie + uspesnost'!M61</f>
        <v>#REF!</v>
      </c>
      <c r="P79" s="18" t="e">
        <f>'Norm. financovanie + uspesnost'!N61</f>
        <v>#REF!</v>
      </c>
      <c r="Q79" s="18" t="e">
        <f>'Norm. financovanie + uspesnost'!O61</f>
        <v>#REF!</v>
      </c>
      <c r="R79" s="18">
        <f>'Norm. financovanie + uspesnost'!P61</f>
        <v>5.5042517054162852E-3</v>
      </c>
      <c r="S79" s="18" t="e">
        <f>'Norm. financovanie + uspesnost'!Q61</f>
        <v>#REF!</v>
      </c>
      <c r="T79" s="18" t="e">
        <f>'Norm. financovanie + uspesnost'!R61</f>
        <v>#REF!</v>
      </c>
      <c r="U79" s="18" t="e">
        <f>'Norm. financovanie + uspesnost'!S61</f>
        <v>#REF!</v>
      </c>
      <c r="V79" s="18" t="e">
        <f>'Norm. financovanie + uspesnost'!T61</f>
        <v>#REF!</v>
      </c>
      <c r="W79" s="18">
        <f>'Norm. financovanie + uspesnost'!U61</f>
        <v>7.7046549237983729E-3</v>
      </c>
      <c r="X79" s="18" t="e">
        <f>'Norm. financovanie + uspesnost'!V61</f>
        <v>#REF!</v>
      </c>
      <c r="Y79" s="18" t="e">
        <f>'Norm. financovanie + uspesnost'!W61</f>
        <v>#REF!</v>
      </c>
      <c r="Z79" s="18">
        <f>'Norm. financovanie + uspesnost'!X61</f>
        <v>6.3449796015261429E-3</v>
      </c>
      <c r="AA79" s="18" t="e">
        <f>'Norm. financovanie + uspesnost'!Y61</f>
        <v>#REF!</v>
      </c>
      <c r="AB79" s="18" t="e">
        <f>'Norm. financovanie + uspesnost'!Z61</f>
        <v>#REF!</v>
      </c>
      <c r="AC79" s="18" t="e">
        <f>'Norm. financovanie + uspesnost'!AA61</f>
        <v>#REF!</v>
      </c>
      <c r="AD79" s="18">
        <f>'Norm. financovanie + uspesnost'!AB61</f>
        <v>0</v>
      </c>
      <c r="AE79" s="18">
        <f>'Norm. financovanie + uspesnost'!AC61</f>
        <v>0</v>
      </c>
      <c r="AF79" s="18">
        <f>'Norm. financovanie + uspesnost'!AD61</f>
        <v>0</v>
      </c>
      <c r="AG79" s="18" t="e">
        <f>'Norm. financovanie + uspesnost'!AE61</f>
        <v>#REF!</v>
      </c>
      <c r="AH79" s="18" t="e">
        <f>'Norm. financovanie + uspesnost'!AF61</f>
        <v>#REF!</v>
      </c>
      <c r="AI79" s="18" t="e">
        <f>'Norm. financovanie + uspesnost'!AG61</f>
        <v>#REF!</v>
      </c>
      <c r="AJ79" s="18" t="e">
        <f>'Norm. financovanie + uspesnost'!AH61</f>
        <v>#REF!</v>
      </c>
      <c r="AK79" s="18">
        <f>'Norm. financovanie + uspesnost'!AI61</f>
        <v>0</v>
      </c>
      <c r="AL79" s="18" t="e">
        <f>'Norm. financovanie + uspesnost'!AJ61</f>
        <v>#REF!</v>
      </c>
      <c r="AM79" s="18" t="e">
        <f>'Norm. financovanie + uspesnost'!AK61</f>
        <v>#REF!</v>
      </c>
      <c r="AN79" s="18" t="e">
        <f>'Norm. financovanie + uspesnost'!AL61</f>
        <v>#REF!</v>
      </c>
      <c r="AO79" s="18" t="e">
        <f>'Norm. financovanie + uspesnost'!AM61</f>
        <v>#REF!</v>
      </c>
      <c r="AP79" s="18" t="e">
        <f>'Norm. financovanie + uspesnost'!AN61</f>
        <v>#REF!</v>
      </c>
      <c r="AQ79" s="18" t="e">
        <f>'Norm. financovanie + uspesnost'!AO61</f>
        <v>#REF!</v>
      </c>
      <c r="AR79" s="18" t="e">
        <f>'Norm. financovanie + uspesnost'!AP61</f>
        <v>#REF!</v>
      </c>
      <c r="AS79" s="18" t="e">
        <f>'Norm. financovanie + uspesnost'!AQ61</f>
        <v>#REF!</v>
      </c>
      <c r="AT79" s="18" t="e">
        <f>'Norm. financovanie + uspesnost'!AR61</f>
        <v>#REF!</v>
      </c>
      <c r="AU79" s="18" t="e">
        <f>'Norm. financovanie + uspesnost'!AS61</f>
        <v>#REF!</v>
      </c>
      <c r="AV79" s="18" t="e">
        <f>'Norm. financovanie + uspesnost'!AT61</f>
        <v>#REF!</v>
      </c>
      <c r="AW79" s="18" t="e">
        <f>'Norm. financovanie + uspesnost'!AU61</f>
        <v>#REF!</v>
      </c>
      <c r="AX79" s="18" t="e">
        <f>'Norm. financovanie + uspesnost'!AV61</f>
        <v>#REF!</v>
      </c>
      <c r="AY79" s="18" t="e">
        <f>'Norm. financovanie + uspesnost'!AW61</f>
        <v>#REF!</v>
      </c>
      <c r="AZ79" s="18" t="e">
        <f>'Norm. financovanie + uspesnost'!AX61</f>
        <v>#REF!</v>
      </c>
      <c r="BA79" s="18" t="e">
        <f>'Norm. financovanie + uspesnost'!AY61</f>
        <v>#REF!</v>
      </c>
      <c r="BB79" s="18" t="e">
        <f>'Norm. financovanie + uspesnost'!AZ61</f>
        <v>#REF!</v>
      </c>
      <c r="BC79" s="18">
        <f>'Norm. financovanie + uspesnost'!BA61</f>
        <v>3.2431151818898434E-2</v>
      </c>
      <c r="BD79" s="18" t="e">
        <f>'Norm. financovanie + uspesnost'!BB61</f>
        <v>#REF!</v>
      </c>
    </row>
    <row r="80" spans="1:56" ht="14.25" customHeight="1" x14ac:dyDescent="0.25">
      <c r="A80" s="21">
        <v>97</v>
      </c>
      <c r="B80" s="22" t="s">
        <v>207</v>
      </c>
      <c r="C80" s="22" t="s">
        <v>208</v>
      </c>
      <c r="D80" s="20" t="e">
        <f t="shared" si="0"/>
        <v>#REF!</v>
      </c>
      <c r="E80" s="17">
        <f>BiggestGlobalSports!E99</f>
        <v>0</v>
      </c>
      <c r="F80" s="18" t="e">
        <f>'Norm. financovanie + uspesnost'!D98</f>
        <v>#REF!</v>
      </c>
      <c r="G80" s="18" t="e">
        <f>'Norm. financovanie + uspesnost'!E98</f>
        <v>#REF!</v>
      </c>
      <c r="H80" s="18" t="e">
        <f>'Norm. financovanie + uspesnost'!F98</f>
        <v>#REF!</v>
      </c>
      <c r="I80" s="18" t="e">
        <f>'Norm. financovanie + uspesnost'!G98</f>
        <v>#REF!</v>
      </c>
      <c r="J80" s="18" t="e">
        <f>'Norm. financovanie + uspesnost'!H98</f>
        <v>#REF!</v>
      </c>
      <c r="K80" s="18" t="e">
        <f>'Norm. financovanie + uspesnost'!I98</f>
        <v>#REF!</v>
      </c>
      <c r="L80" s="18" t="e">
        <f>'Norm. financovanie + uspesnost'!J98</f>
        <v>#REF!</v>
      </c>
      <c r="M80" s="18">
        <f>'Norm. financovanie + uspesnost'!K98</f>
        <v>0</v>
      </c>
      <c r="N80" s="18" t="e">
        <f>'Norm. financovanie + uspesnost'!L98</f>
        <v>#REF!</v>
      </c>
      <c r="O80" s="18" t="e">
        <f>'Norm. financovanie + uspesnost'!M98</f>
        <v>#REF!</v>
      </c>
      <c r="P80" s="18" t="e">
        <f>'Norm. financovanie + uspesnost'!N98</f>
        <v>#REF!</v>
      </c>
      <c r="Q80" s="18" t="e">
        <f>'Norm. financovanie + uspesnost'!O98</f>
        <v>#REF!</v>
      </c>
      <c r="R80" s="18">
        <f>'Norm. financovanie + uspesnost'!P98</f>
        <v>1.3600730875262349E-2</v>
      </c>
      <c r="S80" s="18" t="e">
        <f>'Norm. financovanie + uspesnost'!Q98</f>
        <v>#REF!</v>
      </c>
      <c r="T80" s="18" t="e">
        <f>'Norm. financovanie + uspesnost'!R98</f>
        <v>#REF!</v>
      </c>
      <c r="U80" s="18" t="e">
        <f>'Norm. financovanie + uspesnost'!S98</f>
        <v>#REF!</v>
      </c>
      <c r="V80" s="18" t="e">
        <f>'Norm. financovanie + uspesnost'!T98</f>
        <v>#REF!</v>
      </c>
      <c r="W80" s="18">
        <f>'Norm. financovanie + uspesnost'!U98</f>
        <v>4.2133210489212871E-3</v>
      </c>
      <c r="X80" s="18" t="e">
        <f>'Norm. financovanie + uspesnost'!V98</f>
        <v>#REF!</v>
      </c>
      <c r="Y80" s="18" t="e">
        <f>'Norm. financovanie + uspesnost'!W98</f>
        <v>#REF!</v>
      </c>
      <c r="Z80" s="18">
        <f>'Norm. financovanie + uspesnost'!X98</f>
        <v>0</v>
      </c>
      <c r="AA80" s="18" t="e">
        <f>'Norm. financovanie + uspesnost'!Y98</f>
        <v>#REF!</v>
      </c>
      <c r="AB80" s="18" t="e">
        <f>'Norm. financovanie + uspesnost'!Z98</f>
        <v>#REF!</v>
      </c>
      <c r="AC80" s="18" t="e">
        <f>'Norm. financovanie + uspesnost'!AA98</f>
        <v>#REF!</v>
      </c>
      <c r="AD80" s="18">
        <f>'Norm. financovanie + uspesnost'!AB98</f>
        <v>2.5385690227428221E-2</v>
      </c>
      <c r="AE80" s="18">
        <f>'Norm. financovanie + uspesnost'!AC98</f>
        <v>4.1491868969614279E-3</v>
      </c>
      <c r="AF80" s="18">
        <f>'Norm. financovanie + uspesnost'!AD98</f>
        <v>0</v>
      </c>
      <c r="AG80" s="18" t="e">
        <f>'Norm. financovanie + uspesnost'!AE98</f>
        <v>#REF!</v>
      </c>
      <c r="AH80" s="18" t="e">
        <f>'Norm. financovanie + uspesnost'!AF98</f>
        <v>#REF!</v>
      </c>
      <c r="AI80" s="18" t="e">
        <f>'Norm. financovanie + uspesnost'!AG98</f>
        <v>#REF!</v>
      </c>
      <c r="AJ80" s="18" t="e">
        <f>'Norm. financovanie + uspesnost'!AH98</f>
        <v>#REF!</v>
      </c>
      <c r="AK80" s="18">
        <f>'Norm. financovanie + uspesnost'!AI98</f>
        <v>0</v>
      </c>
      <c r="AL80" s="18" t="e">
        <f>'Norm. financovanie + uspesnost'!AJ98</f>
        <v>#REF!</v>
      </c>
      <c r="AM80" s="18" t="e">
        <f>'Norm. financovanie + uspesnost'!AK98</f>
        <v>#REF!</v>
      </c>
      <c r="AN80" s="18" t="e">
        <f>'Norm. financovanie + uspesnost'!AL98</f>
        <v>#REF!</v>
      </c>
      <c r="AO80" s="18" t="e">
        <f>'Norm. financovanie + uspesnost'!AM98</f>
        <v>#REF!</v>
      </c>
      <c r="AP80" s="18" t="e">
        <f>'Norm. financovanie + uspesnost'!AN98</f>
        <v>#REF!</v>
      </c>
      <c r="AQ80" s="18" t="e">
        <f>'Norm. financovanie + uspesnost'!AO98</f>
        <v>#REF!</v>
      </c>
      <c r="AR80" s="18" t="e">
        <f>'Norm. financovanie + uspesnost'!AP98</f>
        <v>#REF!</v>
      </c>
      <c r="AS80" s="18" t="e">
        <f>'Norm. financovanie + uspesnost'!AQ98</f>
        <v>#REF!</v>
      </c>
      <c r="AT80" s="18" t="e">
        <f>'Norm. financovanie + uspesnost'!AR98</f>
        <v>#REF!</v>
      </c>
      <c r="AU80" s="18" t="e">
        <f>'Norm. financovanie + uspesnost'!AS98</f>
        <v>#REF!</v>
      </c>
      <c r="AV80" s="18" t="e">
        <f>'Norm. financovanie + uspesnost'!AT98</f>
        <v>#REF!</v>
      </c>
      <c r="AW80" s="18" t="e">
        <f>'Norm. financovanie + uspesnost'!AU98</f>
        <v>#REF!</v>
      </c>
      <c r="AX80" s="18" t="e">
        <f>'Norm. financovanie + uspesnost'!AV98</f>
        <v>#REF!</v>
      </c>
      <c r="AY80" s="18" t="e">
        <f>'Norm. financovanie + uspesnost'!AW98</f>
        <v>#REF!</v>
      </c>
      <c r="AZ80" s="18" t="e">
        <f>'Norm. financovanie + uspesnost'!AX98</f>
        <v>#REF!</v>
      </c>
      <c r="BA80" s="18" t="e">
        <f>'Norm. financovanie + uspesnost'!AY98</f>
        <v>#REF!</v>
      </c>
      <c r="BB80" s="18" t="e">
        <f>'Norm. financovanie + uspesnost'!AZ98</f>
        <v>#REF!</v>
      </c>
      <c r="BC80" s="18">
        <f>'Norm. financovanie + uspesnost'!BA98</f>
        <v>0</v>
      </c>
      <c r="BD80" s="18" t="e">
        <f>'Norm. financovanie + uspesnost'!BB98</f>
        <v>#REF!</v>
      </c>
    </row>
    <row r="81" spans="1:56" ht="14.25" customHeight="1" x14ac:dyDescent="0.25">
      <c r="A81" s="21">
        <v>61</v>
      </c>
      <c r="B81" s="23" t="s">
        <v>209</v>
      </c>
      <c r="C81" s="23" t="s">
        <v>210</v>
      </c>
      <c r="D81" s="16" t="e">
        <f t="shared" si="0"/>
        <v>#REF!</v>
      </c>
      <c r="E81" s="17">
        <f>BiggestGlobalSports!E63</f>
        <v>0</v>
      </c>
      <c r="F81" s="18" t="e">
        <f>'Norm. financovanie + uspesnost'!D62</f>
        <v>#REF!</v>
      </c>
      <c r="G81" s="18" t="e">
        <f>'Norm. financovanie + uspesnost'!E62</f>
        <v>#REF!</v>
      </c>
      <c r="H81" s="18" t="e">
        <f>'Norm. financovanie + uspesnost'!F62</f>
        <v>#REF!</v>
      </c>
      <c r="I81" s="18" t="e">
        <f>'Norm. financovanie + uspesnost'!G62</f>
        <v>#REF!</v>
      </c>
      <c r="J81" s="18" t="e">
        <f>'Norm. financovanie + uspesnost'!H62</f>
        <v>#REF!</v>
      </c>
      <c r="K81" s="18" t="e">
        <f>'Norm. financovanie + uspesnost'!I62</f>
        <v>#REF!</v>
      </c>
      <c r="L81" s="18" t="e">
        <f>'Norm. financovanie + uspesnost'!J62</f>
        <v>#REF!</v>
      </c>
      <c r="M81" s="18">
        <f>'Norm. financovanie + uspesnost'!K62</f>
        <v>5.5332582840763589E-3</v>
      </c>
      <c r="N81" s="18" t="e">
        <f>'Norm. financovanie + uspesnost'!L62</f>
        <v>#REF!</v>
      </c>
      <c r="O81" s="18" t="e">
        <f>'Norm. financovanie + uspesnost'!M62</f>
        <v>#REF!</v>
      </c>
      <c r="P81" s="18" t="e">
        <f>'Norm. financovanie + uspesnost'!N62</f>
        <v>#REF!</v>
      </c>
      <c r="Q81" s="18" t="e">
        <f>'Norm. financovanie + uspesnost'!O62</f>
        <v>#REF!</v>
      </c>
      <c r="R81" s="18">
        <f>'Norm. financovanie + uspesnost'!P62</f>
        <v>9.2647413997613056E-3</v>
      </c>
      <c r="S81" s="18" t="e">
        <f>'Norm. financovanie + uspesnost'!Q62</f>
        <v>#REF!</v>
      </c>
      <c r="T81" s="18" t="e">
        <f>'Norm. financovanie + uspesnost'!R62</f>
        <v>#REF!</v>
      </c>
      <c r="U81" s="18" t="e">
        <f>'Norm. financovanie + uspesnost'!S62</f>
        <v>#REF!</v>
      </c>
      <c r="V81" s="18" t="e">
        <f>'Norm. financovanie + uspesnost'!T62</f>
        <v>#REF!</v>
      </c>
      <c r="W81" s="18">
        <f>'Norm. financovanie + uspesnost'!U62</f>
        <v>0</v>
      </c>
      <c r="X81" s="18" t="e">
        <f>'Norm. financovanie + uspesnost'!V62</f>
        <v>#REF!</v>
      </c>
      <c r="Y81" s="18" t="e">
        <f>'Norm. financovanie + uspesnost'!W62</f>
        <v>#REF!</v>
      </c>
      <c r="Z81" s="18">
        <f>'Norm. financovanie + uspesnost'!X62</f>
        <v>0</v>
      </c>
      <c r="AA81" s="18" t="e">
        <f>'Norm. financovanie + uspesnost'!Y62</f>
        <v>#REF!</v>
      </c>
      <c r="AB81" s="18" t="e">
        <f>'Norm. financovanie + uspesnost'!Z62</f>
        <v>#REF!</v>
      </c>
      <c r="AC81" s="18" t="e">
        <f>'Norm. financovanie + uspesnost'!AA62</f>
        <v>#REF!</v>
      </c>
      <c r="AD81" s="18">
        <f>'Norm. financovanie + uspesnost'!AB62</f>
        <v>0</v>
      </c>
      <c r="AE81" s="18">
        <f>'Norm. financovanie + uspesnost'!AC62</f>
        <v>0</v>
      </c>
      <c r="AF81" s="18">
        <f>'Norm. financovanie + uspesnost'!AD62</f>
        <v>0</v>
      </c>
      <c r="AG81" s="18" t="e">
        <f>'Norm. financovanie + uspesnost'!AE62</f>
        <v>#REF!</v>
      </c>
      <c r="AH81" s="18" t="e">
        <f>'Norm. financovanie + uspesnost'!AF62</f>
        <v>#REF!</v>
      </c>
      <c r="AI81" s="18" t="e">
        <f>'Norm. financovanie + uspesnost'!AG62</f>
        <v>#REF!</v>
      </c>
      <c r="AJ81" s="18" t="e">
        <f>'Norm. financovanie + uspesnost'!AH62</f>
        <v>#REF!</v>
      </c>
      <c r="AK81" s="18">
        <f>'Norm. financovanie + uspesnost'!AI62</f>
        <v>5.0356450529544525E-3</v>
      </c>
      <c r="AL81" s="18" t="e">
        <f>'Norm. financovanie + uspesnost'!AJ62</f>
        <v>#REF!</v>
      </c>
      <c r="AM81" s="18" t="e">
        <f>'Norm. financovanie + uspesnost'!AK62</f>
        <v>#REF!</v>
      </c>
      <c r="AN81" s="18" t="e">
        <f>'Norm. financovanie + uspesnost'!AL62</f>
        <v>#REF!</v>
      </c>
      <c r="AO81" s="18" t="e">
        <f>'Norm. financovanie + uspesnost'!AM62</f>
        <v>#REF!</v>
      </c>
      <c r="AP81" s="18" t="e">
        <f>'Norm. financovanie + uspesnost'!AN62</f>
        <v>#REF!</v>
      </c>
      <c r="AQ81" s="18" t="e">
        <f>'Norm. financovanie + uspesnost'!AO62</f>
        <v>#REF!</v>
      </c>
      <c r="AR81" s="18" t="e">
        <f>'Norm. financovanie + uspesnost'!AP62</f>
        <v>#REF!</v>
      </c>
      <c r="AS81" s="18" t="e">
        <f>'Norm. financovanie + uspesnost'!AQ62</f>
        <v>#REF!</v>
      </c>
      <c r="AT81" s="18" t="e">
        <f>'Norm. financovanie + uspesnost'!AR62</f>
        <v>#REF!</v>
      </c>
      <c r="AU81" s="18" t="e">
        <f>'Norm. financovanie + uspesnost'!AS62</f>
        <v>#REF!</v>
      </c>
      <c r="AV81" s="18" t="e">
        <f>'Norm. financovanie + uspesnost'!AT62</f>
        <v>#REF!</v>
      </c>
      <c r="AW81" s="18" t="e">
        <f>'Norm. financovanie + uspesnost'!AU62</f>
        <v>#REF!</v>
      </c>
      <c r="AX81" s="18" t="e">
        <f>'Norm. financovanie + uspesnost'!AV62</f>
        <v>#REF!</v>
      </c>
      <c r="AY81" s="18" t="e">
        <f>'Norm. financovanie + uspesnost'!AW62</f>
        <v>#REF!</v>
      </c>
      <c r="AZ81" s="18" t="e">
        <f>'Norm. financovanie + uspesnost'!AX62</f>
        <v>#REF!</v>
      </c>
      <c r="BA81" s="18" t="e">
        <f>'Norm. financovanie + uspesnost'!AY62</f>
        <v>#REF!</v>
      </c>
      <c r="BB81" s="18" t="e">
        <f>'Norm. financovanie + uspesnost'!AZ62</f>
        <v>#REF!</v>
      </c>
      <c r="BC81" s="18">
        <f>'Norm. financovanie + uspesnost'!BA62</f>
        <v>0</v>
      </c>
      <c r="BD81" s="18" t="e">
        <f>'Norm. financovanie + uspesnost'!BB62</f>
        <v>#REF!</v>
      </c>
    </row>
    <row r="82" spans="1:56" ht="14.25" customHeight="1" x14ac:dyDescent="0.25">
      <c r="A82" s="21">
        <v>83</v>
      </c>
      <c r="B82" s="22" t="s">
        <v>211</v>
      </c>
      <c r="C82" s="22" t="s">
        <v>212</v>
      </c>
      <c r="D82" s="20" t="e">
        <f t="shared" si="0"/>
        <v>#REF!</v>
      </c>
      <c r="E82" s="17">
        <f>BiggestGlobalSports!E85</f>
        <v>1.5246226558926666E-3</v>
      </c>
      <c r="F82" s="18" t="e">
        <f>'Norm. financovanie + uspesnost'!D84</f>
        <v>#REF!</v>
      </c>
      <c r="G82" s="18" t="e">
        <f>'Norm. financovanie + uspesnost'!E84</f>
        <v>#REF!</v>
      </c>
      <c r="H82" s="18" t="e">
        <f>'Norm. financovanie + uspesnost'!F84</f>
        <v>#REF!</v>
      </c>
      <c r="I82" s="18" t="e">
        <f>'Norm. financovanie + uspesnost'!G84</f>
        <v>#REF!</v>
      </c>
      <c r="J82" s="18" t="e">
        <f>'Norm. financovanie + uspesnost'!H84</f>
        <v>#REF!</v>
      </c>
      <c r="K82" s="18" t="e">
        <f>'Norm. financovanie + uspesnost'!I84</f>
        <v>#REF!</v>
      </c>
      <c r="L82" s="18" t="e">
        <f>'Norm. financovanie + uspesnost'!J84</f>
        <v>#REF!</v>
      </c>
      <c r="M82" s="18">
        <f>'Norm. financovanie + uspesnost'!K84</f>
        <v>0</v>
      </c>
      <c r="N82" s="18" t="e">
        <f>'Norm. financovanie + uspesnost'!L84</f>
        <v>#REF!</v>
      </c>
      <c r="O82" s="18" t="e">
        <f>'Norm. financovanie + uspesnost'!M84</f>
        <v>#REF!</v>
      </c>
      <c r="P82" s="18" t="e">
        <f>'Norm. financovanie + uspesnost'!N84</f>
        <v>#REF!</v>
      </c>
      <c r="Q82" s="18" t="e">
        <f>'Norm. financovanie + uspesnost'!O84</f>
        <v>#REF!</v>
      </c>
      <c r="R82" s="18">
        <f>'Norm. financovanie + uspesnost'!P84</f>
        <v>0</v>
      </c>
      <c r="S82" s="18" t="e">
        <f>'Norm. financovanie + uspesnost'!Q84</f>
        <v>#REF!</v>
      </c>
      <c r="T82" s="18" t="e">
        <f>'Norm. financovanie + uspesnost'!R84</f>
        <v>#REF!</v>
      </c>
      <c r="U82" s="18" t="e">
        <f>'Norm. financovanie + uspesnost'!S84</f>
        <v>#REF!</v>
      </c>
      <c r="V82" s="18" t="e">
        <f>'Norm. financovanie + uspesnost'!T84</f>
        <v>#REF!</v>
      </c>
      <c r="W82" s="18">
        <f>'Norm. financovanie + uspesnost'!U84</f>
        <v>0</v>
      </c>
      <c r="X82" s="18" t="e">
        <f>'Norm. financovanie + uspesnost'!V84</f>
        <v>#REF!</v>
      </c>
      <c r="Y82" s="18" t="e">
        <f>'Norm. financovanie + uspesnost'!W84</f>
        <v>#REF!</v>
      </c>
      <c r="Z82" s="18">
        <f>'Norm. financovanie + uspesnost'!X84</f>
        <v>0</v>
      </c>
      <c r="AA82" s="18" t="e">
        <f>'Norm. financovanie + uspesnost'!Y84</f>
        <v>#REF!</v>
      </c>
      <c r="AB82" s="18" t="e">
        <f>'Norm. financovanie + uspesnost'!Z84</f>
        <v>#REF!</v>
      </c>
      <c r="AC82" s="18" t="e">
        <f>'Norm. financovanie + uspesnost'!AA84</f>
        <v>#REF!</v>
      </c>
      <c r="AD82" s="18">
        <f>'Norm. financovanie + uspesnost'!AB84</f>
        <v>0</v>
      </c>
      <c r="AE82" s="18">
        <f>'Norm. financovanie + uspesnost'!AC84</f>
        <v>0</v>
      </c>
      <c r="AF82" s="18">
        <f>'Norm. financovanie + uspesnost'!AD84</f>
        <v>0</v>
      </c>
      <c r="AG82" s="18" t="e">
        <f>'Norm. financovanie + uspesnost'!AE84</f>
        <v>#REF!</v>
      </c>
      <c r="AH82" s="18" t="e">
        <f>'Norm. financovanie + uspesnost'!AF84</f>
        <v>#REF!</v>
      </c>
      <c r="AI82" s="18" t="e">
        <f>'Norm. financovanie + uspesnost'!AG84</f>
        <v>#REF!</v>
      </c>
      <c r="AJ82" s="18" t="e">
        <f>'Norm. financovanie + uspesnost'!AH84</f>
        <v>#REF!</v>
      </c>
      <c r="AK82" s="18">
        <f>'Norm. financovanie + uspesnost'!AI84</f>
        <v>0</v>
      </c>
      <c r="AL82" s="18" t="e">
        <f>'Norm. financovanie + uspesnost'!AJ84</f>
        <v>#REF!</v>
      </c>
      <c r="AM82" s="18" t="e">
        <f>'Norm. financovanie + uspesnost'!AK84</f>
        <v>#REF!</v>
      </c>
      <c r="AN82" s="18" t="e">
        <f>'Norm. financovanie + uspesnost'!AL84</f>
        <v>#REF!</v>
      </c>
      <c r="AO82" s="18" t="e">
        <f>'Norm. financovanie + uspesnost'!AM84</f>
        <v>#REF!</v>
      </c>
      <c r="AP82" s="18" t="e">
        <f>'Norm. financovanie + uspesnost'!AN84</f>
        <v>#REF!</v>
      </c>
      <c r="AQ82" s="18" t="e">
        <f>'Norm. financovanie + uspesnost'!AO84</f>
        <v>#REF!</v>
      </c>
      <c r="AR82" s="18" t="e">
        <f>'Norm. financovanie + uspesnost'!AP84</f>
        <v>#REF!</v>
      </c>
      <c r="AS82" s="18" t="e">
        <f>'Norm. financovanie + uspesnost'!AQ84</f>
        <v>#REF!</v>
      </c>
      <c r="AT82" s="18" t="e">
        <f>'Norm. financovanie + uspesnost'!AR84</f>
        <v>#REF!</v>
      </c>
      <c r="AU82" s="18" t="e">
        <f>'Norm. financovanie + uspesnost'!AS84</f>
        <v>#REF!</v>
      </c>
      <c r="AV82" s="18" t="e">
        <f>'Norm. financovanie + uspesnost'!AT84</f>
        <v>#REF!</v>
      </c>
      <c r="AW82" s="18" t="e">
        <f>'Norm. financovanie + uspesnost'!AU84</f>
        <v>#REF!</v>
      </c>
      <c r="AX82" s="18" t="e">
        <f>'Norm. financovanie + uspesnost'!AV84</f>
        <v>#REF!</v>
      </c>
      <c r="AY82" s="18" t="e">
        <f>'Norm. financovanie + uspesnost'!AW84</f>
        <v>#REF!</v>
      </c>
      <c r="AZ82" s="18" t="e">
        <f>'Norm. financovanie + uspesnost'!AX84</f>
        <v>#REF!</v>
      </c>
      <c r="BA82" s="18" t="e">
        <f>'Norm. financovanie + uspesnost'!AY84</f>
        <v>#REF!</v>
      </c>
      <c r="BB82" s="18" t="e">
        <f>'Norm. financovanie + uspesnost'!AZ84</f>
        <v>#REF!</v>
      </c>
      <c r="BC82" s="18">
        <f>'Norm. financovanie + uspesnost'!BA84</f>
        <v>0</v>
      </c>
      <c r="BD82" s="18" t="e">
        <f>'Norm. financovanie + uspesnost'!BB84</f>
        <v>#REF!</v>
      </c>
    </row>
    <row r="83" spans="1:56" ht="14.25" customHeight="1" x14ac:dyDescent="0.2">
      <c r="A83" s="14">
        <v>22</v>
      </c>
      <c r="B83" s="15" t="s">
        <v>213</v>
      </c>
      <c r="C83" s="15" t="s">
        <v>214</v>
      </c>
      <c r="D83" s="16" t="e">
        <f t="shared" si="0"/>
        <v>#REF!</v>
      </c>
      <c r="E83" s="17">
        <f>BiggestGlobalSports!E24</f>
        <v>0</v>
      </c>
      <c r="F83" s="18" t="e">
        <f>'Norm. financovanie + uspesnost'!D23</f>
        <v>#REF!</v>
      </c>
      <c r="G83" s="18" t="e">
        <f>'Norm. financovanie + uspesnost'!E23</f>
        <v>#REF!</v>
      </c>
      <c r="H83" s="18" t="e">
        <f>'Norm. financovanie + uspesnost'!F23</f>
        <v>#REF!</v>
      </c>
      <c r="I83" s="18" t="e">
        <f>'Norm. financovanie + uspesnost'!G23</f>
        <v>#REF!</v>
      </c>
      <c r="J83" s="18" t="e">
        <f>'Norm. financovanie + uspesnost'!H23</f>
        <v>#REF!</v>
      </c>
      <c r="K83" s="18" t="e">
        <f>'Norm. financovanie + uspesnost'!I23</f>
        <v>#REF!</v>
      </c>
      <c r="L83" s="18" t="e">
        <f>'Norm. financovanie + uspesnost'!J23</f>
        <v>#REF!</v>
      </c>
      <c r="M83" s="18">
        <f>'Norm. financovanie + uspesnost'!K23</f>
        <v>0</v>
      </c>
      <c r="N83" s="18" t="e">
        <f>'Norm. financovanie + uspesnost'!L23</f>
        <v>#REF!</v>
      </c>
      <c r="O83" s="18" t="e">
        <f>'Norm. financovanie + uspesnost'!M23</f>
        <v>#REF!</v>
      </c>
      <c r="P83" s="18" t="e">
        <f>'Norm. financovanie + uspesnost'!N23</f>
        <v>#REF!</v>
      </c>
      <c r="Q83" s="18" t="e">
        <f>'Norm. financovanie + uspesnost'!O23</f>
        <v>#REF!</v>
      </c>
      <c r="R83" s="18">
        <f>'Norm. financovanie + uspesnost'!P23</f>
        <v>0</v>
      </c>
      <c r="S83" s="18" t="e">
        <f>'Norm. financovanie + uspesnost'!Q23</f>
        <v>#REF!</v>
      </c>
      <c r="T83" s="18" t="e">
        <f>'Norm. financovanie + uspesnost'!R23</f>
        <v>#REF!</v>
      </c>
      <c r="U83" s="18" t="e">
        <f>'Norm. financovanie + uspesnost'!S23</f>
        <v>#REF!</v>
      </c>
      <c r="V83" s="18" t="e">
        <f>'Norm. financovanie + uspesnost'!T23</f>
        <v>#REF!</v>
      </c>
      <c r="W83" s="18">
        <f>'Norm. financovanie + uspesnost'!U23</f>
        <v>7.9416584115286747E-3</v>
      </c>
      <c r="X83" s="18" t="e">
        <f>'Norm. financovanie + uspesnost'!V23</f>
        <v>#REF!</v>
      </c>
      <c r="Y83" s="18" t="e">
        <f>'Norm. financovanie + uspesnost'!W23</f>
        <v>#REF!</v>
      </c>
      <c r="Z83" s="18">
        <f>'Norm. financovanie + uspesnost'!X23</f>
        <v>0</v>
      </c>
      <c r="AA83" s="18" t="e">
        <f>'Norm. financovanie + uspesnost'!Y23</f>
        <v>#REF!</v>
      </c>
      <c r="AB83" s="18" t="e">
        <f>'Norm. financovanie + uspesnost'!Z23</f>
        <v>#REF!</v>
      </c>
      <c r="AC83" s="18" t="e">
        <f>'Norm. financovanie + uspesnost'!AA23</f>
        <v>#REF!</v>
      </c>
      <c r="AD83" s="18">
        <f>'Norm. financovanie + uspesnost'!AB23</f>
        <v>0</v>
      </c>
      <c r="AE83" s="18">
        <f>'Norm. financovanie + uspesnost'!AC23</f>
        <v>2.7731335542609424E-3</v>
      </c>
      <c r="AF83" s="18">
        <f>'Norm. financovanie + uspesnost'!AD23</f>
        <v>0</v>
      </c>
      <c r="AG83" s="18" t="e">
        <f>'Norm. financovanie + uspesnost'!AE23</f>
        <v>#REF!</v>
      </c>
      <c r="AH83" s="18" t="e">
        <f>'Norm. financovanie + uspesnost'!AF23</f>
        <v>#REF!</v>
      </c>
      <c r="AI83" s="18" t="e">
        <f>'Norm. financovanie + uspesnost'!AG23</f>
        <v>#REF!</v>
      </c>
      <c r="AJ83" s="18" t="e">
        <f>'Norm. financovanie + uspesnost'!AH23</f>
        <v>#REF!</v>
      </c>
      <c r="AK83" s="18">
        <f>'Norm. financovanie + uspesnost'!AI23</f>
        <v>0</v>
      </c>
      <c r="AL83" s="18" t="e">
        <f>'Norm. financovanie + uspesnost'!AJ23</f>
        <v>#REF!</v>
      </c>
      <c r="AM83" s="18" t="e">
        <f>'Norm. financovanie + uspesnost'!AK23</f>
        <v>#REF!</v>
      </c>
      <c r="AN83" s="18" t="e">
        <f>'Norm. financovanie + uspesnost'!AL23</f>
        <v>#REF!</v>
      </c>
      <c r="AO83" s="18" t="e">
        <f>'Norm. financovanie + uspesnost'!AM23</f>
        <v>#REF!</v>
      </c>
      <c r="AP83" s="18" t="e">
        <f>'Norm. financovanie + uspesnost'!AN23</f>
        <v>#REF!</v>
      </c>
      <c r="AQ83" s="18" t="e">
        <f>'Norm. financovanie + uspesnost'!AO23</f>
        <v>#REF!</v>
      </c>
      <c r="AR83" s="18" t="e">
        <f>'Norm. financovanie + uspesnost'!AP23</f>
        <v>#REF!</v>
      </c>
      <c r="AS83" s="18" t="e">
        <f>'Norm. financovanie + uspesnost'!AQ23</f>
        <v>#REF!</v>
      </c>
      <c r="AT83" s="18" t="e">
        <f>'Norm. financovanie + uspesnost'!AR23</f>
        <v>#REF!</v>
      </c>
      <c r="AU83" s="18" t="e">
        <f>'Norm. financovanie + uspesnost'!AS23</f>
        <v>#REF!</v>
      </c>
      <c r="AV83" s="18" t="e">
        <f>'Norm. financovanie + uspesnost'!AT23</f>
        <v>#REF!</v>
      </c>
      <c r="AW83" s="18" t="e">
        <f>'Norm. financovanie + uspesnost'!AU23</f>
        <v>#REF!</v>
      </c>
      <c r="AX83" s="18" t="e">
        <f>'Norm. financovanie + uspesnost'!AV23</f>
        <v>#REF!</v>
      </c>
      <c r="AY83" s="18" t="e">
        <f>'Norm. financovanie + uspesnost'!AW23</f>
        <v>#REF!</v>
      </c>
      <c r="AZ83" s="18" t="e">
        <f>'Norm. financovanie + uspesnost'!AX23</f>
        <v>#REF!</v>
      </c>
      <c r="BA83" s="18" t="e">
        <f>'Norm. financovanie + uspesnost'!AY23</f>
        <v>#REF!</v>
      </c>
      <c r="BB83" s="18" t="e">
        <f>'Norm. financovanie + uspesnost'!AZ23</f>
        <v>#REF!</v>
      </c>
      <c r="BC83" s="18">
        <f>'Norm. financovanie + uspesnost'!BA23</f>
        <v>0</v>
      </c>
      <c r="BD83" s="18" t="e">
        <f>'Norm. financovanie + uspesnost'!BB23</f>
        <v>#REF!</v>
      </c>
    </row>
    <row r="84" spans="1:56" ht="14.25" customHeight="1" x14ac:dyDescent="0.25">
      <c r="A84" s="21">
        <v>64</v>
      </c>
      <c r="B84" s="22" t="s">
        <v>215</v>
      </c>
      <c r="C84" s="22" t="s">
        <v>216</v>
      </c>
      <c r="D84" s="20" t="e">
        <f t="shared" si="0"/>
        <v>#REF!</v>
      </c>
      <c r="E84" s="17">
        <f>BiggestGlobalSports!E66</f>
        <v>0</v>
      </c>
      <c r="F84" s="18" t="e">
        <f>'Norm. financovanie + uspesnost'!D65</f>
        <v>#REF!</v>
      </c>
      <c r="G84" s="18" t="e">
        <f>'Norm. financovanie + uspesnost'!E65</f>
        <v>#REF!</v>
      </c>
      <c r="H84" s="18" t="e">
        <f>'Norm. financovanie + uspesnost'!F65</f>
        <v>#REF!</v>
      </c>
      <c r="I84" s="18" t="e">
        <f>'Norm. financovanie + uspesnost'!G65</f>
        <v>#REF!</v>
      </c>
      <c r="J84" s="18" t="e">
        <f>'Norm. financovanie + uspesnost'!H65</f>
        <v>#REF!</v>
      </c>
      <c r="K84" s="18" t="e">
        <f>'Norm. financovanie + uspesnost'!I65</f>
        <v>#REF!</v>
      </c>
      <c r="L84" s="18" t="e">
        <f>'Norm. financovanie + uspesnost'!J65</f>
        <v>#REF!</v>
      </c>
      <c r="M84" s="18">
        <f>'Norm. financovanie + uspesnost'!K65</f>
        <v>0</v>
      </c>
      <c r="N84" s="18" t="e">
        <f>'Norm. financovanie + uspesnost'!L65</f>
        <v>#REF!</v>
      </c>
      <c r="O84" s="18" t="e">
        <f>'Norm. financovanie + uspesnost'!M65</f>
        <v>#REF!</v>
      </c>
      <c r="P84" s="18" t="e">
        <f>'Norm. financovanie + uspesnost'!N65</f>
        <v>#REF!</v>
      </c>
      <c r="Q84" s="18" t="e">
        <f>'Norm. financovanie + uspesnost'!O65</f>
        <v>#REF!</v>
      </c>
      <c r="R84" s="18">
        <f>'Norm. financovanie + uspesnost'!P65</f>
        <v>0</v>
      </c>
      <c r="S84" s="18" t="e">
        <f>'Norm. financovanie + uspesnost'!Q65</f>
        <v>#REF!</v>
      </c>
      <c r="T84" s="18" t="e">
        <f>'Norm. financovanie + uspesnost'!R65</f>
        <v>#REF!</v>
      </c>
      <c r="U84" s="18" t="e">
        <f>'Norm. financovanie + uspesnost'!S65</f>
        <v>#REF!</v>
      </c>
      <c r="V84" s="18" t="e">
        <f>'Norm. financovanie + uspesnost'!T65</f>
        <v>#REF!</v>
      </c>
      <c r="W84" s="18">
        <f>'Norm. financovanie + uspesnost'!U65</f>
        <v>0</v>
      </c>
      <c r="X84" s="18" t="e">
        <f>'Norm. financovanie + uspesnost'!V65</f>
        <v>#REF!</v>
      </c>
      <c r="Y84" s="18" t="e">
        <f>'Norm. financovanie + uspesnost'!W65</f>
        <v>#REF!</v>
      </c>
      <c r="Z84" s="18">
        <f>'Norm. financovanie + uspesnost'!X65</f>
        <v>0</v>
      </c>
      <c r="AA84" s="18" t="e">
        <f>'Norm. financovanie + uspesnost'!Y65</f>
        <v>#REF!</v>
      </c>
      <c r="AB84" s="18" t="e">
        <f>'Norm. financovanie + uspesnost'!Z65</f>
        <v>#REF!</v>
      </c>
      <c r="AC84" s="18" t="e">
        <f>'Norm. financovanie + uspesnost'!AA65</f>
        <v>#REF!</v>
      </c>
      <c r="AD84" s="18">
        <f>'Norm. financovanie + uspesnost'!AB65</f>
        <v>0</v>
      </c>
      <c r="AE84" s="18">
        <f>'Norm. financovanie + uspesnost'!AC65</f>
        <v>0</v>
      </c>
      <c r="AF84" s="18">
        <f>'Norm. financovanie + uspesnost'!AD65</f>
        <v>0</v>
      </c>
      <c r="AG84" s="18" t="e">
        <f>'Norm. financovanie + uspesnost'!AE65</f>
        <v>#REF!</v>
      </c>
      <c r="AH84" s="18" t="e">
        <f>'Norm. financovanie + uspesnost'!AF65</f>
        <v>#REF!</v>
      </c>
      <c r="AI84" s="18" t="e">
        <f>'Norm. financovanie + uspesnost'!AG65</f>
        <v>#REF!</v>
      </c>
      <c r="AJ84" s="18" t="e">
        <f>'Norm. financovanie + uspesnost'!AH65</f>
        <v>#REF!</v>
      </c>
      <c r="AK84" s="18">
        <f>'Norm. financovanie + uspesnost'!AI65</f>
        <v>0</v>
      </c>
      <c r="AL84" s="18" t="e">
        <f>'Norm. financovanie + uspesnost'!AJ65</f>
        <v>#REF!</v>
      </c>
      <c r="AM84" s="18" t="e">
        <f>'Norm. financovanie + uspesnost'!AK65</f>
        <v>#REF!</v>
      </c>
      <c r="AN84" s="18" t="e">
        <f>'Norm. financovanie + uspesnost'!AL65</f>
        <v>#REF!</v>
      </c>
      <c r="AO84" s="18" t="e">
        <f>'Norm. financovanie + uspesnost'!AM65</f>
        <v>#REF!</v>
      </c>
      <c r="AP84" s="18" t="e">
        <f>'Norm. financovanie + uspesnost'!AN65</f>
        <v>#REF!</v>
      </c>
      <c r="AQ84" s="18" t="e">
        <f>'Norm. financovanie + uspesnost'!AO65</f>
        <v>#REF!</v>
      </c>
      <c r="AR84" s="18" t="e">
        <f>'Norm. financovanie + uspesnost'!AP65</f>
        <v>#REF!</v>
      </c>
      <c r="AS84" s="18" t="e">
        <f>'Norm. financovanie + uspesnost'!AQ65</f>
        <v>#REF!</v>
      </c>
      <c r="AT84" s="18" t="e">
        <f>'Norm. financovanie + uspesnost'!AR65</f>
        <v>#REF!</v>
      </c>
      <c r="AU84" s="18" t="e">
        <f>'Norm. financovanie + uspesnost'!AS65</f>
        <v>#REF!</v>
      </c>
      <c r="AV84" s="18" t="e">
        <f>'Norm. financovanie + uspesnost'!AT65</f>
        <v>#REF!</v>
      </c>
      <c r="AW84" s="18" t="e">
        <f>'Norm. financovanie + uspesnost'!AU65</f>
        <v>#REF!</v>
      </c>
      <c r="AX84" s="18" t="e">
        <f>'Norm. financovanie + uspesnost'!AV65</f>
        <v>#REF!</v>
      </c>
      <c r="AY84" s="18" t="e">
        <f>'Norm. financovanie + uspesnost'!AW65</f>
        <v>#REF!</v>
      </c>
      <c r="AZ84" s="18" t="e">
        <f>'Norm. financovanie + uspesnost'!AX65</f>
        <v>#REF!</v>
      </c>
      <c r="BA84" s="18" t="e">
        <f>'Norm. financovanie + uspesnost'!AY65</f>
        <v>#REF!</v>
      </c>
      <c r="BB84" s="18" t="e">
        <f>'Norm. financovanie + uspesnost'!AZ65</f>
        <v>#REF!</v>
      </c>
      <c r="BC84" s="18">
        <f>'Norm. financovanie + uspesnost'!BA65</f>
        <v>0</v>
      </c>
      <c r="BD84" s="18" t="e">
        <f>'Norm. financovanie + uspesnost'!BB65</f>
        <v>#REF!</v>
      </c>
    </row>
    <row r="85" spans="1:56" ht="14.25" customHeight="1" x14ac:dyDescent="0.25">
      <c r="A85" s="21">
        <v>57</v>
      </c>
      <c r="B85" s="23" t="s">
        <v>217</v>
      </c>
      <c r="C85" s="23" t="s">
        <v>218</v>
      </c>
      <c r="D85" s="16" t="e">
        <f t="shared" si="0"/>
        <v>#REF!</v>
      </c>
      <c r="E85" s="17">
        <f>BiggestGlobalSports!E59</f>
        <v>0</v>
      </c>
      <c r="F85" s="18" t="e">
        <f>'Norm. financovanie + uspesnost'!D58</f>
        <v>#REF!</v>
      </c>
      <c r="G85" s="18" t="e">
        <f>'Norm. financovanie + uspesnost'!E58</f>
        <v>#REF!</v>
      </c>
      <c r="H85" s="18" t="e">
        <f>'Norm. financovanie + uspesnost'!F58</f>
        <v>#REF!</v>
      </c>
      <c r="I85" s="18" t="e">
        <f>'Norm. financovanie + uspesnost'!G58</f>
        <v>#REF!</v>
      </c>
      <c r="J85" s="18" t="e">
        <f>'Norm. financovanie + uspesnost'!H58</f>
        <v>#REF!</v>
      </c>
      <c r="K85" s="18" t="e">
        <f>'Norm. financovanie + uspesnost'!I58</f>
        <v>#REF!</v>
      </c>
      <c r="L85" s="18" t="e">
        <f>'Norm. financovanie + uspesnost'!J58</f>
        <v>#REF!</v>
      </c>
      <c r="M85" s="18">
        <f>'Norm. financovanie + uspesnost'!K58</f>
        <v>1.7661511587986137E-2</v>
      </c>
      <c r="N85" s="18" t="e">
        <f>'Norm. financovanie + uspesnost'!L58</f>
        <v>#REF!</v>
      </c>
      <c r="O85" s="18" t="e">
        <f>'Norm. financovanie + uspesnost'!M58</f>
        <v>#REF!</v>
      </c>
      <c r="P85" s="18" t="e">
        <f>'Norm. financovanie + uspesnost'!N58</f>
        <v>#REF!</v>
      </c>
      <c r="Q85" s="18" t="e">
        <f>'Norm. financovanie + uspesnost'!O58</f>
        <v>#REF!</v>
      </c>
      <c r="R85" s="18">
        <f>'Norm. financovanie + uspesnost'!P58</f>
        <v>1.6781017985694397E-3</v>
      </c>
      <c r="S85" s="18" t="e">
        <f>'Norm. financovanie + uspesnost'!Q58</f>
        <v>#REF!</v>
      </c>
      <c r="T85" s="18" t="e">
        <f>'Norm. financovanie + uspesnost'!R58</f>
        <v>#REF!</v>
      </c>
      <c r="U85" s="18" t="e">
        <f>'Norm. financovanie + uspesnost'!S58</f>
        <v>#REF!</v>
      </c>
      <c r="V85" s="18" t="e">
        <f>'Norm. financovanie + uspesnost'!T58</f>
        <v>#REF!</v>
      </c>
      <c r="W85" s="18">
        <f>'Norm. financovanie + uspesnost'!U58</f>
        <v>0</v>
      </c>
      <c r="X85" s="18" t="e">
        <f>'Norm. financovanie + uspesnost'!V58</f>
        <v>#REF!</v>
      </c>
      <c r="Y85" s="18" t="e">
        <f>'Norm. financovanie + uspesnost'!W58</f>
        <v>#REF!</v>
      </c>
      <c r="Z85" s="18">
        <f>'Norm. financovanie + uspesnost'!X58</f>
        <v>0</v>
      </c>
      <c r="AA85" s="18" t="e">
        <f>'Norm. financovanie + uspesnost'!Y58</f>
        <v>#REF!</v>
      </c>
      <c r="AB85" s="18" t="e">
        <f>'Norm. financovanie + uspesnost'!Z58</f>
        <v>#REF!</v>
      </c>
      <c r="AC85" s="18" t="e">
        <f>'Norm. financovanie + uspesnost'!AA58</f>
        <v>#REF!</v>
      </c>
      <c r="AD85" s="18">
        <f>'Norm. financovanie + uspesnost'!AB58</f>
        <v>0</v>
      </c>
      <c r="AE85" s="18">
        <f>'Norm. financovanie + uspesnost'!AC58</f>
        <v>4.2348092495430711E-3</v>
      </c>
      <c r="AF85" s="18">
        <f>'Norm. financovanie + uspesnost'!AD58</f>
        <v>0</v>
      </c>
      <c r="AG85" s="18" t="e">
        <f>'Norm. financovanie + uspesnost'!AE58</f>
        <v>#REF!</v>
      </c>
      <c r="AH85" s="18" t="e">
        <f>'Norm. financovanie + uspesnost'!AF58</f>
        <v>#REF!</v>
      </c>
      <c r="AI85" s="18" t="e">
        <f>'Norm. financovanie + uspesnost'!AG58</f>
        <v>#REF!</v>
      </c>
      <c r="AJ85" s="18" t="e">
        <f>'Norm. financovanie + uspesnost'!AH58</f>
        <v>#REF!</v>
      </c>
      <c r="AK85" s="18">
        <f>'Norm. financovanie + uspesnost'!AI58</f>
        <v>2.7275808315677882E-2</v>
      </c>
      <c r="AL85" s="18" t="e">
        <f>'Norm. financovanie + uspesnost'!AJ58</f>
        <v>#REF!</v>
      </c>
      <c r="AM85" s="18" t="e">
        <f>'Norm. financovanie + uspesnost'!AK58</f>
        <v>#REF!</v>
      </c>
      <c r="AN85" s="18" t="e">
        <f>'Norm. financovanie + uspesnost'!AL58</f>
        <v>#REF!</v>
      </c>
      <c r="AO85" s="18" t="e">
        <f>'Norm. financovanie + uspesnost'!AM58</f>
        <v>#REF!</v>
      </c>
      <c r="AP85" s="18" t="e">
        <f>'Norm. financovanie + uspesnost'!AN58</f>
        <v>#REF!</v>
      </c>
      <c r="AQ85" s="18" t="e">
        <f>'Norm. financovanie + uspesnost'!AO58</f>
        <v>#REF!</v>
      </c>
      <c r="AR85" s="18" t="e">
        <f>'Norm. financovanie + uspesnost'!AP58</f>
        <v>#REF!</v>
      </c>
      <c r="AS85" s="18" t="e">
        <f>'Norm. financovanie + uspesnost'!AQ58</f>
        <v>#REF!</v>
      </c>
      <c r="AT85" s="18" t="e">
        <f>'Norm. financovanie + uspesnost'!AR58</f>
        <v>#REF!</v>
      </c>
      <c r="AU85" s="18" t="e">
        <f>'Norm. financovanie + uspesnost'!AS58</f>
        <v>#REF!</v>
      </c>
      <c r="AV85" s="18" t="e">
        <f>'Norm. financovanie + uspesnost'!AT58</f>
        <v>#REF!</v>
      </c>
      <c r="AW85" s="18" t="e">
        <f>'Norm. financovanie + uspesnost'!AU58</f>
        <v>#REF!</v>
      </c>
      <c r="AX85" s="18" t="e">
        <f>'Norm. financovanie + uspesnost'!AV58</f>
        <v>#REF!</v>
      </c>
      <c r="AY85" s="18" t="e">
        <f>'Norm. financovanie + uspesnost'!AW58</f>
        <v>#REF!</v>
      </c>
      <c r="AZ85" s="18" t="e">
        <f>'Norm. financovanie + uspesnost'!AX58</f>
        <v>#REF!</v>
      </c>
      <c r="BA85" s="18" t="e">
        <f>'Norm. financovanie + uspesnost'!AY58</f>
        <v>#REF!</v>
      </c>
      <c r="BB85" s="18" t="e">
        <f>'Norm. financovanie + uspesnost'!AZ58</f>
        <v>#REF!</v>
      </c>
      <c r="BC85" s="18">
        <f>'Norm. financovanie + uspesnost'!BA58</f>
        <v>0</v>
      </c>
      <c r="BD85" s="18" t="e">
        <f>'Norm. financovanie + uspesnost'!BB58</f>
        <v>#REF!</v>
      </c>
    </row>
    <row r="86" spans="1:56" ht="14.25" customHeight="1" x14ac:dyDescent="0.25">
      <c r="A86" s="21">
        <v>74</v>
      </c>
      <c r="B86" s="22" t="s">
        <v>219</v>
      </c>
      <c r="C86" s="22" t="s">
        <v>220</v>
      </c>
      <c r="D86" s="20" t="e">
        <f t="shared" si="0"/>
        <v>#REF!</v>
      </c>
      <c r="E86" s="17">
        <f>BiggestGlobalSports!E76</f>
        <v>0</v>
      </c>
      <c r="F86" s="18" t="e">
        <f>'Norm. financovanie + uspesnost'!D75</f>
        <v>#REF!</v>
      </c>
      <c r="G86" s="18" t="e">
        <f>'Norm. financovanie + uspesnost'!E75</f>
        <v>#REF!</v>
      </c>
      <c r="H86" s="18" t="e">
        <f>'Norm. financovanie + uspesnost'!F75</f>
        <v>#REF!</v>
      </c>
      <c r="I86" s="18" t="e">
        <f>'Norm. financovanie + uspesnost'!G75</f>
        <v>#REF!</v>
      </c>
      <c r="J86" s="18" t="e">
        <f>'Norm. financovanie + uspesnost'!H75</f>
        <v>#REF!</v>
      </c>
      <c r="K86" s="18" t="e">
        <f>'Norm. financovanie + uspesnost'!I75</f>
        <v>#REF!</v>
      </c>
      <c r="L86" s="18" t="e">
        <f>'Norm. financovanie + uspesnost'!J75</f>
        <v>#REF!</v>
      </c>
      <c r="M86" s="18">
        <f>'Norm. financovanie + uspesnost'!K75</f>
        <v>0</v>
      </c>
      <c r="N86" s="18" t="e">
        <f>'Norm. financovanie + uspesnost'!L75</f>
        <v>#REF!</v>
      </c>
      <c r="O86" s="18" t="e">
        <f>'Norm. financovanie + uspesnost'!M75</f>
        <v>#REF!</v>
      </c>
      <c r="P86" s="18" t="e">
        <f>'Norm. financovanie + uspesnost'!N75</f>
        <v>#REF!</v>
      </c>
      <c r="Q86" s="18" t="e">
        <f>'Norm. financovanie + uspesnost'!O75</f>
        <v>#REF!</v>
      </c>
      <c r="R86" s="18">
        <f>'Norm. financovanie + uspesnost'!P75</f>
        <v>1.5524130781251656E-2</v>
      </c>
      <c r="S86" s="18" t="e">
        <f>'Norm. financovanie + uspesnost'!Q75</f>
        <v>#REF!</v>
      </c>
      <c r="T86" s="18" t="e">
        <f>'Norm. financovanie + uspesnost'!R75</f>
        <v>#REF!</v>
      </c>
      <c r="U86" s="18" t="e">
        <f>'Norm. financovanie + uspesnost'!S75</f>
        <v>#REF!</v>
      </c>
      <c r="V86" s="18" t="e">
        <f>'Norm. financovanie + uspesnost'!T75</f>
        <v>#REF!</v>
      </c>
      <c r="W86" s="18">
        <f>'Norm. financovanie + uspesnost'!U75</f>
        <v>5.7768196507262601E-3</v>
      </c>
      <c r="X86" s="18" t="e">
        <f>'Norm. financovanie + uspesnost'!V75</f>
        <v>#REF!</v>
      </c>
      <c r="Y86" s="18" t="e">
        <f>'Norm. financovanie + uspesnost'!W75</f>
        <v>#REF!</v>
      </c>
      <c r="Z86" s="18">
        <f>'Norm. financovanie + uspesnost'!X75</f>
        <v>0</v>
      </c>
      <c r="AA86" s="18" t="e">
        <f>'Norm. financovanie + uspesnost'!Y75</f>
        <v>#REF!</v>
      </c>
      <c r="AB86" s="18" t="e">
        <f>'Norm. financovanie + uspesnost'!Z75</f>
        <v>#REF!</v>
      </c>
      <c r="AC86" s="18" t="e">
        <f>'Norm. financovanie + uspesnost'!AA75</f>
        <v>#REF!</v>
      </c>
      <c r="AD86" s="18">
        <f>'Norm. financovanie + uspesnost'!AB75</f>
        <v>0</v>
      </c>
      <c r="AE86" s="18">
        <f>'Norm. financovanie + uspesnost'!AC75</f>
        <v>8.0273964732743633E-3</v>
      </c>
      <c r="AF86" s="18">
        <f>'Norm. financovanie + uspesnost'!AD75</f>
        <v>0</v>
      </c>
      <c r="AG86" s="18" t="e">
        <f>'Norm. financovanie + uspesnost'!AE75</f>
        <v>#REF!</v>
      </c>
      <c r="AH86" s="18" t="e">
        <f>'Norm. financovanie + uspesnost'!AF75</f>
        <v>#REF!</v>
      </c>
      <c r="AI86" s="18" t="e">
        <f>'Norm. financovanie + uspesnost'!AG75</f>
        <v>#REF!</v>
      </c>
      <c r="AJ86" s="18" t="e">
        <f>'Norm. financovanie + uspesnost'!AH75</f>
        <v>#REF!</v>
      </c>
      <c r="AK86" s="18">
        <f>'Norm. financovanie + uspesnost'!AI75</f>
        <v>0</v>
      </c>
      <c r="AL86" s="18" t="e">
        <f>'Norm. financovanie + uspesnost'!AJ75</f>
        <v>#REF!</v>
      </c>
      <c r="AM86" s="18" t="e">
        <f>'Norm. financovanie + uspesnost'!AK75</f>
        <v>#REF!</v>
      </c>
      <c r="AN86" s="18" t="e">
        <f>'Norm. financovanie + uspesnost'!AL75</f>
        <v>#REF!</v>
      </c>
      <c r="AO86" s="18" t="e">
        <f>'Norm. financovanie + uspesnost'!AM75</f>
        <v>#REF!</v>
      </c>
      <c r="AP86" s="18" t="e">
        <f>'Norm. financovanie + uspesnost'!AN75</f>
        <v>#REF!</v>
      </c>
      <c r="AQ86" s="18" t="e">
        <f>'Norm. financovanie + uspesnost'!AO75</f>
        <v>#REF!</v>
      </c>
      <c r="AR86" s="18" t="e">
        <f>'Norm. financovanie + uspesnost'!AP75</f>
        <v>#REF!</v>
      </c>
      <c r="AS86" s="18" t="e">
        <f>'Norm. financovanie + uspesnost'!AQ75</f>
        <v>#REF!</v>
      </c>
      <c r="AT86" s="18" t="e">
        <f>'Norm. financovanie + uspesnost'!AR75</f>
        <v>#REF!</v>
      </c>
      <c r="AU86" s="18" t="e">
        <f>'Norm. financovanie + uspesnost'!AS75</f>
        <v>#REF!</v>
      </c>
      <c r="AV86" s="18" t="e">
        <f>'Norm. financovanie + uspesnost'!AT75</f>
        <v>#REF!</v>
      </c>
      <c r="AW86" s="18" t="e">
        <f>'Norm. financovanie + uspesnost'!AU75</f>
        <v>#REF!</v>
      </c>
      <c r="AX86" s="18" t="e">
        <f>'Norm. financovanie + uspesnost'!AV75</f>
        <v>#REF!</v>
      </c>
      <c r="AY86" s="18" t="e">
        <f>'Norm. financovanie + uspesnost'!AW75</f>
        <v>#REF!</v>
      </c>
      <c r="AZ86" s="18" t="e">
        <f>'Norm. financovanie + uspesnost'!AX75</f>
        <v>#REF!</v>
      </c>
      <c r="BA86" s="18" t="e">
        <f>'Norm. financovanie + uspesnost'!AY75</f>
        <v>#REF!</v>
      </c>
      <c r="BB86" s="18" t="e">
        <f>'Norm. financovanie + uspesnost'!AZ75</f>
        <v>#REF!</v>
      </c>
      <c r="BC86" s="18">
        <f>'Norm. financovanie + uspesnost'!BA75</f>
        <v>0</v>
      </c>
      <c r="BD86" s="18" t="e">
        <f>'Norm. financovanie + uspesnost'!BB75</f>
        <v>#REF!</v>
      </c>
    </row>
    <row r="87" spans="1:56" ht="14.25" customHeight="1" x14ac:dyDescent="0.2">
      <c r="A87" s="14">
        <v>23</v>
      </c>
      <c r="B87" s="15" t="s">
        <v>221</v>
      </c>
      <c r="C87" s="15" t="s">
        <v>222</v>
      </c>
      <c r="D87" s="16" t="e">
        <f t="shared" si="0"/>
        <v>#REF!</v>
      </c>
      <c r="E87" s="17">
        <f>BiggestGlobalSports!E25</f>
        <v>0</v>
      </c>
      <c r="F87" s="18" t="e">
        <f>'Norm. financovanie + uspesnost'!D24</f>
        <v>#REF!</v>
      </c>
      <c r="G87" s="18" t="e">
        <f>'Norm. financovanie + uspesnost'!E24</f>
        <v>#REF!</v>
      </c>
      <c r="H87" s="18" t="e">
        <f>'Norm. financovanie + uspesnost'!F24</f>
        <v>#REF!</v>
      </c>
      <c r="I87" s="18" t="e">
        <f>'Norm. financovanie + uspesnost'!G24</f>
        <v>#REF!</v>
      </c>
      <c r="J87" s="18" t="e">
        <f>'Norm. financovanie + uspesnost'!H24</f>
        <v>#REF!</v>
      </c>
      <c r="K87" s="18" t="e">
        <f>'Norm. financovanie + uspesnost'!I24</f>
        <v>#REF!</v>
      </c>
      <c r="L87" s="18" t="e">
        <f>'Norm. financovanie + uspesnost'!J24</f>
        <v>#REF!</v>
      </c>
      <c r="M87" s="18">
        <f>'Norm. financovanie + uspesnost'!K24</f>
        <v>1.7027955483203044E-2</v>
      </c>
      <c r="N87" s="18" t="e">
        <f>'Norm. financovanie + uspesnost'!L24</f>
        <v>#REF!</v>
      </c>
      <c r="O87" s="18" t="e">
        <f>'Norm. financovanie + uspesnost'!M24</f>
        <v>#REF!</v>
      </c>
      <c r="P87" s="18" t="e">
        <f>'Norm. financovanie + uspesnost'!N24</f>
        <v>#REF!</v>
      </c>
      <c r="Q87" s="18" t="e">
        <f>'Norm. financovanie + uspesnost'!O24</f>
        <v>#REF!</v>
      </c>
      <c r="R87" s="18">
        <f>'Norm. financovanie + uspesnost'!P24</f>
        <v>0</v>
      </c>
      <c r="S87" s="18" t="e">
        <f>'Norm. financovanie + uspesnost'!Q24</f>
        <v>#REF!</v>
      </c>
      <c r="T87" s="18" t="e">
        <f>'Norm. financovanie + uspesnost'!R24</f>
        <v>#REF!</v>
      </c>
      <c r="U87" s="18" t="e">
        <f>'Norm. financovanie + uspesnost'!S24</f>
        <v>#REF!</v>
      </c>
      <c r="V87" s="18" t="e">
        <f>'Norm. financovanie + uspesnost'!T24</f>
        <v>#REF!</v>
      </c>
      <c r="W87" s="18">
        <f>'Norm. financovanie + uspesnost'!U24</f>
        <v>0</v>
      </c>
      <c r="X87" s="18" t="e">
        <f>'Norm. financovanie + uspesnost'!V24</f>
        <v>#REF!</v>
      </c>
      <c r="Y87" s="18" t="e">
        <f>'Norm. financovanie + uspesnost'!W24</f>
        <v>#REF!</v>
      </c>
      <c r="Z87" s="18">
        <f>'Norm. financovanie + uspesnost'!X24</f>
        <v>0</v>
      </c>
      <c r="AA87" s="18" t="e">
        <f>'Norm. financovanie + uspesnost'!Y24</f>
        <v>#REF!</v>
      </c>
      <c r="AB87" s="18" t="e">
        <f>'Norm. financovanie + uspesnost'!Z24</f>
        <v>#REF!</v>
      </c>
      <c r="AC87" s="18" t="e">
        <f>'Norm. financovanie + uspesnost'!AA24</f>
        <v>#REF!</v>
      </c>
      <c r="AD87" s="18">
        <f>'Norm. financovanie + uspesnost'!AB24</f>
        <v>0</v>
      </c>
      <c r="AE87" s="18">
        <f>'Norm. financovanie + uspesnost'!AC24</f>
        <v>0</v>
      </c>
      <c r="AF87" s="18">
        <f>'Norm. financovanie + uspesnost'!AD24</f>
        <v>0</v>
      </c>
      <c r="AG87" s="18" t="e">
        <f>'Norm. financovanie + uspesnost'!AE24</f>
        <v>#REF!</v>
      </c>
      <c r="AH87" s="18" t="e">
        <f>'Norm. financovanie + uspesnost'!AF24</f>
        <v>#REF!</v>
      </c>
      <c r="AI87" s="18" t="e">
        <f>'Norm. financovanie + uspesnost'!AG24</f>
        <v>#REF!</v>
      </c>
      <c r="AJ87" s="18" t="e">
        <f>'Norm. financovanie + uspesnost'!AH24</f>
        <v>#REF!</v>
      </c>
      <c r="AK87" s="18">
        <f>'Norm. financovanie + uspesnost'!AI24</f>
        <v>0</v>
      </c>
      <c r="AL87" s="18" t="e">
        <f>'Norm. financovanie + uspesnost'!AJ24</f>
        <v>#REF!</v>
      </c>
      <c r="AM87" s="18" t="e">
        <f>'Norm. financovanie + uspesnost'!AK24</f>
        <v>#REF!</v>
      </c>
      <c r="AN87" s="18" t="e">
        <f>'Norm. financovanie + uspesnost'!AL24</f>
        <v>#REF!</v>
      </c>
      <c r="AO87" s="18" t="e">
        <f>'Norm. financovanie + uspesnost'!AM24</f>
        <v>#REF!</v>
      </c>
      <c r="AP87" s="18" t="e">
        <f>'Norm. financovanie + uspesnost'!AN24</f>
        <v>#REF!</v>
      </c>
      <c r="AQ87" s="18" t="e">
        <f>'Norm. financovanie + uspesnost'!AO24</f>
        <v>#REF!</v>
      </c>
      <c r="AR87" s="18" t="e">
        <f>'Norm. financovanie + uspesnost'!AP24</f>
        <v>#REF!</v>
      </c>
      <c r="AS87" s="18" t="e">
        <f>'Norm. financovanie + uspesnost'!AQ24</f>
        <v>#REF!</v>
      </c>
      <c r="AT87" s="18" t="e">
        <f>'Norm. financovanie + uspesnost'!AR24</f>
        <v>#REF!</v>
      </c>
      <c r="AU87" s="18" t="e">
        <f>'Norm. financovanie + uspesnost'!AS24</f>
        <v>#REF!</v>
      </c>
      <c r="AV87" s="18" t="e">
        <f>'Norm. financovanie + uspesnost'!AT24</f>
        <v>#REF!</v>
      </c>
      <c r="AW87" s="18" t="e">
        <f>'Norm. financovanie + uspesnost'!AU24</f>
        <v>#REF!</v>
      </c>
      <c r="AX87" s="18" t="e">
        <f>'Norm. financovanie + uspesnost'!AV24</f>
        <v>#REF!</v>
      </c>
      <c r="AY87" s="18" t="e">
        <f>'Norm. financovanie + uspesnost'!AW24</f>
        <v>#REF!</v>
      </c>
      <c r="AZ87" s="18" t="e">
        <f>'Norm. financovanie + uspesnost'!AX24</f>
        <v>#REF!</v>
      </c>
      <c r="BA87" s="18" t="e">
        <f>'Norm. financovanie + uspesnost'!AY24</f>
        <v>#REF!</v>
      </c>
      <c r="BB87" s="18" t="e">
        <f>'Norm. financovanie + uspesnost'!AZ24</f>
        <v>#REF!</v>
      </c>
      <c r="BC87" s="18">
        <f>'Norm. financovanie + uspesnost'!BA24</f>
        <v>0</v>
      </c>
      <c r="BD87" s="18" t="e">
        <f>'Norm. financovanie + uspesnost'!BB24</f>
        <v>#REF!</v>
      </c>
    </row>
    <row r="88" spans="1:56" ht="14.25" customHeight="1" x14ac:dyDescent="0.25">
      <c r="A88" s="21">
        <v>55</v>
      </c>
      <c r="B88" s="22" t="s">
        <v>223</v>
      </c>
      <c r="C88" s="22" t="s">
        <v>224</v>
      </c>
      <c r="D88" s="20" t="e">
        <f t="shared" si="0"/>
        <v>#REF!</v>
      </c>
      <c r="E88" s="17">
        <f>BiggestGlobalSports!E57</f>
        <v>0</v>
      </c>
      <c r="F88" s="18" t="e">
        <f>'Norm. financovanie + uspesnost'!D56</f>
        <v>#REF!</v>
      </c>
      <c r="G88" s="18" t="e">
        <f>'Norm. financovanie + uspesnost'!E56</f>
        <v>#REF!</v>
      </c>
      <c r="H88" s="18" t="e">
        <f>'Norm. financovanie + uspesnost'!F56</f>
        <v>#REF!</v>
      </c>
      <c r="I88" s="18" t="e">
        <f>'Norm. financovanie + uspesnost'!G56</f>
        <v>#REF!</v>
      </c>
      <c r="J88" s="18" t="e">
        <f>'Norm. financovanie + uspesnost'!H56</f>
        <v>#REF!</v>
      </c>
      <c r="K88" s="18" t="e">
        <f>'Norm. financovanie + uspesnost'!I56</f>
        <v>#REF!</v>
      </c>
      <c r="L88" s="18" t="e">
        <f>'Norm. financovanie + uspesnost'!J56</f>
        <v>#REF!</v>
      </c>
      <c r="M88" s="18">
        <f>'Norm. financovanie + uspesnost'!K56</f>
        <v>4.9765389031240004E-2</v>
      </c>
      <c r="N88" s="18" t="e">
        <f>'Norm. financovanie + uspesnost'!L56</f>
        <v>#REF!</v>
      </c>
      <c r="O88" s="18" t="e">
        <f>'Norm. financovanie + uspesnost'!M56</f>
        <v>#REF!</v>
      </c>
      <c r="P88" s="18" t="e">
        <f>'Norm. financovanie + uspesnost'!N56</f>
        <v>#REF!</v>
      </c>
      <c r="Q88" s="18" t="e">
        <f>'Norm. financovanie + uspesnost'!O56</f>
        <v>#REF!</v>
      </c>
      <c r="R88" s="18">
        <f>'Norm. financovanie + uspesnost'!P56</f>
        <v>4.0824956352950087E-3</v>
      </c>
      <c r="S88" s="18" t="e">
        <f>'Norm. financovanie + uspesnost'!Q56</f>
        <v>#REF!</v>
      </c>
      <c r="T88" s="18" t="e">
        <f>'Norm. financovanie + uspesnost'!R56</f>
        <v>#REF!</v>
      </c>
      <c r="U88" s="18" t="e">
        <f>'Norm. financovanie + uspesnost'!S56</f>
        <v>#REF!</v>
      </c>
      <c r="V88" s="18" t="e">
        <f>'Norm. financovanie + uspesnost'!T56</f>
        <v>#REF!</v>
      </c>
      <c r="W88" s="18">
        <f>'Norm. financovanie + uspesnost'!U56</f>
        <v>1.0976431489691957E-2</v>
      </c>
      <c r="X88" s="18" t="e">
        <f>'Norm. financovanie + uspesnost'!V56</f>
        <v>#REF!</v>
      </c>
      <c r="Y88" s="18" t="e">
        <f>'Norm. financovanie + uspesnost'!W56</f>
        <v>#REF!</v>
      </c>
      <c r="Z88" s="18">
        <f>'Norm. financovanie + uspesnost'!X56</f>
        <v>0</v>
      </c>
      <c r="AA88" s="18" t="e">
        <f>'Norm. financovanie + uspesnost'!Y56</f>
        <v>#REF!</v>
      </c>
      <c r="AB88" s="18" t="e">
        <f>'Norm. financovanie + uspesnost'!Z56</f>
        <v>#REF!</v>
      </c>
      <c r="AC88" s="18" t="e">
        <f>'Norm. financovanie + uspesnost'!AA56</f>
        <v>#REF!</v>
      </c>
      <c r="AD88" s="18">
        <f>'Norm. financovanie + uspesnost'!AB56</f>
        <v>0</v>
      </c>
      <c r="AE88" s="18">
        <f>'Norm. financovanie + uspesnost'!AC56</f>
        <v>0</v>
      </c>
      <c r="AF88" s="18">
        <f>'Norm. financovanie + uspesnost'!AD56</f>
        <v>0</v>
      </c>
      <c r="AG88" s="18" t="e">
        <f>'Norm. financovanie + uspesnost'!AE56</f>
        <v>#REF!</v>
      </c>
      <c r="AH88" s="18" t="e">
        <f>'Norm. financovanie + uspesnost'!AF56</f>
        <v>#REF!</v>
      </c>
      <c r="AI88" s="18" t="e">
        <f>'Norm. financovanie + uspesnost'!AG56</f>
        <v>#REF!</v>
      </c>
      <c r="AJ88" s="18" t="e">
        <f>'Norm. financovanie + uspesnost'!AH56</f>
        <v>#REF!</v>
      </c>
      <c r="AK88" s="18">
        <f>'Norm. financovanie + uspesnost'!AI56</f>
        <v>8.1887380681342544E-3</v>
      </c>
      <c r="AL88" s="18" t="e">
        <f>'Norm. financovanie + uspesnost'!AJ56</f>
        <v>#REF!</v>
      </c>
      <c r="AM88" s="18" t="e">
        <f>'Norm. financovanie + uspesnost'!AK56</f>
        <v>#REF!</v>
      </c>
      <c r="AN88" s="18" t="e">
        <f>'Norm. financovanie + uspesnost'!AL56</f>
        <v>#REF!</v>
      </c>
      <c r="AO88" s="18" t="e">
        <f>'Norm. financovanie + uspesnost'!AM56</f>
        <v>#REF!</v>
      </c>
      <c r="AP88" s="18" t="e">
        <f>'Norm. financovanie + uspesnost'!AN56</f>
        <v>#REF!</v>
      </c>
      <c r="AQ88" s="18" t="e">
        <f>'Norm. financovanie + uspesnost'!AO56</f>
        <v>#REF!</v>
      </c>
      <c r="AR88" s="18" t="e">
        <f>'Norm. financovanie + uspesnost'!AP56</f>
        <v>#REF!</v>
      </c>
      <c r="AS88" s="18" t="e">
        <f>'Norm. financovanie + uspesnost'!AQ56</f>
        <v>#REF!</v>
      </c>
      <c r="AT88" s="18" t="e">
        <f>'Norm. financovanie + uspesnost'!AR56</f>
        <v>#REF!</v>
      </c>
      <c r="AU88" s="18" t="e">
        <f>'Norm. financovanie + uspesnost'!AS56</f>
        <v>#REF!</v>
      </c>
      <c r="AV88" s="18" t="e">
        <f>'Norm. financovanie + uspesnost'!AT56</f>
        <v>#REF!</v>
      </c>
      <c r="AW88" s="18" t="e">
        <f>'Norm. financovanie + uspesnost'!AU56</f>
        <v>#REF!</v>
      </c>
      <c r="AX88" s="18" t="e">
        <f>'Norm. financovanie + uspesnost'!AV56</f>
        <v>#REF!</v>
      </c>
      <c r="AY88" s="18" t="e">
        <f>'Norm. financovanie + uspesnost'!AW56</f>
        <v>#REF!</v>
      </c>
      <c r="AZ88" s="18" t="e">
        <f>'Norm. financovanie + uspesnost'!AX56</f>
        <v>#REF!</v>
      </c>
      <c r="BA88" s="18" t="e">
        <f>'Norm. financovanie + uspesnost'!AY56</f>
        <v>#REF!</v>
      </c>
      <c r="BB88" s="18" t="e">
        <f>'Norm. financovanie + uspesnost'!AZ56</f>
        <v>#REF!</v>
      </c>
      <c r="BC88" s="18">
        <f>'Norm. financovanie + uspesnost'!BA56</f>
        <v>1.0002981597758569E-2</v>
      </c>
      <c r="BD88" s="18" t="e">
        <f>'Norm. financovanie + uspesnost'!BB56</f>
        <v>#REF!</v>
      </c>
    </row>
    <row r="89" spans="1:56" ht="14.25" customHeight="1" x14ac:dyDescent="0.2">
      <c r="A89" s="14">
        <v>8</v>
      </c>
      <c r="B89" s="15" t="s">
        <v>225</v>
      </c>
      <c r="C89" s="15" t="s">
        <v>226</v>
      </c>
      <c r="D89" s="16" t="e">
        <f t="shared" si="0"/>
        <v>#REF!</v>
      </c>
      <c r="E89" s="17">
        <f>BiggestGlobalSports!E10</f>
        <v>0</v>
      </c>
      <c r="F89" s="18" t="e">
        <f>'Norm. financovanie + uspesnost'!D9</f>
        <v>#REF!</v>
      </c>
      <c r="G89" s="18" t="e">
        <f>'Norm. financovanie + uspesnost'!E9</f>
        <v>#REF!</v>
      </c>
      <c r="H89" s="18" t="e">
        <f>'Norm. financovanie + uspesnost'!F9</f>
        <v>#REF!</v>
      </c>
      <c r="I89" s="18" t="e">
        <f>'Norm. financovanie + uspesnost'!G9</f>
        <v>#REF!</v>
      </c>
      <c r="J89" s="18" t="e">
        <f>'Norm. financovanie + uspesnost'!H9</f>
        <v>#REF!</v>
      </c>
      <c r="K89" s="18" t="e">
        <f>'Norm. financovanie + uspesnost'!I9</f>
        <v>#REF!</v>
      </c>
      <c r="L89" s="18" t="e">
        <f>'Norm. financovanie + uspesnost'!J9</f>
        <v>#REF!</v>
      </c>
      <c r="M89" s="18">
        <f>'Norm. financovanie + uspesnost'!K9</f>
        <v>1.8692113272651609E-2</v>
      </c>
      <c r="N89" s="18" t="e">
        <f>'Norm. financovanie + uspesnost'!L9</f>
        <v>#REF!</v>
      </c>
      <c r="O89" s="18" t="e">
        <f>'Norm. financovanie + uspesnost'!M9</f>
        <v>#REF!</v>
      </c>
      <c r="P89" s="18" t="e">
        <f>'Norm. financovanie + uspesnost'!N9</f>
        <v>#REF!</v>
      </c>
      <c r="Q89" s="18" t="e">
        <f>'Norm. financovanie + uspesnost'!O9</f>
        <v>#REF!</v>
      </c>
      <c r="R89" s="18">
        <f>'Norm. financovanie + uspesnost'!P9</f>
        <v>2.1700466819028874E-2</v>
      </c>
      <c r="S89" s="18" t="e">
        <f>'Norm. financovanie + uspesnost'!Q9</f>
        <v>#REF!</v>
      </c>
      <c r="T89" s="18" t="e">
        <f>'Norm. financovanie + uspesnost'!R9</f>
        <v>#REF!</v>
      </c>
      <c r="U89" s="18" t="e">
        <f>'Norm. financovanie + uspesnost'!S9</f>
        <v>#REF!</v>
      </c>
      <c r="V89" s="18" t="e">
        <f>'Norm. financovanie + uspesnost'!T9</f>
        <v>#REF!</v>
      </c>
      <c r="W89" s="18">
        <f>'Norm. financovanie + uspesnost'!U9</f>
        <v>0</v>
      </c>
      <c r="X89" s="18" t="e">
        <f>'Norm. financovanie + uspesnost'!V9</f>
        <v>#REF!</v>
      </c>
      <c r="Y89" s="18" t="e">
        <f>'Norm. financovanie + uspesnost'!W9</f>
        <v>#REF!</v>
      </c>
      <c r="Z89" s="18">
        <f>'Norm. financovanie + uspesnost'!X9</f>
        <v>0</v>
      </c>
      <c r="AA89" s="18" t="e">
        <f>'Norm. financovanie + uspesnost'!Y9</f>
        <v>#REF!</v>
      </c>
      <c r="AB89" s="18" t="e">
        <f>'Norm. financovanie + uspesnost'!Z9</f>
        <v>#REF!</v>
      </c>
      <c r="AC89" s="18" t="e">
        <f>'Norm. financovanie + uspesnost'!AA9</f>
        <v>#REF!</v>
      </c>
      <c r="AD89" s="18">
        <f>'Norm. financovanie + uspesnost'!AB9</f>
        <v>0</v>
      </c>
      <c r="AE89" s="18">
        <f>'Norm. financovanie + uspesnost'!AC9</f>
        <v>0</v>
      </c>
      <c r="AF89" s="18">
        <f>'Norm. financovanie + uspesnost'!AD9</f>
        <v>7.0727025161862911E-2</v>
      </c>
      <c r="AG89" s="18" t="e">
        <f>'Norm. financovanie + uspesnost'!AE9</f>
        <v>#REF!</v>
      </c>
      <c r="AH89" s="18" t="e">
        <f>'Norm. financovanie + uspesnost'!AF9</f>
        <v>#REF!</v>
      </c>
      <c r="AI89" s="18" t="e">
        <f>'Norm. financovanie + uspesnost'!AG9</f>
        <v>#REF!</v>
      </c>
      <c r="AJ89" s="18" t="e">
        <f>'Norm. financovanie + uspesnost'!AH9</f>
        <v>#REF!</v>
      </c>
      <c r="AK89" s="18">
        <f>'Norm. financovanie + uspesnost'!AI9</f>
        <v>2.5892655078080428E-2</v>
      </c>
      <c r="AL89" s="18" t="e">
        <f>'Norm. financovanie + uspesnost'!AJ9</f>
        <v>#REF!</v>
      </c>
      <c r="AM89" s="18" t="e">
        <f>'Norm. financovanie + uspesnost'!AK9</f>
        <v>#REF!</v>
      </c>
      <c r="AN89" s="18" t="e">
        <f>'Norm. financovanie + uspesnost'!AL9</f>
        <v>#REF!</v>
      </c>
      <c r="AO89" s="18" t="e">
        <f>'Norm. financovanie + uspesnost'!AM9</f>
        <v>#REF!</v>
      </c>
      <c r="AP89" s="18" t="e">
        <f>'Norm. financovanie + uspesnost'!AN9</f>
        <v>#REF!</v>
      </c>
      <c r="AQ89" s="18" t="e">
        <f>'Norm. financovanie + uspesnost'!AO9</f>
        <v>#REF!</v>
      </c>
      <c r="AR89" s="18" t="e">
        <f>'Norm. financovanie + uspesnost'!AP9</f>
        <v>#REF!</v>
      </c>
      <c r="AS89" s="18" t="e">
        <f>'Norm. financovanie + uspesnost'!AQ9</f>
        <v>#REF!</v>
      </c>
      <c r="AT89" s="18" t="e">
        <f>'Norm. financovanie + uspesnost'!AR9</f>
        <v>#REF!</v>
      </c>
      <c r="AU89" s="18" t="e">
        <f>'Norm. financovanie + uspesnost'!AS9</f>
        <v>#REF!</v>
      </c>
      <c r="AV89" s="18" t="e">
        <f>'Norm. financovanie + uspesnost'!AT9</f>
        <v>#REF!</v>
      </c>
      <c r="AW89" s="18" t="e">
        <f>'Norm. financovanie + uspesnost'!AU9</f>
        <v>#REF!</v>
      </c>
      <c r="AX89" s="18" t="e">
        <f>'Norm. financovanie + uspesnost'!AV9</f>
        <v>#REF!</v>
      </c>
      <c r="AY89" s="18" t="e">
        <f>'Norm. financovanie + uspesnost'!AW9</f>
        <v>#REF!</v>
      </c>
      <c r="AZ89" s="18" t="e">
        <f>'Norm. financovanie + uspesnost'!AX9</f>
        <v>#REF!</v>
      </c>
      <c r="BA89" s="18" t="e">
        <f>'Norm. financovanie + uspesnost'!AY9</f>
        <v>#REF!</v>
      </c>
      <c r="BB89" s="18" t="e">
        <f>'Norm. financovanie + uspesnost'!AZ9</f>
        <v>#REF!</v>
      </c>
      <c r="BC89" s="18">
        <f>'Norm. financovanie + uspesnost'!BA9</f>
        <v>0</v>
      </c>
      <c r="BD89" s="18" t="e">
        <f>'Norm. financovanie + uspesnost'!BB9</f>
        <v>#REF!</v>
      </c>
    </row>
    <row r="90" spans="1:56" ht="14.25" customHeight="1" x14ac:dyDescent="0.25">
      <c r="A90" s="21">
        <v>59</v>
      </c>
      <c r="B90" s="22" t="s">
        <v>227</v>
      </c>
      <c r="C90" s="22" t="s">
        <v>228</v>
      </c>
      <c r="D90" s="20" t="e">
        <f t="shared" si="0"/>
        <v>#REF!</v>
      </c>
      <c r="E90" s="17">
        <f>BiggestGlobalSports!E61</f>
        <v>0</v>
      </c>
      <c r="F90" s="18" t="e">
        <f>'Norm. financovanie + uspesnost'!D60</f>
        <v>#REF!</v>
      </c>
      <c r="G90" s="18" t="e">
        <f>'Norm. financovanie + uspesnost'!E60</f>
        <v>#REF!</v>
      </c>
      <c r="H90" s="18" t="e">
        <f>'Norm. financovanie + uspesnost'!F60</f>
        <v>#REF!</v>
      </c>
      <c r="I90" s="18" t="e">
        <f>'Norm. financovanie + uspesnost'!G60</f>
        <v>#REF!</v>
      </c>
      <c r="J90" s="18" t="e">
        <f>'Norm. financovanie + uspesnost'!H60</f>
        <v>#REF!</v>
      </c>
      <c r="K90" s="18" t="e">
        <f>'Norm. financovanie + uspesnost'!I60</f>
        <v>#REF!</v>
      </c>
      <c r="L90" s="18" t="e">
        <f>'Norm. financovanie + uspesnost'!J60</f>
        <v>#REF!</v>
      </c>
      <c r="M90" s="18">
        <f>'Norm. financovanie + uspesnost'!K60</f>
        <v>0</v>
      </c>
      <c r="N90" s="18" t="e">
        <f>'Norm. financovanie + uspesnost'!L60</f>
        <v>#REF!</v>
      </c>
      <c r="O90" s="18" t="e">
        <f>'Norm. financovanie + uspesnost'!M60</f>
        <v>#REF!</v>
      </c>
      <c r="P90" s="18" t="e">
        <f>'Norm. financovanie + uspesnost'!N60</f>
        <v>#REF!</v>
      </c>
      <c r="Q90" s="18" t="e">
        <f>'Norm. financovanie + uspesnost'!O60</f>
        <v>#REF!</v>
      </c>
      <c r="R90" s="18">
        <f>'Norm. financovanie + uspesnost'!P60</f>
        <v>2.9117981406267331E-3</v>
      </c>
      <c r="S90" s="18" t="e">
        <f>'Norm. financovanie + uspesnost'!Q60</f>
        <v>#REF!</v>
      </c>
      <c r="T90" s="18" t="e">
        <f>'Norm. financovanie + uspesnost'!R60</f>
        <v>#REF!</v>
      </c>
      <c r="U90" s="18" t="e">
        <f>'Norm. financovanie + uspesnost'!S60</f>
        <v>#REF!</v>
      </c>
      <c r="V90" s="18" t="e">
        <f>'Norm. financovanie + uspesnost'!T60</f>
        <v>#REF!</v>
      </c>
      <c r="W90" s="18">
        <f>'Norm. financovanie + uspesnost'!U60</f>
        <v>0</v>
      </c>
      <c r="X90" s="18" t="e">
        <f>'Norm. financovanie + uspesnost'!V60</f>
        <v>#REF!</v>
      </c>
      <c r="Y90" s="18" t="e">
        <f>'Norm. financovanie + uspesnost'!W60</f>
        <v>#REF!</v>
      </c>
      <c r="Z90" s="18">
        <f>'Norm. financovanie + uspesnost'!X60</f>
        <v>0</v>
      </c>
      <c r="AA90" s="18" t="e">
        <f>'Norm. financovanie + uspesnost'!Y60</f>
        <v>#REF!</v>
      </c>
      <c r="AB90" s="18" t="e">
        <f>'Norm. financovanie + uspesnost'!Z60</f>
        <v>#REF!</v>
      </c>
      <c r="AC90" s="18" t="e">
        <f>'Norm. financovanie + uspesnost'!AA60</f>
        <v>#REF!</v>
      </c>
      <c r="AD90" s="18">
        <f>'Norm. financovanie + uspesnost'!AB60</f>
        <v>0</v>
      </c>
      <c r="AE90" s="18">
        <f>'Norm. financovanie + uspesnost'!AC60</f>
        <v>9.4490802064619833E-3</v>
      </c>
      <c r="AF90" s="18">
        <f>'Norm. financovanie + uspesnost'!AD60</f>
        <v>0</v>
      </c>
      <c r="AG90" s="18" t="e">
        <f>'Norm. financovanie + uspesnost'!AE60</f>
        <v>#REF!</v>
      </c>
      <c r="AH90" s="18" t="e">
        <f>'Norm. financovanie + uspesnost'!AF60</f>
        <v>#REF!</v>
      </c>
      <c r="AI90" s="18" t="e">
        <f>'Norm. financovanie + uspesnost'!AG60</f>
        <v>#REF!</v>
      </c>
      <c r="AJ90" s="18" t="e">
        <f>'Norm. financovanie + uspesnost'!AH60</f>
        <v>#REF!</v>
      </c>
      <c r="AK90" s="18">
        <f>'Norm. financovanie + uspesnost'!AI60</f>
        <v>0</v>
      </c>
      <c r="AL90" s="18" t="e">
        <f>'Norm. financovanie + uspesnost'!AJ60</f>
        <v>#REF!</v>
      </c>
      <c r="AM90" s="18" t="e">
        <f>'Norm. financovanie + uspesnost'!AK60</f>
        <v>#REF!</v>
      </c>
      <c r="AN90" s="18" t="e">
        <f>'Norm. financovanie + uspesnost'!AL60</f>
        <v>#REF!</v>
      </c>
      <c r="AO90" s="18" t="e">
        <f>'Norm. financovanie + uspesnost'!AM60</f>
        <v>#REF!</v>
      </c>
      <c r="AP90" s="18" t="e">
        <f>'Norm. financovanie + uspesnost'!AN60</f>
        <v>#REF!</v>
      </c>
      <c r="AQ90" s="18" t="e">
        <f>'Norm. financovanie + uspesnost'!AO60</f>
        <v>#REF!</v>
      </c>
      <c r="AR90" s="18" t="e">
        <f>'Norm. financovanie + uspesnost'!AP60</f>
        <v>#REF!</v>
      </c>
      <c r="AS90" s="18" t="e">
        <f>'Norm. financovanie + uspesnost'!AQ60</f>
        <v>#REF!</v>
      </c>
      <c r="AT90" s="18" t="e">
        <f>'Norm. financovanie + uspesnost'!AR60</f>
        <v>#REF!</v>
      </c>
      <c r="AU90" s="18" t="e">
        <f>'Norm. financovanie + uspesnost'!AS60</f>
        <v>#REF!</v>
      </c>
      <c r="AV90" s="18" t="e">
        <f>'Norm. financovanie + uspesnost'!AT60</f>
        <v>#REF!</v>
      </c>
      <c r="AW90" s="18" t="e">
        <f>'Norm. financovanie + uspesnost'!AU60</f>
        <v>#REF!</v>
      </c>
      <c r="AX90" s="18" t="e">
        <f>'Norm. financovanie + uspesnost'!AV60</f>
        <v>#REF!</v>
      </c>
      <c r="AY90" s="18" t="e">
        <f>'Norm. financovanie + uspesnost'!AW60</f>
        <v>#REF!</v>
      </c>
      <c r="AZ90" s="18" t="e">
        <f>'Norm. financovanie + uspesnost'!AX60</f>
        <v>#REF!</v>
      </c>
      <c r="BA90" s="18" t="e">
        <f>'Norm. financovanie + uspesnost'!AY60</f>
        <v>#REF!</v>
      </c>
      <c r="BB90" s="18" t="e">
        <f>'Norm. financovanie + uspesnost'!AZ60</f>
        <v>#REF!</v>
      </c>
      <c r="BC90" s="18">
        <f>'Norm. financovanie + uspesnost'!BA60</f>
        <v>0</v>
      </c>
      <c r="BD90" s="18" t="e">
        <f>'Norm. financovanie + uspesnost'!BB60</f>
        <v>#REF!</v>
      </c>
    </row>
    <row r="91" spans="1:56" ht="14.25" customHeight="1" x14ac:dyDescent="0.2">
      <c r="A91" s="14">
        <v>5</v>
      </c>
      <c r="B91" s="15" t="s">
        <v>229</v>
      </c>
      <c r="C91" s="15" t="s">
        <v>230</v>
      </c>
      <c r="D91" s="16" t="e">
        <f t="shared" si="0"/>
        <v>#REF!</v>
      </c>
      <c r="E91" s="17">
        <f>BiggestGlobalSports!E7</f>
        <v>0</v>
      </c>
      <c r="F91" s="18" t="e">
        <f>'Norm. financovanie + uspesnost'!D6</f>
        <v>#REF!</v>
      </c>
      <c r="G91" s="18" t="e">
        <f>'Norm. financovanie + uspesnost'!E6</f>
        <v>#REF!</v>
      </c>
      <c r="H91" s="18" t="e">
        <f>'Norm. financovanie + uspesnost'!F6</f>
        <v>#REF!</v>
      </c>
      <c r="I91" s="18" t="e">
        <f>'Norm. financovanie + uspesnost'!G6</f>
        <v>#REF!</v>
      </c>
      <c r="J91" s="18" t="e">
        <f>'Norm. financovanie + uspesnost'!H6</f>
        <v>#REF!</v>
      </c>
      <c r="K91" s="18" t="e">
        <f>'Norm. financovanie + uspesnost'!I6</f>
        <v>#REF!</v>
      </c>
      <c r="L91" s="18" t="e">
        <f>'Norm. financovanie + uspesnost'!J6</f>
        <v>#REF!</v>
      </c>
      <c r="M91" s="18">
        <f>'Norm. financovanie + uspesnost'!K6</f>
        <v>0</v>
      </c>
      <c r="N91" s="18" t="e">
        <f>'Norm. financovanie + uspesnost'!L6</f>
        <v>#REF!</v>
      </c>
      <c r="O91" s="18" t="e">
        <f>'Norm. financovanie + uspesnost'!M6</f>
        <v>#REF!</v>
      </c>
      <c r="P91" s="18" t="e">
        <f>'Norm. financovanie + uspesnost'!N6</f>
        <v>#REF!</v>
      </c>
      <c r="Q91" s="18" t="e">
        <f>'Norm. financovanie + uspesnost'!O6</f>
        <v>#REF!</v>
      </c>
      <c r="R91" s="18">
        <f>'Norm. financovanie + uspesnost'!P6</f>
        <v>0</v>
      </c>
      <c r="S91" s="18" t="e">
        <f>'Norm. financovanie + uspesnost'!Q6</f>
        <v>#REF!</v>
      </c>
      <c r="T91" s="18" t="e">
        <f>'Norm. financovanie + uspesnost'!R6</f>
        <v>#REF!</v>
      </c>
      <c r="U91" s="18" t="e">
        <f>'Norm. financovanie + uspesnost'!S6</f>
        <v>#REF!</v>
      </c>
      <c r="V91" s="18" t="e">
        <f>'Norm. financovanie + uspesnost'!T6</f>
        <v>#REF!</v>
      </c>
      <c r="W91" s="18">
        <f>'Norm. financovanie + uspesnost'!U6</f>
        <v>0</v>
      </c>
      <c r="X91" s="18" t="e">
        <f>'Norm. financovanie + uspesnost'!V6</f>
        <v>#REF!</v>
      </c>
      <c r="Y91" s="18" t="e">
        <f>'Norm. financovanie + uspesnost'!W6</f>
        <v>#REF!</v>
      </c>
      <c r="Z91" s="18">
        <f>'Norm. financovanie + uspesnost'!X6</f>
        <v>0</v>
      </c>
      <c r="AA91" s="18" t="e">
        <f>'Norm. financovanie + uspesnost'!Y6</f>
        <v>#REF!</v>
      </c>
      <c r="AB91" s="18" t="e">
        <f>'Norm. financovanie + uspesnost'!Z6</f>
        <v>#REF!</v>
      </c>
      <c r="AC91" s="18" t="e">
        <f>'Norm. financovanie + uspesnost'!AA6</f>
        <v>#REF!</v>
      </c>
      <c r="AD91" s="18">
        <f>'Norm. financovanie + uspesnost'!AB6</f>
        <v>0</v>
      </c>
      <c r="AE91" s="18">
        <f>'Norm. financovanie + uspesnost'!AC6</f>
        <v>0</v>
      </c>
      <c r="AF91" s="18">
        <f>'Norm. financovanie + uspesnost'!AD6</f>
        <v>0</v>
      </c>
      <c r="AG91" s="18" t="e">
        <f>'Norm. financovanie + uspesnost'!AE6</f>
        <v>#REF!</v>
      </c>
      <c r="AH91" s="18" t="e">
        <f>'Norm. financovanie + uspesnost'!AF6</f>
        <v>#REF!</v>
      </c>
      <c r="AI91" s="18" t="e">
        <f>'Norm. financovanie + uspesnost'!AG6</f>
        <v>#REF!</v>
      </c>
      <c r="AJ91" s="18" t="e">
        <f>'Norm. financovanie + uspesnost'!AH6</f>
        <v>#REF!</v>
      </c>
      <c r="AK91" s="18">
        <f>'Norm. financovanie + uspesnost'!AI6</f>
        <v>0</v>
      </c>
      <c r="AL91" s="18" t="e">
        <f>'Norm. financovanie + uspesnost'!AJ6</f>
        <v>#REF!</v>
      </c>
      <c r="AM91" s="18" t="e">
        <f>'Norm. financovanie + uspesnost'!AK6</f>
        <v>#REF!</v>
      </c>
      <c r="AN91" s="18" t="e">
        <f>'Norm. financovanie + uspesnost'!AL6</f>
        <v>#REF!</v>
      </c>
      <c r="AO91" s="18" t="e">
        <f>'Norm. financovanie + uspesnost'!AM6</f>
        <v>#REF!</v>
      </c>
      <c r="AP91" s="18" t="e">
        <f>'Norm. financovanie + uspesnost'!AN6</f>
        <v>#REF!</v>
      </c>
      <c r="AQ91" s="18" t="e">
        <f>'Norm. financovanie + uspesnost'!AO6</f>
        <v>#REF!</v>
      </c>
      <c r="AR91" s="18" t="e">
        <f>'Norm. financovanie + uspesnost'!AP6</f>
        <v>#REF!</v>
      </c>
      <c r="AS91" s="18" t="e">
        <f>'Norm. financovanie + uspesnost'!AQ6</f>
        <v>#REF!</v>
      </c>
      <c r="AT91" s="18" t="e">
        <f>'Norm. financovanie + uspesnost'!AR6</f>
        <v>#REF!</v>
      </c>
      <c r="AU91" s="18" t="e">
        <f>'Norm. financovanie + uspesnost'!AS6</f>
        <v>#REF!</v>
      </c>
      <c r="AV91" s="18" t="e">
        <f>'Norm. financovanie + uspesnost'!AT6</f>
        <v>#REF!</v>
      </c>
      <c r="AW91" s="18" t="e">
        <f>'Norm. financovanie + uspesnost'!AU6</f>
        <v>#REF!</v>
      </c>
      <c r="AX91" s="18" t="e">
        <f>'Norm. financovanie + uspesnost'!AV6</f>
        <v>#REF!</v>
      </c>
      <c r="AY91" s="18" t="e">
        <f>'Norm. financovanie + uspesnost'!AW6</f>
        <v>#REF!</v>
      </c>
      <c r="AZ91" s="18" t="e">
        <f>'Norm. financovanie + uspesnost'!AX6</f>
        <v>#REF!</v>
      </c>
      <c r="BA91" s="18" t="e">
        <f>'Norm. financovanie + uspesnost'!AY6</f>
        <v>#REF!</v>
      </c>
      <c r="BB91" s="18" t="e">
        <f>'Norm. financovanie + uspesnost'!AZ6</f>
        <v>#REF!</v>
      </c>
      <c r="BC91" s="18">
        <f>'Norm. financovanie + uspesnost'!BA6</f>
        <v>0</v>
      </c>
      <c r="BD91" s="18" t="e">
        <f>'Norm. financovanie + uspesnost'!BB6</f>
        <v>#REF!</v>
      </c>
    </row>
    <row r="92" spans="1:56" ht="14.25" customHeight="1" x14ac:dyDescent="0.25">
      <c r="A92" s="21">
        <v>51</v>
      </c>
      <c r="B92" s="22" t="s">
        <v>231</v>
      </c>
      <c r="C92" s="22" t="s">
        <v>232</v>
      </c>
      <c r="D92" s="20" t="e">
        <f t="shared" si="0"/>
        <v>#REF!</v>
      </c>
      <c r="E92" s="17">
        <f>BiggestGlobalSports!E53</f>
        <v>0</v>
      </c>
      <c r="F92" s="18" t="e">
        <f>'Norm. financovanie + uspesnost'!D52</f>
        <v>#REF!</v>
      </c>
      <c r="G92" s="18" t="e">
        <f>'Norm. financovanie + uspesnost'!E52</f>
        <v>#REF!</v>
      </c>
      <c r="H92" s="18" t="e">
        <f>'Norm. financovanie + uspesnost'!F52</f>
        <v>#REF!</v>
      </c>
      <c r="I92" s="18" t="e">
        <f>'Norm. financovanie + uspesnost'!G52</f>
        <v>#REF!</v>
      </c>
      <c r="J92" s="18" t="e">
        <f>'Norm. financovanie + uspesnost'!H52</f>
        <v>#REF!</v>
      </c>
      <c r="K92" s="18" t="e">
        <f>'Norm. financovanie + uspesnost'!I52</f>
        <v>#REF!</v>
      </c>
      <c r="L92" s="18" t="e">
        <f>'Norm. financovanie + uspesnost'!J52</f>
        <v>#REF!</v>
      </c>
      <c r="M92" s="18">
        <f>'Norm. financovanie + uspesnost'!K52</f>
        <v>0</v>
      </c>
      <c r="N92" s="18" t="e">
        <f>'Norm. financovanie + uspesnost'!L52</f>
        <v>#REF!</v>
      </c>
      <c r="O92" s="18" t="e">
        <f>'Norm. financovanie + uspesnost'!M52</f>
        <v>#REF!</v>
      </c>
      <c r="P92" s="18" t="e">
        <f>'Norm. financovanie + uspesnost'!N52</f>
        <v>#REF!</v>
      </c>
      <c r="Q92" s="18" t="e">
        <f>'Norm. financovanie + uspesnost'!O52</f>
        <v>#REF!</v>
      </c>
      <c r="R92" s="18">
        <f>'Norm. financovanie + uspesnost'!P52</f>
        <v>0</v>
      </c>
      <c r="S92" s="18" t="e">
        <f>'Norm. financovanie + uspesnost'!Q52</f>
        <v>#REF!</v>
      </c>
      <c r="T92" s="18" t="e">
        <f>'Norm. financovanie + uspesnost'!R52</f>
        <v>#REF!</v>
      </c>
      <c r="U92" s="18" t="e">
        <f>'Norm. financovanie + uspesnost'!S52</f>
        <v>#REF!</v>
      </c>
      <c r="V92" s="18" t="e">
        <f>'Norm. financovanie + uspesnost'!T52</f>
        <v>#REF!</v>
      </c>
      <c r="W92" s="18">
        <f>'Norm. financovanie + uspesnost'!U52</f>
        <v>0</v>
      </c>
      <c r="X92" s="18" t="e">
        <f>'Norm. financovanie + uspesnost'!V52</f>
        <v>#REF!</v>
      </c>
      <c r="Y92" s="18" t="e">
        <f>'Norm. financovanie + uspesnost'!W52</f>
        <v>#REF!</v>
      </c>
      <c r="Z92" s="18">
        <f>'Norm. financovanie + uspesnost'!X52</f>
        <v>5.6163172131337771E-3</v>
      </c>
      <c r="AA92" s="18" t="e">
        <f>'Norm. financovanie + uspesnost'!Y52</f>
        <v>#REF!</v>
      </c>
      <c r="AB92" s="18" t="e">
        <f>'Norm. financovanie + uspesnost'!Z52</f>
        <v>#REF!</v>
      </c>
      <c r="AC92" s="18" t="e">
        <f>'Norm. financovanie + uspesnost'!AA52</f>
        <v>#REF!</v>
      </c>
      <c r="AD92" s="18">
        <f>'Norm. financovanie + uspesnost'!AB52</f>
        <v>1.6216736207920163E-2</v>
      </c>
      <c r="AE92" s="18">
        <f>'Norm. financovanie + uspesnost'!AC52</f>
        <v>0</v>
      </c>
      <c r="AF92" s="18">
        <f>'Norm. financovanie + uspesnost'!AD52</f>
        <v>0</v>
      </c>
      <c r="AG92" s="18" t="e">
        <f>'Norm. financovanie + uspesnost'!AE52</f>
        <v>#REF!</v>
      </c>
      <c r="AH92" s="18" t="e">
        <f>'Norm. financovanie + uspesnost'!AF52</f>
        <v>#REF!</v>
      </c>
      <c r="AI92" s="18" t="e">
        <f>'Norm. financovanie + uspesnost'!AG52</f>
        <v>#REF!</v>
      </c>
      <c r="AJ92" s="18" t="e">
        <f>'Norm. financovanie + uspesnost'!AH52</f>
        <v>#REF!</v>
      </c>
      <c r="AK92" s="18">
        <f>'Norm. financovanie + uspesnost'!AI52</f>
        <v>0</v>
      </c>
      <c r="AL92" s="18" t="e">
        <f>'Norm. financovanie + uspesnost'!AJ52</f>
        <v>#REF!</v>
      </c>
      <c r="AM92" s="18" t="e">
        <f>'Norm. financovanie + uspesnost'!AK52</f>
        <v>#REF!</v>
      </c>
      <c r="AN92" s="18" t="e">
        <f>'Norm. financovanie + uspesnost'!AL52</f>
        <v>#REF!</v>
      </c>
      <c r="AO92" s="18" t="e">
        <f>'Norm. financovanie + uspesnost'!AM52</f>
        <v>#REF!</v>
      </c>
      <c r="AP92" s="18" t="e">
        <f>'Norm. financovanie + uspesnost'!AN52</f>
        <v>#REF!</v>
      </c>
      <c r="AQ92" s="18" t="e">
        <f>'Norm. financovanie + uspesnost'!AO52</f>
        <v>#REF!</v>
      </c>
      <c r="AR92" s="18" t="e">
        <f>'Norm. financovanie + uspesnost'!AP52</f>
        <v>#REF!</v>
      </c>
      <c r="AS92" s="18" t="e">
        <f>'Norm. financovanie + uspesnost'!AQ52</f>
        <v>#REF!</v>
      </c>
      <c r="AT92" s="18" t="e">
        <f>'Norm. financovanie + uspesnost'!AR52</f>
        <v>#REF!</v>
      </c>
      <c r="AU92" s="18" t="e">
        <f>'Norm. financovanie + uspesnost'!AS52</f>
        <v>#REF!</v>
      </c>
      <c r="AV92" s="18" t="e">
        <f>'Norm. financovanie + uspesnost'!AT52</f>
        <v>#REF!</v>
      </c>
      <c r="AW92" s="18" t="e">
        <f>'Norm. financovanie + uspesnost'!AU52</f>
        <v>#REF!</v>
      </c>
      <c r="AX92" s="18" t="e">
        <f>'Norm. financovanie + uspesnost'!AV52</f>
        <v>#REF!</v>
      </c>
      <c r="AY92" s="18" t="e">
        <f>'Norm. financovanie + uspesnost'!AW52</f>
        <v>#REF!</v>
      </c>
      <c r="AZ92" s="18" t="e">
        <f>'Norm. financovanie + uspesnost'!AX52</f>
        <v>#REF!</v>
      </c>
      <c r="BA92" s="18" t="e">
        <f>'Norm. financovanie + uspesnost'!AY52</f>
        <v>#REF!</v>
      </c>
      <c r="BB92" s="18" t="e">
        <f>'Norm. financovanie + uspesnost'!AZ52</f>
        <v>#REF!</v>
      </c>
      <c r="BC92" s="18">
        <f>'Norm. financovanie + uspesnost'!BA52</f>
        <v>0</v>
      </c>
      <c r="BD92" s="18" t="e">
        <f>'Norm. financovanie + uspesnost'!BB52</f>
        <v>#REF!</v>
      </c>
    </row>
    <row r="93" spans="1:56" ht="14.25" customHeight="1" x14ac:dyDescent="0.25">
      <c r="A93" s="21">
        <v>75</v>
      </c>
      <c r="B93" s="23" t="s">
        <v>233</v>
      </c>
      <c r="C93" s="23" t="s">
        <v>234</v>
      </c>
      <c r="D93" s="16" t="e">
        <f t="shared" si="0"/>
        <v>#REF!</v>
      </c>
      <c r="E93" s="17">
        <f>BiggestGlobalSports!E77</f>
        <v>0</v>
      </c>
      <c r="F93" s="18" t="e">
        <f>'Norm. financovanie + uspesnost'!D76</f>
        <v>#REF!</v>
      </c>
      <c r="G93" s="18" t="e">
        <f>'Norm. financovanie + uspesnost'!E76</f>
        <v>#REF!</v>
      </c>
      <c r="H93" s="18" t="e">
        <f>'Norm. financovanie + uspesnost'!F76</f>
        <v>#REF!</v>
      </c>
      <c r="I93" s="18" t="e">
        <f>'Norm. financovanie + uspesnost'!G76</f>
        <v>#REF!</v>
      </c>
      <c r="J93" s="18" t="e">
        <f>'Norm. financovanie + uspesnost'!H76</f>
        <v>#REF!</v>
      </c>
      <c r="K93" s="18" t="e">
        <f>'Norm. financovanie + uspesnost'!I76</f>
        <v>#REF!</v>
      </c>
      <c r="L93" s="18" t="e">
        <f>'Norm. financovanie + uspesnost'!J76</f>
        <v>#REF!</v>
      </c>
      <c r="M93" s="18">
        <f>'Norm. financovanie + uspesnost'!K76</f>
        <v>0</v>
      </c>
      <c r="N93" s="18" t="e">
        <f>'Norm. financovanie + uspesnost'!L76</f>
        <v>#REF!</v>
      </c>
      <c r="O93" s="18" t="e">
        <f>'Norm. financovanie + uspesnost'!M76</f>
        <v>#REF!</v>
      </c>
      <c r="P93" s="18" t="e">
        <f>'Norm. financovanie + uspesnost'!N76</f>
        <v>#REF!</v>
      </c>
      <c r="Q93" s="18" t="e">
        <f>'Norm. financovanie + uspesnost'!O76</f>
        <v>#REF!</v>
      </c>
      <c r="R93" s="18">
        <f>'Norm. financovanie + uspesnost'!P76</f>
        <v>0</v>
      </c>
      <c r="S93" s="18" t="e">
        <f>'Norm. financovanie + uspesnost'!Q76</f>
        <v>#REF!</v>
      </c>
      <c r="T93" s="18" t="e">
        <f>'Norm. financovanie + uspesnost'!R76</f>
        <v>#REF!</v>
      </c>
      <c r="U93" s="18" t="e">
        <f>'Norm. financovanie + uspesnost'!S76</f>
        <v>#REF!</v>
      </c>
      <c r="V93" s="18" t="e">
        <f>'Norm. financovanie + uspesnost'!T76</f>
        <v>#REF!</v>
      </c>
      <c r="W93" s="18">
        <f>'Norm. financovanie + uspesnost'!U76</f>
        <v>0</v>
      </c>
      <c r="X93" s="18" t="e">
        <f>'Norm. financovanie + uspesnost'!V76</f>
        <v>#REF!</v>
      </c>
      <c r="Y93" s="18" t="e">
        <f>'Norm. financovanie + uspesnost'!W76</f>
        <v>#REF!</v>
      </c>
      <c r="Z93" s="18">
        <f>'Norm. financovanie + uspesnost'!X76</f>
        <v>0</v>
      </c>
      <c r="AA93" s="18" t="e">
        <f>'Norm. financovanie + uspesnost'!Y76</f>
        <v>#REF!</v>
      </c>
      <c r="AB93" s="18" t="e">
        <f>'Norm. financovanie + uspesnost'!Z76</f>
        <v>#REF!</v>
      </c>
      <c r="AC93" s="18" t="e">
        <f>'Norm. financovanie + uspesnost'!AA76</f>
        <v>#REF!</v>
      </c>
      <c r="AD93" s="18">
        <f>'Norm. financovanie + uspesnost'!AB76</f>
        <v>0</v>
      </c>
      <c r="AE93" s="18">
        <f>'Norm. financovanie + uspesnost'!AC76</f>
        <v>2.4749294918615678E-2</v>
      </c>
      <c r="AF93" s="18">
        <f>'Norm. financovanie + uspesnost'!AD76</f>
        <v>0</v>
      </c>
      <c r="AG93" s="18" t="e">
        <f>'Norm. financovanie + uspesnost'!AE76</f>
        <v>#REF!</v>
      </c>
      <c r="AH93" s="18" t="e">
        <f>'Norm. financovanie + uspesnost'!AF76</f>
        <v>#REF!</v>
      </c>
      <c r="AI93" s="18" t="e">
        <f>'Norm. financovanie + uspesnost'!AG76</f>
        <v>#REF!</v>
      </c>
      <c r="AJ93" s="18" t="e">
        <f>'Norm. financovanie + uspesnost'!AH76</f>
        <v>#REF!</v>
      </c>
      <c r="AK93" s="18">
        <f>'Norm. financovanie + uspesnost'!AI76</f>
        <v>0</v>
      </c>
      <c r="AL93" s="18" t="e">
        <f>'Norm. financovanie + uspesnost'!AJ76</f>
        <v>#REF!</v>
      </c>
      <c r="AM93" s="18" t="e">
        <f>'Norm. financovanie + uspesnost'!AK76</f>
        <v>#REF!</v>
      </c>
      <c r="AN93" s="18" t="e">
        <f>'Norm. financovanie + uspesnost'!AL76</f>
        <v>#REF!</v>
      </c>
      <c r="AO93" s="18" t="e">
        <f>'Norm. financovanie + uspesnost'!AM76</f>
        <v>#REF!</v>
      </c>
      <c r="AP93" s="18" t="e">
        <f>'Norm. financovanie + uspesnost'!AN76</f>
        <v>#REF!</v>
      </c>
      <c r="AQ93" s="18" t="e">
        <f>'Norm. financovanie + uspesnost'!AO76</f>
        <v>#REF!</v>
      </c>
      <c r="AR93" s="18" t="e">
        <f>'Norm. financovanie + uspesnost'!AP76</f>
        <v>#REF!</v>
      </c>
      <c r="AS93" s="18" t="e">
        <f>'Norm. financovanie + uspesnost'!AQ76</f>
        <v>#REF!</v>
      </c>
      <c r="AT93" s="18" t="e">
        <f>'Norm. financovanie + uspesnost'!AR76</f>
        <v>#REF!</v>
      </c>
      <c r="AU93" s="18" t="e">
        <f>'Norm. financovanie + uspesnost'!AS76</f>
        <v>#REF!</v>
      </c>
      <c r="AV93" s="18" t="e">
        <f>'Norm. financovanie + uspesnost'!AT76</f>
        <v>#REF!</v>
      </c>
      <c r="AW93" s="18" t="e">
        <f>'Norm. financovanie + uspesnost'!AU76</f>
        <v>#REF!</v>
      </c>
      <c r="AX93" s="18" t="e">
        <f>'Norm. financovanie + uspesnost'!AV76</f>
        <v>#REF!</v>
      </c>
      <c r="AY93" s="18" t="e">
        <f>'Norm. financovanie + uspesnost'!AW76</f>
        <v>#REF!</v>
      </c>
      <c r="AZ93" s="18" t="e">
        <f>'Norm. financovanie + uspesnost'!AX76</f>
        <v>#REF!</v>
      </c>
      <c r="BA93" s="18" t="e">
        <f>'Norm. financovanie + uspesnost'!AY76</f>
        <v>#REF!</v>
      </c>
      <c r="BB93" s="18" t="e">
        <f>'Norm. financovanie + uspesnost'!AZ76</f>
        <v>#REF!</v>
      </c>
      <c r="BC93" s="18">
        <f>'Norm. financovanie + uspesnost'!BA76</f>
        <v>0</v>
      </c>
      <c r="BD93" s="18" t="e">
        <f>'Norm. financovanie + uspesnost'!BB76</f>
        <v>#REF!</v>
      </c>
    </row>
    <row r="94" spans="1:56" ht="14.25" customHeight="1" x14ac:dyDescent="0.2">
      <c r="A94" s="14">
        <v>21</v>
      </c>
      <c r="B94" s="19" t="s">
        <v>235</v>
      </c>
      <c r="C94" s="19" t="s">
        <v>236</v>
      </c>
      <c r="D94" s="20" t="e">
        <f t="shared" si="0"/>
        <v>#REF!</v>
      </c>
      <c r="E94" s="17">
        <f>BiggestGlobalSports!E23</f>
        <v>0</v>
      </c>
      <c r="F94" s="18" t="e">
        <f>'Norm. financovanie + uspesnost'!D22</f>
        <v>#REF!</v>
      </c>
      <c r="G94" s="18" t="e">
        <f>'Norm. financovanie + uspesnost'!E22</f>
        <v>#REF!</v>
      </c>
      <c r="H94" s="18" t="e">
        <f>'Norm. financovanie + uspesnost'!F22</f>
        <v>#REF!</v>
      </c>
      <c r="I94" s="18" t="e">
        <f>'Norm. financovanie + uspesnost'!G22</f>
        <v>#REF!</v>
      </c>
      <c r="J94" s="18" t="e">
        <f>'Norm. financovanie + uspesnost'!H22</f>
        <v>#REF!</v>
      </c>
      <c r="K94" s="18" t="e">
        <f>'Norm. financovanie + uspesnost'!I22</f>
        <v>#REF!</v>
      </c>
      <c r="L94" s="18" t="e">
        <f>'Norm. financovanie + uspesnost'!J22</f>
        <v>#REF!</v>
      </c>
      <c r="M94" s="18">
        <f>'Norm. financovanie + uspesnost'!K22</f>
        <v>0</v>
      </c>
      <c r="N94" s="18" t="e">
        <f>'Norm. financovanie + uspesnost'!L22</f>
        <v>#REF!</v>
      </c>
      <c r="O94" s="18" t="e">
        <f>'Norm. financovanie + uspesnost'!M22</f>
        <v>#REF!</v>
      </c>
      <c r="P94" s="18" t="e">
        <f>'Norm. financovanie + uspesnost'!N22</f>
        <v>#REF!</v>
      </c>
      <c r="Q94" s="18" t="e">
        <f>'Norm. financovanie + uspesnost'!O22</f>
        <v>#REF!</v>
      </c>
      <c r="R94" s="18">
        <f>'Norm. financovanie + uspesnost'!P22</f>
        <v>4.4811780996431823E-3</v>
      </c>
      <c r="S94" s="18" t="e">
        <f>'Norm. financovanie + uspesnost'!Q22</f>
        <v>#REF!</v>
      </c>
      <c r="T94" s="18" t="e">
        <f>'Norm. financovanie + uspesnost'!R22</f>
        <v>#REF!</v>
      </c>
      <c r="U94" s="18" t="e">
        <f>'Norm. financovanie + uspesnost'!S22</f>
        <v>#REF!</v>
      </c>
      <c r="V94" s="18" t="e">
        <f>'Norm. financovanie + uspesnost'!T22</f>
        <v>#REF!</v>
      </c>
      <c r="W94" s="18">
        <f>'Norm. financovanie + uspesnost'!U22</f>
        <v>7.2019483828487845E-3</v>
      </c>
      <c r="X94" s="18" t="e">
        <f>'Norm. financovanie + uspesnost'!V22</f>
        <v>#REF!</v>
      </c>
      <c r="Y94" s="18" t="e">
        <f>'Norm. financovanie + uspesnost'!W22</f>
        <v>#REF!</v>
      </c>
      <c r="Z94" s="18">
        <f>'Norm. financovanie + uspesnost'!X22</f>
        <v>0</v>
      </c>
      <c r="AA94" s="18" t="e">
        <f>'Norm. financovanie + uspesnost'!Y22</f>
        <v>#REF!</v>
      </c>
      <c r="AB94" s="18" t="e">
        <f>'Norm. financovanie + uspesnost'!Z22</f>
        <v>#REF!</v>
      </c>
      <c r="AC94" s="18" t="e">
        <f>'Norm. financovanie + uspesnost'!AA22</f>
        <v>#REF!</v>
      </c>
      <c r="AD94" s="18">
        <f>'Norm. financovanie + uspesnost'!AB22</f>
        <v>0</v>
      </c>
      <c r="AE94" s="18">
        <f>'Norm. financovanie + uspesnost'!AC22</f>
        <v>2.1486255891415723E-3</v>
      </c>
      <c r="AF94" s="18">
        <f>'Norm. financovanie + uspesnost'!AD22</f>
        <v>0</v>
      </c>
      <c r="AG94" s="18" t="e">
        <f>'Norm. financovanie + uspesnost'!AE22</f>
        <v>#REF!</v>
      </c>
      <c r="AH94" s="18" t="e">
        <f>'Norm. financovanie + uspesnost'!AF22</f>
        <v>#REF!</v>
      </c>
      <c r="AI94" s="18" t="e">
        <f>'Norm. financovanie + uspesnost'!AG22</f>
        <v>#REF!</v>
      </c>
      <c r="AJ94" s="18" t="e">
        <f>'Norm. financovanie + uspesnost'!AH22</f>
        <v>#REF!</v>
      </c>
      <c r="AK94" s="18">
        <f>'Norm. financovanie + uspesnost'!AI22</f>
        <v>0</v>
      </c>
      <c r="AL94" s="18" t="e">
        <f>'Norm. financovanie + uspesnost'!AJ22</f>
        <v>#REF!</v>
      </c>
      <c r="AM94" s="18" t="e">
        <f>'Norm. financovanie + uspesnost'!AK22</f>
        <v>#REF!</v>
      </c>
      <c r="AN94" s="18" t="e">
        <f>'Norm. financovanie + uspesnost'!AL22</f>
        <v>#REF!</v>
      </c>
      <c r="AO94" s="18" t="e">
        <f>'Norm. financovanie + uspesnost'!AM22</f>
        <v>#REF!</v>
      </c>
      <c r="AP94" s="18" t="e">
        <f>'Norm. financovanie + uspesnost'!AN22</f>
        <v>#REF!</v>
      </c>
      <c r="AQ94" s="18" t="e">
        <f>'Norm. financovanie + uspesnost'!AO22</f>
        <v>#REF!</v>
      </c>
      <c r="AR94" s="18" t="e">
        <f>'Norm. financovanie + uspesnost'!AP22</f>
        <v>#REF!</v>
      </c>
      <c r="AS94" s="18" t="e">
        <f>'Norm. financovanie + uspesnost'!AQ22</f>
        <v>#REF!</v>
      </c>
      <c r="AT94" s="18" t="e">
        <f>'Norm. financovanie + uspesnost'!AR22</f>
        <v>#REF!</v>
      </c>
      <c r="AU94" s="18" t="e">
        <f>'Norm. financovanie + uspesnost'!AS22</f>
        <v>#REF!</v>
      </c>
      <c r="AV94" s="18" t="e">
        <f>'Norm. financovanie + uspesnost'!AT22</f>
        <v>#REF!</v>
      </c>
      <c r="AW94" s="18" t="e">
        <f>'Norm. financovanie + uspesnost'!AU22</f>
        <v>#REF!</v>
      </c>
      <c r="AX94" s="18" t="e">
        <f>'Norm. financovanie + uspesnost'!AV22</f>
        <v>#REF!</v>
      </c>
      <c r="AY94" s="18" t="e">
        <f>'Norm. financovanie + uspesnost'!AW22</f>
        <v>#REF!</v>
      </c>
      <c r="AZ94" s="18" t="e">
        <f>'Norm. financovanie + uspesnost'!AX22</f>
        <v>#REF!</v>
      </c>
      <c r="BA94" s="18" t="e">
        <f>'Norm. financovanie + uspesnost'!AY22</f>
        <v>#REF!</v>
      </c>
      <c r="BB94" s="18" t="e">
        <f>'Norm. financovanie + uspesnost'!AZ22</f>
        <v>#REF!</v>
      </c>
      <c r="BC94" s="18">
        <f>'Norm. financovanie + uspesnost'!BA22</f>
        <v>0</v>
      </c>
      <c r="BD94" s="18" t="e">
        <f>'Norm. financovanie + uspesnost'!BB22</f>
        <v>#REF!</v>
      </c>
    </row>
    <row r="95" spans="1:56" ht="14.25" customHeight="1" x14ac:dyDescent="0.25">
      <c r="A95" s="21">
        <v>62</v>
      </c>
      <c r="B95" s="23" t="s">
        <v>237</v>
      </c>
      <c r="C95" s="23" t="s">
        <v>238</v>
      </c>
      <c r="D95" s="16" t="e">
        <f t="shared" si="0"/>
        <v>#REF!</v>
      </c>
      <c r="E95" s="17">
        <f>BiggestGlobalSports!E64</f>
        <v>0</v>
      </c>
      <c r="F95" s="18" t="e">
        <f>'Norm. financovanie + uspesnost'!D63</f>
        <v>#REF!</v>
      </c>
      <c r="G95" s="18" t="e">
        <f>'Norm. financovanie + uspesnost'!E63</f>
        <v>#REF!</v>
      </c>
      <c r="H95" s="18" t="e">
        <f>'Norm. financovanie + uspesnost'!F63</f>
        <v>#REF!</v>
      </c>
      <c r="I95" s="18" t="e">
        <f>'Norm. financovanie + uspesnost'!G63</f>
        <v>#REF!</v>
      </c>
      <c r="J95" s="18" t="e">
        <f>'Norm. financovanie + uspesnost'!H63</f>
        <v>#REF!</v>
      </c>
      <c r="K95" s="18" t="e">
        <f>'Norm. financovanie + uspesnost'!I63</f>
        <v>#REF!</v>
      </c>
      <c r="L95" s="18" t="e">
        <f>'Norm. financovanie + uspesnost'!J63</f>
        <v>#REF!</v>
      </c>
      <c r="M95" s="18">
        <f>'Norm. financovanie + uspesnost'!K63</f>
        <v>9.1478251686928341E-3</v>
      </c>
      <c r="N95" s="18" t="e">
        <f>'Norm. financovanie + uspesnost'!L63</f>
        <v>#REF!</v>
      </c>
      <c r="O95" s="18" t="e">
        <f>'Norm. financovanie + uspesnost'!M63</f>
        <v>#REF!</v>
      </c>
      <c r="P95" s="18" t="e">
        <f>'Norm. financovanie + uspesnost'!N63</f>
        <v>#REF!</v>
      </c>
      <c r="Q95" s="18" t="e">
        <f>'Norm. financovanie + uspesnost'!O63</f>
        <v>#REF!</v>
      </c>
      <c r="R95" s="18">
        <f>'Norm. financovanie + uspesnost'!P63</f>
        <v>0</v>
      </c>
      <c r="S95" s="18" t="e">
        <f>'Norm. financovanie + uspesnost'!Q63</f>
        <v>#REF!</v>
      </c>
      <c r="T95" s="18" t="e">
        <f>'Norm. financovanie + uspesnost'!R63</f>
        <v>#REF!</v>
      </c>
      <c r="U95" s="18" t="e">
        <f>'Norm. financovanie + uspesnost'!S63</f>
        <v>#REF!</v>
      </c>
      <c r="V95" s="18" t="e">
        <f>'Norm. financovanie + uspesnost'!T63</f>
        <v>#REF!</v>
      </c>
      <c r="W95" s="18">
        <f>'Norm. financovanie + uspesnost'!U63</f>
        <v>0</v>
      </c>
      <c r="X95" s="18" t="e">
        <f>'Norm. financovanie + uspesnost'!V63</f>
        <v>#REF!</v>
      </c>
      <c r="Y95" s="18" t="e">
        <f>'Norm. financovanie + uspesnost'!W63</f>
        <v>#REF!</v>
      </c>
      <c r="Z95" s="18">
        <f>'Norm. financovanie + uspesnost'!X63</f>
        <v>0</v>
      </c>
      <c r="AA95" s="18" t="e">
        <f>'Norm. financovanie + uspesnost'!Y63</f>
        <v>#REF!</v>
      </c>
      <c r="AB95" s="18" t="e">
        <f>'Norm. financovanie + uspesnost'!Z63</f>
        <v>#REF!</v>
      </c>
      <c r="AC95" s="18" t="e">
        <f>'Norm. financovanie + uspesnost'!AA63</f>
        <v>#REF!</v>
      </c>
      <c r="AD95" s="18">
        <f>'Norm. financovanie + uspesnost'!AB63</f>
        <v>0</v>
      </c>
      <c r="AE95" s="18">
        <f>'Norm. financovanie + uspesnost'!AC63</f>
        <v>7.9990174053514544E-3</v>
      </c>
      <c r="AF95" s="18">
        <f>'Norm. financovanie + uspesnost'!AD63</f>
        <v>0</v>
      </c>
      <c r="AG95" s="18" t="e">
        <f>'Norm. financovanie + uspesnost'!AE63</f>
        <v>#REF!</v>
      </c>
      <c r="AH95" s="18" t="e">
        <f>'Norm. financovanie + uspesnost'!AF63</f>
        <v>#REF!</v>
      </c>
      <c r="AI95" s="18" t="e">
        <f>'Norm. financovanie + uspesnost'!AG63</f>
        <v>#REF!</v>
      </c>
      <c r="AJ95" s="18" t="e">
        <f>'Norm. financovanie + uspesnost'!AH63</f>
        <v>#REF!</v>
      </c>
      <c r="AK95" s="18">
        <f>'Norm. financovanie + uspesnost'!AI63</f>
        <v>4.3556087665372729E-2</v>
      </c>
      <c r="AL95" s="18" t="e">
        <f>'Norm. financovanie + uspesnost'!AJ63</f>
        <v>#REF!</v>
      </c>
      <c r="AM95" s="18" t="e">
        <f>'Norm. financovanie + uspesnost'!AK63</f>
        <v>#REF!</v>
      </c>
      <c r="AN95" s="18" t="e">
        <f>'Norm. financovanie + uspesnost'!AL63</f>
        <v>#REF!</v>
      </c>
      <c r="AO95" s="18" t="e">
        <f>'Norm. financovanie + uspesnost'!AM63</f>
        <v>#REF!</v>
      </c>
      <c r="AP95" s="18" t="e">
        <f>'Norm. financovanie + uspesnost'!AN63</f>
        <v>#REF!</v>
      </c>
      <c r="AQ95" s="18" t="e">
        <f>'Norm. financovanie + uspesnost'!AO63</f>
        <v>#REF!</v>
      </c>
      <c r="AR95" s="18" t="e">
        <f>'Norm. financovanie + uspesnost'!AP63</f>
        <v>#REF!</v>
      </c>
      <c r="AS95" s="18" t="e">
        <f>'Norm. financovanie + uspesnost'!AQ63</f>
        <v>#REF!</v>
      </c>
      <c r="AT95" s="18" t="e">
        <f>'Norm. financovanie + uspesnost'!AR63</f>
        <v>#REF!</v>
      </c>
      <c r="AU95" s="18" t="e">
        <f>'Norm. financovanie + uspesnost'!AS63</f>
        <v>#REF!</v>
      </c>
      <c r="AV95" s="18" t="e">
        <f>'Norm. financovanie + uspesnost'!AT63</f>
        <v>#REF!</v>
      </c>
      <c r="AW95" s="18" t="e">
        <f>'Norm. financovanie + uspesnost'!AU63</f>
        <v>#REF!</v>
      </c>
      <c r="AX95" s="18" t="e">
        <f>'Norm. financovanie + uspesnost'!AV63</f>
        <v>#REF!</v>
      </c>
      <c r="AY95" s="18" t="e">
        <f>'Norm. financovanie + uspesnost'!AW63</f>
        <v>#REF!</v>
      </c>
      <c r="AZ95" s="18" t="e">
        <f>'Norm. financovanie + uspesnost'!AX63</f>
        <v>#REF!</v>
      </c>
      <c r="BA95" s="18" t="e">
        <f>'Norm. financovanie + uspesnost'!AY63</f>
        <v>#REF!</v>
      </c>
      <c r="BB95" s="18" t="e">
        <f>'Norm. financovanie + uspesnost'!AZ63</f>
        <v>#REF!</v>
      </c>
      <c r="BC95" s="18">
        <f>'Norm. financovanie + uspesnost'!BA63</f>
        <v>0</v>
      </c>
      <c r="BD95" s="18" t="e">
        <f>'Norm. financovanie + uspesnost'!BB63</f>
        <v>#REF!</v>
      </c>
    </row>
    <row r="96" spans="1:56" ht="14.25" customHeight="1" x14ac:dyDescent="0.2">
      <c r="A96" s="14">
        <v>13</v>
      </c>
      <c r="B96" s="19" t="s">
        <v>239</v>
      </c>
      <c r="C96" s="19" t="s">
        <v>240</v>
      </c>
      <c r="D96" s="20" t="e">
        <f t="shared" si="0"/>
        <v>#REF!</v>
      </c>
      <c r="E96" s="17">
        <f>BiggestGlobalSports!E15</f>
        <v>0</v>
      </c>
      <c r="F96" s="18" t="e">
        <f>'Norm. financovanie + uspesnost'!D14</f>
        <v>#REF!</v>
      </c>
      <c r="G96" s="18" t="e">
        <f>'Norm. financovanie + uspesnost'!E14</f>
        <v>#REF!</v>
      </c>
      <c r="H96" s="18" t="e">
        <f>'Norm. financovanie + uspesnost'!F14</f>
        <v>#REF!</v>
      </c>
      <c r="I96" s="18" t="e">
        <f>'Norm. financovanie + uspesnost'!G14</f>
        <v>#REF!</v>
      </c>
      <c r="J96" s="18" t="e">
        <f>'Norm. financovanie + uspesnost'!H14</f>
        <v>#REF!</v>
      </c>
      <c r="K96" s="18" t="e">
        <f>'Norm. financovanie + uspesnost'!I14</f>
        <v>#REF!</v>
      </c>
      <c r="L96" s="18" t="e">
        <f>'Norm. financovanie + uspesnost'!J14</f>
        <v>#REF!</v>
      </c>
      <c r="M96" s="18">
        <f>'Norm. financovanie + uspesnost'!K14</f>
        <v>0</v>
      </c>
      <c r="N96" s="18" t="e">
        <f>'Norm. financovanie + uspesnost'!L14</f>
        <v>#REF!</v>
      </c>
      <c r="O96" s="18" t="e">
        <f>'Norm. financovanie + uspesnost'!M14</f>
        <v>#REF!</v>
      </c>
      <c r="P96" s="18" t="e">
        <f>'Norm. financovanie + uspesnost'!N14</f>
        <v>#REF!</v>
      </c>
      <c r="Q96" s="18" t="e">
        <f>'Norm. financovanie + uspesnost'!O14</f>
        <v>#REF!</v>
      </c>
      <c r="R96" s="18">
        <f>'Norm. financovanie + uspesnost'!P14</f>
        <v>0</v>
      </c>
      <c r="S96" s="18" t="e">
        <f>'Norm. financovanie + uspesnost'!Q14</f>
        <v>#REF!</v>
      </c>
      <c r="T96" s="18" t="e">
        <f>'Norm. financovanie + uspesnost'!R14</f>
        <v>#REF!</v>
      </c>
      <c r="U96" s="18" t="e">
        <f>'Norm. financovanie + uspesnost'!S14</f>
        <v>#REF!</v>
      </c>
      <c r="V96" s="18" t="e">
        <f>'Norm. financovanie + uspesnost'!T14</f>
        <v>#REF!</v>
      </c>
      <c r="W96" s="18">
        <f>'Norm. financovanie + uspesnost'!U14</f>
        <v>0</v>
      </c>
      <c r="X96" s="18" t="e">
        <f>'Norm. financovanie + uspesnost'!V14</f>
        <v>#REF!</v>
      </c>
      <c r="Y96" s="18" t="e">
        <f>'Norm. financovanie + uspesnost'!W14</f>
        <v>#REF!</v>
      </c>
      <c r="Z96" s="18">
        <f>'Norm. financovanie + uspesnost'!X14</f>
        <v>0</v>
      </c>
      <c r="AA96" s="18" t="e">
        <f>'Norm. financovanie + uspesnost'!Y14</f>
        <v>#REF!</v>
      </c>
      <c r="AB96" s="18" t="e">
        <f>'Norm. financovanie + uspesnost'!Z14</f>
        <v>#REF!</v>
      </c>
      <c r="AC96" s="18" t="e">
        <f>'Norm. financovanie + uspesnost'!AA14</f>
        <v>#REF!</v>
      </c>
      <c r="AD96" s="18">
        <f>'Norm. financovanie + uspesnost'!AB14</f>
        <v>0</v>
      </c>
      <c r="AE96" s="18">
        <f>'Norm. financovanie + uspesnost'!AC14</f>
        <v>0</v>
      </c>
      <c r="AF96" s="18">
        <f>'Norm. financovanie + uspesnost'!AD14</f>
        <v>0</v>
      </c>
      <c r="AG96" s="18" t="e">
        <f>'Norm. financovanie + uspesnost'!AE14</f>
        <v>#REF!</v>
      </c>
      <c r="AH96" s="18" t="e">
        <f>'Norm. financovanie + uspesnost'!AF14</f>
        <v>#REF!</v>
      </c>
      <c r="AI96" s="18" t="e">
        <f>'Norm. financovanie + uspesnost'!AG14</f>
        <v>#REF!</v>
      </c>
      <c r="AJ96" s="18" t="e">
        <f>'Norm. financovanie + uspesnost'!AH14</f>
        <v>#REF!</v>
      </c>
      <c r="AK96" s="18">
        <f>'Norm. financovanie + uspesnost'!AI14</f>
        <v>0</v>
      </c>
      <c r="AL96" s="18" t="e">
        <f>'Norm. financovanie + uspesnost'!AJ14</f>
        <v>#REF!</v>
      </c>
      <c r="AM96" s="18" t="e">
        <f>'Norm. financovanie + uspesnost'!AK14</f>
        <v>#REF!</v>
      </c>
      <c r="AN96" s="18" t="e">
        <f>'Norm. financovanie + uspesnost'!AL14</f>
        <v>#REF!</v>
      </c>
      <c r="AO96" s="18" t="e">
        <f>'Norm. financovanie + uspesnost'!AM14</f>
        <v>#REF!</v>
      </c>
      <c r="AP96" s="18" t="e">
        <f>'Norm. financovanie + uspesnost'!AN14</f>
        <v>#REF!</v>
      </c>
      <c r="AQ96" s="18" t="e">
        <f>'Norm. financovanie + uspesnost'!AO14</f>
        <v>#REF!</v>
      </c>
      <c r="AR96" s="18" t="e">
        <f>'Norm. financovanie + uspesnost'!AP14</f>
        <v>#REF!</v>
      </c>
      <c r="AS96" s="18" t="e">
        <f>'Norm. financovanie + uspesnost'!AQ14</f>
        <v>#REF!</v>
      </c>
      <c r="AT96" s="18" t="e">
        <f>'Norm. financovanie + uspesnost'!AR14</f>
        <v>#REF!</v>
      </c>
      <c r="AU96" s="18" t="e">
        <f>'Norm. financovanie + uspesnost'!AS14</f>
        <v>#REF!</v>
      </c>
      <c r="AV96" s="18" t="e">
        <f>'Norm. financovanie + uspesnost'!AT14</f>
        <v>#REF!</v>
      </c>
      <c r="AW96" s="18" t="e">
        <f>'Norm. financovanie + uspesnost'!AU14</f>
        <v>#REF!</v>
      </c>
      <c r="AX96" s="18" t="e">
        <f>'Norm. financovanie + uspesnost'!AV14</f>
        <v>#REF!</v>
      </c>
      <c r="AY96" s="18" t="e">
        <f>'Norm. financovanie + uspesnost'!AW14</f>
        <v>#REF!</v>
      </c>
      <c r="AZ96" s="18" t="e">
        <f>'Norm. financovanie + uspesnost'!AX14</f>
        <v>#REF!</v>
      </c>
      <c r="BA96" s="18" t="e">
        <f>'Norm. financovanie + uspesnost'!AY14</f>
        <v>#REF!</v>
      </c>
      <c r="BB96" s="18" t="e">
        <f>'Norm. financovanie + uspesnost'!AZ14</f>
        <v>#REF!</v>
      </c>
      <c r="BC96" s="18">
        <f>'Norm. financovanie + uspesnost'!BA14</f>
        <v>0</v>
      </c>
      <c r="BD96" s="18" t="e">
        <f>'Norm. financovanie + uspesnost'!BB14</f>
        <v>#REF!</v>
      </c>
    </row>
    <row r="97" spans="1:56" ht="14.25" customHeight="1" x14ac:dyDescent="0.25">
      <c r="A97" s="21">
        <v>70</v>
      </c>
      <c r="B97" s="23" t="s">
        <v>241</v>
      </c>
      <c r="C97" s="23" t="s">
        <v>242</v>
      </c>
      <c r="D97" s="16" t="e">
        <f t="shared" si="0"/>
        <v>#REF!</v>
      </c>
      <c r="E97" s="17">
        <f>BiggestGlobalSports!E72</f>
        <v>0</v>
      </c>
      <c r="F97" s="18" t="e">
        <f>'Norm. financovanie + uspesnost'!D71</f>
        <v>#REF!</v>
      </c>
      <c r="G97" s="18" t="e">
        <f>'Norm. financovanie + uspesnost'!E71</f>
        <v>#REF!</v>
      </c>
      <c r="H97" s="18" t="e">
        <f>'Norm. financovanie + uspesnost'!F71</f>
        <v>#REF!</v>
      </c>
      <c r="I97" s="18" t="e">
        <f>'Norm. financovanie + uspesnost'!G71</f>
        <v>#REF!</v>
      </c>
      <c r="J97" s="18" t="e">
        <f>'Norm. financovanie + uspesnost'!H71</f>
        <v>#REF!</v>
      </c>
      <c r="K97" s="18" t="e">
        <f>'Norm. financovanie + uspesnost'!I71</f>
        <v>#REF!</v>
      </c>
      <c r="L97" s="18" t="e">
        <f>'Norm. financovanie + uspesnost'!J71</f>
        <v>#REF!</v>
      </c>
      <c r="M97" s="18">
        <f>'Norm. financovanie + uspesnost'!K71</f>
        <v>0</v>
      </c>
      <c r="N97" s="18" t="e">
        <f>'Norm. financovanie + uspesnost'!L71</f>
        <v>#REF!</v>
      </c>
      <c r="O97" s="18" t="e">
        <f>'Norm. financovanie + uspesnost'!M71</f>
        <v>#REF!</v>
      </c>
      <c r="P97" s="18" t="e">
        <f>'Norm. financovanie + uspesnost'!N71</f>
        <v>#REF!</v>
      </c>
      <c r="Q97" s="18" t="e">
        <f>'Norm. financovanie + uspesnost'!O71</f>
        <v>#REF!</v>
      </c>
      <c r="R97" s="18">
        <f>'Norm. financovanie + uspesnost'!P71</f>
        <v>4.5719049076114486E-3</v>
      </c>
      <c r="S97" s="18" t="e">
        <f>'Norm. financovanie + uspesnost'!Q71</f>
        <v>#REF!</v>
      </c>
      <c r="T97" s="18" t="e">
        <f>'Norm. financovanie + uspesnost'!R71</f>
        <v>#REF!</v>
      </c>
      <c r="U97" s="18" t="e">
        <f>'Norm. financovanie + uspesnost'!S71</f>
        <v>#REF!</v>
      </c>
      <c r="V97" s="18" t="e">
        <f>'Norm. financovanie + uspesnost'!T71</f>
        <v>#REF!</v>
      </c>
      <c r="W97" s="18">
        <f>'Norm. financovanie + uspesnost'!U71</f>
        <v>3.7354689134259288E-2</v>
      </c>
      <c r="X97" s="18" t="e">
        <f>'Norm. financovanie + uspesnost'!V71</f>
        <v>#REF!</v>
      </c>
      <c r="Y97" s="18" t="e">
        <f>'Norm. financovanie + uspesnost'!W71</f>
        <v>#REF!</v>
      </c>
      <c r="Z97" s="18">
        <f>'Norm. financovanie + uspesnost'!X71</f>
        <v>0</v>
      </c>
      <c r="AA97" s="18" t="e">
        <f>'Norm. financovanie + uspesnost'!Y71</f>
        <v>#REF!</v>
      </c>
      <c r="AB97" s="18" t="e">
        <f>'Norm. financovanie + uspesnost'!Z71</f>
        <v>#REF!</v>
      </c>
      <c r="AC97" s="18" t="e">
        <f>'Norm. financovanie + uspesnost'!AA71</f>
        <v>#REF!</v>
      </c>
      <c r="AD97" s="18">
        <f>'Norm. financovanie + uspesnost'!AB71</f>
        <v>0</v>
      </c>
      <c r="AE97" s="18">
        <f>'Norm. financovanie + uspesnost'!AC71</f>
        <v>0</v>
      </c>
      <c r="AF97" s="18">
        <f>'Norm. financovanie + uspesnost'!AD71</f>
        <v>0</v>
      </c>
      <c r="AG97" s="18" t="e">
        <f>'Norm. financovanie + uspesnost'!AE71</f>
        <v>#REF!</v>
      </c>
      <c r="AH97" s="18" t="e">
        <f>'Norm. financovanie + uspesnost'!AF71</f>
        <v>#REF!</v>
      </c>
      <c r="AI97" s="18" t="e">
        <f>'Norm. financovanie + uspesnost'!AG71</f>
        <v>#REF!</v>
      </c>
      <c r="AJ97" s="18" t="e">
        <f>'Norm. financovanie + uspesnost'!AH71</f>
        <v>#REF!</v>
      </c>
      <c r="AK97" s="18">
        <f>'Norm. financovanie + uspesnost'!AI71</f>
        <v>0</v>
      </c>
      <c r="AL97" s="18" t="e">
        <f>'Norm. financovanie + uspesnost'!AJ71</f>
        <v>#REF!</v>
      </c>
      <c r="AM97" s="18" t="e">
        <f>'Norm. financovanie + uspesnost'!AK71</f>
        <v>#REF!</v>
      </c>
      <c r="AN97" s="18" t="e">
        <f>'Norm. financovanie + uspesnost'!AL71</f>
        <v>#REF!</v>
      </c>
      <c r="AO97" s="18" t="e">
        <f>'Norm. financovanie + uspesnost'!AM71</f>
        <v>#REF!</v>
      </c>
      <c r="AP97" s="18" t="e">
        <f>'Norm. financovanie + uspesnost'!AN71</f>
        <v>#REF!</v>
      </c>
      <c r="AQ97" s="18" t="e">
        <f>'Norm. financovanie + uspesnost'!AO71</f>
        <v>#REF!</v>
      </c>
      <c r="AR97" s="18" t="e">
        <f>'Norm. financovanie + uspesnost'!AP71</f>
        <v>#REF!</v>
      </c>
      <c r="AS97" s="18" t="e">
        <f>'Norm. financovanie + uspesnost'!AQ71</f>
        <v>#REF!</v>
      </c>
      <c r="AT97" s="18" t="e">
        <f>'Norm. financovanie + uspesnost'!AR71</f>
        <v>#REF!</v>
      </c>
      <c r="AU97" s="18" t="e">
        <f>'Norm. financovanie + uspesnost'!AS71</f>
        <v>#REF!</v>
      </c>
      <c r="AV97" s="18" t="e">
        <f>'Norm. financovanie + uspesnost'!AT71</f>
        <v>#REF!</v>
      </c>
      <c r="AW97" s="18" t="e">
        <f>'Norm. financovanie + uspesnost'!AU71</f>
        <v>#REF!</v>
      </c>
      <c r="AX97" s="18" t="e">
        <f>'Norm. financovanie + uspesnost'!AV71</f>
        <v>#REF!</v>
      </c>
      <c r="AY97" s="18" t="e">
        <f>'Norm. financovanie + uspesnost'!AW71</f>
        <v>#REF!</v>
      </c>
      <c r="AZ97" s="18" t="e">
        <f>'Norm. financovanie + uspesnost'!AX71</f>
        <v>#REF!</v>
      </c>
      <c r="BA97" s="18" t="e">
        <f>'Norm. financovanie + uspesnost'!AY71</f>
        <v>#REF!</v>
      </c>
      <c r="BB97" s="18" t="e">
        <f>'Norm. financovanie + uspesnost'!AZ71</f>
        <v>#REF!</v>
      </c>
      <c r="BC97" s="18">
        <f>'Norm. financovanie + uspesnost'!BA71</f>
        <v>0</v>
      </c>
      <c r="BD97" s="18" t="e">
        <f>'Norm. financovanie + uspesnost'!BB71</f>
        <v>#REF!</v>
      </c>
    </row>
    <row r="98" spans="1:56" ht="14.25" customHeight="1" x14ac:dyDescent="0.25">
      <c r="A98" s="21">
        <v>53</v>
      </c>
      <c r="B98" s="22" t="s">
        <v>243</v>
      </c>
      <c r="C98" s="22" t="s">
        <v>165</v>
      </c>
      <c r="D98" s="20" t="e">
        <f t="shared" si="0"/>
        <v>#REF!</v>
      </c>
      <c r="E98" s="17" t="e">
        <f>BiggestGlobalSports!#REF!</f>
        <v>#REF!</v>
      </c>
      <c r="F98" s="18" t="e">
        <f>'Norm. financovanie + uspesnost'!D54</f>
        <v>#REF!</v>
      </c>
      <c r="G98" s="18" t="e">
        <f>'Norm. financovanie + uspesnost'!E54</f>
        <v>#REF!</v>
      </c>
      <c r="H98" s="18" t="e">
        <f>'Norm. financovanie + uspesnost'!F54</f>
        <v>#REF!</v>
      </c>
      <c r="I98" s="18" t="e">
        <f>'Norm. financovanie + uspesnost'!G54</f>
        <v>#REF!</v>
      </c>
      <c r="J98" s="18" t="e">
        <f>'Norm. financovanie + uspesnost'!H54</f>
        <v>#REF!</v>
      </c>
      <c r="K98" s="18" t="e">
        <f>'Norm. financovanie + uspesnost'!I54</f>
        <v>#REF!</v>
      </c>
      <c r="L98" s="18" t="e">
        <f>'Norm. financovanie + uspesnost'!J54</f>
        <v>#REF!</v>
      </c>
      <c r="M98" s="18">
        <f>'Norm. financovanie + uspesnost'!K54</f>
        <v>0</v>
      </c>
      <c r="N98" s="18" t="e">
        <f>'Norm. financovanie + uspesnost'!L54</f>
        <v>#REF!</v>
      </c>
      <c r="O98" s="18" t="e">
        <f>'Norm. financovanie + uspesnost'!M54</f>
        <v>#REF!</v>
      </c>
      <c r="P98" s="18" t="e">
        <f>'Norm. financovanie + uspesnost'!N54</f>
        <v>#REF!</v>
      </c>
      <c r="Q98" s="18" t="e">
        <f>'Norm. financovanie + uspesnost'!O54</f>
        <v>#REF!</v>
      </c>
      <c r="R98" s="18">
        <f>'Norm. financovanie + uspesnost'!P54</f>
        <v>0</v>
      </c>
      <c r="S98" s="18" t="e">
        <f>'Norm. financovanie + uspesnost'!Q54</f>
        <v>#REF!</v>
      </c>
      <c r="T98" s="18" t="e">
        <f>'Norm. financovanie + uspesnost'!R54</f>
        <v>#REF!</v>
      </c>
      <c r="U98" s="18" t="e">
        <f>'Norm. financovanie + uspesnost'!S54</f>
        <v>#REF!</v>
      </c>
      <c r="V98" s="18" t="e">
        <f>'Norm. financovanie + uspesnost'!T54</f>
        <v>#REF!</v>
      </c>
      <c r="W98" s="18">
        <f>'Norm. financovanie + uspesnost'!U54</f>
        <v>0</v>
      </c>
      <c r="X98" s="18" t="e">
        <f>'Norm. financovanie + uspesnost'!V54</f>
        <v>#REF!</v>
      </c>
      <c r="Y98" s="18" t="e">
        <f>'Norm. financovanie + uspesnost'!W54</f>
        <v>#REF!</v>
      </c>
      <c r="Z98" s="18">
        <f>'Norm. financovanie + uspesnost'!X54</f>
        <v>0</v>
      </c>
      <c r="AA98" s="18" t="e">
        <f>'Norm. financovanie + uspesnost'!Y54</f>
        <v>#REF!</v>
      </c>
      <c r="AB98" s="18" t="e">
        <f>'Norm. financovanie + uspesnost'!Z54</f>
        <v>#REF!</v>
      </c>
      <c r="AC98" s="18" t="e">
        <f>'Norm. financovanie + uspesnost'!AA54</f>
        <v>#REF!</v>
      </c>
      <c r="AD98" s="18">
        <f>'Norm. financovanie + uspesnost'!AB54</f>
        <v>0</v>
      </c>
      <c r="AE98" s="18">
        <f>'Norm. financovanie + uspesnost'!AC54</f>
        <v>0</v>
      </c>
      <c r="AF98" s="18">
        <f>'Norm. financovanie + uspesnost'!AD54</f>
        <v>0</v>
      </c>
      <c r="AG98" s="18" t="e">
        <f>'Norm. financovanie + uspesnost'!AE54</f>
        <v>#REF!</v>
      </c>
      <c r="AH98" s="18" t="e">
        <f>'Norm. financovanie + uspesnost'!AF54</f>
        <v>#REF!</v>
      </c>
      <c r="AI98" s="18" t="e">
        <f>'Norm. financovanie + uspesnost'!AG54</f>
        <v>#REF!</v>
      </c>
      <c r="AJ98" s="18" t="e">
        <f>'Norm. financovanie + uspesnost'!AH54</f>
        <v>#REF!</v>
      </c>
      <c r="AK98" s="18">
        <f>'Norm. financovanie + uspesnost'!AI54</f>
        <v>0</v>
      </c>
      <c r="AL98" s="18" t="e">
        <f>'Norm. financovanie + uspesnost'!AJ54</f>
        <v>#REF!</v>
      </c>
      <c r="AM98" s="18" t="e">
        <f>'Norm. financovanie + uspesnost'!AK54</f>
        <v>#REF!</v>
      </c>
      <c r="AN98" s="18" t="e">
        <f>'Norm. financovanie + uspesnost'!AL54</f>
        <v>#REF!</v>
      </c>
      <c r="AO98" s="18" t="e">
        <f>'Norm. financovanie + uspesnost'!AM54</f>
        <v>#REF!</v>
      </c>
      <c r="AP98" s="18" t="e">
        <f>'Norm. financovanie + uspesnost'!AN54</f>
        <v>#REF!</v>
      </c>
      <c r="AQ98" s="18" t="e">
        <f>'Norm. financovanie + uspesnost'!AO54</f>
        <v>#REF!</v>
      </c>
      <c r="AR98" s="18" t="e">
        <f>'Norm. financovanie + uspesnost'!AP54</f>
        <v>#REF!</v>
      </c>
      <c r="AS98" s="18" t="e">
        <f>'Norm. financovanie + uspesnost'!AQ54</f>
        <v>#REF!</v>
      </c>
      <c r="AT98" s="18" t="e">
        <f>'Norm. financovanie + uspesnost'!AR54</f>
        <v>#REF!</v>
      </c>
      <c r="AU98" s="18" t="e">
        <f>'Norm. financovanie + uspesnost'!AS54</f>
        <v>#REF!</v>
      </c>
      <c r="AV98" s="18" t="e">
        <f>'Norm. financovanie + uspesnost'!AT54</f>
        <v>#REF!</v>
      </c>
      <c r="AW98" s="18" t="e">
        <f>'Norm. financovanie + uspesnost'!AU54</f>
        <v>#REF!</v>
      </c>
      <c r="AX98" s="18" t="e">
        <f>'Norm. financovanie + uspesnost'!AV54</f>
        <v>#REF!</v>
      </c>
      <c r="AY98" s="18" t="e">
        <f>'Norm. financovanie + uspesnost'!AW54</f>
        <v>#REF!</v>
      </c>
      <c r="AZ98" s="18" t="e">
        <f>'Norm. financovanie + uspesnost'!AX54</f>
        <v>#REF!</v>
      </c>
      <c r="BA98" s="18" t="e">
        <f>'Norm. financovanie + uspesnost'!AY54</f>
        <v>#REF!</v>
      </c>
      <c r="BB98" s="18" t="e">
        <f>'Norm. financovanie + uspesnost'!AZ54</f>
        <v>#REF!</v>
      </c>
      <c r="BC98" s="18">
        <f>'Norm. financovanie + uspesnost'!BA54</f>
        <v>0</v>
      </c>
      <c r="BD98" s="18" t="e">
        <f>'Norm. financovanie + uspesnost'!BB54</f>
        <v>#REF!</v>
      </c>
    </row>
    <row r="99" spans="1:56" ht="14.25" customHeight="1" x14ac:dyDescent="0.2">
      <c r="A99" s="14">
        <v>1</v>
      </c>
      <c r="B99" s="15" t="s">
        <v>244</v>
      </c>
      <c r="C99" s="15" t="s">
        <v>245</v>
      </c>
      <c r="D99" s="16" t="e">
        <f t="shared" si="0"/>
        <v>#REF!</v>
      </c>
      <c r="E99" s="17">
        <f>BiggestGlobalSports!E3</f>
        <v>0</v>
      </c>
      <c r="F99" s="18" t="e">
        <f>'Norm. financovanie + uspesnost'!D2</f>
        <v>#REF!</v>
      </c>
      <c r="G99" s="18" t="e">
        <f>'Norm. financovanie + uspesnost'!E2</f>
        <v>#REF!</v>
      </c>
      <c r="H99" s="18" t="e">
        <f>'Norm. financovanie + uspesnost'!F2</f>
        <v>#REF!</v>
      </c>
      <c r="I99" s="18" t="e">
        <f>'Norm. financovanie + uspesnost'!G2</f>
        <v>#REF!</v>
      </c>
      <c r="J99" s="18" t="e">
        <f>'Norm. financovanie + uspesnost'!H2</f>
        <v>#REF!</v>
      </c>
      <c r="K99" s="18" t="e">
        <f>'Norm. financovanie + uspesnost'!I2</f>
        <v>#REF!</v>
      </c>
      <c r="L99" s="18" t="e">
        <f>'Norm. financovanie + uspesnost'!J2</f>
        <v>#REF!</v>
      </c>
      <c r="M99" s="18">
        <f>'Norm. financovanie + uspesnost'!K2</f>
        <v>0</v>
      </c>
      <c r="N99" s="18" t="e">
        <f>'Norm. financovanie + uspesnost'!L2</f>
        <v>#REF!</v>
      </c>
      <c r="O99" s="18" t="e">
        <f>'Norm. financovanie + uspesnost'!M2</f>
        <v>#REF!</v>
      </c>
      <c r="P99" s="18" t="e">
        <f>'Norm. financovanie + uspesnost'!N2</f>
        <v>#REF!</v>
      </c>
      <c r="Q99" s="18" t="e">
        <f>'Norm. financovanie + uspesnost'!O2</f>
        <v>#REF!</v>
      </c>
      <c r="R99" s="18">
        <f>'Norm. financovanie + uspesnost'!P2</f>
        <v>0</v>
      </c>
      <c r="S99" s="18" t="e">
        <f>'Norm. financovanie + uspesnost'!Q2</f>
        <v>#REF!</v>
      </c>
      <c r="T99" s="18" t="e">
        <f>'Norm. financovanie + uspesnost'!R2</f>
        <v>#REF!</v>
      </c>
      <c r="U99" s="18" t="e">
        <f>'Norm. financovanie + uspesnost'!S2</f>
        <v>#REF!</v>
      </c>
      <c r="V99" s="18" t="e">
        <f>'Norm. financovanie + uspesnost'!T2</f>
        <v>#REF!</v>
      </c>
      <c r="W99" s="18">
        <f>'Norm. financovanie + uspesnost'!U2</f>
        <v>0</v>
      </c>
      <c r="X99" s="18" t="e">
        <f>'Norm. financovanie + uspesnost'!V2</f>
        <v>#REF!</v>
      </c>
      <c r="Y99" s="18" t="e">
        <f>'Norm. financovanie + uspesnost'!W2</f>
        <v>#REF!</v>
      </c>
      <c r="Z99" s="18">
        <f>'Norm. financovanie + uspesnost'!X2</f>
        <v>0</v>
      </c>
      <c r="AA99" s="18" t="e">
        <f>'Norm. financovanie + uspesnost'!Y2</f>
        <v>#REF!</v>
      </c>
      <c r="AB99" s="18" t="e">
        <f>'Norm. financovanie + uspesnost'!Z2</f>
        <v>#REF!</v>
      </c>
      <c r="AC99" s="18" t="e">
        <f>'Norm. financovanie + uspesnost'!AA2</f>
        <v>#REF!</v>
      </c>
      <c r="AD99" s="18">
        <f>'Norm. financovanie + uspesnost'!AB2</f>
        <v>0</v>
      </c>
      <c r="AE99" s="18">
        <f>'Norm. financovanie + uspesnost'!AC2</f>
        <v>0</v>
      </c>
      <c r="AF99" s="18">
        <f>'Norm. financovanie + uspesnost'!AD2</f>
        <v>0</v>
      </c>
      <c r="AG99" s="18" t="e">
        <f>'Norm. financovanie + uspesnost'!AE2</f>
        <v>#REF!</v>
      </c>
      <c r="AH99" s="18" t="e">
        <f>'Norm. financovanie + uspesnost'!AF2</f>
        <v>#REF!</v>
      </c>
      <c r="AI99" s="18" t="e">
        <f>'Norm. financovanie + uspesnost'!AG2</f>
        <v>#REF!</v>
      </c>
      <c r="AJ99" s="18" t="e">
        <f>'Norm. financovanie + uspesnost'!AH2</f>
        <v>#REF!</v>
      </c>
      <c r="AK99" s="18">
        <f>'Norm. financovanie + uspesnost'!AI2</f>
        <v>0</v>
      </c>
      <c r="AL99" s="18" t="e">
        <f>'Norm. financovanie + uspesnost'!AJ2</f>
        <v>#REF!</v>
      </c>
      <c r="AM99" s="18" t="e">
        <f>'Norm. financovanie + uspesnost'!AK2</f>
        <v>#REF!</v>
      </c>
      <c r="AN99" s="18" t="e">
        <f>'Norm. financovanie + uspesnost'!AL2</f>
        <v>#REF!</v>
      </c>
      <c r="AO99" s="18" t="e">
        <f>'Norm. financovanie + uspesnost'!AM2</f>
        <v>#REF!</v>
      </c>
      <c r="AP99" s="18" t="e">
        <f>'Norm. financovanie + uspesnost'!AN2</f>
        <v>#REF!</v>
      </c>
      <c r="AQ99" s="18" t="e">
        <f>'Norm. financovanie + uspesnost'!AO2</f>
        <v>#REF!</v>
      </c>
      <c r="AR99" s="18" t="e">
        <f>'Norm. financovanie + uspesnost'!AP2</f>
        <v>#REF!</v>
      </c>
      <c r="AS99" s="18" t="e">
        <f>'Norm. financovanie + uspesnost'!AQ2</f>
        <v>#REF!</v>
      </c>
      <c r="AT99" s="18" t="e">
        <f>'Norm. financovanie + uspesnost'!AR2</f>
        <v>#REF!</v>
      </c>
      <c r="AU99" s="18" t="e">
        <f>'Norm. financovanie + uspesnost'!AS2</f>
        <v>#REF!</v>
      </c>
      <c r="AV99" s="18" t="e">
        <f>'Norm. financovanie + uspesnost'!AT2</f>
        <v>#REF!</v>
      </c>
      <c r="AW99" s="18" t="e">
        <f>'Norm. financovanie + uspesnost'!AU2</f>
        <v>#REF!</v>
      </c>
      <c r="AX99" s="18" t="e">
        <f>'Norm. financovanie + uspesnost'!AV2</f>
        <v>#REF!</v>
      </c>
      <c r="AY99" s="18" t="e">
        <f>'Norm. financovanie + uspesnost'!AW2</f>
        <v>#REF!</v>
      </c>
      <c r="AZ99" s="18" t="e">
        <f>'Norm. financovanie + uspesnost'!AX2</f>
        <v>#REF!</v>
      </c>
      <c r="BA99" s="18" t="e">
        <f>'Norm. financovanie + uspesnost'!AY2</f>
        <v>#REF!</v>
      </c>
      <c r="BB99" s="18" t="e">
        <f>'Norm. financovanie + uspesnost'!AZ2</f>
        <v>#REF!</v>
      </c>
      <c r="BC99" s="18">
        <f>'Norm. financovanie + uspesnost'!BA2</f>
        <v>0</v>
      </c>
      <c r="BD99" s="18" t="e">
        <f>'Norm. financovanie + uspesnost'!BB2</f>
        <v>#REF!</v>
      </c>
    </row>
    <row r="100" spans="1:56" ht="14.25" customHeight="1" x14ac:dyDescent="0.25">
      <c r="A100" s="21">
        <v>88</v>
      </c>
      <c r="B100" s="22" t="s">
        <v>246</v>
      </c>
      <c r="C100" s="22" t="s">
        <v>247</v>
      </c>
      <c r="D100" s="20" t="e">
        <f t="shared" si="0"/>
        <v>#REF!</v>
      </c>
      <c r="E100" s="17">
        <f>BiggestGlobalSports!E90</f>
        <v>0</v>
      </c>
      <c r="F100" s="18" t="e">
        <f>'Norm. financovanie + uspesnost'!D89</f>
        <v>#REF!</v>
      </c>
      <c r="G100" s="18" t="e">
        <f>'Norm. financovanie + uspesnost'!E89</f>
        <v>#REF!</v>
      </c>
      <c r="H100" s="18" t="e">
        <f>'Norm. financovanie + uspesnost'!F89</f>
        <v>#REF!</v>
      </c>
      <c r="I100" s="18" t="e">
        <f>'Norm. financovanie + uspesnost'!G89</f>
        <v>#REF!</v>
      </c>
      <c r="J100" s="18" t="e">
        <f>'Norm. financovanie + uspesnost'!H89</f>
        <v>#REF!</v>
      </c>
      <c r="K100" s="18" t="e">
        <f>'Norm. financovanie + uspesnost'!I89</f>
        <v>#REF!</v>
      </c>
      <c r="L100" s="18" t="e">
        <f>'Norm. financovanie + uspesnost'!J89</f>
        <v>#REF!</v>
      </c>
      <c r="M100" s="18">
        <f>'Norm. financovanie + uspesnost'!K89</f>
        <v>0</v>
      </c>
      <c r="N100" s="18" t="e">
        <f>'Norm. financovanie + uspesnost'!L89</f>
        <v>#REF!</v>
      </c>
      <c r="O100" s="18" t="e">
        <f>'Norm. financovanie + uspesnost'!M89</f>
        <v>#REF!</v>
      </c>
      <c r="P100" s="18" t="e">
        <f>'Norm. financovanie + uspesnost'!N89</f>
        <v>#REF!</v>
      </c>
      <c r="Q100" s="18" t="e">
        <f>'Norm. financovanie + uspesnost'!O89</f>
        <v>#REF!</v>
      </c>
      <c r="R100" s="18">
        <f>'Norm. financovanie + uspesnost'!P89</f>
        <v>0</v>
      </c>
      <c r="S100" s="18" t="e">
        <f>'Norm. financovanie + uspesnost'!Q89</f>
        <v>#REF!</v>
      </c>
      <c r="T100" s="18" t="e">
        <f>'Norm. financovanie + uspesnost'!R89</f>
        <v>#REF!</v>
      </c>
      <c r="U100" s="18" t="e">
        <f>'Norm. financovanie + uspesnost'!S89</f>
        <v>#REF!</v>
      </c>
      <c r="V100" s="18" t="e">
        <f>'Norm. financovanie + uspesnost'!T89</f>
        <v>#REF!</v>
      </c>
      <c r="W100" s="18">
        <f>'Norm. financovanie + uspesnost'!U89</f>
        <v>0</v>
      </c>
      <c r="X100" s="18" t="e">
        <f>'Norm. financovanie + uspesnost'!V89</f>
        <v>#REF!</v>
      </c>
      <c r="Y100" s="18" t="e">
        <f>'Norm. financovanie + uspesnost'!W89</f>
        <v>#REF!</v>
      </c>
      <c r="Z100" s="18">
        <f>'Norm. financovanie + uspesnost'!X89</f>
        <v>0</v>
      </c>
      <c r="AA100" s="18" t="e">
        <f>'Norm. financovanie + uspesnost'!Y89</f>
        <v>#REF!</v>
      </c>
      <c r="AB100" s="18" t="e">
        <f>'Norm. financovanie + uspesnost'!Z89</f>
        <v>#REF!</v>
      </c>
      <c r="AC100" s="18" t="e">
        <f>'Norm. financovanie + uspesnost'!AA89</f>
        <v>#REF!</v>
      </c>
      <c r="AD100" s="18">
        <f>'Norm. financovanie + uspesnost'!AB89</f>
        <v>0</v>
      </c>
      <c r="AE100" s="18">
        <f>'Norm. financovanie + uspesnost'!AC89</f>
        <v>0</v>
      </c>
      <c r="AF100" s="18">
        <f>'Norm. financovanie + uspesnost'!AD89</f>
        <v>0</v>
      </c>
      <c r="AG100" s="18" t="e">
        <f>'Norm. financovanie + uspesnost'!AE89</f>
        <v>#REF!</v>
      </c>
      <c r="AH100" s="18" t="e">
        <f>'Norm. financovanie + uspesnost'!AF89</f>
        <v>#REF!</v>
      </c>
      <c r="AI100" s="18" t="e">
        <f>'Norm. financovanie + uspesnost'!AG89</f>
        <v>#REF!</v>
      </c>
      <c r="AJ100" s="18" t="e">
        <f>'Norm. financovanie + uspesnost'!AH89</f>
        <v>#REF!</v>
      </c>
      <c r="AK100" s="18">
        <f>'Norm. financovanie + uspesnost'!AI89</f>
        <v>0</v>
      </c>
      <c r="AL100" s="18" t="e">
        <f>'Norm. financovanie + uspesnost'!AJ89</f>
        <v>#REF!</v>
      </c>
      <c r="AM100" s="18" t="e">
        <f>'Norm. financovanie + uspesnost'!AK89</f>
        <v>#REF!</v>
      </c>
      <c r="AN100" s="18" t="e">
        <f>'Norm. financovanie + uspesnost'!AL89</f>
        <v>#REF!</v>
      </c>
      <c r="AO100" s="18" t="e">
        <f>'Norm. financovanie + uspesnost'!AM89</f>
        <v>#REF!</v>
      </c>
      <c r="AP100" s="18" t="e">
        <f>'Norm. financovanie + uspesnost'!AN89</f>
        <v>#REF!</v>
      </c>
      <c r="AQ100" s="18" t="e">
        <f>'Norm. financovanie + uspesnost'!AO89</f>
        <v>#REF!</v>
      </c>
      <c r="AR100" s="18" t="e">
        <f>'Norm. financovanie + uspesnost'!AP89</f>
        <v>#REF!</v>
      </c>
      <c r="AS100" s="18" t="e">
        <f>'Norm. financovanie + uspesnost'!AQ89</f>
        <v>#REF!</v>
      </c>
      <c r="AT100" s="18" t="e">
        <f>'Norm. financovanie + uspesnost'!AR89</f>
        <v>#REF!</v>
      </c>
      <c r="AU100" s="18" t="e">
        <f>'Norm. financovanie + uspesnost'!AS89</f>
        <v>#REF!</v>
      </c>
      <c r="AV100" s="18" t="e">
        <f>'Norm. financovanie + uspesnost'!AT89</f>
        <v>#REF!</v>
      </c>
      <c r="AW100" s="18" t="e">
        <f>'Norm. financovanie + uspesnost'!AU89</f>
        <v>#REF!</v>
      </c>
      <c r="AX100" s="18" t="e">
        <f>'Norm. financovanie + uspesnost'!AV89</f>
        <v>#REF!</v>
      </c>
      <c r="AY100" s="18" t="e">
        <f>'Norm. financovanie + uspesnost'!AW89</f>
        <v>#REF!</v>
      </c>
      <c r="AZ100" s="18" t="e">
        <f>'Norm. financovanie + uspesnost'!AX89</f>
        <v>#REF!</v>
      </c>
      <c r="BA100" s="18" t="e">
        <f>'Norm. financovanie + uspesnost'!AY89</f>
        <v>#REF!</v>
      </c>
      <c r="BB100" s="18" t="e">
        <f>'Norm. financovanie + uspesnost'!AZ89</f>
        <v>#REF!</v>
      </c>
      <c r="BC100" s="18">
        <f>'Norm. financovanie + uspesnost'!BA89</f>
        <v>0</v>
      </c>
      <c r="BD100" s="18" t="e">
        <f>'Norm. financovanie + uspesnost'!BB89</f>
        <v>#REF!</v>
      </c>
    </row>
    <row r="101" spans="1:56" ht="14.25" customHeight="1" x14ac:dyDescent="0.2">
      <c r="D101" s="28"/>
      <c r="E101" s="29"/>
      <c r="F101" s="18">
        <f>'Norm. financovanie + uspesnost'!D100</f>
        <v>0</v>
      </c>
      <c r="G101" s="18">
        <f>'Norm. financovanie + uspesnost'!E100</f>
        <v>0</v>
      </c>
      <c r="H101" s="18">
        <f>'Norm. financovanie + uspesnost'!F100</f>
        <v>0</v>
      </c>
      <c r="I101" s="18">
        <f>'Norm. financovanie + uspesnost'!G100</f>
        <v>0</v>
      </c>
      <c r="J101" s="18">
        <f>'Norm. financovanie + uspesnost'!H100</f>
        <v>0</v>
      </c>
      <c r="K101" s="18">
        <f>'Norm. financovanie + uspesnost'!I100</f>
        <v>0</v>
      </c>
      <c r="L101" s="18">
        <f>'Norm. financovanie + uspesnost'!J100</f>
        <v>0</v>
      </c>
      <c r="M101" s="18">
        <f>'Norm. financovanie + uspesnost'!K100</f>
        <v>0</v>
      </c>
      <c r="N101" s="18">
        <f>'Norm. financovanie + uspesnost'!L100</f>
        <v>0</v>
      </c>
      <c r="O101" s="18">
        <f>'Norm. financovanie + uspesnost'!M100</f>
        <v>0</v>
      </c>
      <c r="P101" s="18">
        <f>'Norm. financovanie + uspesnost'!N100</f>
        <v>0</v>
      </c>
      <c r="Q101" s="18">
        <f>'Norm. financovanie + uspesnost'!O100</f>
        <v>0</v>
      </c>
      <c r="R101" s="18">
        <f>'Norm. financovanie + uspesnost'!P100</f>
        <v>0</v>
      </c>
      <c r="S101" s="18">
        <f>'Norm. financovanie + uspesnost'!Q100</f>
        <v>0</v>
      </c>
      <c r="T101" s="18">
        <f>'Norm. financovanie + uspesnost'!R100</f>
        <v>0</v>
      </c>
      <c r="U101" s="18">
        <f>'Norm. financovanie + uspesnost'!S100</f>
        <v>0</v>
      </c>
      <c r="V101" s="18">
        <f>'Norm. financovanie + uspesnost'!T100</f>
        <v>0</v>
      </c>
      <c r="W101" s="18">
        <f>'Norm. financovanie + uspesnost'!U100</f>
        <v>0</v>
      </c>
      <c r="X101" s="18">
        <f>'Norm. financovanie + uspesnost'!V100</f>
        <v>0</v>
      </c>
      <c r="Y101" s="18">
        <f>'Norm. financovanie + uspesnost'!W100</f>
        <v>0</v>
      </c>
      <c r="Z101" s="18">
        <f>'Norm. financovanie + uspesnost'!X100</f>
        <v>0</v>
      </c>
      <c r="AA101" s="18">
        <f>'Norm. financovanie + uspesnost'!Y100</f>
        <v>0</v>
      </c>
      <c r="AB101" s="18">
        <f>'Norm. financovanie + uspesnost'!Z100</f>
        <v>0</v>
      </c>
      <c r="AC101" s="18">
        <f>'Norm. financovanie + uspesnost'!AA100</f>
        <v>0</v>
      </c>
      <c r="AD101" s="18">
        <f>'Norm. financovanie + uspesnost'!AB100</f>
        <v>0</v>
      </c>
      <c r="AE101" s="18">
        <f>'Norm. financovanie + uspesnost'!AC100</f>
        <v>0</v>
      </c>
      <c r="AF101" s="18">
        <f>'Norm. financovanie + uspesnost'!AD100</f>
        <v>0</v>
      </c>
      <c r="AG101" s="18">
        <f>'Norm. financovanie + uspesnost'!AE100</f>
        <v>0</v>
      </c>
      <c r="AH101" s="18">
        <f>'Norm. financovanie + uspesnost'!AF100</f>
        <v>0</v>
      </c>
      <c r="AI101" s="18">
        <f>'Norm. financovanie + uspesnost'!AG100</f>
        <v>0</v>
      </c>
      <c r="AJ101" s="18">
        <f>'Norm. financovanie + uspesnost'!AH100</f>
        <v>0</v>
      </c>
      <c r="AK101" s="18">
        <f>'Norm. financovanie + uspesnost'!AI100</f>
        <v>0</v>
      </c>
      <c r="AL101" s="18">
        <f>'Norm. financovanie + uspesnost'!AJ100</f>
        <v>0</v>
      </c>
      <c r="AM101" s="18">
        <f>'Norm. financovanie + uspesnost'!AK100</f>
        <v>0</v>
      </c>
      <c r="AN101" s="18">
        <f>'Norm. financovanie + uspesnost'!AL100</f>
        <v>0</v>
      </c>
      <c r="AO101" s="18">
        <f>'Norm. financovanie + uspesnost'!AM100</f>
        <v>0</v>
      </c>
      <c r="AP101" s="18">
        <f>'Norm. financovanie + uspesnost'!AN100</f>
        <v>0</v>
      </c>
      <c r="AQ101" s="18">
        <f>'Norm. financovanie + uspesnost'!AO100</f>
        <v>0</v>
      </c>
      <c r="AR101" s="18">
        <f>'Norm. financovanie + uspesnost'!AP100</f>
        <v>0</v>
      </c>
      <c r="AS101" s="18">
        <f>'Norm. financovanie + uspesnost'!AQ100</f>
        <v>0</v>
      </c>
      <c r="AT101" s="18">
        <f>'Norm. financovanie + uspesnost'!AR100</f>
        <v>0</v>
      </c>
      <c r="AU101" s="18">
        <f>'Norm. financovanie + uspesnost'!AS100</f>
        <v>0</v>
      </c>
      <c r="AV101" s="18">
        <f>'Norm. financovanie + uspesnost'!AT100</f>
        <v>0</v>
      </c>
      <c r="AW101" s="18">
        <f>'Norm. financovanie + uspesnost'!AU100</f>
        <v>0</v>
      </c>
      <c r="AX101" s="18">
        <f>'Norm. financovanie + uspesnost'!AV100</f>
        <v>0</v>
      </c>
      <c r="AY101" s="18">
        <f>'Norm. financovanie + uspesnost'!AW100</f>
        <v>0</v>
      </c>
      <c r="AZ101" s="18">
        <f>'Norm. financovanie + uspesnost'!AX100</f>
        <v>0</v>
      </c>
      <c r="BA101" s="18">
        <f>'Norm. financovanie + uspesnost'!AY100</f>
        <v>0</v>
      </c>
      <c r="BB101" s="18">
        <f>'Norm. financovanie + uspesnost'!AZ100</f>
        <v>0</v>
      </c>
      <c r="BC101" s="18">
        <f>'Norm. financovanie + uspesnost'!BA100</f>
        <v>0</v>
      </c>
      <c r="BD101" s="18">
        <f>'Norm. financovanie + uspesnost'!BB100</f>
        <v>0</v>
      </c>
    </row>
    <row r="102" spans="1:56" ht="14.25" customHeight="1" x14ac:dyDescent="0.25">
      <c r="A102" s="4"/>
      <c r="B102" s="4"/>
      <c r="C102" s="30" t="s">
        <v>248</v>
      </c>
      <c r="D102" s="28"/>
      <c r="E102" s="29"/>
      <c r="F102" s="18">
        <f>'Norm. financovanie + uspesnost'!D101</f>
        <v>0</v>
      </c>
      <c r="G102" s="18">
        <f>'Norm. financovanie + uspesnost'!E101</f>
        <v>0</v>
      </c>
      <c r="H102" s="18">
        <f>'Norm. financovanie + uspesnost'!F101</f>
        <v>0</v>
      </c>
      <c r="I102" s="18">
        <f>'Norm. financovanie + uspesnost'!G101</f>
        <v>0</v>
      </c>
      <c r="J102" s="18">
        <f>'Norm. financovanie + uspesnost'!H101</f>
        <v>0</v>
      </c>
      <c r="K102" s="18">
        <f>'Norm. financovanie + uspesnost'!I101</f>
        <v>0</v>
      </c>
      <c r="L102" s="18">
        <f>'Norm. financovanie + uspesnost'!J101</f>
        <v>0</v>
      </c>
      <c r="M102" s="18">
        <f>'Norm. financovanie + uspesnost'!K101</f>
        <v>0</v>
      </c>
      <c r="N102" s="18">
        <f>'Norm. financovanie + uspesnost'!L101</f>
        <v>0</v>
      </c>
      <c r="O102" s="18">
        <f>'Norm. financovanie + uspesnost'!M101</f>
        <v>0</v>
      </c>
      <c r="P102" s="18">
        <f>'Norm. financovanie + uspesnost'!N101</f>
        <v>0</v>
      </c>
      <c r="Q102" s="18">
        <f>'Norm. financovanie + uspesnost'!O101</f>
        <v>0</v>
      </c>
      <c r="R102" s="18">
        <f>'Norm. financovanie + uspesnost'!P101</f>
        <v>0</v>
      </c>
      <c r="S102" s="18">
        <f>'Norm. financovanie + uspesnost'!Q101</f>
        <v>0</v>
      </c>
      <c r="T102" s="18">
        <f>'Norm. financovanie + uspesnost'!R101</f>
        <v>0</v>
      </c>
      <c r="U102" s="18">
        <f>'Norm. financovanie + uspesnost'!S101</f>
        <v>0</v>
      </c>
      <c r="V102" s="18">
        <f>'Norm. financovanie + uspesnost'!T101</f>
        <v>0</v>
      </c>
      <c r="W102" s="18">
        <f>'Norm. financovanie + uspesnost'!U101</f>
        <v>0</v>
      </c>
      <c r="X102" s="18">
        <f>'Norm. financovanie + uspesnost'!V101</f>
        <v>0</v>
      </c>
      <c r="Y102" s="18">
        <f>'Norm. financovanie + uspesnost'!W101</f>
        <v>0</v>
      </c>
      <c r="Z102" s="18">
        <f>'Norm. financovanie + uspesnost'!X101</f>
        <v>0</v>
      </c>
      <c r="AA102" s="18">
        <f>'Norm. financovanie + uspesnost'!Y101</f>
        <v>0</v>
      </c>
      <c r="AB102" s="18">
        <f>'Norm. financovanie + uspesnost'!Z101</f>
        <v>0</v>
      </c>
      <c r="AC102" s="18">
        <f>'Norm. financovanie + uspesnost'!AA101</f>
        <v>0</v>
      </c>
      <c r="AD102" s="18">
        <f>'Norm. financovanie + uspesnost'!AB101</f>
        <v>0</v>
      </c>
      <c r="AE102" s="18">
        <f>'Norm. financovanie + uspesnost'!AC101</f>
        <v>0</v>
      </c>
      <c r="AF102" s="18">
        <f>'Norm. financovanie + uspesnost'!AD101</f>
        <v>0</v>
      </c>
      <c r="AG102" s="18">
        <f>'Norm. financovanie + uspesnost'!AE101</f>
        <v>0</v>
      </c>
      <c r="AH102" s="18">
        <f>'Norm. financovanie + uspesnost'!AF101</f>
        <v>0</v>
      </c>
      <c r="AI102" s="18">
        <f>'Norm. financovanie + uspesnost'!AG101</f>
        <v>0</v>
      </c>
      <c r="AJ102" s="18">
        <f>'Norm. financovanie + uspesnost'!AH101</f>
        <v>0</v>
      </c>
      <c r="AK102" s="18">
        <f>'Norm. financovanie + uspesnost'!AI101</f>
        <v>0</v>
      </c>
      <c r="AL102" s="18">
        <f>'Norm. financovanie + uspesnost'!AJ101</f>
        <v>0</v>
      </c>
      <c r="AM102" s="18">
        <f>'Norm. financovanie + uspesnost'!AK101</f>
        <v>0</v>
      </c>
      <c r="AN102" s="18">
        <f>'Norm. financovanie + uspesnost'!AL101</f>
        <v>0</v>
      </c>
      <c r="AO102" s="18">
        <f>'Norm. financovanie + uspesnost'!AM101</f>
        <v>0</v>
      </c>
      <c r="AP102" s="18">
        <f>'Norm. financovanie + uspesnost'!AN101</f>
        <v>0</v>
      </c>
      <c r="AQ102" s="18">
        <f>'Norm. financovanie + uspesnost'!AO101</f>
        <v>0</v>
      </c>
      <c r="AR102" s="18">
        <f>'Norm. financovanie + uspesnost'!AP101</f>
        <v>0</v>
      </c>
      <c r="AS102" s="18">
        <f>'Norm. financovanie + uspesnost'!AQ101</f>
        <v>0</v>
      </c>
      <c r="AT102" s="18">
        <f>'Norm. financovanie + uspesnost'!AR101</f>
        <v>0</v>
      </c>
      <c r="AU102" s="18">
        <f>'Norm. financovanie + uspesnost'!AS101</f>
        <v>0</v>
      </c>
      <c r="AV102" s="18">
        <f>'Norm. financovanie + uspesnost'!AT101</f>
        <v>0</v>
      </c>
      <c r="AW102" s="18">
        <f>'Norm. financovanie + uspesnost'!AU101</f>
        <v>0</v>
      </c>
      <c r="AX102" s="18">
        <f>'Norm. financovanie + uspesnost'!AV101</f>
        <v>0</v>
      </c>
      <c r="AY102" s="18">
        <f>'Norm. financovanie + uspesnost'!AW101</f>
        <v>0</v>
      </c>
      <c r="AZ102" s="18">
        <f>'Norm. financovanie + uspesnost'!AX101</f>
        <v>0</v>
      </c>
      <c r="BA102" s="18">
        <f>'Norm. financovanie + uspesnost'!AY101</f>
        <v>0</v>
      </c>
      <c r="BB102" s="18">
        <f>'Norm. financovanie + uspesnost'!AZ101</f>
        <v>0</v>
      </c>
      <c r="BC102" s="18">
        <f>'Norm. financovanie + uspesnost'!BA101</f>
        <v>0</v>
      </c>
      <c r="BD102" s="18">
        <f>'Norm. financovanie + uspesnost'!BB101</f>
        <v>0</v>
      </c>
    </row>
    <row r="103" spans="1:56" ht="14.25" customHeight="1" x14ac:dyDescent="0.25">
      <c r="A103" s="31">
        <v>115</v>
      </c>
      <c r="B103" s="32" t="s">
        <v>249</v>
      </c>
      <c r="C103" s="33" t="s">
        <v>250</v>
      </c>
      <c r="D103" s="34" t="e">
        <f t="shared" ref="D103:D198" si="1">SUMPRODUCT($E$1:$BD$1,E103:BD103)</f>
        <v>#REF!</v>
      </c>
      <c r="E103" s="35">
        <f>BiggestGlobalSports!E118</f>
        <v>1.4483915230980332E-2</v>
      </c>
      <c r="F103" s="18" t="e">
        <f>'Norm. financovanie + uspesnost'!D118</f>
        <v>#REF!</v>
      </c>
      <c r="G103" s="18" t="e">
        <f>'Norm. financovanie + uspesnost'!E118</f>
        <v>#REF!</v>
      </c>
      <c r="H103" s="18" t="e">
        <f>'Norm. financovanie + uspesnost'!F118</f>
        <v>#REF!</v>
      </c>
      <c r="I103" s="18" t="e">
        <f>'Norm. financovanie + uspesnost'!G118</f>
        <v>#REF!</v>
      </c>
      <c r="J103" s="18" t="e">
        <f>'Norm. financovanie + uspesnost'!H118</f>
        <v>#REF!</v>
      </c>
      <c r="K103" s="18" t="e">
        <f>'Norm. financovanie + uspesnost'!I118</f>
        <v>#REF!</v>
      </c>
      <c r="L103" s="18" t="e">
        <f>'Norm. financovanie + uspesnost'!J118</f>
        <v>#REF!</v>
      </c>
      <c r="M103" s="18">
        <f>'Norm. financovanie + uspesnost'!K118</f>
        <v>1.2459979249216229E-2</v>
      </c>
      <c r="N103" s="18" t="e">
        <f>'Norm. financovanie + uspesnost'!L118</f>
        <v>#REF!</v>
      </c>
      <c r="O103" s="18" t="e">
        <f>'Norm. financovanie + uspesnost'!M118</f>
        <v>#REF!</v>
      </c>
      <c r="P103" s="18" t="e">
        <f>'Norm. financovanie + uspesnost'!N118</f>
        <v>#REF!</v>
      </c>
      <c r="Q103" s="18" t="e">
        <f>'Norm. financovanie + uspesnost'!O118</f>
        <v>#REF!</v>
      </c>
      <c r="R103" s="18">
        <f>'Norm. financovanie + uspesnost'!P118</f>
        <v>7.7964354491241771E-3</v>
      </c>
      <c r="S103" s="18" t="e">
        <f>'Norm. financovanie + uspesnost'!Q118</f>
        <v>#REF!</v>
      </c>
      <c r="T103" s="18" t="e">
        <f>'Norm. financovanie + uspesnost'!R118</f>
        <v>#REF!</v>
      </c>
      <c r="U103" s="18" t="e">
        <f>'Norm. financovanie + uspesnost'!S118</f>
        <v>#REF!</v>
      </c>
      <c r="V103" s="18" t="e">
        <f>'Norm. financovanie + uspesnost'!T118</f>
        <v>#REF!</v>
      </c>
      <c r="W103" s="18">
        <f>'Norm. financovanie + uspesnost'!U118</f>
        <v>1.0162520384519983E-2</v>
      </c>
      <c r="X103" s="18" t="e">
        <f>'Norm. financovanie + uspesnost'!V118</f>
        <v>#REF!</v>
      </c>
      <c r="Y103" s="18" t="e">
        <f>'Norm. financovanie + uspesnost'!W118</f>
        <v>#REF!</v>
      </c>
      <c r="Z103" s="18">
        <f>'Norm. financovanie + uspesnost'!X118</f>
        <v>1.3668859921955427E-2</v>
      </c>
      <c r="AA103" s="18" t="e">
        <f>'Norm. financovanie + uspesnost'!Y118</f>
        <v>#REF!</v>
      </c>
      <c r="AB103" s="18" t="e">
        <f>'Norm. financovanie + uspesnost'!Z118</f>
        <v>#REF!</v>
      </c>
      <c r="AC103" s="18" t="e">
        <f>'Norm. financovanie + uspesnost'!AA118</f>
        <v>#REF!</v>
      </c>
      <c r="AD103" s="18">
        <f>'Norm. financovanie + uspesnost'!AB118</f>
        <v>0</v>
      </c>
      <c r="AE103" s="18">
        <f>'Norm. financovanie + uspesnost'!AC118</f>
        <v>1.2372189938695575E-2</v>
      </c>
      <c r="AF103" s="18">
        <f>'Norm. financovanie + uspesnost'!AD118</f>
        <v>2.4935266551253703E-2</v>
      </c>
      <c r="AG103" s="18" t="e">
        <f>'Norm. financovanie + uspesnost'!AE118</f>
        <v>#REF!</v>
      </c>
      <c r="AH103" s="18" t="e">
        <f>'Norm. financovanie + uspesnost'!AF118</f>
        <v>#REF!</v>
      </c>
      <c r="AI103" s="18" t="e">
        <f>'Norm. financovanie + uspesnost'!AG118</f>
        <v>#REF!</v>
      </c>
      <c r="AJ103" s="18" t="e">
        <f>'Norm. financovanie + uspesnost'!AH118</f>
        <v>#REF!</v>
      </c>
      <c r="AK103" s="18">
        <f>'Norm. financovanie + uspesnost'!AI118</f>
        <v>1.5476446226938983E-2</v>
      </c>
      <c r="AL103" s="18" t="e">
        <f>'Norm. financovanie + uspesnost'!AJ118</f>
        <v>#REF!</v>
      </c>
      <c r="AM103" s="18" t="e">
        <f>'Norm. financovanie + uspesnost'!AK118</f>
        <v>#REF!</v>
      </c>
      <c r="AN103" s="18" t="e">
        <f>'Norm. financovanie + uspesnost'!AL118</f>
        <v>#REF!</v>
      </c>
      <c r="AO103" s="18" t="e">
        <f>'Norm. financovanie + uspesnost'!AM118</f>
        <v>#REF!</v>
      </c>
      <c r="AP103" s="18" t="e">
        <f>'Norm. financovanie + uspesnost'!AN118</f>
        <v>#REF!</v>
      </c>
      <c r="AQ103" s="18" t="e">
        <f>'Norm. financovanie + uspesnost'!AO118</f>
        <v>#REF!</v>
      </c>
      <c r="AR103" s="18" t="e">
        <f>'Norm. financovanie + uspesnost'!AP118</f>
        <v>#REF!</v>
      </c>
      <c r="AS103" s="18" t="e">
        <f>'Norm. financovanie + uspesnost'!AQ118</f>
        <v>#REF!</v>
      </c>
      <c r="AT103" s="18" t="e">
        <f>'Norm. financovanie + uspesnost'!AR118</f>
        <v>#REF!</v>
      </c>
      <c r="AU103" s="18" t="e">
        <f>'Norm. financovanie + uspesnost'!AS118</f>
        <v>#REF!</v>
      </c>
      <c r="AV103" s="18" t="e">
        <f>'Norm. financovanie + uspesnost'!AT118</f>
        <v>#REF!</v>
      </c>
      <c r="AW103" s="18" t="e">
        <f>'Norm. financovanie + uspesnost'!AU118</f>
        <v>#REF!</v>
      </c>
      <c r="AX103" s="18" t="e">
        <f>'Norm. financovanie + uspesnost'!AV118</f>
        <v>#REF!</v>
      </c>
      <c r="AY103" s="18" t="e">
        <f>'Norm. financovanie + uspesnost'!AW118</f>
        <v>#REF!</v>
      </c>
      <c r="AZ103" s="18" t="e">
        <f>'Norm. financovanie + uspesnost'!AX118</f>
        <v>#REF!</v>
      </c>
      <c r="BA103" s="18" t="e">
        <f>'Norm. financovanie + uspesnost'!AY118</f>
        <v>#REF!</v>
      </c>
      <c r="BB103" s="18" t="e">
        <f>'Norm. financovanie + uspesnost'!AZ118</f>
        <v>#REF!</v>
      </c>
      <c r="BC103" s="18">
        <f>'Norm. financovanie + uspesnost'!BA118</f>
        <v>8.6698887104714357E-3</v>
      </c>
      <c r="BD103" s="18" t="e">
        <f>'Norm. financovanie + uspesnost'!BB118</f>
        <v>#REF!</v>
      </c>
    </row>
    <row r="104" spans="1:56" ht="14.25" customHeight="1" x14ac:dyDescent="0.2">
      <c r="A104" s="31">
        <v>121</v>
      </c>
      <c r="B104" s="36" t="s">
        <v>251</v>
      </c>
      <c r="C104" s="37" t="s">
        <v>252</v>
      </c>
      <c r="D104" s="34">
        <f t="shared" si="1"/>
        <v>3.2712530900204304E-3</v>
      </c>
      <c r="E104" s="38">
        <v>0</v>
      </c>
      <c r="F104" s="18">
        <f>'Norm. financovanie + uspesnost'!D124</f>
        <v>0</v>
      </c>
      <c r="G104" s="18">
        <f>'Norm. financovanie + uspesnost'!E124</f>
        <v>0</v>
      </c>
      <c r="H104" s="18">
        <f>'Norm. financovanie + uspesnost'!F124</f>
        <v>0</v>
      </c>
      <c r="I104" s="18">
        <f>'Norm. financovanie + uspesnost'!G124</f>
        <v>0</v>
      </c>
      <c r="J104" s="18">
        <f>'Norm. financovanie + uspesnost'!H124</f>
        <v>0</v>
      </c>
      <c r="K104" s="18">
        <f>'Norm. financovanie + uspesnost'!I124</f>
        <v>0</v>
      </c>
      <c r="L104" s="18">
        <f>'Norm. financovanie + uspesnost'!J124</f>
        <v>0</v>
      </c>
      <c r="M104" s="18">
        <f>'Norm. financovanie + uspesnost'!K124</f>
        <v>0</v>
      </c>
      <c r="N104" s="18">
        <f>'Norm. financovanie + uspesnost'!L124</f>
        <v>0</v>
      </c>
      <c r="O104" s="18">
        <f>'Norm. financovanie + uspesnost'!M124</f>
        <v>0</v>
      </c>
      <c r="P104" s="18">
        <f>'Norm. financovanie + uspesnost'!N124</f>
        <v>0</v>
      </c>
      <c r="Q104" s="18">
        <f>'Norm. financovanie + uspesnost'!O124</f>
        <v>0</v>
      </c>
      <c r="R104" s="18">
        <f>'Norm. financovanie + uspesnost'!P124</f>
        <v>0</v>
      </c>
      <c r="S104" s="18">
        <f>'Norm. financovanie + uspesnost'!Q124</f>
        <v>0</v>
      </c>
      <c r="T104" s="18">
        <f>'Norm. financovanie + uspesnost'!R124</f>
        <v>0</v>
      </c>
      <c r="U104" s="18">
        <f>'Norm. financovanie + uspesnost'!S124</f>
        <v>0</v>
      </c>
      <c r="V104" s="18">
        <f>'Norm. financovanie + uspesnost'!T124</f>
        <v>0</v>
      </c>
      <c r="W104" s="18">
        <f>'Norm. financovanie + uspesnost'!U124</f>
        <v>0</v>
      </c>
      <c r="X104" s="18">
        <f>'Norm. financovanie + uspesnost'!V124</f>
        <v>0</v>
      </c>
      <c r="Y104" s="18">
        <f>'Norm. financovanie + uspesnost'!W124</f>
        <v>0</v>
      </c>
      <c r="Z104" s="18">
        <f>'Norm. financovanie + uspesnost'!X124</f>
        <v>0</v>
      </c>
      <c r="AA104" s="18">
        <f>'Norm. financovanie + uspesnost'!Y124</f>
        <v>0</v>
      </c>
      <c r="AB104" s="18">
        <f>'Norm. financovanie + uspesnost'!Z124</f>
        <v>0</v>
      </c>
      <c r="AC104" s="18">
        <f>'Norm. financovanie + uspesnost'!AA124</f>
        <v>0</v>
      </c>
      <c r="AD104" s="18">
        <f>'Norm. financovanie + uspesnost'!AB124</f>
        <v>0</v>
      </c>
      <c r="AE104" s="18">
        <f>'Norm. financovanie + uspesnost'!AC124</f>
        <v>0</v>
      </c>
      <c r="AF104" s="18">
        <f>'Norm. financovanie + uspesnost'!AD124</f>
        <v>0</v>
      </c>
      <c r="AG104" s="18">
        <f>'Norm. financovanie + uspesnost'!AE124</f>
        <v>0</v>
      </c>
      <c r="AH104" s="18">
        <f>'Norm. financovanie + uspesnost'!AF124</f>
        <v>0</v>
      </c>
      <c r="AI104" s="18">
        <f>'Norm. financovanie + uspesnost'!AG124</f>
        <v>0</v>
      </c>
      <c r="AJ104" s="18">
        <f>'Norm. financovanie + uspesnost'!AH124</f>
        <v>0</v>
      </c>
      <c r="AK104" s="18">
        <f>'Norm. financovanie + uspesnost'!AI124</f>
        <v>0</v>
      </c>
      <c r="AL104" s="18">
        <f>'Norm. financovanie + uspesnost'!AJ124</f>
        <v>0</v>
      </c>
      <c r="AM104" s="18">
        <f>'Norm. financovanie + uspesnost'!AK124</f>
        <v>0</v>
      </c>
      <c r="AN104" s="18">
        <f>'Norm. financovanie + uspesnost'!AL124</f>
        <v>0</v>
      </c>
      <c r="AO104" s="18">
        <f>'Norm. financovanie + uspesnost'!AM124</f>
        <v>0</v>
      </c>
      <c r="AP104" s="18">
        <f>'Norm. financovanie + uspesnost'!AN124</f>
        <v>0</v>
      </c>
      <c r="AQ104" s="18">
        <f>'Norm. financovanie + uspesnost'!AO124</f>
        <v>0</v>
      </c>
      <c r="AR104" s="18">
        <f>'Norm. financovanie + uspesnost'!AP124</f>
        <v>6.2685549225708096E-4</v>
      </c>
      <c r="AS104" s="18">
        <f>'Norm. financovanie + uspesnost'!AQ124</f>
        <v>0</v>
      </c>
      <c r="AT104" s="18">
        <f>'Norm. financovanie + uspesnost'!AR124</f>
        <v>0</v>
      </c>
      <c r="AU104" s="18">
        <f>'Norm. financovanie + uspesnost'!AS124</f>
        <v>0</v>
      </c>
      <c r="AV104" s="18">
        <f>'Norm. financovanie + uspesnost'!AT124</f>
        <v>0</v>
      </c>
      <c r="AW104" s="18">
        <f>'Norm. financovanie + uspesnost'!AU124</f>
        <v>0</v>
      </c>
      <c r="AX104" s="18">
        <f>'Norm. financovanie + uspesnost'!AV124</f>
        <v>0</v>
      </c>
      <c r="AY104" s="18">
        <f>'Norm. financovanie + uspesnost'!AW124</f>
        <v>0</v>
      </c>
      <c r="AZ104" s="18">
        <f>'Norm. financovanie + uspesnost'!AX124</f>
        <v>0</v>
      </c>
      <c r="BA104" s="18">
        <f>'Norm. financovanie + uspesnost'!AY124</f>
        <v>0</v>
      </c>
      <c r="BB104" s="18">
        <f>'Norm. financovanie + uspesnost'!AZ124</f>
        <v>0</v>
      </c>
      <c r="BC104" s="18">
        <f>'Norm. financovanie + uspesnost'!BA124</f>
        <v>0</v>
      </c>
      <c r="BD104" s="18">
        <f>'Norm. financovanie + uspesnost'!BB124</f>
        <v>0.15634748726477715</v>
      </c>
    </row>
    <row r="105" spans="1:56" ht="14.25" customHeight="1" x14ac:dyDescent="0.25">
      <c r="A105" s="31">
        <v>101</v>
      </c>
      <c r="B105" s="39" t="s">
        <v>253</v>
      </c>
      <c r="C105" s="33" t="s">
        <v>254</v>
      </c>
      <c r="D105" s="34" t="e">
        <f t="shared" si="1"/>
        <v>#REF!</v>
      </c>
      <c r="E105" s="35">
        <f>BiggestGlobalSports!E103</f>
        <v>7.0894953499008994E-3</v>
      </c>
      <c r="F105" s="18" t="e">
        <f>'Norm. financovanie + uspesnost'!D104</f>
        <v>#REF!</v>
      </c>
      <c r="G105" s="18" t="e">
        <f>'Norm. financovanie + uspesnost'!E104</f>
        <v>#REF!</v>
      </c>
      <c r="H105" s="18" t="e">
        <f>'Norm. financovanie + uspesnost'!F104</f>
        <v>#REF!</v>
      </c>
      <c r="I105" s="18" t="e">
        <f>'Norm. financovanie + uspesnost'!G104</f>
        <v>#REF!</v>
      </c>
      <c r="J105" s="18" t="e">
        <f>'Norm. financovanie + uspesnost'!H104</f>
        <v>#REF!</v>
      </c>
      <c r="K105" s="18" t="e">
        <f>'Norm. financovanie + uspesnost'!I104</f>
        <v>#REF!</v>
      </c>
      <c r="L105" s="18" t="e">
        <f>'Norm. financovanie + uspesnost'!J104</f>
        <v>#REF!</v>
      </c>
      <c r="M105" s="18">
        <f>'Norm. financovanie + uspesnost'!K104</f>
        <v>0</v>
      </c>
      <c r="N105" s="18" t="e">
        <f>'Norm. financovanie + uspesnost'!L104</f>
        <v>#REF!</v>
      </c>
      <c r="O105" s="18" t="e">
        <f>'Norm. financovanie + uspesnost'!M104</f>
        <v>#REF!</v>
      </c>
      <c r="P105" s="18" t="e">
        <f>'Norm. financovanie + uspesnost'!N104</f>
        <v>#REF!</v>
      </c>
      <c r="Q105" s="18" t="e">
        <f>'Norm. financovanie + uspesnost'!O104</f>
        <v>#REF!</v>
      </c>
      <c r="R105" s="18">
        <f>'Norm. financovanie + uspesnost'!P104</f>
        <v>8.754495816740893E-3</v>
      </c>
      <c r="S105" s="18" t="e">
        <f>'Norm. financovanie + uspesnost'!Q104</f>
        <v>#REF!</v>
      </c>
      <c r="T105" s="18" t="e">
        <f>'Norm. financovanie + uspesnost'!R104</f>
        <v>#REF!</v>
      </c>
      <c r="U105" s="18" t="e">
        <f>'Norm. financovanie + uspesnost'!S104</f>
        <v>#REF!</v>
      </c>
      <c r="V105" s="18" t="e">
        <f>'Norm. financovanie + uspesnost'!T104</f>
        <v>#REF!</v>
      </c>
      <c r="W105" s="18">
        <f>'Norm. financovanie + uspesnost'!U104</f>
        <v>0</v>
      </c>
      <c r="X105" s="18" t="e">
        <f>'Norm. financovanie + uspesnost'!V104</f>
        <v>#REF!</v>
      </c>
      <c r="Y105" s="18" t="e">
        <f>'Norm. financovanie + uspesnost'!W104</f>
        <v>#REF!</v>
      </c>
      <c r="Z105" s="18">
        <f>'Norm. financovanie + uspesnost'!X104</f>
        <v>0</v>
      </c>
      <c r="AA105" s="18" t="e">
        <f>'Norm. financovanie + uspesnost'!Y104</f>
        <v>#REF!</v>
      </c>
      <c r="AB105" s="18" t="e">
        <f>'Norm. financovanie + uspesnost'!Z104</f>
        <v>#REF!</v>
      </c>
      <c r="AC105" s="18" t="e">
        <f>'Norm. financovanie + uspesnost'!AA104</f>
        <v>#REF!</v>
      </c>
      <c r="AD105" s="18">
        <f>'Norm. financovanie + uspesnost'!AB104</f>
        <v>0</v>
      </c>
      <c r="AE105" s="18">
        <f>'Norm. financovanie + uspesnost'!AC104</f>
        <v>0</v>
      </c>
      <c r="AF105" s="18">
        <f>'Norm. financovanie + uspesnost'!AD104</f>
        <v>0</v>
      </c>
      <c r="AG105" s="18" t="e">
        <f>'Norm. financovanie + uspesnost'!AE104</f>
        <v>#REF!</v>
      </c>
      <c r="AH105" s="18" t="e">
        <f>'Norm. financovanie + uspesnost'!AF104</f>
        <v>#REF!</v>
      </c>
      <c r="AI105" s="18" t="e">
        <f>'Norm. financovanie + uspesnost'!AG104</f>
        <v>#REF!</v>
      </c>
      <c r="AJ105" s="18" t="e">
        <f>'Norm. financovanie + uspesnost'!AH104</f>
        <v>#REF!</v>
      </c>
      <c r="AK105" s="18">
        <f>'Norm. financovanie + uspesnost'!AI104</f>
        <v>0</v>
      </c>
      <c r="AL105" s="18" t="e">
        <f>'Norm. financovanie + uspesnost'!AJ104</f>
        <v>#REF!</v>
      </c>
      <c r="AM105" s="18" t="e">
        <f>'Norm. financovanie + uspesnost'!AK104</f>
        <v>#REF!</v>
      </c>
      <c r="AN105" s="18" t="e">
        <f>'Norm. financovanie + uspesnost'!AL104</f>
        <v>#REF!</v>
      </c>
      <c r="AO105" s="18" t="e">
        <f>'Norm. financovanie + uspesnost'!AM104</f>
        <v>#REF!</v>
      </c>
      <c r="AP105" s="18" t="e">
        <f>'Norm. financovanie + uspesnost'!AN104</f>
        <v>#REF!</v>
      </c>
      <c r="AQ105" s="18" t="e">
        <f>'Norm. financovanie + uspesnost'!AO104</f>
        <v>#REF!</v>
      </c>
      <c r="AR105" s="18" t="e">
        <f>'Norm. financovanie + uspesnost'!AP104</f>
        <v>#REF!</v>
      </c>
      <c r="AS105" s="18" t="e">
        <f>'Norm. financovanie + uspesnost'!AQ104</f>
        <v>#REF!</v>
      </c>
      <c r="AT105" s="18" t="e">
        <f>'Norm. financovanie + uspesnost'!AR104</f>
        <v>#REF!</v>
      </c>
      <c r="AU105" s="18" t="e">
        <f>'Norm. financovanie + uspesnost'!AS104</f>
        <v>#REF!</v>
      </c>
      <c r="AV105" s="18" t="e">
        <f>'Norm. financovanie + uspesnost'!AT104</f>
        <v>#REF!</v>
      </c>
      <c r="AW105" s="18" t="e">
        <f>'Norm. financovanie + uspesnost'!AU104</f>
        <v>#REF!</v>
      </c>
      <c r="AX105" s="18" t="e">
        <f>'Norm. financovanie + uspesnost'!AV104</f>
        <v>#REF!</v>
      </c>
      <c r="AY105" s="18" t="e">
        <f>'Norm. financovanie + uspesnost'!AW104</f>
        <v>#REF!</v>
      </c>
      <c r="AZ105" s="18" t="e">
        <f>'Norm. financovanie + uspesnost'!AX104</f>
        <v>#REF!</v>
      </c>
      <c r="BA105" s="18" t="e">
        <f>'Norm. financovanie + uspesnost'!AY104</f>
        <v>#REF!</v>
      </c>
      <c r="BB105" s="18" t="e">
        <f>'Norm. financovanie + uspesnost'!AZ104</f>
        <v>#REF!</v>
      </c>
      <c r="BC105" s="18">
        <f>'Norm. financovanie + uspesnost'!BA104</f>
        <v>0</v>
      </c>
      <c r="BD105" s="18" t="e">
        <f>'Norm. financovanie + uspesnost'!BB104</f>
        <v>#REF!</v>
      </c>
    </row>
    <row r="106" spans="1:56" ht="14.25" customHeight="1" x14ac:dyDescent="0.25">
      <c r="A106" s="31">
        <v>102</v>
      </c>
      <c r="B106" s="40" t="s">
        <v>255</v>
      </c>
      <c r="C106" s="41" t="s">
        <v>256</v>
      </c>
      <c r="D106" s="34" t="e">
        <f t="shared" si="1"/>
        <v>#REF!</v>
      </c>
      <c r="E106" s="35">
        <f>BiggestGlobalSports!E104</f>
        <v>0</v>
      </c>
      <c r="F106" s="18" t="e">
        <f>'Norm. financovanie + uspesnost'!D105</f>
        <v>#REF!</v>
      </c>
      <c r="G106" s="18" t="e">
        <f>'Norm. financovanie + uspesnost'!E105</f>
        <v>#REF!</v>
      </c>
      <c r="H106" s="18" t="e">
        <f>'Norm. financovanie + uspesnost'!F105</f>
        <v>#REF!</v>
      </c>
      <c r="I106" s="18" t="e">
        <f>'Norm. financovanie + uspesnost'!G105</f>
        <v>#REF!</v>
      </c>
      <c r="J106" s="18" t="e">
        <f>'Norm. financovanie + uspesnost'!H105</f>
        <v>#REF!</v>
      </c>
      <c r="K106" s="18" t="e">
        <f>'Norm. financovanie + uspesnost'!I105</f>
        <v>#REF!</v>
      </c>
      <c r="L106" s="18" t="e">
        <f>'Norm. financovanie + uspesnost'!J105</f>
        <v>#REF!</v>
      </c>
      <c r="M106" s="18">
        <f>'Norm. financovanie + uspesnost'!K105</f>
        <v>1.2711030588597638E-2</v>
      </c>
      <c r="N106" s="18" t="e">
        <f>'Norm. financovanie + uspesnost'!L105</f>
        <v>#REF!</v>
      </c>
      <c r="O106" s="18" t="e">
        <f>'Norm. financovanie + uspesnost'!M105</f>
        <v>#REF!</v>
      </c>
      <c r="P106" s="18" t="e">
        <f>'Norm. financovanie + uspesnost'!N105</f>
        <v>#REF!</v>
      </c>
      <c r="Q106" s="18" t="e">
        <f>'Norm. financovanie + uspesnost'!O105</f>
        <v>#REF!</v>
      </c>
      <c r="R106" s="18">
        <f>'Norm. financovanie + uspesnost'!P105</f>
        <v>1.0303049685901827E-2</v>
      </c>
      <c r="S106" s="18" t="e">
        <f>'Norm. financovanie + uspesnost'!Q105</f>
        <v>#REF!</v>
      </c>
      <c r="T106" s="18" t="e">
        <f>'Norm. financovanie + uspesnost'!R105</f>
        <v>#REF!</v>
      </c>
      <c r="U106" s="18" t="e">
        <f>'Norm. financovanie + uspesnost'!S105</f>
        <v>#REF!</v>
      </c>
      <c r="V106" s="18" t="e">
        <f>'Norm. financovanie + uspesnost'!T105</f>
        <v>#REF!</v>
      </c>
      <c r="W106" s="18">
        <f>'Norm. financovanie + uspesnost'!U105</f>
        <v>9.2980573641930631E-3</v>
      </c>
      <c r="X106" s="18" t="e">
        <f>'Norm. financovanie + uspesnost'!V105</f>
        <v>#REF!</v>
      </c>
      <c r="Y106" s="18" t="e">
        <f>'Norm. financovanie + uspesnost'!W105</f>
        <v>#REF!</v>
      </c>
      <c r="Z106" s="18">
        <f>'Norm. financovanie + uspesnost'!X105</f>
        <v>1.8976588859600119E-2</v>
      </c>
      <c r="AA106" s="18" t="e">
        <f>'Norm. financovanie + uspesnost'!Y105</f>
        <v>#REF!</v>
      </c>
      <c r="AB106" s="18" t="e">
        <f>'Norm. financovanie + uspesnost'!Z105</f>
        <v>#REF!</v>
      </c>
      <c r="AC106" s="18" t="e">
        <f>'Norm. financovanie + uspesnost'!AA105</f>
        <v>#REF!</v>
      </c>
      <c r="AD106" s="18">
        <f>'Norm. financovanie + uspesnost'!AB105</f>
        <v>9.2454607786784503E-3</v>
      </c>
      <c r="AE106" s="18">
        <f>'Norm. financovanie + uspesnost'!AC105</f>
        <v>2.3466236869830619E-2</v>
      </c>
      <c r="AF106" s="18">
        <f>'Norm. financovanie + uspesnost'!AD105</f>
        <v>1.6307706190933618E-2</v>
      </c>
      <c r="AG106" s="18" t="e">
        <f>'Norm. financovanie + uspesnost'!AE105</f>
        <v>#REF!</v>
      </c>
      <c r="AH106" s="18" t="e">
        <f>'Norm. financovanie + uspesnost'!AF105</f>
        <v>#REF!</v>
      </c>
      <c r="AI106" s="18" t="e">
        <f>'Norm. financovanie + uspesnost'!AG105</f>
        <v>#REF!</v>
      </c>
      <c r="AJ106" s="18" t="e">
        <f>'Norm. financovanie + uspesnost'!AH105</f>
        <v>#REF!</v>
      </c>
      <c r="AK106" s="18">
        <f>'Norm. financovanie + uspesnost'!AI105</f>
        <v>1.1785075583006892E-2</v>
      </c>
      <c r="AL106" s="18" t="e">
        <f>'Norm. financovanie + uspesnost'!AJ105</f>
        <v>#REF!</v>
      </c>
      <c r="AM106" s="18" t="e">
        <f>'Norm. financovanie + uspesnost'!AK105</f>
        <v>#REF!</v>
      </c>
      <c r="AN106" s="18" t="e">
        <f>'Norm. financovanie + uspesnost'!AL105</f>
        <v>#REF!</v>
      </c>
      <c r="AO106" s="18" t="e">
        <f>'Norm. financovanie + uspesnost'!AM105</f>
        <v>#REF!</v>
      </c>
      <c r="AP106" s="18" t="e">
        <f>'Norm. financovanie + uspesnost'!AN105</f>
        <v>#REF!</v>
      </c>
      <c r="AQ106" s="18" t="e">
        <f>'Norm. financovanie + uspesnost'!AO105</f>
        <v>#REF!</v>
      </c>
      <c r="AR106" s="18" t="e">
        <f>'Norm. financovanie + uspesnost'!AP105</f>
        <v>#REF!</v>
      </c>
      <c r="AS106" s="18" t="e">
        <f>'Norm. financovanie + uspesnost'!AQ105</f>
        <v>#REF!</v>
      </c>
      <c r="AT106" s="18" t="e">
        <f>'Norm. financovanie + uspesnost'!AR105</f>
        <v>#REF!</v>
      </c>
      <c r="AU106" s="18" t="e">
        <f>'Norm. financovanie + uspesnost'!AS105</f>
        <v>#REF!</v>
      </c>
      <c r="AV106" s="18" t="e">
        <f>'Norm. financovanie + uspesnost'!AT105</f>
        <v>#REF!</v>
      </c>
      <c r="AW106" s="18" t="e">
        <f>'Norm. financovanie + uspesnost'!AU105</f>
        <v>#REF!</v>
      </c>
      <c r="AX106" s="18" t="e">
        <f>'Norm. financovanie + uspesnost'!AV105</f>
        <v>#REF!</v>
      </c>
      <c r="AY106" s="18" t="e">
        <f>'Norm. financovanie + uspesnost'!AW105</f>
        <v>#REF!</v>
      </c>
      <c r="AZ106" s="18" t="e">
        <f>'Norm. financovanie + uspesnost'!AX105</f>
        <v>#REF!</v>
      </c>
      <c r="BA106" s="18" t="e">
        <f>'Norm. financovanie + uspesnost'!AY105</f>
        <v>#REF!</v>
      </c>
      <c r="BB106" s="18" t="e">
        <f>'Norm. financovanie + uspesnost'!AZ105</f>
        <v>#REF!</v>
      </c>
      <c r="BC106" s="18">
        <f>'Norm. financovanie + uspesnost'!BA105</f>
        <v>1.5347431123583524E-2</v>
      </c>
      <c r="BD106" s="18" t="e">
        <f>'Norm. financovanie + uspesnost'!BB105</f>
        <v>#REF!</v>
      </c>
    </row>
    <row r="107" spans="1:56" ht="14.25" customHeight="1" x14ac:dyDescent="0.25">
      <c r="A107" s="31">
        <v>105</v>
      </c>
      <c r="B107" s="32" t="s">
        <v>257</v>
      </c>
      <c r="C107" s="33" t="s">
        <v>258</v>
      </c>
      <c r="D107" s="34" t="e">
        <f t="shared" si="1"/>
        <v>#REF!</v>
      </c>
      <c r="E107" s="35">
        <f>BiggestGlobalSports!E107</f>
        <v>0</v>
      </c>
      <c r="F107" s="18" t="e">
        <f>'Norm. financovanie + uspesnost'!D108</f>
        <v>#REF!</v>
      </c>
      <c r="G107" s="18" t="e">
        <f>'Norm. financovanie + uspesnost'!E108</f>
        <v>#REF!</v>
      </c>
      <c r="H107" s="18" t="e">
        <f>'Norm. financovanie + uspesnost'!F108</f>
        <v>#REF!</v>
      </c>
      <c r="I107" s="18" t="e">
        <f>'Norm. financovanie + uspesnost'!G108</f>
        <v>#REF!</v>
      </c>
      <c r="J107" s="18" t="e">
        <f>'Norm. financovanie + uspesnost'!H108</f>
        <v>#REF!</v>
      </c>
      <c r="K107" s="18" t="e">
        <f>'Norm. financovanie + uspesnost'!I108</f>
        <v>#REF!</v>
      </c>
      <c r="L107" s="18" t="e">
        <f>'Norm. financovanie + uspesnost'!J108</f>
        <v>#REF!</v>
      </c>
      <c r="M107" s="18">
        <f>'Norm. financovanie + uspesnost'!K108</f>
        <v>1.6387122910815052E-2</v>
      </c>
      <c r="N107" s="18" t="e">
        <f>'Norm. financovanie + uspesnost'!L108</f>
        <v>#REF!</v>
      </c>
      <c r="O107" s="18" t="e">
        <f>'Norm. financovanie + uspesnost'!M108</f>
        <v>#REF!</v>
      </c>
      <c r="P107" s="18" t="e">
        <f>'Norm. financovanie + uspesnost'!N108</f>
        <v>#REF!</v>
      </c>
      <c r="Q107" s="18" t="e">
        <f>'Norm. financovanie + uspesnost'!O108</f>
        <v>#REF!</v>
      </c>
      <c r="R107" s="18">
        <f>'Norm. financovanie + uspesnost'!P108</f>
        <v>8.077523569403609E-3</v>
      </c>
      <c r="S107" s="18" t="e">
        <f>'Norm. financovanie + uspesnost'!Q108</f>
        <v>#REF!</v>
      </c>
      <c r="T107" s="18" t="e">
        <f>'Norm. financovanie + uspesnost'!R108</f>
        <v>#REF!</v>
      </c>
      <c r="U107" s="18" t="e">
        <f>'Norm. financovanie + uspesnost'!S108</f>
        <v>#REF!</v>
      </c>
      <c r="V107" s="18" t="e">
        <f>'Norm. financovanie + uspesnost'!T108</f>
        <v>#REF!</v>
      </c>
      <c r="W107" s="18">
        <f>'Norm. financovanie + uspesnost'!U108</f>
        <v>4.2765373637812824E-3</v>
      </c>
      <c r="X107" s="18" t="e">
        <f>'Norm. financovanie + uspesnost'!V108</f>
        <v>#REF!</v>
      </c>
      <c r="Y107" s="18" t="e">
        <f>'Norm. financovanie + uspesnost'!W108</f>
        <v>#REF!</v>
      </c>
      <c r="Z107" s="18">
        <f>'Norm. financovanie + uspesnost'!X108</f>
        <v>1.2388759494205282E-2</v>
      </c>
      <c r="AA107" s="18" t="e">
        <f>'Norm. financovanie + uspesnost'!Y108</f>
        <v>#REF!</v>
      </c>
      <c r="AB107" s="18" t="e">
        <f>'Norm. financovanie + uspesnost'!Z108</f>
        <v>#REF!</v>
      </c>
      <c r="AC107" s="18" t="e">
        <f>'Norm. financovanie + uspesnost'!AA108</f>
        <v>#REF!</v>
      </c>
      <c r="AD107" s="18">
        <f>'Norm. financovanie + uspesnost'!AB108</f>
        <v>2.5284666451893204E-2</v>
      </c>
      <c r="AE107" s="18">
        <f>'Norm. financovanie + uspesnost'!AC108</f>
        <v>5.0091586401894567E-3</v>
      </c>
      <c r="AF107" s="18">
        <f>'Norm. financovanie + uspesnost'!AD108</f>
        <v>0</v>
      </c>
      <c r="AG107" s="18" t="e">
        <f>'Norm. financovanie + uspesnost'!AE108</f>
        <v>#REF!</v>
      </c>
      <c r="AH107" s="18" t="e">
        <f>'Norm. financovanie + uspesnost'!AF108</f>
        <v>#REF!</v>
      </c>
      <c r="AI107" s="18" t="e">
        <f>'Norm. financovanie + uspesnost'!AG108</f>
        <v>#REF!</v>
      </c>
      <c r="AJ107" s="18" t="e">
        <f>'Norm. financovanie + uspesnost'!AH108</f>
        <v>#REF!</v>
      </c>
      <c r="AK107" s="18">
        <f>'Norm. financovanie + uspesnost'!AI108</f>
        <v>1.3884518072529594E-2</v>
      </c>
      <c r="AL107" s="18" t="e">
        <f>'Norm. financovanie + uspesnost'!AJ108</f>
        <v>#REF!</v>
      </c>
      <c r="AM107" s="18" t="e">
        <f>'Norm. financovanie + uspesnost'!AK108</f>
        <v>#REF!</v>
      </c>
      <c r="AN107" s="18" t="e">
        <f>'Norm. financovanie + uspesnost'!AL108</f>
        <v>#REF!</v>
      </c>
      <c r="AO107" s="18" t="e">
        <f>'Norm. financovanie + uspesnost'!AM108</f>
        <v>#REF!</v>
      </c>
      <c r="AP107" s="18" t="e">
        <f>'Norm. financovanie + uspesnost'!AN108</f>
        <v>#REF!</v>
      </c>
      <c r="AQ107" s="18" t="e">
        <f>'Norm. financovanie + uspesnost'!AO108</f>
        <v>#REF!</v>
      </c>
      <c r="AR107" s="18" t="e">
        <f>'Norm. financovanie + uspesnost'!AP108</f>
        <v>#REF!</v>
      </c>
      <c r="AS107" s="18" t="e">
        <f>'Norm. financovanie + uspesnost'!AQ108</f>
        <v>#REF!</v>
      </c>
      <c r="AT107" s="18" t="e">
        <f>'Norm. financovanie + uspesnost'!AR108</f>
        <v>#REF!</v>
      </c>
      <c r="AU107" s="18" t="e">
        <f>'Norm. financovanie + uspesnost'!AS108</f>
        <v>#REF!</v>
      </c>
      <c r="AV107" s="18" t="e">
        <f>'Norm. financovanie + uspesnost'!AT108</f>
        <v>#REF!</v>
      </c>
      <c r="AW107" s="18" t="e">
        <f>'Norm. financovanie + uspesnost'!AU108</f>
        <v>#REF!</v>
      </c>
      <c r="AX107" s="18" t="e">
        <f>'Norm. financovanie + uspesnost'!AV108</f>
        <v>#REF!</v>
      </c>
      <c r="AY107" s="18" t="e">
        <f>'Norm. financovanie + uspesnost'!AW108</f>
        <v>#REF!</v>
      </c>
      <c r="AZ107" s="18" t="e">
        <f>'Norm. financovanie + uspesnost'!AX108</f>
        <v>#REF!</v>
      </c>
      <c r="BA107" s="18" t="e">
        <f>'Norm. financovanie + uspesnost'!AY108</f>
        <v>#REF!</v>
      </c>
      <c r="BB107" s="18" t="e">
        <f>'Norm. financovanie + uspesnost'!AZ108</f>
        <v>#REF!</v>
      </c>
      <c r="BC107" s="18">
        <f>'Norm. financovanie + uspesnost'!BA108</f>
        <v>1.5993517359759409E-2</v>
      </c>
      <c r="BD107" s="18" t="e">
        <f>'Norm. financovanie + uspesnost'!BB108</f>
        <v>#REF!</v>
      </c>
    </row>
    <row r="108" spans="1:56" ht="14.25" customHeight="1" x14ac:dyDescent="0.25">
      <c r="A108" s="31">
        <v>112</v>
      </c>
      <c r="B108" s="42" t="s">
        <v>259</v>
      </c>
      <c r="C108" s="41" t="s">
        <v>260</v>
      </c>
      <c r="D108" s="34" t="e">
        <f t="shared" si="1"/>
        <v>#REF!</v>
      </c>
      <c r="E108" s="35">
        <f>BiggestGlobalSports!E114</f>
        <v>0</v>
      </c>
      <c r="F108" s="18" t="e">
        <f>'Norm. financovanie + uspesnost'!D115</f>
        <v>#REF!</v>
      </c>
      <c r="G108" s="18" t="e">
        <f>'Norm. financovanie + uspesnost'!E115</f>
        <v>#REF!</v>
      </c>
      <c r="H108" s="18" t="e">
        <f>'Norm. financovanie + uspesnost'!F115</f>
        <v>#REF!</v>
      </c>
      <c r="I108" s="18" t="e">
        <f>'Norm. financovanie + uspesnost'!G115</f>
        <v>#REF!</v>
      </c>
      <c r="J108" s="18" t="e">
        <f>'Norm. financovanie + uspesnost'!H115</f>
        <v>#REF!</v>
      </c>
      <c r="K108" s="18" t="e">
        <f>'Norm. financovanie + uspesnost'!I115</f>
        <v>#REF!</v>
      </c>
      <c r="L108" s="18" t="e">
        <f>'Norm. financovanie + uspesnost'!J115</f>
        <v>#REF!</v>
      </c>
      <c r="M108" s="18">
        <f>'Norm. financovanie + uspesnost'!K115</f>
        <v>8.5533263879998545E-3</v>
      </c>
      <c r="N108" s="18" t="e">
        <f>'Norm. financovanie + uspesnost'!L115</f>
        <v>#REF!</v>
      </c>
      <c r="O108" s="18" t="e">
        <f>'Norm. financovanie + uspesnost'!M115</f>
        <v>#REF!</v>
      </c>
      <c r="P108" s="18" t="e">
        <f>'Norm. financovanie + uspesnost'!N115</f>
        <v>#REF!</v>
      </c>
      <c r="Q108" s="18" t="e">
        <f>'Norm. financovanie + uspesnost'!O115</f>
        <v>#REF!</v>
      </c>
      <c r="R108" s="18">
        <f>'Norm. financovanie + uspesnost'!P115</f>
        <v>1.6488461445222907E-2</v>
      </c>
      <c r="S108" s="18" t="e">
        <f>'Norm. financovanie + uspesnost'!Q115</f>
        <v>#REF!</v>
      </c>
      <c r="T108" s="18" t="e">
        <f>'Norm. financovanie + uspesnost'!R115</f>
        <v>#REF!</v>
      </c>
      <c r="U108" s="18" t="e">
        <f>'Norm. financovanie + uspesnost'!S115</f>
        <v>#REF!</v>
      </c>
      <c r="V108" s="18" t="e">
        <f>'Norm. financovanie + uspesnost'!T115</f>
        <v>#REF!</v>
      </c>
      <c r="W108" s="18">
        <f>'Norm. financovanie + uspesnost'!U115</f>
        <v>1.7388169040254448E-2</v>
      </c>
      <c r="X108" s="18" t="e">
        <f>'Norm. financovanie + uspesnost'!V115</f>
        <v>#REF!</v>
      </c>
      <c r="Y108" s="18" t="e">
        <f>'Norm. financovanie + uspesnost'!W115</f>
        <v>#REF!</v>
      </c>
      <c r="Z108" s="18">
        <f>'Norm. financovanie + uspesnost'!X115</f>
        <v>0</v>
      </c>
      <c r="AA108" s="18" t="e">
        <f>'Norm. financovanie + uspesnost'!Y115</f>
        <v>#REF!</v>
      </c>
      <c r="AB108" s="18" t="e">
        <f>'Norm. financovanie + uspesnost'!Z115</f>
        <v>#REF!</v>
      </c>
      <c r="AC108" s="18" t="e">
        <f>'Norm. financovanie + uspesnost'!AA115</f>
        <v>#REF!</v>
      </c>
      <c r="AD108" s="18">
        <f>'Norm. financovanie + uspesnost'!AB115</f>
        <v>0</v>
      </c>
      <c r="AE108" s="18">
        <f>'Norm. financovanie + uspesnost'!AC115</f>
        <v>5.5895493768940065E-3</v>
      </c>
      <c r="AF108" s="18">
        <f>'Norm. financovanie + uspesnost'!AD115</f>
        <v>0</v>
      </c>
      <c r="AG108" s="18" t="e">
        <f>'Norm. financovanie + uspesnost'!AE115</f>
        <v>#REF!</v>
      </c>
      <c r="AH108" s="18" t="e">
        <f>'Norm. financovanie + uspesnost'!AF115</f>
        <v>#REF!</v>
      </c>
      <c r="AI108" s="18" t="e">
        <f>'Norm. financovanie + uspesnost'!AG115</f>
        <v>#REF!</v>
      </c>
      <c r="AJ108" s="18" t="e">
        <f>'Norm. financovanie + uspesnost'!AH115</f>
        <v>#REF!</v>
      </c>
      <c r="AK108" s="18">
        <f>'Norm. financovanie + uspesnost'!AI115</f>
        <v>6.1018521926638888E-3</v>
      </c>
      <c r="AL108" s="18" t="e">
        <f>'Norm. financovanie + uspesnost'!AJ115</f>
        <v>#REF!</v>
      </c>
      <c r="AM108" s="18" t="e">
        <f>'Norm. financovanie + uspesnost'!AK115</f>
        <v>#REF!</v>
      </c>
      <c r="AN108" s="18" t="e">
        <f>'Norm. financovanie + uspesnost'!AL115</f>
        <v>#REF!</v>
      </c>
      <c r="AO108" s="18" t="e">
        <f>'Norm. financovanie + uspesnost'!AM115</f>
        <v>#REF!</v>
      </c>
      <c r="AP108" s="18" t="e">
        <f>'Norm. financovanie + uspesnost'!AN115</f>
        <v>#REF!</v>
      </c>
      <c r="AQ108" s="18" t="e">
        <f>'Norm. financovanie + uspesnost'!AO115</f>
        <v>#REF!</v>
      </c>
      <c r="AR108" s="18" t="e">
        <f>'Norm. financovanie + uspesnost'!AP115</f>
        <v>#REF!</v>
      </c>
      <c r="AS108" s="18" t="e">
        <f>'Norm. financovanie + uspesnost'!AQ115</f>
        <v>#REF!</v>
      </c>
      <c r="AT108" s="18" t="e">
        <f>'Norm. financovanie + uspesnost'!AR115</f>
        <v>#REF!</v>
      </c>
      <c r="AU108" s="18" t="e">
        <f>'Norm. financovanie + uspesnost'!AS115</f>
        <v>#REF!</v>
      </c>
      <c r="AV108" s="18" t="e">
        <f>'Norm. financovanie + uspesnost'!AT115</f>
        <v>#REF!</v>
      </c>
      <c r="AW108" s="18" t="e">
        <f>'Norm. financovanie + uspesnost'!AU115</f>
        <v>#REF!</v>
      </c>
      <c r="AX108" s="18" t="e">
        <f>'Norm. financovanie + uspesnost'!AV115</f>
        <v>#REF!</v>
      </c>
      <c r="AY108" s="18" t="e">
        <f>'Norm. financovanie + uspesnost'!AW115</f>
        <v>#REF!</v>
      </c>
      <c r="AZ108" s="18" t="e">
        <f>'Norm. financovanie + uspesnost'!AX115</f>
        <v>#REF!</v>
      </c>
      <c r="BA108" s="18" t="e">
        <f>'Norm. financovanie + uspesnost'!AY115</f>
        <v>#REF!</v>
      </c>
      <c r="BB108" s="18" t="e">
        <f>'Norm. financovanie + uspesnost'!AZ115</f>
        <v>#REF!</v>
      </c>
      <c r="BC108" s="18">
        <f>'Norm. financovanie + uspesnost'!BA115</f>
        <v>1.2231181840272999E-2</v>
      </c>
      <c r="BD108" s="18" t="e">
        <f>'Norm. financovanie + uspesnost'!BB115</f>
        <v>#REF!</v>
      </c>
    </row>
    <row r="109" spans="1:56" ht="14.25" customHeight="1" x14ac:dyDescent="0.25">
      <c r="A109" s="31">
        <v>100</v>
      </c>
      <c r="B109" s="40" t="s">
        <v>261</v>
      </c>
      <c r="C109" s="41" t="s">
        <v>262</v>
      </c>
      <c r="D109" s="34" t="e">
        <f t="shared" si="1"/>
        <v>#REF!</v>
      </c>
      <c r="E109" s="35">
        <f>BiggestGlobalSports!E102</f>
        <v>0</v>
      </c>
      <c r="F109" s="18" t="e">
        <f>'Norm. financovanie + uspesnost'!D103</f>
        <v>#REF!</v>
      </c>
      <c r="G109" s="18" t="e">
        <f>'Norm. financovanie + uspesnost'!E103</f>
        <v>#REF!</v>
      </c>
      <c r="H109" s="18" t="e">
        <f>'Norm. financovanie + uspesnost'!F103</f>
        <v>#REF!</v>
      </c>
      <c r="I109" s="18" t="e">
        <f>'Norm. financovanie + uspesnost'!G103</f>
        <v>#REF!</v>
      </c>
      <c r="J109" s="18" t="e">
        <f>'Norm. financovanie + uspesnost'!H103</f>
        <v>#REF!</v>
      </c>
      <c r="K109" s="18" t="e">
        <f>'Norm. financovanie + uspesnost'!I103</f>
        <v>#REF!</v>
      </c>
      <c r="L109" s="18" t="e">
        <f>'Norm. financovanie + uspesnost'!J103</f>
        <v>#REF!</v>
      </c>
      <c r="M109" s="18">
        <f>'Norm. financovanie + uspesnost'!K103</f>
        <v>1.4517419854953306E-2</v>
      </c>
      <c r="N109" s="18" t="e">
        <f>'Norm. financovanie + uspesnost'!L103</f>
        <v>#REF!</v>
      </c>
      <c r="O109" s="18" t="e">
        <f>'Norm. financovanie + uspesnost'!M103</f>
        <v>#REF!</v>
      </c>
      <c r="P109" s="18" t="e">
        <f>'Norm. financovanie + uspesnost'!N103</f>
        <v>#REF!</v>
      </c>
      <c r="Q109" s="18" t="e">
        <f>'Norm. financovanie + uspesnost'!O103</f>
        <v>#REF!</v>
      </c>
      <c r="R109" s="18">
        <f>'Norm. financovanie + uspesnost'!P103</f>
        <v>1.1269647856967364E-2</v>
      </c>
      <c r="S109" s="18" t="e">
        <f>'Norm. financovanie + uspesnost'!Q103</f>
        <v>#REF!</v>
      </c>
      <c r="T109" s="18" t="e">
        <f>'Norm. financovanie + uspesnost'!R103</f>
        <v>#REF!</v>
      </c>
      <c r="U109" s="18" t="e">
        <f>'Norm. financovanie + uspesnost'!S103</f>
        <v>#REF!</v>
      </c>
      <c r="V109" s="18" t="e">
        <f>'Norm. financovanie + uspesnost'!T103</f>
        <v>#REF!</v>
      </c>
      <c r="W109" s="18">
        <f>'Norm. financovanie + uspesnost'!U103</f>
        <v>1.298467022542431E-2</v>
      </c>
      <c r="X109" s="18" t="e">
        <f>'Norm. financovanie + uspesnost'!V103</f>
        <v>#REF!</v>
      </c>
      <c r="Y109" s="18" t="e">
        <f>'Norm. financovanie + uspesnost'!W103</f>
        <v>#REF!</v>
      </c>
      <c r="Z109" s="18">
        <f>'Norm. financovanie + uspesnost'!X103</f>
        <v>1.8975608598840284E-2</v>
      </c>
      <c r="AA109" s="18" t="e">
        <f>'Norm. financovanie + uspesnost'!Y103</f>
        <v>#REF!</v>
      </c>
      <c r="AB109" s="18" t="e">
        <f>'Norm. financovanie + uspesnost'!Z103</f>
        <v>#REF!</v>
      </c>
      <c r="AC109" s="18" t="e">
        <f>'Norm. financovanie + uspesnost'!AA103</f>
        <v>#REF!</v>
      </c>
      <c r="AD109" s="18">
        <f>'Norm. financovanie + uspesnost'!AB103</f>
        <v>8.2649287737208109E-3</v>
      </c>
      <c r="AE109" s="18">
        <f>'Norm. financovanie + uspesnost'!AC103</f>
        <v>9.8780522882765537E-3</v>
      </c>
      <c r="AF109" s="18">
        <f>'Norm. financovanie + uspesnost'!AD103</f>
        <v>1.1921093405446354E-2</v>
      </c>
      <c r="AG109" s="18" t="e">
        <f>'Norm. financovanie + uspesnost'!AE103</f>
        <v>#REF!</v>
      </c>
      <c r="AH109" s="18" t="e">
        <f>'Norm. financovanie + uspesnost'!AF103</f>
        <v>#REF!</v>
      </c>
      <c r="AI109" s="18" t="e">
        <f>'Norm. financovanie + uspesnost'!AG103</f>
        <v>#REF!</v>
      </c>
      <c r="AJ109" s="18" t="e">
        <f>'Norm. financovanie + uspesnost'!AH103</f>
        <v>#REF!</v>
      </c>
      <c r="AK109" s="18">
        <f>'Norm. financovanie + uspesnost'!AI103</f>
        <v>1.4520710433817353E-2</v>
      </c>
      <c r="AL109" s="18" t="e">
        <f>'Norm. financovanie + uspesnost'!AJ103</f>
        <v>#REF!</v>
      </c>
      <c r="AM109" s="18" t="e">
        <f>'Norm. financovanie + uspesnost'!AK103</f>
        <v>#REF!</v>
      </c>
      <c r="AN109" s="18" t="e">
        <f>'Norm. financovanie + uspesnost'!AL103</f>
        <v>#REF!</v>
      </c>
      <c r="AO109" s="18" t="e">
        <f>'Norm. financovanie + uspesnost'!AM103</f>
        <v>#REF!</v>
      </c>
      <c r="AP109" s="18" t="e">
        <f>'Norm. financovanie + uspesnost'!AN103</f>
        <v>#REF!</v>
      </c>
      <c r="AQ109" s="18" t="e">
        <f>'Norm. financovanie + uspesnost'!AO103</f>
        <v>#REF!</v>
      </c>
      <c r="AR109" s="18" t="e">
        <f>'Norm. financovanie + uspesnost'!AP103</f>
        <v>#REF!</v>
      </c>
      <c r="AS109" s="18" t="e">
        <f>'Norm. financovanie + uspesnost'!AQ103</f>
        <v>#REF!</v>
      </c>
      <c r="AT109" s="18" t="e">
        <f>'Norm. financovanie + uspesnost'!AR103</f>
        <v>#REF!</v>
      </c>
      <c r="AU109" s="18" t="e">
        <f>'Norm. financovanie + uspesnost'!AS103</f>
        <v>#REF!</v>
      </c>
      <c r="AV109" s="18" t="e">
        <f>'Norm. financovanie + uspesnost'!AT103</f>
        <v>#REF!</v>
      </c>
      <c r="AW109" s="18" t="e">
        <f>'Norm. financovanie + uspesnost'!AU103</f>
        <v>#REF!</v>
      </c>
      <c r="AX109" s="18" t="e">
        <f>'Norm. financovanie + uspesnost'!AV103</f>
        <v>#REF!</v>
      </c>
      <c r="AY109" s="18" t="e">
        <f>'Norm. financovanie + uspesnost'!AW103</f>
        <v>#REF!</v>
      </c>
      <c r="AZ109" s="18" t="e">
        <f>'Norm. financovanie + uspesnost'!AX103</f>
        <v>#REF!</v>
      </c>
      <c r="BA109" s="18" t="e">
        <f>'Norm. financovanie + uspesnost'!AY103</f>
        <v>#REF!</v>
      </c>
      <c r="BB109" s="18" t="e">
        <f>'Norm. financovanie + uspesnost'!AZ103</f>
        <v>#REF!</v>
      </c>
      <c r="BC109" s="18">
        <f>'Norm. financovanie + uspesnost'!BA103</f>
        <v>8.7335779701916728E-3</v>
      </c>
      <c r="BD109" s="18" t="e">
        <f>'Norm. financovanie + uspesnost'!BB103</f>
        <v>#REF!</v>
      </c>
    </row>
    <row r="110" spans="1:56" ht="14.25" customHeight="1" x14ac:dyDescent="0.25">
      <c r="A110" s="31">
        <v>110</v>
      </c>
      <c r="B110" s="40" t="s">
        <v>263</v>
      </c>
      <c r="C110" s="41" t="s">
        <v>264</v>
      </c>
      <c r="D110" s="34" t="e">
        <f t="shared" si="1"/>
        <v>#REF!</v>
      </c>
      <c r="E110" s="35">
        <f>BiggestGlobalSports!E112</f>
        <v>0</v>
      </c>
      <c r="F110" s="18" t="e">
        <f>'Norm. financovanie + uspesnost'!D113</f>
        <v>#REF!</v>
      </c>
      <c r="G110" s="18" t="e">
        <f>'Norm. financovanie + uspesnost'!E113</f>
        <v>#REF!</v>
      </c>
      <c r="H110" s="18" t="e">
        <f>'Norm. financovanie + uspesnost'!F113</f>
        <v>#REF!</v>
      </c>
      <c r="I110" s="18" t="e">
        <f>'Norm. financovanie + uspesnost'!G113</f>
        <v>#REF!</v>
      </c>
      <c r="J110" s="18" t="e">
        <f>'Norm. financovanie + uspesnost'!H113</f>
        <v>#REF!</v>
      </c>
      <c r="K110" s="18" t="e">
        <f>'Norm. financovanie + uspesnost'!I113</f>
        <v>#REF!</v>
      </c>
      <c r="L110" s="18" t="e">
        <f>'Norm. financovanie + uspesnost'!J113</f>
        <v>#REF!</v>
      </c>
      <c r="M110" s="18">
        <f>'Norm. financovanie + uspesnost'!K113</f>
        <v>0</v>
      </c>
      <c r="N110" s="18" t="e">
        <f>'Norm. financovanie + uspesnost'!L113</f>
        <v>#REF!</v>
      </c>
      <c r="O110" s="18" t="e">
        <f>'Norm. financovanie + uspesnost'!M113</f>
        <v>#REF!</v>
      </c>
      <c r="P110" s="18" t="e">
        <f>'Norm. financovanie + uspesnost'!N113</f>
        <v>#REF!</v>
      </c>
      <c r="Q110" s="18" t="e">
        <f>'Norm. financovanie + uspesnost'!O113</f>
        <v>#REF!</v>
      </c>
      <c r="R110" s="18">
        <f>'Norm. financovanie + uspesnost'!P113</f>
        <v>5.9199307250626205E-3</v>
      </c>
      <c r="S110" s="18" t="e">
        <f>'Norm. financovanie + uspesnost'!Q113</f>
        <v>#REF!</v>
      </c>
      <c r="T110" s="18" t="e">
        <f>'Norm. financovanie + uspesnost'!R113</f>
        <v>#REF!</v>
      </c>
      <c r="U110" s="18" t="e">
        <f>'Norm. financovanie + uspesnost'!S113</f>
        <v>#REF!</v>
      </c>
      <c r="V110" s="18" t="e">
        <f>'Norm. financovanie + uspesnost'!T113</f>
        <v>#REF!</v>
      </c>
      <c r="W110" s="18">
        <f>'Norm. financovanie + uspesnost'!U113</f>
        <v>0</v>
      </c>
      <c r="X110" s="18" t="e">
        <f>'Norm. financovanie + uspesnost'!V113</f>
        <v>#REF!</v>
      </c>
      <c r="Y110" s="18" t="e">
        <f>'Norm. financovanie + uspesnost'!W113</f>
        <v>#REF!</v>
      </c>
      <c r="Z110" s="18">
        <f>'Norm. financovanie + uspesnost'!X113</f>
        <v>0</v>
      </c>
      <c r="AA110" s="18" t="e">
        <f>'Norm. financovanie + uspesnost'!Y113</f>
        <v>#REF!</v>
      </c>
      <c r="AB110" s="18" t="e">
        <f>'Norm. financovanie + uspesnost'!Z113</f>
        <v>#REF!</v>
      </c>
      <c r="AC110" s="18" t="e">
        <f>'Norm. financovanie + uspesnost'!AA113</f>
        <v>#REF!</v>
      </c>
      <c r="AD110" s="18">
        <f>'Norm. financovanie + uspesnost'!AB113</f>
        <v>0</v>
      </c>
      <c r="AE110" s="18">
        <f>'Norm. financovanie + uspesnost'!AC113</f>
        <v>0</v>
      </c>
      <c r="AF110" s="18">
        <f>'Norm. financovanie + uspesnost'!AD113</f>
        <v>0</v>
      </c>
      <c r="AG110" s="18" t="e">
        <f>'Norm. financovanie + uspesnost'!AE113</f>
        <v>#REF!</v>
      </c>
      <c r="AH110" s="18" t="e">
        <f>'Norm. financovanie + uspesnost'!AF113</f>
        <v>#REF!</v>
      </c>
      <c r="AI110" s="18" t="e">
        <f>'Norm. financovanie + uspesnost'!AG113</f>
        <v>#REF!</v>
      </c>
      <c r="AJ110" s="18" t="e">
        <f>'Norm. financovanie + uspesnost'!AH113</f>
        <v>#REF!</v>
      </c>
      <c r="AK110" s="18">
        <f>'Norm. financovanie + uspesnost'!AI113</f>
        <v>1.8769126873147248E-3</v>
      </c>
      <c r="AL110" s="18" t="e">
        <f>'Norm. financovanie + uspesnost'!AJ113</f>
        <v>#REF!</v>
      </c>
      <c r="AM110" s="18" t="e">
        <f>'Norm. financovanie + uspesnost'!AK113</f>
        <v>#REF!</v>
      </c>
      <c r="AN110" s="18" t="e">
        <f>'Norm. financovanie + uspesnost'!AL113</f>
        <v>#REF!</v>
      </c>
      <c r="AO110" s="18" t="e">
        <f>'Norm. financovanie + uspesnost'!AM113</f>
        <v>#REF!</v>
      </c>
      <c r="AP110" s="18" t="e">
        <f>'Norm. financovanie + uspesnost'!AN113</f>
        <v>#REF!</v>
      </c>
      <c r="AQ110" s="18" t="e">
        <f>'Norm. financovanie + uspesnost'!AO113</f>
        <v>#REF!</v>
      </c>
      <c r="AR110" s="18" t="e">
        <f>'Norm. financovanie + uspesnost'!AP113</f>
        <v>#REF!</v>
      </c>
      <c r="AS110" s="18" t="e">
        <f>'Norm. financovanie + uspesnost'!AQ113</f>
        <v>#REF!</v>
      </c>
      <c r="AT110" s="18" t="e">
        <f>'Norm. financovanie + uspesnost'!AR113</f>
        <v>#REF!</v>
      </c>
      <c r="AU110" s="18" t="e">
        <f>'Norm. financovanie + uspesnost'!AS113</f>
        <v>#REF!</v>
      </c>
      <c r="AV110" s="18" t="e">
        <f>'Norm. financovanie + uspesnost'!AT113</f>
        <v>#REF!</v>
      </c>
      <c r="AW110" s="18" t="e">
        <f>'Norm. financovanie + uspesnost'!AU113</f>
        <v>#REF!</v>
      </c>
      <c r="AX110" s="18" t="e">
        <f>'Norm. financovanie + uspesnost'!AV113</f>
        <v>#REF!</v>
      </c>
      <c r="AY110" s="18" t="e">
        <f>'Norm. financovanie + uspesnost'!AW113</f>
        <v>#REF!</v>
      </c>
      <c r="AZ110" s="18" t="e">
        <f>'Norm. financovanie + uspesnost'!AX113</f>
        <v>#REF!</v>
      </c>
      <c r="BA110" s="18" t="e">
        <f>'Norm. financovanie + uspesnost'!AY113</f>
        <v>#REF!</v>
      </c>
      <c r="BB110" s="18" t="e">
        <f>'Norm. financovanie + uspesnost'!AZ113</f>
        <v>#REF!</v>
      </c>
      <c r="BC110" s="18">
        <f>'Norm. financovanie + uspesnost'!BA113</f>
        <v>0</v>
      </c>
      <c r="BD110" s="18" t="e">
        <f>'Norm. financovanie + uspesnost'!BB113</f>
        <v>#REF!</v>
      </c>
    </row>
    <row r="111" spans="1:56" ht="14.25" customHeight="1" x14ac:dyDescent="0.25">
      <c r="A111" s="31">
        <v>106</v>
      </c>
      <c r="B111" s="32" t="s">
        <v>265</v>
      </c>
      <c r="C111" s="33" t="s">
        <v>266</v>
      </c>
      <c r="D111" s="34" t="e">
        <f t="shared" si="1"/>
        <v>#REF!</v>
      </c>
      <c r="E111" s="35">
        <f>BiggestGlobalSports!E108</f>
        <v>0</v>
      </c>
      <c r="F111" s="18" t="e">
        <f>'Norm. financovanie + uspesnost'!D109</f>
        <v>#REF!</v>
      </c>
      <c r="G111" s="18" t="e">
        <f>'Norm. financovanie + uspesnost'!E109</f>
        <v>#REF!</v>
      </c>
      <c r="H111" s="18" t="e">
        <f>'Norm. financovanie + uspesnost'!F109</f>
        <v>#REF!</v>
      </c>
      <c r="I111" s="18" t="e">
        <f>'Norm. financovanie + uspesnost'!G109</f>
        <v>#REF!</v>
      </c>
      <c r="J111" s="18" t="e">
        <f>'Norm. financovanie + uspesnost'!H109</f>
        <v>#REF!</v>
      </c>
      <c r="K111" s="18" t="e">
        <f>'Norm. financovanie + uspesnost'!I109</f>
        <v>#REF!</v>
      </c>
      <c r="L111" s="18" t="e">
        <f>'Norm. financovanie + uspesnost'!J109</f>
        <v>#REF!</v>
      </c>
      <c r="M111" s="18">
        <f>'Norm. financovanie + uspesnost'!K109</f>
        <v>0</v>
      </c>
      <c r="N111" s="18" t="e">
        <f>'Norm. financovanie + uspesnost'!L109</f>
        <v>#REF!</v>
      </c>
      <c r="O111" s="18" t="e">
        <f>'Norm. financovanie + uspesnost'!M109</f>
        <v>#REF!</v>
      </c>
      <c r="P111" s="18" t="e">
        <f>'Norm. financovanie + uspesnost'!N109</f>
        <v>#REF!</v>
      </c>
      <c r="Q111" s="18" t="e">
        <f>'Norm. financovanie + uspesnost'!O109</f>
        <v>#REF!</v>
      </c>
      <c r="R111" s="18">
        <f>'Norm. financovanie + uspesnost'!P109</f>
        <v>2.2031501983535502E-3</v>
      </c>
      <c r="S111" s="18" t="e">
        <f>'Norm. financovanie + uspesnost'!Q109</f>
        <v>#REF!</v>
      </c>
      <c r="T111" s="18" t="e">
        <f>'Norm. financovanie + uspesnost'!R109</f>
        <v>#REF!</v>
      </c>
      <c r="U111" s="18" t="e">
        <f>'Norm. financovanie + uspesnost'!S109</f>
        <v>#REF!</v>
      </c>
      <c r="V111" s="18" t="e">
        <f>'Norm. financovanie + uspesnost'!T109</f>
        <v>#REF!</v>
      </c>
      <c r="W111" s="18">
        <f>'Norm. financovanie + uspesnost'!U109</f>
        <v>0</v>
      </c>
      <c r="X111" s="18" t="e">
        <f>'Norm. financovanie + uspesnost'!V109</f>
        <v>#REF!</v>
      </c>
      <c r="Y111" s="18" t="e">
        <f>'Norm. financovanie + uspesnost'!W109</f>
        <v>#REF!</v>
      </c>
      <c r="Z111" s="18">
        <f>'Norm. financovanie + uspesnost'!X109</f>
        <v>0</v>
      </c>
      <c r="AA111" s="18" t="e">
        <f>'Norm. financovanie + uspesnost'!Y109</f>
        <v>#REF!</v>
      </c>
      <c r="AB111" s="18" t="e">
        <f>'Norm. financovanie + uspesnost'!Z109</f>
        <v>#REF!</v>
      </c>
      <c r="AC111" s="18" t="e">
        <f>'Norm. financovanie + uspesnost'!AA109</f>
        <v>#REF!</v>
      </c>
      <c r="AD111" s="18">
        <f>'Norm. financovanie + uspesnost'!AB109</f>
        <v>3.3581928605108405E-2</v>
      </c>
      <c r="AE111" s="18">
        <f>'Norm. financovanie + uspesnost'!AC109</f>
        <v>0</v>
      </c>
      <c r="AF111" s="18">
        <f>'Norm. financovanie + uspesnost'!AD109</f>
        <v>0</v>
      </c>
      <c r="AG111" s="18" t="e">
        <f>'Norm. financovanie + uspesnost'!AE109</f>
        <v>#REF!</v>
      </c>
      <c r="AH111" s="18" t="e">
        <f>'Norm. financovanie + uspesnost'!AF109</f>
        <v>#REF!</v>
      </c>
      <c r="AI111" s="18" t="e">
        <f>'Norm. financovanie + uspesnost'!AG109</f>
        <v>#REF!</v>
      </c>
      <c r="AJ111" s="18" t="e">
        <f>'Norm. financovanie + uspesnost'!AH109</f>
        <v>#REF!</v>
      </c>
      <c r="AK111" s="18">
        <f>'Norm. financovanie + uspesnost'!AI109</f>
        <v>0</v>
      </c>
      <c r="AL111" s="18" t="e">
        <f>'Norm. financovanie + uspesnost'!AJ109</f>
        <v>#REF!</v>
      </c>
      <c r="AM111" s="18" t="e">
        <f>'Norm. financovanie + uspesnost'!AK109</f>
        <v>#REF!</v>
      </c>
      <c r="AN111" s="18" t="e">
        <f>'Norm. financovanie + uspesnost'!AL109</f>
        <v>#REF!</v>
      </c>
      <c r="AO111" s="18" t="e">
        <f>'Norm. financovanie + uspesnost'!AM109</f>
        <v>#REF!</v>
      </c>
      <c r="AP111" s="18" t="e">
        <f>'Norm. financovanie + uspesnost'!AN109</f>
        <v>#REF!</v>
      </c>
      <c r="AQ111" s="18" t="e">
        <f>'Norm. financovanie + uspesnost'!AO109</f>
        <v>#REF!</v>
      </c>
      <c r="AR111" s="18" t="e">
        <f>'Norm. financovanie + uspesnost'!AP109</f>
        <v>#REF!</v>
      </c>
      <c r="AS111" s="18" t="e">
        <f>'Norm. financovanie + uspesnost'!AQ109</f>
        <v>#REF!</v>
      </c>
      <c r="AT111" s="18" t="e">
        <f>'Norm. financovanie + uspesnost'!AR109</f>
        <v>#REF!</v>
      </c>
      <c r="AU111" s="18" t="e">
        <f>'Norm. financovanie + uspesnost'!AS109</f>
        <v>#REF!</v>
      </c>
      <c r="AV111" s="18" t="e">
        <f>'Norm. financovanie + uspesnost'!AT109</f>
        <v>#REF!</v>
      </c>
      <c r="AW111" s="18" t="e">
        <f>'Norm. financovanie + uspesnost'!AU109</f>
        <v>#REF!</v>
      </c>
      <c r="AX111" s="18" t="e">
        <f>'Norm. financovanie + uspesnost'!AV109</f>
        <v>#REF!</v>
      </c>
      <c r="AY111" s="18" t="e">
        <f>'Norm. financovanie + uspesnost'!AW109</f>
        <v>#REF!</v>
      </c>
      <c r="AZ111" s="18" t="e">
        <f>'Norm. financovanie + uspesnost'!AX109</f>
        <v>#REF!</v>
      </c>
      <c r="BA111" s="18" t="e">
        <f>'Norm. financovanie + uspesnost'!AY109</f>
        <v>#REF!</v>
      </c>
      <c r="BB111" s="18" t="e">
        <f>'Norm. financovanie + uspesnost'!AZ109</f>
        <v>#REF!</v>
      </c>
      <c r="BC111" s="18">
        <f>'Norm. financovanie + uspesnost'!BA109</f>
        <v>0</v>
      </c>
      <c r="BD111" s="18" t="e">
        <f>'Norm. financovanie + uspesnost'!BB109</f>
        <v>#REF!</v>
      </c>
    </row>
    <row r="112" spans="1:56" ht="14.25" customHeight="1" x14ac:dyDescent="0.25">
      <c r="A112" s="31">
        <v>103</v>
      </c>
      <c r="B112" s="40" t="s">
        <v>267</v>
      </c>
      <c r="C112" s="41" t="s">
        <v>268</v>
      </c>
      <c r="D112" s="34" t="e">
        <f t="shared" si="1"/>
        <v>#REF!</v>
      </c>
      <c r="E112" s="35">
        <f>BiggestGlobalSports!E105</f>
        <v>0</v>
      </c>
      <c r="F112" s="18" t="e">
        <f>'Norm. financovanie + uspesnost'!D106</f>
        <v>#REF!</v>
      </c>
      <c r="G112" s="18" t="e">
        <f>'Norm. financovanie + uspesnost'!E106</f>
        <v>#REF!</v>
      </c>
      <c r="H112" s="18" t="e">
        <f>'Norm. financovanie + uspesnost'!F106</f>
        <v>#REF!</v>
      </c>
      <c r="I112" s="18" t="e">
        <f>'Norm. financovanie + uspesnost'!G106</f>
        <v>#REF!</v>
      </c>
      <c r="J112" s="18" t="e">
        <f>'Norm. financovanie + uspesnost'!H106</f>
        <v>#REF!</v>
      </c>
      <c r="K112" s="18" t="e">
        <f>'Norm. financovanie + uspesnost'!I106</f>
        <v>#REF!</v>
      </c>
      <c r="L112" s="18" t="e">
        <f>'Norm. financovanie + uspesnost'!J106</f>
        <v>#REF!</v>
      </c>
      <c r="M112" s="18">
        <f>'Norm. financovanie + uspesnost'!K106</f>
        <v>8.2225006298274304E-3</v>
      </c>
      <c r="N112" s="18" t="e">
        <f>'Norm. financovanie + uspesnost'!L106</f>
        <v>#REF!</v>
      </c>
      <c r="O112" s="18" t="e">
        <f>'Norm. financovanie + uspesnost'!M106</f>
        <v>#REF!</v>
      </c>
      <c r="P112" s="18" t="e">
        <f>'Norm. financovanie + uspesnost'!N106</f>
        <v>#REF!</v>
      </c>
      <c r="Q112" s="18" t="e">
        <f>'Norm. financovanie + uspesnost'!O106</f>
        <v>#REF!</v>
      </c>
      <c r="R112" s="18">
        <f>'Norm. financovanie + uspesnost'!P106</f>
        <v>1.3517109348131421E-2</v>
      </c>
      <c r="S112" s="18" t="e">
        <f>'Norm. financovanie + uspesnost'!Q106</f>
        <v>#REF!</v>
      </c>
      <c r="T112" s="18" t="e">
        <f>'Norm. financovanie + uspesnost'!R106</f>
        <v>#REF!</v>
      </c>
      <c r="U112" s="18" t="e">
        <f>'Norm. financovanie + uspesnost'!S106</f>
        <v>#REF!</v>
      </c>
      <c r="V112" s="18" t="e">
        <f>'Norm. financovanie + uspesnost'!T106</f>
        <v>#REF!</v>
      </c>
      <c r="W112" s="18">
        <f>'Norm. financovanie + uspesnost'!U106</f>
        <v>0</v>
      </c>
      <c r="X112" s="18" t="e">
        <f>'Norm. financovanie + uspesnost'!V106</f>
        <v>#REF!</v>
      </c>
      <c r="Y112" s="18" t="e">
        <f>'Norm. financovanie + uspesnost'!W106</f>
        <v>#REF!</v>
      </c>
      <c r="Z112" s="18">
        <f>'Norm. financovanie + uspesnost'!X106</f>
        <v>0</v>
      </c>
      <c r="AA112" s="18" t="e">
        <f>'Norm. financovanie + uspesnost'!Y106</f>
        <v>#REF!</v>
      </c>
      <c r="AB112" s="18" t="e">
        <f>'Norm. financovanie + uspesnost'!Z106</f>
        <v>#REF!</v>
      </c>
      <c r="AC112" s="18" t="e">
        <f>'Norm. financovanie + uspesnost'!AA106</f>
        <v>#REF!</v>
      </c>
      <c r="AD112" s="18">
        <f>'Norm. financovanie + uspesnost'!AB106</f>
        <v>0</v>
      </c>
      <c r="AE112" s="18">
        <f>'Norm. financovanie + uspesnost'!AC106</f>
        <v>0</v>
      </c>
      <c r="AF112" s="18">
        <f>'Norm. financovanie + uspesnost'!AD106</f>
        <v>0</v>
      </c>
      <c r="AG112" s="18" t="e">
        <f>'Norm. financovanie + uspesnost'!AE106</f>
        <v>#REF!</v>
      </c>
      <c r="AH112" s="18" t="e">
        <f>'Norm. financovanie + uspesnost'!AF106</f>
        <v>#REF!</v>
      </c>
      <c r="AI112" s="18" t="e">
        <f>'Norm. financovanie + uspesnost'!AG106</f>
        <v>#REF!</v>
      </c>
      <c r="AJ112" s="18" t="e">
        <f>'Norm. financovanie + uspesnost'!AH106</f>
        <v>#REF!</v>
      </c>
      <c r="AK112" s="18">
        <f>'Norm. financovanie + uspesnost'!AI106</f>
        <v>1.1870131817574002E-2</v>
      </c>
      <c r="AL112" s="18" t="e">
        <f>'Norm. financovanie + uspesnost'!AJ106</f>
        <v>#REF!</v>
      </c>
      <c r="AM112" s="18" t="e">
        <f>'Norm. financovanie + uspesnost'!AK106</f>
        <v>#REF!</v>
      </c>
      <c r="AN112" s="18" t="e">
        <f>'Norm. financovanie + uspesnost'!AL106</f>
        <v>#REF!</v>
      </c>
      <c r="AO112" s="18" t="e">
        <f>'Norm. financovanie + uspesnost'!AM106</f>
        <v>#REF!</v>
      </c>
      <c r="AP112" s="18" t="e">
        <f>'Norm. financovanie + uspesnost'!AN106</f>
        <v>#REF!</v>
      </c>
      <c r="AQ112" s="18" t="e">
        <f>'Norm. financovanie + uspesnost'!AO106</f>
        <v>#REF!</v>
      </c>
      <c r="AR112" s="18" t="e">
        <f>'Norm. financovanie + uspesnost'!AP106</f>
        <v>#REF!</v>
      </c>
      <c r="AS112" s="18" t="e">
        <f>'Norm. financovanie + uspesnost'!AQ106</f>
        <v>#REF!</v>
      </c>
      <c r="AT112" s="18" t="e">
        <f>'Norm. financovanie + uspesnost'!AR106</f>
        <v>#REF!</v>
      </c>
      <c r="AU112" s="18" t="e">
        <f>'Norm. financovanie + uspesnost'!AS106</f>
        <v>#REF!</v>
      </c>
      <c r="AV112" s="18" t="e">
        <f>'Norm. financovanie + uspesnost'!AT106</f>
        <v>#REF!</v>
      </c>
      <c r="AW112" s="18" t="e">
        <f>'Norm. financovanie + uspesnost'!AU106</f>
        <v>#REF!</v>
      </c>
      <c r="AX112" s="18" t="e">
        <f>'Norm. financovanie + uspesnost'!AV106</f>
        <v>#REF!</v>
      </c>
      <c r="AY112" s="18" t="e">
        <f>'Norm. financovanie + uspesnost'!AW106</f>
        <v>#REF!</v>
      </c>
      <c r="AZ112" s="18" t="e">
        <f>'Norm. financovanie + uspesnost'!AX106</f>
        <v>#REF!</v>
      </c>
      <c r="BA112" s="18" t="e">
        <f>'Norm. financovanie + uspesnost'!AY106</f>
        <v>#REF!</v>
      </c>
      <c r="BB112" s="18" t="e">
        <f>'Norm. financovanie + uspesnost'!AZ106</f>
        <v>#REF!</v>
      </c>
      <c r="BC112" s="18">
        <f>'Norm. financovanie + uspesnost'!BA106</f>
        <v>5.0335905169291012E-3</v>
      </c>
      <c r="BD112" s="18" t="e">
        <f>'Norm. financovanie + uspesnost'!BB106</f>
        <v>#REF!</v>
      </c>
    </row>
    <row r="113" spans="1:56" ht="14.25" customHeight="1" x14ac:dyDescent="0.25">
      <c r="A113" s="31">
        <v>113</v>
      </c>
      <c r="B113" s="40" t="s">
        <v>269</v>
      </c>
      <c r="C113" s="41" t="s">
        <v>270</v>
      </c>
      <c r="D113" s="34" t="e">
        <f t="shared" si="1"/>
        <v>#REF!</v>
      </c>
      <c r="E113" s="35">
        <f>BiggestGlobalSports!E115</f>
        <v>0</v>
      </c>
      <c r="F113" s="18" t="e">
        <f>'Norm. financovanie + uspesnost'!D116</f>
        <v>#REF!</v>
      </c>
      <c r="G113" s="18" t="e">
        <f>'Norm. financovanie + uspesnost'!E116</f>
        <v>#REF!</v>
      </c>
      <c r="H113" s="18" t="e">
        <f>'Norm. financovanie + uspesnost'!F116</f>
        <v>#REF!</v>
      </c>
      <c r="I113" s="18" t="e">
        <f>'Norm. financovanie + uspesnost'!G116</f>
        <v>#REF!</v>
      </c>
      <c r="J113" s="18" t="e">
        <f>'Norm. financovanie + uspesnost'!H116</f>
        <v>#REF!</v>
      </c>
      <c r="K113" s="18" t="e">
        <f>'Norm. financovanie + uspesnost'!I116</f>
        <v>#REF!</v>
      </c>
      <c r="L113" s="18" t="e">
        <f>'Norm. financovanie + uspesnost'!J116</f>
        <v>#REF!</v>
      </c>
      <c r="M113" s="18">
        <f>'Norm. financovanie + uspesnost'!K116</f>
        <v>0</v>
      </c>
      <c r="N113" s="18" t="e">
        <f>'Norm. financovanie + uspesnost'!L116</f>
        <v>#REF!</v>
      </c>
      <c r="O113" s="18" t="e">
        <f>'Norm. financovanie + uspesnost'!M116</f>
        <v>#REF!</v>
      </c>
      <c r="P113" s="18" t="e">
        <f>'Norm. financovanie + uspesnost'!N116</f>
        <v>#REF!</v>
      </c>
      <c r="Q113" s="18" t="e">
        <f>'Norm. financovanie + uspesnost'!O116</f>
        <v>#REF!</v>
      </c>
      <c r="R113" s="18">
        <f>'Norm. financovanie + uspesnost'!P116</f>
        <v>1.5432732415265789E-3</v>
      </c>
      <c r="S113" s="18" t="e">
        <f>'Norm. financovanie + uspesnost'!Q116</f>
        <v>#REF!</v>
      </c>
      <c r="T113" s="18" t="e">
        <f>'Norm. financovanie + uspesnost'!R116</f>
        <v>#REF!</v>
      </c>
      <c r="U113" s="18" t="e">
        <f>'Norm. financovanie + uspesnost'!S116</f>
        <v>#REF!</v>
      </c>
      <c r="V113" s="18" t="e">
        <f>'Norm. financovanie + uspesnost'!T116</f>
        <v>#REF!</v>
      </c>
      <c r="W113" s="18">
        <f>'Norm. financovanie + uspesnost'!U116</f>
        <v>0</v>
      </c>
      <c r="X113" s="18" t="e">
        <f>'Norm. financovanie + uspesnost'!V116</f>
        <v>#REF!</v>
      </c>
      <c r="Y113" s="18" t="e">
        <f>'Norm. financovanie + uspesnost'!W116</f>
        <v>#REF!</v>
      </c>
      <c r="Z113" s="18">
        <f>'Norm. financovanie + uspesnost'!X116</f>
        <v>0</v>
      </c>
      <c r="AA113" s="18" t="e">
        <f>'Norm. financovanie + uspesnost'!Y116</f>
        <v>#REF!</v>
      </c>
      <c r="AB113" s="18" t="e">
        <f>'Norm. financovanie + uspesnost'!Z116</f>
        <v>#REF!</v>
      </c>
      <c r="AC113" s="18" t="e">
        <f>'Norm. financovanie + uspesnost'!AA116</f>
        <v>#REF!</v>
      </c>
      <c r="AD113" s="18">
        <f>'Norm. financovanie + uspesnost'!AB116</f>
        <v>0</v>
      </c>
      <c r="AE113" s="18">
        <f>'Norm. financovanie + uspesnost'!AC116</f>
        <v>5.3235030139053953E-3</v>
      </c>
      <c r="AF113" s="18">
        <f>'Norm. financovanie + uspesnost'!AD116</f>
        <v>0</v>
      </c>
      <c r="AG113" s="18" t="e">
        <f>'Norm. financovanie + uspesnost'!AE116</f>
        <v>#REF!</v>
      </c>
      <c r="AH113" s="18" t="e">
        <f>'Norm. financovanie + uspesnost'!AF116</f>
        <v>#REF!</v>
      </c>
      <c r="AI113" s="18" t="e">
        <f>'Norm. financovanie + uspesnost'!AG116</f>
        <v>#REF!</v>
      </c>
      <c r="AJ113" s="18" t="e">
        <f>'Norm. financovanie + uspesnost'!AH116</f>
        <v>#REF!</v>
      </c>
      <c r="AK113" s="18">
        <f>'Norm. financovanie + uspesnost'!AI116</f>
        <v>3.2941646516144993E-2</v>
      </c>
      <c r="AL113" s="18" t="e">
        <f>'Norm. financovanie + uspesnost'!AJ116</f>
        <v>#REF!</v>
      </c>
      <c r="AM113" s="18" t="e">
        <f>'Norm. financovanie + uspesnost'!AK116</f>
        <v>#REF!</v>
      </c>
      <c r="AN113" s="18" t="e">
        <f>'Norm. financovanie + uspesnost'!AL116</f>
        <v>#REF!</v>
      </c>
      <c r="AO113" s="18" t="e">
        <f>'Norm. financovanie + uspesnost'!AM116</f>
        <v>#REF!</v>
      </c>
      <c r="AP113" s="18" t="e">
        <f>'Norm. financovanie + uspesnost'!AN116</f>
        <v>#REF!</v>
      </c>
      <c r="AQ113" s="18" t="e">
        <f>'Norm. financovanie + uspesnost'!AO116</f>
        <v>#REF!</v>
      </c>
      <c r="AR113" s="18" t="e">
        <f>'Norm. financovanie + uspesnost'!AP116</f>
        <v>#REF!</v>
      </c>
      <c r="AS113" s="18" t="e">
        <f>'Norm. financovanie + uspesnost'!AQ116</f>
        <v>#REF!</v>
      </c>
      <c r="AT113" s="18" t="e">
        <f>'Norm. financovanie + uspesnost'!AR116</f>
        <v>#REF!</v>
      </c>
      <c r="AU113" s="18" t="e">
        <f>'Norm. financovanie + uspesnost'!AS116</f>
        <v>#REF!</v>
      </c>
      <c r="AV113" s="18" t="e">
        <f>'Norm. financovanie + uspesnost'!AT116</f>
        <v>#REF!</v>
      </c>
      <c r="AW113" s="18" t="e">
        <f>'Norm. financovanie + uspesnost'!AU116</f>
        <v>#REF!</v>
      </c>
      <c r="AX113" s="18" t="e">
        <f>'Norm. financovanie + uspesnost'!AV116</f>
        <v>#REF!</v>
      </c>
      <c r="AY113" s="18" t="e">
        <f>'Norm. financovanie + uspesnost'!AW116</f>
        <v>#REF!</v>
      </c>
      <c r="AZ113" s="18" t="e">
        <f>'Norm. financovanie + uspesnost'!AX116</f>
        <v>#REF!</v>
      </c>
      <c r="BA113" s="18" t="e">
        <f>'Norm. financovanie + uspesnost'!AY116</f>
        <v>#REF!</v>
      </c>
      <c r="BB113" s="18" t="e">
        <f>'Norm. financovanie + uspesnost'!AZ116</f>
        <v>#REF!</v>
      </c>
      <c r="BC113" s="18">
        <f>'Norm. financovanie + uspesnost'!BA116</f>
        <v>0</v>
      </c>
      <c r="BD113" s="18" t="e">
        <f>'Norm. financovanie + uspesnost'!BB116</f>
        <v>#REF!</v>
      </c>
    </row>
    <row r="114" spans="1:56" ht="14.25" customHeight="1" x14ac:dyDescent="0.2">
      <c r="A114" s="31">
        <v>114</v>
      </c>
      <c r="B114" s="43" t="s">
        <v>271</v>
      </c>
      <c r="C114" s="44" t="s">
        <v>272</v>
      </c>
      <c r="D114" s="34" t="e">
        <f t="shared" si="1"/>
        <v>#REF!</v>
      </c>
      <c r="E114" s="35">
        <f>BiggestGlobalSports!E117</f>
        <v>0</v>
      </c>
      <c r="F114" s="18" t="e">
        <f>'Norm. financovanie + uspesnost'!D117</f>
        <v>#REF!</v>
      </c>
      <c r="G114" s="18" t="e">
        <f>'Norm. financovanie + uspesnost'!E117</f>
        <v>#REF!</v>
      </c>
      <c r="H114" s="18" t="e">
        <f>'Norm. financovanie + uspesnost'!F117</f>
        <v>#REF!</v>
      </c>
      <c r="I114" s="18" t="e">
        <f>'Norm. financovanie + uspesnost'!G117</f>
        <v>#REF!</v>
      </c>
      <c r="J114" s="18" t="e">
        <f>'Norm. financovanie + uspesnost'!H117</f>
        <v>#REF!</v>
      </c>
      <c r="K114" s="18" t="e">
        <f>'Norm. financovanie + uspesnost'!I117</f>
        <v>#REF!</v>
      </c>
      <c r="L114" s="18" t="e">
        <f>'Norm. financovanie + uspesnost'!J117</f>
        <v>#REF!</v>
      </c>
      <c r="M114" s="18">
        <f>'Norm. financovanie + uspesnost'!K117</f>
        <v>8.6905422461647213E-3</v>
      </c>
      <c r="N114" s="18" t="e">
        <f>'Norm. financovanie + uspesnost'!L117</f>
        <v>#REF!</v>
      </c>
      <c r="O114" s="18" t="e">
        <f>'Norm. financovanie + uspesnost'!M117</f>
        <v>#REF!</v>
      </c>
      <c r="P114" s="18" t="e">
        <f>'Norm. financovanie + uspesnost'!N117</f>
        <v>#REF!</v>
      </c>
      <c r="Q114" s="18" t="e">
        <f>'Norm. financovanie + uspesnost'!O117</f>
        <v>#REF!</v>
      </c>
      <c r="R114" s="18">
        <f>'Norm. financovanie + uspesnost'!P117</f>
        <v>2.2562352730860435E-3</v>
      </c>
      <c r="S114" s="18" t="e">
        <f>'Norm. financovanie + uspesnost'!Q117</f>
        <v>#REF!</v>
      </c>
      <c r="T114" s="18" t="e">
        <f>'Norm. financovanie + uspesnost'!R117</f>
        <v>#REF!</v>
      </c>
      <c r="U114" s="18" t="e">
        <f>'Norm. financovanie + uspesnost'!S117</f>
        <v>#REF!</v>
      </c>
      <c r="V114" s="18" t="e">
        <f>'Norm. financovanie + uspesnost'!T117</f>
        <v>#REF!</v>
      </c>
      <c r="W114" s="18">
        <f>'Norm. financovanie + uspesnost'!U117</f>
        <v>0</v>
      </c>
      <c r="X114" s="18" t="e">
        <f>'Norm. financovanie + uspesnost'!V117</f>
        <v>#REF!</v>
      </c>
      <c r="Y114" s="18" t="e">
        <f>'Norm. financovanie + uspesnost'!W117</f>
        <v>#REF!</v>
      </c>
      <c r="Z114" s="18">
        <f>'Norm. financovanie + uspesnost'!X117</f>
        <v>6.638161277715506E-3</v>
      </c>
      <c r="AA114" s="18" t="e">
        <f>'Norm. financovanie + uspesnost'!Y117</f>
        <v>#REF!</v>
      </c>
      <c r="AB114" s="18" t="e">
        <f>'Norm. financovanie + uspesnost'!Z117</f>
        <v>#REF!</v>
      </c>
      <c r="AC114" s="18" t="e">
        <f>'Norm. financovanie + uspesnost'!AA117</f>
        <v>#REF!</v>
      </c>
      <c r="AD114" s="18">
        <f>'Norm. financovanie + uspesnost'!AB117</f>
        <v>0</v>
      </c>
      <c r="AE114" s="18">
        <f>'Norm. financovanie + uspesnost'!AC117</f>
        <v>4.5167593540189569E-3</v>
      </c>
      <c r="AF114" s="18">
        <f>'Norm. financovanie + uspesnost'!AD117</f>
        <v>0</v>
      </c>
      <c r="AG114" s="18" t="e">
        <f>'Norm. financovanie + uspesnost'!AE117</f>
        <v>#REF!</v>
      </c>
      <c r="AH114" s="18" t="e">
        <f>'Norm. financovanie + uspesnost'!AF117</f>
        <v>#REF!</v>
      </c>
      <c r="AI114" s="18" t="e">
        <f>'Norm. financovanie + uspesnost'!AG117</f>
        <v>#REF!</v>
      </c>
      <c r="AJ114" s="18" t="e">
        <f>'Norm. financovanie + uspesnost'!AH117</f>
        <v>#REF!</v>
      </c>
      <c r="AK114" s="18">
        <f>'Norm. financovanie + uspesnost'!AI117</f>
        <v>0</v>
      </c>
      <c r="AL114" s="18" t="e">
        <f>'Norm. financovanie + uspesnost'!AJ117</f>
        <v>#REF!</v>
      </c>
      <c r="AM114" s="18" t="e">
        <f>'Norm. financovanie + uspesnost'!AK117</f>
        <v>#REF!</v>
      </c>
      <c r="AN114" s="18" t="e">
        <f>'Norm. financovanie + uspesnost'!AL117</f>
        <v>#REF!</v>
      </c>
      <c r="AO114" s="18" t="e">
        <f>'Norm. financovanie + uspesnost'!AM117</f>
        <v>#REF!</v>
      </c>
      <c r="AP114" s="18" t="e">
        <f>'Norm. financovanie + uspesnost'!AN117</f>
        <v>#REF!</v>
      </c>
      <c r="AQ114" s="18" t="e">
        <f>'Norm. financovanie + uspesnost'!AO117</f>
        <v>#REF!</v>
      </c>
      <c r="AR114" s="18" t="e">
        <f>'Norm. financovanie + uspesnost'!AP117</f>
        <v>#REF!</v>
      </c>
      <c r="AS114" s="18" t="e">
        <f>'Norm. financovanie + uspesnost'!AQ117</f>
        <v>#REF!</v>
      </c>
      <c r="AT114" s="18" t="e">
        <f>'Norm. financovanie + uspesnost'!AR117</f>
        <v>#REF!</v>
      </c>
      <c r="AU114" s="18" t="e">
        <f>'Norm. financovanie + uspesnost'!AS117</f>
        <v>#REF!</v>
      </c>
      <c r="AV114" s="18" t="e">
        <f>'Norm. financovanie + uspesnost'!AT117</f>
        <v>#REF!</v>
      </c>
      <c r="AW114" s="18" t="e">
        <f>'Norm. financovanie + uspesnost'!AU117</f>
        <v>#REF!</v>
      </c>
      <c r="AX114" s="18" t="e">
        <f>'Norm. financovanie + uspesnost'!AV117</f>
        <v>#REF!</v>
      </c>
      <c r="AY114" s="18" t="e">
        <f>'Norm. financovanie + uspesnost'!AW117</f>
        <v>#REF!</v>
      </c>
      <c r="AZ114" s="18" t="e">
        <f>'Norm. financovanie + uspesnost'!AX117</f>
        <v>#REF!</v>
      </c>
      <c r="BA114" s="18" t="e">
        <f>'Norm. financovanie + uspesnost'!AY117</f>
        <v>#REF!</v>
      </c>
      <c r="BB114" s="18" t="e">
        <f>'Norm. financovanie + uspesnost'!AZ117</f>
        <v>#REF!</v>
      </c>
      <c r="BC114" s="18">
        <f>'Norm. financovanie + uspesnost'!BA117</f>
        <v>0</v>
      </c>
      <c r="BD114" s="18" t="e">
        <f>'Norm. financovanie + uspesnost'!BB117</f>
        <v>#REF!</v>
      </c>
    </row>
    <row r="115" spans="1:56" ht="14.25" customHeight="1" x14ac:dyDescent="0.2">
      <c r="A115" s="31">
        <v>139</v>
      </c>
      <c r="B115" s="36" t="s">
        <v>273</v>
      </c>
      <c r="C115" s="37" t="s">
        <v>274</v>
      </c>
      <c r="D115" s="34">
        <f t="shared" si="1"/>
        <v>1.1711860694412349E-3</v>
      </c>
      <c r="E115" s="38">
        <v>0</v>
      </c>
      <c r="F115" s="18">
        <f>'Norm. financovanie + uspesnost'!D142</f>
        <v>0</v>
      </c>
      <c r="G115" s="18">
        <f>'Norm. financovanie + uspesnost'!E142</f>
        <v>0</v>
      </c>
      <c r="H115" s="18">
        <f>'Norm. financovanie + uspesnost'!F142</f>
        <v>2.5300806782107551E-4</v>
      </c>
      <c r="I115" s="18">
        <f>'Norm. financovanie + uspesnost'!G142</f>
        <v>1.4134970655793121E-2</v>
      </c>
      <c r="J115" s="18">
        <f>'Norm. financovanie + uspesnost'!H142</f>
        <v>0</v>
      </c>
      <c r="K115" s="18">
        <f>'Norm. financovanie + uspesnost'!I142</f>
        <v>0</v>
      </c>
      <c r="L115" s="18">
        <f>'Norm. financovanie + uspesnost'!J142</f>
        <v>0</v>
      </c>
      <c r="M115" s="18">
        <f>'Norm. financovanie + uspesnost'!K142</f>
        <v>0</v>
      </c>
      <c r="N115" s="18">
        <f>'Norm. financovanie + uspesnost'!L142</f>
        <v>0</v>
      </c>
      <c r="O115" s="18">
        <f>'Norm. financovanie + uspesnost'!M142</f>
        <v>0</v>
      </c>
      <c r="P115" s="18">
        <f>'Norm. financovanie + uspesnost'!N142</f>
        <v>0</v>
      </c>
      <c r="Q115" s="18">
        <f>'Norm. financovanie + uspesnost'!O142</f>
        <v>0</v>
      </c>
      <c r="R115" s="18">
        <f>'Norm. financovanie + uspesnost'!P142</f>
        <v>0</v>
      </c>
      <c r="S115" s="18">
        <f>'Norm. financovanie + uspesnost'!Q142</f>
        <v>0</v>
      </c>
      <c r="T115" s="18">
        <f>'Norm. financovanie + uspesnost'!R142</f>
        <v>0</v>
      </c>
      <c r="U115" s="18">
        <f>'Norm. financovanie + uspesnost'!S142</f>
        <v>0</v>
      </c>
      <c r="V115" s="18">
        <f>'Norm. financovanie + uspesnost'!T142</f>
        <v>1.0170702522694331E-3</v>
      </c>
      <c r="W115" s="18">
        <f>'Norm. financovanie + uspesnost'!U142</f>
        <v>0</v>
      </c>
      <c r="X115" s="18">
        <f>'Norm. financovanie + uspesnost'!V142</f>
        <v>0</v>
      </c>
      <c r="Y115" s="18">
        <f>'Norm. financovanie + uspesnost'!W142</f>
        <v>0</v>
      </c>
      <c r="Z115" s="18">
        <f>'Norm. financovanie + uspesnost'!X142</f>
        <v>0</v>
      </c>
      <c r="AA115" s="18">
        <f>'Norm. financovanie + uspesnost'!Y142</f>
        <v>0</v>
      </c>
      <c r="AB115" s="18">
        <f>'Norm. financovanie + uspesnost'!Z142</f>
        <v>2.7580207182516356E-3</v>
      </c>
      <c r="AC115" s="18">
        <f>'Norm. financovanie + uspesnost'!AA142</f>
        <v>0</v>
      </c>
      <c r="AD115" s="18">
        <f>'Norm. financovanie + uspesnost'!AB142</f>
        <v>0</v>
      </c>
      <c r="AE115" s="18">
        <f>'Norm. financovanie + uspesnost'!AC142</f>
        <v>0</v>
      </c>
      <c r="AF115" s="18">
        <f>'Norm. financovanie + uspesnost'!AD142</f>
        <v>0</v>
      </c>
      <c r="AG115" s="18">
        <f>'Norm. financovanie + uspesnost'!AE142</f>
        <v>0</v>
      </c>
      <c r="AH115" s="18">
        <f>'Norm. financovanie + uspesnost'!AF142</f>
        <v>1.8520563093515879E-3</v>
      </c>
      <c r="AI115" s="18">
        <f>'Norm. financovanie + uspesnost'!AG142</f>
        <v>0</v>
      </c>
      <c r="AJ115" s="18">
        <f>'Norm. financovanie + uspesnost'!AH142</f>
        <v>0</v>
      </c>
      <c r="AK115" s="18">
        <f>'Norm. financovanie + uspesnost'!AI142</f>
        <v>0</v>
      </c>
      <c r="AL115" s="18">
        <f>'Norm. financovanie + uspesnost'!AJ142</f>
        <v>0</v>
      </c>
      <c r="AM115" s="18">
        <f>'Norm. financovanie + uspesnost'!AK142</f>
        <v>0</v>
      </c>
      <c r="AN115" s="18">
        <f>'Norm. financovanie + uspesnost'!AL142</f>
        <v>0</v>
      </c>
      <c r="AO115" s="18">
        <f>'Norm. financovanie + uspesnost'!AM142</f>
        <v>0</v>
      </c>
      <c r="AP115" s="18">
        <f>'Norm. financovanie + uspesnost'!AN142</f>
        <v>4.8079669951682225E-3</v>
      </c>
      <c r="AQ115" s="18">
        <f>'Norm. financovanie + uspesnost'!AO142</f>
        <v>0</v>
      </c>
      <c r="AR115" s="18">
        <f>'Norm. financovanie + uspesnost'!AP142</f>
        <v>0</v>
      </c>
      <c r="AS115" s="18">
        <f>'Norm. financovanie + uspesnost'!AQ142</f>
        <v>0</v>
      </c>
      <c r="AT115" s="18">
        <f>'Norm. financovanie + uspesnost'!AR142</f>
        <v>0</v>
      </c>
      <c r="AU115" s="18">
        <f>'Norm. financovanie + uspesnost'!AS142</f>
        <v>0</v>
      </c>
      <c r="AV115" s="18">
        <f>'Norm. financovanie + uspesnost'!AT142</f>
        <v>0</v>
      </c>
      <c r="AW115" s="18">
        <f>'Norm. financovanie + uspesnost'!AU142</f>
        <v>0</v>
      </c>
      <c r="AX115" s="18">
        <f>'Norm. financovanie + uspesnost'!AV142</f>
        <v>5.2512245368392892E-2</v>
      </c>
      <c r="AY115" s="18">
        <f>'Norm. financovanie + uspesnost'!AW142</f>
        <v>0</v>
      </c>
      <c r="AZ115" s="18">
        <f>'Norm. financovanie + uspesnost'!AX142</f>
        <v>6.7120970570737955E-3</v>
      </c>
      <c r="BA115" s="18">
        <f>'Norm. financovanie + uspesnost'!AY142</f>
        <v>1.2378719098527125E-3</v>
      </c>
      <c r="BB115" s="18">
        <f>'Norm. financovanie + uspesnost'!AZ142</f>
        <v>0</v>
      </c>
      <c r="BC115" s="18">
        <f>'Norm. financovanie + uspesnost'!BA142</f>
        <v>0</v>
      </c>
      <c r="BD115" s="18">
        <f>'Norm. financovanie + uspesnost'!BB142</f>
        <v>0</v>
      </c>
    </row>
    <row r="116" spans="1:56" ht="14.25" customHeight="1" x14ac:dyDescent="0.25">
      <c r="A116" s="31">
        <v>99</v>
      </c>
      <c r="B116" s="39" t="s">
        <v>275</v>
      </c>
      <c r="C116" s="45" t="s">
        <v>276</v>
      </c>
      <c r="D116" s="34" t="e">
        <f t="shared" si="1"/>
        <v>#REF!</v>
      </c>
      <c r="E116" s="35">
        <f>BiggestGlobalSports!E101</f>
        <v>2.2107028510443666E-3</v>
      </c>
      <c r="F116" s="18" t="e">
        <f>'Norm. financovanie + uspesnost'!D102</f>
        <v>#REF!</v>
      </c>
      <c r="G116" s="18" t="e">
        <f>'Norm. financovanie + uspesnost'!E102</f>
        <v>#REF!</v>
      </c>
      <c r="H116" s="18" t="e">
        <f>'Norm. financovanie + uspesnost'!F102</f>
        <v>#REF!</v>
      </c>
      <c r="I116" s="18" t="e">
        <f>'Norm. financovanie + uspesnost'!G102</f>
        <v>#REF!</v>
      </c>
      <c r="J116" s="18" t="e">
        <f>'Norm. financovanie + uspesnost'!H102</f>
        <v>#REF!</v>
      </c>
      <c r="K116" s="18" t="e">
        <f>'Norm. financovanie + uspesnost'!I102</f>
        <v>#REF!</v>
      </c>
      <c r="L116" s="18" t="e">
        <f>'Norm. financovanie + uspesnost'!J102</f>
        <v>#REF!</v>
      </c>
      <c r="M116" s="18">
        <f>'Norm. financovanie + uspesnost'!K102</f>
        <v>0</v>
      </c>
      <c r="N116" s="18" t="e">
        <f>'Norm. financovanie + uspesnost'!L102</f>
        <v>#REF!</v>
      </c>
      <c r="O116" s="18" t="e">
        <f>'Norm. financovanie + uspesnost'!M102</f>
        <v>#REF!</v>
      </c>
      <c r="P116" s="18" t="e">
        <f>'Norm. financovanie + uspesnost'!N102</f>
        <v>#REF!</v>
      </c>
      <c r="Q116" s="18" t="e">
        <f>'Norm. financovanie + uspesnost'!O102</f>
        <v>#REF!</v>
      </c>
      <c r="R116" s="18">
        <f>'Norm. financovanie + uspesnost'!P102</f>
        <v>4.3332633939283886E-3</v>
      </c>
      <c r="S116" s="18" t="e">
        <f>'Norm. financovanie + uspesnost'!Q102</f>
        <v>#REF!</v>
      </c>
      <c r="T116" s="18" t="e">
        <f>'Norm. financovanie + uspesnost'!R102</f>
        <v>#REF!</v>
      </c>
      <c r="U116" s="18" t="e">
        <f>'Norm. financovanie + uspesnost'!S102</f>
        <v>#REF!</v>
      </c>
      <c r="V116" s="18" t="e">
        <f>'Norm. financovanie + uspesnost'!T102</f>
        <v>#REF!</v>
      </c>
      <c r="W116" s="18">
        <f>'Norm. financovanie + uspesnost'!U102</f>
        <v>0</v>
      </c>
      <c r="X116" s="18" t="e">
        <f>'Norm. financovanie + uspesnost'!V102</f>
        <v>#REF!</v>
      </c>
      <c r="Y116" s="18" t="e">
        <f>'Norm. financovanie + uspesnost'!W102</f>
        <v>#REF!</v>
      </c>
      <c r="Z116" s="18">
        <f>'Norm. financovanie + uspesnost'!X102</f>
        <v>0</v>
      </c>
      <c r="AA116" s="18" t="e">
        <f>'Norm. financovanie + uspesnost'!Y102</f>
        <v>#REF!</v>
      </c>
      <c r="AB116" s="18" t="e">
        <f>'Norm. financovanie + uspesnost'!Z102</f>
        <v>#REF!</v>
      </c>
      <c r="AC116" s="18" t="e">
        <f>'Norm. financovanie + uspesnost'!AA102</f>
        <v>#REF!</v>
      </c>
      <c r="AD116" s="18">
        <f>'Norm. financovanie + uspesnost'!AB102</f>
        <v>0</v>
      </c>
      <c r="AE116" s="18">
        <f>'Norm. financovanie + uspesnost'!AC102</f>
        <v>0</v>
      </c>
      <c r="AF116" s="18">
        <f>'Norm. financovanie + uspesnost'!AD102</f>
        <v>0</v>
      </c>
      <c r="AG116" s="18" t="e">
        <f>'Norm. financovanie + uspesnost'!AE102</f>
        <v>#REF!</v>
      </c>
      <c r="AH116" s="18" t="e">
        <f>'Norm. financovanie + uspesnost'!AF102</f>
        <v>#REF!</v>
      </c>
      <c r="AI116" s="18" t="e">
        <f>'Norm. financovanie + uspesnost'!AG102</f>
        <v>#REF!</v>
      </c>
      <c r="AJ116" s="18" t="e">
        <f>'Norm. financovanie + uspesnost'!AH102</f>
        <v>#REF!</v>
      </c>
      <c r="AK116" s="18">
        <f>'Norm. financovanie + uspesnost'!AI102</f>
        <v>0</v>
      </c>
      <c r="AL116" s="18" t="e">
        <f>'Norm. financovanie + uspesnost'!AJ102</f>
        <v>#REF!</v>
      </c>
      <c r="AM116" s="18" t="e">
        <f>'Norm. financovanie + uspesnost'!AK102</f>
        <v>#REF!</v>
      </c>
      <c r="AN116" s="18" t="e">
        <f>'Norm. financovanie + uspesnost'!AL102</f>
        <v>#REF!</v>
      </c>
      <c r="AO116" s="18" t="e">
        <f>'Norm. financovanie + uspesnost'!AM102</f>
        <v>#REF!</v>
      </c>
      <c r="AP116" s="18" t="e">
        <f>'Norm. financovanie + uspesnost'!AN102</f>
        <v>#REF!</v>
      </c>
      <c r="AQ116" s="18" t="e">
        <f>'Norm. financovanie + uspesnost'!AO102</f>
        <v>#REF!</v>
      </c>
      <c r="AR116" s="18" t="e">
        <f>'Norm. financovanie + uspesnost'!AP102</f>
        <v>#REF!</v>
      </c>
      <c r="AS116" s="18" t="e">
        <f>'Norm. financovanie + uspesnost'!AQ102</f>
        <v>#REF!</v>
      </c>
      <c r="AT116" s="18" t="e">
        <f>'Norm. financovanie + uspesnost'!AR102</f>
        <v>#REF!</v>
      </c>
      <c r="AU116" s="18" t="e">
        <f>'Norm. financovanie + uspesnost'!AS102</f>
        <v>#REF!</v>
      </c>
      <c r="AV116" s="18" t="e">
        <f>'Norm. financovanie + uspesnost'!AT102</f>
        <v>#REF!</v>
      </c>
      <c r="AW116" s="18" t="e">
        <f>'Norm. financovanie + uspesnost'!AU102</f>
        <v>#REF!</v>
      </c>
      <c r="AX116" s="18" t="e">
        <f>'Norm. financovanie + uspesnost'!AV102</f>
        <v>#REF!</v>
      </c>
      <c r="AY116" s="18" t="e">
        <f>'Norm. financovanie + uspesnost'!AW102</f>
        <v>#REF!</v>
      </c>
      <c r="AZ116" s="18" t="e">
        <f>'Norm. financovanie + uspesnost'!AX102</f>
        <v>#REF!</v>
      </c>
      <c r="BA116" s="18" t="e">
        <f>'Norm. financovanie + uspesnost'!AY102</f>
        <v>#REF!</v>
      </c>
      <c r="BB116" s="18" t="e">
        <f>'Norm. financovanie + uspesnost'!AZ102</f>
        <v>#REF!</v>
      </c>
      <c r="BC116" s="18">
        <f>'Norm. financovanie + uspesnost'!BA102</f>
        <v>0</v>
      </c>
      <c r="BD116" s="18" t="e">
        <f>'Norm. financovanie + uspesnost'!BB102</f>
        <v>#REF!</v>
      </c>
    </row>
    <row r="117" spans="1:56" ht="14.25" customHeight="1" x14ac:dyDescent="0.25">
      <c r="A117" s="31">
        <v>108</v>
      </c>
      <c r="B117" s="32" t="s">
        <v>277</v>
      </c>
      <c r="C117" s="33" t="s">
        <v>278</v>
      </c>
      <c r="D117" s="34" t="e">
        <f t="shared" si="1"/>
        <v>#REF!</v>
      </c>
      <c r="E117" s="35">
        <f>BiggestGlobalSports!E110</f>
        <v>0</v>
      </c>
      <c r="F117" s="18" t="e">
        <f>'Norm. financovanie + uspesnost'!D111</f>
        <v>#REF!</v>
      </c>
      <c r="G117" s="18" t="e">
        <f>'Norm. financovanie + uspesnost'!E111</f>
        <v>#REF!</v>
      </c>
      <c r="H117" s="18" t="e">
        <f>'Norm. financovanie + uspesnost'!F111</f>
        <v>#REF!</v>
      </c>
      <c r="I117" s="18" t="e">
        <f>'Norm. financovanie + uspesnost'!G111</f>
        <v>#REF!</v>
      </c>
      <c r="J117" s="18" t="e">
        <f>'Norm. financovanie + uspesnost'!H111</f>
        <v>#REF!</v>
      </c>
      <c r="K117" s="18" t="e">
        <f>'Norm. financovanie + uspesnost'!I111</f>
        <v>#REF!</v>
      </c>
      <c r="L117" s="18" t="e">
        <f>'Norm. financovanie + uspesnost'!J111</f>
        <v>#REF!</v>
      </c>
      <c r="M117" s="18">
        <f>'Norm. financovanie + uspesnost'!K111</f>
        <v>2.2560532497591494E-2</v>
      </c>
      <c r="N117" s="18" t="e">
        <f>'Norm. financovanie + uspesnost'!L111</f>
        <v>#REF!</v>
      </c>
      <c r="O117" s="18" t="e">
        <f>'Norm. financovanie + uspesnost'!M111</f>
        <v>#REF!</v>
      </c>
      <c r="P117" s="18" t="e">
        <f>'Norm. financovanie + uspesnost'!N111</f>
        <v>#REF!</v>
      </c>
      <c r="Q117" s="18" t="e">
        <f>'Norm. financovanie + uspesnost'!O111</f>
        <v>#REF!</v>
      </c>
      <c r="R117" s="18">
        <f>'Norm. financovanie + uspesnost'!P111</f>
        <v>2.1700425677660611E-2</v>
      </c>
      <c r="S117" s="18" t="e">
        <f>'Norm. financovanie + uspesnost'!Q111</f>
        <v>#REF!</v>
      </c>
      <c r="T117" s="18" t="e">
        <f>'Norm. financovanie + uspesnost'!R111</f>
        <v>#REF!</v>
      </c>
      <c r="U117" s="18" t="e">
        <f>'Norm. financovanie + uspesnost'!S111</f>
        <v>#REF!</v>
      </c>
      <c r="V117" s="18" t="e">
        <f>'Norm. financovanie + uspesnost'!T111</f>
        <v>#REF!</v>
      </c>
      <c r="W117" s="18">
        <f>'Norm. financovanie + uspesnost'!U111</f>
        <v>0</v>
      </c>
      <c r="X117" s="18" t="e">
        <f>'Norm. financovanie + uspesnost'!V111</f>
        <v>#REF!</v>
      </c>
      <c r="Y117" s="18" t="e">
        <f>'Norm. financovanie + uspesnost'!W111</f>
        <v>#REF!</v>
      </c>
      <c r="Z117" s="18">
        <f>'Norm. financovanie + uspesnost'!X111</f>
        <v>0</v>
      </c>
      <c r="AA117" s="18" t="e">
        <f>'Norm. financovanie + uspesnost'!Y111</f>
        <v>#REF!</v>
      </c>
      <c r="AB117" s="18" t="e">
        <f>'Norm. financovanie + uspesnost'!Z111</f>
        <v>#REF!</v>
      </c>
      <c r="AC117" s="18" t="e">
        <f>'Norm. financovanie + uspesnost'!AA111</f>
        <v>#REF!</v>
      </c>
      <c r="AD117" s="18">
        <f>'Norm. financovanie + uspesnost'!AB111</f>
        <v>0</v>
      </c>
      <c r="AE117" s="18">
        <f>'Norm. financovanie + uspesnost'!AC111</f>
        <v>0</v>
      </c>
      <c r="AF117" s="18">
        <f>'Norm. financovanie + uspesnost'!AD111</f>
        <v>0</v>
      </c>
      <c r="AG117" s="18" t="e">
        <f>'Norm. financovanie + uspesnost'!AE111</f>
        <v>#REF!</v>
      </c>
      <c r="AH117" s="18" t="e">
        <f>'Norm. financovanie + uspesnost'!AF111</f>
        <v>#REF!</v>
      </c>
      <c r="AI117" s="18" t="e">
        <f>'Norm. financovanie + uspesnost'!AG111</f>
        <v>#REF!</v>
      </c>
      <c r="AJ117" s="18" t="e">
        <f>'Norm. financovanie + uspesnost'!AH111</f>
        <v>#REF!</v>
      </c>
      <c r="AK117" s="18">
        <f>'Norm. financovanie + uspesnost'!AI111</f>
        <v>0</v>
      </c>
      <c r="AL117" s="18" t="e">
        <f>'Norm. financovanie + uspesnost'!AJ111</f>
        <v>#REF!</v>
      </c>
      <c r="AM117" s="18" t="e">
        <f>'Norm. financovanie + uspesnost'!AK111</f>
        <v>#REF!</v>
      </c>
      <c r="AN117" s="18" t="e">
        <f>'Norm. financovanie + uspesnost'!AL111</f>
        <v>#REF!</v>
      </c>
      <c r="AO117" s="18" t="e">
        <f>'Norm. financovanie + uspesnost'!AM111</f>
        <v>#REF!</v>
      </c>
      <c r="AP117" s="18" t="e">
        <f>'Norm. financovanie + uspesnost'!AN111</f>
        <v>#REF!</v>
      </c>
      <c r="AQ117" s="18" t="e">
        <f>'Norm. financovanie + uspesnost'!AO111</f>
        <v>#REF!</v>
      </c>
      <c r="AR117" s="18" t="e">
        <f>'Norm. financovanie + uspesnost'!AP111</f>
        <v>#REF!</v>
      </c>
      <c r="AS117" s="18" t="e">
        <f>'Norm. financovanie + uspesnost'!AQ111</f>
        <v>#REF!</v>
      </c>
      <c r="AT117" s="18" t="e">
        <f>'Norm. financovanie + uspesnost'!AR111</f>
        <v>#REF!</v>
      </c>
      <c r="AU117" s="18" t="e">
        <f>'Norm. financovanie + uspesnost'!AS111</f>
        <v>#REF!</v>
      </c>
      <c r="AV117" s="18" t="e">
        <f>'Norm. financovanie + uspesnost'!AT111</f>
        <v>#REF!</v>
      </c>
      <c r="AW117" s="18" t="e">
        <f>'Norm. financovanie + uspesnost'!AU111</f>
        <v>#REF!</v>
      </c>
      <c r="AX117" s="18" t="e">
        <f>'Norm. financovanie + uspesnost'!AV111</f>
        <v>#REF!</v>
      </c>
      <c r="AY117" s="18" t="e">
        <f>'Norm. financovanie + uspesnost'!AW111</f>
        <v>#REF!</v>
      </c>
      <c r="AZ117" s="18" t="e">
        <f>'Norm. financovanie + uspesnost'!AX111</f>
        <v>#REF!</v>
      </c>
      <c r="BA117" s="18" t="e">
        <f>'Norm. financovanie + uspesnost'!AY111</f>
        <v>#REF!</v>
      </c>
      <c r="BB117" s="18" t="e">
        <f>'Norm. financovanie + uspesnost'!AZ111</f>
        <v>#REF!</v>
      </c>
      <c r="BC117" s="18">
        <f>'Norm. financovanie + uspesnost'!BA111</f>
        <v>0</v>
      </c>
      <c r="BD117" s="18" t="e">
        <f>'Norm. financovanie + uspesnost'!BB111</f>
        <v>#REF!</v>
      </c>
    </row>
    <row r="118" spans="1:56" ht="14.25" customHeight="1" x14ac:dyDescent="0.25">
      <c r="A118" s="31">
        <v>109</v>
      </c>
      <c r="B118" s="39" t="s">
        <v>279</v>
      </c>
      <c r="C118" s="33" t="s">
        <v>280</v>
      </c>
      <c r="D118" s="34" t="e">
        <f t="shared" si="1"/>
        <v>#REF!</v>
      </c>
      <c r="E118" s="35">
        <f>BiggestGlobalSports!E111</f>
        <v>0</v>
      </c>
      <c r="F118" s="18" t="e">
        <f>'Norm. financovanie + uspesnost'!D112</f>
        <v>#REF!</v>
      </c>
      <c r="G118" s="18" t="e">
        <f>'Norm. financovanie + uspesnost'!E112</f>
        <v>#REF!</v>
      </c>
      <c r="H118" s="18" t="e">
        <f>'Norm. financovanie + uspesnost'!F112</f>
        <v>#REF!</v>
      </c>
      <c r="I118" s="18" t="e">
        <f>'Norm. financovanie + uspesnost'!G112</f>
        <v>#REF!</v>
      </c>
      <c r="J118" s="18" t="e">
        <f>'Norm. financovanie + uspesnost'!H112</f>
        <v>#REF!</v>
      </c>
      <c r="K118" s="18" t="e">
        <f>'Norm. financovanie + uspesnost'!I112</f>
        <v>#REF!</v>
      </c>
      <c r="L118" s="18" t="e">
        <f>'Norm. financovanie + uspesnost'!J112</f>
        <v>#REF!</v>
      </c>
      <c r="M118" s="18">
        <f>'Norm. financovanie + uspesnost'!K112</f>
        <v>0</v>
      </c>
      <c r="N118" s="18" t="e">
        <f>'Norm. financovanie + uspesnost'!L112</f>
        <v>#REF!</v>
      </c>
      <c r="O118" s="18" t="e">
        <f>'Norm. financovanie + uspesnost'!M112</f>
        <v>#REF!</v>
      </c>
      <c r="P118" s="18" t="e">
        <f>'Norm. financovanie + uspesnost'!N112</f>
        <v>#REF!</v>
      </c>
      <c r="Q118" s="18" t="e">
        <f>'Norm. financovanie + uspesnost'!O112</f>
        <v>#REF!</v>
      </c>
      <c r="R118" s="18">
        <f>'Norm. financovanie + uspesnost'!P112</f>
        <v>5.5653491318952133E-3</v>
      </c>
      <c r="S118" s="18" t="e">
        <f>'Norm. financovanie + uspesnost'!Q112</f>
        <v>#REF!</v>
      </c>
      <c r="T118" s="18" t="e">
        <f>'Norm. financovanie + uspesnost'!R112</f>
        <v>#REF!</v>
      </c>
      <c r="U118" s="18" t="e">
        <f>'Norm. financovanie + uspesnost'!S112</f>
        <v>#REF!</v>
      </c>
      <c r="V118" s="18" t="e">
        <f>'Norm. financovanie + uspesnost'!T112</f>
        <v>#REF!</v>
      </c>
      <c r="W118" s="18">
        <f>'Norm. financovanie + uspesnost'!U112</f>
        <v>0</v>
      </c>
      <c r="X118" s="18" t="e">
        <f>'Norm. financovanie + uspesnost'!V112</f>
        <v>#REF!</v>
      </c>
      <c r="Y118" s="18" t="e">
        <f>'Norm. financovanie + uspesnost'!W112</f>
        <v>#REF!</v>
      </c>
      <c r="Z118" s="18">
        <f>'Norm. financovanie + uspesnost'!X112</f>
        <v>6.5855188930811041E-3</v>
      </c>
      <c r="AA118" s="18" t="e">
        <f>'Norm. financovanie + uspesnost'!Y112</f>
        <v>#REF!</v>
      </c>
      <c r="AB118" s="18" t="e">
        <f>'Norm. financovanie + uspesnost'!Z112</f>
        <v>#REF!</v>
      </c>
      <c r="AC118" s="18" t="e">
        <f>'Norm. financovanie + uspesnost'!AA112</f>
        <v>#REF!</v>
      </c>
      <c r="AD118" s="18">
        <f>'Norm. financovanie + uspesnost'!AB112</f>
        <v>0</v>
      </c>
      <c r="AE118" s="18">
        <f>'Norm. financovanie + uspesnost'!AC112</f>
        <v>1.5638854384594607E-2</v>
      </c>
      <c r="AF118" s="18">
        <f>'Norm. financovanie + uspesnost'!AD112</f>
        <v>0</v>
      </c>
      <c r="AG118" s="18" t="e">
        <f>'Norm. financovanie + uspesnost'!AE112</f>
        <v>#REF!</v>
      </c>
      <c r="AH118" s="18" t="e">
        <f>'Norm. financovanie + uspesnost'!AF112</f>
        <v>#REF!</v>
      </c>
      <c r="AI118" s="18" t="e">
        <f>'Norm. financovanie + uspesnost'!AG112</f>
        <v>#REF!</v>
      </c>
      <c r="AJ118" s="18" t="e">
        <f>'Norm. financovanie + uspesnost'!AH112</f>
        <v>#REF!</v>
      </c>
      <c r="AK118" s="18">
        <f>'Norm. financovanie + uspesnost'!AI112</f>
        <v>0</v>
      </c>
      <c r="AL118" s="18" t="e">
        <f>'Norm. financovanie + uspesnost'!AJ112</f>
        <v>#REF!</v>
      </c>
      <c r="AM118" s="18" t="e">
        <f>'Norm. financovanie + uspesnost'!AK112</f>
        <v>#REF!</v>
      </c>
      <c r="AN118" s="18" t="e">
        <f>'Norm. financovanie + uspesnost'!AL112</f>
        <v>#REF!</v>
      </c>
      <c r="AO118" s="18" t="e">
        <f>'Norm. financovanie + uspesnost'!AM112</f>
        <v>#REF!</v>
      </c>
      <c r="AP118" s="18" t="e">
        <f>'Norm. financovanie + uspesnost'!AN112</f>
        <v>#REF!</v>
      </c>
      <c r="AQ118" s="18" t="e">
        <f>'Norm. financovanie + uspesnost'!AO112</f>
        <v>#REF!</v>
      </c>
      <c r="AR118" s="18" t="e">
        <f>'Norm. financovanie + uspesnost'!AP112</f>
        <v>#REF!</v>
      </c>
      <c r="AS118" s="18" t="e">
        <f>'Norm. financovanie + uspesnost'!AQ112</f>
        <v>#REF!</v>
      </c>
      <c r="AT118" s="18" t="e">
        <f>'Norm. financovanie + uspesnost'!AR112</f>
        <v>#REF!</v>
      </c>
      <c r="AU118" s="18" t="e">
        <f>'Norm. financovanie + uspesnost'!AS112</f>
        <v>#REF!</v>
      </c>
      <c r="AV118" s="18" t="e">
        <f>'Norm. financovanie + uspesnost'!AT112</f>
        <v>#REF!</v>
      </c>
      <c r="AW118" s="18" t="e">
        <f>'Norm. financovanie + uspesnost'!AU112</f>
        <v>#REF!</v>
      </c>
      <c r="AX118" s="18" t="e">
        <f>'Norm. financovanie + uspesnost'!AV112</f>
        <v>#REF!</v>
      </c>
      <c r="AY118" s="18" t="e">
        <f>'Norm. financovanie + uspesnost'!AW112</f>
        <v>#REF!</v>
      </c>
      <c r="AZ118" s="18" t="e">
        <f>'Norm. financovanie + uspesnost'!AX112</f>
        <v>#REF!</v>
      </c>
      <c r="BA118" s="18" t="e">
        <f>'Norm. financovanie + uspesnost'!AY112</f>
        <v>#REF!</v>
      </c>
      <c r="BB118" s="18" t="e">
        <f>'Norm. financovanie + uspesnost'!AZ112</f>
        <v>#REF!</v>
      </c>
      <c r="BC118" s="18">
        <f>'Norm. financovanie + uspesnost'!BA112</f>
        <v>0</v>
      </c>
      <c r="BD118" s="18" t="e">
        <f>'Norm. financovanie + uspesnost'!BB112</f>
        <v>#REF!</v>
      </c>
    </row>
    <row r="119" spans="1:56" ht="14.25" customHeight="1" x14ac:dyDescent="0.25">
      <c r="A119" s="31">
        <v>107</v>
      </c>
      <c r="B119" s="40" t="s">
        <v>281</v>
      </c>
      <c r="C119" s="41" t="s">
        <v>282</v>
      </c>
      <c r="D119" s="34" t="e">
        <f t="shared" si="1"/>
        <v>#REF!</v>
      </c>
      <c r="E119" s="35">
        <f>BiggestGlobalSports!E109</f>
        <v>0</v>
      </c>
      <c r="F119" s="18" t="e">
        <f>'Norm. financovanie + uspesnost'!D110</f>
        <v>#REF!</v>
      </c>
      <c r="G119" s="18" t="e">
        <f>'Norm. financovanie + uspesnost'!E110</f>
        <v>#REF!</v>
      </c>
      <c r="H119" s="18" t="e">
        <f>'Norm. financovanie + uspesnost'!F110</f>
        <v>#REF!</v>
      </c>
      <c r="I119" s="18" t="e">
        <f>'Norm. financovanie + uspesnost'!G110</f>
        <v>#REF!</v>
      </c>
      <c r="J119" s="18" t="e">
        <f>'Norm. financovanie + uspesnost'!H110</f>
        <v>#REF!</v>
      </c>
      <c r="K119" s="18" t="e">
        <f>'Norm. financovanie + uspesnost'!I110</f>
        <v>#REF!</v>
      </c>
      <c r="L119" s="18" t="e">
        <f>'Norm. financovanie + uspesnost'!J110</f>
        <v>#REF!</v>
      </c>
      <c r="M119" s="18">
        <f>'Norm. financovanie + uspesnost'!K110</f>
        <v>1.697436441190547E-2</v>
      </c>
      <c r="N119" s="18" t="e">
        <f>'Norm. financovanie + uspesnost'!L110</f>
        <v>#REF!</v>
      </c>
      <c r="O119" s="18" t="e">
        <f>'Norm. financovanie + uspesnost'!M110</f>
        <v>#REF!</v>
      </c>
      <c r="P119" s="18" t="e">
        <f>'Norm. financovanie + uspesnost'!N110</f>
        <v>#REF!</v>
      </c>
      <c r="Q119" s="18" t="e">
        <f>'Norm. financovanie + uspesnost'!O110</f>
        <v>#REF!</v>
      </c>
      <c r="R119" s="18">
        <f>'Norm. financovanie + uspesnost'!P110</f>
        <v>5.098365734650257E-3</v>
      </c>
      <c r="S119" s="18" t="e">
        <f>'Norm. financovanie + uspesnost'!Q110</f>
        <v>#REF!</v>
      </c>
      <c r="T119" s="18" t="e">
        <f>'Norm. financovanie + uspesnost'!R110</f>
        <v>#REF!</v>
      </c>
      <c r="U119" s="18" t="e">
        <f>'Norm. financovanie + uspesnost'!S110</f>
        <v>#REF!</v>
      </c>
      <c r="V119" s="18" t="e">
        <f>'Norm. financovanie + uspesnost'!T110</f>
        <v>#REF!</v>
      </c>
      <c r="W119" s="18">
        <f>'Norm. financovanie + uspesnost'!U110</f>
        <v>0</v>
      </c>
      <c r="X119" s="18" t="e">
        <f>'Norm. financovanie + uspesnost'!V110</f>
        <v>#REF!</v>
      </c>
      <c r="Y119" s="18" t="e">
        <f>'Norm. financovanie + uspesnost'!W110</f>
        <v>#REF!</v>
      </c>
      <c r="Z119" s="18">
        <f>'Norm. financovanie + uspesnost'!X110</f>
        <v>0</v>
      </c>
      <c r="AA119" s="18" t="e">
        <f>'Norm. financovanie + uspesnost'!Y110</f>
        <v>#REF!</v>
      </c>
      <c r="AB119" s="18" t="e">
        <f>'Norm. financovanie + uspesnost'!Z110</f>
        <v>#REF!</v>
      </c>
      <c r="AC119" s="18" t="e">
        <f>'Norm. financovanie + uspesnost'!AA110</f>
        <v>#REF!</v>
      </c>
      <c r="AD119" s="18">
        <f>'Norm. financovanie + uspesnost'!AB110</f>
        <v>0</v>
      </c>
      <c r="AE119" s="18">
        <f>'Norm. financovanie + uspesnost'!AC110</f>
        <v>0</v>
      </c>
      <c r="AF119" s="18">
        <f>'Norm. financovanie + uspesnost'!AD110</f>
        <v>0</v>
      </c>
      <c r="AG119" s="18" t="e">
        <f>'Norm. financovanie + uspesnost'!AE110</f>
        <v>#REF!</v>
      </c>
      <c r="AH119" s="18" t="e">
        <f>'Norm. financovanie + uspesnost'!AF110</f>
        <v>#REF!</v>
      </c>
      <c r="AI119" s="18" t="e">
        <f>'Norm. financovanie + uspesnost'!AG110</f>
        <v>#REF!</v>
      </c>
      <c r="AJ119" s="18" t="e">
        <f>'Norm. financovanie + uspesnost'!AH110</f>
        <v>#REF!</v>
      </c>
      <c r="AK119" s="18">
        <f>'Norm. financovanie + uspesnost'!AI110</f>
        <v>1.1411445499084981E-2</v>
      </c>
      <c r="AL119" s="18" t="e">
        <f>'Norm. financovanie + uspesnost'!AJ110</f>
        <v>#REF!</v>
      </c>
      <c r="AM119" s="18" t="e">
        <f>'Norm. financovanie + uspesnost'!AK110</f>
        <v>#REF!</v>
      </c>
      <c r="AN119" s="18" t="e">
        <f>'Norm. financovanie + uspesnost'!AL110</f>
        <v>#REF!</v>
      </c>
      <c r="AO119" s="18" t="e">
        <f>'Norm. financovanie + uspesnost'!AM110</f>
        <v>#REF!</v>
      </c>
      <c r="AP119" s="18" t="e">
        <f>'Norm. financovanie + uspesnost'!AN110</f>
        <v>#REF!</v>
      </c>
      <c r="AQ119" s="18" t="e">
        <f>'Norm. financovanie + uspesnost'!AO110</f>
        <v>#REF!</v>
      </c>
      <c r="AR119" s="18" t="e">
        <f>'Norm. financovanie + uspesnost'!AP110</f>
        <v>#REF!</v>
      </c>
      <c r="AS119" s="18" t="e">
        <f>'Norm. financovanie + uspesnost'!AQ110</f>
        <v>#REF!</v>
      </c>
      <c r="AT119" s="18" t="e">
        <f>'Norm. financovanie + uspesnost'!AR110</f>
        <v>#REF!</v>
      </c>
      <c r="AU119" s="18" t="e">
        <f>'Norm. financovanie + uspesnost'!AS110</f>
        <v>#REF!</v>
      </c>
      <c r="AV119" s="18" t="e">
        <f>'Norm. financovanie + uspesnost'!AT110</f>
        <v>#REF!</v>
      </c>
      <c r="AW119" s="18" t="e">
        <f>'Norm. financovanie + uspesnost'!AU110</f>
        <v>#REF!</v>
      </c>
      <c r="AX119" s="18" t="e">
        <f>'Norm. financovanie + uspesnost'!AV110</f>
        <v>#REF!</v>
      </c>
      <c r="AY119" s="18" t="e">
        <f>'Norm. financovanie + uspesnost'!AW110</f>
        <v>#REF!</v>
      </c>
      <c r="AZ119" s="18" t="e">
        <f>'Norm. financovanie + uspesnost'!AX110</f>
        <v>#REF!</v>
      </c>
      <c r="BA119" s="18" t="e">
        <f>'Norm. financovanie + uspesnost'!AY110</f>
        <v>#REF!</v>
      </c>
      <c r="BB119" s="18" t="e">
        <f>'Norm. financovanie + uspesnost'!AZ110</f>
        <v>#REF!</v>
      </c>
      <c r="BC119" s="18">
        <f>'Norm. financovanie + uspesnost'!BA110</f>
        <v>0</v>
      </c>
      <c r="BD119" s="18" t="e">
        <f>'Norm. financovanie + uspesnost'!BB110</f>
        <v>#REF!</v>
      </c>
    </row>
    <row r="120" spans="1:56" ht="14.25" customHeight="1" x14ac:dyDescent="0.25">
      <c r="A120" s="31">
        <v>104</v>
      </c>
      <c r="B120" s="33" t="s">
        <v>283</v>
      </c>
      <c r="C120" s="33" t="s">
        <v>284</v>
      </c>
      <c r="D120" s="34" t="e">
        <f t="shared" si="1"/>
        <v>#REF!</v>
      </c>
      <c r="E120" s="35">
        <f>BiggestGlobalSports!E106</f>
        <v>0</v>
      </c>
      <c r="F120" s="18" t="e">
        <f>'Norm. financovanie + uspesnost'!D107</f>
        <v>#REF!</v>
      </c>
      <c r="G120" s="18" t="e">
        <f>'Norm. financovanie + uspesnost'!E107</f>
        <v>#REF!</v>
      </c>
      <c r="H120" s="18" t="e">
        <f>'Norm. financovanie + uspesnost'!F107</f>
        <v>#REF!</v>
      </c>
      <c r="I120" s="18" t="e">
        <f>'Norm. financovanie + uspesnost'!G107</f>
        <v>#REF!</v>
      </c>
      <c r="J120" s="18" t="e">
        <f>'Norm. financovanie + uspesnost'!H107</f>
        <v>#REF!</v>
      </c>
      <c r="K120" s="18" t="e">
        <f>'Norm. financovanie + uspesnost'!I107</f>
        <v>#REF!</v>
      </c>
      <c r="L120" s="18" t="e">
        <f>'Norm. financovanie + uspesnost'!J107</f>
        <v>#REF!</v>
      </c>
      <c r="M120" s="18">
        <f>'Norm. financovanie + uspesnost'!K107</f>
        <v>0</v>
      </c>
      <c r="N120" s="18" t="e">
        <f>'Norm. financovanie + uspesnost'!L107</f>
        <v>#REF!</v>
      </c>
      <c r="O120" s="18" t="e">
        <f>'Norm. financovanie + uspesnost'!M107</f>
        <v>#REF!</v>
      </c>
      <c r="P120" s="18" t="e">
        <f>'Norm. financovanie + uspesnost'!N107</f>
        <v>#REF!</v>
      </c>
      <c r="Q120" s="18" t="e">
        <f>'Norm. financovanie + uspesnost'!O107</f>
        <v>#REF!</v>
      </c>
      <c r="R120" s="18">
        <f>'Norm. financovanie + uspesnost'!P107</f>
        <v>0</v>
      </c>
      <c r="S120" s="18" t="e">
        <f>'Norm. financovanie + uspesnost'!Q107</f>
        <v>#REF!</v>
      </c>
      <c r="T120" s="18" t="e">
        <f>'Norm. financovanie + uspesnost'!R107</f>
        <v>#REF!</v>
      </c>
      <c r="U120" s="18" t="e">
        <f>'Norm. financovanie + uspesnost'!S107</f>
        <v>#REF!</v>
      </c>
      <c r="V120" s="18" t="e">
        <f>'Norm. financovanie + uspesnost'!T107</f>
        <v>#REF!</v>
      </c>
      <c r="W120" s="18">
        <f>'Norm. financovanie + uspesnost'!U107</f>
        <v>5.1585777216294669E-2</v>
      </c>
      <c r="X120" s="18" t="e">
        <f>'Norm. financovanie + uspesnost'!V107</f>
        <v>#REF!</v>
      </c>
      <c r="Y120" s="18" t="e">
        <f>'Norm. financovanie + uspesnost'!W107</f>
        <v>#REF!</v>
      </c>
      <c r="Z120" s="18">
        <f>'Norm. financovanie + uspesnost'!X107</f>
        <v>0</v>
      </c>
      <c r="AA120" s="18" t="e">
        <f>'Norm. financovanie + uspesnost'!Y107</f>
        <v>#REF!</v>
      </c>
      <c r="AB120" s="18" t="e">
        <f>'Norm. financovanie + uspesnost'!Z107</f>
        <v>#REF!</v>
      </c>
      <c r="AC120" s="18" t="e">
        <f>'Norm. financovanie + uspesnost'!AA107</f>
        <v>#REF!</v>
      </c>
      <c r="AD120" s="18">
        <f>'Norm. financovanie + uspesnost'!AB107</f>
        <v>6.3410195804515596E-2</v>
      </c>
      <c r="AE120" s="18">
        <f>'Norm. financovanie + uspesnost'!AC107</f>
        <v>1.7531146042461941E-2</v>
      </c>
      <c r="AF120" s="18">
        <f>'Norm. financovanie + uspesnost'!AD107</f>
        <v>0</v>
      </c>
      <c r="AG120" s="18" t="e">
        <f>'Norm. financovanie + uspesnost'!AE107</f>
        <v>#REF!</v>
      </c>
      <c r="AH120" s="18" t="e">
        <f>'Norm. financovanie + uspesnost'!AF107</f>
        <v>#REF!</v>
      </c>
      <c r="AI120" s="18" t="e">
        <f>'Norm. financovanie + uspesnost'!AG107</f>
        <v>#REF!</v>
      </c>
      <c r="AJ120" s="18" t="e">
        <f>'Norm. financovanie + uspesnost'!AH107</f>
        <v>#REF!</v>
      </c>
      <c r="AK120" s="18">
        <f>'Norm. financovanie + uspesnost'!AI107</f>
        <v>0</v>
      </c>
      <c r="AL120" s="18" t="e">
        <f>'Norm. financovanie + uspesnost'!AJ107</f>
        <v>#REF!</v>
      </c>
      <c r="AM120" s="18" t="e">
        <f>'Norm. financovanie + uspesnost'!AK107</f>
        <v>#REF!</v>
      </c>
      <c r="AN120" s="18" t="e">
        <f>'Norm. financovanie + uspesnost'!AL107</f>
        <v>#REF!</v>
      </c>
      <c r="AO120" s="18" t="e">
        <f>'Norm. financovanie + uspesnost'!AM107</f>
        <v>#REF!</v>
      </c>
      <c r="AP120" s="18" t="e">
        <f>'Norm. financovanie + uspesnost'!AN107</f>
        <v>#REF!</v>
      </c>
      <c r="AQ120" s="18" t="e">
        <f>'Norm. financovanie + uspesnost'!AO107</f>
        <v>#REF!</v>
      </c>
      <c r="AR120" s="18" t="e">
        <f>'Norm. financovanie + uspesnost'!AP107</f>
        <v>#REF!</v>
      </c>
      <c r="AS120" s="18" t="e">
        <f>'Norm. financovanie + uspesnost'!AQ107</f>
        <v>#REF!</v>
      </c>
      <c r="AT120" s="18" t="e">
        <f>'Norm. financovanie + uspesnost'!AR107</f>
        <v>#REF!</v>
      </c>
      <c r="AU120" s="18" t="e">
        <f>'Norm. financovanie + uspesnost'!AS107</f>
        <v>#REF!</v>
      </c>
      <c r="AV120" s="18" t="e">
        <f>'Norm. financovanie + uspesnost'!AT107</f>
        <v>#REF!</v>
      </c>
      <c r="AW120" s="18" t="e">
        <f>'Norm. financovanie + uspesnost'!AU107</f>
        <v>#REF!</v>
      </c>
      <c r="AX120" s="18" t="e">
        <f>'Norm. financovanie + uspesnost'!AV107</f>
        <v>#REF!</v>
      </c>
      <c r="AY120" s="18" t="e">
        <f>'Norm. financovanie + uspesnost'!AW107</f>
        <v>#REF!</v>
      </c>
      <c r="AZ120" s="18" t="e">
        <f>'Norm. financovanie + uspesnost'!AX107</f>
        <v>#REF!</v>
      </c>
      <c r="BA120" s="18" t="e">
        <f>'Norm. financovanie + uspesnost'!AY107</f>
        <v>#REF!</v>
      </c>
      <c r="BB120" s="18" t="e">
        <f>'Norm. financovanie + uspesnost'!AZ107</f>
        <v>#REF!</v>
      </c>
      <c r="BC120" s="18">
        <f>'Norm. financovanie + uspesnost'!BA107</f>
        <v>0</v>
      </c>
      <c r="BD120" s="18" t="e">
        <f>'Norm. financovanie + uspesnost'!BB107</f>
        <v>#REF!</v>
      </c>
    </row>
    <row r="121" spans="1:56" ht="14.25" customHeight="1" x14ac:dyDescent="0.25">
      <c r="A121" s="31">
        <v>126</v>
      </c>
      <c r="B121" s="46" t="s">
        <v>285</v>
      </c>
      <c r="C121" s="41" t="s">
        <v>286</v>
      </c>
      <c r="D121" s="34">
        <f t="shared" si="1"/>
        <v>6.7051329331654875E-4</v>
      </c>
      <c r="E121" s="38">
        <v>0</v>
      </c>
      <c r="F121" s="18">
        <f>'Norm. financovanie + uspesnost'!D129</f>
        <v>0</v>
      </c>
      <c r="G121" s="18">
        <f>'Norm. financovanie + uspesnost'!E129</f>
        <v>0</v>
      </c>
      <c r="H121" s="18">
        <f>'Norm. financovanie + uspesnost'!F129</f>
        <v>0</v>
      </c>
      <c r="I121" s="18">
        <f>'Norm. financovanie + uspesnost'!G129</f>
        <v>0</v>
      </c>
      <c r="J121" s="18">
        <f>'Norm. financovanie + uspesnost'!H129</f>
        <v>0</v>
      </c>
      <c r="K121" s="18">
        <f>'Norm. financovanie + uspesnost'!I129</f>
        <v>0</v>
      </c>
      <c r="L121" s="18">
        <f>'Norm. financovanie + uspesnost'!J129</f>
        <v>1.058806090252631E-2</v>
      </c>
      <c r="M121" s="18">
        <f>'Norm. financovanie + uspesnost'!K129</f>
        <v>0</v>
      </c>
      <c r="N121" s="18">
        <f>'Norm. financovanie + uspesnost'!L129</f>
        <v>0</v>
      </c>
      <c r="O121" s="18">
        <f>'Norm. financovanie + uspesnost'!M129</f>
        <v>0</v>
      </c>
      <c r="P121" s="18">
        <f>'Norm. financovanie + uspesnost'!N129</f>
        <v>0</v>
      </c>
      <c r="Q121" s="18">
        <f>'Norm. financovanie + uspesnost'!O129</f>
        <v>0</v>
      </c>
      <c r="R121" s="18">
        <f>'Norm. financovanie + uspesnost'!P129</f>
        <v>0</v>
      </c>
      <c r="S121" s="18">
        <f>'Norm. financovanie + uspesnost'!Q129</f>
        <v>0</v>
      </c>
      <c r="T121" s="18">
        <f>'Norm. financovanie + uspesnost'!R129</f>
        <v>0</v>
      </c>
      <c r="U121" s="18">
        <f>'Norm. financovanie + uspesnost'!S129</f>
        <v>0</v>
      </c>
      <c r="V121" s="18">
        <f>'Norm. financovanie + uspesnost'!T129</f>
        <v>0</v>
      </c>
      <c r="W121" s="18">
        <f>'Norm. financovanie + uspesnost'!U129</f>
        <v>0</v>
      </c>
      <c r="X121" s="18">
        <f>'Norm. financovanie + uspesnost'!V129</f>
        <v>0</v>
      </c>
      <c r="Y121" s="18">
        <f>'Norm. financovanie + uspesnost'!W129</f>
        <v>0</v>
      </c>
      <c r="Z121" s="18">
        <f>'Norm. financovanie + uspesnost'!X129</f>
        <v>0</v>
      </c>
      <c r="AA121" s="18">
        <f>'Norm. financovanie + uspesnost'!Y129</f>
        <v>0</v>
      </c>
      <c r="AB121" s="18">
        <f>'Norm. financovanie + uspesnost'!Z129</f>
        <v>0</v>
      </c>
      <c r="AC121" s="18">
        <f>'Norm. financovanie + uspesnost'!AA129</f>
        <v>0</v>
      </c>
      <c r="AD121" s="18">
        <f>'Norm. financovanie + uspesnost'!AB129</f>
        <v>0</v>
      </c>
      <c r="AE121" s="18">
        <f>'Norm. financovanie + uspesnost'!AC129</f>
        <v>0</v>
      </c>
      <c r="AF121" s="18">
        <f>'Norm. financovanie + uspesnost'!AD129</f>
        <v>0</v>
      </c>
      <c r="AG121" s="18">
        <f>'Norm. financovanie + uspesnost'!AE129</f>
        <v>0</v>
      </c>
      <c r="AH121" s="18">
        <f>'Norm. financovanie + uspesnost'!AF129</f>
        <v>0</v>
      </c>
      <c r="AI121" s="18">
        <f>'Norm. financovanie + uspesnost'!AG129</f>
        <v>0</v>
      </c>
      <c r="AJ121" s="18">
        <f>'Norm. financovanie + uspesnost'!AH129</f>
        <v>0</v>
      </c>
      <c r="AK121" s="18">
        <f>'Norm. financovanie + uspesnost'!AI129</f>
        <v>0</v>
      </c>
      <c r="AL121" s="18">
        <f>'Norm. financovanie + uspesnost'!AJ129</f>
        <v>0</v>
      </c>
      <c r="AM121" s="18">
        <f>'Norm. financovanie + uspesnost'!AK129</f>
        <v>0</v>
      </c>
      <c r="AN121" s="18">
        <f>'Norm. financovanie + uspesnost'!AL129</f>
        <v>0</v>
      </c>
      <c r="AO121" s="18">
        <f>'Norm. financovanie + uspesnost'!AM129</f>
        <v>0</v>
      </c>
      <c r="AP121" s="18">
        <f>'Norm. financovanie + uspesnost'!AN129</f>
        <v>0</v>
      </c>
      <c r="AQ121" s="18">
        <f>'Norm. financovanie + uspesnost'!AO129</f>
        <v>2.3196189788407357E-3</v>
      </c>
      <c r="AR121" s="18">
        <f>'Norm. financovanie + uspesnost'!AP129</f>
        <v>0</v>
      </c>
      <c r="AS121" s="18">
        <f>'Norm. financovanie + uspesnost'!AQ129</f>
        <v>0</v>
      </c>
      <c r="AT121" s="18">
        <f>'Norm. financovanie + uspesnost'!AR129</f>
        <v>0</v>
      </c>
      <c r="AU121" s="18">
        <f>'Norm. financovanie + uspesnost'!AS129</f>
        <v>0</v>
      </c>
      <c r="AV121" s="18">
        <f>'Norm. financovanie + uspesnost'!AT129</f>
        <v>0</v>
      </c>
      <c r="AW121" s="18">
        <f>'Norm. financovanie + uspesnost'!AU129</f>
        <v>0</v>
      </c>
      <c r="AX121" s="18">
        <f>'Norm. financovanie + uspesnost'!AV129</f>
        <v>0</v>
      </c>
      <c r="AY121" s="18">
        <f>'Norm. financovanie + uspesnost'!AW129</f>
        <v>0</v>
      </c>
      <c r="AZ121" s="18">
        <f>'Norm. financovanie + uspesnost'!AX129</f>
        <v>0</v>
      </c>
      <c r="BA121" s="18">
        <f>'Norm. financovanie + uspesnost'!AY129</f>
        <v>0</v>
      </c>
      <c r="BB121" s="18">
        <f>'Norm. financovanie + uspesnost'!AZ129</f>
        <v>0</v>
      </c>
      <c r="BC121" s="18">
        <f>'Norm. financovanie + uspesnost'!BA129</f>
        <v>0</v>
      </c>
      <c r="BD121" s="18">
        <f>'Norm. financovanie + uspesnost'!BB129</f>
        <v>0</v>
      </c>
    </row>
    <row r="122" spans="1:56" ht="14.25" customHeight="1" x14ac:dyDescent="0.2">
      <c r="A122" s="31">
        <v>111</v>
      </c>
      <c r="B122" s="37" t="s">
        <v>178</v>
      </c>
      <c r="C122" s="37" t="s">
        <v>287</v>
      </c>
      <c r="D122" s="34" t="e">
        <f t="shared" si="1"/>
        <v>#REF!</v>
      </c>
      <c r="E122" s="35">
        <f>BiggestGlobalSports!E113</f>
        <v>0</v>
      </c>
      <c r="F122" s="18" t="e">
        <f>'Norm. financovanie + uspesnost'!D114</f>
        <v>#REF!</v>
      </c>
      <c r="G122" s="18" t="e">
        <f>'Norm. financovanie + uspesnost'!E114</f>
        <v>#REF!</v>
      </c>
      <c r="H122" s="18" t="e">
        <f>'Norm. financovanie + uspesnost'!F114</f>
        <v>#REF!</v>
      </c>
      <c r="I122" s="18" t="e">
        <f>'Norm. financovanie + uspesnost'!G114</f>
        <v>#REF!</v>
      </c>
      <c r="J122" s="18" t="e">
        <f>'Norm. financovanie + uspesnost'!H114</f>
        <v>#REF!</v>
      </c>
      <c r="K122" s="18" t="e">
        <f>'Norm. financovanie + uspesnost'!I114</f>
        <v>#REF!</v>
      </c>
      <c r="L122" s="18" t="e">
        <f>'Norm. financovanie + uspesnost'!J114</f>
        <v>#REF!</v>
      </c>
      <c r="M122" s="18">
        <f>'Norm. financovanie + uspesnost'!K114</f>
        <v>0</v>
      </c>
      <c r="N122" s="18" t="e">
        <f>'Norm. financovanie + uspesnost'!L114</f>
        <v>#REF!</v>
      </c>
      <c r="O122" s="18" t="e">
        <f>'Norm. financovanie + uspesnost'!M114</f>
        <v>#REF!</v>
      </c>
      <c r="P122" s="18" t="e">
        <f>'Norm. financovanie + uspesnost'!N114</f>
        <v>#REF!</v>
      </c>
      <c r="Q122" s="18" t="e">
        <f>'Norm. financovanie + uspesnost'!O114</f>
        <v>#REF!</v>
      </c>
      <c r="R122" s="18">
        <f>'Norm. financovanie + uspesnost'!P114</f>
        <v>0</v>
      </c>
      <c r="S122" s="18" t="e">
        <f>'Norm. financovanie + uspesnost'!Q114</f>
        <v>#REF!</v>
      </c>
      <c r="T122" s="18" t="e">
        <f>'Norm. financovanie + uspesnost'!R114</f>
        <v>#REF!</v>
      </c>
      <c r="U122" s="18" t="e">
        <f>'Norm. financovanie + uspesnost'!S114</f>
        <v>#REF!</v>
      </c>
      <c r="V122" s="18" t="e">
        <f>'Norm. financovanie + uspesnost'!T114</f>
        <v>#REF!</v>
      </c>
      <c r="W122" s="18">
        <f>'Norm. financovanie + uspesnost'!U114</f>
        <v>0</v>
      </c>
      <c r="X122" s="18" t="e">
        <f>'Norm. financovanie + uspesnost'!V114</f>
        <v>#REF!</v>
      </c>
      <c r="Y122" s="18" t="e">
        <f>'Norm. financovanie + uspesnost'!W114</f>
        <v>#REF!</v>
      </c>
      <c r="Z122" s="18">
        <f>'Norm. financovanie + uspesnost'!X114</f>
        <v>0</v>
      </c>
      <c r="AA122" s="18" t="e">
        <f>'Norm. financovanie + uspesnost'!Y114</f>
        <v>#REF!</v>
      </c>
      <c r="AB122" s="18" t="e">
        <f>'Norm. financovanie + uspesnost'!Z114</f>
        <v>#REF!</v>
      </c>
      <c r="AC122" s="18" t="e">
        <f>'Norm. financovanie + uspesnost'!AA114</f>
        <v>#REF!</v>
      </c>
      <c r="AD122" s="18">
        <f>'Norm. financovanie + uspesnost'!AB114</f>
        <v>0</v>
      </c>
      <c r="AE122" s="18">
        <f>'Norm. financovanie + uspesnost'!AC114</f>
        <v>0</v>
      </c>
      <c r="AF122" s="18">
        <f>'Norm. financovanie + uspesnost'!AD114</f>
        <v>0</v>
      </c>
      <c r="AG122" s="18" t="e">
        <f>'Norm. financovanie + uspesnost'!AE114</f>
        <v>#REF!</v>
      </c>
      <c r="AH122" s="18" t="e">
        <f>'Norm. financovanie + uspesnost'!AF114</f>
        <v>#REF!</v>
      </c>
      <c r="AI122" s="18" t="e">
        <f>'Norm. financovanie + uspesnost'!AG114</f>
        <v>#REF!</v>
      </c>
      <c r="AJ122" s="18" t="e">
        <f>'Norm. financovanie + uspesnost'!AH114</f>
        <v>#REF!</v>
      </c>
      <c r="AK122" s="18">
        <f>'Norm. financovanie + uspesnost'!AI114</f>
        <v>0</v>
      </c>
      <c r="AL122" s="18" t="e">
        <f>'Norm. financovanie + uspesnost'!AJ114</f>
        <v>#REF!</v>
      </c>
      <c r="AM122" s="18" t="e">
        <f>'Norm. financovanie + uspesnost'!AK114</f>
        <v>#REF!</v>
      </c>
      <c r="AN122" s="18" t="e">
        <f>'Norm. financovanie + uspesnost'!AL114</f>
        <v>#REF!</v>
      </c>
      <c r="AO122" s="18" t="e">
        <f>'Norm. financovanie + uspesnost'!AM114</f>
        <v>#REF!</v>
      </c>
      <c r="AP122" s="18" t="e">
        <f>'Norm. financovanie + uspesnost'!AN114</f>
        <v>#REF!</v>
      </c>
      <c r="AQ122" s="18" t="e">
        <f>'Norm. financovanie + uspesnost'!AO114</f>
        <v>#REF!</v>
      </c>
      <c r="AR122" s="18" t="e">
        <f>'Norm. financovanie + uspesnost'!AP114</f>
        <v>#REF!</v>
      </c>
      <c r="AS122" s="18" t="e">
        <f>'Norm. financovanie + uspesnost'!AQ114</f>
        <v>#REF!</v>
      </c>
      <c r="AT122" s="18" t="e">
        <f>'Norm. financovanie + uspesnost'!AR114</f>
        <v>#REF!</v>
      </c>
      <c r="AU122" s="18" t="e">
        <f>'Norm. financovanie + uspesnost'!AS114</f>
        <v>#REF!</v>
      </c>
      <c r="AV122" s="18" t="e">
        <f>'Norm. financovanie + uspesnost'!AT114</f>
        <v>#REF!</v>
      </c>
      <c r="AW122" s="18" t="e">
        <f>'Norm. financovanie + uspesnost'!AU114</f>
        <v>#REF!</v>
      </c>
      <c r="AX122" s="18" t="e">
        <f>'Norm. financovanie + uspesnost'!AV114</f>
        <v>#REF!</v>
      </c>
      <c r="AY122" s="18" t="e">
        <f>'Norm. financovanie + uspesnost'!AW114</f>
        <v>#REF!</v>
      </c>
      <c r="AZ122" s="18" t="e">
        <f>'Norm. financovanie + uspesnost'!AX114</f>
        <v>#REF!</v>
      </c>
      <c r="BA122" s="18" t="e">
        <f>'Norm. financovanie + uspesnost'!AY114</f>
        <v>#REF!</v>
      </c>
      <c r="BB122" s="18" t="e">
        <f>'Norm. financovanie + uspesnost'!AZ114</f>
        <v>#REF!</v>
      </c>
      <c r="BC122" s="18">
        <f>'Norm. financovanie + uspesnost'!BA114</f>
        <v>0</v>
      </c>
      <c r="BD122" s="18" t="e">
        <f>'Norm. financovanie + uspesnost'!BB114</f>
        <v>#REF!</v>
      </c>
    </row>
    <row r="123" spans="1:56" ht="14.25" customHeight="1" x14ac:dyDescent="0.25">
      <c r="A123" s="31">
        <v>138</v>
      </c>
      <c r="B123" s="46" t="s">
        <v>288</v>
      </c>
      <c r="C123" s="41" t="s">
        <v>289</v>
      </c>
      <c r="D123" s="34">
        <f t="shared" si="1"/>
        <v>6.0195675616116261E-4</v>
      </c>
      <c r="E123" s="38">
        <v>0</v>
      </c>
      <c r="F123" s="18">
        <f>'Norm. financovanie + uspesnost'!D141</f>
        <v>0</v>
      </c>
      <c r="G123" s="18">
        <f>'Norm. financovanie + uspesnost'!E141</f>
        <v>0</v>
      </c>
      <c r="H123" s="18">
        <f>'Norm. financovanie + uspesnost'!F141</f>
        <v>0</v>
      </c>
      <c r="I123" s="18">
        <f>'Norm. financovanie + uspesnost'!G141</f>
        <v>0</v>
      </c>
      <c r="J123" s="18">
        <f>'Norm. financovanie + uspesnost'!H141</f>
        <v>0</v>
      </c>
      <c r="K123" s="18">
        <f>'Norm. financovanie + uspesnost'!I141</f>
        <v>0</v>
      </c>
      <c r="L123" s="18">
        <f>'Norm. financovanie + uspesnost'!J141</f>
        <v>1.058806090252631E-2</v>
      </c>
      <c r="M123" s="18">
        <f>'Norm. financovanie + uspesnost'!K141</f>
        <v>0</v>
      </c>
      <c r="N123" s="18">
        <f>'Norm. financovanie + uspesnost'!L141</f>
        <v>0</v>
      </c>
      <c r="O123" s="18">
        <f>'Norm. financovanie + uspesnost'!M141</f>
        <v>0</v>
      </c>
      <c r="P123" s="18">
        <f>'Norm. financovanie + uspesnost'!N141</f>
        <v>0</v>
      </c>
      <c r="Q123" s="18">
        <f>'Norm. financovanie + uspesnost'!O141</f>
        <v>0</v>
      </c>
      <c r="R123" s="18">
        <f>'Norm. financovanie + uspesnost'!P141</f>
        <v>0</v>
      </c>
      <c r="S123" s="18">
        <f>'Norm. financovanie + uspesnost'!Q141</f>
        <v>0</v>
      </c>
      <c r="T123" s="18">
        <f>'Norm. financovanie + uspesnost'!R141</f>
        <v>0</v>
      </c>
      <c r="U123" s="18">
        <f>'Norm. financovanie + uspesnost'!S141</f>
        <v>0</v>
      </c>
      <c r="V123" s="18">
        <f>'Norm. financovanie + uspesnost'!T141</f>
        <v>0</v>
      </c>
      <c r="W123" s="18">
        <f>'Norm. financovanie + uspesnost'!U141</f>
        <v>0</v>
      </c>
      <c r="X123" s="18">
        <f>'Norm. financovanie + uspesnost'!V141</f>
        <v>0</v>
      </c>
      <c r="Y123" s="18">
        <f>'Norm. financovanie + uspesnost'!W141</f>
        <v>0</v>
      </c>
      <c r="Z123" s="18">
        <f>'Norm. financovanie + uspesnost'!X141</f>
        <v>0</v>
      </c>
      <c r="AA123" s="18">
        <f>'Norm. financovanie + uspesnost'!Y141</f>
        <v>0</v>
      </c>
      <c r="AB123" s="18">
        <f>'Norm. financovanie + uspesnost'!Z141</f>
        <v>0</v>
      </c>
      <c r="AC123" s="18">
        <f>'Norm. financovanie + uspesnost'!AA141</f>
        <v>0</v>
      </c>
      <c r="AD123" s="18">
        <f>'Norm. financovanie + uspesnost'!AB141</f>
        <v>0</v>
      </c>
      <c r="AE123" s="18">
        <f>'Norm. financovanie + uspesnost'!AC141</f>
        <v>0</v>
      </c>
      <c r="AF123" s="18">
        <f>'Norm. financovanie + uspesnost'!AD141</f>
        <v>0</v>
      </c>
      <c r="AG123" s="18">
        <f>'Norm. financovanie + uspesnost'!AE141</f>
        <v>0</v>
      </c>
      <c r="AH123" s="18">
        <f>'Norm. financovanie + uspesnost'!AF141</f>
        <v>3.3043549873646545E-4</v>
      </c>
      <c r="AI123" s="18">
        <f>'Norm. financovanie + uspesnost'!AG141</f>
        <v>0</v>
      </c>
      <c r="AJ123" s="18">
        <f>'Norm. financovanie + uspesnost'!AH141</f>
        <v>0</v>
      </c>
      <c r="AK123" s="18">
        <f>'Norm. financovanie + uspesnost'!AI141</f>
        <v>0</v>
      </c>
      <c r="AL123" s="18">
        <f>'Norm. financovanie + uspesnost'!AJ141</f>
        <v>0</v>
      </c>
      <c r="AM123" s="18">
        <f>'Norm. financovanie + uspesnost'!AK141</f>
        <v>0</v>
      </c>
      <c r="AN123" s="18">
        <f>'Norm. financovanie + uspesnost'!AL141</f>
        <v>0</v>
      </c>
      <c r="AO123" s="18">
        <f>'Norm. financovanie + uspesnost'!AM141</f>
        <v>0</v>
      </c>
      <c r="AP123" s="18">
        <f>'Norm. financovanie + uspesnost'!AN141</f>
        <v>0</v>
      </c>
      <c r="AQ123" s="18">
        <f>'Norm. financovanie + uspesnost'!AO141</f>
        <v>0</v>
      </c>
      <c r="AR123" s="18">
        <f>'Norm. financovanie + uspesnost'!AP141</f>
        <v>0</v>
      </c>
      <c r="AS123" s="18">
        <f>'Norm. financovanie + uspesnost'!AQ141</f>
        <v>0</v>
      </c>
      <c r="AT123" s="18">
        <f>'Norm. financovanie + uspesnost'!AR141</f>
        <v>0</v>
      </c>
      <c r="AU123" s="18">
        <f>'Norm. financovanie + uspesnost'!AS141</f>
        <v>0</v>
      </c>
      <c r="AV123" s="18">
        <f>'Norm. financovanie + uspesnost'!AT141</f>
        <v>0</v>
      </c>
      <c r="AW123" s="18">
        <f>'Norm. financovanie + uspesnost'!AU141</f>
        <v>0</v>
      </c>
      <c r="AX123" s="18">
        <f>'Norm. financovanie + uspesnost'!AV141</f>
        <v>0</v>
      </c>
      <c r="AY123" s="18">
        <f>'Norm. financovanie + uspesnost'!AW141</f>
        <v>0</v>
      </c>
      <c r="AZ123" s="18">
        <f>'Norm. financovanie + uspesnost'!AX141</f>
        <v>0</v>
      </c>
      <c r="BA123" s="18">
        <f>'Norm. financovanie + uspesnost'!AY141</f>
        <v>0</v>
      </c>
      <c r="BB123" s="18">
        <f>'Norm. financovanie + uspesnost'!AZ141</f>
        <v>0</v>
      </c>
      <c r="BC123" s="18">
        <f>'Norm. financovanie + uspesnost'!BA141</f>
        <v>0</v>
      </c>
      <c r="BD123" s="18">
        <f>'Norm. financovanie + uspesnost'!BB141</f>
        <v>0</v>
      </c>
    </row>
    <row r="124" spans="1:56" ht="14.25" customHeight="1" x14ac:dyDescent="0.2">
      <c r="A124" s="31">
        <v>147</v>
      </c>
      <c r="B124" s="37" t="s">
        <v>290</v>
      </c>
      <c r="C124" s="47" t="s">
        <v>291</v>
      </c>
      <c r="D124" s="34">
        <f t="shared" si="1"/>
        <v>3.671485328887902E-4</v>
      </c>
      <c r="E124" s="38">
        <v>0</v>
      </c>
      <c r="F124" s="18">
        <f>'Norm. financovanie + uspesnost'!D150</f>
        <v>0</v>
      </c>
      <c r="G124" s="18">
        <f>'Norm. financovanie + uspesnost'!E150</f>
        <v>0</v>
      </c>
      <c r="H124" s="18">
        <f>'Norm. financovanie + uspesnost'!F150</f>
        <v>5.0601613564215106E-5</v>
      </c>
      <c r="I124" s="18">
        <f>'Norm. financovanie + uspesnost'!G150</f>
        <v>0</v>
      </c>
      <c r="J124" s="18">
        <f>'Norm. financovanie + uspesnost'!H150</f>
        <v>0</v>
      </c>
      <c r="K124" s="18">
        <f>'Norm. financovanie + uspesnost'!I150</f>
        <v>0</v>
      </c>
      <c r="L124" s="18">
        <f>'Norm. financovanie + uspesnost'!J150</f>
        <v>0</v>
      </c>
      <c r="M124" s="18">
        <f>'Norm. financovanie + uspesnost'!K150</f>
        <v>0</v>
      </c>
      <c r="N124" s="18">
        <f>'Norm. financovanie + uspesnost'!L150</f>
        <v>0</v>
      </c>
      <c r="O124" s="18">
        <f>'Norm. financovanie + uspesnost'!M150</f>
        <v>0</v>
      </c>
      <c r="P124" s="18">
        <f>'Norm. financovanie + uspesnost'!N150</f>
        <v>0</v>
      </c>
      <c r="Q124" s="18">
        <f>'Norm. financovanie + uspesnost'!O150</f>
        <v>0</v>
      </c>
      <c r="R124" s="18">
        <f>'Norm. financovanie + uspesnost'!P150</f>
        <v>0</v>
      </c>
      <c r="S124" s="18">
        <f>'Norm. financovanie + uspesnost'!Q150</f>
        <v>0</v>
      </c>
      <c r="T124" s="18">
        <f>'Norm. financovanie + uspesnost'!R150</f>
        <v>0</v>
      </c>
      <c r="U124" s="18">
        <f>'Norm. financovanie + uspesnost'!S150</f>
        <v>0</v>
      </c>
      <c r="V124" s="18">
        <f>'Norm. financovanie + uspesnost'!T150</f>
        <v>0</v>
      </c>
      <c r="W124" s="18">
        <f>'Norm. financovanie + uspesnost'!U150</f>
        <v>0</v>
      </c>
      <c r="X124" s="18">
        <f>'Norm. financovanie + uspesnost'!V150</f>
        <v>0</v>
      </c>
      <c r="Y124" s="18">
        <f>'Norm. financovanie + uspesnost'!W150</f>
        <v>0</v>
      </c>
      <c r="Z124" s="18">
        <f>'Norm. financovanie + uspesnost'!X150</f>
        <v>0</v>
      </c>
      <c r="AA124" s="18">
        <f>'Norm. financovanie + uspesnost'!Y150</f>
        <v>0</v>
      </c>
      <c r="AB124" s="18">
        <f>'Norm. financovanie + uspesnost'!Z150</f>
        <v>0</v>
      </c>
      <c r="AC124" s="18">
        <f>'Norm. financovanie + uspesnost'!AA150</f>
        <v>0</v>
      </c>
      <c r="AD124" s="18">
        <f>'Norm. financovanie + uspesnost'!AB150</f>
        <v>0</v>
      </c>
      <c r="AE124" s="18">
        <f>'Norm. financovanie + uspesnost'!AC150</f>
        <v>0</v>
      </c>
      <c r="AF124" s="18">
        <f>'Norm. financovanie + uspesnost'!AD150</f>
        <v>0</v>
      </c>
      <c r="AG124" s="18">
        <f>'Norm. financovanie + uspesnost'!AE150</f>
        <v>0</v>
      </c>
      <c r="AH124" s="18">
        <f>'Norm. financovanie + uspesnost'!AF150</f>
        <v>0</v>
      </c>
      <c r="AI124" s="18">
        <f>'Norm. financovanie + uspesnost'!AG150</f>
        <v>1.3617752541769088E-4</v>
      </c>
      <c r="AJ124" s="18">
        <f>'Norm. financovanie + uspesnost'!AH150</f>
        <v>0</v>
      </c>
      <c r="AK124" s="18">
        <f>'Norm. financovanie + uspesnost'!AI150</f>
        <v>0</v>
      </c>
      <c r="AL124" s="18">
        <f>'Norm. financovanie + uspesnost'!AJ150</f>
        <v>0</v>
      </c>
      <c r="AM124" s="18">
        <f>'Norm. financovanie + uspesnost'!AK150</f>
        <v>0</v>
      </c>
      <c r="AN124" s="18">
        <f>'Norm. financovanie + uspesnost'!AL150</f>
        <v>0</v>
      </c>
      <c r="AO124" s="18">
        <f>'Norm. financovanie + uspesnost'!AM150</f>
        <v>0</v>
      </c>
      <c r="AP124" s="18">
        <f>'Norm. financovanie + uspesnost'!AN150</f>
        <v>0</v>
      </c>
      <c r="AQ124" s="18">
        <f>'Norm. financovanie + uspesnost'!AO150</f>
        <v>0</v>
      </c>
      <c r="AR124" s="18">
        <f>'Norm. financovanie + uspesnost'!AP150</f>
        <v>0</v>
      </c>
      <c r="AS124" s="18">
        <f>'Norm. financovanie + uspesnost'!AQ150</f>
        <v>0</v>
      </c>
      <c r="AT124" s="18">
        <f>'Norm. financovanie + uspesnost'!AR150</f>
        <v>0</v>
      </c>
      <c r="AU124" s="18">
        <f>'Norm. financovanie + uspesnost'!AS150</f>
        <v>1.1689955484342906E-2</v>
      </c>
      <c r="AV124" s="18">
        <f>'Norm. financovanie + uspesnost'!AT150</f>
        <v>0</v>
      </c>
      <c r="AW124" s="18">
        <f>'Norm. financovanie + uspesnost'!AU150</f>
        <v>0</v>
      </c>
      <c r="AX124" s="18">
        <f>'Norm. financovanie + uspesnost'!AV150</f>
        <v>9.4738587004832529E-3</v>
      </c>
      <c r="AY124" s="18">
        <f>'Norm. financovanie + uspesnost'!AW150</f>
        <v>0</v>
      </c>
      <c r="AZ124" s="18">
        <f>'Norm. financovanie + uspesnost'!AX150</f>
        <v>7.3833067627811753E-4</v>
      </c>
      <c r="BA124" s="18">
        <f>'Norm. financovanie + uspesnost'!AY150</f>
        <v>0</v>
      </c>
      <c r="BB124" s="18">
        <f>'Norm. financovanie + uspesnost'!AZ150</f>
        <v>0</v>
      </c>
      <c r="BC124" s="18">
        <f>'Norm. financovanie + uspesnost'!BA150</f>
        <v>0</v>
      </c>
      <c r="BD124" s="18">
        <f>'Norm. financovanie + uspesnost'!BB150</f>
        <v>0</v>
      </c>
    </row>
    <row r="125" spans="1:56" ht="14.25" customHeight="1" x14ac:dyDescent="0.2">
      <c r="A125" s="31">
        <v>137</v>
      </c>
      <c r="B125" s="37" t="s">
        <v>292</v>
      </c>
      <c r="C125" s="37" t="s">
        <v>293</v>
      </c>
      <c r="D125" s="34">
        <f t="shared" si="1"/>
        <v>2.9638099951248418E-4</v>
      </c>
      <c r="E125" s="38">
        <v>0</v>
      </c>
      <c r="F125" s="18">
        <f>'Norm. financovanie + uspesnost'!D140</f>
        <v>0</v>
      </c>
      <c r="G125" s="18">
        <f>'Norm. financovanie + uspesnost'!E140</f>
        <v>0</v>
      </c>
      <c r="H125" s="18">
        <f>'Norm. financovanie + uspesnost'!F140</f>
        <v>0</v>
      </c>
      <c r="I125" s="18">
        <f>'Norm. financovanie + uspesnost'!G140</f>
        <v>0</v>
      </c>
      <c r="J125" s="18">
        <f>'Norm. financovanie + uspesnost'!H140</f>
        <v>0</v>
      </c>
      <c r="K125" s="18">
        <f>'Norm. financovanie + uspesnost'!I140</f>
        <v>0</v>
      </c>
      <c r="L125" s="18">
        <f>'Norm. financovanie + uspesnost'!J140</f>
        <v>0</v>
      </c>
      <c r="M125" s="18">
        <f>'Norm. financovanie + uspesnost'!K140</f>
        <v>0</v>
      </c>
      <c r="N125" s="18">
        <f>'Norm. financovanie + uspesnost'!L140</f>
        <v>0</v>
      </c>
      <c r="O125" s="18">
        <f>'Norm. financovanie + uspesnost'!M140</f>
        <v>0</v>
      </c>
      <c r="P125" s="18">
        <f>'Norm. financovanie + uspesnost'!N140</f>
        <v>0</v>
      </c>
      <c r="Q125" s="18">
        <f>'Norm. financovanie + uspesnost'!O140</f>
        <v>0</v>
      </c>
      <c r="R125" s="18">
        <f>'Norm. financovanie + uspesnost'!P140</f>
        <v>0</v>
      </c>
      <c r="S125" s="18">
        <f>'Norm. financovanie + uspesnost'!Q140</f>
        <v>0</v>
      </c>
      <c r="T125" s="18">
        <f>'Norm. financovanie + uspesnost'!R140</f>
        <v>0</v>
      </c>
      <c r="U125" s="18">
        <f>'Norm. financovanie + uspesnost'!S140</f>
        <v>0</v>
      </c>
      <c r="V125" s="18">
        <f>'Norm. financovanie + uspesnost'!T140</f>
        <v>0</v>
      </c>
      <c r="W125" s="18">
        <f>'Norm. financovanie + uspesnost'!U140</f>
        <v>0</v>
      </c>
      <c r="X125" s="18">
        <f>'Norm. financovanie + uspesnost'!V140</f>
        <v>0</v>
      </c>
      <c r="Y125" s="18">
        <f>'Norm. financovanie + uspesnost'!W140</f>
        <v>0</v>
      </c>
      <c r="Z125" s="18">
        <f>'Norm. financovanie + uspesnost'!X140</f>
        <v>0</v>
      </c>
      <c r="AA125" s="18">
        <f>'Norm. financovanie + uspesnost'!Y140</f>
        <v>2.9049734759782897E-3</v>
      </c>
      <c r="AB125" s="18">
        <f>'Norm. financovanie + uspesnost'!Z140</f>
        <v>0</v>
      </c>
      <c r="AC125" s="18">
        <f>'Norm. financovanie + uspesnost'!AA140</f>
        <v>0</v>
      </c>
      <c r="AD125" s="18">
        <f>'Norm. financovanie + uspesnost'!AB140</f>
        <v>0</v>
      </c>
      <c r="AE125" s="18">
        <f>'Norm. financovanie + uspesnost'!AC140</f>
        <v>0</v>
      </c>
      <c r="AF125" s="18">
        <f>'Norm. financovanie + uspesnost'!AD140</f>
        <v>0</v>
      </c>
      <c r="AG125" s="18">
        <f>'Norm. financovanie + uspesnost'!AE140</f>
        <v>0</v>
      </c>
      <c r="AH125" s="18">
        <f>'Norm. financovanie + uspesnost'!AF140</f>
        <v>2.8976651427659279E-2</v>
      </c>
      <c r="AI125" s="18">
        <f>'Norm. financovanie + uspesnost'!AG140</f>
        <v>0</v>
      </c>
      <c r="AJ125" s="18">
        <f>'Norm. financovanie + uspesnost'!AH140</f>
        <v>0</v>
      </c>
      <c r="AK125" s="18">
        <f>'Norm. financovanie + uspesnost'!AI140</f>
        <v>0</v>
      </c>
      <c r="AL125" s="18">
        <f>'Norm. financovanie + uspesnost'!AJ140</f>
        <v>0</v>
      </c>
      <c r="AM125" s="18">
        <f>'Norm. financovanie + uspesnost'!AK140</f>
        <v>0</v>
      </c>
      <c r="AN125" s="18">
        <f>'Norm. financovanie + uspesnost'!AL140</f>
        <v>0</v>
      </c>
      <c r="AO125" s="18">
        <f>'Norm. financovanie + uspesnost'!AM140</f>
        <v>0</v>
      </c>
      <c r="AP125" s="18">
        <f>'Norm. financovanie + uspesnost'!AN140</f>
        <v>0</v>
      </c>
      <c r="AQ125" s="18">
        <f>'Norm. financovanie + uspesnost'!AO140</f>
        <v>0</v>
      </c>
      <c r="AR125" s="18">
        <f>'Norm. financovanie + uspesnost'!AP140</f>
        <v>0</v>
      </c>
      <c r="AS125" s="18">
        <f>'Norm. financovanie + uspesnost'!AQ140</f>
        <v>0</v>
      </c>
      <c r="AT125" s="18">
        <f>'Norm. financovanie + uspesnost'!AR140</f>
        <v>0</v>
      </c>
      <c r="AU125" s="18">
        <f>'Norm. financovanie + uspesnost'!AS140</f>
        <v>0</v>
      </c>
      <c r="AV125" s="18">
        <f>'Norm. financovanie + uspesnost'!AT140</f>
        <v>0</v>
      </c>
      <c r="AW125" s="18">
        <f>'Norm. financovanie + uspesnost'!AU140</f>
        <v>0</v>
      </c>
      <c r="AX125" s="18">
        <f>'Norm. financovanie + uspesnost'!AV140</f>
        <v>0</v>
      </c>
      <c r="AY125" s="18">
        <f>'Norm. financovanie + uspesnost'!AW140</f>
        <v>0</v>
      </c>
      <c r="AZ125" s="18">
        <f>'Norm. financovanie + uspesnost'!AX140</f>
        <v>0</v>
      </c>
      <c r="BA125" s="18">
        <f>'Norm. financovanie + uspesnost'!AY140</f>
        <v>0</v>
      </c>
      <c r="BB125" s="18">
        <f>'Norm. financovanie + uspesnost'!AZ140</f>
        <v>0</v>
      </c>
      <c r="BC125" s="18">
        <f>'Norm. financovanie + uspesnost'!BA140</f>
        <v>0</v>
      </c>
      <c r="BD125" s="18">
        <f>'Norm. financovanie + uspesnost'!BB140</f>
        <v>0</v>
      </c>
    </row>
    <row r="126" spans="1:56" ht="14.25" customHeight="1" x14ac:dyDescent="0.25">
      <c r="A126" s="31">
        <v>130</v>
      </c>
      <c r="B126" s="46" t="s">
        <v>294</v>
      </c>
      <c r="C126" s="41" t="s">
        <v>295</v>
      </c>
      <c r="D126" s="34">
        <f t="shared" si="1"/>
        <v>2.7631895926605229E-4</v>
      </c>
      <c r="E126" s="38">
        <v>0</v>
      </c>
      <c r="F126" s="18">
        <f>'Norm. financovanie + uspesnost'!D133</f>
        <v>0</v>
      </c>
      <c r="G126" s="18">
        <f>'Norm. financovanie + uspesnost'!E133</f>
        <v>0</v>
      </c>
      <c r="H126" s="18">
        <f>'Norm. financovanie + uspesnost'!F133</f>
        <v>0</v>
      </c>
      <c r="I126" s="18">
        <f>'Norm. financovanie + uspesnost'!G133</f>
        <v>0</v>
      </c>
      <c r="J126" s="18">
        <f>'Norm. financovanie + uspesnost'!H133</f>
        <v>0</v>
      </c>
      <c r="K126" s="18">
        <f>'Norm. financovanie + uspesnost'!I133</f>
        <v>0</v>
      </c>
      <c r="L126" s="18">
        <f>'Norm. financovanie + uspesnost'!J133</f>
        <v>0</v>
      </c>
      <c r="M126" s="18">
        <f>'Norm. financovanie + uspesnost'!K133</f>
        <v>0</v>
      </c>
      <c r="N126" s="18">
        <f>'Norm. financovanie + uspesnost'!L133</f>
        <v>0</v>
      </c>
      <c r="O126" s="18">
        <f>'Norm. financovanie + uspesnost'!M133</f>
        <v>0</v>
      </c>
      <c r="P126" s="18">
        <f>'Norm. financovanie + uspesnost'!N133</f>
        <v>0</v>
      </c>
      <c r="Q126" s="18">
        <f>'Norm. financovanie + uspesnost'!O133</f>
        <v>0</v>
      </c>
      <c r="R126" s="18">
        <f>'Norm. financovanie + uspesnost'!P133</f>
        <v>0</v>
      </c>
      <c r="S126" s="18">
        <f>'Norm. financovanie + uspesnost'!Q133</f>
        <v>0</v>
      </c>
      <c r="T126" s="18">
        <f>'Norm. financovanie + uspesnost'!R133</f>
        <v>0</v>
      </c>
      <c r="U126" s="18">
        <f>'Norm. financovanie + uspesnost'!S133</f>
        <v>0</v>
      </c>
      <c r="V126" s="18">
        <f>'Norm. financovanie + uspesnost'!T133</f>
        <v>0</v>
      </c>
      <c r="W126" s="18">
        <f>'Norm. financovanie + uspesnost'!U133</f>
        <v>0</v>
      </c>
      <c r="X126" s="18">
        <f>'Norm. financovanie + uspesnost'!V133</f>
        <v>3.8268769733260287E-2</v>
      </c>
      <c r="Y126" s="18">
        <f>'Norm. financovanie + uspesnost'!W133</f>
        <v>0</v>
      </c>
      <c r="Z126" s="18">
        <f>'Norm. financovanie + uspesnost'!X133</f>
        <v>0</v>
      </c>
      <c r="AA126" s="18">
        <f>'Norm. financovanie + uspesnost'!Y133</f>
        <v>0</v>
      </c>
      <c r="AB126" s="18">
        <f>'Norm. financovanie + uspesnost'!Z133</f>
        <v>0</v>
      </c>
      <c r="AC126" s="18">
        <f>'Norm. financovanie + uspesnost'!AA133</f>
        <v>0</v>
      </c>
      <c r="AD126" s="18">
        <f>'Norm. financovanie + uspesnost'!AB133</f>
        <v>0</v>
      </c>
      <c r="AE126" s="18">
        <f>'Norm. financovanie + uspesnost'!AC133</f>
        <v>0</v>
      </c>
      <c r="AF126" s="18">
        <f>'Norm. financovanie + uspesnost'!AD133</f>
        <v>0</v>
      </c>
      <c r="AG126" s="18">
        <f>'Norm. financovanie + uspesnost'!AE133</f>
        <v>0</v>
      </c>
      <c r="AH126" s="18">
        <f>'Norm. financovanie + uspesnost'!AF133</f>
        <v>0</v>
      </c>
      <c r="AI126" s="18">
        <f>'Norm. financovanie + uspesnost'!AG133</f>
        <v>0</v>
      </c>
      <c r="AJ126" s="18">
        <f>'Norm. financovanie + uspesnost'!AH133</f>
        <v>0</v>
      </c>
      <c r="AK126" s="18">
        <f>'Norm. financovanie + uspesnost'!AI133</f>
        <v>0</v>
      </c>
      <c r="AL126" s="18">
        <f>'Norm. financovanie + uspesnost'!AJ133</f>
        <v>0</v>
      </c>
      <c r="AM126" s="18">
        <f>'Norm. financovanie + uspesnost'!AK133</f>
        <v>0</v>
      </c>
      <c r="AN126" s="18">
        <f>'Norm. financovanie + uspesnost'!AL133</f>
        <v>0</v>
      </c>
      <c r="AO126" s="18">
        <f>'Norm. financovanie + uspesnost'!AM133</f>
        <v>0</v>
      </c>
      <c r="AP126" s="18">
        <f>'Norm. financovanie + uspesnost'!AN133</f>
        <v>0</v>
      </c>
      <c r="AQ126" s="18">
        <f>'Norm. financovanie + uspesnost'!AO133</f>
        <v>0</v>
      </c>
      <c r="AR126" s="18">
        <f>'Norm. financovanie + uspesnost'!AP133</f>
        <v>0</v>
      </c>
      <c r="AS126" s="18">
        <f>'Norm. financovanie + uspesnost'!AQ133</f>
        <v>0</v>
      </c>
      <c r="AT126" s="18">
        <f>'Norm. financovanie + uspesnost'!AR133</f>
        <v>0</v>
      </c>
      <c r="AU126" s="18">
        <f>'Norm. financovanie + uspesnost'!AS133</f>
        <v>0</v>
      </c>
      <c r="AV126" s="18">
        <f>'Norm. financovanie + uspesnost'!AT133</f>
        <v>0</v>
      </c>
      <c r="AW126" s="18">
        <f>'Norm. financovanie + uspesnost'!AU133</f>
        <v>0</v>
      </c>
      <c r="AX126" s="18">
        <f>'Norm. financovanie + uspesnost'!AV133</f>
        <v>0</v>
      </c>
      <c r="AY126" s="18">
        <f>'Norm. financovanie + uspesnost'!AW133</f>
        <v>0</v>
      </c>
      <c r="AZ126" s="18">
        <f>'Norm. financovanie + uspesnost'!AX133</f>
        <v>0</v>
      </c>
      <c r="BA126" s="18">
        <f>'Norm. financovanie + uspesnost'!AY133</f>
        <v>0</v>
      </c>
      <c r="BB126" s="18">
        <f>'Norm. financovanie + uspesnost'!AZ133</f>
        <v>0</v>
      </c>
      <c r="BC126" s="18">
        <f>'Norm. financovanie + uspesnost'!BA133</f>
        <v>0</v>
      </c>
      <c r="BD126" s="18">
        <f>'Norm. financovanie + uspesnost'!BB133</f>
        <v>0</v>
      </c>
    </row>
    <row r="127" spans="1:56" ht="14.25" customHeight="1" x14ac:dyDescent="0.2">
      <c r="A127" s="31">
        <v>127</v>
      </c>
      <c r="B127" s="37" t="s">
        <v>296</v>
      </c>
      <c r="C127" s="37" t="s">
        <v>297</v>
      </c>
      <c r="D127" s="34">
        <f t="shared" si="1"/>
        <v>2.7219041482934075E-4</v>
      </c>
      <c r="E127" s="38">
        <v>0</v>
      </c>
      <c r="F127" s="18">
        <f>'Norm. financovanie + uspesnost'!D130</f>
        <v>0</v>
      </c>
      <c r="G127" s="18">
        <f>'Norm. financovanie + uspesnost'!E130</f>
        <v>0</v>
      </c>
      <c r="H127" s="18">
        <f>'Norm. financovanie + uspesnost'!F130</f>
        <v>0</v>
      </c>
      <c r="I127" s="18">
        <f>'Norm. financovanie + uspesnost'!G130</f>
        <v>0</v>
      </c>
      <c r="J127" s="18">
        <f>'Norm. financovanie + uspesnost'!H130</f>
        <v>0</v>
      </c>
      <c r="K127" s="18">
        <f>'Norm. financovanie + uspesnost'!I130</f>
        <v>0</v>
      </c>
      <c r="L127" s="18">
        <f>'Norm. financovanie + uspesnost'!J130</f>
        <v>0</v>
      </c>
      <c r="M127" s="18">
        <f>'Norm. financovanie + uspesnost'!K130</f>
        <v>0</v>
      </c>
      <c r="N127" s="18">
        <f>'Norm. financovanie + uspesnost'!L130</f>
        <v>0</v>
      </c>
      <c r="O127" s="18">
        <f>'Norm. financovanie + uspesnost'!M130</f>
        <v>0</v>
      </c>
      <c r="P127" s="18">
        <f>'Norm. financovanie + uspesnost'!N130</f>
        <v>0</v>
      </c>
      <c r="Q127" s="18">
        <f>'Norm. financovanie + uspesnost'!O130</f>
        <v>8.9186367043282855E-3</v>
      </c>
      <c r="R127" s="18">
        <f>'Norm. financovanie + uspesnost'!P130</f>
        <v>0</v>
      </c>
      <c r="S127" s="18">
        <f>'Norm. financovanie + uspesnost'!Q130</f>
        <v>0</v>
      </c>
      <c r="T127" s="18">
        <f>'Norm. financovanie + uspesnost'!R130</f>
        <v>0</v>
      </c>
      <c r="U127" s="18">
        <f>'Norm. financovanie + uspesnost'!S130</f>
        <v>0</v>
      </c>
      <c r="V127" s="18">
        <f>'Norm. financovanie + uspesnost'!T130</f>
        <v>0</v>
      </c>
      <c r="W127" s="18">
        <f>'Norm. financovanie + uspesnost'!U130</f>
        <v>0</v>
      </c>
      <c r="X127" s="18">
        <f>'Norm. financovanie + uspesnost'!V130</f>
        <v>0</v>
      </c>
      <c r="Y127" s="18">
        <f>'Norm. financovanie + uspesnost'!W130</f>
        <v>0</v>
      </c>
      <c r="Z127" s="18">
        <f>'Norm. financovanie + uspesnost'!X130</f>
        <v>0</v>
      </c>
      <c r="AA127" s="18">
        <f>'Norm. financovanie + uspesnost'!Y130</f>
        <v>0</v>
      </c>
      <c r="AB127" s="18">
        <f>'Norm. financovanie + uspesnost'!Z130</f>
        <v>0</v>
      </c>
      <c r="AC127" s="18">
        <f>'Norm. financovanie + uspesnost'!AA130</f>
        <v>2.644257638353235E-3</v>
      </c>
      <c r="AD127" s="18">
        <f>'Norm. financovanie + uspesnost'!AB130</f>
        <v>0</v>
      </c>
      <c r="AE127" s="18">
        <f>'Norm. financovanie + uspesnost'!AC130</f>
        <v>0</v>
      </c>
      <c r="AF127" s="18">
        <f>'Norm. financovanie + uspesnost'!AD130</f>
        <v>0</v>
      </c>
      <c r="AG127" s="18">
        <f>'Norm. financovanie + uspesnost'!AE130</f>
        <v>0</v>
      </c>
      <c r="AH127" s="18">
        <f>'Norm. financovanie + uspesnost'!AF130</f>
        <v>0</v>
      </c>
      <c r="AI127" s="18">
        <f>'Norm. financovanie + uspesnost'!AG130</f>
        <v>0</v>
      </c>
      <c r="AJ127" s="18">
        <f>'Norm. financovanie + uspesnost'!AH130</f>
        <v>0</v>
      </c>
      <c r="AK127" s="18">
        <f>'Norm. financovanie + uspesnost'!AI130</f>
        <v>0</v>
      </c>
      <c r="AL127" s="18">
        <f>'Norm. financovanie + uspesnost'!AJ130</f>
        <v>0</v>
      </c>
      <c r="AM127" s="18">
        <f>'Norm. financovanie + uspesnost'!AK130</f>
        <v>0</v>
      </c>
      <c r="AN127" s="18">
        <f>'Norm. financovanie + uspesnost'!AL130</f>
        <v>0</v>
      </c>
      <c r="AO127" s="18">
        <f>'Norm. financovanie + uspesnost'!AM130</f>
        <v>0</v>
      </c>
      <c r="AP127" s="18">
        <f>'Norm. financovanie + uspesnost'!AN130</f>
        <v>0</v>
      </c>
      <c r="AQ127" s="18">
        <f>'Norm. financovanie + uspesnost'!AO130</f>
        <v>0</v>
      </c>
      <c r="AR127" s="18">
        <f>'Norm. financovanie + uspesnost'!AP130</f>
        <v>0</v>
      </c>
      <c r="AS127" s="18">
        <f>'Norm. financovanie + uspesnost'!AQ130</f>
        <v>0</v>
      </c>
      <c r="AT127" s="18">
        <f>'Norm. financovanie + uspesnost'!AR130</f>
        <v>0</v>
      </c>
      <c r="AU127" s="18">
        <f>'Norm. financovanie + uspesnost'!AS130</f>
        <v>0</v>
      </c>
      <c r="AV127" s="18">
        <f>'Norm. financovanie + uspesnost'!AT130</f>
        <v>0</v>
      </c>
      <c r="AW127" s="18">
        <f>'Norm. financovanie + uspesnost'!AU130</f>
        <v>0</v>
      </c>
      <c r="AX127" s="18">
        <f>'Norm. financovanie + uspesnost'!AV130</f>
        <v>0</v>
      </c>
      <c r="AY127" s="18">
        <f>'Norm. financovanie + uspesnost'!AW130</f>
        <v>0</v>
      </c>
      <c r="AZ127" s="18">
        <f>'Norm. financovanie + uspesnost'!AX130</f>
        <v>0</v>
      </c>
      <c r="BA127" s="18">
        <f>'Norm. financovanie + uspesnost'!AY130</f>
        <v>0</v>
      </c>
      <c r="BB127" s="18">
        <f>'Norm. financovanie + uspesnost'!AZ130</f>
        <v>9.0106215820001667E-3</v>
      </c>
      <c r="BC127" s="18">
        <f>'Norm. financovanie + uspesnost'!BA130</f>
        <v>0</v>
      </c>
      <c r="BD127" s="18">
        <f>'Norm. financovanie + uspesnost'!BB130</f>
        <v>0</v>
      </c>
    </row>
    <row r="128" spans="1:56" ht="14.25" customHeight="1" x14ac:dyDescent="0.2">
      <c r="A128" s="31">
        <v>173</v>
      </c>
      <c r="B128" s="37" t="s">
        <v>298</v>
      </c>
      <c r="C128" s="37" t="s">
        <v>299</v>
      </c>
      <c r="D128" s="34">
        <f t="shared" si="1"/>
        <v>2.6806351033324281E-4</v>
      </c>
      <c r="E128" s="38">
        <v>0</v>
      </c>
      <c r="F128" s="18">
        <f>'Norm. financovanie + uspesnost'!D176</f>
        <v>0</v>
      </c>
      <c r="G128" s="18">
        <f>'Norm. financovanie + uspesnost'!E176</f>
        <v>0</v>
      </c>
      <c r="H128" s="18">
        <f>'Norm. financovanie + uspesnost'!F176</f>
        <v>0</v>
      </c>
      <c r="I128" s="18">
        <f>'Norm. financovanie + uspesnost'!G176</f>
        <v>0</v>
      </c>
      <c r="J128" s="18">
        <f>'Norm. financovanie + uspesnost'!H176</f>
        <v>0</v>
      </c>
      <c r="K128" s="18">
        <f>'Norm. financovanie + uspesnost'!I176</f>
        <v>0</v>
      </c>
      <c r="L128" s="18">
        <f>'Norm. financovanie + uspesnost'!J176</f>
        <v>0</v>
      </c>
      <c r="M128" s="18">
        <f>'Norm. financovanie + uspesnost'!K176</f>
        <v>0</v>
      </c>
      <c r="N128" s="18">
        <f>'Norm. financovanie + uspesnost'!L176</f>
        <v>0</v>
      </c>
      <c r="O128" s="18">
        <f>'Norm. financovanie + uspesnost'!M176</f>
        <v>0</v>
      </c>
      <c r="P128" s="18">
        <f>'Norm. financovanie + uspesnost'!N176</f>
        <v>0</v>
      </c>
      <c r="Q128" s="18">
        <f>'Norm. financovanie + uspesnost'!O176</f>
        <v>0</v>
      </c>
      <c r="R128" s="18">
        <f>'Norm. financovanie + uspesnost'!P176</f>
        <v>0</v>
      </c>
      <c r="S128" s="18">
        <f>'Norm. financovanie + uspesnost'!Q176</f>
        <v>0</v>
      </c>
      <c r="T128" s="18">
        <f>'Norm. financovanie + uspesnost'!R176</f>
        <v>0</v>
      </c>
      <c r="U128" s="18">
        <f>'Norm. financovanie + uspesnost'!S176</f>
        <v>0</v>
      </c>
      <c r="V128" s="18">
        <f>'Norm. financovanie + uspesnost'!T176</f>
        <v>0</v>
      </c>
      <c r="W128" s="18">
        <f>'Norm. financovanie + uspesnost'!U176</f>
        <v>0</v>
      </c>
      <c r="X128" s="18">
        <f>'Norm. financovanie + uspesnost'!V176</f>
        <v>0</v>
      </c>
      <c r="Y128" s="18">
        <f>'Norm. financovanie + uspesnost'!W176</f>
        <v>0</v>
      </c>
      <c r="Z128" s="18">
        <f>'Norm. financovanie + uspesnost'!X176</f>
        <v>0</v>
      </c>
      <c r="AA128" s="18">
        <f>'Norm. financovanie + uspesnost'!Y176</f>
        <v>0</v>
      </c>
      <c r="AB128" s="18">
        <f>'Norm. financovanie + uspesnost'!Z176</f>
        <v>0</v>
      </c>
      <c r="AC128" s="18">
        <f>'Norm. financovanie + uspesnost'!AA176</f>
        <v>0</v>
      </c>
      <c r="AD128" s="18">
        <f>'Norm. financovanie + uspesnost'!AB176</f>
        <v>0</v>
      </c>
      <c r="AE128" s="18">
        <f>'Norm. financovanie + uspesnost'!AC176</f>
        <v>0</v>
      </c>
      <c r="AF128" s="18">
        <f>'Norm. financovanie + uspesnost'!AD176</f>
        <v>0</v>
      </c>
      <c r="AG128" s="18">
        <f>'Norm. financovanie + uspesnost'!AE176</f>
        <v>0</v>
      </c>
      <c r="AH128" s="18">
        <f>'Norm. financovanie + uspesnost'!AF176</f>
        <v>0</v>
      </c>
      <c r="AI128" s="18">
        <f>'Norm. financovanie + uspesnost'!AG176</f>
        <v>0</v>
      </c>
      <c r="AJ128" s="18">
        <f>'Norm. financovanie + uspesnost'!AH176</f>
        <v>0</v>
      </c>
      <c r="AK128" s="18">
        <f>'Norm. financovanie + uspesnost'!AI176</f>
        <v>0</v>
      </c>
      <c r="AL128" s="18">
        <f>'Norm. financovanie + uspesnost'!AJ176</f>
        <v>0</v>
      </c>
      <c r="AM128" s="18">
        <f>'Norm. financovanie + uspesnost'!AK176</f>
        <v>0</v>
      </c>
      <c r="AN128" s="18">
        <f>'Norm. financovanie + uspesnost'!AL176</f>
        <v>0</v>
      </c>
      <c r="AO128" s="18">
        <f>'Norm. financovanie + uspesnost'!AM176</f>
        <v>0</v>
      </c>
      <c r="AP128" s="18">
        <f>'Norm. financovanie + uspesnost'!AN176</f>
        <v>0</v>
      </c>
      <c r="AQ128" s="18">
        <f>'Norm. financovanie + uspesnost'!AO176</f>
        <v>0</v>
      </c>
      <c r="AR128" s="18">
        <f>'Norm. financovanie + uspesnost'!AP176</f>
        <v>1.5629596940276554E-2</v>
      </c>
      <c r="AS128" s="18">
        <f>'Norm. financovanie + uspesnost'!AQ176</f>
        <v>0</v>
      </c>
      <c r="AT128" s="18">
        <f>'Norm. financovanie + uspesnost'!AR176</f>
        <v>0</v>
      </c>
      <c r="AU128" s="18">
        <f>'Norm. financovanie + uspesnost'!AS176</f>
        <v>0</v>
      </c>
      <c r="AV128" s="18">
        <f>'Norm. financovanie + uspesnost'!AT176</f>
        <v>0</v>
      </c>
      <c r="AW128" s="18">
        <f>'Norm. financovanie + uspesnost'!AU176</f>
        <v>0</v>
      </c>
      <c r="AX128" s="18">
        <f>'Norm. financovanie + uspesnost'!AV176</f>
        <v>0</v>
      </c>
      <c r="AY128" s="18">
        <f>'Norm. financovanie + uspesnost'!AW176</f>
        <v>0</v>
      </c>
      <c r="AZ128" s="18">
        <f>'Norm. financovanie + uspesnost'!AX176</f>
        <v>0</v>
      </c>
      <c r="BA128" s="18">
        <f>'Norm. financovanie + uspesnost'!AY176</f>
        <v>0</v>
      </c>
      <c r="BB128" s="18">
        <f>'Norm. financovanie + uspesnost'!AZ176</f>
        <v>0</v>
      </c>
      <c r="BC128" s="18">
        <f>'Norm. financovanie + uspesnost'!BA176</f>
        <v>0</v>
      </c>
      <c r="BD128" s="18">
        <f>'Norm. financovanie + uspesnost'!BB176</f>
        <v>0</v>
      </c>
    </row>
    <row r="129" spans="1:56" ht="14.25" customHeight="1" x14ac:dyDescent="0.2">
      <c r="A129" s="31">
        <v>193</v>
      </c>
      <c r="B129" s="37" t="s">
        <v>300</v>
      </c>
      <c r="C129" s="37" t="s">
        <v>301</v>
      </c>
      <c r="D129" s="34" t="e">
        <f t="shared" si="1"/>
        <v>#REF!</v>
      </c>
      <c r="E129" s="38">
        <v>0</v>
      </c>
      <c r="F129" s="18" t="e">
        <f>'Norm. financovanie + uspesnost'!D196</f>
        <v>#REF!</v>
      </c>
      <c r="G129" s="18" t="e">
        <f>'Norm. financovanie + uspesnost'!E196</f>
        <v>#REF!</v>
      </c>
      <c r="H129" s="18" t="e">
        <f>'Norm. financovanie + uspesnost'!F196</f>
        <v>#REF!</v>
      </c>
      <c r="I129" s="18" t="e">
        <f>'Norm. financovanie + uspesnost'!G196</f>
        <v>#REF!</v>
      </c>
      <c r="J129" s="18" t="e">
        <f>'Norm. financovanie + uspesnost'!H196</f>
        <v>#REF!</v>
      </c>
      <c r="K129" s="18" t="e">
        <f>'Norm. financovanie + uspesnost'!I196</f>
        <v>#REF!</v>
      </c>
      <c r="L129" s="18" t="e">
        <f>'Norm. financovanie + uspesnost'!J196</f>
        <v>#REF!</v>
      </c>
      <c r="M129" s="18">
        <f>'Norm. financovanie + uspesnost'!K196</f>
        <v>0</v>
      </c>
      <c r="N129" s="18" t="e">
        <f>'Norm. financovanie + uspesnost'!L196</f>
        <v>#REF!</v>
      </c>
      <c r="O129" s="18" t="e">
        <f>'Norm. financovanie + uspesnost'!M196</f>
        <v>#REF!</v>
      </c>
      <c r="P129" s="18" t="e">
        <f>'Norm. financovanie + uspesnost'!N196</f>
        <v>#REF!</v>
      </c>
      <c r="Q129" s="18" t="e">
        <f>'Norm. financovanie + uspesnost'!O196</f>
        <v>#REF!</v>
      </c>
      <c r="R129" s="18">
        <f>'Norm. financovanie + uspesnost'!P196</f>
        <v>0</v>
      </c>
      <c r="S129" s="18" t="e">
        <f>'Norm. financovanie + uspesnost'!Q196</f>
        <v>#REF!</v>
      </c>
      <c r="T129" s="18" t="e">
        <f>'Norm. financovanie + uspesnost'!R196</f>
        <v>#REF!</v>
      </c>
      <c r="U129" s="18" t="e">
        <f>'Norm. financovanie + uspesnost'!S196</f>
        <v>#REF!</v>
      </c>
      <c r="V129" s="18" t="e">
        <f>'Norm. financovanie + uspesnost'!T196</f>
        <v>#REF!</v>
      </c>
      <c r="W129" s="18">
        <f>'Norm. financovanie + uspesnost'!U196</f>
        <v>1.276385136264128E-2</v>
      </c>
      <c r="X129" s="18" t="e">
        <f>'Norm. financovanie + uspesnost'!V196</f>
        <v>#REF!</v>
      </c>
      <c r="Y129" s="18" t="e">
        <f>'Norm. financovanie + uspesnost'!W196</f>
        <v>#REF!</v>
      </c>
      <c r="Z129" s="18">
        <f>'Norm. financovanie + uspesnost'!X196</f>
        <v>0</v>
      </c>
      <c r="AA129" s="18" t="e">
        <f>'Norm. financovanie + uspesnost'!Y196</f>
        <v>#REF!</v>
      </c>
      <c r="AB129" s="18" t="e">
        <f>'Norm. financovanie + uspesnost'!Z196</f>
        <v>#REF!</v>
      </c>
      <c r="AC129" s="18" t="e">
        <f>'Norm. financovanie + uspesnost'!AA196</f>
        <v>#REF!</v>
      </c>
      <c r="AD129" s="18">
        <f>'Norm. financovanie + uspesnost'!AB196</f>
        <v>0</v>
      </c>
      <c r="AE129" s="18">
        <f>'Norm. financovanie + uspesnost'!AC196</f>
        <v>0</v>
      </c>
      <c r="AF129" s="18">
        <f>'Norm. financovanie + uspesnost'!AD196</f>
        <v>0</v>
      </c>
      <c r="AG129" s="18" t="e">
        <f>'Norm. financovanie + uspesnost'!AE196</f>
        <v>#REF!</v>
      </c>
      <c r="AH129" s="18" t="e">
        <f>'Norm. financovanie + uspesnost'!AF196</f>
        <v>#REF!</v>
      </c>
      <c r="AI129" s="18" t="e">
        <f>'Norm. financovanie + uspesnost'!AG196</f>
        <v>#REF!</v>
      </c>
      <c r="AJ129" s="18" t="e">
        <f>'Norm. financovanie + uspesnost'!AH196</f>
        <v>#REF!</v>
      </c>
      <c r="AK129" s="18">
        <f>'Norm. financovanie + uspesnost'!AI196</f>
        <v>0</v>
      </c>
      <c r="AL129" s="18" t="e">
        <f>'Norm. financovanie + uspesnost'!AJ196</f>
        <v>#REF!</v>
      </c>
      <c r="AM129" s="18" t="e">
        <f>'Norm. financovanie + uspesnost'!AK196</f>
        <v>#REF!</v>
      </c>
      <c r="AN129" s="18" t="e">
        <f>'Norm. financovanie + uspesnost'!AL196</f>
        <v>#REF!</v>
      </c>
      <c r="AO129" s="18" t="e">
        <f>'Norm. financovanie + uspesnost'!AM196</f>
        <v>#REF!</v>
      </c>
      <c r="AP129" s="18" t="e">
        <f>'Norm. financovanie + uspesnost'!AN196</f>
        <v>#REF!</v>
      </c>
      <c r="AQ129" s="18" t="e">
        <f>'Norm. financovanie + uspesnost'!AO196</f>
        <v>#REF!</v>
      </c>
      <c r="AR129" s="18" t="e">
        <f>'Norm. financovanie + uspesnost'!AP196</f>
        <v>#REF!</v>
      </c>
      <c r="AS129" s="18" t="e">
        <f>'Norm. financovanie + uspesnost'!AQ196</f>
        <v>#REF!</v>
      </c>
      <c r="AT129" s="18" t="e">
        <f>'Norm. financovanie + uspesnost'!AR196</f>
        <v>#REF!</v>
      </c>
      <c r="AU129" s="18" t="e">
        <f>'Norm. financovanie + uspesnost'!AS196</f>
        <v>#REF!</v>
      </c>
      <c r="AV129" s="18" t="e">
        <f>'Norm. financovanie + uspesnost'!AT196</f>
        <v>#REF!</v>
      </c>
      <c r="AW129" s="18" t="e">
        <f>'Norm. financovanie + uspesnost'!AU196</f>
        <v>#REF!</v>
      </c>
      <c r="AX129" s="18" t="e">
        <f>'Norm. financovanie + uspesnost'!AV196</f>
        <v>#REF!</v>
      </c>
      <c r="AY129" s="18" t="e">
        <f>'Norm. financovanie + uspesnost'!AW196</f>
        <v>#REF!</v>
      </c>
      <c r="AZ129" s="18" t="e">
        <f>'Norm. financovanie + uspesnost'!AX196</f>
        <v>#REF!</v>
      </c>
      <c r="BA129" s="18" t="e">
        <f>'Norm. financovanie + uspesnost'!AY196</f>
        <v>#REF!</v>
      </c>
      <c r="BB129" s="18" t="e">
        <f>'Norm. financovanie + uspesnost'!AZ196</f>
        <v>#REF!</v>
      </c>
      <c r="BC129" s="18">
        <f>'Norm. financovanie + uspesnost'!BA196</f>
        <v>0</v>
      </c>
      <c r="BD129" s="18" t="e">
        <f>'Norm. financovanie + uspesnost'!BB196</f>
        <v>#REF!</v>
      </c>
    </row>
    <row r="130" spans="1:56" ht="14.25" customHeight="1" x14ac:dyDescent="0.25">
      <c r="A130" s="31">
        <v>144</v>
      </c>
      <c r="B130" s="46" t="s">
        <v>302</v>
      </c>
      <c r="C130" s="41" t="s">
        <v>303</v>
      </c>
      <c r="D130" s="34">
        <f t="shared" si="1"/>
        <v>1.904952385604634E-4</v>
      </c>
      <c r="E130" s="38">
        <v>0</v>
      </c>
      <c r="F130" s="18">
        <f>'Norm. financovanie + uspesnost'!D147</f>
        <v>0</v>
      </c>
      <c r="G130" s="18">
        <f>'Norm. financovanie + uspesnost'!E147</f>
        <v>0</v>
      </c>
      <c r="H130" s="18">
        <f>'Norm. financovanie + uspesnost'!F147</f>
        <v>0</v>
      </c>
      <c r="I130" s="18">
        <f>'Norm. financovanie + uspesnost'!G147</f>
        <v>1.3007644622328332E-2</v>
      </c>
      <c r="J130" s="18">
        <f>'Norm. financovanie + uspesnost'!H147</f>
        <v>0</v>
      </c>
      <c r="K130" s="18">
        <f>'Norm. financovanie + uspesnost'!I147</f>
        <v>0</v>
      </c>
      <c r="L130" s="18">
        <f>'Norm. financovanie + uspesnost'!J147</f>
        <v>0</v>
      </c>
      <c r="M130" s="18">
        <f>'Norm. financovanie + uspesnost'!K147</f>
        <v>0</v>
      </c>
      <c r="N130" s="18">
        <f>'Norm. financovanie + uspesnost'!L147</f>
        <v>0</v>
      </c>
      <c r="O130" s="18">
        <f>'Norm. financovanie + uspesnost'!M147</f>
        <v>0</v>
      </c>
      <c r="P130" s="18">
        <f>'Norm. financovanie + uspesnost'!N147</f>
        <v>0</v>
      </c>
      <c r="Q130" s="18">
        <f>'Norm. financovanie + uspesnost'!O147</f>
        <v>0</v>
      </c>
      <c r="R130" s="18">
        <f>'Norm. financovanie + uspesnost'!P147</f>
        <v>0</v>
      </c>
      <c r="S130" s="18">
        <f>'Norm. financovanie + uspesnost'!Q147</f>
        <v>0</v>
      </c>
      <c r="T130" s="18">
        <f>'Norm. financovanie + uspesnost'!R147</f>
        <v>0</v>
      </c>
      <c r="U130" s="18">
        <f>'Norm. financovanie + uspesnost'!S147</f>
        <v>0</v>
      </c>
      <c r="V130" s="18">
        <f>'Norm. financovanie + uspesnost'!T147</f>
        <v>0</v>
      </c>
      <c r="W130" s="18">
        <f>'Norm. financovanie + uspesnost'!U147</f>
        <v>0</v>
      </c>
      <c r="X130" s="18">
        <f>'Norm. financovanie + uspesnost'!V147</f>
        <v>0</v>
      </c>
      <c r="Y130" s="18">
        <f>'Norm. financovanie + uspesnost'!W147</f>
        <v>0</v>
      </c>
      <c r="Z130" s="18">
        <f>'Norm. financovanie + uspesnost'!X147</f>
        <v>0</v>
      </c>
      <c r="AA130" s="18">
        <f>'Norm. financovanie + uspesnost'!Y147</f>
        <v>0</v>
      </c>
      <c r="AB130" s="18">
        <f>'Norm. financovanie + uspesnost'!Z147</f>
        <v>0</v>
      </c>
      <c r="AC130" s="18">
        <f>'Norm. financovanie + uspesnost'!AA147</f>
        <v>0</v>
      </c>
      <c r="AD130" s="18">
        <f>'Norm. financovanie + uspesnost'!AB147</f>
        <v>0</v>
      </c>
      <c r="AE130" s="18">
        <f>'Norm. financovanie + uspesnost'!AC147</f>
        <v>0</v>
      </c>
      <c r="AF130" s="18">
        <f>'Norm. financovanie + uspesnost'!AD147</f>
        <v>0</v>
      </c>
      <c r="AG130" s="18">
        <f>'Norm. financovanie + uspesnost'!AE147</f>
        <v>0</v>
      </c>
      <c r="AH130" s="18">
        <f>'Norm. financovanie + uspesnost'!AF147</f>
        <v>0</v>
      </c>
      <c r="AI130" s="18">
        <f>'Norm. financovanie + uspesnost'!AG147</f>
        <v>3.3442608758112152E-3</v>
      </c>
      <c r="AJ130" s="18">
        <f>'Norm. financovanie + uspesnost'!AH147</f>
        <v>0</v>
      </c>
      <c r="AK130" s="18">
        <f>'Norm. financovanie + uspesnost'!AI147</f>
        <v>0</v>
      </c>
      <c r="AL130" s="18">
        <f>'Norm. financovanie + uspesnost'!AJ147</f>
        <v>0</v>
      </c>
      <c r="AM130" s="18">
        <f>'Norm. financovanie + uspesnost'!AK147</f>
        <v>0</v>
      </c>
      <c r="AN130" s="18">
        <f>'Norm. financovanie + uspesnost'!AL147</f>
        <v>0</v>
      </c>
      <c r="AO130" s="18">
        <f>'Norm. financovanie + uspesnost'!AM147</f>
        <v>0</v>
      </c>
      <c r="AP130" s="18">
        <f>'Norm. financovanie + uspesnost'!AN147</f>
        <v>0</v>
      </c>
      <c r="AQ130" s="18">
        <f>'Norm. financovanie + uspesnost'!AO147</f>
        <v>0</v>
      </c>
      <c r="AR130" s="18">
        <f>'Norm. financovanie + uspesnost'!AP147</f>
        <v>0</v>
      </c>
      <c r="AS130" s="18">
        <f>'Norm. financovanie + uspesnost'!AQ147</f>
        <v>0</v>
      </c>
      <c r="AT130" s="18">
        <f>'Norm. financovanie + uspesnost'!AR147</f>
        <v>0</v>
      </c>
      <c r="AU130" s="18">
        <f>'Norm. financovanie + uspesnost'!AS147</f>
        <v>0</v>
      </c>
      <c r="AV130" s="18">
        <f>'Norm. financovanie + uspesnost'!AT147</f>
        <v>0</v>
      </c>
      <c r="AW130" s="18">
        <f>'Norm. financovanie + uspesnost'!AU147</f>
        <v>0</v>
      </c>
      <c r="AX130" s="18">
        <f>'Norm. financovanie + uspesnost'!AV147</f>
        <v>0</v>
      </c>
      <c r="AY130" s="18">
        <f>'Norm. financovanie + uspesnost'!AW147</f>
        <v>0</v>
      </c>
      <c r="AZ130" s="18">
        <f>'Norm. financovanie + uspesnost'!AX147</f>
        <v>0</v>
      </c>
      <c r="BA130" s="18">
        <f>'Norm. financovanie + uspesnost'!AY147</f>
        <v>1.612648018153085E-4</v>
      </c>
      <c r="BB130" s="18">
        <f>'Norm. financovanie + uspesnost'!AZ147</f>
        <v>0</v>
      </c>
      <c r="BC130" s="18">
        <f>'Norm. financovanie + uspesnost'!BA147</f>
        <v>0</v>
      </c>
      <c r="BD130" s="18">
        <f>'Norm. financovanie + uspesnost'!BB147</f>
        <v>0</v>
      </c>
    </row>
    <row r="131" spans="1:56" ht="14.25" customHeight="1" x14ac:dyDescent="0.25">
      <c r="A131" s="31">
        <v>124</v>
      </c>
      <c r="B131" s="46" t="s">
        <v>304</v>
      </c>
      <c r="C131" s="41" t="s">
        <v>305</v>
      </c>
      <c r="D131" s="34">
        <f t="shared" si="1"/>
        <v>1.2701544227236954E-4</v>
      </c>
      <c r="E131" s="38">
        <v>0</v>
      </c>
      <c r="F131" s="18">
        <f>'Norm. financovanie + uspesnost'!D127</f>
        <v>0</v>
      </c>
      <c r="G131" s="18">
        <f>'Norm. financovanie + uspesnost'!E127</f>
        <v>0</v>
      </c>
      <c r="H131" s="18">
        <f>'Norm. financovanie + uspesnost'!F127</f>
        <v>0</v>
      </c>
      <c r="I131" s="18">
        <f>'Norm. financovanie + uspesnost'!G127</f>
        <v>0</v>
      </c>
      <c r="J131" s="18">
        <f>'Norm. financovanie + uspesnost'!H127</f>
        <v>0</v>
      </c>
      <c r="K131" s="18">
        <f>'Norm. financovanie + uspesnost'!I127</f>
        <v>0</v>
      </c>
      <c r="L131" s="18">
        <f>'Norm. financovanie + uspesnost'!J127</f>
        <v>0</v>
      </c>
      <c r="M131" s="18">
        <f>'Norm. financovanie + uspesnost'!K127</f>
        <v>0</v>
      </c>
      <c r="N131" s="18">
        <f>'Norm. financovanie + uspesnost'!L127</f>
        <v>0</v>
      </c>
      <c r="O131" s="18">
        <f>'Norm. financovanie + uspesnost'!M127</f>
        <v>0</v>
      </c>
      <c r="P131" s="18">
        <f>'Norm. financovanie + uspesnost'!N127</f>
        <v>0</v>
      </c>
      <c r="Q131" s="18">
        <f>'Norm. financovanie + uspesnost'!O127</f>
        <v>0</v>
      </c>
      <c r="R131" s="18">
        <f>'Norm. financovanie + uspesnost'!P127</f>
        <v>0</v>
      </c>
      <c r="S131" s="18">
        <f>'Norm. financovanie + uspesnost'!Q127</f>
        <v>0</v>
      </c>
      <c r="T131" s="18">
        <f>'Norm. financovanie + uspesnost'!R127</f>
        <v>0</v>
      </c>
      <c r="U131" s="18">
        <f>'Norm. financovanie + uspesnost'!S127</f>
        <v>0</v>
      </c>
      <c r="V131" s="18">
        <f>'Norm. financovanie + uspesnost'!T127</f>
        <v>0</v>
      </c>
      <c r="W131" s="18">
        <f>'Norm. financovanie + uspesnost'!U127</f>
        <v>0</v>
      </c>
      <c r="X131" s="18">
        <f>'Norm. financovanie + uspesnost'!V127</f>
        <v>0</v>
      </c>
      <c r="Y131" s="18">
        <f>'Norm. financovanie + uspesnost'!W127</f>
        <v>0</v>
      </c>
      <c r="Z131" s="18">
        <f>'Norm. financovanie + uspesnost'!X127</f>
        <v>0</v>
      </c>
      <c r="AA131" s="18">
        <f>'Norm. financovanie + uspesnost'!Y127</f>
        <v>0</v>
      </c>
      <c r="AB131" s="18">
        <f>'Norm. financovanie + uspesnost'!Z127</f>
        <v>0</v>
      </c>
      <c r="AC131" s="18">
        <f>'Norm. financovanie + uspesnost'!AA127</f>
        <v>0</v>
      </c>
      <c r="AD131" s="18">
        <f>'Norm. financovanie + uspesnost'!AB127</f>
        <v>0</v>
      </c>
      <c r="AE131" s="18">
        <f>'Norm. financovanie + uspesnost'!AC127</f>
        <v>0</v>
      </c>
      <c r="AF131" s="18">
        <f>'Norm. financovanie + uspesnost'!AD127</f>
        <v>0</v>
      </c>
      <c r="AG131" s="18">
        <f>'Norm. financovanie + uspesnost'!AE127</f>
        <v>0</v>
      </c>
      <c r="AH131" s="18">
        <f>'Norm. financovanie + uspesnost'!AF127</f>
        <v>0</v>
      </c>
      <c r="AI131" s="18">
        <f>'Norm. financovanie + uspesnost'!AG127</f>
        <v>0</v>
      </c>
      <c r="AJ131" s="18">
        <f>'Norm. financovanie + uspesnost'!AH127</f>
        <v>0</v>
      </c>
      <c r="AK131" s="18">
        <f>'Norm. financovanie + uspesnost'!AI127</f>
        <v>0</v>
      </c>
      <c r="AL131" s="18">
        <f>'Norm. financovanie + uspesnost'!AJ127</f>
        <v>0</v>
      </c>
      <c r="AM131" s="18">
        <f>'Norm. financovanie + uspesnost'!AK127</f>
        <v>0</v>
      </c>
      <c r="AN131" s="18">
        <f>'Norm. financovanie + uspesnost'!AL127</f>
        <v>0</v>
      </c>
      <c r="AO131" s="18">
        <f>'Norm. financovanie + uspesnost'!AM127</f>
        <v>0</v>
      </c>
      <c r="AP131" s="18">
        <f>'Norm. financovanie + uspesnost'!AN127</f>
        <v>0</v>
      </c>
      <c r="AQ131" s="18">
        <f>'Norm. financovanie + uspesnost'!AO127</f>
        <v>0</v>
      </c>
      <c r="AR131" s="18">
        <f>'Norm. financovanie + uspesnost'!AP127</f>
        <v>0</v>
      </c>
      <c r="AS131" s="18">
        <f>'Norm. financovanie + uspesnost'!AQ127</f>
        <v>0</v>
      </c>
      <c r="AT131" s="18">
        <f>'Norm. financovanie + uspesnost'!AR127</f>
        <v>0</v>
      </c>
      <c r="AU131" s="18">
        <f>'Norm. financovanie + uspesnost'!AS127</f>
        <v>0</v>
      </c>
      <c r="AV131" s="18">
        <f>'Norm. financovanie + uspesnost'!AT127</f>
        <v>0</v>
      </c>
      <c r="AW131" s="18">
        <f>'Norm. financovanie + uspesnost'!AU127</f>
        <v>0</v>
      </c>
      <c r="AX131" s="18">
        <f>'Norm. financovanie + uspesnost'!AV127</f>
        <v>0</v>
      </c>
      <c r="AY131" s="18">
        <f>'Norm. financovanie + uspesnost'!AW127</f>
        <v>0</v>
      </c>
      <c r="AZ131" s="18">
        <f>'Norm. financovanie + uspesnost'!AX127</f>
        <v>0</v>
      </c>
      <c r="BA131" s="18">
        <f>'Norm. financovanie + uspesnost'!AY127</f>
        <v>0</v>
      </c>
      <c r="BB131" s="18">
        <f>'Norm. financovanie + uspesnost'!AZ127</f>
        <v>0</v>
      </c>
      <c r="BC131" s="18">
        <f>'Norm. financovanie + uspesnost'!BA127</f>
        <v>0</v>
      </c>
      <c r="BD131" s="18">
        <f>'Norm. financovanie + uspesnost'!BB127</f>
        <v>6.0906406362377773E-3</v>
      </c>
    </row>
    <row r="132" spans="1:56" ht="14.25" customHeight="1" x14ac:dyDescent="0.25">
      <c r="A132" s="31">
        <v>150</v>
      </c>
      <c r="B132" s="46" t="s">
        <v>306</v>
      </c>
      <c r="C132" s="41" t="s">
        <v>307</v>
      </c>
      <c r="D132" s="34">
        <f t="shared" si="1"/>
        <v>1.1785372675653727E-4</v>
      </c>
      <c r="E132" s="38">
        <v>0</v>
      </c>
      <c r="F132" s="18">
        <f>'Norm. financovanie + uspesnost'!D153</f>
        <v>0</v>
      </c>
      <c r="G132" s="18">
        <f>'Norm. financovanie + uspesnost'!E153</f>
        <v>0</v>
      </c>
      <c r="H132" s="18">
        <f>'Norm. financovanie + uspesnost'!F153</f>
        <v>0</v>
      </c>
      <c r="I132" s="18">
        <f>'Norm. financovanie + uspesnost'!G153</f>
        <v>0</v>
      </c>
      <c r="J132" s="18">
        <f>'Norm. financovanie + uspesnost'!H153</f>
        <v>0</v>
      </c>
      <c r="K132" s="18">
        <f>'Norm. financovanie + uspesnost'!I153</f>
        <v>0</v>
      </c>
      <c r="L132" s="18">
        <f>'Norm. financovanie + uspesnost'!J153</f>
        <v>1.3235076128157888E-3</v>
      </c>
      <c r="M132" s="18">
        <f>'Norm. financovanie + uspesnost'!K153</f>
        <v>0</v>
      </c>
      <c r="N132" s="18">
        <f>'Norm. financovanie + uspesnost'!L153</f>
        <v>0</v>
      </c>
      <c r="O132" s="18">
        <f>'Norm. financovanie + uspesnost'!M153</f>
        <v>0</v>
      </c>
      <c r="P132" s="18">
        <f>'Norm. financovanie + uspesnost'!N153</f>
        <v>0</v>
      </c>
      <c r="Q132" s="18">
        <f>'Norm. financovanie + uspesnost'!O153</f>
        <v>0</v>
      </c>
      <c r="R132" s="18">
        <f>'Norm. financovanie + uspesnost'!P153</f>
        <v>0</v>
      </c>
      <c r="S132" s="18">
        <f>'Norm. financovanie + uspesnost'!Q153</f>
        <v>0</v>
      </c>
      <c r="T132" s="18">
        <f>'Norm. financovanie + uspesnost'!R153</f>
        <v>0</v>
      </c>
      <c r="U132" s="18">
        <f>'Norm. financovanie + uspesnost'!S153</f>
        <v>0</v>
      </c>
      <c r="V132" s="18">
        <f>'Norm. financovanie + uspesnost'!T153</f>
        <v>0</v>
      </c>
      <c r="W132" s="18">
        <f>'Norm. financovanie + uspesnost'!U153</f>
        <v>0</v>
      </c>
      <c r="X132" s="18">
        <f>'Norm. financovanie + uspesnost'!V153</f>
        <v>0</v>
      </c>
      <c r="Y132" s="18">
        <f>'Norm. financovanie + uspesnost'!W153</f>
        <v>0</v>
      </c>
      <c r="Z132" s="18">
        <f>'Norm. financovanie + uspesnost'!X153</f>
        <v>0</v>
      </c>
      <c r="AA132" s="18">
        <f>'Norm. financovanie + uspesnost'!Y153</f>
        <v>0</v>
      </c>
      <c r="AB132" s="18">
        <f>'Norm. financovanie + uspesnost'!Z153</f>
        <v>0</v>
      </c>
      <c r="AC132" s="18">
        <f>'Norm. financovanie + uspesnost'!AA153</f>
        <v>0</v>
      </c>
      <c r="AD132" s="18">
        <f>'Norm. financovanie + uspesnost'!AB153</f>
        <v>0</v>
      </c>
      <c r="AE132" s="18">
        <f>'Norm. financovanie + uspesnost'!AC153</f>
        <v>0</v>
      </c>
      <c r="AF132" s="18">
        <f>'Norm. financovanie + uspesnost'!AD153</f>
        <v>0</v>
      </c>
      <c r="AG132" s="18">
        <f>'Norm. financovanie + uspesnost'!AE153</f>
        <v>0</v>
      </c>
      <c r="AH132" s="18">
        <f>'Norm. financovanie + uspesnost'!AF153</f>
        <v>0</v>
      </c>
      <c r="AI132" s="18">
        <f>'Norm. financovanie + uspesnost'!AG153</f>
        <v>0</v>
      </c>
      <c r="AJ132" s="18">
        <f>'Norm. financovanie + uspesnost'!AH153</f>
        <v>0</v>
      </c>
      <c r="AK132" s="18">
        <f>'Norm. financovanie + uspesnost'!AI153</f>
        <v>0</v>
      </c>
      <c r="AL132" s="18">
        <f>'Norm. financovanie + uspesnost'!AJ153</f>
        <v>0</v>
      </c>
      <c r="AM132" s="18">
        <f>'Norm. financovanie + uspesnost'!AK153</f>
        <v>0</v>
      </c>
      <c r="AN132" s="18">
        <f>'Norm. financovanie + uspesnost'!AL153</f>
        <v>0</v>
      </c>
      <c r="AO132" s="18">
        <f>'Norm. financovanie + uspesnost'!AM153</f>
        <v>0</v>
      </c>
      <c r="AP132" s="18">
        <f>'Norm. financovanie + uspesnost'!AN153</f>
        <v>0</v>
      </c>
      <c r="AQ132" s="18">
        <f>'Norm. financovanie + uspesnost'!AO153</f>
        <v>0</v>
      </c>
      <c r="AR132" s="18">
        <f>'Norm. financovanie + uspesnost'!AP153</f>
        <v>2.5074219690283239E-3</v>
      </c>
      <c r="AS132" s="18">
        <f>'Norm. financovanie + uspesnost'!AQ153</f>
        <v>0</v>
      </c>
      <c r="AT132" s="18">
        <f>'Norm. financovanie + uspesnost'!AR153</f>
        <v>0</v>
      </c>
      <c r="AU132" s="18">
        <f>'Norm. financovanie + uspesnost'!AS153</f>
        <v>0</v>
      </c>
      <c r="AV132" s="18">
        <f>'Norm. financovanie + uspesnost'!AT153</f>
        <v>0</v>
      </c>
      <c r="AW132" s="18">
        <f>'Norm. financovanie + uspesnost'!AU153</f>
        <v>0</v>
      </c>
      <c r="AX132" s="18">
        <f>'Norm. financovanie + uspesnost'!AV153</f>
        <v>0</v>
      </c>
      <c r="AY132" s="18">
        <f>'Norm. financovanie + uspesnost'!AW153</f>
        <v>0</v>
      </c>
      <c r="AZ132" s="18">
        <f>'Norm. financovanie + uspesnost'!AX153</f>
        <v>0</v>
      </c>
      <c r="BA132" s="18">
        <f>'Norm. financovanie + uspesnost'!AY153</f>
        <v>0</v>
      </c>
      <c r="BB132" s="18">
        <f>'Norm. financovanie + uspesnost'!AZ153</f>
        <v>0</v>
      </c>
      <c r="BC132" s="18">
        <f>'Norm. financovanie + uspesnost'!BA153</f>
        <v>0</v>
      </c>
      <c r="BD132" s="18">
        <f>'Norm. financovanie + uspesnost'!BB153</f>
        <v>0</v>
      </c>
    </row>
    <row r="133" spans="1:56" ht="14.25" customHeight="1" x14ac:dyDescent="0.2">
      <c r="A133" s="31">
        <v>163</v>
      </c>
      <c r="B133" s="37" t="s">
        <v>308</v>
      </c>
      <c r="C133" s="37" t="s">
        <v>309</v>
      </c>
      <c r="D133" s="34">
        <f t="shared" si="1"/>
        <v>9.4129974774846337E-5</v>
      </c>
      <c r="E133" s="38">
        <v>0</v>
      </c>
      <c r="F133" s="18">
        <f>'Norm. financovanie + uspesnost'!D166</f>
        <v>0</v>
      </c>
      <c r="G133" s="18">
        <f>'Norm. financovanie + uspesnost'!E166</f>
        <v>0</v>
      </c>
      <c r="H133" s="18">
        <f>'Norm. financovanie + uspesnost'!F166</f>
        <v>0</v>
      </c>
      <c r="I133" s="18">
        <f>'Norm. financovanie + uspesnost'!G166</f>
        <v>0</v>
      </c>
      <c r="J133" s="18">
        <f>'Norm. financovanie + uspesnost'!H166</f>
        <v>0</v>
      </c>
      <c r="K133" s="18">
        <f>'Norm. financovanie + uspesnost'!I166</f>
        <v>0</v>
      </c>
      <c r="L133" s="18">
        <f>'Norm. financovanie + uspesnost'!J166</f>
        <v>7.9410456768947335E-4</v>
      </c>
      <c r="M133" s="18">
        <f>'Norm. financovanie + uspesnost'!K166</f>
        <v>0</v>
      </c>
      <c r="N133" s="18">
        <f>'Norm. financovanie + uspesnost'!L166</f>
        <v>0</v>
      </c>
      <c r="O133" s="18">
        <f>'Norm. financovanie + uspesnost'!M166</f>
        <v>1.9379718017682034E-3</v>
      </c>
      <c r="P133" s="18">
        <f>'Norm. financovanie + uspesnost'!N166</f>
        <v>0</v>
      </c>
      <c r="Q133" s="18">
        <f>'Norm. financovanie + uspesnost'!O166</f>
        <v>3.6904703604117039E-3</v>
      </c>
      <c r="R133" s="18">
        <f>'Norm. financovanie + uspesnost'!P166</f>
        <v>0</v>
      </c>
      <c r="S133" s="18">
        <f>'Norm. financovanie + uspesnost'!Q166</f>
        <v>0</v>
      </c>
      <c r="T133" s="18">
        <f>'Norm. financovanie + uspesnost'!R166</f>
        <v>0</v>
      </c>
      <c r="U133" s="18">
        <f>'Norm. financovanie + uspesnost'!S166</f>
        <v>0</v>
      </c>
      <c r="V133" s="18">
        <f>'Norm. financovanie + uspesnost'!T166</f>
        <v>0</v>
      </c>
      <c r="W133" s="18">
        <f>'Norm. financovanie + uspesnost'!U166</f>
        <v>0</v>
      </c>
      <c r="X133" s="18">
        <f>'Norm. financovanie + uspesnost'!V166</f>
        <v>0</v>
      </c>
      <c r="Y133" s="18">
        <f>'Norm. financovanie + uspesnost'!W166</f>
        <v>0</v>
      </c>
      <c r="Z133" s="18">
        <f>'Norm. financovanie + uspesnost'!X166</f>
        <v>0</v>
      </c>
      <c r="AA133" s="18">
        <f>'Norm. financovanie + uspesnost'!Y166</f>
        <v>0</v>
      </c>
      <c r="AB133" s="18">
        <f>'Norm. financovanie + uspesnost'!Z166</f>
        <v>0</v>
      </c>
      <c r="AC133" s="18">
        <f>'Norm. financovanie + uspesnost'!AA166</f>
        <v>0</v>
      </c>
      <c r="AD133" s="18">
        <f>'Norm. financovanie + uspesnost'!AB166</f>
        <v>0</v>
      </c>
      <c r="AE133" s="18">
        <f>'Norm. financovanie + uspesnost'!AC166</f>
        <v>0</v>
      </c>
      <c r="AF133" s="18">
        <f>'Norm. financovanie + uspesnost'!AD166</f>
        <v>0</v>
      </c>
      <c r="AG133" s="18">
        <f>'Norm. financovanie + uspesnost'!AE166</f>
        <v>0</v>
      </c>
      <c r="AH133" s="18">
        <f>'Norm. financovanie + uspesnost'!AF166</f>
        <v>0</v>
      </c>
      <c r="AI133" s="18">
        <f>'Norm. financovanie + uspesnost'!AG166</f>
        <v>0</v>
      </c>
      <c r="AJ133" s="18">
        <f>'Norm. financovanie + uspesnost'!AH166</f>
        <v>0</v>
      </c>
      <c r="AK133" s="18">
        <f>'Norm. financovanie + uspesnost'!AI166</f>
        <v>0</v>
      </c>
      <c r="AL133" s="18">
        <f>'Norm. financovanie + uspesnost'!AJ166</f>
        <v>0</v>
      </c>
      <c r="AM133" s="18">
        <f>'Norm. financovanie + uspesnost'!AK166</f>
        <v>0</v>
      </c>
      <c r="AN133" s="18">
        <f>'Norm. financovanie + uspesnost'!AL166</f>
        <v>0</v>
      </c>
      <c r="AO133" s="18">
        <f>'Norm. financovanie + uspesnost'!AM166</f>
        <v>0</v>
      </c>
      <c r="AP133" s="18">
        <f>'Norm. financovanie + uspesnost'!AN166</f>
        <v>0</v>
      </c>
      <c r="AQ133" s="18">
        <f>'Norm. financovanie + uspesnost'!AO166</f>
        <v>0</v>
      </c>
      <c r="AR133" s="18">
        <f>'Norm. financovanie + uspesnost'!AP166</f>
        <v>0</v>
      </c>
      <c r="AS133" s="18">
        <f>'Norm. financovanie + uspesnost'!AQ166</f>
        <v>0</v>
      </c>
      <c r="AT133" s="18">
        <f>'Norm. financovanie + uspesnost'!AR166</f>
        <v>0</v>
      </c>
      <c r="AU133" s="18">
        <f>'Norm. financovanie + uspesnost'!AS166</f>
        <v>0</v>
      </c>
      <c r="AV133" s="18">
        <f>'Norm. financovanie + uspesnost'!AT166</f>
        <v>0</v>
      </c>
      <c r="AW133" s="18">
        <f>'Norm. financovanie + uspesnost'!AU166</f>
        <v>0</v>
      </c>
      <c r="AX133" s="18">
        <f>'Norm. financovanie + uspesnost'!AV166</f>
        <v>0</v>
      </c>
      <c r="AY133" s="18">
        <f>'Norm. financovanie + uspesnost'!AW166</f>
        <v>0</v>
      </c>
      <c r="AZ133" s="18">
        <f>'Norm. financovanie + uspesnost'!AX166</f>
        <v>0</v>
      </c>
      <c r="BA133" s="18">
        <f>'Norm. financovanie + uspesnost'!AY166</f>
        <v>0</v>
      </c>
      <c r="BB133" s="18">
        <f>'Norm. financovanie + uspesnost'!AZ166</f>
        <v>0</v>
      </c>
      <c r="BC133" s="18">
        <f>'Norm. financovanie + uspesnost'!BA166</f>
        <v>0</v>
      </c>
      <c r="BD133" s="18">
        <f>'Norm. financovanie + uspesnost'!BB166</f>
        <v>0</v>
      </c>
    </row>
    <row r="134" spans="1:56" ht="14.25" customHeight="1" x14ac:dyDescent="0.25">
      <c r="A134" s="31">
        <v>118</v>
      </c>
      <c r="B134" s="46" t="s">
        <v>310</v>
      </c>
      <c r="C134" s="41" t="s">
        <v>311</v>
      </c>
      <c r="D134" s="34">
        <f t="shared" si="1"/>
        <v>8.5168680910582267E-5</v>
      </c>
      <c r="E134" s="38">
        <v>0</v>
      </c>
      <c r="F134" s="18">
        <f>'Norm. financovanie + uspesnost'!D121</f>
        <v>0</v>
      </c>
      <c r="G134" s="18">
        <f>'Norm. financovanie + uspesnost'!E121</f>
        <v>0</v>
      </c>
      <c r="H134" s="18">
        <f>'Norm. financovanie + uspesnost'!F121</f>
        <v>0</v>
      </c>
      <c r="I134" s="18">
        <f>'Norm. financovanie + uspesnost'!G121</f>
        <v>0</v>
      </c>
      <c r="J134" s="18">
        <f>'Norm. financovanie + uspesnost'!H121</f>
        <v>0</v>
      </c>
      <c r="K134" s="18">
        <f>'Norm. financovanie + uspesnost'!I121</f>
        <v>0</v>
      </c>
      <c r="L134" s="18">
        <f>'Norm. financovanie + uspesnost'!J121</f>
        <v>1.3235076128157888E-3</v>
      </c>
      <c r="M134" s="18">
        <f>'Norm. financovanie + uspesnost'!K121</f>
        <v>0</v>
      </c>
      <c r="N134" s="18">
        <f>'Norm. financovanie + uspesnost'!L121</f>
        <v>0</v>
      </c>
      <c r="O134" s="18">
        <f>'Norm. financovanie + uspesnost'!M121</f>
        <v>0</v>
      </c>
      <c r="P134" s="18">
        <f>'Norm. financovanie + uspesnost'!N121</f>
        <v>0</v>
      </c>
      <c r="Q134" s="18">
        <f>'Norm. financovanie + uspesnost'!O121</f>
        <v>0</v>
      </c>
      <c r="R134" s="18">
        <f>'Norm. financovanie + uspesnost'!P121</f>
        <v>0</v>
      </c>
      <c r="S134" s="18">
        <f>'Norm. financovanie + uspesnost'!Q121</f>
        <v>0</v>
      </c>
      <c r="T134" s="18">
        <f>'Norm. financovanie + uspesnost'!R121</f>
        <v>0</v>
      </c>
      <c r="U134" s="18">
        <f>'Norm. financovanie + uspesnost'!S121</f>
        <v>0</v>
      </c>
      <c r="V134" s="18">
        <f>'Norm. financovanie + uspesnost'!T121</f>
        <v>0</v>
      </c>
      <c r="W134" s="18">
        <f>'Norm. financovanie + uspesnost'!U121</f>
        <v>0</v>
      </c>
      <c r="X134" s="18">
        <f>'Norm. financovanie + uspesnost'!V121</f>
        <v>0</v>
      </c>
      <c r="Y134" s="18">
        <f>'Norm. financovanie + uspesnost'!W121</f>
        <v>0</v>
      </c>
      <c r="Z134" s="18">
        <f>'Norm. financovanie + uspesnost'!X121</f>
        <v>0</v>
      </c>
      <c r="AA134" s="18">
        <f>'Norm. financovanie + uspesnost'!Y121</f>
        <v>0</v>
      </c>
      <c r="AB134" s="18">
        <f>'Norm. financovanie + uspesnost'!Z121</f>
        <v>0</v>
      </c>
      <c r="AC134" s="18">
        <f>'Norm. financovanie + uspesnost'!AA121</f>
        <v>0</v>
      </c>
      <c r="AD134" s="18">
        <f>'Norm. financovanie + uspesnost'!AB121</f>
        <v>0</v>
      </c>
      <c r="AE134" s="18">
        <f>'Norm. financovanie + uspesnost'!AC121</f>
        <v>0</v>
      </c>
      <c r="AF134" s="18">
        <f>'Norm. financovanie + uspesnost'!AD121</f>
        <v>0</v>
      </c>
      <c r="AG134" s="18">
        <f>'Norm. financovanie + uspesnost'!AE121</f>
        <v>0</v>
      </c>
      <c r="AH134" s="18">
        <f>'Norm. financovanie + uspesnost'!AF121</f>
        <v>1.0771889160441654E-3</v>
      </c>
      <c r="AI134" s="18">
        <f>'Norm. financovanie + uspesnost'!AG121</f>
        <v>0</v>
      </c>
      <c r="AJ134" s="18">
        <f>'Norm. financovanie + uspesnost'!AH121</f>
        <v>0</v>
      </c>
      <c r="AK134" s="18">
        <f>'Norm. financovanie + uspesnost'!AI121</f>
        <v>0</v>
      </c>
      <c r="AL134" s="18">
        <f>'Norm. financovanie + uspesnost'!AJ121</f>
        <v>0</v>
      </c>
      <c r="AM134" s="18">
        <f>'Norm. financovanie + uspesnost'!AK121</f>
        <v>0</v>
      </c>
      <c r="AN134" s="18">
        <f>'Norm. financovanie + uspesnost'!AL121</f>
        <v>0</v>
      </c>
      <c r="AO134" s="18">
        <f>'Norm. financovanie + uspesnost'!AM121</f>
        <v>0</v>
      </c>
      <c r="AP134" s="18">
        <f>'Norm. financovanie + uspesnost'!AN121</f>
        <v>0</v>
      </c>
      <c r="AQ134" s="18">
        <f>'Norm. financovanie + uspesnost'!AO121</f>
        <v>0</v>
      </c>
      <c r="AR134" s="18">
        <f>'Norm. financovanie + uspesnost'!AP121</f>
        <v>0</v>
      </c>
      <c r="AS134" s="18">
        <f>'Norm. financovanie + uspesnost'!AQ121</f>
        <v>0</v>
      </c>
      <c r="AT134" s="18">
        <f>'Norm. financovanie + uspesnost'!AR121</f>
        <v>0</v>
      </c>
      <c r="AU134" s="18">
        <f>'Norm. financovanie + uspesnost'!AS121</f>
        <v>0</v>
      </c>
      <c r="AV134" s="18">
        <f>'Norm. financovanie + uspesnost'!AT121</f>
        <v>0</v>
      </c>
      <c r="AW134" s="18">
        <f>'Norm. financovanie + uspesnost'!AU121</f>
        <v>0</v>
      </c>
      <c r="AX134" s="18">
        <f>'Norm. financovanie + uspesnost'!AV121</f>
        <v>0</v>
      </c>
      <c r="AY134" s="18">
        <f>'Norm. financovanie + uspesnost'!AW121</f>
        <v>0</v>
      </c>
      <c r="AZ134" s="18">
        <f>'Norm. financovanie + uspesnost'!AX121</f>
        <v>0</v>
      </c>
      <c r="BA134" s="18">
        <f>'Norm. financovanie + uspesnost'!AY121</f>
        <v>0</v>
      </c>
      <c r="BB134" s="18">
        <f>'Norm. financovanie + uspesnost'!AZ121</f>
        <v>0</v>
      </c>
      <c r="BC134" s="18">
        <f>'Norm. financovanie + uspesnost'!BA121</f>
        <v>0</v>
      </c>
      <c r="BD134" s="18">
        <f>'Norm. financovanie + uspesnost'!BB121</f>
        <v>0</v>
      </c>
    </row>
    <row r="135" spans="1:56" ht="14.25" customHeight="1" x14ac:dyDescent="0.2">
      <c r="A135" s="31">
        <v>117</v>
      </c>
      <c r="B135" s="37" t="s">
        <v>312</v>
      </c>
      <c r="C135" s="37" t="s">
        <v>313</v>
      </c>
      <c r="D135" s="34">
        <f t="shared" si="1"/>
        <v>8.3031190083777493E-5</v>
      </c>
      <c r="E135" s="38">
        <v>0</v>
      </c>
      <c r="F135" s="18">
        <f>'Norm. financovanie + uspesnost'!D120</f>
        <v>0</v>
      </c>
      <c r="G135" s="18">
        <f>'Norm. financovanie + uspesnost'!E120</f>
        <v>0</v>
      </c>
      <c r="H135" s="18">
        <f>'Norm. financovanie + uspesnost'!F120</f>
        <v>0</v>
      </c>
      <c r="I135" s="18">
        <f>'Norm. financovanie + uspesnost'!G120</f>
        <v>0</v>
      </c>
      <c r="J135" s="18">
        <f>'Norm. financovanie + uspesnost'!H120</f>
        <v>0</v>
      </c>
      <c r="K135" s="18">
        <f>'Norm. financovanie + uspesnost'!I120</f>
        <v>0</v>
      </c>
      <c r="L135" s="18">
        <f>'Norm. financovanie + uspesnost'!J120</f>
        <v>0</v>
      </c>
      <c r="M135" s="18">
        <f>'Norm. financovanie + uspesnost'!K120</f>
        <v>0</v>
      </c>
      <c r="N135" s="18">
        <f>'Norm. financovanie + uspesnost'!L120</f>
        <v>0</v>
      </c>
      <c r="O135" s="18">
        <f>'Norm. financovanie + uspesnost'!M120</f>
        <v>0</v>
      </c>
      <c r="P135" s="18">
        <f>'Norm. financovanie + uspesnost'!N120</f>
        <v>0</v>
      </c>
      <c r="Q135" s="18">
        <f>'Norm. financovanie + uspesnost'!O120</f>
        <v>0</v>
      </c>
      <c r="R135" s="18">
        <f>'Norm. financovanie + uspesnost'!P120</f>
        <v>0</v>
      </c>
      <c r="S135" s="18">
        <f>'Norm. financovanie + uspesnost'!Q120</f>
        <v>0</v>
      </c>
      <c r="T135" s="18">
        <f>'Norm. financovanie + uspesnost'!R120</f>
        <v>0</v>
      </c>
      <c r="U135" s="18">
        <f>'Norm. financovanie + uspesnost'!S120</f>
        <v>0</v>
      </c>
      <c r="V135" s="18">
        <f>'Norm. financovanie + uspesnost'!T120</f>
        <v>0</v>
      </c>
      <c r="W135" s="18">
        <f>'Norm. financovanie + uspesnost'!U120</f>
        <v>0</v>
      </c>
      <c r="X135" s="18">
        <f>'Norm. financovanie + uspesnost'!V120</f>
        <v>1.1499397299536021E-2</v>
      </c>
      <c r="Y135" s="18">
        <f>'Norm. financovanie + uspesnost'!W120</f>
        <v>0</v>
      </c>
      <c r="Z135" s="18">
        <f>'Norm. financovanie + uspesnost'!X120</f>
        <v>0</v>
      </c>
      <c r="AA135" s="18">
        <f>'Norm. financovanie + uspesnost'!Y120</f>
        <v>0</v>
      </c>
      <c r="AB135" s="18">
        <f>'Norm. financovanie + uspesnost'!Z120</f>
        <v>0</v>
      </c>
      <c r="AC135" s="18">
        <f>'Norm. financovanie + uspesnost'!AA120</f>
        <v>0</v>
      </c>
      <c r="AD135" s="18">
        <f>'Norm. financovanie + uspesnost'!AB120</f>
        <v>0</v>
      </c>
      <c r="AE135" s="18">
        <f>'Norm. financovanie + uspesnost'!AC120</f>
        <v>0</v>
      </c>
      <c r="AF135" s="18">
        <f>'Norm. financovanie + uspesnost'!AD120</f>
        <v>0</v>
      </c>
      <c r="AG135" s="18">
        <f>'Norm. financovanie + uspesnost'!AE120</f>
        <v>0</v>
      </c>
      <c r="AH135" s="18">
        <f>'Norm. financovanie + uspesnost'!AF120</f>
        <v>0</v>
      </c>
      <c r="AI135" s="18">
        <f>'Norm. financovanie + uspesnost'!AG120</f>
        <v>0</v>
      </c>
      <c r="AJ135" s="18">
        <f>'Norm. financovanie + uspesnost'!AH120</f>
        <v>0</v>
      </c>
      <c r="AK135" s="18">
        <f>'Norm. financovanie + uspesnost'!AI120</f>
        <v>0</v>
      </c>
      <c r="AL135" s="18">
        <f>'Norm. financovanie + uspesnost'!AJ120</f>
        <v>0</v>
      </c>
      <c r="AM135" s="18">
        <f>'Norm. financovanie + uspesnost'!AK120</f>
        <v>0</v>
      </c>
      <c r="AN135" s="18">
        <f>'Norm. financovanie + uspesnost'!AL120</f>
        <v>0</v>
      </c>
      <c r="AO135" s="18">
        <f>'Norm. financovanie + uspesnost'!AM120</f>
        <v>0</v>
      </c>
      <c r="AP135" s="18">
        <f>'Norm. financovanie + uspesnost'!AN120</f>
        <v>0</v>
      </c>
      <c r="AQ135" s="18">
        <f>'Norm. financovanie + uspesnost'!AO120</f>
        <v>0</v>
      </c>
      <c r="AR135" s="18">
        <f>'Norm. financovanie + uspesnost'!AP120</f>
        <v>0</v>
      </c>
      <c r="AS135" s="18">
        <f>'Norm. financovanie + uspesnost'!AQ120</f>
        <v>0</v>
      </c>
      <c r="AT135" s="18">
        <f>'Norm. financovanie + uspesnost'!AR120</f>
        <v>0</v>
      </c>
      <c r="AU135" s="18">
        <f>'Norm. financovanie + uspesnost'!AS120</f>
        <v>0</v>
      </c>
      <c r="AV135" s="18">
        <f>'Norm. financovanie + uspesnost'!AT120</f>
        <v>0</v>
      </c>
      <c r="AW135" s="18">
        <f>'Norm. financovanie + uspesnost'!AU120</f>
        <v>0</v>
      </c>
      <c r="AX135" s="18">
        <f>'Norm. financovanie + uspesnost'!AV120</f>
        <v>0</v>
      </c>
      <c r="AY135" s="18">
        <f>'Norm. financovanie + uspesnost'!AW120</f>
        <v>0</v>
      </c>
      <c r="AZ135" s="18">
        <f>'Norm. financovanie + uspesnost'!AX120</f>
        <v>0</v>
      </c>
      <c r="BA135" s="18">
        <f>'Norm. financovanie + uspesnost'!AY120</f>
        <v>0</v>
      </c>
      <c r="BB135" s="18">
        <f>'Norm. financovanie + uspesnost'!AZ120</f>
        <v>0</v>
      </c>
      <c r="BC135" s="18">
        <f>'Norm. financovanie + uspesnost'!BA120</f>
        <v>0</v>
      </c>
      <c r="BD135" s="18">
        <f>'Norm. financovanie + uspesnost'!BB120</f>
        <v>0</v>
      </c>
    </row>
    <row r="136" spans="1:56" ht="14.25" customHeight="1" x14ac:dyDescent="0.2">
      <c r="A136" s="31">
        <v>151</v>
      </c>
      <c r="B136" s="37" t="s">
        <v>314</v>
      </c>
      <c r="C136" s="37" t="s">
        <v>315</v>
      </c>
      <c r="D136" s="34">
        <f t="shared" si="1"/>
        <v>7.4848885526605276E-5</v>
      </c>
      <c r="E136" s="38">
        <v>0</v>
      </c>
      <c r="F136" s="18">
        <f>'Norm. financovanie + uspesnost'!D154</f>
        <v>0</v>
      </c>
      <c r="G136" s="18">
        <f>'Norm. financovanie + uspesnost'!E154</f>
        <v>0</v>
      </c>
      <c r="H136" s="18">
        <f>'Norm. financovanie + uspesnost'!F154</f>
        <v>0</v>
      </c>
      <c r="I136" s="18">
        <f>'Norm. financovanie + uspesnost'!G154</f>
        <v>0</v>
      </c>
      <c r="J136" s="18">
        <f>'Norm. financovanie + uspesnost'!H154</f>
        <v>0</v>
      </c>
      <c r="K136" s="18">
        <f>'Norm. financovanie + uspesnost'!I154</f>
        <v>0</v>
      </c>
      <c r="L136" s="18">
        <f>'Norm. financovanie + uspesnost'!J154</f>
        <v>1.3235076128157888E-3</v>
      </c>
      <c r="M136" s="18">
        <f>'Norm. financovanie + uspesnost'!K154</f>
        <v>0</v>
      </c>
      <c r="N136" s="18">
        <f>'Norm. financovanie + uspesnost'!L154</f>
        <v>0</v>
      </c>
      <c r="O136" s="18">
        <f>'Norm. financovanie + uspesnost'!M154</f>
        <v>0</v>
      </c>
      <c r="P136" s="18">
        <f>'Norm. financovanie + uspesnost'!N154</f>
        <v>0</v>
      </c>
      <c r="Q136" s="18">
        <f>'Norm. financovanie + uspesnost'!O154</f>
        <v>0</v>
      </c>
      <c r="R136" s="18">
        <f>'Norm. financovanie + uspesnost'!P154</f>
        <v>0</v>
      </c>
      <c r="S136" s="18">
        <f>'Norm. financovanie + uspesnost'!Q154</f>
        <v>0</v>
      </c>
      <c r="T136" s="18">
        <f>'Norm. financovanie + uspesnost'!R154</f>
        <v>0</v>
      </c>
      <c r="U136" s="18">
        <f>'Norm. financovanie + uspesnost'!S154</f>
        <v>0</v>
      </c>
      <c r="V136" s="18">
        <f>'Norm. financovanie + uspesnost'!T154</f>
        <v>0</v>
      </c>
      <c r="W136" s="18">
        <f>'Norm. financovanie + uspesnost'!U154</f>
        <v>0</v>
      </c>
      <c r="X136" s="18">
        <f>'Norm. financovanie + uspesnost'!V154</f>
        <v>0</v>
      </c>
      <c r="Y136" s="18">
        <f>'Norm. financovanie + uspesnost'!W154</f>
        <v>0</v>
      </c>
      <c r="Z136" s="18">
        <f>'Norm. financovanie + uspesnost'!X154</f>
        <v>0</v>
      </c>
      <c r="AA136" s="18">
        <f>'Norm. financovanie + uspesnost'!Y154</f>
        <v>0</v>
      </c>
      <c r="AB136" s="18">
        <f>'Norm. financovanie + uspesnost'!Z154</f>
        <v>0</v>
      </c>
      <c r="AC136" s="18">
        <f>'Norm. financovanie + uspesnost'!AA154</f>
        <v>0</v>
      </c>
      <c r="AD136" s="18">
        <f>'Norm. financovanie + uspesnost'!AB154</f>
        <v>0</v>
      </c>
      <c r="AE136" s="18">
        <f>'Norm. financovanie + uspesnost'!AC154</f>
        <v>0</v>
      </c>
      <c r="AF136" s="18">
        <f>'Norm. financovanie + uspesnost'!AD154</f>
        <v>0</v>
      </c>
      <c r="AG136" s="18">
        <f>'Norm. financovanie + uspesnost'!AE154</f>
        <v>0</v>
      </c>
      <c r="AH136" s="18">
        <f>'Norm. financovanie + uspesnost'!AF154</f>
        <v>0</v>
      </c>
      <c r="AI136" s="18">
        <f>'Norm. financovanie + uspesnost'!AG154</f>
        <v>0</v>
      </c>
      <c r="AJ136" s="18">
        <f>'Norm. financovanie + uspesnost'!AH154</f>
        <v>0</v>
      </c>
      <c r="AK136" s="18">
        <f>'Norm. financovanie + uspesnost'!AI154</f>
        <v>0</v>
      </c>
      <c r="AL136" s="18">
        <f>'Norm. financovanie + uspesnost'!AJ154</f>
        <v>0</v>
      </c>
      <c r="AM136" s="18">
        <f>'Norm. financovanie + uspesnost'!AK154</f>
        <v>0</v>
      </c>
      <c r="AN136" s="18">
        <f>'Norm. financovanie + uspesnost'!AL154</f>
        <v>0</v>
      </c>
      <c r="AO136" s="18">
        <f>'Norm. financovanie + uspesnost'!AM154</f>
        <v>0</v>
      </c>
      <c r="AP136" s="18">
        <f>'Norm. financovanie + uspesnost'!AN154</f>
        <v>0</v>
      </c>
      <c r="AQ136" s="18">
        <f>'Norm. financovanie + uspesnost'!AO154</f>
        <v>0</v>
      </c>
      <c r="AR136" s="18">
        <f>'Norm. financovanie + uspesnost'!AP154</f>
        <v>0</v>
      </c>
      <c r="AS136" s="18">
        <f>'Norm. financovanie + uspesnost'!AQ154</f>
        <v>0</v>
      </c>
      <c r="AT136" s="18">
        <f>'Norm. financovanie + uspesnost'!AR154</f>
        <v>0</v>
      </c>
      <c r="AU136" s="18">
        <f>'Norm. financovanie + uspesnost'!AS154</f>
        <v>0</v>
      </c>
      <c r="AV136" s="18">
        <f>'Norm. financovanie + uspesnost'!AT154</f>
        <v>0</v>
      </c>
      <c r="AW136" s="18">
        <f>'Norm. financovanie + uspesnost'!AU154</f>
        <v>0</v>
      </c>
      <c r="AX136" s="18">
        <f>'Norm. financovanie + uspesnost'!AV154</f>
        <v>0</v>
      </c>
      <c r="AY136" s="18">
        <f>'Norm. financovanie + uspesnost'!AW154</f>
        <v>0</v>
      </c>
      <c r="AZ136" s="18">
        <f>'Norm. financovanie + uspesnost'!AX154</f>
        <v>0</v>
      </c>
      <c r="BA136" s="18">
        <f>'Norm. financovanie + uspesnost'!AY154</f>
        <v>0</v>
      </c>
      <c r="BB136" s="18">
        <f>'Norm. financovanie + uspesnost'!AZ154</f>
        <v>0</v>
      </c>
      <c r="BC136" s="18">
        <f>'Norm. financovanie + uspesnost'!BA154</f>
        <v>0</v>
      </c>
      <c r="BD136" s="18">
        <f>'Norm. financovanie + uspesnost'!BB154</f>
        <v>0</v>
      </c>
    </row>
    <row r="137" spans="1:56" ht="14.25" customHeight="1" x14ac:dyDescent="0.25">
      <c r="A137" s="31">
        <v>152</v>
      </c>
      <c r="B137" s="46" t="s">
        <v>316</v>
      </c>
      <c r="C137" s="41" t="s">
        <v>316</v>
      </c>
      <c r="D137" s="34">
        <f t="shared" si="1"/>
        <v>7.4848885526605276E-5</v>
      </c>
      <c r="E137" s="38">
        <v>0</v>
      </c>
      <c r="F137" s="18">
        <f>'Norm. financovanie + uspesnost'!D155</f>
        <v>0</v>
      </c>
      <c r="G137" s="18">
        <f>'Norm. financovanie + uspesnost'!E155</f>
        <v>0</v>
      </c>
      <c r="H137" s="18">
        <f>'Norm. financovanie + uspesnost'!F155</f>
        <v>0</v>
      </c>
      <c r="I137" s="18">
        <f>'Norm. financovanie + uspesnost'!G155</f>
        <v>0</v>
      </c>
      <c r="J137" s="18">
        <f>'Norm. financovanie + uspesnost'!H155</f>
        <v>0</v>
      </c>
      <c r="K137" s="18">
        <f>'Norm. financovanie + uspesnost'!I155</f>
        <v>0</v>
      </c>
      <c r="L137" s="18">
        <f>'Norm. financovanie + uspesnost'!J155</f>
        <v>1.3235076128157888E-3</v>
      </c>
      <c r="M137" s="18">
        <f>'Norm. financovanie + uspesnost'!K155</f>
        <v>0</v>
      </c>
      <c r="N137" s="18">
        <f>'Norm. financovanie + uspesnost'!L155</f>
        <v>0</v>
      </c>
      <c r="O137" s="18">
        <f>'Norm. financovanie + uspesnost'!M155</f>
        <v>0</v>
      </c>
      <c r="P137" s="18">
        <f>'Norm. financovanie + uspesnost'!N155</f>
        <v>0</v>
      </c>
      <c r="Q137" s="18">
        <f>'Norm. financovanie + uspesnost'!O155</f>
        <v>0</v>
      </c>
      <c r="R137" s="18">
        <f>'Norm. financovanie + uspesnost'!P155</f>
        <v>0</v>
      </c>
      <c r="S137" s="18">
        <f>'Norm. financovanie + uspesnost'!Q155</f>
        <v>0</v>
      </c>
      <c r="T137" s="18">
        <f>'Norm. financovanie + uspesnost'!R155</f>
        <v>0</v>
      </c>
      <c r="U137" s="18">
        <f>'Norm. financovanie + uspesnost'!S155</f>
        <v>0</v>
      </c>
      <c r="V137" s="18">
        <f>'Norm. financovanie + uspesnost'!T155</f>
        <v>0</v>
      </c>
      <c r="W137" s="18">
        <f>'Norm. financovanie + uspesnost'!U155</f>
        <v>0</v>
      </c>
      <c r="X137" s="18">
        <f>'Norm. financovanie + uspesnost'!V155</f>
        <v>0</v>
      </c>
      <c r="Y137" s="18">
        <f>'Norm. financovanie + uspesnost'!W155</f>
        <v>0</v>
      </c>
      <c r="Z137" s="18">
        <f>'Norm. financovanie + uspesnost'!X155</f>
        <v>0</v>
      </c>
      <c r="AA137" s="18">
        <f>'Norm. financovanie + uspesnost'!Y155</f>
        <v>0</v>
      </c>
      <c r="AB137" s="18">
        <f>'Norm. financovanie + uspesnost'!Z155</f>
        <v>0</v>
      </c>
      <c r="AC137" s="18">
        <f>'Norm. financovanie + uspesnost'!AA155</f>
        <v>0</v>
      </c>
      <c r="AD137" s="18">
        <f>'Norm. financovanie + uspesnost'!AB155</f>
        <v>0</v>
      </c>
      <c r="AE137" s="18">
        <f>'Norm. financovanie + uspesnost'!AC155</f>
        <v>0</v>
      </c>
      <c r="AF137" s="18">
        <f>'Norm. financovanie + uspesnost'!AD155</f>
        <v>0</v>
      </c>
      <c r="AG137" s="18">
        <f>'Norm. financovanie + uspesnost'!AE155</f>
        <v>0</v>
      </c>
      <c r="AH137" s="18">
        <f>'Norm. financovanie + uspesnost'!AF155</f>
        <v>0</v>
      </c>
      <c r="AI137" s="18">
        <f>'Norm. financovanie + uspesnost'!AG155</f>
        <v>0</v>
      </c>
      <c r="AJ137" s="18">
        <f>'Norm. financovanie + uspesnost'!AH155</f>
        <v>0</v>
      </c>
      <c r="AK137" s="18">
        <f>'Norm. financovanie + uspesnost'!AI155</f>
        <v>0</v>
      </c>
      <c r="AL137" s="18">
        <f>'Norm. financovanie + uspesnost'!AJ155</f>
        <v>0</v>
      </c>
      <c r="AM137" s="18">
        <f>'Norm. financovanie + uspesnost'!AK155</f>
        <v>0</v>
      </c>
      <c r="AN137" s="18">
        <f>'Norm. financovanie + uspesnost'!AL155</f>
        <v>0</v>
      </c>
      <c r="AO137" s="18">
        <f>'Norm. financovanie + uspesnost'!AM155</f>
        <v>0</v>
      </c>
      <c r="AP137" s="18">
        <f>'Norm. financovanie + uspesnost'!AN155</f>
        <v>0</v>
      </c>
      <c r="AQ137" s="18">
        <f>'Norm. financovanie + uspesnost'!AO155</f>
        <v>0</v>
      </c>
      <c r="AR137" s="18">
        <f>'Norm. financovanie + uspesnost'!AP155</f>
        <v>0</v>
      </c>
      <c r="AS137" s="18">
        <f>'Norm. financovanie + uspesnost'!AQ155</f>
        <v>0</v>
      </c>
      <c r="AT137" s="18">
        <f>'Norm. financovanie + uspesnost'!AR155</f>
        <v>0</v>
      </c>
      <c r="AU137" s="18">
        <f>'Norm. financovanie + uspesnost'!AS155</f>
        <v>0</v>
      </c>
      <c r="AV137" s="18">
        <f>'Norm. financovanie + uspesnost'!AT155</f>
        <v>0</v>
      </c>
      <c r="AW137" s="18">
        <f>'Norm. financovanie + uspesnost'!AU155</f>
        <v>0</v>
      </c>
      <c r="AX137" s="18">
        <f>'Norm. financovanie + uspesnost'!AV155</f>
        <v>0</v>
      </c>
      <c r="AY137" s="18">
        <f>'Norm. financovanie + uspesnost'!AW155</f>
        <v>0</v>
      </c>
      <c r="AZ137" s="18">
        <f>'Norm. financovanie + uspesnost'!AX155</f>
        <v>0</v>
      </c>
      <c r="BA137" s="18">
        <f>'Norm. financovanie + uspesnost'!AY155</f>
        <v>0</v>
      </c>
      <c r="BB137" s="18">
        <f>'Norm. financovanie + uspesnost'!AZ155</f>
        <v>0</v>
      </c>
      <c r="BC137" s="18">
        <f>'Norm. financovanie + uspesnost'!BA155</f>
        <v>0</v>
      </c>
      <c r="BD137" s="18">
        <f>'Norm. financovanie + uspesnost'!BB155</f>
        <v>0</v>
      </c>
    </row>
    <row r="138" spans="1:56" ht="14.25" customHeight="1" x14ac:dyDescent="0.2">
      <c r="A138" s="31">
        <v>131</v>
      </c>
      <c r="B138" s="37" t="s">
        <v>317</v>
      </c>
      <c r="C138" s="37" t="s">
        <v>318</v>
      </c>
      <c r="D138" s="34">
        <f t="shared" si="1"/>
        <v>7.0546240166742246E-5</v>
      </c>
      <c r="E138" s="38">
        <v>0</v>
      </c>
      <c r="F138" s="18">
        <f>'Norm. financovanie + uspesnost'!D134</f>
        <v>0</v>
      </c>
      <c r="G138" s="18">
        <f>'Norm. financovanie + uspesnost'!E134</f>
        <v>0</v>
      </c>
      <c r="H138" s="18">
        <f>'Norm. financovanie + uspesnost'!F134</f>
        <v>5.0601613564215106E-5</v>
      </c>
      <c r="I138" s="18">
        <f>'Norm. financovanie + uspesnost'!G134</f>
        <v>0</v>
      </c>
      <c r="J138" s="18">
        <f>'Norm. financovanie + uspesnost'!H134</f>
        <v>0</v>
      </c>
      <c r="K138" s="18">
        <f>'Norm. financovanie + uspesnost'!I134</f>
        <v>0</v>
      </c>
      <c r="L138" s="18">
        <f>'Norm. financovanie + uspesnost'!J134</f>
        <v>0</v>
      </c>
      <c r="M138" s="18">
        <f>'Norm. financovanie + uspesnost'!K134</f>
        <v>0</v>
      </c>
      <c r="N138" s="18">
        <f>'Norm. financovanie + uspesnost'!L134</f>
        <v>0</v>
      </c>
      <c r="O138" s="18">
        <f>'Norm. financovanie + uspesnost'!M134</f>
        <v>0</v>
      </c>
      <c r="P138" s="18">
        <f>'Norm. financovanie + uspesnost'!N134</f>
        <v>0</v>
      </c>
      <c r="Q138" s="18">
        <f>'Norm. financovanie + uspesnost'!O134</f>
        <v>0</v>
      </c>
      <c r="R138" s="18">
        <f>'Norm. financovanie + uspesnost'!P134</f>
        <v>0</v>
      </c>
      <c r="S138" s="18">
        <f>'Norm. financovanie + uspesnost'!Q134</f>
        <v>0</v>
      </c>
      <c r="T138" s="18">
        <f>'Norm. financovanie + uspesnost'!R134</f>
        <v>0</v>
      </c>
      <c r="U138" s="18">
        <f>'Norm. financovanie + uspesnost'!S134</f>
        <v>0</v>
      </c>
      <c r="V138" s="18">
        <f>'Norm. financovanie + uspesnost'!T134</f>
        <v>0</v>
      </c>
      <c r="W138" s="18">
        <f>'Norm. financovanie + uspesnost'!U134</f>
        <v>0</v>
      </c>
      <c r="X138" s="18">
        <f>'Norm. financovanie + uspesnost'!V134</f>
        <v>0</v>
      </c>
      <c r="Y138" s="18">
        <f>'Norm. financovanie + uspesnost'!W134</f>
        <v>0</v>
      </c>
      <c r="Z138" s="18">
        <f>'Norm. financovanie + uspesnost'!X134</f>
        <v>0</v>
      </c>
      <c r="AA138" s="18">
        <f>'Norm. financovanie + uspesnost'!Y134</f>
        <v>8.8579683642519831E-4</v>
      </c>
      <c r="AB138" s="18">
        <f>'Norm. financovanie + uspesnost'!Z134</f>
        <v>0</v>
      </c>
      <c r="AC138" s="18">
        <f>'Norm. financovanie + uspesnost'!AA134</f>
        <v>3.2060674573789233E-3</v>
      </c>
      <c r="AD138" s="18">
        <f>'Norm. financovanie + uspesnost'!AB134</f>
        <v>0</v>
      </c>
      <c r="AE138" s="18">
        <f>'Norm. financovanie + uspesnost'!AC134</f>
        <v>0</v>
      </c>
      <c r="AF138" s="18">
        <f>'Norm. financovanie + uspesnost'!AD134</f>
        <v>0</v>
      </c>
      <c r="AG138" s="18">
        <f>'Norm. financovanie + uspesnost'!AE134</f>
        <v>0</v>
      </c>
      <c r="AH138" s="18">
        <f>'Norm. financovanie + uspesnost'!AF134</f>
        <v>0</v>
      </c>
      <c r="AI138" s="18">
        <f>'Norm. financovanie + uspesnost'!AG134</f>
        <v>0</v>
      </c>
      <c r="AJ138" s="18">
        <f>'Norm. financovanie + uspesnost'!AH134</f>
        <v>0</v>
      </c>
      <c r="AK138" s="18">
        <f>'Norm. financovanie + uspesnost'!AI134</f>
        <v>0</v>
      </c>
      <c r="AL138" s="18">
        <f>'Norm. financovanie + uspesnost'!AJ134</f>
        <v>0</v>
      </c>
      <c r="AM138" s="18">
        <f>'Norm. financovanie + uspesnost'!AK134</f>
        <v>0</v>
      </c>
      <c r="AN138" s="18">
        <f>'Norm. financovanie + uspesnost'!AL134</f>
        <v>0</v>
      </c>
      <c r="AO138" s="18">
        <f>'Norm. financovanie + uspesnost'!AM134</f>
        <v>0</v>
      </c>
      <c r="AP138" s="18">
        <f>'Norm. financovanie + uspesnost'!AN134</f>
        <v>0</v>
      </c>
      <c r="AQ138" s="18">
        <f>'Norm. financovanie + uspesnost'!AO134</f>
        <v>0</v>
      </c>
      <c r="AR138" s="18">
        <f>'Norm. financovanie + uspesnost'!AP134</f>
        <v>0</v>
      </c>
      <c r="AS138" s="18">
        <f>'Norm. financovanie + uspesnost'!AQ134</f>
        <v>0</v>
      </c>
      <c r="AT138" s="18">
        <f>'Norm. financovanie + uspesnost'!AR134</f>
        <v>0</v>
      </c>
      <c r="AU138" s="18">
        <f>'Norm. financovanie + uspesnost'!AS134</f>
        <v>0</v>
      </c>
      <c r="AV138" s="18">
        <f>'Norm. financovanie + uspesnost'!AT134</f>
        <v>0</v>
      </c>
      <c r="AW138" s="18">
        <f>'Norm. financovanie + uspesnost'!AU134</f>
        <v>3.8200643717219689E-3</v>
      </c>
      <c r="AX138" s="18">
        <f>'Norm. financovanie + uspesnost'!AV134</f>
        <v>0</v>
      </c>
      <c r="AY138" s="18">
        <f>'Norm. financovanie + uspesnost'!AW134</f>
        <v>0</v>
      </c>
      <c r="AZ138" s="18">
        <f>'Norm. financovanie + uspesnost'!AX134</f>
        <v>0</v>
      </c>
      <c r="BA138" s="18">
        <f>'Norm. financovanie + uspesnost'!AY134</f>
        <v>0</v>
      </c>
      <c r="BB138" s="18">
        <f>'Norm. financovanie + uspesnost'!AZ134</f>
        <v>0</v>
      </c>
      <c r="BC138" s="18">
        <f>'Norm. financovanie + uspesnost'!BA134</f>
        <v>0</v>
      </c>
      <c r="BD138" s="18">
        <f>'Norm. financovanie + uspesnost'!BB134</f>
        <v>0</v>
      </c>
    </row>
    <row r="139" spans="1:56" ht="14.25" customHeight="1" x14ac:dyDescent="0.25">
      <c r="A139" s="31">
        <v>116</v>
      </c>
      <c r="B139" s="46" t="s">
        <v>319</v>
      </c>
      <c r="C139" s="41" t="s">
        <v>320</v>
      </c>
      <c r="D139" s="34">
        <f t="shared" si="1"/>
        <v>5.940251696784858E-5</v>
      </c>
      <c r="E139" s="38">
        <v>0</v>
      </c>
      <c r="F139" s="18">
        <f>'Norm. financovanie + uspesnost'!D119</f>
        <v>0</v>
      </c>
      <c r="G139" s="18">
        <f>'Norm. financovanie + uspesnost'!E119</f>
        <v>0</v>
      </c>
      <c r="H139" s="18">
        <f>'Norm. financovanie + uspesnost'!F119</f>
        <v>7.5902420346322656E-5</v>
      </c>
      <c r="I139" s="18">
        <f>'Norm. financovanie + uspesnost'!G119</f>
        <v>0</v>
      </c>
      <c r="J139" s="18">
        <f>'Norm. financovanie + uspesnost'!H119</f>
        <v>0</v>
      </c>
      <c r="K139" s="18">
        <f>'Norm. financovanie + uspesnost'!I119</f>
        <v>0</v>
      </c>
      <c r="L139" s="18">
        <f>'Norm. financovanie + uspesnost'!J119</f>
        <v>7.9410456768947335E-4</v>
      </c>
      <c r="M139" s="18">
        <f>'Norm. financovanie + uspesnost'!K119</f>
        <v>0</v>
      </c>
      <c r="N139" s="18">
        <f>'Norm. financovanie + uspesnost'!L119</f>
        <v>0</v>
      </c>
      <c r="O139" s="18">
        <f>'Norm. financovanie + uspesnost'!M119</f>
        <v>0</v>
      </c>
      <c r="P139" s="18">
        <f>'Norm. financovanie + uspesnost'!N119</f>
        <v>0</v>
      </c>
      <c r="Q139" s="18">
        <f>'Norm. financovanie + uspesnost'!O119</f>
        <v>0</v>
      </c>
      <c r="R139" s="18">
        <f>'Norm. financovanie + uspesnost'!P119</f>
        <v>0</v>
      </c>
      <c r="S139" s="18">
        <f>'Norm. financovanie + uspesnost'!Q119</f>
        <v>0</v>
      </c>
      <c r="T139" s="18">
        <f>'Norm. financovanie + uspesnost'!R119</f>
        <v>0</v>
      </c>
      <c r="U139" s="18">
        <f>'Norm. financovanie + uspesnost'!S119</f>
        <v>0</v>
      </c>
      <c r="V139" s="18">
        <f>'Norm. financovanie + uspesnost'!T119</f>
        <v>0</v>
      </c>
      <c r="W139" s="18">
        <f>'Norm. financovanie + uspesnost'!U119</f>
        <v>0</v>
      </c>
      <c r="X139" s="18">
        <f>'Norm. financovanie + uspesnost'!V119</f>
        <v>6.5799058243137744E-4</v>
      </c>
      <c r="Y139" s="18">
        <f>'Norm. financovanie + uspesnost'!W119</f>
        <v>0</v>
      </c>
      <c r="Z139" s="18">
        <f>'Norm. financovanie + uspesnost'!X119</f>
        <v>0</v>
      </c>
      <c r="AA139" s="18">
        <f>'Norm. financovanie + uspesnost'!Y119</f>
        <v>0</v>
      </c>
      <c r="AB139" s="18">
        <f>'Norm. financovanie + uspesnost'!Z119</f>
        <v>0</v>
      </c>
      <c r="AC139" s="18">
        <f>'Norm. financovanie + uspesnost'!AA119</f>
        <v>0</v>
      </c>
      <c r="AD139" s="18">
        <f>'Norm. financovanie + uspesnost'!AB119</f>
        <v>0</v>
      </c>
      <c r="AE139" s="18">
        <f>'Norm. financovanie + uspesnost'!AC119</f>
        <v>0</v>
      </c>
      <c r="AF139" s="18">
        <f>'Norm. financovanie + uspesnost'!AD119</f>
        <v>0</v>
      </c>
      <c r="AG139" s="18">
        <f>'Norm. financovanie + uspesnost'!AE119</f>
        <v>0</v>
      </c>
      <c r="AH139" s="18">
        <f>'Norm. financovanie + uspesnost'!AF119</f>
        <v>5.5360655096001676E-4</v>
      </c>
      <c r="AI139" s="18">
        <f>'Norm. financovanie + uspesnost'!AG119</f>
        <v>0</v>
      </c>
      <c r="AJ139" s="18">
        <f>'Norm. financovanie + uspesnost'!AH119</f>
        <v>0</v>
      </c>
      <c r="AK139" s="18">
        <f>'Norm. financovanie + uspesnost'!AI119</f>
        <v>0</v>
      </c>
      <c r="AL139" s="18">
        <f>'Norm. financovanie + uspesnost'!AJ119</f>
        <v>0</v>
      </c>
      <c r="AM139" s="18">
        <f>'Norm. financovanie + uspesnost'!AK119</f>
        <v>0</v>
      </c>
      <c r="AN139" s="18">
        <f>'Norm. financovanie + uspesnost'!AL119</f>
        <v>1.6069462931766383E-3</v>
      </c>
      <c r="AO139" s="18">
        <f>'Norm. financovanie + uspesnost'!AM119</f>
        <v>0</v>
      </c>
      <c r="AP139" s="18">
        <f>'Norm. financovanie + uspesnost'!AN119</f>
        <v>0</v>
      </c>
      <c r="AQ139" s="18">
        <f>'Norm. financovanie + uspesnost'!AO119</f>
        <v>0</v>
      </c>
      <c r="AR139" s="18">
        <f>'Norm. financovanie + uspesnost'!AP119</f>
        <v>0</v>
      </c>
      <c r="AS139" s="18">
        <f>'Norm. financovanie + uspesnost'!AQ119</f>
        <v>0</v>
      </c>
      <c r="AT139" s="18">
        <f>'Norm. financovanie + uspesnost'!AR119</f>
        <v>0</v>
      </c>
      <c r="AU139" s="18">
        <f>'Norm. financovanie + uspesnost'!AS119</f>
        <v>0</v>
      </c>
      <c r="AV139" s="18">
        <f>'Norm. financovanie + uspesnost'!AT119</f>
        <v>0</v>
      </c>
      <c r="AW139" s="18">
        <f>'Norm. financovanie + uspesnost'!AU119</f>
        <v>0</v>
      </c>
      <c r="AX139" s="18">
        <f>'Norm. financovanie + uspesnost'!AV119</f>
        <v>0</v>
      </c>
      <c r="AY139" s="18">
        <f>'Norm. financovanie + uspesnost'!AW119</f>
        <v>0</v>
      </c>
      <c r="AZ139" s="18">
        <f>'Norm. financovanie + uspesnost'!AX119</f>
        <v>0</v>
      </c>
      <c r="BA139" s="18">
        <f>'Norm. financovanie + uspesnost'!AY119</f>
        <v>0</v>
      </c>
      <c r="BB139" s="18">
        <f>'Norm. financovanie + uspesnost'!AZ119</f>
        <v>0</v>
      </c>
      <c r="BC139" s="18">
        <f>'Norm. financovanie + uspesnost'!BA119</f>
        <v>0</v>
      </c>
      <c r="BD139" s="18">
        <f>'Norm. financovanie + uspesnost'!BB119</f>
        <v>0</v>
      </c>
    </row>
    <row r="140" spans="1:56" ht="14.25" customHeight="1" x14ac:dyDescent="0.25">
      <c r="A140" s="31">
        <v>174</v>
      </c>
      <c r="B140" s="46" t="s">
        <v>321</v>
      </c>
      <c r="C140" s="41" t="s">
        <v>322</v>
      </c>
      <c r="D140" s="34">
        <f t="shared" si="1"/>
        <v>5.6377288977278365E-5</v>
      </c>
      <c r="E140" s="38">
        <v>0</v>
      </c>
      <c r="F140" s="18">
        <f>'Norm. financovanie + uspesnost'!D177</f>
        <v>0</v>
      </c>
      <c r="G140" s="18">
        <f>'Norm. financovanie + uspesnost'!E177</f>
        <v>0</v>
      </c>
      <c r="H140" s="18">
        <f>'Norm. financovanie + uspesnost'!F177</f>
        <v>0</v>
      </c>
      <c r="I140" s="18">
        <f>'Norm. financovanie + uspesnost'!G177</f>
        <v>0</v>
      </c>
      <c r="J140" s="18">
        <f>'Norm. financovanie + uspesnost'!H177</f>
        <v>0</v>
      </c>
      <c r="K140" s="18">
        <f>'Norm. financovanie + uspesnost'!I177</f>
        <v>0</v>
      </c>
      <c r="L140" s="18">
        <f>'Norm. financovanie + uspesnost'!J177</f>
        <v>7.9410456768947335E-4</v>
      </c>
      <c r="M140" s="18">
        <f>'Norm. financovanie + uspesnost'!K177</f>
        <v>0</v>
      </c>
      <c r="N140" s="18">
        <f>'Norm. financovanie + uspesnost'!L177</f>
        <v>0</v>
      </c>
      <c r="O140" s="18">
        <f>'Norm. financovanie + uspesnost'!M177</f>
        <v>0</v>
      </c>
      <c r="P140" s="18">
        <f>'Norm. financovanie + uspesnost'!N177</f>
        <v>0</v>
      </c>
      <c r="Q140" s="18">
        <f>'Norm. financovanie + uspesnost'!O177</f>
        <v>0</v>
      </c>
      <c r="R140" s="18">
        <f>'Norm. financovanie + uspesnost'!P177</f>
        <v>0</v>
      </c>
      <c r="S140" s="18">
        <f>'Norm. financovanie + uspesnost'!Q177</f>
        <v>0</v>
      </c>
      <c r="T140" s="18">
        <f>'Norm. financovanie + uspesnost'!R177</f>
        <v>0</v>
      </c>
      <c r="U140" s="18">
        <f>'Norm. financovanie + uspesnost'!S177</f>
        <v>0</v>
      </c>
      <c r="V140" s="18">
        <f>'Norm. financovanie + uspesnost'!T177</f>
        <v>0</v>
      </c>
      <c r="W140" s="18">
        <f>'Norm. financovanie + uspesnost'!U177</f>
        <v>0</v>
      </c>
      <c r="X140" s="18">
        <f>'Norm. financovanie + uspesnost'!V177</f>
        <v>0</v>
      </c>
      <c r="Y140" s="18">
        <f>'Norm. financovanie + uspesnost'!W177</f>
        <v>0</v>
      </c>
      <c r="Z140" s="18">
        <f>'Norm. financovanie + uspesnost'!X177</f>
        <v>0</v>
      </c>
      <c r="AA140" s="18">
        <f>'Norm. financovanie + uspesnost'!Y177</f>
        <v>0</v>
      </c>
      <c r="AB140" s="18">
        <f>'Norm. financovanie + uspesnost'!Z177</f>
        <v>0</v>
      </c>
      <c r="AC140" s="18">
        <f>'Norm. financovanie + uspesnost'!AA177</f>
        <v>0</v>
      </c>
      <c r="AD140" s="18">
        <f>'Norm. financovanie + uspesnost'!AB177</f>
        <v>0</v>
      </c>
      <c r="AE140" s="18">
        <f>'Norm. financovanie + uspesnost'!AC177</f>
        <v>0</v>
      </c>
      <c r="AF140" s="18">
        <f>'Norm. financovanie + uspesnost'!AD177</f>
        <v>0</v>
      </c>
      <c r="AG140" s="18">
        <f>'Norm. financovanie + uspesnost'!AE177</f>
        <v>0</v>
      </c>
      <c r="AH140" s="18">
        <f>'Norm. financovanie + uspesnost'!AF177</f>
        <v>0</v>
      </c>
      <c r="AI140" s="18">
        <f>'Norm. financovanie + uspesnost'!AG177</f>
        <v>0</v>
      </c>
      <c r="AJ140" s="18">
        <f>'Norm. financovanie + uspesnost'!AH177</f>
        <v>0</v>
      </c>
      <c r="AK140" s="18">
        <f>'Norm. financovanie + uspesnost'!AI177</f>
        <v>0</v>
      </c>
      <c r="AL140" s="18">
        <f>'Norm. financovanie + uspesnost'!AJ177</f>
        <v>0</v>
      </c>
      <c r="AM140" s="18">
        <f>'Norm. financovanie + uspesnost'!AK177</f>
        <v>0</v>
      </c>
      <c r="AN140" s="18">
        <f>'Norm. financovanie + uspesnost'!AL177</f>
        <v>0</v>
      </c>
      <c r="AO140" s="18">
        <f>'Norm. financovanie + uspesnost'!AM177</f>
        <v>0</v>
      </c>
      <c r="AP140" s="18">
        <f>'Norm. financovanie + uspesnost'!AN177</f>
        <v>0</v>
      </c>
      <c r="AQ140" s="18">
        <f>'Norm. financovanie + uspesnost'!AO177</f>
        <v>0</v>
      </c>
      <c r="AR140" s="18">
        <f>'Norm. financovanie + uspesnost'!AP177</f>
        <v>6.6864585840755299E-4</v>
      </c>
      <c r="AS140" s="18">
        <f>'Norm. financovanie + uspesnost'!AQ177</f>
        <v>0</v>
      </c>
      <c r="AT140" s="18">
        <f>'Norm. financovanie + uspesnost'!AR177</f>
        <v>0</v>
      </c>
      <c r="AU140" s="18">
        <f>'Norm. financovanie + uspesnost'!AS177</f>
        <v>0</v>
      </c>
      <c r="AV140" s="18">
        <f>'Norm. financovanie + uspesnost'!AT177</f>
        <v>0</v>
      </c>
      <c r="AW140" s="18">
        <f>'Norm. financovanie + uspesnost'!AU177</f>
        <v>0</v>
      </c>
      <c r="AX140" s="18">
        <f>'Norm. financovanie + uspesnost'!AV177</f>
        <v>0</v>
      </c>
      <c r="AY140" s="18">
        <f>'Norm. financovanie + uspesnost'!AW177</f>
        <v>0</v>
      </c>
      <c r="AZ140" s="18">
        <f>'Norm. financovanie + uspesnost'!AX177</f>
        <v>0</v>
      </c>
      <c r="BA140" s="18">
        <f>'Norm. financovanie + uspesnost'!AY177</f>
        <v>0</v>
      </c>
      <c r="BB140" s="18">
        <f>'Norm. financovanie + uspesnost'!AZ177</f>
        <v>0</v>
      </c>
      <c r="BC140" s="18">
        <f>'Norm. financovanie + uspesnost'!BA177</f>
        <v>0</v>
      </c>
      <c r="BD140" s="18">
        <f>'Norm. financovanie + uspesnost'!BB177</f>
        <v>0</v>
      </c>
    </row>
    <row r="141" spans="1:56" ht="14.25" customHeight="1" x14ac:dyDescent="0.25">
      <c r="A141" s="31">
        <v>192</v>
      </c>
      <c r="B141" s="46" t="s">
        <v>323</v>
      </c>
      <c r="C141" s="41" t="s">
        <v>324</v>
      </c>
      <c r="D141" s="34">
        <f t="shared" si="1"/>
        <v>5.5009745337888469E-5</v>
      </c>
      <c r="E141" s="38">
        <v>0</v>
      </c>
      <c r="F141" s="18">
        <f>'Norm. financovanie + uspesnost'!D195</f>
        <v>0</v>
      </c>
      <c r="G141" s="18">
        <f>'Norm. financovanie + uspesnost'!E195</f>
        <v>0</v>
      </c>
      <c r="H141" s="18">
        <f>'Norm. financovanie + uspesnost'!F195</f>
        <v>0</v>
      </c>
      <c r="I141" s="18">
        <f>'Norm. financovanie + uspesnost'!G195</f>
        <v>0</v>
      </c>
      <c r="J141" s="18">
        <f>'Norm. financovanie + uspesnost'!H195</f>
        <v>0</v>
      </c>
      <c r="K141" s="18">
        <f>'Norm. financovanie + uspesnost'!I195</f>
        <v>0</v>
      </c>
      <c r="L141" s="18">
        <f>'Norm. financovanie + uspesnost'!J195</f>
        <v>0</v>
      </c>
      <c r="M141" s="18">
        <f>'Norm. financovanie + uspesnost'!K195</f>
        <v>0</v>
      </c>
      <c r="N141" s="18">
        <f>'Norm. financovanie + uspesnost'!L195</f>
        <v>0</v>
      </c>
      <c r="O141" s="18">
        <f>'Norm. financovanie + uspesnost'!M195</f>
        <v>0</v>
      </c>
      <c r="P141" s="18">
        <f>'Norm. financovanie + uspesnost'!N195</f>
        <v>0</v>
      </c>
      <c r="Q141" s="18">
        <f>'Norm. financovanie + uspesnost'!O195</f>
        <v>0</v>
      </c>
      <c r="R141" s="18">
        <f>'Norm. financovanie + uspesnost'!P195</f>
        <v>0</v>
      </c>
      <c r="S141" s="18">
        <f>'Norm. financovanie + uspesnost'!Q195</f>
        <v>0</v>
      </c>
      <c r="T141" s="18">
        <f>'Norm. financovanie + uspesnost'!R195</f>
        <v>0</v>
      </c>
      <c r="U141" s="18">
        <f>'Norm. financovanie + uspesnost'!S195</f>
        <v>0</v>
      </c>
      <c r="V141" s="18">
        <f>'Norm. financovanie + uspesnost'!T195</f>
        <v>0</v>
      </c>
      <c r="W141" s="18">
        <f>'Norm. financovanie + uspesnost'!U195</f>
        <v>0</v>
      </c>
      <c r="X141" s="18">
        <f>'Norm. financovanie + uspesnost'!V195</f>
        <v>5.532154122706495E-4</v>
      </c>
      <c r="Y141" s="18">
        <f>'Norm. financovanie + uspesnost'!W195</f>
        <v>0</v>
      </c>
      <c r="Z141" s="18">
        <f>'Norm. financovanie + uspesnost'!X195</f>
        <v>0</v>
      </c>
      <c r="AA141" s="18">
        <f>'Norm. financovanie + uspesnost'!Y195</f>
        <v>0</v>
      </c>
      <c r="AB141" s="18">
        <f>'Norm. financovanie + uspesnost'!Z195</f>
        <v>0</v>
      </c>
      <c r="AC141" s="18">
        <f>'Norm. financovanie + uspesnost'!AA195</f>
        <v>0</v>
      </c>
      <c r="AD141" s="18">
        <f>'Norm. financovanie + uspesnost'!AB195</f>
        <v>0</v>
      </c>
      <c r="AE141" s="18">
        <f>'Norm. financovanie + uspesnost'!AC195</f>
        <v>0</v>
      </c>
      <c r="AF141" s="18">
        <f>'Norm. financovanie + uspesnost'!AD195</f>
        <v>0</v>
      </c>
      <c r="AG141" s="18">
        <f>'Norm. financovanie + uspesnost'!AE195</f>
        <v>0</v>
      </c>
      <c r="AH141" s="18">
        <f>'Norm. financovanie + uspesnost'!AF195</f>
        <v>0</v>
      </c>
      <c r="AI141" s="18">
        <f>'Norm. financovanie + uspesnost'!AG195</f>
        <v>4.3467965785806643E-3</v>
      </c>
      <c r="AJ141" s="18">
        <f>'Norm. financovanie + uspesnost'!AH195</f>
        <v>0</v>
      </c>
      <c r="AK141" s="18">
        <f>'Norm. financovanie + uspesnost'!AI195</f>
        <v>0</v>
      </c>
      <c r="AL141" s="18">
        <f>'Norm. financovanie + uspesnost'!AJ195</f>
        <v>0</v>
      </c>
      <c r="AM141" s="18">
        <f>'Norm. financovanie + uspesnost'!AK195</f>
        <v>0</v>
      </c>
      <c r="AN141" s="18">
        <f>'Norm. financovanie + uspesnost'!AL195</f>
        <v>0</v>
      </c>
      <c r="AO141" s="18">
        <f>'Norm. financovanie + uspesnost'!AM195</f>
        <v>0</v>
      </c>
      <c r="AP141" s="18">
        <f>'Norm. financovanie + uspesnost'!AN195</f>
        <v>0</v>
      </c>
      <c r="AQ141" s="18">
        <f>'Norm. financovanie + uspesnost'!AO195</f>
        <v>0</v>
      </c>
      <c r="AR141" s="18">
        <f>'Norm. financovanie + uspesnost'!AP195</f>
        <v>0</v>
      </c>
      <c r="AS141" s="18">
        <f>'Norm. financovanie + uspesnost'!AQ195</f>
        <v>0</v>
      </c>
      <c r="AT141" s="18">
        <f>'Norm. financovanie + uspesnost'!AR195</f>
        <v>0</v>
      </c>
      <c r="AU141" s="18">
        <f>'Norm. financovanie + uspesnost'!AS195</f>
        <v>0</v>
      </c>
      <c r="AV141" s="18">
        <f>'Norm. financovanie + uspesnost'!AT195</f>
        <v>0</v>
      </c>
      <c r="AW141" s="18">
        <f>'Norm. financovanie + uspesnost'!AU195</f>
        <v>0</v>
      </c>
      <c r="AX141" s="18">
        <f>'Norm. financovanie + uspesnost'!AV195</f>
        <v>0</v>
      </c>
      <c r="AY141" s="18">
        <f>'Norm. financovanie + uspesnost'!AW195</f>
        <v>0</v>
      </c>
      <c r="AZ141" s="18">
        <f>'Norm. financovanie + uspesnost'!AX195</f>
        <v>0</v>
      </c>
      <c r="BA141" s="18">
        <f>'Norm. financovanie + uspesnost'!AY195</f>
        <v>1.3728077644328685E-3</v>
      </c>
      <c r="BB141" s="18">
        <f>'Norm. financovanie + uspesnost'!AZ195</f>
        <v>0</v>
      </c>
      <c r="BC141" s="18">
        <f>'Norm. financovanie + uspesnost'!BA195</f>
        <v>0</v>
      </c>
      <c r="BD141" s="18">
        <f>'Norm. financovanie + uspesnost'!BB195</f>
        <v>0</v>
      </c>
    </row>
    <row r="142" spans="1:56" ht="14.25" customHeight="1" x14ac:dyDescent="0.25">
      <c r="A142" s="31">
        <v>140</v>
      </c>
      <c r="B142" s="46" t="s">
        <v>325</v>
      </c>
      <c r="C142" s="41" t="s">
        <v>326</v>
      </c>
      <c r="D142" s="34">
        <f t="shared" si="1"/>
        <v>5.2008437605850828E-5</v>
      </c>
      <c r="E142" s="38">
        <v>0</v>
      </c>
      <c r="F142" s="18">
        <f>'Norm. financovanie + uspesnost'!D143</f>
        <v>0</v>
      </c>
      <c r="G142" s="18">
        <f>'Norm. financovanie + uspesnost'!E143</f>
        <v>0</v>
      </c>
      <c r="H142" s="18">
        <f>'Norm. financovanie + uspesnost'!F143</f>
        <v>0</v>
      </c>
      <c r="I142" s="18">
        <f>'Norm. financovanie + uspesnost'!G143</f>
        <v>0</v>
      </c>
      <c r="J142" s="18">
        <f>'Norm. financovanie + uspesnost'!H143</f>
        <v>0</v>
      </c>
      <c r="K142" s="18">
        <f>'Norm. financovanie + uspesnost'!I143</f>
        <v>0</v>
      </c>
      <c r="L142" s="18">
        <f>'Norm. financovanie + uspesnost'!J143</f>
        <v>0</v>
      </c>
      <c r="M142" s="18">
        <f>'Norm. financovanie + uspesnost'!K143</f>
        <v>0</v>
      </c>
      <c r="N142" s="18">
        <f>'Norm. financovanie + uspesnost'!L143</f>
        <v>0</v>
      </c>
      <c r="O142" s="18">
        <f>'Norm. financovanie + uspesnost'!M143</f>
        <v>0</v>
      </c>
      <c r="P142" s="18">
        <f>'Norm. financovanie + uspesnost'!N143</f>
        <v>0</v>
      </c>
      <c r="Q142" s="18">
        <f>'Norm. financovanie + uspesnost'!O143</f>
        <v>0</v>
      </c>
      <c r="R142" s="18">
        <f>'Norm. financovanie + uspesnost'!P143</f>
        <v>0</v>
      </c>
      <c r="S142" s="18">
        <f>'Norm. financovanie + uspesnost'!Q143</f>
        <v>0</v>
      </c>
      <c r="T142" s="18">
        <f>'Norm. financovanie + uspesnost'!R143</f>
        <v>0</v>
      </c>
      <c r="U142" s="18">
        <f>'Norm. financovanie + uspesnost'!S143</f>
        <v>0</v>
      </c>
      <c r="V142" s="18">
        <f>'Norm. financovanie + uspesnost'!T143</f>
        <v>0</v>
      </c>
      <c r="W142" s="18">
        <f>'Norm. financovanie + uspesnost'!U143</f>
        <v>0</v>
      </c>
      <c r="X142" s="18">
        <f>'Norm. financovanie + uspesnost'!V143</f>
        <v>0</v>
      </c>
      <c r="Y142" s="18">
        <f>'Norm. financovanie + uspesnost'!W143</f>
        <v>0</v>
      </c>
      <c r="Z142" s="18">
        <f>'Norm. financovanie + uspesnost'!X143</f>
        <v>0</v>
      </c>
      <c r="AA142" s="18">
        <f>'Norm. financovanie + uspesnost'!Y143</f>
        <v>0</v>
      </c>
      <c r="AB142" s="18">
        <f>'Norm. financovanie + uspesnost'!Z143</f>
        <v>0</v>
      </c>
      <c r="AC142" s="18">
        <f>'Norm. financovanie + uspesnost'!AA143</f>
        <v>0</v>
      </c>
      <c r="AD142" s="18">
        <f>'Norm. financovanie + uspesnost'!AB143</f>
        <v>0</v>
      </c>
      <c r="AE142" s="18">
        <f>'Norm. financovanie + uspesnost'!AC143</f>
        <v>0</v>
      </c>
      <c r="AF142" s="18">
        <f>'Norm. financovanie + uspesnost'!AD143</f>
        <v>0</v>
      </c>
      <c r="AG142" s="18">
        <f>'Norm. financovanie + uspesnost'!AE143</f>
        <v>0</v>
      </c>
      <c r="AH142" s="18">
        <f>'Norm. financovanie + uspesnost'!AF143</f>
        <v>0</v>
      </c>
      <c r="AI142" s="18">
        <f>'Norm. financovanie + uspesnost'!AG143</f>
        <v>0</v>
      </c>
      <c r="AJ142" s="18">
        <f>'Norm. financovanie + uspesnost'!AH143</f>
        <v>0</v>
      </c>
      <c r="AK142" s="18">
        <f>'Norm. financovanie + uspesnost'!AI143</f>
        <v>0</v>
      </c>
      <c r="AL142" s="18">
        <f>'Norm. financovanie + uspesnost'!AJ143</f>
        <v>0</v>
      </c>
      <c r="AM142" s="18">
        <f>'Norm. financovanie + uspesnost'!AK143</f>
        <v>0</v>
      </c>
      <c r="AN142" s="18">
        <f>'Norm. financovanie + uspesnost'!AL143</f>
        <v>2.0289725923947451E-2</v>
      </c>
      <c r="AO142" s="18">
        <f>'Norm. financovanie + uspesnost'!AM143</f>
        <v>0</v>
      </c>
      <c r="AP142" s="18">
        <f>'Norm. financovanie + uspesnost'!AN143</f>
        <v>0</v>
      </c>
      <c r="AQ142" s="18">
        <f>'Norm. financovanie + uspesnost'!AO143</f>
        <v>0</v>
      </c>
      <c r="AR142" s="18">
        <f>'Norm. financovanie + uspesnost'!AP143</f>
        <v>0</v>
      </c>
      <c r="AS142" s="18">
        <f>'Norm. financovanie + uspesnost'!AQ143</f>
        <v>0</v>
      </c>
      <c r="AT142" s="18">
        <f>'Norm. financovanie + uspesnost'!AR143</f>
        <v>0</v>
      </c>
      <c r="AU142" s="18">
        <f>'Norm. financovanie + uspesnost'!AS143</f>
        <v>0</v>
      </c>
      <c r="AV142" s="18">
        <f>'Norm. financovanie + uspesnost'!AT143</f>
        <v>0</v>
      </c>
      <c r="AW142" s="18">
        <f>'Norm. financovanie + uspesnost'!AU143</f>
        <v>0</v>
      </c>
      <c r="AX142" s="18">
        <f>'Norm. financovanie + uspesnost'!AV143</f>
        <v>0</v>
      </c>
      <c r="AY142" s="18">
        <f>'Norm. financovanie + uspesnost'!AW143</f>
        <v>0</v>
      </c>
      <c r="AZ142" s="18">
        <f>'Norm. financovanie + uspesnost'!AX143</f>
        <v>0</v>
      </c>
      <c r="BA142" s="18">
        <f>'Norm. financovanie + uspesnost'!AY143</f>
        <v>0</v>
      </c>
      <c r="BB142" s="18">
        <f>'Norm. financovanie + uspesnost'!AZ143</f>
        <v>0</v>
      </c>
      <c r="BC142" s="18">
        <f>'Norm. financovanie + uspesnost'!BA143</f>
        <v>0</v>
      </c>
      <c r="BD142" s="18">
        <f>'Norm. financovanie + uspesnost'!BB143</f>
        <v>0</v>
      </c>
    </row>
    <row r="143" spans="1:56" ht="14.25" customHeight="1" x14ac:dyDescent="0.2">
      <c r="A143" s="31">
        <v>175</v>
      </c>
      <c r="B143" s="37" t="s">
        <v>327</v>
      </c>
      <c r="C143" s="37" t="s">
        <v>328</v>
      </c>
      <c r="D143" s="34">
        <f t="shared" si="1"/>
        <v>4.5155083291428595E-5</v>
      </c>
      <c r="E143" s="38">
        <v>0</v>
      </c>
      <c r="F143" s="18">
        <f>'Norm. financovanie + uspesnost'!D178</f>
        <v>0</v>
      </c>
      <c r="G143" s="18">
        <f>'Norm. financovanie + uspesnost'!E178</f>
        <v>0</v>
      </c>
      <c r="H143" s="18">
        <f>'Norm. financovanie + uspesnost'!F178</f>
        <v>0</v>
      </c>
      <c r="I143" s="18">
        <f>'Norm. financovanie + uspesnost'!G178</f>
        <v>0</v>
      </c>
      <c r="J143" s="18">
        <f>'Norm. financovanie + uspesnost'!H178</f>
        <v>0</v>
      </c>
      <c r="K143" s="18">
        <f>'Norm. financovanie + uspesnost'!I178</f>
        <v>0</v>
      </c>
      <c r="L143" s="18">
        <f>'Norm. financovanie + uspesnost'!J178</f>
        <v>0</v>
      </c>
      <c r="M143" s="18">
        <f>'Norm. financovanie + uspesnost'!K178</f>
        <v>0</v>
      </c>
      <c r="N143" s="18">
        <f>'Norm. financovanie + uspesnost'!L178</f>
        <v>0</v>
      </c>
      <c r="O143" s="18">
        <f>'Norm. financovanie + uspesnost'!M178</f>
        <v>0</v>
      </c>
      <c r="P143" s="18">
        <f>'Norm. financovanie + uspesnost'!N178</f>
        <v>0</v>
      </c>
      <c r="Q143" s="18">
        <f>'Norm. financovanie + uspesnost'!O178</f>
        <v>0</v>
      </c>
      <c r="R143" s="18">
        <f>'Norm. financovanie + uspesnost'!P178</f>
        <v>0</v>
      </c>
      <c r="S143" s="18">
        <f>'Norm. financovanie + uspesnost'!Q178</f>
        <v>0</v>
      </c>
      <c r="T143" s="18">
        <f>'Norm. financovanie + uspesnost'!R178</f>
        <v>0</v>
      </c>
      <c r="U143" s="18">
        <f>'Norm. financovanie + uspesnost'!S178</f>
        <v>0</v>
      </c>
      <c r="V143" s="18">
        <f>'Norm. financovanie + uspesnost'!T178</f>
        <v>0</v>
      </c>
      <c r="W143" s="18">
        <f>'Norm. financovanie + uspesnost'!U178</f>
        <v>0</v>
      </c>
      <c r="X143" s="18">
        <f>'Norm. financovanie + uspesnost'!V178</f>
        <v>0</v>
      </c>
      <c r="Y143" s="18">
        <f>'Norm. financovanie + uspesnost'!W178</f>
        <v>0</v>
      </c>
      <c r="Z143" s="18">
        <f>'Norm. financovanie + uspesnost'!X178</f>
        <v>0</v>
      </c>
      <c r="AA143" s="18">
        <f>'Norm. financovanie + uspesnost'!Y178</f>
        <v>0</v>
      </c>
      <c r="AB143" s="18">
        <f>'Norm. financovanie + uspesnost'!Z178</f>
        <v>0</v>
      </c>
      <c r="AC143" s="18">
        <f>'Norm. financovanie + uspesnost'!AA178</f>
        <v>0</v>
      </c>
      <c r="AD143" s="18">
        <f>'Norm. financovanie + uspesnost'!AB178</f>
        <v>0</v>
      </c>
      <c r="AE143" s="18">
        <f>'Norm. financovanie + uspesnost'!AC178</f>
        <v>0</v>
      </c>
      <c r="AF143" s="18">
        <f>'Norm. financovanie + uspesnost'!AD178</f>
        <v>0</v>
      </c>
      <c r="AG143" s="18">
        <f>'Norm. financovanie + uspesnost'!AE178</f>
        <v>0</v>
      </c>
      <c r="AH143" s="18">
        <f>'Norm. financovanie + uspesnost'!AF178</f>
        <v>0</v>
      </c>
      <c r="AI143" s="18">
        <f>'Norm. financovanie + uspesnost'!AG178</f>
        <v>0</v>
      </c>
      <c r="AJ143" s="18">
        <f>'Norm. financovanie + uspesnost'!AH178</f>
        <v>0</v>
      </c>
      <c r="AK143" s="18">
        <f>'Norm. financovanie + uspesnost'!AI178</f>
        <v>0</v>
      </c>
      <c r="AL143" s="18">
        <f>'Norm. financovanie + uspesnost'!AJ178</f>
        <v>0</v>
      </c>
      <c r="AM143" s="18">
        <f>'Norm. financovanie + uspesnost'!AK178</f>
        <v>0</v>
      </c>
      <c r="AN143" s="18">
        <f>'Norm. financovanie + uspesnost'!AL178</f>
        <v>0</v>
      </c>
      <c r="AO143" s="18">
        <f>'Norm. financovanie + uspesnost'!AM178</f>
        <v>0</v>
      </c>
      <c r="AP143" s="18">
        <f>'Norm. financovanie + uspesnost'!AN178</f>
        <v>0</v>
      </c>
      <c r="AQ143" s="18">
        <f>'Norm. financovanie + uspesnost'!AO178</f>
        <v>0</v>
      </c>
      <c r="AR143" s="18">
        <f>'Norm. financovanie + uspesnost'!AP178</f>
        <v>2.6327930674797397E-3</v>
      </c>
      <c r="AS143" s="18">
        <f>'Norm. financovanie + uspesnost'!AQ178</f>
        <v>0</v>
      </c>
      <c r="AT143" s="18">
        <f>'Norm. financovanie + uspesnost'!AR178</f>
        <v>0</v>
      </c>
      <c r="AU143" s="18">
        <f>'Norm. financovanie + uspesnost'!AS178</f>
        <v>0</v>
      </c>
      <c r="AV143" s="18">
        <f>'Norm. financovanie + uspesnost'!AT178</f>
        <v>0</v>
      </c>
      <c r="AW143" s="18">
        <f>'Norm. financovanie + uspesnost'!AU178</f>
        <v>0</v>
      </c>
      <c r="AX143" s="18">
        <f>'Norm. financovanie + uspesnost'!AV178</f>
        <v>0</v>
      </c>
      <c r="AY143" s="18">
        <f>'Norm. financovanie + uspesnost'!AW178</f>
        <v>0</v>
      </c>
      <c r="AZ143" s="18">
        <f>'Norm. financovanie + uspesnost'!AX178</f>
        <v>0</v>
      </c>
      <c r="BA143" s="18">
        <f>'Norm. financovanie + uspesnost'!AY178</f>
        <v>0</v>
      </c>
      <c r="BB143" s="18">
        <f>'Norm. financovanie + uspesnost'!AZ178</f>
        <v>0</v>
      </c>
      <c r="BC143" s="18">
        <f>'Norm. financovanie + uspesnost'!BA178</f>
        <v>0</v>
      </c>
      <c r="BD143" s="18">
        <f>'Norm. financovanie + uspesnost'!BB178</f>
        <v>0</v>
      </c>
    </row>
    <row r="144" spans="1:56" ht="14.25" customHeight="1" x14ac:dyDescent="0.2">
      <c r="A144" s="31">
        <v>153</v>
      </c>
      <c r="B144" s="37" t="s">
        <v>329</v>
      </c>
      <c r="C144" s="37" t="s">
        <v>330</v>
      </c>
      <c r="D144" s="34">
        <f t="shared" si="1"/>
        <v>4.4909331315963169E-5</v>
      </c>
      <c r="E144" s="38">
        <v>0</v>
      </c>
      <c r="F144" s="18">
        <f>'Norm. financovanie + uspesnost'!D156</f>
        <v>0</v>
      </c>
      <c r="G144" s="18">
        <f>'Norm. financovanie + uspesnost'!E156</f>
        <v>0</v>
      </c>
      <c r="H144" s="18">
        <f>'Norm. financovanie + uspesnost'!F156</f>
        <v>0</v>
      </c>
      <c r="I144" s="18">
        <f>'Norm. financovanie + uspesnost'!G156</f>
        <v>0</v>
      </c>
      <c r="J144" s="18">
        <f>'Norm. financovanie + uspesnost'!H156</f>
        <v>0</v>
      </c>
      <c r="K144" s="18">
        <f>'Norm. financovanie + uspesnost'!I156</f>
        <v>0</v>
      </c>
      <c r="L144" s="18">
        <f>'Norm. financovanie + uspesnost'!J156</f>
        <v>7.9410456768947335E-4</v>
      </c>
      <c r="M144" s="18">
        <f>'Norm. financovanie + uspesnost'!K156</f>
        <v>0</v>
      </c>
      <c r="N144" s="18">
        <f>'Norm. financovanie + uspesnost'!L156</f>
        <v>0</v>
      </c>
      <c r="O144" s="18">
        <f>'Norm. financovanie + uspesnost'!M156</f>
        <v>0</v>
      </c>
      <c r="P144" s="18">
        <f>'Norm. financovanie + uspesnost'!N156</f>
        <v>0</v>
      </c>
      <c r="Q144" s="18">
        <f>'Norm. financovanie + uspesnost'!O156</f>
        <v>0</v>
      </c>
      <c r="R144" s="18">
        <f>'Norm. financovanie + uspesnost'!P156</f>
        <v>0</v>
      </c>
      <c r="S144" s="18">
        <f>'Norm. financovanie + uspesnost'!Q156</f>
        <v>0</v>
      </c>
      <c r="T144" s="18">
        <f>'Norm. financovanie + uspesnost'!R156</f>
        <v>0</v>
      </c>
      <c r="U144" s="18">
        <f>'Norm. financovanie + uspesnost'!S156</f>
        <v>0</v>
      </c>
      <c r="V144" s="18">
        <f>'Norm. financovanie + uspesnost'!T156</f>
        <v>0</v>
      </c>
      <c r="W144" s="18">
        <f>'Norm. financovanie + uspesnost'!U156</f>
        <v>0</v>
      </c>
      <c r="X144" s="18">
        <f>'Norm. financovanie + uspesnost'!V156</f>
        <v>0</v>
      </c>
      <c r="Y144" s="18">
        <f>'Norm. financovanie + uspesnost'!W156</f>
        <v>0</v>
      </c>
      <c r="Z144" s="18">
        <f>'Norm. financovanie + uspesnost'!X156</f>
        <v>0</v>
      </c>
      <c r="AA144" s="18">
        <f>'Norm. financovanie + uspesnost'!Y156</f>
        <v>0</v>
      </c>
      <c r="AB144" s="18">
        <f>'Norm. financovanie + uspesnost'!Z156</f>
        <v>0</v>
      </c>
      <c r="AC144" s="18">
        <f>'Norm. financovanie + uspesnost'!AA156</f>
        <v>0</v>
      </c>
      <c r="AD144" s="18">
        <f>'Norm. financovanie + uspesnost'!AB156</f>
        <v>0</v>
      </c>
      <c r="AE144" s="18">
        <f>'Norm. financovanie + uspesnost'!AC156</f>
        <v>0</v>
      </c>
      <c r="AF144" s="18">
        <f>'Norm. financovanie + uspesnost'!AD156</f>
        <v>0</v>
      </c>
      <c r="AG144" s="18">
        <f>'Norm. financovanie + uspesnost'!AE156</f>
        <v>0</v>
      </c>
      <c r="AH144" s="18">
        <f>'Norm. financovanie + uspesnost'!AF156</f>
        <v>0</v>
      </c>
      <c r="AI144" s="18">
        <f>'Norm. financovanie + uspesnost'!AG156</f>
        <v>0</v>
      </c>
      <c r="AJ144" s="18">
        <f>'Norm. financovanie + uspesnost'!AH156</f>
        <v>0</v>
      </c>
      <c r="AK144" s="18">
        <f>'Norm. financovanie + uspesnost'!AI156</f>
        <v>0</v>
      </c>
      <c r="AL144" s="18">
        <f>'Norm. financovanie + uspesnost'!AJ156</f>
        <v>0</v>
      </c>
      <c r="AM144" s="18">
        <f>'Norm. financovanie + uspesnost'!AK156</f>
        <v>0</v>
      </c>
      <c r="AN144" s="18">
        <f>'Norm. financovanie + uspesnost'!AL156</f>
        <v>0</v>
      </c>
      <c r="AO144" s="18">
        <f>'Norm. financovanie + uspesnost'!AM156</f>
        <v>0</v>
      </c>
      <c r="AP144" s="18">
        <f>'Norm. financovanie + uspesnost'!AN156</f>
        <v>0</v>
      </c>
      <c r="AQ144" s="18">
        <f>'Norm. financovanie + uspesnost'!AO156</f>
        <v>0</v>
      </c>
      <c r="AR144" s="18">
        <f>'Norm. financovanie + uspesnost'!AP156</f>
        <v>0</v>
      </c>
      <c r="AS144" s="18">
        <f>'Norm. financovanie + uspesnost'!AQ156</f>
        <v>0</v>
      </c>
      <c r="AT144" s="18">
        <f>'Norm. financovanie + uspesnost'!AR156</f>
        <v>0</v>
      </c>
      <c r="AU144" s="18">
        <f>'Norm. financovanie + uspesnost'!AS156</f>
        <v>0</v>
      </c>
      <c r="AV144" s="18">
        <f>'Norm. financovanie + uspesnost'!AT156</f>
        <v>0</v>
      </c>
      <c r="AW144" s="18">
        <f>'Norm. financovanie + uspesnost'!AU156</f>
        <v>0</v>
      </c>
      <c r="AX144" s="18">
        <f>'Norm. financovanie + uspesnost'!AV156</f>
        <v>0</v>
      </c>
      <c r="AY144" s="18">
        <f>'Norm. financovanie + uspesnost'!AW156</f>
        <v>0</v>
      </c>
      <c r="AZ144" s="18">
        <f>'Norm. financovanie + uspesnost'!AX156</f>
        <v>0</v>
      </c>
      <c r="BA144" s="18">
        <f>'Norm. financovanie + uspesnost'!AY156</f>
        <v>0</v>
      </c>
      <c r="BB144" s="18">
        <f>'Norm. financovanie + uspesnost'!AZ156</f>
        <v>0</v>
      </c>
      <c r="BC144" s="18">
        <f>'Norm. financovanie + uspesnost'!BA156</f>
        <v>0</v>
      </c>
      <c r="BD144" s="18">
        <f>'Norm. financovanie + uspesnost'!BB156</f>
        <v>0</v>
      </c>
    </row>
    <row r="145" spans="1:56" ht="14.25" customHeight="1" x14ac:dyDescent="0.2">
      <c r="A145" s="31">
        <v>159</v>
      </c>
      <c r="B145" s="37" t="s">
        <v>331</v>
      </c>
      <c r="C145" s="37" t="s">
        <v>332</v>
      </c>
      <c r="D145" s="34">
        <f t="shared" si="1"/>
        <v>4.1963900526194573E-5</v>
      </c>
      <c r="E145" s="38">
        <v>0</v>
      </c>
      <c r="F145" s="18">
        <f>'Norm. financovanie + uspesnost'!D162</f>
        <v>0</v>
      </c>
      <c r="G145" s="18">
        <f>'Norm. financovanie + uspesnost'!E162</f>
        <v>0</v>
      </c>
      <c r="H145" s="18">
        <f>'Norm. financovanie + uspesnost'!F162</f>
        <v>0</v>
      </c>
      <c r="I145" s="18">
        <f>'Norm. financovanie + uspesnost'!G162</f>
        <v>3.3803071625977286E-3</v>
      </c>
      <c r="J145" s="18">
        <f>'Norm. financovanie + uspesnost'!H162</f>
        <v>0</v>
      </c>
      <c r="K145" s="18">
        <f>'Norm. financovanie + uspesnost'!I162</f>
        <v>0</v>
      </c>
      <c r="L145" s="18">
        <f>'Norm. financovanie + uspesnost'!J162</f>
        <v>0</v>
      </c>
      <c r="M145" s="18">
        <f>'Norm. financovanie + uspesnost'!K162</f>
        <v>0</v>
      </c>
      <c r="N145" s="18">
        <f>'Norm. financovanie + uspesnost'!L162</f>
        <v>0</v>
      </c>
      <c r="O145" s="18">
        <f>'Norm. financovanie + uspesnost'!M162</f>
        <v>0</v>
      </c>
      <c r="P145" s="18">
        <f>'Norm. financovanie + uspesnost'!N162</f>
        <v>0</v>
      </c>
      <c r="Q145" s="18">
        <f>'Norm. financovanie + uspesnost'!O162</f>
        <v>0</v>
      </c>
      <c r="R145" s="18">
        <f>'Norm. financovanie + uspesnost'!P162</f>
        <v>0</v>
      </c>
      <c r="S145" s="18">
        <f>'Norm. financovanie + uspesnost'!Q162</f>
        <v>0</v>
      </c>
      <c r="T145" s="18">
        <f>'Norm. financovanie + uspesnost'!R162</f>
        <v>0</v>
      </c>
      <c r="U145" s="18">
        <f>'Norm. financovanie + uspesnost'!S162</f>
        <v>0</v>
      </c>
      <c r="V145" s="18">
        <f>'Norm. financovanie + uspesnost'!T162</f>
        <v>0</v>
      </c>
      <c r="W145" s="18">
        <f>'Norm. financovanie + uspesnost'!U162</f>
        <v>0</v>
      </c>
      <c r="X145" s="18">
        <f>'Norm. financovanie + uspesnost'!V162</f>
        <v>0</v>
      </c>
      <c r="Y145" s="18">
        <f>'Norm. financovanie + uspesnost'!W162</f>
        <v>0</v>
      </c>
      <c r="Z145" s="18">
        <f>'Norm. financovanie + uspesnost'!X162</f>
        <v>0</v>
      </c>
      <c r="AA145" s="18">
        <f>'Norm. financovanie + uspesnost'!Y162</f>
        <v>0</v>
      </c>
      <c r="AB145" s="18">
        <f>'Norm. financovanie + uspesnost'!Z162</f>
        <v>0</v>
      </c>
      <c r="AC145" s="18">
        <f>'Norm. financovanie + uspesnost'!AA162</f>
        <v>0</v>
      </c>
      <c r="AD145" s="18">
        <f>'Norm. financovanie + uspesnost'!AB162</f>
        <v>0</v>
      </c>
      <c r="AE145" s="18">
        <f>'Norm. financovanie + uspesnost'!AC162</f>
        <v>0</v>
      </c>
      <c r="AF145" s="18">
        <f>'Norm. financovanie + uspesnost'!AD162</f>
        <v>0</v>
      </c>
      <c r="AG145" s="18">
        <f>'Norm. financovanie + uspesnost'!AE162</f>
        <v>0</v>
      </c>
      <c r="AH145" s="18">
        <f>'Norm. financovanie + uspesnost'!AF162</f>
        <v>0</v>
      </c>
      <c r="AI145" s="18">
        <f>'Norm. financovanie + uspesnost'!AG162</f>
        <v>0</v>
      </c>
      <c r="AJ145" s="18">
        <f>'Norm. financovanie + uspesnost'!AH162</f>
        <v>0</v>
      </c>
      <c r="AK145" s="18">
        <f>'Norm. financovanie + uspesnost'!AI162</f>
        <v>0</v>
      </c>
      <c r="AL145" s="18">
        <f>'Norm. financovanie + uspesnost'!AJ162</f>
        <v>0</v>
      </c>
      <c r="AM145" s="18">
        <f>'Norm. financovanie + uspesnost'!AK162</f>
        <v>0</v>
      </c>
      <c r="AN145" s="18">
        <f>'Norm. financovanie + uspesnost'!AL162</f>
        <v>0</v>
      </c>
      <c r="AO145" s="18">
        <f>'Norm. financovanie + uspesnost'!AM162</f>
        <v>0</v>
      </c>
      <c r="AP145" s="18">
        <f>'Norm. financovanie + uspesnost'!AN162</f>
        <v>0</v>
      </c>
      <c r="AQ145" s="18">
        <f>'Norm. financovanie + uspesnost'!AO162</f>
        <v>0</v>
      </c>
      <c r="AR145" s="18">
        <f>'Norm. financovanie + uspesnost'!AP162</f>
        <v>0</v>
      </c>
      <c r="AS145" s="18">
        <f>'Norm. financovanie + uspesnost'!AQ162</f>
        <v>0</v>
      </c>
      <c r="AT145" s="18">
        <f>'Norm. financovanie + uspesnost'!AR162</f>
        <v>0</v>
      </c>
      <c r="AU145" s="18">
        <f>'Norm. financovanie + uspesnost'!AS162</f>
        <v>0</v>
      </c>
      <c r="AV145" s="18">
        <f>'Norm. financovanie + uspesnost'!AT162</f>
        <v>0</v>
      </c>
      <c r="AW145" s="18">
        <f>'Norm. financovanie + uspesnost'!AU162</f>
        <v>0</v>
      </c>
      <c r="AX145" s="18">
        <f>'Norm. financovanie + uspesnost'!AV162</f>
        <v>0</v>
      </c>
      <c r="AY145" s="18">
        <f>'Norm. financovanie + uspesnost'!AW162</f>
        <v>0</v>
      </c>
      <c r="AZ145" s="18">
        <f>'Norm. financovanie + uspesnost'!AX162</f>
        <v>0</v>
      </c>
      <c r="BA145" s="18">
        <f>'Norm. financovanie + uspesnost'!AY162</f>
        <v>0</v>
      </c>
      <c r="BB145" s="18">
        <f>'Norm. financovanie + uspesnost'!AZ162</f>
        <v>0</v>
      </c>
      <c r="BC145" s="18">
        <f>'Norm. financovanie + uspesnost'!BA162</f>
        <v>0</v>
      </c>
      <c r="BD145" s="18">
        <f>'Norm. financovanie + uspesnost'!BB162</f>
        <v>0</v>
      </c>
    </row>
    <row r="146" spans="1:56" ht="14.25" customHeight="1" x14ac:dyDescent="0.25">
      <c r="A146" s="31">
        <v>164</v>
      </c>
      <c r="B146" s="46" t="s">
        <v>333</v>
      </c>
      <c r="C146" s="41" t="s">
        <v>334</v>
      </c>
      <c r="D146" s="34">
        <f t="shared" si="1"/>
        <v>3.5459287718228854E-5</v>
      </c>
      <c r="E146" s="38">
        <v>0</v>
      </c>
      <c r="F146" s="18">
        <f>'Norm. financovanie + uspesnost'!D167</f>
        <v>0</v>
      </c>
      <c r="G146" s="18">
        <f>'Norm. financovanie + uspesnost'!E167</f>
        <v>0</v>
      </c>
      <c r="H146" s="18">
        <f>'Norm. financovanie + uspesnost'!F167</f>
        <v>0</v>
      </c>
      <c r="I146" s="18">
        <f>'Norm. financovanie + uspesnost'!G167</f>
        <v>0</v>
      </c>
      <c r="J146" s="18">
        <f>'Norm. financovanie + uspesnost'!H167</f>
        <v>0</v>
      </c>
      <c r="K146" s="18">
        <f>'Norm. financovanie + uspesnost'!I167</f>
        <v>0</v>
      </c>
      <c r="L146" s="18">
        <f>'Norm. financovanie + uspesnost'!J167</f>
        <v>0</v>
      </c>
      <c r="M146" s="18">
        <f>'Norm. financovanie + uspesnost'!K167</f>
        <v>0</v>
      </c>
      <c r="N146" s="18">
        <f>'Norm. financovanie + uspesnost'!L167</f>
        <v>0</v>
      </c>
      <c r="O146" s="18">
        <f>'Norm. financovanie + uspesnost'!M167</f>
        <v>0</v>
      </c>
      <c r="P146" s="18">
        <f>'Norm. financovanie + uspesnost'!N167</f>
        <v>0</v>
      </c>
      <c r="Q146" s="18">
        <f>'Norm. financovanie + uspesnost'!O167</f>
        <v>0</v>
      </c>
      <c r="R146" s="18">
        <f>'Norm. financovanie + uspesnost'!P167</f>
        <v>0</v>
      </c>
      <c r="S146" s="18">
        <f>'Norm. financovanie + uspesnost'!Q167</f>
        <v>0</v>
      </c>
      <c r="T146" s="18">
        <f>'Norm. financovanie + uspesnost'!R167</f>
        <v>0</v>
      </c>
      <c r="U146" s="18">
        <f>'Norm. financovanie + uspesnost'!S167</f>
        <v>2.3753817583010302E-3</v>
      </c>
      <c r="V146" s="18">
        <f>'Norm. financovanie + uspesnost'!T167</f>
        <v>0</v>
      </c>
      <c r="W146" s="18">
        <f>'Norm. financovanie + uspesnost'!U167</f>
        <v>0</v>
      </c>
      <c r="X146" s="18">
        <f>'Norm. financovanie + uspesnost'!V167</f>
        <v>0</v>
      </c>
      <c r="Y146" s="18">
        <f>'Norm. financovanie + uspesnost'!W167</f>
        <v>0</v>
      </c>
      <c r="Z146" s="18">
        <f>'Norm. financovanie + uspesnost'!X167</f>
        <v>0</v>
      </c>
      <c r="AA146" s="18">
        <f>'Norm. financovanie + uspesnost'!Y167</f>
        <v>0</v>
      </c>
      <c r="AB146" s="18">
        <f>'Norm. financovanie + uspesnost'!Z167</f>
        <v>0</v>
      </c>
      <c r="AC146" s="18">
        <f>'Norm. financovanie + uspesnost'!AA167</f>
        <v>0</v>
      </c>
      <c r="AD146" s="18">
        <f>'Norm. financovanie + uspesnost'!AB167</f>
        <v>0</v>
      </c>
      <c r="AE146" s="18">
        <f>'Norm. financovanie + uspesnost'!AC167</f>
        <v>0</v>
      </c>
      <c r="AF146" s="18">
        <f>'Norm. financovanie + uspesnost'!AD167</f>
        <v>0</v>
      </c>
      <c r="AG146" s="18">
        <f>'Norm. financovanie + uspesnost'!AE167</f>
        <v>0</v>
      </c>
      <c r="AH146" s="18">
        <f>'Norm. financovanie + uspesnost'!AF167</f>
        <v>0</v>
      </c>
      <c r="AI146" s="18">
        <f>'Norm. financovanie + uspesnost'!AG167</f>
        <v>0</v>
      </c>
      <c r="AJ146" s="18">
        <f>'Norm. financovanie + uspesnost'!AH167</f>
        <v>0</v>
      </c>
      <c r="AK146" s="18">
        <f>'Norm. financovanie + uspesnost'!AI167</f>
        <v>0</v>
      </c>
      <c r="AL146" s="18">
        <f>'Norm. financovanie + uspesnost'!AJ167</f>
        <v>0</v>
      </c>
      <c r="AM146" s="18">
        <f>'Norm. financovanie + uspesnost'!AK167</f>
        <v>0</v>
      </c>
      <c r="AN146" s="18">
        <f>'Norm. financovanie + uspesnost'!AL167</f>
        <v>0</v>
      </c>
      <c r="AO146" s="18">
        <f>'Norm. financovanie + uspesnost'!AM167</f>
        <v>0</v>
      </c>
      <c r="AP146" s="18">
        <f>'Norm. financovanie + uspesnost'!AN167</f>
        <v>0</v>
      </c>
      <c r="AQ146" s="18">
        <f>'Norm. financovanie + uspesnost'!AO167</f>
        <v>0</v>
      </c>
      <c r="AR146" s="18">
        <f>'Norm. financovanie + uspesnost'!AP167</f>
        <v>0</v>
      </c>
      <c r="AS146" s="18">
        <f>'Norm. financovanie + uspesnost'!AQ167</f>
        <v>0</v>
      </c>
      <c r="AT146" s="18">
        <f>'Norm. financovanie + uspesnost'!AR167</f>
        <v>0</v>
      </c>
      <c r="AU146" s="18">
        <f>'Norm. financovanie + uspesnost'!AS167</f>
        <v>0</v>
      </c>
      <c r="AV146" s="18">
        <f>'Norm. financovanie + uspesnost'!AT167</f>
        <v>0</v>
      </c>
      <c r="AW146" s="18">
        <f>'Norm. financovanie + uspesnost'!AU167</f>
        <v>0</v>
      </c>
      <c r="AX146" s="18">
        <f>'Norm. financovanie + uspesnost'!AV167</f>
        <v>0</v>
      </c>
      <c r="AY146" s="18">
        <f>'Norm. financovanie + uspesnost'!AW167</f>
        <v>0</v>
      </c>
      <c r="AZ146" s="18">
        <f>'Norm. financovanie + uspesnost'!AX167</f>
        <v>0</v>
      </c>
      <c r="BA146" s="18">
        <f>'Norm. financovanie + uspesnost'!AY167</f>
        <v>0</v>
      </c>
      <c r="BB146" s="18">
        <f>'Norm. financovanie + uspesnost'!AZ167</f>
        <v>0</v>
      </c>
      <c r="BC146" s="18">
        <f>'Norm. financovanie + uspesnost'!BA167</f>
        <v>0</v>
      </c>
      <c r="BD146" s="18">
        <f>'Norm. financovanie + uspesnost'!BB167</f>
        <v>0</v>
      </c>
    </row>
    <row r="147" spans="1:56" ht="14.25" customHeight="1" x14ac:dyDescent="0.2">
      <c r="A147" s="31">
        <v>171</v>
      </c>
      <c r="B147" s="37" t="s">
        <v>335</v>
      </c>
      <c r="C147" s="37" t="s">
        <v>336</v>
      </c>
      <c r="D147" s="34">
        <f t="shared" si="1"/>
        <v>3.4342811518373297E-5</v>
      </c>
      <c r="E147" s="38">
        <v>0</v>
      </c>
      <c r="F147" s="18">
        <f>'Norm. financovanie + uspesnost'!D174</f>
        <v>0</v>
      </c>
      <c r="G147" s="18">
        <f>'Norm. financovanie + uspesnost'!E174</f>
        <v>0</v>
      </c>
      <c r="H147" s="18">
        <f>'Norm. financovanie + uspesnost'!F174</f>
        <v>0</v>
      </c>
      <c r="I147" s="18">
        <f>'Norm. financovanie + uspesnost'!G174</f>
        <v>0</v>
      </c>
      <c r="J147" s="18">
        <f>'Norm. financovanie + uspesnost'!H174</f>
        <v>0</v>
      </c>
      <c r="K147" s="18">
        <f>'Norm. financovanie + uspesnost'!I174</f>
        <v>0</v>
      </c>
      <c r="L147" s="18">
        <f>'Norm. financovanie + uspesnost'!J174</f>
        <v>0</v>
      </c>
      <c r="M147" s="18">
        <f>'Norm. financovanie + uspesnost'!K174</f>
        <v>0</v>
      </c>
      <c r="N147" s="18">
        <f>'Norm. financovanie + uspesnost'!L174</f>
        <v>0</v>
      </c>
      <c r="O147" s="18">
        <f>'Norm. financovanie + uspesnost'!M174</f>
        <v>0</v>
      </c>
      <c r="P147" s="18">
        <f>'Norm. financovanie + uspesnost'!N174</f>
        <v>0</v>
      </c>
      <c r="Q147" s="18">
        <f>'Norm. financovanie + uspesnost'!O174</f>
        <v>0</v>
      </c>
      <c r="R147" s="18">
        <f>'Norm. financovanie + uspesnost'!P174</f>
        <v>0</v>
      </c>
      <c r="S147" s="18">
        <f>'Norm. financovanie + uspesnost'!Q174</f>
        <v>0</v>
      </c>
      <c r="T147" s="18">
        <f>'Norm. financovanie + uspesnost'!R174</f>
        <v>0</v>
      </c>
      <c r="U147" s="18">
        <f>'Norm. financovanie + uspesnost'!S174</f>
        <v>0</v>
      </c>
      <c r="V147" s="18">
        <f>'Norm. financovanie + uspesnost'!T174</f>
        <v>0</v>
      </c>
      <c r="W147" s="18">
        <f>'Norm. financovanie + uspesnost'!U174</f>
        <v>0</v>
      </c>
      <c r="X147" s="18">
        <f>'Norm. financovanie + uspesnost'!V174</f>
        <v>0</v>
      </c>
      <c r="Y147" s="18">
        <f>'Norm. financovanie + uspesnost'!W174</f>
        <v>0</v>
      </c>
      <c r="Z147" s="18">
        <f>'Norm. financovanie + uspesnost'!X174</f>
        <v>0</v>
      </c>
      <c r="AA147" s="18">
        <f>'Norm. financovanie + uspesnost'!Y174</f>
        <v>9.3021913003934434E-5</v>
      </c>
      <c r="AB147" s="18">
        <f>'Norm. financovanie + uspesnost'!Z174</f>
        <v>0</v>
      </c>
      <c r="AC147" s="18">
        <f>'Norm. financovanie + uspesnost'!AA174</f>
        <v>0</v>
      </c>
      <c r="AD147" s="18">
        <f>'Norm. financovanie + uspesnost'!AB174</f>
        <v>0</v>
      </c>
      <c r="AE147" s="18">
        <f>'Norm. financovanie + uspesnost'!AC174</f>
        <v>0</v>
      </c>
      <c r="AF147" s="18">
        <f>'Norm. financovanie + uspesnost'!AD174</f>
        <v>0</v>
      </c>
      <c r="AG147" s="18">
        <f>'Norm. financovanie + uspesnost'!AE174</f>
        <v>0</v>
      </c>
      <c r="AH147" s="18">
        <f>'Norm. financovanie + uspesnost'!AF174</f>
        <v>0</v>
      </c>
      <c r="AI147" s="18">
        <f>'Norm. financovanie + uspesnost'!AG174</f>
        <v>0</v>
      </c>
      <c r="AJ147" s="18">
        <f>'Norm. financovanie + uspesnost'!AH174</f>
        <v>0</v>
      </c>
      <c r="AK147" s="18">
        <f>'Norm. financovanie + uspesnost'!AI174</f>
        <v>0</v>
      </c>
      <c r="AL147" s="18">
        <f>'Norm. financovanie + uspesnost'!AJ174</f>
        <v>0</v>
      </c>
      <c r="AM147" s="18">
        <f>'Norm. financovanie + uspesnost'!AK174</f>
        <v>0</v>
      </c>
      <c r="AN147" s="18">
        <f>'Norm. financovanie + uspesnost'!AL174</f>
        <v>0</v>
      </c>
      <c r="AO147" s="18">
        <f>'Norm. financovanie + uspesnost'!AM174</f>
        <v>0</v>
      </c>
      <c r="AP147" s="18">
        <f>'Norm. financovanie + uspesnost'!AN174</f>
        <v>0</v>
      </c>
      <c r="AQ147" s="18">
        <f>'Norm. financovanie + uspesnost'!AO174</f>
        <v>0</v>
      </c>
      <c r="AR147" s="18">
        <f>'Norm. financovanie + uspesnost'!AP174</f>
        <v>0</v>
      </c>
      <c r="AS147" s="18">
        <f>'Norm. financovanie + uspesnost'!AQ174</f>
        <v>0</v>
      </c>
      <c r="AT147" s="18">
        <f>'Norm. financovanie + uspesnost'!AR174</f>
        <v>0</v>
      </c>
      <c r="AU147" s="18">
        <f>'Norm. financovanie + uspesnost'!AS174</f>
        <v>0</v>
      </c>
      <c r="AV147" s="18">
        <f>'Norm. financovanie + uspesnost'!AT174</f>
        <v>0</v>
      </c>
      <c r="AW147" s="18">
        <f>'Norm. financovanie + uspesnost'!AU174</f>
        <v>0</v>
      </c>
      <c r="AX147" s="18">
        <f>'Norm. financovanie + uspesnost'!AV174</f>
        <v>0</v>
      </c>
      <c r="AY147" s="18">
        <f>'Norm. financovanie + uspesnost'!AW174</f>
        <v>2.4210076716342736E-3</v>
      </c>
      <c r="AZ147" s="18">
        <f>'Norm. financovanie + uspesnost'!AX174</f>
        <v>0</v>
      </c>
      <c r="BA147" s="18">
        <f>'Norm. financovanie + uspesnost'!AY174</f>
        <v>0</v>
      </c>
      <c r="BB147" s="18">
        <f>'Norm. financovanie + uspesnost'!AZ174</f>
        <v>0</v>
      </c>
      <c r="BC147" s="18">
        <f>'Norm. financovanie + uspesnost'!BA174</f>
        <v>0</v>
      </c>
      <c r="BD147" s="18">
        <f>'Norm. financovanie + uspesnost'!BB174</f>
        <v>0</v>
      </c>
    </row>
    <row r="148" spans="1:56" ht="14.25" customHeight="1" x14ac:dyDescent="0.25">
      <c r="A148" s="31">
        <v>176</v>
      </c>
      <c r="B148" s="46" t="s">
        <v>337</v>
      </c>
      <c r="C148" s="41" t="s">
        <v>338</v>
      </c>
      <c r="D148" s="34">
        <f t="shared" si="1"/>
        <v>2.6288764544895529E-5</v>
      </c>
      <c r="E148" s="38">
        <v>0</v>
      </c>
      <c r="F148" s="18">
        <f>'Norm. financovanie + uspesnost'!D179</f>
        <v>0</v>
      </c>
      <c r="G148" s="18">
        <f>'Norm. financovanie + uspesnost'!E179</f>
        <v>0</v>
      </c>
      <c r="H148" s="18">
        <f>'Norm. financovanie + uspesnost'!F179</f>
        <v>0</v>
      </c>
      <c r="I148" s="18">
        <f>'Norm. financovanie + uspesnost'!G179</f>
        <v>0</v>
      </c>
      <c r="J148" s="18">
        <f>'Norm. financovanie + uspesnost'!H179</f>
        <v>0</v>
      </c>
      <c r="K148" s="18">
        <f>'Norm. financovanie + uspesnost'!I179</f>
        <v>0</v>
      </c>
      <c r="L148" s="18">
        <f>'Norm. financovanie + uspesnost'!J179</f>
        <v>0</v>
      </c>
      <c r="M148" s="18">
        <f>'Norm. financovanie + uspesnost'!K179</f>
        <v>0</v>
      </c>
      <c r="N148" s="18">
        <f>'Norm. financovanie + uspesnost'!L179</f>
        <v>0</v>
      </c>
      <c r="O148" s="18">
        <f>'Norm. financovanie + uspesnost'!M179</f>
        <v>0</v>
      </c>
      <c r="P148" s="18">
        <f>'Norm. financovanie + uspesnost'!N179</f>
        <v>0</v>
      </c>
      <c r="Q148" s="18">
        <f>'Norm. financovanie + uspesnost'!O179</f>
        <v>0</v>
      </c>
      <c r="R148" s="18">
        <f>'Norm. financovanie + uspesnost'!P179</f>
        <v>0</v>
      </c>
      <c r="S148" s="18">
        <f>'Norm. financovanie + uspesnost'!Q179</f>
        <v>0</v>
      </c>
      <c r="T148" s="18">
        <f>'Norm. financovanie + uspesnost'!R179</f>
        <v>0</v>
      </c>
      <c r="U148" s="18">
        <f>'Norm. financovanie + uspesnost'!S179</f>
        <v>0</v>
      </c>
      <c r="V148" s="18">
        <f>'Norm. financovanie + uspesnost'!T179</f>
        <v>0</v>
      </c>
      <c r="W148" s="18">
        <f>'Norm. financovanie + uspesnost'!U179</f>
        <v>0</v>
      </c>
      <c r="X148" s="18">
        <f>'Norm. financovanie + uspesnost'!V179</f>
        <v>0</v>
      </c>
      <c r="Y148" s="18">
        <f>'Norm. financovanie + uspesnost'!W179</f>
        <v>0</v>
      </c>
      <c r="Z148" s="18">
        <f>'Norm. financovanie + uspesnost'!X179</f>
        <v>0</v>
      </c>
      <c r="AA148" s="18">
        <f>'Norm. financovanie + uspesnost'!Y179</f>
        <v>0</v>
      </c>
      <c r="AB148" s="18">
        <f>'Norm. financovanie + uspesnost'!Z179</f>
        <v>6.2383801960453657E-3</v>
      </c>
      <c r="AC148" s="18">
        <f>'Norm. financovanie + uspesnost'!AA179</f>
        <v>0</v>
      </c>
      <c r="AD148" s="18">
        <f>'Norm. financovanie + uspesnost'!AB179</f>
        <v>0</v>
      </c>
      <c r="AE148" s="18">
        <f>'Norm. financovanie + uspesnost'!AC179</f>
        <v>0</v>
      </c>
      <c r="AF148" s="18">
        <f>'Norm. financovanie + uspesnost'!AD179</f>
        <v>0</v>
      </c>
      <c r="AG148" s="18">
        <f>'Norm. financovanie + uspesnost'!AE179</f>
        <v>0</v>
      </c>
      <c r="AH148" s="18">
        <f>'Norm. financovanie + uspesnost'!AF179</f>
        <v>0</v>
      </c>
      <c r="AI148" s="18">
        <f>'Norm. financovanie + uspesnost'!AG179</f>
        <v>0</v>
      </c>
      <c r="AJ148" s="18">
        <f>'Norm. financovanie + uspesnost'!AH179</f>
        <v>0</v>
      </c>
      <c r="AK148" s="18">
        <f>'Norm. financovanie + uspesnost'!AI179</f>
        <v>0</v>
      </c>
      <c r="AL148" s="18">
        <f>'Norm. financovanie + uspesnost'!AJ179</f>
        <v>0</v>
      </c>
      <c r="AM148" s="18">
        <f>'Norm. financovanie + uspesnost'!AK179</f>
        <v>0</v>
      </c>
      <c r="AN148" s="18">
        <f>'Norm. financovanie + uspesnost'!AL179</f>
        <v>0</v>
      </c>
      <c r="AO148" s="18">
        <f>'Norm. financovanie + uspesnost'!AM179</f>
        <v>0</v>
      </c>
      <c r="AP148" s="18">
        <f>'Norm. financovanie + uspesnost'!AN179</f>
        <v>0</v>
      </c>
      <c r="AQ148" s="18">
        <f>'Norm. financovanie + uspesnost'!AO179</f>
        <v>0</v>
      </c>
      <c r="AR148" s="18">
        <f>'Norm. financovanie + uspesnost'!AP179</f>
        <v>0</v>
      </c>
      <c r="AS148" s="18">
        <f>'Norm. financovanie + uspesnost'!AQ179</f>
        <v>0</v>
      </c>
      <c r="AT148" s="18">
        <f>'Norm. financovanie + uspesnost'!AR179</f>
        <v>0</v>
      </c>
      <c r="AU148" s="18">
        <f>'Norm. financovanie + uspesnost'!AS179</f>
        <v>0</v>
      </c>
      <c r="AV148" s="18">
        <f>'Norm. financovanie + uspesnost'!AT179</f>
        <v>0</v>
      </c>
      <c r="AW148" s="18">
        <f>'Norm. financovanie + uspesnost'!AU179</f>
        <v>0</v>
      </c>
      <c r="AX148" s="18">
        <f>'Norm. financovanie + uspesnost'!AV179</f>
        <v>0</v>
      </c>
      <c r="AY148" s="18">
        <f>'Norm. financovanie + uspesnost'!AW179</f>
        <v>0</v>
      </c>
      <c r="AZ148" s="18">
        <f>'Norm. financovanie + uspesnost'!AX179</f>
        <v>0</v>
      </c>
      <c r="BA148" s="18">
        <f>'Norm. financovanie + uspesnost'!AY179</f>
        <v>0</v>
      </c>
      <c r="BB148" s="18">
        <f>'Norm. financovanie + uspesnost'!AZ179</f>
        <v>0</v>
      </c>
      <c r="BC148" s="18">
        <f>'Norm. financovanie + uspesnost'!BA179</f>
        <v>0</v>
      </c>
      <c r="BD148" s="18">
        <f>'Norm. financovanie + uspesnost'!BB179</f>
        <v>0</v>
      </c>
    </row>
    <row r="149" spans="1:56" ht="14.25" customHeight="1" x14ac:dyDescent="0.25">
      <c r="A149" s="31">
        <v>120</v>
      </c>
      <c r="B149" s="46" t="s">
        <v>339</v>
      </c>
      <c r="C149" s="41" t="s">
        <v>340</v>
      </c>
      <c r="D149" s="34">
        <f t="shared" si="1"/>
        <v>2.3441025018586339E-5</v>
      </c>
      <c r="E149" s="38">
        <v>0</v>
      </c>
      <c r="F149" s="18">
        <f>'Norm. financovanie + uspesnost'!D123</f>
        <v>0</v>
      </c>
      <c r="G149" s="18">
        <f>'Norm. financovanie + uspesnost'!E123</f>
        <v>0</v>
      </c>
      <c r="H149" s="18">
        <f>'Norm. financovanie + uspesnost'!F123</f>
        <v>0</v>
      </c>
      <c r="I149" s="18">
        <f>'Norm. financovanie + uspesnost'!G123</f>
        <v>0</v>
      </c>
      <c r="J149" s="18">
        <f>'Norm. financovanie + uspesnost'!H123</f>
        <v>0</v>
      </c>
      <c r="K149" s="18">
        <f>'Norm. financovanie + uspesnost'!I123</f>
        <v>0</v>
      </c>
      <c r="L149" s="18">
        <f>'Norm. financovanie + uspesnost'!J123</f>
        <v>0</v>
      </c>
      <c r="M149" s="18">
        <f>'Norm. financovanie + uspesnost'!K123</f>
        <v>0</v>
      </c>
      <c r="N149" s="18">
        <f>'Norm. financovanie + uspesnost'!L123</f>
        <v>0</v>
      </c>
      <c r="O149" s="18">
        <f>'Norm. financovanie + uspesnost'!M123</f>
        <v>0</v>
      </c>
      <c r="P149" s="18">
        <f>'Norm. financovanie + uspesnost'!N123</f>
        <v>0</v>
      </c>
      <c r="Q149" s="18">
        <f>'Norm. financovanie + uspesnost'!O123</f>
        <v>0</v>
      </c>
      <c r="R149" s="18">
        <f>'Norm. financovanie + uspesnost'!P123</f>
        <v>0</v>
      </c>
      <c r="S149" s="18">
        <f>'Norm. financovanie + uspesnost'!Q123</f>
        <v>0</v>
      </c>
      <c r="T149" s="18">
        <f>'Norm. financovanie + uspesnost'!R123</f>
        <v>0</v>
      </c>
      <c r="U149" s="18">
        <f>'Norm. financovanie + uspesnost'!S123</f>
        <v>0</v>
      </c>
      <c r="V149" s="18">
        <f>'Norm. financovanie + uspesnost'!T123</f>
        <v>0</v>
      </c>
      <c r="W149" s="18">
        <f>'Norm. financovanie + uspesnost'!U123</f>
        <v>0</v>
      </c>
      <c r="X149" s="18">
        <f>'Norm. financovanie + uspesnost'!V123</f>
        <v>0</v>
      </c>
      <c r="Y149" s="18">
        <f>'Norm. financovanie + uspesnost'!W123</f>
        <v>0</v>
      </c>
      <c r="Z149" s="18">
        <f>'Norm. financovanie + uspesnost'!X123</f>
        <v>0</v>
      </c>
      <c r="AA149" s="18">
        <f>'Norm. financovanie + uspesnost'!Y123</f>
        <v>1.9633431145518253E-3</v>
      </c>
      <c r="AB149" s="18">
        <f>'Norm. financovanie + uspesnost'!Z123</f>
        <v>0</v>
      </c>
      <c r="AC149" s="18">
        <f>'Norm. financovanie + uspesnost'!AA123</f>
        <v>0</v>
      </c>
      <c r="AD149" s="18">
        <f>'Norm. financovanie + uspesnost'!AB123</f>
        <v>0</v>
      </c>
      <c r="AE149" s="18">
        <f>'Norm. financovanie + uspesnost'!AC123</f>
        <v>0</v>
      </c>
      <c r="AF149" s="18">
        <f>'Norm. financovanie + uspesnost'!AD123</f>
        <v>0</v>
      </c>
      <c r="AG149" s="18">
        <f>'Norm. financovanie + uspesnost'!AE123</f>
        <v>0</v>
      </c>
      <c r="AH149" s="18">
        <f>'Norm. financovanie + uspesnost'!AF123</f>
        <v>0</v>
      </c>
      <c r="AI149" s="18">
        <f>'Norm. financovanie + uspesnost'!AG123</f>
        <v>0</v>
      </c>
      <c r="AJ149" s="18">
        <f>'Norm. financovanie + uspesnost'!AH123</f>
        <v>0</v>
      </c>
      <c r="AK149" s="18">
        <f>'Norm. financovanie + uspesnost'!AI123</f>
        <v>0</v>
      </c>
      <c r="AL149" s="18">
        <f>'Norm. financovanie + uspesnost'!AJ123</f>
        <v>0</v>
      </c>
      <c r="AM149" s="18">
        <f>'Norm. financovanie + uspesnost'!AK123</f>
        <v>0</v>
      </c>
      <c r="AN149" s="18">
        <f>'Norm. financovanie + uspesnost'!AL123</f>
        <v>0</v>
      </c>
      <c r="AO149" s="18">
        <f>'Norm. financovanie + uspesnost'!AM123</f>
        <v>0</v>
      </c>
      <c r="AP149" s="18">
        <f>'Norm. financovanie + uspesnost'!AN123</f>
        <v>0</v>
      </c>
      <c r="AQ149" s="18">
        <f>'Norm. financovanie + uspesnost'!AO123</f>
        <v>0</v>
      </c>
      <c r="AR149" s="18">
        <f>'Norm. financovanie + uspesnost'!AP123</f>
        <v>6.2685549225708096E-4</v>
      </c>
      <c r="AS149" s="18">
        <f>'Norm. financovanie + uspesnost'!AQ123</f>
        <v>0</v>
      </c>
      <c r="AT149" s="18">
        <f>'Norm. financovanie + uspesnost'!AR123</f>
        <v>0</v>
      </c>
      <c r="AU149" s="18">
        <f>'Norm. financovanie + uspesnost'!AS123</f>
        <v>0</v>
      </c>
      <c r="AV149" s="18">
        <f>'Norm. financovanie + uspesnost'!AT123</f>
        <v>0</v>
      </c>
      <c r="AW149" s="18">
        <f>'Norm. financovanie + uspesnost'!AU123</f>
        <v>0</v>
      </c>
      <c r="AX149" s="18">
        <f>'Norm. financovanie + uspesnost'!AV123</f>
        <v>0</v>
      </c>
      <c r="AY149" s="18">
        <f>'Norm. financovanie + uspesnost'!AW123</f>
        <v>0</v>
      </c>
      <c r="AZ149" s="18">
        <f>'Norm. financovanie + uspesnost'!AX123</f>
        <v>0</v>
      </c>
      <c r="BA149" s="18">
        <f>'Norm. financovanie + uspesnost'!AY123</f>
        <v>0</v>
      </c>
      <c r="BB149" s="18">
        <f>'Norm. financovanie + uspesnost'!AZ123</f>
        <v>0</v>
      </c>
      <c r="BC149" s="18">
        <f>'Norm. financovanie + uspesnost'!BA123</f>
        <v>0</v>
      </c>
      <c r="BD149" s="18">
        <f>'Norm. financovanie + uspesnost'!BB123</f>
        <v>0</v>
      </c>
    </row>
    <row r="150" spans="1:56" ht="14.25" customHeight="1" x14ac:dyDescent="0.25">
      <c r="A150" s="31">
        <v>134</v>
      </c>
      <c r="B150" s="46" t="s">
        <v>341</v>
      </c>
      <c r="C150" s="41" t="s">
        <v>342</v>
      </c>
      <c r="D150" s="34">
        <f t="shared" si="1"/>
        <v>1.6823570782736632E-5</v>
      </c>
      <c r="E150" s="38">
        <v>0</v>
      </c>
      <c r="F150" s="18">
        <f>'Norm. financovanie + uspesnost'!D137</f>
        <v>0</v>
      </c>
      <c r="G150" s="18">
        <f>'Norm. financovanie + uspesnost'!E137</f>
        <v>0</v>
      </c>
      <c r="H150" s="18">
        <f>'Norm. financovanie + uspesnost'!F137</f>
        <v>0</v>
      </c>
      <c r="I150" s="18">
        <f>'Norm. financovanie + uspesnost'!G137</f>
        <v>0</v>
      </c>
      <c r="J150" s="18">
        <f>'Norm. financovanie + uspesnost'!H137</f>
        <v>0</v>
      </c>
      <c r="K150" s="18">
        <f>'Norm. financovanie + uspesnost'!I137</f>
        <v>0</v>
      </c>
      <c r="L150" s="18">
        <f>'Norm. financovanie + uspesnost'!J137</f>
        <v>0</v>
      </c>
      <c r="M150" s="18">
        <f>'Norm. financovanie + uspesnost'!K137</f>
        <v>0</v>
      </c>
      <c r="N150" s="18">
        <f>'Norm. financovanie + uspesnost'!L137</f>
        <v>0</v>
      </c>
      <c r="O150" s="18">
        <f>'Norm. financovanie + uspesnost'!M137</f>
        <v>0</v>
      </c>
      <c r="P150" s="18">
        <f>'Norm. financovanie + uspesnost'!N137</f>
        <v>0</v>
      </c>
      <c r="Q150" s="18">
        <f>'Norm. financovanie + uspesnost'!O137</f>
        <v>0</v>
      </c>
      <c r="R150" s="18">
        <f>'Norm. financovanie + uspesnost'!P137</f>
        <v>0</v>
      </c>
      <c r="S150" s="18">
        <f>'Norm. financovanie + uspesnost'!Q137</f>
        <v>0</v>
      </c>
      <c r="T150" s="18">
        <f>'Norm. financovanie + uspesnost'!R137</f>
        <v>0</v>
      </c>
      <c r="U150" s="18">
        <f>'Norm. financovanie + uspesnost'!S137</f>
        <v>0</v>
      </c>
      <c r="V150" s="18">
        <f>'Norm. financovanie + uspesnost'!T137</f>
        <v>0</v>
      </c>
      <c r="W150" s="18">
        <f>'Norm. financovanie + uspesnost'!U137</f>
        <v>0</v>
      </c>
      <c r="X150" s="18">
        <f>'Norm. financovanie + uspesnost'!V137</f>
        <v>0</v>
      </c>
      <c r="Y150" s="18">
        <f>'Norm. financovanie + uspesnost'!W137</f>
        <v>0</v>
      </c>
      <c r="Z150" s="18">
        <f>'Norm. financovanie + uspesnost'!X137</f>
        <v>0</v>
      </c>
      <c r="AA150" s="18">
        <f>'Norm. financovanie + uspesnost'!Y137</f>
        <v>0</v>
      </c>
      <c r="AB150" s="18">
        <f>'Norm. financovanie + uspesnost'!Z137</f>
        <v>0</v>
      </c>
      <c r="AC150" s="18">
        <f>'Norm. financovanie + uspesnost'!AA137</f>
        <v>0</v>
      </c>
      <c r="AD150" s="18">
        <f>'Norm. financovanie + uspesnost'!AB137</f>
        <v>0</v>
      </c>
      <c r="AE150" s="18">
        <f>'Norm. financovanie + uspesnost'!AC137</f>
        <v>0</v>
      </c>
      <c r="AF150" s="18">
        <f>'Norm. financovanie + uspesnost'!AD137</f>
        <v>0</v>
      </c>
      <c r="AG150" s="18">
        <f>'Norm. financovanie + uspesnost'!AE137</f>
        <v>0</v>
      </c>
      <c r="AH150" s="18">
        <f>'Norm. financovanie + uspesnost'!AF137</f>
        <v>0</v>
      </c>
      <c r="AI150" s="18">
        <f>'Norm. financovanie + uspesnost'!AG137</f>
        <v>0</v>
      </c>
      <c r="AJ150" s="18">
        <f>'Norm. financovanie + uspesnost'!AH137</f>
        <v>0</v>
      </c>
      <c r="AK150" s="18">
        <f>'Norm. financovanie + uspesnost'!AI137</f>
        <v>0</v>
      </c>
      <c r="AL150" s="18">
        <f>'Norm. financovanie + uspesnost'!AJ137</f>
        <v>0</v>
      </c>
      <c r="AM150" s="18">
        <f>'Norm. financovanie + uspesnost'!AK137</f>
        <v>0</v>
      </c>
      <c r="AN150" s="18">
        <f>'Norm. financovanie + uspesnost'!AL137</f>
        <v>0</v>
      </c>
      <c r="AO150" s="18">
        <f>'Norm. financovanie + uspesnost'!AM137</f>
        <v>0</v>
      </c>
      <c r="AP150" s="18">
        <f>'Norm. financovanie + uspesnost'!AN137</f>
        <v>1.3462307586471025E-3</v>
      </c>
      <c r="AQ150" s="18">
        <f>'Norm. financovanie + uspesnost'!AO137</f>
        <v>0</v>
      </c>
      <c r="AR150" s="18">
        <f>'Norm. financovanie + uspesnost'!AP137</f>
        <v>0</v>
      </c>
      <c r="AS150" s="18">
        <f>'Norm. financovanie + uspesnost'!AQ137</f>
        <v>0</v>
      </c>
      <c r="AT150" s="18">
        <f>'Norm. financovanie + uspesnost'!AR137</f>
        <v>0</v>
      </c>
      <c r="AU150" s="18">
        <f>'Norm. financovanie + uspesnost'!AS137</f>
        <v>0</v>
      </c>
      <c r="AV150" s="18">
        <f>'Norm. financovanie + uspesnost'!AT137</f>
        <v>0</v>
      </c>
      <c r="AW150" s="18">
        <f>'Norm. financovanie + uspesnost'!AU137</f>
        <v>0</v>
      </c>
      <c r="AX150" s="18">
        <f>'Norm. financovanie + uspesnost'!AV137</f>
        <v>0</v>
      </c>
      <c r="AY150" s="18">
        <f>'Norm. financovanie + uspesnost'!AW137</f>
        <v>4.7461564841385078E-4</v>
      </c>
      <c r="AZ150" s="18">
        <f>'Norm. financovanie + uspesnost'!AX137</f>
        <v>0</v>
      </c>
      <c r="BA150" s="18">
        <f>'Norm. financovanie + uspesnost'!AY137</f>
        <v>0</v>
      </c>
      <c r="BB150" s="18">
        <f>'Norm. financovanie + uspesnost'!AZ137</f>
        <v>0</v>
      </c>
      <c r="BC150" s="18">
        <f>'Norm. financovanie + uspesnost'!BA137</f>
        <v>0</v>
      </c>
      <c r="BD150" s="18">
        <f>'Norm. financovanie + uspesnost'!BB137</f>
        <v>0</v>
      </c>
    </row>
    <row r="151" spans="1:56" ht="14.25" customHeight="1" x14ac:dyDescent="0.2">
      <c r="A151" s="31">
        <v>165</v>
      </c>
      <c r="B151" s="37" t="s">
        <v>343</v>
      </c>
      <c r="C151" s="37" t="s">
        <v>344</v>
      </c>
      <c r="D151" s="34">
        <f t="shared" si="1"/>
        <v>1.6343608641676263E-5</v>
      </c>
      <c r="E151" s="38">
        <v>0</v>
      </c>
      <c r="F151" s="18">
        <f>'Norm. financovanie + uspesnost'!D168</f>
        <v>0</v>
      </c>
      <c r="G151" s="18">
        <f>'Norm. financovanie + uspesnost'!E168</f>
        <v>0</v>
      </c>
      <c r="H151" s="18">
        <f>'Norm. financovanie + uspesnost'!F168</f>
        <v>0</v>
      </c>
      <c r="I151" s="18">
        <f>'Norm. financovanie + uspesnost'!G168</f>
        <v>0</v>
      </c>
      <c r="J151" s="18">
        <f>'Norm. financovanie + uspesnost'!H168</f>
        <v>0</v>
      </c>
      <c r="K151" s="18">
        <f>'Norm. financovanie + uspesnost'!I168</f>
        <v>0</v>
      </c>
      <c r="L151" s="18">
        <f>'Norm. financovanie + uspesnost'!J168</f>
        <v>0</v>
      </c>
      <c r="M151" s="18">
        <f>'Norm. financovanie + uspesnost'!K168</f>
        <v>0</v>
      </c>
      <c r="N151" s="18">
        <f>'Norm. financovanie + uspesnost'!L168</f>
        <v>0</v>
      </c>
      <c r="O151" s="18">
        <f>'Norm. financovanie + uspesnost'!M168</f>
        <v>0</v>
      </c>
      <c r="P151" s="18">
        <f>'Norm. financovanie + uspesnost'!N168</f>
        <v>0</v>
      </c>
      <c r="Q151" s="18">
        <f>'Norm. financovanie + uspesnost'!O168</f>
        <v>0</v>
      </c>
      <c r="R151" s="18">
        <f>'Norm. financovanie + uspesnost'!P168</f>
        <v>0</v>
      </c>
      <c r="S151" s="18">
        <f>'Norm. financovanie + uspesnost'!Q168</f>
        <v>0</v>
      </c>
      <c r="T151" s="18">
        <f>'Norm. financovanie + uspesnost'!R168</f>
        <v>0</v>
      </c>
      <c r="U151" s="18">
        <f>'Norm. financovanie + uspesnost'!S168</f>
        <v>0</v>
      </c>
      <c r="V151" s="18">
        <f>'Norm. financovanie + uspesnost'!T168</f>
        <v>0</v>
      </c>
      <c r="W151" s="18">
        <f>'Norm. financovanie + uspesnost'!U168</f>
        <v>0</v>
      </c>
      <c r="X151" s="18">
        <f>'Norm. financovanie + uspesnost'!V168</f>
        <v>2.2635066279206007E-3</v>
      </c>
      <c r="Y151" s="18">
        <f>'Norm. financovanie + uspesnost'!W168</f>
        <v>0</v>
      </c>
      <c r="Z151" s="18">
        <f>'Norm. financovanie + uspesnost'!X168</f>
        <v>0</v>
      </c>
      <c r="AA151" s="18">
        <f>'Norm. financovanie + uspesnost'!Y168</f>
        <v>0</v>
      </c>
      <c r="AB151" s="18">
        <f>'Norm. financovanie + uspesnost'!Z168</f>
        <v>0</v>
      </c>
      <c r="AC151" s="18">
        <f>'Norm. financovanie + uspesnost'!AA168</f>
        <v>0</v>
      </c>
      <c r="AD151" s="18">
        <f>'Norm. financovanie + uspesnost'!AB168</f>
        <v>0</v>
      </c>
      <c r="AE151" s="18">
        <f>'Norm. financovanie + uspesnost'!AC168</f>
        <v>0</v>
      </c>
      <c r="AF151" s="18">
        <f>'Norm. financovanie + uspesnost'!AD168</f>
        <v>0</v>
      </c>
      <c r="AG151" s="18">
        <f>'Norm. financovanie + uspesnost'!AE168</f>
        <v>0</v>
      </c>
      <c r="AH151" s="18">
        <f>'Norm. financovanie + uspesnost'!AF168</f>
        <v>0</v>
      </c>
      <c r="AI151" s="18">
        <f>'Norm. financovanie + uspesnost'!AG168</f>
        <v>0</v>
      </c>
      <c r="AJ151" s="18">
        <f>'Norm. financovanie + uspesnost'!AH168</f>
        <v>0</v>
      </c>
      <c r="AK151" s="18">
        <f>'Norm. financovanie + uspesnost'!AI168</f>
        <v>0</v>
      </c>
      <c r="AL151" s="18">
        <f>'Norm. financovanie + uspesnost'!AJ168</f>
        <v>0</v>
      </c>
      <c r="AM151" s="18">
        <f>'Norm. financovanie + uspesnost'!AK168</f>
        <v>0</v>
      </c>
      <c r="AN151" s="18">
        <f>'Norm. financovanie + uspesnost'!AL168</f>
        <v>0</v>
      </c>
      <c r="AO151" s="18">
        <f>'Norm. financovanie + uspesnost'!AM168</f>
        <v>0</v>
      </c>
      <c r="AP151" s="18">
        <f>'Norm. financovanie + uspesnost'!AN168</f>
        <v>0</v>
      </c>
      <c r="AQ151" s="18">
        <f>'Norm. financovanie + uspesnost'!AO168</f>
        <v>0</v>
      </c>
      <c r="AR151" s="18">
        <f>'Norm. financovanie + uspesnost'!AP168</f>
        <v>0</v>
      </c>
      <c r="AS151" s="18">
        <f>'Norm. financovanie + uspesnost'!AQ168</f>
        <v>0</v>
      </c>
      <c r="AT151" s="18">
        <f>'Norm. financovanie + uspesnost'!AR168</f>
        <v>0</v>
      </c>
      <c r="AU151" s="18">
        <f>'Norm. financovanie + uspesnost'!AS168</f>
        <v>0</v>
      </c>
      <c r="AV151" s="18">
        <f>'Norm. financovanie + uspesnost'!AT168</f>
        <v>0</v>
      </c>
      <c r="AW151" s="18">
        <f>'Norm. financovanie + uspesnost'!AU168</f>
        <v>0</v>
      </c>
      <c r="AX151" s="18">
        <f>'Norm. financovanie + uspesnost'!AV168</f>
        <v>0</v>
      </c>
      <c r="AY151" s="18">
        <f>'Norm. financovanie + uspesnost'!AW168</f>
        <v>0</v>
      </c>
      <c r="AZ151" s="18">
        <f>'Norm. financovanie + uspesnost'!AX168</f>
        <v>0</v>
      </c>
      <c r="BA151" s="18">
        <f>'Norm. financovanie + uspesnost'!AY168</f>
        <v>0</v>
      </c>
      <c r="BB151" s="18">
        <f>'Norm. financovanie + uspesnost'!AZ168</f>
        <v>0</v>
      </c>
      <c r="BC151" s="18">
        <f>'Norm. financovanie + uspesnost'!BA168</f>
        <v>0</v>
      </c>
      <c r="BD151" s="18">
        <f>'Norm. financovanie + uspesnost'!BB168</f>
        <v>0</v>
      </c>
    </row>
    <row r="152" spans="1:56" ht="14.25" customHeight="1" x14ac:dyDescent="0.2">
      <c r="A152" s="31">
        <v>167</v>
      </c>
      <c r="B152" s="37" t="s">
        <v>345</v>
      </c>
      <c r="C152" s="37" t="s">
        <v>346</v>
      </c>
      <c r="D152" s="34">
        <f t="shared" si="1"/>
        <v>1.4705676398954603E-5</v>
      </c>
      <c r="E152" s="38">
        <v>0</v>
      </c>
      <c r="F152" s="18">
        <f>'Norm. financovanie + uspesnost'!D170</f>
        <v>0</v>
      </c>
      <c r="G152" s="18">
        <f>'Norm. financovanie + uspesnost'!E170</f>
        <v>0</v>
      </c>
      <c r="H152" s="18">
        <f>'Norm. financovanie + uspesnost'!F170</f>
        <v>0</v>
      </c>
      <c r="I152" s="18">
        <f>'Norm. financovanie + uspesnost'!G170</f>
        <v>0</v>
      </c>
      <c r="J152" s="18">
        <f>'Norm. financovanie + uspesnost'!H170</f>
        <v>0</v>
      </c>
      <c r="K152" s="18">
        <f>'Norm. financovanie + uspesnost'!I170</f>
        <v>0</v>
      </c>
      <c r="L152" s="18">
        <f>'Norm. financovanie + uspesnost'!J170</f>
        <v>0</v>
      </c>
      <c r="M152" s="18">
        <f>'Norm. financovanie + uspesnost'!K170</f>
        <v>0</v>
      </c>
      <c r="N152" s="18">
        <f>'Norm. financovanie + uspesnost'!L170</f>
        <v>0</v>
      </c>
      <c r="O152" s="18">
        <f>'Norm. financovanie + uspesnost'!M170</f>
        <v>0</v>
      </c>
      <c r="P152" s="18">
        <f>'Norm. financovanie + uspesnost'!N170</f>
        <v>0</v>
      </c>
      <c r="Q152" s="18">
        <f>'Norm. financovanie + uspesnost'!O170</f>
        <v>0</v>
      </c>
      <c r="R152" s="18">
        <f>'Norm. financovanie + uspesnost'!P170</f>
        <v>0</v>
      </c>
      <c r="S152" s="18">
        <f>'Norm. financovanie + uspesnost'!Q170</f>
        <v>0</v>
      </c>
      <c r="T152" s="18">
        <f>'Norm. financovanie + uspesnost'!R170</f>
        <v>0</v>
      </c>
      <c r="U152" s="18">
        <f>'Norm. financovanie + uspesnost'!S170</f>
        <v>0</v>
      </c>
      <c r="V152" s="18">
        <f>'Norm. financovanie + uspesnost'!T170</f>
        <v>0</v>
      </c>
      <c r="W152" s="18">
        <f>'Norm. financovanie + uspesnost'!U170</f>
        <v>0</v>
      </c>
      <c r="X152" s="18">
        <f>'Norm. financovanie + uspesnost'!V170</f>
        <v>2.0366613473727499E-3</v>
      </c>
      <c r="Y152" s="18">
        <f>'Norm. financovanie + uspesnost'!W170</f>
        <v>0</v>
      </c>
      <c r="Z152" s="18">
        <f>'Norm. financovanie + uspesnost'!X170</f>
        <v>0</v>
      </c>
      <c r="AA152" s="18">
        <f>'Norm. financovanie + uspesnost'!Y170</f>
        <v>0</v>
      </c>
      <c r="AB152" s="18">
        <f>'Norm. financovanie + uspesnost'!Z170</f>
        <v>0</v>
      </c>
      <c r="AC152" s="18">
        <f>'Norm. financovanie + uspesnost'!AA170</f>
        <v>0</v>
      </c>
      <c r="AD152" s="18">
        <f>'Norm. financovanie + uspesnost'!AB170</f>
        <v>0</v>
      </c>
      <c r="AE152" s="18">
        <f>'Norm. financovanie + uspesnost'!AC170</f>
        <v>0</v>
      </c>
      <c r="AF152" s="18">
        <f>'Norm. financovanie + uspesnost'!AD170</f>
        <v>0</v>
      </c>
      <c r="AG152" s="18">
        <f>'Norm. financovanie + uspesnost'!AE170</f>
        <v>0</v>
      </c>
      <c r="AH152" s="18">
        <f>'Norm. financovanie + uspesnost'!AF170</f>
        <v>0</v>
      </c>
      <c r="AI152" s="18">
        <f>'Norm. financovanie + uspesnost'!AG170</f>
        <v>0</v>
      </c>
      <c r="AJ152" s="18">
        <f>'Norm. financovanie + uspesnost'!AH170</f>
        <v>0</v>
      </c>
      <c r="AK152" s="18">
        <f>'Norm. financovanie + uspesnost'!AI170</f>
        <v>0</v>
      </c>
      <c r="AL152" s="18">
        <f>'Norm. financovanie + uspesnost'!AJ170</f>
        <v>0</v>
      </c>
      <c r="AM152" s="18">
        <f>'Norm. financovanie + uspesnost'!AK170</f>
        <v>0</v>
      </c>
      <c r="AN152" s="18">
        <f>'Norm. financovanie + uspesnost'!AL170</f>
        <v>0</v>
      </c>
      <c r="AO152" s="18">
        <f>'Norm. financovanie + uspesnost'!AM170</f>
        <v>0</v>
      </c>
      <c r="AP152" s="18">
        <f>'Norm. financovanie + uspesnost'!AN170</f>
        <v>0</v>
      </c>
      <c r="AQ152" s="18">
        <f>'Norm. financovanie + uspesnost'!AO170</f>
        <v>0</v>
      </c>
      <c r="AR152" s="18">
        <f>'Norm. financovanie + uspesnost'!AP170</f>
        <v>0</v>
      </c>
      <c r="AS152" s="18">
        <f>'Norm. financovanie + uspesnost'!AQ170</f>
        <v>0</v>
      </c>
      <c r="AT152" s="18">
        <f>'Norm. financovanie + uspesnost'!AR170</f>
        <v>0</v>
      </c>
      <c r="AU152" s="18">
        <f>'Norm. financovanie + uspesnost'!AS170</f>
        <v>0</v>
      </c>
      <c r="AV152" s="18">
        <f>'Norm. financovanie + uspesnost'!AT170</f>
        <v>0</v>
      </c>
      <c r="AW152" s="18">
        <f>'Norm. financovanie + uspesnost'!AU170</f>
        <v>0</v>
      </c>
      <c r="AX152" s="18">
        <f>'Norm. financovanie + uspesnost'!AV170</f>
        <v>0</v>
      </c>
      <c r="AY152" s="18">
        <f>'Norm. financovanie + uspesnost'!AW170</f>
        <v>0</v>
      </c>
      <c r="AZ152" s="18">
        <f>'Norm. financovanie + uspesnost'!AX170</f>
        <v>0</v>
      </c>
      <c r="BA152" s="18">
        <f>'Norm. financovanie + uspesnost'!AY170</f>
        <v>0</v>
      </c>
      <c r="BB152" s="18">
        <f>'Norm. financovanie + uspesnost'!AZ170</f>
        <v>0</v>
      </c>
      <c r="BC152" s="18">
        <f>'Norm. financovanie + uspesnost'!BA170</f>
        <v>0</v>
      </c>
      <c r="BD152" s="18">
        <f>'Norm. financovanie + uspesnost'!BB170</f>
        <v>0</v>
      </c>
    </row>
    <row r="153" spans="1:56" ht="14.25" customHeight="1" x14ac:dyDescent="0.2">
      <c r="A153" s="31">
        <v>161</v>
      </c>
      <c r="B153" s="47" t="s">
        <v>347</v>
      </c>
      <c r="C153" s="37" t="s">
        <v>348</v>
      </c>
      <c r="D153" s="34">
        <f t="shared" si="1"/>
        <v>1.4403944067042154E-5</v>
      </c>
      <c r="E153" s="38">
        <v>0</v>
      </c>
      <c r="F153" s="18">
        <f>'Norm. financovanie + uspesnost'!D164</f>
        <v>0</v>
      </c>
      <c r="G153" s="18">
        <f>'Norm. financovanie + uspesnost'!E164</f>
        <v>0</v>
      </c>
      <c r="H153" s="18">
        <f>'Norm. financovanie + uspesnost'!F164</f>
        <v>0</v>
      </c>
      <c r="I153" s="18">
        <f>'Norm. financovanie + uspesnost'!G164</f>
        <v>0</v>
      </c>
      <c r="J153" s="18">
        <f>'Norm. financovanie + uspesnost'!H164</f>
        <v>0</v>
      </c>
      <c r="K153" s="18">
        <f>'Norm. financovanie + uspesnost'!I164</f>
        <v>0</v>
      </c>
      <c r="L153" s="18">
        <f>'Norm. financovanie + uspesnost'!J164</f>
        <v>0</v>
      </c>
      <c r="M153" s="18">
        <f>'Norm. financovanie + uspesnost'!K164</f>
        <v>0</v>
      </c>
      <c r="N153" s="18">
        <f>'Norm. financovanie + uspesnost'!L164</f>
        <v>0</v>
      </c>
      <c r="O153" s="18">
        <f>'Norm. financovanie + uspesnost'!M164</f>
        <v>1.4236075159829251E-3</v>
      </c>
      <c r="P153" s="18">
        <f>'Norm. financovanie + uspesnost'!N164</f>
        <v>0</v>
      </c>
      <c r="Q153" s="18">
        <f>'Norm. financovanie + uspesnost'!O164</f>
        <v>0</v>
      </c>
      <c r="R153" s="18">
        <f>'Norm. financovanie + uspesnost'!P164</f>
        <v>0</v>
      </c>
      <c r="S153" s="18">
        <f>'Norm. financovanie + uspesnost'!Q164</f>
        <v>0</v>
      </c>
      <c r="T153" s="18">
        <f>'Norm. financovanie + uspesnost'!R164</f>
        <v>0</v>
      </c>
      <c r="U153" s="18">
        <f>'Norm. financovanie + uspesnost'!S164</f>
        <v>0</v>
      </c>
      <c r="V153" s="18">
        <f>'Norm. financovanie + uspesnost'!T164</f>
        <v>0</v>
      </c>
      <c r="W153" s="18">
        <f>'Norm. financovanie + uspesnost'!U164</f>
        <v>0</v>
      </c>
      <c r="X153" s="18">
        <f>'Norm. financovanie + uspesnost'!V164</f>
        <v>0</v>
      </c>
      <c r="Y153" s="18">
        <f>'Norm. financovanie + uspesnost'!W164</f>
        <v>0</v>
      </c>
      <c r="Z153" s="18">
        <f>'Norm. financovanie + uspesnost'!X164</f>
        <v>0</v>
      </c>
      <c r="AA153" s="18">
        <f>'Norm. financovanie + uspesnost'!Y164</f>
        <v>0</v>
      </c>
      <c r="AB153" s="18">
        <f>'Norm. financovanie + uspesnost'!Z164</f>
        <v>0</v>
      </c>
      <c r="AC153" s="18">
        <f>'Norm. financovanie + uspesnost'!AA164</f>
        <v>0</v>
      </c>
      <c r="AD153" s="18">
        <f>'Norm. financovanie + uspesnost'!AB164</f>
        <v>0</v>
      </c>
      <c r="AE153" s="18">
        <f>'Norm. financovanie + uspesnost'!AC164</f>
        <v>0</v>
      </c>
      <c r="AF153" s="18">
        <f>'Norm. financovanie + uspesnost'!AD164</f>
        <v>0</v>
      </c>
      <c r="AG153" s="18">
        <f>'Norm. financovanie + uspesnost'!AE164</f>
        <v>0</v>
      </c>
      <c r="AH153" s="18">
        <f>'Norm. financovanie + uspesnost'!AF164</f>
        <v>0</v>
      </c>
      <c r="AI153" s="18">
        <f>'Norm. financovanie + uspesnost'!AG164</f>
        <v>0</v>
      </c>
      <c r="AJ153" s="18">
        <f>'Norm. financovanie + uspesnost'!AH164</f>
        <v>0</v>
      </c>
      <c r="AK153" s="18">
        <f>'Norm. financovanie + uspesnost'!AI164</f>
        <v>0</v>
      </c>
      <c r="AL153" s="18">
        <f>'Norm. financovanie + uspesnost'!AJ164</f>
        <v>0</v>
      </c>
      <c r="AM153" s="18">
        <f>'Norm. financovanie + uspesnost'!AK164</f>
        <v>0</v>
      </c>
      <c r="AN153" s="18">
        <f>'Norm. financovanie + uspesnost'!AL164</f>
        <v>0</v>
      </c>
      <c r="AO153" s="18">
        <f>'Norm. financovanie + uspesnost'!AM164</f>
        <v>0</v>
      </c>
      <c r="AP153" s="18">
        <f>'Norm. financovanie + uspesnost'!AN164</f>
        <v>0</v>
      </c>
      <c r="AQ153" s="18">
        <f>'Norm. financovanie + uspesnost'!AO164</f>
        <v>0</v>
      </c>
      <c r="AR153" s="18">
        <f>'Norm. financovanie + uspesnost'!AP164</f>
        <v>0</v>
      </c>
      <c r="AS153" s="18">
        <f>'Norm. financovanie + uspesnost'!AQ164</f>
        <v>0</v>
      </c>
      <c r="AT153" s="18">
        <f>'Norm. financovanie + uspesnost'!AR164</f>
        <v>0</v>
      </c>
      <c r="AU153" s="18">
        <f>'Norm. financovanie + uspesnost'!AS164</f>
        <v>0</v>
      </c>
      <c r="AV153" s="18">
        <f>'Norm. financovanie + uspesnost'!AT164</f>
        <v>0</v>
      </c>
      <c r="AW153" s="18">
        <f>'Norm. financovanie + uspesnost'!AU164</f>
        <v>0</v>
      </c>
      <c r="AX153" s="18">
        <f>'Norm. financovanie + uspesnost'!AV164</f>
        <v>0</v>
      </c>
      <c r="AY153" s="18">
        <f>'Norm. financovanie + uspesnost'!AW164</f>
        <v>0</v>
      </c>
      <c r="AZ153" s="18">
        <f>'Norm. financovanie + uspesnost'!AX164</f>
        <v>0</v>
      </c>
      <c r="BA153" s="18">
        <f>'Norm. financovanie + uspesnost'!AY164</f>
        <v>0</v>
      </c>
      <c r="BB153" s="18">
        <f>'Norm. financovanie + uspesnost'!AZ164</f>
        <v>0</v>
      </c>
      <c r="BC153" s="18">
        <f>'Norm. financovanie + uspesnost'!BA164</f>
        <v>0</v>
      </c>
      <c r="BD153" s="18">
        <f>'Norm. financovanie + uspesnost'!BB164</f>
        <v>0</v>
      </c>
    </row>
    <row r="154" spans="1:56" ht="14.25" customHeight="1" x14ac:dyDescent="0.25">
      <c r="A154" s="31">
        <v>156</v>
      </c>
      <c r="B154" s="46" t="s">
        <v>349</v>
      </c>
      <c r="C154" s="41" t="s">
        <v>350</v>
      </c>
      <c r="D154" s="34">
        <f t="shared" si="1"/>
        <v>1.4309802850439892E-5</v>
      </c>
      <c r="E154" s="38">
        <v>0</v>
      </c>
      <c r="F154" s="18">
        <f>'Norm. financovanie + uspesnost'!D159</f>
        <v>0</v>
      </c>
      <c r="G154" s="18">
        <f>'Norm. financovanie + uspesnost'!E159</f>
        <v>0</v>
      </c>
      <c r="H154" s="18">
        <f>'Norm. financovanie + uspesnost'!F159</f>
        <v>0</v>
      </c>
      <c r="I154" s="18">
        <f>'Norm. financovanie + uspesnost'!G159</f>
        <v>0</v>
      </c>
      <c r="J154" s="18">
        <f>'Norm. financovanie + uspesnost'!H159</f>
        <v>0</v>
      </c>
      <c r="K154" s="18">
        <f>'Norm. financovanie + uspesnost'!I159</f>
        <v>0</v>
      </c>
      <c r="L154" s="18">
        <f>'Norm. financovanie + uspesnost'!J159</f>
        <v>0</v>
      </c>
      <c r="M154" s="18">
        <f>'Norm. financovanie + uspesnost'!K159</f>
        <v>0</v>
      </c>
      <c r="N154" s="18">
        <f>'Norm. financovanie + uspesnost'!L159</f>
        <v>0</v>
      </c>
      <c r="O154" s="18">
        <f>'Norm. financovanie + uspesnost'!M159</f>
        <v>0</v>
      </c>
      <c r="P154" s="18">
        <f>'Norm. financovanie + uspesnost'!N159</f>
        <v>0</v>
      </c>
      <c r="Q154" s="18">
        <f>'Norm. financovanie + uspesnost'!O159</f>
        <v>0</v>
      </c>
      <c r="R154" s="18">
        <f>'Norm. financovanie + uspesnost'!P159</f>
        <v>0</v>
      </c>
      <c r="S154" s="18">
        <f>'Norm. financovanie + uspesnost'!Q159</f>
        <v>0</v>
      </c>
      <c r="T154" s="18">
        <f>'Norm. financovanie + uspesnost'!R159</f>
        <v>0</v>
      </c>
      <c r="U154" s="18">
        <f>'Norm. financovanie + uspesnost'!S159</f>
        <v>0</v>
      </c>
      <c r="V154" s="18">
        <f>'Norm. financovanie + uspesnost'!T159</f>
        <v>0</v>
      </c>
      <c r="W154" s="18">
        <f>'Norm. financovanie + uspesnost'!U159</f>
        <v>0</v>
      </c>
      <c r="X154" s="18">
        <f>'Norm. financovanie + uspesnost'!V159</f>
        <v>0</v>
      </c>
      <c r="Y154" s="18">
        <f>'Norm. financovanie + uspesnost'!W159</f>
        <v>0</v>
      </c>
      <c r="Z154" s="18">
        <f>'Norm. financovanie + uspesnost'!X159</f>
        <v>0</v>
      </c>
      <c r="AA154" s="18">
        <f>'Norm. financovanie + uspesnost'!Y159</f>
        <v>0</v>
      </c>
      <c r="AB154" s="18">
        <f>'Norm. financovanie + uspesnost'!Z159</f>
        <v>0</v>
      </c>
      <c r="AC154" s="18">
        <f>'Norm. financovanie + uspesnost'!AA159</f>
        <v>0</v>
      </c>
      <c r="AD154" s="18">
        <f>'Norm. financovanie + uspesnost'!AB159</f>
        <v>0</v>
      </c>
      <c r="AE154" s="18">
        <f>'Norm. financovanie + uspesnost'!AC159</f>
        <v>0</v>
      </c>
      <c r="AF154" s="18">
        <f>'Norm. financovanie + uspesnost'!AD159</f>
        <v>0</v>
      </c>
      <c r="AG154" s="18">
        <f>'Norm. financovanie + uspesnost'!AE159</f>
        <v>0</v>
      </c>
      <c r="AH154" s="18">
        <f>'Norm. financovanie + uspesnost'!AF159</f>
        <v>0</v>
      </c>
      <c r="AI154" s="18">
        <f>'Norm. financovanie + uspesnost'!AG159</f>
        <v>1.0580233722296715E-3</v>
      </c>
      <c r="AJ154" s="18">
        <f>'Norm. financovanie + uspesnost'!AH159</f>
        <v>0</v>
      </c>
      <c r="AK154" s="18">
        <f>'Norm. financovanie + uspesnost'!AI159</f>
        <v>0</v>
      </c>
      <c r="AL154" s="18">
        <f>'Norm. financovanie + uspesnost'!AJ159</f>
        <v>0</v>
      </c>
      <c r="AM154" s="18">
        <f>'Norm. financovanie + uspesnost'!AK159</f>
        <v>0</v>
      </c>
      <c r="AN154" s="18">
        <f>'Norm. financovanie + uspesnost'!AL159</f>
        <v>0</v>
      </c>
      <c r="AO154" s="18">
        <f>'Norm. financovanie + uspesnost'!AM159</f>
        <v>0</v>
      </c>
      <c r="AP154" s="18">
        <f>'Norm. financovanie + uspesnost'!AN159</f>
        <v>0</v>
      </c>
      <c r="AQ154" s="18">
        <f>'Norm. financovanie + uspesnost'!AO159</f>
        <v>0</v>
      </c>
      <c r="AR154" s="18">
        <f>'Norm. financovanie + uspesnost'!AP159</f>
        <v>0</v>
      </c>
      <c r="AS154" s="18">
        <f>'Norm. financovanie + uspesnost'!AQ159</f>
        <v>0</v>
      </c>
      <c r="AT154" s="18">
        <f>'Norm. financovanie + uspesnost'!AR159</f>
        <v>0</v>
      </c>
      <c r="AU154" s="18">
        <f>'Norm. financovanie + uspesnost'!AS159</f>
        <v>3.2148671291049269E-4</v>
      </c>
      <c r="AV154" s="18">
        <f>'Norm. financovanie + uspesnost'!AT159</f>
        <v>0</v>
      </c>
      <c r="AW154" s="18">
        <f>'Norm. financovanie + uspesnost'!AU159</f>
        <v>0</v>
      </c>
      <c r="AX154" s="18">
        <f>'Norm. financovanie + uspesnost'!AV159</f>
        <v>0</v>
      </c>
      <c r="AY154" s="18">
        <f>'Norm. financovanie + uspesnost'!AW159</f>
        <v>0</v>
      </c>
      <c r="AZ154" s="18">
        <f>'Norm. financovanie + uspesnost'!AX159</f>
        <v>0</v>
      </c>
      <c r="BA154" s="18">
        <f>'Norm. financovanie + uspesnost'!AY159</f>
        <v>0</v>
      </c>
      <c r="BB154" s="18">
        <f>'Norm. financovanie + uspesnost'!AZ159</f>
        <v>0</v>
      </c>
      <c r="BC154" s="18">
        <f>'Norm. financovanie + uspesnost'!BA159</f>
        <v>0</v>
      </c>
      <c r="BD154" s="18">
        <f>'Norm. financovanie + uspesnost'!BB159</f>
        <v>0</v>
      </c>
    </row>
    <row r="155" spans="1:56" ht="14.25" customHeight="1" x14ac:dyDescent="0.2">
      <c r="A155" s="31">
        <v>187</v>
      </c>
      <c r="B155" s="37" t="s">
        <v>351</v>
      </c>
      <c r="C155" s="37" t="s">
        <v>352</v>
      </c>
      <c r="D155" s="34">
        <f t="shared" si="1"/>
        <v>1.3897700511007917E-5</v>
      </c>
      <c r="E155" s="38">
        <v>0</v>
      </c>
      <c r="F155" s="18">
        <f>'Norm. financovanie + uspesnost'!D190</f>
        <v>0</v>
      </c>
      <c r="G155" s="18">
        <f>'Norm. financovanie + uspesnost'!E190</f>
        <v>0</v>
      </c>
      <c r="H155" s="18">
        <f>'Norm. financovanie + uspesnost'!F190</f>
        <v>0</v>
      </c>
      <c r="I155" s="18">
        <f>'Norm. financovanie + uspesnost'!G190</f>
        <v>0</v>
      </c>
      <c r="J155" s="18">
        <f>'Norm. financovanie + uspesnost'!H190</f>
        <v>0</v>
      </c>
      <c r="K155" s="18">
        <f>'Norm. financovanie + uspesnost'!I190</f>
        <v>0</v>
      </c>
      <c r="L155" s="18">
        <f>'Norm. financovanie + uspesnost'!J190</f>
        <v>0</v>
      </c>
      <c r="M155" s="18">
        <f>'Norm. financovanie + uspesnost'!K190</f>
        <v>0</v>
      </c>
      <c r="N155" s="18">
        <f>'Norm. financovanie + uspesnost'!L190</f>
        <v>0</v>
      </c>
      <c r="O155" s="18">
        <f>'Norm. financovanie + uspesnost'!M190</f>
        <v>0</v>
      </c>
      <c r="P155" s="18">
        <f>'Norm. financovanie + uspesnost'!N190</f>
        <v>0</v>
      </c>
      <c r="Q155" s="18">
        <f>'Norm. financovanie + uspesnost'!O190</f>
        <v>0</v>
      </c>
      <c r="R155" s="18">
        <f>'Norm. financovanie + uspesnost'!P190</f>
        <v>0</v>
      </c>
      <c r="S155" s="18">
        <f>'Norm. financovanie + uspesnost'!Q190</f>
        <v>0</v>
      </c>
      <c r="T155" s="18">
        <f>'Norm. financovanie + uspesnost'!R190</f>
        <v>0</v>
      </c>
      <c r="U155" s="18">
        <f>'Norm. financovanie + uspesnost'!S190</f>
        <v>0</v>
      </c>
      <c r="V155" s="18">
        <f>'Norm. financovanie + uspesnost'!T190</f>
        <v>0</v>
      </c>
      <c r="W155" s="18">
        <f>'Norm. financovanie + uspesnost'!U190</f>
        <v>0</v>
      </c>
      <c r="X155" s="18">
        <f>'Norm. financovanie + uspesnost'!V190</f>
        <v>0</v>
      </c>
      <c r="Y155" s="18">
        <f>'Norm. financovanie + uspesnost'!W190</f>
        <v>0</v>
      </c>
      <c r="Z155" s="18">
        <f>'Norm. financovanie + uspesnost'!X190</f>
        <v>0</v>
      </c>
      <c r="AA155" s="18">
        <f>'Norm. financovanie + uspesnost'!Y190</f>
        <v>0</v>
      </c>
      <c r="AB155" s="18">
        <f>'Norm. financovanie + uspesnost'!Z190</f>
        <v>0</v>
      </c>
      <c r="AC155" s="18">
        <f>'Norm. financovanie + uspesnost'!AA190</f>
        <v>0</v>
      </c>
      <c r="AD155" s="18">
        <f>'Norm. financovanie + uspesnost'!AB190</f>
        <v>0</v>
      </c>
      <c r="AE155" s="18">
        <f>'Norm. financovanie + uspesnost'!AC190</f>
        <v>0</v>
      </c>
      <c r="AF155" s="18">
        <f>'Norm. financovanie + uspesnost'!AD190</f>
        <v>0</v>
      </c>
      <c r="AG155" s="18">
        <f>'Norm. financovanie + uspesnost'!AE190</f>
        <v>0</v>
      </c>
      <c r="AH155" s="18">
        <f>'Norm. financovanie + uspesnost'!AF190</f>
        <v>0</v>
      </c>
      <c r="AI155" s="18">
        <f>'Norm. financovanie + uspesnost'!AG190</f>
        <v>0</v>
      </c>
      <c r="AJ155" s="18">
        <f>'Norm. financovanie + uspesnost'!AH190</f>
        <v>0</v>
      </c>
      <c r="AK155" s="18">
        <f>'Norm. financovanie + uspesnost'!AI190</f>
        <v>0</v>
      </c>
      <c r="AL155" s="18">
        <f>'Norm. financovanie + uspesnost'!AJ190</f>
        <v>0</v>
      </c>
      <c r="AM155" s="18">
        <f>'Norm. financovanie + uspesnost'!AK190</f>
        <v>0</v>
      </c>
      <c r="AN155" s="18">
        <f>'Norm. financovanie + uspesnost'!AL190</f>
        <v>0</v>
      </c>
      <c r="AO155" s="18">
        <f>'Norm. financovanie + uspesnost'!AM190</f>
        <v>0</v>
      </c>
      <c r="AP155" s="18">
        <f>'Norm. financovanie + uspesnost'!AN190</f>
        <v>0</v>
      </c>
      <c r="AQ155" s="18">
        <f>'Norm. financovanie + uspesnost'!AO190</f>
        <v>0</v>
      </c>
      <c r="AR155" s="18">
        <f>'Norm. financovanie + uspesnost'!AP190</f>
        <v>0</v>
      </c>
      <c r="AS155" s="18">
        <f>'Norm. financovanie + uspesnost'!AQ190</f>
        <v>0</v>
      </c>
      <c r="AT155" s="18">
        <f>'Norm. financovanie + uspesnost'!AR190</f>
        <v>0</v>
      </c>
      <c r="AU155" s="18">
        <f>'Norm. financovanie + uspesnost'!AS190</f>
        <v>0</v>
      </c>
      <c r="AV155" s="18">
        <f>'Norm. financovanie + uspesnost'!AT190</f>
        <v>0</v>
      </c>
      <c r="AW155" s="18">
        <f>'Norm. financovanie + uspesnost'!AU190</f>
        <v>0</v>
      </c>
      <c r="AX155" s="18">
        <f>'Norm. financovanie + uspesnost'!AV190</f>
        <v>0</v>
      </c>
      <c r="AY155" s="18">
        <f>'Norm. financovanie + uspesnost'!AW190</f>
        <v>0</v>
      </c>
      <c r="AZ155" s="18">
        <f>'Norm. financovanie + uspesnost'!AX190</f>
        <v>0</v>
      </c>
      <c r="BA155" s="18">
        <f>'Norm. financovanie + uspesnost'!AY190</f>
        <v>0</v>
      </c>
      <c r="BB155" s="18">
        <f>'Norm. financovanie + uspesnost'!AZ190</f>
        <v>6.7670390896630832E-4</v>
      </c>
      <c r="BC155" s="18">
        <f>'Norm. financovanie + uspesnost'!BA190</f>
        <v>0</v>
      </c>
      <c r="BD155" s="18">
        <f>'Norm. financovanie + uspesnost'!BB190</f>
        <v>0</v>
      </c>
    </row>
    <row r="156" spans="1:56" ht="14.25" customHeight="1" x14ac:dyDescent="0.25">
      <c r="A156" s="31">
        <v>158</v>
      </c>
      <c r="B156" s="46" t="s">
        <v>353</v>
      </c>
      <c r="C156" s="41" t="s">
        <v>354</v>
      </c>
      <c r="D156" s="34">
        <f t="shared" si="1"/>
        <v>1.3009386079527969E-5</v>
      </c>
      <c r="E156" s="38">
        <v>0</v>
      </c>
      <c r="F156" s="18">
        <f>'Norm. financovanie + uspesnost'!D161</f>
        <v>0</v>
      </c>
      <c r="G156" s="18">
        <f>'Norm. financovanie + uspesnost'!E161</f>
        <v>0</v>
      </c>
      <c r="H156" s="18">
        <f>'Norm. financovanie + uspesnost'!F161</f>
        <v>0</v>
      </c>
      <c r="I156" s="18">
        <f>'Norm. financovanie + uspesnost'!G161</f>
        <v>4.7430060809849488E-4</v>
      </c>
      <c r="J156" s="18">
        <f>'Norm. financovanie + uspesnost'!H161</f>
        <v>0</v>
      </c>
      <c r="K156" s="18">
        <f>'Norm. financovanie + uspesnost'!I161</f>
        <v>0</v>
      </c>
      <c r="L156" s="18">
        <f>'Norm. financovanie + uspesnost'!J161</f>
        <v>0</v>
      </c>
      <c r="M156" s="18">
        <f>'Norm. financovanie + uspesnost'!K161</f>
        <v>0</v>
      </c>
      <c r="N156" s="18">
        <f>'Norm. financovanie + uspesnost'!L161</f>
        <v>0</v>
      </c>
      <c r="O156" s="18">
        <f>'Norm. financovanie + uspesnost'!M161</f>
        <v>0</v>
      </c>
      <c r="P156" s="18">
        <f>'Norm. financovanie + uspesnost'!N161</f>
        <v>0</v>
      </c>
      <c r="Q156" s="18">
        <f>'Norm. financovanie + uspesnost'!O161</f>
        <v>0</v>
      </c>
      <c r="R156" s="18">
        <f>'Norm. financovanie + uspesnost'!P161</f>
        <v>0</v>
      </c>
      <c r="S156" s="18">
        <f>'Norm. financovanie + uspesnost'!Q161</f>
        <v>0</v>
      </c>
      <c r="T156" s="18">
        <f>'Norm. financovanie + uspesnost'!R161</f>
        <v>0</v>
      </c>
      <c r="U156" s="18">
        <f>'Norm. financovanie + uspesnost'!S161</f>
        <v>0</v>
      </c>
      <c r="V156" s="18">
        <f>'Norm. financovanie + uspesnost'!T161</f>
        <v>0</v>
      </c>
      <c r="W156" s="18">
        <f>'Norm. financovanie + uspesnost'!U161</f>
        <v>0</v>
      </c>
      <c r="X156" s="18">
        <f>'Norm. financovanie + uspesnost'!V161</f>
        <v>0</v>
      </c>
      <c r="Y156" s="18">
        <f>'Norm. financovanie + uspesnost'!W161</f>
        <v>0</v>
      </c>
      <c r="Z156" s="18">
        <f>'Norm. financovanie + uspesnost'!X161</f>
        <v>0</v>
      </c>
      <c r="AA156" s="18">
        <f>'Norm. financovanie + uspesnost'!Y161</f>
        <v>1.1017951448242574E-3</v>
      </c>
      <c r="AB156" s="18">
        <f>'Norm. financovanie + uspesnost'!Z161</f>
        <v>0</v>
      </c>
      <c r="AC156" s="18">
        <f>'Norm. financovanie + uspesnost'!AA161</f>
        <v>0</v>
      </c>
      <c r="AD156" s="18">
        <f>'Norm. financovanie + uspesnost'!AB161</f>
        <v>0</v>
      </c>
      <c r="AE156" s="18">
        <f>'Norm. financovanie + uspesnost'!AC161</f>
        <v>0</v>
      </c>
      <c r="AF156" s="18">
        <f>'Norm. financovanie + uspesnost'!AD161</f>
        <v>0</v>
      </c>
      <c r="AG156" s="18">
        <f>'Norm. financovanie + uspesnost'!AE161</f>
        <v>0</v>
      </c>
      <c r="AH156" s="18">
        <f>'Norm. financovanie + uspesnost'!AF161</f>
        <v>0</v>
      </c>
      <c r="AI156" s="18">
        <f>'Norm. financovanie + uspesnost'!AG161</f>
        <v>0</v>
      </c>
      <c r="AJ156" s="18">
        <f>'Norm. financovanie + uspesnost'!AH161</f>
        <v>0</v>
      </c>
      <c r="AK156" s="18">
        <f>'Norm. financovanie + uspesnost'!AI161</f>
        <v>0</v>
      </c>
      <c r="AL156" s="18">
        <f>'Norm. financovanie + uspesnost'!AJ161</f>
        <v>0</v>
      </c>
      <c r="AM156" s="18">
        <f>'Norm. financovanie + uspesnost'!AK161</f>
        <v>0</v>
      </c>
      <c r="AN156" s="18">
        <f>'Norm. financovanie + uspesnost'!AL161</f>
        <v>0</v>
      </c>
      <c r="AO156" s="18">
        <f>'Norm. financovanie + uspesnost'!AM161</f>
        <v>0</v>
      </c>
      <c r="AP156" s="18">
        <f>'Norm. financovanie + uspesnost'!AN161</f>
        <v>0</v>
      </c>
      <c r="AQ156" s="18">
        <f>'Norm. financovanie + uspesnost'!AO161</f>
        <v>0</v>
      </c>
      <c r="AR156" s="18">
        <f>'Norm. financovanie + uspesnost'!AP161</f>
        <v>0</v>
      </c>
      <c r="AS156" s="18">
        <f>'Norm. financovanie + uspesnost'!AQ161</f>
        <v>0</v>
      </c>
      <c r="AT156" s="18">
        <f>'Norm. financovanie + uspesnost'!AR161</f>
        <v>0</v>
      </c>
      <c r="AU156" s="18">
        <f>'Norm. financovanie + uspesnost'!AS161</f>
        <v>0</v>
      </c>
      <c r="AV156" s="18">
        <f>'Norm. financovanie + uspesnost'!AT161</f>
        <v>0</v>
      </c>
      <c r="AW156" s="18">
        <f>'Norm. financovanie + uspesnost'!AU161</f>
        <v>0</v>
      </c>
      <c r="AX156" s="18">
        <f>'Norm. financovanie + uspesnost'!AV161</f>
        <v>0</v>
      </c>
      <c r="AY156" s="18">
        <f>'Norm. financovanie + uspesnost'!AW161</f>
        <v>0</v>
      </c>
      <c r="AZ156" s="18">
        <f>'Norm. financovanie + uspesnost'!AX161</f>
        <v>0</v>
      </c>
      <c r="BA156" s="18">
        <f>'Norm. financovanie + uspesnost'!AY161</f>
        <v>0</v>
      </c>
      <c r="BB156" s="18">
        <f>'Norm. financovanie + uspesnost'!AZ161</f>
        <v>0</v>
      </c>
      <c r="BC156" s="18">
        <f>'Norm. financovanie + uspesnost'!BA161</f>
        <v>0</v>
      </c>
      <c r="BD156" s="18">
        <f>'Norm. financovanie + uspesnost'!BB161</f>
        <v>0</v>
      </c>
    </row>
    <row r="157" spans="1:56" ht="14.25" customHeight="1" x14ac:dyDescent="0.2">
      <c r="A157" s="31">
        <v>135</v>
      </c>
      <c r="B157" s="37" t="s">
        <v>355</v>
      </c>
      <c r="C157" s="37" t="s">
        <v>356</v>
      </c>
      <c r="D157" s="34">
        <f t="shared" si="1"/>
        <v>1.2242074037910499E-5</v>
      </c>
      <c r="E157" s="38">
        <v>0</v>
      </c>
      <c r="F157" s="18">
        <f>'Norm. financovanie + uspesnost'!D138</f>
        <v>0</v>
      </c>
      <c r="G157" s="18">
        <f>'Norm. financovanie + uspesnost'!E138</f>
        <v>0</v>
      </c>
      <c r="H157" s="18">
        <f>'Norm. financovanie + uspesnost'!F138</f>
        <v>0</v>
      </c>
      <c r="I157" s="18">
        <f>'Norm. financovanie + uspesnost'!G138</f>
        <v>0</v>
      </c>
      <c r="J157" s="18">
        <f>'Norm. financovanie + uspesnost'!H138</f>
        <v>0</v>
      </c>
      <c r="K157" s="18">
        <f>'Norm. financovanie + uspesnost'!I138</f>
        <v>0</v>
      </c>
      <c r="L157" s="18">
        <f>'Norm. financovanie + uspesnost'!J138</f>
        <v>0</v>
      </c>
      <c r="M157" s="18">
        <f>'Norm. financovanie + uspesnost'!K138</f>
        <v>0</v>
      </c>
      <c r="N157" s="18">
        <f>'Norm. financovanie + uspesnost'!L138</f>
        <v>0</v>
      </c>
      <c r="O157" s="18">
        <f>'Norm. financovanie + uspesnost'!M138</f>
        <v>0</v>
      </c>
      <c r="P157" s="18">
        <f>'Norm. financovanie + uspesnost'!N138</f>
        <v>0</v>
      </c>
      <c r="Q157" s="18">
        <f>'Norm. financovanie + uspesnost'!O138</f>
        <v>0</v>
      </c>
      <c r="R157" s="18">
        <f>'Norm. financovanie + uspesnost'!P138</f>
        <v>0</v>
      </c>
      <c r="S157" s="18">
        <f>'Norm. financovanie + uspesnost'!Q138</f>
        <v>0</v>
      </c>
      <c r="T157" s="18">
        <f>'Norm. financovanie + uspesnost'!R138</f>
        <v>0</v>
      </c>
      <c r="U157" s="18">
        <f>'Norm. financovanie + uspesnost'!S138</f>
        <v>0</v>
      </c>
      <c r="V157" s="18">
        <f>'Norm. financovanie + uspesnost'!T138</f>
        <v>0</v>
      </c>
      <c r="W157" s="18">
        <f>'Norm. financovanie + uspesnost'!U138</f>
        <v>0</v>
      </c>
      <c r="X157" s="18">
        <f>'Norm. financovanie + uspesnost'!V138</f>
        <v>0</v>
      </c>
      <c r="Y157" s="18">
        <f>'Norm. financovanie + uspesnost'!W138</f>
        <v>0</v>
      </c>
      <c r="Z157" s="18">
        <f>'Norm. financovanie + uspesnost'!X138</f>
        <v>0</v>
      </c>
      <c r="AA157" s="18">
        <f>'Norm. financovanie + uspesnost'!Y138</f>
        <v>0</v>
      </c>
      <c r="AB157" s="18">
        <f>'Norm. financovanie + uspesnost'!Z138</f>
        <v>0</v>
      </c>
      <c r="AC157" s="18">
        <f>'Norm. financovanie + uspesnost'!AA138</f>
        <v>0</v>
      </c>
      <c r="AD157" s="18">
        <f>'Norm. financovanie + uspesnost'!AB138</f>
        <v>0</v>
      </c>
      <c r="AE157" s="18">
        <f>'Norm. financovanie + uspesnost'!AC138</f>
        <v>0</v>
      </c>
      <c r="AF157" s="18">
        <f>'Norm. financovanie + uspesnost'!AD138</f>
        <v>0</v>
      </c>
      <c r="AG157" s="18">
        <f>'Norm. financovanie + uspesnost'!AE138</f>
        <v>0</v>
      </c>
      <c r="AH157" s="18">
        <f>'Norm. financovanie + uspesnost'!AF138</f>
        <v>1.2778379776312266E-3</v>
      </c>
      <c r="AI157" s="18">
        <f>'Norm. financovanie + uspesnost'!AG138</f>
        <v>0</v>
      </c>
      <c r="AJ157" s="18">
        <f>'Norm. financovanie + uspesnost'!AH138</f>
        <v>0</v>
      </c>
      <c r="AK157" s="18">
        <f>'Norm. financovanie + uspesnost'!AI138</f>
        <v>0</v>
      </c>
      <c r="AL157" s="18">
        <f>'Norm. financovanie + uspesnost'!AJ138</f>
        <v>0</v>
      </c>
      <c r="AM157" s="18">
        <f>'Norm. financovanie + uspesnost'!AK138</f>
        <v>0</v>
      </c>
      <c r="AN157" s="18">
        <f>'Norm. financovanie + uspesnost'!AL138</f>
        <v>0</v>
      </c>
      <c r="AO157" s="18">
        <f>'Norm. financovanie + uspesnost'!AM138</f>
        <v>0</v>
      </c>
      <c r="AP157" s="18">
        <f>'Norm. financovanie + uspesnost'!AN138</f>
        <v>0</v>
      </c>
      <c r="AQ157" s="18">
        <f>'Norm. financovanie + uspesnost'!AO138</f>
        <v>0</v>
      </c>
      <c r="AR157" s="18">
        <f>'Norm. financovanie + uspesnost'!AP138</f>
        <v>0</v>
      </c>
      <c r="AS157" s="18">
        <f>'Norm. financovanie + uspesnost'!AQ138</f>
        <v>0</v>
      </c>
      <c r="AT157" s="18">
        <f>'Norm. financovanie + uspesnost'!AR138</f>
        <v>0</v>
      </c>
      <c r="AU157" s="18">
        <f>'Norm. financovanie + uspesnost'!AS138</f>
        <v>0</v>
      </c>
      <c r="AV157" s="18">
        <f>'Norm. financovanie + uspesnost'!AT138</f>
        <v>0</v>
      </c>
      <c r="AW157" s="18">
        <f>'Norm. financovanie + uspesnost'!AU138</f>
        <v>0</v>
      </c>
      <c r="AX157" s="18">
        <f>'Norm. financovanie + uspesnost'!AV138</f>
        <v>0</v>
      </c>
      <c r="AY157" s="18">
        <f>'Norm. financovanie + uspesnost'!AW138</f>
        <v>0</v>
      </c>
      <c r="AZ157" s="18">
        <f>'Norm. financovanie + uspesnost'!AX138</f>
        <v>0</v>
      </c>
      <c r="BA157" s="18">
        <f>'Norm. financovanie + uspesnost'!AY138</f>
        <v>0</v>
      </c>
      <c r="BB157" s="18">
        <f>'Norm. financovanie + uspesnost'!AZ138</f>
        <v>0</v>
      </c>
      <c r="BC157" s="18">
        <f>'Norm. financovanie + uspesnost'!BA138</f>
        <v>0</v>
      </c>
      <c r="BD157" s="18">
        <f>'Norm. financovanie + uspesnost'!BB138</f>
        <v>0</v>
      </c>
    </row>
    <row r="158" spans="1:56" ht="14.25" customHeight="1" x14ac:dyDescent="0.25">
      <c r="A158" s="31">
        <v>162</v>
      </c>
      <c r="B158" s="46" t="s">
        <v>357</v>
      </c>
      <c r="C158" s="41" t="s">
        <v>358</v>
      </c>
      <c r="D158" s="34">
        <f t="shared" si="1"/>
        <v>1.1227351476675399E-5</v>
      </c>
      <c r="E158" s="38">
        <v>0</v>
      </c>
      <c r="F158" s="18">
        <f>'Norm. financovanie + uspesnost'!D165</f>
        <v>0</v>
      </c>
      <c r="G158" s="18">
        <f>'Norm. financovanie + uspesnost'!E165</f>
        <v>0</v>
      </c>
      <c r="H158" s="18">
        <f>'Norm. financovanie + uspesnost'!F165</f>
        <v>0</v>
      </c>
      <c r="I158" s="18">
        <f>'Norm. financovanie + uspesnost'!G165</f>
        <v>0</v>
      </c>
      <c r="J158" s="18">
        <f>'Norm. financovanie + uspesnost'!H165</f>
        <v>0</v>
      </c>
      <c r="K158" s="18">
        <f>'Norm. financovanie + uspesnost'!I165</f>
        <v>0</v>
      </c>
      <c r="L158" s="18">
        <f>'Norm. financovanie + uspesnost'!J165</f>
        <v>0</v>
      </c>
      <c r="M158" s="18">
        <f>'Norm. financovanie + uspesnost'!K165</f>
        <v>0</v>
      </c>
      <c r="N158" s="18">
        <f>'Norm. financovanie + uspesnost'!L165</f>
        <v>0</v>
      </c>
      <c r="O158" s="18">
        <f>'Norm. financovanie + uspesnost'!M165</f>
        <v>1.1096503757848364E-3</v>
      </c>
      <c r="P158" s="18">
        <f>'Norm. financovanie + uspesnost'!N165</f>
        <v>0</v>
      </c>
      <c r="Q158" s="18">
        <f>'Norm. financovanie + uspesnost'!O165</f>
        <v>0</v>
      </c>
      <c r="R158" s="18">
        <f>'Norm. financovanie + uspesnost'!P165</f>
        <v>0</v>
      </c>
      <c r="S158" s="18">
        <f>'Norm. financovanie + uspesnost'!Q165</f>
        <v>0</v>
      </c>
      <c r="T158" s="18">
        <f>'Norm. financovanie + uspesnost'!R165</f>
        <v>0</v>
      </c>
      <c r="U158" s="18">
        <f>'Norm. financovanie + uspesnost'!S165</f>
        <v>0</v>
      </c>
      <c r="V158" s="18">
        <f>'Norm. financovanie + uspesnost'!T165</f>
        <v>0</v>
      </c>
      <c r="W158" s="18">
        <f>'Norm. financovanie + uspesnost'!U165</f>
        <v>0</v>
      </c>
      <c r="X158" s="18">
        <f>'Norm. financovanie + uspesnost'!V165</f>
        <v>0</v>
      </c>
      <c r="Y158" s="18">
        <f>'Norm. financovanie + uspesnost'!W165</f>
        <v>0</v>
      </c>
      <c r="Z158" s="18">
        <f>'Norm. financovanie + uspesnost'!X165</f>
        <v>0</v>
      </c>
      <c r="AA158" s="18">
        <f>'Norm. financovanie + uspesnost'!Y165</f>
        <v>0</v>
      </c>
      <c r="AB158" s="18">
        <f>'Norm. financovanie + uspesnost'!Z165</f>
        <v>0</v>
      </c>
      <c r="AC158" s="18">
        <f>'Norm. financovanie + uspesnost'!AA165</f>
        <v>0</v>
      </c>
      <c r="AD158" s="18">
        <f>'Norm. financovanie + uspesnost'!AB165</f>
        <v>0</v>
      </c>
      <c r="AE158" s="18">
        <f>'Norm. financovanie + uspesnost'!AC165</f>
        <v>0</v>
      </c>
      <c r="AF158" s="18">
        <f>'Norm. financovanie + uspesnost'!AD165</f>
        <v>0</v>
      </c>
      <c r="AG158" s="18">
        <f>'Norm. financovanie + uspesnost'!AE165</f>
        <v>0</v>
      </c>
      <c r="AH158" s="18">
        <f>'Norm. financovanie + uspesnost'!AF165</f>
        <v>0</v>
      </c>
      <c r="AI158" s="18">
        <f>'Norm. financovanie + uspesnost'!AG165</f>
        <v>0</v>
      </c>
      <c r="AJ158" s="18">
        <f>'Norm. financovanie + uspesnost'!AH165</f>
        <v>0</v>
      </c>
      <c r="AK158" s="18">
        <f>'Norm. financovanie + uspesnost'!AI165</f>
        <v>0</v>
      </c>
      <c r="AL158" s="18">
        <f>'Norm. financovanie + uspesnost'!AJ165</f>
        <v>0</v>
      </c>
      <c r="AM158" s="18">
        <f>'Norm. financovanie + uspesnost'!AK165</f>
        <v>0</v>
      </c>
      <c r="AN158" s="18">
        <f>'Norm. financovanie + uspesnost'!AL165</f>
        <v>0</v>
      </c>
      <c r="AO158" s="18">
        <f>'Norm. financovanie + uspesnost'!AM165</f>
        <v>0</v>
      </c>
      <c r="AP158" s="18">
        <f>'Norm. financovanie + uspesnost'!AN165</f>
        <v>0</v>
      </c>
      <c r="AQ158" s="18">
        <f>'Norm. financovanie + uspesnost'!AO165</f>
        <v>0</v>
      </c>
      <c r="AR158" s="18">
        <f>'Norm. financovanie + uspesnost'!AP165</f>
        <v>0</v>
      </c>
      <c r="AS158" s="18">
        <f>'Norm. financovanie + uspesnost'!AQ165</f>
        <v>0</v>
      </c>
      <c r="AT158" s="18">
        <f>'Norm. financovanie + uspesnost'!AR165</f>
        <v>0</v>
      </c>
      <c r="AU158" s="18">
        <f>'Norm. financovanie + uspesnost'!AS165</f>
        <v>0</v>
      </c>
      <c r="AV158" s="18">
        <f>'Norm. financovanie + uspesnost'!AT165</f>
        <v>0</v>
      </c>
      <c r="AW158" s="18">
        <f>'Norm. financovanie + uspesnost'!AU165</f>
        <v>0</v>
      </c>
      <c r="AX158" s="18">
        <f>'Norm. financovanie + uspesnost'!AV165</f>
        <v>0</v>
      </c>
      <c r="AY158" s="18">
        <f>'Norm. financovanie + uspesnost'!AW165</f>
        <v>0</v>
      </c>
      <c r="AZ158" s="18">
        <f>'Norm. financovanie + uspesnost'!AX165</f>
        <v>0</v>
      </c>
      <c r="BA158" s="18">
        <f>'Norm. financovanie + uspesnost'!AY165</f>
        <v>0</v>
      </c>
      <c r="BB158" s="18">
        <f>'Norm. financovanie + uspesnost'!AZ165</f>
        <v>0</v>
      </c>
      <c r="BC158" s="18">
        <f>'Norm. financovanie + uspesnost'!BA165</f>
        <v>0</v>
      </c>
      <c r="BD158" s="18">
        <f>'Norm. financovanie + uspesnost'!BB165</f>
        <v>0</v>
      </c>
    </row>
    <row r="159" spans="1:56" ht="14.25" customHeight="1" x14ac:dyDescent="0.2">
      <c r="A159" s="31">
        <v>189</v>
      </c>
      <c r="B159" s="37" t="s">
        <v>359</v>
      </c>
      <c r="C159" s="37" t="s">
        <v>360</v>
      </c>
      <c r="D159" s="34">
        <f t="shared" si="1"/>
        <v>8.6520540573866132E-6</v>
      </c>
      <c r="E159" s="38">
        <v>0</v>
      </c>
      <c r="F159" s="18">
        <f>'Norm. financovanie + uspesnost'!D192</f>
        <v>0</v>
      </c>
      <c r="G159" s="18">
        <f>'Norm. financovanie + uspesnost'!E192</f>
        <v>0</v>
      </c>
      <c r="H159" s="18">
        <f>'Norm. financovanie + uspesnost'!F192</f>
        <v>0</v>
      </c>
      <c r="I159" s="18">
        <f>'Norm. financovanie + uspesnost'!G192</f>
        <v>0</v>
      </c>
      <c r="J159" s="18">
        <f>'Norm. financovanie + uspesnost'!H192</f>
        <v>0</v>
      </c>
      <c r="K159" s="18">
        <f>'Norm. financovanie + uspesnost'!I192</f>
        <v>0</v>
      </c>
      <c r="L159" s="18">
        <f>'Norm. financovanie + uspesnost'!J192</f>
        <v>0</v>
      </c>
      <c r="M159" s="18">
        <f>'Norm. financovanie + uspesnost'!K192</f>
        <v>0</v>
      </c>
      <c r="N159" s="18">
        <f>'Norm. financovanie + uspesnost'!L192</f>
        <v>0</v>
      </c>
      <c r="O159" s="18">
        <f>'Norm. financovanie + uspesnost'!M192</f>
        <v>0</v>
      </c>
      <c r="P159" s="18">
        <f>'Norm. financovanie + uspesnost'!N192</f>
        <v>0</v>
      </c>
      <c r="Q159" s="18">
        <f>'Norm. financovanie + uspesnost'!O192</f>
        <v>0</v>
      </c>
      <c r="R159" s="18">
        <f>'Norm. financovanie + uspesnost'!P192</f>
        <v>0</v>
      </c>
      <c r="S159" s="18">
        <f>'Norm. financovanie + uspesnost'!Q192</f>
        <v>0</v>
      </c>
      <c r="T159" s="18">
        <f>'Norm. financovanie + uspesnost'!R192</f>
        <v>0</v>
      </c>
      <c r="U159" s="18">
        <f>'Norm. financovanie + uspesnost'!S192</f>
        <v>0</v>
      </c>
      <c r="V159" s="18">
        <f>'Norm. financovanie + uspesnost'!T192</f>
        <v>0</v>
      </c>
      <c r="W159" s="18">
        <f>'Norm. financovanie + uspesnost'!U192</f>
        <v>0</v>
      </c>
      <c r="X159" s="18">
        <f>'Norm. financovanie + uspesnost'!V192</f>
        <v>0</v>
      </c>
      <c r="Y159" s="18">
        <f>'Norm. financovanie + uspesnost'!W192</f>
        <v>0</v>
      </c>
      <c r="Z159" s="18">
        <f>'Norm. financovanie + uspesnost'!X192</f>
        <v>0</v>
      </c>
      <c r="AA159" s="18">
        <f>'Norm. financovanie + uspesnost'!Y192</f>
        <v>0</v>
      </c>
      <c r="AB159" s="18">
        <f>'Norm. financovanie + uspesnost'!Z192</f>
        <v>0</v>
      </c>
      <c r="AC159" s="18">
        <f>'Norm. financovanie + uspesnost'!AA192</f>
        <v>0</v>
      </c>
      <c r="AD159" s="18">
        <f>'Norm. financovanie + uspesnost'!AB192</f>
        <v>0</v>
      </c>
      <c r="AE159" s="18">
        <f>'Norm. financovanie + uspesnost'!AC192</f>
        <v>0</v>
      </c>
      <c r="AF159" s="18">
        <f>'Norm. financovanie + uspesnost'!AD192</f>
        <v>0</v>
      </c>
      <c r="AG159" s="18">
        <f>'Norm. financovanie + uspesnost'!AE192</f>
        <v>0</v>
      </c>
      <c r="AH159" s="18">
        <f>'Norm. financovanie + uspesnost'!AF192</f>
        <v>0</v>
      </c>
      <c r="AI159" s="18">
        <f>'Norm. financovanie + uspesnost'!AG192</f>
        <v>0</v>
      </c>
      <c r="AJ159" s="18">
        <f>'Norm. financovanie + uspesnost'!AH192</f>
        <v>0</v>
      </c>
      <c r="AK159" s="18">
        <f>'Norm. financovanie + uspesnost'!AI192</f>
        <v>0</v>
      </c>
      <c r="AL159" s="18">
        <f>'Norm. financovanie + uspesnost'!AJ192</f>
        <v>0</v>
      </c>
      <c r="AM159" s="18">
        <f>'Norm. financovanie + uspesnost'!AK192</f>
        <v>0</v>
      </c>
      <c r="AN159" s="18">
        <f>'Norm. financovanie + uspesnost'!AL192</f>
        <v>0</v>
      </c>
      <c r="AO159" s="18">
        <f>'Norm. financovanie + uspesnost'!AM192</f>
        <v>0</v>
      </c>
      <c r="AP159" s="18">
        <f>'Norm. financovanie + uspesnost'!AN192</f>
        <v>0</v>
      </c>
      <c r="AQ159" s="18">
        <f>'Norm. financovanie + uspesnost'!AO192</f>
        <v>0</v>
      </c>
      <c r="AR159" s="18">
        <f>'Norm. financovanie + uspesnost'!AP192</f>
        <v>0</v>
      </c>
      <c r="AS159" s="18">
        <f>'Norm. financovanie + uspesnost'!AQ192</f>
        <v>0</v>
      </c>
      <c r="AT159" s="18">
        <f>'Norm. financovanie + uspesnost'!AR192</f>
        <v>0</v>
      </c>
      <c r="AU159" s="18">
        <f>'Norm. financovanie + uspesnost'!AS192</f>
        <v>0</v>
      </c>
      <c r="AV159" s="18">
        <f>'Norm. financovanie + uspesnost'!AT192</f>
        <v>0</v>
      </c>
      <c r="AW159" s="18">
        <f>'Norm. financovanie + uspesnost'!AU192</f>
        <v>0</v>
      </c>
      <c r="AX159" s="18">
        <f>'Norm. financovanie + uspesnost'!AV192</f>
        <v>0</v>
      </c>
      <c r="AY159" s="18">
        <f>'Norm. financovanie + uspesnost'!AW192</f>
        <v>0</v>
      </c>
      <c r="AZ159" s="18">
        <f>'Norm. financovanie + uspesnost'!AX192</f>
        <v>0</v>
      </c>
      <c r="BA159" s="18">
        <f>'Norm. financovanie + uspesnost'!AY192</f>
        <v>0</v>
      </c>
      <c r="BB159" s="18">
        <f>'Norm. financovanie + uspesnost'!AZ192</f>
        <v>4.2128399562099282E-4</v>
      </c>
      <c r="BC159" s="18">
        <f>'Norm. financovanie + uspesnost'!BA192</f>
        <v>0</v>
      </c>
      <c r="BD159" s="18">
        <f>'Norm. financovanie + uspesnost'!BB192</f>
        <v>0</v>
      </c>
    </row>
    <row r="160" spans="1:56" ht="14.25" customHeight="1" x14ac:dyDescent="0.25">
      <c r="A160" s="31">
        <v>178</v>
      </c>
      <c r="B160" s="46" t="s">
        <v>361</v>
      </c>
      <c r="C160" s="41" t="s">
        <v>362</v>
      </c>
      <c r="D160" s="34">
        <f t="shared" si="1"/>
        <v>8.3017151194406951E-6</v>
      </c>
      <c r="E160" s="38">
        <v>0</v>
      </c>
      <c r="F160" s="18">
        <f>'Norm. financovanie + uspesnost'!D181</f>
        <v>0</v>
      </c>
      <c r="G160" s="18">
        <f>'Norm. financovanie + uspesnost'!E181</f>
        <v>0</v>
      </c>
      <c r="H160" s="18">
        <f>'Norm. financovanie + uspesnost'!F181</f>
        <v>0</v>
      </c>
      <c r="I160" s="18">
        <f>'Norm. financovanie + uspesnost'!G181</f>
        <v>0</v>
      </c>
      <c r="J160" s="18">
        <f>'Norm. financovanie + uspesnost'!H181</f>
        <v>0</v>
      </c>
      <c r="K160" s="18">
        <f>'Norm. financovanie + uspesnost'!I181</f>
        <v>0</v>
      </c>
      <c r="L160" s="18">
        <f>'Norm. financovanie + uspesnost'!J181</f>
        <v>0</v>
      </c>
      <c r="M160" s="18">
        <f>'Norm. financovanie + uspesnost'!K181</f>
        <v>0</v>
      </c>
      <c r="N160" s="18">
        <f>'Norm. financovanie + uspesnost'!L181</f>
        <v>0</v>
      </c>
      <c r="O160" s="18">
        <f>'Norm. financovanie + uspesnost'!M181</f>
        <v>0</v>
      </c>
      <c r="P160" s="18">
        <f>'Norm. financovanie + uspesnost'!N181</f>
        <v>0</v>
      </c>
      <c r="Q160" s="18">
        <f>'Norm. financovanie + uspesnost'!O181</f>
        <v>0</v>
      </c>
      <c r="R160" s="18">
        <f>'Norm. financovanie + uspesnost'!P181</f>
        <v>0</v>
      </c>
      <c r="S160" s="18">
        <f>'Norm. financovanie + uspesnost'!Q181</f>
        <v>0</v>
      </c>
      <c r="T160" s="18">
        <f>'Norm. financovanie + uspesnost'!R181</f>
        <v>0</v>
      </c>
      <c r="U160" s="18">
        <f>'Norm. financovanie + uspesnost'!S181</f>
        <v>0</v>
      </c>
      <c r="V160" s="18">
        <f>'Norm. financovanie + uspesnost'!T181</f>
        <v>0</v>
      </c>
      <c r="W160" s="18">
        <f>'Norm. financovanie + uspesnost'!U181</f>
        <v>0</v>
      </c>
      <c r="X160" s="18">
        <f>'Norm. financovanie + uspesnost'!V181</f>
        <v>0</v>
      </c>
      <c r="Y160" s="18">
        <f>'Norm. financovanie + uspesnost'!W181</f>
        <v>0</v>
      </c>
      <c r="Z160" s="18">
        <f>'Norm. financovanie + uspesnost'!X181</f>
        <v>0</v>
      </c>
      <c r="AA160" s="18">
        <f>'Norm. financovanie + uspesnost'!Y181</f>
        <v>0</v>
      </c>
      <c r="AB160" s="18">
        <f>'Norm. financovanie + uspesnost'!Z181</f>
        <v>1.9700147987511685E-3</v>
      </c>
      <c r="AC160" s="18">
        <f>'Norm. financovanie + uspesnost'!AA181</f>
        <v>0</v>
      </c>
      <c r="AD160" s="18">
        <f>'Norm. financovanie + uspesnost'!AB181</f>
        <v>0</v>
      </c>
      <c r="AE160" s="18">
        <f>'Norm. financovanie + uspesnost'!AC181</f>
        <v>0</v>
      </c>
      <c r="AF160" s="18">
        <f>'Norm. financovanie + uspesnost'!AD181</f>
        <v>0</v>
      </c>
      <c r="AG160" s="18">
        <f>'Norm. financovanie + uspesnost'!AE181</f>
        <v>0</v>
      </c>
      <c r="AH160" s="18">
        <f>'Norm. financovanie + uspesnost'!AF181</f>
        <v>0</v>
      </c>
      <c r="AI160" s="18">
        <f>'Norm. financovanie + uspesnost'!AG181</f>
        <v>0</v>
      </c>
      <c r="AJ160" s="18">
        <f>'Norm. financovanie + uspesnost'!AH181</f>
        <v>0</v>
      </c>
      <c r="AK160" s="18">
        <f>'Norm. financovanie + uspesnost'!AI181</f>
        <v>0</v>
      </c>
      <c r="AL160" s="18">
        <f>'Norm. financovanie + uspesnost'!AJ181</f>
        <v>0</v>
      </c>
      <c r="AM160" s="18">
        <f>'Norm. financovanie + uspesnost'!AK181</f>
        <v>0</v>
      </c>
      <c r="AN160" s="18">
        <f>'Norm. financovanie + uspesnost'!AL181</f>
        <v>0</v>
      </c>
      <c r="AO160" s="18">
        <f>'Norm. financovanie + uspesnost'!AM181</f>
        <v>0</v>
      </c>
      <c r="AP160" s="18">
        <f>'Norm. financovanie + uspesnost'!AN181</f>
        <v>0</v>
      </c>
      <c r="AQ160" s="18">
        <f>'Norm. financovanie + uspesnost'!AO181</f>
        <v>0</v>
      </c>
      <c r="AR160" s="18">
        <f>'Norm. financovanie + uspesnost'!AP181</f>
        <v>0</v>
      </c>
      <c r="AS160" s="18">
        <f>'Norm. financovanie + uspesnost'!AQ181</f>
        <v>0</v>
      </c>
      <c r="AT160" s="18">
        <f>'Norm. financovanie + uspesnost'!AR181</f>
        <v>0</v>
      </c>
      <c r="AU160" s="18">
        <f>'Norm. financovanie + uspesnost'!AS181</f>
        <v>0</v>
      </c>
      <c r="AV160" s="18">
        <f>'Norm. financovanie + uspesnost'!AT181</f>
        <v>0</v>
      </c>
      <c r="AW160" s="18">
        <f>'Norm. financovanie + uspesnost'!AU181</f>
        <v>0</v>
      </c>
      <c r="AX160" s="18">
        <f>'Norm. financovanie + uspesnost'!AV181</f>
        <v>0</v>
      </c>
      <c r="AY160" s="18">
        <f>'Norm. financovanie + uspesnost'!AW181</f>
        <v>0</v>
      </c>
      <c r="AZ160" s="18">
        <f>'Norm. financovanie + uspesnost'!AX181</f>
        <v>0</v>
      </c>
      <c r="BA160" s="18">
        <f>'Norm. financovanie + uspesnost'!AY181</f>
        <v>0</v>
      </c>
      <c r="BB160" s="18">
        <f>'Norm. financovanie + uspesnost'!AZ181</f>
        <v>0</v>
      </c>
      <c r="BC160" s="18">
        <f>'Norm. financovanie + uspesnost'!BA181</f>
        <v>0</v>
      </c>
      <c r="BD160" s="18">
        <f>'Norm. financovanie + uspesnost'!BB181</f>
        <v>0</v>
      </c>
    </row>
    <row r="161" spans="1:56" ht="14.25" customHeight="1" x14ac:dyDescent="0.2">
      <c r="A161" s="31">
        <v>157</v>
      </c>
      <c r="B161" s="37" t="s">
        <v>363</v>
      </c>
      <c r="C161" s="37" t="s">
        <v>364</v>
      </c>
      <c r="D161" s="34">
        <f t="shared" si="1"/>
        <v>7.6521912179217633E-6</v>
      </c>
      <c r="E161" s="38">
        <v>0</v>
      </c>
      <c r="F161" s="18">
        <f>'Norm. financovanie + uspesnost'!D160</f>
        <v>0</v>
      </c>
      <c r="G161" s="18">
        <f>'Norm. financovanie + uspesnost'!E160</f>
        <v>0</v>
      </c>
      <c r="H161" s="18">
        <f>'Norm. financovanie + uspesnost'!F160</f>
        <v>0</v>
      </c>
      <c r="I161" s="18">
        <f>'Norm. financovanie + uspesnost'!G160</f>
        <v>0</v>
      </c>
      <c r="J161" s="18">
        <f>'Norm. financovanie + uspesnost'!H160</f>
        <v>0</v>
      </c>
      <c r="K161" s="18">
        <f>'Norm. financovanie + uspesnost'!I160</f>
        <v>0</v>
      </c>
      <c r="L161" s="18">
        <f>'Norm. financovanie + uspesnost'!J160</f>
        <v>0</v>
      </c>
      <c r="M161" s="18">
        <f>'Norm. financovanie + uspesnost'!K160</f>
        <v>0</v>
      </c>
      <c r="N161" s="18">
        <f>'Norm. financovanie + uspesnost'!L160</f>
        <v>0</v>
      </c>
      <c r="O161" s="18">
        <f>'Norm. financovanie + uspesnost'!M160</f>
        <v>0</v>
      </c>
      <c r="P161" s="18">
        <f>'Norm. financovanie + uspesnost'!N160</f>
        <v>0</v>
      </c>
      <c r="Q161" s="18">
        <f>'Norm. financovanie + uspesnost'!O160</f>
        <v>0</v>
      </c>
      <c r="R161" s="18">
        <f>'Norm. financovanie + uspesnost'!P160</f>
        <v>0</v>
      </c>
      <c r="S161" s="18">
        <f>'Norm. financovanie + uspesnost'!Q160</f>
        <v>0</v>
      </c>
      <c r="T161" s="18">
        <f>'Norm. financovanie + uspesnost'!R160</f>
        <v>0</v>
      </c>
      <c r="U161" s="18">
        <f>'Norm. financovanie + uspesnost'!S160</f>
        <v>0</v>
      </c>
      <c r="V161" s="18">
        <f>'Norm. financovanie + uspesnost'!T160</f>
        <v>0</v>
      </c>
      <c r="W161" s="18">
        <f>'Norm. financovanie + uspesnost'!U160</f>
        <v>0</v>
      </c>
      <c r="X161" s="18">
        <f>'Norm. financovanie + uspesnost'!V160</f>
        <v>0</v>
      </c>
      <c r="Y161" s="18">
        <f>'Norm. financovanie + uspesnost'!W160</f>
        <v>0</v>
      </c>
      <c r="Z161" s="18">
        <f>'Norm. financovanie + uspesnost'!X160</f>
        <v>0</v>
      </c>
      <c r="AA161" s="18">
        <f>'Norm. financovanie + uspesnost'!Y160</f>
        <v>0</v>
      </c>
      <c r="AB161" s="18">
        <f>'Norm. financovanie + uspesnost'!Z160</f>
        <v>0</v>
      </c>
      <c r="AC161" s="18">
        <f>'Norm. financovanie + uspesnost'!AA160</f>
        <v>0</v>
      </c>
      <c r="AD161" s="18">
        <f>'Norm. financovanie + uspesnost'!AB160</f>
        <v>0</v>
      </c>
      <c r="AE161" s="18">
        <f>'Norm. financovanie + uspesnost'!AC160</f>
        <v>0</v>
      </c>
      <c r="AF161" s="18">
        <f>'Norm. financovanie + uspesnost'!AD160</f>
        <v>0</v>
      </c>
      <c r="AG161" s="18">
        <f>'Norm. financovanie + uspesnost'!AE160</f>
        <v>0</v>
      </c>
      <c r="AH161" s="18">
        <f>'Norm. financovanie + uspesnost'!AF160</f>
        <v>0</v>
      </c>
      <c r="AI161" s="18">
        <f>'Norm. financovanie + uspesnost'!AG160</f>
        <v>0</v>
      </c>
      <c r="AJ161" s="18">
        <f>'Norm. financovanie + uspesnost'!AH160</f>
        <v>0</v>
      </c>
      <c r="AK161" s="18">
        <f>'Norm. financovanie + uspesnost'!AI160</f>
        <v>0</v>
      </c>
      <c r="AL161" s="18">
        <f>'Norm. financovanie + uspesnost'!AJ160</f>
        <v>0</v>
      </c>
      <c r="AM161" s="18">
        <f>'Norm. financovanie + uspesnost'!AK160</f>
        <v>0</v>
      </c>
      <c r="AN161" s="18">
        <f>'Norm. financovanie + uspesnost'!AL160</f>
        <v>0</v>
      </c>
      <c r="AO161" s="18">
        <f>'Norm. financovanie + uspesnost'!AM160</f>
        <v>0</v>
      </c>
      <c r="AP161" s="18">
        <f>'Norm. financovanie + uspesnost'!AN160</f>
        <v>0</v>
      </c>
      <c r="AQ161" s="18">
        <f>'Norm. financovanie + uspesnost'!AO160</f>
        <v>0</v>
      </c>
      <c r="AR161" s="18">
        <f>'Norm. financovanie + uspesnost'!AP160</f>
        <v>0</v>
      </c>
      <c r="AS161" s="18">
        <f>'Norm. financovanie + uspesnost'!AQ160</f>
        <v>0</v>
      </c>
      <c r="AT161" s="18">
        <f>'Norm. financovanie + uspesnost'!AR160</f>
        <v>0</v>
      </c>
      <c r="AU161" s="18">
        <f>'Norm. financovanie + uspesnost'!AS160</f>
        <v>0</v>
      </c>
      <c r="AV161" s="18">
        <f>'Norm. financovanie + uspesnost'!AT160</f>
        <v>0</v>
      </c>
      <c r="AW161" s="18">
        <f>'Norm. financovanie + uspesnost'!AU160</f>
        <v>0</v>
      </c>
      <c r="AX161" s="18">
        <f>'Norm. financovanie + uspesnost'!AV160</f>
        <v>4.8722701888199581E-4</v>
      </c>
      <c r="AY161" s="18">
        <f>'Norm. financovanie + uspesnost'!AW160</f>
        <v>0</v>
      </c>
      <c r="AZ161" s="18">
        <f>'Norm. financovanie + uspesnost'!AX160</f>
        <v>0</v>
      </c>
      <c r="BA161" s="18">
        <f>'Norm. financovanie + uspesnost'!AY160</f>
        <v>0</v>
      </c>
      <c r="BB161" s="18">
        <f>'Norm. financovanie + uspesnost'!AZ160</f>
        <v>0</v>
      </c>
      <c r="BC161" s="18">
        <f>'Norm. financovanie + uspesnost'!BA160</f>
        <v>0</v>
      </c>
      <c r="BD161" s="18">
        <f>'Norm. financovanie + uspesnost'!BB160</f>
        <v>0</v>
      </c>
    </row>
    <row r="162" spans="1:56" ht="14.25" customHeight="1" x14ac:dyDescent="0.25">
      <c r="A162" s="31">
        <v>142</v>
      </c>
      <c r="B162" s="46" t="s">
        <v>365</v>
      </c>
      <c r="C162" s="41" t="s">
        <v>366</v>
      </c>
      <c r="D162" s="34">
        <f t="shared" si="1"/>
        <v>7.3902574737597144E-6</v>
      </c>
      <c r="E162" s="38">
        <v>0</v>
      </c>
      <c r="F162" s="18">
        <f>'Norm. financovanie + uspesnost'!D145</f>
        <v>0</v>
      </c>
      <c r="G162" s="18">
        <f>'Norm. financovanie + uspesnost'!E145</f>
        <v>0</v>
      </c>
      <c r="H162" s="18">
        <f>'Norm. financovanie + uspesnost'!F145</f>
        <v>0</v>
      </c>
      <c r="I162" s="18">
        <f>'Norm. financovanie + uspesnost'!G145</f>
        <v>0</v>
      </c>
      <c r="J162" s="18">
        <f>'Norm. financovanie + uspesnost'!H145</f>
        <v>0</v>
      </c>
      <c r="K162" s="18">
        <f>'Norm. financovanie + uspesnost'!I145</f>
        <v>0</v>
      </c>
      <c r="L162" s="18">
        <f>'Norm. financovanie + uspesnost'!J145</f>
        <v>0</v>
      </c>
      <c r="M162" s="18">
        <f>'Norm. financovanie + uspesnost'!K145</f>
        <v>0</v>
      </c>
      <c r="N162" s="18">
        <f>'Norm. financovanie + uspesnost'!L145</f>
        <v>0</v>
      </c>
      <c r="O162" s="18">
        <f>'Norm. financovanie + uspesnost'!M145</f>
        <v>0</v>
      </c>
      <c r="P162" s="18">
        <f>'Norm. financovanie + uspesnost'!N145</f>
        <v>0</v>
      </c>
      <c r="Q162" s="18">
        <f>'Norm. financovanie + uspesnost'!O145</f>
        <v>0</v>
      </c>
      <c r="R162" s="18">
        <f>'Norm. financovanie + uspesnost'!P145</f>
        <v>0</v>
      </c>
      <c r="S162" s="18">
        <f>'Norm. financovanie + uspesnost'!Q145</f>
        <v>0</v>
      </c>
      <c r="T162" s="18">
        <f>'Norm. financovanie + uspesnost'!R145</f>
        <v>0</v>
      </c>
      <c r="U162" s="18">
        <f>'Norm. financovanie + uspesnost'!S145</f>
        <v>0</v>
      </c>
      <c r="V162" s="18">
        <f>'Norm. financovanie + uspesnost'!T145</f>
        <v>0</v>
      </c>
      <c r="W162" s="18">
        <f>'Norm. financovanie + uspesnost'!U145</f>
        <v>0</v>
      </c>
      <c r="X162" s="18">
        <f>'Norm. financovanie + uspesnost'!V145</f>
        <v>0</v>
      </c>
      <c r="Y162" s="18">
        <f>'Norm. financovanie + uspesnost'!W145</f>
        <v>0</v>
      </c>
      <c r="Z162" s="18">
        <f>'Norm. financovanie + uspesnost'!X145</f>
        <v>0</v>
      </c>
      <c r="AA162" s="18">
        <f>'Norm. financovanie + uspesnost'!Y145</f>
        <v>0</v>
      </c>
      <c r="AB162" s="18">
        <f>'Norm. financovanie + uspesnost'!Z145</f>
        <v>0</v>
      </c>
      <c r="AC162" s="18">
        <f>'Norm. financovanie + uspesnost'!AA145</f>
        <v>0</v>
      </c>
      <c r="AD162" s="18">
        <f>'Norm. financovanie + uspesnost'!AB145</f>
        <v>0</v>
      </c>
      <c r="AE162" s="18">
        <f>'Norm. financovanie + uspesnost'!AC145</f>
        <v>0</v>
      </c>
      <c r="AF162" s="18">
        <f>'Norm. financovanie + uspesnost'!AD145</f>
        <v>0</v>
      </c>
      <c r="AG162" s="18">
        <f>'Norm. financovanie + uspesnost'!AE145</f>
        <v>0</v>
      </c>
      <c r="AH162" s="18">
        <f>'Norm. financovanie + uspesnost'!AF145</f>
        <v>7.714012866773198E-4</v>
      </c>
      <c r="AI162" s="18">
        <f>'Norm. financovanie + uspesnost'!AG145</f>
        <v>0</v>
      </c>
      <c r="AJ162" s="18">
        <f>'Norm. financovanie + uspesnost'!AH145</f>
        <v>0</v>
      </c>
      <c r="AK162" s="18">
        <f>'Norm. financovanie + uspesnost'!AI145</f>
        <v>0</v>
      </c>
      <c r="AL162" s="18">
        <f>'Norm. financovanie + uspesnost'!AJ145</f>
        <v>0</v>
      </c>
      <c r="AM162" s="18">
        <f>'Norm. financovanie + uspesnost'!AK145</f>
        <v>0</v>
      </c>
      <c r="AN162" s="18">
        <f>'Norm. financovanie + uspesnost'!AL145</f>
        <v>0</v>
      </c>
      <c r="AO162" s="18">
        <f>'Norm. financovanie + uspesnost'!AM145</f>
        <v>0</v>
      </c>
      <c r="AP162" s="18">
        <f>'Norm. financovanie + uspesnost'!AN145</f>
        <v>0</v>
      </c>
      <c r="AQ162" s="18">
        <f>'Norm. financovanie + uspesnost'!AO145</f>
        <v>0</v>
      </c>
      <c r="AR162" s="18">
        <f>'Norm. financovanie + uspesnost'!AP145</f>
        <v>0</v>
      </c>
      <c r="AS162" s="18">
        <f>'Norm. financovanie + uspesnost'!AQ145</f>
        <v>0</v>
      </c>
      <c r="AT162" s="18">
        <f>'Norm. financovanie + uspesnost'!AR145</f>
        <v>0</v>
      </c>
      <c r="AU162" s="18">
        <f>'Norm. financovanie + uspesnost'!AS145</f>
        <v>0</v>
      </c>
      <c r="AV162" s="18">
        <f>'Norm. financovanie + uspesnost'!AT145</f>
        <v>0</v>
      </c>
      <c r="AW162" s="18">
        <f>'Norm. financovanie + uspesnost'!AU145</f>
        <v>0</v>
      </c>
      <c r="AX162" s="18">
        <f>'Norm. financovanie + uspesnost'!AV145</f>
        <v>0</v>
      </c>
      <c r="AY162" s="18">
        <f>'Norm. financovanie + uspesnost'!AW145</f>
        <v>0</v>
      </c>
      <c r="AZ162" s="18">
        <f>'Norm. financovanie + uspesnost'!AX145</f>
        <v>0</v>
      </c>
      <c r="BA162" s="18">
        <f>'Norm. financovanie + uspesnost'!AY145</f>
        <v>0</v>
      </c>
      <c r="BB162" s="18">
        <f>'Norm. financovanie + uspesnost'!AZ145</f>
        <v>0</v>
      </c>
      <c r="BC162" s="18">
        <f>'Norm. financovanie + uspesnost'!BA145</f>
        <v>0</v>
      </c>
      <c r="BD162" s="18">
        <f>'Norm. financovanie + uspesnost'!BB145</f>
        <v>0</v>
      </c>
    </row>
    <row r="163" spans="1:56" ht="14.25" customHeight="1" x14ac:dyDescent="0.25">
      <c r="A163" s="31">
        <v>188</v>
      </c>
      <c r="B163" s="46" t="s">
        <v>367</v>
      </c>
      <c r="C163" s="41" t="s">
        <v>368</v>
      </c>
      <c r="D163" s="34">
        <f t="shared" si="1"/>
        <v>7.3840186550051774E-6</v>
      </c>
      <c r="E163" s="38">
        <v>0</v>
      </c>
      <c r="F163" s="18">
        <f>'Norm. financovanie + uspesnost'!D191</f>
        <v>0</v>
      </c>
      <c r="G163" s="18">
        <f>'Norm. financovanie + uspesnost'!E191</f>
        <v>0</v>
      </c>
      <c r="H163" s="18">
        <f>'Norm. financovanie + uspesnost'!F191</f>
        <v>0</v>
      </c>
      <c r="I163" s="18">
        <f>'Norm. financovanie + uspesnost'!G191</f>
        <v>0</v>
      </c>
      <c r="J163" s="18">
        <f>'Norm. financovanie + uspesnost'!H191</f>
        <v>0</v>
      </c>
      <c r="K163" s="18">
        <f>'Norm. financovanie + uspesnost'!I191</f>
        <v>0</v>
      </c>
      <c r="L163" s="18">
        <f>'Norm. financovanie + uspesnost'!J191</f>
        <v>0</v>
      </c>
      <c r="M163" s="18">
        <f>'Norm. financovanie + uspesnost'!K191</f>
        <v>0</v>
      </c>
      <c r="N163" s="18">
        <f>'Norm. financovanie + uspesnost'!L191</f>
        <v>0</v>
      </c>
      <c r="O163" s="18">
        <f>'Norm. financovanie + uspesnost'!M191</f>
        <v>0</v>
      </c>
      <c r="P163" s="18">
        <f>'Norm. financovanie + uspesnost'!N191</f>
        <v>0</v>
      </c>
      <c r="Q163" s="18">
        <f>'Norm. financovanie + uspesnost'!O191</f>
        <v>0</v>
      </c>
      <c r="R163" s="18">
        <f>'Norm. financovanie + uspesnost'!P191</f>
        <v>0</v>
      </c>
      <c r="S163" s="18">
        <f>'Norm. financovanie + uspesnost'!Q191</f>
        <v>0</v>
      </c>
      <c r="T163" s="18">
        <f>'Norm. financovanie + uspesnost'!R191</f>
        <v>0</v>
      </c>
      <c r="U163" s="18">
        <f>'Norm. financovanie + uspesnost'!S191</f>
        <v>0</v>
      </c>
      <c r="V163" s="18">
        <f>'Norm. financovanie + uspesnost'!T191</f>
        <v>0</v>
      </c>
      <c r="W163" s="18">
        <f>'Norm. financovanie + uspesnost'!U191</f>
        <v>0</v>
      </c>
      <c r="X163" s="18">
        <f>'Norm. financovanie + uspesnost'!V191</f>
        <v>0</v>
      </c>
      <c r="Y163" s="18">
        <f>'Norm. financovanie + uspesnost'!W191</f>
        <v>0</v>
      </c>
      <c r="Z163" s="18">
        <f>'Norm. financovanie + uspesnost'!X191</f>
        <v>0</v>
      </c>
      <c r="AA163" s="18">
        <f>'Norm. financovanie + uspesnost'!Y191</f>
        <v>0</v>
      </c>
      <c r="AB163" s="18">
        <f>'Norm. financovanie + uspesnost'!Z191</f>
        <v>0</v>
      </c>
      <c r="AC163" s="18">
        <f>'Norm. financovanie + uspesnost'!AA191</f>
        <v>0</v>
      </c>
      <c r="AD163" s="18">
        <f>'Norm. financovanie + uspesnost'!AB191</f>
        <v>0</v>
      </c>
      <c r="AE163" s="18">
        <f>'Norm. financovanie + uspesnost'!AC191</f>
        <v>0</v>
      </c>
      <c r="AF163" s="18">
        <f>'Norm. financovanie + uspesnost'!AD191</f>
        <v>0</v>
      </c>
      <c r="AG163" s="18">
        <f>'Norm. financovanie + uspesnost'!AE191</f>
        <v>0</v>
      </c>
      <c r="AH163" s="18">
        <f>'Norm. financovanie + uspesnost'!AF191</f>
        <v>0</v>
      </c>
      <c r="AI163" s="18">
        <f>'Norm. financovanie + uspesnost'!AG191</f>
        <v>0</v>
      </c>
      <c r="AJ163" s="18">
        <f>'Norm. financovanie + uspesnost'!AH191</f>
        <v>0</v>
      </c>
      <c r="AK163" s="18">
        <f>'Norm. financovanie + uspesnost'!AI191</f>
        <v>0</v>
      </c>
      <c r="AL163" s="18">
        <f>'Norm. financovanie + uspesnost'!AJ191</f>
        <v>0</v>
      </c>
      <c r="AM163" s="18">
        <f>'Norm. financovanie + uspesnost'!AK191</f>
        <v>0</v>
      </c>
      <c r="AN163" s="18">
        <f>'Norm. financovanie + uspesnost'!AL191</f>
        <v>0</v>
      </c>
      <c r="AO163" s="18">
        <f>'Norm. financovanie + uspesnost'!AM191</f>
        <v>0</v>
      </c>
      <c r="AP163" s="18">
        <f>'Norm. financovanie + uspesnost'!AN191</f>
        <v>0</v>
      </c>
      <c r="AQ163" s="18">
        <f>'Norm. financovanie + uspesnost'!AO191</f>
        <v>0</v>
      </c>
      <c r="AR163" s="18">
        <f>'Norm. financovanie + uspesnost'!AP191</f>
        <v>0</v>
      </c>
      <c r="AS163" s="18">
        <f>'Norm. financovanie + uspesnost'!AQ191</f>
        <v>0</v>
      </c>
      <c r="AT163" s="18">
        <f>'Norm. financovanie + uspesnost'!AR191</f>
        <v>0</v>
      </c>
      <c r="AU163" s="18">
        <f>'Norm. financovanie + uspesnost'!AS191</f>
        <v>0</v>
      </c>
      <c r="AV163" s="18">
        <f>'Norm. financovanie + uspesnost'!AT191</f>
        <v>0</v>
      </c>
      <c r="AW163" s="18">
        <f>'Norm. financovanie + uspesnost'!AU191</f>
        <v>0</v>
      </c>
      <c r="AX163" s="18">
        <f>'Norm. financovanie + uspesnost'!AV191</f>
        <v>0</v>
      </c>
      <c r="AY163" s="18">
        <f>'Norm. financovanie + uspesnost'!AW191</f>
        <v>0</v>
      </c>
      <c r="AZ163" s="18">
        <f>'Norm. financovanie + uspesnost'!AX191</f>
        <v>0</v>
      </c>
      <c r="BA163" s="18">
        <f>'Norm. financovanie + uspesnost'!AY191</f>
        <v>0</v>
      </c>
      <c r="BB163" s="18">
        <f>'Norm. financovanie + uspesnost'!AZ191</f>
        <v>3.5954108262473692E-4</v>
      </c>
      <c r="BC163" s="18">
        <f>'Norm. financovanie + uspesnost'!BA191</f>
        <v>0</v>
      </c>
      <c r="BD163" s="18">
        <f>'Norm. financovanie + uspesnost'!BB191</f>
        <v>0</v>
      </c>
    </row>
    <row r="164" spans="1:56" ht="14.25" customHeight="1" x14ac:dyDescent="0.2">
      <c r="A164" s="31">
        <v>125</v>
      </c>
      <c r="B164" s="37" t="s">
        <v>369</v>
      </c>
      <c r="C164" s="37" t="s">
        <v>370</v>
      </c>
      <c r="D164" s="34">
        <f t="shared" si="1"/>
        <v>7.2273704756843113E-6</v>
      </c>
      <c r="E164" s="38">
        <v>0</v>
      </c>
      <c r="F164" s="18">
        <f>'Norm. financovanie + uspesnost'!D128</f>
        <v>0</v>
      </c>
      <c r="G164" s="18">
        <f>'Norm. financovanie + uspesnost'!E128</f>
        <v>0</v>
      </c>
      <c r="H164" s="18">
        <f>'Norm. financovanie + uspesnost'!F128</f>
        <v>0</v>
      </c>
      <c r="I164" s="18">
        <f>'Norm. financovanie + uspesnost'!G128</f>
        <v>0</v>
      </c>
      <c r="J164" s="18">
        <f>'Norm. financovanie + uspesnost'!H128</f>
        <v>0</v>
      </c>
      <c r="K164" s="18">
        <f>'Norm. financovanie + uspesnost'!I128</f>
        <v>0</v>
      </c>
      <c r="L164" s="18">
        <f>'Norm. financovanie + uspesnost'!J128</f>
        <v>0</v>
      </c>
      <c r="M164" s="18">
        <f>'Norm. financovanie + uspesnost'!K128</f>
        <v>0</v>
      </c>
      <c r="N164" s="18">
        <f>'Norm. financovanie + uspesnost'!L128</f>
        <v>0</v>
      </c>
      <c r="O164" s="18">
        <f>'Norm. financovanie + uspesnost'!M128</f>
        <v>0</v>
      </c>
      <c r="P164" s="18">
        <f>'Norm. financovanie + uspesnost'!N128</f>
        <v>0</v>
      </c>
      <c r="Q164" s="18">
        <f>'Norm. financovanie + uspesnost'!O128</f>
        <v>0</v>
      </c>
      <c r="R164" s="18">
        <f>'Norm. financovanie + uspesnost'!P128</f>
        <v>0</v>
      </c>
      <c r="S164" s="18">
        <f>'Norm. financovanie + uspesnost'!Q128</f>
        <v>0</v>
      </c>
      <c r="T164" s="18">
        <f>'Norm. financovanie + uspesnost'!R128</f>
        <v>0</v>
      </c>
      <c r="U164" s="18">
        <f>'Norm. financovanie + uspesnost'!S128</f>
        <v>0</v>
      </c>
      <c r="V164" s="18">
        <f>'Norm. financovanie + uspesnost'!T128</f>
        <v>0</v>
      </c>
      <c r="W164" s="18">
        <f>'Norm. financovanie + uspesnost'!U128</f>
        <v>0</v>
      </c>
      <c r="X164" s="18">
        <f>'Norm. financovanie + uspesnost'!V128</f>
        <v>0</v>
      </c>
      <c r="Y164" s="18">
        <f>'Norm. financovanie + uspesnost'!W128</f>
        <v>0</v>
      </c>
      <c r="Z164" s="18">
        <f>'Norm. financovanie + uspesnost'!X128</f>
        <v>0</v>
      </c>
      <c r="AA164" s="18">
        <f>'Norm. financovanie + uspesnost'!Y128</f>
        <v>0</v>
      </c>
      <c r="AB164" s="18">
        <f>'Norm. financovanie + uspesnost'!Z128</f>
        <v>0</v>
      </c>
      <c r="AC164" s="18">
        <f>'Norm. financovanie + uspesnost'!AA128</f>
        <v>1.2271996948028541E-3</v>
      </c>
      <c r="AD164" s="18">
        <f>'Norm. financovanie + uspesnost'!AB128</f>
        <v>0</v>
      </c>
      <c r="AE164" s="18">
        <f>'Norm. financovanie + uspesnost'!AC128</f>
        <v>0</v>
      </c>
      <c r="AF164" s="18">
        <f>'Norm. financovanie + uspesnost'!AD128</f>
        <v>0</v>
      </c>
      <c r="AG164" s="18">
        <f>'Norm. financovanie + uspesnost'!AE128</f>
        <v>0</v>
      </c>
      <c r="AH164" s="18">
        <f>'Norm. financovanie + uspesnost'!AF128</f>
        <v>0</v>
      </c>
      <c r="AI164" s="18">
        <f>'Norm. financovanie + uspesnost'!AG128</f>
        <v>0</v>
      </c>
      <c r="AJ164" s="18">
        <f>'Norm. financovanie + uspesnost'!AH128</f>
        <v>0</v>
      </c>
      <c r="AK164" s="18">
        <f>'Norm. financovanie + uspesnost'!AI128</f>
        <v>0</v>
      </c>
      <c r="AL164" s="18">
        <f>'Norm. financovanie + uspesnost'!AJ128</f>
        <v>0</v>
      </c>
      <c r="AM164" s="18">
        <f>'Norm. financovanie + uspesnost'!AK128</f>
        <v>0</v>
      </c>
      <c r="AN164" s="18">
        <f>'Norm. financovanie + uspesnost'!AL128</f>
        <v>0</v>
      </c>
      <c r="AO164" s="18">
        <f>'Norm. financovanie + uspesnost'!AM128</f>
        <v>0</v>
      </c>
      <c r="AP164" s="18">
        <f>'Norm. financovanie + uspesnost'!AN128</f>
        <v>0</v>
      </c>
      <c r="AQ164" s="18">
        <f>'Norm. financovanie + uspesnost'!AO128</f>
        <v>0</v>
      </c>
      <c r="AR164" s="18">
        <f>'Norm. financovanie + uspesnost'!AP128</f>
        <v>0</v>
      </c>
      <c r="AS164" s="18">
        <f>'Norm. financovanie + uspesnost'!AQ128</f>
        <v>0</v>
      </c>
      <c r="AT164" s="18">
        <f>'Norm. financovanie + uspesnost'!AR128</f>
        <v>0</v>
      </c>
      <c r="AU164" s="18">
        <f>'Norm. financovanie + uspesnost'!AS128</f>
        <v>0</v>
      </c>
      <c r="AV164" s="18">
        <f>'Norm. financovanie + uspesnost'!AT128</f>
        <v>0</v>
      </c>
      <c r="AW164" s="18">
        <f>'Norm. financovanie + uspesnost'!AU128</f>
        <v>0</v>
      </c>
      <c r="AX164" s="18">
        <f>'Norm. financovanie + uspesnost'!AV128</f>
        <v>0</v>
      </c>
      <c r="AY164" s="18">
        <f>'Norm. financovanie + uspesnost'!AW128</f>
        <v>0</v>
      </c>
      <c r="AZ164" s="18">
        <f>'Norm. financovanie + uspesnost'!AX128</f>
        <v>0</v>
      </c>
      <c r="BA164" s="18">
        <f>'Norm. financovanie + uspesnost'!AY128</f>
        <v>0</v>
      </c>
      <c r="BB164" s="18">
        <f>'Norm. financovanie + uspesnost'!AZ128</f>
        <v>0</v>
      </c>
      <c r="BC164" s="18">
        <f>'Norm. financovanie + uspesnost'!BA128</f>
        <v>0</v>
      </c>
      <c r="BD164" s="18">
        <f>'Norm. financovanie + uspesnost'!BB128</f>
        <v>0</v>
      </c>
    </row>
    <row r="165" spans="1:56" ht="14.25" customHeight="1" x14ac:dyDescent="0.2">
      <c r="A165" s="31">
        <v>145</v>
      </c>
      <c r="B165" s="37" t="s">
        <v>371</v>
      </c>
      <c r="C165" s="37" t="s">
        <v>372</v>
      </c>
      <c r="D165" s="34">
        <f t="shared" si="1"/>
        <v>7.1680462431141563E-6</v>
      </c>
      <c r="E165" s="38">
        <v>0</v>
      </c>
      <c r="F165" s="18">
        <f>'Norm. financovanie + uspesnost'!D148</f>
        <v>0</v>
      </c>
      <c r="G165" s="18">
        <f>'Norm. financovanie + uspesnost'!E148</f>
        <v>0</v>
      </c>
      <c r="H165" s="18">
        <f>'Norm. financovanie + uspesnost'!F148</f>
        <v>0</v>
      </c>
      <c r="I165" s="18">
        <f>'Norm. financovanie + uspesnost'!G148</f>
        <v>0</v>
      </c>
      <c r="J165" s="18">
        <f>'Norm. financovanie + uspesnost'!H148</f>
        <v>0</v>
      </c>
      <c r="K165" s="18">
        <f>'Norm. financovanie + uspesnost'!I148</f>
        <v>0</v>
      </c>
      <c r="L165" s="18">
        <f>'Norm. financovanie + uspesnost'!J148</f>
        <v>0</v>
      </c>
      <c r="M165" s="18">
        <f>'Norm. financovanie + uspesnost'!K148</f>
        <v>0</v>
      </c>
      <c r="N165" s="18">
        <f>'Norm. financovanie + uspesnost'!L148</f>
        <v>0</v>
      </c>
      <c r="O165" s="18">
        <f>'Norm. financovanie + uspesnost'!M148</f>
        <v>0</v>
      </c>
      <c r="P165" s="18">
        <f>'Norm. financovanie + uspesnost'!N148</f>
        <v>0</v>
      </c>
      <c r="Q165" s="18">
        <f>'Norm. financovanie + uspesnost'!O148</f>
        <v>0</v>
      </c>
      <c r="R165" s="18">
        <f>'Norm. financovanie + uspesnost'!P148</f>
        <v>0</v>
      </c>
      <c r="S165" s="18">
        <f>'Norm. financovanie + uspesnost'!Q148</f>
        <v>0</v>
      </c>
      <c r="T165" s="18">
        <f>'Norm. financovanie + uspesnost'!R148</f>
        <v>0</v>
      </c>
      <c r="U165" s="18">
        <f>'Norm. financovanie + uspesnost'!S148</f>
        <v>0</v>
      </c>
      <c r="V165" s="18">
        <f>'Norm. financovanie + uspesnost'!T148</f>
        <v>0</v>
      </c>
      <c r="W165" s="18">
        <f>'Norm. financovanie + uspesnost'!U148</f>
        <v>0</v>
      </c>
      <c r="X165" s="18">
        <f>'Norm. financovanie + uspesnost'!V148</f>
        <v>0</v>
      </c>
      <c r="Y165" s="18">
        <f>'Norm. financovanie + uspesnost'!W148</f>
        <v>0</v>
      </c>
      <c r="Z165" s="18">
        <f>'Norm. financovanie + uspesnost'!X148</f>
        <v>0</v>
      </c>
      <c r="AA165" s="18">
        <f>'Norm. financovanie + uspesnost'!Y148</f>
        <v>0</v>
      </c>
      <c r="AB165" s="18">
        <f>'Norm. financovanie + uspesnost'!Z148</f>
        <v>0</v>
      </c>
      <c r="AC165" s="18">
        <f>'Norm. financovanie + uspesnost'!AA148</f>
        <v>0</v>
      </c>
      <c r="AD165" s="18">
        <f>'Norm. financovanie + uspesnost'!AB148</f>
        <v>0</v>
      </c>
      <c r="AE165" s="18">
        <f>'Norm. financovanie + uspesnost'!AC148</f>
        <v>0</v>
      </c>
      <c r="AF165" s="18">
        <f>'Norm. financovanie + uspesnost'!AD148</f>
        <v>0</v>
      </c>
      <c r="AG165" s="18">
        <f>'Norm. financovanie + uspesnost'!AE148</f>
        <v>0</v>
      </c>
      <c r="AH165" s="18">
        <f>'Norm. financovanie + uspesnost'!AF148</f>
        <v>0</v>
      </c>
      <c r="AI165" s="18">
        <f>'Norm. financovanie + uspesnost'!AG148</f>
        <v>0</v>
      </c>
      <c r="AJ165" s="18">
        <f>'Norm. financovanie + uspesnost'!AH148</f>
        <v>0</v>
      </c>
      <c r="AK165" s="18">
        <f>'Norm. financovanie + uspesnost'!AI148</f>
        <v>0</v>
      </c>
      <c r="AL165" s="18">
        <f>'Norm. financovanie + uspesnost'!AJ148</f>
        <v>0</v>
      </c>
      <c r="AM165" s="18">
        <f>'Norm. financovanie + uspesnost'!AK148</f>
        <v>0</v>
      </c>
      <c r="AN165" s="18">
        <f>'Norm. financovanie + uspesnost'!AL148</f>
        <v>0</v>
      </c>
      <c r="AO165" s="18">
        <f>'Norm. financovanie + uspesnost'!AM148</f>
        <v>0</v>
      </c>
      <c r="AP165" s="18">
        <f>'Norm. financovanie + uspesnost'!AN148</f>
        <v>0</v>
      </c>
      <c r="AQ165" s="18">
        <f>'Norm. financovanie + uspesnost'!AO148</f>
        <v>0</v>
      </c>
      <c r="AR165" s="18">
        <f>'Norm. financovanie + uspesnost'!AP148</f>
        <v>0</v>
      </c>
      <c r="AS165" s="18">
        <f>'Norm. financovanie + uspesnost'!AQ148</f>
        <v>0</v>
      </c>
      <c r="AT165" s="18">
        <f>'Norm. financovanie + uspesnost'!AR148</f>
        <v>0</v>
      </c>
      <c r="AU165" s="18">
        <f>'Norm. financovanie + uspesnost'!AS148</f>
        <v>0</v>
      </c>
      <c r="AV165" s="18">
        <f>'Norm. financovanie + uspesnost'!AT148</f>
        <v>0</v>
      </c>
      <c r="AW165" s="18">
        <f>'Norm. financovanie + uspesnost'!AU148</f>
        <v>0</v>
      </c>
      <c r="AX165" s="18">
        <f>'Norm. financovanie + uspesnost'!AV148</f>
        <v>0</v>
      </c>
      <c r="AY165" s="18">
        <f>'Norm. financovanie + uspesnost'!AW148</f>
        <v>0</v>
      </c>
      <c r="AZ165" s="18">
        <f>'Norm. financovanie + uspesnost'!AX148</f>
        <v>5.7052824985127264E-4</v>
      </c>
      <c r="BA165" s="18">
        <f>'Norm. financovanie + uspesnost'!AY148</f>
        <v>0</v>
      </c>
      <c r="BB165" s="18">
        <f>'Norm. financovanie + uspesnost'!AZ148</f>
        <v>0</v>
      </c>
      <c r="BC165" s="18">
        <f>'Norm. financovanie + uspesnost'!BA148</f>
        <v>0</v>
      </c>
      <c r="BD165" s="18">
        <f>'Norm. financovanie + uspesnost'!BB148</f>
        <v>0</v>
      </c>
    </row>
    <row r="166" spans="1:56" ht="14.25" customHeight="1" x14ac:dyDescent="0.2">
      <c r="A166" s="31">
        <v>119</v>
      </c>
      <c r="B166" s="37" t="s">
        <v>373</v>
      </c>
      <c r="C166" s="37" t="s">
        <v>374</v>
      </c>
      <c r="D166" s="34">
        <f t="shared" si="1"/>
        <v>6.5885623344363726E-6</v>
      </c>
      <c r="E166" s="38">
        <v>0</v>
      </c>
      <c r="F166" s="18">
        <f>'Norm. financovanie + uspesnost'!D122</f>
        <v>0</v>
      </c>
      <c r="G166" s="18">
        <f>'Norm. financovanie + uspesnost'!E122</f>
        <v>0</v>
      </c>
      <c r="H166" s="18">
        <f>'Norm. financovanie + uspesnost'!F122</f>
        <v>0</v>
      </c>
      <c r="I166" s="18">
        <f>'Norm. financovanie + uspesnost'!G122</f>
        <v>0</v>
      </c>
      <c r="J166" s="18">
        <f>'Norm. financovanie + uspesnost'!H122</f>
        <v>0</v>
      </c>
      <c r="K166" s="18">
        <f>'Norm. financovanie + uspesnost'!I122</f>
        <v>0</v>
      </c>
      <c r="L166" s="18">
        <f>'Norm. financovanie + uspesnost'!J122</f>
        <v>0</v>
      </c>
      <c r="M166" s="18">
        <f>'Norm. financovanie + uspesnost'!K122</f>
        <v>0</v>
      </c>
      <c r="N166" s="18">
        <f>'Norm. financovanie + uspesnost'!L122</f>
        <v>0</v>
      </c>
      <c r="O166" s="18">
        <f>'Norm. financovanie + uspesnost'!M122</f>
        <v>0</v>
      </c>
      <c r="P166" s="18">
        <f>'Norm. financovanie + uspesnost'!N122</f>
        <v>0</v>
      </c>
      <c r="Q166" s="18">
        <f>'Norm. financovanie + uspesnost'!O122</f>
        <v>0</v>
      </c>
      <c r="R166" s="18">
        <f>'Norm. financovanie + uspesnost'!P122</f>
        <v>0</v>
      </c>
      <c r="S166" s="18">
        <f>'Norm. financovanie + uspesnost'!Q122</f>
        <v>0</v>
      </c>
      <c r="T166" s="18">
        <f>'Norm. financovanie + uspesnost'!R122</f>
        <v>0</v>
      </c>
      <c r="U166" s="18">
        <f>'Norm. financovanie + uspesnost'!S122</f>
        <v>0</v>
      </c>
      <c r="V166" s="18">
        <f>'Norm. financovanie + uspesnost'!T122</f>
        <v>0</v>
      </c>
      <c r="W166" s="18">
        <f>'Norm. financovanie + uspesnost'!U122</f>
        <v>0</v>
      </c>
      <c r="X166" s="18">
        <f>'Norm. financovanie + uspesnost'!V122</f>
        <v>0</v>
      </c>
      <c r="Y166" s="18">
        <f>'Norm. financovanie + uspesnost'!W122</f>
        <v>0</v>
      </c>
      <c r="Z166" s="18">
        <f>'Norm. financovanie + uspesnost'!X122</f>
        <v>0</v>
      </c>
      <c r="AA166" s="18">
        <f>'Norm. financovanie + uspesnost'!Y122</f>
        <v>1.0193693752512203E-3</v>
      </c>
      <c r="AB166" s="18">
        <f>'Norm. financovanie + uspesnost'!Z122</f>
        <v>0</v>
      </c>
      <c r="AC166" s="18">
        <f>'Norm. financovanie + uspesnost'!AA122</f>
        <v>0</v>
      </c>
      <c r="AD166" s="18">
        <f>'Norm. financovanie + uspesnost'!AB122</f>
        <v>0</v>
      </c>
      <c r="AE166" s="18">
        <f>'Norm. financovanie + uspesnost'!AC122</f>
        <v>0</v>
      </c>
      <c r="AF166" s="18">
        <f>'Norm. financovanie + uspesnost'!AD122</f>
        <v>0</v>
      </c>
      <c r="AG166" s="18">
        <f>'Norm. financovanie + uspesnost'!AE122</f>
        <v>0</v>
      </c>
      <c r="AH166" s="18">
        <f>'Norm. financovanie + uspesnost'!AF122</f>
        <v>0</v>
      </c>
      <c r="AI166" s="18">
        <f>'Norm. financovanie + uspesnost'!AG122</f>
        <v>0</v>
      </c>
      <c r="AJ166" s="18">
        <f>'Norm. financovanie + uspesnost'!AH122</f>
        <v>0</v>
      </c>
      <c r="AK166" s="18">
        <f>'Norm. financovanie + uspesnost'!AI122</f>
        <v>0</v>
      </c>
      <c r="AL166" s="18">
        <f>'Norm. financovanie + uspesnost'!AJ122</f>
        <v>0</v>
      </c>
      <c r="AM166" s="18">
        <f>'Norm. financovanie + uspesnost'!AK122</f>
        <v>0</v>
      </c>
      <c r="AN166" s="18">
        <f>'Norm. financovanie + uspesnost'!AL122</f>
        <v>0</v>
      </c>
      <c r="AO166" s="18">
        <f>'Norm. financovanie + uspesnost'!AM122</f>
        <v>0</v>
      </c>
      <c r="AP166" s="18">
        <f>'Norm. financovanie + uspesnost'!AN122</f>
        <v>0</v>
      </c>
      <c r="AQ166" s="18">
        <f>'Norm. financovanie + uspesnost'!AO122</f>
        <v>0</v>
      </c>
      <c r="AR166" s="18">
        <f>'Norm. financovanie + uspesnost'!AP122</f>
        <v>0</v>
      </c>
      <c r="AS166" s="18">
        <f>'Norm. financovanie + uspesnost'!AQ122</f>
        <v>0</v>
      </c>
      <c r="AT166" s="18">
        <f>'Norm. financovanie + uspesnost'!AR122</f>
        <v>0</v>
      </c>
      <c r="AU166" s="18">
        <f>'Norm. financovanie + uspesnost'!AS122</f>
        <v>0</v>
      </c>
      <c r="AV166" s="18">
        <f>'Norm. financovanie + uspesnost'!AT122</f>
        <v>0</v>
      </c>
      <c r="AW166" s="18">
        <f>'Norm. financovanie + uspesnost'!AU122</f>
        <v>0</v>
      </c>
      <c r="AX166" s="18">
        <f>'Norm. financovanie + uspesnost'!AV122</f>
        <v>0</v>
      </c>
      <c r="AY166" s="18">
        <f>'Norm. financovanie + uspesnost'!AW122</f>
        <v>0</v>
      </c>
      <c r="AZ166" s="18">
        <f>'Norm. financovanie + uspesnost'!AX122</f>
        <v>0</v>
      </c>
      <c r="BA166" s="18">
        <f>'Norm. financovanie + uspesnost'!AY122</f>
        <v>0</v>
      </c>
      <c r="BB166" s="18">
        <f>'Norm. financovanie + uspesnost'!AZ122</f>
        <v>0</v>
      </c>
      <c r="BC166" s="18">
        <f>'Norm. financovanie + uspesnost'!BA122</f>
        <v>0</v>
      </c>
      <c r="BD166" s="18">
        <f>'Norm. financovanie + uspesnost'!BB122</f>
        <v>0</v>
      </c>
    </row>
    <row r="167" spans="1:56" ht="14.25" customHeight="1" x14ac:dyDescent="0.2">
      <c r="A167" s="31">
        <v>149</v>
      </c>
      <c r="B167" s="37" t="s">
        <v>298</v>
      </c>
      <c r="C167" s="37" t="s">
        <v>375</v>
      </c>
      <c r="D167" s="34">
        <f t="shared" si="1"/>
        <v>6.3805337287199616E-6</v>
      </c>
      <c r="E167" s="38">
        <v>0</v>
      </c>
      <c r="F167" s="18">
        <f>'Norm. financovanie + uspesnost'!D152</f>
        <v>0</v>
      </c>
      <c r="G167" s="18">
        <f>'Norm. financovanie + uspesnost'!E152</f>
        <v>0</v>
      </c>
      <c r="H167" s="18">
        <f>'Norm. financovanie + uspesnost'!F152</f>
        <v>0</v>
      </c>
      <c r="I167" s="18">
        <f>'Norm. financovanie + uspesnost'!G152</f>
        <v>0</v>
      </c>
      <c r="J167" s="18">
        <f>'Norm. financovanie + uspesnost'!H152</f>
        <v>0</v>
      </c>
      <c r="K167" s="18">
        <f>'Norm. financovanie + uspesnost'!I152</f>
        <v>0</v>
      </c>
      <c r="L167" s="18">
        <f>'Norm. financovanie + uspesnost'!J152</f>
        <v>0</v>
      </c>
      <c r="M167" s="18">
        <f>'Norm. financovanie + uspesnost'!K152</f>
        <v>0</v>
      </c>
      <c r="N167" s="18">
        <f>'Norm. financovanie + uspesnost'!L152</f>
        <v>0</v>
      </c>
      <c r="O167" s="18">
        <f>'Norm. financovanie + uspesnost'!M152</f>
        <v>0</v>
      </c>
      <c r="P167" s="18">
        <f>'Norm. financovanie + uspesnost'!N152</f>
        <v>0</v>
      </c>
      <c r="Q167" s="18">
        <f>'Norm. financovanie + uspesnost'!O152</f>
        <v>0</v>
      </c>
      <c r="R167" s="18">
        <f>'Norm. financovanie + uspesnost'!P152</f>
        <v>0</v>
      </c>
      <c r="S167" s="18">
        <f>'Norm. financovanie + uspesnost'!Q152</f>
        <v>0</v>
      </c>
      <c r="T167" s="18">
        <f>'Norm. financovanie + uspesnost'!R152</f>
        <v>0</v>
      </c>
      <c r="U167" s="18">
        <f>'Norm. financovanie + uspesnost'!S152</f>
        <v>0</v>
      </c>
      <c r="V167" s="18">
        <f>'Norm. financovanie + uspesnost'!T152</f>
        <v>0</v>
      </c>
      <c r="W167" s="18">
        <f>'Norm. financovanie + uspesnost'!U152</f>
        <v>0</v>
      </c>
      <c r="X167" s="18">
        <f>'Norm. financovanie + uspesnost'!V152</f>
        <v>0</v>
      </c>
      <c r="Y167" s="18">
        <f>'Norm. financovanie + uspesnost'!W152</f>
        <v>0</v>
      </c>
      <c r="Z167" s="18">
        <f>'Norm. financovanie + uspesnost'!X152</f>
        <v>0</v>
      </c>
      <c r="AA167" s="18">
        <f>'Norm. financovanie + uspesnost'!Y152</f>
        <v>0</v>
      </c>
      <c r="AB167" s="18">
        <f>'Norm. financovanie + uspesnost'!Z152</f>
        <v>0</v>
      </c>
      <c r="AC167" s="18">
        <f>'Norm. financovanie + uspesnost'!AA152</f>
        <v>0</v>
      </c>
      <c r="AD167" s="18">
        <f>'Norm. financovanie + uspesnost'!AB152</f>
        <v>0</v>
      </c>
      <c r="AE167" s="18">
        <f>'Norm. financovanie + uspesnost'!AC152</f>
        <v>0</v>
      </c>
      <c r="AF167" s="18">
        <f>'Norm. financovanie + uspesnost'!AD152</f>
        <v>0</v>
      </c>
      <c r="AG167" s="18">
        <f>'Norm. financovanie + uspesnost'!AE152</f>
        <v>0</v>
      </c>
      <c r="AH167" s="18">
        <f>'Norm. financovanie + uspesnost'!AF152</f>
        <v>0</v>
      </c>
      <c r="AI167" s="18">
        <f>'Norm. financovanie + uspesnost'!AG152</f>
        <v>0</v>
      </c>
      <c r="AJ167" s="18">
        <f>'Norm. financovanie + uspesnost'!AH152</f>
        <v>0</v>
      </c>
      <c r="AK167" s="18">
        <f>'Norm. financovanie + uspesnost'!AI152</f>
        <v>0</v>
      </c>
      <c r="AL167" s="18">
        <f>'Norm. financovanie + uspesnost'!AJ152</f>
        <v>0</v>
      </c>
      <c r="AM167" s="18">
        <f>'Norm. financovanie + uspesnost'!AK152</f>
        <v>0</v>
      </c>
      <c r="AN167" s="18">
        <f>'Norm. financovanie + uspesnost'!AL152</f>
        <v>0</v>
      </c>
      <c r="AO167" s="18">
        <f>'Norm. financovanie + uspesnost'!AM152</f>
        <v>0</v>
      </c>
      <c r="AP167" s="18">
        <f>'Norm. financovanie + uspesnost'!AN152</f>
        <v>8.4139422415443902E-4</v>
      </c>
      <c r="AQ167" s="18">
        <f>'Norm. financovanie + uspesnost'!AO152</f>
        <v>0</v>
      </c>
      <c r="AR167" s="18">
        <f>'Norm. financovanie + uspesnost'!AP152</f>
        <v>0</v>
      </c>
      <c r="AS167" s="18">
        <f>'Norm. financovanie + uspesnost'!AQ152</f>
        <v>0</v>
      </c>
      <c r="AT167" s="18">
        <f>'Norm. financovanie + uspesnost'!AR152</f>
        <v>0</v>
      </c>
      <c r="AU167" s="18">
        <f>'Norm. financovanie + uspesnost'!AS152</f>
        <v>0</v>
      </c>
      <c r="AV167" s="18">
        <f>'Norm. financovanie + uspesnost'!AT152</f>
        <v>0</v>
      </c>
      <c r="AW167" s="18">
        <f>'Norm. financovanie + uspesnost'!AU152</f>
        <v>0</v>
      </c>
      <c r="AX167" s="18">
        <f>'Norm. financovanie + uspesnost'!AV152</f>
        <v>0</v>
      </c>
      <c r="AY167" s="18">
        <f>'Norm. financovanie + uspesnost'!AW152</f>
        <v>0</v>
      </c>
      <c r="AZ167" s="18">
        <f>'Norm. financovanie + uspesnost'!AX152</f>
        <v>0</v>
      </c>
      <c r="BA167" s="18">
        <f>'Norm. financovanie + uspesnost'!AY152</f>
        <v>0</v>
      </c>
      <c r="BB167" s="18">
        <f>'Norm. financovanie + uspesnost'!AZ152</f>
        <v>0</v>
      </c>
      <c r="BC167" s="18">
        <f>'Norm. financovanie + uspesnost'!BA152</f>
        <v>0</v>
      </c>
      <c r="BD167" s="18">
        <f>'Norm. financovanie + uspesnost'!BB152</f>
        <v>0</v>
      </c>
    </row>
    <row r="168" spans="1:56" ht="14.25" customHeight="1" x14ac:dyDescent="0.25">
      <c r="A168" s="31">
        <v>146</v>
      </c>
      <c r="B168" s="46" t="s">
        <v>376</v>
      </c>
      <c r="C168" s="41" t="s">
        <v>377</v>
      </c>
      <c r="D168" s="34">
        <f t="shared" si="1"/>
        <v>6.0436468324295817E-6</v>
      </c>
      <c r="E168" s="38">
        <v>0</v>
      </c>
      <c r="F168" s="18">
        <f>'Norm. financovanie + uspesnost'!D149</f>
        <v>0</v>
      </c>
      <c r="G168" s="18">
        <f>'Norm. financovanie + uspesnost'!E149</f>
        <v>0</v>
      </c>
      <c r="H168" s="18">
        <f>'Norm. financovanie + uspesnost'!F149</f>
        <v>0</v>
      </c>
      <c r="I168" s="18">
        <f>'Norm. financovanie + uspesnost'!G149</f>
        <v>0</v>
      </c>
      <c r="J168" s="18">
        <f>'Norm. financovanie + uspesnost'!H149</f>
        <v>0</v>
      </c>
      <c r="K168" s="18">
        <f>'Norm. financovanie + uspesnost'!I149</f>
        <v>0</v>
      </c>
      <c r="L168" s="18">
        <f>'Norm. financovanie + uspesnost'!J149</f>
        <v>0</v>
      </c>
      <c r="M168" s="18">
        <f>'Norm. financovanie + uspesnost'!K149</f>
        <v>0</v>
      </c>
      <c r="N168" s="18">
        <f>'Norm. financovanie + uspesnost'!L149</f>
        <v>0</v>
      </c>
      <c r="O168" s="18">
        <f>'Norm. financovanie + uspesnost'!M149</f>
        <v>0</v>
      </c>
      <c r="P168" s="18">
        <f>'Norm. financovanie + uspesnost'!N149</f>
        <v>0</v>
      </c>
      <c r="Q168" s="18">
        <f>'Norm. financovanie + uspesnost'!O149</f>
        <v>0</v>
      </c>
      <c r="R168" s="18">
        <f>'Norm. financovanie + uspesnost'!P149</f>
        <v>0</v>
      </c>
      <c r="S168" s="18">
        <f>'Norm. financovanie + uspesnost'!Q149</f>
        <v>0</v>
      </c>
      <c r="T168" s="18">
        <f>'Norm. financovanie + uspesnost'!R149</f>
        <v>0</v>
      </c>
      <c r="U168" s="18">
        <f>'Norm. financovanie + uspesnost'!S149</f>
        <v>0</v>
      </c>
      <c r="V168" s="18">
        <f>'Norm. financovanie + uspesnost'!T149</f>
        <v>0</v>
      </c>
      <c r="W168" s="18">
        <f>'Norm. financovanie + uspesnost'!U149</f>
        <v>0</v>
      </c>
      <c r="X168" s="18">
        <f>'Norm. financovanie + uspesnost'!V149</f>
        <v>0</v>
      </c>
      <c r="Y168" s="18">
        <f>'Norm. financovanie + uspesnost'!W149</f>
        <v>0</v>
      </c>
      <c r="Z168" s="18">
        <f>'Norm. financovanie + uspesnost'!X149</f>
        <v>0</v>
      </c>
      <c r="AA168" s="18">
        <f>'Norm. financovanie + uspesnost'!Y149</f>
        <v>0</v>
      </c>
      <c r="AB168" s="18">
        <f>'Norm. financovanie + uspesnost'!Z149</f>
        <v>0</v>
      </c>
      <c r="AC168" s="18">
        <f>'Norm. financovanie + uspesnost'!AA149</f>
        <v>0</v>
      </c>
      <c r="AD168" s="18">
        <f>'Norm. financovanie + uspesnost'!AB149</f>
        <v>0</v>
      </c>
      <c r="AE168" s="18">
        <f>'Norm. financovanie + uspesnost'!AC149</f>
        <v>0</v>
      </c>
      <c r="AF168" s="18">
        <f>'Norm. financovanie + uspesnost'!AD149</f>
        <v>0</v>
      </c>
      <c r="AG168" s="18">
        <f>'Norm. financovanie + uspesnost'!AE149</f>
        <v>0</v>
      </c>
      <c r="AH168" s="18">
        <f>'Norm. financovanie + uspesnost'!AF149</f>
        <v>0</v>
      </c>
      <c r="AI168" s="18">
        <f>'Norm. financovanie + uspesnost'!AG149</f>
        <v>0</v>
      </c>
      <c r="AJ168" s="18">
        <f>'Norm. financovanie + uspesnost'!AH149</f>
        <v>0</v>
      </c>
      <c r="AK168" s="18">
        <f>'Norm. financovanie + uspesnost'!AI149</f>
        <v>0</v>
      </c>
      <c r="AL168" s="18">
        <f>'Norm. financovanie + uspesnost'!AJ149</f>
        <v>0</v>
      </c>
      <c r="AM168" s="18">
        <f>'Norm. financovanie + uspesnost'!AK149</f>
        <v>0</v>
      </c>
      <c r="AN168" s="18">
        <f>'Norm. financovanie + uspesnost'!AL149</f>
        <v>0</v>
      </c>
      <c r="AO168" s="18">
        <f>'Norm. financovanie + uspesnost'!AM149</f>
        <v>0</v>
      </c>
      <c r="AP168" s="18">
        <f>'Norm. financovanie + uspesnost'!AN149</f>
        <v>0</v>
      </c>
      <c r="AQ168" s="18">
        <f>'Norm. financovanie + uspesnost'!AO149</f>
        <v>0</v>
      </c>
      <c r="AR168" s="18">
        <f>'Norm. financovanie + uspesnost'!AP149</f>
        <v>0</v>
      </c>
      <c r="AS168" s="18">
        <f>'Norm. financovanie + uspesnost'!AQ149</f>
        <v>0</v>
      </c>
      <c r="AT168" s="18">
        <f>'Norm. financovanie + uspesnost'!AR149</f>
        <v>0</v>
      </c>
      <c r="AU168" s="18">
        <f>'Norm. financovanie + uspesnost'!AS149</f>
        <v>0</v>
      </c>
      <c r="AV168" s="18">
        <f>'Norm. financovanie + uspesnost'!AT149</f>
        <v>0</v>
      </c>
      <c r="AW168" s="18">
        <f>'Norm. financovanie + uspesnost'!AU149</f>
        <v>0</v>
      </c>
      <c r="AX168" s="18">
        <f>'Norm. financovanie + uspesnost'!AV149</f>
        <v>0</v>
      </c>
      <c r="AY168" s="18">
        <f>'Norm. financovanie + uspesnost'!AW149</f>
        <v>0</v>
      </c>
      <c r="AZ168" s="18">
        <f>'Norm. financovanie + uspesnost'!AX149</f>
        <v>4.8103362242362199E-4</v>
      </c>
      <c r="BA168" s="18">
        <f>'Norm. financovanie + uspesnost'!AY149</f>
        <v>0</v>
      </c>
      <c r="BB168" s="18">
        <f>'Norm. financovanie + uspesnost'!AZ149</f>
        <v>0</v>
      </c>
      <c r="BC168" s="18">
        <f>'Norm. financovanie + uspesnost'!BA149</f>
        <v>0</v>
      </c>
      <c r="BD168" s="18">
        <f>'Norm. financovanie + uspesnost'!BB149</f>
        <v>0</v>
      </c>
    </row>
    <row r="169" spans="1:56" ht="14.25" customHeight="1" x14ac:dyDescent="0.25">
      <c r="A169" s="31">
        <v>190</v>
      </c>
      <c r="B169" s="46" t="s">
        <v>378</v>
      </c>
      <c r="C169" s="41" t="s">
        <v>379</v>
      </c>
      <c r="D169" s="34">
        <f t="shared" si="1"/>
        <v>5.8851018066262561E-6</v>
      </c>
      <c r="E169" s="38">
        <v>0</v>
      </c>
      <c r="F169" s="18">
        <f>'Norm. financovanie + uspesnost'!D193</f>
        <v>0</v>
      </c>
      <c r="G169" s="18">
        <f>'Norm. financovanie + uspesnost'!E193</f>
        <v>0</v>
      </c>
      <c r="H169" s="18">
        <f>'Norm. financovanie + uspesnost'!F193</f>
        <v>0</v>
      </c>
      <c r="I169" s="18">
        <f>'Norm. financovanie + uspesnost'!G193</f>
        <v>0</v>
      </c>
      <c r="J169" s="18">
        <f>'Norm. financovanie + uspesnost'!H193</f>
        <v>0</v>
      </c>
      <c r="K169" s="18">
        <f>'Norm. financovanie + uspesnost'!I193</f>
        <v>0</v>
      </c>
      <c r="L169" s="18">
        <f>'Norm. financovanie + uspesnost'!J193</f>
        <v>0</v>
      </c>
      <c r="M169" s="18">
        <f>'Norm. financovanie + uspesnost'!K193</f>
        <v>0</v>
      </c>
      <c r="N169" s="18">
        <f>'Norm. financovanie + uspesnost'!L193</f>
        <v>0</v>
      </c>
      <c r="O169" s="18">
        <f>'Norm. financovanie + uspesnost'!M193</f>
        <v>0</v>
      </c>
      <c r="P169" s="18">
        <f>'Norm. financovanie + uspesnost'!N193</f>
        <v>0</v>
      </c>
      <c r="Q169" s="18">
        <f>'Norm. financovanie + uspesnost'!O193</f>
        <v>0</v>
      </c>
      <c r="R169" s="18">
        <f>'Norm. financovanie + uspesnost'!P193</f>
        <v>0</v>
      </c>
      <c r="S169" s="18">
        <f>'Norm. financovanie + uspesnost'!Q193</f>
        <v>0</v>
      </c>
      <c r="T169" s="18">
        <f>'Norm. financovanie + uspesnost'!R193</f>
        <v>0</v>
      </c>
      <c r="U169" s="18">
        <f>'Norm. financovanie + uspesnost'!S193</f>
        <v>0</v>
      </c>
      <c r="V169" s="18">
        <f>'Norm. financovanie + uspesnost'!T193</f>
        <v>0</v>
      </c>
      <c r="W169" s="18">
        <f>'Norm. financovanie + uspesnost'!U193</f>
        <v>0</v>
      </c>
      <c r="X169" s="18">
        <f>'Norm. financovanie + uspesnost'!V193</f>
        <v>0</v>
      </c>
      <c r="Y169" s="18">
        <f>'Norm. financovanie + uspesnost'!W193</f>
        <v>0</v>
      </c>
      <c r="Z169" s="18">
        <f>'Norm. financovanie + uspesnost'!X193</f>
        <v>0</v>
      </c>
      <c r="AA169" s="18">
        <f>'Norm. financovanie + uspesnost'!Y193</f>
        <v>0</v>
      </c>
      <c r="AB169" s="18">
        <f>'Norm. financovanie + uspesnost'!Z193</f>
        <v>0</v>
      </c>
      <c r="AC169" s="18">
        <f>'Norm. financovanie + uspesnost'!AA193</f>
        <v>0</v>
      </c>
      <c r="AD169" s="18">
        <f>'Norm. financovanie + uspesnost'!AB193</f>
        <v>0</v>
      </c>
      <c r="AE169" s="18">
        <f>'Norm. financovanie + uspesnost'!AC193</f>
        <v>0</v>
      </c>
      <c r="AF169" s="18">
        <f>'Norm. financovanie + uspesnost'!AD193</f>
        <v>0</v>
      </c>
      <c r="AG169" s="18">
        <f>'Norm. financovanie + uspesnost'!AE193</f>
        <v>0</v>
      </c>
      <c r="AH169" s="18">
        <f>'Norm. financovanie + uspesnost'!AF193</f>
        <v>0</v>
      </c>
      <c r="AI169" s="18">
        <f>'Norm. financovanie + uspesnost'!AG193</f>
        <v>0</v>
      </c>
      <c r="AJ169" s="18">
        <f>'Norm. financovanie + uspesnost'!AH193</f>
        <v>0</v>
      </c>
      <c r="AK169" s="18">
        <f>'Norm. financovanie + uspesnost'!AI193</f>
        <v>0</v>
      </c>
      <c r="AL169" s="18">
        <f>'Norm. financovanie + uspesnost'!AJ193</f>
        <v>0</v>
      </c>
      <c r="AM169" s="18">
        <f>'Norm. financovanie + uspesnost'!AK193</f>
        <v>0</v>
      </c>
      <c r="AN169" s="18">
        <f>'Norm. financovanie + uspesnost'!AL193</f>
        <v>0</v>
      </c>
      <c r="AO169" s="18">
        <f>'Norm. financovanie + uspesnost'!AM193</f>
        <v>0</v>
      </c>
      <c r="AP169" s="18">
        <f>'Norm. financovanie + uspesnost'!AN193</f>
        <v>0</v>
      </c>
      <c r="AQ169" s="18">
        <f>'Norm. financovanie + uspesnost'!AO193</f>
        <v>0</v>
      </c>
      <c r="AR169" s="18">
        <f>'Norm. financovanie + uspesnost'!AP193</f>
        <v>0</v>
      </c>
      <c r="AS169" s="18">
        <f>'Norm. financovanie + uspesnost'!AQ193</f>
        <v>0</v>
      </c>
      <c r="AT169" s="18">
        <f>'Norm. financovanie + uspesnost'!AR193</f>
        <v>0</v>
      </c>
      <c r="AU169" s="18">
        <f>'Norm. financovanie + uspesnost'!AS193</f>
        <v>0</v>
      </c>
      <c r="AV169" s="18">
        <f>'Norm. financovanie + uspesnost'!AT193</f>
        <v>0</v>
      </c>
      <c r="AW169" s="18">
        <f>'Norm. financovanie + uspesnost'!AU193</f>
        <v>0</v>
      </c>
      <c r="AX169" s="18">
        <f>'Norm. financovanie + uspesnost'!AV193</f>
        <v>0</v>
      </c>
      <c r="AY169" s="18">
        <f>'Norm. financovanie + uspesnost'!AW193</f>
        <v>0</v>
      </c>
      <c r="AZ169" s="18">
        <f>'Norm. financovanie + uspesnost'!AX193</f>
        <v>0</v>
      </c>
      <c r="BA169" s="18">
        <f>'Norm. financovanie + uspesnost'!AY193</f>
        <v>0</v>
      </c>
      <c r="BB169" s="18">
        <f>'Norm. financovanie + uspesnost'!AZ193</f>
        <v>2.8655613884140651E-4</v>
      </c>
      <c r="BC169" s="18">
        <f>'Norm. financovanie + uspesnost'!BA193</f>
        <v>0</v>
      </c>
      <c r="BD169" s="18">
        <f>'Norm. financovanie + uspesnost'!BB193</f>
        <v>0</v>
      </c>
    </row>
    <row r="170" spans="1:56" ht="14.25" customHeight="1" x14ac:dyDescent="0.2">
      <c r="A170" s="31">
        <v>177</v>
      </c>
      <c r="B170" s="37" t="s">
        <v>380</v>
      </c>
      <c r="C170" s="37" t="s">
        <v>381</v>
      </c>
      <c r="D170" s="34">
        <f t="shared" si="1"/>
        <v>4.9810290716644164E-6</v>
      </c>
      <c r="E170" s="38">
        <v>0</v>
      </c>
      <c r="F170" s="18">
        <f>'Norm. financovanie + uspesnost'!D180</f>
        <v>0</v>
      </c>
      <c r="G170" s="18">
        <f>'Norm. financovanie + uspesnost'!E180</f>
        <v>0</v>
      </c>
      <c r="H170" s="18">
        <f>'Norm. financovanie + uspesnost'!F180</f>
        <v>0</v>
      </c>
      <c r="I170" s="18">
        <f>'Norm. financovanie + uspesnost'!G180</f>
        <v>0</v>
      </c>
      <c r="J170" s="18">
        <f>'Norm. financovanie + uspesnost'!H180</f>
        <v>0</v>
      </c>
      <c r="K170" s="18">
        <f>'Norm. financovanie + uspesnost'!I180</f>
        <v>0</v>
      </c>
      <c r="L170" s="18">
        <f>'Norm. financovanie + uspesnost'!J180</f>
        <v>0</v>
      </c>
      <c r="M170" s="18">
        <f>'Norm. financovanie + uspesnost'!K180</f>
        <v>0</v>
      </c>
      <c r="N170" s="18">
        <f>'Norm. financovanie + uspesnost'!L180</f>
        <v>0</v>
      </c>
      <c r="O170" s="18">
        <f>'Norm. financovanie + uspesnost'!M180</f>
        <v>0</v>
      </c>
      <c r="P170" s="18">
        <f>'Norm. financovanie + uspesnost'!N180</f>
        <v>0</v>
      </c>
      <c r="Q170" s="18">
        <f>'Norm. financovanie + uspesnost'!O180</f>
        <v>0</v>
      </c>
      <c r="R170" s="18">
        <f>'Norm. financovanie + uspesnost'!P180</f>
        <v>0</v>
      </c>
      <c r="S170" s="18">
        <f>'Norm. financovanie + uspesnost'!Q180</f>
        <v>0</v>
      </c>
      <c r="T170" s="18">
        <f>'Norm. financovanie + uspesnost'!R180</f>
        <v>0</v>
      </c>
      <c r="U170" s="18">
        <f>'Norm. financovanie + uspesnost'!S180</f>
        <v>0</v>
      </c>
      <c r="V170" s="18">
        <f>'Norm. financovanie + uspesnost'!T180</f>
        <v>0</v>
      </c>
      <c r="W170" s="18">
        <f>'Norm. financovanie + uspesnost'!U180</f>
        <v>0</v>
      </c>
      <c r="X170" s="18">
        <f>'Norm. financovanie + uspesnost'!V180</f>
        <v>0</v>
      </c>
      <c r="Y170" s="18">
        <f>'Norm. financovanie + uspesnost'!W180</f>
        <v>0</v>
      </c>
      <c r="Z170" s="18">
        <f>'Norm. financovanie + uspesnost'!X180</f>
        <v>0</v>
      </c>
      <c r="AA170" s="18">
        <f>'Norm. financovanie + uspesnost'!Y180</f>
        <v>0</v>
      </c>
      <c r="AB170" s="18">
        <f>'Norm. financovanie + uspesnost'!Z180</f>
        <v>1.1820088792507009E-3</v>
      </c>
      <c r="AC170" s="18">
        <f>'Norm. financovanie + uspesnost'!AA180</f>
        <v>0</v>
      </c>
      <c r="AD170" s="18">
        <f>'Norm. financovanie + uspesnost'!AB180</f>
        <v>0</v>
      </c>
      <c r="AE170" s="18">
        <f>'Norm. financovanie + uspesnost'!AC180</f>
        <v>0</v>
      </c>
      <c r="AF170" s="18">
        <f>'Norm. financovanie + uspesnost'!AD180</f>
        <v>0</v>
      </c>
      <c r="AG170" s="18">
        <f>'Norm. financovanie + uspesnost'!AE180</f>
        <v>0</v>
      </c>
      <c r="AH170" s="18">
        <f>'Norm. financovanie + uspesnost'!AF180</f>
        <v>0</v>
      </c>
      <c r="AI170" s="18">
        <f>'Norm. financovanie + uspesnost'!AG180</f>
        <v>0</v>
      </c>
      <c r="AJ170" s="18">
        <f>'Norm. financovanie + uspesnost'!AH180</f>
        <v>0</v>
      </c>
      <c r="AK170" s="18">
        <f>'Norm. financovanie + uspesnost'!AI180</f>
        <v>0</v>
      </c>
      <c r="AL170" s="18">
        <f>'Norm. financovanie + uspesnost'!AJ180</f>
        <v>0</v>
      </c>
      <c r="AM170" s="18">
        <f>'Norm. financovanie + uspesnost'!AK180</f>
        <v>0</v>
      </c>
      <c r="AN170" s="18">
        <f>'Norm. financovanie + uspesnost'!AL180</f>
        <v>0</v>
      </c>
      <c r="AO170" s="18">
        <f>'Norm. financovanie + uspesnost'!AM180</f>
        <v>0</v>
      </c>
      <c r="AP170" s="18">
        <f>'Norm. financovanie + uspesnost'!AN180</f>
        <v>0</v>
      </c>
      <c r="AQ170" s="18">
        <f>'Norm. financovanie + uspesnost'!AO180</f>
        <v>0</v>
      </c>
      <c r="AR170" s="18">
        <f>'Norm. financovanie + uspesnost'!AP180</f>
        <v>0</v>
      </c>
      <c r="AS170" s="18">
        <f>'Norm. financovanie + uspesnost'!AQ180</f>
        <v>0</v>
      </c>
      <c r="AT170" s="18">
        <f>'Norm. financovanie + uspesnost'!AR180</f>
        <v>0</v>
      </c>
      <c r="AU170" s="18">
        <f>'Norm. financovanie + uspesnost'!AS180</f>
        <v>0</v>
      </c>
      <c r="AV170" s="18">
        <f>'Norm. financovanie + uspesnost'!AT180</f>
        <v>0</v>
      </c>
      <c r="AW170" s="18">
        <f>'Norm. financovanie + uspesnost'!AU180</f>
        <v>0</v>
      </c>
      <c r="AX170" s="18">
        <f>'Norm. financovanie + uspesnost'!AV180</f>
        <v>0</v>
      </c>
      <c r="AY170" s="18">
        <f>'Norm. financovanie + uspesnost'!AW180</f>
        <v>0</v>
      </c>
      <c r="AZ170" s="18">
        <f>'Norm. financovanie + uspesnost'!AX180</f>
        <v>0</v>
      </c>
      <c r="BA170" s="18">
        <f>'Norm. financovanie + uspesnost'!AY180</f>
        <v>0</v>
      </c>
      <c r="BB170" s="18">
        <f>'Norm. financovanie + uspesnost'!AZ180</f>
        <v>0</v>
      </c>
      <c r="BC170" s="18">
        <f>'Norm. financovanie + uspesnost'!BA180</f>
        <v>0</v>
      </c>
      <c r="BD170" s="18">
        <f>'Norm. financovanie + uspesnost'!BB180</f>
        <v>0</v>
      </c>
    </row>
    <row r="171" spans="1:56" ht="14.25" customHeight="1" x14ac:dyDescent="0.25">
      <c r="A171" s="31">
        <v>160</v>
      </c>
      <c r="B171" s="46" t="s">
        <v>382</v>
      </c>
      <c r="C171" s="41" t="s">
        <v>383</v>
      </c>
      <c r="D171" s="34">
        <f t="shared" si="1"/>
        <v>4.8787666037791262E-6</v>
      </c>
      <c r="E171" s="38">
        <v>0</v>
      </c>
      <c r="F171" s="18">
        <f>'Norm. financovanie + uspesnost'!D163</f>
        <v>0</v>
      </c>
      <c r="G171" s="18">
        <f>'Norm. financovanie + uspesnost'!E163</f>
        <v>0</v>
      </c>
      <c r="H171" s="18">
        <f>'Norm. financovanie + uspesnost'!F163</f>
        <v>0</v>
      </c>
      <c r="I171" s="18">
        <f>'Norm. financovanie + uspesnost'!G163</f>
        <v>3.9299801707190594E-4</v>
      </c>
      <c r="J171" s="18">
        <f>'Norm. financovanie + uspesnost'!H163</f>
        <v>0</v>
      </c>
      <c r="K171" s="18">
        <f>'Norm. financovanie + uspesnost'!I163</f>
        <v>0</v>
      </c>
      <c r="L171" s="18">
        <f>'Norm. financovanie + uspesnost'!J163</f>
        <v>0</v>
      </c>
      <c r="M171" s="18">
        <f>'Norm. financovanie + uspesnost'!K163</f>
        <v>0</v>
      </c>
      <c r="N171" s="18">
        <f>'Norm. financovanie + uspesnost'!L163</f>
        <v>0</v>
      </c>
      <c r="O171" s="18">
        <f>'Norm. financovanie + uspesnost'!M163</f>
        <v>0</v>
      </c>
      <c r="P171" s="18">
        <f>'Norm. financovanie + uspesnost'!N163</f>
        <v>0</v>
      </c>
      <c r="Q171" s="18">
        <f>'Norm. financovanie + uspesnost'!O163</f>
        <v>0</v>
      </c>
      <c r="R171" s="18">
        <f>'Norm. financovanie + uspesnost'!P163</f>
        <v>0</v>
      </c>
      <c r="S171" s="18">
        <f>'Norm. financovanie + uspesnost'!Q163</f>
        <v>0</v>
      </c>
      <c r="T171" s="18">
        <f>'Norm. financovanie + uspesnost'!R163</f>
        <v>0</v>
      </c>
      <c r="U171" s="18">
        <f>'Norm. financovanie + uspesnost'!S163</f>
        <v>0</v>
      </c>
      <c r="V171" s="18">
        <f>'Norm. financovanie + uspesnost'!T163</f>
        <v>0</v>
      </c>
      <c r="W171" s="18">
        <f>'Norm. financovanie + uspesnost'!U163</f>
        <v>0</v>
      </c>
      <c r="X171" s="18">
        <f>'Norm. financovanie + uspesnost'!V163</f>
        <v>0</v>
      </c>
      <c r="Y171" s="18">
        <f>'Norm. financovanie + uspesnost'!W163</f>
        <v>0</v>
      </c>
      <c r="Z171" s="18">
        <f>'Norm. financovanie + uspesnost'!X163</f>
        <v>0</v>
      </c>
      <c r="AA171" s="18">
        <f>'Norm. financovanie + uspesnost'!Y163</f>
        <v>0</v>
      </c>
      <c r="AB171" s="18">
        <f>'Norm. financovanie + uspesnost'!Z163</f>
        <v>0</v>
      </c>
      <c r="AC171" s="18">
        <f>'Norm. financovanie + uspesnost'!AA163</f>
        <v>0</v>
      </c>
      <c r="AD171" s="18">
        <f>'Norm. financovanie + uspesnost'!AB163</f>
        <v>0</v>
      </c>
      <c r="AE171" s="18">
        <f>'Norm. financovanie + uspesnost'!AC163</f>
        <v>0</v>
      </c>
      <c r="AF171" s="18">
        <f>'Norm. financovanie + uspesnost'!AD163</f>
        <v>0</v>
      </c>
      <c r="AG171" s="18">
        <f>'Norm. financovanie + uspesnost'!AE163</f>
        <v>0</v>
      </c>
      <c r="AH171" s="18">
        <f>'Norm. financovanie + uspesnost'!AF163</f>
        <v>0</v>
      </c>
      <c r="AI171" s="18">
        <f>'Norm. financovanie + uspesnost'!AG163</f>
        <v>0</v>
      </c>
      <c r="AJ171" s="18">
        <f>'Norm. financovanie + uspesnost'!AH163</f>
        <v>0</v>
      </c>
      <c r="AK171" s="18">
        <f>'Norm. financovanie + uspesnost'!AI163</f>
        <v>0</v>
      </c>
      <c r="AL171" s="18">
        <f>'Norm. financovanie + uspesnost'!AJ163</f>
        <v>0</v>
      </c>
      <c r="AM171" s="18">
        <f>'Norm. financovanie + uspesnost'!AK163</f>
        <v>0</v>
      </c>
      <c r="AN171" s="18">
        <f>'Norm. financovanie + uspesnost'!AL163</f>
        <v>0</v>
      </c>
      <c r="AO171" s="18">
        <f>'Norm. financovanie + uspesnost'!AM163</f>
        <v>0</v>
      </c>
      <c r="AP171" s="18">
        <f>'Norm. financovanie + uspesnost'!AN163</f>
        <v>0</v>
      </c>
      <c r="AQ171" s="18">
        <f>'Norm. financovanie + uspesnost'!AO163</f>
        <v>0</v>
      </c>
      <c r="AR171" s="18">
        <f>'Norm. financovanie + uspesnost'!AP163</f>
        <v>0</v>
      </c>
      <c r="AS171" s="18">
        <f>'Norm. financovanie + uspesnost'!AQ163</f>
        <v>0</v>
      </c>
      <c r="AT171" s="18">
        <f>'Norm. financovanie + uspesnost'!AR163</f>
        <v>0</v>
      </c>
      <c r="AU171" s="18">
        <f>'Norm. financovanie + uspesnost'!AS163</f>
        <v>0</v>
      </c>
      <c r="AV171" s="18">
        <f>'Norm. financovanie + uspesnost'!AT163</f>
        <v>0</v>
      </c>
      <c r="AW171" s="18">
        <f>'Norm. financovanie + uspesnost'!AU163</f>
        <v>0</v>
      </c>
      <c r="AX171" s="18">
        <f>'Norm. financovanie + uspesnost'!AV163</f>
        <v>0</v>
      </c>
      <c r="AY171" s="18">
        <f>'Norm. financovanie + uspesnost'!AW163</f>
        <v>0</v>
      </c>
      <c r="AZ171" s="18">
        <f>'Norm. financovanie + uspesnost'!AX163</f>
        <v>0</v>
      </c>
      <c r="BA171" s="18">
        <f>'Norm. financovanie + uspesnost'!AY163</f>
        <v>0</v>
      </c>
      <c r="BB171" s="18">
        <f>'Norm. financovanie + uspesnost'!AZ163</f>
        <v>0</v>
      </c>
      <c r="BC171" s="18">
        <f>'Norm. financovanie + uspesnost'!BA163</f>
        <v>0</v>
      </c>
      <c r="BD171" s="18">
        <f>'Norm. financovanie + uspesnost'!BB163</f>
        <v>0</v>
      </c>
    </row>
    <row r="172" spans="1:56" ht="14.25" customHeight="1" x14ac:dyDescent="0.2">
      <c r="A172" s="31">
        <v>179</v>
      </c>
      <c r="B172" s="37" t="s">
        <v>384</v>
      </c>
      <c r="C172" s="37" t="s">
        <v>385</v>
      </c>
      <c r="D172" s="34">
        <f t="shared" si="1"/>
        <v>4.8006267730137421E-6</v>
      </c>
      <c r="E172" s="38">
        <v>0</v>
      </c>
      <c r="F172" s="18">
        <f>'Norm. financovanie + uspesnost'!D182</f>
        <v>0</v>
      </c>
      <c r="G172" s="18">
        <f>'Norm. financovanie + uspesnost'!E182</f>
        <v>0</v>
      </c>
      <c r="H172" s="18">
        <f>'Norm. financovanie + uspesnost'!F182</f>
        <v>0</v>
      </c>
      <c r="I172" s="18">
        <f>'Norm. financovanie + uspesnost'!G182</f>
        <v>0</v>
      </c>
      <c r="J172" s="18">
        <f>'Norm. financovanie + uspesnost'!H182</f>
        <v>0</v>
      </c>
      <c r="K172" s="18">
        <f>'Norm. financovanie + uspesnost'!I182</f>
        <v>0</v>
      </c>
      <c r="L172" s="18">
        <f>'Norm. financovanie + uspesnost'!J182</f>
        <v>0</v>
      </c>
      <c r="M172" s="18">
        <f>'Norm. financovanie + uspesnost'!K182</f>
        <v>0</v>
      </c>
      <c r="N172" s="18">
        <f>'Norm. financovanie + uspesnost'!L182</f>
        <v>0</v>
      </c>
      <c r="O172" s="18">
        <f>'Norm. financovanie + uspesnost'!M182</f>
        <v>0</v>
      </c>
      <c r="P172" s="18">
        <f>'Norm. financovanie + uspesnost'!N182</f>
        <v>0</v>
      </c>
      <c r="Q172" s="18">
        <f>'Norm. financovanie + uspesnost'!O182</f>
        <v>0</v>
      </c>
      <c r="R172" s="18">
        <f>'Norm. financovanie + uspesnost'!P182</f>
        <v>0</v>
      </c>
      <c r="S172" s="18">
        <f>'Norm. financovanie + uspesnost'!Q182</f>
        <v>0</v>
      </c>
      <c r="T172" s="18">
        <f>'Norm. financovanie + uspesnost'!R182</f>
        <v>0</v>
      </c>
      <c r="U172" s="18">
        <f>'Norm. financovanie + uspesnost'!S182</f>
        <v>0</v>
      </c>
      <c r="V172" s="18">
        <f>'Norm. financovanie + uspesnost'!T182</f>
        <v>8.7202732402553236E-4</v>
      </c>
      <c r="W172" s="18">
        <f>'Norm. financovanie + uspesnost'!U182</f>
        <v>0</v>
      </c>
      <c r="X172" s="18">
        <f>'Norm. financovanie + uspesnost'!V182</f>
        <v>0</v>
      </c>
      <c r="Y172" s="18">
        <f>'Norm. financovanie + uspesnost'!W182</f>
        <v>0</v>
      </c>
      <c r="Z172" s="18">
        <f>'Norm. financovanie + uspesnost'!X182</f>
        <v>0</v>
      </c>
      <c r="AA172" s="18">
        <f>'Norm. financovanie + uspesnost'!Y182</f>
        <v>0</v>
      </c>
      <c r="AB172" s="18">
        <f>'Norm. financovanie + uspesnost'!Z182</f>
        <v>0</v>
      </c>
      <c r="AC172" s="18">
        <f>'Norm. financovanie + uspesnost'!AA182</f>
        <v>0</v>
      </c>
      <c r="AD172" s="18">
        <f>'Norm. financovanie + uspesnost'!AB182</f>
        <v>0</v>
      </c>
      <c r="AE172" s="18">
        <f>'Norm. financovanie + uspesnost'!AC182</f>
        <v>0</v>
      </c>
      <c r="AF172" s="18">
        <f>'Norm. financovanie + uspesnost'!AD182</f>
        <v>0</v>
      </c>
      <c r="AG172" s="18">
        <f>'Norm. financovanie + uspesnost'!AE182</f>
        <v>0</v>
      </c>
      <c r="AH172" s="18">
        <f>'Norm. financovanie + uspesnost'!AF182</f>
        <v>0</v>
      </c>
      <c r="AI172" s="18">
        <f>'Norm. financovanie + uspesnost'!AG182</f>
        <v>0</v>
      </c>
      <c r="AJ172" s="18">
        <f>'Norm. financovanie + uspesnost'!AH182</f>
        <v>0</v>
      </c>
      <c r="AK172" s="18">
        <f>'Norm. financovanie + uspesnost'!AI182</f>
        <v>0</v>
      </c>
      <c r="AL172" s="18">
        <f>'Norm. financovanie + uspesnost'!AJ182</f>
        <v>0</v>
      </c>
      <c r="AM172" s="18">
        <f>'Norm. financovanie + uspesnost'!AK182</f>
        <v>0</v>
      </c>
      <c r="AN172" s="18">
        <f>'Norm. financovanie + uspesnost'!AL182</f>
        <v>0</v>
      </c>
      <c r="AO172" s="18">
        <f>'Norm. financovanie + uspesnost'!AM182</f>
        <v>0</v>
      </c>
      <c r="AP172" s="18">
        <f>'Norm. financovanie + uspesnost'!AN182</f>
        <v>0</v>
      </c>
      <c r="AQ172" s="18">
        <f>'Norm. financovanie + uspesnost'!AO182</f>
        <v>0</v>
      </c>
      <c r="AR172" s="18">
        <f>'Norm. financovanie + uspesnost'!AP182</f>
        <v>0</v>
      </c>
      <c r="AS172" s="18">
        <f>'Norm. financovanie + uspesnost'!AQ182</f>
        <v>0</v>
      </c>
      <c r="AT172" s="18">
        <f>'Norm. financovanie + uspesnost'!AR182</f>
        <v>0</v>
      </c>
      <c r="AU172" s="18">
        <f>'Norm. financovanie + uspesnost'!AS182</f>
        <v>0</v>
      </c>
      <c r="AV172" s="18">
        <f>'Norm. financovanie + uspesnost'!AT182</f>
        <v>0</v>
      </c>
      <c r="AW172" s="18">
        <f>'Norm. financovanie + uspesnost'!AU182</f>
        <v>0</v>
      </c>
      <c r="AX172" s="18">
        <f>'Norm. financovanie + uspesnost'!AV182</f>
        <v>0</v>
      </c>
      <c r="AY172" s="18">
        <f>'Norm. financovanie + uspesnost'!AW182</f>
        <v>0</v>
      </c>
      <c r="AZ172" s="18">
        <f>'Norm. financovanie + uspesnost'!AX182</f>
        <v>0</v>
      </c>
      <c r="BA172" s="18">
        <f>'Norm. financovanie + uspesnost'!AY182</f>
        <v>0</v>
      </c>
      <c r="BB172" s="18">
        <f>'Norm. financovanie + uspesnost'!AZ182</f>
        <v>0</v>
      </c>
      <c r="BC172" s="18">
        <f>'Norm. financovanie + uspesnost'!BA182</f>
        <v>0</v>
      </c>
      <c r="BD172" s="18">
        <f>'Norm. financovanie + uspesnost'!BB182</f>
        <v>0</v>
      </c>
    </row>
    <row r="173" spans="1:56" ht="14.25" customHeight="1" x14ac:dyDescent="0.25">
      <c r="A173" s="31">
        <v>166</v>
      </c>
      <c r="B173" s="46" t="s">
        <v>386</v>
      </c>
      <c r="C173" s="41" t="s">
        <v>387</v>
      </c>
      <c r="D173" s="34">
        <f t="shared" si="1"/>
        <v>4.4817299501575933E-6</v>
      </c>
      <c r="E173" s="38">
        <v>0</v>
      </c>
      <c r="F173" s="18">
        <f>'Norm. financovanie + uspesnost'!D169</f>
        <v>0</v>
      </c>
      <c r="G173" s="18">
        <f>'Norm. financovanie + uspesnost'!E169</f>
        <v>0</v>
      </c>
      <c r="H173" s="18">
        <f>'Norm. financovanie + uspesnost'!F169</f>
        <v>0</v>
      </c>
      <c r="I173" s="18">
        <f>'Norm. financovanie + uspesnost'!G169</f>
        <v>0</v>
      </c>
      <c r="J173" s="18">
        <f>'Norm. financovanie + uspesnost'!H169</f>
        <v>0</v>
      </c>
      <c r="K173" s="18">
        <f>'Norm. financovanie + uspesnost'!I169</f>
        <v>0</v>
      </c>
      <c r="L173" s="18">
        <f>'Norm. financovanie + uspesnost'!J169</f>
        <v>0</v>
      </c>
      <c r="M173" s="18">
        <f>'Norm. financovanie + uspesnost'!K169</f>
        <v>0</v>
      </c>
      <c r="N173" s="18">
        <f>'Norm. financovanie + uspesnost'!L169</f>
        <v>0</v>
      </c>
      <c r="O173" s="18">
        <f>'Norm. financovanie + uspesnost'!M169</f>
        <v>0</v>
      </c>
      <c r="P173" s="18">
        <f>'Norm. financovanie + uspesnost'!N169</f>
        <v>0</v>
      </c>
      <c r="Q173" s="18">
        <f>'Norm. financovanie + uspesnost'!O169</f>
        <v>0</v>
      </c>
      <c r="R173" s="18">
        <f>'Norm. financovanie + uspesnost'!P169</f>
        <v>0</v>
      </c>
      <c r="S173" s="18">
        <f>'Norm. financovanie + uspesnost'!Q169</f>
        <v>0</v>
      </c>
      <c r="T173" s="18">
        <f>'Norm. financovanie + uspesnost'!R169</f>
        <v>0</v>
      </c>
      <c r="U173" s="18">
        <f>'Norm. financovanie + uspesnost'!S169</f>
        <v>0</v>
      </c>
      <c r="V173" s="18">
        <f>'Norm. financovanie + uspesnost'!T169</f>
        <v>0</v>
      </c>
      <c r="W173" s="18">
        <f>'Norm. financovanie + uspesnost'!U169</f>
        <v>0</v>
      </c>
      <c r="X173" s="18">
        <f>'Norm. financovanie + uspesnost'!V169</f>
        <v>6.2069679158026662E-4</v>
      </c>
      <c r="Y173" s="18">
        <f>'Norm. financovanie + uspesnost'!W169</f>
        <v>0</v>
      </c>
      <c r="Z173" s="18">
        <f>'Norm. financovanie + uspesnost'!X169</f>
        <v>0</v>
      </c>
      <c r="AA173" s="18">
        <f>'Norm. financovanie + uspesnost'!Y169</f>
        <v>0</v>
      </c>
      <c r="AB173" s="18">
        <f>'Norm. financovanie + uspesnost'!Z169</f>
        <v>0</v>
      </c>
      <c r="AC173" s="18">
        <f>'Norm. financovanie + uspesnost'!AA169</f>
        <v>0</v>
      </c>
      <c r="AD173" s="18">
        <f>'Norm. financovanie + uspesnost'!AB169</f>
        <v>0</v>
      </c>
      <c r="AE173" s="18">
        <f>'Norm. financovanie + uspesnost'!AC169</f>
        <v>0</v>
      </c>
      <c r="AF173" s="18">
        <f>'Norm. financovanie + uspesnost'!AD169</f>
        <v>0</v>
      </c>
      <c r="AG173" s="18">
        <f>'Norm. financovanie + uspesnost'!AE169</f>
        <v>0</v>
      </c>
      <c r="AH173" s="18">
        <f>'Norm. financovanie + uspesnost'!AF169</f>
        <v>0</v>
      </c>
      <c r="AI173" s="18">
        <f>'Norm. financovanie + uspesnost'!AG169</f>
        <v>0</v>
      </c>
      <c r="AJ173" s="18">
        <f>'Norm. financovanie + uspesnost'!AH169</f>
        <v>0</v>
      </c>
      <c r="AK173" s="18">
        <f>'Norm. financovanie + uspesnost'!AI169</f>
        <v>0</v>
      </c>
      <c r="AL173" s="18">
        <f>'Norm. financovanie + uspesnost'!AJ169</f>
        <v>0</v>
      </c>
      <c r="AM173" s="18">
        <f>'Norm. financovanie + uspesnost'!AK169</f>
        <v>0</v>
      </c>
      <c r="AN173" s="18">
        <f>'Norm. financovanie + uspesnost'!AL169</f>
        <v>0</v>
      </c>
      <c r="AO173" s="18">
        <f>'Norm. financovanie + uspesnost'!AM169</f>
        <v>0</v>
      </c>
      <c r="AP173" s="18">
        <f>'Norm. financovanie + uspesnost'!AN169</f>
        <v>0</v>
      </c>
      <c r="AQ173" s="18">
        <f>'Norm. financovanie + uspesnost'!AO169</f>
        <v>0</v>
      </c>
      <c r="AR173" s="18">
        <f>'Norm. financovanie + uspesnost'!AP169</f>
        <v>0</v>
      </c>
      <c r="AS173" s="18">
        <f>'Norm. financovanie + uspesnost'!AQ169</f>
        <v>0</v>
      </c>
      <c r="AT173" s="18">
        <f>'Norm. financovanie + uspesnost'!AR169</f>
        <v>0</v>
      </c>
      <c r="AU173" s="18">
        <f>'Norm. financovanie + uspesnost'!AS169</f>
        <v>0</v>
      </c>
      <c r="AV173" s="18">
        <f>'Norm. financovanie + uspesnost'!AT169</f>
        <v>0</v>
      </c>
      <c r="AW173" s="18">
        <f>'Norm. financovanie + uspesnost'!AU169</f>
        <v>0</v>
      </c>
      <c r="AX173" s="18">
        <f>'Norm. financovanie + uspesnost'!AV169</f>
        <v>0</v>
      </c>
      <c r="AY173" s="18">
        <f>'Norm. financovanie + uspesnost'!AW169</f>
        <v>0</v>
      </c>
      <c r="AZ173" s="18">
        <f>'Norm. financovanie + uspesnost'!AX169</f>
        <v>0</v>
      </c>
      <c r="BA173" s="18">
        <f>'Norm. financovanie + uspesnost'!AY169</f>
        <v>0</v>
      </c>
      <c r="BB173" s="18">
        <f>'Norm. financovanie + uspesnost'!AZ169</f>
        <v>0</v>
      </c>
      <c r="BC173" s="18">
        <f>'Norm. financovanie + uspesnost'!BA169</f>
        <v>0</v>
      </c>
      <c r="BD173" s="18">
        <f>'Norm. financovanie + uspesnost'!BB169</f>
        <v>0</v>
      </c>
    </row>
    <row r="174" spans="1:56" ht="14.25" customHeight="1" x14ac:dyDescent="0.25">
      <c r="A174" s="31">
        <v>194</v>
      </c>
      <c r="B174" s="46" t="s">
        <v>388</v>
      </c>
      <c r="C174" s="41" t="s">
        <v>389</v>
      </c>
      <c r="D174" s="34">
        <f t="shared" si="1"/>
        <v>3.8469936846413642E-6</v>
      </c>
      <c r="E174" s="38">
        <v>0</v>
      </c>
      <c r="F174" s="18">
        <f>'Norm. financovanie + uspesnost'!D197</f>
        <v>0</v>
      </c>
      <c r="G174" s="18">
        <f>'Norm. financovanie + uspesnost'!E197</f>
        <v>0</v>
      </c>
      <c r="H174" s="18">
        <f>'Norm. financovanie + uspesnost'!F197</f>
        <v>0</v>
      </c>
      <c r="I174" s="18">
        <f>'Norm. financovanie + uspesnost'!G197</f>
        <v>0</v>
      </c>
      <c r="J174" s="18">
        <f>'Norm. financovanie + uspesnost'!H197</f>
        <v>0</v>
      </c>
      <c r="K174" s="18">
        <f>'Norm. financovanie + uspesnost'!I197</f>
        <v>0</v>
      </c>
      <c r="L174" s="18">
        <f>'Norm. financovanie + uspesnost'!J197</f>
        <v>0</v>
      </c>
      <c r="M174" s="18">
        <f>'Norm. financovanie + uspesnost'!K197</f>
        <v>0</v>
      </c>
      <c r="N174" s="18">
        <f>'Norm. financovanie + uspesnost'!L197</f>
        <v>0</v>
      </c>
      <c r="O174" s="18">
        <f>'Norm. financovanie + uspesnost'!M197</f>
        <v>8.6811743951880669E-5</v>
      </c>
      <c r="P174" s="18">
        <f>'Norm. financovanie + uspesnost'!N197</f>
        <v>0</v>
      </c>
      <c r="Q174" s="18">
        <f>'Norm. financovanie + uspesnost'!O197</f>
        <v>0</v>
      </c>
      <c r="R174" s="18">
        <f>'Norm. financovanie + uspesnost'!P197</f>
        <v>0</v>
      </c>
      <c r="S174" s="18">
        <f>'Norm. financovanie + uspesnost'!Q197</f>
        <v>0</v>
      </c>
      <c r="T174" s="18">
        <f>'Norm. financovanie + uspesnost'!R197</f>
        <v>0</v>
      </c>
      <c r="U174" s="18">
        <f>'Norm. financovanie + uspesnost'!S197</f>
        <v>0</v>
      </c>
      <c r="V174" s="18">
        <f>'Norm. financovanie + uspesnost'!T197</f>
        <v>0</v>
      </c>
      <c r="W174" s="18">
        <f>'Norm. financovanie + uspesnost'!U197</f>
        <v>0</v>
      </c>
      <c r="X174" s="18">
        <f>'Norm. financovanie + uspesnost'!V197</f>
        <v>0</v>
      </c>
      <c r="Y174" s="18">
        <f>'Norm. financovanie + uspesnost'!W197</f>
        <v>0</v>
      </c>
      <c r="Z174" s="18">
        <f>'Norm. financovanie + uspesnost'!X197</f>
        <v>0</v>
      </c>
      <c r="AA174" s="18">
        <f>'Norm. financovanie + uspesnost'!Y197</f>
        <v>4.5930206333158431E-4</v>
      </c>
      <c r="AB174" s="18">
        <f>'Norm. financovanie + uspesnost'!Z197</f>
        <v>0</v>
      </c>
      <c r="AC174" s="18">
        <f>'Norm. financovanie + uspesnost'!AA197</f>
        <v>0</v>
      </c>
      <c r="AD174" s="18">
        <f>'Norm. financovanie + uspesnost'!AB197</f>
        <v>0</v>
      </c>
      <c r="AE174" s="18">
        <f>'Norm. financovanie + uspesnost'!AC197</f>
        <v>0</v>
      </c>
      <c r="AF174" s="18">
        <f>'Norm. financovanie + uspesnost'!AD197</f>
        <v>0</v>
      </c>
      <c r="AG174" s="18">
        <f>'Norm. financovanie + uspesnost'!AE197</f>
        <v>0</v>
      </c>
      <c r="AH174" s="18">
        <f>'Norm. financovanie + uspesnost'!AF197</f>
        <v>0</v>
      </c>
      <c r="AI174" s="18">
        <f>'Norm. financovanie + uspesnost'!AG197</f>
        <v>0</v>
      </c>
      <c r="AJ174" s="18">
        <f>'Norm. financovanie + uspesnost'!AH197</f>
        <v>0</v>
      </c>
      <c r="AK174" s="18">
        <f>'Norm. financovanie + uspesnost'!AI197</f>
        <v>0</v>
      </c>
      <c r="AL174" s="18">
        <f>'Norm. financovanie + uspesnost'!AJ197</f>
        <v>0</v>
      </c>
      <c r="AM174" s="18">
        <f>'Norm. financovanie + uspesnost'!AK197</f>
        <v>0</v>
      </c>
      <c r="AN174" s="18">
        <f>'Norm. financovanie + uspesnost'!AL197</f>
        <v>0</v>
      </c>
      <c r="AO174" s="18">
        <f>'Norm. financovanie + uspesnost'!AM197</f>
        <v>0</v>
      </c>
      <c r="AP174" s="18">
        <f>'Norm. financovanie + uspesnost'!AN197</f>
        <v>0</v>
      </c>
      <c r="AQ174" s="18">
        <f>'Norm. financovanie + uspesnost'!AO197</f>
        <v>0</v>
      </c>
      <c r="AR174" s="18">
        <f>'Norm. financovanie + uspesnost'!AP197</f>
        <v>0</v>
      </c>
      <c r="AS174" s="18">
        <f>'Norm. financovanie + uspesnost'!AQ197</f>
        <v>0</v>
      </c>
      <c r="AT174" s="18">
        <f>'Norm. financovanie + uspesnost'!AR197</f>
        <v>0</v>
      </c>
      <c r="AU174" s="18">
        <f>'Norm. financovanie + uspesnost'!AS197</f>
        <v>0</v>
      </c>
      <c r="AV174" s="18">
        <f>'Norm. financovanie + uspesnost'!AT197</f>
        <v>0</v>
      </c>
      <c r="AW174" s="18">
        <f>'Norm. financovanie + uspesnost'!AU197</f>
        <v>0</v>
      </c>
      <c r="AX174" s="18">
        <f>'Norm. financovanie + uspesnost'!AV197</f>
        <v>0</v>
      </c>
      <c r="AY174" s="18">
        <f>'Norm. financovanie + uspesnost'!AW197</f>
        <v>0</v>
      </c>
      <c r="AZ174" s="18">
        <f>'Norm. financovanie + uspesnost'!AX197</f>
        <v>0</v>
      </c>
      <c r="BA174" s="18">
        <f>'Norm. financovanie + uspesnost'!AY197</f>
        <v>0</v>
      </c>
      <c r="BB174" s="18">
        <f>'Norm. financovanie + uspesnost'!AZ197</f>
        <v>0</v>
      </c>
      <c r="BC174" s="18">
        <f>'Norm. financovanie + uspesnost'!BA197</f>
        <v>0</v>
      </c>
      <c r="BD174" s="18">
        <f>'Norm. financovanie + uspesnost'!BB197</f>
        <v>0</v>
      </c>
    </row>
    <row r="175" spans="1:56" ht="14.25" customHeight="1" x14ac:dyDescent="0.2">
      <c r="A175" s="31">
        <v>133</v>
      </c>
      <c r="B175" s="37" t="s">
        <v>390</v>
      </c>
      <c r="C175" s="37" t="s">
        <v>391</v>
      </c>
      <c r="D175" s="34">
        <f t="shared" si="1"/>
        <v>3.3578983917578474E-6</v>
      </c>
      <c r="E175" s="38">
        <v>0</v>
      </c>
      <c r="F175" s="18">
        <f>'Norm. financovanie + uspesnost'!D136</f>
        <v>0</v>
      </c>
      <c r="G175" s="18">
        <f>'Norm. financovanie + uspesnost'!E136</f>
        <v>0</v>
      </c>
      <c r="H175" s="18">
        <f>'Norm. financovanie + uspesnost'!F136</f>
        <v>3.0360968138529062E-4</v>
      </c>
      <c r="I175" s="18">
        <f>'Norm. financovanie + uspesnost'!G136</f>
        <v>0</v>
      </c>
      <c r="J175" s="18">
        <f>'Norm. financovanie + uspesnost'!H136</f>
        <v>0</v>
      </c>
      <c r="K175" s="18">
        <f>'Norm. financovanie + uspesnost'!I136</f>
        <v>0</v>
      </c>
      <c r="L175" s="18">
        <f>'Norm. financovanie + uspesnost'!J136</f>
        <v>0</v>
      </c>
      <c r="M175" s="18">
        <f>'Norm. financovanie + uspesnost'!K136</f>
        <v>0</v>
      </c>
      <c r="N175" s="18">
        <f>'Norm. financovanie + uspesnost'!L136</f>
        <v>0</v>
      </c>
      <c r="O175" s="18">
        <f>'Norm. financovanie + uspesnost'!M136</f>
        <v>0</v>
      </c>
      <c r="P175" s="18">
        <f>'Norm. financovanie + uspesnost'!N136</f>
        <v>0</v>
      </c>
      <c r="Q175" s="18">
        <f>'Norm. financovanie + uspesnost'!O136</f>
        <v>0</v>
      </c>
      <c r="R175" s="18">
        <f>'Norm. financovanie + uspesnost'!P136</f>
        <v>0</v>
      </c>
      <c r="S175" s="18">
        <f>'Norm. financovanie + uspesnost'!Q136</f>
        <v>0</v>
      </c>
      <c r="T175" s="18">
        <f>'Norm. financovanie + uspesnost'!R136</f>
        <v>0</v>
      </c>
      <c r="U175" s="18">
        <f>'Norm. financovanie + uspesnost'!S136</f>
        <v>0</v>
      </c>
      <c r="V175" s="18">
        <f>'Norm. financovanie + uspesnost'!T136</f>
        <v>0</v>
      </c>
      <c r="W175" s="18">
        <f>'Norm. financovanie + uspesnost'!U136</f>
        <v>0</v>
      </c>
      <c r="X175" s="18">
        <f>'Norm. financovanie + uspesnost'!V136</f>
        <v>0</v>
      </c>
      <c r="Y175" s="18">
        <f>'Norm. financovanie + uspesnost'!W136</f>
        <v>0</v>
      </c>
      <c r="Z175" s="18">
        <f>'Norm. financovanie + uspesnost'!X136</f>
        <v>0</v>
      </c>
      <c r="AA175" s="18">
        <f>'Norm. financovanie + uspesnost'!Y136</f>
        <v>0</v>
      </c>
      <c r="AB175" s="18">
        <f>'Norm. financovanie + uspesnost'!Z136</f>
        <v>0</v>
      </c>
      <c r="AC175" s="18">
        <f>'Norm. financovanie + uspesnost'!AA136</f>
        <v>0</v>
      </c>
      <c r="AD175" s="18">
        <f>'Norm. financovanie + uspesnost'!AB136</f>
        <v>0</v>
      </c>
      <c r="AE175" s="18">
        <f>'Norm. financovanie + uspesnost'!AC136</f>
        <v>0</v>
      </c>
      <c r="AF175" s="18">
        <f>'Norm. financovanie + uspesnost'!AD136</f>
        <v>0</v>
      </c>
      <c r="AG175" s="18">
        <f>'Norm. financovanie + uspesnost'!AE136</f>
        <v>0</v>
      </c>
      <c r="AH175" s="18">
        <f>'Norm. financovanie + uspesnost'!AF136</f>
        <v>0</v>
      </c>
      <c r="AI175" s="18">
        <f>'Norm. financovanie + uspesnost'!AG136</f>
        <v>0</v>
      </c>
      <c r="AJ175" s="18">
        <f>'Norm. financovanie + uspesnost'!AH136</f>
        <v>0</v>
      </c>
      <c r="AK175" s="18">
        <f>'Norm. financovanie + uspesnost'!AI136</f>
        <v>0</v>
      </c>
      <c r="AL175" s="18">
        <f>'Norm. financovanie + uspesnost'!AJ136</f>
        <v>0</v>
      </c>
      <c r="AM175" s="18">
        <f>'Norm. financovanie + uspesnost'!AK136</f>
        <v>0</v>
      </c>
      <c r="AN175" s="18">
        <f>'Norm. financovanie + uspesnost'!AL136</f>
        <v>8.1158903695789804E-4</v>
      </c>
      <c r="AO175" s="18">
        <f>'Norm. financovanie + uspesnost'!AM136</f>
        <v>0</v>
      </c>
      <c r="AP175" s="18">
        <f>'Norm. financovanie + uspesnost'!AN136</f>
        <v>0</v>
      </c>
      <c r="AQ175" s="18">
        <f>'Norm. financovanie + uspesnost'!AO136</f>
        <v>0</v>
      </c>
      <c r="AR175" s="18">
        <f>'Norm. financovanie + uspesnost'!AP136</f>
        <v>0</v>
      </c>
      <c r="AS175" s="18">
        <f>'Norm. financovanie + uspesnost'!AQ136</f>
        <v>0</v>
      </c>
      <c r="AT175" s="18">
        <f>'Norm. financovanie + uspesnost'!AR136</f>
        <v>0</v>
      </c>
      <c r="AU175" s="18">
        <f>'Norm. financovanie + uspesnost'!AS136</f>
        <v>0</v>
      </c>
      <c r="AV175" s="18">
        <f>'Norm. financovanie + uspesnost'!AT136</f>
        <v>0</v>
      </c>
      <c r="AW175" s="18">
        <f>'Norm. financovanie + uspesnost'!AU136</f>
        <v>0</v>
      </c>
      <c r="AX175" s="18">
        <f>'Norm. financovanie + uspesnost'!AV136</f>
        <v>0</v>
      </c>
      <c r="AY175" s="18">
        <f>'Norm. financovanie + uspesnost'!AW136</f>
        <v>0</v>
      </c>
      <c r="AZ175" s="18">
        <f>'Norm. financovanie + uspesnost'!AX136</f>
        <v>0</v>
      </c>
      <c r="BA175" s="18">
        <f>'Norm. financovanie + uspesnost'!AY136</f>
        <v>0</v>
      </c>
      <c r="BB175" s="18">
        <f>'Norm. financovanie + uspesnost'!AZ136</f>
        <v>0</v>
      </c>
      <c r="BC175" s="18">
        <f>'Norm. financovanie + uspesnost'!BA136</f>
        <v>0</v>
      </c>
      <c r="BD175" s="18">
        <f>'Norm. financovanie + uspesnost'!BB136</f>
        <v>0</v>
      </c>
    </row>
    <row r="176" spans="1:56" ht="14.25" customHeight="1" x14ac:dyDescent="0.25">
      <c r="A176" s="31">
        <v>132</v>
      </c>
      <c r="B176" s="46" t="s">
        <v>392</v>
      </c>
      <c r="C176" s="41" t="s">
        <v>393</v>
      </c>
      <c r="D176" s="34">
        <f t="shared" si="1"/>
        <v>3.3073584083923454E-6</v>
      </c>
      <c r="E176" s="38">
        <v>0</v>
      </c>
      <c r="F176" s="18">
        <f>'Norm. financovanie + uspesnost'!D135</f>
        <v>0</v>
      </c>
      <c r="G176" s="18">
        <f>'Norm. financovanie + uspesnost'!E135</f>
        <v>0</v>
      </c>
      <c r="H176" s="18">
        <f>'Norm. financovanie + uspesnost'!F135</f>
        <v>0</v>
      </c>
      <c r="I176" s="18">
        <f>'Norm. financovanie + uspesnost'!G135</f>
        <v>0</v>
      </c>
      <c r="J176" s="18">
        <f>'Norm. financovanie + uspesnost'!H135</f>
        <v>0</v>
      </c>
      <c r="K176" s="18">
        <f>'Norm. financovanie + uspesnost'!I135</f>
        <v>0</v>
      </c>
      <c r="L176" s="18">
        <f>'Norm. financovanie + uspesnost'!J135</f>
        <v>0</v>
      </c>
      <c r="M176" s="18">
        <f>'Norm. financovanie + uspesnost'!K135</f>
        <v>0</v>
      </c>
      <c r="N176" s="18">
        <f>'Norm. financovanie + uspesnost'!L135</f>
        <v>0</v>
      </c>
      <c r="O176" s="18">
        <f>'Norm. financovanie + uspesnost'!M135</f>
        <v>0</v>
      </c>
      <c r="P176" s="18">
        <f>'Norm. financovanie + uspesnost'!N135</f>
        <v>0</v>
      </c>
      <c r="Q176" s="18">
        <f>'Norm. financovanie + uspesnost'!O135</f>
        <v>0</v>
      </c>
      <c r="R176" s="18">
        <f>'Norm. financovanie + uspesnost'!P135</f>
        <v>0</v>
      </c>
      <c r="S176" s="18">
        <f>'Norm. financovanie + uspesnost'!Q135</f>
        <v>0</v>
      </c>
      <c r="T176" s="18">
        <f>'Norm. financovanie + uspesnost'!R135</f>
        <v>0</v>
      </c>
      <c r="U176" s="18">
        <f>'Norm. financovanie + uspesnost'!S135</f>
        <v>0</v>
      </c>
      <c r="V176" s="18">
        <f>'Norm. financovanie + uspesnost'!T135</f>
        <v>0</v>
      </c>
      <c r="W176" s="18">
        <f>'Norm. financovanie + uspesnost'!U135</f>
        <v>0</v>
      </c>
      <c r="X176" s="18">
        <f>'Norm. financovanie + uspesnost'!V135</f>
        <v>0</v>
      </c>
      <c r="Y176" s="18">
        <f>'Norm. financovanie + uspesnost'!W135</f>
        <v>0</v>
      </c>
      <c r="Z176" s="18">
        <f>'Norm. financovanie + uspesnost'!X135</f>
        <v>0</v>
      </c>
      <c r="AA176" s="18">
        <f>'Norm. financovanie + uspesnost'!Y135</f>
        <v>0</v>
      </c>
      <c r="AB176" s="18">
        <f>'Norm. financovanie + uspesnost'!Z135</f>
        <v>0</v>
      </c>
      <c r="AC176" s="18">
        <f>'Norm. financovanie + uspesnost'!AA135</f>
        <v>0</v>
      </c>
      <c r="AD176" s="18">
        <f>'Norm. financovanie + uspesnost'!AB135</f>
        <v>0</v>
      </c>
      <c r="AE176" s="18">
        <f>'Norm. financovanie + uspesnost'!AC135</f>
        <v>0</v>
      </c>
      <c r="AF176" s="18">
        <f>'Norm. financovanie + uspesnost'!AD135</f>
        <v>0</v>
      </c>
      <c r="AG176" s="18">
        <f>'Norm. financovanie + uspesnost'!AE135</f>
        <v>0</v>
      </c>
      <c r="AH176" s="18">
        <f>'Norm. financovanie + uspesnost'!AF135</f>
        <v>0</v>
      </c>
      <c r="AI176" s="18">
        <f>'Norm. financovanie + uspesnost'!AG135</f>
        <v>0</v>
      </c>
      <c r="AJ176" s="18">
        <f>'Norm. financovanie + uspesnost'!AH135</f>
        <v>0</v>
      </c>
      <c r="AK176" s="18">
        <f>'Norm. financovanie + uspesnost'!AI135</f>
        <v>0</v>
      </c>
      <c r="AL176" s="18">
        <f>'Norm. financovanie + uspesnost'!AJ135</f>
        <v>0</v>
      </c>
      <c r="AM176" s="18">
        <f>'Norm. financovanie + uspesnost'!AK135</f>
        <v>0</v>
      </c>
      <c r="AN176" s="18">
        <f>'Norm. financovanie + uspesnost'!AL135</f>
        <v>0</v>
      </c>
      <c r="AO176" s="18">
        <f>'Norm. financovanie + uspesnost'!AM135</f>
        <v>0</v>
      </c>
      <c r="AP176" s="18">
        <f>'Norm. financovanie + uspesnost'!AN135</f>
        <v>0</v>
      </c>
      <c r="AQ176" s="18">
        <f>'Norm. financovanie + uspesnost'!AO135</f>
        <v>0</v>
      </c>
      <c r="AR176" s="18">
        <f>'Norm. financovanie + uspesnost'!AP135</f>
        <v>0</v>
      </c>
      <c r="AS176" s="18">
        <f>'Norm. financovanie + uspesnost'!AQ135</f>
        <v>0</v>
      </c>
      <c r="AT176" s="18">
        <f>'Norm. financovanie + uspesnost'!AR135</f>
        <v>0</v>
      </c>
      <c r="AU176" s="18">
        <f>'Norm. financovanie + uspesnost'!AS135</f>
        <v>0</v>
      </c>
      <c r="AV176" s="18">
        <f>'Norm. financovanie + uspesnost'!AT135</f>
        <v>0</v>
      </c>
      <c r="AW176" s="18">
        <f>'Norm. financovanie + uspesnost'!AU135</f>
        <v>0</v>
      </c>
      <c r="AX176" s="18">
        <f>'Norm. financovanie + uspesnost'!AV135</f>
        <v>0</v>
      </c>
      <c r="AY176" s="18">
        <f>'Norm. financovanie + uspesnost'!AW135</f>
        <v>2.3730782420692539E-4</v>
      </c>
      <c r="AZ176" s="18">
        <f>'Norm. financovanie + uspesnost'!AX135</f>
        <v>0</v>
      </c>
      <c r="BA176" s="18">
        <f>'Norm. financovanie + uspesnost'!AY135</f>
        <v>0</v>
      </c>
      <c r="BB176" s="18">
        <f>'Norm. financovanie + uspesnost'!AZ135</f>
        <v>0</v>
      </c>
      <c r="BC176" s="18">
        <f>'Norm. financovanie + uspesnost'!BA135</f>
        <v>0</v>
      </c>
      <c r="BD176" s="18">
        <f>'Norm. financovanie + uspesnost'!BB135</f>
        <v>0</v>
      </c>
    </row>
    <row r="177" spans="1:56" ht="14.25" customHeight="1" x14ac:dyDescent="0.2">
      <c r="A177" s="31">
        <v>141</v>
      </c>
      <c r="B177" s="37" t="s">
        <v>394</v>
      </c>
      <c r="C177" s="37" t="s">
        <v>395</v>
      </c>
      <c r="D177" s="34">
        <f t="shared" si="1"/>
        <v>3.1205062563510497E-6</v>
      </c>
      <c r="E177" s="38">
        <v>0</v>
      </c>
      <c r="F177" s="18">
        <f>'Norm. financovanie + uspesnost'!D144</f>
        <v>0</v>
      </c>
      <c r="G177" s="18">
        <f>'Norm. financovanie + uspesnost'!E144</f>
        <v>0</v>
      </c>
      <c r="H177" s="18">
        <f>'Norm. financovanie + uspesnost'!F144</f>
        <v>0</v>
      </c>
      <c r="I177" s="18">
        <f>'Norm. financovanie + uspesnost'!G144</f>
        <v>0</v>
      </c>
      <c r="J177" s="18">
        <f>'Norm. financovanie + uspesnost'!H144</f>
        <v>0</v>
      </c>
      <c r="K177" s="18">
        <f>'Norm. financovanie + uspesnost'!I144</f>
        <v>0</v>
      </c>
      <c r="L177" s="18">
        <f>'Norm. financovanie + uspesnost'!J144</f>
        <v>0</v>
      </c>
      <c r="M177" s="18">
        <f>'Norm. financovanie + uspesnost'!K144</f>
        <v>0</v>
      </c>
      <c r="N177" s="18">
        <f>'Norm. financovanie + uspesnost'!L144</f>
        <v>0</v>
      </c>
      <c r="O177" s="18">
        <f>'Norm. financovanie + uspesnost'!M144</f>
        <v>0</v>
      </c>
      <c r="P177" s="18">
        <f>'Norm. financovanie + uspesnost'!N144</f>
        <v>0</v>
      </c>
      <c r="Q177" s="18">
        <f>'Norm. financovanie + uspesnost'!O144</f>
        <v>0</v>
      </c>
      <c r="R177" s="18">
        <f>'Norm. financovanie + uspesnost'!P144</f>
        <v>0</v>
      </c>
      <c r="S177" s="18">
        <f>'Norm. financovanie + uspesnost'!Q144</f>
        <v>0</v>
      </c>
      <c r="T177" s="18">
        <f>'Norm. financovanie + uspesnost'!R144</f>
        <v>0</v>
      </c>
      <c r="U177" s="18">
        <f>'Norm. financovanie + uspesnost'!S144</f>
        <v>0</v>
      </c>
      <c r="V177" s="18">
        <f>'Norm. financovanie + uspesnost'!T144</f>
        <v>0</v>
      </c>
      <c r="W177" s="18">
        <f>'Norm. financovanie + uspesnost'!U144</f>
        <v>0</v>
      </c>
      <c r="X177" s="18">
        <f>'Norm. financovanie + uspesnost'!V144</f>
        <v>0</v>
      </c>
      <c r="Y177" s="18">
        <f>'Norm. financovanie + uspesnost'!W144</f>
        <v>0</v>
      </c>
      <c r="Z177" s="18">
        <f>'Norm. financovanie + uspesnost'!X144</f>
        <v>0</v>
      </c>
      <c r="AA177" s="18">
        <f>'Norm. financovanie + uspesnost'!Y144</f>
        <v>0</v>
      </c>
      <c r="AB177" s="18">
        <f>'Norm. financovanie + uspesnost'!Z144</f>
        <v>0</v>
      </c>
      <c r="AC177" s="18">
        <f>'Norm. financovanie + uspesnost'!AA144</f>
        <v>0</v>
      </c>
      <c r="AD177" s="18">
        <f>'Norm. financovanie + uspesnost'!AB144</f>
        <v>0</v>
      </c>
      <c r="AE177" s="18">
        <f>'Norm. financovanie + uspesnost'!AC144</f>
        <v>0</v>
      </c>
      <c r="AF177" s="18">
        <f>'Norm. financovanie + uspesnost'!AD144</f>
        <v>0</v>
      </c>
      <c r="AG177" s="18">
        <f>'Norm. financovanie + uspesnost'!AE144</f>
        <v>0</v>
      </c>
      <c r="AH177" s="18">
        <f>'Norm. financovanie + uspesnost'!AF144</f>
        <v>0</v>
      </c>
      <c r="AI177" s="18">
        <f>'Norm. financovanie + uspesnost'!AG144</f>
        <v>0</v>
      </c>
      <c r="AJ177" s="18">
        <f>'Norm. financovanie + uspesnost'!AH144</f>
        <v>0</v>
      </c>
      <c r="AK177" s="18">
        <f>'Norm. financovanie + uspesnost'!AI144</f>
        <v>0</v>
      </c>
      <c r="AL177" s="18">
        <f>'Norm. financovanie + uspesnost'!AJ144</f>
        <v>0</v>
      </c>
      <c r="AM177" s="18">
        <f>'Norm. financovanie + uspesnost'!AK144</f>
        <v>0</v>
      </c>
      <c r="AN177" s="18">
        <f>'Norm. financovanie + uspesnost'!AL144</f>
        <v>1.2173835554368472E-3</v>
      </c>
      <c r="AO177" s="18">
        <f>'Norm. financovanie + uspesnost'!AM144</f>
        <v>0</v>
      </c>
      <c r="AP177" s="18">
        <f>'Norm. financovanie + uspesnost'!AN144</f>
        <v>0</v>
      </c>
      <c r="AQ177" s="18">
        <f>'Norm. financovanie + uspesnost'!AO144</f>
        <v>0</v>
      </c>
      <c r="AR177" s="18">
        <f>'Norm. financovanie + uspesnost'!AP144</f>
        <v>0</v>
      </c>
      <c r="AS177" s="18">
        <f>'Norm. financovanie + uspesnost'!AQ144</f>
        <v>0</v>
      </c>
      <c r="AT177" s="18">
        <f>'Norm. financovanie + uspesnost'!AR144</f>
        <v>0</v>
      </c>
      <c r="AU177" s="18">
        <f>'Norm. financovanie + uspesnost'!AS144</f>
        <v>0</v>
      </c>
      <c r="AV177" s="18">
        <f>'Norm. financovanie + uspesnost'!AT144</f>
        <v>0</v>
      </c>
      <c r="AW177" s="18">
        <f>'Norm. financovanie + uspesnost'!AU144</f>
        <v>0</v>
      </c>
      <c r="AX177" s="18">
        <f>'Norm. financovanie + uspesnost'!AV144</f>
        <v>0</v>
      </c>
      <c r="AY177" s="18">
        <f>'Norm. financovanie + uspesnost'!AW144</f>
        <v>0</v>
      </c>
      <c r="AZ177" s="18">
        <f>'Norm. financovanie + uspesnost'!AX144</f>
        <v>0</v>
      </c>
      <c r="BA177" s="18">
        <f>'Norm. financovanie + uspesnost'!AY144</f>
        <v>0</v>
      </c>
      <c r="BB177" s="18">
        <f>'Norm. financovanie + uspesnost'!AZ144</f>
        <v>0</v>
      </c>
      <c r="BC177" s="18">
        <f>'Norm. financovanie + uspesnost'!BA144</f>
        <v>0</v>
      </c>
      <c r="BD177" s="18">
        <f>'Norm. financovanie + uspesnost'!BB144</f>
        <v>0</v>
      </c>
    </row>
    <row r="178" spans="1:56" ht="14.25" customHeight="1" x14ac:dyDescent="0.25">
      <c r="A178" s="31">
        <v>168</v>
      </c>
      <c r="B178" s="46" t="s">
        <v>396</v>
      </c>
      <c r="C178" s="41" t="s">
        <v>397</v>
      </c>
      <c r="D178" s="34">
        <f t="shared" si="1"/>
        <v>2.663083066512813E-6</v>
      </c>
      <c r="E178" s="38">
        <v>0</v>
      </c>
      <c r="F178" s="18">
        <f>'Norm. financovanie + uspesnost'!D171</f>
        <v>0</v>
      </c>
      <c r="G178" s="18">
        <f>'Norm. financovanie + uspesnost'!E171</f>
        <v>0</v>
      </c>
      <c r="H178" s="18">
        <f>'Norm. financovanie + uspesnost'!F171</f>
        <v>0</v>
      </c>
      <c r="I178" s="18">
        <f>'Norm. financovanie + uspesnost'!G171</f>
        <v>0</v>
      </c>
      <c r="J178" s="18">
        <f>'Norm. financovanie + uspesnost'!H171</f>
        <v>0</v>
      </c>
      <c r="K178" s="18">
        <f>'Norm. financovanie + uspesnost'!I171</f>
        <v>0</v>
      </c>
      <c r="L178" s="18">
        <f>'Norm. financovanie + uspesnost'!J171</f>
        <v>0</v>
      </c>
      <c r="M178" s="18">
        <f>'Norm. financovanie + uspesnost'!K171</f>
        <v>0</v>
      </c>
      <c r="N178" s="18">
        <f>'Norm. financovanie + uspesnost'!L171</f>
        <v>0</v>
      </c>
      <c r="O178" s="18">
        <f>'Norm. financovanie + uspesnost'!M171</f>
        <v>0</v>
      </c>
      <c r="P178" s="18">
        <f>'Norm. financovanie + uspesnost'!N171</f>
        <v>0</v>
      </c>
      <c r="Q178" s="18">
        <f>'Norm. financovanie + uspesnost'!O171</f>
        <v>0</v>
      </c>
      <c r="R178" s="18">
        <f>'Norm. financovanie + uspesnost'!P171</f>
        <v>0</v>
      </c>
      <c r="S178" s="18">
        <f>'Norm. financovanie + uspesnost'!Q171</f>
        <v>0</v>
      </c>
      <c r="T178" s="18">
        <f>'Norm. financovanie + uspesnost'!R171</f>
        <v>0</v>
      </c>
      <c r="U178" s="18">
        <f>'Norm. financovanie + uspesnost'!S171</f>
        <v>0</v>
      </c>
      <c r="V178" s="18">
        <f>'Norm. financovanie + uspesnost'!T171</f>
        <v>0</v>
      </c>
      <c r="W178" s="18">
        <f>'Norm. financovanie + uspesnost'!U171</f>
        <v>0</v>
      </c>
      <c r="X178" s="18">
        <f>'Norm. financovanie + uspesnost'!V171</f>
        <v>0</v>
      </c>
      <c r="Y178" s="18">
        <f>'Norm. financovanie + uspesnost'!W171</f>
        <v>0</v>
      </c>
      <c r="Z178" s="18">
        <f>'Norm. financovanie + uspesnost'!X171</f>
        <v>0</v>
      </c>
      <c r="AA178" s="18">
        <f>'Norm. financovanie + uspesnost'!Y171</f>
        <v>4.1202696187065817E-4</v>
      </c>
      <c r="AB178" s="18">
        <f>'Norm. financovanie + uspesnost'!Z171</f>
        <v>0</v>
      </c>
      <c r="AC178" s="18">
        <f>'Norm. financovanie + uspesnost'!AA171</f>
        <v>0</v>
      </c>
      <c r="AD178" s="18">
        <f>'Norm. financovanie + uspesnost'!AB171</f>
        <v>0</v>
      </c>
      <c r="AE178" s="18">
        <f>'Norm. financovanie + uspesnost'!AC171</f>
        <v>0</v>
      </c>
      <c r="AF178" s="18">
        <f>'Norm. financovanie + uspesnost'!AD171</f>
        <v>0</v>
      </c>
      <c r="AG178" s="18">
        <f>'Norm. financovanie + uspesnost'!AE171</f>
        <v>0</v>
      </c>
      <c r="AH178" s="18">
        <f>'Norm. financovanie + uspesnost'!AF171</f>
        <v>0</v>
      </c>
      <c r="AI178" s="18">
        <f>'Norm. financovanie + uspesnost'!AG171</f>
        <v>0</v>
      </c>
      <c r="AJ178" s="18">
        <f>'Norm. financovanie + uspesnost'!AH171</f>
        <v>0</v>
      </c>
      <c r="AK178" s="18">
        <f>'Norm. financovanie + uspesnost'!AI171</f>
        <v>0</v>
      </c>
      <c r="AL178" s="18">
        <f>'Norm. financovanie + uspesnost'!AJ171</f>
        <v>0</v>
      </c>
      <c r="AM178" s="18">
        <f>'Norm. financovanie + uspesnost'!AK171</f>
        <v>0</v>
      </c>
      <c r="AN178" s="18">
        <f>'Norm. financovanie + uspesnost'!AL171</f>
        <v>0</v>
      </c>
      <c r="AO178" s="18">
        <f>'Norm. financovanie + uspesnost'!AM171</f>
        <v>0</v>
      </c>
      <c r="AP178" s="18">
        <f>'Norm. financovanie + uspesnost'!AN171</f>
        <v>0</v>
      </c>
      <c r="AQ178" s="18">
        <f>'Norm. financovanie + uspesnost'!AO171</f>
        <v>0</v>
      </c>
      <c r="AR178" s="18">
        <f>'Norm. financovanie + uspesnost'!AP171</f>
        <v>0</v>
      </c>
      <c r="AS178" s="18">
        <f>'Norm. financovanie + uspesnost'!AQ171</f>
        <v>0</v>
      </c>
      <c r="AT178" s="18">
        <f>'Norm. financovanie + uspesnost'!AR171</f>
        <v>0</v>
      </c>
      <c r="AU178" s="18">
        <f>'Norm. financovanie + uspesnost'!AS171</f>
        <v>0</v>
      </c>
      <c r="AV178" s="18">
        <f>'Norm. financovanie + uspesnost'!AT171</f>
        <v>0</v>
      </c>
      <c r="AW178" s="18">
        <f>'Norm. financovanie + uspesnost'!AU171</f>
        <v>0</v>
      </c>
      <c r="AX178" s="18">
        <f>'Norm. financovanie + uspesnost'!AV171</f>
        <v>0</v>
      </c>
      <c r="AY178" s="18">
        <f>'Norm. financovanie + uspesnost'!AW171</f>
        <v>0</v>
      </c>
      <c r="AZ178" s="18">
        <f>'Norm. financovanie + uspesnost'!AX171</f>
        <v>0</v>
      </c>
      <c r="BA178" s="18">
        <f>'Norm. financovanie + uspesnost'!AY171</f>
        <v>0</v>
      </c>
      <c r="BB178" s="18">
        <f>'Norm. financovanie + uspesnost'!AZ171</f>
        <v>0</v>
      </c>
      <c r="BC178" s="18">
        <f>'Norm. financovanie + uspesnost'!BA171</f>
        <v>0</v>
      </c>
      <c r="BD178" s="18">
        <f>'Norm. financovanie + uspesnost'!BB171</f>
        <v>0</v>
      </c>
    </row>
    <row r="179" spans="1:56" ht="14.25" customHeight="1" x14ac:dyDescent="0.25">
      <c r="A179" s="31">
        <v>154</v>
      </c>
      <c r="B179" s="46" t="s">
        <v>398</v>
      </c>
      <c r="C179" s="41" t="s">
        <v>399</v>
      </c>
      <c r="D179" s="34">
        <f t="shared" si="1"/>
        <v>2.8272595588000544E-6</v>
      </c>
      <c r="E179" s="38">
        <v>0</v>
      </c>
      <c r="F179" s="18">
        <f>'Norm. financovanie + uspesnost'!D157</f>
        <v>0</v>
      </c>
      <c r="G179" s="18">
        <f>'Norm. financovanie + uspesnost'!E157</f>
        <v>0</v>
      </c>
      <c r="H179" s="18">
        <f>'Norm. financovanie + uspesnost'!F157</f>
        <v>0</v>
      </c>
      <c r="I179" s="18">
        <f>'Norm. financovanie + uspesnost'!G157</f>
        <v>0</v>
      </c>
      <c r="J179" s="18">
        <f>'Norm. financovanie + uspesnost'!H157</f>
        <v>0</v>
      </c>
      <c r="K179" s="18">
        <f>'Norm. financovanie + uspesnost'!I157</f>
        <v>0</v>
      </c>
      <c r="L179" s="18">
        <f>'Norm. financovanie + uspesnost'!J157</f>
        <v>0</v>
      </c>
      <c r="M179" s="18">
        <f>'Norm. financovanie + uspesnost'!K157</f>
        <v>0</v>
      </c>
      <c r="N179" s="18">
        <f>'Norm. financovanie + uspesnost'!L157</f>
        <v>0</v>
      </c>
      <c r="O179" s="18">
        <f>'Norm. financovanie + uspesnost'!M157</f>
        <v>0</v>
      </c>
      <c r="P179" s="18">
        <f>'Norm. financovanie + uspesnost'!N157</f>
        <v>0</v>
      </c>
      <c r="Q179" s="18">
        <f>'Norm. financovanie + uspesnost'!O157</f>
        <v>0</v>
      </c>
      <c r="R179" s="18">
        <f>'Norm. financovanie + uspesnost'!P157</f>
        <v>0</v>
      </c>
      <c r="S179" s="18">
        <f>'Norm. financovanie + uspesnost'!Q157</f>
        <v>0</v>
      </c>
      <c r="T179" s="18">
        <f>'Norm. financovanie + uspesnost'!R157</f>
        <v>0</v>
      </c>
      <c r="U179" s="18">
        <f>'Norm. financovanie + uspesnost'!S157</f>
        <v>0</v>
      </c>
      <c r="V179" s="18">
        <f>'Norm. financovanie + uspesnost'!T157</f>
        <v>0</v>
      </c>
      <c r="W179" s="18">
        <f>'Norm. financovanie + uspesnost'!U157</f>
        <v>0</v>
      </c>
      <c r="X179" s="18">
        <f>'Norm. financovanie + uspesnost'!V157</f>
        <v>0</v>
      </c>
      <c r="Y179" s="18">
        <f>'Norm. financovanie + uspesnost'!W157</f>
        <v>0</v>
      </c>
      <c r="Z179" s="18">
        <f>'Norm. financovanie + uspesnost'!X157</f>
        <v>0</v>
      </c>
      <c r="AA179" s="18">
        <f>'Norm. financovanie + uspesnost'!Y157</f>
        <v>0</v>
      </c>
      <c r="AB179" s="18">
        <f>'Norm. financovanie + uspesnost'!Z157</f>
        <v>0</v>
      </c>
      <c r="AC179" s="18">
        <f>'Norm. financovanie + uspesnost'!AA157</f>
        <v>0</v>
      </c>
      <c r="AD179" s="18">
        <f>'Norm. financovanie + uspesnost'!AB157</f>
        <v>0</v>
      </c>
      <c r="AE179" s="18">
        <f>'Norm. financovanie + uspesnost'!AC157</f>
        <v>0</v>
      </c>
      <c r="AF179" s="18">
        <f>'Norm. financovanie + uspesnost'!AD157</f>
        <v>0</v>
      </c>
      <c r="AG179" s="18">
        <f>'Norm. financovanie + uspesnost'!AE157</f>
        <v>0</v>
      </c>
      <c r="AH179" s="18">
        <f>'Norm. financovanie + uspesnost'!AF157</f>
        <v>0</v>
      </c>
      <c r="AI179" s="18">
        <f>'Norm. financovanie + uspesnost'!AG157</f>
        <v>3.4798154482306549E-4</v>
      </c>
      <c r="AJ179" s="18">
        <f>'Norm. financovanie + uspesnost'!AH157</f>
        <v>0</v>
      </c>
      <c r="AK179" s="18">
        <f>'Norm. financovanie + uspesnost'!AI157</f>
        <v>0</v>
      </c>
      <c r="AL179" s="18">
        <f>'Norm. financovanie + uspesnost'!AJ157</f>
        <v>0</v>
      </c>
      <c r="AM179" s="18">
        <f>'Norm. financovanie + uspesnost'!AK157</f>
        <v>0</v>
      </c>
      <c r="AN179" s="18">
        <f>'Norm. financovanie + uspesnost'!AL157</f>
        <v>0</v>
      </c>
      <c r="AO179" s="18">
        <f>'Norm. financovanie + uspesnost'!AM157</f>
        <v>0</v>
      </c>
      <c r="AP179" s="18">
        <f>'Norm. financovanie + uspesnost'!AN157</f>
        <v>0</v>
      </c>
      <c r="AQ179" s="18">
        <f>'Norm. financovanie + uspesnost'!AO157</f>
        <v>0</v>
      </c>
      <c r="AR179" s="18">
        <f>'Norm. financovanie + uspesnost'!AP157</f>
        <v>0</v>
      </c>
      <c r="AS179" s="18">
        <f>'Norm. financovanie + uspesnost'!AQ157</f>
        <v>0</v>
      </c>
      <c r="AT179" s="18">
        <f>'Norm. financovanie + uspesnost'!AR157</f>
        <v>0</v>
      </c>
      <c r="AU179" s="18">
        <f>'Norm. financovanie + uspesnost'!AS157</f>
        <v>0</v>
      </c>
      <c r="AV179" s="18">
        <f>'Norm. financovanie + uspesnost'!AT157</f>
        <v>0</v>
      </c>
      <c r="AW179" s="18">
        <f>'Norm. financovanie + uspesnost'!AU157</f>
        <v>0</v>
      </c>
      <c r="AX179" s="18">
        <f>'Norm. financovanie + uspesnost'!AV157</f>
        <v>0</v>
      </c>
      <c r="AY179" s="18">
        <f>'Norm. financovanie + uspesnost'!AW157</f>
        <v>0</v>
      </c>
      <c r="AZ179" s="18">
        <f>'Norm. financovanie + uspesnost'!AX157</f>
        <v>0</v>
      </c>
      <c r="BA179" s="18">
        <f>'Norm. financovanie + uspesnost'!AY157</f>
        <v>0</v>
      </c>
      <c r="BB179" s="18">
        <f>'Norm. financovanie + uspesnost'!AZ157</f>
        <v>0</v>
      </c>
      <c r="BC179" s="18">
        <f>'Norm. financovanie + uspesnost'!BA157</f>
        <v>0</v>
      </c>
      <c r="BD179" s="18">
        <f>'Norm. financovanie + uspesnost'!BB157</f>
        <v>0</v>
      </c>
    </row>
    <row r="180" spans="1:56" ht="14.25" customHeight="1" x14ac:dyDescent="0.25">
      <c r="A180" s="31">
        <v>136</v>
      </c>
      <c r="B180" s="46" t="s">
        <v>400</v>
      </c>
      <c r="C180" s="41" t="s">
        <v>401</v>
      </c>
      <c r="D180" s="34">
        <f t="shared" si="1"/>
        <v>2.4677003118319088E-6</v>
      </c>
      <c r="E180" s="38">
        <v>0</v>
      </c>
      <c r="F180" s="18">
        <f>'Norm. financovanie + uspesnost'!D139</f>
        <v>0</v>
      </c>
      <c r="G180" s="18">
        <f>'Norm. financovanie + uspesnost'!E139</f>
        <v>0</v>
      </c>
      <c r="H180" s="18">
        <f>'Norm. financovanie + uspesnost'!F139</f>
        <v>0</v>
      </c>
      <c r="I180" s="18">
        <f>'Norm. financovanie + uspesnost'!G139</f>
        <v>0</v>
      </c>
      <c r="J180" s="18">
        <f>'Norm. financovanie + uspesnost'!H139</f>
        <v>0</v>
      </c>
      <c r="K180" s="18">
        <f>'Norm. financovanie + uspesnost'!I139</f>
        <v>0</v>
      </c>
      <c r="L180" s="18">
        <f>'Norm. financovanie + uspesnost'!J139</f>
        <v>0</v>
      </c>
      <c r="M180" s="18">
        <f>'Norm. financovanie + uspesnost'!K139</f>
        <v>0</v>
      </c>
      <c r="N180" s="18">
        <f>'Norm. financovanie + uspesnost'!L139</f>
        <v>0</v>
      </c>
      <c r="O180" s="18">
        <f>'Norm. financovanie + uspesnost'!M139</f>
        <v>0</v>
      </c>
      <c r="P180" s="18">
        <f>'Norm. financovanie + uspesnost'!N139</f>
        <v>0</v>
      </c>
      <c r="Q180" s="18">
        <f>'Norm. financovanie + uspesnost'!O139</f>
        <v>3.0753919670097534E-4</v>
      </c>
      <c r="R180" s="18">
        <f>'Norm. financovanie + uspesnost'!P139</f>
        <v>0</v>
      </c>
      <c r="S180" s="18">
        <f>'Norm. financovanie + uspesnost'!Q139</f>
        <v>0</v>
      </c>
      <c r="T180" s="18">
        <f>'Norm. financovanie + uspesnost'!R139</f>
        <v>0</v>
      </c>
      <c r="U180" s="18">
        <f>'Norm. financovanie + uspesnost'!S139</f>
        <v>0</v>
      </c>
      <c r="V180" s="18">
        <f>'Norm. financovanie + uspesnost'!T139</f>
        <v>0</v>
      </c>
      <c r="W180" s="18">
        <f>'Norm. financovanie + uspesnost'!U139</f>
        <v>0</v>
      </c>
      <c r="X180" s="18">
        <f>'Norm. financovanie + uspesnost'!V139</f>
        <v>0</v>
      </c>
      <c r="Y180" s="18">
        <f>'Norm. financovanie + uspesnost'!W139</f>
        <v>0</v>
      </c>
      <c r="Z180" s="18">
        <f>'Norm. financovanie + uspesnost'!X139</f>
        <v>0</v>
      </c>
      <c r="AA180" s="18">
        <f>'Norm. financovanie + uspesnost'!Y139</f>
        <v>0</v>
      </c>
      <c r="AB180" s="18">
        <f>'Norm. financovanie + uspesnost'!Z139</f>
        <v>0</v>
      </c>
      <c r="AC180" s="18">
        <f>'Norm. financovanie + uspesnost'!AA139</f>
        <v>0</v>
      </c>
      <c r="AD180" s="18">
        <f>'Norm. financovanie + uspesnost'!AB139</f>
        <v>0</v>
      </c>
      <c r="AE180" s="18">
        <f>'Norm. financovanie + uspesnost'!AC139</f>
        <v>0</v>
      </c>
      <c r="AF180" s="18">
        <f>'Norm. financovanie + uspesnost'!AD139</f>
        <v>0</v>
      </c>
      <c r="AG180" s="18">
        <f>'Norm. financovanie + uspesnost'!AE139</f>
        <v>0</v>
      </c>
      <c r="AH180" s="18">
        <f>'Norm. financovanie + uspesnost'!AF139</f>
        <v>0</v>
      </c>
      <c r="AI180" s="18">
        <f>'Norm. financovanie + uspesnost'!AG139</f>
        <v>0</v>
      </c>
      <c r="AJ180" s="18">
        <f>'Norm. financovanie + uspesnost'!AH139</f>
        <v>0</v>
      </c>
      <c r="AK180" s="18">
        <f>'Norm. financovanie + uspesnost'!AI139</f>
        <v>0</v>
      </c>
      <c r="AL180" s="18">
        <f>'Norm. financovanie + uspesnost'!AJ139</f>
        <v>0</v>
      </c>
      <c r="AM180" s="18">
        <f>'Norm. financovanie + uspesnost'!AK139</f>
        <v>0</v>
      </c>
      <c r="AN180" s="18">
        <f>'Norm. financovanie + uspesnost'!AL139</f>
        <v>0</v>
      </c>
      <c r="AO180" s="18">
        <f>'Norm. financovanie + uspesnost'!AM139</f>
        <v>0</v>
      </c>
      <c r="AP180" s="18">
        <f>'Norm. financovanie + uspesnost'!AN139</f>
        <v>0</v>
      </c>
      <c r="AQ180" s="18">
        <f>'Norm. financovanie + uspesnost'!AO139</f>
        <v>0</v>
      </c>
      <c r="AR180" s="18">
        <f>'Norm. financovanie + uspesnost'!AP139</f>
        <v>0</v>
      </c>
      <c r="AS180" s="18">
        <f>'Norm. financovanie + uspesnost'!AQ139</f>
        <v>0</v>
      </c>
      <c r="AT180" s="18">
        <f>'Norm. financovanie + uspesnost'!AR139</f>
        <v>0</v>
      </c>
      <c r="AU180" s="18">
        <f>'Norm. financovanie + uspesnost'!AS139</f>
        <v>0</v>
      </c>
      <c r="AV180" s="18">
        <f>'Norm. financovanie + uspesnost'!AT139</f>
        <v>0</v>
      </c>
      <c r="AW180" s="18">
        <f>'Norm. financovanie + uspesnost'!AU139</f>
        <v>0</v>
      </c>
      <c r="AX180" s="18">
        <f>'Norm. financovanie + uspesnost'!AV139</f>
        <v>0</v>
      </c>
      <c r="AY180" s="18">
        <f>'Norm. financovanie + uspesnost'!AW139</f>
        <v>0</v>
      </c>
      <c r="AZ180" s="18">
        <f>'Norm. financovanie + uspesnost'!AX139</f>
        <v>0</v>
      </c>
      <c r="BA180" s="18">
        <f>'Norm. financovanie + uspesnost'!AY139</f>
        <v>0</v>
      </c>
      <c r="BB180" s="18">
        <f>'Norm. financovanie + uspesnost'!AZ139</f>
        <v>0</v>
      </c>
      <c r="BC180" s="18">
        <f>'Norm. financovanie + uspesnost'!BA139</f>
        <v>0</v>
      </c>
      <c r="BD180" s="18">
        <f>'Norm. financovanie + uspesnost'!BB139</f>
        <v>0</v>
      </c>
    </row>
    <row r="181" spans="1:56" ht="14.25" customHeight="1" x14ac:dyDescent="0.25">
      <c r="A181" s="31">
        <v>180</v>
      </c>
      <c r="B181" s="46" t="s">
        <v>402</v>
      </c>
      <c r="C181" s="41" t="s">
        <v>403</v>
      </c>
      <c r="D181" s="34">
        <f t="shared" si="1"/>
        <v>2.1107847180735441E-6</v>
      </c>
      <c r="E181" s="38">
        <v>0</v>
      </c>
      <c r="F181" s="18">
        <f>'Norm. financovanie + uspesnost'!D183</f>
        <v>0</v>
      </c>
      <c r="G181" s="18">
        <f>'Norm. financovanie + uspesnost'!E183</f>
        <v>0</v>
      </c>
      <c r="H181" s="18">
        <f>'Norm. financovanie + uspesnost'!F183</f>
        <v>0</v>
      </c>
      <c r="I181" s="18">
        <f>'Norm. financovanie + uspesnost'!G183</f>
        <v>0</v>
      </c>
      <c r="J181" s="18">
        <f>'Norm. financovanie + uspesnost'!H183</f>
        <v>0</v>
      </c>
      <c r="K181" s="18">
        <f>'Norm. financovanie + uspesnost'!I183</f>
        <v>0</v>
      </c>
      <c r="L181" s="18">
        <f>'Norm. financovanie + uspesnost'!J183</f>
        <v>0</v>
      </c>
      <c r="M181" s="18">
        <f>'Norm. financovanie + uspesnost'!K183</f>
        <v>0</v>
      </c>
      <c r="N181" s="18">
        <f>'Norm. financovanie + uspesnost'!L183</f>
        <v>0</v>
      </c>
      <c r="O181" s="18">
        <f>'Norm. financovanie + uspesnost'!M183</f>
        <v>0</v>
      </c>
      <c r="P181" s="18">
        <f>'Norm. financovanie + uspesnost'!N183</f>
        <v>0</v>
      </c>
      <c r="Q181" s="18">
        <f>'Norm. financovanie + uspesnost'!O183</f>
        <v>0</v>
      </c>
      <c r="R181" s="18">
        <f>'Norm. financovanie + uspesnost'!P183</f>
        <v>0</v>
      </c>
      <c r="S181" s="18">
        <f>'Norm. financovanie + uspesnost'!Q183</f>
        <v>0</v>
      </c>
      <c r="T181" s="18">
        <f>'Norm. financovanie + uspesnost'!R183</f>
        <v>0</v>
      </c>
      <c r="U181" s="18">
        <f>'Norm. financovanie + uspesnost'!S183</f>
        <v>0</v>
      </c>
      <c r="V181" s="18">
        <f>'Norm. financovanie + uspesnost'!T183</f>
        <v>3.8342117317737825E-4</v>
      </c>
      <c r="W181" s="18">
        <f>'Norm. financovanie + uspesnost'!U183</f>
        <v>0</v>
      </c>
      <c r="X181" s="18">
        <f>'Norm. financovanie + uspesnost'!V183</f>
        <v>0</v>
      </c>
      <c r="Y181" s="18">
        <f>'Norm. financovanie + uspesnost'!W183</f>
        <v>0</v>
      </c>
      <c r="Z181" s="18">
        <f>'Norm. financovanie + uspesnost'!X183</f>
        <v>0</v>
      </c>
      <c r="AA181" s="18">
        <f>'Norm. financovanie + uspesnost'!Y183</f>
        <v>0</v>
      </c>
      <c r="AB181" s="18">
        <f>'Norm. financovanie + uspesnost'!Z183</f>
        <v>0</v>
      </c>
      <c r="AC181" s="18">
        <f>'Norm. financovanie + uspesnost'!AA183</f>
        <v>0</v>
      </c>
      <c r="AD181" s="18">
        <f>'Norm. financovanie + uspesnost'!AB183</f>
        <v>0</v>
      </c>
      <c r="AE181" s="18">
        <f>'Norm. financovanie + uspesnost'!AC183</f>
        <v>0</v>
      </c>
      <c r="AF181" s="18">
        <f>'Norm. financovanie + uspesnost'!AD183</f>
        <v>0</v>
      </c>
      <c r="AG181" s="18">
        <f>'Norm. financovanie + uspesnost'!AE183</f>
        <v>0</v>
      </c>
      <c r="AH181" s="18">
        <f>'Norm. financovanie + uspesnost'!AF183</f>
        <v>0</v>
      </c>
      <c r="AI181" s="18">
        <f>'Norm. financovanie + uspesnost'!AG183</f>
        <v>0</v>
      </c>
      <c r="AJ181" s="18">
        <f>'Norm. financovanie + uspesnost'!AH183</f>
        <v>0</v>
      </c>
      <c r="AK181" s="18">
        <f>'Norm. financovanie + uspesnost'!AI183</f>
        <v>0</v>
      </c>
      <c r="AL181" s="18">
        <f>'Norm. financovanie + uspesnost'!AJ183</f>
        <v>0</v>
      </c>
      <c r="AM181" s="18">
        <f>'Norm. financovanie + uspesnost'!AK183</f>
        <v>0</v>
      </c>
      <c r="AN181" s="18">
        <f>'Norm. financovanie + uspesnost'!AL183</f>
        <v>0</v>
      </c>
      <c r="AO181" s="18">
        <f>'Norm. financovanie + uspesnost'!AM183</f>
        <v>0</v>
      </c>
      <c r="AP181" s="18">
        <f>'Norm. financovanie + uspesnost'!AN183</f>
        <v>0</v>
      </c>
      <c r="AQ181" s="18">
        <f>'Norm. financovanie + uspesnost'!AO183</f>
        <v>0</v>
      </c>
      <c r="AR181" s="18">
        <f>'Norm. financovanie + uspesnost'!AP183</f>
        <v>0</v>
      </c>
      <c r="AS181" s="18">
        <f>'Norm. financovanie + uspesnost'!AQ183</f>
        <v>0</v>
      </c>
      <c r="AT181" s="18">
        <f>'Norm. financovanie + uspesnost'!AR183</f>
        <v>0</v>
      </c>
      <c r="AU181" s="18">
        <f>'Norm. financovanie + uspesnost'!AS183</f>
        <v>0</v>
      </c>
      <c r="AV181" s="18">
        <f>'Norm. financovanie + uspesnost'!AT183</f>
        <v>0</v>
      </c>
      <c r="AW181" s="18">
        <f>'Norm. financovanie + uspesnost'!AU183</f>
        <v>0</v>
      </c>
      <c r="AX181" s="18">
        <f>'Norm. financovanie + uspesnost'!AV183</f>
        <v>0</v>
      </c>
      <c r="AY181" s="18">
        <f>'Norm. financovanie + uspesnost'!AW183</f>
        <v>0</v>
      </c>
      <c r="AZ181" s="18">
        <f>'Norm. financovanie + uspesnost'!AX183</f>
        <v>0</v>
      </c>
      <c r="BA181" s="18">
        <f>'Norm. financovanie + uspesnost'!AY183</f>
        <v>0</v>
      </c>
      <c r="BB181" s="18">
        <f>'Norm. financovanie + uspesnost'!AZ183</f>
        <v>0</v>
      </c>
      <c r="BC181" s="18">
        <f>'Norm. financovanie + uspesnost'!BA183</f>
        <v>0</v>
      </c>
      <c r="BD181" s="18">
        <f>'Norm. financovanie + uspesnost'!BB183</f>
        <v>0</v>
      </c>
    </row>
    <row r="182" spans="1:56" ht="14.25" customHeight="1" x14ac:dyDescent="0.25">
      <c r="A182" s="31">
        <v>128</v>
      </c>
      <c r="B182" s="46" t="s">
        <v>404</v>
      </c>
      <c r="C182" s="41" t="s">
        <v>405</v>
      </c>
      <c r="D182" s="34">
        <f t="shared" si="1"/>
        <v>1.8965576734809348E-6</v>
      </c>
      <c r="E182" s="38">
        <v>0</v>
      </c>
      <c r="F182" s="18">
        <f>'Norm. financovanie + uspesnost'!D131</f>
        <v>0</v>
      </c>
      <c r="G182" s="18">
        <f>'Norm. financovanie + uspesnost'!E131</f>
        <v>0</v>
      </c>
      <c r="H182" s="18">
        <f>'Norm. financovanie + uspesnost'!F131</f>
        <v>0</v>
      </c>
      <c r="I182" s="18">
        <f>'Norm. financovanie + uspesnost'!G131</f>
        <v>0</v>
      </c>
      <c r="J182" s="18">
        <f>'Norm. financovanie + uspesnost'!H131</f>
        <v>0</v>
      </c>
      <c r="K182" s="18">
        <f>'Norm. financovanie + uspesnost'!I131</f>
        <v>0</v>
      </c>
      <c r="L182" s="18">
        <f>'Norm. financovanie + uspesnost'!J131</f>
        <v>0</v>
      </c>
      <c r="M182" s="18">
        <f>'Norm. financovanie + uspesnost'!K131</f>
        <v>0</v>
      </c>
      <c r="N182" s="18">
        <f>'Norm. financovanie + uspesnost'!L131</f>
        <v>0</v>
      </c>
      <c r="O182" s="18">
        <f>'Norm. financovanie + uspesnost'!M131</f>
        <v>0</v>
      </c>
      <c r="P182" s="18">
        <f>'Norm. financovanie + uspesnost'!N131</f>
        <v>0</v>
      </c>
      <c r="Q182" s="18">
        <f>'Norm. financovanie + uspesnost'!O131</f>
        <v>0</v>
      </c>
      <c r="R182" s="18">
        <f>'Norm. financovanie + uspesnost'!P131</f>
        <v>0</v>
      </c>
      <c r="S182" s="18">
        <f>'Norm. financovanie + uspesnost'!Q131</f>
        <v>0</v>
      </c>
      <c r="T182" s="18">
        <f>'Norm. financovanie + uspesnost'!R131</f>
        <v>0</v>
      </c>
      <c r="U182" s="18">
        <f>'Norm. financovanie + uspesnost'!S131</f>
        <v>0</v>
      </c>
      <c r="V182" s="18">
        <f>'Norm. financovanie + uspesnost'!T131</f>
        <v>0</v>
      </c>
      <c r="W182" s="18">
        <f>'Norm. financovanie + uspesnost'!U131</f>
        <v>0</v>
      </c>
      <c r="X182" s="18">
        <f>'Norm. financovanie + uspesnost'!V131</f>
        <v>0</v>
      </c>
      <c r="Y182" s="18">
        <f>'Norm. financovanie + uspesnost'!W131</f>
        <v>0</v>
      </c>
      <c r="Z182" s="18">
        <f>'Norm. financovanie + uspesnost'!X131</f>
        <v>0</v>
      </c>
      <c r="AA182" s="18">
        <f>'Norm. financovanie + uspesnost'!Y131</f>
        <v>2.9343166424023132E-4</v>
      </c>
      <c r="AB182" s="18">
        <f>'Norm. financovanie + uspesnost'!Z131</f>
        <v>0</v>
      </c>
      <c r="AC182" s="18">
        <f>'Norm. financovanie + uspesnost'!AA131</f>
        <v>0</v>
      </c>
      <c r="AD182" s="18">
        <f>'Norm. financovanie + uspesnost'!AB131</f>
        <v>0</v>
      </c>
      <c r="AE182" s="18">
        <f>'Norm. financovanie + uspesnost'!AC131</f>
        <v>0</v>
      </c>
      <c r="AF182" s="18">
        <f>'Norm. financovanie + uspesnost'!AD131</f>
        <v>0</v>
      </c>
      <c r="AG182" s="18">
        <f>'Norm. financovanie + uspesnost'!AE131</f>
        <v>0</v>
      </c>
      <c r="AH182" s="18">
        <f>'Norm. financovanie + uspesnost'!AF131</f>
        <v>0</v>
      </c>
      <c r="AI182" s="18">
        <f>'Norm. financovanie + uspesnost'!AG131</f>
        <v>0</v>
      </c>
      <c r="AJ182" s="18">
        <f>'Norm. financovanie + uspesnost'!AH131</f>
        <v>0</v>
      </c>
      <c r="AK182" s="18">
        <f>'Norm. financovanie + uspesnost'!AI131</f>
        <v>0</v>
      </c>
      <c r="AL182" s="18">
        <f>'Norm. financovanie + uspesnost'!AJ131</f>
        <v>0</v>
      </c>
      <c r="AM182" s="18">
        <f>'Norm. financovanie + uspesnost'!AK131</f>
        <v>0</v>
      </c>
      <c r="AN182" s="18">
        <f>'Norm. financovanie + uspesnost'!AL131</f>
        <v>0</v>
      </c>
      <c r="AO182" s="18">
        <f>'Norm. financovanie + uspesnost'!AM131</f>
        <v>0</v>
      </c>
      <c r="AP182" s="18">
        <f>'Norm. financovanie + uspesnost'!AN131</f>
        <v>0</v>
      </c>
      <c r="AQ182" s="18">
        <f>'Norm. financovanie + uspesnost'!AO131</f>
        <v>0</v>
      </c>
      <c r="AR182" s="18">
        <f>'Norm. financovanie + uspesnost'!AP131</f>
        <v>0</v>
      </c>
      <c r="AS182" s="18">
        <f>'Norm. financovanie + uspesnost'!AQ131</f>
        <v>0</v>
      </c>
      <c r="AT182" s="18">
        <f>'Norm. financovanie + uspesnost'!AR131</f>
        <v>0</v>
      </c>
      <c r="AU182" s="18">
        <f>'Norm. financovanie + uspesnost'!AS131</f>
        <v>0</v>
      </c>
      <c r="AV182" s="18">
        <f>'Norm. financovanie + uspesnost'!AT131</f>
        <v>0</v>
      </c>
      <c r="AW182" s="18">
        <f>'Norm. financovanie + uspesnost'!AU131</f>
        <v>0</v>
      </c>
      <c r="AX182" s="18">
        <f>'Norm. financovanie + uspesnost'!AV131</f>
        <v>0</v>
      </c>
      <c r="AY182" s="18">
        <f>'Norm. financovanie + uspesnost'!AW131</f>
        <v>0</v>
      </c>
      <c r="AZ182" s="18">
        <f>'Norm. financovanie + uspesnost'!AX131</f>
        <v>0</v>
      </c>
      <c r="BA182" s="18">
        <f>'Norm. financovanie + uspesnost'!AY131</f>
        <v>0</v>
      </c>
      <c r="BB182" s="18">
        <f>'Norm. financovanie + uspesnost'!AZ131</f>
        <v>0</v>
      </c>
      <c r="BC182" s="18">
        <f>'Norm. financovanie + uspesnost'!BA131</f>
        <v>0</v>
      </c>
      <c r="BD182" s="18">
        <f>'Norm. financovanie + uspesnost'!BB131</f>
        <v>0</v>
      </c>
    </row>
    <row r="183" spans="1:56" ht="14.25" customHeight="1" x14ac:dyDescent="0.2">
      <c r="A183" s="31">
        <v>169</v>
      </c>
      <c r="B183" s="37" t="s">
        <v>406</v>
      </c>
      <c r="C183" s="37" t="s">
        <v>407</v>
      </c>
      <c r="D183" s="34">
        <f t="shared" si="1"/>
        <v>1.8958991465109762E-6</v>
      </c>
      <c r="E183" s="38">
        <v>0</v>
      </c>
      <c r="F183" s="18">
        <f>'Norm. financovanie + uspesnost'!D172</f>
        <v>0</v>
      </c>
      <c r="G183" s="18">
        <f>'Norm. financovanie + uspesnost'!E172</f>
        <v>0</v>
      </c>
      <c r="H183" s="18">
        <f>'Norm. financovanie + uspesnost'!F172</f>
        <v>0</v>
      </c>
      <c r="I183" s="18">
        <f>'Norm. financovanie + uspesnost'!G172</f>
        <v>0</v>
      </c>
      <c r="J183" s="18">
        <f>'Norm. financovanie + uspesnost'!H172</f>
        <v>0</v>
      </c>
      <c r="K183" s="18">
        <f>'Norm. financovanie + uspesnost'!I172</f>
        <v>0</v>
      </c>
      <c r="L183" s="18">
        <f>'Norm. financovanie + uspesnost'!J172</f>
        <v>0</v>
      </c>
      <c r="M183" s="18">
        <f>'Norm. financovanie + uspesnost'!K172</f>
        <v>0</v>
      </c>
      <c r="N183" s="18">
        <f>'Norm. financovanie + uspesnost'!L172</f>
        <v>0</v>
      </c>
      <c r="O183" s="18">
        <f>'Norm. financovanie + uspesnost'!M172</f>
        <v>0</v>
      </c>
      <c r="P183" s="18">
        <f>'Norm. financovanie + uspesnost'!N172</f>
        <v>0</v>
      </c>
      <c r="Q183" s="18">
        <f>'Norm. financovanie + uspesnost'!O172</f>
        <v>0</v>
      </c>
      <c r="R183" s="18">
        <f>'Norm. financovanie + uspesnost'!P172</f>
        <v>0</v>
      </c>
      <c r="S183" s="18">
        <f>'Norm. financovanie + uspesnost'!Q172</f>
        <v>0</v>
      </c>
      <c r="T183" s="18">
        <f>'Norm. financovanie + uspesnost'!R172</f>
        <v>0</v>
      </c>
      <c r="U183" s="18">
        <f>'Norm. financovanie + uspesnost'!S172</f>
        <v>0</v>
      </c>
      <c r="V183" s="18">
        <f>'Norm. financovanie + uspesnost'!T172</f>
        <v>0</v>
      </c>
      <c r="W183" s="18">
        <f>'Norm. financovanie + uspesnost'!U172</f>
        <v>0</v>
      </c>
      <c r="X183" s="18">
        <f>'Norm. financovanie + uspesnost'!V172</f>
        <v>0</v>
      </c>
      <c r="Y183" s="18">
        <f>'Norm. financovanie + uspesnost'!W172</f>
        <v>0</v>
      </c>
      <c r="Z183" s="18">
        <f>'Norm. financovanie + uspesnost'!X172</f>
        <v>0</v>
      </c>
      <c r="AA183" s="18">
        <f>'Norm. financovanie + uspesnost'!Y172</f>
        <v>2.9332977824570345E-4</v>
      </c>
      <c r="AB183" s="18">
        <f>'Norm. financovanie + uspesnost'!Z172</f>
        <v>0</v>
      </c>
      <c r="AC183" s="18">
        <f>'Norm. financovanie + uspesnost'!AA172</f>
        <v>0</v>
      </c>
      <c r="AD183" s="18">
        <f>'Norm. financovanie + uspesnost'!AB172</f>
        <v>0</v>
      </c>
      <c r="AE183" s="18">
        <f>'Norm. financovanie + uspesnost'!AC172</f>
        <v>0</v>
      </c>
      <c r="AF183" s="18">
        <f>'Norm. financovanie + uspesnost'!AD172</f>
        <v>0</v>
      </c>
      <c r="AG183" s="18">
        <f>'Norm. financovanie + uspesnost'!AE172</f>
        <v>0</v>
      </c>
      <c r="AH183" s="18">
        <f>'Norm. financovanie + uspesnost'!AF172</f>
        <v>0</v>
      </c>
      <c r="AI183" s="18">
        <f>'Norm. financovanie + uspesnost'!AG172</f>
        <v>0</v>
      </c>
      <c r="AJ183" s="18">
        <f>'Norm. financovanie + uspesnost'!AH172</f>
        <v>0</v>
      </c>
      <c r="AK183" s="18">
        <f>'Norm. financovanie + uspesnost'!AI172</f>
        <v>0</v>
      </c>
      <c r="AL183" s="18">
        <f>'Norm. financovanie + uspesnost'!AJ172</f>
        <v>0</v>
      </c>
      <c r="AM183" s="18">
        <f>'Norm. financovanie + uspesnost'!AK172</f>
        <v>0</v>
      </c>
      <c r="AN183" s="18">
        <f>'Norm. financovanie + uspesnost'!AL172</f>
        <v>0</v>
      </c>
      <c r="AO183" s="18">
        <f>'Norm. financovanie + uspesnost'!AM172</f>
        <v>0</v>
      </c>
      <c r="AP183" s="18">
        <f>'Norm. financovanie + uspesnost'!AN172</f>
        <v>0</v>
      </c>
      <c r="AQ183" s="18">
        <f>'Norm. financovanie + uspesnost'!AO172</f>
        <v>0</v>
      </c>
      <c r="AR183" s="18">
        <f>'Norm. financovanie + uspesnost'!AP172</f>
        <v>0</v>
      </c>
      <c r="AS183" s="18">
        <f>'Norm. financovanie + uspesnost'!AQ172</f>
        <v>0</v>
      </c>
      <c r="AT183" s="18">
        <f>'Norm. financovanie + uspesnost'!AR172</f>
        <v>0</v>
      </c>
      <c r="AU183" s="18">
        <f>'Norm. financovanie + uspesnost'!AS172</f>
        <v>0</v>
      </c>
      <c r="AV183" s="18">
        <f>'Norm. financovanie + uspesnost'!AT172</f>
        <v>0</v>
      </c>
      <c r="AW183" s="18">
        <f>'Norm. financovanie + uspesnost'!AU172</f>
        <v>0</v>
      </c>
      <c r="AX183" s="18">
        <f>'Norm. financovanie + uspesnost'!AV172</f>
        <v>0</v>
      </c>
      <c r="AY183" s="18">
        <f>'Norm. financovanie + uspesnost'!AW172</f>
        <v>0</v>
      </c>
      <c r="AZ183" s="18">
        <f>'Norm. financovanie + uspesnost'!AX172</f>
        <v>0</v>
      </c>
      <c r="BA183" s="18">
        <f>'Norm. financovanie + uspesnost'!AY172</f>
        <v>0</v>
      </c>
      <c r="BB183" s="18">
        <f>'Norm. financovanie + uspesnost'!AZ172</f>
        <v>0</v>
      </c>
      <c r="BC183" s="18">
        <f>'Norm. financovanie + uspesnost'!BA172</f>
        <v>0</v>
      </c>
      <c r="BD183" s="18">
        <f>'Norm. financovanie + uspesnost'!BB172</f>
        <v>0</v>
      </c>
    </row>
    <row r="184" spans="1:56" ht="14.25" customHeight="1" x14ac:dyDescent="0.2">
      <c r="A184" s="31">
        <v>129</v>
      </c>
      <c r="B184" s="37" t="s">
        <v>408</v>
      </c>
      <c r="C184" s="37" t="s">
        <v>409</v>
      </c>
      <c r="D184" s="34">
        <f t="shared" si="1"/>
        <v>1.5830988357806135E-6</v>
      </c>
      <c r="E184" s="38">
        <v>0</v>
      </c>
      <c r="F184" s="18">
        <f>'Norm. financovanie + uspesnost'!D132</f>
        <v>0</v>
      </c>
      <c r="G184" s="18">
        <f>'Norm. financovanie + uspesnost'!E132</f>
        <v>0</v>
      </c>
      <c r="H184" s="18">
        <f>'Norm. financovanie + uspesnost'!F132</f>
        <v>0</v>
      </c>
      <c r="I184" s="18">
        <f>'Norm. financovanie + uspesnost'!G132</f>
        <v>0</v>
      </c>
      <c r="J184" s="18">
        <f>'Norm. financovanie + uspesnost'!H132</f>
        <v>0</v>
      </c>
      <c r="K184" s="18">
        <f>'Norm. financovanie + uspesnost'!I132</f>
        <v>0</v>
      </c>
      <c r="L184" s="18">
        <f>'Norm. financovanie + uspesnost'!J132</f>
        <v>0</v>
      </c>
      <c r="M184" s="18">
        <f>'Norm. financovanie + uspesnost'!K132</f>
        <v>0</v>
      </c>
      <c r="N184" s="18">
        <f>'Norm. financovanie + uspesnost'!L132</f>
        <v>0</v>
      </c>
      <c r="O184" s="18">
        <f>'Norm. financovanie + uspesnost'!M132</f>
        <v>0</v>
      </c>
      <c r="P184" s="18">
        <f>'Norm. financovanie + uspesnost'!N132</f>
        <v>0</v>
      </c>
      <c r="Q184" s="18">
        <f>'Norm. financovanie + uspesnost'!O132</f>
        <v>0</v>
      </c>
      <c r="R184" s="18">
        <f>'Norm. financovanie + uspesnost'!P132</f>
        <v>0</v>
      </c>
      <c r="S184" s="18">
        <f>'Norm. financovanie + uspesnost'!Q132</f>
        <v>0</v>
      </c>
      <c r="T184" s="18">
        <f>'Norm. financovanie + uspesnost'!R132</f>
        <v>0</v>
      </c>
      <c r="U184" s="18">
        <f>'Norm. financovanie + uspesnost'!S132</f>
        <v>0</v>
      </c>
      <c r="V184" s="18">
        <f>'Norm. financovanie + uspesnost'!T132</f>
        <v>0</v>
      </c>
      <c r="W184" s="18">
        <f>'Norm. financovanie + uspesnost'!U132</f>
        <v>0</v>
      </c>
      <c r="X184" s="18">
        <f>'Norm. financovanie + uspesnost'!V132</f>
        <v>0</v>
      </c>
      <c r="Y184" s="18">
        <f>'Norm. financovanie + uspesnost'!W132</f>
        <v>0</v>
      </c>
      <c r="Z184" s="18">
        <f>'Norm. financovanie + uspesnost'!X132</f>
        <v>0</v>
      </c>
      <c r="AA184" s="18">
        <f>'Norm. financovanie + uspesnost'!Y132</f>
        <v>2.4493393084497084E-4</v>
      </c>
      <c r="AB184" s="18">
        <f>'Norm. financovanie + uspesnost'!Z132</f>
        <v>0</v>
      </c>
      <c r="AC184" s="18">
        <f>'Norm. financovanie + uspesnost'!AA132</f>
        <v>0</v>
      </c>
      <c r="AD184" s="18">
        <f>'Norm. financovanie + uspesnost'!AB132</f>
        <v>0</v>
      </c>
      <c r="AE184" s="18">
        <f>'Norm. financovanie + uspesnost'!AC132</f>
        <v>0</v>
      </c>
      <c r="AF184" s="18">
        <f>'Norm. financovanie + uspesnost'!AD132</f>
        <v>0</v>
      </c>
      <c r="AG184" s="18">
        <f>'Norm. financovanie + uspesnost'!AE132</f>
        <v>0</v>
      </c>
      <c r="AH184" s="18">
        <f>'Norm. financovanie + uspesnost'!AF132</f>
        <v>0</v>
      </c>
      <c r="AI184" s="18">
        <f>'Norm. financovanie + uspesnost'!AG132</f>
        <v>0</v>
      </c>
      <c r="AJ184" s="18">
        <f>'Norm. financovanie + uspesnost'!AH132</f>
        <v>0</v>
      </c>
      <c r="AK184" s="18">
        <f>'Norm. financovanie + uspesnost'!AI132</f>
        <v>0</v>
      </c>
      <c r="AL184" s="18">
        <f>'Norm. financovanie + uspesnost'!AJ132</f>
        <v>0</v>
      </c>
      <c r="AM184" s="18">
        <f>'Norm. financovanie + uspesnost'!AK132</f>
        <v>0</v>
      </c>
      <c r="AN184" s="18">
        <f>'Norm. financovanie + uspesnost'!AL132</f>
        <v>0</v>
      </c>
      <c r="AO184" s="18">
        <f>'Norm. financovanie + uspesnost'!AM132</f>
        <v>0</v>
      </c>
      <c r="AP184" s="18">
        <f>'Norm. financovanie + uspesnost'!AN132</f>
        <v>0</v>
      </c>
      <c r="AQ184" s="18">
        <f>'Norm. financovanie + uspesnost'!AO132</f>
        <v>0</v>
      </c>
      <c r="AR184" s="18">
        <f>'Norm. financovanie + uspesnost'!AP132</f>
        <v>0</v>
      </c>
      <c r="AS184" s="18">
        <f>'Norm. financovanie + uspesnost'!AQ132</f>
        <v>0</v>
      </c>
      <c r="AT184" s="18">
        <f>'Norm. financovanie + uspesnost'!AR132</f>
        <v>0</v>
      </c>
      <c r="AU184" s="18">
        <f>'Norm. financovanie + uspesnost'!AS132</f>
        <v>0</v>
      </c>
      <c r="AV184" s="18">
        <f>'Norm. financovanie + uspesnost'!AT132</f>
        <v>0</v>
      </c>
      <c r="AW184" s="18">
        <f>'Norm. financovanie + uspesnost'!AU132</f>
        <v>0</v>
      </c>
      <c r="AX184" s="18">
        <f>'Norm. financovanie + uspesnost'!AV132</f>
        <v>0</v>
      </c>
      <c r="AY184" s="18">
        <f>'Norm. financovanie + uspesnost'!AW132</f>
        <v>0</v>
      </c>
      <c r="AZ184" s="18">
        <f>'Norm. financovanie + uspesnost'!AX132</f>
        <v>0</v>
      </c>
      <c r="BA184" s="18">
        <f>'Norm. financovanie + uspesnost'!AY132</f>
        <v>0</v>
      </c>
      <c r="BB184" s="18">
        <f>'Norm. financovanie + uspesnost'!AZ132</f>
        <v>0</v>
      </c>
      <c r="BC184" s="18">
        <f>'Norm. financovanie + uspesnost'!BA132</f>
        <v>0</v>
      </c>
      <c r="BD184" s="18">
        <f>'Norm. financovanie + uspesnost'!BB132</f>
        <v>0</v>
      </c>
    </row>
    <row r="185" spans="1:56" ht="14.25" customHeight="1" x14ac:dyDescent="0.25">
      <c r="A185" s="31">
        <v>170</v>
      </c>
      <c r="B185" s="46" t="s">
        <v>410</v>
      </c>
      <c r="C185" s="41" t="s">
        <v>411</v>
      </c>
      <c r="D185" s="34">
        <f t="shared" si="1"/>
        <v>1.4915635869563602E-6</v>
      </c>
      <c r="E185" s="38">
        <v>0</v>
      </c>
      <c r="F185" s="18">
        <f>'Norm. financovanie + uspesnost'!D173</f>
        <v>0</v>
      </c>
      <c r="G185" s="18">
        <f>'Norm. financovanie + uspesnost'!E173</f>
        <v>0</v>
      </c>
      <c r="H185" s="18">
        <f>'Norm. financovanie + uspesnost'!F173</f>
        <v>0</v>
      </c>
      <c r="I185" s="18">
        <f>'Norm. financovanie + uspesnost'!G173</f>
        <v>0</v>
      </c>
      <c r="J185" s="18">
        <f>'Norm. financovanie + uspesnost'!H173</f>
        <v>0</v>
      </c>
      <c r="K185" s="18">
        <f>'Norm. financovanie + uspesnost'!I173</f>
        <v>0</v>
      </c>
      <c r="L185" s="18">
        <f>'Norm. financovanie + uspesnost'!J173</f>
        <v>0</v>
      </c>
      <c r="M185" s="18">
        <f>'Norm. financovanie + uspesnost'!K173</f>
        <v>0</v>
      </c>
      <c r="N185" s="18">
        <f>'Norm. financovanie + uspesnost'!L173</f>
        <v>0</v>
      </c>
      <c r="O185" s="18">
        <f>'Norm. financovanie + uspesnost'!M173</f>
        <v>0</v>
      </c>
      <c r="P185" s="18">
        <f>'Norm. financovanie + uspesnost'!N173</f>
        <v>0</v>
      </c>
      <c r="Q185" s="18">
        <f>'Norm. financovanie + uspesnost'!O173</f>
        <v>0</v>
      </c>
      <c r="R185" s="18">
        <f>'Norm. financovanie + uspesnost'!P173</f>
        <v>0</v>
      </c>
      <c r="S185" s="18">
        <f>'Norm. financovanie + uspesnost'!Q173</f>
        <v>0</v>
      </c>
      <c r="T185" s="18">
        <f>'Norm. financovanie + uspesnost'!R173</f>
        <v>0</v>
      </c>
      <c r="U185" s="18">
        <f>'Norm. financovanie + uspesnost'!S173</f>
        <v>0</v>
      </c>
      <c r="V185" s="18">
        <f>'Norm. financovanie + uspesnost'!T173</f>
        <v>0</v>
      </c>
      <c r="W185" s="18">
        <f>'Norm. financovanie + uspesnost'!U173</f>
        <v>0</v>
      </c>
      <c r="X185" s="18">
        <f>'Norm. financovanie + uspesnost'!V173</f>
        <v>0</v>
      </c>
      <c r="Y185" s="18">
        <f>'Norm. financovanie + uspesnost'!W173</f>
        <v>0</v>
      </c>
      <c r="Z185" s="18">
        <f>'Norm. financovanie + uspesnost'!X173</f>
        <v>0</v>
      </c>
      <c r="AA185" s="18">
        <f>'Norm. financovanie + uspesnost'!Y173</f>
        <v>2.3077177760559859E-4</v>
      </c>
      <c r="AB185" s="18">
        <f>'Norm. financovanie + uspesnost'!Z173</f>
        <v>0</v>
      </c>
      <c r="AC185" s="18">
        <f>'Norm. financovanie + uspesnost'!AA173</f>
        <v>0</v>
      </c>
      <c r="AD185" s="18">
        <f>'Norm. financovanie + uspesnost'!AB173</f>
        <v>0</v>
      </c>
      <c r="AE185" s="18">
        <f>'Norm. financovanie + uspesnost'!AC173</f>
        <v>0</v>
      </c>
      <c r="AF185" s="18">
        <f>'Norm. financovanie + uspesnost'!AD173</f>
        <v>0</v>
      </c>
      <c r="AG185" s="18">
        <f>'Norm. financovanie + uspesnost'!AE173</f>
        <v>0</v>
      </c>
      <c r="AH185" s="18">
        <f>'Norm. financovanie + uspesnost'!AF173</f>
        <v>0</v>
      </c>
      <c r="AI185" s="18">
        <f>'Norm. financovanie + uspesnost'!AG173</f>
        <v>0</v>
      </c>
      <c r="AJ185" s="18">
        <f>'Norm. financovanie + uspesnost'!AH173</f>
        <v>0</v>
      </c>
      <c r="AK185" s="18">
        <f>'Norm. financovanie + uspesnost'!AI173</f>
        <v>0</v>
      </c>
      <c r="AL185" s="18">
        <f>'Norm. financovanie + uspesnost'!AJ173</f>
        <v>0</v>
      </c>
      <c r="AM185" s="18">
        <f>'Norm. financovanie + uspesnost'!AK173</f>
        <v>0</v>
      </c>
      <c r="AN185" s="18">
        <f>'Norm. financovanie + uspesnost'!AL173</f>
        <v>0</v>
      </c>
      <c r="AO185" s="18">
        <f>'Norm. financovanie + uspesnost'!AM173</f>
        <v>0</v>
      </c>
      <c r="AP185" s="18">
        <f>'Norm. financovanie + uspesnost'!AN173</f>
        <v>0</v>
      </c>
      <c r="AQ185" s="18">
        <f>'Norm. financovanie + uspesnost'!AO173</f>
        <v>0</v>
      </c>
      <c r="AR185" s="18">
        <f>'Norm. financovanie + uspesnost'!AP173</f>
        <v>0</v>
      </c>
      <c r="AS185" s="18">
        <f>'Norm. financovanie + uspesnost'!AQ173</f>
        <v>0</v>
      </c>
      <c r="AT185" s="18">
        <f>'Norm. financovanie + uspesnost'!AR173</f>
        <v>0</v>
      </c>
      <c r="AU185" s="18">
        <f>'Norm. financovanie + uspesnost'!AS173</f>
        <v>0</v>
      </c>
      <c r="AV185" s="18">
        <f>'Norm. financovanie + uspesnost'!AT173</f>
        <v>0</v>
      </c>
      <c r="AW185" s="18">
        <f>'Norm. financovanie + uspesnost'!AU173</f>
        <v>0</v>
      </c>
      <c r="AX185" s="18">
        <f>'Norm. financovanie + uspesnost'!AV173</f>
        <v>0</v>
      </c>
      <c r="AY185" s="18">
        <f>'Norm. financovanie + uspesnost'!AW173</f>
        <v>0</v>
      </c>
      <c r="AZ185" s="18">
        <f>'Norm. financovanie + uspesnost'!AX173</f>
        <v>0</v>
      </c>
      <c r="BA185" s="18">
        <f>'Norm. financovanie + uspesnost'!AY173</f>
        <v>0</v>
      </c>
      <c r="BB185" s="18">
        <f>'Norm. financovanie + uspesnost'!AZ173</f>
        <v>0</v>
      </c>
      <c r="BC185" s="18">
        <f>'Norm. financovanie + uspesnost'!BA173</f>
        <v>0</v>
      </c>
      <c r="BD185" s="18">
        <f>'Norm. financovanie + uspesnost'!BB173</f>
        <v>0</v>
      </c>
    </row>
    <row r="186" spans="1:56" ht="14.25" customHeight="1" x14ac:dyDescent="0.2">
      <c r="A186" s="31">
        <v>143</v>
      </c>
      <c r="B186" s="37" t="s">
        <v>412</v>
      </c>
      <c r="C186" s="37" t="s">
        <v>413</v>
      </c>
      <c r="D186" s="34">
        <f t="shared" si="1"/>
        <v>1.366635935014072E-6</v>
      </c>
      <c r="E186" s="38">
        <v>0</v>
      </c>
      <c r="F186" s="18">
        <f>'Norm. financovanie + uspesnost'!D146</f>
        <v>0</v>
      </c>
      <c r="G186" s="18">
        <f>'Norm. financovanie + uspesnost'!E146</f>
        <v>0</v>
      </c>
      <c r="H186" s="18">
        <f>'Norm. financovanie + uspesnost'!F146</f>
        <v>0</v>
      </c>
      <c r="I186" s="18">
        <f>'Norm. financovanie + uspesnost'!G146</f>
        <v>0</v>
      </c>
      <c r="J186" s="18">
        <f>'Norm. financovanie + uspesnost'!H146</f>
        <v>0</v>
      </c>
      <c r="K186" s="18">
        <f>'Norm. financovanie + uspesnost'!I146</f>
        <v>0</v>
      </c>
      <c r="L186" s="18">
        <f>'Norm. financovanie + uspesnost'!J146</f>
        <v>0</v>
      </c>
      <c r="M186" s="18">
        <f>'Norm. financovanie + uspesnost'!K146</f>
        <v>0</v>
      </c>
      <c r="N186" s="18">
        <f>'Norm. financovanie + uspesnost'!L146</f>
        <v>0</v>
      </c>
      <c r="O186" s="18">
        <f>'Norm. financovanie + uspesnost'!M146</f>
        <v>0</v>
      </c>
      <c r="P186" s="18">
        <f>'Norm. financovanie + uspesnost'!N146</f>
        <v>0</v>
      </c>
      <c r="Q186" s="18">
        <f>'Norm. financovanie + uspesnost'!O146</f>
        <v>0</v>
      </c>
      <c r="R186" s="18">
        <f>'Norm. financovanie + uspesnost'!P146</f>
        <v>0</v>
      </c>
      <c r="S186" s="18">
        <f>'Norm. financovanie + uspesnost'!Q146</f>
        <v>0</v>
      </c>
      <c r="T186" s="18">
        <f>'Norm. financovanie + uspesnost'!R146</f>
        <v>0</v>
      </c>
      <c r="U186" s="18">
        <f>'Norm. financovanie + uspesnost'!S146</f>
        <v>0</v>
      </c>
      <c r="V186" s="18">
        <f>'Norm. financovanie + uspesnost'!T146</f>
        <v>0</v>
      </c>
      <c r="W186" s="18">
        <f>'Norm. financovanie + uspesnost'!U146</f>
        <v>0</v>
      </c>
      <c r="X186" s="18">
        <f>'Norm. financovanie + uspesnost'!V146</f>
        <v>0</v>
      </c>
      <c r="Y186" s="18">
        <f>'Norm. financovanie + uspesnost'!W146</f>
        <v>0</v>
      </c>
      <c r="Z186" s="18">
        <f>'Norm. financovanie + uspesnost'!X146</f>
        <v>0</v>
      </c>
      <c r="AA186" s="18">
        <f>'Norm. financovanie + uspesnost'!Y146</f>
        <v>0</v>
      </c>
      <c r="AB186" s="18">
        <f>'Norm. financovanie + uspesnost'!Z146</f>
        <v>0</v>
      </c>
      <c r="AC186" s="18">
        <f>'Norm. financovanie + uspesnost'!AA146</f>
        <v>0</v>
      </c>
      <c r="AD186" s="18">
        <f>'Norm. financovanie + uspesnost'!AB146</f>
        <v>0</v>
      </c>
      <c r="AE186" s="18">
        <f>'Norm. financovanie + uspesnost'!AC146</f>
        <v>0</v>
      </c>
      <c r="AF186" s="18">
        <f>'Norm. financovanie + uspesnost'!AD146</f>
        <v>0</v>
      </c>
      <c r="AG186" s="18">
        <f>'Norm. financovanie + uspesnost'!AE146</f>
        <v>0</v>
      </c>
      <c r="AH186" s="18">
        <f>'Norm. financovanie + uspesnost'!AF146</f>
        <v>0</v>
      </c>
      <c r="AI186" s="18">
        <f>'Norm. financovanie + uspesnost'!AG146</f>
        <v>0</v>
      </c>
      <c r="AJ186" s="18">
        <f>'Norm. financovanie + uspesnost'!AH146</f>
        <v>0</v>
      </c>
      <c r="AK186" s="18">
        <f>'Norm. financovanie + uspesnost'!AI146</f>
        <v>0</v>
      </c>
      <c r="AL186" s="18">
        <f>'Norm. financovanie + uspesnost'!AJ146</f>
        <v>0</v>
      </c>
      <c r="AM186" s="18">
        <f>'Norm. financovanie + uspesnost'!AK146</f>
        <v>0</v>
      </c>
      <c r="AN186" s="18">
        <f>'Norm. financovanie + uspesnost'!AL146</f>
        <v>0</v>
      </c>
      <c r="AO186" s="18">
        <f>'Norm. financovanie + uspesnost'!AM146</f>
        <v>0</v>
      </c>
      <c r="AP186" s="18">
        <f>'Norm. financovanie + uspesnost'!AN146</f>
        <v>0</v>
      </c>
      <c r="AQ186" s="18">
        <f>'Norm. financovanie + uspesnost'!AO146</f>
        <v>0</v>
      </c>
      <c r="AR186" s="18">
        <f>'Norm. financovanie + uspesnost'!AP146</f>
        <v>0</v>
      </c>
      <c r="AS186" s="18">
        <f>'Norm. financovanie + uspesnost'!AQ146</f>
        <v>0</v>
      </c>
      <c r="AT186" s="18">
        <f>'Norm. financovanie + uspesnost'!AR146</f>
        <v>0</v>
      </c>
      <c r="AU186" s="18">
        <f>'Norm. financovanie + uspesnost'!AS146</f>
        <v>0</v>
      </c>
      <c r="AV186" s="18">
        <f>'Norm. financovanie + uspesnost'!AT146</f>
        <v>0</v>
      </c>
      <c r="AW186" s="18">
        <f>'Norm. financovanie + uspesnost'!AU146</f>
        <v>0</v>
      </c>
      <c r="AX186" s="18">
        <f>'Norm. financovanie + uspesnost'!AV146</f>
        <v>0</v>
      </c>
      <c r="AY186" s="18">
        <f>'Norm. financovanie + uspesnost'!AW146</f>
        <v>0</v>
      </c>
      <c r="AZ186" s="18">
        <f>'Norm. financovanie + uspesnost'!AX146</f>
        <v>0</v>
      </c>
      <c r="BA186" s="18">
        <f>'Norm. financovanie + uspesnost'!AY146</f>
        <v>1.1950873705955897E-4</v>
      </c>
      <c r="BB186" s="18">
        <f>'Norm. financovanie + uspesnost'!AZ146</f>
        <v>0</v>
      </c>
      <c r="BC186" s="18">
        <f>'Norm. financovanie + uspesnost'!BA146</f>
        <v>0</v>
      </c>
      <c r="BD186" s="18">
        <f>'Norm. financovanie + uspesnost'!BB146</f>
        <v>0</v>
      </c>
    </row>
    <row r="187" spans="1:56" ht="14.25" customHeight="1" x14ac:dyDescent="0.2">
      <c r="A187" s="31">
        <v>181</v>
      </c>
      <c r="B187" s="37" t="s">
        <v>414</v>
      </c>
      <c r="C187" s="37" t="s">
        <v>415</v>
      </c>
      <c r="D187" s="34">
        <f t="shared" si="1"/>
        <v>1.194967627871858E-6</v>
      </c>
      <c r="E187" s="38">
        <v>0</v>
      </c>
      <c r="F187" s="18">
        <f>'Norm. financovanie + uspesnost'!D184</f>
        <v>0</v>
      </c>
      <c r="G187" s="18">
        <f>'Norm. financovanie + uspesnost'!E184</f>
        <v>0</v>
      </c>
      <c r="H187" s="18">
        <f>'Norm. financovanie + uspesnost'!F184</f>
        <v>0</v>
      </c>
      <c r="I187" s="18">
        <f>'Norm. financovanie + uspesnost'!G184</f>
        <v>0</v>
      </c>
      <c r="J187" s="18">
        <f>'Norm. financovanie + uspesnost'!H184</f>
        <v>0</v>
      </c>
      <c r="K187" s="18">
        <f>'Norm. financovanie + uspesnost'!I184</f>
        <v>0</v>
      </c>
      <c r="L187" s="18">
        <f>'Norm. financovanie + uspesnost'!J184</f>
        <v>0</v>
      </c>
      <c r="M187" s="18">
        <f>'Norm. financovanie + uspesnost'!K184</f>
        <v>0</v>
      </c>
      <c r="N187" s="18">
        <f>'Norm. financovanie + uspesnost'!L184</f>
        <v>0</v>
      </c>
      <c r="O187" s="18">
        <f>'Norm. financovanie + uspesnost'!M184</f>
        <v>0</v>
      </c>
      <c r="P187" s="18">
        <f>'Norm. financovanie + uspesnost'!N184</f>
        <v>0</v>
      </c>
      <c r="Q187" s="18">
        <f>'Norm. financovanie + uspesnost'!O184</f>
        <v>0</v>
      </c>
      <c r="R187" s="18">
        <f>'Norm. financovanie + uspesnost'!P184</f>
        <v>0</v>
      </c>
      <c r="S187" s="18">
        <f>'Norm. financovanie + uspesnost'!Q184</f>
        <v>0</v>
      </c>
      <c r="T187" s="18">
        <f>'Norm. financovanie + uspesnost'!R184</f>
        <v>0</v>
      </c>
      <c r="U187" s="18">
        <f>'Norm. financovanie + uspesnost'!S184</f>
        <v>0</v>
      </c>
      <c r="V187" s="18">
        <f>'Norm. financovanie + uspesnost'!T184</f>
        <v>2.1706424433742404E-4</v>
      </c>
      <c r="W187" s="18">
        <f>'Norm. financovanie + uspesnost'!U184</f>
        <v>0</v>
      </c>
      <c r="X187" s="18">
        <f>'Norm. financovanie + uspesnost'!V184</f>
        <v>0</v>
      </c>
      <c r="Y187" s="18">
        <f>'Norm. financovanie + uspesnost'!W184</f>
        <v>0</v>
      </c>
      <c r="Z187" s="18">
        <f>'Norm. financovanie + uspesnost'!X184</f>
        <v>0</v>
      </c>
      <c r="AA187" s="18">
        <f>'Norm. financovanie + uspesnost'!Y184</f>
        <v>0</v>
      </c>
      <c r="AB187" s="18">
        <f>'Norm. financovanie + uspesnost'!Z184</f>
        <v>0</v>
      </c>
      <c r="AC187" s="18">
        <f>'Norm. financovanie + uspesnost'!AA184</f>
        <v>0</v>
      </c>
      <c r="AD187" s="18">
        <f>'Norm. financovanie + uspesnost'!AB184</f>
        <v>0</v>
      </c>
      <c r="AE187" s="18">
        <f>'Norm. financovanie + uspesnost'!AC184</f>
        <v>0</v>
      </c>
      <c r="AF187" s="18">
        <f>'Norm. financovanie + uspesnost'!AD184</f>
        <v>0</v>
      </c>
      <c r="AG187" s="18">
        <f>'Norm. financovanie + uspesnost'!AE184</f>
        <v>0</v>
      </c>
      <c r="AH187" s="18">
        <f>'Norm. financovanie + uspesnost'!AF184</f>
        <v>0</v>
      </c>
      <c r="AI187" s="18">
        <f>'Norm. financovanie + uspesnost'!AG184</f>
        <v>0</v>
      </c>
      <c r="AJ187" s="18">
        <f>'Norm. financovanie + uspesnost'!AH184</f>
        <v>0</v>
      </c>
      <c r="AK187" s="18">
        <f>'Norm. financovanie + uspesnost'!AI184</f>
        <v>0</v>
      </c>
      <c r="AL187" s="18">
        <f>'Norm. financovanie + uspesnost'!AJ184</f>
        <v>0</v>
      </c>
      <c r="AM187" s="18">
        <f>'Norm. financovanie + uspesnost'!AK184</f>
        <v>0</v>
      </c>
      <c r="AN187" s="18">
        <f>'Norm. financovanie + uspesnost'!AL184</f>
        <v>0</v>
      </c>
      <c r="AO187" s="18">
        <f>'Norm. financovanie + uspesnost'!AM184</f>
        <v>0</v>
      </c>
      <c r="AP187" s="18">
        <f>'Norm. financovanie + uspesnost'!AN184</f>
        <v>0</v>
      </c>
      <c r="AQ187" s="18">
        <f>'Norm. financovanie + uspesnost'!AO184</f>
        <v>0</v>
      </c>
      <c r="AR187" s="18">
        <f>'Norm. financovanie + uspesnost'!AP184</f>
        <v>0</v>
      </c>
      <c r="AS187" s="18">
        <f>'Norm. financovanie + uspesnost'!AQ184</f>
        <v>0</v>
      </c>
      <c r="AT187" s="18">
        <f>'Norm. financovanie + uspesnost'!AR184</f>
        <v>0</v>
      </c>
      <c r="AU187" s="18">
        <f>'Norm. financovanie + uspesnost'!AS184</f>
        <v>0</v>
      </c>
      <c r="AV187" s="18">
        <f>'Norm. financovanie + uspesnost'!AT184</f>
        <v>0</v>
      </c>
      <c r="AW187" s="18">
        <f>'Norm. financovanie + uspesnost'!AU184</f>
        <v>0</v>
      </c>
      <c r="AX187" s="18">
        <f>'Norm. financovanie + uspesnost'!AV184</f>
        <v>0</v>
      </c>
      <c r="AY187" s="18">
        <f>'Norm. financovanie + uspesnost'!AW184</f>
        <v>0</v>
      </c>
      <c r="AZ187" s="18">
        <f>'Norm. financovanie + uspesnost'!AX184</f>
        <v>0</v>
      </c>
      <c r="BA187" s="18">
        <f>'Norm. financovanie + uspesnost'!AY184</f>
        <v>0</v>
      </c>
      <c r="BB187" s="18">
        <f>'Norm. financovanie + uspesnost'!AZ184</f>
        <v>0</v>
      </c>
      <c r="BC187" s="18">
        <f>'Norm. financovanie + uspesnost'!BA184</f>
        <v>0</v>
      </c>
      <c r="BD187" s="18">
        <f>'Norm. financovanie + uspesnost'!BB184</f>
        <v>0</v>
      </c>
    </row>
    <row r="188" spans="1:56" ht="14.25" customHeight="1" x14ac:dyDescent="0.25">
      <c r="A188" s="31">
        <v>148</v>
      </c>
      <c r="B188" s="46" t="s">
        <v>416</v>
      </c>
      <c r="C188" s="41" t="s">
        <v>417</v>
      </c>
      <c r="D188" s="34">
        <f t="shared" si="1"/>
        <v>1.1243994106845735E-6</v>
      </c>
      <c r="E188" s="38">
        <v>0</v>
      </c>
      <c r="F188" s="18">
        <f>'Norm. financovanie + uspesnost'!D151</f>
        <v>0</v>
      </c>
      <c r="G188" s="18">
        <f>'Norm. financovanie + uspesnost'!E151</f>
        <v>0</v>
      </c>
      <c r="H188" s="18">
        <f>'Norm. financovanie + uspesnost'!F151</f>
        <v>0</v>
      </c>
      <c r="I188" s="18">
        <f>'Norm. financovanie + uspesnost'!G151</f>
        <v>0</v>
      </c>
      <c r="J188" s="18">
        <f>'Norm. financovanie + uspesnost'!H151</f>
        <v>0</v>
      </c>
      <c r="K188" s="18">
        <f>'Norm. financovanie + uspesnost'!I151</f>
        <v>0</v>
      </c>
      <c r="L188" s="18">
        <f>'Norm. financovanie + uspesnost'!J151</f>
        <v>0</v>
      </c>
      <c r="M188" s="18">
        <f>'Norm. financovanie + uspesnost'!K151</f>
        <v>0</v>
      </c>
      <c r="N188" s="18">
        <f>'Norm. financovanie + uspesnost'!L151</f>
        <v>0</v>
      </c>
      <c r="O188" s="18">
        <f>'Norm. financovanie + uspesnost'!M151</f>
        <v>0</v>
      </c>
      <c r="P188" s="18">
        <f>'Norm. financovanie + uspesnost'!N151</f>
        <v>0</v>
      </c>
      <c r="Q188" s="18">
        <f>'Norm. financovanie + uspesnost'!O151</f>
        <v>0</v>
      </c>
      <c r="R188" s="18">
        <f>'Norm. financovanie + uspesnost'!P151</f>
        <v>0</v>
      </c>
      <c r="S188" s="18">
        <f>'Norm. financovanie + uspesnost'!Q151</f>
        <v>0</v>
      </c>
      <c r="T188" s="18">
        <f>'Norm. financovanie + uspesnost'!R151</f>
        <v>0</v>
      </c>
      <c r="U188" s="18">
        <f>'Norm. financovanie + uspesnost'!S151</f>
        <v>0</v>
      </c>
      <c r="V188" s="18">
        <f>'Norm. financovanie + uspesnost'!T151</f>
        <v>0</v>
      </c>
      <c r="W188" s="18">
        <f>'Norm. financovanie + uspesnost'!U151</f>
        <v>0</v>
      </c>
      <c r="X188" s="18">
        <f>'Norm. financovanie + uspesnost'!V151</f>
        <v>0</v>
      </c>
      <c r="Y188" s="18">
        <f>'Norm. financovanie + uspesnost'!W151</f>
        <v>0</v>
      </c>
      <c r="Z188" s="18">
        <f>'Norm. financovanie + uspesnost'!X151</f>
        <v>0</v>
      </c>
      <c r="AA188" s="18">
        <f>'Norm. financovanie + uspesnost'!Y151</f>
        <v>0</v>
      </c>
      <c r="AB188" s="18">
        <f>'Norm. financovanie + uspesnost'!Z151</f>
        <v>0</v>
      </c>
      <c r="AC188" s="18">
        <f>'Norm. financovanie + uspesnost'!AA151</f>
        <v>0</v>
      </c>
      <c r="AD188" s="18">
        <f>'Norm. financovanie + uspesnost'!AB151</f>
        <v>0</v>
      </c>
      <c r="AE188" s="18">
        <f>'Norm. financovanie + uspesnost'!AC151</f>
        <v>0</v>
      </c>
      <c r="AF188" s="18">
        <f>'Norm. financovanie + uspesnost'!AD151</f>
        <v>0</v>
      </c>
      <c r="AG188" s="18">
        <f>'Norm. financovanie + uspesnost'!AE151</f>
        <v>0</v>
      </c>
      <c r="AH188" s="18">
        <f>'Norm. financovanie + uspesnost'!AF151</f>
        <v>0</v>
      </c>
      <c r="AI188" s="18">
        <f>'Norm. financovanie + uspesnost'!AG151</f>
        <v>0</v>
      </c>
      <c r="AJ188" s="18">
        <f>'Norm. financovanie + uspesnost'!AH151</f>
        <v>0</v>
      </c>
      <c r="AK188" s="18">
        <f>'Norm. financovanie + uspesnost'!AI151</f>
        <v>0</v>
      </c>
      <c r="AL188" s="18">
        <f>'Norm. financovanie + uspesnost'!AJ151</f>
        <v>0</v>
      </c>
      <c r="AM188" s="18">
        <f>'Norm. financovanie + uspesnost'!AK151</f>
        <v>0</v>
      </c>
      <c r="AN188" s="18">
        <f>'Norm. financovanie + uspesnost'!AL151</f>
        <v>0</v>
      </c>
      <c r="AO188" s="18">
        <f>'Norm. financovanie + uspesnost'!AM151</f>
        <v>0</v>
      </c>
      <c r="AP188" s="18">
        <f>'Norm. financovanie + uspesnost'!AN151</f>
        <v>0</v>
      </c>
      <c r="AQ188" s="18">
        <f>'Norm. financovanie + uspesnost'!AO151</f>
        <v>0</v>
      </c>
      <c r="AR188" s="18">
        <f>'Norm. financovanie + uspesnost'!AP151</f>
        <v>0</v>
      </c>
      <c r="AS188" s="18">
        <f>'Norm. financovanie + uspesnost'!AQ151</f>
        <v>0</v>
      </c>
      <c r="AT188" s="18">
        <f>'Norm. financovanie + uspesnost'!AR151</f>
        <v>0</v>
      </c>
      <c r="AU188" s="18">
        <f>'Norm. financovanie + uspesnost'!AS151</f>
        <v>0</v>
      </c>
      <c r="AV188" s="18">
        <f>'Norm. financovanie + uspesnost'!AT151</f>
        <v>0</v>
      </c>
      <c r="AW188" s="18">
        <f>'Norm. financovanie + uspesnost'!AU151</f>
        <v>0</v>
      </c>
      <c r="AX188" s="18">
        <f>'Norm. financovanie + uspesnost'!AV151</f>
        <v>0</v>
      </c>
      <c r="AY188" s="18">
        <f>'Norm. financovanie + uspesnost'!AW151</f>
        <v>0</v>
      </c>
      <c r="AZ188" s="18">
        <f>'Norm. financovanie + uspesnost'!AX151</f>
        <v>8.9494627427650614E-5</v>
      </c>
      <c r="BA188" s="18">
        <f>'Norm. financovanie + uspesnost'!AY151</f>
        <v>0</v>
      </c>
      <c r="BB188" s="18">
        <f>'Norm. financovanie + uspesnost'!AZ151</f>
        <v>0</v>
      </c>
      <c r="BC188" s="18">
        <f>'Norm. financovanie + uspesnost'!BA151</f>
        <v>0</v>
      </c>
      <c r="BD188" s="18">
        <f>'Norm. financovanie + uspesnost'!BB151</f>
        <v>0</v>
      </c>
    </row>
    <row r="189" spans="1:56" ht="14.25" customHeight="1" x14ac:dyDescent="0.25">
      <c r="A189" s="31">
        <v>172</v>
      </c>
      <c r="B189" s="46" t="s">
        <v>418</v>
      </c>
      <c r="C189" s="41" t="s">
        <v>419</v>
      </c>
      <c r="D189" s="34">
        <f t="shared" si="1"/>
        <v>9.0152342187340279E-7</v>
      </c>
      <c r="E189" s="38">
        <v>0</v>
      </c>
      <c r="F189" s="18">
        <f>'Norm. financovanie + uspesnost'!D175</f>
        <v>0</v>
      </c>
      <c r="G189" s="18">
        <f>'Norm. financovanie + uspesnost'!E175</f>
        <v>0</v>
      </c>
      <c r="H189" s="18">
        <f>'Norm. financovanie + uspesnost'!F175</f>
        <v>0</v>
      </c>
      <c r="I189" s="18">
        <f>'Norm. financovanie + uspesnost'!G175</f>
        <v>0</v>
      </c>
      <c r="J189" s="18">
        <f>'Norm. financovanie + uspesnost'!H175</f>
        <v>0</v>
      </c>
      <c r="K189" s="18">
        <f>'Norm. financovanie + uspesnost'!I175</f>
        <v>0</v>
      </c>
      <c r="L189" s="18">
        <f>'Norm. financovanie + uspesnost'!J175</f>
        <v>0</v>
      </c>
      <c r="M189" s="18">
        <f>'Norm. financovanie + uspesnost'!K175</f>
        <v>0</v>
      </c>
      <c r="N189" s="18">
        <f>'Norm. financovanie + uspesnost'!L175</f>
        <v>0</v>
      </c>
      <c r="O189" s="18">
        <f>'Norm. financovanie + uspesnost'!M175</f>
        <v>0</v>
      </c>
      <c r="P189" s="18">
        <f>'Norm. financovanie + uspesnost'!N175</f>
        <v>0</v>
      </c>
      <c r="Q189" s="18">
        <f>'Norm. financovanie + uspesnost'!O175</f>
        <v>0</v>
      </c>
      <c r="R189" s="18">
        <f>'Norm. financovanie + uspesnost'!P175</f>
        <v>0</v>
      </c>
      <c r="S189" s="18">
        <f>'Norm. financovanie + uspesnost'!Q175</f>
        <v>0</v>
      </c>
      <c r="T189" s="18">
        <f>'Norm. financovanie + uspesnost'!R175</f>
        <v>0</v>
      </c>
      <c r="U189" s="18">
        <f>'Norm. financovanie + uspesnost'!S175</f>
        <v>0</v>
      </c>
      <c r="V189" s="18">
        <f>'Norm. financovanie + uspesnost'!T175</f>
        <v>0</v>
      </c>
      <c r="W189" s="18">
        <f>'Norm. financovanie + uspesnost'!U175</f>
        <v>0</v>
      </c>
      <c r="X189" s="18">
        <f>'Norm. financovanie + uspesnost'!V175</f>
        <v>0</v>
      </c>
      <c r="Y189" s="18">
        <f>'Norm. financovanie + uspesnost'!W175</f>
        <v>0</v>
      </c>
      <c r="Z189" s="18">
        <f>'Norm. financovanie + uspesnost'!X175</f>
        <v>0</v>
      </c>
      <c r="AA189" s="18">
        <f>'Norm. financovanie + uspesnost'!Y175</f>
        <v>1.3948192650863774E-4</v>
      </c>
      <c r="AB189" s="18">
        <f>'Norm. financovanie + uspesnost'!Z175</f>
        <v>0</v>
      </c>
      <c r="AC189" s="18">
        <f>'Norm. financovanie + uspesnost'!AA175</f>
        <v>0</v>
      </c>
      <c r="AD189" s="18">
        <f>'Norm. financovanie + uspesnost'!AB175</f>
        <v>0</v>
      </c>
      <c r="AE189" s="18">
        <f>'Norm. financovanie + uspesnost'!AC175</f>
        <v>0</v>
      </c>
      <c r="AF189" s="18">
        <f>'Norm. financovanie + uspesnost'!AD175</f>
        <v>0</v>
      </c>
      <c r="AG189" s="18">
        <f>'Norm. financovanie + uspesnost'!AE175</f>
        <v>0</v>
      </c>
      <c r="AH189" s="18">
        <f>'Norm. financovanie + uspesnost'!AF175</f>
        <v>0</v>
      </c>
      <c r="AI189" s="18">
        <f>'Norm. financovanie + uspesnost'!AG175</f>
        <v>0</v>
      </c>
      <c r="AJ189" s="18">
        <f>'Norm. financovanie + uspesnost'!AH175</f>
        <v>0</v>
      </c>
      <c r="AK189" s="18">
        <f>'Norm. financovanie + uspesnost'!AI175</f>
        <v>0</v>
      </c>
      <c r="AL189" s="18">
        <f>'Norm. financovanie + uspesnost'!AJ175</f>
        <v>0</v>
      </c>
      <c r="AM189" s="18">
        <f>'Norm. financovanie + uspesnost'!AK175</f>
        <v>0</v>
      </c>
      <c r="AN189" s="18">
        <f>'Norm. financovanie + uspesnost'!AL175</f>
        <v>0</v>
      </c>
      <c r="AO189" s="18">
        <f>'Norm. financovanie + uspesnost'!AM175</f>
        <v>0</v>
      </c>
      <c r="AP189" s="18">
        <f>'Norm. financovanie + uspesnost'!AN175</f>
        <v>0</v>
      </c>
      <c r="AQ189" s="18">
        <f>'Norm. financovanie + uspesnost'!AO175</f>
        <v>0</v>
      </c>
      <c r="AR189" s="18">
        <f>'Norm. financovanie + uspesnost'!AP175</f>
        <v>0</v>
      </c>
      <c r="AS189" s="18">
        <f>'Norm. financovanie + uspesnost'!AQ175</f>
        <v>0</v>
      </c>
      <c r="AT189" s="18">
        <f>'Norm. financovanie + uspesnost'!AR175</f>
        <v>0</v>
      </c>
      <c r="AU189" s="18">
        <f>'Norm. financovanie + uspesnost'!AS175</f>
        <v>0</v>
      </c>
      <c r="AV189" s="18">
        <f>'Norm. financovanie + uspesnost'!AT175</f>
        <v>0</v>
      </c>
      <c r="AW189" s="18">
        <f>'Norm. financovanie + uspesnost'!AU175</f>
        <v>0</v>
      </c>
      <c r="AX189" s="18">
        <f>'Norm. financovanie + uspesnost'!AV175</f>
        <v>0</v>
      </c>
      <c r="AY189" s="18">
        <f>'Norm. financovanie + uspesnost'!AW175</f>
        <v>0</v>
      </c>
      <c r="AZ189" s="18">
        <f>'Norm. financovanie + uspesnost'!AX175</f>
        <v>0</v>
      </c>
      <c r="BA189" s="18">
        <f>'Norm. financovanie + uspesnost'!AY175</f>
        <v>0</v>
      </c>
      <c r="BB189" s="18">
        <f>'Norm. financovanie + uspesnost'!AZ175</f>
        <v>0</v>
      </c>
      <c r="BC189" s="18">
        <f>'Norm. financovanie + uspesnost'!BA175</f>
        <v>0</v>
      </c>
      <c r="BD189" s="18">
        <f>'Norm. financovanie + uspesnost'!BB175</f>
        <v>0</v>
      </c>
    </row>
    <row r="190" spans="1:56" ht="14.25" customHeight="1" x14ac:dyDescent="0.25">
      <c r="A190" s="31">
        <v>182</v>
      </c>
      <c r="B190" s="46" t="s">
        <v>420</v>
      </c>
      <c r="C190" s="41" t="s">
        <v>421</v>
      </c>
      <c r="D190" s="34">
        <f t="shared" si="1"/>
        <v>8.908248569353128E-7</v>
      </c>
      <c r="E190" s="38">
        <v>0</v>
      </c>
      <c r="F190" s="18">
        <f>'Norm. financovanie + uspesnost'!D185</f>
        <v>0</v>
      </c>
      <c r="G190" s="18">
        <f>'Norm. financovanie + uspesnost'!E185</f>
        <v>0</v>
      </c>
      <c r="H190" s="18">
        <f>'Norm. financovanie + uspesnost'!F185</f>
        <v>0</v>
      </c>
      <c r="I190" s="18">
        <f>'Norm. financovanie + uspesnost'!G185</f>
        <v>0</v>
      </c>
      <c r="J190" s="18">
        <f>'Norm. financovanie + uspesnost'!H185</f>
        <v>0</v>
      </c>
      <c r="K190" s="18">
        <f>'Norm. financovanie + uspesnost'!I185</f>
        <v>0</v>
      </c>
      <c r="L190" s="18">
        <f>'Norm. financovanie + uspesnost'!J185</f>
        <v>0</v>
      </c>
      <c r="M190" s="18">
        <f>'Norm. financovanie + uspesnost'!K185</f>
        <v>0</v>
      </c>
      <c r="N190" s="18">
        <f>'Norm. financovanie + uspesnost'!L185</f>
        <v>0</v>
      </c>
      <c r="O190" s="18">
        <f>'Norm. financovanie + uspesnost'!M185</f>
        <v>0</v>
      </c>
      <c r="P190" s="18">
        <f>'Norm. financovanie + uspesnost'!N185</f>
        <v>0</v>
      </c>
      <c r="Q190" s="18">
        <f>'Norm. financovanie + uspesnost'!O185</f>
        <v>0</v>
      </c>
      <c r="R190" s="18">
        <f>'Norm. financovanie + uspesnost'!P185</f>
        <v>0</v>
      </c>
      <c r="S190" s="18">
        <f>'Norm. financovanie + uspesnost'!Q185</f>
        <v>0</v>
      </c>
      <c r="T190" s="18">
        <f>'Norm. financovanie + uspesnost'!R185</f>
        <v>0</v>
      </c>
      <c r="U190" s="18">
        <f>'Norm. financovanie + uspesnost'!S185</f>
        <v>0</v>
      </c>
      <c r="V190" s="18">
        <f>'Norm. financovanie + uspesnost'!T185</f>
        <v>1.6181712365884537E-4</v>
      </c>
      <c r="W190" s="18">
        <f>'Norm. financovanie + uspesnost'!U185</f>
        <v>0</v>
      </c>
      <c r="X190" s="18">
        <f>'Norm. financovanie + uspesnost'!V185</f>
        <v>0</v>
      </c>
      <c r="Y190" s="18">
        <f>'Norm. financovanie + uspesnost'!W185</f>
        <v>0</v>
      </c>
      <c r="Z190" s="18">
        <f>'Norm. financovanie + uspesnost'!X185</f>
        <v>0</v>
      </c>
      <c r="AA190" s="18">
        <f>'Norm. financovanie + uspesnost'!Y185</f>
        <v>0</v>
      </c>
      <c r="AB190" s="18">
        <f>'Norm. financovanie + uspesnost'!Z185</f>
        <v>0</v>
      </c>
      <c r="AC190" s="18">
        <f>'Norm. financovanie + uspesnost'!AA185</f>
        <v>0</v>
      </c>
      <c r="AD190" s="18">
        <f>'Norm. financovanie + uspesnost'!AB185</f>
        <v>0</v>
      </c>
      <c r="AE190" s="18">
        <f>'Norm. financovanie + uspesnost'!AC185</f>
        <v>0</v>
      </c>
      <c r="AF190" s="18">
        <f>'Norm. financovanie + uspesnost'!AD185</f>
        <v>0</v>
      </c>
      <c r="AG190" s="18">
        <f>'Norm. financovanie + uspesnost'!AE185</f>
        <v>0</v>
      </c>
      <c r="AH190" s="18">
        <f>'Norm. financovanie + uspesnost'!AF185</f>
        <v>0</v>
      </c>
      <c r="AI190" s="18">
        <f>'Norm. financovanie + uspesnost'!AG185</f>
        <v>0</v>
      </c>
      <c r="AJ190" s="18">
        <f>'Norm. financovanie + uspesnost'!AH185</f>
        <v>0</v>
      </c>
      <c r="AK190" s="18">
        <f>'Norm. financovanie + uspesnost'!AI185</f>
        <v>0</v>
      </c>
      <c r="AL190" s="18">
        <f>'Norm. financovanie + uspesnost'!AJ185</f>
        <v>0</v>
      </c>
      <c r="AM190" s="18">
        <f>'Norm. financovanie + uspesnost'!AK185</f>
        <v>0</v>
      </c>
      <c r="AN190" s="18">
        <f>'Norm. financovanie + uspesnost'!AL185</f>
        <v>0</v>
      </c>
      <c r="AO190" s="18">
        <f>'Norm. financovanie + uspesnost'!AM185</f>
        <v>0</v>
      </c>
      <c r="AP190" s="18">
        <f>'Norm. financovanie + uspesnost'!AN185</f>
        <v>0</v>
      </c>
      <c r="AQ190" s="18">
        <f>'Norm. financovanie + uspesnost'!AO185</f>
        <v>0</v>
      </c>
      <c r="AR190" s="18">
        <f>'Norm. financovanie + uspesnost'!AP185</f>
        <v>0</v>
      </c>
      <c r="AS190" s="18">
        <f>'Norm. financovanie + uspesnost'!AQ185</f>
        <v>0</v>
      </c>
      <c r="AT190" s="18">
        <f>'Norm. financovanie + uspesnost'!AR185</f>
        <v>0</v>
      </c>
      <c r="AU190" s="18">
        <f>'Norm. financovanie + uspesnost'!AS185</f>
        <v>0</v>
      </c>
      <c r="AV190" s="18">
        <f>'Norm. financovanie + uspesnost'!AT185</f>
        <v>0</v>
      </c>
      <c r="AW190" s="18">
        <f>'Norm. financovanie + uspesnost'!AU185</f>
        <v>0</v>
      </c>
      <c r="AX190" s="18">
        <f>'Norm. financovanie + uspesnost'!AV185</f>
        <v>0</v>
      </c>
      <c r="AY190" s="18">
        <f>'Norm. financovanie + uspesnost'!AW185</f>
        <v>0</v>
      </c>
      <c r="AZ190" s="18">
        <f>'Norm. financovanie + uspesnost'!AX185</f>
        <v>0</v>
      </c>
      <c r="BA190" s="18">
        <f>'Norm. financovanie + uspesnost'!AY185</f>
        <v>0</v>
      </c>
      <c r="BB190" s="18">
        <f>'Norm. financovanie + uspesnost'!AZ185</f>
        <v>0</v>
      </c>
      <c r="BC190" s="18">
        <f>'Norm. financovanie + uspesnost'!BA185</f>
        <v>0</v>
      </c>
      <c r="BD190" s="18">
        <f>'Norm. financovanie + uspesnost'!BB185</f>
        <v>0</v>
      </c>
    </row>
    <row r="191" spans="1:56" ht="14.25" customHeight="1" x14ac:dyDescent="0.2">
      <c r="A191" s="31">
        <v>191</v>
      </c>
      <c r="B191" s="37" t="s">
        <v>422</v>
      </c>
      <c r="C191" s="37" t="s">
        <v>423</v>
      </c>
      <c r="D191" s="34">
        <f t="shared" si="1"/>
        <v>8.7835410406773372E-7</v>
      </c>
      <c r="E191" s="38">
        <v>0</v>
      </c>
      <c r="F191" s="18">
        <f>'Norm. financovanie + uspesnost'!D194</f>
        <v>0</v>
      </c>
      <c r="G191" s="18">
        <f>'Norm. financovanie + uspesnost'!E194</f>
        <v>0</v>
      </c>
      <c r="H191" s="18">
        <f>'Norm. financovanie + uspesnost'!F194</f>
        <v>0</v>
      </c>
      <c r="I191" s="18">
        <f>'Norm. financovanie + uspesnost'!G194</f>
        <v>0</v>
      </c>
      <c r="J191" s="18">
        <f>'Norm. financovanie + uspesnost'!H194</f>
        <v>0</v>
      </c>
      <c r="K191" s="18">
        <f>'Norm. financovanie + uspesnost'!I194</f>
        <v>0</v>
      </c>
      <c r="L191" s="18">
        <f>'Norm. financovanie + uspesnost'!J194</f>
        <v>0</v>
      </c>
      <c r="M191" s="18">
        <f>'Norm. financovanie + uspesnost'!K194</f>
        <v>0</v>
      </c>
      <c r="N191" s="18">
        <f>'Norm. financovanie + uspesnost'!L194</f>
        <v>0</v>
      </c>
      <c r="O191" s="18">
        <f>'Norm. financovanie + uspesnost'!M194</f>
        <v>8.6811743951880669E-5</v>
      </c>
      <c r="P191" s="18">
        <f>'Norm. financovanie + uspesnost'!N194</f>
        <v>0</v>
      </c>
      <c r="Q191" s="18">
        <f>'Norm. financovanie + uspesnost'!O194</f>
        <v>0</v>
      </c>
      <c r="R191" s="18">
        <f>'Norm. financovanie + uspesnost'!P194</f>
        <v>0</v>
      </c>
      <c r="S191" s="18">
        <f>'Norm. financovanie + uspesnost'!Q194</f>
        <v>0</v>
      </c>
      <c r="T191" s="18">
        <f>'Norm. financovanie + uspesnost'!R194</f>
        <v>0</v>
      </c>
      <c r="U191" s="18">
        <f>'Norm. financovanie + uspesnost'!S194</f>
        <v>0</v>
      </c>
      <c r="V191" s="18">
        <f>'Norm. financovanie + uspesnost'!T194</f>
        <v>0</v>
      </c>
      <c r="W191" s="18">
        <f>'Norm. financovanie + uspesnost'!U194</f>
        <v>0</v>
      </c>
      <c r="X191" s="18">
        <f>'Norm. financovanie + uspesnost'!V194</f>
        <v>0</v>
      </c>
      <c r="Y191" s="18">
        <f>'Norm. financovanie + uspesnost'!W194</f>
        <v>0</v>
      </c>
      <c r="Z191" s="18">
        <f>'Norm. financovanie + uspesnost'!X194</f>
        <v>0</v>
      </c>
      <c r="AA191" s="18">
        <f>'Norm. financovanie + uspesnost'!Y194</f>
        <v>0</v>
      </c>
      <c r="AB191" s="18">
        <f>'Norm. financovanie + uspesnost'!Z194</f>
        <v>0</v>
      </c>
      <c r="AC191" s="18">
        <f>'Norm. financovanie + uspesnost'!AA194</f>
        <v>0</v>
      </c>
      <c r="AD191" s="18">
        <f>'Norm. financovanie + uspesnost'!AB194</f>
        <v>0</v>
      </c>
      <c r="AE191" s="18">
        <f>'Norm. financovanie + uspesnost'!AC194</f>
        <v>0</v>
      </c>
      <c r="AF191" s="18">
        <f>'Norm. financovanie + uspesnost'!AD194</f>
        <v>0</v>
      </c>
      <c r="AG191" s="18">
        <f>'Norm. financovanie + uspesnost'!AE194</f>
        <v>0</v>
      </c>
      <c r="AH191" s="18">
        <f>'Norm. financovanie + uspesnost'!AF194</f>
        <v>0</v>
      </c>
      <c r="AI191" s="18">
        <f>'Norm. financovanie + uspesnost'!AG194</f>
        <v>0</v>
      </c>
      <c r="AJ191" s="18">
        <f>'Norm. financovanie + uspesnost'!AH194</f>
        <v>0</v>
      </c>
      <c r="AK191" s="18">
        <f>'Norm. financovanie + uspesnost'!AI194</f>
        <v>0</v>
      </c>
      <c r="AL191" s="18">
        <f>'Norm. financovanie + uspesnost'!AJ194</f>
        <v>0</v>
      </c>
      <c r="AM191" s="18">
        <f>'Norm. financovanie + uspesnost'!AK194</f>
        <v>0</v>
      </c>
      <c r="AN191" s="18">
        <f>'Norm. financovanie + uspesnost'!AL194</f>
        <v>0</v>
      </c>
      <c r="AO191" s="18">
        <f>'Norm. financovanie + uspesnost'!AM194</f>
        <v>0</v>
      </c>
      <c r="AP191" s="18">
        <f>'Norm. financovanie + uspesnost'!AN194</f>
        <v>0</v>
      </c>
      <c r="AQ191" s="18">
        <f>'Norm. financovanie + uspesnost'!AO194</f>
        <v>0</v>
      </c>
      <c r="AR191" s="18">
        <f>'Norm. financovanie + uspesnost'!AP194</f>
        <v>0</v>
      </c>
      <c r="AS191" s="18">
        <f>'Norm. financovanie + uspesnost'!AQ194</f>
        <v>0</v>
      </c>
      <c r="AT191" s="18">
        <f>'Norm. financovanie + uspesnost'!AR194</f>
        <v>0</v>
      </c>
      <c r="AU191" s="18">
        <f>'Norm. financovanie + uspesnost'!AS194</f>
        <v>0</v>
      </c>
      <c r="AV191" s="18">
        <f>'Norm. financovanie + uspesnost'!AT194</f>
        <v>0</v>
      </c>
      <c r="AW191" s="18">
        <f>'Norm. financovanie + uspesnost'!AU194</f>
        <v>0</v>
      </c>
      <c r="AX191" s="18">
        <f>'Norm. financovanie + uspesnost'!AV194</f>
        <v>0</v>
      </c>
      <c r="AY191" s="18">
        <f>'Norm. financovanie + uspesnost'!AW194</f>
        <v>0</v>
      </c>
      <c r="AZ191" s="18">
        <f>'Norm. financovanie + uspesnost'!AX194</f>
        <v>0</v>
      </c>
      <c r="BA191" s="18">
        <f>'Norm. financovanie + uspesnost'!AY194</f>
        <v>0</v>
      </c>
      <c r="BB191" s="18">
        <f>'Norm. financovanie + uspesnost'!AZ194</f>
        <v>0</v>
      </c>
      <c r="BC191" s="18">
        <f>'Norm. financovanie + uspesnost'!BA194</f>
        <v>0</v>
      </c>
      <c r="BD191" s="18">
        <f>'Norm. financovanie + uspesnost'!BB194</f>
        <v>0</v>
      </c>
    </row>
    <row r="192" spans="1:56" ht="14.25" customHeight="1" x14ac:dyDescent="0.2">
      <c r="A192" s="31">
        <v>183</v>
      </c>
      <c r="B192" s="37" t="s">
        <v>424</v>
      </c>
      <c r="C192" s="37" t="s">
        <v>425</v>
      </c>
      <c r="D192" s="34">
        <f t="shared" si="1"/>
        <v>8.0483463061202773E-7</v>
      </c>
      <c r="E192" s="38">
        <v>0</v>
      </c>
      <c r="F192" s="18">
        <f>'Norm. financovanie + uspesnost'!D186</f>
        <v>0</v>
      </c>
      <c r="G192" s="18">
        <f>'Norm. financovanie + uspesnost'!E186</f>
        <v>0</v>
      </c>
      <c r="H192" s="18">
        <f>'Norm. financovanie + uspesnost'!F186</f>
        <v>0</v>
      </c>
      <c r="I192" s="18">
        <f>'Norm. financovanie + uspesnost'!G186</f>
        <v>0</v>
      </c>
      <c r="J192" s="18">
        <f>'Norm. financovanie + uspesnost'!H186</f>
        <v>0</v>
      </c>
      <c r="K192" s="18">
        <f>'Norm. financovanie + uspesnost'!I186</f>
        <v>0</v>
      </c>
      <c r="L192" s="18">
        <f>'Norm. financovanie + uspesnost'!J186</f>
        <v>0</v>
      </c>
      <c r="M192" s="18">
        <f>'Norm. financovanie + uspesnost'!K186</f>
        <v>0</v>
      </c>
      <c r="N192" s="18">
        <f>'Norm. financovanie + uspesnost'!L186</f>
        <v>0</v>
      </c>
      <c r="O192" s="18">
        <f>'Norm. financovanie + uspesnost'!M186</f>
        <v>0</v>
      </c>
      <c r="P192" s="18">
        <f>'Norm. financovanie + uspesnost'!N186</f>
        <v>0</v>
      </c>
      <c r="Q192" s="18">
        <f>'Norm. financovanie + uspesnost'!O186</f>
        <v>0</v>
      </c>
      <c r="R192" s="18">
        <f>'Norm. financovanie + uspesnost'!P186</f>
        <v>0</v>
      </c>
      <c r="S192" s="18">
        <f>'Norm. financovanie + uspesnost'!Q186</f>
        <v>0</v>
      </c>
      <c r="T192" s="18">
        <f>'Norm. financovanie + uspesnost'!R186</f>
        <v>0</v>
      </c>
      <c r="U192" s="18">
        <f>'Norm. financovanie + uspesnost'!S186</f>
        <v>0</v>
      </c>
      <c r="V192" s="18">
        <f>'Norm. financovanie + uspesnost'!T186</f>
        <v>1.4619711600180989E-4</v>
      </c>
      <c r="W192" s="18">
        <f>'Norm. financovanie + uspesnost'!U186</f>
        <v>0</v>
      </c>
      <c r="X192" s="18">
        <f>'Norm. financovanie + uspesnost'!V186</f>
        <v>0</v>
      </c>
      <c r="Y192" s="18">
        <f>'Norm. financovanie + uspesnost'!W186</f>
        <v>0</v>
      </c>
      <c r="Z192" s="18">
        <f>'Norm. financovanie + uspesnost'!X186</f>
        <v>0</v>
      </c>
      <c r="AA192" s="18">
        <f>'Norm. financovanie + uspesnost'!Y186</f>
        <v>0</v>
      </c>
      <c r="AB192" s="18">
        <f>'Norm. financovanie + uspesnost'!Z186</f>
        <v>0</v>
      </c>
      <c r="AC192" s="18">
        <f>'Norm. financovanie + uspesnost'!AA186</f>
        <v>0</v>
      </c>
      <c r="AD192" s="18">
        <f>'Norm. financovanie + uspesnost'!AB186</f>
        <v>0</v>
      </c>
      <c r="AE192" s="18">
        <f>'Norm. financovanie + uspesnost'!AC186</f>
        <v>0</v>
      </c>
      <c r="AF192" s="18">
        <f>'Norm. financovanie + uspesnost'!AD186</f>
        <v>0</v>
      </c>
      <c r="AG192" s="18">
        <f>'Norm. financovanie + uspesnost'!AE186</f>
        <v>0</v>
      </c>
      <c r="AH192" s="18">
        <f>'Norm. financovanie + uspesnost'!AF186</f>
        <v>0</v>
      </c>
      <c r="AI192" s="18">
        <f>'Norm. financovanie + uspesnost'!AG186</f>
        <v>0</v>
      </c>
      <c r="AJ192" s="18">
        <f>'Norm. financovanie + uspesnost'!AH186</f>
        <v>0</v>
      </c>
      <c r="AK192" s="18">
        <f>'Norm. financovanie + uspesnost'!AI186</f>
        <v>0</v>
      </c>
      <c r="AL192" s="18">
        <f>'Norm. financovanie + uspesnost'!AJ186</f>
        <v>0</v>
      </c>
      <c r="AM192" s="18">
        <f>'Norm. financovanie + uspesnost'!AK186</f>
        <v>0</v>
      </c>
      <c r="AN192" s="18">
        <f>'Norm. financovanie + uspesnost'!AL186</f>
        <v>0</v>
      </c>
      <c r="AO192" s="18">
        <f>'Norm. financovanie + uspesnost'!AM186</f>
        <v>0</v>
      </c>
      <c r="AP192" s="18">
        <f>'Norm. financovanie + uspesnost'!AN186</f>
        <v>0</v>
      </c>
      <c r="AQ192" s="18">
        <f>'Norm. financovanie + uspesnost'!AO186</f>
        <v>0</v>
      </c>
      <c r="AR192" s="18">
        <f>'Norm. financovanie + uspesnost'!AP186</f>
        <v>0</v>
      </c>
      <c r="AS192" s="18">
        <f>'Norm. financovanie + uspesnost'!AQ186</f>
        <v>0</v>
      </c>
      <c r="AT192" s="18">
        <f>'Norm. financovanie + uspesnost'!AR186</f>
        <v>0</v>
      </c>
      <c r="AU192" s="18">
        <f>'Norm. financovanie + uspesnost'!AS186</f>
        <v>0</v>
      </c>
      <c r="AV192" s="18">
        <f>'Norm. financovanie + uspesnost'!AT186</f>
        <v>0</v>
      </c>
      <c r="AW192" s="18">
        <f>'Norm. financovanie + uspesnost'!AU186</f>
        <v>0</v>
      </c>
      <c r="AX192" s="18">
        <f>'Norm. financovanie + uspesnost'!AV186</f>
        <v>0</v>
      </c>
      <c r="AY192" s="18">
        <f>'Norm. financovanie + uspesnost'!AW186</f>
        <v>0</v>
      </c>
      <c r="AZ192" s="18">
        <f>'Norm. financovanie + uspesnost'!AX186</f>
        <v>0</v>
      </c>
      <c r="BA192" s="18">
        <f>'Norm. financovanie + uspesnost'!AY186</f>
        <v>0</v>
      </c>
      <c r="BB192" s="18">
        <f>'Norm. financovanie + uspesnost'!AZ186</f>
        <v>0</v>
      </c>
      <c r="BC192" s="18">
        <f>'Norm. financovanie + uspesnost'!BA186</f>
        <v>0</v>
      </c>
      <c r="BD192" s="18">
        <f>'Norm. financovanie + uspesnost'!BB186</f>
        <v>0</v>
      </c>
    </row>
    <row r="193" spans="1:56" ht="14.25" customHeight="1" x14ac:dyDescent="0.25">
      <c r="A193" s="31">
        <v>122</v>
      </c>
      <c r="B193" s="46" t="s">
        <v>426</v>
      </c>
      <c r="C193" s="41" t="s">
        <v>427</v>
      </c>
      <c r="D193" s="34">
        <f t="shared" si="1"/>
        <v>6.0255217751217204E-7</v>
      </c>
      <c r="E193" s="38">
        <v>0</v>
      </c>
      <c r="F193" s="18">
        <f>'Norm. financovanie + uspesnost'!D125</f>
        <v>0</v>
      </c>
      <c r="G193" s="18">
        <f>'Norm. financovanie + uspesnost'!E125</f>
        <v>0</v>
      </c>
      <c r="H193" s="18">
        <f>'Norm. financovanie + uspesnost'!F125</f>
        <v>0</v>
      </c>
      <c r="I193" s="18">
        <f>'Norm. financovanie + uspesnost'!G125</f>
        <v>0</v>
      </c>
      <c r="J193" s="18">
        <f>'Norm. financovanie + uspesnost'!H125</f>
        <v>0</v>
      </c>
      <c r="K193" s="18">
        <f>'Norm. financovanie + uspesnost'!I125</f>
        <v>0</v>
      </c>
      <c r="L193" s="18">
        <f>'Norm. financovanie + uspesnost'!J125</f>
        <v>0</v>
      </c>
      <c r="M193" s="18">
        <f>'Norm. financovanie + uspesnost'!K125</f>
        <v>0</v>
      </c>
      <c r="N193" s="18">
        <f>'Norm. financovanie + uspesnost'!L125</f>
        <v>0</v>
      </c>
      <c r="O193" s="18">
        <f>'Norm. financovanie + uspesnost'!M125</f>
        <v>0</v>
      </c>
      <c r="P193" s="18">
        <f>'Norm. financovanie + uspesnost'!N125</f>
        <v>0</v>
      </c>
      <c r="Q193" s="18">
        <f>'Norm. financovanie + uspesnost'!O125</f>
        <v>0</v>
      </c>
      <c r="R193" s="18">
        <f>'Norm. financovanie + uspesnost'!P125</f>
        <v>0</v>
      </c>
      <c r="S193" s="18">
        <f>'Norm. financovanie + uspesnost'!Q125</f>
        <v>0</v>
      </c>
      <c r="T193" s="18">
        <f>'Norm. financovanie + uspesnost'!R125</f>
        <v>0</v>
      </c>
      <c r="U193" s="18">
        <f>'Norm. financovanie + uspesnost'!S125</f>
        <v>0</v>
      </c>
      <c r="V193" s="18">
        <f>'Norm. financovanie + uspesnost'!T125</f>
        <v>0</v>
      </c>
      <c r="W193" s="18">
        <f>'Norm. financovanie + uspesnost'!U125</f>
        <v>0</v>
      </c>
      <c r="X193" s="18">
        <f>'Norm. financovanie + uspesnost'!V125</f>
        <v>0</v>
      </c>
      <c r="Y193" s="18">
        <f>'Norm. financovanie + uspesnost'!W125</f>
        <v>0</v>
      </c>
      <c r="Z193" s="18">
        <f>'Norm. financovanie + uspesnost'!X125</f>
        <v>0</v>
      </c>
      <c r="AA193" s="18">
        <f>'Norm. financovanie + uspesnost'!Y125</f>
        <v>9.3225684992990162E-5</v>
      </c>
      <c r="AB193" s="18">
        <f>'Norm. financovanie + uspesnost'!Z125</f>
        <v>0</v>
      </c>
      <c r="AC193" s="18">
        <f>'Norm. financovanie + uspesnost'!AA125</f>
        <v>0</v>
      </c>
      <c r="AD193" s="18">
        <f>'Norm. financovanie + uspesnost'!AB125</f>
        <v>0</v>
      </c>
      <c r="AE193" s="18">
        <f>'Norm. financovanie + uspesnost'!AC125</f>
        <v>0</v>
      </c>
      <c r="AF193" s="18">
        <f>'Norm. financovanie + uspesnost'!AD125</f>
        <v>0</v>
      </c>
      <c r="AG193" s="18">
        <f>'Norm. financovanie + uspesnost'!AE125</f>
        <v>0</v>
      </c>
      <c r="AH193" s="18">
        <f>'Norm. financovanie + uspesnost'!AF125</f>
        <v>0</v>
      </c>
      <c r="AI193" s="18">
        <f>'Norm. financovanie + uspesnost'!AG125</f>
        <v>0</v>
      </c>
      <c r="AJ193" s="18">
        <f>'Norm. financovanie + uspesnost'!AH125</f>
        <v>0</v>
      </c>
      <c r="AK193" s="18">
        <f>'Norm. financovanie + uspesnost'!AI125</f>
        <v>0</v>
      </c>
      <c r="AL193" s="18">
        <f>'Norm. financovanie + uspesnost'!AJ125</f>
        <v>0</v>
      </c>
      <c r="AM193" s="18">
        <f>'Norm. financovanie + uspesnost'!AK125</f>
        <v>0</v>
      </c>
      <c r="AN193" s="18">
        <f>'Norm. financovanie + uspesnost'!AL125</f>
        <v>0</v>
      </c>
      <c r="AO193" s="18">
        <f>'Norm. financovanie + uspesnost'!AM125</f>
        <v>0</v>
      </c>
      <c r="AP193" s="18">
        <f>'Norm. financovanie + uspesnost'!AN125</f>
        <v>0</v>
      </c>
      <c r="AQ193" s="18">
        <f>'Norm. financovanie + uspesnost'!AO125</f>
        <v>0</v>
      </c>
      <c r="AR193" s="18">
        <f>'Norm. financovanie + uspesnost'!AP125</f>
        <v>0</v>
      </c>
      <c r="AS193" s="18">
        <f>'Norm. financovanie + uspesnost'!AQ125</f>
        <v>0</v>
      </c>
      <c r="AT193" s="18">
        <f>'Norm. financovanie + uspesnost'!AR125</f>
        <v>0</v>
      </c>
      <c r="AU193" s="18">
        <f>'Norm. financovanie + uspesnost'!AS125</f>
        <v>0</v>
      </c>
      <c r="AV193" s="18">
        <f>'Norm. financovanie + uspesnost'!AT125</f>
        <v>0</v>
      </c>
      <c r="AW193" s="18">
        <f>'Norm. financovanie + uspesnost'!AU125</f>
        <v>0</v>
      </c>
      <c r="AX193" s="18">
        <f>'Norm. financovanie + uspesnost'!AV125</f>
        <v>0</v>
      </c>
      <c r="AY193" s="18">
        <f>'Norm. financovanie + uspesnost'!AW125</f>
        <v>0</v>
      </c>
      <c r="AZ193" s="18">
        <f>'Norm. financovanie + uspesnost'!AX125</f>
        <v>0</v>
      </c>
      <c r="BA193" s="18">
        <f>'Norm. financovanie + uspesnost'!AY125</f>
        <v>0</v>
      </c>
      <c r="BB193" s="18">
        <f>'Norm. financovanie + uspesnost'!AZ125</f>
        <v>0</v>
      </c>
      <c r="BC193" s="18">
        <f>'Norm. financovanie + uspesnost'!BA125</f>
        <v>0</v>
      </c>
      <c r="BD193" s="18">
        <f>'Norm. financovanie + uspesnost'!BB125</f>
        <v>0</v>
      </c>
    </row>
    <row r="194" spans="1:56" ht="14.25" customHeight="1" x14ac:dyDescent="0.25">
      <c r="A194" s="31">
        <v>184</v>
      </c>
      <c r="B194" s="46" t="s">
        <v>428</v>
      </c>
      <c r="C194" s="41" t="s">
        <v>429</v>
      </c>
      <c r="D194" s="34">
        <f t="shared" si="1"/>
        <v>4.7654682075712159E-7</v>
      </c>
      <c r="E194" s="38">
        <v>0</v>
      </c>
      <c r="F194" s="18">
        <f>'Norm. financovanie + uspesnost'!D187</f>
        <v>0</v>
      </c>
      <c r="G194" s="18">
        <f>'Norm. financovanie + uspesnost'!E187</f>
        <v>0</v>
      </c>
      <c r="H194" s="18">
        <f>'Norm. financovanie + uspesnost'!F187</f>
        <v>0</v>
      </c>
      <c r="I194" s="18">
        <f>'Norm. financovanie + uspesnost'!G187</f>
        <v>0</v>
      </c>
      <c r="J194" s="18">
        <f>'Norm. financovanie + uspesnost'!H187</f>
        <v>0</v>
      </c>
      <c r="K194" s="18">
        <f>'Norm. financovanie + uspesnost'!I187</f>
        <v>0</v>
      </c>
      <c r="L194" s="18">
        <f>'Norm. financovanie + uspesnost'!J187</f>
        <v>0</v>
      </c>
      <c r="M194" s="18">
        <f>'Norm. financovanie + uspesnost'!K187</f>
        <v>0</v>
      </c>
      <c r="N194" s="18">
        <f>'Norm. financovanie + uspesnost'!L187</f>
        <v>0</v>
      </c>
      <c r="O194" s="18">
        <f>'Norm. financovanie + uspesnost'!M187</f>
        <v>0</v>
      </c>
      <c r="P194" s="18">
        <f>'Norm. financovanie + uspesnost'!N187</f>
        <v>0</v>
      </c>
      <c r="Q194" s="18">
        <f>'Norm. financovanie + uspesnost'!O187</f>
        <v>0</v>
      </c>
      <c r="R194" s="18">
        <f>'Norm. financovanie + uspesnost'!P187</f>
        <v>0</v>
      </c>
      <c r="S194" s="18">
        <f>'Norm. financovanie + uspesnost'!Q187</f>
        <v>0</v>
      </c>
      <c r="T194" s="18">
        <f>'Norm. financovanie + uspesnost'!R187</f>
        <v>0</v>
      </c>
      <c r="U194" s="18">
        <f>'Norm. financovanie + uspesnost'!S187</f>
        <v>0</v>
      </c>
      <c r="V194" s="18">
        <f>'Norm. financovanie + uspesnost'!T187</f>
        <v>8.6564081843176896E-5</v>
      </c>
      <c r="W194" s="18">
        <f>'Norm. financovanie + uspesnost'!U187</f>
        <v>0</v>
      </c>
      <c r="X194" s="18">
        <f>'Norm. financovanie + uspesnost'!V187</f>
        <v>0</v>
      </c>
      <c r="Y194" s="18">
        <f>'Norm. financovanie + uspesnost'!W187</f>
        <v>0</v>
      </c>
      <c r="Z194" s="18">
        <f>'Norm. financovanie + uspesnost'!X187</f>
        <v>0</v>
      </c>
      <c r="AA194" s="18">
        <f>'Norm. financovanie + uspesnost'!Y187</f>
        <v>0</v>
      </c>
      <c r="AB194" s="18">
        <f>'Norm. financovanie + uspesnost'!Z187</f>
        <v>0</v>
      </c>
      <c r="AC194" s="18">
        <f>'Norm. financovanie + uspesnost'!AA187</f>
        <v>0</v>
      </c>
      <c r="AD194" s="18">
        <f>'Norm. financovanie + uspesnost'!AB187</f>
        <v>0</v>
      </c>
      <c r="AE194" s="18">
        <f>'Norm. financovanie + uspesnost'!AC187</f>
        <v>0</v>
      </c>
      <c r="AF194" s="18">
        <f>'Norm. financovanie + uspesnost'!AD187</f>
        <v>0</v>
      </c>
      <c r="AG194" s="18">
        <f>'Norm. financovanie + uspesnost'!AE187</f>
        <v>0</v>
      </c>
      <c r="AH194" s="18">
        <f>'Norm. financovanie + uspesnost'!AF187</f>
        <v>0</v>
      </c>
      <c r="AI194" s="18">
        <f>'Norm. financovanie + uspesnost'!AG187</f>
        <v>0</v>
      </c>
      <c r="AJ194" s="18">
        <f>'Norm. financovanie + uspesnost'!AH187</f>
        <v>0</v>
      </c>
      <c r="AK194" s="18">
        <f>'Norm. financovanie + uspesnost'!AI187</f>
        <v>0</v>
      </c>
      <c r="AL194" s="18">
        <f>'Norm. financovanie + uspesnost'!AJ187</f>
        <v>0</v>
      </c>
      <c r="AM194" s="18">
        <f>'Norm. financovanie + uspesnost'!AK187</f>
        <v>0</v>
      </c>
      <c r="AN194" s="18">
        <f>'Norm. financovanie + uspesnost'!AL187</f>
        <v>0</v>
      </c>
      <c r="AO194" s="18">
        <f>'Norm. financovanie + uspesnost'!AM187</f>
        <v>0</v>
      </c>
      <c r="AP194" s="18">
        <f>'Norm. financovanie + uspesnost'!AN187</f>
        <v>0</v>
      </c>
      <c r="AQ194" s="18">
        <f>'Norm. financovanie + uspesnost'!AO187</f>
        <v>0</v>
      </c>
      <c r="AR194" s="18">
        <f>'Norm. financovanie + uspesnost'!AP187</f>
        <v>0</v>
      </c>
      <c r="AS194" s="18">
        <f>'Norm. financovanie + uspesnost'!AQ187</f>
        <v>0</v>
      </c>
      <c r="AT194" s="18">
        <f>'Norm. financovanie + uspesnost'!AR187</f>
        <v>0</v>
      </c>
      <c r="AU194" s="18">
        <f>'Norm. financovanie + uspesnost'!AS187</f>
        <v>0</v>
      </c>
      <c r="AV194" s="18">
        <f>'Norm. financovanie + uspesnost'!AT187</f>
        <v>0</v>
      </c>
      <c r="AW194" s="18">
        <f>'Norm. financovanie + uspesnost'!AU187</f>
        <v>0</v>
      </c>
      <c r="AX194" s="18">
        <f>'Norm. financovanie + uspesnost'!AV187</f>
        <v>0</v>
      </c>
      <c r="AY194" s="18">
        <f>'Norm. financovanie + uspesnost'!AW187</f>
        <v>0</v>
      </c>
      <c r="AZ194" s="18">
        <f>'Norm. financovanie + uspesnost'!AX187</f>
        <v>0</v>
      </c>
      <c r="BA194" s="18">
        <f>'Norm. financovanie + uspesnost'!AY187</f>
        <v>0</v>
      </c>
      <c r="BB194" s="18">
        <f>'Norm. financovanie + uspesnost'!AZ187</f>
        <v>0</v>
      </c>
      <c r="BC194" s="18">
        <f>'Norm. financovanie + uspesnost'!BA187</f>
        <v>0</v>
      </c>
      <c r="BD194" s="18">
        <f>'Norm. financovanie + uspesnost'!BB187</f>
        <v>0</v>
      </c>
    </row>
    <row r="195" spans="1:56" ht="14.25" customHeight="1" x14ac:dyDescent="0.2">
      <c r="A195" s="31">
        <v>185</v>
      </c>
      <c r="B195" s="37" t="s">
        <v>430</v>
      </c>
      <c r="C195" s="37" t="s">
        <v>431</v>
      </c>
      <c r="D195" s="34">
        <f t="shared" si="1"/>
        <v>2.9651802180443125E-7</v>
      </c>
      <c r="E195" s="38">
        <v>0</v>
      </c>
      <c r="F195" s="18">
        <f>'Norm. financovanie + uspesnost'!D188</f>
        <v>0</v>
      </c>
      <c r="G195" s="18">
        <f>'Norm. financovanie + uspesnost'!E188</f>
        <v>0</v>
      </c>
      <c r="H195" s="18">
        <f>'Norm. financovanie + uspesnost'!F188</f>
        <v>0</v>
      </c>
      <c r="I195" s="18">
        <f>'Norm. financovanie + uspesnost'!G188</f>
        <v>0</v>
      </c>
      <c r="J195" s="18">
        <f>'Norm. financovanie + uspesnost'!H188</f>
        <v>0</v>
      </c>
      <c r="K195" s="18">
        <f>'Norm. financovanie + uspesnost'!I188</f>
        <v>0</v>
      </c>
      <c r="L195" s="18">
        <f>'Norm. financovanie + uspesnost'!J188</f>
        <v>0</v>
      </c>
      <c r="M195" s="18">
        <f>'Norm. financovanie + uspesnost'!K188</f>
        <v>0</v>
      </c>
      <c r="N195" s="18">
        <f>'Norm. financovanie + uspesnost'!L188</f>
        <v>0</v>
      </c>
      <c r="O195" s="18">
        <f>'Norm. financovanie + uspesnost'!M188</f>
        <v>0</v>
      </c>
      <c r="P195" s="18">
        <f>'Norm. financovanie + uspesnost'!N188</f>
        <v>0</v>
      </c>
      <c r="Q195" s="18">
        <f>'Norm. financovanie + uspesnost'!O188</f>
        <v>0</v>
      </c>
      <c r="R195" s="18">
        <f>'Norm. financovanie + uspesnost'!P188</f>
        <v>0</v>
      </c>
      <c r="S195" s="18">
        <f>'Norm. financovanie + uspesnost'!Q188</f>
        <v>0</v>
      </c>
      <c r="T195" s="18">
        <f>'Norm. financovanie + uspesnost'!R188</f>
        <v>0</v>
      </c>
      <c r="U195" s="18">
        <f>'Norm. financovanie + uspesnost'!S188</f>
        <v>0</v>
      </c>
      <c r="V195" s="18">
        <f>'Norm. financovanie + uspesnost'!T188</f>
        <v>5.3862095369087851E-5</v>
      </c>
      <c r="W195" s="18">
        <f>'Norm. financovanie + uspesnost'!U188</f>
        <v>0</v>
      </c>
      <c r="X195" s="18">
        <f>'Norm. financovanie + uspesnost'!V188</f>
        <v>0</v>
      </c>
      <c r="Y195" s="18">
        <f>'Norm. financovanie + uspesnost'!W188</f>
        <v>0</v>
      </c>
      <c r="Z195" s="18">
        <f>'Norm. financovanie + uspesnost'!X188</f>
        <v>0</v>
      </c>
      <c r="AA195" s="18">
        <f>'Norm. financovanie + uspesnost'!Y188</f>
        <v>0</v>
      </c>
      <c r="AB195" s="18">
        <f>'Norm. financovanie + uspesnost'!Z188</f>
        <v>0</v>
      </c>
      <c r="AC195" s="18">
        <f>'Norm. financovanie + uspesnost'!AA188</f>
        <v>0</v>
      </c>
      <c r="AD195" s="18">
        <f>'Norm. financovanie + uspesnost'!AB188</f>
        <v>0</v>
      </c>
      <c r="AE195" s="18">
        <f>'Norm. financovanie + uspesnost'!AC188</f>
        <v>0</v>
      </c>
      <c r="AF195" s="18">
        <f>'Norm. financovanie + uspesnost'!AD188</f>
        <v>0</v>
      </c>
      <c r="AG195" s="18">
        <f>'Norm. financovanie + uspesnost'!AE188</f>
        <v>0</v>
      </c>
      <c r="AH195" s="18">
        <f>'Norm. financovanie + uspesnost'!AF188</f>
        <v>0</v>
      </c>
      <c r="AI195" s="18">
        <f>'Norm. financovanie + uspesnost'!AG188</f>
        <v>0</v>
      </c>
      <c r="AJ195" s="18">
        <f>'Norm. financovanie + uspesnost'!AH188</f>
        <v>0</v>
      </c>
      <c r="AK195" s="18">
        <f>'Norm. financovanie + uspesnost'!AI188</f>
        <v>0</v>
      </c>
      <c r="AL195" s="18">
        <f>'Norm. financovanie + uspesnost'!AJ188</f>
        <v>0</v>
      </c>
      <c r="AM195" s="18">
        <f>'Norm. financovanie + uspesnost'!AK188</f>
        <v>0</v>
      </c>
      <c r="AN195" s="18">
        <f>'Norm. financovanie + uspesnost'!AL188</f>
        <v>0</v>
      </c>
      <c r="AO195" s="18">
        <f>'Norm. financovanie + uspesnost'!AM188</f>
        <v>0</v>
      </c>
      <c r="AP195" s="18">
        <f>'Norm. financovanie + uspesnost'!AN188</f>
        <v>0</v>
      </c>
      <c r="AQ195" s="18">
        <f>'Norm. financovanie + uspesnost'!AO188</f>
        <v>0</v>
      </c>
      <c r="AR195" s="18">
        <f>'Norm. financovanie + uspesnost'!AP188</f>
        <v>0</v>
      </c>
      <c r="AS195" s="18">
        <f>'Norm. financovanie + uspesnost'!AQ188</f>
        <v>0</v>
      </c>
      <c r="AT195" s="18">
        <f>'Norm. financovanie + uspesnost'!AR188</f>
        <v>0</v>
      </c>
      <c r="AU195" s="18">
        <f>'Norm. financovanie + uspesnost'!AS188</f>
        <v>0</v>
      </c>
      <c r="AV195" s="18">
        <f>'Norm. financovanie + uspesnost'!AT188</f>
        <v>0</v>
      </c>
      <c r="AW195" s="18">
        <f>'Norm. financovanie + uspesnost'!AU188</f>
        <v>0</v>
      </c>
      <c r="AX195" s="18">
        <f>'Norm. financovanie + uspesnost'!AV188</f>
        <v>0</v>
      </c>
      <c r="AY195" s="18">
        <f>'Norm. financovanie + uspesnost'!AW188</f>
        <v>0</v>
      </c>
      <c r="AZ195" s="18">
        <f>'Norm. financovanie + uspesnost'!AX188</f>
        <v>0</v>
      </c>
      <c r="BA195" s="18">
        <f>'Norm. financovanie + uspesnost'!AY188</f>
        <v>0</v>
      </c>
      <c r="BB195" s="18">
        <f>'Norm. financovanie + uspesnost'!AZ188</f>
        <v>0</v>
      </c>
      <c r="BC195" s="18">
        <f>'Norm. financovanie + uspesnost'!BA188</f>
        <v>0</v>
      </c>
      <c r="BD195" s="18">
        <f>'Norm. financovanie + uspesnost'!BB188</f>
        <v>0</v>
      </c>
    </row>
    <row r="196" spans="1:56" ht="14.25" customHeight="1" x14ac:dyDescent="0.25">
      <c r="A196" s="31">
        <v>186</v>
      </c>
      <c r="B196" s="46" t="s">
        <v>432</v>
      </c>
      <c r="C196" s="41" t="s">
        <v>433</v>
      </c>
      <c r="D196" s="34">
        <f t="shared" si="1"/>
        <v>1.5884894025237388E-7</v>
      </c>
      <c r="E196" s="38">
        <v>0</v>
      </c>
      <c r="F196" s="18">
        <f>'Norm. financovanie + uspesnost'!D189</f>
        <v>0</v>
      </c>
      <c r="G196" s="18">
        <f>'Norm. financovanie + uspesnost'!E189</f>
        <v>0</v>
      </c>
      <c r="H196" s="18">
        <f>'Norm. financovanie + uspesnost'!F189</f>
        <v>0</v>
      </c>
      <c r="I196" s="18">
        <f>'Norm. financovanie + uspesnost'!G189</f>
        <v>0</v>
      </c>
      <c r="J196" s="18">
        <f>'Norm. financovanie + uspesnost'!H189</f>
        <v>0</v>
      </c>
      <c r="K196" s="18">
        <f>'Norm. financovanie + uspesnost'!I189</f>
        <v>0</v>
      </c>
      <c r="L196" s="18">
        <f>'Norm. financovanie + uspesnost'!J189</f>
        <v>0</v>
      </c>
      <c r="M196" s="18">
        <f>'Norm. financovanie + uspesnost'!K189</f>
        <v>0</v>
      </c>
      <c r="N196" s="18">
        <f>'Norm. financovanie + uspesnost'!L189</f>
        <v>0</v>
      </c>
      <c r="O196" s="18">
        <f>'Norm. financovanie + uspesnost'!M189</f>
        <v>0</v>
      </c>
      <c r="P196" s="18">
        <f>'Norm. financovanie + uspesnost'!N189</f>
        <v>0</v>
      </c>
      <c r="Q196" s="18">
        <f>'Norm. financovanie + uspesnost'!O189</f>
        <v>0</v>
      </c>
      <c r="R196" s="18">
        <f>'Norm. financovanie + uspesnost'!P189</f>
        <v>0</v>
      </c>
      <c r="S196" s="18">
        <f>'Norm. financovanie + uspesnost'!Q189</f>
        <v>0</v>
      </c>
      <c r="T196" s="18">
        <f>'Norm. financovanie + uspesnost'!R189</f>
        <v>0</v>
      </c>
      <c r="U196" s="18">
        <f>'Norm. financovanie + uspesnost'!S189</f>
        <v>0</v>
      </c>
      <c r="V196" s="18">
        <f>'Norm. financovanie + uspesnost'!T189</f>
        <v>2.8854693947725633E-5</v>
      </c>
      <c r="W196" s="18">
        <f>'Norm. financovanie + uspesnost'!U189</f>
        <v>0</v>
      </c>
      <c r="X196" s="18">
        <f>'Norm. financovanie + uspesnost'!V189</f>
        <v>0</v>
      </c>
      <c r="Y196" s="18">
        <f>'Norm. financovanie + uspesnost'!W189</f>
        <v>0</v>
      </c>
      <c r="Z196" s="18">
        <f>'Norm. financovanie + uspesnost'!X189</f>
        <v>0</v>
      </c>
      <c r="AA196" s="18">
        <f>'Norm. financovanie + uspesnost'!Y189</f>
        <v>0</v>
      </c>
      <c r="AB196" s="18">
        <f>'Norm. financovanie + uspesnost'!Z189</f>
        <v>0</v>
      </c>
      <c r="AC196" s="18">
        <f>'Norm. financovanie + uspesnost'!AA189</f>
        <v>0</v>
      </c>
      <c r="AD196" s="18">
        <f>'Norm. financovanie + uspesnost'!AB189</f>
        <v>0</v>
      </c>
      <c r="AE196" s="18">
        <f>'Norm. financovanie + uspesnost'!AC189</f>
        <v>0</v>
      </c>
      <c r="AF196" s="18">
        <f>'Norm. financovanie + uspesnost'!AD189</f>
        <v>0</v>
      </c>
      <c r="AG196" s="18">
        <f>'Norm. financovanie + uspesnost'!AE189</f>
        <v>0</v>
      </c>
      <c r="AH196" s="18">
        <f>'Norm. financovanie + uspesnost'!AF189</f>
        <v>0</v>
      </c>
      <c r="AI196" s="18">
        <f>'Norm. financovanie + uspesnost'!AG189</f>
        <v>0</v>
      </c>
      <c r="AJ196" s="18">
        <f>'Norm. financovanie + uspesnost'!AH189</f>
        <v>0</v>
      </c>
      <c r="AK196" s="18">
        <f>'Norm. financovanie + uspesnost'!AI189</f>
        <v>0</v>
      </c>
      <c r="AL196" s="18">
        <f>'Norm. financovanie + uspesnost'!AJ189</f>
        <v>0</v>
      </c>
      <c r="AM196" s="18">
        <f>'Norm. financovanie + uspesnost'!AK189</f>
        <v>0</v>
      </c>
      <c r="AN196" s="18">
        <f>'Norm. financovanie + uspesnost'!AL189</f>
        <v>0</v>
      </c>
      <c r="AO196" s="18">
        <f>'Norm. financovanie + uspesnost'!AM189</f>
        <v>0</v>
      </c>
      <c r="AP196" s="18">
        <f>'Norm. financovanie + uspesnost'!AN189</f>
        <v>0</v>
      </c>
      <c r="AQ196" s="18">
        <f>'Norm. financovanie + uspesnost'!AO189</f>
        <v>0</v>
      </c>
      <c r="AR196" s="18">
        <f>'Norm. financovanie + uspesnost'!AP189</f>
        <v>0</v>
      </c>
      <c r="AS196" s="18">
        <f>'Norm. financovanie + uspesnost'!AQ189</f>
        <v>0</v>
      </c>
      <c r="AT196" s="18">
        <f>'Norm. financovanie + uspesnost'!AR189</f>
        <v>0</v>
      </c>
      <c r="AU196" s="18">
        <f>'Norm. financovanie + uspesnost'!AS189</f>
        <v>0</v>
      </c>
      <c r="AV196" s="18">
        <f>'Norm. financovanie + uspesnost'!AT189</f>
        <v>0</v>
      </c>
      <c r="AW196" s="18">
        <f>'Norm. financovanie + uspesnost'!AU189</f>
        <v>0</v>
      </c>
      <c r="AX196" s="18">
        <f>'Norm. financovanie + uspesnost'!AV189</f>
        <v>0</v>
      </c>
      <c r="AY196" s="18">
        <f>'Norm. financovanie + uspesnost'!AW189</f>
        <v>0</v>
      </c>
      <c r="AZ196" s="18">
        <f>'Norm. financovanie + uspesnost'!AX189</f>
        <v>0</v>
      </c>
      <c r="BA196" s="18">
        <f>'Norm. financovanie + uspesnost'!AY189</f>
        <v>0</v>
      </c>
      <c r="BB196" s="18">
        <f>'Norm. financovanie + uspesnost'!AZ189</f>
        <v>0</v>
      </c>
      <c r="BC196" s="18">
        <f>'Norm. financovanie + uspesnost'!BA189</f>
        <v>0</v>
      </c>
      <c r="BD196" s="18">
        <f>'Norm. financovanie + uspesnost'!BB189</f>
        <v>0</v>
      </c>
    </row>
    <row r="197" spans="1:56" ht="14.25" customHeight="1" x14ac:dyDescent="0.2">
      <c r="A197" s="31">
        <v>123</v>
      </c>
      <c r="B197" s="37" t="s">
        <v>434</v>
      </c>
      <c r="C197" s="37" t="s">
        <v>435</v>
      </c>
      <c r="D197" s="34">
        <f t="shared" si="1"/>
        <v>0</v>
      </c>
      <c r="E197" s="38">
        <v>0</v>
      </c>
      <c r="F197" s="18">
        <f>'Norm. financovanie + uspesnost'!D126</f>
        <v>0</v>
      </c>
      <c r="G197" s="18">
        <f>'Norm. financovanie + uspesnost'!E126</f>
        <v>0</v>
      </c>
      <c r="H197" s="18">
        <f>'Norm. financovanie + uspesnost'!F126</f>
        <v>0</v>
      </c>
      <c r="I197" s="18">
        <f>'Norm. financovanie + uspesnost'!G126</f>
        <v>0</v>
      </c>
      <c r="J197" s="18">
        <f>'Norm. financovanie + uspesnost'!H126</f>
        <v>0</v>
      </c>
      <c r="K197" s="18">
        <f>'Norm. financovanie + uspesnost'!I126</f>
        <v>0</v>
      </c>
      <c r="L197" s="18">
        <f>'Norm. financovanie + uspesnost'!J126</f>
        <v>0</v>
      </c>
      <c r="M197" s="18">
        <f>'Norm. financovanie + uspesnost'!K126</f>
        <v>0</v>
      </c>
      <c r="N197" s="18">
        <f>'Norm. financovanie + uspesnost'!L126</f>
        <v>0</v>
      </c>
      <c r="O197" s="18">
        <f>'Norm. financovanie + uspesnost'!M126</f>
        <v>0</v>
      </c>
      <c r="P197" s="18">
        <f>'Norm. financovanie + uspesnost'!N126</f>
        <v>0</v>
      </c>
      <c r="Q197" s="18">
        <f>'Norm. financovanie + uspesnost'!O126</f>
        <v>0</v>
      </c>
      <c r="R197" s="18">
        <f>'Norm. financovanie + uspesnost'!P126</f>
        <v>0</v>
      </c>
      <c r="S197" s="18">
        <f>'Norm. financovanie + uspesnost'!Q126</f>
        <v>0</v>
      </c>
      <c r="T197" s="18">
        <f>'Norm. financovanie + uspesnost'!R126</f>
        <v>0</v>
      </c>
      <c r="U197" s="18">
        <f>'Norm. financovanie + uspesnost'!S126</f>
        <v>0</v>
      </c>
      <c r="V197" s="18">
        <f>'Norm. financovanie + uspesnost'!T126</f>
        <v>0</v>
      </c>
      <c r="W197" s="18">
        <f>'Norm. financovanie + uspesnost'!U126</f>
        <v>0</v>
      </c>
      <c r="X197" s="18">
        <f>'Norm. financovanie + uspesnost'!V126</f>
        <v>0</v>
      </c>
      <c r="Y197" s="18">
        <f>'Norm. financovanie + uspesnost'!W126</f>
        <v>0</v>
      </c>
      <c r="Z197" s="18">
        <f>'Norm. financovanie + uspesnost'!X126</f>
        <v>0</v>
      </c>
      <c r="AA197" s="18">
        <f>'Norm. financovanie + uspesnost'!Y126</f>
        <v>0</v>
      </c>
      <c r="AB197" s="18">
        <f>'Norm. financovanie + uspesnost'!Z126</f>
        <v>0</v>
      </c>
      <c r="AC197" s="18">
        <f>'Norm. financovanie + uspesnost'!AA126</f>
        <v>0</v>
      </c>
      <c r="AD197" s="18">
        <f>'Norm. financovanie + uspesnost'!AB126</f>
        <v>0</v>
      </c>
      <c r="AE197" s="18">
        <f>'Norm. financovanie + uspesnost'!AC126</f>
        <v>0</v>
      </c>
      <c r="AF197" s="18">
        <f>'Norm. financovanie + uspesnost'!AD126</f>
        <v>0</v>
      </c>
      <c r="AG197" s="18">
        <f>'Norm. financovanie + uspesnost'!AE126</f>
        <v>0</v>
      </c>
      <c r="AH197" s="18">
        <f>'Norm. financovanie + uspesnost'!AF126</f>
        <v>0</v>
      </c>
      <c r="AI197" s="18">
        <f>'Norm. financovanie + uspesnost'!AG126</f>
        <v>0</v>
      </c>
      <c r="AJ197" s="18">
        <f>'Norm. financovanie + uspesnost'!AH126</f>
        <v>0</v>
      </c>
      <c r="AK197" s="18">
        <f>'Norm. financovanie + uspesnost'!AI126</f>
        <v>0</v>
      </c>
      <c r="AL197" s="18">
        <f>'Norm. financovanie + uspesnost'!AJ126</f>
        <v>0</v>
      </c>
      <c r="AM197" s="18">
        <f>'Norm. financovanie + uspesnost'!AK126</f>
        <v>0</v>
      </c>
      <c r="AN197" s="18">
        <f>'Norm. financovanie + uspesnost'!AL126</f>
        <v>0</v>
      </c>
      <c r="AO197" s="18">
        <f>'Norm. financovanie + uspesnost'!AM126</f>
        <v>0</v>
      </c>
      <c r="AP197" s="18">
        <f>'Norm. financovanie + uspesnost'!AN126</f>
        <v>0</v>
      </c>
      <c r="AQ197" s="18">
        <f>'Norm. financovanie + uspesnost'!AO126</f>
        <v>0</v>
      </c>
      <c r="AR197" s="18">
        <f>'Norm. financovanie + uspesnost'!AP126</f>
        <v>0</v>
      </c>
      <c r="AS197" s="18">
        <f>'Norm. financovanie + uspesnost'!AQ126</f>
        <v>0</v>
      </c>
      <c r="AT197" s="18">
        <f>'Norm. financovanie + uspesnost'!AR126</f>
        <v>0</v>
      </c>
      <c r="AU197" s="18">
        <f>'Norm. financovanie + uspesnost'!AS126</f>
        <v>0</v>
      </c>
      <c r="AV197" s="18">
        <f>'Norm. financovanie + uspesnost'!AT126</f>
        <v>0</v>
      </c>
      <c r="AW197" s="18">
        <f>'Norm. financovanie + uspesnost'!AU126</f>
        <v>0</v>
      </c>
      <c r="AX197" s="18">
        <f>'Norm. financovanie + uspesnost'!AV126</f>
        <v>0</v>
      </c>
      <c r="AY197" s="18">
        <f>'Norm. financovanie + uspesnost'!AW126</f>
        <v>0</v>
      </c>
      <c r="AZ197" s="18">
        <f>'Norm. financovanie + uspesnost'!AX126</f>
        <v>0</v>
      </c>
      <c r="BA197" s="18">
        <f>'Norm. financovanie + uspesnost'!AY126</f>
        <v>0</v>
      </c>
      <c r="BB197" s="18">
        <f>'Norm. financovanie + uspesnost'!AZ126</f>
        <v>0</v>
      </c>
      <c r="BC197" s="18">
        <f>'Norm. financovanie + uspesnost'!BA126</f>
        <v>0</v>
      </c>
      <c r="BD197" s="18">
        <f>'Norm. financovanie + uspesnost'!BB126</f>
        <v>0</v>
      </c>
    </row>
    <row r="198" spans="1:56" ht="14.25" customHeight="1" x14ac:dyDescent="0.2">
      <c r="A198" s="31">
        <v>155</v>
      </c>
      <c r="B198" s="37" t="s">
        <v>436</v>
      </c>
      <c r="C198" s="37"/>
      <c r="D198" s="34" t="e">
        <f t="shared" si="1"/>
        <v>#REF!</v>
      </c>
      <c r="E198" s="38">
        <v>0</v>
      </c>
      <c r="F198" s="18" t="e">
        <f>'Norm. financovanie + uspesnost'!D158</f>
        <v>#REF!</v>
      </c>
      <c r="G198" s="18" t="e">
        <f>'Norm. financovanie + uspesnost'!E158</f>
        <v>#REF!</v>
      </c>
      <c r="H198" s="18" t="e">
        <f>'Norm. financovanie + uspesnost'!F158</f>
        <v>#REF!</v>
      </c>
      <c r="I198" s="18" t="e">
        <f>'Norm. financovanie + uspesnost'!G158</f>
        <v>#REF!</v>
      </c>
      <c r="J198" s="18" t="e">
        <f>'Norm. financovanie + uspesnost'!H158</f>
        <v>#REF!</v>
      </c>
      <c r="K198" s="18" t="e">
        <f>'Norm. financovanie + uspesnost'!I158</f>
        <v>#REF!</v>
      </c>
      <c r="L198" s="18" t="e">
        <f>'Norm. financovanie + uspesnost'!J158</f>
        <v>#REF!</v>
      </c>
      <c r="M198" s="18">
        <f>'Norm. financovanie + uspesnost'!K158</f>
        <v>0</v>
      </c>
      <c r="N198" s="18" t="e">
        <f>'Norm. financovanie + uspesnost'!L158</f>
        <v>#REF!</v>
      </c>
      <c r="O198" s="18" t="e">
        <f>'Norm. financovanie + uspesnost'!M158</f>
        <v>#REF!</v>
      </c>
      <c r="P198" s="18" t="e">
        <f>'Norm. financovanie + uspesnost'!N158</f>
        <v>#REF!</v>
      </c>
      <c r="Q198" s="18" t="e">
        <f>'Norm. financovanie + uspesnost'!O158</f>
        <v>#REF!</v>
      </c>
      <c r="R198" s="18">
        <f>'Norm. financovanie + uspesnost'!P158</f>
        <v>0</v>
      </c>
      <c r="S198" s="18" t="e">
        <f>'Norm. financovanie + uspesnost'!Q158</f>
        <v>#REF!</v>
      </c>
      <c r="T198" s="18" t="e">
        <f>'Norm. financovanie + uspesnost'!R158</f>
        <v>#REF!</v>
      </c>
      <c r="U198" s="18" t="e">
        <f>'Norm. financovanie + uspesnost'!S158</f>
        <v>#REF!</v>
      </c>
      <c r="V198" s="18" t="e">
        <f>'Norm. financovanie + uspesnost'!T158</f>
        <v>#REF!</v>
      </c>
      <c r="W198" s="18">
        <f>'Norm. financovanie + uspesnost'!U158</f>
        <v>0</v>
      </c>
      <c r="X198" s="18" t="e">
        <f>'Norm. financovanie + uspesnost'!V158</f>
        <v>#REF!</v>
      </c>
      <c r="Y198" s="18" t="e">
        <f>'Norm. financovanie + uspesnost'!W158</f>
        <v>#REF!</v>
      </c>
      <c r="Z198" s="18">
        <f>'Norm. financovanie + uspesnost'!X158</f>
        <v>0</v>
      </c>
      <c r="AA198" s="18" t="e">
        <f>'Norm. financovanie + uspesnost'!Y158</f>
        <v>#REF!</v>
      </c>
      <c r="AB198" s="18" t="e">
        <f>'Norm. financovanie + uspesnost'!Z158</f>
        <v>#REF!</v>
      </c>
      <c r="AC198" s="18" t="e">
        <f>'Norm. financovanie + uspesnost'!AA158</f>
        <v>#REF!</v>
      </c>
      <c r="AD198" s="18">
        <f>'Norm. financovanie + uspesnost'!AB158</f>
        <v>0</v>
      </c>
      <c r="AE198" s="18">
        <f>'Norm. financovanie + uspesnost'!AC158</f>
        <v>0</v>
      </c>
      <c r="AF198" s="18">
        <f>'Norm. financovanie + uspesnost'!AD158</f>
        <v>0</v>
      </c>
      <c r="AG198" s="18" t="e">
        <f>'Norm. financovanie + uspesnost'!AE158</f>
        <v>#REF!</v>
      </c>
      <c r="AH198" s="18" t="e">
        <f>'Norm. financovanie + uspesnost'!AF158</f>
        <v>#REF!</v>
      </c>
      <c r="AI198" s="18" t="e">
        <f>'Norm. financovanie + uspesnost'!AG158</f>
        <v>#REF!</v>
      </c>
      <c r="AJ198" s="18" t="e">
        <f>'Norm. financovanie + uspesnost'!AH158</f>
        <v>#REF!</v>
      </c>
      <c r="AK198" s="18">
        <f>'Norm. financovanie + uspesnost'!AI158</f>
        <v>0</v>
      </c>
      <c r="AL198" s="18" t="e">
        <f>'Norm. financovanie + uspesnost'!AJ158</f>
        <v>#REF!</v>
      </c>
      <c r="AM198" s="18" t="e">
        <f>'Norm. financovanie + uspesnost'!AK158</f>
        <v>#REF!</v>
      </c>
      <c r="AN198" s="18" t="e">
        <f>'Norm. financovanie + uspesnost'!AL158</f>
        <v>#REF!</v>
      </c>
      <c r="AO198" s="18" t="e">
        <f>'Norm. financovanie + uspesnost'!AM158</f>
        <v>#REF!</v>
      </c>
      <c r="AP198" s="18" t="e">
        <f>'Norm. financovanie + uspesnost'!AN158</f>
        <v>#REF!</v>
      </c>
      <c r="AQ198" s="18" t="e">
        <f>'Norm. financovanie + uspesnost'!AO158</f>
        <v>#REF!</v>
      </c>
      <c r="AR198" s="18" t="e">
        <f>'Norm. financovanie + uspesnost'!AP158</f>
        <v>#REF!</v>
      </c>
      <c r="AS198" s="18" t="e">
        <f>'Norm. financovanie + uspesnost'!AQ158</f>
        <v>#REF!</v>
      </c>
      <c r="AT198" s="18" t="e">
        <f>'Norm. financovanie + uspesnost'!AR158</f>
        <v>#REF!</v>
      </c>
      <c r="AU198" s="18" t="e">
        <f>'Norm. financovanie + uspesnost'!AS158</f>
        <v>#REF!</v>
      </c>
      <c r="AV198" s="18" t="e">
        <f>'Norm. financovanie + uspesnost'!AT158</f>
        <v>#REF!</v>
      </c>
      <c r="AW198" s="18" t="e">
        <f>'Norm. financovanie + uspesnost'!AU158</f>
        <v>#REF!</v>
      </c>
      <c r="AX198" s="18" t="e">
        <f>'Norm. financovanie + uspesnost'!AV158</f>
        <v>#REF!</v>
      </c>
      <c r="AY198" s="18" t="e">
        <f>'Norm. financovanie + uspesnost'!AW158</f>
        <v>#REF!</v>
      </c>
      <c r="AZ198" s="18" t="e">
        <f>'Norm. financovanie + uspesnost'!AX158</f>
        <v>#REF!</v>
      </c>
      <c r="BA198" s="18" t="e">
        <f>'Norm. financovanie + uspesnost'!AY158</f>
        <v>#REF!</v>
      </c>
      <c r="BB198" s="18" t="e">
        <f>'Norm. financovanie + uspesnost'!AZ158</f>
        <v>#REF!</v>
      </c>
      <c r="BC198" s="18">
        <f>'Norm. financovanie + uspesnost'!BA158</f>
        <v>0</v>
      </c>
      <c r="BD198" s="18" t="e">
        <f>'Norm. financovanie + uspesnost'!BB158</f>
        <v>#REF!</v>
      </c>
    </row>
    <row r="199" spans="1:56" ht="14.25" customHeight="1" x14ac:dyDescent="0.25">
      <c r="D199" s="48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</row>
    <row r="200" spans="1:56" ht="14.25" customHeight="1" x14ac:dyDescent="0.25">
      <c r="A200" s="50"/>
      <c r="B200" s="51"/>
      <c r="C200" s="52" t="s">
        <v>437</v>
      </c>
      <c r="D200" s="53" t="e">
        <f t="shared" ref="D200:BD200" si="2">SUM(D3:D198)</f>
        <v>#REF!</v>
      </c>
      <c r="E200" s="54" t="e">
        <f t="shared" si="2"/>
        <v>#REF!</v>
      </c>
      <c r="F200" s="54" t="e">
        <f t="shared" si="2"/>
        <v>#REF!</v>
      </c>
      <c r="G200" s="55" t="e">
        <f t="shared" si="2"/>
        <v>#REF!</v>
      </c>
      <c r="H200" s="55" t="e">
        <f t="shared" si="2"/>
        <v>#REF!</v>
      </c>
      <c r="I200" s="55" t="e">
        <f t="shared" si="2"/>
        <v>#REF!</v>
      </c>
      <c r="J200" s="55" t="e">
        <f t="shared" si="2"/>
        <v>#REF!</v>
      </c>
      <c r="K200" s="55" t="e">
        <f t="shared" si="2"/>
        <v>#REF!</v>
      </c>
      <c r="L200" s="55" t="e">
        <f t="shared" si="2"/>
        <v>#REF!</v>
      </c>
      <c r="M200" s="55">
        <f t="shared" si="2"/>
        <v>0.99999999999999978</v>
      </c>
      <c r="N200" s="55" t="e">
        <f t="shared" si="2"/>
        <v>#REF!</v>
      </c>
      <c r="O200" s="55" t="e">
        <f t="shared" si="2"/>
        <v>#REF!</v>
      </c>
      <c r="P200" s="55" t="e">
        <f t="shared" si="2"/>
        <v>#REF!</v>
      </c>
      <c r="Q200" s="55" t="e">
        <f t="shared" si="2"/>
        <v>#REF!</v>
      </c>
      <c r="R200" s="55">
        <f t="shared" si="2"/>
        <v>1</v>
      </c>
      <c r="S200" s="55" t="e">
        <f t="shared" si="2"/>
        <v>#REF!</v>
      </c>
      <c r="T200" s="55" t="e">
        <f t="shared" si="2"/>
        <v>#REF!</v>
      </c>
      <c r="U200" s="55" t="e">
        <f t="shared" si="2"/>
        <v>#REF!</v>
      </c>
      <c r="V200" s="55" t="e">
        <f t="shared" si="2"/>
        <v>#REF!</v>
      </c>
      <c r="W200" s="55">
        <f t="shared" si="2"/>
        <v>0.99999999999999978</v>
      </c>
      <c r="X200" s="55" t="e">
        <f t="shared" si="2"/>
        <v>#REF!</v>
      </c>
      <c r="Y200" s="55" t="e">
        <f t="shared" si="2"/>
        <v>#REF!</v>
      </c>
      <c r="Z200" s="55">
        <f t="shared" si="2"/>
        <v>1.0000000000000002</v>
      </c>
      <c r="AA200" s="55" t="e">
        <f t="shared" si="2"/>
        <v>#REF!</v>
      </c>
      <c r="AB200" s="55" t="e">
        <f t="shared" si="2"/>
        <v>#REF!</v>
      </c>
      <c r="AC200" s="55" t="e">
        <f t="shared" si="2"/>
        <v>#REF!</v>
      </c>
      <c r="AD200" s="55">
        <f t="shared" si="2"/>
        <v>1</v>
      </c>
      <c r="AE200" s="55">
        <f t="shared" si="2"/>
        <v>0.99999999999999956</v>
      </c>
      <c r="AF200" s="55">
        <f t="shared" si="2"/>
        <v>0.99999999999999967</v>
      </c>
      <c r="AG200" s="55" t="e">
        <f t="shared" si="2"/>
        <v>#REF!</v>
      </c>
      <c r="AH200" s="55" t="e">
        <f t="shared" si="2"/>
        <v>#REF!</v>
      </c>
      <c r="AI200" s="55" t="e">
        <f t="shared" si="2"/>
        <v>#REF!</v>
      </c>
      <c r="AJ200" s="55" t="e">
        <f t="shared" si="2"/>
        <v>#REF!</v>
      </c>
      <c r="AK200" s="55">
        <f t="shared" si="2"/>
        <v>1.0000000000000004</v>
      </c>
      <c r="AL200" s="55" t="e">
        <f t="shared" si="2"/>
        <v>#REF!</v>
      </c>
      <c r="AM200" s="55" t="e">
        <f t="shared" si="2"/>
        <v>#REF!</v>
      </c>
      <c r="AN200" s="55" t="e">
        <f t="shared" si="2"/>
        <v>#REF!</v>
      </c>
      <c r="AO200" s="55" t="e">
        <f t="shared" si="2"/>
        <v>#REF!</v>
      </c>
      <c r="AP200" s="55" t="e">
        <f t="shared" si="2"/>
        <v>#REF!</v>
      </c>
      <c r="AQ200" s="55" t="e">
        <f t="shared" si="2"/>
        <v>#REF!</v>
      </c>
      <c r="AR200" s="55" t="e">
        <f t="shared" si="2"/>
        <v>#REF!</v>
      </c>
      <c r="AS200" s="55" t="e">
        <f t="shared" si="2"/>
        <v>#REF!</v>
      </c>
      <c r="AT200" s="55" t="e">
        <f t="shared" si="2"/>
        <v>#REF!</v>
      </c>
      <c r="AU200" s="55" t="e">
        <f t="shared" si="2"/>
        <v>#REF!</v>
      </c>
      <c r="AV200" s="55" t="e">
        <f t="shared" si="2"/>
        <v>#REF!</v>
      </c>
      <c r="AW200" s="55" t="e">
        <f t="shared" si="2"/>
        <v>#REF!</v>
      </c>
      <c r="AX200" s="55" t="e">
        <f t="shared" si="2"/>
        <v>#REF!</v>
      </c>
      <c r="AY200" s="55" t="e">
        <f t="shared" si="2"/>
        <v>#REF!</v>
      </c>
      <c r="AZ200" s="55" t="e">
        <f t="shared" si="2"/>
        <v>#REF!</v>
      </c>
      <c r="BA200" s="55" t="e">
        <f t="shared" si="2"/>
        <v>#REF!</v>
      </c>
      <c r="BB200" s="55" t="e">
        <f t="shared" si="2"/>
        <v>#REF!</v>
      </c>
      <c r="BC200" s="55">
        <f t="shared" si="2"/>
        <v>1.0000000000000004</v>
      </c>
      <c r="BD200" s="55" t="e">
        <f t="shared" si="2"/>
        <v>#REF!</v>
      </c>
    </row>
    <row r="201" spans="1:56" ht="14.25" customHeight="1" x14ac:dyDescent="0.25">
      <c r="D201" s="48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</row>
    <row r="202" spans="1:56" ht="14.25" customHeight="1" x14ac:dyDescent="0.25">
      <c r="D202" s="48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</row>
    <row r="203" spans="1:56" ht="14.25" customHeight="1" x14ac:dyDescent="0.25">
      <c r="D203" s="48"/>
    </row>
    <row r="204" spans="1:56" ht="14.25" customHeight="1" x14ac:dyDescent="0.25">
      <c r="D204" s="48"/>
    </row>
    <row r="205" spans="1:56" ht="14.25" customHeight="1" x14ac:dyDescent="0.25">
      <c r="D205" s="48"/>
    </row>
    <row r="206" spans="1:56" ht="14.25" customHeight="1" x14ac:dyDescent="0.25">
      <c r="D206" s="48"/>
    </row>
    <row r="207" spans="1:56" ht="14.25" customHeight="1" x14ac:dyDescent="0.25">
      <c r="D207" s="48"/>
    </row>
    <row r="208" spans="1:56" ht="14.25" customHeight="1" x14ac:dyDescent="0.25">
      <c r="D208" s="48"/>
    </row>
    <row r="209" spans="4:4" ht="14.25" customHeight="1" x14ac:dyDescent="0.25">
      <c r="D209" s="48"/>
    </row>
    <row r="210" spans="4:4" ht="14.25" customHeight="1" x14ac:dyDescent="0.25">
      <c r="D210" s="48"/>
    </row>
    <row r="211" spans="4:4" ht="14.25" customHeight="1" x14ac:dyDescent="0.25">
      <c r="D211" s="48"/>
    </row>
    <row r="212" spans="4:4" ht="14.25" customHeight="1" x14ac:dyDescent="0.25">
      <c r="D212" s="48"/>
    </row>
    <row r="213" spans="4:4" ht="14.25" customHeight="1" x14ac:dyDescent="0.25">
      <c r="D213" s="48"/>
    </row>
    <row r="214" spans="4:4" ht="14.25" customHeight="1" x14ac:dyDescent="0.25">
      <c r="D214" s="48"/>
    </row>
    <row r="215" spans="4:4" ht="14.25" customHeight="1" x14ac:dyDescent="0.25">
      <c r="D215" s="48"/>
    </row>
    <row r="216" spans="4:4" ht="14.25" customHeight="1" x14ac:dyDescent="0.25">
      <c r="D216" s="48"/>
    </row>
    <row r="217" spans="4:4" ht="14.25" customHeight="1" x14ac:dyDescent="0.25">
      <c r="D217" s="48"/>
    </row>
    <row r="218" spans="4:4" ht="14.25" customHeight="1" x14ac:dyDescent="0.25">
      <c r="D218" s="48"/>
    </row>
    <row r="219" spans="4:4" ht="14.25" customHeight="1" x14ac:dyDescent="0.25">
      <c r="D219" s="48"/>
    </row>
    <row r="220" spans="4:4" ht="14.25" customHeight="1" x14ac:dyDescent="0.25">
      <c r="D220" s="48"/>
    </row>
    <row r="221" spans="4:4" ht="14.25" customHeight="1" x14ac:dyDescent="0.25">
      <c r="D221" s="48"/>
    </row>
    <row r="222" spans="4:4" ht="14.25" customHeight="1" x14ac:dyDescent="0.25">
      <c r="D222" s="48"/>
    </row>
    <row r="223" spans="4:4" ht="14.25" customHeight="1" x14ac:dyDescent="0.25">
      <c r="D223" s="48"/>
    </row>
    <row r="224" spans="4:4" ht="14.25" customHeight="1" x14ac:dyDescent="0.25">
      <c r="D224" s="48"/>
    </row>
    <row r="225" spans="4:4" ht="14.25" customHeight="1" x14ac:dyDescent="0.25">
      <c r="D225" s="48"/>
    </row>
    <row r="226" spans="4:4" ht="14.25" customHeight="1" x14ac:dyDescent="0.25">
      <c r="D226" s="48"/>
    </row>
    <row r="227" spans="4:4" ht="14.25" customHeight="1" x14ac:dyDescent="0.25">
      <c r="D227" s="48"/>
    </row>
    <row r="228" spans="4:4" ht="14.25" customHeight="1" x14ac:dyDescent="0.25">
      <c r="D228" s="48"/>
    </row>
    <row r="229" spans="4:4" ht="14.25" customHeight="1" x14ac:dyDescent="0.25">
      <c r="D229" s="48"/>
    </row>
    <row r="230" spans="4:4" ht="14.25" customHeight="1" x14ac:dyDescent="0.25">
      <c r="D230" s="48"/>
    </row>
    <row r="231" spans="4:4" ht="14.25" customHeight="1" x14ac:dyDescent="0.25">
      <c r="D231" s="48"/>
    </row>
    <row r="232" spans="4:4" ht="14.25" customHeight="1" x14ac:dyDescent="0.25">
      <c r="D232" s="48"/>
    </row>
    <row r="233" spans="4:4" ht="14.25" customHeight="1" x14ac:dyDescent="0.25">
      <c r="D233" s="48"/>
    </row>
    <row r="234" spans="4:4" ht="14.25" customHeight="1" x14ac:dyDescent="0.25">
      <c r="D234" s="48"/>
    </row>
    <row r="235" spans="4:4" ht="14.25" customHeight="1" x14ac:dyDescent="0.25">
      <c r="D235" s="48"/>
    </row>
    <row r="236" spans="4:4" ht="14.25" customHeight="1" x14ac:dyDescent="0.25">
      <c r="D236" s="48"/>
    </row>
    <row r="237" spans="4:4" ht="14.25" customHeight="1" x14ac:dyDescent="0.25">
      <c r="D237" s="48"/>
    </row>
    <row r="238" spans="4:4" ht="14.25" customHeight="1" x14ac:dyDescent="0.25">
      <c r="D238" s="48"/>
    </row>
    <row r="239" spans="4:4" ht="14.25" customHeight="1" x14ac:dyDescent="0.25">
      <c r="D239" s="48"/>
    </row>
    <row r="240" spans="4:4" ht="14.25" customHeight="1" x14ac:dyDescent="0.25">
      <c r="D240" s="48"/>
    </row>
    <row r="241" spans="4:4" ht="14.25" customHeight="1" x14ac:dyDescent="0.25">
      <c r="D241" s="48"/>
    </row>
    <row r="242" spans="4:4" ht="14.25" customHeight="1" x14ac:dyDescent="0.25">
      <c r="D242" s="48"/>
    </row>
    <row r="243" spans="4:4" ht="14.25" customHeight="1" x14ac:dyDescent="0.25">
      <c r="D243" s="48"/>
    </row>
    <row r="244" spans="4:4" ht="14.25" customHeight="1" x14ac:dyDescent="0.25">
      <c r="D244" s="48"/>
    </row>
    <row r="245" spans="4:4" ht="14.25" customHeight="1" x14ac:dyDescent="0.25">
      <c r="D245" s="48"/>
    </row>
    <row r="246" spans="4:4" ht="14.25" customHeight="1" x14ac:dyDescent="0.25">
      <c r="D246" s="48"/>
    </row>
    <row r="247" spans="4:4" ht="14.25" customHeight="1" x14ac:dyDescent="0.25">
      <c r="D247" s="48"/>
    </row>
    <row r="248" spans="4:4" ht="14.25" customHeight="1" x14ac:dyDescent="0.25">
      <c r="D248" s="48"/>
    </row>
    <row r="249" spans="4:4" ht="14.25" customHeight="1" x14ac:dyDescent="0.25">
      <c r="D249" s="48"/>
    </row>
    <row r="250" spans="4:4" ht="14.25" customHeight="1" x14ac:dyDescent="0.25">
      <c r="D250" s="48"/>
    </row>
    <row r="251" spans="4:4" ht="14.25" customHeight="1" x14ac:dyDescent="0.25">
      <c r="D251" s="48"/>
    </row>
    <row r="252" spans="4:4" ht="14.25" customHeight="1" x14ac:dyDescent="0.25">
      <c r="D252" s="48"/>
    </row>
    <row r="253" spans="4:4" ht="14.25" customHeight="1" x14ac:dyDescent="0.25">
      <c r="D253" s="48"/>
    </row>
    <row r="254" spans="4:4" ht="14.25" customHeight="1" x14ac:dyDescent="0.25">
      <c r="D254" s="48"/>
    </row>
    <row r="255" spans="4:4" ht="14.25" customHeight="1" x14ac:dyDescent="0.25">
      <c r="D255" s="48"/>
    </row>
    <row r="256" spans="4:4" ht="14.25" customHeight="1" x14ac:dyDescent="0.25">
      <c r="D256" s="48"/>
    </row>
    <row r="257" spans="4:4" ht="14.25" customHeight="1" x14ac:dyDescent="0.25">
      <c r="D257" s="48"/>
    </row>
    <row r="258" spans="4:4" ht="14.25" customHeight="1" x14ac:dyDescent="0.25">
      <c r="D258" s="48"/>
    </row>
    <row r="259" spans="4:4" ht="14.25" customHeight="1" x14ac:dyDescent="0.25">
      <c r="D259" s="48"/>
    </row>
    <row r="260" spans="4:4" ht="14.25" customHeight="1" x14ac:dyDescent="0.25">
      <c r="D260" s="48"/>
    </row>
    <row r="261" spans="4:4" ht="14.25" customHeight="1" x14ac:dyDescent="0.25">
      <c r="D261" s="48"/>
    </row>
    <row r="262" spans="4:4" ht="14.25" customHeight="1" x14ac:dyDescent="0.25">
      <c r="D262" s="48"/>
    </row>
    <row r="263" spans="4:4" ht="14.25" customHeight="1" x14ac:dyDescent="0.25">
      <c r="D263" s="48"/>
    </row>
    <row r="264" spans="4:4" ht="14.25" customHeight="1" x14ac:dyDescent="0.25">
      <c r="D264" s="48"/>
    </row>
    <row r="265" spans="4:4" ht="14.25" customHeight="1" x14ac:dyDescent="0.25">
      <c r="D265" s="48"/>
    </row>
    <row r="266" spans="4:4" ht="14.25" customHeight="1" x14ac:dyDescent="0.25">
      <c r="D266" s="48"/>
    </row>
    <row r="267" spans="4:4" ht="14.25" customHeight="1" x14ac:dyDescent="0.25">
      <c r="D267" s="48"/>
    </row>
    <row r="268" spans="4:4" ht="14.25" customHeight="1" x14ac:dyDescent="0.25">
      <c r="D268" s="48"/>
    </row>
    <row r="269" spans="4:4" ht="14.25" customHeight="1" x14ac:dyDescent="0.25">
      <c r="D269" s="48"/>
    </row>
    <row r="270" spans="4:4" ht="14.25" customHeight="1" x14ac:dyDescent="0.25">
      <c r="D270" s="48"/>
    </row>
    <row r="271" spans="4:4" ht="14.25" customHeight="1" x14ac:dyDescent="0.25">
      <c r="D271" s="48"/>
    </row>
    <row r="272" spans="4:4" ht="14.25" customHeight="1" x14ac:dyDescent="0.25">
      <c r="D272" s="48"/>
    </row>
    <row r="273" spans="4:4" ht="14.25" customHeight="1" x14ac:dyDescent="0.25">
      <c r="D273" s="48"/>
    </row>
    <row r="274" spans="4:4" ht="14.25" customHeight="1" x14ac:dyDescent="0.25">
      <c r="D274" s="48"/>
    </row>
    <row r="275" spans="4:4" ht="14.25" customHeight="1" x14ac:dyDescent="0.25">
      <c r="D275" s="48"/>
    </row>
    <row r="276" spans="4:4" ht="14.25" customHeight="1" x14ac:dyDescent="0.25">
      <c r="D276" s="48"/>
    </row>
    <row r="277" spans="4:4" ht="14.25" customHeight="1" x14ac:dyDescent="0.25">
      <c r="D277" s="48"/>
    </row>
    <row r="278" spans="4:4" ht="14.25" customHeight="1" x14ac:dyDescent="0.25">
      <c r="D278" s="48"/>
    </row>
    <row r="279" spans="4:4" ht="14.25" customHeight="1" x14ac:dyDescent="0.25">
      <c r="D279" s="48"/>
    </row>
    <row r="280" spans="4:4" ht="14.25" customHeight="1" x14ac:dyDescent="0.25">
      <c r="D280" s="48"/>
    </row>
    <row r="281" spans="4:4" ht="14.25" customHeight="1" x14ac:dyDescent="0.25">
      <c r="D281" s="48"/>
    </row>
    <row r="282" spans="4:4" ht="14.25" customHeight="1" x14ac:dyDescent="0.25">
      <c r="D282" s="48"/>
    </row>
    <row r="283" spans="4:4" ht="14.25" customHeight="1" x14ac:dyDescent="0.25">
      <c r="D283" s="48"/>
    </row>
    <row r="284" spans="4:4" ht="14.25" customHeight="1" x14ac:dyDescent="0.25">
      <c r="D284" s="48"/>
    </row>
    <row r="285" spans="4:4" ht="14.25" customHeight="1" x14ac:dyDescent="0.25">
      <c r="D285" s="48"/>
    </row>
    <row r="286" spans="4:4" ht="14.25" customHeight="1" x14ac:dyDescent="0.25">
      <c r="D286" s="48"/>
    </row>
    <row r="287" spans="4:4" ht="14.25" customHeight="1" x14ac:dyDescent="0.25">
      <c r="D287" s="48"/>
    </row>
    <row r="288" spans="4:4" ht="14.25" customHeight="1" x14ac:dyDescent="0.25">
      <c r="D288" s="48"/>
    </row>
    <row r="289" spans="4:4" ht="14.25" customHeight="1" x14ac:dyDescent="0.25">
      <c r="D289" s="48"/>
    </row>
    <row r="290" spans="4:4" ht="14.25" customHeight="1" x14ac:dyDescent="0.25">
      <c r="D290" s="48"/>
    </row>
    <row r="291" spans="4:4" ht="14.25" customHeight="1" x14ac:dyDescent="0.25">
      <c r="D291" s="48"/>
    </row>
    <row r="292" spans="4:4" ht="14.25" customHeight="1" x14ac:dyDescent="0.25">
      <c r="D292" s="48"/>
    </row>
    <row r="293" spans="4:4" ht="14.25" customHeight="1" x14ac:dyDescent="0.25">
      <c r="D293" s="48"/>
    </row>
    <row r="294" spans="4:4" ht="14.25" customHeight="1" x14ac:dyDescent="0.25">
      <c r="D294" s="48"/>
    </row>
    <row r="295" spans="4:4" ht="14.25" customHeight="1" x14ac:dyDescent="0.25">
      <c r="D295" s="48"/>
    </row>
    <row r="296" spans="4:4" ht="14.25" customHeight="1" x14ac:dyDescent="0.25">
      <c r="D296" s="48"/>
    </row>
    <row r="297" spans="4:4" ht="14.25" customHeight="1" x14ac:dyDescent="0.25">
      <c r="D297" s="48"/>
    </row>
    <row r="298" spans="4:4" ht="14.25" customHeight="1" x14ac:dyDescent="0.25">
      <c r="D298" s="48"/>
    </row>
    <row r="299" spans="4:4" ht="14.25" customHeight="1" x14ac:dyDescent="0.25">
      <c r="D299" s="48"/>
    </row>
    <row r="300" spans="4:4" ht="14.25" customHeight="1" x14ac:dyDescent="0.25">
      <c r="D300" s="48"/>
    </row>
    <row r="301" spans="4:4" ht="14.25" customHeight="1" x14ac:dyDescent="0.25">
      <c r="D301" s="48"/>
    </row>
    <row r="302" spans="4:4" ht="14.25" customHeight="1" x14ac:dyDescent="0.25">
      <c r="D302" s="48"/>
    </row>
    <row r="303" spans="4:4" ht="14.25" customHeight="1" x14ac:dyDescent="0.25">
      <c r="D303" s="48"/>
    </row>
    <row r="304" spans="4:4" ht="14.25" customHeight="1" x14ac:dyDescent="0.25">
      <c r="D304" s="48"/>
    </row>
    <row r="305" spans="4:4" ht="14.25" customHeight="1" x14ac:dyDescent="0.25">
      <c r="D305" s="48"/>
    </row>
    <row r="306" spans="4:4" ht="14.25" customHeight="1" x14ac:dyDescent="0.25">
      <c r="D306" s="48"/>
    </row>
    <row r="307" spans="4:4" ht="14.25" customHeight="1" x14ac:dyDescent="0.25">
      <c r="D307" s="48"/>
    </row>
    <row r="308" spans="4:4" ht="14.25" customHeight="1" x14ac:dyDescent="0.25">
      <c r="D308" s="48"/>
    </row>
    <row r="309" spans="4:4" ht="14.25" customHeight="1" x14ac:dyDescent="0.25">
      <c r="D309" s="48"/>
    </row>
    <row r="310" spans="4:4" ht="14.25" customHeight="1" x14ac:dyDescent="0.25">
      <c r="D310" s="48"/>
    </row>
    <row r="311" spans="4:4" ht="14.25" customHeight="1" x14ac:dyDescent="0.25">
      <c r="D311" s="48"/>
    </row>
    <row r="312" spans="4:4" ht="14.25" customHeight="1" x14ac:dyDescent="0.25">
      <c r="D312" s="48"/>
    </row>
    <row r="313" spans="4:4" ht="14.25" customHeight="1" x14ac:dyDescent="0.25">
      <c r="D313" s="48"/>
    </row>
    <row r="314" spans="4:4" ht="14.25" customHeight="1" x14ac:dyDescent="0.25">
      <c r="D314" s="48"/>
    </row>
    <row r="315" spans="4:4" ht="14.25" customHeight="1" x14ac:dyDescent="0.25">
      <c r="D315" s="48"/>
    </row>
    <row r="316" spans="4:4" ht="14.25" customHeight="1" x14ac:dyDescent="0.25">
      <c r="D316" s="48"/>
    </row>
    <row r="317" spans="4:4" ht="14.25" customHeight="1" x14ac:dyDescent="0.25">
      <c r="D317" s="48"/>
    </row>
    <row r="318" spans="4:4" ht="14.25" customHeight="1" x14ac:dyDescent="0.25">
      <c r="D318" s="48"/>
    </row>
    <row r="319" spans="4:4" ht="14.25" customHeight="1" x14ac:dyDescent="0.25">
      <c r="D319" s="48"/>
    </row>
    <row r="320" spans="4:4" ht="14.25" customHeight="1" x14ac:dyDescent="0.25">
      <c r="D320" s="48"/>
    </row>
    <row r="321" spans="4:4" ht="14.25" customHeight="1" x14ac:dyDescent="0.25">
      <c r="D321" s="48"/>
    </row>
    <row r="322" spans="4:4" ht="14.25" customHeight="1" x14ac:dyDescent="0.25">
      <c r="D322" s="48"/>
    </row>
    <row r="323" spans="4:4" ht="14.25" customHeight="1" x14ac:dyDescent="0.25">
      <c r="D323" s="48"/>
    </row>
    <row r="324" spans="4:4" ht="14.25" customHeight="1" x14ac:dyDescent="0.25">
      <c r="D324" s="48"/>
    </row>
    <row r="325" spans="4:4" ht="14.25" customHeight="1" x14ac:dyDescent="0.25">
      <c r="D325" s="48"/>
    </row>
    <row r="326" spans="4:4" ht="14.25" customHeight="1" x14ac:dyDescent="0.25">
      <c r="D326" s="48"/>
    </row>
    <row r="327" spans="4:4" ht="14.25" customHeight="1" x14ac:dyDescent="0.25">
      <c r="D327" s="48"/>
    </row>
    <row r="328" spans="4:4" ht="14.25" customHeight="1" x14ac:dyDescent="0.25">
      <c r="D328" s="48"/>
    </row>
    <row r="329" spans="4:4" ht="14.25" customHeight="1" x14ac:dyDescent="0.25">
      <c r="D329" s="48"/>
    </row>
    <row r="330" spans="4:4" ht="14.25" customHeight="1" x14ac:dyDescent="0.25">
      <c r="D330" s="48"/>
    </row>
    <row r="331" spans="4:4" ht="14.25" customHeight="1" x14ac:dyDescent="0.25">
      <c r="D331" s="48"/>
    </row>
    <row r="332" spans="4:4" ht="14.25" customHeight="1" x14ac:dyDescent="0.25">
      <c r="D332" s="48"/>
    </row>
    <row r="333" spans="4:4" ht="14.25" customHeight="1" x14ac:dyDescent="0.25">
      <c r="D333" s="48"/>
    </row>
    <row r="334" spans="4:4" ht="14.25" customHeight="1" x14ac:dyDescent="0.25">
      <c r="D334" s="48"/>
    </row>
    <row r="335" spans="4:4" ht="14.25" customHeight="1" x14ac:dyDescent="0.25">
      <c r="D335" s="48"/>
    </row>
    <row r="336" spans="4:4" ht="14.25" customHeight="1" x14ac:dyDescent="0.25">
      <c r="D336" s="48"/>
    </row>
    <row r="337" spans="4:4" ht="14.25" customHeight="1" x14ac:dyDescent="0.25">
      <c r="D337" s="48"/>
    </row>
    <row r="338" spans="4:4" ht="14.25" customHeight="1" x14ac:dyDescent="0.25">
      <c r="D338" s="48"/>
    </row>
    <row r="339" spans="4:4" ht="14.25" customHeight="1" x14ac:dyDescent="0.25">
      <c r="D339" s="48"/>
    </row>
    <row r="340" spans="4:4" ht="14.25" customHeight="1" x14ac:dyDescent="0.25">
      <c r="D340" s="48"/>
    </row>
    <row r="341" spans="4:4" ht="14.25" customHeight="1" x14ac:dyDescent="0.25">
      <c r="D341" s="48"/>
    </row>
    <row r="342" spans="4:4" ht="14.25" customHeight="1" x14ac:dyDescent="0.25">
      <c r="D342" s="48"/>
    </row>
    <row r="343" spans="4:4" ht="14.25" customHeight="1" x14ac:dyDescent="0.25">
      <c r="D343" s="48"/>
    </row>
    <row r="344" spans="4:4" ht="14.25" customHeight="1" x14ac:dyDescent="0.25">
      <c r="D344" s="48"/>
    </row>
    <row r="345" spans="4:4" ht="14.25" customHeight="1" x14ac:dyDescent="0.25">
      <c r="D345" s="48"/>
    </row>
    <row r="346" spans="4:4" ht="14.25" customHeight="1" x14ac:dyDescent="0.25">
      <c r="D346" s="48"/>
    </row>
    <row r="347" spans="4:4" ht="14.25" customHeight="1" x14ac:dyDescent="0.25">
      <c r="D347" s="48"/>
    </row>
    <row r="348" spans="4:4" ht="14.25" customHeight="1" x14ac:dyDescent="0.25">
      <c r="D348" s="48"/>
    </row>
    <row r="349" spans="4:4" ht="14.25" customHeight="1" x14ac:dyDescent="0.25">
      <c r="D349" s="48"/>
    </row>
    <row r="350" spans="4:4" ht="14.25" customHeight="1" x14ac:dyDescent="0.25">
      <c r="D350" s="48"/>
    </row>
    <row r="351" spans="4:4" ht="14.25" customHeight="1" x14ac:dyDescent="0.25">
      <c r="D351" s="48"/>
    </row>
    <row r="352" spans="4:4" ht="14.25" customHeight="1" x14ac:dyDescent="0.25">
      <c r="D352" s="48"/>
    </row>
    <row r="353" spans="4:4" ht="14.25" customHeight="1" x14ac:dyDescent="0.25">
      <c r="D353" s="48"/>
    </row>
    <row r="354" spans="4:4" ht="14.25" customHeight="1" x14ac:dyDescent="0.25">
      <c r="D354" s="48"/>
    </row>
    <row r="355" spans="4:4" ht="14.25" customHeight="1" x14ac:dyDescent="0.25">
      <c r="D355" s="48"/>
    </row>
    <row r="356" spans="4:4" ht="14.25" customHeight="1" x14ac:dyDescent="0.25">
      <c r="D356" s="48"/>
    </row>
    <row r="357" spans="4:4" ht="14.25" customHeight="1" x14ac:dyDescent="0.25">
      <c r="D357" s="48"/>
    </row>
    <row r="358" spans="4:4" ht="14.25" customHeight="1" x14ac:dyDescent="0.25">
      <c r="D358" s="48"/>
    </row>
    <row r="359" spans="4:4" ht="14.25" customHeight="1" x14ac:dyDescent="0.25">
      <c r="D359" s="48"/>
    </row>
    <row r="360" spans="4:4" ht="14.25" customHeight="1" x14ac:dyDescent="0.25">
      <c r="D360" s="48"/>
    </row>
    <row r="361" spans="4:4" ht="14.25" customHeight="1" x14ac:dyDescent="0.25">
      <c r="D361" s="48"/>
    </row>
    <row r="362" spans="4:4" ht="14.25" customHeight="1" x14ac:dyDescent="0.25">
      <c r="D362" s="48"/>
    </row>
    <row r="363" spans="4:4" ht="14.25" customHeight="1" x14ac:dyDescent="0.25">
      <c r="D363" s="48"/>
    </row>
    <row r="364" spans="4:4" ht="14.25" customHeight="1" x14ac:dyDescent="0.25">
      <c r="D364" s="48"/>
    </row>
    <row r="365" spans="4:4" ht="14.25" customHeight="1" x14ac:dyDescent="0.25">
      <c r="D365" s="48"/>
    </row>
    <row r="366" spans="4:4" ht="14.25" customHeight="1" x14ac:dyDescent="0.25">
      <c r="D366" s="48"/>
    </row>
    <row r="367" spans="4:4" ht="14.25" customHeight="1" x14ac:dyDescent="0.25">
      <c r="D367" s="48"/>
    </row>
    <row r="368" spans="4:4" ht="14.25" customHeight="1" x14ac:dyDescent="0.25">
      <c r="D368" s="48"/>
    </row>
    <row r="369" spans="4:4" ht="14.25" customHeight="1" x14ac:dyDescent="0.25">
      <c r="D369" s="48"/>
    </row>
    <row r="370" spans="4:4" ht="14.25" customHeight="1" x14ac:dyDescent="0.25">
      <c r="D370" s="48"/>
    </row>
    <row r="371" spans="4:4" ht="14.25" customHeight="1" x14ac:dyDescent="0.25">
      <c r="D371" s="48"/>
    </row>
    <row r="372" spans="4:4" ht="14.25" customHeight="1" x14ac:dyDescent="0.25">
      <c r="D372" s="48"/>
    </row>
    <row r="373" spans="4:4" ht="14.25" customHeight="1" x14ac:dyDescent="0.25">
      <c r="D373" s="48"/>
    </row>
    <row r="374" spans="4:4" ht="14.25" customHeight="1" x14ac:dyDescent="0.25">
      <c r="D374" s="48"/>
    </row>
    <row r="375" spans="4:4" ht="14.25" customHeight="1" x14ac:dyDescent="0.25">
      <c r="D375" s="48"/>
    </row>
    <row r="376" spans="4:4" ht="14.25" customHeight="1" x14ac:dyDescent="0.25">
      <c r="D376" s="48"/>
    </row>
    <row r="377" spans="4:4" ht="14.25" customHeight="1" x14ac:dyDescent="0.25">
      <c r="D377" s="48"/>
    </row>
    <row r="378" spans="4:4" ht="14.25" customHeight="1" x14ac:dyDescent="0.25">
      <c r="D378" s="48"/>
    </row>
    <row r="379" spans="4:4" ht="14.25" customHeight="1" x14ac:dyDescent="0.25">
      <c r="D379" s="48"/>
    </row>
    <row r="380" spans="4:4" ht="14.25" customHeight="1" x14ac:dyDescent="0.25">
      <c r="D380" s="48"/>
    </row>
    <row r="381" spans="4:4" ht="14.25" customHeight="1" x14ac:dyDescent="0.25">
      <c r="D381" s="48"/>
    </row>
    <row r="382" spans="4:4" ht="14.25" customHeight="1" x14ac:dyDescent="0.25">
      <c r="D382" s="48"/>
    </row>
    <row r="383" spans="4:4" ht="14.25" customHeight="1" x14ac:dyDescent="0.25">
      <c r="D383" s="48"/>
    </row>
    <row r="384" spans="4:4" ht="14.25" customHeight="1" x14ac:dyDescent="0.25">
      <c r="D384" s="48"/>
    </row>
    <row r="385" spans="4:4" ht="14.25" customHeight="1" x14ac:dyDescent="0.25">
      <c r="D385" s="48"/>
    </row>
    <row r="386" spans="4:4" ht="14.25" customHeight="1" x14ac:dyDescent="0.25">
      <c r="D386" s="48"/>
    </row>
    <row r="387" spans="4:4" ht="14.25" customHeight="1" x14ac:dyDescent="0.25">
      <c r="D387" s="48"/>
    </row>
    <row r="388" spans="4:4" ht="14.25" customHeight="1" x14ac:dyDescent="0.25">
      <c r="D388" s="48"/>
    </row>
    <row r="389" spans="4:4" ht="14.25" customHeight="1" x14ac:dyDescent="0.25">
      <c r="D389" s="48"/>
    </row>
    <row r="390" spans="4:4" ht="14.25" customHeight="1" x14ac:dyDescent="0.25">
      <c r="D390" s="48"/>
    </row>
    <row r="391" spans="4:4" ht="14.25" customHeight="1" x14ac:dyDescent="0.25">
      <c r="D391" s="48"/>
    </row>
    <row r="392" spans="4:4" ht="14.25" customHeight="1" x14ac:dyDescent="0.25">
      <c r="D392" s="48"/>
    </row>
    <row r="393" spans="4:4" ht="14.25" customHeight="1" x14ac:dyDescent="0.25">
      <c r="D393" s="48"/>
    </row>
    <row r="394" spans="4:4" ht="14.25" customHeight="1" x14ac:dyDescent="0.25">
      <c r="D394" s="48"/>
    </row>
    <row r="395" spans="4:4" ht="14.25" customHeight="1" x14ac:dyDescent="0.25">
      <c r="D395" s="48"/>
    </row>
    <row r="396" spans="4:4" ht="14.25" customHeight="1" x14ac:dyDescent="0.25">
      <c r="D396" s="48"/>
    </row>
    <row r="397" spans="4:4" ht="14.25" customHeight="1" x14ac:dyDescent="0.25">
      <c r="D397" s="48"/>
    </row>
    <row r="398" spans="4:4" ht="14.25" customHeight="1" x14ac:dyDescent="0.25">
      <c r="D398" s="48"/>
    </row>
    <row r="399" spans="4:4" ht="14.25" customHeight="1" x14ac:dyDescent="0.25">
      <c r="D399" s="48"/>
    </row>
    <row r="400" spans="4:4" ht="14.25" customHeight="1" x14ac:dyDescent="0.25">
      <c r="D400" s="48"/>
    </row>
    <row r="401" spans="4:4" ht="14.25" customHeight="1" x14ac:dyDescent="0.25">
      <c r="D401" s="48"/>
    </row>
    <row r="402" spans="4:4" ht="14.25" customHeight="1" x14ac:dyDescent="0.25">
      <c r="D402" s="48"/>
    </row>
    <row r="403" spans="4:4" ht="14.25" customHeight="1" x14ac:dyDescent="0.25">
      <c r="D403" s="48"/>
    </row>
    <row r="404" spans="4:4" ht="14.25" customHeight="1" x14ac:dyDescent="0.25">
      <c r="D404" s="48"/>
    </row>
    <row r="405" spans="4:4" ht="14.25" customHeight="1" x14ac:dyDescent="0.25">
      <c r="D405" s="48"/>
    </row>
    <row r="406" spans="4:4" ht="14.25" customHeight="1" x14ac:dyDescent="0.25">
      <c r="D406" s="48"/>
    </row>
    <row r="407" spans="4:4" ht="14.25" customHeight="1" x14ac:dyDescent="0.25">
      <c r="D407" s="48"/>
    </row>
    <row r="408" spans="4:4" ht="14.25" customHeight="1" x14ac:dyDescent="0.25">
      <c r="D408" s="48"/>
    </row>
    <row r="409" spans="4:4" ht="14.25" customHeight="1" x14ac:dyDescent="0.25">
      <c r="D409" s="48"/>
    </row>
    <row r="410" spans="4:4" ht="14.25" customHeight="1" x14ac:dyDescent="0.25">
      <c r="D410" s="48"/>
    </row>
    <row r="411" spans="4:4" ht="14.25" customHeight="1" x14ac:dyDescent="0.25">
      <c r="D411" s="48"/>
    </row>
    <row r="412" spans="4:4" ht="14.25" customHeight="1" x14ac:dyDescent="0.25">
      <c r="D412" s="48"/>
    </row>
    <row r="413" spans="4:4" ht="14.25" customHeight="1" x14ac:dyDescent="0.25">
      <c r="D413" s="48"/>
    </row>
    <row r="414" spans="4:4" ht="14.25" customHeight="1" x14ac:dyDescent="0.25">
      <c r="D414" s="48"/>
    </row>
    <row r="415" spans="4:4" ht="14.25" customHeight="1" x14ac:dyDescent="0.25">
      <c r="D415" s="48"/>
    </row>
    <row r="416" spans="4:4" ht="14.25" customHeight="1" x14ac:dyDescent="0.25">
      <c r="D416" s="48"/>
    </row>
    <row r="417" spans="4:4" ht="14.25" customHeight="1" x14ac:dyDescent="0.25">
      <c r="D417" s="48"/>
    </row>
    <row r="418" spans="4:4" ht="14.25" customHeight="1" x14ac:dyDescent="0.25">
      <c r="D418" s="48"/>
    </row>
    <row r="419" spans="4:4" ht="14.25" customHeight="1" x14ac:dyDescent="0.25">
      <c r="D419" s="48"/>
    </row>
    <row r="420" spans="4:4" ht="14.25" customHeight="1" x14ac:dyDescent="0.25">
      <c r="D420" s="48"/>
    </row>
    <row r="421" spans="4:4" ht="14.25" customHeight="1" x14ac:dyDescent="0.25">
      <c r="D421" s="48"/>
    </row>
    <row r="422" spans="4:4" ht="14.25" customHeight="1" x14ac:dyDescent="0.25">
      <c r="D422" s="48"/>
    </row>
    <row r="423" spans="4:4" ht="14.25" customHeight="1" x14ac:dyDescent="0.25">
      <c r="D423" s="48"/>
    </row>
    <row r="424" spans="4:4" ht="14.25" customHeight="1" x14ac:dyDescent="0.25">
      <c r="D424" s="48"/>
    </row>
    <row r="425" spans="4:4" ht="14.25" customHeight="1" x14ac:dyDescent="0.25">
      <c r="D425" s="48"/>
    </row>
    <row r="426" spans="4:4" ht="14.25" customHeight="1" x14ac:dyDescent="0.25">
      <c r="D426" s="48"/>
    </row>
    <row r="427" spans="4:4" ht="14.25" customHeight="1" x14ac:dyDescent="0.25">
      <c r="D427" s="48"/>
    </row>
    <row r="428" spans="4:4" ht="14.25" customHeight="1" x14ac:dyDescent="0.25">
      <c r="D428" s="48"/>
    </row>
    <row r="429" spans="4:4" ht="14.25" customHeight="1" x14ac:dyDescent="0.25">
      <c r="D429" s="48"/>
    </row>
    <row r="430" spans="4:4" ht="14.25" customHeight="1" x14ac:dyDescent="0.25">
      <c r="D430" s="48"/>
    </row>
    <row r="431" spans="4:4" ht="14.25" customHeight="1" x14ac:dyDescent="0.25">
      <c r="D431" s="48"/>
    </row>
    <row r="432" spans="4:4" ht="14.25" customHeight="1" x14ac:dyDescent="0.25">
      <c r="D432" s="48"/>
    </row>
    <row r="433" spans="4:4" ht="14.25" customHeight="1" x14ac:dyDescent="0.25">
      <c r="D433" s="48"/>
    </row>
    <row r="434" spans="4:4" ht="14.25" customHeight="1" x14ac:dyDescent="0.25">
      <c r="D434" s="48"/>
    </row>
    <row r="435" spans="4:4" ht="14.25" customHeight="1" x14ac:dyDescent="0.25">
      <c r="D435" s="48"/>
    </row>
    <row r="436" spans="4:4" ht="14.25" customHeight="1" x14ac:dyDescent="0.25">
      <c r="D436" s="48"/>
    </row>
    <row r="437" spans="4:4" ht="14.25" customHeight="1" x14ac:dyDescent="0.25">
      <c r="D437" s="48"/>
    </row>
    <row r="438" spans="4:4" ht="14.25" customHeight="1" x14ac:dyDescent="0.25">
      <c r="D438" s="48"/>
    </row>
    <row r="439" spans="4:4" ht="14.25" customHeight="1" x14ac:dyDescent="0.25">
      <c r="D439" s="48"/>
    </row>
    <row r="440" spans="4:4" ht="14.25" customHeight="1" x14ac:dyDescent="0.25">
      <c r="D440" s="48"/>
    </row>
    <row r="441" spans="4:4" ht="14.25" customHeight="1" x14ac:dyDescent="0.25">
      <c r="D441" s="48"/>
    </row>
    <row r="442" spans="4:4" ht="14.25" customHeight="1" x14ac:dyDescent="0.25">
      <c r="D442" s="48"/>
    </row>
    <row r="443" spans="4:4" ht="14.25" customHeight="1" x14ac:dyDescent="0.25">
      <c r="D443" s="48"/>
    </row>
    <row r="444" spans="4:4" ht="14.25" customHeight="1" x14ac:dyDescent="0.25">
      <c r="D444" s="48"/>
    </row>
    <row r="445" spans="4:4" ht="14.25" customHeight="1" x14ac:dyDescent="0.25">
      <c r="D445" s="48"/>
    </row>
    <row r="446" spans="4:4" ht="14.25" customHeight="1" x14ac:dyDescent="0.25">
      <c r="D446" s="48"/>
    </row>
    <row r="447" spans="4:4" ht="14.25" customHeight="1" x14ac:dyDescent="0.25">
      <c r="D447" s="48"/>
    </row>
    <row r="448" spans="4:4" ht="14.25" customHeight="1" x14ac:dyDescent="0.25">
      <c r="D448" s="48"/>
    </row>
    <row r="449" spans="4:4" ht="14.25" customHeight="1" x14ac:dyDescent="0.25">
      <c r="D449" s="48"/>
    </row>
    <row r="450" spans="4:4" ht="14.25" customHeight="1" x14ac:dyDescent="0.25">
      <c r="D450" s="48"/>
    </row>
    <row r="451" spans="4:4" ht="14.25" customHeight="1" x14ac:dyDescent="0.25">
      <c r="D451" s="48"/>
    </row>
    <row r="452" spans="4:4" ht="14.25" customHeight="1" x14ac:dyDescent="0.25">
      <c r="D452" s="48"/>
    </row>
    <row r="453" spans="4:4" ht="14.25" customHeight="1" x14ac:dyDescent="0.25">
      <c r="D453" s="48"/>
    </row>
    <row r="454" spans="4:4" ht="14.25" customHeight="1" x14ac:dyDescent="0.25">
      <c r="D454" s="48"/>
    </row>
    <row r="455" spans="4:4" ht="14.25" customHeight="1" x14ac:dyDescent="0.25">
      <c r="D455" s="48"/>
    </row>
    <row r="456" spans="4:4" ht="14.25" customHeight="1" x14ac:dyDescent="0.25">
      <c r="D456" s="48"/>
    </row>
    <row r="457" spans="4:4" ht="14.25" customHeight="1" x14ac:dyDescent="0.25">
      <c r="D457" s="48"/>
    </row>
    <row r="458" spans="4:4" ht="14.25" customHeight="1" x14ac:dyDescent="0.25">
      <c r="D458" s="48"/>
    </row>
    <row r="459" spans="4:4" ht="14.25" customHeight="1" x14ac:dyDescent="0.25">
      <c r="D459" s="48"/>
    </row>
    <row r="460" spans="4:4" ht="14.25" customHeight="1" x14ac:dyDescent="0.25">
      <c r="D460" s="48"/>
    </row>
    <row r="461" spans="4:4" ht="14.25" customHeight="1" x14ac:dyDescent="0.25">
      <c r="D461" s="48"/>
    </row>
    <row r="462" spans="4:4" ht="14.25" customHeight="1" x14ac:dyDescent="0.25">
      <c r="D462" s="48"/>
    </row>
    <row r="463" spans="4:4" ht="14.25" customHeight="1" x14ac:dyDescent="0.25">
      <c r="D463" s="48"/>
    </row>
    <row r="464" spans="4:4" ht="14.25" customHeight="1" x14ac:dyDescent="0.25">
      <c r="D464" s="48"/>
    </row>
    <row r="465" spans="4:4" ht="14.25" customHeight="1" x14ac:dyDescent="0.25">
      <c r="D465" s="48"/>
    </row>
    <row r="466" spans="4:4" ht="14.25" customHeight="1" x14ac:dyDescent="0.25">
      <c r="D466" s="48"/>
    </row>
    <row r="467" spans="4:4" ht="14.25" customHeight="1" x14ac:dyDescent="0.25">
      <c r="D467" s="48"/>
    </row>
    <row r="468" spans="4:4" ht="14.25" customHeight="1" x14ac:dyDescent="0.25">
      <c r="D468" s="48"/>
    </row>
    <row r="469" spans="4:4" ht="14.25" customHeight="1" x14ac:dyDescent="0.25">
      <c r="D469" s="48"/>
    </row>
    <row r="470" spans="4:4" ht="14.25" customHeight="1" x14ac:dyDescent="0.25">
      <c r="D470" s="48"/>
    </row>
    <row r="471" spans="4:4" ht="14.25" customHeight="1" x14ac:dyDescent="0.25">
      <c r="D471" s="48"/>
    </row>
    <row r="472" spans="4:4" ht="14.25" customHeight="1" x14ac:dyDescent="0.25">
      <c r="D472" s="48"/>
    </row>
    <row r="473" spans="4:4" ht="14.25" customHeight="1" x14ac:dyDescent="0.25">
      <c r="D473" s="48"/>
    </row>
    <row r="474" spans="4:4" ht="14.25" customHeight="1" x14ac:dyDescent="0.25">
      <c r="D474" s="48"/>
    </row>
    <row r="475" spans="4:4" ht="14.25" customHeight="1" x14ac:dyDescent="0.25">
      <c r="D475" s="48"/>
    </row>
    <row r="476" spans="4:4" ht="14.25" customHeight="1" x14ac:dyDescent="0.25">
      <c r="D476" s="48"/>
    </row>
    <row r="477" spans="4:4" ht="14.25" customHeight="1" x14ac:dyDescent="0.25">
      <c r="D477" s="48"/>
    </row>
    <row r="478" spans="4:4" ht="14.25" customHeight="1" x14ac:dyDescent="0.25">
      <c r="D478" s="48"/>
    </row>
    <row r="479" spans="4:4" ht="14.25" customHeight="1" x14ac:dyDescent="0.25">
      <c r="D479" s="48"/>
    </row>
    <row r="480" spans="4:4" ht="14.25" customHeight="1" x14ac:dyDescent="0.25">
      <c r="D480" s="48"/>
    </row>
    <row r="481" spans="4:4" ht="14.25" customHeight="1" x14ac:dyDescent="0.25">
      <c r="D481" s="48"/>
    </row>
    <row r="482" spans="4:4" ht="14.25" customHeight="1" x14ac:dyDescent="0.25">
      <c r="D482" s="48"/>
    </row>
    <row r="483" spans="4:4" ht="14.25" customHeight="1" x14ac:dyDescent="0.25">
      <c r="D483" s="48"/>
    </row>
    <row r="484" spans="4:4" ht="14.25" customHeight="1" x14ac:dyDescent="0.25">
      <c r="D484" s="48"/>
    </row>
    <row r="485" spans="4:4" ht="14.25" customHeight="1" x14ac:dyDescent="0.25">
      <c r="D485" s="48"/>
    </row>
    <row r="486" spans="4:4" ht="14.25" customHeight="1" x14ac:dyDescent="0.25">
      <c r="D486" s="48"/>
    </row>
    <row r="487" spans="4:4" ht="14.25" customHeight="1" x14ac:dyDescent="0.25">
      <c r="D487" s="48"/>
    </row>
    <row r="488" spans="4:4" ht="14.25" customHeight="1" x14ac:dyDescent="0.25">
      <c r="D488" s="48"/>
    </row>
    <row r="489" spans="4:4" ht="14.25" customHeight="1" x14ac:dyDescent="0.25">
      <c r="D489" s="48"/>
    </row>
    <row r="490" spans="4:4" ht="14.25" customHeight="1" x14ac:dyDescent="0.25">
      <c r="D490" s="48"/>
    </row>
    <row r="491" spans="4:4" ht="14.25" customHeight="1" x14ac:dyDescent="0.25">
      <c r="D491" s="48"/>
    </row>
    <row r="492" spans="4:4" ht="14.25" customHeight="1" x14ac:dyDescent="0.25">
      <c r="D492" s="48"/>
    </row>
    <row r="493" spans="4:4" ht="14.25" customHeight="1" x14ac:dyDescent="0.25">
      <c r="D493" s="48"/>
    </row>
    <row r="494" spans="4:4" ht="14.25" customHeight="1" x14ac:dyDescent="0.25">
      <c r="D494" s="48"/>
    </row>
    <row r="495" spans="4:4" ht="14.25" customHeight="1" x14ac:dyDescent="0.25">
      <c r="D495" s="48"/>
    </row>
    <row r="496" spans="4:4" ht="14.25" customHeight="1" x14ac:dyDescent="0.25">
      <c r="D496" s="48"/>
    </row>
    <row r="497" spans="4:4" ht="14.25" customHeight="1" x14ac:dyDescent="0.25">
      <c r="D497" s="48"/>
    </row>
    <row r="498" spans="4:4" ht="14.25" customHeight="1" x14ac:dyDescent="0.25">
      <c r="D498" s="48"/>
    </row>
    <row r="499" spans="4:4" ht="14.25" customHeight="1" x14ac:dyDescent="0.25">
      <c r="D499" s="48"/>
    </row>
    <row r="500" spans="4:4" ht="14.25" customHeight="1" x14ac:dyDescent="0.25">
      <c r="D500" s="48"/>
    </row>
    <row r="501" spans="4:4" ht="14.25" customHeight="1" x14ac:dyDescent="0.25">
      <c r="D501" s="48"/>
    </row>
    <row r="502" spans="4:4" ht="14.25" customHeight="1" x14ac:dyDescent="0.25">
      <c r="D502" s="48"/>
    </row>
    <row r="503" spans="4:4" ht="14.25" customHeight="1" x14ac:dyDescent="0.25">
      <c r="D503" s="48"/>
    </row>
    <row r="504" spans="4:4" ht="14.25" customHeight="1" x14ac:dyDescent="0.25">
      <c r="D504" s="48"/>
    </row>
    <row r="505" spans="4:4" ht="14.25" customHeight="1" x14ac:dyDescent="0.25">
      <c r="D505" s="48"/>
    </row>
    <row r="506" spans="4:4" ht="14.25" customHeight="1" x14ac:dyDescent="0.25">
      <c r="D506" s="48"/>
    </row>
    <row r="507" spans="4:4" ht="14.25" customHeight="1" x14ac:dyDescent="0.25">
      <c r="D507" s="48"/>
    </row>
    <row r="508" spans="4:4" ht="14.25" customHeight="1" x14ac:dyDescent="0.25">
      <c r="D508" s="48"/>
    </row>
    <row r="509" spans="4:4" ht="14.25" customHeight="1" x14ac:dyDescent="0.25">
      <c r="D509" s="48"/>
    </row>
    <row r="510" spans="4:4" ht="14.25" customHeight="1" x14ac:dyDescent="0.25">
      <c r="D510" s="48"/>
    </row>
    <row r="511" spans="4:4" ht="14.25" customHeight="1" x14ac:dyDescent="0.25">
      <c r="D511" s="48"/>
    </row>
    <row r="512" spans="4:4" ht="14.25" customHeight="1" x14ac:dyDescent="0.25">
      <c r="D512" s="48"/>
    </row>
    <row r="513" spans="4:4" ht="14.25" customHeight="1" x14ac:dyDescent="0.25">
      <c r="D513" s="48"/>
    </row>
    <row r="514" spans="4:4" ht="14.25" customHeight="1" x14ac:dyDescent="0.25">
      <c r="D514" s="48"/>
    </row>
    <row r="515" spans="4:4" ht="14.25" customHeight="1" x14ac:dyDescent="0.25">
      <c r="D515" s="48"/>
    </row>
    <row r="516" spans="4:4" ht="14.25" customHeight="1" x14ac:dyDescent="0.25">
      <c r="D516" s="48"/>
    </row>
    <row r="517" spans="4:4" ht="14.25" customHeight="1" x14ac:dyDescent="0.25">
      <c r="D517" s="48"/>
    </row>
    <row r="518" spans="4:4" ht="14.25" customHeight="1" x14ac:dyDescent="0.25">
      <c r="D518" s="48"/>
    </row>
    <row r="519" spans="4:4" ht="14.25" customHeight="1" x14ac:dyDescent="0.25">
      <c r="D519" s="48"/>
    </row>
    <row r="520" spans="4:4" ht="14.25" customHeight="1" x14ac:dyDescent="0.25">
      <c r="D520" s="48"/>
    </row>
    <row r="521" spans="4:4" ht="14.25" customHeight="1" x14ac:dyDescent="0.25">
      <c r="D521" s="48"/>
    </row>
    <row r="522" spans="4:4" ht="14.25" customHeight="1" x14ac:dyDescent="0.25">
      <c r="D522" s="48"/>
    </row>
    <row r="523" spans="4:4" ht="14.25" customHeight="1" x14ac:dyDescent="0.25">
      <c r="D523" s="48"/>
    </row>
    <row r="524" spans="4:4" ht="14.25" customHeight="1" x14ac:dyDescent="0.25">
      <c r="D524" s="48"/>
    </row>
    <row r="525" spans="4:4" ht="14.25" customHeight="1" x14ac:dyDescent="0.25">
      <c r="D525" s="48"/>
    </row>
    <row r="526" spans="4:4" ht="14.25" customHeight="1" x14ac:dyDescent="0.25">
      <c r="D526" s="48"/>
    </row>
    <row r="527" spans="4:4" ht="14.25" customHeight="1" x14ac:dyDescent="0.25">
      <c r="D527" s="48"/>
    </row>
    <row r="528" spans="4:4" ht="14.25" customHeight="1" x14ac:dyDescent="0.25">
      <c r="D528" s="48"/>
    </row>
    <row r="529" spans="4:4" ht="14.25" customHeight="1" x14ac:dyDescent="0.25">
      <c r="D529" s="48"/>
    </row>
    <row r="530" spans="4:4" ht="14.25" customHeight="1" x14ac:dyDescent="0.25">
      <c r="D530" s="48"/>
    </row>
    <row r="531" spans="4:4" ht="14.25" customHeight="1" x14ac:dyDescent="0.25">
      <c r="D531" s="48"/>
    </row>
    <row r="532" spans="4:4" ht="14.25" customHeight="1" x14ac:dyDescent="0.25">
      <c r="D532" s="48"/>
    </row>
    <row r="533" spans="4:4" ht="14.25" customHeight="1" x14ac:dyDescent="0.25">
      <c r="D533" s="48"/>
    </row>
    <row r="534" spans="4:4" ht="14.25" customHeight="1" x14ac:dyDescent="0.25">
      <c r="D534" s="48"/>
    </row>
    <row r="535" spans="4:4" ht="14.25" customHeight="1" x14ac:dyDescent="0.25">
      <c r="D535" s="48"/>
    </row>
    <row r="536" spans="4:4" ht="14.25" customHeight="1" x14ac:dyDescent="0.25">
      <c r="D536" s="48"/>
    </row>
    <row r="537" spans="4:4" ht="14.25" customHeight="1" x14ac:dyDescent="0.25">
      <c r="D537" s="48"/>
    </row>
    <row r="538" spans="4:4" ht="14.25" customHeight="1" x14ac:dyDescent="0.25">
      <c r="D538" s="48"/>
    </row>
    <row r="539" spans="4:4" ht="14.25" customHeight="1" x14ac:dyDescent="0.25">
      <c r="D539" s="48"/>
    </row>
    <row r="540" spans="4:4" ht="14.25" customHeight="1" x14ac:dyDescent="0.25">
      <c r="D540" s="48"/>
    </row>
    <row r="541" spans="4:4" ht="14.25" customHeight="1" x14ac:dyDescent="0.25">
      <c r="D541" s="48"/>
    </row>
    <row r="542" spans="4:4" ht="14.25" customHeight="1" x14ac:dyDescent="0.25">
      <c r="D542" s="48"/>
    </row>
    <row r="543" spans="4:4" ht="14.25" customHeight="1" x14ac:dyDescent="0.25">
      <c r="D543" s="48"/>
    </row>
    <row r="544" spans="4:4" ht="14.25" customHeight="1" x14ac:dyDescent="0.25">
      <c r="D544" s="48"/>
    </row>
    <row r="545" spans="4:4" ht="14.25" customHeight="1" x14ac:dyDescent="0.25">
      <c r="D545" s="48"/>
    </row>
    <row r="546" spans="4:4" ht="14.25" customHeight="1" x14ac:dyDescent="0.25">
      <c r="D546" s="48"/>
    </row>
    <row r="547" spans="4:4" ht="14.25" customHeight="1" x14ac:dyDescent="0.25">
      <c r="D547" s="48"/>
    </row>
    <row r="548" spans="4:4" ht="14.25" customHeight="1" x14ac:dyDescent="0.25">
      <c r="D548" s="48"/>
    </row>
    <row r="549" spans="4:4" ht="14.25" customHeight="1" x14ac:dyDescent="0.25">
      <c r="D549" s="48"/>
    </row>
    <row r="550" spans="4:4" ht="14.25" customHeight="1" x14ac:dyDescent="0.25">
      <c r="D550" s="48"/>
    </row>
    <row r="551" spans="4:4" ht="14.25" customHeight="1" x14ac:dyDescent="0.25">
      <c r="D551" s="48"/>
    </row>
    <row r="552" spans="4:4" ht="14.25" customHeight="1" x14ac:dyDescent="0.25">
      <c r="D552" s="48"/>
    </row>
    <row r="553" spans="4:4" ht="14.25" customHeight="1" x14ac:dyDescent="0.25">
      <c r="D553" s="48"/>
    </row>
    <row r="554" spans="4:4" ht="14.25" customHeight="1" x14ac:dyDescent="0.25">
      <c r="D554" s="48"/>
    </row>
    <row r="555" spans="4:4" ht="14.25" customHeight="1" x14ac:dyDescent="0.25">
      <c r="D555" s="48"/>
    </row>
    <row r="556" spans="4:4" ht="14.25" customHeight="1" x14ac:dyDescent="0.25">
      <c r="D556" s="48"/>
    </row>
    <row r="557" spans="4:4" ht="14.25" customHeight="1" x14ac:dyDescent="0.25">
      <c r="D557" s="48"/>
    </row>
    <row r="558" spans="4:4" ht="14.25" customHeight="1" x14ac:dyDescent="0.25">
      <c r="D558" s="48"/>
    </row>
    <row r="559" spans="4:4" ht="14.25" customHeight="1" x14ac:dyDescent="0.25">
      <c r="D559" s="48"/>
    </row>
    <row r="560" spans="4:4" ht="14.25" customHeight="1" x14ac:dyDescent="0.25">
      <c r="D560" s="48"/>
    </row>
    <row r="561" spans="4:4" ht="14.25" customHeight="1" x14ac:dyDescent="0.25">
      <c r="D561" s="48"/>
    </row>
    <row r="562" spans="4:4" ht="14.25" customHeight="1" x14ac:dyDescent="0.25">
      <c r="D562" s="48"/>
    </row>
    <row r="563" spans="4:4" ht="14.25" customHeight="1" x14ac:dyDescent="0.25">
      <c r="D563" s="48"/>
    </row>
    <row r="564" spans="4:4" ht="14.25" customHeight="1" x14ac:dyDescent="0.25">
      <c r="D564" s="48"/>
    </row>
    <row r="565" spans="4:4" ht="14.25" customHeight="1" x14ac:dyDescent="0.25">
      <c r="D565" s="48"/>
    </row>
    <row r="566" spans="4:4" ht="14.25" customHeight="1" x14ac:dyDescent="0.25">
      <c r="D566" s="48"/>
    </row>
    <row r="567" spans="4:4" ht="14.25" customHeight="1" x14ac:dyDescent="0.25">
      <c r="D567" s="48"/>
    </row>
    <row r="568" spans="4:4" ht="14.25" customHeight="1" x14ac:dyDescent="0.25">
      <c r="D568" s="48"/>
    </row>
    <row r="569" spans="4:4" ht="14.25" customHeight="1" x14ac:dyDescent="0.25">
      <c r="D569" s="48"/>
    </row>
    <row r="570" spans="4:4" ht="14.25" customHeight="1" x14ac:dyDescent="0.25">
      <c r="D570" s="48"/>
    </row>
    <row r="571" spans="4:4" ht="14.25" customHeight="1" x14ac:dyDescent="0.25">
      <c r="D571" s="48"/>
    </row>
    <row r="572" spans="4:4" ht="14.25" customHeight="1" x14ac:dyDescent="0.25">
      <c r="D572" s="48"/>
    </row>
    <row r="573" spans="4:4" ht="14.25" customHeight="1" x14ac:dyDescent="0.25">
      <c r="D573" s="48"/>
    </row>
    <row r="574" spans="4:4" ht="14.25" customHeight="1" x14ac:dyDescent="0.25">
      <c r="D574" s="48"/>
    </row>
    <row r="575" spans="4:4" ht="14.25" customHeight="1" x14ac:dyDescent="0.25">
      <c r="D575" s="48"/>
    </row>
    <row r="576" spans="4:4" ht="14.25" customHeight="1" x14ac:dyDescent="0.25">
      <c r="D576" s="48"/>
    </row>
    <row r="577" spans="4:4" ht="14.25" customHeight="1" x14ac:dyDescent="0.25">
      <c r="D577" s="48"/>
    </row>
    <row r="578" spans="4:4" ht="14.25" customHeight="1" x14ac:dyDescent="0.25">
      <c r="D578" s="48"/>
    </row>
    <row r="579" spans="4:4" ht="14.25" customHeight="1" x14ac:dyDescent="0.25">
      <c r="D579" s="48"/>
    </row>
    <row r="580" spans="4:4" ht="14.25" customHeight="1" x14ac:dyDescent="0.25">
      <c r="D580" s="48"/>
    </row>
    <row r="581" spans="4:4" ht="14.25" customHeight="1" x14ac:dyDescent="0.25">
      <c r="D581" s="48"/>
    </row>
    <row r="582" spans="4:4" ht="14.25" customHeight="1" x14ac:dyDescent="0.25">
      <c r="D582" s="48"/>
    </row>
    <row r="583" spans="4:4" ht="14.25" customHeight="1" x14ac:dyDescent="0.25">
      <c r="D583" s="48"/>
    </row>
    <row r="584" spans="4:4" ht="14.25" customHeight="1" x14ac:dyDescent="0.25">
      <c r="D584" s="48"/>
    </row>
    <row r="585" spans="4:4" ht="14.25" customHeight="1" x14ac:dyDescent="0.25">
      <c r="D585" s="48"/>
    </row>
    <row r="586" spans="4:4" ht="14.25" customHeight="1" x14ac:dyDescent="0.25">
      <c r="D586" s="48"/>
    </row>
    <row r="587" spans="4:4" ht="14.25" customHeight="1" x14ac:dyDescent="0.25">
      <c r="D587" s="48"/>
    </row>
    <row r="588" spans="4:4" ht="14.25" customHeight="1" x14ac:dyDescent="0.25">
      <c r="D588" s="48"/>
    </row>
    <row r="589" spans="4:4" ht="14.25" customHeight="1" x14ac:dyDescent="0.25">
      <c r="D589" s="48"/>
    </row>
    <row r="590" spans="4:4" ht="14.25" customHeight="1" x14ac:dyDescent="0.25">
      <c r="D590" s="48"/>
    </row>
    <row r="591" spans="4:4" ht="14.25" customHeight="1" x14ac:dyDescent="0.25">
      <c r="D591" s="48"/>
    </row>
    <row r="592" spans="4:4" ht="14.25" customHeight="1" x14ac:dyDescent="0.25">
      <c r="D592" s="48"/>
    </row>
    <row r="593" spans="4:4" ht="14.25" customHeight="1" x14ac:dyDescent="0.25">
      <c r="D593" s="48"/>
    </row>
    <row r="594" spans="4:4" ht="14.25" customHeight="1" x14ac:dyDescent="0.25">
      <c r="D594" s="48"/>
    </row>
    <row r="595" spans="4:4" ht="14.25" customHeight="1" x14ac:dyDescent="0.25">
      <c r="D595" s="48"/>
    </row>
    <row r="596" spans="4:4" ht="14.25" customHeight="1" x14ac:dyDescent="0.25">
      <c r="D596" s="48"/>
    </row>
    <row r="597" spans="4:4" ht="14.25" customHeight="1" x14ac:dyDescent="0.25">
      <c r="D597" s="48"/>
    </row>
    <row r="598" spans="4:4" ht="14.25" customHeight="1" x14ac:dyDescent="0.25">
      <c r="D598" s="48"/>
    </row>
    <row r="599" spans="4:4" ht="14.25" customHeight="1" x14ac:dyDescent="0.25">
      <c r="D599" s="48"/>
    </row>
    <row r="600" spans="4:4" ht="14.25" customHeight="1" x14ac:dyDescent="0.25">
      <c r="D600" s="48"/>
    </row>
    <row r="601" spans="4:4" ht="14.25" customHeight="1" x14ac:dyDescent="0.25">
      <c r="D601" s="48"/>
    </row>
    <row r="602" spans="4:4" ht="14.25" customHeight="1" x14ac:dyDescent="0.25">
      <c r="D602" s="48"/>
    </row>
    <row r="603" spans="4:4" ht="14.25" customHeight="1" x14ac:dyDescent="0.25">
      <c r="D603" s="48"/>
    </row>
    <row r="604" spans="4:4" ht="14.25" customHeight="1" x14ac:dyDescent="0.25">
      <c r="D604" s="48"/>
    </row>
    <row r="605" spans="4:4" ht="14.25" customHeight="1" x14ac:dyDescent="0.25">
      <c r="D605" s="48"/>
    </row>
    <row r="606" spans="4:4" ht="14.25" customHeight="1" x14ac:dyDescent="0.25">
      <c r="D606" s="48"/>
    </row>
    <row r="607" spans="4:4" ht="14.25" customHeight="1" x14ac:dyDescent="0.25">
      <c r="D607" s="48"/>
    </row>
    <row r="608" spans="4:4" ht="14.25" customHeight="1" x14ac:dyDescent="0.25">
      <c r="D608" s="48"/>
    </row>
    <row r="609" spans="4:4" ht="14.25" customHeight="1" x14ac:dyDescent="0.25">
      <c r="D609" s="48"/>
    </row>
    <row r="610" spans="4:4" ht="14.25" customHeight="1" x14ac:dyDescent="0.25">
      <c r="D610" s="48"/>
    </row>
    <row r="611" spans="4:4" ht="14.25" customHeight="1" x14ac:dyDescent="0.25">
      <c r="D611" s="48"/>
    </row>
    <row r="612" spans="4:4" ht="14.25" customHeight="1" x14ac:dyDescent="0.25">
      <c r="D612" s="48"/>
    </row>
    <row r="613" spans="4:4" ht="14.25" customHeight="1" x14ac:dyDescent="0.25">
      <c r="D613" s="48"/>
    </row>
    <row r="614" spans="4:4" ht="14.25" customHeight="1" x14ac:dyDescent="0.25">
      <c r="D614" s="48"/>
    </row>
    <row r="615" spans="4:4" ht="14.25" customHeight="1" x14ac:dyDescent="0.25">
      <c r="D615" s="48"/>
    </row>
    <row r="616" spans="4:4" ht="14.25" customHeight="1" x14ac:dyDescent="0.25">
      <c r="D616" s="48"/>
    </row>
    <row r="617" spans="4:4" ht="14.25" customHeight="1" x14ac:dyDescent="0.25">
      <c r="D617" s="48"/>
    </row>
    <row r="618" spans="4:4" ht="14.25" customHeight="1" x14ac:dyDescent="0.25">
      <c r="D618" s="48"/>
    </row>
    <row r="619" spans="4:4" ht="14.25" customHeight="1" x14ac:dyDescent="0.25">
      <c r="D619" s="48"/>
    </row>
    <row r="620" spans="4:4" ht="14.25" customHeight="1" x14ac:dyDescent="0.25">
      <c r="D620" s="48"/>
    </row>
    <row r="621" spans="4:4" ht="14.25" customHeight="1" x14ac:dyDescent="0.25">
      <c r="D621" s="48"/>
    </row>
    <row r="622" spans="4:4" ht="14.25" customHeight="1" x14ac:dyDescent="0.25">
      <c r="D622" s="48"/>
    </row>
    <row r="623" spans="4:4" ht="14.25" customHeight="1" x14ac:dyDescent="0.25">
      <c r="D623" s="48"/>
    </row>
    <row r="624" spans="4:4" ht="14.25" customHeight="1" x14ac:dyDescent="0.25">
      <c r="D624" s="48"/>
    </row>
    <row r="625" spans="4:4" ht="14.25" customHeight="1" x14ac:dyDescent="0.25">
      <c r="D625" s="48"/>
    </row>
    <row r="626" spans="4:4" ht="14.25" customHeight="1" x14ac:dyDescent="0.25">
      <c r="D626" s="48"/>
    </row>
    <row r="627" spans="4:4" ht="14.25" customHeight="1" x14ac:dyDescent="0.25">
      <c r="D627" s="48"/>
    </row>
    <row r="628" spans="4:4" ht="14.25" customHeight="1" x14ac:dyDescent="0.25">
      <c r="D628" s="48"/>
    </row>
    <row r="629" spans="4:4" ht="14.25" customHeight="1" x14ac:dyDescent="0.25">
      <c r="D629" s="48"/>
    </row>
    <row r="630" spans="4:4" ht="14.25" customHeight="1" x14ac:dyDescent="0.25">
      <c r="D630" s="48"/>
    </row>
    <row r="631" spans="4:4" ht="14.25" customHeight="1" x14ac:dyDescent="0.25">
      <c r="D631" s="48"/>
    </row>
    <row r="632" spans="4:4" ht="14.25" customHeight="1" x14ac:dyDescent="0.25">
      <c r="D632" s="48"/>
    </row>
    <row r="633" spans="4:4" ht="14.25" customHeight="1" x14ac:dyDescent="0.25">
      <c r="D633" s="48"/>
    </row>
    <row r="634" spans="4:4" ht="14.25" customHeight="1" x14ac:dyDescent="0.25">
      <c r="D634" s="48"/>
    </row>
    <row r="635" spans="4:4" ht="14.25" customHeight="1" x14ac:dyDescent="0.25">
      <c r="D635" s="48"/>
    </row>
    <row r="636" spans="4:4" ht="14.25" customHeight="1" x14ac:dyDescent="0.25">
      <c r="D636" s="48"/>
    </row>
    <row r="637" spans="4:4" ht="14.25" customHeight="1" x14ac:dyDescent="0.25">
      <c r="D637" s="48"/>
    </row>
    <row r="638" spans="4:4" ht="14.25" customHeight="1" x14ac:dyDescent="0.25">
      <c r="D638" s="48"/>
    </row>
    <row r="639" spans="4:4" ht="14.25" customHeight="1" x14ac:dyDescent="0.25">
      <c r="D639" s="48"/>
    </row>
    <row r="640" spans="4:4" ht="14.25" customHeight="1" x14ac:dyDescent="0.25">
      <c r="D640" s="48"/>
    </row>
    <row r="641" spans="4:4" ht="14.25" customHeight="1" x14ac:dyDescent="0.25">
      <c r="D641" s="48"/>
    </row>
    <row r="642" spans="4:4" ht="14.25" customHeight="1" x14ac:dyDescent="0.25">
      <c r="D642" s="48"/>
    </row>
    <row r="643" spans="4:4" ht="14.25" customHeight="1" x14ac:dyDescent="0.25">
      <c r="D643" s="48"/>
    </row>
    <row r="644" spans="4:4" ht="14.25" customHeight="1" x14ac:dyDescent="0.25">
      <c r="D644" s="48"/>
    </row>
    <row r="645" spans="4:4" ht="14.25" customHeight="1" x14ac:dyDescent="0.25">
      <c r="D645" s="48"/>
    </row>
    <row r="646" spans="4:4" ht="14.25" customHeight="1" x14ac:dyDescent="0.25">
      <c r="D646" s="48"/>
    </row>
    <row r="647" spans="4:4" ht="14.25" customHeight="1" x14ac:dyDescent="0.25">
      <c r="D647" s="48"/>
    </row>
    <row r="648" spans="4:4" ht="14.25" customHeight="1" x14ac:dyDescent="0.25">
      <c r="D648" s="48"/>
    </row>
    <row r="649" spans="4:4" ht="14.25" customHeight="1" x14ac:dyDescent="0.25">
      <c r="D649" s="48"/>
    </row>
    <row r="650" spans="4:4" ht="14.25" customHeight="1" x14ac:dyDescent="0.25">
      <c r="D650" s="48"/>
    </row>
    <row r="651" spans="4:4" ht="14.25" customHeight="1" x14ac:dyDescent="0.25">
      <c r="D651" s="48"/>
    </row>
    <row r="652" spans="4:4" ht="14.25" customHeight="1" x14ac:dyDescent="0.25">
      <c r="D652" s="48"/>
    </row>
    <row r="653" spans="4:4" ht="14.25" customHeight="1" x14ac:dyDescent="0.25">
      <c r="D653" s="48"/>
    </row>
    <row r="654" spans="4:4" ht="14.25" customHeight="1" x14ac:dyDescent="0.25">
      <c r="D654" s="48"/>
    </row>
    <row r="655" spans="4:4" ht="14.25" customHeight="1" x14ac:dyDescent="0.25">
      <c r="D655" s="48"/>
    </row>
    <row r="656" spans="4:4" ht="14.25" customHeight="1" x14ac:dyDescent="0.25">
      <c r="D656" s="48"/>
    </row>
    <row r="657" spans="4:4" ht="14.25" customHeight="1" x14ac:dyDescent="0.25">
      <c r="D657" s="48"/>
    </row>
    <row r="658" spans="4:4" ht="14.25" customHeight="1" x14ac:dyDescent="0.25">
      <c r="D658" s="48"/>
    </row>
    <row r="659" spans="4:4" ht="14.25" customHeight="1" x14ac:dyDescent="0.25">
      <c r="D659" s="48"/>
    </row>
    <row r="660" spans="4:4" ht="14.25" customHeight="1" x14ac:dyDescent="0.25">
      <c r="D660" s="48"/>
    </row>
    <row r="661" spans="4:4" ht="14.25" customHeight="1" x14ac:dyDescent="0.25">
      <c r="D661" s="48"/>
    </row>
    <row r="662" spans="4:4" ht="14.25" customHeight="1" x14ac:dyDescent="0.25">
      <c r="D662" s="48"/>
    </row>
    <row r="663" spans="4:4" ht="14.25" customHeight="1" x14ac:dyDescent="0.25">
      <c r="D663" s="48"/>
    </row>
    <row r="664" spans="4:4" ht="14.25" customHeight="1" x14ac:dyDescent="0.25">
      <c r="D664" s="48"/>
    </row>
    <row r="665" spans="4:4" ht="14.25" customHeight="1" x14ac:dyDescent="0.25">
      <c r="D665" s="48"/>
    </row>
    <row r="666" spans="4:4" ht="14.25" customHeight="1" x14ac:dyDescent="0.25">
      <c r="D666" s="48"/>
    </row>
    <row r="667" spans="4:4" ht="14.25" customHeight="1" x14ac:dyDescent="0.25">
      <c r="D667" s="48"/>
    </row>
    <row r="668" spans="4:4" ht="14.25" customHeight="1" x14ac:dyDescent="0.25">
      <c r="D668" s="48"/>
    </row>
    <row r="669" spans="4:4" ht="14.25" customHeight="1" x14ac:dyDescent="0.25">
      <c r="D669" s="48"/>
    </row>
    <row r="670" spans="4:4" ht="14.25" customHeight="1" x14ac:dyDescent="0.25">
      <c r="D670" s="48"/>
    </row>
    <row r="671" spans="4:4" ht="14.25" customHeight="1" x14ac:dyDescent="0.25">
      <c r="D671" s="48"/>
    </row>
    <row r="672" spans="4:4" ht="14.25" customHeight="1" x14ac:dyDescent="0.25">
      <c r="D672" s="48"/>
    </row>
    <row r="673" spans="4:4" ht="14.25" customHeight="1" x14ac:dyDescent="0.25">
      <c r="D673" s="48"/>
    </row>
    <row r="674" spans="4:4" ht="14.25" customHeight="1" x14ac:dyDescent="0.25">
      <c r="D674" s="48"/>
    </row>
    <row r="675" spans="4:4" ht="14.25" customHeight="1" x14ac:dyDescent="0.25">
      <c r="D675" s="48"/>
    </row>
    <row r="676" spans="4:4" ht="14.25" customHeight="1" x14ac:dyDescent="0.25">
      <c r="D676" s="48"/>
    </row>
    <row r="677" spans="4:4" ht="14.25" customHeight="1" x14ac:dyDescent="0.25">
      <c r="D677" s="48"/>
    </row>
    <row r="678" spans="4:4" ht="14.25" customHeight="1" x14ac:dyDescent="0.25">
      <c r="D678" s="48"/>
    </row>
    <row r="679" spans="4:4" ht="14.25" customHeight="1" x14ac:dyDescent="0.25">
      <c r="D679" s="48"/>
    </row>
    <row r="680" spans="4:4" ht="14.25" customHeight="1" x14ac:dyDescent="0.25">
      <c r="D680" s="48"/>
    </row>
    <row r="681" spans="4:4" ht="14.25" customHeight="1" x14ac:dyDescent="0.25">
      <c r="D681" s="48"/>
    </row>
    <row r="682" spans="4:4" ht="14.25" customHeight="1" x14ac:dyDescent="0.25">
      <c r="D682" s="48"/>
    </row>
    <row r="683" spans="4:4" ht="14.25" customHeight="1" x14ac:dyDescent="0.25">
      <c r="D683" s="48"/>
    </row>
    <row r="684" spans="4:4" ht="14.25" customHeight="1" x14ac:dyDescent="0.25">
      <c r="D684" s="48"/>
    </row>
    <row r="685" spans="4:4" ht="14.25" customHeight="1" x14ac:dyDescent="0.25">
      <c r="D685" s="48"/>
    </row>
    <row r="686" spans="4:4" ht="14.25" customHeight="1" x14ac:dyDescent="0.25">
      <c r="D686" s="48"/>
    </row>
    <row r="687" spans="4:4" ht="14.25" customHeight="1" x14ac:dyDescent="0.25">
      <c r="D687" s="48"/>
    </row>
    <row r="688" spans="4:4" ht="14.25" customHeight="1" x14ac:dyDescent="0.25">
      <c r="D688" s="48"/>
    </row>
    <row r="689" spans="4:4" ht="14.25" customHeight="1" x14ac:dyDescent="0.25">
      <c r="D689" s="48"/>
    </row>
    <row r="690" spans="4:4" ht="14.25" customHeight="1" x14ac:dyDescent="0.25">
      <c r="D690" s="48"/>
    </row>
    <row r="691" spans="4:4" ht="14.25" customHeight="1" x14ac:dyDescent="0.25">
      <c r="D691" s="48"/>
    </row>
    <row r="692" spans="4:4" ht="14.25" customHeight="1" x14ac:dyDescent="0.25">
      <c r="D692" s="48"/>
    </row>
    <row r="693" spans="4:4" ht="14.25" customHeight="1" x14ac:dyDescent="0.25">
      <c r="D693" s="48"/>
    </row>
    <row r="694" spans="4:4" ht="14.25" customHeight="1" x14ac:dyDescent="0.25">
      <c r="D694" s="48"/>
    </row>
    <row r="695" spans="4:4" ht="14.25" customHeight="1" x14ac:dyDescent="0.25">
      <c r="D695" s="48"/>
    </row>
    <row r="696" spans="4:4" ht="14.25" customHeight="1" x14ac:dyDescent="0.25">
      <c r="D696" s="48"/>
    </row>
    <row r="697" spans="4:4" ht="14.25" customHeight="1" x14ac:dyDescent="0.25">
      <c r="D697" s="48"/>
    </row>
    <row r="698" spans="4:4" ht="14.25" customHeight="1" x14ac:dyDescent="0.25">
      <c r="D698" s="48"/>
    </row>
    <row r="699" spans="4:4" ht="14.25" customHeight="1" x14ac:dyDescent="0.25">
      <c r="D699" s="48"/>
    </row>
    <row r="700" spans="4:4" ht="14.25" customHeight="1" x14ac:dyDescent="0.25">
      <c r="D700" s="48"/>
    </row>
    <row r="701" spans="4:4" ht="14.25" customHeight="1" x14ac:dyDescent="0.25">
      <c r="D701" s="48"/>
    </row>
    <row r="702" spans="4:4" ht="14.25" customHeight="1" x14ac:dyDescent="0.25">
      <c r="D702" s="48"/>
    </row>
    <row r="703" spans="4:4" ht="14.25" customHeight="1" x14ac:dyDescent="0.25">
      <c r="D703" s="48"/>
    </row>
    <row r="704" spans="4:4" ht="14.25" customHeight="1" x14ac:dyDescent="0.25">
      <c r="D704" s="48"/>
    </row>
    <row r="705" spans="4:4" ht="14.25" customHeight="1" x14ac:dyDescent="0.25">
      <c r="D705" s="48"/>
    </row>
    <row r="706" spans="4:4" ht="14.25" customHeight="1" x14ac:dyDescent="0.25">
      <c r="D706" s="48"/>
    </row>
    <row r="707" spans="4:4" ht="14.25" customHeight="1" x14ac:dyDescent="0.25">
      <c r="D707" s="48"/>
    </row>
    <row r="708" spans="4:4" ht="14.25" customHeight="1" x14ac:dyDescent="0.25">
      <c r="D708" s="48"/>
    </row>
    <row r="709" spans="4:4" ht="14.25" customHeight="1" x14ac:dyDescent="0.25">
      <c r="D709" s="48"/>
    </row>
    <row r="710" spans="4:4" ht="14.25" customHeight="1" x14ac:dyDescent="0.25">
      <c r="D710" s="48"/>
    </row>
    <row r="711" spans="4:4" ht="14.25" customHeight="1" x14ac:dyDescent="0.25">
      <c r="D711" s="48"/>
    </row>
    <row r="712" spans="4:4" ht="14.25" customHeight="1" x14ac:dyDescent="0.25">
      <c r="D712" s="48"/>
    </row>
    <row r="713" spans="4:4" ht="14.25" customHeight="1" x14ac:dyDescent="0.25">
      <c r="D713" s="48"/>
    </row>
    <row r="714" spans="4:4" ht="14.25" customHeight="1" x14ac:dyDescent="0.25">
      <c r="D714" s="48"/>
    </row>
    <row r="715" spans="4:4" ht="14.25" customHeight="1" x14ac:dyDescent="0.25">
      <c r="D715" s="48"/>
    </row>
    <row r="716" spans="4:4" ht="14.25" customHeight="1" x14ac:dyDescent="0.25">
      <c r="D716" s="48"/>
    </row>
    <row r="717" spans="4:4" ht="14.25" customHeight="1" x14ac:dyDescent="0.25">
      <c r="D717" s="48"/>
    </row>
    <row r="718" spans="4:4" ht="14.25" customHeight="1" x14ac:dyDescent="0.25">
      <c r="D718" s="48"/>
    </row>
    <row r="719" spans="4:4" ht="14.25" customHeight="1" x14ac:dyDescent="0.25">
      <c r="D719" s="48"/>
    </row>
    <row r="720" spans="4:4" ht="14.25" customHeight="1" x14ac:dyDescent="0.25">
      <c r="D720" s="48"/>
    </row>
    <row r="721" spans="4:4" ht="14.25" customHeight="1" x14ac:dyDescent="0.25">
      <c r="D721" s="48"/>
    </row>
    <row r="722" spans="4:4" ht="14.25" customHeight="1" x14ac:dyDescent="0.25">
      <c r="D722" s="48"/>
    </row>
    <row r="723" spans="4:4" ht="14.25" customHeight="1" x14ac:dyDescent="0.25">
      <c r="D723" s="48"/>
    </row>
    <row r="724" spans="4:4" ht="14.25" customHeight="1" x14ac:dyDescent="0.25">
      <c r="D724" s="48"/>
    </row>
    <row r="725" spans="4:4" ht="14.25" customHeight="1" x14ac:dyDescent="0.25">
      <c r="D725" s="48"/>
    </row>
    <row r="726" spans="4:4" ht="14.25" customHeight="1" x14ac:dyDescent="0.25">
      <c r="D726" s="48"/>
    </row>
    <row r="727" spans="4:4" ht="14.25" customHeight="1" x14ac:dyDescent="0.25">
      <c r="D727" s="48"/>
    </row>
    <row r="728" spans="4:4" ht="14.25" customHeight="1" x14ac:dyDescent="0.25">
      <c r="D728" s="48"/>
    </row>
    <row r="729" spans="4:4" ht="14.25" customHeight="1" x14ac:dyDescent="0.25">
      <c r="D729" s="48"/>
    </row>
    <row r="730" spans="4:4" ht="14.25" customHeight="1" x14ac:dyDescent="0.25">
      <c r="D730" s="48"/>
    </row>
    <row r="731" spans="4:4" ht="14.25" customHeight="1" x14ac:dyDescent="0.25">
      <c r="D731" s="48"/>
    </row>
    <row r="732" spans="4:4" ht="14.25" customHeight="1" x14ac:dyDescent="0.25">
      <c r="D732" s="48"/>
    </row>
    <row r="733" spans="4:4" ht="14.25" customHeight="1" x14ac:dyDescent="0.25">
      <c r="D733" s="48"/>
    </row>
    <row r="734" spans="4:4" ht="14.25" customHeight="1" x14ac:dyDescent="0.25">
      <c r="D734" s="48"/>
    </row>
    <row r="735" spans="4:4" ht="14.25" customHeight="1" x14ac:dyDescent="0.25">
      <c r="D735" s="48"/>
    </row>
    <row r="736" spans="4:4" ht="14.25" customHeight="1" x14ac:dyDescent="0.25">
      <c r="D736" s="48"/>
    </row>
    <row r="737" spans="4:4" ht="14.25" customHeight="1" x14ac:dyDescent="0.25">
      <c r="D737" s="48"/>
    </row>
    <row r="738" spans="4:4" ht="14.25" customHeight="1" x14ac:dyDescent="0.25">
      <c r="D738" s="48"/>
    </row>
    <row r="739" spans="4:4" ht="14.25" customHeight="1" x14ac:dyDescent="0.25">
      <c r="D739" s="48"/>
    </row>
    <row r="740" spans="4:4" ht="14.25" customHeight="1" x14ac:dyDescent="0.25">
      <c r="D740" s="48"/>
    </row>
    <row r="741" spans="4:4" ht="14.25" customHeight="1" x14ac:dyDescent="0.25">
      <c r="D741" s="48"/>
    </row>
    <row r="742" spans="4:4" ht="14.25" customHeight="1" x14ac:dyDescent="0.25">
      <c r="D742" s="48"/>
    </row>
    <row r="743" spans="4:4" ht="14.25" customHeight="1" x14ac:dyDescent="0.25">
      <c r="D743" s="48"/>
    </row>
    <row r="744" spans="4:4" ht="14.25" customHeight="1" x14ac:dyDescent="0.25">
      <c r="D744" s="48"/>
    </row>
    <row r="745" spans="4:4" ht="14.25" customHeight="1" x14ac:dyDescent="0.25">
      <c r="D745" s="48"/>
    </row>
    <row r="746" spans="4:4" ht="14.25" customHeight="1" x14ac:dyDescent="0.25">
      <c r="D746" s="48"/>
    </row>
    <row r="747" spans="4:4" ht="14.25" customHeight="1" x14ac:dyDescent="0.25">
      <c r="D747" s="48"/>
    </row>
    <row r="748" spans="4:4" ht="14.25" customHeight="1" x14ac:dyDescent="0.25">
      <c r="D748" s="48"/>
    </row>
    <row r="749" spans="4:4" ht="14.25" customHeight="1" x14ac:dyDescent="0.25">
      <c r="D749" s="48"/>
    </row>
    <row r="750" spans="4:4" ht="14.25" customHeight="1" x14ac:dyDescent="0.25">
      <c r="D750" s="48"/>
    </row>
    <row r="751" spans="4:4" ht="14.25" customHeight="1" x14ac:dyDescent="0.25">
      <c r="D751" s="48"/>
    </row>
    <row r="752" spans="4:4" ht="14.25" customHeight="1" x14ac:dyDescent="0.25">
      <c r="D752" s="48"/>
    </row>
    <row r="753" spans="4:4" ht="14.25" customHeight="1" x14ac:dyDescent="0.25">
      <c r="D753" s="48"/>
    </row>
    <row r="754" spans="4:4" ht="14.25" customHeight="1" x14ac:dyDescent="0.25">
      <c r="D754" s="48"/>
    </row>
    <row r="755" spans="4:4" ht="14.25" customHeight="1" x14ac:dyDescent="0.25">
      <c r="D755" s="48"/>
    </row>
    <row r="756" spans="4:4" ht="14.25" customHeight="1" x14ac:dyDescent="0.25">
      <c r="D756" s="48"/>
    </row>
    <row r="757" spans="4:4" ht="14.25" customHeight="1" x14ac:dyDescent="0.25">
      <c r="D757" s="48"/>
    </row>
    <row r="758" spans="4:4" ht="14.25" customHeight="1" x14ac:dyDescent="0.25">
      <c r="D758" s="48"/>
    </row>
    <row r="759" spans="4:4" ht="14.25" customHeight="1" x14ac:dyDescent="0.25">
      <c r="D759" s="48"/>
    </row>
    <row r="760" spans="4:4" ht="14.25" customHeight="1" x14ac:dyDescent="0.25">
      <c r="D760" s="48"/>
    </row>
    <row r="761" spans="4:4" ht="14.25" customHeight="1" x14ac:dyDescent="0.25">
      <c r="D761" s="48"/>
    </row>
    <row r="762" spans="4:4" ht="14.25" customHeight="1" x14ac:dyDescent="0.25">
      <c r="D762" s="48"/>
    </row>
    <row r="763" spans="4:4" ht="14.25" customHeight="1" x14ac:dyDescent="0.25">
      <c r="D763" s="48"/>
    </row>
    <row r="764" spans="4:4" ht="14.25" customHeight="1" x14ac:dyDescent="0.25">
      <c r="D764" s="48"/>
    </row>
    <row r="765" spans="4:4" ht="14.25" customHeight="1" x14ac:dyDescent="0.25">
      <c r="D765" s="48"/>
    </row>
    <row r="766" spans="4:4" ht="14.25" customHeight="1" x14ac:dyDescent="0.25">
      <c r="D766" s="48"/>
    </row>
    <row r="767" spans="4:4" ht="14.25" customHeight="1" x14ac:dyDescent="0.25">
      <c r="D767" s="48"/>
    </row>
    <row r="768" spans="4:4" ht="14.25" customHeight="1" x14ac:dyDescent="0.25">
      <c r="D768" s="48"/>
    </row>
    <row r="769" spans="4:4" ht="14.25" customHeight="1" x14ac:dyDescent="0.25">
      <c r="D769" s="48"/>
    </row>
    <row r="770" spans="4:4" ht="14.25" customHeight="1" x14ac:dyDescent="0.25">
      <c r="D770" s="48"/>
    </row>
    <row r="771" spans="4:4" ht="14.25" customHeight="1" x14ac:dyDescent="0.25">
      <c r="D771" s="48"/>
    </row>
    <row r="772" spans="4:4" ht="14.25" customHeight="1" x14ac:dyDescent="0.25">
      <c r="D772" s="48"/>
    </row>
    <row r="773" spans="4:4" ht="14.25" customHeight="1" x14ac:dyDescent="0.25">
      <c r="D773" s="48"/>
    </row>
    <row r="774" spans="4:4" ht="14.25" customHeight="1" x14ac:dyDescent="0.25">
      <c r="D774" s="48"/>
    </row>
    <row r="775" spans="4:4" ht="14.25" customHeight="1" x14ac:dyDescent="0.25">
      <c r="D775" s="48"/>
    </row>
    <row r="776" spans="4:4" ht="14.25" customHeight="1" x14ac:dyDescent="0.25">
      <c r="D776" s="48"/>
    </row>
    <row r="777" spans="4:4" ht="14.25" customHeight="1" x14ac:dyDescent="0.25">
      <c r="D777" s="48"/>
    </row>
    <row r="778" spans="4:4" ht="14.25" customHeight="1" x14ac:dyDescent="0.25">
      <c r="D778" s="48"/>
    </row>
    <row r="779" spans="4:4" ht="14.25" customHeight="1" x14ac:dyDescent="0.25">
      <c r="D779" s="48"/>
    </row>
    <row r="780" spans="4:4" ht="14.25" customHeight="1" x14ac:dyDescent="0.25">
      <c r="D780" s="48"/>
    </row>
    <row r="781" spans="4:4" ht="14.25" customHeight="1" x14ac:dyDescent="0.25">
      <c r="D781" s="48"/>
    </row>
    <row r="782" spans="4:4" ht="14.25" customHeight="1" x14ac:dyDescent="0.25">
      <c r="D782" s="48"/>
    </row>
    <row r="783" spans="4:4" ht="14.25" customHeight="1" x14ac:dyDescent="0.25">
      <c r="D783" s="48"/>
    </row>
    <row r="784" spans="4:4" ht="14.25" customHeight="1" x14ac:dyDescent="0.25">
      <c r="D784" s="48"/>
    </row>
    <row r="785" spans="4:4" ht="14.25" customHeight="1" x14ac:dyDescent="0.25">
      <c r="D785" s="48"/>
    </row>
    <row r="786" spans="4:4" ht="14.25" customHeight="1" x14ac:dyDescent="0.25">
      <c r="D786" s="48"/>
    </row>
    <row r="787" spans="4:4" ht="14.25" customHeight="1" x14ac:dyDescent="0.25">
      <c r="D787" s="48"/>
    </row>
    <row r="788" spans="4:4" ht="14.25" customHeight="1" x14ac:dyDescent="0.25">
      <c r="D788" s="48"/>
    </row>
    <row r="789" spans="4:4" ht="14.25" customHeight="1" x14ac:dyDescent="0.25">
      <c r="D789" s="48"/>
    </row>
    <row r="790" spans="4:4" ht="14.25" customHeight="1" x14ac:dyDescent="0.25">
      <c r="D790" s="48"/>
    </row>
    <row r="791" spans="4:4" ht="14.25" customHeight="1" x14ac:dyDescent="0.25">
      <c r="D791" s="48"/>
    </row>
    <row r="792" spans="4:4" ht="14.25" customHeight="1" x14ac:dyDescent="0.25">
      <c r="D792" s="48"/>
    </row>
    <row r="793" spans="4:4" ht="14.25" customHeight="1" x14ac:dyDescent="0.25">
      <c r="D793" s="48"/>
    </row>
    <row r="794" spans="4:4" ht="14.25" customHeight="1" x14ac:dyDescent="0.25">
      <c r="D794" s="48"/>
    </row>
    <row r="795" spans="4:4" ht="14.25" customHeight="1" x14ac:dyDescent="0.25">
      <c r="D795" s="48"/>
    </row>
    <row r="796" spans="4:4" ht="14.25" customHeight="1" x14ac:dyDescent="0.25">
      <c r="D796" s="48"/>
    </row>
    <row r="797" spans="4:4" ht="14.25" customHeight="1" x14ac:dyDescent="0.25">
      <c r="D797" s="48"/>
    </row>
    <row r="798" spans="4:4" ht="14.25" customHeight="1" x14ac:dyDescent="0.25">
      <c r="D798" s="48"/>
    </row>
    <row r="799" spans="4:4" ht="14.25" customHeight="1" x14ac:dyDescent="0.25">
      <c r="D799" s="48"/>
    </row>
    <row r="800" spans="4:4" ht="14.25" customHeight="1" x14ac:dyDescent="0.25">
      <c r="D800" s="48"/>
    </row>
    <row r="801" spans="4:4" ht="14.25" customHeight="1" x14ac:dyDescent="0.25">
      <c r="D801" s="48"/>
    </row>
    <row r="802" spans="4:4" ht="14.25" customHeight="1" x14ac:dyDescent="0.25">
      <c r="D802" s="48"/>
    </row>
    <row r="803" spans="4:4" ht="14.25" customHeight="1" x14ac:dyDescent="0.25">
      <c r="D803" s="48"/>
    </row>
    <row r="804" spans="4:4" ht="14.25" customHeight="1" x14ac:dyDescent="0.25">
      <c r="D804" s="48"/>
    </row>
    <row r="805" spans="4:4" ht="14.25" customHeight="1" x14ac:dyDescent="0.25">
      <c r="D805" s="48"/>
    </row>
    <row r="806" spans="4:4" ht="14.25" customHeight="1" x14ac:dyDescent="0.25">
      <c r="D806" s="48"/>
    </row>
    <row r="807" spans="4:4" ht="14.25" customHeight="1" x14ac:dyDescent="0.25">
      <c r="D807" s="48"/>
    </row>
    <row r="808" spans="4:4" ht="14.25" customHeight="1" x14ac:dyDescent="0.25">
      <c r="D808" s="48"/>
    </row>
    <row r="809" spans="4:4" ht="14.25" customHeight="1" x14ac:dyDescent="0.25">
      <c r="D809" s="48"/>
    </row>
    <row r="810" spans="4:4" ht="14.25" customHeight="1" x14ac:dyDescent="0.25">
      <c r="D810" s="48"/>
    </row>
    <row r="811" spans="4:4" ht="14.25" customHeight="1" x14ac:dyDescent="0.25">
      <c r="D811" s="48"/>
    </row>
    <row r="812" spans="4:4" ht="14.25" customHeight="1" x14ac:dyDescent="0.25">
      <c r="D812" s="48"/>
    </row>
    <row r="813" spans="4:4" ht="14.25" customHeight="1" x14ac:dyDescent="0.25">
      <c r="D813" s="48"/>
    </row>
    <row r="814" spans="4:4" ht="14.25" customHeight="1" x14ac:dyDescent="0.25">
      <c r="D814" s="48"/>
    </row>
    <row r="815" spans="4:4" ht="14.25" customHeight="1" x14ac:dyDescent="0.25">
      <c r="D815" s="48"/>
    </row>
    <row r="816" spans="4:4" ht="14.25" customHeight="1" x14ac:dyDescent="0.25">
      <c r="D816" s="48"/>
    </row>
    <row r="817" spans="4:4" ht="14.25" customHeight="1" x14ac:dyDescent="0.25">
      <c r="D817" s="48"/>
    </row>
    <row r="818" spans="4:4" ht="14.25" customHeight="1" x14ac:dyDescent="0.25">
      <c r="D818" s="48"/>
    </row>
    <row r="819" spans="4:4" ht="14.25" customHeight="1" x14ac:dyDescent="0.25">
      <c r="D819" s="48"/>
    </row>
    <row r="820" spans="4:4" ht="14.25" customHeight="1" x14ac:dyDescent="0.25">
      <c r="D820" s="48"/>
    </row>
    <row r="821" spans="4:4" ht="14.25" customHeight="1" x14ac:dyDescent="0.25">
      <c r="D821" s="48"/>
    </row>
    <row r="822" spans="4:4" ht="14.25" customHeight="1" x14ac:dyDescent="0.25">
      <c r="D822" s="48"/>
    </row>
    <row r="823" spans="4:4" ht="14.25" customHeight="1" x14ac:dyDescent="0.25">
      <c r="D823" s="48"/>
    </row>
    <row r="824" spans="4:4" ht="14.25" customHeight="1" x14ac:dyDescent="0.25">
      <c r="D824" s="48"/>
    </row>
    <row r="825" spans="4:4" ht="14.25" customHeight="1" x14ac:dyDescent="0.25">
      <c r="D825" s="48"/>
    </row>
    <row r="826" spans="4:4" ht="14.25" customHeight="1" x14ac:dyDescent="0.25">
      <c r="D826" s="48"/>
    </row>
    <row r="827" spans="4:4" ht="14.25" customHeight="1" x14ac:dyDescent="0.25">
      <c r="D827" s="48"/>
    </row>
    <row r="828" spans="4:4" ht="14.25" customHeight="1" x14ac:dyDescent="0.25">
      <c r="D828" s="48"/>
    </row>
    <row r="829" spans="4:4" ht="14.25" customHeight="1" x14ac:dyDescent="0.25">
      <c r="D829" s="48"/>
    </row>
    <row r="830" spans="4:4" ht="14.25" customHeight="1" x14ac:dyDescent="0.25">
      <c r="D830" s="48"/>
    </row>
    <row r="831" spans="4:4" ht="14.25" customHeight="1" x14ac:dyDescent="0.25">
      <c r="D831" s="48"/>
    </row>
    <row r="832" spans="4:4" ht="14.25" customHeight="1" x14ac:dyDescent="0.25">
      <c r="D832" s="48"/>
    </row>
    <row r="833" spans="4:4" ht="14.25" customHeight="1" x14ac:dyDescent="0.25">
      <c r="D833" s="48"/>
    </row>
    <row r="834" spans="4:4" ht="14.25" customHeight="1" x14ac:dyDescent="0.25">
      <c r="D834" s="48"/>
    </row>
    <row r="835" spans="4:4" ht="14.25" customHeight="1" x14ac:dyDescent="0.25">
      <c r="D835" s="48"/>
    </row>
    <row r="836" spans="4:4" ht="14.25" customHeight="1" x14ac:dyDescent="0.25">
      <c r="D836" s="48"/>
    </row>
    <row r="837" spans="4:4" ht="14.25" customHeight="1" x14ac:dyDescent="0.25">
      <c r="D837" s="48"/>
    </row>
    <row r="838" spans="4:4" ht="14.25" customHeight="1" x14ac:dyDescent="0.25">
      <c r="D838" s="48"/>
    </row>
    <row r="839" spans="4:4" ht="14.25" customHeight="1" x14ac:dyDescent="0.25">
      <c r="D839" s="48"/>
    </row>
    <row r="840" spans="4:4" ht="14.25" customHeight="1" x14ac:dyDescent="0.25">
      <c r="D840" s="48"/>
    </row>
    <row r="841" spans="4:4" ht="14.25" customHeight="1" x14ac:dyDescent="0.25">
      <c r="D841" s="48"/>
    </row>
    <row r="842" spans="4:4" ht="14.25" customHeight="1" x14ac:dyDescent="0.25">
      <c r="D842" s="48"/>
    </row>
    <row r="843" spans="4:4" ht="14.25" customHeight="1" x14ac:dyDescent="0.25">
      <c r="D843" s="48"/>
    </row>
    <row r="844" spans="4:4" ht="14.25" customHeight="1" x14ac:dyDescent="0.25">
      <c r="D844" s="48"/>
    </row>
    <row r="845" spans="4:4" ht="14.25" customHeight="1" x14ac:dyDescent="0.25">
      <c r="D845" s="48"/>
    </row>
    <row r="846" spans="4:4" ht="14.25" customHeight="1" x14ac:dyDescent="0.25">
      <c r="D846" s="48"/>
    </row>
    <row r="847" spans="4:4" ht="14.25" customHeight="1" x14ac:dyDescent="0.25">
      <c r="D847" s="48"/>
    </row>
    <row r="848" spans="4:4" ht="14.25" customHeight="1" x14ac:dyDescent="0.25">
      <c r="D848" s="48"/>
    </row>
    <row r="849" spans="4:4" ht="14.25" customHeight="1" x14ac:dyDescent="0.25">
      <c r="D849" s="48"/>
    </row>
    <row r="850" spans="4:4" ht="14.25" customHeight="1" x14ac:dyDescent="0.25">
      <c r="D850" s="48"/>
    </row>
    <row r="851" spans="4:4" ht="14.25" customHeight="1" x14ac:dyDescent="0.25">
      <c r="D851" s="48"/>
    </row>
    <row r="852" spans="4:4" ht="14.25" customHeight="1" x14ac:dyDescent="0.25">
      <c r="D852" s="48"/>
    </row>
    <row r="853" spans="4:4" ht="14.25" customHeight="1" x14ac:dyDescent="0.25">
      <c r="D853" s="48"/>
    </row>
    <row r="854" spans="4:4" ht="14.25" customHeight="1" x14ac:dyDescent="0.25">
      <c r="D854" s="48"/>
    </row>
    <row r="855" spans="4:4" ht="14.25" customHeight="1" x14ac:dyDescent="0.25">
      <c r="D855" s="48"/>
    </row>
    <row r="856" spans="4:4" ht="14.25" customHeight="1" x14ac:dyDescent="0.25">
      <c r="D856" s="48"/>
    </row>
    <row r="857" spans="4:4" ht="14.25" customHeight="1" x14ac:dyDescent="0.25">
      <c r="D857" s="48"/>
    </row>
    <row r="858" spans="4:4" ht="14.25" customHeight="1" x14ac:dyDescent="0.25">
      <c r="D858" s="48"/>
    </row>
    <row r="859" spans="4:4" ht="14.25" customHeight="1" x14ac:dyDescent="0.25">
      <c r="D859" s="48"/>
    </row>
    <row r="860" spans="4:4" ht="14.25" customHeight="1" x14ac:dyDescent="0.25">
      <c r="D860" s="48"/>
    </row>
    <row r="861" spans="4:4" ht="14.25" customHeight="1" x14ac:dyDescent="0.25">
      <c r="D861" s="48"/>
    </row>
    <row r="862" spans="4:4" ht="14.25" customHeight="1" x14ac:dyDescent="0.25">
      <c r="D862" s="48"/>
    </row>
    <row r="863" spans="4:4" ht="14.25" customHeight="1" x14ac:dyDescent="0.25">
      <c r="D863" s="48"/>
    </row>
    <row r="864" spans="4:4" ht="14.25" customHeight="1" x14ac:dyDescent="0.25">
      <c r="D864" s="48"/>
    </row>
    <row r="865" spans="4:4" ht="14.25" customHeight="1" x14ac:dyDescent="0.25">
      <c r="D865" s="48"/>
    </row>
    <row r="866" spans="4:4" ht="14.25" customHeight="1" x14ac:dyDescent="0.25">
      <c r="D866" s="48"/>
    </row>
    <row r="867" spans="4:4" ht="14.25" customHeight="1" x14ac:dyDescent="0.25">
      <c r="D867" s="48"/>
    </row>
    <row r="868" spans="4:4" ht="14.25" customHeight="1" x14ac:dyDescent="0.25">
      <c r="D868" s="48"/>
    </row>
    <row r="869" spans="4:4" ht="14.25" customHeight="1" x14ac:dyDescent="0.25">
      <c r="D869" s="48"/>
    </row>
    <row r="870" spans="4:4" ht="14.25" customHeight="1" x14ac:dyDescent="0.25">
      <c r="D870" s="48"/>
    </row>
    <row r="871" spans="4:4" ht="14.25" customHeight="1" x14ac:dyDescent="0.25">
      <c r="D871" s="48"/>
    </row>
    <row r="872" spans="4:4" ht="14.25" customHeight="1" x14ac:dyDescent="0.25">
      <c r="D872" s="48"/>
    </row>
    <row r="873" spans="4:4" ht="14.25" customHeight="1" x14ac:dyDescent="0.25">
      <c r="D873" s="48"/>
    </row>
    <row r="874" spans="4:4" ht="14.25" customHeight="1" x14ac:dyDescent="0.25">
      <c r="D874" s="48"/>
    </row>
    <row r="875" spans="4:4" ht="14.25" customHeight="1" x14ac:dyDescent="0.25">
      <c r="D875" s="48"/>
    </row>
    <row r="876" spans="4:4" ht="14.25" customHeight="1" x14ac:dyDescent="0.25">
      <c r="D876" s="48"/>
    </row>
    <row r="877" spans="4:4" ht="14.25" customHeight="1" x14ac:dyDescent="0.25">
      <c r="D877" s="48"/>
    </row>
    <row r="878" spans="4:4" ht="14.25" customHeight="1" x14ac:dyDescent="0.25">
      <c r="D878" s="48"/>
    </row>
    <row r="879" spans="4:4" ht="14.25" customHeight="1" x14ac:dyDescent="0.25">
      <c r="D879" s="48"/>
    </row>
    <row r="880" spans="4:4" ht="14.25" customHeight="1" x14ac:dyDescent="0.25">
      <c r="D880" s="48"/>
    </row>
    <row r="881" spans="4:4" ht="14.25" customHeight="1" x14ac:dyDescent="0.25">
      <c r="D881" s="48"/>
    </row>
    <row r="882" spans="4:4" ht="14.25" customHeight="1" x14ac:dyDescent="0.25">
      <c r="D882" s="48"/>
    </row>
    <row r="883" spans="4:4" ht="14.25" customHeight="1" x14ac:dyDescent="0.25">
      <c r="D883" s="48"/>
    </row>
    <row r="884" spans="4:4" ht="14.25" customHeight="1" x14ac:dyDescent="0.25">
      <c r="D884" s="48"/>
    </row>
    <row r="885" spans="4:4" ht="14.25" customHeight="1" x14ac:dyDescent="0.25">
      <c r="D885" s="48"/>
    </row>
    <row r="886" spans="4:4" ht="14.25" customHeight="1" x14ac:dyDescent="0.25">
      <c r="D886" s="48"/>
    </row>
    <row r="887" spans="4:4" ht="14.25" customHeight="1" x14ac:dyDescent="0.25">
      <c r="D887" s="48"/>
    </row>
    <row r="888" spans="4:4" ht="14.25" customHeight="1" x14ac:dyDescent="0.25">
      <c r="D888" s="48"/>
    </row>
    <row r="889" spans="4:4" ht="14.25" customHeight="1" x14ac:dyDescent="0.25">
      <c r="D889" s="48"/>
    </row>
    <row r="890" spans="4:4" ht="14.25" customHeight="1" x14ac:dyDescent="0.25">
      <c r="D890" s="48"/>
    </row>
    <row r="891" spans="4:4" ht="14.25" customHeight="1" x14ac:dyDescent="0.25">
      <c r="D891" s="48"/>
    </row>
    <row r="892" spans="4:4" ht="14.25" customHeight="1" x14ac:dyDescent="0.25">
      <c r="D892" s="48"/>
    </row>
    <row r="893" spans="4:4" ht="14.25" customHeight="1" x14ac:dyDescent="0.25">
      <c r="D893" s="48"/>
    </row>
    <row r="894" spans="4:4" ht="14.25" customHeight="1" x14ac:dyDescent="0.25">
      <c r="D894" s="48"/>
    </row>
    <row r="895" spans="4:4" ht="14.25" customHeight="1" x14ac:dyDescent="0.25">
      <c r="D895" s="48"/>
    </row>
    <row r="896" spans="4:4" ht="14.25" customHeight="1" x14ac:dyDescent="0.25">
      <c r="D896" s="48"/>
    </row>
    <row r="897" spans="4:4" ht="14.25" customHeight="1" x14ac:dyDescent="0.25">
      <c r="D897" s="48"/>
    </row>
    <row r="898" spans="4:4" ht="14.25" customHeight="1" x14ac:dyDescent="0.25">
      <c r="D898" s="48"/>
    </row>
    <row r="899" spans="4:4" ht="14.25" customHeight="1" x14ac:dyDescent="0.25">
      <c r="D899" s="48"/>
    </row>
    <row r="900" spans="4:4" ht="14.25" customHeight="1" x14ac:dyDescent="0.25">
      <c r="D900" s="48"/>
    </row>
    <row r="901" spans="4:4" ht="14.25" customHeight="1" x14ac:dyDescent="0.25">
      <c r="D901" s="48"/>
    </row>
    <row r="902" spans="4:4" ht="14.25" customHeight="1" x14ac:dyDescent="0.25">
      <c r="D902" s="48"/>
    </row>
    <row r="903" spans="4:4" ht="14.25" customHeight="1" x14ac:dyDescent="0.25">
      <c r="D903" s="48"/>
    </row>
    <row r="904" spans="4:4" ht="14.25" customHeight="1" x14ac:dyDescent="0.25">
      <c r="D904" s="48"/>
    </row>
    <row r="905" spans="4:4" ht="14.25" customHeight="1" x14ac:dyDescent="0.25">
      <c r="D905" s="48"/>
    </row>
    <row r="906" spans="4:4" ht="14.25" customHeight="1" x14ac:dyDescent="0.25">
      <c r="D906" s="48"/>
    </row>
    <row r="907" spans="4:4" ht="14.25" customHeight="1" x14ac:dyDescent="0.25">
      <c r="D907" s="48"/>
    </row>
    <row r="908" spans="4:4" ht="14.25" customHeight="1" x14ac:dyDescent="0.25">
      <c r="D908" s="48"/>
    </row>
    <row r="909" spans="4:4" ht="14.25" customHeight="1" x14ac:dyDescent="0.25">
      <c r="D909" s="48"/>
    </row>
    <row r="910" spans="4:4" ht="14.25" customHeight="1" x14ac:dyDescent="0.25">
      <c r="D910" s="48"/>
    </row>
    <row r="911" spans="4:4" ht="14.25" customHeight="1" x14ac:dyDescent="0.25">
      <c r="D911" s="48"/>
    </row>
    <row r="912" spans="4:4" ht="14.25" customHeight="1" x14ac:dyDescent="0.25">
      <c r="D912" s="48"/>
    </row>
    <row r="913" spans="4:4" ht="14.25" customHeight="1" x14ac:dyDescent="0.25">
      <c r="D913" s="48"/>
    </row>
    <row r="914" spans="4:4" ht="14.25" customHeight="1" x14ac:dyDescent="0.25">
      <c r="D914" s="48"/>
    </row>
    <row r="915" spans="4:4" ht="14.25" customHeight="1" x14ac:dyDescent="0.25">
      <c r="D915" s="48"/>
    </row>
    <row r="916" spans="4:4" ht="14.25" customHeight="1" x14ac:dyDescent="0.25">
      <c r="D916" s="48"/>
    </row>
    <row r="917" spans="4:4" ht="14.25" customHeight="1" x14ac:dyDescent="0.25">
      <c r="D917" s="48"/>
    </row>
    <row r="918" spans="4:4" ht="14.25" customHeight="1" x14ac:dyDescent="0.25">
      <c r="D918" s="48"/>
    </row>
    <row r="919" spans="4:4" ht="14.25" customHeight="1" x14ac:dyDescent="0.25">
      <c r="D919" s="48"/>
    </row>
    <row r="920" spans="4:4" ht="14.25" customHeight="1" x14ac:dyDescent="0.25">
      <c r="D920" s="48"/>
    </row>
    <row r="921" spans="4:4" ht="14.25" customHeight="1" x14ac:dyDescent="0.25">
      <c r="D921" s="48"/>
    </row>
    <row r="922" spans="4:4" ht="14.25" customHeight="1" x14ac:dyDescent="0.25">
      <c r="D922" s="48"/>
    </row>
    <row r="923" spans="4:4" ht="14.25" customHeight="1" x14ac:dyDescent="0.25">
      <c r="D923" s="48"/>
    </row>
    <row r="924" spans="4:4" ht="14.25" customHeight="1" x14ac:dyDescent="0.25">
      <c r="D924" s="48"/>
    </row>
    <row r="925" spans="4:4" ht="14.25" customHeight="1" x14ac:dyDescent="0.25">
      <c r="D925" s="48"/>
    </row>
    <row r="926" spans="4:4" ht="14.25" customHeight="1" x14ac:dyDescent="0.25">
      <c r="D926" s="48"/>
    </row>
    <row r="927" spans="4:4" ht="14.25" customHeight="1" x14ac:dyDescent="0.25">
      <c r="D927" s="48"/>
    </row>
    <row r="928" spans="4:4" ht="14.25" customHeight="1" x14ac:dyDescent="0.25">
      <c r="D928" s="48"/>
    </row>
    <row r="929" spans="4:4" ht="14.25" customHeight="1" x14ac:dyDescent="0.25">
      <c r="D929" s="48"/>
    </row>
    <row r="930" spans="4:4" ht="14.25" customHeight="1" x14ac:dyDescent="0.25">
      <c r="D930" s="48"/>
    </row>
    <row r="931" spans="4:4" ht="14.25" customHeight="1" x14ac:dyDescent="0.25">
      <c r="D931" s="48"/>
    </row>
    <row r="932" spans="4:4" ht="14.25" customHeight="1" x14ac:dyDescent="0.25">
      <c r="D932" s="48"/>
    </row>
    <row r="933" spans="4:4" ht="14.25" customHeight="1" x14ac:dyDescent="0.25">
      <c r="D933" s="48"/>
    </row>
    <row r="934" spans="4:4" ht="14.25" customHeight="1" x14ac:dyDescent="0.25">
      <c r="D934" s="48"/>
    </row>
    <row r="935" spans="4:4" ht="14.25" customHeight="1" x14ac:dyDescent="0.25">
      <c r="D935" s="48"/>
    </row>
    <row r="936" spans="4:4" ht="14.25" customHeight="1" x14ac:dyDescent="0.25">
      <c r="D936" s="48"/>
    </row>
    <row r="937" spans="4:4" ht="14.25" customHeight="1" x14ac:dyDescent="0.25">
      <c r="D937" s="48"/>
    </row>
    <row r="938" spans="4:4" ht="14.25" customHeight="1" x14ac:dyDescent="0.25">
      <c r="D938" s="48"/>
    </row>
    <row r="939" spans="4:4" ht="14.25" customHeight="1" x14ac:dyDescent="0.25">
      <c r="D939" s="48"/>
    </row>
    <row r="940" spans="4:4" ht="14.25" customHeight="1" x14ac:dyDescent="0.25">
      <c r="D940" s="48"/>
    </row>
    <row r="941" spans="4:4" ht="14.25" customHeight="1" x14ac:dyDescent="0.25">
      <c r="D941" s="48"/>
    </row>
    <row r="942" spans="4:4" ht="14.25" customHeight="1" x14ac:dyDescent="0.25">
      <c r="D942" s="48"/>
    </row>
    <row r="943" spans="4:4" ht="14.25" customHeight="1" x14ac:dyDescent="0.25">
      <c r="D943" s="48"/>
    </row>
    <row r="944" spans="4:4" ht="14.25" customHeight="1" x14ac:dyDescent="0.25">
      <c r="D944" s="48"/>
    </row>
    <row r="945" spans="4:4" ht="14.25" customHeight="1" x14ac:dyDescent="0.25">
      <c r="D945" s="48"/>
    </row>
    <row r="946" spans="4:4" ht="14.25" customHeight="1" x14ac:dyDescent="0.25">
      <c r="D946" s="48"/>
    </row>
    <row r="947" spans="4:4" ht="14.25" customHeight="1" x14ac:dyDescent="0.25">
      <c r="D947" s="48"/>
    </row>
    <row r="948" spans="4:4" ht="14.25" customHeight="1" x14ac:dyDescent="0.25">
      <c r="D948" s="48"/>
    </row>
    <row r="949" spans="4:4" ht="14.25" customHeight="1" x14ac:dyDescent="0.25">
      <c r="D949" s="48"/>
    </row>
    <row r="950" spans="4:4" ht="14.25" customHeight="1" x14ac:dyDescent="0.25">
      <c r="D950" s="48"/>
    </row>
    <row r="951" spans="4:4" ht="14.25" customHeight="1" x14ac:dyDescent="0.25">
      <c r="D951" s="48"/>
    </row>
    <row r="952" spans="4:4" ht="14.25" customHeight="1" x14ac:dyDescent="0.25">
      <c r="D952" s="48"/>
    </row>
    <row r="953" spans="4:4" ht="14.25" customHeight="1" x14ac:dyDescent="0.25">
      <c r="D953" s="48"/>
    </row>
    <row r="954" spans="4:4" ht="14.25" customHeight="1" x14ac:dyDescent="0.25">
      <c r="D954" s="48"/>
    </row>
    <row r="955" spans="4:4" ht="14.25" customHeight="1" x14ac:dyDescent="0.25">
      <c r="D955" s="48"/>
    </row>
    <row r="956" spans="4:4" ht="14.25" customHeight="1" x14ac:dyDescent="0.25">
      <c r="D956" s="48"/>
    </row>
    <row r="957" spans="4:4" ht="14.25" customHeight="1" x14ac:dyDescent="0.25">
      <c r="D957" s="48"/>
    </row>
    <row r="958" spans="4:4" ht="14.25" customHeight="1" x14ac:dyDescent="0.25">
      <c r="D958" s="48"/>
    </row>
    <row r="959" spans="4:4" ht="14.25" customHeight="1" x14ac:dyDescent="0.25">
      <c r="D959" s="48"/>
    </row>
    <row r="960" spans="4:4" ht="14.25" customHeight="1" x14ac:dyDescent="0.25">
      <c r="D960" s="48"/>
    </row>
    <row r="961" spans="4:4" ht="14.25" customHeight="1" x14ac:dyDescent="0.25">
      <c r="D961" s="48"/>
    </row>
    <row r="962" spans="4:4" ht="14.25" customHeight="1" x14ac:dyDescent="0.25">
      <c r="D962" s="48"/>
    </row>
    <row r="963" spans="4:4" ht="14.25" customHeight="1" x14ac:dyDescent="0.25">
      <c r="D963" s="48"/>
    </row>
    <row r="964" spans="4:4" ht="14.25" customHeight="1" x14ac:dyDescent="0.25">
      <c r="D964" s="48"/>
    </row>
    <row r="965" spans="4:4" ht="14.25" customHeight="1" x14ac:dyDescent="0.25">
      <c r="D965" s="48"/>
    </row>
    <row r="966" spans="4:4" ht="14.25" customHeight="1" x14ac:dyDescent="0.25">
      <c r="D966" s="48"/>
    </row>
    <row r="967" spans="4:4" ht="14.25" customHeight="1" x14ac:dyDescent="0.25">
      <c r="D967" s="48"/>
    </row>
    <row r="968" spans="4:4" ht="14.25" customHeight="1" x14ac:dyDescent="0.25">
      <c r="D968" s="48"/>
    </row>
    <row r="969" spans="4:4" ht="14.25" customHeight="1" x14ac:dyDescent="0.25">
      <c r="D969" s="48"/>
    </row>
    <row r="970" spans="4:4" ht="14.25" customHeight="1" x14ac:dyDescent="0.25">
      <c r="D970" s="48"/>
    </row>
    <row r="971" spans="4:4" ht="14.25" customHeight="1" x14ac:dyDescent="0.25">
      <c r="D971" s="48"/>
    </row>
    <row r="972" spans="4:4" ht="14.25" customHeight="1" x14ac:dyDescent="0.25">
      <c r="D972" s="48"/>
    </row>
    <row r="973" spans="4:4" ht="14.25" customHeight="1" x14ac:dyDescent="0.25">
      <c r="D973" s="48"/>
    </row>
    <row r="974" spans="4:4" ht="14.25" customHeight="1" x14ac:dyDescent="0.25">
      <c r="D974" s="48"/>
    </row>
    <row r="975" spans="4:4" ht="14.25" customHeight="1" x14ac:dyDescent="0.25">
      <c r="D975" s="48"/>
    </row>
    <row r="976" spans="4:4" ht="14.25" customHeight="1" x14ac:dyDescent="0.25">
      <c r="D976" s="48"/>
    </row>
    <row r="977" spans="4:4" ht="14.25" customHeight="1" x14ac:dyDescent="0.25">
      <c r="D977" s="48"/>
    </row>
    <row r="978" spans="4:4" ht="14.25" customHeight="1" x14ac:dyDescent="0.25">
      <c r="D978" s="48"/>
    </row>
    <row r="979" spans="4:4" ht="14.25" customHeight="1" x14ac:dyDescent="0.25">
      <c r="D979" s="48"/>
    </row>
    <row r="980" spans="4:4" ht="14.25" customHeight="1" x14ac:dyDescent="0.25">
      <c r="D980" s="48"/>
    </row>
    <row r="981" spans="4:4" ht="14.25" customHeight="1" x14ac:dyDescent="0.25">
      <c r="D981" s="48"/>
    </row>
    <row r="982" spans="4:4" ht="14.25" customHeight="1" x14ac:dyDescent="0.25">
      <c r="D982" s="48"/>
    </row>
    <row r="983" spans="4:4" ht="14.25" customHeight="1" x14ac:dyDescent="0.25">
      <c r="D983" s="48"/>
    </row>
    <row r="984" spans="4:4" ht="14.25" customHeight="1" x14ac:dyDescent="0.25">
      <c r="D984" s="48"/>
    </row>
    <row r="985" spans="4:4" ht="14.25" customHeight="1" x14ac:dyDescent="0.25">
      <c r="D985" s="48"/>
    </row>
    <row r="986" spans="4:4" ht="14.25" customHeight="1" x14ac:dyDescent="0.25">
      <c r="D986" s="48"/>
    </row>
    <row r="987" spans="4:4" ht="14.25" customHeight="1" x14ac:dyDescent="0.25">
      <c r="D987" s="48"/>
    </row>
    <row r="988" spans="4:4" ht="14.25" customHeight="1" x14ac:dyDescent="0.25">
      <c r="D988" s="48"/>
    </row>
    <row r="989" spans="4:4" ht="14.25" customHeight="1" x14ac:dyDescent="0.25">
      <c r="D989" s="48"/>
    </row>
    <row r="990" spans="4:4" ht="14.25" customHeight="1" x14ac:dyDescent="0.25">
      <c r="D990" s="48"/>
    </row>
    <row r="991" spans="4:4" ht="14.25" customHeight="1" x14ac:dyDescent="0.25">
      <c r="D991" s="48"/>
    </row>
    <row r="992" spans="4:4" ht="14.25" customHeight="1" x14ac:dyDescent="0.25">
      <c r="D992" s="48"/>
    </row>
    <row r="993" spans="4:4" ht="14.25" customHeight="1" x14ac:dyDescent="0.25">
      <c r="D993" s="48"/>
    </row>
    <row r="994" spans="4:4" ht="14.25" customHeight="1" x14ac:dyDescent="0.25">
      <c r="D994" s="48"/>
    </row>
    <row r="995" spans="4:4" ht="14.25" customHeight="1" x14ac:dyDescent="0.25">
      <c r="D995" s="48"/>
    </row>
    <row r="996" spans="4:4" ht="14.25" customHeight="1" x14ac:dyDescent="0.25">
      <c r="D996" s="48"/>
    </row>
    <row r="997" spans="4:4" ht="14.25" customHeight="1" x14ac:dyDescent="0.25">
      <c r="D997" s="48"/>
    </row>
    <row r="998" spans="4:4" ht="14.25" customHeight="1" x14ac:dyDescent="0.25">
      <c r="D998" s="48"/>
    </row>
    <row r="999" spans="4:4" ht="14.25" customHeight="1" x14ac:dyDescent="0.25">
      <c r="D999" s="48"/>
    </row>
    <row r="1000" spans="4:4" ht="14.25" customHeight="1" x14ac:dyDescent="0.25">
      <c r="D1000" s="48"/>
    </row>
    <row r="1001" spans="4:4" ht="14.25" customHeight="1" x14ac:dyDescent="0.25">
      <c r="D1001" s="48"/>
    </row>
    <row r="1002" spans="4:4" ht="14.25" customHeight="1" x14ac:dyDescent="0.25">
      <c r="D1002" s="48"/>
    </row>
    <row r="1003" spans="4:4" ht="14.25" customHeight="1" x14ac:dyDescent="0.25">
      <c r="D1003" s="48"/>
    </row>
    <row r="1004" spans="4:4" ht="14.25" customHeight="1" x14ac:dyDescent="0.25">
      <c r="D1004" s="48"/>
    </row>
    <row r="1005" spans="4:4" ht="14.25" customHeight="1" x14ac:dyDescent="0.25">
      <c r="D1005" s="48"/>
    </row>
    <row r="1006" spans="4:4" ht="14.25" customHeight="1" x14ac:dyDescent="0.25">
      <c r="D1006" s="48"/>
    </row>
    <row r="1007" spans="4:4" ht="14.25" customHeight="1" x14ac:dyDescent="0.25">
      <c r="D1007" s="48"/>
    </row>
    <row r="1008" spans="4:4" ht="14.25" customHeight="1" x14ac:dyDescent="0.25">
      <c r="D1008" s="48"/>
    </row>
    <row r="1009" spans="4:4" ht="14.25" customHeight="1" x14ac:dyDescent="0.25">
      <c r="D1009" s="48"/>
    </row>
    <row r="1010" spans="4:4" ht="14.25" customHeight="1" x14ac:dyDescent="0.25">
      <c r="D1010" s="48"/>
    </row>
    <row r="1011" spans="4:4" ht="14.25" customHeight="1" x14ac:dyDescent="0.25">
      <c r="D1011" s="48"/>
    </row>
    <row r="1012" spans="4:4" ht="14.25" customHeight="1" x14ac:dyDescent="0.25">
      <c r="D1012" s="48"/>
    </row>
    <row r="1013" spans="4:4" ht="14.25" customHeight="1" x14ac:dyDescent="0.25">
      <c r="D1013" s="48"/>
    </row>
    <row r="1014" spans="4:4" ht="14.25" customHeight="1" x14ac:dyDescent="0.25">
      <c r="D1014" s="48"/>
    </row>
    <row r="1015" spans="4:4" ht="14.25" customHeight="1" x14ac:dyDescent="0.25">
      <c r="D1015" s="48"/>
    </row>
    <row r="1016" spans="4:4" ht="14.25" customHeight="1" x14ac:dyDescent="0.25">
      <c r="D1016" s="48"/>
    </row>
    <row r="1017" spans="4:4" ht="14.25" customHeight="1" x14ac:dyDescent="0.25">
      <c r="D1017" s="48"/>
    </row>
    <row r="1018" spans="4:4" ht="14.25" customHeight="1" x14ac:dyDescent="0.25">
      <c r="D1018" s="48"/>
    </row>
    <row r="1019" spans="4:4" ht="14.25" customHeight="1" x14ac:dyDescent="0.25">
      <c r="D1019" s="48"/>
    </row>
    <row r="1020" spans="4:4" ht="14.25" customHeight="1" x14ac:dyDescent="0.25">
      <c r="D1020" s="48"/>
    </row>
    <row r="1021" spans="4:4" ht="14.25" customHeight="1" x14ac:dyDescent="0.25">
      <c r="D1021" s="48"/>
    </row>
    <row r="1022" spans="4:4" ht="14.25" customHeight="1" x14ac:dyDescent="0.25">
      <c r="D1022" s="48"/>
    </row>
    <row r="1023" spans="4:4" ht="14.25" customHeight="1" x14ac:dyDescent="0.25">
      <c r="D1023" s="48"/>
    </row>
    <row r="1024" spans="4:4" ht="14.25" customHeight="1" x14ac:dyDescent="0.25">
      <c r="D1024" s="48"/>
    </row>
    <row r="1025" spans="4:4" ht="14.25" customHeight="1" x14ac:dyDescent="0.25">
      <c r="D1025" s="48"/>
    </row>
    <row r="1026" spans="4:4" ht="14.25" customHeight="1" x14ac:dyDescent="0.25">
      <c r="D1026" s="48"/>
    </row>
    <row r="1027" spans="4:4" ht="14.25" customHeight="1" x14ac:dyDescent="0.25">
      <c r="D1027" s="48"/>
    </row>
    <row r="1028" spans="4:4" ht="14.25" customHeight="1" x14ac:dyDescent="0.25">
      <c r="D1028" s="48"/>
    </row>
    <row r="1029" spans="4:4" ht="14.25" customHeight="1" x14ac:dyDescent="0.25">
      <c r="D1029" s="48"/>
    </row>
    <row r="1030" spans="4:4" ht="14.25" customHeight="1" x14ac:dyDescent="0.25">
      <c r="D1030" s="48"/>
    </row>
    <row r="1031" spans="4:4" ht="14.25" customHeight="1" x14ac:dyDescent="0.25">
      <c r="D1031" s="48"/>
    </row>
    <row r="1032" spans="4:4" ht="14.25" customHeight="1" x14ac:dyDescent="0.25">
      <c r="D1032" s="48"/>
    </row>
    <row r="1033" spans="4:4" ht="14.25" customHeight="1" x14ac:dyDescent="0.25">
      <c r="D1033" s="48"/>
    </row>
    <row r="1034" spans="4:4" ht="14.25" customHeight="1" x14ac:dyDescent="0.25">
      <c r="D1034" s="48"/>
    </row>
    <row r="1035" spans="4:4" ht="14.25" customHeight="1" x14ac:dyDescent="0.25">
      <c r="D1035" s="48"/>
    </row>
    <row r="1036" spans="4:4" ht="14.25" customHeight="1" x14ac:dyDescent="0.25">
      <c r="D1036" s="48"/>
    </row>
    <row r="1037" spans="4:4" ht="14.25" customHeight="1" x14ac:dyDescent="0.25">
      <c r="D1037" s="48"/>
    </row>
    <row r="1038" spans="4:4" ht="14.25" customHeight="1" x14ac:dyDescent="0.25">
      <c r="D1038" s="48"/>
    </row>
    <row r="1039" spans="4:4" ht="14.25" customHeight="1" x14ac:dyDescent="0.25">
      <c r="D1039" s="48"/>
    </row>
    <row r="1040" spans="4:4" ht="14.25" customHeight="1" x14ac:dyDescent="0.25">
      <c r="D1040" s="48"/>
    </row>
    <row r="1041" spans="4:4" ht="14.25" customHeight="1" x14ac:dyDescent="0.25">
      <c r="D1041" s="48"/>
    </row>
    <row r="1042" spans="4:4" ht="14.25" customHeight="1" x14ac:dyDescent="0.25">
      <c r="D1042" s="48"/>
    </row>
    <row r="1043" spans="4:4" ht="14.25" customHeight="1" x14ac:dyDescent="0.25">
      <c r="D1043" s="48"/>
    </row>
    <row r="1044" spans="4:4" ht="14.25" customHeight="1" x14ac:dyDescent="0.25">
      <c r="D1044" s="48"/>
    </row>
    <row r="1045" spans="4:4" ht="14.25" customHeight="1" x14ac:dyDescent="0.25">
      <c r="D1045" s="48"/>
    </row>
    <row r="1046" spans="4:4" ht="14.25" customHeight="1" x14ac:dyDescent="0.25">
      <c r="D1046" s="48"/>
    </row>
    <row r="1047" spans="4:4" ht="14.25" customHeight="1" x14ac:dyDescent="0.25">
      <c r="D1047" s="48"/>
    </row>
    <row r="1048" spans="4:4" ht="14.25" customHeight="1" x14ac:dyDescent="0.25">
      <c r="D1048" s="48"/>
    </row>
    <row r="1049" spans="4:4" ht="14.25" customHeight="1" x14ac:dyDescent="0.25">
      <c r="D1049" s="48"/>
    </row>
    <row r="1050" spans="4:4" ht="14.25" customHeight="1" x14ac:dyDescent="0.25">
      <c r="D1050" s="48"/>
    </row>
    <row r="1051" spans="4:4" ht="14.25" customHeight="1" x14ac:dyDescent="0.25">
      <c r="D1051" s="48"/>
    </row>
    <row r="1052" spans="4:4" ht="14.25" customHeight="1" x14ac:dyDescent="0.25">
      <c r="D1052" s="48"/>
    </row>
    <row r="1053" spans="4:4" ht="14.25" customHeight="1" x14ac:dyDescent="0.25">
      <c r="D1053" s="48"/>
    </row>
    <row r="1054" spans="4:4" ht="14.25" customHeight="1" x14ac:dyDescent="0.25">
      <c r="D1054" s="48"/>
    </row>
    <row r="1055" spans="4:4" ht="14.25" customHeight="1" x14ac:dyDescent="0.25">
      <c r="D1055" s="48"/>
    </row>
    <row r="1056" spans="4:4" ht="14.25" customHeight="1" x14ac:dyDescent="0.25">
      <c r="D1056" s="48"/>
    </row>
    <row r="1057" spans="4:4" ht="14.25" customHeight="1" x14ac:dyDescent="0.25">
      <c r="D1057" s="48"/>
    </row>
    <row r="1058" spans="4:4" ht="14.25" customHeight="1" x14ac:dyDescent="0.25">
      <c r="D1058" s="48"/>
    </row>
    <row r="1059" spans="4:4" ht="14.25" customHeight="1" x14ac:dyDescent="0.25">
      <c r="D1059" s="48"/>
    </row>
  </sheetData>
  <autoFilter ref="A2:BD100" xr:uid="{00000000-0009-0000-0000-000000000000}">
    <sortState xmlns:xlrd2="http://schemas.microsoft.com/office/spreadsheetml/2017/richdata2" ref="A2:BD100">
      <sortCondition descending="1" ref="D2:D100"/>
    </sortState>
  </autoFilter>
  <pageMargins left="0.7" right="0.7" top="0.75" bottom="0.75" header="0" footer="0"/>
  <pageSetup orientation="landscape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2EADD"/>
  </sheetPr>
  <dimension ref="A1:AJ69"/>
  <sheetViews>
    <sheetView topLeftCell="A40" workbookViewId="0">
      <selection activeCell="F48" sqref="F48"/>
    </sheetView>
  </sheetViews>
  <sheetFormatPr defaultColWidth="12.625" defaultRowHeight="15" customHeight="1" x14ac:dyDescent="0.2"/>
  <cols>
    <col min="1" max="1" width="10.125" customWidth="1"/>
    <col min="2" max="2" width="39.625" customWidth="1"/>
    <col min="3" max="3" width="25.25" customWidth="1"/>
    <col min="4" max="4" width="20.75" customWidth="1"/>
    <col min="5" max="5" width="5.625" customWidth="1"/>
    <col min="6" max="6" width="16.875" customWidth="1"/>
    <col min="7" max="7" width="5.625" customWidth="1"/>
    <col min="8" max="8" width="12.875" customWidth="1"/>
    <col min="9" max="9" width="7.625" customWidth="1"/>
    <col min="10" max="10" width="12.875" customWidth="1"/>
    <col min="11" max="11" width="7.625" customWidth="1"/>
    <col min="12" max="12" width="14.375" customWidth="1"/>
    <col min="13" max="13" width="7.625" customWidth="1"/>
    <col min="14" max="14" width="14.375" customWidth="1"/>
    <col min="15" max="15" width="7.625" customWidth="1"/>
    <col min="16" max="16" width="10.125" customWidth="1"/>
    <col min="17" max="17" width="7.625" customWidth="1"/>
    <col min="18" max="18" width="12.875" customWidth="1"/>
    <col min="19" max="19" width="7.625" customWidth="1"/>
    <col min="20" max="20" width="16.25" customWidth="1"/>
    <col min="21" max="21" width="7.625" customWidth="1"/>
    <col min="22" max="22" width="11.375" customWidth="1"/>
    <col min="23" max="23" width="7.625" customWidth="1"/>
    <col min="24" max="24" width="8.375" customWidth="1"/>
    <col min="25" max="25" width="7.625" customWidth="1"/>
    <col min="26" max="26" width="12.5" customWidth="1"/>
    <col min="27" max="29" width="7.625" customWidth="1"/>
    <col min="30" max="30" width="12.5" customWidth="1"/>
    <col min="31" max="31" width="7.625" customWidth="1"/>
    <col min="32" max="32" width="8.625" customWidth="1"/>
    <col min="33" max="36" width="7.625" customWidth="1"/>
  </cols>
  <sheetData>
    <row r="1" spans="1:36" ht="14.25" customHeight="1" x14ac:dyDescent="0.25">
      <c r="A1" s="460" t="s">
        <v>438</v>
      </c>
      <c r="B1" s="461"/>
      <c r="C1" s="56"/>
      <c r="E1" s="57"/>
      <c r="G1" s="57"/>
      <c r="I1" s="57"/>
      <c r="K1" s="57"/>
      <c r="M1" s="57"/>
      <c r="O1" s="57"/>
      <c r="Q1" s="57"/>
      <c r="S1" s="57"/>
      <c r="U1" s="57"/>
      <c r="W1" s="57"/>
      <c r="Y1" s="57"/>
      <c r="AA1" s="57"/>
      <c r="AE1" s="57"/>
      <c r="AG1" s="57"/>
      <c r="AJ1" s="58"/>
    </row>
    <row r="2" spans="1:36" ht="14.25" customHeight="1" x14ac:dyDescent="0.25">
      <c r="A2" s="59">
        <v>0.5</v>
      </c>
      <c r="B2" s="60" t="s">
        <v>439</v>
      </c>
      <c r="E2" s="57"/>
      <c r="G2" s="57"/>
      <c r="I2" s="57"/>
      <c r="K2" s="57"/>
      <c r="M2" s="57"/>
      <c r="O2" s="57"/>
      <c r="Q2" s="57"/>
      <c r="S2" s="57"/>
      <c r="U2" s="57"/>
      <c r="W2" s="57"/>
      <c r="Y2" s="57"/>
      <c r="AA2" s="57"/>
      <c r="AE2" s="57"/>
      <c r="AG2" s="57"/>
      <c r="AJ2" s="58"/>
    </row>
    <row r="3" spans="1:36" ht="14.25" customHeight="1" x14ac:dyDescent="0.25">
      <c r="A3" s="59">
        <v>0.16</v>
      </c>
      <c r="B3" s="60" t="s">
        <v>440</v>
      </c>
      <c r="C3" s="452" t="s">
        <v>441</v>
      </c>
      <c r="D3" s="61"/>
      <c r="E3" s="61"/>
      <c r="F3" s="61"/>
      <c r="G3" s="61"/>
      <c r="I3" s="57"/>
      <c r="K3" s="57"/>
      <c r="M3" s="57"/>
      <c r="O3" s="57"/>
      <c r="Q3" s="57"/>
      <c r="S3" s="57"/>
      <c r="U3" s="57"/>
      <c r="W3" s="57"/>
      <c r="Y3" s="57"/>
      <c r="AA3" s="57"/>
      <c r="AE3" s="57"/>
      <c r="AG3" s="57"/>
      <c r="AJ3" s="58"/>
    </row>
    <row r="4" spans="1:36" ht="14.25" customHeight="1" x14ac:dyDescent="0.25">
      <c r="A4" s="62">
        <f>1-A2-A3</f>
        <v>0.33999999999999997</v>
      </c>
      <c r="B4" s="60" t="s">
        <v>442</v>
      </c>
      <c r="C4" s="63" t="s">
        <v>443</v>
      </c>
      <c r="I4" s="57"/>
      <c r="K4" s="57"/>
      <c r="M4" s="57"/>
      <c r="O4" s="57"/>
      <c r="Q4" s="57"/>
      <c r="S4" s="57"/>
      <c r="U4" s="57"/>
      <c r="W4" s="57"/>
      <c r="Y4" s="57"/>
      <c r="AA4" s="57"/>
      <c r="AE4" s="57"/>
      <c r="AG4" s="57"/>
      <c r="AJ4" s="58"/>
    </row>
    <row r="5" spans="1:36" ht="14.25" customHeight="1" x14ac:dyDescent="0.25">
      <c r="A5" s="460" t="s">
        <v>444</v>
      </c>
      <c r="B5" s="461"/>
      <c r="G5" s="57"/>
      <c r="I5" s="57"/>
      <c r="K5" s="57"/>
      <c r="M5" s="57"/>
      <c r="O5" s="57"/>
      <c r="Q5" s="57"/>
      <c r="S5" s="57"/>
      <c r="U5" s="57"/>
      <c r="W5" s="57"/>
      <c r="Y5" s="57"/>
      <c r="AA5" s="57"/>
      <c r="AE5" s="57"/>
      <c r="AG5" s="57"/>
      <c r="AJ5" s="58"/>
    </row>
    <row r="6" spans="1:36" ht="14.25" customHeight="1" x14ac:dyDescent="0.25">
      <c r="A6" s="64">
        <v>0.5</v>
      </c>
      <c r="B6" s="65" t="s">
        <v>445</v>
      </c>
      <c r="C6" s="462" t="s">
        <v>446</v>
      </c>
      <c r="E6" s="57"/>
      <c r="G6" s="57"/>
      <c r="I6" s="57"/>
      <c r="K6" s="57"/>
      <c r="M6" s="57"/>
      <c r="O6" s="57"/>
      <c r="Q6" s="57"/>
      <c r="S6" s="57"/>
      <c r="U6" s="57"/>
      <c r="W6" s="57"/>
      <c r="Y6" s="57"/>
      <c r="AA6" s="57"/>
      <c r="AE6" s="57"/>
      <c r="AG6" s="57"/>
      <c r="AJ6" s="58"/>
    </row>
    <row r="7" spans="1:36" ht="14.25" customHeight="1" x14ac:dyDescent="0.25">
      <c r="A7" s="64">
        <v>0.5</v>
      </c>
      <c r="B7" s="65" t="s">
        <v>447</v>
      </c>
      <c r="C7" s="461"/>
      <c r="E7" s="57"/>
      <c r="G7" s="57"/>
      <c r="I7" s="57"/>
      <c r="K7" s="57"/>
      <c r="M7" s="57"/>
      <c r="O7" s="57"/>
      <c r="Q7" s="57"/>
      <c r="S7" s="57"/>
      <c r="U7" s="57"/>
      <c r="W7" s="57"/>
      <c r="Y7" s="57"/>
      <c r="AA7" s="57"/>
      <c r="AE7" s="57"/>
      <c r="AG7" s="57"/>
      <c r="AJ7" s="58"/>
    </row>
    <row r="8" spans="1:36" ht="14.25" customHeight="1" x14ac:dyDescent="0.25">
      <c r="A8" s="66">
        <v>2</v>
      </c>
      <c r="B8" s="60" t="s">
        <v>448</v>
      </c>
      <c r="C8" s="462" t="s">
        <v>449</v>
      </c>
      <c r="E8" s="57"/>
      <c r="G8" s="57"/>
      <c r="I8" s="57"/>
      <c r="K8" s="57"/>
      <c r="M8" s="57"/>
      <c r="O8" s="57"/>
      <c r="Q8" s="57"/>
      <c r="S8" s="57"/>
      <c r="U8" s="57"/>
      <c r="W8" s="57"/>
      <c r="Y8" s="57"/>
      <c r="AA8" s="57"/>
      <c r="AE8" s="57"/>
      <c r="AG8" s="57"/>
      <c r="AJ8" s="58"/>
    </row>
    <row r="9" spans="1:36" ht="14.25" customHeight="1" x14ac:dyDescent="0.25">
      <c r="A9" s="66">
        <v>2</v>
      </c>
      <c r="B9" s="60" t="s">
        <v>450</v>
      </c>
      <c r="C9" s="461"/>
      <c r="E9" s="57"/>
      <c r="G9" s="57"/>
      <c r="I9" s="57"/>
      <c r="K9" s="57"/>
      <c r="M9" s="57"/>
      <c r="O9" s="57"/>
      <c r="Q9" s="57"/>
      <c r="S9" s="57"/>
      <c r="U9" s="57"/>
      <c r="W9" s="57"/>
      <c r="Y9" s="57"/>
      <c r="AA9" s="57"/>
      <c r="AE9" s="57"/>
      <c r="AG9" s="57"/>
      <c r="AJ9" s="58"/>
    </row>
    <row r="10" spans="1:36" ht="14.25" customHeight="1" x14ac:dyDescent="0.25">
      <c r="A10" s="67"/>
      <c r="B10" s="56"/>
      <c r="C10" s="56"/>
      <c r="D10" s="68"/>
      <c r="E10" s="69"/>
      <c r="F10" s="70"/>
      <c r="G10" s="69"/>
      <c r="H10" s="70"/>
      <c r="I10" s="69"/>
      <c r="J10" s="70"/>
      <c r="K10" s="69"/>
      <c r="L10" s="70"/>
      <c r="M10" s="69"/>
      <c r="N10" s="70"/>
      <c r="O10" s="69"/>
      <c r="P10" s="70"/>
      <c r="Q10" s="69"/>
      <c r="R10" s="70"/>
      <c r="S10" s="69"/>
      <c r="T10" s="70"/>
      <c r="U10" s="69"/>
      <c r="V10" s="70"/>
      <c r="W10" s="69"/>
      <c r="X10" s="70"/>
      <c r="Y10" s="69"/>
      <c r="Z10" s="70"/>
      <c r="AA10" s="69"/>
      <c r="AD10" s="70"/>
      <c r="AE10" s="69"/>
      <c r="AF10" s="70"/>
      <c r="AG10" s="69"/>
      <c r="AJ10" s="58"/>
    </row>
    <row r="11" spans="1:36" ht="14.25" customHeight="1" x14ac:dyDescent="0.25">
      <c r="A11" s="71" t="s">
        <v>451</v>
      </c>
      <c r="B11" s="72"/>
      <c r="C11" s="72"/>
      <c r="D11" s="72"/>
      <c r="E11" s="73"/>
      <c r="F11" s="72"/>
      <c r="G11" s="74"/>
      <c r="H11" s="72"/>
      <c r="I11" s="74"/>
      <c r="J11" s="72"/>
      <c r="K11" s="74"/>
      <c r="L11" s="72"/>
      <c r="M11" s="74"/>
      <c r="N11" s="72"/>
      <c r="O11" s="74"/>
      <c r="P11" s="72"/>
      <c r="Q11" s="74"/>
      <c r="R11" s="72"/>
      <c r="S11" s="74"/>
      <c r="T11" s="72"/>
      <c r="U11" s="74"/>
      <c r="V11" s="72"/>
      <c r="W11" s="74"/>
      <c r="X11" s="72"/>
      <c r="Y11" s="74"/>
      <c r="Z11" s="72"/>
      <c r="AA11" s="74"/>
      <c r="AB11" s="75"/>
      <c r="AC11" s="75"/>
      <c r="AD11" s="72"/>
      <c r="AE11" s="74"/>
      <c r="AF11" s="72"/>
      <c r="AG11" s="74"/>
      <c r="AH11" s="75"/>
      <c r="AI11" s="75"/>
      <c r="AJ11" s="76"/>
    </row>
    <row r="12" spans="1:36" ht="14.25" customHeight="1" x14ac:dyDescent="0.25">
      <c r="A12" s="77" t="s">
        <v>452</v>
      </c>
      <c r="B12" s="77" t="s">
        <v>453</v>
      </c>
      <c r="C12" s="77" t="s">
        <v>454</v>
      </c>
      <c r="D12" s="78" t="s">
        <v>455</v>
      </c>
      <c r="E12" s="79"/>
      <c r="F12" s="78" t="s">
        <v>456</v>
      </c>
      <c r="G12" s="79"/>
      <c r="H12" s="78" t="s">
        <v>457</v>
      </c>
      <c r="I12" s="79"/>
      <c r="J12" s="78" t="s">
        <v>458</v>
      </c>
      <c r="K12" s="79"/>
      <c r="L12" s="78" t="s">
        <v>459</v>
      </c>
      <c r="M12" s="79"/>
      <c r="N12" s="78" t="s">
        <v>460</v>
      </c>
      <c r="O12" s="79"/>
      <c r="P12" s="78" t="s">
        <v>461</v>
      </c>
      <c r="Q12" s="79"/>
      <c r="R12" s="78" t="s">
        <v>462</v>
      </c>
      <c r="S12" s="79"/>
      <c r="T12" s="78" t="s">
        <v>463</v>
      </c>
      <c r="U12" s="79"/>
      <c r="V12" s="78" t="s">
        <v>464</v>
      </c>
      <c r="W12" s="79"/>
      <c r="X12" s="78" t="s">
        <v>465</v>
      </c>
      <c r="Y12" s="79"/>
      <c r="Z12" s="80" t="s">
        <v>466</v>
      </c>
      <c r="AA12" s="79"/>
      <c r="AB12" s="80" t="s">
        <v>467</v>
      </c>
      <c r="AC12" s="81"/>
      <c r="AD12" s="82" t="s">
        <v>468</v>
      </c>
      <c r="AE12" s="79"/>
      <c r="AF12" s="82" t="s">
        <v>469</v>
      </c>
      <c r="AG12" s="79"/>
      <c r="AH12" s="80" t="s">
        <v>470</v>
      </c>
      <c r="AI12" s="81"/>
      <c r="AJ12" s="83" t="s">
        <v>471</v>
      </c>
    </row>
    <row r="13" spans="1:36" ht="14.25" customHeight="1" x14ac:dyDescent="0.25">
      <c r="A13" s="84" t="s">
        <v>472</v>
      </c>
      <c r="B13" s="85" t="s">
        <v>473</v>
      </c>
      <c r="C13" s="86"/>
      <c r="D13" s="87" t="s">
        <v>474</v>
      </c>
      <c r="E13" s="88">
        <v>0.1</v>
      </c>
      <c r="F13" s="87" t="s">
        <v>748</v>
      </c>
      <c r="G13" s="88">
        <v>0.1</v>
      </c>
      <c r="H13" s="87" t="s">
        <v>143</v>
      </c>
      <c r="I13" s="88">
        <v>0.1</v>
      </c>
      <c r="J13" s="87" t="s">
        <v>475</v>
      </c>
      <c r="K13" s="88">
        <v>0.1</v>
      </c>
      <c r="L13" s="87" t="s">
        <v>476</v>
      </c>
      <c r="M13" s="88">
        <v>0.1</v>
      </c>
      <c r="N13" s="87" t="s">
        <v>477</v>
      </c>
      <c r="O13" s="88">
        <v>0.1</v>
      </c>
      <c r="P13" s="87" t="s">
        <v>478</v>
      </c>
      <c r="Q13" s="88">
        <v>0.3</v>
      </c>
      <c r="R13" s="87" t="s">
        <v>479</v>
      </c>
      <c r="S13" s="88">
        <v>0.1</v>
      </c>
      <c r="T13" s="87"/>
      <c r="U13" s="88"/>
      <c r="V13" s="87"/>
      <c r="W13" s="88"/>
      <c r="X13" s="87"/>
      <c r="Y13" s="88"/>
      <c r="Z13" s="87"/>
      <c r="AA13" s="88"/>
      <c r="AB13" s="89"/>
      <c r="AD13" s="87"/>
      <c r="AE13" s="88"/>
      <c r="AF13" s="87"/>
      <c r="AG13" s="88"/>
      <c r="AH13" s="89"/>
      <c r="AJ13" s="90">
        <f t="shared" ref="AJ13:AJ45" si="0">SUM(A13:AI13)</f>
        <v>0.99999999999999989</v>
      </c>
    </row>
    <row r="14" spans="1:36" ht="14.25" customHeight="1" x14ac:dyDescent="0.25">
      <c r="A14" s="84" t="s">
        <v>480</v>
      </c>
      <c r="B14" s="86" t="s">
        <v>481</v>
      </c>
      <c r="C14" s="86"/>
      <c r="D14" s="87" t="s">
        <v>474</v>
      </c>
      <c r="E14" s="88">
        <v>0</v>
      </c>
      <c r="F14" s="87" t="s">
        <v>748</v>
      </c>
      <c r="G14" s="88">
        <v>0</v>
      </c>
      <c r="H14" s="87" t="s">
        <v>143</v>
      </c>
      <c r="I14" s="88">
        <v>0.25</v>
      </c>
      <c r="J14" s="87" t="s">
        <v>475</v>
      </c>
      <c r="K14" s="88">
        <v>0.25</v>
      </c>
      <c r="L14" s="87" t="s">
        <v>476</v>
      </c>
      <c r="M14" s="88">
        <v>0.25</v>
      </c>
      <c r="N14" s="87" t="s">
        <v>477</v>
      </c>
      <c r="O14" s="88">
        <v>0</v>
      </c>
      <c r="P14" s="87" t="s">
        <v>478</v>
      </c>
      <c r="Q14" s="88">
        <v>0</v>
      </c>
      <c r="R14" s="87" t="s">
        <v>479</v>
      </c>
      <c r="S14" s="88">
        <v>0.25</v>
      </c>
      <c r="T14" s="87"/>
      <c r="U14" s="88"/>
      <c r="V14" s="87"/>
      <c r="W14" s="88"/>
      <c r="X14" s="87"/>
      <c r="Y14" s="88"/>
      <c r="Z14" s="87"/>
      <c r="AA14" s="88"/>
      <c r="AB14" s="89"/>
      <c r="AD14" s="87"/>
      <c r="AE14" s="88"/>
      <c r="AF14" s="87"/>
      <c r="AG14" s="88"/>
      <c r="AH14" s="89"/>
      <c r="AJ14" s="90">
        <f t="shared" si="0"/>
        <v>1</v>
      </c>
    </row>
    <row r="15" spans="1:36" ht="14.25" customHeight="1" x14ac:dyDescent="0.25">
      <c r="A15" s="84" t="s">
        <v>482</v>
      </c>
      <c r="B15" s="85" t="s">
        <v>483</v>
      </c>
      <c r="C15" s="91"/>
      <c r="D15" s="87" t="s">
        <v>474</v>
      </c>
      <c r="E15" s="88">
        <v>0.3</v>
      </c>
      <c r="F15" s="87" t="s">
        <v>748</v>
      </c>
      <c r="G15" s="88">
        <v>0</v>
      </c>
      <c r="H15" s="87" t="s">
        <v>143</v>
      </c>
      <c r="I15" s="88">
        <v>0</v>
      </c>
      <c r="J15" s="87" t="s">
        <v>475</v>
      </c>
      <c r="K15" s="88">
        <v>0</v>
      </c>
      <c r="L15" s="87" t="s">
        <v>476</v>
      </c>
      <c r="M15" s="88">
        <v>0</v>
      </c>
      <c r="N15" s="87" t="s">
        <v>477</v>
      </c>
      <c r="O15" s="88">
        <v>0</v>
      </c>
      <c r="P15" s="87" t="s">
        <v>478</v>
      </c>
      <c r="Q15" s="88">
        <v>0.7</v>
      </c>
      <c r="R15" s="87" t="s">
        <v>479</v>
      </c>
      <c r="S15" s="88">
        <v>0</v>
      </c>
      <c r="T15" s="87"/>
      <c r="U15" s="88"/>
      <c r="V15" s="87"/>
      <c r="W15" s="88"/>
      <c r="X15" s="87"/>
      <c r="Y15" s="88"/>
      <c r="Z15" s="87"/>
      <c r="AA15" s="88"/>
      <c r="AB15" s="89"/>
      <c r="AD15" s="87"/>
      <c r="AE15" s="88"/>
      <c r="AF15" s="87"/>
      <c r="AG15" s="88"/>
      <c r="AH15" s="89"/>
      <c r="AJ15" s="90">
        <f t="shared" si="0"/>
        <v>1</v>
      </c>
    </row>
    <row r="16" spans="1:36" ht="14.25" customHeight="1" x14ac:dyDescent="0.25">
      <c r="A16" s="84" t="s">
        <v>484</v>
      </c>
      <c r="B16" s="92" t="s">
        <v>485</v>
      </c>
      <c r="C16" s="92" t="s">
        <v>486</v>
      </c>
      <c r="D16" s="87" t="s">
        <v>474</v>
      </c>
      <c r="E16" s="88">
        <v>0</v>
      </c>
      <c r="F16" s="87" t="s">
        <v>748</v>
      </c>
      <c r="G16" s="88">
        <v>0.2</v>
      </c>
      <c r="H16" s="87" t="s">
        <v>143</v>
      </c>
      <c r="I16" s="88">
        <v>0</v>
      </c>
      <c r="J16" s="87" t="s">
        <v>475</v>
      </c>
      <c r="K16" s="88">
        <v>0</v>
      </c>
      <c r="L16" s="87" t="s">
        <v>476</v>
      </c>
      <c r="M16" s="88">
        <v>0</v>
      </c>
      <c r="N16" s="87" t="s">
        <v>477</v>
      </c>
      <c r="O16" s="88">
        <v>0</v>
      </c>
      <c r="P16" s="87" t="s">
        <v>478</v>
      </c>
      <c r="Q16" s="88">
        <v>0.8</v>
      </c>
      <c r="R16" s="87" t="s">
        <v>479</v>
      </c>
      <c r="S16" s="88">
        <v>0</v>
      </c>
      <c r="T16" s="87"/>
      <c r="U16" s="88"/>
      <c r="V16" s="87"/>
      <c r="W16" s="88"/>
      <c r="X16" s="87"/>
      <c r="Y16" s="88"/>
      <c r="Z16" s="87"/>
      <c r="AA16" s="88"/>
      <c r="AB16" s="89"/>
      <c r="AD16" s="87"/>
      <c r="AE16" s="88"/>
      <c r="AF16" s="87"/>
      <c r="AG16" s="88"/>
      <c r="AH16" s="89"/>
      <c r="AJ16" s="90">
        <f t="shared" si="0"/>
        <v>1</v>
      </c>
    </row>
    <row r="17" spans="1:36" ht="14.25" customHeight="1" x14ac:dyDescent="0.25">
      <c r="A17" s="84" t="s">
        <v>487</v>
      </c>
      <c r="B17" s="92" t="s">
        <v>488</v>
      </c>
      <c r="C17" s="92" t="s">
        <v>489</v>
      </c>
      <c r="D17" s="87" t="s">
        <v>474</v>
      </c>
      <c r="E17" s="88">
        <v>0</v>
      </c>
      <c r="F17" s="87" t="s">
        <v>748</v>
      </c>
      <c r="G17" s="88">
        <v>0</v>
      </c>
      <c r="H17" s="87" t="s">
        <v>143</v>
      </c>
      <c r="I17" s="88">
        <v>0.2</v>
      </c>
      <c r="J17" s="87" t="s">
        <v>475</v>
      </c>
      <c r="K17" s="88">
        <v>0.15</v>
      </c>
      <c r="L17" s="87" t="s">
        <v>476</v>
      </c>
      <c r="M17" s="88">
        <v>0.5</v>
      </c>
      <c r="N17" s="87" t="s">
        <v>477</v>
      </c>
      <c r="O17" s="88">
        <v>0</v>
      </c>
      <c r="P17" s="87" t="s">
        <v>478</v>
      </c>
      <c r="Q17" s="88">
        <v>0</v>
      </c>
      <c r="R17" s="87" t="s">
        <v>479</v>
      </c>
      <c r="S17" s="88">
        <v>0.15</v>
      </c>
      <c r="T17" s="87"/>
      <c r="U17" s="88"/>
      <c r="V17" s="87"/>
      <c r="W17" s="88"/>
      <c r="X17" s="87"/>
      <c r="Y17" s="88"/>
      <c r="Z17" s="87"/>
      <c r="AA17" s="88"/>
      <c r="AB17" s="89"/>
      <c r="AD17" s="87"/>
      <c r="AE17" s="88"/>
      <c r="AF17" s="87"/>
      <c r="AG17" s="88"/>
      <c r="AH17" s="89"/>
      <c r="AJ17" s="90">
        <f t="shared" si="0"/>
        <v>1</v>
      </c>
    </row>
    <row r="18" spans="1:36" ht="14.25" customHeight="1" x14ac:dyDescent="0.25">
      <c r="A18" s="84" t="s">
        <v>490</v>
      </c>
      <c r="B18" s="85" t="s">
        <v>117</v>
      </c>
      <c r="C18" s="86" t="s">
        <v>491</v>
      </c>
      <c r="D18" s="87" t="s">
        <v>474</v>
      </c>
      <c r="E18" s="88">
        <v>0</v>
      </c>
      <c r="F18" s="87" t="s">
        <v>748</v>
      </c>
      <c r="G18" s="88">
        <v>0</v>
      </c>
      <c r="H18" s="87" t="s">
        <v>143</v>
      </c>
      <c r="I18" s="88">
        <v>0</v>
      </c>
      <c r="J18" s="87" t="s">
        <v>475</v>
      </c>
      <c r="K18" s="88">
        <v>0.5</v>
      </c>
      <c r="L18" s="87" t="s">
        <v>476</v>
      </c>
      <c r="M18" s="88">
        <v>0</v>
      </c>
      <c r="N18" s="87" t="s">
        <v>477</v>
      </c>
      <c r="O18" s="88">
        <v>0</v>
      </c>
      <c r="P18" s="87" t="s">
        <v>478</v>
      </c>
      <c r="Q18" s="88">
        <v>0</v>
      </c>
      <c r="R18" s="87" t="s">
        <v>479</v>
      </c>
      <c r="S18" s="88">
        <v>0.5</v>
      </c>
      <c r="T18" s="87"/>
      <c r="U18" s="88"/>
      <c r="V18" s="87"/>
      <c r="W18" s="88"/>
      <c r="X18" s="87"/>
      <c r="Y18" s="88"/>
      <c r="Z18" s="87"/>
      <c r="AA18" s="88"/>
      <c r="AB18" s="89"/>
      <c r="AD18" s="87"/>
      <c r="AE18" s="88"/>
      <c r="AF18" s="87"/>
      <c r="AG18" s="88"/>
      <c r="AH18" s="89"/>
      <c r="AJ18" s="90">
        <f t="shared" si="0"/>
        <v>1</v>
      </c>
    </row>
    <row r="19" spans="1:36" ht="14.25" customHeight="1" x14ac:dyDescent="0.25">
      <c r="A19" s="93" t="s">
        <v>492</v>
      </c>
      <c r="B19" s="86" t="s">
        <v>493</v>
      </c>
      <c r="C19" s="86" t="s">
        <v>494</v>
      </c>
      <c r="D19" s="87" t="s">
        <v>825</v>
      </c>
      <c r="E19" s="88">
        <v>0</v>
      </c>
      <c r="F19" s="87" t="s">
        <v>902</v>
      </c>
      <c r="G19" s="88">
        <v>0</v>
      </c>
      <c r="H19" s="87" t="s">
        <v>993</v>
      </c>
      <c r="I19" s="66">
        <v>0</v>
      </c>
      <c r="J19" s="87" t="s">
        <v>497</v>
      </c>
      <c r="K19" s="66">
        <v>0</v>
      </c>
      <c r="L19" s="87" t="s">
        <v>498</v>
      </c>
      <c r="M19" s="66">
        <v>0</v>
      </c>
      <c r="N19" s="87" t="s">
        <v>830</v>
      </c>
      <c r="O19" s="88">
        <v>0</v>
      </c>
      <c r="P19" s="87" t="s">
        <v>201</v>
      </c>
      <c r="Q19" s="88">
        <v>0.1</v>
      </c>
      <c r="R19" s="87" t="s">
        <v>500</v>
      </c>
      <c r="S19" s="88">
        <v>0.8</v>
      </c>
      <c r="T19" s="87" t="s">
        <v>501</v>
      </c>
      <c r="U19" s="88">
        <v>0</v>
      </c>
      <c r="V19" s="87" t="s">
        <v>989</v>
      </c>
      <c r="W19" s="88">
        <v>0.1</v>
      </c>
      <c r="X19" s="87"/>
      <c r="Y19" s="88"/>
      <c r="Z19" s="87"/>
      <c r="AA19" s="88"/>
      <c r="AB19" s="89"/>
      <c r="AD19" s="87"/>
      <c r="AE19" s="88"/>
      <c r="AF19" s="87"/>
      <c r="AG19" s="88"/>
      <c r="AH19" s="89"/>
      <c r="AJ19" s="90">
        <f t="shared" si="0"/>
        <v>1</v>
      </c>
    </row>
    <row r="20" spans="1:36" ht="14.25" customHeight="1" x14ac:dyDescent="0.25">
      <c r="A20" s="93" t="s">
        <v>503</v>
      </c>
      <c r="B20" s="91" t="s">
        <v>504</v>
      </c>
      <c r="C20" s="91" t="s">
        <v>505</v>
      </c>
      <c r="D20" s="87" t="s">
        <v>825</v>
      </c>
      <c r="E20" s="88">
        <v>0</v>
      </c>
      <c r="F20" s="87" t="s">
        <v>902</v>
      </c>
      <c r="G20" s="88">
        <v>0.5</v>
      </c>
      <c r="H20" s="87" t="s">
        <v>993</v>
      </c>
      <c r="I20" s="66">
        <v>0</v>
      </c>
      <c r="J20" s="87" t="s">
        <v>497</v>
      </c>
      <c r="K20" s="66">
        <v>0</v>
      </c>
      <c r="L20" s="87" t="s">
        <v>498</v>
      </c>
      <c r="M20" s="66">
        <v>0</v>
      </c>
      <c r="N20" s="87" t="s">
        <v>830</v>
      </c>
      <c r="O20" s="88">
        <v>0</v>
      </c>
      <c r="P20" s="87" t="s">
        <v>201</v>
      </c>
      <c r="Q20" s="88">
        <v>0</v>
      </c>
      <c r="R20" s="87" t="s">
        <v>500</v>
      </c>
      <c r="S20" s="88">
        <v>0</v>
      </c>
      <c r="T20" s="87" t="s">
        <v>501</v>
      </c>
      <c r="U20" s="88">
        <v>0.5</v>
      </c>
      <c r="V20" s="87" t="s">
        <v>989</v>
      </c>
      <c r="W20" s="88">
        <v>0</v>
      </c>
      <c r="X20" s="87"/>
      <c r="Y20" s="88"/>
      <c r="Z20" s="87"/>
      <c r="AA20" s="88"/>
      <c r="AB20" s="89"/>
      <c r="AD20" s="87"/>
      <c r="AE20" s="88"/>
      <c r="AF20" s="87"/>
      <c r="AG20" s="88"/>
      <c r="AH20" s="89"/>
      <c r="AJ20" s="90">
        <f t="shared" si="0"/>
        <v>1</v>
      </c>
    </row>
    <row r="21" spans="1:36" ht="14.25" customHeight="1" x14ac:dyDescent="0.25">
      <c r="A21" s="93" t="s">
        <v>506</v>
      </c>
      <c r="B21" s="91" t="s">
        <v>507</v>
      </c>
      <c r="C21" s="94" t="s">
        <v>508</v>
      </c>
      <c r="D21" s="87" t="s">
        <v>825</v>
      </c>
      <c r="E21" s="88">
        <v>0</v>
      </c>
      <c r="F21" s="87" t="s">
        <v>902</v>
      </c>
      <c r="G21" s="88">
        <v>0.4</v>
      </c>
      <c r="H21" s="87" t="s">
        <v>993</v>
      </c>
      <c r="I21" s="66">
        <v>0</v>
      </c>
      <c r="J21" s="87" t="s">
        <v>497</v>
      </c>
      <c r="K21" s="66">
        <v>0</v>
      </c>
      <c r="L21" s="87" t="s">
        <v>498</v>
      </c>
      <c r="M21" s="66">
        <v>0.3</v>
      </c>
      <c r="N21" s="87" t="s">
        <v>830</v>
      </c>
      <c r="O21" s="88">
        <v>0</v>
      </c>
      <c r="P21" s="87" t="s">
        <v>201</v>
      </c>
      <c r="Q21" s="88">
        <v>0</v>
      </c>
      <c r="R21" s="87" t="s">
        <v>500</v>
      </c>
      <c r="S21" s="88">
        <v>0</v>
      </c>
      <c r="T21" s="87" t="s">
        <v>501</v>
      </c>
      <c r="U21" s="88">
        <v>0.3</v>
      </c>
      <c r="V21" s="87" t="s">
        <v>989</v>
      </c>
      <c r="W21" s="88">
        <v>0</v>
      </c>
      <c r="X21" s="87"/>
      <c r="Y21" s="88"/>
      <c r="Z21" s="87"/>
      <c r="AA21" s="88"/>
      <c r="AB21" s="89"/>
      <c r="AD21" s="87"/>
      <c r="AE21" s="88"/>
      <c r="AF21" s="87"/>
      <c r="AG21" s="88"/>
      <c r="AH21" s="89"/>
      <c r="AJ21" s="90">
        <f t="shared" si="0"/>
        <v>1</v>
      </c>
    </row>
    <row r="22" spans="1:36" ht="14.25" customHeight="1" x14ac:dyDescent="0.25">
      <c r="A22" s="93" t="s">
        <v>509</v>
      </c>
      <c r="B22" s="91" t="s">
        <v>510</v>
      </c>
      <c r="C22" s="91" t="s">
        <v>511</v>
      </c>
      <c r="D22" s="87" t="s">
        <v>825</v>
      </c>
      <c r="E22" s="88">
        <v>0</v>
      </c>
      <c r="F22" s="87" t="s">
        <v>902</v>
      </c>
      <c r="G22" s="88">
        <v>0</v>
      </c>
      <c r="H22" s="87" t="s">
        <v>993</v>
      </c>
      <c r="I22" s="66">
        <v>0.5</v>
      </c>
      <c r="J22" s="87" t="s">
        <v>497</v>
      </c>
      <c r="K22" s="66">
        <v>0</v>
      </c>
      <c r="L22" s="87" t="s">
        <v>498</v>
      </c>
      <c r="M22" s="66">
        <v>0</v>
      </c>
      <c r="N22" s="87" t="s">
        <v>830</v>
      </c>
      <c r="O22" s="88">
        <v>0</v>
      </c>
      <c r="P22" s="87" t="s">
        <v>201</v>
      </c>
      <c r="Q22" s="88">
        <v>0</v>
      </c>
      <c r="R22" s="87" t="s">
        <v>500</v>
      </c>
      <c r="S22" s="88">
        <v>0</v>
      </c>
      <c r="T22" s="87" t="s">
        <v>501</v>
      </c>
      <c r="U22" s="88">
        <v>0</v>
      </c>
      <c r="V22" s="87" t="s">
        <v>989</v>
      </c>
      <c r="W22" s="88">
        <v>0.5</v>
      </c>
      <c r="X22" s="87"/>
      <c r="Y22" s="88"/>
      <c r="Z22" s="87"/>
      <c r="AA22" s="88"/>
      <c r="AB22" s="89"/>
      <c r="AD22" s="87"/>
      <c r="AE22" s="88"/>
      <c r="AF22" s="87"/>
      <c r="AG22" s="88"/>
      <c r="AH22" s="89"/>
      <c r="AJ22" s="90">
        <f t="shared" si="0"/>
        <v>1</v>
      </c>
    </row>
    <row r="23" spans="1:36" ht="14.25" customHeight="1" x14ac:dyDescent="0.25">
      <c r="A23" s="93" t="s">
        <v>512</v>
      </c>
      <c r="B23" s="92" t="s">
        <v>513</v>
      </c>
      <c r="C23" s="92" t="s">
        <v>514</v>
      </c>
      <c r="D23" s="87" t="s">
        <v>825</v>
      </c>
      <c r="E23" s="88">
        <v>0.5</v>
      </c>
      <c r="F23" s="87" t="s">
        <v>902</v>
      </c>
      <c r="G23" s="88">
        <v>0</v>
      </c>
      <c r="H23" s="87" t="s">
        <v>993</v>
      </c>
      <c r="I23" s="66">
        <v>0</v>
      </c>
      <c r="J23" s="87" t="s">
        <v>497</v>
      </c>
      <c r="K23" s="66">
        <v>0.5</v>
      </c>
      <c r="L23" s="87" t="s">
        <v>498</v>
      </c>
      <c r="M23" s="66">
        <v>0</v>
      </c>
      <c r="N23" s="87" t="s">
        <v>830</v>
      </c>
      <c r="O23" s="88">
        <v>0</v>
      </c>
      <c r="P23" s="87" t="s">
        <v>201</v>
      </c>
      <c r="Q23" s="88">
        <v>0</v>
      </c>
      <c r="R23" s="87" t="s">
        <v>500</v>
      </c>
      <c r="S23" s="88">
        <v>0</v>
      </c>
      <c r="T23" s="87" t="s">
        <v>501</v>
      </c>
      <c r="U23" s="88">
        <v>0</v>
      </c>
      <c r="V23" s="87" t="s">
        <v>989</v>
      </c>
      <c r="W23" s="88">
        <v>0</v>
      </c>
      <c r="X23" s="87"/>
      <c r="Y23" s="88"/>
      <c r="Z23" s="87"/>
      <c r="AA23" s="88"/>
      <c r="AB23" s="89"/>
      <c r="AD23" s="87"/>
      <c r="AE23" s="88"/>
      <c r="AF23" s="87"/>
      <c r="AG23" s="88"/>
      <c r="AH23" s="89"/>
      <c r="AJ23" s="90">
        <f t="shared" si="0"/>
        <v>1</v>
      </c>
    </row>
    <row r="24" spans="1:36" ht="14.25" customHeight="1" x14ac:dyDescent="0.25">
      <c r="A24" s="93" t="s">
        <v>515</v>
      </c>
      <c r="B24" s="85" t="s">
        <v>516</v>
      </c>
      <c r="C24" s="85" t="s">
        <v>517</v>
      </c>
      <c r="D24" s="87" t="s">
        <v>825</v>
      </c>
      <c r="E24" s="88">
        <v>0</v>
      </c>
      <c r="F24" s="87" t="s">
        <v>902</v>
      </c>
      <c r="G24" s="88">
        <v>0</v>
      </c>
      <c r="H24" s="87" t="s">
        <v>993</v>
      </c>
      <c r="I24" s="66">
        <v>0</v>
      </c>
      <c r="J24" s="87" t="s">
        <v>497</v>
      </c>
      <c r="K24" s="66">
        <v>0</v>
      </c>
      <c r="L24" s="87" t="s">
        <v>498</v>
      </c>
      <c r="M24" s="66">
        <v>0</v>
      </c>
      <c r="N24" s="87" t="s">
        <v>830</v>
      </c>
      <c r="O24" s="88">
        <v>0.5</v>
      </c>
      <c r="P24" s="87" t="s">
        <v>201</v>
      </c>
      <c r="Q24" s="88">
        <v>0.5</v>
      </c>
      <c r="R24" s="87" t="s">
        <v>500</v>
      </c>
      <c r="S24" s="88">
        <v>0</v>
      </c>
      <c r="T24" s="87" t="s">
        <v>501</v>
      </c>
      <c r="U24" s="88">
        <v>0</v>
      </c>
      <c r="V24" s="87" t="s">
        <v>989</v>
      </c>
      <c r="W24" s="88">
        <v>0</v>
      </c>
      <c r="X24" s="87"/>
      <c r="Y24" s="88"/>
      <c r="Z24" s="87"/>
      <c r="AA24" s="88"/>
      <c r="AB24" s="89"/>
      <c r="AD24" s="87"/>
      <c r="AE24" s="88"/>
      <c r="AF24" s="87"/>
      <c r="AG24" s="88"/>
      <c r="AH24" s="89"/>
      <c r="AJ24" s="90">
        <f t="shared" si="0"/>
        <v>1</v>
      </c>
    </row>
    <row r="25" spans="1:36" ht="14.25" customHeight="1" x14ac:dyDescent="0.25">
      <c r="A25" s="95" t="s">
        <v>518</v>
      </c>
      <c r="B25" s="96" t="s">
        <v>519</v>
      </c>
      <c r="C25" s="86" t="s">
        <v>520</v>
      </c>
      <c r="D25" s="87" t="s">
        <v>521</v>
      </c>
      <c r="E25" s="88">
        <v>0.16</v>
      </c>
      <c r="F25" s="87" t="s">
        <v>776</v>
      </c>
      <c r="G25" s="88">
        <v>0.16</v>
      </c>
      <c r="H25" s="87" t="s">
        <v>523</v>
      </c>
      <c r="I25" s="88">
        <v>0.16</v>
      </c>
      <c r="J25" s="87" t="s">
        <v>524</v>
      </c>
      <c r="K25" s="88">
        <v>0.16</v>
      </c>
      <c r="L25" s="87" t="s">
        <v>525</v>
      </c>
      <c r="M25" s="88">
        <v>0.2</v>
      </c>
      <c r="N25" s="87" t="s">
        <v>231</v>
      </c>
      <c r="O25" s="88">
        <v>0.16</v>
      </c>
      <c r="P25" s="87"/>
      <c r="Q25" s="88"/>
      <c r="R25" s="87"/>
      <c r="S25" s="88"/>
      <c r="T25" s="87"/>
      <c r="U25" s="88"/>
      <c r="V25" s="87"/>
      <c r="W25" s="88"/>
      <c r="X25" s="87"/>
      <c r="Y25" s="88"/>
      <c r="Z25" s="87"/>
      <c r="AA25" s="88"/>
      <c r="AB25" s="89"/>
      <c r="AD25" s="87"/>
      <c r="AE25" s="88"/>
      <c r="AF25" s="87"/>
      <c r="AG25" s="88"/>
      <c r="AH25" s="89"/>
      <c r="AJ25" s="90">
        <f t="shared" si="0"/>
        <v>1</v>
      </c>
    </row>
    <row r="26" spans="1:36" ht="14.25" customHeight="1" x14ac:dyDescent="0.25">
      <c r="A26" s="95" t="s">
        <v>526</v>
      </c>
      <c r="B26" s="85" t="s">
        <v>527</v>
      </c>
      <c r="C26" s="85" t="s">
        <v>528</v>
      </c>
      <c r="D26" s="87" t="s">
        <v>231</v>
      </c>
      <c r="E26" s="88">
        <v>0.25</v>
      </c>
      <c r="F26" s="87" t="s">
        <v>776</v>
      </c>
      <c r="G26" s="88">
        <v>0.25</v>
      </c>
      <c r="H26" s="87" t="s">
        <v>524</v>
      </c>
      <c r="I26" s="88">
        <v>0.25</v>
      </c>
      <c r="J26" s="87" t="s">
        <v>521</v>
      </c>
      <c r="K26" s="88">
        <v>0.25</v>
      </c>
      <c r="L26" s="87"/>
      <c r="M26" s="88"/>
      <c r="N26" s="87"/>
      <c r="O26" s="88"/>
      <c r="P26" s="87"/>
      <c r="Q26" s="88"/>
      <c r="R26" s="87"/>
      <c r="S26" s="88"/>
      <c r="T26" s="87"/>
      <c r="U26" s="88"/>
      <c r="V26" s="87"/>
      <c r="W26" s="88"/>
      <c r="X26" s="87"/>
      <c r="Y26" s="88"/>
      <c r="Z26" s="87"/>
      <c r="AA26" s="88"/>
      <c r="AB26" s="89"/>
      <c r="AD26" s="87"/>
      <c r="AE26" s="88"/>
      <c r="AF26" s="87"/>
      <c r="AG26" s="88"/>
      <c r="AH26" s="89"/>
      <c r="AJ26" s="90">
        <f t="shared" si="0"/>
        <v>1</v>
      </c>
    </row>
    <row r="27" spans="1:36" ht="14.25" customHeight="1" x14ac:dyDescent="0.25">
      <c r="A27" s="95" t="s">
        <v>529</v>
      </c>
      <c r="B27" s="85" t="s">
        <v>530</v>
      </c>
      <c r="C27" s="85" t="s">
        <v>531</v>
      </c>
      <c r="D27" s="87" t="s">
        <v>1126</v>
      </c>
      <c r="E27" s="88">
        <v>0.3</v>
      </c>
      <c r="F27" s="87" t="s">
        <v>533</v>
      </c>
      <c r="G27" s="88">
        <v>0.3</v>
      </c>
      <c r="H27" s="87" t="s">
        <v>841</v>
      </c>
      <c r="I27" s="88">
        <v>0.3</v>
      </c>
      <c r="J27" s="87" t="s">
        <v>535</v>
      </c>
      <c r="K27" s="88">
        <v>0.05</v>
      </c>
      <c r="L27" s="87" t="s">
        <v>388</v>
      </c>
      <c r="M27" s="88">
        <v>0.05</v>
      </c>
      <c r="N27" s="87"/>
      <c r="O27" s="88"/>
      <c r="P27" s="87"/>
      <c r="Q27" s="88"/>
      <c r="R27" s="87"/>
      <c r="S27" s="88"/>
      <c r="T27" s="87"/>
      <c r="U27" s="88"/>
      <c r="V27" s="87"/>
      <c r="W27" s="88"/>
      <c r="X27" s="87"/>
      <c r="Y27" s="88"/>
      <c r="Z27" s="87"/>
      <c r="AA27" s="88"/>
      <c r="AB27" s="89"/>
      <c r="AD27" s="87"/>
      <c r="AE27" s="88"/>
      <c r="AF27" s="87"/>
      <c r="AG27" s="88"/>
      <c r="AH27" s="89"/>
      <c r="AJ27" s="90">
        <f t="shared" si="0"/>
        <v>1</v>
      </c>
    </row>
    <row r="28" spans="1:36" ht="14.25" customHeight="1" x14ac:dyDescent="0.25">
      <c r="A28" s="95" t="s">
        <v>536</v>
      </c>
      <c r="B28" s="86" t="s">
        <v>537</v>
      </c>
      <c r="C28" s="86"/>
      <c r="D28" s="87" t="s">
        <v>174</v>
      </c>
      <c r="E28" s="88">
        <v>0.125</v>
      </c>
      <c r="F28" s="87" t="s">
        <v>921</v>
      </c>
      <c r="G28" s="88">
        <v>0.125</v>
      </c>
      <c r="H28" s="87" t="s">
        <v>539</v>
      </c>
      <c r="I28" s="88">
        <v>0.125</v>
      </c>
      <c r="J28" s="87" t="s">
        <v>164</v>
      </c>
      <c r="K28" s="88">
        <v>0.125</v>
      </c>
      <c r="L28" s="87" t="s">
        <v>90</v>
      </c>
      <c r="M28" s="88">
        <v>0.125</v>
      </c>
      <c r="N28" s="87" t="s">
        <v>751</v>
      </c>
      <c r="O28" s="88">
        <v>0.125</v>
      </c>
      <c r="P28" s="87" t="s">
        <v>896</v>
      </c>
      <c r="Q28" s="88">
        <v>0.125</v>
      </c>
      <c r="R28" s="87" t="s">
        <v>741</v>
      </c>
      <c r="S28" s="88">
        <v>0.125</v>
      </c>
      <c r="T28" s="87"/>
      <c r="U28" s="88"/>
      <c r="V28" s="87"/>
      <c r="W28" s="88"/>
      <c r="X28" s="87"/>
      <c r="Y28" s="88"/>
      <c r="Z28" s="87"/>
      <c r="AA28" s="88"/>
      <c r="AB28" s="89"/>
      <c r="AD28" s="87"/>
      <c r="AE28" s="88"/>
      <c r="AF28" s="87"/>
      <c r="AG28" s="88"/>
      <c r="AH28" s="89"/>
      <c r="AJ28" s="90">
        <f t="shared" si="0"/>
        <v>1</v>
      </c>
    </row>
    <row r="29" spans="1:36" ht="14.25" customHeight="1" x14ac:dyDescent="0.25">
      <c r="A29" s="97" t="s">
        <v>542</v>
      </c>
      <c r="B29" s="96" t="s">
        <v>543</v>
      </c>
      <c r="C29" s="86" t="s">
        <v>544</v>
      </c>
      <c r="D29" s="87" t="s">
        <v>244</v>
      </c>
      <c r="E29" s="88">
        <v>0</v>
      </c>
      <c r="F29" s="87" t="s">
        <v>755</v>
      </c>
      <c r="G29" s="66">
        <v>0.34</v>
      </c>
      <c r="H29" s="87" t="s">
        <v>545</v>
      </c>
      <c r="I29" s="66">
        <v>0</v>
      </c>
      <c r="J29" s="87" t="s">
        <v>94</v>
      </c>
      <c r="K29" s="66">
        <v>0.33</v>
      </c>
      <c r="L29" s="87" t="s">
        <v>819</v>
      </c>
      <c r="M29" s="66">
        <v>0</v>
      </c>
      <c r="N29" s="87" t="s">
        <v>120</v>
      </c>
      <c r="O29" s="66">
        <v>0</v>
      </c>
      <c r="P29" s="87" t="s">
        <v>547</v>
      </c>
      <c r="Q29" s="66">
        <v>0</v>
      </c>
      <c r="R29" s="87" t="s">
        <v>548</v>
      </c>
      <c r="S29" s="66">
        <v>0</v>
      </c>
      <c r="T29" s="87" t="s">
        <v>549</v>
      </c>
      <c r="U29" s="66">
        <v>0</v>
      </c>
      <c r="V29" s="87" t="s">
        <v>199</v>
      </c>
      <c r="W29" s="66">
        <v>0</v>
      </c>
      <c r="X29" s="87" t="s">
        <v>193</v>
      </c>
      <c r="Y29" s="66">
        <v>0</v>
      </c>
      <c r="Z29" s="87" t="s">
        <v>550</v>
      </c>
      <c r="AA29" s="66">
        <v>0</v>
      </c>
      <c r="AB29" s="98" t="s">
        <v>975</v>
      </c>
      <c r="AC29" s="99">
        <v>0</v>
      </c>
      <c r="AD29" s="87" t="s">
        <v>114</v>
      </c>
      <c r="AE29" s="66">
        <v>0.33</v>
      </c>
      <c r="AF29" s="87" t="s">
        <v>551</v>
      </c>
      <c r="AG29" s="66">
        <v>0</v>
      </c>
      <c r="AH29" s="98" t="s">
        <v>168</v>
      </c>
      <c r="AI29" s="99">
        <v>0</v>
      </c>
      <c r="AJ29" s="90">
        <f t="shared" si="0"/>
        <v>1</v>
      </c>
    </row>
    <row r="30" spans="1:36" ht="14.25" customHeight="1" x14ac:dyDescent="0.25">
      <c r="A30" s="97" t="s">
        <v>552</v>
      </c>
      <c r="B30" s="86" t="s">
        <v>553</v>
      </c>
      <c r="C30" s="86" t="s">
        <v>554</v>
      </c>
      <c r="D30" s="87" t="s">
        <v>244</v>
      </c>
      <c r="E30" s="88">
        <v>0.16</v>
      </c>
      <c r="F30" s="87" t="s">
        <v>755</v>
      </c>
      <c r="G30" s="66">
        <v>0</v>
      </c>
      <c r="H30" s="87" t="s">
        <v>545</v>
      </c>
      <c r="I30" s="66">
        <v>0</v>
      </c>
      <c r="J30" s="87" t="s">
        <v>94</v>
      </c>
      <c r="K30" s="66">
        <v>0.18</v>
      </c>
      <c r="L30" s="87" t="s">
        <v>819</v>
      </c>
      <c r="M30" s="66">
        <v>0.16</v>
      </c>
      <c r="N30" s="87" t="s">
        <v>120</v>
      </c>
      <c r="O30" s="66">
        <v>0.17</v>
      </c>
      <c r="P30" s="87" t="s">
        <v>547</v>
      </c>
      <c r="Q30" s="66">
        <v>0</v>
      </c>
      <c r="R30" s="87" t="s">
        <v>548</v>
      </c>
      <c r="S30" s="66">
        <v>0</v>
      </c>
      <c r="T30" s="87" t="s">
        <v>549</v>
      </c>
      <c r="U30" s="66">
        <v>0</v>
      </c>
      <c r="V30" s="87" t="s">
        <v>199</v>
      </c>
      <c r="W30" s="66">
        <v>0</v>
      </c>
      <c r="X30" s="87" t="s">
        <v>193</v>
      </c>
      <c r="Y30" s="66">
        <v>0</v>
      </c>
      <c r="Z30" s="87" t="s">
        <v>550</v>
      </c>
      <c r="AA30" s="66">
        <v>0</v>
      </c>
      <c r="AB30" s="98" t="s">
        <v>975</v>
      </c>
      <c r="AC30" s="99">
        <v>0.16</v>
      </c>
      <c r="AD30" s="87" t="s">
        <v>114</v>
      </c>
      <c r="AE30" s="66">
        <v>0</v>
      </c>
      <c r="AF30" s="87" t="s">
        <v>551</v>
      </c>
      <c r="AG30" s="66">
        <v>0.17</v>
      </c>
      <c r="AH30" s="98" t="s">
        <v>168</v>
      </c>
      <c r="AI30" s="99">
        <v>0</v>
      </c>
      <c r="AJ30" s="90">
        <f t="shared" si="0"/>
        <v>1</v>
      </c>
    </row>
    <row r="31" spans="1:36" ht="14.25" customHeight="1" x14ac:dyDescent="0.25">
      <c r="A31" s="97" t="s">
        <v>555</v>
      </c>
      <c r="B31" s="85" t="s">
        <v>556</v>
      </c>
      <c r="C31" s="86" t="s">
        <v>557</v>
      </c>
      <c r="D31" s="87" t="s">
        <v>244</v>
      </c>
      <c r="E31" s="88">
        <v>0</v>
      </c>
      <c r="F31" s="87" t="s">
        <v>755</v>
      </c>
      <c r="G31" s="66">
        <v>0</v>
      </c>
      <c r="H31" s="87" t="s">
        <v>545</v>
      </c>
      <c r="I31" s="66">
        <v>0</v>
      </c>
      <c r="J31" s="87" t="s">
        <v>94</v>
      </c>
      <c r="K31" s="66">
        <v>0</v>
      </c>
      <c r="L31" s="87" t="s">
        <v>819</v>
      </c>
      <c r="M31" s="66">
        <v>0</v>
      </c>
      <c r="N31" s="87" t="s">
        <v>120</v>
      </c>
      <c r="O31" s="66">
        <v>0</v>
      </c>
      <c r="P31" s="87" t="s">
        <v>547</v>
      </c>
      <c r="Q31" s="66">
        <v>0</v>
      </c>
      <c r="R31" s="87" t="s">
        <v>548</v>
      </c>
      <c r="S31" s="66">
        <v>0.2</v>
      </c>
      <c r="T31" s="87" t="s">
        <v>549</v>
      </c>
      <c r="U31" s="66">
        <v>0.2</v>
      </c>
      <c r="V31" s="87" t="s">
        <v>199</v>
      </c>
      <c r="W31" s="66">
        <v>0.2</v>
      </c>
      <c r="X31" s="87" t="s">
        <v>193</v>
      </c>
      <c r="Y31" s="66">
        <v>0.2</v>
      </c>
      <c r="Z31" s="87" t="s">
        <v>550</v>
      </c>
      <c r="AA31" s="66">
        <v>0</v>
      </c>
      <c r="AB31" s="98" t="s">
        <v>975</v>
      </c>
      <c r="AC31" s="99">
        <v>0</v>
      </c>
      <c r="AD31" s="87" t="s">
        <v>114</v>
      </c>
      <c r="AE31" s="66">
        <v>0</v>
      </c>
      <c r="AF31" s="87" t="s">
        <v>551</v>
      </c>
      <c r="AG31" s="66">
        <v>0</v>
      </c>
      <c r="AH31" s="98" t="s">
        <v>168</v>
      </c>
      <c r="AI31" s="99">
        <v>0.2</v>
      </c>
      <c r="AJ31" s="90">
        <f t="shared" si="0"/>
        <v>1</v>
      </c>
    </row>
    <row r="32" spans="1:36" ht="14.25" customHeight="1" x14ac:dyDescent="0.25">
      <c r="A32" s="97" t="s">
        <v>558</v>
      </c>
      <c r="B32" s="85" t="s">
        <v>559</v>
      </c>
      <c r="C32" s="100" t="s">
        <v>560</v>
      </c>
      <c r="D32" s="87" t="s">
        <v>244</v>
      </c>
      <c r="E32" s="88">
        <v>0.125</v>
      </c>
      <c r="F32" s="87" t="s">
        <v>755</v>
      </c>
      <c r="G32" s="66">
        <v>0</v>
      </c>
      <c r="H32" s="87" t="s">
        <v>545</v>
      </c>
      <c r="I32" s="66">
        <v>0.125</v>
      </c>
      <c r="J32" s="87" t="s">
        <v>94</v>
      </c>
      <c r="K32" s="66">
        <v>0</v>
      </c>
      <c r="L32" s="87" t="s">
        <v>819</v>
      </c>
      <c r="M32" s="66">
        <v>0</v>
      </c>
      <c r="N32" s="87" t="s">
        <v>120</v>
      </c>
      <c r="O32" s="66">
        <v>0.125</v>
      </c>
      <c r="P32" s="87" t="s">
        <v>547</v>
      </c>
      <c r="Q32" s="66">
        <v>0.125</v>
      </c>
      <c r="R32" s="87" t="s">
        <v>548</v>
      </c>
      <c r="S32" s="66">
        <v>0.125</v>
      </c>
      <c r="T32" s="87" t="s">
        <v>549</v>
      </c>
      <c r="U32" s="66">
        <v>0</v>
      </c>
      <c r="V32" s="87" t="s">
        <v>199</v>
      </c>
      <c r="W32" s="66">
        <v>0.125</v>
      </c>
      <c r="X32" s="87" t="s">
        <v>193</v>
      </c>
      <c r="Y32" s="66">
        <v>0</v>
      </c>
      <c r="Z32" s="87" t="s">
        <v>550</v>
      </c>
      <c r="AA32" s="66">
        <v>0</v>
      </c>
      <c r="AB32" s="98" t="s">
        <v>975</v>
      </c>
      <c r="AC32" s="99">
        <v>0</v>
      </c>
      <c r="AD32" s="87" t="s">
        <v>114</v>
      </c>
      <c r="AE32" s="66">
        <v>0.125</v>
      </c>
      <c r="AF32" s="87" t="s">
        <v>551</v>
      </c>
      <c r="AG32" s="66">
        <v>0</v>
      </c>
      <c r="AH32" s="98" t="s">
        <v>168</v>
      </c>
      <c r="AI32" s="99">
        <v>0.125</v>
      </c>
      <c r="AJ32" s="90">
        <f t="shared" si="0"/>
        <v>1</v>
      </c>
    </row>
    <row r="33" spans="1:36" ht="14.25" customHeight="1" x14ac:dyDescent="0.25">
      <c r="A33" s="97" t="s">
        <v>561</v>
      </c>
      <c r="B33" s="85" t="s">
        <v>562</v>
      </c>
      <c r="C33" s="101" t="s">
        <v>563</v>
      </c>
      <c r="D33" s="87" t="s">
        <v>244</v>
      </c>
      <c r="E33" s="88">
        <v>0.2</v>
      </c>
      <c r="F33" s="87" t="s">
        <v>755</v>
      </c>
      <c r="G33" s="66">
        <v>0</v>
      </c>
      <c r="H33" s="87" t="s">
        <v>545</v>
      </c>
      <c r="I33" s="66">
        <v>0</v>
      </c>
      <c r="J33" s="87" t="s">
        <v>94</v>
      </c>
      <c r="K33" s="66">
        <v>0</v>
      </c>
      <c r="L33" s="87" t="s">
        <v>819</v>
      </c>
      <c r="M33" s="66">
        <v>0</v>
      </c>
      <c r="N33" s="87" t="s">
        <v>120</v>
      </c>
      <c r="O33" s="66">
        <v>0</v>
      </c>
      <c r="P33" s="87" t="s">
        <v>547</v>
      </c>
      <c r="Q33" s="66">
        <v>0.16</v>
      </c>
      <c r="R33" s="87" t="s">
        <v>548</v>
      </c>
      <c r="S33" s="66">
        <v>0</v>
      </c>
      <c r="T33" s="87" t="s">
        <v>549</v>
      </c>
      <c r="U33" s="66">
        <v>0</v>
      </c>
      <c r="V33" s="87" t="s">
        <v>199</v>
      </c>
      <c r="W33" s="66">
        <v>0.16</v>
      </c>
      <c r="X33" s="87" t="s">
        <v>193</v>
      </c>
      <c r="Y33" s="66">
        <v>0.16</v>
      </c>
      <c r="Z33" s="87" t="s">
        <v>550</v>
      </c>
      <c r="AA33" s="66">
        <v>0.16</v>
      </c>
      <c r="AB33" s="98" t="s">
        <v>975</v>
      </c>
      <c r="AC33" s="99">
        <v>0.16</v>
      </c>
      <c r="AD33" s="87" t="s">
        <v>114</v>
      </c>
      <c r="AE33" s="66">
        <v>0</v>
      </c>
      <c r="AF33" s="87" t="s">
        <v>551</v>
      </c>
      <c r="AG33" s="66">
        <v>0</v>
      </c>
      <c r="AH33" s="98" t="s">
        <v>168</v>
      </c>
      <c r="AI33" s="99">
        <v>0</v>
      </c>
      <c r="AJ33" s="90">
        <f t="shared" si="0"/>
        <v>1</v>
      </c>
    </row>
    <row r="34" spans="1:36" ht="14.25" customHeight="1" x14ac:dyDescent="0.25">
      <c r="A34" s="97" t="s">
        <v>564</v>
      </c>
      <c r="B34" s="85" t="s">
        <v>565</v>
      </c>
      <c r="C34" s="85" t="s">
        <v>566</v>
      </c>
      <c r="D34" s="87" t="s">
        <v>244</v>
      </c>
      <c r="E34" s="88">
        <v>0.15</v>
      </c>
      <c r="F34" s="87" t="s">
        <v>755</v>
      </c>
      <c r="G34" s="66">
        <v>0</v>
      </c>
      <c r="H34" s="87" t="s">
        <v>545</v>
      </c>
      <c r="I34" s="66">
        <v>0</v>
      </c>
      <c r="J34" s="87" t="s">
        <v>94</v>
      </c>
      <c r="K34" s="66">
        <v>0</v>
      </c>
      <c r="L34" s="87" t="s">
        <v>819</v>
      </c>
      <c r="M34" s="66">
        <v>0</v>
      </c>
      <c r="N34" s="87" t="s">
        <v>120</v>
      </c>
      <c r="O34" s="66">
        <v>0</v>
      </c>
      <c r="P34" s="87" t="s">
        <v>547</v>
      </c>
      <c r="Q34" s="66">
        <v>0.15</v>
      </c>
      <c r="R34" s="87" t="s">
        <v>548</v>
      </c>
      <c r="S34" s="66">
        <v>0</v>
      </c>
      <c r="T34" s="87" t="s">
        <v>549</v>
      </c>
      <c r="U34" s="66">
        <v>0</v>
      </c>
      <c r="V34" s="87" t="s">
        <v>199</v>
      </c>
      <c r="W34" s="66">
        <v>0.14000000000000001</v>
      </c>
      <c r="X34" s="87" t="s">
        <v>193</v>
      </c>
      <c r="Y34" s="66">
        <v>0.14000000000000001</v>
      </c>
      <c r="Z34" s="87" t="s">
        <v>550</v>
      </c>
      <c r="AA34" s="66">
        <v>0.14000000000000001</v>
      </c>
      <c r="AB34" s="98" t="s">
        <v>975</v>
      </c>
      <c r="AC34" s="99">
        <v>0.14000000000000001</v>
      </c>
      <c r="AD34" s="87" t="s">
        <v>114</v>
      </c>
      <c r="AE34" s="66">
        <v>0</v>
      </c>
      <c r="AF34" s="87" t="s">
        <v>551</v>
      </c>
      <c r="AG34" s="66">
        <v>0</v>
      </c>
      <c r="AH34" s="98" t="s">
        <v>168</v>
      </c>
      <c r="AI34" s="99">
        <v>0.14000000000000001</v>
      </c>
      <c r="AJ34" s="90">
        <f t="shared" si="0"/>
        <v>1</v>
      </c>
    </row>
    <row r="35" spans="1:36" ht="14.25" customHeight="1" x14ac:dyDescent="0.25">
      <c r="A35" s="97" t="s">
        <v>567</v>
      </c>
      <c r="B35" s="85" t="s">
        <v>568</v>
      </c>
      <c r="C35" s="85" t="s">
        <v>569</v>
      </c>
      <c r="D35" s="87" t="s">
        <v>244</v>
      </c>
      <c r="E35" s="88">
        <v>0.08</v>
      </c>
      <c r="F35" s="87" t="s">
        <v>755</v>
      </c>
      <c r="G35" s="66">
        <v>0</v>
      </c>
      <c r="H35" s="87" t="s">
        <v>545</v>
      </c>
      <c r="I35" s="66">
        <v>0.08</v>
      </c>
      <c r="J35" s="87" t="s">
        <v>94</v>
      </c>
      <c r="K35" s="66">
        <v>0.1</v>
      </c>
      <c r="L35" s="87" t="s">
        <v>819</v>
      </c>
      <c r="M35" s="66">
        <v>0.08</v>
      </c>
      <c r="N35" s="87" t="s">
        <v>120</v>
      </c>
      <c r="O35" s="66">
        <v>0.08</v>
      </c>
      <c r="P35" s="87" t="s">
        <v>547</v>
      </c>
      <c r="Q35" s="66">
        <v>0.08</v>
      </c>
      <c r="R35" s="87" t="s">
        <v>548</v>
      </c>
      <c r="S35" s="66">
        <v>0.08</v>
      </c>
      <c r="T35" s="87" t="s">
        <v>549</v>
      </c>
      <c r="U35" s="66">
        <v>0</v>
      </c>
      <c r="V35" s="87" t="s">
        <v>199</v>
      </c>
      <c r="W35" s="66">
        <v>0.08</v>
      </c>
      <c r="X35" s="87" t="s">
        <v>193</v>
      </c>
      <c r="Y35" s="66">
        <v>0</v>
      </c>
      <c r="Z35" s="87" t="s">
        <v>550</v>
      </c>
      <c r="AA35" s="66">
        <v>0</v>
      </c>
      <c r="AB35" s="98" t="s">
        <v>975</v>
      </c>
      <c r="AC35" s="99">
        <v>0.08</v>
      </c>
      <c r="AD35" s="87" t="s">
        <v>114</v>
      </c>
      <c r="AE35" s="66">
        <v>0.08</v>
      </c>
      <c r="AF35" s="87" t="s">
        <v>551</v>
      </c>
      <c r="AG35" s="66">
        <v>0.1</v>
      </c>
      <c r="AH35" s="98" t="s">
        <v>168</v>
      </c>
      <c r="AI35" s="99">
        <v>0.08</v>
      </c>
      <c r="AJ35" s="90">
        <f t="shared" si="0"/>
        <v>0.99999999999999978</v>
      </c>
    </row>
    <row r="36" spans="1:36" ht="14.25" customHeight="1" x14ac:dyDescent="0.25">
      <c r="A36" s="97" t="s">
        <v>570</v>
      </c>
      <c r="B36" s="86" t="s">
        <v>571</v>
      </c>
      <c r="C36" s="86" t="s">
        <v>572</v>
      </c>
      <c r="D36" s="87" t="s">
        <v>244</v>
      </c>
      <c r="E36" s="88">
        <v>0</v>
      </c>
      <c r="F36" s="87" t="s">
        <v>755</v>
      </c>
      <c r="G36" s="66">
        <v>0.5</v>
      </c>
      <c r="H36" s="87" t="s">
        <v>545</v>
      </c>
      <c r="I36" s="66">
        <v>0</v>
      </c>
      <c r="J36" s="87" t="s">
        <v>94</v>
      </c>
      <c r="K36" s="66">
        <v>0</v>
      </c>
      <c r="L36" s="87" t="s">
        <v>819</v>
      </c>
      <c r="M36" s="66">
        <v>0</v>
      </c>
      <c r="N36" s="87" t="s">
        <v>120</v>
      </c>
      <c r="O36" s="66">
        <v>0</v>
      </c>
      <c r="P36" s="87" t="s">
        <v>547</v>
      </c>
      <c r="Q36" s="66">
        <v>0</v>
      </c>
      <c r="R36" s="87" t="s">
        <v>548</v>
      </c>
      <c r="S36" s="66">
        <v>0</v>
      </c>
      <c r="T36" s="87" t="s">
        <v>549</v>
      </c>
      <c r="U36" s="66">
        <v>0</v>
      </c>
      <c r="V36" s="87" t="s">
        <v>199</v>
      </c>
      <c r="W36" s="66">
        <v>0</v>
      </c>
      <c r="X36" s="87" t="s">
        <v>193</v>
      </c>
      <c r="Y36" s="66">
        <v>0</v>
      </c>
      <c r="Z36" s="87" t="s">
        <v>550</v>
      </c>
      <c r="AA36" s="66">
        <v>0</v>
      </c>
      <c r="AB36" s="98" t="s">
        <v>975</v>
      </c>
      <c r="AC36" s="99">
        <v>0</v>
      </c>
      <c r="AD36" s="87" t="s">
        <v>114</v>
      </c>
      <c r="AE36" s="66">
        <v>0.5</v>
      </c>
      <c r="AF36" s="87" t="s">
        <v>551</v>
      </c>
      <c r="AG36" s="66">
        <v>0</v>
      </c>
      <c r="AH36" s="98" t="s">
        <v>168</v>
      </c>
      <c r="AI36" s="99">
        <v>0</v>
      </c>
      <c r="AJ36" s="90">
        <f t="shared" si="0"/>
        <v>1</v>
      </c>
    </row>
    <row r="37" spans="1:36" ht="14.25" customHeight="1" x14ac:dyDescent="0.25">
      <c r="A37" s="97" t="s">
        <v>573</v>
      </c>
      <c r="B37" s="102" t="s">
        <v>574</v>
      </c>
      <c r="C37" s="102" t="s">
        <v>575</v>
      </c>
      <c r="D37" s="87" t="s">
        <v>244</v>
      </c>
      <c r="E37" s="88">
        <v>0</v>
      </c>
      <c r="F37" s="87" t="s">
        <v>755</v>
      </c>
      <c r="G37" s="66">
        <v>0</v>
      </c>
      <c r="H37" s="87" t="s">
        <v>545</v>
      </c>
      <c r="I37" s="66">
        <v>0</v>
      </c>
      <c r="J37" s="87" t="s">
        <v>94</v>
      </c>
      <c r="K37" s="66">
        <v>0.5</v>
      </c>
      <c r="L37" s="87" t="s">
        <v>819</v>
      </c>
      <c r="M37" s="66">
        <v>0.5</v>
      </c>
      <c r="N37" s="87" t="s">
        <v>120</v>
      </c>
      <c r="O37" s="66">
        <v>0</v>
      </c>
      <c r="P37" s="87" t="s">
        <v>547</v>
      </c>
      <c r="Q37" s="66">
        <v>0</v>
      </c>
      <c r="R37" s="87" t="s">
        <v>548</v>
      </c>
      <c r="S37" s="66">
        <v>0</v>
      </c>
      <c r="T37" s="87" t="s">
        <v>549</v>
      </c>
      <c r="U37" s="66">
        <v>0</v>
      </c>
      <c r="V37" s="87" t="s">
        <v>199</v>
      </c>
      <c r="W37" s="66">
        <v>0</v>
      </c>
      <c r="X37" s="87" t="s">
        <v>193</v>
      </c>
      <c r="Y37" s="66">
        <v>0</v>
      </c>
      <c r="Z37" s="87" t="s">
        <v>550</v>
      </c>
      <c r="AA37" s="66">
        <v>0</v>
      </c>
      <c r="AB37" s="98" t="s">
        <v>975</v>
      </c>
      <c r="AC37" s="99">
        <v>0</v>
      </c>
      <c r="AD37" s="87" t="s">
        <v>114</v>
      </c>
      <c r="AE37" s="66">
        <v>0</v>
      </c>
      <c r="AF37" s="87" t="s">
        <v>551</v>
      </c>
      <c r="AG37" s="66">
        <v>0</v>
      </c>
      <c r="AH37" s="98" t="s">
        <v>168</v>
      </c>
      <c r="AI37" s="99">
        <v>0</v>
      </c>
      <c r="AJ37" s="90">
        <f t="shared" si="0"/>
        <v>1</v>
      </c>
    </row>
    <row r="38" spans="1:36" ht="14.25" customHeight="1" x14ac:dyDescent="0.25">
      <c r="A38" s="97" t="s">
        <v>576</v>
      </c>
      <c r="B38" s="92" t="s">
        <v>577</v>
      </c>
      <c r="C38" s="92" t="s">
        <v>578</v>
      </c>
      <c r="D38" s="87" t="s">
        <v>244</v>
      </c>
      <c r="E38" s="88">
        <v>0</v>
      </c>
      <c r="F38" s="87" t="s">
        <v>755</v>
      </c>
      <c r="G38" s="66">
        <v>0</v>
      </c>
      <c r="H38" s="87" t="s">
        <v>545</v>
      </c>
      <c r="I38" s="66">
        <v>0</v>
      </c>
      <c r="J38" s="87" t="s">
        <v>94</v>
      </c>
      <c r="K38" s="66">
        <v>0</v>
      </c>
      <c r="L38" s="87" t="s">
        <v>819</v>
      </c>
      <c r="M38" s="66">
        <v>0</v>
      </c>
      <c r="N38" s="87" t="s">
        <v>120</v>
      </c>
      <c r="O38" s="66">
        <v>0</v>
      </c>
      <c r="P38" s="87" t="s">
        <v>547</v>
      </c>
      <c r="Q38" s="66">
        <v>0</v>
      </c>
      <c r="R38" s="87" t="s">
        <v>548</v>
      </c>
      <c r="S38" s="66">
        <v>0.5</v>
      </c>
      <c r="T38" s="87" t="s">
        <v>549</v>
      </c>
      <c r="U38" s="66">
        <v>0.5</v>
      </c>
      <c r="V38" s="87" t="s">
        <v>199</v>
      </c>
      <c r="W38" s="66">
        <v>0</v>
      </c>
      <c r="X38" s="87" t="s">
        <v>193</v>
      </c>
      <c r="Y38" s="66">
        <v>0</v>
      </c>
      <c r="Z38" s="87" t="s">
        <v>550</v>
      </c>
      <c r="AA38" s="66">
        <v>0</v>
      </c>
      <c r="AB38" s="98" t="s">
        <v>975</v>
      </c>
      <c r="AC38" s="99">
        <v>0</v>
      </c>
      <c r="AD38" s="87" t="s">
        <v>114</v>
      </c>
      <c r="AE38" s="66">
        <v>0</v>
      </c>
      <c r="AF38" s="87" t="s">
        <v>551</v>
      </c>
      <c r="AG38" s="66">
        <v>0</v>
      </c>
      <c r="AH38" s="98" t="s">
        <v>168</v>
      </c>
      <c r="AI38" s="99">
        <v>0</v>
      </c>
      <c r="AJ38" s="90">
        <f t="shared" si="0"/>
        <v>1</v>
      </c>
    </row>
    <row r="39" spans="1:36" ht="14.25" customHeight="1" x14ac:dyDescent="0.25">
      <c r="A39" s="97" t="s">
        <v>579</v>
      </c>
      <c r="B39" s="86" t="s">
        <v>580</v>
      </c>
      <c r="C39" s="86" t="s">
        <v>581</v>
      </c>
      <c r="D39" s="87" t="s">
        <v>244</v>
      </c>
      <c r="E39" s="88">
        <v>0</v>
      </c>
      <c r="F39" s="87" t="s">
        <v>755</v>
      </c>
      <c r="G39" s="66">
        <v>0</v>
      </c>
      <c r="H39" s="87" t="s">
        <v>545</v>
      </c>
      <c r="I39" s="66">
        <v>0</v>
      </c>
      <c r="J39" s="87" t="s">
        <v>94</v>
      </c>
      <c r="K39" s="66">
        <v>0.5</v>
      </c>
      <c r="L39" s="87" t="s">
        <v>819</v>
      </c>
      <c r="M39" s="66">
        <v>0</v>
      </c>
      <c r="N39" s="87" t="s">
        <v>120</v>
      </c>
      <c r="O39" s="66">
        <v>0</v>
      </c>
      <c r="P39" s="87" t="s">
        <v>547</v>
      </c>
      <c r="Q39" s="66">
        <v>0</v>
      </c>
      <c r="R39" s="87" t="s">
        <v>548</v>
      </c>
      <c r="S39" s="66">
        <v>0</v>
      </c>
      <c r="T39" s="87" t="s">
        <v>549</v>
      </c>
      <c r="U39" s="66">
        <v>0</v>
      </c>
      <c r="V39" s="87" t="s">
        <v>199</v>
      </c>
      <c r="W39" s="66">
        <v>0</v>
      </c>
      <c r="X39" s="87" t="s">
        <v>193</v>
      </c>
      <c r="Y39" s="66">
        <v>0</v>
      </c>
      <c r="Z39" s="87" t="s">
        <v>550</v>
      </c>
      <c r="AA39" s="66">
        <v>0</v>
      </c>
      <c r="AB39" s="98" t="s">
        <v>975</v>
      </c>
      <c r="AC39" s="99">
        <v>0</v>
      </c>
      <c r="AD39" s="87" t="s">
        <v>114</v>
      </c>
      <c r="AE39" s="66">
        <v>0</v>
      </c>
      <c r="AF39" s="87" t="s">
        <v>551</v>
      </c>
      <c r="AG39" s="66">
        <v>0.5</v>
      </c>
      <c r="AH39" s="98" t="s">
        <v>168</v>
      </c>
      <c r="AI39" s="99">
        <v>0</v>
      </c>
      <c r="AJ39" s="90">
        <f t="shared" si="0"/>
        <v>1</v>
      </c>
    </row>
    <row r="40" spans="1:36" ht="14.25" customHeight="1" x14ac:dyDescent="0.25">
      <c r="A40" s="95" t="s">
        <v>582</v>
      </c>
      <c r="B40" s="86" t="s">
        <v>583</v>
      </c>
      <c r="C40" s="86" t="s">
        <v>584</v>
      </c>
      <c r="D40" s="87" t="s">
        <v>585</v>
      </c>
      <c r="E40" s="88">
        <v>0.5</v>
      </c>
      <c r="F40" s="87" t="s">
        <v>586</v>
      </c>
      <c r="G40" s="88">
        <v>0.5</v>
      </c>
      <c r="H40" s="87"/>
      <c r="I40" s="88"/>
      <c r="J40" s="87"/>
      <c r="K40" s="88"/>
      <c r="L40" s="87"/>
      <c r="M40" s="88"/>
      <c r="N40" s="87"/>
      <c r="O40" s="88"/>
      <c r="P40" s="87"/>
      <c r="Q40" s="88"/>
      <c r="R40" s="87"/>
      <c r="S40" s="88"/>
      <c r="T40" s="87"/>
      <c r="U40" s="88"/>
      <c r="V40" s="87"/>
      <c r="W40" s="88"/>
      <c r="X40" s="87"/>
      <c r="Y40" s="88"/>
      <c r="Z40" s="87"/>
      <c r="AA40" s="88"/>
      <c r="AD40" s="87"/>
      <c r="AE40" s="88"/>
      <c r="AF40" s="87"/>
      <c r="AG40" s="88"/>
      <c r="AJ40" s="90">
        <f t="shared" si="0"/>
        <v>1</v>
      </c>
    </row>
    <row r="41" spans="1:36" ht="14.25" customHeight="1" x14ac:dyDescent="0.25">
      <c r="A41" s="95" t="s">
        <v>587</v>
      </c>
      <c r="B41" s="86" t="s">
        <v>588</v>
      </c>
      <c r="C41" s="86" t="s">
        <v>589</v>
      </c>
      <c r="D41" s="87" t="s">
        <v>590</v>
      </c>
      <c r="E41" s="88">
        <v>0.5</v>
      </c>
      <c r="F41" s="87" t="s">
        <v>591</v>
      </c>
      <c r="G41" s="88">
        <v>0.5</v>
      </c>
      <c r="H41" s="87"/>
      <c r="I41" s="88"/>
      <c r="J41" s="87"/>
      <c r="K41" s="88"/>
      <c r="L41" s="87"/>
      <c r="M41" s="88"/>
      <c r="N41" s="87"/>
      <c r="O41" s="88"/>
      <c r="P41" s="87"/>
      <c r="Q41" s="88"/>
      <c r="R41" s="87"/>
      <c r="S41" s="88"/>
      <c r="T41" s="87"/>
      <c r="U41" s="88"/>
      <c r="V41" s="87"/>
      <c r="W41" s="88"/>
      <c r="X41" s="87"/>
      <c r="Y41" s="88"/>
      <c r="Z41" s="87"/>
      <c r="AA41" s="88"/>
      <c r="AD41" s="87"/>
      <c r="AE41" s="88"/>
      <c r="AF41" s="87"/>
      <c r="AG41" s="88"/>
      <c r="AJ41" s="90">
        <f t="shared" si="0"/>
        <v>1</v>
      </c>
    </row>
    <row r="42" spans="1:36" ht="14.25" customHeight="1" x14ac:dyDescent="0.25">
      <c r="A42" s="95" t="s">
        <v>592</v>
      </c>
      <c r="B42" s="86" t="s">
        <v>593</v>
      </c>
      <c r="C42" s="86" t="s">
        <v>594</v>
      </c>
      <c r="D42" s="87" t="s">
        <v>595</v>
      </c>
      <c r="E42" s="88">
        <v>0.7</v>
      </c>
      <c r="F42" s="87" t="s">
        <v>596</v>
      </c>
      <c r="G42" s="88">
        <v>0.3</v>
      </c>
      <c r="H42" s="87"/>
      <c r="I42" s="88"/>
      <c r="J42" s="87"/>
      <c r="K42" s="88"/>
      <c r="L42" s="87"/>
      <c r="M42" s="88"/>
      <c r="N42" s="87"/>
      <c r="O42" s="88"/>
      <c r="P42" s="87"/>
      <c r="Q42" s="88"/>
      <c r="R42" s="87"/>
      <c r="S42" s="88"/>
      <c r="T42" s="87"/>
      <c r="U42" s="88"/>
      <c r="V42" s="87"/>
      <c r="W42" s="88"/>
      <c r="X42" s="87"/>
      <c r="Y42" s="88"/>
      <c r="Z42" s="87"/>
      <c r="AA42" s="88"/>
      <c r="AD42" s="87"/>
      <c r="AE42" s="88"/>
      <c r="AF42" s="87"/>
      <c r="AG42" s="88"/>
      <c r="AJ42" s="90">
        <f t="shared" si="0"/>
        <v>1</v>
      </c>
    </row>
    <row r="43" spans="1:36" ht="14.25" customHeight="1" x14ac:dyDescent="0.25">
      <c r="A43" s="95" t="s">
        <v>597</v>
      </c>
      <c r="B43" s="92" t="s">
        <v>89</v>
      </c>
      <c r="C43" s="92" t="s">
        <v>598</v>
      </c>
      <c r="D43" s="87" t="s">
        <v>599</v>
      </c>
      <c r="E43" s="103">
        <v>0.5</v>
      </c>
      <c r="F43" s="87" t="s">
        <v>591</v>
      </c>
      <c r="G43" s="103">
        <f t="shared" ref="G43:G45" si="1">1-E43</f>
        <v>0.5</v>
      </c>
      <c r="H43" s="104"/>
      <c r="I43" s="103"/>
      <c r="J43" s="104"/>
      <c r="K43" s="103"/>
      <c r="L43" s="104"/>
      <c r="M43" s="103"/>
      <c r="N43" s="104"/>
      <c r="O43" s="103"/>
      <c r="P43" s="104"/>
      <c r="Q43" s="103"/>
      <c r="R43" s="104"/>
      <c r="S43" s="103"/>
      <c r="T43" s="104"/>
      <c r="U43" s="103"/>
      <c r="V43" s="104"/>
      <c r="W43" s="103"/>
      <c r="X43" s="104"/>
      <c r="Y43" s="103"/>
      <c r="Z43" s="104"/>
      <c r="AA43" s="103"/>
      <c r="AD43" s="104"/>
      <c r="AE43" s="103"/>
      <c r="AF43" s="104"/>
      <c r="AG43" s="103"/>
      <c r="AJ43" s="90">
        <f t="shared" si="0"/>
        <v>1</v>
      </c>
    </row>
    <row r="44" spans="1:36" ht="14.25" customHeight="1" x14ac:dyDescent="0.25">
      <c r="A44" s="95" t="s">
        <v>600</v>
      </c>
      <c r="B44" s="92" t="s">
        <v>601</v>
      </c>
      <c r="C44" s="92" t="s">
        <v>602</v>
      </c>
      <c r="D44" s="104" t="s">
        <v>751</v>
      </c>
      <c r="E44" s="103">
        <v>0.5</v>
      </c>
      <c r="F44" s="87" t="s">
        <v>896</v>
      </c>
      <c r="G44" s="103">
        <f t="shared" si="1"/>
        <v>0.5</v>
      </c>
      <c r="H44" s="104"/>
      <c r="I44" s="103"/>
      <c r="J44" s="104"/>
      <c r="K44" s="103"/>
      <c r="L44" s="104"/>
      <c r="M44" s="103"/>
      <c r="N44" s="104"/>
      <c r="O44" s="103"/>
      <c r="P44" s="104"/>
      <c r="Q44" s="103"/>
      <c r="R44" s="104"/>
      <c r="S44" s="103"/>
      <c r="T44" s="104"/>
      <c r="U44" s="103"/>
      <c r="V44" s="104"/>
      <c r="W44" s="103"/>
      <c r="X44" s="104"/>
      <c r="Y44" s="103"/>
      <c r="Z44" s="104"/>
      <c r="AA44" s="103"/>
      <c r="AD44" s="104"/>
      <c r="AE44" s="103"/>
      <c r="AF44" s="104"/>
      <c r="AG44" s="103"/>
      <c r="AJ44" s="90">
        <f t="shared" si="0"/>
        <v>1</v>
      </c>
    </row>
    <row r="45" spans="1:36" ht="14.25" customHeight="1" x14ac:dyDescent="0.25">
      <c r="A45" s="95" t="s">
        <v>603</v>
      </c>
      <c r="B45" s="92" t="s">
        <v>604</v>
      </c>
      <c r="C45" s="92" t="s">
        <v>605</v>
      </c>
      <c r="D45" s="104" t="s">
        <v>791</v>
      </c>
      <c r="E45" s="103">
        <v>0.5</v>
      </c>
      <c r="F45" s="104" t="s">
        <v>609</v>
      </c>
      <c r="G45" s="103">
        <f t="shared" si="1"/>
        <v>0.5</v>
      </c>
      <c r="H45" s="104"/>
      <c r="I45" s="103"/>
      <c r="J45" s="104"/>
      <c r="K45" s="103"/>
      <c r="L45" s="104"/>
      <c r="M45" s="103"/>
      <c r="N45" s="104"/>
      <c r="O45" s="103"/>
      <c r="P45" s="104"/>
      <c r="Q45" s="103"/>
      <c r="R45" s="104"/>
      <c r="S45" s="103"/>
      <c r="T45" s="104"/>
      <c r="U45" s="103"/>
      <c r="V45" s="104"/>
      <c r="W45" s="103"/>
      <c r="X45" s="104"/>
      <c r="Y45" s="103"/>
      <c r="Z45" s="104"/>
      <c r="AA45" s="103"/>
      <c r="AD45" s="104"/>
      <c r="AE45" s="103"/>
      <c r="AF45" s="104"/>
      <c r="AG45" s="103"/>
      <c r="AJ45" s="90">
        <f t="shared" si="0"/>
        <v>1</v>
      </c>
    </row>
    <row r="46" spans="1:36" ht="14.25" customHeight="1" x14ac:dyDescent="0.25">
      <c r="A46" s="95" t="s">
        <v>607</v>
      </c>
      <c r="B46" s="102" t="s">
        <v>608</v>
      </c>
      <c r="C46" s="92" t="s">
        <v>162</v>
      </c>
      <c r="D46" s="87" t="s">
        <v>609</v>
      </c>
      <c r="E46" s="88">
        <v>0.5</v>
      </c>
      <c r="F46" s="87" t="s">
        <v>596</v>
      </c>
      <c r="G46" s="103">
        <f>1-E46</f>
        <v>0.5</v>
      </c>
      <c r="H46" s="87"/>
      <c r="I46" s="103"/>
      <c r="J46" s="87"/>
      <c r="K46" s="103"/>
      <c r="L46" s="87"/>
      <c r="M46" s="103"/>
      <c r="N46" s="87"/>
      <c r="O46" s="103"/>
      <c r="P46" s="87"/>
      <c r="Q46" s="103"/>
      <c r="R46" s="87"/>
      <c r="S46" s="103"/>
      <c r="T46" s="87"/>
      <c r="U46" s="103"/>
      <c r="V46" s="87"/>
      <c r="W46" s="103"/>
      <c r="X46" s="87"/>
      <c r="Y46" s="103"/>
      <c r="Z46" s="87"/>
      <c r="AA46" s="103"/>
      <c r="AD46" s="87"/>
      <c r="AE46" s="103"/>
      <c r="AF46" s="87"/>
      <c r="AG46" s="103"/>
      <c r="AJ46" s="58"/>
    </row>
    <row r="47" spans="1:36" ht="14.25" customHeight="1" x14ac:dyDescent="0.25">
      <c r="A47" s="95" t="s">
        <v>610</v>
      </c>
      <c r="B47" s="91" t="s">
        <v>611</v>
      </c>
      <c r="C47" s="91" t="s">
        <v>612</v>
      </c>
      <c r="D47" s="87" t="s">
        <v>613</v>
      </c>
      <c r="E47" s="103">
        <v>0.5</v>
      </c>
      <c r="F47" s="87" t="s">
        <v>968</v>
      </c>
      <c r="G47" s="103">
        <f>1-E47</f>
        <v>0.5</v>
      </c>
      <c r="H47" s="104"/>
      <c r="I47" s="103"/>
      <c r="J47" s="104"/>
      <c r="K47" s="103"/>
      <c r="L47" s="104"/>
      <c r="M47" s="103"/>
      <c r="N47" s="104"/>
      <c r="O47" s="103"/>
      <c r="P47" s="104"/>
      <c r="Q47" s="103"/>
      <c r="R47" s="104"/>
      <c r="S47" s="103"/>
      <c r="T47" s="104"/>
      <c r="U47" s="103"/>
      <c r="V47" s="104"/>
      <c r="W47" s="103"/>
      <c r="X47" s="104"/>
      <c r="Y47" s="103"/>
      <c r="Z47" s="104"/>
      <c r="AA47" s="103"/>
      <c r="AD47" s="104"/>
      <c r="AE47" s="103"/>
      <c r="AF47" s="104"/>
      <c r="AG47" s="103"/>
      <c r="AJ47" s="58"/>
    </row>
    <row r="48" spans="1:36" ht="14.25" customHeight="1" x14ac:dyDescent="0.25">
      <c r="A48" s="95" t="s">
        <v>614</v>
      </c>
      <c r="B48" s="85" t="s">
        <v>615</v>
      </c>
      <c r="C48" s="86" t="s">
        <v>616</v>
      </c>
      <c r="D48" s="104" t="s">
        <v>721</v>
      </c>
      <c r="E48" s="103">
        <v>0.5</v>
      </c>
      <c r="F48" s="104" t="s">
        <v>889</v>
      </c>
      <c r="G48" s="103">
        <v>0.5</v>
      </c>
      <c r="H48" s="104"/>
      <c r="I48" s="103"/>
      <c r="J48" s="104"/>
      <c r="K48" s="103"/>
      <c r="L48" s="104"/>
      <c r="M48" s="103"/>
      <c r="N48" s="104"/>
      <c r="O48" s="103"/>
      <c r="P48" s="104"/>
      <c r="Q48" s="103"/>
      <c r="R48" s="104"/>
      <c r="S48" s="103"/>
      <c r="T48" s="104"/>
      <c r="U48" s="103"/>
      <c r="V48" s="104"/>
      <c r="W48" s="103"/>
      <c r="X48" s="104"/>
      <c r="Y48" s="103"/>
      <c r="Z48" s="104"/>
      <c r="AA48" s="103"/>
      <c r="AD48" s="104"/>
      <c r="AE48" s="103"/>
      <c r="AF48" s="104"/>
      <c r="AG48" s="103"/>
      <c r="AJ48" s="58"/>
    </row>
    <row r="50" spans="1:35" ht="15" customHeight="1" x14ac:dyDescent="0.2">
      <c r="A50" s="450"/>
      <c r="B50" s="450"/>
      <c r="C50" s="450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0"/>
      <c r="S50" s="450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0"/>
      <c r="AI50" s="450"/>
    </row>
    <row r="51" spans="1:35" ht="15" customHeight="1" x14ac:dyDescent="0.25">
      <c r="C51" s="451" t="s">
        <v>1128</v>
      </c>
    </row>
    <row r="52" spans="1:35" ht="15" customHeight="1" x14ac:dyDescent="0.2">
      <c r="C52" s="450" t="s">
        <v>78</v>
      </c>
      <c r="D52" s="450" t="s">
        <v>755</v>
      </c>
    </row>
    <row r="53" spans="1:35" ht="15" customHeight="1" x14ac:dyDescent="0.2">
      <c r="C53" s="450" t="s">
        <v>540</v>
      </c>
      <c r="D53" s="450" t="s">
        <v>896</v>
      </c>
    </row>
    <row r="54" spans="1:35" ht="15" customHeight="1" x14ac:dyDescent="0.2">
      <c r="C54" s="450" t="s">
        <v>546</v>
      </c>
      <c r="D54" s="450" t="s">
        <v>819</v>
      </c>
    </row>
    <row r="55" spans="1:35" ht="15" customHeight="1" x14ac:dyDescent="0.2">
      <c r="C55" s="450" t="s">
        <v>495</v>
      </c>
      <c r="D55" s="450" t="s">
        <v>902</v>
      </c>
    </row>
    <row r="56" spans="1:35" ht="15" customHeight="1" x14ac:dyDescent="0.2">
      <c r="C56" s="450" t="s">
        <v>501</v>
      </c>
      <c r="F56" t="s">
        <v>1129</v>
      </c>
    </row>
    <row r="57" spans="1:35" ht="15" customHeight="1" x14ac:dyDescent="0.2">
      <c r="C57" s="450" t="s">
        <v>496</v>
      </c>
      <c r="D57" s="450" t="s">
        <v>993</v>
      </c>
    </row>
    <row r="58" spans="1:35" ht="15" customHeight="1" x14ac:dyDescent="0.2">
      <c r="C58" s="450" t="s">
        <v>541</v>
      </c>
      <c r="D58" s="450" t="s">
        <v>741</v>
      </c>
    </row>
    <row r="59" spans="1:35" ht="15" customHeight="1" x14ac:dyDescent="0.2">
      <c r="C59" s="450" t="s">
        <v>538</v>
      </c>
      <c r="D59" s="450" t="s">
        <v>921</v>
      </c>
    </row>
    <row r="60" spans="1:35" ht="15" customHeight="1" x14ac:dyDescent="0.2">
      <c r="C60" s="450" t="s">
        <v>532</v>
      </c>
      <c r="D60" s="450" t="s">
        <v>1126</v>
      </c>
      <c r="F60" t="s">
        <v>1127</v>
      </c>
    </row>
    <row r="61" spans="1:35" ht="15" customHeight="1" x14ac:dyDescent="0.2">
      <c r="C61" s="450" t="s">
        <v>499</v>
      </c>
      <c r="D61" s="450" t="s">
        <v>830</v>
      </c>
    </row>
    <row r="62" spans="1:35" ht="15" customHeight="1" x14ac:dyDescent="0.2">
      <c r="C62" s="450" t="s">
        <v>522</v>
      </c>
      <c r="D62" s="450" t="s">
        <v>776</v>
      </c>
    </row>
    <row r="63" spans="1:35" ht="15" customHeight="1" x14ac:dyDescent="0.2">
      <c r="C63" s="450" t="s">
        <v>534</v>
      </c>
      <c r="D63" s="450" t="s">
        <v>841</v>
      </c>
    </row>
    <row r="64" spans="1:35" ht="15" customHeight="1" x14ac:dyDescent="0.2">
      <c r="C64" s="450" t="s">
        <v>211</v>
      </c>
      <c r="D64" s="450" t="s">
        <v>975</v>
      </c>
    </row>
    <row r="65" spans="3:4" ht="15" customHeight="1" x14ac:dyDescent="0.2">
      <c r="C65" s="450" t="s">
        <v>239</v>
      </c>
      <c r="D65" s="450" t="s">
        <v>751</v>
      </c>
    </row>
    <row r="66" spans="3:4" ht="15" customHeight="1" x14ac:dyDescent="0.2">
      <c r="C66" s="450" t="s">
        <v>502</v>
      </c>
      <c r="D66" s="450" t="s">
        <v>989</v>
      </c>
    </row>
    <row r="67" spans="3:4" ht="15" customHeight="1" x14ac:dyDescent="0.2">
      <c r="C67" s="450" t="s">
        <v>617</v>
      </c>
      <c r="D67" s="450" t="s">
        <v>721</v>
      </c>
    </row>
    <row r="68" spans="3:4" ht="15" customHeight="1" x14ac:dyDescent="0.2">
      <c r="C68" s="450" t="s">
        <v>618</v>
      </c>
      <c r="D68" s="450" t="s">
        <v>889</v>
      </c>
    </row>
    <row r="69" spans="3:4" ht="15" customHeight="1" x14ac:dyDescent="0.2">
      <c r="C69" s="450" t="s">
        <v>1130</v>
      </c>
      <c r="D69" s="450" t="s">
        <v>968</v>
      </c>
    </row>
  </sheetData>
  <mergeCells count="4">
    <mergeCell ref="A1:B1"/>
    <mergeCell ref="A5:B5"/>
    <mergeCell ref="C6:C7"/>
    <mergeCell ref="C8:C9"/>
  </mergeCells>
  <hyperlinks>
    <hyperlink ref="C3" r:id="rId1" xr:uid="{00000000-0004-0000-0100-000000000000}"/>
    <hyperlink ref="C4" r:id="rId2" xr:uid="{00000000-0004-0000-0100-000001000000}"/>
  </hyperlinks>
  <pageMargins left="0.7" right="0.7" top="0.75" bottom="0.75" header="0" footer="0"/>
  <pageSetup orientation="portrait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51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5" sqref="A5"/>
    </sheetView>
  </sheetViews>
  <sheetFormatPr defaultColWidth="12.625" defaultRowHeight="15" customHeight="1" x14ac:dyDescent="0.2"/>
  <cols>
    <col min="1" max="1" width="9.375" customWidth="1"/>
    <col min="2" max="2" width="41.375" bestFit="1" customWidth="1"/>
    <col min="3" max="3" width="14.375" hidden="1" customWidth="1"/>
    <col min="4" max="4" width="31.375" customWidth="1"/>
    <col min="5" max="5" width="20.25" customWidth="1"/>
    <col min="6" max="6" width="14.5" customWidth="1"/>
    <col min="7" max="7" width="10.125" customWidth="1"/>
    <col min="8" max="8" width="18.25" customWidth="1"/>
    <col min="9" max="9" width="13.625" customWidth="1"/>
    <col min="10" max="10" width="13.875" customWidth="1"/>
    <col min="11" max="11" width="14" customWidth="1"/>
    <col min="12" max="12" width="14.125" customWidth="1"/>
    <col min="13" max="13" width="8.75" customWidth="1"/>
    <col min="14" max="14" width="14" customWidth="1"/>
    <col min="15" max="15" width="11.75" customWidth="1"/>
    <col min="16" max="17" width="10.125" customWidth="1"/>
    <col min="18" max="18" width="10.5" customWidth="1"/>
    <col min="19" max="19" width="10.125" customWidth="1"/>
    <col min="20" max="20" width="12.25" customWidth="1"/>
    <col min="21" max="21" width="10.25" customWidth="1"/>
    <col min="22" max="22" width="12.75" customWidth="1"/>
    <col min="23" max="23" width="14.75" customWidth="1"/>
    <col min="24" max="24" width="10.125" customWidth="1"/>
    <col min="25" max="25" width="11.25" customWidth="1"/>
    <col min="26" max="26" width="9.25" customWidth="1"/>
    <col min="27" max="27" width="11.25" customWidth="1"/>
    <col min="28" max="28" width="11.375" customWidth="1"/>
    <col min="29" max="29" width="12.75" customWidth="1"/>
    <col min="30" max="33" width="7.75" customWidth="1"/>
    <col min="34" max="34" width="14.5" customWidth="1"/>
    <col min="35" max="35" width="15.625" customWidth="1"/>
    <col min="36" max="36" width="10.125" customWidth="1"/>
    <col min="37" max="37" width="7.75" customWidth="1"/>
    <col min="38" max="39" width="9.75" customWidth="1"/>
    <col min="40" max="40" width="16.125" customWidth="1"/>
    <col min="41" max="41" width="10.625" customWidth="1"/>
    <col min="42" max="43" width="12.875" customWidth="1"/>
    <col min="44" max="44" width="9.875" customWidth="1"/>
    <col min="45" max="45" width="10.75" customWidth="1"/>
    <col min="46" max="46" width="8.5" customWidth="1"/>
    <col min="47" max="47" width="10.625" customWidth="1"/>
    <col min="48" max="48" width="12.375" customWidth="1"/>
    <col min="49" max="49" width="10.5" customWidth="1"/>
    <col min="50" max="50" width="12.5" customWidth="1"/>
    <col min="51" max="51" width="9.25" customWidth="1"/>
    <col min="52" max="52" width="14.75" customWidth="1"/>
    <col min="53" max="53" width="11.25" customWidth="1"/>
    <col min="54" max="54" width="10" customWidth="1"/>
    <col min="55" max="55" width="7.75" customWidth="1"/>
    <col min="56" max="56" width="8.5" customWidth="1"/>
  </cols>
  <sheetData>
    <row r="1" spans="1:56" ht="14.25" customHeight="1" x14ac:dyDescent="0.25">
      <c r="A1" s="91"/>
      <c r="B1" s="91"/>
      <c r="C1" s="91"/>
      <c r="D1" s="91"/>
      <c r="E1" s="105" t="s">
        <v>619</v>
      </c>
      <c r="F1" s="106" t="s">
        <v>5</v>
      </c>
      <c r="G1" s="106" t="s">
        <v>6</v>
      </c>
      <c r="H1" s="107" t="s">
        <v>7</v>
      </c>
      <c r="I1" s="106" t="s">
        <v>8</v>
      </c>
      <c r="J1" s="106" t="s">
        <v>9</v>
      </c>
      <c r="K1" s="107" t="s">
        <v>10</v>
      </c>
      <c r="L1" s="107" t="s">
        <v>11</v>
      </c>
      <c r="M1" s="108" t="s">
        <v>12</v>
      </c>
      <c r="N1" s="107" t="s">
        <v>13</v>
      </c>
      <c r="O1" s="106" t="s">
        <v>14</v>
      </c>
      <c r="P1" s="107" t="s">
        <v>15</v>
      </c>
      <c r="Q1" s="106" t="s">
        <v>16</v>
      </c>
      <c r="R1" s="108" t="s">
        <v>17</v>
      </c>
      <c r="S1" s="106" t="s">
        <v>18</v>
      </c>
      <c r="T1" s="107" t="s">
        <v>19</v>
      </c>
      <c r="U1" s="106" t="s">
        <v>20</v>
      </c>
      <c r="V1" s="109" t="s">
        <v>21</v>
      </c>
      <c r="W1" s="108" t="s">
        <v>22</v>
      </c>
      <c r="X1" s="106" t="s">
        <v>23</v>
      </c>
      <c r="Y1" s="107" t="s">
        <v>24</v>
      </c>
      <c r="Z1" s="108" t="s">
        <v>25</v>
      </c>
      <c r="AA1" s="106" t="s">
        <v>26</v>
      </c>
      <c r="AB1" s="106" t="s">
        <v>27</v>
      </c>
      <c r="AC1" s="106" t="s">
        <v>28</v>
      </c>
      <c r="AD1" s="108" t="s">
        <v>29</v>
      </c>
      <c r="AE1" s="108" t="s">
        <v>30</v>
      </c>
      <c r="AF1" s="108" t="s">
        <v>31</v>
      </c>
      <c r="AG1" s="106" t="s">
        <v>32</v>
      </c>
      <c r="AH1" s="107" t="s">
        <v>33</v>
      </c>
      <c r="AI1" s="110" t="s">
        <v>34</v>
      </c>
      <c r="AJ1" s="106" t="s">
        <v>35</v>
      </c>
      <c r="AK1" s="108" t="s">
        <v>36</v>
      </c>
      <c r="AL1" s="106" t="s">
        <v>37</v>
      </c>
      <c r="AM1" s="106" t="s">
        <v>38</v>
      </c>
      <c r="AN1" s="107" t="s">
        <v>39</v>
      </c>
      <c r="AO1" s="106" t="s">
        <v>40</v>
      </c>
      <c r="AP1" s="107" t="s">
        <v>41</v>
      </c>
      <c r="AQ1" s="107" t="s">
        <v>42</v>
      </c>
      <c r="AR1" s="106" t="s">
        <v>43</v>
      </c>
      <c r="AS1" s="106" t="s">
        <v>44</v>
      </c>
      <c r="AT1" s="108" t="s">
        <v>45</v>
      </c>
      <c r="AU1" s="107" t="s">
        <v>46</v>
      </c>
      <c r="AV1" s="107" t="s">
        <v>47</v>
      </c>
      <c r="AW1" s="106" t="s">
        <v>48</v>
      </c>
      <c r="AX1" s="107" t="s">
        <v>49</v>
      </c>
      <c r="AY1" s="106" t="s">
        <v>50</v>
      </c>
      <c r="AZ1" s="107" t="s">
        <v>51</v>
      </c>
      <c r="BA1" s="107" t="s">
        <v>52</v>
      </c>
      <c r="BB1" s="106" t="s">
        <v>53</v>
      </c>
      <c r="BC1" s="108" t="s">
        <v>54</v>
      </c>
      <c r="BD1" s="106" t="s">
        <v>55</v>
      </c>
    </row>
    <row r="2" spans="1:56" ht="24" customHeight="1" x14ac:dyDescent="0.25">
      <c r="A2" s="111"/>
      <c r="B2" s="112"/>
      <c r="C2" s="111"/>
      <c r="D2" s="111"/>
      <c r="E2" s="113" t="s">
        <v>620</v>
      </c>
      <c r="F2" s="114" t="s">
        <v>621</v>
      </c>
      <c r="G2" s="114" t="s">
        <v>622</v>
      </c>
      <c r="H2" s="114" t="s">
        <v>623</v>
      </c>
      <c r="I2" s="114" t="s">
        <v>624</v>
      </c>
      <c r="J2" s="114" t="s">
        <v>622</v>
      </c>
      <c r="K2" s="114" t="s">
        <v>625</v>
      </c>
      <c r="L2" s="114" t="s">
        <v>625</v>
      </c>
      <c r="M2" s="115"/>
      <c r="N2" s="114" t="s">
        <v>625</v>
      </c>
      <c r="O2" s="114" t="s">
        <v>622</v>
      </c>
      <c r="P2" s="116">
        <v>2021</v>
      </c>
      <c r="Q2" s="114" t="s">
        <v>626</v>
      </c>
      <c r="R2" s="115"/>
      <c r="S2" s="114" t="s">
        <v>626</v>
      </c>
      <c r="T2" s="114" t="s">
        <v>625</v>
      </c>
      <c r="U2" s="114" t="s">
        <v>627</v>
      </c>
      <c r="V2" s="117" t="s">
        <v>628</v>
      </c>
      <c r="W2" s="115"/>
      <c r="X2" s="114" t="s">
        <v>625</v>
      </c>
      <c r="Y2" s="114" t="s">
        <v>625</v>
      </c>
      <c r="Z2" s="115"/>
      <c r="AA2" s="114" t="s">
        <v>625</v>
      </c>
      <c r="AB2" s="114" t="s">
        <v>626</v>
      </c>
      <c r="AC2" s="114" t="s">
        <v>629</v>
      </c>
      <c r="AD2" s="115"/>
      <c r="AE2" s="115"/>
      <c r="AF2" s="115"/>
      <c r="AG2" s="114" t="s">
        <v>625</v>
      </c>
      <c r="AH2" s="114" t="s">
        <v>626</v>
      </c>
      <c r="AI2" s="118">
        <v>2019</v>
      </c>
      <c r="AJ2" s="114" t="s">
        <v>630</v>
      </c>
      <c r="AK2" s="115"/>
      <c r="AL2" s="114" t="s">
        <v>626</v>
      </c>
      <c r="AM2" s="114" t="s">
        <v>627</v>
      </c>
      <c r="AN2" s="114" t="s">
        <v>631</v>
      </c>
      <c r="AO2" s="119">
        <v>2019</v>
      </c>
      <c r="AP2" s="114" t="s">
        <v>627</v>
      </c>
      <c r="AQ2" s="114" t="s">
        <v>629</v>
      </c>
      <c r="AR2" s="114" t="s">
        <v>625</v>
      </c>
      <c r="AS2" s="114" t="s">
        <v>627</v>
      </c>
      <c r="AT2" s="120"/>
      <c r="AU2" s="114" t="s">
        <v>627</v>
      </c>
      <c r="AV2" s="114" t="s">
        <v>632</v>
      </c>
      <c r="AW2" s="114" t="s">
        <v>627</v>
      </c>
      <c r="AX2" s="114" t="s">
        <v>627</v>
      </c>
      <c r="AY2" s="114" t="s">
        <v>633</v>
      </c>
      <c r="AZ2" s="114" t="s">
        <v>625</v>
      </c>
      <c r="BA2" s="114" t="s">
        <v>627</v>
      </c>
      <c r="BB2" s="114" t="s">
        <v>625</v>
      </c>
      <c r="BC2" s="115"/>
      <c r="BD2" s="114" t="s">
        <v>626</v>
      </c>
    </row>
    <row r="3" spans="1:56" ht="24" customHeight="1" x14ac:dyDescent="0.25">
      <c r="A3" s="121"/>
      <c r="B3" s="122"/>
      <c r="C3" s="123"/>
      <c r="D3" s="112"/>
      <c r="E3" s="124" t="s">
        <v>634</v>
      </c>
      <c r="F3" s="125" t="s">
        <v>635</v>
      </c>
      <c r="G3" s="125" t="s">
        <v>636</v>
      </c>
      <c r="H3" s="126" t="s">
        <v>637</v>
      </c>
      <c r="I3" s="125" t="s">
        <v>638</v>
      </c>
      <c r="J3" s="125" t="s">
        <v>639</v>
      </c>
      <c r="K3" s="125" t="s">
        <v>640</v>
      </c>
      <c r="L3" s="126" t="s">
        <v>641</v>
      </c>
      <c r="M3" s="127"/>
      <c r="N3" s="126" t="s">
        <v>1132</v>
      </c>
      <c r="O3" s="125" t="s">
        <v>642</v>
      </c>
      <c r="P3" s="125" t="s">
        <v>643</v>
      </c>
      <c r="Q3" s="125" t="s">
        <v>638</v>
      </c>
      <c r="R3" s="127"/>
      <c r="S3" s="125" t="s">
        <v>638</v>
      </c>
      <c r="T3" s="125" t="s">
        <v>643</v>
      </c>
      <c r="U3" s="125" t="s">
        <v>644</v>
      </c>
      <c r="V3" s="128" t="s">
        <v>645</v>
      </c>
      <c r="W3" s="127"/>
      <c r="X3" s="125" t="s">
        <v>638</v>
      </c>
      <c r="Y3" s="129" t="s">
        <v>643</v>
      </c>
      <c r="Z3" s="127"/>
      <c r="AA3" s="125" t="s">
        <v>646</v>
      </c>
      <c r="AB3" s="125" t="s">
        <v>647</v>
      </c>
      <c r="AC3" s="126" t="s">
        <v>648</v>
      </c>
      <c r="AD3" s="127"/>
      <c r="AE3" s="127"/>
      <c r="AF3" s="127"/>
      <c r="AG3" s="125" t="s">
        <v>643</v>
      </c>
      <c r="AH3" s="125" t="s">
        <v>643</v>
      </c>
      <c r="AI3" s="118" t="s">
        <v>643</v>
      </c>
      <c r="AJ3" s="114" t="s">
        <v>643</v>
      </c>
      <c r="AK3" s="127"/>
      <c r="AL3" s="126" t="s">
        <v>643</v>
      </c>
      <c r="AM3" s="125" t="s">
        <v>649</v>
      </c>
      <c r="AN3" s="125" t="s">
        <v>650</v>
      </c>
      <c r="AO3" s="125" t="s">
        <v>651</v>
      </c>
      <c r="AP3" s="126" t="s">
        <v>643</v>
      </c>
      <c r="AQ3" s="126" t="s">
        <v>643</v>
      </c>
      <c r="AR3" s="125" t="s">
        <v>652</v>
      </c>
      <c r="AS3" s="125" t="s">
        <v>653</v>
      </c>
      <c r="AT3" s="130"/>
      <c r="AU3" s="126" t="s">
        <v>643</v>
      </c>
      <c r="AV3" s="126" t="s">
        <v>654</v>
      </c>
      <c r="AW3" s="125" t="s">
        <v>636</v>
      </c>
      <c r="AX3" s="126" t="s">
        <v>655</v>
      </c>
      <c r="AY3" s="126" t="s">
        <v>643</v>
      </c>
      <c r="AZ3" s="126" t="s">
        <v>656</v>
      </c>
      <c r="BA3" s="126" t="s">
        <v>657</v>
      </c>
      <c r="BB3" s="126" t="s">
        <v>643</v>
      </c>
      <c r="BC3" s="127"/>
      <c r="BD3" s="125" t="s">
        <v>658</v>
      </c>
    </row>
    <row r="4" spans="1:56" ht="24" customHeight="1" x14ac:dyDescent="0.25">
      <c r="A4" s="123"/>
      <c r="B4" s="123"/>
      <c r="C4" s="123"/>
      <c r="D4" s="112"/>
      <c r="E4" s="124" t="s">
        <v>659</v>
      </c>
      <c r="F4" s="131" t="s">
        <v>660</v>
      </c>
      <c r="G4" s="131" t="s">
        <v>661</v>
      </c>
      <c r="H4" s="132" t="s">
        <v>662</v>
      </c>
      <c r="I4" s="133" t="s">
        <v>663</v>
      </c>
      <c r="J4" s="133" t="s">
        <v>664</v>
      </c>
      <c r="K4" s="116" t="s">
        <v>665</v>
      </c>
      <c r="L4" s="132" t="s">
        <v>666</v>
      </c>
      <c r="M4" s="127"/>
      <c r="N4" s="134" t="s">
        <v>667</v>
      </c>
      <c r="O4" s="133" t="s">
        <v>668</v>
      </c>
      <c r="P4" s="135" t="s">
        <v>669</v>
      </c>
      <c r="Q4" s="133" t="s">
        <v>670</v>
      </c>
      <c r="R4" s="127"/>
      <c r="S4" s="135" t="s">
        <v>671</v>
      </c>
      <c r="T4" s="135" t="s">
        <v>672</v>
      </c>
      <c r="U4" s="133" t="s">
        <v>673</v>
      </c>
      <c r="V4" s="136" t="s">
        <v>674</v>
      </c>
      <c r="W4" s="137" t="s">
        <v>675</v>
      </c>
      <c r="X4" s="133" t="s">
        <v>676</v>
      </c>
      <c r="Y4" s="135" t="s">
        <v>677</v>
      </c>
      <c r="Z4" s="127"/>
      <c r="AA4" s="133" t="s">
        <v>678</v>
      </c>
      <c r="AB4" s="135" t="s">
        <v>679</v>
      </c>
      <c r="AC4" s="132" t="s">
        <v>680</v>
      </c>
      <c r="AD4" s="138" t="s">
        <v>681</v>
      </c>
      <c r="AE4" s="139" t="s">
        <v>682</v>
      </c>
      <c r="AF4" s="127"/>
      <c r="AG4" s="133" t="s">
        <v>683</v>
      </c>
      <c r="AH4" s="116" t="s">
        <v>684</v>
      </c>
      <c r="AI4" s="140" t="s">
        <v>685</v>
      </c>
      <c r="AJ4" s="134" t="s">
        <v>686</v>
      </c>
      <c r="AK4" s="127"/>
      <c r="AL4" s="134" t="s">
        <v>687</v>
      </c>
      <c r="AM4" s="134" t="s">
        <v>688</v>
      </c>
      <c r="AN4" s="135" t="s">
        <v>689</v>
      </c>
      <c r="AO4" s="133" t="s">
        <v>690</v>
      </c>
      <c r="AP4" s="134" t="s">
        <v>691</v>
      </c>
      <c r="AQ4" s="132" t="s">
        <v>692</v>
      </c>
      <c r="AR4" s="133" t="s">
        <v>693</v>
      </c>
      <c r="AS4" s="133" t="s">
        <v>694</v>
      </c>
      <c r="AT4" s="141"/>
      <c r="AU4" s="134" t="s">
        <v>695</v>
      </c>
      <c r="AV4" s="132" t="s">
        <v>696</v>
      </c>
      <c r="AW4" s="135" t="s">
        <v>697</v>
      </c>
      <c r="AX4" s="134" t="s">
        <v>698</v>
      </c>
      <c r="AY4" s="134" t="s">
        <v>699</v>
      </c>
      <c r="AZ4" s="132" t="s">
        <v>700</v>
      </c>
      <c r="BA4" s="134" t="s">
        <v>701</v>
      </c>
      <c r="BB4" s="135" t="s">
        <v>702</v>
      </c>
      <c r="BC4" s="127"/>
      <c r="BD4" s="133" t="s">
        <v>703</v>
      </c>
    </row>
    <row r="5" spans="1:56" ht="24" customHeight="1" x14ac:dyDescent="0.25">
      <c r="A5" s="142" t="s">
        <v>704</v>
      </c>
      <c r="B5" s="143" t="s">
        <v>705</v>
      </c>
      <c r="C5" s="143" t="s">
        <v>706</v>
      </c>
      <c r="D5" s="144" t="s">
        <v>707</v>
      </c>
      <c r="E5" s="144" t="s">
        <v>707</v>
      </c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</row>
    <row r="6" spans="1:56" ht="14.25" customHeight="1" x14ac:dyDescent="0.25">
      <c r="A6" s="92">
        <v>1</v>
      </c>
      <c r="B6" s="146" t="s">
        <v>245</v>
      </c>
      <c r="C6" s="146" t="s">
        <v>244</v>
      </c>
      <c r="D6" s="147" t="s">
        <v>244</v>
      </c>
      <c r="E6" s="148" t="s">
        <v>244</v>
      </c>
      <c r="F6" s="149"/>
      <c r="G6" s="149"/>
      <c r="H6" s="149"/>
      <c r="I6" s="150">
        <v>9614</v>
      </c>
      <c r="J6" s="149"/>
      <c r="K6" s="151"/>
      <c r="L6" s="149"/>
      <c r="M6" s="151"/>
      <c r="N6" s="151"/>
      <c r="O6" s="151"/>
      <c r="P6" s="151"/>
      <c r="Q6" s="152">
        <v>55000</v>
      </c>
      <c r="R6" s="151"/>
      <c r="S6" s="151"/>
      <c r="T6" s="151"/>
      <c r="U6" s="153">
        <v>34085</v>
      </c>
      <c r="V6" s="151"/>
      <c r="W6" s="151"/>
      <c r="X6" s="151"/>
      <c r="Y6" s="151"/>
      <c r="Z6" s="151"/>
      <c r="AA6" s="153">
        <v>1181000</v>
      </c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2">
        <v>36400</v>
      </c>
      <c r="AQ6" s="151"/>
      <c r="AR6" s="151"/>
      <c r="AS6" s="151"/>
      <c r="AT6" s="151"/>
      <c r="AU6" s="151"/>
      <c r="AV6" s="151"/>
      <c r="AW6" s="151"/>
      <c r="AX6" s="152">
        <v>1200000</v>
      </c>
      <c r="AY6" s="151"/>
      <c r="AZ6" s="151"/>
      <c r="BA6" s="151"/>
      <c r="BB6" s="151"/>
      <c r="BC6" s="151"/>
      <c r="BD6" s="154"/>
    </row>
    <row r="7" spans="1:56" ht="14.25" customHeight="1" x14ac:dyDescent="0.2">
      <c r="A7" s="155">
        <v>1</v>
      </c>
      <c r="B7" s="155" t="s">
        <v>245</v>
      </c>
      <c r="C7" s="155" t="s">
        <v>244</v>
      </c>
      <c r="D7" s="156" t="s">
        <v>708</v>
      </c>
      <c r="E7" s="156" t="s">
        <v>709</v>
      </c>
      <c r="F7" s="157">
        <f t="shared" ref="F7:AK7" si="0">SUMPRODUCT(F$377:F$387,Martial1)</f>
        <v>0</v>
      </c>
      <c r="G7" s="157">
        <f t="shared" si="0"/>
        <v>0</v>
      </c>
      <c r="H7" s="157">
        <f t="shared" si="0"/>
        <v>0</v>
      </c>
      <c r="I7" s="157">
        <f t="shared" si="0"/>
        <v>0</v>
      </c>
      <c r="J7" s="157">
        <f t="shared" si="0"/>
        <v>0</v>
      </c>
      <c r="K7" s="157">
        <f t="shared" si="0"/>
        <v>0</v>
      </c>
      <c r="L7" s="157">
        <f t="shared" si="0"/>
        <v>300000</v>
      </c>
      <c r="M7" s="157">
        <f t="shared" si="0"/>
        <v>0</v>
      </c>
      <c r="N7" s="157">
        <f t="shared" si="0"/>
        <v>0</v>
      </c>
      <c r="O7" s="157">
        <f t="shared" si="0"/>
        <v>6836.7</v>
      </c>
      <c r="P7" s="157">
        <f t="shared" si="0"/>
        <v>0</v>
      </c>
      <c r="Q7" s="157">
        <f t="shared" si="0"/>
        <v>0</v>
      </c>
      <c r="R7" s="157">
        <f t="shared" si="0"/>
        <v>0</v>
      </c>
      <c r="S7" s="157">
        <f t="shared" si="0"/>
        <v>0</v>
      </c>
      <c r="T7" s="157">
        <f t="shared" si="0"/>
        <v>0</v>
      </c>
      <c r="U7" s="157">
        <f t="shared" si="0"/>
        <v>0</v>
      </c>
      <c r="V7" s="157">
        <f t="shared" si="0"/>
        <v>0</v>
      </c>
      <c r="W7" s="157">
        <f t="shared" si="0"/>
        <v>0</v>
      </c>
      <c r="X7" s="157">
        <f t="shared" si="0"/>
        <v>28521</v>
      </c>
      <c r="Y7" s="157">
        <f t="shared" si="0"/>
        <v>0</v>
      </c>
      <c r="Z7" s="157">
        <f t="shared" si="0"/>
        <v>0</v>
      </c>
      <c r="AA7" s="157">
        <f t="shared" si="0"/>
        <v>0</v>
      </c>
      <c r="AB7" s="157">
        <f t="shared" si="0"/>
        <v>0</v>
      </c>
      <c r="AC7" s="157">
        <f t="shared" si="0"/>
        <v>0</v>
      </c>
      <c r="AD7" s="157">
        <f t="shared" si="0"/>
        <v>0</v>
      </c>
      <c r="AE7" s="157">
        <f t="shared" si="0"/>
        <v>0</v>
      </c>
      <c r="AF7" s="157">
        <f t="shared" si="0"/>
        <v>0</v>
      </c>
      <c r="AG7" s="157">
        <f t="shared" si="0"/>
        <v>0</v>
      </c>
      <c r="AH7" s="157">
        <f t="shared" si="0"/>
        <v>0</v>
      </c>
      <c r="AI7" s="157">
        <f t="shared" si="0"/>
        <v>34888.639999999999</v>
      </c>
      <c r="AJ7" s="157">
        <f t="shared" si="0"/>
        <v>0</v>
      </c>
      <c r="AK7" s="157">
        <f t="shared" si="0"/>
        <v>0</v>
      </c>
      <c r="AL7" s="157">
        <f t="shared" ref="AL7:BD7" si="1">SUMPRODUCT(AL$377:AL$387,Martial1)</f>
        <v>0</v>
      </c>
      <c r="AM7" s="157">
        <f t="shared" si="1"/>
        <v>0</v>
      </c>
      <c r="AN7" s="157">
        <f t="shared" si="1"/>
        <v>0</v>
      </c>
      <c r="AO7" s="157">
        <f t="shared" si="1"/>
        <v>0</v>
      </c>
      <c r="AP7" s="157">
        <f t="shared" si="1"/>
        <v>0</v>
      </c>
      <c r="AQ7" s="157">
        <f t="shared" si="1"/>
        <v>0</v>
      </c>
      <c r="AR7" s="157">
        <f t="shared" si="1"/>
        <v>0</v>
      </c>
      <c r="AS7" s="157">
        <f t="shared" si="1"/>
        <v>0</v>
      </c>
      <c r="AT7" s="157">
        <f t="shared" si="1"/>
        <v>0</v>
      </c>
      <c r="AU7" s="157">
        <f t="shared" si="1"/>
        <v>0</v>
      </c>
      <c r="AV7" s="157">
        <f t="shared" si="1"/>
        <v>0</v>
      </c>
      <c r="AW7" s="157">
        <f t="shared" si="1"/>
        <v>0</v>
      </c>
      <c r="AX7" s="157">
        <f t="shared" si="1"/>
        <v>0</v>
      </c>
      <c r="AY7" s="157">
        <f t="shared" si="1"/>
        <v>0</v>
      </c>
      <c r="AZ7" s="157">
        <f t="shared" si="1"/>
        <v>0</v>
      </c>
      <c r="BA7" s="157">
        <f t="shared" si="1"/>
        <v>0</v>
      </c>
      <c r="BB7" s="157">
        <f t="shared" si="1"/>
        <v>1304785.9199999999</v>
      </c>
      <c r="BC7" s="157">
        <f t="shared" si="1"/>
        <v>0</v>
      </c>
      <c r="BD7" s="157">
        <f t="shared" si="1"/>
        <v>0</v>
      </c>
    </row>
    <row r="8" spans="1:56" ht="14.25" customHeight="1" x14ac:dyDescent="0.2">
      <c r="A8" s="158">
        <v>1</v>
      </c>
      <c r="B8" s="158" t="s">
        <v>245</v>
      </c>
      <c r="C8" s="158" t="s">
        <v>244</v>
      </c>
      <c r="D8" s="159"/>
      <c r="E8" s="159" t="s">
        <v>710</v>
      </c>
      <c r="F8" s="160">
        <f t="shared" ref="F8:BD8" si="2">SUM(F6:F7)</f>
        <v>0</v>
      </c>
      <c r="G8" s="160">
        <f t="shared" si="2"/>
        <v>0</v>
      </c>
      <c r="H8" s="160">
        <f t="shared" si="2"/>
        <v>0</v>
      </c>
      <c r="I8" s="160">
        <f t="shared" si="2"/>
        <v>9614</v>
      </c>
      <c r="J8" s="160">
        <f t="shared" si="2"/>
        <v>0</v>
      </c>
      <c r="K8" s="160">
        <f t="shared" si="2"/>
        <v>0</v>
      </c>
      <c r="L8" s="160">
        <f t="shared" si="2"/>
        <v>300000</v>
      </c>
      <c r="M8" s="160">
        <f t="shared" si="2"/>
        <v>0</v>
      </c>
      <c r="N8" s="160">
        <f t="shared" si="2"/>
        <v>0</v>
      </c>
      <c r="O8" s="160">
        <f t="shared" si="2"/>
        <v>6836.7</v>
      </c>
      <c r="P8" s="160">
        <f t="shared" si="2"/>
        <v>0</v>
      </c>
      <c r="Q8" s="160">
        <f t="shared" si="2"/>
        <v>55000</v>
      </c>
      <c r="R8" s="160">
        <f t="shared" si="2"/>
        <v>0</v>
      </c>
      <c r="S8" s="160">
        <f t="shared" si="2"/>
        <v>0</v>
      </c>
      <c r="T8" s="160">
        <f t="shared" si="2"/>
        <v>0</v>
      </c>
      <c r="U8" s="160">
        <f t="shared" si="2"/>
        <v>34085</v>
      </c>
      <c r="V8" s="160">
        <f t="shared" si="2"/>
        <v>0</v>
      </c>
      <c r="W8" s="160">
        <f t="shared" si="2"/>
        <v>0</v>
      </c>
      <c r="X8" s="160">
        <f t="shared" si="2"/>
        <v>28521</v>
      </c>
      <c r="Y8" s="160">
        <f t="shared" si="2"/>
        <v>0</v>
      </c>
      <c r="Z8" s="160">
        <f t="shared" si="2"/>
        <v>0</v>
      </c>
      <c r="AA8" s="160">
        <f t="shared" si="2"/>
        <v>1181000</v>
      </c>
      <c r="AB8" s="160">
        <f t="shared" si="2"/>
        <v>0</v>
      </c>
      <c r="AC8" s="160">
        <f t="shared" si="2"/>
        <v>0</v>
      </c>
      <c r="AD8" s="160">
        <f t="shared" si="2"/>
        <v>0</v>
      </c>
      <c r="AE8" s="160">
        <f t="shared" si="2"/>
        <v>0</v>
      </c>
      <c r="AF8" s="160">
        <f t="shared" si="2"/>
        <v>0</v>
      </c>
      <c r="AG8" s="160">
        <f t="shared" si="2"/>
        <v>0</v>
      </c>
      <c r="AH8" s="160">
        <f t="shared" si="2"/>
        <v>0</v>
      </c>
      <c r="AI8" s="160">
        <f t="shared" si="2"/>
        <v>34888.639999999999</v>
      </c>
      <c r="AJ8" s="160">
        <f t="shared" si="2"/>
        <v>0</v>
      </c>
      <c r="AK8" s="160">
        <f t="shared" si="2"/>
        <v>0</v>
      </c>
      <c r="AL8" s="160">
        <f t="shared" si="2"/>
        <v>0</v>
      </c>
      <c r="AM8" s="160">
        <f t="shared" si="2"/>
        <v>0</v>
      </c>
      <c r="AN8" s="160">
        <f t="shared" si="2"/>
        <v>0</v>
      </c>
      <c r="AO8" s="160">
        <f t="shared" si="2"/>
        <v>0</v>
      </c>
      <c r="AP8" s="160">
        <f t="shared" si="2"/>
        <v>36400</v>
      </c>
      <c r="AQ8" s="160">
        <f t="shared" si="2"/>
        <v>0</v>
      </c>
      <c r="AR8" s="160">
        <f t="shared" si="2"/>
        <v>0</v>
      </c>
      <c r="AS8" s="160">
        <f t="shared" si="2"/>
        <v>0</v>
      </c>
      <c r="AT8" s="160">
        <f t="shared" si="2"/>
        <v>0</v>
      </c>
      <c r="AU8" s="160">
        <f t="shared" si="2"/>
        <v>0</v>
      </c>
      <c r="AV8" s="160">
        <f t="shared" si="2"/>
        <v>0</v>
      </c>
      <c r="AW8" s="160">
        <f t="shared" si="2"/>
        <v>0</v>
      </c>
      <c r="AX8" s="160">
        <f t="shared" si="2"/>
        <v>1200000</v>
      </c>
      <c r="AY8" s="160">
        <f t="shared" si="2"/>
        <v>0</v>
      </c>
      <c r="AZ8" s="160">
        <f t="shared" si="2"/>
        <v>0</v>
      </c>
      <c r="BA8" s="160">
        <f t="shared" si="2"/>
        <v>0</v>
      </c>
      <c r="BB8" s="160">
        <f t="shared" si="2"/>
        <v>1304785.9199999999</v>
      </c>
      <c r="BC8" s="160">
        <f t="shared" si="2"/>
        <v>0</v>
      </c>
      <c r="BD8" s="160">
        <f t="shared" si="2"/>
        <v>0</v>
      </c>
    </row>
    <row r="9" spans="1:56" ht="14.25" customHeight="1" x14ac:dyDescent="0.25">
      <c r="A9" s="92">
        <v>2</v>
      </c>
      <c r="B9" s="161" t="s">
        <v>101</v>
      </c>
      <c r="C9" s="161" t="s">
        <v>100</v>
      </c>
      <c r="D9" s="162" t="s">
        <v>711</v>
      </c>
      <c r="E9" s="163" t="s">
        <v>100</v>
      </c>
      <c r="F9" s="149"/>
      <c r="G9" s="149"/>
      <c r="H9" s="149"/>
      <c r="I9" s="149"/>
      <c r="J9" s="151"/>
      <c r="K9" s="151"/>
      <c r="L9" s="152">
        <v>500000</v>
      </c>
      <c r="M9" s="151"/>
      <c r="N9" s="151"/>
      <c r="O9" s="164">
        <v>115749</v>
      </c>
      <c r="P9" s="151"/>
      <c r="Q9" s="152">
        <v>160000</v>
      </c>
      <c r="R9" s="151"/>
      <c r="S9" s="151"/>
      <c r="T9" s="151"/>
      <c r="U9" s="151"/>
      <c r="V9" s="151"/>
      <c r="W9" s="151"/>
      <c r="X9" s="153">
        <v>123913</v>
      </c>
      <c r="Y9" s="151"/>
      <c r="Z9" s="151"/>
      <c r="AA9" s="153">
        <v>42450000</v>
      </c>
      <c r="AB9" s="151"/>
      <c r="AC9" s="164">
        <v>462000</v>
      </c>
      <c r="AD9" s="151"/>
      <c r="AE9" s="151"/>
      <c r="AF9" s="151"/>
      <c r="AG9" s="151"/>
      <c r="AH9" s="151"/>
      <c r="AI9" s="152">
        <v>761</v>
      </c>
      <c r="AJ9" s="151"/>
      <c r="AK9" s="151"/>
      <c r="AL9" s="151"/>
      <c r="AM9" s="153">
        <v>253777</v>
      </c>
      <c r="AN9" s="151"/>
      <c r="AO9" s="151"/>
      <c r="AP9" s="151"/>
      <c r="AQ9" s="152">
        <v>599821</v>
      </c>
      <c r="AR9" s="151"/>
      <c r="AS9" s="151"/>
      <c r="AT9" s="164">
        <v>22352</v>
      </c>
      <c r="AU9" s="151"/>
      <c r="AV9" s="151"/>
      <c r="AW9" s="151"/>
      <c r="AX9" s="152">
        <v>4500000</v>
      </c>
      <c r="AY9" s="164">
        <v>119236</v>
      </c>
      <c r="AZ9" s="152">
        <v>21500</v>
      </c>
      <c r="BA9" s="152">
        <v>3519</v>
      </c>
      <c r="BB9" s="165">
        <v>136761</v>
      </c>
      <c r="BC9" s="151"/>
      <c r="BD9" s="151"/>
    </row>
    <row r="10" spans="1:56" ht="14.25" customHeight="1" x14ac:dyDescent="0.2">
      <c r="A10" s="158">
        <v>2</v>
      </c>
      <c r="B10" s="158" t="s">
        <v>101</v>
      </c>
      <c r="C10" s="158" t="s">
        <v>100</v>
      </c>
      <c r="D10" s="159"/>
      <c r="E10" s="159" t="s">
        <v>710</v>
      </c>
      <c r="F10" s="160"/>
      <c r="G10" s="160">
        <f t="shared" ref="G10:V10" si="3">G9</f>
        <v>0</v>
      </c>
      <c r="H10" s="160">
        <f t="shared" si="3"/>
        <v>0</v>
      </c>
      <c r="I10" s="160">
        <f t="shared" si="3"/>
        <v>0</v>
      </c>
      <c r="J10" s="160">
        <f t="shared" si="3"/>
        <v>0</v>
      </c>
      <c r="K10" s="160">
        <f t="shared" si="3"/>
        <v>0</v>
      </c>
      <c r="L10" s="160">
        <f t="shared" si="3"/>
        <v>500000</v>
      </c>
      <c r="M10" s="160">
        <f t="shared" si="3"/>
        <v>0</v>
      </c>
      <c r="N10" s="160">
        <f t="shared" si="3"/>
        <v>0</v>
      </c>
      <c r="O10" s="160">
        <f t="shared" si="3"/>
        <v>115749</v>
      </c>
      <c r="P10" s="160">
        <f t="shared" si="3"/>
        <v>0</v>
      </c>
      <c r="Q10" s="160">
        <f t="shared" si="3"/>
        <v>160000</v>
      </c>
      <c r="R10" s="160">
        <f t="shared" si="3"/>
        <v>0</v>
      </c>
      <c r="S10" s="160">
        <f t="shared" si="3"/>
        <v>0</v>
      </c>
      <c r="T10" s="160">
        <f t="shared" si="3"/>
        <v>0</v>
      </c>
      <c r="U10" s="160">
        <f t="shared" si="3"/>
        <v>0</v>
      </c>
      <c r="V10" s="160">
        <f t="shared" si="3"/>
        <v>0</v>
      </c>
      <c r="W10" s="160"/>
      <c r="X10" s="160">
        <f t="shared" ref="X10:BD10" si="4">X9</f>
        <v>123913</v>
      </c>
      <c r="Y10" s="160">
        <f t="shared" si="4"/>
        <v>0</v>
      </c>
      <c r="Z10" s="160">
        <f t="shared" si="4"/>
        <v>0</v>
      </c>
      <c r="AA10" s="160">
        <f t="shared" si="4"/>
        <v>42450000</v>
      </c>
      <c r="AB10" s="160">
        <f t="shared" si="4"/>
        <v>0</v>
      </c>
      <c r="AC10" s="160">
        <f t="shared" si="4"/>
        <v>462000</v>
      </c>
      <c r="AD10" s="160">
        <f t="shared" si="4"/>
        <v>0</v>
      </c>
      <c r="AE10" s="160">
        <f t="shared" si="4"/>
        <v>0</v>
      </c>
      <c r="AF10" s="160">
        <f t="shared" si="4"/>
        <v>0</v>
      </c>
      <c r="AG10" s="160">
        <f t="shared" si="4"/>
        <v>0</v>
      </c>
      <c r="AH10" s="160">
        <f t="shared" si="4"/>
        <v>0</v>
      </c>
      <c r="AI10" s="160">
        <f t="shared" si="4"/>
        <v>761</v>
      </c>
      <c r="AJ10" s="160">
        <f t="shared" si="4"/>
        <v>0</v>
      </c>
      <c r="AK10" s="160">
        <f t="shared" si="4"/>
        <v>0</v>
      </c>
      <c r="AL10" s="160">
        <f t="shared" si="4"/>
        <v>0</v>
      </c>
      <c r="AM10" s="160">
        <f t="shared" si="4"/>
        <v>253777</v>
      </c>
      <c r="AN10" s="160">
        <f t="shared" si="4"/>
        <v>0</v>
      </c>
      <c r="AO10" s="160">
        <f t="shared" si="4"/>
        <v>0</v>
      </c>
      <c r="AP10" s="160">
        <f t="shared" si="4"/>
        <v>0</v>
      </c>
      <c r="AQ10" s="160">
        <f t="shared" si="4"/>
        <v>599821</v>
      </c>
      <c r="AR10" s="160">
        <f t="shared" si="4"/>
        <v>0</v>
      </c>
      <c r="AS10" s="160">
        <f t="shared" si="4"/>
        <v>0</v>
      </c>
      <c r="AT10" s="160">
        <f t="shared" si="4"/>
        <v>22352</v>
      </c>
      <c r="AU10" s="160">
        <f t="shared" si="4"/>
        <v>0</v>
      </c>
      <c r="AV10" s="160">
        <f t="shared" si="4"/>
        <v>0</v>
      </c>
      <c r="AW10" s="160">
        <f t="shared" si="4"/>
        <v>0</v>
      </c>
      <c r="AX10" s="160">
        <f t="shared" si="4"/>
        <v>4500000</v>
      </c>
      <c r="AY10" s="160">
        <f t="shared" si="4"/>
        <v>119236</v>
      </c>
      <c r="AZ10" s="160">
        <f t="shared" si="4"/>
        <v>21500</v>
      </c>
      <c r="BA10" s="160">
        <f t="shared" si="4"/>
        <v>3519</v>
      </c>
      <c r="BB10" s="160">
        <f t="shared" si="4"/>
        <v>136761</v>
      </c>
      <c r="BC10" s="160">
        <f t="shared" si="4"/>
        <v>0</v>
      </c>
      <c r="BD10" s="160">
        <f t="shared" si="4"/>
        <v>0</v>
      </c>
    </row>
    <row r="11" spans="1:56" ht="14.25" customHeight="1" x14ac:dyDescent="0.25">
      <c r="A11" s="102">
        <v>3</v>
      </c>
      <c r="B11" s="166" t="s">
        <v>61</v>
      </c>
      <c r="C11" s="166" t="s">
        <v>60</v>
      </c>
      <c r="D11" s="167" t="s">
        <v>712</v>
      </c>
      <c r="E11" s="148" t="s">
        <v>60</v>
      </c>
      <c r="F11" s="150">
        <v>2454319</v>
      </c>
      <c r="G11" s="150">
        <v>265978</v>
      </c>
      <c r="H11" s="152">
        <v>12074526</v>
      </c>
      <c r="I11" s="150">
        <v>2432370</v>
      </c>
      <c r="J11" s="150">
        <v>5865449</v>
      </c>
      <c r="K11" s="152">
        <v>2085000</v>
      </c>
      <c r="L11" s="152">
        <v>6500000</v>
      </c>
      <c r="M11" s="151"/>
      <c r="N11" s="152">
        <v>852195000</v>
      </c>
      <c r="O11" s="152">
        <v>149016</v>
      </c>
      <c r="P11" s="152">
        <v>3409152</v>
      </c>
      <c r="Q11" s="152">
        <v>1050000</v>
      </c>
      <c r="R11" s="151"/>
      <c r="S11" s="164">
        <v>3200000</v>
      </c>
      <c r="T11" s="152">
        <v>1500000</v>
      </c>
      <c r="U11" s="153">
        <v>5630810</v>
      </c>
      <c r="V11" s="153">
        <v>1332922000</v>
      </c>
      <c r="W11" s="151"/>
      <c r="X11" s="153">
        <v>2829937</v>
      </c>
      <c r="Y11" s="152">
        <v>245277</v>
      </c>
      <c r="Z11" s="151"/>
      <c r="AA11" s="153">
        <v>1030118000</v>
      </c>
      <c r="AB11" s="168">
        <v>9800000</v>
      </c>
      <c r="AC11" s="152">
        <v>8264972</v>
      </c>
      <c r="AD11" s="151"/>
      <c r="AE11" s="151"/>
      <c r="AF11" s="151"/>
      <c r="AG11" s="153">
        <v>601000</v>
      </c>
      <c r="AH11" s="152">
        <v>15500</v>
      </c>
      <c r="AI11" s="152">
        <v>452133</v>
      </c>
      <c r="AJ11" s="153">
        <v>8571429</v>
      </c>
      <c r="AK11" s="151"/>
      <c r="AL11" s="164">
        <v>7996259</v>
      </c>
      <c r="AM11" s="164">
        <v>1943864</v>
      </c>
      <c r="AN11" s="152">
        <v>253250000</v>
      </c>
      <c r="AO11" s="153">
        <v>17772701</v>
      </c>
      <c r="AP11" s="152">
        <v>3006120</v>
      </c>
      <c r="AQ11" s="152">
        <v>1386121</v>
      </c>
      <c r="AR11" s="153">
        <v>5250000</v>
      </c>
      <c r="AS11" s="169">
        <v>41514880</v>
      </c>
      <c r="AT11" s="164">
        <v>3016948</v>
      </c>
      <c r="AU11" s="152">
        <v>455028</v>
      </c>
      <c r="AV11" s="152">
        <v>23007531</v>
      </c>
      <c r="AW11" s="164">
        <v>12122618</v>
      </c>
      <c r="AX11" s="152">
        <v>78000000</v>
      </c>
      <c r="AY11" s="164">
        <v>5923625</v>
      </c>
      <c r="AZ11" s="152">
        <v>1807500</v>
      </c>
      <c r="BA11" s="152">
        <v>22146</v>
      </c>
      <c r="BB11" s="170">
        <v>11046923</v>
      </c>
      <c r="BC11" s="151"/>
      <c r="BD11" s="164">
        <v>1502717</v>
      </c>
    </row>
    <row r="12" spans="1:56" ht="14.25" customHeight="1" x14ac:dyDescent="0.2">
      <c r="A12" s="102">
        <v>3</v>
      </c>
      <c r="B12" s="166" t="s">
        <v>61</v>
      </c>
      <c r="C12" s="166" t="s">
        <v>60</v>
      </c>
      <c r="D12" s="167" t="s">
        <v>713</v>
      </c>
      <c r="E12" s="148" t="s">
        <v>714</v>
      </c>
      <c r="F12" s="149"/>
      <c r="G12" s="149"/>
      <c r="H12" s="149"/>
      <c r="I12" s="149"/>
      <c r="J12" s="149"/>
      <c r="K12" s="151"/>
      <c r="L12" s="149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</row>
    <row r="13" spans="1:56" ht="14.25" customHeight="1" x14ac:dyDescent="0.2">
      <c r="A13" s="102">
        <v>3</v>
      </c>
      <c r="B13" s="166" t="s">
        <v>61</v>
      </c>
      <c r="C13" s="166" t="s">
        <v>60</v>
      </c>
      <c r="D13" s="167" t="s">
        <v>715</v>
      </c>
      <c r="E13" s="148" t="s">
        <v>716</v>
      </c>
      <c r="F13" s="149"/>
      <c r="G13" s="149"/>
      <c r="H13" s="149"/>
      <c r="I13" s="149"/>
      <c r="J13" s="149"/>
      <c r="K13" s="151"/>
      <c r="L13" s="149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</row>
    <row r="14" spans="1:56" ht="14.25" customHeight="1" x14ac:dyDescent="0.2">
      <c r="A14" s="102">
        <v>3</v>
      </c>
      <c r="B14" s="166" t="s">
        <v>61</v>
      </c>
      <c r="C14" s="166" t="s">
        <v>60</v>
      </c>
      <c r="D14" s="167" t="s">
        <v>717</v>
      </c>
      <c r="E14" s="148" t="s">
        <v>718</v>
      </c>
      <c r="F14" s="149"/>
      <c r="G14" s="149"/>
      <c r="H14" s="149"/>
      <c r="I14" s="149"/>
      <c r="J14" s="149"/>
      <c r="K14" s="151"/>
      <c r="L14" s="149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</row>
    <row r="15" spans="1:56" ht="14.25" customHeight="1" x14ac:dyDescent="0.25">
      <c r="A15" s="102">
        <v>3</v>
      </c>
      <c r="B15" s="166" t="s">
        <v>61</v>
      </c>
      <c r="C15" s="166" t="s">
        <v>60</v>
      </c>
      <c r="D15" s="167" t="s">
        <v>719</v>
      </c>
      <c r="E15" s="148" t="s">
        <v>720</v>
      </c>
      <c r="F15" s="149"/>
      <c r="G15" s="149"/>
      <c r="H15" s="149"/>
      <c r="I15" s="149"/>
      <c r="J15" s="149"/>
      <c r="K15" s="151"/>
      <c r="L15" s="149"/>
      <c r="M15" s="151"/>
      <c r="N15" s="151"/>
      <c r="O15" s="152">
        <v>305237</v>
      </c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</row>
    <row r="16" spans="1:56" ht="14.25" customHeight="1" x14ac:dyDescent="0.2">
      <c r="A16" s="158">
        <v>3</v>
      </c>
      <c r="B16" s="158" t="s">
        <v>61</v>
      </c>
      <c r="C16" s="158" t="s">
        <v>60</v>
      </c>
      <c r="D16" s="159"/>
      <c r="E16" s="159" t="s">
        <v>710</v>
      </c>
      <c r="F16" s="160">
        <f t="shared" ref="F16:V16" si="5">SUM(F11:F15)</f>
        <v>2454319</v>
      </c>
      <c r="G16" s="160">
        <f t="shared" si="5"/>
        <v>265978</v>
      </c>
      <c r="H16" s="160">
        <f t="shared" si="5"/>
        <v>12074526</v>
      </c>
      <c r="I16" s="160">
        <f t="shared" si="5"/>
        <v>2432370</v>
      </c>
      <c r="J16" s="160">
        <f t="shared" si="5"/>
        <v>5865449</v>
      </c>
      <c r="K16" s="160">
        <f t="shared" si="5"/>
        <v>2085000</v>
      </c>
      <c r="L16" s="160">
        <f t="shared" si="5"/>
        <v>6500000</v>
      </c>
      <c r="M16" s="160">
        <f t="shared" si="5"/>
        <v>0</v>
      </c>
      <c r="N16" s="160">
        <f t="shared" si="5"/>
        <v>852195000</v>
      </c>
      <c r="O16" s="160">
        <f t="shared" si="5"/>
        <v>454253</v>
      </c>
      <c r="P16" s="160">
        <f t="shared" si="5"/>
        <v>3409152</v>
      </c>
      <c r="Q16" s="160">
        <f t="shared" si="5"/>
        <v>1050000</v>
      </c>
      <c r="R16" s="160">
        <f t="shared" si="5"/>
        <v>0</v>
      </c>
      <c r="S16" s="160">
        <f t="shared" si="5"/>
        <v>3200000</v>
      </c>
      <c r="T16" s="160">
        <f t="shared" si="5"/>
        <v>1500000</v>
      </c>
      <c r="U16" s="160">
        <f t="shared" si="5"/>
        <v>5630810</v>
      </c>
      <c r="V16" s="160">
        <f t="shared" si="5"/>
        <v>1332922000</v>
      </c>
      <c r="W16" s="160"/>
      <c r="X16" s="160">
        <f t="shared" ref="X16:BD16" si="6">SUM(X11:X15)</f>
        <v>2829937</v>
      </c>
      <c r="Y16" s="160">
        <f t="shared" si="6"/>
        <v>245277</v>
      </c>
      <c r="Z16" s="160">
        <f t="shared" si="6"/>
        <v>0</v>
      </c>
      <c r="AA16" s="160">
        <f t="shared" si="6"/>
        <v>1030118000</v>
      </c>
      <c r="AB16" s="160">
        <f t="shared" si="6"/>
        <v>9800000</v>
      </c>
      <c r="AC16" s="160">
        <f t="shared" si="6"/>
        <v>8264972</v>
      </c>
      <c r="AD16" s="160">
        <f t="shared" si="6"/>
        <v>0</v>
      </c>
      <c r="AE16" s="160">
        <f t="shared" si="6"/>
        <v>0</v>
      </c>
      <c r="AF16" s="160">
        <f t="shared" si="6"/>
        <v>0</v>
      </c>
      <c r="AG16" s="160">
        <f t="shared" si="6"/>
        <v>601000</v>
      </c>
      <c r="AH16" s="160">
        <f t="shared" si="6"/>
        <v>15500</v>
      </c>
      <c r="AI16" s="160">
        <f t="shared" si="6"/>
        <v>452133</v>
      </c>
      <c r="AJ16" s="160">
        <f t="shared" si="6"/>
        <v>8571429</v>
      </c>
      <c r="AK16" s="160">
        <f t="shared" si="6"/>
        <v>0</v>
      </c>
      <c r="AL16" s="160">
        <f t="shared" si="6"/>
        <v>7996259</v>
      </c>
      <c r="AM16" s="160">
        <f t="shared" si="6"/>
        <v>1943864</v>
      </c>
      <c r="AN16" s="160">
        <f t="shared" si="6"/>
        <v>253250000</v>
      </c>
      <c r="AO16" s="160">
        <f t="shared" si="6"/>
        <v>17772701</v>
      </c>
      <c r="AP16" s="160">
        <f t="shared" si="6"/>
        <v>3006120</v>
      </c>
      <c r="AQ16" s="160">
        <f t="shared" si="6"/>
        <v>1386121</v>
      </c>
      <c r="AR16" s="160">
        <f t="shared" si="6"/>
        <v>5250000</v>
      </c>
      <c r="AS16" s="160">
        <f t="shared" si="6"/>
        <v>41514880</v>
      </c>
      <c r="AT16" s="160">
        <f t="shared" si="6"/>
        <v>3016948</v>
      </c>
      <c r="AU16" s="160">
        <f t="shared" si="6"/>
        <v>455028</v>
      </c>
      <c r="AV16" s="160">
        <f t="shared" si="6"/>
        <v>23007531</v>
      </c>
      <c r="AW16" s="160">
        <f t="shared" si="6"/>
        <v>12122618</v>
      </c>
      <c r="AX16" s="160">
        <f t="shared" si="6"/>
        <v>78000000</v>
      </c>
      <c r="AY16" s="160">
        <f t="shared" si="6"/>
        <v>5923625</v>
      </c>
      <c r="AZ16" s="160">
        <f t="shared" si="6"/>
        <v>1807500</v>
      </c>
      <c r="BA16" s="160">
        <f t="shared" si="6"/>
        <v>22146</v>
      </c>
      <c r="BB16" s="160">
        <f t="shared" si="6"/>
        <v>11046923</v>
      </c>
      <c r="BC16" s="160">
        <f t="shared" si="6"/>
        <v>0</v>
      </c>
      <c r="BD16" s="160">
        <f t="shared" si="6"/>
        <v>1502717</v>
      </c>
    </row>
    <row r="17" spans="1:56" ht="14.25" customHeight="1" x14ac:dyDescent="0.25">
      <c r="A17" s="102">
        <v>4</v>
      </c>
      <c r="B17" s="171" t="s">
        <v>69</v>
      </c>
      <c r="C17" s="171" t="s">
        <v>68</v>
      </c>
      <c r="D17" s="162" t="s">
        <v>721</v>
      </c>
      <c r="E17" s="148" t="s">
        <v>68</v>
      </c>
      <c r="F17" s="149"/>
      <c r="G17" s="149"/>
      <c r="H17" s="152"/>
      <c r="I17" s="172"/>
      <c r="J17" s="151"/>
      <c r="K17" s="151"/>
      <c r="L17" s="152">
        <v>10500000</v>
      </c>
      <c r="M17" s="151"/>
      <c r="N17" s="151"/>
      <c r="O17" s="172"/>
      <c r="P17" s="172"/>
      <c r="Q17" s="172"/>
      <c r="R17" s="151"/>
      <c r="S17" s="151"/>
      <c r="T17" s="172"/>
      <c r="U17" s="172"/>
      <c r="V17" s="151"/>
      <c r="W17" s="151"/>
      <c r="X17" s="172"/>
      <c r="Y17" s="151"/>
      <c r="Z17" s="151"/>
      <c r="AA17" s="151"/>
      <c r="AB17" s="172"/>
      <c r="AC17" s="151"/>
      <c r="AD17" s="151"/>
      <c r="AE17" s="151"/>
      <c r="AF17" s="151"/>
      <c r="AG17" s="151"/>
      <c r="AH17" s="172"/>
      <c r="AI17" s="172"/>
      <c r="AJ17" s="151"/>
      <c r="AK17" s="151"/>
      <c r="AL17" s="151"/>
      <c r="AM17" s="172"/>
      <c r="AN17" s="172"/>
      <c r="AO17" s="172"/>
      <c r="AP17" s="172"/>
      <c r="AQ17" s="151"/>
      <c r="AR17" s="172"/>
      <c r="AS17" s="151"/>
      <c r="AT17" s="172"/>
      <c r="AU17" s="172"/>
      <c r="AV17" s="172"/>
      <c r="AW17" s="151"/>
      <c r="AX17" s="172"/>
      <c r="AY17" s="172"/>
      <c r="AZ17" s="172"/>
      <c r="BA17" s="172"/>
      <c r="BB17" s="172"/>
      <c r="BC17" s="151"/>
      <c r="BD17" s="154"/>
    </row>
    <row r="18" spans="1:56" ht="14.25" customHeight="1" x14ac:dyDescent="0.2">
      <c r="A18" s="102">
        <v>4</v>
      </c>
      <c r="B18" s="171" t="s">
        <v>69</v>
      </c>
      <c r="C18" s="171" t="s">
        <v>68</v>
      </c>
      <c r="D18" s="162" t="s">
        <v>722</v>
      </c>
      <c r="E18" s="148" t="s">
        <v>723</v>
      </c>
      <c r="F18" s="149"/>
      <c r="G18" s="149"/>
      <c r="H18" s="149"/>
      <c r="I18" s="149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</row>
    <row r="19" spans="1:56" ht="14.25" customHeight="1" x14ac:dyDescent="0.25">
      <c r="A19" s="102">
        <v>4</v>
      </c>
      <c r="B19" s="171" t="s">
        <v>69</v>
      </c>
      <c r="C19" s="171" t="s">
        <v>68</v>
      </c>
      <c r="D19" s="162" t="s">
        <v>724</v>
      </c>
      <c r="E19" s="148" t="s">
        <v>725</v>
      </c>
      <c r="F19" s="149"/>
      <c r="G19" s="149"/>
      <c r="H19" s="149"/>
      <c r="I19" s="149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2">
        <v>15000000</v>
      </c>
      <c r="AO19" s="151"/>
      <c r="AP19" s="151"/>
      <c r="AQ19" s="151"/>
      <c r="AR19" s="153">
        <v>245000</v>
      </c>
      <c r="AS19" s="151"/>
      <c r="AT19" s="151"/>
      <c r="AU19" s="151"/>
      <c r="AV19" s="151"/>
      <c r="AW19" s="151"/>
      <c r="AX19" s="152">
        <v>20000000</v>
      </c>
      <c r="AY19" s="151"/>
      <c r="AZ19" s="151"/>
      <c r="BA19" s="151"/>
      <c r="BB19" s="151"/>
      <c r="BC19" s="151"/>
      <c r="BD19" s="151"/>
    </row>
    <row r="20" spans="1:56" ht="14.25" customHeight="1" x14ac:dyDescent="0.2">
      <c r="A20" s="155">
        <v>4</v>
      </c>
      <c r="B20" s="155" t="s">
        <v>69</v>
      </c>
      <c r="C20" s="155" t="s">
        <v>68</v>
      </c>
      <c r="D20" s="156" t="s">
        <v>726</v>
      </c>
      <c r="E20" s="156" t="s">
        <v>727</v>
      </c>
      <c r="F20" s="157">
        <f>F396* Parametre!$E48</f>
        <v>0</v>
      </c>
      <c r="G20" s="157">
        <f>G396* Parametre!$E48</f>
        <v>0</v>
      </c>
      <c r="H20" s="157">
        <f>H396* Parametre!$E48</f>
        <v>120000</v>
      </c>
      <c r="I20" s="157">
        <f>I396* Parametre!$E48</f>
        <v>45210</v>
      </c>
      <c r="J20" s="157">
        <f>J396* Parametre!$E48</f>
        <v>0</v>
      </c>
      <c r="K20" s="157">
        <f>K396* Parametre!$E48</f>
        <v>0</v>
      </c>
      <c r="L20" s="157">
        <f>L396* Parametre!$E48</f>
        <v>0</v>
      </c>
      <c r="M20" s="157">
        <f>M396* Parametre!$E48</f>
        <v>0</v>
      </c>
      <c r="N20" s="157">
        <f>N396* Parametre!$E48</f>
        <v>0</v>
      </c>
      <c r="O20" s="157">
        <f>O396* Parametre!$E48</f>
        <v>54203.5</v>
      </c>
      <c r="P20" s="157">
        <f>P396* Parametre!$E48</f>
        <v>1290509.5</v>
      </c>
      <c r="Q20" s="157">
        <f>Q396* Parametre!$E48</f>
        <v>130000</v>
      </c>
      <c r="R20" s="157">
        <f>R396* Parametre!$E48</f>
        <v>0</v>
      </c>
      <c r="S20" s="157">
        <f>S396* Parametre!$E48</f>
        <v>0</v>
      </c>
      <c r="T20" s="157">
        <f>T396* Parametre!$E48</f>
        <v>50000</v>
      </c>
      <c r="U20" s="157">
        <f>U396* Parametre!$E48</f>
        <v>186217</v>
      </c>
      <c r="V20" s="157">
        <f>V396* Parametre!$E48</f>
        <v>0</v>
      </c>
      <c r="W20" s="157">
        <f>W396* Parametre!$E48</f>
        <v>0</v>
      </c>
      <c r="X20" s="157">
        <f>X396* Parametre!$E48</f>
        <v>90000</v>
      </c>
      <c r="Y20" s="157">
        <f>Y396* Parametre!$E48</f>
        <v>0</v>
      </c>
      <c r="Z20" s="157">
        <f>Z396* Parametre!$E48</f>
        <v>0</v>
      </c>
      <c r="AA20" s="157">
        <f>AA396* Parametre!$E48</f>
        <v>0</v>
      </c>
      <c r="AB20" s="157">
        <f>AB396* Parametre!$E48</f>
        <v>90000</v>
      </c>
      <c r="AC20" s="157">
        <f>AC396* Parametre!$E48</f>
        <v>0</v>
      </c>
      <c r="AD20" s="157">
        <f>AD396* Parametre!$E48</f>
        <v>0</v>
      </c>
      <c r="AE20" s="157">
        <f>AE396* Parametre!$E48</f>
        <v>0</v>
      </c>
      <c r="AF20" s="157">
        <f>AF396* Parametre!$E48</f>
        <v>0</v>
      </c>
      <c r="AG20" s="157">
        <f>AG396* Parametre!$E48</f>
        <v>0</v>
      </c>
      <c r="AH20" s="157">
        <f>AH396* Parametre!$E48</f>
        <v>5972</v>
      </c>
      <c r="AI20" s="157">
        <f>AI396* Parametre!$E48</f>
        <v>15643.5</v>
      </c>
      <c r="AJ20" s="157">
        <f>AJ396* Parametre!$E48</f>
        <v>0</v>
      </c>
      <c r="AK20" s="157">
        <f>AK396* Parametre!$E48</f>
        <v>0</v>
      </c>
      <c r="AL20" s="157">
        <f>AL396* Parametre!$E48</f>
        <v>0</v>
      </c>
      <c r="AM20" s="157">
        <f>AM396* Parametre!$E48</f>
        <v>332557</v>
      </c>
      <c r="AN20" s="157">
        <f>AN396* Parametre!$E48</f>
        <v>7500000</v>
      </c>
      <c r="AO20" s="157">
        <f>AO396* Parametre!$E48</f>
        <v>950000</v>
      </c>
      <c r="AP20" s="157">
        <f>AP396* Parametre!$E48</f>
        <v>334187.5</v>
      </c>
      <c r="AQ20" s="157">
        <f>AQ396* Parametre!$E48</f>
        <v>0</v>
      </c>
      <c r="AR20" s="157">
        <f>AR396* Parametre!$E48</f>
        <v>447500</v>
      </c>
      <c r="AS20" s="157">
        <f>AS396* Parametre!$E48</f>
        <v>0</v>
      </c>
      <c r="AT20" s="157">
        <f>AT396* Parametre!$E48</f>
        <v>123919.5</v>
      </c>
      <c r="AU20" s="157">
        <f>AU396* Parametre!$E48</f>
        <v>22911.5</v>
      </c>
      <c r="AV20" s="157">
        <f>AV396* Parametre!$E48</f>
        <v>0</v>
      </c>
      <c r="AW20" s="157">
        <f>AW396* Parametre!$E48</f>
        <v>0</v>
      </c>
      <c r="AX20" s="157">
        <f>AX396* Parametre!$E48</f>
        <v>11850000</v>
      </c>
      <c r="AY20" s="157">
        <f>AY396* Parametre!$E48</f>
        <v>228069</v>
      </c>
      <c r="AZ20" s="157">
        <f>AZ396* Parametre!$E48</f>
        <v>2000</v>
      </c>
      <c r="BA20" s="157">
        <f>BA396* Parametre!$E48</f>
        <v>3467.5</v>
      </c>
      <c r="BB20" s="157">
        <f>BB396* Parametre!$E48</f>
        <v>586736.5</v>
      </c>
      <c r="BC20" s="157">
        <f>BC396* Parametre!$E48</f>
        <v>0</v>
      </c>
      <c r="BD20" s="157">
        <f>BD396* Parametre!$E48</f>
        <v>0</v>
      </c>
    </row>
    <row r="21" spans="1:56" ht="14.25" customHeight="1" x14ac:dyDescent="0.2">
      <c r="A21" s="158">
        <v>4</v>
      </c>
      <c r="B21" s="158" t="s">
        <v>69</v>
      </c>
      <c r="C21" s="158" t="s">
        <v>68</v>
      </c>
      <c r="D21" s="159"/>
      <c r="E21" s="159" t="s">
        <v>710</v>
      </c>
      <c r="F21" s="160">
        <f t="shared" ref="F21:BD21" si="7">SUM(F17:F20)</f>
        <v>0</v>
      </c>
      <c r="G21" s="160">
        <f t="shared" si="7"/>
        <v>0</v>
      </c>
      <c r="H21" s="160">
        <f t="shared" si="7"/>
        <v>120000</v>
      </c>
      <c r="I21" s="160">
        <f t="shared" si="7"/>
        <v>45210</v>
      </c>
      <c r="J21" s="160">
        <f t="shared" si="7"/>
        <v>0</v>
      </c>
      <c r="K21" s="160">
        <f t="shared" si="7"/>
        <v>0</v>
      </c>
      <c r="L21" s="160">
        <f t="shared" si="7"/>
        <v>10500000</v>
      </c>
      <c r="M21" s="160">
        <f t="shared" si="7"/>
        <v>0</v>
      </c>
      <c r="N21" s="160">
        <f t="shared" si="7"/>
        <v>0</v>
      </c>
      <c r="O21" s="160">
        <f t="shared" si="7"/>
        <v>54203.5</v>
      </c>
      <c r="P21" s="160">
        <f t="shared" si="7"/>
        <v>1290509.5</v>
      </c>
      <c r="Q21" s="160">
        <f t="shared" si="7"/>
        <v>130000</v>
      </c>
      <c r="R21" s="160">
        <f t="shared" si="7"/>
        <v>0</v>
      </c>
      <c r="S21" s="160">
        <f t="shared" si="7"/>
        <v>0</v>
      </c>
      <c r="T21" s="160">
        <f t="shared" si="7"/>
        <v>50000</v>
      </c>
      <c r="U21" s="160">
        <f t="shared" si="7"/>
        <v>186217</v>
      </c>
      <c r="V21" s="160">
        <f t="shared" si="7"/>
        <v>0</v>
      </c>
      <c r="W21" s="160">
        <f t="shared" si="7"/>
        <v>0</v>
      </c>
      <c r="X21" s="160">
        <f t="shared" si="7"/>
        <v>90000</v>
      </c>
      <c r="Y21" s="160">
        <f t="shared" si="7"/>
        <v>0</v>
      </c>
      <c r="Z21" s="160">
        <f t="shared" si="7"/>
        <v>0</v>
      </c>
      <c r="AA21" s="160">
        <f t="shared" si="7"/>
        <v>0</v>
      </c>
      <c r="AB21" s="160">
        <f t="shared" si="7"/>
        <v>90000</v>
      </c>
      <c r="AC21" s="160">
        <f t="shared" si="7"/>
        <v>0</v>
      </c>
      <c r="AD21" s="160">
        <f t="shared" si="7"/>
        <v>0</v>
      </c>
      <c r="AE21" s="160">
        <f t="shared" si="7"/>
        <v>0</v>
      </c>
      <c r="AF21" s="160">
        <f t="shared" si="7"/>
        <v>0</v>
      </c>
      <c r="AG21" s="160">
        <f t="shared" si="7"/>
        <v>0</v>
      </c>
      <c r="AH21" s="160">
        <f t="shared" si="7"/>
        <v>5972</v>
      </c>
      <c r="AI21" s="160">
        <f t="shared" si="7"/>
        <v>15643.5</v>
      </c>
      <c r="AJ21" s="160">
        <f t="shared" si="7"/>
        <v>0</v>
      </c>
      <c r="AK21" s="160">
        <f t="shared" si="7"/>
        <v>0</v>
      </c>
      <c r="AL21" s="160">
        <f t="shared" si="7"/>
        <v>0</v>
      </c>
      <c r="AM21" s="160">
        <f t="shared" si="7"/>
        <v>332557</v>
      </c>
      <c r="AN21" s="160">
        <f t="shared" si="7"/>
        <v>22500000</v>
      </c>
      <c r="AO21" s="160">
        <f t="shared" si="7"/>
        <v>950000</v>
      </c>
      <c r="AP21" s="160">
        <f t="shared" si="7"/>
        <v>334187.5</v>
      </c>
      <c r="AQ21" s="160">
        <f t="shared" si="7"/>
        <v>0</v>
      </c>
      <c r="AR21" s="160">
        <f t="shared" si="7"/>
        <v>692500</v>
      </c>
      <c r="AS21" s="160">
        <f t="shared" si="7"/>
        <v>0</v>
      </c>
      <c r="AT21" s="160">
        <f t="shared" si="7"/>
        <v>123919.5</v>
      </c>
      <c r="AU21" s="160">
        <f t="shared" si="7"/>
        <v>22911.5</v>
      </c>
      <c r="AV21" s="160">
        <f t="shared" si="7"/>
        <v>0</v>
      </c>
      <c r="AW21" s="160">
        <f t="shared" si="7"/>
        <v>0</v>
      </c>
      <c r="AX21" s="160">
        <f t="shared" si="7"/>
        <v>31850000</v>
      </c>
      <c r="AY21" s="160">
        <f t="shared" si="7"/>
        <v>228069</v>
      </c>
      <c r="AZ21" s="160">
        <f t="shared" si="7"/>
        <v>2000</v>
      </c>
      <c r="BA21" s="160">
        <f t="shared" si="7"/>
        <v>3467.5</v>
      </c>
      <c r="BB21" s="160">
        <f t="shared" si="7"/>
        <v>586736.5</v>
      </c>
      <c r="BC21" s="160">
        <f t="shared" si="7"/>
        <v>0</v>
      </c>
      <c r="BD21" s="160">
        <f t="shared" si="7"/>
        <v>0</v>
      </c>
    </row>
    <row r="22" spans="1:56" ht="14.25" customHeight="1" x14ac:dyDescent="0.25">
      <c r="A22" s="102">
        <v>5</v>
      </c>
      <c r="B22" s="166" t="s">
        <v>230</v>
      </c>
      <c r="C22" s="166" t="s">
        <v>728</v>
      </c>
      <c r="D22" s="167" t="s">
        <v>729</v>
      </c>
      <c r="E22" s="148" t="s">
        <v>728</v>
      </c>
      <c r="F22" s="149"/>
      <c r="G22" s="149"/>
      <c r="H22" s="149"/>
      <c r="I22" s="149"/>
      <c r="J22" s="149"/>
      <c r="K22" s="151"/>
      <c r="L22" s="152">
        <v>300000</v>
      </c>
      <c r="M22" s="151"/>
      <c r="N22" s="151"/>
      <c r="O22" s="151"/>
      <c r="P22" s="151"/>
      <c r="Q22" s="152">
        <v>140000</v>
      </c>
      <c r="R22" s="151"/>
      <c r="S22" s="151"/>
      <c r="T22" s="151"/>
      <c r="U22" s="151"/>
      <c r="V22" s="151"/>
      <c r="W22" s="151"/>
      <c r="X22" s="151"/>
      <c r="Y22" s="151"/>
      <c r="Z22" s="151"/>
      <c r="AA22" s="153">
        <v>1579000</v>
      </c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64">
        <v>1996752</v>
      </c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2">
        <v>6966</v>
      </c>
      <c r="BB22" s="151"/>
      <c r="BC22" s="151"/>
      <c r="BD22" s="151"/>
    </row>
    <row r="23" spans="1:56" ht="14.25" customHeight="1" x14ac:dyDescent="0.2">
      <c r="A23" s="158">
        <v>5</v>
      </c>
      <c r="B23" s="158" t="s">
        <v>230</v>
      </c>
      <c r="C23" s="158" t="s">
        <v>728</v>
      </c>
      <c r="D23" s="159"/>
      <c r="E23" s="159" t="s">
        <v>710</v>
      </c>
      <c r="F23" s="160">
        <f t="shared" ref="F23:V23" si="8">F22</f>
        <v>0</v>
      </c>
      <c r="G23" s="160">
        <f t="shared" si="8"/>
        <v>0</v>
      </c>
      <c r="H23" s="160">
        <f t="shared" si="8"/>
        <v>0</v>
      </c>
      <c r="I23" s="160">
        <f t="shared" si="8"/>
        <v>0</v>
      </c>
      <c r="J23" s="160">
        <f t="shared" si="8"/>
        <v>0</v>
      </c>
      <c r="K23" s="160">
        <f t="shared" si="8"/>
        <v>0</v>
      </c>
      <c r="L23" s="160">
        <f t="shared" si="8"/>
        <v>300000</v>
      </c>
      <c r="M23" s="160">
        <f t="shared" si="8"/>
        <v>0</v>
      </c>
      <c r="N23" s="160">
        <f t="shared" si="8"/>
        <v>0</v>
      </c>
      <c r="O23" s="160">
        <f t="shared" si="8"/>
        <v>0</v>
      </c>
      <c r="P23" s="160">
        <f t="shared" si="8"/>
        <v>0</v>
      </c>
      <c r="Q23" s="160">
        <f t="shared" si="8"/>
        <v>140000</v>
      </c>
      <c r="R23" s="160">
        <f t="shared" si="8"/>
        <v>0</v>
      </c>
      <c r="S23" s="160">
        <f t="shared" si="8"/>
        <v>0</v>
      </c>
      <c r="T23" s="160">
        <f t="shared" si="8"/>
        <v>0</v>
      </c>
      <c r="U23" s="160">
        <f t="shared" si="8"/>
        <v>0</v>
      </c>
      <c r="V23" s="160">
        <f t="shared" si="8"/>
        <v>0</v>
      </c>
      <c r="W23" s="160"/>
      <c r="X23" s="160">
        <f t="shared" ref="X23:BD23" si="9">X22</f>
        <v>0</v>
      </c>
      <c r="Y23" s="160">
        <f t="shared" si="9"/>
        <v>0</v>
      </c>
      <c r="Z23" s="160">
        <f t="shared" si="9"/>
        <v>0</v>
      </c>
      <c r="AA23" s="160">
        <f t="shared" si="9"/>
        <v>1579000</v>
      </c>
      <c r="AB23" s="160">
        <f t="shared" si="9"/>
        <v>0</v>
      </c>
      <c r="AC23" s="160">
        <f t="shared" si="9"/>
        <v>0</v>
      </c>
      <c r="AD23" s="160">
        <f t="shared" si="9"/>
        <v>0</v>
      </c>
      <c r="AE23" s="160">
        <f t="shared" si="9"/>
        <v>0</v>
      </c>
      <c r="AF23" s="160">
        <f t="shared" si="9"/>
        <v>0</v>
      </c>
      <c r="AG23" s="160">
        <f t="shared" si="9"/>
        <v>0</v>
      </c>
      <c r="AH23" s="160">
        <f t="shared" si="9"/>
        <v>0</v>
      </c>
      <c r="AI23" s="160">
        <f t="shared" si="9"/>
        <v>0</v>
      </c>
      <c r="AJ23" s="160">
        <f t="shared" si="9"/>
        <v>0</v>
      </c>
      <c r="AK23" s="160">
        <f t="shared" si="9"/>
        <v>0</v>
      </c>
      <c r="AL23" s="160">
        <f t="shared" si="9"/>
        <v>0</v>
      </c>
      <c r="AM23" s="160">
        <f t="shared" si="9"/>
        <v>1996752</v>
      </c>
      <c r="AN23" s="160">
        <f t="shared" si="9"/>
        <v>0</v>
      </c>
      <c r="AO23" s="160">
        <f t="shared" si="9"/>
        <v>0</v>
      </c>
      <c r="AP23" s="160">
        <f t="shared" si="9"/>
        <v>0</v>
      </c>
      <c r="AQ23" s="160">
        <f t="shared" si="9"/>
        <v>0</v>
      </c>
      <c r="AR23" s="160">
        <f t="shared" si="9"/>
        <v>0</v>
      </c>
      <c r="AS23" s="160">
        <f t="shared" si="9"/>
        <v>0</v>
      </c>
      <c r="AT23" s="160">
        <f t="shared" si="9"/>
        <v>0</v>
      </c>
      <c r="AU23" s="160">
        <f t="shared" si="9"/>
        <v>0</v>
      </c>
      <c r="AV23" s="160">
        <f t="shared" si="9"/>
        <v>0</v>
      </c>
      <c r="AW23" s="160">
        <f t="shared" si="9"/>
        <v>0</v>
      </c>
      <c r="AX23" s="160">
        <f t="shared" si="9"/>
        <v>0</v>
      </c>
      <c r="AY23" s="160">
        <f t="shared" si="9"/>
        <v>0</v>
      </c>
      <c r="AZ23" s="160">
        <f t="shared" si="9"/>
        <v>0</v>
      </c>
      <c r="BA23" s="160">
        <f t="shared" si="9"/>
        <v>6966</v>
      </c>
      <c r="BB23" s="160">
        <f t="shared" si="9"/>
        <v>0</v>
      </c>
      <c r="BC23" s="160">
        <f t="shared" si="9"/>
        <v>0</v>
      </c>
      <c r="BD23" s="160">
        <f t="shared" si="9"/>
        <v>0</v>
      </c>
    </row>
    <row r="24" spans="1:56" ht="14.25" customHeight="1" x14ac:dyDescent="0.25">
      <c r="A24" s="102">
        <v>6</v>
      </c>
      <c r="B24" s="171" t="s">
        <v>89</v>
      </c>
      <c r="C24" s="171" t="s">
        <v>88</v>
      </c>
      <c r="D24" s="162" t="s">
        <v>599</v>
      </c>
      <c r="E24" s="148" t="s">
        <v>88</v>
      </c>
      <c r="F24" s="149"/>
      <c r="G24" s="149"/>
      <c r="H24" s="152">
        <v>1408949</v>
      </c>
      <c r="I24" s="149"/>
      <c r="J24" s="151"/>
      <c r="K24" s="151"/>
      <c r="L24" s="152">
        <v>4000000</v>
      </c>
      <c r="M24" s="151"/>
      <c r="N24" s="151"/>
      <c r="O24" s="151"/>
      <c r="P24" s="151"/>
      <c r="Q24" s="152">
        <v>605000</v>
      </c>
      <c r="R24" s="151"/>
      <c r="S24" s="151"/>
      <c r="T24" s="152">
        <v>685000</v>
      </c>
      <c r="U24" s="153">
        <v>269708</v>
      </c>
      <c r="V24" s="153">
        <v>1930000</v>
      </c>
      <c r="W24" s="151"/>
      <c r="X24" s="153">
        <v>13976</v>
      </c>
      <c r="Y24" s="151"/>
      <c r="Z24" s="151"/>
      <c r="AA24" s="153">
        <v>66503000</v>
      </c>
      <c r="AB24" s="151"/>
      <c r="AC24" s="152">
        <v>1415520</v>
      </c>
      <c r="AD24" s="151"/>
      <c r="AE24" s="151"/>
      <c r="AF24" s="151"/>
      <c r="AG24" s="153">
        <v>94047</v>
      </c>
      <c r="AH24" s="152">
        <v>5447</v>
      </c>
      <c r="AI24" s="151"/>
      <c r="AJ24" s="151"/>
      <c r="AK24" s="151"/>
      <c r="AL24" s="151"/>
      <c r="AM24" s="151"/>
      <c r="AN24" s="152">
        <v>20000000</v>
      </c>
      <c r="AO24" s="151"/>
      <c r="AP24" s="151"/>
      <c r="AQ24" s="152">
        <v>377813</v>
      </c>
      <c r="AR24" s="151"/>
      <c r="AS24" s="169">
        <v>1660130</v>
      </c>
      <c r="AT24" s="164">
        <v>140344</v>
      </c>
      <c r="AU24" s="151"/>
      <c r="AV24" s="151"/>
      <c r="AW24" s="164">
        <v>32415</v>
      </c>
      <c r="AX24" s="152">
        <v>1600000</v>
      </c>
      <c r="AY24" s="151"/>
      <c r="AZ24" s="151"/>
      <c r="BA24" s="151"/>
      <c r="BB24" s="151"/>
      <c r="BC24" s="151"/>
      <c r="BD24" s="151"/>
    </row>
    <row r="25" spans="1:56" ht="14.25" customHeight="1" x14ac:dyDescent="0.25">
      <c r="A25" s="102">
        <v>6</v>
      </c>
      <c r="B25" s="171" t="s">
        <v>89</v>
      </c>
      <c r="C25" s="171" t="s">
        <v>88</v>
      </c>
      <c r="D25" s="162" t="s">
        <v>730</v>
      </c>
      <c r="E25" s="173" t="s">
        <v>731</v>
      </c>
      <c r="F25" s="149"/>
      <c r="G25" s="149"/>
      <c r="H25" s="149"/>
      <c r="I25" s="149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3">
        <v>3064000</v>
      </c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</row>
    <row r="26" spans="1:56" ht="14.25" customHeight="1" x14ac:dyDescent="0.2">
      <c r="A26" s="155">
        <v>6</v>
      </c>
      <c r="B26" s="155" t="s">
        <v>89</v>
      </c>
      <c r="C26" s="155" t="s">
        <v>88</v>
      </c>
      <c r="D26" s="156" t="s">
        <v>726</v>
      </c>
      <c r="E26" s="156" t="s">
        <v>732</v>
      </c>
      <c r="F26" s="157">
        <f>F391* Parametre!$E43</f>
        <v>0</v>
      </c>
      <c r="G26" s="157">
        <f>G391* Parametre!$E43</f>
        <v>0</v>
      </c>
      <c r="H26" s="157">
        <f>H391* Parametre!$E43</f>
        <v>0</v>
      </c>
      <c r="I26" s="157">
        <f>I391* Parametre!$E43</f>
        <v>144540</v>
      </c>
      <c r="J26" s="157">
        <f>J391* Parametre!$E43</f>
        <v>1497347</v>
      </c>
      <c r="K26" s="157">
        <f>K391* Parametre!$E43</f>
        <v>0</v>
      </c>
      <c r="L26" s="157">
        <f>L391* Parametre!$E43</f>
        <v>0</v>
      </c>
      <c r="M26" s="157">
        <f>M391* Parametre!$E43</f>
        <v>0</v>
      </c>
      <c r="N26" s="157">
        <f>N391* Parametre!$E43</f>
        <v>0</v>
      </c>
      <c r="O26" s="157">
        <f>O391* Parametre!$E43</f>
        <v>0</v>
      </c>
      <c r="P26" s="157">
        <f>P391* Parametre!$E43</f>
        <v>0</v>
      </c>
      <c r="Q26" s="157">
        <f>Q391* Parametre!$E43</f>
        <v>0</v>
      </c>
      <c r="R26" s="157">
        <f>R391* Parametre!$E43</f>
        <v>0</v>
      </c>
      <c r="S26" s="157">
        <f>S391* Parametre!$E43</f>
        <v>0</v>
      </c>
      <c r="T26" s="157">
        <f>T391* Parametre!$E43</f>
        <v>0</v>
      </c>
      <c r="U26" s="157">
        <f>U391* Parametre!$E43</f>
        <v>0</v>
      </c>
      <c r="V26" s="157">
        <f>V391* Parametre!$E43</f>
        <v>0</v>
      </c>
      <c r="W26" s="157">
        <f>W391* Parametre!$E43</f>
        <v>0</v>
      </c>
      <c r="X26" s="157">
        <f>X391* Parametre!$E43</f>
        <v>0</v>
      </c>
      <c r="Y26" s="157">
        <f>Y391* Parametre!$E43</f>
        <v>0</v>
      </c>
      <c r="Z26" s="157">
        <f>Z391* Parametre!$E43</f>
        <v>0</v>
      </c>
      <c r="AA26" s="157">
        <f>AA391* Parametre!$E43</f>
        <v>0</v>
      </c>
      <c r="AB26" s="157">
        <f>AB391* Parametre!$E43</f>
        <v>0</v>
      </c>
      <c r="AC26" s="157">
        <f>AC391* Parametre!$E43</f>
        <v>0</v>
      </c>
      <c r="AD26" s="157">
        <f>AD391* Parametre!$E43</f>
        <v>0</v>
      </c>
      <c r="AE26" s="157">
        <f>AE391* Parametre!$E43</f>
        <v>0</v>
      </c>
      <c r="AF26" s="157">
        <f>AF391* Parametre!$E43</f>
        <v>0</v>
      </c>
      <c r="AG26" s="157">
        <f>AG391* Parametre!$E43</f>
        <v>0</v>
      </c>
      <c r="AH26" s="157">
        <f>AH391* Parametre!$E43</f>
        <v>0</v>
      </c>
      <c r="AI26" s="157">
        <f>AI391* Parametre!$E43</f>
        <v>0</v>
      </c>
      <c r="AJ26" s="157">
        <f>AJ391* Parametre!$E43</f>
        <v>0</v>
      </c>
      <c r="AK26" s="157">
        <f>AK391* Parametre!$E43</f>
        <v>0</v>
      </c>
      <c r="AL26" s="157">
        <f>AL391* Parametre!$E43</f>
        <v>282126</v>
      </c>
      <c r="AM26" s="157">
        <f>AM391* Parametre!$E43</f>
        <v>63906</v>
      </c>
      <c r="AN26" s="157">
        <f>AN391* Parametre!$E43</f>
        <v>0</v>
      </c>
      <c r="AO26" s="157">
        <f>AO391* Parametre!$E43</f>
        <v>250000</v>
      </c>
      <c r="AP26" s="157">
        <f>AP391* Parametre!$E43</f>
        <v>0</v>
      </c>
      <c r="AQ26" s="157">
        <f>AQ391* Parametre!$E43</f>
        <v>0</v>
      </c>
      <c r="AR26" s="157">
        <f>AR391* Parametre!$E43</f>
        <v>120000</v>
      </c>
      <c r="AS26" s="157">
        <f>AS391* Parametre!$E43</f>
        <v>0</v>
      </c>
      <c r="AT26" s="157">
        <f>AT391* Parametre!$E43</f>
        <v>0</v>
      </c>
      <c r="AU26" s="157">
        <f>AU391* Parametre!$E43</f>
        <v>2088</v>
      </c>
      <c r="AV26" s="157">
        <f>AV391* Parametre!$E43</f>
        <v>0</v>
      </c>
      <c r="AW26" s="157">
        <f>AW391* Parametre!$E43</f>
        <v>0</v>
      </c>
      <c r="AX26" s="157">
        <f>AX391* Parametre!$E43</f>
        <v>0</v>
      </c>
      <c r="AY26" s="157">
        <f>AY391* Parametre!$E43</f>
        <v>314976</v>
      </c>
      <c r="AZ26" s="157">
        <f>AZ391* Parametre!$E43</f>
        <v>20750</v>
      </c>
      <c r="BA26" s="157">
        <f>BA391* Parametre!$E43</f>
        <v>1086.5</v>
      </c>
      <c r="BB26" s="157">
        <f>BB391* Parametre!$E43</f>
        <v>2585700</v>
      </c>
      <c r="BC26" s="157">
        <f>BC391* Parametre!$E43</f>
        <v>0</v>
      </c>
      <c r="BD26" s="157">
        <f>BD391* Parametre!$E43</f>
        <v>25000</v>
      </c>
    </row>
    <row r="27" spans="1:56" ht="14.25" customHeight="1" x14ac:dyDescent="0.2">
      <c r="A27" s="158">
        <v>6</v>
      </c>
      <c r="B27" s="158" t="s">
        <v>89</v>
      </c>
      <c r="C27" s="158" t="s">
        <v>88</v>
      </c>
      <c r="D27" s="159"/>
      <c r="E27" s="159" t="s">
        <v>710</v>
      </c>
      <c r="F27" s="160">
        <f t="shared" ref="F27:BD27" si="10">SUM(F24:F26)</f>
        <v>0</v>
      </c>
      <c r="G27" s="160">
        <f t="shared" si="10"/>
        <v>0</v>
      </c>
      <c r="H27" s="160">
        <f t="shared" si="10"/>
        <v>1408949</v>
      </c>
      <c r="I27" s="160">
        <f t="shared" si="10"/>
        <v>144540</v>
      </c>
      <c r="J27" s="160">
        <f t="shared" si="10"/>
        <v>1497347</v>
      </c>
      <c r="K27" s="160">
        <f t="shared" si="10"/>
        <v>0</v>
      </c>
      <c r="L27" s="160">
        <f t="shared" si="10"/>
        <v>4000000</v>
      </c>
      <c r="M27" s="160">
        <f t="shared" si="10"/>
        <v>0</v>
      </c>
      <c r="N27" s="160">
        <f t="shared" si="10"/>
        <v>0</v>
      </c>
      <c r="O27" s="160">
        <f t="shared" si="10"/>
        <v>0</v>
      </c>
      <c r="P27" s="160">
        <f t="shared" si="10"/>
        <v>0</v>
      </c>
      <c r="Q27" s="160">
        <f t="shared" si="10"/>
        <v>605000</v>
      </c>
      <c r="R27" s="160">
        <f t="shared" si="10"/>
        <v>0</v>
      </c>
      <c r="S27" s="160">
        <f t="shared" si="10"/>
        <v>0</v>
      </c>
      <c r="T27" s="160">
        <f t="shared" si="10"/>
        <v>685000</v>
      </c>
      <c r="U27" s="160">
        <f t="shared" si="10"/>
        <v>269708</v>
      </c>
      <c r="V27" s="160">
        <f t="shared" si="10"/>
        <v>1930000</v>
      </c>
      <c r="W27" s="160">
        <f t="shared" si="10"/>
        <v>0</v>
      </c>
      <c r="X27" s="160">
        <f t="shared" si="10"/>
        <v>13976</v>
      </c>
      <c r="Y27" s="160">
        <f t="shared" si="10"/>
        <v>0</v>
      </c>
      <c r="Z27" s="160">
        <f t="shared" si="10"/>
        <v>0</v>
      </c>
      <c r="AA27" s="160">
        <f t="shared" si="10"/>
        <v>69567000</v>
      </c>
      <c r="AB27" s="160">
        <f t="shared" si="10"/>
        <v>0</v>
      </c>
      <c r="AC27" s="160">
        <f t="shared" si="10"/>
        <v>1415520</v>
      </c>
      <c r="AD27" s="160">
        <f t="shared" si="10"/>
        <v>0</v>
      </c>
      <c r="AE27" s="160">
        <f t="shared" si="10"/>
        <v>0</v>
      </c>
      <c r="AF27" s="160">
        <f t="shared" si="10"/>
        <v>0</v>
      </c>
      <c r="AG27" s="160">
        <f t="shared" si="10"/>
        <v>94047</v>
      </c>
      <c r="AH27" s="160">
        <f t="shared" si="10"/>
        <v>5447</v>
      </c>
      <c r="AI27" s="160">
        <f t="shared" si="10"/>
        <v>0</v>
      </c>
      <c r="AJ27" s="160">
        <f t="shared" si="10"/>
        <v>0</v>
      </c>
      <c r="AK27" s="160">
        <f t="shared" si="10"/>
        <v>0</v>
      </c>
      <c r="AL27" s="160">
        <f t="shared" si="10"/>
        <v>282126</v>
      </c>
      <c r="AM27" s="160">
        <f t="shared" si="10"/>
        <v>63906</v>
      </c>
      <c r="AN27" s="160">
        <f t="shared" si="10"/>
        <v>20000000</v>
      </c>
      <c r="AO27" s="160">
        <f t="shared" si="10"/>
        <v>250000</v>
      </c>
      <c r="AP27" s="160">
        <f t="shared" si="10"/>
        <v>0</v>
      </c>
      <c r="AQ27" s="160">
        <f t="shared" si="10"/>
        <v>377813</v>
      </c>
      <c r="AR27" s="160">
        <f t="shared" si="10"/>
        <v>120000</v>
      </c>
      <c r="AS27" s="160">
        <f t="shared" si="10"/>
        <v>1660130</v>
      </c>
      <c r="AT27" s="160">
        <f t="shared" si="10"/>
        <v>140344</v>
      </c>
      <c r="AU27" s="160">
        <f t="shared" si="10"/>
        <v>2088</v>
      </c>
      <c r="AV27" s="160">
        <f t="shared" si="10"/>
        <v>0</v>
      </c>
      <c r="AW27" s="160">
        <f t="shared" si="10"/>
        <v>32415</v>
      </c>
      <c r="AX27" s="160">
        <f t="shared" si="10"/>
        <v>1600000</v>
      </c>
      <c r="AY27" s="160">
        <f t="shared" si="10"/>
        <v>314976</v>
      </c>
      <c r="AZ27" s="160">
        <f t="shared" si="10"/>
        <v>20750</v>
      </c>
      <c r="BA27" s="160">
        <f t="shared" si="10"/>
        <v>1086.5</v>
      </c>
      <c r="BB27" s="160">
        <f t="shared" si="10"/>
        <v>2585700</v>
      </c>
      <c r="BC27" s="160">
        <f t="shared" si="10"/>
        <v>0</v>
      </c>
      <c r="BD27" s="160">
        <f t="shared" si="10"/>
        <v>25000</v>
      </c>
    </row>
    <row r="28" spans="1:56" ht="14.25" customHeight="1" x14ac:dyDescent="0.25">
      <c r="A28" s="102">
        <v>7</v>
      </c>
      <c r="B28" s="166" t="s">
        <v>59</v>
      </c>
      <c r="C28" s="166" t="s">
        <v>58</v>
      </c>
      <c r="D28" s="167" t="s">
        <v>733</v>
      </c>
      <c r="E28" s="148" t="s">
        <v>58</v>
      </c>
      <c r="F28" s="150">
        <v>982128</v>
      </c>
      <c r="G28" s="150">
        <v>210980</v>
      </c>
      <c r="H28" s="152">
        <v>8075584</v>
      </c>
      <c r="I28" s="150">
        <v>2209647</v>
      </c>
      <c r="J28" s="174">
        <v>3754194</v>
      </c>
      <c r="K28" s="152">
        <v>830000</v>
      </c>
      <c r="L28" s="152">
        <v>6500000</v>
      </c>
      <c r="M28" s="151"/>
      <c r="N28" s="152">
        <v>1114752000</v>
      </c>
      <c r="O28" s="152">
        <v>294154</v>
      </c>
      <c r="P28" s="152">
        <v>3658758</v>
      </c>
      <c r="Q28" s="152">
        <v>978000</v>
      </c>
      <c r="R28" s="151"/>
      <c r="S28" s="164">
        <v>2200000</v>
      </c>
      <c r="T28" s="152">
        <v>705000</v>
      </c>
      <c r="U28" s="153">
        <v>5882638</v>
      </c>
      <c r="V28" s="153">
        <v>124784000</v>
      </c>
      <c r="W28" s="151"/>
      <c r="X28" s="153">
        <v>1021365</v>
      </c>
      <c r="Y28" s="164">
        <v>306342</v>
      </c>
      <c r="Z28" s="151"/>
      <c r="AA28" s="153">
        <v>428891000</v>
      </c>
      <c r="AB28" s="151"/>
      <c r="AC28" s="152">
        <v>6110343</v>
      </c>
      <c r="AD28" s="151"/>
      <c r="AE28" s="151"/>
      <c r="AF28" s="151"/>
      <c r="AG28" s="153">
        <v>824927</v>
      </c>
      <c r="AH28" s="152">
        <v>489856</v>
      </c>
      <c r="AI28" s="152">
        <v>603464</v>
      </c>
      <c r="AJ28" s="164">
        <v>8500000</v>
      </c>
      <c r="AK28" s="151"/>
      <c r="AL28" s="164">
        <v>1226375</v>
      </c>
      <c r="AM28" s="164">
        <v>901711</v>
      </c>
      <c r="AN28" s="152">
        <v>675150000</v>
      </c>
      <c r="AO28" s="153">
        <v>4298987</v>
      </c>
      <c r="AP28" s="152">
        <v>2285727</v>
      </c>
      <c r="AQ28" s="152">
        <v>544863</v>
      </c>
      <c r="AR28" s="153">
        <v>4210000</v>
      </c>
      <c r="AS28" s="169">
        <v>9636590</v>
      </c>
      <c r="AT28" s="164">
        <v>1329161</v>
      </c>
      <c r="AU28" s="152">
        <v>491667</v>
      </c>
      <c r="AV28" s="151"/>
      <c r="AW28" s="164">
        <v>2072990</v>
      </c>
      <c r="AX28" s="152">
        <v>153500000</v>
      </c>
      <c r="AY28" s="175">
        <v>2970390</v>
      </c>
      <c r="AZ28" s="152">
        <v>510000</v>
      </c>
      <c r="BA28" s="152">
        <v>18312</v>
      </c>
      <c r="BB28" s="170">
        <v>8961513</v>
      </c>
      <c r="BC28" s="151"/>
      <c r="BD28" s="164">
        <v>401920</v>
      </c>
    </row>
    <row r="29" spans="1:56" s="456" customFormat="1" ht="14.25" customHeight="1" x14ac:dyDescent="0.25">
      <c r="A29" s="102">
        <v>7</v>
      </c>
      <c r="B29" s="166" t="s">
        <v>59</v>
      </c>
      <c r="C29" s="166" t="s">
        <v>58</v>
      </c>
      <c r="D29" s="167" t="s">
        <v>1126</v>
      </c>
      <c r="E29" s="163"/>
      <c r="F29" s="150"/>
      <c r="G29" s="150"/>
      <c r="H29" s="178"/>
      <c r="I29" s="150"/>
      <c r="J29" s="180"/>
      <c r="K29" s="178"/>
      <c r="L29" s="178"/>
      <c r="M29" s="164"/>
      <c r="N29" s="178"/>
      <c r="O29" s="178"/>
      <c r="P29" s="178"/>
      <c r="Q29" s="178"/>
      <c r="R29" s="164"/>
      <c r="S29" s="164"/>
      <c r="T29" s="178"/>
      <c r="U29" s="193"/>
      <c r="V29" s="193"/>
      <c r="W29" s="164"/>
      <c r="X29" s="193"/>
      <c r="Y29" s="164"/>
      <c r="Z29" s="164"/>
      <c r="AA29" s="193"/>
      <c r="AB29" s="164"/>
      <c r="AC29" s="178"/>
      <c r="AD29" s="164"/>
      <c r="AE29" s="164"/>
      <c r="AF29" s="164"/>
      <c r="AG29" s="193"/>
      <c r="AH29" s="178"/>
      <c r="AI29" s="178"/>
      <c r="AJ29" s="164"/>
      <c r="AK29" s="164"/>
      <c r="AL29" s="164"/>
      <c r="AM29" s="164"/>
      <c r="AN29" s="178"/>
      <c r="AO29" s="193"/>
      <c r="AP29" s="178"/>
      <c r="AQ29" s="178"/>
      <c r="AR29" s="193"/>
      <c r="AS29" s="169"/>
      <c r="AT29" s="164"/>
      <c r="AU29" s="178"/>
      <c r="AV29" s="164"/>
      <c r="AW29" s="164"/>
      <c r="AX29" s="178"/>
      <c r="AY29" s="175"/>
      <c r="AZ29" s="178"/>
      <c r="BA29" s="178"/>
      <c r="BB29" s="170"/>
      <c r="BC29" s="164"/>
      <c r="BD29" s="164"/>
    </row>
    <row r="30" spans="1:56" ht="14.25" customHeight="1" x14ac:dyDescent="0.2">
      <c r="A30" s="155">
        <v>7</v>
      </c>
      <c r="B30" s="155" t="s">
        <v>59</v>
      </c>
      <c r="C30" s="155" t="s">
        <v>58</v>
      </c>
      <c r="D30" s="156" t="s">
        <v>726</v>
      </c>
      <c r="E30" s="156" t="s">
        <v>734</v>
      </c>
      <c r="F30" s="157">
        <f>F375* Parametre!$E27</f>
        <v>0</v>
      </c>
      <c r="G30" s="157">
        <f>G375* Parametre!$E27</f>
        <v>0</v>
      </c>
      <c r="H30" s="157">
        <f>H375* Parametre!$E27</f>
        <v>0</v>
      </c>
      <c r="I30" s="157">
        <f>I375* Parametre!$E27</f>
        <v>0</v>
      </c>
      <c r="J30" s="157">
        <f>J375* Parametre!$E27</f>
        <v>0</v>
      </c>
      <c r="K30" s="157">
        <f>K375* Parametre!$E27</f>
        <v>0</v>
      </c>
      <c r="L30" s="157">
        <f>L375* Parametre!$E27</f>
        <v>0</v>
      </c>
      <c r="M30" s="157">
        <f>M375* Parametre!$E27</f>
        <v>0</v>
      </c>
      <c r="N30" s="157">
        <f>N375* Parametre!$E27</f>
        <v>0</v>
      </c>
      <c r="O30" s="157">
        <f>O375* Parametre!$E27</f>
        <v>16059.599999999999</v>
      </c>
      <c r="P30" s="157">
        <f>P375* Parametre!$E27</f>
        <v>0</v>
      </c>
      <c r="Q30" s="157">
        <f>Q375* Parametre!$E27</f>
        <v>0</v>
      </c>
      <c r="R30" s="157">
        <f>R375* Parametre!$E27</f>
        <v>0</v>
      </c>
      <c r="S30" s="157">
        <f>S375* Parametre!$E27</f>
        <v>0</v>
      </c>
      <c r="T30" s="157">
        <f>T375* Parametre!$E27</f>
        <v>0</v>
      </c>
      <c r="U30" s="157">
        <f>U375* Parametre!$E27</f>
        <v>0</v>
      </c>
      <c r="V30" s="157">
        <f>V375* Parametre!$E27</f>
        <v>0</v>
      </c>
      <c r="W30" s="157">
        <f>W375* Parametre!$E27</f>
        <v>0</v>
      </c>
      <c r="X30" s="157">
        <f>X375* Parametre!$E27</f>
        <v>0</v>
      </c>
      <c r="Y30" s="157">
        <f>Y375* Parametre!$E27</f>
        <v>0</v>
      </c>
      <c r="Z30" s="157">
        <f>Z375* Parametre!$E27</f>
        <v>0</v>
      </c>
      <c r="AA30" s="157">
        <f>AA375* Parametre!$E27</f>
        <v>0</v>
      </c>
      <c r="AB30" s="157">
        <f>AB375* Parametre!$E27</f>
        <v>0</v>
      </c>
      <c r="AC30" s="157">
        <f>AC375* Parametre!$E27</f>
        <v>0</v>
      </c>
      <c r="AD30" s="157">
        <f>AD375* Parametre!$E27</f>
        <v>0</v>
      </c>
      <c r="AE30" s="157">
        <f>AE375* Parametre!$E27</f>
        <v>0</v>
      </c>
      <c r="AF30" s="157">
        <f>AF375* Parametre!$E27</f>
        <v>0</v>
      </c>
      <c r="AG30" s="157">
        <f>AG375* Parametre!$E27</f>
        <v>0</v>
      </c>
      <c r="AH30" s="157">
        <f>AH375* Parametre!$E27</f>
        <v>0</v>
      </c>
      <c r="AI30" s="157">
        <f>AI375* Parametre!$E27</f>
        <v>0</v>
      </c>
      <c r="AJ30" s="157">
        <f>AJ375* Parametre!$E27</f>
        <v>0</v>
      </c>
      <c r="AK30" s="157">
        <f>AK375* Parametre!$E27</f>
        <v>0</v>
      </c>
      <c r="AL30" s="157">
        <f>AL375* Parametre!$E27</f>
        <v>0</v>
      </c>
      <c r="AM30" s="157">
        <f>AM375* Parametre!$E27</f>
        <v>0</v>
      </c>
      <c r="AN30" s="157">
        <f>AN375* Parametre!$E27</f>
        <v>0</v>
      </c>
      <c r="AO30" s="157">
        <f>AO375* Parametre!$E27</f>
        <v>0</v>
      </c>
      <c r="AP30" s="157">
        <f>AP375* Parametre!$E27</f>
        <v>0</v>
      </c>
      <c r="AQ30" s="157">
        <f>AQ375* Parametre!$E27</f>
        <v>0</v>
      </c>
      <c r="AR30" s="157">
        <f>AR375* Parametre!$E27</f>
        <v>0</v>
      </c>
      <c r="AS30" s="157">
        <f>AS375* Parametre!$E27</f>
        <v>0</v>
      </c>
      <c r="AT30" s="157">
        <f>AT375* Parametre!$E27</f>
        <v>0</v>
      </c>
      <c r="AU30" s="157">
        <f>AU375* Parametre!$E27</f>
        <v>0</v>
      </c>
      <c r="AV30" s="157">
        <f>AV375* Parametre!$E27</f>
        <v>0</v>
      </c>
      <c r="AW30" s="157">
        <f>AW375* Parametre!$E27</f>
        <v>0</v>
      </c>
      <c r="AX30" s="157">
        <f>AX375* Parametre!$E27</f>
        <v>0</v>
      </c>
      <c r="AY30" s="157">
        <f>AY375* Parametre!$E27</f>
        <v>0</v>
      </c>
      <c r="AZ30" s="157">
        <f>AZ375* Parametre!$E27</f>
        <v>0</v>
      </c>
      <c r="BA30" s="157">
        <f>BA375* Parametre!$E27</f>
        <v>0</v>
      </c>
      <c r="BB30" s="157">
        <f>BB375* Parametre!$E27</f>
        <v>0</v>
      </c>
      <c r="BC30" s="157">
        <f>BC375* Parametre!$E27</f>
        <v>0</v>
      </c>
      <c r="BD30" s="157">
        <f>BD375* Parametre!$E27</f>
        <v>0</v>
      </c>
    </row>
    <row r="31" spans="1:56" ht="14.25" customHeight="1" x14ac:dyDescent="0.2">
      <c r="A31" s="158">
        <v>7</v>
      </c>
      <c r="B31" s="158" t="s">
        <v>59</v>
      </c>
      <c r="C31" s="158" t="s">
        <v>58</v>
      </c>
      <c r="D31" s="159"/>
      <c r="E31" s="159" t="s">
        <v>710</v>
      </c>
      <c r="F31" s="160">
        <f t="shared" ref="F31:BD31" si="11">SUM(F28:F30)</f>
        <v>982128</v>
      </c>
      <c r="G31" s="160">
        <f t="shared" si="11"/>
        <v>210980</v>
      </c>
      <c r="H31" s="160">
        <f t="shared" si="11"/>
        <v>8075584</v>
      </c>
      <c r="I31" s="160">
        <f t="shared" si="11"/>
        <v>2209647</v>
      </c>
      <c r="J31" s="160">
        <f t="shared" si="11"/>
        <v>3754194</v>
      </c>
      <c r="K31" s="160">
        <f t="shared" si="11"/>
        <v>830000</v>
      </c>
      <c r="L31" s="160">
        <f t="shared" si="11"/>
        <v>6500000</v>
      </c>
      <c r="M31" s="160">
        <f t="shared" si="11"/>
        <v>0</v>
      </c>
      <c r="N31" s="160">
        <f t="shared" si="11"/>
        <v>1114752000</v>
      </c>
      <c r="O31" s="160">
        <f t="shared" si="11"/>
        <v>310213.59999999998</v>
      </c>
      <c r="P31" s="160">
        <f t="shared" si="11"/>
        <v>3658758</v>
      </c>
      <c r="Q31" s="160">
        <f t="shared" si="11"/>
        <v>978000</v>
      </c>
      <c r="R31" s="160">
        <f t="shared" si="11"/>
        <v>0</v>
      </c>
      <c r="S31" s="160">
        <f t="shared" si="11"/>
        <v>2200000</v>
      </c>
      <c r="T31" s="160">
        <f t="shared" si="11"/>
        <v>705000</v>
      </c>
      <c r="U31" s="160">
        <f t="shared" si="11"/>
        <v>5882638</v>
      </c>
      <c r="V31" s="160">
        <f t="shared" si="11"/>
        <v>124784000</v>
      </c>
      <c r="W31" s="160">
        <f t="shared" si="11"/>
        <v>0</v>
      </c>
      <c r="X31" s="160">
        <f t="shared" si="11"/>
        <v>1021365</v>
      </c>
      <c r="Y31" s="160">
        <f t="shared" si="11"/>
        <v>306342</v>
      </c>
      <c r="Z31" s="160">
        <f t="shared" si="11"/>
        <v>0</v>
      </c>
      <c r="AA31" s="160">
        <f t="shared" si="11"/>
        <v>428891000</v>
      </c>
      <c r="AB31" s="160">
        <f t="shared" si="11"/>
        <v>0</v>
      </c>
      <c r="AC31" s="160">
        <f t="shared" si="11"/>
        <v>6110343</v>
      </c>
      <c r="AD31" s="160">
        <f t="shared" si="11"/>
        <v>0</v>
      </c>
      <c r="AE31" s="160">
        <f t="shared" si="11"/>
        <v>0</v>
      </c>
      <c r="AF31" s="160">
        <f t="shared" si="11"/>
        <v>0</v>
      </c>
      <c r="AG31" s="160">
        <f t="shared" si="11"/>
        <v>824927</v>
      </c>
      <c r="AH31" s="160">
        <f t="shared" si="11"/>
        <v>489856</v>
      </c>
      <c r="AI31" s="160">
        <f t="shared" si="11"/>
        <v>603464</v>
      </c>
      <c r="AJ31" s="160">
        <f t="shared" si="11"/>
        <v>8500000</v>
      </c>
      <c r="AK31" s="160">
        <f t="shared" si="11"/>
        <v>0</v>
      </c>
      <c r="AL31" s="160">
        <f t="shared" si="11"/>
        <v>1226375</v>
      </c>
      <c r="AM31" s="160">
        <f t="shared" si="11"/>
        <v>901711</v>
      </c>
      <c r="AN31" s="160">
        <f t="shared" si="11"/>
        <v>675150000</v>
      </c>
      <c r="AO31" s="160">
        <f t="shared" si="11"/>
        <v>4298987</v>
      </c>
      <c r="AP31" s="160">
        <f t="shared" si="11"/>
        <v>2285727</v>
      </c>
      <c r="AQ31" s="160">
        <f t="shared" si="11"/>
        <v>544863</v>
      </c>
      <c r="AR31" s="160">
        <f t="shared" si="11"/>
        <v>4210000</v>
      </c>
      <c r="AS31" s="160">
        <f t="shared" si="11"/>
        <v>9636590</v>
      </c>
      <c r="AT31" s="160">
        <f t="shared" si="11"/>
        <v>1329161</v>
      </c>
      <c r="AU31" s="160">
        <f t="shared" si="11"/>
        <v>491667</v>
      </c>
      <c r="AV31" s="160">
        <f t="shared" si="11"/>
        <v>0</v>
      </c>
      <c r="AW31" s="160">
        <f t="shared" si="11"/>
        <v>2072990</v>
      </c>
      <c r="AX31" s="160">
        <f t="shared" si="11"/>
        <v>153500000</v>
      </c>
      <c r="AY31" s="160">
        <f t="shared" si="11"/>
        <v>2970390</v>
      </c>
      <c r="AZ31" s="160">
        <f t="shared" si="11"/>
        <v>510000</v>
      </c>
      <c r="BA31" s="160">
        <f t="shared" si="11"/>
        <v>18312</v>
      </c>
      <c r="BB31" s="160">
        <f t="shared" si="11"/>
        <v>8961513</v>
      </c>
      <c r="BC31" s="160">
        <f t="shared" si="11"/>
        <v>0</v>
      </c>
      <c r="BD31" s="160">
        <f t="shared" si="11"/>
        <v>401920</v>
      </c>
    </row>
    <row r="32" spans="1:56" ht="14.25" customHeight="1" x14ac:dyDescent="0.2">
      <c r="A32" s="102">
        <v>8</v>
      </c>
      <c r="B32" s="171" t="s">
        <v>226</v>
      </c>
      <c r="C32" s="171" t="s">
        <v>225</v>
      </c>
      <c r="D32" s="162" t="s">
        <v>735</v>
      </c>
      <c r="E32" s="148" t="s">
        <v>736</v>
      </c>
      <c r="F32" s="151"/>
      <c r="G32" s="151"/>
      <c r="H32" s="151"/>
      <c r="I32" s="164">
        <v>41842</v>
      </c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64">
        <v>559283</v>
      </c>
      <c r="AZ32" s="151"/>
      <c r="BA32" s="151"/>
      <c r="BB32" s="151"/>
      <c r="BC32" s="151"/>
      <c r="BD32" s="149"/>
    </row>
    <row r="33" spans="1:56" ht="14.25" customHeight="1" x14ac:dyDescent="0.2">
      <c r="A33" s="102">
        <v>8</v>
      </c>
      <c r="B33" s="171" t="s">
        <v>226</v>
      </c>
      <c r="C33" s="171" t="s">
        <v>225</v>
      </c>
      <c r="D33" s="171" t="s">
        <v>226</v>
      </c>
      <c r="E33" s="173" t="s">
        <v>737</v>
      </c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49"/>
    </row>
    <row r="34" spans="1:56" ht="14.25" customHeight="1" x14ac:dyDescent="0.2">
      <c r="A34" s="158">
        <v>8</v>
      </c>
      <c r="B34" s="158" t="s">
        <v>226</v>
      </c>
      <c r="C34" s="158" t="s">
        <v>225</v>
      </c>
      <c r="D34" s="159"/>
      <c r="E34" s="159" t="s">
        <v>710</v>
      </c>
      <c r="F34" s="160">
        <f t="shared" ref="F34:V34" si="12">SUM(F32:F33)</f>
        <v>0</v>
      </c>
      <c r="G34" s="160">
        <f t="shared" si="12"/>
        <v>0</v>
      </c>
      <c r="H34" s="160">
        <f t="shared" si="12"/>
        <v>0</v>
      </c>
      <c r="I34" s="160">
        <f t="shared" si="12"/>
        <v>41842</v>
      </c>
      <c r="J34" s="160">
        <f t="shared" si="12"/>
        <v>0</v>
      </c>
      <c r="K34" s="160">
        <f t="shared" si="12"/>
        <v>0</v>
      </c>
      <c r="L34" s="160">
        <f t="shared" si="12"/>
        <v>0</v>
      </c>
      <c r="M34" s="160">
        <f t="shared" si="12"/>
        <v>0</v>
      </c>
      <c r="N34" s="160">
        <f t="shared" si="12"/>
        <v>0</v>
      </c>
      <c r="O34" s="160">
        <f t="shared" si="12"/>
        <v>0</v>
      </c>
      <c r="P34" s="160">
        <f t="shared" si="12"/>
        <v>0</v>
      </c>
      <c r="Q34" s="160">
        <f t="shared" si="12"/>
        <v>0</v>
      </c>
      <c r="R34" s="160">
        <f t="shared" si="12"/>
        <v>0</v>
      </c>
      <c r="S34" s="160">
        <f t="shared" si="12"/>
        <v>0</v>
      </c>
      <c r="T34" s="160">
        <f t="shared" si="12"/>
        <v>0</v>
      </c>
      <c r="U34" s="160">
        <f t="shared" si="12"/>
        <v>0</v>
      </c>
      <c r="V34" s="160">
        <f t="shared" si="12"/>
        <v>0</v>
      </c>
      <c r="W34" s="160"/>
      <c r="X34" s="160">
        <f t="shared" ref="X34:BD34" si="13">SUM(X32:X33)</f>
        <v>0</v>
      </c>
      <c r="Y34" s="160">
        <f t="shared" si="13"/>
        <v>0</v>
      </c>
      <c r="Z34" s="160">
        <f t="shared" si="13"/>
        <v>0</v>
      </c>
      <c r="AA34" s="160">
        <f t="shared" si="13"/>
        <v>0</v>
      </c>
      <c r="AB34" s="160">
        <f t="shared" si="13"/>
        <v>0</v>
      </c>
      <c r="AC34" s="160">
        <f t="shared" si="13"/>
        <v>0</v>
      </c>
      <c r="AD34" s="160">
        <f t="shared" si="13"/>
        <v>0</v>
      </c>
      <c r="AE34" s="160">
        <f t="shared" si="13"/>
        <v>0</v>
      </c>
      <c r="AF34" s="160">
        <f t="shared" si="13"/>
        <v>0</v>
      </c>
      <c r="AG34" s="160">
        <f t="shared" si="13"/>
        <v>0</v>
      </c>
      <c r="AH34" s="160">
        <f t="shared" si="13"/>
        <v>0</v>
      </c>
      <c r="AI34" s="160">
        <f t="shared" si="13"/>
        <v>0</v>
      </c>
      <c r="AJ34" s="160">
        <f t="shared" si="13"/>
        <v>0</v>
      </c>
      <c r="AK34" s="160">
        <f t="shared" si="13"/>
        <v>0</v>
      </c>
      <c r="AL34" s="160">
        <f t="shared" si="13"/>
        <v>0</v>
      </c>
      <c r="AM34" s="160">
        <f t="shared" si="13"/>
        <v>0</v>
      </c>
      <c r="AN34" s="160">
        <f t="shared" si="13"/>
        <v>0</v>
      </c>
      <c r="AO34" s="160">
        <f t="shared" si="13"/>
        <v>0</v>
      </c>
      <c r="AP34" s="160">
        <f t="shared" si="13"/>
        <v>0</v>
      </c>
      <c r="AQ34" s="160">
        <f t="shared" si="13"/>
        <v>0</v>
      </c>
      <c r="AR34" s="160">
        <f t="shared" si="13"/>
        <v>0</v>
      </c>
      <c r="AS34" s="160">
        <f t="shared" si="13"/>
        <v>0</v>
      </c>
      <c r="AT34" s="160">
        <f t="shared" si="13"/>
        <v>0</v>
      </c>
      <c r="AU34" s="160">
        <f t="shared" si="13"/>
        <v>0</v>
      </c>
      <c r="AV34" s="160">
        <f t="shared" si="13"/>
        <v>0</v>
      </c>
      <c r="AW34" s="160">
        <f t="shared" si="13"/>
        <v>0</v>
      </c>
      <c r="AX34" s="160">
        <f t="shared" si="13"/>
        <v>0</v>
      </c>
      <c r="AY34" s="160">
        <f t="shared" si="13"/>
        <v>559283</v>
      </c>
      <c r="AZ34" s="160">
        <f t="shared" si="13"/>
        <v>0</v>
      </c>
      <c r="BA34" s="160">
        <f t="shared" si="13"/>
        <v>0</v>
      </c>
      <c r="BB34" s="160">
        <f t="shared" si="13"/>
        <v>0</v>
      </c>
      <c r="BC34" s="160">
        <f t="shared" si="13"/>
        <v>0</v>
      </c>
      <c r="BD34" s="160">
        <f t="shared" si="13"/>
        <v>0</v>
      </c>
    </row>
    <row r="35" spans="1:56" ht="14.25" customHeight="1" x14ac:dyDescent="0.25">
      <c r="A35" s="102">
        <v>9</v>
      </c>
      <c r="B35" s="166" t="s">
        <v>103</v>
      </c>
      <c r="C35" s="166" t="s">
        <v>102</v>
      </c>
      <c r="D35" s="167" t="s">
        <v>738</v>
      </c>
      <c r="E35" s="148" t="s">
        <v>102</v>
      </c>
      <c r="F35" s="149"/>
      <c r="G35" s="150">
        <v>8649</v>
      </c>
      <c r="H35" s="150">
        <v>1459950</v>
      </c>
      <c r="I35" s="150">
        <v>1200610</v>
      </c>
      <c r="J35" s="174">
        <v>3392979</v>
      </c>
      <c r="K35" s="152">
        <v>750000</v>
      </c>
      <c r="L35" s="152">
        <v>4000000</v>
      </c>
      <c r="M35" s="151"/>
      <c r="N35" s="151"/>
      <c r="O35" s="152">
        <v>1132475</v>
      </c>
      <c r="P35" s="152">
        <v>313760</v>
      </c>
      <c r="Q35" s="152">
        <v>353000</v>
      </c>
      <c r="R35" s="151"/>
      <c r="S35" s="151"/>
      <c r="T35" s="152">
        <v>320550</v>
      </c>
      <c r="U35" s="153">
        <v>561126</v>
      </c>
      <c r="V35" s="153">
        <v>699032000</v>
      </c>
      <c r="W35" s="151"/>
      <c r="X35" s="153">
        <v>695567</v>
      </c>
      <c r="Y35" s="152">
        <v>79959</v>
      </c>
      <c r="Z35" s="151"/>
      <c r="AA35" s="153">
        <v>126656000</v>
      </c>
      <c r="AB35" s="168">
        <v>330000</v>
      </c>
      <c r="AC35" s="152">
        <v>558800</v>
      </c>
      <c r="AD35" s="151"/>
      <c r="AE35" s="151"/>
      <c r="AF35" s="151"/>
      <c r="AG35" s="153">
        <v>48500</v>
      </c>
      <c r="AH35" s="164">
        <v>0</v>
      </c>
      <c r="AI35" s="152">
        <v>224329</v>
      </c>
      <c r="AJ35" s="151"/>
      <c r="AK35" s="151"/>
      <c r="AL35" s="164">
        <v>974291</v>
      </c>
      <c r="AM35" s="164">
        <v>453571</v>
      </c>
      <c r="AN35" s="152">
        <v>375000000</v>
      </c>
      <c r="AO35" s="153">
        <v>3350000</v>
      </c>
      <c r="AP35" s="152">
        <v>376000</v>
      </c>
      <c r="AQ35" s="152">
        <v>666007</v>
      </c>
      <c r="AR35" s="151"/>
      <c r="AS35" s="169">
        <v>2780810</v>
      </c>
      <c r="AT35" s="164">
        <v>301844</v>
      </c>
      <c r="AU35" s="152">
        <v>102166</v>
      </c>
      <c r="AV35" s="152">
        <v>946779</v>
      </c>
      <c r="AW35" s="164">
        <v>218965</v>
      </c>
      <c r="AX35" s="152">
        <v>10500000</v>
      </c>
      <c r="AY35" s="175">
        <v>1177928</v>
      </c>
      <c r="AZ35" s="152">
        <v>381000</v>
      </c>
      <c r="BA35" s="152">
        <v>6653</v>
      </c>
      <c r="BB35" s="170">
        <v>2659900</v>
      </c>
      <c r="BC35" s="151"/>
      <c r="BD35" s="164">
        <v>526355</v>
      </c>
    </row>
    <row r="36" spans="1:56" ht="14.25" customHeight="1" x14ac:dyDescent="0.2">
      <c r="A36" s="158">
        <v>9</v>
      </c>
      <c r="B36" s="158" t="s">
        <v>103</v>
      </c>
      <c r="C36" s="158" t="s">
        <v>102</v>
      </c>
      <c r="D36" s="159"/>
      <c r="E36" s="159" t="s">
        <v>710</v>
      </c>
      <c r="F36" s="160">
        <f t="shared" ref="F36:V36" si="14">F35</f>
        <v>0</v>
      </c>
      <c r="G36" s="160">
        <f t="shared" si="14"/>
        <v>8649</v>
      </c>
      <c r="H36" s="160">
        <f t="shared" si="14"/>
        <v>1459950</v>
      </c>
      <c r="I36" s="160">
        <f t="shared" si="14"/>
        <v>1200610</v>
      </c>
      <c r="J36" s="160">
        <f t="shared" si="14"/>
        <v>3392979</v>
      </c>
      <c r="K36" s="160">
        <f t="shared" si="14"/>
        <v>750000</v>
      </c>
      <c r="L36" s="160">
        <f t="shared" si="14"/>
        <v>4000000</v>
      </c>
      <c r="M36" s="160">
        <f t="shared" si="14"/>
        <v>0</v>
      </c>
      <c r="N36" s="160">
        <f t="shared" si="14"/>
        <v>0</v>
      </c>
      <c r="O36" s="160">
        <f t="shared" si="14"/>
        <v>1132475</v>
      </c>
      <c r="P36" s="160">
        <f t="shared" si="14"/>
        <v>313760</v>
      </c>
      <c r="Q36" s="160">
        <f t="shared" si="14"/>
        <v>353000</v>
      </c>
      <c r="R36" s="160">
        <f t="shared" si="14"/>
        <v>0</v>
      </c>
      <c r="S36" s="160">
        <f t="shared" si="14"/>
        <v>0</v>
      </c>
      <c r="T36" s="160">
        <f t="shared" si="14"/>
        <v>320550</v>
      </c>
      <c r="U36" s="160">
        <f t="shared" si="14"/>
        <v>561126</v>
      </c>
      <c r="V36" s="160">
        <f t="shared" si="14"/>
        <v>699032000</v>
      </c>
      <c r="W36" s="160"/>
      <c r="X36" s="160">
        <f t="shared" ref="X36:BD36" si="15">X35</f>
        <v>695567</v>
      </c>
      <c r="Y36" s="160">
        <f t="shared" si="15"/>
        <v>79959</v>
      </c>
      <c r="Z36" s="160">
        <f t="shared" si="15"/>
        <v>0</v>
      </c>
      <c r="AA36" s="160">
        <f t="shared" si="15"/>
        <v>126656000</v>
      </c>
      <c r="AB36" s="160">
        <f t="shared" si="15"/>
        <v>330000</v>
      </c>
      <c r="AC36" s="160">
        <f t="shared" si="15"/>
        <v>558800</v>
      </c>
      <c r="AD36" s="160">
        <f t="shared" si="15"/>
        <v>0</v>
      </c>
      <c r="AE36" s="160">
        <f t="shared" si="15"/>
        <v>0</v>
      </c>
      <c r="AF36" s="160">
        <f t="shared" si="15"/>
        <v>0</v>
      </c>
      <c r="AG36" s="160">
        <f t="shared" si="15"/>
        <v>48500</v>
      </c>
      <c r="AH36" s="160">
        <f t="shared" si="15"/>
        <v>0</v>
      </c>
      <c r="AI36" s="160">
        <f t="shared" si="15"/>
        <v>224329</v>
      </c>
      <c r="AJ36" s="160">
        <f t="shared" si="15"/>
        <v>0</v>
      </c>
      <c r="AK36" s="160">
        <f t="shared" si="15"/>
        <v>0</v>
      </c>
      <c r="AL36" s="160">
        <f t="shared" si="15"/>
        <v>974291</v>
      </c>
      <c r="AM36" s="160">
        <f t="shared" si="15"/>
        <v>453571</v>
      </c>
      <c r="AN36" s="160">
        <f t="shared" si="15"/>
        <v>375000000</v>
      </c>
      <c r="AO36" s="160">
        <f t="shared" si="15"/>
        <v>3350000</v>
      </c>
      <c r="AP36" s="160">
        <f t="shared" si="15"/>
        <v>376000</v>
      </c>
      <c r="AQ36" s="160">
        <f t="shared" si="15"/>
        <v>666007</v>
      </c>
      <c r="AR36" s="160">
        <f t="shared" si="15"/>
        <v>0</v>
      </c>
      <c r="AS36" s="160">
        <f t="shared" si="15"/>
        <v>2780810</v>
      </c>
      <c r="AT36" s="160">
        <f t="shared" si="15"/>
        <v>301844</v>
      </c>
      <c r="AU36" s="160">
        <f t="shared" si="15"/>
        <v>102166</v>
      </c>
      <c r="AV36" s="160">
        <f t="shared" si="15"/>
        <v>946779</v>
      </c>
      <c r="AW36" s="160">
        <f t="shared" si="15"/>
        <v>218965</v>
      </c>
      <c r="AX36" s="160">
        <f t="shared" si="15"/>
        <v>10500000</v>
      </c>
      <c r="AY36" s="160">
        <f t="shared" si="15"/>
        <v>1177928</v>
      </c>
      <c r="AZ36" s="160">
        <f t="shared" si="15"/>
        <v>381000</v>
      </c>
      <c r="BA36" s="160">
        <f t="shared" si="15"/>
        <v>6653</v>
      </c>
      <c r="BB36" s="160">
        <f t="shared" si="15"/>
        <v>2659900</v>
      </c>
      <c r="BC36" s="160">
        <f t="shared" si="15"/>
        <v>0</v>
      </c>
      <c r="BD36" s="160">
        <f t="shared" si="15"/>
        <v>526355</v>
      </c>
    </row>
    <row r="37" spans="1:56" ht="14.25" customHeight="1" x14ac:dyDescent="0.25">
      <c r="A37" s="102">
        <v>10</v>
      </c>
      <c r="B37" s="171" t="s">
        <v>127</v>
      </c>
      <c r="C37" s="171" t="s">
        <v>126</v>
      </c>
      <c r="D37" s="162" t="s">
        <v>474</v>
      </c>
      <c r="E37" s="148" t="s">
        <v>126</v>
      </c>
      <c r="F37" s="149"/>
      <c r="G37" s="149"/>
      <c r="H37" s="151"/>
      <c r="I37" s="151"/>
      <c r="J37" s="151"/>
      <c r="K37" s="152">
        <v>970000</v>
      </c>
      <c r="L37" s="152">
        <v>6500000</v>
      </c>
      <c r="M37" s="151"/>
      <c r="N37" s="151"/>
      <c r="O37" s="151"/>
      <c r="P37" s="152">
        <v>510204</v>
      </c>
      <c r="Q37" s="152">
        <v>275000</v>
      </c>
      <c r="R37" s="151"/>
      <c r="S37" s="151"/>
      <c r="T37" s="151"/>
      <c r="U37" s="153">
        <v>869701</v>
      </c>
      <c r="V37" s="151"/>
      <c r="W37" s="151"/>
      <c r="X37" s="151"/>
      <c r="Y37" s="151"/>
      <c r="Z37" s="151"/>
      <c r="AA37" s="153">
        <v>6653000</v>
      </c>
      <c r="AB37" s="151"/>
      <c r="AC37" s="152">
        <v>1017183</v>
      </c>
      <c r="AD37" s="151"/>
      <c r="AE37" s="151"/>
      <c r="AF37" s="151"/>
      <c r="AG37" s="153">
        <v>260000</v>
      </c>
      <c r="AH37" s="164">
        <v>0</v>
      </c>
      <c r="AI37" s="151"/>
      <c r="AJ37" s="151"/>
      <c r="AK37" s="151"/>
      <c r="AL37" s="151"/>
      <c r="AM37" s="164">
        <v>2109072</v>
      </c>
      <c r="AN37" s="151"/>
      <c r="AO37" s="153">
        <v>3338994</v>
      </c>
      <c r="AP37" s="151"/>
      <c r="AQ37" s="152">
        <v>1215915</v>
      </c>
      <c r="AR37" s="153">
        <v>3100000</v>
      </c>
      <c r="AS37" s="169">
        <v>12418450</v>
      </c>
      <c r="AT37" s="164">
        <v>611974</v>
      </c>
      <c r="AU37" s="151"/>
      <c r="AV37" s="151"/>
      <c r="AW37" s="164">
        <v>1645602</v>
      </c>
      <c r="AX37" s="152">
        <v>3000000</v>
      </c>
      <c r="AY37" s="151"/>
      <c r="AZ37" s="151"/>
      <c r="BA37" s="152">
        <v>4127</v>
      </c>
      <c r="BB37" s="151"/>
      <c r="BC37" s="151"/>
      <c r="BD37" s="164">
        <v>437710</v>
      </c>
    </row>
    <row r="38" spans="1:56" ht="14.25" customHeight="1" x14ac:dyDescent="0.2">
      <c r="A38" s="155">
        <v>10</v>
      </c>
      <c r="B38" s="155" t="s">
        <v>127</v>
      </c>
      <c r="C38" s="155" t="s">
        <v>126</v>
      </c>
      <c r="D38" s="156" t="s">
        <v>739</v>
      </c>
      <c r="E38" s="156" t="s">
        <v>740</v>
      </c>
      <c r="F38" s="157">
        <f>F$361*Parametre!$E$13+F$362*Parametre!$E$14+F$363*Parametre!$E$15+F$364*Parametre!$E$16+F$365*Parametre!$E$17+F$366*Parametre!$E$18</f>
        <v>0</v>
      </c>
      <c r="G38" s="157">
        <f>G$361*Parametre!$E$13+G$362*Parametre!$E$14+G$363*Parametre!$E$15+G$364*Parametre!$E$16+G$365*Parametre!$E$17+G$366*Parametre!$E$18</f>
        <v>30181.7</v>
      </c>
      <c r="H38" s="157">
        <f>H$361*Parametre!$E$13+H$362*Parametre!$E$14+H$363*Parametre!$E$15+H$364*Parametre!$E$16+H$365*Parametre!$E$17+H$366*Parametre!$E$18</f>
        <v>292607.8</v>
      </c>
      <c r="I38" s="157">
        <f>I$361*Parametre!$E$13+I$362*Parametre!$E$14+I$363*Parametre!$E$15+I$364*Parametre!$E$16+I$365*Parametre!$E$17+I$366*Parametre!$E$18</f>
        <v>181183.5</v>
      </c>
      <c r="J38" s="157">
        <f>J$361*Parametre!$E$13+J$362*Parametre!$E$14+J$363*Parametre!$E$15+J$364*Parametre!$E$16+J$365*Parametre!$E$17+J$366*Parametre!$E$18</f>
        <v>0</v>
      </c>
      <c r="K38" s="157">
        <f>K$361*Parametre!$E$13+K$362*Parametre!$E$14+K$363*Parametre!$E$15+K$364*Parametre!$E$16+K$365*Parametre!$E$17+K$366*Parametre!$E$18</f>
        <v>0</v>
      </c>
      <c r="L38" s="157">
        <f>L$361*Parametre!$E$13+L$362*Parametre!$E$14+L$363*Parametre!$E$15+L$364*Parametre!$E$16+L$365*Parametre!$E$17+L$366*Parametre!$E$18</f>
        <v>0</v>
      </c>
      <c r="M38" s="157">
        <f>M$361*Parametre!$E$13+M$362*Parametre!$E$14+M$363*Parametre!$E$15+M$364*Parametre!$E$16+M$365*Parametre!$E$17+M$366*Parametre!$E$18</f>
        <v>0</v>
      </c>
      <c r="N38" s="157">
        <f>N$361*Parametre!$E$13+N$362*Parametre!$E$14+N$363*Parametre!$E$15+N$364*Parametre!$E$16+N$365*Parametre!$E$17+N$366*Parametre!$E$18</f>
        <v>1435945700</v>
      </c>
      <c r="O38" s="157">
        <f>O$361*Parametre!$E$13+O$362*Parametre!$E$14+O$363*Parametre!$E$15+O$364*Parametre!$E$16+O$365*Parametre!$E$17+O$366*Parametre!$E$18</f>
        <v>0</v>
      </c>
      <c r="P38" s="157">
        <f>P$361*Parametre!$E$13+P$362*Parametre!$E$14+P$363*Parametre!$E$15+P$364*Parametre!$E$16+P$365*Parametre!$E$17+P$366*Parametre!$E$18</f>
        <v>0</v>
      </c>
      <c r="Q38" s="157">
        <f>Q$361*Parametre!$E$13+Q$362*Parametre!$E$14+Q$363*Parametre!$E$15+Q$364*Parametre!$E$16+Q$365*Parametre!$E$17+Q$366*Parametre!$E$18</f>
        <v>0</v>
      </c>
      <c r="R38" s="157">
        <f>R$361*Parametre!$E$13+R$362*Parametre!$E$14+R$363*Parametre!$E$15+R$364*Parametre!$E$16+R$365*Parametre!$E$17+R$366*Parametre!$E$18</f>
        <v>0</v>
      </c>
      <c r="S38" s="157">
        <f>S$361*Parametre!$E$13+S$362*Parametre!$E$14+S$363*Parametre!$E$15+S$364*Parametre!$E$16+S$365*Parametre!$E$17+S$366*Parametre!$E$18</f>
        <v>0</v>
      </c>
      <c r="T38" s="157">
        <f>T$361*Parametre!$E$13+T$362*Parametre!$E$14+T$363*Parametre!$E$15+T$364*Parametre!$E$16+T$365*Parametre!$E$17+T$366*Parametre!$E$18</f>
        <v>0</v>
      </c>
      <c r="U38" s="157">
        <f>U$361*Parametre!$E$13+U$362*Parametre!$E$14+U$363*Parametre!$E$15+U$364*Parametre!$E$16+U$365*Parametre!$E$17+U$366*Parametre!$E$18</f>
        <v>0</v>
      </c>
      <c r="V38" s="157">
        <f>V$361*Parametre!$E$13+V$362*Parametre!$E$14+V$363*Parametre!$E$15+V$364*Parametre!$E$16+V$365*Parametre!$E$17+V$366*Parametre!$E$18</f>
        <v>0</v>
      </c>
      <c r="W38" s="157">
        <f>W$361*Parametre!$E$13+W$362*Parametre!$E$14+W$363*Parametre!$E$15+W$364*Parametre!$E$16+W$365*Parametre!$E$17+W$366*Parametre!$E$18</f>
        <v>0</v>
      </c>
      <c r="X38" s="157">
        <f>X$361*Parametre!$E$13+X$362*Parametre!$E$14+X$363*Parametre!$E$15+X$364*Parametre!$E$16+X$365*Parametre!$E$17+X$366*Parametre!$E$18</f>
        <v>0</v>
      </c>
      <c r="Y38" s="157">
        <f>Y$361*Parametre!$E$13+Y$362*Parametre!$E$14+Y$363*Parametre!$E$15+Y$364*Parametre!$E$16+Y$365*Parametre!$E$17+Y$366*Parametre!$E$18</f>
        <v>0</v>
      </c>
      <c r="Z38" s="157">
        <f>Z$361*Parametre!$E$13+Z$362*Parametre!$E$14+Z$363*Parametre!$E$15+Z$364*Parametre!$E$16+Z$365*Parametre!$E$17+Z$366*Parametre!$E$18</f>
        <v>0</v>
      </c>
      <c r="AA38" s="157">
        <f>AA$361*Parametre!$E$13+AA$362*Parametre!$E$14+AA$363*Parametre!$E$15+AA$364*Parametre!$E$16+AA$365*Parametre!$E$17+AA$366*Parametre!$E$18</f>
        <v>0</v>
      </c>
      <c r="AB38" s="157">
        <f>AB$361*Parametre!$E$13+AB$362*Parametre!$E$14+AB$363*Parametre!$E$15+AB$364*Parametre!$E$16+AB$365*Parametre!$E$17+AB$366*Parametre!$E$18</f>
        <v>81000</v>
      </c>
      <c r="AC38" s="157">
        <f>AC$361*Parametre!$E$13+AC$362*Parametre!$E$14+AC$363*Parametre!$E$15+AC$364*Parametre!$E$16+AC$365*Parametre!$E$17+AC$366*Parametre!$E$18</f>
        <v>0</v>
      </c>
      <c r="AD38" s="157">
        <f>AD$361*Parametre!$E$13+AD$362*Parametre!$E$14+AD$363*Parametre!$E$15+AD$364*Parametre!$E$16+AD$365*Parametre!$E$17+AD$366*Parametre!$E$18</f>
        <v>0</v>
      </c>
      <c r="AE38" s="157">
        <f>AE$361*Parametre!$E$13+AE$362*Parametre!$E$14+AE$363*Parametre!$E$15+AE$364*Parametre!$E$16+AE$365*Parametre!$E$17+AE$366*Parametre!$E$18</f>
        <v>0</v>
      </c>
      <c r="AF38" s="157">
        <f>AF$361*Parametre!$E$13+AF$362*Parametre!$E$14+AF$363*Parametre!$E$15+AF$364*Parametre!$E$16+AF$365*Parametre!$E$17+AF$366*Parametre!$E$18</f>
        <v>0</v>
      </c>
      <c r="AG38" s="157">
        <f>AG$361*Parametre!$E$13+AG$362*Parametre!$E$14+AG$363*Parametre!$E$15+AG$364*Parametre!$E$16+AG$365*Parametre!$E$17+AG$366*Parametre!$E$18</f>
        <v>0</v>
      </c>
      <c r="AH38" s="157">
        <f>AH$361*Parametre!$E$13+AH$362*Parametre!$E$14+AH$363*Parametre!$E$15+AH$364*Parametre!$E$16+AH$365*Parametre!$E$17+AH$366*Parametre!$E$18</f>
        <v>0</v>
      </c>
      <c r="AI38" s="157">
        <f>AI$361*Parametre!$E$13+AI$362*Parametre!$E$14+AI$363*Parametre!$E$15+AI$364*Parametre!$E$16+AI$365*Parametre!$E$17+AI$366*Parametre!$E$18</f>
        <v>0</v>
      </c>
      <c r="AJ38" s="157">
        <f>AJ$361*Parametre!$E$13+AJ$362*Parametre!$E$14+AJ$363*Parametre!$E$15+AJ$364*Parametre!$E$16+AJ$365*Parametre!$E$17+AJ$366*Parametre!$E$18</f>
        <v>0</v>
      </c>
      <c r="AK38" s="157">
        <f>AK$361*Parametre!$E$13+AK$362*Parametre!$E$14+AK$363*Parametre!$E$15+AK$364*Parametre!$E$16+AK$365*Parametre!$E$17+AK$366*Parametre!$E$18</f>
        <v>0</v>
      </c>
      <c r="AL38" s="157">
        <f>AL$361*Parametre!$E$13+AL$362*Parametre!$E$14+AL$363*Parametre!$E$15+AL$364*Parametre!$E$16+AL$365*Parametre!$E$17+AL$366*Parametre!$E$18</f>
        <v>0</v>
      </c>
      <c r="AM38" s="157">
        <f>AM$361*Parametre!$E$13+AM$362*Parametre!$E$14+AM$363*Parametre!$E$15+AM$364*Parametre!$E$16+AM$365*Parametre!$E$17+AM$366*Parametre!$E$18</f>
        <v>0</v>
      </c>
      <c r="AN38" s="157">
        <f>AN$361*Parametre!$E$13+AN$362*Parametre!$E$14+AN$363*Parametre!$E$15+AN$364*Parametre!$E$16+AN$365*Parametre!$E$17+AN$366*Parametre!$E$18</f>
        <v>5225000</v>
      </c>
      <c r="AO38" s="157">
        <f>AO$361*Parametre!$E$13+AO$362*Parametre!$E$14+AO$363*Parametre!$E$15+AO$364*Parametre!$E$16+AO$365*Parametre!$E$17+AO$366*Parametre!$E$18</f>
        <v>0</v>
      </c>
      <c r="AP38" s="157">
        <f>AP$361*Parametre!$E$13+AP$362*Parametre!$E$14+AP$363*Parametre!$E$15+AP$364*Parametre!$E$16+AP$365*Parametre!$E$17+AP$366*Parametre!$E$18</f>
        <v>11735</v>
      </c>
      <c r="AQ38" s="157">
        <f>AQ$361*Parametre!$E$13+AQ$362*Parametre!$E$14+AQ$363*Parametre!$E$15+AQ$364*Parametre!$E$16+AQ$365*Parametre!$E$17+AQ$366*Parametre!$E$18</f>
        <v>0</v>
      </c>
      <c r="AR38" s="157">
        <f>AR$361*Parametre!$E$13+AR$362*Parametre!$E$14+AR$363*Parametre!$E$15+AR$364*Parametre!$E$16+AR$365*Parametre!$E$17+AR$366*Parametre!$E$18</f>
        <v>0</v>
      </c>
      <c r="AS38" s="157">
        <f>AS$361*Parametre!$E$13+AS$362*Parametre!$E$14+AS$363*Parametre!$E$15+AS$364*Parametre!$E$16+AS$365*Parametre!$E$17+AS$366*Parametre!$E$18</f>
        <v>0</v>
      </c>
      <c r="AT38" s="157">
        <f>AT$361*Parametre!$E$13+AT$362*Parametre!$E$14+AT$363*Parametre!$E$15+AT$364*Parametre!$E$16+AT$365*Parametre!$E$17+AT$366*Parametre!$E$18</f>
        <v>0</v>
      </c>
      <c r="AU38" s="157">
        <f>AU$361*Parametre!$E$13+AU$362*Parametre!$E$14+AU$363*Parametre!$E$15+AU$364*Parametre!$E$16+AU$365*Parametre!$E$17+AU$366*Parametre!$E$18</f>
        <v>0</v>
      </c>
      <c r="AV38" s="157">
        <f>AV$361*Parametre!$E$13+AV$362*Parametre!$E$14+AV$363*Parametre!$E$15+AV$364*Parametre!$E$16+AV$365*Parametre!$E$17+AV$366*Parametre!$E$18</f>
        <v>0</v>
      </c>
      <c r="AW38" s="157">
        <f>AW$361*Parametre!$E$13+AW$362*Parametre!$E$14+AW$363*Parametre!$E$15+AW$364*Parametre!$E$16+AW$365*Parametre!$E$17+AW$366*Parametre!$E$18</f>
        <v>0</v>
      </c>
      <c r="AX38" s="157">
        <f>AX$361*Parametre!$E$13+AX$362*Parametre!$E$14+AX$363*Parametre!$E$15+AX$364*Parametre!$E$16+AX$365*Parametre!$E$17+AX$366*Parametre!$E$18</f>
        <v>0</v>
      </c>
      <c r="AY38" s="157">
        <f>AY$361*Parametre!$E$13+AY$362*Parametre!$E$14+AY$363*Parametre!$E$15+AY$364*Parametre!$E$16+AY$365*Parametre!$E$17+AY$366*Parametre!$E$18</f>
        <v>0</v>
      </c>
      <c r="AZ38" s="157">
        <f>AZ$361*Parametre!$E$13+AZ$362*Parametre!$E$14+AZ$363*Parametre!$E$15+AZ$364*Parametre!$E$16+AZ$365*Parametre!$E$17+AZ$366*Parametre!$E$18</f>
        <v>0</v>
      </c>
      <c r="BA38" s="157">
        <f>BA$361*Parametre!$E$13+BA$362*Parametre!$E$14+BA$363*Parametre!$E$15+BA$364*Parametre!$E$16+BA$365*Parametre!$E$17+BA$366*Parametre!$E$18</f>
        <v>0</v>
      </c>
      <c r="BB38" s="157">
        <f>BB$361*Parametre!$E$13+BB$362*Parametre!$E$14+BB$363*Parametre!$E$15+BB$364*Parametre!$E$16+BB$365*Parametre!$E$17+BB$366*Parametre!$E$18</f>
        <v>3245712.9</v>
      </c>
      <c r="BC38" s="157">
        <f>BC$361*Parametre!$E$13+BC$362*Parametre!$E$14+BC$363*Parametre!$E$15+BC$364*Parametre!$E$16+BC$365*Parametre!$E$17+BC$366*Parametre!$E$18</f>
        <v>0</v>
      </c>
      <c r="BD38" s="157">
        <f>BD$361*Parametre!$E$13+BD$362*Parametre!$E$14+BD$363*Parametre!$E$15+BD$364*Parametre!$E$16+BD$365*Parametre!$E$17+BD$366*Parametre!$E$18</f>
        <v>0</v>
      </c>
    </row>
    <row r="39" spans="1:56" ht="14.25" customHeight="1" x14ac:dyDescent="0.2">
      <c r="A39" s="158">
        <v>10</v>
      </c>
      <c r="B39" s="158" t="s">
        <v>127</v>
      </c>
      <c r="C39" s="158" t="s">
        <v>126</v>
      </c>
      <c r="D39" s="159"/>
      <c r="E39" s="159" t="s">
        <v>710</v>
      </c>
      <c r="F39" s="160">
        <f t="shared" ref="F39:BD39" si="16">F37+F38</f>
        <v>0</v>
      </c>
      <c r="G39" s="160">
        <f t="shared" si="16"/>
        <v>30181.7</v>
      </c>
      <c r="H39" s="160">
        <f t="shared" si="16"/>
        <v>292607.8</v>
      </c>
      <c r="I39" s="160">
        <f t="shared" si="16"/>
        <v>181183.5</v>
      </c>
      <c r="J39" s="160">
        <f t="shared" si="16"/>
        <v>0</v>
      </c>
      <c r="K39" s="160">
        <f t="shared" si="16"/>
        <v>970000</v>
      </c>
      <c r="L39" s="160">
        <f t="shared" si="16"/>
        <v>6500000</v>
      </c>
      <c r="M39" s="160">
        <f t="shared" si="16"/>
        <v>0</v>
      </c>
      <c r="N39" s="160">
        <f t="shared" si="16"/>
        <v>1435945700</v>
      </c>
      <c r="O39" s="160">
        <f t="shared" si="16"/>
        <v>0</v>
      </c>
      <c r="P39" s="160">
        <f t="shared" si="16"/>
        <v>510204</v>
      </c>
      <c r="Q39" s="160">
        <f t="shared" si="16"/>
        <v>275000</v>
      </c>
      <c r="R39" s="160">
        <f t="shared" si="16"/>
        <v>0</v>
      </c>
      <c r="S39" s="160">
        <f t="shared" si="16"/>
        <v>0</v>
      </c>
      <c r="T39" s="160">
        <f t="shared" si="16"/>
        <v>0</v>
      </c>
      <c r="U39" s="160">
        <f t="shared" si="16"/>
        <v>869701</v>
      </c>
      <c r="V39" s="160">
        <f t="shared" si="16"/>
        <v>0</v>
      </c>
      <c r="W39" s="160">
        <f t="shared" si="16"/>
        <v>0</v>
      </c>
      <c r="X39" s="160">
        <f t="shared" si="16"/>
        <v>0</v>
      </c>
      <c r="Y39" s="160">
        <f t="shared" si="16"/>
        <v>0</v>
      </c>
      <c r="Z39" s="160">
        <f t="shared" si="16"/>
        <v>0</v>
      </c>
      <c r="AA39" s="160">
        <f t="shared" si="16"/>
        <v>6653000</v>
      </c>
      <c r="AB39" s="160">
        <f t="shared" si="16"/>
        <v>81000</v>
      </c>
      <c r="AC39" s="160">
        <f t="shared" si="16"/>
        <v>1017183</v>
      </c>
      <c r="AD39" s="160">
        <f t="shared" si="16"/>
        <v>0</v>
      </c>
      <c r="AE39" s="160">
        <f t="shared" si="16"/>
        <v>0</v>
      </c>
      <c r="AF39" s="160">
        <f t="shared" si="16"/>
        <v>0</v>
      </c>
      <c r="AG39" s="160">
        <f t="shared" si="16"/>
        <v>260000</v>
      </c>
      <c r="AH39" s="160">
        <f t="shared" si="16"/>
        <v>0</v>
      </c>
      <c r="AI39" s="160">
        <f t="shared" si="16"/>
        <v>0</v>
      </c>
      <c r="AJ39" s="160">
        <f t="shared" si="16"/>
        <v>0</v>
      </c>
      <c r="AK39" s="160">
        <f t="shared" si="16"/>
        <v>0</v>
      </c>
      <c r="AL39" s="160">
        <f t="shared" si="16"/>
        <v>0</v>
      </c>
      <c r="AM39" s="160">
        <f t="shared" si="16"/>
        <v>2109072</v>
      </c>
      <c r="AN39" s="160">
        <f t="shared" si="16"/>
        <v>5225000</v>
      </c>
      <c r="AO39" s="160">
        <f t="shared" si="16"/>
        <v>3338994</v>
      </c>
      <c r="AP39" s="160">
        <f t="shared" si="16"/>
        <v>11735</v>
      </c>
      <c r="AQ39" s="160">
        <f t="shared" si="16"/>
        <v>1215915</v>
      </c>
      <c r="AR39" s="160">
        <f t="shared" si="16"/>
        <v>3100000</v>
      </c>
      <c r="AS39" s="160">
        <f t="shared" si="16"/>
        <v>12418450</v>
      </c>
      <c r="AT39" s="160">
        <f t="shared" si="16"/>
        <v>611974</v>
      </c>
      <c r="AU39" s="160">
        <f t="shared" si="16"/>
        <v>0</v>
      </c>
      <c r="AV39" s="160">
        <f t="shared" si="16"/>
        <v>0</v>
      </c>
      <c r="AW39" s="160">
        <f t="shared" si="16"/>
        <v>1645602</v>
      </c>
      <c r="AX39" s="160">
        <f t="shared" si="16"/>
        <v>3000000</v>
      </c>
      <c r="AY39" s="160">
        <f t="shared" si="16"/>
        <v>0</v>
      </c>
      <c r="AZ39" s="160">
        <f t="shared" si="16"/>
        <v>0</v>
      </c>
      <c r="BA39" s="160">
        <f t="shared" si="16"/>
        <v>4127</v>
      </c>
      <c r="BB39" s="160">
        <f t="shared" si="16"/>
        <v>3245712.9</v>
      </c>
      <c r="BC39" s="160">
        <f t="shared" si="16"/>
        <v>0</v>
      </c>
      <c r="BD39" s="160">
        <f t="shared" si="16"/>
        <v>437710</v>
      </c>
    </row>
    <row r="40" spans="1:56" ht="14.25" customHeight="1" x14ac:dyDescent="0.25">
      <c r="A40" s="102">
        <v>11</v>
      </c>
      <c r="B40" s="166" t="s">
        <v>131</v>
      </c>
      <c r="C40" s="166" t="s">
        <v>130</v>
      </c>
      <c r="D40" s="167" t="s">
        <v>741</v>
      </c>
      <c r="E40" s="148" t="s">
        <v>130</v>
      </c>
      <c r="F40" s="149"/>
      <c r="G40" s="149"/>
      <c r="H40" s="151"/>
      <c r="I40" s="151"/>
      <c r="J40" s="151"/>
      <c r="K40" s="151"/>
      <c r="L40" s="152">
        <v>500000</v>
      </c>
      <c r="M40" s="151"/>
      <c r="N40" s="151"/>
      <c r="O40" s="152">
        <v>391585</v>
      </c>
      <c r="P40" s="152">
        <v>11900</v>
      </c>
      <c r="Q40" s="152">
        <v>105000</v>
      </c>
      <c r="R40" s="151"/>
      <c r="S40" s="151"/>
      <c r="T40" s="152">
        <v>18000</v>
      </c>
      <c r="U40" s="153">
        <v>177567</v>
      </c>
      <c r="V40" s="151"/>
      <c r="W40" s="151"/>
      <c r="X40" s="151"/>
      <c r="Y40" s="151"/>
      <c r="Z40" s="151"/>
      <c r="AA40" s="151"/>
      <c r="AB40" s="175">
        <v>918000</v>
      </c>
      <c r="AC40" s="151"/>
      <c r="AD40" s="151"/>
      <c r="AE40" s="151"/>
      <c r="AF40" s="151"/>
      <c r="AG40" s="151"/>
      <c r="AH40" s="152">
        <v>3660</v>
      </c>
      <c r="AI40" s="152">
        <v>14647</v>
      </c>
      <c r="AJ40" s="151"/>
      <c r="AK40" s="151"/>
      <c r="AL40" s="164">
        <v>136680</v>
      </c>
      <c r="AM40" s="164">
        <v>254080</v>
      </c>
      <c r="AN40" s="152">
        <v>10000000</v>
      </c>
      <c r="AO40" s="153">
        <v>533888</v>
      </c>
      <c r="AP40" s="152">
        <v>72000</v>
      </c>
      <c r="AQ40" s="152">
        <v>380465</v>
      </c>
      <c r="AR40" s="151"/>
      <c r="AS40" s="151"/>
      <c r="AT40" s="164">
        <v>36358</v>
      </c>
      <c r="AU40" s="151"/>
      <c r="AV40" s="151"/>
      <c r="AW40" s="151"/>
      <c r="AX40" s="151"/>
      <c r="AY40" s="164">
        <v>237007</v>
      </c>
      <c r="AZ40" s="152">
        <v>40500</v>
      </c>
      <c r="BA40" s="152">
        <v>2512</v>
      </c>
      <c r="BB40" s="176"/>
      <c r="BC40" s="151"/>
      <c r="BD40" s="154"/>
    </row>
    <row r="41" spans="1:56" ht="14.25" customHeight="1" x14ac:dyDescent="0.25">
      <c r="A41" s="102">
        <v>11</v>
      </c>
      <c r="B41" s="166" t="s">
        <v>131</v>
      </c>
      <c r="C41" s="166" t="s">
        <v>130</v>
      </c>
      <c r="D41" s="167" t="s">
        <v>742</v>
      </c>
      <c r="E41" s="148" t="s">
        <v>743</v>
      </c>
      <c r="F41" s="149"/>
      <c r="G41" s="149"/>
      <c r="H41" s="152">
        <v>5000</v>
      </c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3">
        <v>83033000</v>
      </c>
      <c r="W41" s="151"/>
      <c r="X41" s="153">
        <v>139590</v>
      </c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2">
        <v>1500000</v>
      </c>
      <c r="AY41" s="151"/>
      <c r="AZ41" s="151"/>
      <c r="BA41" s="151"/>
      <c r="BB41" s="165">
        <v>286420</v>
      </c>
      <c r="BC41" s="151"/>
      <c r="BD41" s="151"/>
    </row>
    <row r="42" spans="1:56" ht="14.25" customHeight="1" x14ac:dyDescent="0.25">
      <c r="A42" s="102">
        <v>11</v>
      </c>
      <c r="B42" s="166" t="s">
        <v>131</v>
      </c>
      <c r="C42" s="166" t="s">
        <v>130</v>
      </c>
      <c r="D42" s="167" t="s">
        <v>744</v>
      </c>
      <c r="E42" s="148" t="s">
        <v>744</v>
      </c>
      <c r="F42" s="149"/>
      <c r="G42" s="149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>
        <v>123560</v>
      </c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</row>
    <row r="43" spans="1:56" ht="14.25" customHeight="1" x14ac:dyDescent="0.2">
      <c r="A43" s="155">
        <v>11</v>
      </c>
      <c r="B43" s="155" t="s">
        <v>131</v>
      </c>
      <c r="C43" s="155" t="s">
        <v>130</v>
      </c>
      <c r="D43" s="156" t="s">
        <v>726</v>
      </c>
      <c r="E43" s="156" t="s">
        <v>745</v>
      </c>
      <c r="F43" s="157">
        <f>F376* Parametre!$S28</f>
        <v>0</v>
      </c>
      <c r="G43" s="157">
        <f>G376* Parametre!$S28</f>
        <v>0</v>
      </c>
      <c r="H43" s="157">
        <f>H376* Parametre!$S28</f>
        <v>0</v>
      </c>
      <c r="I43" s="157">
        <f>I376* Parametre!$S28</f>
        <v>0</v>
      </c>
      <c r="J43" s="157">
        <f>J376* Parametre!$S28</f>
        <v>0</v>
      </c>
      <c r="K43" s="157">
        <f>K376* Parametre!$S28</f>
        <v>0</v>
      </c>
      <c r="L43" s="157">
        <f>L376* Parametre!$S28</f>
        <v>0</v>
      </c>
      <c r="M43" s="157">
        <f>M376* Parametre!$S28</f>
        <v>0</v>
      </c>
      <c r="N43" s="157">
        <f>N376* Parametre!$S28</f>
        <v>87787625</v>
      </c>
      <c r="O43" s="157">
        <f>O376* Parametre!$S28</f>
        <v>0</v>
      </c>
      <c r="P43" s="157">
        <f>P376* Parametre!$S28</f>
        <v>0</v>
      </c>
      <c r="Q43" s="157">
        <f>Q376* Parametre!$S28</f>
        <v>0</v>
      </c>
      <c r="R43" s="157">
        <f>R376* Parametre!$S28</f>
        <v>0</v>
      </c>
      <c r="S43" s="157">
        <f>S376* Parametre!$S28</f>
        <v>0</v>
      </c>
      <c r="T43" s="157">
        <f>T376* Parametre!$S28</f>
        <v>0</v>
      </c>
      <c r="U43" s="157">
        <f>U376* Parametre!$S28</f>
        <v>0</v>
      </c>
      <c r="V43" s="157">
        <f>V376* Parametre!$S28</f>
        <v>0</v>
      </c>
      <c r="W43" s="157">
        <f>W376* Parametre!$S28</f>
        <v>0</v>
      </c>
      <c r="X43" s="157">
        <f>X376* Parametre!$S28</f>
        <v>0</v>
      </c>
      <c r="Y43" s="157">
        <f>Y376* Parametre!$S28</f>
        <v>0</v>
      </c>
      <c r="Z43" s="157">
        <f>Z376* Parametre!$S28</f>
        <v>0</v>
      </c>
      <c r="AA43" s="157">
        <f>AA376* Parametre!$S28</f>
        <v>0</v>
      </c>
      <c r="AB43" s="157">
        <f>AB376* Parametre!$S28</f>
        <v>0</v>
      </c>
      <c r="AC43" s="157">
        <f>AC376* Parametre!$S28</f>
        <v>0</v>
      </c>
      <c r="AD43" s="157">
        <f>AD376* Parametre!$S28</f>
        <v>0</v>
      </c>
      <c r="AE43" s="157">
        <f>AE376* Parametre!$S28</f>
        <v>0</v>
      </c>
      <c r="AF43" s="157">
        <f>AF376* Parametre!$S28</f>
        <v>0</v>
      </c>
      <c r="AG43" s="157">
        <f>AG376* Parametre!$S28</f>
        <v>0</v>
      </c>
      <c r="AH43" s="157">
        <f>AH376* Parametre!$S28</f>
        <v>0</v>
      </c>
      <c r="AI43" s="157">
        <f>AI376* Parametre!$S28</f>
        <v>0</v>
      </c>
      <c r="AJ43" s="157">
        <f>AJ376* Parametre!$S28</f>
        <v>0</v>
      </c>
      <c r="AK43" s="157">
        <f>AK376* Parametre!$S28</f>
        <v>0</v>
      </c>
      <c r="AL43" s="157">
        <f>AL376* Parametre!$S28</f>
        <v>0</v>
      </c>
      <c r="AM43" s="157">
        <f>AM376* Parametre!$S28</f>
        <v>0</v>
      </c>
      <c r="AN43" s="157">
        <f>AN376* Parametre!$S28</f>
        <v>0</v>
      </c>
      <c r="AO43" s="157">
        <f>AO376* Parametre!$S28</f>
        <v>0</v>
      </c>
      <c r="AP43" s="157">
        <f>AP376* Parametre!$S28</f>
        <v>0</v>
      </c>
      <c r="AQ43" s="157">
        <f>AQ376* Parametre!$S28</f>
        <v>0</v>
      </c>
      <c r="AR43" s="157">
        <f>AR376* Parametre!$S28</f>
        <v>0</v>
      </c>
      <c r="AS43" s="157">
        <f>AS376* Parametre!$S28</f>
        <v>0</v>
      </c>
      <c r="AT43" s="157">
        <f>AT376* Parametre!$S28</f>
        <v>0</v>
      </c>
      <c r="AU43" s="157">
        <f>AU376* Parametre!$S28</f>
        <v>0</v>
      </c>
      <c r="AV43" s="157">
        <f>AV376* Parametre!$S28</f>
        <v>0</v>
      </c>
      <c r="AW43" s="157">
        <f>AW376* Parametre!$S28</f>
        <v>0</v>
      </c>
      <c r="AX43" s="157">
        <f>AX376* Parametre!$S28</f>
        <v>0</v>
      </c>
      <c r="AY43" s="157">
        <f>AY376* Parametre!$S28</f>
        <v>0</v>
      </c>
      <c r="AZ43" s="157">
        <f>AZ376* Parametre!$S28</f>
        <v>0</v>
      </c>
      <c r="BA43" s="157">
        <f>BA376* Parametre!$S28</f>
        <v>0</v>
      </c>
      <c r="BB43" s="157">
        <f>BB376* Parametre!$S28</f>
        <v>0</v>
      </c>
      <c r="BC43" s="157">
        <f>BC376* Parametre!$S28</f>
        <v>0</v>
      </c>
      <c r="BD43" s="157">
        <f>BD376* Parametre!$S28</f>
        <v>0</v>
      </c>
    </row>
    <row r="44" spans="1:56" ht="14.25" customHeight="1" x14ac:dyDescent="0.2">
      <c r="A44" s="158">
        <v>11</v>
      </c>
      <c r="B44" s="158" t="s">
        <v>131</v>
      </c>
      <c r="C44" s="158" t="s">
        <v>130</v>
      </c>
      <c r="D44" s="159"/>
      <c r="E44" s="159" t="s">
        <v>710</v>
      </c>
      <c r="F44" s="160">
        <f t="shared" ref="F44:BD44" si="17">SUM(F40:F43)</f>
        <v>0</v>
      </c>
      <c r="G44" s="160">
        <f t="shared" si="17"/>
        <v>0</v>
      </c>
      <c r="H44" s="160">
        <f t="shared" si="17"/>
        <v>5000</v>
      </c>
      <c r="I44" s="160">
        <f t="shared" si="17"/>
        <v>0</v>
      </c>
      <c r="J44" s="160">
        <f t="shared" si="17"/>
        <v>0</v>
      </c>
      <c r="K44" s="160">
        <f t="shared" si="17"/>
        <v>0</v>
      </c>
      <c r="L44" s="160">
        <f t="shared" si="17"/>
        <v>500000</v>
      </c>
      <c r="M44" s="160">
        <f t="shared" si="17"/>
        <v>0</v>
      </c>
      <c r="N44" s="160">
        <f t="shared" si="17"/>
        <v>87787625</v>
      </c>
      <c r="O44" s="160">
        <f t="shared" si="17"/>
        <v>391585</v>
      </c>
      <c r="P44" s="160">
        <f t="shared" si="17"/>
        <v>11900</v>
      </c>
      <c r="Q44" s="160">
        <f t="shared" si="17"/>
        <v>105000</v>
      </c>
      <c r="R44" s="160">
        <f t="shared" si="17"/>
        <v>0</v>
      </c>
      <c r="S44" s="160">
        <f t="shared" si="17"/>
        <v>0</v>
      </c>
      <c r="T44" s="160">
        <f t="shared" si="17"/>
        <v>141560</v>
      </c>
      <c r="U44" s="160">
        <f t="shared" si="17"/>
        <v>177567</v>
      </c>
      <c r="V44" s="160">
        <f t="shared" si="17"/>
        <v>83033000</v>
      </c>
      <c r="W44" s="160">
        <f t="shared" si="17"/>
        <v>0</v>
      </c>
      <c r="X44" s="160">
        <f t="shared" si="17"/>
        <v>139590</v>
      </c>
      <c r="Y44" s="160">
        <f t="shared" si="17"/>
        <v>0</v>
      </c>
      <c r="Z44" s="160">
        <f t="shared" si="17"/>
        <v>0</v>
      </c>
      <c r="AA44" s="160">
        <f t="shared" si="17"/>
        <v>0</v>
      </c>
      <c r="AB44" s="160">
        <f t="shared" si="17"/>
        <v>918000</v>
      </c>
      <c r="AC44" s="160">
        <f t="shared" si="17"/>
        <v>0</v>
      </c>
      <c r="AD44" s="160">
        <f t="shared" si="17"/>
        <v>0</v>
      </c>
      <c r="AE44" s="160">
        <f t="shared" si="17"/>
        <v>0</v>
      </c>
      <c r="AF44" s="160">
        <f t="shared" si="17"/>
        <v>0</v>
      </c>
      <c r="AG44" s="160">
        <f t="shared" si="17"/>
        <v>0</v>
      </c>
      <c r="AH44" s="160">
        <f t="shared" si="17"/>
        <v>3660</v>
      </c>
      <c r="AI44" s="160">
        <f t="shared" si="17"/>
        <v>14647</v>
      </c>
      <c r="AJ44" s="160">
        <f t="shared" si="17"/>
        <v>0</v>
      </c>
      <c r="AK44" s="160">
        <f t="shared" si="17"/>
        <v>0</v>
      </c>
      <c r="AL44" s="160">
        <f t="shared" si="17"/>
        <v>136680</v>
      </c>
      <c r="AM44" s="160">
        <f t="shared" si="17"/>
        <v>254080</v>
      </c>
      <c r="AN44" s="160">
        <f t="shared" si="17"/>
        <v>10000000</v>
      </c>
      <c r="AO44" s="160">
        <f t="shared" si="17"/>
        <v>533888</v>
      </c>
      <c r="AP44" s="160">
        <f t="shared" si="17"/>
        <v>72000</v>
      </c>
      <c r="AQ44" s="160">
        <f t="shared" si="17"/>
        <v>380465</v>
      </c>
      <c r="AR44" s="160">
        <f t="shared" si="17"/>
        <v>0</v>
      </c>
      <c r="AS44" s="160">
        <f t="shared" si="17"/>
        <v>0</v>
      </c>
      <c r="AT44" s="160">
        <f t="shared" si="17"/>
        <v>36358</v>
      </c>
      <c r="AU44" s="160">
        <f t="shared" si="17"/>
        <v>0</v>
      </c>
      <c r="AV44" s="160">
        <f t="shared" si="17"/>
        <v>0</v>
      </c>
      <c r="AW44" s="160">
        <f t="shared" si="17"/>
        <v>0</v>
      </c>
      <c r="AX44" s="160">
        <f t="shared" si="17"/>
        <v>1500000</v>
      </c>
      <c r="AY44" s="160">
        <f t="shared" si="17"/>
        <v>237007</v>
      </c>
      <c r="AZ44" s="160">
        <f t="shared" si="17"/>
        <v>40500</v>
      </c>
      <c r="BA44" s="160">
        <f t="shared" si="17"/>
        <v>2512</v>
      </c>
      <c r="BB44" s="160">
        <f t="shared" si="17"/>
        <v>286420</v>
      </c>
      <c r="BC44" s="160">
        <f t="shared" si="17"/>
        <v>0</v>
      </c>
      <c r="BD44" s="160">
        <f t="shared" si="17"/>
        <v>0</v>
      </c>
    </row>
    <row r="45" spans="1:56" ht="14.25" customHeight="1" x14ac:dyDescent="0.25">
      <c r="A45" s="102">
        <v>12</v>
      </c>
      <c r="B45" s="171" t="s">
        <v>135</v>
      </c>
      <c r="C45" s="171" t="s">
        <v>746</v>
      </c>
      <c r="D45" s="162" t="s">
        <v>747</v>
      </c>
      <c r="E45" s="148" t="s">
        <v>134</v>
      </c>
      <c r="F45" s="149"/>
      <c r="G45" s="149"/>
      <c r="H45" s="149"/>
      <c r="I45" s="149"/>
      <c r="J45" s="149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2">
        <v>543391</v>
      </c>
      <c r="AD45" s="151"/>
      <c r="AE45" s="151"/>
      <c r="AF45" s="151"/>
      <c r="AG45" s="151"/>
      <c r="AH45" s="151"/>
      <c r="AI45" s="151"/>
      <c r="AJ45" s="151"/>
      <c r="AK45" s="151"/>
      <c r="AL45" s="164">
        <v>4907056</v>
      </c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2">
        <v>2200000</v>
      </c>
      <c r="AY45" s="151"/>
      <c r="AZ45" s="151"/>
      <c r="BA45" s="151"/>
      <c r="BB45" s="151"/>
      <c r="BC45" s="151"/>
      <c r="BD45" s="154"/>
    </row>
    <row r="46" spans="1:56" ht="14.25" customHeight="1" x14ac:dyDescent="0.25">
      <c r="A46" s="102">
        <v>12</v>
      </c>
      <c r="B46" s="171" t="s">
        <v>135</v>
      </c>
      <c r="C46" s="171" t="s">
        <v>746</v>
      </c>
      <c r="D46" s="162" t="s">
        <v>748</v>
      </c>
      <c r="E46" s="148" t="s">
        <v>746</v>
      </c>
      <c r="F46" s="149"/>
      <c r="G46" s="149"/>
      <c r="H46" s="149"/>
      <c r="I46" s="149"/>
      <c r="J46" s="149"/>
      <c r="K46" s="151"/>
      <c r="L46" s="152">
        <v>4000000</v>
      </c>
      <c r="M46" s="151"/>
      <c r="N46" s="151"/>
      <c r="O46" s="151"/>
      <c r="P46" s="151"/>
      <c r="Q46" s="151"/>
      <c r="R46" s="151"/>
      <c r="S46" s="151"/>
      <c r="T46" s="151"/>
      <c r="U46" s="153">
        <v>1031569</v>
      </c>
      <c r="V46" s="151"/>
      <c r="W46" s="151"/>
      <c r="X46" s="151"/>
      <c r="Y46" s="151"/>
      <c r="Z46" s="151"/>
      <c r="AA46" s="153">
        <v>24826000</v>
      </c>
      <c r="AB46" s="151"/>
      <c r="AC46" s="152">
        <v>2101922</v>
      </c>
      <c r="AD46" s="151"/>
      <c r="AE46" s="151"/>
      <c r="AF46" s="151"/>
      <c r="AG46" s="151"/>
      <c r="AH46" s="164">
        <v>0</v>
      </c>
      <c r="AI46" s="151"/>
      <c r="AJ46" s="151"/>
      <c r="AK46" s="151"/>
      <c r="AL46" s="151"/>
      <c r="AM46" s="164">
        <v>156352</v>
      </c>
      <c r="AN46" s="151"/>
      <c r="AO46" s="153">
        <v>800000</v>
      </c>
      <c r="AP46" s="151"/>
      <c r="AQ46" s="152">
        <v>675732</v>
      </c>
      <c r="AR46" s="153">
        <v>1450000</v>
      </c>
      <c r="AS46" s="169">
        <v>7911880</v>
      </c>
      <c r="AT46" s="164">
        <v>122162</v>
      </c>
      <c r="AU46" s="151"/>
      <c r="AV46" s="151"/>
      <c r="AW46" s="164">
        <v>4161919</v>
      </c>
      <c r="AX46" s="151"/>
      <c r="AY46" s="151"/>
      <c r="AZ46" s="151"/>
      <c r="BA46" s="151"/>
      <c r="BB46" s="151"/>
      <c r="BC46" s="151"/>
      <c r="BD46" s="164">
        <v>75000</v>
      </c>
    </row>
    <row r="47" spans="1:56" ht="14.25" customHeight="1" x14ac:dyDescent="0.25">
      <c r="A47" s="102">
        <v>12</v>
      </c>
      <c r="B47" s="171" t="s">
        <v>135</v>
      </c>
      <c r="C47" s="171" t="s">
        <v>746</v>
      </c>
      <c r="D47" s="162" t="s">
        <v>749</v>
      </c>
      <c r="E47" s="148" t="s">
        <v>749</v>
      </c>
      <c r="F47" s="149"/>
      <c r="G47" s="149"/>
      <c r="H47" s="149"/>
      <c r="I47" s="149"/>
      <c r="J47" s="149"/>
      <c r="K47" s="151"/>
      <c r="L47" s="151"/>
      <c r="M47" s="151"/>
      <c r="N47" s="151"/>
      <c r="O47" s="151"/>
      <c r="P47" s="151"/>
      <c r="Q47" s="151"/>
      <c r="R47" s="151"/>
      <c r="S47" s="151"/>
      <c r="T47" s="152">
        <v>62004</v>
      </c>
      <c r="U47" s="151"/>
      <c r="V47" s="151"/>
      <c r="W47" s="151"/>
      <c r="X47" s="151"/>
      <c r="Y47" s="151"/>
      <c r="Z47" s="151"/>
      <c r="AA47" s="151"/>
      <c r="AB47" s="151"/>
      <c r="AC47" s="152">
        <v>180962</v>
      </c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2">
        <v>7200000</v>
      </c>
      <c r="AW47" s="151"/>
      <c r="AX47" s="151"/>
      <c r="AY47" s="151"/>
      <c r="AZ47" s="151"/>
      <c r="BA47" s="151"/>
      <c r="BB47" s="151"/>
      <c r="BC47" s="151"/>
      <c r="BD47" s="151"/>
    </row>
    <row r="48" spans="1:56" ht="14.25" customHeight="1" x14ac:dyDescent="0.2">
      <c r="A48" s="155">
        <v>12</v>
      </c>
      <c r="B48" s="177" t="s">
        <v>135</v>
      </c>
      <c r="C48" s="177" t="s">
        <v>486</v>
      </c>
      <c r="D48" s="156" t="s">
        <v>739</v>
      </c>
      <c r="E48" s="156" t="s">
        <v>750</v>
      </c>
      <c r="F48" s="157">
        <f>F$361*Parametre!$G$13+F$362*Parametre!$G$14+F$363*Parametre!$G$15+F$364*Parametre!$G$16+F$365*Parametre!$G$17+F$366*Parametre!$G$18</f>
        <v>0</v>
      </c>
      <c r="G48" s="157">
        <f>G$361*Parametre!$G$13+G$362*Parametre!$G$14+G$363*Parametre!$G$15+G$364*Parametre!$G$16+G$365*Parametre!$G$17+G$366*Parametre!$G$18</f>
        <v>30181.7</v>
      </c>
      <c r="H48" s="157">
        <f>H$361*Parametre!$G$13+H$362*Parametre!$G$14+H$363*Parametre!$G$15+H$364*Parametre!$G$16+H$365*Parametre!$G$17+H$366*Parametre!$G$18</f>
        <v>292607.8</v>
      </c>
      <c r="I48" s="157">
        <f>I$361*Parametre!$G$13+I$362*Parametre!$G$14+I$363*Parametre!$G$15+I$364*Parametre!$G$16+I$365*Parametre!$G$17+I$366*Parametre!$G$18</f>
        <v>0</v>
      </c>
      <c r="J48" s="157">
        <f>J$361*Parametre!$G$13+J$362*Parametre!$G$14+J$363*Parametre!$G$15+J$364*Parametre!$G$16+J$365*Parametre!$G$17+J$366*Parametre!$G$18</f>
        <v>0</v>
      </c>
      <c r="K48" s="157">
        <f>K$361*Parametre!$G$13+K$362*Parametre!$G$14+K$363*Parametre!$G$15+K$364*Parametre!$G$16+K$365*Parametre!$G$17+K$366*Parametre!$G$18</f>
        <v>0</v>
      </c>
      <c r="L48" s="157">
        <f>L$361*Parametre!$G$13+L$362*Parametre!$G$14+L$363*Parametre!$G$15+L$364*Parametre!$G$16+L$365*Parametre!$G$17+L$366*Parametre!$G$18</f>
        <v>0</v>
      </c>
      <c r="M48" s="157">
        <f>M$361*Parametre!$G$13+M$362*Parametre!$G$14+M$363*Parametre!$G$15+M$364*Parametre!$G$16+M$365*Parametre!$G$17+M$366*Parametre!$G$18</f>
        <v>0</v>
      </c>
      <c r="N48" s="157">
        <f>N$361*Parametre!$G$13+N$362*Parametre!$G$14+N$363*Parametre!$G$15+N$364*Parametre!$G$16+N$365*Parametre!$G$17+N$366*Parametre!$G$18</f>
        <v>1435945700</v>
      </c>
      <c r="O48" s="157">
        <f>O$361*Parametre!$G$13+O$362*Parametre!$G$14+O$363*Parametre!$G$15+O$364*Parametre!$G$16+O$365*Parametre!$G$17+O$366*Parametre!$G$18</f>
        <v>0</v>
      </c>
      <c r="P48" s="157">
        <f>P$361*Parametre!$G$13+P$362*Parametre!$G$14+P$363*Parametre!$G$15+P$364*Parametre!$G$16+P$365*Parametre!$G$17+P$366*Parametre!$G$18</f>
        <v>0</v>
      </c>
      <c r="Q48" s="157">
        <f>Q$361*Parametre!$G$13+Q$362*Parametre!$G$14+Q$363*Parametre!$G$15+Q$364*Parametre!$G$16+Q$365*Parametre!$G$17+Q$366*Parametre!$G$18</f>
        <v>0</v>
      </c>
      <c r="R48" s="157">
        <f>R$361*Parametre!$G$13+R$362*Parametre!$G$14+R$363*Parametre!$G$15+R$364*Parametre!$G$16+R$365*Parametre!$G$17+R$366*Parametre!$G$18</f>
        <v>0</v>
      </c>
      <c r="S48" s="157">
        <f>S$361*Parametre!$G$13+S$362*Parametre!$G$14+S$363*Parametre!$G$15+S$364*Parametre!$G$16+S$365*Parametre!$G$17+S$366*Parametre!$G$18</f>
        <v>0</v>
      </c>
      <c r="T48" s="157">
        <f>T$361*Parametre!$G$13+T$362*Parametre!$G$14+T$363*Parametre!$G$15+T$364*Parametre!$G$16+T$365*Parametre!$G$17+T$366*Parametre!$G$18</f>
        <v>0</v>
      </c>
      <c r="U48" s="157">
        <f>U$361*Parametre!$G$13+U$362*Parametre!$G$14+U$363*Parametre!$G$15+U$364*Parametre!$G$16+U$365*Parametre!$G$17+U$366*Parametre!$G$18</f>
        <v>0</v>
      </c>
      <c r="V48" s="157">
        <f>V$361*Parametre!$G$13+V$362*Parametre!$G$14+V$363*Parametre!$G$15+V$364*Parametre!$G$16+V$365*Parametre!$G$17+V$366*Parametre!$G$18</f>
        <v>0</v>
      </c>
      <c r="W48" s="157">
        <f>W$361*Parametre!$G$13+W$362*Parametre!$G$14+W$363*Parametre!$G$15+W$364*Parametre!$G$16+W$365*Parametre!$G$17+W$366*Parametre!$G$18</f>
        <v>0</v>
      </c>
      <c r="X48" s="157">
        <f>X$361*Parametre!$G$13+X$362*Parametre!$G$14+X$363*Parametre!$G$15+X$364*Parametre!$G$16+X$365*Parametre!$G$17+X$366*Parametre!$G$18</f>
        <v>0</v>
      </c>
      <c r="Y48" s="157">
        <f>Y$361*Parametre!$G$13+Y$362*Parametre!$G$14+Y$363*Parametre!$G$15+Y$364*Parametre!$G$16+Y$365*Parametre!$G$17+Y$366*Parametre!$G$18</f>
        <v>0</v>
      </c>
      <c r="Z48" s="157">
        <f>Z$361*Parametre!$G$13+Z$362*Parametre!$G$14+Z$363*Parametre!$G$15+Z$364*Parametre!$G$16+Z$365*Parametre!$G$17+Z$366*Parametre!$G$18</f>
        <v>0</v>
      </c>
      <c r="AA48" s="157">
        <f>AA$361*Parametre!$G$13+AA$362*Parametre!$G$14+AA$363*Parametre!$G$15+AA$364*Parametre!$G$16+AA$365*Parametre!$G$17+AA$366*Parametre!$G$18</f>
        <v>0</v>
      </c>
      <c r="AB48" s="157">
        <f>AB$361*Parametre!$G$13+AB$362*Parametre!$G$14+AB$363*Parametre!$G$15+AB$364*Parametre!$G$16+AB$365*Parametre!$G$17+AB$366*Parametre!$G$18</f>
        <v>0</v>
      </c>
      <c r="AC48" s="157">
        <f>AC$361*Parametre!$G$13+AC$362*Parametre!$G$14+AC$363*Parametre!$G$15+AC$364*Parametre!$G$16+AC$365*Parametre!$G$17+AC$366*Parametre!$G$18</f>
        <v>0</v>
      </c>
      <c r="AD48" s="157">
        <f>AD$361*Parametre!$G$13+AD$362*Parametre!$G$14+AD$363*Parametre!$G$15+AD$364*Parametre!$G$16+AD$365*Parametre!$G$17+AD$366*Parametre!$G$18</f>
        <v>0</v>
      </c>
      <c r="AE48" s="157">
        <f>AE$361*Parametre!$G$13+AE$362*Parametre!$G$14+AE$363*Parametre!$G$15+AE$364*Parametre!$G$16+AE$365*Parametre!$G$17+AE$366*Parametre!$G$18</f>
        <v>0</v>
      </c>
      <c r="AF48" s="157">
        <f>AF$361*Parametre!$G$13+AF$362*Parametre!$G$14+AF$363*Parametre!$G$15+AF$364*Parametre!$G$16+AF$365*Parametre!$G$17+AF$366*Parametre!$G$18</f>
        <v>0</v>
      </c>
      <c r="AG48" s="157">
        <f>AG$361*Parametre!$G$13+AG$362*Parametre!$G$14+AG$363*Parametre!$G$15+AG$364*Parametre!$G$16+AG$365*Parametre!$G$17+AG$366*Parametre!$G$18</f>
        <v>0</v>
      </c>
      <c r="AH48" s="157">
        <f>AH$361*Parametre!$G$13+AH$362*Parametre!$G$14+AH$363*Parametre!$G$15+AH$364*Parametre!$G$16+AH$365*Parametre!$G$17+AH$366*Parametre!$G$18</f>
        <v>0</v>
      </c>
      <c r="AI48" s="157">
        <f>AI$361*Parametre!$G$13+AI$362*Parametre!$G$14+AI$363*Parametre!$G$15+AI$364*Parametre!$G$16+AI$365*Parametre!$G$17+AI$366*Parametre!$G$18</f>
        <v>0</v>
      </c>
      <c r="AJ48" s="157">
        <f>AJ$361*Parametre!$G$13+AJ$362*Parametre!$G$14+AJ$363*Parametre!$G$15+AJ$364*Parametre!$G$16+AJ$365*Parametre!$G$17+AJ$366*Parametre!$G$18</f>
        <v>0</v>
      </c>
      <c r="AK48" s="157">
        <f>AK$361*Parametre!$G$13+AK$362*Parametre!$G$14+AK$363*Parametre!$G$15+AK$364*Parametre!$G$16+AK$365*Parametre!$G$17+AK$366*Parametre!$G$18</f>
        <v>0</v>
      </c>
      <c r="AL48" s="157">
        <f>AL$361*Parametre!$G$13+AL$362*Parametre!$G$14+AL$363*Parametre!$G$15+AL$364*Parametre!$G$16+AL$365*Parametre!$G$17+AL$366*Parametre!$G$18</f>
        <v>0</v>
      </c>
      <c r="AM48" s="157">
        <f>AM$361*Parametre!$G$13+AM$362*Parametre!$G$14+AM$363*Parametre!$G$15+AM$364*Parametre!$G$16+AM$365*Parametre!$G$17+AM$366*Parametre!$G$18</f>
        <v>0</v>
      </c>
      <c r="AN48" s="157">
        <f>AN$361*Parametre!$G$13+AN$362*Parametre!$G$14+AN$363*Parametre!$G$15+AN$364*Parametre!$G$16+AN$365*Parametre!$G$17+AN$366*Parametre!$G$18</f>
        <v>5225000</v>
      </c>
      <c r="AO48" s="157">
        <f>AO$361*Parametre!$G$13+AO$362*Parametre!$G$14+AO$363*Parametre!$G$15+AO$364*Parametre!$G$16+AO$365*Parametre!$G$17+AO$366*Parametre!$G$18</f>
        <v>0</v>
      </c>
      <c r="AP48" s="157">
        <f>AP$361*Parametre!$G$13+AP$362*Parametre!$G$14+AP$363*Parametre!$G$15+AP$364*Parametre!$G$16+AP$365*Parametre!$G$17+AP$366*Parametre!$G$18</f>
        <v>11735</v>
      </c>
      <c r="AQ48" s="157">
        <f>AQ$361*Parametre!$G$13+AQ$362*Parametre!$G$14+AQ$363*Parametre!$G$15+AQ$364*Parametre!$G$16+AQ$365*Parametre!$G$17+AQ$366*Parametre!$G$18</f>
        <v>0</v>
      </c>
      <c r="AR48" s="157">
        <f>AR$361*Parametre!$G$13+AR$362*Parametre!$G$14+AR$363*Parametre!$G$15+AR$364*Parametre!$G$16+AR$365*Parametre!$G$17+AR$366*Parametre!$G$18</f>
        <v>0</v>
      </c>
      <c r="AS48" s="157">
        <f>AS$361*Parametre!$G$13+AS$362*Parametre!$G$14+AS$363*Parametre!$G$15+AS$364*Parametre!$G$16+AS$365*Parametre!$G$17+AS$366*Parametre!$G$18</f>
        <v>0</v>
      </c>
      <c r="AT48" s="157">
        <f>AT$361*Parametre!$G$13+AT$362*Parametre!$G$14+AT$363*Parametre!$G$15+AT$364*Parametre!$G$16+AT$365*Parametre!$G$17+AT$366*Parametre!$G$18</f>
        <v>0</v>
      </c>
      <c r="AU48" s="157">
        <f>AU$361*Parametre!$G$13+AU$362*Parametre!$G$14+AU$363*Parametre!$G$15+AU$364*Parametre!$G$16+AU$365*Parametre!$G$17+AU$366*Parametre!$G$18</f>
        <v>0</v>
      </c>
      <c r="AV48" s="157">
        <f>AV$361*Parametre!$G$13+AV$362*Parametre!$G$14+AV$363*Parametre!$G$15+AV$364*Parametre!$G$16+AV$365*Parametre!$G$17+AV$366*Parametre!$G$18</f>
        <v>0</v>
      </c>
      <c r="AW48" s="157">
        <f>AW$361*Parametre!$G$13+AW$362*Parametre!$G$14+AW$363*Parametre!$G$15+AW$364*Parametre!$G$16+AW$365*Parametre!$G$17+AW$366*Parametre!$G$18</f>
        <v>0</v>
      </c>
      <c r="AX48" s="157">
        <f>AX$361*Parametre!$G$13+AX$362*Parametre!$G$14+AX$363*Parametre!$G$15+AX$364*Parametre!$G$16+AX$365*Parametre!$G$17+AX$366*Parametre!$G$18</f>
        <v>0</v>
      </c>
      <c r="AY48" s="157">
        <f>AY$361*Parametre!$G$13+AY$362*Parametre!$G$14+AY$363*Parametre!$G$15+AY$364*Parametre!$G$16+AY$365*Parametre!$G$17+AY$366*Parametre!$G$18</f>
        <v>0</v>
      </c>
      <c r="AZ48" s="157">
        <f>AZ$361*Parametre!$G$13+AZ$362*Parametre!$G$14+AZ$363*Parametre!$G$15+AZ$364*Parametre!$G$16+AZ$365*Parametre!$G$17+AZ$366*Parametre!$G$18</f>
        <v>0</v>
      </c>
      <c r="BA48" s="157">
        <f>BA$361*Parametre!$G$13+BA$362*Parametre!$G$14+BA$363*Parametre!$G$15+BA$364*Parametre!$G$16+BA$365*Parametre!$G$17+BA$366*Parametre!$G$18</f>
        <v>0</v>
      </c>
      <c r="BB48" s="157">
        <f>BB$361*Parametre!$G$13+BB$362*Parametre!$G$14+BB$363*Parametre!$G$15+BB$364*Parametre!$G$16+BB$365*Parametre!$G$17+BB$366*Parametre!$G$18</f>
        <v>0</v>
      </c>
      <c r="BC48" s="157">
        <f>BC$361*Parametre!$G$13+BC$362*Parametre!$G$14+BC$363*Parametre!$G$15+BC$364*Parametre!$G$16+BC$365*Parametre!$G$17+BC$366*Parametre!$G$18</f>
        <v>0</v>
      </c>
      <c r="BD48" s="157">
        <f>BD$361*Parametre!$E$13+BD$362*Parametre!$E$14+BD$363*Parametre!$E$15+BD$364*Parametre!$E$16+BD$365*Parametre!$E$17+BD$366*Parametre!$E$18</f>
        <v>0</v>
      </c>
    </row>
    <row r="49" spans="1:56" ht="14.25" customHeight="1" x14ac:dyDescent="0.2">
      <c r="A49" s="158">
        <v>12</v>
      </c>
      <c r="B49" s="158" t="s">
        <v>135</v>
      </c>
      <c r="C49" s="158" t="s">
        <v>134</v>
      </c>
      <c r="D49" s="159"/>
      <c r="E49" s="159" t="s">
        <v>710</v>
      </c>
      <c r="F49" s="160">
        <f t="shared" ref="F49:BD49" si="18">SUM(F45:F48)</f>
        <v>0</v>
      </c>
      <c r="G49" s="160">
        <f t="shared" si="18"/>
        <v>30181.7</v>
      </c>
      <c r="H49" s="160">
        <f t="shared" si="18"/>
        <v>292607.8</v>
      </c>
      <c r="I49" s="160">
        <f t="shared" si="18"/>
        <v>0</v>
      </c>
      <c r="J49" s="160">
        <f t="shared" si="18"/>
        <v>0</v>
      </c>
      <c r="K49" s="160">
        <f t="shared" si="18"/>
        <v>0</v>
      </c>
      <c r="L49" s="160">
        <f t="shared" si="18"/>
        <v>4000000</v>
      </c>
      <c r="M49" s="160">
        <f t="shared" si="18"/>
        <v>0</v>
      </c>
      <c r="N49" s="160">
        <f t="shared" si="18"/>
        <v>1435945700</v>
      </c>
      <c r="O49" s="160">
        <f t="shared" si="18"/>
        <v>0</v>
      </c>
      <c r="P49" s="160">
        <f t="shared" si="18"/>
        <v>0</v>
      </c>
      <c r="Q49" s="160">
        <f t="shared" si="18"/>
        <v>0</v>
      </c>
      <c r="R49" s="160">
        <f t="shared" si="18"/>
        <v>0</v>
      </c>
      <c r="S49" s="160">
        <f t="shared" si="18"/>
        <v>0</v>
      </c>
      <c r="T49" s="160">
        <f t="shared" si="18"/>
        <v>62004</v>
      </c>
      <c r="U49" s="160">
        <f t="shared" si="18"/>
        <v>1031569</v>
      </c>
      <c r="V49" s="160">
        <f t="shared" si="18"/>
        <v>0</v>
      </c>
      <c r="W49" s="160">
        <f t="shared" si="18"/>
        <v>0</v>
      </c>
      <c r="X49" s="160">
        <f t="shared" si="18"/>
        <v>0</v>
      </c>
      <c r="Y49" s="160">
        <f t="shared" si="18"/>
        <v>0</v>
      </c>
      <c r="Z49" s="160">
        <f t="shared" si="18"/>
        <v>0</v>
      </c>
      <c r="AA49" s="160">
        <f t="shared" si="18"/>
        <v>24826000</v>
      </c>
      <c r="AB49" s="160">
        <f t="shared" si="18"/>
        <v>0</v>
      </c>
      <c r="AC49" s="160">
        <f t="shared" si="18"/>
        <v>2826275</v>
      </c>
      <c r="AD49" s="160">
        <f t="shared" si="18"/>
        <v>0</v>
      </c>
      <c r="AE49" s="160">
        <f t="shared" si="18"/>
        <v>0</v>
      </c>
      <c r="AF49" s="160">
        <f t="shared" si="18"/>
        <v>0</v>
      </c>
      <c r="AG49" s="160">
        <f t="shared" si="18"/>
        <v>0</v>
      </c>
      <c r="AH49" s="160">
        <f t="shared" si="18"/>
        <v>0</v>
      </c>
      <c r="AI49" s="160">
        <f t="shared" si="18"/>
        <v>0</v>
      </c>
      <c r="AJ49" s="160">
        <f t="shared" si="18"/>
        <v>0</v>
      </c>
      <c r="AK49" s="160">
        <f t="shared" si="18"/>
        <v>0</v>
      </c>
      <c r="AL49" s="160">
        <f t="shared" si="18"/>
        <v>4907056</v>
      </c>
      <c r="AM49" s="160">
        <f t="shared" si="18"/>
        <v>156352</v>
      </c>
      <c r="AN49" s="160">
        <f t="shared" si="18"/>
        <v>5225000</v>
      </c>
      <c r="AO49" s="160">
        <f t="shared" si="18"/>
        <v>800000</v>
      </c>
      <c r="AP49" s="160">
        <f t="shared" si="18"/>
        <v>11735</v>
      </c>
      <c r="AQ49" s="160">
        <f t="shared" si="18"/>
        <v>675732</v>
      </c>
      <c r="AR49" s="160">
        <f t="shared" si="18"/>
        <v>1450000</v>
      </c>
      <c r="AS49" s="160">
        <f t="shared" si="18"/>
        <v>7911880</v>
      </c>
      <c r="AT49" s="160">
        <f t="shared" si="18"/>
        <v>122162</v>
      </c>
      <c r="AU49" s="160">
        <f t="shared" si="18"/>
        <v>0</v>
      </c>
      <c r="AV49" s="160">
        <f t="shared" si="18"/>
        <v>7200000</v>
      </c>
      <c r="AW49" s="160">
        <f t="shared" si="18"/>
        <v>4161919</v>
      </c>
      <c r="AX49" s="160">
        <f t="shared" si="18"/>
        <v>2200000</v>
      </c>
      <c r="AY49" s="160">
        <f t="shared" si="18"/>
        <v>0</v>
      </c>
      <c r="AZ49" s="160">
        <f t="shared" si="18"/>
        <v>0</v>
      </c>
      <c r="BA49" s="160">
        <f t="shared" si="18"/>
        <v>0</v>
      </c>
      <c r="BB49" s="160">
        <f t="shared" si="18"/>
        <v>0</v>
      </c>
      <c r="BC49" s="160">
        <f t="shared" si="18"/>
        <v>0</v>
      </c>
      <c r="BD49" s="160">
        <f t="shared" si="18"/>
        <v>75000</v>
      </c>
    </row>
    <row r="50" spans="1:56" ht="14.25" customHeight="1" x14ac:dyDescent="0.25">
      <c r="A50" s="102">
        <v>13</v>
      </c>
      <c r="B50" s="166" t="s">
        <v>240</v>
      </c>
      <c r="C50" s="166" t="s">
        <v>239</v>
      </c>
      <c r="D50" s="167" t="s">
        <v>751</v>
      </c>
      <c r="E50" s="148" t="s">
        <v>239</v>
      </c>
      <c r="F50" s="149"/>
      <c r="G50" s="149"/>
      <c r="H50" s="152">
        <v>65000</v>
      </c>
      <c r="I50" s="149"/>
      <c r="J50" s="149"/>
      <c r="K50" s="151"/>
      <c r="L50" s="149"/>
      <c r="M50" s="151"/>
      <c r="N50" s="151"/>
      <c r="O50" s="151"/>
      <c r="P50" s="151"/>
      <c r="Q50" s="151"/>
      <c r="R50" s="151"/>
      <c r="S50" s="151"/>
      <c r="T50" s="151"/>
      <c r="U50" s="153">
        <v>1035914</v>
      </c>
      <c r="V50" s="151"/>
      <c r="W50" s="151"/>
      <c r="X50" s="151"/>
      <c r="Y50" s="151"/>
      <c r="Z50" s="151"/>
      <c r="AA50" s="153">
        <v>14400000</v>
      </c>
      <c r="AB50" s="151"/>
      <c r="AC50" s="152">
        <v>818000</v>
      </c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  <c r="AT50" s="164">
        <v>18443</v>
      </c>
      <c r="AU50" s="151"/>
      <c r="AV50" s="151"/>
      <c r="AW50" s="164">
        <v>133095</v>
      </c>
      <c r="AX50" s="151"/>
      <c r="AY50" s="151"/>
      <c r="AZ50" s="152">
        <v>56500</v>
      </c>
      <c r="BA50" s="151"/>
      <c r="BB50" s="170">
        <v>3559253</v>
      </c>
      <c r="BC50" s="151"/>
      <c r="BD50" s="151"/>
    </row>
    <row r="51" spans="1:56" ht="14.25" customHeight="1" x14ac:dyDescent="0.2">
      <c r="A51" s="155">
        <v>13</v>
      </c>
      <c r="B51" s="155" t="s">
        <v>240</v>
      </c>
      <c r="C51" s="155" t="s">
        <v>239</v>
      </c>
      <c r="D51" s="156" t="s">
        <v>726</v>
      </c>
      <c r="E51" s="156" t="s">
        <v>752</v>
      </c>
      <c r="F51" s="157">
        <f>F376* Parametre!$O28+F392* Parametre!$E44</f>
        <v>0</v>
      </c>
      <c r="G51" s="157">
        <f>G376* Parametre!$O28+G392* Parametre!$E44</f>
        <v>0</v>
      </c>
      <c r="H51" s="157">
        <f>H376* Parametre!$O28+H392* Parametre!$E44</f>
        <v>0</v>
      </c>
      <c r="I51" s="157">
        <f>I376* Parametre!$O28+I392* Parametre!$E44</f>
        <v>0</v>
      </c>
      <c r="J51" s="157">
        <f>J376* Parametre!$O28+J392* Parametre!$E44</f>
        <v>0</v>
      </c>
      <c r="K51" s="157">
        <f>K376* Parametre!$O28+K392* Parametre!$E44</f>
        <v>0</v>
      </c>
      <c r="L51" s="157">
        <f>L376* Parametre!$O28+L392* Parametre!$E44</f>
        <v>0</v>
      </c>
      <c r="M51" s="157">
        <f>M376* Parametre!$O28+M392* Parametre!$E44</f>
        <v>0</v>
      </c>
      <c r="N51" s="157">
        <f>N376* Parametre!$O28+N392* Parametre!$E44</f>
        <v>87787625</v>
      </c>
      <c r="O51" s="157">
        <f>O376* Parametre!$O28+O392* Parametre!$E44</f>
        <v>0</v>
      </c>
      <c r="P51" s="157">
        <f>P376* Parametre!$O28+P392* Parametre!$E44</f>
        <v>0</v>
      </c>
      <c r="Q51" s="157">
        <f>Q376* Parametre!$O28+Q392* Parametre!$E44</f>
        <v>0</v>
      </c>
      <c r="R51" s="157">
        <f>R376* Parametre!$O28+R392* Parametre!$E44</f>
        <v>0</v>
      </c>
      <c r="S51" s="157">
        <f>S376* Parametre!$O28+S392* Parametre!$E44</f>
        <v>0</v>
      </c>
      <c r="T51" s="157">
        <f>T376* Parametre!$O28+T392* Parametre!$E44</f>
        <v>0</v>
      </c>
      <c r="U51" s="157">
        <f>U376* Parametre!$O28+U392* Parametre!$E44</f>
        <v>0</v>
      </c>
      <c r="V51" s="157">
        <f>V376* Parametre!$O28+V392* Parametre!$E44</f>
        <v>0</v>
      </c>
      <c r="W51" s="157">
        <f>W376* Parametre!$O28+W392* Parametre!$E44</f>
        <v>0</v>
      </c>
      <c r="X51" s="157">
        <f>X376* Parametre!$O28+X392* Parametre!$E44</f>
        <v>0</v>
      </c>
      <c r="Y51" s="157">
        <f>Y376* Parametre!$O28+Y392* Parametre!$E44</f>
        <v>0</v>
      </c>
      <c r="Z51" s="157">
        <f>Z376* Parametre!$O28+Z392* Parametre!$E44</f>
        <v>0</v>
      </c>
      <c r="AA51" s="157">
        <f>AA376* Parametre!$O28+AA392* Parametre!$E44</f>
        <v>0</v>
      </c>
      <c r="AB51" s="157">
        <f>AB376* Parametre!$O28+AB392* Parametre!$E44</f>
        <v>0</v>
      </c>
      <c r="AC51" s="157">
        <f>AC376* Parametre!$O28+AC392* Parametre!$E44</f>
        <v>0</v>
      </c>
      <c r="AD51" s="157">
        <f>AD376* Parametre!$O28+AD392* Parametre!$E44</f>
        <v>0</v>
      </c>
      <c r="AE51" s="157">
        <f>AE376* Parametre!$O28+AE392* Parametre!$E44</f>
        <v>0</v>
      </c>
      <c r="AF51" s="157">
        <f>AF376* Parametre!$O28+AF392* Parametre!$E44</f>
        <v>0</v>
      </c>
      <c r="AG51" s="157">
        <f>AG376* Parametre!$O28+AG392* Parametre!$E44</f>
        <v>0</v>
      </c>
      <c r="AH51" s="157">
        <f>AH376* Parametre!$O28+AH392* Parametre!$E44</f>
        <v>0</v>
      </c>
      <c r="AI51" s="157">
        <f>AI376* Parametre!$O28+AI392* Parametre!$E44</f>
        <v>4909</v>
      </c>
      <c r="AJ51" s="157">
        <f>AJ376* Parametre!$O28+AJ392* Parametre!$E44</f>
        <v>0</v>
      </c>
      <c r="AK51" s="157">
        <f>AK376* Parametre!$O28+AK392* Parametre!$E44</f>
        <v>0</v>
      </c>
      <c r="AL51" s="157">
        <f>AL376* Parametre!$O28+AL392* Parametre!$E44</f>
        <v>82784.5</v>
      </c>
      <c r="AM51" s="157">
        <f>AM376* Parametre!$O28+AM392* Parametre!$E44</f>
        <v>249967.5</v>
      </c>
      <c r="AN51" s="157">
        <f>AN376* Parametre!$O28+AN392* Parametre!$E44</f>
        <v>0</v>
      </c>
      <c r="AO51" s="157">
        <f>AO376* Parametre!$O28+AO392* Parametre!$E44</f>
        <v>0</v>
      </c>
      <c r="AP51" s="157">
        <f>AP376* Parametre!$O28+AP392* Parametre!$E44</f>
        <v>0</v>
      </c>
      <c r="AQ51" s="157">
        <f>AQ376* Parametre!$O28+AQ392* Parametre!$E44</f>
        <v>0</v>
      </c>
      <c r="AR51" s="157">
        <f>AR376* Parametre!$O28+AR392* Parametre!$E44</f>
        <v>0</v>
      </c>
      <c r="AS51" s="157">
        <f>AS376* Parametre!$O28+AS392* Parametre!$E44</f>
        <v>0</v>
      </c>
      <c r="AT51" s="157">
        <f>AT376* Parametre!$O28+AT392* Parametre!$E44</f>
        <v>0</v>
      </c>
      <c r="AU51" s="157">
        <f>AU376* Parametre!$O28+AU392* Parametre!$E44</f>
        <v>0</v>
      </c>
      <c r="AV51" s="157">
        <f>AV376* Parametre!$O28+AV392* Parametre!$E44</f>
        <v>0</v>
      </c>
      <c r="AW51" s="157">
        <f>AW376* Parametre!$O28+AW392* Parametre!$E44</f>
        <v>0</v>
      </c>
      <c r="AX51" s="157">
        <f>AX376* Parametre!$O28+AX392* Parametre!$E44</f>
        <v>0</v>
      </c>
      <c r="AY51" s="157">
        <f>AY376* Parametre!$O28+AY392* Parametre!$E44</f>
        <v>0</v>
      </c>
      <c r="AZ51" s="157">
        <f>AZ376* Parametre!$O28+AZ392* Parametre!$E44</f>
        <v>0</v>
      </c>
      <c r="BA51" s="157">
        <f>BA376* Parametre!$O28+BA392* Parametre!$E44</f>
        <v>0</v>
      </c>
      <c r="BB51" s="157">
        <f>BB376* Parametre!$O28+BB392* Parametre!$E44</f>
        <v>0</v>
      </c>
      <c r="BC51" s="157">
        <f>BC376* Parametre!$O28+BC392* Parametre!$E44</f>
        <v>0</v>
      </c>
      <c r="BD51" s="157">
        <f>BD376* Parametre!$O28+BD392* Parametre!$E44</f>
        <v>0</v>
      </c>
    </row>
    <row r="52" spans="1:56" ht="14.25" customHeight="1" x14ac:dyDescent="0.2">
      <c r="A52" s="158">
        <v>13</v>
      </c>
      <c r="B52" s="158" t="s">
        <v>240</v>
      </c>
      <c r="C52" s="158" t="s">
        <v>239</v>
      </c>
      <c r="D52" s="159"/>
      <c r="E52" s="159" t="s">
        <v>710</v>
      </c>
      <c r="F52" s="160">
        <f t="shared" ref="F52:BD52" si="19">SUM(F50:F51)</f>
        <v>0</v>
      </c>
      <c r="G52" s="160">
        <f t="shared" si="19"/>
        <v>0</v>
      </c>
      <c r="H52" s="160">
        <f t="shared" si="19"/>
        <v>65000</v>
      </c>
      <c r="I52" s="160">
        <f t="shared" si="19"/>
        <v>0</v>
      </c>
      <c r="J52" s="160">
        <f t="shared" si="19"/>
        <v>0</v>
      </c>
      <c r="K52" s="160">
        <f t="shared" si="19"/>
        <v>0</v>
      </c>
      <c r="L52" s="160">
        <f t="shared" si="19"/>
        <v>0</v>
      </c>
      <c r="M52" s="160">
        <f t="shared" si="19"/>
        <v>0</v>
      </c>
      <c r="N52" s="160">
        <f t="shared" si="19"/>
        <v>87787625</v>
      </c>
      <c r="O52" s="160">
        <f t="shared" si="19"/>
        <v>0</v>
      </c>
      <c r="P52" s="160">
        <f t="shared" si="19"/>
        <v>0</v>
      </c>
      <c r="Q52" s="160">
        <f t="shared" si="19"/>
        <v>0</v>
      </c>
      <c r="R52" s="160">
        <f t="shared" si="19"/>
        <v>0</v>
      </c>
      <c r="S52" s="160">
        <f t="shared" si="19"/>
        <v>0</v>
      </c>
      <c r="T52" s="160">
        <f t="shared" si="19"/>
        <v>0</v>
      </c>
      <c r="U52" s="160">
        <f t="shared" si="19"/>
        <v>1035914</v>
      </c>
      <c r="V52" s="160">
        <f t="shared" si="19"/>
        <v>0</v>
      </c>
      <c r="W52" s="160">
        <f t="shared" si="19"/>
        <v>0</v>
      </c>
      <c r="X52" s="160">
        <f t="shared" si="19"/>
        <v>0</v>
      </c>
      <c r="Y52" s="160">
        <f t="shared" si="19"/>
        <v>0</v>
      </c>
      <c r="Z52" s="160">
        <f t="shared" si="19"/>
        <v>0</v>
      </c>
      <c r="AA52" s="160">
        <f t="shared" si="19"/>
        <v>14400000</v>
      </c>
      <c r="AB52" s="160">
        <f t="shared" si="19"/>
        <v>0</v>
      </c>
      <c r="AC52" s="160">
        <f t="shared" si="19"/>
        <v>818000</v>
      </c>
      <c r="AD52" s="160">
        <f t="shared" si="19"/>
        <v>0</v>
      </c>
      <c r="AE52" s="160">
        <f t="shared" si="19"/>
        <v>0</v>
      </c>
      <c r="AF52" s="160">
        <f t="shared" si="19"/>
        <v>0</v>
      </c>
      <c r="AG52" s="160">
        <f t="shared" si="19"/>
        <v>0</v>
      </c>
      <c r="AH52" s="160">
        <f t="shared" si="19"/>
        <v>0</v>
      </c>
      <c r="AI52" s="160">
        <f t="shared" si="19"/>
        <v>4909</v>
      </c>
      <c r="AJ52" s="160">
        <f t="shared" si="19"/>
        <v>0</v>
      </c>
      <c r="AK52" s="160">
        <f t="shared" si="19"/>
        <v>0</v>
      </c>
      <c r="AL52" s="160">
        <f t="shared" si="19"/>
        <v>82784.5</v>
      </c>
      <c r="AM52" s="160">
        <f t="shared" si="19"/>
        <v>249967.5</v>
      </c>
      <c r="AN52" s="160">
        <f t="shared" si="19"/>
        <v>0</v>
      </c>
      <c r="AO52" s="160">
        <f t="shared" si="19"/>
        <v>0</v>
      </c>
      <c r="AP52" s="160">
        <f t="shared" si="19"/>
        <v>0</v>
      </c>
      <c r="AQ52" s="160">
        <f t="shared" si="19"/>
        <v>0</v>
      </c>
      <c r="AR52" s="160">
        <f t="shared" si="19"/>
        <v>0</v>
      </c>
      <c r="AS52" s="160">
        <f t="shared" si="19"/>
        <v>0</v>
      </c>
      <c r="AT52" s="160">
        <f t="shared" si="19"/>
        <v>18443</v>
      </c>
      <c r="AU52" s="160">
        <f t="shared" si="19"/>
        <v>0</v>
      </c>
      <c r="AV52" s="160">
        <f t="shared" si="19"/>
        <v>0</v>
      </c>
      <c r="AW52" s="160">
        <f t="shared" si="19"/>
        <v>133095</v>
      </c>
      <c r="AX52" s="160">
        <f t="shared" si="19"/>
        <v>0</v>
      </c>
      <c r="AY52" s="160">
        <f t="shared" si="19"/>
        <v>0</v>
      </c>
      <c r="AZ52" s="160">
        <f t="shared" si="19"/>
        <v>56500</v>
      </c>
      <c r="BA52" s="160">
        <f t="shared" si="19"/>
        <v>0</v>
      </c>
      <c r="BB52" s="160">
        <f t="shared" si="19"/>
        <v>3559253</v>
      </c>
      <c r="BC52" s="160">
        <f t="shared" si="19"/>
        <v>0</v>
      </c>
      <c r="BD52" s="160">
        <f t="shared" si="19"/>
        <v>0</v>
      </c>
    </row>
    <row r="53" spans="1:56" ht="14.25" customHeight="1" x14ac:dyDescent="0.25">
      <c r="A53" s="102">
        <v>14</v>
      </c>
      <c r="B53" s="171" t="s">
        <v>183</v>
      </c>
      <c r="C53" s="171" t="s">
        <v>753</v>
      </c>
      <c r="D53" s="171" t="s">
        <v>183</v>
      </c>
      <c r="E53" s="148" t="s">
        <v>753</v>
      </c>
      <c r="F53" s="149"/>
      <c r="G53" s="149"/>
      <c r="H53" s="149"/>
      <c r="I53" s="151"/>
      <c r="J53" s="151"/>
      <c r="K53" s="151"/>
      <c r="L53" s="152">
        <v>300000</v>
      </c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2">
        <v>156030</v>
      </c>
      <c r="AV53" s="151"/>
      <c r="AW53" s="151"/>
      <c r="AX53" s="152">
        <v>1600000</v>
      </c>
      <c r="AY53" s="151"/>
      <c r="AZ53" s="152">
        <v>21500</v>
      </c>
      <c r="BA53" s="152">
        <v>1800</v>
      </c>
      <c r="BB53" s="151"/>
      <c r="BC53" s="151"/>
      <c r="BD53" s="149"/>
    </row>
    <row r="54" spans="1:56" ht="14.25" customHeight="1" x14ac:dyDescent="0.2">
      <c r="A54" s="158">
        <v>14</v>
      </c>
      <c r="B54" s="158" t="s">
        <v>183</v>
      </c>
      <c r="C54" s="158" t="s">
        <v>753</v>
      </c>
      <c r="D54" s="159"/>
      <c r="E54" s="159" t="s">
        <v>710</v>
      </c>
      <c r="F54" s="160">
        <f t="shared" ref="F54:V54" si="20">F53</f>
        <v>0</v>
      </c>
      <c r="G54" s="160">
        <f t="shared" si="20"/>
        <v>0</v>
      </c>
      <c r="H54" s="160">
        <f t="shared" si="20"/>
        <v>0</v>
      </c>
      <c r="I54" s="160">
        <f t="shared" si="20"/>
        <v>0</v>
      </c>
      <c r="J54" s="160">
        <f t="shared" si="20"/>
        <v>0</v>
      </c>
      <c r="K54" s="160">
        <f t="shared" si="20"/>
        <v>0</v>
      </c>
      <c r="L54" s="160">
        <f t="shared" si="20"/>
        <v>300000</v>
      </c>
      <c r="M54" s="160">
        <f t="shared" si="20"/>
        <v>0</v>
      </c>
      <c r="N54" s="160">
        <f t="shared" si="20"/>
        <v>0</v>
      </c>
      <c r="O54" s="160">
        <f t="shared" si="20"/>
        <v>0</v>
      </c>
      <c r="P54" s="160">
        <f t="shared" si="20"/>
        <v>0</v>
      </c>
      <c r="Q54" s="160">
        <f t="shared" si="20"/>
        <v>0</v>
      </c>
      <c r="R54" s="160">
        <f t="shared" si="20"/>
        <v>0</v>
      </c>
      <c r="S54" s="160">
        <f t="shared" si="20"/>
        <v>0</v>
      </c>
      <c r="T54" s="160">
        <f t="shared" si="20"/>
        <v>0</v>
      </c>
      <c r="U54" s="160">
        <f t="shared" si="20"/>
        <v>0</v>
      </c>
      <c r="V54" s="160">
        <f t="shared" si="20"/>
        <v>0</v>
      </c>
      <c r="W54" s="160"/>
      <c r="X54" s="160">
        <f t="shared" ref="X54:BD54" si="21">X53</f>
        <v>0</v>
      </c>
      <c r="Y54" s="160">
        <f t="shared" si="21"/>
        <v>0</v>
      </c>
      <c r="Z54" s="160">
        <f t="shared" si="21"/>
        <v>0</v>
      </c>
      <c r="AA54" s="160">
        <f t="shared" si="21"/>
        <v>0</v>
      </c>
      <c r="AB54" s="160">
        <f t="shared" si="21"/>
        <v>0</v>
      </c>
      <c r="AC54" s="160">
        <f t="shared" si="21"/>
        <v>0</v>
      </c>
      <c r="AD54" s="160">
        <f t="shared" si="21"/>
        <v>0</v>
      </c>
      <c r="AE54" s="160">
        <f t="shared" si="21"/>
        <v>0</v>
      </c>
      <c r="AF54" s="160">
        <f t="shared" si="21"/>
        <v>0</v>
      </c>
      <c r="AG54" s="160">
        <f t="shared" si="21"/>
        <v>0</v>
      </c>
      <c r="AH54" s="160">
        <f t="shared" si="21"/>
        <v>0</v>
      </c>
      <c r="AI54" s="160">
        <f t="shared" si="21"/>
        <v>0</v>
      </c>
      <c r="AJ54" s="160">
        <f t="shared" si="21"/>
        <v>0</v>
      </c>
      <c r="AK54" s="160">
        <f t="shared" si="21"/>
        <v>0</v>
      </c>
      <c r="AL54" s="160">
        <f t="shared" si="21"/>
        <v>0</v>
      </c>
      <c r="AM54" s="160">
        <f t="shared" si="21"/>
        <v>0</v>
      </c>
      <c r="AN54" s="160">
        <f t="shared" si="21"/>
        <v>0</v>
      </c>
      <c r="AO54" s="160">
        <f t="shared" si="21"/>
        <v>0</v>
      </c>
      <c r="AP54" s="160">
        <f t="shared" si="21"/>
        <v>0</v>
      </c>
      <c r="AQ54" s="160">
        <f t="shared" si="21"/>
        <v>0</v>
      </c>
      <c r="AR54" s="160">
        <f t="shared" si="21"/>
        <v>0</v>
      </c>
      <c r="AS54" s="160">
        <f t="shared" si="21"/>
        <v>0</v>
      </c>
      <c r="AT54" s="160">
        <f t="shared" si="21"/>
        <v>0</v>
      </c>
      <c r="AU54" s="160">
        <f t="shared" si="21"/>
        <v>156030</v>
      </c>
      <c r="AV54" s="160">
        <f t="shared" si="21"/>
        <v>0</v>
      </c>
      <c r="AW54" s="160">
        <f t="shared" si="21"/>
        <v>0</v>
      </c>
      <c r="AX54" s="160">
        <f t="shared" si="21"/>
        <v>1600000</v>
      </c>
      <c r="AY54" s="160">
        <f t="shared" si="21"/>
        <v>0</v>
      </c>
      <c r="AZ54" s="160">
        <f t="shared" si="21"/>
        <v>21500</v>
      </c>
      <c r="BA54" s="160">
        <f t="shared" si="21"/>
        <v>1800</v>
      </c>
      <c r="BB54" s="160">
        <f t="shared" si="21"/>
        <v>0</v>
      </c>
      <c r="BC54" s="160">
        <f t="shared" si="21"/>
        <v>0</v>
      </c>
      <c r="BD54" s="160">
        <f t="shared" si="21"/>
        <v>0</v>
      </c>
    </row>
    <row r="55" spans="1:56" ht="14.25" customHeight="1" x14ac:dyDescent="0.25">
      <c r="A55" s="102">
        <v>15</v>
      </c>
      <c r="B55" s="166" t="s">
        <v>165</v>
      </c>
      <c r="C55" s="166" t="s">
        <v>164</v>
      </c>
      <c r="D55" s="167" t="s">
        <v>164</v>
      </c>
      <c r="E55" s="148" t="s">
        <v>164</v>
      </c>
      <c r="F55" s="149"/>
      <c r="G55" s="150">
        <v>27184</v>
      </c>
      <c r="H55" s="150">
        <v>520000</v>
      </c>
      <c r="I55" s="150">
        <v>10860</v>
      </c>
      <c r="J55" s="151"/>
      <c r="K55" s="178"/>
      <c r="L55" s="152">
        <v>4000000</v>
      </c>
      <c r="M55" s="151"/>
      <c r="N55" s="151"/>
      <c r="O55" s="152">
        <v>13222</v>
      </c>
      <c r="P55" s="152">
        <v>0</v>
      </c>
      <c r="Q55" s="152">
        <v>258000</v>
      </c>
      <c r="R55" s="151"/>
      <c r="S55" s="151"/>
      <c r="T55" s="151"/>
      <c r="U55" s="153">
        <v>1121568</v>
      </c>
      <c r="V55" s="151"/>
      <c r="W55" s="151"/>
      <c r="X55" s="153">
        <v>32000</v>
      </c>
      <c r="Y55" s="152">
        <v>78104</v>
      </c>
      <c r="Z55" s="151"/>
      <c r="AA55" s="153">
        <v>17179000</v>
      </c>
      <c r="AB55" s="168">
        <v>525000</v>
      </c>
      <c r="AC55" s="152">
        <v>283000</v>
      </c>
      <c r="AD55" s="151"/>
      <c r="AE55" s="151"/>
      <c r="AF55" s="151"/>
      <c r="AG55" s="151"/>
      <c r="AH55" s="152">
        <v>971</v>
      </c>
      <c r="AI55" s="152">
        <v>45190</v>
      </c>
      <c r="AJ55" s="151"/>
      <c r="AK55" s="151"/>
      <c r="AL55" s="164">
        <v>182972</v>
      </c>
      <c r="AM55" s="164">
        <v>346066</v>
      </c>
      <c r="AN55" s="151"/>
      <c r="AO55" s="153">
        <v>120000</v>
      </c>
      <c r="AP55" s="151"/>
      <c r="AQ55" s="152">
        <v>227980</v>
      </c>
      <c r="AR55" s="153">
        <v>80000</v>
      </c>
      <c r="AS55" s="151"/>
      <c r="AT55" s="164">
        <v>30624</v>
      </c>
      <c r="AU55" s="152">
        <v>210852</v>
      </c>
      <c r="AV55" s="151"/>
      <c r="AW55" s="164">
        <v>39832</v>
      </c>
      <c r="AX55" s="152">
        <v>13000000</v>
      </c>
      <c r="AY55" s="164">
        <v>118135</v>
      </c>
      <c r="AZ55" s="152">
        <v>21500</v>
      </c>
      <c r="BA55" s="152">
        <v>7825</v>
      </c>
      <c r="BB55" s="165">
        <v>138848</v>
      </c>
      <c r="BC55" s="151"/>
      <c r="BD55" s="154"/>
    </row>
    <row r="56" spans="1:56" ht="14.25" customHeight="1" x14ac:dyDescent="0.2">
      <c r="A56" s="155">
        <v>13</v>
      </c>
      <c r="B56" s="155" t="s">
        <v>165</v>
      </c>
      <c r="C56" s="155" t="s">
        <v>164</v>
      </c>
      <c r="D56" s="156" t="s">
        <v>726</v>
      </c>
      <c r="E56" s="156" t="s">
        <v>754</v>
      </c>
      <c r="F56" s="157">
        <f>F376* Parametre!$K28</f>
        <v>0</v>
      </c>
      <c r="G56" s="157">
        <f>G376* Parametre!$K28</f>
        <v>0</v>
      </c>
      <c r="H56" s="157">
        <f>H376* Parametre!$K28</f>
        <v>0</v>
      </c>
      <c r="I56" s="157">
        <f>I376* Parametre!$K28</f>
        <v>0</v>
      </c>
      <c r="J56" s="157">
        <f>J376* Parametre!$K28</f>
        <v>0</v>
      </c>
      <c r="K56" s="157">
        <f>K376* Parametre!$K28</f>
        <v>0</v>
      </c>
      <c r="L56" s="157">
        <f>L376* Parametre!$K28</f>
        <v>0</v>
      </c>
      <c r="M56" s="157">
        <f>M376* Parametre!$K28</f>
        <v>0</v>
      </c>
      <c r="N56" s="157">
        <f>N376* Parametre!$K28</f>
        <v>87787625</v>
      </c>
      <c r="O56" s="157">
        <f>O376* Parametre!$K28</f>
        <v>0</v>
      </c>
      <c r="P56" s="157">
        <f>P376* Parametre!$K28</f>
        <v>0</v>
      </c>
      <c r="Q56" s="157">
        <f>Q376* Parametre!$K28</f>
        <v>0</v>
      </c>
      <c r="R56" s="157">
        <f>R376* Parametre!$K28</f>
        <v>0</v>
      </c>
      <c r="S56" s="157">
        <f>S376* Parametre!$K28</f>
        <v>0</v>
      </c>
      <c r="T56" s="157">
        <f>T376* Parametre!$K28</f>
        <v>0</v>
      </c>
      <c r="U56" s="157">
        <f>U376* Parametre!$K28</f>
        <v>0</v>
      </c>
      <c r="V56" s="157">
        <f>V376* Parametre!$K28</f>
        <v>0</v>
      </c>
      <c r="W56" s="157">
        <f>W376* Parametre!$K28</f>
        <v>0</v>
      </c>
      <c r="X56" s="157">
        <f>X376* Parametre!$K28</f>
        <v>0</v>
      </c>
      <c r="Y56" s="157">
        <f>Y376* Parametre!$K28</f>
        <v>0</v>
      </c>
      <c r="Z56" s="157">
        <f>Z376* Parametre!$K28</f>
        <v>0</v>
      </c>
      <c r="AA56" s="157">
        <f>AA376* Parametre!$K28</f>
        <v>0</v>
      </c>
      <c r="AB56" s="157">
        <f>AB376* Parametre!$K28</f>
        <v>0</v>
      </c>
      <c r="AC56" s="157">
        <f>AC376* Parametre!$K28</f>
        <v>0</v>
      </c>
      <c r="AD56" s="157">
        <f>AD376* Parametre!$K28</f>
        <v>0</v>
      </c>
      <c r="AE56" s="157">
        <f>AE376* Parametre!$K28</f>
        <v>0</v>
      </c>
      <c r="AF56" s="157">
        <f>AF376* Parametre!$K28</f>
        <v>0</v>
      </c>
      <c r="AG56" s="157">
        <f>AG376* Parametre!$K28</f>
        <v>0</v>
      </c>
      <c r="AH56" s="157">
        <f>AH376* Parametre!$K28</f>
        <v>0</v>
      </c>
      <c r="AI56" s="157">
        <f>AI376* Parametre!$K28</f>
        <v>0</v>
      </c>
      <c r="AJ56" s="157">
        <f>AJ376* Parametre!$K28</f>
        <v>0</v>
      </c>
      <c r="AK56" s="157">
        <f>AK376* Parametre!$K28</f>
        <v>0</v>
      </c>
      <c r="AL56" s="157">
        <f>AL376* Parametre!$K28</f>
        <v>0</v>
      </c>
      <c r="AM56" s="157">
        <f>AM376* Parametre!$K28</f>
        <v>0</v>
      </c>
      <c r="AN56" s="157">
        <f>AN376* Parametre!$K28</f>
        <v>0</v>
      </c>
      <c r="AO56" s="157">
        <f>AO376* Parametre!$K28</f>
        <v>0</v>
      </c>
      <c r="AP56" s="157">
        <f>AP376* Parametre!$K28</f>
        <v>0</v>
      </c>
      <c r="AQ56" s="157">
        <f>AQ376* Parametre!$K28</f>
        <v>0</v>
      </c>
      <c r="AR56" s="157">
        <f>AR376* Parametre!$K28</f>
        <v>0</v>
      </c>
      <c r="AS56" s="157">
        <f>AS376* Parametre!$K28</f>
        <v>0</v>
      </c>
      <c r="AT56" s="157">
        <f>AT376* Parametre!$K28</f>
        <v>0</v>
      </c>
      <c r="AU56" s="157">
        <f>AU376* Parametre!$K28</f>
        <v>0</v>
      </c>
      <c r="AV56" s="157">
        <f>AV376* Parametre!$K28</f>
        <v>0</v>
      </c>
      <c r="AW56" s="157">
        <f>AW376* Parametre!$K28</f>
        <v>0</v>
      </c>
      <c r="AX56" s="157">
        <f>AX376* Parametre!$K28</f>
        <v>0</v>
      </c>
      <c r="AY56" s="157">
        <f>AY376* Parametre!$K28</f>
        <v>0</v>
      </c>
      <c r="AZ56" s="157">
        <f>AZ376* Parametre!$K28</f>
        <v>0</v>
      </c>
      <c r="BA56" s="157">
        <f>BA376* Parametre!$K28</f>
        <v>0</v>
      </c>
      <c r="BB56" s="157">
        <f>BB376* Parametre!$K28</f>
        <v>0</v>
      </c>
      <c r="BC56" s="157">
        <f>BC376* Parametre!$K28</f>
        <v>0</v>
      </c>
      <c r="BD56" s="157">
        <f>BD376* Parametre!$K28</f>
        <v>0</v>
      </c>
    </row>
    <row r="57" spans="1:56" ht="14.25" customHeight="1" x14ac:dyDescent="0.2">
      <c r="A57" s="158">
        <v>15</v>
      </c>
      <c r="B57" s="158" t="s">
        <v>165</v>
      </c>
      <c r="C57" s="158" t="s">
        <v>164</v>
      </c>
      <c r="D57" s="159"/>
      <c r="E57" s="159" t="s">
        <v>710</v>
      </c>
      <c r="F57" s="160">
        <f t="shared" ref="F57:AK57" si="22">SUM(F55:F56)</f>
        <v>0</v>
      </c>
      <c r="G57" s="160">
        <f t="shared" si="22"/>
        <v>27184</v>
      </c>
      <c r="H57" s="160">
        <f t="shared" si="22"/>
        <v>520000</v>
      </c>
      <c r="I57" s="160">
        <f t="shared" si="22"/>
        <v>10860</v>
      </c>
      <c r="J57" s="160">
        <f t="shared" si="22"/>
        <v>0</v>
      </c>
      <c r="K57" s="160">
        <f t="shared" si="22"/>
        <v>0</v>
      </c>
      <c r="L57" s="160">
        <f t="shared" si="22"/>
        <v>4000000</v>
      </c>
      <c r="M57" s="160">
        <f t="shared" si="22"/>
        <v>0</v>
      </c>
      <c r="N57" s="160">
        <f t="shared" si="22"/>
        <v>87787625</v>
      </c>
      <c r="O57" s="160">
        <f t="shared" si="22"/>
        <v>13222</v>
      </c>
      <c r="P57" s="160">
        <f t="shared" si="22"/>
        <v>0</v>
      </c>
      <c r="Q57" s="160">
        <f t="shared" si="22"/>
        <v>258000</v>
      </c>
      <c r="R57" s="160">
        <f t="shared" si="22"/>
        <v>0</v>
      </c>
      <c r="S57" s="160">
        <f t="shared" si="22"/>
        <v>0</v>
      </c>
      <c r="T57" s="160">
        <f t="shared" si="22"/>
        <v>0</v>
      </c>
      <c r="U57" s="160">
        <f t="shared" si="22"/>
        <v>1121568</v>
      </c>
      <c r="V57" s="160">
        <f t="shared" si="22"/>
        <v>0</v>
      </c>
      <c r="W57" s="160">
        <f t="shared" si="22"/>
        <v>0</v>
      </c>
      <c r="X57" s="160">
        <f t="shared" si="22"/>
        <v>32000</v>
      </c>
      <c r="Y57" s="160">
        <f t="shared" si="22"/>
        <v>78104</v>
      </c>
      <c r="Z57" s="160">
        <f t="shared" si="22"/>
        <v>0</v>
      </c>
      <c r="AA57" s="160">
        <f t="shared" si="22"/>
        <v>17179000</v>
      </c>
      <c r="AB57" s="160">
        <f t="shared" si="22"/>
        <v>525000</v>
      </c>
      <c r="AC57" s="160">
        <f t="shared" si="22"/>
        <v>283000</v>
      </c>
      <c r="AD57" s="160">
        <f t="shared" si="22"/>
        <v>0</v>
      </c>
      <c r="AE57" s="160">
        <f t="shared" si="22"/>
        <v>0</v>
      </c>
      <c r="AF57" s="160">
        <f t="shared" si="22"/>
        <v>0</v>
      </c>
      <c r="AG57" s="160">
        <f t="shared" si="22"/>
        <v>0</v>
      </c>
      <c r="AH57" s="160">
        <f t="shared" si="22"/>
        <v>971</v>
      </c>
      <c r="AI57" s="160">
        <f t="shared" si="22"/>
        <v>45190</v>
      </c>
      <c r="AJ57" s="160">
        <f t="shared" si="22"/>
        <v>0</v>
      </c>
      <c r="AK57" s="160">
        <f t="shared" si="22"/>
        <v>0</v>
      </c>
      <c r="AL57" s="160">
        <f t="shared" ref="AL57:BD57" si="23">SUM(AL55:AL56)</f>
        <v>182972</v>
      </c>
      <c r="AM57" s="160">
        <f t="shared" si="23"/>
        <v>346066</v>
      </c>
      <c r="AN57" s="160">
        <f t="shared" si="23"/>
        <v>0</v>
      </c>
      <c r="AO57" s="160">
        <f t="shared" si="23"/>
        <v>120000</v>
      </c>
      <c r="AP57" s="160">
        <f t="shared" si="23"/>
        <v>0</v>
      </c>
      <c r="AQ57" s="160">
        <f t="shared" si="23"/>
        <v>227980</v>
      </c>
      <c r="AR57" s="160">
        <f t="shared" si="23"/>
        <v>80000</v>
      </c>
      <c r="AS57" s="160">
        <f t="shared" si="23"/>
        <v>0</v>
      </c>
      <c r="AT57" s="160">
        <f t="shared" si="23"/>
        <v>30624</v>
      </c>
      <c r="AU57" s="160">
        <f t="shared" si="23"/>
        <v>210852</v>
      </c>
      <c r="AV57" s="160">
        <f t="shared" si="23"/>
        <v>0</v>
      </c>
      <c r="AW57" s="160">
        <f t="shared" si="23"/>
        <v>39832</v>
      </c>
      <c r="AX57" s="160">
        <f t="shared" si="23"/>
        <v>13000000</v>
      </c>
      <c r="AY57" s="160">
        <f t="shared" si="23"/>
        <v>118135</v>
      </c>
      <c r="AZ57" s="160">
        <f t="shared" si="23"/>
        <v>21500</v>
      </c>
      <c r="BA57" s="160">
        <f t="shared" si="23"/>
        <v>7825</v>
      </c>
      <c r="BB57" s="160">
        <f t="shared" si="23"/>
        <v>138848</v>
      </c>
      <c r="BC57" s="160">
        <f t="shared" si="23"/>
        <v>0</v>
      </c>
      <c r="BD57" s="160">
        <f t="shared" si="23"/>
        <v>0</v>
      </c>
    </row>
    <row r="58" spans="1:56" ht="14.25" customHeight="1" x14ac:dyDescent="0.25">
      <c r="A58" s="102">
        <v>16</v>
      </c>
      <c r="B58" s="171" t="s">
        <v>79</v>
      </c>
      <c r="C58" s="171" t="s">
        <v>78</v>
      </c>
      <c r="D58" s="162" t="s">
        <v>755</v>
      </c>
      <c r="E58" s="148" t="s">
        <v>78</v>
      </c>
      <c r="F58" s="150">
        <v>403690</v>
      </c>
      <c r="G58" s="150">
        <v>68020</v>
      </c>
      <c r="H58" s="152">
        <v>940830</v>
      </c>
      <c r="I58" s="150">
        <v>131423</v>
      </c>
      <c r="J58" s="174">
        <v>6666330</v>
      </c>
      <c r="K58" s="152">
        <v>1900000</v>
      </c>
      <c r="L58" s="152">
        <v>1500000</v>
      </c>
      <c r="M58" s="151"/>
      <c r="N58" s="151"/>
      <c r="O58" s="152">
        <v>317867</v>
      </c>
      <c r="P58" s="152">
        <v>190510</v>
      </c>
      <c r="Q58" s="152">
        <v>208000</v>
      </c>
      <c r="R58" s="151"/>
      <c r="S58" s="164">
        <v>147000</v>
      </c>
      <c r="T58" s="152">
        <v>280000</v>
      </c>
      <c r="U58" s="153">
        <v>2384225</v>
      </c>
      <c r="V58" s="153">
        <v>1175651000</v>
      </c>
      <c r="W58" s="151"/>
      <c r="X58" s="153">
        <v>2324440</v>
      </c>
      <c r="Y58" s="152">
        <v>8434</v>
      </c>
      <c r="Z58" s="151"/>
      <c r="AA58" s="153">
        <v>18775000</v>
      </c>
      <c r="AB58" s="151"/>
      <c r="AC58" s="152">
        <v>769187</v>
      </c>
      <c r="AD58" s="151"/>
      <c r="AE58" s="151"/>
      <c r="AF58" s="151"/>
      <c r="AG58" s="153">
        <v>189500</v>
      </c>
      <c r="AH58" s="152">
        <v>0</v>
      </c>
      <c r="AI58" s="152">
        <v>22455</v>
      </c>
      <c r="AJ58" s="164">
        <v>2714286</v>
      </c>
      <c r="AK58" s="151"/>
      <c r="AL58" s="164">
        <v>1701068</v>
      </c>
      <c r="AM58" s="164">
        <v>362684</v>
      </c>
      <c r="AN58" s="152">
        <v>30040000</v>
      </c>
      <c r="AO58" s="153">
        <v>1415900</v>
      </c>
      <c r="AP58" s="151"/>
      <c r="AQ58" s="152">
        <v>32971</v>
      </c>
      <c r="AR58" s="153">
        <v>2470000</v>
      </c>
      <c r="AS58" s="169">
        <v>651370</v>
      </c>
      <c r="AT58" s="164">
        <v>122203</v>
      </c>
      <c r="AU58" s="151"/>
      <c r="AV58" s="152">
        <v>12084436</v>
      </c>
      <c r="AW58" s="164">
        <v>2357299</v>
      </c>
      <c r="AX58" s="151"/>
      <c r="AY58" s="175">
        <v>653456</v>
      </c>
      <c r="AZ58" s="152">
        <v>89000</v>
      </c>
      <c r="BA58" s="152">
        <v>6061</v>
      </c>
      <c r="BB58" s="170">
        <v>5214861</v>
      </c>
      <c r="BC58" s="151"/>
      <c r="BD58" s="164">
        <v>407310</v>
      </c>
    </row>
    <row r="59" spans="1:56" ht="14.25" customHeight="1" x14ac:dyDescent="0.2">
      <c r="A59" s="155">
        <v>16</v>
      </c>
      <c r="B59" s="155" t="s">
        <v>79</v>
      </c>
      <c r="C59" s="155" t="s">
        <v>78</v>
      </c>
      <c r="D59" s="156" t="s">
        <v>708</v>
      </c>
      <c r="E59" s="156" t="s">
        <v>756</v>
      </c>
      <c r="F59" s="157">
        <f t="shared" ref="F59:AK59" si="24">SUMPRODUCT(F$377:F$387,Martial2)</f>
        <v>0</v>
      </c>
      <c r="G59" s="157">
        <f t="shared" si="24"/>
        <v>0</v>
      </c>
      <c r="H59" s="157">
        <f t="shared" si="24"/>
        <v>602727.18000000005</v>
      </c>
      <c r="I59" s="157">
        <f t="shared" si="24"/>
        <v>0</v>
      </c>
      <c r="J59" s="157">
        <f t="shared" si="24"/>
        <v>0</v>
      </c>
      <c r="K59" s="157">
        <f t="shared" si="24"/>
        <v>0</v>
      </c>
      <c r="L59" s="157">
        <f t="shared" si="24"/>
        <v>0</v>
      </c>
      <c r="M59" s="157">
        <f t="shared" si="24"/>
        <v>0</v>
      </c>
      <c r="N59" s="157">
        <f t="shared" si="24"/>
        <v>220839500</v>
      </c>
      <c r="O59" s="157">
        <f t="shared" si="24"/>
        <v>0</v>
      </c>
      <c r="P59" s="157">
        <f t="shared" si="24"/>
        <v>0</v>
      </c>
      <c r="Q59" s="157">
        <f t="shared" si="24"/>
        <v>0</v>
      </c>
      <c r="R59" s="157">
        <f t="shared" si="24"/>
        <v>0</v>
      </c>
      <c r="S59" s="157">
        <f t="shared" si="24"/>
        <v>0</v>
      </c>
      <c r="T59" s="157">
        <f t="shared" si="24"/>
        <v>0</v>
      </c>
      <c r="U59" s="157">
        <f t="shared" si="24"/>
        <v>0</v>
      </c>
      <c r="V59" s="157">
        <f t="shared" si="24"/>
        <v>0</v>
      </c>
      <c r="W59" s="157">
        <f t="shared" si="24"/>
        <v>0</v>
      </c>
      <c r="X59" s="157">
        <f t="shared" si="24"/>
        <v>0</v>
      </c>
      <c r="Y59" s="157">
        <f t="shared" si="24"/>
        <v>0</v>
      </c>
      <c r="Z59" s="157">
        <f t="shared" si="24"/>
        <v>0</v>
      </c>
      <c r="AA59" s="157">
        <f t="shared" si="24"/>
        <v>0</v>
      </c>
      <c r="AB59" s="157">
        <f t="shared" si="24"/>
        <v>0</v>
      </c>
      <c r="AC59" s="157">
        <f t="shared" si="24"/>
        <v>0</v>
      </c>
      <c r="AD59" s="157">
        <f t="shared" si="24"/>
        <v>0</v>
      </c>
      <c r="AE59" s="157">
        <f t="shared" si="24"/>
        <v>0</v>
      </c>
      <c r="AF59" s="157">
        <f t="shared" si="24"/>
        <v>0</v>
      </c>
      <c r="AG59" s="157">
        <f t="shared" si="24"/>
        <v>0</v>
      </c>
      <c r="AH59" s="157">
        <f t="shared" si="24"/>
        <v>0</v>
      </c>
      <c r="AI59" s="157">
        <f t="shared" si="24"/>
        <v>0</v>
      </c>
      <c r="AJ59" s="157">
        <f t="shared" si="24"/>
        <v>0</v>
      </c>
      <c r="AK59" s="157">
        <f t="shared" si="24"/>
        <v>0</v>
      </c>
      <c r="AL59" s="157">
        <f t="shared" ref="AL59:BD59" si="25">SUMPRODUCT(AL$377:AL$387,Martial2)</f>
        <v>0</v>
      </c>
      <c r="AM59" s="157">
        <f t="shared" si="25"/>
        <v>0</v>
      </c>
      <c r="AN59" s="157">
        <f t="shared" si="25"/>
        <v>0</v>
      </c>
      <c r="AO59" s="157">
        <f t="shared" si="25"/>
        <v>0</v>
      </c>
      <c r="AP59" s="157">
        <f t="shared" si="25"/>
        <v>0</v>
      </c>
      <c r="AQ59" s="157">
        <f t="shared" si="25"/>
        <v>0</v>
      </c>
      <c r="AR59" s="157">
        <f t="shared" si="25"/>
        <v>0</v>
      </c>
      <c r="AS59" s="157">
        <f t="shared" si="25"/>
        <v>0</v>
      </c>
      <c r="AT59" s="157">
        <f t="shared" si="25"/>
        <v>0</v>
      </c>
      <c r="AU59" s="157">
        <f t="shared" si="25"/>
        <v>0</v>
      </c>
      <c r="AV59" s="157">
        <f t="shared" si="25"/>
        <v>0</v>
      </c>
      <c r="AW59" s="157">
        <f t="shared" si="25"/>
        <v>0</v>
      </c>
      <c r="AX59" s="157">
        <f t="shared" si="25"/>
        <v>0</v>
      </c>
      <c r="AY59" s="157">
        <f t="shared" si="25"/>
        <v>0</v>
      </c>
      <c r="AZ59" s="157">
        <f t="shared" si="25"/>
        <v>0</v>
      </c>
      <c r="BA59" s="157">
        <f t="shared" si="25"/>
        <v>0</v>
      </c>
      <c r="BB59" s="157">
        <f t="shared" si="25"/>
        <v>0</v>
      </c>
      <c r="BC59" s="157">
        <f t="shared" si="25"/>
        <v>0</v>
      </c>
      <c r="BD59" s="157">
        <f t="shared" si="25"/>
        <v>0</v>
      </c>
    </row>
    <row r="60" spans="1:56" ht="14.25" customHeight="1" x14ac:dyDescent="0.2">
      <c r="A60" s="158">
        <v>16</v>
      </c>
      <c r="B60" s="158" t="s">
        <v>79</v>
      </c>
      <c r="C60" s="158" t="s">
        <v>78</v>
      </c>
      <c r="D60" s="159"/>
      <c r="E60" s="159" t="s">
        <v>710</v>
      </c>
      <c r="F60" s="160">
        <f t="shared" ref="F60:BD60" si="26">SUM(F58:F59)</f>
        <v>403690</v>
      </c>
      <c r="G60" s="160">
        <f t="shared" si="26"/>
        <v>68020</v>
      </c>
      <c r="H60" s="160">
        <f t="shared" si="26"/>
        <v>1543557.1800000002</v>
      </c>
      <c r="I60" s="160">
        <f t="shared" si="26"/>
        <v>131423</v>
      </c>
      <c r="J60" s="160">
        <f t="shared" si="26"/>
        <v>6666330</v>
      </c>
      <c r="K60" s="160">
        <f t="shared" si="26"/>
        <v>1900000</v>
      </c>
      <c r="L60" s="160">
        <f t="shared" si="26"/>
        <v>1500000</v>
      </c>
      <c r="M60" s="160">
        <f t="shared" si="26"/>
        <v>0</v>
      </c>
      <c r="N60" s="160">
        <f t="shared" si="26"/>
        <v>220839500</v>
      </c>
      <c r="O60" s="160">
        <f t="shared" si="26"/>
        <v>317867</v>
      </c>
      <c r="P60" s="160">
        <f t="shared" si="26"/>
        <v>190510</v>
      </c>
      <c r="Q60" s="160">
        <f t="shared" si="26"/>
        <v>208000</v>
      </c>
      <c r="R60" s="160">
        <f t="shared" si="26"/>
        <v>0</v>
      </c>
      <c r="S60" s="160">
        <f t="shared" si="26"/>
        <v>147000</v>
      </c>
      <c r="T60" s="160">
        <f t="shared" si="26"/>
        <v>280000</v>
      </c>
      <c r="U60" s="160">
        <f t="shared" si="26"/>
        <v>2384225</v>
      </c>
      <c r="V60" s="160">
        <f t="shared" si="26"/>
        <v>1175651000</v>
      </c>
      <c r="W60" s="160">
        <f t="shared" si="26"/>
        <v>0</v>
      </c>
      <c r="X60" s="160">
        <f t="shared" si="26"/>
        <v>2324440</v>
      </c>
      <c r="Y60" s="160">
        <f t="shared" si="26"/>
        <v>8434</v>
      </c>
      <c r="Z60" s="160">
        <f t="shared" si="26"/>
        <v>0</v>
      </c>
      <c r="AA60" s="160">
        <f t="shared" si="26"/>
        <v>18775000</v>
      </c>
      <c r="AB60" s="160">
        <f t="shared" si="26"/>
        <v>0</v>
      </c>
      <c r="AC60" s="160">
        <f t="shared" si="26"/>
        <v>769187</v>
      </c>
      <c r="AD60" s="160">
        <f t="shared" si="26"/>
        <v>0</v>
      </c>
      <c r="AE60" s="160">
        <f t="shared" si="26"/>
        <v>0</v>
      </c>
      <c r="AF60" s="160">
        <f t="shared" si="26"/>
        <v>0</v>
      </c>
      <c r="AG60" s="160">
        <f t="shared" si="26"/>
        <v>189500</v>
      </c>
      <c r="AH60" s="160">
        <f t="shared" si="26"/>
        <v>0</v>
      </c>
      <c r="AI60" s="160">
        <f t="shared" si="26"/>
        <v>22455</v>
      </c>
      <c r="AJ60" s="160">
        <f t="shared" si="26"/>
        <v>2714286</v>
      </c>
      <c r="AK60" s="160">
        <f t="shared" si="26"/>
        <v>0</v>
      </c>
      <c r="AL60" s="160">
        <f t="shared" si="26"/>
        <v>1701068</v>
      </c>
      <c r="AM60" s="160">
        <f t="shared" si="26"/>
        <v>362684</v>
      </c>
      <c r="AN60" s="160">
        <f t="shared" si="26"/>
        <v>30040000</v>
      </c>
      <c r="AO60" s="160">
        <f t="shared" si="26"/>
        <v>1415900</v>
      </c>
      <c r="AP60" s="160">
        <f t="shared" si="26"/>
        <v>0</v>
      </c>
      <c r="AQ60" s="160">
        <f t="shared" si="26"/>
        <v>32971</v>
      </c>
      <c r="AR60" s="160">
        <f t="shared" si="26"/>
        <v>2470000</v>
      </c>
      <c r="AS60" s="160">
        <f t="shared" si="26"/>
        <v>651370</v>
      </c>
      <c r="AT60" s="160">
        <f t="shared" si="26"/>
        <v>122203</v>
      </c>
      <c r="AU60" s="160">
        <f t="shared" si="26"/>
        <v>0</v>
      </c>
      <c r="AV60" s="160">
        <f t="shared" si="26"/>
        <v>12084436</v>
      </c>
      <c r="AW60" s="160">
        <f t="shared" si="26"/>
        <v>2357299</v>
      </c>
      <c r="AX60" s="160">
        <f t="shared" si="26"/>
        <v>0</v>
      </c>
      <c r="AY60" s="160">
        <f t="shared" si="26"/>
        <v>653456</v>
      </c>
      <c r="AZ60" s="160">
        <f t="shared" si="26"/>
        <v>89000</v>
      </c>
      <c r="BA60" s="160">
        <f t="shared" si="26"/>
        <v>6061</v>
      </c>
      <c r="BB60" s="160">
        <f t="shared" si="26"/>
        <v>5214861</v>
      </c>
      <c r="BC60" s="160">
        <f t="shared" si="26"/>
        <v>0</v>
      </c>
      <c r="BD60" s="160">
        <f t="shared" si="26"/>
        <v>407310</v>
      </c>
    </row>
    <row r="61" spans="1:56" ht="14.25" customHeight="1" x14ac:dyDescent="0.25">
      <c r="A61" s="102">
        <v>17</v>
      </c>
      <c r="B61" s="166" t="s">
        <v>171</v>
      </c>
      <c r="C61" s="166" t="s">
        <v>170</v>
      </c>
      <c r="D61" s="167" t="s">
        <v>757</v>
      </c>
      <c r="E61" s="148" t="s">
        <v>757</v>
      </c>
      <c r="F61" s="149"/>
      <c r="G61" s="149"/>
      <c r="H61" s="149"/>
      <c r="I61" s="149"/>
      <c r="J61" s="149"/>
      <c r="K61" s="151"/>
      <c r="L61" s="152">
        <v>300000</v>
      </c>
      <c r="M61" s="151"/>
      <c r="N61" s="151"/>
      <c r="O61" s="151"/>
      <c r="P61" s="152">
        <v>30000</v>
      </c>
      <c r="Q61" s="164">
        <v>10000</v>
      </c>
      <c r="R61" s="151"/>
      <c r="S61" s="151"/>
      <c r="T61" s="152">
        <v>264000</v>
      </c>
      <c r="U61" s="153">
        <v>86973</v>
      </c>
      <c r="V61" s="153">
        <v>9888000</v>
      </c>
      <c r="W61" s="151"/>
      <c r="X61" s="151"/>
      <c r="Y61" s="151"/>
      <c r="Z61" s="151"/>
      <c r="AA61" s="153">
        <v>2000000</v>
      </c>
      <c r="AB61" s="151"/>
      <c r="AC61" s="151"/>
      <c r="AD61" s="151"/>
      <c r="AE61" s="151"/>
      <c r="AF61" s="151"/>
      <c r="AG61" s="151"/>
      <c r="AH61" s="152">
        <v>962</v>
      </c>
      <c r="AI61" s="151"/>
      <c r="AJ61" s="151"/>
      <c r="AK61" s="151"/>
      <c r="AL61" s="151"/>
      <c r="AM61" s="151"/>
      <c r="AN61" s="151"/>
      <c r="AO61" s="153">
        <v>633000</v>
      </c>
      <c r="AP61" s="152">
        <v>26000</v>
      </c>
      <c r="AQ61" s="151"/>
      <c r="AR61" s="151"/>
      <c r="AS61" s="151"/>
      <c r="AT61" s="164">
        <v>16127</v>
      </c>
      <c r="AU61" s="151"/>
      <c r="AV61" s="151"/>
      <c r="AW61" s="151"/>
      <c r="AX61" s="152">
        <v>1000000</v>
      </c>
      <c r="AY61" s="151"/>
      <c r="AZ61" s="151"/>
      <c r="BA61" s="151"/>
      <c r="BB61" s="165">
        <v>212047</v>
      </c>
      <c r="BC61" s="151"/>
      <c r="BD61" s="151"/>
    </row>
    <row r="62" spans="1:56" ht="14.25" customHeight="1" x14ac:dyDescent="0.2">
      <c r="A62" s="158">
        <v>17</v>
      </c>
      <c r="B62" s="158" t="s">
        <v>171</v>
      </c>
      <c r="C62" s="158" t="s">
        <v>757</v>
      </c>
      <c r="D62" s="159"/>
      <c r="E62" s="159" t="s">
        <v>710</v>
      </c>
      <c r="F62" s="160">
        <f t="shared" ref="F62:V62" si="27">F61</f>
        <v>0</v>
      </c>
      <c r="G62" s="160">
        <f t="shared" si="27"/>
        <v>0</v>
      </c>
      <c r="H62" s="160">
        <f t="shared" si="27"/>
        <v>0</v>
      </c>
      <c r="I62" s="160">
        <f t="shared" si="27"/>
        <v>0</v>
      </c>
      <c r="J62" s="160">
        <f t="shared" si="27"/>
        <v>0</v>
      </c>
      <c r="K62" s="160">
        <f t="shared" si="27"/>
        <v>0</v>
      </c>
      <c r="L62" s="160">
        <f t="shared" si="27"/>
        <v>300000</v>
      </c>
      <c r="M62" s="160">
        <f t="shared" si="27"/>
        <v>0</v>
      </c>
      <c r="N62" s="160">
        <f t="shared" si="27"/>
        <v>0</v>
      </c>
      <c r="O62" s="160">
        <f t="shared" si="27"/>
        <v>0</v>
      </c>
      <c r="P62" s="160">
        <f t="shared" si="27"/>
        <v>30000</v>
      </c>
      <c r="Q62" s="160">
        <f t="shared" si="27"/>
        <v>10000</v>
      </c>
      <c r="R62" s="160">
        <f t="shared" si="27"/>
        <v>0</v>
      </c>
      <c r="S62" s="160">
        <f t="shared" si="27"/>
        <v>0</v>
      </c>
      <c r="T62" s="160">
        <f t="shared" si="27"/>
        <v>264000</v>
      </c>
      <c r="U62" s="160">
        <f t="shared" si="27"/>
        <v>86973</v>
      </c>
      <c r="V62" s="160">
        <f t="shared" si="27"/>
        <v>9888000</v>
      </c>
      <c r="W62" s="160"/>
      <c r="X62" s="160">
        <f t="shared" ref="X62:BD62" si="28">X61</f>
        <v>0</v>
      </c>
      <c r="Y62" s="160">
        <f t="shared" si="28"/>
        <v>0</v>
      </c>
      <c r="Z62" s="160">
        <f t="shared" si="28"/>
        <v>0</v>
      </c>
      <c r="AA62" s="160">
        <f t="shared" si="28"/>
        <v>2000000</v>
      </c>
      <c r="AB62" s="160">
        <f t="shared" si="28"/>
        <v>0</v>
      </c>
      <c r="AC62" s="160">
        <f t="shared" si="28"/>
        <v>0</v>
      </c>
      <c r="AD62" s="160">
        <f t="shared" si="28"/>
        <v>0</v>
      </c>
      <c r="AE62" s="160">
        <f t="shared" si="28"/>
        <v>0</v>
      </c>
      <c r="AF62" s="160">
        <f t="shared" si="28"/>
        <v>0</v>
      </c>
      <c r="AG62" s="160">
        <f t="shared" si="28"/>
        <v>0</v>
      </c>
      <c r="AH62" s="160">
        <f t="shared" si="28"/>
        <v>962</v>
      </c>
      <c r="AI62" s="160">
        <f t="shared" si="28"/>
        <v>0</v>
      </c>
      <c r="AJ62" s="160">
        <f t="shared" si="28"/>
        <v>0</v>
      </c>
      <c r="AK62" s="160">
        <f t="shared" si="28"/>
        <v>0</v>
      </c>
      <c r="AL62" s="160">
        <f t="shared" si="28"/>
        <v>0</v>
      </c>
      <c r="AM62" s="160">
        <f t="shared" si="28"/>
        <v>0</v>
      </c>
      <c r="AN62" s="160">
        <f t="shared" si="28"/>
        <v>0</v>
      </c>
      <c r="AO62" s="160">
        <f t="shared" si="28"/>
        <v>633000</v>
      </c>
      <c r="AP62" s="160">
        <f t="shared" si="28"/>
        <v>26000</v>
      </c>
      <c r="AQ62" s="160">
        <f t="shared" si="28"/>
        <v>0</v>
      </c>
      <c r="AR62" s="160">
        <f t="shared" si="28"/>
        <v>0</v>
      </c>
      <c r="AS62" s="160">
        <f t="shared" si="28"/>
        <v>0</v>
      </c>
      <c r="AT62" s="160">
        <f t="shared" si="28"/>
        <v>16127</v>
      </c>
      <c r="AU62" s="160">
        <f t="shared" si="28"/>
        <v>0</v>
      </c>
      <c r="AV62" s="160">
        <f t="shared" si="28"/>
        <v>0</v>
      </c>
      <c r="AW62" s="160">
        <f t="shared" si="28"/>
        <v>0</v>
      </c>
      <c r="AX62" s="160">
        <f t="shared" si="28"/>
        <v>1000000</v>
      </c>
      <c r="AY62" s="160">
        <f t="shared" si="28"/>
        <v>0</v>
      </c>
      <c r="AZ62" s="160">
        <f t="shared" si="28"/>
        <v>0</v>
      </c>
      <c r="BA62" s="160">
        <f t="shared" si="28"/>
        <v>0</v>
      </c>
      <c r="BB62" s="160">
        <f t="shared" si="28"/>
        <v>212047</v>
      </c>
      <c r="BC62" s="160">
        <f t="shared" si="28"/>
        <v>0</v>
      </c>
      <c r="BD62" s="160">
        <f t="shared" si="28"/>
        <v>0</v>
      </c>
    </row>
    <row r="63" spans="1:56" x14ac:dyDescent="0.25">
      <c r="A63" s="102">
        <v>18</v>
      </c>
      <c r="B63" s="171" t="s">
        <v>144</v>
      </c>
      <c r="C63" s="171" t="s">
        <v>143</v>
      </c>
      <c r="D63" s="162" t="s">
        <v>143</v>
      </c>
      <c r="E63" s="148" t="s">
        <v>143</v>
      </c>
      <c r="F63" s="149"/>
      <c r="G63" s="149"/>
      <c r="H63" s="149"/>
      <c r="I63" s="149"/>
      <c r="J63" s="149"/>
      <c r="K63" s="151"/>
      <c r="L63" s="152">
        <v>1500000</v>
      </c>
      <c r="M63" s="151"/>
      <c r="N63" s="151"/>
      <c r="O63" s="152">
        <v>94452</v>
      </c>
      <c r="P63" s="152">
        <v>162869</v>
      </c>
      <c r="Q63" s="152">
        <v>100000</v>
      </c>
      <c r="R63" s="151"/>
      <c r="S63" s="151"/>
      <c r="T63" s="152">
        <v>258355</v>
      </c>
      <c r="U63" s="153">
        <v>71887</v>
      </c>
      <c r="V63" s="151"/>
      <c r="W63" s="151"/>
      <c r="X63" s="151"/>
      <c r="Y63" s="151"/>
      <c r="Z63" s="151"/>
      <c r="AA63" s="153">
        <v>43570000</v>
      </c>
      <c r="AB63" s="151"/>
      <c r="AC63" s="152">
        <v>4639722</v>
      </c>
      <c r="AD63" s="151"/>
      <c r="AE63" s="151"/>
      <c r="AF63" s="151"/>
      <c r="AG63" s="153">
        <v>65865</v>
      </c>
      <c r="AH63" s="152">
        <v>146523</v>
      </c>
      <c r="AI63" s="151"/>
      <c r="AJ63" s="151"/>
      <c r="AK63" s="151"/>
      <c r="AL63" s="164">
        <v>499323</v>
      </c>
      <c r="AM63" s="164">
        <v>333745</v>
      </c>
      <c r="AN63" s="152">
        <v>10000000</v>
      </c>
      <c r="AO63" s="151"/>
      <c r="AP63" s="151"/>
      <c r="AQ63" s="152">
        <v>197246</v>
      </c>
      <c r="AR63" s="151"/>
      <c r="AS63" s="169">
        <v>21082920</v>
      </c>
      <c r="AT63" s="164">
        <v>41446</v>
      </c>
      <c r="AU63" s="152">
        <v>39793</v>
      </c>
      <c r="AV63" s="152">
        <v>6350000</v>
      </c>
      <c r="AW63" s="164">
        <v>1719511</v>
      </c>
      <c r="AX63" s="151"/>
      <c r="AY63" s="151"/>
      <c r="AZ63" s="151"/>
      <c r="BA63" s="152">
        <v>6345</v>
      </c>
      <c r="BB63" s="151"/>
      <c r="BC63" s="151"/>
      <c r="BD63" s="164">
        <v>50000</v>
      </c>
    </row>
    <row r="64" spans="1:56" ht="14.25" customHeight="1" x14ac:dyDescent="0.2">
      <c r="A64" s="155">
        <v>18</v>
      </c>
      <c r="B64" s="155" t="s">
        <v>144</v>
      </c>
      <c r="C64" s="155" t="s">
        <v>143</v>
      </c>
      <c r="D64" s="156" t="s">
        <v>739</v>
      </c>
      <c r="E64" s="156" t="s">
        <v>750</v>
      </c>
      <c r="F64" s="157">
        <f>F$361*Parametre!$I$13+F$362*Parametre!$I$14+F$363*Parametre!$I$15+F$364*Parametre!$I$16+F$365*Parametre!$I$17+F$366*Parametre!$I$18</f>
        <v>0</v>
      </c>
      <c r="G64" s="157">
        <f>G$361*Parametre!$I$13+G$362*Parametre!$I$14+G$363*Parametre!$I$15+G$364*Parametre!$I$16+G$365*Parametre!$I$17+G$366*Parametre!$I$18</f>
        <v>30181.7</v>
      </c>
      <c r="H64" s="157">
        <f>H$361*Parametre!$I$13+H$362*Parametre!$I$14+H$363*Parametre!$I$15+H$364*Parametre!$I$16+H$365*Parametre!$I$17+H$366*Parametre!$I$18</f>
        <v>292607.8</v>
      </c>
      <c r="I64" s="157">
        <f>I$361*Parametre!$I$13+I$362*Parametre!$I$14+I$363*Parametre!$I$15+I$364*Parametre!$I$16+I$365*Parametre!$I$17+I$366*Parametre!$I$18</f>
        <v>0</v>
      </c>
      <c r="J64" s="157">
        <f>J$361*Parametre!$I$13+J$362*Parametre!$I$14+J$363*Parametre!$I$15+J$364*Parametre!$I$16+J$365*Parametre!$I$17+J$366*Parametre!$I$18</f>
        <v>818610.25</v>
      </c>
      <c r="K64" s="157">
        <f>K$361*Parametre!$I$13+K$362*Parametre!$I$14+K$363*Parametre!$I$15+K$364*Parametre!$I$16+K$365*Parametre!$I$17+K$366*Parametre!$I$18</f>
        <v>0</v>
      </c>
      <c r="L64" s="157">
        <f>L$361*Parametre!$I$13+L$362*Parametre!$I$14+L$363*Parametre!$I$15+L$364*Parametre!$I$16+L$365*Parametre!$I$17+L$366*Parametre!$I$18</f>
        <v>0</v>
      </c>
      <c r="M64" s="157">
        <f>M$361*Parametre!$I$13+M$362*Parametre!$I$14+M$363*Parametre!$I$15+M$364*Parametre!$I$16+M$365*Parametre!$I$17+M$366*Parametre!$I$18</f>
        <v>0</v>
      </c>
      <c r="N64" s="157">
        <f>N$361*Parametre!$I$13+N$362*Parametre!$I$14+N$363*Parametre!$I$15+N$364*Parametre!$I$16+N$365*Parametre!$I$17+N$366*Parametre!$I$18</f>
        <v>1435945700</v>
      </c>
      <c r="O64" s="157">
        <f>O$361*Parametre!$I$13+O$362*Parametre!$I$14+O$363*Parametre!$I$15+O$364*Parametre!$I$16+O$365*Parametre!$I$17+O$366*Parametre!$I$18</f>
        <v>0</v>
      </c>
      <c r="P64" s="157">
        <f>P$361*Parametre!$I$13+P$362*Parametre!$I$14+P$363*Parametre!$I$15+P$364*Parametre!$I$16+P$365*Parametre!$I$17+P$366*Parametre!$I$18</f>
        <v>0</v>
      </c>
      <c r="Q64" s="157">
        <f>Q$361*Parametre!$I$13+Q$362*Parametre!$I$14+Q$363*Parametre!$I$15+Q$364*Parametre!$I$16+Q$365*Parametre!$I$17+Q$366*Parametre!$I$18</f>
        <v>0</v>
      </c>
      <c r="R64" s="157">
        <f>R$361*Parametre!$I$13+R$362*Parametre!$I$14+R$363*Parametre!$I$15+R$364*Parametre!$I$16+R$365*Parametre!$I$17+R$366*Parametre!$I$18</f>
        <v>0</v>
      </c>
      <c r="S64" s="157">
        <f>S$361*Parametre!$I$13+S$362*Parametre!$I$14+S$363*Parametre!$I$15+S$364*Parametre!$I$16+S$365*Parametre!$I$17+S$366*Parametre!$I$18</f>
        <v>0</v>
      </c>
      <c r="T64" s="157">
        <f>T$361*Parametre!$I$13+T$362*Parametre!$I$14+T$363*Parametre!$I$15+T$364*Parametre!$I$16+T$365*Parametre!$I$17+T$366*Parametre!$I$18</f>
        <v>0</v>
      </c>
      <c r="U64" s="157">
        <f>U$361*Parametre!$I$13+U$362*Parametre!$I$14+U$363*Parametre!$I$15+U$364*Parametre!$I$16+U$365*Parametre!$I$17+U$366*Parametre!$I$18</f>
        <v>0</v>
      </c>
      <c r="V64" s="157">
        <f>V$361*Parametre!$I$13+V$362*Parametre!$I$14+V$363*Parametre!$I$15+V$364*Parametre!$I$16+V$365*Parametre!$I$17+V$366*Parametre!$I$18</f>
        <v>0</v>
      </c>
      <c r="W64" s="157">
        <f>W$361*Parametre!$I$13+W$362*Parametre!$I$14+W$363*Parametre!$I$15+W$364*Parametre!$I$16+W$365*Parametre!$I$17+W$366*Parametre!$I$18</f>
        <v>0</v>
      </c>
      <c r="X64" s="157">
        <f>X$361*Parametre!$I$13+X$362*Parametre!$I$14+X$363*Parametre!$I$15+X$364*Parametre!$I$16+X$365*Parametre!$I$17+X$366*Parametre!$I$18</f>
        <v>0</v>
      </c>
      <c r="Y64" s="157">
        <f>Y$361*Parametre!$I$13+Y$362*Parametre!$I$14+Y$363*Parametre!$I$15+Y$364*Parametre!$I$16+Y$365*Parametre!$I$17+Y$366*Parametre!$I$18</f>
        <v>0</v>
      </c>
      <c r="Z64" s="157">
        <f>Z$361*Parametre!$I$13+Z$362*Parametre!$I$14+Z$363*Parametre!$I$15+Z$364*Parametre!$I$16+Z$365*Parametre!$I$17+Z$366*Parametre!$I$18</f>
        <v>0</v>
      </c>
      <c r="AA64" s="157">
        <f>AA$361*Parametre!$I$13+AA$362*Parametre!$I$14+AA$363*Parametre!$I$15+AA$364*Parametre!$I$16+AA$365*Parametre!$I$17+AA$366*Parametre!$I$18</f>
        <v>0</v>
      </c>
      <c r="AB64" s="157">
        <f>AB$361*Parametre!$I$13+AB$362*Parametre!$I$14+AB$363*Parametre!$I$15+AB$364*Parametre!$I$16+AB$365*Parametre!$I$17+AB$366*Parametre!$I$18</f>
        <v>0</v>
      </c>
      <c r="AC64" s="157">
        <f>AC$361*Parametre!$I$13+AC$362*Parametre!$I$14+AC$363*Parametre!$I$15+AC$364*Parametre!$I$16+AC$365*Parametre!$I$17+AC$366*Parametre!$I$18</f>
        <v>0</v>
      </c>
      <c r="AD64" s="157">
        <f>AD$361*Parametre!$I$13+AD$362*Parametre!$I$14+AD$363*Parametre!$I$15+AD$364*Parametre!$I$16+AD$365*Parametre!$I$17+AD$366*Parametre!$I$18</f>
        <v>0</v>
      </c>
      <c r="AE64" s="157">
        <f>AE$361*Parametre!$I$13+AE$362*Parametre!$I$14+AE$363*Parametre!$I$15+AE$364*Parametre!$I$16+AE$365*Parametre!$I$17+AE$366*Parametre!$I$18</f>
        <v>0</v>
      </c>
      <c r="AF64" s="157">
        <f>AF$361*Parametre!$I$13+AF$362*Parametre!$I$14+AF$363*Parametre!$I$15+AF$364*Parametre!$I$16+AF$365*Parametre!$I$17+AF$366*Parametre!$I$18</f>
        <v>0</v>
      </c>
      <c r="AG64" s="157">
        <f>AG$361*Parametre!$I$13+AG$362*Parametre!$I$14+AG$363*Parametre!$I$15+AG$364*Parametre!$I$16+AG$365*Parametre!$I$17+AG$366*Parametre!$I$18</f>
        <v>0</v>
      </c>
      <c r="AH64" s="157">
        <f>AH$361*Parametre!$I$13+AH$362*Parametre!$I$14+AH$363*Parametre!$I$15+AH$364*Parametre!$I$16+AH$365*Parametre!$I$17+AH$366*Parametre!$I$18</f>
        <v>0</v>
      </c>
      <c r="AI64" s="157">
        <f>AI$361*Parametre!$I$13+AI$362*Parametre!$I$14+AI$363*Parametre!$I$15+AI$364*Parametre!$I$16+AI$365*Parametre!$I$17+AI$366*Parametre!$I$18</f>
        <v>0</v>
      </c>
      <c r="AJ64" s="157">
        <f>AJ$361*Parametre!$I$13+AJ$362*Parametre!$I$14+AJ$363*Parametre!$I$15+AJ$364*Parametre!$I$16+AJ$365*Parametre!$I$17+AJ$366*Parametre!$I$18</f>
        <v>0</v>
      </c>
      <c r="AK64" s="157">
        <f>AK$361*Parametre!$I$13+AK$362*Parametre!$I$14+AK$363*Parametre!$I$15+AK$364*Parametre!$I$16+AK$365*Parametre!$I$17+AK$366*Parametre!$I$18</f>
        <v>0</v>
      </c>
      <c r="AL64" s="157">
        <f>AL$361*Parametre!$I$13+AL$362*Parametre!$I$14+AL$363*Parametre!$I$15+AL$364*Parametre!$I$16+AL$365*Parametre!$I$17+AL$366*Parametre!$I$18</f>
        <v>0</v>
      </c>
      <c r="AM64" s="157">
        <f>AM$361*Parametre!$I$13+AM$362*Parametre!$I$14+AM$363*Parametre!$I$15+AM$364*Parametre!$I$16+AM$365*Parametre!$I$17+AM$366*Parametre!$I$18</f>
        <v>0</v>
      </c>
      <c r="AN64" s="157">
        <f>AN$361*Parametre!$I$13+AN$362*Parametre!$I$14+AN$363*Parametre!$I$15+AN$364*Parametre!$I$16+AN$365*Parametre!$I$17+AN$366*Parametre!$I$18</f>
        <v>5225000</v>
      </c>
      <c r="AO64" s="157">
        <f>AO$361*Parametre!$I$13+AO$362*Parametre!$I$14+AO$363*Parametre!$I$15+AO$364*Parametre!$I$16+AO$365*Parametre!$I$17+AO$366*Parametre!$I$18</f>
        <v>0</v>
      </c>
      <c r="AP64" s="157">
        <f>AP$361*Parametre!$I$13+AP$362*Parametre!$I$14+AP$363*Parametre!$I$15+AP$364*Parametre!$I$16+AP$365*Parametre!$I$17+AP$366*Parametre!$I$18</f>
        <v>11735</v>
      </c>
      <c r="AQ64" s="157">
        <f>AQ$361*Parametre!$I$13+AQ$362*Parametre!$I$14+AQ$363*Parametre!$I$15+AQ$364*Parametre!$I$16+AQ$365*Parametre!$I$17+AQ$366*Parametre!$I$18</f>
        <v>0</v>
      </c>
      <c r="AR64" s="157">
        <f>AR$361*Parametre!$I$13+AR$362*Parametre!$I$14+AR$363*Parametre!$I$15+AR$364*Parametre!$I$16+AR$365*Parametre!$I$17+AR$366*Parametre!$I$18</f>
        <v>0</v>
      </c>
      <c r="AS64" s="157">
        <f>AS$361*Parametre!$I$13+AS$362*Parametre!$I$14+AS$363*Parametre!$I$15+AS$364*Parametre!$I$16+AS$365*Parametre!$I$17+AS$366*Parametre!$I$18</f>
        <v>0</v>
      </c>
      <c r="AT64" s="157">
        <f>AT$361*Parametre!$I$13+AT$362*Parametre!$I$14+AT$363*Parametre!$I$15+AT$364*Parametre!$I$16+AT$365*Parametre!$I$17+AT$366*Parametre!$I$18</f>
        <v>0</v>
      </c>
      <c r="AU64" s="157">
        <f>AU$361*Parametre!$I$13+AU$362*Parametre!$I$14+AU$363*Parametre!$I$15+AU$364*Parametre!$I$16+AU$365*Parametre!$I$17+AU$366*Parametre!$I$18</f>
        <v>0</v>
      </c>
      <c r="AV64" s="157">
        <f>AV$361*Parametre!$I$13+AV$362*Parametre!$I$14+AV$363*Parametre!$I$15+AV$364*Parametre!$I$16+AV$365*Parametre!$I$17+AV$366*Parametre!$I$18</f>
        <v>0</v>
      </c>
      <c r="AW64" s="157">
        <f>AW$361*Parametre!$I$13+AW$362*Parametre!$I$14+AW$363*Parametre!$I$15+AW$364*Parametre!$I$16+AW$365*Parametre!$I$17+AW$366*Parametre!$I$18</f>
        <v>0</v>
      </c>
      <c r="AX64" s="157">
        <f>AX$361*Parametre!$I$13+AX$362*Parametre!$I$14+AX$363*Parametre!$I$15+AX$364*Parametre!$I$16+AX$365*Parametre!$I$17+AX$366*Parametre!$I$18</f>
        <v>0</v>
      </c>
      <c r="AY64" s="157">
        <f>AY$361*Parametre!$I$13+AY$362*Parametre!$I$14+AY$363*Parametre!$I$15+AY$364*Parametre!$I$16+AY$365*Parametre!$I$17+AY$366*Parametre!$I$18</f>
        <v>293558.60000000003</v>
      </c>
      <c r="AZ64" s="157">
        <f>AZ$361*Parametre!$I$13+AZ$362*Parametre!$I$14+AZ$363*Parametre!$I$15+AZ$364*Parametre!$I$16+AZ$365*Parametre!$I$17+AZ$366*Parametre!$I$18</f>
        <v>0</v>
      </c>
      <c r="BA64" s="157">
        <f>BA$361*Parametre!$I$13+BA$362*Parametre!$I$14+BA$363*Parametre!$I$15+BA$364*Parametre!$I$16+BA$365*Parametre!$I$17+BA$366*Parametre!$I$18</f>
        <v>0</v>
      </c>
      <c r="BB64" s="157">
        <f>BB$361*Parametre!$I$13+BB$362*Parametre!$I$14+BB$363*Parametre!$I$15+BB$364*Parametre!$I$16+BB$365*Parametre!$I$17+BB$366*Parametre!$I$18</f>
        <v>1289156</v>
      </c>
      <c r="BC64" s="157">
        <f>BC$361*Parametre!$I$13+BC$362*Parametre!$I$14+BC$363*Parametre!$I$15+BC$364*Parametre!$I$16+BC$365*Parametre!$I$17+BC$366*Parametre!$I$18</f>
        <v>0</v>
      </c>
      <c r="BD64" s="157">
        <f>BD$361*Parametre!$E$13+BD$362*Parametre!$E$14+BD$363*Parametre!$E$15+BD$364*Parametre!$E$16+BD$365*Parametre!$E$17+BD$366*Parametre!$E$18</f>
        <v>0</v>
      </c>
    </row>
    <row r="65" spans="1:56" ht="14.25" customHeight="1" x14ac:dyDescent="0.2">
      <c r="A65" s="158">
        <v>18</v>
      </c>
      <c r="B65" s="158" t="s">
        <v>144</v>
      </c>
      <c r="C65" s="158" t="s">
        <v>143</v>
      </c>
      <c r="D65" s="159"/>
      <c r="E65" s="159" t="s">
        <v>710</v>
      </c>
      <c r="F65" s="160">
        <f t="shared" ref="F65:BD65" si="29">SUM(F63:F64)</f>
        <v>0</v>
      </c>
      <c r="G65" s="160">
        <f t="shared" si="29"/>
        <v>30181.7</v>
      </c>
      <c r="H65" s="160">
        <f t="shared" si="29"/>
        <v>292607.8</v>
      </c>
      <c r="I65" s="160">
        <f t="shared" si="29"/>
        <v>0</v>
      </c>
      <c r="J65" s="160">
        <f t="shared" si="29"/>
        <v>818610.25</v>
      </c>
      <c r="K65" s="160">
        <f t="shared" si="29"/>
        <v>0</v>
      </c>
      <c r="L65" s="160">
        <f t="shared" si="29"/>
        <v>1500000</v>
      </c>
      <c r="M65" s="160">
        <f t="shared" si="29"/>
        <v>0</v>
      </c>
      <c r="N65" s="160">
        <f t="shared" si="29"/>
        <v>1435945700</v>
      </c>
      <c r="O65" s="160">
        <f t="shared" si="29"/>
        <v>94452</v>
      </c>
      <c r="P65" s="160">
        <f t="shared" si="29"/>
        <v>162869</v>
      </c>
      <c r="Q65" s="160">
        <f t="shared" si="29"/>
        <v>100000</v>
      </c>
      <c r="R65" s="160">
        <f t="shared" si="29"/>
        <v>0</v>
      </c>
      <c r="S65" s="160">
        <f t="shared" si="29"/>
        <v>0</v>
      </c>
      <c r="T65" s="160">
        <f t="shared" si="29"/>
        <v>258355</v>
      </c>
      <c r="U65" s="160">
        <f t="shared" si="29"/>
        <v>71887</v>
      </c>
      <c r="V65" s="160">
        <f t="shared" si="29"/>
        <v>0</v>
      </c>
      <c r="W65" s="160">
        <f t="shared" si="29"/>
        <v>0</v>
      </c>
      <c r="X65" s="160">
        <f t="shared" si="29"/>
        <v>0</v>
      </c>
      <c r="Y65" s="160">
        <f t="shared" si="29"/>
        <v>0</v>
      </c>
      <c r="Z65" s="160">
        <f t="shared" si="29"/>
        <v>0</v>
      </c>
      <c r="AA65" s="160">
        <f t="shared" si="29"/>
        <v>43570000</v>
      </c>
      <c r="AB65" s="160">
        <f t="shared" si="29"/>
        <v>0</v>
      </c>
      <c r="AC65" s="160">
        <f t="shared" si="29"/>
        <v>4639722</v>
      </c>
      <c r="AD65" s="160">
        <f t="shared" si="29"/>
        <v>0</v>
      </c>
      <c r="AE65" s="160">
        <f t="shared" si="29"/>
        <v>0</v>
      </c>
      <c r="AF65" s="160">
        <f t="shared" si="29"/>
        <v>0</v>
      </c>
      <c r="AG65" s="160">
        <f t="shared" si="29"/>
        <v>65865</v>
      </c>
      <c r="AH65" s="160">
        <f t="shared" si="29"/>
        <v>146523</v>
      </c>
      <c r="AI65" s="160">
        <f t="shared" si="29"/>
        <v>0</v>
      </c>
      <c r="AJ65" s="160">
        <f t="shared" si="29"/>
        <v>0</v>
      </c>
      <c r="AK65" s="160">
        <f t="shared" si="29"/>
        <v>0</v>
      </c>
      <c r="AL65" s="160">
        <f t="shared" si="29"/>
        <v>499323</v>
      </c>
      <c r="AM65" s="160">
        <f t="shared" si="29"/>
        <v>333745</v>
      </c>
      <c r="AN65" s="160">
        <f t="shared" si="29"/>
        <v>15225000</v>
      </c>
      <c r="AO65" s="160">
        <f t="shared" si="29"/>
        <v>0</v>
      </c>
      <c r="AP65" s="160">
        <f t="shared" si="29"/>
        <v>11735</v>
      </c>
      <c r="AQ65" s="160">
        <f t="shared" si="29"/>
        <v>197246</v>
      </c>
      <c r="AR65" s="160">
        <f t="shared" si="29"/>
        <v>0</v>
      </c>
      <c r="AS65" s="160">
        <f t="shared" si="29"/>
        <v>21082920</v>
      </c>
      <c r="AT65" s="160">
        <f t="shared" si="29"/>
        <v>41446</v>
      </c>
      <c r="AU65" s="160">
        <f t="shared" si="29"/>
        <v>39793</v>
      </c>
      <c r="AV65" s="160">
        <f t="shared" si="29"/>
        <v>6350000</v>
      </c>
      <c r="AW65" s="160">
        <f t="shared" si="29"/>
        <v>1719511</v>
      </c>
      <c r="AX65" s="160">
        <f t="shared" si="29"/>
        <v>0</v>
      </c>
      <c r="AY65" s="160">
        <f t="shared" si="29"/>
        <v>293558.60000000003</v>
      </c>
      <c r="AZ65" s="160">
        <f t="shared" si="29"/>
        <v>0</v>
      </c>
      <c r="BA65" s="160">
        <f t="shared" si="29"/>
        <v>6345</v>
      </c>
      <c r="BB65" s="160">
        <f t="shared" si="29"/>
        <v>1289156</v>
      </c>
      <c r="BC65" s="160">
        <f t="shared" si="29"/>
        <v>0</v>
      </c>
      <c r="BD65" s="160">
        <f t="shared" si="29"/>
        <v>50000</v>
      </c>
    </row>
    <row r="66" spans="1:56" ht="14.25" customHeight="1" x14ac:dyDescent="0.25">
      <c r="A66" s="102">
        <v>19</v>
      </c>
      <c r="B66" s="166" t="s">
        <v>71</v>
      </c>
      <c r="C66" s="166" t="s">
        <v>70</v>
      </c>
      <c r="D66" s="167" t="s">
        <v>758</v>
      </c>
      <c r="E66" s="148" t="s">
        <v>759</v>
      </c>
      <c r="F66" s="149"/>
      <c r="G66" s="149"/>
      <c r="H66" s="152">
        <v>65000</v>
      </c>
      <c r="I66" s="149"/>
      <c r="J66" s="149"/>
      <c r="K66" s="151"/>
      <c r="L66" s="149"/>
      <c r="M66" s="151"/>
      <c r="N66" s="151"/>
      <c r="O66" s="151"/>
      <c r="P66" s="151"/>
      <c r="Q66" s="152">
        <v>10000</v>
      </c>
      <c r="R66" s="151"/>
      <c r="S66" s="151"/>
      <c r="T66" s="152">
        <v>642500</v>
      </c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78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</row>
    <row r="67" spans="1:56" ht="14.25" customHeight="1" x14ac:dyDescent="0.25">
      <c r="A67" s="102">
        <v>19</v>
      </c>
      <c r="B67" s="166" t="s">
        <v>71</v>
      </c>
      <c r="C67" s="166" t="s">
        <v>70</v>
      </c>
      <c r="D67" s="167" t="s">
        <v>585</v>
      </c>
      <c r="E67" s="148" t="s">
        <v>70</v>
      </c>
      <c r="F67" s="150">
        <v>548800</v>
      </c>
      <c r="G67" s="150">
        <v>130153</v>
      </c>
      <c r="H67" s="152">
        <v>14794353</v>
      </c>
      <c r="I67" s="150">
        <v>2130149</v>
      </c>
      <c r="J67" s="174">
        <v>3773160</v>
      </c>
      <c r="K67" s="152">
        <v>250000</v>
      </c>
      <c r="L67" s="152">
        <v>6500000</v>
      </c>
      <c r="M67" s="151"/>
      <c r="N67" s="172"/>
      <c r="O67" s="152">
        <v>213233</v>
      </c>
      <c r="P67" s="152">
        <v>751538</v>
      </c>
      <c r="Q67" s="152">
        <v>175000</v>
      </c>
      <c r="R67" s="151"/>
      <c r="S67" s="164">
        <v>428200</v>
      </c>
      <c r="T67" s="152">
        <v>680000</v>
      </c>
      <c r="U67" s="153">
        <v>969929</v>
      </c>
      <c r="V67" s="153">
        <v>33477000</v>
      </c>
      <c r="W67" s="151"/>
      <c r="X67" s="153">
        <v>1702877</v>
      </c>
      <c r="Y67" s="152">
        <v>15520</v>
      </c>
      <c r="Z67" s="151"/>
      <c r="AA67" s="153">
        <v>74546000</v>
      </c>
      <c r="AB67" s="168">
        <v>525000</v>
      </c>
      <c r="AC67" s="152">
        <v>7410543</v>
      </c>
      <c r="AD67" s="151"/>
      <c r="AE67" s="151"/>
      <c r="AF67" s="151"/>
      <c r="AG67" s="153">
        <v>390000</v>
      </c>
      <c r="AH67" s="152">
        <v>10000</v>
      </c>
      <c r="AI67" s="152">
        <v>432130</v>
      </c>
      <c r="AJ67" s="164">
        <v>1333286</v>
      </c>
      <c r="AK67" s="151"/>
      <c r="AL67" s="164">
        <v>4559499</v>
      </c>
      <c r="AM67" s="164">
        <v>1689596</v>
      </c>
      <c r="AN67" s="152">
        <v>154400000</v>
      </c>
      <c r="AO67" s="153">
        <v>10920000</v>
      </c>
      <c r="AP67" s="152">
        <v>1284000</v>
      </c>
      <c r="AQ67" s="152">
        <v>1178334</v>
      </c>
      <c r="AR67" s="153">
        <v>1350000</v>
      </c>
      <c r="AS67" s="169">
        <v>23055320</v>
      </c>
      <c r="AT67" s="164">
        <v>2319720</v>
      </c>
      <c r="AU67" s="152">
        <v>205513</v>
      </c>
      <c r="AV67" s="152">
        <v>24559306</v>
      </c>
      <c r="AW67" s="164">
        <v>5582639</v>
      </c>
      <c r="AX67" s="152">
        <v>22055000</v>
      </c>
      <c r="AY67" s="175">
        <v>2649472</v>
      </c>
      <c r="AZ67" s="152">
        <v>4484500</v>
      </c>
      <c r="BA67" s="152">
        <v>9139</v>
      </c>
      <c r="BB67" s="170">
        <v>9661243</v>
      </c>
      <c r="BC67" s="151"/>
      <c r="BD67" s="164">
        <v>469752</v>
      </c>
    </row>
    <row r="68" spans="1:56" ht="14.25" customHeight="1" x14ac:dyDescent="0.25">
      <c r="A68" s="102">
        <v>19</v>
      </c>
      <c r="B68" s="166" t="s">
        <v>71</v>
      </c>
      <c r="C68" s="166" t="s">
        <v>70</v>
      </c>
      <c r="D68" s="167" t="s">
        <v>760</v>
      </c>
      <c r="E68" s="148" t="s">
        <v>761</v>
      </c>
      <c r="F68" s="149"/>
      <c r="G68" s="149"/>
      <c r="H68" s="149"/>
      <c r="I68" s="149"/>
      <c r="J68" s="149"/>
      <c r="K68" s="151"/>
      <c r="L68" s="149"/>
      <c r="M68" s="151"/>
      <c r="N68" s="151"/>
      <c r="O68" s="151"/>
      <c r="P68" s="151"/>
      <c r="Q68" s="151"/>
      <c r="R68" s="151"/>
      <c r="S68" s="151"/>
      <c r="T68" s="178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79">
        <v>26431</v>
      </c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</row>
    <row r="69" spans="1:56" ht="14.25" customHeight="1" x14ac:dyDescent="0.25">
      <c r="A69" s="102">
        <v>19</v>
      </c>
      <c r="B69" s="166" t="s">
        <v>71</v>
      </c>
      <c r="C69" s="166" t="s">
        <v>70</v>
      </c>
      <c r="D69" s="167" t="s">
        <v>762</v>
      </c>
      <c r="E69" s="148" t="s">
        <v>763</v>
      </c>
      <c r="F69" s="149"/>
      <c r="G69" s="149"/>
      <c r="H69" s="149"/>
      <c r="I69" s="149"/>
      <c r="J69" s="149"/>
      <c r="K69" s="151"/>
      <c r="L69" s="149"/>
      <c r="M69" s="151"/>
      <c r="N69" s="151"/>
      <c r="O69" s="151"/>
      <c r="P69" s="151"/>
      <c r="Q69" s="151"/>
      <c r="R69" s="151"/>
      <c r="S69" s="151"/>
      <c r="T69" s="178"/>
      <c r="U69" s="151"/>
      <c r="V69" s="151"/>
      <c r="W69" s="151"/>
      <c r="X69" s="151"/>
      <c r="Y69" s="151"/>
      <c r="Z69" s="151"/>
      <c r="AA69" s="153">
        <v>4942000</v>
      </c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</row>
    <row r="70" spans="1:56" ht="14.25" customHeight="1" x14ac:dyDescent="0.25">
      <c r="A70" s="102">
        <v>19</v>
      </c>
      <c r="B70" s="166" t="s">
        <v>71</v>
      </c>
      <c r="C70" s="166" t="s">
        <v>70</v>
      </c>
      <c r="D70" s="167" t="s">
        <v>764</v>
      </c>
      <c r="E70" s="148" t="s">
        <v>765</v>
      </c>
      <c r="F70" s="149"/>
      <c r="G70" s="149"/>
      <c r="H70" s="149"/>
      <c r="I70" s="149"/>
      <c r="J70" s="149"/>
      <c r="K70" s="151"/>
      <c r="L70" s="149"/>
      <c r="M70" s="151"/>
      <c r="N70" s="151"/>
      <c r="O70" s="151"/>
      <c r="P70" s="151"/>
      <c r="Q70" s="151"/>
      <c r="R70" s="151"/>
      <c r="S70" s="151"/>
      <c r="T70" s="152">
        <v>1142500</v>
      </c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</row>
    <row r="71" spans="1:56" ht="14.25" customHeight="1" x14ac:dyDescent="0.2">
      <c r="A71" s="102">
        <v>19</v>
      </c>
      <c r="B71" s="166" t="s">
        <v>71</v>
      </c>
      <c r="C71" s="166" t="s">
        <v>70</v>
      </c>
      <c r="D71" s="167" t="s">
        <v>766</v>
      </c>
      <c r="E71" s="173" t="s">
        <v>767</v>
      </c>
      <c r="F71" s="149"/>
      <c r="G71" s="149"/>
      <c r="H71" s="149"/>
      <c r="I71" s="149"/>
      <c r="J71" s="149"/>
      <c r="K71" s="151"/>
      <c r="L71" s="149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  <c r="AB71" s="151"/>
      <c r="AC71" s="151"/>
      <c r="AD71" s="151"/>
      <c r="AE71" s="151"/>
      <c r="AF71" s="151"/>
      <c r="AG71" s="151"/>
      <c r="AH71" s="151"/>
      <c r="AI71" s="151"/>
      <c r="AJ71" s="151"/>
      <c r="AK71" s="151"/>
      <c r="AL71" s="151"/>
      <c r="AM71" s="151"/>
      <c r="AN71" s="151"/>
      <c r="AO71" s="151"/>
      <c r="AP71" s="151"/>
      <c r="AQ71" s="151"/>
      <c r="AR71" s="151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</row>
    <row r="72" spans="1:56" ht="14.25" customHeight="1" x14ac:dyDescent="0.25">
      <c r="A72" s="102">
        <v>19</v>
      </c>
      <c r="B72" s="166" t="s">
        <v>71</v>
      </c>
      <c r="C72" s="166" t="s">
        <v>70</v>
      </c>
      <c r="D72" s="167" t="s">
        <v>768</v>
      </c>
      <c r="E72" s="148" t="s">
        <v>769</v>
      </c>
      <c r="F72" s="149"/>
      <c r="G72" s="149"/>
      <c r="H72" s="152">
        <v>30000</v>
      </c>
      <c r="I72" s="149"/>
      <c r="J72" s="149"/>
      <c r="K72" s="151"/>
      <c r="L72" s="149"/>
      <c r="M72" s="151"/>
      <c r="N72" s="151"/>
      <c r="O72" s="151"/>
      <c r="P72" s="151"/>
      <c r="Q72" s="151"/>
      <c r="R72" s="151"/>
      <c r="S72" s="151"/>
      <c r="T72" s="152">
        <v>172500</v>
      </c>
      <c r="U72" s="151"/>
      <c r="V72" s="151"/>
      <c r="W72" s="151"/>
      <c r="X72" s="151"/>
      <c r="Y72" s="151"/>
      <c r="Z72" s="151"/>
      <c r="AA72" s="151"/>
      <c r="AB72" s="151"/>
      <c r="AC72" s="151"/>
      <c r="AD72" s="151"/>
      <c r="AE72" s="151"/>
      <c r="AF72" s="151"/>
      <c r="AG72" s="151"/>
      <c r="AH72" s="151"/>
      <c r="AI72" s="151"/>
      <c r="AJ72" s="151"/>
      <c r="AK72" s="151"/>
      <c r="AL72" s="151"/>
      <c r="AM72" s="151"/>
      <c r="AN72" s="151"/>
      <c r="AO72" s="151"/>
      <c r="AP72" s="151"/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</row>
    <row r="73" spans="1:56" ht="14.25" customHeight="1" x14ac:dyDescent="0.2">
      <c r="A73" s="155">
        <v>19</v>
      </c>
      <c r="B73" s="155" t="s">
        <v>71</v>
      </c>
      <c r="C73" s="155" t="s">
        <v>70</v>
      </c>
      <c r="D73" s="156" t="s">
        <v>726</v>
      </c>
      <c r="E73" s="156" t="s">
        <v>770</v>
      </c>
      <c r="F73" s="157">
        <f>F388* Parametre!$E40</f>
        <v>0</v>
      </c>
      <c r="G73" s="157">
        <f>G388* Parametre!$E40</f>
        <v>0</v>
      </c>
      <c r="H73" s="157">
        <f>H388* Parametre!$E40</f>
        <v>0</v>
      </c>
      <c r="I73" s="157">
        <f>I388* Parametre!$E40</f>
        <v>0</v>
      </c>
      <c r="J73" s="157">
        <f>J388* Parametre!$E40</f>
        <v>0</v>
      </c>
      <c r="K73" s="157">
        <f>K388* Parametre!$E40</f>
        <v>0</v>
      </c>
      <c r="L73" s="157">
        <f>L388* Parametre!$E40</f>
        <v>0</v>
      </c>
      <c r="M73" s="157">
        <f>M388* Parametre!$E40</f>
        <v>0</v>
      </c>
      <c r="N73" s="157">
        <f>N388* Parametre!$E40</f>
        <v>842224000</v>
      </c>
      <c r="O73" s="157">
        <f>O388* Parametre!$E40</f>
        <v>0</v>
      </c>
      <c r="P73" s="157">
        <f>P388* Parametre!$E40</f>
        <v>0</v>
      </c>
      <c r="Q73" s="157">
        <f>Q388* Parametre!$E40</f>
        <v>0</v>
      </c>
      <c r="R73" s="157">
        <f>R388* Parametre!$E40</f>
        <v>0</v>
      </c>
      <c r="S73" s="157">
        <f>S388* Parametre!$E40</f>
        <v>0</v>
      </c>
      <c r="T73" s="157">
        <f>T388* Parametre!$E40</f>
        <v>0</v>
      </c>
      <c r="U73" s="157">
        <f>U388* Parametre!$E40</f>
        <v>0</v>
      </c>
      <c r="V73" s="157">
        <f>V388* Parametre!$E40</f>
        <v>0</v>
      </c>
      <c r="W73" s="157">
        <f>W388* Parametre!$E40</f>
        <v>0</v>
      </c>
      <c r="X73" s="157">
        <f>X388* Parametre!$E40</f>
        <v>0</v>
      </c>
      <c r="Y73" s="157">
        <f>Y388* Parametre!$E40</f>
        <v>0</v>
      </c>
      <c r="Z73" s="157">
        <f>Z388* Parametre!$E40</f>
        <v>0</v>
      </c>
      <c r="AA73" s="157">
        <f>AA388* Parametre!$E40</f>
        <v>0</v>
      </c>
      <c r="AB73" s="157">
        <f>AB388* Parametre!$E40</f>
        <v>0</v>
      </c>
      <c r="AC73" s="157">
        <f>AC388* Parametre!$E40</f>
        <v>0</v>
      </c>
      <c r="AD73" s="157">
        <f>AD388* Parametre!$E40</f>
        <v>0</v>
      </c>
      <c r="AE73" s="157">
        <f>AE388* Parametre!$E40</f>
        <v>0</v>
      </c>
      <c r="AF73" s="157">
        <f>AF388* Parametre!$E40</f>
        <v>0</v>
      </c>
      <c r="AG73" s="157">
        <f>AG388* Parametre!$E40</f>
        <v>0</v>
      </c>
      <c r="AH73" s="157">
        <f>AH388* Parametre!$E40</f>
        <v>0</v>
      </c>
      <c r="AI73" s="157">
        <f>AI388* Parametre!$E40</f>
        <v>0</v>
      </c>
      <c r="AJ73" s="157">
        <f>AJ388* Parametre!$E40</f>
        <v>0</v>
      </c>
      <c r="AK73" s="157">
        <f>AK388* Parametre!$E40</f>
        <v>0</v>
      </c>
      <c r="AL73" s="157">
        <f>AL388* Parametre!$E40</f>
        <v>0</v>
      </c>
      <c r="AM73" s="157">
        <f>AM388* Parametre!$E40</f>
        <v>0</v>
      </c>
      <c r="AN73" s="157">
        <f>AN388* Parametre!$E40</f>
        <v>0</v>
      </c>
      <c r="AO73" s="157">
        <f>AO388* Parametre!$E40</f>
        <v>0</v>
      </c>
      <c r="AP73" s="157">
        <f>AP388* Parametre!$E40</f>
        <v>0</v>
      </c>
      <c r="AQ73" s="157">
        <f>AQ388* Parametre!$E40</f>
        <v>0</v>
      </c>
      <c r="AR73" s="157">
        <f>AR388* Parametre!$E40</f>
        <v>0</v>
      </c>
      <c r="AS73" s="157">
        <f>AS388* Parametre!$E40</f>
        <v>0</v>
      </c>
      <c r="AT73" s="157">
        <f>AT388* Parametre!$E40</f>
        <v>0</v>
      </c>
      <c r="AU73" s="157">
        <f>AU388* Parametre!$E40</f>
        <v>0</v>
      </c>
      <c r="AV73" s="157">
        <f>AV388* Parametre!$E40</f>
        <v>0</v>
      </c>
      <c r="AW73" s="157">
        <f>AW388* Parametre!$E40</f>
        <v>0</v>
      </c>
      <c r="AX73" s="157">
        <f>AX388* Parametre!$E40</f>
        <v>0</v>
      </c>
      <c r="AY73" s="157">
        <f>AY388* Parametre!$E40</f>
        <v>0</v>
      </c>
      <c r="AZ73" s="157">
        <f>AZ388* Parametre!$E40</f>
        <v>0</v>
      </c>
      <c r="BA73" s="157">
        <f>BA388* Parametre!$E40</f>
        <v>0</v>
      </c>
      <c r="BB73" s="157">
        <f>BB388* Parametre!$E40</f>
        <v>0</v>
      </c>
      <c r="BC73" s="157">
        <f>BC388* Parametre!$E40</f>
        <v>0</v>
      </c>
      <c r="BD73" s="157">
        <f>BD388* Parametre!$E40</f>
        <v>0</v>
      </c>
    </row>
    <row r="74" spans="1:56" ht="14.25" customHeight="1" x14ac:dyDescent="0.2">
      <c r="A74" s="158">
        <v>19</v>
      </c>
      <c r="B74" s="158" t="s">
        <v>71</v>
      </c>
      <c r="C74" s="158" t="s">
        <v>70</v>
      </c>
      <c r="D74" s="159"/>
      <c r="E74" s="159" t="s">
        <v>710</v>
      </c>
      <c r="F74" s="160">
        <f t="shared" ref="F74:BD74" si="30">SUM(F66:F73)</f>
        <v>548800</v>
      </c>
      <c r="G74" s="160">
        <f t="shared" si="30"/>
        <v>130153</v>
      </c>
      <c r="H74" s="160">
        <f t="shared" si="30"/>
        <v>14889353</v>
      </c>
      <c r="I74" s="160">
        <f t="shared" si="30"/>
        <v>2130149</v>
      </c>
      <c r="J74" s="160">
        <f t="shared" si="30"/>
        <v>3773160</v>
      </c>
      <c r="K74" s="160">
        <f t="shared" si="30"/>
        <v>250000</v>
      </c>
      <c r="L74" s="160">
        <f t="shared" si="30"/>
        <v>6500000</v>
      </c>
      <c r="M74" s="160">
        <f t="shared" si="30"/>
        <v>0</v>
      </c>
      <c r="N74" s="160">
        <f t="shared" si="30"/>
        <v>842224000</v>
      </c>
      <c r="O74" s="160">
        <f t="shared" si="30"/>
        <v>213233</v>
      </c>
      <c r="P74" s="160">
        <f t="shared" si="30"/>
        <v>751538</v>
      </c>
      <c r="Q74" s="160">
        <f t="shared" si="30"/>
        <v>185000</v>
      </c>
      <c r="R74" s="160">
        <f t="shared" si="30"/>
        <v>0</v>
      </c>
      <c r="S74" s="160">
        <f t="shared" si="30"/>
        <v>428200</v>
      </c>
      <c r="T74" s="160">
        <f t="shared" si="30"/>
        <v>2637500</v>
      </c>
      <c r="U74" s="160">
        <f t="shared" si="30"/>
        <v>969929</v>
      </c>
      <c r="V74" s="160">
        <f t="shared" si="30"/>
        <v>33477000</v>
      </c>
      <c r="W74" s="160">
        <f t="shared" si="30"/>
        <v>0</v>
      </c>
      <c r="X74" s="160">
        <f t="shared" si="30"/>
        <v>1702877</v>
      </c>
      <c r="Y74" s="160">
        <f t="shared" si="30"/>
        <v>15520</v>
      </c>
      <c r="Z74" s="160">
        <f t="shared" si="30"/>
        <v>0</v>
      </c>
      <c r="AA74" s="160">
        <f t="shared" si="30"/>
        <v>79488000</v>
      </c>
      <c r="AB74" s="160">
        <f t="shared" si="30"/>
        <v>525000</v>
      </c>
      <c r="AC74" s="160">
        <f t="shared" si="30"/>
        <v>7410543</v>
      </c>
      <c r="AD74" s="160">
        <f t="shared" si="30"/>
        <v>0</v>
      </c>
      <c r="AE74" s="160">
        <f t="shared" si="30"/>
        <v>0</v>
      </c>
      <c r="AF74" s="160">
        <f t="shared" si="30"/>
        <v>0</v>
      </c>
      <c r="AG74" s="160">
        <f t="shared" si="30"/>
        <v>390000</v>
      </c>
      <c r="AH74" s="160">
        <f t="shared" si="30"/>
        <v>10000</v>
      </c>
      <c r="AI74" s="160">
        <f t="shared" si="30"/>
        <v>432130</v>
      </c>
      <c r="AJ74" s="160">
        <f t="shared" si="30"/>
        <v>1333286</v>
      </c>
      <c r="AK74" s="160">
        <f t="shared" si="30"/>
        <v>0</v>
      </c>
      <c r="AL74" s="160">
        <f t="shared" si="30"/>
        <v>4585930</v>
      </c>
      <c r="AM74" s="160">
        <f t="shared" si="30"/>
        <v>1689596</v>
      </c>
      <c r="AN74" s="160">
        <f t="shared" si="30"/>
        <v>154400000</v>
      </c>
      <c r="AO74" s="160">
        <f t="shared" si="30"/>
        <v>10920000</v>
      </c>
      <c r="AP74" s="160">
        <f t="shared" si="30"/>
        <v>1284000</v>
      </c>
      <c r="AQ74" s="160">
        <f t="shared" si="30"/>
        <v>1178334</v>
      </c>
      <c r="AR74" s="160">
        <f t="shared" si="30"/>
        <v>1350000</v>
      </c>
      <c r="AS74" s="160">
        <f t="shared" si="30"/>
        <v>23055320</v>
      </c>
      <c r="AT74" s="160">
        <f t="shared" si="30"/>
        <v>2319720</v>
      </c>
      <c r="AU74" s="160">
        <f t="shared" si="30"/>
        <v>205513</v>
      </c>
      <c r="AV74" s="160">
        <f t="shared" si="30"/>
        <v>24559306</v>
      </c>
      <c r="AW74" s="160">
        <f t="shared" si="30"/>
        <v>5582639</v>
      </c>
      <c r="AX74" s="160">
        <f t="shared" si="30"/>
        <v>22055000</v>
      </c>
      <c r="AY74" s="160">
        <f t="shared" si="30"/>
        <v>2649472</v>
      </c>
      <c r="AZ74" s="160">
        <f t="shared" si="30"/>
        <v>4484500</v>
      </c>
      <c r="BA74" s="160">
        <f t="shared" si="30"/>
        <v>9139</v>
      </c>
      <c r="BB74" s="160">
        <f t="shared" si="30"/>
        <v>9661243</v>
      </c>
      <c r="BC74" s="160">
        <f t="shared" si="30"/>
        <v>0</v>
      </c>
      <c r="BD74" s="160">
        <f t="shared" si="30"/>
        <v>469752</v>
      </c>
    </row>
    <row r="75" spans="1:56" ht="14.25" customHeight="1" x14ac:dyDescent="0.25">
      <c r="A75" s="102">
        <v>20</v>
      </c>
      <c r="B75" s="171" t="s">
        <v>196</v>
      </c>
      <c r="C75" s="171" t="s">
        <v>195</v>
      </c>
      <c r="D75" s="171" t="s">
        <v>196</v>
      </c>
      <c r="E75" s="148" t="s">
        <v>195</v>
      </c>
      <c r="F75" s="149"/>
      <c r="G75" s="149"/>
      <c r="H75" s="149"/>
      <c r="I75" s="151"/>
      <c r="J75" s="151"/>
      <c r="K75" s="151"/>
      <c r="L75" s="151"/>
      <c r="M75" s="151"/>
      <c r="N75" s="151"/>
      <c r="O75" s="151"/>
      <c r="P75" s="152">
        <v>69004</v>
      </c>
      <c r="Q75" s="151"/>
      <c r="R75" s="151"/>
      <c r="S75" s="151"/>
      <c r="T75" s="152">
        <v>175000</v>
      </c>
      <c r="U75" s="151"/>
      <c r="V75" s="151"/>
      <c r="W75" s="151"/>
      <c r="X75" s="151"/>
      <c r="Y75" s="151"/>
      <c r="Z75" s="151"/>
      <c r="AA75" s="151"/>
      <c r="AB75" s="151"/>
      <c r="AC75" s="151"/>
      <c r="AD75" s="151"/>
      <c r="AE75" s="151"/>
      <c r="AF75" s="151"/>
      <c r="AG75" s="151"/>
      <c r="AH75" s="152">
        <v>17010</v>
      </c>
      <c r="AI75" s="151"/>
      <c r="AJ75" s="151"/>
      <c r="AK75" s="151"/>
      <c r="AL75" s="151"/>
      <c r="AM75" s="151"/>
      <c r="AN75" s="151"/>
      <c r="AO75" s="151"/>
      <c r="AP75" s="152">
        <v>28000</v>
      </c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65">
        <v>195496</v>
      </c>
      <c r="BC75" s="151"/>
      <c r="BD75" s="151"/>
    </row>
    <row r="76" spans="1:56" ht="14.25" customHeight="1" x14ac:dyDescent="0.2">
      <c r="A76" s="158">
        <v>20</v>
      </c>
      <c r="B76" s="158" t="s">
        <v>196</v>
      </c>
      <c r="C76" s="158" t="s">
        <v>195</v>
      </c>
      <c r="D76" s="159"/>
      <c r="E76" s="159" t="s">
        <v>710</v>
      </c>
      <c r="F76" s="160">
        <f t="shared" ref="F76:V76" si="31">F75</f>
        <v>0</v>
      </c>
      <c r="G76" s="160">
        <f t="shared" si="31"/>
        <v>0</v>
      </c>
      <c r="H76" s="160">
        <f t="shared" si="31"/>
        <v>0</v>
      </c>
      <c r="I76" s="160">
        <f t="shared" si="31"/>
        <v>0</v>
      </c>
      <c r="J76" s="160">
        <f t="shared" si="31"/>
        <v>0</v>
      </c>
      <c r="K76" s="160">
        <f t="shared" si="31"/>
        <v>0</v>
      </c>
      <c r="L76" s="160">
        <f t="shared" si="31"/>
        <v>0</v>
      </c>
      <c r="M76" s="160">
        <f t="shared" si="31"/>
        <v>0</v>
      </c>
      <c r="N76" s="160">
        <f t="shared" si="31"/>
        <v>0</v>
      </c>
      <c r="O76" s="160">
        <f t="shared" si="31"/>
        <v>0</v>
      </c>
      <c r="P76" s="160">
        <f t="shared" si="31"/>
        <v>69004</v>
      </c>
      <c r="Q76" s="160">
        <f t="shared" si="31"/>
        <v>0</v>
      </c>
      <c r="R76" s="160">
        <f t="shared" si="31"/>
        <v>0</v>
      </c>
      <c r="S76" s="160">
        <f t="shared" si="31"/>
        <v>0</v>
      </c>
      <c r="T76" s="160">
        <f t="shared" si="31"/>
        <v>175000</v>
      </c>
      <c r="U76" s="160">
        <f t="shared" si="31"/>
        <v>0</v>
      </c>
      <c r="V76" s="160">
        <f t="shared" si="31"/>
        <v>0</v>
      </c>
      <c r="W76" s="160"/>
      <c r="X76" s="160">
        <f t="shared" ref="X76:BD76" si="32">X75</f>
        <v>0</v>
      </c>
      <c r="Y76" s="160">
        <f t="shared" si="32"/>
        <v>0</v>
      </c>
      <c r="Z76" s="160">
        <f t="shared" si="32"/>
        <v>0</v>
      </c>
      <c r="AA76" s="160">
        <f t="shared" si="32"/>
        <v>0</v>
      </c>
      <c r="AB76" s="160">
        <f t="shared" si="32"/>
        <v>0</v>
      </c>
      <c r="AC76" s="160">
        <f t="shared" si="32"/>
        <v>0</v>
      </c>
      <c r="AD76" s="160">
        <f t="shared" si="32"/>
        <v>0</v>
      </c>
      <c r="AE76" s="160">
        <f t="shared" si="32"/>
        <v>0</v>
      </c>
      <c r="AF76" s="160">
        <f t="shared" si="32"/>
        <v>0</v>
      </c>
      <c r="AG76" s="160">
        <f t="shared" si="32"/>
        <v>0</v>
      </c>
      <c r="AH76" s="160">
        <f t="shared" si="32"/>
        <v>17010</v>
      </c>
      <c r="AI76" s="160">
        <f t="shared" si="32"/>
        <v>0</v>
      </c>
      <c r="AJ76" s="160">
        <f t="shared" si="32"/>
        <v>0</v>
      </c>
      <c r="AK76" s="160">
        <f t="shared" si="32"/>
        <v>0</v>
      </c>
      <c r="AL76" s="160">
        <f t="shared" si="32"/>
        <v>0</v>
      </c>
      <c r="AM76" s="160">
        <f t="shared" si="32"/>
        <v>0</v>
      </c>
      <c r="AN76" s="160">
        <f t="shared" si="32"/>
        <v>0</v>
      </c>
      <c r="AO76" s="160">
        <f t="shared" si="32"/>
        <v>0</v>
      </c>
      <c r="AP76" s="160">
        <f t="shared" si="32"/>
        <v>28000</v>
      </c>
      <c r="AQ76" s="160">
        <f t="shared" si="32"/>
        <v>0</v>
      </c>
      <c r="AR76" s="160">
        <f t="shared" si="32"/>
        <v>0</v>
      </c>
      <c r="AS76" s="160">
        <f t="shared" si="32"/>
        <v>0</v>
      </c>
      <c r="AT76" s="160">
        <f t="shared" si="32"/>
        <v>0</v>
      </c>
      <c r="AU76" s="160">
        <f t="shared" si="32"/>
        <v>0</v>
      </c>
      <c r="AV76" s="160">
        <f t="shared" si="32"/>
        <v>0</v>
      </c>
      <c r="AW76" s="160">
        <f t="shared" si="32"/>
        <v>0</v>
      </c>
      <c r="AX76" s="160">
        <f t="shared" si="32"/>
        <v>0</v>
      </c>
      <c r="AY76" s="160">
        <f t="shared" si="32"/>
        <v>0</v>
      </c>
      <c r="AZ76" s="160">
        <f t="shared" si="32"/>
        <v>0</v>
      </c>
      <c r="BA76" s="160">
        <f t="shared" si="32"/>
        <v>0</v>
      </c>
      <c r="BB76" s="160">
        <f t="shared" si="32"/>
        <v>195496</v>
      </c>
      <c r="BC76" s="160">
        <f t="shared" si="32"/>
        <v>0</v>
      </c>
      <c r="BD76" s="160">
        <f t="shared" si="32"/>
        <v>0</v>
      </c>
    </row>
    <row r="77" spans="1:56" ht="14.25" customHeight="1" x14ac:dyDescent="0.25">
      <c r="A77" s="102">
        <v>21</v>
      </c>
      <c r="B77" s="166" t="s">
        <v>236</v>
      </c>
      <c r="C77" s="166" t="s">
        <v>235</v>
      </c>
      <c r="D77" s="167" t="s">
        <v>771</v>
      </c>
      <c r="E77" s="148" t="s">
        <v>235</v>
      </c>
      <c r="F77" s="149"/>
      <c r="G77" s="149"/>
      <c r="H77" s="152">
        <v>15000</v>
      </c>
      <c r="I77" s="151"/>
      <c r="J77" s="151"/>
      <c r="K77" s="151"/>
      <c r="L77" s="152">
        <v>300000</v>
      </c>
      <c r="M77" s="151"/>
      <c r="N77" s="151"/>
      <c r="O77" s="151"/>
      <c r="P77" s="151"/>
      <c r="Q77" s="151"/>
      <c r="R77" s="151"/>
      <c r="S77" s="151"/>
      <c r="T77" s="151"/>
      <c r="U77" s="151"/>
      <c r="V77" s="153">
        <v>500000</v>
      </c>
      <c r="W77" s="151"/>
      <c r="X77" s="151"/>
      <c r="Y77" s="151"/>
      <c r="Z77" s="151"/>
      <c r="AA77" s="153">
        <v>15648000</v>
      </c>
      <c r="AB77" s="151"/>
      <c r="AC77" s="151"/>
      <c r="AD77" s="151"/>
      <c r="AE77" s="151"/>
      <c r="AF77" s="151"/>
      <c r="AG77" s="151"/>
      <c r="AH77" s="151"/>
      <c r="AI77" s="151"/>
      <c r="AJ77" s="151"/>
      <c r="AK77" s="151"/>
      <c r="AL77" s="151"/>
      <c r="AM77" s="151"/>
      <c r="AN77" s="151"/>
      <c r="AO77" s="151"/>
      <c r="AP77" s="151"/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</row>
    <row r="78" spans="1:56" ht="14.25" customHeight="1" x14ac:dyDescent="0.2">
      <c r="A78" s="158">
        <v>21</v>
      </c>
      <c r="B78" s="158" t="s">
        <v>236</v>
      </c>
      <c r="C78" s="158" t="s">
        <v>235</v>
      </c>
      <c r="D78" s="159"/>
      <c r="E78" s="159" t="s">
        <v>710</v>
      </c>
      <c r="F78" s="160">
        <f t="shared" ref="F78:V78" si="33">F77</f>
        <v>0</v>
      </c>
      <c r="G78" s="160">
        <f t="shared" si="33"/>
        <v>0</v>
      </c>
      <c r="H78" s="160">
        <f t="shared" si="33"/>
        <v>15000</v>
      </c>
      <c r="I78" s="160">
        <f t="shared" si="33"/>
        <v>0</v>
      </c>
      <c r="J78" s="160">
        <f t="shared" si="33"/>
        <v>0</v>
      </c>
      <c r="K78" s="160">
        <f t="shared" si="33"/>
        <v>0</v>
      </c>
      <c r="L78" s="160">
        <f t="shared" si="33"/>
        <v>300000</v>
      </c>
      <c r="M78" s="160">
        <f t="shared" si="33"/>
        <v>0</v>
      </c>
      <c r="N78" s="160">
        <f t="shared" si="33"/>
        <v>0</v>
      </c>
      <c r="O78" s="160">
        <f t="shared" si="33"/>
        <v>0</v>
      </c>
      <c r="P78" s="160">
        <f t="shared" si="33"/>
        <v>0</v>
      </c>
      <c r="Q78" s="160">
        <f t="shared" si="33"/>
        <v>0</v>
      </c>
      <c r="R78" s="160">
        <f t="shared" si="33"/>
        <v>0</v>
      </c>
      <c r="S78" s="160">
        <f t="shared" si="33"/>
        <v>0</v>
      </c>
      <c r="T78" s="160">
        <f t="shared" si="33"/>
        <v>0</v>
      </c>
      <c r="U78" s="160">
        <f t="shared" si="33"/>
        <v>0</v>
      </c>
      <c r="V78" s="160">
        <f t="shared" si="33"/>
        <v>500000</v>
      </c>
      <c r="W78" s="160"/>
      <c r="X78" s="160">
        <f t="shared" ref="X78:BD78" si="34">X77</f>
        <v>0</v>
      </c>
      <c r="Y78" s="160">
        <f t="shared" si="34"/>
        <v>0</v>
      </c>
      <c r="Z78" s="160">
        <f t="shared" si="34"/>
        <v>0</v>
      </c>
      <c r="AA78" s="160">
        <f t="shared" si="34"/>
        <v>15648000</v>
      </c>
      <c r="AB78" s="160">
        <f t="shared" si="34"/>
        <v>0</v>
      </c>
      <c r="AC78" s="160">
        <f t="shared" si="34"/>
        <v>0</v>
      </c>
      <c r="AD78" s="160">
        <f t="shared" si="34"/>
        <v>0</v>
      </c>
      <c r="AE78" s="160">
        <f t="shared" si="34"/>
        <v>0</v>
      </c>
      <c r="AF78" s="160">
        <f t="shared" si="34"/>
        <v>0</v>
      </c>
      <c r="AG78" s="160">
        <f t="shared" si="34"/>
        <v>0</v>
      </c>
      <c r="AH78" s="160">
        <f t="shared" si="34"/>
        <v>0</v>
      </c>
      <c r="AI78" s="160">
        <f t="shared" si="34"/>
        <v>0</v>
      </c>
      <c r="AJ78" s="160">
        <f t="shared" si="34"/>
        <v>0</v>
      </c>
      <c r="AK78" s="160">
        <f t="shared" si="34"/>
        <v>0</v>
      </c>
      <c r="AL78" s="160">
        <f t="shared" si="34"/>
        <v>0</v>
      </c>
      <c r="AM78" s="160">
        <f t="shared" si="34"/>
        <v>0</v>
      </c>
      <c r="AN78" s="160">
        <f t="shared" si="34"/>
        <v>0</v>
      </c>
      <c r="AO78" s="160">
        <f t="shared" si="34"/>
        <v>0</v>
      </c>
      <c r="AP78" s="160">
        <f t="shared" si="34"/>
        <v>0</v>
      </c>
      <c r="AQ78" s="160">
        <f t="shared" si="34"/>
        <v>0</v>
      </c>
      <c r="AR78" s="160">
        <f t="shared" si="34"/>
        <v>0</v>
      </c>
      <c r="AS78" s="160">
        <f t="shared" si="34"/>
        <v>0</v>
      </c>
      <c r="AT78" s="160">
        <f t="shared" si="34"/>
        <v>0</v>
      </c>
      <c r="AU78" s="160">
        <f t="shared" si="34"/>
        <v>0</v>
      </c>
      <c r="AV78" s="160">
        <f t="shared" si="34"/>
        <v>0</v>
      </c>
      <c r="AW78" s="160">
        <f t="shared" si="34"/>
        <v>0</v>
      </c>
      <c r="AX78" s="160">
        <f t="shared" si="34"/>
        <v>0</v>
      </c>
      <c r="AY78" s="160">
        <f t="shared" si="34"/>
        <v>0</v>
      </c>
      <c r="AZ78" s="160">
        <f t="shared" si="34"/>
        <v>0</v>
      </c>
      <c r="BA78" s="160">
        <f t="shared" si="34"/>
        <v>0</v>
      </c>
      <c r="BB78" s="160">
        <f t="shared" si="34"/>
        <v>0</v>
      </c>
      <c r="BC78" s="160">
        <f t="shared" si="34"/>
        <v>0</v>
      </c>
      <c r="BD78" s="160">
        <f t="shared" si="34"/>
        <v>0</v>
      </c>
    </row>
    <row r="79" spans="1:56" ht="14.25" customHeight="1" x14ac:dyDescent="0.25">
      <c r="A79" s="102">
        <v>22</v>
      </c>
      <c r="B79" s="171" t="s">
        <v>214</v>
      </c>
      <c r="C79" s="171" t="s">
        <v>213</v>
      </c>
      <c r="D79" s="162" t="s">
        <v>772</v>
      </c>
      <c r="E79" s="148" t="s">
        <v>213</v>
      </c>
      <c r="F79" s="149"/>
      <c r="G79" s="149"/>
      <c r="H79" s="149"/>
      <c r="I79" s="149"/>
      <c r="J79" s="149"/>
      <c r="K79" s="151"/>
      <c r="L79" s="152">
        <v>500000</v>
      </c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  <c r="AA79" s="151"/>
      <c r="AB79" s="151"/>
      <c r="AC79" s="151"/>
      <c r="AD79" s="151"/>
      <c r="AE79" s="151"/>
      <c r="AF79" s="151"/>
      <c r="AG79" s="151"/>
      <c r="AH79" s="152">
        <v>1145</v>
      </c>
      <c r="AI79" s="152">
        <v>4713</v>
      </c>
      <c r="AJ79" s="151"/>
      <c r="AK79" s="151"/>
      <c r="AL79" s="164">
        <v>186740</v>
      </c>
      <c r="AM79" s="151"/>
      <c r="AN79" s="151"/>
      <c r="AO79" s="151"/>
      <c r="AP79" s="151"/>
      <c r="AQ79" s="152">
        <v>95382</v>
      </c>
      <c r="AR79" s="151"/>
      <c r="AS79" s="151"/>
      <c r="AT79" s="164">
        <v>22099</v>
      </c>
      <c r="AU79" s="151"/>
      <c r="AV79" s="151"/>
      <c r="AW79" s="151"/>
      <c r="AX79" s="151"/>
      <c r="AY79" s="151"/>
      <c r="AZ79" s="152">
        <v>36500</v>
      </c>
      <c r="BA79" s="152">
        <v>2406</v>
      </c>
      <c r="BB79" s="151"/>
      <c r="BC79" s="151"/>
      <c r="BD79" s="151"/>
    </row>
    <row r="80" spans="1:56" ht="14.25" customHeight="1" x14ac:dyDescent="0.2">
      <c r="A80" s="158">
        <v>22</v>
      </c>
      <c r="B80" s="158" t="s">
        <v>214</v>
      </c>
      <c r="C80" s="158" t="s">
        <v>213</v>
      </c>
      <c r="D80" s="159"/>
      <c r="E80" s="159" t="s">
        <v>710</v>
      </c>
      <c r="F80" s="160">
        <f t="shared" ref="F80:V80" si="35">F79</f>
        <v>0</v>
      </c>
      <c r="G80" s="160">
        <f t="shared" si="35"/>
        <v>0</v>
      </c>
      <c r="H80" s="160">
        <f t="shared" si="35"/>
        <v>0</v>
      </c>
      <c r="I80" s="160">
        <f t="shared" si="35"/>
        <v>0</v>
      </c>
      <c r="J80" s="160">
        <f t="shared" si="35"/>
        <v>0</v>
      </c>
      <c r="K80" s="160">
        <f t="shared" si="35"/>
        <v>0</v>
      </c>
      <c r="L80" s="160">
        <f t="shared" si="35"/>
        <v>500000</v>
      </c>
      <c r="M80" s="160">
        <f t="shared" si="35"/>
        <v>0</v>
      </c>
      <c r="N80" s="160">
        <f t="shared" si="35"/>
        <v>0</v>
      </c>
      <c r="O80" s="160">
        <f t="shared" si="35"/>
        <v>0</v>
      </c>
      <c r="P80" s="160">
        <f t="shared" si="35"/>
        <v>0</v>
      </c>
      <c r="Q80" s="160">
        <f t="shared" si="35"/>
        <v>0</v>
      </c>
      <c r="R80" s="160">
        <f t="shared" si="35"/>
        <v>0</v>
      </c>
      <c r="S80" s="160">
        <f t="shared" si="35"/>
        <v>0</v>
      </c>
      <c r="T80" s="160">
        <f t="shared" si="35"/>
        <v>0</v>
      </c>
      <c r="U80" s="160">
        <f t="shared" si="35"/>
        <v>0</v>
      </c>
      <c r="V80" s="160">
        <f t="shared" si="35"/>
        <v>0</v>
      </c>
      <c r="W80" s="160"/>
      <c r="X80" s="160">
        <f t="shared" ref="X80:BD80" si="36">X79</f>
        <v>0</v>
      </c>
      <c r="Y80" s="160">
        <f t="shared" si="36"/>
        <v>0</v>
      </c>
      <c r="Z80" s="160">
        <f t="shared" si="36"/>
        <v>0</v>
      </c>
      <c r="AA80" s="160">
        <f t="shared" si="36"/>
        <v>0</v>
      </c>
      <c r="AB80" s="160">
        <f t="shared" si="36"/>
        <v>0</v>
      </c>
      <c r="AC80" s="160">
        <f t="shared" si="36"/>
        <v>0</v>
      </c>
      <c r="AD80" s="160">
        <f t="shared" si="36"/>
        <v>0</v>
      </c>
      <c r="AE80" s="160">
        <f t="shared" si="36"/>
        <v>0</v>
      </c>
      <c r="AF80" s="160">
        <f t="shared" si="36"/>
        <v>0</v>
      </c>
      <c r="AG80" s="160">
        <f t="shared" si="36"/>
        <v>0</v>
      </c>
      <c r="AH80" s="160">
        <f t="shared" si="36"/>
        <v>1145</v>
      </c>
      <c r="AI80" s="160">
        <f t="shared" si="36"/>
        <v>4713</v>
      </c>
      <c r="AJ80" s="160">
        <f t="shared" si="36"/>
        <v>0</v>
      </c>
      <c r="AK80" s="160">
        <f t="shared" si="36"/>
        <v>0</v>
      </c>
      <c r="AL80" s="160">
        <f t="shared" si="36"/>
        <v>186740</v>
      </c>
      <c r="AM80" s="160">
        <f t="shared" si="36"/>
        <v>0</v>
      </c>
      <c r="AN80" s="160">
        <f t="shared" si="36"/>
        <v>0</v>
      </c>
      <c r="AO80" s="160">
        <f t="shared" si="36"/>
        <v>0</v>
      </c>
      <c r="AP80" s="160">
        <f t="shared" si="36"/>
        <v>0</v>
      </c>
      <c r="AQ80" s="160">
        <f t="shared" si="36"/>
        <v>95382</v>
      </c>
      <c r="AR80" s="160">
        <f t="shared" si="36"/>
        <v>0</v>
      </c>
      <c r="AS80" s="160">
        <f t="shared" si="36"/>
        <v>0</v>
      </c>
      <c r="AT80" s="160">
        <f t="shared" si="36"/>
        <v>22099</v>
      </c>
      <c r="AU80" s="160">
        <f t="shared" si="36"/>
        <v>0</v>
      </c>
      <c r="AV80" s="160">
        <f t="shared" si="36"/>
        <v>0</v>
      </c>
      <c r="AW80" s="160">
        <f t="shared" si="36"/>
        <v>0</v>
      </c>
      <c r="AX80" s="160">
        <f t="shared" si="36"/>
        <v>0</v>
      </c>
      <c r="AY80" s="160">
        <f t="shared" si="36"/>
        <v>0</v>
      </c>
      <c r="AZ80" s="160">
        <f t="shared" si="36"/>
        <v>36500</v>
      </c>
      <c r="BA80" s="160">
        <f t="shared" si="36"/>
        <v>2406</v>
      </c>
      <c r="BB80" s="160">
        <f t="shared" si="36"/>
        <v>0</v>
      </c>
      <c r="BC80" s="160">
        <f t="shared" si="36"/>
        <v>0</v>
      </c>
      <c r="BD80" s="160">
        <f t="shared" si="36"/>
        <v>0</v>
      </c>
    </row>
    <row r="81" spans="1:56" ht="14.25" customHeight="1" x14ac:dyDescent="0.25">
      <c r="A81" s="102">
        <v>23</v>
      </c>
      <c r="B81" s="166" t="s">
        <v>222</v>
      </c>
      <c r="C81" s="166" t="s">
        <v>221</v>
      </c>
      <c r="D81" s="167" t="s">
        <v>773</v>
      </c>
      <c r="E81" s="148" t="s">
        <v>221</v>
      </c>
      <c r="F81" s="149"/>
      <c r="G81" s="149"/>
      <c r="H81" s="149"/>
      <c r="I81" s="149"/>
      <c r="J81" s="149"/>
      <c r="K81" s="151"/>
      <c r="L81" s="149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  <c r="AK81" s="151"/>
      <c r="AL81" s="164">
        <v>176725</v>
      </c>
      <c r="AM81" s="151"/>
      <c r="AN81" s="151"/>
      <c r="AO81" s="151"/>
      <c r="AP81" s="151"/>
      <c r="AQ81" s="152">
        <v>453309</v>
      </c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</row>
    <row r="82" spans="1:56" ht="14.25" customHeight="1" x14ac:dyDescent="0.2">
      <c r="A82" s="158">
        <v>23</v>
      </c>
      <c r="B82" s="158" t="s">
        <v>222</v>
      </c>
      <c r="C82" s="158" t="s">
        <v>221</v>
      </c>
      <c r="D82" s="159"/>
      <c r="E82" s="159" t="s">
        <v>710</v>
      </c>
      <c r="F82" s="160">
        <f t="shared" ref="F82:V82" si="37">F81</f>
        <v>0</v>
      </c>
      <c r="G82" s="160">
        <f t="shared" si="37"/>
        <v>0</v>
      </c>
      <c r="H82" s="160">
        <f t="shared" si="37"/>
        <v>0</v>
      </c>
      <c r="I82" s="160">
        <f t="shared" si="37"/>
        <v>0</v>
      </c>
      <c r="J82" s="160">
        <f t="shared" si="37"/>
        <v>0</v>
      </c>
      <c r="K82" s="160">
        <f t="shared" si="37"/>
        <v>0</v>
      </c>
      <c r="L82" s="160">
        <f t="shared" si="37"/>
        <v>0</v>
      </c>
      <c r="M82" s="160">
        <f t="shared" si="37"/>
        <v>0</v>
      </c>
      <c r="N82" s="160">
        <f t="shared" si="37"/>
        <v>0</v>
      </c>
      <c r="O82" s="160">
        <f t="shared" si="37"/>
        <v>0</v>
      </c>
      <c r="P82" s="160">
        <f t="shared" si="37"/>
        <v>0</v>
      </c>
      <c r="Q82" s="160">
        <f t="shared" si="37"/>
        <v>0</v>
      </c>
      <c r="R82" s="160">
        <f t="shared" si="37"/>
        <v>0</v>
      </c>
      <c r="S82" s="160">
        <f t="shared" si="37"/>
        <v>0</v>
      </c>
      <c r="T82" s="160">
        <f t="shared" si="37"/>
        <v>0</v>
      </c>
      <c r="U82" s="160">
        <f t="shared" si="37"/>
        <v>0</v>
      </c>
      <c r="V82" s="160">
        <f t="shared" si="37"/>
        <v>0</v>
      </c>
      <c r="W82" s="160"/>
      <c r="X82" s="160">
        <f t="shared" ref="X82:BD82" si="38">X81</f>
        <v>0</v>
      </c>
      <c r="Y82" s="160">
        <f t="shared" si="38"/>
        <v>0</v>
      </c>
      <c r="Z82" s="160">
        <f t="shared" si="38"/>
        <v>0</v>
      </c>
      <c r="AA82" s="160">
        <f t="shared" si="38"/>
        <v>0</v>
      </c>
      <c r="AB82" s="160">
        <f t="shared" si="38"/>
        <v>0</v>
      </c>
      <c r="AC82" s="160">
        <f t="shared" si="38"/>
        <v>0</v>
      </c>
      <c r="AD82" s="160">
        <f t="shared" si="38"/>
        <v>0</v>
      </c>
      <c r="AE82" s="160">
        <f t="shared" si="38"/>
        <v>0</v>
      </c>
      <c r="AF82" s="160">
        <f t="shared" si="38"/>
        <v>0</v>
      </c>
      <c r="AG82" s="160">
        <f t="shared" si="38"/>
        <v>0</v>
      </c>
      <c r="AH82" s="160">
        <f t="shared" si="38"/>
        <v>0</v>
      </c>
      <c r="AI82" s="160">
        <f t="shared" si="38"/>
        <v>0</v>
      </c>
      <c r="AJ82" s="160">
        <f t="shared" si="38"/>
        <v>0</v>
      </c>
      <c r="AK82" s="160">
        <f t="shared" si="38"/>
        <v>0</v>
      </c>
      <c r="AL82" s="160">
        <f t="shared" si="38"/>
        <v>176725</v>
      </c>
      <c r="AM82" s="160">
        <f t="shared" si="38"/>
        <v>0</v>
      </c>
      <c r="AN82" s="160">
        <f t="shared" si="38"/>
        <v>0</v>
      </c>
      <c r="AO82" s="160">
        <f t="shared" si="38"/>
        <v>0</v>
      </c>
      <c r="AP82" s="160">
        <f t="shared" si="38"/>
        <v>0</v>
      </c>
      <c r="AQ82" s="160">
        <f t="shared" si="38"/>
        <v>453309</v>
      </c>
      <c r="AR82" s="160">
        <f t="shared" si="38"/>
        <v>0</v>
      </c>
      <c r="AS82" s="160">
        <f t="shared" si="38"/>
        <v>0</v>
      </c>
      <c r="AT82" s="160">
        <f t="shared" si="38"/>
        <v>0</v>
      </c>
      <c r="AU82" s="160">
        <f t="shared" si="38"/>
        <v>0</v>
      </c>
      <c r="AV82" s="160">
        <f t="shared" si="38"/>
        <v>0</v>
      </c>
      <c r="AW82" s="160">
        <f t="shared" si="38"/>
        <v>0</v>
      </c>
      <c r="AX82" s="160">
        <f t="shared" si="38"/>
        <v>0</v>
      </c>
      <c r="AY82" s="160">
        <f t="shared" si="38"/>
        <v>0</v>
      </c>
      <c r="AZ82" s="160">
        <f t="shared" si="38"/>
        <v>0</v>
      </c>
      <c r="BA82" s="160">
        <f t="shared" si="38"/>
        <v>0</v>
      </c>
      <c r="BB82" s="160">
        <f t="shared" si="38"/>
        <v>0</v>
      </c>
      <c r="BC82" s="160">
        <f t="shared" si="38"/>
        <v>0</v>
      </c>
      <c r="BD82" s="160">
        <f t="shared" si="38"/>
        <v>0</v>
      </c>
    </row>
    <row r="83" spans="1:56" ht="14.25" customHeight="1" x14ac:dyDescent="0.25">
      <c r="A83" s="102">
        <v>24</v>
      </c>
      <c r="B83" s="171" t="s">
        <v>150</v>
      </c>
      <c r="C83" s="171" t="s">
        <v>149</v>
      </c>
      <c r="D83" s="162" t="s">
        <v>521</v>
      </c>
      <c r="E83" s="148" t="s">
        <v>149</v>
      </c>
      <c r="F83" s="149"/>
      <c r="G83" s="149"/>
      <c r="H83" s="149"/>
      <c r="I83" s="149"/>
      <c r="J83" s="149"/>
      <c r="K83" s="151"/>
      <c r="L83" s="152">
        <v>6500000</v>
      </c>
      <c r="M83" s="151"/>
      <c r="N83" s="151"/>
      <c r="O83" s="152">
        <v>311959</v>
      </c>
      <c r="P83" s="152">
        <v>140152</v>
      </c>
      <c r="Q83" s="152">
        <v>1350000</v>
      </c>
      <c r="R83" s="151"/>
      <c r="S83" s="151"/>
      <c r="T83" s="151"/>
      <c r="U83" s="151"/>
      <c r="V83" s="151"/>
      <c r="W83" s="151"/>
      <c r="X83" s="151"/>
      <c r="Y83" s="151"/>
      <c r="Z83" s="151"/>
      <c r="AA83" s="153">
        <v>8088000</v>
      </c>
      <c r="AB83" s="151"/>
      <c r="AC83" s="151"/>
      <c r="AD83" s="151"/>
      <c r="AE83" s="151"/>
      <c r="AF83" s="151"/>
      <c r="AG83" s="151"/>
      <c r="AH83" s="152">
        <v>110745</v>
      </c>
      <c r="AI83" s="151"/>
      <c r="AJ83" s="151"/>
      <c r="AK83" s="151"/>
      <c r="AL83" s="164">
        <v>84000</v>
      </c>
      <c r="AM83" s="151"/>
      <c r="AN83" s="151"/>
      <c r="AO83" s="153">
        <v>445000</v>
      </c>
      <c r="AP83" s="151"/>
      <c r="AQ83" s="152">
        <v>101074</v>
      </c>
      <c r="AR83" s="151"/>
      <c r="AS83" s="151"/>
      <c r="AT83" s="164">
        <v>576697</v>
      </c>
      <c r="AU83" s="151"/>
      <c r="AV83" s="151"/>
      <c r="AW83" s="151"/>
      <c r="AX83" s="151"/>
      <c r="AY83" s="151"/>
      <c r="AZ83" s="152">
        <v>1280000</v>
      </c>
      <c r="BA83" s="152">
        <v>31539</v>
      </c>
      <c r="BB83" s="151"/>
      <c r="BC83" s="151"/>
      <c r="BD83" s="151"/>
    </row>
    <row r="84" spans="1:56" ht="14.25" customHeight="1" x14ac:dyDescent="0.2">
      <c r="A84" s="155">
        <v>24</v>
      </c>
      <c r="B84" s="155" t="s">
        <v>150</v>
      </c>
      <c r="C84" s="155" t="s">
        <v>149</v>
      </c>
      <c r="D84" s="156" t="s">
        <v>726</v>
      </c>
      <c r="E84" s="156" t="s">
        <v>774</v>
      </c>
      <c r="F84" s="157">
        <f>F373* Parametre!$E25+F374* Parametre!$K26</f>
        <v>0</v>
      </c>
      <c r="G84" s="157">
        <f>G373* Parametre!$E25+G374* Parametre!$K26</f>
        <v>0</v>
      </c>
      <c r="H84" s="157">
        <f>H373* Parametre!$E25+H374* Parametre!$K26</f>
        <v>4800</v>
      </c>
      <c r="I84" s="157">
        <f>I373* Parametre!$E25+I374* Parametre!$K26</f>
        <v>55859</v>
      </c>
      <c r="J84" s="157">
        <f>J373* Parametre!$E25+J374* Parametre!$K26</f>
        <v>0</v>
      </c>
      <c r="K84" s="157">
        <f>K373* Parametre!$E25+K374* Parametre!$K26</f>
        <v>0</v>
      </c>
      <c r="L84" s="157">
        <f>L373* Parametre!$E25+L374* Parametre!$K26</f>
        <v>0</v>
      </c>
      <c r="M84" s="157">
        <f>M373* Parametre!$E25+M374* Parametre!$K26</f>
        <v>0</v>
      </c>
      <c r="N84" s="157">
        <f>N373* Parametre!$E25+N374* Parametre!$K26</f>
        <v>0</v>
      </c>
      <c r="O84" s="157">
        <f>O373* Parametre!$E25+O374* Parametre!$K26</f>
        <v>0</v>
      </c>
      <c r="P84" s="157">
        <f>P373* Parametre!$E25+P374* Parametre!$K26</f>
        <v>0</v>
      </c>
      <c r="Q84" s="157">
        <f>Q373* Parametre!$E25+Q374* Parametre!$K26</f>
        <v>0</v>
      </c>
      <c r="R84" s="157">
        <f>R373* Parametre!$E25+R374* Parametre!$K26</f>
        <v>0</v>
      </c>
      <c r="S84" s="157">
        <f>S373* Parametre!$E25+S374* Parametre!$K26</f>
        <v>0</v>
      </c>
      <c r="T84" s="157">
        <f>T373* Parametre!$E25+T374* Parametre!$K26</f>
        <v>0</v>
      </c>
      <c r="U84" s="157">
        <f>U373* Parametre!$E25+U374* Parametre!$K26</f>
        <v>0</v>
      </c>
      <c r="V84" s="157">
        <f>V373* Parametre!$E25+V374* Parametre!$K26</f>
        <v>0</v>
      </c>
      <c r="W84" s="157">
        <f>W373* Parametre!$E25+W374* Parametre!$K26</f>
        <v>0</v>
      </c>
      <c r="X84" s="157">
        <f>X373* Parametre!$E25+X374* Parametre!$K26</f>
        <v>0</v>
      </c>
      <c r="Y84" s="157">
        <f>Y373* Parametre!$E25+Y374* Parametre!$K26</f>
        <v>0</v>
      </c>
      <c r="Z84" s="157">
        <f>Z373* Parametre!$E25+Z374* Parametre!$K26</f>
        <v>0</v>
      </c>
      <c r="AA84" s="157">
        <f>AA373* Parametre!$E25+AA374* Parametre!$K26</f>
        <v>0</v>
      </c>
      <c r="AB84" s="157">
        <f>AB373* Parametre!$E25+AB374* Parametre!$K26</f>
        <v>0</v>
      </c>
      <c r="AC84" s="157">
        <f>AC373* Parametre!$E25+AC374* Parametre!$K26</f>
        <v>0</v>
      </c>
      <c r="AD84" s="157">
        <f>AD373* Parametre!$E25+AD374* Parametre!$K26</f>
        <v>0</v>
      </c>
      <c r="AE84" s="157">
        <f>AE373* Parametre!$E25+AE374* Parametre!$K26</f>
        <v>0</v>
      </c>
      <c r="AF84" s="157">
        <f>AF373* Parametre!$E25+AF374* Parametre!$K26</f>
        <v>0</v>
      </c>
      <c r="AG84" s="157">
        <f>AG373* Parametre!$E25+AG374* Parametre!$K26</f>
        <v>0</v>
      </c>
      <c r="AH84" s="157">
        <f>AH373* Parametre!$E25+AH374* Parametre!$K26</f>
        <v>0</v>
      </c>
      <c r="AI84" s="157">
        <f>AI373* Parametre!$E25+AI374* Parametre!$K26</f>
        <v>0</v>
      </c>
      <c r="AJ84" s="157">
        <f>AJ373* Parametre!$E25+AJ374* Parametre!$K26</f>
        <v>0</v>
      </c>
      <c r="AK84" s="157">
        <f>AK373* Parametre!$E25+AK374* Parametre!$K26</f>
        <v>0</v>
      </c>
      <c r="AL84" s="157">
        <f>AL373* Parametre!$E25+AL374* Parametre!$K26</f>
        <v>0</v>
      </c>
      <c r="AM84" s="157">
        <f>AM373* Parametre!$E25+AM374* Parametre!$K26</f>
        <v>0</v>
      </c>
      <c r="AN84" s="157">
        <f>AN373* Parametre!$E25+AN374* Parametre!$K26</f>
        <v>0</v>
      </c>
      <c r="AO84" s="157">
        <f>AO373* Parametre!$E25+AO374* Parametre!$K26</f>
        <v>0</v>
      </c>
      <c r="AP84" s="157">
        <f>AP373* Parametre!$E25+AP374* Parametre!$K26</f>
        <v>0</v>
      </c>
      <c r="AQ84" s="157">
        <f>AQ373* Parametre!$E25+AQ374* Parametre!$K26</f>
        <v>0</v>
      </c>
      <c r="AR84" s="157">
        <f>AR373* Parametre!$E25+AR374* Parametre!$K26</f>
        <v>0</v>
      </c>
      <c r="AS84" s="157">
        <f>AS373* Parametre!$E25+AS374* Parametre!$K26</f>
        <v>0</v>
      </c>
      <c r="AT84" s="157">
        <f>AT373* Parametre!$E25+AT374* Parametre!$K26</f>
        <v>0</v>
      </c>
      <c r="AU84" s="157">
        <f>AU373* Parametre!$E25+AU374* Parametre!$K26</f>
        <v>0</v>
      </c>
      <c r="AV84" s="157">
        <f>AV373* Parametre!$E25+AV374* Parametre!$K26</f>
        <v>0</v>
      </c>
      <c r="AW84" s="157">
        <f>AW373* Parametre!$E25+AW374* Parametre!$K26</f>
        <v>0</v>
      </c>
      <c r="AX84" s="157">
        <f>AX373* Parametre!$E25+AX374* Parametre!$K26</f>
        <v>0</v>
      </c>
      <c r="AY84" s="157">
        <f>AY373* Parametre!$E25+AY374* Parametre!$K26</f>
        <v>0</v>
      </c>
      <c r="AZ84" s="157">
        <f>AZ373* Parametre!$E25+AZ374* Parametre!$K26</f>
        <v>0</v>
      </c>
      <c r="BA84" s="157">
        <f>BA373* Parametre!$E25+BA374* Parametre!$K26</f>
        <v>0</v>
      </c>
      <c r="BB84" s="157">
        <f>BB373* Parametre!$E25+BB374* Parametre!$K26</f>
        <v>0</v>
      </c>
      <c r="BC84" s="157">
        <f>BC373* Parametre!$E25+BC374* Parametre!$K26</f>
        <v>0</v>
      </c>
      <c r="BD84" s="157">
        <f>BD373* Parametre!$E25+BD374* Parametre!$K26</f>
        <v>0</v>
      </c>
    </row>
    <row r="85" spans="1:56" ht="14.25" customHeight="1" x14ac:dyDescent="0.2">
      <c r="A85" s="158">
        <v>24</v>
      </c>
      <c r="B85" s="158" t="s">
        <v>150</v>
      </c>
      <c r="C85" s="158" t="s">
        <v>149</v>
      </c>
      <c r="D85" s="159"/>
      <c r="E85" s="159" t="s">
        <v>710</v>
      </c>
      <c r="F85" s="160">
        <f t="shared" ref="F85:BD85" si="39">SUM(F83:F84)</f>
        <v>0</v>
      </c>
      <c r="G85" s="160">
        <f t="shared" si="39"/>
        <v>0</v>
      </c>
      <c r="H85" s="160">
        <f t="shared" si="39"/>
        <v>4800</v>
      </c>
      <c r="I85" s="160">
        <f t="shared" si="39"/>
        <v>55859</v>
      </c>
      <c r="J85" s="160">
        <f t="shared" si="39"/>
        <v>0</v>
      </c>
      <c r="K85" s="160">
        <f t="shared" si="39"/>
        <v>0</v>
      </c>
      <c r="L85" s="160">
        <f t="shared" si="39"/>
        <v>6500000</v>
      </c>
      <c r="M85" s="160">
        <f t="shared" si="39"/>
        <v>0</v>
      </c>
      <c r="N85" s="160">
        <f t="shared" si="39"/>
        <v>0</v>
      </c>
      <c r="O85" s="160">
        <f t="shared" si="39"/>
        <v>311959</v>
      </c>
      <c r="P85" s="160">
        <f t="shared" si="39"/>
        <v>140152</v>
      </c>
      <c r="Q85" s="160">
        <f t="shared" si="39"/>
        <v>1350000</v>
      </c>
      <c r="R85" s="160">
        <f t="shared" si="39"/>
        <v>0</v>
      </c>
      <c r="S85" s="160">
        <f t="shared" si="39"/>
        <v>0</v>
      </c>
      <c r="T85" s="160">
        <f t="shared" si="39"/>
        <v>0</v>
      </c>
      <c r="U85" s="160">
        <f t="shared" si="39"/>
        <v>0</v>
      </c>
      <c r="V85" s="160">
        <f t="shared" si="39"/>
        <v>0</v>
      </c>
      <c r="W85" s="160">
        <f t="shared" si="39"/>
        <v>0</v>
      </c>
      <c r="X85" s="160">
        <f t="shared" si="39"/>
        <v>0</v>
      </c>
      <c r="Y85" s="160">
        <f t="shared" si="39"/>
        <v>0</v>
      </c>
      <c r="Z85" s="160">
        <f t="shared" si="39"/>
        <v>0</v>
      </c>
      <c r="AA85" s="160">
        <f t="shared" si="39"/>
        <v>8088000</v>
      </c>
      <c r="AB85" s="160">
        <f t="shared" si="39"/>
        <v>0</v>
      </c>
      <c r="AC85" s="160">
        <f t="shared" si="39"/>
        <v>0</v>
      </c>
      <c r="AD85" s="160">
        <f t="shared" si="39"/>
        <v>0</v>
      </c>
      <c r="AE85" s="160">
        <f t="shared" si="39"/>
        <v>0</v>
      </c>
      <c r="AF85" s="160">
        <f t="shared" si="39"/>
        <v>0</v>
      </c>
      <c r="AG85" s="160">
        <f t="shared" si="39"/>
        <v>0</v>
      </c>
      <c r="AH85" s="160">
        <f t="shared" si="39"/>
        <v>110745</v>
      </c>
      <c r="AI85" s="160">
        <f t="shared" si="39"/>
        <v>0</v>
      </c>
      <c r="AJ85" s="160">
        <f t="shared" si="39"/>
        <v>0</v>
      </c>
      <c r="AK85" s="160">
        <f t="shared" si="39"/>
        <v>0</v>
      </c>
      <c r="AL85" s="160">
        <f t="shared" si="39"/>
        <v>84000</v>
      </c>
      <c r="AM85" s="160">
        <f t="shared" si="39"/>
        <v>0</v>
      </c>
      <c r="AN85" s="160">
        <f t="shared" si="39"/>
        <v>0</v>
      </c>
      <c r="AO85" s="160">
        <f t="shared" si="39"/>
        <v>445000</v>
      </c>
      <c r="AP85" s="160">
        <f t="shared" si="39"/>
        <v>0</v>
      </c>
      <c r="AQ85" s="160">
        <f t="shared" si="39"/>
        <v>101074</v>
      </c>
      <c r="AR85" s="160">
        <f t="shared" si="39"/>
        <v>0</v>
      </c>
      <c r="AS85" s="160">
        <f t="shared" si="39"/>
        <v>0</v>
      </c>
      <c r="AT85" s="160">
        <f t="shared" si="39"/>
        <v>576697</v>
      </c>
      <c r="AU85" s="160">
        <f t="shared" si="39"/>
        <v>0</v>
      </c>
      <c r="AV85" s="160">
        <f t="shared" si="39"/>
        <v>0</v>
      </c>
      <c r="AW85" s="160">
        <f t="shared" si="39"/>
        <v>0</v>
      </c>
      <c r="AX85" s="160">
        <f t="shared" si="39"/>
        <v>0</v>
      </c>
      <c r="AY85" s="160">
        <f t="shared" si="39"/>
        <v>0</v>
      </c>
      <c r="AZ85" s="160">
        <f t="shared" si="39"/>
        <v>1280000</v>
      </c>
      <c r="BA85" s="160">
        <f t="shared" si="39"/>
        <v>31539</v>
      </c>
      <c r="BB85" s="160">
        <f t="shared" si="39"/>
        <v>0</v>
      </c>
      <c r="BC85" s="160">
        <f t="shared" si="39"/>
        <v>0</v>
      </c>
      <c r="BD85" s="160">
        <f t="shared" si="39"/>
        <v>0</v>
      </c>
    </row>
    <row r="86" spans="1:56" ht="14.25" customHeight="1" x14ac:dyDescent="0.25">
      <c r="A86" s="102">
        <v>25</v>
      </c>
      <c r="B86" s="166" t="s">
        <v>57</v>
      </c>
      <c r="C86" s="166" t="s">
        <v>56</v>
      </c>
      <c r="D86" s="167" t="s">
        <v>775</v>
      </c>
      <c r="E86" s="148" t="s">
        <v>56</v>
      </c>
      <c r="F86" s="149"/>
      <c r="G86" s="149"/>
      <c r="H86" s="152">
        <v>3067750</v>
      </c>
      <c r="I86" s="150">
        <v>4449355</v>
      </c>
      <c r="J86" s="149"/>
      <c r="K86" s="151"/>
      <c r="L86" s="152">
        <v>10500000</v>
      </c>
      <c r="M86" s="151"/>
      <c r="N86" s="152">
        <v>1058666000</v>
      </c>
      <c r="O86" s="152">
        <v>4229070</v>
      </c>
      <c r="P86" s="152">
        <v>2805431</v>
      </c>
      <c r="Q86" s="152">
        <v>2127000</v>
      </c>
      <c r="R86" s="151"/>
      <c r="S86" s="151"/>
      <c r="T86" s="152">
        <v>735000</v>
      </c>
      <c r="U86" s="153">
        <v>3532729</v>
      </c>
      <c r="V86" s="153">
        <v>645082000</v>
      </c>
      <c r="W86" s="151"/>
      <c r="X86" s="153">
        <v>1718567</v>
      </c>
      <c r="Y86" s="151"/>
      <c r="Z86" s="151"/>
      <c r="AA86" s="153">
        <v>508090000</v>
      </c>
      <c r="AB86" s="175">
        <v>2000000</v>
      </c>
      <c r="AC86" s="152">
        <v>3715290</v>
      </c>
      <c r="AD86" s="151"/>
      <c r="AE86" s="151"/>
      <c r="AF86" s="151"/>
      <c r="AG86" s="153">
        <v>109452</v>
      </c>
      <c r="AH86" s="164">
        <v>210855</v>
      </c>
      <c r="AI86" s="152">
        <v>372199</v>
      </c>
      <c r="AJ86" s="164">
        <v>35500000</v>
      </c>
      <c r="AK86" s="151"/>
      <c r="AL86" s="151"/>
      <c r="AM86" s="164">
        <v>13457732</v>
      </c>
      <c r="AN86" s="152">
        <v>830500000</v>
      </c>
      <c r="AO86" s="151"/>
      <c r="AP86" s="152">
        <v>3034992</v>
      </c>
      <c r="AQ86" s="152">
        <v>15561721</v>
      </c>
      <c r="AR86" s="151"/>
      <c r="AS86" s="169">
        <v>2967470</v>
      </c>
      <c r="AT86" s="164">
        <v>12017113</v>
      </c>
      <c r="AU86" s="152">
        <v>415727</v>
      </c>
      <c r="AV86" s="151"/>
      <c r="AW86" s="164">
        <v>1028824</v>
      </c>
      <c r="AX86" s="152">
        <v>57000000</v>
      </c>
      <c r="AY86" s="175">
        <v>6518169</v>
      </c>
      <c r="AZ86" s="152">
        <v>1036000</v>
      </c>
      <c r="BA86" s="152">
        <v>75824</v>
      </c>
      <c r="BB86" s="170">
        <v>36229054</v>
      </c>
      <c r="BC86" s="151"/>
      <c r="BD86" s="164">
        <v>0</v>
      </c>
    </row>
    <row r="87" spans="1:56" ht="14.25" customHeight="1" x14ac:dyDescent="0.25">
      <c r="A87" s="102">
        <v>25</v>
      </c>
      <c r="B87" s="166" t="s">
        <v>57</v>
      </c>
      <c r="C87" s="166" t="s">
        <v>56</v>
      </c>
      <c r="D87" s="167" t="s">
        <v>776</v>
      </c>
      <c r="E87" s="148" t="s">
        <v>776</v>
      </c>
      <c r="F87" s="149"/>
      <c r="G87" s="149"/>
      <c r="H87" s="149"/>
      <c r="I87" s="150">
        <v>190847</v>
      </c>
      <c r="J87" s="149"/>
      <c r="K87" s="151"/>
      <c r="L87" s="149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  <c r="AA87" s="153">
        <v>39820000</v>
      </c>
      <c r="AB87" s="151"/>
      <c r="AC87" s="151"/>
      <c r="AD87" s="151"/>
      <c r="AE87" s="151"/>
      <c r="AF87" s="151"/>
      <c r="AG87" s="151"/>
      <c r="AH87" s="151"/>
      <c r="AI87" s="151"/>
      <c r="AJ87" s="151"/>
      <c r="AK87" s="151"/>
      <c r="AL87" s="151"/>
      <c r="AM87" s="151"/>
      <c r="AN87" s="151"/>
      <c r="AO87" s="151"/>
      <c r="AP87" s="151"/>
      <c r="AQ87" s="151"/>
      <c r="AR87" s="151"/>
      <c r="AS87" s="151"/>
      <c r="AT87" s="151"/>
      <c r="AU87" s="151"/>
      <c r="AV87" s="151"/>
      <c r="AW87" s="151"/>
      <c r="AX87" s="151"/>
      <c r="AY87" s="151"/>
      <c r="AZ87" s="151"/>
      <c r="BA87" s="151"/>
      <c r="BB87" s="151"/>
      <c r="BC87" s="151"/>
      <c r="BD87" s="151"/>
    </row>
    <row r="88" spans="1:56" s="456" customFormat="1" ht="14.25" customHeight="1" x14ac:dyDescent="0.25">
      <c r="A88" s="102">
        <v>25</v>
      </c>
      <c r="B88" s="166" t="s">
        <v>57</v>
      </c>
      <c r="C88" s="166"/>
      <c r="D88" s="167" t="s">
        <v>533</v>
      </c>
      <c r="E88" s="163"/>
      <c r="F88" s="150"/>
      <c r="G88" s="150"/>
      <c r="H88" s="150"/>
      <c r="I88" s="150"/>
      <c r="J88" s="150"/>
      <c r="K88" s="164"/>
      <c r="L88" s="150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93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4"/>
      <c r="BC88" s="164"/>
      <c r="BD88" s="164"/>
    </row>
    <row r="89" spans="1:56" ht="14.25" customHeight="1" x14ac:dyDescent="0.25">
      <c r="A89" s="102">
        <v>25</v>
      </c>
      <c r="B89" s="166" t="s">
        <v>57</v>
      </c>
      <c r="C89" s="166" t="s">
        <v>56</v>
      </c>
      <c r="D89" s="167" t="s">
        <v>777</v>
      </c>
      <c r="E89" s="148" t="s">
        <v>778</v>
      </c>
      <c r="F89" s="149"/>
      <c r="G89" s="149"/>
      <c r="H89" s="149"/>
      <c r="I89" s="149"/>
      <c r="J89" s="149"/>
      <c r="K89" s="151"/>
      <c r="L89" s="149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  <c r="AA89" s="153">
        <v>8334000</v>
      </c>
      <c r="AB89" s="151"/>
      <c r="AC89" s="151"/>
      <c r="AD89" s="151"/>
      <c r="AE89" s="151"/>
      <c r="AF89" s="151"/>
      <c r="AG89" s="151"/>
      <c r="AH89" s="151"/>
      <c r="AI89" s="151"/>
      <c r="AJ89" s="151"/>
      <c r="AK89" s="151"/>
      <c r="AL89" s="151"/>
      <c r="AM89" s="151"/>
      <c r="AN89" s="151"/>
      <c r="AO89" s="151"/>
      <c r="AP89" s="151"/>
      <c r="AQ89" s="151"/>
      <c r="AR89" s="151"/>
      <c r="AS89" s="151"/>
      <c r="AT89" s="151"/>
      <c r="AU89" s="151"/>
      <c r="AV89" s="151"/>
      <c r="AW89" s="151"/>
      <c r="AX89" s="151"/>
      <c r="AY89" s="151"/>
      <c r="AZ89" s="151"/>
      <c r="BA89" s="151"/>
      <c r="BB89" s="151"/>
      <c r="BC89" s="151"/>
      <c r="BD89" s="151"/>
    </row>
    <row r="90" spans="1:56" ht="14.25" customHeight="1" x14ac:dyDescent="0.2">
      <c r="A90" s="155">
        <v>25</v>
      </c>
      <c r="B90" s="155" t="s">
        <v>57</v>
      </c>
      <c r="C90" s="155" t="s">
        <v>56</v>
      </c>
      <c r="D90" s="156" t="s">
        <v>726</v>
      </c>
      <c r="E90" s="156" t="s">
        <v>779</v>
      </c>
      <c r="F90" s="157">
        <f>F373* Parametre!$G25+F374* Parametre!$G26+F375* Parametre!$G27</f>
        <v>0</v>
      </c>
      <c r="G90" s="157">
        <f>G373* Parametre!$G25+G374* Parametre!$G26+G375* Parametre!$G27</f>
        <v>0</v>
      </c>
      <c r="H90" s="157">
        <f>H373* Parametre!$G25+H374* Parametre!$G26+H375* Parametre!$G27</f>
        <v>4800</v>
      </c>
      <c r="I90" s="157">
        <f>I373* Parametre!$G25+I374* Parametre!$G26+I375* Parametre!$G27</f>
        <v>55859</v>
      </c>
      <c r="J90" s="157">
        <f>J373* Parametre!$G25+J374* Parametre!$G26+J375* Parametre!$G27</f>
        <v>0</v>
      </c>
      <c r="K90" s="157">
        <f>K373* Parametre!$G25+K374* Parametre!$G26+K375* Parametre!$G27</f>
        <v>0</v>
      </c>
      <c r="L90" s="157">
        <f>L373* Parametre!$G25+L374* Parametre!$G26+L375* Parametre!$G27</f>
        <v>0</v>
      </c>
      <c r="M90" s="157">
        <f>M373* Parametre!$G25+M374* Parametre!$G26+M375* Parametre!$G27</f>
        <v>0</v>
      </c>
      <c r="N90" s="157">
        <f>N373* Parametre!$G25+N374* Parametre!$G26+N375* Parametre!$G27</f>
        <v>0</v>
      </c>
      <c r="O90" s="157">
        <f>O373* Parametre!$G25+O374* Parametre!$G26+O375* Parametre!$G27</f>
        <v>16059.599999999999</v>
      </c>
      <c r="P90" s="157">
        <f>P373* Parametre!$G25+P374* Parametre!$G26+P375* Parametre!$G27</f>
        <v>0</v>
      </c>
      <c r="Q90" s="157">
        <f>Q373* Parametre!$G25+Q374* Parametre!$G26+Q375* Parametre!$G27</f>
        <v>0</v>
      </c>
      <c r="R90" s="157">
        <f>R373* Parametre!$G25+R374* Parametre!$G26+R375* Parametre!$G27</f>
        <v>0</v>
      </c>
      <c r="S90" s="157">
        <f>S373* Parametre!$G25+S374* Parametre!$G26+S375* Parametre!$G27</f>
        <v>0</v>
      </c>
      <c r="T90" s="157">
        <f>T373* Parametre!$G25+T374* Parametre!$G26+T375* Parametre!$G27</f>
        <v>0</v>
      </c>
      <c r="U90" s="157">
        <f>U373* Parametre!$G25+U374* Parametre!$G26+U375* Parametre!$G27</f>
        <v>0</v>
      </c>
      <c r="V90" s="157">
        <f>V373* Parametre!$G25+V374* Parametre!$G26+V375* Parametre!$G27</f>
        <v>0</v>
      </c>
      <c r="W90" s="157">
        <f>W373* Parametre!$G25+W374* Parametre!$G26+W375* Parametre!$G27</f>
        <v>0</v>
      </c>
      <c r="X90" s="157">
        <f>X373* Parametre!$G25+X374* Parametre!$G26+X375* Parametre!$G27</f>
        <v>0</v>
      </c>
      <c r="Y90" s="157">
        <f>Y373* Parametre!$G25+Y374* Parametre!$G26+Y375* Parametre!$G27</f>
        <v>0</v>
      </c>
      <c r="Z90" s="157">
        <f>Z373* Parametre!$G25+Z374* Parametre!$G26+Z375* Parametre!$G27</f>
        <v>0</v>
      </c>
      <c r="AA90" s="157">
        <f>AA373* Parametre!$G25+AA374* Parametre!$G26+AA375* Parametre!$G27</f>
        <v>0</v>
      </c>
      <c r="AB90" s="157">
        <f>AB373* Parametre!$G25+AB374* Parametre!$G26+AB375* Parametre!$G27</f>
        <v>0</v>
      </c>
      <c r="AC90" s="157">
        <f>AC373* Parametre!$G25+AC374* Parametre!$G26+AC375* Parametre!$G27</f>
        <v>0</v>
      </c>
      <c r="AD90" s="157">
        <f>AD373* Parametre!$G25+AD374* Parametre!$G26+AD375* Parametre!$G27</f>
        <v>0</v>
      </c>
      <c r="AE90" s="157">
        <f>AE373* Parametre!$G25+AE374* Parametre!$G26+AE375* Parametre!$G27</f>
        <v>0</v>
      </c>
      <c r="AF90" s="157">
        <f>AF373* Parametre!$G25+AF374* Parametre!$G26+AF375* Parametre!$G27</f>
        <v>0</v>
      </c>
      <c r="AG90" s="157">
        <f>AG373* Parametre!$G25+AG374* Parametre!$G26+AG375* Parametre!$G27</f>
        <v>0</v>
      </c>
      <c r="AH90" s="157">
        <f>AH373* Parametre!$G25+AH374* Parametre!$G26+AH375* Parametre!$G27</f>
        <v>0</v>
      </c>
      <c r="AI90" s="157">
        <f>AI373* Parametre!$G25+AI374* Parametre!$G26+AI375* Parametre!$G27</f>
        <v>0</v>
      </c>
      <c r="AJ90" s="157">
        <f>AJ373* Parametre!$G25+AJ374* Parametre!$G26+AJ375* Parametre!$G27</f>
        <v>0</v>
      </c>
      <c r="AK90" s="157">
        <f>AK373* Parametre!$G25+AK374* Parametre!$G26+AK375* Parametre!$G27</f>
        <v>0</v>
      </c>
      <c r="AL90" s="157">
        <f>AL373* Parametre!$G25+AL374* Parametre!$G26+AL375* Parametre!$G27</f>
        <v>0</v>
      </c>
      <c r="AM90" s="157">
        <f>AM373* Parametre!$G25+AM374* Parametre!$G26+AM375* Parametre!$G27</f>
        <v>0</v>
      </c>
      <c r="AN90" s="157">
        <f>AN373* Parametre!$G25+AN374* Parametre!$G26+AN375* Parametre!$G27</f>
        <v>0</v>
      </c>
      <c r="AO90" s="157">
        <f>AO373* Parametre!$G25+AO374* Parametre!$G26+AO375* Parametre!$G27</f>
        <v>0</v>
      </c>
      <c r="AP90" s="157">
        <f>AP373* Parametre!$G25+AP374* Parametre!$G26+AP375* Parametre!$G27</f>
        <v>0</v>
      </c>
      <c r="AQ90" s="157">
        <f>AQ373* Parametre!$G25+AQ374* Parametre!$G26+AQ375* Parametre!$G27</f>
        <v>0</v>
      </c>
      <c r="AR90" s="157">
        <f>AR373* Parametre!$G25+AR374* Parametre!$G26+AR375* Parametre!$G27</f>
        <v>0</v>
      </c>
      <c r="AS90" s="157">
        <f>AS373* Parametre!$G25+AS374* Parametre!$G26+AS375* Parametre!$G27</f>
        <v>0</v>
      </c>
      <c r="AT90" s="157">
        <f>AT373* Parametre!$G25+AT374* Parametre!$G26+AT375* Parametre!$G27</f>
        <v>0</v>
      </c>
      <c r="AU90" s="157">
        <f>AU373* Parametre!$G25+AU374* Parametre!$G26+AU375* Parametre!$G27</f>
        <v>0</v>
      </c>
      <c r="AV90" s="157">
        <f>AV373* Parametre!$G25+AV374* Parametre!$G26+AV375* Parametre!$G27</f>
        <v>0</v>
      </c>
      <c r="AW90" s="157">
        <f>AW373* Parametre!$G25+AW374* Parametre!$G26+AW375* Parametre!$G27</f>
        <v>0</v>
      </c>
      <c r="AX90" s="157">
        <f>AX373* Parametre!$G25+AX374* Parametre!$G26+AX375* Parametre!$G27</f>
        <v>0</v>
      </c>
      <c r="AY90" s="157">
        <f>AY373* Parametre!$G25+AY374* Parametre!$G26+AY375* Parametre!$G27</f>
        <v>0</v>
      </c>
      <c r="AZ90" s="157">
        <f>AZ373* Parametre!$G25+AZ374* Parametre!$G26+AZ375* Parametre!$G27</f>
        <v>0</v>
      </c>
      <c r="BA90" s="157">
        <f>BA373* Parametre!$G25+BA374* Parametre!$G26+BA375* Parametre!$G27</f>
        <v>0</v>
      </c>
      <c r="BB90" s="157">
        <f>BB373* Parametre!$G25+BB374* Parametre!$G26+BB375* Parametre!$G27</f>
        <v>0</v>
      </c>
      <c r="BC90" s="157">
        <f>BC373* Parametre!$G25+BC374* Parametre!$G26+BC375* Parametre!$G27</f>
        <v>0</v>
      </c>
      <c r="BD90" s="157">
        <f>BD373* Parametre!$G25+BD374* Parametre!$G26+BD375* Parametre!$G27</f>
        <v>0</v>
      </c>
    </row>
    <row r="91" spans="1:56" ht="14.25" customHeight="1" x14ac:dyDescent="0.2">
      <c r="A91" s="158">
        <v>25</v>
      </c>
      <c r="B91" s="158" t="s">
        <v>57</v>
      </c>
      <c r="C91" s="158" t="s">
        <v>56</v>
      </c>
      <c r="D91" s="159"/>
      <c r="E91" s="159" t="s">
        <v>710</v>
      </c>
      <c r="F91" s="160">
        <f t="shared" ref="F91:BD91" si="40">SUM(F86:F90)</f>
        <v>0</v>
      </c>
      <c r="G91" s="160">
        <f t="shared" si="40"/>
        <v>0</v>
      </c>
      <c r="H91" s="160">
        <f t="shared" si="40"/>
        <v>3072550</v>
      </c>
      <c r="I91" s="160">
        <f t="shared" si="40"/>
        <v>4696061</v>
      </c>
      <c r="J91" s="160">
        <f t="shared" si="40"/>
        <v>0</v>
      </c>
      <c r="K91" s="160">
        <f t="shared" si="40"/>
        <v>0</v>
      </c>
      <c r="L91" s="160">
        <f t="shared" si="40"/>
        <v>10500000</v>
      </c>
      <c r="M91" s="160">
        <f t="shared" si="40"/>
        <v>0</v>
      </c>
      <c r="N91" s="160">
        <f t="shared" si="40"/>
        <v>1058666000</v>
      </c>
      <c r="O91" s="160">
        <f t="shared" si="40"/>
        <v>4245129.5999999996</v>
      </c>
      <c r="P91" s="160">
        <f t="shared" si="40"/>
        <v>2805431</v>
      </c>
      <c r="Q91" s="160">
        <f t="shared" si="40"/>
        <v>2127000</v>
      </c>
      <c r="R91" s="160">
        <f t="shared" si="40"/>
        <v>0</v>
      </c>
      <c r="S91" s="160">
        <f t="shared" si="40"/>
        <v>0</v>
      </c>
      <c r="T91" s="160">
        <f t="shared" si="40"/>
        <v>735000</v>
      </c>
      <c r="U91" s="160">
        <f t="shared" si="40"/>
        <v>3532729</v>
      </c>
      <c r="V91" s="160">
        <f t="shared" si="40"/>
        <v>645082000</v>
      </c>
      <c r="W91" s="160">
        <f t="shared" si="40"/>
        <v>0</v>
      </c>
      <c r="X91" s="160">
        <f t="shared" si="40"/>
        <v>1718567</v>
      </c>
      <c r="Y91" s="160">
        <f t="shared" si="40"/>
        <v>0</v>
      </c>
      <c r="Z91" s="160">
        <f t="shared" si="40"/>
        <v>0</v>
      </c>
      <c r="AA91" s="160">
        <f t="shared" si="40"/>
        <v>556244000</v>
      </c>
      <c r="AB91" s="160">
        <f t="shared" si="40"/>
        <v>2000000</v>
      </c>
      <c r="AC91" s="160">
        <f t="shared" si="40"/>
        <v>3715290</v>
      </c>
      <c r="AD91" s="160">
        <f t="shared" si="40"/>
        <v>0</v>
      </c>
      <c r="AE91" s="160">
        <f t="shared" si="40"/>
        <v>0</v>
      </c>
      <c r="AF91" s="160">
        <f t="shared" si="40"/>
        <v>0</v>
      </c>
      <c r="AG91" s="160">
        <f t="shared" si="40"/>
        <v>109452</v>
      </c>
      <c r="AH91" s="160">
        <f t="shared" si="40"/>
        <v>210855</v>
      </c>
      <c r="AI91" s="160">
        <f t="shared" si="40"/>
        <v>372199</v>
      </c>
      <c r="AJ91" s="160">
        <f t="shared" si="40"/>
        <v>35500000</v>
      </c>
      <c r="AK91" s="160">
        <f t="shared" si="40"/>
        <v>0</v>
      </c>
      <c r="AL91" s="160">
        <f t="shared" si="40"/>
        <v>0</v>
      </c>
      <c r="AM91" s="160">
        <f t="shared" si="40"/>
        <v>13457732</v>
      </c>
      <c r="AN91" s="160">
        <f t="shared" si="40"/>
        <v>830500000</v>
      </c>
      <c r="AO91" s="160">
        <f t="shared" si="40"/>
        <v>0</v>
      </c>
      <c r="AP91" s="160">
        <f t="shared" si="40"/>
        <v>3034992</v>
      </c>
      <c r="AQ91" s="160">
        <f t="shared" si="40"/>
        <v>15561721</v>
      </c>
      <c r="AR91" s="160">
        <f t="shared" si="40"/>
        <v>0</v>
      </c>
      <c r="AS91" s="160">
        <f t="shared" si="40"/>
        <v>2967470</v>
      </c>
      <c r="AT91" s="160">
        <f t="shared" si="40"/>
        <v>12017113</v>
      </c>
      <c r="AU91" s="160">
        <f t="shared" si="40"/>
        <v>415727</v>
      </c>
      <c r="AV91" s="160">
        <f t="shared" si="40"/>
        <v>0</v>
      </c>
      <c r="AW91" s="160">
        <f t="shared" si="40"/>
        <v>1028824</v>
      </c>
      <c r="AX91" s="160">
        <f t="shared" si="40"/>
        <v>57000000</v>
      </c>
      <c r="AY91" s="160">
        <f t="shared" si="40"/>
        <v>6518169</v>
      </c>
      <c r="AZ91" s="160">
        <f t="shared" si="40"/>
        <v>1036000</v>
      </c>
      <c r="BA91" s="160">
        <f t="shared" si="40"/>
        <v>75824</v>
      </c>
      <c r="BB91" s="160">
        <f t="shared" si="40"/>
        <v>36229054</v>
      </c>
      <c r="BC91" s="160">
        <f t="shared" si="40"/>
        <v>0</v>
      </c>
      <c r="BD91" s="160">
        <f t="shared" si="40"/>
        <v>0</v>
      </c>
    </row>
    <row r="92" spans="1:56" ht="14.25" customHeight="1" x14ac:dyDescent="0.25">
      <c r="A92" s="102">
        <v>26</v>
      </c>
      <c r="B92" s="171" t="s">
        <v>186</v>
      </c>
      <c r="C92" s="171" t="s">
        <v>780</v>
      </c>
      <c r="D92" s="171" t="s">
        <v>186</v>
      </c>
      <c r="E92" s="148" t="s">
        <v>780</v>
      </c>
      <c r="F92" s="149"/>
      <c r="G92" s="149"/>
      <c r="H92" s="149"/>
      <c r="I92" s="149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51"/>
      <c r="AQ92" s="151"/>
      <c r="AR92" s="153">
        <v>75000</v>
      </c>
      <c r="AS92" s="151"/>
      <c r="AT92" s="151"/>
      <c r="AU92" s="151"/>
      <c r="AV92" s="151"/>
      <c r="AW92" s="151"/>
      <c r="AX92" s="152">
        <v>1000000</v>
      </c>
      <c r="AY92" s="151"/>
      <c r="AZ92" s="151"/>
      <c r="BA92" s="151"/>
      <c r="BB92" s="151"/>
      <c r="BC92" s="151"/>
      <c r="BD92" s="151"/>
    </row>
    <row r="93" spans="1:56" ht="14.25" customHeight="1" x14ac:dyDescent="0.2">
      <c r="A93" s="158">
        <v>26</v>
      </c>
      <c r="B93" s="158" t="s">
        <v>186</v>
      </c>
      <c r="C93" s="158" t="s">
        <v>780</v>
      </c>
      <c r="D93" s="159"/>
      <c r="E93" s="159" t="s">
        <v>710</v>
      </c>
      <c r="F93" s="160">
        <f t="shared" ref="F93:V93" si="41">F92</f>
        <v>0</v>
      </c>
      <c r="G93" s="160">
        <f t="shared" si="41"/>
        <v>0</v>
      </c>
      <c r="H93" s="160">
        <f t="shared" si="41"/>
        <v>0</v>
      </c>
      <c r="I93" s="160">
        <f t="shared" si="41"/>
        <v>0</v>
      </c>
      <c r="J93" s="160">
        <f t="shared" si="41"/>
        <v>0</v>
      </c>
      <c r="K93" s="160">
        <f t="shared" si="41"/>
        <v>0</v>
      </c>
      <c r="L93" s="160">
        <f t="shared" si="41"/>
        <v>0</v>
      </c>
      <c r="M93" s="160">
        <f t="shared" si="41"/>
        <v>0</v>
      </c>
      <c r="N93" s="160">
        <f t="shared" si="41"/>
        <v>0</v>
      </c>
      <c r="O93" s="160">
        <f t="shared" si="41"/>
        <v>0</v>
      </c>
      <c r="P93" s="160">
        <f t="shared" si="41"/>
        <v>0</v>
      </c>
      <c r="Q93" s="160">
        <f t="shared" si="41"/>
        <v>0</v>
      </c>
      <c r="R93" s="160">
        <f t="shared" si="41"/>
        <v>0</v>
      </c>
      <c r="S93" s="160">
        <f t="shared" si="41"/>
        <v>0</v>
      </c>
      <c r="T93" s="160">
        <f t="shared" si="41"/>
        <v>0</v>
      </c>
      <c r="U93" s="160">
        <f t="shared" si="41"/>
        <v>0</v>
      </c>
      <c r="V93" s="160">
        <f t="shared" si="41"/>
        <v>0</v>
      </c>
      <c r="W93" s="160"/>
      <c r="X93" s="160">
        <f t="shared" ref="X93:BD93" si="42">X92</f>
        <v>0</v>
      </c>
      <c r="Y93" s="160">
        <f t="shared" si="42"/>
        <v>0</v>
      </c>
      <c r="Z93" s="160">
        <f t="shared" si="42"/>
        <v>0</v>
      </c>
      <c r="AA93" s="160">
        <f t="shared" si="42"/>
        <v>0</v>
      </c>
      <c r="AB93" s="160">
        <f t="shared" si="42"/>
        <v>0</v>
      </c>
      <c r="AC93" s="160">
        <f t="shared" si="42"/>
        <v>0</v>
      </c>
      <c r="AD93" s="160">
        <f t="shared" si="42"/>
        <v>0</v>
      </c>
      <c r="AE93" s="160">
        <f t="shared" si="42"/>
        <v>0</v>
      </c>
      <c r="AF93" s="160">
        <f t="shared" si="42"/>
        <v>0</v>
      </c>
      <c r="AG93" s="160">
        <f t="shared" si="42"/>
        <v>0</v>
      </c>
      <c r="AH93" s="160">
        <f t="shared" si="42"/>
        <v>0</v>
      </c>
      <c r="AI93" s="160">
        <f t="shared" si="42"/>
        <v>0</v>
      </c>
      <c r="AJ93" s="160">
        <f t="shared" si="42"/>
        <v>0</v>
      </c>
      <c r="AK93" s="160">
        <f t="shared" si="42"/>
        <v>0</v>
      </c>
      <c r="AL93" s="160">
        <f t="shared" si="42"/>
        <v>0</v>
      </c>
      <c r="AM93" s="160">
        <f t="shared" si="42"/>
        <v>0</v>
      </c>
      <c r="AN93" s="160">
        <f t="shared" si="42"/>
        <v>0</v>
      </c>
      <c r="AO93" s="160">
        <f t="shared" si="42"/>
        <v>0</v>
      </c>
      <c r="AP93" s="160">
        <f t="shared" si="42"/>
        <v>0</v>
      </c>
      <c r="AQ93" s="160">
        <f t="shared" si="42"/>
        <v>0</v>
      </c>
      <c r="AR93" s="160">
        <f t="shared" si="42"/>
        <v>75000</v>
      </c>
      <c r="AS93" s="160">
        <f t="shared" si="42"/>
        <v>0</v>
      </c>
      <c r="AT93" s="160">
        <f t="shared" si="42"/>
        <v>0</v>
      </c>
      <c r="AU93" s="160">
        <f t="shared" si="42"/>
        <v>0</v>
      </c>
      <c r="AV93" s="160">
        <f t="shared" si="42"/>
        <v>0</v>
      </c>
      <c r="AW93" s="160">
        <f t="shared" si="42"/>
        <v>0</v>
      </c>
      <c r="AX93" s="160">
        <f t="shared" si="42"/>
        <v>1000000</v>
      </c>
      <c r="AY93" s="160">
        <f t="shared" si="42"/>
        <v>0</v>
      </c>
      <c r="AZ93" s="160">
        <f t="shared" si="42"/>
        <v>0</v>
      </c>
      <c r="BA93" s="160">
        <f t="shared" si="42"/>
        <v>0</v>
      </c>
      <c r="BB93" s="160">
        <f t="shared" si="42"/>
        <v>0</v>
      </c>
      <c r="BC93" s="160">
        <f t="shared" si="42"/>
        <v>0</v>
      </c>
      <c r="BD93" s="160">
        <f t="shared" si="42"/>
        <v>0</v>
      </c>
    </row>
    <row r="94" spans="1:56" ht="14.25" customHeight="1" x14ac:dyDescent="0.25">
      <c r="A94" s="102">
        <v>27</v>
      </c>
      <c r="B94" s="166" t="s">
        <v>91</v>
      </c>
      <c r="C94" s="166" t="s">
        <v>90</v>
      </c>
      <c r="D94" s="167" t="s">
        <v>90</v>
      </c>
      <c r="E94" s="148" t="s">
        <v>90</v>
      </c>
      <c r="F94" s="149"/>
      <c r="G94" s="149"/>
      <c r="H94" s="152">
        <v>2799250</v>
      </c>
      <c r="I94" s="150">
        <v>604153</v>
      </c>
      <c r="J94" s="152">
        <v>3311942</v>
      </c>
      <c r="K94" s="151"/>
      <c r="L94" s="152">
        <v>4000000</v>
      </c>
      <c r="M94" s="151"/>
      <c r="N94" s="151"/>
      <c r="O94" s="152">
        <v>223979</v>
      </c>
      <c r="P94" s="152">
        <v>76002</v>
      </c>
      <c r="Q94" s="152">
        <v>560000</v>
      </c>
      <c r="R94" s="151"/>
      <c r="S94" s="151"/>
      <c r="T94" s="152">
        <v>75000</v>
      </c>
      <c r="U94" s="153">
        <v>234654</v>
      </c>
      <c r="V94" s="153">
        <v>104349000</v>
      </c>
      <c r="W94" s="151"/>
      <c r="X94" s="153">
        <v>1818108</v>
      </c>
      <c r="Y94" s="152">
        <v>242915</v>
      </c>
      <c r="Z94" s="151"/>
      <c r="AA94" s="153">
        <v>52955000</v>
      </c>
      <c r="AB94" s="168">
        <v>1200000</v>
      </c>
      <c r="AC94" s="152">
        <v>1271762</v>
      </c>
      <c r="AD94" s="151"/>
      <c r="AE94" s="151"/>
      <c r="AF94" s="151"/>
      <c r="AG94" s="153">
        <v>48500</v>
      </c>
      <c r="AH94" s="152">
        <v>0</v>
      </c>
      <c r="AI94" s="152">
        <v>9716</v>
      </c>
      <c r="AJ94" s="151"/>
      <c r="AK94" s="151"/>
      <c r="AL94" s="164">
        <v>97400</v>
      </c>
      <c r="AM94" s="164">
        <v>2791776</v>
      </c>
      <c r="AN94" s="152">
        <v>375000000</v>
      </c>
      <c r="AO94" s="153">
        <v>380000</v>
      </c>
      <c r="AP94" s="152">
        <v>415000</v>
      </c>
      <c r="AQ94" s="152">
        <v>497677</v>
      </c>
      <c r="AR94" s="151"/>
      <c r="AS94" s="169">
        <v>1736800</v>
      </c>
      <c r="AT94" s="164">
        <v>274853</v>
      </c>
      <c r="AU94" s="152">
        <v>44628</v>
      </c>
      <c r="AV94" s="151"/>
      <c r="AW94" s="164">
        <v>64083</v>
      </c>
      <c r="AX94" s="152">
        <v>1000000</v>
      </c>
      <c r="AY94" s="175">
        <v>758957</v>
      </c>
      <c r="AZ94" s="152">
        <v>710000</v>
      </c>
      <c r="BA94" s="152">
        <v>23397</v>
      </c>
      <c r="BB94" s="170">
        <v>3862012</v>
      </c>
      <c r="BC94" s="151"/>
      <c r="BD94" s="164">
        <v>150000</v>
      </c>
    </row>
    <row r="95" spans="1:56" ht="14.25" customHeight="1" x14ac:dyDescent="0.25">
      <c r="A95" s="102">
        <v>27</v>
      </c>
      <c r="B95" s="166" t="s">
        <v>91</v>
      </c>
      <c r="C95" s="166" t="s">
        <v>90</v>
      </c>
      <c r="D95" s="167" t="s">
        <v>781</v>
      </c>
      <c r="E95" s="148" t="s">
        <v>781</v>
      </c>
      <c r="F95" s="149"/>
      <c r="G95" s="149"/>
      <c r="H95" s="149"/>
      <c r="I95" s="149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3">
        <v>302265</v>
      </c>
      <c r="Y95" s="151"/>
      <c r="Z95" s="151"/>
      <c r="AA95" s="151"/>
      <c r="AB95" s="151"/>
      <c r="AC95" s="151"/>
      <c r="AD95" s="151"/>
      <c r="AE95" s="151"/>
      <c r="AF95" s="151"/>
      <c r="AG95" s="151"/>
      <c r="AH95" s="151"/>
      <c r="AI95" s="151"/>
      <c r="AJ95" s="151"/>
      <c r="AK95" s="151"/>
      <c r="AL95" s="151"/>
      <c r="AM95" s="151"/>
      <c r="AN95" s="151"/>
      <c r="AO95" s="151"/>
      <c r="AP95" s="151"/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</row>
    <row r="96" spans="1:56" ht="14.25" customHeight="1" x14ac:dyDescent="0.2">
      <c r="A96" s="155">
        <v>27</v>
      </c>
      <c r="B96" s="155" t="s">
        <v>91</v>
      </c>
      <c r="C96" s="155" t="s">
        <v>90</v>
      </c>
      <c r="D96" s="156" t="s">
        <v>726</v>
      </c>
      <c r="E96" s="156" t="s">
        <v>782</v>
      </c>
      <c r="F96" s="157">
        <f>F376* Parametre!$M28</f>
        <v>0</v>
      </c>
      <c r="G96" s="157">
        <f>G376* Parametre!$M28</f>
        <v>0</v>
      </c>
      <c r="H96" s="157">
        <f>H376* Parametre!$M28</f>
        <v>0</v>
      </c>
      <c r="I96" s="157">
        <f>I376* Parametre!$M28</f>
        <v>0</v>
      </c>
      <c r="J96" s="157">
        <f>J376* Parametre!$M28</f>
        <v>0</v>
      </c>
      <c r="K96" s="157">
        <f>K376* Parametre!$M28</f>
        <v>0</v>
      </c>
      <c r="L96" s="157">
        <f>L376* Parametre!$M28</f>
        <v>0</v>
      </c>
      <c r="M96" s="157">
        <f>M376* Parametre!$M28</f>
        <v>0</v>
      </c>
      <c r="N96" s="157">
        <f>N376* Parametre!$M28</f>
        <v>87787625</v>
      </c>
      <c r="O96" s="157">
        <f>O376* Parametre!$M28</f>
        <v>0</v>
      </c>
      <c r="P96" s="157">
        <f>P376* Parametre!$M28</f>
        <v>0</v>
      </c>
      <c r="Q96" s="157">
        <f>Q376* Parametre!$M28</f>
        <v>0</v>
      </c>
      <c r="R96" s="157">
        <f>R376* Parametre!$M28</f>
        <v>0</v>
      </c>
      <c r="S96" s="157">
        <f>S376* Parametre!$M28</f>
        <v>0</v>
      </c>
      <c r="T96" s="157">
        <f>T376* Parametre!$M28</f>
        <v>0</v>
      </c>
      <c r="U96" s="157">
        <f>U376* Parametre!$M28</f>
        <v>0</v>
      </c>
      <c r="V96" s="157">
        <f>V376* Parametre!$M28</f>
        <v>0</v>
      </c>
      <c r="W96" s="157">
        <f>W376* Parametre!$M28</f>
        <v>0</v>
      </c>
      <c r="X96" s="157">
        <f>X376* Parametre!$M28</f>
        <v>0</v>
      </c>
      <c r="Y96" s="157">
        <f>Y376* Parametre!$M28</f>
        <v>0</v>
      </c>
      <c r="Z96" s="157">
        <f>Z376* Parametre!$M28</f>
        <v>0</v>
      </c>
      <c r="AA96" s="157">
        <f>AA376* Parametre!$M28</f>
        <v>0</v>
      </c>
      <c r="AB96" s="157">
        <f>AB376* Parametre!$M28</f>
        <v>0</v>
      </c>
      <c r="AC96" s="157">
        <f>AC376* Parametre!$M28</f>
        <v>0</v>
      </c>
      <c r="AD96" s="157">
        <f>AD376* Parametre!$M28</f>
        <v>0</v>
      </c>
      <c r="AE96" s="157">
        <f>AE376* Parametre!$M28</f>
        <v>0</v>
      </c>
      <c r="AF96" s="157">
        <f>AF376* Parametre!$M28</f>
        <v>0</v>
      </c>
      <c r="AG96" s="157">
        <f>AG376* Parametre!$M28</f>
        <v>0</v>
      </c>
      <c r="AH96" s="157">
        <f>AH376* Parametre!$M28</f>
        <v>0</v>
      </c>
      <c r="AI96" s="157">
        <f>AI376* Parametre!$M28</f>
        <v>0</v>
      </c>
      <c r="AJ96" s="157">
        <f>AJ376* Parametre!$M28</f>
        <v>0</v>
      </c>
      <c r="AK96" s="157">
        <f>AK376* Parametre!$M28</f>
        <v>0</v>
      </c>
      <c r="AL96" s="157">
        <f>AL376* Parametre!$M28</f>
        <v>0</v>
      </c>
      <c r="AM96" s="157">
        <f>AM376* Parametre!$M28</f>
        <v>0</v>
      </c>
      <c r="AN96" s="157">
        <f>AN376* Parametre!$M28</f>
        <v>0</v>
      </c>
      <c r="AO96" s="157">
        <f>AO376* Parametre!$M28</f>
        <v>0</v>
      </c>
      <c r="AP96" s="157">
        <f>AP376* Parametre!$M28</f>
        <v>0</v>
      </c>
      <c r="AQ96" s="157">
        <f>AQ376* Parametre!$M28</f>
        <v>0</v>
      </c>
      <c r="AR96" s="157">
        <f>AR376* Parametre!$M28</f>
        <v>0</v>
      </c>
      <c r="AS96" s="157">
        <f>AS376* Parametre!$M28</f>
        <v>0</v>
      </c>
      <c r="AT96" s="157">
        <f>AT376* Parametre!$M28</f>
        <v>0</v>
      </c>
      <c r="AU96" s="157">
        <f>AU376* Parametre!$M28</f>
        <v>0</v>
      </c>
      <c r="AV96" s="157">
        <f>AV376* Parametre!$M28</f>
        <v>0</v>
      </c>
      <c r="AW96" s="157">
        <f>AW376* Parametre!$M28</f>
        <v>0</v>
      </c>
      <c r="AX96" s="157">
        <f>AX376* Parametre!$M28</f>
        <v>0</v>
      </c>
      <c r="AY96" s="157">
        <f>AY376* Parametre!$M28</f>
        <v>0</v>
      </c>
      <c r="AZ96" s="157">
        <f>AZ376* Parametre!$M28</f>
        <v>0</v>
      </c>
      <c r="BA96" s="157">
        <f>BA376* Parametre!$M28</f>
        <v>0</v>
      </c>
      <c r="BB96" s="157">
        <f>BB376* Parametre!$M28</f>
        <v>0</v>
      </c>
      <c r="BC96" s="157">
        <f>BC376* Parametre!$M28</f>
        <v>0</v>
      </c>
      <c r="BD96" s="157">
        <f>BD376* Parametre!$M28</f>
        <v>0</v>
      </c>
    </row>
    <row r="97" spans="1:56" ht="14.25" customHeight="1" x14ac:dyDescent="0.2">
      <c r="A97" s="158">
        <v>27</v>
      </c>
      <c r="B97" s="158" t="s">
        <v>91</v>
      </c>
      <c r="C97" s="158" t="s">
        <v>90</v>
      </c>
      <c r="D97" s="159"/>
      <c r="E97" s="159" t="s">
        <v>710</v>
      </c>
      <c r="F97" s="160">
        <f t="shared" ref="F97:BD97" si="43">SUM(F94:F96)</f>
        <v>0</v>
      </c>
      <c r="G97" s="160">
        <f t="shared" si="43"/>
        <v>0</v>
      </c>
      <c r="H97" s="160">
        <f t="shared" si="43"/>
        <v>2799250</v>
      </c>
      <c r="I97" s="160">
        <f t="shared" si="43"/>
        <v>604153</v>
      </c>
      <c r="J97" s="160">
        <f t="shared" si="43"/>
        <v>3311942</v>
      </c>
      <c r="K97" s="160">
        <f t="shared" si="43"/>
        <v>0</v>
      </c>
      <c r="L97" s="160">
        <f t="shared" si="43"/>
        <v>4000000</v>
      </c>
      <c r="M97" s="160">
        <f t="shared" si="43"/>
        <v>0</v>
      </c>
      <c r="N97" s="160">
        <f t="shared" si="43"/>
        <v>87787625</v>
      </c>
      <c r="O97" s="160">
        <f t="shared" si="43"/>
        <v>223979</v>
      </c>
      <c r="P97" s="160">
        <f t="shared" si="43"/>
        <v>76002</v>
      </c>
      <c r="Q97" s="160">
        <f t="shared" si="43"/>
        <v>560000</v>
      </c>
      <c r="R97" s="160">
        <f t="shared" si="43"/>
        <v>0</v>
      </c>
      <c r="S97" s="160">
        <f t="shared" si="43"/>
        <v>0</v>
      </c>
      <c r="T97" s="160">
        <f t="shared" si="43"/>
        <v>75000</v>
      </c>
      <c r="U97" s="160">
        <f t="shared" si="43"/>
        <v>234654</v>
      </c>
      <c r="V97" s="160">
        <f t="shared" si="43"/>
        <v>104349000</v>
      </c>
      <c r="W97" s="160">
        <f t="shared" si="43"/>
        <v>0</v>
      </c>
      <c r="X97" s="160">
        <f t="shared" si="43"/>
        <v>2120373</v>
      </c>
      <c r="Y97" s="160">
        <f t="shared" si="43"/>
        <v>242915</v>
      </c>
      <c r="Z97" s="160">
        <f t="shared" si="43"/>
        <v>0</v>
      </c>
      <c r="AA97" s="160">
        <f t="shared" si="43"/>
        <v>52955000</v>
      </c>
      <c r="AB97" s="160">
        <f t="shared" si="43"/>
        <v>1200000</v>
      </c>
      <c r="AC97" s="160">
        <f t="shared" si="43"/>
        <v>1271762</v>
      </c>
      <c r="AD97" s="160">
        <f t="shared" si="43"/>
        <v>0</v>
      </c>
      <c r="AE97" s="160">
        <f t="shared" si="43"/>
        <v>0</v>
      </c>
      <c r="AF97" s="160">
        <f t="shared" si="43"/>
        <v>0</v>
      </c>
      <c r="AG97" s="160">
        <f t="shared" si="43"/>
        <v>48500</v>
      </c>
      <c r="AH97" s="160">
        <f t="shared" si="43"/>
        <v>0</v>
      </c>
      <c r="AI97" s="160">
        <f t="shared" si="43"/>
        <v>9716</v>
      </c>
      <c r="AJ97" s="160">
        <f t="shared" si="43"/>
        <v>0</v>
      </c>
      <c r="AK97" s="160">
        <f t="shared" si="43"/>
        <v>0</v>
      </c>
      <c r="AL97" s="160">
        <f t="shared" si="43"/>
        <v>97400</v>
      </c>
      <c r="AM97" s="160">
        <f t="shared" si="43"/>
        <v>2791776</v>
      </c>
      <c r="AN97" s="160">
        <f t="shared" si="43"/>
        <v>375000000</v>
      </c>
      <c r="AO97" s="160">
        <f t="shared" si="43"/>
        <v>380000</v>
      </c>
      <c r="AP97" s="160">
        <f t="shared" si="43"/>
        <v>415000</v>
      </c>
      <c r="AQ97" s="160">
        <f t="shared" si="43"/>
        <v>497677</v>
      </c>
      <c r="AR97" s="160">
        <f t="shared" si="43"/>
        <v>0</v>
      </c>
      <c r="AS97" s="160">
        <f t="shared" si="43"/>
        <v>1736800</v>
      </c>
      <c r="AT97" s="160">
        <f t="shared" si="43"/>
        <v>274853</v>
      </c>
      <c r="AU97" s="160">
        <f t="shared" si="43"/>
        <v>44628</v>
      </c>
      <c r="AV97" s="160">
        <f t="shared" si="43"/>
        <v>0</v>
      </c>
      <c r="AW97" s="160">
        <f t="shared" si="43"/>
        <v>64083</v>
      </c>
      <c r="AX97" s="160">
        <f t="shared" si="43"/>
        <v>1000000</v>
      </c>
      <c r="AY97" s="160">
        <f t="shared" si="43"/>
        <v>758957</v>
      </c>
      <c r="AZ97" s="160">
        <f t="shared" si="43"/>
        <v>710000</v>
      </c>
      <c r="BA97" s="160">
        <f t="shared" si="43"/>
        <v>23397</v>
      </c>
      <c r="BB97" s="160">
        <f t="shared" si="43"/>
        <v>3862012</v>
      </c>
      <c r="BC97" s="160">
        <f t="shared" si="43"/>
        <v>0</v>
      </c>
      <c r="BD97" s="160">
        <f t="shared" si="43"/>
        <v>150000</v>
      </c>
    </row>
    <row r="98" spans="1:56" ht="14.25" customHeight="1" x14ac:dyDescent="0.25">
      <c r="A98" s="102">
        <v>28</v>
      </c>
      <c r="B98" s="171" t="s">
        <v>77</v>
      </c>
      <c r="C98" s="171" t="s">
        <v>76</v>
      </c>
      <c r="D98" s="162" t="s">
        <v>783</v>
      </c>
      <c r="E98" s="148" t="s">
        <v>784</v>
      </c>
      <c r="F98" s="149"/>
      <c r="G98" s="149"/>
      <c r="H98" s="149"/>
      <c r="I98" s="149"/>
      <c r="J98" s="149"/>
      <c r="K98" s="152">
        <v>115000</v>
      </c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  <c r="AK98" s="151"/>
      <c r="AL98" s="164">
        <v>222052</v>
      </c>
      <c r="AM98" s="151"/>
      <c r="AN98" s="151"/>
      <c r="AO98" s="151"/>
      <c r="AP98" s="151"/>
      <c r="AQ98" s="151"/>
      <c r="AR98" s="151"/>
      <c r="AS98" s="169">
        <v>301970</v>
      </c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</row>
    <row r="99" spans="1:56" ht="14.25" customHeight="1" x14ac:dyDescent="0.25">
      <c r="A99" s="102">
        <v>28</v>
      </c>
      <c r="B99" s="171" t="s">
        <v>77</v>
      </c>
      <c r="C99" s="171" t="s">
        <v>76</v>
      </c>
      <c r="D99" s="162" t="s">
        <v>785</v>
      </c>
      <c r="E99" s="148" t="s">
        <v>786</v>
      </c>
      <c r="F99" s="149"/>
      <c r="G99" s="149"/>
      <c r="H99" s="149"/>
      <c r="I99" s="149"/>
      <c r="J99" s="149"/>
      <c r="K99" s="152">
        <v>60000</v>
      </c>
      <c r="L99" s="152">
        <v>4000000</v>
      </c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3">
        <v>2033000</v>
      </c>
      <c r="AB99" s="164">
        <v>150000</v>
      </c>
      <c r="AC99" s="151"/>
      <c r="AD99" s="151"/>
      <c r="AE99" s="151"/>
      <c r="AF99" s="151"/>
      <c r="AG99" s="151"/>
      <c r="AH99" s="151"/>
      <c r="AI99" s="151"/>
      <c r="AJ99" s="151"/>
      <c r="AK99" s="151"/>
      <c r="AL99" s="164">
        <v>19600</v>
      </c>
      <c r="AM99" s="151"/>
      <c r="AN99" s="151"/>
      <c r="AO99" s="151"/>
      <c r="AP99" s="151"/>
      <c r="AQ99" s="151"/>
      <c r="AR99" s="153">
        <v>1000000</v>
      </c>
      <c r="AS99" s="169">
        <v>223060</v>
      </c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</row>
    <row r="100" spans="1:56" ht="14.25" customHeight="1" x14ac:dyDescent="0.25">
      <c r="A100" s="102">
        <v>28</v>
      </c>
      <c r="B100" s="171" t="s">
        <v>77</v>
      </c>
      <c r="C100" s="171" t="s">
        <v>76</v>
      </c>
      <c r="D100" s="162" t="s">
        <v>787</v>
      </c>
      <c r="E100" s="148" t="s">
        <v>788</v>
      </c>
      <c r="F100" s="150">
        <v>158505</v>
      </c>
      <c r="G100" s="150">
        <v>162290</v>
      </c>
      <c r="H100" s="149"/>
      <c r="I100" s="150">
        <v>2695091</v>
      </c>
      <c r="J100" s="149"/>
      <c r="K100" s="151"/>
      <c r="L100" s="152">
        <v>1500000</v>
      </c>
      <c r="M100" s="151"/>
      <c r="N100" s="151"/>
      <c r="O100" s="152">
        <v>1800834</v>
      </c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72"/>
      <c r="AS100" s="169">
        <v>52897250</v>
      </c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</row>
    <row r="101" spans="1:56" ht="14.25" customHeight="1" x14ac:dyDescent="0.25">
      <c r="A101" s="102">
        <v>28</v>
      </c>
      <c r="B101" s="171" t="s">
        <v>77</v>
      </c>
      <c r="C101" s="171" t="s">
        <v>76</v>
      </c>
      <c r="D101" s="162" t="s">
        <v>789</v>
      </c>
      <c r="E101" s="148" t="s">
        <v>790</v>
      </c>
      <c r="F101" s="149"/>
      <c r="G101" s="149"/>
      <c r="H101" s="149"/>
      <c r="I101" s="150"/>
      <c r="J101" s="149"/>
      <c r="K101" s="152">
        <v>335100</v>
      </c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  <c r="AA101" s="153">
        <v>12837000</v>
      </c>
      <c r="AB101" s="151"/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51"/>
      <c r="AQ101" s="151"/>
      <c r="AR101" s="151"/>
      <c r="AS101" s="169">
        <v>10715560</v>
      </c>
      <c r="AT101" s="151"/>
      <c r="AU101" s="151"/>
      <c r="AV101" s="151"/>
      <c r="AW101" s="151"/>
      <c r="AX101" s="151"/>
      <c r="AY101" s="151"/>
      <c r="AZ101" s="151"/>
      <c r="BA101" s="151"/>
      <c r="BB101" s="151"/>
      <c r="BC101" s="151"/>
      <c r="BD101" s="151"/>
    </row>
    <row r="102" spans="1:56" ht="14.25" customHeight="1" x14ac:dyDescent="0.25">
      <c r="A102" s="102">
        <v>28</v>
      </c>
      <c r="B102" s="171" t="s">
        <v>77</v>
      </c>
      <c r="C102" s="171" t="s">
        <v>76</v>
      </c>
      <c r="D102" s="162" t="s">
        <v>791</v>
      </c>
      <c r="E102" s="148" t="s">
        <v>792</v>
      </c>
      <c r="F102" s="180"/>
      <c r="G102" s="180"/>
      <c r="H102" s="152">
        <v>4616484</v>
      </c>
      <c r="I102" s="180"/>
      <c r="J102" s="174">
        <v>7198239</v>
      </c>
      <c r="K102" s="152">
        <v>700000</v>
      </c>
      <c r="L102" s="152">
        <v>4000000</v>
      </c>
      <c r="M102" s="151"/>
      <c r="N102" s="152">
        <v>805614000</v>
      </c>
      <c r="O102" s="152"/>
      <c r="P102" s="152">
        <v>749651</v>
      </c>
      <c r="Q102" s="152">
        <v>1845000</v>
      </c>
      <c r="R102" s="151"/>
      <c r="S102" s="164">
        <v>1170000</v>
      </c>
      <c r="T102" s="152">
        <v>1032500</v>
      </c>
      <c r="U102" s="153">
        <v>2888584</v>
      </c>
      <c r="V102" s="153">
        <v>145446000</v>
      </c>
      <c r="W102" s="151"/>
      <c r="X102" s="153">
        <v>1058541</v>
      </c>
      <c r="Y102" s="152">
        <v>378205</v>
      </c>
      <c r="Z102" s="151"/>
      <c r="AA102" s="153">
        <v>464905000</v>
      </c>
      <c r="AB102" s="168">
        <v>2000000</v>
      </c>
      <c r="AC102" s="152">
        <v>2391357</v>
      </c>
      <c r="AD102" s="151"/>
      <c r="AE102" s="151"/>
      <c r="AF102" s="151"/>
      <c r="AG102" s="153">
        <v>123500</v>
      </c>
      <c r="AH102" s="152">
        <v>0</v>
      </c>
      <c r="AI102" s="152">
        <v>246980</v>
      </c>
      <c r="AJ102" s="153">
        <v>2333286</v>
      </c>
      <c r="AK102" s="151"/>
      <c r="AL102" s="164">
        <v>3198960</v>
      </c>
      <c r="AM102" s="164">
        <v>2184036</v>
      </c>
      <c r="AN102" s="152">
        <v>250115000</v>
      </c>
      <c r="AO102" s="153">
        <v>1581600</v>
      </c>
      <c r="AP102" s="164">
        <v>1241000</v>
      </c>
      <c r="AQ102" s="151"/>
      <c r="AR102" s="153">
        <v>5000000</v>
      </c>
      <c r="AS102" s="169">
        <v>23392140</v>
      </c>
      <c r="AT102" s="164">
        <v>1120477</v>
      </c>
      <c r="AU102" s="152">
        <v>291466</v>
      </c>
      <c r="AV102" s="152">
        <v>13408688</v>
      </c>
      <c r="AW102" s="164">
        <v>3980915</v>
      </c>
      <c r="AX102" s="152">
        <v>10800000</v>
      </c>
      <c r="AY102" s="175">
        <v>1699292</v>
      </c>
      <c r="AZ102" s="152">
        <v>1820000</v>
      </c>
      <c r="BA102" s="152">
        <v>24124</v>
      </c>
      <c r="BB102" s="170">
        <v>6901315</v>
      </c>
      <c r="BC102" s="151"/>
      <c r="BD102" s="164">
        <v>1029634</v>
      </c>
    </row>
    <row r="103" spans="1:56" ht="14.25" customHeight="1" x14ac:dyDescent="0.25">
      <c r="A103" s="102">
        <v>28</v>
      </c>
      <c r="B103" s="171" t="s">
        <v>77</v>
      </c>
      <c r="C103" s="171" t="s">
        <v>76</v>
      </c>
      <c r="D103" s="162" t="s">
        <v>793</v>
      </c>
      <c r="E103" s="173" t="s">
        <v>794</v>
      </c>
      <c r="F103" s="149"/>
      <c r="G103" s="149"/>
      <c r="H103" s="149"/>
      <c r="I103" s="149"/>
      <c r="J103" s="149"/>
      <c r="K103" s="152">
        <v>2901326</v>
      </c>
      <c r="L103" s="152">
        <v>300000</v>
      </c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  <c r="AK103" s="151"/>
      <c r="AL103" s="151"/>
      <c r="AM103" s="151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</row>
    <row r="104" spans="1:56" ht="14.25" customHeight="1" x14ac:dyDescent="0.25">
      <c r="A104" s="102">
        <v>28</v>
      </c>
      <c r="B104" s="171" t="s">
        <v>77</v>
      </c>
      <c r="C104" s="171" t="s">
        <v>76</v>
      </c>
      <c r="D104" s="162" t="s">
        <v>795</v>
      </c>
      <c r="E104" s="173" t="s">
        <v>796</v>
      </c>
      <c r="F104" s="149"/>
      <c r="G104" s="149"/>
      <c r="H104" s="149"/>
      <c r="I104" s="149"/>
      <c r="J104" s="149"/>
      <c r="K104" s="151"/>
      <c r="L104" s="152">
        <v>300000</v>
      </c>
      <c r="M104" s="151"/>
      <c r="N104" s="151"/>
      <c r="O104" s="151"/>
      <c r="P104" s="151"/>
      <c r="Q104" s="151"/>
      <c r="R104" s="151"/>
      <c r="S104" s="151"/>
      <c r="T104" s="151"/>
      <c r="U104" s="153">
        <v>94645</v>
      </c>
      <c r="V104" s="151"/>
      <c r="W104" s="151"/>
      <c r="X104" s="153">
        <v>25000</v>
      </c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  <c r="AK104" s="151"/>
      <c r="AL104" s="151"/>
      <c r="AM104" s="151"/>
      <c r="AN104" s="151"/>
      <c r="AO104" s="151"/>
      <c r="AP104" s="151"/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2">
        <v>21500</v>
      </c>
      <c r="BA104" s="151"/>
      <c r="BB104" s="165">
        <v>73264</v>
      </c>
      <c r="BC104" s="151"/>
      <c r="BD104" s="151"/>
    </row>
    <row r="105" spans="1:56" ht="14.25" customHeight="1" x14ac:dyDescent="0.2">
      <c r="A105" s="102">
        <v>28</v>
      </c>
      <c r="B105" s="171" t="s">
        <v>77</v>
      </c>
      <c r="C105" s="171" t="s">
        <v>76</v>
      </c>
      <c r="D105" s="162" t="s">
        <v>797</v>
      </c>
      <c r="E105" s="173" t="s">
        <v>798</v>
      </c>
      <c r="F105" s="149"/>
      <c r="G105" s="149"/>
      <c r="H105" s="149"/>
      <c r="I105" s="149"/>
      <c r="J105" s="149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 s="151"/>
      <c r="AU105" s="151"/>
      <c r="AV105" s="151"/>
      <c r="AW105" s="151"/>
      <c r="AX105" s="151"/>
      <c r="AY105" s="151"/>
      <c r="AZ105" s="151"/>
      <c r="BA105" s="151"/>
      <c r="BB105" s="151"/>
      <c r="BC105" s="151"/>
      <c r="BD105" s="151"/>
    </row>
    <row r="106" spans="1:56" ht="14.25" customHeight="1" x14ac:dyDescent="0.2">
      <c r="A106" s="102">
        <v>28</v>
      </c>
      <c r="B106" s="171" t="s">
        <v>77</v>
      </c>
      <c r="C106" s="171" t="s">
        <v>76</v>
      </c>
      <c r="D106" s="171" t="s">
        <v>799</v>
      </c>
      <c r="E106" s="173" t="s">
        <v>800</v>
      </c>
      <c r="F106" s="149"/>
      <c r="G106" s="149"/>
      <c r="H106" s="149"/>
      <c r="I106" s="149"/>
      <c r="J106" s="149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  <c r="AK106" s="151"/>
      <c r="AL106" s="151"/>
      <c r="AM106" s="151"/>
      <c r="AN106" s="151"/>
      <c r="AO106" s="151"/>
      <c r="AP106" s="151"/>
      <c r="AQ106" s="151"/>
      <c r="AR106" s="151"/>
      <c r="AS106" s="151"/>
      <c r="AT106" s="151"/>
      <c r="AU106" s="151"/>
      <c r="AV106" s="151"/>
      <c r="AW106" s="151"/>
      <c r="AX106" s="151"/>
      <c r="AY106" s="151"/>
      <c r="AZ106" s="151"/>
      <c r="BA106" s="151"/>
      <c r="BB106" s="151"/>
      <c r="BC106" s="151"/>
      <c r="BD106" s="151"/>
    </row>
    <row r="107" spans="1:56" ht="14.25" customHeight="1" x14ac:dyDescent="0.2">
      <c r="A107" s="155">
        <v>28</v>
      </c>
      <c r="B107" s="155" t="s">
        <v>77</v>
      </c>
      <c r="C107" s="155" t="s">
        <v>76</v>
      </c>
      <c r="D107" s="156" t="s">
        <v>726</v>
      </c>
      <c r="E107" s="156" t="s">
        <v>801</v>
      </c>
      <c r="F107" s="157">
        <f>F393* Parametre!$E45</f>
        <v>0</v>
      </c>
      <c r="G107" s="157">
        <f>G393* Parametre!$E45</f>
        <v>0</v>
      </c>
      <c r="H107" s="157">
        <f>H393* Parametre!$E45</f>
        <v>0</v>
      </c>
      <c r="I107" s="157">
        <f>I393* Parametre!$E45</f>
        <v>101292</v>
      </c>
      <c r="J107" s="157">
        <f>J393* Parametre!$E45</f>
        <v>0</v>
      </c>
      <c r="K107" s="157">
        <f>K393* Parametre!$E45</f>
        <v>0</v>
      </c>
      <c r="L107" s="157">
        <f>L393* Parametre!$E45</f>
        <v>0</v>
      </c>
      <c r="M107" s="157">
        <f>M393* Parametre!$E45</f>
        <v>0</v>
      </c>
      <c r="N107" s="157">
        <f>N393* Parametre!$E45</f>
        <v>0</v>
      </c>
      <c r="O107" s="157">
        <f>O393* Parametre!$E45</f>
        <v>0</v>
      </c>
      <c r="P107" s="157">
        <f>P393* Parametre!$E45</f>
        <v>0</v>
      </c>
      <c r="Q107" s="157">
        <f>Q393* Parametre!$E45</f>
        <v>0</v>
      </c>
      <c r="R107" s="157">
        <f>R393* Parametre!$E45</f>
        <v>0</v>
      </c>
      <c r="S107" s="157">
        <f>S393* Parametre!$E45</f>
        <v>0</v>
      </c>
      <c r="T107" s="157">
        <f>T393* Parametre!$E45</f>
        <v>0</v>
      </c>
      <c r="U107" s="157">
        <f>U393* Parametre!$E45</f>
        <v>0</v>
      </c>
      <c r="V107" s="157">
        <f>V393* Parametre!$E45</f>
        <v>0</v>
      </c>
      <c r="W107" s="157">
        <f>W393* Parametre!$E45</f>
        <v>0</v>
      </c>
      <c r="X107" s="157">
        <f>X393* Parametre!$E45</f>
        <v>0</v>
      </c>
      <c r="Y107" s="157">
        <f>Y393* Parametre!$E45</f>
        <v>0</v>
      </c>
      <c r="Z107" s="157">
        <f>Z393* Parametre!$E45</f>
        <v>0</v>
      </c>
      <c r="AA107" s="157">
        <f>AA393* Parametre!$E45</f>
        <v>0</v>
      </c>
      <c r="AB107" s="157">
        <f>AB393* Parametre!$E45</f>
        <v>0</v>
      </c>
      <c r="AC107" s="157">
        <f>AC393* Parametre!$E45</f>
        <v>0</v>
      </c>
      <c r="AD107" s="157">
        <f>AD393* Parametre!$E45</f>
        <v>0</v>
      </c>
      <c r="AE107" s="157">
        <f>AE393* Parametre!$E45</f>
        <v>0</v>
      </c>
      <c r="AF107" s="157">
        <f>AF393* Parametre!$E45</f>
        <v>0</v>
      </c>
      <c r="AG107" s="157">
        <f>AG393* Parametre!$E45</f>
        <v>0</v>
      </c>
      <c r="AH107" s="157">
        <f>AH393* Parametre!$E45</f>
        <v>0</v>
      </c>
      <c r="AI107" s="157">
        <f>AI393* Parametre!$E45</f>
        <v>0</v>
      </c>
      <c r="AJ107" s="157">
        <f>AJ393* Parametre!$E45</f>
        <v>0</v>
      </c>
      <c r="AK107" s="157">
        <f>AK393* Parametre!$E45</f>
        <v>0</v>
      </c>
      <c r="AL107" s="157">
        <f>AL393* Parametre!$E45</f>
        <v>0</v>
      </c>
      <c r="AM107" s="157">
        <f>AM393* Parametre!$E45</f>
        <v>0</v>
      </c>
      <c r="AN107" s="157">
        <f>AN393* Parametre!$E45</f>
        <v>0</v>
      </c>
      <c r="AO107" s="157">
        <f>AO393* Parametre!$E45</f>
        <v>0</v>
      </c>
      <c r="AP107" s="157">
        <f>AP393* Parametre!$E45</f>
        <v>0</v>
      </c>
      <c r="AQ107" s="157">
        <f>AQ393* Parametre!$E45</f>
        <v>0</v>
      </c>
      <c r="AR107" s="157">
        <f>AR393* Parametre!$E45</f>
        <v>0</v>
      </c>
      <c r="AS107" s="157">
        <f>AS393* Parametre!$E45</f>
        <v>0</v>
      </c>
      <c r="AT107" s="157">
        <f>AT393* Parametre!$E45</f>
        <v>0</v>
      </c>
      <c r="AU107" s="157">
        <f>AU393* Parametre!$E45</f>
        <v>0</v>
      </c>
      <c r="AV107" s="157">
        <f>AV393* Parametre!$E45</f>
        <v>0</v>
      </c>
      <c r="AW107" s="157">
        <f>AW393* Parametre!$E45</f>
        <v>0</v>
      </c>
      <c r="AX107" s="157">
        <f>AX393* Parametre!$E45</f>
        <v>5100000</v>
      </c>
      <c r="AY107" s="157">
        <f>AY393* Parametre!$E45</f>
        <v>0</v>
      </c>
      <c r="AZ107" s="157">
        <f>AZ393* Parametre!$E45</f>
        <v>0</v>
      </c>
      <c r="BA107" s="157">
        <f>BA393* Parametre!$E45</f>
        <v>0</v>
      </c>
      <c r="BB107" s="157">
        <f>BB393* Parametre!$E45</f>
        <v>0</v>
      </c>
      <c r="BC107" s="157">
        <f>BC393* Parametre!$E45</f>
        <v>0</v>
      </c>
      <c r="BD107" s="157">
        <f>BD393* Parametre!$E45</f>
        <v>0</v>
      </c>
    </row>
    <row r="108" spans="1:56" ht="14.25" customHeight="1" x14ac:dyDescent="0.2">
      <c r="A108" s="158">
        <v>28</v>
      </c>
      <c r="B108" s="158" t="s">
        <v>77</v>
      </c>
      <c r="C108" s="158" t="s">
        <v>76</v>
      </c>
      <c r="D108" s="159"/>
      <c r="E108" s="159" t="s">
        <v>710</v>
      </c>
      <c r="F108" s="160">
        <f t="shared" ref="F108:BD108" si="44">SUM(F98:F107)</f>
        <v>158505</v>
      </c>
      <c r="G108" s="160">
        <f t="shared" si="44"/>
        <v>162290</v>
      </c>
      <c r="H108" s="160">
        <f t="shared" si="44"/>
        <v>4616484</v>
      </c>
      <c r="I108" s="160">
        <f t="shared" si="44"/>
        <v>2796383</v>
      </c>
      <c r="J108" s="160">
        <f t="shared" si="44"/>
        <v>7198239</v>
      </c>
      <c r="K108" s="160">
        <f t="shared" si="44"/>
        <v>4111426</v>
      </c>
      <c r="L108" s="160">
        <f t="shared" si="44"/>
        <v>10100000</v>
      </c>
      <c r="M108" s="160">
        <f t="shared" si="44"/>
        <v>0</v>
      </c>
      <c r="N108" s="160">
        <f t="shared" si="44"/>
        <v>805614000</v>
      </c>
      <c r="O108" s="160">
        <f t="shared" si="44"/>
        <v>1800834</v>
      </c>
      <c r="P108" s="160">
        <f t="shared" si="44"/>
        <v>749651</v>
      </c>
      <c r="Q108" s="160">
        <f t="shared" si="44"/>
        <v>1845000</v>
      </c>
      <c r="R108" s="160">
        <f t="shared" si="44"/>
        <v>0</v>
      </c>
      <c r="S108" s="160">
        <f t="shared" si="44"/>
        <v>1170000</v>
      </c>
      <c r="T108" s="160">
        <f t="shared" si="44"/>
        <v>1032500</v>
      </c>
      <c r="U108" s="160">
        <f t="shared" si="44"/>
        <v>2983229</v>
      </c>
      <c r="V108" s="160">
        <f t="shared" si="44"/>
        <v>145446000</v>
      </c>
      <c r="W108" s="160">
        <f t="shared" si="44"/>
        <v>0</v>
      </c>
      <c r="X108" s="160">
        <f t="shared" si="44"/>
        <v>1083541</v>
      </c>
      <c r="Y108" s="160">
        <f t="shared" si="44"/>
        <v>378205</v>
      </c>
      <c r="Z108" s="160">
        <f t="shared" si="44"/>
        <v>0</v>
      </c>
      <c r="AA108" s="160">
        <f t="shared" si="44"/>
        <v>479775000</v>
      </c>
      <c r="AB108" s="160">
        <f t="shared" si="44"/>
        <v>2150000</v>
      </c>
      <c r="AC108" s="160">
        <f t="shared" si="44"/>
        <v>2391357</v>
      </c>
      <c r="AD108" s="160">
        <f t="shared" si="44"/>
        <v>0</v>
      </c>
      <c r="AE108" s="160">
        <f t="shared" si="44"/>
        <v>0</v>
      </c>
      <c r="AF108" s="160">
        <f t="shared" si="44"/>
        <v>0</v>
      </c>
      <c r="AG108" s="160">
        <f t="shared" si="44"/>
        <v>123500</v>
      </c>
      <c r="AH108" s="160">
        <f t="shared" si="44"/>
        <v>0</v>
      </c>
      <c r="AI108" s="160">
        <f t="shared" si="44"/>
        <v>246980</v>
      </c>
      <c r="AJ108" s="160">
        <f t="shared" si="44"/>
        <v>2333286</v>
      </c>
      <c r="AK108" s="160">
        <f t="shared" si="44"/>
        <v>0</v>
      </c>
      <c r="AL108" s="160">
        <f t="shared" si="44"/>
        <v>3440612</v>
      </c>
      <c r="AM108" s="160">
        <f t="shared" si="44"/>
        <v>2184036</v>
      </c>
      <c r="AN108" s="160">
        <f t="shared" si="44"/>
        <v>250115000</v>
      </c>
      <c r="AO108" s="160">
        <f t="shared" si="44"/>
        <v>1581600</v>
      </c>
      <c r="AP108" s="160">
        <f t="shared" si="44"/>
        <v>1241000</v>
      </c>
      <c r="AQ108" s="160">
        <f t="shared" si="44"/>
        <v>0</v>
      </c>
      <c r="AR108" s="160">
        <f t="shared" si="44"/>
        <v>6000000</v>
      </c>
      <c r="AS108" s="160">
        <f t="shared" si="44"/>
        <v>87529980</v>
      </c>
      <c r="AT108" s="160">
        <f t="shared" si="44"/>
        <v>1120477</v>
      </c>
      <c r="AU108" s="160">
        <f t="shared" si="44"/>
        <v>291466</v>
      </c>
      <c r="AV108" s="160">
        <f t="shared" si="44"/>
        <v>13408688</v>
      </c>
      <c r="AW108" s="160">
        <f t="shared" si="44"/>
        <v>3980915</v>
      </c>
      <c r="AX108" s="160">
        <f t="shared" si="44"/>
        <v>15900000</v>
      </c>
      <c r="AY108" s="160">
        <f t="shared" si="44"/>
        <v>1699292</v>
      </c>
      <c r="AZ108" s="160">
        <f t="shared" si="44"/>
        <v>1841500</v>
      </c>
      <c r="BA108" s="160">
        <f t="shared" si="44"/>
        <v>24124</v>
      </c>
      <c r="BB108" s="160">
        <f t="shared" si="44"/>
        <v>6974579</v>
      </c>
      <c r="BC108" s="160">
        <f t="shared" si="44"/>
        <v>0</v>
      </c>
      <c r="BD108" s="160">
        <f t="shared" si="44"/>
        <v>1029634</v>
      </c>
    </row>
    <row r="109" spans="1:56" ht="14.25" customHeight="1" x14ac:dyDescent="0.25">
      <c r="A109" s="102">
        <v>29</v>
      </c>
      <c r="B109" s="166" t="s">
        <v>83</v>
      </c>
      <c r="C109" s="166" t="s">
        <v>82</v>
      </c>
      <c r="D109" s="167" t="s">
        <v>590</v>
      </c>
      <c r="E109" s="148" t="s">
        <v>82</v>
      </c>
      <c r="F109" s="149"/>
      <c r="G109" s="150">
        <v>73886</v>
      </c>
      <c r="H109" s="152">
        <v>5000</v>
      </c>
      <c r="I109" s="150">
        <v>813202</v>
      </c>
      <c r="J109" s="174">
        <v>3635657</v>
      </c>
      <c r="K109" s="152">
        <v>250000</v>
      </c>
      <c r="L109" s="152">
        <v>7000000</v>
      </c>
      <c r="M109" s="151"/>
      <c r="N109" s="151"/>
      <c r="O109" s="152">
        <v>3036333</v>
      </c>
      <c r="P109" s="152">
        <v>1270248</v>
      </c>
      <c r="Q109" s="152">
        <v>290000</v>
      </c>
      <c r="R109" s="151"/>
      <c r="S109" s="164">
        <v>850000</v>
      </c>
      <c r="T109" s="152">
        <v>737500</v>
      </c>
      <c r="U109" s="153">
        <v>6552034</v>
      </c>
      <c r="V109" s="153">
        <v>93966000</v>
      </c>
      <c r="W109" s="151"/>
      <c r="X109" s="153">
        <v>104387</v>
      </c>
      <c r="Y109" s="152">
        <v>483130</v>
      </c>
      <c r="Z109" s="151"/>
      <c r="AA109" s="153">
        <v>100305000</v>
      </c>
      <c r="AB109" s="168">
        <v>270000</v>
      </c>
      <c r="AC109" s="178"/>
      <c r="AD109" s="151"/>
      <c r="AE109" s="151"/>
      <c r="AF109" s="151"/>
      <c r="AG109" s="153">
        <v>92339</v>
      </c>
      <c r="AH109" s="152">
        <v>105977</v>
      </c>
      <c r="AI109" s="152">
        <v>373487</v>
      </c>
      <c r="AJ109" s="164">
        <v>12666500</v>
      </c>
      <c r="AK109" s="151"/>
      <c r="AL109" s="164">
        <v>1208351</v>
      </c>
      <c r="AM109" s="164">
        <v>6093133</v>
      </c>
      <c r="AN109" s="151"/>
      <c r="AO109" s="153">
        <v>5645000</v>
      </c>
      <c r="AP109" s="152">
        <v>2440000</v>
      </c>
      <c r="AQ109" s="152">
        <v>1410288</v>
      </c>
      <c r="AR109" s="172"/>
      <c r="AS109" s="169">
        <v>10863140</v>
      </c>
      <c r="AT109" s="164">
        <v>2225676</v>
      </c>
      <c r="AU109" s="152">
        <v>405430</v>
      </c>
      <c r="AV109" s="151"/>
      <c r="AW109" s="164">
        <v>391575</v>
      </c>
      <c r="AX109" s="152">
        <v>51000000</v>
      </c>
      <c r="AY109" s="175">
        <v>2746992</v>
      </c>
      <c r="AZ109" s="152">
        <v>807000</v>
      </c>
      <c r="BA109" s="152">
        <v>22517</v>
      </c>
      <c r="BB109" s="170">
        <v>3119018</v>
      </c>
      <c r="BC109" s="151"/>
      <c r="BD109" s="164">
        <v>176000</v>
      </c>
    </row>
    <row r="110" spans="1:56" ht="14.25" customHeight="1" x14ac:dyDescent="0.2">
      <c r="A110" s="102">
        <v>29</v>
      </c>
      <c r="B110" s="166" t="s">
        <v>83</v>
      </c>
      <c r="C110" s="166" t="s">
        <v>82</v>
      </c>
      <c r="D110" s="167" t="s">
        <v>802</v>
      </c>
      <c r="E110" s="148" t="s">
        <v>803</v>
      </c>
      <c r="F110" s="149"/>
      <c r="G110" s="149"/>
      <c r="H110" s="149"/>
      <c r="I110" s="149"/>
      <c r="J110" s="149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64">
        <v>60143</v>
      </c>
      <c r="AM110" s="151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151"/>
      <c r="AX110" s="151"/>
      <c r="AY110" s="151"/>
      <c r="AZ110" s="151"/>
      <c r="BA110" s="151"/>
      <c r="BB110" s="151"/>
      <c r="BC110" s="151"/>
      <c r="BD110" s="151"/>
    </row>
    <row r="111" spans="1:56" ht="14.25" customHeight="1" x14ac:dyDescent="0.2">
      <c r="A111" s="155">
        <v>29</v>
      </c>
      <c r="B111" s="155" t="s">
        <v>83</v>
      </c>
      <c r="C111" s="155" t="s">
        <v>82</v>
      </c>
      <c r="D111" s="156" t="s">
        <v>726</v>
      </c>
      <c r="E111" s="156" t="s">
        <v>804</v>
      </c>
      <c r="F111" s="157">
        <f>F389* Parametre!$E41</f>
        <v>0</v>
      </c>
      <c r="G111" s="157">
        <f>G389* Parametre!$E41</f>
        <v>0</v>
      </c>
      <c r="H111" s="157">
        <f>H389* Parametre!$E41</f>
        <v>0</v>
      </c>
      <c r="I111" s="157">
        <f>I389* Parametre!$E41</f>
        <v>0</v>
      </c>
      <c r="J111" s="157">
        <f>J389* Parametre!$E41</f>
        <v>0</v>
      </c>
      <c r="K111" s="157">
        <f>K389* Parametre!$E41</f>
        <v>0</v>
      </c>
      <c r="L111" s="157">
        <f>L389* Parametre!$E41</f>
        <v>0</v>
      </c>
      <c r="M111" s="157">
        <f>M389* Parametre!$E41</f>
        <v>0</v>
      </c>
      <c r="N111" s="157">
        <f>N389* Parametre!$E41</f>
        <v>184047000</v>
      </c>
      <c r="O111" s="157">
        <f>O389* Parametre!$E41</f>
        <v>0</v>
      </c>
      <c r="P111" s="157">
        <f>P389* Parametre!$E41</f>
        <v>0</v>
      </c>
      <c r="Q111" s="157">
        <f>Q389* Parametre!$E41</f>
        <v>0</v>
      </c>
      <c r="R111" s="157">
        <f>R389* Parametre!$E41</f>
        <v>0</v>
      </c>
      <c r="S111" s="157">
        <f>S389* Parametre!$E41</f>
        <v>0</v>
      </c>
      <c r="T111" s="157">
        <f>T389* Parametre!$E41</f>
        <v>0</v>
      </c>
      <c r="U111" s="157">
        <f>U389* Parametre!$E41</f>
        <v>0</v>
      </c>
      <c r="V111" s="157">
        <f>V389* Parametre!$E41</f>
        <v>0</v>
      </c>
      <c r="W111" s="157">
        <f>W389* Parametre!$E41</f>
        <v>0</v>
      </c>
      <c r="X111" s="157">
        <f>X389* Parametre!$E41</f>
        <v>0</v>
      </c>
      <c r="Y111" s="157">
        <f>Y389* Parametre!$E41</f>
        <v>0</v>
      </c>
      <c r="Z111" s="157">
        <f>Z389* Parametre!$E41</f>
        <v>0</v>
      </c>
      <c r="AA111" s="157">
        <f>AA389* Parametre!$E41</f>
        <v>0</v>
      </c>
      <c r="AB111" s="157">
        <f>AB389* Parametre!$E41</f>
        <v>0</v>
      </c>
      <c r="AC111" s="157">
        <f>AC389* Parametre!$E41</f>
        <v>0</v>
      </c>
      <c r="AD111" s="157">
        <f>AD389* Parametre!$E41</f>
        <v>0</v>
      </c>
      <c r="AE111" s="157">
        <f>AE389* Parametre!$E41</f>
        <v>0</v>
      </c>
      <c r="AF111" s="157">
        <f>AF389* Parametre!$E41</f>
        <v>0</v>
      </c>
      <c r="AG111" s="157">
        <f>AG389* Parametre!$E41</f>
        <v>0</v>
      </c>
      <c r="AH111" s="157">
        <f>AH389* Parametre!$E41</f>
        <v>0</v>
      </c>
      <c r="AI111" s="157">
        <f>AI389* Parametre!$E41</f>
        <v>0</v>
      </c>
      <c r="AJ111" s="157">
        <f>AJ389* Parametre!$E41</f>
        <v>0</v>
      </c>
      <c r="AK111" s="157">
        <f>AK389* Parametre!$E41</f>
        <v>0</v>
      </c>
      <c r="AL111" s="157">
        <f>AL389* Parametre!$E41</f>
        <v>0</v>
      </c>
      <c r="AM111" s="157">
        <f>AM389* Parametre!$E41</f>
        <v>0</v>
      </c>
      <c r="AN111" s="157">
        <f>AN389* Parametre!$E41</f>
        <v>0</v>
      </c>
      <c r="AO111" s="157">
        <f>AO389* Parametre!$E41</f>
        <v>0</v>
      </c>
      <c r="AP111" s="157">
        <f>AP389* Parametre!$E41</f>
        <v>0</v>
      </c>
      <c r="AQ111" s="157">
        <f>AQ389* Parametre!$E41</f>
        <v>0</v>
      </c>
      <c r="AR111" s="157">
        <f>AR389* Parametre!$E41</f>
        <v>0</v>
      </c>
      <c r="AS111" s="157">
        <f>AS389* Parametre!$E41</f>
        <v>0</v>
      </c>
      <c r="AT111" s="157">
        <f>AT389* Parametre!$E41</f>
        <v>0</v>
      </c>
      <c r="AU111" s="157">
        <f>AU389* Parametre!$E41</f>
        <v>0</v>
      </c>
      <c r="AV111" s="157">
        <f>AV389* Parametre!$E41</f>
        <v>0</v>
      </c>
      <c r="AW111" s="157">
        <f>AW389* Parametre!$E41</f>
        <v>0</v>
      </c>
      <c r="AX111" s="157">
        <f>AX389* Parametre!$E41</f>
        <v>0</v>
      </c>
      <c r="AY111" s="157">
        <f>AY389* Parametre!$E41</f>
        <v>0</v>
      </c>
      <c r="AZ111" s="157">
        <f>AZ389* Parametre!$E41</f>
        <v>0</v>
      </c>
      <c r="BA111" s="157">
        <f>BA389* Parametre!$E41</f>
        <v>0</v>
      </c>
      <c r="BB111" s="157">
        <f>BB389* Parametre!$E41</f>
        <v>0</v>
      </c>
      <c r="BC111" s="157">
        <f>BC389* Parametre!$E41</f>
        <v>0</v>
      </c>
      <c r="BD111" s="157">
        <f>BD389* Parametre!$E41</f>
        <v>0</v>
      </c>
    </row>
    <row r="112" spans="1:56" ht="14.25" customHeight="1" x14ac:dyDescent="0.2">
      <c r="A112" s="158">
        <v>29</v>
      </c>
      <c r="B112" s="158" t="s">
        <v>83</v>
      </c>
      <c r="C112" s="158" t="s">
        <v>82</v>
      </c>
      <c r="D112" s="159"/>
      <c r="E112" s="159" t="s">
        <v>710</v>
      </c>
      <c r="F112" s="160">
        <f t="shared" ref="F112:BD112" si="45">SUM(F109:F111)</f>
        <v>0</v>
      </c>
      <c r="G112" s="160">
        <f t="shared" si="45"/>
        <v>73886</v>
      </c>
      <c r="H112" s="160">
        <f t="shared" si="45"/>
        <v>5000</v>
      </c>
      <c r="I112" s="160">
        <f t="shared" si="45"/>
        <v>813202</v>
      </c>
      <c r="J112" s="160">
        <f t="shared" si="45"/>
        <v>3635657</v>
      </c>
      <c r="K112" s="160">
        <f t="shared" si="45"/>
        <v>250000</v>
      </c>
      <c r="L112" s="160">
        <f t="shared" si="45"/>
        <v>7000000</v>
      </c>
      <c r="M112" s="160">
        <f t="shared" si="45"/>
        <v>0</v>
      </c>
      <c r="N112" s="160">
        <f t="shared" si="45"/>
        <v>184047000</v>
      </c>
      <c r="O112" s="160">
        <f t="shared" si="45"/>
        <v>3036333</v>
      </c>
      <c r="P112" s="160">
        <f t="shared" si="45"/>
        <v>1270248</v>
      </c>
      <c r="Q112" s="160">
        <f t="shared" si="45"/>
        <v>290000</v>
      </c>
      <c r="R112" s="160">
        <f t="shared" si="45"/>
        <v>0</v>
      </c>
      <c r="S112" s="160">
        <f t="shared" si="45"/>
        <v>850000</v>
      </c>
      <c r="T112" s="160">
        <f t="shared" si="45"/>
        <v>737500</v>
      </c>
      <c r="U112" s="160">
        <f t="shared" si="45"/>
        <v>6552034</v>
      </c>
      <c r="V112" s="160">
        <f t="shared" si="45"/>
        <v>93966000</v>
      </c>
      <c r="W112" s="160">
        <f t="shared" si="45"/>
        <v>0</v>
      </c>
      <c r="X112" s="160">
        <f t="shared" si="45"/>
        <v>104387</v>
      </c>
      <c r="Y112" s="160">
        <f t="shared" si="45"/>
        <v>483130</v>
      </c>
      <c r="Z112" s="160">
        <f t="shared" si="45"/>
        <v>0</v>
      </c>
      <c r="AA112" s="160">
        <f t="shared" si="45"/>
        <v>100305000</v>
      </c>
      <c r="AB112" s="160">
        <f t="shared" si="45"/>
        <v>270000</v>
      </c>
      <c r="AC112" s="160">
        <f t="shared" si="45"/>
        <v>0</v>
      </c>
      <c r="AD112" s="160">
        <f t="shared" si="45"/>
        <v>0</v>
      </c>
      <c r="AE112" s="160">
        <f t="shared" si="45"/>
        <v>0</v>
      </c>
      <c r="AF112" s="160">
        <f t="shared" si="45"/>
        <v>0</v>
      </c>
      <c r="AG112" s="160">
        <f t="shared" si="45"/>
        <v>92339</v>
      </c>
      <c r="AH112" s="160">
        <f t="shared" si="45"/>
        <v>105977</v>
      </c>
      <c r="AI112" s="160">
        <f t="shared" si="45"/>
        <v>373487</v>
      </c>
      <c r="AJ112" s="160">
        <f t="shared" si="45"/>
        <v>12666500</v>
      </c>
      <c r="AK112" s="160">
        <f t="shared" si="45"/>
        <v>0</v>
      </c>
      <c r="AL112" s="160">
        <f t="shared" si="45"/>
        <v>1268494</v>
      </c>
      <c r="AM112" s="160">
        <f t="shared" si="45"/>
        <v>6093133</v>
      </c>
      <c r="AN112" s="160">
        <f t="shared" si="45"/>
        <v>0</v>
      </c>
      <c r="AO112" s="160">
        <f t="shared" si="45"/>
        <v>5645000</v>
      </c>
      <c r="AP112" s="160">
        <f t="shared" si="45"/>
        <v>2440000</v>
      </c>
      <c r="AQ112" s="160">
        <f t="shared" si="45"/>
        <v>1410288</v>
      </c>
      <c r="AR112" s="160">
        <f t="shared" si="45"/>
        <v>0</v>
      </c>
      <c r="AS112" s="160">
        <f t="shared" si="45"/>
        <v>10863140</v>
      </c>
      <c r="AT112" s="160">
        <f t="shared" si="45"/>
        <v>2225676</v>
      </c>
      <c r="AU112" s="160">
        <f t="shared" si="45"/>
        <v>405430</v>
      </c>
      <c r="AV112" s="160">
        <f t="shared" si="45"/>
        <v>0</v>
      </c>
      <c r="AW112" s="160">
        <f t="shared" si="45"/>
        <v>391575</v>
      </c>
      <c r="AX112" s="160">
        <f t="shared" si="45"/>
        <v>51000000</v>
      </c>
      <c r="AY112" s="160">
        <f t="shared" si="45"/>
        <v>2746992</v>
      </c>
      <c r="AZ112" s="160">
        <f t="shared" si="45"/>
        <v>807000</v>
      </c>
      <c r="BA112" s="160">
        <f t="shared" si="45"/>
        <v>22517</v>
      </c>
      <c r="BB112" s="160">
        <f t="shared" si="45"/>
        <v>3119018</v>
      </c>
      <c r="BC112" s="160">
        <f t="shared" si="45"/>
        <v>0</v>
      </c>
      <c r="BD112" s="160">
        <f t="shared" si="45"/>
        <v>176000</v>
      </c>
    </row>
    <row r="113" spans="1:56" ht="14.25" customHeight="1" x14ac:dyDescent="0.25">
      <c r="A113" s="102">
        <v>30</v>
      </c>
      <c r="B113" s="171" t="s">
        <v>140</v>
      </c>
      <c r="C113" s="171" t="s">
        <v>139</v>
      </c>
      <c r="D113" s="162" t="s">
        <v>805</v>
      </c>
      <c r="E113" s="148" t="s">
        <v>139</v>
      </c>
      <c r="F113" s="149"/>
      <c r="G113" s="149"/>
      <c r="H113" s="149"/>
      <c r="I113" s="150">
        <v>783318</v>
      </c>
      <c r="J113" s="174">
        <v>1479243</v>
      </c>
      <c r="K113" s="151"/>
      <c r="L113" s="152">
        <v>4000000</v>
      </c>
      <c r="M113" s="151"/>
      <c r="N113" s="152">
        <v>568376000</v>
      </c>
      <c r="O113" s="152">
        <v>5523</v>
      </c>
      <c r="P113" s="152">
        <v>0</v>
      </c>
      <c r="Q113" s="164">
        <v>51000</v>
      </c>
      <c r="R113" s="151"/>
      <c r="S113" s="151"/>
      <c r="T113" s="151"/>
      <c r="U113" s="151"/>
      <c r="V113" s="151"/>
      <c r="W113" s="151"/>
      <c r="X113" s="153">
        <v>51210</v>
      </c>
      <c r="Y113" s="151"/>
      <c r="Z113" s="151"/>
      <c r="AA113" s="153">
        <v>5200000</v>
      </c>
      <c r="AB113" s="151"/>
      <c r="AC113" s="152">
        <v>85590</v>
      </c>
      <c r="AD113" s="151"/>
      <c r="AE113" s="151"/>
      <c r="AF113" s="151"/>
      <c r="AG113" s="151"/>
      <c r="AH113" s="151"/>
      <c r="AI113" s="152">
        <v>16941</v>
      </c>
      <c r="AJ113" s="151"/>
      <c r="AK113" s="151"/>
      <c r="AL113" s="151"/>
      <c r="AM113" s="151"/>
      <c r="AN113" s="151"/>
      <c r="AO113" s="151"/>
      <c r="AP113" s="151"/>
      <c r="AQ113" s="152">
        <v>835120</v>
      </c>
      <c r="AR113" s="151"/>
      <c r="AS113" s="151"/>
      <c r="AT113" s="151"/>
      <c r="AU113" s="151"/>
      <c r="AV113" s="151"/>
      <c r="AW113" s="151"/>
      <c r="AX113" s="152">
        <v>3400000</v>
      </c>
      <c r="AY113" s="164">
        <v>598377</v>
      </c>
      <c r="AZ113" s="151"/>
      <c r="BA113" s="152">
        <v>3274</v>
      </c>
      <c r="BB113" s="151"/>
      <c r="BC113" s="151"/>
      <c r="BD113" s="164">
        <v>85000</v>
      </c>
    </row>
    <row r="114" spans="1:56" ht="14.25" customHeight="1" x14ac:dyDescent="0.25">
      <c r="A114" s="102">
        <v>30</v>
      </c>
      <c r="B114" s="171" t="s">
        <v>140</v>
      </c>
      <c r="C114" s="171" t="s">
        <v>139</v>
      </c>
      <c r="D114" s="162" t="s">
        <v>806</v>
      </c>
      <c r="E114" s="173" t="s">
        <v>807</v>
      </c>
      <c r="F114" s="149"/>
      <c r="G114" s="149"/>
      <c r="H114" s="149"/>
      <c r="I114" s="149"/>
      <c r="J114" s="149"/>
      <c r="K114" s="152">
        <v>120000</v>
      </c>
      <c r="L114" s="151"/>
      <c r="M114" s="151"/>
      <c r="N114" s="151"/>
      <c r="O114" s="151"/>
      <c r="P114" s="151"/>
      <c r="Q114" s="151"/>
      <c r="R114" s="151"/>
      <c r="S114" s="151"/>
      <c r="T114" s="151"/>
      <c r="U114" s="153">
        <v>634806</v>
      </c>
      <c r="V114" s="151"/>
      <c r="W114" s="151"/>
      <c r="X114" s="153">
        <v>330744</v>
      </c>
      <c r="Y114" s="151"/>
      <c r="Z114" s="151"/>
      <c r="AA114" s="153">
        <v>5720000</v>
      </c>
      <c r="AB114" s="168">
        <v>400000</v>
      </c>
      <c r="AC114" s="151"/>
      <c r="AD114" s="151"/>
      <c r="AE114" s="151"/>
      <c r="AF114" s="151"/>
      <c r="AG114" s="151"/>
      <c r="AH114" s="152">
        <v>765</v>
      </c>
      <c r="AI114" s="151"/>
      <c r="AJ114" s="151"/>
      <c r="AK114" s="151"/>
      <c r="AL114" s="164">
        <v>588000</v>
      </c>
      <c r="AM114" s="151"/>
      <c r="AN114" s="151"/>
      <c r="AO114" s="153">
        <v>1640000</v>
      </c>
      <c r="AP114" s="152">
        <v>55000</v>
      </c>
      <c r="AQ114" s="151"/>
      <c r="AR114" s="153">
        <v>500000</v>
      </c>
      <c r="AS114" s="169">
        <v>1540240</v>
      </c>
      <c r="AT114" s="151"/>
      <c r="AU114" s="152">
        <v>544979</v>
      </c>
      <c r="AV114" s="151"/>
      <c r="AW114" s="151"/>
      <c r="AX114" s="152">
        <v>6600000</v>
      </c>
      <c r="AY114" s="151"/>
      <c r="AZ114" s="152">
        <v>892500</v>
      </c>
      <c r="BA114" s="151"/>
      <c r="BB114" s="151"/>
      <c r="BC114" s="151"/>
      <c r="BD114" s="151"/>
    </row>
    <row r="115" spans="1:56" ht="14.25" customHeight="1" x14ac:dyDescent="0.2">
      <c r="A115" s="158">
        <v>30</v>
      </c>
      <c r="B115" s="158" t="s">
        <v>140</v>
      </c>
      <c r="C115" s="158" t="s">
        <v>139</v>
      </c>
      <c r="D115" s="159"/>
      <c r="E115" s="159" t="s">
        <v>710</v>
      </c>
      <c r="F115" s="160">
        <f t="shared" ref="F115:V115" si="46">SUM(F113:F114)</f>
        <v>0</v>
      </c>
      <c r="G115" s="160">
        <f t="shared" si="46"/>
        <v>0</v>
      </c>
      <c r="H115" s="160">
        <f t="shared" si="46"/>
        <v>0</v>
      </c>
      <c r="I115" s="160">
        <f t="shared" si="46"/>
        <v>783318</v>
      </c>
      <c r="J115" s="160">
        <f t="shared" si="46"/>
        <v>1479243</v>
      </c>
      <c r="K115" s="160">
        <f t="shared" si="46"/>
        <v>120000</v>
      </c>
      <c r="L115" s="160">
        <f t="shared" si="46"/>
        <v>4000000</v>
      </c>
      <c r="M115" s="160">
        <f t="shared" si="46"/>
        <v>0</v>
      </c>
      <c r="N115" s="160">
        <f t="shared" si="46"/>
        <v>568376000</v>
      </c>
      <c r="O115" s="160">
        <f t="shared" si="46"/>
        <v>5523</v>
      </c>
      <c r="P115" s="160">
        <f t="shared" si="46"/>
        <v>0</v>
      </c>
      <c r="Q115" s="160">
        <f t="shared" si="46"/>
        <v>51000</v>
      </c>
      <c r="R115" s="160">
        <f t="shared" si="46"/>
        <v>0</v>
      </c>
      <c r="S115" s="160">
        <f t="shared" si="46"/>
        <v>0</v>
      </c>
      <c r="T115" s="160">
        <f t="shared" si="46"/>
        <v>0</v>
      </c>
      <c r="U115" s="160">
        <f t="shared" si="46"/>
        <v>634806</v>
      </c>
      <c r="V115" s="160">
        <f t="shared" si="46"/>
        <v>0</v>
      </c>
      <c r="W115" s="160"/>
      <c r="X115" s="160">
        <f t="shared" ref="X115:BD115" si="47">SUM(X113:X114)</f>
        <v>381954</v>
      </c>
      <c r="Y115" s="160">
        <f t="shared" si="47"/>
        <v>0</v>
      </c>
      <c r="Z115" s="160">
        <f t="shared" si="47"/>
        <v>0</v>
      </c>
      <c r="AA115" s="160">
        <f t="shared" si="47"/>
        <v>10920000</v>
      </c>
      <c r="AB115" s="160">
        <f t="shared" si="47"/>
        <v>400000</v>
      </c>
      <c r="AC115" s="160">
        <f t="shared" si="47"/>
        <v>85590</v>
      </c>
      <c r="AD115" s="160">
        <f t="shared" si="47"/>
        <v>0</v>
      </c>
      <c r="AE115" s="160">
        <f t="shared" si="47"/>
        <v>0</v>
      </c>
      <c r="AF115" s="160">
        <f t="shared" si="47"/>
        <v>0</v>
      </c>
      <c r="AG115" s="160">
        <f t="shared" si="47"/>
        <v>0</v>
      </c>
      <c r="AH115" s="160">
        <f t="shared" si="47"/>
        <v>765</v>
      </c>
      <c r="AI115" s="160">
        <f t="shared" si="47"/>
        <v>16941</v>
      </c>
      <c r="AJ115" s="160">
        <f t="shared" si="47"/>
        <v>0</v>
      </c>
      <c r="AK115" s="160">
        <f t="shared" si="47"/>
        <v>0</v>
      </c>
      <c r="AL115" s="160">
        <f t="shared" si="47"/>
        <v>588000</v>
      </c>
      <c r="AM115" s="160">
        <f t="shared" si="47"/>
        <v>0</v>
      </c>
      <c r="AN115" s="160">
        <f t="shared" si="47"/>
        <v>0</v>
      </c>
      <c r="AO115" s="160">
        <f t="shared" si="47"/>
        <v>1640000</v>
      </c>
      <c r="AP115" s="160">
        <f t="shared" si="47"/>
        <v>55000</v>
      </c>
      <c r="AQ115" s="160">
        <f t="shared" si="47"/>
        <v>835120</v>
      </c>
      <c r="AR115" s="160">
        <f t="shared" si="47"/>
        <v>500000</v>
      </c>
      <c r="AS115" s="160">
        <f t="shared" si="47"/>
        <v>1540240</v>
      </c>
      <c r="AT115" s="160">
        <f t="shared" si="47"/>
        <v>0</v>
      </c>
      <c r="AU115" s="160">
        <f t="shared" si="47"/>
        <v>544979</v>
      </c>
      <c r="AV115" s="160">
        <f t="shared" si="47"/>
        <v>0</v>
      </c>
      <c r="AW115" s="160">
        <f t="shared" si="47"/>
        <v>0</v>
      </c>
      <c r="AX115" s="160">
        <f t="shared" si="47"/>
        <v>10000000</v>
      </c>
      <c r="AY115" s="160">
        <f t="shared" si="47"/>
        <v>598377</v>
      </c>
      <c r="AZ115" s="160">
        <f t="shared" si="47"/>
        <v>892500</v>
      </c>
      <c r="BA115" s="160">
        <f t="shared" si="47"/>
        <v>3274</v>
      </c>
      <c r="BB115" s="160">
        <f t="shared" si="47"/>
        <v>0</v>
      </c>
      <c r="BC115" s="160">
        <f t="shared" si="47"/>
        <v>0</v>
      </c>
      <c r="BD115" s="160">
        <f t="shared" si="47"/>
        <v>85000</v>
      </c>
    </row>
    <row r="116" spans="1:56" ht="14.25" customHeight="1" x14ac:dyDescent="0.25">
      <c r="A116" s="102">
        <v>31</v>
      </c>
      <c r="B116" s="166" t="s">
        <v>99</v>
      </c>
      <c r="C116" s="166" t="s">
        <v>98</v>
      </c>
      <c r="D116" s="167" t="s">
        <v>808</v>
      </c>
      <c r="E116" s="148" t="s">
        <v>98</v>
      </c>
      <c r="F116" s="149"/>
      <c r="G116" s="150">
        <v>982826</v>
      </c>
      <c r="H116" s="150">
        <v>8992000</v>
      </c>
      <c r="I116" s="150">
        <v>1199290</v>
      </c>
      <c r="J116" s="174">
        <v>6407272</v>
      </c>
      <c r="K116" s="152">
        <v>350000</v>
      </c>
      <c r="L116" s="152">
        <v>4000000</v>
      </c>
      <c r="M116" s="151"/>
      <c r="N116" s="152">
        <v>300783000</v>
      </c>
      <c r="O116" s="152">
        <v>128413</v>
      </c>
      <c r="P116" s="152">
        <v>593505</v>
      </c>
      <c r="Q116" s="152">
        <v>594000</v>
      </c>
      <c r="R116" s="151"/>
      <c r="S116" s="164">
        <v>790000</v>
      </c>
      <c r="T116" s="152">
        <v>2030000</v>
      </c>
      <c r="U116" s="153">
        <v>5823176</v>
      </c>
      <c r="V116" s="153">
        <v>216581000</v>
      </c>
      <c r="W116" s="151"/>
      <c r="X116" s="153">
        <v>2181401</v>
      </c>
      <c r="Y116" s="152">
        <v>13495</v>
      </c>
      <c r="Z116" s="151"/>
      <c r="AA116" s="153">
        <v>144710000</v>
      </c>
      <c r="AB116" s="168">
        <v>300000</v>
      </c>
      <c r="AC116" s="152">
        <v>1424827</v>
      </c>
      <c r="AD116" s="151"/>
      <c r="AE116" s="151"/>
      <c r="AF116" s="151"/>
      <c r="AG116" s="153">
        <v>188500</v>
      </c>
      <c r="AH116" s="152">
        <v>1850</v>
      </c>
      <c r="AI116" s="152">
        <v>5185</v>
      </c>
      <c r="AJ116" s="151"/>
      <c r="AK116" s="151"/>
      <c r="AL116" s="164">
        <v>3189800</v>
      </c>
      <c r="AM116" s="164">
        <v>712714</v>
      </c>
      <c r="AN116" s="152">
        <v>203800000</v>
      </c>
      <c r="AO116" s="153">
        <v>8017579</v>
      </c>
      <c r="AP116" s="152">
        <v>882038</v>
      </c>
      <c r="AQ116" s="152">
        <v>1300264</v>
      </c>
      <c r="AR116" s="153">
        <v>190000</v>
      </c>
      <c r="AS116" s="169">
        <v>19726470</v>
      </c>
      <c r="AT116" s="164">
        <v>125652</v>
      </c>
      <c r="AU116" s="152">
        <v>294934</v>
      </c>
      <c r="AV116" s="152">
        <v>22249000</v>
      </c>
      <c r="AW116" s="164">
        <v>1836374</v>
      </c>
      <c r="AX116" s="152">
        <v>6600000</v>
      </c>
      <c r="AY116" s="175">
        <v>3403051</v>
      </c>
      <c r="AZ116" s="152">
        <v>1222000</v>
      </c>
      <c r="BA116" s="152">
        <v>10260</v>
      </c>
      <c r="BB116" s="170">
        <v>4970440</v>
      </c>
      <c r="BC116" s="151"/>
      <c r="BD116" s="164">
        <v>173000</v>
      </c>
    </row>
    <row r="117" spans="1:56" ht="14.25" customHeight="1" x14ac:dyDescent="0.25">
      <c r="A117" s="102">
        <v>31</v>
      </c>
      <c r="B117" s="166" t="s">
        <v>99</v>
      </c>
      <c r="C117" s="166" t="s">
        <v>98</v>
      </c>
      <c r="D117" s="167" t="s">
        <v>809</v>
      </c>
      <c r="E117" s="148" t="s">
        <v>809</v>
      </c>
      <c r="F117" s="149"/>
      <c r="G117" s="149"/>
      <c r="H117" s="149"/>
      <c r="I117" s="149"/>
      <c r="J117" s="149"/>
      <c r="K117" s="151"/>
      <c r="L117" s="149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3">
        <v>9600000</v>
      </c>
      <c r="AB117" s="151"/>
      <c r="AC117" s="151"/>
      <c r="AD117" s="151"/>
      <c r="AE117" s="151"/>
      <c r="AF117" s="151"/>
      <c r="AG117" s="151"/>
      <c r="AH117" s="151"/>
      <c r="AI117" s="151"/>
      <c r="AJ117" s="151"/>
      <c r="AK117" s="151"/>
      <c r="AL117" s="151"/>
      <c r="AM117" s="151"/>
      <c r="AN117" s="151"/>
      <c r="AO117" s="151"/>
      <c r="AP117" s="151"/>
      <c r="AQ117" s="151"/>
      <c r="AR117" s="151"/>
      <c r="AS117" s="151"/>
      <c r="AT117" s="151"/>
      <c r="AU117" s="151"/>
      <c r="AV117" s="151"/>
      <c r="AW117" s="151"/>
      <c r="AX117" s="151"/>
      <c r="AY117" s="151"/>
      <c r="AZ117" s="151"/>
      <c r="BA117" s="151"/>
      <c r="BB117" s="151"/>
      <c r="BC117" s="151"/>
      <c r="BD117" s="151"/>
    </row>
    <row r="118" spans="1:56" ht="14.25" customHeight="1" x14ac:dyDescent="0.2">
      <c r="A118" s="158">
        <v>31</v>
      </c>
      <c r="B118" s="158" t="s">
        <v>99</v>
      </c>
      <c r="C118" s="158" t="s">
        <v>98</v>
      </c>
      <c r="D118" s="159"/>
      <c r="E118" s="159" t="s">
        <v>710</v>
      </c>
      <c r="F118" s="160">
        <f t="shared" ref="F118:V118" si="48">SUM(F116:F117)</f>
        <v>0</v>
      </c>
      <c r="G118" s="160">
        <f t="shared" si="48"/>
        <v>982826</v>
      </c>
      <c r="H118" s="160">
        <f t="shared" si="48"/>
        <v>8992000</v>
      </c>
      <c r="I118" s="160">
        <f t="shared" si="48"/>
        <v>1199290</v>
      </c>
      <c r="J118" s="160">
        <f t="shared" si="48"/>
        <v>6407272</v>
      </c>
      <c r="K118" s="160">
        <f t="shared" si="48"/>
        <v>350000</v>
      </c>
      <c r="L118" s="160">
        <f t="shared" si="48"/>
        <v>4000000</v>
      </c>
      <c r="M118" s="160">
        <f t="shared" si="48"/>
        <v>0</v>
      </c>
      <c r="N118" s="160">
        <f t="shared" si="48"/>
        <v>300783000</v>
      </c>
      <c r="O118" s="160">
        <f t="shared" si="48"/>
        <v>128413</v>
      </c>
      <c r="P118" s="160">
        <f t="shared" si="48"/>
        <v>593505</v>
      </c>
      <c r="Q118" s="160">
        <f t="shared" si="48"/>
        <v>594000</v>
      </c>
      <c r="R118" s="160">
        <f t="shared" si="48"/>
        <v>0</v>
      </c>
      <c r="S118" s="160">
        <f t="shared" si="48"/>
        <v>790000</v>
      </c>
      <c r="T118" s="160">
        <f t="shared" si="48"/>
        <v>2030000</v>
      </c>
      <c r="U118" s="160">
        <f t="shared" si="48"/>
        <v>5823176</v>
      </c>
      <c r="V118" s="160">
        <f t="shared" si="48"/>
        <v>216581000</v>
      </c>
      <c r="W118" s="160"/>
      <c r="X118" s="160">
        <f t="shared" ref="X118:BD118" si="49">SUM(X116:X117)</f>
        <v>2181401</v>
      </c>
      <c r="Y118" s="160">
        <f t="shared" si="49"/>
        <v>13495</v>
      </c>
      <c r="Z118" s="160">
        <f t="shared" si="49"/>
        <v>0</v>
      </c>
      <c r="AA118" s="160">
        <f t="shared" si="49"/>
        <v>154310000</v>
      </c>
      <c r="AB118" s="160">
        <f t="shared" si="49"/>
        <v>300000</v>
      </c>
      <c r="AC118" s="160">
        <f t="shared" si="49"/>
        <v>1424827</v>
      </c>
      <c r="AD118" s="160">
        <f t="shared" si="49"/>
        <v>0</v>
      </c>
      <c r="AE118" s="160">
        <f t="shared" si="49"/>
        <v>0</v>
      </c>
      <c r="AF118" s="160">
        <f t="shared" si="49"/>
        <v>0</v>
      </c>
      <c r="AG118" s="160">
        <f t="shared" si="49"/>
        <v>188500</v>
      </c>
      <c r="AH118" s="160">
        <f t="shared" si="49"/>
        <v>1850</v>
      </c>
      <c r="AI118" s="160">
        <f t="shared" si="49"/>
        <v>5185</v>
      </c>
      <c r="AJ118" s="160">
        <f t="shared" si="49"/>
        <v>0</v>
      </c>
      <c r="AK118" s="160">
        <f t="shared" si="49"/>
        <v>0</v>
      </c>
      <c r="AL118" s="160">
        <f t="shared" si="49"/>
        <v>3189800</v>
      </c>
      <c r="AM118" s="160">
        <f t="shared" si="49"/>
        <v>712714</v>
      </c>
      <c r="AN118" s="160">
        <f t="shared" si="49"/>
        <v>203800000</v>
      </c>
      <c r="AO118" s="160">
        <f t="shared" si="49"/>
        <v>8017579</v>
      </c>
      <c r="AP118" s="160">
        <f t="shared" si="49"/>
        <v>882038</v>
      </c>
      <c r="AQ118" s="160">
        <f t="shared" si="49"/>
        <v>1300264</v>
      </c>
      <c r="AR118" s="160">
        <f t="shared" si="49"/>
        <v>190000</v>
      </c>
      <c r="AS118" s="160">
        <f t="shared" si="49"/>
        <v>19726470</v>
      </c>
      <c r="AT118" s="160">
        <f t="shared" si="49"/>
        <v>125652</v>
      </c>
      <c r="AU118" s="160">
        <f t="shared" si="49"/>
        <v>294934</v>
      </c>
      <c r="AV118" s="160">
        <f t="shared" si="49"/>
        <v>22249000</v>
      </c>
      <c r="AW118" s="160">
        <f t="shared" si="49"/>
        <v>1836374</v>
      </c>
      <c r="AX118" s="160">
        <f t="shared" si="49"/>
        <v>6600000</v>
      </c>
      <c r="AY118" s="160">
        <f t="shared" si="49"/>
        <v>3403051</v>
      </c>
      <c r="AZ118" s="160">
        <f t="shared" si="49"/>
        <v>1222000</v>
      </c>
      <c r="BA118" s="160">
        <f t="shared" si="49"/>
        <v>10260</v>
      </c>
      <c r="BB118" s="160">
        <f t="shared" si="49"/>
        <v>4970440</v>
      </c>
      <c r="BC118" s="160">
        <f t="shared" si="49"/>
        <v>0</v>
      </c>
      <c r="BD118" s="160">
        <f t="shared" si="49"/>
        <v>173000</v>
      </c>
    </row>
    <row r="119" spans="1:56" ht="14.25" customHeight="1" x14ac:dyDescent="0.25">
      <c r="A119" s="102">
        <v>32</v>
      </c>
      <c r="B119" s="171" t="s">
        <v>113</v>
      </c>
      <c r="C119" s="171" t="s">
        <v>112</v>
      </c>
      <c r="D119" s="162" t="s">
        <v>810</v>
      </c>
      <c r="E119" s="148" t="s">
        <v>112</v>
      </c>
      <c r="F119" s="149"/>
      <c r="G119" s="150">
        <v>174321</v>
      </c>
      <c r="H119" s="152">
        <v>55000</v>
      </c>
      <c r="I119" s="150">
        <v>2030439</v>
      </c>
      <c r="J119" s="152">
        <v>3768849</v>
      </c>
      <c r="K119" s="152">
        <v>320000</v>
      </c>
      <c r="L119" s="152">
        <v>4000000</v>
      </c>
      <c r="M119" s="151"/>
      <c r="N119" s="151"/>
      <c r="O119" s="152">
        <v>2028204</v>
      </c>
      <c r="P119" s="152">
        <v>240711</v>
      </c>
      <c r="Q119" s="152">
        <v>805000</v>
      </c>
      <c r="R119" s="151"/>
      <c r="S119" s="164">
        <v>185000</v>
      </c>
      <c r="T119" s="151"/>
      <c r="U119" s="153">
        <v>279498</v>
      </c>
      <c r="V119" s="153">
        <v>3140000</v>
      </c>
      <c r="W119" s="151"/>
      <c r="X119" s="153">
        <v>2692612</v>
      </c>
      <c r="Y119" s="152">
        <v>83670</v>
      </c>
      <c r="Z119" s="151"/>
      <c r="AA119" s="153">
        <v>67413000</v>
      </c>
      <c r="AB119" s="168">
        <v>385000</v>
      </c>
      <c r="AC119" s="152">
        <v>1840085</v>
      </c>
      <c r="AD119" s="151"/>
      <c r="AE119" s="151"/>
      <c r="AF119" s="151"/>
      <c r="AG119" s="153">
        <v>56000</v>
      </c>
      <c r="AH119" s="152">
        <v>0</v>
      </c>
      <c r="AI119" s="152">
        <v>93106</v>
      </c>
      <c r="AJ119" s="151"/>
      <c r="AK119" s="151"/>
      <c r="AL119" s="164">
        <v>2866585</v>
      </c>
      <c r="AM119" s="164">
        <v>1336454</v>
      </c>
      <c r="AN119" s="152">
        <v>151800000</v>
      </c>
      <c r="AO119" s="153">
        <v>1592200</v>
      </c>
      <c r="AP119" s="152">
        <v>417662</v>
      </c>
      <c r="AQ119" s="152">
        <v>783122</v>
      </c>
      <c r="AR119" s="153">
        <v>465000</v>
      </c>
      <c r="AS119" s="169">
        <v>29300330</v>
      </c>
      <c r="AT119" s="164">
        <v>149213</v>
      </c>
      <c r="AU119" s="152">
        <v>17319</v>
      </c>
      <c r="AV119" s="152">
        <v>12541195</v>
      </c>
      <c r="AW119" s="164">
        <v>1674407</v>
      </c>
      <c r="AX119" s="152">
        <v>2700000</v>
      </c>
      <c r="AY119" s="175">
        <v>1529125</v>
      </c>
      <c r="AZ119" s="152">
        <v>1685000</v>
      </c>
      <c r="BA119" s="152">
        <v>36003</v>
      </c>
      <c r="BB119" s="170">
        <v>5195195</v>
      </c>
      <c r="BC119" s="151"/>
      <c r="BD119" s="164">
        <v>50000</v>
      </c>
    </row>
    <row r="120" spans="1:56" ht="14.25" customHeight="1" x14ac:dyDescent="0.25">
      <c r="A120" s="102">
        <v>32</v>
      </c>
      <c r="B120" s="171" t="s">
        <v>113</v>
      </c>
      <c r="C120" s="171" t="s">
        <v>112</v>
      </c>
      <c r="D120" s="162" t="s">
        <v>811</v>
      </c>
      <c r="E120" s="181" t="s">
        <v>812</v>
      </c>
      <c r="F120" s="149"/>
      <c r="G120" s="149"/>
      <c r="H120" s="149"/>
      <c r="I120" s="149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2">
        <v>200000</v>
      </c>
      <c r="U120" s="153">
        <v>54614</v>
      </c>
      <c r="V120" s="151"/>
      <c r="W120" s="151"/>
      <c r="X120" s="151"/>
      <c r="Y120" s="151"/>
      <c r="Z120" s="151"/>
      <c r="AA120" s="151"/>
      <c r="AB120" s="151"/>
      <c r="AC120" s="151"/>
      <c r="AD120" s="151"/>
      <c r="AE120" s="151"/>
      <c r="AF120" s="151"/>
      <c r="AG120" s="151"/>
      <c r="AH120" s="151"/>
      <c r="AI120" s="151"/>
      <c r="AJ120" s="151"/>
      <c r="AK120" s="151"/>
      <c r="AL120" s="151"/>
      <c r="AM120" s="151"/>
      <c r="AN120" s="151"/>
      <c r="AO120" s="151"/>
      <c r="AP120" s="151"/>
      <c r="AQ120" s="151"/>
      <c r="AR120" s="151"/>
      <c r="AS120" s="151"/>
      <c r="AT120" s="151"/>
      <c r="AU120" s="151"/>
      <c r="AV120" s="151"/>
      <c r="AW120" s="151"/>
      <c r="AX120" s="151"/>
      <c r="AY120" s="151"/>
      <c r="AZ120" s="151"/>
      <c r="BA120" s="151"/>
      <c r="BB120" s="165">
        <v>202598</v>
      </c>
      <c r="BC120" s="151"/>
      <c r="BD120" s="151"/>
    </row>
    <row r="121" spans="1:56" ht="14.25" customHeight="1" x14ac:dyDescent="0.25">
      <c r="A121" s="102">
        <v>32</v>
      </c>
      <c r="B121" s="171" t="s">
        <v>113</v>
      </c>
      <c r="C121" s="171" t="s">
        <v>112</v>
      </c>
      <c r="D121" s="162" t="s">
        <v>813</v>
      </c>
      <c r="E121" s="181" t="s">
        <v>814</v>
      </c>
      <c r="F121" s="149"/>
      <c r="G121" s="149"/>
      <c r="H121" s="149"/>
      <c r="I121" s="149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2">
        <v>400000</v>
      </c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  <c r="AT121" s="151"/>
      <c r="AU121" s="151"/>
      <c r="AV121" s="151"/>
      <c r="AW121" s="151"/>
      <c r="AX121" s="151"/>
      <c r="AY121" s="151"/>
      <c r="AZ121" s="151"/>
      <c r="BA121" s="151"/>
      <c r="BB121" s="151"/>
      <c r="BC121" s="151"/>
      <c r="BD121" s="151"/>
    </row>
    <row r="122" spans="1:56" ht="14.25" customHeight="1" x14ac:dyDescent="0.25">
      <c r="A122" s="102">
        <v>32</v>
      </c>
      <c r="B122" s="171" t="s">
        <v>113</v>
      </c>
      <c r="C122" s="171" t="s">
        <v>112</v>
      </c>
      <c r="D122" s="162" t="s">
        <v>815</v>
      </c>
      <c r="E122" s="181" t="s">
        <v>816</v>
      </c>
      <c r="F122" s="149"/>
      <c r="G122" s="149"/>
      <c r="H122" s="149"/>
      <c r="I122" s="149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2">
        <v>400000</v>
      </c>
      <c r="U122" s="151"/>
      <c r="V122" s="151"/>
      <c r="W122" s="151"/>
      <c r="X122" s="151"/>
      <c r="Y122" s="151"/>
      <c r="Z122" s="151"/>
      <c r="AA122" s="151"/>
      <c r="AB122" s="151"/>
      <c r="AC122" s="151"/>
      <c r="AD122" s="151"/>
      <c r="AE122" s="151"/>
      <c r="AF122" s="151"/>
      <c r="AG122" s="151"/>
      <c r="AH122" s="151"/>
      <c r="AI122" s="151"/>
      <c r="AJ122" s="151"/>
      <c r="AK122" s="151"/>
      <c r="AL122" s="151"/>
      <c r="AM122" s="151"/>
      <c r="AN122" s="151"/>
      <c r="AO122" s="151"/>
      <c r="AP122" s="151"/>
      <c r="AQ122" s="151"/>
      <c r="AR122" s="151"/>
      <c r="AS122" s="151"/>
      <c r="AT122" s="151"/>
      <c r="AU122" s="151"/>
      <c r="AV122" s="151"/>
      <c r="AW122" s="151"/>
      <c r="AX122" s="151"/>
      <c r="AY122" s="151"/>
      <c r="AZ122" s="151"/>
      <c r="BA122" s="151"/>
      <c r="BB122" s="151"/>
      <c r="BC122" s="151"/>
      <c r="BD122" s="151"/>
    </row>
    <row r="123" spans="1:56" ht="14.25" customHeight="1" x14ac:dyDescent="0.25">
      <c r="A123" s="102">
        <v>32</v>
      </c>
      <c r="B123" s="171" t="s">
        <v>113</v>
      </c>
      <c r="C123" s="171" t="s">
        <v>112</v>
      </c>
      <c r="D123" s="162" t="s">
        <v>817</v>
      </c>
      <c r="E123" s="181" t="s">
        <v>817</v>
      </c>
      <c r="F123" s="149"/>
      <c r="G123" s="149"/>
      <c r="H123" s="152">
        <v>155000</v>
      </c>
      <c r="I123" s="149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  <c r="AA123" s="151"/>
      <c r="AB123" s="151"/>
      <c r="AC123" s="151"/>
      <c r="AD123" s="151"/>
      <c r="AE123" s="151"/>
      <c r="AF123" s="151"/>
      <c r="AG123" s="151"/>
      <c r="AH123" s="151"/>
      <c r="AI123" s="151"/>
      <c r="AJ123" s="151"/>
      <c r="AK123" s="151"/>
      <c r="AL123" s="151"/>
      <c r="AM123" s="151"/>
      <c r="AN123" s="152">
        <v>75000000</v>
      </c>
      <c r="AO123" s="151"/>
      <c r="AP123" s="151"/>
      <c r="AQ123" s="151"/>
      <c r="AR123" s="151"/>
      <c r="AS123" s="151"/>
      <c r="AT123" s="151"/>
      <c r="AU123" s="151"/>
      <c r="AV123" s="151"/>
      <c r="AW123" s="151"/>
      <c r="AX123" s="151"/>
      <c r="AY123" s="151"/>
      <c r="AZ123" s="151"/>
      <c r="BA123" s="151"/>
      <c r="BB123" s="151"/>
      <c r="BC123" s="151"/>
      <c r="BD123" s="151"/>
    </row>
    <row r="124" spans="1:56" ht="14.25" customHeight="1" x14ac:dyDescent="0.2">
      <c r="A124" s="158">
        <v>32</v>
      </c>
      <c r="B124" s="158" t="s">
        <v>113</v>
      </c>
      <c r="C124" s="158" t="s">
        <v>112</v>
      </c>
      <c r="D124" s="159"/>
      <c r="E124" s="159" t="s">
        <v>710</v>
      </c>
      <c r="F124" s="160">
        <f t="shared" ref="F124:V124" si="50">SUM(F119:F123)</f>
        <v>0</v>
      </c>
      <c r="G124" s="160">
        <f t="shared" si="50"/>
        <v>174321</v>
      </c>
      <c r="H124" s="160">
        <f t="shared" si="50"/>
        <v>210000</v>
      </c>
      <c r="I124" s="160">
        <f t="shared" si="50"/>
        <v>2030439</v>
      </c>
      <c r="J124" s="160">
        <f t="shared" si="50"/>
        <v>3768849</v>
      </c>
      <c r="K124" s="160">
        <f t="shared" si="50"/>
        <v>320000</v>
      </c>
      <c r="L124" s="160">
        <f t="shared" si="50"/>
        <v>4000000</v>
      </c>
      <c r="M124" s="160">
        <f t="shared" si="50"/>
        <v>0</v>
      </c>
      <c r="N124" s="160">
        <f t="shared" si="50"/>
        <v>0</v>
      </c>
      <c r="O124" s="160">
        <f t="shared" si="50"/>
        <v>2028204</v>
      </c>
      <c r="P124" s="160">
        <f t="shared" si="50"/>
        <v>240711</v>
      </c>
      <c r="Q124" s="160">
        <f t="shared" si="50"/>
        <v>805000</v>
      </c>
      <c r="R124" s="160">
        <f t="shared" si="50"/>
        <v>0</v>
      </c>
      <c r="S124" s="160">
        <f t="shared" si="50"/>
        <v>185000</v>
      </c>
      <c r="T124" s="160">
        <f t="shared" si="50"/>
        <v>1000000</v>
      </c>
      <c r="U124" s="160">
        <f t="shared" si="50"/>
        <v>334112</v>
      </c>
      <c r="V124" s="160">
        <f t="shared" si="50"/>
        <v>3140000</v>
      </c>
      <c r="W124" s="160"/>
      <c r="X124" s="160">
        <f t="shared" ref="X124:BD124" si="51">SUM(X119:X123)</f>
        <v>2692612</v>
      </c>
      <c r="Y124" s="160">
        <f t="shared" si="51"/>
        <v>83670</v>
      </c>
      <c r="Z124" s="160">
        <f t="shared" si="51"/>
        <v>0</v>
      </c>
      <c r="AA124" s="160">
        <f t="shared" si="51"/>
        <v>67413000</v>
      </c>
      <c r="AB124" s="160">
        <f t="shared" si="51"/>
        <v>385000</v>
      </c>
      <c r="AC124" s="160">
        <f t="shared" si="51"/>
        <v>1840085</v>
      </c>
      <c r="AD124" s="160">
        <f t="shared" si="51"/>
        <v>0</v>
      </c>
      <c r="AE124" s="160">
        <f t="shared" si="51"/>
        <v>0</v>
      </c>
      <c r="AF124" s="160">
        <f t="shared" si="51"/>
        <v>0</v>
      </c>
      <c r="AG124" s="160">
        <f t="shared" si="51"/>
        <v>56000</v>
      </c>
      <c r="AH124" s="160">
        <f t="shared" si="51"/>
        <v>0</v>
      </c>
      <c r="AI124" s="160">
        <f t="shared" si="51"/>
        <v>93106</v>
      </c>
      <c r="AJ124" s="160">
        <f t="shared" si="51"/>
        <v>0</v>
      </c>
      <c r="AK124" s="160">
        <f t="shared" si="51"/>
        <v>0</v>
      </c>
      <c r="AL124" s="160">
        <f t="shared" si="51"/>
        <v>2866585</v>
      </c>
      <c r="AM124" s="160">
        <f t="shared" si="51"/>
        <v>1336454</v>
      </c>
      <c r="AN124" s="160">
        <f t="shared" si="51"/>
        <v>226800000</v>
      </c>
      <c r="AO124" s="160">
        <f t="shared" si="51"/>
        <v>1592200</v>
      </c>
      <c r="AP124" s="160">
        <f t="shared" si="51"/>
        <v>417662</v>
      </c>
      <c r="AQ124" s="160">
        <f t="shared" si="51"/>
        <v>783122</v>
      </c>
      <c r="AR124" s="160">
        <f t="shared" si="51"/>
        <v>465000</v>
      </c>
      <c r="AS124" s="160">
        <f t="shared" si="51"/>
        <v>29300330</v>
      </c>
      <c r="AT124" s="160">
        <f t="shared" si="51"/>
        <v>149213</v>
      </c>
      <c r="AU124" s="160">
        <f t="shared" si="51"/>
        <v>17319</v>
      </c>
      <c r="AV124" s="160">
        <f t="shared" si="51"/>
        <v>12541195</v>
      </c>
      <c r="AW124" s="160">
        <f t="shared" si="51"/>
        <v>1674407</v>
      </c>
      <c r="AX124" s="160">
        <f t="shared" si="51"/>
        <v>2700000</v>
      </c>
      <c r="AY124" s="160">
        <f t="shared" si="51"/>
        <v>1529125</v>
      </c>
      <c r="AZ124" s="160">
        <f t="shared" si="51"/>
        <v>1685000</v>
      </c>
      <c r="BA124" s="160">
        <f t="shared" si="51"/>
        <v>36003</v>
      </c>
      <c r="BB124" s="160">
        <f t="shared" si="51"/>
        <v>5397793</v>
      </c>
      <c r="BC124" s="160">
        <f t="shared" si="51"/>
        <v>0</v>
      </c>
      <c r="BD124" s="160">
        <f t="shared" si="51"/>
        <v>50000</v>
      </c>
    </row>
    <row r="125" spans="1:56" ht="14.25" customHeight="1" x14ac:dyDescent="0.25">
      <c r="A125" s="102">
        <v>33</v>
      </c>
      <c r="B125" s="166" t="s">
        <v>177</v>
      </c>
      <c r="C125" s="166" t="s">
        <v>818</v>
      </c>
      <c r="D125" s="167" t="s">
        <v>819</v>
      </c>
      <c r="E125" s="148" t="s">
        <v>818</v>
      </c>
      <c r="F125" s="149"/>
      <c r="G125" s="149"/>
      <c r="H125" s="149"/>
      <c r="I125" s="150">
        <v>502695</v>
      </c>
      <c r="J125" s="151"/>
      <c r="K125" s="151"/>
      <c r="L125" s="151"/>
      <c r="M125" s="151"/>
      <c r="N125" s="151"/>
      <c r="O125" s="151"/>
      <c r="P125" s="151"/>
      <c r="Q125" s="164">
        <v>10000</v>
      </c>
      <c r="R125" s="151"/>
      <c r="S125" s="151"/>
      <c r="T125" s="152">
        <v>15000</v>
      </c>
      <c r="U125" s="153">
        <v>7225</v>
      </c>
      <c r="V125" s="151"/>
      <c r="W125" s="151"/>
      <c r="X125" s="151"/>
      <c r="Y125" s="151"/>
      <c r="Z125" s="151"/>
      <c r="AA125" s="153">
        <v>3600000</v>
      </c>
      <c r="AB125" s="151"/>
      <c r="AC125" s="151"/>
      <c r="AD125" s="151"/>
      <c r="AE125" s="151"/>
      <c r="AF125" s="151"/>
      <c r="AG125" s="151"/>
      <c r="AH125" s="152">
        <v>675</v>
      </c>
      <c r="AI125" s="151"/>
      <c r="AJ125" s="151"/>
      <c r="AK125" s="151"/>
      <c r="AL125" s="164">
        <v>237600</v>
      </c>
      <c r="AM125" s="164">
        <v>189645</v>
      </c>
      <c r="AN125" s="151"/>
      <c r="AO125" s="153">
        <v>952000</v>
      </c>
      <c r="AP125" s="152">
        <v>44500</v>
      </c>
      <c r="AQ125" s="152">
        <v>159640</v>
      </c>
      <c r="AR125" s="151"/>
      <c r="AS125" s="151"/>
      <c r="AT125" s="151"/>
      <c r="AU125" s="151"/>
      <c r="AV125" s="151"/>
      <c r="AW125" s="151"/>
      <c r="AX125" s="152">
        <v>3100000</v>
      </c>
      <c r="AY125" s="151"/>
      <c r="AZ125" s="152">
        <v>252500</v>
      </c>
      <c r="BA125" s="151"/>
      <c r="BB125" s="151"/>
      <c r="BC125" s="151"/>
      <c r="BD125" s="151"/>
    </row>
    <row r="126" spans="1:56" ht="14.25" customHeight="1" x14ac:dyDescent="0.2">
      <c r="A126" s="155">
        <v>33</v>
      </c>
      <c r="B126" s="155" t="s">
        <v>177</v>
      </c>
      <c r="C126" s="155" t="s">
        <v>818</v>
      </c>
      <c r="D126" s="156" t="s">
        <v>708</v>
      </c>
      <c r="E126" s="156" t="s">
        <v>820</v>
      </c>
      <c r="F126" s="157">
        <f t="shared" ref="F126:AK126" si="52">SUMPRODUCT(F$377:F$387,Martial5)</f>
        <v>0</v>
      </c>
      <c r="G126" s="157">
        <f t="shared" si="52"/>
        <v>0</v>
      </c>
      <c r="H126" s="157">
        <f t="shared" si="52"/>
        <v>0</v>
      </c>
      <c r="I126" s="157">
        <f t="shared" si="52"/>
        <v>0</v>
      </c>
      <c r="J126" s="157">
        <f t="shared" si="52"/>
        <v>0</v>
      </c>
      <c r="K126" s="157">
        <f t="shared" si="52"/>
        <v>0</v>
      </c>
      <c r="L126" s="157">
        <f t="shared" si="52"/>
        <v>0</v>
      </c>
      <c r="M126" s="157">
        <f t="shared" si="52"/>
        <v>0</v>
      </c>
      <c r="N126" s="157">
        <f t="shared" si="52"/>
        <v>0</v>
      </c>
      <c r="O126" s="157">
        <f t="shared" si="52"/>
        <v>36144</v>
      </c>
      <c r="P126" s="157">
        <f t="shared" si="52"/>
        <v>0</v>
      </c>
      <c r="Q126" s="157">
        <f t="shared" si="52"/>
        <v>0</v>
      </c>
      <c r="R126" s="157">
        <f t="shared" si="52"/>
        <v>0</v>
      </c>
      <c r="S126" s="157">
        <f t="shared" si="52"/>
        <v>0</v>
      </c>
      <c r="T126" s="157">
        <f t="shared" si="52"/>
        <v>0</v>
      </c>
      <c r="U126" s="157">
        <f t="shared" si="52"/>
        <v>0</v>
      </c>
      <c r="V126" s="157">
        <f t="shared" si="52"/>
        <v>0</v>
      </c>
      <c r="W126" s="157">
        <f t="shared" si="52"/>
        <v>0</v>
      </c>
      <c r="X126" s="157">
        <f t="shared" si="52"/>
        <v>0</v>
      </c>
      <c r="Y126" s="157">
        <f t="shared" si="52"/>
        <v>0</v>
      </c>
      <c r="Z126" s="157">
        <f t="shared" si="52"/>
        <v>0</v>
      </c>
      <c r="AA126" s="157">
        <f t="shared" si="52"/>
        <v>0</v>
      </c>
      <c r="AB126" s="157">
        <f t="shared" si="52"/>
        <v>0</v>
      </c>
      <c r="AC126" s="157">
        <f t="shared" si="52"/>
        <v>0</v>
      </c>
      <c r="AD126" s="157">
        <f t="shared" si="52"/>
        <v>0</v>
      </c>
      <c r="AE126" s="157">
        <f t="shared" si="52"/>
        <v>0</v>
      </c>
      <c r="AF126" s="157">
        <f t="shared" si="52"/>
        <v>0</v>
      </c>
      <c r="AG126" s="157">
        <f t="shared" si="52"/>
        <v>0</v>
      </c>
      <c r="AH126" s="157">
        <f t="shared" si="52"/>
        <v>0</v>
      </c>
      <c r="AI126" s="157">
        <f t="shared" si="52"/>
        <v>34888.639999999999</v>
      </c>
      <c r="AJ126" s="157">
        <f t="shared" si="52"/>
        <v>0</v>
      </c>
      <c r="AK126" s="157">
        <f t="shared" si="52"/>
        <v>0</v>
      </c>
      <c r="AL126" s="157">
        <f t="shared" ref="AL126:BD126" si="53">SUMPRODUCT(AL$377:AL$387,Martial5)</f>
        <v>0</v>
      </c>
      <c r="AM126" s="157">
        <f t="shared" si="53"/>
        <v>0</v>
      </c>
      <c r="AN126" s="157">
        <f t="shared" si="53"/>
        <v>0</v>
      </c>
      <c r="AO126" s="157">
        <f t="shared" si="53"/>
        <v>0</v>
      </c>
      <c r="AP126" s="157">
        <f t="shared" si="53"/>
        <v>0</v>
      </c>
      <c r="AQ126" s="157">
        <f t="shared" si="53"/>
        <v>0</v>
      </c>
      <c r="AR126" s="157">
        <f t="shared" si="53"/>
        <v>0</v>
      </c>
      <c r="AS126" s="157">
        <f t="shared" si="53"/>
        <v>0</v>
      </c>
      <c r="AT126" s="157">
        <f t="shared" si="53"/>
        <v>0</v>
      </c>
      <c r="AU126" s="157">
        <f t="shared" si="53"/>
        <v>0</v>
      </c>
      <c r="AV126" s="157">
        <f t="shared" si="53"/>
        <v>0</v>
      </c>
      <c r="AW126" s="157">
        <f t="shared" si="53"/>
        <v>0</v>
      </c>
      <c r="AX126" s="157">
        <f t="shared" si="53"/>
        <v>0</v>
      </c>
      <c r="AY126" s="157">
        <f t="shared" si="53"/>
        <v>0</v>
      </c>
      <c r="AZ126" s="157">
        <f t="shared" si="53"/>
        <v>16000</v>
      </c>
      <c r="BA126" s="157">
        <f t="shared" si="53"/>
        <v>0</v>
      </c>
      <c r="BB126" s="157">
        <f t="shared" si="53"/>
        <v>1304785.9199999999</v>
      </c>
      <c r="BC126" s="157">
        <f t="shared" si="53"/>
        <v>0</v>
      </c>
      <c r="BD126" s="157">
        <f t="shared" si="53"/>
        <v>0</v>
      </c>
    </row>
    <row r="127" spans="1:56" ht="14.25" customHeight="1" x14ac:dyDescent="0.2">
      <c r="A127" s="158">
        <v>33</v>
      </c>
      <c r="B127" s="158" t="s">
        <v>177</v>
      </c>
      <c r="C127" s="158" t="s">
        <v>818</v>
      </c>
      <c r="D127" s="159"/>
      <c r="E127" s="159" t="s">
        <v>710</v>
      </c>
      <c r="F127" s="160">
        <f t="shared" ref="F127:BD127" si="54">SUM(F125:F126)</f>
        <v>0</v>
      </c>
      <c r="G127" s="160">
        <f t="shared" si="54"/>
        <v>0</v>
      </c>
      <c r="H127" s="160">
        <f t="shared" si="54"/>
        <v>0</v>
      </c>
      <c r="I127" s="160">
        <f t="shared" si="54"/>
        <v>502695</v>
      </c>
      <c r="J127" s="160">
        <f t="shared" si="54"/>
        <v>0</v>
      </c>
      <c r="K127" s="160">
        <f t="shared" si="54"/>
        <v>0</v>
      </c>
      <c r="L127" s="160">
        <f t="shared" si="54"/>
        <v>0</v>
      </c>
      <c r="M127" s="160">
        <f t="shared" si="54"/>
        <v>0</v>
      </c>
      <c r="N127" s="160">
        <f t="shared" si="54"/>
        <v>0</v>
      </c>
      <c r="O127" s="160">
        <f t="shared" si="54"/>
        <v>36144</v>
      </c>
      <c r="P127" s="160">
        <f t="shared" si="54"/>
        <v>0</v>
      </c>
      <c r="Q127" s="160">
        <f t="shared" si="54"/>
        <v>10000</v>
      </c>
      <c r="R127" s="160">
        <f t="shared" si="54"/>
        <v>0</v>
      </c>
      <c r="S127" s="160">
        <f t="shared" si="54"/>
        <v>0</v>
      </c>
      <c r="T127" s="160">
        <f t="shared" si="54"/>
        <v>15000</v>
      </c>
      <c r="U127" s="160">
        <f t="shared" si="54"/>
        <v>7225</v>
      </c>
      <c r="V127" s="160">
        <f t="shared" si="54"/>
        <v>0</v>
      </c>
      <c r="W127" s="160">
        <f t="shared" si="54"/>
        <v>0</v>
      </c>
      <c r="X127" s="160">
        <f t="shared" si="54"/>
        <v>0</v>
      </c>
      <c r="Y127" s="160">
        <f t="shared" si="54"/>
        <v>0</v>
      </c>
      <c r="Z127" s="160">
        <f t="shared" si="54"/>
        <v>0</v>
      </c>
      <c r="AA127" s="160">
        <f t="shared" si="54"/>
        <v>3600000</v>
      </c>
      <c r="AB127" s="160">
        <f t="shared" si="54"/>
        <v>0</v>
      </c>
      <c r="AC127" s="160">
        <f t="shared" si="54"/>
        <v>0</v>
      </c>
      <c r="AD127" s="160">
        <f t="shared" si="54"/>
        <v>0</v>
      </c>
      <c r="AE127" s="160">
        <f t="shared" si="54"/>
        <v>0</v>
      </c>
      <c r="AF127" s="160">
        <f t="shared" si="54"/>
        <v>0</v>
      </c>
      <c r="AG127" s="160">
        <f t="shared" si="54"/>
        <v>0</v>
      </c>
      <c r="AH127" s="160">
        <f t="shared" si="54"/>
        <v>675</v>
      </c>
      <c r="AI127" s="160">
        <f t="shared" si="54"/>
        <v>34888.639999999999</v>
      </c>
      <c r="AJ127" s="160">
        <f t="shared" si="54"/>
        <v>0</v>
      </c>
      <c r="AK127" s="160">
        <f t="shared" si="54"/>
        <v>0</v>
      </c>
      <c r="AL127" s="160">
        <f t="shared" si="54"/>
        <v>237600</v>
      </c>
      <c r="AM127" s="160">
        <f t="shared" si="54"/>
        <v>189645</v>
      </c>
      <c r="AN127" s="160">
        <f t="shared" si="54"/>
        <v>0</v>
      </c>
      <c r="AO127" s="160">
        <f t="shared" si="54"/>
        <v>952000</v>
      </c>
      <c r="AP127" s="160">
        <f t="shared" si="54"/>
        <v>44500</v>
      </c>
      <c r="AQ127" s="160">
        <f t="shared" si="54"/>
        <v>159640</v>
      </c>
      <c r="AR127" s="160">
        <f t="shared" si="54"/>
        <v>0</v>
      </c>
      <c r="AS127" s="160">
        <f t="shared" si="54"/>
        <v>0</v>
      </c>
      <c r="AT127" s="160">
        <f t="shared" si="54"/>
        <v>0</v>
      </c>
      <c r="AU127" s="160">
        <f t="shared" si="54"/>
        <v>0</v>
      </c>
      <c r="AV127" s="160">
        <f t="shared" si="54"/>
        <v>0</v>
      </c>
      <c r="AW127" s="160">
        <f t="shared" si="54"/>
        <v>0</v>
      </c>
      <c r="AX127" s="160">
        <f t="shared" si="54"/>
        <v>3100000</v>
      </c>
      <c r="AY127" s="160">
        <f t="shared" si="54"/>
        <v>0</v>
      </c>
      <c r="AZ127" s="160">
        <f t="shared" si="54"/>
        <v>268500</v>
      </c>
      <c r="BA127" s="160">
        <f t="shared" si="54"/>
        <v>0</v>
      </c>
      <c r="BB127" s="160">
        <f t="shared" si="54"/>
        <v>1304785.9199999999</v>
      </c>
      <c r="BC127" s="160">
        <f t="shared" si="54"/>
        <v>0</v>
      </c>
      <c r="BD127" s="160">
        <f t="shared" si="54"/>
        <v>0</v>
      </c>
    </row>
    <row r="128" spans="1:56" ht="14.25" customHeight="1" x14ac:dyDescent="0.25">
      <c r="A128" s="102">
        <v>34</v>
      </c>
      <c r="B128" s="171" t="s">
        <v>95</v>
      </c>
      <c r="C128" s="171" t="s">
        <v>94</v>
      </c>
      <c r="D128" s="162" t="s">
        <v>94</v>
      </c>
      <c r="E128" s="148" t="s">
        <v>94</v>
      </c>
      <c r="F128" s="150">
        <v>1804991</v>
      </c>
      <c r="G128" s="150">
        <v>208855</v>
      </c>
      <c r="H128" s="152">
        <v>598175</v>
      </c>
      <c r="I128" s="150">
        <v>1637489</v>
      </c>
      <c r="J128" s="174">
        <v>7504998</v>
      </c>
      <c r="K128" s="152">
        <v>990000</v>
      </c>
      <c r="L128" s="152">
        <v>4000000</v>
      </c>
      <c r="M128" s="151"/>
      <c r="N128" s="151"/>
      <c r="O128" s="152"/>
      <c r="P128" s="152">
        <v>957393</v>
      </c>
      <c r="Q128" s="152">
        <v>330000</v>
      </c>
      <c r="R128" s="151"/>
      <c r="S128" s="164">
        <v>432000</v>
      </c>
      <c r="T128" s="152">
        <v>1688000</v>
      </c>
      <c r="U128" s="153">
        <v>3327409</v>
      </c>
      <c r="V128" s="153">
        <v>15563000</v>
      </c>
      <c r="W128" s="151"/>
      <c r="X128" s="153">
        <v>364928</v>
      </c>
      <c r="Y128" s="152">
        <v>69838</v>
      </c>
      <c r="Z128" s="151"/>
      <c r="AA128" s="153">
        <v>239471000</v>
      </c>
      <c r="AB128" s="168">
        <v>850000</v>
      </c>
      <c r="AC128" s="152">
        <v>1881420</v>
      </c>
      <c r="AD128" s="151"/>
      <c r="AE128" s="151"/>
      <c r="AF128" s="151"/>
      <c r="AG128" s="153">
        <v>98000</v>
      </c>
      <c r="AH128" s="152">
        <v>0</v>
      </c>
      <c r="AI128" s="151"/>
      <c r="AJ128" s="164">
        <v>5238143</v>
      </c>
      <c r="AK128" s="151"/>
      <c r="AL128" s="164">
        <v>1998350</v>
      </c>
      <c r="AM128" s="164">
        <v>447367</v>
      </c>
      <c r="AN128" s="152">
        <v>15000000</v>
      </c>
      <c r="AO128" s="153">
        <v>2776840</v>
      </c>
      <c r="AP128" s="152">
        <v>1522844</v>
      </c>
      <c r="AQ128" s="152">
        <v>1140924</v>
      </c>
      <c r="AR128" s="153">
        <v>5000000</v>
      </c>
      <c r="AS128" s="169">
        <v>115031950</v>
      </c>
      <c r="AT128" s="164">
        <v>318785</v>
      </c>
      <c r="AU128" s="152">
        <v>360314</v>
      </c>
      <c r="AV128" s="152">
        <v>6546334</v>
      </c>
      <c r="AW128" s="164">
        <v>956384</v>
      </c>
      <c r="AX128" s="152">
        <v>32500000</v>
      </c>
      <c r="AY128" s="175">
        <v>1328552</v>
      </c>
      <c r="AZ128" s="152">
        <v>692500</v>
      </c>
      <c r="BA128" s="152">
        <v>6856</v>
      </c>
      <c r="BB128" s="151"/>
      <c r="BC128" s="151"/>
      <c r="BD128" s="164">
        <v>723969</v>
      </c>
    </row>
    <row r="129" spans="1:56" ht="14.25" customHeight="1" x14ac:dyDescent="0.2">
      <c r="A129" s="155">
        <v>34</v>
      </c>
      <c r="B129" s="155" t="s">
        <v>95</v>
      </c>
      <c r="C129" s="155" t="s">
        <v>94</v>
      </c>
      <c r="D129" s="156" t="s">
        <v>708</v>
      </c>
      <c r="E129" s="156" t="s">
        <v>821</v>
      </c>
      <c r="F129" s="157">
        <f t="shared" ref="F129:AK129" si="55">SUMPRODUCT(F$377:F$387,Martial4)</f>
        <v>0</v>
      </c>
      <c r="G129" s="157">
        <f t="shared" si="55"/>
        <v>0</v>
      </c>
      <c r="H129" s="157">
        <f t="shared" si="55"/>
        <v>584999.91</v>
      </c>
      <c r="I129" s="157">
        <f t="shared" si="55"/>
        <v>0</v>
      </c>
      <c r="J129" s="157">
        <f t="shared" si="55"/>
        <v>0</v>
      </c>
      <c r="K129" s="157">
        <f t="shared" si="55"/>
        <v>0</v>
      </c>
      <c r="L129" s="157">
        <f t="shared" si="55"/>
        <v>0</v>
      </c>
      <c r="M129" s="157">
        <f t="shared" si="55"/>
        <v>0</v>
      </c>
      <c r="N129" s="157">
        <f t="shared" si="55"/>
        <v>574803500</v>
      </c>
      <c r="O129" s="157">
        <f t="shared" si="55"/>
        <v>36144</v>
      </c>
      <c r="P129" s="157">
        <f t="shared" si="55"/>
        <v>0</v>
      </c>
      <c r="Q129" s="157">
        <f t="shared" si="55"/>
        <v>0</v>
      </c>
      <c r="R129" s="157">
        <f t="shared" si="55"/>
        <v>0</v>
      </c>
      <c r="S129" s="157">
        <f t="shared" si="55"/>
        <v>0</v>
      </c>
      <c r="T129" s="157">
        <f t="shared" si="55"/>
        <v>0</v>
      </c>
      <c r="U129" s="157">
        <f t="shared" si="55"/>
        <v>0</v>
      </c>
      <c r="V129" s="157">
        <f t="shared" si="55"/>
        <v>0</v>
      </c>
      <c r="W129" s="157">
        <f t="shared" si="55"/>
        <v>0</v>
      </c>
      <c r="X129" s="157">
        <f t="shared" si="55"/>
        <v>0</v>
      </c>
      <c r="Y129" s="157">
        <f t="shared" si="55"/>
        <v>0</v>
      </c>
      <c r="Z129" s="157">
        <f t="shared" si="55"/>
        <v>0</v>
      </c>
      <c r="AA129" s="157">
        <f t="shared" si="55"/>
        <v>0</v>
      </c>
      <c r="AB129" s="157">
        <f t="shared" si="55"/>
        <v>0</v>
      </c>
      <c r="AC129" s="157">
        <f t="shared" si="55"/>
        <v>0</v>
      </c>
      <c r="AD129" s="157">
        <f t="shared" si="55"/>
        <v>0</v>
      </c>
      <c r="AE129" s="157">
        <f t="shared" si="55"/>
        <v>0</v>
      </c>
      <c r="AF129" s="157">
        <f t="shared" si="55"/>
        <v>0</v>
      </c>
      <c r="AG129" s="157">
        <f t="shared" si="55"/>
        <v>0</v>
      </c>
      <c r="AH129" s="157">
        <f t="shared" si="55"/>
        <v>0</v>
      </c>
      <c r="AI129" s="157">
        <f t="shared" si="55"/>
        <v>43610.8</v>
      </c>
      <c r="AJ129" s="157">
        <f t="shared" si="55"/>
        <v>0</v>
      </c>
      <c r="AK129" s="157">
        <f t="shared" si="55"/>
        <v>0</v>
      </c>
      <c r="AL129" s="157">
        <f t="shared" ref="AL129:BD129" si="56">SUMPRODUCT(AL$377:AL$387,Martial4)</f>
        <v>0</v>
      </c>
      <c r="AM129" s="157">
        <f t="shared" si="56"/>
        <v>0</v>
      </c>
      <c r="AN129" s="157">
        <f t="shared" si="56"/>
        <v>0</v>
      </c>
      <c r="AO129" s="157">
        <f t="shared" si="56"/>
        <v>0</v>
      </c>
      <c r="AP129" s="157">
        <f t="shared" si="56"/>
        <v>0</v>
      </c>
      <c r="AQ129" s="157">
        <f t="shared" si="56"/>
        <v>0</v>
      </c>
      <c r="AR129" s="157">
        <f t="shared" si="56"/>
        <v>0</v>
      </c>
      <c r="AS129" s="157">
        <f t="shared" si="56"/>
        <v>0</v>
      </c>
      <c r="AT129" s="157">
        <f t="shared" si="56"/>
        <v>0</v>
      </c>
      <c r="AU129" s="157">
        <f t="shared" si="56"/>
        <v>0</v>
      </c>
      <c r="AV129" s="157">
        <f t="shared" si="56"/>
        <v>0</v>
      </c>
      <c r="AW129" s="157">
        <f t="shared" si="56"/>
        <v>0</v>
      </c>
      <c r="AX129" s="157">
        <f t="shared" si="56"/>
        <v>0</v>
      </c>
      <c r="AY129" s="157">
        <f t="shared" si="56"/>
        <v>0</v>
      </c>
      <c r="AZ129" s="157">
        <f t="shared" si="56"/>
        <v>16000</v>
      </c>
      <c r="BA129" s="157">
        <f t="shared" si="56"/>
        <v>0</v>
      </c>
      <c r="BB129" s="157">
        <f t="shared" si="56"/>
        <v>1467884.16</v>
      </c>
      <c r="BC129" s="157">
        <f t="shared" si="56"/>
        <v>0</v>
      </c>
      <c r="BD129" s="157">
        <f t="shared" si="56"/>
        <v>0</v>
      </c>
    </row>
    <row r="130" spans="1:56" ht="14.25" customHeight="1" x14ac:dyDescent="0.2">
      <c r="A130" s="158">
        <v>34</v>
      </c>
      <c r="B130" s="158" t="s">
        <v>95</v>
      </c>
      <c r="C130" s="158" t="s">
        <v>94</v>
      </c>
      <c r="D130" s="159"/>
      <c r="E130" s="159" t="s">
        <v>710</v>
      </c>
      <c r="F130" s="160">
        <f t="shared" ref="F130:BD130" si="57">SUM(F128:F129)</f>
        <v>1804991</v>
      </c>
      <c r="G130" s="160">
        <f t="shared" si="57"/>
        <v>208855</v>
      </c>
      <c r="H130" s="160">
        <f t="shared" si="57"/>
        <v>1183174.9100000001</v>
      </c>
      <c r="I130" s="160">
        <f t="shared" si="57"/>
        <v>1637489</v>
      </c>
      <c r="J130" s="160">
        <f t="shared" si="57"/>
        <v>7504998</v>
      </c>
      <c r="K130" s="160">
        <f t="shared" si="57"/>
        <v>990000</v>
      </c>
      <c r="L130" s="160">
        <f t="shared" si="57"/>
        <v>4000000</v>
      </c>
      <c r="M130" s="160">
        <f t="shared" si="57"/>
        <v>0</v>
      </c>
      <c r="N130" s="160">
        <f t="shared" si="57"/>
        <v>574803500</v>
      </c>
      <c r="O130" s="160">
        <f t="shared" si="57"/>
        <v>36144</v>
      </c>
      <c r="P130" s="160">
        <f t="shared" si="57"/>
        <v>957393</v>
      </c>
      <c r="Q130" s="160">
        <f t="shared" si="57"/>
        <v>330000</v>
      </c>
      <c r="R130" s="160">
        <f t="shared" si="57"/>
        <v>0</v>
      </c>
      <c r="S130" s="160">
        <f t="shared" si="57"/>
        <v>432000</v>
      </c>
      <c r="T130" s="160">
        <f t="shared" si="57"/>
        <v>1688000</v>
      </c>
      <c r="U130" s="160">
        <f t="shared" si="57"/>
        <v>3327409</v>
      </c>
      <c r="V130" s="160">
        <f t="shared" si="57"/>
        <v>15563000</v>
      </c>
      <c r="W130" s="160">
        <f t="shared" si="57"/>
        <v>0</v>
      </c>
      <c r="X130" s="160">
        <f t="shared" si="57"/>
        <v>364928</v>
      </c>
      <c r="Y130" s="160">
        <f t="shared" si="57"/>
        <v>69838</v>
      </c>
      <c r="Z130" s="160">
        <f t="shared" si="57"/>
        <v>0</v>
      </c>
      <c r="AA130" s="160">
        <f t="shared" si="57"/>
        <v>239471000</v>
      </c>
      <c r="AB130" s="160">
        <f t="shared" si="57"/>
        <v>850000</v>
      </c>
      <c r="AC130" s="160">
        <f t="shared" si="57"/>
        <v>1881420</v>
      </c>
      <c r="AD130" s="160">
        <f t="shared" si="57"/>
        <v>0</v>
      </c>
      <c r="AE130" s="160">
        <f t="shared" si="57"/>
        <v>0</v>
      </c>
      <c r="AF130" s="160">
        <f t="shared" si="57"/>
        <v>0</v>
      </c>
      <c r="AG130" s="160">
        <f t="shared" si="57"/>
        <v>98000</v>
      </c>
      <c r="AH130" s="160">
        <f t="shared" si="57"/>
        <v>0</v>
      </c>
      <c r="AI130" s="160">
        <f t="shared" si="57"/>
        <v>43610.8</v>
      </c>
      <c r="AJ130" s="160">
        <f t="shared" si="57"/>
        <v>5238143</v>
      </c>
      <c r="AK130" s="160">
        <f t="shared" si="57"/>
        <v>0</v>
      </c>
      <c r="AL130" s="160">
        <f t="shared" si="57"/>
        <v>1998350</v>
      </c>
      <c r="AM130" s="160">
        <f t="shared" si="57"/>
        <v>447367</v>
      </c>
      <c r="AN130" s="160">
        <f t="shared" si="57"/>
        <v>15000000</v>
      </c>
      <c r="AO130" s="160">
        <f t="shared" si="57"/>
        <v>2776840</v>
      </c>
      <c r="AP130" s="160">
        <f t="shared" si="57"/>
        <v>1522844</v>
      </c>
      <c r="AQ130" s="160">
        <f t="shared" si="57"/>
        <v>1140924</v>
      </c>
      <c r="AR130" s="160">
        <f t="shared" si="57"/>
        <v>5000000</v>
      </c>
      <c r="AS130" s="160">
        <f t="shared" si="57"/>
        <v>115031950</v>
      </c>
      <c r="AT130" s="160">
        <f t="shared" si="57"/>
        <v>318785</v>
      </c>
      <c r="AU130" s="160">
        <f t="shared" si="57"/>
        <v>360314</v>
      </c>
      <c r="AV130" s="160">
        <f t="shared" si="57"/>
        <v>6546334</v>
      </c>
      <c r="AW130" s="160">
        <f t="shared" si="57"/>
        <v>956384</v>
      </c>
      <c r="AX130" s="160">
        <f t="shared" si="57"/>
        <v>32500000</v>
      </c>
      <c r="AY130" s="160">
        <f t="shared" si="57"/>
        <v>1328552</v>
      </c>
      <c r="AZ130" s="160">
        <f t="shared" si="57"/>
        <v>708500</v>
      </c>
      <c r="BA130" s="160">
        <f t="shared" si="57"/>
        <v>6856</v>
      </c>
      <c r="BB130" s="160">
        <f t="shared" si="57"/>
        <v>1467884.16</v>
      </c>
      <c r="BC130" s="160">
        <f t="shared" si="57"/>
        <v>0</v>
      </c>
      <c r="BD130" s="160">
        <f t="shared" si="57"/>
        <v>723969</v>
      </c>
    </row>
    <row r="131" spans="1:56" ht="14.25" customHeight="1" x14ac:dyDescent="0.25">
      <c r="A131" s="102">
        <v>35</v>
      </c>
      <c r="B131" s="166" t="s">
        <v>93</v>
      </c>
      <c r="C131" s="166" t="s">
        <v>92</v>
      </c>
      <c r="D131" s="167" t="s">
        <v>822</v>
      </c>
      <c r="E131" s="148" t="s">
        <v>823</v>
      </c>
      <c r="F131" s="149"/>
      <c r="G131" s="149"/>
      <c r="H131" s="149"/>
      <c r="I131" s="149"/>
      <c r="J131" s="149"/>
      <c r="K131" s="151"/>
      <c r="L131" s="149"/>
      <c r="M131" s="151"/>
      <c r="N131" s="151"/>
      <c r="O131" s="151"/>
      <c r="P131" s="151"/>
      <c r="Q131" s="151"/>
      <c r="R131" s="151"/>
      <c r="S131" s="151"/>
      <c r="T131" s="152">
        <v>10000</v>
      </c>
      <c r="U131" s="151"/>
      <c r="V131" s="151"/>
      <c r="W131" s="151"/>
      <c r="X131" s="172"/>
      <c r="Y131" s="151"/>
      <c r="Z131" s="151"/>
      <c r="AA131" s="153">
        <v>1258000</v>
      </c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64">
        <v>126500</v>
      </c>
      <c r="AM131" s="151"/>
      <c r="AN131" s="151"/>
      <c r="AO131" s="151"/>
      <c r="AP131" s="151"/>
      <c r="AQ131" s="151"/>
      <c r="AR131" s="151"/>
      <c r="AS131" s="151"/>
      <c r="AT131" s="151"/>
      <c r="AU131" s="151"/>
      <c r="AV131" s="151"/>
      <c r="AW131" s="151"/>
      <c r="AX131" s="151"/>
      <c r="AY131" s="151"/>
      <c r="AZ131" s="151"/>
      <c r="BA131" s="151"/>
      <c r="BB131" s="151"/>
      <c r="BC131" s="151"/>
      <c r="BD131" s="151"/>
    </row>
    <row r="132" spans="1:56" ht="14.25" customHeight="1" x14ac:dyDescent="0.25">
      <c r="A132" s="102">
        <v>35</v>
      </c>
      <c r="B132" s="166" t="s">
        <v>93</v>
      </c>
      <c r="C132" s="166" t="s">
        <v>92</v>
      </c>
      <c r="D132" s="167" t="s">
        <v>824</v>
      </c>
      <c r="E132" s="148" t="s">
        <v>92</v>
      </c>
      <c r="F132" s="149"/>
      <c r="G132" s="149"/>
      <c r="H132" s="149"/>
      <c r="I132" s="150">
        <v>559807</v>
      </c>
      <c r="J132" s="174">
        <v>5965164</v>
      </c>
      <c r="K132" s="151"/>
      <c r="L132" s="152">
        <v>6500000</v>
      </c>
      <c r="M132" s="151"/>
      <c r="N132" s="172"/>
      <c r="O132" s="152">
        <v>70791</v>
      </c>
      <c r="P132" s="152">
        <v>113064</v>
      </c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A132" s="151"/>
      <c r="AB132" s="151"/>
      <c r="AC132" s="151"/>
      <c r="AD132" s="151"/>
      <c r="AE132" s="151"/>
      <c r="AF132" s="151"/>
      <c r="AG132" s="151"/>
      <c r="AH132" s="152">
        <v>0</v>
      </c>
      <c r="AI132" s="151"/>
      <c r="AJ132" s="151"/>
      <c r="AK132" s="151"/>
      <c r="AL132" s="164">
        <v>3864814</v>
      </c>
      <c r="AM132" s="164">
        <v>641438</v>
      </c>
      <c r="AN132" s="152">
        <v>1900000</v>
      </c>
      <c r="AO132" s="151"/>
      <c r="AP132" s="152">
        <v>503000</v>
      </c>
      <c r="AQ132" s="152">
        <v>739009</v>
      </c>
      <c r="AR132" s="151"/>
      <c r="AS132" s="151"/>
      <c r="AT132" s="151"/>
      <c r="AU132" s="151"/>
      <c r="AV132" s="152">
        <v>16344693</v>
      </c>
      <c r="AW132" s="164">
        <v>446182</v>
      </c>
      <c r="AX132" s="152">
        <v>52600000</v>
      </c>
      <c r="AY132" s="175">
        <v>4835925</v>
      </c>
      <c r="AZ132" s="152">
        <v>593000</v>
      </c>
      <c r="BA132" s="152">
        <v>6389</v>
      </c>
      <c r="BB132" s="151"/>
      <c r="BC132" s="151"/>
      <c r="BD132" s="164"/>
    </row>
    <row r="133" spans="1:56" ht="14.25" customHeight="1" x14ac:dyDescent="0.25">
      <c r="A133" s="102">
        <v>35</v>
      </c>
      <c r="B133" s="166" t="s">
        <v>93</v>
      </c>
      <c r="C133" s="166" t="s">
        <v>92</v>
      </c>
      <c r="D133" s="167" t="s">
        <v>825</v>
      </c>
      <c r="E133" s="173" t="s">
        <v>826</v>
      </c>
      <c r="F133" s="149"/>
      <c r="G133" s="149"/>
      <c r="H133" s="149"/>
      <c r="I133" s="149"/>
      <c r="J133" s="149"/>
      <c r="K133" s="164">
        <v>970000</v>
      </c>
      <c r="L133" s="149"/>
      <c r="M133" s="151"/>
      <c r="N133" s="151"/>
      <c r="O133" s="151"/>
      <c r="P133" s="151"/>
      <c r="Q133" s="151"/>
      <c r="R133" s="151"/>
      <c r="S133" s="164">
        <v>300000</v>
      </c>
      <c r="T133" s="151"/>
      <c r="U133" s="182">
        <v>2322921</v>
      </c>
      <c r="V133" s="153">
        <v>181372000</v>
      </c>
      <c r="W133" s="151"/>
      <c r="X133" s="182">
        <v>1051360</v>
      </c>
      <c r="Y133" s="151"/>
      <c r="Z133" s="151"/>
      <c r="AA133" s="182">
        <v>32177000</v>
      </c>
      <c r="AB133" s="168">
        <v>890000</v>
      </c>
      <c r="AC133" s="164">
        <v>4174856</v>
      </c>
      <c r="AD133" s="151"/>
      <c r="AE133" s="151"/>
      <c r="AF133" s="151"/>
      <c r="AG133" s="183"/>
      <c r="AH133" s="151"/>
      <c r="AI133" s="164">
        <v>12255</v>
      </c>
      <c r="AJ133" s="164">
        <v>6381000</v>
      </c>
      <c r="AK133" s="151"/>
      <c r="AL133" s="151"/>
      <c r="AM133" s="151"/>
      <c r="AN133" s="151"/>
      <c r="AO133" s="182">
        <v>11358948</v>
      </c>
      <c r="AP133" s="151"/>
      <c r="AQ133" s="151"/>
      <c r="AR133" s="182">
        <v>2900000</v>
      </c>
      <c r="AS133" s="169">
        <v>36974250</v>
      </c>
      <c r="AT133" s="164">
        <v>2333936</v>
      </c>
      <c r="AU133" s="164">
        <v>681019</v>
      </c>
      <c r="AV133" s="151"/>
      <c r="AW133" s="151"/>
      <c r="AX133" s="151"/>
      <c r="AY133" s="151"/>
      <c r="AZ133" s="151"/>
      <c r="BA133" s="151"/>
      <c r="BB133" s="170">
        <v>4106991</v>
      </c>
      <c r="BC133" s="151"/>
      <c r="BD133" s="164">
        <v>152870</v>
      </c>
    </row>
    <row r="134" spans="1:56" ht="14.25" customHeight="1" x14ac:dyDescent="0.25">
      <c r="A134" s="102">
        <v>35</v>
      </c>
      <c r="B134" s="166" t="s">
        <v>93</v>
      </c>
      <c r="C134" s="166" t="s">
        <v>92</v>
      </c>
      <c r="D134" s="167" t="s">
        <v>827</v>
      </c>
      <c r="E134" s="173" t="s">
        <v>828</v>
      </c>
      <c r="F134" s="149"/>
      <c r="G134" s="149"/>
      <c r="H134" s="149"/>
      <c r="I134" s="149"/>
      <c r="J134" s="149"/>
      <c r="K134" s="151"/>
      <c r="L134" s="149"/>
      <c r="M134" s="151"/>
      <c r="N134" s="151"/>
      <c r="O134" s="151"/>
      <c r="P134" s="151"/>
      <c r="Q134" s="151"/>
      <c r="R134" s="151"/>
      <c r="S134" s="151"/>
      <c r="T134" s="152">
        <v>47500</v>
      </c>
      <c r="U134" s="151"/>
      <c r="V134" s="151"/>
      <c r="W134" s="151"/>
      <c r="X134" s="151"/>
      <c r="Y134" s="151"/>
      <c r="Z134" s="151"/>
      <c r="AA134" s="151"/>
      <c r="AB134" s="151"/>
      <c r="AC134" s="151"/>
      <c r="AD134" s="151"/>
      <c r="AE134" s="151"/>
      <c r="AF134" s="151"/>
      <c r="AG134" s="151"/>
      <c r="AH134" s="151"/>
      <c r="AI134" s="151"/>
      <c r="AJ134" s="151"/>
      <c r="AK134" s="151"/>
      <c r="AL134" s="164">
        <v>94145</v>
      </c>
      <c r="AM134" s="151"/>
      <c r="AN134" s="152">
        <v>450000</v>
      </c>
      <c r="AO134" s="151"/>
      <c r="AP134" s="151"/>
      <c r="AQ134" s="151"/>
      <c r="AR134" s="151"/>
      <c r="AS134" s="169">
        <v>41732100</v>
      </c>
      <c r="AT134" s="151"/>
      <c r="AU134" s="151"/>
      <c r="AV134" s="151"/>
      <c r="AW134" s="151"/>
      <c r="AX134" s="151"/>
      <c r="AY134" s="151"/>
      <c r="AZ134" s="151"/>
      <c r="BA134" s="151"/>
      <c r="BB134" s="151"/>
      <c r="BC134" s="151"/>
      <c r="BD134" s="151"/>
    </row>
    <row r="135" spans="1:56" ht="14.25" customHeight="1" x14ac:dyDescent="0.25">
      <c r="A135" s="102">
        <v>35</v>
      </c>
      <c r="B135" s="455" t="s">
        <v>93</v>
      </c>
      <c r="C135" s="166" t="s">
        <v>92</v>
      </c>
      <c r="D135" s="167" t="s">
        <v>829</v>
      </c>
      <c r="E135" s="173" t="s">
        <v>829</v>
      </c>
      <c r="F135" s="149"/>
      <c r="G135" s="150">
        <v>254852</v>
      </c>
      <c r="H135" s="149"/>
      <c r="I135" s="150"/>
      <c r="J135" s="149"/>
      <c r="K135" s="151"/>
      <c r="L135" s="149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A135" s="151"/>
      <c r="AB135" s="151"/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2">
        <v>3300000</v>
      </c>
      <c r="AY135" s="151"/>
      <c r="AZ135" s="151"/>
      <c r="BA135" s="151"/>
      <c r="BB135" s="165">
        <v>45681</v>
      </c>
      <c r="BC135" s="151"/>
      <c r="BD135" s="151"/>
    </row>
    <row r="136" spans="1:56" ht="14.25" customHeight="1" x14ac:dyDescent="0.25">
      <c r="A136" s="85">
        <v>35</v>
      </c>
      <c r="B136" s="166" t="s">
        <v>93</v>
      </c>
      <c r="C136" s="184" t="s">
        <v>92</v>
      </c>
      <c r="D136" s="185" t="s">
        <v>830</v>
      </c>
      <c r="E136" s="186" t="s">
        <v>499</v>
      </c>
      <c r="F136" s="180"/>
      <c r="G136" s="180"/>
      <c r="H136" s="180"/>
      <c r="I136" s="180"/>
      <c r="J136" s="180"/>
      <c r="K136" s="178"/>
      <c r="L136" s="152">
        <v>300000</v>
      </c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53">
        <v>4835000</v>
      </c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52">
        <v>149500</v>
      </c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</row>
    <row r="137" spans="1:56" ht="14.25" customHeight="1" x14ac:dyDescent="0.2">
      <c r="A137" s="155">
        <v>35</v>
      </c>
      <c r="B137" s="155" t="s">
        <v>93</v>
      </c>
      <c r="C137" s="155" t="s">
        <v>92</v>
      </c>
      <c r="D137" s="156" t="s">
        <v>831</v>
      </c>
      <c r="E137" s="156" t="s">
        <v>832</v>
      </c>
      <c r="F137" s="157">
        <f t="shared" ref="F137:AK137" si="58">SUMPRODUCT(F367:F372,Water1+Water6)</f>
        <v>0</v>
      </c>
      <c r="G137" s="157">
        <f t="shared" si="58"/>
        <v>0</v>
      </c>
      <c r="H137" s="157">
        <f t="shared" si="58"/>
        <v>0</v>
      </c>
      <c r="I137" s="157">
        <f t="shared" si="58"/>
        <v>0</v>
      </c>
      <c r="J137" s="157">
        <f t="shared" si="58"/>
        <v>0</v>
      </c>
      <c r="K137" s="157">
        <f t="shared" si="58"/>
        <v>0</v>
      </c>
      <c r="L137" s="157">
        <f t="shared" si="58"/>
        <v>0</v>
      </c>
      <c r="M137" s="157">
        <f t="shared" si="58"/>
        <v>0</v>
      </c>
      <c r="N137" s="157">
        <f t="shared" si="58"/>
        <v>0</v>
      </c>
      <c r="O137" s="157">
        <f t="shared" si="58"/>
        <v>0</v>
      </c>
      <c r="P137" s="157">
        <f t="shared" si="58"/>
        <v>0</v>
      </c>
      <c r="Q137" s="157">
        <f t="shared" si="58"/>
        <v>216000</v>
      </c>
      <c r="R137" s="157">
        <f t="shared" si="58"/>
        <v>0</v>
      </c>
      <c r="S137" s="157">
        <f t="shared" si="58"/>
        <v>0</v>
      </c>
      <c r="T137" s="157">
        <f t="shared" si="58"/>
        <v>0</v>
      </c>
      <c r="U137" s="157">
        <f t="shared" si="58"/>
        <v>0</v>
      </c>
      <c r="V137" s="157">
        <f t="shared" si="58"/>
        <v>0</v>
      </c>
      <c r="W137" s="157">
        <f t="shared" si="58"/>
        <v>0</v>
      </c>
      <c r="X137" s="157">
        <f t="shared" si="58"/>
        <v>0</v>
      </c>
      <c r="Y137" s="157">
        <f t="shared" si="58"/>
        <v>0</v>
      </c>
      <c r="Z137" s="157">
        <f t="shared" si="58"/>
        <v>0</v>
      </c>
      <c r="AA137" s="157">
        <f t="shared" si="58"/>
        <v>0</v>
      </c>
      <c r="AB137" s="157">
        <f t="shared" si="58"/>
        <v>0</v>
      </c>
      <c r="AC137" s="157">
        <f t="shared" si="58"/>
        <v>0</v>
      </c>
      <c r="AD137" s="157">
        <f t="shared" si="58"/>
        <v>0</v>
      </c>
      <c r="AE137" s="157">
        <f t="shared" si="58"/>
        <v>0</v>
      </c>
      <c r="AF137" s="157">
        <f t="shared" si="58"/>
        <v>0</v>
      </c>
      <c r="AG137" s="157">
        <f t="shared" si="58"/>
        <v>198500</v>
      </c>
      <c r="AH137" s="157">
        <f t="shared" si="58"/>
        <v>0</v>
      </c>
      <c r="AI137" s="157">
        <f t="shared" si="58"/>
        <v>0</v>
      </c>
      <c r="AJ137" s="157">
        <f t="shared" si="58"/>
        <v>0</v>
      </c>
      <c r="AK137" s="157">
        <f t="shared" si="58"/>
        <v>0</v>
      </c>
      <c r="AL137" s="157">
        <f t="shared" ref="AL137:BD137" si="59">SUMPRODUCT(AL367:AL372,Water1+Water6)</f>
        <v>0</v>
      </c>
      <c r="AM137" s="157">
        <f t="shared" si="59"/>
        <v>0</v>
      </c>
      <c r="AN137" s="157">
        <f t="shared" si="59"/>
        <v>0</v>
      </c>
      <c r="AO137" s="157">
        <f t="shared" si="59"/>
        <v>0</v>
      </c>
      <c r="AP137" s="157">
        <f t="shared" si="59"/>
        <v>0</v>
      </c>
      <c r="AQ137" s="157">
        <f t="shared" si="59"/>
        <v>0</v>
      </c>
      <c r="AR137" s="157">
        <f t="shared" si="59"/>
        <v>0</v>
      </c>
      <c r="AS137" s="157">
        <f t="shared" si="59"/>
        <v>0</v>
      </c>
      <c r="AT137" s="157">
        <f t="shared" si="59"/>
        <v>0</v>
      </c>
      <c r="AU137" s="157">
        <f t="shared" si="59"/>
        <v>0</v>
      </c>
      <c r="AV137" s="157">
        <f t="shared" si="59"/>
        <v>0</v>
      </c>
      <c r="AW137" s="157">
        <f t="shared" si="59"/>
        <v>0</v>
      </c>
      <c r="AX137" s="157">
        <f t="shared" si="59"/>
        <v>0</v>
      </c>
      <c r="AY137" s="157">
        <f t="shared" si="59"/>
        <v>0</v>
      </c>
      <c r="AZ137" s="157">
        <f t="shared" si="59"/>
        <v>0</v>
      </c>
      <c r="BA137" s="157">
        <f t="shared" si="59"/>
        <v>0</v>
      </c>
      <c r="BB137" s="157">
        <f t="shared" si="59"/>
        <v>0</v>
      </c>
      <c r="BC137" s="157">
        <f t="shared" si="59"/>
        <v>0</v>
      </c>
      <c r="BD137" s="157">
        <f t="shared" si="59"/>
        <v>0</v>
      </c>
    </row>
    <row r="138" spans="1:56" ht="14.25" customHeight="1" x14ac:dyDescent="0.2">
      <c r="A138" s="158">
        <v>35</v>
      </c>
      <c r="B138" s="158" t="s">
        <v>93</v>
      </c>
      <c r="C138" s="158" t="s">
        <v>92</v>
      </c>
      <c r="D138" s="159"/>
      <c r="E138" s="159" t="s">
        <v>710</v>
      </c>
      <c r="F138" s="160">
        <f t="shared" ref="F138:BD138" si="60">SUM(F131:F137)</f>
        <v>0</v>
      </c>
      <c r="G138" s="160">
        <f t="shared" si="60"/>
        <v>254852</v>
      </c>
      <c r="H138" s="160">
        <f t="shared" si="60"/>
        <v>0</v>
      </c>
      <c r="I138" s="160">
        <f t="shared" si="60"/>
        <v>559807</v>
      </c>
      <c r="J138" s="160">
        <f t="shared" si="60"/>
        <v>5965164</v>
      </c>
      <c r="K138" s="160">
        <f t="shared" si="60"/>
        <v>970000</v>
      </c>
      <c r="L138" s="160">
        <f t="shared" si="60"/>
        <v>6800000</v>
      </c>
      <c r="M138" s="160">
        <f t="shared" si="60"/>
        <v>0</v>
      </c>
      <c r="N138" s="160">
        <f t="shared" si="60"/>
        <v>0</v>
      </c>
      <c r="O138" s="160">
        <f t="shared" si="60"/>
        <v>70791</v>
      </c>
      <c r="P138" s="160">
        <f t="shared" si="60"/>
        <v>113064</v>
      </c>
      <c r="Q138" s="160">
        <f t="shared" si="60"/>
        <v>216000</v>
      </c>
      <c r="R138" s="160">
        <f t="shared" si="60"/>
        <v>0</v>
      </c>
      <c r="S138" s="160">
        <f t="shared" si="60"/>
        <v>300000</v>
      </c>
      <c r="T138" s="160">
        <f t="shared" si="60"/>
        <v>57500</v>
      </c>
      <c r="U138" s="160">
        <f t="shared" si="60"/>
        <v>2322921</v>
      </c>
      <c r="V138" s="160">
        <f t="shared" si="60"/>
        <v>181372000</v>
      </c>
      <c r="W138" s="160">
        <f t="shared" si="60"/>
        <v>0</v>
      </c>
      <c r="X138" s="160">
        <f t="shared" si="60"/>
        <v>1051360</v>
      </c>
      <c r="Y138" s="160">
        <f t="shared" si="60"/>
        <v>0</v>
      </c>
      <c r="Z138" s="160">
        <f t="shared" si="60"/>
        <v>0</v>
      </c>
      <c r="AA138" s="160">
        <f t="shared" si="60"/>
        <v>38270000</v>
      </c>
      <c r="AB138" s="160">
        <f t="shared" si="60"/>
        <v>890000</v>
      </c>
      <c r="AC138" s="160">
        <f t="shared" si="60"/>
        <v>4174856</v>
      </c>
      <c r="AD138" s="160">
        <f t="shared" si="60"/>
        <v>0</v>
      </c>
      <c r="AE138" s="160">
        <f t="shared" si="60"/>
        <v>0</v>
      </c>
      <c r="AF138" s="160">
        <f t="shared" si="60"/>
        <v>0</v>
      </c>
      <c r="AG138" s="160">
        <f t="shared" si="60"/>
        <v>198500</v>
      </c>
      <c r="AH138" s="160">
        <f t="shared" si="60"/>
        <v>0</v>
      </c>
      <c r="AI138" s="160">
        <f t="shared" si="60"/>
        <v>12255</v>
      </c>
      <c r="AJ138" s="160">
        <f t="shared" si="60"/>
        <v>6381000</v>
      </c>
      <c r="AK138" s="160">
        <f t="shared" si="60"/>
        <v>0</v>
      </c>
      <c r="AL138" s="160">
        <f t="shared" si="60"/>
        <v>4085459</v>
      </c>
      <c r="AM138" s="160">
        <f t="shared" si="60"/>
        <v>641438</v>
      </c>
      <c r="AN138" s="160">
        <f t="shared" si="60"/>
        <v>2350000</v>
      </c>
      <c r="AO138" s="160">
        <f t="shared" si="60"/>
        <v>11358948</v>
      </c>
      <c r="AP138" s="160">
        <f t="shared" si="60"/>
        <v>652500</v>
      </c>
      <c r="AQ138" s="160">
        <f t="shared" si="60"/>
        <v>739009</v>
      </c>
      <c r="AR138" s="160">
        <f t="shared" si="60"/>
        <v>2900000</v>
      </c>
      <c r="AS138" s="160">
        <f t="shared" si="60"/>
        <v>78706350</v>
      </c>
      <c r="AT138" s="160">
        <f t="shared" si="60"/>
        <v>2333936</v>
      </c>
      <c r="AU138" s="160">
        <f t="shared" si="60"/>
        <v>681019</v>
      </c>
      <c r="AV138" s="160">
        <f t="shared" si="60"/>
        <v>16344693</v>
      </c>
      <c r="AW138" s="160">
        <f t="shared" si="60"/>
        <v>446182</v>
      </c>
      <c r="AX138" s="160">
        <f t="shared" si="60"/>
        <v>55900000</v>
      </c>
      <c r="AY138" s="160">
        <f t="shared" si="60"/>
        <v>4835925</v>
      </c>
      <c r="AZ138" s="160">
        <f t="shared" si="60"/>
        <v>593000</v>
      </c>
      <c r="BA138" s="160">
        <f t="shared" si="60"/>
        <v>6389</v>
      </c>
      <c r="BB138" s="160">
        <f t="shared" si="60"/>
        <v>4152672</v>
      </c>
      <c r="BC138" s="160">
        <f t="shared" si="60"/>
        <v>0</v>
      </c>
      <c r="BD138" s="160">
        <f t="shared" si="60"/>
        <v>152870</v>
      </c>
    </row>
    <row r="139" spans="1:56" ht="14.25" customHeight="1" x14ac:dyDescent="0.25">
      <c r="A139" s="102">
        <v>36</v>
      </c>
      <c r="B139" s="171" t="s">
        <v>121</v>
      </c>
      <c r="C139" s="171" t="s">
        <v>120</v>
      </c>
      <c r="D139" s="162" t="s">
        <v>120</v>
      </c>
      <c r="E139" s="148" t="s">
        <v>120</v>
      </c>
      <c r="F139" s="150">
        <v>585582</v>
      </c>
      <c r="G139" s="150">
        <v>52596</v>
      </c>
      <c r="H139" s="152">
        <v>105000</v>
      </c>
      <c r="I139" s="150">
        <v>379962</v>
      </c>
      <c r="J139" s="174">
        <v>4262539</v>
      </c>
      <c r="K139" s="152">
        <v>1085000</v>
      </c>
      <c r="L139" s="152">
        <v>8500000</v>
      </c>
      <c r="M139" s="151"/>
      <c r="N139" s="151"/>
      <c r="O139" s="152">
        <v>188396</v>
      </c>
      <c r="P139" s="152">
        <v>223658</v>
      </c>
      <c r="Q139" s="152">
        <v>268000</v>
      </c>
      <c r="R139" s="151"/>
      <c r="S139" s="151"/>
      <c r="T139" s="152">
        <v>40000</v>
      </c>
      <c r="U139" s="153">
        <v>2526012</v>
      </c>
      <c r="V139" s="153">
        <v>4590000</v>
      </c>
      <c r="W139" s="151"/>
      <c r="X139" s="153">
        <v>10000</v>
      </c>
      <c r="Y139" s="152">
        <v>39473</v>
      </c>
      <c r="Z139" s="151"/>
      <c r="AA139" s="153">
        <v>68479000</v>
      </c>
      <c r="AB139" s="168">
        <v>360000</v>
      </c>
      <c r="AC139" s="152">
        <v>537732</v>
      </c>
      <c r="AD139" s="151"/>
      <c r="AE139" s="151"/>
      <c r="AF139" s="151"/>
      <c r="AG139" s="153">
        <v>25000</v>
      </c>
      <c r="AH139" s="152">
        <v>0</v>
      </c>
      <c r="AI139" s="151"/>
      <c r="AJ139" s="151"/>
      <c r="AK139" s="151"/>
      <c r="AL139" s="164">
        <v>827915</v>
      </c>
      <c r="AM139" s="164">
        <v>427770</v>
      </c>
      <c r="AN139" s="152">
        <v>75010000</v>
      </c>
      <c r="AO139" s="153">
        <v>1040000</v>
      </c>
      <c r="AP139" s="152">
        <v>168840</v>
      </c>
      <c r="AQ139" s="152">
        <v>712327</v>
      </c>
      <c r="AR139" s="153">
        <v>1105000</v>
      </c>
      <c r="AS139" s="169">
        <v>13166570</v>
      </c>
      <c r="AT139" s="164">
        <v>634301</v>
      </c>
      <c r="AU139" s="152">
        <v>77709</v>
      </c>
      <c r="AV139" s="152">
        <v>630000</v>
      </c>
      <c r="AW139" s="164">
        <v>379861</v>
      </c>
      <c r="AX139" s="152">
        <v>32500000</v>
      </c>
      <c r="AY139" s="175">
        <v>1139651</v>
      </c>
      <c r="AZ139" s="152">
        <v>623500</v>
      </c>
      <c r="BA139" s="152">
        <v>6739</v>
      </c>
      <c r="BB139" s="151"/>
      <c r="BC139" s="151"/>
      <c r="BD139" s="150">
        <v>454482</v>
      </c>
    </row>
    <row r="140" spans="1:56" ht="14.25" customHeight="1" x14ac:dyDescent="0.25">
      <c r="A140" s="102">
        <v>36</v>
      </c>
      <c r="B140" s="171" t="s">
        <v>121</v>
      </c>
      <c r="C140" s="171" t="s">
        <v>120</v>
      </c>
      <c r="D140" s="162" t="s">
        <v>1131</v>
      </c>
      <c r="E140" s="173" t="s">
        <v>833</v>
      </c>
      <c r="F140" s="149"/>
      <c r="G140" s="149"/>
      <c r="H140" s="149"/>
      <c r="I140" s="149"/>
      <c r="J140" s="149"/>
      <c r="K140" s="151"/>
      <c r="L140" s="152">
        <v>300000</v>
      </c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  <c r="AK140" s="151"/>
      <c r="AL140" s="151"/>
      <c r="AM140" s="151"/>
      <c r="AN140" s="151"/>
      <c r="AO140" s="151"/>
      <c r="AP140" s="151"/>
      <c r="AQ140" s="151"/>
      <c r="AR140" s="151"/>
      <c r="AS140" s="151"/>
      <c r="AT140" s="151"/>
      <c r="AU140" s="151"/>
      <c r="AV140" s="151"/>
      <c r="AW140" s="151"/>
      <c r="AX140" s="151"/>
      <c r="AY140" s="151"/>
      <c r="AZ140" s="151"/>
      <c r="BA140" s="151"/>
      <c r="BB140" s="151"/>
      <c r="BC140" s="151"/>
      <c r="BD140" s="149"/>
    </row>
    <row r="141" spans="1:56" ht="14.25" customHeight="1" x14ac:dyDescent="0.2">
      <c r="A141" s="155">
        <v>36</v>
      </c>
      <c r="B141" s="155" t="s">
        <v>121</v>
      </c>
      <c r="C141" s="155" t="s">
        <v>120</v>
      </c>
      <c r="D141" s="156" t="s">
        <v>708</v>
      </c>
      <c r="E141" s="156" t="s">
        <v>834</v>
      </c>
      <c r="F141" s="157">
        <f t="shared" ref="F141:AK141" si="61">SUMPRODUCT(F$377:F$387,Martial6)</f>
        <v>0</v>
      </c>
      <c r="G141" s="157">
        <f t="shared" si="61"/>
        <v>0</v>
      </c>
      <c r="H141" s="157">
        <f t="shared" si="61"/>
        <v>0</v>
      </c>
      <c r="I141" s="157">
        <f t="shared" si="61"/>
        <v>0</v>
      </c>
      <c r="J141" s="157">
        <f t="shared" si="61"/>
        <v>0</v>
      </c>
      <c r="K141" s="157">
        <f t="shared" si="61"/>
        <v>0</v>
      </c>
      <c r="L141" s="157">
        <f t="shared" si="61"/>
        <v>0</v>
      </c>
      <c r="M141" s="157">
        <f t="shared" si="61"/>
        <v>0</v>
      </c>
      <c r="N141" s="157">
        <f t="shared" si="61"/>
        <v>0</v>
      </c>
      <c r="O141" s="157">
        <f t="shared" si="61"/>
        <v>0</v>
      </c>
      <c r="P141" s="157">
        <f t="shared" si="61"/>
        <v>0</v>
      </c>
      <c r="Q141" s="157">
        <f t="shared" si="61"/>
        <v>0</v>
      </c>
      <c r="R141" s="157">
        <f t="shared" si="61"/>
        <v>0</v>
      </c>
      <c r="S141" s="157">
        <f t="shared" si="61"/>
        <v>0</v>
      </c>
      <c r="T141" s="157">
        <f t="shared" si="61"/>
        <v>0</v>
      </c>
      <c r="U141" s="157">
        <f t="shared" si="61"/>
        <v>0</v>
      </c>
      <c r="V141" s="157">
        <f t="shared" si="61"/>
        <v>0</v>
      </c>
      <c r="W141" s="157">
        <f t="shared" si="61"/>
        <v>0</v>
      </c>
      <c r="X141" s="157">
        <f t="shared" si="61"/>
        <v>28521</v>
      </c>
      <c r="Y141" s="157">
        <f t="shared" si="61"/>
        <v>0</v>
      </c>
      <c r="Z141" s="157">
        <f t="shared" si="61"/>
        <v>0</v>
      </c>
      <c r="AA141" s="157">
        <f t="shared" si="61"/>
        <v>0</v>
      </c>
      <c r="AB141" s="157">
        <f t="shared" si="61"/>
        <v>0</v>
      </c>
      <c r="AC141" s="157">
        <f t="shared" si="61"/>
        <v>0</v>
      </c>
      <c r="AD141" s="157">
        <f t="shared" si="61"/>
        <v>0</v>
      </c>
      <c r="AE141" s="157">
        <f t="shared" si="61"/>
        <v>0</v>
      </c>
      <c r="AF141" s="157">
        <f t="shared" si="61"/>
        <v>0</v>
      </c>
      <c r="AG141" s="157">
        <f t="shared" si="61"/>
        <v>0</v>
      </c>
      <c r="AH141" s="157">
        <f t="shared" si="61"/>
        <v>0</v>
      </c>
      <c r="AI141" s="157">
        <f t="shared" si="61"/>
        <v>34888.639999999999</v>
      </c>
      <c r="AJ141" s="157">
        <f t="shared" si="61"/>
        <v>0</v>
      </c>
      <c r="AK141" s="157">
        <f t="shared" si="61"/>
        <v>0</v>
      </c>
      <c r="AL141" s="157">
        <f t="shared" ref="AL141:BD141" si="62">SUMPRODUCT(AL$377:AL$387,Martial6)</f>
        <v>0</v>
      </c>
      <c r="AM141" s="157">
        <f t="shared" si="62"/>
        <v>0</v>
      </c>
      <c r="AN141" s="157">
        <f t="shared" si="62"/>
        <v>0</v>
      </c>
      <c r="AO141" s="157">
        <f t="shared" si="62"/>
        <v>0</v>
      </c>
      <c r="AP141" s="157">
        <f t="shared" si="62"/>
        <v>0</v>
      </c>
      <c r="AQ141" s="157">
        <f t="shared" si="62"/>
        <v>0</v>
      </c>
      <c r="AR141" s="157">
        <f t="shared" si="62"/>
        <v>0</v>
      </c>
      <c r="AS141" s="157">
        <f t="shared" si="62"/>
        <v>0</v>
      </c>
      <c r="AT141" s="157">
        <f t="shared" si="62"/>
        <v>0</v>
      </c>
      <c r="AU141" s="157">
        <f t="shared" si="62"/>
        <v>0</v>
      </c>
      <c r="AV141" s="157">
        <f t="shared" si="62"/>
        <v>0</v>
      </c>
      <c r="AW141" s="157">
        <f t="shared" si="62"/>
        <v>0</v>
      </c>
      <c r="AX141" s="157">
        <f t="shared" si="62"/>
        <v>0</v>
      </c>
      <c r="AY141" s="157">
        <f t="shared" si="62"/>
        <v>0</v>
      </c>
      <c r="AZ141" s="157">
        <f t="shared" si="62"/>
        <v>0</v>
      </c>
      <c r="BA141" s="157">
        <f t="shared" si="62"/>
        <v>0</v>
      </c>
      <c r="BB141" s="157">
        <f t="shared" si="62"/>
        <v>1386335.04</v>
      </c>
      <c r="BC141" s="157">
        <f t="shared" si="62"/>
        <v>0</v>
      </c>
      <c r="BD141" s="157">
        <f t="shared" si="62"/>
        <v>0</v>
      </c>
    </row>
    <row r="142" spans="1:56" ht="14.25" customHeight="1" x14ac:dyDescent="0.2">
      <c r="A142" s="158">
        <v>36</v>
      </c>
      <c r="B142" s="158" t="s">
        <v>121</v>
      </c>
      <c r="C142" s="158" t="s">
        <v>120</v>
      </c>
      <c r="D142" s="159"/>
      <c r="E142" s="159" t="s">
        <v>710</v>
      </c>
      <c r="F142" s="160">
        <f t="shared" ref="F142:BD142" si="63">SUM(F139:F141)</f>
        <v>585582</v>
      </c>
      <c r="G142" s="160">
        <f t="shared" si="63"/>
        <v>52596</v>
      </c>
      <c r="H142" s="160">
        <f t="shared" si="63"/>
        <v>105000</v>
      </c>
      <c r="I142" s="160">
        <f t="shared" si="63"/>
        <v>379962</v>
      </c>
      <c r="J142" s="160">
        <f t="shared" si="63"/>
        <v>4262539</v>
      </c>
      <c r="K142" s="160">
        <f t="shared" si="63"/>
        <v>1085000</v>
      </c>
      <c r="L142" s="160">
        <f t="shared" si="63"/>
        <v>8800000</v>
      </c>
      <c r="M142" s="160">
        <f t="shared" si="63"/>
        <v>0</v>
      </c>
      <c r="N142" s="160">
        <f t="shared" si="63"/>
        <v>0</v>
      </c>
      <c r="O142" s="160">
        <f t="shared" si="63"/>
        <v>188396</v>
      </c>
      <c r="P142" s="160">
        <f t="shared" si="63"/>
        <v>223658</v>
      </c>
      <c r="Q142" s="160">
        <f t="shared" si="63"/>
        <v>268000</v>
      </c>
      <c r="R142" s="160">
        <f t="shared" si="63"/>
        <v>0</v>
      </c>
      <c r="S142" s="160">
        <f t="shared" si="63"/>
        <v>0</v>
      </c>
      <c r="T142" s="160">
        <f t="shared" si="63"/>
        <v>40000</v>
      </c>
      <c r="U142" s="160">
        <f t="shared" si="63"/>
        <v>2526012</v>
      </c>
      <c r="V142" s="160">
        <f t="shared" si="63"/>
        <v>4590000</v>
      </c>
      <c r="W142" s="160">
        <f t="shared" si="63"/>
        <v>0</v>
      </c>
      <c r="X142" s="160">
        <f t="shared" si="63"/>
        <v>38521</v>
      </c>
      <c r="Y142" s="160">
        <f t="shared" si="63"/>
        <v>39473</v>
      </c>
      <c r="Z142" s="160">
        <f t="shared" si="63"/>
        <v>0</v>
      </c>
      <c r="AA142" s="160">
        <f t="shared" si="63"/>
        <v>68479000</v>
      </c>
      <c r="AB142" s="160">
        <f t="shared" si="63"/>
        <v>360000</v>
      </c>
      <c r="AC142" s="160">
        <f t="shared" si="63"/>
        <v>537732</v>
      </c>
      <c r="AD142" s="160">
        <f t="shared" si="63"/>
        <v>0</v>
      </c>
      <c r="AE142" s="160">
        <f t="shared" si="63"/>
        <v>0</v>
      </c>
      <c r="AF142" s="160">
        <f t="shared" si="63"/>
        <v>0</v>
      </c>
      <c r="AG142" s="160">
        <f t="shared" si="63"/>
        <v>25000</v>
      </c>
      <c r="AH142" s="160">
        <f t="shared" si="63"/>
        <v>0</v>
      </c>
      <c r="AI142" s="160">
        <f t="shared" si="63"/>
        <v>34888.639999999999</v>
      </c>
      <c r="AJ142" s="160">
        <f t="shared" si="63"/>
        <v>0</v>
      </c>
      <c r="AK142" s="160">
        <f t="shared" si="63"/>
        <v>0</v>
      </c>
      <c r="AL142" s="160">
        <f t="shared" si="63"/>
        <v>827915</v>
      </c>
      <c r="AM142" s="160">
        <f t="shared" si="63"/>
        <v>427770</v>
      </c>
      <c r="AN142" s="160">
        <f t="shared" si="63"/>
        <v>75010000</v>
      </c>
      <c r="AO142" s="160">
        <f t="shared" si="63"/>
        <v>1040000</v>
      </c>
      <c r="AP142" s="160">
        <f t="shared" si="63"/>
        <v>168840</v>
      </c>
      <c r="AQ142" s="160">
        <f t="shared" si="63"/>
        <v>712327</v>
      </c>
      <c r="AR142" s="160">
        <f t="shared" si="63"/>
        <v>1105000</v>
      </c>
      <c r="AS142" s="160">
        <f t="shared" si="63"/>
        <v>13166570</v>
      </c>
      <c r="AT142" s="160">
        <f t="shared" si="63"/>
        <v>634301</v>
      </c>
      <c r="AU142" s="160">
        <f t="shared" si="63"/>
        <v>77709</v>
      </c>
      <c r="AV142" s="160">
        <f t="shared" si="63"/>
        <v>630000</v>
      </c>
      <c r="AW142" s="160">
        <f t="shared" si="63"/>
        <v>379861</v>
      </c>
      <c r="AX142" s="160">
        <f t="shared" si="63"/>
        <v>32500000</v>
      </c>
      <c r="AY142" s="160">
        <f t="shared" si="63"/>
        <v>1139651</v>
      </c>
      <c r="AZ142" s="160">
        <f t="shared" si="63"/>
        <v>623500</v>
      </c>
      <c r="BA142" s="160">
        <f t="shared" si="63"/>
        <v>6739</v>
      </c>
      <c r="BB142" s="160">
        <f t="shared" si="63"/>
        <v>1386335.04</v>
      </c>
      <c r="BC142" s="160">
        <f t="shared" si="63"/>
        <v>0</v>
      </c>
      <c r="BD142" s="160">
        <f t="shared" si="63"/>
        <v>454482</v>
      </c>
    </row>
    <row r="143" spans="1:56" ht="14.25" customHeight="1" x14ac:dyDescent="0.25">
      <c r="A143" s="102">
        <v>37</v>
      </c>
      <c r="B143" s="166" t="s">
        <v>188</v>
      </c>
      <c r="C143" s="166" t="s">
        <v>547</v>
      </c>
      <c r="D143" s="167" t="s">
        <v>547</v>
      </c>
      <c r="E143" s="148" t="s">
        <v>547</v>
      </c>
      <c r="F143" s="149"/>
      <c r="G143" s="149"/>
      <c r="H143" s="149"/>
      <c r="I143" s="149"/>
      <c r="J143" s="149"/>
      <c r="K143" s="151"/>
      <c r="L143" s="149"/>
      <c r="M143" s="151"/>
      <c r="N143" s="151"/>
      <c r="O143" s="151"/>
      <c r="P143" s="151"/>
      <c r="Q143" s="152">
        <v>10000</v>
      </c>
      <c r="R143" s="151"/>
      <c r="S143" s="151"/>
      <c r="T143" s="151"/>
      <c r="U143" s="175">
        <v>26957</v>
      </c>
      <c r="V143" s="151"/>
      <c r="W143" s="151"/>
      <c r="X143" s="151"/>
      <c r="Y143" s="151"/>
      <c r="Z143" s="151"/>
      <c r="AA143" s="153">
        <v>8036000</v>
      </c>
      <c r="AB143" s="151"/>
      <c r="AC143" s="151"/>
      <c r="AD143" s="151"/>
      <c r="AE143" s="151"/>
      <c r="AF143" s="151"/>
      <c r="AG143" s="151"/>
      <c r="AH143" s="152">
        <v>946</v>
      </c>
      <c r="AI143" s="151"/>
      <c r="AJ143" s="151"/>
      <c r="AK143" s="151"/>
      <c r="AL143" s="151"/>
      <c r="AM143" s="164">
        <v>189645</v>
      </c>
      <c r="AN143" s="151"/>
      <c r="AO143" s="153">
        <v>90000</v>
      </c>
      <c r="AP143" s="151"/>
      <c r="AQ143" s="151"/>
      <c r="AR143" s="151"/>
      <c r="AS143" s="151"/>
      <c r="AT143" s="151"/>
      <c r="AU143" s="151"/>
      <c r="AV143" s="151"/>
      <c r="AW143" s="151"/>
      <c r="AX143" s="152">
        <v>1600000</v>
      </c>
      <c r="AY143" s="151"/>
      <c r="AZ143" s="152">
        <v>32500</v>
      </c>
      <c r="BA143" s="151"/>
      <c r="BB143" s="151"/>
      <c r="BC143" s="151"/>
      <c r="BD143" s="151"/>
    </row>
    <row r="144" spans="1:56" ht="14.25" customHeight="1" x14ac:dyDescent="0.2">
      <c r="A144" s="155">
        <v>37</v>
      </c>
      <c r="B144" s="155" t="s">
        <v>188</v>
      </c>
      <c r="C144" s="155" t="s">
        <v>547</v>
      </c>
      <c r="D144" s="156" t="s">
        <v>708</v>
      </c>
      <c r="E144" s="156" t="s">
        <v>835</v>
      </c>
      <c r="F144" s="157">
        <f t="shared" ref="F144:AK144" si="64">SUMPRODUCT(F$377:F$387,Martial7)</f>
        <v>0</v>
      </c>
      <c r="G144" s="157">
        <f t="shared" si="64"/>
        <v>0</v>
      </c>
      <c r="H144" s="157">
        <f t="shared" si="64"/>
        <v>0</v>
      </c>
      <c r="I144" s="157">
        <f t="shared" si="64"/>
        <v>0</v>
      </c>
      <c r="J144" s="157">
        <f t="shared" si="64"/>
        <v>0</v>
      </c>
      <c r="K144" s="157">
        <f t="shared" si="64"/>
        <v>0</v>
      </c>
      <c r="L144" s="157">
        <f t="shared" si="64"/>
        <v>240000</v>
      </c>
      <c r="M144" s="157">
        <f t="shared" si="64"/>
        <v>0</v>
      </c>
      <c r="N144" s="157">
        <f t="shared" si="64"/>
        <v>0</v>
      </c>
      <c r="O144" s="157">
        <f t="shared" si="64"/>
        <v>6836.7</v>
      </c>
      <c r="P144" s="157">
        <f t="shared" si="64"/>
        <v>0</v>
      </c>
      <c r="Q144" s="157">
        <f t="shared" si="64"/>
        <v>0</v>
      </c>
      <c r="R144" s="157">
        <f t="shared" si="64"/>
        <v>0</v>
      </c>
      <c r="S144" s="157">
        <f t="shared" si="64"/>
        <v>0</v>
      </c>
      <c r="T144" s="157">
        <f t="shared" si="64"/>
        <v>0</v>
      </c>
      <c r="U144" s="157">
        <f t="shared" si="64"/>
        <v>0</v>
      </c>
      <c r="V144" s="157">
        <f t="shared" si="64"/>
        <v>0</v>
      </c>
      <c r="W144" s="157">
        <f t="shared" si="64"/>
        <v>0</v>
      </c>
      <c r="X144" s="157">
        <f t="shared" si="64"/>
        <v>28521</v>
      </c>
      <c r="Y144" s="157">
        <f t="shared" si="64"/>
        <v>0</v>
      </c>
      <c r="Z144" s="157">
        <f t="shared" si="64"/>
        <v>0</v>
      </c>
      <c r="AA144" s="157">
        <f t="shared" si="64"/>
        <v>0</v>
      </c>
      <c r="AB144" s="157">
        <f t="shared" si="64"/>
        <v>0</v>
      </c>
      <c r="AC144" s="157">
        <f t="shared" si="64"/>
        <v>0</v>
      </c>
      <c r="AD144" s="157">
        <f t="shared" si="64"/>
        <v>0</v>
      </c>
      <c r="AE144" s="157">
        <f t="shared" si="64"/>
        <v>0</v>
      </c>
      <c r="AF144" s="157">
        <f t="shared" si="64"/>
        <v>0</v>
      </c>
      <c r="AG144" s="157">
        <f t="shared" si="64"/>
        <v>0</v>
      </c>
      <c r="AH144" s="157">
        <f t="shared" si="64"/>
        <v>0</v>
      </c>
      <c r="AI144" s="157">
        <f t="shared" si="64"/>
        <v>34888.639999999999</v>
      </c>
      <c r="AJ144" s="157">
        <f t="shared" si="64"/>
        <v>0</v>
      </c>
      <c r="AK144" s="157">
        <f t="shared" si="64"/>
        <v>0</v>
      </c>
      <c r="AL144" s="157">
        <f t="shared" ref="AL144:BD144" si="65">SUMPRODUCT(AL$377:AL$387,Martial7)</f>
        <v>0</v>
      </c>
      <c r="AM144" s="157">
        <f t="shared" si="65"/>
        <v>0</v>
      </c>
      <c r="AN144" s="157">
        <f t="shared" si="65"/>
        <v>0</v>
      </c>
      <c r="AO144" s="157">
        <f t="shared" si="65"/>
        <v>0</v>
      </c>
      <c r="AP144" s="157">
        <f t="shared" si="65"/>
        <v>0</v>
      </c>
      <c r="AQ144" s="157">
        <f t="shared" si="65"/>
        <v>0</v>
      </c>
      <c r="AR144" s="157">
        <f t="shared" si="65"/>
        <v>0</v>
      </c>
      <c r="AS144" s="157">
        <f t="shared" si="65"/>
        <v>0</v>
      </c>
      <c r="AT144" s="157">
        <f t="shared" si="65"/>
        <v>0</v>
      </c>
      <c r="AU144" s="157">
        <f t="shared" si="65"/>
        <v>0</v>
      </c>
      <c r="AV144" s="157">
        <f t="shared" si="65"/>
        <v>0</v>
      </c>
      <c r="AW144" s="157">
        <f t="shared" si="65"/>
        <v>0</v>
      </c>
      <c r="AX144" s="157">
        <f t="shared" si="65"/>
        <v>0</v>
      </c>
      <c r="AY144" s="157">
        <f t="shared" si="65"/>
        <v>0</v>
      </c>
      <c r="AZ144" s="157">
        <f t="shared" si="65"/>
        <v>0</v>
      </c>
      <c r="BA144" s="157">
        <f t="shared" si="65"/>
        <v>0</v>
      </c>
      <c r="BB144" s="157">
        <f t="shared" si="65"/>
        <v>0</v>
      </c>
      <c r="BC144" s="157">
        <f t="shared" si="65"/>
        <v>0</v>
      </c>
      <c r="BD144" s="157">
        <f t="shared" si="65"/>
        <v>0</v>
      </c>
    </row>
    <row r="145" spans="1:56" ht="14.25" customHeight="1" x14ac:dyDescent="0.2">
      <c r="A145" s="158">
        <v>37</v>
      </c>
      <c r="B145" s="158" t="s">
        <v>188</v>
      </c>
      <c r="C145" s="158" t="s">
        <v>547</v>
      </c>
      <c r="D145" s="159"/>
      <c r="E145" s="159" t="s">
        <v>710</v>
      </c>
      <c r="F145" s="160">
        <f t="shared" ref="F145:BD145" si="66">SUM(F143:F144)</f>
        <v>0</v>
      </c>
      <c r="G145" s="160">
        <f t="shared" si="66"/>
        <v>0</v>
      </c>
      <c r="H145" s="160">
        <f t="shared" si="66"/>
        <v>0</v>
      </c>
      <c r="I145" s="160">
        <f t="shared" si="66"/>
        <v>0</v>
      </c>
      <c r="J145" s="160">
        <f t="shared" si="66"/>
        <v>0</v>
      </c>
      <c r="K145" s="160">
        <f t="shared" si="66"/>
        <v>0</v>
      </c>
      <c r="L145" s="160">
        <f t="shared" si="66"/>
        <v>240000</v>
      </c>
      <c r="M145" s="160">
        <f t="shared" si="66"/>
        <v>0</v>
      </c>
      <c r="N145" s="160">
        <f t="shared" si="66"/>
        <v>0</v>
      </c>
      <c r="O145" s="160">
        <f t="shared" si="66"/>
        <v>6836.7</v>
      </c>
      <c r="P145" s="160">
        <f t="shared" si="66"/>
        <v>0</v>
      </c>
      <c r="Q145" s="160">
        <f t="shared" si="66"/>
        <v>10000</v>
      </c>
      <c r="R145" s="160">
        <f t="shared" si="66"/>
        <v>0</v>
      </c>
      <c r="S145" s="160">
        <f t="shared" si="66"/>
        <v>0</v>
      </c>
      <c r="T145" s="160">
        <f t="shared" si="66"/>
        <v>0</v>
      </c>
      <c r="U145" s="160">
        <f t="shared" si="66"/>
        <v>26957</v>
      </c>
      <c r="V145" s="160">
        <f t="shared" si="66"/>
        <v>0</v>
      </c>
      <c r="W145" s="160">
        <f t="shared" si="66"/>
        <v>0</v>
      </c>
      <c r="X145" s="160">
        <f t="shared" si="66"/>
        <v>28521</v>
      </c>
      <c r="Y145" s="160">
        <f t="shared" si="66"/>
        <v>0</v>
      </c>
      <c r="Z145" s="160">
        <f t="shared" si="66"/>
        <v>0</v>
      </c>
      <c r="AA145" s="160">
        <f t="shared" si="66"/>
        <v>8036000</v>
      </c>
      <c r="AB145" s="160">
        <f t="shared" si="66"/>
        <v>0</v>
      </c>
      <c r="AC145" s="160">
        <f t="shared" si="66"/>
        <v>0</v>
      </c>
      <c r="AD145" s="160">
        <f t="shared" si="66"/>
        <v>0</v>
      </c>
      <c r="AE145" s="160">
        <f t="shared" si="66"/>
        <v>0</v>
      </c>
      <c r="AF145" s="160">
        <f t="shared" si="66"/>
        <v>0</v>
      </c>
      <c r="AG145" s="160">
        <f t="shared" si="66"/>
        <v>0</v>
      </c>
      <c r="AH145" s="160">
        <f t="shared" si="66"/>
        <v>946</v>
      </c>
      <c r="AI145" s="160">
        <f t="shared" si="66"/>
        <v>34888.639999999999</v>
      </c>
      <c r="AJ145" s="160">
        <f t="shared" si="66"/>
        <v>0</v>
      </c>
      <c r="AK145" s="160">
        <f t="shared" si="66"/>
        <v>0</v>
      </c>
      <c r="AL145" s="160">
        <f t="shared" si="66"/>
        <v>0</v>
      </c>
      <c r="AM145" s="160">
        <f t="shared" si="66"/>
        <v>189645</v>
      </c>
      <c r="AN145" s="160">
        <f t="shared" si="66"/>
        <v>0</v>
      </c>
      <c r="AO145" s="160">
        <f t="shared" si="66"/>
        <v>90000</v>
      </c>
      <c r="AP145" s="160">
        <f t="shared" si="66"/>
        <v>0</v>
      </c>
      <c r="AQ145" s="160">
        <f t="shared" si="66"/>
        <v>0</v>
      </c>
      <c r="AR145" s="160">
        <f t="shared" si="66"/>
        <v>0</v>
      </c>
      <c r="AS145" s="160">
        <f t="shared" si="66"/>
        <v>0</v>
      </c>
      <c r="AT145" s="160">
        <f t="shared" si="66"/>
        <v>0</v>
      </c>
      <c r="AU145" s="160">
        <f t="shared" si="66"/>
        <v>0</v>
      </c>
      <c r="AV145" s="160">
        <f t="shared" si="66"/>
        <v>0</v>
      </c>
      <c r="AW145" s="160">
        <f t="shared" si="66"/>
        <v>0</v>
      </c>
      <c r="AX145" s="160">
        <f t="shared" si="66"/>
        <v>1600000</v>
      </c>
      <c r="AY145" s="160">
        <f t="shared" si="66"/>
        <v>0</v>
      </c>
      <c r="AZ145" s="160">
        <f t="shared" si="66"/>
        <v>32500</v>
      </c>
      <c r="BA145" s="160">
        <f t="shared" si="66"/>
        <v>0</v>
      </c>
      <c r="BB145" s="160">
        <f t="shared" si="66"/>
        <v>0</v>
      </c>
      <c r="BC145" s="160">
        <f t="shared" si="66"/>
        <v>0</v>
      </c>
      <c r="BD145" s="160">
        <f t="shared" si="66"/>
        <v>0</v>
      </c>
    </row>
    <row r="146" spans="1:56" ht="14.25" customHeight="1" x14ac:dyDescent="0.25">
      <c r="A146" s="102">
        <v>38</v>
      </c>
      <c r="B146" s="171" t="s">
        <v>146</v>
      </c>
      <c r="C146" s="171" t="s">
        <v>145</v>
      </c>
      <c r="D146" s="162" t="s">
        <v>548</v>
      </c>
      <c r="E146" s="148" t="s">
        <v>145</v>
      </c>
      <c r="F146" s="149"/>
      <c r="G146" s="149"/>
      <c r="H146" s="149"/>
      <c r="I146" s="150">
        <v>30752</v>
      </c>
      <c r="J146" s="149"/>
      <c r="K146" s="152">
        <v>350000</v>
      </c>
      <c r="L146" s="152">
        <v>500000</v>
      </c>
      <c r="M146" s="151"/>
      <c r="N146" s="151"/>
      <c r="O146" s="151"/>
      <c r="P146" s="152">
        <v>69376</v>
      </c>
      <c r="Q146" s="152">
        <v>35000</v>
      </c>
      <c r="R146" s="151"/>
      <c r="S146" s="151"/>
      <c r="T146" s="151"/>
      <c r="U146" s="175">
        <v>697663</v>
      </c>
      <c r="V146" s="151"/>
      <c r="W146" s="151"/>
      <c r="X146" s="151"/>
      <c r="Y146" s="151"/>
      <c r="Z146" s="151"/>
      <c r="AA146" s="151"/>
      <c r="AB146" s="151"/>
      <c r="AC146" s="151"/>
      <c r="AD146" s="151"/>
      <c r="AE146" s="151"/>
      <c r="AF146" s="151"/>
      <c r="AG146" s="151"/>
      <c r="AH146" s="152">
        <v>5418</v>
      </c>
      <c r="AI146" s="151"/>
      <c r="AJ146" s="151"/>
      <c r="AK146" s="151"/>
      <c r="AL146" s="164">
        <v>70433</v>
      </c>
      <c r="AM146" s="164">
        <v>372731</v>
      </c>
      <c r="AN146" s="151"/>
      <c r="AO146" s="153">
        <v>960000</v>
      </c>
      <c r="AP146" s="152">
        <v>120950</v>
      </c>
      <c r="AQ146" s="152">
        <v>425507</v>
      </c>
      <c r="AR146" s="151"/>
      <c r="AS146" s="151"/>
      <c r="AT146" s="164">
        <v>159263</v>
      </c>
      <c r="AU146" s="152">
        <v>255541</v>
      </c>
      <c r="AV146" s="151"/>
      <c r="AW146" s="151"/>
      <c r="AX146" s="152">
        <v>16500000</v>
      </c>
      <c r="AY146" s="151"/>
      <c r="AZ146" s="152">
        <v>36500</v>
      </c>
      <c r="BA146" s="151"/>
      <c r="BB146" s="165">
        <v>246497</v>
      </c>
      <c r="BC146" s="151"/>
      <c r="BD146" s="149"/>
    </row>
    <row r="147" spans="1:56" ht="14.25" customHeight="1" x14ac:dyDescent="0.2">
      <c r="A147" s="155">
        <v>38</v>
      </c>
      <c r="B147" s="155" t="s">
        <v>146</v>
      </c>
      <c r="C147" s="155" t="s">
        <v>145</v>
      </c>
      <c r="D147" s="156" t="s">
        <v>708</v>
      </c>
      <c r="E147" s="156" t="s">
        <v>836</v>
      </c>
      <c r="F147" s="157">
        <f t="shared" ref="F147:AK147" si="67">SUMPRODUCT(F$377:F$387,Martial8)</f>
        <v>0</v>
      </c>
      <c r="G147" s="157">
        <f t="shared" si="67"/>
        <v>0</v>
      </c>
      <c r="H147" s="157">
        <f t="shared" si="67"/>
        <v>0</v>
      </c>
      <c r="I147" s="157">
        <f t="shared" si="67"/>
        <v>0</v>
      </c>
      <c r="J147" s="157">
        <f t="shared" si="67"/>
        <v>0</v>
      </c>
      <c r="K147" s="157">
        <f t="shared" si="67"/>
        <v>0</v>
      </c>
      <c r="L147" s="157">
        <f t="shared" si="67"/>
        <v>0</v>
      </c>
      <c r="M147" s="157">
        <f t="shared" si="67"/>
        <v>0</v>
      </c>
      <c r="N147" s="157">
        <f t="shared" si="67"/>
        <v>0</v>
      </c>
      <c r="O147" s="157">
        <f t="shared" si="67"/>
        <v>29929</v>
      </c>
      <c r="P147" s="157">
        <f t="shared" si="67"/>
        <v>0</v>
      </c>
      <c r="Q147" s="157">
        <f t="shared" si="67"/>
        <v>0</v>
      </c>
      <c r="R147" s="157">
        <f t="shared" si="67"/>
        <v>0</v>
      </c>
      <c r="S147" s="157">
        <f t="shared" si="67"/>
        <v>0</v>
      </c>
      <c r="T147" s="157">
        <f t="shared" si="67"/>
        <v>0</v>
      </c>
      <c r="U147" s="157">
        <f t="shared" si="67"/>
        <v>0</v>
      </c>
      <c r="V147" s="157">
        <f t="shared" si="67"/>
        <v>0</v>
      </c>
      <c r="W147" s="157">
        <f t="shared" si="67"/>
        <v>0</v>
      </c>
      <c r="X147" s="157">
        <f t="shared" si="67"/>
        <v>28521</v>
      </c>
      <c r="Y147" s="157">
        <f t="shared" si="67"/>
        <v>0</v>
      </c>
      <c r="Z147" s="157">
        <f t="shared" si="67"/>
        <v>0</v>
      </c>
      <c r="AA147" s="157">
        <f t="shared" si="67"/>
        <v>861400</v>
      </c>
      <c r="AB147" s="157">
        <f t="shared" si="67"/>
        <v>0</v>
      </c>
      <c r="AC147" s="157">
        <f t="shared" si="67"/>
        <v>0</v>
      </c>
      <c r="AD147" s="157">
        <f t="shared" si="67"/>
        <v>0</v>
      </c>
      <c r="AE147" s="157">
        <f t="shared" si="67"/>
        <v>0</v>
      </c>
      <c r="AF147" s="157">
        <f t="shared" si="67"/>
        <v>0</v>
      </c>
      <c r="AG147" s="157">
        <f t="shared" si="67"/>
        <v>0</v>
      </c>
      <c r="AH147" s="157">
        <f t="shared" si="67"/>
        <v>0</v>
      </c>
      <c r="AI147" s="157">
        <f t="shared" si="67"/>
        <v>34888.639999999999</v>
      </c>
      <c r="AJ147" s="157">
        <f t="shared" si="67"/>
        <v>0</v>
      </c>
      <c r="AK147" s="157">
        <f t="shared" si="67"/>
        <v>0</v>
      </c>
      <c r="AL147" s="157">
        <f t="shared" ref="AL147:BD147" si="68">SUMPRODUCT(AL$377:AL$387,Martial8)</f>
        <v>0</v>
      </c>
      <c r="AM147" s="157">
        <f t="shared" si="68"/>
        <v>0</v>
      </c>
      <c r="AN147" s="157">
        <f t="shared" si="68"/>
        <v>0</v>
      </c>
      <c r="AO147" s="157">
        <f t="shared" si="68"/>
        <v>0</v>
      </c>
      <c r="AP147" s="157">
        <f t="shared" si="68"/>
        <v>0</v>
      </c>
      <c r="AQ147" s="157">
        <f t="shared" si="68"/>
        <v>0</v>
      </c>
      <c r="AR147" s="157">
        <f t="shared" si="68"/>
        <v>0</v>
      </c>
      <c r="AS147" s="157">
        <f t="shared" si="68"/>
        <v>0</v>
      </c>
      <c r="AT147" s="157">
        <f t="shared" si="68"/>
        <v>0</v>
      </c>
      <c r="AU147" s="157">
        <f t="shared" si="68"/>
        <v>0</v>
      </c>
      <c r="AV147" s="157">
        <f t="shared" si="68"/>
        <v>0</v>
      </c>
      <c r="AW147" s="157">
        <f t="shared" si="68"/>
        <v>0</v>
      </c>
      <c r="AX147" s="157">
        <f t="shared" si="68"/>
        <v>0</v>
      </c>
      <c r="AY147" s="157">
        <f t="shared" si="68"/>
        <v>46385</v>
      </c>
      <c r="AZ147" s="157">
        <f t="shared" si="68"/>
        <v>0</v>
      </c>
      <c r="BA147" s="157">
        <f t="shared" si="68"/>
        <v>0</v>
      </c>
      <c r="BB147" s="157">
        <f t="shared" si="68"/>
        <v>0</v>
      </c>
      <c r="BC147" s="157">
        <f t="shared" si="68"/>
        <v>0</v>
      </c>
      <c r="BD147" s="157">
        <f t="shared" si="68"/>
        <v>0</v>
      </c>
    </row>
    <row r="148" spans="1:56" ht="14.25" customHeight="1" x14ac:dyDescent="0.2">
      <c r="A148" s="158">
        <v>38</v>
      </c>
      <c r="B148" s="158" t="s">
        <v>146</v>
      </c>
      <c r="C148" s="158" t="s">
        <v>145</v>
      </c>
      <c r="D148" s="159"/>
      <c r="E148" s="159" t="s">
        <v>710</v>
      </c>
      <c r="F148" s="160">
        <f t="shared" ref="F148:BD148" si="69">SUM(F146:F147)</f>
        <v>0</v>
      </c>
      <c r="G148" s="160">
        <f t="shared" si="69"/>
        <v>0</v>
      </c>
      <c r="H148" s="160">
        <f t="shared" si="69"/>
        <v>0</v>
      </c>
      <c r="I148" s="160">
        <f t="shared" si="69"/>
        <v>30752</v>
      </c>
      <c r="J148" s="160">
        <f t="shared" si="69"/>
        <v>0</v>
      </c>
      <c r="K148" s="160">
        <f t="shared" si="69"/>
        <v>350000</v>
      </c>
      <c r="L148" s="160">
        <f t="shared" si="69"/>
        <v>500000</v>
      </c>
      <c r="M148" s="160">
        <f t="shared" si="69"/>
        <v>0</v>
      </c>
      <c r="N148" s="160">
        <f t="shared" si="69"/>
        <v>0</v>
      </c>
      <c r="O148" s="160">
        <f t="shared" si="69"/>
        <v>29929</v>
      </c>
      <c r="P148" s="160">
        <f t="shared" si="69"/>
        <v>69376</v>
      </c>
      <c r="Q148" s="160">
        <f t="shared" si="69"/>
        <v>35000</v>
      </c>
      <c r="R148" s="160">
        <f t="shared" si="69"/>
        <v>0</v>
      </c>
      <c r="S148" s="160">
        <f t="shared" si="69"/>
        <v>0</v>
      </c>
      <c r="T148" s="160">
        <f t="shared" si="69"/>
        <v>0</v>
      </c>
      <c r="U148" s="160">
        <f t="shared" si="69"/>
        <v>697663</v>
      </c>
      <c r="V148" s="160">
        <f t="shared" si="69"/>
        <v>0</v>
      </c>
      <c r="W148" s="160">
        <f t="shared" si="69"/>
        <v>0</v>
      </c>
      <c r="X148" s="160">
        <f t="shared" si="69"/>
        <v>28521</v>
      </c>
      <c r="Y148" s="160">
        <f t="shared" si="69"/>
        <v>0</v>
      </c>
      <c r="Z148" s="160">
        <f t="shared" si="69"/>
        <v>0</v>
      </c>
      <c r="AA148" s="160">
        <f t="shared" si="69"/>
        <v>861400</v>
      </c>
      <c r="AB148" s="160">
        <f t="shared" si="69"/>
        <v>0</v>
      </c>
      <c r="AC148" s="160">
        <f t="shared" si="69"/>
        <v>0</v>
      </c>
      <c r="AD148" s="160">
        <f t="shared" si="69"/>
        <v>0</v>
      </c>
      <c r="AE148" s="160">
        <f t="shared" si="69"/>
        <v>0</v>
      </c>
      <c r="AF148" s="160">
        <f t="shared" si="69"/>
        <v>0</v>
      </c>
      <c r="AG148" s="160">
        <f t="shared" si="69"/>
        <v>0</v>
      </c>
      <c r="AH148" s="160">
        <f t="shared" si="69"/>
        <v>5418</v>
      </c>
      <c r="AI148" s="160">
        <f t="shared" si="69"/>
        <v>34888.639999999999</v>
      </c>
      <c r="AJ148" s="160">
        <f t="shared" si="69"/>
        <v>0</v>
      </c>
      <c r="AK148" s="160">
        <f t="shared" si="69"/>
        <v>0</v>
      </c>
      <c r="AL148" s="160">
        <f t="shared" si="69"/>
        <v>70433</v>
      </c>
      <c r="AM148" s="160">
        <f t="shared" si="69"/>
        <v>372731</v>
      </c>
      <c r="AN148" s="160">
        <f t="shared" si="69"/>
        <v>0</v>
      </c>
      <c r="AO148" s="160">
        <f t="shared" si="69"/>
        <v>960000</v>
      </c>
      <c r="AP148" s="160">
        <f t="shared" si="69"/>
        <v>120950</v>
      </c>
      <c r="AQ148" s="160">
        <f t="shared" si="69"/>
        <v>425507</v>
      </c>
      <c r="AR148" s="160">
        <f t="shared" si="69"/>
        <v>0</v>
      </c>
      <c r="AS148" s="160">
        <f t="shared" si="69"/>
        <v>0</v>
      </c>
      <c r="AT148" s="160">
        <f t="shared" si="69"/>
        <v>159263</v>
      </c>
      <c r="AU148" s="160">
        <f t="shared" si="69"/>
        <v>255541</v>
      </c>
      <c r="AV148" s="160">
        <f t="shared" si="69"/>
        <v>0</v>
      </c>
      <c r="AW148" s="160">
        <f t="shared" si="69"/>
        <v>0</v>
      </c>
      <c r="AX148" s="160">
        <f t="shared" si="69"/>
        <v>16500000</v>
      </c>
      <c r="AY148" s="160">
        <f t="shared" si="69"/>
        <v>46385</v>
      </c>
      <c r="AZ148" s="160">
        <f t="shared" si="69"/>
        <v>36500</v>
      </c>
      <c r="BA148" s="160">
        <f t="shared" si="69"/>
        <v>0</v>
      </c>
      <c r="BB148" s="160">
        <f t="shared" si="69"/>
        <v>246497</v>
      </c>
      <c r="BC148" s="160">
        <f t="shared" si="69"/>
        <v>0</v>
      </c>
      <c r="BD148" s="160">
        <f t="shared" si="69"/>
        <v>0</v>
      </c>
    </row>
    <row r="149" spans="1:56" ht="14.25" customHeight="1" x14ac:dyDescent="0.25">
      <c r="A149" s="102">
        <v>39</v>
      </c>
      <c r="B149" s="166" t="s">
        <v>156</v>
      </c>
      <c r="C149" s="166" t="s">
        <v>155</v>
      </c>
      <c r="D149" s="167" t="s">
        <v>837</v>
      </c>
      <c r="E149" s="148" t="s">
        <v>838</v>
      </c>
      <c r="F149" s="149"/>
      <c r="G149" s="149"/>
      <c r="H149" s="149"/>
      <c r="I149" s="150">
        <v>273152</v>
      </c>
      <c r="J149" s="149"/>
      <c r="K149" s="151"/>
      <c r="L149" s="149"/>
      <c r="M149" s="151"/>
      <c r="N149" s="151"/>
      <c r="O149" s="152">
        <v>137040</v>
      </c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  <c r="AB149" s="151"/>
      <c r="AC149" s="151"/>
      <c r="AD149" s="151"/>
      <c r="AE149" s="151"/>
      <c r="AF149" s="151"/>
      <c r="AG149" s="151"/>
      <c r="AH149" s="151"/>
      <c r="AI149" s="151"/>
      <c r="AJ149" s="151"/>
      <c r="AK149" s="151"/>
      <c r="AL149" s="164">
        <v>84000</v>
      </c>
      <c r="AM149" s="151"/>
      <c r="AN149" s="151"/>
      <c r="AO149" s="151"/>
      <c r="AP149" s="151"/>
      <c r="AQ149" s="151"/>
      <c r="AR149" s="151"/>
      <c r="AS149" s="151"/>
      <c r="AT149" s="151"/>
      <c r="AU149" s="151"/>
      <c r="AV149" s="151"/>
      <c r="AW149" s="151"/>
      <c r="AX149" s="151"/>
      <c r="AY149" s="151"/>
      <c r="AZ149" s="151"/>
      <c r="BA149" s="151"/>
      <c r="BB149" s="151"/>
      <c r="BC149" s="151"/>
      <c r="BD149" s="151"/>
    </row>
    <row r="150" spans="1:56" ht="14.25" customHeight="1" x14ac:dyDescent="0.25">
      <c r="A150" s="102">
        <v>39</v>
      </c>
      <c r="B150" s="166" t="s">
        <v>156</v>
      </c>
      <c r="C150" s="166" t="s">
        <v>155</v>
      </c>
      <c r="D150" s="167" t="s">
        <v>839</v>
      </c>
      <c r="E150" s="148" t="s">
        <v>840</v>
      </c>
      <c r="F150" s="149"/>
      <c r="G150" s="149"/>
      <c r="H150" s="149"/>
      <c r="I150" s="149"/>
      <c r="J150" s="149"/>
      <c r="K150" s="151"/>
      <c r="L150" s="149"/>
      <c r="M150" s="151"/>
      <c r="N150" s="151"/>
      <c r="O150" s="151"/>
      <c r="P150" s="151"/>
      <c r="Q150" s="151"/>
      <c r="R150" s="151"/>
      <c r="S150" s="151"/>
      <c r="T150" s="151"/>
      <c r="U150" s="153">
        <v>174343</v>
      </c>
      <c r="V150" s="151"/>
      <c r="W150" s="151"/>
      <c r="X150" s="151"/>
      <c r="Y150" s="151"/>
      <c r="Z150" s="151"/>
      <c r="AA150" s="153">
        <v>21840000</v>
      </c>
      <c r="AB150" s="151"/>
      <c r="AC150" s="151"/>
      <c r="AD150" s="151"/>
      <c r="AE150" s="151"/>
      <c r="AF150" s="151"/>
      <c r="AG150" s="151"/>
      <c r="AH150" s="152">
        <v>1763</v>
      </c>
      <c r="AI150" s="151"/>
      <c r="AJ150" s="151"/>
      <c r="AK150" s="151"/>
      <c r="AL150" s="179">
        <v>182000</v>
      </c>
      <c r="AM150" s="151"/>
      <c r="AN150" s="151"/>
      <c r="AO150" s="151"/>
      <c r="AP150" s="151"/>
      <c r="AQ150" s="151"/>
      <c r="AR150" s="151"/>
      <c r="AS150" s="151"/>
      <c r="AT150" s="151"/>
      <c r="AU150" s="151"/>
      <c r="AV150" s="151"/>
      <c r="AW150" s="151"/>
      <c r="AX150" s="151"/>
      <c r="AY150" s="151"/>
      <c r="AZ150" s="151"/>
      <c r="BA150" s="151"/>
      <c r="BB150" s="151"/>
      <c r="BC150" s="151"/>
      <c r="BD150" s="151"/>
    </row>
    <row r="151" spans="1:56" ht="14.25" customHeight="1" x14ac:dyDescent="0.25">
      <c r="A151" s="102">
        <v>39</v>
      </c>
      <c r="B151" s="166" t="s">
        <v>156</v>
      </c>
      <c r="C151" s="166" t="s">
        <v>155</v>
      </c>
      <c r="D151" s="167" t="s">
        <v>841</v>
      </c>
      <c r="E151" s="148" t="s">
        <v>842</v>
      </c>
      <c r="F151" s="149"/>
      <c r="G151" s="149"/>
      <c r="H151" s="149"/>
      <c r="I151" s="149"/>
      <c r="J151" s="174">
        <v>4328632</v>
      </c>
      <c r="K151" s="151"/>
      <c r="L151" s="149"/>
      <c r="M151" s="151"/>
      <c r="N151" s="151"/>
      <c r="O151" s="152"/>
      <c r="P151" s="151"/>
      <c r="Q151" s="151"/>
      <c r="R151" s="151"/>
      <c r="S151" s="151"/>
      <c r="T151" s="152">
        <v>300000</v>
      </c>
      <c r="U151" s="151"/>
      <c r="V151" s="151"/>
      <c r="W151" s="151"/>
      <c r="X151" s="164">
        <v>45581</v>
      </c>
      <c r="Y151" s="151"/>
      <c r="Z151" s="151"/>
      <c r="AA151" s="153">
        <v>6000000</v>
      </c>
      <c r="AB151" s="151"/>
      <c r="AC151" s="152">
        <v>108530</v>
      </c>
      <c r="AD151" s="151"/>
      <c r="AE151" s="151"/>
      <c r="AF151" s="151"/>
      <c r="AG151" s="153">
        <v>33500</v>
      </c>
      <c r="AH151" s="152">
        <v>0</v>
      </c>
      <c r="AI151" s="151"/>
      <c r="AJ151" s="151"/>
      <c r="AK151" s="151"/>
      <c r="AL151" s="151"/>
      <c r="AM151" s="151"/>
      <c r="AN151" s="152">
        <v>15000000</v>
      </c>
      <c r="AO151" s="151"/>
      <c r="AP151" s="151"/>
      <c r="AQ151" s="151"/>
      <c r="AR151" s="151"/>
      <c r="AS151" s="169">
        <v>4160650</v>
      </c>
      <c r="AT151" s="151"/>
      <c r="AU151" s="151"/>
      <c r="AV151" s="151"/>
      <c r="AW151" s="164">
        <v>717888</v>
      </c>
      <c r="AX151" s="151"/>
      <c r="AY151" s="151"/>
      <c r="AZ151" s="152">
        <v>49000</v>
      </c>
      <c r="BA151" s="152">
        <v>3398</v>
      </c>
      <c r="BB151" s="151"/>
      <c r="BC151" s="151"/>
      <c r="BD151" s="151"/>
    </row>
    <row r="152" spans="1:56" ht="14.25" customHeight="1" x14ac:dyDescent="0.25">
      <c r="A152" s="102">
        <v>39</v>
      </c>
      <c r="B152" s="166" t="s">
        <v>156</v>
      </c>
      <c r="C152" s="166" t="s">
        <v>155</v>
      </c>
      <c r="D152" s="167" t="s">
        <v>843</v>
      </c>
      <c r="E152" s="148" t="s">
        <v>155</v>
      </c>
      <c r="F152" s="149"/>
      <c r="G152" s="150">
        <v>103373</v>
      </c>
      <c r="H152" s="152">
        <v>315000</v>
      </c>
      <c r="I152" s="149"/>
      <c r="J152" s="149"/>
      <c r="K152" s="151"/>
      <c r="L152" s="152">
        <v>1500000</v>
      </c>
      <c r="M152" s="151"/>
      <c r="N152" s="151"/>
      <c r="O152" s="151"/>
      <c r="P152" s="152">
        <v>58015</v>
      </c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  <c r="AB152" s="168">
        <v>600000</v>
      </c>
      <c r="AC152" s="151"/>
      <c r="AD152" s="151"/>
      <c r="AE152" s="151"/>
      <c r="AF152" s="151"/>
      <c r="AG152" s="151"/>
      <c r="AH152" s="151"/>
      <c r="AI152" s="151"/>
      <c r="AJ152" s="151"/>
      <c r="AK152" s="151"/>
      <c r="AL152" s="179">
        <v>465285</v>
      </c>
      <c r="AM152" s="151"/>
      <c r="AN152" s="151"/>
      <c r="AO152" s="153">
        <v>488450</v>
      </c>
      <c r="AP152" s="151"/>
      <c r="AQ152" s="152">
        <v>206676</v>
      </c>
      <c r="AR152" s="151"/>
      <c r="AS152" s="151"/>
      <c r="AT152" s="164">
        <v>49432</v>
      </c>
      <c r="AU152" s="152">
        <v>4212</v>
      </c>
      <c r="AV152" s="151"/>
      <c r="AW152" s="164">
        <v>140998</v>
      </c>
      <c r="AX152" s="151"/>
      <c r="AY152" s="151"/>
      <c r="AZ152" s="152">
        <v>115500</v>
      </c>
      <c r="BA152" s="151"/>
      <c r="BB152" s="170">
        <v>3857212</v>
      </c>
      <c r="BC152" s="151"/>
      <c r="BD152" s="164">
        <v>50000</v>
      </c>
    </row>
    <row r="153" spans="1:56" ht="14.25" customHeight="1" x14ac:dyDescent="0.25">
      <c r="A153" s="102">
        <v>39</v>
      </c>
      <c r="B153" s="166" t="s">
        <v>156</v>
      </c>
      <c r="C153" s="166" t="s">
        <v>155</v>
      </c>
      <c r="D153" s="167" t="s">
        <v>844</v>
      </c>
      <c r="E153" s="148" t="s">
        <v>845</v>
      </c>
      <c r="F153" s="149"/>
      <c r="G153" s="149"/>
      <c r="H153" s="149"/>
      <c r="I153" s="149"/>
      <c r="J153" s="149"/>
      <c r="K153" s="151"/>
      <c r="L153" s="149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  <c r="AA153" s="151"/>
      <c r="AB153" s="151"/>
      <c r="AC153" s="151"/>
      <c r="AD153" s="151"/>
      <c r="AE153" s="151"/>
      <c r="AF153" s="151"/>
      <c r="AG153" s="151"/>
      <c r="AH153" s="152">
        <v>14384</v>
      </c>
      <c r="AI153" s="151"/>
      <c r="AJ153" s="151"/>
      <c r="AK153" s="151"/>
      <c r="AL153" s="164">
        <v>16235</v>
      </c>
      <c r="AM153" s="151"/>
      <c r="AN153" s="151"/>
      <c r="AO153" s="151"/>
      <c r="AP153" s="151"/>
      <c r="AQ153" s="151"/>
      <c r="AR153" s="151"/>
      <c r="AS153" s="151"/>
      <c r="AT153" s="151"/>
      <c r="AU153" s="151"/>
      <c r="AV153" s="151"/>
      <c r="AW153" s="151"/>
      <c r="AX153" s="151"/>
      <c r="AY153" s="151"/>
      <c r="AZ153" s="152">
        <v>36500</v>
      </c>
      <c r="BA153" s="151"/>
      <c r="BB153" s="151"/>
      <c r="BC153" s="151"/>
      <c r="BD153" s="151"/>
    </row>
    <row r="154" spans="1:56" ht="14.25" customHeight="1" x14ac:dyDescent="0.2">
      <c r="A154" s="155">
        <v>39</v>
      </c>
      <c r="B154" s="155" t="s">
        <v>156</v>
      </c>
      <c r="C154" s="155" t="s">
        <v>155</v>
      </c>
      <c r="D154" s="156" t="s">
        <v>726</v>
      </c>
      <c r="E154" s="156" t="s">
        <v>846</v>
      </c>
      <c r="F154" s="157">
        <f>F375* Parametre!$I27</f>
        <v>0</v>
      </c>
      <c r="G154" s="157">
        <f>G375* Parametre!$I27</f>
        <v>0</v>
      </c>
      <c r="H154" s="157">
        <f>H375* Parametre!$I27</f>
        <v>0</v>
      </c>
      <c r="I154" s="157">
        <f>I375* Parametre!$I27</f>
        <v>0</v>
      </c>
      <c r="J154" s="157">
        <f>J375* Parametre!$I27</f>
        <v>0</v>
      </c>
      <c r="K154" s="157">
        <f>K375* Parametre!$I27</f>
        <v>0</v>
      </c>
      <c r="L154" s="157">
        <f>L375* Parametre!$I27</f>
        <v>0</v>
      </c>
      <c r="M154" s="157">
        <f>M375* Parametre!$I27</f>
        <v>0</v>
      </c>
      <c r="N154" s="157">
        <f>N375* Parametre!$I27</f>
        <v>0</v>
      </c>
      <c r="O154" s="157">
        <f>O375* Parametre!$I27</f>
        <v>16059.599999999999</v>
      </c>
      <c r="P154" s="157">
        <f>P375* Parametre!$I27</f>
        <v>0</v>
      </c>
      <c r="Q154" s="157">
        <f>Q375* Parametre!$I27</f>
        <v>0</v>
      </c>
      <c r="R154" s="157">
        <f>R375* Parametre!$I27</f>
        <v>0</v>
      </c>
      <c r="S154" s="157">
        <f>S375* Parametre!$I27</f>
        <v>0</v>
      </c>
      <c r="T154" s="157">
        <f>T375* Parametre!$I27</f>
        <v>0</v>
      </c>
      <c r="U154" s="157">
        <f>U375* Parametre!$I27</f>
        <v>0</v>
      </c>
      <c r="V154" s="157">
        <f>V375* Parametre!$I27</f>
        <v>0</v>
      </c>
      <c r="W154" s="157">
        <f>W375* Parametre!$I27</f>
        <v>0</v>
      </c>
      <c r="X154" s="157">
        <f>X375* Parametre!$I27</f>
        <v>0</v>
      </c>
      <c r="Y154" s="157">
        <f>Y375* Parametre!$I27</f>
        <v>0</v>
      </c>
      <c r="Z154" s="157">
        <f>Z375* Parametre!$I27</f>
        <v>0</v>
      </c>
      <c r="AA154" s="157">
        <f>AA375* Parametre!$I27</f>
        <v>0</v>
      </c>
      <c r="AB154" s="157">
        <f>AB375* Parametre!$I27</f>
        <v>0</v>
      </c>
      <c r="AC154" s="157">
        <f>AC375* Parametre!$I27</f>
        <v>0</v>
      </c>
      <c r="AD154" s="157">
        <f>AD375* Parametre!$I27</f>
        <v>0</v>
      </c>
      <c r="AE154" s="157">
        <f>AE375* Parametre!$I27</f>
        <v>0</v>
      </c>
      <c r="AF154" s="157">
        <f>AF375* Parametre!$I27</f>
        <v>0</v>
      </c>
      <c r="AG154" s="157">
        <f>AG375* Parametre!$I27</f>
        <v>0</v>
      </c>
      <c r="AH154" s="157">
        <f>AH375* Parametre!$I27</f>
        <v>0</v>
      </c>
      <c r="AI154" s="157">
        <f>AI375* Parametre!$I27</f>
        <v>0</v>
      </c>
      <c r="AJ154" s="157">
        <f>AJ375* Parametre!$I27</f>
        <v>0</v>
      </c>
      <c r="AK154" s="157">
        <f>AK375* Parametre!$I27</f>
        <v>0</v>
      </c>
      <c r="AL154" s="157">
        <f>AL375* Parametre!$I27</f>
        <v>0</v>
      </c>
      <c r="AM154" s="157">
        <f>AM375* Parametre!$I27</f>
        <v>0</v>
      </c>
      <c r="AN154" s="157">
        <f>AN375* Parametre!$I27</f>
        <v>0</v>
      </c>
      <c r="AO154" s="157">
        <f>AO375* Parametre!$I27</f>
        <v>0</v>
      </c>
      <c r="AP154" s="157">
        <f>AP375* Parametre!$I27</f>
        <v>0</v>
      </c>
      <c r="AQ154" s="157">
        <f>AQ375* Parametre!$I27</f>
        <v>0</v>
      </c>
      <c r="AR154" s="157">
        <f>AR375* Parametre!$I27</f>
        <v>0</v>
      </c>
      <c r="AS154" s="157">
        <f>AS375* Parametre!$I27</f>
        <v>0</v>
      </c>
      <c r="AT154" s="157">
        <f>AT375* Parametre!$I27</f>
        <v>0</v>
      </c>
      <c r="AU154" s="157">
        <f>AU375* Parametre!$I27</f>
        <v>0</v>
      </c>
      <c r="AV154" s="157">
        <f>AV375* Parametre!$I27</f>
        <v>0</v>
      </c>
      <c r="AW154" s="157">
        <f>AW375* Parametre!$I27</f>
        <v>0</v>
      </c>
      <c r="AX154" s="157">
        <f>AX375* Parametre!$I27</f>
        <v>0</v>
      </c>
      <c r="AY154" s="157">
        <f>AY375* Parametre!$I27</f>
        <v>0</v>
      </c>
      <c r="AZ154" s="157">
        <f>AZ375* Parametre!$I27</f>
        <v>0</v>
      </c>
      <c r="BA154" s="157">
        <f>BA375* Parametre!$I27</f>
        <v>0</v>
      </c>
      <c r="BB154" s="157">
        <f>BB375* Parametre!$I27</f>
        <v>0</v>
      </c>
      <c r="BC154" s="157">
        <f>BC375* Parametre!$I27</f>
        <v>0</v>
      </c>
      <c r="BD154" s="157">
        <f>BD375* Parametre!$I27</f>
        <v>0</v>
      </c>
    </row>
    <row r="155" spans="1:56" ht="14.25" customHeight="1" x14ac:dyDescent="0.2">
      <c r="A155" s="158">
        <v>39</v>
      </c>
      <c r="B155" s="158" t="s">
        <v>156</v>
      </c>
      <c r="C155" s="158" t="s">
        <v>155</v>
      </c>
      <c r="D155" s="159"/>
      <c r="E155" s="159" t="s">
        <v>710</v>
      </c>
      <c r="F155" s="160">
        <f t="shared" ref="F155:BD155" si="70">SUM(F149:F154)</f>
        <v>0</v>
      </c>
      <c r="G155" s="160">
        <f t="shared" si="70"/>
        <v>103373</v>
      </c>
      <c r="H155" s="160">
        <f t="shared" si="70"/>
        <v>315000</v>
      </c>
      <c r="I155" s="160">
        <f t="shared" si="70"/>
        <v>273152</v>
      </c>
      <c r="J155" s="160">
        <f t="shared" si="70"/>
        <v>4328632</v>
      </c>
      <c r="K155" s="160">
        <f t="shared" si="70"/>
        <v>0</v>
      </c>
      <c r="L155" s="160">
        <f t="shared" si="70"/>
        <v>1500000</v>
      </c>
      <c r="M155" s="160">
        <f t="shared" si="70"/>
        <v>0</v>
      </c>
      <c r="N155" s="160">
        <f t="shared" si="70"/>
        <v>0</v>
      </c>
      <c r="O155" s="160">
        <f t="shared" si="70"/>
        <v>153099.6</v>
      </c>
      <c r="P155" s="160">
        <f t="shared" si="70"/>
        <v>58015</v>
      </c>
      <c r="Q155" s="160">
        <f t="shared" si="70"/>
        <v>0</v>
      </c>
      <c r="R155" s="160">
        <f t="shared" si="70"/>
        <v>0</v>
      </c>
      <c r="S155" s="160">
        <f t="shared" si="70"/>
        <v>0</v>
      </c>
      <c r="T155" s="160">
        <f t="shared" si="70"/>
        <v>300000</v>
      </c>
      <c r="U155" s="160">
        <f t="shared" si="70"/>
        <v>174343</v>
      </c>
      <c r="V155" s="160">
        <f t="shared" si="70"/>
        <v>0</v>
      </c>
      <c r="W155" s="160">
        <f t="shared" si="70"/>
        <v>0</v>
      </c>
      <c r="X155" s="160">
        <f t="shared" si="70"/>
        <v>45581</v>
      </c>
      <c r="Y155" s="160">
        <f t="shared" si="70"/>
        <v>0</v>
      </c>
      <c r="Z155" s="160">
        <f t="shared" si="70"/>
        <v>0</v>
      </c>
      <c r="AA155" s="160">
        <f t="shared" si="70"/>
        <v>27840000</v>
      </c>
      <c r="AB155" s="160">
        <f t="shared" si="70"/>
        <v>600000</v>
      </c>
      <c r="AC155" s="160">
        <f t="shared" si="70"/>
        <v>108530</v>
      </c>
      <c r="AD155" s="160">
        <f t="shared" si="70"/>
        <v>0</v>
      </c>
      <c r="AE155" s="160">
        <f t="shared" si="70"/>
        <v>0</v>
      </c>
      <c r="AF155" s="160">
        <f t="shared" si="70"/>
        <v>0</v>
      </c>
      <c r="AG155" s="160">
        <f t="shared" si="70"/>
        <v>33500</v>
      </c>
      <c r="AH155" s="160">
        <f t="shared" si="70"/>
        <v>16147</v>
      </c>
      <c r="AI155" s="160">
        <f t="shared" si="70"/>
        <v>0</v>
      </c>
      <c r="AJ155" s="160">
        <f t="shared" si="70"/>
        <v>0</v>
      </c>
      <c r="AK155" s="160">
        <f t="shared" si="70"/>
        <v>0</v>
      </c>
      <c r="AL155" s="160">
        <f t="shared" si="70"/>
        <v>747520</v>
      </c>
      <c r="AM155" s="160">
        <f t="shared" si="70"/>
        <v>0</v>
      </c>
      <c r="AN155" s="160">
        <f t="shared" si="70"/>
        <v>15000000</v>
      </c>
      <c r="AO155" s="160">
        <f t="shared" si="70"/>
        <v>488450</v>
      </c>
      <c r="AP155" s="160">
        <f t="shared" si="70"/>
        <v>0</v>
      </c>
      <c r="AQ155" s="160">
        <f t="shared" si="70"/>
        <v>206676</v>
      </c>
      <c r="AR155" s="160">
        <f t="shared" si="70"/>
        <v>0</v>
      </c>
      <c r="AS155" s="160">
        <f t="shared" si="70"/>
        <v>4160650</v>
      </c>
      <c r="AT155" s="160">
        <f t="shared" si="70"/>
        <v>49432</v>
      </c>
      <c r="AU155" s="160">
        <f t="shared" si="70"/>
        <v>4212</v>
      </c>
      <c r="AV155" s="160">
        <f t="shared" si="70"/>
        <v>0</v>
      </c>
      <c r="AW155" s="160">
        <f t="shared" si="70"/>
        <v>858886</v>
      </c>
      <c r="AX155" s="160">
        <f t="shared" si="70"/>
        <v>0</v>
      </c>
      <c r="AY155" s="160">
        <f t="shared" si="70"/>
        <v>0</v>
      </c>
      <c r="AZ155" s="160">
        <f t="shared" si="70"/>
        <v>201000</v>
      </c>
      <c r="BA155" s="160">
        <f t="shared" si="70"/>
        <v>3398</v>
      </c>
      <c r="BB155" s="160">
        <f t="shared" si="70"/>
        <v>3857212</v>
      </c>
      <c r="BC155" s="160">
        <f t="shared" si="70"/>
        <v>0</v>
      </c>
      <c r="BD155" s="160">
        <f t="shared" si="70"/>
        <v>50000</v>
      </c>
    </row>
    <row r="156" spans="1:56" ht="14.25" customHeight="1" x14ac:dyDescent="0.25">
      <c r="A156" s="102">
        <v>40</v>
      </c>
      <c r="B156" s="171" t="s">
        <v>185</v>
      </c>
      <c r="C156" s="171" t="s">
        <v>184</v>
      </c>
      <c r="D156" s="162" t="s">
        <v>847</v>
      </c>
      <c r="E156" s="148" t="s">
        <v>184</v>
      </c>
      <c r="F156" s="149"/>
      <c r="G156" s="149"/>
      <c r="H156" s="149"/>
      <c r="I156" s="150">
        <v>427528</v>
      </c>
      <c r="J156" s="149"/>
      <c r="K156" s="151"/>
      <c r="L156" s="152">
        <v>500000</v>
      </c>
      <c r="M156" s="151"/>
      <c r="N156" s="151"/>
      <c r="O156" s="151"/>
      <c r="P156" s="151"/>
      <c r="Q156" s="151"/>
      <c r="R156" s="151"/>
      <c r="S156" s="151"/>
      <c r="T156" s="152">
        <v>442500</v>
      </c>
      <c r="U156" s="164">
        <v>0</v>
      </c>
      <c r="V156" s="151"/>
      <c r="W156" s="151"/>
      <c r="X156" s="151"/>
      <c r="Y156" s="151"/>
      <c r="Z156" s="151"/>
      <c r="AA156" s="151"/>
      <c r="AB156" s="168">
        <v>300000</v>
      </c>
      <c r="AC156" s="151"/>
      <c r="AD156" s="151"/>
      <c r="AE156" s="151"/>
      <c r="AF156" s="151"/>
      <c r="AG156" s="151"/>
      <c r="AH156" s="151"/>
      <c r="AI156" s="151"/>
      <c r="AJ156" s="151"/>
      <c r="AK156" s="151"/>
      <c r="AL156" s="164">
        <v>106500</v>
      </c>
      <c r="AM156" s="151"/>
      <c r="AN156" s="151"/>
      <c r="AO156" s="153">
        <v>240000</v>
      </c>
      <c r="AP156" s="152">
        <v>117000</v>
      </c>
      <c r="AQ156" s="151"/>
      <c r="AR156" s="151"/>
      <c r="AS156" s="151"/>
      <c r="AT156" s="164">
        <v>16743</v>
      </c>
      <c r="AU156" s="151"/>
      <c r="AV156" s="151"/>
      <c r="AW156" s="151"/>
      <c r="AX156" s="152">
        <v>1600000</v>
      </c>
      <c r="AY156" s="151"/>
      <c r="AZ156" s="151"/>
      <c r="BA156" s="151"/>
      <c r="BB156" s="151"/>
      <c r="BC156" s="151"/>
      <c r="BD156" s="151"/>
    </row>
    <row r="157" spans="1:56" ht="14.25" customHeight="1" x14ac:dyDescent="0.2">
      <c r="A157" s="158">
        <v>40</v>
      </c>
      <c r="B157" s="158" t="s">
        <v>185</v>
      </c>
      <c r="C157" s="158" t="s">
        <v>184</v>
      </c>
      <c r="D157" s="159"/>
      <c r="E157" s="159" t="s">
        <v>710</v>
      </c>
      <c r="F157" s="160">
        <f t="shared" ref="F157:V157" si="71">F156</f>
        <v>0</v>
      </c>
      <c r="G157" s="160">
        <f t="shared" si="71"/>
        <v>0</v>
      </c>
      <c r="H157" s="160">
        <f t="shared" si="71"/>
        <v>0</v>
      </c>
      <c r="I157" s="160">
        <f t="shared" si="71"/>
        <v>427528</v>
      </c>
      <c r="J157" s="160">
        <f t="shared" si="71"/>
        <v>0</v>
      </c>
      <c r="K157" s="160">
        <f t="shared" si="71"/>
        <v>0</v>
      </c>
      <c r="L157" s="160">
        <f t="shared" si="71"/>
        <v>500000</v>
      </c>
      <c r="M157" s="160">
        <f t="shared" si="71"/>
        <v>0</v>
      </c>
      <c r="N157" s="160">
        <f t="shared" si="71"/>
        <v>0</v>
      </c>
      <c r="O157" s="160">
        <f t="shared" si="71"/>
        <v>0</v>
      </c>
      <c r="P157" s="160">
        <f t="shared" si="71"/>
        <v>0</v>
      </c>
      <c r="Q157" s="160">
        <f t="shared" si="71"/>
        <v>0</v>
      </c>
      <c r="R157" s="160">
        <f t="shared" si="71"/>
        <v>0</v>
      </c>
      <c r="S157" s="160">
        <f t="shared" si="71"/>
        <v>0</v>
      </c>
      <c r="T157" s="160">
        <f t="shared" si="71"/>
        <v>442500</v>
      </c>
      <c r="U157" s="160">
        <f t="shared" si="71"/>
        <v>0</v>
      </c>
      <c r="V157" s="160">
        <f t="shared" si="71"/>
        <v>0</v>
      </c>
      <c r="W157" s="160"/>
      <c r="X157" s="160">
        <f t="shared" ref="X157:BD157" si="72">X156</f>
        <v>0</v>
      </c>
      <c r="Y157" s="160">
        <f t="shared" si="72"/>
        <v>0</v>
      </c>
      <c r="Z157" s="160">
        <f t="shared" si="72"/>
        <v>0</v>
      </c>
      <c r="AA157" s="160">
        <f t="shared" si="72"/>
        <v>0</v>
      </c>
      <c r="AB157" s="160">
        <f t="shared" si="72"/>
        <v>300000</v>
      </c>
      <c r="AC157" s="160">
        <f t="shared" si="72"/>
        <v>0</v>
      </c>
      <c r="AD157" s="160">
        <f t="shared" si="72"/>
        <v>0</v>
      </c>
      <c r="AE157" s="160">
        <f t="shared" si="72"/>
        <v>0</v>
      </c>
      <c r="AF157" s="160">
        <f t="shared" si="72"/>
        <v>0</v>
      </c>
      <c r="AG157" s="160">
        <f t="shared" si="72"/>
        <v>0</v>
      </c>
      <c r="AH157" s="160">
        <f t="shared" si="72"/>
        <v>0</v>
      </c>
      <c r="AI157" s="160">
        <f t="shared" si="72"/>
        <v>0</v>
      </c>
      <c r="AJ157" s="160">
        <f t="shared" si="72"/>
        <v>0</v>
      </c>
      <c r="AK157" s="160">
        <f t="shared" si="72"/>
        <v>0</v>
      </c>
      <c r="AL157" s="160">
        <f t="shared" si="72"/>
        <v>106500</v>
      </c>
      <c r="AM157" s="160">
        <f t="shared" si="72"/>
        <v>0</v>
      </c>
      <c r="AN157" s="160">
        <f t="shared" si="72"/>
        <v>0</v>
      </c>
      <c r="AO157" s="160">
        <f t="shared" si="72"/>
        <v>240000</v>
      </c>
      <c r="AP157" s="160">
        <f t="shared" si="72"/>
        <v>117000</v>
      </c>
      <c r="AQ157" s="160">
        <f t="shared" si="72"/>
        <v>0</v>
      </c>
      <c r="AR157" s="160">
        <f t="shared" si="72"/>
        <v>0</v>
      </c>
      <c r="AS157" s="160">
        <f t="shared" si="72"/>
        <v>0</v>
      </c>
      <c r="AT157" s="160">
        <f t="shared" si="72"/>
        <v>16743</v>
      </c>
      <c r="AU157" s="160">
        <f t="shared" si="72"/>
        <v>0</v>
      </c>
      <c r="AV157" s="160">
        <f t="shared" si="72"/>
        <v>0</v>
      </c>
      <c r="AW157" s="160">
        <f t="shared" si="72"/>
        <v>0</v>
      </c>
      <c r="AX157" s="160">
        <f t="shared" si="72"/>
        <v>1600000</v>
      </c>
      <c r="AY157" s="160">
        <f t="shared" si="72"/>
        <v>0</v>
      </c>
      <c r="AZ157" s="160">
        <f t="shared" si="72"/>
        <v>0</v>
      </c>
      <c r="BA157" s="160">
        <f t="shared" si="72"/>
        <v>0</v>
      </c>
      <c r="BB157" s="160">
        <f t="shared" si="72"/>
        <v>0</v>
      </c>
      <c r="BC157" s="160">
        <f t="shared" si="72"/>
        <v>0</v>
      </c>
      <c r="BD157" s="160">
        <f t="shared" si="72"/>
        <v>0</v>
      </c>
    </row>
    <row r="158" spans="1:56" ht="14.25" customHeight="1" x14ac:dyDescent="0.25">
      <c r="A158" s="102">
        <v>41</v>
      </c>
      <c r="B158" s="166" t="s">
        <v>1152</v>
      </c>
      <c r="C158" s="166" t="s">
        <v>138</v>
      </c>
      <c r="D158" s="167" t="s">
        <v>475</v>
      </c>
      <c r="E158" s="148" t="s">
        <v>138</v>
      </c>
      <c r="F158" s="149"/>
      <c r="G158" s="149"/>
      <c r="H158" s="152">
        <v>10000</v>
      </c>
      <c r="I158" s="172"/>
      <c r="J158" s="149"/>
      <c r="K158" s="152">
        <v>450000</v>
      </c>
      <c r="L158" s="152">
        <v>4000000</v>
      </c>
      <c r="M158" s="151"/>
      <c r="N158" s="151"/>
      <c r="O158" s="151"/>
      <c r="P158" s="172"/>
      <c r="Q158" s="152">
        <v>375000</v>
      </c>
      <c r="R158" s="151"/>
      <c r="S158" s="151"/>
      <c r="T158" s="151"/>
      <c r="U158" s="151"/>
      <c r="V158" s="151"/>
      <c r="W158" s="151"/>
      <c r="X158" s="151"/>
      <c r="Y158" s="151"/>
      <c r="Z158" s="151"/>
      <c r="AA158" s="151"/>
      <c r="AB158" s="151"/>
      <c r="AC158" s="152">
        <v>3667951</v>
      </c>
      <c r="AD158" s="151"/>
      <c r="AE158" s="151"/>
      <c r="AF158" s="151"/>
      <c r="AG158" s="153">
        <v>122600</v>
      </c>
      <c r="AH158" s="178"/>
      <c r="AI158" s="151"/>
      <c r="AJ158" s="151"/>
      <c r="AK158" s="151"/>
      <c r="AL158" s="179">
        <v>1333137</v>
      </c>
      <c r="AM158" s="151"/>
      <c r="AN158" s="152">
        <v>10000000</v>
      </c>
      <c r="AO158" s="153">
        <v>800000</v>
      </c>
      <c r="AP158" s="151"/>
      <c r="AQ158" s="152">
        <v>285262</v>
      </c>
      <c r="AR158" s="151"/>
      <c r="AS158" s="169">
        <v>13785130</v>
      </c>
      <c r="AT158" s="152">
        <v>289448</v>
      </c>
      <c r="AU158" s="152">
        <v>17127</v>
      </c>
      <c r="AV158" s="151"/>
      <c r="AW158" s="164">
        <v>2282356</v>
      </c>
      <c r="AX158" s="151"/>
      <c r="AY158" s="151"/>
      <c r="AZ158" s="151"/>
      <c r="BA158" s="152">
        <v>8246</v>
      </c>
      <c r="BB158" s="151"/>
      <c r="BC158" s="151"/>
      <c r="BD158" s="152">
        <v>246800</v>
      </c>
    </row>
    <row r="159" spans="1:56" ht="14.25" customHeight="1" x14ac:dyDescent="0.2">
      <c r="A159" s="155">
        <v>41</v>
      </c>
      <c r="B159" s="155" t="s">
        <v>1152</v>
      </c>
      <c r="C159" s="155" t="s">
        <v>138</v>
      </c>
      <c r="D159" s="156" t="s">
        <v>739</v>
      </c>
      <c r="E159" s="156" t="s">
        <v>750</v>
      </c>
      <c r="F159" s="157">
        <f>F$361*Parametre!$K$13+F$362*Parametre!$K$14+F$363*Parametre!$K$15+F$364*Parametre!$K$16+F$365*Parametre!$K$17+F$366*Parametre!$K$18</f>
        <v>0</v>
      </c>
      <c r="G159" s="157">
        <f>G$361*Parametre!$K$13+G$362*Parametre!$K$14+G$363*Parametre!$K$15+G$364*Parametre!$K$16+G$365*Parametre!$K$17+G$366*Parametre!$K$18</f>
        <v>30181.7</v>
      </c>
      <c r="H159" s="157">
        <f>H$361*Parametre!$K$13+H$362*Parametre!$K$14+H$363*Parametre!$K$15+H$364*Parametre!$K$16+H$365*Parametre!$K$17+H$366*Parametre!$K$18</f>
        <v>292607.8</v>
      </c>
      <c r="I159" s="157">
        <f>I$361*Parametre!$K$13+I$362*Parametre!$K$14+I$363*Parametre!$K$15+I$364*Parametre!$K$16+I$365*Parametre!$K$17+I$366*Parametre!$K$18</f>
        <v>22033.5</v>
      </c>
      <c r="J159" s="157">
        <f>J$361*Parametre!$K$13+J$362*Parametre!$K$14+J$363*Parametre!$K$15+J$364*Parametre!$K$16+J$365*Parametre!$K$17+J$366*Parametre!$K$18</f>
        <v>818610.25</v>
      </c>
      <c r="K159" s="157">
        <f>K$361*Parametre!$K$13+K$362*Parametre!$K$14+K$363*Parametre!$K$15+K$364*Parametre!$K$16+K$365*Parametre!$K$17+K$366*Parametre!$K$18</f>
        <v>0</v>
      </c>
      <c r="L159" s="157">
        <f>L$361*Parametre!$K$13+L$362*Parametre!$K$14+L$363*Parametre!$K$15+L$364*Parametre!$K$16+L$365*Parametre!$K$17+L$366*Parametre!$K$18</f>
        <v>0</v>
      </c>
      <c r="M159" s="157">
        <f>M$361*Parametre!$K$13+M$362*Parametre!$K$14+M$363*Parametre!$K$15+M$364*Parametre!$K$16+M$365*Parametre!$K$17+M$366*Parametre!$K$18</f>
        <v>0</v>
      </c>
      <c r="N159" s="157">
        <f>N$361*Parametre!$K$13+N$362*Parametre!$K$14+N$363*Parametre!$K$15+N$364*Parametre!$K$16+N$365*Parametre!$K$17+N$366*Parametre!$K$18</f>
        <v>1435945700</v>
      </c>
      <c r="O159" s="157">
        <f>O$361*Parametre!$K$13+O$362*Parametre!$K$14+O$363*Parametre!$K$15+O$364*Parametre!$K$16+O$365*Parametre!$K$17+O$366*Parametre!$K$18</f>
        <v>157345</v>
      </c>
      <c r="P159" s="157">
        <f>P$361*Parametre!$K$13+P$362*Parametre!$K$14+P$363*Parametre!$K$15+P$364*Parametre!$K$16+P$365*Parametre!$K$17+P$366*Parametre!$K$18</f>
        <v>319521</v>
      </c>
      <c r="Q159" s="157">
        <f>Q$361*Parametre!$K$13+Q$362*Parametre!$K$14+Q$363*Parametre!$K$15+Q$364*Parametre!$K$16+Q$365*Parametre!$K$17+Q$366*Parametre!$K$18</f>
        <v>0</v>
      </c>
      <c r="R159" s="157">
        <f>R$361*Parametre!$K$13+R$362*Parametre!$K$14+R$363*Parametre!$K$15+R$364*Parametre!$K$16+R$365*Parametre!$K$17+R$366*Parametre!$K$18</f>
        <v>0</v>
      </c>
      <c r="S159" s="157">
        <f>S$361*Parametre!$K$13+S$362*Parametre!$K$14+S$363*Parametre!$K$15+S$364*Parametre!$K$16+S$365*Parametre!$K$17+S$366*Parametre!$K$18</f>
        <v>0</v>
      </c>
      <c r="T159" s="157">
        <f>T$361*Parametre!$K$13+T$362*Parametre!$K$14+T$363*Parametre!$K$15+T$364*Parametre!$K$16+T$365*Parametre!$K$17+T$366*Parametre!$K$18</f>
        <v>0</v>
      </c>
      <c r="U159" s="157">
        <f>U$361*Parametre!$K$13+U$362*Parametre!$K$14+U$363*Parametre!$K$15+U$364*Parametre!$K$16+U$365*Parametre!$K$17+U$366*Parametre!$K$18</f>
        <v>550171.5</v>
      </c>
      <c r="V159" s="157">
        <f>V$361*Parametre!$K$13+V$362*Parametre!$K$14+V$363*Parametre!$K$15+V$364*Parametre!$K$16+V$365*Parametre!$K$17+V$366*Parametre!$K$18</f>
        <v>0</v>
      </c>
      <c r="W159" s="157">
        <f>W$361*Parametre!$K$13+W$362*Parametre!$K$14+W$363*Parametre!$K$15+W$364*Parametre!$K$16+W$365*Parametre!$K$17+W$366*Parametre!$K$18</f>
        <v>0</v>
      </c>
      <c r="X159" s="157">
        <f>X$361*Parametre!$K$13+X$362*Parametre!$K$14+X$363*Parametre!$K$15+X$364*Parametre!$K$16+X$365*Parametre!$K$17+X$366*Parametre!$K$18</f>
        <v>0</v>
      </c>
      <c r="Y159" s="157">
        <f>Y$361*Parametre!$K$13+Y$362*Parametre!$K$14+Y$363*Parametre!$K$15+Y$364*Parametre!$K$16+Y$365*Parametre!$K$17+Y$366*Parametre!$K$18</f>
        <v>0</v>
      </c>
      <c r="Z159" s="157">
        <f>Z$361*Parametre!$K$13+Z$362*Parametre!$K$14+Z$363*Parametre!$K$15+Z$364*Parametre!$K$16+Z$365*Parametre!$K$17+Z$366*Parametre!$K$18</f>
        <v>0</v>
      </c>
      <c r="AA159" s="157">
        <f>AA$361*Parametre!$K$13+AA$362*Parametre!$K$14+AA$363*Parametre!$K$15+AA$364*Parametre!$K$16+AA$365*Parametre!$K$17+AA$366*Parametre!$K$18</f>
        <v>124357000</v>
      </c>
      <c r="AB159" s="157">
        <f>AB$361*Parametre!$K$13+AB$362*Parametre!$K$14+AB$363*Parametre!$K$15+AB$364*Parametre!$K$16+AB$365*Parametre!$K$17+AB$366*Parametre!$K$18</f>
        <v>0</v>
      </c>
      <c r="AC159" s="157">
        <f>AC$361*Parametre!$K$13+AC$362*Parametre!$K$14+AC$363*Parametre!$K$15+AC$364*Parametre!$K$16+AC$365*Parametre!$K$17+AC$366*Parametre!$K$18</f>
        <v>0</v>
      </c>
      <c r="AD159" s="157">
        <f>AD$361*Parametre!$K$13+AD$362*Parametre!$K$14+AD$363*Parametre!$K$15+AD$364*Parametre!$K$16+AD$365*Parametre!$K$17+AD$366*Parametre!$K$18</f>
        <v>0</v>
      </c>
      <c r="AE159" s="157">
        <f>AE$361*Parametre!$K$13+AE$362*Parametre!$K$14+AE$363*Parametre!$K$15+AE$364*Parametre!$K$16+AE$365*Parametre!$K$17+AE$366*Parametre!$K$18</f>
        <v>0</v>
      </c>
      <c r="AF159" s="157">
        <f>AF$361*Parametre!$K$13+AF$362*Parametre!$K$14+AF$363*Parametre!$K$15+AF$364*Parametre!$K$16+AF$365*Parametre!$K$17+AF$366*Parametre!$K$18</f>
        <v>0</v>
      </c>
      <c r="AG159" s="157">
        <f>AG$361*Parametre!$K$13+AG$362*Parametre!$K$14+AG$363*Parametre!$K$15+AG$364*Parametre!$K$16+AG$365*Parametre!$K$17+AG$366*Parametre!$K$18</f>
        <v>0</v>
      </c>
      <c r="AH159" s="157">
        <f>AH$361*Parametre!$K$13+AH$362*Parametre!$K$14+AH$363*Parametre!$K$15+AH$364*Parametre!$K$16+AH$365*Parametre!$K$17+AH$366*Parametre!$K$18</f>
        <v>0</v>
      </c>
      <c r="AI159" s="157">
        <f>AI$361*Parametre!$K$13+AI$362*Parametre!$K$14+AI$363*Parametre!$K$15+AI$364*Parametre!$K$16+AI$365*Parametre!$K$17+AI$366*Parametre!$K$18</f>
        <v>45213.5</v>
      </c>
      <c r="AJ159" s="157">
        <f>AJ$361*Parametre!$K$13+AJ$362*Parametre!$K$14+AJ$363*Parametre!$K$15+AJ$364*Parametre!$K$16+AJ$365*Parametre!$K$17+AJ$366*Parametre!$K$18</f>
        <v>714285.5</v>
      </c>
      <c r="AK159" s="157">
        <f>AK$361*Parametre!$K$13+AK$362*Parametre!$K$14+AK$363*Parametre!$K$15+AK$364*Parametre!$K$16+AK$365*Parametre!$K$17+AK$366*Parametre!$K$18</f>
        <v>0</v>
      </c>
      <c r="AL159" s="157">
        <f>AL$361*Parametre!$K$13+AL$362*Parametre!$K$14+AL$363*Parametre!$K$15+AL$364*Parametre!$K$16+AL$365*Parametre!$K$17+AL$366*Parametre!$K$18</f>
        <v>0</v>
      </c>
      <c r="AM159" s="157">
        <f>AM$361*Parametre!$K$13+AM$362*Parametre!$K$14+AM$363*Parametre!$K$15+AM$364*Parametre!$K$16+AM$365*Parametre!$K$17+AM$366*Parametre!$K$18</f>
        <v>402187</v>
      </c>
      <c r="AN159" s="157">
        <f>AN$361*Parametre!$K$13+AN$362*Parametre!$K$14+AN$363*Parametre!$K$15+AN$364*Parametre!$K$16+AN$365*Parametre!$K$17+AN$366*Parametre!$K$18</f>
        <v>5225000</v>
      </c>
      <c r="AO159" s="157">
        <f>AO$361*Parametre!$K$13+AO$362*Parametre!$K$14+AO$363*Parametre!$K$15+AO$364*Parametre!$K$16+AO$365*Parametre!$K$17+AO$366*Parametre!$K$18</f>
        <v>0</v>
      </c>
      <c r="AP159" s="157">
        <f>AP$361*Parametre!$K$13+AP$362*Parametre!$K$14+AP$363*Parametre!$K$15+AP$364*Parametre!$K$16+AP$365*Parametre!$K$17+AP$366*Parametre!$K$18</f>
        <v>594425</v>
      </c>
      <c r="AQ159" s="157">
        <f>AQ$361*Parametre!$K$13+AQ$362*Parametre!$K$14+AQ$363*Parametre!$K$15+AQ$364*Parametre!$K$16+AQ$365*Parametre!$K$17+AQ$366*Parametre!$K$18</f>
        <v>0</v>
      </c>
      <c r="AR159" s="157">
        <f>AR$361*Parametre!$K$13+AR$362*Parametre!$K$14+AR$363*Parametre!$K$15+AR$364*Parametre!$K$16+AR$365*Parametre!$K$17+AR$366*Parametre!$K$18</f>
        <v>0</v>
      </c>
      <c r="AS159" s="157">
        <f>AS$361*Parametre!$K$13+AS$362*Parametre!$K$14+AS$363*Parametre!$K$15+AS$364*Parametre!$K$16+AS$365*Parametre!$K$17+AS$366*Parametre!$K$18</f>
        <v>0</v>
      </c>
      <c r="AT159" s="157">
        <f>AT$361*Parametre!$K$13+AT$362*Parametre!$K$14+AT$363*Parametre!$K$15+AT$364*Parametre!$K$16+AT$365*Parametre!$K$17+AT$366*Parametre!$K$18</f>
        <v>0</v>
      </c>
      <c r="AU159" s="157">
        <f>AU$361*Parametre!$K$13+AU$362*Parametre!$K$14+AU$363*Parametre!$K$15+AU$364*Parametre!$K$16+AU$365*Parametre!$K$17+AU$366*Parametre!$K$18</f>
        <v>0</v>
      </c>
      <c r="AV159" s="157">
        <f>AV$361*Parametre!$K$13+AV$362*Parametre!$K$14+AV$363*Parametre!$K$15+AV$364*Parametre!$K$16+AV$365*Parametre!$K$17+AV$366*Parametre!$K$18</f>
        <v>0</v>
      </c>
      <c r="AW159" s="157">
        <f>AW$361*Parametre!$K$13+AW$362*Parametre!$K$14+AW$363*Parametre!$K$15+AW$364*Parametre!$K$16+AW$365*Parametre!$K$17+AW$366*Parametre!$K$18</f>
        <v>0</v>
      </c>
      <c r="AX159" s="157">
        <f>AX$361*Parametre!$K$13+AX$362*Parametre!$K$14+AX$363*Parametre!$K$15+AX$364*Parametre!$K$16+AX$365*Parametre!$K$17+AX$366*Parametre!$K$18</f>
        <v>1200000</v>
      </c>
      <c r="AY159" s="157">
        <f>AY$361*Parametre!$K$13+AY$362*Parametre!$K$14+AY$363*Parametre!$K$15+AY$364*Parametre!$K$16+AY$365*Parametre!$K$17+AY$366*Parametre!$K$18</f>
        <v>828593.95</v>
      </c>
      <c r="AZ159" s="157">
        <f>AZ$361*Parametre!$K$13+AZ$362*Parametre!$K$14+AZ$363*Parametre!$K$15+AZ$364*Parametre!$K$16+AZ$365*Parametre!$K$17+AZ$366*Parametre!$K$18</f>
        <v>0</v>
      </c>
      <c r="BA159" s="157">
        <f>BA$361*Parametre!$K$13+BA$362*Parametre!$K$14+BA$363*Parametre!$K$15+BA$364*Parametre!$K$16+BA$365*Parametre!$K$17+BA$366*Parametre!$K$18</f>
        <v>0</v>
      </c>
      <c r="BB159" s="157">
        <f>BB$361*Parametre!$K$13+BB$362*Parametre!$K$14+BB$363*Parametre!$K$15+BB$364*Parametre!$K$16+BB$365*Parametre!$K$17+BB$366*Parametre!$K$18</f>
        <v>1289156</v>
      </c>
      <c r="BC159" s="157">
        <f>BC$361*Parametre!$K$13+BC$362*Parametre!$K$14+BC$363*Parametre!$K$15+BC$364*Parametre!$K$16+BC$365*Parametre!$K$17+BC$366*Parametre!$K$18</f>
        <v>0</v>
      </c>
      <c r="BD159" s="157">
        <f>BD$361*Parametre!$K$13+BD$362*Parametre!$K$14+BD$363*Parametre!$K$15+BD$364*Parametre!$K$16+BD$365*Parametre!$K$17+BD$366*Parametre!$K$18</f>
        <v>0</v>
      </c>
    </row>
    <row r="160" spans="1:56" ht="14.25" customHeight="1" x14ac:dyDescent="0.2">
      <c r="A160" s="158">
        <v>41</v>
      </c>
      <c r="B160" s="187" t="s">
        <v>1152</v>
      </c>
      <c r="C160" s="158" t="s">
        <v>138</v>
      </c>
      <c r="D160" s="159"/>
      <c r="E160" s="159" t="s">
        <v>710</v>
      </c>
      <c r="F160" s="160">
        <f t="shared" ref="F160:BD160" si="73">SUM(F158:F159)</f>
        <v>0</v>
      </c>
      <c r="G160" s="160">
        <f t="shared" si="73"/>
        <v>30181.7</v>
      </c>
      <c r="H160" s="160">
        <f t="shared" si="73"/>
        <v>302607.8</v>
      </c>
      <c r="I160" s="160">
        <f t="shared" si="73"/>
        <v>22033.5</v>
      </c>
      <c r="J160" s="160">
        <f t="shared" si="73"/>
        <v>818610.25</v>
      </c>
      <c r="K160" s="160">
        <f t="shared" si="73"/>
        <v>450000</v>
      </c>
      <c r="L160" s="160">
        <f t="shared" si="73"/>
        <v>4000000</v>
      </c>
      <c r="M160" s="160">
        <f t="shared" si="73"/>
        <v>0</v>
      </c>
      <c r="N160" s="160">
        <f t="shared" si="73"/>
        <v>1435945700</v>
      </c>
      <c r="O160" s="160">
        <f t="shared" si="73"/>
        <v>157345</v>
      </c>
      <c r="P160" s="160">
        <f t="shared" si="73"/>
        <v>319521</v>
      </c>
      <c r="Q160" s="160">
        <f t="shared" si="73"/>
        <v>375000</v>
      </c>
      <c r="R160" s="160">
        <f t="shared" si="73"/>
        <v>0</v>
      </c>
      <c r="S160" s="160">
        <f t="shared" si="73"/>
        <v>0</v>
      </c>
      <c r="T160" s="160">
        <f t="shared" si="73"/>
        <v>0</v>
      </c>
      <c r="U160" s="160">
        <f t="shared" si="73"/>
        <v>550171.5</v>
      </c>
      <c r="V160" s="160">
        <f t="shared" si="73"/>
        <v>0</v>
      </c>
      <c r="W160" s="160">
        <f t="shared" si="73"/>
        <v>0</v>
      </c>
      <c r="X160" s="160">
        <f t="shared" si="73"/>
        <v>0</v>
      </c>
      <c r="Y160" s="160">
        <f t="shared" si="73"/>
        <v>0</v>
      </c>
      <c r="Z160" s="160">
        <f t="shared" si="73"/>
        <v>0</v>
      </c>
      <c r="AA160" s="160">
        <f t="shared" si="73"/>
        <v>124357000</v>
      </c>
      <c r="AB160" s="160">
        <f t="shared" si="73"/>
        <v>0</v>
      </c>
      <c r="AC160" s="160">
        <f t="shared" si="73"/>
        <v>3667951</v>
      </c>
      <c r="AD160" s="160">
        <f t="shared" si="73"/>
        <v>0</v>
      </c>
      <c r="AE160" s="160">
        <f t="shared" si="73"/>
        <v>0</v>
      </c>
      <c r="AF160" s="160">
        <f t="shared" si="73"/>
        <v>0</v>
      </c>
      <c r="AG160" s="160">
        <f t="shared" si="73"/>
        <v>122600</v>
      </c>
      <c r="AH160" s="160">
        <f t="shared" si="73"/>
        <v>0</v>
      </c>
      <c r="AI160" s="160">
        <f t="shared" si="73"/>
        <v>45213.5</v>
      </c>
      <c r="AJ160" s="160">
        <f t="shared" si="73"/>
        <v>714285.5</v>
      </c>
      <c r="AK160" s="160">
        <f t="shared" si="73"/>
        <v>0</v>
      </c>
      <c r="AL160" s="160">
        <f t="shared" si="73"/>
        <v>1333137</v>
      </c>
      <c r="AM160" s="160">
        <f t="shared" si="73"/>
        <v>402187</v>
      </c>
      <c r="AN160" s="160">
        <f t="shared" si="73"/>
        <v>15225000</v>
      </c>
      <c r="AO160" s="160">
        <f t="shared" si="73"/>
        <v>800000</v>
      </c>
      <c r="AP160" s="160">
        <f t="shared" si="73"/>
        <v>594425</v>
      </c>
      <c r="AQ160" s="160">
        <f t="shared" si="73"/>
        <v>285262</v>
      </c>
      <c r="AR160" s="160">
        <f t="shared" si="73"/>
        <v>0</v>
      </c>
      <c r="AS160" s="160">
        <f t="shared" si="73"/>
        <v>13785130</v>
      </c>
      <c r="AT160" s="160">
        <f t="shared" si="73"/>
        <v>289448</v>
      </c>
      <c r="AU160" s="160">
        <f t="shared" si="73"/>
        <v>17127</v>
      </c>
      <c r="AV160" s="160">
        <f t="shared" si="73"/>
        <v>0</v>
      </c>
      <c r="AW160" s="160">
        <f t="shared" si="73"/>
        <v>2282356</v>
      </c>
      <c r="AX160" s="160">
        <f t="shared" si="73"/>
        <v>1200000</v>
      </c>
      <c r="AY160" s="160">
        <f t="shared" si="73"/>
        <v>828593.95</v>
      </c>
      <c r="AZ160" s="160">
        <f t="shared" si="73"/>
        <v>0</v>
      </c>
      <c r="BA160" s="160">
        <f t="shared" si="73"/>
        <v>8246</v>
      </c>
      <c r="BB160" s="160">
        <f t="shared" si="73"/>
        <v>1289156</v>
      </c>
      <c r="BC160" s="160">
        <f t="shared" si="73"/>
        <v>0</v>
      </c>
      <c r="BD160" s="160">
        <f t="shared" si="73"/>
        <v>246800</v>
      </c>
    </row>
    <row r="161" spans="1:56" ht="14.25" customHeight="1" x14ac:dyDescent="0.25">
      <c r="A161" s="102">
        <v>42</v>
      </c>
      <c r="B161" s="171" t="s">
        <v>73</v>
      </c>
      <c r="C161" s="171" t="s">
        <v>72</v>
      </c>
      <c r="D161" s="162" t="s">
        <v>539</v>
      </c>
      <c r="E161" s="148" t="s">
        <v>72</v>
      </c>
      <c r="F161" s="149"/>
      <c r="G161" s="149"/>
      <c r="H161" s="152">
        <v>147000</v>
      </c>
      <c r="I161" s="149"/>
      <c r="J161" s="149"/>
      <c r="K161" s="151"/>
      <c r="L161" s="152">
        <v>300000</v>
      </c>
      <c r="M161" s="151"/>
      <c r="N161" s="151"/>
      <c r="O161" s="152">
        <v>47550</v>
      </c>
      <c r="P161" s="152">
        <v>0</v>
      </c>
      <c r="Q161" s="152">
        <v>51000</v>
      </c>
      <c r="R161" s="151"/>
      <c r="S161" s="151"/>
      <c r="T161" s="151"/>
      <c r="U161" s="151"/>
      <c r="V161" s="151"/>
      <c r="W161" s="151"/>
      <c r="X161" s="153">
        <v>812173</v>
      </c>
      <c r="Y161" s="151"/>
      <c r="Z161" s="151"/>
      <c r="AA161" s="151"/>
      <c r="AB161" s="168">
        <v>5000000</v>
      </c>
      <c r="AC161" s="152">
        <v>80000</v>
      </c>
      <c r="AD161" s="151"/>
      <c r="AE161" s="151"/>
      <c r="AF161" s="151"/>
      <c r="AG161" s="151"/>
      <c r="AH161" s="151"/>
      <c r="AI161" s="152">
        <v>2860</v>
      </c>
      <c r="AJ161" s="151"/>
      <c r="AK161" s="151"/>
      <c r="AL161" s="151"/>
      <c r="AM161" s="164">
        <v>335239</v>
      </c>
      <c r="AN161" s="152">
        <v>425500000</v>
      </c>
      <c r="AO161" s="151"/>
      <c r="AP161" s="151"/>
      <c r="AQ161" s="151"/>
      <c r="AR161" s="153">
        <v>130000</v>
      </c>
      <c r="AS161" s="151"/>
      <c r="AT161" s="151"/>
      <c r="AU161" s="151"/>
      <c r="AV161" s="151"/>
      <c r="AW161" s="151"/>
      <c r="AX161" s="152">
        <v>400000</v>
      </c>
      <c r="AY161" s="151"/>
      <c r="AZ161" s="152">
        <v>4000</v>
      </c>
      <c r="BA161" s="152">
        <v>2569</v>
      </c>
      <c r="BB161" s="165">
        <v>98679</v>
      </c>
      <c r="BC161" s="151"/>
      <c r="BD161" s="151"/>
    </row>
    <row r="162" spans="1:56" s="456" customFormat="1" ht="14.25" customHeight="1" x14ac:dyDescent="0.25">
      <c r="A162" s="102">
        <v>42</v>
      </c>
      <c r="B162" s="171" t="s">
        <v>73</v>
      </c>
      <c r="C162" s="171" t="s">
        <v>72</v>
      </c>
      <c r="D162" s="162" t="s">
        <v>523</v>
      </c>
      <c r="E162" s="163"/>
      <c r="F162" s="150"/>
      <c r="G162" s="150"/>
      <c r="H162" s="178"/>
      <c r="I162" s="150"/>
      <c r="J162" s="150"/>
      <c r="K162" s="164"/>
      <c r="L162" s="178"/>
      <c r="M162" s="164"/>
      <c r="N162" s="164"/>
      <c r="O162" s="178"/>
      <c r="P162" s="178"/>
      <c r="Q162" s="178"/>
      <c r="R162" s="164"/>
      <c r="S162" s="164"/>
      <c r="T162" s="164"/>
      <c r="U162" s="164"/>
      <c r="V162" s="164"/>
      <c r="W162" s="164"/>
      <c r="X162" s="193"/>
      <c r="Y162" s="164"/>
      <c r="Z162" s="164"/>
      <c r="AA162" s="164"/>
      <c r="AB162" s="168"/>
      <c r="AC162" s="178"/>
      <c r="AD162" s="164"/>
      <c r="AE162" s="164"/>
      <c r="AF162" s="164"/>
      <c r="AG162" s="164"/>
      <c r="AH162" s="164"/>
      <c r="AI162" s="178"/>
      <c r="AJ162" s="164"/>
      <c r="AK162" s="164"/>
      <c r="AL162" s="164"/>
      <c r="AM162" s="164"/>
      <c r="AN162" s="178"/>
      <c r="AO162" s="164"/>
      <c r="AP162" s="164"/>
      <c r="AQ162" s="164"/>
      <c r="AR162" s="193"/>
      <c r="AS162" s="164"/>
      <c r="AT162" s="164"/>
      <c r="AU162" s="164"/>
      <c r="AV162" s="164"/>
      <c r="AW162" s="164"/>
      <c r="AX162" s="178"/>
      <c r="AY162" s="164"/>
      <c r="AZ162" s="178"/>
      <c r="BA162" s="178"/>
      <c r="BB162" s="176"/>
      <c r="BC162" s="164"/>
      <c r="BD162" s="164"/>
    </row>
    <row r="163" spans="1:56" ht="14.25" customHeight="1" x14ac:dyDescent="0.2">
      <c r="A163" s="155">
        <v>42</v>
      </c>
      <c r="B163" s="155" t="s">
        <v>73</v>
      </c>
      <c r="C163" s="155" t="s">
        <v>72</v>
      </c>
      <c r="D163" s="156" t="s">
        <v>726</v>
      </c>
      <c r="E163" s="156" t="s">
        <v>848</v>
      </c>
      <c r="F163" s="157">
        <f>F376* Parametre!$I28+F373* Parametre!$I25</f>
        <v>0</v>
      </c>
      <c r="G163" s="157">
        <f>G376* Parametre!$I28+G373* Parametre!$I25</f>
        <v>0</v>
      </c>
      <c r="H163" s="157">
        <f>H376* Parametre!$I28+H373* Parametre!$I25</f>
        <v>4800</v>
      </c>
      <c r="I163" s="157">
        <f>I376* Parametre!$I28+I373* Parametre!$I25</f>
        <v>0</v>
      </c>
      <c r="J163" s="157">
        <f>J376* Parametre!$I28+J373* Parametre!$I25</f>
        <v>0</v>
      </c>
      <c r="K163" s="157">
        <f>K376* Parametre!$I28+K373* Parametre!$I25</f>
        <v>0</v>
      </c>
      <c r="L163" s="157">
        <f>L376* Parametre!$I28+L373* Parametre!$I25</f>
        <v>0</v>
      </c>
      <c r="M163" s="157">
        <f>M376* Parametre!$I28+M373* Parametre!$I25</f>
        <v>0</v>
      </c>
      <c r="N163" s="157">
        <f>N376* Parametre!$I28+N373* Parametre!$I25</f>
        <v>87787625</v>
      </c>
      <c r="O163" s="157">
        <f>O376* Parametre!$I28+O373* Parametre!$I25</f>
        <v>0</v>
      </c>
      <c r="P163" s="157">
        <f>P376* Parametre!$I28+P373* Parametre!$I25</f>
        <v>0</v>
      </c>
      <c r="Q163" s="157">
        <f>Q376* Parametre!$I28+Q373* Parametre!$I25</f>
        <v>0</v>
      </c>
      <c r="R163" s="157">
        <f>R376* Parametre!$I28+R373* Parametre!$I25</f>
        <v>0</v>
      </c>
      <c r="S163" s="157">
        <f>S376* Parametre!$I28+S373* Parametre!$I25</f>
        <v>0</v>
      </c>
      <c r="T163" s="157">
        <f>T376* Parametre!$I28+T373* Parametre!$I25</f>
        <v>0</v>
      </c>
      <c r="U163" s="157">
        <f>U376* Parametre!$I28+U373* Parametre!$I25</f>
        <v>0</v>
      </c>
      <c r="V163" s="157">
        <f>V376* Parametre!$I28+V373* Parametre!$I25</f>
        <v>0</v>
      </c>
      <c r="W163" s="157">
        <f>W376* Parametre!$I28+W373* Parametre!$I25</f>
        <v>0</v>
      </c>
      <c r="X163" s="157">
        <f>X376* Parametre!$I28+X373* Parametre!$I25</f>
        <v>0</v>
      </c>
      <c r="Y163" s="157">
        <f>Y376* Parametre!$I28+Y373* Parametre!$I25</f>
        <v>0</v>
      </c>
      <c r="Z163" s="157">
        <f>Z376* Parametre!$I28+Z373* Parametre!$I25</f>
        <v>0</v>
      </c>
      <c r="AA163" s="157">
        <f>AA376* Parametre!$I28+AA373* Parametre!$I25</f>
        <v>0</v>
      </c>
      <c r="AB163" s="157">
        <f>AB376* Parametre!$I28+AB373* Parametre!$I25</f>
        <v>0</v>
      </c>
      <c r="AC163" s="157">
        <f>AC376* Parametre!$I28+AC373* Parametre!$I25</f>
        <v>0</v>
      </c>
      <c r="AD163" s="157">
        <f>AD376* Parametre!$I28+AD373* Parametre!$I25</f>
        <v>0</v>
      </c>
      <c r="AE163" s="157">
        <f>AE376* Parametre!$I28+AE373* Parametre!$I25</f>
        <v>0</v>
      </c>
      <c r="AF163" s="157">
        <f>AF376* Parametre!$I28+AF373* Parametre!$I25</f>
        <v>0</v>
      </c>
      <c r="AG163" s="157">
        <f>AG376* Parametre!$I28+AG373* Parametre!$I25</f>
        <v>0</v>
      </c>
      <c r="AH163" s="157">
        <f>AH376* Parametre!$I28+AH373* Parametre!$I25</f>
        <v>0</v>
      </c>
      <c r="AI163" s="157">
        <f>AI376* Parametre!$I28+AI373* Parametre!$I25</f>
        <v>0</v>
      </c>
      <c r="AJ163" s="157">
        <f>AJ376* Parametre!$I28+AJ373* Parametre!$I25</f>
        <v>0</v>
      </c>
      <c r="AK163" s="157">
        <f>AK376* Parametre!$I28+AK373* Parametre!$I25</f>
        <v>0</v>
      </c>
      <c r="AL163" s="157">
        <f>AL376* Parametre!$I28+AL373* Parametre!$I25</f>
        <v>0</v>
      </c>
      <c r="AM163" s="157">
        <f>AM376* Parametre!$I28+AM373* Parametre!$I25</f>
        <v>0</v>
      </c>
      <c r="AN163" s="157">
        <f>AN376* Parametre!$I28+AN373* Parametre!$I25</f>
        <v>0</v>
      </c>
      <c r="AO163" s="157">
        <f>AO376* Parametre!$I28+AO373* Parametre!$I25</f>
        <v>0</v>
      </c>
      <c r="AP163" s="157">
        <f>AP376* Parametre!$I28+AP373* Parametre!$I25</f>
        <v>0</v>
      </c>
      <c r="AQ163" s="157">
        <f>AQ376* Parametre!$I28+AQ373* Parametre!$I25</f>
        <v>0</v>
      </c>
      <c r="AR163" s="157">
        <f>AR376* Parametre!$I28+AR373* Parametre!$I25</f>
        <v>0</v>
      </c>
      <c r="AS163" s="157">
        <f>AS376* Parametre!$I28+AS373* Parametre!$I25</f>
        <v>0</v>
      </c>
      <c r="AT163" s="157">
        <f>AT376* Parametre!$I28+AT373* Parametre!$I25</f>
        <v>0</v>
      </c>
      <c r="AU163" s="157">
        <f>AU376* Parametre!$I28+AU373* Parametre!$I25</f>
        <v>0</v>
      </c>
      <c r="AV163" s="157">
        <f>AV376* Parametre!$I28+AV373* Parametre!$I25</f>
        <v>0</v>
      </c>
      <c r="AW163" s="157">
        <f>AW376* Parametre!$I28+AW373* Parametre!$I25</f>
        <v>0</v>
      </c>
      <c r="AX163" s="157">
        <f>AX376* Parametre!$I28+AX373* Parametre!$I25</f>
        <v>0</v>
      </c>
      <c r="AY163" s="157">
        <f>AY376* Parametre!$I28+AY373* Parametre!$I25</f>
        <v>0</v>
      </c>
      <c r="AZ163" s="157">
        <f>AZ376* Parametre!$I28+AZ373* Parametre!$I25</f>
        <v>0</v>
      </c>
      <c r="BA163" s="157">
        <f>BA376* Parametre!$I28+BA373* Parametre!$I25</f>
        <v>0</v>
      </c>
      <c r="BB163" s="157">
        <f>BB376* Parametre!$I28+BB373* Parametre!$I25</f>
        <v>0</v>
      </c>
      <c r="BC163" s="157">
        <f>BC376* Parametre!$I28+BC373* Parametre!$I25</f>
        <v>0</v>
      </c>
      <c r="BD163" s="157">
        <f>BD376* Parametre!$I28+BD373* Parametre!$I25</f>
        <v>0</v>
      </c>
    </row>
    <row r="164" spans="1:56" ht="14.25" customHeight="1" x14ac:dyDescent="0.2">
      <c r="A164" s="158">
        <v>42</v>
      </c>
      <c r="B164" s="158" t="s">
        <v>73</v>
      </c>
      <c r="C164" s="158" t="s">
        <v>72</v>
      </c>
      <c r="D164" s="159"/>
      <c r="E164" s="159" t="s">
        <v>710</v>
      </c>
      <c r="F164" s="160">
        <f t="shared" ref="F164:BD164" si="74">SUM(F161:F163)</f>
        <v>0</v>
      </c>
      <c r="G164" s="160">
        <f t="shared" si="74"/>
        <v>0</v>
      </c>
      <c r="H164" s="160">
        <f t="shared" si="74"/>
        <v>151800</v>
      </c>
      <c r="I164" s="160">
        <f t="shared" si="74"/>
        <v>0</v>
      </c>
      <c r="J164" s="160">
        <f t="shared" si="74"/>
        <v>0</v>
      </c>
      <c r="K164" s="160">
        <f t="shared" si="74"/>
        <v>0</v>
      </c>
      <c r="L164" s="160">
        <f t="shared" si="74"/>
        <v>300000</v>
      </c>
      <c r="M164" s="160">
        <f t="shared" si="74"/>
        <v>0</v>
      </c>
      <c r="N164" s="160">
        <f t="shared" si="74"/>
        <v>87787625</v>
      </c>
      <c r="O164" s="160">
        <f t="shared" si="74"/>
        <v>47550</v>
      </c>
      <c r="P164" s="160">
        <f t="shared" si="74"/>
        <v>0</v>
      </c>
      <c r="Q164" s="160">
        <f t="shared" si="74"/>
        <v>51000</v>
      </c>
      <c r="R164" s="160">
        <f t="shared" si="74"/>
        <v>0</v>
      </c>
      <c r="S164" s="160">
        <f t="shared" si="74"/>
        <v>0</v>
      </c>
      <c r="T164" s="160">
        <f t="shared" si="74"/>
        <v>0</v>
      </c>
      <c r="U164" s="160">
        <f t="shared" si="74"/>
        <v>0</v>
      </c>
      <c r="V164" s="160">
        <f t="shared" si="74"/>
        <v>0</v>
      </c>
      <c r="W164" s="160">
        <f t="shared" si="74"/>
        <v>0</v>
      </c>
      <c r="X164" s="160">
        <f t="shared" si="74"/>
        <v>812173</v>
      </c>
      <c r="Y164" s="160">
        <f t="shared" si="74"/>
        <v>0</v>
      </c>
      <c r="Z164" s="160">
        <f t="shared" si="74"/>
        <v>0</v>
      </c>
      <c r="AA164" s="160">
        <f t="shared" si="74"/>
        <v>0</v>
      </c>
      <c r="AB164" s="160">
        <f t="shared" si="74"/>
        <v>5000000</v>
      </c>
      <c r="AC164" s="160">
        <f t="shared" si="74"/>
        <v>80000</v>
      </c>
      <c r="AD164" s="160">
        <f t="shared" si="74"/>
        <v>0</v>
      </c>
      <c r="AE164" s="160">
        <f t="shared" si="74"/>
        <v>0</v>
      </c>
      <c r="AF164" s="160">
        <f t="shared" si="74"/>
        <v>0</v>
      </c>
      <c r="AG164" s="160">
        <f t="shared" si="74"/>
        <v>0</v>
      </c>
      <c r="AH164" s="160">
        <f t="shared" si="74"/>
        <v>0</v>
      </c>
      <c r="AI164" s="160">
        <f t="shared" si="74"/>
        <v>2860</v>
      </c>
      <c r="AJ164" s="160">
        <f t="shared" si="74"/>
        <v>0</v>
      </c>
      <c r="AK164" s="160">
        <f t="shared" si="74"/>
        <v>0</v>
      </c>
      <c r="AL164" s="160">
        <f t="shared" si="74"/>
        <v>0</v>
      </c>
      <c r="AM164" s="160">
        <f t="shared" si="74"/>
        <v>335239</v>
      </c>
      <c r="AN164" s="160">
        <f t="shared" si="74"/>
        <v>425500000</v>
      </c>
      <c r="AO164" s="160">
        <f t="shared" si="74"/>
        <v>0</v>
      </c>
      <c r="AP164" s="160">
        <f t="shared" si="74"/>
        <v>0</v>
      </c>
      <c r="AQ164" s="160">
        <f t="shared" si="74"/>
        <v>0</v>
      </c>
      <c r="AR164" s="160">
        <f t="shared" si="74"/>
        <v>130000</v>
      </c>
      <c r="AS164" s="160">
        <f t="shared" si="74"/>
        <v>0</v>
      </c>
      <c r="AT164" s="160">
        <f t="shared" si="74"/>
        <v>0</v>
      </c>
      <c r="AU164" s="160">
        <f t="shared" si="74"/>
        <v>0</v>
      </c>
      <c r="AV164" s="160">
        <f t="shared" si="74"/>
        <v>0</v>
      </c>
      <c r="AW164" s="160">
        <f t="shared" si="74"/>
        <v>0</v>
      </c>
      <c r="AX164" s="160">
        <f t="shared" si="74"/>
        <v>400000</v>
      </c>
      <c r="AY164" s="160">
        <f t="shared" si="74"/>
        <v>0</v>
      </c>
      <c r="AZ164" s="160">
        <f t="shared" si="74"/>
        <v>4000</v>
      </c>
      <c r="BA164" s="160">
        <f t="shared" si="74"/>
        <v>2569</v>
      </c>
      <c r="BB164" s="160">
        <f t="shared" si="74"/>
        <v>98679</v>
      </c>
      <c r="BC164" s="160">
        <f t="shared" si="74"/>
        <v>0</v>
      </c>
      <c r="BD164" s="160">
        <f t="shared" si="74"/>
        <v>0</v>
      </c>
    </row>
    <row r="165" spans="1:56" ht="14.25" customHeight="1" x14ac:dyDescent="0.25">
      <c r="A165" s="102">
        <v>43</v>
      </c>
      <c r="B165" s="166" t="s">
        <v>163</v>
      </c>
      <c r="C165" s="166" t="s">
        <v>162</v>
      </c>
      <c r="D165" s="167" t="s">
        <v>609</v>
      </c>
      <c r="E165" s="148" t="s">
        <v>606</v>
      </c>
      <c r="F165" s="149"/>
      <c r="G165" s="149"/>
      <c r="H165" s="149"/>
      <c r="I165" s="149"/>
      <c r="J165" s="149"/>
      <c r="K165" s="151"/>
      <c r="L165" s="149"/>
      <c r="M165" s="151"/>
      <c r="N165" s="151"/>
      <c r="O165" s="152"/>
      <c r="P165" s="152">
        <v>85568</v>
      </c>
      <c r="Q165" s="164">
        <v>15000</v>
      </c>
      <c r="R165" s="151"/>
      <c r="S165" s="151"/>
      <c r="T165" s="151"/>
      <c r="U165" s="153">
        <v>208467</v>
      </c>
      <c r="V165" s="151"/>
      <c r="W165" s="151"/>
      <c r="X165" s="151"/>
      <c r="Y165" s="151"/>
      <c r="Z165" s="151"/>
      <c r="AA165" s="153">
        <v>9699000</v>
      </c>
      <c r="AB165" s="168">
        <v>390000</v>
      </c>
      <c r="AC165" s="151"/>
      <c r="AD165" s="151"/>
      <c r="AE165" s="151"/>
      <c r="AF165" s="151"/>
      <c r="AG165" s="151"/>
      <c r="AH165" s="164">
        <v>3640</v>
      </c>
      <c r="AI165" s="151"/>
      <c r="AJ165" s="151"/>
      <c r="AK165" s="151"/>
      <c r="AL165" s="151"/>
      <c r="AM165" s="151"/>
      <c r="AN165" s="151"/>
      <c r="AO165" s="164">
        <v>307667</v>
      </c>
      <c r="AP165" s="151"/>
      <c r="AQ165" s="151"/>
      <c r="AR165" s="153">
        <v>685000</v>
      </c>
      <c r="AS165" s="151"/>
      <c r="AT165" s="164">
        <v>526715</v>
      </c>
      <c r="AU165" s="151"/>
      <c r="AV165" s="151"/>
      <c r="AW165" s="151"/>
      <c r="AX165" s="151"/>
      <c r="AY165" s="151"/>
      <c r="AZ165" s="151"/>
      <c r="BA165" s="151"/>
      <c r="BB165" s="151"/>
      <c r="BC165" s="151"/>
      <c r="BD165" s="151"/>
    </row>
    <row r="166" spans="1:56" ht="14.25" customHeight="1" x14ac:dyDescent="0.25">
      <c r="A166" s="102">
        <v>43</v>
      </c>
      <c r="B166" s="166" t="s">
        <v>163</v>
      </c>
      <c r="C166" s="166" t="s">
        <v>162</v>
      </c>
      <c r="D166" s="167" t="s">
        <v>849</v>
      </c>
      <c r="E166" s="188" t="s">
        <v>849</v>
      </c>
      <c r="F166" s="149"/>
      <c r="G166" s="149"/>
      <c r="H166" s="149"/>
      <c r="I166" s="149"/>
      <c r="J166" s="149"/>
      <c r="K166" s="151"/>
      <c r="L166" s="149"/>
      <c r="M166" s="151"/>
      <c r="N166" s="151"/>
      <c r="O166" s="152">
        <v>1615878</v>
      </c>
      <c r="P166" s="172"/>
      <c r="Q166" s="151"/>
      <c r="R166" s="151"/>
      <c r="S166" s="151"/>
      <c r="T166" s="151"/>
      <c r="U166" s="153">
        <v>48520</v>
      </c>
      <c r="V166" s="151"/>
      <c r="W166" s="151"/>
      <c r="X166" s="151"/>
      <c r="Y166" s="151"/>
      <c r="Z166" s="151"/>
      <c r="AA166" s="153">
        <v>69252000</v>
      </c>
      <c r="AB166" s="164">
        <v>150000</v>
      </c>
      <c r="AC166" s="151"/>
      <c r="AD166" s="151"/>
      <c r="AE166" s="151"/>
      <c r="AF166" s="151"/>
      <c r="AG166" s="151"/>
      <c r="AH166" s="151"/>
      <c r="AI166" s="151"/>
      <c r="AJ166" s="151"/>
      <c r="AK166" s="151"/>
      <c r="AL166" s="151"/>
      <c r="AM166" s="164">
        <v>27325</v>
      </c>
      <c r="AN166" s="151"/>
      <c r="AO166" s="164">
        <v>307667</v>
      </c>
      <c r="AP166" s="151"/>
      <c r="AQ166" s="151"/>
      <c r="AR166" s="151"/>
      <c r="AS166" s="151"/>
      <c r="AT166" s="151"/>
      <c r="AU166" s="151"/>
      <c r="AV166" s="151"/>
      <c r="AW166" s="151"/>
      <c r="AX166" s="151"/>
      <c r="AY166" s="151"/>
      <c r="AZ166" s="151"/>
      <c r="BA166" s="151"/>
      <c r="BB166" s="151"/>
      <c r="BC166" s="151"/>
      <c r="BD166" s="151"/>
    </row>
    <row r="167" spans="1:56" ht="14.25" customHeight="1" x14ac:dyDescent="0.2">
      <c r="A167" s="155">
        <v>43</v>
      </c>
      <c r="B167" s="155" t="s">
        <v>163</v>
      </c>
      <c r="C167" s="155" t="s">
        <v>162</v>
      </c>
      <c r="D167" s="156" t="s">
        <v>726</v>
      </c>
      <c r="E167" s="156" t="s">
        <v>850</v>
      </c>
      <c r="F167" s="157">
        <f>F393* Parametre!$G45+F394* Parametre!$E46</f>
        <v>0</v>
      </c>
      <c r="G167" s="157">
        <f>G393* Parametre!$G45+G394* Parametre!$E46</f>
        <v>0</v>
      </c>
      <c r="H167" s="157">
        <f>H393* Parametre!$G45+H394* Parametre!$E46</f>
        <v>0</v>
      </c>
      <c r="I167" s="157">
        <f>I393* Parametre!$G45+I394* Parametre!$E46</f>
        <v>101292</v>
      </c>
      <c r="J167" s="157">
        <f>J393* Parametre!$G45+J394* Parametre!$E46</f>
        <v>0</v>
      </c>
      <c r="K167" s="157">
        <f>K393* Parametre!$G45+K394* Parametre!$E46</f>
        <v>0</v>
      </c>
      <c r="L167" s="157">
        <f>L393* Parametre!$G45+L394* Parametre!$E46</f>
        <v>0</v>
      </c>
      <c r="M167" s="157">
        <f>M393* Parametre!$G45+M394* Parametre!$E46</f>
        <v>0</v>
      </c>
      <c r="N167" s="157">
        <f>N393* Parametre!$G45+N394* Parametre!$E46</f>
        <v>0</v>
      </c>
      <c r="O167" s="157">
        <f>O393* Parametre!$G45+O394* Parametre!$E46</f>
        <v>0</v>
      </c>
      <c r="P167" s="157">
        <f>P393* Parametre!$G45+P394* Parametre!$E46</f>
        <v>0</v>
      </c>
      <c r="Q167" s="157">
        <f>Q393* Parametre!$G45+Q394* Parametre!$E46</f>
        <v>0</v>
      </c>
      <c r="R167" s="157">
        <f>R393* Parametre!$G45+R394* Parametre!$E46</f>
        <v>0</v>
      </c>
      <c r="S167" s="157">
        <f>S393* Parametre!$G45+S394* Parametre!$E46</f>
        <v>0</v>
      </c>
      <c r="T167" s="157">
        <f>T393* Parametre!$G45+T394* Parametre!$E46</f>
        <v>0</v>
      </c>
      <c r="U167" s="157">
        <f>U393* Parametre!$G45+U394* Parametre!$E46</f>
        <v>0</v>
      </c>
      <c r="V167" s="157">
        <f>V393* Parametre!$G45+V394* Parametre!$E46</f>
        <v>0</v>
      </c>
      <c r="W167" s="157">
        <f>W393* Parametre!$G45+W394* Parametre!$E46</f>
        <v>0</v>
      </c>
      <c r="X167" s="157">
        <f>X393* Parametre!$G45+X394* Parametre!$E46</f>
        <v>0</v>
      </c>
      <c r="Y167" s="157">
        <f>Y393* Parametre!$G45+Y394* Parametre!$E46</f>
        <v>0</v>
      </c>
      <c r="Z167" s="157">
        <f>Z393* Parametre!$G45+Z394* Parametre!$E46</f>
        <v>0</v>
      </c>
      <c r="AA167" s="157">
        <f>AA393* Parametre!$G45+AA394* Parametre!$E46</f>
        <v>0</v>
      </c>
      <c r="AB167" s="157">
        <f>AB393* Parametre!$G45+AB394* Parametre!$E46</f>
        <v>0</v>
      </c>
      <c r="AC167" s="157">
        <f>AC393* Parametre!$G45+AC394* Parametre!$E46</f>
        <v>0</v>
      </c>
      <c r="AD167" s="157">
        <f>AD393* Parametre!$G45+AD394* Parametre!$E46</f>
        <v>0</v>
      </c>
      <c r="AE167" s="157">
        <f>AE393* Parametre!$G45+AE394* Parametre!$E46</f>
        <v>0</v>
      </c>
      <c r="AF167" s="157">
        <f>AF393* Parametre!$G45+AF394* Parametre!$E46</f>
        <v>0</v>
      </c>
      <c r="AG167" s="157">
        <f>AG393* Parametre!$G45+AG394* Parametre!$E46</f>
        <v>0</v>
      </c>
      <c r="AH167" s="157">
        <f>AH393* Parametre!$G45+AH394* Parametre!$E46</f>
        <v>0</v>
      </c>
      <c r="AI167" s="157">
        <f>AI393* Parametre!$G45+AI394* Parametre!$E46</f>
        <v>0</v>
      </c>
      <c r="AJ167" s="157">
        <f>AJ393* Parametre!$G45+AJ394* Parametre!$E46</f>
        <v>0</v>
      </c>
      <c r="AK167" s="157">
        <f>AK393* Parametre!$G45+AK394* Parametre!$E46</f>
        <v>0</v>
      </c>
      <c r="AL167" s="157">
        <f>AL393* Parametre!$G45+AL394* Parametre!$E46</f>
        <v>0</v>
      </c>
      <c r="AM167" s="157">
        <f>AM393* Parametre!$G45+AM394* Parametre!$E46</f>
        <v>0</v>
      </c>
      <c r="AN167" s="157">
        <f>AN393* Parametre!$G45+AN394* Parametre!$E46</f>
        <v>0</v>
      </c>
      <c r="AO167" s="157">
        <f>AO393* Parametre!$G45+AO394* Parametre!$E46</f>
        <v>0</v>
      </c>
      <c r="AP167" s="157">
        <f>AP393* Parametre!$G45+AP394* Parametre!$E46</f>
        <v>0</v>
      </c>
      <c r="AQ167" s="157">
        <f>AQ393* Parametre!$G45+AQ394* Parametre!$E46</f>
        <v>0</v>
      </c>
      <c r="AR167" s="157">
        <f>AR393* Parametre!$G45+AR394* Parametre!$E46</f>
        <v>0</v>
      </c>
      <c r="AS167" s="157">
        <f>AS393* Parametre!$G45+AS394* Parametre!$E46</f>
        <v>0</v>
      </c>
      <c r="AT167" s="157">
        <f>AT393* Parametre!$G45+AT394* Parametre!$E46</f>
        <v>0</v>
      </c>
      <c r="AU167" s="157">
        <f>AU393* Parametre!$G45+AU394* Parametre!$E46</f>
        <v>0</v>
      </c>
      <c r="AV167" s="157">
        <f>AV393* Parametre!$G45+AV394* Parametre!$E46</f>
        <v>0</v>
      </c>
      <c r="AW167" s="157">
        <f>AW393* Parametre!$G45+AW394* Parametre!$E46</f>
        <v>0</v>
      </c>
      <c r="AX167" s="157">
        <f>AX393* Parametre!$G45+AX394* Parametre!$E46</f>
        <v>5100000</v>
      </c>
      <c r="AY167" s="157">
        <f>AY393* Parametre!$G45+AY394* Parametre!$E46</f>
        <v>0</v>
      </c>
      <c r="AZ167" s="157">
        <f>AZ393* Parametre!$G45+AZ394* Parametre!$E46</f>
        <v>0</v>
      </c>
      <c r="BA167" s="157">
        <f>BA393* Parametre!$G45+BA394* Parametre!$E46</f>
        <v>0</v>
      </c>
      <c r="BB167" s="157">
        <f>BB393* Parametre!$G45+BB394* Parametre!$E46</f>
        <v>0</v>
      </c>
      <c r="BC167" s="157">
        <f>BC393* Parametre!$G45+BC394* Parametre!$E46</f>
        <v>0</v>
      </c>
      <c r="BD167" s="157">
        <f>BD393* Parametre!$G45+BD394* Parametre!$E46</f>
        <v>0</v>
      </c>
    </row>
    <row r="168" spans="1:56" ht="14.25" customHeight="1" x14ac:dyDescent="0.2">
      <c r="A168" s="158">
        <v>43</v>
      </c>
      <c r="B168" s="158" t="s">
        <v>163</v>
      </c>
      <c r="C168" s="158" t="s">
        <v>162</v>
      </c>
      <c r="D168" s="159"/>
      <c r="E168" s="159" t="s">
        <v>710</v>
      </c>
      <c r="F168" s="160">
        <f t="shared" ref="F168:BD168" si="75">SUM(F165:F167)</f>
        <v>0</v>
      </c>
      <c r="G168" s="160">
        <f t="shared" si="75"/>
        <v>0</v>
      </c>
      <c r="H168" s="160">
        <f t="shared" si="75"/>
        <v>0</v>
      </c>
      <c r="I168" s="160">
        <f t="shared" si="75"/>
        <v>101292</v>
      </c>
      <c r="J168" s="160">
        <f t="shared" si="75"/>
        <v>0</v>
      </c>
      <c r="K168" s="160">
        <f t="shared" si="75"/>
        <v>0</v>
      </c>
      <c r="L168" s="160">
        <f t="shared" si="75"/>
        <v>0</v>
      </c>
      <c r="M168" s="160">
        <f t="shared" si="75"/>
        <v>0</v>
      </c>
      <c r="N168" s="160">
        <f t="shared" si="75"/>
        <v>0</v>
      </c>
      <c r="O168" s="160">
        <f t="shared" si="75"/>
        <v>1615878</v>
      </c>
      <c r="P168" s="160">
        <f t="shared" si="75"/>
        <v>85568</v>
      </c>
      <c r="Q168" s="160">
        <f t="shared" si="75"/>
        <v>15000</v>
      </c>
      <c r="R168" s="160">
        <f t="shared" si="75"/>
        <v>0</v>
      </c>
      <c r="S168" s="160">
        <f t="shared" si="75"/>
        <v>0</v>
      </c>
      <c r="T168" s="160">
        <f t="shared" si="75"/>
        <v>0</v>
      </c>
      <c r="U168" s="160">
        <f t="shared" si="75"/>
        <v>256987</v>
      </c>
      <c r="V168" s="160">
        <f t="shared" si="75"/>
        <v>0</v>
      </c>
      <c r="W168" s="160">
        <f t="shared" si="75"/>
        <v>0</v>
      </c>
      <c r="X168" s="160">
        <f t="shared" si="75"/>
        <v>0</v>
      </c>
      <c r="Y168" s="160">
        <f t="shared" si="75"/>
        <v>0</v>
      </c>
      <c r="Z168" s="160">
        <f t="shared" si="75"/>
        <v>0</v>
      </c>
      <c r="AA168" s="160">
        <f t="shared" si="75"/>
        <v>78951000</v>
      </c>
      <c r="AB168" s="160">
        <f t="shared" si="75"/>
        <v>540000</v>
      </c>
      <c r="AC168" s="160">
        <f t="shared" si="75"/>
        <v>0</v>
      </c>
      <c r="AD168" s="160">
        <f t="shared" si="75"/>
        <v>0</v>
      </c>
      <c r="AE168" s="160">
        <f t="shared" si="75"/>
        <v>0</v>
      </c>
      <c r="AF168" s="160">
        <f t="shared" si="75"/>
        <v>0</v>
      </c>
      <c r="AG168" s="160">
        <f t="shared" si="75"/>
        <v>0</v>
      </c>
      <c r="AH168" s="160">
        <f t="shared" si="75"/>
        <v>3640</v>
      </c>
      <c r="AI168" s="160">
        <f t="shared" si="75"/>
        <v>0</v>
      </c>
      <c r="AJ168" s="160">
        <f t="shared" si="75"/>
        <v>0</v>
      </c>
      <c r="AK168" s="160">
        <f t="shared" si="75"/>
        <v>0</v>
      </c>
      <c r="AL168" s="160">
        <f t="shared" si="75"/>
        <v>0</v>
      </c>
      <c r="AM168" s="160">
        <f t="shared" si="75"/>
        <v>27325</v>
      </c>
      <c r="AN168" s="160">
        <f t="shared" si="75"/>
        <v>0</v>
      </c>
      <c r="AO168" s="160">
        <f t="shared" si="75"/>
        <v>615334</v>
      </c>
      <c r="AP168" s="160">
        <f t="shared" si="75"/>
        <v>0</v>
      </c>
      <c r="AQ168" s="160">
        <f t="shared" si="75"/>
        <v>0</v>
      </c>
      <c r="AR168" s="160">
        <f t="shared" si="75"/>
        <v>685000</v>
      </c>
      <c r="AS168" s="160">
        <f t="shared" si="75"/>
        <v>0</v>
      </c>
      <c r="AT168" s="160">
        <f t="shared" si="75"/>
        <v>526715</v>
      </c>
      <c r="AU168" s="160">
        <f t="shared" si="75"/>
        <v>0</v>
      </c>
      <c r="AV168" s="160">
        <f t="shared" si="75"/>
        <v>0</v>
      </c>
      <c r="AW168" s="160">
        <f t="shared" si="75"/>
        <v>0</v>
      </c>
      <c r="AX168" s="160">
        <f t="shared" si="75"/>
        <v>5100000</v>
      </c>
      <c r="AY168" s="160">
        <f t="shared" si="75"/>
        <v>0</v>
      </c>
      <c r="AZ168" s="160">
        <f t="shared" si="75"/>
        <v>0</v>
      </c>
      <c r="BA168" s="160">
        <f t="shared" si="75"/>
        <v>0</v>
      </c>
      <c r="BB168" s="160">
        <f t="shared" si="75"/>
        <v>0</v>
      </c>
      <c r="BC168" s="160">
        <f t="shared" si="75"/>
        <v>0</v>
      </c>
      <c r="BD168" s="160">
        <f t="shared" si="75"/>
        <v>0</v>
      </c>
    </row>
    <row r="169" spans="1:56" ht="14.25" customHeight="1" x14ac:dyDescent="0.25">
      <c r="A169" s="85">
        <v>44</v>
      </c>
      <c r="B169" s="189" t="s">
        <v>81</v>
      </c>
      <c r="C169" s="189" t="s">
        <v>80</v>
      </c>
      <c r="D169" s="190" t="s">
        <v>851</v>
      </c>
      <c r="E169" s="186" t="s">
        <v>845</v>
      </c>
      <c r="F169" s="180"/>
      <c r="G169" s="180"/>
      <c r="H169" s="152">
        <v>20000</v>
      </c>
      <c r="I169" s="180"/>
      <c r="J169" s="180"/>
      <c r="K169" s="178"/>
      <c r="L169" s="180"/>
      <c r="M169" s="178"/>
      <c r="N169" s="178"/>
      <c r="O169" s="152">
        <v>214297</v>
      </c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52">
        <v>44000</v>
      </c>
      <c r="AM169" s="178"/>
      <c r="AN169" s="152">
        <v>550000000</v>
      </c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80"/>
    </row>
    <row r="170" spans="1:56" ht="14.25" customHeight="1" x14ac:dyDescent="0.25">
      <c r="A170" s="85">
        <v>44</v>
      </c>
      <c r="B170" s="189" t="s">
        <v>81</v>
      </c>
      <c r="C170" s="189" t="s">
        <v>80</v>
      </c>
      <c r="D170" s="190" t="s">
        <v>476</v>
      </c>
      <c r="E170" s="191" t="s">
        <v>80</v>
      </c>
      <c r="F170" s="180"/>
      <c r="G170" s="180"/>
      <c r="H170" s="180"/>
      <c r="I170" s="180"/>
      <c r="J170" s="180"/>
      <c r="K170" s="178"/>
      <c r="L170" s="152">
        <v>6500000</v>
      </c>
      <c r="M170" s="178"/>
      <c r="N170" s="178"/>
      <c r="O170" s="178"/>
      <c r="P170" s="152">
        <v>890319</v>
      </c>
      <c r="Q170" s="152">
        <v>1710000</v>
      </c>
      <c r="R170" s="178"/>
      <c r="S170" s="178"/>
      <c r="T170" s="152">
        <v>2000000</v>
      </c>
      <c r="U170" s="153">
        <v>715902</v>
      </c>
      <c r="V170" s="178"/>
      <c r="W170" s="178"/>
      <c r="X170" s="153">
        <v>29485</v>
      </c>
      <c r="Y170" s="152">
        <v>98515</v>
      </c>
      <c r="Z170" s="178"/>
      <c r="AA170" s="153">
        <v>227092000</v>
      </c>
      <c r="AB170" s="168">
        <v>270000</v>
      </c>
      <c r="AC170" s="152">
        <v>6001674</v>
      </c>
      <c r="AD170" s="178"/>
      <c r="AE170" s="178"/>
      <c r="AF170" s="178"/>
      <c r="AG170" s="153">
        <v>112975</v>
      </c>
      <c r="AH170" s="152">
        <v>247089</v>
      </c>
      <c r="AI170" s="152">
        <v>42988</v>
      </c>
      <c r="AJ170" s="152">
        <v>6333500</v>
      </c>
      <c r="AK170" s="178"/>
      <c r="AL170" s="179">
        <v>1225700</v>
      </c>
      <c r="AM170" s="152">
        <v>2026663</v>
      </c>
      <c r="AN170" s="152">
        <v>17150000</v>
      </c>
      <c r="AO170" s="153">
        <v>2000000</v>
      </c>
      <c r="AP170" s="178"/>
      <c r="AQ170" s="152">
        <v>1147022</v>
      </c>
      <c r="AR170" s="153">
        <v>2030000</v>
      </c>
      <c r="AS170" s="169">
        <v>20515770</v>
      </c>
      <c r="AT170" s="152">
        <v>9189557</v>
      </c>
      <c r="AU170" s="152">
        <v>238036</v>
      </c>
      <c r="AV170" s="178"/>
      <c r="AW170" s="152">
        <v>2018804</v>
      </c>
      <c r="AX170" s="152">
        <v>5800000</v>
      </c>
      <c r="AY170" s="178"/>
      <c r="AZ170" s="178"/>
      <c r="BA170" s="152">
        <v>27320</v>
      </c>
      <c r="BB170" s="178"/>
      <c r="BC170" s="178"/>
      <c r="BD170" s="174">
        <v>50000</v>
      </c>
    </row>
    <row r="171" spans="1:56" ht="14.25" customHeight="1" x14ac:dyDescent="0.2">
      <c r="A171" s="155">
        <v>44</v>
      </c>
      <c r="B171" s="155" t="s">
        <v>81</v>
      </c>
      <c r="C171" s="155" t="s">
        <v>80</v>
      </c>
      <c r="D171" s="156" t="s">
        <v>739</v>
      </c>
      <c r="E171" s="156" t="s">
        <v>750</v>
      </c>
      <c r="F171" s="157">
        <f>F$361*Parametre!$M$13+F$362*Parametre!$M$14+F$363*Parametre!$M$15+F$364*Parametre!$M$16+F$365*Parametre!$M$17+F$366*Parametre!$M$18</f>
        <v>0</v>
      </c>
      <c r="G171" s="157">
        <f>G$361*Parametre!$M$13+G$362*Parametre!$M$14+G$363*Parametre!$M$15+G$364*Parametre!$M$16+G$365*Parametre!$M$17+G$366*Parametre!$M$18</f>
        <v>30181.7</v>
      </c>
      <c r="H171" s="157">
        <f>H$361*Parametre!$M$13+H$362*Parametre!$M$14+H$363*Parametre!$M$15+H$364*Parametre!$M$16+H$365*Parametre!$M$17+H$366*Parametre!$M$18</f>
        <v>292607.8</v>
      </c>
      <c r="I171" s="157">
        <f>I$361*Parametre!$M$13+I$362*Parametre!$M$14+I$363*Parametre!$M$15+I$364*Parametre!$M$16+I$365*Parametre!$M$17+I$366*Parametre!$M$18</f>
        <v>0</v>
      </c>
      <c r="J171" s="157">
        <f>J$361*Parametre!$M$13+J$362*Parametre!$M$14+J$363*Parametre!$M$15+J$364*Parametre!$M$16+J$365*Parametre!$M$17+J$366*Parametre!$M$18</f>
        <v>818610.25</v>
      </c>
      <c r="K171" s="157">
        <f>K$361*Parametre!$M$13+K$362*Parametre!$M$14+K$363*Parametre!$M$15+K$364*Parametre!$M$16+K$365*Parametre!$M$17+K$366*Parametre!$M$18</f>
        <v>0</v>
      </c>
      <c r="L171" s="157">
        <f>L$361*Parametre!$M$13+L$362*Parametre!$M$14+L$363*Parametre!$M$15+L$364*Parametre!$M$16+L$365*Parametre!$M$17+L$366*Parametre!$M$18</f>
        <v>0</v>
      </c>
      <c r="M171" s="157">
        <f>M$361*Parametre!$M$13+M$362*Parametre!$M$14+M$363*Parametre!$M$15+M$364*Parametre!$M$16+M$365*Parametre!$M$17+M$366*Parametre!$M$18</f>
        <v>0</v>
      </c>
      <c r="N171" s="157">
        <f>N$361*Parametre!$M$13+N$362*Parametre!$M$14+N$363*Parametre!$M$15+N$364*Parametre!$M$16+N$365*Parametre!$M$17+N$366*Parametre!$M$18</f>
        <v>1435945700</v>
      </c>
      <c r="O171" s="157">
        <f>O$361*Parametre!$M$13+O$362*Parametre!$M$14+O$363*Parametre!$M$15+O$364*Parametre!$M$16+O$365*Parametre!$M$17+O$366*Parametre!$M$18</f>
        <v>0</v>
      </c>
      <c r="P171" s="157">
        <f>P$361*Parametre!$M$13+P$362*Parametre!$M$14+P$363*Parametre!$M$15+P$364*Parametre!$M$16+P$365*Parametre!$M$17+P$366*Parametre!$M$18</f>
        <v>0</v>
      </c>
      <c r="Q171" s="157">
        <f>Q$361*Parametre!$M$13+Q$362*Parametre!$M$14+Q$363*Parametre!$M$15+Q$364*Parametre!$M$16+Q$365*Parametre!$M$17+Q$366*Parametre!$M$18</f>
        <v>0</v>
      </c>
      <c r="R171" s="157">
        <f>R$361*Parametre!$M$13+R$362*Parametre!$M$14+R$363*Parametre!$M$15+R$364*Parametre!$M$16+R$365*Parametre!$M$17+R$366*Parametre!$M$18</f>
        <v>0</v>
      </c>
      <c r="S171" s="157">
        <f>S$361*Parametre!$M$13+S$362*Parametre!$M$14+S$363*Parametre!$M$15+S$364*Parametre!$M$16+S$365*Parametre!$M$17+S$366*Parametre!$M$18</f>
        <v>0</v>
      </c>
      <c r="T171" s="157">
        <f>T$361*Parametre!$M$13+T$362*Parametre!$M$14+T$363*Parametre!$M$15+T$364*Parametre!$M$16+T$365*Parametre!$M$17+T$366*Parametre!$M$18</f>
        <v>0</v>
      </c>
      <c r="U171" s="157">
        <f>U$361*Parametre!$M$13+U$362*Parametre!$M$14+U$363*Parametre!$M$15+U$364*Parametre!$M$16+U$365*Parametre!$M$17+U$366*Parametre!$M$18</f>
        <v>0</v>
      </c>
      <c r="V171" s="157">
        <f>V$361*Parametre!$M$13+V$362*Parametre!$M$14+V$363*Parametre!$M$15+V$364*Parametre!$M$16+V$365*Parametre!$M$17+V$366*Parametre!$M$18</f>
        <v>0</v>
      </c>
      <c r="W171" s="157">
        <f>W$361*Parametre!$M$13+W$362*Parametre!$M$14+W$363*Parametre!$M$15+W$364*Parametre!$M$16+W$365*Parametre!$M$17+W$366*Parametre!$M$18</f>
        <v>0</v>
      </c>
      <c r="X171" s="157">
        <f>X$361*Parametre!$M$13+X$362*Parametre!$M$14+X$363*Parametre!$M$15+X$364*Parametre!$M$16+X$365*Parametre!$M$17+X$366*Parametre!$M$18</f>
        <v>0</v>
      </c>
      <c r="Y171" s="157">
        <f>Y$361*Parametre!$M$13+Y$362*Parametre!$M$14+Y$363*Parametre!$M$15+Y$364*Parametre!$M$16+Y$365*Parametre!$M$17+Y$366*Parametre!$M$18</f>
        <v>0</v>
      </c>
      <c r="Z171" s="157">
        <f>Z$361*Parametre!$M$13+Z$362*Parametre!$M$14+Z$363*Parametre!$M$15+Z$364*Parametre!$M$16+Z$365*Parametre!$M$17+Z$366*Parametre!$M$18</f>
        <v>0</v>
      </c>
      <c r="AA171" s="157">
        <f>AA$361*Parametre!$M$13+AA$362*Parametre!$M$14+AA$363*Parametre!$M$15+AA$364*Parametre!$M$16+AA$365*Parametre!$M$17+AA$366*Parametre!$M$18</f>
        <v>0</v>
      </c>
      <c r="AB171" s="157">
        <f>AB$361*Parametre!$M$13+AB$362*Parametre!$M$14+AB$363*Parametre!$M$15+AB$364*Parametre!$M$16+AB$365*Parametre!$M$17+AB$366*Parametre!$M$18</f>
        <v>0</v>
      </c>
      <c r="AC171" s="157">
        <f>AC$361*Parametre!$M$13+AC$362*Parametre!$M$14+AC$363*Parametre!$M$15+AC$364*Parametre!$M$16+AC$365*Parametre!$M$17+AC$366*Parametre!$M$18</f>
        <v>0</v>
      </c>
      <c r="AD171" s="157">
        <f>AD$361*Parametre!$M$13+AD$362*Parametre!$M$14+AD$363*Parametre!$M$15+AD$364*Parametre!$M$16+AD$365*Parametre!$M$17+AD$366*Parametre!$M$18</f>
        <v>0</v>
      </c>
      <c r="AE171" s="157">
        <f>AE$361*Parametre!$M$13+AE$362*Parametre!$M$14+AE$363*Parametre!$M$15+AE$364*Parametre!$M$16+AE$365*Parametre!$M$17+AE$366*Parametre!$M$18</f>
        <v>0</v>
      </c>
      <c r="AF171" s="157">
        <f>AF$361*Parametre!$M$13+AF$362*Parametre!$M$14+AF$363*Parametre!$M$15+AF$364*Parametre!$M$16+AF$365*Parametre!$M$17+AF$366*Parametre!$M$18</f>
        <v>0</v>
      </c>
      <c r="AG171" s="157">
        <f>AG$361*Parametre!$M$13+AG$362*Parametre!$M$14+AG$363*Parametre!$M$15+AG$364*Parametre!$M$16+AG$365*Parametre!$M$17+AG$366*Parametre!$M$18</f>
        <v>0</v>
      </c>
      <c r="AH171" s="157">
        <f>AH$361*Parametre!$M$13+AH$362*Parametre!$M$14+AH$363*Parametre!$M$15+AH$364*Parametre!$M$16+AH$365*Parametre!$M$17+AH$366*Parametre!$M$18</f>
        <v>0</v>
      </c>
      <c r="AI171" s="157">
        <f>AI$361*Parametre!$M$13+AI$362*Parametre!$M$14+AI$363*Parametre!$M$15+AI$364*Parametre!$M$16+AI$365*Parametre!$M$17+AI$366*Parametre!$M$18</f>
        <v>0</v>
      </c>
      <c r="AJ171" s="157">
        <f>AJ$361*Parametre!$M$13+AJ$362*Parametre!$M$14+AJ$363*Parametre!$M$15+AJ$364*Parametre!$M$16+AJ$365*Parametre!$M$17+AJ$366*Parametre!$M$18</f>
        <v>0</v>
      </c>
      <c r="AK171" s="157">
        <f>AK$361*Parametre!$M$13+AK$362*Parametre!$M$14+AK$363*Parametre!$M$15+AK$364*Parametre!$M$16+AK$365*Parametre!$M$17+AK$366*Parametre!$M$18</f>
        <v>0</v>
      </c>
      <c r="AL171" s="157">
        <f>AL$361*Parametre!$M$13+AL$362*Parametre!$M$14+AL$363*Parametre!$M$15+AL$364*Parametre!$M$16+AL$365*Parametre!$M$17+AL$366*Parametre!$M$18</f>
        <v>0</v>
      </c>
      <c r="AM171" s="157">
        <f>AM$361*Parametre!$M$13+AM$362*Parametre!$M$14+AM$363*Parametre!$M$15+AM$364*Parametre!$M$16+AM$365*Parametre!$M$17+AM$366*Parametre!$M$18</f>
        <v>0</v>
      </c>
      <c r="AN171" s="157">
        <f>AN$361*Parametre!$M$13+AN$362*Parametre!$M$14+AN$363*Parametre!$M$15+AN$364*Parametre!$M$16+AN$365*Parametre!$M$17+AN$366*Parametre!$M$18</f>
        <v>5225000</v>
      </c>
      <c r="AO171" s="157">
        <f>AO$361*Parametre!$M$13+AO$362*Parametre!$M$14+AO$363*Parametre!$M$15+AO$364*Parametre!$M$16+AO$365*Parametre!$M$17+AO$366*Parametre!$M$18</f>
        <v>0</v>
      </c>
      <c r="AP171" s="157">
        <f>AP$361*Parametre!$M$13+AP$362*Parametre!$M$14+AP$363*Parametre!$M$15+AP$364*Parametre!$M$16+AP$365*Parametre!$M$17+AP$366*Parametre!$M$18</f>
        <v>11735</v>
      </c>
      <c r="AQ171" s="157">
        <f>AQ$361*Parametre!$M$13+AQ$362*Parametre!$M$14+AQ$363*Parametre!$M$15+AQ$364*Parametre!$M$16+AQ$365*Parametre!$M$17+AQ$366*Parametre!$M$18</f>
        <v>0</v>
      </c>
      <c r="AR171" s="157">
        <f>AR$361*Parametre!$M$13+AR$362*Parametre!$M$14+AR$363*Parametre!$M$15+AR$364*Parametre!$M$16+AR$365*Parametre!$M$17+AR$366*Parametre!$M$18</f>
        <v>0</v>
      </c>
      <c r="AS171" s="157">
        <f>AS$361*Parametre!$M$13+AS$362*Parametre!$M$14+AS$363*Parametre!$M$15+AS$364*Parametre!$M$16+AS$365*Parametre!$M$17+AS$366*Parametre!$M$18</f>
        <v>0</v>
      </c>
      <c r="AT171" s="157">
        <f>AT$361*Parametre!$M$13+AT$362*Parametre!$M$14+AT$363*Parametre!$M$15+AT$364*Parametre!$M$16+AT$365*Parametre!$M$17+AT$366*Parametre!$M$18</f>
        <v>0</v>
      </c>
      <c r="AU171" s="157">
        <f>AU$361*Parametre!$M$13+AU$362*Parametre!$M$14+AU$363*Parametre!$M$15+AU$364*Parametre!$M$16+AU$365*Parametre!$M$17+AU$366*Parametre!$M$18</f>
        <v>0</v>
      </c>
      <c r="AV171" s="157">
        <f>AV$361*Parametre!$M$13+AV$362*Parametre!$M$14+AV$363*Parametre!$M$15+AV$364*Parametre!$M$16+AV$365*Parametre!$M$17+AV$366*Parametre!$M$18</f>
        <v>0</v>
      </c>
      <c r="AW171" s="157">
        <f>AW$361*Parametre!$M$13+AW$362*Parametre!$M$14+AW$363*Parametre!$M$15+AW$364*Parametre!$M$16+AW$365*Parametre!$M$17+AW$366*Parametre!$M$18</f>
        <v>0</v>
      </c>
      <c r="AX171" s="157">
        <f>AX$361*Parametre!$M$13+AX$362*Parametre!$M$14+AX$363*Parametre!$M$15+AX$364*Parametre!$M$16+AX$365*Parametre!$M$17+AX$366*Parametre!$M$18</f>
        <v>0</v>
      </c>
      <c r="AY171" s="157">
        <f>AY$361*Parametre!$M$13+AY$362*Parametre!$M$14+AY$363*Parametre!$M$15+AY$364*Parametre!$M$16+AY$365*Parametre!$M$17+AY$366*Parametre!$M$18</f>
        <v>733896.5</v>
      </c>
      <c r="AZ171" s="157">
        <f>AZ$361*Parametre!$M$13+AZ$362*Parametre!$M$14+AZ$363*Parametre!$M$15+AZ$364*Parametre!$M$16+AZ$365*Parametre!$M$17+AZ$366*Parametre!$M$18</f>
        <v>0</v>
      </c>
      <c r="BA171" s="157">
        <f>BA$361*Parametre!$M$13+BA$362*Parametre!$M$14+BA$363*Parametre!$M$15+BA$364*Parametre!$M$16+BA$365*Parametre!$M$17+BA$366*Parametre!$M$18</f>
        <v>0</v>
      </c>
      <c r="BB171" s="157">
        <f>BB$361*Parametre!$M$13+BB$362*Parametre!$M$14+BB$363*Parametre!$M$15+BB$364*Parametre!$M$16+BB$365*Parametre!$M$17+BB$366*Parametre!$M$18</f>
        <v>1289156</v>
      </c>
      <c r="BC171" s="157">
        <f>BC$361*Parametre!$M$13+BC$362*Parametre!$M$14+BC$363*Parametre!$M$15+BC$364*Parametre!$M$16+BC$365*Parametre!$M$17+BC$366*Parametre!$M$18</f>
        <v>0</v>
      </c>
      <c r="BD171" s="157">
        <f>BD$361*Parametre!$M$13+BD$362*Parametre!$M$14+BD$363*Parametre!$M$15+BD$364*Parametre!$M$16+BD$365*Parametre!$M$17+BD$366*Parametre!$M$18</f>
        <v>0</v>
      </c>
    </row>
    <row r="172" spans="1:56" ht="14.25" customHeight="1" x14ac:dyDescent="0.2">
      <c r="A172" s="158">
        <v>44</v>
      </c>
      <c r="B172" s="158" t="s">
        <v>81</v>
      </c>
      <c r="C172" s="158" t="s">
        <v>80</v>
      </c>
      <c r="D172" s="159"/>
      <c r="E172" s="159" t="s">
        <v>710</v>
      </c>
      <c r="F172" s="160">
        <f t="shared" ref="F172:BD172" si="76">SUM(F169:F171)</f>
        <v>0</v>
      </c>
      <c r="G172" s="160">
        <f t="shared" si="76"/>
        <v>30181.7</v>
      </c>
      <c r="H172" s="160">
        <f t="shared" si="76"/>
        <v>312607.8</v>
      </c>
      <c r="I172" s="160">
        <f t="shared" si="76"/>
        <v>0</v>
      </c>
      <c r="J172" s="160">
        <f t="shared" si="76"/>
        <v>818610.25</v>
      </c>
      <c r="K172" s="160">
        <f t="shared" si="76"/>
        <v>0</v>
      </c>
      <c r="L172" s="160">
        <f t="shared" si="76"/>
        <v>6500000</v>
      </c>
      <c r="M172" s="160">
        <f t="shared" si="76"/>
        <v>0</v>
      </c>
      <c r="N172" s="160">
        <f t="shared" si="76"/>
        <v>1435945700</v>
      </c>
      <c r="O172" s="160">
        <f t="shared" si="76"/>
        <v>214297</v>
      </c>
      <c r="P172" s="160">
        <f t="shared" si="76"/>
        <v>890319</v>
      </c>
      <c r="Q172" s="160">
        <f t="shared" si="76"/>
        <v>1710000</v>
      </c>
      <c r="R172" s="160">
        <f t="shared" si="76"/>
        <v>0</v>
      </c>
      <c r="S172" s="160">
        <f t="shared" si="76"/>
        <v>0</v>
      </c>
      <c r="T172" s="160">
        <f t="shared" si="76"/>
        <v>2000000</v>
      </c>
      <c r="U172" s="160">
        <f t="shared" si="76"/>
        <v>715902</v>
      </c>
      <c r="V172" s="160">
        <f t="shared" si="76"/>
        <v>0</v>
      </c>
      <c r="W172" s="160">
        <f t="shared" si="76"/>
        <v>0</v>
      </c>
      <c r="X172" s="160">
        <f t="shared" si="76"/>
        <v>29485</v>
      </c>
      <c r="Y172" s="160">
        <f t="shared" si="76"/>
        <v>98515</v>
      </c>
      <c r="Z172" s="160">
        <f t="shared" si="76"/>
        <v>0</v>
      </c>
      <c r="AA172" s="160">
        <f t="shared" si="76"/>
        <v>227092000</v>
      </c>
      <c r="AB172" s="160">
        <f t="shared" si="76"/>
        <v>270000</v>
      </c>
      <c r="AC172" s="160">
        <f t="shared" si="76"/>
        <v>6001674</v>
      </c>
      <c r="AD172" s="160">
        <f t="shared" si="76"/>
        <v>0</v>
      </c>
      <c r="AE172" s="160">
        <f t="shared" si="76"/>
        <v>0</v>
      </c>
      <c r="AF172" s="160">
        <f t="shared" si="76"/>
        <v>0</v>
      </c>
      <c r="AG172" s="160">
        <f t="shared" si="76"/>
        <v>112975</v>
      </c>
      <c r="AH172" s="160">
        <f t="shared" si="76"/>
        <v>247089</v>
      </c>
      <c r="AI172" s="160">
        <f t="shared" si="76"/>
        <v>42988</v>
      </c>
      <c r="AJ172" s="160">
        <f t="shared" si="76"/>
        <v>6333500</v>
      </c>
      <c r="AK172" s="160">
        <f t="shared" si="76"/>
        <v>0</v>
      </c>
      <c r="AL172" s="160">
        <f t="shared" si="76"/>
        <v>1269700</v>
      </c>
      <c r="AM172" s="160">
        <f t="shared" si="76"/>
        <v>2026663</v>
      </c>
      <c r="AN172" s="160">
        <f t="shared" si="76"/>
        <v>572375000</v>
      </c>
      <c r="AO172" s="160">
        <f t="shared" si="76"/>
        <v>2000000</v>
      </c>
      <c r="AP172" s="160">
        <f t="shared" si="76"/>
        <v>11735</v>
      </c>
      <c r="AQ172" s="160">
        <f t="shared" si="76"/>
        <v>1147022</v>
      </c>
      <c r="AR172" s="160">
        <f t="shared" si="76"/>
        <v>2030000</v>
      </c>
      <c r="AS172" s="160">
        <f t="shared" si="76"/>
        <v>20515770</v>
      </c>
      <c r="AT172" s="160">
        <f t="shared" si="76"/>
        <v>9189557</v>
      </c>
      <c r="AU172" s="160">
        <f t="shared" si="76"/>
        <v>238036</v>
      </c>
      <c r="AV172" s="160">
        <f t="shared" si="76"/>
        <v>0</v>
      </c>
      <c r="AW172" s="160">
        <f t="shared" si="76"/>
        <v>2018804</v>
      </c>
      <c r="AX172" s="160">
        <f t="shared" si="76"/>
        <v>5800000</v>
      </c>
      <c r="AY172" s="160">
        <f t="shared" si="76"/>
        <v>733896.5</v>
      </c>
      <c r="AZ172" s="160">
        <f t="shared" si="76"/>
        <v>0</v>
      </c>
      <c r="BA172" s="160">
        <f t="shared" si="76"/>
        <v>27320</v>
      </c>
      <c r="BB172" s="160">
        <f t="shared" si="76"/>
        <v>1289156</v>
      </c>
      <c r="BC172" s="160">
        <f t="shared" si="76"/>
        <v>0</v>
      </c>
      <c r="BD172" s="160">
        <f t="shared" si="76"/>
        <v>50000</v>
      </c>
    </row>
    <row r="173" spans="1:56" ht="14.25" customHeight="1" x14ac:dyDescent="0.25">
      <c r="A173" s="85">
        <v>45</v>
      </c>
      <c r="B173" s="184" t="s">
        <v>204</v>
      </c>
      <c r="C173" s="184" t="s">
        <v>203</v>
      </c>
      <c r="D173" s="185" t="s">
        <v>852</v>
      </c>
      <c r="E173" s="186" t="s">
        <v>203</v>
      </c>
      <c r="F173" s="180"/>
      <c r="G173" s="180"/>
      <c r="H173" s="152">
        <v>105000</v>
      </c>
      <c r="I173" s="180"/>
      <c r="J173" s="180"/>
      <c r="K173" s="178"/>
      <c r="L173" s="152">
        <v>300000</v>
      </c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52">
        <v>445000</v>
      </c>
      <c r="AD173" s="178"/>
      <c r="AE173" s="178"/>
      <c r="AF173" s="178"/>
      <c r="AG173" s="178"/>
      <c r="AH173" s="152">
        <v>8002</v>
      </c>
      <c r="AI173" s="178"/>
      <c r="AJ173" s="178"/>
      <c r="AK173" s="178"/>
      <c r="AL173" s="178"/>
      <c r="AM173" s="152">
        <v>253777</v>
      </c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</row>
    <row r="174" spans="1:56" ht="14.25" customHeight="1" x14ac:dyDescent="0.2">
      <c r="A174" s="158">
        <v>45</v>
      </c>
      <c r="B174" s="158" t="s">
        <v>204</v>
      </c>
      <c r="C174" s="158" t="s">
        <v>203</v>
      </c>
      <c r="D174" s="159"/>
      <c r="E174" s="159" t="s">
        <v>710</v>
      </c>
      <c r="F174" s="160">
        <f t="shared" ref="F174:V174" si="77">F173</f>
        <v>0</v>
      </c>
      <c r="G174" s="160">
        <f t="shared" si="77"/>
        <v>0</v>
      </c>
      <c r="H174" s="160">
        <f t="shared" si="77"/>
        <v>105000</v>
      </c>
      <c r="I174" s="160">
        <f t="shared" si="77"/>
        <v>0</v>
      </c>
      <c r="J174" s="160">
        <f t="shared" si="77"/>
        <v>0</v>
      </c>
      <c r="K174" s="160">
        <f t="shared" si="77"/>
        <v>0</v>
      </c>
      <c r="L174" s="160">
        <f t="shared" si="77"/>
        <v>300000</v>
      </c>
      <c r="M174" s="160">
        <f t="shared" si="77"/>
        <v>0</v>
      </c>
      <c r="N174" s="160">
        <f t="shared" si="77"/>
        <v>0</v>
      </c>
      <c r="O174" s="160">
        <f t="shared" si="77"/>
        <v>0</v>
      </c>
      <c r="P174" s="160">
        <f t="shared" si="77"/>
        <v>0</v>
      </c>
      <c r="Q174" s="160">
        <f t="shared" si="77"/>
        <v>0</v>
      </c>
      <c r="R174" s="160">
        <f t="shared" si="77"/>
        <v>0</v>
      </c>
      <c r="S174" s="160">
        <f t="shared" si="77"/>
        <v>0</v>
      </c>
      <c r="T174" s="160">
        <f t="shared" si="77"/>
        <v>0</v>
      </c>
      <c r="U174" s="160">
        <f t="shared" si="77"/>
        <v>0</v>
      </c>
      <c r="V174" s="160">
        <f t="shared" si="77"/>
        <v>0</v>
      </c>
      <c r="W174" s="160"/>
      <c r="X174" s="160">
        <f t="shared" ref="X174:BD174" si="78">X173</f>
        <v>0</v>
      </c>
      <c r="Y174" s="160">
        <f t="shared" si="78"/>
        <v>0</v>
      </c>
      <c r="Z174" s="160">
        <f t="shared" si="78"/>
        <v>0</v>
      </c>
      <c r="AA174" s="160">
        <f t="shared" si="78"/>
        <v>0</v>
      </c>
      <c r="AB174" s="160">
        <f t="shared" si="78"/>
        <v>0</v>
      </c>
      <c r="AC174" s="160">
        <f t="shared" si="78"/>
        <v>445000</v>
      </c>
      <c r="AD174" s="160">
        <f t="shared" si="78"/>
        <v>0</v>
      </c>
      <c r="AE174" s="160">
        <f t="shared" si="78"/>
        <v>0</v>
      </c>
      <c r="AF174" s="160">
        <f t="shared" si="78"/>
        <v>0</v>
      </c>
      <c r="AG174" s="160">
        <f t="shared" si="78"/>
        <v>0</v>
      </c>
      <c r="AH174" s="160">
        <f t="shared" si="78"/>
        <v>8002</v>
      </c>
      <c r="AI174" s="160">
        <f t="shared" si="78"/>
        <v>0</v>
      </c>
      <c r="AJ174" s="160">
        <f t="shared" si="78"/>
        <v>0</v>
      </c>
      <c r="AK174" s="160">
        <f t="shared" si="78"/>
        <v>0</v>
      </c>
      <c r="AL174" s="160">
        <f t="shared" si="78"/>
        <v>0</v>
      </c>
      <c r="AM174" s="160">
        <f t="shared" si="78"/>
        <v>253777</v>
      </c>
      <c r="AN174" s="160">
        <f t="shared" si="78"/>
        <v>0</v>
      </c>
      <c r="AO174" s="160">
        <f t="shared" si="78"/>
        <v>0</v>
      </c>
      <c r="AP174" s="160">
        <f t="shared" si="78"/>
        <v>0</v>
      </c>
      <c r="AQ174" s="160">
        <f t="shared" si="78"/>
        <v>0</v>
      </c>
      <c r="AR174" s="160">
        <f t="shared" si="78"/>
        <v>0</v>
      </c>
      <c r="AS174" s="160">
        <f t="shared" si="78"/>
        <v>0</v>
      </c>
      <c r="AT174" s="160">
        <f t="shared" si="78"/>
        <v>0</v>
      </c>
      <c r="AU174" s="160">
        <f t="shared" si="78"/>
        <v>0</v>
      </c>
      <c r="AV174" s="160">
        <f t="shared" si="78"/>
        <v>0</v>
      </c>
      <c r="AW174" s="160">
        <f t="shared" si="78"/>
        <v>0</v>
      </c>
      <c r="AX174" s="160">
        <f t="shared" si="78"/>
        <v>0</v>
      </c>
      <c r="AY174" s="160">
        <f t="shared" si="78"/>
        <v>0</v>
      </c>
      <c r="AZ174" s="160">
        <f t="shared" si="78"/>
        <v>0</v>
      </c>
      <c r="BA174" s="160">
        <f t="shared" si="78"/>
        <v>0</v>
      </c>
      <c r="BB174" s="160">
        <f t="shared" si="78"/>
        <v>0</v>
      </c>
      <c r="BC174" s="160">
        <f t="shared" si="78"/>
        <v>0</v>
      </c>
      <c r="BD174" s="160">
        <f t="shared" si="78"/>
        <v>0</v>
      </c>
    </row>
    <row r="175" spans="1:56" ht="14.25" customHeight="1" x14ac:dyDescent="0.25">
      <c r="A175" s="85">
        <v>46</v>
      </c>
      <c r="B175" s="189" t="s">
        <v>137</v>
      </c>
      <c r="C175" s="189" t="s">
        <v>136</v>
      </c>
      <c r="D175" s="190" t="s">
        <v>853</v>
      </c>
      <c r="E175" s="186" t="s">
        <v>854</v>
      </c>
      <c r="F175" s="180"/>
      <c r="G175" s="180"/>
      <c r="H175" s="180"/>
      <c r="I175" s="174">
        <v>42953</v>
      </c>
      <c r="J175" s="178"/>
      <c r="K175" s="178"/>
      <c r="L175" s="152">
        <v>8000000</v>
      </c>
      <c r="M175" s="178"/>
      <c r="N175" s="152">
        <v>559151000</v>
      </c>
      <c r="O175" s="178"/>
      <c r="P175" s="152">
        <v>0</v>
      </c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68">
        <v>300000</v>
      </c>
      <c r="AC175" s="178"/>
      <c r="AD175" s="178"/>
      <c r="AE175" s="178"/>
      <c r="AF175" s="178"/>
      <c r="AG175" s="178"/>
      <c r="AH175" s="178"/>
      <c r="AI175" s="152">
        <v>37878</v>
      </c>
      <c r="AJ175" s="178"/>
      <c r="AK175" s="178"/>
      <c r="AL175" s="178"/>
      <c r="AM175" s="178"/>
      <c r="AN175" s="152">
        <v>6000000</v>
      </c>
      <c r="AO175" s="178"/>
      <c r="AP175" s="152">
        <v>53000</v>
      </c>
      <c r="AQ175" s="152">
        <v>212419</v>
      </c>
      <c r="AR175" s="178"/>
      <c r="AS175" s="178"/>
      <c r="AT175" s="152">
        <v>202149</v>
      </c>
      <c r="AU175" s="178"/>
      <c r="AV175" s="178"/>
      <c r="AW175" s="178"/>
      <c r="AX175" s="152">
        <v>21600000</v>
      </c>
      <c r="AY175" s="178"/>
      <c r="AZ175" s="152">
        <v>199500</v>
      </c>
      <c r="BA175" s="152">
        <v>5122</v>
      </c>
      <c r="BB175" s="178"/>
      <c r="BC175" s="178"/>
      <c r="BD175" s="180"/>
    </row>
    <row r="176" spans="1:56" ht="14.25" customHeight="1" x14ac:dyDescent="0.25">
      <c r="A176" s="85">
        <v>46</v>
      </c>
      <c r="B176" s="189" t="s">
        <v>137</v>
      </c>
      <c r="C176" s="189" t="s">
        <v>136</v>
      </c>
      <c r="D176" s="190" t="s">
        <v>855</v>
      </c>
      <c r="E176" s="191" t="s">
        <v>856</v>
      </c>
      <c r="F176" s="180"/>
      <c r="G176" s="180"/>
      <c r="H176" s="180"/>
      <c r="I176" s="180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52">
        <v>19671</v>
      </c>
      <c r="AI176" s="178"/>
      <c r="AJ176" s="178"/>
      <c r="AK176" s="178"/>
      <c r="AL176" s="178"/>
      <c r="AM176" s="152">
        <v>1557342</v>
      </c>
      <c r="AN176" s="178"/>
      <c r="AO176" s="153">
        <v>3150000</v>
      </c>
      <c r="AP176" s="178"/>
      <c r="AQ176" s="178"/>
      <c r="AR176" s="153">
        <v>100000</v>
      </c>
      <c r="AS176" s="178"/>
      <c r="AT176" s="178"/>
      <c r="AU176" s="178"/>
      <c r="AV176" s="178"/>
      <c r="AW176" s="178"/>
      <c r="AX176" s="178"/>
      <c r="AY176" s="152">
        <v>297274</v>
      </c>
      <c r="AZ176" s="178"/>
      <c r="BA176" s="178"/>
      <c r="BB176" s="170">
        <v>1369149</v>
      </c>
      <c r="BC176" s="178"/>
      <c r="BD176" s="180"/>
    </row>
    <row r="177" spans="1:56" ht="14.25" customHeight="1" x14ac:dyDescent="0.25">
      <c r="A177" s="85">
        <v>46</v>
      </c>
      <c r="B177" s="189" t="s">
        <v>137</v>
      </c>
      <c r="C177" s="189" t="s">
        <v>136</v>
      </c>
      <c r="D177" s="190" t="s">
        <v>857</v>
      </c>
      <c r="E177" s="186" t="s">
        <v>858</v>
      </c>
      <c r="F177" s="180"/>
      <c r="G177" s="180"/>
      <c r="H177" s="180"/>
      <c r="I177" s="180"/>
      <c r="J177" s="178"/>
      <c r="K177" s="178"/>
      <c r="L177" s="152">
        <v>500000</v>
      </c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52">
        <v>24500</v>
      </c>
      <c r="AQ177" s="178"/>
      <c r="AR177" s="153">
        <v>145000</v>
      </c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80"/>
    </row>
    <row r="178" spans="1:56" ht="14.25" customHeight="1" x14ac:dyDescent="0.25">
      <c r="A178" s="85">
        <v>46</v>
      </c>
      <c r="B178" s="189" t="s">
        <v>137</v>
      </c>
      <c r="C178" s="189" t="s">
        <v>136</v>
      </c>
      <c r="D178" s="190" t="s">
        <v>859</v>
      </c>
      <c r="E178" s="186" t="s">
        <v>860</v>
      </c>
      <c r="F178" s="180"/>
      <c r="G178" s="180"/>
      <c r="H178" s="180"/>
      <c r="I178" s="180"/>
      <c r="J178" s="178"/>
      <c r="K178" s="178"/>
      <c r="L178" s="178"/>
      <c r="M178" s="178"/>
      <c r="N178" s="178"/>
      <c r="O178" s="152">
        <v>55419</v>
      </c>
      <c r="P178" s="178"/>
      <c r="Q178" s="152">
        <v>403000</v>
      </c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80"/>
    </row>
    <row r="179" spans="1:56" ht="14.25" customHeight="1" x14ac:dyDescent="0.25">
      <c r="A179" s="85">
        <v>46</v>
      </c>
      <c r="B179" s="189" t="s">
        <v>137</v>
      </c>
      <c r="C179" s="189" t="s">
        <v>136</v>
      </c>
      <c r="D179" s="190" t="s">
        <v>861</v>
      </c>
      <c r="E179" s="186" t="s">
        <v>862</v>
      </c>
      <c r="F179" s="180"/>
      <c r="G179" s="180"/>
      <c r="H179" s="152">
        <v>10000</v>
      </c>
      <c r="I179" s="174">
        <v>31120</v>
      </c>
      <c r="J179" s="178"/>
      <c r="K179" s="178"/>
      <c r="L179" s="178"/>
      <c r="M179" s="178"/>
      <c r="N179" s="178"/>
      <c r="O179" s="152">
        <v>121047</v>
      </c>
      <c r="P179" s="178"/>
      <c r="Q179" s="178"/>
      <c r="R179" s="178"/>
      <c r="S179" s="178"/>
      <c r="T179" s="178"/>
      <c r="U179" s="153">
        <v>281718</v>
      </c>
      <c r="V179" s="178"/>
      <c r="W179" s="178"/>
      <c r="X179" s="178"/>
      <c r="Y179" s="178"/>
      <c r="Z179" s="178"/>
      <c r="AA179" s="153">
        <v>3743000</v>
      </c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52">
        <v>66810</v>
      </c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80"/>
    </row>
    <row r="180" spans="1:56" ht="14.25" customHeight="1" x14ac:dyDescent="0.25">
      <c r="A180" s="85">
        <v>46</v>
      </c>
      <c r="B180" s="189" t="s">
        <v>137</v>
      </c>
      <c r="C180" s="189" t="s">
        <v>136</v>
      </c>
      <c r="D180" s="190" t="s">
        <v>863</v>
      </c>
      <c r="E180" s="186" t="s">
        <v>864</v>
      </c>
      <c r="F180" s="180"/>
      <c r="G180" s="180"/>
      <c r="H180" s="174">
        <v>10000</v>
      </c>
      <c r="I180" s="180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52">
        <v>40000</v>
      </c>
      <c r="U180" s="178"/>
      <c r="V180" s="178"/>
      <c r="W180" s="178"/>
      <c r="X180" s="178"/>
      <c r="Y180" s="178"/>
      <c r="Z180" s="178"/>
      <c r="AA180" s="153">
        <v>3431000</v>
      </c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52">
        <v>6000000</v>
      </c>
      <c r="AO180" s="178"/>
      <c r="AP180" s="152">
        <v>64000</v>
      </c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80"/>
    </row>
    <row r="181" spans="1:56" ht="14.25" customHeight="1" x14ac:dyDescent="0.2">
      <c r="A181" s="158">
        <v>46</v>
      </c>
      <c r="B181" s="158" t="s">
        <v>137</v>
      </c>
      <c r="C181" s="158" t="s">
        <v>136</v>
      </c>
      <c r="D181" s="159"/>
      <c r="E181" s="159" t="s">
        <v>710</v>
      </c>
      <c r="F181" s="160">
        <f t="shared" ref="F181:V181" si="79">SUM(F175:F180)</f>
        <v>0</v>
      </c>
      <c r="G181" s="160">
        <f t="shared" si="79"/>
        <v>0</v>
      </c>
      <c r="H181" s="160">
        <f t="shared" si="79"/>
        <v>20000</v>
      </c>
      <c r="I181" s="160">
        <f t="shared" si="79"/>
        <v>74073</v>
      </c>
      <c r="J181" s="160">
        <f t="shared" si="79"/>
        <v>0</v>
      </c>
      <c r="K181" s="160">
        <f t="shared" si="79"/>
        <v>0</v>
      </c>
      <c r="L181" s="160">
        <f t="shared" si="79"/>
        <v>8500000</v>
      </c>
      <c r="M181" s="160">
        <f t="shared" si="79"/>
        <v>0</v>
      </c>
      <c r="N181" s="160">
        <f t="shared" si="79"/>
        <v>559151000</v>
      </c>
      <c r="O181" s="160">
        <f t="shared" si="79"/>
        <v>176466</v>
      </c>
      <c r="P181" s="160">
        <f t="shared" si="79"/>
        <v>0</v>
      </c>
      <c r="Q181" s="160">
        <f t="shared" si="79"/>
        <v>403000</v>
      </c>
      <c r="R181" s="160">
        <f t="shared" si="79"/>
        <v>0</v>
      </c>
      <c r="S181" s="160">
        <f t="shared" si="79"/>
        <v>0</v>
      </c>
      <c r="T181" s="160">
        <f t="shared" si="79"/>
        <v>40000</v>
      </c>
      <c r="U181" s="160">
        <f t="shared" si="79"/>
        <v>281718</v>
      </c>
      <c r="V181" s="160">
        <f t="shared" si="79"/>
        <v>0</v>
      </c>
      <c r="W181" s="160"/>
      <c r="X181" s="160">
        <f t="shared" ref="X181:BD181" si="80">SUM(X175:X180)</f>
        <v>0</v>
      </c>
      <c r="Y181" s="160">
        <f t="shared" si="80"/>
        <v>0</v>
      </c>
      <c r="Z181" s="160">
        <f t="shared" si="80"/>
        <v>0</v>
      </c>
      <c r="AA181" s="160">
        <f t="shared" si="80"/>
        <v>7174000</v>
      </c>
      <c r="AB181" s="160">
        <f t="shared" si="80"/>
        <v>300000</v>
      </c>
      <c r="AC181" s="160">
        <f t="shared" si="80"/>
        <v>0</v>
      </c>
      <c r="AD181" s="160">
        <f t="shared" si="80"/>
        <v>0</v>
      </c>
      <c r="AE181" s="160">
        <f t="shared" si="80"/>
        <v>0</v>
      </c>
      <c r="AF181" s="160">
        <f t="shared" si="80"/>
        <v>0</v>
      </c>
      <c r="AG181" s="160">
        <f t="shared" si="80"/>
        <v>0</v>
      </c>
      <c r="AH181" s="160">
        <f t="shared" si="80"/>
        <v>19671</v>
      </c>
      <c r="AI181" s="160">
        <f t="shared" si="80"/>
        <v>37878</v>
      </c>
      <c r="AJ181" s="160">
        <f t="shared" si="80"/>
        <v>0</v>
      </c>
      <c r="AK181" s="160">
        <f t="shared" si="80"/>
        <v>0</v>
      </c>
      <c r="AL181" s="160">
        <f t="shared" si="80"/>
        <v>0</v>
      </c>
      <c r="AM181" s="160">
        <f t="shared" si="80"/>
        <v>1557342</v>
      </c>
      <c r="AN181" s="160">
        <f t="shared" si="80"/>
        <v>12000000</v>
      </c>
      <c r="AO181" s="160">
        <f t="shared" si="80"/>
        <v>3150000</v>
      </c>
      <c r="AP181" s="160">
        <f t="shared" si="80"/>
        <v>208310</v>
      </c>
      <c r="AQ181" s="160">
        <f t="shared" si="80"/>
        <v>212419</v>
      </c>
      <c r="AR181" s="160">
        <f t="shared" si="80"/>
        <v>245000</v>
      </c>
      <c r="AS181" s="160">
        <f t="shared" si="80"/>
        <v>0</v>
      </c>
      <c r="AT181" s="160">
        <f t="shared" si="80"/>
        <v>202149</v>
      </c>
      <c r="AU181" s="160">
        <f t="shared" si="80"/>
        <v>0</v>
      </c>
      <c r="AV181" s="160">
        <f t="shared" si="80"/>
        <v>0</v>
      </c>
      <c r="AW181" s="160">
        <f t="shared" si="80"/>
        <v>0</v>
      </c>
      <c r="AX181" s="160">
        <f t="shared" si="80"/>
        <v>21600000</v>
      </c>
      <c r="AY181" s="160">
        <f t="shared" si="80"/>
        <v>297274</v>
      </c>
      <c r="AZ181" s="160">
        <f t="shared" si="80"/>
        <v>199500</v>
      </c>
      <c r="BA181" s="160">
        <f t="shared" si="80"/>
        <v>5122</v>
      </c>
      <c r="BB181" s="160">
        <f t="shared" si="80"/>
        <v>1369149</v>
      </c>
      <c r="BC181" s="160">
        <f t="shared" si="80"/>
        <v>0</v>
      </c>
      <c r="BD181" s="160">
        <f t="shared" si="80"/>
        <v>0</v>
      </c>
    </row>
    <row r="182" spans="1:56" ht="14.25" customHeight="1" x14ac:dyDescent="0.25">
      <c r="A182" s="85">
        <v>47</v>
      </c>
      <c r="B182" s="184" t="s">
        <v>123</v>
      </c>
      <c r="C182" s="184" t="s">
        <v>122</v>
      </c>
      <c r="D182" s="192" t="s">
        <v>613</v>
      </c>
      <c r="E182" s="186" t="s">
        <v>122</v>
      </c>
      <c r="F182" s="174">
        <v>143237</v>
      </c>
      <c r="G182" s="174">
        <v>32286</v>
      </c>
      <c r="H182" s="152">
        <v>1514616</v>
      </c>
      <c r="I182" s="174">
        <v>311331</v>
      </c>
      <c r="J182" s="174">
        <v>2815586</v>
      </c>
      <c r="K182" s="152">
        <v>70000</v>
      </c>
      <c r="L182" s="152">
        <v>4000000</v>
      </c>
      <c r="M182" s="178"/>
      <c r="N182" s="172"/>
      <c r="O182" s="152">
        <v>180887</v>
      </c>
      <c r="P182" s="152">
        <v>124831</v>
      </c>
      <c r="Q182" s="152">
        <v>97000</v>
      </c>
      <c r="R182" s="178"/>
      <c r="S182" s="152">
        <v>205000</v>
      </c>
      <c r="T182" s="152">
        <v>389500</v>
      </c>
      <c r="U182" s="153">
        <v>899769</v>
      </c>
      <c r="V182" s="153">
        <v>466762000</v>
      </c>
      <c r="W182" s="178"/>
      <c r="X182" s="153">
        <v>113835</v>
      </c>
      <c r="Y182" s="152">
        <v>18893</v>
      </c>
      <c r="Z182" s="178"/>
      <c r="AA182" s="153">
        <v>24142000</v>
      </c>
      <c r="AB182" s="175">
        <v>525000</v>
      </c>
      <c r="AC182" s="179">
        <v>691510</v>
      </c>
      <c r="AD182" s="178"/>
      <c r="AE182" s="178"/>
      <c r="AF182" s="178"/>
      <c r="AG182" s="153">
        <v>48500</v>
      </c>
      <c r="AH182" s="152">
        <v>0</v>
      </c>
      <c r="AI182" s="152">
        <v>80164</v>
      </c>
      <c r="AJ182" s="178"/>
      <c r="AK182" s="178"/>
      <c r="AL182" s="152">
        <v>115500</v>
      </c>
      <c r="AM182" s="152">
        <v>320627</v>
      </c>
      <c r="AN182" s="152">
        <v>20000000</v>
      </c>
      <c r="AO182" s="153">
        <v>750000</v>
      </c>
      <c r="AP182" s="152">
        <v>70200</v>
      </c>
      <c r="AQ182" s="152">
        <v>319726</v>
      </c>
      <c r="AR182" s="153">
        <v>585000</v>
      </c>
      <c r="AS182" s="169">
        <v>22531980</v>
      </c>
      <c r="AT182" s="152">
        <v>95548</v>
      </c>
      <c r="AU182" s="152">
        <v>155383</v>
      </c>
      <c r="AV182" s="152">
        <v>1122879</v>
      </c>
      <c r="AW182" s="152">
        <v>1802744</v>
      </c>
      <c r="AX182" s="152">
        <v>2500000</v>
      </c>
      <c r="AY182" s="152">
        <v>573102</v>
      </c>
      <c r="AZ182" s="152">
        <v>69667</v>
      </c>
      <c r="BA182" s="152">
        <v>4163</v>
      </c>
      <c r="BB182" s="170">
        <v>4375495</v>
      </c>
      <c r="BC182" s="178"/>
      <c r="BD182" s="152">
        <v>150215</v>
      </c>
    </row>
    <row r="183" spans="1:56" ht="14.25" customHeight="1" x14ac:dyDescent="0.25">
      <c r="A183" s="85">
        <v>47</v>
      </c>
      <c r="B183" s="184" t="s">
        <v>123</v>
      </c>
      <c r="C183" s="184" t="s">
        <v>122</v>
      </c>
      <c r="D183" s="192" t="s">
        <v>865</v>
      </c>
      <c r="E183" s="186" t="s">
        <v>866</v>
      </c>
      <c r="F183" s="180"/>
      <c r="G183" s="180"/>
      <c r="H183" s="178"/>
      <c r="I183" s="174"/>
      <c r="J183" s="180"/>
      <c r="K183" s="178"/>
      <c r="L183" s="178"/>
      <c r="M183" s="178"/>
      <c r="N183" s="172"/>
      <c r="O183" s="152"/>
      <c r="P183" s="178"/>
      <c r="Q183" s="152"/>
      <c r="R183" s="178"/>
      <c r="S183" s="178"/>
      <c r="T183" s="178"/>
      <c r="U183" s="172"/>
      <c r="V183" s="178"/>
      <c r="W183" s="178"/>
      <c r="X183" s="153"/>
      <c r="Y183" s="178"/>
      <c r="Z183" s="178"/>
      <c r="AA183" s="153"/>
      <c r="AB183" s="178"/>
      <c r="AC183" s="193"/>
      <c r="AD183" s="178"/>
      <c r="AE183" s="178"/>
      <c r="AF183" s="178"/>
      <c r="AG183" s="153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52"/>
      <c r="AW183" s="178"/>
      <c r="AX183" s="178"/>
      <c r="AY183" s="178"/>
      <c r="AZ183" s="178"/>
      <c r="BA183" s="178"/>
      <c r="BB183" s="178"/>
      <c r="BC183" s="178"/>
      <c r="BD183" s="178"/>
    </row>
    <row r="184" spans="1:56" ht="14.25" customHeight="1" x14ac:dyDescent="0.2">
      <c r="A184" s="155">
        <v>47</v>
      </c>
      <c r="B184" s="155" t="s">
        <v>123</v>
      </c>
      <c r="C184" s="155" t="s">
        <v>122</v>
      </c>
      <c r="D184" s="156" t="s">
        <v>726</v>
      </c>
      <c r="E184" s="156" t="s">
        <v>867</v>
      </c>
      <c r="F184" s="157">
        <f>F395* Parametre!$E47</f>
        <v>0</v>
      </c>
      <c r="G184" s="157">
        <f>G395* Parametre!$E47</f>
        <v>0</v>
      </c>
      <c r="H184" s="157">
        <f>H395* Parametre!$E47</f>
        <v>0</v>
      </c>
      <c r="I184" s="157">
        <f>I395* Parametre!$E47</f>
        <v>0</v>
      </c>
      <c r="J184" s="157">
        <f>J395* Parametre!$E47</f>
        <v>0</v>
      </c>
      <c r="K184" s="157">
        <f>K395* Parametre!$E47</f>
        <v>0</v>
      </c>
      <c r="L184" s="157">
        <f>L395* Parametre!$E47</f>
        <v>0</v>
      </c>
      <c r="M184" s="157">
        <f>M395* Parametre!$E47</f>
        <v>0</v>
      </c>
      <c r="N184" s="157">
        <f>N395* Parametre!$E47</f>
        <v>698138500</v>
      </c>
      <c r="O184" s="157">
        <f>O395* Parametre!$E47</f>
        <v>0</v>
      </c>
      <c r="P184" s="157">
        <f>P395* Parametre!$E47</f>
        <v>0</v>
      </c>
      <c r="Q184" s="157">
        <f>Q395* Parametre!$E47</f>
        <v>0</v>
      </c>
      <c r="R184" s="157">
        <f>R395* Parametre!$E47</f>
        <v>0</v>
      </c>
      <c r="S184" s="157">
        <f>S395* Parametre!$E47</f>
        <v>0</v>
      </c>
      <c r="T184" s="157">
        <f>T395* Parametre!$E47</f>
        <v>0</v>
      </c>
      <c r="U184" s="157">
        <f>U395* Parametre!$E47</f>
        <v>0</v>
      </c>
      <c r="V184" s="157">
        <f>V395* Parametre!$E47</f>
        <v>0</v>
      </c>
      <c r="W184" s="157">
        <f>W395* Parametre!$E47</f>
        <v>0</v>
      </c>
      <c r="X184" s="157">
        <f>X395* Parametre!$E47</f>
        <v>0</v>
      </c>
      <c r="Y184" s="157">
        <f>Y395* Parametre!$E47</f>
        <v>0</v>
      </c>
      <c r="Z184" s="157">
        <f>Z395* Parametre!$E47</f>
        <v>0</v>
      </c>
      <c r="AA184" s="157">
        <f>AA395* Parametre!$E47</f>
        <v>0</v>
      </c>
      <c r="AB184" s="157">
        <f>AB395* Parametre!$E47</f>
        <v>0</v>
      </c>
      <c r="AC184" s="157">
        <f>AC395* Parametre!$E47</f>
        <v>0</v>
      </c>
      <c r="AD184" s="157">
        <f>AD395* Parametre!$E47</f>
        <v>0</v>
      </c>
      <c r="AE184" s="157">
        <f>AE395* Parametre!$E47</f>
        <v>0</v>
      </c>
      <c r="AF184" s="157">
        <f>AF395* Parametre!$E47</f>
        <v>0</v>
      </c>
      <c r="AG184" s="157">
        <f>AG395* Parametre!$E47</f>
        <v>0</v>
      </c>
      <c r="AH184" s="157">
        <f>AH395* Parametre!$E47</f>
        <v>0</v>
      </c>
      <c r="AI184" s="157">
        <f>AI395* Parametre!$E47</f>
        <v>0</v>
      </c>
      <c r="AJ184" s="157">
        <f>AJ395* Parametre!$E47</f>
        <v>0</v>
      </c>
      <c r="AK184" s="157">
        <f>AK395* Parametre!$E47</f>
        <v>0</v>
      </c>
      <c r="AL184" s="157">
        <f>AL395* Parametre!$E47</f>
        <v>1559444.5</v>
      </c>
      <c r="AM184" s="157">
        <f>AM395* Parametre!$E47</f>
        <v>0</v>
      </c>
      <c r="AN184" s="157">
        <f>AN395* Parametre!$E47</f>
        <v>0</v>
      </c>
      <c r="AO184" s="157">
        <f>AO395* Parametre!$E47</f>
        <v>0</v>
      </c>
      <c r="AP184" s="157">
        <f>AP395* Parametre!$E47</f>
        <v>0</v>
      </c>
      <c r="AQ184" s="157">
        <f>AQ395* Parametre!$E47</f>
        <v>0</v>
      </c>
      <c r="AR184" s="157">
        <f>AR395* Parametre!$E47</f>
        <v>0</v>
      </c>
      <c r="AS184" s="157">
        <f>AS395* Parametre!$E47</f>
        <v>0</v>
      </c>
      <c r="AT184" s="157">
        <f>AT395* Parametre!$E47</f>
        <v>0</v>
      </c>
      <c r="AU184" s="157">
        <f>AU395* Parametre!$E47</f>
        <v>0</v>
      </c>
      <c r="AV184" s="157">
        <f>AV395* Parametre!$E47</f>
        <v>0</v>
      </c>
      <c r="AW184" s="157">
        <f>AW395* Parametre!$E47</f>
        <v>0</v>
      </c>
      <c r="AX184" s="157">
        <f>AX395* Parametre!$E47</f>
        <v>0</v>
      </c>
      <c r="AY184" s="157">
        <f>AY395* Parametre!$E47</f>
        <v>0</v>
      </c>
      <c r="AZ184" s="157">
        <f>AZ395* Parametre!$E47</f>
        <v>0</v>
      </c>
      <c r="BA184" s="157">
        <f>BA395* Parametre!$E47</f>
        <v>0</v>
      </c>
      <c r="BB184" s="157">
        <f>BB395* Parametre!$E47</f>
        <v>0</v>
      </c>
      <c r="BC184" s="157">
        <f>BC395* Parametre!$E47</f>
        <v>0</v>
      </c>
      <c r="BD184" s="157">
        <f>BD395* Parametre!$E47</f>
        <v>0</v>
      </c>
    </row>
    <row r="185" spans="1:56" ht="14.25" customHeight="1" x14ac:dyDescent="0.2">
      <c r="A185" s="158">
        <v>47</v>
      </c>
      <c r="B185" s="158" t="s">
        <v>123</v>
      </c>
      <c r="C185" s="158" t="s">
        <v>122</v>
      </c>
      <c r="D185" s="159"/>
      <c r="E185" s="159" t="s">
        <v>710</v>
      </c>
      <c r="F185" s="160">
        <f t="shared" ref="F185:BC185" si="81">SUM(F182:F184)</f>
        <v>143237</v>
      </c>
      <c r="G185" s="160">
        <f t="shared" si="81"/>
        <v>32286</v>
      </c>
      <c r="H185" s="160">
        <f t="shared" si="81"/>
        <v>1514616</v>
      </c>
      <c r="I185" s="160">
        <f t="shared" si="81"/>
        <v>311331</v>
      </c>
      <c r="J185" s="160">
        <f t="shared" si="81"/>
        <v>2815586</v>
      </c>
      <c r="K185" s="160">
        <f t="shared" si="81"/>
        <v>70000</v>
      </c>
      <c r="L185" s="160">
        <f t="shared" si="81"/>
        <v>4000000</v>
      </c>
      <c r="M185" s="160">
        <f t="shared" si="81"/>
        <v>0</v>
      </c>
      <c r="N185" s="160">
        <f t="shared" si="81"/>
        <v>698138500</v>
      </c>
      <c r="O185" s="160">
        <f t="shared" si="81"/>
        <v>180887</v>
      </c>
      <c r="P185" s="160">
        <f t="shared" si="81"/>
        <v>124831</v>
      </c>
      <c r="Q185" s="160">
        <f t="shared" si="81"/>
        <v>97000</v>
      </c>
      <c r="R185" s="160">
        <f t="shared" si="81"/>
        <v>0</v>
      </c>
      <c r="S185" s="160">
        <f t="shared" si="81"/>
        <v>205000</v>
      </c>
      <c r="T185" s="160">
        <f t="shared" si="81"/>
        <v>389500</v>
      </c>
      <c r="U185" s="160">
        <f t="shared" si="81"/>
        <v>899769</v>
      </c>
      <c r="V185" s="160">
        <f t="shared" si="81"/>
        <v>466762000</v>
      </c>
      <c r="W185" s="160">
        <f t="shared" si="81"/>
        <v>0</v>
      </c>
      <c r="X185" s="160">
        <f t="shared" si="81"/>
        <v>113835</v>
      </c>
      <c r="Y185" s="160">
        <f t="shared" si="81"/>
        <v>18893</v>
      </c>
      <c r="Z185" s="160">
        <f t="shared" si="81"/>
        <v>0</v>
      </c>
      <c r="AA185" s="160">
        <f t="shared" si="81"/>
        <v>24142000</v>
      </c>
      <c r="AB185" s="160">
        <f t="shared" si="81"/>
        <v>525000</v>
      </c>
      <c r="AC185" s="160">
        <f t="shared" si="81"/>
        <v>691510</v>
      </c>
      <c r="AD185" s="160">
        <f t="shared" si="81"/>
        <v>0</v>
      </c>
      <c r="AE185" s="160">
        <f t="shared" si="81"/>
        <v>0</v>
      </c>
      <c r="AF185" s="160">
        <f t="shared" si="81"/>
        <v>0</v>
      </c>
      <c r="AG185" s="160">
        <f t="shared" si="81"/>
        <v>48500</v>
      </c>
      <c r="AH185" s="160">
        <f t="shared" si="81"/>
        <v>0</v>
      </c>
      <c r="AI185" s="160">
        <f t="shared" si="81"/>
        <v>80164</v>
      </c>
      <c r="AJ185" s="160">
        <f t="shared" si="81"/>
        <v>0</v>
      </c>
      <c r="AK185" s="160">
        <f t="shared" si="81"/>
        <v>0</v>
      </c>
      <c r="AL185" s="160">
        <f t="shared" si="81"/>
        <v>1674944.5</v>
      </c>
      <c r="AM185" s="160">
        <f t="shared" si="81"/>
        <v>320627</v>
      </c>
      <c r="AN185" s="160">
        <f t="shared" si="81"/>
        <v>20000000</v>
      </c>
      <c r="AO185" s="160">
        <f t="shared" si="81"/>
        <v>750000</v>
      </c>
      <c r="AP185" s="160">
        <f t="shared" si="81"/>
        <v>70200</v>
      </c>
      <c r="AQ185" s="160">
        <f t="shared" si="81"/>
        <v>319726</v>
      </c>
      <c r="AR185" s="160">
        <f t="shared" si="81"/>
        <v>585000</v>
      </c>
      <c r="AS185" s="160">
        <f t="shared" si="81"/>
        <v>22531980</v>
      </c>
      <c r="AT185" s="160">
        <f t="shared" si="81"/>
        <v>95548</v>
      </c>
      <c r="AU185" s="160">
        <f t="shared" si="81"/>
        <v>155383</v>
      </c>
      <c r="AV185" s="160">
        <f t="shared" si="81"/>
        <v>1122879</v>
      </c>
      <c r="AW185" s="160">
        <f t="shared" si="81"/>
        <v>1802744</v>
      </c>
      <c r="AX185" s="160">
        <f t="shared" si="81"/>
        <v>2500000</v>
      </c>
      <c r="AY185" s="160">
        <f t="shared" si="81"/>
        <v>573102</v>
      </c>
      <c r="AZ185" s="160">
        <f t="shared" si="81"/>
        <v>69667</v>
      </c>
      <c r="BA185" s="160">
        <f t="shared" si="81"/>
        <v>4163</v>
      </c>
      <c r="BB185" s="160">
        <f t="shared" si="81"/>
        <v>4375495</v>
      </c>
      <c r="BC185" s="160">
        <f t="shared" si="81"/>
        <v>0</v>
      </c>
      <c r="BD185" s="160">
        <f>BD182+BD183+BD184*Parametre!$E47</f>
        <v>150215</v>
      </c>
    </row>
    <row r="186" spans="1:56" ht="14.25" customHeight="1" x14ac:dyDescent="0.25">
      <c r="A186" s="85">
        <v>48</v>
      </c>
      <c r="B186" s="189" t="s">
        <v>75</v>
      </c>
      <c r="C186" s="189" t="s">
        <v>74</v>
      </c>
      <c r="D186" s="194" t="s">
        <v>868</v>
      </c>
      <c r="E186" s="191" t="s">
        <v>869</v>
      </c>
      <c r="F186" s="174">
        <v>2130320</v>
      </c>
      <c r="G186" s="174"/>
      <c r="H186" s="180"/>
      <c r="I186" s="174"/>
      <c r="J186" s="180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52">
        <v>6535292</v>
      </c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69">
        <v>36423000</v>
      </c>
      <c r="AT186" s="152">
        <v>16127</v>
      </c>
      <c r="AU186" s="178"/>
      <c r="AV186" s="178"/>
      <c r="AW186" s="152">
        <v>1366371</v>
      </c>
      <c r="AX186" s="178"/>
      <c r="AY186" s="178"/>
      <c r="AZ186" s="178"/>
      <c r="BA186" s="178"/>
      <c r="BB186" s="178"/>
      <c r="BC186" s="178"/>
      <c r="BD186" s="180"/>
    </row>
    <row r="187" spans="1:56" ht="14.25" customHeight="1" x14ac:dyDescent="0.25">
      <c r="A187" s="85">
        <v>48</v>
      </c>
      <c r="B187" s="189" t="s">
        <v>75</v>
      </c>
      <c r="C187" s="189" t="s">
        <v>74</v>
      </c>
      <c r="D187" s="190" t="s">
        <v>870</v>
      </c>
      <c r="E187" s="191" t="s">
        <v>871</v>
      </c>
      <c r="F187" s="180"/>
      <c r="G187" s="180"/>
      <c r="H187" s="180"/>
      <c r="I187" s="180"/>
      <c r="J187" s="180"/>
      <c r="K187" s="178"/>
      <c r="L187" s="178"/>
      <c r="M187" s="178"/>
      <c r="N187" s="178"/>
      <c r="O187" s="178"/>
      <c r="P187" s="152">
        <v>766179</v>
      </c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52">
        <v>3509004</v>
      </c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69">
        <v>157902600</v>
      </c>
      <c r="AT187" s="178"/>
      <c r="AU187" s="178"/>
      <c r="AV187" s="178"/>
      <c r="AW187" s="152">
        <v>907722</v>
      </c>
      <c r="AX187" s="178"/>
      <c r="AY187" s="178"/>
      <c r="AZ187" s="178"/>
      <c r="BA187" s="178"/>
      <c r="BB187" s="178"/>
      <c r="BC187" s="178"/>
      <c r="BD187" s="180"/>
    </row>
    <row r="188" spans="1:56" ht="14.25" customHeight="1" x14ac:dyDescent="0.25">
      <c r="A188" s="85">
        <v>48</v>
      </c>
      <c r="B188" s="189" t="s">
        <v>75</v>
      </c>
      <c r="C188" s="189" t="s">
        <v>74</v>
      </c>
      <c r="D188" s="190" t="s">
        <v>872</v>
      </c>
      <c r="E188" s="191" t="s">
        <v>873</v>
      </c>
      <c r="F188" s="180"/>
      <c r="G188" s="180"/>
      <c r="H188" s="180"/>
      <c r="I188" s="180"/>
      <c r="J188" s="180"/>
      <c r="K188" s="178"/>
      <c r="L188" s="178"/>
      <c r="M188" s="178"/>
      <c r="N188" s="178"/>
      <c r="O188" s="178"/>
      <c r="P188" s="178"/>
      <c r="Q188" s="152">
        <v>303500</v>
      </c>
      <c r="R188" s="178"/>
      <c r="S188" s="178"/>
      <c r="T188" s="152">
        <v>341248</v>
      </c>
      <c r="U188" s="178"/>
      <c r="V188" s="178"/>
      <c r="W188" s="178"/>
      <c r="X188" s="178"/>
      <c r="Y188" s="178"/>
      <c r="Z188" s="178"/>
      <c r="AA188" s="178"/>
      <c r="AB188" s="178"/>
      <c r="AC188" s="179">
        <v>3634120</v>
      </c>
      <c r="AD188" s="178"/>
      <c r="AE188" s="178"/>
      <c r="AF188" s="178"/>
      <c r="AG188" s="178"/>
      <c r="AH188" s="178"/>
      <c r="AI188" s="178"/>
      <c r="AJ188" s="178"/>
      <c r="AK188" s="178"/>
      <c r="AL188" s="152">
        <v>2502589</v>
      </c>
      <c r="AM188" s="152">
        <v>803178</v>
      </c>
      <c r="AN188" s="178"/>
      <c r="AO188" s="178"/>
      <c r="AP188" s="178"/>
      <c r="AQ188" s="178"/>
      <c r="AR188" s="178"/>
      <c r="AS188" s="169">
        <v>5347840</v>
      </c>
      <c r="AT188" s="178"/>
      <c r="AU188" s="178"/>
      <c r="AV188" s="178"/>
      <c r="AW188" s="152">
        <v>739166</v>
      </c>
      <c r="AX188" s="178"/>
      <c r="AY188" s="178"/>
      <c r="AZ188" s="178"/>
      <c r="BA188" s="178"/>
      <c r="BB188" s="178"/>
      <c r="BC188" s="178"/>
      <c r="BD188" s="180"/>
    </row>
    <row r="189" spans="1:56" ht="14.25" customHeight="1" x14ac:dyDescent="0.25">
      <c r="A189" s="85">
        <v>48</v>
      </c>
      <c r="B189" s="189" t="s">
        <v>75</v>
      </c>
      <c r="C189" s="189" t="s">
        <v>74</v>
      </c>
      <c r="D189" s="190" t="s">
        <v>874</v>
      </c>
      <c r="E189" s="191" t="s">
        <v>875</v>
      </c>
      <c r="F189" s="180"/>
      <c r="G189" s="180"/>
      <c r="H189" s="152">
        <v>30000</v>
      </c>
      <c r="I189" s="174">
        <v>328657</v>
      </c>
      <c r="J189" s="174">
        <v>3317977</v>
      </c>
      <c r="K189" s="178"/>
      <c r="L189" s="178"/>
      <c r="M189" s="178"/>
      <c r="N189" s="178"/>
      <c r="O189" s="152"/>
      <c r="P189" s="178"/>
      <c r="Q189" s="152">
        <v>1232000</v>
      </c>
      <c r="R189" s="178"/>
      <c r="S189" s="152">
        <v>100000</v>
      </c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52">
        <v>1404789</v>
      </c>
      <c r="AU189" s="178"/>
      <c r="AV189" s="152">
        <v>7200000</v>
      </c>
      <c r="AW189" s="178"/>
      <c r="AX189" s="178"/>
      <c r="AY189" s="175">
        <v>2700953</v>
      </c>
      <c r="AZ189" s="178"/>
      <c r="BA189" s="178"/>
      <c r="BB189" s="178"/>
      <c r="BC189" s="178"/>
      <c r="BD189" s="180"/>
    </row>
    <row r="190" spans="1:56" ht="14.25" customHeight="1" x14ac:dyDescent="0.25">
      <c r="A190" s="85">
        <v>48</v>
      </c>
      <c r="B190" s="189" t="s">
        <v>75</v>
      </c>
      <c r="C190" s="189" t="s">
        <v>74</v>
      </c>
      <c r="D190" s="194" t="s">
        <v>478</v>
      </c>
      <c r="E190" s="186" t="s">
        <v>74</v>
      </c>
      <c r="F190" s="180"/>
      <c r="G190" s="180"/>
      <c r="H190" s="152">
        <v>28600</v>
      </c>
      <c r="I190" s="180"/>
      <c r="J190" s="180"/>
      <c r="K190" s="152">
        <v>1500000</v>
      </c>
      <c r="L190" s="152">
        <v>6500000</v>
      </c>
      <c r="M190" s="178"/>
      <c r="N190" s="172"/>
      <c r="O190" s="178"/>
      <c r="P190" s="152">
        <v>1672569</v>
      </c>
      <c r="Q190" s="178"/>
      <c r="R190" s="178"/>
      <c r="S190" s="178"/>
      <c r="T190" s="178"/>
      <c r="U190" s="153">
        <v>7046220</v>
      </c>
      <c r="V190" s="178"/>
      <c r="W190" s="178"/>
      <c r="X190" s="178"/>
      <c r="Y190" s="152">
        <v>300945</v>
      </c>
      <c r="Z190" s="178"/>
      <c r="AA190" s="153">
        <v>323153000</v>
      </c>
      <c r="AB190" s="178"/>
      <c r="AC190" s="193"/>
      <c r="AD190" s="178"/>
      <c r="AE190" s="178"/>
      <c r="AF190" s="178"/>
      <c r="AG190" s="153">
        <v>135000</v>
      </c>
      <c r="AH190" s="152">
        <v>0</v>
      </c>
      <c r="AI190" s="152">
        <v>23707</v>
      </c>
      <c r="AJ190" s="178"/>
      <c r="AK190" s="178"/>
      <c r="AL190" s="152">
        <v>3556500</v>
      </c>
      <c r="AM190" s="152">
        <v>9320409</v>
      </c>
      <c r="AN190" s="172"/>
      <c r="AO190" s="153">
        <v>8133000</v>
      </c>
      <c r="AP190" s="172"/>
      <c r="AQ190" s="152">
        <v>2287984</v>
      </c>
      <c r="AR190" s="178"/>
      <c r="AS190" s="178"/>
      <c r="AT190" s="178"/>
      <c r="AU190" s="152">
        <v>1494403</v>
      </c>
      <c r="AV190" s="178"/>
      <c r="AW190" s="152">
        <v>9112254</v>
      </c>
      <c r="AX190" s="152">
        <v>10700000</v>
      </c>
      <c r="AY190" s="178"/>
      <c r="AZ190" s="152">
        <v>17500</v>
      </c>
      <c r="BA190" s="152">
        <v>23011</v>
      </c>
      <c r="BB190" s="178"/>
      <c r="BC190" s="178"/>
      <c r="BD190" s="174">
        <v>706196</v>
      </c>
    </row>
    <row r="191" spans="1:56" ht="14.25" customHeight="1" x14ac:dyDescent="0.25">
      <c r="A191" s="85">
        <v>48</v>
      </c>
      <c r="B191" s="189" t="s">
        <v>75</v>
      </c>
      <c r="C191" s="189" t="s">
        <v>74</v>
      </c>
      <c r="D191" s="190" t="s">
        <v>876</v>
      </c>
      <c r="E191" s="186" t="s">
        <v>877</v>
      </c>
      <c r="F191" s="180"/>
      <c r="G191" s="180"/>
      <c r="H191" s="180"/>
      <c r="I191" s="180"/>
      <c r="J191" s="180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52">
        <v>196070</v>
      </c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69">
        <v>3348410</v>
      </c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80"/>
    </row>
    <row r="192" spans="1:56" ht="14.25" customHeight="1" x14ac:dyDescent="0.25">
      <c r="A192" s="85">
        <v>48</v>
      </c>
      <c r="B192" s="189" t="s">
        <v>75</v>
      </c>
      <c r="C192" s="189" t="s">
        <v>74</v>
      </c>
      <c r="D192" s="190" t="s">
        <v>878</v>
      </c>
      <c r="E192" s="191" t="s">
        <v>879</v>
      </c>
      <c r="F192" s="180"/>
      <c r="G192" s="180"/>
      <c r="H192" s="180"/>
      <c r="I192" s="180"/>
      <c r="J192" s="180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52"/>
      <c r="AX192" s="178"/>
      <c r="AY192" s="178"/>
      <c r="AZ192" s="178"/>
      <c r="BA192" s="178"/>
      <c r="BB192" s="178"/>
      <c r="BC192" s="178"/>
      <c r="BD192" s="180"/>
    </row>
    <row r="193" spans="1:56" ht="14.25" customHeight="1" x14ac:dyDescent="0.25">
      <c r="A193" s="85">
        <v>48</v>
      </c>
      <c r="B193" s="189" t="s">
        <v>75</v>
      </c>
      <c r="C193" s="189" t="s">
        <v>74</v>
      </c>
      <c r="D193" s="190" t="s">
        <v>880</v>
      </c>
      <c r="E193" s="191" t="s">
        <v>881</v>
      </c>
      <c r="F193" s="180"/>
      <c r="G193" s="180"/>
      <c r="H193" s="180"/>
      <c r="I193" s="180"/>
      <c r="J193" s="180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53">
        <v>3616000</v>
      </c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80"/>
    </row>
    <row r="194" spans="1:56" ht="14.25" customHeight="1" x14ac:dyDescent="0.25">
      <c r="A194" s="85">
        <v>48</v>
      </c>
      <c r="B194" s="189" t="s">
        <v>75</v>
      </c>
      <c r="C194" s="189" t="s">
        <v>74</v>
      </c>
      <c r="D194" s="190" t="s">
        <v>882</v>
      </c>
      <c r="E194" s="191" t="s">
        <v>883</v>
      </c>
      <c r="F194" s="180"/>
      <c r="G194" s="180"/>
      <c r="H194" s="180"/>
      <c r="I194" s="180"/>
      <c r="J194" s="180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52">
        <v>5844950</v>
      </c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69">
        <v>24056100</v>
      </c>
      <c r="AT194" s="178"/>
      <c r="AU194" s="178"/>
      <c r="AV194" s="178"/>
      <c r="AW194" s="152"/>
      <c r="AX194" s="178"/>
      <c r="AY194" s="178"/>
      <c r="AZ194" s="178"/>
      <c r="BA194" s="178"/>
      <c r="BB194" s="178"/>
      <c r="BC194" s="178"/>
      <c r="BD194" s="180"/>
    </row>
    <row r="195" spans="1:56" ht="14.25" customHeight="1" x14ac:dyDescent="0.2">
      <c r="A195" s="155">
        <v>48</v>
      </c>
      <c r="B195" s="155" t="s">
        <v>75</v>
      </c>
      <c r="C195" s="155" t="s">
        <v>74</v>
      </c>
      <c r="D195" s="156" t="s">
        <v>739</v>
      </c>
      <c r="E195" s="156" t="s">
        <v>750</v>
      </c>
      <c r="F195" s="157">
        <f>F$361*Parametre!$Q$13+F$362*Parametre!$Q$14+F$363*Parametre!$Q$15+F$364*Parametre!$Q$16+F$365*Parametre!$Q$17+F$366*Parametre!$Q$18</f>
        <v>0</v>
      </c>
      <c r="G195" s="157">
        <f>G$361*Parametre!$Q$13+G$362*Parametre!$Q$14+G$363*Parametre!$Q$15+G$364*Parametre!$Q$16+G$365*Parametre!$Q$17+G$366*Parametre!$Q$18</f>
        <v>90545.099999999991</v>
      </c>
      <c r="H195" s="157">
        <f>H$361*Parametre!$Q$13+H$362*Parametre!$Q$14+H$363*Parametre!$Q$15+H$364*Parametre!$Q$16+H$365*Parametre!$Q$17+H$366*Parametre!$Q$18</f>
        <v>877823.4</v>
      </c>
      <c r="I195" s="157">
        <f>I$361*Parametre!$Q$13+I$362*Parametre!$Q$14+I$363*Parametre!$Q$15+I$364*Parametre!$Q$16+I$365*Parametre!$Q$17+I$366*Parametre!$Q$18</f>
        <v>422761.5</v>
      </c>
      <c r="J195" s="157">
        <f>J$361*Parametre!$Q$13+J$362*Parametre!$Q$14+J$363*Parametre!$Q$15+J$364*Parametre!$Q$16+J$365*Parametre!$Q$17+J$366*Parametre!$Q$18</f>
        <v>0</v>
      </c>
      <c r="K195" s="157">
        <f>K$361*Parametre!$Q$13+K$362*Parametre!$Q$14+K$363*Parametre!$Q$15+K$364*Parametre!$Q$16+K$365*Parametre!$Q$17+K$366*Parametre!$Q$18</f>
        <v>0</v>
      </c>
      <c r="L195" s="157">
        <f>L$361*Parametre!$Q$13+L$362*Parametre!$Q$14+L$363*Parametre!$Q$15+L$364*Parametre!$Q$16+L$365*Parametre!$Q$17+L$366*Parametre!$Q$18</f>
        <v>0</v>
      </c>
      <c r="M195" s="157">
        <f>M$361*Parametre!$Q$13+M$362*Parametre!$Q$14+M$363*Parametre!$Q$15+M$364*Parametre!$Q$16+M$365*Parametre!$Q$17+M$366*Parametre!$Q$18</f>
        <v>0</v>
      </c>
      <c r="N195" s="157">
        <f>N$361*Parametre!$Q$13+N$362*Parametre!$Q$14+N$363*Parametre!$Q$15+N$364*Parametre!$Q$16+N$365*Parametre!$Q$17+N$366*Parametre!$Q$18</f>
        <v>4307837100</v>
      </c>
      <c r="O195" s="157">
        <f>O$361*Parametre!$Q$13+O$362*Parametre!$Q$14+O$363*Parametre!$Q$15+O$364*Parametre!$Q$16+O$365*Parametre!$Q$17+O$366*Parametre!$Q$18</f>
        <v>0</v>
      </c>
      <c r="P195" s="157">
        <f>P$361*Parametre!$Q$13+P$362*Parametre!$Q$14+P$363*Parametre!$Q$15+P$364*Parametre!$Q$16+P$365*Parametre!$Q$17+P$366*Parametre!$Q$18</f>
        <v>0</v>
      </c>
      <c r="Q195" s="157">
        <f>Q$361*Parametre!$Q$13+Q$362*Parametre!$Q$14+Q$363*Parametre!$Q$15+Q$364*Parametre!$Q$16+Q$365*Parametre!$Q$17+Q$366*Parametre!$Q$18</f>
        <v>0</v>
      </c>
      <c r="R195" s="157">
        <f>R$361*Parametre!$Q$13+R$362*Parametre!$Q$14+R$363*Parametre!$Q$15+R$364*Parametre!$Q$16+R$365*Parametre!$Q$17+R$366*Parametre!$Q$18</f>
        <v>0</v>
      </c>
      <c r="S195" s="157">
        <f>S$361*Parametre!$Q$13+S$362*Parametre!$Q$14+S$363*Parametre!$Q$15+S$364*Parametre!$Q$16+S$365*Parametre!$Q$17+S$366*Parametre!$Q$18</f>
        <v>0</v>
      </c>
      <c r="T195" s="157">
        <f>T$361*Parametre!$Q$13+T$362*Parametre!$Q$14+T$363*Parametre!$Q$15+T$364*Parametre!$Q$16+T$365*Parametre!$Q$17+T$366*Parametre!$Q$18</f>
        <v>0</v>
      </c>
      <c r="U195" s="157">
        <f>U$361*Parametre!$Q$13+U$362*Parametre!$Q$14+U$363*Parametre!$Q$15+U$364*Parametre!$Q$16+U$365*Parametre!$Q$17+U$366*Parametre!$Q$18</f>
        <v>0</v>
      </c>
      <c r="V195" s="157">
        <f>V$361*Parametre!$Q$13+V$362*Parametre!$Q$14+V$363*Parametre!$Q$15+V$364*Parametre!$Q$16+V$365*Parametre!$Q$17+V$366*Parametre!$Q$18</f>
        <v>0</v>
      </c>
      <c r="W195" s="157">
        <f>W$361*Parametre!$Q$13+W$362*Parametre!$Q$14+W$363*Parametre!$Q$15+W$364*Parametre!$Q$16+W$365*Parametre!$Q$17+W$366*Parametre!$Q$18</f>
        <v>0</v>
      </c>
      <c r="X195" s="157">
        <f>X$361*Parametre!$Q$13+X$362*Parametre!$Q$14+X$363*Parametre!$Q$15+X$364*Parametre!$Q$16+X$365*Parametre!$Q$17+X$366*Parametre!$Q$18</f>
        <v>0</v>
      </c>
      <c r="Y195" s="157">
        <f>Y$361*Parametre!$Q$13+Y$362*Parametre!$Q$14+Y$363*Parametre!$Q$15+Y$364*Parametre!$Q$16+Y$365*Parametre!$Q$17+Y$366*Parametre!$Q$18</f>
        <v>0</v>
      </c>
      <c r="Z195" s="157">
        <f>Z$361*Parametre!$Q$13+Z$362*Parametre!$Q$14+Z$363*Parametre!$Q$15+Z$364*Parametre!$Q$16+Z$365*Parametre!$Q$17+Z$366*Parametre!$Q$18</f>
        <v>0</v>
      </c>
      <c r="AA195" s="157">
        <f>AA$361*Parametre!$Q$13+AA$362*Parametre!$Q$14+AA$363*Parametre!$Q$15+AA$364*Parametre!$Q$16+AA$365*Parametre!$Q$17+AA$366*Parametre!$Q$18</f>
        <v>0</v>
      </c>
      <c r="AB195" s="157">
        <f>AB$361*Parametre!$Q$13+AB$362*Parametre!$Q$14+AB$363*Parametre!$Q$15+AB$364*Parametre!$Q$16+AB$365*Parametre!$Q$17+AB$366*Parametre!$Q$18</f>
        <v>189000</v>
      </c>
      <c r="AC195" s="157">
        <f>AC$361*Parametre!$Q$13+AC$362*Parametre!$Q$14+AC$363*Parametre!$Q$15+AC$364*Parametre!$Q$16+AC$365*Parametre!$Q$17+AC$366*Parametre!$Q$18</f>
        <v>0</v>
      </c>
      <c r="AD195" s="157">
        <f>AD$361*Parametre!$Q$13+AD$362*Parametre!$Q$14+AD$363*Parametre!$Q$15+AD$364*Parametre!$Q$16+AD$365*Parametre!$Q$17+AD$366*Parametre!$Q$18</f>
        <v>0</v>
      </c>
      <c r="AE195" s="157">
        <f>AE$361*Parametre!$Q$13+AE$362*Parametre!$Q$14+AE$363*Parametre!$Q$15+AE$364*Parametre!$Q$16+AE$365*Parametre!$Q$17+AE$366*Parametre!$Q$18</f>
        <v>0</v>
      </c>
      <c r="AF195" s="157">
        <f>AF$361*Parametre!$Q$13+AF$362*Parametre!$Q$14+AF$363*Parametre!$Q$15+AF$364*Parametre!$Q$16+AF$365*Parametre!$Q$17+AF$366*Parametre!$Q$18</f>
        <v>0</v>
      </c>
      <c r="AG195" s="157">
        <f>AG$361*Parametre!$Q$13+AG$362*Parametre!$Q$14+AG$363*Parametre!$Q$15+AG$364*Parametre!$Q$16+AG$365*Parametre!$Q$17+AG$366*Parametre!$Q$18</f>
        <v>0</v>
      </c>
      <c r="AH195" s="157">
        <f>AH$361*Parametre!$Q$13+AH$362*Parametre!$Q$14+AH$363*Parametre!$Q$15+AH$364*Parametre!$Q$16+AH$365*Parametre!$Q$17+AH$366*Parametre!$Q$18</f>
        <v>0</v>
      </c>
      <c r="AI195" s="157">
        <f>AI$361*Parametre!$Q$13+AI$362*Parametre!$Q$14+AI$363*Parametre!$Q$15+AI$364*Parametre!$Q$16+AI$365*Parametre!$Q$17+AI$366*Parametre!$Q$18</f>
        <v>0</v>
      </c>
      <c r="AJ195" s="157">
        <f>AJ$361*Parametre!$Q$13+AJ$362*Parametre!$Q$14+AJ$363*Parametre!$Q$15+AJ$364*Parametre!$Q$16+AJ$365*Parametre!$Q$17+AJ$366*Parametre!$Q$18</f>
        <v>0</v>
      </c>
      <c r="AK195" s="157">
        <f>AK$361*Parametre!$Q$13+AK$362*Parametre!$Q$14+AK$363*Parametre!$Q$15+AK$364*Parametre!$Q$16+AK$365*Parametre!$Q$17+AK$366*Parametre!$Q$18</f>
        <v>0</v>
      </c>
      <c r="AL195" s="157">
        <f>AL$361*Parametre!$Q$13+AL$362*Parametre!$Q$14+AL$363*Parametre!$Q$15+AL$364*Parametre!$Q$16+AL$365*Parametre!$Q$17+AL$366*Parametre!$Q$18</f>
        <v>0</v>
      </c>
      <c r="AM195" s="157">
        <f>AM$361*Parametre!$Q$13+AM$362*Parametre!$Q$14+AM$363*Parametre!$Q$15+AM$364*Parametre!$Q$16+AM$365*Parametre!$Q$17+AM$366*Parametre!$Q$18</f>
        <v>0</v>
      </c>
      <c r="AN195" s="157">
        <f>AN$361*Parametre!$Q$13+AN$362*Parametre!$Q$14+AN$363*Parametre!$Q$15+AN$364*Parametre!$Q$16+AN$365*Parametre!$Q$17+AN$366*Parametre!$Q$18</f>
        <v>15675000</v>
      </c>
      <c r="AO195" s="157">
        <f>AO$361*Parametre!$Q$13+AO$362*Parametre!$Q$14+AO$363*Parametre!$Q$15+AO$364*Parametre!$Q$16+AO$365*Parametre!$Q$17+AO$366*Parametre!$Q$18</f>
        <v>0</v>
      </c>
      <c r="AP195" s="157">
        <f>AP$361*Parametre!$Q$13+AP$362*Parametre!$Q$14+AP$363*Parametre!$Q$15+AP$364*Parametre!$Q$16+AP$365*Parametre!$Q$17+AP$366*Parametre!$Q$18</f>
        <v>35205</v>
      </c>
      <c r="AQ195" s="157">
        <f>AQ$361*Parametre!$Q$13+AQ$362*Parametre!$Q$14+AQ$363*Parametre!$Q$15+AQ$364*Parametre!$Q$16+AQ$365*Parametre!$Q$17+AQ$366*Parametre!$Q$18</f>
        <v>0</v>
      </c>
      <c r="AR195" s="157">
        <f>AR$361*Parametre!$Q$13+AR$362*Parametre!$Q$14+AR$363*Parametre!$Q$15+AR$364*Parametre!$Q$16+AR$365*Parametre!$Q$17+AR$366*Parametre!$Q$18</f>
        <v>0</v>
      </c>
      <c r="AS195" s="157">
        <f>AS$361*Parametre!$Q$13+AS$362*Parametre!$Q$14+AS$363*Parametre!$Q$15+AS$364*Parametre!$Q$16+AS$365*Parametre!$Q$17+AS$366*Parametre!$Q$18</f>
        <v>0</v>
      </c>
      <c r="AT195" s="157">
        <f>AT$361*Parametre!$Q$13+AT$362*Parametre!$Q$14+AT$363*Parametre!$Q$15+AT$364*Parametre!$Q$16+AT$365*Parametre!$Q$17+AT$366*Parametre!$Q$18</f>
        <v>0</v>
      </c>
      <c r="AU195" s="157">
        <f>AU$361*Parametre!$Q$13+AU$362*Parametre!$Q$14+AU$363*Parametre!$Q$15+AU$364*Parametre!$Q$16+AU$365*Parametre!$Q$17+AU$366*Parametre!$Q$18</f>
        <v>0</v>
      </c>
      <c r="AV195" s="157">
        <f>AV$361*Parametre!$Q$13+AV$362*Parametre!$Q$14+AV$363*Parametre!$Q$15+AV$364*Parametre!$Q$16+AV$365*Parametre!$Q$17+AV$366*Parametre!$Q$18</f>
        <v>0</v>
      </c>
      <c r="AW195" s="157">
        <f>AW$361*Parametre!$Q$13+AW$362*Parametre!$Q$14+AW$363*Parametre!$Q$15+AW$364*Parametre!$Q$16+AW$365*Parametre!$Q$17+AW$366*Parametre!$Q$18</f>
        <v>0</v>
      </c>
      <c r="AX195" s="157">
        <f>AX$361*Parametre!$Q$13+AX$362*Parametre!$Q$14+AX$363*Parametre!$Q$15+AX$364*Parametre!$Q$16+AX$365*Parametre!$Q$17+AX$366*Parametre!$Q$18</f>
        <v>0</v>
      </c>
      <c r="AY195" s="157">
        <f>AY$361*Parametre!$Q$13+AY$362*Parametre!$Q$14+AY$363*Parametre!$Q$15+AY$364*Parametre!$Q$16+AY$365*Parametre!$Q$17+AY$366*Parametre!$Q$18</f>
        <v>0</v>
      </c>
      <c r="AZ195" s="157">
        <f>AZ$361*Parametre!$Q$13+AZ$362*Parametre!$Q$14+AZ$363*Parametre!$Q$15+AZ$364*Parametre!$Q$16+AZ$365*Parametre!$Q$17+AZ$366*Parametre!$Q$18</f>
        <v>0</v>
      </c>
      <c r="BA195" s="157">
        <f>BA$361*Parametre!$Q$13+BA$362*Parametre!$Q$14+BA$363*Parametre!$Q$15+BA$364*Parametre!$Q$16+BA$365*Parametre!$Q$17+BA$366*Parametre!$Q$18</f>
        <v>0</v>
      </c>
      <c r="BB195" s="157">
        <f>BB$361*Parametre!$Q$13+BB$362*Parametre!$Q$14+BB$363*Parametre!$Q$15+BB$364*Parametre!$Q$16+BB$365*Parametre!$Q$17+BB$366*Parametre!$Q$18</f>
        <v>7573330.0999999996</v>
      </c>
      <c r="BC195" s="157">
        <f>BC$361*Parametre!$Q$13+BC$362*Parametre!$Q$14+BC$363*Parametre!$Q$15+BC$364*Parametre!$Q$16+BC$365*Parametre!$Q$17+BC$366*Parametre!$Q$18</f>
        <v>0</v>
      </c>
      <c r="BD195" s="157">
        <f>BD$361*Parametre!$Q$13+BD$362*Parametre!$Q$14+BD$363*Parametre!$Q$15+BD$364*Parametre!$Q$16+BD$365*Parametre!$Q$17+BD$366*Parametre!$Q$18</f>
        <v>0</v>
      </c>
    </row>
    <row r="196" spans="1:56" ht="14.25" customHeight="1" x14ac:dyDescent="0.2">
      <c r="A196" s="158">
        <v>48</v>
      </c>
      <c r="B196" s="158" t="s">
        <v>75</v>
      </c>
      <c r="C196" s="158" t="s">
        <v>74</v>
      </c>
      <c r="D196" s="159"/>
      <c r="E196" s="159" t="s">
        <v>710</v>
      </c>
      <c r="F196" s="160">
        <f t="shared" ref="F196:BD196" si="82">SUM(F186:F195)</f>
        <v>2130320</v>
      </c>
      <c r="G196" s="160">
        <f t="shared" si="82"/>
        <v>90545.099999999991</v>
      </c>
      <c r="H196" s="160">
        <f t="shared" si="82"/>
        <v>936423.4</v>
      </c>
      <c r="I196" s="160">
        <f t="shared" si="82"/>
        <v>751418.5</v>
      </c>
      <c r="J196" s="160">
        <f t="shared" si="82"/>
        <v>3317977</v>
      </c>
      <c r="K196" s="160">
        <f t="shared" si="82"/>
        <v>1500000</v>
      </c>
      <c r="L196" s="160">
        <f t="shared" si="82"/>
        <v>6500000</v>
      </c>
      <c r="M196" s="160">
        <f t="shared" si="82"/>
        <v>0</v>
      </c>
      <c r="N196" s="160">
        <f t="shared" si="82"/>
        <v>4307837100</v>
      </c>
      <c r="O196" s="160">
        <f t="shared" si="82"/>
        <v>0</v>
      </c>
      <c r="P196" s="160">
        <f t="shared" si="82"/>
        <v>2438748</v>
      </c>
      <c r="Q196" s="160">
        <f t="shared" si="82"/>
        <v>1535500</v>
      </c>
      <c r="R196" s="160">
        <f t="shared" si="82"/>
        <v>0</v>
      </c>
      <c r="S196" s="160">
        <f t="shared" si="82"/>
        <v>100000</v>
      </c>
      <c r="T196" s="160">
        <f t="shared" si="82"/>
        <v>341248</v>
      </c>
      <c r="U196" s="160">
        <f t="shared" si="82"/>
        <v>7046220</v>
      </c>
      <c r="V196" s="160">
        <f t="shared" si="82"/>
        <v>0</v>
      </c>
      <c r="W196" s="160">
        <f t="shared" si="82"/>
        <v>0</v>
      </c>
      <c r="X196" s="160">
        <f t="shared" si="82"/>
        <v>0</v>
      </c>
      <c r="Y196" s="160">
        <f t="shared" si="82"/>
        <v>300945</v>
      </c>
      <c r="Z196" s="160">
        <f t="shared" si="82"/>
        <v>0</v>
      </c>
      <c r="AA196" s="160">
        <f t="shared" si="82"/>
        <v>326769000</v>
      </c>
      <c r="AB196" s="160">
        <f t="shared" si="82"/>
        <v>189000</v>
      </c>
      <c r="AC196" s="160">
        <f t="shared" si="82"/>
        <v>19719436</v>
      </c>
      <c r="AD196" s="160">
        <f t="shared" si="82"/>
        <v>0</v>
      </c>
      <c r="AE196" s="160">
        <f t="shared" si="82"/>
        <v>0</v>
      </c>
      <c r="AF196" s="160">
        <f t="shared" si="82"/>
        <v>0</v>
      </c>
      <c r="AG196" s="160">
        <f t="shared" si="82"/>
        <v>135000</v>
      </c>
      <c r="AH196" s="160">
        <f t="shared" si="82"/>
        <v>0</v>
      </c>
      <c r="AI196" s="160">
        <f t="shared" si="82"/>
        <v>23707</v>
      </c>
      <c r="AJ196" s="160">
        <f t="shared" si="82"/>
        <v>0</v>
      </c>
      <c r="AK196" s="160">
        <f t="shared" si="82"/>
        <v>0</v>
      </c>
      <c r="AL196" s="160">
        <f t="shared" si="82"/>
        <v>6059089</v>
      </c>
      <c r="AM196" s="160">
        <f t="shared" si="82"/>
        <v>10123587</v>
      </c>
      <c r="AN196" s="160">
        <f t="shared" si="82"/>
        <v>15675000</v>
      </c>
      <c r="AO196" s="160">
        <f t="shared" si="82"/>
        <v>8133000</v>
      </c>
      <c r="AP196" s="160">
        <f t="shared" si="82"/>
        <v>35205</v>
      </c>
      <c r="AQ196" s="160">
        <f t="shared" si="82"/>
        <v>2287984</v>
      </c>
      <c r="AR196" s="160">
        <f t="shared" si="82"/>
        <v>0</v>
      </c>
      <c r="AS196" s="160">
        <f t="shared" si="82"/>
        <v>227077950</v>
      </c>
      <c r="AT196" s="160">
        <f t="shared" si="82"/>
        <v>1420916</v>
      </c>
      <c r="AU196" s="160">
        <f t="shared" si="82"/>
        <v>1494403</v>
      </c>
      <c r="AV196" s="160">
        <f t="shared" si="82"/>
        <v>7200000</v>
      </c>
      <c r="AW196" s="160">
        <f t="shared" si="82"/>
        <v>12125513</v>
      </c>
      <c r="AX196" s="160">
        <f t="shared" si="82"/>
        <v>10700000</v>
      </c>
      <c r="AY196" s="160">
        <f t="shared" si="82"/>
        <v>2700953</v>
      </c>
      <c r="AZ196" s="160">
        <f t="shared" si="82"/>
        <v>17500</v>
      </c>
      <c r="BA196" s="160">
        <f t="shared" si="82"/>
        <v>23011</v>
      </c>
      <c r="BB196" s="160">
        <f t="shared" si="82"/>
        <v>7573330.0999999996</v>
      </c>
      <c r="BC196" s="160">
        <f t="shared" si="82"/>
        <v>0</v>
      </c>
      <c r="BD196" s="160">
        <f t="shared" si="82"/>
        <v>706196</v>
      </c>
    </row>
    <row r="197" spans="1:56" ht="14.25" customHeight="1" x14ac:dyDescent="0.25">
      <c r="A197" s="85">
        <v>49</v>
      </c>
      <c r="B197" s="184" t="s">
        <v>133</v>
      </c>
      <c r="C197" s="184" t="s">
        <v>132</v>
      </c>
      <c r="D197" s="185" t="s">
        <v>884</v>
      </c>
      <c r="E197" s="186" t="s">
        <v>132</v>
      </c>
      <c r="F197" s="180"/>
      <c r="G197" s="174">
        <v>51274</v>
      </c>
      <c r="H197" s="152">
        <v>479825</v>
      </c>
      <c r="I197" s="180"/>
      <c r="J197" s="174">
        <v>3363668</v>
      </c>
      <c r="K197" s="152">
        <v>320000</v>
      </c>
      <c r="L197" s="152">
        <v>4000000</v>
      </c>
      <c r="M197" s="178"/>
      <c r="N197" s="178"/>
      <c r="O197" s="152"/>
      <c r="P197" s="152">
        <v>13508</v>
      </c>
      <c r="Q197" s="178"/>
      <c r="R197" s="178"/>
      <c r="S197" s="152">
        <v>60000</v>
      </c>
      <c r="T197" s="178"/>
      <c r="U197" s="152">
        <v>19512</v>
      </c>
      <c r="V197" s="178"/>
      <c r="W197" s="178"/>
      <c r="X197" s="153">
        <v>494000</v>
      </c>
      <c r="Y197" s="178"/>
      <c r="Z197" s="178"/>
      <c r="AA197" s="153">
        <v>11742000</v>
      </c>
      <c r="AB197" s="178"/>
      <c r="AC197" s="178"/>
      <c r="AD197" s="178"/>
      <c r="AE197" s="178"/>
      <c r="AF197" s="178"/>
      <c r="AG197" s="153">
        <v>253500</v>
      </c>
      <c r="AH197" s="152">
        <v>0</v>
      </c>
      <c r="AI197" s="178"/>
      <c r="AJ197" s="152">
        <v>4523857</v>
      </c>
      <c r="AK197" s="178"/>
      <c r="AL197" s="179">
        <v>1014562</v>
      </c>
      <c r="AM197" s="178"/>
      <c r="AN197" s="178"/>
      <c r="AO197" s="153">
        <v>2180000</v>
      </c>
      <c r="AP197" s="152">
        <v>170000</v>
      </c>
      <c r="AQ197" s="152">
        <v>220584</v>
      </c>
      <c r="AR197" s="153">
        <v>600000</v>
      </c>
      <c r="AS197" s="169">
        <v>2830310</v>
      </c>
      <c r="AT197" s="152">
        <v>151830</v>
      </c>
      <c r="AU197" s="178"/>
      <c r="AV197" s="152">
        <v>5498321</v>
      </c>
      <c r="AW197" s="152">
        <v>430595</v>
      </c>
      <c r="AX197" s="178"/>
      <c r="AY197" s="152">
        <v>235654</v>
      </c>
      <c r="AZ197" s="152">
        <v>94000</v>
      </c>
      <c r="BA197" s="152">
        <v>1483</v>
      </c>
      <c r="BB197" s="170">
        <v>3699780</v>
      </c>
      <c r="BC197" s="178"/>
      <c r="BD197" s="152">
        <v>323647</v>
      </c>
    </row>
    <row r="198" spans="1:56" ht="14.25" customHeight="1" x14ac:dyDescent="0.2">
      <c r="A198" s="158">
        <v>49</v>
      </c>
      <c r="B198" s="158" t="s">
        <v>133</v>
      </c>
      <c r="C198" s="158" t="s">
        <v>132</v>
      </c>
      <c r="D198" s="159"/>
      <c r="E198" s="159" t="s">
        <v>710</v>
      </c>
      <c r="F198" s="160">
        <f t="shared" ref="F198:V198" si="83">F197</f>
        <v>0</v>
      </c>
      <c r="G198" s="160">
        <f t="shared" si="83"/>
        <v>51274</v>
      </c>
      <c r="H198" s="160">
        <f t="shared" si="83"/>
        <v>479825</v>
      </c>
      <c r="I198" s="160">
        <f t="shared" si="83"/>
        <v>0</v>
      </c>
      <c r="J198" s="160">
        <f t="shared" si="83"/>
        <v>3363668</v>
      </c>
      <c r="K198" s="160">
        <f t="shared" si="83"/>
        <v>320000</v>
      </c>
      <c r="L198" s="160">
        <f t="shared" si="83"/>
        <v>4000000</v>
      </c>
      <c r="M198" s="160">
        <f t="shared" si="83"/>
        <v>0</v>
      </c>
      <c r="N198" s="160">
        <f t="shared" si="83"/>
        <v>0</v>
      </c>
      <c r="O198" s="160">
        <f t="shared" si="83"/>
        <v>0</v>
      </c>
      <c r="P198" s="160">
        <f t="shared" si="83"/>
        <v>13508</v>
      </c>
      <c r="Q198" s="160">
        <f t="shared" si="83"/>
        <v>0</v>
      </c>
      <c r="R198" s="160">
        <f t="shared" si="83"/>
        <v>0</v>
      </c>
      <c r="S198" s="160">
        <f t="shared" si="83"/>
        <v>60000</v>
      </c>
      <c r="T198" s="160">
        <f t="shared" si="83"/>
        <v>0</v>
      </c>
      <c r="U198" s="160">
        <f t="shared" si="83"/>
        <v>19512</v>
      </c>
      <c r="V198" s="160">
        <f t="shared" si="83"/>
        <v>0</v>
      </c>
      <c r="W198" s="160"/>
      <c r="X198" s="160">
        <f t="shared" ref="X198:BD198" si="84">X197</f>
        <v>494000</v>
      </c>
      <c r="Y198" s="160">
        <f t="shared" si="84"/>
        <v>0</v>
      </c>
      <c r="Z198" s="160">
        <f t="shared" si="84"/>
        <v>0</v>
      </c>
      <c r="AA198" s="160">
        <f t="shared" si="84"/>
        <v>11742000</v>
      </c>
      <c r="AB198" s="160">
        <f t="shared" si="84"/>
        <v>0</v>
      </c>
      <c r="AC198" s="160">
        <f t="shared" si="84"/>
        <v>0</v>
      </c>
      <c r="AD198" s="160">
        <f t="shared" si="84"/>
        <v>0</v>
      </c>
      <c r="AE198" s="160">
        <f t="shared" si="84"/>
        <v>0</v>
      </c>
      <c r="AF198" s="160">
        <f t="shared" si="84"/>
        <v>0</v>
      </c>
      <c r="AG198" s="160">
        <f t="shared" si="84"/>
        <v>253500</v>
      </c>
      <c r="AH198" s="160">
        <f t="shared" si="84"/>
        <v>0</v>
      </c>
      <c r="AI198" s="160">
        <f t="shared" si="84"/>
        <v>0</v>
      </c>
      <c r="AJ198" s="160">
        <f t="shared" si="84"/>
        <v>4523857</v>
      </c>
      <c r="AK198" s="160">
        <f t="shared" si="84"/>
        <v>0</v>
      </c>
      <c r="AL198" s="160">
        <f t="shared" si="84"/>
        <v>1014562</v>
      </c>
      <c r="AM198" s="160">
        <f t="shared" si="84"/>
        <v>0</v>
      </c>
      <c r="AN198" s="160">
        <f t="shared" si="84"/>
        <v>0</v>
      </c>
      <c r="AO198" s="160">
        <f t="shared" si="84"/>
        <v>2180000</v>
      </c>
      <c r="AP198" s="160">
        <f t="shared" si="84"/>
        <v>170000</v>
      </c>
      <c r="AQ198" s="160">
        <f t="shared" si="84"/>
        <v>220584</v>
      </c>
      <c r="AR198" s="160">
        <f t="shared" si="84"/>
        <v>600000</v>
      </c>
      <c r="AS198" s="160">
        <f t="shared" si="84"/>
        <v>2830310</v>
      </c>
      <c r="AT198" s="160">
        <f t="shared" si="84"/>
        <v>151830</v>
      </c>
      <c r="AU198" s="160">
        <f t="shared" si="84"/>
        <v>0</v>
      </c>
      <c r="AV198" s="160">
        <f t="shared" si="84"/>
        <v>5498321</v>
      </c>
      <c r="AW198" s="160">
        <f t="shared" si="84"/>
        <v>430595</v>
      </c>
      <c r="AX198" s="160">
        <f t="shared" si="84"/>
        <v>0</v>
      </c>
      <c r="AY198" s="160">
        <f t="shared" si="84"/>
        <v>235654</v>
      </c>
      <c r="AZ198" s="160">
        <f t="shared" si="84"/>
        <v>94000</v>
      </c>
      <c r="BA198" s="160">
        <f t="shared" si="84"/>
        <v>1483</v>
      </c>
      <c r="BB198" s="160">
        <f t="shared" si="84"/>
        <v>3699780</v>
      </c>
      <c r="BC198" s="160">
        <f t="shared" si="84"/>
        <v>0</v>
      </c>
      <c r="BD198" s="160">
        <f t="shared" si="84"/>
        <v>323647</v>
      </c>
    </row>
    <row r="199" spans="1:56" ht="14.25" customHeight="1" x14ac:dyDescent="0.25">
      <c r="A199" s="85">
        <v>50</v>
      </c>
      <c r="B199" s="189" t="s">
        <v>119</v>
      </c>
      <c r="C199" s="189" t="s">
        <v>118</v>
      </c>
      <c r="D199" s="190" t="s">
        <v>885</v>
      </c>
      <c r="E199" s="186" t="s">
        <v>886</v>
      </c>
      <c r="F199" s="180"/>
      <c r="G199" s="180"/>
      <c r="H199" s="180"/>
      <c r="I199" s="180"/>
      <c r="J199" s="178"/>
      <c r="K199" s="178"/>
      <c r="L199" s="178"/>
      <c r="M199" s="178"/>
      <c r="N199" s="178"/>
      <c r="O199" s="152">
        <v>130374</v>
      </c>
      <c r="P199" s="178"/>
      <c r="Q199" s="178"/>
      <c r="R199" s="178"/>
      <c r="S199" s="178"/>
      <c r="T199" s="178"/>
      <c r="U199" s="153">
        <v>559615</v>
      </c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52">
        <v>15000000</v>
      </c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80"/>
    </row>
    <row r="200" spans="1:56" ht="14.25" customHeight="1" x14ac:dyDescent="0.25">
      <c r="A200" s="85">
        <v>50</v>
      </c>
      <c r="B200" s="189" t="s">
        <v>119</v>
      </c>
      <c r="C200" s="189" t="s">
        <v>118</v>
      </c>
      <c r="D200" s="190" t="s">
        <v>887</v>
      </c>
      <c r="E200" s="186" t="s">
        <v>888</v>
      </c>
      <c r="F200" s="180"/>
      <c r="G200" s="180"/>
      <c r="H200" s="180"/>
      <c r="I200" s="180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52">
        <v>170000</v>
      </c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52">
        <v>20827</v>
      </c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80"/>
    </row>
    <row r="201" spans="1:56" ht="14.25" customHeight="1" x14ac:dyDescent="0.25">
      <c r="A201" s="85">
        <v>50</v>
      </c>
      <c r="B201" s="189" t="s">
        <v>119</v>
      </c>
      <c r="C201" s="189" t="s">
        <v>118</v>
      </c>
      <c r="D201" s="190" t="s">
        <v>889</v>
      </c>
      <c r="E201" s="186" t="s">
        <v>890</v>
      </c>
      <c r="F201" s="180"/>
      <c r="G201" s="180"/>
      <c r="H201" s="152">
        <v>155000</v>
      </c>
      <c r="I201" s="180"/>
      <c r="J201" s="178"/>
      <c r="K201" s="178"/>
      <c r="L201" s="152">
        <v>4000000</v>
      </c>
      <c r="M201" s="178"/>
      <c r="N201" s="152">
        <v>572842000</v>
      </c>
      <c r="O201" s="178"/>
      <c r="P201" s="152">
        <v>353111</v>
      </c>
      <c r="Q201" s="152">
        <v>188000</v>
      </c>
      <c r="R201" s="178"/>
      <c r="S201" s="178"/>
      <c r="T201" s="152">
        <v>52000</v>
      </c>
      <c r="U201" s="152">
        <v>536866</v>
      </c>
      <c r="V201" s="178"/>
      <c r="W201" s="178"/>
      <c r="X201" s="152">
        <v>104805</v>
      </c>
      <c r="Y201" s="152">
        <v>12145</v>
      </c>
      <c r="Z201" s="178"/>
      <c r="AA201" s="178"/>
      <c r="AB201" s="152">
        <v>180000</v>
      </c>
      <c r="AC201" s="178"/>
      <c r="AD201" s="178"/>
      <c r="AE201" s="178"/>
      <c r="AF201" s="178"/>
      <c r="AG201" s="178"/>
      <c r="AH201" s="178"/>
      <c r="AI201" s="152">
        <v>19428</v>
      </c>
      <c r="AJ201" s="178"/>
      <c r="AK201" s="178"/>
      <c r="AL201" s="178"/>
      <c r="AM201" s="152">
        <v>665114</v>
      </c>
      <c r="AN201" s="152">
        <v>25000000</v>
      </c>
      <c r="AO201" s="178"/>
      <c r="AP201" s="152">
        <v>578826</v>
      </c>
      <c r="AQ201" s="178"/>
      <c r="AR201" s="153">
        <v>305000</v>
      </c>
      <c r="AS201" s="178"/>
      <c r="AT201" s="152">
        <v>174491</v>
      </c>
      <c r="AU201" s="178"/>
      <c r="AV201" s="178"/>
      <c r="AW201" s="178"/>
      <c r="AX201" s="178"/>
      <c r="AY201" s="152">
        <v>818076</v>
      </c>
      <c r="AZ201" s="152">
        <v>40500</v>
      </c>
      <c r="BA201" s="178"/>
      <c r="BB201" s="170">
        <v>4513240</v>
      </c>
      <c r="BC201" s="178"/>
      <c r="BD201" s="180"/>
    </row>
    <row r="202" spans="1:56" ht="14.25" customHeight="1" x14ac:dyDescent="0.25">
      <c r="A202" s="85">
        <v>50</v>
      </c>
      <c r="B202" s="189" t="s">
        <v>119</v>
      </c>
      <c r="C202" s="189" t="s">
        <v>118</v>
      </c>
      <c r="D202" s="190" t="s">
        <v>891</v>
      </c>
      <c r="E202" s="195" t="s">
        <v>892</v>
      </c>
      <c r="F202" s="180"/>
      <c r="G202" s="180"/>
      <c r="H202" s="180"/>
      <c r="I202" s="174">
        <v>117022</v>
      </c>
      <c r="J202" s="178"/>
      <c r="K202" s="178"/>
      <c r="L202" s="178"/>
      <c r="M202" s="178"/>
      <c r="N202" s="178"/>
      <c r="O202" s="178"/>
      <c r="P202" s="178"/>
      <c r="Q202" s="152">
        <v>10000</v>
      </c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52">
        <v>7075</v>
      </c>
      <c r="BB202" s="178"/>
      <c r="BC202" s="178"/>
      <c r="BD202" s="180"/>
    </row>
    <row r="203" spans="1:56" ht="14.25" customHeight="1" x14ac:dyDescent="0.2">
      <c r="A203" s="155">
        <v>50</v>
      </c>
      <c r="B203" s="155" t="s">
        <v>119</v>
      </c>
      <c r="C203" s="155" t="s">
        <v>118</v>
      </c>
      <c r="D203" s="156" t="s">
        <v>726</v>
      </c>
      <c r="E203" s="156" t="s">
        <v>893</v>
      </c>
      <c r="F203" s="157">
        <f>F396* Parametre!$G48</f>
        <v>0</v>
      </c>
      <c r="G203" s="157">
        <f>G396* Parametre!$G48</f>
        <v>0</v>
      </c>
      <c r="H203" s="157">
        <f>H396* Parametre!$G48</f>
        <v>120000</v>
      </c>
      <c r="I203" s="157">
        <f>I396* Parametre!$G48</f>
        <v>45210</v>
      </c>
      <c r="J203" s="157">
        <f>J396* Parametre!$G48</f>
        <v>0</v>
      </c>
      <c r="K203" s="157">
        <f>K396* Parametre!$G48</f>
        <v>0</v>
      </c>
      <c r="L203" s="157">
        <f>L396* Parametre!$G48</f>
        <v>0</v>
      </c>
      <c r="M203" s="157">
        <f>M396* Parametre!$G48</f>
        <v>0</v>
      </c>
      <c r="N203" s="157">
        <f>N396* Parametre!$G48</f>
        <v>0</v>
      </c>
      <c r="O203" s="157">
        <f>O396* Parametre!$G48</f>
        <v>54203.5</v>
      </c>
      <c r="P203" s="157">
        <f>P396* Parametre!$G48</f>
        <v>1290509.5</v>
      </c>
      <c r="Q203" s="157">
        <f>Q396* Parametre!$G48</f>
        <v>130000</v>
      </c>
      <c r="R203" s="157">
        <f>R396* Parametre!$G48</f>
        <v>0</v>
      </c>
      <c r="S203" s="157">
        <f>S396* Parametre!$G48</f>
        <v>0</v>
      </c>
      <c r="T203" s="157">
        <f>T396* Parametre!$G48</f>
        <v>50000</v>
      </c>
      <c r="U203" s="157">
        <f>U396* Parametre!$G48</f>
        <v>186217</v>
      </c>
      <c r="V203" s="157">
        <f>V396* Parametre!$G48</f>
        <v>0</v>
      </c>
      <c r="W203" s="157">
        <f>W396* Parametre!$G48</f>
        <v>0</v>
      </c>
      <c r="X203" s="157">
        <f>X396* Parametre!$G48</f>
        <v>90000</v>
      </c>
      <c r="Y203" s="157">
        <f>Y396* Parametre!$G48</f>
        <v>0</v>
      </c>
      <c r="Z203" s="157">
        <f>Z396* Parametre!$G48</f>
        <v>0</v>
      </c>
      <c r="AA203" s="157">
        <f>AA396* Parametre!$G48</f>
        <v>0</v>
      </c>
      <c r="AB203" s="157">
        <f>AB396* Parametre!$G48</f>
        <v>90000</v>
      </c>
      <c r="AC203" s="157">
        <f>AC396* Parametre!$G48</f>
        <v>0</v>
      </c>
      <c r="AD203" s="157">
        <f>AD396* Parametre!$G48</f>
        <v>0</v>
      </c>
      <c r="AE203" s="157">
        <f>AE396* Parametre!$G48</f>
        <v>0</v>
      </c>
      <c r="AF203" s="157">
        <f>AF396* Parametre!$G48</f>
        <v>0</v>
      </c>
      <c r="AG203" s="157">
        <f>AG396* Parametre!$G48</f>
        <v>0</v>
      </c>
      <c r="AH203" s="157">
        <f>AH396* Parametre!$G48</f>
        <v>5972</v>
      </c>
      <c r="AI203" s="157">
        <f>AI396* Parametre!$G48</f>
        <v>15643.5</v>
      </c>
      <c r="AJ203" s="157">
        <f>AJ396* Parametre!$G48</f>
        <v>0</v>
      </c>
      <c r="AK203" s="157">
        <f>AK396* Parametre!$G48</f>
        <v>0</v>
      </c>
      <c r="AL203" s="157">
        <f>AL396* Parametre!$G48</f>
        <v>0</v>
      </c>
      <c r="AM203" s="157">
        <f>AM396* Parametre!$G48</f>
        <v>332557</v>
      </c>
      <c r="AN203" s="157">
        <f>AN396* Parametre!$G48</f>
        <v>7500000</v>
      </c>
      <c r="AO203" s="157">
        <f>AO396* Parametre!$G48</f>
        <v>950000</v>
      </c>
      <c r="AP203" s="157">
        <f>AP396* Parametre!$G48</f>
        <v>334187.5</v>
      </c>
      <c r="AQ203" s="157">
        <f>AQ396* Parametre!$G48</f>
        <v>0</v>
      </c>
      <c r="AR203" s="157">
        <f>AR396* Parametre!$G48</f>
        <v>447500</v>
      </c>
      <c r="AS203" s="157">
        <f>AS396* Parametre!$G48</f>
        <v>0</v>
      </c>
      <c r="AT203" s="157">
        <f>AT396* Parametre!$G48</f>
        <v>123919.5</v>
      </c>
      <c r="AU203" s="157">
        <f>AU396* Parametre!$G48</f>
        <v>22911.5</v>
      </c>
      <c r="AV203" s="157">
        <f>AV396* Parametre!$G48</f>
        <v>0</v>
      </c>
      <c r="AW203" s="157">
        <f>AW396* Parametre!$G48</f>
        <v>0</v>
      </c>
      <c r="AX203" s="157">
        <f>AX396* Parametre!$G48</f>
        <v>11850000</v>
      </c>
      <c r="AY203" s="157">
        <f>AY396* Parametre!$G48</f>
        <v>228069</v>
      </c>
      <c r="AZ203" s="157">
        <f>AZ396* Parametre!$G48</f>
        <v>2000</v>
      </c>
      <c r="BA203" s="157">
        <f>BA396* Parametre!$G48</f>
        <v>3467.5</v>
      </c>
      <c r="BB203" s="157">
        <f>BB396* Parametre!$G48</f>
        <v>586736.5</v>
      </c>
      <c r="BC203" s="157">
        <f>BC396* Parametre!$G48</f>
        <v>0</v>
      </c>
      <c r="BD203" s="157">
        <f>BD396* Parametre!$G48</f>
        <v>0</v>
      </c>
    </row>
    <row r="204" spans="1:56" ht="14.25" customHeight="1" x14ac:dyDescent="0.2">
      <c r="A204" s="158">
        <v>50</v>
      </c>
      <c r="B204" s="158" t="s">
        <v>119</v>
      </c>
      <c r="C204" s="158" t="s">
        <v>118</v>
      </c>
      <c r="D204" s="159"/>
      <c r="E204" s="159" t="s">
        <v>710</v>
      </c>
      <c r="F204" s="160">
        <f t="shared" ref="F204:BD204" si="85">SUM(F199:F203)</f>
        <v>0</v>
      </c>
      <c r="G204" s="160">
        <f t="shared" si="85"/>
        <v>0</v>
      </c>
      <c r="H204" s="160">
        <f t="shared" si="85"/>
        <v>275000</v>
      </c>
      <c r="I204" s="160">
        <f t="shared" si="85"/>
        <v>162232</v>
      </c>
      <c r="J204" s="160">
        <f t="shared" si="85"/>
        <v>0</v>
      </c>
      <c r="K204" s="160">
        <f t="shared" si="85"/>
        <v>0</v>
      </c>
      <c r="L204" s="160">
        <f t="shared" si="85"/>
        <v>4000000</v>
      </c>
      <c r="M204" s="160">
        <f t="shared" si="85"/>
        <v>0</v>
      </c>
      <c r="N204" s="160">
        <f t="shared" si="85"/>
        <v>572842000</v>
      </c>
      <c r="O204" s="160">
        <f t="shared" si="85"/>
        <v>184577.5</v>
      </c>
      <c r="P204" s="160">
        <f t="shared" si="85"/>
        <v>1643620.5</v>
      </c>
      <c r="Q204" s="160">
        <f t="shared" si="85"/>
        <v>328000</v>
      </c>
      <c r="R204" s="160">
        <f t="shared" si="85"/>
        <v>0</v>
      </c>
      <c r="S204" s="160">
        <f t="shared" si="85"/>
        <v>0</v>
      </c>
      <c r="T204" s="160">
        <f t="shared" si="85"/>
        <v>272000</v>
      </c>
      <c r="U204" s="160">
        <f t="shared" si="85"/>
        <v>1282698</v>
      </c>
      <c r="V204" s="160">
        <f t="shared" si="85"/>
        <v>0</v>
      </c>
      <c r="W204" s="160">
        <f t="shared" si="85"/>
        <v>0</v>
      </c>
      <c r="X204" s="160">
        <f t="shared" si="85"/>
        <v>194805</v>
      </c>
      <c r="Y204" s="160">
        <f t="shared" si="85"/>
        <v>12145</v>
      </c>
      <c r="Z204" s="160">
        <f t="shared" si="85"/>
        <v>0</v>
      </c>
      <c r="AA204" s="160">
        <f t="shared" si="85"/>
        <v>0</v>
      </c>
      <c r="AB204" s="160">
        <f t="shared" si="85"/>
        <v>270000</v>
      </c>
      <c r="AC204" s="160">
        <f t="shared" si="85"/>
        <v>0</v>
      </c>
      <c r="AD204" s="160">
        <f t="shared" si="85"/>
        <v>0</v>
      </c>
      <c r="AE204" s="160">
        <f t="shared" si="85"/>
        <v>0</v>
      </c>
      <c r="AF204" s="160">
        <f t="shared" si="85"/>
        <v>0</v>
      </c>
      <c r="AG204" s="160">
        <f t="shared" si="85"/>
        <v>0</v>
      </c>
      <c r="AH204" s="160">
        <f t="shared" si="85"/>
        <v>26799</v>
      </c>
      <c r="AI204" s="160">
        <f t="shared" si="85"/>
        <v>35071.5</v>
      </c>
      <c r="AJ204" s="160">
        <f t="shared" si="85"/>
        <v>0</v>
      </c>
      <c r="AK204" s="160">
        <f t="shared" si="85"/>
        <v>0</v>
      </c>
      <c r="AL204" s="160">
        <f t="shared" si="85"/>
        <v>0</v>
      </c>
      <c r="AM204" s="160">
        <f t="shared" si="85"/>
        <v>997671</v>
      </c>
      <c r="AN204" s="160">
        <f t="shared" si="85"/>
        <v>47500000</v>
      </c>
      <c r="AO204" s="160">
        <f t="shared" si="85"/>
        <v>950000</v>
      </c>
      <c r="AP204" s="160">
        <f t="shared" si="85"/>
        <v>913013.5</v>
      </c>
      <c r="AQ204" s="160">
        <f t="shared" si="85"/>
        <v>0</v>
      </c>
      <c r="AR204" s="160">
        <f t="shared" si="85"/>
        <v>752500</v>
      </c>
      <c r="AS204" s="160">
        <f t="shared" si="85"/>
        <v>0</v>
      </c>
      <c r="AT204" s="160">
        <f t="shared" si="85"/>
        <v>298410.5</v>
      </c>
      <c r="AU204" s="160">
        <f t="shared" si="85"/>
        <v>22911.5</v>
      </c>
      <c r="AV204" s="160">
        <f t="shared" si="85"/>
        <v>0</v>
      </c>
      <c r="AW204" s="160">
        <f t="shared" si="85"/>
        <v>0</v>
      </c>
      <c r="AX204" s="160">
        <f t="shared" si="85"/>
        <v>11850000</v>
      </c>
      <c r="AY204" s="160">
        <f t="shared" si="85"/>
        <v>1046145</v>
      </c>
      <c r="AZ204" s="160">
        <f t="shared" si="85"/>
        <v>42500</v>
      </c>
      <c r="BA204" s="160">
        <f t="shared" si="85"/>
        <v>10542.5</v>
      </c>
      <c r="BB204" s="160">
        <f t="shared" si="85"/>
        <v>5099976.5</v>
      </c>
      <c r="BC204" s="160">
        <f t="shared" si="85"/>
        <v>0</v>
      </c>
      <c r="BD204" s="160">
        <f t="shared" si="85"/>
        <v>0</v>
      </c>
    </row>
    <row r="205" spans="1:56" ht="14.25" customHeight="1" x14ac:dyDescent="0.25">
      <c r="A205" s="85">
        <v>51</v>
      </c>
      <c r="B205" s="184" t="s">
        <v>232</v>
      </c>
      <c r="C205" s="184" t="s">
        <v>231</v>
      </c>
      <c r="D205" s="185" t="s">
        <v>231</v>
      </c>
      <c r="E205" s="186" t="s">
        <v>231</v>
      </c>
      <c r="F205" s="180"/>
      <c r="G205" s="180"/>
      <c r="H205" s="152">
        <v>9858584</v>
      </c>
      <c r="I205" s="180"/>
      <c r="J205" s="180"/>
      <c r="K205" s="178"/>
      <c r="L205" s="180"/>
      <c r="M205" s="178"/>
      <c r="N205" s="178"/>
      <c r="O205" s="178"/>
      <c r="P205" s="178"/>
      <c r="Q205" s="178"/>
      <c r="R205" s="178"/>
      <c r="S205" s="178"/>
      <c r="T205" s="178"/>
      <c r="U205" s="178"/>
      <c r="V205" s="153">
        <v>900000</v>
      </c>
      <c r="W205" s="178"/>
      <c r="X205" s="178"/>
      <c r="Y205" s="178"/>
      <c r="Z205" s="178"/>
      <c r="AA205" s="152">
        <v>3607000</v>
      </c>
      <c r="AB205" s="168">
        <v>7833000</v>
      </c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52">
        <v>851880000</v>
      </c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</row>
    <row r="206" spans="1:56" ht="14.25" customHeight="1" x14ac:dyDescent="0.2">
      <c r="A206" s="155">
        <v>51</v>
      </c>
      <c r="B206" s="155" t="s">
        <v>232</v>
      </c>
      <c r="C206" s="155" t="s">
        <v>231</v>
      </c>
      <c r="D206" s="156" t="s">
        <v>726</v>
      </c>
      <c r="E206" s="156" t="s">
        <v>894</v>
      </c>
      <c r="F206" s="157">
        <f>F373* Parametre!$O25+F374* Parametre!$E26</f>
        <v>0</v>
      </c>
      <c r="G206" s="157">
        <f>G373* Parametre!$O25+G374* Parametre!$E26</f>
        <v>0</v>
      </c>
      <c r="H206" s="157">
        <f>H373* Parametre!$O25+H374* Parametre!$E26</f>
        <v>4800</v>
      </c>
      <c r="I206" s="157">
        <f>I373* Parametre!$O25+I374* Parametre!$E26</f>
        <v>55859</v>
      </c>
      <c r="J206" s="157">
        <f>J373* Parametre!$O25+J374* Parametre!$E26</f>
        <v>0</v>
      </c>
      <c r="K206" s="157">
        <f>K373* Parametre!$O25+K374* Parametre!$E26</f>
        <v>0</v>
      </c>
      <c r="L206" s="157">
        <f>L373* Parametre!$O25+L374* Parametre!$E26</f>
        <v>0</v>
      </c>
      <c r="M206" s="157">
        <f>M373* Parametre!$O25+M374* Parametre!$E26</f>
        <v>0</v>
      </c>
      <c r="N206" s="157">
        <f>N373* Parametre!$O25+N374* Parametre!$E26</f>
        <v>0</v>
      </c>
      <c r="O206" s="157">
        <f>O373* Parametre!$O25+O374* Parametre!$E26</f>
        <v>0</v>
      </c>
      <c r="P206" s="157">
        <f>P373* Parametre!$O25+P374* Parametre!$E26</f>
        <v>0</v>
      </c>
      <c r="Q206" s="157">
        <f>Q373* Parametre!$O25+Q374* Parametre!$E26</f>
        <v>0</v>
      </c>
      <c r="R206" s="157">
        <f>R373* Parametre!$O25+R374* Parametre!$E26</f>
        <v>0</v>
      </c>
      <c r="S206" s="157">
        <f>S373* Parametre!$O25+S374* Parametre!$E26</f>
        <v>0</v>
      </c>
      <c r="T206" s="157">
        <f>T373* Parametre!$O25+T374* Parametre!$E26</f>
        <v>0</v>
      </c>
      <c r="U206" s="157">
        <f>U373* Parametre!$O25+U374* Parametre!$E26</f>
        <v>0</v>
      </c>
      <c r="V206" s="157">
        <f>V373* Parametre!$O25+V374* Parametre!$E26</f>
        <v>0</v>
      </c>
      <c r="W206" s="157">
        <f>W373* Parametre!$O25+W374* Parametre!$E26</f>
        <v>0</v>
      </c>
      <c r="X206" s="157">
        <f>X373* Parametre!$O25+X374* Parametre!$E26</f>
        <v>0</v>
      </c>
      <c r="Y206" s="157">
        <f>Y373* Parametre!$O25+Y374* Parametre!$E26</f>
        <v>0</v>
      </c>
      <c r="Z206" s="157">
        <f>Z373* Parametre!$O25+Z374* Parametre!$E26</f>
        <v>0</v>
      </c>
      <c r="AA206" s="157">
        <f>AA373* Parametre!$O25+AA374* Parametre!$E26</f>
        <v>0</v>
      </c>
      <c r="AB206" s="157">
        <f>AB373* Parametre!$O25+AB374* Parametre!$E26</f>
        <v>0</v>
      </c>
      <c r="AC206" s="157">
        <f>AC373* Parametre!$O25+AC374* Parametre!$E26</f>
        <v>0</v>
      </c>
      <c r="AD206" s="157">
        <f>AD373* Parametre!$O25+AD374* Parametre!$E26</f>
        <v>0</v>
      </c>
      <c r="AE206" s="157">
        <f>AE373* Parametre!$O25+AE374* Parametre!$E26</f>
        <v>0</v>
      </c>
      <c r="AF206" s="157">
        <f>AF373* Parametre!$O25+AF374* Parametre!$E26</f>
        <v>0</v>
      </c>
      <c r="AG206" s="157">
        <f>AG373* Parametre!$O25+AG374* Parametre!$E26</f>
        <v>0</v>
      </c>
      <c r="AH206" s="157">
        <f>AH373* Parametre!$O25+AH374* Parametre!$E26</f>
        <v>0</v>
      </c>
      <c r="AI206" s="157">
        <f>AI373* Parametre!$O25+AI374* Parametre!$E26</f>
        <v>0</v>
      </c>
      <c r="AJ206" s="157">
        <f>AJ373* Parametre!$O25+AJ374* Parametre!$E26</f>
        <v>0</v>
      </c>
      <c r="AK206" s="157">
        <f>AK373* Parametre!$O25+AK374* Parametre!$E26</f>
        <v>0</v>
      </c>
      <c r="AL206" s="157">
        <f>AL373* Parametre!$O25+AL374* Parametre!$E26</f>
        <v>0</v>
      </c>
      <c r="AM206" s="157">
        <f>AM373* Parametre!$O25+AM374* Parametre!$E26</f>
        <v>0</v>
      </c>
      <c r="AN206" s="157">
        <f>AN373* Parametre!$O25+AN374* Parametre!$E26</f>
        <v>0</v>
      </c>
      <c r="AO206" s="157">
        <f>AO373* Parametre!$O25+AO374* Parametre!$E26</f>
        <v>0</v>
      </c>
      <c r="AP206" s="157">
        <f>AP373* Parametre!$O25+AP374* Parametre!$E26</f>
        <v>0</v>
      </c>
      <c r="AQ206" s="157">
        <f>AQ373* Parametre!$O25+AQ374* Parametre!$E26</f>
        <v>0</v>
      </c>
      <c r="AR206" s="157">
        <f>AR373* Parametre!$O25+AR374* Parametre!$E26</f>
        <v>0</v>
      </c>
      <c r="AS206" s="157">
        <f>AS373* Parametre!$O25+AS374* Parametre!$E26</f>
        <v>0</v>
      </c>
      <c r="AT206" s="157">
        <f>AT373* Parametre!$O25+AT374* Parametre!$E26</f>
        <v>0</v>
      </c>
      <c r="AU206" s="157">
        <f>AU373* Parametre!$O25+AU374* Parametre!$E26</f>
        <v>0</v>
      </c>
      <c r="AV206" s="157">
        <f>AV373* Parametre!$O25+AV374* Parametre!$E26</f>
        <v>0</v>
      </c>
      <c r="AW206" s="157">
        <f>AW373* Parametre!$O25+AW374* Parametre!$E26</f>
        <v>0</v>
      </c>
      <c r="AX206" s="157">
        <f>AX373* Parametre!$O25+AX374* Parametre!$E26</f>
        <v>0</v>
      </c>
      <c r="AY206" s="157">
        <f>AY373* Parametre!$O25+AY374* Parametre!$E26</f>
        <v>0</v>
      </c>
      <c r="AZ206" s="157">
        <f>AZ373* Parametre!$O25+AZ374* Parametre!$E26</f>
        <v>0</v>
      </c>
      <c r="BA206" s="157">
        <f>BA373* Parametre!$O25+BA374* Parametre!$E26</f>
        <v>0</v>
      </c>
      <c r="BB206" s="157">
        <f>BB373* Parametre!$O25+BB374* Parametre!$E26</f>
        <v>0</v>
      </c>
      <c r="BC206" s="157">
        <f>BC373* Parametre!$O25+BC374* Parametre!$E26</f>
        <v>0</v>
      </c>
      <c r="BD206" s="157">
        <f>BD373* Parametre!$O25+BD374* Parametre!$E26</f>
        <v>0</v>
      </c>
    </row>
    <row r="207" spans="1:56" ht="14.25" customHeight="1" x14ac:dyDescent="0.2">
      <c r="A207" s="158">
        <v>51</v>
      </c>
      <c r="B207" s="158" t="s">
        <v>232</v>
      </c>
      <c r="C207" s="158" t="s">
        <v>231</v>
      </c>
      <c r="D207" s="159"/>
      <c r="E207" s="159" t="s">
        <v>710</v>
      </c>
      <c r="F207" s="160">
        <f t="shared" ref="F207:BD207" si="86">SUM(F205:F206)</f>
        <v>0</v>
      </c>
      <c r="G207" s="160">
        <f t="shared" si="86"/>
        <v>0</v>
      </c>
      <c r="H207" s="160">
        <f t="shared" si="86"/>
        <v>9863384</v>
      </c>
      <c r="I207" s="160">
        <f t="shared" si="86"/>
        <v>55859</v>
      </c>
      <c r="J207" s="160">
        <f t="shared" si="86"/>
        <v>0</v>
      </c>
      <c r="K207" s="160">
        <f t="shared" si="86"/>
        <v>0</v>
      </c>
      <c r="L207" s="160">
        <f t="shared" si="86"/>
        <v>0</v>
      </c>
      <c r="M207" s="160">
        <f t="shared" si="86"/>
        <v>0</v>
      </c>
      <c r="N207" s="160">
        <f t="shared" si="86"/>
        <v>0</v>
      </c>
      <c r="O207" s="160">
        <f t="shared" si="86"/>
        <v>0</v>
      </c>
      <c r="P207" s="160">
        <f t="shared" si="86"/>
        <v>0</v>
      </c>
      <c r="Q207" s="160">
        <f t="shared" si="86"/>
        <v>0</v>
      </c>
      <c r="R207" s="160">
        <f t="shared" si="86"/>
        <v>0</v>
      </c>
      <c r="S207" s="160">
        <f t="shared" si="86"/>
        <v>0</v>
      </c>
      <c r="T207" s="160">
        <f t="shared" si="86"/>
        <v>0</v>
      </c>
      <c r="U207" s="160">
        <f t="shared" si="86"/>
        <v>0</v>
      </c>
      <c r="V207" s="160">
        <f t="shared" si="86"/>
        <v>900000</v>
      </c>
      <c r="W207" s="160">
        <f t="shared" si="86"/>
        <v>0</v>
      </c>
      <c r="X207" s="160">
        <f t="shared" si="86"/>
        <v>0</v>
      </c>
      <c r="Y207" s="160">
        <f t="shared" si="86"/>
        <v>0</v>
      </c>
      <c r="Z207" s="160">
        <f t="shared" si="86"/>
        <v>0</v>
      </c>
      <c r="AA207" s="160">
        <f t="shared" si="86"/>
        <v>3607000</v>
      </c>
      <c r="AB207" s="160">
        <f t="shared" si="86"/>
        <v>7833000</v>
      </c>
      <c r="AC207" s="160">
        <f t="shared" si="86"/>
        <v>0</v>
      </c>
      <c r="AD207" s="160">
        <f t="shared" si="86"/>
        <v>0</v>
      </c>
      <c r="AE207" s="160">
        <f t="shared" si="86"/>
        <v>0</v>
      </c>
      <c r="AF207" s="160">
        <f t="shared" si="86"/>
        <v>0</v>
      </c>
      <c r="AG207" s="160">
        <f t="shared" si="86"/>
        <v>0</v>
      </c>
      <c r="AH207" s="160">
        <f t="shared" si="86"/>
        <v>0</v>
      </c>
      <c r="AI207" s="160">
        <f t="shared" si="86"/>
        <v>0</v>
      </c>
      <c r="AJ207" s="160">
        <f t="shared" si="86"/>
        <v>0</v>
      </c>
      <c r="AK207" s="160">
        <f t="shared" si="86"/>
        <v>0</v>
      </c>
      <c r="AL207" s="160">
        <f t="shared" si="86"/>
        <v>0</v>
      </c>
      <c r="AM207" s="160">
        <f t="shared" si="86"/>
        <v>0</v>
      </c>
      <c r="AN207" s="160">
        <f t="shared" si="86"/>
        <v>851880000</v>
      </c>
      <c r="AO207" s="160">
        <f t="shared" si="86"/>
        <v>0</v>
      </c>
      <c r="AP207" s="160">
        <f t="shared" si="86"/>
        <v>0</v>
      </c>
      <c r="AQ207" s="160">
        <f t="shared" si="86"/>
        <v>0</v>
      </c>
      <c r="AR207" s="160">
        <f t="shared" si="86"/>
        <v>0</v>
      </c>
      <c r="AS207" s="160">
        <f t="shared" si="86"/>
        <v>0</v>
      </c>
      <c r="AT207" s="160">
        <f t="shared" si="86"/>
        <v>0</v>
      </c>
      <c r="AU207" s="160">
        <f t="shared" si="86"/>
        <v>0</v>
      </c>
      <c r="AV207" s="160">
        <f t="shared" si="86"/>
        <v>0</v>
      </c>
      <c r="AW207" s="160">
        <f t="shared" si="86"/>
        <v>0</v>
      </c>
      <c r="AX207" s="160">
        <f t="shared" si="86"/>
        <v>0</v>
      </c>
      <c r="AY207" s="160">
        <f t="shared" si="86"/>
        <v>0</v>
      </c>
      <c r="AZ207" s="160">
        <f t="shared" si="86"/>
        <v>0</v>
      </c>
      <c r="BA207" s="160">
        <f t="shared" si="86"/>
        <v>0</v>
      </c>
      <c r="BB207" s="160">
        <f t="shared" si="86"/>
        <v>0</v>
      </c>
      <c r="BC207" s="160">
        <f t="shared" si="86"/>
        <v>0</v>
      </c>
      <c r="BD207" s="160">
        <f t="shared" si="86"/>
        <v>0</v>
      </c>
    </row>
    <row r="208" spans="1:56" ht="14.25" customHeight="1" x14ac:dyDescent="0.25">
      <c r="A208" s="85">
        <v>52</v>
      </c>
      <c r="B208" s="189" t="s">
        <v>154</v>
      </c>
      <c r="C208" s="189" t="s">
        <v>153</v>
      </c>
      <c r="D208" s="190" t="s">
        <v>895</v>
      </c>
      <c r="E208" s="186" t="s">
        <v>153</v>
      </c>
      <c r="F208" s="180"/>
      <c r="G208" s="180"/>
      <c r="H208" s="152">
        <v>148600</v>
      </c>
      <c r="I208" s="174">
        <v>338994</v>
      </c>
      <c r="J208" s="180"/>
      <c r="K208" s="152">
        <v>190000</v>
      </c>
      <c r="L208" s="152">
        <v>4500000</v>
      </c>
      <c r="M208" s="178"/>
      <c r="N208" s="178"/>
      <c r="O208" s="152">
        <v>87498</v>
      </c>
      <c r="P208" s="178"/>
      <c r="Q208" s="152">
        <v>875000</v>
      </c>
      <c r="R208" s="178"/>
      <c r="S208" s="178"/>
      <c r="T208" s="178"/>
      <c r="U208" s="153">
        <v>40783</v>
      </c>
      <c r="V208" s="178"/>
      <c r="W208" s="178"/>
      <c r="X208" s="153">
        <v>105544</v>
      </c>
      <c r="Y208" s="178"/>
      <c r="Z208" s="178"/>
      <c r="AA208" s="153">
        <v>9097000</v>
      </c>
      <c r="AB208" s="168">
        <v>240000</v>
      </c>
      <c r="AC208" s="178"/>
      <c r="AD208" s="178"/>
      <c r="AE208" s="178"/>
      <c r="AF208" s="178"/>
      <c r="AG208" s="153">
        <v>20000</v>
      </c>
      <c r="AH208" s="152">
        <v>18997</v>
      </c>
      <c r="AI208" s="178"/>
      <c r="AJ208" s="178"/>
      <c r="AK208" s="178"/>
      <c r="AL208" s="152">
        <v>68200</v>
      </c>
      <c r="AM208" s="152">
        <v>1066796</v>
      </c>
      <c r="AN208" s="152">
        <v>30000000</v>
      </c>
      <c r="AO208" s="153">
        <v>340000</v>
      </c>
      <c r="AP208" s="152">
        <v>128500</v>
      </c>
      <c r="AQ208" s="152">
        <v>397406</v>
      </c>
      <c r="AR208" s="153">
        <v>140000</v>
      </c>
      <c r="AS208" s="169">
        <v>132300</v>
      </c>
      <c r="AT208" s="152">
        <v>74024</v>
      </c>
      <c r="AU208" s="152">
        <v>7333</v>
      </c>
      <c r="AV208" s="178"/>
      <c r="AW208" s="178"/>
      <c r="AX208" s="152">
        <v>2500000</v>
      </c>
      <c r="AY208" s="152">
        <v>169999</v>
      </c>
      <c r="AZ208" s="152">
        <v>656000</v>
      </c>
      <c r="BA208" s="152">
        <v>13419</v>
      </c>
      <c r="BB208" s="165">
        <v>163615</v>
      </c>
      <c r="BC208" s="178"/>
      <c r="BD208" s="180"/>
    </row>
    <row r="209" spans="1:56" ht="14.25" customHeight="1" x14ac:dyDescent="0.2">
      <c r="A209" s="158">
        <v>52</v>
      </c>
      <c r="B209" s="158" t="s">
        <v>154</v>
      </c>
      <c r="C209" s="158" t="s">
        <v>153</v>
      </c>
      <c r="D209" s="159"/>
      <c r="E209" s="159" t="s">
        <v>710</v>
      </c>
      <c r="F209" s="160">
        <f t="shared" ref="F209:V209" si="87">F208</f>
        <v>0</v>
      </c>
      <c r="G209" s="160">
        <f t="shared" si="87"/>
        <v>0</v>
      </c>
      <c r="H209" s="160">
        <f t="shared" si="87"/>
        <v>148600</v>
      </c>
      <c r="I209" s="160">
        <f t="shared" si="87"/>
        <v>338994</v>
      </c>
      <c r="J209" s="160">
        <f t="shared" si="87"/>
        <v>0</v>
      </c>
      <c r="K209" s="160">
        <f t="shared" si="87"/>
        <v>190000</v>
      </c>
      <c r="L209" s="160">
        <f t="shared" si="87"/>
        <v>4500000</v>
      </c>
      <c r="M209" s="160">
        <f t="shared" si="87"/>
        <v>0</v>
      </c>
      <c r="N209" s="160">
        <f t="shared" si="87"/>
        <v>0</v>
      </c>
      <c r="O209" s="160">
        <f t="shared" si="87"/>
        <v>87498</v>
      </c>
      <c r="P209" s="160">
        <f t="shared" si="87"/>
        <v>0</v>
      </c>
      <c r="Q209" s="160">
        <f t="shared" si="87"/>
        <v>875000</v>
      </c>
      <c r="R209" s="160">
        <f t="shared" si="87"/>
        <v>0</v>
      </c>
      <c r="S209" s="160">
        <f t="shared" si="87"/>
        <v>0</v>
      </c>
      <c r="T209" s="160">
        <f t="shared" si="87"/>
        <v>0</v>
      </c>
      <c r="U209" s="160">
        <f t="shared" si="87"/>
        <v>40783</v>
      </c>
      <c r="V209" s="160">
        <f t="shared" si="87"/>
        <v>0</v>
      </c>
      <c r="W209" s="160"/>
      <c r="X209" s="160">
        <f t="shared" ref="X209:BD209" si="88">X208</f>
        <v>105544</v>
      </c>
      <c r="Y209" s="160">
        <f t="shared" si="88"/>
        <v>0</v>
      </c>
      <c r="Z209" s="160">
        <f t="shared" si="88"/>
        <v>0</v>
      </c>
      <c r="AA209" s="160">
        <f t="shared" si="88"/>
        <v>9097000</v>
      </c>
      <c r="AB209" s="160">
        <f t="shared" si="88"/>
        <v>240000</v>
      </c>
      <c r="AC209" s="160">
        <f t="shared" si="88"/>
        <v>0</v>
      </c>
      <c r="AD209" s="160">
        <f t="shared" si="88"/>
        <v>0</v>
      </c>
      <c r="AE209" s="160">
        <f t="shared" si="88"/>
        <v>0</v>
      </c>
      <c r="AF209" s="160">
        <f t="shared" si="88"/>
        <v>0</v>
      </c>
      <c r="AG209" s="160">
        <f t="shared" si="88"/>
        <v>20000</v>
      </c>
      <c r="AH209" s="160">
        <f t="shared" si="88"/>
        <v>18997</v>
      </c>
      <c r="AI209" s="160">
        <f t="shared" si="88"/>
        <v>0</v>
      </c>
      <c r="AJ209" s="160">
        <f t="shared" si="88"/>
        <v>0</v>
      </c>
      <c r="AK209" s="160">
        <f t="shared" si="88"/>
        <v>0</v>
      </c>
      <c r="AL209" s="160">
        <f t="shared" si="88"/>
        <v>68200</v>
      </c>
      <c r="AM209" s="160">
        <f t="shared" si="88"/>
        <v>1066796</v>
      </c>
      <c r="AN209" s="160">
        <f t="shared" si="88"/>
        <v>30000000</v>
      </c>
      <c r="AO209" s="160">
        <f t="shared" si="88"/>
        <v>340000</v>
      </c>
      <c r="AP209" s="160">
        <f t="shared" si="88"/>
        <v>128500</v>
      </c>
      <c r="AQ209" s="160">
        <f t="shared" si="88"/>
        <v>397406</v>
      </c>
      <c r="AR209" s="160">
        <f t="shared" si="88"/>
        <v>140000</v>
      </c>
      <c r="AS209" s="160">
        <f t="shared" si="88"/>
        <v>132300</v>
      </c>
      <c r="AT209" s="160">
        <f t="shared" si="88"/>
        <v>74024</v>
      </c>
      <c r="AU209" s="160">
        <f t="shared" si="88"/>
        <v>7333</v>
      </c>
      <c r="AV209" s="160">
        <f t="shared" si="88"/>
        <v>0</v>
      </c>
      <c r="AW209" s="160">
        <f t="shared" si="88"/>
        <v>0</v>
      </c>
      <c r="AX209" s="160">
        <f t="shared" si="88"/>
        <v>2500000</v>
      </c>
      <c r="AY209" s="160">
        <f t="shared" si="88"/>
        <v>169999</v>
      </c>
      <c r="AZ209" s="160">
        <f t="shared" si="88"/>
        <v>656000</v>
      </c>
      <c r="BA209" s="160">
        <f t="shared" si="88"/>
        <v>13419</v>
      </c>
      <c r="BB209" s="160">
        <f t="shared" si="88"/>
        <v>163615</v>
      </c>
      <c r="BC209" s="160">
        <f t="shared" si="88"/>
        <v>0</v>
      </c>
      <c r="BD209" s="160">
        <f t="shared" si="88"/>
        <v>0</v>
      </c>
    </row>
    <row r="210" spans="1:56" ht="14.25" customHeight="1" x14ac:dyDescent="0.25">
      <c r="A210" s="85">
        <v>53</v>
      </c>
      <c r="B210" s="184" t="s">
        <v>1153</v>
      </c>
      <c r="C210" s="184" t="s">
        <v>243</v>
      </c>
      <c r="D210" s="185" t="s">
        <v>896</v>
      </c>
      <c r="E210" s="186" t="s">
        <v>243</v>
      </c>
      <c r="F210" s="180"/>
      <c r="G210" s="180"/>
      <c r="H210" s="152">
        <v>45000</v>
      </c>
      <c r="I210" s="174">
        <v>89728</v>
      </c>
      <c r="J210" s="180"/>
      <c r="K210" s="178"/>
      <c r="L210" s="178"/>
      <c r="M210" s="178"/>
      <c r="N210" s="178"/>
      <c r="O210" s="152">
        <v>27884</v>
      </c>
      <c r="P210" s="152">
        <v>0</v>
      </c>
      <c r="Q210" s="152">
        <v>25000</v>
      </c>
      <c r="R210" s="178"/>
      <c r="S210" s="178"/>
      <c r="T210" s="178"/>
      <c r="U210" s="178"/>
      <c r="V210" s="178"/>
      <c r="W210" s="178"/>
      <c r="X210" s="178"/>
      <c r="Y210" s="178"/>
      <c r="Z210" s="178"/>
      <c r="AA210" s="153">
        <v>4454000</v>
      </c>
      <c r="AB210" s="178"/>
      <c r="AC210" s="178"/>
      <c r="AD210" s="178"/>
      <c r="AE210" s="178"/>
      <c r="AF210" s="178"/>
      <c r="AG210" s="178"/>
      <c r="AH210" s="152">
        <v>2469</v>
      </c>
      <c r="AI210" s="178"/>
      <c r="AJ210" s="178"/>
      <c r="AK210" s="178"/>
      <c r="AL210" s="178"/>
      <c r="AM210" s="178"/>
      <c r="AN210" s="152">
        <v>10000000</v>
      </c>
      <c r="AO210" s="153">
        <v>140000</v>
      </c>
      <c r="AP210" s="152">
        <v>20000</v>
      </c>
      <c r="AQ210" s="178"/>
      <c r="AR210" s="178"/>
      <c r="AS210" s="178"/>
      <c r="AT210" s="152">
        <v>16127</v>
      </c>
      <c r="AU210" s="178"/>
      <c r="AV210" s="178"/>
      <c r="AW210" s="178"/>
      <c r="AX210" s="178"/>
      <c r="AY210" s="152">
        <v>141293</v>
      </c>
      <c r="AZ210" s="152">
        <v>36500</v>
      </c>
      <c r="BA210" s="178"/>
      <c r="BB210" s="178"/>
      <c r="BC210" s="178"/>
      <c r="BD210" s="178"/>
    </row>
    <row r="211" spans="1:56" ht="14.25" customHeight="1" x14ac:dyDescent="0.25">
      <c r="A211" s="85">
        <v>53</v>
      </c>
      <c r="B211" s="184" t="s">
        <v>1153</v>
      </c>
      <c r="C211" s="184" t="s">
        <v>243</v>
      </c>
      <c r="D211" s="185" t="s">
        <v>897</v>
      </c>
      <c r="E211" s="196" t="s">
        <v>898</v>
      </c>
      <c r="F211" s="180"/>
      <c r="G211" s="180"/>
      <c r="H211" s="152">
        <v>1485400</v>
      </c>
      <c r="I211" s="180"/>
      <c r="J211" s="180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53">
        <v>56458</v>
      </c>
      <c r="Y211" s="178"/>
      <c r="Z211" s="178"/>
      <c r="AA211" s="178"/>
      <c r="AB211" s="178"/>
      <c r="AC211" s="152">
        <v>205500</v>
      </c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52">
        <v>150200000</v>
      </c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</row>
    <row r="212" spans="1:56" ht="14.25" customHeight="1" x14ac:dyDescent="0.25">
      <c r="A212" s="85">
        <v>53</v>
      </c>
      <c r="B212" s="184" t="s">
        <v>1153</v>
      </c>
      <c r="C212" s="184" t="s">
        <v>243</v>
      </c>
      <c r="D212" s="185" t="s">
        <v>899</v>
      </c>
      <c r="E212" s="196" t="s">
        <v>900</v>
      </c>
      <c r="F212" s="180"/>
      <c r="G212" s="180"/>
      <c r="H212" s="180"/>
      <c r="I212" s="180"/>
      <c r="J212" s="180"/>
      <c r="K212" s="178"/>
      <c r="L212" s="178"/>
      <c r="M212" s="178"/>
      <c r="N212" s="178"/>
      <c r="O212" s="152">
        <v>55473</v>
      </c>
      <c r="P212" s="178"/>
      <c r="Q212" s="178"/>
      <c r="R212" s="178"/>
      <c r="S212" s="178"/>
      <c r="T212" s="178"/>
      <c r="U212" s="178"/>
      <c r="V212" s="153">
        <v>4839000</v>
      </c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52">
        <v>15000000</v>
      </c>
      <c r="AO212" s="178"/>
      <c r="AP212" s="178"/>
      <c r="AQ212" s="178"/>
      <c r="AR212" s="153">
        <v>125000</v>
      </c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</row>
    <row r="213" spans="1:56" ht="14.25" customHeight="1" x14ac:dyDescent="0.2">
      <c r="A213" s="155">
        <v>53</v>
      </c>
      <c r="B213" s="155" t="s">
        <v>1153</v>
      </c>
      <c r="C213" s="155" t="s">
        <v>243</v>
      </c>
      <c r="D213" s="156" t="s">
        <v>726</v>
      </c>
      <c r="E213" s="156" t="s">
        <v>901</v>
      </c>
      <c r="F213" s="157">
        <f>F376* Parametre!$Q28+F392* Parametre!$G44</f>
        <v>0</v>
      </c>
      <c r="G213" s="157">
        <f>G376* Parametre!$Q28+G392* Parametre!$G44</f>
        <v>0</v>
      </c>
      <c r="H213" s="157">
        <f>H376* Parametre!$Q28+H392* Parametre!$G44</f>
        <v>0</v>
      </c>
      <c r="I213" s="157">
        <f>I376* Parametre!$Q28+I392* Parametre!$G44</f>
        <v>0</v>
      </c>
      <c r="J213" s="157">
        <f>J376* Parametre!$Q28+J392* Parametre!$G44</f>
        <v>0</v>
      </c>
      <c r="K213" s="157">
        <f>K376* Parametre!$Q28+K392* Parametre!$G44</f>
        <v>0</v>
      </c>
      <c r="L213" s="157">
        <f>L376* Parametre!$Q28+L392* Parametre!$G44</f>
        <v>0</v>
      </c>
      <c r="M213" s="157">
        <f>M376* Parametre!$Q28+M392* Parametre!$G44</f>
        <v>0</v>
      </c>
      <c r="N213" s="157">
        <f>N376* Parametre!$Q28+N392* Parametre!$G44</f>
        <v>87787625</v>
      </c>
      <c r="O213" s="157">
        <f>O376* Parametre!$Q28+O392* Parametre!$G44</f>
        <v>0</v>
      </c>
      <c r="P213" s="157">
        <f>P376* Parametre!$Q28+P392* Parametre!$G44</f>
        <v>0</v>
      </c>
      <c r="Q213" s="157">
        <f>Q376* Parametre!$Q28+Q392* Parametre!$G44</f>
        <v>0</v>
      </c>
      <c r="R213" s="157">
        <f>R376* Parametre!$Q28+R392* Parametre!$G44</f>
        <v>0</v>
      </c>
      <c r="S213" s="157">
        <f>S376* Parametre!$Q28+S392* Parametre!$G44</f>
        <v>0</v>
      </c>
      <c r="T213" s="157">
        <f>T376* Parametre!$Q28+T392* Parametre!$G44</f>
        <v>0</v>
      </c>
      <c r="U213" s="157">
        <f>U376* Parametre!$Q28+U392* Parametre!$G44</f>
        <v>0</v>
      </c>
      <c r="V213" s="157">
        <f>V376* Parametre!$Q28+V392* Parametre!$G44</f>
        <v>0</v>
      </c>
      <c r="W213" s="157">
        <f>W376* Parametre!$Q28+W392* Parametre!$G44</f>
        <v>0</v>
      </c>
      <c r="X213" s="157">
        <f>X376* Parametre!$Q28+X392* Parametre!$G44</f>
        <v>0</v>
      </c>
      <c r="Y213" s="157">
        <f>Y376* Parametre!$Q28+Y392* Parametre!$G44</f>
        <v>0</v>
      </c>
      <c r="Z213" s="157">
        <f>Z376* Parametre!$Q28+Z392* Parametre!$G44</f>
        <v>0</v>
      </c>
      <c r="AA213" s="157">
        <f>AA376* Parametre!$Q28+AA392* Parametre!$G44</f>
        <v>0</v>
      </c>
      <c r="AB213" s="157">
        <f>AB376* Parametre!$Q28+AB392* Parametre!$G44</f>
        <v>0</v>
      </c>
      <c r="AC213" s="157">
        <f>AC376* Parametre!$Q28+AC392* Parametre!$G44</f>
        <v>0</v>
      </c>
      <c r="AD213" s="157">
        <f>AD376* Parametre!$Q28+AD392* Parametre!$G44</f>
        <v>0</v>
      </c>
      <c r="AE213" s="157">
        <f>AE376* Parametre!$Q28+AE392* Parametre!$G44</f>
        <v>0</v>
      </c>
      <c r="AF213" s="157">
        <f>AF376* Parametre!$Q28+AF392* Parametre!$G44</f>
        <v>0</v>
      </c>
      <c r="AG213" s="157">
        <f>AG376* Parametre!$Q28+AG392* Parametre!$G44</f>
        <v>0</v>
      </c>
      <c r="AH213" s="157">
        <f>AH376* Parametre!$Q28+AH392* Parametre!$G44</f>
        <v>0</v>
      </c>
      <c r="AI213" s="157">
        <f>AI376* Parametre!$Q28+AI392* Parametre!$G44</f>
        <v>4909</v>
      </c>
      <c r="AJ213" s="157">
        <f>AJ376* Parametre!$Q28+AJ392* Parametre!$G44</f>
        <v>0</v>
      </c>
      <c r="AK213" s="157">
        <f>AK376* Parametre!$Q28+AK392* Parametre!$G44</f>
        <v>0</v>
      </c>
      <c r="AL213" s="157">
        <f>AL376* Parametre!$Q28+AL392* Parametre!$G44</f>
        <v>82784.5</v>
      </c>
      <c r="AM213" s="157">
        <f>AM376* Parametre!$Q28+AM392* Parametre!$G44</f>
        <v>249967.5</v>
      </c>
      <c r="AN213" s="157">
        <f>AN376* Parametre!$Q28+AN392* Parametre!$G44</f>
        <v>0</v>
      </c>
      <c r="AO213" s="157">
        <f>AO376* Parametre!$Q28+AO392* Parametre!$G44</f>
        <v>0</v>
      </c>
      <c r="AP213" s="157">
        <f>AP376* Parametre!$Q28+AP392* Parametre!$G44</f>
        <v>0</v>
      </c>
      <c r="AQ213" s="157">
        <f>AQ376* Parametre!$Q28+AQ392* Parametre!$G44</f>
        <v>0</v>
      </c>
      <c r="AR213" s="157">
        <f>AR376* Parametre!$Q28+AR392* Parametre!$G44</f>
        <v>0</v>
      </c>
      <c r="AS213" s="157">
        <f>AS376* Parametre!$Q28+AS392* Parametre!$G44</f>
        <v>0</v>
      </c>
      <c r="AT213" s="157">
        <f>AT376* Parametre!$Q28+AT392* Parametre!$G44</f>
        <v>0</v>
      </c>
      <c r="AU213" s="157">
        <f>AU376* Parametre!$Q28+AU392* Parametre!$G44</f>
        <v>0</v>
      </c>
      <c r="AV213" s="157">
        <f>AV376* Parametre!$Q28+AV392* Parametre!$G44</f>
        <v>0</v>
      </c>
      <c r="AW213" s="157">
        <f>AW376* Parametre!$Q28+AW392* Parametre!$G44</f>
        <v>0</v>
      </c>
      <c r="AX213" s="157">
        <f>AX376* Parametre!$Q28+AX392* Parametre!$G44</f>
        <v>0</v>
      </c>
      <c r="AY213" s="157">
        <f>AY376* Parametre!$Q28+AY392* Parametre!$G44</f>
        <v>0</v>
      </c>
      <c r="AZ213" s="157">
        <f>AZ376* Parametre!$Q28+AZ392* Parametre!$G44</f>
        <v>0</v>
      </c>
      <c r="BA213" s="157">
        <f>BA376* Parametre!$Q28+BA392* Parametre!$G44</f>
        <v>0</v>
      </c>
      <c r="BB213" s="157">
        <f>BB376* Parametre!$Q28+BB392* Parametre!$G44</f>
        <v>0</v>
      </c>
      <c r="BC213" s="157">
        <f>BC376* Parametre!$Q28+BC392* Parametre!$G44</f>
        <v>0</v>
      </c>
      <c r="BD213" s="157">
        <f>BD376* Parametre!$Q28+BD392* Parametre!$G44</f>
        <v>0</v>
      </c>
    </row>
    <row r="214" spans="1:56" ht="14.25" customHeight="1" x14ac:dyDescent="0.2">
      <c r="A214" s="158">
        <v>53</v>
      </c>
      <c r="B214" s="158" t="s">
        <v>1153</v>
      </c>
      <c r="C214" s="158" t="s">
        <v>243</v>
      </c>
      <c r="D214" s="159"/>
      <c r="E214" s="159" t="s">
        <v>710</v>
      </c>
      <c r="F214" s="160">
        <f t="shared" ref="F214:AK214" si="89">SUM(F210:F213)</f>
        <v>0</v>
      </c>
      <c r="G214" s="160">
        <f t="shared" si="89"/>
        <v>0</v>
      </c>
      <c r="H214" s="160">
        <f t="shared" si="89"/>
        <v>1530400</v>
      </c>
      <c r="I214" s="160">
        <f t="shared" si="89"/>
        <v>89728</v>
      </c>
      <c r="J214" s="160">
        <f t="shared" si="89"/>
        <v>0</v>
      </c>
      <c r="K214" s="160">
        <f t="shared" si="89"/>
        <v>0</v>
      </c>
      <c r="L214" s="160">
        <f t="shared" si="89"/>
        <v>0</v>
      </c>
      <c r="M214" s="160">
        <f t="shared" si="89"/>
        <v>0</v>
      </c>
      <c r="N214" s="160">
        <f t="shared" si="89"/>
        <v>87787625</v>
      </c>
      <c r="O214" s="160">
        <f t="shared" si="89"/>
        <v>83357</v>
      </c>
      <c r="P214" s="160">
        <f t="shared" si="89"/>
        <v>0</v>
      </c>
      <c r="Q214" s="160">
        <f t="shared" si="89"/>
        <v>25000</v>
      </c>
      <c r="R214" s="160">
        <f t="shared" si="89"/>
        <v>0</v>
      </c>
      <c r="S214" s="160">
        <f t="shared" si="89"/>
        <v>0</v>
      </c>
      <c r="T214" s="160">
        <f t="shared" si="89"/>
        <v>0</v>
      </c>
      <c r="U214" s="160">
        <f t="shared" si="89"/>
        <v>0</v>
      </c>
      <c r="V214" s="160">
        <f t="shared" si="89"/>
        <v>4839000</v>
      </c>
      <c r="W214" s="160">
        <f t="shared" si="89"/>
        <v>0</v>
      </c>
      <c r="X214" s="160">
        <f t="shared" si="89"/>
        <v>56458</v>
      </c>
      <c r="Y214" s="160">
        <f t="shared" si="89"/>
        <v>0</v>
      </c>
      <c r="Z214" s="160">
        <f t="shared" si="89"/>
        <v>0</v>
      </c>
      <c r="AA214" s="160">
        <f t="shared" si="89"/>
        <v>4454000</v>
      </c>
      <c r="AB214" s="160">
        <f t="shared" si="89"/>
        <v>0</v>
      </c>
      <c r="AC214" s="160">
        <f t="shared" si="89"/>
        <v>205500</v>
      </c>
      <c r="AD214" s="160">
        <f t="shared" si="89"/>
        <v>0</v>
      </c>
      <c r="AE214" s="160">
        <f t="shared" si="89"/>
        <v>0</v>
      </c>
      <c r="AF214" s="160">
        <f t="shared" si="89"/>
        <v>0</v>
      </c>
      <c r="AG214" s="160">
        <f t="shared" si="89"/>
        <v>0</v>
      </c>
      <c r="AH214" s="160">
        <f t="shared" si="89"/>
        <v>2469</v>
      </c>
      <c r="AI214" s="160">
        <f t="shared" si="89"/>
        <v>4909</v>
      </c>
      <c r="AJ214" s="160">
        <f t="shared" si="89"/>
        <v>0</v>
      </c>
      <c r="AK214" s="160">
        <f t="shared" si="89"/>
        <v>0</v>
      </c>
      <c r="AL214" s="160">
        <f t="shared" ref="AL214:BD214" si="90">SUM(AL210:AL213)</f>
        <v>82784.5</v>
      </c>
      <c r="AM214" s="160">
        <f t="shared" si="90"/>
        <v>249967.5</v>
      </c>
      <c r="AN214" s="160">
        <f t="shared" si="90"/>
        <v>175200000</v>
      </c>
      <c r="AO214" s="160">
        <f t="shared" si="90"/>
        <v>140000</v>
      </c>
      <c r="AP214" s="160">
        <f t="shared" si="90"/>
        <v>20000</v>
      </c>
      <c r="AQ214" s="160">
        <f t="shared" si="90"/>
        <v>0</v>
      </c>
      <c r="AR214" s="160">
        <f t="shared" si="90"/>
        <v>125000</v>
      </c>
      <c r="AS214" s="160">
        <f t="shared" si="90"/>
        <v>0</v>
      </c>
      <c r="AT214" s="160">
        <f t="shared" si="90"/>
        <v>16127</v>
      </c>
      <c r="AU214" s="160">
        <f t="shared" si="90"/>
        <v>0</v>
      </c>
      <c r="AV214" s="160">
        <f t="shared" si="90"/>
        <v>0</v>
      </c>
      <c r="AW214" s="160">
        <f t="shared" si="90"/>
        <v>0</v>
      </c>
      <c r="AX214" s="160">
        <f t="shared" si="90"/>
        <v>0</v>
      </c>
      <c r="AY214" s="160">
        <f t="shared" si="90"/>
        <v>141293</v>
      </c>
      <c r="AZ214" s="160">
        <f t="shared" si="90"/>
        <v>36500</v>
      </c>
      <c r="BA214" s="160">
        <f t="shared" si="90"/>
        <v>0</v>
      </c>
      <c r="BB214" s="160">
        <f t="shared" si="90"/>
        <v>0</v>
      </c>
      <c r="BC214" s="160">
        <f t="shared" si="90"/>
        <v>0</v>
      </c>
      <c r="BD214" s="160">
        <f t="shared" si="90"/>
        <v>0</v>
      </c>
    </row>
    <row r="215" spans="1:56" ht="14.25" customHeight="1" x14ac:dyDescent="0.25">
      <c r="A215" s="85">
        <v>54</v>
      </c>
      <c r="B215" s="189" t="s">
        <v>65</v>
      </c>
      <c r="C215" s="189" t="s">
        <v>64</v>
      </c>
      <c r="D215" s="190" t="s">
        <v>902</v>
      </c>
      <c r="E215" s="191" t="s">
        <v>903</v>
      </c>
      <c r="F215" s="180"/>
      <c r="G215" s="180"/>
      <c r="H215" s="152">
        <v>2678194</v>
      </c>
      <c r="I215" s="180"/>
      <c r="J215" s="180"/>
      <c r="K215" s="178"/>
      <c r="L215" s="178"/>
      <c r="M215" s="178"/>
      <c r="N215" s="178"/>
      <c r="O215" s="178"/>
      <c r="P215" s="178"/>
      <c r="Q215" s="178"/>
      <c r="R215" s="178"/>
      <c r="S215" s="178"/>
      <c r="T215" s="152">
        <v>115000</v>
      </c>
      <c r="U215" s="153">
        <v>515093</v>
      </c>
      <c r="V215" s="178"/>
      <c r="W215" s="178"/>
      <c r="X215" s="178"/>
      <c r="Y215" s="178"/>
      <c r="Z215" s="178"/>
      <c r="AA215" s="178"/>
      <c r="AB215" s="178"/>
      <c r="AC215" s="152">
        <v>4123518</v>
      </c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52">
        <v>15000000</v>
      </c>
      <c r="AO215" s="178"/>
      <c r="AP215" s="178"/>
      <c r="AQ215" s="178"/>
      <c r="AR215" s="178"/>
      <c r="AS215" s="169">
        <v>11548480</v>
      </c>
      <c r="AT215" s="152">
        <v>116790</v>
      </c>
      <c r="AU215" s="178"/>
      <c r="AV215" s="152">
        <v>7223280</v>
      </c>
      <c r="AW215" s="152">
        <v>1373355</v>
      </c>
      <c r="AX215" s="152">
        <v>4000000</v>
      </c>
      <c r="AY215" s="178"/>
      <c r="AZ215" s="178"/>
      <c r="BA215" s="178"/>
      <c r="BB215" s="178"/>
      <c r="BC215" s="178"/>
      <c r="BD215" s="152">
        <v>580764</v>
      </c>
    </row>
    <row r="216" spans="1:56" ht="14.25" customHeight="1" x14ac:dyDescent="0.25">
      <c r="A216" s="85">
        <v>54</v>
      </c>
      <c r="B216" s="189" t="s">
        <v>65</v>
      </c>
      <c r="C216" s="189" t="s">
        <v>64</v>
      </c>
      <c r="D216" s="190" t="s">
        <v>904</v>
      </c>
      <c r="E216" s="186" t="s">
        <v>905</v>
      </c>
      <c r="F216" s="180"/>
      <c r="G216" s="180"/>
      <c r="H216" s="152">
        <v>3870928</v>
      </c>
      <c r="I216" s="174">
        <v>366437</v>
      </c>
      <c r="J216" s="180"/>
      <c r="K216" s="152">
        <v>200000</v>
      </c>
      <c r="L216" s="152">
        <v>500000</v>
      </c>
      <c r="M216" s="178"/>
      <c r="N216" s="172"/>
      <c r="O216" s="178"/>
      <c r="P216" s="178"/>
      <c r="Q216" s="178"/>
      <c r="R216" s="178"/>
      <c r="S216" s="178"/>
      <c r="T216" s="152">
        <v>1220000</v>
      </c>
      <c r="U216" s="153">
        <v>7161837</v>
      </c>
      <c r="V216" s="178"/>
      <c r="W216" s="178"/>
      <c r="X216" s="178"/>
      <c r="Y216" s="178"/>
      <c r="Z216" s="178"/>
      <c r="AA216" s="153">
        <v>2112000</v>
      </c>
      <c r="AB216" s="178"/>
      <c r="AC216" s="152">
        <v>2412501</v>
      </c>
      <c r="AD216" s="178"/>
      <c r="AE216" s="178"/>
      <c r="AF216" s="178"/>
      <c r="AG216" s="153">
        <v>83146</v>
      </c>
      <c r="AH216" s="152">
        <v>7064</v>
      </c>
      <c r="AI216" s="178"/>
      <c r="AJ216" s="152">
        <v>8000000</v>
      </c>
      <c r="AK216" s="178"/>
      <c r="AL216" s="178"/>
      <c r="AM216" s="178"/>
      <c r="AN216" s="152">
        <v>90000000</v>
      </c>
      <c r="AO216" s="178"/>
      <c r="AP216" s="178"/>
      <c r="AQ216" s="178"/>
      <c r="AR216" s="153">
        <v>2025000</v>
      </c>
      <c r="AS216" s="169">
        <v>9672980</v>
      </c>
      <c r="AT216" s="178"/>
      <c r="AU216" s="152">
        <v>23049</v>
      </c>
      <c r="AV216" s="178"/>
      <c r="AW216" s="152">
        <v>2443193</v>
      </c>
      <c r="AX216" s="152">
        <v>105000000</v>
      </c>
      <c r="AY216" s="178"/>
      <c r="AZ216" s="178"/>
      <c r="BA216" s="178"/>
      <c r="BB216" s="178"/>
      <c r="BC216" s="178"/>
      <c r="BD216" s="152">
        <v>110000</v>
      </c>
    </row>
    <row r="217" spans="1:56" ht="14.25" customHeight="1" x14ac:dyDescent="0.25">
      <c r="A217" s="85">
        <v>54</v>
      </c>
      <c r="B217" s="189" t="s">
        <v>65</v>
      </c>
      <c r="C217" s="189" t="s">
        <v>64</v>
      </c>
      <c r="D217" s="190" t="s">
        <v>500</v>
      </c>
      <c r="E217" s="186" t="s">
        <v>906</v>
      </c>
      <c r="F217" s="174">
        <v>629354</v>
      </c>
      <c r="G217" s="174">
        <v>317453</v>
      </c>
      <c r="H217" s="152">
        <v>13804470</v>
      </c>
      <c r="I217" s="174">
        <v>1724636</v>
      </c>
      <c r="J217" s="174">
        <v>5188853</v>
      </c>
      <c r="K217" s="152">
        <v>1124000</v>
      </c>
      <c r="L217" s="152">
        <v>6500000</v>
      </c>
      <c r="M217" s="178"/>
      <c r="N217" s="152">
        <v>1287009000</v>
      </c>
      <c r="O217" s="152">
        <v>1038885</v>
      </c>
      <c r="P217" s="152">
        <v>1201772</v>
      </c>
      <c r="Q217" s="152">
        <v>780000</v>
      </c>
      <c r="R217" s="178"/>
      <c r="S217" s="152">
        <v>2338000</v>
      </c>
      <c r="T217" s="152">
        <v>1440000</v>
      </c>
      <c r="U217" s="153">
        <v>2357644</v>
      </c>
      <c r="V217" s="153">
        <v>22105000</v>
      </c>
      <c r="W217" s="178"/>
      <c r="X217" s="153">
        <v>2427550</v>
      </c>
      <c r="Y217" s="152">
        <v>284750</v>
      </c>
      <c r="Z217" s="178"/>
      <c r="AA217" s="153">
        <v>659314000</v>
      </c>
      <c r="AB217" s="168">
        <v>2000000</v>
      </c>
      <c r="AC217" s="152">
        <v>9143993</v>
      </c>
      <c r="AD217" s="178"/>
      <c r="AE217" s="178"/>
      <c r="AF217" s="178"/>
      <c r="AG217" s="153">
        <v>342500</v>
      </c>
      <c r="AH217" s="178"/>
      <c r="AI217" s="152">
        <v>423844</v>
      </c>
      <c r="AJ217" s="152">
        <v>6714286</v>
      </c>
      <c r="AK217" s="178"/>
      <c r="AL217" s="152">
        <v>4893311</v>
      </c>
      <c r="AM217" s="152">
        <v>1714006</v>
      </c>
      <c r="AN217" s="152">
        <v>190900000</v>
      </c>
      <c r="AO217" s="153">
        <v>6712500</v>
      </c>
      <c r="AP217" s="152">
        <v>2165840</v>
      </c>
      <c r="AQ217" s="152">
        <v>1249739</v>
      </c>
      <c r="AR217" s="152">
        <v>2400000</v>
      </c>
      <c r="AS217" s="169">
        <v>28138550</v>
      </c>
      <c r="AT217" s="152">
        <v>2627461</v>
      </c>
      <c r="AU217" s="152">
        <v>336131</v>
      </c>
      <c r="AV217" s="152">
        <v>18731645</v>
      </c>
      <c r="AW217" s="152">
        <v>7537957</v>
      </c>
      <c r="AX217" s="152">
        <v>23000000</v>
      </c>
      <c r="AY217" s="175">
        <v>5436725</v>
      </c>
      <c r="AZ217" s="152">
        <v>2310000</v>
      </c>
      <c r="BA217" s="152">
        <v>21758</v>
      </c>
      <c r="BB217" s="170">
        <v>13409103</v>
      </c>
      <c r="BC217" s="178"/>
      <c r="BD217" s="152">
        <v>650514</v>
      </c>
    </row>
    <row r="218" spans="1:56" ht="14.25" customHeight="1" x14ac:dyDescent="0.25">
      <c r="A218" s="85">
        <v>54</v>
      </c>
      <c r="B218" s="189" t="s">
        <v>65</v>
      </c>
      <c r="C218" s="189" t="s">
        <v>64</v>
      </c>
      <c r="D218" s="190" t="s">
        <v>907</v>
      </c>
      <c r="E218" s="186" t="s">
        <v>908</v>
      </c>
      <c r="F218" s="180"/>
      <c r="G218" s="180"/>
      <c r="H218" s="180"/>
      <c r="I218" s="180"/>
      <c r="J218" s="180"/>
      <c r="K218" s="178"/>
      <c r="L218" s="178"/>
      <c r="M218" s="178"/>
      <c r="N218" s="178"/>
      <c r="O218" s="178"/>
      <c r="P218" s="178"/>
      <c r="Q218" s="178"/>
      <c r="R218" s="178"/>
      <c r="S218" s="178"/>
      <c r="T218" s="152">
        <v>60000</v>
      </c>
      <c r="U218" s="153">
        <v>265843</v>
      </c>
      <c r="V218" s="178"/>
      <c r="W218" s="178"/>
      <c r="X218" s="178"/>
      <c r="Y218" s="178"/>
      <c r="Z218" s="178"/>
      <c r="AA218" s="178"/>
      <c r="AB218" s="178"/>
      <c r="AC218" s="152">
        <v>1413200</v>
      </c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52">
        <v>15000000</v>
      </c>
      <c r="AO218" s="178"/>
      <c r="AP218" s="178"/>
      <c r="AQ218" s="178"/>
      <c r="AR218" s="178"/>
      <c r="AS218" s="169">
        <v>11142830</v>
      </c>
      <c r="AT218" s="178"/>
      <c r="AU218" s="178"/>
      <c r="AV218" s="178"/>
      <c r="AW218" s="152">
        <v>336769</v>
      </c>
      <c r="AX218" s="152">
        <v>12000000</v>
      </c>
      <c r="AY218" s="178"/>
      <c r="AZ218" s="178"/>
      <c r="BA218" s="178"/>
      <c r="BB218" s="178"/>
      <c r="BC218" s="178"/>
      <c r="BD218" s="152">
        <v>1030234</v>
      </c>
    </row>
    <row r="219" spans="1:56" ht="14.25" customHeight="1" x14ac:dyDescent="0.25">
      <c r="A219" s="85">
        <v>54</v>
      </c>
      <c r="B219" s="189" t="s">
        <v>65</v>
      </c>
      <c r="C219" s="189" t="s">
        <v>64</v>
      </c>
      <c r="D219" s="190" t="s">
        <v>909</v>
      </c>
      <c r="E219" s="186" t="s">
        <v>910</v>
      </c>
      <c r="F219" s="180"/>
      <c r="G219" s="180"/>
      <c r="H219" s="180"/>
      <c r="I219" s="180"/>
      <c r="J219" s="180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53">
        <v>295198</v>
      </c>
      <c r="V219" s="178"/>
      <c r="W219" s="178"/>
      <c r="X219" s="178"/>
      <c r="Y219" s="178"/>
      <c r="Z219" s="178"/>
      <c r="AA219" s="153">
        <v>3240000</v>
      </c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</row>
    <row r="220" spans="1:56" ht="14.25" customHeight="1" x14ac:dyDescent="0.2">
      <c r="A220" s="155">
        <v>54</v>
      </c>
      <c r="B220" s="155" t="s">
        <v>65</v>
      </c>
      <c r="C220" s="155" t="s">
        <v>64</v>
      </c>
      <c r="D220" s="156" t="s">
        <v>831</v>
      </c>
      <c r="E220" s="156" t="s">
        <v>911</v>
      </c>
      <c r="F220" s="157">
        <f t="shared" ref="F220:AK220" si="91">SUMPRODUCT(F$367:F$372,Water2+Water8)</f>
        <v>0</v>
      </c>
      <c r="G220" s="157">
        <f t="shared" si="91"/>
        <v>0</v>
      </c>
      <c r="H220" s="157">
        <f t="shared" si="91"/>
        <v>0</v>
      </c>
      <c r="I220" s="157">
        <f t="shared" si="91"/>
        <v>0</v>
      </c>
      <c r="J220" s="157">
        <f t="shared" si="91"/>
        <v>0</v>
      </c>
      <c r="K220" s="157">
        <f t="shared" si="91"/>
        <v>0</v>
      </c>
      <c r="L220" s="157">
        <f t="shared" si="91"/>
        <v>0</v>
      </c>
      <c r="M220" s="157">
        <f t="shared" si="91"/>
        <v>0</v>
      </c>
      <c r="N220" s="157">
        <f t="shared" si="91"/>
        <v>1504087200</v>
      </c>
      <c r="O220" s="157">
        <f t="shared" si="91"/>
        <v>0</v>
      </c>
      <c r="P220" s="157">
        <f t="shared" si="91"/>
        <v>0</v>
      </c>
      <c r="Q220" s="157">
        <f t="shared" si="91"/>
        <v>0</v>
      </c>
      <c r="R220" s="157">
        <f t="shared" si="91"/>
        <v>0</v>
      </c>
      <c r="S220" s="157">
        <f t="shared" si="91"/>
        <v>0</v>
      </c>
      <c r="T220" s="157">
        <f t="shared" si="91"/>
        <v>0</v>
      </c>
      <c r="U220" s="157">
        <f t="shared" si="91"/>
        <v>0</v>
      </c>
      <c r="V220" s="157">
        <f t="shared" si="91"/>
        <v>0</v>
      </c>
      <c r="W220" s="157">
        <f t="shared" si="91"/>
        <v>0</v>
      </c>
      <c r="X220" s="157">
        <f t="shared" si="91"/>
        <v>3752</v>
      </c>
      <c r="Y220" s="157">
        <f t="shared" si="91"/>
        <v>0</v>
      </c>
      <c r="Z220" s="157">
        <f t="shared" si="91"/>
        <v>0</v>
      </c>
      <c r="AA220" s="157">
        <f t="shared" si="91"/>
        <v>0</v>
      </c>
      <c r="AB220" s="157">
        <f t="shared" si="91"/>
        <v>0</v>
      </c>
      <c r="AC220" s="157">
        <f t="shared" si="91"/>
        <v>0</v>
      </c>
      <c r="AD220" s="157">
        <f t="shared" si="91"/>
        <v>0</v>
      </c>
      <c r="AE220" s="157">
        <f t="shared" si="91"/>
        <v>0</v>
      </c>
      <c r="AF220" s="157">
        <f t="shared" si="91"/>
        <v>0</v>
      </c>
      <c r="AG220" s="157">
        <f t="shared" si="91"/>
        <v>0</v>
      </c>
      <c r="AH220" s="157">
        <f t="shared" si="91"/>
        <v>0</v>
      </c>
      <c r="AI220" s="157">
        <f t="shared" si="91"/>
        <v>0</v>
      </c>
      <c r="AJ220" s="157">
        <f t="shared" si="91"/>
        <v>0</v>
      </c>
      <c r="AK220" s="157">
        <f t="shared" si="91"/>
        <v>0</v>
      </c>
      <c r="AL220" s="157">
        <f t="shared" ref="AL220:BD220" si="92">SUMPRODUCT(AL$367:AL$372,Water2+Water8)</f>
        <v>0</v>
      </c>
      <c r="AM220" s="157">
        <f t="shared" si="92"/>
        <v>0</v>
      </c>
      <c r="AN220" s="157">
        <f t="shared" si="92"/>
        <v>0</v>
      </c>
      <c r="AO220" s="157">
        <f t="shared" si="92"/>
        <v>0</v>
      </c>
      <c r="AP220" s="157">
        <f t="shared" si="92"/>
        <v>0</v>
      </c>
      <c r="AQ220" s="157">
        <f t="shared" si="92"/>
        <v>0</v>
      </c>
      <c r="AR220" s="157">
        <f t="shared" si="92"/>
        <v>0</v>
      </c>
      <c r="AS220" s="157">
        <f t="shared" si="92"/>
        <v>0</v>
      </c>
      <c r="AT220" s="157">
        <f t="shared" si="92"/>
        <v>0</v>
      </c>
      <c r="AU220" s="157">
        <f t="shared" si="92"/>
        <v>0</v>
      </c>
      <c r="AV220" s="157">
        <f t="shared" si="92"/>
        <v>0</v>
      </c>
      <c r="AW220" s="157">
        <f t="shared" si="92"/>
        <v>0</v>
      </c>
      <c r="AX220" s="157">
        <f t="shared" si="92"/>
        <v>0</v>
      </c>
      <c r="AY220" s="157">
        <f t="shared" si="92"/>
        <v>0</v>
      </c>
      <c r="AZ220" s="157">
        <f t="shared" si="92"/>
        <v>0</v>
      </c>
      <c r="BA220" s="157">
        <f t="shared" si="92"/>
        <v>1443</v>
      </c>
      <c r="BB220" s="157">
        <f t="shared" si="92"/>
        <v>1215657.2</v>
      </c>
      <c r="BC220" s="157">
        <f t="shared" si="92"/>
        <v>0</v>
      </c>
      <c r="BD220" s="157">
        <f t="shared" si="92"/>
        <v>0</v>
      </c>
    </row>
    <row r="221" spans="1:56" ht="14.25" customHeight="1" x14ac:dyDescent="0.2">
      <c r="A221" s="158">
        <v>54</v>
      </c>
      <c r="B221" s="158" t="s">
        <v>65</v>
      </c>
      <c r="C221" s="158" t="s">
        <v>64</v>
      </c>
      <c r="D221" s="159"/>
      <c r="E221" s="159" t="s">
        <v>710</v>
      </c>
      <c r="F221" s="160">
        <f t="shared" ref="F221:BD221" si="93">SUM(F215:F220)</f>
        <v>629354</v>
      </c>
      <c r="G221" s="160">
        <f t="shared" si="93"/>
        <v>317453</v>
      </c>
      <c r="H221" s="160">
        <f t="shared" si="93"/>
        <v>20353592</v>
      </c>
      <c r="I221" s="160">
        <f t="shared" si="93"/>
        <v>2091073</v>
      </c>
      <c r="J221" s="160">
        <f t="shared" si="93"/>
        <v>5188853</v>
      </c>
      <c r="K221" s="160">
        <f t="shared" si="93"/>
        <v>1324000</v>
      </c>
      <c r="L221" s="160">
        <f t="shared" si="93"/>
        <v>7000000</v>
      </c>
      <c r="M221" s="160">
        <f t="shared" si="93"/>
        <v>0</v>
      </c>
      <c r="N221" s="160">
        <f t="shared" si="93"/>
        <v>2791096200</v>
      </c>
      <c r="O221" s="160">
        <f t="shared" si="93"/>
        <v>1038885</v>
      </c>
      <c r="P221" s="160">
        <f t="shared" si="93"/>
        <v>1201772</v>
      </c>
      <c r="Q221" s="160">
        <f t="shared" si="93"/>
        <v>780000</v>
      </c>
      <c r="R221" s="160">
        <f t="shared" si="93"/>
        <v>0</v>
      </c>
      <c r="S221" s="160">
        <f t="shared" si="93"/>
        <v>2338000</v>
      </c>
      <c r="T221" s="160">
        <f t="shared" si="93"/>
        <v>2835000</v>
      </c>
      <c r="U221" s="160">
        <f t="shared" si="93"/>
        <v>10595615</v>
      </c>
      <c r="V221" s="160">
        <f t="shared" si="93"/>
        <v>22105000</v>
      </c>
      <c r="W221" s="160">
        <f t="shared" si="93"/>
        <v>0</v>
      </c>
      <c r="X221" s="160">
        <f t="shared" si="93"/>
        <v>2431302</v>
      </c>
      <c r="Y221" s="160">
        <f t="shared" si="93"/>
        <v>284750</v>
      </c>
      <c r="Z221" s="160">
        <f t="shared" si="93"/>
        <v>0</v>
      </c>
      <c r="AA221" s="160">
        <f t="shared" si="93"/>
        <v>664666000</v>
      </c>
      <c r="AB221" s="160">
        <f t="shared" si="93"/>
        <v>2000000</v>
      </c>
      <c r="AC221" s="160">
        <f t="shared" si="93"/>
        <v>17093212</v>
      </c>
      <c r="AD221" s="160">
        <f t="shared" si="93"/>
        <v>0</v>
      </c>
      <c r="AE221" s="160">
        <f t="shared" si="93"/>
        <v>0</v>
      </c>
      <c r="AF221" s="160">
        <f t="shared" si="93"/>
        <v>0</v>
      </c>
      <c r="AG221" s="160">
        <f t="shared" si="93"/>
        <v>425646</v>
      </c>
      <c r="AH221" s="160">
        <f t="shared" si="93"/>
        <v>7064</v>
      </c>
      <c r="AI221" s="160">
        <f t="shared" si="93"/>
        <v>423844</v>
      </c>
      <c r="AJ221" s="160">
        <f t="shared" si="93"/>
        <v>14714286</v>
      </c>
      <c r="AK221" s="160">
        <f t="shared" si="93"/>
        <v>0</v>
      </c>
      <c r="AL221" s="160">
        <f t="shared" si="93"/>
        <v>4893311</v>
      </c>
      <c r="AM221" s="160">
        <f t="shared" si="93"/>
        <v>1714006</v>
      </c>
      <c r="AN221" s="160">
        <f t="shared" si="93"/>
        <v>310900000</v>
      </c>
      <c r="AO221" s="160">
        <f t="shared" si="93"/>
        <v>6712500</v>
      </c>
      <c r="AP221" s="160">
        <f t="shared" si="93"/>
        <v>2165840</v>
      </c>
      <c r="AQ221" s="160">
        <f t="shared" si="93"/>
        <v>1249739</v>
      </c>
      <c r="AR221" s="160">
        <f t="shared" si="93"/>
        <v>4425000</v>
      </c>
      <c r="AS221" s="160">
        <f t="shared" si="93"/>
        <v>60502840</v>
      </c>
      <c r="AT221" s="160">
        <f t="shared" si="93"/>
        <v>2744251</v>
      </c>
      <c r="AU221" s="160">
        <f t="shared" si="93"/>
        <v>359180</v>
      </c>
      <c r="AV221" s="160">
        <f t="shared" si="93"/>
        <v>25954925</v>
      </c>
      <c r="AW221" s="160">
        <f t="shared" si="93"/>
        <v>11691274</v>
      </c>
      <c r="AX221" s="160">
        <f t="shared" si="93"/>
        <v>144000000</v>
      </c>
      <c r="AY221" s="160">
        <f t="shared" si="93"/>
        <v>5436725</v>
      </c>
      <c r="AZ221" s="160">
        <f t="shared" si="93"/>
        <v>2310000</v>
      </c>
      <c r="BA221" s="160">
        <f t="shared" si="93"/>
        <v>23201</v>
      </c>
      <c r="BB221" s="160">
        <f t="shared" si="93"/>
        <v>14624760.199999999</v>
      </c>
      <c r="BC221" s="160">
        <f t="shared" si="93"/>
        <v>0</v>
      </c>
      <c r="BD221" s="160">
        <f t="shared" si="93"/>
        <v>2371512</v>
      </c>
    </row>
    <row r="222" spans="1:56" ht="14.25" customHeight="1" x14ac:dyDescent="0.25">
      <c r="A222" s="85">
        <v>55</v>
      </c>
      <c r="B222" s="184" t="s">
        <v>224</v>
      </c>
      <c r="C222" s="184" t="s">
        <v>223</v>
      </c>
      <c r="D222" s="184" t="s">
        <v>224</v>
      </c>
      <c r="E222" s="186" t="s">
        <v>912</v>
      </c>
      <c r="F222" s="180"/>
      <c r="G222" s="180"/>
      <c r="H222" s="152">
        <v>10000</v>
      </c>
      <c r="I222" s="180"/>
      <c r="J222" s="180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52">
        <v>99056</v>
      </c>
      <c r="AZ222" s="178"/>
      <c r="BA222" s="178"/>
      <c r="BB222" s="178"/>
      <c r="BC222" s="178"/>
      <c r="BD222" s="178"/>
    </row>
    <row r="223" spans="1:56" ht="14.25" customHeight="1" x14ac:dyDescent="0.2">
      <c r="A223" s="158">
        <v>55</v>
      </c>
      <c r="B223" s="158" t="s">
        <v>224</v>
      </c>
      <c r="C223" s="158" t="s">
        <v>223</v>
      </c>
      <c r="D223" s="159"/>
      <c r="E223" s="159" t="s">
        <v>710</v>
      </c>
      <c r="F223" s="160">
        <f t="shared" ref="F223:V223" si="94">F222</f>
        <v>0</v>
      </c>
      <c r="G223" s="160">
        <f t="shared" si="94"/>
        <v>0</v>
      </c>
      <c r="H223" s="160">
        <f t="shared" si="94"/>
        <v>10000</v>
      </c>
      <c r="I223" s="160">
        <f t="shared" si="94"/>
        <v>0</v>
      </c>
      <c r="J223" s="160">
        <f t="shared" si="94"/>
        <v>0</v>
      </c>
      <c r="K223" s="160">
        <f t="shared" si="94"/>
        <v>0</v>
      </c>
      <c r="L223" s="160">
        <f t="shared" si="94"/>
        <v>0</v>
      </c>
      <c r="M223" s="160">
        <f t="shared" si="94"/>
        <v>0</v>
      </c>
      <c r="N223" s="160">
        <f t="shared" si="94"/>
        <v>0</v>
      </c>
      <c r="O223" s="160">
        <f t="shared" si="94"/>
        <v>0</v>
      </c>
      <c r="P223" s="160">
        <f t="shared" si="94"/>
        <v>0</v>
      </c>
      <c r="Q223" s="160">
        <f t="shared" si="94"/>
        <v>0</v>
      </c>
      <c r="R223" s="160">
        <f t="shared" si="94"/>
        <v>0</v>
      </c>
      <c r="S223" s="160">
        <f t="shared" si="94"/>
        <v>0</v>
      </c>
      <c r="T223" s="160">
        <f t="shared" si="94"/>
        <v>0</v>
      </c>
      <c r="U223" s="160">
        <f t="shared" si="94"/>
        <v>0</v>
      </c>
      <c r="V223" s="160">
        <f t="shared" si="94"/>
        <v>0</v>
      </c>
      <c r="W223" s="160"/>
      <c r="X223" s="160">
        <f t="shared" ref="X223:BD223" si="95">X222</f>
        <v>0</v>
      </c>
      <c r="Y223" s="160">
        <f t="shared" si="95"/>
        <v>0</v>
      </c>
      <c r="Z223" s="160">
        <f t="shared" si="95"/>
        <v>0</v>
      </c>
      <c r="AA223" s="160">
        <f t="shared" si="95"/>
        <v>0</v>
      </c>
      <c r="AB223" s="160">
        <f t="shared" si="95"/>
        <v>0</v>
      </c>
      <c r="AC223" s="160">
        <f t="shared" si="95"/>
        <v>0</v>
      </c>
      <c r="AD223" s="160">
        <f t="shared" si="95"/>
        <v>0</v>
      </c>
      <c r="AE223" s="160">
        <f t="shared" si="95"/>
        <v>0</v>
      </c>
      <c r="AF223" s="160">
        <f t="shared" si="95"/>
        <v>0</v>
      </c>
      <c r="AG223" s="160">
        <f t="shared" si="95"/>
        <v>0</v>
      </c>
      <c r="AH223" s="160">
        <f t="shared" si="95"/>
        <v>0</v>
      </c>
      <c r="AI223" s="160">
        <f t="shared" si="95"/>
        <v>0</v>
      </c>
      <c r="AJ223" s="160">
        <f t="shared" si="95"/>
        <v>0</v>
      </c>
      <c r="AK223" s="160">
        <f t="shared" si="95"/>
        <v>0</v>
      </c>
      <c r="AL223" s="160">
        <f t="shared" si="95"/>
        <v>0</v>
      </c>
      <c r="AM223" s="160">
        <f t="shared" si="95"/>
        <v>0</v>
      </c>
      <c r="AN223" s="160">
        <f t="shared" si="95"/>
        <v>0</v>
      </c>
      <c r="AO223" s="160">
        <f t="shared" si="95"/>
        <v>0</v>
      </c>
      <c r="AP223" s="160">
        <f t="shared" si="95"/>
        <v>0</v>
      </c>
      <c r="AQ223" s="160">
        <f t="shared" si="95"/>
        <v>0</v>
      </c>
      <c r="AR223" s="160">
        <f t="shared" si="95"/>
        <v>0</v>
      </c>
      <c r="AS223" s="160">
        <f t="shared" si="95"/>
        <v>0</v>
      </c>
      <c r="AT223" s="160">
        <f t="shared" si="95"/>
        <v>0</v>
      </c>
      <c r="AU223" s="160">
        <f t="shared" si="95"/>
        <v>0</v>
      </c>
      <c r="AV223" s="160">
        <f t="shared" si="95"/>
        <v>0</v>
      </c>
      <c r="AW223" s="160">
        <f t="shared" si="95"/>
        <v>0</v>
      </c>
      <c r="AX223" s="160">
        <f t="shared" si="95"/>
        <v>0</v>
      </c>
      <c r="AY223" s="160">
        <f t="shared" si="95"/>
        <v>99056</v>
      </c>
      <c r="AZ223" s="160">
        <f t="shared" si="95"/>
        <v>0</v>
      </c>
      <c r="BA223" s="160">
        <f t="shared" si="95"/>
        <v>0</v>
      </c>
      <c r="BB223" s="160">
        <f t="shared" si="95"/>
        <v>0</v>
      </c>
      <c r="BC223" s="160">
        <f t="shared" si="95"/>
        <v>0</v>
      </c>
      <c r="BD223" s="160">
        <f t="shared" si="95"/>
        <v>0</v>
      </c>
    </row>
    <row r="224" spans="1:56" s="456" customFormat="1" ht="14.25" customHeight="1" x14ac:dyDescent="0.25">
      <c r="A224" s="222">
        <v>56</v>
      </c>
      <c r="B224" s="189" t="s">
        <v>158</v>
      </c>
      <c r="C224" s="189" t="s">
        <v>157</v>
      </c>
      <c r="D224" s="190" t="s">
        <v>501</v>
      </c>
      <c r="E224" s="191" t="s">
        <v>914</v>
      </c>
      <c r="F224" s="180"/>
      <c r="G224" s="180"/>
      <c r="H224" s="178"/>
      <c r="I224" s="180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93"/>
      <c r="V224" s="178"/>
      <c r="W224" s="178"/>
      <c r="X224" s="193"/>
      <c r="Y224" s="178"/>
      <c r="Z224" s="178"/>
      <c r="AA224" s="193"/>
      <c r="AB224" s="16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5"/>
      <c r="AZ224" s="178"/>
      <c r="BA224" s="178"/>
      <c r="BB224" s="178"/>
      <c r="BC224" s="178"/>
      <c r="BD224" s="178"/>
    </row>
    <row r="225" spans="1:56" ht="14.25" customHeight="1" x14ac:dyDescent="0.25">
      <c r="A225" s="85">
        <v>56</v>
      </c>
      <c r="B225" s="189" t="s">
        <v>158</v>
      </c>
      <c r="C225" s="189"/>
      <c r="D225" s="190" t="s">
        <v>913</v>
      </c>
      <c r="E225" s="191" t="s">
        <v>914</v>
      </c>
      <c r="F225" s="180"/>
      <c r="G225" s="180"/>
      <c r="H225" s="152">
        <v>10000</v>
      </c>
      <c r="I225" s="174">
        <v>455633</v>
      </c>
      <c r="J225" s="178"/>
      <c r="K225" s="178"/>
      <c r="L225" s="152">
        <v>4000000</v>
      </c>
      <c r="M225" s="178"/>
      <c r="N225" s="152">
        <v>230081000</v>
      </c>
      <c r="O225" s="152">
        <v>26896</v>
      </c>
      <c r="P225" s="152">
        <v>55011</v>
      </c>
      <c r="Q225" s="152">
        <v>175000</v>
      </c>
      <c r="R225" s="178"/>
      <c r="S225" s="178"/>
      <c r="T225" s="178"/>
      <c r="U225" s="153">
        <v>419725</v>
      </c>
      <c r="V225" s="178"/>
      <c r="W225" s="178"/>
      <c r="X225" s="153">
        <v>633625</v>
      </c>
      <c r="Y225" s="178"/>
      <c r="Z225" s="178"/>
      <c r="AA225" s="153">
        <v>9800000</v>
      </c>
      <c r="AB225" s="168">
        <v>300000</v>
      </c>
      <c r="AC225" s="178"/>
      <c r="AD225" s="178"/>
      <c r="AE225" s="178"/>
      <c r="AF225" s="178"/>
      <c r="AG225" s="178"/>
      <c r="AH225" s="178"/>
      <c r="AI225" s="152">
        <v>11787</v>
      </c>
      <c r="AJ225" s="178"/>
      <c r="AK225" s="178"/>
      <c r="AL225" s="178"/>
      <c r="AM225" s="178"/>
      <c r="AN225" s="178"/>
      <c r="AO225" s="178"/>
      <c r="AP225" s="152">
        <v>71000</v>
      </c>
      <c r="AQ225" s="152">
        <v>137593</v>
      </c>
      <c r="AR225" s="178"/>
      <c r="AS225" s="178"/>
      <c r="AT225" s="178"/>
      <c r="AU225" s="178"/>
      <c r="AV225" s="178"/>
      <c r="AW225" s="178"/>
      <c r="AX225" s="152">
        <v>5380000</v>
      </c>
      <c r="AY225" s="175">
        <v>277314</v>
      </c>
      <c r="AZ225" s="152">
        <v>25500</v>
      </c>
      <c r="BA225" s="178"/>
      <c r="BB225" s="178"/>
      <c r="BC225" s="178"/>
      <c r="BD225" s="178"/>
    </row>
    <row r="226" spans="1:56" ht="14.25" customHeight="1" x14ac:dyDescent="0.2">
      <c r="A226" s="155">
        <v>56</v>
      </c>
      <c r="B226" s="155" t="s">
        <v>158</v>
      </c>
      <c r="C226" s="155" t="s">
        <v>157</v>
      </c>
      <c r="D226" s="156" t="s">
        <v>831</v>
      </c>
      <c r="E226" s="156" t="s">
        <v>915</v>
      </c>
      <c r="F226" s="157">
        <f t="shared" ref="F226:AK226" si="96">SUMPRODUCT(F$367:F$372,Water9)</f>
        <v>0</v>
      </c>
      <c r="G226" s="157">
        <f t="shared" si="96"/>
        <v>0</v>
      </c>
      <c r="H226" s="157">
        <f t="shared" si="96"/>
        <v>0</v>
      </c>
      <c r="I226" s="157">
        <f t="shared" si="96"/>
        <v>0</v>
      </c>
      <c r="J226" s="157">
        <f t="shared" si="96"/>
        <v>0</v>
      </c>
      <c r="K226" s="157">
        <f t="shared" si="96"/>
        <v>0</v>
      </c>
      <c r="L226" s="157">
        <f t="shared" si="96"/>
        <v>0</v>
      </c>
      <c r="M226" s="157">
        <f t="shared" si="96"/>
        <v>0</v>
      </c>
      <c r="N226" s="157">
        <f t="shared" si="96"/>
        <v>0</v>
      </c>
      <c r="O226" s="157">
        <f t="shared" si="96"/>
        <v>0</v>
      </c>
      <c r="P226" s="157">
        <f t="shared" si="96"/>
        <v>0</v>
      </c>
      <c r="Q226" s="157">
        <f t="shared" si="96"/>
        <v>0</v>
      </c>
      <c r="R226" s="157">
        <f t="shared" si="96"/>
        <v>0</v>
      </c>
      <c r="S226" s="157">
        <f t="shared" si="96"/>
        <v>0</v>
      </c>
      <c r="T226" s="157">
        <f t="shared" si="96"/>
        <v>0</v>
      </c>
      <c r="U226" s="157">
        <f t="shared" si="96"/>
        <v>0</v>
      </c>
      <c r="V226" s="157">
        <f t="shared" si="96"/>
        <v>0</v>
      </c>
      <c r="W226" s="157">
        <f t="shared" si="96"/>
        <v>0</v>
      </c>
      <c r="X226" s="157">
        <f t="shared" si="96"/>
        <v>3752</v>
      </c>
      <c r="Y226" s="157">
        <f t="shared" si="96"/>
        <v>0</v>
      </c>
      <c r="Z226" s="157">
        <f t="shared" si="96"/>
        <v>0</v>
      </c>
      <c r="AA226" s="157">
        <f t="shared" si="96"/>
        <v>0</v>
      </c>
      <c r="AB226" s="157">
        <f t="shared" si="96"/>
        <v>0</v>
      </c>
      <c r="AC226" s="157">
        <f t="shared" si="96"/>
        <v>0</v>
      </c>
      <c r="AD226" s="157">
        <f t="shared" si="96"/>
        <v>0</v>
      </c>
      <c r="AE226" s="157">
        <f t="shared" si="96"/>
        <v>0</v>
      </c>
      <c r="AF226" s="157">
        <f t="shared" si="96"/>
        <v>0</v>
      </c>
      <c r="AG226" s="157">
        <f t="shared" si="96"/>
        <v>0</v>
      </c>
      <c r="AH226" s="157">
        <f t="shared" si="96"/>
        <v>0</v>
      </c>
      <c r="AI226" s="157">
        <f t="shared" si="96"/>
        <v>0</v>
      </c>
      <c r="AJ226" s="157">
        <f t="shared" si="96"/>
        <v>0</v>
      </c>
      <c r="AK226" s="157">
        <f t="shared" si="96"/>
        <v>0</v>
      </c>
      <c r="AL226" s="157">
        <f t="shared" ref="AL226:BD226" si="97">SUMPRODUCT(AL$367:AL$372,Water9)</f>
        <v>0</v>
      </c>
      <c r="AM226" s="157">
        <f t="shared" si="97"/>
        <v>0</v>
      </c>
      <c r="AN226" s="157">
        <f t="shared" si="97"/>
        <v>0</v>
      </c>
      <c r="AO226" s="157">
        <f t="shared" si="97"/>
        <v>0</v>
      </c>
      <c r="AP226" s="157">
        <f t="shared" si="97"/>
        <v>0</v>
      </c>
      <c r="AQ226" s="157">
        <f t="shared" si="97"/>
        <v>0</v>
      </c>
      <c r="AR226" s="157">
        <f t="shared" si="97"/>
        <v>0</v>
      </c>
      <c r="AS226" s="157">
        <f t="shared" si="97"/>
        <v>0</v>
      </c>
      <c r="AT226" s="157">
        <f t="shared" si="97"/>
        <v>0</v>
      </c>
      <c r="AU226" s="157">
        <f t="shared" si="97"/>
        <v>0</v>
      </c>
      <c r="AV226" s="157">
        <f t="shared" si="97"/>
        <v>0</v>
      </c>
      <c r="AW226" s="157">
        <f t="shared" si="97"/>
        <v>0</v>
      </c>
      <c r="AX226" s="157">
        <f t="shared" si="97"/>
        <v>0</v>
      </c>
      <c r="AY226" s="157">
        <f t="shared" si="97"/>
        <v>0</v>
      </c>
      <c r="AZ226" s="157">
        <f t="shared" si="97"/>
        <v>0</v>
      </c>
      <c r="BA226" s="157">
        <f t="shared" si="97"/>
        <v>1443</v>
      </c>
      <c r="BB226" s="157">
        <f t="shared" si="97"/>
        <v>911742.9</v>
      </c>
      <c r="BC226" s="157">
        <f t="shared" si="97"/>
        <v>0</v>
      </c>
      <c r="BD226" s="157">
        <f t="shared" si="97"/>
        <v>0</v>
      </c>
    </row>
    <row r="227" spans="1:56" ht="14.25" customHeight="1" x14ac:dyDescent="0.2">
      <c r="A227" s="158">
        <v>56</v>
      </c>
      <c r="B227" s="158" t="s">
        <v>158</v>
      </c>
      <c r="C227" s="158" t="s">
        <v>157</v>
      </c>
      <c r="D227" s="159"/>
      <c r="E227" s="159" t="s">
        <v>710</v>
      </c>
      <c r="F227" s="160">
        <f t="shared" ref="F227:BD227" si="98">SUM(F225:F226)</f>
        <v>0</v>
      </c>
      <c r="G227" s="160">
        <f t="shared" si="98"/>
        <v>0</v>
      </c>
      <c r="H227" s="160">
        <f t="shared" si="98"/>
        <v>10000</v>
      </c>
      <c r="I227" s="160">
        <f t="shared" si="98"/>
        <v>455633</v>
      </c>
      <c r="J227" s="160">
        <f t="shared" si="98"/>
        <v>0</v>
      </c>
      <c r="K227" s="160">
        <f t="shared" si="98"/>
        <v>0</v>
      </c>
      <c r="L227" s="160">
        <f t="shared" si="98"/>
        <v>4000000</v>
      </c>
      <c r="M227" s="160">
        <f t="shared" si="98"/>
        <v>0</v>
      </c>
      <c r="N227" s="160">
        <f t="shared" si="98"/>
        <v>230081000</v>
      </c>
      <c r="O227" s="160">
        <f t="shared" si="98"/>
        <v>26896</v>
      </c>
      <c r="P227" s="160">
        <f t="shared" si="98"/>
        <v>55011</v>
      </c>
      <c r="Q227" s="160">
        <f t="shared" si="98"/>
        <v>175000</v>
      </c>
      <c r="R227" s="160">
        <f t="shared" si="98"/>
        <v>0</v>
      </c>
      <c r="S227" s="160">
        <f t="shared" si="98"/>
        <v>0</v>
      </c>
      <c r="T227" s="160">
        <f t="shared" si="98"/>
        <v>0</v>
      </c>
      <c r="U227" s="160">
        <f t="shared" si="98"/>
        <v>419725</v>
      </c>
      <c r="V227" s="160">
        <f t="shared" si="98"/>
        <v>0</v>
      </c>
      <c r="W227" s="160">
        <f t="shared" si="98"/>
        <v>0</v>
      </c>
      <c r="X227" s="160">
        <f t="shared" si="98"/>
        <v>637377</v>
      </c>
      <c r="Y227" s="160">
        <f t="shared" si="98"/>
        <v>0</v>
      </c>
      <c r="Z227" s="160">
        <f t="shared" si="98"/>
        <v>0</v>
      </c>
      <c r="AA227" s="160">
        <f t="shared" si="98"/>
        <v>9800000</v>
      </c>
      <c r="AB227" s="160">
        <f t="shared" si="98"/>
        <v>300000</v>
      </c>
      <c r="AC227" s="160">
        <f t="shared" si="98"/>
        <v>0</v>
      </c>
      <c r="AD227" s="160">
        <f t="shared" si="98"/>
        <v>0</v>
      </c>
      <c r="AE227" s="160">
        <f t="shared" si="98"/>
        <v>0</v>
      </c>
      <c r="AF227" s="160">
        <f t="shared" si="98"/>
        <v>0</v>
      </c>
      <c r="AG227" s="160">
        <f t="shared" si="98"/>
        <v>0</v>
      </c>
      <c r="AH227" s="160">
        <f t="shared" si="98"/>
        <v>0</v>
      </c>
      <c r="AI227" s="160">
        <f t="shared" si="98"/>
        <v>11787</v>
      </c>
      <c r="AJ227" s="160">
        <f t="shared" si="98"/>
        <v>0</v>
      </c>
      <c r="AK227" s="160">
        <f t="shared" si="98"/>
        <v>0</v>
      </c>
      <c r="AL227" s="160">
        <f t="shared" si="98"/>
        <v>0</v>
      </c>
      <c r="AM227" s="160">
        <f t="shared" si="98"/>
        <v>0</v>
      </c>
      <c r="AN227" s="160">
        <f t="shared" si="98"/>
        <v>0</v>
      </c>
      <c r="AO227" s="160">
        <f t="shared" si="98"/>
        <v>0</v>
      </c>
      <c r="AP227" s="160">
        <f t="shared" si="98"/>
        <v>71000</v>
      </c>
      <c r="AQ227" s="160">
        <f t="shared" si="98"/>
        <v>137593</v>
      </c>
      <c r="AR227" s="160">
        <f t="shared" si="98"/>
        <v>0</v>
      </c>
      <c r="AS227" s="160">
        <f t="shared" si="98"/>
        <v>0</v>
      </c>
      <c r="AT227" s="160">
        <f t="shared" si="98"/>
        <v>0</v>
      </c>
      <c r="AU227" s="160">
        <f t="shared" si="98"/>
        <v>0</v>
      </c>
      <c r="AV227" s="160">
        <f t="shared" si="98"/>
        <v>0</v>
      </c>
      <c r="AW227" s="160">
        <f t="shared" si="98"/>
        <v>0</v>
      </c>
      <c r="AX227" s="160">
        <f t="shared" si="98"/>
        <v>5380000</v>
      </c>
      <c r="AY227" s="160">
        <f t="shared" si="98"/>
        <v>277314</v>
      </c>
      <c r="AZ227" s="160">
        <f t="shared" si="98"/>
        <v>25500</v>
      </c>
      <c r="BA227" s="160">
        <f t="shared" si="98"/>
        <v>1443</v>
      </c>
      <c r="BB227" s="160">
        <f t="shared" si="98"/>
        <v>911742.9</v>
      </c>
      <c r="BC227" s="160">
        <f t="shared" si="98"/>
        <v>0</v>
      </c>
      <c r="BD227" s="160">
        <f t="shared" si="98"/>
        <v>0</v>
      </c>
    </row>
    <row r="228" spans="1:56" ht="14.25" customHeight="1" x14ac:dyDescent="0.25">
      <c r="A228" s="85">
        <v>57</v>
      </c>
      <c r="B228" s="184" t="s">
        <v>218</v>
      </c>
      <c r="C228" s="184" t="s">
        <v>217</v>
      </c>
      <c r="D228" s="185" t="s">
        <v>916</v>
      </c>
      <c r="E228" s="186" t="s">
        <v>217</v>
      </c>
      <c r="F228" s="180"/>
      <c r="G228" s="180"/>
      <c r="H228" s="180"/>
      <c r="I228" s="180"/>
      <c r="J228" s="178"/>
      <c r="K228" s="178"/>
      <c r="L228" s="152">
        <v>500000</v>
      </c>
      <c r="M228" s="178"/>
      <c r="N228" s="178"/>
      <c r="O228" s="164">
        <v>115749</v>
      </c>
      <c r="P228" s="152">
        <v>4033</v>
      </c>
      <c r="Q228" s="152">
        <v>119000</v>
      </c>
      <c r="R228" s="178"/>
      <c r="S228" s="178"/>
      <c r="T228" s="178"/>
      <c r="U228" s="153">
        <v>39304</v>
      </c>
      <c r="V228" s="178"/>
      <c r="W228" s="178"/>
      <c r="X228" s="178"/>
      <c r="Y228" s="178"/>
      <c r="Z228" s="178"/>
      <c r="AA228" s="153">
        <v>24096000</v>
      </c>
      <c r="AB228" s="178"/>
      <c r="AC228" s="178"/>
      <c r="AD228" s="178"/>
      <c r="AE228" s="178"/>
      <c r="AF228" s="178"/>
      <c r="AG228" s="178"/>
      <c r="AH228" s="152">
        <v>0</v>
      </c>
      <c r="AI228" s="178"/>
      <c r="AJ228" s="178"/>
      <c r="AK228" s="178"/>
      <c r="AL228" s="152">
        <v>118542</v>
      </c>
      <c r="AM228" s="152">
        <v>253777</v>
      </c>
      <c r="AN228" s="178"/>
      <c r="AO228" s="153">
        <v>115000</v>
      </c>
      <c r="AP228" s="178"/>
      <c r="AQ228" s="178"/>
      <c r="AR228" s="178"/>
      <c r="AS228" s="178"/>
      <c r="AT228" s="178"/>
      <c r="AU228" s="152">
        <v>21795</v>
      </c>
      <c r="AV228" s="178"/>
      <c r="AW228" s="178"/>
      <c r="AX228" s="178"/>
      <c r="AY228" s="178"/>
      <c r="AZ228" s="178"/>
      <c r="BA228" s="152">
        <v>680</v>
      </c>
      <c r="BB228" s="178"/>
      <c r="BC228" s="178"/>
      <c r="BD228" s="178"/>
    </row>
    <row r="229" spans="1:56" ht="14.25" customHeight="1" x14ac:dyDescent="0.2">
      <c r="A229" s="158">
        <v>57</v>
      </c>
      <c r="B229" s="158" t="s">
        <v>218</v>
      </c>
      <c r="C229" s="158" t="s">
        <v>217</v>
      </c>
      <c r="D229" s="159"/>
      <c r="E229" s="159" t="s">
        <v>710</v>
      </c>
      <c r="F229" s="160">
        <f t="shared" ref="F229:V229" si="99">F228</f>
        <v>0</v>
      </c>
      <c r="G229" s="160">
        <f t="shared" si="99"/>
        <v>0</v>
      </c>
      <c r="H229" s="160">
        <f t="shared" si="99"/>
        <v>0</v>
      </c>
      <c r="I229" s="160">
        <f t="shared" si="99"/>
        <v>0</v>
      </c>
      <c r="J229" s="160">
        <f t="shared" si="99"/>
        <v>0</v>
      </c>
      <c r="K229" s="160">
        <f t="shared" si="99"/>
        <v>0</v>
      </c>
      <c r="L229" s="160">
        <f t="shared" si="99"/>
        <v>500000</v>
      </c>
      <c r="M229" s="160">
        <f t="shared" si="99"/>
        <v>0</v>
      </c>
      <c r="N229" s="160">
        <f t="shared" si="99"/>
        <v>0</v>
      </c>
      <c r="O229" s="160">
        <f t="shared" si="99"/>
        <v>115749</v>
      </c>
      <c r="P229" s="160">
        <f t="shared" si="99"/>
        <v>4033</v>
      </c>
      <c r="Q229" s="160">
        <f t="shared" si="99"/>
        <v>119000</v>
      </c>
      <c r="R229" s="160">
        <f t="shared" si="99"/>
        <v>0</v>
      </c>
      <c r="S229" s="160">
        <f t="shared" si="99"/>
        <v>0</v>
      </c>
      <c r="T229" s="160">
        <f t="shared" si="99"/>
        <v>0</v>
      </c>
      <c r="U229" s="160">
        <f t="shared" si="99"/>
        <v>39304</v>
      </c>
      <c r="V229" s="160">
        <f t="shared" si="99"/>
        <v>0</v>
      </c>
      <c r="W229" s="160"/>
      <c r="X229" s="160">
        <f t="shared" ref="X229:BD229" si="100">X228</f>
        <v>0</v>
      </c>
      <c r="Y229" s="160">
        <f t="shared" si="100"/>
        <v>0</v>
      </c>
      <c r="Z229" s="160">
        <f t="shared" si="100"/>
        <v>0</v>
      </c>
      <c r="AA229" s="160">
        <f t="shared" si="100"/>
        <v>24096000</v>
      </c>
      <c r="AB229" s="160">
        <f t="shared" si="100"/>
        <v>0</v>
      </c>
      <c r="AC229" s="160">
        <f t="shared" si="100"/>
        <v>0</v>
      </c>
      <c r="AD229" s="160">
        <f t="shared" si="100"/>
        <v>0</v>
      </c>
      <c r="AE229" s="160">
        <f t="shared" si="100"/>
        <v>0</v>
      </c>
      <c r="AF229" s="160">
        <f t="shared" si="100"/>
        <v>0</v>
      </c>
      <c r="AG229" s="160">
        <f t="shared" si="100"/>
        <v>0</v>
      </c>
      <c r="AH229" s="160">
        <f t="shared" si="100"/>
        <v>0</v>
      </c>
      <c r="AI229" s="160">
        <f t="shared" si="100"/>
        <v>0</v>
      </c>
      <c r="AJ229" s="160">
        <f t="shared" si="100"/>
        <v>0</v>
      </c>
      <c r="AK229" s="160">
        <f t="shared" si="100"/>
        <v>0</v>
      </c>
      <c r="AL229" s="160">
        <f t="shared" si="100"/>
        <v>118542</v>
      </c>
      <c r="AM229" s="160">
        <f t="shared" si="100"/>
        <v>253777</v>
      </c>
      <c r="AN229" s="160">
        <f t="shared" si="100"/>
        <v>0</v>
      </c>
      <c r="AO229" s="160">
        <f t="shared" si="100"/>
        <v>115000</v>
      </c>
      <c r="AP229" s="160">
        <f t="shared" si="100"/>
        <v>0</v>
      </c>
      <c r="AQ229" s="160">
        <f t="shared" si="100"/>
        <v>0</v>
      </c>
      <c r="AR229" s="160">
        <f t="shared" si="100"/>
        <v>0</v>
      </c>
      <c r="AS229" s="160">
        <f t="shared" si="100"/>
        <v>0</v>
      </c>
      <c r="AT229" s="160">
        <f t="shared" si="100"/>
        <v>0</v>
      </c>
      <c r="AU229" s="160">
        <f t="shared" si="100"/>
        <v>21795</v>
      </c>
      <c r="AV229" s="160">
        <f t="shared" si="100"/>
        <v>0</v>
      </c>
      <c r="AW229" s="160">
        <f t="shared" si="100"/>
        <v>0</v>
      </c>
      <c r="AX229" s="160">
        <f t="shared" si="100"/>
        <v>0</v>
      </c>
      <c r="AY229" s="160">
        <f t="shared" si="100"/>
        <v>0</v>
      </c>
      <c r="AZ229" s="160">
        <f t="shared" si="100"/>
        <v>0</v>
      </c>
      <c r="BA229" s="160">
        <f t="shared" si="100"/>
        <v>680</v>
      </c>
      <c r="BB229" s="160">
        <f t="shared" si="100"/>
        <v>0</v>
      </c>
      <c r="BC229" s="160">
        <f t="shared" si="100"/>
        <v>0</v>
      </c>
      <c r="BD229" s="160">
        <f t="shared" si="100"/>
        <v>0</v>
      </c>
    </row>
    <row r="230" spans="1:56" ht="14.25" customHeight="1" x14ac:dyDescent="0.25">
      <c r="A230" s="85">
        <v>58</v>
      </c>
      <c r="B230" s="189" t="s">
        <v>107</v>
      </c>
      <c r="C230" s="189" t="s">
        <v>106</v>
      </c>
      <c r="D230" s="190" t="s">
        <v>917</v>
      </c>
      <c r="E230" s="186" t="s">
        <v>106</v>
      </c>
      <c r="F230" s="180"/>
      <c r="G230" s="174">
        <v>486475</v>
      </c>
      <c r="H230" s="152">
        <v>7341145</v>
      </c>
      <c r="I230" s="174">
        <v>1804026</v>
      </c>
      <c r="J230" s="174">
        <v>3174870</v>
      </c>
      <c r="K230" s="152">
        <v>60000</v>
      </c>
      <c r="L230" s="152">
        <v>8000000</v>
      </c>
      <c r="M230" s="178"/>
      <c r="N230" s="178"/>
      <c r="O230" s="152">
        <v>31388</v>
      </c>
      <c r="P230" s="152">
        <v>150000</v>
      </c>
      <c r="Q230" s="152">
        <v>31000</v>
      </c>
      <c r="R230" s="178"/>
      <c r="S230" s="178"/>
      <c r="T230" s="178"/>
      <c r="U230" s="153">
        <v>834733</v>
      </c>
      <c r="V230" s="153">
        <v>1097363000</v>
      </c>
      <c r="W230" s="178"/>
      <c r="X230" s="153">
        <v>2145223</v>
      </c>
      <c r="Y230" s="178"/>
      <c r="Z230" s="178"/>
      <c r="AA230" s="153">
        <v>71189000</v>
      </c>
      <c r="AB230" s="175">
        <v>40000000</v>
      </c>
      <c r="AC230" s="152">
        <v>1749035</v>
      </c>
      <c r="AD230" s="178"/>
      <c r="AE230" s="178"/>
      <c r="AF230" s="178"/>
      <c r="AG230" s="153">
        <v>98054</v>
      </c>
      <c r="AH230" s="178"/>
      <c r="AI230" s="178"/>
      <c r="AJ230" s="178"/>
      <c r="AK230" s="178"/>
      <c r="AL230" s="179">
        <v>3220834</v>
      </c>
      <c r="AM230" s="178"/>
      <c r="AN230" s="178"/>
      <c r="AO230" s="153">
        <v>1505000</v>
      </c>
      <c r="AP230" s="152">
        <v>226600</v>
      </c>
      <c r="AQ230" s="152">
        <v>610337</v>
      </c>
      <c r="AR230" s="178"/>
      <c r="AS230" s="169">
        <v>8798170</v>
      </c>
      <c r="AT230" s="152">
        <v>209033</v>
      </c>
      <c r="AU230" s="178"/>
      <c r="AV230" s="152">
        <v>12905612</v>
      </c>
      <c r="AW230" s="152">
        <v>1336704</v>
      </c>
      <c r="AX230" s="152">
        <v>1500000</v>
      </c>
      <c r="AY230" s="175">
        <v>1991493</v>
      </c>
      <c r="AZ230" s="152">
        <v>224000</v>
      </c>
      <c r="BA230" s="152">
        <v>1618</v>
      </c>
      <c r="BB230" s="170">
        <v>2951162</v>
      </c>
      <c r="BC230" s="178"/>
      <c r="BD230" s="152">
        <v>50000</v>
      </c>
    </row>
    <row r="231" spans="1:56" ht="14.25" customHeight="1" x14ac:dyDescent="0.2">
      <c r="A231" s="158">
        <v>58</v>
      </c>
      <c r="B231" s="158" t="s">
        <v>107</v>
      </c>
      <c r="C231" s="158" t="s">
        <v>106</v>
      </c>
      <c r="D231" s="159"/>
      <c r="E231" s="159" t="s">
        <v>710</v>
      </c>
      <c r="F231" s="160">
        <f t="shared" ref="F231:V231" si="101">F230</f>
        <v>0</v>
      </c>
      <c r="G231" s="160">
        <f t="shared" si="101"/>
        <v>486475</v>
      </c>
      <c r="H231" s="160">
        <f t="shared" si="101"/>
        <v>7341145</v>
      </c>
      <c r="I231" s="160">
        <f t="shared" si="101"/>
        <v>1804026</v>
      </c>
      <c r="J231" s="160">
        <f t="shared" si="101"/>
        <v>3174870</v>
      </c>
      <c r="K231" s="160">
        <f t="shared" si="101"/>
        <v>60000</v>
      </c>
      <c r="L231" s="160">
        <f t="shared" si="101"/>
        <v>8000000</v>
      </c>
      <c r="M231" s="160">
        <f t="shared" si="101"/>
        <v>0</v>
      </c>
      <c r="N231" s="160">
        <f t="shared" si="101"/>
        <v>0</v>
      </c>
      <c r="O231" s="160">
        <f t="shared" si="101"/>
        <v>31388</v>
      </c>
      <c r="P231" s="160">
        <f t="shared" si="101"/>
        <v>150000</v>
      </c>
      <c r="Q231" s="160">
        <f t="shared" si="101"/>
        <v>31000</v>
      </c>
      <c r="R231" s="160">
        <f t="shared" si="101"/>
        <v>0</v>
      </c>
      <c r="S231" s="160">
        <f t="shared" si="101"/>
        <v>0</v>
      </c>
      <c r="T231" s="160">
        <f t="shared" si="101"/>
        <v>0</v>
      </c>
      <c r="U231" s="160">
        <f t="shared" si="101"/>
        <v>834733</v>
      </c>
      <c r="V231" s="160">
        <f t="shared" si="101"/>
        <v>1097363000</v>
      </c>
      <c r="W231" s="160"/>
      <c r="X231" s="160">
        <f t="shared" ref="X231:BD231" si="102">X230</f>
        <v>2145223</v>
      </c>
      <c r="Y231" s="160">
        <f t="shared" si="102"/>
        <v>0</v>
      </c>
      <c r="Z231" s="160">
        <f t="shared" si="102"/>
        <v>0</v>
      </c>
      <c r="AA231" s="160">
        <f t="shared" si="102"/>
        <v>71189000</v>
      </c>
      <c r="AB231" s="160">
        <f t="shared" si="102"/>
        <v>40000000</v>
      </c>
      <c r="AC231" s="160">
        <f t="shared" si="102"/>
        <v>1749035</v>
      </c>
      <c r="AD231" s="160">
        <f t="shared" si="102"/>
        <v>0</v>
      </c>
      <c r="AE231" s="160">
        <f t="shared" si="102"/>
        <v>0</v>
      </c>
      <c r="AF231" s="160">
        <f t="shared" si="102"/>
        <v>0</v>
      </c>
      <c r="AG231" s="160">
        <f t="shared" si="102"/>
        <v>98054</v>
      </c>
      <c r="AH231" s="160">
        <f t="shared" si="102"/>
        <v>0</v>
      </c>
      <c r="AI231" s="160">
        <f t="shared" si="102"/>
        <v>0</v>
      </c>
      <c r="AJ231" s="160">
        <f t="shared" si="102"/>
        <v>0</v>
      </c>
      <c r="AK231" s="160">
        <f t="shared" si="102"/>
        <v>0</v>
      </c>
      <c r="AL231" s="160">
        <f t="shared" si="102"/>
        <v>3220834</v>
      </c>
      <c r="AM231" s="160">
        <f t="shared" si="102"/>
        <v>0</v>
      </c>
      <c r="AN231" s="160">
        <f t="shared" si="102"/>
        <v>0</v>
      </c>
      <c r="AO231" s="160">
        <f t="shared" si="102"/>
        <v>1505000</v>
      </c>
      <c r="AP231" s="160">
        <f t="shared" si="102"/>
        <v>226600</v>
      </c>
      <c r="AQ231" s="160">
        <f t="shared" si="102"/>
        <v>610337</v>
      </c>
      <c r="AR231" s="160">
        <f t="shared" si="102"/>
        <v>0</v>
      </c>
      <c r="AS231" s="160">
        <f t="shared" si="102"/>
        <v>8798170</v>
      </c>
      <c r="AT231" s="160">
        <f t="shared" si="102"/>
        <v>209033</v>
      </c>
      <c r="AU231" s="160">
        <f t="shared" si="102"/>
        <v>0</v>
      </c>
      <c r="AV231" s="160">
        <f t="shared" si="102"/>
        <v>12905612</v>
      </c>
      <c r="AW231" s="160">
        <f t="shared" si="102"/>
        <v>1336704</v>
      </c>
      <c r="AX231" s="160">
        <f t="shared" si="102"/>
        <v>1500000</v>
      </c>
      <c r="AY231" s="160">
        <f t="shared" si="102"/>
        <v>1991493</v>
      </c>
      <c r="AZ231" s="160">
        <f t="shared" si="102"/>
        <v>224000</v>
      </c>
      <c r="BA231" s="160">
        <f t="shared" si="102"/>
        <v>1618</v>
      </c>
      <c r="BB231" s="160">
        <f t="shared" si="102"/>
        <v>2951162</v>
      </c>
      <c r="BC231" s="160">
        <f t="shared" si="102"/>
        <v>0</v>
      </c>
      <c r="BD231" s="160">
        <f t="shared" si="102"/>
        <v>50000</v>
      </c>
    </row>
    <row r="232" spans="1:56" ht="14.25" customHeight="1" x14ac:dyDescent="0.25">
      <c r="A232" s="85">
        <v>59</v>
      </c>
      <c r="B232" s="184" t="s">
        <v>228</v>
      </c>
      <c r="C232" s="184" t="s">
        <v>227</v>
      </c>
      <c r="D232" s="185" t="s">
        <v>918</v>
      </c>
      <c r="E232" s="186" t="s">
        <v>227</v>
      </c>
      <c r="F232" s="180"/>
      <c r="G232" s="180"/>
      <c r="H232" s="180"/>
      <c r="I232" s="180"/>
      <c r="J232" s="180"/>
      <c r="K232" s="178"/>
      <c r="L232" s="152">
        <v>300000</v>
      </c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53">
        <v>64077</v>
      </c>
      <c r="Y232" s="178"/>
      <c r="Z232" s="178"/>
      <c r="AA232" s="153">
        <v>13362000</v>
      </c>
      <c r="AB232" s="168">
        <v>270000</v>
      </c>
      <c r="AC232" s="178"/>
      <c r="AD232" s="178"/>
      <c r="AE232" s="178"/>
      <c r="AF232" s="178"/>
      <c r="AG232" s="178"/>
      <c r="AH232" s="152">
        <v>2775</v>
      </c>
      <c r="AI232" s="178"/>
      <c r="AJ232" s="178"/>
      <c r="AK232" s="178"/>
      <c r="AL232" s="152">
        <v>216400</v>
      </c>
      <c r="AM232" s="178"/>
      <c r="AN232" s="178"/>
      <c r="AO232" s="153">
        <v>187000</v>
      </c>
      <c r="AP232" s="178"/>
      <c r="AQ232" s="178"/>
      <c r="AR232" s="178"/>
      <c r="AS232" s="178"/>
      <c r="AT232" s="178"/>
      <c r="AU232" s="178"/>
      <c r="AV232" s="178"/>
      <c r="AW232" s="178"/>
      <c r="AX232" s="152">
        <v>800000</v>
      </c>
      <c r="AY232" s="178"/>
      <c r="AZ232" s="152">
        <v>56500</v>
      </c>
      <c r="BA232" s="152">
        <v>1713</v>
      </c>
      <c r="BB232" s="178"/>
      <c r="BC232" s="178"/>
      <c r="BD232" s="178"/>
    </row>
    <row r="233" spans="1:56" ht="14.25" customHeight="1" x14ac:dyDescent="0.2">
      <c r="A233" s="158">
        <v>59</v>
      </c>
      <c r="B233" s="158" t="s">
        <v>228</v>
      </c>
      <c r="C233" s="158" t="s">
        <v>227</v>
      </c>
      <c r="D233" s="159"/>
      <c r="E233" s="159" t="s">
        <v>710</v>
      </c>
      <c r="F233" s="160">
        <f t="shared" ref="F233:V233" si="103">F232</f>
        <v>0</v>
      </c>
      <c r="G233" s="160">
        <f t="shared" si="103"/>
        <v>0</v>
      </c>
      <c r="H233" s="160">
        <f t="shared" si="103"/>
        <v>0</v>
      </c>
      <c r="I233" s="160">
        <f t="shared" si="103"/>
        <v>0</v>
      </c>
      <c r="J233" s="160">
        <f t="shared" si="103"/>
        <v>0</v>
      </c>
      <c r="K233" s="160">
        <f t="shared" si="103"/>
        <v>0</v>
      </c>
      <c r="L233" s="160">
        <f t="shared" si="103"/>
        <v>300000</v>
      </c>
      <c r="M233" s="160">
        <f t="shared" si="103"/>
        <v>0</v>
      </c>
      <c r="N233" s="160">
        <f t="shared" si="103"/>
        <v>0</v>
      </c>
      <c r="O233" s="160">
        <f t="shared" si="103"/>
        <v>0</v>
      </c>
      <c r="P233" s="160">
        <f t="shared" si="103"/>
        <v>0</v>
      </c>
      <c r="Q233" s="160">
        <f t="shared" si="103"/>
        <v>0</v>
      </c>
      <c r="R233" s="160">
        <f t="shared" si="103"/>
        <v>0</v>
      </c>
      <c r="S233" s="160">
        <f t="shared" si="103"/>
        <v>0</v>
      </c>
      <c r="T233" s="160">
        <f t="shared" si="103"/>
        <v>0</v>
      </c>
      <c r="U233" s="160">
        <f t="shared" si="103"/>
        <v>0</v>
      </c>
      <c r="V233" s="160">
        <f t="shared" si="103"/>
        <v>0</v>
      </c>
      <c r="W233" s="160"/>
      <c r="X233" s="160">
        <f t="shared" ref="X233:BD233" si="104">X232</f>
        <v>64077</v>
      </c>
      <c r="Y233" s="160">
        <f t="shared" si="104"/>
        <v>0</v>
      </c>
      <c r="Z233" s="160">
        <f t="shared" si="104"/>
        <v>0</v>
      </c>
      <c r="AA233" s="160">
        <f t="shared" si="104"/>
        <v>13362000</v>
      </c>
      <c r="AB233" s="160">
        <f t="shared" si="104"/>
        <v>270000</v>
      </c>
      <c r="AC233" s="160">
        <f t="shared" si="104"/>
        <v>0</v>
      </c>
      <c r="AD233" s="160">
        <f t="shared" si="104"/>
        <v>0</v>
      </c>
      <c r="AE233" s="160">
        <f t="shared" si="104"/>
        <v>0</v>
      </c>
      <c r="AF233" s="160">
        <f t="shared" si="104"/>
        <v>0</v>
      </c>
      <c r="AG233" s="160">
        <f t="shared" si="104"/>
        <v>0</v>
      </c>
      <c r="AH233" s="160">
        <f t="shared" si="104"/>
        <v>2775</v>
      </c>
      <c r="AI233" s="160">
        <f t="shared" si="104"/>
        <v>0</v>
      </c>
      <c r="AJ233" s="160">
        <f t="shared" si="104"/>
        <v>0</v>
      </c>
      <c r="AK233" s="160">
        <f t="shared" si="104"/>
        <v>0</v>
      </c>
      <c r="AL233" s="160">
        <f t="shared" si="104"/>
        <v>216400</v>
      </c>
      <c r="AM233" s="160">
        <f t="shared" si="104"/>
        <v>0</v>
      </c>
      <c r="AN233" s="160">
        <f t="shared" si="104"/>
        <v>0</v>
      </c>
      <c r="AO233" s="160">
        <f t="shared" si="104"/>
        <v>187000</v>
      </c>
      <c r="AP233" s="160">
        <f t="shared" si="104"/>
        <v>0</v>
      </c>
      <c r="AQ233" s="160">
        <f t="shared" si="104"/>
        <v>0</v>
      </c>
      <c r="AR233" s="160">
        <f t="shared" si="104"/>
        <v>0</v>
      </c>
      <c r="AS233" s="160">
        <f t="shared" si="104"/>
        <v>0</v>
      </c>
      <c r="AT233" s="160">
        <f t="shared" si="104"/>
        <v>0</v>
      </c>
      <c r="AU233" s="160">
        <f t="shared" si="104"/>
        <v>0</v>
      </c>
      <c r="AV233" s="160">
        <f t="shared" si="104"/>
        <v>0</v>
      </c>
      <c r="AW233" s="160">
        <f t="shared" si="104"/>
        <v>0</v>
      </c>
      <c r="AX233" s="160">
        <f t="shared" si="104"/>
        <v>800000</v>
      </c>
      <c r="AY233" s="160">
        <f t="shared" si="104"/>
        <v>0</v>
      </c>
      <c r="AZ233" s="160">
        <f t="shared" si="104"/>
        <v>56500</v>
      </c>
      <c r="BA233" s="160">
        <f t="shared" si="104"/>
        <v>1713</v>
      </c>
      <c r="BB233" s="160">
        <f t="shared" si="104"/>
        <v>0</v>
      </c>
      <c r="BC233" s="160">
        <f t="shared" si="104"/>
        <v>0</v>
      </c>
      <c r="BD233" s="160">
        <f t="shared" si="104"/>
        <v>0</v>
      </c>
    </row>
    <row r="234" spans="1:56" ht="14.25" customHeight="1" x14ac:dyDescent="0.25">
      <c r="A234" s="85">
        <v>60</v>
      </c>
      <c r="B234" s="189" t="s">
        <v>206</v>
      </c>
      <c r="C234" s="189" t="s">
        <v>205</v>
      </c>
      <c r="D234" s="194" t="s">
        <v>919</v>
      </c>
      <c r="E234" s="186" t="s">
        <v>205</v>
      </c>
      <c r="F234" s="180"/>
      <c r="G234" s="180"/>
      <c r="H234" s="180"/>
      <c r="I234" s="180"/>
      <c r="J234" s="180"/>
      <c r="K234" s="152">
        <v>100000</v>
      </c>
      <c r="L234" s="152">
        <v>300000</v>
      </c>
      <c r="M234" s="178"/>
      <c r="N234" s="178"/>
      <c r="O234" s="178"/>
      <c r="P234" s="178"/>
      <c r="Q234" s="178"/>
      <c r="R234" s="178"/>
      <c r="S234" s="178"/>
      <c r="T234" s="178"/>
      <c r="U234" s="153">
        <v>37541</v>
      </c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52">
        <v>6432</v>
      </c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</row>
    <row r="235" spans="1:56" ht="14.25" customHeight="1" x14ac:dyDescent="0.2">
      <c r="A235" s="158">
        <v>60</v>
      </c>
      <c r="B235" s="158" t="s">
        <v>206</v>
      </c>
      <c r="C235" s="158" t="s">
        <v>205</v>
      </c>
      <c r="D235" s="159"/>
      <c r="E235" s="159" t="s">
        <v>710</v>
      </c>
      <c r="F235" s="160">
        <f t="shared" ref="F235:V235" si="105">F234</f>
        <v>0</v>
      </c>
      <c r="G235" s="160">
        <f t="shared" si="105"/>
        <v>0</v>
      </c>
      <c r="H235" s="160">
        <f t="shared" si="105"/>
        <v>0</v>
      </c>
      <c r="I235" s="160">
        <f t="shared" si="105"/>
        <v>0</v>
      </c>
      <c r="J235" s="160">
        <f t="shared" si="105"/>
        <v>0</v>
      </c>
      <c r="K235" s="160">
        <f t="shared" si="105"/>
        <v>100000</v>
      </c>
      <c r="L235" s="160">
        <f t="shared" si="105"/>
        <v>300000</v>
      </c>
      <c r="M235" s="160">
        <f t="shared" si="105"/>
        <v>0</v>
      </c>
      <c r="N235" s="160">
        <f t="shared" si="105"/>
        <v>0</v>
      </c>
      <c r="O235" s="160">
        <f t="shared" si="105"/>
        <v>0</v>
      </c>
      <c r="P235" s="160">
        <f t="shared" si="105"/>
        <v>0</v>
      </c>
      <c r="Q235" s="160">
        <f t="shared" si="105"/>
        <v>0</v>
      </c>
      <c r="R235" s="160">
        <f t="shared" si="105"/>
        <v>0</v>
      </c>
      <c r="S235" s="160">
        <f t="shared" si="105"/>
        <v>0</v>
      </c>
      <c r="T235" s="160">
        <f t="shared" si="105"/>
        <v>0</v>
      </c>
      <c r="U235" s="160">
        <f t="shared" si="105"/>
        <v>37541</v>
      </c>
      <c r="V235" s="160">
        <f t="shared" si="105"/>
        <v>0</v>
      </c>
      <c r="W235" s="160"/>
      <c r="X235" s="160">
        <f t="shared" ref="X235:BD235" si="106">X234</f>
        <v>0</v>
      </c>
      <c r="Y235" s="160">
        <f t="shared" si="106"/>
        <v>0</v>
      </c>
      <c r="Z235" s="160">
        <f t="shared" si="106"/>
        <v>0</v>
      </c>
      <c r="AA235" s="160">
        <f t="shared" si="106"/>
        <v>0</v>
      </c>
      <c r="AB235" s="160">
        <f t="shared" si="106"/>
        <v>0</v>
      </c>
      <c r="AC235" s="160">
        <f t="shared" si="106"/>
        <v>0</v>
      </c>
      <c r="AD235" s="160">
        <f t="shared" si="106"/>
        <v>0</v>
      </c>
      <c r="AE235" s="160">
        <f t="shared" si="106"/>
        <v>0</v>
      </c>
      <c r="AF235" s="160">
        <f t="shared" si="106"/>
        <v>0</v>
      </c>
      <c r="AG235" s="160">
        <f t="shared" si="106"/>
        <v>0</v>
      </c>
      <c r="AH235" s="160">
        <f t="shared" si="106"/>
        <v>6432</v>
      </c>
      <c r="AI235" s="160">
        <f t="shared" si="106"/>
        <v>0</v>
      </c>
      <c r="AJ235" s="160">
        <f t="shared" si="106"/>
        <v>0</v>
      </c>
      <c r="AK235" s="160">
        <f t="shared" si="106"/>
        <v>0</v>
      </c>
      <c r="AL235" s="160">
        <f t="shared" si="106"/>
        <v>0</v>
      </c>
      <c r="AM235" s="160">
        <f t="shared" si="106"/>
        <v>0</v>
      </c>
      <c r="AN235" s="160">
        <f t="shared" si="106"/>
        <v>0</v>
      </c>
      <c r="AO235" s="160">
        <f t="shared" si="106"/>
        <v>0</v>
      </c>
      <c r="AP235" s="160">
        <f t="shared" si="106"/>
        <v>0</v>
      </c>
      <c r="AQ235" s="160">
        <f t="shared" si="106"/>
        <v>0</v>
      </c>
      <c r="AR235" s="160">
        <f t="shared" si="106"/>
        <v>0</v>
      </c>
      <c r="AS235" s="160">
        <f t="shared" si="106"/>
        <v>0</v>
      </c>
      <c r="AT235" s="160">
        <f t="shared" si="106"/>
        <v>0</v>
      </c>
      <c r="AU235" s="160">
        <f t="shared" si="106"/>
        <v>0</v>
      </c>
      <c r="AV235" s="160">
        <f t="shared" si="106"/>
        <v>0</v>
      </c>
      <c r="AW235" s="160">
        <f t="shared" si="106"/>
        <v>0</v>
      </c>
      <c r="AX235" s="160">
        <f t="shared" si="106"/>
        <v>0</v>
      </c>
      <c r="AY235" s="160">
        <f t="shared" si="106"/>
        <v>0</v>
      </c>
      <c r="AZ235" s="160">
        <f t="shared" si="106"/>
        <v>0</v>
      </c>
      <c r="BA235" s="160">
        <f t="shared" si="106"/>
        <v>0</v>
      </c>
      <c r="BB235" s="160">
        <f t="shared" si="106"/>
        <v>0</v>
      </c>
      <c r="BC235" s="160">
        <f t="shared" si="106"/>
        <v>0</v>
      </c>
      <c r="BD235" s="160">
        <f t="shared" si="106"/>
        <v>0</v>
      </c>
    </row>
    <row r="236" spans="1:56" ht="14.25" customHeight="1" x14ac:dyDescent="0.25">
      <c r="A236" s="85">
        <v>61</v>
      </c>
      <c r="B236" s="184" t="s">
        <v>210</v>
      </c>
      <c r="C236" s="184" t="s">
        <v>209</v>
      </c>
      <c r="D236" s="185" t="s">
        <v>920</v>
      </c>
      <c r="E236" s="191" t="s">
        <v>209</v>
      </c>
      <c r="F236" s="180"/>
      <c r="G236" s="180"/>
      <c r="H236" s="180"/>
      <c r="I236" s="180"/>
      <c r="J236" s="180"/>
      <c r="K236" s="178"/>
      <c r="L236" s="152">
        <v>300000</v>
      </c>
      <c r="M236" s="178"/>
      <c r="N236" s="178"/>
      <c r="O236" s="178"/>
      <c r="P236" s="178"/>
      <c r="Q236" s="152">
        <v>4000</v>
      </c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52">
        <v>13665</v>
      </c>
      <c r="AI236" s="178"/>
      <c r="AJ236" s="178"/>
      <c r="AK236" s="178"/>
      <c r="AL236" s="178"/>
      <c r="AM236" s="152">
        <v>183469</v>
      </c>
      <c r="AN236" s="178"/>
      <c r="AO236" s="153">
        <v>120000</v>
      </c>
      <c r="AP236" s="178"/>
      <c r="AQ236" s="178"/>
      <c r="AR236" s="178"/>
      <c r="AS236" s="178"/>
      <c r="AT236" s="152">
        <v>40128</v>
      </c>
      <c r="AU236" s="178"/>
      <c r="AV236" s="178"/>
      <c r="AW236" s="178"/>
      <c r="AX236" s="178"/>
      <c r="AY236" s="178"/>
      <c r="AZ236" s="178"/>
      <c r="BA236" s="152">
        <v>1757</v>
      </c>
      <c r="BB236" s="178"/>
      <c r="BC236" s="178"/>
      <c r="BD236" s="178"/>
    </row>
    <row r="237" spans="1:56" ht="14.25" customHeight="1" x14ac:dyDescent="0.2">
      <c r="A237" s="158">
        <v>61</v>
      </c>
      <c r="B237" s="158" t="s">
        <v>210</v>
      </c>
      <c r="C237" s="158" t="s">
        <v>209</v>
      </c>
      <c r="D237" s="159"/>
      <c r="E237" s="159" t="s">
        <v>710</v>
      </c>
      <c r="F237" s="160">
        <f t="shared" ref="F237:V237" si="107">F236</f>
        <v>0</v>
      </c>
      <c r="G237" s="160">
        <f t="shared" si="107"/>
        <v>0</v>
      </c>
      <c r="H237" s="160">
        <f t="shared" si="107"/>
        <v>0</v>
      </c>
      <c r="I237" s="160">
        <f t="shared" si="107"/>
        <v>0</v>
      </c>
      <c r="J237" s="160">
        <f t="shared" si="107"/>
        <v>0</v>
      </c>
      <c r="K237" s="160">
        <f t="shared" si="107"/>
        <v>0</v>
      </c>
      <c r="L237" s="160">
        <f t="shared" si="107"/>
        <v>300000</v>
      </c>
      <c r="M237" s="160">
        <f t="shared" si="107"/>
        <v>0</v>
      </c>
      <c r="N237" s="160">
        <f t="shared" si="107"/>
        <v>0</v>
      </c>
      <c r="O237" s="160">
        <f t="shared" si="107"/>
        <v>0</v>
      </c>
      <c r="P237" s="160">
        <f t="shared" si="107"/>
        <v>0</v>
      </c>
      <c r="Q237" s="160">
        <f t="shared" si="107"/>
        <v>4000</v>
      </c>
      <c r="R237" s="160">
        <f t="shared" si="107"/>
        <v>0</v>
      </c>
      <c r="S237" s="160">
        <f t="shared" si="107"/>
        <v>0</v>
      </c>
      <c r="T237" s="160">
        <f t="shared" si="107"/>
        <v>0</v>
      </c>
      <c r="U237" s="160">
        <f t="shared" si="107"/>
        <v>0</v>
      </c>
      <c r="V237" s="160">
        <f t="shared" si="107"/>
        <v>0</v>
      </c>
      <c r="W237" s="160"/>
      <c r="X237" s="160">
        <f t="shared" ref="X237:BD237" si="108">X236</f>
        <v>0</v>
      </c>
      <c r="Y237" s="160">
        <f t="shared" si="108"/>
        <v>0</v>
      </c>
      <c r="Z237" s="160">
        <f t="shared" si="108"/>
        <v>0</v>
      </c>
      <c r="AA237" s="160">
        <f t="shared" si="108"/>
        <v>0</v>
      </c>
      <c r="AB237" s="160">
        <f t="shared" si="108"/>
        <v>0</v>
      </c>
      <c r="AC237" s="160">
        <f t="shared" si="108"/>
        <v>0</v>
      </c>
      <c r="AD237" s="160">
        <f t="shared" si="108"/>
        <v>0</v>
      </c>
      <c r="AE237" s="160">
        <f t="shared" si="108"/>
        <v>0</v>
      </c>
      <c r="AF237" s="160">
        <f t="shared" si="108"/>
        <v>0</v>
      </c>
      <c r="AG237" s="160">
        <f t="shared" si="108"/>
        <v>0</v>
      </c>
      <c r="AH237" s="160">
        <f t="shared" si="108"/>
        <v>13665</v>
      </c>
      <c r="AI237" s="160">
        <f t="shared" si="108"/>
        <v>0</v>
      </c>
      <c r="AJ237" s="160">
        <f t="shared" si="108"/>
        <v>0</v>
      </c>
      <c r="AK237" s="160">
        <f t="shared" si="108"/>
        <v>0</v>
      </c>
      <c r="AL237" s="160">
        <f t="shared" si="108"/>
        <v>0</v>
      </c>
      <c r="AM237" s="160">
        <f t="shared" si="108"/>
        <v>183469</v>
      </c>
      <c r="AN237" s="160">
        <f t="shared" si="108"/>
        <v>0</v>
      </c>
      <c r="AO237" s="160">
        <f t="shared" si="108"/>
        <v>120000</v>
      </c>
      <c r="AP237" s="160">
        <f t="shared" si="108"/>
        <v>0</v>
      </c>
      <c r="AQ237" s="160">
        <f t="shared" si="108"/>
        <v>0</v>
      </c>
      <c r="AR237" s="160">
        <f t="shared" si="108"/>
        <v>0</v>
      </c>
      <c r="AS237" s="160">
        <f t="shared" si="108"/>
        <v>0</v>
      </c>
      <c r="AT237" s="160">
        <f t="shared" si="108"/>
        <v>40128</v>
      </c>
      <c r="AU237" s="160">
        <f t="shared" si="108"/>
        <v>0</v>
      </c>
      <c r="AV237" s="160">
        <f t="shared" si="108"/>
        <v>0</v>
      </c>
      <c r="AW237" s="160">
        <f t="shared" si="108"/>
        <v>0</v>
      </c>
      <c r="AX237" s="160">
        <f t="shared" si="108"/>
        <v>0</v>
      </c>
      <c r="AY237" s="160">
        <f t="shared" si="108"/>
        <v>0</v>
      </c>
      <c r="AZ237" s="160">
        <f t="shared" si="108"/>
        <v>0</v>
      </c>
      <c r="BA237" s="160">
        <f t="shared" si="108"/>
        <v>1757</v>
      </c>
      <c r="BB237" s="160">
        <f t="shared" si="108"/>
        <v>0</v>
      </c>
      <c r="BC237" s="160">
        <f t="shared" si="108"/>
        <v>0</v>
      </c>
      <c r="BD237" s="160">
        <f t="shared" si="108"/>
        <v>0</v>
      </c>
    </row>
    <row r="238" spans="1:56" ht="14.25" customHeight="1" x14ac:dyDescent="0.25">
      <c r="A238" s="85">
        <v>62</v>
      </c>
      <c r="B238" s="189" t="s">
        <v>238</v>
      </c>
      <c r="C238" s="189" t="s">
        <v>237</v>
      </c>
      <c r="D238" s="190" t="s">
        <v>921</v>
      </c>
      <c r="E238" s="186" t="s">
        <v>237</v>
      </c>
      <c r="F238" s="180"/>
      <c r="G238" s="174">
        <v>34982</v>
      </c>
      <c r="H238" s="180"/>
      <c r="I238" s="180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53">
        <v>25000</v>
      </c>
      <c r="Y238" s="178"/>
      <c r="Z238" s="178"/>
      <c r="AA238" s="178"/>
      <c r="AB238" s="178"/>
      <c r="AC238" s="152">
        <v>516172</v>
      </c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52">
        <v>165751</v>
      </c>
      <c r="AX238" s="178"/>
      <c r="AY238" s="178"/>
      <c r="AZ238" s="178"/>
      <c r="BA238" s="178"/>
      <c r="BB238" s="178"/>
      <c r="BC238" s="178"/>
      <c r="BD238" s="178"/>
    </row>
    <row r="239" spans="1:56" ht="14.25" customHeight="1" x14ac:dyDescent="0.25">
      <c r="A239" s="85">
        <v>62</v>
      </c>
      <c r="B239" s="189" t="s">
        <v>238</v>
      </c>
      <c r="C239" s="189" t="s">
        <v>237</v>
      </c>
      <c r="D239" s="190" t="s">
        <v>922</v>
      </c>
      <c r="E239" s="186" t="s">
        <v>923</v>
      </c>
      <c r="F239" s="180"/>
      <c r="G239" s="180"/>
      <c r="H239" s="180"/>
      <c r="I239" s="180"/>
      <c r="J239" s="178"/>
      <c r="K239" s="178"/>
      <c r="L239" s="152">
        <v>300000</v>
      </c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52">
        <v>4608</v>
      </c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</row>
    <row r="240" spans="1:56" ht="14.25" customHeight="1" x14ac:dyDescent="0.2">
      <c r="A240" s="155">
        <v>62</v>
      </c>
      <c r="B240" s="155" t="s">
        <v>238</v>
      </c>
      <c r="C240" s="155" t="s">
        <v>237</v>
      </c>
      <c r="D240" s="156" t="s">
        <v>726</v>
      </c>
      <c r="E240" s="156" t="s">
        <v>924</v>
      </c>
      <c r="F240" s="157">
        <f>F376* Parametre!$G28</f>
        <v>0</v>
      </c>
      <c r="G240" s="157">
        <f>G376* Parametre!$G28</f>
        <v>0</v>
      </c>
      <c r="H240" s="157">
        <f>H376* Parametre!$G28</f>
        <v>0</v>
      </c>
      <c r="I240" s="157">
        <f>I376* Parametre!$G28</f>
        <v>0</v>
      </c>
      <c r="J240" s="157">
        <f>J376* Parametre!$G28</f>
        <v>0</v>
      </c>
      <c r="K240" s="157">
        <f>K376* Parametre!$G28</f>
        <v>0</v>
      </c>
      <c r="L240" s="157">
        <f>L376* Parametre!$G28</f>
        <v>0</v>
      </c>
      <c r="M240" s="157">
        <f>M376* Parametre!$G28</f>
        <v>0</v>
      </c>
      <c r="N240" s="157">
        <f>N376* Parametre!$G28</f>
        <v>87787625</v>
      </c>
      <c r="O240" s="157">
        <f>O376* Parametre!$G28</f>
        <v>0</v>
      </c>
      <c r="P240" s="157">
        <f>P376* Parametre!$G28</f>
        <v>0</v>
      </c>
      <c r="Q240" s="157">
        <f>Q376* Parametre!$G28</f>
        <v>0</v>
      </c>
      <c r="R240" s="157">
        <f>R376* Parametre!$G28</f>
        <v>0</v>
      </c>
      <c r="S240" s="157">
        <f>S376* Parametre!$G28</f>
        <v>0</v>
      </c>
      <c r="T240" s="157">
        <f>T376* Parametre!$G28</f>
        <v>0</v>
      </c>
      <c r="U240" s="157">
        <f>U376* Parametre!$G28</f>
        <v>0</v>
      </c>
      <c r="V240" s="157">
        <f>V376* Parametre!$G28</f>
        <v>0</v>
      </c>
      <c r="W240" s="157">
        <f>W376* Parametre!$G28</f>
        <v>0</v>
      </c>
      <c r="X240" s="157">
        <f>X376* Parametre!$G28</f>
        <v>0</v>
      </c>
      <c r="Y240" s="157">
        <f>Y376* Parametre!$G28</f>
        <v>0</v>
      </c>
      <c r="Z240" s="157">
        <f>Z376* Parametre!$G28</f>
        <v>0</v>
      </c>
      <c r="AA240" s="157">
        <f>AA376* Parametre!$G28</f>
        <v>0</v>
      </c>
      <c r="AB240" s="157">
        <f>AB376* Parametre!$G28</f>
        <v>0</v>
      </c>
      <c r="AC240" s="157">
        <f>AC376* Parametre!$G28</f>
        <v>0</v>
      </c>
      <c r="AD240" s="157">
        <f>AD376* Parametre!$G28</f>
        <v>0</v>
      </c>
      <c r="AE240" s="157">
        <f>AE376* Parametre!$G28</f>
        <v>0</v>
      </c>
      <c r="AF240" s="157">
        <f>AF376* Parametre!$G28</f>
        <v>0</v>
      </c>
      <c r="AG240" s="157">
        <f>AG376* Parametre!$G28</f>
        <v>0</v>
      </c>
      <c r="AH240" s="157">
        <f>AH376* Parametre!$G28</f>
        <v>0</v>
      </c>
      <c r="AI240" s="157">
        <f>AI376* Parametre!$G28</f>
        <v>0</v>
      </c>
      <c r="AJ240" s="157">
        <f>AJ376* Parametre!$G28</f>
        <v>0</v>
      </c>
      <c r="AK240" s="157">
        <f>AK376* Parametre!$G28</f>
        <v>0</v>
      </c>
      <c r="AL240" s="157">
        <f>AL376* Parametre!$G28</f>
        <v>0</v>
      </c>
      <c r="AM240" s="157">
        <f>AM376* Parametre!$G28</f>
        <v>0</v>
      </c>
      <c r="AN240" s="157">
        <f>AN376* Parametre!$G28</f>
        <v>0</v>
      </c>
      <c r="AO240" s="157">
        <f>AO376* Parametre!$G28</f>
        <v>0</v>
      </c>
      <c r="AP240" s="157">
        <f>AP376* Parametre!$G28</f>
        <v>0</v>
      </c>
      <c r="AQ240" s="157">
        <f>AQ376* Parametre!$G28</f>
        <v>0</v>
      </c>
      <c r="AR240" s="157">
        <f>AR376* Parametre!$G28</f>
        <v>0</v>
      </c>
      <c r="AS240" s="157">
        <f>AS376* Parametre!$G28</f>
        <v>0</v>
      </c>
      <c r="AT240" s="157">
        <f>AT376* Parametre!$G28</f>
        <v>0</v>
      </c>
      <c r="AU240" s="157">
        <f>AU376* Parametre!$G28</f>
        <v>0</v>
      </c>
      <c r="AV240" s="157">
        <f>AV376* Parametre!$G28</f>
        <v>0</v>
      </c>
      <c r="AW240" s="157">
        <f>AW376* Parametre!$G28</f>
        <v>0</v>
      </c>
      <c r="AX240" s="157">
        <f>AX376* Parametre!$G28</f>
        <v>0</v>
      </c>
      <c r="AY240" s="157">
        <f>AY376* Parametre!$G28</f>
        <v>0</v>
      </c>
      <c r="AZ240" s="157">
        <f>AZ376* Parametre!$G28</f>
        <v>0</v>
      </c>
      <c r="BA240" s="157">
        <f>BA376* Parametre!$G28</f>
        <v>0</v>
      </c>
      <c r="BB240" s="157">
        <f>BB376* Parametre!$G28</f>
        <v>0</v>
      </c>
      <c r="BC240" s="157">
        <f>BC376* Parametre!$G28</f>
        <v>0</v>
      </c>
      <c r="BD240" s="157">
        <f>BD376* Parametre!$G28</f>
        <v>0</v>
      </c>
    </row>
    <row r="241" spans="1:56" ht="14.25" customHeight="1" x14ac:dyDescent="0.2">
      <c r="A241" s="158">
        <v>62</v>
      </c>
      <c r="B241" s="158" t="s">
        <v>238</v>
      </c>
      <c r="C241" s="158" t="s">
        <v>237</v>
      </c>
      <c r="D241" s="159"/>
      <c r="E241" s="159" t="s">
        <v>710</v>
      </c>
      <c r="F241" s="160">
        <f t="shared" ref="F241:BD241" si="109">SUM(F238:F240)</f>
        <v>0</v>
      </c>
      <c r="G241" s="160">
        <f t="shared" si="109"/>
        <v>34982</v>
      </c>
      <c r="H241" s="160">
        <f t="shared" si="109"/>
        <v>0</v>
      </c>
      <c r="I241" s="160">
        <f t="shared" si="109"/>
        <v>0</v>
      </c>
      <c r="J241" s="160">
        <f t="shared" si="109"/>
        <v>0</v>
      </c>
      <c r="K241" s="160">
        <f t="shared" si="109"/>
        <v>0</v>
      </c>
      <c r="L241" s="160">
        <f t="shared" si="109"/>
        <v>300000</v>
      </c>
      <c r="M241" s="160">
        <f t="shared" si="109"/>
        <v>0</v>
      </c>
      <c r="N241" s="160">
        <f t="shared" si="109"/>
        <v>87787625</v>
      </c>
      <c r="O241" s="160">
        <f t="shared" si="109"/>
        <v>0</v>
      </c>
      <c r="P241" s="160">
        <f t="shared" si="109"/>
        <v>0</v>
      </c>
      <c r="Q241" s="160">
        <f t="shared" si="109"/>
        <v>0</v>
      </c>
      <c r="R241" s="160">
        <f t="shared" si="109"/>
        <v>0</v>
      </c>
      <c r="S241" s="160">
        <f t="shared" si="109"/>
        <v>0</v>
      </c>
      <c r="T241" s="160">
        <f t="shared" si="109"/>
        <v>0</v>
      </c>
      <c r="U241" s="160">
        <f t="shared" si="109"/>
        <v>0</v>
      </c>
      <c r="V241" s="160">
        <f t="shared" si="109"/>
        <v>0</v>
      </c>
      <c r="W241" s="160">
        <f t="shared" si="109"/>
        <v>0</v>
      </c>
      <c r="X241" s="160">
        <f t="shared" si="109"/>
        <v>25000</v>
      </c>
      <c r="Y241" s="160">
        <f t="shared" si="109"/>
        <v>0</v>
      </c>
      <c r="Z241" s="160">
        <f t="shared" si="109"/>
        <v>0</v>
      </c>
      <c r="AA241" s="160">
        <f t="shared" si="109"/>
        <v>0</v>
      </c>
      <c r="AB241" s="160">
        <f t="shared" si="109"/>
        <v>0</v>
      </c>
      <c r="AC241" s="160">
        <f t="shared" si="109"/>
        <v>516172</v>
      </c>
      <c r="AD241" s="160">
        <f t="shared" si="109"/>
        <v>0</v>
      </c>
      <c r="AE241" s="160">
        <f t="shared" si="109"/>
        <v>0</v>
      </c>
      <c r="AF241" s="160">
        <f t="shared" si="109"/>
        <v>0</v>
      </c>
      <c r="AG241" s="160">
        <f t="shared" si="109"/>
        <v>0</v>
      </c>
      <c r="AH241" s="160">
        <f t="shared" si="109"/>
        <v>4608</v>
      </c>
      <c r="AI241" s="160">
        <f t="shared" si="109"/>
        <v>0</v>
      </c>
      <c r="AJ241" s="160">
        <f t="shared" si="109"/>
        <v>0</v>
      </c>
      <c r="AK241" s="160">
        <f t="shared" si="109"/>
        <v>0</v>
      </c>
      <c r="AL241" s="160">
        <f t="shared" si="109"/>
        <v>0</v>
      </c>
      <c r="AM241" s="160">
        <f t="shared" si="109"/>
        <v>0</v>
      </c>
      <c r="AN241" s="160">
        <f t="shared" si="109"/>
        <v>0</v>
      </c>
      <c r="AO241" s="160">
        <f t="shared" si="109"/>
        <v>0</v>
      </c>
      <c r="AP241" s="160">
        <f t="shared" si="109"/>
        <v>0</v>
      </c>
      <c r="AQ241" s="160">
        <f t="shared" si="109"/>
        <v>0</v>
      </c>
      <c r="AR241" s="160">
        <f t="shared" si="109"/>
        <v>0</v>
      </c>
      <c r="AS241" s="160">
        <f t="shared" si="109"/>
        <v>0</v>
      </c>
      <c r="AT241" s="160">
        <f t="shared" si="109"/>
        <v>0</v>
      </c>
      <c r="AU241" s="160">
        <f t="shared" si="109"/>
        <v>0</v>
      </c>
      <c r="AV241" s="160">
        <f t="shared" si="109"/>
        <v>0</v>
      </c>
      <c r="AW241" s="160">
        <f t="shared" si="109"/>
        <v>165751</v>
      </c>
      <c r="AX241" s="160">
        <f t="shared" si="109"/>
        <v>0</v>
      </c>
      <c r="AY241" s="160">
        <f t="shared" si="109"/>
        <v>0</v>
      </c>
      <c r="AZ241" s="160">
        <f t="shared" si="109"/>
        <v>0</v>
      </c>
      <c r="BA241" s="160">
        <f t="shared" si="109"/>
        <v>0</v>
      </c>
      <c r="BB241" s="160">
        <f t="shared" si="109"/>
        <v>0</v>
      </c>
      <c r="BC241" s="160">
        <f t="shared" si="109"/>
        <v>0</v>
      </c>
      <c r="BD241" s="160">
        <f t="shared" si="109"/>
        <v>0</v>
      </c>
    </row>
    <row r="242" spans="1:56" ht="14.25" customHeight="1" x14ac:dyDescent="0.25">
      <c r="A242" s="85">
        <v>63</v>
      </c>
      <c r="B242" s="184" t="s">
        <v>925</v>
      </c>
      <c r="C242" s="184" t="s">
        <v>926</v>
      </c>
      <c r="D242" s="185" t="s">
        <v>927</v>
      </c>
      <c r="E242" s="196" t="s">
        <v>928</v>
      </c>
      <c r="F242" s="180"/>
      <c r="G242" s="180"/>
      <c r="H242" s="152">
        <v>782000</v>
      </c>
      <c r="I242" s="180"/>
      <c r="J242" s="178"/>
      <c r="K242" s="178"/>
      <c r="L242" s="178"/>
      <c r="M242" s="178"/>
      <c r="N242" s="178"/>
      <c r="O242" s="152">
        <v>23115</v>
      </c>
      <c r="P242" s="178"/>
      <c r="Q242" s="152">
        <v>20000</v>
      </c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52">
        <v>400000000</v>
      </c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</row>
    <row r="243" spans="1:56" ht="14.25" customHeight="1" x14ac:dyDescent="0.25">
      <c r="A243" s="85">
        <v>63</v>
      </c>
      <c r="B243" s="454" t="s">
        <v>925</v>
      </c>
      <c r="C243" s="184" t="s">
        <v>96</v>
      </c>
      <c r="D243" s="185" t="s">
        <v>930</v>
      </c>
      <c r="E243" s="196" t="s">
        <v>96</v>
      </c>
      <c r="F243" s="180"/>
      <c r="G243" s="174">
        <v>220926</v>
      </c>
      <c r="H243" s="152">
        <v>4529630</v>
      </c>
      <c r="I243" s="174">
        <v>1026694</v>
      </c>
      <c r="J243" s="178"/>
      <c r="K243" s="152">
        <v>40000</v>
      </c>
      <c r="L243" s="152">
        <v>1500000</v>
      </c>
      <c r="M243" s="178"/>
      <c r="N243" s="178"/>
      <c r="O243" s="178"/>
      <c r="P243" s="152">
        <v>0</v>
      </c>
      <c r="Q243" s="178"/>
      <c r="R243" s="178"/>
      <c r="S243" s="178"/>
      <c r="T243" s="178"/>
      <c r="U243" s="153">
        <v>849268</v>
      </c>
      <c r="V243" s="153">
        <v>525000</v>
      </c>
      <c r="W243" s="178"/>
      <c r="X243" s="153">
        <v>695745</v>
      </c>
      <c r="Y243" s="178"/>
      <c r="Z243" s="178"/>
      <c r="AA243" s="178"/>
      <c r="AB243" s="168">
        <v>5000000</v>
      </c>
      <c r="AC243" s="152">
        <v>5755260</v>
      </c>
      <c r="AD243" s="178"/>
      <c r="AE243" s="178"/>
      <c r="AF243" s="178"/>
      <c r="AG243" s="178"/>
      <c r="AH243" s="152">
        <v>163346</v>
      </c>
      <c r="AI243" s="152">
        <v>111617</v>
      </c>
      <c r="AJ243" s="178"/>
      <c r="AK243" s="178"/>
      <c r="AL243" s="178"/>
      <c r="AM243" s="152">
        <v>272532</v>
      </c>
      <c r="AN243" s="152">
        <v>700000000</v>
      </c>
      <c r="AO243" s="153">
        <v>2118900</v>
      </c>
      <c r="AP243" s="152">
        <v>900120</v>
      </c>
      <c r="AQ243" s="152">
        <v>157583</v>
      </c>
      <c r="AR243" s="153">
        <v>4000000</v>
      </c>
      <c r="AS243" s="169">
        <v>7459220</v>
      </c>
      <c r="AT243" s="152">
        <v>27872</v>
      </c>
      <c r="AU243" s="152">
        <v>4104</v>
      </c>
      <c r="AV243" s="178"/>
      <c r="AW243" s="152">
        <v>4475219</v>
      </c>
      <c r="AX243" s="152">
        <v>9800000</v>
      </c>
      <c r="AY243" s="175">
        <v>1490254</v>
      </c>
      <c r="AZ243" s="152">
        <v>138000</v>
      </c>
      <c r="BA243" s="152">
        <v>2009</v>
      </c>
      <c r="BB243" s="170">
        <v>5929036</v>
      </c>
      <c r="BC243" s="178"/>
      <c r="BD243" s="178"/>
    </row>
    <row r="244" spans="1:56" ht="14.25" customHeight="1" x14ac:dyDescent="0.25">
      <c r="A244" s="85">
        <v>63</v>
      </c>
      <c r="B244" s="184" t="s">
        <v>925</v>
      </c>
      <c r="C244" s="184" t="s">
        <v>96</v>
      </c>
      <c r="D244" s="185" t="s">
        <v>932</v>
      </c>
      <c r="E244" s="196" t="s">
        <v>933</v>
      </c>
      <c r="F244" s="180"/>
      <c r="G244" s="180"/>
      <c r="H244" s="152">
        <v>130000</v>
      </c>
      <c r="I244" s="180"/>
      <c r="J244" s="152">
        <v>3219699</v>
      </c>
      <c r="K244" s="178"/>
      <c r="L244" s="178"/>
      <c r="M244" s="178"/>
      <c r="N244" s="178"/>
      <c r="O244" s="152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53">
        <v>203046000</v>
      </c>
      <c r="AB244" s="178"/>
      <c r="AC244" s="178"/>
      <c r="AD244" s="178"/>
      <c r="AE244" s="178"/>
      <c r="AF244" s="178"/>
      <c r="AG244" s="153">
        <v>86522</v>
      </c>
      <c r="AH244" s="178"/>
      <c r="AI244" s="178"/>
      <c r="AJ244" s="178"/>
      <c r="AK244" s="178"/>
      <c r="AL244" s="152">
        <v>988451</v>
      </c>
      <c r="AM244" s="178"/>
      <c r="AN244" s="152">
        <v>465450000</v>
      </c>
      <c r="AO244" s="178"/>
      <c r="AP244" s="178"/>
      <c r="AQ244" s="178"/>
      <c r="AR244" s="178"/>
      <c r="AS244" s="178"/>
      <c r="AT244" s="172"/>
      <c r="AU244" s="178"/>
      <c r="AV244" s="178"/>
      <c r="AW244" s="178"/>
      <c r="AX244" s="152">
        <v>3000000</v>
      </c>
      <c r="AY244" s="178"/>
      <c r="AZ244" s="178"/>
      <c r="BA244" s="178"/>
      <c r="BB244" s="178"/>
      <c r="BC244" s="178"/>
      <c r="BD244" s="152">
        <v>148800</v>
      </c>
    </row>
    <row r="245" spans="1:56" ht="14.25" customHeight="1" x14ac:dyDescent="0.25">
      <c r="A245" s="85">
        <v>63</v>
      </c>
      <c r="B245" s="184" t="s">
        <v>925</v>
      </c>
      <c r="C245" s="184" t="s">
        <v>96</v>
      </c>
      <c r="D245" s="185" t="s">
        <v>934</v>
      </c>
      <c r="E245" s="196" t="s">
        <v>935</v>
      </c>
      <c r="F245" s="180"/>
      <c r="G245" s="180"/>
      <c r="H245" s="180"/>
      <c r="I245" s="180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52">
        <v>2100000</v>
      </c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</row>
    <row r="246" spans="1:56" ht="14.25" customHeight="1" x14ac:dyDescent="0.2">
      <c r="A246" s="158">
        <v>63</v>
      </c>
      <c r="B246" s="158" t="s">
        <v>925</v>
      </c>
      <c r="C246" s="158" t="s">
        <v>96</v>
      </c>
      <c r="D246" s="159"/>
      <c r="E246" s="159" t="s">
        <v>710</v>
      </c>
      <c r="F246" s="160">
        <f t="shared" ref="F246:V246" si="110">SUM(F242:F245)</f>
        <v>0</v>
      </c>
      <c r="G246" s="160">
        <f t="shared" si="110"/>
        <v>220926</v>
      </c>
      <c r="H246" s="160">
        <f t="shared" si="110"/>
        <v>5441630</v>
      </c>
      <c r="I246" s="160">
        <f t="shared" si="110"/>
        <v>1026694</v>
      </c>
      <c r="J246" s="160">
        <f t="shared" si="110"/>
        <v>3219699</v>
      </c>
      <c r="K246" s="160">
        <f t="shared" si="110"/>
        <v>40000</v>
      </c>
      <c r="L246" s="160">
        <f t="shared" si="110"/>
        <v>1500000</v>
      </c>
      <c r="M246" s="160">
        <f t="shared" si="110"/>
        <v>0</v>
      </c>
      <c r="N246" s="160">
        <f t="shared" si="110"/>
        <v>0</v>
      </c>
      <c r="O246" s="160">
        <f t="shared" si="110"/>
        <v>23115</v>
      </c>
      <c r="P246" s="160">
        <f t="shared" si="110"/>
        <v>0</v>
      </c>
      <c r="Q246" s="160">
        <f t="shared" si="110"/>
        <v>20000</v>
      </c>
      <c r="R246" s="160">
        <f t="shared" si="110"/>
        <v>0</v>
      </c>
      <c r="S246" s="160">
        <f t="shared" si="110"/>
        <v>0</v>
      </c>
      <c r="T246" s="160">
        <f t="shared" si="110"/>
        <v>0</v>
      </c>
      <c r="U246" s="160">
        <f t="shared" si="110"/>
        <v>849268</v>
      </c>
      <c r="V246" s="160">
        <f t="shared" si="110"/>
        <v>525000</v>
      </c>
      <c r="W246" s="160"/>
      <c r="X246" s="160">
        <f t="shared" ref="X246:BD246" si="111">SUM(X242:X245)</f>
        <v>695745</v>
      </c>
      <c r="Y246" s="160">
        <f t="shared" si="111"/>
        <v>0</v>
      </c>
      <c r="Z246" s="160">
        <f t="shared" si="111"/>
        <v>0</v>
      </c>
      <c r="AA246" s="160">
        <f t="shared" si="111"/>
        <v>203046000</v>
      </c>
      <c r="AB246" s="160">
        <f t="shared" si="111"/>
        <v>5000000</v>
      </c>
      <c r="AC246" s="160">
        <f t="shared" si="111"/>
        <v>5755260</v>
      </c>
      <c r="AD246" s="160">
        <f t="shared" si="111"/>
        <v>0</v>
      </c>
      <c r="AE246" s="160">
        <f t="shared" si="111"/>
        <v>0</v>
      </c>
      <c r="AF246" s="160">
        <f t="shared" si="111"/>
        <v>0</v>
      </c>
      <c r="AG246" s="160">
        <f t="shared" si="111"/>
        <v>86522</v>
      </c>
      <c r="AH246" s="160">
        <f t="shared" si="111"/>
        <v>163346</v>
      </c>
      <c r="AI246" s="160">
        <f t="shared" si="111"/>
        <v>111617</v>
      </c>
      <c r="AJ246" s="160">
        <f t="shared" si="111"/>
        <v>0</v>
      </c>
      <c r="AK246" s="160">
        <f t="shared" si="111"/>
        <v>0</v>
      </c>
      <c r="AL246" s="160">
        <f t="shared" si="111"/>
        <v>988451</v>
      </c>
      <c r="AM246" s="160">
        <f t="shared" si="111"/>
        <v>272532</v>
      </c>
      <c r="AN246" s="160">
        <f t="shared" si="111"/>
        <v>1567550000</v>
      </c>
      <c r="AO246" s="160">
        <f t="shared" si="111"/>
        <v>2118900</v>
      </c>
      <c r="AP246" s="160">
        <f t="shared" si="111"/>
        <v>900120</v>
      </c>
      <c r="AQ246" s="160">
        <f t="shared" si="111"/>
        <v>157583</v>
      </c>
      <c r="AR246" s="160">
        <f t="shared" si="111"/>
        <v>4000000</v>
      </c>
      <c r="AS246" s="160">
        <f t="shared" si="111"/>
        <v>7459220</v>
      </c>
      <c r="AT246" s="160">
        <f t="shared" si="111"/>
        <v>27872</v>
      </c>
      <c r="AU246" s="160">
        <f t="shared" si="111"/>
        <v>4104</v>
      </c>
      <c r="AV246" s="160">
        <f t="shared" si="111"/>
        <v>0</v>
      </c>
      <c r="AW246" s="160">
        <f t="shared" si="111"/>
        <v>4475219</v>
      </c>
      <c r="AX246" s="160">
        <f t="shared" si="111"/>
        <v>12800000</v>
      </c>
      <c r="AY246" s="160">
        <f t="shared" si="111"/>
        <v>1490254</v>
      </c>
      <c r="AZ246" s="160">
        <f t="shared" si="111"/>
        <v>138000</v>
      </c>
      <c r="BA246" s="160">
        <f t="shared" si="111"/>
        <v>2009</v>
      </c>
      <c r="BB246" s="160">
        <f t="shared" si="111"/>
        <v>5929036</v>
      </c>
      <c r="BC246" s="160">
        <f t="shared" si="111"/>
        <v>0</v>
      </c>
      <c r="BD246" s="160">
        <f t="shared" si="111"/>
        <v>148800</v>
      </c>
    </row>
    <row r="247" spans="1:56" ht="14.25" customHeight="1" x14ac:dyDescent="0.25">
      <c r="A247" s="85">
        <v>64</v>
      </c>
      <c r="B247" s="189" t="s">
        <v>216</v>
      </c>
      <c r="C247" s="189" t="s">
        <v>215</v>
      </c>
      <c r="D247" s="190" t="s">
        <v>936</v>
      </c>
      <c r="E247" s="197" t="s">
        <v>215</v>
      </c>
      <c r="F247" s="180"/>
      <c r="G247" s="180"/>
      <c r="H247" s="180"/>
      <c r="I247" s="174">
        <v>225693</v>
      </c>
      <c r="J247" s="180"/>
      <c r="K247" s="178"/>
      <c r="L247" s="178"/>
      <c r="M247" s="178"/>
      <c r="N247" s="178"/>
      <c r="O247" s="178"/>
      <c r="P247" s="152">
        <v>0</v>
      </c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52">
        <v>192500</v>
      </c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98">
        <v>101775</v>
      </c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52">
        <v>36500</v>
      </c>
      <c r="BA247" s="152">
        <v>1557</v>
      </c>
      <c r="BB247" s="178"/>
      <c r="BC247" s="178"/>
      <c r="BD247" s="178"/>
    </row>
    <row r="248" spans="1:56" ht="14.25" customHeight="1" x14ac:dyDescent="0.2">
      <c r="A248" s="158">
        <v>64</v>
      </c>
      <c r="B248" s="158" t="s">
        <v>216</v>
      </c>
      <c r="C248" s="158" t="s">
        <v>215</v>
      </c>
      <c r="D248" s="159"/>
      <c r="E248" s="159" t="s">
        <v>710</v>
      </c>
      <c r="F248" s="160">
        <f t="shared" ref="F248:H248" si="112">F247</f>
        <v>0</v>
      </c>
      <c r="G248" s="160">
        <f t="shared" si="112"/>
        <v>0</v>
      </c>
      <c r="H248" s="160">
        <f t="shared" si="112"/>
        <v>0</v>
      </c>
      <c r="I248" s="160">
        <f>I285</f>
        <v>225693</v>
      </c>
      <c r="J248" s="160">
        <f t="shared" ref="J248:V248" si="113">J247</f>
        <v>0</v>
      </c>
      <c r="K248" s="160">
        <f t="shared" si="113"/>
        <v>0</v>
      </c>
      <c r="L248" s="160">
        <f t="shared" si="113"/>
        <v>0</v>
      </c>
      <c r="M248" s="160">
        <f t="shared" si="113"/>
        <v>0</v>
      </c>
      <c r="N248" s="160">
        <f t="shared" si="113"/>
        <v>0</v>
      </c>
      <c r="O248" s="160">
        <f t="shared" si="113"/>
        <v>0</v>
      </c>
      <c r="P248" s="160">
        <f t="shared" si="113"/>
        <v>0</v>
      </c>
      <c r="Q248" s="160">
        <f t="shared" si="113"/>
        <v>0</v>
      </c>
      <c r="R248" s="160">
        <f t="shared" si="113"/>
        <v>0</v>
      </c>
      <c r="S248" s="160">
        <f t="shared" si="113"/>
        <v>0</v>
      </c>
      <c r="T248" s="160">
        <f t="shared" si="113"/>
        <v>0</v>
      </c>
      <c r="U248" s="160">
        <f t="shared" si="113"/>
        <v>0</v>
      </c>
      <c r="V248" s="160">
        <f t="shared" si="113"/>
        <v>0</v>
      </c>
      <c r="W248" s="160"/>
      <c r="X248" s="160">
        <f t="shared" ref="X248:BD248" si="114">X247</f>
        <v>0</v>
      </c>
      <c r="Y248" s="160">
        <f t="shared" si="114"/>
        <v>0</v>
      </c>
      <c r="Z248" s="160">
        <f t="shared" si="114"/>
        <v>0</v>
      </c>
      <c r="AA248" s="160">
        <f t="shared" si="114"/>
        <v>0</v>
      </c>
      <c r="AB248" s="160">
        <f t="shared" si="114"/>
        <v>192500</v>
      </c>
      <c r="AC248" s="160">
        <f t="shared" si="114"/>
        <v>0</v>
      </c>
      <c r="AD248" s="160">
        <f t="shared" si="114"/>
        <v>0</v>
      </c>
      <c r="AE248" s="160">
        <f t="shared" si="114"/>
        <v>0</v>
      </c>
      <c r="AF248" s="160">
        <f t="shared" si="114"/>
        <v>0</v>
      </c>
      <c r="AG248" s="160">
        <f t="shared" si="114"/>
        <v>0</v>
      </c>
      <c r="AH248" s="160">
        <f t="shared" si="114"/>
        <v>0</v>
      </c>
      <c r="AI248" s="160">
        <f t="shared" si="114"/>
        <v>0</v>
      </c>
      <c r="AJ248" s="160">
        <f t="shared" si="114"/>
        <v>0</v>
      </c>
      <c r="AK248" s="160">
        <f t="shared" si="114"/>
        <v>0</v>
      </c>
      <c r="AL248" s="160">
        <f t="shared" si="114"/>
        <v>0</v>
      </c>
      <c r="AM248" s="160">
        <f t="shared" si="114"/>
        <v>101775</v>
      </c>
      <c r="AN248" s="160">
        <f t="shared" si="114"/>
        <v>0</v>
      </c>
      <c r="AO248" s="160">
        <f t="shared" si="114"/>
        <v>0</v>
      </c>
      <c r="AP248" s="160">
        <f t="shared" si="114"/>
        <v>0</v>
      </c>
      <c r="AQ248" s="160">
        <f t="shared" si="114"/>
        <v>0</v>
      </c>
      <c r="AR248" s="160">
        <f t="shared" si="114"/>
        <v>0</v>
      </c>
      <c r="AS248" s="160">
        <f t="shared" si="114"/>
        <v>0</v>
      </c>
      <c r="AT248" s="160">
        <f t="shared" si="114"/>
        <v>0</v>
      </c>
      <c r="AU248" s="160">
        <f t="shared" si="114"/>
        <v>0</v>
      </c>
      <c r="AV248" s="160">
        <f t="shared" si="114"/>
        <v>0</v>
      </c>
      <c r="AW248" s="160">
        <f t="shared" si="114"/>
        <v>0</v>
      </c>
      <c r="AX248" s="160">
        <f t="shared" si="114"/>
        <v>0</v>
      </c>
      <c r="AY248" s="160">
        <f t="shared" si="114"/>
        <v>0</v>
      </c>
      <c r="AZ248" s="160">
        <f t="shared" si="114"/>
        <v>36500</v>
      </c>
      <c r="BA248" s="160">
        <f t="shared" si="114"/>
        <v>1557</v>
      </c>
      <c r="BB248" s="160">
        <f t="shared" si="114"/>
        <v>0</v>
      </c>
      <c r="BC248" s="160">
        <f t="shared" si="114"/>
        <v>0</v>
      </c>
      <c r="BD248" s="160">
        <f t="shared" si="114"/>
        <v>0</v>
      </c>
    </row>
    <row r="249" spans="1:56" ht="14.25" customHeight="1" x14ac:dyDescent="0.25">
      <c r="A249" s="85">
        <v>65</v>
      </c>
      <c r="B249" s="184" t="s">
        <v>117</v>
      </c>
      <c r="C249" s="184" t="s">
        <v>116</v>
      </c>
      <c r="D249" s="192" t="s">
        <v>479</v>
      </c>
      <c r="E249" s="191" t="s">
        <v>116</v>
      </c>
      <c r="F249" s="180"/>
      <c r="G249" s="180"/>
      <c r="H249" s="152">
        <v>55000</v>
      </c>
      <c r="I249" s="180"/>
      <c r="J249" s="180"/>
      <c r="K249" s="178"/>
      <c r="L249" s="152">
        <v>4000000</v>
      </c>
      <c r="M249" s="178"/>
      <c r="N249" s="178"/>
      <c r="O249" s="178"/>
      <c r="P249" s="178"/>
      <c r="Q249" s="152">
        <v>306000</v>
      </c>
      <c r="R249" s="178"/>
      <c r="S249" s="178"/>
      <c r="T249" s="152">
        <v>1740623</v>
      </c>
      <c r="U249" s="178"/>
      <c r="V249" s="178"/>
      <c r="W249" s="178"/>
      <c r="X249" s="178"/>
      <c r="Y249" s="152">
        <v>13833</v>
      </c>
      <c r="Z249" s="178"/>
      <c r="AA249" s="178"/>
      <c r="AB249" s="178"/>
      <c r="AC249" s="152">
        <v>5287183</v>
      </c>
      <c r="AD249" s="178"/>
      <c r="AE249" s="178"/>
      <c r="AF249" s="178"/>
      <c r="AG249" s="153">
        <v>48500</v>
      </c>
      <c r="AH249" s="178"/>
      <c r="AI249" s="178"/>
      <c r="AJ249" s="178"/>
      <c r="AK249" s="178"/>
      <c r="AL249" s="152">
        <v>1537356</v>
      </c>
      <c r="AM249" s="178"/>
      <c r="AN249" s="152">
        <v>6020000</v>
      </c>
      <c r="AO249" s="153">
        <v>5749320</v>
      </c>
      <c r="AP249" s="172"/>
      <c r="AQ249" s="152">
        <v>417208</v>
      </c>
      <c r="AR249" s="178"/>
      <c r="AS249" s="169">
        <v>61192490</v>
      </c>
      <c r="AT249" s="152">
        <v>94676</v>
      </c>
      <c r="AU249" s="178"/>
      <c r="AV249" s="178"/>
      <c r="AW249" s="152">
        <v>2466204</v>
      </c>
      <c r="AX249" s="172"/>
      <c r="AY249" s="178"/>
      <c r="AZ249" s="178"/>
      <c r="BA249" s="152">
        <v>2960</v>
      </c>
      <c r="BB249" s="178"/>
      <c r="BC249" s="178"/>
      <c r="BD249" s="152">
        <v>80000</v>
      </c>
    </row>
    <row r="250" spans="1:56" ht="14.25" customHeight="1" x14ac:dyDescent="0.2">
      <c r="A250" s="155">
        <v>65</v>
      </c>
      <c r="B250" s="155" t="s">
        <v>117</v>
      </c>
      <c r="C250" s="155" t="s">
        <v>116</v>
      </c>
      <c r="D250" s="156" t="s">
        <v>739</v>
      </c>
      <c r="E250" s="156" t="s">
        <v>937</v>
      </c>
      <c r="F250" s="157">
        <f>F$361*Parametre!$S$13+F$362*Parametre!$S$14+F$363*Parametre!$S$15+F$364*Parametre!$S$16+F$365*Parametre!$S$17+F$366*Parametre!$S$18</f>
        <v>0</v>
      </c>
      <c r="G250" s="157">
        <f>G$361*Parametre!$S$13+G$362*Parametre!$S$14+G$363*Parametre!$S$15+G$364*Parametre!$S$16+G$365*Parametre!$S$17+G$366*Parametre!$S$18</f>
        <v>30181.7</v>
      </c>
      <c r="H250" s="157">
        <f>H$361*Parametre!$S$13+H$362*Parametre!$S$14+H$363*Parametre!$S$15+H$364*Parametre!$S$16+H$365*Parametre!$S$17+H$366*Parametre!$S$18</f>
        <v>292607.8</v>
      </c>
      <c r="I250" s="157">
        <f>I$361*Parametre!$S$13+I$362*Parametre!$S$14+I$363*Parametre!$S$15+I$364*Parametre!$S$16+I$365*Parametre!$S$17+I$366*Parametre!$S$18</f>
        <v>22033.5</v>
      </c>
      <c r="J250" s="157">
        <f>J$361*Parametre!$S$13+J$362*Parametre!$S$14+J$363*Parametre!$S$15+J$364*Parametre!$S$16+J$365*Parametre!$S$17+J$366*Parametre!$S$18</f>
        <v>818610.25</v>
      </c>
      <c r="K250" s="157">
        <f>K$361*Parametre!$S$13+K$362*Parametre!$S$14+K$363*Parametre!$S$15+K$364*Parametre!$S$16+K$365*Parametre!$S$17+K$366*Parametre!$S$18</f>
        <v>0</v>
      </c>
      <c r="L250" s="157">
        <f>L$361*Parametre!$S$13+L$362*Parametre!$S$14+L$363*Parametre!$S$15+L$364*Parametre!$S$16+L$365*Parametre!$S$17+L$366*Parametre!$S$18</f>
        <v>0</v>
      </c>
      <c r="M250" s="157">
        <f>M$361*Parametre!$S$13+M$362*Parametre!$S$14+M$363*Parametre!$S$15+M$364*Parametre!$S$16+M$365*Parametre!$S$17+M$366*Parametre!$S$18</f>
        <v>0</v>
      </c>
      <c r="N250" s="157">
        <f>N$361*Parametre!$S$13+N$362*Parametre!$S$14+N$363*Parametre!$S$15+N$364*Parametre!$S$16+N$365*Parametre!$S$17+N$366*Parametre!$S$18</f>
        <v>1435945700</v>
      </c>
      <c r="O250" s="157">
        <f>O$361*Parametre!$S$13+O$362*Parametre!$S$14+O$363*Parametre!$S$15+O$364*Parametre!$S$16+O$365*Parametre!$S$17+O$366*Parametre!$S$18</f>
        <v>157345</v>
      </c>
      <c r="P250" s="157">
        <f>P$361*Parametre!$S$13+P$362*Parametre!$S$14+P$363*Parametre!$S$15+P$364*Parametre!$S$16+P$365*Parametre!$S$17+P$366*Parametre!$S$18</f>
        <v>319521</v>
      </c>
      <c r="Q250" s="157">
        <f>Q$361*Parametre!$S$13+Q$362*Parametre!$S$14+Q$363*Parametre!$S$15+Q$364*Parametre!$S$16+Q$365*Parametre!$S$17+Q$366*Parametre!$S$18</f>
        <v>0</v>
      </c>
      <c r="R250" s="157">
        <f>R$361*Parametre!$S$13+R$362*Parametre!$S$14+R$363*Parametre!$S$15+R$364*Parametre!$S$16+R$365*Parametre!$S$17+R$366*Parametre!$S$18</f>
        <v>0</v>
      </c>
      <c r="S250" s="157">
        <f>S$361*Parametre!$S$13+S$362*Parametre!$S$14+S$363*Parametre!$S$15+S$364*Parametre!$S$16+S$365*Parametre!$S$17+S$366*Parametre!$S$18</f>
        <v>0</v>
      </c>
      <c r="T250" s="157">
        <f>T$361*Parametre!$S$13+T$362*Parametre!$S$14+T$363*Parametre!$S$15+T$364*Parametre!$S$16+T$365*Parametre!$S$17+T$366*Parametre!$S$18</f>
        <v>0</v>
      </c>
      <c r="U250" s="157">
        <f>U$361*Parametre!$S$13+U$362*Parametre!$S$14+U$363*Parametre!$S$15+U$364*Parametre!$S$16+U$365*Parametre!$S$17+U$366*Parametre!$S$18</f>
        <v>550171.5</v>
      </c>
      <c r="V250" s="157">
        <f>V$361*Parametre!$S$13+V$362*Parametre!$S$14+V$363*Parametre!$S$15+V$364*Parametre!$S$16+V$365*Parametre!$S$17+V$366*Parametre!$S$18</f>
        <v>0</v>
      </c>
      <c r="W250" s="157">
        <f>W$361*Parametre!$S$13+W$362*Parametre!$S$14+W$363*Parametre!$S$15+W$364*Parametre!$S$16+W$365*Parametre!$S$17+W$366*Parametre!$S$18</f>
        <v>0</v>
      </c>
      <c r="X250" s="157">
        <f>X$361*Parametre!$S$13+X$362*Parametre!$S$14+X$363*Parametre!$S$15+X$364*Parametre!$S$16+X$365*Parametre!$S$17+X$366*Parametre!$S$18</f>
        <v>0</v>
      </c>
      <c r="Y250" s="157">
        <f>Y$361*Parametre!$S$13+Y$362*Parametre!$S$14+Y$363*Parametre!$S$15+Y$364*Parametre!$S$16+Y$365*Parametre!$S$17+Y$366*Parametre!$S$18</f>
        <v>0</v>
      </c>
      <c r="Z250" s="157">
        <f>Z$361*Parametre!$S$13+Z$362*Parametre!$S$14+Z$363*Parametre!$S$15+Z$364*Parametre!$S$16+Z$365*Parametre!$S$17+Z$366*Parametre!$S$18</f>
        <v>0</v>
      </c>
      <c r="AA250" s="157">
        <f>AA$361*Parametre!$S$13+AA$362*Parametre!$S$14+AA$363*Parametre!$S$15+AA$364*Parametre!$S$16+AA$365*Parametre!$S$17+AA$366*Parametre!$S$18</f>
        <v>124357000</v>
      </c>
      <c r="AB250" s="157">
        <f>AB$361*Parametre!$S$13+AB$362*Parametre!$S$14+AB$363*Parametre!$S$15+AB$364*Parametre!$S$16+AB$365*Parametre!$S$17+AB$366*Parametre!$S$18</f>
        <v>0</v>
      </c>
      <c r="AC250" s="157">
        <f>AC$361*Parametre!$S$13+AC$362*Parametre!$S$14+AC$363*Parametre!$S$15+AC$364*Parametre!$S$16+AC$365*Parametre!$S$17+AC$366*Parametre!$S$18</f>
        <v>0</v>
      </c>
      <c r="AD250" s="157">
        <f>AD$361*Parametre!$S$13+AD$362*Parametre!$S$14+AD$363*Parametre!$S$15+AD$364*Parametre!$S$16+AD$365*Parametre!$S$17+AD$366*Parametre!$S$18</f>
        <v>0</v>
      </c>
      <c r="AE250" s="157">
        <f>AE$361*Parametre!$S$13+AE$362*Parametre!$S$14+AE$363*Parametre!$S$15+AE$364*Parametre!$S$16+AE$365*Parametre!$S$17+AE$366*Parametre!$S$18</f>
        <v>0</v>
      </c>
      <c r="AF250" s="157">
        <f>AF$361*Parametre!$S$13+AF$362*Parametre!$S$14+AF$363*Parametre!$S$15+AF$364*Parametre!$S$16+AF$365*Parametre!$S$17+AF$366*Parametre!$S$18</f>
        <v>0</v>
      </c>
      <c r="AG250" s="157">
        <f>AG$361*Parametre!$S$13+AG$362*Parametre!$S$14+AG$363*Parametre!$S$15+AG$364*Parametre!$S$16+AG$365*Parametre!$S$17+AG$366*Parametre!$S$18</f>
        <v>0</v>
      </c>
      <c r="AH250" s="157">
        <f>AH$361*Parametre!$S$13+AH$362*Parametre!$S$14+AH$363*Parametre!$S$15+AH$364*Parametre!$S$16+AH$365*Parametre!$S$17+AH$366*Parametre!$S$18</f>
        <v>0</v>
      </c>
      <c r="AI250" s="157">
        <f>AI$361*Parametre!$S$13+AI$362*Parametre!$S$14+AI$363*Parametre!$S$15+AI$364*Parametre!$S$16+AI$365*Parametre!$S$17+AI$366*Parametre!$S$18</f>
        <v>45213.5</v>
      </c>
      <c r="AJ250" s="157">
        <f>AJ$361*Parametre!$S$13+AJ$362*Parametre!$S$14+AJ$363*Parametre!$S$15+AJ$364*Parametre!$S$16+AJ$365*Parametre!$S$17+AJ$366*Parametre!$S$18</f>
        <v>714285.5</v>
      </c>
      <c r="AK250" s="157">
        <f>AK$361*Parametre!$S$13+AK$362*Parametre!$S$14+AK$363*Parametre!$S$15+AK$364*Parametre!$S$16+AK$365*Parametre!$S$17+AK$366*Parametre!$S$18</f>
        <v>0</v>
      </c>
      <c r="AL250" s="157">
        <f>AL$361*Parametre!$S$13+AL$362*Parametre!$S$14+AL$363*Parametre!$S$15+AL$364*Parametre!$S$16+AL$365*Parametre!$S$17+AL$366*Parametre!$S$18</f>
        <v>0</v>
      </c>
      <c r="AM250" s="157">
        <f>AM$361*Parametre!$S$13+AM$362*Parametre!$S$14+AM$363*Parametre!$S$15+AM$364*Parametre!$S$16+AM$365*Parametre!$S$17+AM$366*Parametre!$S$18</f>
        <v>402187</v>
      </c>
      <c r="AN250" s="157">
        <f>AN$361*Parametre!$S$13+AN$362*Parametre!$S$14+AN$363*Parametre!$S$15+AN$364*Parametre!$S$16+AN$365*Parametre!$S$17+AN$366*Parametre!$S$18</f>
        <v>5225000</v>
      </c>
      <c r="AO250" s="157">
        <f>AO$361*Parametre!$S$13+AO$362*Parametre!$S$14+AO$363*Parametre!$S$15+AO$364*Parametre!$S$16+AO$365*Parametre!$S$17+AO$366*Parametre!$S$18</f>
        <v>0</v>
      </c>
      <c r="AP250" s="157">
        <f>AP$361*Parametre!$S$13+AP$362*Parametre!$S$14+AP$363*Parametre!$S$15+AP$364*Parametre!$S$16+AP$365*Parametre!$S$17+AP$366*Parametre!$S$18</f>
        <v>594425</v>
      </c>
      <c r="AQ250" s="157">
        <f>AQ$361*Parametre!$S$13+AQ$362*Parametre!$S$14+AQ$363*Parametre!$S$15+AQ$364*Parametre!$S$16+AQ$365*Parametre!$S$17+AQ$366*Parametre!$S$18</f>
        <v>0</v>
      </c>
      <c r="AR250" s="157">
        <f>AR$361*Parametre!$S$13+AR$362*Parametre!$S$14+AR$363*Parametre!$S$15+AR$364*Parametre!$S$16+AR$365*Parametre!$S$17+AR$366*Parametre!$S$18</f>
        <v>0</v>
      </c>
      <c r="AS250" s="157">
        <f>AS$361*Parametre!$S$13+AS$362*Parametre!$S$14+AS$363*Parametre!$S$15+AS$364*Parametre!$S$16+AS$365*Parametre!$S$17+AS$366*Parametre!$S$18</f>
        <v>0</v>
      </c>
      <c r="AT250" s="157">
        <f>AT$361*Parametre!$S$13+AT$362*Parametre!$S$14+AT$363*Parametre!$S$15+AT$364*Parametre!$S$16+AT$365*Parametre!$S$17+AT$366*Parametre!$S$18</f>
        <v>0</v>
      </c>
      <c r="AU250" s="157">
        <f>AU$361*Parametre!$S$13+AU$362*Parametre!$S$14+AU$363*Parametre!$S$15+AU$364*Parametre!$S$16+AU$365*Parametre!$S$17+AU$366*Parametre!$S$18</f>
        <v>0</v>
      </c>
      <c r="AV250" s="157">
        <f>AV$361*Parametre!$S$13+AV$362*Parametre!$S$14+AV$363*Parametre!$S$15+AV$364*Parametre!$S$16+AV$365*Parametre!$S$17+AV$366*Parametre!$S$18</f>
        <v>0</v>
      </c>
      <c r="AW250" s="157">
        <f>AW$361*Parametre!$S$13+AW$362*Parametre!$S$14+AW$363*Parametre!$S$15+AW$364*Parametre!$S$16+AW$365*Parametre!$S$17+AW$366*Parametre!$S$18</f>
        <v>0</v>
      </c>
      <c r="AX250" s="157">
        <f>AX$361*Parametre!$S$13+AX$362*Parametre!$S$14+AX$363*Parametre!$S$15+AX$364*Parametre!$S$16+AX$365*Parametre!$S$17+AX$366*Parametre!$S$18</f>
        <v>1200000</v>
      </c>
      <c r="AY250" s="157">
        <f>AY$361*Parametre!$S$13+AY$362*Parametre!$S$14+AY$363*Parametre!$S$15+AY$364*Parametre!$S$16+AY$365*Parametre!$S$17+AY$366*Parametre!$S$18</f>
        <v>828593.95</v>
      </c>
      <c r="AZ250" s="157">
        <f>AZ$361*Parametre!$S$13+AZ$362*Parametre!$S$14+AZ$363*Parametre!$S$15+AZ$364*Parametre!$S$16+AZ$365*Parametre!$S$17+AZ$366*Parametre!$S$18</f>
        <v>0</v>
      </c>
      <c r="BA250" s="157">
        <f>BA$361*Parametre!$S$13+BA$362*Parametre!$S$14+BA$363*Parametre!$S$15+BA$364*Parametre!$S$16+BA$365*Parametre!$S$17+BA$366*Parametre!$S$18</f>
        <v>0</v>
      </c>
      <c r="BB250" s="157">
        <f>BB$361*Parametre!$S$13+BB$362*Parametre!$S$14+BB$363*Parametre!$S$15+BB$364*Parametre!$S$16+BB$365*Parametre!$S$17+BB$366*Parametre!$S$18</f>
        <v>1289156</v>
      </c>
      <c r="BC250" s="157">
        <f>BC$361*Parametre!$S$13+BC$362*Parametre!$S$14+BC$363*Parametre!$S$15+BC$364*Parametre!$S$16+BC$365*Parametre!$S$17+BC$366*Parametre!$S$18</f>
        <v>0</v>
      </c>
      <c r="BD250" s="157">
        <f>BD$361*Parametre!$S$13+BD$362*Parametre!$S$14+BD$363*Parametre!$S$15+BD$364*Parametre!$S$16+BD$365*Parametre!$S$17+BD$366*Parametre!$S$18</f>
        <v>0</v>
      </c>
    </row>
    <row r="251" spans="1:56" ht="14.25" customHeight="1" x14ac:dyDescent="0.2">
      <c r="A251" s="158">
        <v>65</v>
      </c>
      <c r="B251" s="158" t="s">
        <v>117</v>
      </c>
      <c r="C251" s="158" t="s">
        <v>116</v>
      </c>
      <c r="D251" s="159"/>
      <c r="E251" s="159" t="s">
        <v>710</v>
      </c>
      <c r="F251" s="160">
        <f t="shared" ref="F251:BD251" si="115">SUM(F249:F250)</f>
        <v>0</v>
      </c>
      <c r="G251" s="160">
        <f t="shared" si="115"/>
        <v>30181.7</v>
      </c>
      <c r="H251" s="160">
        <f t="shared" si="115"/>
        <v>347607.8</v>
      </c>
      <c r="I251" s="160">
        <f t="shared" si="115"/>
        <v>22033.5</v>
      </c>
      <c r="J251" s="160">
        <f t="shared" si="115"/>
        <v>818610.25</v>
      </c>
      <c r="K251" s="160">
        <f t="shared" si="115"/>
        <v>0</v>
      </c>
      <c r="L251" s="160">
        <f t="shared" si="115"/>
        <v>4000000</v>
      </c>
      <c r="M251" s="160">
        <f t="shared" si="115"/>
        <v>0</v>
      </c>
      <c r="N251" s="160">
        <f t="shared" si="115"/>
        <v>1435945700</v>
      </c>
      <c r="O251" s="160">
        <f t="shared" si="115"/>
        <v>157345</v>
      </c>
      <c r="P251" s="160">
        <f t="shared" si="115"/>
        <v>319521</v>
      </c>
      <c r="Q251" s="160">
        <f t="shared" si="115"/>
        <v>306000</v>
      </c>
      <c r="R251" s="160">
        <f t="shared" si="115"/>
        <v>0</v>
      </c>
      <c r="S251" s="160">
        <f t="shared" si="115"/>
        <v>0</v>
      </c>
      <c r="T251" s="160">
        <f t="shared" si="115"/>
        <v>1740623</v>
      </c>
      <c r="U251" s="160">
        <f t="shared" si="115"/>
        <v>550171.5</v>
      </c>
      <c r="V251" s="160">
        <f t="shared" si="115"/>
        <v>0</v>
      </c>
      <c r="W251" s="160">
        <f t="shared" si="115"/>
        <v>0</v>
      </c>
      <c r="X251" s="160">
        <f t="shared" si="115"/>
        <v>0</v>
      </c>
      <c r="Y251" s="160">
        <f t="shared" si="115"/>
        <v>13833</v>
      </c>
      <c r="Z251" s="160">
        <f t="shared" si="115"/>
        <v>0</v>
      </c>
      <c r="AA251" s="160">
        <f t="shared" si="115"/>
        <v>124357000</v>
      </c>
      <c r="AB251" s="160">
        <f t="shared" si="115"/>
        <v>0</v>
      </c>
      <c r="AC251" s="160">
        <f t="shared" si="115"/>
        <v>5287183</v>
      </c>
      <c r="AD251" s="160">
        <f t="shared" si="115"/>
        <v>0</v>
      </c>
      <c r="AE251" s="160">
        <f t="shared" si="115"/>
        <v>0</v>
      </c>
      <c r="AF251" s="160">
        <f t="shared" si="115"/>
        <v>0</v>
      </c>
      <c r="AG251" s="160">
        <f t="shared" si="115"/>
        <v>48500</v>
      </c>
      <c r="AH251" s="160">
        <f t="shared" si="115"/>
        <v>0</v>
      </c>
      <c r="AI251" s="160">
        <f t="shared" si="115"/>
        <v>45213.5</v>
      </c>
      <c r="AJ251" s="160">
        <f t="shared" si="115"/>
        <v>714285.5</v>
      </c>
      <c r="AK251" s="160">
        <f t="shared" si="115"/>
        <v>0</v>
      </c>
      <c r="AL251" s="160">
        <f t="shared" si="115"/>
        <v>1537356</v>
      </c>
      <c r="AM251" s="160">
        <f t="shared" si="115"/>
        <v>402187</v>
      </c>
      <c r="AN251" s="160">
        <f t="shared" si="115"/>
        <v>11245000</v>
      </c>
      <c r="AO251" s="160">
        <f t="shared" si="115"/>
        <v>5749320</v>
      </c>
      <c r="AP251" s="160">
        <f t="shared" si="115"/>
        <v>594425</v>
      </c>
      <c r="AQ251" s="160">
        <f t="shared" si="115"/>
        <v>417208</v>
      </c>
      <c r="AR251" s="160">
        <f t="shared" si="115"/>
        <v>0</v>
      </c>
      <c r="AS251" s="160">
        <f t="shared" si="115"/>
        <v>61192490</v>
      </c>
      <c r="AT251" s="160">
        <f t="shared" si="115"/>
        <v>94676</v>
      </c>
      <c r="AU251" s="160">
        <f t="shared" si="115"/>
        <v>0</v>
      </c>
      <c r="AV251" s="160">
        <f t="shared" si="115"/>
        <v>0</v>
      </c>
      <c r="AW251" s="160">
        <f t="shared" si="115"/>
        <v>2466204</v>
      </c>
      <c r="AX251" s="160">
        <f t="shared" si="115"/>
        <v>1200000</v>
      </c>
      <c r="AY251" s="160">
        <f t="shared" si="115"/>
        <v>828593.95</v>
      </c>
      <c r="AZ251" s="160">
        <f t="shared" si="115"/>
        <v>0</v>
      </c>
      <c r="BA251" s="160">
        <f t="shared" si="115"/>
        <v>2960</v>
      </c>
      <c r="BB251" s="160">
        <f t="shared" si="115"/>
        <v>1289156</v>
      </c>
      <c r="BC251" s="160">
        <f t="shared" si="115"/>
        <v>0</v>
      </c>
      <c r="BD251" s="160">
        <f t="shared" si="115"/>
        <v>80000</v>
      </c>
    </row>
    <row r="252" spans="1:56" ht="14.25" customHeight="1" x14ac:dyDescent="0.25">
      <c r="A252" s="85">
        <v>66</v>
      </c>
      <c r="B252" s="189" t="s">
        <v>142</v>
      </c>
      <c r="C252" s="189" t="s">
        <v>141</v>
      </c>
      <c r="D252" s="190" t="s">
        <v>938</v>
      </c>
      <c r="E252" s="186" t="s">
        <v>141</v>
      </c>
      <c r="F252" s="174">
        <v>718850</v>
      </c>
      <c r="G252" s="180"/>
      <c r="H252" s="152">
        <v>49500</v>
      </c>
      <c r="I252" s="180"/>
      <c r="J252" s="178"/>
      <c r="K252" s="178"/>
      <c r="L252" s="152">
        <v>4000000</v>
      </c>
      <c r="M252" s="178"/>
      <c r="N252" s="152">
        <v>502393000</v>
      </c>
      <c r="O252" s="178"/>
      <c r="P252" s="152">
        <v>462102</v>
      </c>
      <c r="Q252" s="152">
        <v>55000</v>
      </c>
      <c r="R252" s="178"/>
      <c r="S252" s="152">
        <v>165000</v>
      </c>
      <c r="T252" s="152">
        <v>130000</v>
      </c>
      <c r="U252" s="153">
        <v>1221788</v>
      </c>
      <c r="V252" s="153">
        <v>161759000</v>
      </c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53">
        <v>20000</v>
      </c>
      <c r="AH252" s="152">
        <v>3439</v>
      </c>
      <c r="AI252" s="152">
        <v>22102</v>
      </c>
      <c r="AJ252" s="178"/>
      <c r="AK252" s="178"/>
      <c r="AL252" s="152">
        <v>88378</v>
      </c>
      <c r="AM252" s="178"/>
      <c r="AN252" s="178"/>
      <c r="AO252" s="153">
        <v>1100000</v>
      </c>
      <c r="AP252" s="152">
        <v>119508</v>
      </c>
      <c r="AQ252" s="152">
        <v>338057</v>
      </c>
      <c r="AR252" s="153">
        <v>300000</v>
      </c>
      <c r="AS252" s="169">
        <v>793820</v>
      </c>
      <c r="AT252" s="152">
        <v>182686</v>
      </c>
      <c r="AU252" s="152">
        <v>62127</v>
      </c>
      <c r="AV252" s="178"/>
      <c r="AW252" s="178"/>
      <c r="AX252" s="178"/>
      <c r="AY252" s="152">
        <v>203006</v>
      </c>
      <c r="AZ252" s="152">
        <v>25500</v>
      </c>
      <c r="BA252" s="178"/>
      <c r="BB252" s="165">
        <v>250624</v>
      </c>
      <c r="BC252" s="178"/>
      <c r="BD252" s="178"/>
    </row>
    <row r="253" spans="1:56" ht="14.25" customHeight="1" x14ac:dyDescent="0.25">
      <c r="A253" s="85">
        <v>66</v>
      </c>
      <c r="B253" s="189" t="s">
        <v>142</v>
      </c>
      <c r="C253" s="189" t="s">
        <v>141</v>
      </c>
      <c r="D253" s="190" t="s">
        <v>939</v>
      </c>
      <c r="E253" s="186" t="s">
        <v>939</v>
      </c>
      <c r="F253" s="180"/>
      <c r="G253" s="180"/>
      <c r="H253" s="180"/>
      <c r="I253" s="180"/>
      <c r="J253" s="178"/>
      <c r="K253" s="178"/>
      <c r="L253" s="178"/>
      <c r="M253" s="178"/>
      <c r="N253" s="178"/>
      <c r="O253" s="178"/>
      <c r="P253" s="152">
        <v>0</v>
      </c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52">
        <v>242</v>
      </c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</row>
    <row r="254" spans="1:56" ht="14.25" customHeight="1" x14ac:dyDescent="0.2">
      <c r="A254" s="158">
        <v>66</v>
      </c>
      <c r="B254" s="158" t="s">
        <v>142</v>
      </c>
      <c r="C254" s="158" t="s">
        <v>141</v>
      </c>
      <c r="D254" s="159"/>
      <c r="E254" s="159" t="s">
        <v>710</v>
      </c>
      <c r="F254" s="160">
        <f t="shared" ref="F254:V254" si="116">F252+F253</f>
        <v>718850</v>
      </c>
      <c r="G254" s="160">
        <f t="shared" si="116"/>
        <v>0</v>
      </c>
      <c r="H254" s="160">
        <f t="shared" si="116"/>
        <v>49500</v>
      </c>
      <c r="I254" s="160">
        <f t="shared" si="116"/>
        <v>0</v>
      </c>
      <c r="J254" s="160">
        <f t="shared" si="116"/>
        <v>0</v>
      </c>
      <c r="K254" s="160">
        <f t="shared" si="116"/>
        <v>0</v>
      </c>
      <c r="L254" s="160">
        <f t="shared" si="116"/>
        <v>4000000</v>
      </c>
      <c r="M254" s="160">
        <f t="shared" si="116"/>
        <v>0</v>
      </c>
      <c r="N254" s="160">
        <f t="shared" si="116"/>
        <v>502393000</v>
      </c>
      <c r="O254" s="160">
        <f t="shared" si="116"/>
        <v>0</v>
      </c>
      <c r="P254" s="160">
        <f t="shared" si="116"/>
        <v>462102</v>
      </c>
      <c r="Q254" s="160">
        <f t="shared" si="116"/>
        <v>55000</v>
      </c>
      <c r="R254" s="160">
        <f t="shared" si="116"/>
        <v>0</v>
      </c>
      <c r="S254" s="160">
        <f t="shared" si="116"/>
        <v>165000</v>
      </c>
      <c r="T254" s="160">
        <f t="shared" si="116"/>
        <v>130000</v>
      </c>
      <c r="U254" s="160">
        <f t="shared" si="116"/>
        <v>1221788</v>
      </c>
      <c r="V254" s="160">
        <f t="shared" si="116"/>
        <v>161759000</v>
      </c>
      <c r="W254" s="160"/>
      <c r="X254" s="160">
        <f t="shared" ref="X254:BD254" si="117">X252+X253</f>
        <v>0</v>
      </c>
      <c r="Y254" s="160">
        <f t="shared" si="117"/>
        <v>0</v>
      </c>
      <c r="Z254" s="160">
        <f t="shared" si="117"/>
        <v>0</v>
      </c>
      <c r="AA254" s="160">
        <f t="shared" si="117"/>
        <v>0</v>
      </c>
      <c r="AB254" s="160">
        <f t="shared" si="117"/>
        <v>0</v>
      </c>
      <c r="AC254" s="160">
        <f t="shared" si="117"/>
        <v>0</v>
      </c>
      <c r="AD254" s="160">
        <f t="shared" si="117"/>
        <v>0</v>
      </c>
      <c r="AE254" s="160">
        <f t="shared" si="117"/>
        <v>0</v>
      </c>
      <c r="AF254" s="160">
        <f t="shared" si="117"/>
        <v>0</v>
      </c>
      <c r="AG254" s="160">
        <f t="shared" si="117"/>
        <v>20000</v>
      </c>
      <c r="AH254" s="160">
        <f t="shared" si="117"/>
        <v>3681</v>
      </c>
      <c r="AI254" s="160">
        <f t="shared" si="117"/>
        <v>22102</v>
      </c>
      <c r="AJ254" s="160">
        <f t="shared" si="117"/>
        <v>0</v>
      </c>
      <c r="AK254" s="160">
        <f t="shared" si="117"/>
        <v>0</v>
      </c>
      <c r="AL254" s="160">
        <f t="shared" si="117"/>
        <v>88378</v>
      </c>
      <c r="AM254" s="160">
        <f t="shared" si="117"/>
        <v>0</v>
      </c>
      <c r="AN254" s="160">
        <f t="shared" si="117"/>
        <v>0</v>
      </c>
      <c r="AO254" s="160">
        <f t="shared" si="117"/>
        <v>1100000</v>
      </c>
      <c r="AP254" s="160">
        <f t="shared" si="117"/>
        <v>119508</v>
      </c>
      <c r="AQ254" s="160">
        <f t="shared" si="117"/>
        <v>338057</v>
      </c>
      <c r="AR254" s="160">
        <f t="shared" si="117"/>
        <v>300000</v>
      </c>
      <c r="AS254" s="160">
        <f t="shared" si="117"/>
        <v>793820</v>
      </c>
      <c r="AT254" s="160">
        <f t="shared" si="117"/>
        <v>182686</v>
      </c>
      <c r="AU254" s="160">
        <f t="shared" si="117"/>
        <v>62127</v>
      </c>
      <c r="AV254" s="160">
        <f t="shared" si="117"/>
        <v>0</v>
      </c>
      <c r="AW254" s="160">
        <f t="shared" si="117"/>
        <v>0</v>
      </c>
      <c r="AX254" s="160">
        <f t="shared" si="117"/>
        <v>0</v>
      </c>
      <c r="AY254" s="160">
        <f t="shared" si="117"/>
        <v>203006</v>
      </c>
      <c r="AZ254" s="160">
        <f t="shared" si="117"/>
        <v>25500</v>
      </c>
      <c r="BA254" s="160">
        <f t="shared" si="117"/>
        <v>0</v>
      </c>
      <c r="BB254" s="160">
        <f t="shared" si="117"/>
        <v>250624</v>
      </c>
      <c r="BC254" s="160">
        <f t="shared" si="117"/>
        <v>0</v>
      </c>
      <c r="BD254" s="160">
        <f t="shared" si="117"/>
        <v>0</v>
      </c>
    </row>
    <row r="255" spans="1:56" ht="14.25" customHeight="1" x14ac:dyDescent="0.25">
      <c r="A255" s="85">
        <v>67</v>
      </c>
      <c r="B255" s="184" t="s">
        <v>200</v>
      </c>
      <c r="C255" s="184" t="s">
        <v>199</v>
      </c>
      <c r="D255" s="185" t="s">
        <v>199</v>
      </c>
      <c r="E255" s="186" t="s">
        <v>199</v>
      </c>
      <c r="F255" s="180"/>
      <c r="G255" s="180"/>
      <c r="H255" s="180"/>
      <c r="I255" s="180"/>
      <c r="J255" s="178"/>
      <c r="K255" s="152">
        <v>130000</v>
      </c>
      <c r="L255" s="178"/>
      <c r="M255" s="178"/>
      <c r="N255" s="178"/>
      <c r="O255" s="178"/>
      <c r="P255" s="152">
        <v>0</v>
      </c>
      <c r="Q255" s="178"/>
      <c r="R255" s="178"/>
      <c r="S255" s="178"/>
      <c r="T255" s="178"/>
      <c r="U255" s="153">
        <v>351906</v>
      </c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52">
        <v>4854</v>
      </c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53">
        <v>775000</v>
      </c>
      <c r="AS255" s="169">
        <v>9274930</v>
      </c>
      <c r="AT255" s="178"/>
      <c r="AU255" s="178"/>
      <c r="AV255" s="178"/>
      <c r="AW255" s="178"/>
      <c r="AX255" s="152">
        <v>1200000</v>
      </c>
      <c r="AY255" s="178"/>
      <c r="AZ255" s="178"/>
      <c r="BA255" s="178"/>
      <c r="BB255" s="178"/>
      <c r="BC255" s="178"/>
      <c r="BD255" s="178"/>
    </row>
    <row r="256" spans="1:56" ht="14.25" customHeight="1" x14ac:dyDescent="0.2">
      <c r="A256" s="155">
        <v>67</v>
      </c>
      <c r="B256" s="155" t="s">
        <v>200</v>
      </c>
      <c r="C256" s="155" t="s">
        <v>199</v>
      </c>
      <c r="D256" s="156" t="s">
        <v>708</v>
      </c>
      <c r="E256" s="156" t="s">
        <v>940</v>
      </c>
      <c r="F256" s="157">
        <f t="shared" ref="F256:AK256" si="118">SUMPRODUCT(F$377:F$387,Martial10)</f>
        <v>0</v>
      </c>
      <c r="G256" s="157">
        <f t="shared" si="118"/>
        <v>0</v>
      </c>
      <c r="H256" s="157">
        <f t="shared" si="118"/>
        <v>0</v>
      </c>
      <c r="I256" s="157">
        <f t="shared" si="118"/>
        <v>0</v>
      </c>
      <c r="J256" s="157">
        <f t="shared" si="118"/>
        <v>0</v>
      </c>
      <c r="K256" s="157">
        <f t="shared" si="118"/>
        <v>0</v>
      </c>
      <c r="L256" s="157">
        <f t="shared" si="118"/>
        <v>240000</v>
      </c>
      <c r="M256" s="157">
        <f t="shared" si="118"/>
        <v>0</v>
      </c>
      <c r="N256" s="157">
        <f t="shared" si="118"/>
        <v>0</v>
      </c>
      <c r="O256" s="157">
        <f t="shared" si="118"/>
        <v>6380.920000000001</v>
      </c>
      <c r="P256" s="157">
        <f t="shared" si="118"/>
        <v>0</v>
      </c>
      <c r="Q256" s="157">
        <f t="shared" si="118"/>
        <v>0</v>
      </c>
      <c r="R256" s="157">
        <f t="shared" si="118"/>
        <v>0</v>
      </c>
      <c r="S256" s="157">
        <f t="shared" si="118"/>
        <v>0</v>
      </c>
      <c r="T256" s="157">
        <f t="shared" si="118"/>
        <v>0</v>
      </c>
      <c r="U256" s="157">
        <f t="shared" si="118"/>
        <v>0</v>
      </c>
      <c r="V256" s="157">
        <f t="shared" si="118"/>
        <v>0</v>
      </c>
      <c r="W256" s="157">
        <f t="shared" si="118"/>
        <v>0</v>
      </c>
      <c r="X256" s="157">
        <f t="shared" si="118"/>
        <v>28521</v>
      </c>
      <c r="Y256" s="157">
        <f t="shared" si="118"/>
        <v>0</v>
      </c>
      <c r="Z256" s="157">
        <f t="shared" si="118"/>
        <v>0</v>
      </c>
      <c r="AA256" s="157">
        <f t="shared" si="118"/>
        <v>861400</v>
      </c>
      <c r="AB256" s="157">
        <f t="shared" si="118"/>
        <v>0</v>
      </c>
      <c r="AC256" s="157">
        <f t="shared" si="118"/>
        <v>0</v>
      </c>
      <c r="AD256" s="157">
        <f t="shared" si="118"/>
        <v>0</v>
      </c>
      <c r="AE256" s="157">
        <f t="shared" si="118"/>
        <v>0</v>
      </c>
      <c r="AF256" s="157">
        <f t="shared" si="118"/>
        <v>0</v>
      </c>
      <c r="AG256" s="157">
        <f t="shared" si="118"/>
        <v>0</v>
      </c>
      <c r="AH256" s="157">
        <f t="shared" si="118"/>
        <v>0</v>
      </c>
      <c r="AI256" s="157">
        <f t="shared" si="118"/>
        <v>34888.639999999999</v>
      </c>
      <c r="AJ256" s="157">
        <f t="shared" si="118"/>
        <v>0</v>
      </c>
      <c r="AK256" s="157">
        <f t="shared" si="118"/>
        <v>0</v>
      </c>
      <c r="AL256" s="157">
        <f t="shared" ref="AL256:BD256" si="119">SUMPRODUCT(AL$377:AL$387,Martial10)</f>
        <v>0</v>
      </c>
      <c r="AM256" s="157">
        <f t="shared" si="119"/>
        <v>0</v>
      </c>
      <c r="AN256" s="157">
        <f t="shared" si="119"/>
        <v>0</v>
      </c>
      <c r="AO256" s="157">
        <f t="shared" si="119"/>
        <v>0</v>
      </c>
      <c r="AP256" s="157">
        <f t="shared" si="119"/>
        <v>0</v>
      </c>
      <c r="AQ256" s="157">
        <f t="shared" si="119"/>
        <v>0</v>
      </c>
      <c r="AR256" s="157">
        <f t="shared" si="119"/>
        <v>0</v>
      </c>
      <c r="AS256" s="157">
        <f t="shared" si="119"/>
        <v>0</v>
      </c>
      <c r="AT256" s="157">
        <f t="shared" si="119"/>
        <v>0</v>
      </c>
      <c r="AU256" s="157">
        <f t="shared" si="119"/>
        <v>0</v>
      </c>
      <c r="AV256" s="157">
        <f t="shared" si="119"/>
        <v>0</v>
      </c>
      <c r="AW256" s="157">
        <f t="shared" si="119"/>
        <v>0</v>
      </c>
      <c r="AX256" s="157">
        <f t="shared" si="119"/>
        <v>0</v>
      </c>
      <c r="AY256" s="157">
        <f t="shared" si="119"/>
        <v>0</v>
      </c>
      <c r="AZ256" s="157">
        <f t="shared" si="119"/>
        <v>0</v>
      </c>
      <c r="BA256" s="157">
        <f t="shared" si="119"/>
        <v>0</v>
      </c>
      <c r="BB256" s="157">
        <f t="shared" si="119"/>
        <v>0</v>
      </c>
      <c r="BC256" s="157">
        <f t="shared" si="119"/>
        <v>0</v>
      </c>
      <c r="BD256" s="157">
        <f t="shared" si="119"/>
        <v>0</v>
      </c>
    </row>
    <row r="257" spans="1:56" ht="14.25" customHeight="1" x14ac:dyDescent="0.2">
      <c r="A257" s="158">
        <v>67</v>
      </c>
      <c r="B257" s="158" t="s">
        <v>200</v>
      </c>
      <c r="C257" s="158" t="s">
        <v>199</v>
      </c>
      <c r="D257" s="159"/>
      <c r="E257" s="159" t="s">
        <v>710</v>
      </c>
      <c r="F257" s="160">
        <f t="shared" ref="F257:BD257" si="120">SUM(F255:F256)</f>
        <v>0</v>
      </c>
      <c r="G257" s="160">
        <f t="shared" si="120"/>
        <v>0</v>
      </c>
      <c r="H257" s="160">
        <f t="shared" si="120"/>
        <v>0</v>
      </c>
      <c r="I257" s="160">
        <f t="shared" si="120"/>
        <v>0</v>
      </c>
      <c r="J257" s="160">
        <f t="shared" si="120"/>
        <v>0</v>
      </c>
      <c r="K257" s="160">
        <f t="shared" si="120"/>
        <v>130000</v>
      </c>
      <c r="L257" s="160">
        <f t="shared" si="120"/>
        <v>240000</v>
      </c>
      <c r="M257" s="160">
        <f t="shared" si="120"/>
        <v>0</v>
      </c>
      <c r="N257" s="160">
        <f t="shared" si="120"/>
        <v>0</v>
      </c>
      <c r="O257" s="160">
        <f t="shared" si="120"/>
        <v>6380.920000000001</v>
      </c>
      <c r="P257" s="160">
        <f t="shared" si="120"/>
        <v>0</v>
      </c>
      <c r="Q257" s="160">
        <f t="shared" si="120"/>
        <v>0</v>
      </c>
      <c r="R257" s="160">
        <f t="shared" si="120"/>
        <v>0</v>
      </c>
      <c r="S257" s="160">
        <f t="shared" si="120"/>
        <v>0</v>
      </c>
      <c r="T257" s="160">
        <f t="shared" si="120"/>
        <v>0</v>
      </c>
      <c r="U257" s="160">
        <f t="shared" si="120"/>
        <v>351906</v>
      </c>
      <c r="V257" s="160">
        <f t="shared" si="120"/>
        <v>0</v>
      </c>
      <c r="W257" s="160">
        <f t="shared" si="120"/>
        <v>0</v>
      </c>
      <c r="X257" s="160">
        <f t="shared" si="120"/>
        <v>28521</v>
      </c>
      <c r="Y257" s="160">
        <f t="shared" si="120"/>
        <v>0</v>
      </c>
      <c r="Z257" s="160">
        <f t="shared" si="120"/>
        <v>0</v>
      </c>
      <c r="AA257" s="160">
        <f t="shared" si="120"/>
        <v>861400</v>
      </c>
      <c r="AB257" s="160">
        <f t="shared" si="120"/>
        <v>0</v>
      </c>
      <c r="AC257" s="160">
        <f t="shared" si="120"/>
        <v>0</v>
      </c>
      <c r="AD257" s="160">
        <f t="shared" si="120"/>
        <v>0</v>
      </c>
      <c r="AE257" s="160">
        <f t="shared" si="120"/>
        <v>0</v>
      </c>
      <c r="AF257" s="160">
        <f t="shared" si="120"/>
        <v>0</v>
      </c>
      <c r="AG257" s="160">
        <f t="shared" si="120"/>
        <v>0</v>
      </c>
      <c r="AH257" s="160">
        <f t="shared" si="120"/>
        <v>4854</v>
      </c>
      <c r="AI257" s="160">
        <f t="shared" si="120"/>
        <v>34888.639999999999</v>
      </c>
      <c r="AJ257" s="160">
        <f t="shared" si="120"/>
        <v>0</v>
      </c>
      <c r="AK257" s="160">
        <f t="shared" si="120"/>
        <v>0</v>
      </c>
      <c r="AL257" s="160">
        <f t="shared" si="120"/>
        <v>0</v>
      </c>
      <c r="AM257" s="160">
        <f t="shared" si="120"/>
        <v>0</v>
      </c>
      <c r="AN257" s="160">
        <f t="shared" si="120"/>
        <v>0</v>
      </c>
      <c r="AO257" s="160">
        <f t="shared" si="120"/>
        <v>0</v>
      </c>
      <c r="AP257" s="160">
        <f t="shared" si="120"/>
        <v>0</v>
      </c>
      <c r="AQ257" s="160">
        <f t="shared" si="120"/>
        <v>0</v>
      </c>
      <c r="AR257" s="160">
        <f t="shared" si="120"/>
        <v>775000</v>
      </c>
      <c r="AS257" s="160">
        <f t="shared" si="120"/>
        <v>9274930</v>
      </c>
      <c r="AT257" s="160">
        <f t="shared" si="120"/>
        <v>0</v>
      </c>
      <c r="AU257" s="160">
        <f t="shared" si="120"/>
        <v>0</v>
      </c>
      <c r="AV257" s="160">
        <f t="shared" si="120"/>
        <v>0</v>
      </c>
      <c r="AW257" s="160">
        <f t="shared" si="120"/>
        <v>0</v>
      </c>
      <c r="AX257" s="160">
        <f t="shared" si="120"/>
        <v>1200000</v>
      </c>
      <c r="AY257" s="160">
        <f t="shared" si="120"/>
        <v>0</v>
      </c>
      <c r="AZ257" s="160">
        <f t="shared" si="120"/>
        <v>0</v>
      </c>
      <c r="BA257" s="160">
        <f t="shared" si="120"/>
        <v>0</v>
      </c>
      <c r="BB257" s="160">
        <f t="shared" si="120"/>
        <v>0</v>
      </c>
      <c r="BC257" s="160">
        <f t="shared" si="120"/>
        <v>0</v>
      </c>
      <c r="BD257" s="160">
        <f t="shared" si="120"/>
        <v>0</v>
      </c>
    </row>
    <row r="258" spans="1:56" ht="14.25" customHeight="1" x14ac:dyDescent="0.25">
      <c r="A258" s="85">
        <v>68</v>
      </c>
      <c r="B258" s="189" t="s">
        <v>152</v>
      </c>
      <c r="C258" s="189" t="s">
        <v>151</v>
      </c>
      <c r="D258" s="194" t="s">
        <v>477</v>
      </c>
      <c r="E258" s="186" t="s">
        <v>941</v>
      </c>
      <c r="F258" s="180"/>
      <c r="G258" s="180"/>
      <c r="H258" s="180"/>
      <c r="I258" s="180"/>
      <c r="J258" s="180"/>
      <c r="K258" s="178"/>
      <c r="L258" s="152">
        <v>4000000</v>
      </c>
      <c r="M258" s="178"/>
      <c r="N258" s="178"/>
      <c r="O258" s="178"/>
      <c r="P258" s="178"/>
      <c r="Q258" s="178"/>
      <c r="R258" s="178"/>
      <c r="S258" s="178"/>
      <c r="T258" s="178"/>
      <c r="U258" s="153">
        <v>272071</v>
      </c>
      <c r="V258" s="178"/>
      <c r="W258" s="178"/>
      <c r="X258" s="178"/>
      <c r="Y258" s="178"/>
      <c r="Z258" s="178"/>
      <c r="AA258" s="178"/>
      <c r="AB258" s="178"/>
      <c r="AC258" s="152">
        <v>1308975</v>
      </c>
      <c r="AD258" s="178"/>
      <c r="AE258" s="178"/>
      <c r="AF258" s="178"/>
      <c r="AG258" s="178"/>
      <c r="AH258" s="152">
        <v>0</v>
      </c>
      <c r="AI258" s="178"/>
      <c r="AJ258" s="178"/>
      <c r="AK258" s="178"/>
      <c r="AL258" s="178"/>
      <c r="AM258" s="152">
        <v>78176</v>
      </c>
      <c r="AN258" s="178"/>
      <c r="AO258" s="153">
        <v>1246364</v>
      </c>
      <c r="AP258" s="178"/>
      <c r="AQ258" s="152">
        <v>1345847</v>
      </c>
      <c r="AR258" s="152">
        <v>1450000</v>
      </c>
      <c r="AS258" s="169">
        <v>2837380</v>
      </c>
      <c r="AT258" s="152">
        <v>180625</v>
      </c>
      <c r="AU258" s="152">
        <v>5748</v>
      </c>
      <c r="AV258" s="178"/>
      <c r="AW258" s="152">
        <v>2661612</v>
      </c>
      <c r="AX258" s="152">
        <v>300000</v>
      </c>
      <c r="AY258" s="178"/>
      <c r="AZ258" s="178"/>
      <c r="BA258" s="152">
        <v>1445</v>
      </c>
      <c r="BB258" s="178"/>
      <c r="BC258" s="178"/>
      <c r="BD258" s="152">
        <v>128850</v>
      </c>
    </row>
    <row r="259" spans="1:56" ht="14.25" customHeight="1" x14ac:dyDescent="0.2">
      <c r="A259" s="155">
        <v>68</v>
      </c>
      <c r="B259" s="155" t="s">
        <v>152</v>
      </c>
      <c r="C259" s="155" t="s">
        <v>151</v>
      </c>
      <c r="D259" s="156" t="s">
        <v>739</v>
      </c>
      <c r="E259" s="156" t="s">
        <v>942</v>
      </c>
      <c r="F259" s="157">
        <f>F$361*Parametre!$O$13+F$362*Parametre!$O$14+F$363*Parametre!$O$15+F$364*Parametre!$O$16+F$365*Parametre!$O$17+F$366*Parametre!$O$18</f>
        <v>0</v>
      </c>
      <c r="G259" s="157">
        <f>G$361*Parametre!$O$13+G$362*Parametre!$O$14+G$363*Parametre!$O$15+G$364*Parametre!$O$16+G$365*Parametre!$O$17+G$366*Parametre!$O$18</f>
        <v>30181.7</v>
      </c>
      <c r="H259" s="157">
        <f>H$361*Parametre!$O$13+H$362*Parametre!$O$14+H$363*Parametre!$O$15+H$364*Parametre!$O$16+H$365*Parametre!$O$17+H$366*Parametre!$O$18</f>
        <v>292607.8</v>
      </c>
      <c r="I259" s="157">
        <f>I$361*Parametre!$O$13+I$362*Parametre!$O$14+I$363*Parametre!$O$15+I$364*Parametre!$O$16+I$365*Parametre!$O$17+I$366*Parametre!$O$18</f>
        <v>0</v>
      </c>
      <c r="J259" s="157">
        <f>J$361*Parametre!$O$13+J$362*Parametre!$O$14+J$363*Parametre!$O$15+J$364*Parametre!$O$16+J$365*Parametre!$O$17+J$366*Parametre!$O$18</f>
        <v>0</v>
      </c>
      <c r="K259" s="157">
        <f>K$361*Parametre!$O$13+K$362*Parametre!$O$14+K$363*Parametre!$O$15+K$364*Parametre!$O$16+K$365*Parametre!$O$17+K$366*Parametre!$O$18</f>
        <v>0</v>
      </c>
      <c r="L259" s="157">
        <f>L$361*Parametre!$O$13+L$362*Parametre!$O$14+L$363*Parametre!$O$15+L$364*Parametre!$O$16+L$365*Parametre!$O$17+L$366*Parametre!$O$18</f>
        <v>0</v>
      </c>
      <c r="M259" s="157">
        <f>M$361*Parametre!$O$13+M$362*Parametre!$O$14+M$363*Parametre!$O$15+M$364*Parametre!$O$16+M$365*Parametre!$O$17+M$366*Parametre!$O$18</f>
        <v>0</v>
      </c>
      <c r="N259" s="157">
        <f>N$361*Parametre!$O$13+N$362*Parametre!$O$14+N$363*Parametre!$O$15+N$364*Parametre!$O$16+N$365*Parametre!$O$17+N$366*Parametre!$O$18</f>
        <v>1435945700</v>
      </c>
      <c r="O259" s="157">
        <f>O$361*Parametre!$O$13+O$362*Parametre!$O$14+O$363*Parametre!$O$15+O$364*Parametre!$O$16+O$365*Parametre!$O$17+O$366*Parametre!$O$18</f>
        <v>0</v>
      </c>
      <c r="P259" s="157">
        <f>P$361*Parametre!$O$13+P$362*Parametre!$O$14+P$363*Parametre!$O$15+P$364*Parametre!$O$16+P$365*Parametre!$O$17+P$366*Parametre!$O$18</f>
        <v>0</v>
      </c>
      <c r="Q259" s="157">
        <f>Q$361*Parametre!$O$13+Q$362*Parametre!$O$14+Q$363*Parametre!$O$15+Q$364*Parametre!$O$16+Q$365*Parametre!$O$17+Q$366*Parametre!$O$18</f>
        <v>0</v>
      </c>
      <c r="R259" s="157">
        <f>R$361*Parametre!$O$13+R$362*Parametre!$O$14+R$363*Parametre!$O$15+R$364*Parametre!$O$16+R$365*Parametre!$O$17+R$366*Parametre!$O$18</f>
        <v>0</v>
      </c>
      <c r="S259" s="157">
        <f>S$361*Parametre!$O$13+S$362*Parametre!$O$14+S$363*Parametre!$O$15+S$364*Parametre!$O$16+S$365*Parametre!$O$17+S$366*Parametre!$O$18</f>
        <v>0</v>
      </c>
      <c r="T259" s="157">
        <f>T$361*Parametre!$O$13+T$362*Parametre!$O$14+T$363*Parametre!$O$15+T$364*Parametre!$O$16+T$365*Parametre!$O$17+T$366*Parametre!$O$18</f>
        <v>0</v>
      </c>
      <c r="U259" s="157">
        <f>U$361*Parametre!$O$13+U$362*Parametre!$O$14+U$363*Parametre!$O$15+U$364*Parametre!$O$16+U$365*Parametre!$O$17+U$366*Parametre!$O$18</f>
        <v>0</v>
      </c>
      <c r="V259" s="157">
        <f>V$361*Parametre!$O$13+V$362*Parametre!$O$14+V$363*Parametre!$O$15+V$364*Parametre!$O$16+V$365*Parametre!$O$17+V$366*Parametre!$O$18</f>
        <v>0</v>
      </c>
      <c r="W259" s="157">
        <f>W$361*Parametre!$O$13+W$362*Parametre!$O$14+W$363*Parametre!$O$15+W$364*Parametre!$O$16+W$365*Parametre!$O$17+W$366*Parametre!$O$18</f>
        <v>0</v>
      </c>
      <c r="X259" s="157">
        <f>X$361*Parametre!$O$13+X$362*Parametre!$O$14+X$363*Parametre!$O$15+X$364*Parametre!$O$16+X$365*Parametre!$O$17+X$366*Parametre!$O$18</f>
        <v>0</v>
      </c>
      <c r="Y259" s="157">
        <f>Y$361*Parametre!$O$13+Y$362*Parametre!$O$14+Y$363*Parametre!$O$15+Y$364*Parametre!$O$16+Y$365*Parametre!$O$17+Y$366*Parametre!$O$18</f>
        <v>0</v>
      </c>
      <c r="Z259" s="157">
        <f>Z$361*Parametre!$O$13+Z$362*Parametre!$O$14+Z$363*Parametre!$O$15+Z$364*Parametre!$O$16+Z$365*Parametre!$O$17+Z$366*Parametre!$O$18</f>
        <v>0</v>
      </c>
      <c r="AA259" s="157">
        <f>AA$361*Parametre!$O$13+AA$362*Parametre!$O$14+AA$363*Parametre!$O$15+AA$364*Parametre!$O$16+AA$365*Parametre!$O$17+AA$366*Parametre!$O$18</f>
        <v>0</v>
      </c>
      <c r="AB259" s="157">
        <f>AB$361*Parametre!$O$13+AB$362*Parametre!$O$14+AB$363*Parametre!$O$15+AB$364*Parametre!$O$16+AB$365*Parametre!$O$17+AB$366*Parametre!$O$18</f>
        <v>0</v>
      </c>
      <c r="AC259" s="157">
        <f>AC$361*Parametre!$O$13+AC$362*Parametre!$O$14+AC$363*Parametre!$O$15+AC$364*Parametre!$O$16+AC$365*Parametre!$O$17+AC$366*Parametre!$O$18</f>
        <v>0</v>
      </c>
      <c r="AD259" s="157">
        <f>AD$361*Parametre!$O$13+AD$362*Parametre!$O$14+AD$363*Parametre!$O$15+AD$364*Parametre!$O$16+AD$365*Parametre!$O$17+AD$366*Parametre!$O$18</f>
        <v>0</v>
      </c>
      <c r="AE259" s="157">
        <f>AE$361*Parametre!$O$13+AE$362*Parametre!$O$14+AE$363*Parametre!$O$15+AE$364*Parametre!$O$16+AE$365*Parametre!$O$17+AE$366*Parametre!$O$18</f>
        <v>0</v>
      </c>
      <c r="AF259" s="157">
        <f>AF$361*Parametre!$O$13+AF$362*Parametre!$O$14+AF$363*Parametre!$O$15+AF$364*Parametre!$O$16+AF$365*Parametre!$O$17+AF$366*Parametre!$O$18</f>
        <v>0</v>
      </c>
      <c r="AG259" s="157">
        <f>AG$361*Parametre!$O$13+AG$362*Parametre!$O$14+AG$363*Parametre!$O$15+AG$364*Parametre!$O$16+AG$365*Parametre!$O$17+AG$366*Parametre!$O$18</f>
        <v>0</v>
      </c>
      <c r="AH259" s="157">
        <f>AH$361*Parametre!$O$13+AH$362*Parametre!$O$14+AH$363*Parametre!$O$15+AH$364*Parametre!$O$16+AH$365*Parametre!$O$17+AH$366*Parametre!$O$18</f>
        <v>0</v>
      </c>
      <c r="AI259" s="157">
        <f>AI$361*Parametre!$O$13+AI$362*Parametre!$O$14+AI$363*Parametre!$O$15+AI$364*Parametre!$O$16+AI$365*Parametre!$O$17+AI$366*Parametre!$O$18</f>
        <v>0</v>
      </c>
      <c r="AJ259" s="157">
        <f>AJ$361*Parametre!$O$13+AJ$362*Parametre!$O$14+AJ$363*Parametre!$O$15+AJ$364*Parametre!$O$16+AJ$365*Parametre!$O$17+AJ$366*Parametre!$O$18</f>
        <v>0</v>
      </c>
      <c r="AK259" s="157">
        <f>AK$361*Parametre!$O$13+AK$362*Parametre!$O$14+AK$363*Parametre!$O$15+AK$364*Parametre!$O$16+AK$365*Parametre!$O$17+AK$366*Parametre!$O$18</f>
        <v>0</v>
      </c>
      <c r="AL259" s="157">
        <f>AL$361*Parametre!$O$13+AL$362*Parametre!$O$14+AL$363*Parametre!$O$15+AL$364*Parametre!$O$16+AL$365*Parametre!$O$17+AL$366*Parametre!$O$18</f>
        <v>0</v>
      </c>
      <c r="AM259" s="157">
        <f>AM$361*Parametre!$O$13+AM$362*Parametre!$O$14+AM$363*Parametre!$O$15+AM$364*Parametre!$O$16+AM$365*Parametre!$O$17+AM$366*Parametre!$O$18</f>
        <v>0</v>
      </c>
      <c r="AN259" s="157">
        <f>AN$361*Parametre!$O$13+AN$362*Parametre!$O$14+AN$363*Parametre!$O$15+AN$364*Parametre!$O$16+AN$365*Parametre!$O$17+AN$366*Parametre!$O$18</f>
        <v>5225000</v>
      </c>
      <c r="AO259" s="157">
        <f>AO$361*Parametre!$O$13+AO$362*Parametre!$O$14+AO$363*Parametre!$O$15+AO$364*Parametre!$O$16+AO$365*Parametre!$O$17+AO$366*Parametre!$O$18</f>
        <v>0</v>
      </c>
      <c r="AP259" s="157">
        <f>AP$361*Parametre!$O$13+AP$362*Parametre!$O$14+AP$363*Parametre!$O$15+AP$364*Parametre!$O$16+AP$365*Parametre!$O$17+AP$366*Parametre!$O$18</f>
        <v>11735</v>
      </c>
      <c r="AQ259" s="157">
        <f>AQ$361*Parametre!$O$13+AQ$362*Parametre!$O$14+AQ$363*Parametre!$O$15+AQ$364*Parametre!$O$16+AQ$365*Parametre!$O$17+AQ$366*Parametre!$O$18</f>
        <v>0</v>
      </c>
      <c r="AR259" s="157">
        <f>AR$361*Parametre!$O$13+AR$362*Parametre!$O$14+AR$363*Parametre!$O$15+AR$364*Parametre!$O$16+AR$365*Parametre!$O$17+AR$366*Parametre!$O$18</f>
        <v>0</v>
      </c>
      <c r="AS259" s="157">
        <f>AS$361*Parametre!$O$13+AS$362*Parametre!$O$14+AS$363*Parametre!$O$15+AS$364*Parametre!$O$16+AS$365*Parametre!$O$17+AS$366*Parametre!$O$18</f>
        <v>0</v>
      </c>
      <c r="AT259" s="157">
        <f>AT$361*Parametre!$O$13+AT$362*Parametre!$O$14+AT$363*Parametre!$O$15+AT$364*Parametre!$O$16+AT$365*Parametre!$O$17+AT$366*Parametre!$O$18</f>
        <v>0</v>
      </c>
      <c r="AU259" s="157">
        <f>AU$361*Parametre!$O$13+AU$362*Parametre!$O$14+AU$363*Parametre!$O$15+AU$364*Parametre!$O$16+AU$365*Parametre!$O$17+AU$366*Parametre!$O$18</f>
        <v>0</v>
      </c>
      <c r="AV259" s="157">
        <f>AV$361*Parametre!$O$13+AV$362*Parametre!$O$14+AV$363*Parametre!$O$15+AV$364*Parametre!$O$16+AV$365*Parametre!$O$17+AV$366*Parametre!$O$18</f>
        <v>0</v>
      </c>
      <c r="AW259" s="157">
        <f>AW$361*Parametre!$O$13+AW$362*Parametre!$O$14+AW$363*Parametre!$O$15+AW$364*Parametre!$O$16+AW$365*Parametre!$O$17+AW$366*Parametre!$O$18</f>
        <v>0</v>
      </c>
      <c r="AX259" s="157">
        <f>AX$361*Parametre!$O$13+AX$362*Parametre!$O$14+AX$363*Parametre!$O$15+AX$364*Parametre!$O$16+AX$365*Parametre!$O$17+AX$366*Parametre!$O$18</f>
        <v>0</v>
      </c>
      <c r="AY259" s="157">
        <f>AY$361*Parametre!$O$13+AY$362*Parametre!$O$14+AY$363*Parametre!$O$15+AY$364*Parametre!$O$16+AY$365*Parametre!$O$17+AY$366*Parametre!$O$18</f>
        <v>0</v>
      </c>
      <c r="AZ259" s="157">
        <f>AZ$361*Parametre!$O$13+AZ$362*Parametre!$O$14+AZ$363*Parametre!$O$15+AZ$364*Parametre!$O$16+AZ$365*Parametre!$O$17+AZ$366*Parametre!$O$18</f>
        <v>0</v>
      </c>
      <c r="BA259" s="157">
        <f>BA$361*Parametre!$O$13+BA$362*Parametre!$O$14+BA$363*Parametre!$O$15+BA$364*Parametre!$O$16+BA$365*Parametre!$O$17+BA$366*Parametre!$O$18</f>
        <v>0</v>
      </c>
      <c r="BB259" s="157">
        <f>BB$361*Parametre!$O$13+BB$362*Parametre!$O$14+BB$363*Parametre!$O$15+BB$364*Parametre!$O$16+BB$365*Parametre!$O$17+BB$366*Parametre!$O$18</f>
        <v>0</v>
      </c>
      <c r="BC259" s="157">
        <f>BC$361*Parametre!$O$13+BC$362*Parametre!$O$14+BC$363*Parametre!$O$15+BC$364*Parametre!$O$16+BC$365*Parametre!$O$17+BC$366*Parametre!$O$18</f>
        <v>0</v>
      </c>
      <c r="BD259" s="157">
        <f>BD$361*Parametre!$O$13+BD$362*Parametre!$O$14+BD$363*Parametre!$O$15+BD$364*Parametre!$O$16+BD$365*Parametre!$O$17+BD$366*Parametre!$O$18</f>
        <v>0</v>
      </c>
    </row>
    <row r="260" spans="1:56" ht="14.25" customHeight="1" x14ac:dyDescent="0.2">
      <c r="A260" s="158">
        <v>68</v>
      </c>
      <c r="B260" s="158" t="s">
        <v>152</v>
      </c>
      <c r="C260" s="158" t="s">
        <v>151</v>
      </c>
      <c r="D260" s="159"/>
      <c r="E260" s="159" t="s">
        <v>710</v>
      </c>
      <c r="F260" s="160">
        <f t="shared" ref="F260:BD260" si="121">SUM(F258:F259)</f>
        <v>0</v>
      </c>
      <c r="G260" s="160">
        <f t="shared" si="121"/>
        <v>30181.7</v>
      </c>
      <c r="H260" s="160">
        <f t="shared" si="121"/>
        <v>292607.8</v>
      </c>
      <c r="I260" s="160">
        <f t="shared" si="121"/>
        <v>0</v>
      </c>
      <c r="J260" s="160">
        <f t="shared" si="121"/>
        <v>0</v>
      </c>
      <c r="K260" s="160">
        <f t="shared" si="121"/>
        <v>0</v>
      </c>
      <c r="L260" s="160">
        <f t="shared" si="121"/>
        <v>4000000</v>
      </c>
      <c r="M260" s="160">
        <f t="shared" si="121"/>
        <v>0</v>
      </c>
      <c r="N260" s="160">
        <f t="shared" si="121"/>
        <v>1435945700</v>
      </c>
      <c r="O260" s="160">
        <f t="shared" si="121"/>
        <v>0</v>
      </c>
      <c r="P260" s="160">
        <f t="shared" si="121"/>
        <v>0</v>
      </c>
      <c r="Q260" s="160">
        <f t="shared" si="121"/>
        <v>0</v>
      </c>
      <c r="R260" s="160">
        <f t="shared" si="121"/>
        <v>0</v>
      </c>
      <c r="S260" s="160">
        <f t="shared" si="121"/>
        <v>0</v>
      </c>
      <c r="T260" s="160">
        <f t="shared" si="121"/>
        <v>0</v>
      </c>
      <c r="U260" s="160">
        <f t="shared" si="121"/>
        <v>272071</v>
      </c>
      <c r="V260" s="160">
        <f t="shared" si="121"/>
        <v>0</v>
      </c>
      <c r="W260" s="160">
        <f t="shared" si="121"/>
        <v>0</v>
      </c>
      <c r="X260" s="160">
        <f t="shared" si="121"/>
        <v>0</v>
      </c>
      <c r="Y260" s="160">
        <f t="shared" si="121"/>
        <v>0</v>
      </c>
      <c r="Z260" s="160">
        <f t="shared" si="121"/>
        <v>0</v>
      </c>
      <c r="AA260" s="160">
        <f t="shared" si="121"/>
        <v>0</v>
      </c>
      <c r="AB260" s="160">
        <f t="shared" si="121"/>
        <v>0</v>
      </c>
      <c r="AC260" s="160">
        <f t="shared" si="121"/>
        <v>1308975</v>
      </c>
      <c r="AD260" s="160">
        <f t="shared" si="121"/>
        <v>0</v>
      </c>
      <c r="AE260" s="160">
        <f t="shared" si="121"/>
        <v>0</v>
      </c>
      <c r="AF260" s="160">
        <f t="shared" si="121"/>
        <v>0</v>
      </c>
      <c r="AG260" s="160">
        <f t="shared" si="121"/>
        <v>0</v>
      </c>
      <c r="AH260" s="160">
        <f t="shared" si="121"/>
        <v>0</v>
      </c>
      <c r="AI260" s="160">
        <f t="shared" si="121"/>
        <v>0</v>
      </c>
      <c r="AJ260" s="160">
        <f t="shared" si="121"/>
        <v>0</v>
      </c>
      <c r="AK260" s="160">
        <f t="shared" si="121"/>
        <v>0</v>
      </c>
      <c r="AL260" s="160">
        <f t="shared" si="121"/>
        <v>0</v>
      </c>
      <c r="AM260" s="160">
        <f t="shared" si="121"/>
        <v>78176</v>
      </c>
      <c r="AN260" s="160">
        <f t="shared" si="121"/>
        <v>5225000</v>
      </c>
      <c r="AO260" s="160">
        <f t="shared" si="121"/>
        <v>1246364</v>
      </c>
      <c r="AP260" s="160">
        <f t="shared" si="121"/>
        <v>11735</v>
      </c>
      <c r="AQ260" s="160">
        <f t="shared" si="121"/>
        <v>1345847</v>
      </c>
      <c r="AR260" s="160">
        <f t="shared" si="121"/>
        <v>1450000</v>
      </c>
      <c r="AS260" s="160">
        <f t="shared" si="121"/>
        <v>2837380</v>
      </c>
      <c r="AT260" s="160">
        <f t="shared" si="121"/>
        <v>180625</v>
      </c>
      <c r="AU260" s="160">
        <f t="shared" si="121"/>
        <v>5748</v>
      </c>
      <c r="AV260" s="160">
        <f t="shared" si="121"/>
        <v>0</v>
      </c>
      <c r="AW260" s="160">
        <f t="shared" si="121"/>
        <v>2661612</v>
      </c>
      <c r="AX260" s="160">
        <f t="shared" si="121"/>
        <v>300000</v>
      </c>
      <c r="AY260" s="160">
        <f t="shared" si="121"/>
        <v>0</v>
      </c>
      <c r="AZ260" s="160">
        <f t="shared" si="121"/>
        <v>0</v>
      </c>
      <c r="BA260" s="160">
        <f t="shared" si="121"/>
        <v>1445</v>
      </c>
      <c r="BB260" s="160">
        <f t="shared" si="121"/>
        <v>0</v>
      </c>
      <c r="BC260" s="160">
        <f t="shared" si="121"/>
        <v>0</v>
      </c>
      <c r="BD260" s="160">
        <f t="shared" si="121"/>
        <v>128850</v>
      </c>
    </row>
    <row r="261" spans="1:56" ht="14.25" customHeight="1" x14ac:dyDescent="0.25">
      <c r="A261" s="85">
        <v>69</v>
      </c>
      <c r="B261" s="184" t="s">
        <v>194</v>
      </c>
      <c r="C261" s="184" t="s">
        <v>193</v>
      </c>
      <c r="D261" s="185" t="s">
        <v>193</v>
      </c>
      <c r="E261" s="186" t="s">
        <v>193</v>
      </c>
      <c r="F261" s="180"/>
      <c r="G261" s="180"/>
      <c r="H261" s="180"/>
      <c r="I261" s="174">
        <v>161599</v>
      </c>
      <c r="J261" s="180"/>
      <c r="K261" s="178"/>
      <c r="L261" s="180"/>
      <c r="M261" s="178"/>
      <c r="N261" s="178"/>
      <c r="O261" s="178"/>
      <c r="P261" s="178"/>
      <c r="Q261" s="178"/>
      <c r="R261" s="178"/>
      <c r="S261" s="178"/>
      <c r="T261" s="178"/>
      <c r="U261" s="153">
        <v>306980</v>
      </c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52">
        <v>1228</v>
      </c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52">
        <v>3900000</v>
      </c>
      <c r="AY261" s="178"/>
      <c r="AZ261" s="178"/>
      <c r="BA261" s="178"/>
      <c r="BB261" s="178"/>
      <c r="BC261" s="178"/>
      <c r="BD261" s="178"/>
    </row>
    <row r="262" spans="1:56" ht="14.25" customHeight="1" x14ac:dyDescent="0.2">
      <c r="A262" s="155">
        <v>69</v>
      </c>
      <c r="B262" s="155" t="s">
        <v>194</v>
      </c>
      <c r="C262" s="155" t="s">
        <v>193</v>
      </c>
      <c r="D262" s="156" t="s">
        <v>708</v>
      </c>
      <c r="E262" s="156" t="s">
        <v>943</v>
      </c>
      <c r="F262" s="157">
        <f t="shared" ref="F262:AK262" si="122">SUMPRODUCT(F$377:F$387,Martial11)</f>
        <v>0</v>
      </c>
      <c r="G262" s="157">
        <f t="shared" si="122"/>
        <v>0</v>
      </c>
      <c r="H262" s="157">
        <f t="shared" si="122"/>
        <v>0</v>
      </c>
      <c r="I262" s="157">
        <f t="shared" si="122"/>
        <v>0</v>
      </c>
      <c r="J262" s="157">
        <f t="shared" si="122"/>
        <v>0</v>
      </c>
      <c r="K262" s="157">
        <f t="shared" si="122"/>
        <v>0</v>
      </c>
      <c r="L262" s="157">
        <f t="shared" si="122"/>
        <v>240000</v>
      </c>
      <c r="M262" s="157">
        <f t="shared" si="122"/>
        <v>0</v>
      </c>
      <c r="N262" s="157">
        <f t="shared" si="122"/>
        <v>0</v>
      </c>
      <c r="O262" s="157">
        <f t="shared" si="122"/>
        <v>6380.920000000001</v>
      </c>
      <c r="P262" s="157">
        <f t="shared" si="122"/>
        <v>0</v>
      </c>
      <c r="Q262" s="157">
        <f t="shared" si="122"/>
        <v>0</v>
      </c>
      <c r="R262" s="157">
        <f t="shared" si="122"/>
        <v>0</v>
      </c>
      <c r="S262" s="157">
        <f t="shared" si="122"/>
        <v>0</v>
      </c>
      <c r="T262" s="157">
        <f t="shared" si="122"/>
        <v>0</v>
      </c>
      <c r="U262" s="157">
        <f t="shared" si="122"/>
        <v>0</v>
      </c>
      <c r="V262" s="157">
        <f t="shared" si="122"/>
        <v>0</v>
      </c>
      <c r="W262" s="157">
        <f t="shared" si="122"/>
        <v>0</v>
      </c>
      <c r="X262" s="157">
        <f t="shared" si="122"/>
        <v>0</v>
      </c>
      <c r="Y262" s="157">
        <f t="shared" si="122"/>
        <v>0</v>
      </c>
      <c r="Z262" s="157">
        <f t="shared" si="122"/>
        <v>0</v>
      </c>
      <c r="AA262" s="157">
        <f t="shared" si="122"/>
        <v>861400</v>
      </c>
      <c r="AB262" s="157">
        <f t="shared" si="122"/>
        <v>0</v>
      </c>
      <c r="AC262" s="157">
        <f t="shared" si="122"/>
        <v>0</v>
      </c>
      <c r="AD262" s="157">
        <f t="shared" si="122"/>
        <v>0</v>
      </c>
      <c r="AE262" s="157">
        <f t="shared" si="122"/>
        <v>0</v>
      </c>
      <c r="AF262" s="157">
        <f t="shared" si="122"/>
        <v>0</v>
      </c>
      <c r="AG262" s="157">
        <f t="shared" si="122"/>
        <v>0</v>
      </c>
      <c r="AH262" s="157">
        <f t="shared" si="122"/>
        <v>0</v>
      </c>
      <c r="AI262" s="157">
        <f t="shared" si="122"/>
        <v>0</v>
      </c>
      <c r="AJ262" s="157">
        <f t="shared" si="122"/>
        <v>0</v>
      </c>
      <c r="AK262" s="157">
        <f t="shared" si="122"/>
        <v>0</v>
      </c>
      <c r="AL262" s="157">
        <f t="shared" ref="AL262:BD262" si="123">SUMPRODUCT(AL$377:AL$387,Martial11)</f>
        <v>0</v>
      </c>
      <c r="AM262" s="157">
        <f t="shared" si="123"/>
        <v>0</v>
      </c>
      <c r="AN262" s="157">
        <f t="shared" si="123"/>
        <v>0</v>
      </c>
      <c r="AO262" s="157">
        <f t="shared" si="123"/>
        <v>0</v>
      </c>
      <c r="AP262" s="157">
        <f t="shared" si="123"/>
        <v>0</v>
      </c>
      <c r="AQ262" s="157">
        <f t="shared" si="123"/>
        <v>0</v>
      </c>
      <c r="AR262" s="157">
        <f t="shared" si="123"/>
        <v>0</v>
      </c>
      <c r="AS262" s="157">
        <f t="shared" si="123"/>
        <v>0</v>
      </c>
      <c r="AT262" s="157">
        <f t="shared" si="123"/>
        <v>0</v>
      </c>
      <c r="AU262" s="157">
        <f t="shared" si="123"/>
        <v>0</v>
      </c>
      <c r="AV262" s="157">
        <f t="shared" si="123"/>
        <v>0</v>
      </c>
      <c r="AW262" s="157">
        <f t="shared" si="123"/>
        <v>0</v>
      </c>
      <c r="AX262" s="157">
        <f t="shared" si="123"/>
        <v>0</v>
      </c>
      <c r="AY262" s="157">
        <f t="shared" si="123"/>
        <v>0</v>
      </c>
      <c r="AZ262" s="157">
        <f t="shared" si="123"/>
        <v>0</v>
      </c>
      <c r="BA262" s="157">
        <f t="shared" si="123"/>
        <v>0</v>
      </c>
      <c r="BB262" s="157">
        <f t="shared" si="123"/>
        <v>0</v>
      </c>
      <c r="BC262" s="157">
        <f t="shared" si="123"/>
        <v>0</v>
      </c>
      <c r="BD262" s="157">
        <f t="shared" si="123"/>
        <v>0</v>
      </c>
    </row>
    <row r="263" spans="1:56" ht="14.25" customHeight="1" x14ac:dyDescent="0.2">
      <c r="A263" s="158">
        <v>69</v>
      </c>
      <c r="B263" s="158" t="s">
        <v>194</v>
      </c>
      <c r="C263" s="158" t="s">
        <v>193</v>
      </c>
      <c r="D263" s="159"/>
      <c r="E263" s="159" t="s">
        <v>710</v>
      </c>
      <c r="F263" s="160">
        <f t="shared" ref="F263:BD263" si="124">SUM(F261:F262)</f>
        <v>0</v>
      </c>
      <c r="G263" s="160">
        <f t="shared" si="124"/>
        <v>0</v>
      </c>
      <c r="H263" s="160">
        <f t="shared" si="124"/>
        <v>0</v>
      </c>
      <c r="I263" s="160">
        <f t="shared" si="124"/>
        <v>161599</v>
      </c>
      <c r="J263" s="160">
        <f t="shared" si="124"/>
        <v>0</v>
      </c>
      <c r="K263" s="160">
        <f t="shared" si="124"/>
        <v>0</v>
      </c>
      <c r="L263" s="160">
        <f t="shared" si="124"/>
        <v>240000</v>
      </c>
      <c r="M263" s="160">
        <f t="shared" si="124"/>
        <v>0</v>
      </c>
      <c r="N263" s="160">
        <f t="shared" si="124"/>
        <v>0</v>
      </c>
      <c r="O263" s="160">
        <f t="shared" si="124"/>
        <v>6380.920000000001</v>
      </c>
      <c r="P263" s="160">
        <f t="shared" si="124"/>
        <v>0</v>
      </c>
      <c r="Q263" s="160">
        <f t="shared" si="124"/>
        <v>0</v>
      </c>
      <c r="R263" s="160">
        <f t="shared" si="124"/>
        <v>0</v>
      </c>
      <c r="S263" s="160">
        <f t="shared" si="124"/>
        <v>0</v>
      </c>
      <c r="T263" s="160">
        <f t="shared" si="124"/>
        <v>0</v>
      </c>
      <c r="U263" s="160">
        <f t="shared" si="124"/>
        <v>306980</v>
      </c>
      <c r="V263" s="160">
        <f t="shared" si="124"/>
        <v>0</v>
      </c>
      <c r="W263" s="160">
        <f t="shared" si="124"/>
        <v>0</v>
      </c>
      <c r="X263" s="160">
        <f t="shared" si="124"/>
        <v>0</v>
      </c>
      <c r="Y263" s="160">
        <f t="shared" si="124"/>
        <v>0</v>
      </c>
      <c r="Z263" s="160">
        <f t="shared" si="124"/>
        <v>0</v>
      </c>
      <c r="AA263" s="160">
        <f t="shared" si="124"/>
        <v>861400</v>
      </c>
      <c r="AB263" s="160">
        <f t="shared" si="124"/>
        <v>0</v>
      </c>
      <c r="AC263" s="160">
        <f t="shared" si="124"/>
        <v>0</v>
      </c>
      <c r="AD263" s="160">
        <f t="shared" si="124"/>
        <v>0</v>
      </c>
      <c r="AE263" s="160">
        <f t="shared" si="124"/>
        <v>0</v>
      </c>
      <c r="AF263" s="160">
        <f t="shared" si="124"/>
        <v>0</v>
      </c>
      <c r="AG263" s="160">
        <f t="shared" si="124"/>
        <v>0</v>
      </c>
      <c r="AH263" s="160">
        <f t="shared" si="124"/>
        <v>1228</v>
      </c>
      <c r="AI263" s="160">
        <f t="shared" si="124"/>
        <v>0</v>
      </c>
      <c r="AJ263" s="160">
        <f t="shared" si="124"/>
        <v>0</v>
      </c>
      <c r="AK263" s="160">
        <f t="shared" si="124"/>
        <v>0</v>
      </c>
      <c r="AL263" s="160">
        <f t="shared" si="124"/>
        <v>0</v>
      </c>
      <c r="AM263" s="160">
        <f t="shared" si="124"/>
        <v>0</v>
      </c>
      <c r="AN263" s="160">
        <f t="shared" si="124"/>
        <v>0</v>
      </c>
      <c r="AO263" s="160">
        <f t="shared" si="124"/>
        <v>0</v>
      </c>
      <c r="AP263" s="160">
        <f t="shared" si="124"/>
        <v>0</v>
      </c>
      <c r="AQ263" s="160">
        <f t="shared" si="124"/>
        <v>0</v>
      </c>
      <c r="AR263" s="160">
        <f t="shared" si="124"/>
        <v>0</v>
      </c>
      <c r="AS263" s="160">
        <f t="shared" si="124"/>
        <v>0</v>
      </c>
      <c r="AT263" s="160">
        <f t="shared" si="124"/>
        <v>0</v>
      </c>
      <c r="AU263" s="160">
        <f t="shared" si="124"/>
        <v>0</v>
      </c>
      <c r="AV263" s="160">
        <f t="shared" si="124"/>
        <v>0</v>
      </c>
      <c r="AW263" s="160">
        <f t="shared" si="124"/>
        <v>0</v>
      </c>
      <c r="AX263" s="160">
        <f t="shared" si="124"/>
        <v>3900000</v>
      </c>
      <c r="AY263" s="160">
        <f t="shared" si="124"/>
        <v>0</v>
      </c>
      <c r="AZ263" s="160">
        <f t="shared" si="124"/>
        <v>0</v>
      </c>
      <c r="BA263" s="160">
        <f t="shared" si="124"/>
        <v>0</v>
      </c>
      <c r="BB263" s="160">
        <f t="shared" si="124"/>
        <v>0</v>
      </c>
      <c r="BC263" s="160">
        <f t="shared" si="124"/>
        <v>0</v>
      </c>
      <c r="BD263" s="160">
        <f t="shared" si="124"/>
        <v>0</v>
      </c>
    </row>
    <row r="264" spans="1:56" ht="14.25" customHeight="1" x14ac:dyDescent="0.25">
      <c r="A264" s="85">
        <v>70</v>
      </c>
      <c r="B264" s="189" t="s">
        <v>242</v>
      </c>
      <c r="C264" s="189" t="s">
        <v>241</v>
      </c>
      <c r="D264" s="190" t="s">
        <v>550</v>
      </c>
      <c r="E264" s="186" t="s">
        <v>241</v>
      </c>
      <c r="F264" s="180"/>
      <c r="G264" s="180"/>
      <c r="H264" s="180"/>
      <c r="I264" s="180"/>
      <c r="J264" s="180"/>
      <c r="K264" s="178"/>
      <c r="L264" s="180"/>
      <c r="M264" s="178"/>
      <c r="N264" s="178"/>
      <c r="O264" s="178"/>
      <c r="P264" s="178"/>
      <c r="Q264" s="178"/>
      <c r="R264" s="178"/>
      <c r="S264" s="178"/>
      <c r="T264" s="178"/>
      <c r="U264" s="178"/>
      <c r="V264" s="153">
        <v>125611000</v>
      </c>
      <c r="W264" s="178"/>
      <c r="X264" s="178"/>
      <c r="Y264" s="178"/>
      <c r="Z264" s="178"/>
      <c r="AA264" s="153">
        <v>2149000</v>
      </c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</row>
    <row r="265" spans="1:56" ht="14.25" customHeight="1" x14ac:dyDescent="0.2">
      <c r="A265" s="155">
        <v>70</v>
      </c>
      <c r="B265" s="155" t="s">
        <v>242</v>
      </c>
      <c r="C265" s="155" t="s">
        <v>241</v>
      </c>
      <c r="D265" s="156" t="s">
        <v>708</v>
      </c>
      <c r="E265" s="156" t="s">
        <v>944</v>
      </c>
      <c r="F265" s="157">
        <f t="shared" ref="F265:AK265" si="125">SUMPRODUCT(F$377:F$387,Martial12)</f>
        <v>0</v>
      </c>
      <c r="G265" s="157">
        <f t="shared" si="125"/>
        <v>0</v>
      </c>
      <c r="H265" s="157">
        <f t="shared" si="125"/>
        <v>0</v>
      </c>
      <c r="I265" s="157">
        <f t="shared" si="125"/>
        <v>0</v>
      </c>
      <c r="J265" s="157">
        <f t="shared" si="125"/>
        <v>0</v>
      </c>
      <c r="K265" s="157">
        <f t="shared" si="125"/>
        <v>0</v>
      </c>
      <c r="L265" s="157">
        <f t="shared" si="125"/>
        <v>240000</v>
      </c>
      <c r="M265" s="157">
        <f t="shared" si="125"/>
        <v>0</v>
      </c>
      <c r="N265" s="157">
        <f t="shared" si="125"/>
        <v>0</v>
      </c>
      <c r="O265" s="157">
        <f t="shared" si="125"/>
        <v>6380.920000000001</v>
      </c>
      <c r="P265" s="157">
        <f t="shared" si="125"/>
        <v>0</v>
      </c>
      <c r="Q265" s="157">
        <f t="shared" si="125"/>
        <v>0</v>
      </c>
      <c r="R265" s="157">
        <f t="shared" si="125"/>
        <v>0</v>
      </c>
      <c r="S265" s="157">
        <f t="shared" si="125"/>
        <v>0</v>
      </c>
      <c r="T265" s="157">
        <f t="shared" si="125"/>
        <v>0</v>
      </c>
      <c r="U265" s="157">
        <f t="shared" si="125"/>
        <v>0</v>
      </c>
      <c r="V265" s="157">
        <f t="shared" si="125"/>
        <v>0</v>
      </c>
      <c r="W265" s="157">
        <f t="shared" si="125"/>
        <v>0</v>
      </c>
      <c r="X265" s="157">
        <f t="shared" si="125"/>
        <v>0</v>
      </c>
      <c r="Y265" s="157">
        <f t="shared" si="125"/>
        <v>0</v>
      </c>
      <c r="Z265" s="157">
        <f t="shared" si="125"/>
        <v>0</v>
      </c>
      <c r="AA265" s="157">
        <f t="shared" si="125"/>
        <v>0</v>
      </c>
      <c r="AB265" s="157">
        <f t="shared" si="125"/>
        <v>0</v>
      </c>
      <c r="AC265" s="157">
        <f t="shared" si="125"/>
        <v>0</v>
      </c>
      <c r="AD265" s="157">
        <f t="shared" si="125"/>
        <v>0</v>
      </c>
      <c r="AE265" s="157">
        <f t="shared" si="125"/>
        <v>0</v>
      </c>
      <c r="AF265" s="157">
        <f t="shared" si="125"/>
        <v>0</v>
      </c>
      <c r="AG265" s="157">
        <f t="shared" si="125"/>
        <v>0</v>
      </c>
      <c r="AH265" s="157">
        <f t="shared" si="125"/>
        <v>0</v>
      </c>
      <c r="AI265" s="157">
        <f t="shared" si="125"/>
        <v>0</v>
      </c>
      <c r="AJ265" s="157">
        <f t="shared" si="125"/>
        <v>0</v>
      </c>
      <c r="AK265" s="157">
        <f t="shared" si="125"/>
        <v>0</v>
      </c>
      <c r="AL265" s="157">
        <f t="shared" ref="AL265:BD265" si="126">SUMPRODUCT(AL$377:AL$387,Martial12)</f>
        <v>0</v>
      </c>
      <c r="AM265" s="157">
        <f t="shared" si="126"/>
        <v>0</v>
      </c>
      <c r="AN265" s="157">
        <f t="shared" si="126"/>
        <v>0</v>
      </c>
      <c r="AO265" s="157">
        <f t="shared" si="126"/>
        <v>0</v>
      </c>
      <c r="AP265" s="157">
        <f t="shared" si="126"/>
        <v>0</v>
      </c>
      <c r="AQ265" s="157">
        <f t="shared" si="126"/>
        <v>0</v>
      </c>
      <c r="AR265" s="157">
        <f t="shared" si="126"/>
        <v>0</v>
      </c>
      <c r="AS265" s="157">
        <f t="shared" si="126"/>
        <v>0</v>
      </c>
      <c r="AT265" s="157">
        <f t="shared" si="126"/>
        <v>0</v>
      </c>
      <c r="AU265" s="157">
        <f t="shared" si="126"/>
        <v>0</v>
      </c>
      <c r="AV265" s="157">
        <f t="shared" si="126"/>
        <v>0</v>
      </c>
      <c r="AW265" s="157">
        <f t="shared" si="126"/>
        <v>0</v>
      </c>
      <c r="AX265" s="157">
        <f t="shared" si="126"/>
        <v>0</v>
      </c>
      <c r="AY265" s="157">
        <f t="shared" si="126"/>
        <v>0</v>
      </c>
      <c r="AZ265" s="157">
        <f t="shared" si="126"/>
        <v>0</v>
      </c>
      <c r="BA265" s="157">
        <f t="shared" si="126"/>
        <v>0</v>
      </c>
      <c r="BB265" s="157">
        <f t="shared" si="126"/>
        <v>0</v>
      </c>
      <c r="BC265" s="157">
        <f t="shared" si="126"/>
        <v>0</v>
      </c>
      <c r="BD265" s="157">
        <f t="shared" si="126"/>
        <v>0</v>
      </c>
    </row>
    <row r="266" spans="1:56" ht="14.25" customHeight="1" x14ac:dyDescent="0.2">
      <c r="A266" s="158">
        <v>70</v>
      </c>
      <c r="B266" s="158" t="s">
        <v>242</v>
      </c>
      <c r="C266" s="158" t="s">
        <v>241</v>
      </c>
      <c r="D266" s="159"/>
      <c r="E266" s="159" t="s">
        <v>710</v>
      </c>
      <c r="F266" s="160">
        <f t="shared" ref="F266:BD266" si="127">SUM(F264:F265)</f>
        <v>0</v>
      </c>
      <c r="G266" s="160">
        <f t="shared" si="127"/>
        <v>0</v>
      </c>
      <c r="H266" s="160">
        <f t="shared" si="127"/>
        <v>0</v>
      </c>
      <c r="I266" s="160">
        <f t="shared" si="127"/>
        <v>0</v>
      </c>
      <c r="J266" s="160">
        <f t="shared" si="127"/>
        <v>0</v>
      </c>
      <c r="K266" s="160">
        <f t="shared" si="127"/>
        <v>0</v>
      </c>
      <c r="L266" s="160">
        <f t="shared" si="127"/>
        <v>240000</v>
      </c>
      <c r="M266" s="160">
        <f t="shared" si="127"/>
        <v>0</v>
      </c>
      <c r="N266" s="160">
        <f t="shared" si="127"/>
        <v>0</v>
      </c>
      <c r="O266" s="160">
        <f t="shared" si="127"/>
        <v>6380.920000000001</v>
      </c>
      <c r="P266" s="160">
        <f t="shared" si="127"/>
        <v>0</v>
      </c>
      <c r="Q266" s="160">
        <f t="shared" si="127"/>
        <v>0</v>
      </c>
      <c r="R266" s="160">
        <f t="shared" si="127"/>
        <v>0</v>
      </c>
      <c r="S266" s="160">
        <f t="shared" si="127"/>
        <v>0</v>
      </c>
      <c r="T266" s="160">
        <f t="shared" si="127"/>
        <v>0</v>
      </c>
      <c r="U266" s="160">
        <f t="shared" si="127"/>
        <v>0</v>
      </c>
      <c r="V266" s="160">
        <f t="shared" si="127"/>
        <v>125611000</v>
      </c>
      <c r="W266" s="160">
        <f t="shared" si="127"/>
        <v>0</v>
      </c>
      <c r="X266" s="160">
        <f t="shared" si="127"/>
        <v>0</v>
      </c>
      <c r="Y266" s="160">
        <f t="shared" si="127"/>
        <v>0</v>
      </c>
      <c r="Z266" s="160">
        <f t="shared" si="127"/>
        <v>0</v>
      </c>
      <c r="AA266" s="160">
        <f t="shared" si="127"/>
        <v>2149000</v>
      </c>
      <c r="AB266" s="160">
        <f t="shared" si="127"/>
        <v>0</v>
      </c>
      <c r="AC266" s="160">
        <f t="shared" si="127"/>
        <v>0</v>
      </c>
      <c r="AD266" s="160">
        <f t="shared" si="127"/>
        <v>0</v>
      </c>
      <c r="AE266" s="160">
        <f t="shared" si="127"/>
        <v>0</v>
      </c>
      <c r="AF266" s="160">
        <f t="shared" si="127"/>
        <v>0</v>
      </c>
      <c r="AG266" s="160">
        <f t="shared" si="127"/>
        <v>0</v>
      </c>
      <c r="AH266" s="160">
        <f t="shared" si="127"/>
        <v>0</v>
      </c>
      <c r="AI266" s="160">
        <f t="shared" si="127"/>
        <v>0</v>
      </c>
      <c r="AJ266" s="160">
        <f t="shared" si="127"/>
        <v>0</v>
      </c>
      <c r="AK266" s="160">
        <f t="shared" si="127"/>
        <v>0</v>
      </c>
      <c r="AL266" s="160">
        <f t="shared" si="127"/>
        <v>0</v>
      </c>
      <c r="AM266" s="160">
        <f t="shared" si="127"/>
        <v>0</v>
      </c>
      <c r="AN266" s="160">
        <f t="shared" si="127"/>
        <v>0</v>
      </c>
      <c r="AO266" s="160">
        <f t="shared" si="127"/>
        <v>0</v>
      </c>
      <c r="AP266" s="160">
        <f t="shared" si="127"/>
        <v>0</v>
      </c>
      <c r="AQ266" s="160">
        <f t="shared" si="127"/>
        <v>0</v>
      </c>
      <c r="AR266" s="160">
        <f t="shared" si="127"/>
        <v>0</v>
      </c>
      <c r="AS266" s="160">
        <f t="shared" si="127"/>
        <v>0</v>
      </c>
      <c r="AT266" s="160">
        <f t="shared" si="127"/>
        <v>0</v>
      </c>
      <c r="AU266" s="160">
        <f t="shared" si="127"/>
        <v>0</v>
      </c>
      <c r="AV266" s="160">
        <f t="shared" si="127"/>
        <v>0</v>
      </c>
      <c r="AW266" s="160">
        <f t="shared" si="127"/>
        <v>0</v>
      </c>
      <c r="AX266" s="160">
        <f t="shared" si="127"/>
        <v>0</v>
      </c>
      <c r="AY266" s="160">
        <f t="shared" si="127"/>
        <v>0</v>
      </c>
      <c r="AZ266" s="160">
        <f t="shared" si="127"/>
        <v>0</v>
      </c>
      <c r="BA266" s="160">
        <f t="shared" si="127"/>
        <v>0</v>
      </c>
      <c r="BB266" s="160">
        <f t="shared" si="127"/>
        <v>0</v>
      </c>
      <c r="BC266" s="160">
        <f t="shared" si="127"/>
        <v>0</v>
      </c>
      <c r="BD266" s="160">
        <f t="shared" si="127"/>
        <v>0</v>
      </c>
    </row>
    <row r="267" spans="1:56" ht="14.25" customHeight="1" x14ac:dyDescent="0.25">
      <c r="A267" s="85">
        <v>71</v>
      </c>
      <c r="B267" s="184" t="s">
        <v>111</v>
      </c>
      <c r="C267" s="184" t="s">
        <v>110</v>
      </c>
      <c r="D267" s="185" t="s">
        <v>586</v>
      </c>
      <c r="E267" s="186" t="s">
        <v>110</v>
      </c>
      <c r="F267" s="180"/>
      <c r="G267" s="174">
        <v>93416</v>
      </c>
      <c r="H267" s="174">
        <v>60000</v>
      </c>
      <c r="I267" s="174">
        <v>728624</v>
      </c>
      <c r="J267" s="174">
        <v>4810971</v>
      </c>
      <c r="K267" s="152">
        <v>530000</v>
      </c>
      <c r="L267" s="152">
        <v>4000000</v>
      </c>
      <c r="M267" s="178"/>
      <c r="N267" s="178"/>
      <c r="O267" s="152">
        <v>68214</v>
      </c>
      <c r="P267" s="152">
        <v>505198</v>
      </c>
      <c r="Q267" s="152">
        <v>170</v>
      </c>
      <c r="R267" s="178"/>
      <c r="S267" s="152">
        <v>240000</v>
      </c>
      <c r="T267" s="178"/>
      <c r="U267" s="153">
        <v>874091</v>
      </c>
      <c r="V267" s="153">
        <v>119461000</v>
      </c>
      <c r="W267" s="178"/>
      <c r="X267" s="153">
        <v>100926</v>
      </c>
      <c r="Y267" s="152">
        <v>66127</v>
      </c>
      <c r="Z267" s="178"/>
      <c r="AA267" s="153">
        <v>145498000</v>
      </c>
      <c r="AB267" s="168">
        <v>300000</v>
      </c>
      <c r="AC267" s="152">
        <v>988541</v>
      </c>
      <c r="AD267" s="178"/>
      <c r="AE267" s="178"/>
      <c r="AF267" s="178"/>
      <c r="AG267" s="153">
        <v>48500</v>
      </c>
      <c r="AH267" s="152">
        <v>0</v>
      </c>
      <c r="AI267" s="152">
        <v>61268</v>
      </c>
      <c r="AJ267" s="152">
        <v>4571429</v>
      </c>
      <c r="AK267" s="178"/>
      <c r="AL267" s="152">
        <v>3284128</v>
      </c>
      <c r="AM267" s="152">
        <v>186293</v>
      </c>
      <c r="AN267" s="178"/>
      <c r="AO267" s="153">
        <v>4000000</v>
      </c>
      <c r="AP267" s="152">
        <v>404000</v>
      </c>
      <c r="AQ267" s="152">
        <v>440686</v>
      </c>
      <c r="AR267" s="153">
        <v>5300000</v>
      </c>
      <c r="AS267" s="169">
        <v>50162340</v>
      </c>
      <c r="AT267" s="152">
        <v>200840</v>
      </c>
      <c r="AU267" s="178"/>
      <c r="AV267" s="178"/>
      <c r="AW267" s="152">
        <v>1932575</v>
      </c>
      <c r="AX267" s="152">
        <v>10400000</v>
      </c>
      <c r="AY267" s="175">
        <v>1001332</v>
      </c>
      <c r="AZ267" s="152">
        <v>1184000</v>
      </c>
      <c r="BA267" s="152">
        <v>3831</v>
      </c>
      <c r="BB267" s="170">
        <v>7296723</v>
      </c>
      <c r="BC267" s="178"/>
      <c r="BD267" s="152">
        <v>850292</v>
      </c>
    </row>
    <row r="268" spans="1:56" ht="14.25" customHeight="1" x14ac:dyDescent="0.2">
      <c r="A268" s="155">
        <v>71</v>
      </c>
      <c r="B268" s="155" t="s">
        <v>111</v>
      </c>
      <c r="C268" s="155" t="s">
        <v>110</v>
      </c>
      <c r="D268" s="156" t="s">
        <v>726</v>
      </c>
      <c r="E268" s="156" t="s">
        <v>945</v>
      </c>
      <c r="F268" s="157">
        <f>F388* Parametre!$G40</f>
        <v>0</v>
      </c>
      <c r="G268" s="157">
        <f>G388* Parametre!$G40</f>
        <v>0</v>
      </c>
      <c r="H268" s="157">
        <f>H388* Parametre!$G40</f>
        <v>0</v>
      </c>
      <c r="I268" s="157">
        <f>I388* Parametre!$G40</f>
        <v>0</v>
      </c>
      <c r="J268" s="157">
        <f>J388* Parametre!$G40</f>
        <v>0</v>
      </c>
      <c r="K268" s="157">
        <f>K388* Parametre!$G40</f>
        <v>0</v>
      </c>
      <c r="L268" s="157">
        <f>L388* Parametre!$G40</f>
        <v>0</v>
      </c>
      <c r="M268" s="157">
        <f>M388* Parametre!$G40</f>
        <v>0</v>
      </c>
      <c r="N268" s="157">
        <f>N388* Parametre!$G40</f>
        <v>842224000</v>
      </c>
      <c r="O268" s="157">
        <f>O388* Parametre!$G40</f>
        <v>0</v>
      </c>
      <c r="P268" s="157">
        <f>P388* Parametre!$G40</f>
        <v>0</v>
      </c>
      <c r="Q268" s="157">
        <f>Q388* Parametre!$G40</f>
        <v>0</v>
      </c>
      <c r="R268" s="157">
        <f>R388* Parametre!$G40</f>
        <v>0</v>
      </c>
      <c r="S268" s="157">
        <f>S388* Parametre!$G40</f>
        <v>0</v>
      </c>
      <c r="T268" s="157">
        <f>T388* Parametre!$G40</f>
        <v>0</v>
      </c>
      <c r="U268" s="157">
        <f>U388* Parametre!$G40</f>
        <v>0</v>
      </c>
      <c r="V268" s="157">
        <f>V388* Parametre!$G40</f>
        <v>0</v>
      </c>
      <c r="W268" s="157">
        <f>W388* Parametre!$G40</f>
        <v>0</v>
      </c>
      <c r="X268" s="157">
        <f>X388* Parametre!$G40</f>
        <v>0</v>
      </c>
      <c r="Y268" s="157">
        <f>Y388* Parametre!$G40</f>
        <v>0</v>
      </c>
      <c r="Z268" s="157">
        <f>Z388* Parametre!$G40</f>
        <v>0</v>
      </c>
      <c r="AA268" s="157">
        <f>AA388* Parametre!$G40</f>
        <v>0</v>
      </c>
      <c r="AB268" s="157">
        <f>AB388* Parametre!$G40</f>
        <v>0</v>
      </c>
      <c r="AC268" s="157">
        <f>AC388* Parametre!$G40</f>
        <v>0</v>
      </c>
      <c r="AD268" s="157">
        <f>AD388* Parametre!$G40</f>
        <v>0</v>
      </c>
      <c r="AE268" s="157">
        <f>AE388* Parametre!$G40</f>
        <v>0</v>
      </c>
      <c r="AF268" s="157">
        <f>AF388* Parametre!$G40</f>
        <v>0</v>
      </c>
      <c r="AG268" s="157">
        <f>AG388* Parametre!$G40</f>
        <v>0</v>
      </c>
      <c r="AH268" s="157">
        <f>AH388* Parametre!$G40</f>
        <v>0</v>
      </c>
      <c r="AI268" s="157">
        <f>AI388* Parametre!$G40</f>
        <v>0</v>
      </c>
      <c r="AJ268" s="157">
        <f>AJ388* Parametre!$G40</f>
        <v>0</v>
      </c>
      <c r="AK268" s="157">
        <f>AK388* Parametre!$G40</f>
        <v>0</v>
      </c>
      <c r="AL268" s="157">
        <f>AL388* Parametre!$G40</f>
        <v>0</v>
      </c>
      <c r="AM268" s="157">
        <f>AM388* Parametre!$G40</f>
        <v>0</v>
      </c>
      <c r="AN268" s="157">
        <f>AN388* Parametre!$G40</f>
        <v>0</v>
      </c>
      <c r="AO268" s="157">
        <f>AO388* Parametre!$G40</f>
        <v>0</v>
      </c>
      <c r="AP268" s="157">
        <f>AP388* Parametre!$G40</f>
        <v>0</v>
      </c>
      <c r="AQ268" s="157">
        <f>AQ388* Parametre!$G40</f>
        <v>0</v>
      </c>
      <c r="AR268" s="157">
        <f>AR388* Parametre!$G40</f>
        <v>0</v>
      </c>
      <c r="AS268" s="157">
        <f>AS388* Parametre!$G40</f>
        <v>0</v>
      </c>
      <c r="AT268" s="157">
        <f>AT388* Parametre!$G40</f>
        <v>0</v>
      </c>
      <c r="AU268" s="157">
        <f>AU388* Parametre!$G40</f>
        <v>0</v>
      </c>
      <c r="AV268" s="157">
        <f>AV388* Parametre!$G40</f>
        <v>0</v>
      </c>
      <c r="AW268" s="157">
        <f>AW388* Parametre!$G40</f>
        <v>0</v>
      </c>
      <c r="AX268" s="157">
        <f>AX388* Parametre!$G40</f>
        <v>0</v>
      </c>
      <c r="AY268" s="157">
        <f>AY388* Parametre!$G40</f>
        <v>0</v>
      </c>
      <c r="AZ268" s="157">
        <f>AZ388* Parametre!$G40</f>
        <v>0</v>
      </c>
      <c r="BA268" s="157">
        <f>BA388* Parametre!$G40</f>
        <v>0</v>
      </c>
      <c r="BB268" s="157">
        <f>BB388* Parametre!$G40</f>
        <v>0</v>
      </c>
      <c r="BC268" s="157">
        <f>BC388* Parametre!$G40</f>
        <v>0</v>
      </c>
      <c r="BD268" s="157">
        <f>BD388* Parametre!$G40</f>
        <v>0</v>
      </c>
    </row>
    <row r="269" spans="1:56" ht="14.25" customHeight="1" x14ac:dyDescent="0.2">
      <c r="A269" s="158">
        <v>71</v>
      </c>
      <c r="B269" s="158" t="s">
        <v>111</v>
      </c>
      <c r="C269" s="158" t="s">
        <v>110</v>
      </c>
      <c r="D269" s="159"/>
      <c r="E269" s="159" t="s">
        <v>710</v>
      </c>
      <c r="F269" s="160">
        <f t="shared" ref="F269:BD269" si="128">SUM(F267:F268)</f>
        <v>0</v>
      </c>
      <c r="G269" s="160">
        <f t="shared" si="128"/>
        <v>93416</v>
      </c>
      <c r="H269" s="160">
        <f t="shared" si="128"/>
        <v>60000</v>
      </c>
      <c r="I269" s="160">
        <f t="shared" si="128"/>
        <v>728624</v>
      </c>
      <c r="J269" s="160">
        <f t="shared" si="128"/>
        <v>4810971</v>
      </c>
      <c r="K269" s="160">
        <f t="shared" si="128"/>
        <v>530000</v>
      </c>
      <c r="L269" s="160">
        <f t="shared" si="128"/>
        <v>4000000</v>
      </c>
      <c r="M269" s="160">
        <f t="shared" si="128"/>
        <v>0</v>
      </c>
      <c r="N269" s="160">
        <f t="shared" si="128"/>
        <v>842224000</v>
      </c>
      <c r="O269" s="160">
        <f t="shared" si="128"/>
        <v>68214</v>
      </c>
      <c r="P269" s="160">
        <f t="shared" si="128"/>
        <v>505198</v>
      </c>
      <c r="Q269" s="160">
        <f t="shared" si="128"/>
        <v>170</v>
      </c>
      <c r="R269" s="160">
        <f t="shared" si="128"/>
        <v>0</v>
      </c>
      <c r="S269" s="160">
        <f t="shared" si="128"/>
        <v>240000</v>
      </c>
      <c r="T269" s="160">
        <f t="shared" si="128"/>
        <v>0</v>
      </c>
      <c r="U269" s="160">
        <f t="shared" si="128"/>
        <v>874091</v>
      </c>
      <c r="V269" s="160">
        <f t="shared" si="128"/>
        <v>119461000</v>
      </c>
      <c r="W269" s="160">
        <f t="shared" si="128"/>
        <v>0</v>
      </c>
      <c r="X269" s="160">
        <f t="shared" si="128"/>
        <v>100926</v>
      </c>
      <c r="Y269" s="160">
        <f t="shared" si="128"/>
        <v>66127</v>
      </c>
      <c r="Z269" s="160">
        <f t="shared" si="128"/>
        <v>0</v>
      </c>
      <c r="AA269" s="160">
        <f t="shared" si="128"/>
        <v>145498000</v>
      </c>
      <c r="AB269" s="160">
        <f t="shared" si="128"/>
        <v>300000</v>
      </c>
      <c r="AC269" s="160">
        <f t="shared" si="128"/>
        <v>988541</v>
      </c>
      <c r="AD269" s="160">
        <f t="shared" si="128"/>
        <v>0</v>
      </c>
      <c r="AE269" s="160">
        <f t="shared" si="128"/>
        <v>0</v>
      </c>
      <c r="AF269" s="160">
        <f t="shared" si="128"/>
        <v>0</v>
      </c>
      <c r="AG269" s="160">
        <f t="shared" si="128"/>
        <v>48500</v>
      </c>
      <c r="AH269" s="160">
        <f t="shared" si="128"/>
        <v>0</v>
      </c>
      <c r="AI269" s="160">
        <f t="shared" si="128"/>
        <v>61268</v>
      </c>
      <c r="AJ269" s="160">
        <f t="shared" si="128"/>
        <v>4571429</v>
      </c>
      <c r="AK269" s="160">
        <f t="shared" si="128"/>
        <v>0</v>
      </c>
      <c r="AL269" s="160">
        <f t="shared" si="128"/>
        <v>3284128</v>
      </c>
      <c r="AM269" s="160">
        <f t="shared" si="128"/>
        <v>186293</v>
      </c>
      <c r="AN269" s="160">
        <f t="shared" si="128"/>
        <v>0</v>
      </c>
      <c r="AO269" s="160">
        <f t="shared" si="128"/>
        <v>4000000</v>
      </c>
      <c r="AP269" s="160">
        <f t="shared" si="128"/>
        <v>404000</v>
      </c>
      <c r="AQ269" s="160">
        <f t="shared" si="128"/>
        <v>440686</v>
      </c>
      <c r="AR269" s="160">
        <f t="shared" si="128"/>
        <v>5300000</v>
      </c>
      <c r="AS269" s="160">
        <f t="shared" si="128"/>
        <v>50162340</v>
      </c>
      <c r="AT269" s="160">
        <f t="shared" si="128"/>
        <v>200840</v>
      </c>
      <c r="AU269" s="160">
        <f t="shared" si="128"/>
        <v>0</v>
      </c>
      <c r="AV269" s="160">
        <f t="shared" si="128"/>
        <v>0</v>
      </c>
      <c r="AW269" s="160">
        <f t="shared" si="128"/>
        <v>1932575</v>
      </c>
      <c r="AX269" s="160">
        <f t="shared" si="128"/>
        <v>10400000</v>
      </c>
      <c r="AY269" s="160">
        <f t="shared" si="128"/>
        <v>1001332</v>
      </c>
      <c r="AZ269" s="160">
        <f t="shared" si="128"/>
        <v>1184000</v>
      </c>
      <c r="BA269" s="160">
        <f t="shared" si="128"/>
        <v>3831</v>
      </c>
      <c r="BB269" s="160">
        <f t="shared" si="128"/>
        <v>7296723</v>
      </c>
      <c r="BC269" s="160">
        <f t="shared" si="128"/>
        <v>0</v>
      </c>
      <c r="BD269" s="160">
        <f t="shared" si="128"/>
        <v>850292</v>
      </c>
    </row>
    <row r="270" spans="1:56" ht="14.25" customHeight="1" x14ac:dyDescent="0.25">
      <c r="A270" s="85">
        <v>72</v>
      </c>
      <c r="B270" s="189" t="s">
        <v>179</v>
      </c>
      <c r="C270" s="189" t="s">
        <v>178</v>
      </c>
      <c r="D270" s="190" t="s">
        <v>596</v>
      </c>
      <c r="E270" s="196" t="s">
        <v>946</v>
      </c>
      <c r="F270" s="180"/>
      <c r="G270" s="180"/>
      <c r="H270" s="180"/>
      <c r="I270" s="180"/>
      <c r="J270" s="180"/>
      <c r="K270" s="178"/>
      <c r="L270" s="152">
        <v>500000</v>
      </c>
      <c r="M270" s="178"/>
      <c r="N270" s="178"/>
      <c r="O270" s="152">
        <v>99971</v>
      </c>
      <c r="P270" s="152">
        <v>12835</v>
      </c>
      <c r="Q270" s="152">
        <v>55000</v>
      </c>
      <c r="R270" s="178"/>
      <c r="S270" s="178"/>
      <c r="T270" s="152">
        <v>22500</v>
      </c>
      <c r="U270" s="153">
        <v>17087</v>
      </c>
      <c r="V270" s="178"/>
      <c r="W270" s="178"/>
      <c r="X270" s="178"/>
      <c r="Y270" s="152">
        <v>102901</v>
      </c>
      <c r="Z270" s="178"/>
      <c r="AA270" s="153">
        <v>15916000</v>
      </c>
      <c r="AB270" s="168">
        <v>270000</v>
      </c>
      <c r="AC270" s="178"/>
      <c r="AD270" s="178"/>
      <c r="AE270" s="178"/>
      <c r="AF270" s="178"/>
      <c r="AG270" s="178"/>
      <c r="AH270" s="152">
        <v>5068</v>
      </c>
      <c r="AI270" s="152">
        <v>20448</v>
      </c>
      <c r="AJ270" s="178"/>
      <c r="AK270" s="178"/>
      <c r="AL270" s="152">
        <v>171500</v>
      </c>
      <c r="AM270" s="152">
        <v>218180</v>
      </c>
      <c r="AN270" s="152">
        <v>6000000</v>
      </c>
      <c r="AO270" s="153">
        <v>307667</v>
      </c>
      <c r="AP270" s="178"/>
      <c r="AQ270" s="152">
        <v>101248</v>
      </c>
      <c r="AR270" s="153">
        <v>75000</v>
      </c>
      <c r="AS270" s="178"/>
      <c r="AT270" s="178"/>
      <c r="AU270" s="178"/>
      <c r="AV270" s="178"/>
      <c r="AW270" s="152">
        <v>149944</v>
      </c>
      <c r="AX270" s="178"/>
      <c r="AY270" s="178"/>
      <c r="AZ270" s="178"/>
      <c r="BA270" s="152">
        <v>4143</v>
      </c>
      <c r="BB270" s="178"/>
      <c r="BC270" s="178"/>
      <c r="BD270" s="178"/>
    </row>
    <row r="271" spans="1:56" ht="14.25" customHeight="1" x14ac:dyDescent="0.2">
      <c r="A271" s="155">
        <v>72</v>
      </c>
      <c r="B271" s="155" t="s">
        <v>179</v>
      </c>
      <c r="C271" s="155" t="s">
        <v>178</v>
      </c>
      <c r="D271" s="156" t="s">
        <v>726</v>
      </c>
      <c r="E271" s="156" t="s">
        <v>947</v>
      </c>
      <c r="F271" s="157">
        <f>F390* Parametre!$G42+F394* Parametre!$G46</f>
        <v>0</v>
      </c>
      <c r="G271" s="157">
        <f>G390* Parametre!$G42+G394* Parametre!$G46</f>
        <v>0</v>
      </c>
      <c r="H271" s="157">
        <f>H390* Parametre!$G42+H394* Parametre!$G46</f>
        <v>0</v>
      </c>
      <c r="I271" s="157">
        <f>I390* Parametre!$G42+I394* Parametre!$G46</f>
        <v>0</v>
      </c>
      <c r="J271" s="157">
        <f>J390* Parametre!$G42+J394* Parametre!$G46</f>
        <v>0</v>
      </c>
      <c r="K271" s="157">
        <f>K390* Parametre!$G42+K394* Parametre!$G46</f>
        <v>0</v>
      </c>
      <c r="L271" s="157">
        <f>L390* Parametre!$G42+L394* Parametre!$G46</f>
        <v>0</v>
      </c>
      <c r="M271" s="157">
        <f>M390* Parametre!$G42+M394* Parametre!$G46</f>
        <v>0</v>
      </c>
      <c r="N271" s="157">
        <f>N390* Parametre!$G42+N394* Parametre!$G46</f>
        <v>0</v>
      </c>
      <c r="O271" s="157">
        <f>O390* Parametre!$G42+O394* Parametre!$G46</f>
        <v>0</v>
      </c>
      <c r="P271" s="157">
        <f>P390* Parametre!$G42+P394* Parametre!$G46</f>
        <v>0</v>
      </c>
      <c r="Q271" s="157">
        <f>Q390* Parametre!$G42+Q394* Parametre!$G46</f>
        <v>0</v>
      </c>
      <c r="R271" s="157">
        <f>R390* Parametre!$G42+R394* Parametre!$G46</f>
        <v>0</v>
      </c>
      <c r="S271" s="157">
        <f>S390* Parametre!$G42+S394* Parametre!$G46</f>
        <v>0</v>
      </c>
      <c r="T271" s="157">
        <f>T390* Parametre!$G42+T394* Parametre!$G46</f>
        <v>0</v>
      </c>
      <c r="U271" s="157">
        <f>U390* Parametre!$G42+U394* Parametre!$G46</f>
        <v>0</v>
      </c>
      <c r="V271" s="157">
        <f>V390* Parametre!$G42+V394* Parametre!$G46</f>
        <v>0</v>
      </c>
      <c r="W271" s="157">
        <f>W390* Parametre!$G42+W394* Parametre!$G46</f>
        <v>0</v>
      </c>
      <c r="X271" s="157">
        <f>X390* Parametre!$G42+X394* Parametre!$G46</f>
        <v>0</v>
      </c>
      <c r="Y271" s="157">
        <f>Y390* Parametre!$G42+Y394* Parametre!$G46</f>
        <v>0</v>
      </c>
      <c r="Z271" s="157">
        <f>Z390* Parametre!$G42+Z394* Parametre!$G46</f>
        <v>0</v>
      </c>
      <c r="AA271" s="157">
        <f>AA390* Parametre!$G42+AA394* Parametre!$G46</f>
        <v>0</v>
      </c>
      <c r="AB271" s="157">
        <f>AB390* Parametre!$G42+AB394* Parametre!$G46</f>
        <v>0</v>
      </c>
      <c r="AC271" s="157">
        <f>AC390* Parametre!$G42+AC394* Parametre!$G46</f>
        <v>0</v>
      </c>
      <c r="AD271" s="157">
        <f>AD390* Parametre!$G42+AD394* Parametre!$G46</f>
        <v>0</v>
      </c>
      <c r="AE271" s="157">
        <f>AE390* Parametre!$G42+AE394* Parametre!$G46</f>
        <v>0</v>
      </c>
      <c r="AF271" s="157">
        <f>AF390* Parametre!$G42+AF394* Parametre!$G46</f>
        <v>0</v>
      </c>
      <c r="AG271" s="157">
        <f>AG390* Parametre!$G42+AG394* Parametre!$G46</f>
        <v>0</v>
      </c>
      <c r="AH271" s="157">
        <f>AH390* Parametre!$G42+AH394* Parametre!$G46</f>
        <v>0</v>
      </c>
      <c r="AI271" s="157">
        <f>AI390* Parametre!$G42+AI394* Parametre!$G46</f>
        <v>0</v>
      </c>
      <c r="AJ271" s="157">
        <f>AJ390* Parametre!$G42+AJ394* Parametre!$G46</f>
        <v>0</v>
      </c>
      <c r="AK271" s="157">
        <f>AK390* Parametre!$G42+AK394* Parametre!$G46</f>
        <v>0</v>
      </c>
      <c r="AL271" s="157">
        <f>AL390* Parametre!$G42+AL394* Parametre!$G46</f>
        <v>0</v>
      </c>
      <c r="AM271" s="157">
        <f>AM390* Parametre!$G42+AM394* Parametre!$G46</f>
        <v>0</v>
      </c>
      <c r="AN271" s="157">
        <f>AN390* Parametre!$G42+AN394* Parametre!$G46</f>
        <v>0</v>
      </c>
      <c r="AO271" s="157">
        <f>AO390* Parametre!$G42+AO394* Parametre!$G46</f>
        <v>0</v>
      </c>
      <c r="AP271" s="157">
        <f>AP390* Parametre!$G42+AP394* Parametre!$G46</f>
        <v>0</v>
      </c>
      <c r="AQ271" s="157">
        <f>AQ390* Parametre!$G42+AQ394* Parametre!$G46</f>
        <v>0</v>
      </c>
      <c r="AR271" s="157">
        <f>AR390* Parametre!$G42+AR394* Parametre!$G46</f>
        <v>0</v>
      </c>
      <c r="AS271" s="157">
        <f>AS390* Parametre!$G42+AS394* Parametre!$G46</f>
        <v>0</v>
      </c>
      <c r="AT271" s="157">
        <f>AT390* Parametre!$G42+AT394* Parametre!$G46</f>
        <v>0</v>
      </c>
      <c r="AU271" s="157">
        <f>AU390* Parametre!$G42+AU394* Parametre!$G46</f>
        <v>0</v>
      </c>
      <c r="AV271" s="157">
        <f>AV390* Parametre!$G42+AV394* Parametre!$G46</f>
        <v>0</v>
      </c>
      <c r="AW271" s="157">
        <f>AW390* Parametre!$G42+AW394* Parametre!$G46</f>
        <v>0</v>
      </c>
      <c r="AX271" s="157">
        <f>AX390* Parametre!$G42+AX394* Parametre!$G46</f>
        <v>0</v>
      </c>
      <c r="AY271" s="157">
        <f>AY390* Parametre!$G42+AY394* Parametre!$G46</f>
        <v>0</v>
      </c>
      <c r="AZ271" s="157">
        <f>AZ390* Parametre!$G42+AZ394* Parametre!$G46</f>
        <v>0</v>
      </c>
      <c r="BA271" s="157">
        <f>BA390* Parametre!$G42+BA394* Parametre!$G46</f>
        <v>0</v>
      </c>
      <c r="BB271" s="157">
        <f>BB390* Parametre!$G42+BB394* Parametre!$G46</f>
        <v>1069750.8</v>
      </c>
      <c r="BC271" s="157">
        <f>BC390* Parametre!$G42+BC394* Parametre!$G46</f>
        <v>0</v>
      </c>
      <c r="BD271" s="157">
        <f>BD390* Parametre!$G42+BD394* Parametre!$G46</f>
        <v>0</v>
      </c>
    </row>
    <row r="272" spans="1:56" ht="14.25" customHeight="1" x14ac:dyDescent="0.2">
      <c r="A272" s="158">
        <v>72</v>
      </c>
      <c r="B272" s="158" t="s">
        <v>179</v>
      </c>
      <c r="C272" s="158" t="s">
        <v>178</v>
      </c>
      <c r="D272" s="159"/>
      <c r="E272" s="159" t="s">
        <v>710</v>
      </c>
      <c r="F272" s="160">
        <f t="shared" ref="F272:BD272" si="129">SUM(F270:F271)</f>
        <v>0</v>
      </c>
      <c r="G272" s="160">
        <f t="shared" si="129"/>
        <v>0</v>
      </c>
      <c r="H272" s="160">
        <f t="shared" si="129"/>
        <v>0</v>
      </c>
      <c r="I272" s="160">
        <f t="shared" si="129"/>
        <v>0</v>
      </c>
      <c r="J272" s="160">
        <f t="shared" si="129"/>
        <v>0</v>
      </c>
      <c r="K272" s="160">
        <f t="shared" si="129"/>
        <v>0</v>
      </c>
      <c r="L272" s="160">
        <f t="shared" si="129"/>
        <v>500000</v>
      </c>
      <c r="M272" s="160">
        <f t="shared" si="129"/>
        <v>0</v>
      </c>
      <c r="N272" s="160">
        <f t="shared" si="129"/>
        <v>0</v>
      </c>
      <c r="O272" s="160">
        <f t="shared" si="129"/>
        <v>99971</v>
      </c>
      <c r="P272" s="160">
        <f t="shared" si="129"/>
        <v>12835</v>
      </c>
      <c r="Q272" s="160">
        <f t="shared" si="129"/>
        <v>55000</v>
      </c>
      <c r="R272" s="160">
        <f t="shared" si="129"/>
        <v>0</v>
      </c>
      <c r="S272" s="160">
        <f t="shared" si="129"/>
        <v>0</v>
      </c>
      <c r="T272" s="160">
        <f t="shared" si="129"/>
        <v>22500</v>
      </c>
      <c r="U272" s="160">
        <f t="shared" si="129"/>
        <v>17087</v>
      </c>
      <c r="V272" s="160">
        <f t="shared" si="129"/>
        <v>0</v>
      </c>
      <c r="W272" s="160">
        <f t="shared" si="129"/>
        <v>0</v>
      </c>
      <c r="X272" s="160">
        <f t="shared" si="129"/>
        <v>0</v>
      </c>
      <c r="Y272" s="160">
        <f t="shared" si="129"/>
        <v>102901</v>
      </c>
      <c r="Z272" s="160">
        <f t="shared" si="129"/>
        <v>0</v>
      </c>
      <c r="AA272" s="160">
        <f t="shared" si="129"/>
        <v>15916000</v>
      </c>
      <c r="AB272" s="160">
        <f t="shared" si="129"/>
        <v>270000</v>
      </c>
      <c r="AC272" s="160">
        <f t="shared" si="129"/>
        <v>0</v>
      </c>
      <c r="AD272" s="160">
        <f t="shared" si="129"/>
        <v>0</v>
      </c>
      <c r="AE272" s="160">
        <f t="shared" si="129"/>
        <v>0</v>
      </c>
      <c r="AF272" s="160">
        <f t="shared" si="129"/>
        <v>0</v>
      </c>
      <c r="AG272" s="160">
        <f t="shared" si="129"/>
        <v>0</v>
      </c>
      <c r="AH272" s="160">
        <f t="shared" si="129"/>
        <v>5068</v>
      </c>
      <c r="AI272" s="160">
        <f t="shared" si="129"/>
        <v>20448</v>
      </c>
      <c r="AJ272" s="160">
        <f t="shared" si="129"/>
        <v>0</v>
      </c>
      <c r="AK272" s="160">
        <f t="shared" si="129"/>
        <v>0</v>
      </c>
      <c r="AL272" s="160">
        <f t="shared" si="129"/>
        <v>171500</v>
      </c>
      <c r="AM272" s="160">
        <f t="shared" si="129"/>
        <v>218180</v>
      </c>
      <c r="AN272" s="160">
        <f t="shared" si="129"/>
        <v>6000000</v>
      </c>
      <c r="AO272" s="160">
        <f t="shared" si="129"/>
        <v>307667</v>
      </c>
      <c r="AP272" s="160">
        <f t="shared" si="129"/>
        <v>0</v>
      </c>
      <c r="AQ272" s="160">
        <f t="shared" si="129"/>
        <v>101248</v>
      </c>
      <c r="AR272" s="160">
        <f t="shared" si="129"/>
        <v>75000</v>
      </c>
      <c r="AS272" s="160">
        <f t="shared" si="129"/>
        <v>0</v>
      </c>
      <c r="AT272" s="160">
        <f t="shared" si="129"/>
        <v>0</v>
      </c>
      <c r="AU272" s="160">
        <f t="shared" si="129"/>
        <v>0</v>
      </c>
      <c r="AV272" s="160">
        <f t="shared" si="129"/>
        <v>0</v>
      </c>
      <c r="AW272" s="160">
        <f t="shared" si="129"/>
        <v>149944</v>
      </c>
      <c r="AX272" s="160">
        <f t="shared" si="129"/>
        <v>0</v>
      </c>
      <c r="AY272" s="160">
        <f t="shared" si="129"/>
        <v>0</v>
      </c>
      <c r="AZ272" s="160">
        <f t="shared" si="129"/>
        <v>0</v>
      </c>
      <c r="BA272" s="160">
        <f t="shared" si="129"/>
        <v>4143</v>
      </c>
      <c r="BB272" s="160">
        <f t="shared" si="129"/>
        <v>1069750.8</v>
      </c>
      <c r="BC272" s="160">
        <f t="shared" si="129"/>
        <v>0</v>
      </c>
      <c r="BD272" s="160">
        <f t="shared" si="129"/>
        <v>0</v>
      </c>
    </row>
    <row r="273" spans="1:56" ht="14.25" customHeight="1" x14ac:dyDescent="0.25">
      <c r="A273" s="85">
        <v>73</v>
      </c>
      <c r="B273" s="184" t="s">
        <v>190</v>
      </c>
      <c r="C273" s="184" t="s">
        <v>189</v>
      </c>
      <c r="D273" s="185" t="s">
        <v>948</v>
      </c>
      <c r="E273" s="186" t="s">
        <v>189</v>
      </c>
      <c r="F273" s="180"/>
      <c r="G273" s="180"/>
      <c r="H273" s="152">
        <v>10000</v>
      </c>
      <c r="I273" s="180"/>
      <c r="J273" s="180"/>
      <c r="K273" s="178"/>
      <c r="L273" s="152">
        <v>600000</v>
      </c>
      <c r="M273" s="178"/>
      <c r="N273" s="178"/>
      <c r="O273" s="152">
        <v>187695</v>
      </c>
      <c r="P273" s="178"/>
      <c r="Q273" s="152">
        <v>27000</v>
      </c>
      <c r="R273" s="178"/>
      <c r="S273" s="178"/>
      <c r="T273" s="152">
        <v>35000</v>
      </c>
      <c r="U273" s="153">
        <v>83303</v>
      </c>
      <c r="V273" s="178"/>
      <c r="W273" s="178"/>
      <c r="X273" s="178"/>
      <c r="Y273" s="178"/>
      <c r="Z273" s="178"/>
      <c r="AA273" s="153">
        <v>4269000</v>
      </c>
      <c r="AB273" s="168">
        <v>270000</v>
      </c>
      <c r="AC273" s="178"/>
      <c r="AD273" s="178"/>
      <c r="AE273" s="178"/>
      <c r="AF273" s="178"/>
      <c r="AG273" s="178"/>
      <c r="AH273" s="152">
        <v>776</v>
      </c>
      <c r="AI273" s="152">
        <v>3194</v>
      </c>
      <c r="AJ273" s="178"/>
      <c r="AK273" s="178"/>
      <c r="AL273" s="152">
        <v>84250</v>
      </c>
      <c r="AM273" s="178"/>
      <c r="AN273" s="152">
        <v>10000000</v>
      </c>
      <c r="AO273" s="178"/>
      <c r="AP273" s="178"/>
      <c r="AQ273" s="178"/>
      <c r="AR273" s="153">
        <v>75000</v>
      </c>
      <c r="AS273" s="178"/>
      <c r="AT273" s="152">
        <v>36358</v>
      </c>
      <c r="AU273" s="178"/>
      <c r="AV273" s="178"/>
      <c r="AW273" s="178"/>
      <c r="AX273" s="152">
        <v>400000</v>
      </c>
      <c r="AY273" s="178"/>
      <c r="AZ273" s="178"/>
      <c r="BA273" s="152">
        <v>1636</v>
      </c>
      <c r="BB273" s="178"/>
      <c r="BC273" s="178"/>
      <c r="BD273" s="178"/>
    </row>
    <row r="274" spans="1:56" ht="14.25" customHeight="1" x14ac:dyDescent="0.2">
      <c r="A274" s="158">
        <v>73</v>
      </c>
      <c r="B274" s="158" t="s">
        <v>190</v>
      </c>
      <c r="C274" s="158" t="s">
        <v>189</v>
      </c>
      <c r="D274" s="159"/>
      <c r="E274" s="159" t="s">
        <v>710</v>
      </c>
      <c r="F274" s="160"/>
      <c r="G274" s="160">
        <f t="shared" ref="G274:V274" si="130">G273</f>
        <v>0</v>
      </c>
      <c r="H274" s="160">
        <f t="shared" si="130"/>
        <v>10000</v>
      </c>
      <c r="I274" s="160">
        <f t="shared" si="130"/>
        <v>0</v>
      </c>
      <c r="J274" s="160">
        <f t="shared" si="130"/>
        <v>0</v>
      </c>
      <c r="K274" s="160">
        <f t="shared" si="130"/>
        <v>0</v>
      </c>
      <c r="L274" s="160">
        <f t="shared" si="130"/>
        <v>600000</v>
      </c>
      <c r="M274" s="160">
        <f t="shared" si="130"/>
        <v>0</v>
      </c>
      <c r="N274" s="160">
        <f t="shared" si="130"/>
        <v>0</v>
      </c>
      <c r="O274" s="160">
        <f t="shared" si="130"/>
        <v>187695</v>
      </c>
      <c r="P274" s="160">
        <f t="shared" si="130"/>
        <v>0</v>
      </c>
      <c r="Q274" s="160">
        <f t="shared" si="130"/>
        <v>27000</v>
      </c>
      <c r="R274" s="160">
        <f t="shared" si="130"/>
        <v>0</v>
      </c>
      <c r="S274" s="160">
        <f t="shared" si="130"/>
        <v>0</v>
      </c>
      <c r="T274" s="160">
        <f t="shared" si="130"/>
        <v>35000</v>
      </c>
      <c r="U274" s="160">
        <f t="shared" si="130"/>
        <v>83303</v>
      </c>
      <c r="V274" s="160">
        <f t="shared" si="130"/>
        <v>0</v>
      </c>
      <c r="W274" s="160"/>
      <c r="X274" s="160">
        <f t="shared" ref="X274:BD274" si="131">X273</f>
        <v>0</v>
      </c>
      <c r="Y274" s="160">
        <f t="shared" si="131"/>
        <v>0</v>
      </c>
      <c r="Z274" s="160">
        <f t="shared" si="131"/>
        <v>0</v>
      </c>
      <c r="AA274" s="160">
        <f t="shared" si="131"/>
        <v>4269000</v>
      </c>
      <c r="AB274" s="160">
        <f t="shared" si="131"/>
        <v>270000</v>
      </c>
      <c r="AC274" s="160">
        <f t="shared" si="131"/>
        <v>0</v>
      </c>
      <c r="AD274" s="160">
        <f t="shared" si="131"/>
        <v>0</v>
      </c>
      <c r="AE274" s="160">
        <f t="shared" si="131"/>
        <v>0</v>
      </c>
      <c r="AF274" s="160">
        <f t="shared" si="131"/>
        <v>0</v>
      </c>
      <c r="AG274" s="160">
        <f t="shared" si="131"/>
        <v>0</v>
      </c>
      <c r="AH274" s="160">
        <f t="shared" si="131"/>
        <v>776</v>
      </c>
      <c r="AI274" s="160">
        <f t="shared" si="131"/>
        <v>3194</v>
      </c>
      <c r="AJ274" s="160">
        <f t="shared" si="131"/>
        <v>0</v>
      </c>
      <c r="AK274" s="160">
        <f t="shared" si="131"/>
        <v>0</v>
      </c>
      <c r="AL274" s="160">
        <f t="shared" si="131"/>
        <v>84250</v>
      </c>
      <c r="AM274" s="160">
        <f t="shared" si="131"/>
        <v>0</v>
      </c>
      <c r="AN274" s="160">
        <f t="shared" si="131"/>
        <v>10000000</v>
      </c>
      <c r="AO274" s="160">
        <f t="shared" si="131"/>
        <v>0</v>
      </c>
      <c r="AP274" s="160">
        <f t="shared" si="131"/>
        <v>0</v>
      </c>
      <c r="AQ274" s="160">
        <f t="shared" si="131"/>
        <v>0</v>
      </c>
      <c r="AR274" s="160">
        <f t="shared" si="131"/>
        <v>75000</v>
      </c>
      <c r="AS274" s="160">
        <f t="shared" si="131"/>
        <v>0</v>
      </c>
      <c r="AT274" s="160">
        <f t="shared" si="131"/>
        <v>36358</v>
      </c>
      <c r="AU274" s="160">
        <f t="shared" si="131"/>
        <v>0</v>
      </c>
      <c r="AV274" s="160">
        <f t="shared" si="131"/>
        <v>0</v>
      </c>
      <c r="AW274" s="160">
        <f t="shared" si="131"/>
        <v>0</v>
      </c>
      <c r="AX274" s="160">
        <f t="shared" si="131"/>
        <v>400000</v>
      </c>
      <c r="AY274" s="160">
        <f t="shared" si="131"/>
        <v>0</v>
      </c>
      <c r="AZ274" s="160">
        <f t="shared" si="131"/>
        <v>0</v>
      </c>
      <c r="BA274" s="160">
        <f t="shared" si="131"/>
        <v>1636</v>
      </c>
      <c r="BB274" s="160">
        <f t="shared" si="131"/>
        <v>0</v>
      </c>
      <c r="BC274" s="160">
        <f t="shared" si="131"/>
        <v>0</v>
      </c>
      <c r="BD274" s="160">
        <f t="shared" si="131"/>
        <v>0</v>
      </c>
    </row>
    <row r="275" spans="1:56" ht="14.25" customHeight="1" x14ac:dyDescent="0.25">
      <c r="A275" s="85">
        <v>74</v>
      </c>
      <c r="B275" s="189" t="s">
        <v>220</v>
      </c>
      <c r="C275" s="189" t="s">
        <v>219</v>
      </c>
      <c r="D275" s="189" t="s">
        <v>220</v>
      </c>
      <c r="E275" s="186" t="s">
        <v>219</v>
      </c>
      <c r="F275" s="180"/>
      <c r="G275" s="180"/>
      <c r="H275" s="180"/>
      <c r="I275" s="180"/>
      <c r="J275" s="180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</row>
    <row r="276" spans="1:56" ht="14.25" customHeight="1" x14ac:dyDescent="0.2">
      <c r="A276" s="158">
        <v>74</v>
      </c>
      <c r="B276" s="158" t="s">
        <v>220</v>
      </c>
      <c r="C276" s="158" t="s">
        <v>219</v>
      </c>
      <c r="D276" s="159"/>
      <c r="E276" s="159" t="s">
        <v>710</v>
      </c>
      <c r="F276" s="160">
        <f t="shared" ref="F276:V276" si="132">F275</f>
        <v>0</v>
      </c>
      <c r="G276" s="160">
        <f t="shared" si="132"/>
        <v>0</v>
      </c>
      <c r="H276" s="160">
        <f t="shared" si="132"/>
        <v>0</v>
      </c>
      <c r="I276" s="160">
        <f t="shared" si="132"/>
        <v>0</v>
      </c>
      <c r="J276" s="160">
        <f t="shared" si="132"/>
        <v>0</v>
      </c>
      <c r="K276" s="160">
        <f t="shared" si="132"/>
        <v>0</v>
      </c>
      <c r="L276" s="160">
        <f t="shared" si="132"/>
        <v>0</v>
      </c>
      <c r="M276" s="160">
        <f t="shared" si="132"/>
        <v>0</v>
      </c>
      <c r="N276" s="160">
        <f t="shared" si="132"/>
        <v>0</v>
      </c>
      <c r="O276" s="160">
        <f t="shared" si="132"/>
        <v>0</v>
      </c>
      <c r="P276" s="160">
        <f t="shared" si="132"/>
        <v>0</v>
      </c>
      <c r="Q276" s="160">
        <f t="shared" si="132"/>
        <v>0</v>
      </c>
      <c r="R276" s="160">
        <f t="shared" si="132"/>
        <v>0</v>
      </c>
      <c r="S276" s="160">
        <f t="shared" si="132"/>
        <v>0</v>
      </c>
      <c r="T276" s="160">
        <f t="shared" si="132"/>
        <v>0</v>
      </c>
      <c r="U276" s="160">
        <f t="shared" si="132"/>
        <v>0</v>
      </c>
      <c r="V276" s="160">
        <f t="shared" si="132"/>
        <v>0</v>
      </c>
      <c r="W276" s="160"/>
      <c r="X276" s="160">
        <f t="shared" ref="X276:BD276" si="133">X275</f>
        <v>0</v>
      </c>
      <c r="Y276" s="160">
        <f t="shared" si="133"/>
        <v>0</v>
      </c>
      <c r="Z276" s="160">
        <f t="shared" si="133"/>
        <v>0</v>
      </c>
      <c r="AA276" s="160">
        <f t="shared" si="133"/>
        <v>0</v>
      </c>
      <c r="AB276" s="160">
        <f t="shared" si="133"/>
        <v>0</v>
      </c>
      <c r="AC276" s="160">
        <f t="shared" si="133"/>
        <v>0</v>
      </c>
      <c r="AD276" s="160">
        <f t="shared" si="133"/>
        <v>0</v>
      </c>
      <c r="AE276" s="160">
        <f t="shared" si="133"/>
        <v>0</v>
      </c>
      <c r="AF276" s="160">
        <f t="shared" si="133"/>
        <v>0</v>
      </c>
      <c r="AG276" s="160">
        <f t="shared" si="133"/>
        <v>0</v>
      </c>
      <c r="AH276" s="160">
        <f t="shared" si="133"/>
        <v>0</v>
      </c>
      <c r="AI276" s="160">
        <f t="shared" si="133"/>
        <v>0</v>
      </c>
      <c r="AJ276" s="160">
        <f t="shared" si="133"/>
        <v>0</v>
      </c>
      <c r="AK276" s="160">
        <f t="shared" si="133"/>
        <v>0</v>
      </c>
      <c r="AL276" s="160">
        <f t="shared" si="133"/>
        <v>0</v>
      </c>
      <c r="AM276" s="160">
        <f t="shared" si="133"/>
        <v>0</v>
      </c>
      <c r="AN276" s="160">
        <f t="shared" si="133"/>
        <v>0</v>
      </c>
      <c r="AO276" s="160">
        <f t="shared" si="133"/>
        <v>0</v>
      </c>
      <c r="AP276" s="160">
        <f t="shared" si="133"/>
        <v>0</v>
      </c>
      <c r="AQ276" s="160">
        <f t="shared" si="133"/>
        <v>0</v>
      </c>
      <c r="AR276" s="160">
        <f t="shared" si="133"/>
        <v>0</v>
      </c>
      <c r="AS276" s="160">
        <f t="shared" si="133"/>
        <v>0</v>
      </c>
      <c r="AT276" s="160">
        <f t="shared" si="133"/>
        <v>0</v>
      </c>
      <c r="AU276" s="160">
        <f t="shared" si="133"/>
        <v>0</v>
      </c>
      <c r="AV276" s="160">
        <f t="shared" si="133"/>
        <v>0</v>
      </c>
      <c r="AW276" s="160">
        <f t="shared" si="133"/>
        <v>0</v>
      </c>
      <c r="AX276" s="160">
        <f t="shared" si="133"/>
        <v>0</v>
      </c>
      <c r="AY276" s="160">
        <f t="shared" si="133"/>
        <v>0</v>
      </c>
      <c r="AZ276" s="160">
        <f t="shared" si="133"/>
        <v>0</v>
      </c>
      <c r="BA276" s="160">
        <f t="shared" si="133"/>
        <v>0</v>
      </c>
      <c r="BB276" s="160">
        <f t="shared" si="133"/>
        <v>0</v>
      </c>
      <c r="BC276" s="160">
        <f t="shared" si="133"/>
        <v>0</v>
      </c>
      <c r="BD276" s="160">
        <f t="shared" si="133"/>
        <v>0</v>
      </c>
    </row>
    <row r="277" spans="1:56" ht="14.25" customHeight="1" x14ac:dyDescent="0.25">
      <c r="A277" s="85">
        <v>75</v>
      </c>
      <c r="B277" s="184" t="s">
        <v>234</v>
      </c>
      <c r="C277" s="184" t="s">
        <v>233</v>
      </c>
      <c r="D277" s="185" t="s">
        <v>949</v>
      </c>
      <c r="E277" s="186" t="s">
        <v>233</v>
      </c>
      <c r="F277" s="180"/>
      <c r="G277" s="180"/>
      <c r="H277" s="180"/>
      <c r="I277" s="180"/>
      <c r="J277" s="180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53">
        <v>1944000</v>
      </c>
      <c r="W277" s="178"/>
      <c r="X277" s="178"/>
      <c r="Y277" s="178"/>
      <c r="Z277" s="178"/>
      <c r="AA277" s="153">
        <v>49634000</v>
      </c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</row>
    <row r="278" spans="1:56" ht="14.25" customHeight="1" x14ac:dyDescent="0.2">
      <c r="A278" s="158">
        <v>75</v>
      </c>
      <c r="B278" s="158" t="s">
        <v>234</v>
      </c>
      <c r="C278" s="158" t="s">
        <v>233</v>
      </c>
      <c r="D278" s="159"/>
      <c r="E278" s="159" t="s">
        <v>710</v>
      </c>
      <c r="F278" s="160">
        <f t="shared" ref="F278:V278" si="134">F277</f>
        <v>0</v>
      </c>
      <c r="G278" s="160">
        <f t="shared" si="134"/>
        <v>0</v>
      </c>
      <c r="H278" s="160">
        <f t="shared" si="134"/>
        <v>0</v>
      </c>
      <c r="I278" s="160">
        <f t="shared" si="134"/>
        <v>0</v>
      </c>
      <c r="J278" s="160">
        <f t="shared" si="134"/>
        <v>0</v>
      </c>
      <c r="K278" s="160">
        <f t="shared" si="134"/>
        <v>0</v>
      </c>
      <c r="L278" s="160">
        <f t="shared" si="134"/>
        <v>0</v>
      </c>
      <c r="M278" s="160">
        <f t="shared" si="134"/>
        <v>0</v>
      </c>
      <c r="N278" s="160">
        <f t="shared" si="134"/>
        <v>0</v>
      </c>
      <c r="O278" s="160">
        <f t="shared" si="134"/>
        <v>0</v>
      </c>
      <c r="P278" s="160">
        <f t="shared" si="134"/>
        <v>0</v>
      </c>
      <c r="Q278" s="160">
        <f t="shared" si="134"/>
        <v>0</v>
      </c>
      <c r="R278" s="160">
        <f t="shared" si="134"/>
        <v>0</v>
      </c>
      <c r="S278" s="160">
        <f t="shared" si="134"/>
        <v>0</v>
      </c>
      <c r="T278" s="160">
        <f t="shared" si="134"/>
        <v>0</v>
      </c>
      <c r="U278" s="160">
        <f t="shared" si="134"/>
        <v>0</v>
      </c>
      <c r="V278" s="160">
        <f t="shared" si="134"/>
        <v>1944000</v>
      </c>
      <c r="W278" s="160"/>
      <c r="X278" s="160">
        <f t="shared" ref="X278:BD278" si="135">X277</f>
        <v>0</v>
      </c>
      <c r="Y278" s="160">
        <f t="shared" si="135"/>
        <v>0</v>
      </c>
      <c r="Z278" s="160">
        <f t="shared" si="135"/>
        <v>0</v>
      </c>
      <c r="AA278" s="160">
        <f t="shared" si="135"/>
        <v>49634000</v>
      </c>
      <c r="AB278" s="160">
        <f t="shared" si="135"/>
        <v>0</v>
      </c>
      <c r="AC278" s="160">
        <f t="shared" si="135"/>
        <v>0</v>
      </c>
      <c r="AD278" s="160">
        <f t="shared" si="135"/>
        <v>0</v>
      </c>
      <c r="AE278" s="160">
        <f t="shared" si="135"/>
        <v>0</v>
      </c>
      <c r="AF278" s="160">
        <f t="shared" si="135"/>
        <v>0</v>
      </c>
      <c r="AG278" s="160">
        <f t="shared" si="135"/>
        <v>0</v>
      </c>
      <c r="AH278" s="160">
        <f t="shared" si="135"/>
        <v>0</v>
      </c>
      <c r="AI278" s="160">
        <f t="shared" si="135"/>
        <v>0</v>
      </c>
      <c r="AJ278" s="160">
        <f t="shared" si="135"/>
        <v>0</v>
      </c>
      <c r="AK278" s="160">
        <f t="shared" si="135"/>
        <v>0</v>
      </c>
      <c r="AL278" s="160">
        <f t="shared" si="135"/>
        <v>0</v>
      </c>
      <c r="AM278" s="160">
        <f t="shared" si="135"/>
        <v>0</v>
      </c>
      <c r="AN278" s="160">
        <f t="shared" si="135"/>
        <v>0</v>
      </c>
      <c r="AO278" s="160">
        <f t="shared" si="135"/>
        <v>0</v>
      </c>
      <c r="AP278" s="160">
        <f t="shared" si="135"/>
        <v>0</v>
      </c>
      <c r="AQ278" s="160">
        <f t="shared" si="135"/>
        <v>0</v>
      </c>
      <c r="AR278" s="160">
        <f t="shared" si="135"/>
        <v>0</v>
      </c>
      <c r="AS278" s="160">
        <f t="shared" si="135"/>
        <v>0</v>
      </c>
      <c r="AT278" s="160">
        <f t="shared" si="135"/>
        <v>0</v>
      </c>
      <c r="AU278" s="160">
        <f t="shared" si="135"/>
        <v>0</v>
      </c>
      <c r="AV278" s="160">
        <f t="shared" si="135"/>
        <v>0</v>
      </c>
      <c r="AW278" s="160">
        <f t="shared" si="135"/>
        <v>0</v>
      </c>
      <c r="AX278" s="160">
        <f t="shared" si="135"/>
        <v>0</v>
      </c>
      <c r="AY278" s="160">
        <f t="shared" si="135"/>
        <v>0</v>
      </c>
      <c r="AZ278" s="160">
        <f t="shared" si="135"/>
        <v>0</v>
      </c>
      <c r="BA278" s="160">
        <f t="shared" si="135"/>
        <v>0</v>
      </c>
      <c r="BB278" s="160">
        <f t="shared" si="135"/>
        <v>0</v>
      </c>
      <c r="BC278" s="160">
        <f t="shared" si="135"/>
        <v>0</v>
      </c>
      <c r="BD278" s="160">
        <f t="shared" si="135"/>
        <v>0</v>
      </c>
    </row>
    <row r="279" spans="1:56" ht="14.25" customHeight="1" x14ac:dyDescent="0.25">
      <c r="A279" s="85">
        <v>76</v>
      </c>
      <c r="B279" s="189" t="s">
        <v>950</v>
      </c>
      <c r="C279" s="189" t="s">
        <v>159</v>
      </c>
      <c r="D279" s="190" t="s">
        <v>591</v>
      </c>
      <c r="E279" s="186" t="s">
        <v>159</v>
      </c>
      <c r="F279" s="180"/>
      <c r="G279" s="174">
        <v>105268</v>
      </c>
      <c r="H279" s="152">
        <v>3518554</v>
      </c>
      <c r="I279" s="180"/>
      <c r="J279" s="180"/>
      <c r="K279" s="178"/>
      <c r="L279" s="152">
        <v>4000000</v>
      </c>
      <c r="M279" s="178"/>
      <c r="N279" s="172"/>
      <c r="O279" s="152">
        <v>30625</v>
      </c>
      <c r="P279" s="178"/>
      <c r="Q279" s="178"/>
      <c r="R279" s="178"/>
      <c r="S279" s="178"/>
      <c r="T279" s="152">
        <v>465000</v>
      </c>
      <c r="U279" s="153">
        <v>208032</v>
      </c>
      <c r="V279" s="153">
        <v>525000</v>
      </c>
      <c r="W279" s="178"/>
      <c r="X279" s="178"/>
      <c r="Y279" s="178"/>
      <c r="Z279" s="178"/>
      <c r="AA279" s="153">
        <v>49050000</v>
      </c>
      <c r="AB279" s="193">
        <v>13000000</v>
      </c>
      <c r="AC279" s="152">
        <v>2078600</v>
      </c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52">
        <v>310200000</v>
      </c>
      <c r="AO279" s="178"/>
      <c r="AP279" s="178"/>
      <c r="AQ279" s="178"/>
      <c r="AR279" s="178"/>
      <c r="AS279" s="169">
        <v>1350590</v>
      </c>
      <c r="AT279" s="152">
        <v>59044</v>
      </c>
      <c r="AU279" s="178"/>
      <c r="AV279" s="178"/>
      <c r="AW279" s="152">
        <v>909887</v>
      </c>
      <c r="AX279" s="152">
        <v>3100000</v>
      </c>
      <c r="AY279" s="178"/>
      <c r="AZ279" s="178"/>
      <c r="BA279" s="178"/>
      <c r="BB279" s="178"/>
      <c r="BC279" s="178"/>
      <c r="BD279" s="178"/>
    </row>
    <row r="280" spans="1:56" ht="14.25" customHeight="1" x14ac:dyDescent="0.2">
      <c r="A280" s="155">
        <v>76</v>
      </c>
      <c r="B280" s="155" t="s">
        <v>950</v>
      </c>
      <c r="C280" s="155" t="s">
        <v>159</v>
      </c>
      <c r="D280" s="156" t="s">
        <v>726</v>
      </c>
      <c r="E280" s="156" t="s">
        <v>951</v>
      </c>
      <c r="F280" s="157">
        <f>F389* Parametre!$G41+F391* Parametre!$G43</f>
        <v>0</v>
      </c>
      <c r="G280" s="157">
        <f>G389* Parametre!$G41+G391* Parametre!$G43</f>
        <v>0</v>
      </c>
      <c r="H280" s="157">
        <f>H389* Parametre!$G41+H391* Parametre!$G43</f>
        <v>0</v>
      </c>
      <c r="I280" s="157">
        <f>I389* Parametre!$G41+I391* Parametre!$G43</f>
        <v>144540</v>
      </c>
      <c r="J280" s="157">
        <f>J389* Parametre!$G41+J391* Parametre!$G43</f>
        <v>1497347</v>
      </c>
      <c r="K280" s="157">
        <f>K389* Parametre!$G41+K391* Parametre!$G43</f>
        <v>0</v>
      </c>
      <c r="L280" s="157">
        <f>L389* Parametre!$G41+L391* Parametre!$G43</f>
        <v>0</v>
      </c>
      <c r="M280" s="157">
        <f>M389* Parametre!$G41+M391* Parametre!$G43</f>
        <v>0</v>
      </c>
      <c r="N280" s="157">
        <f>N389* Parametre!$G41+N391* Parametre!$G43</f>
        <v>184047000</v>
      </c>
      <c r="O280" s="157">
        <f>O389* Parametre!$G41+O391* Parametre!$G43</f>
        <v>0</v>
      </c>
      <c r="P280" s="157">
        <f>P389* Parametre!$G41+P391* Parametre!$G43</f>
        <v>0</v>
      </c>
      <c r="Q280" s="157">
        <f>Q389* Parametre!$G41+Q391* Parametre!$G43</f>
        <v>0</v>
      </c>
      <c r="R280" s="157">
        <f>R389* Parametre!$G41+R391* Parametre!$G43</f>
        <v>0</v>
      </c>
      <c r="S280" s="157">
        <f>S389* Parametre!$G41+S391* Parametre!$G43</f>
        <v>0</v>
      </c>
      <c r="T280" s="157">
        <f>T389* Parametre!$G41+T391* Parametre!$G43</f>
        <v>0</v>
      </c>
      <c r="U280" s="157">
        <f>U389* Parametre!$G41+U391* Parametre!$G43</f>
        <v>0</v>
      </c>
      <c r="V280" s="157">
        <f>V389* Parametre!$G41+V391* Parametre!$G43</f>
        <v>0</v>
      </c>
      <c r="W280" s="157">
        <f>W389* Parametre!$G41+W391* Parametre!$G43</f>
        <v>0</v>
      </c>
      <c r="X280" s="157">
        <f>X389* Parametre!$G41+X391* Parametre!$G43</f>
        <v>0</v>
      </c>
      <c r="Y280" s="157">
        <f>Y389* Parametre!$G41+Y391* Parametre!$G43</f>
        <v>0</v>
      </c>
      <c r="Z280" s="157">
        <f>Z389* Parametre!$G41+Z391* Parametre!$G43</f>
        <v>0</v>
      </c>
      <c r="AA280" s="157">
        <f>AA389* Parametre!$G41+AA391* Parametre!$G43</f>
        <v>0</v>
      </c>
      <c r="AB280" s="157">
        <f>AB389* Parametre!$G41+AB391* Parametre!$G43</f>
        <v>0</v>
      </c>
      <c r="AC280" s="157">
        <f>AC389* Parametre!$G41+AC391* Parametre!$G43</f>
        <v>0</v>
      </c>
      <c r="AD280" s="157">
        <f>AD389* Parametre!$G41+AD391* Parametre!$G43</f>
        <v>0</v>
      </c>
      <c r="AE280" s="157">
        <f>AE389* Parametre!$G41+AE391* Parametre!$G43</f>
        <v>0</v>
      </c>
      <c r="AF280" s="157">
        <f>AF389* Parametre!$G41+AF391* Parametre!$G43</f>
        <v>0</v>
      </c>
      <c r="AG280" s="157">
        <f>AG389* Parametre!$G41+AG391* Parametre!$G43</f>
        <v>0</v>
      </c>
      <c r="AH280" s="157">
        <f>AH389* Parametre!$G41+AH391* Parametre!$G43</f>
        <v>0</v>
      </c>
      <c r="AI280" s="157">
        <f>AI389* Parametre!$G41+AI391* Parametre!$G43</f>
        <v>0</v>
      </c>
      <c r="AJ280" s="157">
        <f>AJ389* Parametre!$G41+AJ391* Parametre!$G43</f>
        <v>0</v>
      </c>
      <c r="AK280" s="157">
        <f>AK389* Parametre!$G41+AK391* Parametre!$G43</f>
        <v>0</v>
      </c>
      <c r="AL280" s="157">
        <f>AL389* Parametre!$G41+AL391* Parametre!$G43</f>
        <v>282126</v>
      </c>
      <c r="AM280" s="157">
        <f>AM389* Parametre!$G41+AM391* Parametre!$G43</f>
        <v>63906</v>
      </c>
      <c r="AN280" s="157">
        <f>AN389* Parametre!$G41+AN391* Parametre!$G43</f>
        <v>0</v>
      </c>
      <c r="AO280" s="157">
        <f>AO389* Parametre!$G41+AO391* Parametre!$G43</f>
        <v>250000</v>
      </c>
      <c r="AP280" s="157">
        <f>AP389* Parametre!$G41+AP391* Parametre!$G43</f>
        <v>0</v>
      </c>
      <c r="AQ280" s="157">
        <f>AQ389* Parametre!$G41+AQ391* Parametre!$G43</f>
        <v>0</v>
      </c>
      <c r="AR280" s="157">
        <f>AR389* Parametre!$G41+AR391* Parametre!$G43</f>
        <v>120000</v>
      </c>
      <c r="AS280" s="157">
        <f>AS389* Parametre!$G41+AS391* Parametre!$G43</f>
        <v>0</v>
      </c>
      <c r="AT280" s="157">
        <f>AT389* Parametre!$G41+AT391* Parametre!$G43</f>
        <v>0</v>
      </c>
      <c r="AU280" s="157">
        <f>AU389* Parametre!$G41+AU391* Parametre!$G43</f>
        <v>2088</v>
      </c>
      <c r="AV280" s="157">
        <f>AV389* Parametre!$G41+AV391* Parametre!$G43</f>
        <v>0</v>
      </c>
      <c r="AW280" s="157">
        <f>AW389* Parametre!$G41+AW391* Parametre!$G43</f>
        <v>0</v>
      </c>
      <c r="AX280" s="157">
        <f>AX389* Parametre!$G41+AX391* Parametre!$G43</f>
        <v>0</v>
      </c>
      <c r="AY280" s="157">
        <f>AY389* Parametre!$G41+AY391* Parametre!$G43</f>
        <v>314976</v>
      </c>
      <c r="AZ280" s="157">
        <f>AZ389* Parametre!$G41+AZ391* Parametre!$G43</f>
        <v>20750</v>
      </c>
      <c r="BA280" s="157">
        <f>BA389* Parametre!$G41+BA391* Parametre!$G43</f>
        <v>1086.5</v>
      </c>
      <c r="BB280" s="157">
        <f>BB389* Parametre!$G41+BB391* Parametre!$G43</f>
        <v>2585700</v>
      </c>
      <c r="BC280" s="157">
        <f>BC389* Parametre!$G41+BC391* Parametre!$G43</f>
        <v>0</v>
      </c>
      <c r="BD280" s="157">
        <f>BD389* Parametre!$G41+BD391* Parametre!$G43</f>
        <v>25000</v>
      </c>
    </row>
    <row r="281" spans="1:56" ht="14.25" customHeight="1" x14ac:dyDescent="0.2">
      <c r="A281" s="158">
        <v>76</v>
      </c>
      <c r="B281" s="158" t="s">
        <v>950</v>
      </c>
      <c r="C281" s="158" t="s">
        <v>159</v>
      </c>
      <c r="D281" s="159"/>
      <c r="E281" s="159" t="s">
        <v>710</v>
      </c>
      <c r="F281" s="160">
        <f t="shared" ref="F281:BD281" si="136">SUM(F279:F280)</f>
        <v>0</v>
      </c>
      <c r="G281" s="160">
        <f t="shared" si="136"/>
        <v>105268</v>
      </c>
      <c r="H281" s="160">
        <f t="shared" si="136"/>
        <v>3518554</v>
      </c>
      <c r="I281" s="160">
        <f t="shared" si="136"/>
        <v>144540</v>
      </c>
      <c r="J281" s="160">
        <f t="shared" si="136"/>
        <v>1497347</v>
      </c>
      <c r="K281" s="160">
        <f t="shared" si="136"/>
        <v>0</v>
      </c>
      <c r="L281" s="160">
        <f t="shared" si="136"/>
        <v>4000000</v>
      </c>
      <c r="M281" s="160">
        <f t="shared" si="136"/>
        <v>0</v>
      </c>
      <c r="N281" s="160">
        <f t="shared" si="136"/>
        <v>184047000</v>
      </c>
      <c r="O281" s="160">
        <f t="shared" si="136"/>
        <v>30625</v>
      </c>
      <c r="P281" s="160">
        <f t="shared" si="136"/>
        <v>0</v>
      </c>
      <c r="Q281" s="160">
        <f t="shared" si="136"/>
        <v>0</v>
      </c>
      <c r="R281" s="160">
        <f t="shared" si="136"/>
        <v>0</v>
      </c>
      <c r="S281" s="160">
        <f t="shared" si="136"/>
        <v>0</v>
      </c>
      <c r="T281" s="160">
        <f t="shared" si="136"/>
        <v>465000</v>
      </c>
      <c r="U281" s="160">
        <f t="shared" si="136"/>
        <v>208032</v>
      </c>
      <c r="V281" s="160">
        <f t="shared" si="136"/>
        <v>525000</v>
      </c>
      <c r="W281" s="160">
        <f t="shared" si="136"/>
        <v>0</v>
      </c>
      <c r="X281" s="160">
        <f t="shared" si="136"/>
        <v>0</v>
      </c>
      <c r="Y281" s="160">
        <f t="shared" si="136"/>
        <v>0</v>
      </c>
      <c r="Z281" s="160">
        <f t="shared" si="136"/>
        <v>0</v>
      </c>
      <c r="AA281" s="160">
        <f t="shared" si="136"/>
        <v>49050000</v>
      </c>
      <c r="AB281" s="160">
        <f t="shared" si="136"/>
        <v>13000000</v>
      </c>
      <c r="AC281" s="160">
        <f t="shared" si="136"/>
        <v>2078600</v>
      </c>
      <c r="AD281" s="160">
        <f t="shared" si="136"/>
        <v>0</v>
      </c>
      <c r="AE281" s="160">
        <f t="shared" si="136"/>
        <v>0</v>
      </c>
      <c r="AF281" s="160">
        <f t="shared" si="136"/>
        <v>0</v>
      </c>
      <c r="AG281" s="160">
        <f t="shared" si="136"/>
        <v>0</v>
      </c>
      <c r="AH281" s="160">
        <f t="shared" si="136"/>
        <v>0</v>
      </c>
      <c r="AI281" s="160">
        <f t="shared" si="136"/>
        <v>0</v>
      </c>
      <c r="AJ281" s="160">
        <f t="shared" si="136"/>
        <v>0</v>
      </c>
      <c r="AK281" s="160">
        <f t="shared" si="136"/>
        <v>0</v>
      </c>
      <c r="AL281" s="160">
        <f t="shared" si="136"/>
        <v>282126</v>
      </c>
      <c r="AM281" s="160">
        <f t="shared" si="136"/>
        <v>63906</v>
      </c>
      <c r="AN281" s="160">
        <f t="shared" si="136"/>
        <v>310200000</v>
      </c>
      <c r="AO281" s="160">
        <f t="shared" si="136"/>
        <v>250000</v>
      </c>
      <c r="AP281" s="160">
        <f t="shared" si="136"/>
        <v>0</v>
      </c>
      <c r="AQ281" s="160">
        <f t="shared" si="136"/>
        <v>0</v>
      </c>
      <c r="AR281" s="160">
        <f t="shared" si="136"/>
        <v>120000</v>
      </c>
      <c r="AS281" s="160">
        <f t="shared" si="136"/>
        <v>1350590</v>
      </c>
      <c r="AT281" s="160">
        <f t="shared" si="136"/>
        <v>59044</v>
      </c>
      <c r="AU281" s="160">
        <f t="shared" si="136"/>
        <v>2088</v>
      </c>
      <c r="AV281" s="160">
        <f t="shared" si="136"/>
        <v>0</v>
      </c>
      <c r="AW281" s="160">
        <f t="shared" si="136"/>
        <v>909887</v>
      </c>
      <c r="AX281" s="160">
        <f t="shared" si="136"/>
        <v>3100000</v>
      </c>
      <c r="AY281" s="160">
        <f t="shared" si="136"/>
        <v>314976</v>
      </c>
      <c r="AZ281" s="160">
        <f t="shared" si="136"/>
        <v>20750</v>
      </c>
      <c r="BA281" s="160">
        <f t="shared" si="136"/>
        <v>1086.5</v>
      </c>
      <c r="BB281" s="160">
        <f t="shared" si="136"/>
        <v>2585700</v>
      </c>
      <c r="BC281" s="160">
        <f t="shared" si="136"/>
        <v>0</v>
      </c>
      <c r="BD281" s="160">
        <f t="shared" si="136"/>
        <v>25000</v>
      </c>
    </row>
    <row r="282" spans="1:56" ht="14.25" customHeight="1" x14ac:dyDescent="0.25">
      <c r="A282" s="85">
        <v>77</v>
      </c>
      <c r="B282" s="184" t="s">
        <v>167</v>
      </c>
      <c r="C282" s="184" t="s">
        <v>166</v>
      </c>
      <c r="D282" s="185" t="s">
        <v>952</v>
      </c>
      <c r="E282" s="186" t="s">
        <v>166</v>
      </c>
      <c r="F282" s="180"/>
      <c r="G282" s="180"/>
      <c r="H282" s="180"/>
      <c r="I282" s="180"/>
      <c r="J282" s="174">
        <v>1479243</v>
      </c>
      <c r="K282" s="178"/>
      <c r="L282" s="178"/>
      <c r="M282" s="178"/>
      <c r="N282" s="178"/>
      <c r="O282" s="152">
        <v>5523</v>
      </c>
      <c r="P282" s="178"/>
      <c r="Q282" s="152">
        <v>51000</v>
      </c>
      <c r="R282" s="178"/>
      <c r="S282" s="178"/>
      <c r="T282" s="178"/>
      <c r="U282" s="178"/>
      <c r="V282" s="178"/>
      <c r="W282" s="178"/>
      <c r="X282" s="152">
        <v>64890</v>
      </c>
      <c r="Y282" s="178"/>
      <c r="Z282" s="178"/>
      <c r="AA282" s="153">
        <v>24646000</v>
      </c>
      <c r="AB282" s="178"/>
      <c r="AC282" s="178"/>
      <c r="AD282" s="178"/>
      <c r="AE282" s="178"/>
      <c r="AF282" s="178"/>
      <c r="AG282" s="153">
        <v>33500</v>
      </c>
      <c r="AH282" s="178"/>
      <c r="AI282" s="178"/>
      <c r="AJ282" s="178"/>
      <c r="AK282" s="178"/>
      <c r="AL282" s="178"/>
      <c r="AM282" s="152">
        <v>574229</v>
      </c>
      <c r="AN282" s="178"/>
      <c r="AO282" s="178"/>
      <c r="AP282" s="178"/>
      <c r="AQ282" s="178"/>
      <c r="AR282" s="178"/>
      <c r="AS282" s="169">
        <v>18388300</v>
      </c>
      <c r="AT282" s="152">
        <v>84248</v>
      </c>
      <c r="AU282" s="178"/>
      <c r="AV282" s="152">
        <v>678722</v>
      </c>
      <c r="AW282" s="152">
        <v>407021</v>
      </c>
      <c r="AX282" s="178"/>
      <c r="AY282" s="178"/>
      <c r="AZ282" s="178"/>
      <c r="BA282" s="178"/>
      <c r="BB282" s="165">
        <v>377269</v>
      </c>
      <c r="BC282" s="178"/>
      <c r="BD282" s="152">
        <v>85000</v>
      </c>
    </row>
    <row r="283" spans="1:56" ht="14.25" customHeight="1" x14ac:dyDescent="0.25">
      <c r="A283" s="85">
        <v>77</v>
      </c>
      <c r="B283" s="184" t="s">
        <v>167</v>
      </c>
      <c r="C283" s="184" t="s">
        <v>166</v>
      </c>
      <c r="D283" s="185" t="s">
        <v>953</v>
      </c>
      <c r="E283" s="186" t="s">
        <v>953</v>
      </c>
      <c r="F283" s="180"/>
      <c r="G283" s="180"/>
      <c r="H283" s="180"/>
      <c r="I283" s="180"/>
      <c r="J283" s="174"/>
      <c r="K283" s="178"/>
      <c r="L283" s="178"/>
      <c r="M283" s="178"/>
      <c r="N283" s="178"/>
      <c r="O283" s="152"/>
      <c r="P283" s="178"/>
      <c r="Q283" s="152"/>
      <c r="R283" s="178"/>
      <c r="S283" s="178"/>
      <c r="T283" s="178"/>
      <c r="U283" s="178"/>
      <c r="V283" s="178"/>
      <c r="W283" s="178"/>
      <c r="X283" s="178"/>
      <c r="Y283" s="178"/>
      <c r="Z283" s="178"/>
      <c r="AA283" s="153">
        <v>2880000</v>
      </c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52"/>
      <c r="AW283" s="178"/>
      <c r="AX283" s="178"/>
      <c r="AY283" s="178"/>
      <c r="AZ283" s="178"/>
      <c r="BA283" s="178"/>
      <c r="BB283" s="178"/>
      <c r="BC283" s="178"/>
      <c r="BD283" s="178"/>
    </row>
    <row r="284" spans="1:56" ht="14.25" customHeight="1" x14ac:dyDescent="0.2">
      <c r="A284" s="158">
        <v>77</v>
      </c>
      <c r="B284" s="158" t="s">
        <v>167</v>
      </c>
      <c r="C284" s="158" t="s">
        <v>166</v>
      </c>
      <c r="D284" s="159"/>
      <c r="E284" s="159" t="s">
        <v>710</v>
      </c>
      <c r="F284" s="160">
        <f t="shared" ref="F284:BD284" si="137">F282+F283</f>
        <v>0</v>
      </c>
      <c r="G284" s="160">
        <f t="shared" si="137"/>
        <v>0</v>
      </c>
      <c r="H284" s="160">
        <f t="shared" si="137"/>
        <v>0</v>
      </c>
      <c r="I284" s="160">
        <f t="shared" si="137"/>
        <v>0</v>
      </c>
      <c r="J284" s="160">
        <f t="shared" si="137"/>
        <v>1479243</v>
      </c>
      <c r="K284" s="160">
        <f t="shared" si="137"/>
        <v>0</v>
      </c>
      <c r="L284" s="160">
        <f t="shared" si="137"/>
        <v>0</v>
      </c>
      <c r="M284" s="160">
        <f t="shared" si="137"/>
        <v>0</v>
      </c>
      <c r="N284" s="160">
        <f t="shared" si="137"/>
        <v>0</v>
      </c>
      <c r="O284" s="160">
        <f t="shared" si="137"/>
        <v>5523</v>
      </c>
      <c r="P284" s="160">
        <f t="shared" si="137"/>
        <v>0</v>
      </c>
      <c r="Q284" s="160">
        <f t="shared" si="137"/>
        <v>51000</v>
      </c>
      <c r="R284" s="160">
        <f t="shared" si="137"/>
        <v>0</v>
      </c>
      <c r="S284" s="160">
        <f t="shared" si="137"/>
        <v>0</v>
      </c>
      <c r="T284" s="160">
        <f t="shared" si="137"/>
        <v>0</v>
      </c>
      <c r="U284" s="160">
        <f t="shared" si="137"/>
        <v>0</v>
      </c>
      <c r="V284" s="160">
        <f t="shared" si="137"/>
        <v>0</v>
      </c>
      <c r="W284" s="160">
        <f t="shared" si="137"/>
        <v>0</v>
      </c>
      <c r="X284" s="160">
        <f t="shared" si="137"/>
        <v>64890</v>
      </c>
      <c r="Y284" s="160">
        <f t="shared" si="137"/>
        <v>0</v>
      </c>
      <c r="Z284" s="160">
        <f t="shared" si="137"/>
        <v>0</v>
      </c>
      <c r="AA284" s="160">
        <f t="shared" si="137"/>
        <v>27526000</v>
      </c>
      <c r="AB284" s="160">
        <f t="shared" si="137"/>
        <v>0</v>
      </c>
      <c r="AC284" s="160">
        <f t="shared" si="137"/>
        <v>0</v>
      </c>
      <c r="AD284" s="160">
        <f t="shared" si="137"/>
        <v>0</v>
      </c>
      <c r="AE284" s="160">
        <f t="shared" si="137"/>
        <v>0</v>
      </c>
      <c r="AF284" s="160">
        <f t="shared" si="137"/>
        <v>0</v>
      </c>
      <c r="AG284" s="160">
        <f t="shared" si="137"/>
        <v>33500</v>
      </c>
      <c r="AH284" s="160">
        <f t="shared" si="137"/>
        <v>0</v>
      </c>
      <c r="AI284" s="160">
        <f t="shared" si="137"/>
        <v>0</v>
      </c>
      <c r="AJ284" s="160">
        <f t="shared" si="137"/>
        <v>0</v>
      </c>
      <c r="AK284" s="160">
        <f t="shared" si="137"/>
        <v>0</v>
      </c>
      <c r="AL284" s="160">
        <f t="shared" si="137"/>
        <v>0</v>
      </c>
      <c r="AM284" s="160">
        <f t="shared" si="137"/>
        <v>574229</v>
      </c>
      <c r="AN284" s="160">
        <f t="shared" si="137"/>
        <v>0</v>
      </c>
      <c r="AO284" s="160">
        <f t="shared" si="137"/>
        <v>0</v>
      </c>
      <c r="AP284" s="160">
        <f t="shared" si="137"/>
        <v>0</v>
      </c>
      <c r="AQ284" s="160">
        <f t="shared" si="137"/>
        <v>0</v>
      </c>
      <c r="AR284" s="160">
        <f t="shared" si="137"/>
        <v>0</v>
      </c>
      <c r="AS284" s="160">
        <f t="shared" si="137"/>
        <v>18388300</v>
      </c>
      <c r="AT284" s="160">
        <f t="shared" si="137"/>
        <v>84248</v>
      </c>
      <c r="AU284" s="160">
        <f t="shared" si="137"/>
        <v>0</v>
      </c>
      <c r="AV284" s="160">
        <f t="shared" si="137"/>
        <v>678722</v>
      </c>
      <c r="AW284" s="160">
        <f t="shared" si="137"/>
        <v>407021</v>
      </c>
      <c r="AX284" s="160">
        <f t="shared" si="137"/>
        <v>0</v>
      </c>
      <c r="AY284" s="160">
        <f t="shared" si="137"/>
        <v>0</v>
      </c>
      <c r="AZ284" s="160">
        <f t="shared" si="137"/>
        <v>0</v>
      </c>
      <c r="BA284" s="160">
        <f t="shared" si="137"/>
        <v>0</v>
      </c>
      <c r="BB284" s="160">
        <f t="shared" si="137"/>
        <v>377269</v>
      </c>
      <c r="BC284" s="160">
        <f t="shared" si="137"/>
        <v>0</v>
      </c>
      <c r="BD284" s="160">
        <f t="shared" si="137"/>
        <v>85000</v>
      </c>
    </row>
    <row r="285" spans="1:56" ht="14.25" customHeight="1" x14ac:dyDescent="0.25">
      <c r="A285" s="85">
        <v>78</v>
      </c>
      <c r="B285" s="189" t="s">
        <v>173</v>
      </c>
      <c r="C285" s="189" t="s">
        <v>172</v>
      </c>
      <c r="D285" s="190" t="s">
        <v>498</v>
      </c>
      <c r="E285" s="186" t="s">
        <v>172</v>
      </c>
      <c r="F285" s="180"/>
      <c r="G285" s="180"/>
      <c r="H285" s="180"/>
      <c r="I285" s="174">
        <v>225693</v>
      </c>
      <c r="J285" s="180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53">
        <v>146367</v>
      </c>
      <c r="V285" s="178"/>
      <c r="W285" s="178"/>
      <c r="X285" s="153">
        <v>223342</v>
      </c>
      <c r="Y285" s="178"/>
      <c r="Z285" s="178"/>
      <c r="AA285" s="178"/>
      <c r="AB285" s="152">
        <v>192500</v>
      </c>
      <c r="AC285" s="178"/>
      <c r="AD285" s="178"/>
      <c r="AE285" s="178"/>
      <c r="AF285" s="178"/>
      <c r="AG285" s="178"/>
      <c r="AH285" s="152">
        <v>7125</v>
      </c>
      <c r="AI285" s="152">
        <v>31159</v>
      </c>
      <c r="AJ285" s="178"/>
      <c r="AK285" s="178"/>
      <c r="AL285" s="178"/>
      <c r="AM285" s="178"/>
      <c r="AN285" s="178"/>
      <c r="AO285" s="178"/>
      <c r="AP285" s="152">
        <v>137100</v>
      </c>
      <c r="AQ285" s="178"/>
      <c r="AR285" s="178"/>
      <c r="AS285" s="178"/>
      <c r="AT285" s="178"/>
      <c r="AU285" s="152">
        <v>4081</v>
      </c>
      <c r="AV285" s="178"/>
      <c r="AW285" s="178"/>
      <c r="AX285" s="152">
        <v>2600000</v>
      </c>
      <c r="AY285" s="178"/>
      <c r="AZ285" s="178"/>
      <c r="BA285" s="178"/>
      <c r="BB285" s="178"/>
      <c r="BC285" s="178"/>
      <c r="BD285" s="178"/>
    </row>
    <row r="286" spans="1:56" ht="14.25" customHeight="1" x14ac:dyDescent="0.25">
      <c r="A286" s="85">
        <v>78</v>
      </c>
      <c r="B286" s="189" t="s">
        <v>173</v>
      </c>
      <c r="C286" s="189" t="s">
        <v>172</v>
      </c>
      <c r="D286" s="190" t="s">
        <v>954</v>
      </c>
      <c r="E286" s="196" t="s">
        <v>955</v>
      </c>
      <c r="F286" s="180"/>
      <c r="G286" s="180"/>
      <c r="H286" s="180"/>
      <c r="I286" s="180"/>
      <c r="J286" s="180"/>
      <c r="K286" s="178"/>
      <c r="L286" s="152">
        <v>300000</v>
      </c>
      <c r="M286" s="178"/>
      <c r="N286" s="178"/>
      <c r="O286" s="178"/>
      <c r="P286" s="178"/>
      <c r="Q286" s="178"/>
      <c r="R286" s="178"/>
      <c r="S286" s="178"/>
      <c r="T286" s="178"/>
      <c r="U286" s="153">
        <v>171574</v>
      </c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52">
        <v>59250</v>
      </c>
      <c r="AU286" s="152">
        <v>4441</v>
      </c>
      <c r="AV286" s="178"/>
      <c r="AW286" s="178"/>
      <c r="AX286" s="178"/>
      <c r="AY286" s="152">
        <v>236325</v>
      </c>
      <c r="AZ286" s="178"/>
      <c r="BA286" s="178"/>
      <c r="BB286" s="178"/>
      <c r="BC286" s="178"/>
      <c r="BD286" s="178"/>
    </row>
    <row r="287" spans="1:56" ht="14.25" customHeight="1" x14ac:dyDescent="0.25">
      <c r="A287" s="199">
        <v>78</v>
      </c>
      <c r="B287" s="200" t="s">
        <v>173</v>
      </c>
      <c r="C287" s="200" t="s">
        <v>172</v>
      </c>
      <c r="D287" s="201" t="s">
        <v>831</v>
      </c>
      <c r="E287" s="202" t="s">
        <v>956</v>
      </c>
      <c r="F287" s="203">
        <f t="shared" ref="F287:AK287" si="138">SUMPRODUCT(F$367:F$372,Water5)</f>
        <v>0</v>
      </c>
      <c r="G287" s="203">
        <f t="shared" si="138"/>
        <v>0</v>
      </c>
      <c r="H287" s="203">
        <f t="shared" si="138"/>
        <v>0</v>
      </c>
      <c r="I287" s="203">
        <f t="shared" si="138"/>
        <v>0</v>
      </c>
      <c r="J287" s="203">
        <f t="shared" si="138"/>
        <v>0</v>
      </c>
      <c r="K287" s="203">
        <f t="shared" si="138"/>
        <v>0</v>
      </c>
      <c r="L287" s="203">
        <f t="shared" si="138"/>
        <v>0</v>
      </c>
      <c r="M287" s="203">
        <f t="shared" si="138"/>
        <v>0</v>
      </c>
      <c r="N287" s="203">
        <f t="shared" si="138"/>
        <v>0</v>
      </c>
      <c r="O287" s="203">
        <f t="shared" si="138"/>
        <v>0</v>
      </c>
      <c r="P287" s="203">
        <f t="shared" si="138"/>
        <v>0</v>
      </c>
      <c r="Q287" s="203">
        <f t="shared" si="138"/>
        <v>0</v>
      </c>
      <c r="R287" s="203">
        <f t="shared" si="138"/>
        <v>0</v>
      </c>
      <c r="S287" s="203">
        <f t="shared" si="138"/>
        <v>0</v>
      </c>
      <c r="T287" s="203">
        <f t="shared" si="138"/>
        <v>0</v>
      </c>
      <c r="U287" s="203">
        <f t="shared" si="138"/>
        <v>0</v>
      </c>
      <c r="V287" s="203">
        <f t="shared" si="138"/>
        <v>0</v>
      </c>
      <c r="W287" s="203">
        <f t="shared" si="138"/>
        <v>0</v>
      </c>
      <c r="X287" s="203">
        <f t="shared" si="138"/>
        <v>0</v>
      </c>
      <c r="Y287" s="203">
        <f t="shared" si="138"/>
        <v>0</v>
      </c>
      <c r="Z287" s="203">
        <f t="shared" si="138"/>
        <v>0</v>
      </c>
      <c r="AA287" s="203">
        <f t="shared" si="138"/>
        <v>0</v>
      </c>
      <c r="AB287" s="203">
        <f t="shared" si="138"/>
        <v>0</v>
      </c>
      <c r="AC287" s="203">
        <f t="shared" si="138"/>
        <v>0</v>
      </c>
      <c r="AD287" s="203">
        <f t="shared" si="138"/>
        <v>0</v>
      </c>
      <c r="AE287" s="203">
        <f t="shared" si="138"/>
        <v>0</v>
      </c>
      <c r="AF287" s="203">
        <f t="shared" si="138"/>
        <v>0</v>
      </c>
      <c r="AG287" s="203">
        <f t="shared" si="138"/>
        <v>0</v>
      </c>
      <c r="AH287" s="203">
        <f t="shared" si="138"/>
        <v>0</v>
      </c>
      <c r="AI287" s="203">
        <f t="shared" si="138"/>
        <v>0</v>
      </c>
      <c r="AJ287" s="203">
        <f t="shared" si="138"/>
        <v>0</v>
      </c>
      <c r="AK287" s="203">
        <f t="shared" si="138"/>
        <v>0</v>
      </c>
      <c r="AL287" s="203">
        <f t="shared" ref="AL287:BD287" si="139">SUMPRODUCT(AL$367:AL$372,Water5)</f>
        <v>0</v>
      </c>
      <c r="AM287" s="203">
        <f t="shared" si="139"/>
        <v>0</v>
      </c>
      <c r="AN287" s="203">
        <f t="shared" si="139"/>
        <v>0</v>
      </c>
      <c r="AO287" s="203">
        <f t="shared" si="139"/>
        <v>0</v>
      </c>
      <c r="AP287" s="203">
        <f t="shared" si="139"/>
        <v>0</v>
      </c>
      <c r="AQ287" s="203">
        <f t="shared" si="139"/>
        <v>0</v>
      </c>
      <c r="AR287" s="203">
        <f t="shared" si="139"/>
        <v>0</v>
      </c>
      <c r="AS287" s="203">
        <f t="shared" si="139"/>
        <v>0</v>
      </c>
      <c r="AT287" s="203">
        <f t="shared" si="139"/>
        <v>0</v>
      </c>
      <c r="AU287" s="203">
        <f t="shared" si="139"/>
        <v>0</v>
      </c>
      <c r="AV287" s="203">
        <f t="shared" si="139"/>
        <v>0</v>
      </c>
      <c r="AW287" s="203">
        <f t="shared" si="139"/>
        <v>0</v>
      </c>
      <c r="AX287" s="203">
        <f t="shared" si="139"/>
        <v>0</v>
      </c>
      <c r="AY287" s="203">
        <f t="shared" si="139"/>
        <v>0</v>
      </c>
      <c r="AZ287" s="203">
        <f t="shared" si="139"/>
        <v>0</v>
      </c>
      <c r="BA287" s="203">
        <f t="shared" si="139"/>
        <v>0</v>
      </c>
      <c r="BB287" s="203">
        <f t="shared" si="139"/>
        <v>911742.9</v>
      </c>
      <c r="BC287" s="203">
        <f t="shared" si="139"/>
        <v>0</v>
      </c>
      <c r="BD287" s="203">
        <f t="shared" si="139"/>
        <v>0</v>
      </c>
    </row>
    <row r="288" spans="1:56" ht="14.25" customHeight="1" x14ac:dyDescent="0.2">
      <c r="A288" s="158">
        <v>78</v>
      </c>
      <c r="B288" s="158" t="s">
        <v>173</v>
      </c>
      <c r="C288" s="158" t="s">
        <v>172</v>
      </c>
      <c r="D288" s="159"/>
      <c r="E288" s="159" t="s">
        <v>710</v>
      </c>
      <c r="F288" s="160">
        <f t="shared" ref="F288:BD288" si="140">SUM(F285:F287)</f>
        <v>0</v>
      </c>
      <c r="G288" s="160">
        <f t="shared" si="140"/>
        <v>0</v>
      </c>
      <c r="H288" s="160">
        <f t="shared" si="140"/>
        <v>0</v>
      </c>
      <c r="I288" s="160">
        <f t="shared" si="140"/>
        <v>225693</v>
      </c>
      <c r="J288" s="160">
        <f t="shared" si="140"/>
        <v>0</v>
      </c>
      <c r="K288" s="160">
        <f t="shared" si="140"/>
        <v>0</v>
      </c>
      <c r="L288" s="160">
        <f t="shared" si="140"/>
        <v>300000</v>
      </c>
      <c r="M288" s="160">
        <f t="shared" si="140"/>
        <v>0</v>
      </c>
      <c r="N288" s="160">
        <f t="shared" si="140"/>
        <v>0</v>
      </c>
      <c r="O288" s="160">
        <f t="shared" si="140"/>
        <v>0</v>
      </c>
      <c r="P288" s="160">
        <f t="shared" si="140"/>
        <v>0</v>
      </c>
      <c r="Q288" s="160">
        <f t="shared" si="140"/>
        <v>0</v>
      </c>
      <c r="R288" s="160">
        <f t="shared" si="140"/>
        <v>0</v>
      </c>
      <c r="S288" s="160">
        <f t="shared" si="140"/>
        <v>0</v>
      </c>
      <c r="T288" s="160">
        <f t="shared" si="140"/>
        <v>0</v>
      </c>
      <c r="U288" s="160">
        <f t="shared" si="140"/>
        <v>317941</v>
      </c>
      <c r="V288" s="160">
        <f t="shared" si="140"/>
        <v>0</v>
      </c>
      <c r="W288" s="160">
        <f t="shared" si="140"/>
        <v>0</v>
      </c>
      <c r="X288" s="160">
        <f t="shared" si="140"/>
        <v>223342</v>
      </c>
      <c r="Y288" s="160">
        <f t="shared" si="140"/>
        <v>0</v>
      </c>
      <c r="Z288" s="160">
        <f t="shared" si="140"/>
        <v>0</v>
      </c>
      <c r="AA288" s="160">
        <f t="shared" si="140"/>
        <v>0</v>
      </c>
      <c r="AB288" s="160">
        <f t="shared" si="140"/>
        <v>192500</v>
      </c>
      <c r="AC288" s="160">
        <f t="shared" si="140"/>
        <v>0</v>
      </c>
      <c r="AD288" s="160">
        <f t="shared" si="140"/>
        <v>0</v>
      </c>
      <c r="AE288" s="160">
        <f t="shared" si="140"/>
        <v>0</v>
      </c>
      <c r="AF288" s="160">
        <f t="shared" si="140"/>
        <v>0</v>
      </c>
      <c r="AG288" s="160">
        <f t="shared" si="140"/>
        <v>0</v>
      </c>
      <c r="AH288" s="160">
        <f t="shared" si="140"/>
        <v>7125</v>
      </c>
      <c r="AI288" s="160">
        <f t="shared" si="140"/>
        <v>31159</v>
      </c>
      <c r="AJ288" s="160">
        <f t="shared" si="140"/>
        <v>0</v>
      </c>
      <c r="AK288" s="160">
        <f t="shared" si="140"/>
        <v>0</v>
      </c>
      <c r="AL288" s="160">
        <f t="shared" si="140"/>
        <v>0</v>
      </c>
      <c r="AM288" s="160">
        <f t="shared" si="140"/>
        <v>0</v>
      </c>
      <c r="AN288" s="160">
        <f t="shared" si="140"/>
        <v>0</v>
      </c>
      <c r="AO288" s="160">
        <f t="shared" si="140"/>
        <v>0</v>
      </c>
      <c r="AP288" s="160">
        <f t="shared" si="140"/>
        <v>137100</v>
      </c>
      <c r="AQ288" s="160">
        <f t="shared" si="140"/>
        <v>0</v>
      </c>
      <c r="AR288" s="160">
        <f t="shared" si="140"/>
        <v>0</v>
      </c>
      <c r="AS288" s="160">
        <f t="shared" si="140"/>
        <v>0</v>
      </c>
      <c r="AT288" s="160">
        <f t="shared" si="140"/>
        <v>59250</v>
      </c>
      <c r="AU288" s="160">
        <f t="shared" si="140"/>
        <v>8522</v>
      </c>
      <c r="AV288" s="160">
        <f t="shared" si="140"/>
        <v>0</v>
      </c>
      <c r="AW288" s="160">
        <f t="shared" si="140"/>
        <v>0</v>
      </c>
      <c r="AX288" s="160">
        <f t="shared" si="140"/>
        <v>2600000</v>
      </c>
      <c r="AY288" s="160">
        <f t="shared" si="140"/>
        <v>236325</v>
      </c>
      <c r="AZ288" s="160">
        <f t="shared" si="140"/>
        <v>0</v>
      </c>
      <c r="BA288" s="160">
        <f t="shared" si="140"/>
        <v>0</v>
      </c>
      <c r="BB288" s="160">
        <f t="shared" si="140"/>
        <v>911742.9</v>
      </c>
      <c r="BC288" s="160">
        <f t="shared" si="140"/>
        <v>0</v>
      </c>
      <c r="BD288" s="160">
        <f t="shared" si="140"/>
        <v>0</v>
      </c>
    </row>
    <row r="289" spans="1:56" ht="14.25" customHeight="1" x14ac:dyDescent="0.25">
      <c r="A289" s="85">
        <v>79</v>
      </c>
      <c r="B289" s="184" t="s">
        <v>192</v>
      </c>
      <c r="C289" s="184" t="s">
        <v>191</v>
      </c>
      <c r="D289" s="185" t="s">
        <v>957</v>
      </c>
      <c r="E289" s="186" t="s">
        <v>958</v>
      </c>
      <c r="F289" s="180"/>
      <c r="G289" s="180"/>
      <c r="H289" s="180"/>
      <c r="I289" s="180"/>
      <c r="J289" s="180"/>
      <c r="K289" s="178"/>
      <c r="L289" s="178"/>
      <c r="M289" s="178"/>
      <c r="N289" s="178"/>
      <c r="O289" s="178"/>
      <c r="P289" s="152">
        <v>0</v>
      </c>
      <c r="Q289" s="152">
        <v>60000</v>
      </c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</row>
    <row r="290" spans="1:56" ht="14.25" customHeight="1" x14ac:dyDescent="0.25">
      <c r="A290" s="85">
        <v>79</v>
      </c>
      <c r="B290" s="184" t="s">
        <v>192</v>
      </c>
      <c r="C290" s="184" t="s">
        <v>191</v>
      </c>
      <c r="D290" s="185" t="s">
        <v>959</v>
      </c>
      <c r="E290" s="196" t="s">
        <v>960</v>
      </c>
      <c r="F290" s="180"/>
      <c r="G290" s="180"/>
      <c r="H290" s="152">
        <v>10000</v>
      </c>
      <c r="I290" s="180"/>
      <c r="J290" s="180"/>
      <c r="K290" s="178"/>
      <c r="L290" s="152">
        <v>300000</v>
      </c>
      <c r="M290" s="178"/>
      <c r="N290" s="178"/>
      <c r="O290" s="178"/>
      <c r="P290" s="152">
        <v>0</v>
      </c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53">
        <v>3225000</v>
      </c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52">
        <v>253777</v>
      </c>
      <c r="AN290" s="178"/>
      <c r="AO290" s="178"/>
      <c r="AP290" s="178"/>
      <c r="AQ290" s="178"/>
      <c r="AR290" s="178"/>
      <c r="AS290" s="178"/>
      <c r="AT290" s="152">
        <v>34811</v>
      </c>
      <c r="AU290" s="178"/>
      <c r="AV290" s="178"/>
      <c r="AW290" s="178"/>
      <c r="AX290" s="178"/>
      <c r="AY290" s="178"/>
      <c r="AZ290" s="152">
        <v>36500</v>
      </c>
      <c r="BA290" s="178"/>
      <c r="BB290" s="178"/>
      <c r="BC290" s="178"/>
      <c r="BD290" s="178"/>
    </row>
    <row r="291" spans="1:56" ht="14.25" customHeight="1" x14ac:dyDescent="0.25">
      <c r="A291" s="85">
        <v>79</v>
      </c>
      <c r="B291" s="184" t="s">
        <v>192</v>
      </c>
      <c r="C291" s="184" t="s">
        <v>191</v>
      </c>
      <c r="D291" s="185" t="s">
        <v>961</v>
      </c>
      <c r="E291" s="186" t="s">
        <v>961</v>
      </c>
      <c r="F291" s="180"/>
      <c r="G291" s="180"/>
      <c r="H291" s="180"/>
      <c r="I291" s="180"/>
      <c r="J291" s="180"/>
      <c r="K291" s="178"/>
      <c r="L291" s="178"/>
      <c r="M291" s="178"/>
      <c r="N291" s="178"/>
      <c r="O291" s="178"/>
      <c r="P291" s="178"/>
      <c r="Q291" s="152">
        <v>30000</v>
      </c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52">
        <v>19358</v>
      </c>
      <c r="AI291" s="178"/>
      <c r="AJ291" s="178"/>
      <c r="AK291" s="178"/>
      <c r="AL291" s="178"/>
      <c r="AM291" s="178"/>
      <c r="AN291" s="178"/>
      <c r="AO291" s="178"/>
      <c r="AP291" s="178"/>
      <c r="AQ291" s="152">
        <v>170699</v>
      </c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52">
        <v>1685</v>
      </c>
      <c r="BB291" s="178"/>
      <c r="BC291" s="178"/>
      <c r="BD291" s="178"/>
    </row>
    <row r="292" spans="1:56" ht="14.25" customHeight="1" x14ac:dyDescent="0.2">
      <c r="A292" s="158">
        <v>79</v>
      </c>
      <c r="B292" s="158" t="s">
        <v>192</v>
      </c>
      <c r="C292" s="158" t="s">
        <v>191</v>
      </c>
      <c r="D292" s="159"/>
      <c r="E292" s="159" t="s">
        <v>710</v>
      </c>
      <c r="F292" s="160">
        <f t="shared" ref="F292:V292" si="141">SUM(F289:F291)</f>
        <v>0</v>
      </c>
      <c r="G292" s="160">
        <f t="shared" si="141"/>
        <v>0</v>
      </c>
      <c r="H292" s="160">
        <f t="shared" si="141"/>
        <v>10000</v>
      </c>
      <c r="I292" s="160">
        <f t="shared" si="141"/>
        <v>0</v>
      </c>
      <c r="J292" s="160">
        <f t="shared" si="141"/>
        <v>0</v>
      </c>
      <c r="K292" s="160">
        <f t="shared" si="141"/>
        <v>0</v>
      </c>
      <c r="L292" s="160">
        <f t="shared" si="141"/>
        <v>300000</v>
      </c>
      <c r="M292" s="160">
        <f t="shared" si="141"/>
        <v>0</v>
      </c>
      <c r="N292" s="160">
        <f t="shared" si="141"/>
        <v>0</v>
      </c>
      <c r="O292" s="160">
        <f t="shared" si="141"/>
        <v>0</v>
      </c>
      <c r="P292" s="160">
        <f t="shared" si="141"/>
        <v>0</v>
      </c>
      <c r="Q292" s="160">
        <f t="shared" si="141"/>
        <v>90000</v>
      </c>
      <c r="R292" s="160">
        <f t="shared" si="141"/>
        <v>0</v>
      </c>
      <c r="S292" s="160">
        <f t="shared" si="141"/>
        <v>0</v>
      </c>
      <c r="T292" s="160">
        <f t="shared" si="141"/>
        <v>0</v>
      </c>
      <c r="U292" s="160">
        <f t="shared" si="141"/>
        <v>0</v>
      </c>
      <c r="V292" s="160">
        <f t="shared" si="141"/>
        <v>0</v>
      </c>
      <c r="W292" s="160"/>
      <c r="X292" s="160">
        <f t="shared" ref="X292:BD292" si="142">SUM(X289:X291)</f>
        <v>0</v>
      </c>
      <c r="Y292" s="160">
        <f t="shared" si="142"/>
        <v>0</v>
      </c>
      <c r="Z292" s="160">
        <f t="shared" si="142"/>
        <v>0</v>
      </c>
      <c r="AA292" s="160">
        <f t="shared" si="142"/>
        <v>3225000</v>
      </c>
      <c r="AB292" s="160">
        <f t="shared" si="142"/>
        <v>0</v>
      </c>
      <c r="AC292" s="160">
        <f t="shared" si="142"/>
        <v>0</v>
      </c>
      <c r="AD292" s="160">
        <f t="shared" si="142"/>
        <v>0</v>
      </c>
      <c r="AE292" s="160">
        <f t="shared" si="142"/>
        <v>0</v>
      </c>
      <c r="AF292" s="160">
        <f t="shared" si="142"/>
        <v>0</v>
      </c>
      <c r="AG292" s="160">
        <f t="shared" si="142"/>
        <v>0</v>
      </c>
      <c r="AH292" s="160">
        <f t="shared" si="142"/>
        <v>19358</v>
      </c>
      <c r="AI292" s="160">
        <f t="shared" si="142"/>
        <v>0</v>
      </c>
      <c r="AJ292" s="160">
        <f t="shared" si="142"/>
        <v>0</v>
      </c>
      <c r="AK292" s="160">
        <f t="shared" si="142"/>
        <v>0</v>
      </c>
      <c r="AL292" s="160">
        <f t="shared" si="142"/>
        <v>0</v>
      </c>
      <c r="AM292" s="160">
        <f t="shared" si="142"/>
        <v>253777</v>
      </c>
      <c r="AN292" s="160">
        <f t="shared" si="142"/>
        <v>0</v>
      </c>
      <c r="AO292" s="160">
        <f t="shared" si="142"/>
        <v>0</v>
      </c>
      <c r="AP292" s="160">
        <f t="shared" si="142"/>
        <v>0</v>
      </c>
      <c r="AQ292" s="160">
        <f t="shared" si="142"/>
        <v>170699</v>
      </c>
      <c r="AR292" s="160">
        <f t="shared" si="142"/>
        <v>0</v>
      </c>
      <c r="AS292" s="160">
        <f t="shared" si="142"/>
        <v>0</v>
      </c>
      <c r="AT292" s="160">
        <f t="shared" si="142"/>
        <v>34811</v>
      </c>
      <c r="AU292" s="160">
        <f t="shared" si="142"/>
        <v>0</v>
      </c>
      <c r="AV292" s="160">
        <f t="shared" si="142"/>
        <v>0</v>
      </c>
      <c r="AW292" s="160">
        <f t="shared" si="142"/>
        <v>0</v>
      </c>
      <c r="AX292" s="160">
        <f t="shared" si="142"/>
        <v>0</v>
      </c>
      <c r="AY292" s="160">
        <f t="shared" si="142"/>
        <v>0</v>
      </c>
      <c r="AZ292" s="160">
        <f t="shared" si="142"/>
        <v>36500</v>
      </c>
      <c r="BA292" s="160">
        <f t="shared" si="142"/>
        <v>1685</v>
      </c>
      <c r="BB292" s="160">
        <f t="shared" si="142"/>
        <v>0</v>
      </c>
      <c r="BC292" s="160">
        <f t="shared" si="142"/>
        <v>0</v>
      </c>
      <c r="BD292" s="160">
        <f t="shared" si="142"/>
        <v>0</v>
      </c>
    </row>
    <row r="293" spans="1:56" ht="14.25" customHeight="1" x14ac:dyDescent="0.25">
      <c r="A293" s="85">
        <v>80</v>
      </c>
      <c r="B293" s="189" t="s">
        <v>175</v>
      </c>
      <c r="C293" s="189" t="s">
        <v>174</v>
      </c>
      <c r="D293" s="190" t="s">
        <v>174</v>
      </c>
      <c r="E293" s="186" t="s">
        <v>174</v>
      </c>
      <c r="F293" s="180"/>
      <c r="G293" s="180"/>
      <c r="H293" s="152">
        <v>1360500</v>
      </c>
      <c r="I293" s="174">
        <v>302407</v>
      </c>
      <c r="J293" s="180"/>
      <c r="K293" s="178"/>
      <c r="L293" s="152">
        <v>1500000</v>
      </c>
      <c r="M293" s="178"/>
      <c r="N293" s="178"/>
      <c r="O293" s="152">
        <v>82136</v>
      </c>
      <c r="P293" s="152">
        <v>2000</v>
      </c>
      <c r="Q293" s="152">
        <v>160000</v>
      </c>
      <c r="R293" s="178"/>
      <c r="S293" s="178"/>
      <c r="T293" s="178"/>
      <c r="U293" s="153">
        <v>156483</v>
      </c>
      <c r="V293" s="153">
        <v>28585000</v>
      </c>
      <c r="W293" s="178"/>
      <c r="X293" s="153">
        <v>231613</v>
      </c>
      <c r="Y293" s="178"/>
      <c r="Z293" s="178"/>
      <c r="AA293" s="153">
        <v>6197000</v>
      </c>
      <c r="AB293" s="168">
        <v>455000</v>
      </c>
      <c r="AC293" s="152">
        <v>527140</v>
      </c>
      <c r="AD293" s="178"/>
      <c r="AE293" s="178"/>
      <c r="AF293" s="178"/>
      <c r="AG293" s="178"/>
      <c r="AH293" s="152">
        <v>1522</v>
      </c>
      <c r="AI293" s="152">
        <v>22249</v>
      </c>
      <c r="AJ293" s="178"/>
      <c r="AK293" s="178"/>
      <c r="AL293" s="152">
        <v>224400</v>
      </c>
      <c r="AM293" s="152">
        <v>253010</v>
      </c>
      <c r="AN293" s="152">
        <v>75200000</v>
      </c>
      <c r="AO293" s="153">
        <v>125000</v>
      </c>
      <c r="AP293" s="178"/>
      <c r="AQ293" s="152">
        <v>57365</v>
      </c>
      <c r="AR293" s="153">
        <v>75000</v>
      </c>
      <c r="AS293" s="178"/>
      <c r="AT293" s="152">
        <v>18582</v>
      </c>
      <c r="AU293" s="178"/>
      <c r="AV293" s="178"/>
      <c r="AW293" s="152">
        <v>32769</v>
      </c>
      <c r="AX293" s="152">
        <v>800000</v>
      </c>
      <c r="AY293" s="152">
        <v>166794</v>
      </c>
      <c r="AZ293" s="152">
        <v>259000</v>
      </c>
      <c r="BA293" s="152">
        <v>1817</v>
      </c>
      <c r="BB293" s="170">
        <v>1268107</v>
      </c>
      <c r="BC293" s="178"/>
      <c r="BD293" s="178"/>
    </row>
    <row r="294" spans="1:56" ht="14.25" customHeight="1" x14ac:dyDescent="0.2">
      <c r="A294" s="155">
        <v>80</v>
      </c>
      <c r="B294" s="155" t="s">
        <v>175</v>
      </c>
      <c r="C294" s="155" t="s">
        <v>174</v>
      </c>
      <c r="D294" s="156" t="s">
        <v>726</v>
      </c>
      <c r="E294" s="156" t="s">
        <v>962</v>
      </c>
      <c r="F294" s="157">
        <f>F376* Parametre!$E28</f>
        <v>0</v>
      </c>
      <c r="G294" s="157">
        <f>G376* Parametre!$E28</f>
        <v>0</v>
      </c>
      <c r="H294" s="157">
        <f>H376* Parametre!$E28</f>
        <v>0</v>
      </c>
      <c r="I294" s="157">
        <f>I376* Parametre!$E28</f>
        <v>0</v>
      </c>
      <c r="J294" s="157">
        <f>J376* Parametre!$E28</f>
        <v>0</v>
      </c>
      <c r="K294" s="157">
        <f>K376* Parametre!$E28</f>
        <v>0</v>
      </c>
      <c r="L294" s="157">
        <f>L376* Parametre!$E28</f>
        <v>0</v>
      </c>
      <c r="M294" s="157">
        <f>M376* Parametre!$E28</f>
        <v>0</v>
      </c>
      <c r="N294" s="157">
        <f>N376* Parametre!$E28</f>
        <v>87787625</v>
      </c>
      <c r="O294" s="157">
        <f>O376* Parametre!$E28</f>
        <v>0</v>
      </c>
      <c r="P294" s="157">
        <f>P376* Parametre!$E28</f>
        <v>0</v>
      </c>
      <c r="Q294" s="157">
        <f>Q376* Parametre!$E28</f>
        <v>0</v>
      </c>
      <c r="R294" s="157">
        <f>R376* Parametre!$E28</f>
        <v>0</v>
      </c>
      <c r="S294" s="157">
        <f>S376* Parametre!$E28</f>
        <v>0</v>
      </c>
      <c r="T294" s="157">
        <f>T376* Parametre!$E28</f>
        <v>0</v>
      </c>
      <c r="U294" s="157">
        <f>U376* Parametre!$E28</f>
        <v>0</v>
      </c>
      <c r="V294" s="157">
        <f>V376* Parametre!$E28</f>
        <v>0</v>
      </c>
      <c r="W294" s="157">
        <f>W376* Parametre!$E28</f>
        <v>0</v>
      </c>
      <c r="X294" s="157">
        <f>X376* Parametre!$E28</f>
        <v>0</v>
      </c>
      <c r="Y294" s="157">
        <f>Y376* Parametre!$E28</f>
        <v>0</v>
      </c>
      <c r="Z294" s="157">
        <f>Z376* Parametre!$E28</f>
        <v>0</v>
      </c>
      <c r="AA294" s="157">
        <f>AA376* Parametre!$E28</f>
        <v>0</v>
      </c>
      <c r="AB294" s="157">
        <f>AB376* Parametre!$E28</f>
        <v>0</v>
      </c>
      <c r="AC294" s="157">
        <f>AC376* Parametre!$E28</f>
        <v>0</v>
      </c>
      <c r="AD294" s="157">
        <f>AD376* Parametre!$E28</f>
        <v>0</v>
      </c>
      <c r="AE294" s="157">
        <f>AE376* Parametre!$E28</f>
        <v>0</v>
      </c>
      <c r="AF294" s="157">
        <f>AF376* Parametre!$E28</f>
        <v>0</v>
      </c>
      <c r="AG294" s="157">
        <f>AG376* Parametre!$E28</f>
        <v>0</v>
      </c>
      <c r="AH294" s="157">
        <f>AH376* Parametre!$E28</f>
        <v>0</v>
      </c>
      <c r="AI294" s="157">
        <f>AI376* Parametre!$E28</f>
        <v>0</v>
      </c>
      <c r="AJ294" s="157">
        <f>AJ376* Parametre!$E28</f>
        <v>0</v>
      </c>
      <c r="AK294" s="157">
        <f>AK376* Parametre!$E28</f>
        <v>0</v>
      </c>
      <c r="AL294" s="157">
        <f>AL376* Parametre!$E28</f>
        <v>0</v>
      </c>
      <c r="AM294" s="157">
        <f>AM376* Parametre!$E28</f>
        <v>0</v>
      </c>
      <c r="AN294" s="157">
        <f>AN376* Parametre!$E28</f>
        <v>0</v>
      </c>
      <c r="AO294" s="157">
        <f>AO376* Parametre!$E28</f>
        <v>0</v>
      </c>
      <c r="AP294" s="157">
        <f>AP376* Parametre!$E28</f>
        <v>0</v>
      </c>
      <c r="AQ294" s="157">
        <f>AQ376* Parametre!$E28</f>
        <v>0</v>
      </c>
      <c r="AR294" s="157">
        <f>AR376* Parametre!$E28</f>
        <v>0</v>
      </c>
      <c r="AS294" s="157">
        <f>AS376* Parametre!$E28</f>
        <v>0</v>
      </c>
      <c r="AT294" s="157">
        <f>AT376* Parametre!$E28</f>
        <v>0</v>
      </c>
      <c r="AU294" s="157">
        <f>AU376* Parametre!$E28</f>
        <v>0</v>
      </c>
      <c r="AV294" s="157">
        <f>AV376* Parametre!$E28</f>
        <v>0</v>
      </c>
      <c r="AW294" s="157">
        <f>AW376* Parametre!$E28</f>
        <v>0</v>
      </c>
      <c r="AX294" s="157">
        <f>AX376* Parametre!$E28</f>
        <v>0</v>
      </c>
      <c r="AY294" s="157">
        <f>AY376* Parametre!$E28</f>
        <v>0</v>
      </c>
      <c r="AZ294" s="157">
        <f>AZ376* Parametre!$E28</f>
        <v>0</v>
      </c>
      <c r="BA294" s="157">
        <f>BA376* Parametre!$E28</f>
        <v>0</v>
      </c>
      <c r="BB294" s="157">
        <f>BB376* Parametre!$E28</f>
        <v>0</v>
      </c>
      <c r="BC294" s="157">
        <f>BC376* Parametre!$E28</f>
        <v>0</v>
      </c>
      <c r="BD294" s="157">
        <f>BD376* Parametre!$E28</f>
        <v>0</v>
      </c>
    </row>
    <row r="295" spans="1:56" ht="14.25" customHeight="1" x14ac:dyDescent="0.2">
      <c r="A295" s="158">
        <v>80</v>
      </c>
      <c r="B295" s="158" t="s">
        <v>175</v>
      </c>
      <c r="C295" s="158" t="s">
        <v>174</v>
      </c>
      <c r="D295" s="159"/>
      <c r="E295" s="159" t="s">
        <v>710</v>
      </c>
      <c r="F295" s="160">
        <f t="shared" ref="F295:BD295" si="143">SUM(F293:F294)</f>
        <v>0</v>
      </c>
      <c r="G295" s="160">
        <f t="shared" si="143"/>
        <v>0</v>
      </c>
      <c r="H295" s="160">
        <f t="shared" si="143"/>
        <v>1360500</v>
      </c>
      <c r="I295" s="160">
        <f t="shared" si="143"/>
        <v>302407</v>
      </c>
      <c r="J295" s="160">
        <f t="shared" si="143"/>
        <v>0</v>
      </c>
      <c r="K295" s="160">
        <f t="shared" si="143"/>
        <v>0</v>
      </c>
      <c r="L295" s="160">
        <f t="shared" si="143"/>
        <v>1500000</v>
      </c>
      <c r="M295" s="160">
        <f t="shared" si="143"/>
        <v>0</v>
      </c>
      <c r="N295" s="160">
        <f t="shared" si="143"/>
        <v>87787625</v>
      </c>
      <c r="O295" s="160">
        <f t="shared" si="143"/>
        <v>82136</v>
      </c>
      <c r="P295" s="160">
        <f t="shared" si="143"/>
        <v>2000</v>
      </c>
      <c r="Q295" s="160">
        <f t="shared" si="143"/>
        <v>160000</v>
      </c>
      <c r="R295" s="160">
        <f t="shared" si="143"/>
        <v>0</v>
      </c>
      <c r="S295" s="160">
        <f t="shared" si="143"/>
        <v>0</v>
      </c>
      <c r="T295" s="160">
        <f t="shared" si="143"/>
        <v>0</v>
      </c>
      <c r="U295" s="160">
        <f t="shared" si="143"/>
        <v>156483</v>
      </c>
      <c r="V295" s="160">
        <f t="shared" si="143"/>
        <v>28585000</v>
      </c>
      <c r="W295" s="160">
        <f t="shared" si="143"/>
        <v>0</v>
      </c>
      <c r="X295" s="160">
        <f t="shared" si="143"/>
        <v>231613</v>
      </c>
      <c r="Y295" s="160">
        <f t="shared" si="143"/>
        <v>0</v>
      </c>
      <c r="Z295" s="160">
        <f t="shared" si="143"/>
        <v>0</v>
      </c>
      <c r="AA295" s="160">
        <f t="shared" si="143"/>
        <v>6197000</v>
      </c>
      <c r="AB295" s="160">
        <f t="shared" si="143"/>
        <v>455000</v>
      </c>
      <c r="AC295" s="160">
        <f t="shared" si="143"/>
        <v>527140</v>
      </c>
      <c r="AD295" s="160">
        <f t="shared" si="143"/>
        <v>0</v>
      </c>
      <c r="AE295" s="160">
        <f t="shared" si="143"/>
        <v>0</v>
      </c>
      <c r="AF295" s="160">
        <f t="shared" si="143"/>
        <v>0</v>
      </c>
      <c r="AG295" s="160">
        <f t="shared" si="143"/>
        <v>0</v>
      </c>
      <c r="AH295" s="160">
        <f t="shared" si="143"/>
        <v>1522</v>
      </c>
      <c r="AI295" s="160">
        <f t="shared" si="143"/>
        <v>22249</v>
      </c>
      <c r="AJ295" s="160">
        <f t="shared" si="143"/>
        <v>0</v>
      </c>
      <c r="AK295" s="160">
        <f t="shared" si="143"/>
        <v>0</v>
      </c>
      <c r="AL295" s="160">
        <f t="shared" si="143"/>
        <v>224400</v>
      </c>
      <c r="AM295" s="160">
        <f t="shared" si="143"/>
        <v>253010</v>
      </c>
      <c r="AN295" s="160">
        <f t="shared" si="143"/>
        <v>75200000</v>
      </c>
      <c r="AO295" s="160">
        <f t="shared" si="143"/>
        <v>125000</v>
      </c>
      <c r="AP295" s="160">
        <f t="shared" si="143"/>
        <v>0</v>
      </c>
      <c r="AQ295" s="160">
        <f t="shared" si="143"/>
        <v>57365</v>
      </c>
      <c r="AR295" s="160">
        <f t="shared" si="143"/>
        <v>75000</v>
      </c>
      <c r="AS295" s="160">
        <f t="shared" si="143"/>
        <v>0</v>
      </c>
      <c r="AT295" s="160">
        <f t="shared" si="143"/>
        <v>18582</v>
      </c>
      <c r="AU295" s="160">
        <f t="shared" si="143"/>
        <v>0</v>
      </c>
      <c r="AV295" s="160">
        <f t="shared" si="143"/>
        <v>0</v>
      </c>
      <c r="AW295" s="160">
        <f t="shared" si="143"/>
        <v>32769</v>
      </c>
      <c r="AX295" s="160">
        <f t="shared" si="143"/>
        <v>800000</v>
      </c>
      <c r="AY295" s="160">
        <f t="shared" si="143"/>
        <v>166794</v>
      </c>
      <c r="AZ295" s="160">
        <f t="shared" si="143"/>
        <v>259000</v>
      </c>
      <c r="BA295" s="160">
        <f t="shared" si="143"/>
        <v>1817</v>
      </c>
      <c r="BB295" s="160">
        <f t="shared" si="143"/>
        <v>1268107</v>
      </c>
      <c r="BC295" s="160">
        <f t="shared" si="143"/>
        <v>0</v>
      </c>
      <c r="BD295" s="160">
        <f t="shared" si="143"/>
        <v>0</v>
      </c>
    </row>
    <row r="296" spans="1:56" ht="14.25" customHeight="1" x14ac:dyDescent="0.25">
      <c r="A296" s="85">
        <v>81</v>
      </c>
      <c r="B296" s="184" t="s">
        <v>109</v>
      </c>
      <c r="C296" s="184" t="s">
        <v>108</v>
      </c>
      <c r="D296" s="185" t="s">
        <v>963</v>
      </c>
      <c r="E296" s="186" t="s">
        <v>108</v>
      </c>
      <c r="F296" s="174">
        <v>219248</v>
      </c>
      <c r="G296" s="174">
        <v>52635</v>
      </c>
      <c r="H296" s="152">
        <v>890358</v>
      </c>
      <c r="I296" s="174">
        <v>1230526</v>
      </c>
      <c r="J296" s="174">
        <v>3817126</v>
      </c>
      <c r="K296" s="152">
        <v>150000</v>
      </c>
      <c r="L296" s="152">
        <v>4000000</v>
      </c>
      <c r="M296" s="178"/>
      <c r="N296" s="152">
        <v>1183780000</v>
      </c>
      <c r="O296" s="152">
        <v>114615</v>
      </c>
      <c r="P296" s="152">
        <v>116524</v>
      </c>
      <c r="Q296" s="152">
        <v>160000</v>
      </c>
      <c r="R296" s="178"/>
      <c r="S296" s="152">
        <v>385000</v>
      </c>
      <c r="T296" s="152">
        <v>200000</v>
      </c>
      <c r="U296" s="153">
        <v>3167451</v>
      </c>
      <c r="V296" s="153">
        <v>84181000</v>
      </c>
      <c r="W296" s="178"/>
      <c r="X296" s="153">
        <v>115000</v>
      </c>
      <c r="Y296" s="152">
        <v>15182</v>
      </c>
      <c r="Z296" s="178"/>
      <c r="AA296" s="153">
        <v>130074000</v>
      </c>
      <c r="AB296" s="168">
        <v>2000000</v>
      </c>
      <c r="AC296" s="152">
        <v>593509</v>
      </c>
      <c r="AD296" s="178"/>
      <c r="AE296" s="178"/>
      <c r="AF296" s="178"/>
      <c r="AG296" s="153">
        <v>65000</v>
      </c>
      <c r="AH296" s="152">
        <v>0</v>
      </c>
      <c r="AI296" s="152">
        <v>585844</v>
      </c>
      <c r="AJ296" s="152">
        <v>1285714</v>
      </c>
      <c r="AK296" s="178"/>
      <c r="AL296" s="152">
        <v>1253270</v>
      </c>
      <c r="AM296" s="152">
        <v>575595</v>
      </c>
      <c r="AN296" s="152">
        <v>75000000</v>
      </c>
      <c r="AO296" s="153">
        <v>2200000</v>
      </c>
      <c r="AP296" s="152">
        <v>698219</v>
      </c>
      <c r="AQ296" s="152">
        <v>1258999</v>
      </c>
      <c r="AR296" s="153">
        <v>2690000</v>
      </c>
      <c r="AS296" s="169">
        <v>14338080</v>
      </c>
      <c r="AT296" s="152">
        <v>1728115</v>
      </c>
      <c r="AU296" s="152">
        <v>168827</v>
      </c>
      <c r="AV296" s="178"/>
      <c r="AW296" s="152">
        <v>533196</v>
      </c>
      <c r="AX296" s="152">
        <v>11500000</v>
      </c>
      <c r="AY296" s="175">
        <v>794267</v>
      </c>
      <c r="AZ296" s="152">
        <v>101000</v>
      </c>
      <c r="BA296" s="152">
        <v>9560</v>
      </c>
      <c r="BB296" s="170">
        <v>3056552</v>
      </c>
      <c r="BC296" s="178"/>
      <c r="BD296" s="152">
        <v>131310</v>
      </c>
    </row>
    <row r="297" spans="1:56" ht="14.25" customHeight="1" x14ac:dyDescent="0.2">
      <c r="A297" s="158">
        <v>81</v>
      </c>
      <c r="B297" s="158" t="s">
        <v>109</v>
      </c>
      <c r="C297" s="158" t="s">
        <v>108</v>
      </c>
      <c r="D297" s="159"/>
      <c r="E297" s="159" t="s">
        <v>710</v>
      </c>
      <c r="F297" s="160">
        <f t="shared" ref="F297:V297" si="144">F296</f>
        <v>219248</v>
      </c>
      <c r="G297" s="160">
        <f t="shared" si="144"/>
        <v>52635</v>
      </c>
      <c r="H297" s="160">
        <f t="shared" si="144"/>
        <v>890358</v>
      </c>
      <c r="I297" s="160">
        <f t="shared" si="144"/>
        <v>1230526</v>
      </c>
      <c r="J297" s="160">
        <f t="shared" si="144"/>
        <v>3817126</v>
      </c>
      <c r="K297" s="160">
        <f t="shared" si="144"/>
        <v>150000</v>
      </c>
      <c r="L297" s="160">
        <f t="shared" si="144"/>
        <v>4000000</v>
      </c>
      <c r="M297" s="160">
        <f t="shared" si="144"/>
        <v>0</v>
      </c>
      <c r="N297" s="160">
        <f t="shared" si="144"/>
        <v>1183780000</v>
      </c>
      <c r="O297" s="160">
        <f t="shared" si="144"/>
        <v>114615</v>
      </c>
      <c r="P297" s="160">
        <f t="shared" si="144"/>
        <v>116524</v>
      </c>
      <c r="Q297" s="160">
        <f t="shared" si="144"/>
        <v>160000</v>
      </c>
      <c r="R297" s="160">
        <f t="shared" si="144"/>
        <v>0</v>
      </c>
      <c r="S297" s="160">
        <f t="shared" si="144"/>
        <v>385000</v>
      </c>
      <c r="T297" s="160">
        <f t="shared" si="144"/>
        <v>200000</v>
      </c>
      <c r="U297" s="160">
        <f t="shared" si="144"/>
        <v>3167451</v>
      </c>
      <c r="V297" s="160">
        <f t="shared" si="144"/>
        <v>84181000</v>
      </c>
      <c r="W297" s="160"/>
      <c r="X297" s="160">
        <f t="shared" ref="X297:BD297" si="145">X296</f>
        <v>115000</v>
      </c>
      <c r="Y297" s="160">
        <f t="shared" si="145"/>
        <v>15182</v>
      </c>
      <c r="Z297" s="160">
        <f t="shared" si="145"/>
        <v>0</v>
      </c>
      <c r="AA297" s="160">
        <f t="shared" si="145"/>
        <v>130074000</v>
      </c>
      <c r="AB297" s="160">
        <f t="shared" si="145"/>
        <v>2000000</v>
      </c>
      <c r="AC297" s="160">
        <f t="shared" si="145"/>
        <v>593509</v>
      </c>
      <c r="AD297" s="160">
        <f t="shared" si="145"/>
        <v>0</v>
      </c>
      <c r="AE297" s="160">
        <f t="shared" si="145"/>
        <v>0</v>
      </c>
      <c r="AF297" s="160">
        <f t="shared" si="145"/>
        <v>0</v>
      </c>
      <c r="AG297" s="160">
        <f t="shared" si="145"/>
        <v>65000</v>
      </c>
      <c r="AH297" s="160">
        <f t="shared" si="145"/>
        <v>0</v>
      </c>
      <c r="AI297" s="160">
        <f t="shared" si="145"/>
        <v>585844</v>
      </c>
      <c r="AJ297" s="160">
        <f t="shared" si="145"/>
        <v>1285714</v>
      </c>
      <c r="AK297" s="160">
        <f t="shared" si="145"/>
        <v>0</v>
      </c>
      <c r="AL297" s="160">
        <f t="shared" si="145"/>
        <v>1253270</v>
      </c>
      <c r="AM297" s="160">
        <f t="shared" si="145"/>
        <v>575595</v>
      </c>
      <c r="AN297" s="160">
        <f t="shared" si="145"/>
        <v>75000000</v>
      </c>
      <c r="AO297" s="160">
        <f t="shared" si="145"/>
        <v>2200000</v>
      </c>
      <c r="AP297" s="160">
        <f t="shared" si="145"/>
        <v>698219</v>
      </c>
      <c r="AQ297" s="160">
        <f t="shared" si="145"/>
        <v>1258999</v>
      </c>
      <c r="AR297" s="160">
        <f t="shared" si="145"/>
        <v>2690000</v>
      </c>
      <c r="AS297" s="160">
        <f t="shared" si="145"/>
        <v>14338080</v>
      </c>
      <c r="AT297" s="160">
        <f t="shared" si="145"/>
        <v>1728115</v>
      </c>
      <c r="AU297" s="160">
        <f t="shared" si="145"/>
        <v>168827</v>
      </c>
      <c r="AV297" s="160">
        <f t="shared" si="145"/>
        <v>0</v>
      </c>
      <c r="AW297" s="160">
        <f t="shared" si="145"/>
        <v>533196</v>
      </c>
      <c r="AX297" s="160">
        <f t="shared" si="145"/>
        <v>11500000</v>
      </c>
      <c r="AY297" s="160">
        <f t="shared" si="145"/>
        <v>794267</v>
      </c>
      <c r="AZ297" s="160">
        <f t="shared" si="145"/>
        <v>101000</v>
      </c>
      <c r="BA297" s="160">
        <f t="shared" si="145"/>
        <v>9560</v>
      </c>
      <c r="BB297" s="160">
        <f t="shared" si="145"/>
        <v>3056552</v>
      </c>
      <c r="BC297" s="160">
        <f t="shared" si="145"/>
        <v>0</v>
      </c>
      <c r="BD297" s="160">
        <f t="shared" si="145"/>
        <v>131310</v>
      </c>
    </row>
    <row r="298" spans="1:56" ht="14.25" customHeight="1" x14ac:dyDescent="0.25">
      <c r="A298" s="85">
        <v>82</v>
      </c>
      <c r="B298" s="189" t="s">
        <v>105</v>
      </c>
      <c r="C298" s="189" t="s">
        <v>104</v>
      </c>
      <c r="D298" s="194" t="s">
        <v>964</v>
      </c>
      <c r="E298" s="204" t="s">
        <v>965</v>
      </c>
      <c r="F298" s="180"/>
      <c r="G298" s="180"/>
      <c r="H298" s="180"/>
      <c r="I298" s="180"/>
      <c r="J298" s="180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</row>
    <row r="299" spans="1:56" ht="14.25" customHeight="1" x14ac:dyDescent="0.25">
      <c r="A299" s="85">
        <v>82</v>
      </c>
      <c r="B299" s="189" t="s">
        <v>105</v>
      </c>
      <c r="C299" s="189" t="s">
        <v>104</v>
      </c>
      <c r="D299" s="190" t="s">
        <v>966</v>
      </c>
      <c r="E299" s="186" t="s">
        <v>967</v>
      </c>
      <c r="F299" s="180"/>
      <c r="G299" s="180"/>
      <c r="H299" s="180"/>
      <c r="I299" s="180"/>
      <c r="J299" s="180"/>
      <c r="K299" s="178"/>
      <c r="L299" s="152">
        <v>500000</v>
      </c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52">
        <v>36500</v>
      </c>
      <c r="BA299" s="178"/>
      <c r="BB299" s="165">
        <v>97061</v>
      </c>
      <c r="BC299" s="178"/>
      <c r="BD299" s="178"/>
    </row>
    <row r="300" spans="1:56" ht="14.25" customHeight="1" x14ac:dyDescent="0.25">
      <c r="A300" s="85">
        <v>82</v>
      </c>
      <c r="B300" s="189" t="s">
        <v>105</v>
      </c>
      <c r="C300" s="189" t="s">
        <v>104</v>
      </c>
      <c r="D300" s="190" t="s">
        <v>968</v>
      </c>
      <c r="E300" s="186" t="s">
        <v>969</v>
      </c>
      <c r="F300" s="174">
        <v>803007</v>
      </c>
      <c r="G300" s="174">
        <v>183037</v>
      </c>
      <c r="H300" s="152">
        <v>3610002</v>
      </c>
      <c r="I300" s="174">
        <v>604387</v>
      </c>
      <c r="J300" s="174">
        <v>5115001</v>
      </c>
      <c r="K300" s="178">
        <v>491500</v>
      </c>
      <c r="L300" s="152">
        <v>6500000</v>
      </c>
      <c r="M300" s="178"/>
      <c r="N300" s="178"/>
      <c r="O300" s="152">
        <v>1086963</v>
      </c>
      <c r="P300" s="152">
        <v>265942</v>
      </c>
      <c r="Q300" s="152">
        <v>880000</v>
      </c>
      <c r="R300" s="178"/>
      <c r="S300" s="152">
        <v>176000</v>
      </c>
      <c r="T300" s="152">
        <v>52000</v>
      </c>
      <c r="U300" s="153">
        <v>4285240</v>
      </c>
      <c r="V300" s="153">
        <v>1167558000</v>
      </c>
      <c r="W300" s="178"/>
      <c r="X300" s="153">
        <v>162371</v>
      </c>
      <c r="Y300" s="152">
        <v>59885</v>
      </c>
      <c r="Z300" s="178"/>
      <c r="AA300" s="153">
        <v>41728000</v>
      </c>
      <c r="AB300" s="168">
        <v>420000</v>
      </c>
      <c r="AC300" s="152">
        <v>562360</v>
      </c>
      <c r="AD300" s="178"/>
      <c r="AE300" s="178"/>
      <c r="AF300" s="178"/>
      <c r="AG300" s="153">
        <v>90500</v>
      </c>
      <c r="AH300" s="152">
        <v>2307</v>
      </c>
      <c r="AI300" s="152">
        <v>83023</v>
      </c>
      <c r="AJ300" s="152">
        <v>2333286</v>
      </c>
      <c r="AK300" s="178"/>
      <c r="AL300" s="178"/>
      <c r="AM300" s="152">
        <v>1088536</v>
      </c>
      <c r="AN300" s="152">
        <v>25055000</v>
      </c>
      <c r="AO300" s="153">
        <v>2640000</v>
      </c>
      <c r="AP300" s="152">
        <v>140000</v>
      </c>
      <c r="AQ300" s="152">
        <v>638240</v>
      </c>
      <c r="AR300" s="153">
        <v>2555000</v>
      </c>
      <c r="AS300" s="169">
        <v>402710</v>
      </c>
      <c r="AT300" s="152">
        <v>1301316</v>
      </c>
      <c r="AU300" s="152">
        <v>223673</v>
      </c>
      <c r="AV300" s="152">
        <v>6008790</v>
      </c>
      <c r="AW300" s="152">
        <v>2774545</v>
      </c>
      <c r="AX300" s="152">
        <v>45800000</v>
      </c>
      <c r="AY300" s="175">
        <v>1214595</v>
      </c>
      <c r="AZ300" s="152">
        <v>1590000</v>
      </c>
      <c r="BA300" s="152">
        <v>11312</v>
      </c>
      <c r="BB300" s="170">
        <v>4150663</v>
      </c>
      <c r="BC300" s="178"/>
      <c r="BD300" s="152">
        <v>797130</v>
      </c>
    </row>
    <row r="301" spans="1:56" ht="14.25" customHeight="1" x14ac:dyDescent="0.25">
      <c r="A301" s="85">
        <v>82</v>
      </c>
      <c r="B301" s="189" t="s">
        <v>105</v>
      </c>
      <c r="C301" s="189" t="s">
        <v>104</v>
      </c>
      <c r="D301" s="194" t="s">
        <v>970</v>
      </c>
      <c r="E301" s="191" t="s">
        <v>971</v>
      </c>
      <c r="F301" s="180"/>
      <c r="G301" s="180"/>
      <c r="H301" s="152">
        <v>15000</v>
      </c>
      <c r="I301" s="180"/>
      <c r="J301" s="180"/>
      <c r="K301" s="152">
        <v>362500</v>
      </c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52">
        <v>0</v>
      </c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52">
        <v>3300000</v>
      </c>
      <c r="AY301" s="178"/>
      <c r="AZ301" s="178"/>
      <c r="BA301" s="178"/>
      <c r="BB301" s="170">
        <v>1167813</v>
      </c>
      <c r="BC301" s="178"/>
      <c r="BD301" s="178"/>
    </row>
    <row r="302" spans="1:56" ht="14.25" customHeight="1" x14ac:dyDescent="0.25">
      <c r="A302" s="85">
        <v>82</v>
      </c>
      <c r="B302" s="189" t="s">
        <v>105</v>
      </c>
      <c r="C302" s="189" t="s">
        <v>104</v>
      </c>
      <c r="D302" s="190" t="s">
        <v>972</v>
      </c>
      <c r="E302" s="186" t="s">
        <v>973</v>
      </c>
      <c r="F302" s="180"/>
      <c r="G302" s="180"/>
      <c r="H302" s="152">
        <v>15000</v>
      </c>
      <c r="I302" s="180"/>
      <c r="J302" s="180"/>
      <c r="K302" s="152">
        <v>40000</v>
      </c>
      <c r="L302" s="178"/>
      <c r="M302" s="178"/>
      <c r="N302" s="178"/>
      <c r="O302" s="178"/>
      <c r="P302" s="152">
        <v>0</v>
      </c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52">
        <v>221415</v>
      </c>
      <c r="AQ302" s="152">
        <v>243082</v>
      </c>
      <c r="AR302" s="178"/>
      <c r="AS302" s="178"/>
      <c r="AT302" s="178"/>
      <c r="AU302" s="178"/>
      <c r="AV302" s="178"/>
      <c r="AW302" s="178"/>
      <c r="AX302" s="178"/>
      <c r="AY302" s="152">
        <v>37216</v>
      </c>
      <c r="AZ302" s="178"/>
      <c r="BA302" s="178"/>
      <c r="BB302" s="170">
        <v>6533239</v>
      </c>
      <c r="BC302" s="178"/>
      <c r="BD302" s="178"/>
    </row>
    <row r="303" spans="1:56" ht="14.25" customHeight="1" x14ac:dyDescent="0.2">
      <c r="A303" s="155">
        <v>80</v>
      </c>
      <c r="B303" s="155" t="s">
        <v>105</v>
      </c>
      <c r="C303" s="155" t="s">
        <v>104</v>
      </c>
      <c r="D303" s="156" t="s">
        <v>726</v>
      </c>
      <c r="E303" s="156" t="s">
        <v>974</v>
      </c>
      <c r="F303" s="157">
        <f>F395* Parametre!$G47</f>
        <v>0</v>
      </c>
      <c r="G303" s="157">
        <f>G395* Parametre!$G47</f>
        <v>0</v>
      </c>
      <c r="H303" s="157">
        <f>H395* Parametre!$G47</f>
        <v>0</v>
      </c>
      <c r="I303" s="157">
        <f>I395* Parametre!$G47</f>
        <v>0</v>
      </c>
      <c r="J303" s="157">
        <f>J395* Parametre!$G47</f>
        <v>0</v>
      </c>
      <c r="K303" s="157">
        <f>K395* Parametre!$G47</f>
        <v>0</v>
      </c>
      <c r="L303" s="157">
        <f>L395* Parametre!$G47</f>
        <v>0</v>
      </c>
      <c r="M303" s="157">
        <f>M395* Parametre!$G47</f>
        <v>0</v>
      </c>
      <c r="N303" s="157">
        <f>N395* Parametre!$G47</f>
        <v>698138500</v>
      </c>
      <c r="O303" s="157">
        <f>O395* Parametre!$G47</f>
        <v>0</v>
      </c>
      <c r="P303" s="157">
        <f>P395* Parametre!$G47</f>
        <v>0</v>
      </c>
      <c r="Q303" s="157">
        <f>Q395* Parametre!$G47</f>
        <v>0</v>
      </c>
      <c r="R303" s="157">
        <f>R395* Parametre!$G47</f>
        <v>0</v>
      </c>
      <c r="S303" s="157">
        <f>S395* Parametre!$G47</f>
        <v>0</v>
      </c>
      <c r="T303" s="157">
        <f>T395* Parametre!$G47</f>
        <v>0</v>
      </c>
      <c r="U303" s="157">
        <f>U395* Parametre!$G47</f>
        <v>0</v>
      </c>
      <c r="V303" s="157">
        <f>V395* Parametre!$G47</f>
        <v>0</v>
      </c>
      <c r="W303" s="157">
        <f>W395* Parametre!$G47</f>
        <v>0</v>
      </c>
      <c r="X303" s="157">
        <f>X395* Parametre!$G47</f>
        <v>0</v>
      </c>
      <c r="Y303" s="157">
        <f>Y395* Parametre!$G47</f>
        <v>0</v>
      </c>
      <c r="Z303" s="157">
        <f>Z395* Parametre!$G47</f>
        <v>0</v>
      </c>
      <c r="AA303" s="157">
        <f>AA395* Parametre!$G47</f>
        <v>0</v>
      </c>
      <c r="AB303" s="157">
        <f>AB395* Parametre!$G47</f>
        <v>0</v>
      </c>
      <c r="AC303" s="157">
        <f>AC395* Parametre!$G47</f>
        <v>0</v>
      </c>
      <c r="AD303" s="157">
        <f>AD395* Parametre!$G47</f>
        <v>0</v>
      </c>
      <c r="AE303" s="157">
        <f>AE395* Parametre!$G47</f>
        <v>0</v>
      </c>
      <c r="AF303" s="157">
        <f>AF395* Parametre!$G47</f>
        <v>0</v>
      </c>
      <c r="AG303" s="157">
        <f>AG395* Parametre!$G47</f>
        <v>0</v>
      </c>
      <c r="AH303" s="157">
        <f>AH395* Parametre!$G47</f>
        <v>0</v>
      </c>
      <c r="AI303" s="157">
        <f>AI395* Parametre!$G47</f>
        <v>0</v>
      </c>
      <c r="AJ303" s="157">
        <f>AJ395* Parametre!$G47</f>
        <v>0</v>
      </c>
      <c r="AK303" s="157">
        <f>AK395* Parametre!$G47</f>
        <v>0</v>
      </c>
      <c r="AL303" s="157">
        <f>AL395* Parametre!$G47</f>
        <v>1559444.5</v>
      </c>
      <c r="AM303" s="157">
        <f>AM395* Parametre!$G47</f>
        <v>0</v>
      </c>
      <c r="AN303" s="157">
        <f>AN395* Parametre!$G47</f>
        <v>0</v>
      </c>
      <c r="AO303" s="157">
        <f>AO395* Parametre!$G47</f>
        <v>0</v>
      </c>
      <c r="AP303" s="157">
        <f>AP395* Parametre!$G47</f>
        <v>0</v>
      </c>
      <c r="AQ303" s="157">
        <f>AQ395* Parametre!$G47</f>
        <v>0</v>
      </c>
      <c r="AR303" s="157">
        <f>AR395* Parametre!$G47</f>
        <v>0</v>
      </c>
      <c r="AS303" s="157">
        <f>AS395* Parametre!$G47</f>
        <v>0</v>
      </c>
      <c r="AT303" s="157">
        <f>AT395* Parametre!$G47</f>
        <v>0</v>
      </c>
      <c r="AU303" s="157">
        <f>AU395* Parametre!$G47</f>
        <v>0</v>
      </c>
      <c r="AV303" s="157">
        <f>AV395* Parametre!$G47</f>
        <v>0</v>
      </c>
      <c r="AW303" s="157">
        <f>AW395* Parametre!$G47</f>
        <v>0</v>
      </c>
      <c r="AX303" s="157">
        <f>AX395* Parametre!$G47</f>
        <v>0</v>
      </c>
      <c r="AY303" s="157">
        <f>AY395* Parametre!$G47</f>
        <v>0</v>
      </c>
      <c r="AZ303" s="157">
        <f>AZ395* Parametre!$G47</f>
        <v>0</v>
      </c>
      <c r="BA303" s="157">
        <f>BA395* Parametre!$G47</f>
        <v>0</v>
      </c>
      <c r="BB303" s="157">
        <f>BB395* Parametre!$G47</f>
        <v>0</v>
      </c>
      <c r="BC303" s="157">
        <f>BC395* Parametre!$G47</f>
        <v>0</v>
      </c>
      <c r="BD303" s="157">
        <f>BD395* Parametre!$G47</f>
        <v>0</v>
      </c>
    </row>
    <row r="304" spans="1:56" ht="14.25" customHeight="1" x14ac:dyDescent="0.2">
      <c r="A304" s="158">
        <v>82</v>
      </c>
      <c r="B304" s="158" t="s">
        <v>105</v>
      </c>
      <c r="C304" s="158" t="s">
        <v>104</v>
      </c>
      <c r="D304" s="159"/>
      <c r="E304" s="159" t="s">
        <v>710</v>
      </c>
      <c r="F304" s="160">
        <f t="shared" ref="F304:BD304" si="146">SUM(F298:F303)</f>
        <v>803007</v>
      </c>
      <c r="G304" s="160">
        <f t="shared" si="146"/>
        <v>183037</v>
      </c>
      <c r="H304" s="160">
        <f t="shared" si="146"/>
        <v>3640002</v>
      </c>
      <c r="I304" s="160">
        <f t="shared" si="146"/>
        <v>604387</v>
      </c>
      <c r="J304" s="160">
        <f t="shared" si="146"/>
        <v>5115001</v>
      </c>
      <c r="K304" s="160">
        <f t="shared" si="146"/>
        <v>894000</v>
      </c>
      <c r="L304" s="160">
        <f t="shared" si="146"/>
        <v>7000000</v>
      </c>
      <c r="M304" s="160">
        <f t="shared" si="146"/>
        <v>0</v>
      </c>
      <c r="N304" s="160">
        <f t="shared" si="146"/>
        <v>698138500</v>
      </c>
      <c r="O304" s="160">
        <f t="shared" si="146"/>
        <v>1086963</v>
      </c>
      <c r="P304" s="160">
        <f t="shared" si="146"/>
        <v>265942</v>
      </c>
      <c r="Q304" s="160">
        <f t="shared" si="146"/>
        <v>880000</v>
      </c>
      <c r="R304" s="160">
        <f t="shared" si="146"/>
        <v>0</v>
      </c>
      <c r="S304" s="160">
        <f t="shared" si="146"/>
        <v>176000</v>
      </c>
      <c r="T304" s="160">
        <f t="shared" si="146"/>
        <v>52000</v>
      </c>
      <c r="U304" s="160">
        <f t="shared" si="146"/>
        <v>4285240</v>
      </c>
      <c r="V304" s="160">
        <f t="shared" si="146"/>
        <v>1167558000</v>
      </c>
      <c r="W304" s="160">
        <f t="shared" si="146"/>
        <v>0</v>
      </c>
      <c r="X304" s="160">
        <f t="shared" si="146"/>
        <v>162371</v>
      </c>
      <c r="Y304" s="160">
        <f t="shared" si="146"/>
        <v>59885</v>
      </c>
      <c r="Z304" s="160">
        <f t="shared" si="146"/>
        <v>0</v>
      </c>
      <c r="AA304" s="160">
        <f t="shared" si="146"/>
        <v>41728000</v>
      </c>
      <c r="AB304" s="160">
        <f t="shared" si="146"/>
        <v>420000</v>
      </c>
      <c r="AC304" s="160">
        <f t="shared" si="146"/>
        <v>562360</v>
      </c>
      <c r="AD304" s="160">
        <f t="shared" si="146"/>
        <v>0</v>
      </c>
      <c r="AE304" s="160">
        <f t="shared" si="146"/>
        <v>0</v>
      </c>
      <c r="AF304" s="160">
        <f t="shared" si="146"/>
        <v>0</v>
      </c>
      <c r="AG304" s="160">
        <f t="shared" si="146"/>
        <v>90500</v>
      </c>
      <c r="AH304" s="160">
        <f t="shared" si="146"/>
        <v>2307</v>
      </c>
      <c r="AI304" s="160">
        <f t="shared" si="146"/>
        <v>83023</v>
      </c>
      <c r="AJ304" s="160">
        <f t="shared" si="146"/>
        <v>2333286</v>
      </c>
      <c r="AK304" s="160">
        <f t="shared" si="146"/>
        <v>0</v>
      </c>
      <c r="AL304" s="160">
        <f t="shared" si="146"/>
        <v>1559444.5</v>
      </c>
      <c r="AM304" s="160">
        <f t="shared" si="146"/>
        <v>1088536</v>
      </c>
      <c r="AN304" s="160">
        <f t="shared" si="146"/>
        <v>25055000</v>
      </c>
      <c r="AO304" s="160">
        <f t="shared" si="146"/>
        <v>2640000</v>
      </c>
      <c r="AP304" s="160">
        <f t="shared" si="146"/>
        <v>361415</v>
      </c>
      <c r="AQ304" s="160">
        <f t="shared" si="146"/>
        <v>881322</v>
      </c>
      <c r="AR304" s="160">
        <f t="shared" si="146"/>
        <v>2555000</v>
      </c>
      <c r="AS304" s="160">
        <f t="shared" si="146"/>
        <v>402710</v>
      </c>
      <c r="AT304" s="160">
        <f t="shared" si="146"/>
        <v>1301316</v>
      </c>
      <c r="AU304" s="160">
        <f t="shared" si="146"/>
        <v>223673</v>
      </c>
      <c r="AV304" s="160">
        <f t="shared" si="146"/>
        <v>6008790</v>
      </c>
      <c r="AW304" s="160">
        <f t="shared" si="146"/>
        <v>2774545</v>
      </c>
      <c r="AX304" s="160">
        <f t="shared" si="146"/>
        <v>49100000</v>
      </c>
      <c r="AY304" s="160">
        <f t="shared" si="146"/>
        <v>1251811</v>
      </c>
      <c r="AZ304" s="160">
        <f t="shared" si="146"/>
        <v>1626500</v>
      </c>
      <c r="BA304" s="160">
        <f t="shared" si="146"/>
        <v>11312</v>
      </c>
      <c r="BB304" s="160">
        <f t="shared" si="146"/>
        <v>11948776</v>
      </c>
      <c r="BC304" s="160">
        <f t="shared" si="146"/>
        <v>0</v>
      </c>
      <c r="BD304" s="160">
        <f t="shared" si="146"/>
        <v>797130</v>
      </c>
    </row>
    <row r="305" spans="1:56" ht="14.25" customHeight="1" x14ac:dyDescent="0.25">
      <c r="A305" s="85">
        <v>83</v>
      </c>
      <c r="B305" s="184" t="s">
        <v>212</v>
      </c>
      <c r="C305" s="184" t="s">
        <v>211</v>
      </c>
      <c r="D305" s="185" t="s">
        <v>975</v>
      </c>
      <c r="E305" s="186" t="s">
        <v>211</v>
      </c>
      <c r="F305" s="180"/>
      <c r="G305" s="180"/>
      <c r="H305" s="180"/>
      <c r="I305" s="180"/>
      <c r="J305" s="180"/>
      <c r="K305" s="152">
        <v>100000</v>
      </c>
      <c r="L305" s="178"/>
      <c r="M305" s="178"/>
      <c r="N305" s="178"/>
      <c r="O305" s="178"/>
      <c r="P305" s="152">
        <v>34501</v>
      </c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53">
        <v>2921000</v>
      </c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52">
        <v>81384</v>
      </c>
      <c r="AM305" s="178"/>
      <c r="AN305" s="178"/>
      <c r="AO305" s="153">
        <v>570000</v>
      </c>
      <c r="AP305" s="178"/>
      <c r="AQ305" s="178"/>
      <c r="AR305" s="178"/>
      <c r="AS305" s="169">
        <v>510000</v>
      </c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</row>
    <row r="306" spans="1:56" ht="14.25" customHeight="1" x14ac:dyDescent="0.2">
      <c r="A306" s="155">
        <v>83</v>
      </c>
      <c r="B306" s="155" t="s">
        <v>212</v>
      </c>
      <c r="C306" s="155" t="s">
        <v>211</v>
      </c>
      <c r="D306" s="156" t="s">
        <v>708</v>
      </c>
      <c r="E306" s="156" t="s">
        <v>976</v>
      </c>
      <c r="F306" s="157">
        <f t="shared" ref="F306:AK306" si="147">SUMPRODUCT(F$377:F$387,Martial13)</f>
        <v>0</v>
      </c>
      <c r="G306" s="157">
        <f t="shared" si="147"/>
        <v>0</v>
      </c>
      <c r="H306" s="157">
        <f t="shared" si="147"/>
        <v>0</v>
      </c>
      <c r="I306" s="157">
        <f t="shared" si="147"/>
        <v>0</v>
      </c>
      <c r="J306" s="157">
        <f t="shared" si="147"/>
        <v>0</v>
      </c>
      <c r="K306" s="157">
        <f t="shared" si="147"/>
        <v>0</v>
      </c>
      <c r="L306" s="157">
        <f t="shared" si="147"/>
        <v>240000</v>
      </c>
      <c r="M306" s="157">
        <f t="shared" si="147"/>
        <v>0</v>
      </c>
      <c r="N306" s="157">
        <f t="shared" si="147"/>
        <v>0</v>
      </c>
      <c r="O306" s="157">
        <f t="shared" si="147"/>
        <v>6380.920000000001</v>
      </c>
      <c r="P306" s="157">
        <f t="shared" si="147"/>
        <v>0</v>
      </c>
      <c r="Q306" s="157">
        <f t="shared" si="147"/>
        <v>0</v>
      </c>
      <c r="R306" s="157">
        <f t="shared" si="147"/>
        <v>0</v>
      </c>
      <c r="S306" s="157">
        <f t="shared" si="147"/>
        <v>0</v>
      </c>
      <c r="T306" s="157">
        <f t="shared" si="147"/>
        <v>0</v>
      </c>
      <c r="U306" s="157">
        <f t="shared" si="147"/>
        <v>0</v>
      </c>
      <c r="V306" s="157">
        <f t="shared" si="147"/>
        <v>0</v>
      </c>
      <c r="W306" s="157">
        <f t="shared" si="147"/>
        <v>0</v>
      </c>
      <c r="X306" s="157">
        <f t="shared" si="147"/>
        <v>0</v>
      </c>
      <c r="Y306" s="157">
        <f t="shared" si="147"/>
        <v>0</v>
      </c>
      <c r="Z306" s="157">
        <f t="shared" si="147"/>
        <v>0</v>
      </c>
      <c r="AA306" s="157">
        <f t="shared" si="147"/>
        <v>0</v>
      </c>
      <c r="AB306" s="157">
        <f t="shared" si="147"/>
        <v>0</v>
      </c>
      <c r="AC306" s="157">
        <f t="shared" si="147"/>
        <v>0</v>
      </c>
      <c r="AD306" s="157">
        <f t="shared" si="147"/>
        <v>0</v>
      </c>
      <c r="AE306" s="157">
        <f t="shared" si="147"/>
        <v>0</v>
      </c>
      <c r="AF306" s="157">
        <f t="shared" si="147"/>
        <v>0</v>
      </c>
      <c r="AG306" s="157">
        <f t="shared" si="147"/>
        <v>0</v>
      </c>
      <c r="AH306" s="157">
        <f t="shared" si="147"/>
        <v>0</v>
      </c>
      <c r="AI306" s="157">
        <f t="shared" si="147"/>
        <v>34888.639999999999</v>
      </c>
      <c r="AJ306" s="157">
        <f t="shared" si="147"/>
        <v>0</v>
      </c>
      <c r="AK306" s="157">
        <f t="shared" si="147"/>
        <v>0</v>
      </c>
      <c r="AL306" s="157">
        <f t="shared" ref="AL306:BD306" si="148">SUMPRODUCT(AL$377:AL$387,Martial13)</f>
        <v>0</v>
      </c>
      <c r="AM306" s="157">
        <f t="shared" si="148"/>
        <v>0</v>
      </c>
      <c r="AN306" s="157">
        <f t="shared" si="148"/>
        <v>0</v>
      </c>
      <c r="AO306" s="157">
        <f t="shared" si="148"/>
        <v>0</v>
      </c>
      <c r="AP306" s="157">
        <f t="shared" si="148"/>
        <v>0</v>
      </c>
      <c r="AQ306" s="157">
        <f t="shared" si="148"/>
        <v>0</v>
      </c>
      <c r="AR306" s="157">
        <f t="shared" si="148"/>
        <v>0</v>
      </c>
      <c r="AS306" s="157">
        <f t="shared" si="148"/>
        <v>0</v>
      </c>
      <c r="AT306" s="157">
        <f t="shared" si="148"/>
        <v>0</v>
      </c>
      <c r="AU306" s="157">
        <f t="shared" si="148"/>
        <v>0</v>
      </c>
      <c r="AV306" s="157">
        <f t="shared" si="148"/>
        <v>0</v>
      </c>
      <c r="AW306" s="157">
        <f t="shared" si="148"/>
        <v>0</v>
      </c>
      <c r="AX306" s="157">
        <f t="shared" si="148"/>
        <v>0</v>
      </c>
      <c r="AY306" s="157">
        <f t="shared" si="148"/>
        <v>0</v>
      </c>
      <c r="AZ306" s="157">
        <f t="shared" si="148"/>
        <v>0</v>
      </c>
      <c r="BA306" s="157">
        <f t="shared" si="148"/>
        <v>0</v>
      </c>
      <c r="BB306" s="157">
        <f t="shared" si="148"/>
        <v>1304785.9199999999</v>
      </c>
      <c r="BC306" s="157">
        <f t="shared" si="148"/>
        <v>0</v>
      </c>
      <c r="BD306" s="157">
        <f t="shared" si="148"/>
        <v>0</v>
      </c>
    </row>
    <row r="307" spans="1:56" ht="14.25" customHeight="1" x14ac:dyDescent="0.2">
      <c r="A307" s="158">
        <v>83</v>
      </c>
      <c r="B307" s="158" t="s">
        <v>212</v>
      </c>
      <c r="C307" s="158" t="s">
        <v>211</v>
      </c>
      <c r="D307" s="159"/>
      <c r="E307" s="159" t="s">
        <v>710</v>
      </c>
      <c r="F307" s="160">
        <f t="shared" ref="F307:BD307" si="149">SUM(F305:F306)</f>
        <v>0</v>
      </c>
      <c r="G307" s="160">
        <f t="shared" si="149"/>
        <v>0</v>
      </c>
      <c r="H307" s="160">
        <f t="shared" si="149"/>
        <v>0</v>
      </c>
      <c r="I307" s="160">
        <f t="shared" si="149"/>
        <v>0</v>
      </c>
      <c r="J307" s="160">
        <f t="shared" si="149"/>
        <v>0</v>
      </c>
      <c r="K307" s="160">
        <f t="shared" si="149"/>
        <v>100000</v>
      </c>
      <c r="L307" s="160">
        <f t="shared" si="149"/>
        <v>240000</v>
      </c>
      <c r="M307" s="160">
        <f t="shared" si="149"/>
        <v>0</v>
      </c>
      <c r="N307" s="160">
        <f t="shared" si="149"/>
        <v>0</v>
      </c>
      <c r="O307" s="160">
        <f t="shared" si="149"/>
        <v>6380.920000000001</v>
      </c>
      <c r="P307" s="160">
        <f t="shared" si="149"/>
        <v>34501</v>
      </c>
      <c r="Q307" s="160">
        <f t="shared" si="149"/>
        <v>0</v>
      </c>
      <c r="R307" s="160">
        <f t="shared" si="149"/>
        <v>0</v>
      </c>
      <c r="S307" s="160">
        <f t="shared" si="149"/>
        <v>0</v>
      </c>
      <c r="T307" s="160">
        <f t="shared" si="149"/>
        <v>0</v>
      </c>
      <c r="U307" s="160">
        <f t="shared" si="149"/>
        <v>0</v>
      </c>
      <c r="V307" s="160">
        <f t="shared" si="149"/>
        <v>0</v>
      </c>
      <c r="W307" s="160">
        <f t="shared" si="149"/>
        <v>0</v>
      </c>
      <c r="X307" s="160">
        <f t="shared" si="149"/>
        <v>0</v>
      </c>
      <c r="Y307" s="160">
        <f t="shared" si="149"/>
        <v>0</v>
      </c>
      <c r="Z307" s="160">
        <f t="shared" si="149"/>
        <v>0</v>
      </c>
      <c r="AA307" s="160">
        <f t="shared" si="149"/>
        <v>2921000</v>
      </c>
      <c r="AB307" s="160">
        <f t="shared" si="149"/>
        <v>0</v>
      </c>
      <c r="AC307" s="160">
        <f t="shared" si="149"/>
        <v>0</v>
      </c>
      <c r="AD307" s="160">
        <f t="shared" si="149"/>
        <v>0</v>
      </c>
      <c r="AE307" s="160">
        <f t="shared" si="149"/>
        <v>0</v>
      </c>
      <c r="AF307" s="160">
        <f t="shared" si="149"/>
        <v>0</v>
      </c>
      <c r="AG307" s="160">
        <f t="shared" si="149"/>
        <v>0</v>
      </c>
      <c r="AH307" s="160">
        <f t="shared" si="149"/>
        <v>0</v>
      </c>
      <c r="AI307" s="160">
        <f t="shared" si="149"/>
        <v>34888.639999999999</v>
      </c>
      <c r="AJ307" s="160">
        <f t="shared" si="149"/>
        <v>0</v>
      </c>
      <c r="AK307" s="160">
        <f t="shared" si="149"/>
        <v>0</v>
      </c>
      <c r="AL307" s="160">
        <f t="shared" si="149"/>
        <v>81384</v>
      </c>
      <c r="AM307" s="160">
        <f t="shared" si="149"/>
        <v>0</v>
      </c>
      <c r="AN307" s="160">
        <f t="shared" si="149"/>
        <v>0</v>
      </c>
      <c r="AO307" s="160">
        <f t="shared" si="149"/>
        <v>570000</v>
      </c>
      <c r="AP307" s="160">
        <f t="shared" si="149"/>
        <v>0</v>
      </c>
      <c r="AQ307" s="160">
        <f t="shared" si="149"/>
        <v>0</v>
      </c>
      <c r="AR307" s="160">
        <f t="shared" si="149"/>
        <v>0</v>
      </c>
      <c r="AS307" s="160">
        <f t="shared" si="149"/>
        <v>510000</v>
      </c>
      <c r="AT307" s="160">
        <f t="shared" si="149"/>
        <v>0</v>
      </c>
      <c r="AU307" s="160">
        <f t="shared" si="149"/>
        <v>0</v>
      </c>
      <c r="AV307" s="160">
        <f t="shared" si="149"/>
        <v>0</v>
      </c>
      <c r="AW307" s="160">
        <f t="shared" si="149"/>
        <v>0</v>
      </c>
      <c r="AX307" s="160">
        <f t="shared" si="149"/>
        <v>0</v>
      </c>
      <c r="AY307" s="160">
        <f t="shared" si="149"/>
        <v>0</v>
      </c>
      <c r="AZ307" s="160">
        <f t="shared" si="149"/>
        <v>0</v>
      </c>
      <c r="BA307" s="160">
        <f t="shared" si="149"/>
        <v>0</v>
      </c>
      <c r="BB307" s="160">
        <f t="shared" si="149"/>
        <v>1304785.9199999999</v>
      </c>
      <c r="BC307" s="160">
        <f t="shared" si="149"/>
        <v>0</v>
      </c>
      <c r="BD307" s="160">
        <f t="shared" si="149"/>
        <v>0</v>
      </c>
    </row>
    <row r="308" spans="1:56" ht="14.25" customHeight="1" x14ac:dyDescent="0.25">
      <c r="A308" s="85">
        <v>84</v>
      </c>
      <c r="B308" s="189" t="s">
        <v>202</v>
      </c>
      <c r="C308" s="189" t="s">
        <v>201</v>
      </c>
      <c r="D308" s="190" t="s">
        <v>201</v>
      </c>
      <c r="E308" s="186" t="s">
        <v>977</v>
      </c>
      <c r="F308" s="180"/>
      <c r="G308" s="174">
        <v>47391</v>
      </c>
      <c r="H308" s="152">
        <v>2733696</v>
      </c>
      <c r="I308" s="174">
        <v>96160</v>
      </c>
      <c r="J308" s="174">
        <v>4407513</v>
      </c>
      <c r="K308" s="178"/>
      <c r="L308" s="178"/>
      <c r="M308" s="178"/>
      <c r="N308" s="178"/>
      <c r="O308" s="152"/>
      <c r="P308" s="178"/>
      <c r="Q308" s="178"/>
      <c r="R308" s="178"/>
      <c r="S308" s="178"/>
      <c r="T308" s="178"/>
      <c r="U308" s="178"/>
      <c r="V308" s="178"/>
      <c r="W308" s="178"/>
      <c r="X308" s="153">
        <v>100129</v>
      </c>
      <c r="Y308" s="178"/>
      <c r="Z308" s="178"/>
      <c r="AA308" s="153">
        <v>36058000</v>
      </c>
      <c r="AB308" s="168">
        <v>490000</v>
      </c>
      <c r="AC308" s="152">
        <v>75000</v>
      </c>
      <c r="AD308" s="178"/>
      <c r="AE308" s="178"/>
      <c r="AF308" s="178"/>
      <c r="AG308" s="178"/>
      <c r="AH308" s="152">
        <v>0</v>
      </c>
      <c r="AI308" s="178"/>
      <c r="AJ308" s="178"/>
      <c r="AK308" s="178"/>
      <c r="AL308" s="152">
        <v>355705</v>
      </c>
      <c r="AM308" s="178"/>
      <c r="AN308" s="152">
        <v>20040000</v>
      </c>
      <c r="AO308" s="178"/>
      <c r="AP308" s="152">
        <v>162500</v>
      </c>
      <c r="AQ308" s="178"/>
      <c r="AR308" s="178"/>
      <c r="AS308" s="169">
        <v>2475190</v>
      </c>
      <c r="AT308" s="178"/>
      <c r="AU308" s="178"/>
      <c r="AV308" s="178"/>
      <c r="AW308" s="152">
        <v>241227</v>
      </c>
      <c r="AX308" s="178"/>
      <c r="AY308" s="175">
        <v>480737</v>
      </c>
      <c r="AZ308" s="152">
        <v>69000</v>
      </c>
      <c r="BA308" s="152">
        <v>1159</v>
      </c>
      <c r="BB308" s="178"/>
      <c r="BC308" s="178"/>
      <c r="BD308" s="178"/>
    </row>
    <row r="309" spans="1:56" ht="14.25" customHeight="1" x14ac:dyDescent="0.25">
      <c r="A309" s="199">
        <v>84</v>
      </c>
      <c r="B309" s="200" t="s">
        <v>202</v>
      </c>
      <c r="C309" s="200" t="s">
        <v>201</v>
      </c>
      <c r="D309" s="201" t="s">
        <v>831</v>
      </c>
      <c r="E309" s="202" t="s">
        <v>978</v>
      </c>
      <c r="F309" s="203">
        <f t="shared" ref="F309:AK309" si="150">SUMPRODUCT(F$367:F$372,Water7)</f>
        <v>0</v>
      </c>
      <c r="G309" s="203">
        <f t="shared" si="150"/>
        <v>0</v>
      </c>
      <c r="H309" s="203">
        <f t="shared" si="150"/>
        <v>0</v>
      </c>
      <c r="I309" s="203">
        <f t="shared" si="150"/>
        <v>0</v>
      </c>
      <c r="J309" s="203">
        <f t="shared" si="150"/>
        <v>0</v>
      </c>
      <c r="K309" s="203">
        <f t="shared" si="150"/>
        <v>0</v>
      </c>
      <c r="L309" s="203">
        <f t="shared" si="150"/>
        <v>0</v>
      </c>
      <c r="M309" s="203">
        <f t="shared" si="150"/>
        <v>0</v>
      </c>
      <c r="N309" s="203">
        <f t="shared" si="150"/>
        <v>188010900</v>
      </c>
      <c r="O309" s="203">
        <f t="shared" si="150"/>
        <v>0</v>
      </c>
      <c r="P309" s="203">
        <f t="shared" si="150"/>
        <v>0</v>
      </c>
      <c r="Q309" s="203">
        <f t="shared" si="150"/>
        <v>0</v>
      </c>
      <c r="R309" s="203">
        <f t="shared" si="150"/>
        <v>0</v>
      </c>
      <c r="S309" s="203">
        <f t="shared" si="150"/>
        <v>0</v>
      </c>
      <c r="T309" s="203">
        <f t="shared" si="150"/>
        <v>0</v>
      </c>
      <c r="U309" s="203">
        <f t="shared" si="150"/>
        <v>0</v>
      </c>
      <c r="V309" s="203">
        <f t="shared" si="150"/>
        <v>0</v>
      </c>
      <c r="W309" s="203">
        <f t="shared" si="150"/>
        <v>0</v>
      </c>
      <c r="X309" s="203">
        <f t="shared" si="150"/>
        <v>0</v>
      </c>
      <c r="Y309" s="203">
        <f t="shared" si="150"/>
        <v>0</v>
      </c>
      <c r="Z309" s="203">
        <f t="shared" si="150"/>
        <v>0</v>
      </c>
      <c r="AA309" s="203">
        <f t="shared" si="150"/>
        <v>0</v>
      </c>
      <c r="AB309" s="203">
        <f t="shared" si="150"/>
        <v>0</v>
      </c>
      <c r="AC309" s="203">
        <f t="shared" si="150"/>
        <v>0</v>
      </c>
      <c r="AD309" s="203">
        <f t="shared" si="150"/>
        <v>0</v>
      </c>
      <c r="AE309" s="203">
        <f t="shared" si="150"/>
        <v>0</v>
      </c>
      <c r="AF309" s="203">
        <f t="shared" si="150"/>
        <v>0</v>
      </c>
      <c r="AG309" s="203">
        <f t="shared" si="150"/>
        <v>16750</v>
      </c>
      <c r="AH309" s="203">
        <f t="shared" si="150"/>
        <v>0</v>
      </c>
      <c r="AI309" s="203">
        <f t="shared" si="150"/>
        <v>0</v>
      </c>
      <c r="AJ309" s="203">
        <f t="shared" si="150"/>
        <v>0</v>
      </c>
      <c r="AK309" s="203">
        <f t="shared" si="150"/>
        <v>0</v>
      </c>
      <c r="AL309" s="203">
        <f t="shared" ref="AL309:BD309" si="151">SUMPRODUCT(AL$367:AL$372,Water7)</f>
        <v>0</v>
      </c>
      <c r="AM309" s="203">
        <f t="shared" si="151"/>
        <v>0</v>
      </c>
      <c r="AN309" s="203">
        <f t="shared" si="151"/>
        <v>0</v>
      </c>
      <c r="AO309" s="203">
        <f t="shared" si="151"/>
        <v>0</v>
      </c>
      <c r="AP309" s="203">
        <f t="shared" si="151"/>
        <v>0</v>
      </c>
      <c r="AQ309" s="203">
        <f t="shared" si="151"/>
        <v>0</v>
      </c>
      <c r="AR309" s="203">
        <f t="shared" si="151"/>
        <v>0</v>
      </c>
      <c r="AS309" s="203">
        <f t="shared" si="151"/>
        <v>0</v>
      </c>
      <c r="AT309" s="203">
        <f t="shared" si="151"/>
        <v>0</v>
      </c>
      <c r="AU309" s="203">
        <f t="shared" si="151"/>
        <v>0</v>
      </c>
      <c r="AV309" s="203">
        <f t="shared" si="151"/>
        <v>0</v>
      </c>
      <c r="AW309" s="203">
        <f t="shared" si="151"/>
        <v>0</v>
      </c>
      <c r="AX309" s="203">
        <f t="shared" si="151"/>
        <v>0</v>
      </c>
      <c r="AY309" s="203">
        <f t="shared" si="151"/>
        <v>0</v>
      </c>
      <c r="AZ309" s="203">
        <f t="shared" si="151"/>
        <v>0</v>
      </c>
      <c r="BA309" s="203">
        <f t="shared" si="151"/>
        <v>0</v>
      </c>
      <c r="BB309" s="203">
        <f t="shared" si="151"/>
        <v>0</v>
      </c>
      <c r="BC309" s="203">
        <f t="shared" si="151"/>
        <v>0</v>
      </c>
      <c r="BD309" s="203">
        <f t="shared" si="151"/>
        <v>0</v>
      </c>
    </row>
    <row r="310" spans="1:56" ht="14.25" customHeight="1" x14ac:dyDescent="0.2">
      <c r="A310" s="158">
        <v>84</v>
      </c>
      <c r="B310" s="158" t="s">
        <v>202</v>
      </c>
      <c r="C310" s="158" t="s">
        <v>201</v>
      </c>
      <c r="D310" s="159"/>
      <c r="E310" s="159" t="s">
        <v>710</v>
      </c>
      <c r="F310" s="160">
        <f t="shared" ref="F310:BD310" si="152">SUM(F308:F309)</f>
        <v>0</v>
      </c>
      <c r="G310" s="160">
        <f t="shared" si="152"/>
        <v>47391</v>
      </c>
      <c r="H310" s="160">
        <f t="shared" si="152"/>
        <v>2733696</v>
      </c>
      <c r="I310" s="160">
        <f t="shared" si="152"/>
        <v>96160</v>
      </c>
      <c r="J310" s="160">
        <f t="shared" si="152"/>
        <v>4407513</v>
      </c>
      <c r="K310" s="160">
        <f t="shared" si="152"/>
        <v>0</v>
      </c>
      <c r="L310" s="160">
        <f t="shared" si="152"/>
        <v>0</v>
      </c>
      <c r="M310" s="160">
        <f t="shared" si="152"/>
        <v>0</v>
      </c>
      <c r="N310" s="160">
        <f t="shared" si="152"/>
        <v>188010900</v>
      </c>
      <c r="O310" s="160">
        <f t="shared" si="152"/>
        <v>0</v>
      </c>
      <c r="P310" s="160">
        <f t="shared" si="152"/>
        <v>0</v>
      </c>
      <c r="Q310" s="160">
        <f t="shared" si="152"/>
        <v>0</v>
      </c>
      <c r="R310" s="160">
        <f t="shared" si="152"/>
        <v>0</v>
      </c>
      <c r="S310" s="160">
        <f t="shared" si="152"/>
        <v>0</v>
      </c>
      <c r="T310" s="160">
        <f t="shared" si="152"/>
        <v>0</v>
      </c>
      <c r="U310" s="160">
        <f t="shared" si="152"/>
        <v>0</v>
      </c>
      <c r="V310" s="160">
        <f t="shared" si="152"/>
        <v>0</v>
      </c>
      <c r="W310" s="160">
        <f t="shared" si="152"/>
        <v>0</v>
      </c>
      <c r="X310" s="160">
        <f t="shared" si="152"/>
        <v>100129</v>
      </c>
      <c r="Y310" s="160">
        <f t="shared" si="152"/>
        <v>0</v>
      </c>
      <c r="Z310" s="160">
        <f t="shared" si="152"/>
        <v>0</v>
      </c>
      <c r="AA310" s="160">
        <f t="shared" si="152"/>
        <v>36058000</v>
      </c>
      <c r="AB310" s="160">
        <f t="shared" si="152"/>
        <v>490000</v>
      </c>
      <c r="AC310" s="160">
        <f t="shared" si="152"/>
        <v>75000</v>
      </c>
      <c r="AD310" s="160">
        <f t="shared" si="152"/>
        <v>0</v>
      </c>
      <c r="AE310" s="160">
        <f t="shared" si="152"/>
        <v>0</v>
      </c>
      <c r="AF310" s="160">
        <f t="shared" si="152"/>
        <v>0</v>
      </c>
      <c r="AG310" s="160">
        <f t="shared" si="152"/>
        <v>16750</v>
      </c>
      <c r="AH310" s="160">
        <f t="shared" si="152"/>
        <v>0</v>
      </c>
      <c r="AI310" s="160">
        <f t="shared" si="152"/>
        <v>0</v>
      </c>
      <c r="AJ310" s="160">
        <f t="shared" si="152"/>
        <v>0</v>
      </c>
      <c r="AK310" s="160">
        <f t="shared" si="152"/>
        <v>0</v>
      </c>
      <c r="AL310" s="160">
        <f t="shared" si="152"/>
        <v>355705</v>
      </c>
      <c r="AM310" s="160">
        <f t="shared" si="152"/>
        <v>0</v>
      </c>
      <c r="AN310" s="160">
        <f t="shared" si="152"/>
        <v>20040000</v>
      </c>
      <c r="AO310" s="160">
        <f t="shared" si="152"/>
        <v>0</v>
      </c>
      <c r="AP310" s="160">
        <f t="shared" si="152"/>
        <v>162500</v>
      </c>
      <c r="AQ310" s="160">
        <f t="shared" si="152"/>
        <v>0</v>
      </c>
      <c r="AR310" s="160">
        <f t="shared" si="152"/>
        <v>0</v>
      </c>
      <c r="AS310" s="160">
        <f t="shared" si="152"/>
        <v>2475190</v>
      </c>
      <c r="AT310" s="160">
        <f t="shared" si="152"/>
        <v>0</v>
      </c>
      <c r="AU310" s="160">
        <f t="shared" si="152"/>
        <v>0</v>
      </c>
      <c r="AV310" s="160">
        <f t="shared" si="152"/>
        <v>0</v>
      </c>
      <c r="AW310" s="160">
        <f t="shared" si="152"/>
        <v>241227</v>
      </c>
      <c r="AX310" s="160">
        <f t="shared" si="152"/>
        <v>0</v>
      </c>
      <c r="AY310" s="160">
        <f t="shared" si="152"/>
        <v>480737</v>
      </c>
      <c r="AZ310" s="160">
        <f t="shared" si="152"/>
        <v>69000</v>
      </c>
      <c r="BA310" s="160">
        <f t="shared" si="152"/>
        <v>1159</v>
      </c>
      <c r="BB310" s="160">
        <f t="shared" si="152"/>
        <v>0</v>
      </c>
      <c r="BC310" s="160">
        <f t="shared" si="152"/>
        <v>0</v>
      </c>
      <c r="BD310" s="160">
        <f t="shared" si="152"/>
        <v>0</v>
      </c>
    </row>
    <row r="311" spans="1:56" ht="14.25" customHeight="1" x14ac:dyDescent="0.25">
      <c r="A311" s="85">
        <v>85</v>
      </c>
      <c r="B311" s="184" t="s">
        <v>115</v>
      </c>
      <c r="C311" s="184" t="s">
        <v>114</v>
      </c>
      <c r="D311" s="185" t="s">
        <v>114</v>
      </c>
      <c r="E311" s="191" t="s">
        <v>114</v>
      </c>
      <c r="F311" s="174">
        <v>1870321</v>
      </c>
      <c r="G311" s="174">
        <v>108728</v>
      </c>
      <c r="H311" s="152">
        <v>661552</v>
      </c>
      <c r="I311" s="174">
        <v>715651</v>
      </c>
      <c r="J311" s="174">
        <v>5295321</v>
      </c>
      <c r="K311" s="152">
        <v>1525583</v>
      </c>
      <c r="L311" s="152">
        <v>3000000</v>
      </c>
      <c r="M311" s="178"/>
      <c r="N311" s="172"/>
      <c r="O311" s="152">
        <v>226483</v>
      </c>
      <c r="P311" s="152">
        <v>291969</v>
      </c>
      <c r="Q311" s="152">
        <v>176000</v>
      </c>
      <c r="R311" s="178"/>
      <c r="S311" s="152">
        <v>185000</v>
      </c>
      <c r="T311" s="178"/>
      <c r="U311" s="153">
        <v>3482101</v>
      </c>
      <c r="V311" s="153">
        <v>27940000</v>
      </c>
      <c r="W311" s="178"/>
      <c r="X311" s="153">
        <v>244073</v>
      </c>
      <c r="Y311" s="152">
        <v>14676</v>
      </c>
      <c r="Z311" s="178"/>
      <c r="AA311" s="153">
        <v>17773000</v>
      </c>
      <c r="AB311" s="178"/>
      <c r="AC311" s="152">
        <v>740659</v>
      </c>
      <c r="AD311" s="178"/>
      <c r="AE311" s="178"/>
      <c r="AF311" s="178"/>
      <c r="AG311" s="153">
        <v>74000</v>
      </c>
      <c r="AH311" s="152">
        <v>0</v>
      </c>
      <c r="AI311" s="178"/>
      <c r="AJ311" s="178"/>
      <c r="AK311" s="178"/>
      <c r="AL311" s="152">
        <v>1098543</v>
      </c>
      <c r="AM311" s="152">
        <v>427770</v>
      </c>
      <c r="AN311" s="152">
        <v>26000000</v>
      </c>
      <c r="AO311" s="153">
        <v>2205000</v>
      </c>
      <c r="AP311" s="178"/>
      <c r="AQ311" s="152">
        <v>262945</v>
      </c>
      <c r="AR311" s="153">
        <v>2235000</v>
      </c>
      <c r="AS311" s="169">
        <v>11402630</v>
      </c>
      <c r="AT311" s="152">
        <v>103547</v>
      </c>
      <c r="AU311" s="152">
        <v>277344</v>
      </c>
      <c r="AV311" s="152">
        <v>8223805</v>
      </c>
      <c r="AW311" s="152">
        <v>1359983</v>
      </c>
      <c r="AX311" s="152">
        <v>31000000</v>
      </c>
      <c r="AY311" s="175">
        <v>1328877</v>
      </c>
      <c r="AZ311" s="152">
        <v>89000</v>
      </c>
      <c r="BA311" s="152">
        <v>3696</v>
      </c>
      <c r="BB311" s="170">
        <v>3562343</v>
      </c>
      <c r="BC311" s="178"/>
      <c r="BD311" s="152">
        <v>149980</v>
      </c>
    </row>
    <row r="312" spans="1:56" ht="14.25" customHeight="1" x14ac:dyDescent="0.2">
      <c r="A312" s="155">
        <v>85</v>
      </c>
      <c r="B312" s="155" t="s">
        <v>115</v>
      </c>
      <c r="C312" s="155" t="s">
        <v>114</v>
      </c>
      <c r="D312" s="156" t="s">
        <v>708</v>
      </c>
      <c r="E312" s="156" t="s">
        <v>979</v>
      </c>
      <c r="F312" s="157">
        <f t="shared" ref="F312:AK312" si="153">SUMPRODUCT(F$377:F$387,Martial14)</f>
        <v>0</v>
      </c>
      <c r="G312" s="157">
        <f t="shared" si="153"/>
        <v>0</v>
      </c>
      <c r="H312" s="157">
        <f t="shared" si="153"/>
        <v>584999.91</v>
      </c>
      <c r="I312" s="157">
        <f t="shared" si="153"/>
        <v>0</v>
      </c>
      <c r="J312" s="157">
        <f t="shared" si="153"/>
        <v>0</v>
      </c>
      <c r="K312" s="157">
        <f t="shared" si="153"/>
        <v>0</v>
      </c>
      <c r="L312" s="157">
        <f t="shared" si="153"/>
        <v>0</v>
      </c>
      <c r="M312" s="157">
        <f t="shared" si="153"/>
        <v>0</v>
      </c>
      <c r="N312" s="157">
        <f t="shared" si="153"/>
        <v>220839500</v>
      </c>
      <c r="O312" s="157">
        <f t="shared" si="153"/>
        <v>0</v>
      </c>
      <c r="P312" s="157">
        <f t="shared" si="153"/>
        <v>0</v>
      </c>
      <c r="Q312" s="157">
        <f t="shared" si="153"/>
        <v>0</v>
      </c>
      <c r="R312" s="157">
        <f t="shared" si="153"/>
        <v>0</v>
      </c>
      <c r="S312" s="157">
        <f t="shared" si="153"/>
        <v>0</v>
      </c>
      <c r="T312" s="157">
        <f t="shared" si="153"/>
        <v>0</v>
      </c>
      <c r="U312" s="157">
        <f t="shared" si="153"/>
        <v>0</v>
      </c>
      <c r="V312" s="157">
        <f t="shared" si="153"/>
        <v>0</v>
      </c>
      <c r="W312" s="157">
        <f t="shared" si="153"/>
        <v>0</v>
      </c>
      <c r="X312" s="157">
        <f t="shared" si="153"/>
        <v>28521</v>
      </c>
      <c r="Y312" s="157">
        <f t="shared" si="153"/>
        <v>0</v>
      </c>
      <c r="Z312" s="157">
        <f t="shared" si="153"/>
        <v>0</v>
      </c>
      <c r="AA312" s="157">
        <f t="shared" si="153"/>
        <v>0</v>
      </c>
      <c r="AB312" s="157">
        <f t="shared" si="153"/>
        <v>0</v>
      </c>
      <c r="AC312" s="157">
        <f t="shared" si="153"/>
        <v>0</v>
      </c>
      <c r="AD312" s="157">
        <f t="shared" si="153"/>
        <v>0</v>
      </c>
      <c r="AE312" s="157">
        <f t="shared" si="153"/>
        <v>0</v>
      </c>
      <c r="AF312" s="157">
        <f t="shared" si="153"/>
        <v>0</v>
      </c>
      <c r="AG312" s="157">
        <f t="shared" si="153"/>
        <v>0</v>
      </c>
      <c r="AH312" s="157">
        <f t="shared" si="153"/>
        <v>0</v>
      </c>
      <c r="AI312" s="157">
        <f t="shared" si="153"/>
        <v>34888.639999999999</v>
      </c>
      <c r="AJ312" s="157">
        <f t="shared" si="153"/>
        <v>0</v>
      </c>
      <c r="AK312" s="157">
        <f t="shared" si="153"/>
        <v>0</v>
      </c>
      <c r="AL312" s="157">
        <f t="shared" ref="AL312:BD312" si="154">SUMPRODUCT(AL$377:AL$387,Martial14)</f>
        <v>0</v>
      </c>
      <c r="AM312" s="157">
        <f t="shared" si="154"/>
        <v>0</v>
      </c>
      <c r="AN312" s="157">
        <f t="shared" si="154"/>
        <v>0</v>
      </c>
      <c r="AO312" s="157">
        <f t="shared" si="154"/>
        <v>0</v>
      </c>
      <c r="AP312" s="157">
        <f t="shared" si="154"/>
        <v>0</v>
      </c>
      <c r="AQ312" s="157">
        <f t="shared" si="154"/>
        <v>0</v>
      </c>
      <c r="AR312" s="157">
        <f t="shared" si="154"/>
        <v>0</v>
      </c>
      <c r="AS312" s="157">
        <f t="shared" si="154"/>
        <v>0</v>
      </c>
      <c r="AT312" s="157">
        <f t="shared" si="154"/>
        <v>0</v>
      </c>
      <c r="AU312" s="157">
        <f t="shared" si="154"/>
        <v>0</v>
      </c>
      <c r="AV312" s="157">
        <f t="shared" si="154"/>
        <v>0</v>
      </c>
      <c r="AW312" s="157">
        <f t="shared" si="154"/>
        <v>0</v>
      </c>
      <c r="AX312" s="157">
        <f t="shared" si="154"/>
        <v>0</v>
      </c>
      <c r="AY312" s="157">
        <f t="shared" si="154"/>
        <v>0</v>
      </c>
      <c r="AZ312" s="157">
        <f t="shared" si="154"/>
        <v>0</v>
      </c>
      <c r="BA312" s="157">
        <f t="shared" si="154"/>
        <v>0</v>
      </c>
      <c r="BB312" s="157">
        <f t="shared" si="154"/>
        <v>0</v>
      </c>
      <c r="BC312" s="157">
        <f t="shared" si="154"/>
        <v>0</v>
      </c>
      <c r="BD312" s="157">
        <f t="shared" si="154"/>
        <v>0</v>
      </c>
    </row>
    <row r="313" spans="1:56" ht="14.25" customHeight="1" x14ac:dyDescent="0.2">
      <c r="A313" s="158">
        <v>85</v>
      </c>
      <c r="B313" s="158" t="s">
        <v>115</v>
      </c>
      <c r="C313" s="158" t="s">
        <v>114</v>
      </c>
      <c r="D313" s="159"/>
      <c r="E313" s="159" t="s">
        <v>710</v>
      </c>
      <c r="F313" s="160">
        <f t="shared" ref="F313:BD313" si="155">SUM(F311:F312)</f>
        <v>1870321</v>
      </c>
      <c r="G313" s="160">
        <f t="shared" si="155"/>
        <v>108728</v>
      </c>
      <c r="H313" s="160">
        <f t="shared" si="155"/>
        <v>1246551.9100000001</v>
      </c>
      <c r="I313" s="160">
        <f t="shared" si="155"/>
        <v>715651</v>
      </c>
      <c r="J313" s="160">
        <f t="shared" si="155"/>
        <v>5295321</v>
      </c>
      <c r="K313" s="160">
        <f t="shared" si="155"/>
        <v>1525583</v>
      </c>
      <c r="L313" s="160">
        <f t="shared" si="155"/>
        <v>3000000</v>
      </c>
      <c r="M313" s="160">
        <f t="shared" si="155"/>
        <v>0</v>
      </c>
      <c r="N313" s="160">
        <f t="shared" si="155"/>
        <v>220839500</v>
      </c>
      <c r="O313" s="160">
        <f t="shared" si="155"/>
        <v>226483</v>
      </c>
      <c r="P313" s="160">
        <f t="shared" si="155"/>
        <v>291969</v>
      </c>
      <c r="Q313" s="160">
        <f t="shared" si="155"/>
        <v>176000</v>
      </c>
      <c r="R313" s="160">
        <f t="shared" si="155"/>
        <v>0</v>
      </c>
      <c r="S313" s="160">
        <f t="shared" si="155"/>
        <v>185000</v>
      </c>
      <c r="T313" s="160">
        <f t="shared" si="155"/>
        <v>0</v>
      </c>
      <c r="U313" s="160">
        <f t="shared" si="155"/>
        <v>3482101</v>
      </c>
      <c r="V313" s="160">
        <f t="shared" si="155"/>
        <v>27940000</v>
      </c>
      <c r="W313" s="160">
        <f t="shared" si="155"/>
        <v>0</v>
      </c>
      <c r="X313" s="160">
        <f t="shared" si="155"/>
        <v>272594</v>
      </c>
      <c r="Y313" s="160">
        <f t="shared" si="155"/>
        <v>14676</v>
      </c>
      <c r="Z313" s="160">
        <f t="shared" si="155"/>
        <v>0</v>
      </c>
      <c r="AA313" s="160">
        <f t="shared" si="155"/>
        <v>17773000</v>
      </c>
      <c r="AB313" s="160">
        <f t="shared" si="155"/>
        <v>0</v>
      </c>
      <c r="AC313" s="160">
        <f t="shared" si="155"/>
        <v>740659</v>
      </c>
      <c r="AD313" s="160">
        <f t="shared" si="155"/>
        <v>0</v>
      </c>
      <c r="AE313" s="160">
        <f t="shared" si="155"/>
        <v>0</v>
      </c>
      <c r="AF313" s="160">
        <f t="shared" si="155"/>
        <v>0</v>
      </c>
      <c r="AG313" s="160">
        <f t="shared" si="155"/>
        <v>74000</v>
      </c>
      <c r="AH313" s="160">
        <f t="shared" si="155"/>
        <v>0</v>
      </c>
      <c r="AI313" s="160">
        <f t="shared" si="155"/>
        <v>34888.639999999999</v>
      </c>
      <c r="AJ313" s="160">
        <f t="shared" si="155"/>
        <v>0</v>
      </c>
      <c r="AK313" s="160">
        <f t="shared" si="155"/>
        <v>0</v>
      </c>
      <c r="AL313" s="160">
        <f t="shared" si="155"/>
        <v>1098543</v>
      </c>
      <c r="AM313" s="160">
        <f t="shared" si="155"/>
        <v>427770</v>
      </c>
      <c r="AN313" s="160">
        <f t="shared" si="155"/>
        <v>26000000</v>
      </c>
      <c r="AO313" s="160">
        <f t="shared" si="155"/>
        <v>2205000</v>
      </c>
      <c r="AP313" s="160">
        <f t="shared" si="155"/>
        <v>0</v>
      </c>
      <c r="AQ313" s="160">
        <f t="shared" si="155"/>
        <v>262945</v>
      </c>
      <c r="AR313" s="160">
        <f t="shared" si="155"/>
        <v>2235000</v>
      </c>
      <c r="AS313" s="160">
        <f t="shared" si="155"/>
        <v>11402630</v>
      </c>
      <c r="AT313" s="160">
        <f t="shared" si="155"/>
        <v>103547</v>
      </c>
      <c r="AU313" s="160">
        <f t="shared" si="155"/>
        <v>277344</v>
      </c>
      <c r="AV313" s="160">
        <f t="shared" si="155"/>
        <v>8223805</v>
      </c>
      <c r="AW313" s="160">
        <f t="shared" si="155"/>
        <v>1359983</v>
      </c>
      <c r="AX313" s="160">
        <f t="shared" si="155"/>
        <v>31000000</v>
      </c>
      <c r="AY313" s="160">
        <f t="shared" si="155"/>
        <v>1328877</v>
      </c>
      <c r="AZ313" s="160">
        <f t="shared" si="155"/>
        <v>89000</v>
      </c>
      <c r="BA313" s="160">
        <f t="shared" si="155"/>
        <v>3696</v>
      </c>
      <c r="BB313" s="160">
        <f t="shared" si="155"/>
        <v>3562343</v>
      </c>
      <c r="BC313" s="160">
        <f t="shared" si="155"/>
        <v>0</v>
      </c>
      <c r="BD313" s="160">
        <f t="shared" si="155"/>
        <v>149980</v>
      </c>
    </row>
    <row r="314" spans="1:56" ht="14.25" customHeight="1" x14ac:dyDescent="0.25">
      <c r="A314" s="85">
        <v>86</v>
      </c>
      <c r="B314" s="189" t="s">
        <v>148</v>
      </c>
      <c r="C314" s="189" t="s">
        <v>147</v>
      </c>
      <c r="D314" s="190" t="s">
        <v>980</v>
      </c>
      <c r="E314" s="205" t="s">
        <v>981</v>
      </c>
      <c r="F314" s="180"/>
      <c r="G314" s="180"/>
      <c r="H314" s="180"/>
      <c r="I314" s="180"/>
      <c r="J314" s="180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52">
        <v>13384</v>
      </c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</row>
    <row r="315" spans="1:56" ht="14.25" customHeight="1" x14ac:dyDescent="0.25">
      <c r="A315" s="85">
        <v>86</v>
      </c>
      <c r="B315" s="189" t="s">
        <v>148</v>
      </c>
      <c r="C315" s="189" t="s">
        <v>147</v>
      </c>
      <c r="D315" s="190" t="s">
        <v>982</v>
      </c>
      <c r="E315" s="186" t="s">
        <v>147</v>
      </c>
      <c r="F315" s="180"/>
      <c r="G315" s="180"/>
      <c r="H315" s="152">
        <v>10000</v>
      </c>
      <c r="I315" s="174">
        <v>715621</v>
      </c>
      <c r="J315" s="180"/>
      <c r="K315" s="178"/>
      <c r="L315" s="152">
        <v>4500000</v>
      </c>
      <c r="M315" s="178"/>
      <c r="N315" s="178"/>
      <c r="O315" s="152">
        <v>492126</v>
      </c>
      <c r="P315" s="152">
        <v>128831</v>
      </c>
      <c r="Q315" s="152">
        <v>345000</v>
      </c>
      <c r="R315" s="178"/>
      <c r="S315" s="178"/>
      <c r="T315" s="178"/>
      <c r="U315" s="153">
        <v>258388</v>
      </c>
      <c r="V315" s="178"/>
      <c r="W315" s="178"/>
      <c r="X315" s="178"/>
      <c r="Y315" s="152">
        <v>74561</v>
      </c>
      <c r="Z315" s="178"/>
      <c r="AA315" s="153">
        <v>32467000</v>
      </c>
      <c r="AB315" s="168">
        <v>525000</v>
      </c>
      <c r="AC315" s="178"/>
      <c r="AD315" s="178"/>
      <c r="AE315" s="178"/>
      <c r="AF315" s="178"/>
      <c r="AG315" s="153">
        <v>28500</v>
      </c>
      <c r="AH315" s="152">
        <v>16751</v>
      </c>
      <c r="AI315" s="152">
        <v>1828</v>
      </c>
      <c r="AJ315" s="178"/>
      <c r="AK315" s="178"/>
      <c r="AL315" s="152">
        <v>215505</v>
      </c>
      <c r="AM315" s="152">
        <v>581535</v>
      </c>
      <c r="AN315" s="178"/>
      <c r="AO315" s="178"/>
      <c r="AP315" s="152">
        <v>45500</v>
      </c>
      <c r="AQ315" s="152">
        <v>176275</v>
      </c>
      <c r="AR315" s="153">
        <v>410000</v>
      </c>
      <c r="AS315" s="169">
        <v>264610</v>
      </c>
      <c r="AT315" s="152">
        <v>493418</v>
      </c>
      <c r="AU315" s="152">
        <v>217721</v>
      </c>
      <c r="AV315" s="178"/>
      <c r="AW315" s="178"/>
      <c r="AX315" s="152">
        <v>3300000</v>
      </c>
      <c r="AY315" s="152">
        <v>54860</v>
      </c>
      <c r="AZ315" s="152">
        <v>39000</v>
      </c>
      <c r="BA315" s="152">
        <v>5274</v>
      </c>
      <c r="BB315" s="170">
        <v>1988811</v>
      </c>
      <c r="BC315" s="178"/>
      <c r="BD315" s="178"/>
    </row>
    <row r="316" spans="1:56" ht="14.25" customHeight="1" x14ac:dyDescent="0.25">
      <c r="A316" s="85">
        <v>86</v>
      </c>
      <c r="B316" s="189" t="s">
        <v>148</v>
      </c>
      <c r="C316" s="189" t="s">
        <v>147</v>
      </c>
      <c r="D316" s="190" t="s">
        <v>983</v>
      </c>
      <c r="E316" s="186"/>
      <c r="F316" s="180"/>
      <c r="G316" s="180"/>
      <c r="H316" s="180"/>
      <c r="I316" s="174"/>
      <c r="J316" s="180"/>
      <c r="K316" s="178"/>
      <c r="L316" s="178"/>
      <c r="M316" s="178"/>
      <c r="N316" s="178"/>
      <c r="O316" s="152"/>
      <c r="P316" s="178"/>
      <c r="Q316" s="152"/>
      <c r="R316" s="178"/>
      <c r="S316" s="178"/>
      <c r="T316" s="178"/>
      <c r="U316" s="153">
        <v>211710</v>
      </c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</row>
    <row r="317" spans="1:56" ht="14.25" customHeight="1" x14ac:dyDescent="0.2">
      <c r="A317" s="158">
        <v>86</v>
      </c>
      <c r="B317" s="158" t="s">
        <v>148</v>
      </c>
      <c r="C317" s="158" t="s">
        <v>147</v>
      </c>
      <c r="D317" s="159"/>
      <c r="E317" s="159" t="s">
        <v>710</v>
      </c>
      <c r="F317" s="160">
        <f t="shared" ref="F317:V317" si="156">SUM(F314:F316)</f>
        <v>0</v>
      </c>
      <c r="G317" s="160">
        <f t="shared" si="156"/>
        <v>0</v>
      </c>
      <c r="H317" s="160">
        <f t="shared" si="156"/>
        <v>10000</v>
      </c>
      <c r="I317" s="160">
        <f t="shared" si="156"/>
        <v>715621</v>
      </c>
      <c r="J317" s="160">
        <f t="shared" si="156"/>
        <v>0</v>
      </c>
      <c r="K317" s="160">
        <f t="shared" si="156"/>
        <v>0</v>
      </c>
      <c r="L317" s="160">
        <f t="shared" si="156"/>
        <v>4500000</v>
      </c>
      <c r="M317" s="160">
        <f t="shared" si="156"/>
        <v>0</v>
      </c>
      <c r="N317" s="160">
        <f t="shared" si="156"/>
        <v>0</v>
      </c>
      <c r="O317" s="160">
        <f t="shared" si="156"/>
        <v>492126</v>
      </c>
      <c r="P317" s="160">
        <f t="shared" si="156"/>
        <v>128831</v>
      </c>
      <c r="Q317" s="160">
        <f t="shared" si="156"/>
        <v>345000</v>
      </c>
      <c r="R317" s="160">
        <f t="shared" si="156"/>
        <v>0</v>
      </c>
      <c r="S317" s="160">
        <f t="shared" si="156"/>
        <v>0</v>
      </c>
      <c r="T317" s="160">
        <f t="shared" si="156"/>
        <v>0</v>
      </c>
      <c r="U317" s="160">
        <f t="shared" si="156"/>
        <v>470098</v>
      </c>
      <c r="V317" s="160">
        <f t="shared" si="156"/>
        <v>0</v>
      </c>
      <c r="W317" s="160"/>
      <c r="X317" s="160">
        <f t="shared" ref="X317:BD317" si="157">SUM(X314:X316)</f>
        <v>0</v>
      </c>
      <c r="Y317" s="160">
        <f t="shared" si="157"/>
        <v>74561</v>
      </c>
      <c r="Z317" s="160">
        <f t="shared" si="157"/>
        <v>0</v>
      </c>
      <c r="AA317" s="160">
        <f t="shared" si="157"/>
        <v>32467000</v>
      </c>
      <c r="AB317" s="160">
        <f t="shared" si="157"/>
        <v>525000</v>
      </c>
      <c r="AC317" s="160">
        <f t="shared" si="157"/>
        <v>0</v>
      </c>
      <c r="AD317" s="160">
        <f t="shared" si="157"/>
        <v>0</v>
      </c>
      <c r="AE317" s="160">
        <f t="shared" si="157"/>
        <v>0</v>
      </c>
      <c r="AF317" s="160">
        <f t="shared" si="157"/>
        <v>0</v>
      </c>
      <c r="AG317" s="160">
        <f t="shared" si="157"/>
        <v>28500</v>
      </c>
      <c r="AH317" s="160">
        <f t="shared" si="157"/>
        <v>16751</v>
      </c>
      <c r="AI317" s="160">
        <f t="shared" si="157"/>
        <v>1828</v>
      </c>
      <c r="AJ317" s="160">
        <f t="shared" si="157"/>
        <v>0</v>
      </c>
      <c r="AK317" s="160">
        <f t="shared" si="157"/>
        <v>0</v>
      </c>
      <c r="AL317" s="160">
        <f t="shared" si="157"/>
        <v>228889</v>
      </c>
      <c r="AM317" s="160">
        <f t="shared" si="157"/>
        <v>581535</v>
      </c>
      <c r="AN317" s="160">
        <f t="shared" si="157"/>
        <v>0</v>
      </c>
      <c r="AO317" s="160">
        <f t="shared" si="157"/>
        <v>0</v>
      </c>
      <c r="AP317" s="160">
        <f t="shared" si="157"/>
        <v>45500</v>
      </c>
      <c r="AQ317" s="160">
        <f t="shared" si="157"/>
        <v>176275</v>
      </c>
      <c r="AR317" s="160">
        <f t="shared" si="157"/>
        <v>410000</v>
      </c>
      <c r="AS317" s="160">
        <f t="shared" si="157"/>
        <v>264610</v>
      </c>
      <c r="AT317" s="160">
        <f t="shared" si="157"/>
        <v>493418</v>
      </c>
      <c r="AU317" s="160">
        <f t="shared" si="157"/>
        <v>217721</v>
      </c>
      <c r="AV317" s="160">
        <f t="shared" si="157"/>
        <v>0</v>
      </c>
      <c r="AW317" s="160">
        <f t="shared" si="157"/>
        <v>0</v>
      </c>
      <c r="AX317" s="160">
        <f t="shared" si="157"/>
        <v>3300000</v>
      </c>
      <c r="AY317" s="160">
        <f t="shared" si="157"/>
        <v>54860</v>
      </c>
      <c r="AZ317" s="160">
        <f t="shared" si="157"/>
        <v>39000</v>
      </c>
      <c r="BA317" s="160">
        <f t="shared" si="157"/>
        <v>5274</v>
      </c>
      <c r="BB317" s="160">
        <f t="shared" si="157"/>
        <v>1988811</v>
      </c>
      <c r="BC317" s="160">
        <f t="shared" si="157"/>
        <v>0</v>
      </c>
      <c r="BD317" s="160">
        <f t="shared" si="157"/>
        <v>0</v>
      </c>
    </row>
    <row r="318" spans="1:56" ht="14.25" customHeight="1" x14ac:dyDescent="0.25">
      <c r="A318" s="85">
        <v>87</v>
      </c>
      <c r="B318" s="184" t="s">
        <v>63</v>
      </c>
      <c r="C318" s="184" t="s">
        <v>62</v>
      </c>
      <c r="D318" s="185" t="s">
        <v>984</v>
      </c>
      <c r="E318" s="186" t="s">
        <v>62</v>
      </c>
      <c r="F318" s="174">
        <v>918297</v>
      </c>
      <c r="G318" s="174">
        <v>13285</v>
      </c>
      <c r="H318" s="152">
        <v>137000</v>
      </c>
      <c r="I318" s="174">
        <v>2883164</v>
      </c>
      <c r="J318" s="174">
        <v>4002906</v>
      </c>
      <c r="K318" s="152">
        <v>1220000</v>
      </c>
      <c r="L318" s="152">
        <v>6500000</v>
      </c>
      <c r="M318" s="178"/>
      <c r="N318" s="152">
        <v>280509000</v>
      </c>
      <c r="O318" s="152">
        <v>372869</v>
      </c>
      <c r="P318" s="152">
        <v>1500458</v>
      </c>
      <c r="Q318" s="152">
        <v>369500</v>
      </c>
      <c r="R318" s="178"/>
      <c r="S318" s="152">
        <v>385000</v>
      </c>
      <c r="T318" s="152">
        <v>400000</v>
      </c>
      <c r="U318" s="153">
        <v>3250538</v>
      </c>
      <c r="V318" s="153">
        <v>89509000</v>
      </c>
      <c r="W318" s="178"/>
      <c r="X318" s="153">
        <v>1009732</v>
      </c>
      <c r="Y318" s="152">
        <v>15520</v>
      </c>
      <c r="Z318" s="178"/>
      <c r="AA318" s="153">
        <v>302617000</v>
      </c>
      <c r="AB318" s="168">
        <v>3500000</v>
      </c>
      <c r="AC318" s="152">
        <v>1316620</v>
      </c>
      <c r="AD318" s="178"/>
      <c r="AE318" s="178"/>
      <c r="AF318" s="178"/>
      <c r="AG318" s="153">
        <v>81000</v>
      </c>
      <c r="AH318" s="152">
        <v>0</v>
      </c>
      <c r="AI318" s="152">
        <v>332507</v>
      </c>
      <c r="AJ318" s="152">
        <v>1952429</v>
      </c>
      <c r="AK318" s="178"/>
      <c r="AL318" s="152">
        <v>822790</v>
      </c>
      <c r="AM318" s="152">
        <v>948354</v>
      </c>
      <c r="AN318" s="152">
        <v>225000000</v>
      </c>
      <c r="AO318" s="153">
        <v>3545000</v>
      </c>
      <c r="AP318" s="152">
        <v>745920</v>
      </c>
      <c r="AQ318" s="152">
        <v>1132371</v>
      </c>
      <c r="AR318" s="153">
        <v>2100000</v>
      </c>
      <c r="AS318" s="169">
        <v>20085070</v>
      </c>
      <c r="AT318" s="152">
        <v>4770611</v>
      </c>
      <c r="AU318" s="152">
        <v>225210</v>
      </c>
      <c r="AV318" s="152">
        <v>159096</v>
      </c>
      <c r="AW318" s="152">
        <v>159096</v>
      </c>
      <c r="AX318" s="152">
        <v>78000000</v>
      </c>
      <c r="AY318" s="175">
        <v>1283334</v>
      </c>
      <c r="AZ318" s="152">
        <v>1525000</v>
      </c>
      <c r="BA318" s="152">
        <v>15548</v>
      </c>
      <c r="BB318" s="170">
        <v>8830149</v>
      </c>
      <c r="BC318" s="178"/>
      <c r="BD318" s="152">
        <v>140450</v>
      </c>
    </row>
    <row r="319" spans="1:56" ht="14.25" customHeight="1" x14ac:dyDescent="0.2">
      <c r="A319" s="158">
        <v>87</v>
      </c>
      <c r="B319" s="158" t="s">
        <v>63</v>
      </c>
      <c r="C319" s="158" t="s">
        <v>62</v>
      </c>
      <c r="D319" s="159"/>
      <c r="E319" s="159" t="s">
        <v>710</v>
      </c>
      <c r="F319" s="160">
        <f t="shared" ref="F319:V319" si="158">F318</f>
        <v>918297</v>
      </c>
      <c r="G319" s="160">
        <f t="shared" si="158"/>
        <v>13285</v>
      </c>
      <c r="H319" s="160">
        <f t="shared" si="158"/>
        <v>137000</v>
      </c>
      <c r="I319" s="160">
        <f t="shared" si="158"/>
        <v>2883164</v>
      </c>
      <c r="J319" s="160">
        <f t="shared" si="158"/>
        <v>4002906</v>
      </c>
      <c r="K319" s="160">
        <f t="shared" si="158"/>
        <v>1220000</v>
      </c>
      <c r="L319" s="160">
        <f t="shared" si="158"/>
        <v>6500000</v>
      </c>
      <c r="M319" s="160">
        <f t="shared" si="158"/>
        <v>0</v>
      </c>
      <c r="N319" s="160">
        <f t="shared" si="158"/>
        <v>280509000</v>
      </c>
      <c r="O319" s="160">
        <f t="shared" si="158"/>
        <v>372869</v>
      </c>
      <c r="P319" s="160">
        <f t="shared" si="158"/>
        <v>1500458</v>
      </c>
      <c r="Q319" s="160">
        <f t="shared" si="158"/>
        <v>369500</v>
      </c>
      <c r="R319" s="160">
        <f t="shared" si="158"/>
        <v>0</v>
      </c>
      <c r="S319" s="160">
        <f t="shared" si="158"/>
        <v>385000</v>
      </c>
      <c r="T319" s="160">
        <f t="shared" si="158"/>
        <v>400000</v>
      </c>
      <c r="U319" s="160">
        <f t="shared" si="158"/>
        <v>3250538</v>
      </c>
      <c r="V319" s="160">
        <f t="shared" si="158"/>
        <v>89509000</v>
      </c>
      <c r="W319" s="160"/>
      <c r="X319" s="160">
        <f t="shared" ref="X319:BD319" si="159">X318</f>
        <v>1009732</v>
      </c>
      <c r="Y319" s="160">
        <f t="shared" si="159"/>
        <v>15520</v>
      </c>
      <c r="Z319" s="160">
        <f t="shared" si="159"/>
        <v>0</v>
      </c>
      <c r="AA319" s="160">
        <f t="shared" si="159"/>
        <v>302617000</v>
      </c>
      <c r="AB319" s="160">
        <f t="shared" si="159"/>
        <v>3500000</v>
      </c>
      <c r="AC319" s="160">
        <f t="shared" si="159"/>
        <v>1316620</v>
      </c>
      <c r="AD319" s="160">
        <f t="shared" si="159"/>
        <v>0</v>
      </c>
      <c r="AE319" s="160">
        <f t="shared" si="159"/>
        <v>0</v>
      </c>
      <c r="AF319" s="160">
        <f t="shared" si="159"/>
        <v>0</v>
      </c>
      <c r="AG319" s="160">
        <f t="shared" si="159"/>
        <v>81000</v>
      </c>
      <c r="AH319" s="160">
        <f t="shared" si="159"/>
        <v>0</v>
      </c>
      <c r="AI319" s="160">
        <f t="shared" si="159"/>
        <v>332507</v>
      </c>
      <c r="AJ319" s="160">
        <f t="shared" si="159"/>
        <v>1952429</v>
      </c>
      <c r="AK319" s="160">
        <f t="shared" si="159"/>
        <v>0</v>
      </c>
      <c r="AL319" s="160">
        <f t="shared" si="159"/>
        <v>822790</v>
      </c>
      <c r="AM319" s="160">
        <f t="shared" si="159"/>
        <v>948354</v>
      </c>
      <c r="AN319" s="160">
        <f t="shared" si="159"/>
        <v>225000000</v>
      </c>
      <c r="AO319" s="160">
        <f t="shared" si="159"/>
        <v>3545000</v>
      </c>
      <c r="AP319" s="160">
        <f t="shared" si="159"/>
        <v>745920</v>
      </c>
      <c r="AQ319" s="160">
        <f t="shared" si="159"/>
        <v>1132371</v>
      </c>
      <c r="AR319" s="160">
        <f t="shared" si="159"/>
        <v>2100000</v>
      </c>
      <c r="AS319" s="160">
        <f t="shared" si="159"/>
        <v>20085070</v>
      </c>
      <c r="AT319" s="160">
        <f t="shared" si="159"/>
        <v>4770611</v>
      </c>
      <c r="AU319" s="160">
        <f t="shared" si="159"/>
        <v>225210</v>
      </c>
      <c r="AV319" s="160">
        <f t="shared" si="159"/>
        <v>159096</v>
      </c>
      <c r="AW319" s="160">
        <f t="shared" si="159"/>
        <v>159096</v>
      </c>
      <c r="AX319" s="160">
        <f t="shared" si="159"/>
        <v>78000000</v>
      </c>
      <c r="AY319" s="160">
        <f t="shared" si="159"/>
        <v>1283334</v>
      </c>
      <c r="AZ319" s="160">
        <f t="shared" si="159"/>
        <v>1525000</v>
      </c>
      <c r="BA319" s="160">
        <f t="shared" si="159"/>
        <v>15548</v>
      </c>
      <c r="BB319" s="160">
        <f t="shared" si="159"/>
        <v>8830149</v>
      </c>
      <c r="BC319" s="160">
        <f t="shared" si="159"/>
        <v>0</v>
      </c>
      <c r="BD319" s="160">
        <f t="shared" si="159"/>
        <v>140450</v>
      </c>
    </row>
    <row r="320" spans="1:56" ht="14.25" customHeight="1" x14ac:dyDescent="0.25">
      <c r="A320" s="85">
        <v>88</v>
      </c>
      <c r="B320" s="189" t="s">
        <v>247</v>
      </c>
      <c r="C320" s="189" t="s">
        <v>246</v>
      </c>
      <c r="D320" s="189" t="s">
        <v>246</v>
      </c>
      <c r="E320" s="206" t="s">
        <v>246</v>
      </c>
      <c r="F320" s="180"/>
      <c r="G320" s="180"/>
      <c r="H320" s="180"/>
      <c r="I320" s="180"/>
      <c r="J320" s="180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</row>
    <row r="321" spans="1:56" ht="14.25" customHeight="1" x14ac:dyDescent="0.2">
      <c r="A321" s="158">
        <v>88</v>
      </c>
      <c r="B321" s="158" t="s">
        <v>247</v>
      </c>
      <c r="C321" s="158" t="s">
        <v>246</v>
      </c>
      <c r="D321" s="159"/>
      <c r="E321" s="159" t="s">
        <v>710</v>
      </c>
      <c r="F321" s="160">
        <f t="shared" ref="F321:V321" si="160">F320</f>
        <v>0</v>
      </c>
      <c r="G321" s="160">
        <f t="shared" si="160"/>
        <v>0</v>
      </c>
      <c r="H321" s="160">
        <f t="shared" si="160"/>
        <v>0</v>
      </c>
      <c r="I321" s="160">
        <f t="shared" si="160"/>
        <v>0</v>
      </c>
      <c r="J321" s="160">
        <f t="shared" si="160"/>
        <v>0</v>
      </c>
      <c r="K321" s="160">
        <f t="shared" si="160"/>
        <v>0</v>
      </c>
      <c r="L321" s="160">
        <f t="shared" si="160"/>
        <v>0</v>
      </c>
      <c r="M321" s="160">
        <f t="shared" si="160"/>
        <v>0</v>
      </c>
      <c r="N321" s="160">
        <f t="shared" si="160"/>
        <v>0</v>
      </c>
      <c r="O321" s="160">
        <f t="shared" si="160"/>
        <v>0</v>
      </c>
      <c r="P321" s="160">
        <f t="shared" si="160"/>
        <v>0</v>
      </c>
      <c r="Q321" s="160">
        <f t="shared" si="160"/>
        <v>0</v>
      </c>
      <c r="R321" s="160">
        <f t="shared" si="160"/>
        <v>0</v>
      </c>
      <c r="S321" s="160">
        <f t="shared" si="160"/>
        <v>0</v>
      </c>
      <c r="T321" s="160">
        <f t="shared" si="160"/>
        <v>0</v>
      </c>
      <c r="U321" s="160">
        <f t="shared" si="160"/>
        <v>0</v>
      </c>
      <c r="V321" s="160">
        <f t="shared" si="160"/>
        <v>0</v>
      </c>
      <c r="W321" s="160"/>
      <c r="X321" s="160">
        <f t="shared" ref="X321:BD321" si="161">X320</f>
        <v>0</v>
      </c>
      <c r="Y321" s="160">
        <f t="shared" si="161"/>
        <v>0</v>
      </c>
      <c r="Z321" s="160">
        <f t="shared" si="161"/>
        <v>0</v>
      </c>
      <c r="AA321" s="160">
        <f t="shared" si="161"/>
        <v>0</v>
      </c>
      <c r="AB321" s="160">
        <f t="shared" si="161"/>
        <v>0</v>
      </c>
      <c r="AC321" s="160">
        <f t="shared" si="161"/>
        <v>0</v>
      </c>
      <c r="AD321" s="160">
        <f t="shared" si="161"/>
        <v>0</v>
      </c>
      <c r="AE321" s="160">
        <f t="shared" si="161"/>
        <v>0</v>
      </c>
      <c r="AF321" s="160">
        <f t="shared" si="161"/>
        <v>0</v>
      </c>
      <c r="AG321" s="160">
        <f t="shared" si="161"/>
        <v>0</v>
      </c>
      <c r="AH321" s="160">
        <f t="shared" si="161"/>
        <v>0</v>
      </c>
      <c r="AI321" s="160">
        <f t="shared" si="161"/>
        <v>0</v>
      </c>
      <c r="AJ321" s="160">
        <f t="shared" si="161"/>
        <v>0</v>
      </c>
      <c r="AK321" s="160">
        <f t="shared" si="161"/>
        <v>0</v>
      </c>
      <c r="AL321" s="160">
        <f t="shared" si="161"/>
        <v>0</v>
      </c>
      <c r="AM321" s="160">
        <f t="shared" si="161"/>
        <v>0</v>
      </c>
      <c r="AN321" s="160">
        <f t="shared" si="161"/>
        <v>0</v>
      </c>
      <c r="AO321" s="160">
        <f t="shared" si="161"/>
        <v>0</v>
      </c>
      <c r="AP321" s="160">
        <f t="shared" si="161"/>
        <v>0</v>
      </c>
      <c r="AQ321" s="160">
        <f t="shared" si="161"/>
        <v>0</v>
      </c>
      <c r="AR321" s="160">
        <f t="shared" si="161"/>
        <v>0</v>
      </c>
      <c r="AS321" s="160">
        <f t="shared" si="161"/>
        <v>0</v>
      </c>
      <c r="AT321" s="160">
        <f t="shared" si="161"/>
        <v>0</v>
      </c>
      <c r="AU321" s="160">
        <f t="shared" si="161"/>
        <v>0</v>
      </c>
      <c r="AV321" s="160">
        <f t="shared" si="161"/>
        <v>0</v>
      </c>
      <c r="AW321" s="160">
        <f t="shared" si="161"/>
        <v>0</v>
      </c>
      <c r="AX321" s="160">
        <f t="shared" si="161"/>
        <v>0</v>
      </c>
      <c r="AY321" s="160">
        <f t="shared" si="161"/>
        <v>0</v>
      </c>
      <c r="AZ321" s="160">
        <f t="shared" si="161"/>
        <v>0</v>
      </c>
      <c r="BA321" s="160">
        <f t="shared" si="161"/>
        <v>0</v>
      </c>
      <c r="BB321" s="160">
        <f t="shared" si="161"/>
        <v>0</v>
      </c>
      <c r="BC321" s="160">
        <f t="shared" si="161"/>
        <v>0</v>
      </c>
      <c r="BD321" s="160">
        <f t="shared" si="161"/>
        <v>0</v>
      </c>
    </row>
    <row r="322" spans="1:56" ht="14.25" customHeight="1" x14ac:dyDescent="0.25">
      <c r="A322" s="85">
        <v>89</v>
      </c>
      <c r="B322" s="184" t="s">
        <v>161</v>
      </c>
      <c r="C322" s="184" t="s">
        <v>160</v>
      </c>
      <c r="D322" s="185" t="s">
        <v>549</v>
      </c>
      <c r="E322" s="186" t="s">
        <v>160</v>
      </c>
      <c r="F322" s="180"/>
      <c r="G322" s="180"/>
      <c r="H322" s="180"/>
      <c r="I322" s="180"/>
      <c r="J322" s="180"/>
      <c r="K322" s="178"/>
      <c r="L322" s="152">
        <v>500000</v>
      </c>
      <c r="M322" s="178"/>
      <c r="N322" s="178"/>
      <c r="O322" s="178"/>
      <c r="P322" s="152">
        <v>72694</v>
      </c>
      <c r="Q322" s="152">
        <v>10000</v>
      </c>
      <c r="R322" s="178"/>
      <c r="S322" s="178"/>
      <c r="T322" s="178"/>
      <c r="U322" s="153">
        <v>166899</v>
      </c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52">
        <v>875</v>
      </c>
      <c r="AI322" s="178"/>
      <c r="AJ322" s="178"/>
      <c r="AK322" s="178"/>
      <c r="AL322" s="178"/>
      <c r="AM322" s="178"/>
      <c r="AN322" s="178"/>
      <c r="AO322" s="153">
        <v>515750</v>
      </c>
      <c r="AP322" s="178"/>
      <c r="AQ322" s="178"/>
      <c r="AR322" s="178"/>
      <c r="AS322" s="178"/>
      <c r="AT322" s="152">
        <v>17644</v>
      </c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</row>
    <row r="323" spans="1:56" ht="14.25" customHeight="1" x14ac:dyDescent="0.2">
      <c r="A323" s="155">
        <v>89</v>
      </c>
      <c r="B323" s="155" t="s">
        <v>161</v>
      </c>
      <c r="C323" s="155" t="s">
        <v>160</v>
      </c>
      <c r="D323" s="156" t="s">
        <v>708</v>
      </c>
      <c r="E323" s="156" t="s">
        <v>985</v>
      </c>
      <c r="F323" s="157">
        <f t="shared" ref="F323:AK323" si="162">SUMPRODUCT(F$377:F$387,Martial9)</f>
        <v>0</v>
      </c>
      <c r="G323" s="157">
        <f t="shared" si="162"/>
        <v>0</v>
      </c>
      <c r="H323" s="157">
        <f t="shared" si="162"/>
        <v>0</v>
      </c>
      <c r="I323" s="157">
        <f t="shared" si="162"/>
        <v>0</v>
      </c>
      <c r="J323" s="157">
        <f t="shared" si="162"/>
        <v>0</v>
      </c>
      <c r="K323" s="157">
        <f t="shared" si="162"/>
        <v>0</v>
      </c>
      <c r="L323" s="157">
        <f t="shared" si="162"/>
        <v>0</v>
      </c>
      <c r="M323" s="157">
        <f t="shared" si="162"/>
        <v>0</v>
      </c>
      <c r="N323" s="157">
        <f t="shared" si="162"/>
        <v>0</v>
      </c>
      <c r="O323" s="157">
        <f t="shared" si="162"/>
        <v>29929</v>
      </c>
      <c r="P323" s="157">
        <f t="shared" si="162"/>
        <v>0</v>
      </c>
      <c r="Q323" s="157">
        <f t="shared" si="162"/>
        <v>0</v>
      </c>
      <c r="R323" s="157">
        <f t="shared" si="162"/>
        <v>0</v>
      </c>
      <c r="S323" s="157">
        <f t="shared" si="162"/>
        <v>0</v>
      </c>
      <c r="T323" s="157">
        <f t="shared" si="162"/>
        <v>0</v>
      </c>
      <c r="U323" s="157">
        <f t="shared" si="162"/>
        <v>0</v>
      </c>
      <c r="V323" s="157">
        <f t="shared" si="162"/>
        <v>0</v>
      </c>
      <c r="W323" s="157">
        <f t="shared" si="162"/>
        <v>0</v>
      </c>
      <c r="X323" s="157">
        <f t="shared" si="162"/>
        <v>0</v>
      </c>
      <c r="Y323" s="157">
        <f t="shared" si="162"/>
        <v>0</v>
      </c>
      <c r="Z323" s="157">
        <f t="shared" si="162"/>
        <v>0</v>
      </c>
      <c r="AA323" s="157">
        <f t="shared" si="162"/>
        <v>861400</v>
      </c>
      <c r="AB323" s="157">
        <f t="shared" si="162"/>
        <v>0</v>
      </c>
      <c r="AC323" s="157">
        <f t="shared" si="162"/>
        <v>0</v>
      </c>
      <c r="AD323" s="157">
        <f t="shared" si="162"/>
        <v>0</v>
      </c>
      <c r="AE323" s="157">
        <f t="shared" si="162"/>
        <v>0</v>
      </c>
      <c r="AF323" s="157">
        <f t="shared" si="162"/>
        <v>0</v>
      </c>
      <c r="AG323" s="157">
        <f t="shared" si="162"/>
        <v>0</v>
      </c>
      <c r="AH323" s="157">
        <f t="shared" si="162"/>
        <v>0</v>
      </c>
      <c r="AI323" s="157">
        <f t="shared" si="162"/>
        <v>0</v>
      </c>
      <c r="AJ323" s="157">
        <f t="shared" si="162"/>
        <v>0</v>
      </c>
      <c r="AK323" s="157">
        <f t="shared" si="162"/>
        <v>0</v>
      </c>
      <c r="AL323" s="157">
        <f t="shared" ref="AL323:BD323" si="163">SUMPRODUCT(AL$377:AL$387,Martial9)</f>
        <v>0</v>
      </c>
      <c r="AM323" s="157">
        <f t="shared" si="163"/>
        <v>0</v>
      </c>
      <c r="AN323" s="157">
        <f t="shared" si="163"/>
        <v>0</v>
      </c>
      <c r="AO323" s="157">
        <f t="shared" si="163"/>
        <v>0</v>
      </c>
      <c r="AP323" s="157">
        <f t="shared" si="163"/>
        <v>0</v>
      </c>
      <c r="AQ323" s="157">
        <f t="shared" si="163"/>
        <v>0</v>
      </c>
      <c r="AR323" s="157">
        <f t="shared" si="163"/>
        <v>0</v>
      </c>
      <c r="AS323" s="157">
        <f t="shared" si="163"/>
        <v>0</v>
      </c>
      <c r="AT323" s="157">
        <f t="shared" si="163"/>
        <v>0</v>
      </c>
      <c r="AU323" s="157">
        <f t="shared" si="163"/>
        <v>0</v>
      </c>
      <c r="AV323" s="157">
        <f t="shared" si="163"/>
        <v>0</v>
      </c>
      <c r="AW323" s="157">
        <f t="shared" si="163"/>
        <v>0</v>
      </c>
      <c r="AX323" s="157">
        <f t="shared" si="163"/>
        <v>0</v>
      </c>
      <c r="AY323" s="157">
        <f t="shared" si="163"/>
        <v>46385</v>
      </c>
      <c r="AZ323" s="157">
        <f t="shared" si="163"/>
        <v>0</v>
      </c>
      <c r="BA323" s="157">
        <f t="shared" si="163"/>
        <v>0</v>
      </c>
      <c r="BB323" s="157">
        <f t="shared" si="163"/>
        <v>0</v>
      </c>
      <c r="BC323" s="157">
        <f t="shared" si="163"/>
        <v>0</v>
      </c>
      <c r="BD323" s="157">
        <f t="shared" si="163"/>
        <v>0</v>
      </c>
    </row>
    <row r="324" spans="1:56" ht="14.25" customHeight="1" x14ac:dyDescent="0.2">
      <c r="A324" s="158">
        <v>89</v>
      </c>
      <c r="B324" s="158" t="s">
        <v>161</v>
      </c>
      <c r="C324" s="158" t="s">
        <v>160</v>
      </c>
      <c r="D324" s="159"/>
      <c r="E324" s="159" t="s">
        <v>710</v>
      </c>
      <c r="F324" s="160">
        <f t="shared" ref="F324:BD324" si="164">SUM(F322:F323)</f>
        <v>0</v>
      </c>
      <c r="G324" s="160">
        <f t="shared" si="164"/>
        <v>0</v>
      </c>
      <c r="H324" s="160">
        <f t="shared" si="164"/>
        <v>0</v>
      </c>
      <c r="I324" s="160">
        <f t="shared" si="164"/>
        <v>0</v>
      </c>
      <c r="J324" s="160">
        <f t="shared" si="164"/>
        <v>0</v>
      </c>
      <c r="K324" s="160">
        <f t="shared" si="164"/>
        <v>0</v>
      </c>
      <c r="L324" s="160">
        <f t="shared" si="164"/>
        <v>500000</v>
      </c>
      <c r="M324" s="160">
        <f t="shared" si="164"/>
        <v>0</v>
      </c>
      <c r="N324" s="160">
        <f t="shared" si="164"/>
        <v>0</v>
      </c>
      <c r="O324" s="160">
        <f t="shared" si="164"/>
        <v>29929</v>
      </c>
      <c r="P324" s="160">
        <f t="shared" si="164"/>
        <v>72694</v>
      </c>
      <c r="Q324" s="160">
        <f t="shared" si="164"/>
        <v>10000</v>
      </c>
      <c r="R324" s="160">
        <f t="shared" si="164"/>
        <v>0</v>
      </c>
      <c r="S324" s="160">
        <f t="shared" si="164"/>
        <v>0</v>
      </c>
      <c r="T324" s="160">
        <f t="shared" si="164"/>
        <v>0</v>
      </c>
      <c r="U324" s="160">
        <f t="shared" si="164"/>
        <v>166899</v>
      </c>
      <c r="V324" s="160">
        <f t="shared" si="164"/>
        <v>0</v>
      </c>
      <c r="W324" s="160">
        <f t="shared" si="164"/>
        <v>0</v>
      </c>
      <c r="X324" s="160">
        <f t="shared" si="164"/>
        <v>0</v>
      </c>
      <c r="Y324" s="160">
        <f t="shared" si="164"/>
        <v>0</v>
      </c>
      <c r="Z324" s="160">
        <f t="shared" si="164"/>
        <v>0</v>
      </c>
      <c r="AA324" s="160">
        <f t="shared" si="164"/>
        <v>861400</v>
      </c>
      <c r="AB324" s="160">
        <f t="shared" si="164"/>
        <v>0</v>
      </c>
      <c r="AC324" s="160">
        <f t="shared" si="164"/>
        <v>0</v>
      </c>
      <c r="AD324" s="160">
        <f t="shared" si="164"/>
        <v>0</v>
      </c>
      <c r="AE324" s="160">
        <f t="shared" si="164"/>
        <v>0</v>
      </c>
      <c r="AF324" s="160">
        <f t="shared" si="164"/>
        <v>0</v>
      </c>
      <c r="AG324" s="160">
        <f t="shared" si="164"/>
        <v>0</v>
      </c>
      <c r="AH324" s="160">
        <f t="shared" si="164"/>
        <v>875</v>
      </c>
      <c r="AI324" s="160">
        <f t="shared" si="164"/>
        <v>0</v>
      </c>
      <c r="AJ324" s="160">
        <f t="shared" si="164"/>
        <v>0</v>
      </c>
      <c r="AK324" s="160">
        <f t="shared" si="164"/>
        <v>0</v>
      </c>
      <c r="AL324" s="160">
        <f t="shared" si="164"/>
        <v>0</v>
      </c>
      <c r="AM324" s="160">
        <f t="shared" si="164"/>
        <v>0</v>
      </c>
      <c r="AN324" s="160">
        <f t="shared" si="164"/>
        <v>0</v>
      </c>
      <c r="AO324" s="160">
        <f t="shared" si="164"/>
        <v>515750</v>
      </c>
      <c r="AP324" s="160">
        <f t="shared" si="164"/>
        <v>0</v>
      </c>
      <c r="AQ324" s="160">
        <f t="shared" si="164"/>
        <v>0</v>
      </c>
      <c r="AR324" s="160">
        <f t="shared" si="164"/>
        <v>0</v>
      </c>
      <c r="AS324" s="160">
        <f t="shared" si="164"/>
        <v>0</v>
      </c>
      <c r="AT324" s="160">
        <f t="shared" si="164"/>
        <v>17644</v>
      </c>
      <c r="AU324" s="160">
        <f t="shared" si="164"/>
        <v>0</v>
      </c>
      <c r="AV324" s="160">
        <f t="shared" si="164"/>
        <v>0</v>
      </c>
      <c r="AW324" s="160">
        <f t="shared" si="164"/>
        <v>0</v>
      </c>
      <c r="AX324" s="160">
        <f t="shared" si="164"/>
        <v>0</v>
      </c>
      <c r="AY324" s="160">
        <f t="shared" si="164"/>
        <v>46385</v>
      </c>
      <c r="AZ324" s="160">
        <f t="shared" si="164"/>
        <v>0</v>
      </c>
      <c r="BA324" s="160">
        <f t="shared" si="164"/>
        <v>0</v>
      </c>
      <c r="BB324" s="160">
        <f t="shared" si="164"/>
        <v>0</v>
      </c>
      <c r="BC324" s="160">
        <f t="shared" si="164"/>
        <v>0</v>
      </c>
      <c r="BD324" s="160">
        <f t="shared" si="164"/>
        <v>0</v>
      </c>
    </row>
    <row r="325" spans="1:56" ht="14.25" customHeight="1" x14ac:dyDescent="0.25">
      <c r="A325" s="85">
        <v>90</v>
      </c>
      <c r="B325" s="189" t="s">
        <v>129</v>
      </c>
      <c r="C325" s="189" t="s">
        <v>128</v>
      </c>
      <c r="D325" s="190" t="s">
        <v>986</v>
      </c>
      <c r="E325" s="186" t="s">
        <v>128</v>
      </c>
      <c r="F325" s="180"/>
      <c r="G325" s="174">
        <v>60527</v>
      </c>
      <c r="H325" s="152">
        <v>4739954</v>
      </c>
      <c r="I325" s="174">
        <v>793764</v>
      </c>
      <c r="J325" s="174">
        <v>3377892</v>
      </c>
      <c r="K325" s="152">
        <v>40000</v>
      </c>
      <c r="L325" s="152">
        <v>4000000</v>
      </c>
      <c r="M325" s="178"/>
      <c r="N325" s="178"/>
      <c r="O325" s="152">
        <v>142326</v>
      </c>
      <c r="P325" s="152">
        <v>777296</v>
      </c>
      <c r="Q325" s="152">
        <v>47000</v>
      </c>
      <c r="R325" s="178"/>
      <c r="S325" s="178"/>
      <c r="T325" s="152">
        <v>385000</v>
      </c>
      <c r="U325" s="153">
        <v>446373</v>
      </c>
      <c r="V325" s="178"/>
      <c r="W325" s="178"/>
      <c r="X325" s="153">
        <v>1390602</v>
      </c>
      <c r="Y325" s="152">
        <v>25641</v>
      </c>
      <c r="Z325" s="178"/>
      <c r="AA325" s="153">
        <v>371752000</v>
      </c>
      <c r="AB325" s="178"/>
      <c r="AC325" s="152">
        <v>1551956</v>
      </c>
      <c r="AD325" s="178"/>
      <c r="AE325" s="178"/>
      <c r="AF325" s="178"/>
      <c r="AG325" s="153">
        <v>48500</v>
      </c>
      <c r="AH325" s="152">
        <v>0</v>
      </c>
      <c r="AI325" s="152">
        <v>251954</v>
      </c>
      <c r="AJ325" s="178"/>
      <c r="AK325" s="178"/>
      <c r="AL325" s="152">
        <v>1297497</v>
      </c>
      <c r="AM325" s="152">
        <v>505132</v>
      </c>
      <c r="AN325" s="152">
        <v>50750000</v>
      </c>
      <c r="AO325" s="153">
        <v>779680</v>
      </c>
      <c r="AP325" s="152">
        <v>790750</v>
      </c>
      <c r="AQ325" s="152">
        <v>710720</v>
      </c>
      <c r="AR325" s="153">
        <v>1000000</v>
      </c>
      <c r="AS325" s="169">
        <v>4213650</v>
      </c>
      <c r="AT325" s="152">
        <v>284657</v>
      </c>
      <c r="AU325" s="152">
        <v>50677</v>
      </c>
      <c r="AV325" s="152">
        <v>7049372</v>
      </c>
      <c r="AW325" s="152">
        <v>2476451</v>
      </c>
      <c r="AX325" s="152">
        <v>5000000</v>
      </c>
      <c r="AY325" s="175">
        <v>1440144</v>
      </c>
      <c r="AZ325" s="152">
        <v>776000</v>
      </c>
      <c r="BA325" s="152">
        <v>3709</v>
      </c>
      <c r="BB325" s="170">
        <v>2893266</v>
      </c>
      <c r="BC325" s="178"/>
      <c r="BD325" s="152">
        <v>130000</v>
      </c>
    </row>
    <row r="326" spans="1:56" ht="14.25" customHeight="1" x14ac:dyDescent="0.2">
      <c r="A326" s="158">
        <v>90</v>
      </c>
      <c r="B326" s="158" t="s">
        <v>129</v>
      </c>
      <c r="C326" s="158" t="s">
        <v>128</v>
      </c>
      <c r="D326" s="159"/>
      <c r="E326" s="159" t="s">
        <v>710</v>
      </c>
      <c r="F326" s="160">
        <f t="shared" ref="F326:V326" si="165">F325</f>
        <v>0</v>
      </c>
      <c r="G326" s="160">
        <f t="shared" si="165"/>
        <v>60527</v>
      </c>
      <c r="H326" s="160">
        <f t="shared" si="165"/>
        <v>4739954</v>
      </c>
      <c r="I326" s="160">
        <f t="shared" si="165"/>
        <v>793764</v>
      </c>
      <c r="J326" s="160">
        <f t="shared" si="165"/>
        <v>3377892</v>
      </c>
      <c r="K326" s="160">
        <f t="shared" si="165"/>
        <v>40000</v>
      </c>
      <c r="L326" s="160">
        <f t="shared" si="165"/>
        <v>4000000</v>
      </c>
      <c r="M326" s="160">
        <f t="shared" si="165"/>
        <v>0</v>
      </c>
      <c r="N326" s="160">
        <f t="shared" si="165"/>
        <v>0</v>
      </c>
      <c r="O326" s="160">
        <f t="shared" si="165"/>
        <v>142326</v>
      </c>
      <c r="P326" s="160">
        <f t="shared" si="165"/>
        <v>777296</v>
      </c>
      <c r="Q326" s="160">
        <f t="shared" si="165"/>
        <v>47000</v>
      </c>
      <c r="R326" s="160">
        <f t="shared" si="165"/>
        <v>0</v>
      </c>
      <c r="S326" s="160">
        <f t="shared" si="165"/>
        <v>0</v>
      </c>
      <c r="T326" s="160">
        <f t="shared" si="165"/>
        <v>385000</v>
      </c>
      <c r="U326" s="160">
        <f t="shared" si="165"/>
        <v>446373</v>
      </c>
      <c r="V326" s="160">
        <f t="shared" si="165"/>
        <v>0</v>
      </c>
      <c r="W326" s="160"/>
      <c r="X326" s="160">
        <f t="shared" ref="X326:BD326" si="166">X325</f>
        <v>1390602</v>
      </c>
      <c r="Y326" s="160">
        <f t="shared" si="166"/>
        <v>25641</v>
      </c>
      <c r="Z326" s="160">
        <f t="shared" si="166"/>
        <v>0</v>
      </c>
      <c r="AA326" s="160">
        <f t="shared" si="166"/>
        <v>371752000</v>
      </c>
      <c r="AB326" s="160">
        <f t="shared" si="166"/>
        <v>0</v>
      </c>
      <c r="AC326" s="160">
        <f t="shared" si="166"/>
        <v>1551956</v>
      </c>
      <c r="AD326" s="160">
        <f t="shared" si="166"/>
        <v>0</v>
      </c>
      <c r="AE326" s="160">
        <f t="shared" si="166"/>
        <v>0</v>
      </c>
      <c r="AF326" s="160">
        <f t="shared" si="166"/>
        <v>0</v>
      </c>
      <c r="AG326" s="160">
        <f t="shared" si="166"/>
        <v>48500</v>
      </c>
      <c r="AH326" s="160">
        <f t="shared" si="166"/>
        <v>0</v>
      </c>
      <c r="AI326" s="160">
        <f t="shared" si="166"/>
        <v>251954</v>
      </c>
      <c r="AJ326" s="160">
        <f t="shared" si="166"/>
        <v>0</v>
      </c>
      <c r="AK326" s="160">
        <f t="shared" si="166"/>
        <v>0</v>
      </c>
      <c r="AL326" s="160">
        <f t="shared" si="166"/>
        <v>1297497</v>
      </c>
      <c r="AM326" s="160">
        <f t="shared" si="166"/>
        <v>505132</v>
      </c>
      <c r="AN326" s="160">
        <f t="shared" si="166"/>
        <v>50750000</v>
      </c>
      <c r="AO326" s="160">
        <f t="shared" si="166"/>
        <v>779680</v>
      </c>
      <c r="AP326" s="160">
        <f t="shared" si="166"/>
        <v>790750</v>
      </c>
      <c r="AQ326" s="160">
        <f t="shared" si="166"/>
        <v>710720</v>
      </c>
      <c r="AR326" s="160">
        <f t="shared" si="166"/>
        <v>1000000</v>
      </c>
      <c r="AS326" s="160">
        <f t="shared" si="166"/>
        <v>4213650</v>
      </c>
      <c r="AT326" s="160">
        <f t="shared" si="166"/>
        <v>284657</v>
      </c>
      <c r="AU326" s="160">
        <f t="shared" si="166"/>
        <v>50677</v>
      </c>
      <c r="AV326" s="160">
        <f t="shared" si="166"/>
        <v>7049372</v>
      </c>
      <c r="AW326" s="160">
        <f t="shared" si="166"/>
        <v>2476451</v>
      </c>
      <c r="AX326" s="160">
        <f t="shared" si="166"/>
        <v>5000000</v>
      </c>
      <c r="AY326" s="160">
        <f t="shared" si="166"/>
        <v>1440144</v>
      </c>
      <c r="AZ326" s="160">
        <f t="shared" si="166"/>
        <v>776000</v>
      </c>
      <c r="BA326" s="160">
        <f t="shared" si="166"/>
        <v>3709</v>
      </c>
      <c r="BB326" s="160">
        <f t="shared" si="166"/>
        <v>2893266</v>
      </c>
      <c r="BC326" s="160">
        <f t="shared" si="166"/>
        <v>0</v>
      </c>
      <c r="BD326" s="160">
        <f t="shared" si="166"/>
        <v>130000</v>
      </c>
    </row>
    <row r="327" spans="1:56" ht="14.25" customHeight="1" x14ac:dyDescent="0.25">
      <c r="A327" s="85">
        <v>91</v>
      </c>
      <c r="B327" s="184" t="s">
        <v>85</v>
      </c>
      <c r="C327" s="184" t="s">
        <v>84</v>
      </c>
      <c r="D327" s="185" t="s">
        <v>497</v>
      </c>
      <c r="E327" s="186" t="s">
        <v>84</v>
      </c>
      <c r="F327" s="180"/>
      <c r="G327" s="174">
        <v>113027</v>
      </c>
      <c r="H327" s="152">
        <v>6813650</v>
      </c>
      <c r="I327" s="174">
        <v>460147</v>
      </c>
      <c r="J327" s="174">
        <v>3392548</v>
      </c>
      <c r="K327" s="152">
        <v>730000</v>
      </c>
      <c r="L327" s="152">
        <v>7000000</v>
      </c>
      <c r="M327" s="178"/>
      <c r="N327" s="178"/>
      <c r="O327" s="152">
        <v>44430</v>
      </c>
      <c r="P327" s="152">
        <v>754805</v>
      </c>
      <c r="Q327" s="178"/>
      <c r="R327" s="178"/>
      <c r="S327" s="152">
        <v>920000</v>
      </c>
      <c r="T327" s="152">
        <v>1690000</v>
      </c>
      <c r="U327" s="153">
        <v>5271029</v>
      </c>
      <c r="V327" s="153">
        <v>211739000</v>
      </c>
      <c r="W327" s="178"/>
      <c r="X327" s="153">
        <v>3345692</v>
      </c>
      <c r="Y327" s="178"/>
      <c r="Z327" s="178"/>
      <c r="AA327" s="153">
        <v>96699000</v>
      </c>
      <c r="AB327" s="175">
        <v>1600000</v>
      </c>
      <c r="AC327" s="152">
        <v>6048535</v>
      </c>
      <c r="AD327" s="178"/>
      <c r="AE327" s="178"/>
      <c r="AF327" s="178"/>
      <c r="AG327" s="153">
        <v>567000</v>
      </c>
      <c r="AH327" s="152">
        <v>0</v>
      </c>
      <c r="AI327" s="152">
        <v>1571</v>
      </c>
      <c r="AJ327" s="152">
        <v>4571429</v>
      </c>
      <c r="AK327" s="178"/>
      <c r="AL327" s="152">
        <v>5123468</v>
      </c>
      <c r="AM327" s="152">
        <v>598847</v>
      </c>
      <c r="AN327" s="152">
        <v>130100000</v>
      </c>
      <c r="AO327" s="153">
        <v>10495059</v>
      </c>
      <c r="AP327" s="152">
        <v>463000</v>
      </c>
      <c r="AQ327" s="152">
        <v>993605</v>
      </c>
      <c r="AR327" s="153">
        <v>9000000</v>
      </c>
      <c r="AS327" s="169">
        <v>22022140</v>
      </c>
      <c r="AT327" s="152">
        <v>179365</v>
      </c>
      <c r="AU327" s="152">
        <v>193198</v>
      </c>
      <c r="AV327" s="152">
        <v>24655408</v>
      </c>
      <c r="AW327" s="152">
        <v>4011172</v>
      </c>
      <c r="AX327" s="152">
        <v>43000000</v>
      </c>
      <c r="AY327" s="175">
        <v>1534784</v>
      </c>
      <c r="AZ327" s="152">
        <v>1496000</v>
      </c>
      <c r="BA327" s="152">
        <v>3323</v>
      </c>
      <c r="BB327" s="170">
        <v>5061575</v>
      </c>
      <c r="BC327" s="178"/>
      <c r="BD327" s="152">
        <v>612274</v>
      </c>
    </row>
    <row r="328" spans="1:56" ht="14.25" customHeight="1" x14ac:dyDescent="0.25">
      <c r="A328" s="199">
        <v>91</v>
      </c>
      <c r="B328" s="200" t="s">
        <v>85</v>
      </c>
      <c r="C328" s="200" t="s">
        <v>84</v>
      </c>
      <c r="D328" s="201" t="s">
        <v>831</v>
      </c>
      <c r="E328" s="202" t="s">
        <v>987</v>
      </c>
      <c r="F328" s="203">
        <f t="shared" ref="F328:AK328" si="167">SUMPRODUCT(F$367:F$372,Water4)</f>
        <v>0</v>
      </c>
      <c r="G328" s="203">
        <f t="shared" si="167"/>
        <v>0</v>
      </c>
      <c r="H328" s="203">
        <f t="shared" si="167"/>
        <v>0</v>
      </c>
      <c r="I328" s="203">
        <f t="shared" si="167"/>
        <v>0</v>
      </c>
      <c r="J328" s="203">
        <f t="shared" si="167"/>
        <v>0</v>
      </c>
      <c r="K328" s="203">
        <f t="shared" si="167"/>
        <v>0</v>
      </c>
      <c r="L328" s="203">
        <f t="shared" si="167"/>
        <v>0</v>
      </c>
      <c r="M328" s="203">
        <f t="shared" si="167"/>
        <v>0</v>
      </c>
      <c r="N328" s="203">
        <f t="shared" si="167"/>
        <v>0</v>
      </c>
      <c r="O328" s="203">
        <f t="shared" si="167"/>
        <v>0</v>
      </c>
      <c r="P328" s="203">
        <f t="shared" si="167"/>
        <v>0</v>
      </c>
      <c r="Q328" s="203">
        <f t="shared" si="167"/>
        <v>216000</v>
      </c>
      <c r="R328" s="203">
        <f t="shared" si="167"/>
        <v>0</v>
      </c>
      <c r="S328" s="203">
        <f t="shared" si="167"/>
        <v>0</v>
      </c>
      <c r="T328" s="203">
        <f t="shared" si="167"/>
        <v>0</v>
      </c>
      <c r="U328" s="203">
        <f t="shared" si="167"/>
        <v>0</v>
      </c>
      <c r="V328" s="203">
        <f t="shared" si="167"/>
        <v>0</v>
      </c>
      <c r="W328" s="203">
        <f t="shared" si="167"/>
        <v>0</v>
      </c>
      <c r="X328" s="203">
        <f t="shared" si="167"/>
        <v>0</v>
      </c>
      <c r="Y328" s="203">
        <f t="shared" si="167"/>
        <v>0</v>
      </c>
      <c r="Z328" s="203">
        <f t="shared" si="167"/>
        <v>0</v>
      </c>
      <c r="AA328" s="203">
        <f t="shared" si="167"/>
        <v>0</v>
      </c>
      <c r="AB328" s="203">
        <f t="shared" si="167"/>
        <v>0</v>
      </c>
      <c r="AC328" s="203">
        <f t="shared" si="167"/>
        <v>0</v>
      </c>
      <c r="AD328" s="203">
        <f t="shared" si="167"/>
        <v>0</v>
      </c>
      <c r="AE328" s="203">
        <f t="shared" si="167"/>
        <v>0</v>
      </c>
      <c r="AF328" s="203">
        <f t="shared" si="167"/>
        <v>0</v>
      </c>
      <c r="AG328" s="203">
        <f t="shared" si="167"/>
        <v>181750</v>
      </c>
      <c r="AH328" s="203">
        <f t="shared" si="167"/>
        <v>0</v>
      </c>
      <c r="AI328" s="203">
        <f t="shared" si="167"/>
        <v>0</v>
      </c>
      <c r="AJ328" s="203">
        <f t="shared" si="167"/>
        <v>0</v>
      </c>
      <c r="AK328" s="203">
        <f t="shared" si="167"/>
        <v>0</v>
      </c>
      <c r="AL328" s="203">
        <f t="shared" ref="AL328:BD328" si="168">SUMPRODUCT(AL$367:AL$372,Water4)</f>
        <v>0</v>
      </c>
      <c r="AM328" s="203">
        <f t="shared" si="168"/>
        <v>0</v>
      </c>
      <c r="AN328" s="203">
        <f t="shared" si="168"/>
        <v>0</v>
      </c>
      <c r="AO328" s="203">
        <f t="shared" si="168"/>
        <v>0</v>
      </c>
      <c r="AP328" s="203">
        <f t="shared" si="168"/>
        <v>0</v>
      </c>
      <c r="AQ328" s="203">
        <f t="shared" si="168"/>
        <v>0</v>
      </c>
      <c r="AR328" s="203">
        <f t="shared" si="168"/>
        <v>0</v>
      </c>
      <c r="AS328" s="203">
        <f t="shared" si="168"/>
        <v>0</v>
      </c>
      <c r="AT328" s="203">
        <f t="shared" si="168"/>
        <v>0</v>
      </c>
      <c r="AU328" s="203">
        <f t="shared" si="168"/>
        <v>0</v>
      </c>
      <c r="AV328" s="203">
        <f t="shared" si="168"/>
        <v>0</v>
      </c>
      <c r="AW328" s="203">
        <f t="shared" si="168"/>
        <v>0</v>
      </c>
      <c r="AX328" s="203">
        <f t="shared" si="168"/>
        <v>0</v>
      </c>
      <c r="AY328" s="203">
        <f t="shared" si="168"/>
        <v>0</v>
      </c>
      <c r="AZ328" s="203">
        <f t="shared" si="168"/>
        <v>0</v>
      </c>
      <c r="BA328" s="203">
        <f t="shared" si="168"/>
        <v>0</v>
      </c>
      <c r="BB328" s="203">
        <f t="shared" si="168"/>
        <v>0</v>
      </c>
      <c r="BC328" s="203">
        <f t="shared" si="168"/>
        <v>0</v>
      </c>
      <c r="BD328" s="203">
        <f t="shared" si="168"/>
        <v>0</v>
      </c>
    </row>
    <row r="329" spans="1:56" ht="14.25" customHeight="1" x14ac:dyDescent="0.2">
      <c r="A329" s="158">
        <v>91</v>
      </c>
      <c r="B329" s="158" t="s">
        <v>85</v>
      </c>
      <c r="C329" s="158" t="s">
        <v>84</v>
      </c>
      <c r="D329" s="159"/>
      <c r="E329" s="159" t="s">
        <v>710</v>
      </c>
      <c r="F329" s="160">
        <f t="shared" ref="F329:BD329" si="169">SUM(F327:F328)</f>
        <v>0</v>
      </c>
      <c r="G329" s="160">
        <f t="shared" si="169"/>
        <v>113027</v>
      </c>
      <c r="H329" s="160">
        <f t="shared" si="169"/>
        <v>6813650</v>
      </c>
      <c r="I329" s="160">
        <f t="shared" si="169"/>
        <v>460147</v>
      </c>
      <c r="J329" s="160">
        <f t="shared" si="169"/>
        <v>3392548</v>
      </c>
      <c r="K329" s="160">
        <f t="shared" si="169"/>
        <v>730000</v>
      </c>
      <c r="L329" s="160">
        <f t="shared" si="169"/>
        <v>7000000</v>
      </c>
      <c r="M329" s="160">
        <f t="shared" si="169"/>
        <v>0</v>
      </c>
      <c r="N329" s="160">
        <f t="shared" si="169"/>
        <v>0</v>
      </c>
      <c r="O329" s="160">
        <f t="shared" si="169"/>
        <v>44430</v>
      </c>
      <c r="P329" s="160">
        <f t="shared" si="169"/>
        <v>754805</v>
      </c>
      <c r="Q329" s="160">
        <f t="shared" si="169"/>
        <v>216000</v>
      </c>
      <c r="R329" s="160">
        <f t="shared" si="169"/>
        <v>0</v>
      </c>
      <c r="S329" s="160">
        <f t="shared" si="169"/>
        <v>920000</v>
      </c>
      <c r="T329" s="160">
        <f t="shared" si="169"/>
        <v>1690000</v>
      </c>
      <c r="U329" s="160">
        <f t="shared" si="169"/>
        <v>5271029</v>
      </c>
      <c r="V329" s="160">
        <f t="shared" si="169"/>
        <v>211739000</v>
      </c>
      <c r="W329" s="160">
        <f t="shared" si="169"/>
        <v>0</v>
      </c>
      <c r="X329" s="160">
        <f t="shared" si="169"/>
        <v>3345692</v>
      </c>
      <c r="Y329" s="160">
        <f t="shared" si="169"/>
        <v>0</v>
      </c>
      <c r="Z329" s="160">
        <f t="shared" si="169"/>
        <v>0</v>
      </c>
      <c r="AA329" s="160">
        <f t="shared" si="169"/>
        <v>96699000</v>
      </c>
      <c r="AB329" s="160">
        <f t="shared" si="169"/>
        <v>1600000</v>
      </c>
      <c r="AC329" s="160">
        <f t="shared" si="169"/>
        <v>6048535</v>
      </c>
      <c r="AD329" s="160">
        <f t="shared" si="169"/>
        <v>0</v>
      </c>
      <c r="AE329" s="160">
        <f t="shared" si="169"/>
        <v>0</v>
      </c>
      <c r="AF329" s="160">
        <f t="shared" si="169"/>
        <v>0</v>
      </c>
      <c r="AG329" s="160">
        <f t="shared" si="169"/>
        <v>748750</v>
      </c>
      <c r="AH329" s="160">
        <f t="shared" si="169"/>
        <v>0</v>
      </c>
      <c r="AI329" s="160">
        <f t="shared" si="169"/>
        <v>1571</v>
      </c>
      <c r="AJ329" s="160">
        <f t="shared" si="169"/>
        <v>4571429</v>
      </c>
      <c r="AK329" s="160">
        <f t="shared" si="169"/>
        <v>0</v>
      </c>
      <c r="AL329" s="160">
        <f t="shared" si="169"/>
        <v>5123468</v>
      </c>
      <c r="AM329" s="160">
        <f t="shared" si="169"/>
        <v>598847</v>
      </c>
      <c r="AN329" s="160">
        <f t="shared" si="169"/>
        <v>130100000</v>
      </c>
      <c r="AO329" s="160">
        <f t="shared" si="169"/>
        <v>10495059</v>
      </c>
      <c r="AP329" s="160">
        <f t="shared" si="169"/>
        <v>463000</v>
      </c>
      <c r="AQ329" s="160">
        <f t="shared" si="169"/>
        <v>993605</v>
      </c>
      <c r="AR329" s="160">
        <f t="shared" si="169"/>
        <v>9000000</v>
      </c>
      <c r="AS329" s="160">
        <f t="shared" si="169"/>
        <v>22022140</v>
      </c>
      <c r="AT329" s="160">
        <f t="shared" si="169"/>
        <v>179365</v>
      </c>
      <c r="AU329" s="160">
        <f t="shared" si="169"/>
        <v>193198</v>
      </c>
      <c r="AV329" s="160">
        <f t="shared" si="169"/>
        <v>24655408</v>
      </c>
      <c r="AW329" s="160">
        <f t="shared" si="169"/>
        <v>4011172</v>
      </c>
      <c r="AX329" s="160">
        <f t="shared" si="169"/>
        <v>43000000</v>
      </c>
      <c r="AY329" s="160">
        <f t="shared" si="169"/>
        <v>1534784</v>
      </c>
      <c r="AZ329" s="160">
        <f t="shared" si="169"/>
        <v>1496000</v>
      </c>
      <c r="BA329" s="160">
        <f t="shared" si="169"/>
        <v>3323</v>
      </c>
      <c r="BB329" s="160">
        <f t="shared" si="169"/>
        <v>5061575</v>
      </c>
      <c r="BC329" s="160">
        <f t="shared" si="169"/>
        <v>0</v>
      </c>
      <c r="BD329" s="160">
        <f t="shared" si="169"/>
        <v>612274</v>
      </c>
    </row>
    <row r="330" spans="1:56" ht="14.25" customHeight="1" x14ac:dyDescent="0.25">
      <c r="A330" s="85">
        <v>92</v>
      </c>
      <c r="B330" s="189" t="s">
        <v>198</v>
      </c>
      <c r="C330" s="189" t="s">
        <v>197</v>
      </c>
      <c r="D330" s="189" t="s">
        <v>988</v>
      </c>
      <c r="E330" s="186" t="s">
        <v>197</v>
      </c>
      <c r="F330" s="180"/>
      <c r="G330" s="174">
        <v>18392</v>
      </c>
      <c r="H330" s="152">
        <v>30000</v>
      </c>
      <c r="I330" s="174">
        <v>291290</v>
      </c>
      <c r="J330" s="180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53">
        <v>83715</v>
      </c>
      <c r="V330" s="178"/>
      <c r="W330" s="178"/>
      <c r="X330" s="153">
        <v>27000</v>
      </c>
      <c r="Y330" s="178"/>
      <c r="Z330" s="178"/>
      <c r="AA330" s="153">
        <v>5088000</v>
      </c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52">
        <v>255300</v>
      </c>
      <c r="AM330" s="152">
        <v>286566</v>
      </c>
      <c r="AN330" s="152">
        <v>20000000</v>
      </c>
      <c r="AO330" s="178"/>
      <c r="AP330" s="178"/>
      <c r="AQ330" s="152">
        <v>169817</v>
      </c>
      <c r="AR330" s="178"/>
      <c r="AS330" s="178"/>
      <c r="AT330" s="178"/>
      <c r="AU330" s="178"/>
      <c r="AV330" s="178"/>
      <c r="AW330" s="178"/>
      <c r="AX330" s="178"/>
      <c r="AY330" s="152">
        <v>216780</v>
      </c>
      <c r="AZ330" s="178"/>
      <c r="BA330" s="178"/>
      <c r="BB330" s="178"/>
      <c r="BC330" s="178"/>
      <c r="BD330" s="178"/>
    </row>
    <row r="331" spans="1:56" ht="14.25" customHeight="1" x14ac:dyDescent="0.25">
      <c r="A331" s="85">
        <v>92</v>
      </c>
      <c r="B331" s="189" t="s">
        <v>198</v>
      </c>
      <c r="C331" s="189" t="s">
        <v>197</v>
      </c>
      <c r="D331" s="190" t="s">
        <v>989</v>
      </c>
      <c r="E331" s="195" t="s">
        <v>990</v>
      </c>
      <c r="F331" s="180"/>
      <c r="G331" s="180"/>
      <c r="H331" s="152">
        <v>100000</v>
      </c>
      <c r="I331" s="180"/>
      <c r="J331" s="180"/>
      <c r="K331" s="178"/>
      <c r="L331" s="152">
        <v>1500000</v>
      </c>
      <c r="M331" s="178"/>
      <c r="N331" s="178"/>
      <c r="O331" s="178"/>
      <c r="P331" s="178"/>
      <c r="Q331" s="152">
        <v>10000</v>
      </c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68">
        <v>270000</v>
      </c>
      <c r="AC331" s="152">
        <v>759140</v>
      </c>
      <c r="AD331" s="178"/>
      <c r="AE331" s="178"/>
      <c r="AF331" s="178"/>
      <c r="AG331" s="178"/>
      <c r="AH331" s="152">
        <v>455</v>
      </c>
      <c r="AI331" s="152">
        <v>13948</v>
      </c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52">
        <v>75329</v>
      </c>
      <c r="AU331" s="178"/>
      <c r="AV331" s="178"/>
      <c r="AW331" s="152">
        <v>152948</v>
      </c>
      <c r="AX331" s="152">
        <v>1600000</v>
      </c>
      <c r="AY331" s="178"/>
      <c r="AZ331" s="152">
        <v>32500</v>
      </c>
      <c r="BA331" s="152">
        <v>3449</v>
      </c>
      <c r="BB331" s="170">
        <v>2917722</v>
      </c>
      <c r="BC331" s="178"/>
      <c r="BD331" s="178"/>
    </row>
    <row r="332" spans="1:56" ht="14.25" customHeight="1" x14ac:dyDescent="0.25">
      <c r="A332" s="85">
        <v>92</v>
      </c>
      <c r="B332" s="189" t="s">
        <v>198</v>
      </c>
      <c r="C332" s="189" t="s">
        <v>197</v>
      </c>
      <c r="D332" s="190" t="s">
        <v>991</v>
      </c>
      <c r="E332" s="207" t="s">
        <v>991</v>
      </c>
      <c r="F332" s="180"/>
      <c r="G332" s="180"/>
      <c r="H332" s="180"/>
      <c r="I332" s="180"/>
      <c r="J332" s="180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</row>
    <row r="333" spans="1:56" ht="14.25" customHeight="1" x14ac:dyDescent="0.25">
      <c r="A333" s="199">
        <v>92</v>
      </c>
      <c r="B333" s="200" t="s">
        <v>198</v>
      </c>
      <c r="C333" s="200" t="s">
        <v>197</v>
      </c>
      <c r="D333" s="201" t="s">
        <v>831</v>
      </c>
      <c r="E333" s="202" t="s">
        <v>992</v>
      </c>
      <c r="F333" s="203">
        <f t="shared" ref="F333:AK333" si="170">SUMPRODUCT(F$367:F$372,Water10)</f>
        <v>0</v>
      </c>
      <c r="G333" s="203">
        <f t="shared" si="170"/>
        <v>0</v>
      </c>
      <c r="H333" s="203">
        <f t="shared" si="170"/>
        <v>0</v>
      </c>
      <c r="I333" s="203">
        <f t="shared" si="170"/>
        <v>0</v>
      </c>
      <c r="J333" s="203">
        <f t="shared" si="170"/>
        <v>0</v>
      </c>
      <c r="K333" s="203">
        <f t="shared" si="170"/>
        <v>0</v>
      </c>
      <c r="L333" s="203">
        <f t="shared" si="170"/>
        <v>0</v>
      </c>
      <c r="M333" s="203">
        <f t="shared" si="170"/>
        <v>0</v>
      </c>
      <c r="N333" s="203">
        <f t="shared" si="170"/>
        <v>188010900</v>
      </c>
      <c r="O333" s="203">
        <f t="shared" si="170"/>
        <v>0</v>
      </c>
      <c r="P333" s="203">
        <f t="shared" si="170"/>
        <v>0</v>
      </c>
      <c r="Q333" s="203">
        <f t="shared" si="170"/>
        <v>0</v>
      </c>
      <c r="R333" s="203">
        <f t="shared" si="170"/>
        <v>0</v>
      </c>
      <c r="S333" s="203">
        <f t="shared" si="170"/>
        <v>0</v>
      </c>
      <c r="T333" s="203">
        <f t="shared" si="170"/>
        <v>0</v>
      </c>
      <c r="U333" s="203">
        <f t="shared" si="170"/>
        <v>0</v>
      </c>
      <c r="V333" s="203">
        <f t="shared" si="170"/>
        <v>0</v>
      </c>
      <c r="W333" s="203">
        <f t="shared" si="170"/>
        <v>0</v>
      </c>
      <c r="X333" s="203">
        <f t="shared" si="170"/>
        <v>0</v>
      </c>
      <c r="Y333" s="203">
        <f t="shared" si="170"/>
        <v>0</v>
      </c>
      <c r="Z333" s="203">
        <f t="shared" si="170"/>
        <v>0</v>
      </c>
      <c r="AA333" s="203">
        <f t="shared" si="170"/>
        <v>0</v>
      </c>
      <c r="AB333" s="203">
        <f t="shared" si="170"/>
        <v>0</v>
      </c>
      <c r="AC333" s="203">
        <f t="shared" si="170"/>
        <v>0</v>
      </c>
      <c r="AD333" s="203">
        <f t="shared" si="170"/>
        <v>0</v>
      </c>
      <c r="AE333" s="203">
        <f t="shared" si="170"/>
        <v>0</v>
      </c>
      <c r="AF333" s="203">
        <f t="shared" si="170"/>
        <v>0</v>
      </c>
      <c r="AG333" s="203">
        <f t="shared" si="170"/>
        <v>0</v>
      </c>
      <c r="AH333" s="203">
        <f t="shared" si="170"/>
        <v>0</v>
      </c>
      <c r="AI333" s="203">
        <f t="shared" si="170"/>
        <v>0</v>
      </c>
      <c r="AJ333" s="203">
        <f t="shared" si="170"/>
        <v>0</v>
      </c>
      <c r="AK333" s="203">
        <f t="shared" si="170"/>
        <v>0</v>
      </c>
      <c r="AL333" s="203">
        <f t="shared" ref="AL333:BD333" si="171">SUMPRODUCT(AL$367:AL$372,Water10)</f>
        <v>0</v>
      </c>
      <c r="AM333" s="203">
        <f t="shared" si="171"/>
        <v>0</v>
      </c>
      <c r="AN333" s="203">
        <f t="shared" si="171"/>
        <v>0</v>
      </c>
      <c r="AO333" s="203">
        <f t="shared" si="171"/>
        <v>567425</v>
      </c>
      <c r="AP333" s="203">
        <f t="shared" si="171"/>
        <v>0</v>
      </c>
      <c r="AQ333" s="203">
        <f t="shared" si="171"/>
        <v>0</v>
      </c>
      <c r="AR333" s="203">
        <f t="shared" si="171"/>
        <v>0</v>
      </c>
      <c r="AS333" s="203">
        <f t="shared" si="171"/>
        <v>283680</v>
      </c>
      <c r="AT333" s="203">
        <f t="shared" si="171"/>
        <v>0</v>
      </c>
      <c r="AU333" s="203">
        <f t="shared" si="171"/>
        <v>0</v>
      </c>
      <c r="AV333" s="203">
        <f t="shared" si="171"/>
        <v>0</v>
      </c>
      <c r="AW333" s="203">
        <f t="shared" si="171"/>
        <v>0</v>
      </c>
      <c r="AX333" s="203">
        <f t="shared" si="171"/>
        <v>0</v>
      </c>
      <c r="AY333" s="203">
        <f t="shared" si="171"/>
        <v>0</v>
      </c>
      <c r="AZ333" s="203">
        <f t="shared" si="171"/>
        <v>0</v>
      </c>
      <c r="BA333" s="203">
        <f t="shared" si="171"/>
        <v>0</v>
      </c>
      <c r="BB333" s="203">
        <f t="shared" si="171"/>
        <v>0</v>
      </c>
      <c r="BC333" s="203">
        <f t="shared" si="171"/>
        <v>0</v>
      </c>
      <c r="BD333" s="203">
        <f t="shared" si="171"/>
        <v>0</v>
      </c>
    </row>
    <row r="334" spans="1:56" ht="14.25" customHeight="1" x14ac:dyDescent="0.2">
      <c r="A334" s="158">
        <v>92</v>
      </c>
      <c r="B334" s="158" t="s">
        <v>198</v>
      </c>
      <c r="C334" s="158" t="s">
        <v>197</v>
      </c>
      <c r="D334" s="159"/>
      <c r="E334" s="159" t="s">
        <v>710</v>
      </c>
      <c r="F334" s="160">
        <f t="shared" ref="F334:BD334" si="172">SUM(F330:F333)</f>
        <v>0</v>
      </c>
      <c r="G334" s="160">
        <f t="shared" si="172"/>
        <v>18392</v>
      </c>
      <c r="H334" s="160">
        <f t="shared" si="172"/>
        <v>130000</v>
      </c>
      <c r="I334" s="160">
        <f t="shared" si="172"/>
        <v>291290</v>
      </c>
      <c r="J334" s="160">
        <f t="shared" si="172"/>
        <v>0</v>
      </c>
      <c r="K334" s="160">
        <f t="shared" si="172"/>
        <v>0</v>
      </c>
      <c r="L334" s="160">
        <f t="shared" si="172"/>
        <v>1500000</v>
      </c>
      <c r="M334" s="160">
        <f t="shared" si="172"/>
        <v>0</v>
      </c>
      <c r="N334" s="160">
        <f t="shared" si="172"/>
        <v>188010900</v>
      </c>
      <c r="O334" s="160">
        <f t="shared" si="172"/>
        <v>0</v>
      </c>
      <c r="P334" s="160">
        <f t="shared" si="172"/>
        <v>0</v>
      </c>
      <c r="Q334" s="160">
        <f t="shared" si="172"/>
        <v>10000</v>
      </c>
      <c r="R334" s="160">
        <f t="shared" si="172"/>
        <v>0</v>
      </c>
      <c r="S334" s="160">
        <f t="shared" si="172"/>
        <v>0</v>
      </c>
      <c r="T334" s="160">
        <f t="shared" si="172"/>
        <v>0</v>
      </c>
      <c r="U334" s="160">
        <f t="shared" si="172"/>
        <v>83715</v>
      </c>
      <c r="V334" s="160">
        <f t="shared" si="172"/>
        <v>0</v>
      </c>
      <c r="W334" s="160">
        <f t="shared" si="172"/>
        <v>0</v>
      </c>
      <c r="X334" s="160">
        <f t="shared" si="172"/>
        <v>27000</v>
      </c>
      <c r="Y334" s="160">
        <f t="shared" si="172"/>
        <v>0</v>
      </c>
      <c r="Z334" s="160">
        <f t="shared" si="172"/>
        <v>0</v>
      </c>
      <c r="AA334" s="160">
        <f t="shared" si="172"/>
        <v>5088000</v>
      </c>
      <c r="AB334" s="160">
        <f t="shared" si="172"/>
        <v>270000</v>
      </c>
      <c r="AC334" s="160">
        <f t="shared" si="172"/>
        <v>759140</v>
      </c>
      <c r="AD334" s="160">
        <f t="shared" si="172"/>
        <v>0</v>
      </c>
      <c r="AE334" s="160">
        <f t="shared" si="172"/>
        <v>0</v>
      </c>
      <c r="AF334" s="160">
        <f t="shared" si="172"/>
        <v>0</v>
      </c>
      <c r="AG334" s="160">
        <f t="shared" si="172"/>
        <v>0</v>
      </c>
      <c r="AH334" s="160">
        <f t="shared" si="172"/>
        <v>455</v>
      </c>
      <c r="AI334" s="160">
        <f t="shared" si="172"/>
        <v>13948</v>
      </c>
      <c r="AJ334" s="160">
        <f t="shared" si="172"/>
        <v>0</v>
      </c>
      <c r="AK334" s="160">
        <f t="shared" si="172"/>
        <v>0</v>
      </c>
      <c r="AL334" s="160">
        <f t="shared" si="172"/>
        <v>255300</v>
      </c>
      <c r="AM334" s="160">
        <f t="shared" si="172"/>
        <v>286566</v>
      </c>
      <c r="AN334" s="160">
        <f t="shared" si="172"/>
        <v>20000000</v>
      </c>
      <c r="AO334" s="160">
        <f t="shared" si="172"/>
        <v>567425</v>
      </c>
      <c r="AP334" s="160">
        <f t="shared" si="172"/>
        <v>0</v>
      </c>
      <c r="AQ334" s="160">
        <f t="shared" si="172"/>
        <v>169817</v>
      </c>
      <c r="AR334" s="160">
        <f t="shared" si="172"/>
        <v>0</v>
      </c>
      <c r="AS334" s="160">
        <f t="shared" si="172"/>
        <v>283680</v>
      </c>
      <c r="AT334" s="160">
        <f t="shared" si="172"/>
        <v>75329</v>
      </c>
      <c r="AU334" s="160">
        <f t="shared" si="172"/>
        <v>0</v>
      </c>
      <c r="AV334" s="160">
        <f t="shared" si="172"/>
        <v>0</v>
      </c>
      <c r="AW334" s="160">
        <f t="shared" si="172"/>
        <v>152948</v>
      </c>
      <c r="AX334" s="160">
        <f t="shared" si="172"/>
        <v>1600000</v>
      </c>
      <c r="AY334" s="160">
        <f t="shared" si="172"/>
        <v>216780</v>
      </c>
      <c r="AZ334" s="160">
        <f t="shared" si="172"/>
        <v>32500</v>
      </c>
      <c r="BA334" s="160">
        <f t="shared" si="172"/>
        <v>3449</v>
      </c>
      <c r="BB334" s="160">
        <f t="shared" si="172"/>
        <v>2917722</v>
      </c>
      <c r="BC334" s="160">
        <f t="shared" si="172"/>
        <v>0</v>
      </c>
      <c r="BD334" s="160">
        <f t="shared" si="172"/>
        <v>0</v>
      </c>
    </row>
    <row r="335" spans="1:56" ht="14.25" customHeight="1" x14ac:dyDescent="0.25">
      <c r="A335" s="85">
        <v>93</v>
      </c>
      <c r="B335" s="184" t="s">
        <v>181</v>
      </c>
      <c r="C335" s="184" t="s">
        <v>180</v>
      </c>
      <c r="D335" s="185" t="s">
        <v>993</v>
      </c>
      <c r="E335" s="195" t="s">
        <v>180</v>
      </c>
      <c r="F335" s="180"/>
      <c r="G335" s="180"/>
      <c r="H335" s="180"/>
      <c r="I335" s="180"/>
      <c r="J335" s="180"/>
      <c r="K335" s="178"/>
      <c r="L335" s="152">
        <v>4000000</v>
      </c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52">
        <v>10000</v>
      </c>
      <c r="AI335" s="178"/>
      <c r="AJ335" s="178"/>
      <c r="AK335" s="178"/>
      <c r="AL335" s="178"/>
      <c r="AM335" s="178"/>
      <c r="AN335" s="152">
        <v>6000000</v>
      </c>
      <c r="AO335" s="178"/>
      <c r="AP335" s="152">
        <v>254485</v>
      </c>
      <c r="AQ335" s="178"/>
      <c r="AR335" s="178"/>
      <c r="AS335" s="178"/>
      <c r="AT335" s="152">
        <v>29086</v>
      </c>
      <c r="AU335" s="178"/>
      <c r="AV335" s="178"/>
      <c r="AW335" s="178"/>
      <c r="AX335" s="178"/>
      <c r="AY335" s="178"/>
      <c r="AZ335" s="152">
        <v>6000</v>
      </c>
      <c r="BA335" s="178"/>
      <c r="BB335" s="170">
        <v>1958559</v>
      </c>
      <c r="BC335" s="178"/>
      <c r="BD335" s="178"/>
    </row>
    <row r="336" spans="1:56" ht="14.25" customHeight="1" x14ac:dyDescent="0.25">
      <c r="A336" s="85">
        <v>93</v>
      </c>
      <c r="B336" s="184" t="s">
        <v>181</v>
      </c>
      <c r="C336" s="184" t="s">
        <v>180</v>
      </c>
      <c r="D336" s="185" t="s">
        <v>994</v>
      </c>
      <c r="E336" s="186" t="s">
        <v>995</v>
      </c>
      <c r="F336" s="180"/>
      <c r="G336" s="180"/>
      <c r="H336" s="180"/>
      <c r="I336" s="180"/>
      <c r="J336" s="180"/>
      <c r="K336" s="178"/>
      <c r="L336" s="178"/>
      <c r="M336" s="178"/>
      <c r="N336" s="178"/>
      <c r="O336" s="178"/>
      <c r="P336" s="152">
        <v>97444</v>
      </c>
      <c r="Q336" s="178"/>
      <c r="R336" s="178"/>
      <c r="S336" s="178"/>
      <c r="T336" s="178"/>
      <c r="U336" s="152">
        <v>56709</v>
      </c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52">
        <v>2500000</v>
      </c>
      <c r="AY336" s="152">
        <v>136134</v>
      </c>
      <c r="AZ336" s="178"/>
      <c r="BA336" s="175">
        <v>107757</v>
      </c>
      <c r="BB336" s="178"/>
      <c r="BC336" s="178"/>
      <c r="BD336" s="178"/>
    </row>
    <row r="337" spans="1:56" ht="14.25" customHeight="1" x14ac:dyDescent="0.25">
      <c r="A337" s="199">
        <v>93</v>
      </c>
      <c r="B337" s="200" t="s">
        <v>181</v>
      </c>
      <c r="C337" s="200" t="s">
        <v>180</v>
      </c>
      <c r="D337" s="201" t="s">
        <v>831</v>
      </c>
      <c r="E337" s="202" t="s">
        <v>996</v>
      </c>
      <c r="F337" s="203">
        <f t="shared" ref="F337:AK337" si="173">SUMPRODUCT(F$367:F$372,Water3)</f>
        <v>0</v>
      </c>
      <c r="G337" s="203">
        <f t="shared" si="173"/>
        <v>0</v>
      </c>
      <c r="H337" s="203">
        <f t="shared" si="173"/>
        <v>0</v>
      </c>
      <c r="I337" s="203">
        <f t="shared" si="173"/>
        <v>0</v>
      </c>
      <c r="J337" s="203">
        <f t="shared" si="173"/>
        <v>0</v>
      </c>
      <c r="K337" s="203">
        <f t="shared" si="173"/>
        <v>0</v>
      </c>
      <c r="L337" s="203">
        <f t="shared" si="173"/>
        <v>0</v>
      </c>
      <c r="M337" s="203">
        <f t="shared" si="173"/>
        <v>0</v>
      </c>
      <c r="N337" s="203">
        <f t="shared" si="173"/>
        <v>0</v>
      </c>
      <c r="O337" s="203">
        <f t="shared" si="173"/>
        <v>0</v>
      </c>
      <c r="P337" s="203">
        <f t="shared" si="173"/>
        <v>0</v>
      </c>
      <c r="Q337" s="203">
        <f t="shared" si="173"/>
        <v>0</v>
      </c>
      <c r="R337" s="203">
        <f t="shared" si="173"/>
        <v>0</v>
      </c>
      <c r="S337" s="203">
        <f t="shared" si="173"/>
        <v>0</v>
      </c>
      <c r="T337" s="203">
        <f t="shared" si="173"/>
        <v>0</v>
      </c>
      <c r="U337" s="203">
        <f t="shared" si="173"/>
        <v>0</v>
      </c>
      <c r="V337" s="203">
        <f t="shared" si="173"/>
        <v>0</v>
      </c>
      <c r="W337" s="203">
        <f t="shared" si="173"/>
        <v>0</v>
      </c>
      <c r="X337" s="203">
        <f t="shared" si="173"/>
        <v>0</v>
      </c>
      <c r="Y337" s="203">
        <f t="shared" si="173"/>
        <v>0</v>
      </c>
      <c r="Z337" s="203">
        <f t="shared" si="173"/>
        <v>0</v>
      </c>
      <c r="AA337" s="203">
        <f t="shared" si="173"/>
        <v>0</v>
      </c>
      <c r="AB337" s="203">
        <f t="shared" si="173"/>
        <v>0</v>
      </c>
      <c r="AC337" s="203">
        <f t="shared" si="173"/>
        <v>0</v>
      </c>
      <c r="AD337" s="203">
        <f t="shared" si="173"/>
        <v>0</v>
      </c>
      <c r="AE337" s="203">
        <f t="shared" si="173"/>
        <v>0</v>
      </c>
      <c r="AF337" s="203">
        <f t="shared" si="173"/>
        <v>0</v>
      </c>
      <c r="AG337" s="203">
        <f t="shared" si="173"/>
        <v>0</v>
      </c>
      <c r="AH337" s="203">
        <f t="shared" si="173"/>
        <v>0</v>
      </c>
      <c r="AI337" s="203">
        <f t="shared" si="173"/>
        <v>0</v>
      </c>
      <c r="AJ337" s="203">
        <f t="shared" si="173"/>
        <v>0</v>
      </c>
      <c r="AK337" s="203">
        <f t="shared" si="173"/>
        <v>0</v>
      </c>
      <c r="AL337" s="203">
        <f t="shared" ref="AL337:BD337" si="174">SUMPRODUCT(AL$367:AL$372,Water3)</f>
        <v>0</v>
      </c>
      <c r="AM337" s="203">
        <f t="shared" si="174"/>
        <v>0</v>
      </c>
      <c r="AN337" s="203">
        <f t="shared" si="174"/>
        <v>0</v>
      </c>
      <c r="AO337" s="203">
        <f t="shared" si="174"/>
        <v>567425</v>
      </c>
      <c r="AP337" s="203">
        <f t="shared" si="174"/>
        <v>0</v>
      </c>
      <c r="AQ337" s="203">
        <f t="shared" si="174"/>
        <v>0</v>
      </c>
      <c r="AR337" s="203">
        <f t="shared" si="174"/>
        <v>0</v>
      </c>
      <c r="AS337" s="203">
        <f t="shared" si="174"/>
        <v>283680</v>
      </c>
      <c r="AT337" s="203">
        <f t="shared" si="174"/>
        <v>0</v>
      </c>
      <c r="AU337" s="203">
        <f t="shared" si="174"/>
        <v>0</v>
      </c>
      <c r="AV337" s="203">
        <f t="shared" si="174"/>
        <v>0</v>
      </c>
      <c r="AW337" s="203">
        <f t="shared" si="174"/>
        <v>0</v>
      </c>
      <c r="AX337" s="203">
        <f t="shared" si="174"/>
        <v>0</v>
      </c>
      <c r="AY337" s="203">
        <f t="shared" si="174"/>
        <v>0</v>
      </c>
      <c r="AZ337" s="203">
        <f t="shared" si="174"/>
        <v>0</v>
      </c>
      <c r="BA337" s="203">
        <f t="shared" si="174"/>
        <v>0</v>
      </c>
      <c r="BB337" s="203">
        <f t="shared" si="174"/>
        <v>0</v>
      </c>
      <c r="BC337" s="203">
        <f t="shared" si="174"/>
        <v>0</v>
      </c>
      <c r="BD337" s="203">
        <f t="shared" si="174"/>
        <v>0</v>
      </c>
    </row>
    <row r="338" spans="1:56" ht="14.25" customHeight="1" x14ac:dyDescent="0.2">
      <c r="A338" s="158">
        <v>93</v>
      </c>
      <c r="B338" s="158" t="s">
        <v>181</v>
      </c>
      <c r="C338" s="158" t="s">
        <v>180</v>
      </c>
      <c r="D338" s="159"/>
      <c r="E338" s="159" t="s">
        <v>710</v>
      </c>
      <c r="F338" s="160">
        <f t="shared" ref="F338:BD338" si="175">SUM(F335:F337)</f>
        <v>0</v>
      </c>
      <c r="G338" s="160">
        <f t="shared" si="175"/>
        <v>0</v>
      </c>
      <c r="H338" s="160">
        <f t="shared" si="175"/>
        <v>0</v>
      </c>
      <c r="I338" s="160">
        <f t="shared" si="175"/>
        <v>0</v>
      </c>
      <c r="J338" s="160">
        <f t="shared" si="175"/>
        <v>0</v>
      </c>
      <c r="K338" s="160">
        <f t="shared" si="175"/>
        <v>0</v>
      </c>
      <c r="L338" s="160">
        <f t="shared" si="175"/>
        <v>4000000</v>
      </c>
      <c r="M338" s="160">
        <f t="shared" si="175"/>
        <v>0</v>
      </c>
      <c r="N338" s="160">
        <f t="shared" si="175"/>
        <v>0</v>
      </c>
      <c r="O338" s="160">
        <f t="shared" si="175"/>
        <v>0</v>
      </c>
      <c r="P338" s="160">
        <f t="shared" si="175"/>
        <v>97444</v>
      </c>
      <c r="Q338" s="160">
        <f t="shared" si="175"/>
        <v>0</v>
      </c>
      <c r="R338" s="160">
        <f t="shared" si="175"/>
        <v>0</v>
      </c>
      <c r="S338" s="160">
        <f t="shared" si="175"/>
        <v>0</v>
      </c>
      <c r="T338" s="160">
        <f t="shared" si="175"/>
        <v>0</v>
      </c>
      <c r="U338" s="160">
        <f t="shared" si="175"/>
        <v>56709</v>
      </c>
      <c r="V338" s="160">
        <f t="shared" si="175"/>
        <v>0</v>
      </c>
      <c r="W338" s="160">
        <f t="shared" si="175"/>
        <v>0</v>
      </c>
      <c r="X338" s="160">
        <f t="shared" si="175"/>
        <v>0</v>
      </c>
      <c r="Y338" s="160">
        <f t="shared" si="175"/>
        <v>0</v>
      </c>
      <c r="Z338" s="160">
        <f t="shared" si="175"/>
        <v>0</v>
      </c>
      <c r="AA338" s="160">
        <f t="shared" si="175"/>
        <v>0</v>
      </c>
      <c r="AB338" s="160">
        <f t="shared" si="175"/>
        <v>0</v>
      </c>
      <c r="AC338" s="160">
        <f t="shared" si="175"/>
        <v>0</v>
      </c>
      <c r="AD338" s="160">
        <f t="shared" si="175"/>
        <v>0</v>
      </c>
      <c r="AE338" s="160">
        <f t="shared" si="175"/>
        <v>0</v>
      </c>
      <c r="AF338" s="160">
        <f t="shared" si="175"/>
        <v>0</v>
      </c>
      <c r="AG338" s="160">
        <f t="shared" si="175"/>
        <v>0</v>
      </c>
      <c r="AH338" s="160">
        <f t="shared" si="175"/>
        <v>10000</v>
      </c>
      <c r="AI338" s="160">
        <f t="shared" si="175"/>
        <v>0</v>
      </c>
      <c r="AJ338" s="160">
        <f t="shared" si="175"/>
        <v>0</v>
      </c>
      <c r="AK338" s="160">
        <f t="shared" si="175"/>
        <v>0</v>
      </c>
      <c r="AL338" s="160">
        <f t="shared" si="175"/>
        <v>0</v>
      </c>
      <c r="AM338" s="160">
        <f t="shared" si="175"/>
        <v>0</v>
      </c>
      <c r="AN338" s="160">
        <f t="shared" si="175"/>
        <v>6000000</v>
      </c>
      <c r="AO338" s="160">
        <f t="shared" si="175"/>
        <v>567425</v>
      </c>
      <c r="AP338" s="160">
        <f t="shared" si="175"/>
        <v>254485</v>
      </c>
      <c r="AQ338" s="160">
        <f t="shared" si="175"/>
        <v>0</v>
      </c>
      <c r="AR338" s="160">
        <f t="shared" si="175"/>
        <v>0</v>
      </c>
      <c r="AS338" s="160">
        <f t="shared" si="175"/>
        <v>283680</v>
      </c>
      <c r="AT338" s="160">
        <f t="shared" si="175"/>
        <v>29086</v>
      </c>
      <c r="AU338" s="160">
        <f t="shared" si="175"/>
        <v>0</v>
      </c>
      <c r="AV338" s="160">
        <f t="shared" si="175"/>
        <v>0</v>
      </c>
      <c r="AW338" s="160">
        <f t="shared" si="175"/>
        <v>0</v>
      </c>
      <c r="AX338" s="160">
        <f t="shared" si="175"/>
        <v>2500000</v>
      </c>
      <c r="AY338" s="160">
        <f t="shared" si="175"/>
        <v>136134</v>
      </c>
      <c r="AZ338" s="160">
        <f t="shared" si="175"/>
        <v>6000</v>
      </c>
      <c r="BA338" s="160">
        <f t="shared" si="175"/>
        <v>107757</v>
      </c>
      <c r="BB338" s="160">
        <f t="shared" si="175"/>
        <v>1958559</v>
      </c>
      <c r="BC338" s="160">
        <f t="shared" si="175"/>
        <v>0</v>
      </c>
      <c r="BD338" s="160">
        <f t="shared" si="175"/>
        <v>0</v>
      </c>
    </row>
    <row r="339" spans="1:56" ht="14.25" customHeight="1" x14ac:dyDescent="0.25">
      <c r="A339" s="85">
        <v>94</v>
      </c>
      <c r="B339" s="189" t="s">
        <v>67</v>
      </c>
      <c r="C339" s="189" t="s">
        <v>66</v>
      </c>
      <c r="D339" s="190" t="s">
        <v>997</v>
      </c>
      <c r="E339" s="186" t="s">
        <v>998</v>
      </c>
      <c r="F339" s="180"/>
      <c r="G339" s="174">
        <v>60228</v>
      </c>
      <c r="H339" s="180"/>
      <c r="I339" s="180"/>
      <c r="J339" s="180"/>
      <c r="K339" s="178"/>
      <c r="L339" s="178"/>
      <c r="M339" s="178"/>
      <c r="N339" s="178"/>
      <c r="O339" s="178"/>
      <c r="P339" s="178"/>
      <c r="Q339" s="178"/>
      <c r="R339" s="178"/>
      <c r="S339" s="178"/>
      <c r="T339" s="152">
        <v>800000</v>
      </c>
      <c r="U339" s="178"/>
      <c r="V339" s="178"/>
      <c r="W339" s="178"/>
      <c r="X339" s="178"/>
      <c r="Y339" s="178"/>
      <c r="Z339" s="178"/>
      <c r="AA339" s="153">
        <v>4792000</v>
      </c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</row>
    <row r="340" spans="1:56" ht="14.25" customHeight="1" x14ac:dyDescent="0.25">
      <c r="A340" s="85">
        <v>94</v>
      </c>
      <c r="B340" s="189" t="s">
        <v>67</v>
      </c>
      <c r="C340" s="189" t="s">
        <v>66</v>
      </c>
      <c r="D340" s="190" t="s">
        <v>525</v>
      </c>
      <c r="E340" s="186" t="s">
        <v>66</v>
      </c>
      <c r="F340" s="174">
        <v>3060790</v>
      </c>
      <c r="G340" s="174">
        <v>243756</v>
      </c>
      <c r="H340" s="152">
        <v>3353332</v>
      </c>
      <c r="I340" s="174">
        <v>1698406</v>
      </c>
      <c r="J340" s="174">
        <v>7471090</v>
      </c>
      <c r="K340" s="152">
        <v>2295583</v>
      </c>
      <c r="L340" s="152">
        <v>6500000</v>
      </c>
      <c r="M340" s="178"/>
      <c r="N340" s="152">
        <v>594463000</v>
      </c>
      <c r="O340" s="152">
        <v>422467</v>
      </c>
      <c r="P340" s="152">
        <v>4068991</v>
      </c>
      <c r="Q340" s="152">
        <v>977300</v>
      </c>
      <c r="R340" s="178"/>
      <c r="S340" s="152">
        <v>1450000</v>
      </c>
      <c r="T340" s="152">
        <v>930000</v>
      </c>
      <c r="U340" s="152">
        <v>1623595</v>
      </c>
      <c r="V340" s="153">
        <v>155679000</v>
      </c>
      <c r="W340" s="178"/>
      <c r="X340" s="153">
        <v>297083</v>
      </c>
      <c r="Y340" s="152">
        <v>74224</v>
      </c>
      <c r="Z340" s="178"/>
      <c r="AA340" s="153">
        <v>177115000</v>
      </c>
      <c r="AB340" s="168">
        <v>4000000</v>
      </c>
      <c r="AC340" s="152">
        <v>3905607</v>
      </c>
      <c r="AD340" s="178"/>
      <c r="AE340" s="178"/>
      <c r="AF340" s="178"/>
      <c r="AG340" s="153">
        <v>141633</v>
      </c>
      <c r="AH340" s="152">
        <v>2950</v>
      </c>
      <c r="AI340" s="152">
        <v>355187</v>
      </c>
      <c r="AJ340" s="152">
        <v>2000000</v>
      </c>
      <c r="AK340" s="178"/>
      <c r="AL340" s="152">
        <v>3087100</v>
      </c>
      <c r="AM340" s="152">
        <v>1379246</v>
      </c>
      <c r="AN340" s="152">
        <v>300000000</v>
      </c>
      <c r="AO340" s="153">
        <v>16610061</v>
      </c>
      <c r="AP340" s="152">
        <v>1980000</v>
      </c>
      <c r="AQ340" s="152">
        <v>1223421</v>
      </c>
      <c r="AR340" s="153">
        <v>2475000</v>
      </c>
      <c r="AS340" s="169">
        <v>20328250</v>
      </c>
      <c r="AT340" s="152">
        <v>2242027</v>
      </c>
      <c r="AU340" s="152">
        <v>375383</v>
      </c>
      <c r="AV340" s="178"/>
      <c r="AW340" s="152">
        <v>4827592</v>
      </c>
      <c r="AX340" s="152">
        <v>135550000</v>
      </c>
      <c r="AY340" s="175">
        <v>1359596</v>
      </c>
      <c r="AZ340" s="152">
        <v>1830000</v>
      </c>
      <c r="BA340" s="153">
        <v>3973362</v>
      </c>
      <c r="BB340" s="170">
        <v>11837859</v>
      </c>
      <c r="BC340" s="178"/>
      <c r="BD340" s="152">
        <v>130900</v>
      </c>
    </row>
    <row r="341" spans="1:56" ht="14.25" customHeight="1" x14ac:dyDescent="0.25">
      <c r="A341" s="85">
        <v>94</v>
      </c>
      <c r="B341" s="189" t="s">
        <v>67</v>
      </c>
      <c r="C341" s="189" t="s">
        <v>66</v>
      </c>
      <c r="D341" s="190" t="s">
        <v>1150</v>
      </c>
      <c r="E341" s="186" t="s">
        <v>999</v>
      </c>
      <c r="F341" s="180"/>
      <c r="G341" s="180"/>
      <c r="H341" s="180"/>
      <c r="I341" s="180"/>
      <c r="J341" s="180"/>
      <c r="K341" s="178"/>
      <c r="L341" s="178"/>
      <c r="M341" s="178"/>
      <c r="N341" s="178"/>
      <c r="O341" s="178"/>
      <c r="P341" s="178"/>
      <c r="Q341" s="178"/>
      <c r="R341" s="178"/>
      <c r="S341" s="178"/>
      <c r="T341" s="152">
        <v>28000</v>
      </c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2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</row>
    <row r="342" spans="1:56" ht="14.25" customHeight="1" x14ac:dyDescent="0.2">
      <c r="A342" s="155">
        <v>94</v>
      </c>
      <c r="B342" s="155" t="s">
        <v>67</v>
      </c>
      <c r="C342" s="155" t="s">
        <v>66</v>
      </c>
      <c r="D342" s="156" t="s">
        <v>726</v>
      </c>
      <c r="E342" s="156" t="s">
        <v>1000</v>
      </c>
      <c r="F342" s="157">
        <f>F373* Parametre!$M25</f>
        <v>0</v>
      </c>
      <c r="G342" s="157">
        <f>G373* Parametre!$M25</f>
        <v>0</v>
      </c>
      <c r="H342" s="157">
        <f>H373* Parametre!$M25</f>
        <v>6000</v>
      </c>
      <c r="I342" s="157">
        <f>I373* Parametre!$M25</f>
        <v>0</v>
      </c>
      <c r="J342" s="157">
        <f>J373* Parametre!$M25</f>
        <v>0</v>
      </c>
      <c r="K342" s="157">
        <f>K373* Parametre!$M25</f>
        <v>0</v>
      </c>
      <c r="L342" s="157">
        <f>L373* Parametre!$M25</f>
        <v>0</v>
      </c>
      <c r="M342" s="157">
        <f>M373* Parametre!$M25</f>
        <v>0</v>
      </c>
      <c r="N342" s="157">
        <f>N373* Parametre!$M25</f>
        <v>0</v>
      </c>
      <c r="O342" s="157">
        <f>O373* Parametre!$M25</f>
        <v>0</v>
      </c>
      <c r="P342" s="157">
        <f>P373* Parametre!$M25</f>
        <v>0</v>
      </c>
      <c r="Q342" s="157">
        <f>Q373* Parametre!$M25</f>
        <v>0</v>
      </c>
      <c r="R342" s="157">
        <f>R373* Parametre!$M25</f>
        <v>0</v>
      </c>
      <c r="S342" s="157">
        <f>S373* Parametre!$M25</f>
        <v>0</v>
      </c>
      <c r="T342" s="157">
        <f>T373* Parametre!$M25</f>
        <v>0</v>
      </c>
      <c r="U342" s="157">
        <f>U373* Parametre!$M25</f>
        <v>0</v>
      </c>
      <c r="V342" s="157">
        <f>V373* Parametre!$M25</f>
        <v>0</v>
      </c>
      <c r="W342" s="157">
        <f>W373* Parametre!$M25</f>
        <v>0</v>
      </c>
      <c r="X342" s="157">
        <f>X373* Parametre!$M25</f>
        <v>0</v>
      </c>
      <c r="Y342" s="157">
        <f>Y373* Parametre!$M25</f>
        <v>0</v>
      </c>
      <c r="Z342" s="157">
        <f>Z373* Parametre!$M25</f>
        <v>0</v>
      </c>
      <c r="AA342" s="157">
        <f>AA373* Parametre!$M25</f>
        <v>0</v>
      </c>
      <c r="AB342" s="157">
        <f>AB373* Parametre!$M25</f>
        <v>0</v>
      </c>
      <c r="AC342" s="157">
        <f>AC373* Parametre!$M25</f>
        <v>0</v>
      </c>
      <c r="AD342" s="157">
        <f>AD373* Parametre!$M25</f>
        <v>0</v>
      </c>
      <c r="AE342" s="157">
        <f>AE373* Parametre!$M25</f>
        <v>0</v>
      </c>
      <c r="AF342" s="157">
        <f>AF373* Parametre!$M25</f>
        <v>0</v>
      </c>
      <c r="AG342" s="157">
        <f>AG373* Parametre!$M25</f>
        <v>0</v>
      </c>
      <c r="AH342" s="157">
        <f>AH373* Parametre!$M25</f>
        <v>0</v>
      </c>
      <c r="AI342" s="157">
        <f>AI373* Parametre!$M25</f>
        <v>0</v>
      </c>
      <c r="AJ342" s="157">
        <f>AJ373* Parametre!$M25</f>
        <v>0</v>
      </c>
      <c r="AK342" s="157">
        <f>AK373* Parametre!$M25</f>
        <v>0</v>
      </c>
      <c r="AL342" s="157">
        <f>AL373* Parametre!$M25</f>
        <v>0</v>
      </c>
      <c r="AM342" s="157">
        <f>AM373* Parametre!$M25</f>
        <v>0</v>
      </c>
      <c r="AN342" s="157">
        <f>AN373* Parametre!$M25</f>
        <v>0</v>
      </c>
      <c r="AO342" s="157">
        <f>AO373* Parametre!$M25</f>
        <v>0</v>
      </c>
      <c r="AP342" s="157">
        <f>AP373* Parametre!$M25</f>
        <v>0</v>
      </c>
      <c r="AQ342" s="157">
        <f>AQ373* Parametre!$M25</f>
        <v>0</v>
      </c>
      <c r="AR342" s="157">
        <f>AR373* Parametre!$M25</f>
        <v>0</v>
      </c>
      <c r="AS342" s="157">
        <f>AS373* Parametre!$M25</f>
        <v>0</v>
      </c>
      <c r="AT342" s="157">
        <f>AT373* Parametre!$M25</f>
        <v>0</v>
      </c>
      <c r="AU342" s="157">
        <f>AU373* Parametre!$M25</f>
        <v>0</v>
      </c>
      <c r="AV342" s="157">
        <f>AV373* Parametre!$M25</f>
        <v>0</v>
      </c>
      <c r="AW342" s="157">
        <f>AW373* Parametre!$M25</f>
        <v>0</v>
      </c>
      <c r="AX342" s="157">
        <f>AX373* Parametre!$M25</f>
        <v>0</v>
      </c>
      <c r="AY342" s="157">
        <f>AY373* Parametre!$M25</f>
        <v>0</v>
      </c>
      <c r="AZ342" s="157">
        <f>AZ373* Parametre!$M25</f>
        <v>0</v>
      </c>
      <c r="BA342" s="157">
        <f>BA373* Parametre!$M25</f>
        <v>0</v>
      </c>
      <c r="BB342" s="157">
        <f>BB373* Parametre!$M25</f>
        <v>0</v>
      </c>
      <c r="BC342" s="157">
        <f>BC373* Parametre!$M25</f>
        <v>0</v>
      </c>
      <c r="BD342" s="157">
        <f>BD373* Parametre!$M25</f>
        <v>0</v>
      </c>
    </row>
    <row r="343" spans="1:56" ht="14.25" customHeight="1" x14ac:dyDescent="0.2">
      <c r="A343" s="158">
        <v>94</v>
      </c>
      <c r="B343" s="158" t="s">
        <v>67</v>
      </c>
      <c r="C343" s="158" t="s">
        <v>66</v>
      </c>
      <c r="D343" s="159"/>
      <c r="E343" s="159" t="s">
        <v>710</v>
      </c>
      <c r="F343" s="160">
        <f t="shared" ref="F343:V343" si="176">SUM(F339:F341)</f>
        <v>3060790</v>
      </c>
      <c r="G343" s="160">
        <f t="shared" si="176"/>
        <v>303984</v>
      </c>
      <c r="H343" s="160">
        <f t="shared" si="176"/>
        <v>3353332</v>
      </c>
      <c r="I343" s="160">
        <f t="shared" si="176"/>
        <v>1698406</v>
      </c>
      <c r="J343" s="160">
        <f t="shared" si="176"/>
        <v>7471090</v>
      </c>
      <c r="K343" s="160">
        <f t="shared" si="176"/>
        <v>2295583</v>
      </c>
      <c r="L343" s="160">
        <f t="shared" si="176"/>
        <v>6500000</v>
      </c>
      <c r="M343" s="160">
        <f t="shared" si="176"/>
        <v>0</v>
      </c>
      <c r="N343" s="160">
        <f t="shared" si="176"/>
        <v>594463000</v>
      </c>
      <c r="O343" s="160">
        <f t="shared" si="176"/>
        <v>422467</v>
      </c>
      <c r="P343" s="160">
        <f t="shared" si="176"/>
        <v>4068991</v>
      </c>
      <c r="Q343" s="160">
        <f t="shared" si="176"/>
        <v>977300</v>
      </c>
      <c r="R343" s="160">
        <f t="shared" si="176"/>
        <v>0</v>
      </c>
      <c r="S343" s="160">
        <f t="shared" si="176"/>
        <v>1450000</v>
      </c>
      <c r="T343" s="160">
        <f t="shared" si="176"/>
        <v>1758000</v>
      </c>
      <c r="U343" s="160">
        <f t="shared" si="176"/>
        <v>1623595</v>
      </c>
      <c r="V343" s="160">
        <f t="shared" si="176"/>
        <v>155679000</v>
      </c>
      <c r="W343" s="160"/>
      <c r="X343" s="160">
        <f t="shared" ref="X343:AI343" si="177">SUM(X339:X341)</f>
        <v>297083</v>
      </c>
      <c r="Y343" s="160">
        <f t="shared" si="177"/>
        <v>74224</v>
      </c>
      <c r="Z343" s="160">
        <f t="shared" si="177"/>
        <v>0</v>
      </c>
      <c r="AA343" s="160">
        <f t="shared" si="177"/>
        <v>181907000</v>
      </c>
      <c r="AB343" s="160">
        <f t="shared" si="177"/>
        <v>4000000</v>
      </c>
      <c r="AC343" s="160">
        <f t="shared" si="177"/>
        <v>3905607</v>
      </c>
      <c r="AD343" s="160">
        <f t="shared" si="177"/>
        <v>0</v>
      </c>
      <c r="AE343" s="160">
        <f t="shared" si="177"/>
        <v>0</v>
      </c>
      <c r="AF343" s="160">
        <f t="shared" si="177"/>
        <v>0</v>
      </c>
      <c r="AG343" s="160">
        <f t="shared" si="177"/>
        <v>141633</v>
      </c>
      <c r="AH343" s="160">
        <f t="shared" si="177"/>
        <v>2950</v>
      </c>
      <c r="AI343" s="160">
        <f t="shared" si="177"/>
        <v>355187</v>
      </c>
      <c r="AJ343" s="160">
        <f>SUM(AJ339:AJ340)</f>
        <v>2000000</v>
      </c>
      <c r="AK343" s="160">
        <f t="shared" ref="AK343:BD343" si="178">SUM(AK339:AK341)</f>
        <v>0</v>
      </c>
      <c r="AL343" s="160">
        <f t="shared" si="178"/>
        <v>3087100</v>
      </c>
      <c r="AM343" s="160">
        <f t="shared" si="178"/>
        <v>1379246</v>
      </c>
      <c r="AN343" s="160">
        <f t="shared" si="178"/>
        <v>300000000</v>
      </c>
      <c r="AO343" s="160">
        <f t="shared" si="178"/>
        <v>16610061</v>
      </c>
      <c r="AP343" s="160">
        <f t="shared" si="178"/>
        <v>1980000</v>
      </c>
      <c r="AQ343" s="160">
        <f t="shared" si="178"/>
        <v>1223421</v>
      </c>
      <c r="AR343" s="160">
        <f t="shared" si="178"/>
        <v>2475000</v>
      </c>
      <c r="AS343" s="160">
        <f t="shared" si="178"/>
        <v>20328250</v>
      </c>
      <c r="AT343" s="160">
        <f t="shared" si="178"/>
        <v>2242027</v>
      </c>
      <c r="AU343" s="160">
        <f t="shared" si="178"/>
        <v>375383</v>
      </c>
      <c r="AV343" s="160">
        <f t="shared" si="178"/>
        <v>0</v>
      </c>
      <c r="AW343" s="160">
        <f t="shared" si="178"/>
        <v>4827592</v>
      </c>
      <c r="AX343" s="160">
        <f t="shared" si="178"/>
        <v>135550000</v>
      </c>
      <c r="AY343" s="160">
        <f t="shared" si="178"/>
        <v>1359596</v>
      </c>
      <c r="AZ343" s="160">
        <f t="shared" si="178"/>
        <v>1830000</v>
      </c>
      <c r="BA343" s="160">
        <f t="shared" si="178"/>
        <v>3973362</v>
      </c>
      <c r="BB343" s="160">
        <f t="shared" si="178"/>
        <v>11837859</v>
      </c>
      <c r="BC343" s="160">
        <f t="shared" si="178"/>
        <v>0</v>
      </c>
      <c r="BD343" s="160">
        <f t="shared" si="178"/>
        <v>130900</v>
      </c>
    </row>
    <row r="344" spans="1:56" ht="14.25" customHeight="1" x14ac:dyDescent="0.25">
      <c r="A344" s="85">
        <v>95</v>
      </c>
      <c r="B344" s="184" t="s">
        <v>125</v>
      </c>
      <c r="C344" s="184" t="s">
        <v>124</v>
      </c>
      <c r="D344" s="185" t="s">
        <v>595</v>
      </c>
      <c r="E344" s="186" t="s">
        <v>124</v>
      </c>
      <c r="F344" s="174">
        <v>185161</v>
      </c>
      <c r="G344" s="174">
        <v>69872</v>
      </c>
      <c r="H344" s="174">
        <v>432600</v>
      </c>
      <c r="I344" s="174">
        <v>45074</v>
      </c>
      <c r="J344" s="174">
        <v>4026614</v>
      </c>
      <c r="K344" s="152">
        <v>1200000</v>
      </c>
      <c r="L344" s="152">
        <v>1500000</v>
      </c>
      <c r="M344" s="178"/>
      <c r="N344" s="178"/>
      <c r="O344" s="152"/>
      <c r="P344" s="152">
        <v>127655</v>
      </c>
      <c r="Q344" s="152">
        <v>238000</v>
      </c>
      <c r="R344" s="178"/>
      <c r="S344" s="152">
        <v>380000</v>
      </c>
      <c r="T344" s="178"/>
      <c r="U344" s="152">
        <v>999655</v>
      </c>
      <c r="V344" s="153">
        <v>298968000</v>
      </c>
      <c r="W344" s="178"/>
      <c r="X344" s="153">
        <v>93967</v>
      </c>
      <c r="Y344" s="152">
        <v>25641</v>
      </c>
      <c r="Z344" s="178"/>
      <c r="AA344" s="153">
        <v>22950000</v>
      </c>
      <c r="AB344" s="168">
        <v>360000</v>
      </c>
      <c r="AC344" s="152">
        <v>250725</v>
      </c>
      <c r="AD344" s="178"/>
      <c r="AE344" s="178"/>
      <c r="AF344" s="178"/>
      <c r="AG344" s="153">
        <v>135000</v>
      </c>
      <c r="AH344" s="152">
        <v>121354</v>
      </c>
      <c r="AI344" s="178"/>
      <c r="AJ344" s="178"/>
      <c r="AK344" s="178"/>
      <c r="AL344" s="152">
        <v>844392</v>
      </c>
      <c r="AM344" s="152">
        <v>236590</v>
      </c>
      <c r="AN344" s="152">
        <v>20040000</v>
      </c>
      <c r="AO344" s="153">
        <v>2700000</v>
      </c>
      <c r="AP344" s="178"/>
      <c r="AQ344" s="152">
        <v>244210</v>
      </c>
      <c r="AR344" s="153">
        <v>2530000</v>
      </c>
      <c r="AS344" s="169">
        <v>5010720</v>
      </c>
      <c r="AT344" s="152">
        <v>232689</v>
      </c>
      <c r="AU344" s="152">
        <v>10680</v>
      </c>
      <c r="AV344" s="178"/>
      <c r="AW344" s="152">
        <v>451503</v>
      </c>
      <c r="AX344" s="152">
        <v>8000000</v>
      </c>
      <c r="AY344" s="175">
        <v>959806</v>
      </c>
      <c r="AZ344" s="152">
        <v>49000</v>
      </c>
      <c r="BA344" s="153">
        <v>506437</v>
      </c>
      <c r="BB344" s="178"/>
      <c r="BC344" s="178"/>
      <c r="BD344" s="152">
        <v>166075</v>
      </c>
    </row>
    <row r="345" spans="1:56" ht="14.25" customHeight="1" x14ac:dyDescent="0.2">
      <c r="A345" s="155">
        <v>95</v>
      </c>
      <c r="B345" s="155" t="s">
        <v>125</v>
      </c>
      <c r="C345" s="155" t="s">
        <v>124</v>
      </c>
      <c r="D345" s="156" t="s">
        <v>726</v>
      </c>
      <c r="E345" s="156" t="s">
        <v>1001</v>
      </c>
      <c r="F345" s="157">
        <f>F390* Parametre!$E42</f>
        <v>0</v>
      </c>
      <c r="G345" s="157">
        <f>G390* Parametre!$E42</f>
        <v>0</v>
      </c>
      <c r="H345" s="157">
        <f>H390* Parametre!$E42</f>
        <v>0</v>
      </c>
      <c r="I345" s="157">
        <f>I390* Parametre!$E42</f>
        <v>0</v>
      </c>
      <c r="J345" s="157">
        <f>J390* Parametre!$E42</f>
        <v>0</v>
      </c>
      <c r="K345" s="157">
        <f>K390* Parametre!$E42</f>
        <v>0</v>
      </c>
      <c r="L345" s="157">
        <f>L390* Parametre!$E42</f>
        <v>0</v>
      </c>
      <c r="M345" s="157">
        <f>M390* Parametre!$E42</f>
        <v>0</v>
      </c>
      <c r="N345" s="157">
        <f>N390* Parametre!$E42</f>
        <v>0</v>
      </c>
      <c r="O345" s="157">
        <f>O390* Parametre!$E42</f>
        <v>0</v>
      </c>
      <c r="P345" s="157">
        <f>P390* Parametre!$E42</f>
        <v>0</v>
      </c>
      <c r="Q345" s="157">
        <f>Q390* Parametre!$E42</f>
        <v>0</v>
      </c>
      <c r="R345" s="157">
        <f>R390* Parametre!$E42</f>
        <v>0</v>
      </c>
      <c r="S345" s="157">
        <f>S390* Parametre!$E42</f>
        <v>0</v>
      </c>
      <c r="T345" s="157">
        <f>T390* Parametre!$E42</f>
        <v>0</v>
      </c>
      <c r="U345" s="157">
        <f>U390* Parametre!$E42</f>
        <v>0</v>
      </c>
      <c r="V345" s="157">
        <f>V390* Parametre!$E42</f>
        <v>0</v>
      </c>
      <c r="W345" s="157">
        <f>W390* Parametre!$E42</f>
        <v>0</v>
      </c>
      <c r="X345" s="157">
        <f>X390* Parametre!$E42</f>
        <v>0</v>
      </c>
      <c r="Y345" s="157">
        <f>Y390* Parametre!$E42</f>
        <v>0</v>
      </c>
      <c r="Z345" s="157">
        <f>Z390* Parametre!$E42</f>
        <v>0</v>
      </c>
      <c r="AA345" s="157">
        <f>AA390* Parametre!$E42</f>
        <v>0</v>
      </c>
      <c r="AB345" s="157">
        <f>AB390* Parametre!$E42</f>
        <v>0</v>
      </c>
      <c r="AC345" s="157">
        <f>AC390* Parametre!$E42</f>
        <v>0</v>
      </c>
      <c r="AD345" s="157">
        <f>AD390* Parametre!$E42</f>
        <v>0</v>
      </c>
      <c r="AE345" s="157">
        <f>AE390* Parametre!$E42</f>
        <v>0</v>
      </c>
      <c r="AF345" s="157">
        <f>AF390* Parametre!$E42</f>
        <v>0</v>
      </c>
      <c r="AG345" s="157">
        <f>AG390* Parametre!$E42</f>
        <v>0</v>
      </c>
      <c r="AH345" s="157">
        <f>AH390* Parametre!$E42</f>
        <v>0</v>
      </c>
      <c r="AI345" s="157">
        <f>AI390* Parametre!$E42</f>
        <v>0</v>
      </c>
      <c r="AJ345" s="157">
        <f>AJ390* Parametre!$E42</f>
        <v>0</v>
      </c>
      <c r="AK345" s="157">
        <f>AK390* Parametre!$E42</f>
        <v>0</v>
      </c>
      <c r="AL345" s="157">
        <f>AL390* Parametre!$E42</f>
        <v>0</v>
      </c>
      <c r="AM345" s="157">
        <f>AM390* Parametre!$E42</f>
        <v>0</v>
      </c>
      <c r="AN345" s="157">
        <f>AN390* Parametre!$E42</f>
        <v>0</v>
      </c>
      <c r="AO345" s="157">
        <f>AO390* Parametre!$E42</f>
        <v>0</v>
      </c>
      <c r="AP345" s="157">
        <f>AP390* Parametre!$E42</f>
        <v>0</v>
      </c>
      <c r="AQ345" s="157">
        <f>AQ390* Parametre!$E42</f>
        <v>0</v>
      </c>
      <c r="AR345" s="157">
        <f>AR390* Parametre!$E42</f>
        <v>0</v>
      </c>
      <c r="AS345" s="157">
        <f>AS390* Parametre!$E42</f>
        <v>0</v>
      </c>
      <c r="AT345" s="157">
        <f>AT390* Parametre!$E42</f>
        <v>0</v>
      </c>
      <c r="AU345" s="157">
        <f>AU390* Parametre!$E42</f>
        <v>0</v>
      </c>
      <c r="AV345" s="157">
        <f>AV390* Parametre!$E42</f>
        <v>0</v>
      </c>
      <c r="AW345" s="157">
        <f>AW390* Parametre!$E42</f>
        <v>0</v>
      </c>
      <c r="AX345" s="157">
        <f>AX390* Parametre!$E42</f>
        <v>0</v>
      </c>
      <c r="AY345" s="157">
        <f>AY390* Parametre!$E42</f>
        <v>0</v>
      </c>
      <c r="AZ345" s="157">
        <f>AZ390* Parametre!$E42</f>
        <v>0</v>
      </c>
      <c r="BA345" s="157">
        <f>BA390* Parametre!$E42</f>
        <v>0</v>
      </c>
      <c r="BB345" s="157">
        <f>BB390* Parametre!$E42</f>
        <v>2496085.1999999997</v>
      </c>
      <c r="BC345" s="157">
        <f>BC390* Parametre!$E42</f>
        <v>0</v>
      </c>
      <c r="BD345" s="157">
        <f>BD390* Parametre!$E42</f>
        <v>0</v>
      </c>
    </row>
    <row r="346" spans="1:56" ht="14.25" customHeight="1" x14ac:dyDescent="0.2">
      <c r="A346" s="158">
        <v>95</v>
      </c>
      <c r="B346" s="158" t="s">
        <v>125</v>
      </c>
      <c r="C346" s="158" t="s">
        <v>124</v>
      </c>
      <c r="D346" s="159"/>
      <c r="E346" s="159" t="s">
        <v>710</v>
      </c>
      <c r="F346" s="160">
        <f t="shared" ref="F346:V346" si="179">F344</f>
        <v>185161</v>
      </c>
      <c r="G346" s="160">
        <f t="shared" si="179"/>
        <v>69872</v>
      </c>
      <c r="H346" s="160">
        <f t="shared" si="179"/>
        <v>432600</v>
      </c>
      <c r="I346" s="160">
        <f t="shared" si="179"/>
        <v>45074</v>
      </c>
      <c r="J346" s="160">
        <f t="shared" si="179"/>
        <v>4026614</v>
      </c>
      <c r="K346" s="160">
        <f t="shared" si="179"/>
        <v>1200000</v>
      </c>
      <c r="L346" s="160">
        <f t="shared" si="179"/>
        <v>1500000</v>
      </c>
      <c r="M346" s="160">
        <f t="shared" si="179"/>
        <v>0</v>
      </c>
      <c r="N346" s="160">
        <f t="shared" si="179"/>
        <v>0</v>
      </c>
      <c r="O346" s="160">
        <f t="shared" si="179"/>
        <v>0</v>
      </c>
      <c r="P346" s="160">
        <f t="shared" si="179"/>
        <v>127655</v>
      </c>
      <c r="Q346" s="160">
        <f t="shared" si="179"/>
        <v>238000</v>
      </c>
      <c r="R346" s="160">
        <f t="shared" si="179"/>
        <v>0</v>
      </c>
      <c r="S346" s="160">
        <f t="shared" si="179"/>
        <v>380000</v>
      </c>
      <c r="T346" s="160">
        <f t="shared" si="179"/>
        <v>0</v>
      </c>
      <c r="U346" s="160">
        <f t="shared" si="179"/>
        <v>999655</v>
      </c>
      <c r="V346" s="160">
        <f t="shared" si="179"/>
        <v>298968000</v>
      </c>
      <c r="W346" s="160"/>
      <c r="X346" s="160">
        <f t="shared" ref="X346:BD346" si="180">X344</f>
        <v>93967</v>
      </c>
      <c r="Y346" s="160">
        <f t="shared" si="180"/>
        <v>25641</v>
      </c>
      <c r="Z346" s="160">
        <f t="shared" si="180"/>
        <v>0</v>
      </c>
      <c r="AA346" s="160">
        <f t="shared" si="180"/>
        <v>22950000</v>
      </c>
      <c r="AB346" s="160">
        <f t="shared" si="180"/>
        <v>360000</v>
      </c>
      <c r="AC346" s="160">
        <f t="shared" si="180"/>
        <v>250725</v>
      </c>
      <c r="AD346" s="160">
        <f t="shared" si="180"/>
        <v>0</v>
      </c>
      <c r="AE346" s="160">
        <f t="shared" si="180"/>
        <v>0</v>
      </c>
      <c r="AF346" s="160">
        <f t="shared" si="180"/>
        <v>0</v>
      </c>
      <c r="AG346" s="160">
        <f t="shared" si="180"/>
        <v>135000</v>
      </c>
      <c r="AH346" s="160">
        <f t="shared" si="180"/>
        <v>121354</v>
      </c>
      <c r="AI346" s="160">
        <f t="shared" si="180"/>
        <v>0</v>
      </c>
      <c r="AJ346" s="160">
        <f t="shared" si="180"/>
        <v>0</v>
      </c>
      <c r="AK346" s="160">
        <f t="shared" si="180"/>
        <v>0</v>
      </c>
      <c r="AL346" s="160">
        <f t="shared" si="180"/>
        <v>844392</v>
      </c>
      <c r="AM346" s="160">
        <f t="shared" si="180"/>
        <v>236590</v>
      </c>
      <c r="AN346" s="160">
        <f t="shared" si="180"/>
        <v>20040000</v>
      </c>
      <c r="AO346" s="160">
        <f t="shared" si="180"/>
        <v>2700000</v>
      </c>
      <c r="AP346" s="160">
        <f t="shared" si="180"/>
        <v>0</v>
      </c>
      <c r="AQ346" s="160">
        <f t="shared" si="180"/>
        <v>244210</v>
      </c>
      <c r="AR346" s="160">
        <f t="shared" si="180"/>
        <v>2530000</v>
      </c>
      <c r="AS346" s="160">
        <f t="shared" si="180"/>
        <v>5010720</v>
      </c>
      <c r="AT346" s="160">
        <f t="shared" si="180"/>
        <v>232689</v>
      </c>
      <c r="AU346" s="160">
        <f t="shared" si="180"/>
        <v>10680</v>
      </c>
      <c r="AV346" s="160">
        <f t="shared" si="180"/>
        <v>0</v>
      </c>
      <c r="AW346" s="160">
        <f t="shared" si="180"/>
        <v>451503</v>
      </c>
      <c r="AX346" s="160">
        <f t="shared" si="180"/>
        <v>8000000</v>
      </c>
      <c r="AY346" s="160">
        <f t="shared" si="180"/>
        <v>959806</v>
      </c>
      <c r="AZ346" s="160">
        <f t="shared" si="180"/>
        <v>49000</v>
      </c>
      <c r="BA346" s="160">
        <f t="shared" si="180"/>
        <v>506437</v>
      </c>
      <c r="BB346" s="160">
        <f t="shared" si="180"/>
        <v>0</v>
      </c>
      <c r="BC346" s="160">
        <f t="shared" si="180"/>
        <v>0</v>
      </c>
      <c r="BD346" s="160">
        <f t="shared" si="180"/>
        <v>166075</v>
      </c>
    </row>
    <row r="347" spans="1:56" ht="14.25" customHeight="1" x14ac:dyDescent="0.25">
      <c r="A347" s="85">
        <v>96</v>
      </c>
      <c r="B347" s="189" t="s">
        <v>169</v>
      </c>
      <c r="C347" s="189" t="s">
        <v>168</v>
      </c>
      <c r="D347" s="190" t="s">
        <v>168</v>
      </c>
      <c r="E347" s="191" t="s">
        <v>1002</v>
      </c>
      <c r="F347" s="180"/>
      <c r="G347" s="180"/>
      <c r="H347" s="152">
        <v>5000</v>
      </c>
      <c r="I347" s="180"/>
      <c r="J347" s="180"/>
      <c r="K347" s="178"/>
      <c r="L347" s="152">
        <v>300000</v>
      </c>
      <c r="M347" s="178"/>
      <c r="N347" s="152">
        <v>269638000</v>
      </c>
      <c r="O347" s="178"/>
      <c r="P347" s="152">
        <v>6715</v>
      </c>
      <c r="Q347" s="178"/>
      <c r="R347" s="178"/>
      <c r="S347" s="178"/>
      <c r="T347" s="178"/>
      <c r="U347" s="152">
        <v>66339</v>
      </c>
      <c r="V347" s="153">
        <v>34886000</v>
      </c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52">
        <v>2096</v>
      </c>
      <c r="AI347" s="178"/>
      <c r="AJ347" s="178"/>
      <c r="AK347" s="178"/>
      <c r="AL347" s="178"/>
      <c r="AM347" s="152">
        <v>189645</v>
      </c>
      <c r="AN347" s="178"/>
      <c r="AO347" s="153">
        <v>260000</v>
      </c>
      <c r="AP347" s="178"/>
      <c r="AQ347" s="178"/>
      <c r="AR347" s="153">
        <v>250000</v>
      </c>
      <c r="AS347" s="178"/>
      <c r="AT347" s="152">
        <v>19383</v>
      </c>
      <c r="AU347" s="178"/>
      <c r="AV347" s="178"/>
      <c r="AW347" s="178"/>
      <c r="AX347" s="178"/>
      <c r="AY347" s="178"/>
      <c r="AZ347" s="152">
        <v>36500</v>
      </c>
      <c r="BA347" s="153">
        <v>285150</v>
      </c>
      <c r="BB347" s="165">
        <v>172192</v>
      </c>
      <c r="BC347" s="178"/>
      <c r="BD347" s="178"/>
    </row>
    <row r="348" spans="1:56" ht="14.25" customHeight="1" x14ac:dyDescent="0.2">
      <c r="A348" s="155">
        <v>96</v>
      </c>
      <c r="B348" s="155" t="s">
        <v>169</v>
      </c>
      <c r="C348" s="155" t="s">
        <v>168</v>
      </c>
      <c r="D348" s="156" t="s">
        <v>708</v>
      </c>
      <c r="E348" s="156" t="s">
        <v>1003</v>
      </c>
      <c r="F348" s="157">
        <f t="shared" ref="F348:AK348" si="181">SUMPRODUCT(F$377:F$387,Martial16)</f>
        <v>0</v>
      </c>
      <c r="G348" s="157">
        <f t="shared" si="181"/>
        <v>0</v>
      </c>
      <c r="H348" s="157">
        <f t="shared" si="181"/>
        <v>0</v>
      </c>
      <c r="I348" s="157">
        <f t="shared" si="181"/>
        <v>0</v>
      </c>
      <c r="J348" s="157">
        <f t="shared" si="181"/>
        <v>0</v>
      </c>
      <c r="K348" s="157">
        <f t="shared" si="181"/>
        <v>0</v>
      </c>
      <c r="L348" s="157">
        <f t="shared" si="181"/>
        <v>0</v>
      </c>
      <c r="M348" s="157">
        <f t="shared" si="181"/>
        <v>0</v>
      </c>
      <c r="N348" s="157">
        <f t="shared" si="181"/>
        <v>0</v>
      </c>
      <c r="O348" s="157">
        <f t="shared" si="181"/>
        <v>6380.920000000001</v>
      </c>
      <c r="P348" s="157">
        <f t="shared" si="181"/>
        <v>0</v>
      </c>
      <c r="Q348" s="157">
        <f t="shared" si="181"/>
        <v>0</v>
      </c>
      <c r="R348" s="157">
        <f t="shared" si="181"/>
        <v>0</v>
      </c>
      <c r="S348" s="157">
        <f t="shared" si="181"/>
        <v>0</v>
      </c>
      <c r="T348" s="157">
        <f t="shared" si="181"/>
        <v>0</v>
      </c>
      <c r="U348" s="157">
        <f t="shared" si="181"/>
        <v>0</v>
      </c>
      <c r="V348" s="157">
        <f t="shared" si="181"/>
        <v>0</v>
      </c>
      <c r="W348" s="157">
        <f t="shared" si="181"/>
        <v>0</v>
      </c>
      <c r="X348" s="157">
        <f t="shared" si="181"/>
        <v>28521</v>
      </c>
      <c r="Y348" s="157">
        <f t="shared" si="181"/>
        <v>0</v>
      </c>
      <c r="Z348" s="157">
        <f t="shared" si="181"/>
        <v>0</v>
      </c>
      <c r="AA348" s="157">
        <f t="shared" si="181"/>
        <v>861400</v>
      </c>
      <c r="AB348" s="157">
        <f t="shared" si="181"/>
        <v>0</v>
      </c>
      <c r="AC348" s="157">
        <f t="shared" si="181"/>
        <v>0</v>
      </c>
      <c r="AD348" s="157">
        <f t="shared" si="181"/>
        <v>0</v>
      </c>
      <c r="AE348" s="157">
        <f t="shared" si="181"/>
        <v>0</v>
      </c>
      <c r="AF348" s="157">
        <f t="shared" si="181"/>
        <v>0</v>
      </c>
      <c r="AG348" s="157">
        <f t="shared" si="181"/>
        <v>0</v>
      </c>
      <c r="AH348" s="157">
        <f t="shared" si="181"/>
        <v>0</v>
      </c>
      <c r="AI348" s="157">
        <f t="shared" si="181"/>
        <v>34888.639999999999</v>
      </c>
      <c r="AJ348" s="157">
        <f t="shared" si="181"/>
        <v>0</v>
      </c>
      <c r="AK348" s="157">
        <f t="shared" si="181"/>
        <v>0</v>
      </c>
      <c r="AL348" s="157">
        <f t="shared" ref="AL348:BD348" si="182">SUMPRODUCT(AL$377:AL$387,Martial16)</f>
        <v>0</v>
      </c>
      <c r="AM348" s="157">
        <f t="shared" si="182"/>
        <v>0</v>
      </c>
      <c r="AN348" s="157">
        <f t="shared" si="182"/>
        <v>0</v>
      </c>
      <c r="AO348" s="157">
        <f t="shared" si="182"/>
        <v>0</v>
      </c>
      <c r="AP348" s="157">
        <f t="shared" si="182"/>
        <v>0</v>
      </c>
      <c r="AQ348" s="157">
        <f t="shared" si="182"/>
        <v>0</v>
      </c>
      <c r="AR348" s="157">
        <f t="shared" si="182"/>
        <v>0</v>
      </c>
      <c r="AS348" s="157">
        <f t="shared" si="182"/>
        <v>0</v>
      </c>
      <c r="AT348" s="157">
        <f t="shared" si="182"/>
        <v>0</v>
      </c>
      <c r="AU348" s="157">
        <f t="shared" si="182"/>
        <v>0</v>
      </c>
      <c r="AV348" s="157">
        <f t="shared" si="182"/>
        <v>0</v>
      </c>
      <c r="AW348" s="157">
        <f t="shared" si="182"/>
        <v>0</v>
      </c>
      <c r="AX348" s="157">
        <f t="shared" si="182"/>
        <v>0</v>
      </c>
      <c r="AY348" s="157">
        <f t="shared" si="182"/>
        <v>0</v>
      </c>
      <c r="AZ348" s="157">
        <f t="shared" si="182"/>
        <v>0</v>
      </c>
      <c r="BA348" s="157">
        <f t="shared" si="182"/>
        <v>0</v>
      </c>
      <c r="BB348" s="157">
        <f t="shared" si="182"/>
        <v>0</v>
      </c>
      <c r="BC348" s="157">
        <f t="shared" si="182"/>
        <v>0</v>
      </c>
      <c r="BD348" s="157">
        <f t="shared" si="182"/>
        <v>0</v>
      </c>
    </row>
    <row r="349" spans="1:56" ht="14.25" customHeight="1" x14ac:dyDescent="0.2">
      <c r="A349" s="158">
        <v>96</v>
      </c>
      <c r="B349" s="158" t="s">
        <v>169</v>
      </c>
      <c r="C349" s="158" t="s">
        <v>168</v>
      </c>
      <c r="D349" s="159"/>
      <c r="E349" s="159" t="s">
        <v>710</v>
      </c>
      <c r="F349" s="160">
        <f t="shared" ref="F349:BD349" si="183">SUM(F347:F348)</f>
        <v>0</v>
      </c>
      <c r="G349" s="160">
        <f t="shared" si="183"/>
        <v>0</v>
      </c>
      <c r="H349" s="160">
        <f t="shared" si="183"/>
        <v>5000</v>
      </c>
      <c r="I349" s="160">
        <f t="shared" si="183"/>
        <v>0</v>
      </c>
      <c r="J349" s="160">
        <f t="shared" si="183"/>
        <v>0</v>
      </c>
      <c r="K349" s="160">
        <f t="shared" si="183"/>
        <v>0</v>
      </c>
      <c r="L349" s="160">
        <f t="shared" si="183"/>
        <v>300000</v>
      </c>
      <c r="M349" s="160">
        <f t="shared" si="183"/>
        <v>0</v>
      </c>
      <c r="N349" s="160">
        <f t="shared" si="183"/>
        <v>269638000</v>
      </c>
      <c r="O349" s="160">
        <f t="shared" si="183"/>
        <v>6380.920000000001</v>
      </c>
      <c r="P349" s="160">
        <f t="shared" si="183"/>
        <v>6715</v>
      </c>
      <c r="Q349" s="160">
        <f t="shared" si="183"/>
        <v>0</v>
      </c>
      <c r="R349" s="160">
        <f t="shared" si="183"/>
        <v>0</v>
      </c>
      <c r="S349" s="160">
        <f t="shared" si="183"/>
        <v>0</v>
      </c>
      <c r="T349" s="160">
        <f t="shared" si="183"/>
        <v>0</v>
      </c>
      <c r="U349" s="160">
        <f t="shared" si="183"/>
        <v>66339</v>
      </c>
      <c r="V349" s="160">
        <f t="shared" si="183"/>
        <v>34886000</v>
      </c>
      <c r="W349" s="160">
        <f t="shared" si="183"/>
        <v>0</v>
      </c>
      <c r="X349" s="160">
        <f t="shared" si="183"/>
        <v>28521</v>
      </c>
      <c r="Y349" s="160">
        <f t="shared" si="183"/>
        <v>0</v>
      </c>
      <c r="Z349" s="160">
        <f t="shared" si="183"/>
        <v>0</v>
      </c>
      <c r="AA349" s="160">
        <f t="shared" si="183"/>
        <v>861400</v>
      </c>
      <c r="AB349" s="160">
        <f t="shared" si="183"/>
        <v>0</v>
      </c>
      <c r="AC349" s="160">
        <f t="shared" si="183"/>
        <v>0</v>
      </c>
      <c r="AD349" s="160">
        <f t="shared" si="183"/>
        <v>0</v>
      </c>
      <c r="AE349" s="160">
        <f t="shared" si="183"/>
        <v>0</v>
      </c>
      <c r="AF349" s="160">
        <f t="shared" si="183"/>
        <v>0</v>
      </c>
      <c r="AG349" s="160">
        <f t="shared" si="183"/>
        <v>0</v>
      </c>
      <c r="AH349" s="160">
        <f t="shared" si="183"/>
        <v>2096</v>
      </c>
      <c r="AI349" s="160">
        <f t="shared" si="183"/>
        <v>34888.639999999999</v>
      </c>
      <c r="AJ349" s="160">
        <f t="shared" si="183"/>
        <v>0</v>
      </c>
      <c r="AK349" s="160">
        <f t="shared" si="183"/>
        <v>0</v>
      </c>
      <c r="AL349" s="160">
        <f t="shared" si="183"/>
        <v>0</v>
      </c>
      <c r="AM349" s="160">
        <f t="shared" si="183"/>
        <v>189645</v>
      </c>
      <c r="AN349" s="160">
        <f t="shared" si="183"/>
        <v>0</v>
      </c>
      <c r="AO349" s="160">
        <f t="shared" si="183"/>
        <v>260000</v>
      </c>
      <c r="AP349" s="160">
        <f t="shared" si="183"/>
        <v>0</v>
      </c>
      <c r="AQ349" s="160">
        <f t="shared" si="183"/>
        <v>0</v>
      </c>
      <c r="AR349" s="160">
        <f t="shared" si="183"/>
        <v>250000</v>
      </c>
      <c r="AS349" s="160">
        <f t="shared" si="183"/>
        <v>0</v>
      </c>
      <c r="AT349" s="160">
        <f t="shared" si="183"/>
        <v>19383</v>
      </c>
      <c r="AU349" s="160">
        <f t="shared" si="183"/>
        <v>0</v>
      </c>
      <c r="AV349" s="160">
        <f t="shared" si="183"/>
        <v>0</v>
      </c>
      <c r="AW349" s="160">
        <f t="shared" si="183"/>
        <v>0</v>
      </c>
      <c r="AX349" s="160">
        <f t="shared" si="183"/>
        <v>0</v>
      </c>
      <c r="AY349" s="160">
        <f t="shared" si="183"/>
        <v>0</v>
      </c>
      <c r="AZ349" s="160">
        <f t="shared" si="183"/>
        <v>36500</v>
      </c>
      <c r="BA349" s="160">
        <f t="shared" si="183"/>
        <v>285150</v>
      </c>
      <c r="BB349" s="160">
        <f t="shared" si="183"/>
        <v>172192</v>
      </c>
      <c r="BC349" s="160">
        <f t="shared" si="183"/>
        <v>0</v>
      </c>
      <c r="BD349" s="160">
        <f t="shared" si="183"/>
        <v>0</v>
      </c>
    </row>
    <row r="350" spans="1:56" ht="14.25" customHeight="1" x14ac:dyDescent="0.25">
      <c r="A350" s="85">
        <v>97</v>
      </c>
      <c r="B350" s="184" t="s">
        <v>208</v>
      </c>
      <c r="C350" s="184" t="s">
        <v>207</v>
      </c>
      <c r="D350" s="184" t="s">
        <v>208</v>
      </c>
      <c r="E350" s="186" t="s">
        <v>207</v>
      </c>
      <c r="F350" s="180"/>
      <c r="G350" s="180"/>
      <c r="H350" s="152">
        <v>38500</v>
      </c>
      <c r="I350" s="174">
        <v>277521</v>
      </c>
      <c r="J350" s="180"/>
      <c r="K350" s="178"/>
      <c r="L350" s="178"/>
      <c r="M350" s="178"/>
      <c r="N350" s="178"/>
      <c r="O350" s="178"/>
      <c r="P350" s="178"/>
      <c r="Q350" s="178"/>
      <c r="R350" s="178"/>
      <c r="S350" s="178"/>
      <c r="T350" s="152">
        <v>37000</v>
      </c>
      <c r="U350" s="178"/>
      <c r="V350" s="178"/>
      <c r="W350" s="178"/>
      <c r="X350" s="178"/>
      <c r="Y350" s="178"/>
      <c r="Z350" s="178"/>
      <c r="AA350" s="153">
        <v>5505000</v>
      </c>
      <c r="AB350" s="168">
        <v>600000</v>
      </c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52">
        <v>288898</v>
      </c>
      <c r="AZ350" s="152">
        <v>64500</v>
      </c>
      <c r="BA350" s="178"/>
      <c r="BB350" s="178"/>
      <c r="BC350" s="178"/>
      <c r="BD350" s="178"/>
    </row>
    <row r="351" spans="1:56" ht="14.25" customHeight="1" x14ac:dyDescent="0.25">
      <c r="A351" s="85">
        <v>97</v>
      </c>
      <c r="B351" s="184" t="s">
        <v>208</v>
      </c>
      <c r="C351" s="184" t="s">
        <v>207</v>
      </c>
      <c r="D351" s="192" t="s">
        <v>1004</v>
      </c>
      <c r="E351" s="191" t="s">
        <v>1005</v>
      </c>
      <c r="F351" s="180"/>
      <c r="G351" s="180"/>
      <c r="H351" s="180"/>
      <c r="I351" s="180"/>
      <c r="J351" s="180"/>
      <c r="K351" s="178"/>
      <c r="L351" s="152">
        <v>300000</v>
      </c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</row>
    <row r="352" spans="1:56" ht="14.25" customHeight="1" x14ac:dyDescent="0.25">
      <c r="A352" s="85">
        <v>84</v>
      </c>
      <c r="B352" s="184" t="s">
        <v>208</v>
      </c>
      <c r="C352" s="184" t="s">
        <v>201</v>
      </c>
      <c r="D352" s="185" t="s">
        <v>1006</v>
      </c>
      <c r="E352" s="191" t="s">
        <v>1007</v>
      </c>
      <c r="F352" s="180"/>
      <c r="G352" s="180"/>
      <c r="H352" s="152">
        <v>650000</v>
      </c>
      <c r="I352" s="180"/>
      <c r="J352" s="180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52">
        <v>100225000</v>
      </c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</row>
    <row r="353" spans="1:56" ht="14.25" customHeight="1" x14ac:dyDescent="0.2">
      <c r="A353" s="158">
        <v>97</v>
      </c>
      <c r="B353" s="158" t="s">
        <v>208</v>
      </c>
      <c r="C353" s="158" t="s">
        <v>207</v>
      </c>
      <c r="D353" s="159"/>
      <c r="E353" s="159" t="s">
        <v>710</v>
      </c>
      <c r="F353" s="160">
        <f t="shared" ref="F353:V353" si="184">SUM(F350:F352)</f>
        <v>0</v>
      </c>
      <c r="G353" s="160">
        <f t="shared" si="184"/>
        <v>0</v>
      </c>
      <c r="H353" s="160">
        <f t="shared" si="184"/>
        <v>688500</v>
      </c>
      <c r="I353" s="160">
        <f t="shared" si="184"/>
        <v>277521</v>
      </c>
      <c r="J353" s="160">
        <f t="shared" si="184"/>
        <v>0</v>
      </c>
      <c r="K353" s="160">
        <f t="shared" si="184"/>
        <v>0</v>
      </c>
      <c r="L353" s="160">
        <f t="shared" si="184"/>
        <v>300000</v>
      </c>
      <c r="M353" s="160">
        <f t="shared" si="184"/>
        <v>0</v>
      </c>
      <c r="N353" s="160">
        <f t="shared" si="184"/>
        <v>0</v>
      </c>
      <c r="O353" s="160">
        <f t="shared" si="184"/>
        <v>0</v>
      </c>
      <c r="P353" s="160">
        <f t="shared" si="184"/>
        <v>0</v>
      </c>
      <c r="Q353" s="160">
        <f t="shared" si="184"/>
        <v>0</v>
      </c>
      <c r="R353" s="160">
        <f t="shared" si="184"/>
        <v>0</v>
      </c>
      <c r="S353" s="160">
        <f t="shared" si="184"/>
        <v>0</v>
      </c>
      <c r="T353" s="160">
        <f t="shared" si="184"/>
        <v>37000</v>
      </c>
      <c r="U353" s="160">
        <f t="shared" si="184"/>
        <v>0</v>
      </c>
      <c r="V353" s="160">
        <f t="shared" si="184"/>
        <v>0</v>
      </c>
      <c r="W353" s="160"/>
      <c r="X353" s="160">
        <f t="shared" ref="X353:BD353" si="185">SUM(X350:X352)</f>
        <v>0</v>
      </c>
      <c r="Y353" s="160">
        <f t="shared" si="185"/>
        <v>0</v>
      </c>
      <c r="Z353" s="160">
        <f t="shared" si="185"/>
        <v>0</v>
      </c>
      <c r="AA353" s="160">
        <f t="shared" si="185"/>
        <v>5505000</v>
      </c>
      <c r="AB353" s="160">
        <f t="shared" si="185"/>
        <v>600000</v>
      </c>
      <c r="AC353" s="160">
        <f t="shared" si="185"/>
        <v>0</v>
      </c>
      <c r="AD353" s="160">
        <f t="shared" si="185"/>
        <v>0</v>
      </c>
      <c r="AE353" s="160">
        <f t="shared" si="185"/>
        <v>0</v>
      </c>
      <c r="AF353" s="160">
        <f t="shared" si="185"/>
        <v>0</v>
      </c>
      <c r="AG353" s="160">
        <f t="shared" si="185"/>
        <v>0</v>
      </c>
      <c r="AH353" s="160">
        <f t="shared" si="185"/>
        <v>0</v>
      </c>
      <c r="AI353" s="160">
        <f t="shared" si="185"/>
        <v>0</v>
      </c>
      <c r="AJ353" s="160">
        <f t="shared" si="185"/>
        <v>0</v>
      </c>
      <c r="AK353" s="160">
        <f t="shared" si="185"/>
        <v>0</v>
      </c>
      <c r="AL353" s="160">
        <f t="shared" si="185"/>
        <v>0</v>
      </c>
      <c r="AM353" s="160">
        <f t="shared" si="185"/>
        <v>0</v>
      </c>
      <c r="AN353" s="160">
        <f t="shared" si="185"/>
        <v>100225000</v>
      </c>
      <c r="AO353" s="160">
        <f t="shared" si="185"/>
        <v>0</v>
      </c>
      <c r="AP353" s="160">
        <f t="shared" si="185"/>
        <v>0</v>
      </c>
      <c r="AQ353" s="160">
        <f t="shared" si="185"/>
        <v>0</v>
      </c>
      <c r="AR353" s="160">
        <f t="shared" si="185"/>
        <v>0</v>
      </c>
      <c r="AS353" s="160">
        <f t="shared" si="185"/>
        <v>0</v>
      </c>
      <c r="AT353" s="160">
        <f t="shared" si="185"/>
        <v>0</v>
      </c>
      <c r="AU353" s="160">
        <f t="shared" si="185"/>
        <v>0</v>
      </c>
      <c r="AV353" s="160">
        <f t="shared" si="185"/>
        <v>0</v>
      </c>
      <c r="AW353" s="160">
        <f t="shared" si="185"/>
        <v>0</v>
      </c>
      <c r="AX353" s="160">
        <f t="shared" si="185"/>
        <v>0</v>
      </c>
      <c r="AY353" s="160">
        <f t="shared" si="185"/>
        <v>288898</v>
      </c>
      <c r="AZ353" s="160">
        <f t="shared" si="185"/>
        <v>64500</v>
      </c>
      <c r="BA353" s="160">
        <f t="shared" si="185"/>
        <v>0</v>
      </c>
      <c r="BB353" s="160">
        <f t="shared" si="185"/>
        <v>0</v>
      </c>
      <c r="BC353" s="160">
        <f t="shared" si="185"/>
        <v>0</v>
      </c>
      <c r="BD353" s="160">
        <f t="shared" si="185"/>
        <v>0</v>
      </c>
    </row>
    <row r="354" spans="1:56" ht="14.25" customHeight="1" x14ac:dyDescent="0.25">
      <c r="A354" s="85">
        <v>98</v>
      </c>
      <c r="B354" s="189" t="s">
        <v>87</v>
      </c>
      <c r="C354" s="189" t="s">
        <v>86</v>
      </c>
      <c r="D354" s="194" t="s">
        <v>1008</v>
      </c>
      <c r="E354" s="205" t="s">
        <v>1009</v>
      </c>
      <c r="F354" s="180"/>
      <c r="G354" s="180"/>
      <c r="H354" s="180"/>
      <c r="I354" s="180"/>
      <c r="J354" s="180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</row>
    <row r="355" spans="1:56" ht="14.25" customHeight="1" x14ac:dyDescent="0.25">
      <c r="A355" s="85">
        <v>98</v>
      </c>
      <c r="B355" s="189" t="s">
        <v>87</v>
      </c>
      <c r="C355" s="189" t="s">
        <v>86</v>
      </c>
      <c r="D355" s="190" t="s">
        <v>1010</v>
      </c>
      <c r="E355" s="191" t="s">
        <v>1011</v>
      </c>
      <c r="F355" s="180"/>
      <c r="G355" s="180"/>
      <c r="H355" s="180"/>
      <c r="I355" s="180"/>
      <c r="J355" s="180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69">
        <v>50516480</v>
      </c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52">
        <v>872608</v>
      </c>
    </row>
    <row r="356" spans="1:56" ht="14.25" customHeight="1" x14ac:dyDescent="0.25">
      <c r="A356" s="85">
        <v>98</v>
      </c>
      <c r="B356" s="189" t="s">
        <v>87</v>
      </c>
      <c r="C356" s="189" t="s">
        <v>86</v>
      </c>
      <c r="D356" s="190" t="s">
        <v>551</v>
      </c>
      <c r="E356" s="186" t="s">
        <v>86</v>
      </c>
      <c r="F356" s="174">
        <v>641742</v>
      </c>
      <c r="G356" s="174">
        <v>146919</v>
      </c>
      <c r="H356" s="152">
        <v>65000</v>
      </c>
      <c r="I356" s="174">
        <v>38869</v>
      </c>
      <c r="J356" s="174">
        <v>3788246</v>
      </c>
      <c r="K356" s="152">
        <v>3420000</v>
      </c>
      <c r="L356" s="152">
        <v>1500000</v>
      </c>
      <c r="M356" s="178"/>
      <c r="N356" s="172"/>
      <c r="O356" s="152">
        <v>84494</v>
      </c>
      <c r="P356" s="152">
        <v>877291</v>
      </c>
      <c r="Q356" s="152">
        <v>394000</v>
      </c>
      <c r="R356" s="178"/>
      <c r="S356" s="152">
        <v>745000</v>
      </c>
      <c r="T356" s="178"/>
      <c r="U356" s="152">
        <v>1916036</v>
      </c>
      <c r="V356" s="153">
        <v>749002000</v>
      </c>
      <c r="W356" s="178"/>
      <c r="X356" s="153">
        <v>25000</v>
      </c>
      <c r="Y356" s="178"/>
      <c r="Z356" s="178"/>
      <c r="AA356" s="153">
        <v>109154000</v>
      </c>
      <c r="AB356" s="168">
        <v>360000</v>
      </c>
      <c r="AC356" s="152">
        <v>2450130</v>
      </c>
      <c r="AD356" s="178"/>
      <c r="AE356" s="178"/>
      <c r="AF356" s="178"/>
      <c r="AG356" s="153">
        <v>332500</v>
      </c>
      <c r="AH356" s="152">
        <v>0</v>
      </c>
      <c r="AI356" s="178"/>
      <c r="AJ356" s="152">
        <v>6904714</v>
      </c>
      <c r="AK356" s="178"/>
      <c r="AL356" s="152">
        <v>1590359</v>
      </c>
      <c r="AM356" s="152">
        <v>693022</v>
      </c>
      <c r="AN356" s="152">
        <v>10000000</v>
      </c>
      <c r="AO356" s="153">
        <v>6960000</v>
      </c>
      <c r="AP356" s="152">
        <v>342880</v>
      </c>
      <c r="AQ356" s="152">
        <v>630424</v>
      </c>
      <c r="AR356" s="153">
        <v>5070000</v>
      </c>
      <c r="AS356" s="178"/>
      <c r="AT356" s="152">
        <v>474105</v>
      </c>
      <c r="AU356" s="178"/>
      <c r="AV356" s="178"/>
      <c r="AW356" s="152">
        <v>3577120</v>
      </c>
      <c r="AX356" s="152">
        <v>51000000</v>
      </c>
      <c r="AY356" s="175">
        <v>829722</v>
      </c>
      <c r="AZ356" s="152">
        <v>516500</v>
      </c>
      <c r="BA356" s="153">
        <v>1907022</v>
      </c>
      <c r="BB356" s="178"/>
      <c r="BC356" s="178"/>
      <c r="BD356" s="152">
        <v>801007</v>
      </c>
    </row>
    <row r="357" spans="1:56" ht="14.25" customHeight="1" x14ac:dyDescent="0.25">
      <c r="A357" s="85">
        <v>98</v>
      </c>
      <c r="B357" s="189" t="s">
        <v>87</v>
      </c>
      <c r="C357" s="189" t="s">
        <v>86</v>
      </c>
      <c r="D357" s="190" t="s">
        <v>1012</v>
      </c>
      <c r="E357" s="186" t="s">
        <v>1013</v>
      </c>
      <c r="F357" s="180"/>
      <c r="G357" s="180"/>
      <c r="H357" s="180"/>
      <c r="I357" s="180"/>
      <c r="J357" s="180"/>
      <c r="K357" s="178"/>
      <c r="L357" s="178"/>
      <c r="M357" s="178"/>
      <c r="N357" s="178"/>
      <c r="O357" s="178"/>
      <c r="P357" s="178"/>
      <c r="Q357" s="178"/>
      <c r="R357" s="178"/>
      <c r="S357" s="178"/>
      <c r="T357" s="152">
        <v>30500</v>
      </c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</row>
    <row r="358" spans="1:56" ht="14.25" customHeight="1" x14ac:dyDescent="0.2">
      <c r="A358" s="155">
        <v>98</v>
      </c>
      <c r="B358" s="155" t="s">
        <v>87</v>
      </c>
      <c r="C358" s="155" t="s">
        <v>86</v>
      </c>
      <c r="D358" s="156" t="s">
        <v>708</v>
      </c>
      <c r="E358" s="156" t="s">
        <v>1014</v>
      </c>
      <c r="F358" s="157">
        <f t="shared" ref="F358:AK358" si="186">SUMPRODUCT(F$377:F$387,Martial15)</f>
        <v>0</v>
      </c>
      <c r="G358" s="157">
        <f t="shared" si="186"/>
        <v>0</v>
      </c>
      <c r="H358" s="157">
        <f t="shared" si="186"/>
        <v>0</v>
      </c>
      <c r="I358" s="157">
        <f t="shared" si="186"/>
        <v>0</v>
      </c>
      <c r="J358" s="157">
        <f t="shared" si="186"/>
        <v>0</v>
      </c>
      <c r="K358" s="157">
        <f t="shared" si="186"/>
        <v>0</v>
      </c>
      <c r="L358" s="157">
        <f t="shared" si="186"/>
        <v>0</v>
      </c>
      <c r="M358" s="157">
        <f t="shared" si="186"/>
        <v>0</v>
      </c>
      <c r="N358" s="157">
        <f t="shared" si="186"/>
        <v>574803500</v>
      </c>
      <c r="O358" s="157">
        <f t="shared" si="186"/>
        <v>0</v>
      </c>
      <c r="P358" s="157">
        <f t="shared" si="186"/>
        <v>0</v>
      </c>
      <c r="Q358" s="157">
        <f t="shared" si="186"/>
        <v>0</v>
      </c>
      <c r="R358" s="157">
        <f t="shared" si="186"/>
        <v>0</v>
      </c>
      <c r="S358" s="157">
        <f t="shared" si="186"/>
        <v>0</v>
      </c>
      <c r="T358" s="157">
        <f t="shared" si="186"/>
        <v>0</v>
      </c>
      <c r="U358" s="157">
        <f t="shared" si="186"/>
        <v>0</v>
      </c>
      <c r="V358" s="157">
        <f t="shared" si="186"/>
        <v>0</v>
      </c>
      <c r="W358" s="157">
        <f t="shared" si="186"/>
        <v>0</v>
      </c>
      <c r="X358" s="157">
        <f t="shared" si="186"/>
        <v>0</v>
      </c>
      <c r="Y358" s="157">
        <f t="shared" si="186"/>
        <v>0</v>
      </c>
      <c r="Z358" s="157">
        <f t="shared" si="186"/>
        <v>0</v>
      </c>
      <c r="AA358" s="157">
        <f t="shared" si="186"/>
        <v>0</v>
      </c>
      <c r="AB358" s="157">
        <f t="shared" si="186"/>
        <v>0</v>
      </c>
      <c r="AC358" s="157">
        <f t="shared" si="186"/>
        <v>0</v>
      </c>
      <c r="AD358" s="157">
        <f t="shared" si="186"/>
        <v>0</v>
      </c>
      <c r="AE358" s="157">
        <f t="shared" si="186"/>
        <v>0</v>
      </c>
      <c r="AF358" s="157">
        <f t="shared" si="186"/>
        <v>0</v>
      </c>
      <c r="AG358" s="157">
        <f t="shared" si="186"/>
        <v>0</v>
      </c>
      <c r="AH358" s="157">
        <f t="shared" si="186"/>
        <v>0</v>
      </c>
      <c r="AI358" s="157">
        <f t="shared" si="186"/>
        <v>43610.8</v>
      </c>
      <c r="AJ358" s="157">
        <f t="shared" si="186"/>
        <v>0</v>
      </c>
      <c r="AK358" s="157">
        <f t="shared" si="186"/>
        <v>0</v>
      </c>
      <c r="AL358" s="157">
        <f t="shared" ref="AL358:BD358" si="187">SUMPRODUCT(AL$377:AL$387,Martial15)</f>
        <v>0</v>
      </c>
      <c r="AM358" s="157">
        <f t="shared" si="187"/>
        <v>0</v>
      </c>
      <c r="AN358" s="157">
        <f t="shared" si="187"/>
        <v>0</v>
      </c>
      <c r="AO358" s="157">
        <f t="shared" si="187"/>
        <v>0</v>
      </c>
      <c r="AP358" s="157">
        <f t="shared" si="187"/>
        <v>0</v>
      </c>
      <c r="AQ358" s="157">
        <f t="shared" si="187"/>
        <v>0</v>
      </c>
      <c r="AR358" s="157">
        <f t="shared" si="187"/>
        <v>0</v>
      </c>
      <c r="AS358" s="157">
        <f t="shared" si="187"/>
        <v>0</v>
      </c>
      <c r="AT358" s="157">
        <f t="shared" si="187"/>
        <v>0</v>
      </c>
      <c r="AU358" s="157">
        <f t="shared" si="187"/>
        <v>0</v>
      </c>
      <c r="AV358" s="157">
        <f t="shared" si="187"/>
        <v>0</v>
      </c>
      <c r="AW358" s="157">
        <f t="shared" si="187"/>
        <v>0</v>
      </c>
      <c r="AX358" s="157">
        <f t="shared" si="187"/>
        <v>0</v>
      </c>
      <c r="AY358" s="157">
        <f t="shared" si="187"/>
        <v>0</v>
      </c>
      <c r="AZ358" s="157">
        <f t="shared" si="187"/>
        <v>0</v>
      </c>
      <c r="BA358" s="157">
        <f t="shared" si="187"/>
        <v>0</v>
      </c>
      <c r="BB358" s="157">
        <f t="shared" si="187"/>
        <v>1386335.04</v>
      </c>
      <c r="BC358" s="157">
        <f t="shared" si="187"/>
        <v>0</v>
      </c>
      <c r="BD358" s="157">
        <f t="shared" si="187"/>
        <v>0</v>
      </c>
    </row>
    <row r="359" spans="1:56" ht="14.25" customHeight="1" x14ac:dyDescent="0.2">
      <c r="A359" s="158">
        <v>98</v>
      </c>
      <c r="B359" s="158" t="s">
        <v>87</v>
      </c>
      <c r="C359" s="158" t="s">
        <v>86</v>
      </c>
      <c r="D359" s="159"/>
      <c r="E359" s="159" t="s">
        <v>710</v>
      </c>
      <c r="F359" s="160">
        <f t="shared" ref="F359:BD359" si="188">SUM(F354:F358)</f>
        <v>641742</v>
      </c>
      <c r="G359" s="160">
        <f t="shared" si="188"/>
        <v>146919</v>
      </c>
      <c r="H359" s="160">
        <f t="shared" si="188"/>
        <v>65000</v>
      </c>
      <c r="I359" s="160">
        <f t="shared" si="188"/>
        <v>38869</v>
      </c>
      <c r="J359" s="160">
        <f t="shared" si="188"/>
        <v>3788246</v>
      </c>
      <c r="K359" s="160">
        <f t="shared" si="188"/>
        <v>3420000</v>
      </c>
      <c r="L359" s="160">
        <f t="shared" si="188"/>
        <v>1500000</v>
      </c>
      <c r="M359" s="160">
        <f t="shared" si="188"/>
        <v>0</v>
      </c>
      <c r="N359" s="160">
        <f t="shared" si="188"/>
        <v>574803500</v>
      </c>
      <c r="O359" s="160">
        <f t="shared" si="188"/>
        <v>84494</v>
      </c>
      <c r="P359" s="160">
        <f t="shared" si="188"/>
        <v>877291</v>
      </c>
      <c r="Q359" s="160">
        <f t="shared" si="188"/>
        <v>394000</v>
      </c>
      <c r="R359" s="160">
        <f t="shared" si="188"/>
        <v>0</v>
      </c>
      <c r="S359" s="160">
        <f t="shared" si="188"/>
        <v>745000</v>
      </c>
      <c r="T359" s="160">
        <f t="shared" si="188"/>
        <v>30500</v>
      </c>
      <c r="U359" s="160">
        <f t="shared" si="188"/>
        <v>1916036</v>
      </c>
      <c r="V359" s="160">
        <f t="shared" si="188"/>
        <v>749002000</v>
      </c>
      <c r="W359" s="160">
        <f t="shared" si="188"/>
        <v>0</v>
      </c>
      <c r="X359" s="160">
        <f t="shared" si="188"/>
        <v>25000</v>
      </c>
      <c r="Y359" s="160">
        <f t="shared" si="188"/>
        <v>0</v>
      </c>
      <c r="Z359" s="160">
        <f t="shared" si="188"/>
        <v>0</v>
      </c>
      <c r="AA359" s="160">
        <f t="shared" si="188"/>
        <v>109154000</v>
      </c>
      <c r="AB359" s="160">
        <f t="shared" si="188"/>
        <v>360000</v>
      </c>
      <c r="AC359" s="160">
        <f t="shared" si="188"/>
        <v>2450130</v>
      </c>
      <c r="AD359" s="160">
        <f t="shared" si="188"/>
        <v>0</v>
      </c>
      <c r="AE359" s="160">
        <f t="shared" si="188"/>
        <v>0</v>
      </c>
      <c r="AF359" s="160">
        <f t="shared" si="188"/>
        <v>0</v>
      </c>
      <c r="AG359" s="160">
        <f t="shared" si="188"/>
        <v>332500</v>
      </c>
      <c r="AH359" s="160">
        <f t="shared" si="188"/>
        <v>0</v>
      </c>
      <c r="AI359" s="160">
        <f t="shared" si="188"/>
        <v>43610.8</v>
      </c>
      <c r="AJ359" s="160">
        <f t="shared" si="188"/>
        <v>6904714</v>
      </c>
      <c r="AK359" s="160">
        <f t="shared" si="188"/>
        <v>0</v>
      </c>
      <c r="AL359" s="160">
        <f t="shared" si="188"/>
        <v>1590359</v>
      </c>
      <c r="AM359" s="160">
        <f t="shared" si="188"/>
        <v>693022</v>
      </c>
      <c r="AN359" s="160">
        <f t="shared" si="188"/>
        <v>10000000</v>
      </c>
      <c r="AO359" s="160">
        <f t="shared" si="188"/>
        <v>6960000</v>
      </c>
      <c r="AP359" s="160">
        <f t="shared" si="188"/>
        <v>342880</v>
      </c>
      <c r="AQ359" s="160">
        <f t="shared" si="188"/>
        <v>630424</v>
      </c>
      <c r="AR359" s="160">
        <f t="shared" si="188"/>
        <v>5070000</v>
      </c>
      <c r="AS359" s="160">
        <f t="shared" si="188"/>
        <v>50516480</v>
      </c>
      <c r="AT359" s="160">
        <f t="shared" si="188"/>
        <v>474105</v>
      </c>
      <c r="AU359" s="160">
        <f t="shared" si="188"/>
        <v>0</v>
      </c>
      <c r="AV359" s="160">
        <f t="shared" si="188"/>
        <v>0</v>
      </c>
      <c r="AW359" s="160">
        <f t="shared" si="188"/>
        <v>3577120</v>
      </c>
      <c r="AX359" s="160">
        <f t="shared" si="188"/>
        <v>51000000</v>
      </c>
      <c r="AY359" s="160">
        <f t="shared" si="188"/>
        <v>829722</v>
      </c>
      <c r="AZ359" s="160">
        <f t="shared" si="188"/>
        <v>516500</v>
      </c>
      <c r="BA359" s="160">
        <f t="shared" si="188"/>
        <v>1907022</v>
      </c>
      <c r="BB359" s="160">
        <f t="shared" si="188"/>
        <v>1386335.04</v>
      </c>
      <c r="BC359" s="160">
        <f t="shared" si="188"/>
        <v>0</v>
      </c>
      <c r="BD359" s="160">
        <f t="shared" si="188"/>
        <v>1673615</v>
      </c>
    </row>
    <row r="360" spans="1:56" ht="14.25" customHeight="1" x14ac:dyDescent="0.25">
      <c r="A360" s="208"/>
      <c r="B360" s="208"/>
      <c r="C360" s="208"/>
      <c r="D360" s="208"/>
      <c r="E360" s="209" t="s">
        <v>1015</v>
      </c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</row>
    <row r="361" spans="1:56" ht="14.25" customHeight="1" x14ac:dyDescent="0.25">
      <c r="A361" s="211" t="s">
        <v>472</v>
      </c>
      <c r="B361" s="85" t="s">
        <v>473</v>
      </c>
      <c r="C361" s="86" t="s">
        <v>1016</v>
      </c>
      <c r="D361" s="212"/>
      <c r="E361" s="213"/>
      <c r="F361" s="178"/>
      <c r="G361" s="174">
        <v>301817</v>
      </c>
      <c r="H361" s="152">
        <v>2926078</v>
      </c>
      <c r="I361" s="178"/>
      <c r="J361" s="178"/>
      <c r="K361" s="178"/>
      <c r="L361" s="178"/>
      <c r="M361" s="178"/>
      <c r="N361" s="152">
        <v>14359457000</v>
      </c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52">
        <v>52250000</v>
      </c>
      <c r="AO361" s="178"/>
      <c r="AP361" s="152">
        <v>117350</v>
      </c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</row>
    <row r="362" spans="1:56" ht="14.25" customHeight="1" x14ac:dyDescent="0.25">
      <c r="A362" s="211" t="s">
        <v>480</v>
      </c>
      <c r="B362" s="86" t="s">
        <v>481</v>
      </c>
      <c r="C362" s="86" t="s">
        <v>1017</v>
      </c>
      <c r="D362" s="212"/>
      <c r="E362" s="213"/>
      <c r="F362" s="178"/>
      <c r="G362" s="178"/>
      <c r="H362" s="178"/>
      <c r="I362" s="178"/>
      <c r="J362" s="174">
        <v>3274441</v>
      </c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0">
        <v>5156624</v>
      </c>
      <c r="BC362" s="178"/>
      <c r="BD362" s="178"/>
    </row>
    <row r="363" spans="1:56" ht="14.25" customHeight="1" x14ac:dyDescent="0.25">
      <c r="A363" s="211" t="s">
        <v>482</v>
      </c>
      <c r="B363" s="85" t="s">
        <v>483</v>
      </c>
      <c r="C363" s="91"/>
      <c r="D363" s="85"/>
      <c r="E363" s="214"/>
      <c r="F363" s="180"/>
      <c r="G363" s="180"/>
      <c r="H363" s="180"/>
      <c r="I363" s="174">
        <v>603945</v>
      </c>
      <c r="J363" s="180"/>
      <c r="K363" s="180"/>
      <c r="L363" s="180"/>
      <c r="M363" s="180"/>
      <c r="N363" s="180"/>
      <c r="O363" s="180"/>
      <c r="P363" s="180"/>
      <c r="Q363" s="180"/>
      <c r="R363" s="180"/>
      <c r="S363" s="180"/>
      <c r="T363" s="180"/>
      <c r="U363" s="180"/>
      <c r="V363" s="180"/>
      <c r="W363" s="180"/>
      <c r="X363" s="180"/>
      <c r="Y363" s="180"/>
      <c r="Z363" s="180"/>
      <c r="AA363" s="180"/>
      <c r="AB363" s="168">
        <v>270000</v>
      </c>
      <c r="AC363" s="180"/>
      <c r="AD363" s="180"/>
      <c r="AE363" s="180"/>
      <c r="AF363" s="180"/>
      <c r="AG363" s="180"/>
      <c r="AH363" s="180"/>
      <c r="AI363" s="180"/>
      <c r="AJ363" s="180"/>
      <c r="AK363" s="180"/>
      <c r="AL363" s="180"/>
      <c r="AM363" s="180"/>
      <c r="AN363" s="180"/>
      <c r="AO363" s="180"/>
      <c r="AP363" s="180"/>
      <c r="AQ363" s="180"/>
      <c r="AR363" s="180"/>
      <c r="AS363" s="180"/>
      <c r="AT363" s="180"/>
      <c r="AU363" s="180"/>
      <c r="AV363" s="180"/>
      <c r="AW363" s="180"/>
      <c r="AX363" s="180"/>
      <c r="AY363" s="180"/>
      <c r="AZ363" s="180"/>
      <c r="BA363" s="180"/>
      <c r="BB363" s="170">
        <v>10819043</v>
      </c>
      <c r="BC363" s="180"/>
      <c r="BD363" s="180"/>
    </row>
    <row r="364" spans="1:56" ht="14.25" customHeight="1" x14ac:dyDescent="0.25">
      <c r="A364" s="211" t="s">
        <v>484</v>
      </c>
      <c r="B364" s="102" t="s">
        <v>485</v>
      </c>
      <c r="C364" s="102" t="s">
        <v>486</v>
      </c>
      <c r="D364" s="215" t="s">
        <v>1018</v>
      </c>
      <c r="E364" s="215" t="s">
        <v>1019</v>
      </c>
      <c r="F364" s="149"/>
      <c r="G364" s="149"/>
      <c r="H364" s="149"/>
      <c r="I364" s="149"/>
      <c r="J364" s="149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  <c r="AA364" s="151"/>
      <c r="AB364" s="151"/>
      <c r="AC364" s="151"/>
      <c r="AD364" s="151"/>
      <c r="AE364" s="151"/>
      <c r="AF364" s="151"/>
      <c r="AG364" s="151"/>
      <c r="AH364" s="151"/>
      <c r="AI364" s="151"/>
      <c r="AJ364" s="151"/>
      <c r="AK364" s="151"/>
      <c r="AL364" s="151"/>
      <c r="AM364" s="151"/>
      <c r="AN364" s="151"/>
      <c r="AO364" s="151"/>
      <c r="AP364" s="151"/>
      <c r="AQ364" s="151"/>
      <c r="AR364" s="151"/>
      <c r="AS364" s="151"/>
      <c r="AT364" s="151"/>
      <c r="AU364" s="151"/>
      <c r="AV364" s="151"/>
      <c r="AW364" s="151"/>
      <c r="AX364" s="151"/>
      <c r="AY364" s="151"/>
      <c r="AZ364" s="151"/>
      <c r="BA364" s="151"/>
      <c r="BB364" s="151"/>
      <c r="BC364" s="151"/>
      <c r="BD364" s="151"/>
    </row>
    <row r="365" spans="1:56" ht="16.5" customHeight="1" x14ac:dyDescent="0.25">
      <c r="A365" s="216" t="s">
        <v>487</v>
      </c>
      <c r="B365" s="102" t="s">
        <v>488</v>
      </c>
      <c r="C365" s="102" t="s">
        <v>489</v>
      </c>
      <c r="D365" s="215" t="s">
        <v>1020</v>
      </c>
      <c r="E365" s="102" t="s">
        <v>1021</v>
      </c>
      <c r="F365" s="149"/>
      <c r="G365" s="149"/>
      <c r="H365" s="149"/>
      <c r="I365" s="149"/>
      <c r="J365" s="149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51"/>
      <c r="AD365" s="151"/>
      <c r="AE365" s="151"/>
      <c r="AF365" s="151"/>
      <c r="AG365" s="151"/>
      <c r="AH365" s="178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151"/>
      <c r="AS365" s="151"/>
      <c r="AT365" s="151"/>
      <c r="AU365" s="151"/>
      <c r="AV365" s="151"/>
      <c r="AW365" s="151"/>
      <c r="AX365" s="151"/>
      <c r="AY365" s="164">
        <v>1467793</v>
      </c>
      <c r="AZ365" s="151"/>
      <c r="BA365" s="151"/>
      <c r="BB365" s="151"/>
      <c r="BC365" s="151"/>
      <c r="BD365" s="151"/>
    </row>
    <row r="366" spans="1:56" ht="14.25" customHeight="1" x14ac:dyDescent="0.25">
      <c r="A366" s="211" t="s">
        <v>490</v>
      </c>
      <c r="B366" s="102" t="s">
        <v>117</v>
      </c>
      <c r="C366" s="102" t="s">
        <v>1022</v>
      </c>
      <c r="D366" s="217" t="s">
        <v>1023</v>
      </c>
      <c r="E366" s="217" t="s">
        <v>1024</v>
      </c>
      <c r="F366" s="180"/>
      <c r="G366" s="180"/>
      <c r="H366" s="172"/>
      <c r="I366" s="150">
        <v>44067</v>
      </c>
      <c r="J366" s="180"/>
      <c r="K366" s="178"/>
      <c r="L366" s="180"/>
      <c r="M366" s="178"/>
      <c r="N366" s="178"/>
      <c r="O366" s="152">
        <v>314690</v>
      </c>
      <c r="P366" s="152">
        <v>639042</v>
      </c>
      <c r="Q366" s="172"/>
      <c r="R366" s="178"/>
      <c r="S366" s="178"/>
      <c r="T366" s="178"/>
      <c r="U366" s="153">
        <v>1100343</v>
      </c>
      <c r="V366" s="178"/>
      <c r="W366" s="178"/>
      <c r="X366" s="178"/>
      <c r="Y366" s="178"/>
      <c r="Z366" s="178"/>
      <c r="AA366" s="153">
        <v>248714000</v>
      </c>
      <c r="AB366" s="178"/>
      <c r="AC366" s="178"/>
      <c r="AD366" s="178"/>
      <c r="AE366" s="178"/>
      <c r="AF366" s="178"/>
      <c r="AG366" s="178"/>
      <c r="AH366" s="178"/>
      <c r="AI366" s="152">
        <v>90427</v>
      </c>
      <c r="AJ366" s="152">
        <v>1428571</v>
      </c>
      <c r="AK366" s="178"/>
      <c r="AL366" s="178"/>
      <c r="AM366" s="152">
        <v>804374</v>
      </c>
      <c r="AN366" s="178"/>
      <c r="AO366" s="178"/>
      <c r="AP366" s="152">
        <v>1165380</v>
      </c>
      <c r="AQ366" s="178"/>
      <c r="AR366" s="178"/>
      <c r="AS366" s="178"/>
      <c r="AT366" s="172"/>
      <c r="AU366" s="178"/>
      <c r="AV366" s="178"/>
      <c r="AW366" s="178"/>
      <c r="AX366" s="152">
        <v>2400000</v>
      </c>
      <c r="AY366" s="152">
        <v>1216850</v>
      </c>
      <c r="AZ366" s="178"/>
      <c r="BA366" s="172"/>
      <c r="BB366" s="178"/>
      <c r="BC366" s="178"/>
      <c r="BD366" s="172"/>
    </row>
    <row r="367" spans="1:56" ht="14.25" customHeight="1" x14ac:dyDescent="0.25">
      <c r="A367" s="218" t="s">
        <v>492</v>
      </c>
      <c r="B367" s="86" t="s">
        <v>493</v>
      </c>
      <c r="C367" s="86" t="s">
        <v>494</v>
      </c>
      <c r="D367" s="212"/>
      <c r="E367" s="213"/>
      <c r="F367" s="178"/>
      <c r="G367" s="178"/>
      <c r="H367" s="178"/>
      <c r="I367" s="178"/>
      <c r="J367" s="178"/>
      <c r="K367" s="178"/>
      <c r="L367" s="178"/>
      <c r="M367" s="178"/>
      <c r="N367" s="152">
        <v>1880109000</v>
      </c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</row>
    <row r="368" spans="1:56" ht="14.25" customHeight="1" x14ac:dyDescent="0.25">
      <c r="A368" s="218" t="s">
        <v>503</v>
      </c>
      <c r="B368" s="85" t="s">
        <v>504</v>
      </c>
      <c r="C368" s="85" t="s">
        <v>505</v>
      </c>
      <c r="D368" s="217" t="s">
        <v>1025</v>
      </c>
      <c r="E368" s="102" t="s">
        <v>1026</v>
      </c>
      <c r="F368" s="180"/>
      <c r="G368" s="180"/>
      <c r="H368" s="180"/>
      <c r="I368" s="180"/>
      <c r="J368" s="180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52">
        <v>7504</v>
      </c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52">
        <v>2886</v>
      </c>
      <c r="BB368" s="178"/>
      <c r="BC368" s="178"/>
      <c r="BD368" s="178"/>
    </row>
    <row r="369" spans="1:56" ht="14.25" customHeight="1" x14ac:dyDescent="0.25">
      <c r="A369" s="218" t="s">
        <v>506</v>
      </c>
      <c r="B369" s="85" t="s">
        <v>507</v>
      </c>
      <c r="C369" s="219" t="s">
        <v>508</v>
      </c>
      <c r="D369" s="217" t="s">
        <v>1027</v>
      </c>
      <c r="E369" s="102" t="s">
        <v>1028</v>
      </c>
      <c r="F369" s="180"/>
      <c r="G369" s="180"/>
      <c r="H369" s="180"/>
      <c r="I369" s="180"/>
      <c r="J369" s="180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52">
        <v>3039143</v>
      </c>
      <c r="BC369" s="178"/>
      <c r="BD369" s="178"/>
    </row>
    <row r="370" spans="1:56" ht="14.25" customHeight="1" x14ac:dyDescent="0.25">
      <c r="A370" s="218" t="s">
        <v>509</v>
      </c>
      <c r="B370" s="85" t="s">
        <v>510</v>
      </c>
      <c r="C370" s="85" t="s">
        <v>511</v>
      </c>
      <c r="D370" s="217" t="s">
        <v>1029</v>
      </c>
      <c r="E370" s="102" t="s">
        <v>1030</v>
      </c>
      <c r="F370" s="180"/>
      <c r="G370" s="180"/>
      <c r="H370" s="180"/>
      <c r="I370" s="180"/>
      <c r="J370" s="180"/>
      <c r="K370" s="180"/>
      <c r="L370" s="180"/>
      <c r="M370" s="180"/>
      <c r="N370" s="180"/>
      <c r="O370" s="180"/>
      <c r="P370" s="180"/>
      <c r="Q370" s="180"/>
      <c r="R370" s="180"/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/>
      <c r="AM370" s="180"/>
      <c r="AN370" s="180"/>
      <c r="AO370" s="153">
        <v>1134850</v>
      </c>
      <c r="AP370" s="180"/>
      <c r="AQ370" s="180"/>
      <c r="AR370" s="180"/>
      <c r="AS370" s="169">
        <v>567360</v>
      </c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</row>
    <row r="371" spans="1:56" ht="14.25" customHeight="1" x14ac:dyDescent="0.25">
      <c r="A371" s="218" t="s">
        <v>512</v>
      </c>
      <c r="B371" s="102" t="s">
        <v>513</v>
      </c>
      <c r="C371" s="102" t="s">
        <v>514</v>
      </c>
      <c r="D371" s="215" t="s">
        <v>1031</v>
      </c>
      <c r="E371" s="215" t="s">
        <v>1032</v>
      </c>
      <c r="F371" s="149"/>
      <c r="G371" s="149"/>
      <c r="H371" s="149"/>
      <c r="I371" s="149"/>
      <c r="J371" s="149"/>
      <c r="K371" s="151"/>
      <c r="L371" s="149"/>
      <c r="M371" s="151"/>
      <c r="N371" s="151"/>
      <c r="O371" s="151"/>
      <c r="P371" s="151"/>
      <c r="Q371" s="152">
        <v>432000</v>
      </c>
      <c r="R371" s="151"/>
      <c r="S371" s="151"/>
      <c r="T371" s="151"/>
      <c r="U371" s="151"/>
      <c r="V371" s="151"/>
      <c r="W371" s="151"/>
      <c r="X371" s="151"/>
      <c r="Y371" s="151"/>
      <c r="Z371" s="151"/>
      <c r="AA371" s="151"/>
      <c r="AB371" s="151"/>
      <c r="AC371" s="151"/>
      <c r="AD371" s="151"/>
      <c r="AE371" s="151"/>
      <c r="AF371" s="151"/>
      <c r="AG371" s="153">
        <v>363500</v>
      </c>
      <c r="AH371" s="151"/>
      <c r="AI371" s="151"/>
      <c r="AJ371" s="151"/>
      <c r="AK371" s="151"/>
      <c r="AL371" s="151"/>
      <c r="AM371" s="151"/>
      <c r="AN371" s="151"/>
      <c r="AO371" s="151"/>
      <c r="AP371" s="151"/>
      <c r="AQ371" s="151"/>
      <c r="AR371" s="151"/>
      <c r="AS371" s="151"/>
      <c r="AT371" s="151"/>
      <c r="AU371" s="151"/>
      <c r="AV371" s="151"/>
      <c r="AW371" s="151"/>
      <c r="AX371" s="151"/>
      <c r="AY371" s="151"/>
      <c r="AZ371" s="151"/>
      <c r="BA371" s="151"/>
      <c r="BB371" s="151"/>
      <c r="BC371" s="151"/>
      <c r="BD371" s="151"/>
    </row>
    <row r="372" spans="1:56" ht="14.25" customHeight="1" x14ac:dyDescent="0.25">
      <c r="A372" s="218" t="s">
        <v>515</v>
      </c>
      <c r="B372" s="85" t="s">
        <v>516</v>
      </c>
      <c r="C372" s="85" t="s">
        <v>201</v>
      </c>
      <c r="D372" s="217" t="s">
        <v>1033</v>
      </c>
      <c r="E372" s="217" t="s">
        <v>1034</v>
      </c>
      <c r="F372" s="180"/>
      <c r="G372" s="180"/>
      <c r="H372" s="180"/>
      <c r="I372" s="180"/>
      <c r="J372" s="180"/>
      <c r="K372" s="178"/>
      <c r="L372" s="180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52">
        <v>33500</v>
      </c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</row>
    <row r="373" spans="1:56" ht="14.25" customHeight="1" x14ac:dyDescent="0.25">
      <c r="A373" s="86" t="s">
        <v>518</v>
      </c>
      <c r="B373" s="96" t="s">
        <v>519</v>
      </c>
      <c r="C373" s="86" t="s">
        <v>520</v>
      </c>
      <c r="D373" s="212"/>
      <c r="E373" s="213"/>
      <c r="F373" s="178"/>
      <c r="G373" s="178"/>
      <c r="H373" s="152">
        <v>30000</v>
      </c>
      <c r="I373" s="178"/>
      <c r="J373" s="178"/>
      <c r="K373" s="178"/>
      <c r="L373" s="178"/>
      <c r="M373" s="178"/>
      <c r="N373" s="152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</row>
    <row r="374" spans="1:56" ht="14.25" customHeight="1" x14ac:dyDescent="0.25">
      <c r="A374" s="86" t="s">
        <v>526</v>
      </c>
      <c r="B374" s="85" t="s">
        <v>527</v>
      </c>
      <c r="C374" s="85" t="s">
        <v>528</v>
      </c>
      <c r="D374" s="85"/>
      <c r="E374" s="214"/>
      <c r="F374" s="180"/>
      <c r="G374" s="180"/>
      <c r="H374" s="180"/>
      <c r="I374" s="174">
        <v>223436</v>
      </c>
      <c r="J374" s="180"/>
      <c r="K374" s="180"/>
      <c r="L374" s="180"/>
      <c r="M374" s="180"/>
      <c r="N374" s="180"/>
      <c r="O374" s="180"/>
      <c r="P374" s="180"/>
      <c r="Q374" s="180"/>
      <c r="R374" s="180"/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/>
      <c r="AM374" s="180"/>
      <c r="AN374" s="180"/>
      <c r="AO374" s="180"/>
      <c r="AP374" s="180"/>
      <c r="AQ374" s="180"/>
      <c r="AR374" s="180"/>
      <c r="AS374" s="180"/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</row>
    <row r="375" spans="1:56" ht="14.25" customHeight="1" x14ac:dyDescent="0.25">
      <c r="A375" s="85" t="s">
        <v>529</v>
      </c>
      <c r="B375" s="85" t="s">
        <v>530</v>
      </c>
      <c r="C375" s="85" t="s">
        <v>531</v>
      </c>
      <c r="D375" s="85"/>
      <c r="E375" s="214"/>
      <c r="F375" s="180"/>
      <c r="G375" s="180"/>
      <c r="H375" s="180"/>
      <c r="I375" s="180"/>
      <c r="J375" s="180"/>
      <c r="K375" s="180"/>
      <c r="L375" s="180"/>
      <c r="M375" s="180"/>
      <c r="N375" s="180"/>
      <c r="O375" s="174">
        <v>53532</v>
      </c>
      <c r="P375" s="180"/>
      <c r="Q375" s="180"/>
      <c r="R375" s="180"/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/>
      <c r="AQ375" s="180"/>
      <c r="AR375" s="180"/>
      <c r="AS375" s="180"/>
      <c r="AT375" s="180"/>
      <c r="AU375" s="180"/>
      <c r="AV375" s="180"/>
      <c r="AW375" s="180"/>
      <c r="AX375" s="180"/>
      <c r="AY375" s="180"/>
      <c r="AZ375" s="180"/>
      <c r="BA375" s="180"/>
      <c r="BB375" s="180"/>
      <c r="BC375" s="180"/>
      <c r="BD375" s="180"/>
    </row>
    <row r="376" spans="1:56" ht="14.25" customHeight="1" x14ac:dyDescent="0.25">
      <c r="A376" s="86" t="s">
        <v>536</v>
      </c>
      <c r="B376" s="86" t="s">
        <v>537</v>
      </c>
      <c r="C376" s="86" t="s">
        <v>1035</v>
      </c>
      <c r="D376" s="212"/>
      <c r="E376" s="213"/>
      <c r="F376" s="178"/>
      <c r="G376" s="178"/>
      <c r="H376" s="178"/>
      <c r="I376" s="178"/>
      <c r="J376" s="178"/>
      <c r="K376" s="178"/>
      <c r="L376" s="178"/>
      <c r="M376" s="178"/>
      <c r="N376" s="152">
        <v>702301000</v>
      </c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</row>
    <row r="377" spans="1:56" ht="14.25" customHeight="1" x14ac:dyDescent="0.25">
      <c r="A377" s="220" t="s">
        <v>542</v>
      </c>
      <c r="B377" s="96" t="s">
        <v>543</v>
      </c>
      <c r="C377" s="86" t="s">
        <v>544</v>
      </c>
      <c r="D377" s="212"/>
      <c r="E377" s="213"/>
      <c r="F377" s="178"/>
      <c r="G377" s="178"/>
      <c r="H377" s="152">
        <v>1772727</v>
      </c>
      <c r="I377" s="178"/>
      <c r="J377" s="178"/>
      <c r="K377" s="178"/>
      <c r="L377" s="178"/>
      <c r="M377" s="178"/>
      <c r="N377" s="152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</row>
    <row r="378" spans="1:56" ht="14.25" customHeight="1" x14ac:dyDescent="0.25">
      <c r="A378" s="220" t="s">
        <v>552</v>
      </c>
      <c r="B378" s="86" t="s">
        <v>553</v>
      </c>
      <c r="C378" s="86" t="s">
        <v>554</v>
      </c>
      <c r="D378" s="212"/>
      <c r="E378" s="213"/>
      <c r="F378" s="178"/>
      <c r="G378" s="178"/>
      <c r="H378" s="178"/>
      <c r="I378" s="178"/>
      <c r="J378" s="178"/>
      <c r="K378" s="178"/>
      <c r="L378" s="178"/>
      <c r="M378" s="178"/>
      <c r="N378" s="152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0">
        <v>8154912</v>
      </c>
      <c r="BC378" s="178"/>
      <c r="BD378" s="178"/>
    </row>
    <row r="379" spans="1:56" ht="14.25" customHeight="1" x14ac:dyDescent="0.25">
      <c r="A379" s="220" t="s">
        <v>555</v>
      </c>
      <c r="B379" s="85" t="s">
        <v>556</v>
      </c>
      <c r="C379" s="86" t="s">
        <v>557</v>
      </c>
      <c r="D379" s="212"/>
      <c r="E379" s="213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53">
        <v>4307000</v>
      </c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</row>
    <row r="380" spans="1:56" ht="14.25" customHeight="1" x14ac:dyDescent="0.25">
      <c r="A380" s="220" t="s">
        <v>558</v>
      </c>
      <c r="B380" s="85" t="s">
        <v>559</v>
      </c>
      <c r="C380" s="100" t="s">
        <v>560</v>
      </c>
      <c r="D380" s="85"/>
      <c r="E380" s="91"/>
      <c r="F380" s="180"/>
      <c r="G380" s="180"/>
      <c r="H380" s="180"/>
      <c r="I380" s="180"/>
      <c r="J380" s="180"/>
      <c r="K380" s="180"/>
      <c r="L380" s="180"/>
      <c r="M380" s="180"/>
      <c r="N380" s="180"/>
      <c r="O380" s="180"/>
      <c r="P380" s="180"/>
      <c r="Q380" s="180"/>
      <c r="R380" s="180"/>
      <c r="S380" s="180"/>
      <c r="T380" s="180"/>
      <c r="U380" s="180"/>
      <c r="V380" s="180"/>
      <c r="W380" s="180"/>
      <c r="X380" s="174">
        <v>228168</v>
      </c>
      <c r="Y380" s="180"/>
      <c r="Z380" s="180"/>
      <c r="AA380" s="172"/>
      <c r="AB380" s="180"/>
      <c r="AC380" s="180"/>
      <c r="AD380" s="180"/>
      <c r="AE380" s="180"/>
      <c r="AF380" s="180"/>
      <c r="AG380" s="180"/>
      <c r="AH380" s="180"/>
      <c r="AI380" s="180"/>
      <c r="AJ380" s="180"/>
      <c r="AK380" s="180"/>
      <c r="AL380" s="180"/>
      <c r="AM380" s="180"/>
      <c r="AN380" s="180"/>
      <c r="AO380" s="180"/>
      <c r="AP380" s="180"/>
      <c r="AQ380" s="180"/>
      <c r="AR380" s="180"/>
      <c r="AS380" s="180"/>
      <c r="AT380" s="180"/>
      <c r="AU380" s="180"/>
      <c r="AV380" s="180"/>
      <c r="AW380" s="180"/>
      <c r="AX380" s="180"/>
      <c r="AY380" s="180"/>
      <c r="AZ380" s="180"/>
      <c r="BA380" s="180"/>
      <c r="BB380" s="180"/>
      <c r="BC380" s="180"/>
      <c r="BD380" s="180"/>
    </row>
    <row r="381" spans="1:56" ht="14.25" customHeight="1" x14ac:dyDescent="0.25">
      <c r="A381" s="220" t="s">
        <v>561</v>
      </c>
      <c r="B381" s="221" t="s">
        <v>562</v>
      </c>
      <c r="C381" s="101" t="s">
        <v>563</v>
      </c>
      <c r="D381" s="221"/>
      <c r="E381" s="222"/>
      <c r="F381" s="152"/>
      <c r="G381" s="152"/>
      <c r="H381" s="178"/>
      <c r="I381" s="152"/>
      <c r="J381" s="178"/>
      <c r="K381" s="178"/>
      <c r="L381" s="152">
        <v>1500000</v>
      </c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</row>
    <row r="382" spans="1:56" ht="14.25" customHeight="1" x14ac:dyDescent="0.25">
      <c r="A382" s="220" t="s">
        <v>564</v>
      </c>
      <c r="B382" s="85" t="s">
        <v>565</v>
      </c>
      <c r="C382" s="85" t="s">
        <v>566</v>
      </c>
      <c r="D382" s="85"/>
      <c r="E382" s="214"/>
      <c r="F382" s="180"/>
      <c r="G382" s="180"/>
      <c r="H382" s="180"/>
      <c r="I382" s="180"/>
      <c r="J382" s="180"/>
      <c r="K382" s="180"/>
      <c r="L382" s="180"/>
      <c r="M382" s="180"/>
      <c r="N382" s="180"/>
      <c r="O382" s="174">
        <v>45578</v>
      </c>
      <c r="P382" s="180"/>
      <c r="Q382" s="180"/>
      <c r="R382" s="180"/>
      <c r="S382" s="180"/>
      <c r="T382" s="180"/>
      <c r="U382" s="180"/>
      <c r="V382" s="180"/>
      <c r="W382" s="180"/>
      <c r="X382" s="180"/>
      <c r="Y382" s="180"/>
      <c r="Z382" s="180"/>
      <c r="AA382" s="153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/>
      <c r="AM382" s="180"/>
      <c r="AN382" s="180"/>
      <c r="AO382" s="180"/>
      <c r="AP382" s="180"/>
      <c r="AQ382" s="180"/>
      <c r="AR382" s="180"/>
      <c r="AS382" s="180"/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</row>
    <row r="383" spans="1:56" ht="14.25" customHeight="1" x14ac:dyDescent="0.25">
      <c r="A383" s="220" t="s">
        <v>567</v>
      </c>
      <c r="B383" s="221" t="s">
        <v>568</v>
      </c>
      <c r="C383" s="221" t="s">
        <v>569</v>
      </c>
      <c r="D383" s="221"/>
      <c r="E383" s="222"/>
      <c r="F383" s="152"/>
      <c r="G383" s="152"/>
      <c r="H383" s="178"/>
      <c r="I383" s="152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52">
        <v>436108</v>
      </c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</row>
    <row r="384" spans="1:56" ht="14.25" customHeight="1" x14ac:dyDescent="0.25">
      <c r="A384" s="220" t="s">
        <v>570</v>
      </c>
      <c r="B384" s="86" t="s">
        <v>571</v>
      </c>
      <c r="C384" s="86" t="s">
        <v>572</v>
      </c>
      <c r="D384" s="212"/>
      <c r="E384" s="213"/>
      <c r="F384" s="178"/>
      <c r="G384" s="178"/>
      <c r="H384" s="178"/>
      <c r="I384" s="178"/>
      <c r="J384" s="178"/>
      <c r="K384" s="178"/>
      <c r="L384" s="178"/>
      <c r="M384" s="178"/>
      <c r="N384" s="152">
        <v>441679000</v>
      </c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</row>
    <row r="385" spans="1:56" ht="14.25" customHeight="1" x14ac:dyDescent="0.25">
      <c r="A385" s="220" t="s">
        <v>573</v>
      </c>
      <c r="B385" s="102" t="s">
        <v>574</v>
      </c>
      <c r="C385" s="102" t="s">
        <v>575</v>
      </c>
      <c r="D385" s="215" t="s">
        <v>1036</v>
      </c>
      <c r="E385" s="215" t="s">
        <v>1037</v>
      </c>
      <c r="F385" s="149"/>
      <c r="G385" s="149"/>
      <c r="H385" s="149"/>
      <c r="I385" s="150"/>
      <c r="J385" s="151"/>
      <c r="K385" s="151"/>
      <c r="L385" s="151"/>
      <c r="M385" s="151"/>
      <c r="N385" s="151"/>
      <c r="O385" s="152">
        <v>72288</v>
      </c>
      <c r="P385" s="151"/>
      <c r="Q385" s="151"/>
      <c r="R385" s="151"/>
      <c r="S385" s="151"/>
      <c r="T385" s="178"/>
      <c r="U385" s="151"/>
      <c r="V385" s="151"/>
      <c r="W385" s="151"/>
      <c r="X385" s="151"/>
      <c r="Y385" s="151"/>
      <c r="Z385" s="151"/>
      <c r="AA385" s="151"/>
      <c r="AB385" s="151"/>
      <c r="AC385" s="151"/>
      <c r="AD385" s="151"/>
      <c r="AE385" s="151"/>
      <c r="AF385" s="151"/>
      <c r="AG385" s="151"/>
      <c r="AH385" s="178"/>
      <c r="AI385" s="151"/>
      <c r="AJ385" s="151"/>
      <c r="AK385" s="151"/>
      <c r="AL385" s="151"/>
      <c r="AM385" s="151"/>
      <c r="AN385" s="151"/>
      <c r="AO385" s="151"/>
      <c r="AP385" s="151"/>
      <c r="AQ385" s="151"/>
      <c r="AR385" s="151"/>
      <c r="AS385" s="151"/>
      <c r="AT385" s="151"/>
      <c r="AU385" s="151"/>
      <c r="AV385" s="151"/>
      <c r="AW385" s="151"/>
      <c r="AX385" s="151"/>
      <c r="AY385" s="151"/>
      <c r="AZ385" s="152">
        <v>32000</v>
      </c>
      <c r="BA385" s="151"/>
      <c r="BB385" s="151"/>
      <c r="BC385" s="151"/>
      <c r="BD385" s="151"/>
    </row>
    <row r="386" spans="1:56" ht="14.25" customHeight="1" x14ac:dyDescent="0.25">
      <c r="A386" s="220" t="s">
        <v>576</v>
      </c>
      <c r="B386" s="102" t="s">
        <v>577</v>
      </c>
      <c r="C386" s="102" t="s">
        <v>578</v>
      </c>
      <c r="D386" s="215" t="s">
        <v>1038</v>
      </c>
      <c r="E386" s="215" t="s">
        <v>1039</v>
      </c>
      <c r="F386" s="149"/>
      <c r="G386" s="149"/>
      <c r="H386" s="149"/>
      <c r="I386" s="149"/>
      <c r="J386" s="149"/>
      <c r="K386" s="151"/>
      <c r="L386" s="151"/>
      <c r="M386" s="151"/>
      <c r="N386" s="151"/>
      <c r="O386" s="152">
        <v>59858</v>
      </c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  <c r="AB386" s="151"/>
      <c r="AC386" s="151"/>
      <c r="AD386" s="151"/>
      <c r="AE386" s="151"/>
      <c r="AF386" s="151"/>
      <c r="AG386" s="151"/>
      <c r="AH386" s="151"/>
      <c r="AI386" s="151"/>
      <c r="AJ386" s="151"/>
      <c r="AK386" s="151"/>
      <c r="AL386" s="151"/>
      <c r="AM386" s="151"/>
      <c r="AN386" s="151"/>
      <c r="AO386" s="151"/>
      <c r="AP386" s="151"/>
      <c r="AQ386" s="151"/>
      <c r="AR386" s="151"/>
      <c r="AS386" s="151"/>
      <c r="AT386" s="151"/>
      <c r="AU386" s="151"/>
      <c r="AV386" s="151"/>
      <c r="AW386" s="151"/>
      <c r="AX386" s="151"/>
      <c r="AY386" s="175">
        <v>92770</v>
      </c>
      <c r="AZ386" s="151"/>
      <c r="BA386" s="151"/>
      <c r="BB386" s="151"/>
      <c r="BC386" s="151"/>
      <c r="BD386" s="149"/>
    </row>
    <row r="387" spans="1:56" ht="14.25" customHeight="1" x14ac:dyDescent="0.25">
      <c r="A387" s="220" t="s">
        <v>579</v>
      </c>
      <c r="B387" s="86" t="s">
        <v>580</v>
      </c>
      <c r="C387" s="86" t="s">
        <v>581</v>
      </c>
      <c r="D387" s="212"/>
      <c r="E387" s="213"/>
      <c r="F387" s="178"/>
      <c r="G387" s="178"/>
      <c r="H387" s="178"/>
      <c r="I387" s="178"/>
      <c r="J387" s="178"/>
      <c r="K387" s="178"/>
      <c r="L387" s="178"/>
      <c r="M387" s="178"/>
      <c r="N387" s="152">
        <v>1149607000</v>
      </c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</row>
    <row r="388" spans="1:56" ht="14.25" customHeight="1" x14ac:dyDescent="0.25">
      <c r="A388" s="86" t="s">
        <v>582</v>
      </c>
      <c r="B388" s="86" t="s">
        <v>583</v>
      </c>
      <c r="C388" s="86" t="s">
        <v>584</v>
      </c>
      <c r="D388" s="212"/>
      <c r="E388" s="213"/>
      <c r="F388" s="178"/>
      <c r="G388" s="178"/>
      <c r="H388" s="178"/>
      <c r="I388" s="178"/>
      <c r="J388" s="178"/>
      <c r="K388" s="178"/>
      <c r="L388" s="178"/>
      <c r="M388" s="178"/>
      <c r="N388" s="152">
        <v>1684448000</v>
      </c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</row>
    <row r="389" spans="1:56" ht="14.25" customHeight="1" x14ac:dyDescent="0.25">
      <c r="A389" s="86" t="s">
        <v>587</v>
      </c>
      <c r="B389" s="86" t="s">
        <v>588</v>
      </c>
      <c r="C389" s="86" t="s">
        <v>589</v>
      </c>
      <c r="D389" s="212"/>
      <c r="E389" s="213"/>
      <c r="F389" s="178"/>
      <c r="G389" s="178"/>
      <c r="H389" s="178"/>
      <c r="I389" s="178"/>
      <c r="J389" s="178"/>
      <c r="K389" s="178"/>
      <c r="L389" s="178"/>
      <c r="M389" s="178"/>
      <c r="N389" s="152">
        <v>368094000</v>
      </c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</row>
    <row r="390" spans="1:56" ht="14.25" customHeight="1" x14ac:dyDescent="0.25">
      <c r="A390" s="85" t="s">
        <v>592</v>
      </c>
      <c r="B390" s="86" t="s">
        <v>593</v>
      </c>
      <c r="C390" s="86" t="s">
        <v>594</v>
      </c>
      <c r="D390" s="212"/>
      <c r="E390" s="213"/>
      <c r="F390" s="178"/>
      <c r="G390" s="178"/>
      <c r="H390" s="178"/>
      <c r="I390" s="178"/>
      <c r="J390" s="178"/>
      <c r="K390" s="178"/>
      <c r="L390" s="178"/>
      <c r="M390" s="178"/>
      <c r="N390" s="152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0">
        <v>3565836</v>
      </c>
      <c r="BC390" s="178"/>
      <c r="BD390" s="178"/>
    </row>
    <row r="391" spans="1:56" ht="14.25" customHeight="1" x14ac:dyDescent="0.25">
      <c r="A391" s="86" t="s">
        <v>597</v>
      </c>
      <c r="B391" s="102" t="s">
        <v>89</v>
      </c>
      <c r="C391" s="102" t="s">
        <v>598</v>
      </c>
      <c r="D391" s="215" t="s">
        <v>1040</v>
      </c>
      <c r="E391" s="215" t="s">
        <v>598</v>
      </c>
      <c r="F391" s="149"/>
      <c r="G391" s="149"/>
      <c r="H391" s="149"/>
      <c r="I391" s="150">
        <v>289080</v>
      </c>
      <c r="J391" s="152">
        <v>2994694</v>
      </c>
      <c r="K391" s="151"/>
      <c r="L391" s="151"/>
      <c r="M391" s="151"/>
      <c r="N391" s="151"/>
      <c r="O391" s="152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  <c r="AA391" s="151"/>
      <c r="AB391" s="151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64">
        <v>564252</v>
      </c>
      <c r="AM391" s="164">
        <v>127812</v>
      </c>
      <c r="AN391" s="151"/>
      <c r="AO391" s="153">
        <v>500000</v>
      </c>
      <c r="AP391" s="151"/>
      <c r="AQ391" s="151"/>
      <c r="AR391" s="153">
        <v>240000</v>
      </c>
      <c r="AS391" s="151"/>
      <c r="AT391" s="151"/>
      <c r="AU391" s="152">
        <v>4176</v>
      </c>
      <c r="AV391" s="151"/>
      <c r="AW391" s="151"/>
      <c r="AX391" s="151"/>
      <c r="AY391" s="164">
        <v>629952</v>
      </c>
      <c r="AZ391" s="152">
        <v>41500</v>
      </c>
      <c r="BA391" s="152">
        <v>2173</v>
      </c>
      <c r="BB391" s="170">
        <v>5171400</v>
      </c>
      <c r="BC391" s="151"/>
      <c r="BD391" s="164">
        <v>50000</v>
      </c>
    </row>
    <row r="392" spans="1:56" ht="14.25" customHeight="1" x14ac:dyDescent="0.25">
      <c r="A392" s="86" t="s">
        <v>600</v>
      </c>
      <c r="B392" s="102" t="s">
        <v>601</v>
      </c>
      <c r="C392" s="102" t="s">
        <v>602</v>
      </c>
      <c r="D392" s="215" t="s">
        <v>1041</v>
      </c>
      <c r="E392" s="215" t="s">
        <v>1042</v>
      </c>
      <c r="F392" s="149"/>
      <c r="G392" s="149"/>
      <c r="H392" s="149"/>
      <c r="I392" s="149"/>
      <c r="J392" s="149"/>
      <c r="K392" s="151"/>
      <c r="L392" s="149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  <c r="AB392" s="151"/>
      <c r="AC392" s="151"/>
      <c r="AD392" s="151"/>
      <c r="AE392" s="151"/>
      <c r="AF392" s="151"/>
      <c r="AG392" s="151"/>
      <c r="AH392" s="151"/>
      <c r="AI392" s="152">
        <v>9818</v>
      </c>
      <c r="AJ392" s="151"/>
      <c r="AK392" s="151"/>
      <c r="AL392" s="164">
        <v>165569</v>
      </c>
      <c r="AM392" s="164">
        <v>499935</v>
      </c>
      <c r="AN392" s="151"/>
      <c r="AO392" s="172"/>
      <c r="AP392" s="151"/>
      <c r="AQ392" s="151"/>
      <c r="AR392" s="151"/>
      <c r="AS392" s="151"/>
      <c r="AT392" s="151"/>
      <c r="AU392" s="151"/>
      <c r="AV392" s="151"/>
      <c r="AW392" s="151"/>
      <c r="AX392" s="151"/>
      <c r="AY392" s="151"/>
      <c r="AZ392" s="151"/>
      <c r="BA392" s="151"/>
      <c r="BB392" s="151"/>
      <c r="BC392" s="151"/>
      <c r="BD392" s="151"/>
    </row>
    <row r="393" spans="1:56" ht="14.25" customHeight="1" x14ac:dyDescent="0.25">
      <c r="A393" s="85" t="s">
        <v>603</v>
      </c>
      <c r="B393" s="102" t="s">
        <v>604</v>
      </c>
      <c r="C393" s="102" t="s">
        <v>605</v>
      </c>
      <c r="D393" s="215" t="s">
        <v>1043</v>
      </c>
      <c r="E393" s="215" t="s">
        <v>1044</v>
      </c>
      <c r="F393" s="149"/>
      <c r="G393" s="149"/>
      <c r="H393" s="149"/>
      <c r="I393" s="150">
        <v>202584</v>
      </c>
      <c r="J393" s="149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  <c r="AA393" s="151"/>
      <c r="AB393" s="151"/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151"/>
      <c r="AQ393" s="151"/>
      <c r="AR393" s="151"/>
      <c r="AS393" s="151"/>
      <c r="AT393" s="151"/>
      <c r="AU393" s="151"/>
      <c r="AV393" s="151"/>
      <c r="AW393" s="151"/>
      <c r="AX393" s="152">
        <v>10200000</v>
      </c>
      <c r="AY393" s="151"/>
      <c r="AZ393" s="151"/>
      <c r="BA393" s="151"/>
      <c r="BB393" s="151"/>
      <c r="BC393" s="151"/>
      <c r="BD393" s="151"/>
    </row>
    <row r="394" spans="1:56" ht="14.25" customHeight="1" x14ac:dyDescent="0.25">
      <c r="A394" s="86" t="s">
        <v>607</v>
      </c>
      <c r="B394" s="102" t="s">
        <v>608</v>
      </c>
      <c r="C394" s="102" t="s">
        <v>162</v>
      </c>
      <c r="D394" s="215" t="s">
        <v>1045</v>
      </c>
      <c r="E394" s="215" t="s">
        <v>1046</v>
      </c>
      <c r="F394" s="149"/>
      <c r="G394" s="149"/>
      <c r="H394" s="149"/>
      <c r="I394" s="149"/>
      <c r="J394" s="149"/>
      <c r="K394" s="151"/>
      <c r="L394" s="149"/>
      <c r="M394" s="151"/>
      <c r="N394" s="151"/>
      <c r="O394" s="151"/>
      <c r="P394" s="151"/>
      <c r="Q394" s="151"/>
      <c r="R394" s="151"/>
      <c r="S394" s="151"/>
      <c r="T394" s="151"/>
      <c r="U394" s="172"/>
      <c r="V394" s="151"/>
      <c r="W394" s="151"/>
      <c r="X394" s="151"/>
      <c r="Y394" s="151"/>
      <c r="Z394" s="151"/>
      <c r="AA394" s="151"/>
      <c r="AB394" s="151"/>
      <c r="AC394" s="151"/>
      <c r="AD394" s="151"/>
      <c r="AE394" s="151"/>
      <c r="AF394" s="151"/>
      <c r="AG394" s="151"/>
      <c r="AH394" s="151"/>
      <c r="AI394" s="151"/>
      <c r="AJ394" s="151"/>
      <c r="AK394" s="151"/>
      <c r="AL394" s="151"/>
      <c r="AM394" s="151"/>
      <c r="AN394" s="151"/>
      <c r="AO394" s="153"/>
      <c r="AP394" s="151"/>
      <c r="AQ394" s="151"/>
      <c r="AR394" s="151"/>
      <c r="AS394" s="151"/>
      <c r="AT394" s="151"/>
      <c r="AU394" s="151"/>
      <c r="AV394" s="151"/>
      <c r="AW394" s="151"/>
      <c r="AX394" s="151"/>
      <c r="AY394" s="151"/>
      <c r="AZ394" s="151"/>
      <c r="BA394" s="151"/>
      <c r="BB394" s="151"/>
      <c r="BC394" s="151"/>
      <c r="BD394" s="151"/>
    </row>
    <row r="395" spans="1:56" ht="14.25" customHeight="1" x14ac:dyDescent="0.25">
      <c r="A395" s="86" t="s">
        <v>610</v>
      </c>
      <c r="B395" s="85" t="s">
        <v>611</v>
      </c>
      <c r="C395" s="85" t="s">
        <v>612</v>
      </c>
      <c r="D395" s="217" t="s">
        <v>1047</v>
      </c>
      <c r="E395" s="219" t="s">
        <v>1048</v>
      </c>
      <c r="F395" s="180"/>
      <c r="G395" s="180"/>
      <c r="H395" s="180"/>
      <c r="I395" s="180"/>
      <c r="J395" s="180"/>
      <c r="K395" s="178"/>
      <c r="L395" s="180"/>
      <c r="M395" s="178"/>
      <c r="N395" s="152">
        <v>1396277000</v>
      </c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93"/>
      <c r="AD395" s="178"/>
      <c r="AE395" s="178"/>
      <c r="AF395" s="178"/>
      <c r="AG395" s="178"/>
      <c r="AH395" s="178"/>
      <c r="AI395" s="178"/>
      <c r="AJ395" s="178"/>
      <c r="AK395" s="178"/>
      <c r="AL395" s="179">
        <v>3118889</v>
      </c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</row>
    <row r="396" spans="1:56" ht="14.25" customHeight="1" x14ac:dyDescent="0.25">
      <c r="A396" s="85" t="s">
        <v>614</v>
      </c>
      <c r="B396" s="85" t="s">
        <v>615</v>
      </c>
      <c r="C396" s="86" t="s">
        <v>616</v>
      </c>
      <c r="D396" s="212"/>
      <c r="E396" s="86" t="s">
        <v>616</v>
      </c>
      <c r="F396" s="178"/>
      <c r="G396" s="178"/>
      <c r="H396" s="152">
        <v>240000</v>
      </c>
      <c r="I396" s="150">
        <v>90420</v>
      </c>
      <c r="J396" s="178"/>
      <c r="K396" s="178"/>
      <c r="L396" s="178"/>
      <c r="M396" s="178"/>
      <c r="N396" s="178"/>
      <c r="O396" s="152">
        <v>108407</v>
      </c>
      <c r="P396" s="152">
        <v>2581019</v>
      </c>
      <c r="Q396" s="152">
        <v>260000</v>
      </c>
      <c r="R396" s="178"/>
      <c r="S396" s="178"/>
      <c r="T396" s="152">
        <v>100000</v>
      </c>
      <c r="U396" s="153">
        <v>372434</v>
      </c>
      <c r="V396" s="178"/>
      <c r="W396" s="178"/>
      <c r="X396" s="153">
        <v>180000</v>
      </c>
      <c r="Y396" s="178"/>
      <c r="Z396" s="178"/>
      <c r="AA396" s="178"/>
      <c r="AB396" s="168">
        <v>180000</v>
      </c>
      <c r="AC396" s="178"/>
      <c r="AD396" s="178"/>
      <c r="AE396" s="178"/>
      <c r="AF396" s="178"/>
      <c r="AG396" s="178"/>
      <c r="AH396" s="152">
        <v>11944</v>
      </c>
      <c r="AI396" s="152">
        <v>31287</v>
      </c>
      <c r="AJ396" s="178"/>
      <c r="AK396" s="178"/>
      <c r="AL396" s="178"/>
      <c r="AM396" s="164">
        <v>665114</v>
      </c>
      <c r="AN396" s="152">
        <v>15000000</v>
      </c>
      <c r="AO396" s="153">
        <v>1900000</v>
      </c>
      <c r="AP396" s="152">
        <v>668375</v>
      </c>
      <c r="AQ396" s="178"/>
      <c r="AR396" s="153">
        <v>895000</v>
      </c>
      <c r="AS396" s="178"/>
      <c r="AT396" s="164">
        <v>247839</v>
      </c>
      <c r="AU396" s="152">
        <v>45823</v>
      </c>
      <c r="AV396" s="151"/>
      <c r="AW396" s="178"/>
      <c r="AX396" s="152">
        <v>23700000</v>
      </c>
      <c r="AY396" s="164">
        <v>456138</v>
      </c>
      <c r="AZ396" s="152">
        <v>4000</v>
      </c>
      <c r="BA396" s="152">
        <v>6935</v>
      </c>
      <c r="BB396" s="170">
        <v>1173473</v>
      </c>
      <c r="BC396" s="178"/>
      <c r="BD396" s="178"/>
    </row>
    <row r="397" spans="1:56" ht="14.25" customHeight="1" x14ac:dyDescent="0.25">
      <c r="A397" s="85"/>
      <c r="B397" s="85"/>
      <c r="C397" s="86"/>
      <c r="D397" s="212"/>
      <c r="E397" s="86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</row>
    <row r="398" spans="1:56" ht="14.25" customHeight="1" x14ac:dyDescent="0.25">
      <c r="A398" s="208"/>
      <c r="B398" s="208"/>
      <c r="C398" s="208"/>
      <c r="D398" s="208"/>
      <c r="E398" s="209" t="s">
        <v>248</v>
      </c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</row>
    <row r="399" spans="1:56" ht="14.25" customHeight="1" x14ac:dyDescent="0.25">
      <c r="A399" s="223">
        <v>99</v>
      </c>
      <c r="B399" s="223" t="s">
        <v>276</v>
      </c>
      <c r="C399" s="223" t="s">
        <v>275</v>
      </c>
      <c r="D399" s="223" t="s">
        <v>1049</v>
      </c>
      <c r="E399" s="223" t="s">
        <v>275</v>
      </c>
      <c r="F399" s="172"/>
      <c r="G399" s="172"/>
      <c r="H399" s="153">
        <v>137000</v>
      </c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53">
        <v>15000000</v>
      </c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</row>
    <row r="400" spans="1:56" ht="14.25" customHeight="1" x14ac:dyDescent="0.25">
      <c r="A400" s="223">
        <v>100</v>
      </c>
      <c r="B400" s="223" t="s">
        <v>262</v>
      </c>
      <c r="C400" s="223" t="s">
        <v>261</v>
      </c>
      <c r="D400" s="223" t="s">
        <v>262</v>
      </c>
      <c r="E400" s="223" t="s">
        <v>261</v>
      </c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</row>
    <row r="401" spans="1:56" ht="14.25" customHeight="1" x14ac:dyDescent="0.25">
      <c r="A401" s="223">
        <v>101</v>
      </c>
      <c r="B401" s="223" t="s">
        <v>254</v>
      </c>
      <c r="C401" s="223" t="s">
        <v>253</v>
      </c>
      <c r="D401" s="223" t="s">
        <v>1050</v>
      </c>
      <c r="E401" s="223" t="s">
        <v>253</v>
      </c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</row>
    <row r="402" spans="1:56" ht="14.25" customHeight="1" x14ac:dyDescent="0.25">
      <c r="A402" s="223">
        <v>102</v>
      </c>
      <c r="B402" s="223" t="s">
        <v>256</v>
      </c>
      <c r="C402" s="223" t="s">
        <v>255</v>
      </c>
      <c r="D402" s="223" t="s">
        <v>1051</v>
      </c>
      <c r="E402" s="223" t="s">
        <v>1052</v>
      </c>
      <c r="F402" s="172"/>
      <c r="G402" s="172"/>
      <c r="H402" s="172"/>
      <c r="I402" s="172"/>
      <c r="J402" s="172"/>
      <c r="K402" s="172"/>
      <c r="L402" s="172"/>
      <c r="M402" s="172"/>
      <c r="N402" s="172"/>
      <c r="O402" s="153">
        <v>144733</v>
      </c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</row>
    <row r="403" spans="1:56" ht="14.25" customHeight="1" x14ac:dyDescent="0.25">
      <c r="A403" s="223">
        <v>103</v>
      </c>
      <c r="B403" s="223" t="s">
        <v>268</v>
      </c>
      <c r="C403" s="223" t="s">
        <v>267</v>
      </c>
      <c r="D403" s="223" t="s">
        <v>267</v>
      </c>
      <c r="E403" s="223" t="s">
        <v>267</v>
      </c>
      <c r="F403" s="172"/>
      <c r="G403" s="172"/>
      <c r="H403" s="172"/>
      <c r="I403" s="172"/>
      <c r="J403" s="172"/>
      <c r="K403" s="172"/>
      <c r="L403" s="153">
        <v>300000</v>
      </c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</row>
    <row r="404" spans="1:56" ht="14.25" customHeight="1" x14ac:dyDescent="0.25">
      <c r="A404" s="223">
        <v>104</v>
      </c>
      <c r="B404" s="223" t="s">
        <v>284</v>
      </c>
      <c r="C404" s="223" t="s">
        <v>283</v>
      </c>
      <c r="D404" s="223" t="s">
        <v>283</v>
      </c>
      <c r="E404" s="223" t="s">
        <v>283</v>
      </c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53">
        <v>69418000</v>
      </c>
      <c r="W404" s="172"/>
      <c r="X404" s="172"/>
      <c r="Y404" s="172"/>
      <c r="Z404" s="172"/>
      <c r="AA404" s="153">
        <v>2000000</v>
      </c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</row>
    <row r="405" spans="1:56" ht="14.25" customHeight="1" x14ac:dyDescent="0.25">
      <c r="A405" s="223">
        <v>105</v>
      </c>
      <c r="B405" s="223" t="s">
        <v>258</v>
      </c>
      <c r="C405" s="223" t="s">
        <v>257</v>
      </c>
      <c r="D405" s="223" t="s">
        <v>1053</v>
      </c>
      <c r="E405" s="223" t="s">
        <v>257</v>
      </c>
      <c r="F405" s="172"/>
      <c r="G405" s="172"/>
      <c r="H405" s="172"/>
      <c r="I405" s="172"/>
      <c r="J405" s="172"/>
      <c r="K405" s="172"/>
      <c r="L405" s="172"/>
      <c r="M405" s="172"/>
      <c r="N405" s="153">
        <v>132676000</v>
      </c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</row>
    <row r="406" spans="1:56" ht="14.25" customHeight="1" x14ac:dyDescent="0.25">
      <c r="A406" s="223">
        <v>106</v>
      </c>
      <c r="B406" s="223" t="s">
        <v>266</v>
      </c>
      <c r="C406" s="223" t="s">
        <v>265</v>
      </c>
      <c r="D406" s="223" t="s">
        <v>1054</v>
      </c>
      <c r="E406" s="223" t="s">
        <v>265</v>
      </c>
      <c r="F406" s="172"/>
      <c r="G406" s="172"/>
      <c r="H406" s="172"/>
      <c r="I406" s="172"/>
      <c r="J406" s="172"/>
      <c r="K406" s="172"/>
      <c r="L406" s="153">
        <v>300000</v>
      </c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53">
        <v>152115</v>
      </c>
      <c r="AM406" s="172"/>
      <c r="AN406" s="172"/>
      <c r="AO406" s="172"/>
      <c r="AP406" s="172"/>
      <c r="AQ406" s="153">
        <v>356864</v>
      </c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</row>
    <row r="407" spans="1:56" ht="14.25" customHeight="1" x14ac:dyDescent="0.25">
      <c r="A407" s="223">
        <v>107</v>
      </c>
      <c r="B407" s="223" t="s">
        <v>282</v>
      </c>
      <c r="C407" s="223" t="s">
        <v>281</v>
      </c>
      <c r="D407" s="223" t="s">
        <v>281</v>
      </c>
      <c r="E407" s="223" t="s">
        <v>281</v>
      </c>
      <c r="F407" s="172"/>
      <c r="G407" s="172"/>
      <c r="H407" s="153">
        <v>7727909</v>
      </c>
      <c r="I407" s="172"/>
      <c r="J407" s="172"/>
      <c r="K407" s="172"/>
      <c r="L407" s="153">
        <v>300000</v>
      </c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</row>
    <row r="408" spans="1:56" ht="14.25" customHeight="1" x14ac:dyDescent="0.25">
      <c r="A408" s="223">
        <v>108</v>
      </c>
      <c r="B408" s="223" t="s">
        <v>278</v>
      </c>
      <c r="C408" s="223" t="s">
        <v>277</v>
      </c>
      <c r="D408" s="223" t="s">
        <v>1055</v>
      </c>
      <c r="E408" s="223" t="s">
        <v>277</v>
      </c>
      <c r="F408" s="172"/>
      <c r="G408" s="172"/>
      <c r="H408" s="153">
        <v>10000</v>
      </c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53">
        <v>349500</v>
      </c>
      <c r="BA408" s="172"/>
      <c r="BB408" s="172"/>
      <c r="BC408" s="172"/>
      <c r="BD408" s="172"/>
    </row>
    <row r="409" spans="1:56" ht="14.25" customHeight="1" x14ac:dyDescent="0.25">
      <c r="A409" s="223">
        <v>109</v>
      </c>
      <c r="B409" s="223" t="s">
        <v>280</v>
      </c>
      <c r="C409" s="223" t="s">
        <v>279</v>
      </c>
      <c r="D409" s="223" t="s">
        <v>279</v>
      </c>
      <c r="E409" s="223" t="s">
        <v>279</v>
      </c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53">
        <v>78124</v>
      </c>
    </row>
    <row r="410" spans="1:56" ht="14.25" customHeight="1" x14ac:dyDescent="0.25">
      <c r="A410" s="223">
        <v>110</v>
      </c>
      <c r="B410" s="223" t="s">
        <v>264</v>
      </c>
      <c r="C410" s="223" t="s">
        <v>263</v>
      </c>
      <c r="D410" s="223" t="s">
        <v>1056</v>
      </c>
      <c r="E410" s="223" t="s">
        <v>263</v>
      </c>
      <c r="F410" s="172"/>
      <c r="G410" s="172"/>
      <c r="H410" s="172"/>
      <c r="I410" s="172"/>
      <c r="J410" s="172"/>
      <c r="K410" s="172"/>
      <c r="L410" s="153">
        <v>1500000</v>
      </c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</row>
    <row r="411" spans="1:56" ht="14.25" customHeight="1" x14ac:dyDescent="0.25">
      <c r="A411" s="223">
        <v>111</v>
      </c>
      <c r="B411" s="223" t="s">
        <v>287</v>
      </c>
      <c r="C411" s="223" t="s">
        <v>178</v>
      </c>
      <c r="D411" s="223" t="s">
        <v>1057</v>
      </c>
      <c r="E411" s="223" t="s">
        <v>178</v>
      </c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53">
        <v>48478</v>
      </c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</row>
    <row r="412" spans="1:56" ht="14.25" customHeight="1" x14ac:dyDescent="0.25">
      <c r="A412" s="223">
        <v>112</v>
      </c>
      <c r="B412" s="223" t="s">
        <v>260</v>
      </c>
      <c r="C412" s="223" t="s">
        <v>259</v>
      </c>
      <c r="D412" s="223" t="s">
        <v>1058</v>
      </c>
      <c r="E412" s="223" t="s">
        <v>259</v>
      </c>
      <c r="F412" s="172"/>
      <c r="G412" s="172"/>
      <c r="H412" s="172"/>
      <c r="I412" s="172"/>
      <c r="J412" s="172"/>
      <c r="K412" s="172"/>
      <c r="L412" s="153">
        <v>300000</v>
      </c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53">
        <v>3415</v>
      </c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53">
        <v>4000</v>
      </c>
      <c r="BA412" s="172"/>
      <c r="BB412" s="172"/>
      <c r="BC412" s="172"/>
      <c r="BD412" s="172"/>
    </row>
    <row r="413" spans="1:56" ht="14.25" customHeight="1" x14ac:dyDescent="0.25">
      <c r="A413" s="223">
        <v>113</v>
      </c>
      <c r="B413" s="223" t="s">
        <v>270</v>
      </c>
      <c r="C413" s="223" t="s">
        <v>269</v>
      </c>
      <c r="D413" s="223" t="s">
        <v>1059</v>
      </c>
      <c r="E413" s="223" t="s">
        <v>269</v>
      </c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53">
        <v>6600000</v>
      </c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</row>
    <row r="414" spans="1:56" ht="14.25" customHeight="1" x14ac:dyDescent="0.25">
      <c r="A414" s="223">
        <v>114</v>
      </c>
      <c r="B414" s="223" t="s">
        <v>272</v>
      </c>
      <c r="C414" s="223" t="s">
        <v>271</v>
      </c>
      <c r="D414" s="223" t="s">
        <v>1060</v>
      </c>
      <c r="E414" s="223" t="s">
        <v>271</v>
      </c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2"/>
      <c r="AD414" s="172"/>
      <c r="AE414" s="172"/>
      <c r="AF414" s="172"/>
      <c r="AG414" s="172"/>
      <c r="AH414" s="153">
        <v>1606</v>
      </c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</row>
    <row r="415" spans="1:56" ht="14.25" customHeight="1" x14ac:dyDescent="0.25">
      <c r="A415" s="223">
        <v>115</v>
      </c>
      <c r="B415" s="223" t="s">
        <v>250</v>
      </c>
      <c r="C415" s="223" t="s">
        <v>249</v>
      </c>
      <c r="D415" s="223" t="s">
        <v>1061</v>
      </c>
      <c r="E415" s="223" t="s">
        <v>249</v>
      </c>
      <c r="F415" s="172"/>
      <c r="G415" s="172"/>
      <c r="H415" s="172"/>
      <c r="I415" s="172"/>
      <c r="J415" s="172"/>
      <c r="K415" s="153">
        <v>180000</v>
      </c>
      <c r="L415" s="153">
        <v>300000</v>
      </c>
      <c r="M415" s="172"/>
      <c r="N415" s="172"/>
      <c r="O415" s="172"/>
      <c r="P415" s="172"/>
      <c r="Q415" s="172"/>
      <c r="R415" s="172"/>
      <c r="S415" s="172"/>
      <c r="T415" s="172"/>
      <c r="U415" s="172"/>
      <c r="V415" s="153">
        <v>9847000</v>
      </c>
      <c r="W415" s="172"/>
      <c r="X415" s="153">
        <v>18619</v>
      </c>
      <c r="Y415" s="172"/>
      <c r="Z415" s="172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53">
        <v>19042106</v>
      </c>
      <c r="AN415" s="172"/>
      <c r="AO415" s="172"/>
      <c r="AP415" s="172"/>
      <c r="AQ415" s="172"/>
      <c r="AR415" s="153">
        <v>765000</v>
      </c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</row>
    <row r="416" spans="1:56" ht="14.25" customHeight="1" x14ac:dyDescent="0.25">
      <c r="A416" s="208"/>
      <c r="B416" s="208"/>
      <c r="C416" s="208"/>
      <c r="D416" s="208"/>
      <c r="E416" s="209" t="s">
        <v>1062</v>
      </c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</row>
    <row r="417" spans="1:56" ht="14.25" customHeight="1" x14ac:dyDescent="0.25">
      <c r="A417" s="223">
        <v>116</v>
      </c>
      <c r="B417" s="223" t="s">
        <v>320</v>
      </c>
      <c r="C417" s="223" t="s">
        <v>319</v>
      </c>
      <c r="D417" s="223" t="s">
        <v>1063</v>
      </c>
      <c r="E417" s="223" t="s">
        <v>319</v>
      </c>
      <c r="F417" s="172"/>
      <c r="G417" s="172"/>
      <c r="H417" s="153">
        <v>15000</v>
      </c>
      <c r="I417" s="172"/>
      <c r="J417" s="172"/>
      <c r="K417" s="172"/>
      <c r="L417" s="153">
        <v>300000</v>
      </c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53">
        <v>25699</v>
      </c>
      <c r="Y417" s="172"/>
      <c r="Z417" s="172"/>
      <c r="AA417" s="172"/>
      <c r="AB417" s="172"/>
      <c r="AC417" s="172"/>
      <c r="AD417" s="172"/>
      <c r="AE417" s="172"/>
      <c r="AF417" s="172"/>
      <c r="AG417" s="172"/>
      <c r="AH417" s="153">
        <v>1089</v>
      </c>
      <c r="AI417" s="172"/>
      <c r="AJ417" s="172"/>
      <c r="AK417" s="172"/>
      <c r="AL417" s="172"/>
      <c r="AM417" s="172"/>
      <c r="AN417" s="153">
        <v>15000000</v>
      </c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</row>
    <row r="418" spans="1:56" ht="14.25" customHeight="1" x14ac:dyDescent="0.25">
      <c r="A418" s="223">
        <v>117</v>
      </c>
      <c r="B418" s="223" t="s">
        <v>313</v>
      </c>
      <c r="C418" s="223" t="s">
        <v>312</v>
      </c>
      <c r="D418" s="223" t="s">
        <v>312</v>
      </c>
      <c r="E418" s="223" t="s">
        <v>312</v>
      </c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53">
        <v>592851</v>
      </c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</row>
    <row r="419" spans="1:56" ht="14.25" customHeight="1" x14ac:dyDescent="0.25">
      <c r="A419" s="223">
        <v>118</v>
      </c>
      <c r="B419" s="223" t="s">
        <v>311</v>
      </c>
      <c r="C419" s="224"/>
      <c r="D419" s="223" t="s">
        <v>1064</v>
      </c>
      <c r="E419" s="223" t="s">
        <v>310</v>
      </c>
      <c r="F419" s="172"/>
      <c r="G419" s="172"/>
      <c r="H419" s="172"/>
      <c r="I419" s="172"/>
      <c r="J419" s="172"/>
      <c r="K419" s="172"/>
      <c r="L419" s="153">
        <v>500000</v>
      </c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53">
        <v>2797</v>
      </c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</row>
    <row r="420" spans="1:56" ht="14.25" customHeight="1" x14ac:dyDescent="0.25">
      <c r="A420" s="223">
        <v>119</v>
      </c>
      <c r="B420" s="223" t="s">
        <v>374</v>
      </c>
      <c r="C420" s="223" t="s">
        <v>373</v>
      </c>
      <c r="D420" s="223" t="s">
        <v>373</v>
      </c>
      <c r="E420" s="223" t="s">
        <v>373</v>
      </c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53">
        <v>10005000</v>
      </c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</row>
    <row r="421" spans="1:56" ht="14.25" customHeight="1" x14ac:dyDescent="0.25">
      <c r="A421" s="223">
        <v>120</v>
      </c>
      <c r="B421" s="223" t="s">
        <v>340</v>
      </c>
      <c r="C421" s="223" t="s">
        <v>339</v>
      </c>
      <c r="D421" s="223" t="s">
        <v>1065</v>
      </c>
      <c r="E421" s="223" t="s">
        <v>339</v>
      </c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53">
        <v>19270000</v>
      </c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53">
        <v>75000</v>
      </c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</row>
    <row r="422" spans="1:56" ht="14.25" customHeight="1" x14ac:dyDescent="0.25">
      <c r="A422" s="223">
        <v>121</v>
      </c>
      <c r="B422" s="223" t="s">
        <v>252</v>
      </c>
      <c r="C422" s="223" t="s">
        <v>251</v>
      </c>
      <c r="D422" s="223" t="s">
        <v>251</v>
      </c>
      <c r="E422" s="223" t="s">
        <v>251</v>
      </c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53">
        <v>75000</v>
      </c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53">
        <v>4247173</v>
      </c>
    </row>
    <row r="423" spans="1:56" ht="14.25" customHeight="1" x14ac:dyDescent="0.25">
      <c r="A423" s="223">
        <v>122</v>
      </c>
      <c r="B423" s="223" t="s">
        <v>427</v>
      </c>
      <c r="C423" s="223" t="s">
        <v>426</v>
      </c>
      <c r="D423" s="223" t="s">
        <v>1066</v>
      </c>
      <c r="E423" s="223" t="s">
        <v>426</v>
      </c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  <c r="AA423" s="153">
        <v>915000</v>
      </c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</row>
    <row r="424" spans="1:56" ht="14.25" customHeight="1" x14ac:dyDescent="0.25">
      <c r="A424" s="223">
        <v>123</v>
      </c>
      <c r="B424" s="223" t="s">
        <v>435</v>
      </c>
      <c r="C424" s="223" t="s">
        <v>434</v>
      </c>
      <c r="D424" s="223" t="s">
        <v>1067</v>
      </c>
      <c r="E424" s="223" t="s">
        <v>434</v>
      </c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</row>
    <row r="425" spans="1:56" ht="14.25" customHeight="1" x14ac:dyDescent="0.25">
      <c r="A425" s="223">
        <v>124</v>
      </c>
      <c r="B425" s="223" t="s">
        <v>305</v>
      </c>
      <c r="C425" s="223" t="s">
        <v>304</v>
      </c>
      <c r="D425" s="223" t="s">
        <v>1068</v>
      </c>
      <c r="E425" s="223" t="s">
        <v>304</v>
      </c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53">
        <v>165452</v>
      </c>
    </row>
    <row r="426" spans="1:56" ht="14.25" customHeight="1" x14ac:dyDescent="0.25">
      <c r="A426" s="223">
        <v>125</v>
      </c>
      <c r="B426" s="223" t="s">
        <v>370</v>
      </c>
      <c r="C426" s="223" t="s">
        <v>369</v>
      </c>
      <c r="D426" s="223" t="s">
        <v>369</v>
      </c>
      <c r="E426" s="223" t="s">
        <v>369</v>
      </c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53">
        <v>223000</v>
      </c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</row>
    <row r="427" spans="1:56" ht="14.25" customHeight="1" x14ac:dyDescent="0.25">
      <c r="A427" s="223">
        <v>126</v>
      </c>
      <c r="B427" s="223" t="s">
        <v>286</v>
      </c>
      <c r="C427" s="223" t="s">
        <v>285</v>
      </c>
      <c r="D427" s="223" t="s">
        <v>1069</v>
      </c>
      <c r="E427" s="223" t="s">
        <v>285</v>
      </c>
      <c r="F427" s="172"/>
      <c r="G427" s="172"/>
      <c r="H427" s="172"/>
      <c r="I427" s="172"/>
      <c r="J427" s="172"/>
      <c r="K427" s="172"/>
      <c r="L427" s="153">
        <v>4000000</v>
      </c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53">
        <v>153083</v>
      </c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</row>
    <row r="428" spans="1:56" ht="14.25" customHeight="1" x14ac:dyDescent="0.25">
      <c r="A428" s="223">
        <v>127</v>
      </c>
      <c r="B428" s="223" t="s">
        <v>297</v>
      </c>
      <c r="C428" s="223" t="s">
        <v>296</v>
      </c>
      <c r="D428" s="223" t="s">
        <v>1070</v>
      </c>
      <c r="E428" s="223" t="s">
        <v>1070</v>
      </c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53">
        <v>290000</v>
      </c>
      <c r="R428" s="172"/>
      <c r="S428" s="172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53">
        <v>480500</v>
      </c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53">
        <v>2960785</v>
      </c>
      <c r="BC428" s="172"/>
      <c r="BD428" s="172"/>
    </row>
    <row r="429" spans="1:56" ht="14.25" customHeight="1" x14ac:dyDescent="0.25">
      <c r="A429" s="223">
        <v>128</v>
      </c>
      <c r="B429" s="223" t="s">
        <v>405</v>
      </c>
      <c r="C429" s="223" t="s">
        <v>404</v>
      </c>
      <c r="D429" s="223" t="s">
        <v>1071</v>
      </c>
      <c r="E429" s="223" t="s">
        <v>404</v>
      </c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  <c r="AA429" s="153">
        <v>2880000</v>
      </c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</row>
    <row r="430" spans="1:56" ht="15" customHeight="1" x14ac:dyDescent="0.25">
      <c r="A430" s="223">
        <v>129</v>
      </c>
      <c r="B430" s="223" t="s">
        <v>409</v>
      </c>
      <c r="C430" s="223" t="s">
        <v>408</v>
      </c>
      <c r="D430" s="223" t="s">
        <v>408</v>
      </c>
      <c r="E430" s="223" t="s">
        <v>408</v>
      </c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  <c r="AA430" s="153">
        <v>2404000</v>
      </c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</row>
    <row r="431" spans="1:56" ht="14.25" customHeight="1" x14ac:dyDescent="0.25">
      <c r="A431" s="223">
        <v>130</v>
      </c>
      <c r="B431" s="223" t="s">
        <v>295</v>
      </c>
      <c r="C431" s="223" t="s">
        <v>294</v>
      </c>
      <c r="D431" s="223" t="s">
        <v>1072</v>
      </c>
      <c r="E431" s="223" t="s">
        <v>294</v>
      </c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53">
        <v>1972945</v>
      </c>
      <c r="Y431" s="172"/>
      <c r="Z431" s="172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</row>
    <row r="432" spans="1:56" ht="14.25" customHeight="1" x14ac:dyDescent="0.25">
      <c r="A432" s="223">
        <v>131</v>
      </c>
      <c r="B432" s="223" t="s">
        <v>318</v>
      </c>
      <c r="C432" s="223" t="s">
        <v>317</v>
      </c>
      <c r="D432" s="223" t="s">
        <v>317</v>
      </c>
      <c r="E432" s="223" t="s">
        <v>317</v>
      </c>
      <c r="F432" s="172"/>
      <c r="G432" s="172"/>
      <c r="H432" s="153">
        <v>10000</v>
      </c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53">
        <v>8694000</v>
      </c>
      <c r="AB432" s="172"/>
      <c r="AC432" s="153">
        <v>582589</v>
      </c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53">
        <v>543082</v>
      </c>
      <c r="AX432" s="172"/>
      <c r="AY432" s="172"/>
      <c r="AZ432" s="172"/>
      <c r="BA432" s="172"/>
      <c r="BB432" s="172"/>
      <c r="BC432" s="172"/>
      <c r="BD432" s="172"/>
    </row>
    <row r="433" spans="1:56" ht="14.25" customHeight="1" x14ac:dyDescent="0.25">
      <c r="A433" s="223">
        <v>132</v>
      </c>
      <c r="B433" s="223" t="s">
        <v>393</v>
      </c>
      <c r="C433" s="223" t="s">
        <v>392</v>
      </c>
      <c r="D433" s="223" t="s">
        <v>1073</v>
      </c>
      <c r="E433" s="223" t="s">
        <v>392</v>
      </c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53">
        <v>22216</v>
      </c>
      <c r="AZ433" s="172"/>
      <c r="BA433" s="172"/>
      <c r="BB433" s="172"/>
      <c r="BC433" s="172"/>
      <c r="BD433" s="172"/>
    </row>
    <row r="434" spans="1:56" ht="14.25" customHeight="1" x14ac:dyDescent="0.25">
      <c r="A434" s="223">
        <v>133</v>
      </c>
      <c r="B434" s="223" t="s">
        <v>391</v>
      </c>
      <c r="C434" s="223" t="s">
        <v>390</v>
      </c>
      <c r="D434" s="223" t="s">
        <v>1074</v>
      </c>
      <c r="E434" s="223" t="s">
        <v>390</v>
      </c>
      <c r="F434" s="172"/>
      <c r="G434" s="172"/>
      <c r="H434" s="153">
        <v>60000</v>
      </c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53">
        <v>10000000</v>
      </c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</row>
    <row r="435" spans="1:56" ht="14.25" customHeight="1" x14ac:dyDescent="0.25">
      <c r="A435" s="223">
        <v>134</v>
      </c>
      <c r="B435" s="223" t="s">
        <v>342</v>
      </c>
      <c r="C435" s="223" t="s">
        <v>341</v>
      </c>
      <c r="D435" s="223" t="s">
        <v>1075</v>
      </c>
      <c r="E435" s="223" t="s">
        <v>341</v>
      </c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53">
        <v>56000</v>
      </c>
      <c r="AQ435" s="172"/>
      <c r="AR435" s="172"/>
      <c r="AS435" s="172"/>
      <c r="AT435" s="172"/>
      <c r="AU435" s="172"/>
      <c r="AV435" s="172"/>
      <c r="AW435" s="172"/>
      <c r="AX435" s="172"/>
      <c r="AY435" s="153">
        <v>44432</v>
      </c>
      <c r="AZ435" s="172"/>
      <c r="BA435" s="172"/>
      <c r="BB435" s="172"/>
      <c r="BC435" s="172"/>
      <c r="BD435" s="172"/>
    </row>
    <row r="436" spans="1:56" ht="14.25" customHeight="1" x14ac:dyDescent="0.25">
      <c r="A436" s="223">
        <v>135</v>
      </c>
      <c r="B436" s="223" t="s">
        <v>356</v>
      </c>
      <c r="C436" s="223" t="s">
        <v>355</v>
      </c>
      <c r="D436" s="223" t="s">
        <v>355</v>
      </c>
      <c r="E436" s="223" t="s">
        <v>355</v>
      </c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2"/>
      <c r="AD436" s="172"/>
      <c r="AE436" s="172"/>
      <c r="AF436" s="172"/>
      <c r="AG436" s="172"/>
      <c r="AH436" s="153">
        <v>3318</v>
      </c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</row>
    <row r="437" spans="1:56" ht="14.25" customHeight="1" x14ac:dyDescent="0.25">
      <c r="A437" s="223">
        <v>136</v>
      </c>
      <c r="B437" s="223" t="s">
        <v>401</v>
      </c>
      <c r="C437" s="223" t="s">
        <v>400</v>
      </c>
      <c r="D437" s="223" t="s">
        <v>1076</v>
      </c>
      <c r="E437" s="223" t="s">
        <v>400</v>
      </c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53">
        <v>10000</v>
      </c>
      <c r="R437" s="172"/>
      <c r="S437" s="172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</row>
    <row r="438" spans="1:56" ht="14.25" customHeight="1" x14ac:dyDescent="0.25">
      <c r="A438" s="223">
        <v>137</v>
      </c>
      <c r="B438" s="223" t="s">
        <v>293</v>
      </c>
      <c r="C438" s="223" t="s">
        <v>292</v>
      </c>
      <c r="D438" s="223" t="s">
        <v>1077</v>
      </c>
      <c r="E438" s="223" t="s">
        <v>292</v>
      </c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  <c r="AA438" s="153">
        <v>28512000</v>
      </c>
      <c r="AB438" s="172"/>
      <c r="AC438" s="172"/>
      <c r="AD438" s="172"/>
      <c r="AE438" s="172"/>
      <c r="AF438" s="172"/>
      <c r="AG438" s="172"/>
      <c r="AH438" s="153">
        <v>75240</v>
      </c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</row>
    <row r="439" spans="1:56" ht="14.25" customHeight="1" x14ac:dyDescent="0.25">
      <c r="A439" s="223">
        <v>138</v>
      </c>
      <c r="B439" s="223" t="s">
        <v>289</v>
      </c>
      <c r="C439" s="223" t="s">
        <v>288</v>
      </c>
      <c r="D439" s="453" t="s">
        <v>1134</v>
      </c>
      <c r="E439" s="223" t="s">
        <v>288</v>
      </c>
      <c r="F439" s="172"/>
      <c r="G439" s="172"/>
      <c r="H439" s="172"/>
      <c r="I439" s="172"/>
      <c r="J439" s="172"/>
      <c r="K439" s="172"/>
      <c r="L439" s="153">
        <v>4000000</v>
      </c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2"/>
      <c r="AD439" s="172"/>
      <c r="AE439" s="172"/>
      <c r="AF439" s="172"/>
      <c r="AG439" s="172"/>
      <c r="AH439" s="153">
        <v>858</v>
      </c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</row>
    <row r="440" spans="1:56" ht="14.25" customHeight="1" x14ac:dyDescent="0.25">
      <c r="A440" s="223">
        <v>139</v>
      </c>
      <c r="B440" s="223" t="s">
        <v>274</v>
      </c>
      <c r="C440" s="223" t="s">
        <v>273</v>
      </c>
      <c r="D440" s="453" t="s">
        <v>1135</v>
      </c>
      <c r="E440" s="223" t="s">
        <v>273</v>
      </c>
      <c r="F440" s="172"/>
      <c r="G440" s="172"/>
      <c r="H440" s="153">
        <v>50000</v>
      </c>
      <c r="I440" s="153">
        <v>862849</v>
      </c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53">
        <v>13218000</v>
      </c>
      <c r="W440" s="172"/>
      <c r="X440" s="172"/>
      <c r="Y440" s="172"/>
      <c r="Z440" s="172"/>
      <c r="AA440" s="172"/>
      <c r="AB440" s="153">
        <v>420000</v>
      </c>
      <c r="AC440" s="172"/>
      <c r="AD440" s="172"/>
      <c r="AE440" s="172"/>
      <c r="AF440" s="172"/>
      <c r="AG440" s="172"/>
      <c r="AH440" s="153">
        <v>4809</v>
      </c>
      <c r="AI440" s="172"/>
      <c r="AJ440" s="172"/>
      <c r="AK440" s="172"/>
      <c r="AL440" s="172"/>
      <c r="AM440" s="172"/>
      <c r="AN440" s="172"/>
      <c r="AO440" s="172"/>
      <c r="AP440" s="153">
        <v>200000</v>
      </c>
      <c r="AQ440" s="172"/>
      <c r="AR440" s="172"/>
      <c r="AS440" s="172"/>
      <c r="AT440" s="172"/>
      <c r="AU440" s="172"/>
      <c r="AV440" s="172"/>
      <c r="AW440" s="172"/>
      <c r="AX440" s="153">
        <v>97000000</v>
      </c>
      <c r="AY440" s="172"/>
      <c r="AZ440" s="153">
        <v>300000</v>
      </c>
      <c r="BA440" s="153">
        <v>12036</v>
      </c>
      <c r="BB440" s="172"/>
      <c r="BC440" s="172"/>
      <c r="BD440" s="172"/>
    </row>
    <row r="441" spans="1:56" ht="14.25" customHeight="1" x14ac:dyDescent="0.25">
      <c r="A441" s="223">
        <v>140</v>
      </c>
      <c r="B441" s="223" t="s">
        <v>326</v>
      </c>
      <c r="C441" s="223" t="s">
        <v>325</v>
      </c>
      <c r="D441" s="453" t="s">
        <v>1136</v>
      </c>
      <c r="E441" s="223" t="s">
        <v>325</v>
      </c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53">
        <v>250000000</v>
      </c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</row>
    <row r="442" spans="1:56" ht="14.25" customHeight="1" x14ac:dyDescent="0.25">
      <c r="A442" s="223">
        <v>141</v>
      </c>
      <c r="B442" s="223" t="s">
        <v>395</v>
      </c>
      <c r="C442" s="223" t="s">
        <v>394</v>
      </c>
      <c r="D442" s="453" t="s">
        <v>1078</v>
      </c>
      <c r="E442" s="223" t="s">
        <v>394</v>
      </c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53">
        <v>15000000</v>
      </c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</row>
    <row r="443" spans="1:56" ht="14.25" customHeight="1" x14ac:dyDescent="0.25">
      <c r="A443" s="223">
        <v>142</v>
      </c>
      <c r="B443" s="223" t="s">
        <v>366</v>
      </c>
      <c r="C443" s="223" t="s">
        <v>365</v>
      </c>
      <c r="D443" s="453" t="s">
        <v>1137</v>
      </c>
      <c r="E443" s="223" t="s">
        <v>365</v>
      </c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2"/>
      <c r="AD443" s="172"/>
      <c r="AE443" s="172"/>
      <c r="AF443" s="172"/>
      <c r="AG443" s="172"/>
      <c r="AH443" s="153">
        <v>2003</v>
      </c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</row>
    <row r="444" spans="1:56" ht="14.25" customHeight="1" x14ac:dyDescent="0.25">
      <c r="A444" s="223">
        <v>143</v>
      </c>
      <c r="B444" s="223" t="s">
        <v>413</v>
      </c>
      <c r="C444" s="223" t="s">
        <v>412</v>
      </c>
      <c r="D444" s="453" t="s">
        <v>412</v>
      </c>
      <c r="E444" s="223" t="s">
        <v>412</v>
      </c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53">
        <v>1162</v>
      </c>
      <c r="BB444" s="172"/>
      <c r="BC444" s="172"/>
      <c r="BD444" s="172"/>
    </row>
    <row r="445" spans="1:56" ht="14.25" customHeight="1" x14ac:dyDescent="0.25">
      <c r="A445" s="223">
        <v>144</v>
      </c>
      <c r="B445" s="223" t="s">
        <v>303</v>
      </c>
      <c r="C445" s="223" t="s">
        <v>302</v>
      </c>
      <c r="D445" s="453" t="s">
        <v>1138</v>
      </c>
      <c r="E445" s="223" t="s">
        <v>302</v>
      </c>
      <c r="F445" s="172"/>
      <c r="G445" s="172"/>
      <c r="H445" s="172"/>
      <c r="I445" s="153">
        <v>794033</v>
      </c>
      <c r="J445" s="172"/>
      <c r="K445" s="172"/>
      <c r="L445" s="172"/>
      <c r="M445" s="172"/>
      <c r="N445" s="172"/>
      <c r="O445" s="172"/>
      <c r="P445" s="153">
        <v>0</v>
      </c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2"/>
      <c r="AD445" s="172"/>
      <c r="AE445" s="172"/>
      <c r="AF445" s="172"/>
      <c r="AG445" s="172"/>
      <c r="AH445" s="172"/>
      <c r="AI445" s="153">
        <v>26842</v>
      </c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53">
        <v>1568</v>
      </c>
      <c r="BB445" s="172"/>
      <c r="BC445" s="172"/>
      <c r="BD445" s="172"/>
    </row>
    <row r="446" spans="1:56" ht="14.25" customHeight="1" x14ac:dyDescent="0.25">
      <c r="A446" s="223">
        <v>145</v>
      </c>
      <c r="B446" s="223" t="s">
        <v>372</v>
      </c>
      <c r="C446" s="223" t="s">
        <v>371</v>
      </c>
      <c r="D446" s="453" t="s">
        <v>371</v>
      </c>
      <c r="E446" s="223" t="s">
        <v>371</v>
      </c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53">
        <v>25500</v>
      </c>
      <c r="BA446" s="172"/>
      <c r="BB446" s="172"/>
      <c r="BC446" s="172"/>
      <c r="BD446" s="172"/>
    </row>
    <row r="447" spans="1:56" ht="14.25" customHeight="1" x14ac:dyDescent="0.25">
      <c r="A447" s="223">
        <v>146</v>
      </c>
      <c r="B447" s="223" t="s">
        <v>377</v>
      </c>
      <c r="C447" s="223" t="s">
        <v>376</v>
      </c>
      <c r="D447" s="453" t="s">
        <v>1139</v>
      </c>
      <c r="E447" s="223" t="s">
        <v>376</v>
      </c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53">
        <v>21500</v>
      </c>
      <c r="BA447" s="172"/>
      <c r="BB447" s="172"/>
      <c r="BC447" s="172"/>
      <c r="BD447" s="172"/>
    </row>
    <row r="448" spans="1:56" ht="14.25" customHeight="1" x14ac:dyDescent="0.25">
      <c r="A448" s="223">
        <v>147</v>
      </c>
      <c r="B448" s="453" t="s">
        <v>291</v>
      </c>
      <c r="C448" s="223" t="s">
        <v>290</v>
      </c>
      <c r="D448" s="453" t="s">
        <v>1140</v>
      </c>
      <c r="E448" s="223" t="s">
        <v>290</v>
      </c>
      <c r="F448" s="172"/>
      <c r="G448" s="172"/>
      <c r="H448" s="153">
        <v>10000</v>
      </c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2"/>
      <c r="AD448" s="172"/>
      <c r="AE448" s="172"/>
      <c r="AF448" s="172"/>
      <c r="AG448" s="172"/>
      <c r="AH448" s="172"/>
      <c r="AI448" s="153">
        <v>1093</v>
      </c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53">
        <v>144576</v>
      </c>
      <c r="AV448" s="172"/>
      <c r="AW448" s="172"/>
      <c r="AX448" s="153">
        <v>17500000</v>
      </c>
      <c r="AY448" s="172"/>
      <c r="AZ448" s="153">
        <v>33000</v>
      </c>
      <c r="BA448" s="172"/>
      <c r="BB448" s="172"/>
      <c r="BC448" s="172"/>
      <c r="BD448" s="172"/>
    </row>
    <row r="449" spans="1:56" ht="14.25" customHeight="1" x14ac:dyDescent="0.25">
      <c r="A449" s="223">
        <v>148</v>
      </c>
      <c r="B449" s="223" t="s">
        <v>417</v>
      </c>
      <c r="C449" s="223" t="s">
        <v>416</v>
      </c>
      <c r="D449" s="453" t="s">
        <v>416</v>
      </c>
      <c r="E449" s="223" t="s">
        <v>416</v>
      </c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53">
        <v>4000</v>
      </c>
      <c r="BA449" s="172"/>
      <c r="BB449" s="172"/>
      <c r="BC449" s="172"/>
      <c r="BD449" s="172"/>
    </row>
    <row r="450" spans="1:56" ht="14.25" customHeight="1" x14ac:dyDescent="0.25">
      <c r="A450" s="223">
        <v>149</v>
      </c>
      <c r="B450" s="223" t="s">
        <v>375</v>
      </c>
      <c r="C450" s="223" t="s">
        <v>298</v>
      </c>
      <c r="D450" s="453" t="s">
        <v>298</v>
      </c>
      <c r="E450" s="223" t="s">
        <v>298</v>
      </c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53">
        <v>35000</v>
      </c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</row>
    <row r="451" spans="1:56" ht="14.25" customHeight="1" x14ac:dyDescent="0.25">
      <c r="A451" s="223">
        <v>150</v>
      </c>
      <c r="B451" s="223" t="s">
        <v>307</v>
      </c>
      <c r="C451" s="223" t="s">
        <v>306</v>
      </c>
      <c r="D451" s="453" t="s">
        <v>1079</v>
      </c>
      <c r="E451" s="223" t="s">
        <v>306</v>
      </c>
      <c r="F451" s="172"/>
      <c r="G451" s="172"/>
      <c r="H451" s="172"/>
      <c r="I451" s="172"/>
      <c r="J451" s="172"/>
      <c r="K451" s="172"/>
      <c r="L451" s="153">
        <v>500000</v>
      </c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53">
        <v>300000</v>
      </c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</row>
    <row r="452" spans="1:56" ht="14.25" customHeight="1" x14ac:dyDescent="0.25">
      <c r="A452" s="223">
        <v>151</v>
      </c>
      <c r="B452" s="223" t="s">
        <v>315</v>
      </c>
      <c r="C452" s="223" t="s">
        <v>314</v>
      </c>
      <c r="D452" s="453" t="s">
        <v>1141</v>
      </c>
      <c r="E452" s="223" t="s">
        <v>314</v>
      </c>
      <c r="F452" s="172"/>
      <c r="G452" s="172"/>
      <c r="H452" s="172"/>
      <c r="I452" s="172"/>
      <c r="J452" s="172"/>
      <c r="K452" s="172"/>
      <c r="L452" s="153">
        <v>500000</v>
      </c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</row>
    <row r="453" spans="1:56" ht="14.25" customHeight="1" x14ac:dyDescent="0.25">
      <c r="A453" s="223">
        <v>152</v>
      </c>
      <c r="B453" s="223" t="s">
        <v>316</v>
      </c>
      <c r="C453" s="223" t="s">
        <v>316</v>
      </c>
      <c r="D453" s="453" t="s">
        <v>1142</v>
      </c>
      <c r="E453" s="223" t="s">
        <v>316</v>
      </c>
      <c r="F453" s="172"/>
      <c r="G453" s="172"/>
      <c r="H453" s="172"/>
      <c r="I453" s="172"/>
      <c r="J453" s="172"/>
      <c r="K453" s="172"/>
      <c r="L453" s="153">
        <v>500000</v>
      </c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</row>
    <row r="454" spans="1:56" ht="14.25" customHeight="1" x14ac:dyDescent="0.25">
      <c r="A454" s="223">
        <v>153</v>
      </c>
      <c r="B454" s="223" t="s">
        <v>330</v>
      </c>
      <c r="C454" s="223" t="s">
        <v>329</v>
      </c>
      <c r="D454" s="453" t="s">
        <v>329</v>
      </c>
      <c r="E454" s="214"/>
      <c r="F454" s="172"/>
      <c r="G454" s="172"/>
      <c r="H454" s="172"/>
      <c r="I454" s="172"/>
      <c r="J454" s="172"/>
      <c r="K454" s="172"/>
      <c r="L454" s="153">
        <v>300000</v>
      </c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</row>
    <row r="455" spans="1:56" ht="14.25" customHeight="1" x14ac:dyDescent="0.25">
      <c r="A455" s="223">
        <v>154</v>
      </c>
      <c r="B455" s="223" t="s">
        <v>399</v>
      </c>
      <c r="C455" s="223" t="s">
        <v>398</v>
      </c>
      <c r="D455" s="223" t="s">
        <v>1078</v>
      </c>
      <c r="E455" s="214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53">
        <v>0</v>
      </c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53">
        <v>2793</v>
      </c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</row>
    <row r="456" spans="1:56" ht="14.25" customHeight="1" x14ac:dyDescent="0.25">
      <c r="A456" s="223">
        <v>156</v>
      </c>
      <c r="B456" s="223" t="s">
        <v>350</v>
      </c>
      <c r="C456" s="223" t="s">
        <v>349</v>
      </c>
      <c r="D456" s="453" t="s">
        <v>1143</v>
      </c>
      <c r="E456" s="214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2"/>
      <c r="AD456" s="172"/>
      <c r="AE456" s="172"/>
      <c r="AF456" s="172"/>
      <c r="AG456" s="172"/>
      <c r="AH456" s="172"/>
      <c r="AI456" s="153">
        <v>8492</v>
      </c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53">
        <v>3976</v>
      </c>
      <c r="AV456" s="172"/>
      <c r="AW456" s="172"/>
      <c r="AX456" s="172"/>
      <c r="AY456" s="172"/>
      <c r="AZ456" s="172"/>
      <c r="BA456" s="172"/>
      <c r="BB456" s="172"/>
      <c r="BC456" s="172"/>
      <c r="BD456" s="172"/>
    </row>
    <row r="457" spans="1:56" ht="14.25" customHeight="1" x14ac:dyDescent="0.25">
      <c r="A457" s="223">
        <v>157</v>
      </c>
      <c r="B457" s="223" t="s">
        <v>364</v>
      </c>
      <c r="C457" s="223" t="s">
        <v>363</v>
      </c>
      <c r="D457" s="453" t="s">
        <v>1144</v>
      </c>
      <c r="E457" s="214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53">
        <v>900000</v>
      </c>
      <c r="AY457" s="172"/>
      <c r="AZ457" s="172"/>
      <c r="BA457" s="172"/>
      <c r="BB457" s="172"/>
      <c r="BC457" s="172"/>
      <c r="BD457" s="172"/>
    </row>
    <row r="458" spans="1:56" ht="14.25" customHeight="1" x14ac:dyDescent="0.25">
      <c r="A458" s="223">
        <v>158</v>
      </c>
      <c r="B458" s="223" t="s">
        <v>354</v>
      </c>
      <c r="C458" s="223" t="s">
        <v>353</v>
      </c>
      <c r="D458" s="453" t="s">
        <v>353</v>
      </c>
      <c r="E458" s="214"/>
      <c r="F458" s="172"/>
      <c r="G458" s="172"/>
      <c r="H458" s="172"/>
      <c r="I458" s="153">
        <v>28953</v>
      </c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  <c r="AA458" s="153">
        <v>10814000</v>
      </c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</row>
    <row r="459" spans="1:56" ht="14.25" customHeight="1" x14ac:dyDescent="0.25">
      <c r="A459" s="223">
        <v>159</v>
      </c>
      <c r="B459" s="223" t="s">
        <v>332</v>
      </c>
      <c r="C459" s="223" t="s">
        <v>1080</v>
      </c>
      <c r="D459" s="453" t="s">
        <v>1145</v>
      </c>
      <c r="E459" s="214"/>
      <c r="F459" s="172"/>
      <c r="G459" s="172"/>
      <c r="H459" s="172"/>
      <c r="I459" s="153">
        <v>206346</v>
      </c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</row>
    <row r="460" spans="1:56" ht="14.25" customHeight="1" x14ac:dyDescent="0.25">
      <c r="A460" s="223">
        <v>160</v>
      </c>
      <c r="B460" s="223" t="s">
        <v>383</v>
      </c>
      <c r="C460" s="223" t="s">
        <v>382</v>
      </c>
      <c r="D460" s="453" t="s">
        <v>1133</v>
      </c>
      <c r="E460" s="214"/>
      <c r="F460" s="172"/>
      <c r="G460" s="172"/>
      <c r="H460" s="172"/>
      <c r="I460" s="153">
        <v>23990</v>
      </c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</row>
    <row r="461" spans="1:56" ht="14.25" customHeight="1" x14ac:dyDescent="0.25">
      <c r="A461" s="223">
        <v>161</v>
      </c>
      <c r="B461" s="223" t="s">
        <v>348</v>
      </c>
      <c r="C461" s="224"/>
      <c r="D461" s="453" t="s">
        <v>348</v>
      </c>
      <c r="E461" s="214"/>
      <c r="F461" s="172"/>
      <c r="G461" s="172"/>
      <c r="H461" s="172"/>
      <c r="I461" s="172"/>
      <c r="J461" s="172"/>
      <c r="K461" s="172"/>
      <c r="L461" s="172"/>
      <c r="M461" s="172"/>
      <c r="N461" s="172"/>
      <c r="O461" s="153">
        <v>43893</v>
      </c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</row>
    <row r="462" spans="1:56" ht="14.25" customHeight="1" x14ac:dyDescent="0.25">
      <c r="A462" s="223">
        <v>162</v>
      </c>
      <c r="B462" s="223" t="s">
        <v>358</v>
      </c>
      <c r="C462" s="223" t="s">
        <v>357</v>
      </c>
      <c r="D462" s="453" t="s">
        <v>1146</v>
      </c>
      <c r="E462" s="224"/>
      <c r="F462" s="172"/>
      <c r="G462" s="172"/>
      <c r="H462" s="172"/>
      <c r="I462" s="172"/>
      <c r="J462" s="172"/>
      <c r="K462" s="172"/>
      <c r="L462" s="172"/>
      <c r="M462" s="172"/>
      <c r="N462" s="172"/>
      <c r="O462" s="153">
        <v>34213</v>
      </c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</row>
    <row r="463" spans="1:56" ht="14.25" customHeight="1" x14ac:dyDescent="0.25">
      <c r="A463" s="223">
        <v>163</v>
      </c>
      <c r="B463" s="223" t="s">
        <v>309</v>
      </c>
      <c r="C463" s="223" t="s">
        <v>308</v>
      </c>
      <c r="D463" s="453" t="s">
        <v>1147</v>
      </c>
      <c r="E463" s="224"/>
      <c r="F463" s="172"/>
      <c r="G463" s="172"/>
      <c r="H463" s="172"/>
      <c r="I463" s="172"/>
      <c r="J463" s="172"/>
      <c r="K463" s="172"/>
      <c r="L463" s="153">
        <v>300000</v>
      </c>
      <c r="M463" s="172"/>
      <c r="N463" s="172"/>
      <c r="O463" s="153">
        <v>59752</v>
      </c>
      <c r="P463" s="172"/>
      <c r="Q463" s="153">
        <v>120000</v>
      </c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</row>
    <row r="464" spans="1:56" ht="14.25" customHeight="1" x14ac:dyDescent="0.25">
      <c r="A464" s="223">
        <v>164</v>
      </c>
      <c r="B464" s="223" t="s">
        <v>334</v>
      </c>
      <c r="C464" s="223" t="s">
        <v>333</v>
      </c>
      <c r="D464" s="223" t="s">
        <v>1079</v>
      </c>
      <c r="E464" s="214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53">
        <v>323994</v>
      </c>
      <c r="V464" s="172"/>
      <c r="W464" s="172"/>
      <c r="X464" s="172"/>
      <c r="Y464" s="172"/>
      <c r="Z464" s="172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</row>
    <row r="465" spans="1:56" ht="14.25" customHeight="1" x14ac:dyDescent="0.25">
      <c r="A465" s="223">
        <v>165</v>
      </c>
      <c r="B465" s="223" t="s">
        <v>344</v>
      </c>
      <c r="C465" s="223" t="s">
        <v>343</v>
      </c>
      <c r="D465" s="453" t="s">
        <v>344</v>
      </c>
      <c r="E465" s="214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53">
        <v>116695</v>
      </c>
      <c r="Y465" s="172"/>
      <c r="Z465" s="172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</row>
    <row r="466" spans="1:56" ht="14.25" customHeight="1" x14ac:dyDescent="0.25">
      <c r="A466" s="223">
        <v>166</v>
      </c>
      <c r="B466" s="223" t="s">
        <v>387</v>
      </c>
      <c r="C466" s="223" t="s">
        <v>386</v>
      </c>
      <c r="D466" s="453" t="s">
        <v>387</v>
      </c>
      <c r="E466" s="214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53">
        <v>32000</v>
      </c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</row>
    <row r="467" spans="1:56" ht="14.25" customHeight="1" x14ac:dyDescent="0.25">
      <c r="A467" s="223">
        <v>167</v>
      </c>
      <c r="B467" s="223" t="s">
        <v>346</v>
      </c>
      <c r="C467" s="223" t="s">
        <v>345</v>
      </c>
      <c r="D467" s="453" t="s">
        <v>346</v>
      </c>
      <c r="E467" s="214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53">
        <v>105000</v>
      </c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</row>
    <row r="468" spans="1:56" ht="14.25" customHeight="1" x14ac:dyDescent="0.25">
      <c r="A468" s="223">
        <v>168</v>
      </c>
      <c r="B468" s="223" t="s">
        <v>397</v>
      </c>
      <c r="C468" s="223" t="s">
        <v>396</v>
      </c>
      <c r="D468" s="453" t="s">
        <v>397</v>
      </c>
      <c r="E468" s="214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  <c r="AA468" s="153">
        <v>4044000</v>
      </c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</row>
    <row r="469" spans="1:56" ht="14.25" customHeight="1" x14ac:dyDescent="0.25">
      <c r="A469" s="223">
        <v>169</v>
      </c>
      <c r="B469" s="223" t="s">
        <v>407</v>
      </c>
      <c r="C469" s="223" t="s">
        <v>406</v>
      </c>
      <c r="D469" s="453" t="s">
        <v>407</v>
      </c>
      <c r="E469" s="214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  <c r="AA469" s="153">
        <v>2879000</v>
      </c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</row>
    <row r="470" spans="1:56" ht="14.25" customHeight="1" x14ac:dyDescent="0.25">
      <c r="A470" s="223">
        <v>170</v>
      </c>
      <c r="B470" s="223" t="s">
        <v>411</v>
      </c>
      <c r="C470" s="223" t="s">
        <v>410</v>
      </c>
      <c r="D470" s="453" t="s">
        <v>411</v>
      </c>
      <c r="E470" s="214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  <c r="AA470" s="153">
        <v>2265000</v>
      </c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</row>
    <row r="471" spans="1:56" ht="14.25" customHeight="1" x14ac:dyDescent="0.25">
      <c r="A471" s="223">
        <v>171</v>
      </c>
      <c r="B471" s="223" t="s">
        <v>336</v>
      </c>
      <c r="C471" s="223" t="s">
        <v>335</v>
      </c>
      <c r="D471" s="453" t="s">
        <v>336</v>
      </c>
      <c r="E471" s="214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  <c r="AA471" s="153">
        <v>913000</v>
      </c>
      <c r="AB471" s="172"/>
      <c r="AC471" s="172"/>
      <c r="AD471" s="172"/>
      <c r="AE471" s="172"/>
      <c r="AF471" s="172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53">
        <v>226647</v>
      </c>
      <c r="AZ471" s="172"/>
      <c r="BA471" s="172"/>
      <c r="BB471" s="172"/>
      <c r="BC471" s="172"/>
      <c r="BD471" s="172"/>
    </row>
    <row r="472" spans="1:56" ht="14.25" customHeight="1" x14ac:dyDescent="0.25">
      <c r="A472" s="223">
        <v>172</v>
      </c>
      <c r="B472" s="223" t="s">
        <v>419</v>
      </c>
      <c r="C472" s="223" t="s">
        <v>418</v>
      </c>
      <c r="D472" s="453" t="s">
        <v>419</v>
      </c>
      <c r="E472" s="214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  <c r="AA472" s="153">
        <v>1369000</v>
      </c>
      <c r="AB472" s="172"/>
      <c r="AC472" s="172"/>
      <c r="AD472" s="172"/>
      <c r="AE472" s="172"/>
      <c r="AF472" s="172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</row>
    <row r="473" spans="1:56" ht="14.25" customHeight="1" x14ac:dyDescent="0.25">
      <c r="A473" s="223">
        <v>173</v>
      </c>
      <c r="B473" s="223" t="s">
        <v>299</v>
      </c>
      <c r="C473" s="223" t="s">
        <v>298</v>
      </c>
      <c r="D473" s="453" t="s">
        <v>299</v>
      </c>
      <c r="E473" s="214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2"/>
      <c r="AD473" s="172"/>
      <c r="AE473" s="172"/>
      <c r="AF473" s="172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53">
        <v>1870000</v>
      </c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</row>
    <row r="474" spans="1:56" ht="14.25" customHeight="1" x14ac:dyDescent="0.25">
      <c r="A474" s="223">
        <v>174</v>
      </c>
      <c r="B474" s="223" t="s">
        <v>322</v>
      </c>
      <c r="C474" s="223" t="s">
        <v>321</v>
      </c>
      <c r="D474" s="453" t="s">
        <v>322</v>
      </c>
      <c r="E474" s="214"/>
      <c r="F474" s="172"/>
      <c r="G474" s="172"/>
      <c r="H474" s="172"/>
      <c r="I474" s="172"/>
      <c r="J474" s="172"/>
      <c r="K474" s="172"/>
      <c r="L474" s="153">
        <v>300000</v>
      </c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2"/>
      <c r="AD474" s="172"/>
      <c r="AE474" s="172"/>
      <c r="AF474" s="172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53">
        <v>80000</v>
      </c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</row>
    <row r="475" spans="1:56" ht="14.25" customHeight="1" x14ac:dyDescent="0.25">
      <c r="A475" s="223">
        <v>175</v>
      </c>
      <c r="B475" s="223" t="s">
        <v>328</v>
      </c>
      <c r="C475" s="223" t="s">
        <v>327</v>
      </c>
      <c r="D475" s="453" t="s">
        <v>328</v>
      </c>
      <c r="E475" s="214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53">
        <v>315000</v>
      </c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</row>
    <row r="476" spans="1:56" ht="14.25" customHeight="1" x14ac:dyDescent="0.25">
      <c r="A476" s="223">
        <v>176</v>
      </c>
      <c r="B476" s="223" t="s">
        <v>338</v>
      </c>
      <c r="C476" s="223" t="s">
        <v>337</v>
      </c>
      <c r="D476" s="453" t="s">
        <v>338</v>
      </c>
      <c r="E476" s="214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  <c r="AA476" s="172"/>
      <c r="AB476" s="153">
        <v>950000</v>
      </c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</row>
    <row r="477" spans="1:56" ht="14.25" customHeight="1" x14ac:dyDescent="0.25">
      <c r="A477" s="223">
        <v>177</v>
      </c>
      <c r="B477" s="223" t="s">
        <v>381</v>
      </c>
      <c r="C477" s="223" t="s">
        <v>380</v>
      </c>
      <c r="D477" s="453" t="s">
        <v>381</v>
      </c>
      <c r="E477" s="214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  <c r="AA477" s="172"/>
      <c r="AB477" s="153">
        <v>180000</v>
      </c>
      <c r="AC477" s="172"/>
      <c r="AD477" s="172"/>
      <c r="AE477" s="172"/>
      <c r="AF477" s="172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2"/>
    </row>
    <row r="478" spans="1:56" ht="14.25" customHeight="1" x14ac:dyDescent="0.25">
      <c r="A478" s="223">
        <v>178</v>
      </c>
      <c r="B478" s="223" t="s">
        <v>362</v>
      </c>
      <c r="C478" s="223" t="s">
        <v>361</v>
      </c>
      <c r="D478" s="453" t="s">
        <v>362</v>
      </c>
      <c r="E478" s="214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  <c r="AA478" s="172"/>
      <c r="AB478" s="153">
        <v>300000</v>
      </c>
      <c r="AC478" s="172"/>
      <c r="AD478" s="172"/>
      <c r="AE478" s="172"/>
      <c r="AF478" s="172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2"/>
    </row>
    <row r="479" spans="1:56" ht="14.25" customHeight="1" x14ac:dyDescent="0.25">
      <c r="A479" s="223">
        <v>179</v>
      </c>
      <c r="B479" s="223" t="s">
        <v>385</v>
      </c>
      <c r="C479" s="223" t="s">
        <v>384</v>
      </c>
      <c r="D479" s="453" t="s">
        <v>1148</v>
      </c>
      <c r="E479" s="214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53">
        <v>11333000</v>
      </c>
      <c r="W479" s="172"/>
      <c r="X479" s="172"/>
      <c r="Y479" s="172"/>
      <c r="Z479" s="172"/>
      <c r="AA479" s="172"/>
      <c r="AB479" s="172"/>
      <c r="AC479" s="172"/>
      <c r="AD479" s="172"/>
      <c r="AE479" s="172"/>
      <c r="AF479" s="172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</row>
    <row r="480" spans="1:56" ht="14.25" customHeight="1" x14ac:dyDescent="0.25">
      <c r="A480" s="223">
        <v>180</v>
      </c>
      <c r="B480" s="223" t="s">
        <v>403</v>
      </c>
      <c r="C480" s="223" t="s">
        <v>402</v>
      </c>
      <c r="D480" s="453" t="s">
        <v>403</v>
      </c>
      <c r="E480" s="214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53">
        <v>4983000</v>
      </c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</row>
    <row r="481" spans="1:56" ht="14.25" customHeight="1" x14ac:dyDescent="0.25">
      <c r="A481" s="223">
        <v>181</v>
      </c>
      <c r="B481" s="223" t="s">
        <v>415</v>
      </c>
      <c r="C481" s="223" t="s">
        <v>414</v>
      </c>
      <c r="D481" s="453" t="s">
        <v>415</v>
      </c>
      <c r="E481" s="214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53">
        <v>2821000</v>
      </c>
      <c r="W481" s="172"/>
      <c r="X481" s="172"/>
      <c r="Y481" s="172"/>
      <c r="Z481" s="172"/>
      <c r="AA481" s="172"/>
      <c r="AB481" s="172"/>
      <c r="AC481" s="172"/>
      <c r="AD481" s="172"/>
      <c r="AE481" s="172"/>
      <c r="AF481" s="172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</row>
    <row r="482" spans="1:56" ht="14.25" customHeight="1" x14ac:dyDescent="0.25">
      <c r="A482" s="223">
        <v>182</v>
      </c>
      <c r="B482" s="223" t="s">
        <v>421</v>
      </c>
      <c r="C482" s="223" t="s">
        <v>420</v>
      </c>
      <c r="D482" s="453" t="s">
        <v>421</v>
      </c>
      <c r="E482" s="214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53">
        <v>2103000</v>
      </c>
      <c r="W482" s="172"/>
      <c r="X482" s="172"/>
      <c r="Y482" s="172"/>
      <c r="Z482" s="172"/>
      <c r="AA482" s="172"/>
      <c r="AB482" s="172"/>
      <c r="AC482" s="172"/>
      <c r="AD482" s="172"/>
      <c r="AE482" s="172"/>
      <c r="AF482" s="172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2"/>
    </row>
    <row r="483" spans="1:56" ht="14.25" customHeight="1" x14ac:dyDescent="0.25">
      <c r="A483" s="223">
        <v>183</v>
      </c>
      <c r="B483" s="223" t="s">
        <v>425</v>
      </c>
      <c r="C483" s="223" t="s">
        <v>424</v>
      </c>
      <c r="D483" s="453" t="s">
        <v>425</v>
      </c>
      <c r="E483" s="214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53">
        <v>1900000</v>
      </c>
      <c r="W483" s="172"/>
      <c r="X483" s="172"/>
      <c r="Y483" s="172"/>
      <c r="Z483" s="172"/>
      <c r="AA483" s="172"/>
      <c r="AB483" s="172"/>
      <c r="AC483" s="172"/>
      <c r="AD483" s="172"/>
      <c r="AE483" s="172"/>
      <c r="AF483" s="172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2"/>
    </row>
    <row r="484" spans="1:56" ht="14.25" customHeight="1" x14ac:dyDescent="0.25">
      <c r="A484" s="223">
        <v>184</v>
      </c>
      <c r="B484" s="223" t="s">
        <v>429</v>
      </c>
      <c r="C484" s="223" t="s">
        <v>428</v>
      </c>
      <c r="D484" s="453" t="s">
        <v>429</v>
      </c>
      <c r="E484" s="214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53">
        <v>1125000</v>
      </c>
      <c r="W484" s="172"/>
      <c r="X484" s="172"/>
      <c r="Y484" s="172"/>
      <c r="Z484" s="172"/>
      <c r="AA484" s="172"/>
      <c r="AB484" s="172"/>
      <c r="AC484" s="172"/>
      <c r="AD484" s="172"/>
      <c r="AE484" s="172"/>
      <c r="AF484" s="172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2"/>
    </row>
    <row r="485" spans="1:56" ht="14.25" customHeight="1" x14ac:dyDescent="0.25">
      <c r="A485" s="223">
        <v>185</v>
      </c>
      <c r="B485" s="223" t="s">
        <v>431</v>
      </c>
      <c r="C485" s="223" t="s">
        <v>430</v>
      </c>
      <c r="D485" s="453" t="s">
        <v>431</v>
      </c>
      <c r="E485" s="214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53">
        <v>700000</v>
      </c>
      <c r="W485" s="172"/>
      <c r="X485" s="172"/>
      <c r="Y485" s="172"/>
      <c r="Z485" s="172"/>
      <c r="AA485" s="172"/>
      <c r="AB485" s="172"/>
      <c r="AC485" s="172"/>
      <c r="AD485" s="172"/>
      <c r="AE485" s="172"/>
      <c r="AF485" s="172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2"/>
    </row>
    <row r="486" spans="1:56" ht="14.25" customHeight="1" x14ac:dyDescent="0.25">
      <c r="A486" s="223">
        <v>186</v>
      </c>
      <c r="B486" s="223" t="s">
        <v>433</v>
      </c>
      <c r="C486" s="223" t="s">
        <v>432</v>
      </c>
      <c r="D486" s="453" t="s">
        <v>433</v>
      </c>
      <c r="E486" s="214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53">
        <v>375000</v>
      </c>
      <c r="W486" s="172"/>
      <c r="X486" s="172"/>
      <c r="Y486" s="172"/>
      <c r="Z486" s="172"/>
      <c r="AA486" s="172"/>
      <c r="AB486" s="172"/>
      <c r="AC486" s="172"/>
      <c r="AD486" s="172"/>
      <c r="AE486" s="172"/>
      <c r="AF486" s="172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</row>
    <row r="487" spans="1:56" ht="14.25" customHeight="1" x14ac:dyDescent="0.25">
      <c r="A487" s="223">
        <v>187</v>
      </c>
      <c r="B487" s="223" t="s">
        <v>352</v>
      </c>
      <c r="C487" s="223" t="s">
        <v>351</v>
      </c>
      <c r="D487" s="453" t="s">
        <v>1149</v>
      </c>
      <c r="E487" s="214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2"/>
      <c r="AD487" s="172"/>
      <c r="AE487" s="172"/>
      <c r="AF487" s="172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53">
        <v>222357</v>
      </c>
      <c r="BC487" s="172"/>
      <c r="BD487" s="172"/>
    </row>
    <row r="488" spans="1:56" ht="14.25" customHeight="1" x14ac:dyDescent="0.25">
      <c r="A488" s="223">
        <v>188</v>
      </c>
      <c r="B488" s="223" t="s">
        <v>368</v>
      </c>
      <c r="C488" s="223" t="s">
        <v>367</v>
      </c>
      <c r="D488" s="453" t="s">
        <v>368</v>
      </c>
      <c r="E488" s="214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2"/>
      <c r="AD488" s="172"/>
      <c r="AE488" s="172"/>
      <c r="AF488" s="172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53">
        <v>118141</v>
      </c>
      <c r="BC488" s="172"/>
      <c r="BD488" s="172"/>
    </row>
    <row r="489" spans="1:56" ht="14.25" customHeight="1" x14ac:dyDescent="0.25">
      <c r="A489" s="223">
        <v>189</v>
      </c>
      <c r="B489" s="223" t="s">
        <v>360</v>
      </c>
      <c r="C489" s="223" t="s">
        <v>359</v>
      </c>
      <c r="D489" s="453" t="s">
        <v>360</v>
      </c>
      <c r="E489" s="214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2"/>
      <c r="AD489" s="172"/>
      <c r="AE489" s="172"/>
      <c r="AF489" s="172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53">
        <v>138429</v>
      </c>
      <c r="BC489" s="172"/>
      <c r="BD489" s="172"/>
    </row>
    <row r="490" spans="1:56" ht="14.25" customHeight="1" x14ac:dyDescent="0.25">
      <c r="A490" s="223">
        <v>190</v>
      </c>
      <c r="B490" s="223" t="s">
        <v>379</v>
      </c>
      <c r="C490" s="223" t="s">
        <v>378</v>
      </c>
      <c r="D490" s="453" t="s">
        <v>379</v>
      </c>
      <c r="E490" s="214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53">
        <v>94159</v>
      </c>
      <c r="BC490" s="172"/>
      <c r="BD490" s="172"/>
    </row>
    <row r="491" spans="1:56" ht="14.25" customHeight="1" x14ac:dyDescent="0.25">
      <c r="A491" s="225"/>
      <c r="B491" s="226" t="s">
        <v>1062</v>
      </c>
      <c r="C491" s="226"/>
      <c r="D491" s="227"/>
      <c r="E491" s="227" t="s">
        <v>1081</v>
      </c>
      <c r="F491" s="228">
        <f t="shared" ref="F491:AK491" si="189">SUM(F399:F490)</f>
        <v>0</v>
      </c>
      <c r="G491" s="228">
        <f t="shared" si="189"/>
        <v>0</v>
      </c>
      <c r="H491" s="228">
        <f t="shared" si="189"/>
        <v>8019909</v>
      </c>
      <c r="I491" s="228">
        <f t="shared" si="189"/>
        <v>1916171</v>
      </c>
      <c r="J491" s="228">
        <f t="shared" si="189"/>
        <v>0</v>
      </c>
      <c r="K491" s="228">
        <f t="shared" si="189"/>
        <v>180000</v>
      </c>
      <c r="L491" s="228">
        <f t="shared" si="189"/>
        <v>14200000</v>
      </c>
      <c r="M491" s="228">
        <f t="shared" si="189"/>
        <v>0</v>
      </c>
      <c r="N491" s="228">
        <f t="shared" si="189"/>
        <v>132676000</v>
      </c>
      <c r="O491" s="228">
        <f t="shared" si="189"/>
        <v>282591</v>
      </c>
      <c r="P491" s="228">
        <f t="shared" si="189"/>
        <v>0</v>
      </c>
      <c r="Q491" s="228">
        <f t="shared" si="189"/>
        <v>420000</v>
      </c>
      <c r="R491" s="228">
        <f t="shared" si="189"/>
        <v>0</v>
      </c>
      <c r="S491" s="228">
        <f t="shared" si="189"/>
        <v>0</v>
      </c>
      <c r="T491" s="228">
        <f t="shared" si="189"/>
        <v>0</v>
      </c>
      <c r="U491" s="228">
        <f t="shared" si="189"/>
        <v>323994</v>
      </c>
      <c r="V491" s="228">
        <f t="shared" si="189"/>
        <v>124423000</v>
      </c>
      <c r="W491" s="228">
        <f t="shared" si="189"/>
        <v>0</v>
      </c>
      <c r="X491" s="228">
        <f t="shared" si="189"/>
        <v>2863809</v>
      </c>
      <c r="Y491" s="228">
        <f t="shared" si="189"/>
        <v>0</v>
      </c>
      <c r="Z491" s="228">
        <f t="shared" si="189"/>
        <v>0</v>
      </c>
      <c r="AA491" s="228">
        <f t="shared" si="189"/>
        <v>96964000</v>
      </c>
      <c r="AB491" s="228">
        <f t="shared" si="189"/>
        <v>1850000</v>
      </c>
      <c r="AC491" s="228">
        <f t="shared" si="189"/>
        <v>1286089</v>
      </c>
      <c r="AD491" s="228">
        <f t="shared" si="189"/>
        <v>0</v>
      </c>
      <c r="AE491" s="228">
        <f t="shared" si="189"/>
        <v>0</v>
      </c>
      <c r="AF491" s="228">
        <f t="shared" si="189"/>
        <v>0</v>
      </c>
      <c r="AG491" s="228">
        <f t="shared" si="189"/>
        <v>0</v>
      </c>
      <c r="AH491" s="228">
        <f t="shared" si="189"/>
        <v>91720</v>
      </c>
      <c r="AI491" s="228">
        <f t="shared" si="189"/>
        <v>42635</v>
      </c>
      <c r="AJ491" s="228">
        <f t="shared" si="189"/>
        <v>0</v>
      </c>
      <c r="AK491" s="228">
        <f t="shared" si="189"/>
        <v>0</v>
      </c>
      <c r="AL491" s="228">
        <f t="shared" ref="AL491:BD491" si="190">SUM(AL399:AL490)</f>
        <v>152115</v>
      </c>
      <c r="AM491" s="228">
        <f t="shared" si="190"/>
        <v>19042106</v>
      </c>
      <c r="AN491" s="228">
        <f t="shared" si="190"/>
        <v>305000000</v>
      </c>
      <c r="AO491" s="228">
        <f t="shared" si="190"/>
        <v>0</v>
      </c>
      <c r="AP491" s="228">
        <f t="shared" si="190"/>
        <v>291000</v>
      </c>
      <c r="AQ491" s="228">
        <f t="shared" si="190"/>
        <v>509947</v>
      </c>
      <c r="AR491" s="228">
        <f t="shared" si="190"/>
        <v>3480000</v>
      </c>
      <c r="AS491" s="228">
        <f t="shared" si="190"/>
        <v>0</v>
      </c>
      <c r="AT491" s="228">
        <f t="shared" si="190"/>
        <v>48478</v>
      </c>
      <c r="AU491" s="228">
        <f t="shared" si="190"/>
        <v>148552</v>
      </c>
      <c r="AV491" s="228">
        <f t="shared" si="190"/>
        <v>0</v>
      </c>
      <c r="AW491" s="228">
        <f t="shared" si="190"/>
        <v>543082</v>
      </c>
      <c r="AX491" s="228">
        <f t="shared" si="190"/>
        <v>115400000</v>
      </c>
      <c r="AY491" s="228">
        <f t="shared" si="190"/>
        <v>293295</v>
      </c>
      <c r="AZ491" s="228">
        <f t="shared" si="190"/>
        <v>737500</v>
      </c>
      <c r="BA491" s="228">
        <f t="shared" si="190"/>
        <v>14766</v>
      </c>
      <c r="BB491" s="228">
        <f t="shared" si="190"/>
        <v>3533871</v>
      </c>
      <c r="BC491" s="228">
        <f t="shared" si="190"/>
        <v>0</v>
      </c>
      <c r="BD491" s="228">
        <f t="shared" si="190"/>
        <v>4490749</v>
      </c>
    </row>
    <row r="492" spans="1:56" ht="15" customHeight="1" x14ac:dyDescent="0.25">
      <c r="A492" s="223">
        <v>191</v>
      </c>
      <c r="B492" t="s">
        <v>423</v>
      </c>
      <c r="D492" t="s">
        <v>535</v>
      </c>
    </row>
    <row r="493" spans="1:56" ht="14.25" customHeight="1" x14ac:dyDescent="0.2">
      <c r="A493" s="155">
        <v>191</v>
      </c>
      <c r="B493" s="155" t="s">
        <v>423</v>
      </c>
      <c r="C493" s="155" t="s">
        <v>422</v>
      </c>
      <c r="D493" s="156" t="s">
        <v>726</v>
      </c>
      <c r="E493" s="156" t="s">
        <v>1082</v>
      </c>
      <c r="F493" s="157">
        <f>F375* Parametre!$K27</f>
        <v>0</v>
      </c>
      <c r="G493" s="157">
        <f>G375* Parametre!$K27</f>
        <v>0</v>
      </c>
      <c r="H493" s="157">
        <f>H375* Parametre!$K27</f>
        <v>0</v>
      </c>
      <c r="I493" s="157">
        <f>I375* Parametre!$K27</f>
        <v>0</v>
      </c>
      <c r="J493" s="157">
        <f>J375* Parametre!$K27</f>
        <v>0</v>
      </c>
      <c r="K493" s="157">
        <f>K375* Parametre!$K27</f>
        <v>0</v>
      </c>
      <c r="L493" s="157">
        <f>L375* Parametre!$K27</f>
        <v>0</v>
      </c>
      <c r="M493" s="157">
        <f>M375* Parametre!$K27</f>
        <v>0</v>
      </c>
      <c r="N493" s="157">
        <f>N375* Parametre!$K27</f>
        <v>0</v>
      </c>
      <c r="O493" s="157">
        <f>O375* Parametre!$K27</f>
        <v>2676.6000000000004</v>
      </c>
      <c r="P493" s="157">
        <f>P375* Parametre!$K27</f>
        <v>0</v>
      </c>
      <c r="Q493" s="157">
        <f>Q375* Parametre!$K27</f>
        <v>0</v>
      </c>
      <c r="R493" s="157">
        <f>R375* Parametre!$K27</f>
        <v>0</v>
      </c>
      <c r="S493" s="157">
        <f>S375* Parametre!$K27</f>
        <v>0</v>
      </c>
      <c r="T493" s="157">
        <f>T375* Parametre!$K27</f>
        <v>0</v>
      </c>
      <c r="U493" s="157">
        <f>U375* Parametre!$K27</f>
        <v>0</v>
      </c>
      <c r="V493" s="157">
        <f>V375* Parametre!$K27</f>
        <v>0</v>
      </c>
      <c r="W493" s="157">
        <f>W375* Parametre!$K27</f>
        <v>0</v>
      </c>
      <c r="X493" s="157">
        <f>X375* Parametre!$K27</f>
        <v>0</v>
      </c>
      <c r="Y493" s="157">
        <f>Y375* Parametre!$K27</f>
        <v>0</v>
      </c>
      <c r="Z493" s="157">
        <f>Z375* Parametre!$K27</f>
        <v>0</v>
      </c>
      <c r="AA493" s="157">
        <f>AA375* Parametre!$K27</f>
        <v>0</v>
      </c>
      <c r="AB493" s="157">
        <f>AB375* Parametre!$K27</f>
        <v>0</v>
      </c>
      <c r="AC493" s="157">
        <f>AC375* Parametre!$K27</f>
        <v>0</v>
      </c>
      <c r="AD493" s="157">
        <f>AD375* Parametre!$K27</f>
        <v>0</v>
      </c>
      <c r="AE493" s="157">
        <f>AE375* Parametre!$K27</f>
        <v>0</v>
      </c>
      <c r="AF493" s="157">
        <f>AF375* Parametre!$K27</f>
        <v>0</v>
      </c>
      <c r="AG493" s="157">
        <f>AG375* Parametre!$K27</f>
        <v>0</v>
      </c>
      <c r="AH493" s="157">
        <f>AH375* Parametre!$K27</f>
        <v>0</v>
      </c>
      <c r="AI493" s="157">
        <f>AI375* Parametre!$K27</f>
        <v>0</v>
      </c>
      <c r="AJ493" s="157">
        <f>AJ375* Parametre!$K27</f>
        <v>0</v>
      </c>
      <c r="AK493" s="157">
        <f>AK375* Parametre!$K27</f>
        <v>0</v>
      </c>
      <c r="AL493" s="157">
        <f>AL375* Parametre!$K27</f>
        <v>0</v>
      </c>
      <c r="AM493" s="157">
        <f>AM375* Parametre!$K27</f>
        <v>0</v>
      </c>
      <c r="AN493" s="157">
        <f>AN375* Parametre!$K27</f>
        <v>0</v>
      </c>
      <c r="AO493" s="157">
        <f>AO375* Parametre!$K27</f>
        <v>0</v>
      </c>
      <c r="AP493" s="157">
        <f>AP375* Parametre!$K27</f>
        <v>0</v>
      </c>
      <c r="AQ493" s="157">
        <f>AQ375* Parametre!$K27</f>
        <v>0</v>
      </c>
      <c r="AR493" s="157">
        <f>AR375* Parametre!$K27</f>
        <v>0</v>
      </c>
      <c r="AS493" s="157">
        <f>AS375* Parametre!$K27</f>
        <v>0</v>
      </c>
      <c r="AT493" s="157">
        <f>AT375* Parametre!$K27</f>
        <v>0</v>
      </c>
      <c r="AU493" s="157">
        <f>AU375* Parametre!$K27</f>
        <v>0</v>
      </c>
      <c r="AV493" s="157">
        <f>AV375* Parametre!$K27</f>
        <v>0</v>
      </c>
      <c r="AW493" s="157">
        <f>AW375* Parametre!$K27</f>
        <v>0</v>
      </c>
      <c r="AX493" s="157">
        <f>AX375* Parametre!$K27</f>
        <v>0</v>
      </c>
      <c r="AY493" s="157">
        <f>AY375* Parametre!$K27</f>
        <v>0</v>
      </c>
      <c r="AZ493" s="157">
        <f>AZ375* Parametre!$K27</f>
        <v>0</v>
      </c>
      <c r="BA493" s="157">
        <f>BA375* Parametre!$K27</f>
        <v>0</v>
      </c>
      <c r="BB493" s="157">
        <f>BB375* Parametre!$K27</f>
        <v>0</v>
      </c>
      <c r="BC493" s="157">
        <f>BC375* Parametre!$K27</f>
        <v>0</v>
      </c>
      <c r="BD493" s="157">
        <f>BD375* Parametre!$K27</f>
        <v>0</v>
      </c>
    </row>
    <row r="494" spans="1:56" ht="14.25" customHeight="1" x14ac:dyDescent="0.25">
      <c r="A494" s="223">
        <v>192</v>
      </c>
      <c r="B494" s="223" t="s">
        <v>324</v>
      </c>
      <c r="C494" s="223" t="s">
        <v>323</v>
      </c>
      <c r="D494" s="224" t="s">
        <v>545</v>
      </c>
      <c r="E494" s="223" t="s">
        <v>323</v>
      </c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53">
        <v>0</v>
      </c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53">
        <v>13348</v>
      </c>
      <c r="BB494" s="172"/>
      <c r="BC494" s="172"/>
      <c r="BD494" s="172"/>
    </row>
    <row r="495" spans="1:56" ht="14.25" customHeight="1" x14ac:dyDescent="0.2">
      <c r="A495" s="155">
        <v>192</v>
      </c>
      <c r="B495" s="155" t="s">
        <v>324</v>
      </c>
      <c r="C495" s="155" t="s">
        <v>323</v>
      </c>
      <c r="D495" s="156" t="s">
        <v>708</v>
      </c>
      <c r="E495" s="156" t="s">
        <v>1083</v>
      </c>
      <c r="F495" s="157">
        <f t="shared" ref="F495:AK495" si="191">SUMPRODUCT(F$377:F$387,Martial3)</f>
        <v>0</v>
      </c>
      <c r="G495" s="157">
        <f t="shared" si="191"/>
        <v>0</v>
      </c>
      <c r="H495" s="157">
        <f t="shared" si="191"/>
        <v>0</v>
      </c>
      <c r="I495" s="157">
        <f t="shared" si="191"/>
        <v>0</v>
      </c>
      <c r="J495" s="157">
        <f t="shared" si="191"/>
        <v>0</v>
      </c>
      <c r="K495" s="157">
        <f t="shared" si="191"/>
        <v>0</v>
      </c>
      <c r="L495" s="157">
        <f t="shared" si="191"/>
        <v>0</v>
      </c>
      <c r="M495" s="157">
        <f t="shared" si="191"/>
        <v>0</v>
      </c>
      <c r="N495" s="157">
        <f t="shared" si="191"/>
        <v>0</v>
      </c>
      <c r="O495" s="157">
        <f t="shared" si="191"/>
        <v>0</v>
      </c>
      <c r="P495" s="157">
        <f t="shared" si="191"/>
        <v>0</v>
      </c>
      <c r="Q495" s="157">
        <f t="shared" si="191"/>
        <v>0</v>
      </c>
      <c r="R495" s="157">
        <f t="shared" si="191"/>
        <v>0</v>
      </c>
      <c r="S495" s="157">
        <f t="shared" si="191"/>
        <v>0</v>
      </c>
      <c r="T495" s="157">
        <f t="shared" si="191"/>
        <v>0</v>
      </c>
      <c r="U495" s="157">
        <f t="shared" si="191"/>
        <v>0</v>
      </c>
      <c r="V495" s="157">
        <f t="shared" si="191"/>
        <v>0</v>
      </c>
      <c r="W495" s="157">
        <f t="shared" si="191"/>
        <v>0</v>
      </c>
      <c r="X495" s="157">
        <f t="shared" si="191"/>
        <v>28521</v>
      </c>
      <c r="Y495" s="157">
        <f t="shared" si="191"/>
        <v>0</v>
      </c>
      <c r="Z495" s="157">
        <f t="shared" si="191"/>
        <v>0</v>
      </c>
      <c r="AA495" s="157">
        <f t="shared" si="191"/>
        <v>0</v>
      </c>
      <c r="AB495" s="157">
        <f t="shared" si="191"/>
        <v>0</v>
      </c>
      <c r="AC495" s="157">
        <f t="shared" si="191"/>
        <v>0</v>
      </c>
      <c r="AD495" s="157">
        <f t="shared" si="191"/>
        <v>0</v>
      </c>
      <c r="AE495" s="157">
        <f t="shared" si="191"/>
        <v>0</v>
      </c>
      <c r="AF495" s="157">
        <f t="shared" si="191"/>
        <v>0</v>
      </c>
      <c r="AG495" s="157">
        <f t="shared" si="191"/>
        <v>0</v>
      </c>
      <c r="AH495" s="157">
        <f t="shared" si="191"/>
        <v>0</v>
      </c>
      <c r="AI495" s="157">
        <f t="shared" si="191"/>
        <v>34888.639999999999</v>
      </c>
      <c r="AJ495" s="157">
        <f t="shared" si="191"/>
        <v>0</v>
      </c>
      <c r="AK495" s="157">
        <f t="shared" si="191"/>
        <v>0</v>
      </c>
      <c r="AL495" s="157">
        <f t="shared" ref="AL495:BD495" si="192">SUMPRODUCT(AL$377:AL$387,Martial3)</f>
        <v>0</v>
      </c>
      <c r="AM495" s="157">
        <f t="shared" si="192"/>
        <v>0</v>
      </c>
      <c r="AN495" s="157">
        <f t="shared" si="192"/>
        <v>0</v>
      </c>
      <c r="AO495" s="157">
        <f t="shared" si="192"/>
        <v>0</v>
      </c>
      <c r="AP495" s="157">
        <f t="shared" si="192"/>
        <v>0</v>
      </c>
      <c r="AQ495" s="157">
        <f t="shared" si="192"/>
        <v>0</v>
      </c>
      <c r="AR495" s="157">
        <f t="shared" si="192"/>
        <v>0</v>
      </c>
      <c r="AS495" s="157">
        <f t="shared" si="192"/>
        <v>0</v>
      </c>
      <c r="AT495" s="157">
        <f t="shared" si="192"/>
        <v>0</v>
      </c>
      <c r="AU495" s="157">
        <f t="shared" si="192"/>
        <v>0</v>
      </c>
      <c r="AV495" s="157">
        <f t="shared" si="192"/>
        <v>0</v>
      </c>
      <c r="AW495" s="157">
        <f t="shared" si="192"/>
        <v>0</v>
      </c>
      <c r="AX495" s="157">
        <f t="shared" si="192"/>
        <v>0</v>
      </c>
      <c r="AY495" s="157">
        <f t="shared" si="192"/>
        <v>0</v>
      </c>
      <c r="AZ495" s="157">
        <f t="shared" si="192"/>
        <v>0</v>
      </c>
      <c r="BA495" s="157">
        <f t="shared" si="192"/>
        <v>0</v>
      </c>
      <c r="BB495" s="157">
        <f t="shared" si="192"/>
        <v>0</v>
      </c>
      <c r="BC495" s="157">
        <f t="shared" si="192"/>
        <v>0</v>
      </c>
      <c r="BD495" s="157">
        <f t="shared" si="192"/>
        <v>0</v>
      </c>
    </row>
    <row r="496" spans="1:56" ht="14.25" customHeight="1" x14ac:dyDescent="0.25">
      <c r="A496" s="229">
        <v>192</v>
      </c>
      <c r="B496" s="229" t="s">
        <v>324</v>
      </c>
      <c r="C496" s="229" t="s">
        <v>323</v>
      </c>
      <c r="D496" s="230"/>
      <c r="E496" s="230" t="s">
        <v>710</v>
      </c>
      <c r="F496" s="231">
        <f t="shared" ref="F496:BD496" si="193">SUM(F494:F495)</f>
        <v>0</v>
      </c>
      <c r="G496" s="231">
        <f t="shared" si="193"/>
        <v>0</v>
      </c>
      <c r="H496" s="231">
        <f t="shared" si="193"/>
        <v>0</v>
      </c>
      <c r="I496" s="231">
        <f t="shared" si="193"/>
        <v>0</v>
      </c>
      <c r="J496" s="231">
        <f t="shared" si="193"/>
        <v>0</v>
      </c>
      <c r="K496" s="231">
        <f t="shared" si="193"/>
        <v>0</v>
      </c>
      <c r="L496" s="231">
        <f t="shared" si="193"/>
        <v>0</v>
      </c>
      <c r="M496" s="231">
        <f t="shared" si="193"/>
        <v>0</v>
      </c>
      <c r="N496" s="231">
        <f t="shared" si="193"/>
        <v>0</v>
      </c>
      <c r="O496" s="231">
        <f t="shared" si="193"/>
        <v>0</v>
      </c>
      <c r="P496" s="231">
        <f t="shared" si="193"/>
        <v>0</v>
      </c>
      <c r="Q496" s="231">
        <f t="shared" si="193"/>
        <v>0</v>
      </c>
      <c r="R496" s="231">
        <f t="shared" si="193"/>
        <v>0</v>
      </c>
      <c r="S496" s="231">
        <f t="shared" si="193"/>
        <v>0</v>
      </c>
      <c r="T496" s="231">
        <f t="shared" si="193"/>
        <v>0</v>
      </c>
      <c r="U496" s="231">
        <f t="shared" si="193"/>
        <v>0</v>
      </c>
      <c r="V496" s="231">
        <f t="shared" si="193"/>
        <v>0</v>
      </c>
      <c r="W496" s="231">
        <f t="shared" si="193"/>
        <v>0</v>
      </c>
      <c r="X496" s="231">
        <f t="shared" si="193"/>
        <v>28521</v>
      </c>
      <c r="Y496" s="231">
        <f t="shared" si="193"/>
        <v>0</v>
      </c>
      <c r="Z496" s="231">
        <f t="shared" si="193"/>
        <v>0</v>
      </c>
      <c r="AA496" s="231">
        <f t="shared" si="193"/>
        <v>0</v>
      </c>
      <c r="AB496" s="231">
        <f t="shared" si="193"/>
        <v>0</v>
      </c>
      <c r="AC496" s="231">
        <f t="shared" si="193"/>
        <v>0</v>
      </c>
      <c r="AD496" s="231">
        <f t="shared" si="193"/>
        <v>0</v>
      </c>
      <c r="AE496" s="231">
        <f t="shared" si="193"/>
        <v>0</v>
      </c>
      <c r="AF496" s="231">
        <f t="shared" si="193"/>
        <v>0</v>
      </c>
      <c r="AG496" s="231">
        <f t="shared" si="193"/>
        <v>0</v>
      </c>
      <c r="AH496" s="231">
        <f t="shared" si="193"/>
        <v>0</v>
      </c>
      <c r="AI496" s="231">
        <f t="shared" si="193"/>
        <v>34888.639999999999</v>
      </c>
      <c r="AJ496" s="231">
        <f t="shared" si="193"/>
        <v>0</v>
      </c>
      <c r="AK496" s="231">
        <f t="shared" si="193"/>
        <v>0</v>
      </c>
      <c r="AL496" s="231">
        <f t="shared" si="193"/>
        <v>0</v>
      </c>
      <c r="AM496" s="231">
        <f t="shared" si="193"/>
        <v>0</v>
      </c>
      <c r="AN496" s="231">
        <f t="shared" si="193"/>
        <v>0</v>
      </c>
      <c r="AO496" s="231">
        <f t="shared" si="193"/>
        <v>0</v>
      </c>
      <c r="AP496" s="231">
        <f t="shared" si="193"/>
        <v>0</v>
      </c>
      <c r="AQ496" s="231">
        <f t="shared" si="193"/>
        <v>0</v>
      </c>
      <c r="AR496" s="231">
        <f t="shared" si="193"/>
        <v>0</v>
      </c>
      <c r="AS496" s="231">
        <f t="shared" si="193"/>
        <v>0</v>
      </c>
      <c r="AT496" s="231">
        <f t="shared" si="193"/>
        <v>0</v>
      </c>
      <c r="AU496" s="231">
        <f t="shared" si="193"/>
        <v>0</v>
      </c>
      <c r="AV496" s="231">
        <f t="shared" si="193"/>
        <v>0</v>
      </c>
      <c r="AW496" s="231">
        <f t="shared" si="193"/>
        <v>0</v>
      </c>
      <c r="AX496" s="231">
        <f t="shared" si="193"/>
        <v>0</v>
      </c>
      <c r="AY496" s="231">
        <f t="shared" si="193"/>
        <v>0</v>
      </c>
      <c r="AZ496" s="231">
        <f t="shared" si="193"/>
        <v>0</v>
      </c>
      <c r="BA496" s="231">
        <f t="shared" si="193"/>
        <v>13348</v>
      </c>
      <c r="BB496" s="231">
        <f t="shared" si="193"/>
        <v>0</v>
      </c>
      <c r="BC496" s="231">
        <f t="shared" si="193"/>
        <v>0</v>
      </c>
      <c r="BD496" s="231">
        <f t="shared" si="193"/>
        <v>0</v>
      </c>
    </row>
    <row r="497" spans="1:56" ht="14.25" customHeight="1" x14ac:dyDescent="0.25">
      <c r="A497" s="223">
        <v>193</v>
      </c>
      <c r="B497" s="223" t="s">
        <v>301</v>
      </c>
      <c r="C497" s="223" t="s">
        <v>300</v>
      </c>
      <c r="D497" s="223" t="s">
        <v>524</v>
      </c>
      <c r="E497" s="223" t="s">
        <v>300</v>
      </c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53">
        <v>3000000</v>
      </c>
      <c r="AB497" s="172"/>
      <c r="AC497" s="172"/>
      <c r="AD497" s="172"/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</row>
    <row r="498" spans="1:56" ht="14.25" customHeight="1" x14ac:dyDescent="0.2">
      <c r="A498" s="155">
        <v>193</v>
      </c>
      <c r="B498" s="155" t="s">
        <v>301</v>
      </c>
      <c r="C498" s="155" t="s">
        <v>300</v>
      </c>
      <c r="D498" s="156" t="s">
        <v>726</v>
      </c>
      <c r="E498" s="156" t="s">
        <v>1084</v>
      </c>
      <c r="F498" s="157">
        <f>F373* Parametre!$K25+F374* Parametre!$I26</f>
        <v>0</v>
      </c>
      <c r="G498" s="157">
        <f>G373* Parametre!$K25+G374* Parametre!$I26</f>
        <v>0</v>
      </c>
      <c r="H498" s="157">
        <f>H373* Parametre!$K25+H374* Parametre!$I26</f>
        <v>4800</v>
      </c>
      <c r="I498" s="157">
        <f>I373* Parametre!$K25+I374* Parametre!$I26</f>
        <v>55859</v>
      </c>
      <c r="J498" s="157">
        <f>J373* Parametre!$K25+J374* Parametre!$I26</f>
        <v>0</v>
      </c>
      <c r="K498" s="157">
        <f>K373* Parametre!$K25+K374* Parametre!$I26</f>
        <v>0</v>
      </c>
      <c r="L498" s="157">
        <f>L373* Parametre!$K25+L374* Parametre!$I26</f>
        <v>0</v>
      </c>
      <c r="M498" s="157">
        <f>M373* Parametre!$K25+M374* Parametre!$I26</f>
        <v>0</v>
      </c>
      <c r="N498" s="157">
        <f>N373* Parametre!$K25+N374* Parametre!$I26</f>
        <v>0</v>
      </c>
      <c r="O498" s="157">
        <f>O373* Parametre!$K25+O374* Parametre!$I26</f>
        <v>0</v>
      </c>
      <c r="P498" s="157">
        <f>P373* Parametre!$K25+P374* Parametre!$I26</f>
        <v>0</v>
      </c>
      <c r="Q498" s="157">
        <f>Q373* Parametre!$K25+Q374* Parametre!$I26</f>
        <v>0</v>
      </c>
      <c r="R498" s="157">
        <f>R373* Parametre!$K25+R374* Parametre!$I26</f>
        <v>0</v>
      </c>
      <c r="S498" s="157">
        <f>S373* Parametre!$K25+S374* Parametre!$I26</f>
        <v>0</v>
      </c>
      <c r="T498" s="157">
        <f>T373* Parametre!$K25+T374* Parametre!$I26</f>
        <v>0</v>
      </c>
      <c r="U498" s="157">
        <f>U373* Parametre!$K25+U374* Parametre!$I26</f>
        <v>0</v>
      </c>
      <c r="V498" s="157">
        <f>V373* Parametre!$K25+V374* Parametre!$I26</f>
        <v>0</v>
      </c>
      <c r="W498" s="157">
        <f>W373* Parametre!$K25+W374* Parametre!$I26</f>
        <v>0</v>
      </c>
      <c r="X498" s="157">
        <f>X373* Parametre!$K25+X374* Parametre!$I26</f>
        <v>0</v>
      </c>
      <c r="Y498" s="157">
        <f>Y373* Parametre!$K25+Y374* Parametre!$I26</f>
        <v>0</v>
      </c>
      <c r="Z498" s="157">
        <f>Z373* Parametre!$K25+Z374* Parametre!$I26</f>
        <v>0</v>
      </c>
      <c r="AA498" s="157">
        <f>AA373* Parametre!$K25+AA374* Parametre!$I26</f>
        <v>0</v>
      </c>
      <c r="AB498" s="157">
        <f>AB373* Parametre!$K25+AB374* Parametre!$I26</f>
        <v>0</v>
      </c>
      <c r="AC498" s="157">
        <f>AC373* Parametre!$K25+AC374* Parametre!$I26</f>
        <v>0</v>
      </c>
      <c r="AD498" s="157">
        <f>AD373* Parametre!$K25+AD374* Parametre!$I26</f>
        <v>0</v>
      </c>
      <c r="AE498" s="157">
        <f>AE373* Parametre!$K25+AE374* Parametre!$I26</f>
        <v>0</v>
      </c>
      <c r="AF498" s="157">
        <f>AF373* Parametre!$K25+AF374* Parametre!$I26</f>
        <v>0</v>
      </c>
      <c r="AG498" s="157">
        <f>AG373* Parametre!$K25+AG374* Parametre!$I26</f>
        <v>0</v>
      </c>
      <c r="AH498" s="157">
        <f>AH373* Parametre!$K25+AH374* Parametre!$I26</f>
        <v>0</v>
      </c>
      <c r="AI498" s="157">
        <f>AI373* Parametre!$K25+AI374* Parametre!$I26</f>
        <v>0</v>
      </c>
      <c r="AJ498" s="157">
        <f>AJ373* Parametre!$K25+AJ374* Parametre!$I26</f>
        <v>0</v>
      </c>
      <c r="AK498" s="157">
        <f>AK373* Parametre!$K25+AK374* Parametre!$I26</f>
        <v>0</v>
      </c>
      <c r="AL498" s="157">
        <f>AL373* Parametre!$K25+AL374* Parametre!$I26</f>
        <v>0</v>
      </c>
      <c r="AM498" s="157">
        <f>AM373* Parametre!$K25+AM374* Parametre!$I26</f>
        <v>0</v>
      </c>
      <c r="AN498" s="157">
        <f>AN373* Parametre!$K25+AN374* Parametre!$I26</f>
        <v>0</v>
      </c>
      <c r="AO498" s="157">
        <f>AO373* Parametre!$K25+AO374* Parametre!$I26</f>
        <v>0</v>
      </c>
      <c r="AP498" s="157">
        <f>AP373* Parametre!$K25+AP374* Parametre!$I26</f>
        <v>0</v>
      </c>
      <c r="AQ498" s="157">
        <f>AQ373* Parametre!$K25+AQ374* Parametre!$I26</f>
        <v>0</v>
      </c>
      <c r="AR498" s="157">
        <f>AR373* Parametre!$K25+AR374* Parametre!$I26</f>
        <v>0</v>
      </c>
      <c r="AS498" s="157">
        <f>AS373* Parametre!$K25+AS374* Parametre!$I26</f>
        <v>0</v>
      </c>
      <c r="AT498" s="157">
        <f>AT373* Parametre!$K25+AT374* Parametre!$I26</f>
        <v>0</v>
      </c>
      <c r="AU498" s="157">
        <f>AU373* Parametre!$K25+AU374* Parametre!$I26</f>
        <v>0</v>
      </c>
      <c r="AV498" s="157">
        <f>AV373* Parametre!$K25+AV374* Parametre!$I26</f>
        <v>0</v>
      </c>
      <c r="AW498" s="157">
        <f>AW373* Parametre!$K25+AW374* Parametre!$I26</f>
        <v>0</v>
      </c>
      <c r="AX498" s="157">
        <f>AX373* Parametre!$K25+AX374* Parametre!$I26</f>
        <v>0</v>
      </c>
      <c r="AY498" s="157">
        <f>AY373* Parametre!$K25+AY374* Parametre!$I26</f>
        <v>0</v>
      </c>
      <c r="AZ498" s="157">
        <f>AZ373* Parametre!$K25+AZ374* Parametre!$I26</f>
        <v>0</v>
      </c>
      <c r="BA498" s="157">
        <f>BA373* Parametre!$K25+BA374* Parametre!$I26</f>
        <v>0</v>
      </c>
      <c r="BB498" s="157">
        <f>BB373* Parametre!$K25+BB374* Parametre!$I26</f>
        <v>0</v>
      </c>
      <c r="BC498" s="157">
        <f>BC373* Parametre!$K25+BC374* Parametre!$I26</f>
        <v>0</v>
      </c>
      <c r="BD498" s="157">
        <f>BD373* Parametre!$K25+BD374* Parametre!$I26</f>
        <v>0</v>
      </c>
    </row>
    <row r="499" spans="1:56" ht="14.25" customHeight="1" x14ac:dyDescent="0.25">
      <c r="A499" s="229">
        <v>193</v>
      </c>
      <c r="B499" s="229" t="s">
        <v>301</v>
      </c>
      <c r="C499" s="229" t="s">
        <v>300</v>
      </c>
      <c r="D499" s="230"/>
      <c r="E499" s="232" t="s">
        <v>710</v>
      </c>
      <c r="F499" s="231">
        <f t="shared" ref="F499:BD499" si="194">SUM(F497:F498)</f>
        <v>0</v>
      </c>
      <c r="G499" s="231">
        <f t="shared" si="194"/>
        <v>0</v>
      </c>
      <c r="H499" s="231">
        <f t="shared" si="194"/>
        <v>4800</v>
      </c>
      <c r="I499" s="231">
        <f t="shared" si="194"/>
        <v>55859</v>
      </c>
      <c r="J499" s="231">
        <f t="shared" si="194"/>
        <v>0</v>
      </c>
      <c r="K499" s="231">
        <f t="shared" si="194"/>
        <v>0</v>
      </c>
      <c r="L499" s="231">
        <f t="shared" si="194"/>
        <v>0</v>
      </c>
      <c r="M499" s="231">
        <f t="shared" si="194"/>
        <v>0</v>
      </c>
      <c r="N499" s="231">
        <f t="shared" si="194"/>
        <v>0</v>
      </c>
      <c r="O499" s="231">
        <f t="shared" si="194"/>
        <v>0</v>
      </c>
      <c r="P499" s="231">
        <f t="shared" si="194"/>
        <v>0</v>
      </c>
      <c r="Q499" s="231">
        <f t="shared" si="194"/>
        <v>0</v>
      </c>
      <c r="R499" s="231">
        <f t="shared" si="194"/>
        <v>0</v>
      </c>
      <c r="S499" s="231">
        <f t="shared" si="194"/>
        <v>0</v>
      </c>
      <c r="T499" s="231">
        <f t="shared" si="194"/>
        <v>0</v>
      </c>
      <c r="U499" s="231">
        <f t="shared" si="194"/>
        <v>0</v>
      </c>
      <c r="V499" s="231">
        <f t="shared" si="194"/>
        <v>0</v>
      </c>
      <c r="W499" s="231">
        <f t="shared" si="194"/>
        <v>0</v>
      </c>
      <c r="X499" s="231">
        <f t="shared" si="194"/>
        <v>0</v>
      </c>
      <c r="Y499" s="231">
        <f t="shared" si="194"/>
        <v>0</v>
      </c>
      <c r="Z499" s="231">
        <f t="shared" si="194"/>
        <v>0</v>
      </c>
      <c r="AA499" s="231">
        <f t="shared" si="194"/>
        <v>3000000</v>
      </c>
      <c r="AB499" s="231">
        <f t="shared" si="194"/>
        <v>0</v>
      </c>
      <c r="AC499" s="231">
        <f t="shared" si="194"/>
        <v>0</v>
      </c>
      <c r="AD499" s="231">
        <f t="shared" si="194"/>
        <v>0</v>
      </c>
      <c r="AE499" s="231">
        <f t="shared" si="194"/>
        <v>0</v>
      </c>
      <c r="AF499" s="231">
        <f t="shared" si="194"/>
        <v>0</v>
      </c>
      <c r="AG499" s="231">
        <f t="shared" si="194"/>
        <v>0</v>
      </c>
      <c r="AH499" s="231">
        <f t="shared" si="194"/>
        <v>0</v>
      </c>
      <c r="AI499" s="231">
        <f t="shared" si="194"/>
        <v>0</v>
      </c>
      <c r="AJ499" s="231">
        <f t="shared" si="194"/>
        <v>0</v>
      </c>
      <c r="AK499" s="231">
        <f t="shared" si="194"/>
        <v>0</v>
      </c>
      <c r="AL499" s="231">
        <f t="shared" si="194"/>
        <v>0</v>
      </c>
      <c r="AM499" s="231">
        <f t="shared" si="194"/>
        <v>0</v>
      </c>
      <c r="AN499" s="231">
        <f t="shared" si="194"/>
        <v>0</v>
      </c>
      <c r="AO499" s="231">
        <f t="shared" si="194"/>
        <v>0</v>
      </c>
      <c r="AP499" s="231">
        <f t="shared" si="194"/>
        <v>0</v>
      </c>
      <c r="AQ499" s="231">
        <f t="shared" si="194"/>
        <v>0</v>
      </c>
      <c r="AR499" s="231">
        <f t="shared" si="194"/>
        <v>0</v>
      </c>
      <c r="AS499" s="231">
        <f t="shared" si="194"/>
        <v>0</v>
      </c>
      <c r="AT499" s="231">
        <f t="shared" si="194"/>
        <v>0</v>
      </c>
      <c r="AU499" s="231">
        <f t="shared" si="194"/>
        <v>0</v>
      </c>
      <c r="AV499" s="231">
        <f t="shared" si="194"/>
        <v>0</v>
      </c>
      <c r="AW499" s="231">
        <f t="shared" si="194"/>
        <v>0</v>
      </c>
      <c r="AX499" s="231">
        <f t="shared" si="194"/>
        <v>0</v>
      </c>
      <c r="AY499" s="231">
        <f t="shared" si="194"/>
        <v>0</v>
      </c>
      <c r="AZ499" s="231">
        <f t="shared" si="194"/>
        <v>0</v>
      </c>
      <c r="BA499" s="231">
        <f t="shared" si="194"/>
        <v>0</v>
      </c>
      <c r="BB499" s="231">
        <f t="shared" si="194"/>
        <v>0</v>
      </c>
      <c r="BC499" s="231">
        <f t="shared" si="194"/>
        <v>0</v>
      </c>
      <c r="BD499" s="231">
        <f t="shared" si="194"/>
        <v>0</v>
      </c>
    </row>
    <row r="500" spans="1:56" ht="14.25" customHeight="1" x14ac:dyDescent="0.25">
      <c r="A500" s="223">
        <v>194</v>
      </c>
      <c r="B500" s="223" t="s">
        <v>389</v>
      </c>
      <c r="C500" s="223" t="s">
        <v>388</v>
      </c>
      <c r="D500" s="224" t="s">
        <v>388</v>
      </c>
      <c r="E500" s="214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53">
        <v>4508000</v>
      </c>
      <c r="AB500" s="172"/>
      <c r="AC500" s="172"/>
      <c r="AD500" s="172"/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</row>
    <row r="501" spans="1:56" ht="14.25" customHeight="1" x14ac:dyDescent="0.2">
      <c r="A501" s="155">
        <v>194</v>
      </c>
      <c r="B501" s="155" t="s">
        <v>389</v>
      </c>
      <c r="C501" s="155" t="s">
        <v>388</v>
      </c>
      <c r="D501" s="156" t="s">
        <v>726</v>
      </c>
      <c r="E501" s="156" t="s">
        <v>1085</v>
      </c>
      <c r="F501" s="157">
        <f>F375* Parametre!$M27</f>
        <v>0</v>
      </c>
      <c r="G501" s="157">
        <f>G375* Parametre!$M27</f>
        <v>0</v>
      </c>
      <c r="H501" s="157">
        <f>H375* Parametre!$M27</f>
        <v>0</v>
      </c>
      <c r="I501" s="157">
        <f>I375* Parametre!$M27</f>
        <v>0</v>
      </c>
      <c r="J501" s="157">
        <f>J375* Parametre!$M27</f>
        <v>0</v>
      </c>
      <c r="K501" s="157">
        <f>K375* Parametre!$M27</f>
        <v>0</v>
      </c>
      <c r="L501" s="157">
        <f>L375* Parametre!$M27</f>
        <v>0</v>
      </c>
      <c r="M501" s="157">
        <f>M375* Parametre!$M27</f>
        <v>0</v>
      </c>
      <c r="N501" s="157">
        <f>N375* Parametre!$M27</f>
        <v>0</v>
      </c>
      <c r="O501" s="157">
        <f>O375* Parametre!$M27</f>
        <v>2676.6000000000004</v>
      </c>
      <c r="P501" s="157">
        <f>P375* Parametre!$M27</f>
        <v>0</v>
      </c>
      <c r="Q501" s="157">
        <f>Q375* Parametre!$M27</f>
        <v>0</v>
      </c>
      <c r="R501" s="157">
        <f>R375* Parametre!$M27</f>
        <v>0</v>
      </c>
      <c r="S501" s="157">
        <f>S375* Parametre!$M27</f>
        <v>0</v>
      </c>
      <c r="T501" s="157">
        <f>T375* Parametre!$M27</f>
        <v>0</v>
      </c>
      <c r="U501" s="157">
        <f>U375* Parametre!$M27</f>
        <v>0</v>
      </c>
      <c r="V501" s="157">
        <f>V375* Parametre!$M27</f>
        <v>0</v>
      </c>
      <c r="W501" s="157">
        <f>W375* Parametre!$M27</f>
        <v>0</v>
      </c>
      <c r="X501" s="157">
        <f>X375* Parametre!$M27</f>
        <v>0</v>
      </c>
      <c r="Y501" s="157">
        <f>Y375* Parametre!$M27</f>
        <v>0</v>
      </c>
      <c r="Z501" s="157">
        <f>Z375* Parametre!$M27</f>
        <v>0</v>
      </c>
      <c r="AA501" s="157">
        <f>AA375* Parametre!$M27</f>
        <v>0</v>
      </c>
      <c r="AB501" s="157">
        <f>AB375* Parametre!$M27</f>
        <v>0</v>
      </c>
      <c r="AC501" s="157">
        <f>AC375* Parametre!$M27</f>
        <v>0</v>
      </c>
      <c r="AD501" s="157">
        <f>AD375* Parametre!$M27</f>
        <v>0</v>
      </c>
      <c r="AE501" s="157">
        <f>AE375* Parametre!$M27</f>
        <v>0</v>
      </c>
      <c r="AF501" s="157">
        <f>AF375* Parametre!$M27</f>
        <v>0</v>
      </c>
      <c r="AG501" s="157">
        <f>AG375* Parametre!$M27</f>
        <v>0</v>
      </c>
      <c r="AH501" s="157">
        <f>AH375* Parametre!$M27</f>
        <v>0</v>
      </c>
      <c r="AI501" s="157">
        <f>AI375* Parametre!$M27</f>
        <v>0</v>
      </c>
      <c r="AJ501" s="157">
        <f>AJ375* Parametre!$M27</f>
        <v>0</v>
      </c>
      <c r="AK501" s="157">
        <f>AK375* Parametre!$M27</f>
        <v>0</v>
      </c>
      <c r="AL501" s="157">
        <f>AL375* Parametre!$M27</f>
        <v>0</v>
      </c>
      <c r="AM501" s="157">
        <f>AM375* Parametre!$M27</f>
        <v>0</v>
      </c>
      <c r="AN501" s="157">
        <f>AN375* Parametre!$M27</f>
        <v>0</v>
      </c>
      <c r="AO501" s="157">
        <f>AO375* Parametre!$M27</f>
        <v>0</v>
      </c>
      <c r="AP501" s="157">
        <f>AP375* Parametre!$M27</f>
        <v>0</v>
      </c>
      <c r="AQ501" s="157">
        <f>AQ375* Parametre!$M27</f>
        <v>0</v>
      </c>
      <c r="AR501" s="157">
        <f>AR375* Parametre!$M27</f>
        <v>0</v>
      </c>
      <c r="AS501" s="157">
        <f>AS375* Parametre!$M27</f>
        <v>0</v>
      </c>
      <c r="AT501" s="157">
        <f>AT375* Parametre!$M27</f>
        <v>0</v>
      </c>
      <c r="AU501" s="157">
        <f>AU375* Parametre!$M27</f>
        <v>0</v>
      </c>
      <c r="AV501" s="157">
        <f>AV375* Parametre!$M27</f>
        <v>0</v>
      </c>
      <c r="AW501" s="157">
        <f>AW375* Parametre!$M27</f>
        <v>0</v>
      </c>
      <c r="AX501" s="157">
        <f>AX375* Parametre!$M27</f>
        <v>0</v>
      </c>
      <c r="AY501" s="157">
        <f>AY375* Parametre!$M27</f>
        <v>0</v>
      </c>
      <c r="AZ501" s="157">
        <f>AZ375* Parametre!$M27</f>
        <v>0</v>
      </c>
      <c r="BA501" s="157">
        <f>BA375* Parametre!$M27</f>
        <v>0</v>
      </c>
      <c r="BB501" s="157">
        <f>BB375* Parametre!$M27</f>
        <v>0</v>
      </c>
      <c r="BC501" s="157">
        <f>BC375* Parametre!$M27</f>
        <v>0</v>
      </c>
      <c r="BD501" s="157">
        <f>BD375* Parametre!$M27</f>
        <v>0</v>
      </c>
    </row>
    <row r="502" spans="1:56" ht="14.25" customHeight="1" x14ac:dyDescent="0.25">
      <c r="A502" s="229">
        <v>194</v>
      </c>
      <c r="B502" s="229" t="s">
        <v>389</v>
      </c>
      <c r="C502" s="229" t="s">
        <v>388</v>
      </c>
      <c r="D502" s="230"/>
      <c r="E502" s="230" t="s">
        <v>710</v>
      </c>
      <c r="F502" s="231">
        <f t="shared" ref="F502:BD502" si="195">SUM(F500:F501)</f>
        <v>0</v>
      </c>
      <c r="G502" s="231">
        <f t="shared" si="195"/>
        <v>0</v>
      </c>
      <c r="H502" s="231">
        <f t="shared" si="195"/>
        <v>0</v>
      </c>
      <c r="I502" s="231">
        <f t="shared" si="195"/>
        <v>0</v>
      </c>
      <c r="J502" s="231">
        <f t="shared" si="195"/>
        <v>0</v>
      </c>
      <c r="K502" s="231">
        <f t="shared" si="195"/>
        <v>0</v>
      </c>
      <c r="L502" s="231">
        <f t="shared" si="195"/>
        <v>0</v>
      </c>
      <c r="M502" s="231">
        <f t="shared" si="195"/>
        <v>0</v>
      </c>
      <c r="N502" s="231">
        <f t="shared" si="195"/>
        <v>0</v>
      </c>
      <c r="O502" s="231">
        <f t="shared" si="195"/>
        <v>2676.6000000000004</v>
      </c>
      <c r="P502" s="231">
        <f t="shared" si="195"/>
        <v>0</v>
      </c>
      <c r="Q502" s="231">
        <f t="shared" si="195"/>
        <v>0</v>
      </c>
      <c r="R502" s="231">
        <f t="shared" si="195"/>
        <v>0</v>
      </c>
      <c r="S502" s="231">
        <f t="shared" si="195"/>
        <v>0</v>
      </c>
      <c r="T502" s="231">
        <f t="shared" si="195"/>
        <v>0</v>
      </c>
      <c r="U502" s="231">
        <f t="shared" si="195"/>
        <v>0</v>
      </c>
      <c r="V502" s="231">
        <f t="shared" si="195"/>
        <v>0</v>
      </c>
      <c r="W502" s="231">
        <f t="shared" si="195"/>
        <v>0</v>
      </c>
      <c r="X502" s="231">
        <f t="shared" si="195"/>
        <v>0</v>
      </c>
      <c r="Y502" s="231">
        <f t="shared" si="195"/>
        <v>0</v>
      </c>
      <c r="Z502" s="231">
        <f t="shared" si="195"/>
        <v>0</v>
      </c>
      <c r="AA502" s="231">
        <f t="shared" si="195"/>
        <v>4508000</v>
      </c>
      <c r="AB502" s="231">
        <f t="shared" si="195"/>
        <v>0</v>
      </c>
      <c r="AC502" s="231">
        <f t="shared" si="195"/>
        <v>0</v>
      </c>
      <c r="AD502" s="231">
        <f t="shared" si="195"/>
        <v>0</v>
      </c>
      <c r="AE502" s="231">
        <f t="shared" si="195"/>
        <v>0</v>
      </c>
      <c r="AF502" s="231">
        <f t="shared" si="195"/>
        <v>0</v>
      </c>
      <c r="AG502" s="231">
        <f t="shared" si="195"/>
        <v>0</v>
      </c>
      <c r="AH502" s="231">
        <f t="shared" si="195"/>
        <v>0</v>
      </c>
      <c r="AI502" s="231">
        <f t="shared" si="195"/>
        <v>0</v>
      </c>
      <c r="AJ502" s="231">
        <f t="shared" si="195"/>
        <v>0</v>
      </c>
      <c r="AK502" s="231">
        <f t="shared" si="195"/>
        <v>0</v>
      </c>
      <c r="AL502" s="231">
        <f t="shared" si="195"/>
        <v>0</v>
      </c>
      <c r="AM502" s="231">
        <f t="shared" si="195"/>
        <v>0</v>
      </c>
      <c r="AN502" s="231">
        <f t="shared" si="195"/>
        <v>0</v>
      </c>
      <c r="AO502" s="231">
        <f t="shared" si="195"/>
        <v>0</v>
      </c>
      <c r="AP502" s="231">
        <f t="shared" si="195"/>
        <v>0</v>
      </c>
      <c r="AQ502" s="231">
        <f t="shared" si="195"/>
        <v>0</v>
      </c>
      <c r="AR502" s="231">
        <f t="shared" si="195"/>
        <v>0</v>
      </c>
      <c r="AS502" s="231">
        <f t="shared" si="195"/>
        <v>0</v>
      </c>
      <c r="AT502" s="231">
        <f t="shared" si="195"/>
        <v>0</v>
      </c>
      <c r="AU502" s="231">
        <f t="shared" si="195"/>
        <v>0</v>
      </c>
      <c r="AV502" s="231">
        <f t="shared" si="195"/>
        <v>0</v>
      </c>
      <c r="AW502" s="231">
        <f t="shared" si="195"/>
        <v>0</v>
      </c>
      <c r="AX502" s="231">
        <f t="shared" si="195"/>
        <v>0</v>
      </c>
      <c r="AY502" s="231">
        <f t="shared" si="195"/>
        <v>0</v>
      </c>
      <c r="AZ502" s="231">
        <f t="shared" si="195"/>
        <v>0</v>
      </c>
      <c r="BA502" s="231">
        <f t="shared" si="195"/>
        <v>0</v>
      </c>
      <c r="BB502" s="231">
        <f t="shared" si="195"/>
        <v>0</v>
      </c>
      <c r="BC502" s="231">
        <f t="shared" si="195"/>
        <v>0</v>
      </c>
      <c r="BD502" s="231">
        <f t="shared" si="195"/>
        <v>0</v>
      </c>
    </row>
    <row r="503" spans="1:56" ht="14.25" customHeight="1" x14ac:dyDescent="0.25">
      <c r="A503" s="225"/>
      <c r="B503" s="226" t="s">
        <v>1062</v>
      </c>
      <c r="C503" s="226" t="s">
        <v>1062</v>
      </c>
      <c r="D503" s="227"/>
      <c r="E503" s="227" t="s">
        <v>710</v>
      </c>
      <c r="F503" s="228">
        <f t="shared" ref="F503:AK503" si="196">F491+F493+F496+F499+F502</f>
        <v>0</v>
      </c>
      <c r="G503" s="228">
        <f t="shared" si="196"/>
        <v>0</v>
      </c>
      <c r="H503" s="228">
        <f t="shared" si="196"/>
        <v>8024709</v>
      </c>
      <c r="I503" s="228">
        <f t="shared" si="196"/>
        <v>1972030</v>
      </c>
      <c r="J503" s="228">
        <f t="shared" si="196"/>
        <v>0</v>
      </c>
      <c r="K503" s="228">
        <f t="shared" si="196"/>
        <v>180000</v>
      </c>
      <c r="L503" s="228">
        <f t="shared" si="196"/>
        <v>14200000</v>
      </c>
      <c r="M503" s="228">
        <f t="shared" si="196"/>
        <v>0</v>
      </c>
      <c r="N503" s="228">
        <f t="shared" si="196"/>
        <v>132676000</v>
      </c>
      <c r="O503" s="228">
        <f t="shared" si="196"/>
        <v>287944.19999999995</v>
      </c>
      <c r="P503" s="228">
        <f t="shared" si="196"/>
        <v>0</v>
      </c>
      <c r="Q503" s="228">
        <f t="shared" si="196"/>
        <v>420000</v>
      </c>
      <c r="R503" s="228">
        <f t="shared" si="196"/>
        <v>0</v>
      </c>
      <c r="S503" s="228">
        <f t="shared" si="196"/>
        <v>0</v>
      </c>
      <c r="T503" s="228">
        <f t="shared" si="196"/>
        <v>0</v>
      </c>
      <c r="U503" s="228">
        <f t="shared" si="196"/>
        <v>323994</v>
      </c>
      <c r="V503" s="228">
        <f t="shared" si="196"/>
        <v>124423000</v>
      </c>
      <c r="W503" s="228">
        <f t="shared" si="196"/>
        <v>0</v>
      </c>
      <c r="X503" s="228">
        <f t="shared" si="196"/>
        <v>2892330</v>
      </c>
      <c r="Y503" s="228">
        <f t="shared" si="196"/>
        <v>0</v>
      </c>
      <c r="Z503" s="228">
        <f t="shared" si="196"/>
        <v>0</v>
      </c>
      <c r="AA503" s="228">
        <f t="shared" si="196"/>
        <v>104472000</v>
      </c>
      <c r="AB503" s="228">
        <f t="shared" si="196"/>
        <v>1850000</v>
      </c>
      <c r="AC503" s="228">
        <f t="shared" si="196"/>
        <v>1286089</v>
      </c>
      <c r="AD503" s="228">
        <f t="shared" si="196"/>
        <v>0</v>
      </c>
      <c r="AE503" s="228">
        <f t="shared" si="196"/>
        <v>0</v>
      </c>
      <c r="AF503" s="228">
        <f t="shared" si="196"/>
        <v>0</v>
      </c>
      <c r="AG503" s="228">
        <f t="shared" si="196"/>
        <v>0</v>
      </c>
      <c r="AH503" s="228">
        <f t="shared" si="196"/>
        <v>91720</v>
      </c>
      <c r="AI503" s="228">
        <f t="shared" si="196"/>
        <v>77523.64</v>
      </c>
      <c r="AJ503" s="228">
        <f t="shared" si="196"/>
        <v>0</v>
      </c>
      <c r="AK503" s="228">
        <f t="shared" si="196"/>
        <v>0</v>
      </c>
      <c r="AL503" s="228">
        <f t="shared" ref="AL503:BD503" si="197">AL491+AL493+AL496+AL499+AL502</f>
        <v>152115</v>
      </c>
      <c r="AM503" s="228">
        <f t="shared" si="197"/>
        <v>19042106</v>
      </c>
      <c r="AN503" s="228">
        <f t="shared" si="197"/>
        <v>305000000</v>
      </c>
      <c r="AO503" s="228">
        <f t="shared" si="197"/>
        <v>0</v>
      </c>
      <c r="AP503" s="228">
        <f t="shared" si="197"/>
        <v>291000</v>
      </c>
      <c r="AQ503" s="228">
        <f t="shared" si="197"/>
        <v>509947</v>
      </c>
      <c r="AR503" s="228">
        <f t="shared" si="197"/>
        <v>3480000</v>
      </c>
      <c r="AS503" s="228">
        <f t="shared" si="197"/>
        <v>0</v>
      </c>
      <c r="AT503" s="228">
        <f t="shared" si="197"/>
        <v>48478</v>
      </c>
      <c r="AU503" s="228">
        <f t="shared" si="197"/>
        <v>148552</v>
      </c>
      <c r="AV503" s="228">
        <f t="shared" si="197"/>
        <v>0</v>
      </c>
      <c r="AW503" s="228">
        <f t="shared" si="197"/>
        <v>543082</v>
      </c>
      <c r="AX503" s="228">
        <f t="shared" si="197"/>
        <v>115400000</v>
      </c>
      <c r="AY503" s="228">
        <f t="shared" si="197"/>
        <v>293295</v>
      </c>
      <c r="AZ503" s="228">
        <f t="shared" si="197"/>
        <v>737500</v>
      </c>
      <c r="BA503" s="228">
        <f t="shared" si="197"/>
        <v>28114</v>
      </c>
      <c r="BB503" s="228">
        <f t="shared" si="197"/>
        <v>3533871</v>
      </c>
      <c r="BC503" s="228">
        <f t="shared" si="197"/>
        <v>0</v>
      </c>
      <c r="BD503" s="228">
        <f t="shared" si="197"/>
        <v>4490749</v>
      </c>
    </row>
    <row r="504" spans="1:56" ht="14.25" customHeight="1" x14ac:dyDescent="0.25">
      <c r="A504" s="233"/>
      <c r="B504" s="234"/>
      <c r="C504" s="234"/>
      <c r="D504" s="234"/>
      <c r="E504" s="234" t="s">
        <v>1086</v>
      </c>
      <c r="F504" s="235">
        <f t="shared" ref="F504:AK504" si="198">F8+F10+F16+F21+F23+F27+F31+F34+F36+F39+F44+F49+F52+F54+F57+F60+F62+F65+F74+F76+F78+F80+F82+F85+F91+F93+F97+F108+F112+F115+F118+F124+F127+F130+F138+F142+F145+F148+F155+F157+F160+F164+F168+F172+F174+F181+F185+F196+F198+F204+F207+F209+F214+F221+F223+F227+F229+F231+F233+F235+F237+F241+F246+F248+F251+F254+F257+F260+F263+F266+F269+F272+F274+F276+F278+F281+F284+F288+F292+F295+F297+F304+F307+F310+F313+F317+F319+F321+F324+F326+F329+F334+F338+F343+F346+F349+F353+F359+F503</f>
        <v>18258342</v>
      </c>
      <c r="G504" s="235">
        <f t="shared" si="198"/>
        <v>5485657.0000000009</v>
      </c>
      <c r="H504" s="235">
        <f t="shared" si="198"/>
        <v>149713754.99999997</v>
      </c>
      <c r="I504" s="235">
        <f t="shared" si="198"/>
        <v>46245125</v>
      </c>
      <c r="J504" s="235">
        <f t="shared" si="198"/>
        <v>149648906</v>
      </c>
      <c r="K504" s="235">
        <f t="shared" si="198"/>
        <v>31800592</v>
      </c>
      <c r="L504" s="235">
        <f t="shared" si="198"/>
        <v>286200000</v>
      </c>
      <c r="M504" s="235">
        <f t="shared" si="198"/>
        <v>0</v>
      </c>
      <c r="N504" s="235">
        <f t="shared" si="198"/>
        <v>32294900000</v>
      </c>
      <c r="O504" s="235">
        <f t="shared" si="198"/>
        <v>23357753.000000004</v>
      </c>
      <c r="P504" s="235">
        <f t="shared" si="198"/>
        <v>35045114</v>
      </c>
      <c r="Q504" s="235">
        <f t="shared" si="198"/>
        <v>24633470</v>
      </c>
      <c r="R504" s="235">
        <f t="shared" si="198"/>
        <v>0</v>
      </c>
      <c r="S504" s="235">
        <f t="shared" si="198"/>
        <v>17436200</v>
      </c>
      <c r="T504" s="235">
        <f t="shared" si="198"/>
        <v>28055340</v>
      </c>
      <c r="U504" s="235">
        <f t="shared" si="198"/>
        <v>103330759</v>
      </c>
      <c r="V504" s="235">
        <f t="shared" si="198"/>
        <v>9845570000</v>
      </c>
      <c r="W504" s="235">
        <f t="shared" si="198"/>
        <v>0</v>
      </c>
      <c r="X504" s="235">
        <f t="shared" si="198"/>
        <v>39056790</v>
      </c>
      <c r="Y504" s="235">
        <f t="shared" si="198"/>
        <v>3247801</v>
      </c>
      <c r="Z504" s="235">
        <f t="shared" si="198"/>
        <v>0</v>
      </c>
      <c r="AA504" s="235">
        <f t="shared" si="198"/>
        <v>7435524000</v>
      </c>
      <c r="AB504" s="235">
        <f t="shared" si="198"/>
        <v>115366000</v>
      </c>
      <c r="AC504" s="235">
        <f t="shared" si="198"/>
        <v>137662513</v>
      </c>
      <c r="AD504" s="235">
        <f t="shared" si="198"/>
        <v>0</v>
      </c>
      <c r="AE504" s="235">
        <f t="shared" si="198"/>
        <v>0</v>
      </c>
      <c r="AF504" s="235">
        <f t="shared" si="198"/>
        <v>0</v>
      </c>
      <c r="AG504" s="235">
        <f t="shared" si="198"/>
        <v>6662560</v>
      </c>
      <c r="AH504" s="235">
        <f t="shared" si="198"/>
        <v>1967101</v>
      </c>
      <c r="AI504" s="235">
        <f t="shared" si="198"/>
        <v>6080520.9999999991</v>
      </c>
      <c r="AJ504" s="235">
        <f t="shared" si="198"/>
        <v>133857145</v>
      </c>
      <c r="AK504" s="235">
        <f t="shared" si="198"/>
        <v>0</v>
      </c>
      <c r="AL504" s="235">
        <f t="shared" ref="AL504:BD504" si="199">AL8+AL10+AL16+AL21+AL23+AL27+AL31+AL34+AL36+AL39+AL44+AL49+AL52+AL54+AL57+AL60+AL62+AL65+AL74+AL76+AL78+AL80+AL82+AL85+AL91+AL93+AL97+AL108+AL112+AL115+AL118+AL124+AL127+AL130+AL138+AL142+AL145+AL148+AL155+AL157+AL160+AL164+AL168+AL172+AL174+AL181+AL185+AL196+AL198+AL204+AL207+AL209+AL214+AL221+AL223+AL227+AL229+AL231+AL233+AL235+AL237+AL241+AL246+AL248+AL251+AL254+AL257+AL260+AL263+AL266+AL269+AL272+AL274+AL276+AL278+AL281+AL284+AL288+AL292+AL295+AL297+AL304+AL307+AL310+AL313+AL317+AL319+AL321+AL324+AL326+AL329+AL334+AL338+AL343+AL346+AL349+AL353+AL359+AL503</f>
        <v>86909347</v>
      </c>
      <c r="AM504" s="235">
        <f t="shared" si="199"/>
        <v>88761584</v>
      </c>
      <c r="AN504" s="235">
        <f t="shared" si="199"/>
        <v>9334475000</v>
      </c>
      <c r="AO504" s="235">
        <f t="shared" si="199"/>
        <v>174801572</v>
      </c>
      <c r="AP504" s="235">
        <f t="shared" si="199"/>
        <v>31513351</v>
      </c>
      <c r="AQ504" s="235">
        <f t="shared" si="199"/>
        <v>49996129</v>
      </c>
      <c r="AR504" s="235">
        <f t="shared" si="199"/>
        <v>90640000</v>
      </c>
      <c r="AS504" s="235">
        <f t="shared" si="199"/>
        <v>1145212710</v>
      </c>
      <c r="AT504" s="235">
        <f t="shared" si="199"/>
        <v>56514764</v>
      </c>
      <c r="AU504" s="235">
        <f t="shared" si="199"/>
        <v>9369349</v>
      </c>
      <c r="AV504" s="235">
        <f t="shared" si="199"/>
        <v>245324892</v>
      </c>
      <c r="AW504" s="235">
        <f t="shared" si="199"/>
        <v>107701263</v>
      </c>
      <c r="AX504" s="235">
        <f t="shared" si="199"/>
        <v>1399385000</v>
      </c>
      <c r="AY504" s="235">
        <f t="shared" si="199"/>
        <v>70921821</v>
      </c>
      <c r="AZ504" s="235">
        <f t="shared" si="199"/>
        <v>33860167</v>
      </c>
      <c r="BA504" s="235">
        <f t="shared" si="199"/>
        <v>7366014</v>
      </c>
      <c r="BB504" s="235">
        <f t="shared" si="199"/>
        <v>248930544.79999998</v>
      </c>
      <c r="BC504" s="235">
        <f t="shared" si="199"/>
        <v>0</v>
      </c>
      <c r="BD504" s="235">
        <f t="shared" si="199"/>
        <v>20579514</v>
      </c>
    </row>
    <row r="506" spans="1:56" ht="15" customHeight="1" x14ac:dyDescent="0.2">
      <c r="C506" s="450"/>
      <c r="E506" s="450">
        <v>5</v>
      </c>
      <c r="F506" s="450">
        <v>6</v>
      </c>
    </row>
    <row r="519" spans="4:4" ht="15" customHeight="1" x14ac:dyDescent="0.2">
      <c r="D519" s="450">
        <v>4</v>
      </c>
    </row>
  </sheetData>
  <conditionalFormatting sqref="M6">
    <cfRule type="notContainsBlanks" dxfId="0" priority="1">
      <formula>LEN(TRIM(M6))&gt;0</formula>
    </cfRule>
  </conditionalFormatting>
  <hyperlinks>
    <hyperlink ref="I4" r:id="rId1" xr:uid="{00000000-0004-0000-0200-000000000000}"/>
    <hyperlink ref="J4" r:id="rId2" xr:uid="{00000000-0004-0000-0200-000001000000}"/>
    <hyperlink ref="N4" r:id="rId3" xr:uid="{00000000-0004-0000-0200-000002000000}"/>
    <hyperlink ref="P4" r:id="rId4" xr:uid="{00000000-0004-0000-0200-000003000000}"/>
    <hyperlink ref="Q4" r:id="rId5" xr:uid="{00000000-0004-0000-0200-000004000000}"/>
    <hyperlink ref="S4" r:id="rId6" xr:uid="{00000000-0004-0000-0200-000005000000}"/>
    <hyperlink ref="T4" r:id="rId7" xr:uid="{00000000-0004-0000-0200-000006000000}"/>
    <hyperlink ref="U4" r:id="rId8" xr:uid="{00000000-0004-0000-0200-000007000000}"/>
    <hyperlink ref="Y4" r:id="rId9" xr:uid="{00000000-0004-0000-0200-000008000000}"/>
    <hyperlink ref="AB4" r:id="rId10" xr:uid="{00000000-0004-0000-0200-000009000000}"/>
    <hyperlink ref="AD4" r:id="rId11" xr:uid="{00000000-0004-0000-0200-00000A000000}"/>
    <hyperlink ref="AE4" r:id="rId12" xr:uid="{00000000-0004-0000-0200-00000B000000}"/>
    <hyperlink ref="AG4" r:id="rId13" xr:uid="{00000000-0004-0000-0200-00000C000000}"/>
    <hyperlink ref="AJ4" r:id="rId14" xr:uid="{00000000-0004-0000-0200-00000D000000}"/>
    <hyperlink ref="AL4" r:id="rId15" xr:uid="{00000000-0004-0000-0200-00000E000000}"/>
    <hyperlink ref="AM4" r:id="rId16" xr:uid="{00000000-0004-0000-0200-00000F000000}"/>
    <hyperlink ref="AN4" r:id="rId17" xr:uid="{00000000-0004-0000-0200-000010000000}"/>
    <hyperlink ref="AP4" r:id="rId18" xr:uid="{00000000-0004-0000-0200-000011000000}"/>
    <hyperlink ref="AR4" r:id="rId19" xr:uid="{00000000-0004-0000-0200-000012000000}"/>
    <hyperlink ref="AS4" r:id="rId20" xr:uid="{00000000-0004-0000-0200-000013000000}"/>
    <hyperlink ref="AU4" r:id="rId21" xr:uid="{00000000-0004-0000-0200-000014000000}"/>
    <hyperlink ref="AW4" r:id="rId22" xr:uid="{00000000-0004-0000-0200-000015000000}"/>
    <hyperlink ref="AX4" r:id="rId23" xr:uid="{00000000-0004-0000-0200-000016000000}"/>
    <hyperlink ref="AY4" r:id="rId24" xr:uid="{00000000-0004-0000-0200-000017000000}"/>
    <hyperlink ref="BA4" r:id="rId25" xr:uid="{00000000-0004-0000-0200-000018000000}"/>
    <hyperlink ref="BB4" r:id="rId26" xr:uid="{00000000-0004-0000-0200-000019000000}"/>
  </hyperlinks>
  <pageMargins left="0.7" right="0.7" top="0.75" bottom="0.75" header="0" footer="0"/>
  <pageSetup orientation="portrait" r:id="rId2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40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9.75" customWidth="1"/>
    <col min="2" max="2" width="26.375" customWidth="1"/>
    <col min="3" max="3" width="26.625" customWidth="1"/>
    <col min="4" max="5" width="14.5" customWidth="1"/>
    <col min="6" max="6" width="12.25" customWidth="1"/>
    <col min="7" max="7" width="14.5" customWidth="1"/>
    <col min="8" max="8" width="9.125" customWidth="1"/>
    <col min="9" max="9" width="14.5" customWidth="1"/>
    <col min="10" max="10" width="9.125" customWidth="1"/>
    <col min="11" max="13" width="14.5" customWidth="1"/>
    <col min="14" max="15" width="9.125" customWidth="1"/>
    <col min="16" max="16" width="14.5" customWidth="1"/>
    <col min="17" max="17" width="9.125" customWidth="1"/>
    <col min="18" max="18" width="9.625" customWidth="1"/>
    <col min="19" max="23" width="9.125" customWidth="1"/>
    <col min="24" max="24" width="14.5" customWidth="1"/>
    <col min="25" max="25" width="9.125" customWidth="1"/>
    <col min="26" max="26" width="14.5" customWidth="1"/>
    <col min="27" max="27" width="9.125" customWidth="1"/>
    <col min="28" max="30" width="14.5" customWidth="1"/>
    <col min="31" max="31" width="9.125" customWidth="1"/>
    <col min="32" max="32" width="14.375" customWidth="1"/>
    <col min="33" max="34" width="9.125" customWidth="1"/>
    <col min="35" max="35" width="14.5" customWidth="1"/>
    <col min="36" max="37" width="9.125" customWidth="1"/>
    <col min="38" max="38" width="14.375" customWidth="1"/>
    <col min="39" max="47" width="9.125" customWidth="1"/>
    <col min="48" max="48" width="14.5" customWidth="1"/>
    <col min="49" max="49" width="9.125" customWidth="1"/>
    <col min="50" max="50" width="14.5" customWidth="1"/>
    <col min="51" max="52" width="9.125" customWidth="1"/>
    <col min="53" max="53" width="14.5" customWidth="1"/>
    <col min="54" max="54" width="9.125" customWidth="1"/>
  </cols>
  <sheetData>
    <row r="1" spans="1:54" ht="14.25" customHeight="1" x14ac:dyDescent="0.25">
      <c r="A1" s="4"/>
      <c r="B1" s="249"/>
      <c r="C1" s="250" t="s">
        <v>619</v>
      </c>
      <c r="D1" s="251" t="s">
        <v>5</v>
      </c>
      <c r="E1" s="252" t="s">
        <v>6</v>
      </c>
      <c r="F1" s="251" t="s">
        <v>7</v>
      </c>
      <c r="G1" s="253" t="s">
        <v>8</v>
      </c>
      <c r="H1" s="254" t="s">
        <v>9</v>
      </c>
      <c r="I1" s="255" t="s">
        <v>10</v>
      </c>
      <c r="J1" s="251" t="s">
        <v>11</v>
      </c>
      <c r="K1" s="253" t="s">
        <v>12</v>
      </c>
      <c r="L1" s="254" t="s">
        <v>13</v>
      </c>
      <c r="M1" s="253" t="s">
        <v>14</v>
      </c>
      <c r="N1" s="251" t="s">
        <v>15</v>
      </c>
      <c r="O1" s="253" t="s">
        <v>16</v>
      </c>
      <c r="P1" s="251" t="s">
        <v>17</v>
      </c>
      <c r="Q1" s="253" t="s">
        <v>18</v>
      </c>
      <c r="R1" s="251" t="s">
        <v>19</v>
      </c>
      <c r="S1" s="255" t="s">
        <v>20</v>
      </c>
      <c r="T1" s="254" t="s">
        <v>21</v>
      </c>
      <c r="U1" s="255" t="s">
        <v>22</v>
      </c>
      <c r="V1" s="251" t="s">
        <v>23</v>
      </c>
      <c r="W1" s="256" t="s">
        <v>24</v>
      </c>
      <c r="X1" s="251" t="s">
        <v>25</v>
      </c>
      <c r="Y1" s="256" t="s">
        <v>26</v>
      </c>
      <c r="Z1" s="254" t="s">
        <v>27</v>
      </c>
      <c r="AA1" s="256" t="s">
        <v>28</v>
      </c>
      <c r="AB1" s="254" t="s">
        <v>29</v>
      </c>
      <c r="AC1" s="256" t="s">
        <v>30</v>
      </c>
      <c r="AD1" s="254" t="s">
        <v>31</v>
      </c>
      <c r="AE1" s="256" t="s">
        <v>32</v>
      </c>
      <c r="AF1" s="251" t="s">
        <v>33</v>
      </c>
      <c r="AG1" s="256" t="s">
        <v>34</v>
      </c>
      <c r="AH1" s="251" t="s">
        <v>35</v>
      </c>
      <c r="AI1" s="256" t="s">
        <v>36</v>
      </c>
      <c r="AJ1" s="251" t="s">
        <v>37</v>
      </c>
      <c r="AK1" s="256" t="s">
        <v>38</v>
      </c>
      <c r="AL1" s="251" t="s">
        <v>39</v>
      </c>
      <c r="AM1" s="256" t="s">
        <v>40</v>
      </c>
      <c r="AN1" s="251" t="s">
        <v>41</v>
      </c>
      <c r="AO1" s="256" t="s">
        <v>42</v>
      </c>
      <c r="AP1" s="254" t="s">
        <v>43</v>
      </c>
      <c r="AQ1" s="252" t="s">
        <v>44</v>
      </c>
      <c r="AR1" s="251" t="s">
        <v>45</v>
      </c>
      <c r="AS1" s="256" t="s">
        <v>46</v>
      </c>
      <c r="AT1" s="251" t="s">
        <v>47</v>
      </c>
      <c r="AU1" s="256" t="s">
        <v>48</v>
      </c>
      <c r="AV1" s="254" t="s">
        <v>49</v>
      </c>
      <c r="AW1" s="256" t="s">
        <v>50</v>
      </c>
      <c r="AX1" s="251" t="s">
        <v>51</v>
      </c>
      <c r="AY1" s="256" t="s">
        <v>52</v>
      </c>
      <c r="AZ1" s="251" t="s">
        <v>53</v>
      </c>
      <c r="BA1" s="256" t="s">
        <v>54</v>
      </c>
      <c r="BB1" s="254" t="s">
        <v>55</v>
      </c>
    </row>
    <row r="2" spans="1:54" ht="14.25" customHeight="1" x14ac:dyDescent="0.25">
      <c r="A2" s="1"/>
      <c r="B2" s="257"/>
      <c r="C2" s="258" t="s">
        <v>620</v>
      </c>
      <c r="D2" s="305" t="str">
        <f>'Zahraničné financovanie'!F2</f>
        <v>2 018</v>
      </c>
      <c r="E2" s="305" t="str">
        <f>'Zahraničné financovanie'!G2</f>
        <v>2 021</v>
      </c>
      <c r="F2" s="305" t="str">
        <f>'Zahraničné financovanie'!H2</f>
        <v>2019/2020</v>
      </c>
      <c r="G2" s="305" t="str">
        <f>'Zahraničné financovanie'!I2</f>
        <v>2 016</v>
      </c>
      <c r="H2" s="305" t="str">
        <f>'Zahraničné financovanie'!J2</f>
        <v>2 021</v>
      </c>
      <c r="I2" s="305" t="str">
        <f>'Zahraničné financovanie'!K2</f>
        <v>2021</v>
      </c>
      <c r="J2" s="305" t="str">
        <f>'Zahraničné financovanie'!L2</f>
        <v>2021</v>
      </c>
      <c r="K2" s="305">
        <f>'Zahraničné financovanie'!M2</f>
        <v>0</v>
      </c>
      <c r="L2" s="305" t="str">
        <f>'Zahraničné financovanie'!N2</f>
        <v>2021</v>
      </c>
      <c r="M2" s="305" t="str">
        <f>'Zahraničné financovanie'!O2</f>
        <v>2 021</v>
      </c>
      <c r="N2" s="306">
        <f>'Zahraničné financovanie'!P2</f>
        <v>2021</v>
      </c>
      <c r="O2" s="305" t="str">
        <f>'Zahraničné financovanie'!Q2</f>
        <v>2019</v>
      </c>
      <c r="P2" s="305">
        <f>'Zahraničné financovanie'!R2</f>
        <v>0</v>
      </c>
      <c r="Q2" s="305" t="str">
        <f>'Zahraničné financovanie'!S2</f>
        <v>2019</v>
      </c>
      <c r="R2" s="305" t="str">
        <f>'Zahraničné financovanie'!T2</f>
        <v>2021</v>
      </c>
      <c r="S2" s="305" t="str">
        <f>'Zahraničné financovanie'!U2</f>
        <v>2020</v>
      </c>
      <c r="T2" s="259" t="str">
        <f>'Zahraničné financovanie'!V2</f>
        <v>2018-2020</v>
      </c>
      <c r="U2" s="305">
        <f>'Zahraničné financovanie'!W2</f>
        <v>0</v>
      </c>
      <c r="V2" s="305" t="str">
        <f>'Zahraničné financovanie'!X2</f>
        <v>2021</v>
      </c>
      <c r="W2" s="305" t="str">
        <f>'Zahraničné financovanie'!Y2</f>
        <v>2021</v>
      </c>
      <c r="X2" s="305">
        <f>'Zahraničné financovanie'!Z2</f>
        <v>0</v>
      </c>
      <c r="Y2" s="305" t="str">
        <f>'Zahraničné financovanie'!AA2</f>
        <v>2021</v>
      </c>
      <c r="Z2" s="305" t="str">
        <f>'Zahraničné financovanie'!AB2</f>
        <v>2019</v>
      </c>
      <c r="AA2" s="305" t="str">
        <f>'Zahraničné financovanie'!AC2</f>
        <v>2018/2019</v>
      </c>
      <c r="AB2" s="305">
        <f>'Zahraničné financovanie'!AD2</f>
        <v>0</v>
      </c>
      <c r="AC2" s="305">
        <f>'Zahraničné financovanie'!AE2</f>
        <v>0</v>
      </c>
      <c r="AD2" s="305">
        <f>'Zahraničné financovanie'!AF2</f>
        <v>0</v>
      </c>
      <c r="AE2" s="305" t="str">
        <f>'Zahraničné financovanie'!AG2</f>
        <v>2021</v>
      </c>
      <c r="AF2" s="305" t="str">
        <f>'Zahraničné financovanie'!AH2</f>
        <v>2019</v>
      </c>
      <c r="AG2" s="307">
        <f>'Zahraničné financovanie'!AI2</f>
        <v>2019</v>
      </c>
      <c r="AH2" s="305" t="str">
        <f>'Zahraničné financovanie'!AJ2</f>
        <v>2012-2020</v>
      </c>
      <c r="AI2" s="305">
        <f>'Zahraničné financovanie'!AK2</f>
        <v>0</v>
      </c>
      <c r="AJ2" s="305" t="str">
        <f>'Zahraničné financovanie'!AL2</f>
        <v>2019</v>
      </c>
      <c r="AK2" s="305" t="str">
        <f>'Zahraničné financovanie'!AM2</f>
        <v>2020</v>
      </c>
      <c r="AL2" s="305" t="str">
        <f>'Zahraničné financovanie'!AN2</f>
        <v>2020/2021-2024</v>
      </c>
      <c r="AM2" s="306">
        <f>'Zahraničné financovanie'!AO2</f>
        <v>2019</v>
      </c>
      <c r="AN2" s="305" t="str">
        <f>'Zahraničné financovanie'!AP2</f>
        <v>2020</v>
      </c>
      <c r="AO2" s="305" t="str">
        <f>'Zahraničné financovanie'!AQ2</f>
        <v>2018/2019</v>
      </c>
      <c r="AP2" s="305" t="str">
        <f>'Zahraničné financovanie'!AR2</f>
        <v>2021</v>
      </c>
      <c r="AQ2" s="305" t="str">
        <f>'Zahraničné financovanie'!AS2</f>
        <v>2020</v>
      </c>
      <c r="AR2" s="305">
        <f>'Zahraničné financovanie'!AT2</f>
        <v>0</v>
      </c>
      <c r="AS2" s="305" t="str">
        <f>'Zahraničné financovanie'!AU2</f>
        <v>2020</v>
      </c>
      <c r="AT2" s="305" t="str">
        <f>'Zahraničné financovanie'!AV2</f>
        <v>2017-2021</v>
      </c>
      <c r="AU2" s="305" t="str">
        <f>'Zahraničné financovanie'!AW2</f>
        <v>2020</v>
      </c>
      <c r="AV2" s="305" t="str">
        <f>'Zahraničné financovanie'!AX2</f>
        <v>2020</v>
      </c>
      <c r="AW2" s="305" t="str">
        <f>'Zahraničné financovanie'!AY2</f>
        <v>2018</v>
      </c>
      <c r="AX2" s="305" t="str">
        <f>'Zahraničné financovanie'!AZ2</f>
        <v>2021</v>
      </c>
      <c r="AY2" s="305" t="str">
        <f>'Zahraničné financovanie'!BA2</f>
        <v>2020</v>
      </c>
      <c r="AZ2" s="305" t="str">
        <f>'Zahraničné financovanie'!BB2</f>
        <v>2021</v>
      </c>
      <c r="BA2" s="305">
        <f>'Zahraničné financovanie'!BC2</f>
        <v>0</v>
      </c>
      <c r="BB2" s="305" t="str">
        <f>'Zahraničné financovanie'!BD2</f>
        <v>2019</v>
      </c>
    </row>
    <row r="3" spans="1:54" ht="14.25" customHeight="1" x14ac:dyDescent="0.25">
      <c r="A3" s="1"/>
      <c r="B3" s="257"/>
      <c r="C3" s="258" t="s">
        <v>634</v>
      </c>
      <c r="D3" s="308" t="str">
        <f>'Zahraničné financovanie'!F3</f>
        <v>ALL (albanian lek)</v>
      </c>
      <c r="E3" s="308" t="str">
        <f>'Zahraničné financovanie'!G3</f>
        <v>USD</v>
      </c>
      <c r="F3" s="309" t="str">
        <f>'Zahraničné financovanie'!H3</f>
        <v>AUD (Austrálsky dolár)</v>
      </c>
      <c r="G3" s="308" t="str">
        <f>'Zahraničné financovanie'!I3</f>
        <v>EUR</v>
      </c>
      <c r="H3" s="308" t="str">
        <f>'Zahraničné financovanie'!J3</f>
        <v>BRL</v>
      </c>
      <c r="I3" s="308" t="str">
        <f>'Zahraničné financovanie'!K3</f>
        <v>BGN (Bulharský lev)</v>
      </c>
      <c r="J3" s="309" t="str">
        <f>'Zahraničné financovanie'!L3</f>
        <v>Kč (Česká koruna)</v>
      </c>
      <c r="K3" s="308">
        <f>'Zahraničné financovanie'!M3</f>
        <v>0</v>
      </c>
      <c r="L3" s="309" t="str">
        <f>'Zahraničné financovanie'!N3</f>
        <v>¥ (Čínsky juan)</v>
      </c>
      <c r="M3" s="308" t="str">
        <f>'Zahraničné financovanie'!O3</f>
        <v>DKK</v>
      </c>
      <c r="N3" s="308" t="str">
        <f>'Zahraničné financovanie'!P3</f>
        <v>€ (Euro)</v>
      </c>
      <c r="O3" s="308" t="str">
        <f>'Zahraničné financovanie'!Q3</f>
        <v>EUR</v>
      </c>
      <c r="P3" s="308">
        <f>'Zahraničné financovanie'!R3</f>
        <v>0</v>
      </c>
      <c r="Q3" s="308" t="str">
        <f>'Zahraničné financovanie'!S3</f>
        <v>EUR</v>
      </c>
      <c r="R3" s="308" t="str">
        <f>'Zahraničné financovanie'!T3</f>
        <v>€ (Euro)</v>
      </c>
      <c r="S3" s="308" t="str">
        <f>'Zahraničné financovanie'!U3</f>
        <v>HRK (Kuna)</v>
      </c>
      <c r="T3" s="262" t="str">
        <f>'Zahraničné financovanie'!V3</f>
        <v>INR (Indická rupia)</v>
      </c>
      <c r="U3" s="308">
        <f>'Zahraničné financovanie'!W3</f>
        <v>0</v>
      </c>
      <c r="V3" s="308" t="str">
        <f>'Zahraničné financovanie'!X3</f>
        <v>EUR</v>
      </c>
      <c r="W3" s="308" t="str">
        <f>'Zahraničné financovanie'!Y3</f>
        <v>€ (Euro)</v>
      </c>
      <c r="X3" s="308">
        <f>'Zahraničné financovanie'!Z3</f>
        <v>0</v>
      </c>
      <c r="Y3" s="308" t="str">
        <f>'Zahraničné financovanie'!AA3</f>
        <v>JPY (Japonský yen)</v>
      </c>
      <c r="Z3" s="308" t="str">
        <f>'Zahraničné financovanie'!AB3</f>
        <v>ZAR (Juhoafrický rand)</v>
      </c>
      <c r="AA3" s="309" t="str">
        <f>'Zahraničné financovanie'!AC3</f>
        <v>CAD (Kanadský dolár)</v>
      </c>
      <c r="AB3" s="308">
        <f>'Zahraničné financovanie'!AD3</f>
        <v>0</v>
      </c>
      <c r="AC3" s="308">
        <f>'Zahraničné financovanie'!AE3</f>
        <v>0</v>
      </c>
      <c r="AD3" s="308">
        <f>'Zahraničné financovanie'!AF3</f>
        <v>0</v>
      </c>
      <c r="AE3" s="308" t="str">
        <f>'Zahraničné financovanie'!AG3</f>
        <v>€ (Euro)</v>
      </c>
      <c r="AF3" s="308" t="str">
        <f>'Zahraničné financovanie'!AH3</f>
        <v>€ (Euro)</v>
      </c>
      <c r="AG3" s="310" t="str">
        <f>'Zahraničné financovanie'!AI3</f>
        <v>€ (Euro)</v>
      </c>
      <c r="AH3" s="309" t="str">
        <f>'Zahraničné financovanie'!AJ3</f>
        <v>€ (Euro)</v>
      </c>
      <c r="AI3" s="308">
        <f>'Zahraničné financovanie'!AK3</f>
        <v>0</v>
      </c>
      <c r="AJ3" s="309" t="str">
        <f>'Zahraničné financovanie'!AL3</f>
        <v>€ (Euro)</v>
      </c>
      <c r="AK3" s="308" t="str">
        <f>'Zahraničné financovanie'!AM3</f>
        <v>NOK (Nórske koruny)</v>
      </c>
      <c r="AL3" s="308" t="str">
        <f>'Zahraničné financovanie'!AN3</f>
        <v>NZ$ (Novozélandský dolár)</v>
      </c>
      <c r="AM3" s="308" t="str">
        <f>'Zahraničné financovanie'!AO3</f>
        <v>PLZ (Poľský zlotý)</v>
      </c>
      <c r="AN3" s="309" t="str">
        <f>'Zahraničné financovanie'!AP3</f>
        <v>€ (Euro)</v>
      </c>
      <c r="AO3" s="309" t="str">
        <f>'Zahraničné financovanie'!AQ3</f>
        <v>€ (Euro)</v>
      </c>
      <c r="AP3" s="308" t="str">
        <f>'Zahraničné financovanie'!AR3</f>
        <v>RON  (Rumunské leu)</v>
      </c>
      <c r="AQ3" s="308" t="str">
        <f>'Zahraničné financovanie'!AS3</f>
        <v>RUB (ruský rubel)</v>
      </c>
      <c r="AR3" s="308">
        <f>'Zahraničné financovanie'!AT3</f>
        <v>0</v>
      </c>
      <c r="AS3" s="309" t="str">
        <f>'Zahraničné financovanie'!AU3</f>
        <v>€ (Euro)</v>
      </c>
      <c r="AT3" s="309" t="str">
        <f>'Zahraničné financovanie'!AV3</f>
        <v>£ (Britská libra)</v>
      </c>
      <c r="AU3" s="308" t="str">
        <f>'Zahraničné financovanie'!AW3</f>
        <v>USD</v>
      </c>
      <c r="AV3" s="309" t="str">
        <f>'Zahraničné financovanie'!AX3</f>
        <v>RSD (Srbský dinár)</v>
      </c>
      <c r="AW3" s="309" t="str">
        <f>'Zahraničné financovanie'!AY3</f>
        <v>€ (Euro)</v>
      </c>
      <c r="AX3" s="309" t="str">
        <f>'Zahraničné financovanie'!AZ3</f>
        <v>CHF (Švajčiarsky frank)</v>
      </c>
      <c r="AY3" s="309" t="str">
        <f>'Zahraničné financovanie'!BA3</f>
        <v>KSEK (Švédska koruna)</v>
      </c>
      <c r="AZ3" s="309" t="str">
        <f>'Zahraničné financovanie'!BB3</f>
        <v>€ (Euro)</v>
      </c>
      <c r="BA3" s="308">
        <f>'Zahraničné financovanie'!BC3</f>
        <v>0</v>
      </c>
      <c r="BB3" s="308" t="str">
        <f>'Zahraničné financovanie'!BD3</f>
        <v>UAH (Ukrajinská hrivna)</v>
      </c>
    </row>
    <row r="4" spans="1:54" ht="14.25" customHeight="1" x14ac:dyDescent="0.25">
      <c r="A4" s="1"/>
      <c r="B4" s="261"/>
      <c r="C4" s="258" t="s">
        <v>659</v>
      </c>
      <c r="D4" s="306" t="str">
        <f>'Zahraničné financovanie'!F4</f>
        <v>Albanian Olympic Committee
https://nocalbania.org.al/wp-content/uploads/2020/11/2018-Raport-Financiar.pdf</v>
      </c>
      <c r="E4" s="306" t="str">
        <f>'Zahraničné financovanie'!G4</f>
        <v>ENARD 
https://infoenard.org.ar/wp-content/uploads/2021/05/Apoyos-Econ%C3%B3micos-EVENTOS_junio-2021.pdf</v>
      </c>
      <c r="F4" s="305" t="str">
        <f>'Zahraničné financovanie'!H4</f>
        <v>Capitol Australia (ACT).pdf - Disk Google</v>
      </c>
      <c r="G4" s="306" t="str">
        <f>'Zahraničné financovanie'!I4</f>
        <v>https://statistiques.cfwb.be/sport/budget-du-sport/subsides-octroyes-par-la-fw-b/
https://kics.sport.vlaanderen/Sportfederaties/Documents/171025_Tabel_decretale_subsidies_en_leden_sportfederaties_2016-2010.pdf</v>
      </c>
      <c r="H4" s="311" t="str">
        <f>'Zahraničné financovanie'!J4</f>
        <v>https://www.cob.org.br/pt/documentos/download/bb6ff9cdb3261/</v>
      </c>
      <c r="I4" s="306" t="str">
        <f>'Zahraničné financovanie'!K4</f>
        <v>http://mpes.government.bg/Pages/Programmes/Default.aspx?evntid=LOC9QF7x2g4%3d http://mpes.government.bg/Pages/Programmes/Default.aspx?evntid=Wgi9E%2fdsnyc%3d http://mpes.government.bg/Pages/Programmes/Default.aspx?evntid=b%2bdA9c6GPcs%3d</v>
      </c>
      <c r="J4" s="305" t="str">
        <f>'Zahraničné financovanie'!L4</f>
        <v>Czech Republic.pdf - Disk Google</v>
      </c>
      <c r="K4" s="306">
        <f>'Zahraničné financovanie'!M4</f>
        <v>0</v>
      </c>
      <c r="L4" s="312" t="str">
        <f>'Zahraničné financovanie'!N4</f>
        <v>http://www.sport.gov.cn/n315/n332/c987529/content.html</v>
      </c>
      <c r="M4" s="306" t="str">
        <f>'Zahraničné financovanie'!O4</f>
        <v xml:space="preserve">summarized: https://www.dif.dk/da/forening/stoette
</v>
      </c>
      <c r="N4" s="311" t="str">
        <f>'Zahraničné financovanie'!P4</f>
        <v>https://docs.google.com/spreadsheets/d/1VDORR3F7HSfIdJ6eeSRvlTbuY7ic6T6i/edit?usp=sharing&amp;ouid=116802420071967531565&amp;rtpof=true&amp;sd=true</v>
      </c>
      <c r="O4" s="311" t="str">
        <f>'Zahraničné financovanie'!Q4</f>
        <v>https://julkaisut.valtioneuvosto.fi/bitstream/handle/10024/162626/OKM_2020_32.pdf?sequence=1&amp;isAllowed=y</v>
      </c>
      <c r="P4" s="306">
        <f>'Zahraničné financovanie'!R4</f>
        <v>0</v>
      </c>
      <c r="Q4" s="311" t="str">
        <f>'Zahraničné financovanie'!S4</f>
        <v>https://hoc.gr/el/node/2435</v>
      </c>
      <c r="R4" s="311" t="str">
        <f>'Zahraničné financovanie'!T4</f>
        <v>https://nocnsf.nl/media/3723/nocnsf-lijst-topsporttoekenningen-2021.pdf</v>
      </c>
      <c r="S4" s="311" t="str">
        <f>'Zahraničné financovanie'!U4</f>
        <v>https://www.hoo.hr/images/dokumenti/izvjesca-i-nalazi/2021/Programsko_i_financijsko_izvje%C5%A1%C4%87e_za_2020.pdf</v>
      </c>
      <c r="T4" s="259" t="str">
        <f>'Zahraničné financovanie'!V4</f>
        <v>https://yas.nic.in/sites/default/files/DDG%202019-20%20%28Regular%29.pdf https://yas.nic.in/sites/default/files/DDG%202020-21.pdf</v>
      </c>
      <c r="U4" s="306" t="str">
        <f>'Zahraničné financovanie'!W4</f>
        <v>stare data boli len specificka podpora na jedno podujatie</v>
      </c>
      <c r="V4" s="306" t="str">
        <f>'Zahraničné financovanie'!X4</f>
        <v xml:space="preserve">https://www.sportireland.ie/sites/default/files/media/document/2021-04/2021-funding-announcement.pdf; https://www.gov.ie/en/collection/471ed5-sports-capital-allocations/
</v>
      </c>
      <c r="W4" s="311" t="str">
        <f>'Zahraničné financovanie'!Y4</f>
        <v>https://docs.google.com/spreadsheets/d/1TE3VEfJMyA-yHoE5R9IVPWNk3xi7-6SpddvJRh3oXfM/edit?usp=sharing</v>
      </c>
      <c r="X4" s="306">
        <f>'Zahraničné financovanie'!Z4</f>
        <v>0</v>
      </c>
      <c r="Y4" s="306" t="str">
        <f>'Zahraničné financovanie'!AA4</f>
        <v>https://www.jpnsport.go.jp/sinko/Default.aspx?TabId=137  (len treti rok Reiwa)</v>
      </c>
      <c r="Z4" s="311" t="str">
        <f>'Zahraničné financovanie'!AB4</f>
        <v>https://www.srsa.gov.za/sites/default/files/SRSA_Annual_Report_2019_A_LR_1.pdf</v>
      </c>
      <c r="AA4" s="305" t="str">
        <f>'Zahraničné financovanie'!AC4</f>
        <v>National Sport Organizations - 2018/2019 Funding - Canada.ca</v>
      </c>
      <c r="AB4" s="311" t="str">
        <f>'Zahraničné financovanie'!AD4</f>
        <v>https://www.sasdef.go.ke/programs</v>
      </c>
      <c r="AC4" s="311" t="str">
        <f>'Zahraničné financovanie'!AE4</f>
        <v>https://www.mcst.go.kr/kor/s_data/budget/budgetView.jsp?pSeq=880&amp;pMenuCD=0413000000&amp;pCurrentPage=1&amp;pTypeDept=&amp;pType=&amp;pSearchType=01&amp;pSearchWord=</v>
      </c>
      <c r="AD4" s="306">
        <f>'Zahraničné financovanie'!AF4</f>
        <v>0</v>
      </c>
      <c r="AE4" s="311" t="str">
        <f>'Zahraničné financovanie'!AG4</f>
        <v>https://www.ltok.lt/wp-content/uploads/2021/02/LTOK-VK-ataskaita-2020.pdf</v>
      </c>
      <c r="AF4" s="306" t="str">
        <f>'Zahraničné financovanie'!AH4</f>
        <v>https://www.izm.gov.lv/lv/sports-0 https://lsfp.lv/assets/mediabox/documents/61/LSFP_2019_FINANSE.pdf</v>
      </c>
      <c r="AG4" s="307" t="str">
        <f>'Zahraničné financovanie'!AI4</f>
        <v>RAPPORT D’ACTIVITÉ (public.lu)</v>
      </c>
      <c r="AH4" s="312" t="str">
        <f>'Zahraničné financovanie'!AJ4</f>
        <v>https://doi.org/10.5817/StS2015-1-20</v>
      </c>
      <c r="AI4" s="306">
        <f>'Zahraničné financovanie'!AK4</f>
        <v>0</v>
      </c>
      <c r="AJ4" s="312" t="str">
        <f>'Zahraničné financovanie'!AL4</f>
        <v>https://www.bmi.bund.de/SharedDocs/downloads/DE/veroeffentlichungen/themen/sport/sport-foerderung-spitzensportverbaende-2013-2019.pdf;jsessionid=824ABBEC6CFD87610F3ACCD226CFEF71.1_cid373?__blob=publicationFile&amp;v=2</v>
      </c>
      <c r="AK4" s="312" t="str">
        <f>'Zahraničné financovanie'!AM4</f>
        <v>https://www.idrettsforbundet.no/contentassets/e441a877a00e4b94bb4a050f068da477/momskompensasjon-2020---utbetalingsliste-til-idrettsforbundet.no.pdf</v>
      </c>
      <c r="AL4" s="311" t="str">
        <f>'Zahraničné financovanie'!AN4</f>
        <v>https://hpsnz.org.nz/content/uploads/2019/12/Core-Investment-Breakdown-2020.pdf</v>
      </c>
      <c r="AM4" s="306" t="str">
        <f>'Zahraničné financovanie'!AO4</f>
        <v>http://bip.msit.gov.pl/bip/finansowanie-zadan/sport-wyczynowy/2019-rok.html , https://www.gov.pl/web/kulturaisport/dokumenty-strategiczne</v>
      </c>
      <c r="AN4" s="312" t="str">
        <f>'Zahraničné financovanie'!AP4</f>
        <v>https://docs.google.com/spreadsheets/d/1VilaYnm6un9BxJdiHvqdrFQGwN2hA3E3/edit?usp=sharing&amp;ouid=116802420071967531565&amp;rtpof=true&amp;sd=true</v>
      </c>
      <c r="AO4" s="305" t="str">
        <f>'Zahraničné financovanie'!AQ4</f>
        <v>(2020 31 12 Förderjahr2020_Veröffentlichung_§39BSFG2017.xlsx) (bundes-sport-gmbh.at)</v>
      </c>
      <c r="AP4" s="311" t="str">
        <f>'Zahraničné financovanie'!AR4</f>
        <v>http://mts.ro/noutati/clasificarea-ierarhizarea-si-prioritizarea-federatiilor-sportive-nationale-2021/</v>
      </c>
      <c r="AQ4" s="311" t="str">
        <f>'Zahraničné financovanie'!AS4</f>
        <v>https://olympic.ru/about-committee/otchety-o-deyatelnosti-okr/</v>
      </c>
      <c r="AR4" s="306">
        <f>'Zahraničné financovanie'!AT4</f>
        <v>0</v>
      </c>
      <c r="AS4" s="312" t="str">
        <f>'Zahraničné financovanie'!AU4</f>
        <v>https://docs.google.com/document/d/14epx0yP6IEoFnYurxN0JhS3Rt5oo1M--u876KbVoLjU/edit?usp=sharing</v>
      </c>
      <c r="AT4" s="305" t="str">
        <f>'Zahraničné financovanie'!AV4</f>
        <v>Current Funding Figures | UK Sport</v>
      </c>
      <c r="AU4" s="311" t="str">
        <f>'Zahraničné financovanie'!AW4</f>
        <v>https://www.teamusa.org/About-the-USOPC/Sport-Benefits-Statements</v>
      </c>
      <c r="AV4" s="312" t="str">
        <f>'Zahraničné financovanie'!AX4</f>
        <v>https://docs.google.com/spreadsheets/d/1_ewv4zOEtTEjOeP5cFZWqRugmt5dUyVM/edit?usp=sharing&amp;ouid=116802420071967531565&amp;rtpof=true&amp;sd=true</v>
      </c>
      <c r="AW4" s="312" t="str">
        <f>'Zahraničné financovanie'!AY4</f>
        <v>https://www.csd.gob.es/sites/default/files/media/files/2019-07/Datos%20economicos%202018.pdf?fbclid=IwAR3yZf1lmg9RKYeE4i7ZbBsrsKXCD9wZYnHwSitDw1ha5yptM1tCXz-s5X0</v>
      </c>
      <c r="AX4" s="305" t="str">
        <f>'Zahraničné financovanie'!AZ4</f>
        <v>Verbandsbeiträge_Sommersportarten_2021.pdf (swissolympic.ch)</v>
      </c>
      <c r="AY4" s="312" t="str">
        <f>'Zahraničné financovanie'!BA4</f>
        <v>https://www.rf.se/globalassets/riksidrottsforbundet/nya-dokument/nya-dokumentbanken/rfs-verksamhet/verksamhetsberattelse-2020.pdf?w=900&amp;h=700</v>
      </c>
      <c r="AZ4" s="311" t="str">
        <f>'Zahraničné financovanie'!BB4</f>
        <v>https://www.sportesalute.eu/societa-trasparente/sovvenzioni-contributi-sussidi-vantaggi-economici.html</v>
      </c>
      <c r="BA4" s="306">
        <f>'Zahraničné financovanie'!BC4</f>
        <v>0</v>
      </c>
      <c r="BB4" s="306" t="str">
        <f>'Zahraničné financovanie'!BD4</f>
        <v>noc-ukr.org/about/officialdocuments/zvit-pro-robotu-nok-ukraini-u-2019-roci/  http://noc-ukr.org/about/officialdocuments/zvit-pro-diyalnist-nok-u-2020-roci/</v>
      </c>
    </row>
    <row r="5" spans="1:54" ht="14.25" customHeight="1" x14ac:dyDescent="0.2">
      <c r="A5" s="14" t="s">
        <v>704</v>
      </c>
      <c r="B5" s="266" t="s">
        <v>705</v>
      </c>
      <c r="C5" s="267" t="s">
        <v>706</v>
      </c>
      <c r="D5" s="268"/>
      <c r="E5" s="14"/>
      <c r="F5" s="268"/>
      <c r="G5" s="14"/>
      <c r="H5" s="268"/>
      <c r="I5" s="14"/>
      <c r="J5" s="268"/>
      <c r="K5" s="14"/>
      <c r="L5" s="269"/>
      <c r="M5" s="14"/>
      <c r="N5" s="268"/>
      <c r="O5" s="270"/>
      <c r="P5" s="269"/>
      <c r="Q5" s="270"/>
      <c r="R5" s="268"/>
      <c r="S5" s="270"/>
      <c r="T5" s="268"/>
      <c r="U5" s="270"/>
      <c r="V5" s="268"/>
      <c r="W5" s="270"/>
      <c r="X5" s="269"/>
      <c r="Y5" s="270"/>
      <c r="Z5" s="269"/>
      <c r="AA5" s="270"/>
      <c r="AB5" s="269"/>
      <c r="AC5" s="14"/>
      <c r="AD5" s="269"/>
      <c r="AE5" s="270"/>
      <c r="AF5" s="268"/>
      <c r="AG5" s="270"/>
      <c r="AH5" s="268"/>
      <c r="AI5" s="14"/>
      <c r="AJ5" s="268"/>
      <c r="AK5" s="270"/>
      <c r="AL5" s="268"/>
      <c r="AM5" s="270"/>
      <c r="AN5" s="268"/>
      <c r="AO5" s="270"/>
      <c r="AP5" s="268"/>
      <c r="AQ5" s="270"/>
      <c r="AR5" s="268"/>
      <c r="AS5" s="270"/>
      <c r="AT5" s="268"/>
      <c r="AU5" s="270"/>
      <c r="AV5" s="269"/>
      <c r="AW5" s="270"/>
      <c r="AX5" s="269"/>
      <c r="AY5" s="270"/>
      <c r="AZ5" s="268"/>
      <c r="BA5" s="14"/>
      <c r="BB5" s="268"/>
    </row>
    <row r="6" spans="1:54" ht="14.25" customHeight="1" x14ac:dyDescent="0.2">
      <c r="A6" s="14">
        <v>1</v>
      </c>
      <c r="B6" s="271" t="s">
        <v>245</v>
      </c>
      <c r="C6" s="272" t="s">
        <v>244</v>
      </c>
      <c r="D6" s="313">
        <f>IF('Zahraničné financovanie'!F$504=0,0,'Zahraničné financovanie'!F8/'Zahraničné financovanie'!F$504)</f>
        <v>0</v>
      </c>
      <c r="E6" s="313">
        <f>IF('Zahraničné financovanie'!G$504=0,0,'Zahraničné financovanie'!G8/'Zahraničné financovanie'!G$504)</f>
        <v>0</v>
      </c>
      <c r="F6" s="313">
        <f>IF('Zahraničné financovanie'!H$504=0,0,'Zahraničné financovanie'!H8/'Zahraničné financovanie'!H$504)</f>
        <v>0</v>
      </c>
      <c r="G6" s="313">
        <f>IF('Zahraničné financovanie'!I$504=0,0,'Zahraničné financovanie'!I8/'Zahraničné financovanie'!I$504)</f>
        <v>2.0789218323012426E-4</v>
      </c>
      <c r="H6" s="313">
        <f>IF('Zahraničné financovanie'!J$504=0,0,'Zahraničné financovanie'!J8/'Zahraničné financovanie'!J$504)</f>
        <v>0</v>
      </c>
      <c r="I6" s="313">
        <f>IF('Zahraničné financovanie'!K$504=0,0,'Zahraničné financovanie'!K8/'Zahraničné financovanie'!K$504)</f>
        <v>0</v>
      </c>
      <c r="J6" s="313">
        <f>IF('Zahraničné financovanie'!L$504=0,0,'Zahraničné financovanie'!L8/'Zahraničné financovanie'!L$504)</f>
        <v>1.0482180293501049E-3</v>
      </c>
      <c r="K6" s="313">
        <f>IF('Zahraničné financovanie'!M$504=0,0,'Zahraničné financovanie'!M8/'Zahraničné financovanie'!M$504)</f>
        <v>0</v>
      </c>
      <c r="L6" s="313">
        <f>IF('Zahraničné financovanie'!N$504=0,0,'Zahraničné financovanie'!N8/'Zahraničné financovanie'!N$504)</f>
        <v>0</v>
      </c>
      <c r="M6" s="313">
        <f>IF('Zahraničné financovanie'!O$504=0,0,'Zahraničné financovanie'!O8/'Zahraničné financovanie'!O$504)</f>
        <v>2.9269510641712835E-4</v>
      </c>
      <c r="N6" s="313">
        <f>IF('Zahraničné financovanie'!P$504=0,0,'Zahraničné financovanie'!P8/'Zahraničné financovanie'!P$504)</f>
        <v>0</v>
      </c>
      <c r="O6" s="313">
        <f>IF('Zahraničné financovanie'!Q$504=0,0,'Zahraničné financovanie'!Q8/'Zahraničné financovanie'!Q$504)</f>
        <v>2.2327345680490814E-3</v>
      </c>
      <c r="P6" s="313">
        <f>IF('Zahraničné financovanie'!R$504=0,0,'Zahraničné financovanie'!R8/'Zahraničné financovanie'!R$504)</f>
        <v>0</v>
      </c>
      <c r="Q6" s="313">
        <f>IF('Zahraničné financovanie'!S$504=0,0,'Zahraničné financovanie'!S8/'Zahraničné financovanie'!S$504)</f>
        <v>0</v>
      </c>
      <c r="R6" s="313">
        <f>IF('Zahraničné financovanie'!T$504=0,0,'Zahraničné financovanie'!T8/'Zahraničné financovanie'!T$504)</f>
        <v>0</v>
      </c>
      <c r="S6" s="313">
        <f>IF('Zahraničné financovanie'!U$504=0,0,'Zahraničné financovanie'!U8/'Zahraničné financovanie'!U$504)</f>
        <v>3.2986305655608318E-4</v>
      </c>
      <c r="T6" s="313">
        <f>IF('Zahraničné financovanie'!V$504=0,0,'Zahraničné financovanie'!V8/'Zahraničné financovanie'!V$504)</f>
        <v>0</v>
      </c>
      <c r="U6" s="313">
        <f>IF('Zahraničné financovanie'!W$504=0,0,'Zahraničné financovanie'!W8/'Zahraničné financovanie'!W$504)</f>
        <v>0</v>
      </c>
      <c r="V6" s="313">
        <f>IF('Zahraničné financovanie'!X$504=0,0,'Zahraničné financovanie'!X8/'Zahraničné financovanie'!X$504)</f>
        <v>7.302443441972574E-4</v>
      </c>
      <c r="W6" s="313">
        <f>IF('Zahraničné financovanie'!Y$504=0,0,'Zahraničné financovanie'!Y8/'Zahraničné financovanie'!Y$504)</f>
        <v>0</v>
      </c>
      <c r="X6" s="313">
        <f>IF('Zahraničné financovanie'!Z$504=0,0,'Zahraničné financovanie'!Z8/'Zahraničné financovanie'!Z$504)</f>
        <v>0</v>
      </c>
      <c r="Y6" s="313">
        <f>IF('Zahraničné financovanie'!AA$504=0,0,'Zahraničné financovanie'!AA8/'Zahraničné financovanie'!AA$504)</f>
        <v>1.5883211458936854E-4</v>
      </c>
      <c r="Z6" s="313">
        <f>IF('Zahraničné financovanie'!AB$504=0,0,'Zahraničné financovanie'!AB8/'Zahraničné financovanie'!AB$504)</f>
        <v>0</v>
      </c>
      <c r="AA6" s="313">
        <f>IF('Zahraničné financovanie'!AC$504=0,0,'Zahraničné financovanie'!AC8/'Zahraničné financovanie'!AC$504)</f>
        <v>0</v>
      </c>
      <c r="AB6" s="313">
        <f>IF('Zahraničné financovanie'!AD$504=0,0,'Zahraničné financovanie'!AD8/'Zahraničné financovanie'!AD$504)</f>
        <v>0</v>
      </c>
      <c r="AC6" s="313">
        <f>IF('Zahraničné financovanie'!AE$504=0,0,'Zahraničné financovanie'!AE8/'Zahraničné financovanie'!AE$504)</f>
        <v>0</v>
      </c>
      <c r="AD6" s="313">
        <f>IF('Zahraničné financovanie'!AF$504=0,0,'Zahraničné financovanie'!AF8/'Zahraničné financovanie'!AF$504)</f>
        <v>0</v>
      </c>
      <c r="AE6" s="313">
        <f>IF('Zahraničné financovanie'!AG$504=0,0,'Zahraničné financovanie'!AG8/'Zahraničné financovanie'!AG$504)</f>
        <v>0</v>
      </c>
      <c r="AF6" s="313">
        <f>IF('Zahraničné financovanie'!AH$504=0,0,'Zahraničné financovanie'!AH8/'Zahraničné financovanie'!AH$504)</f>
        <v>0</v>
      </c>
      <c r="AG6" s="313">
        <f>IF('Zahraničné financovanie'!AI$504=0,0,'Zahraničné financovanie'!AI8/'Zahraničné financovanie'!AI$504)</f>
        <v>5.7377714837264773E-3</v>
      </c>
      <c r="AH6" s="313">
        <f>IF('Zahraničné financovanie'!AJ$504=0,0,'Zahraničné financovanie'!AJ8/'Zahraničné financovanie'!AJ$504)</f>
        <v>0</v>
      </c>
      <c r="AI6" s="313">
        <f>IF('Zahraničné financovanie'!AK$504=0,0,'Zahraničné financovanie'!AK8/'Zahraničné financovanie'!AK$504)</f>
        <v>0</v>
      </c>
      <c r="AJ6" s="313">
        <f>IF('Zahraničné financovanie'!AL$504=0,0,'Zahraničné financovanie'!AL8/'Zahraničné financovanie'!AL$504)</f>
        <v>0</v>
      </c>
      <c r="AK6" s="313">
        <f>IF('Zahraničné financovanie'!AM$504=0,0,'Zahraničné financovanie'!AM8/'Zahraničné financovanie'!AM$504)</f>
        <v>0</v>
      </c>
      <c r="AL6" s="313">
        <f>IF('Zahraničné financovanie'!AN$504=0,0,'Zahraničné financovanie'!AN8/'Zahraničné financovanie'!AN$504)</f>
        <v>0</v>
      </c>
      <c r="AM6" s="313">
        <f>IF('Zahraničné financovanie'!AO$504=0,0,'Zahraničné financovanie'!AO8/'Zahraničné financovanie'!AO$504)</f>
        <v>0</v>
      </c>
      <c r="AN6" s="313">
        <f>IF('Zahraničné financovanie'!AP$504=0,0,'Zahraničné financovanie'!AP8/'Zahraničné financovanie'!AP$504)</f>
        <v>1.1550659909192139E-3</v>
      </c>
      <c r="AO6" s="313">
        <f>IF('Zahraničné financovanie'!AQ$504=0,0,'Zahraničné financovanie'!AQ8/'Zahraničné financovanie'!AQ$504)</f>
        <v>0</v>
      </c>
      <c r="AP6" s="313">
        <f>IF('Zahraničné financovanie'!AR$504=0,0,'Zahraničné financovanie'!AR8/'Zahraničné financovanie'!AR$504)</f>
        <v>0</v>
      </c>
      <c r="AQ6" s="313">
        <f>IF('Zahraničné financovanie'!AS$504=0,0,'Zahraničné financovanie'!AS8/'Zahraničné financovanie'!AS$504)</f>
        <v>0</v>
      </c>
      <c r="AR6" s="313">
        <f>IF('Zahraničné financovanie'!AT$504=0,0,'Zahraničné financovanie'!AT8/'Zahraničné financovanie'!AT$504)</f>
        <v>0</v>
      </c>
      <c r="AS6" s="313">
        <f>IF('Zahraničné financovanie'!AU$504=0,0,'Zahraničné financovanie'!AU8/'Zahraničné financovanie'!AU$504)</f>
        <v>0</v>
      </c>
      <c r="AT6" s="313">
        <f>IF('Zahraničné financovanie'!AV$504=0,0,'Zahraničné financovanie'!AV8/'Zahraničné financovanie'!AV$504)</f>
        <v>0</v>
      </c>
      <c r="AU6" s="313">
        <f>IF('Zahraničné financovanie'!AW$504=0,0,'Zahraničné financovanie'!AW8/'Zahraničné financovanie'!AW$504)</f>
        <v>0</v>
      </c>
      <c r="AV6" s="313">
        <f>IF('Zahraničné financovanie'!AX$504=0,0,'Zahraničné financovanie'!AX8/'Zahraničné financovanie'!AX$504)</f>
        <v>8.5751955323231277E-4</v>
      </c>
      <c r="AW6" s="313">
        <f>IF('Zahraničné financovanie'!AY$504=0,0,'Zahraničné financovanie'!AY8/'Zahraničné financovanie'!AY$504)</f>
        <v>0</v>
      </c>
      <c r="AX6" s="313">
        <f>IF('Zahraničné financovanie'!AZ$504=0,0,'Zahraničné financovanie'!AZ8/'Zahraničné financovanie'!AZ$504)</f>
        <v>0</v>
      </c>
      <c r="AY6" s="313">
        <f>IF('Zahraničné financovanie'!BA$504=0,0,'Zahraničné financovanie'!BA8/'Zahraničné financovanie'!BA$504)</f>
        <v>0</v>
      </c>
      <c r="AZ6" s="313">
        <f>IF('Zahraničné financovanie'!BB$504=0,0,'Zahraničné financovanie'!BB8/'Zahraničné financovanie'!BB$504)</f>
        <v>5.2415661607470194E-3</v>
      </c>
      <c r="BA6" s="313">
        <f>IF('Zahraničné financovanie'!BC$504=0,0,'Zahraničné financovanie'!BC8/'Zahraničné financovanie'!BC$504)</f>
        <v>0</v>
      </c>
      <c r="BB6" s="313">
        <f>IF('Zahraničné financovanie'!BD$504=0,0,'Zahraničné financovanie'!BD8/'Zahraničné financovanie'!BD$504)</f>
        <v>0</v>
      </c>
    </row>
    <row r="7" spans="1:54" ht="14.25" customHeight="1" x14ac:dyDescent="0.2">
      <c r="A7" s="14">
        <v>2</v>
      </c>
      <c r="B7" s="275" t="s">
        <v>101</v>
      </c>
      <c r="C7" s="276" t="s">
        <v>100</v>
      </c>
      <c r="D7" s="314">
        <f>IF('Zahraničné financovanie'!F$504=0,0,'Zahraničné financovanie'!F10/'Zahraničné financovanie'!F$504)</f>
        <v>0</v>
      </c>
      <c r="E7" s="314">
        <f>IF('Zahraničné financovanie'!G$504=0,0,'Zahraničné financovanie'!G10/'Zahraničné financovanie'!G$504)</f>
        <v>0</v>
      </c>
      <c r="F7" s="314">
        <f>IF('Zahraničné financovanie'!H$504=0,0,'Zahraničné financovanie'!H10/'Zahraničné financovanie'!H$504)</f>
        <v>0</v>
      </c>
      <c r="G7" s="314">
        <f>IF('Zahraničné financovanie'!I$504=0,0,'Zahraničné financovanie'!I10/'Zahraničné financovanie'!I$504)</f>
        <v>0</v>
      </c>
      <c r="H7" s="314">
        <f>IF('Zahraničné financovanie'!J$504=0,0,'Zahraničné financovanie'!J10/'Zahraničné financovanie'!J$504)</f>
        <v>0</v>
      </c>
      <c r="I7" s="314">
        <f>IF('Zahraničné financovanie'!K$504=0,0,'Zahraničné financovanie'!K10/'Zahraničné financovanie'!K$504)</f>
        <v>0</v>
      </c>
      <c r="J7" s="314">
        <f>IF('Zahraničné financovanie'!L$504=0,0,'Zahraničné financovanie'!L10/'Zahraničné financovanie'!L$504)</f>
        <v>1.7470300489168414E-3</v>
      </c>
      <c r="K7" s="314">
        <f>IF('Zahraničné financovanie'!M$504=0,0,'Zahraničné financovanie'!M10/'Zahraničné financovanie'!M$504)</f>
        <v>0</v>
      </c>
      <c r="L7" s="314">
        <f>IF('Zahraničné financovanie'!N$504=0,0,'Zahraničné financovanie'!N10/'Zahraničné financovanie'!N$504)</f>
        <v>0</v>
      </c>
      <c r="M7" s="314">
        <f>IF('Zahraničné financovanie'!O$504=0,0,'Zahraničné financovanie'!O10/'Zahraničné financovanie'!O$504)</f>
        <v>4.9554852301075354E-3</v>
      </c>
      <c r="N7" s="314">
        <f>IF('Zahraničné financovanie'!P$504=0,0,'Zahraničné financovanie'!P10/'Zahraničné financovanie'!P$504)</f>
        <v>0</v>
      </c>
      <c r="O7" s="314">
        <f>IF('Zahraničné financovanie'!Q$504=0,0,'Zahraničné financovanie'!Q10/'Zahraničné financovanie'!Q$504)</f>
        <v>6.4952278343246E-3</v>
      </c>
      <c r="P7" s="314">
        <f>IF('Zahraničné financovanie'!R$504=0,0,'Zahraničné financovanie'!R10/'Zahraničné financovanie'!R$504)</f>
        <v>0</v>
      </c>
      <c r="Q7" s="314">
        <f>IF('Zahraničné financovanie'!S$504=0,0,'Zahraničné financovanie'!S10/'Zahraničné financovanie'!S$504)</f>
        <v>0</v>
      </c>
      <c r="R7" s="314">
        <f>IF('Zahraničné financovanie'!T$504=0,0,'Zahraničné financovanie'!T10/'Zahraničné financovanie'!T$504)</f>
        <v>0</v>
      </c>
      <c r="S7" s="314">
        <f>IF('Zahraničné financovanie'!U$504=0,0,'Zahraničné financovanie'!U10/'Zahraničné financovanie'!U$504)</f>
        <v>0</v>
      </c>
      <c r="T7" s="314">
        <f>IF('Zahraničné financovanie'!V$504=0,0,'Zahraničné financovanie'!V10/'Zahraničné financovanie'!V$504)</f>
        <v>0</v>
      </c>
      <c r="U7" s="314">
        <f>IF('Zahraničné financovanie'!W$504=0,0,'Zahraničné financovanie'!W10/'Zahraničné financovanie'!W$504)</f>
        <v>0</v>
      </c>
      <c r="V7" s="314">
        <f>IF('Zahraničné financovanie'!X$504=0,0,'Zahraničné financovanie'!X10/'Zahraničné financovanie'!X$504)</f>
        <v>3.1726365633222803E-3</v>
      </c>
      <c r="W7" s="314">
        <f>IF('Zahraničné financovanie'!Y$504=0,0,'Zahraničné financovanie'!Y10/'Zahraničné financovanie'!Y$504)</f>
        <v>0</v>
      </c>
      <c r="X7" s="314">
        <f>IF('Zahraničné financovanie'!Z$504=0,0,'Zahraničné financovanie'!Z10/'Zahraničné financovanie'!Z$504)</f>
        <v>0</v>
      </c>
      <c r="Y7" s="314">
        <f>IF('Zahraničné financovanie'!AA$504=0,0,'Zahraničné financovanie'!AA10/'Zahraničné financovanie'!AA$504)</f>
        <v>5.7090798173740007E-3</v>
      </c>
      <c r="Z7" s="314">
        <f>IF('Zahraničné financovanie'!AB$504=0,0,'Zahraničné financovanie'!AB10/'Zahraničné financovanie'!AB$504)</f>
        <v>0</v>
      </c>
      <c r="AA7" s="314">
        <f>IF('Zahraničné financovanie'!AC$504=0,0,'Zahraničné financovanie'!AC10/'Zahraničné financovanie'!AC$504)</f>
        <v>3.3560334613388903E-3</v>
      </c>
      <c r="AB7" s="314">
        <f>IF('Zahraničné financovanie'!AD$504=0,0,'Zahraničné financovanie'!AD10/'Zahraničné financovanie'!AD$504)</f>
        <v>0</v>
      </c>
      <c r="AC7" s="314">
        <f>IF('Zahraničné financovanie'!AE$504=0,0,'Zahraničné financovanie'!AE10/'Zahraničné financovanie'!AE$504)</f>
        <v>0</v>
      </c>
      <c r="AD7" s="314">
        <f>IF('Zahraničné financovanie'!AF$504=0,0,'Zahraničné financovanie'!AF10/'Zahraničné financovanie'!AF$504)</f>
        <v>0</v>
      </c>
      <c r="AE7" s="314">
        <f>IF('Zahraničné financovanie'!AG$504=0,0,'Zahraničné financovanie'!AG10/'Zahraničné financovanie'!AG$504)</f>
        <v>0</v>
      </c>
      <c r="AF7" s="314">
        <f>IF('Zahraničné financovanie'!AH$504=0,0,'Zahraničné financovanie'!AH10/'Zahraničné financovanie'!AH$504)</f>
        <v>0</v>
      </c>
      <c r="AG7" s="314">
        <f>IF('Zahraničné financovanie'!AI$504=0,0,'Zahraničné financovanie'!AI10/'Zahraničné financovanie'!AI$504)</f>
        <v>1.2515374916063937E-4</v>
      </c>
      <c r="AH7" s="314">
        <f>IF('Zahraničné financovanie'!AJ$504=0,0,'Zahraničné financovanie'!AJ10/'Zahraničné financovanie'!AJ$504)</f>
        <v>0</v>
      </c>
      <c r="AI7" s="314">
        <f>IF('Zahraničné financovanie'!AK$504=0,0,'Zahraničné financovanie'!AK10/'Zahraničné financovanie'!AK$504)</f>
        <v>0</v>
      </c>
      <c r="AJ7" s="314">
        <f>IF('Zahraničné financovanie'!AL$504=0,0,'Zahraničné financovanie'!AL10/'Zahraničné financovanie'!AL$504)</f>
        <v>0</v>
      </c>
      <c r="AK7" s="314">
        <f>IF('Zahraničné financovanie'!AM$504=0,0,'Zahraničné financovanie'!AM10/'Zahraničné financovanie'!AM$504)</f>
        <v>2.8590859757527537E-3</v>
      </c>
      <c r="AL7" s="314">
        <f>IF('Zahraničné financovanie'!AN$504=0,0,'Zahraničné financovanie'!AN10/'Zahraničné financovanie'!AN$504)</f>
        <v>0</v>
      </c>
      <c r="AM7" s="314">
        <f>IF('Zahraničné financovanie'!AO$504=0,0,'Zahraničné financovanie'!AO10/'Zahraničné financovanie'!AO$504)</f>
        <v>0</v>
      </c>
      <c r="AN7" s="314">
        <f>IF('Zahraničné financovanie'!AP$504=0,0,'Zahraničné financovanie'!AP10/'Zahraničné financovanie'!AP$504)</f>
        <v>0</v>
      </c>
      <c r="AO7" s="314">
        <f>IF('Zahraničné financovanie'!AQ$504=0,0,'Zahraničné financovanie'!AQ10/'Zahraničné financovanie'!AQ$504)</f>
        <v>1.1997348834746785E-2</v>
      </c>
      <c r="AP7" s="314">
        <f>IF('Zahraničné financovanie'!AR$504=0,0,'Zahraničné financovanie'!AR10/'Zahraničné financovanie'!AR$504)</f>
        <v>0</v>
      </c>
      <c r="AQ7" s="314">
        <f>IF('Zahraničné financovanie'!AS$504=0,0,'Zahraničné financovanie'!AS10/'Zahraničné financovanie'!AS$504)</f>
        <v>0</v>
      </c>
      <c r="AR7" s="314">
        <f>IF('Zahraničné financovanie'!AT$504=0,0,'Zahraničné financovanie'!AT10/'Zahraničné financovanie'!AT$504)</f>
        <v>3.9550726956941732E-4</v>
      </c>
      <c r="AS7" s="314">
        <f>IF('Zahraničné financovanie'!AU$504=0,0,'Zahraničné financovanie'!AU10/'Zahraničné financovanie'!AU$504)</f>
        <v>0</v>
      </c>
      <c r="AT7" s="314">
        <f>IF('Zahraničné financovanie'!AV$504=0,0,'Zahraničné financovanie'!AV10/'Zahraničné financovanie'!AV$504)</f>
        <v>0</v>
      </c>
      <c r="AU7" s="314">
        <f>IF('Zahraničné financovanie'!AW$504=0,0,'Zahraničné financovanie'!AW10/'Zahraničné financovanie'!AW$504)</f>
        <v>0</v>
      </c>
      <c r="AV7" s="314">
        <f>IF('Zahraničné financovanie'!AX$504=0,0,'Zahraničné financovanie'!AX10/'Zahraničné financovanie'!AX$504)</f>
        <v>3.2156983246211727E-3</v>
      </c>
      <c r="AW7" s="314">
        <f>IF('Zahraničné financovanie'!AY$504=0,0,'Zahraničné financovanie'!AY10/'Zahraničné financovanie'!AY$504)</f>
        <v>1.6812315070138992E-3</v>
      </c>
      <c r="AX7" s="314">
        <f>IF('Zahraničné financovanie'!AZ$504=0,0,'Zahraničné financovanie'!AZ10/'Zahraničné financovanie'!AZ$504)</f>
        <v>6.3496438159918109E-4</v>
      </c>
      <c r="AY7" s="314">
        <f>IF('Zahraničné financovanie'!BA$504=0,0,'Zahraničné financovanie'!BA10/'Zahraničné financovanie'!BA$504)</f>
        <v>4.7773463368383496E-4</v>
      </c>
      <c r="AZ7" s="314">
        <f>IF('Zahraničné financovanie'!BB$504=0,0,'Zahraničné financovanie'!BB10/'Zahraničné financovanie'!BB$504)</f>
        <v>5.4939420997884717E-4</v>
      </c>
      <c r="BA7" s="314">
        <f>IF('Zahraničné financovanie'!BC$504=0,0,'Zahraničné financovanie'!BC10/'Zahraničné financovanie'!BC$504)</f>
        <v>0</v>
      </c>
      <c r="BB7" s="314">
        <f>IF('Zahraničné financovanie'!BD$504=0,0,'Zahraničné financovanie'!BD10/'Zahraničné financovanie'!BD$504)</f>
        <v>0</v>
      </c>
    </row>
    <row r="8" spans="1:54" ht="14.25" customHeight="1" x14ac:dyDescent="0.2">
      <c r="A8" s="14">
        <v>3</v>
      </c>
      <c r="B8" s="271" t="s">
        <v>61</v>
      </c>
      <c r="C8" s="272" t="s">
        <v>60</v>
      </c>
      <c r="D8" s="313">
        <f>IF('Zahraničné financovanie'!F$504=0,0,'Zahraničné financovanie'!F16/'Zahraničné financovanie'!F$504)</f>
        <v>0.13442178922927395</v>
      </c>
      <c r="E8" s="313">
        <f>IF('Zahraničné financovanie'!G$504=0,0,'Zahraničné financovanie'!G16/'Zahraničné financovanie'!G$504)</f>
        <v>4.8486079242650415E-2</v>
      </c>
      <c r="F8" s="313">
        <f>IF('Zahraničné financovanie'!H$504=0,0,'Zahraničné financovanie'!H16/'Zahraničné financovanie'!H$504)</f>
        <v>8.0650745818244968E-2</v>
      </c>
      <c r="G8" s="313">
        <f>IF('Zahraničné financovanie'!I$504=0,0,'Zahraničné financovanie'!I16/'Zahraničné financovanie'!I$504)</f>
        <v>5.259732782644657E-2</v>
      </c>
      <c r="H8" s="313">
        <f>IF('Zahraničné financovanie'!J$504=0,0,'Zahraničné financovanie'!J16/'Zahraničné financovanie'!J$504)</f>
        <v>3.9194733571924677E-2</v>
      </c>
      <c r="I8" s="313">
        <f>IF('Zahraničné financovanie'!K$504=0,0,'Zahraničné financovanie'!K16/'Zahraničné financovanie'!K$504)</f>
        <v>6.5564817158120833E-2</v>
      </c>
      <c r="J8" s="313">
        <f>IF('Zahraničné financovanie'!L$504=0,0,'Zahraničné financovanie'!L16/'Zahraničné financovanie'!L$504)</f>
        <v>2.2711390635918937E-2</v>
      </c>
      <c r="K8" s="313">
        <f>IF('Zahraničné financovanie'!M$504=0,0,'Zahraničné financovanie'!M16/'Zahraničné financovanie'!M$504)</f>
        <v>0</v>
      </c>
      <c r="L8" s="313">
        <f>IF('Zahraničné financovanie'!N$504=0,0,'Zahraničné financovanie'!N16/'Zahraničné financovanie'!N$504)</f>
        <v>2.6387912642553468E-2</v>
      </c>
      <c r="M8" s="313">
        <f>IF('Zahraničné financovanie'!O$504=0,0,'Zahraničné financovanie'!O16/'Zahraničné financovanie'!O$504)</f>
        <v>1.9447632655418521E-2</v>
      </c>
      <c r="N8" s="313">
        <f>IF('Zahraničné financovanie'!P$504=0,0,'Zahraničné financovanie'!P16/'Zahraničné financovanie'!P$504)</f>
        <v>9.7278953066039398E-2</v>
      </c>
      <c r="O8" s="313">
        <f>IF('Zahraničné financovanie'!Q$504=0,0,'Zahraničné financovanie'!Q16/'Zahraničné financovanie'!Q$504)</f>
        <v>4.2624932662755188E-2</v>
      </c>
      <c r="P8" s="313">
        <f>IF('Zahraničné financovanie'!R$504=0,0,'Zahraničné financovanie'!R16/'Zahraničné financovanie'!R$504)</f>
        <v>0</v>
      </c>
      <c r="Q8" s="313">
        <f>IF('Zahraničné financovanie'!S$504=0,0,'Zahraničné financovanie'!S16/'Zahraničné financovanie'!S$504)</f>
        <v>0.18352622704488364</v>
      </c>
      <c r="R8" s="313">
        <f>IF('Zahraničné financovanie'!T$504=0,0,'Zahraničné financovanie'!T16/'Zahraničné financovanie'!T$504)</f>
        <v>5.3465757321066149E-2</v>
      </c>
      <c r="S8" s="313">
        <f>IF('Zahraničné financovanie'!U$504=0,0,'Zahraničné financovanie'!U16/'Zahraničné financovanie'!U$504)</f>
        <v>5.4493067257930426E-2</v>
      </c>
      <c r="T8" s="313">
        <f>IF('Zahraničné financovanie'!V$504=0,0,'Zahraničné financovanie'!V16/'Zahraničné financovanie'!V$504)</f>
        <v>0.13538291840899003</v>
      </c>
      <c r="U8" s="313">
        <f>IF('Zahraničné financovanie'!W$504=0,0,'Zahraničné financovanie'!W16/'Zahraničné financovanie'!W$504)</f>
        <v>0</v>
      </c>
      <c r="V8" s="313">
        <f>IF('Zahraničné financovanie'!X$504=0,0,'Zahraničné financovanie'!X16/'Zahraničné financovanie'!X$504)</f>
        <v>7.2456978671314259E-2</v>
      </c>
      <c r="W8" s="313">
        <f>IF('Zahraničné financovanie'!Y$504=0,0,'Zahraničné financovanie'!Y16/'Zahraničné financovanie'!Y$504)</f>
        <v>7.5520944786949692E-2</v>
      </c>
      <c r="X8" s="313">
        <f>IF('Zahraničné financovanie'!Z$504=0,0,'Zahraničné financovanie'!Z16/'Zahraničné financovanie'!Z$504)</f>
        <v>0</v>
      </c>
      <c r="Y8" s="313">
        <f>IF('Zahraničné financovanie'!AA$504=0,0,'Zahraničné financovanie'!AA16/'Zahraničné financovanie'!AA$504)</f>
        <v>0.13854006792258353</v>
      </c>
      <c r="Z8" s="313">
        <f>IF('Zahraničné financovanie'!AB$504=0,0,'Zahraničné financovanie'!AB16/'Zahraničné financovanie'!AB$504)</f>
        <v>8.4947038122150376E-2</v>
      </c>
      <c r="AA8" s="313">
        <f>IF('Zahraničné financovanie'!AC$504=0,0,'Zahraničné financovanie'!AC16/'Zahraničné financovanie'!AC$504)</f>
        <v>6.003792768188098E-2</v>
      </c>
      <c r="AB8" s="313">
        <f>IF('Zahraničné financovanie'!AD$504=0,0,'Zahraničné financovanie'!AD16/'Zahraničné financovanie'!AD$504)</f>
        <v>0</v>
      </c>
      <c r="AC8" s="313">
        <f>IF('Zahraničné financovanie'!AE$504=0,0,'Zahraničné financovanie'!AE16/'Zahraničné financovanie'!AE$504)</f>
        <v>0</v>
      </c>
      <c r="AD8" s="313">
        <f>IF('Zahraničné financovanie'!AF$504=0,0,'Zahraničné financovanie'!AF16/'Zahraničné financovanie'!AF$504)</f>
        <v>0</v>
      </c>
      <c r="AE8" s="313">
        <f>IF('Zahraničné financovanie'!AG$504=0,0,'Zahraničné financovanie'!AG16/'Zahraničné financovanie'!AG$504)</f>
        <v>9.0205566629043485E-2</v>
      </c>
      <c r="AF8" s="313">
        <f>IF('Zahraničné financovanie'!AH$504=0,0,'Zahraničné financovanie'!AH16/'Zahraničné financovanie'!AH$504)</f>
        <v>7.8796157391003308E-3</v>
      </c>
      <c r="AG8" s="313">
        <f>IF('Zahraničné financovanie'!AI$504=0,0,'Zahraničné financovanie'!AI16/'Zahraničné financovanie'!AI$504)</f>
        <v>7.4357608500982081E-2</v>
      </c>
      <c r="AH8" s="313">
        <f>IF('Zahraničné financovanie'!AJ$504=0,0,'Zahraničné financovanie'!AJ16/'Zahraničné financovanie'!AJ$504)</f>
        <v>6.4034153724106396E-2</v>
      </c>
      <c r="AI8" s="313">
        <f>IF('Zahraničné financovanie'!AK$504=0,0,'Zahraničné financovanie'!AK16/'Zahraničné financovanie'!AK$504)</f>
        <v>0</v>
      </c>
      <c r="AJ8" s="313">
        <f>IF('Zahraničné financovanie'!AL$504=0,0,'Zahraničné financovanie'!AL16/'Zahraničné financovanie'!AL$504)</f>
        <v>9.2006893113579596E-2</v>
      </c>
      <c r="AK8" s="313">
        <f>IF('Zahraničné financovanie'!AM$504=0,0,'Zahraničné financovanie'!AM16/'Zahraničné financovanie'!AM$504)</f>
        <v>2.1899834504981345E-2</v>
      </c>
      <c r="AL8" s="313">
        <f>IF('Zahraničné financovanie'!AN$504=0,0,'Zahraničné financovanie'!AN16/'Zahraničné financovanie'!AN$504)</f>
        <v>2.7130609916465574E-2</v>
      </c>
      <c r="AM8" s="313">
        <f>IF('Zahraničné financovanie'!AO$504=0,0,'Zahraničné financovanie'!AO16/'Zahraničné financovanie'!AO$504)</f>
        <v>0.10167357648248151</v>
      </c>
      <c r="AN8" s="313">
        <f>IF('Zahraničné financovanie'!AP$504=0,0,'Zahraničné financovanie'!AP16/'Zahraničné financovanie'!AP$504)</f>
        <v>9.5391949907199652E-2</v>
      </c>
      <c r="AO8" s="313">
        <f>IF('Zahraničné financovanie'!AQ$504=0,0,'Zahraničné financovanie'!AQ16/'Zahraničné financovanie'!AQ$504)</f>
        <v>2.7724566435933469E-2</v>
      </c>
      <c r="AP8" s="313">
        <f>IF('Zahraničné financovanie'!AR$504=0,0,'Zahraničné financovanie'!AR16/'Zahraničné financovanie'!AR$504)</f>
        <v>5.792144748455428E-2</v>
      </c>
      <c r="AQ8" s="313">
        <f>IF('Zahraničné financovanie'!AS$504=0,0,'Zahraničné financovanie'!AS16/'Zahraničné financovanie'!AS$504)</f>
        <v>3.6250802700225009E-2</v>
      </c>
      <c r="AR8" s="313">
        <f>IF('Zahraničné financovanie'!AT$504=0,0,'Zahraničné financovanie'!AT16/'Zahraničné financovanie'!AT$504)</f>
        <v>5.338336014284692E-2</v>
      </c>
      <c r="AS8" s="313">
        <f>IF('Zahraničné financovanie'!AU$504=0,0,'Zahraničné financovanie'!AU16/'Zahraničné financovanie'!AU$504)</f>
        <v>4.8565594045007821E-2</v>
      </c>
      <c r="AT8" s="313">
        <f>IF('Zahraničné financovanie'!AV$504=0,0,'Zahraničné financovanie'!AV16/'Zahraničné financovanie'!AV$504)</f>
        <v>9.3783923891424759E-2</v>
      </c>
      <c r="AU8" s="313">
        <f>IF('Zahraničné financovanie'!AW$504=0,0,'Zahraničné financovanie'!AW16/'Zahraničné financovanie'!AW$504)</f>
        <v>0.11255780723759944</v>
      </c>
      <c r="AV8" s="313">
        <f>IF('Zahraničné financovanie'!AX$504=0,0,'Zahraničné financovanie'!AX16/'Zahraničné financovanie'!AX$504)</f>
        <v>5.5738770960100333E-2</v>
      </c>
      <c r="AW8" s="313">
        <f>IF('Zahraničné financovanie'!AY$504=0,0,'Zahraničné financovanie'!AY16/'Zahraničné financovanie'!AY$504)</f>
        <v>8.3523306599812205E-2</v>
      </c>
      <c r="AX8" s="313">
        <f>IF('Zahraničné financovanie'!AZ$504=0,0,'Zahraničné financovanie'!AZ16/'Zahraničné financovanie'!AZ$504)</f>
        <v>5.3381307894907901E-2</v>
      </c>
      <c r="AY8" s="313">
        <f>IF('Zahraničné financovanie'!BA$504=0,0,'Zahraničné financovanie'!BA16/'Zahraničné financovanie'!BA$504)</f>
        <v>3.0065107125780647E-3</v>
      </c>
      <c r="AZ8" s="313">
        <f>IF('Zahraničné financovanie'!BB$504=0,0,'Zahraničné financovanie'!BB16/'Zahraničné financovanie'!BB$504)</f>
        <v>4.4377531125702183E-2</v>
      </c>
      <c r="BA8" s="313">
        <f>IF('Zahraničné financovanie'!BC$504=0,0,'Zahraničné financovanie'!BC16/'Zahraničné financovanie'!BC$504)</f>
        <v>0</v>
      </c>
      <c r="BB8" s="313">
        <f>IF('Zahraničné financovanie'!BD$504=0,0,'Zahraničné financovanie'!BD16/'Zahraničné financovanie'!BD$504)</f>
        <v>7.3020043136101276E-2</v>
      </c>
    </row>
    <row r="9" spans="1:54" ht="14.25" customHeight="1" x14ac:dyDescent="0.2">
      <c r="A9" s="14">
        <v>4</v>
      </c>
      <c r="B9" s="275" t="s">
        <v>69</v>
      </c>
      <c r="C9" s="276" t="s">
        <v>68</v>
      </c>
      <c r="D9" s="314">
        <f>IF('Zahraničné financovanie'!F$504=0,0,'Zahraničné financovanie'!F21/'Zahraničné financovanie'!F$504)</f>
        <v>0</v>
      </c>
      <c r="E9" s="314">
        <f>IF('Zahraničné financovanie'!G$504=0,0,'Zahraničné financovanie'!G21/'Zahraničné financovanie'!G$504)</f>
        <v>0</v>
      </c>
      <c r="F9" s="314">
        <f>IF('Zahraničné financovanie'!H$504=0,0,'Zahraničné financovanie'!H21/'Zahraničné financovanie'!H$504)</f>
        <v>8.0152955885716729E-4</v>
      </c>
      <c r="G9" s="314">
        <f>IF('Zahraničné financovanie'!I$504=0,0,'Zahraničné financovanie'!I21/'Zahraničné financovanie'!I$504)</f>
        <v>9.7761655958330737E-4</v>
      </c>
      <c r="H9" s="314">
        <f>IF('Zahraničné financovanie'!J$504=0,0,'Zahraničné financovanie'!J21/'Zahraničné financovanie'!J$504)</f>
        <v>0</v>
      </c>
      <c r="I9" s="314">
        <f>IF('Zahraničné financovanie'!K$504=0,0,'Zahraničné financovanie'!K21/'Zahraničné financovanie'!K$504)</f>
        <v>0</v>
      </c>
      <c r="J9" s="314">
        <f>IF('Zahraničné financovanie'!L$504=0,0,'Zahraničné financovanie'!L21/'Zahraničné financovanie'!L$504)</f>
        <v>3.668763102725367E-2</v>
      </c>
      <c r="K9" s="314">
        <f>IF('Zahraničné financovanie'!M$504=0,0,'Zahraničné financovanie'!M21/'Zahraničné financovanie'!M$504)</f>
        <v>0</v>
      </c>
      <c r="L9" s="314">
        <f>IF('Zahraničné financovanie'!N$504=0,0,'Zahraničné financovanie'!N21/'Zahraničné financovanie'!N$504)</f>
        <v>0</v>
      </c>
      <c r="M9" s="314">
        <f>IF('Zahraničné financovanie'!O$504=0,0,'Zahraničné financovanie'!O21/'Zahraničné financovanie'!O$504)</f>
        <v>2.3205785248264243E-3</v>
      </c>
      <c r="N9" s="314">
        <f>IF('Zahraničné financovanie'!P$504=0,0,'Zahraničné financovanie'!P21/'Zahraničné financovanie'!P$504)</f>
        <v>3.6824234613703925E-2</v>
      </c>
      <c r="O9" s="314">
        <f>IF('Zahraničné financovanie'!Q$504=0,0,'Zahraničné financovanie'!Q21/'Zahraničné financovanie'!Q$504)</f>
        <v>5.2773726153887372E-3</v>
      </c>
      <c r="P9" s="314">
        <f>IF('Zahraničné financovanie'!R$504=0,0,'Zahraničné financovanie'!R21/'Zahraničné financovanie'!R$504)</f>
        <v>0</v>
      </c>
      <c r="Q9" s="314">
        <f>IF('Zahraničné financovanie'!S$504=0,0,'Zahraničné financovanie'!S21/'Zahraničné financovanie'!S$504)</f>
        <v>0</v>
      </c>
      <c r="R9" s="314">
        <f>IF('Zahraničné financovanie'!T$504=0,0,'Zahraničné financovanie'!T21/'Zahraničné financovanie'!T$504)</f>
        <v>1.7821919107022051E-3</v>
      </c>
      <c r="S9" s="314">
        <f>IF('Zahraničné financovanie'!U$504=0,0,'Zahraničné financovanie'!U21/'Zahraničné financovanie'!U$504)</f>
        <v>1.8021448966614095E-3</v>
      </c>
      <c r="T9" s="314">
        <f>IF('Zahraničné financovanie'!V$504=0,0,'Zahraničné financovanie'!V21/'Zahraničné financovanie'!V$504)</f>
        <v>0</v>
      </c>
      <c r="U9" s="314">
        <f>IF('Zahraničné financovanie'!W$504=0,0,'Zahraničné financovanie'!W21/'Zahraničné financovanie'!W$504)</f>
        <v>0</v>
      </c>
      <c r="V9" s="314">
        <f>IF('Zahraničné financovanie'!X$504=0,0,'Zahraničné financovanie'!X21/'Zahraničné financovanie'!X$504)</f>
        <v>2.3043368387417398E-3</v>
      </c>
      <c r="W9" s="314">
        <f>IF('Zahraničné financovanie'!Y$504=0,0,'Zahraničné financovanie'!Y21/'Zahraničné financovanie'!Y$504)</f>
        <v>0</v>
      </c>
      <c r="X9" s="314">
        <f>IF('Zahraničné financovanie'!Z$504=0,0,'Zahraničné financovanie'!Z21/'Zahraničné financovanie'!Z$504)</f>
        <v>0</v>
      </c>
      <c r="Y9" s="314">
        <f>IF('Zahraničné financovanie'!AA$504=0,0,'Zahraničné financovanie'!AA21/'Zahraničné financovanie'!AA$504)</f>
        <v>0</v>
      </c>
      <c r="Z9" s="314">
        <f>IF('Zahraničné financovanie'!AB$504=0,0,'Zahraničné financovanie'!AB21/'Zahraničné financovanie'!AB$504)</f>
        <v>7.8012586030546261E-4</v>
      </c>
      <c r="AA9" s="314">
        <f>IF('Zahraničné financovanie'!AC$504=0,0,'Zahraničné financovanie'!AC21/'Zahraničné financovanie'!AC$504)</f>
        <v>0</v>
      </c>
      <c r="AB9" s="314">
        <f>IF('Zahraničné financovanie'!AD$504=0,0,'Zahraničné financovanie'!AD21/'Zahraničné financovanie'!AD$504)</f>
        <v>0</v>
      </c>
      <c r="AC9" s="314">
        <f>IF('Zahraničné financovanie'!AE$504=0,0,'Zahraničné financovanie'!AE21/'Zahraničné financovanie'!AE$504)</f>
        <v>0</v>
      </c>
      <c r="AD9" s="314">
        <f>IF('Zahraničné financovanie'!AF$504=0,0,'Zahraničné financovanie'!AF21/'Zahraničné financovanie'!AF$504)</f>
        <v>0</v>
      </c>
      <c r="AE9" s="314">
        <f>IF('Zahraničné financovanie'!AG$504=0,0,'Zahraničné financovanie'!AG21/'Zahraničné financovanie'!AG$504)</f>
        <v>0</v>
      </c>
      <c r="AF9" s="314">
        <f>IF('Zahraničné financovanie'!AH$504=0,0,'Zahraničné financovanie'!AH21/'Zahraničné financovanie'!AH$504)</f>
        <v>3.0359396899294951E-3</v>
      </c>
      <c r="AG9" s="314">
        <f>IF('Zahraničné financovanie'!AI$504=0,0,'Zahraničné financovanie'!AI21/'Zahraničné financovanie'!AI$504)</f>
        <v>2.5727236202292537E-3</v>
      </c>
      <c r="AH9" s="314">
        <f>IF('Zahraničné financovanie'!AJ$504=0,0,'Zahraničné financovanie'!AJ21/'Zahraničné financovanie'!AJ$504)</f>
        <v>0</v>
      </c>
      <c r="AI9" s="314">
        <f>IF('Zahraničné financovanie'!AK$504=0,0,'Zahraničné financovanie'!AK21/'Zahraničné financovanie'!AK$504)</f>
        <v>0</v>
      </c>
      <c r="AJ9" s="314">
        <f>IF('Zahraničné financovanie'!AL$504=0,0,'Zahraničné financovanie'!AL21/'Zahraničné financovanie'!AL$504)</f>
        <v>0</v>
      </c>
      <c r="AK9" s="314">
        <f>IF('Zahraničné financovanie'!AM$504=0,0,'Zahraničné financovanie'!AM21/'Zahraničné financovanie'!AM$504)</f>
        <v>3.7466321015632168E-3</v>
      </c>
      <c r="AL9" s="314">
        <f>IF('Zahraničné financovanie'!AN$504=0,0,'Zahraničné financovanie'!AN21/'Zahraničné financovanie'!AN$504)</f>
        <v>2.4104194397649575E-3</v>
      </c>
      <c r="AM9" s="314">
        <f>IF('Zahraničné financovanie'!AO$504=0,0,'Zahraničné financovanie'!AO21/'Zahraničné financovanie'!AO$504)</f>
        <v>5.4347337334014366E-3</v>
      </c>
      <c r="AN9" s="314">
        <f>IF('Zahraničné financovanie'!AP$504=0,0,'Zahraničné financovanie'!AP21/'Zahraničné financovanie'!AP$504)</f>
        <v>1.0604632303305351E-2</v>
      </c>
      <c r="AO9" s="314">
        <f>IF('Zahraničné financovanie'!AQ$504=0,0,'Zahraničné financovanie'!AQ21/'Zahraničné financovanie'!AQ$504)</f>
        <v>0</v>
      </c>
      <c r="AP9" s="314">
        <f>IF('Zahraničné financovanie'!AR$504=0,0,'Zahraničné financovanie'!AR21/'Zahraničné financovanie'!AR$504)</f>
        <v>7.640114739629303E-3</v>
      </c>
      <c r="AQ9" s="314">
        <f>IF('Zahraničné financovanie'!AS$504=0,0,'Zahraničné financovanie'!AS21/'Zahraničné financovanie'!AS$504)</f>
        <v>0</v>
      </c>
      <c r="AR9" s="314">
        <f>IF('Zahraničné financovanie'!AT$504=0,0,'Zahraničné financovanie'!AT21/'Zahraničné financovanie'!AT$504)</f>
        <v>2.192692514826745E-3</v>
      </c>
      <c r="AS9" s="314">
        <f>IF('Zahraničné financovanie'!AU$504=0,0,'Zahraničné financovanie'!AU21/'Zahraničné financovanie'!AU$504)</f>
        <v>2.4453673355534092E-3</v>
      </c>
      <c r="AT9" s="314">
        <f>IF('Zahraničné financovanie'!AV$504=0,0,'Zahraničné financovanie'!AV21/'Zahraničné financovanie'!AV$504)</f>
        <v>0</v>
      </c>
      <c r="AU9" s="314">
        <f>IF('Zahraničné financovanie'!AW$504=0,0,'Zahraničné financovanie'!AW21/'Zahraničné financovanie'!AW$504)</f>
        <v>0</v>
      </c>
      <c r="AV9" s="314">
        <f>IF('Zahraničné financovanie'!AX$504=0,0,'Zahraničné financovanie'!AX21/'Zahraničné financovanie'!AX$504)</f>
        <v>2.2759998142040969E-2</v>
      </c>
      <c r="AW9" s="314">
        <f>IF('Zahraničné financovanie'!AY$504=0,0,'Zahraničné financovanie'!AY21/'Zahraničné financovanie'!AY$504)</f>
        <v>3.215780373152009E-3</v>
      </c>
      <c r="AX9" s="314">
        <f>IF('Zahraničné financovanie'!AZ$504=0,0,'Zahraničné financovanie'!AZ21/'Zahraničné financovanie'!AZ$504)</f>
        <v>5.9066454102249408E-5</v>
      </c>
      <c r="AY9" s="314">
        <f>IF('Zahraničné financovanie'!BA$504=0,0,'Zahraničné financovanie'!BA21/'Zahraničné financovanie'!BA$504)</f>
        <v>4.7074306402350034E-4</v>
      </c>
      <c r="AZ9" s="314">
        <f>IF('Zahraničné financovanie'!BB$504=0,0,'Zahraničné financovanie'!BB21/'Zahraničné financovanie'!BB$504)</f>
        <v>2.3570289474576364E-3</v>
      </c>
      <c r="BA9" s="314">
        <f>IF('Zahraničné financovanie'!BC$504=0,0,'Zahraničné financovanie'!BC21/'Zahraničné financovanie'!BC$504)</f>
        <v>0</v>
      </c>
      <c r="BB9" s="314">
        <f>IF('Zahraničné financovanie'!BD$504=0,0,'Zahraničné financovanie'!BD21/'Zahraničné financovanie'!BD$504)</f>
        <v>0</v>
      </c>
    </row>
    <row r="10" spans="1:54" ht="14.25" customHeight="1" x14ac:dyDescent="0.2">
      <c r="A10" s="14">
        <v>5</v>
      </c>
      <c r="B10" s="271" t="s">
        <v>230</v>
      </c>
      <c r="C10" s="272" t="s">
        <v>229</v>
      </c>
      <c r="D10" s="313">
        <f>IF('Zahraničné financovanie'!F$504=0,0,'Zahraničné financovanie'!F23/'Zahraničné financovanie'!F$504)</f>
        <v>0</v>
      </c>
      <c r="E10" s="313">
        <f>IF('Zahraničné financovanie'!G$504=0,0,'Zahraničné financovanie'!G23/'Zahraničné financovanie'!G$504)</f>
        <v>0</v>
      </c>
      <c r="F10" s="313">
        <f>IF('Zahraničné financovanie'!H$504=0,0,'Zahraničné financovanie'!H23/'Zahraničné financovanie'!H$504)</f>
        <v>0</v>
      </c>
      <c r="G10" s="313">
        <f>IF('Zahraničné financovanie'!I$504=0,0,'Zahraničné financovanie'!I23/'Zahraničné financovanie'!I$504)</f>
        <v>0</v>
      </c>
      <c r="H10" s="313">
        <f>IF('Zahraničné financovanie'!J$504=0,0,'Zahraničné financovanie'!J23/'Zahraničné financovanie'!J$504)</f>
        <v>0</v>
      </c>
      <c r="I10" s="313">
        <f>IF('Zahraničné financovanie'!K$504=0,0,'Zahraničné financovanie'!K23/'Zahraničné financovanie'!K$504)</f>
        <v>0</v>
      </c>
      <c r="J10" s="313">
        <f>IF('Zahraničné financovanie'!L$504=0,0,'Zahraničné financovanie'!L23/'Zahraničné financovanie'!L$504)</f>
        <v>1.0482180293501049E-3</v>
      </c>
      <c r="K10" s="313">
        <f>IF('Zahraničné financovanie'!M$504=0,0,'Zahraničné financovanie'!M23/'Zahraničné financovanie'!M$504)</f>
        <v>0</v>
      </c>
      <c r="L10" s="313">
        <f>IF('Zahraničné financovanie'!N$504=0,0,'Zahraničné financovanie'!N23/'Zahraničné financovanie'!N$504)</f>
        <v>0</v>
      </c>
      <c r="M10" s="313">
        <f>IF('Zahraničné financovanie'!O$504=0,0,'Zahraničné financovanie'!O23/'Zahraničné financovanie'!O$504)</f>
        <v>0</v>
      </c>
      <c r="N10" s="313">
        <f>IF('Zahraničné financovanie'!P$504=0,0,'Zahraničné financovanie'!P23/'Zahraničné financovanie'!P$504)</f>
        <v>0</v>
      </c>
      <c r="O10" s="313">
        <f>IF('Zahraničné financovanie'!Q$504=0,0,'Zahraničné financovanie'!Q23/'Zahraničné financovanie'!Q$504)</f>
        <v>5.6833243550340248E-3</v>
      </c>
      <c r="P10" s="313">
        <f>IF('Zahraničné financovanie'!R$504=0,0,'Zahraničné financovanie'!R23/'Zahraničné financovanie'!R$504)</f>
        <v>0</v>
      </c>
      <c r="Q10" s="313">
        <f>IF('Zahraničné financovanie'!S$504=0,0,'Zahraničné financovanie'!S23/'Zahraničné financovanie'!S$504)</f>
        <v>0</v>
      </c>
      <c r="R10" s="313">
        <f>IF('Zahraničné financovanie'!T$504=0,0,'Zahraničné financovanie'!T23/'Zahraničné financovanie'!T$504)</f>
        <v>0</v>
      </c>
      <c r="S10" s="313">
        <f>IF('Zahraničné financovanie'!U$504=0,0,'Zahraničné financovanie'!U23/'Zahraničné financovanie'!U$504)</f>
        <v>0</v>
      </c>
      <c r="T10" s="313">
        <f>IF('Zahraničné financovanie'!V$504=0,0,'Zahraničné financovanie'!V23/'Zahraničné financovanie'!V$504)</f>
        <v>0</v>
      </c>
      <c r="U10" s="313">
        <f>IF('Zahraničné financovanie'!W$504=0,0,'Zahraničné financovanie'!W23/'Zahraničné financovanie'!W$504)</f>
        <v>0</v>
      </c>
      <c r="V10" s="313">
        <f>IF('Zahraničné financovanie'!X$504=0,0,'Zahraničné financovanie'!X23/'Zahraničné financovanie'!X$504)</f>
        <v>0</v>
      </c>
      <c r="W10" s="313">
        <f>IF('Zahraničné financovanie'!Y$504=0,0,'Zahraničné financovanie'!Y23/'Zahraničné financovanie'!Y$504)</f>
        <v>0</v>
      </c>
      <c r="X10" s="313">
        <f>IF('Zahraničné financovanie'!Z$504=0,0,'Zahraničné financovanie'!Z23/'Zahraničné financovanie'!Z$504)</f>
        <v>0</v>
      </c>
      <c r="Y10" s="313">
        <f>IF('Zahraničné financovanie'!AA$504=0,0,'Zahraničné financovanie'!AA23/'Zahraničné financovanie'!AA$504)</f>
        <v>2.1235894067452409E-4</v>
      </c>
      <c r="Z10" s="313">
        <f>IF('Zahraničné financovanie'!AB$504=0,0,'Zahraničné financovanie'!AB23/'Zahraničné financovanie'!AB$504)</f>
        <v>0</v>
      </c>
      <c r="AA10" s="313">
        <f>IF('Zahraničné financovanie'!AC$504=0,0,'Zahraničné financovanie'!AC23/'Zahraničné financovanie'!AC$504)</f>
        <v>0</v>
      </c>
      <c r="AB10" s="313">
        <f>IF('Zahraničné financovanie'!AD$504=0,0,'Zahraničné financovanie'!AD23/'Zahraničné financovanie'!AD$504)</f>
        <v>0</v>
      </c>
      <c r="AC10" s="313">
        <f>IF('Zahraničné financovanie'!AE$504=0,0,'Zahraničné financovanie'!AE23/'Zahraničné financovanie'!AE$504)</f>
        <v>0</v>
      </c>
      <c r="AD10" s="313">
        <f>IF('Zahraničné financovanie'!AF$504=0,0,'Zahraničné financovanie'!AF23/'Zahraničné financovanie'!AF$504)</f>
        <v>0</v>
      </c>
      <c r="AE10" s="313">
        <f>IF('Zahraničné financovanie'!AG$504=0,0,'Zahraničné financovanie'!AG23/'Zahraničné financovanie'!AG$504)</f>
        <v>0</v>
      </c>
      <c r="AF10" s="313">
        <f>IF('Zahraničné financovanie'!AH$504=0,0,'Zahraničné financovanie'!AH23/'Zahraničné financovanie'!AH$504)</f>
        <v>0</v>
      </c>
      <c r="AG10" s="313">
        <f>IF('Zahraničné financovanie'!AI$504=0,0,'Zahraničné financovanie'!AI23/'Zahraničné financovanie'!AI$504)</f>
        <v>0</v>
      </c>
      <c r="AH10" s="313">
        <f>IF('Zahraničné financovanie'!AJ$504=0,0,'Zahraničné financovanie'!AJ23/'Zahraničné financovanie'!AJ$504)</f>
        <v>0</v>
      </c>
      <c r="AI10" s="313">
        <f>IF('Zahraničné financovanie'!AK$504=0,0,'Zahraničné financovanie'!AK23/'Zahraničné financovanie'!AK$504)</f>
        <v>0</v>
      </c>
      <c r="AJ10" s="313">
        <f>IF('Zahraničné financovanie'!AL$504=0,0,'Zahraničné financovanie'!AL23/'Zahraničné financovanie'!AL$504)</f>
        <v>0</v>
      </c>
      <c r="AK10" s="313">
        <f>IF('Zahraničné financovanie'!AM$504=0,0,'Zahraničné financovanie'!AM23/'Zahraničné financovanie'!AM$504)</f>
        <v>2.2495677859917417E-2</v>
      </c>
      <c r="AL10" s="313">
        <f>IF('Zahraničné financovanie'!AN$504=0,0,'Zahraničné financovanie'!AN23/'Zahraničné financovanie'!AN$504)</f>
        <v>0</v>
      </c>
      <c r="AM10" s="313">
        <f>IF('Zahraničné financovanie'!AO$504=0,0,'Zahraničné financovanie'!AO23/'Zahraničné financovanie'!AO$504)</f>
        <v>0</v>
      </c>
      <c r="AN10" s="313">
        <f>IF('Zahraničné financovanie'!AP$504=0,0,'Zahraničné financovanie'!AP23/'Zahraničné financovanie'!AP$504)</f>
        <v>0</v>
      </c>
      <c r="AO10" s="313">
        <f>IF('Zahraničné financovanie'!AQ$504=0,0,'Zahraničné financovanie'!AQ23/'Zahraničné financovanie'!AQ$504)</f>
        <v>0</v>
      </c>
      <c r="AP10" s="313">
        <f>IF('Zahraničné financovanie'!AR$504=0,0,'Zahraničné financovanie'!AR23/'Zahraničné financovanie'!AR$504)</f>
        <v>0</v>
      </c>
      <c r="AQ10" s="313">
        <f>IF('Zahraničné financovanie'!AS$504=0,0,'Zahraničné financovanie'!AS23/'Zahraničné financovanie'!AS$504)</f>
        <v>0</v>
      </c>
      <c r="AR10" s="313">
        <f>IF('Zahraničné financovanie'!AT$504=0,0,'Zahraničné financovanie'!AT23/'Zahraničné financovanie'!AT$504)</f>
        <v>0</v>
      </c>
      <c r="AS10" s="313">
        <f>IF('Zahraničné financovanie'!AU$504=0,0,'Zahraničné financovanie'!AU23/'Zahraničné financovanie'!AU$504)</f>
        <v>0</v>
      </c>
      <c r="AT10" s="313">
        <f>IF('Zahraničné financovanie'!AV$504=0,0,'Zahraničné financovanie'!AV23/'Zahraničné financovanie'!AV$504)</f>
        <v>0</v>
      </c>
      <c r="AU10" s="313">
        <f>IF('Zahraničné financovanie'!AW$504=0,0,'Zahraničné financovanie'!AW23/'Zahraničné financovanie'!AW$504)</f>
        <v>0</v>
      </c>
      <c r="AV10" s="313">
        <f>IF('Zahraničné financovanie'!AX$504=0,0,'Zahraničné financovanie'!AX23/'Zahraničné financovanie'!AX$504)</f>
        <v>0</v>
      </c>
      <c r="AW10" s="313">
        <f>IF('Zahraničné financovanie'!AY$504=0,0,'Zahraničné financovanie'!AY23/'Zahraničné financovanie'!AY$504)</f>
        <v>0</v>
      </c>
      <c r="AX10" s="313">
        <f>IF('Zahraničné financovanie'!AZ$504=0,0,'Zahraničné financovanie'!AZ23/'Zahraničné financovanie'!AZ$504)</f>
        <v>0</v>
      </c>
      <c r="AY10" s="313">
        <f>IF('Zahraničné financovanie'!BA$504=0,0,'Zahraničné financovanie'!BA23/'Zahraničné financovanie'!BA$504)</f>
        <v>9.4569464570661965E-4</v>
      </c>
      <c r="AZ10" s="313">
        <f>IF('Zahraničné financovanie'!BB$504=0,0,'Zahraničné financovanie'!BB23/'Zahraničné financovanie'!BB$504)</f>
        <v>0</v>
      </c>
      <c r="BA10" s="313">
        <f>IF('Zahraničné financovanie'!BC$504=0,0,'Zahraničné financovanie'!BC23/'Zahraničné financovanie'!BC$504)</f>
        <v>0</v>
      </c>
      <c r="BB10" s="313">
        <f>IF('Zahraničné financovanie'!BD$504=0,0,'Zahraničné financovanie'!BD23/'Zahraničné financovanie'!BD$504)</f>
        <v>0</v>
      </c>
    </row>
    <row r="11" spans="1:54" ht="14.25" customHeight="1" x14ac:dyDescent="0.2">
      <c r="A11" s="14">
        <v>6</v>
      </c>
      <c r="B11" s="275" t="s">
        <v>89</v>
      </c>
      <c r="C11" s="276" t="s">
        <v>88</v>
      </c>
      <c r="D11" s="314">
        <f>IF('Zahraničné financovanie'!F$504=0,0,'Zahraničné financovanie'!F27/'Zahraničné financovanie'!F$504)</f>
        <v>0</v>
      </c>
      <c r="E11" s="314">
        <f>IF('Zahraničné financovanie'!G$504=0,0,'Zahraničné financovanie'!G27/'Zahraničné financovanie'!G$504)</f>
        <v>0</v>
      </c>
      <c r="F11" s="314">
        <f>IF('Zahraničné financovanie'!H$504=0,0,'Zahraničné financovanie'!H27/'Zahraničné financovanie'!H$504)</f>
        <v>9.4109522535187253E-3</v>
      </c>
      <c r="G11" s="314">
        <f>IF('Zahraničné financovanie'!I$504=0,0,'Zahraničné financovanie'!I27/'Zahraničné financovanie'!I$504)</f>
        <v>3.1255186357480925E-3</v>
      </c>
      <c r="H11" s="314">
        <f>IF('Zahraničné financovanie'!J$504=0,0,'Zahraničné financovanie'!J27/'Zahraničné financovanie'!J$504)</f>
        <v>1.0005733018856816E-2</v>
      </c>
      <c r="I11" s="314">
        <f>IF('Zahraničné financovanie'!K$504=0,0,'Zahraničné financovanie'!K27/'Zahraničné financovanie'!K$504)</f>
        <v>0</v>
      </c>
      <c r="J11" s="314">
        <f>IF('Zahraničné financovanie'!L$504=0,0,'Zahraničné financovanie'!L27/'Zahraničné financovanie'!L$504)</f>
        <v>1.3976240391334731E-2</v>
      </c>
      <c r="K11" s="314">
        <f>IF('Zahraničné financovanie'!M$504=0,0,'Zahraničné financovanie'!M27/'Zahraničné financovanie'!M$504)</f>
        <v>0</v>
      </c>
      <c r="L11" s="314">
        <f>IF('Zahraničné financovanie'!N$504=0,0,'Zahraničné financovanie'!N27/'Zahraničné financovanie'!N$504)</f>
        <v>0</v>
      </c>
      <c r="M11" s="314">
        <f>IF('Zahraničné financovanie'!O$504=0,0,'Zahraničné financovanie'!O27/'Zahraničné financovanie'!O$504)</f>
        <v>0</v>
      </c>
      <c r="N11" s="314">
        <f>IF('Zahraničné financovanie'!P$504=0,0,'Zahraničné financovanie'!P27/'Zahraničné financovanie'!P$504)</f>
        <v>0</v>
      </c>
      <c r="O11" s="314">
        <f>IF('Zahraničné financovanie'!Q$504=0,0,'Zahraničné financovanie'!Q27/'Zahraničné financovanie'!Q$504)</f>
        <v>2.4560080248539892E-2</v>
      </c>
      <c r="P11" s="314">
        <f>IF('Zahraničné financovanie'!R$504=0,0,'Zahraničné financovanie'!R27/'Zahraničné financovanie'!R$504)</f>
        <v>0</v>
      </c>
      <c r="Q11" s="314">
        <f>IF('Zahraničné financovanie'!S$504=0,0,'Zahraničné financovanie'!S27/'Zahraničné financovanie'!S$504)</f>
        <v>0</v>
      </c>
      <c r="R11" s="314">
        <f>IF('Zahraničné financovanie'!T$504=0,0,'Zahraničné financovanie'!T27/'Zahraničné financovanie'!T$504)</f>
        <v>2.4416029176620207E-2</v>
      </c>
      <c r="S11" s="314">
        <f>IF('Zahraničné financovanie'!U$504=0,0,'Zahraničné financovanie'!U27/'Zahraničné financovanie'!U$504)</f>
        <v>2.6101424455809911E-3</v>
      </c>
      <c r="T11" s="314">
        <f>IF('Zahraničné financovanie'!V$504=0,0,'Zahraničné financovanie'!V27/'Zahraničné financovanie'!V$504)</f>
        <v>1.9602724880326888E-4</v>
      </c>
      <c r="U11" s="314">
        <f>IF('Zahraničné financovanie'!W$504=0,0,'Zahraničné financovanie'!W27/'Zahraničné financovanie'!W$504)</f>
        <v>0</v>
      </c>
      <c r="V11" s="314">
        <f>IF('Zahraničné financovanie'!X$504=0,0,'Zahraničné financovanie'!X27/'Zahraničné financovanie'!X$504)</f>
        <v>3.5783790731393954E-4</v>
      </c>
      <c r="W11" s="314">
        <f>IF('Zahraničné financovanie'!Y$504=0,0,'Zahraničné financovanie'!Y27/'Zahraničné financovanie'!Y$504)</f>
        <v>0</v>
      </c>
      <c r="X11" s="314">
        <f>IF('Zahraničné financovanie'!Z$504=0,0,'Zahraničné financovanie'!Z27/'Zahraničné financovanie'!Z$504)</f>
        <v>0</v>
      </c>
      <c r="Y11" s="314">
        <f>IF('Zahraničné financovanie'!AA$504=0,0,'Zahraničné financovanie'!AA27/'Zahraničné financovanie'!AA$504)</f>
        <v>9.3560319353417458E-3</v>
      </c>
      <c r="Z11" s="314">
        <f>IF('Zahraničné financovanie'!AB$504=0,0,'Zahraničné financovanie'!AB27/'Zahraničné financovanie'!AB$504)</f>
        <v>0</v>
      </c>
      <c r="AA11" s="314">
        <f>IF('Zahraničné financovanie'!AC$504=0,0,'Zahraničné financovanie'!AC27/'Zahraničné financovanie'!AC$504)</f>
        <v>1.0282537846741182E-2</v>
      </c>
      <c r="AB11" s="314">
        <f>IF('Zahraničné financovanie'!AD$504=0,0,'Zahraničné financovanie'!AD27/'Zahraničné financovanie'!AD$504)</f>
        <v>0</v>
      </c>
      <c r="AC11" s="314">
        <f>IF('Zahraničné financovanie'!AE$504=0,0,'Zahraničné financovanie'!AE27/'Zahraničné financovanie'!AE$504)</f>
        <v>0</v>
      </c>
      <c r="AD11" s="314">
        <f>IF('Zahraničné financovanie'!AF$504=0,0,'Zahraničné financovanie'!AF27/'Zahraničné financovanie'!AF$504)</f>
        <v>0</v>
      </c>
      <c r="AE11" s="314">
        <f>IF('Zahraničné financovanie'!AG$504=0,0,'Zahraničné financovanie'!AG27/'Zahraničné financovanie'!AG$504)</f>
        <v>1.4115745299104249E-2</v>
      </c>
      <c r="AF11" s="314">
        <f>IF('Zahraničné financovanie'!AH$504=0,0,'Zahraničné financovanie'!AH27/'Zahraničné financovanie'!AH$504)</f>
        <v>2.7690494794115807E-3</v>
      </c>
      <c r="AG11" s="314">
        <f>IF('Zahraničné financovanie'!AI$504=0,0,'Zahraničné financovanie'!AI27/'Zahraničné financovanie'!AI$504)</f>
        <v>0</v>
      </c>
      <c r="AH11" s="314">
        <f>IF('Zahraničné financovanie'!AJ$504=0,0,'Zahraničné financovanie'!AJ27/'Zahraničné financovanie'!AJ$504)</f>
        <v>0</v>
      </c>
      <c r="AI11" s="314">
        <f>IF('Zahraničné financovanie'!AK$504=0,0,'Zahraničné financovanie'!AK27/'Zahraničné financovanie'!AK$504)</f>
        <v>0</v>
      </c>
      <c r="AJ11" s="314">
        <f>IF('Zahraničné financovanie'!AL$504=0,0,'Zahraničné financovanie'!AL27/'Zahraničné financovanie'!AL$504)</f>
        <v>3.2462100998181475E-3</v>
      </c>
      <c r="AK11" s="314">
        <f>IF('Zahraničné financovanie'!AM$504=0,0,'Zahraničné financovanie'!AM27/'Zahraničné financovanie'!AM$504)</f>
        <v>7.1997363183604296E-4</v>
      </c>
      <c r="AL11" s="314">
        <f>IF('Zahraničné financovanie'!AN$504=0,0,'Zahraničné financovanie'!AN27/'Zahraničné financovanie'!AN$504)</f>
        <v>2.1425950575688509E-3</v>
      </c>
      <c r="AM11" s="314">
        <f>IF('Zahraničné financovanie'!AO$504=0,0,'Zahraničné financovanie'!AO27/'Zahraničné financovanie'!AO$504)</f>
        <v>1.4301930877372202E-3</v>
      </c>
      <c r="AN11" s="314">
        <f>IF('Zahraničné financovanie'!AP$504=0,0,'Zahraničné financovanie'!AP27/'Zahraničné financovanie'!AP$504)</f>
        <v>0</v>
      </c>
      <c r="AO11" s="314">
        <f>IF('Zahraničné financovanie'!AQ$504=0,0,'Zahraničné financovanie'!AQ27/'Zahraničné financovanie'!AQ$504)</f>
        <v>7.5568450509438442E-3</v>
      </c>
      <c r="AP11" s="314">
        <f>IF('Zahraničné financovanie'!AR$504=0,0,'Zahraničné financovanie'!AR27/'Zahraničné financovanie'!AR$504)</f>
        <v>1.3239187996469551E-3</v>
      </c>
      <c r="AQ11" s="314">
        <f>IF('Zahraničné financovanie'!AS$504=0,0,'Zahraničné financovanie'!AS27/'Zahraničné financovanie'!AS$504)</f>
        <v>1.4496258952627237E-3</v>
      </c>
      <c r="AR11" s="314">
        <f>IF('Zahraničné financovanie'!AT$504=0,0,'Zahraničné financovanie'!AT27/'Zahraničné financovanie'!AT$504)</f>
        <v>2.4833156872069747E-3</v>
      </c>
      <c r="AS11" s="314">
        <f>IF('Zahraničné financovanie'!AU$504=0,0,'Zahraničné financovanie'!AU27/'Zahraničné financovanie'!AU$504)</f>
        <v>2.2285433064773232E-4</v>
      </c>
      <c r="AT11" s="314">
        <f>IF('Zahraničné financovanie'!AV$504=0,0,'Zahraničné financovanie'!AV27/'Zahraničné financovanie'!AV$504)</f>
        <v>0</v>
      </c>
      <c r="AU11" s="314">
        <f>IF('Zahraničné financovanie'!AW$504=0,0,'Zahraničné financovanie'!AW27/'Zahraničné financovanie'!AW$504)</f>
        <v>3.0097140086463053E-4</v>
      </c>
      <c r="AV11" s="314">
        <f>IF('Zahraničné financovanie'!AX$504=0,0,'Zahraničné financovanie'!AX27/'Zahraničné financovanie'!AX$504)</f>
        <v>1.1433594043097504E-3</v>
      </c>
      <c r="AW11" s="314">
        <f>IF('Zahraničné financovanie'!AY$504=0,0,'Zahraničné financovanie'!AY27/'Zahraničné financovanie'!AY$504)</f>
        <v>4.4411719208394271E-3</v>
      </c>
      <c r="AX11" s="314">
        <f>IF('Zahraničné financovanie'!AZ$504=0,0,'Zahraničné financovanie'!AZ27/'Zahraničné financovanie'!AZ$504)</f>
        <v>6.1281446131083756E-4</v>
      </c>
      <c r="AY11" s="314">
        <f>IF('Zahraničné financovanie'!BA$504=0,0,'Zahraničné financovanie'!BA27/'Zahraničné financovanie'!BA$504)</f>
        <v>1.4750175603793313E-4</v>
      </c>
      <c r="AZ11" s="314">
        <f>IF('Zahraničné financovanie'!BB$504=0,0,'Zahraničné financovanie'!BB27/'Zahraničné financovanie'!BB$504)</f>
        <v>1.0387234728777246E-2</v>
      </c>
      <c r="BA11" s="314">
        <f>IF('Zahraničné financovanie'!BC$504=0,0,'Zahraničné financovanie'!BC27/'Zahraničné financovanie'!BC$504)</f>
        <v>0</v>
      </c>
      <c r="BB11" s="314">
        <f>IF('Zahraničné financovanie'!BD$504=0,0,'Zahraničné financovanie'!BD27/'Zahraničné financovanie'!BD$504)</f>
        <v>1.2148003106390169E-3</v>
      </c>
    </row>
    <row r="12" spans="1:54" ht="14.25" customHeight="1" x14ac:dyDescent="0.2">
      <c r="A12" s="14">
        <v>7</v>
      </c>
      <c r="B12" s="271" t="s">
        <v>59</v>
      </c>
      <c r="C12" s="272" t="s">
        <v>58</v>
      </c>
      <c r="D12" s="313">
        <f>IF('Zahraničné financovanie'!F$504=0,0,'Zahraničné financovanie'!F31/'Zahraničné financovanie'!F$504)</f>
        <v>5.3790645393760286E-2</v>
      </c>
      <c r="E12" s="313">
        <f>IF('Zahraničné financovanie'!G$504=0,0,'Zahraničné financovanie'!G31/'Zahraničné financovanie'!G$504)</f>
        <v>3.8460297463002148E-2</v>
      </c>
      <c r="F12" s="313">
        <f>IF('Zahraničné financovanie'!H$504=0,0,'Zahraničné financovanie'!H31/'Zahraničné financovanie'!H$504)</f>
        <v>5.3940160675283323E-2</v>
      </c>
      <c r="G12" s="313">
        <f>IF('Zahraničné financovanie'!I$504=0,0,'Zahraničné financovanie'!I31/'Zahraničné financovanie'!I$504)</f>
        <v>4.7781187746816556E-2</v>
      </c>
      <c r="H12" s="313">
        <f>IF('Zahraničné financovanie'!J$504=0,0,'Zahraničné financovanie'!J31/'Zahraničné financovanie'!J$504)</f>
        <v>2.508667854878939E-2</v>
      </c>
      <c r="I12" s="313">
        <f>IF('Zahraničné financovanie'!K$504=0,0,'Zahraničné financovanie'!K31/'Zahraničné financovanie'!K$504)</f>
        <v>2.610014304136225E-2</v>
      </c>
      <c r="J12" s="313">
        <f>IF('Zahraničné financovanie'!L$504=0,0,'Zahraničné financovanie'!L31/'Zahraničné financovanie'!L$504)</f>
        <v>2.2711390635918937E-2</v>
      </c>
      <c r="K12" s="313">
        <f>IF('Zahraničné financovanie'!M$504=0,0,'Zahraničné financovanie'!M31/'Zahraničné financovanie'!M$504)</f>
        <v>0</v>
      </c>
      <c r="L12" s="313">
        <f>IF('Zahraničné financovanie'!N$504=0,0,'Zahraničné financovanie'!N31/'Zahraničné financovanie'!N$504)</f>
        <v>3.4517896014540993E-2</v>
      </c>
      <c r="M12" s="313">
        <f>IF('Zahraničné financovanie'!O$504=0,0,'Zahraničné financovanie'!O31/'Zahraničné financovanie'!O$504)</f>
        <v>1.3280969278166436E-2</v>
      </c>
      <c r="N12" s="313">
        <f>IF('Zahraničné financovanie'!P$504=0,0,'Zahraničné financovanie'!P31/'Zahraničné financovanie'!P$504)</f>
        <v>0.10440137247092419</v>
      </c>
      <c r="O12" s="313">
        <f>IF('Zahraničné financovanie'!Q$504=0,0,'Zahraničné financovanie'!Q31/'Zahraničné financovanie'!Q$504)</f>
        <v>3.9702080137309116E-2</v>
      </c>
      <c r="P12" s="313">
        <f>IF('Zahraničné financovanie'!R$504=0,0,'Zahraničné financovanie'!R31/'Zahraničné financovanie'!R$504)</f>
        <v>0</v>
      </c>
      <c r="Q12" s="313">
        <f>IF('Zahraničné financovanie'!S$504=0,0,'Zahraničné financovanie'!S31/'Zahraničné financovanie'!S$504)</f>
        <v>0.12617428109335749</v>
      </c>
      <c r="R12" s="313">
        <f>IF('Zahraničné financovanie'!T$504=0,0,'Zahraničné financovanie'!T31/'Zahraničné financovanie'!T$504)</f>
        <v>2.512890594090109E-2</v>
      </c>
      <c r="S12" s="313">
        <f>IF('Zahraničné financovanie'!U$504=0,0,'Zahraničné financovanie'!U31/'Zahraničné financovanie'!U$504)</f>
        <v>5.6930173134603607E-2</v>
      </c>
      <c r="T12" s="313">
        <f>IF('Zahraničné financovanie'!V$504=0,0,'Zahraničné financovanie'!V31/'Zahraničné financovanie'!V$504)</f>
        <v>1.2674126536096945E-2</v>
      </c>
      <c r="U12" s="313">
        <f>IF('Zahraničné financovanie'!W$504=0,0,'Zahraničné financovanie'!W31/'Zahraničné financovanie'!W$504)</f>
        <v>0</v>
      </c>
      <c r="V12" s="313">
        <f>IF('Zahraničné financovanie'!X$504=0,0,'Zahraničné financovanie'!X31/'Zahraničné financovanie'!X$504)</f>
        <v>2.6150766614460634E-2</v>
      </c>
      <c r="W12" s="313">
        <f>IF('Zahraničné financovanie'!Y$504=0,0,'Zahraničné financovanie'!Y31/'Zahraničné financovanie'!Y$504)</f>
        <v>9.4322897246475385E-2</v>
      </c>
      <c r="X12" s="313">
        <f>IF('Zahraničné financovanie'!Z$504=0,0,'Zahraničné financovanie'!Z31/'Zahraničné financovanie'!Z$504)</f>
        <v>0</v>
      </c>
      <c r="Y12" s="313">
        <f>IF('Zahraničné financovanie'!AA$504=0,0,'Zahraničné financovanie'!AA31/'Zahraničné financovanie'!AA$504)</f>
        <v>5.7681341624342818E-2</v>
      </c>
      <c r="Z12" s="313">
        <f>IF('Zahraničné financovanie'!AB$504=0,0,'Zahraničné financovanie'!AB31/'Zahraničné financovanie'!AB$504)</f>
        <v>0</v>
      </c>
      <c r="AA12" s="313">
        <f>IF('Zahraničné financovanie'!AC$504=0,0,'Zahraničné financovanie'!AC31/'Zahraničné financovanie'!AC$504)</f>
        <v>4.4386397333891471E-2</v>
      </c>
      <c r="AB12" s="313">
        <f>IF('Zahraničné financovanie'!AD$504=0,0,'Zahraničné financovanie'!AD31/'Zahraničné financovanie'!AD$504)</f>
        <v>0</v>
      </c>
      <c r="AC12" s="313">
        <f>IF('Zahraničné financovanie'!AE$504=0,0,'Zahraničné financovanie'!AE31/'Zahraničné financovanie'!AE$504)</f>
        <v>0</v>
      </c>
      <c r="AD12" s="313">
        <f>IF('Zahraničné financovanie'!AF$504=0,0,'Zahraničné financovanie'!AF31/'Zahraničné financovanie'!AF$504)</f>
        <v>0</v>
      </c>
      <c r="AE12" s="313">
        <f>IF('Zahraničné financovanie'!AG$504=0,0,'Zahraničné financovanie'!AG31/'Zahraničné financovanie'!AG$504)</f>
        <v>0.12381532023726616</v>
      </c>
      <c r="AF12" s="313">
        <f>IF('Zahraničné financovanie'!AH$504=0,0,'Zahraničné financovanie'!AH31/'Zahraničné financovanie'!AH$504)</f>
        <v>0.24902432564469237</v>
      </c>
      <c r="AG12" s="313">
        <f>IF('Zahraničné financovanie'!AI$504=0,0,'Zahraničné financovanie'!AI31/'Zahraničné financovanie'!AI$504)</f>
        <v>9.9245442948063187E-2</v>
      </c>
      <c r="AH12" s="313">
        <f>IF('Zahraničné financovanie'!AJ$504=0,0,'Zahraničné financovanie'!AJ31/'Zahraničné financovanie'!AJ$504)</f>
        <v>6.3500532601378876E-2</v>
      </c>
      <c r="AI12" s="313">
        <f>IF('Zahraničné financovanie'!AK$504=0,0,'Zahraničné financovanie'!AK31/'Zahraničné financovanie'!AK$504)</f>
        <v>0</v>
      </c>
      <c r="AJ12" s="313">
        <f>IF('Zahraničné financovanie'!AL$504=0,0,'Zahraničné financovanie'!AL31/'Zahraničné financovanie'!AL$504)</f>
        <v>1.4110967834104196E-2</v>
      </c>
      <c r="AK12" s="313">
        <f>IF('Zahraničné financovanie'!AM$504=0,0,'Zahraničné financovanie'!AM31/'Zahraničné financovanie'!AM$504)</f>
        <v>1.0158797977287111E-2</v>
      </c>
      <c r="AL12" s="313">
        <f>IF('Zahraničné financovanie'!AN$504=0,0,'Zahraničné financovanie'!AN31/'Zahraničné financovanie'!AN$504)</f>
        <v>7.2328652655880482E-2</v>
      </c>
      <c r="AM12" s="313">
        <f>IF('Zahraničné financovanie'!AO$504=0,0,'Zahraničné financovanie'!AO31/'Zahraničné financovanie'!AO$504)</f>
        <v>2.4593525966688675E-2</v>
      </c>
      <c r="AN12" s="313">
        <f>IF('Zahraničné financovanie'!AP$504=0,0,'Zahraničné financovanie'!AP31/'Zahraničné financovanie'!AP$504)</f>
        <v>7.2532019841368187E-2</v>
      </c>
      <c r="AO12" s="313">
        <f>IF('Zahraničné financovanie'!AQ$504=0,0,'Zahraničné financovanie'!AQ31/'Zahraničné financovanie'!AQ$504)</f>
        <v>1.0898103731190869E-2</v>
      </c>
      <c r="AP12" s="313">
        <f>IF('Zahraničné financovanie'!AR$504=0,0,'Zahraničné financovanie'!AR31/'Zahraničné financovanie'!AR$504)</f>
        <v>4.6447484554280674E-2</v>
      </c>
      <c r="AQ12" s="313">
        <f>IF('Zahraničné financovanie'!AS$504=0,0,'Zahraničné financovanie'!AS31/'Zahraničné financovanie'!AS$504)</f>
        <v>8.41467258951396E-3</v>
      </c>
      <c r="AR12" s="313">
        <f>IF('Zahraničné financovanie'!AT$504=0,0,'Zahraničné financovanie'!AT31/'Zahraničné financovanie'!AT$504)</f>
        <v>2.3518827752691315E-2</v>
      </c>
      <c r="AS12" s="313">
        <f>IF('Zahraničné financovanie'!AU$504=0,0,'Zahraničné financovanie'!AU31/'Zahraničné financovanie'!AU$504)</f>
        <v>5.2476111200468675E-2</v>
      </c>
      <c r="AT12" s="313">
        <f>IF('Zahraničné financovanie'!AV$504=0,0,'Zahraničné financovanie'!AV31/'Zahraničné financovanie'!AV$504)</f>
        <v>0</v>
      </c>
      <c r="AU12" s="313">
        <f>IF('Zahraničné financovanie'!AW$504=0,0,'Zahraničné financovanie'!AW31/'Zahraničné financovanie'!AW$504)</f>
        <v>1.9247592296108913E-2</v>
      </c>
      <c r="AV12" s="313">
        <f>IF('Zahraničné financovanie'!AX$504=0,0,'Zahraničné financovanie'!AX31/'Zahraničné financovanie'!AX$504)</f>
        <v>0.10969104285096667</v>
      </c>
      <c r="AW12" s="313">
        <f>IF('Zahraničné financovanie'!AY$504=0,0,'Zahraničné financovanie'!AY31/'Zahraničné financovanie'!AY$504)</f>
        <v>4.188259633096561E-2</v>
      </c>
      <c r="AX12" s="313">
        <f>IF('Zahraničné financovanie'!AZ$504=0,0,'Zahraničné financovanie'!AZ31/'Zahraničné financovanie'!AZ$504)</f>
        <v>1.50619457960736E-2</v>
      </c>
      <c r="AY12" s="313">
        <f>IF('Zahraničné financovanie'!BA$504=0,0,'Zahraničné financovanie'!BA31/'Zahraničné financovanie'!BA$504)</f>
        <v>2.4860121091271345E-3</v>
      </c>
      <c r="AZ12" s="313">
        <f>IF('Zahraničné financovanie'!BB$504=0,0,'Zahraničné financovanie'!BB31/'Zahraničné financovanie'!BB$504)</f>
        <v>3.600005377885631E-2</v>
      </c>
      <c r="BA12" s="313">
        <f>IF('Zahraničné financovanie'!BC$504=0,0,'Zahraničné financovanie'!BC31/'Zahraničné financovanie'!BC$504)</f>
        <v>0</v>
      </c>
      <c r="BB12" s="313">
        <f>IF('Zahraničné financovanie'!BD$504=0,0,'Zahraničné financovanie'!BD31/'Zahraničné financovanie'!BD$504)</f>
        <v>1.9530101634081348E-2</v>
      </c>
    </row>
    <row r="13" spans="1:54" ht="14.25" customHeight="1" x14ac:dyDescent="0.2">
      <c r="A13" s="14">
        <v>8</v>
      </c>
      <c r="B13" s="275" t="s">
        <v>226</v>
      </c>
      <c r="C13" s="276" t="s">
        <v>225</v>
      </c>
      <c r="D13" s="314">
        <f>IF('Zahraničné financovanie'!F$504=0,0,'Zahraničné financovanie'!F34/'Zahraničné financovanie'!F$504)</f>
        <v>0</v>
      </c>
      <c r="E13" s="314">
        <f>IF('Zahraničné financovanie'!G$504=0,0,'Zahraničné financovanie'!G34/'Zahraničné financovanie'!G$504)</f>
        <v>0</v>
      </c>
      <c r="F13" s="314">
        <f>IF('Zahraničné financovanie'!H$504=0,0,'Zahraničné financovanie'!H34/'Zahraničné financovanie'!H$504)</f>
        <v>0</v>
      </c>
      <c r="G13" s="314">
        <f>IF('Zahraničné financovanie'!I$504=0,0,'Zahraničné financovanie'!I34/'Zahraničné financovanie'!I$504)</f>
        <v>9.0478726135998118E-4</v>
      </c>
      <c r="H13" s="314">
        <f>IF('Zahraničné financovanie'!J$504=0,0,'Zahraničné financovanie'!J34/'Zahraničné financovanie'!J$504)</f>
        <v>0</v>
      </c>
      <c r="I13" s="314">
        <f>IF('Zahraničné financovanie'!K$504=0,0,'Zahraničné financovanie'!K34/'Zahraničné financovanie'!K$504)</f>
        <v>0</v>
      </c>
      <c r="J13" s="314">
        <f>IF('Zahraničné financovanie'!L$504=0,0,'Zahraničné financovanie'!L34/'Zahraničné financovanie'!L$504)</f>
        <v>0</v>
      </c>
      <c r="K13" s="314">
        <f>IF('Zahraničné financovanie'!M$504=0,0,'Zahraničné financovanie'!M34/'Zahraničné financovanie'!M$504)</f>
        <v>0</v>
      </c>
      <c r="L13" s="314">
        <f>IF('Zahraničné financovanie'!N$504=0,0,'Zahraničné financovanie'!N34/'Zahraničné financovanie'!N$504)</f>
        <v>0</v>
      </c>
      <c r="M13" s="314">
        <f>IF('Zahraničné financovanie'!O$504=0,0,'Zahraničné financovanie'!O34/'Zahraničné financovanie'!O$504)</f>
        <v>0</v>
      </c>
      <c r="N13" s="314">
        <f>IF('Zahraničné financovanie'!P$504=0,0,'Zahraničné financovanie'!P34/'Zahraničné financovanie'!P$504)</f>
        <v>0</v>
      </c>
      <c r="O13" s="314">
        <f>IF('Zahraničné financovanie'!Q$504=0,0,'Zahraničné financovanie'!Q34/'Zahraničné financovanie'!Q$504)</f>
        <v>0</v>
      </c>
      <c r="P13" s="314">
        <f>IF('Zahraničné financovanie'!R$504=0,0,'Zahraničné financovanie'!R34/'Zahraničné financovanie'!R$504)</f>
        <v>0</v>
      </c>
      <c r="Q13" s="314">
        <f>IF('Zahraničné financovanie'!S$504=0,0,'Zahraničné financovanie'!S34/'Zahraničné financovanie'!S$504)</f>
        <v>0</v>
      </c>
      <c r="R13" s="314">
        <f>IF('Zahraničné financovanie'!T$504=0,0,'Zahraničné financovanie'!T34/'Zahraničné financovanie'!T$504)</f>
        <v>0</v>
      </c>
      <c r="S13" s="314">
        <f>IF('Zahraničné financovanie'!U$504=0,0,'Zahraničné financovanie'!U34/'Zahraničné financovanie'!U$504)</f>
        <v>0</v>
      </c>
      <c r="T13" s="314">
        <f>IF('Zahraničné financovanie'!V$504=0,0,'Zahraničné financovanie'!V34/'Zahraničné financovanie'!V$504)</f>
        <v>0</v>
      </c>
      <c r="U13" s="314">
        <f>IF('Zahraničné financovanie'!W$504=0,0,'Zahraničné financovanie'!W34/'Zahraničné financovanie'!W$504)</f>
        <v>0</v>
      </c>
      <c r="V13" s="314">
        <f>IF('Zahraničné financovanie'!X$504=0,0,'Zahraničné financovanie'!X34/'Zahraničné financovanie'!X$504)</f>
        <v>0</v>
      </c>
      <c r="W13" s="314">
        <f>IF('Zahraničné financovanie'!Y$504=0,0,'Zahraničné financovanie'!Y34/'Zahraničné financovanie'!Y$504)</f>
        <v>0</v>
      </c>
      <c r="X13" s="314">
        <f>IF('Zahraničné financovanie'!Z$504=0,0,'Zahraničné financovanie'!Z34/'Zahraničné financovanie'!Z$504)</f>
        <v>0</v>
      </c>
      <c r="Y13" s="314">
        <f>IF('Zahraničné financovanie'!AA$504=0,0,'Zahraničné financovanie'!AA34/'Zahraničné financovanie'!AA$504)</f>
        <v>0</v>
      </c>
      <c r="Z13" s="314">
        <f>IF('Zahraničné financovanie'!AB$504=0,0,'Zahraničné financovanie'!AB34/'Zahraničné financovanie'!AB$504)</f>
        <v>0</v>
      </c>
      <c r="AA13" s="314">
        <f>IF('Zahraničné financovanie'!AC$504=0,0,'Zahraničné financovanie'!AC34/'Zahraničné financovanie'!AC$504)</f>
        <v>0</v>
      </c>
      <c r="AB13" s="314">
        <f>IF('Zahraničné financovanie'!AD$504=0,0,'Zahraničné financovanie'!AD34/'Zahraničné financovanie'!AD$504)</f>
        <v>0</v>
      </c>
      <c r="AC13" s="314">
        <f>IF('Zahraničné financovanie'!AE$504=0,0,'Zahraničné financovanie'!AE34/'Zahraničné financovanie'!AE$504)</f>
        <v>0</v>
      </c>
      <c r="AD13" s="314">
        <f>IF('Zahraničné financovanie'!AF$504=0,0,'Zahraničné financovanie'!AF34/'Zahraničné financovanie'!AF$504)</f>
        <v>0</v>
      </c>
      <c r="AE13" s="314">
        <f>IF('Zahraničné financovanie'!AG$504=0,0,'Zahraničné financovanie'!AG34/'Zahraničné financovanie'!AG$504)</f>
        <v>0</v>
      </c>
      <c r="AF13" s="314">
        <f>IF('Zahraničné financovanie'!AH$504=0,0,'Zahraničné financovanie'!AH34/'Zahraničné financovanie'!AH$504)</f>
        <v>0</v>
      </c>
      <c r="AG13" s="314">
        <f>IF('Zahraničné financovanie'!AI$504=0,0,'Zahraničné financovanie'!AI34/'Zahraničné financovanie'!AI$504)</f>
        <v>0</v>
      </c>
      <c r="AH13" s="314">
        <f>IF('Zahraničné financovanie'!AJ$504=0,0,'Zahraničné financovanie'!AJ34/'Zahraničné financovanie'!AJ$504)</f>
        <v>0</v>
      </c>
      <c r="AI13" s="314">
        <f>IF('Zahraničné financovanie'!AK$504=0,0,'Zahraničné financovanie'!AK34/'Zahraničné financovanie'!AK$504)</f>
        <v>0</v>
      </c>
      <c r="AJ13" s="314">
        <f>IF('Zahraničné financovanie'!AL$504=0,0,'Zahraničné financovanie'!AL34/'Zahraničné financovanie'!AL$504)</f>
        <v>0</v>
      </c>
      <c r="AK13" s="314">
        <f>IF('Zahraničné financovanie'!AM$504=0,0,'Zahraničné financovanie'!AM34/'Zahraničné financovanie'!AM$504)</f>
        <v>0</v>
      </c>
      <c r="AL13" s="314">
        <f>IF('Zahraničné financovanie'!AN$504=0,0,'Zahraničné financovanie'!AN34/'Zahraničné financovanie'!AN$504)</f>
        <v>0</v>
      </c>
      <c r="AM13" s="314">
        <f>IF('Zahraničné financovanie'!AO$504=0,0,'Zahraničné financovanie'!AO34/'Zahraničné financovanie'!AO$504)</f>
        <v>0</v>
      </c>
      <c r="AN13" s="314">
        <f>IF('Zahraničné financovanie'!AP$504=0,0,'Zahraničné financovanie'!AP34/'Zahraničné financovanie'!AP$504)</f>
        <v>0</v>
      </c>
      <c r="AO13" s="314">
        <f>IF('Zahraničné financovanie'!AQ$504=0,0,'Zahraničné financovanie'!AQ34/'Zahraničné financovanie'!AQ$504)</f>
        <v>0</v>
      </c>
      <c r="AP13" s="314">
        <f>IF('Zahraničné financovanie'!AR$504=0,0,'Zahraničné financovanie'!AR34/'Zahraničné financovanie'!AR$504)</f>
        <v>0</v>
      </c>
      <c r="AQ13" s="314">
        <f>IF('Zahraničné financovanie'!AS$504=0,0,'Zahraničné financovanie'!AS34/'Zahraničné financovanie'!AS$504)</f>
        <v>0</v>
      </c>
      <c r="AR13" s="314">
        <f>IF('Zahraničné financovanie'!AT$504=0,0,'Zahraničné financovanie'!AT34/'Zahraničné financovanie'!AT$504)</f>
        <v>0</v>
      </c>
      <c r="AS13" s="314">
        <f>IF('Zahraničné financovanie'!AU$504=0,0,'Zahraničné financovanie'!AU34/'Zahraničné financovanie'!AU$504)</f>
        <v>0</v>
      </c>
      <c r="AT13" s="314">
        <f>IF('Zahraničné financovanie'!AV$504=0,0,'Zahraničné financovanie'!AV34/'Zahraničné financovanie'!AV$504)</f>
        <v>0</v>
      </c>
      <c r="AU13" s="314">
        <f>IF('Zahraničné financovanie'!AW$504=0,0,'Zahraničné financovanie'!AW34/'Zahraničné financovanie'!AW$504)</f>
        <v>0</v>
      </c>
      <c r="AV13" s="314">
        <f>IF('Zahraničné financovanie'!AX$504=0,0,'Zahraničné financovanie'!AX34/'Zahraničné financovanie'!AX$504)</f>
        <v>0</v>
      </c>
      <c r="AW13" s="314">
        <f>IF('Zahraničné financovanie'!AY$504=0,0,'Zahraničné financovanie'!AY34/'Zahraničné financovanie'!AY$504)</f>
        <v>7.8859086260630561E-3</v>
      </c>
      <c r="AX13" s="314">
        <f>IF('Zahraničné financovanie'!AZ$504=0,0,'Zahraničné financovanie'!AZ34/'Zahraničné financovanie'!AZ$504)</f>
        <v>0</v>
      </c>
      <c r="AY13" s="314">
        <f>IF('Zahraničné financovanie'!BA$504=0,0,'Zahraničné financovanie'!BA34/'Zahraničné financovanie'!BA$504)</f>
        <v>0</v>
      </c>
      <c r="AZ13" s="314">
        <f>IF('Zahraničné financovanie'!BB$504=0,0,'Zahraničné financovanie'!BB34/'Zahraničné financovanie'!BB$504)</f>
        <v>0</v>
      </c>
      <c r="BA13" s="314">
        <f>IF('Zahraničné financovanie'!BC$504=0,0,'Zahraničné financovanie'!BC34/'Zahraničné financovanie'!BC$504)</f>
        <v>0</v>
      </c>
      <c r="BB13" s="314">
        <f>IF('Zahraničné financovanie'!BD$504=0,0,'Zahraničné financovanie'!BD34/'Zahraničné financovanie'!BD$504)</f>
        <v>0</v>
      </c>
    </row>
    <row r="14" spans="1:54" ht="14.25" customHeight="1" x14ac:dyDescent="0.2">
      <c r="A14" s="14">
        <v>9</v>
      </c>
      <c r="B14" s="271" t="s">
        <v>103</v>
      </c>
      <c r="C14" s="272" t="s">
        <v>102</v>
      </c>
      <c r="D14" s="313">
        <f>IF('Zahraničné financovanie'!F$504=0,0,'Zahraničné financovanie'!F36/'Zahraničné financovanie'!F$504)</f>
        <v>0</v>
      </c>
      <c r="E14" s="313">
        <f>IF('Zahraničné financovanie'!G$504=0,0,'Zahraničné financovanie'!G36/'Zahraničné financovanie'!G$504)</f>
        <v>1.5766570895701278E-3</v>
      </c>
      <c r="F14" s="313">
        <f>IF('Zahraničné financovanie'!H$504=0,0,'Zahraničné financovanie'!H36/'Zahraničné financovanie'!H$504)</f>
        <v>9.7516089954460122E-3</v>
      </c>
      <c r="G14" s="313">
        <f>IF('Zahraničné financovanie'!I$504=0,0,'Zahraničné financovanie'!I36/'Zahraničné financovanie'!I$504)</f>
        <v>2.5961871656742196E-2</v>
      </c>
      <c r="H14" s="313">
        <f>IF('Zahraničné financovanie'!J$504=0,0,'Zahraničné financovanie'!J36/'Zahraničné financovanie'!J$504)</f>
        <v>2.2672928861905611E-2</v>
      </c>
      <c r="I14" s="313">
        <f>IF('Zahraničné financovanie'!K$504=0,0,'Zahraničné financovanie'!K36/'Zahraničné financovanie'!K$504)</f>
        <v>2.3584466603640587E-2</v>
      </c>
      <c r="J14" s="313">
        <f>IF('Zahraničné financovanie'!L$504=0,0,'Zahraničné financovanie'!L36/'Zahraničné financovanie'!L$504)</f>
        <v>1.3976240391334731E-2</v>
      </c>
      <c r="K14" s="313">
        <f>IF('Zahraničné financovanie'!M$504=0,0,'Zahraničné financovanie'!M36/'Zahraničné financovanie'!M$504)</f>
        <v>0</v>
      </c>
      <c r="L14" s="313">
        <f>IF('Zahraničné financovanie'!N$504=0,0,'Zahraničné financovanie'!N36/'Zahraničné financovanie'!N$504)</f>
        <v>0</v>
      </c>
      <c r="M14" s="313">
        <f>IF('Zahraničné financovanie'!O$504=0,0,'Zahraničné financovanie'!O36/'Zahraničné financovanie'!O$504)</f>
        <v>4.8483901683522374E-2</v>
      </c>
      <c r="N14" s="313">
        <f>IF('Zahraničné financovanie'!P$504=0,0,'Zahraničné financovanie'!P36/'Zahraničné financovanie'!P$504)</f>
        <v>8.9530312271205621E-3</v>
      </c>
      <c r="O14" s="313">
        <f>IF('Zahraničné financovanie'!Q$504=0,0,'Zahraničné financovanie'!Q36/'Zahraničné financovanie'!Q$504)</f>
        <v>1.4330096409478648E-2</v>
      </c>
      <c r="P14" s="313">
        <f>IF('Zahraničné financovanie'!R$504=0,0,'Zahraničné financovanie'!R36/'Zahraničné financovanie'!R$504)</f>
        <v>0</v>
      </c>
      <c r="Q14" s="313">
        <f>IF('Zahraničné financovanie'!S$504=0,0,'Zahraničné financovanie'!S36/'Zahraničné financovanie'!S$504)</f>
        <v>0</v>
      </c>
      <c r="R14" s="313">
        <f>IF('Zahraničné financovanie'!T$504=0,0,'Zahraničné financovanie'!T36/'Zahraničné financovanie'!T$504)</f>
        <v>1.1425632339511837E-2</v>
      </c>
      <c r="S14" s="313">
        <f>IF('Zahraničné financovanie'!U$504=0,0,'Zahraničné financovanie'!U36/'Zahraničné financovanie'!U$504)</f>
        <v>5.4303868996065348E-3</v>
      </c>
      <c r="T14" s="313">
        <f>IF('Zahraničné financovanie'!V$504=0,0,'Zahraničné financovanie'!V36/'Zahraničné financovanie'!V$504)</f>
        <v>7.099964755722625E-2</v>
      </c>
      <c r="U14" s="313">
        <f>IF('Zahraničné financovanie'!W$504=0,0,'Zahraničné financovanie'!W36/'Zahraničné financovanie'!W$504)</f>
        <v>0</v>
      </c>
      <c r="V14" s="313">
        <f>IF('Zahraničné financovanie'!X$504=0,0,'Zahraničné financovanie'!X36/'Zahraničné financovanie'!X$504)</f>
        <v>1.7809118465700841E-2</v>
      </c>
      <c r="W14" s="313">
        <f>IF('Zahraničné financovanie'!Y$504=0,0,'Zahraničné financovanie'!Y36/'Zahraničné financovanie'!Y$504)</f>
        <v>2.4619427113914922E-2</v>
      </c>
      <c r="X14" s="313">
        <f>IF('Zahraničné financovanie'!Z$504=0,0,'Zahraničné financovanie'!Z36/'Zahraničné financovanie'!Z$504)</f>
        <v>0</v>
      </c>
      <c r="Y14" s="313">
        <f>IF('Zahraničné financovanie'!AA$504=0,0,'Zahraničné financovanie'!AA36/'Zahraničné financovanie'!AA$504)</f>
        <v>1.7033903730254922E-2</v>
      </c>
      <c r="Z14" s="313">
        <f>IF('Zahraničné financovanie'!AB$504=0,0,'Zahraničné financovanie'!AB36/'Zahraničné financovanie'!AB$504)</f>
        <v>2.8604614877866964E-3</v>
      </c>
      <c r="AA14" s="313">
        <f>IF('Zahraničné financovanie'!AC$504=0,0,'Zahraničné financovanie'!AC36/'Zahraničné financovanie'!AC$504)</f>
        <v>4.0592023770479914E-3</v>
      </c>
      <c r="AB14" s="313">
        <f>IF('Zahraničné financovanie'!AD$504=0,0,'Zahraničné financovanie'!AD36/'Zahraničné financovanie'!AD$504)</f>
        <v>0</v>
      </c>
      <c r="AC14" s="313">
        <f>IF('Zahraničné financovanie'!AE$504=0,0,'Zahraničné financovanie'!AE36/'Zahraničné financovanie'!AE$504)</f>
        <v>0</v>
      </c>
      <c r="AD14" s="313">
        <f>IF('Zahraničné financovanie'!AF$504=0,0,'Zahraničné financovanie'!AF36/'Zahraničné financovanie'!AF$504)</f>
        <v>0</v>
      </c>
      <c r="AE14" s="313">
        <f>IF('Zahraničné financovanie'!AG$504=0,0,'Zahraničné financovanie'!AG36/'Zahraničné financovanie'!AG$504)</f>
        <v>7.2794841622439424E-3</v>
      </c>
      <c r="AF14" s="313">
        <f>IF('Zahraničné financovanie'!AH$504=0,0,'Zahraničné financovanie'!AH36/'Zahraničné financovanie'!AH$504)</f>
        <v>0</v>
      </c>
      <c r="AG14" s="313">
        <f>IF('Zahraničné financovanie'!AI$504=0,0,'Zahraničné financovanie'!AI36/'Zahraničné financovanie'!AI$504)</f>
        <v>3.6893055710193259E-2</v>
      </c>
      <c r="AH14" s="313">
        <f>IF('Zahraničné financovanie'!AJ$504=0,0,'Zahraničné financovanie'!AJ36/'Zahraničné financovanie'!AJ$504)</f>
        <v>0</v>
      </c>
      <c r="AI14" s="313">
        <f>IF('Zahraničné financovanie'!AK$504=0,0,'Zahraničné financovanie'!AK36/'Zahraničné financovanie'!AK$504)</f>
        <v>0</v>
      </c>
      <c r="AJ14" s="313">
        <f>IF('Zahraničné financovanie'!AL$504=0,0,'Zahraničné financovanie'!AL36/'Zahraničné financovanie'!AL$504)</f>
        <v>1.1210428263832197E-2</v>
      </c>
      <c r="AK14" s="313">
        <f>IF('Zahraničné financovanie'!AM$504=0,0,'Zahraničné financovanie'!AM36/'Zahraničné financovanie'!AM$504)</f>
        <v>5.1099921785983451E-3</v>
      </c>
      <c r="AL14" s="313">
        <f>IF('Zahraničné financovanie'!AN$504=0,0,'Zahraničné financovanie'!AN36/'Zahraničné financovanie'!AN$504)</f>
        <v>4.0173657329415954E-2</v>
      </c>
      <c r="AM14" s="313">
        <f>IF('Zahraničné financovanie'!AO$504=0,0,'Zahraničné financovanie'!AO36/'Zahraničné financovanie'!AO$504)</f>
        <v>1.9164587375678749E-2</v>
      </c>
      <c r="AN14" s="313">
        <f>IF('Zahraničné financovanie'!AP$504=0,0,'Zahraničné financovanie'!AP36/'Zahraničné financovanie'!AP$504)</f>
        <v>1.1931450895209462E-2</v>
      </c>
      <c r="AO14" s="313">
        <f>IF('Zahraničné financovanie'!AQ$504=0,0,'Zahraničné financovanie'!AQ36/'Zahraničné financovanie'!AQ$504)</f>
        <v>1.3321171325083987E-2</v>
      </c>
      <c r="AP14" s="313">
        <f>IF('Zahraničné financovanie'!AR$504=0,0,'Zahraničné financovanie'!AR36/'Zahraničné financovanie'!AR$504)</f>
        <v>0</v>
      </c>
      <c r="AQ14" s="313">
        <f>IF('Zahraničné financovanie'!AS$504=0,0,'Zahraničné financovanie'!AS36/'Zahraničné financovanie'!AS$504)</f>
        <v>2.4282039272861371E-3</v>
      </c>
      <c r="AR14" s="313">
        <f>IF('Zahraničné financovanie'!AT$504=0,0,'Zahraničné financovanie'!AT36/'Zahraničné financovanie'!AT$504)</f>
        <v>5.3409760323868648E-3</v>
      </c>
      <c r="AS14" s="313">
        <f>IF('Zahraničné financovanie'!AU$504=0,0,'Zahraničné financovanie'!AU36/'Zahraničné financovanie'!AU$504)</f>
        <v>1.0904279475553745E-2</v>
      </c>
      <c r="AT14" s="313">
        <f>IF('Zahraničné financovanie'!AV$504=0,0,'Zahraničné financovanie'!AV36/'Zahraničné financovanie'!AV$504)</f>
        <v>3.8592863214222876E-3</v>
      </c>
      <c r="AU14" s="313">
        <f>IF('Zahraničné financovanie'!AW$504=0,0,'Zahraničné financovanie'!AW36/'Zahraničné financovanie'!AW$504)</f>
        <v>2.0330773651187359E-3</v>
      </c>
      <c r="AV14" s="313">
        <f>IF('Zahraničné financovanie'!AX$504=0,0,'Zahraničné financovanie'!AX36/'Zahraničné financovanie'!AX$504)</f>
        <v>7.5032960907827368E-3</v>
      </c>
      <c r="AW14" s="313">
        <f>IF('Zahraničné financovanie'!AY$504=0,0,'Zahraničné financovanie'!AY36/'Zahraničné financovanie'!AY$504)</f>
        <v>1.6608823397244694E-2</v>
      </c>
      <c r="AX14" s="313">
        <f>IF('Zahraničné financovanie'!AZ$504=0,0,'Zahraničné financovanie'!AZ36/'Zahraničné financovanie'!AZ$504)</f>
        <v>1.1252159506478511E-2</v>
      </c>
      <c r="AY14" s="313">
        <f>IF('Zahraničné financovanie'!BA$504=0,0,'Zahraničné financovanie'!BA36/'Zahraničné financovanie'!BA$504)</f>
        <v>9.0320219320788695E-4</v>
      </c>
      <c r="AZ14" s="313">
        <f>IF('Zahraničné financovanie'!BB$504=0,0,'Zahraničné financovanie'!BB36/'Zahraničné financovanie'!BB$504)</f>
        <v>1.0685309840690953E-2</v>
      </c>
      <c r="BA14" s="313">
        <f>IF('Zahraničné financovanie'!BC$504=0,0,'Zahraničné financovanie'!BC36/'Zahraničné financovanie'!BC$504)</f>
        <v>0</v>
      </c>
      <c r="BB14" s="313">
        <f>IF('Zahraničné financovanie'!BD$504=0,0,'Zahraničné financovanie'!BD36/'Zahraničné financovanie'!BD$504)</f>
        <v>2.5576648700255993E-2</v>
      </c>
    </row>
    <row r="15" spans="1:54" ht="14.25" customHeight="1" x14ac:dyDescent="0.2">
      <c r="A15" s="14">
        <v>10</v>
      </c>
      <c r="B15" s="275" t="s">
        <v>127</v>
      </c>
      <c r="C15" s="276" t="s">
        <v>126</v>
      </c>
      <c r="D15" s="314">
        <f>IF('Zahraničné financovanie'!F$504=0,0,'Zahraničné financovanie'!F39/'Zahraničné financovanie'!F$504)</f>
        <v>0</v>
      </c>
      <c r="E15" s="314">
        <f>IF('Zahraničné financovanie'!G$504=0,0,'Zahraničné financovanie'!G39/'Zahraničné financovanie'!G$504)</f>
        <v>5.5019298508820359E-3</v>
      </c>
      <c r="F15" s="314">
        <f>IF('Zahraničné financovanie'!H$504=0,0,'Zahraničné financovanie'!H39/'Zahraničné financovanie'!H$504)</f>
        <v>1.9544483404347187E-3</v>
      </c>
      <c r="G15" s="314">
        <f>IF('Zahraničné financovanie'!I$504=0,0,'Zahraničné financovanie'!I39/'Zahraničné financovanie'!I$504)</f>
        <v>3.9178940482915764E-3</v>
      </c>
      <c r="H15" s="314">
        <f>IF('Zahraničné financovanie'!J$504=0,0,'Zahraničné financovanie'!J39/'Zahraničné financovanie'!J$504)</f>
        <v>0</v>
      </c>
      <c r="I15" s="314">
        <f>IF('Zahraničné financovanie'!K$504=0,0,'Zahraničné financovanie'!K39/'Zahraničné financovanie'!K$504)</f>
        <v>3.050257680737516E-2</v>
      </c>
      <c r="J15" s="314">
        <f>IF('Zahraničné financovanie'!L$504=0,0,'Zahraničné financovanie'!L39/'Zahraničné financovanie'!L$504)</f>
        <v>2.2711390635918937E-2</v>
      </c>
      <c r="K15" s="314">
        <f>IF('Zahraničné financovanie'!M$504=0,0,'Zahraničné financovanie'!M39/'Zahraničné financovanie'!M$504)</f>
        <v>0</v>
      </c>
      <c r="L15" s="314">
        <f>IF('Zahraničné financovanie'!N$504=0,0,'Zahraničné financovanie'!N39/'Zahraničné financovanie'!N$504)</f>
        <v>4.446354377935835E-2</v>
      </c>
      <c r="M15" s="314">
        <f>IF('Zahraničné financovanie'!O$504=0,0,'Zahraničné financovanie'!O39/'Zahraničné financovanie'!O$504)</f>
        <v>0</v>
      </c>
      <c r="N15" s="314">
        <f>IF('Zahraničné financovanie'!P$504=0,0,'Zahraničné financovanie'!P39/'Zahraničné financovanie'!P$504)</f>
        <v>1.4558491663060363E-2</v>
      </c>
      <c r="O15" s="314">
        <f>IF('Zahraničné financovanie'!Q$504=0,0,'Zahraničné financovanie'!Q39/'Zahraničné financovanie'!Q$504)</f>
        <v>1.1163672840245406E-2</v>
      </c>
      <c r="P15" s="314">
        <f>IF('Zahraničné financovanie'!R$504=0,0,'Zahraničné financovanie'!R39/'Zahraničné financovanie'!R$504)</f>
        <v>0</v>
      </c>
      <c r="Q15" s="314">
        <f>IF('Zahraničné financovanie'!S$504=0,0,'Zahraničné financovanie'!S39/'Zahraničné financovanie'!S$504)</f>
        <v>0</v>
      </c>
      <c r="R15" s="314">
        <f>IF('Zahraničné financovanie'!T$504=0,0,'Zahraničné financovanie'!T39/'Zahraničné financovanie'!T$504)</f>
        <v>0</v>
      </c>
      <c r="S15" s="314">
        <f>IF('Zahraničné financovanie'!U$504=0,0,'Zahraničné financovanie'!U39/'Zahraničné financovanie'!U$504)</f>
        <v>8.4166709740320401E-3</v>
      </c>
      <c r="T15" s="314">
        <f>IF('Zahraničné financovanie'!V$504=0,0,'Zahraničné financovanie'!V39/'Zahraničné financovanie'!V$504)</f>
        <v>0</v>
      </c>
      <c r="U15" s="314">
        <f>IF('Zahraničné financovanie'!W$504=0,0,'Zahraničné financovanie'!W39/'Zahraničné financovanie'!W$504)</f>
        <v>0</v>
      </c>
      <c r="V15" s="314">
        <f>IF('Zahraničné financovanie'!X$504=0,0,'Zahraničné financovanie'!X39/'Zahraničné financovanie'!X$504)</f>
        <v>0</v>
      </c>
      <c r="W15" s="314">
        <f>IF('Zahraničné financovanie'!Y$504=0,0,'Zahraničné financovanie'!Y39/'Zahraničné financovanie'!Y$504)</f>
        <v>0</v>
      </c>
      <c r="X15" s="314">
        <f>IF('Zahraničné financovanie'!Z$504=0,0,'Zahraničné financovanie'!Z39/'Zahraničné financovanie'!Z$504)</f>
        <v>0</v>
      </c>
      <c r="Y15" s="314">
        <f>IF('Zahraničné financovanie'!AA$504=0,0,'Zahraničné financovanie'!AA39/'Zahraničné financovanie'!AA$504)</f>
        <v>8.9475872850386872E-4</v>
      </c>
      <c r="Z15" s="314">
        <f>IF('Zahraničné financovanie'!AB$504=0,0,'Zahraničné financovanie'!AB39/'Zahraničné financovanie'!AB$504)</f>
        <v>7.0211327427491634E-4</v>
      </c>
      <c r="AA15" s="314">
        <f>IF('Zahraničné financovanie'!AC$504=0,0,'Zahraničné financovanie'!AC39/'Zahraničné financovanie'!AC$504)</f>
        <v>7.388961437889776E-3</v>
      </c>
      <c r="AB15" s="314">
        <f>IF('Zahraničné financovanie'!AD$504=0,0,'Zahraničné financovanie'!AD39/'Zahraničné financovanie'!AD$504)</f>
        <v>0</v>
      </c>
      <c r="AC15" s="314">
        <f>IF('Zahraničné financovanie'!AE$504=0,0,'Zahraničné financovanie'!AE39/'Zahraničné financovanie'!AE$504)</f>
        <v>0</v>
      </c>
      <c r="AD15" s="314">
        <f>IF('Zahraničné financovanie'!AF$504=0,0,'Zahraničné financovanie'!AF39/'Zahraničné financovanie'!AF$504)</f>
        <v>0</v>
      </c>
      <c r="AE15" s="314">
        <f>IF('Zahraničné financovanie'!AG$504=0,0,'Zahraničné financovanie'!AG39/'Zahraničné financovanie'!AG$504)</f>
        <v>3.902403880790567E-2</v>
      </c>
      <c r="AF15" s="314">
        <f>IF('Zahraničné financovanie'!AH$504=0,0,'Zahraničné financovanie'!AH39/'Zahraničné financovanie'!AH$504)</f>
        <v>0</v>
      </c>
      <c r="AG15" s="314">
        <f>IF('Zahraničné financovanie'!AI$504=0,0,'Zahraničné financovanie'!AI39/'Zahraničné financovanie'!AI$504)</f>
        <v>0</v>
      </c>
      <c r="AH15" s="314">
        <f>IF('Zahraničné financovanie'!AJ$504=0,0,'Zahraničné financovanie'!AJ39/'Zahraničné financovanie'!AJ$504)</f>
        <v>0</v>
      </c>
      <c r="AI15" s="314">
        <f>IF('Zahraničné financovanie'!AK$504=0,0,'Zahraničné financovanie'!AK39/'Zahraničné financovanie'!AK$504)</f>
        <v>0</v>
      </c>
      <c r="AJ15" s="314">
        <f>IF('Zahraničné financovanie'!AL$504=0,0,'Zahraničné financovanie'!AL39/'Zahraničné financovanie'!AL$504)</f>
        <v>0</v>
      </c>
      <c r="AK15" s="314">
        <f>IF('Zahraničné financovanie'!AM$504=0,0,'Zahraničné financovanie'!AM39/'Zahraničné financovanie'!AM$504)</f>
        <v>2.376109015810263E-2</v>
      </c>
      <c r="AL15" s="314">
        <f>IF('Zahraničné financovanie'!AN$504=0,0,'Zahraničné financovanie'!AN39/'Zahraničné financovanie'!AN$504)</f>
        <v>5.5975295878986234E-4</v>
      </c>
      <c r="AM15" s="314">
        <f>IF('Zahraničné financovanie'!AO$504=0,0,'Zahraničné financovanie'!AO39/'Zahraničné financovanie'!AO$504)</f>
        <v>1.9101624555184205E-2</v>
      </c>
      <c r="AN15" s="314">
        <f>IF('Zahraničné financovanie'!AP$504=0,0,'Zahraničné financovanie'!AP39/'Zahraničné financovanie'!AP$504)</f>
        <v>3.7238185174277405E-4</v>
      </c>
      <c r="AO15" s="314">
        <f>IF('Zahraničné financovanie'!AQ$504=0,0,'Zahraničné financovanie'!AQ39/'Zahraničné financovanie'!AQ$504)</f>
        <v>2.4320182868557683E-2</v>
      </c>
      <c r="AP15" s="314">
        <f>IF('Zahraničné financovanie'!AR$504=0,0,'Zahraničné financovanie'!AR39/'Zahraničné financovanie'!AR$504)</f>
        <v>3.420123565754634E-2</v>
      </c>
      <c r="AQ15" s="314">
        <f>IF('Zahraničné financovanie'!AS$504=0,0,'Zahraničné financovanie'!AS39/'Zahraničné financovanie'!AS$504)</f>
        <v>1.0843793377039973E-2</v>
      </c>
      <c r="AR15" s="314">
        <f>IF('Zahraničné financovanie'!AT$504=0,0,'Zahraničné financovanie'!AT39/'Zahraničné financovanie'!AT$504)</f>
        <v>1.0828568619697323E-2</v>
      </c>
      <c r="AS15" s="314">
        <f>IF('Zahraničné financovanie'!AU$504=0,0,'Zahraničné financovanie'!AU39/'Zahraničné financovanie'!AU$504)</f>
        <v>0</v>
      </c>
      <c r="AT15" s="314">
        <f>IF('Zahraničné financovanie'!AV$504=0,0,'Zahraničné financovanie'!AV39/'Zahraničné financovanie'!AV$504)</f>
        <v>0</v>
      </c>
      <c r="AU15" s="314">
        <f>IF('Zahraničné financovanie'!AW$504=0,0,'Zahraničné financovanie'!AW39/'Zahraničné financovanie'!AW$504)</f>
        <v>1.5279319426365501E-2</v>
      </c>
      <c r="AV15" s="314">
        <f>IF('Zahraničné financovanie'!AX$504=0,0,'Zahraničné financovanie'!AX39/'Zahraničné financovanie'!AX$504)</f>
        <v>2.1437988830807818E-3</v>
      </c>
      <c r="AW15" s="314">
        <f>IF('Zahraničné financovanie'!AY$504=0,0,'Zahraničné financovanie'!AY39/'Zahraničné financovanie'!AY$504)</f>
        <v>0</v>
      </c>
      <c r="AX15" s="314">
        <f>IF('Zahraničné financovanie'!AZ$504=0,0,'Zahraničné financovanie'!AZ39/'Zahraničné financovanie'!AZ$504)</f>
        <v>0</v>
      </c>
      <c r="AY15" s="314">
        <f>IF('Zahraničné financovanie'!BA$504=0,0,'Zahraničné financovanie'!BA39/'Zahraničné financovanie'!BA$504)</f>
        <v>5.6027588326603773E-4</v>
      </c>
      <c r="AZ15" s="314">
        <f>IF('Zahraničné financovanie'!BB$504=0,0,'Zahraničné financovanie'!BB39/'Zahraničné financovanie'!BB$504)</f>
        <v>1.3038628516270375E-2</v>
      </c>
      <c r="BA15" s="314">
        <f>IF('Zahraničné financovanie'!BC$504=0,0,'Zahraničné financovanie'!BC39/'Zahraničné financovanie'!BC$504)</f>
        <v>0</v>
      </c>
      <c r="BB15" s="314">
        <f>IF('Zahraničné financovanie'!BD$504=0,0,'Zahraničné financovanie'!BD39/'Zahraničné financovanie'!BD$504)</f>
        <v>2.1269209758792165E-2</v>
      </c>
    </row>
    <row r="16" spans="1:54" ht="14.25" customHeight="1" x14ac:dyDescent="0.2">
      <c r="A16" s="14">
        <v>11</v>
      </c>
      <c r="B16" s="271" t="s">
        <v>131</v>
      </c>
      <c r="C16" s="272" t="s">
        <v>130</v>
      </c>
      <c r="D16" s="313">
        <f>IF('Zahraničné financovanie'!F$504=0,0,'Zahraničné financovanie'!F44/'Zahraničné financovanie'!F$504)</f>
        <v>0</v>
      </c>
      <c r="E16" s="313">
        <f>IF('Zahraničné financovanie'!G$504=0,0,'Zahraničné financovanie'!G44/'Zahraničné financovanie'!G$504)</f>
        <v>0</v>
      </c>
      <c r="F16" s="313">
        <f>IF('Zahraničné financovanie'!H$504=0,0,'Zahraničné financovanie'!H44/'Zahraničné financovanie'!H$504)</f>
        <v>3.3397064952381973E-5</v>
      </c>
      <c r="G16" s="313">
        <f>IF('Zahraničné financovanie'!I$504=0,0,'Zahraničné financovanie'!I44/'Zahraničné financovanie'!I$504)</f>
        <v>0</v>
      </c>
      <c r="H16" s="313">
        <f>IF('Zahraničné financovanie'!J$504=0,0,'Zahraničné financovanie'!J44/'Zahraničné financovanie'!J$504)</f>
        <v>0</v>
      </c>
      <c r="I16" s="313">
        <f>IF('Zahraničné financovanie'!K$504=0,0,'Zahraničné financovanie'!K44/'Zahraničné financovanie'!K$504)</f>
        <v>0</v>
      </c>
      <c r="J16" s="313">
        <f>IF('Zahraničné financovanie'!L$504=0,0,'Zahraničné financovanie'!L44/'Zahraničné financovanie'!L$504)</f>
        <v>1.7470300489168414E-3</v>
      </c>
      <c r="K16" s="313">
        <f>IF('Zahraničné financovanie'!M$504=0,0,'Zahraničné financovanie'!M44/'Zahraničné financovanie'!M$504)</f>
        <v>0</v>
      </c>
      <c r="L16" s="313">
        <f>IF('Zahraničné financovanie'!N$504=0,0,'Zahraničné financovanie'!N44/'Zahraničné financovanie'!N$504)</f>
        <v>2.7183123341456392E-3</v>
      </c>
      <c r="M16" s="313">
        <f>IF('Zahraničné financovanie'!O$504=0,0,'Zahraničné financovanie'!O44/'Zahraničné financovanie'!O$504)</f>
        <v>1.6764669101518453E-2</v>
      </c>
      <c r="N16" s="313">
        <f>IF('Zahraničné financovanie'!P$504=0,0,'Zahraničné financovanie'!P44/'Zahraničné financovanie'!P$504)</f>
        <v>3.3956231387919012E-4</v>
      </c>
      <c r="O16" s="313">
        <f>IF('Zahraničné financovanie'!Q$504=0,0,'Zahraničné financovanie'!Q44/'Zahraničné financovanie'!Q$504)</f>
        <v>4.262493266275519E-3</v>
      </c>
      <c r="P16" s="313">
        <f>IF('Zahraničné financovanie'!R$504=0,0,'Zahraničné financovanie'!R44/'Zahraničné financovanie'!R$504)</f>
        <v>0</v>
      </c>
      <c r="Q16" s="313">
        <f>IF('Zahraničné financovanie'!S$504=0,0,'Zahraničné financovanie'!S44/'Zahraničné financovanie'!S$504)</f>
        <v>0</v>
      </c>
      <c r="R16" s="313">
        <f>IF('Zahraničné financovanie'!T$504=0,0,'Zahraničné financovanie'!T44/'Zahraničné financovanie'!T$504)</f>
        <v>5.0457417375800824E-3</v>
      </c>
      <c r="S16" s="313">
        <f>IF('Zahraničné financovanie'!U$504=0,0,'Zahraničné financovanie'!U44/'Zahraničné financovanie'!U$504)</f>
        <v>1.7184331337390061E-3</v>
      </c>
      <c r="T16" s="313">
        <f>IF('Zahraničné financovanie'!V$504=0,0,'Zahraničné financovanie'!V44/'Zahraničné financovanie'!V$504)</f>
        <v>8.4335391450164904E-3</v>
      </c>
      <c r="U16" s="313">
        <f>IF('Zahraničné financovanie'!W$504=0,0,'Zahraničné financovanie'!W44/'Zahraničné financovanie'!W$504)</f>
        <v>0</v>
      </c>
      <c r="V16" s="313">
        <f>IF('Zahraničné financovanie'!X$504=0,0,'Zahraničné financovanie'!X44/'Zahraničné financovanie'!X$504)</f>
        <v>3.5740264368884387E-3</v>
      </c>
      <c r="W16" s="313">
        <f>IF('Zahraničné financovanie'!Y$504=0,0,'Zahraničné financovanie'!Y44/'Zahraničné financovanie'!Y$504)</f>
        <v>0</v>
      </c>
      <c r="X16" s="313">
        <f>IF('Zahraničné financovanie'!Z$504=0,0,'Zahraničné financovanie'!Z44/'Zahraničné financovanie'!Z$504)</f>
        <v>0</v>
      </c>
      <c r="Y16" s="313">
        <f>IF('Zahraničné financovanie'!AA$504=0,0,'Zahraničné financovanie'!AA44/'Zahraničné financovanie'!AA$504)</f>
        <v>0</v>
      </c>
      <c r="Z16" s="313">
        <f>IF('Zahraničné financovanie'!AB$504=0,0,'Zahraničné financovanie'!AB44/'Zahraničné financovanie'!AB$504)</f>
        <v>7.9572837751157189E-3</v>
      </c>
      <c r="AA16" s="313">
        <f>IF('Zahraničné financovanie'!AC$504=0,0,'Zahraničné financovanie'!AC44/'Zahraničné financovanie'!AC$504)</f>
        <v>0</v>
      </c>
      <c r="AB16" s="313">
        <f>IF('Zahraničné financovanie'!AD$504=0,0,'Zahraničné financovanie'!AD44/'Zahraničné financovanie'!AD$504)</f>
        <v>0</v>
      </c>
      <c r="AC16" s="313">
        <f>IF('Zahraničné financovanie'!AE$504=0,0,'Zahraničné financovanie'!AE44/'Zahraničné financovanie'!AE$504)</f>
        <v>0</v>
      </c>
      <c r="AD16" s="313">
        <f>IF('Zahraničné financovanie'!AF$504=0,0,'Zahraničné financovanie'!AF44/'Zahraničné financovanie'!AF$504)</f>
        <v>0</v>
      </c>
      <c r="AE16" s="313">
        <f>IF('Zahraničné financovanie'!AG$504=0,0,'Zahraničné financovanie'!AG44/'Zahraničné financovanie'!AG$504)</f>
        <v>0</v>
      </c>
      <c r="AF16" s="313">
        <f>IF('Zahraničné financovanie'!AH$504=0,0,'Zahraničné financovanie'!AH44/'Zahraničné financovanie'!AH$504)</f>
        <v>1.860606039039175E-3</v>
      </c>
      <c r="AG16" s="313">
        <f>IF('Zahraničné financovanie'!AI$504=0,0,'Zahraničné financovanie'!AI44/'Zahraničné financovanie'!AI$504)</f>
        <v>2.4088396372613468E-3</v>
      </c>
      <c r="AH16" s="313">
        <f>IF('Zahraničné financovanie'!AJ$504=0,0,'Zahraničné financovanie'!AJ44/'Zahraničné financovanie'!AJ$504)</f>
        <v>0</v>
      </c>
      <c r="AI16" s="313">
        <f>IF('Zahraničné financovanie'!AK$504=0,0,'Zahraničné financovanie'!AK44/'Zahraničné financovanie'!AK$504)</f>
        <v>0</v>
      </c>
      <c r="AJ16" s="313">
        <f>IF('Zahraničné financovanie'!AL$504=0,0,'Zahraničné financovanie'!AL44/'Zahraničné financovanie'!AL$504)</f>
        <v>1.5726731901460496E-3</v>
      </c>
      <c r="AK16" s="313">
        <f>IF('Zahraničné financovanie'!AM$504=0,0,'Zahraničné financovanie'!AM44/'Zahraničné financovanie'!AM$504)</f>
        <v>2.8624996146981783E-3</v>
      </c>
      <c r="AL16" s="313">
        <f>IF('Zahraničné financovanie'!AN$504=0,0,'Zahraničné financovanie'!AN44/'Zahraničné financovanie'!AN$504)</f>
        <v>1.0712975287844255E-3</v>
      </c>
      <c r="AM16" s="313">
        <f>IF('Zahraničné financovanie'!AO$504=0,0,'Zahraničné financovanie'!AO44/'Zahraničné financovanie'!AO$504)</f>
        <v>3.0542517089033961E-3</v>
      </c>
      <c r="AN16" s="313">
        <f>IF('Zahraničné financovanie'!AP$504=0,0,'Zahraničné financovanie'!AP44/'Zahraničné financovanie'!AP$504)</f>
        <v>2.2847459161039396E-3</v>
      </c>
      <c r="AO16" s="313">
        <f>IF('Zahraničné financovanie'!AQ$504=0,0,'Zahraničné financovanie'!AQ44/'Zahraničné financovanie'!AQ$504)</f>
        <v>7.609889157618583E-3</v>
      </c>
      <c r="AP16" s="313">
        <f>IF('Zahraničné financovanie'!AR$504=0,0,'Zahraničné financovanie'!AR44/'Zahraničné financovanie'!AR$504)</f>
        <v>0</v>
      </c>
      <c r="AQ16" s="313">
        <f>IF('Zahraničné financovanie'!AS$504=0,0,'Zahraničné financovanie'!AS44/'Zahraničné financovanie'!AS$504)</f>
        <v>0</v>
      </c>
      <c r="AR16" s="313">
        <f>IF('Zahraničné financovanie'!AT$504=0,0,'Zahraničné financovanie'!AT44/'Zahraničné financovanie'!AT$504)</f>
        <v>6.433363147371543E-4</v>
      </c>
      <c r="AS16" s="313">
        <f>IF('Zahraničné financovanie'!AU$504=0,0,'Zahraničné financovanie'!AU44/'Zahraničné financovanie'!AU$504)</f>
        <v>0</v>
      </c>
      <c r="AT16" s="313">
        <f>IF('Zahraničné financovanie'!AV$504=0,0,'Zahraničné financovanie'!AV44/'Zahraničné financovanie'!AV$504)</f>
        <v>0</v>
      </c>
      <c r="AU16" s="313">
        <f>IF('Zahraničné financovanie'!AW$504=0,0,'Zahraničné financovanie'!AW44/'Zahraničné financovanie'!AW$504)</f>
        <v>0</v>
      </c>
      <c r="AV16" s="313">
        <f>IF('Zahraničné financovanie'!AX$504=0,0,'Zahraničné financovanie'!AX44/'Zahraničné financovanie'!AX$504)</f>
        <v>1.0718994415403909E-3</v>
      </c>
      <c r="AW16" s="313">
        <f>IF('Zahraničné financovanie'!AY$504=0,0,'Zahraničné financovanie'!AY44/'Zahraničné financovanie'!AY$504)</f>
        <v>3.3418064660240463E-3</v>
      </c>
      <c r="AX16" s="313">
        <f>IF('Zahraničné financovanie'!AZ$504=0,0,'Zahraničné financovanie'!AZ44/'Zahraničné financovanie'!AZ$504)</f>
        <v>1.1960956955705505E-3</v>
      </c>
      <c r="AY16" s="313">
        <f>IF('Zahraničné financovanie'!BA$504=0,0,'Zahraničné financovanie'!BA44/'Zahraničné financovanie'!BA$504)</f>
        <v>3.4102568906331157E-4</v>
      </c>
      <c r="AZ16" s="313">
        <f>IF('Zahraničné financovanie'!BB$504=0,0,'Zahraničné financovanie'!BB44/'Zahraničné financovanie'!BB$504)</f>
        <v>1.1506020694652818E-3</v>
      </c>
      <c r="BA16" s="313">
        <f>IF('Zahraničné financovanie'!BC$504=0,0,'Zahraničné financovanie'!BC44/'Zahraničné financovanie'!BC$504)</f>
        <v>0</v>
      </c>
      <c r="BB16" s="313">
        <f>IF('Zahraničné financovanie'!BD$504=0,0,'Zahraničné financovanie'!BD44/'Zahraničné financovanie'!BD$504)</f>
        <v>0</v>
      </c>
    </row>
    <row r="17" spans="1:54" ht="14.25" customHeight="1" x14ac:dyDescent="0.25">
      <c r="A17" s="21">
        <v>12</v>
      </c>
      <c r="B17" s="275" t="s">
        <v>135</v>
      </c>
      <c r="C17" s="276" t="s">
        <v>134</v>
      </c>
      <c r="D17" s="314">
        <f>IF('Zahraničné financovanie'!F$504=0,0,'Zahraničné financovanie'!F49/'Zahraničné financovanie'!F$504)</f>
        <v>0</v>
      </c>
      <c r="E17" s="314">
        <f>IF('Zahraničné financovanie'!G$504=0,0,'Zahraničné financovanie'!G49/'Zahraničné financovanie'!G$504)</f>
        <v>5.5019298508820359E-3</v>
      </c>
      <c r="F17" s="314">
        <f>IF('Zahraničné financovanie'!H$504=0,0,'Zahraničné financovanie'!H49/'Zahraničné financovanie'!H$504)</f>
        <v>1.9544483404347187E-3</v>
      </c>
      <c r="G17" s="314">
        <f>IF('Zahraničné financovanie'!I$504=0,0,'Zahraničné financovanie'!I49/'Zahraničné financovanie'!I$504)</f>
        <v>0</v>
      </c>
      <c r="H17" s="314">
        <f>IF('Zahraničné financovanie'!J$504=0,0,'Zahraničné financovanie'!J49/'Zahraničné financovanie'!J$504)</f>
        <v>0</v>
      </c>
      <c r="I17" s="314">
        <f>IF('Zahraničné financovanie'!K$504=0,0,'Zahraničné financovanie'!K49/'Zahraničné financovanie'!K$504)</f>
        <v>0</v>
      </c>
      <c r="J17" s="314">
        <f>IF('Zahraničné financovanie'!L$504=0,0,'Zahraničné financovanie'!L49/'Zahraničné financovanie'!L$504)</f>
        <v>1.3976240391334731E-2</v>
      </c>
      <c r="K17" s="314">
        <f>IF('Zahraničné financovanie'!M$504=0,0,'Zahraničné financovanie'!M49/'Zahraničné financovanie'!M$504)</f>
        <v>0</v>
      </c>
      <c r="L17" s="314">
        <f>IF('Zahraničné financovanie'!N$504=0,0,'Zahraničné financovanie'!N49/'Zahraničné financovanie'!N$504)</f>
        <v>4.446354377935835E-2</v>
      </c>
      <c r="M17" s="314">
        <f>IF('Zahraničné financovanie'!O$504=0,0,'Zahraničné financovanie'!O49/'Zahraničné financovanie'!O$504)</f>
        <v>0</v>
      </c>
      <c r="N17" s="314">
        <f>IF('Zahraničné financovanie'!P$504=0,0,'Zahraničné financovanie'!P49/'Zahraničné financovanie'!P$504)</f>
        <v>0</v>
      </c>
      <c r="O17" s="314">
        <f>IF('Zahraničné financovanie'!Q$504=0,0,'Zahraničné financovanie'!Q49/'Zahraničné financovanie'!Q$504)</f>
        <v>0</v>
      </c>
      <c r="P17" s="314">
        <f>IF('Zahraničné financovanie'!R$504=0,0,'Zahraničné financovanie'!R49/'Zahraničné financovanie'!R$504)</f>
        <v>0</v>
      </c>
      <c r="Q17" s="314">
        <f>IF('Zahraničné financovanie'!S$504=0,0,'Zahraničné financovanie'!S49/'Zahraničné financovanie'!S$504)</f>
        <v>0</v>
      </c>
      <c r="R17" s="314">
        <f>IF('Zahraničné financovanie'!T$504=0,0,'Zahraničné financovanie'!T49/'Zahraničné financovanie'!T$504)</f>
        <v>2.2100605446235904E-3</v>
      </c>
      <c r="S17" s="314">
        <f>IF('Zahraničné financovanie'!U$504=0,0,'Zahraničné financovanie'!U49/'Zahraničné financovanie'!U$504)</f>
        <v>9.9831745163122248E-3</v>
      </c>
      <c r="T17" s="314">
        <f>IF('Zahraničné financovanie'!V$504=0,0,'Zahraničné financovanie'!V49/'Zahraničné financovanie'!V$504)</f>
        <v>0</v>
      </c>
      <c r="U17" s="314">
        <f>IF('Zahraničné financovanie'!W$504=0,0,'Zahraničné financovanie'!W49/'Zahraničné financovanie'!W$504)</f>
        <v>0</v>
      </c>
      <c r="V17" s="314">
        <f>IF('Zahraničné financovanie'!X$504=0,0,'Zahraničné financovanie'!X49/'Zahraničné financovanie'!X$504)</f>
        <v>0</v>
      </c>
      <c r="W17" s="314">
        <f>IF('Zahraničné financovanie'!Y$504=0,0,'Zahraničné financovanie'!Y49/'Zahraničné financovanie'!Y$504)</f>
        <v>0</v>
      </c>
      <c r="X17" s="314">
        <f>IF('Zahraničné financovanie'!Z$504=0,0,'Zahraničné financovanie'!Z49/'Zahraničné financovanie'!Z$504)</f>
        <v>0</v>
      </c>
      <c r="Y17" s="314">
        <f>IF('Zahraničné financovanie'!AA$504=0,0,'Zahraničné financovanie'!AA49/'Zahraničné financovanie'!AA$504)</f>
        <v>3.3388366441961591E-3</v>
      </c>
      <c r="Z17" s="314">
        <f>IF('Zahraničné financovanie'!AB$504=0,0,'Zahraničné financovanie'!AB49/'Zahraničné financovanie'!AB$504)</f>
        <v>0</v>
      </c>
      <c r="AA17" s="314">
        <f>IF('Zahraničné financovanie'!AC$504=0,0,'Zahraničné financovanie'!AC49/'Zahraničné financovanie'!AC$504)</f>
        <v>2.0530462058323751E-2</v>
      </c>
      <c r="AB17" s="314">
        <f>IF('Zahraničné financovanie'!AD$504=0,0,'Zahraničné financovanie'!AD49/'Zahraničné financovanie'!AD$504)</f>
        <v>0</v>
      </c>
      <c r="AC17" s="314">
        <f>IF('Zahraničné financovanie'!AE$504=0,0,'Zahraničné financovanie'!AE49/'Zahraničné financovanie'!AE$504)</f>
        <v>0</v>
      </c>
      <c r="AD17" s="314">
        <f>IF('Zahraničné financovanie'!AF$504=0,0,'Zahraničné financovanie'!AF49/'Zahraničné financovanie'!AF$504)</f>
        <v>0</v>
      </c>
      <c r="AE17" s="314">
        <f>IF('Zahraničné financovanie'!AG$504=0,0,'Zahraničné financovanie'!AG49/'Zahraničné financovanie'!AG$504)</f>
        <v>0</v>
      </c>
      <c r="AF17" s="314">
        <f>IF('Zahraničné financovanie'!AH$504=0,0,'Zahraničné financovanie'!AH49/'Zahraničné financovanie'!AH$504)</f>
        <v>0</v>
      </c>
      <c r="AG17" s="314">
        <f>IF('Zahraničné financovanie'!AI$504=0,0,'Zahraničné financovanie'!AI49/'Zahraničné financovanie'!AI$504)</f>
        <v>0</v>
      </c>
      <c r="AH17" s="314">
        <f>IF('Zahraničné financovanie'!AJ$504=0,0,'Zahraničné financovanie'!AJ49/'Zahraničné financovanie'!AJ$504)</f>
        <v>0</v>
      </c>
      <c r="AI17" s="314">
        <f>IF('Zahraničné financovanie'!AK$504=0,0,'Zahraničné financovanie'!AK49/'Zahraničné financovanie'!AK$504)</f>
        <v>0</v>
      </c>
      <c r="AJ17" s="314">
        <f>IF('Zahraničné financovanie'!AL$504=0,0,'Zahraničné financovanie'!AL49/'Zahraničné financovanie'!AL$504)</f>
        <v>5.6461775049351133E-2</v>
      </c>
      <c r="AK17" s="314">
        <f>IF('Zahraničné financovanie'!AM$504=0,0,'Zahraničné financovanie'!AM49/'Zahraničné financovanie'!AM$504)</f>
        <v>1.7614827603797607E-3</v>
      </c>
      <c r="AL17" s="314">
        <f>IF('Zahraničné financovanie'!AN$504=0,0,'Zahraničné financovanie'!AN49/'Zahraničné financovanie'!AN$504)</f>
        <v>5.5975295878986234E-4</v>
      </c>
      <c r="AM17" s="314">
        <f>IF('Zahraničné financovanie'!AO$504=0,0,'Zahraničné financovanie'!AO49/'Zahraničné financovanie'!AO$504)</f>
        <v>4.5766178807591044E-3</v>
      </c>
      <c r="AN17" s="314">
        <f>IF('Zahraničné financovanie'!AP$504=0,0,'Zahraničné financovanie'!AP49/'Zahraničné financovanie'!AP$504)</f>
        <v>3.7238185174277405E-4</v>
      </c>
      <c r="AO17" s="314">
        <f>IF('Zahraničné financovanie'!AQ$504=0,0,'Zahraničné financovanie'!AQ49/'Zahraničné financovanie'!AQ$504)</f>
        <v>1.3515686384439883E-2</v>
      </c>
      <c r="AP17" s="314">
        <f>IF('Zahraničné financovanie'!AR$504=0,0,'Zahraničné financovanie'!AR49/'Zahraničné financovanie'!AR$504)</f>
        <v>1.5997352162400707E-2</v>
      </c>
      <c r="AQ17" s="314">
        <f>IF('Zahraničné financovanie'!AS$504=0,0,'Zahraničné financovanie'!AS49/'Zahraničné financovanie'!AS$504)</f>
        <v>6.908655423497701E-3</v>
      </c>
      <c r="AR17" s="314">
        <f>IF('Zahraničné financovanie'!AT$504=0,0,'Zahraničné financovanie'!AT49/'Zahraničné financovanie'!AT$504)</f>
        <v>2.1615944463644933E-3</v>
      </c>
      <c r="AS17" s="314">
        <f>IF('Zahraničné financovanie'!AU$504=0,0,'Zahraničné financovanie'!AU49/'Zahraničné financovanie'!AU$504)</f>
        <v>0</v>
      </c>
      <c r="AT17" s="314">
        <f>IF('Zahraničné financovanie'!AV$504=0,0,'Zahraničné financovanie'!AV49/'Zahraničné financovanie'!AV$504)</f>
        <v>2.9348835910218193E-2</v>
      </c>
      <c r="AU17" s="314">
        <f>IF('Zahraničné financovanie'!AW$504=0,0,'Zahraničné financovanie'!AW49/'Zahraničné financovanie'!AW$504)</f>
        <v>3.8643177285673985E-2</v>
      </c>
      <c r="AV17" s="314">
        <f>IF('Zahraničné financovanie'!AX$504=0,0,'Zahraničné financovanie'!AX49/'Zahraničné financovanie'!AX$504)</f>
        <v>1.5721191809259067E-3</v>
      </c>
      <c r="AW17" s="314">
        <f>IF('Zahraničné financovanie'!AY$504=0,0,'Zahraničné financovanie'!AY49/'Zahraničné financovanie'!AY$504)</f>
        <v>0</v>
      </c>
      <c r="AX17" s="314">
        <f>IF('Zahraničné financovanie'!AZ$504=0,0,'Zahraničné financovanie'!AZ49/'Zahraničné financovanie'!AZ$504)</f>
        <v>0</v>
      </c>
      <c r="AY17" s="314">
        <f>IF('Zahraničné financovanie'!BA$504=0,0,'Zahraničné financovanie'!BA49/'Zahraničné financovanie'!BA$504)</f>
        <v>0</v>
      </c>
      <c r="AZ17" s="314">
        <f>IF('Zahraničné financovanie'!BB$504=0,0,'Zahraničné financovanie'!BB49/'Zahraničné financovanie'!BB$504)</f>
        <v>0</v>
      </c>
      <c r="BA17" s="314">
        <f>IF('Zahraničné financovanie'!BC$504=0,0,'Zahraničné financovanie'!BC49/'Zahraničné financovanie'!BC$504)</f>
        <v>0</v>
      </c>
      <c r="BB17" s="314">
        <f>IF('Zahraničné financovanie'!BD$504=0,0,'Zahraničné financovanie'!BD49/'Zahraničné financovanie'!BD$504)</f>
        <v>3.6444009319170512E-3</v>
      </c>
    </row>
    <row r="18" spans="1:54" ht="14.25" customHeight="1" x14ac:dyDescent="0.2">
      <c r="A18" s="14">
        <v>13</v>
      </c>
      <c r="B18" s="271" t="s">
        <v>240</v>
      </c>
      <c r="C18" s="272" t="s">
        <v>239</v>
      </c>
      <c r="D18" s="313">
        <f>IF('Zahraničné financovanie'!F$504=0,0,'Zahraničné financovanie'!F52/'Zahraničné financovanie'!F$504)</f>
        <v>0</v>
      </c>
      <c r="E18" s="313">
        <f>IF('Zahraničné financovanie'!G$504=0,0,'Zahraničné financovanie'!G52/'Zahraničné financovanie'!G$504)</f>
        <v>0</v>
      </c>
      <c r="F18" s="313">
        <f>IF('Zahraničné financovanie'!H$504=0,0,'Zahraničné financovanie'!H52/'Zahraničné financovanie'!H$504)</f>
        <v>4.3416184438096561E-4</v>
      </c>
      <c r="G18" s="313">
        <f>IF('Zahraničné financovanie'!I$504=0,0,'Zahraničné financovanie'!I52/'Zahraničné financovanie'!I$504)</f>
        <v>0</v>
      </c>
      <c r="H18" s="313">
        <f>IF('Zahraničné financovanie'!J$504=0,0,'Zahraničné financovanie'!J52/'Zahraničné financovanie'!J$504)</f>
        <v>0</v>
      </c>
      <c r="I18" s="313">
        <f>IF('Zahraničné financovanie'!K$504=0,0,'Zahraničné financovanie'!K52/'Zahraničné financovanie'!K$504)</f>
        <v>0</v>
      </c>
      <c r="J18" s="313">
        <f>IF('Zahraničné financovanie'!L$504=0,0,'Zahraničné financovanie'!L52/'Zahraničné financovanie'!L$504)</f>
        <v>0</v>
      </c>
      <c r="K18" s="313">
        <f>IF('Zahraničné financovanie'!M$504=0,0,'Zahraničné financovanie'!M52/'Zahraničné financovanie'!M$504)</f>
        <v>0</v>
      </c>
      <c r="L18" s="313">
        <f>IF('Zahraničné financovanie'!N$504=0,0,'Zahraničné financovanie'!N52/'Zahraničné financovanie'!N$504)</f>
        <v>2.7183123341456392E-3</v>
      </c>
      <c r="M18" s="313">
        <f>IF('Zahraničné financovanie'!O$504=0,0,'Zahraničné financovanie'!O52/'Zahraničné financovanie'!O$504)</f>
        <v>0</v>
      </c>
      <c r="N18" s="313">
        <f>IF('Zahraničné financovanie'!P$504=0,0,'Zahraničné financovanie'!P52/'Zahraničné financovanie'!P$504)</f>
        <v>0</v>
      </c>
      <c r="O18" s="313">
        <f>IF('Zahraničné financovanie'!Q$504=0,0,'Zahraničné financovanie'!Q52/'Zahraničné financovanie'!Q$504)</f>
        <v>0</v>
      </c>
      <c r="P18" s="313">
        <f>IF('Zahraničné financovanie'!R$504=0,0,'Zahraničné financovanie'!R52/'Zahraničné financovanie'!R$504)</f>
        <v>0</v>
      </c>
      <c r="Q18" s="313">
        <f>IF('Zahraničné financovanie'!S$504=0,0,'Zahraničné financovanie'!S52/'Zahraničné financovanie'!S$504)</f>
        <v>0</v>
      </c>
      <c r="R18" s="313">
        <f>IF('Zahraničné financovanie'!T$504=0,0,'Zahraničné financovanie'!T52/'Zahraničné financovanie'!T$504)</f>
        <v>0</v>
      </c>
      <c r="S18" s="313">
        <f>IF('Zahraničné financovanie'!U$504=0,0,'Zahraničné financovanie'!U52/'Zahraničné financovanie'!U$504)</f>
        <v>1.0025223950982496E-2</v>
      </c>
      <c r="T18" s="313">
        <f>IF('Zahraničné financovanie'!V$504=0,0,'Zahraničné financovanie'!V52/'Zahraničné financovanie'!V$504)</f>
        <v>0</v>
      </c>
      <c r="U18" s="313">
        <f>IF('Zahraničné financovanie'!W$504=0,0,'Zahraničné financovanie'!W52/'Zahraničné financovanie'!W$504)</f>
        <v>0</v>
      </c>
      <c r="V18" s="313">
        <f>IF('Zahraničné financovanie'!X$504=0,0,'Zahraničné financovanie'!X52/'Zahraničné financovanie'!X$504)</f>
        <v>0</v>
      </c>
      <c r="W18" s="313">
        <f>IF('Zahraničné financovanie'!Y$504=0,0,'Zahraničné financovanie'!Y52/'Zahraničné financovanie'!Y$504)</f>
        <v>0</v>
      </c>
      <c r="X18" s="313">
        <f>IF('Zahraničné financovanie'!Z$504=0,0,'Zahraničné financovanie'!Z52/'Zahraničné financovanie'!Z$504)</f>
        <v>0</v>
      </c>
      <c r="Y18" s="313">
        <f>IF('Zahraničné financovanie'!AA$504=0,0,'Zahraničné financovanie'!AA52/'Zahraničné financovanie'!AA$504)</f>
        <v>1.9366489839855268E-3</v>
      </c>
      <c r="Z18" s="313">
        <f>IF('Zahraničné financovanie'!AB$504=0,0,'Zahraničné financovanie'!AB52/'Zahraničné financovanie'!AB$504)</f>
        <v>0</v>
      </c>
      <c r="AA18" s="313">
        <f>IF('Zahraničné financovanie'!AC$504=0,0,'Zahraničné financovanie'!AC52/'Zahraničné financovanie'!AC$504)</f>
        <v>5.9420679034095508E-3</v>
      </c>
      <c r="AB18" s="313">
        <f>IF('Zahraničné financovanie'!AD$504=0,0,'Zahraničné financovanie'!AD52/'Zahraničné financovanie'!AD$504)</f>
        <v>0</v>
      </c>
      <c r="AC18" s="313">
        <f>IF('Zahraničné financovanie'!AE$504=0,0,'Zahraničné financovanie'!AE52/'Zahraničné financovanie'!AE$504)</f>
        <v>0</v>
      </c>
      <c r="AD18" s="313">
        <f>IF('Zahraničné financovanie'!AF$504=0,0,'Zahraničné financovanie'!AF52/'Zahraničné financovanie'!AF$504)</f>
        <v>0</v>
      </c>
      <c r="AE18" s="313">
        <f>IF('Zahraničné financovanie'!AG$504=0,0,'Zahraničné financovanie'!AG52/'Zahraničné financovanie'!AG$504)</f>
        <v>0</v>
      </c>
      <c r="AF18" s="313">
        <f>IF('Zahraničné financovanie'!AH$504=0,0,'Zahraničné financovanie'!AH52/'Zahraničné financovanie'!AH$504)</f>
        <v>0</v>
      </c>
      <c r="AG18" s="313">
        <f>IF('Zahraničné financovanie'!AI$504=0,0,'Zahraničné financovanie'!AI52/'Zahraničné financovanie'!AI$504)</f>
        <v>8.073321348614701E-4</v>
      </c>
      <c r="AH18" s="313">
        <f>IF('Zahraničné financovanie'!AJ$504=0,0,'Zahraničné financovanie'!AJ52/'Zahraničné financovanie'!AJ$504)</f>
        <v>0</v>
      </c>
      <c r="AI18" s="313">
        <f>IF('Zahraničné financovanie'!AK$504=0,0,'Zahraničné financovanie'!AK52/'Zahraničné financovanie'!AK$504)</f>
        <v>0</v>
      </c>
      <c r="AJ18" s="313">
        <f>IF('Zahraničné financovanie'!AL$504=0,0,'Zahraničné financovanie'!AL52/'Zahraničné financovanie'!AL$504)</f>
        <v>9.5253851119143722E-4</v>
      </c>
      <c r="AK18" s="313">
        <f>IF('Zahraničné financovanie'!AM$504=0,0,'Zahraničné financovanie'!AM52/'Zahraničné financovanie'!AM$504)</f>
        <v>2.8161676339620075E-3</v>
      </c>
      <c r="AL18" s="313">
        <f>IF('Zahraničné financovanie'!AN$504=0,0,'Zahraničné financovanie'!AN52/'Zahraničné financovanie'!AN$504)</f>
        <v>0</v>
      </c>
      <c r="AM18" s="313">
        <f>IF('Zahraničné financovanie'!AO$504=0,0,'Zahraničné financovanie'!AO52/'Zahraničné financovanie'!AO$504)</f>
        <v>0</v>
      </c>
      <c r="AN18" s="313">
        <f>IF('Zahraničné financovanie'!AP$504=0,0,'Zahraničné financovanie'!AP52/'Zahraničné financovanie'!AP$504)</f>
        <v>0</v>
      </c>
      <c r="AO18" s="313">
        <f>IF('Zahraničné financovanie'!AQ$504=0,0,'Zahraničné financovanie'!AQ52/'Zahraničné financovanie'!AQ$504)</f>
        <v>0</v>
      </c>
      <c r="AP18" s="313">
        <f>IF('Zahraničné financovanie'!AR$504=0,0,'Zahraničné financovanie'!AR52/'Zahraničné financovanie'!AR$504)</f>
        <v>0</v>
      </c>
      <c r="AQ18" s="313">
        <f>IF('Zahraničné financovanie'!AS$504=0,0,'Zahraničné financovanie'!AS52/'Zahraničné financovanie'!AS$504)</f>
        <v>0</v>
      </c>
      <c r="AR18" s="313">
        <f>IF('Zahraničné financovanie'!AT$504=0,0,'Zahraničné financovanie'!AT52/'Zahraničné financovanie'!AT$504)</f>
        <v>3.2633950307215298E-4</v>
      </c>
      <c r="AS18" s="313">
        <f>IF('Zahraničné financovanie'!AU$504=0,0,'Zahraničné financovanie'!AU52/'Zahraničné financovanie'!AU$504)</f>
        <v>0</v>
      </c>
      <c r="AT18" s="313">
        <f>IF('Zahraničné financovanie'!AV$504=0,0,'Zahraničné financovanie'!AV52/'Zahraničné financovanie'!AV$504)</f>
        <v>0</v>
      </c>
      <c r="AU18" s="313">
        <f>IF('Zahraničné financovanie'!AW$504=0,0,'Zahraničné financovanie'!AW52/'Zahraničné financovanie'!AW$504)</f>
        <v>1.2357793798574118E-3</v>
      </c>
      <c r="AV18" s="313">
        <f>IF('Zahraničné financovanie'!AX$504=0,0,'Zahraničné financovanie'!AX52/'Zahraničné financovanie'!AX$504)</f>
        <v>0</v>
      </c>
      <c r="AW18" s="313">
        <f>IF('Zahraničné financovanie'!AY$504=0,0,'Zahraničné financovanie'!AY52/'Zahraničné financovanie'!AY$504)</f>
        <v>0</v>
      </c>
      <c r="AX18" s="313">
        <f>IF('Zahraničné financovanie'!AZ$504=0,0,'Zahraničné financovanie'!AZ52/'Zahraničné financovanie'!AZ$504)</f>
        <v>1.6686273283885457E-3</v>
      </c>
      <c r="AY18" s="313">
        <f>IF('Zahraničné financovanie'!BA$504=0,0,'Zahraničné financovanie'!BA52/'Zahraničné financovanie'!BA$504)</f>
        <v>0</v>
      </c>
      <c r="AZ18" s="313">
        <f>IF('Zahraničné financovanie'!BB$504=0,0,'Zahraničné financovanie'!BB52/'Zahraničné financovanie'!BB$504)</f>
        <v>1.4298177039140117E-2</v>
      </c>
      <c r="BA18" s="313">
        <f>IF('Zahraničné financovanie'!BC$504=0,0,'Zahraničné financovanie'!BC52/'Zahraničné financovanie'!BC$504)</f>
        <v>0</v>
      </c>
      <c r="BB18" s="313">
        <f>IF('Zahraničné financovanie'!BD$504=0,0,'Zahraničné financovanie'!BD52/'Zahraničné financovanie'!BD$504)</f>
        <v>0</v>
      </c>
    </row>
    <row r="19" spans="1:54" ht="14.25" customHeight="1" x14ac:dyDescent="0.2">
      <c r="A19" s="14">
        <v>14</v>
      </c>
      <c r="B19" s="275" t="s">
        <v>183</v>
      </c>
      <c r="C19" s="276" t="s">
        <v>182</v>
      </c>
      <c r="D19" s="314">
        <f>IF('Zahraničné financovanie'!F$504=0,0,'Zahraničné financovanie'!F54/'Zahraničné financovanie'!F$504)</f>
        <v>0</v>
      </c>
      <c r="E19" s="314">
        <f>IF('Zahraničné financovanie'!G$504=0,0,'Zahraničné financovanie'!G54/'Zahraničné financovanie'!G$504)</f>
        <v>0</v>
      </c>
      <c r="F19" s="314">
        <f>IF('Zahraničné financovanie'!H$504=0,0,'Zahraničné financovanie'!H54/'Zahraničné financovanie'!H$504)</f>
        <v>0</v>
      </c>
      <c r="G19" s="314">
        <f>IF('Zahraničné financovanie'!I$504=0,0,'Zahraničné financovanie'!I54/'Zahraničné financovanie'!I$504)</f>
        <v>0</v>
      </c>
      <c r="H19" s="314">
        <f>IF('Zahraničné financovanie'!J$504=0,0,'Zahraničné financovanie'!J54/'Zahraničné financovanie'!J$504)</f>
        <v>0</v>
      </c>
      <c r="I19" s="314">
        <f>IF('Zahraničné financovanie'!K$504=0,0,'Zahraničné financovanie'!K54/'Zahraničné financovanie'!K$504)</f>
        <v>0</v>
      </c>
      <c r="J19" s="314">
        <f>IF('Zahraničné financovanie'!L$504=0,0,'Zahraničné financovanie'!L54/'Zahraničné financovanie'!L$504)</f>
        <v>1.0482180293501049E-3</v>
      </c>
      <c r="K19" s="314">
        <f>IF('Zahraničné financovanie'!M$504=0,0,'Zahraničné financovanie'!M54/'Zahraničné financovanie'!M$504)</f>
        <v>0</v>
      </c>
      <c r="L19" s="314">
        <f>IF('Zahraničné financovanie'!N$504=0,0,'Zahraničné financovanie'!N54/'Zahraničné financovanie'!N$504)</f>
        <v>0</v>
      </c>
      <c r="M19" s="314">
        <f>IF('Zahraničné financovanie'!O$504=0,0,'Zahraničné financovanie'!O54/'Zahraničné financovanie'!O$504)</f>
        <v>0</v>
      </c>
      <c r="N19" s="314">
        <f>IF('Zahraničné financovanie'!P$504=0,0,'Zahraničné financovanie'!P54/'Zahraničné financovanie'!P$504)</f>
        <v>0</v>
      </c>
      <c r="O19" s="314">
        <f>IF('Zahraničné financovanie'!Q$504=0,0,'Zahraničné financovanie'!Q54/'Zahraničné financovanie'!Q$504)</f>
        <v>0</v>
      </c>
      <c r="P19" s="314">
        <f>IF('Zahraničné financovanie'!R$504=0,0,'Zahraničné financovanie'!R54/'Zahraničné financovanie'!R$504)</f>
        <v>0</v>
      </c>
      <c r="Q19" s="314">
        <f>IF('Zahraničné financovanie'!S$504=0,0,'Zahraničné financovanie'!S54/'Zahraničné financovanie'!S$504)</f>
        <v>0</v>
      </c>
      <c r="R19" s="314">
        <f>IF('Zahraničné financovanie'!T$504=0,0,'Zahraničné financovanie'!T54/'Zahraničné financovanie'!T$504)</f>
        <v>0</v>
      </c>
      <c r="S19" s="314">
        <f>IF('Zahraničné financovanie'!U$504=0,0,'Zahraničné financovanie'!U54/'Zahraničné financovanie'!U$504)</f>
        <v>0</v>
      </c>
      <c r="T19" s="314">
        <f>IF('Zahraničné financovanie'!V$504=0,0,'Zahraničné financovanie'!V54/'Zahraničné financovanie'!V$504)</f>
        <v>0</v>
      </c>
      <c r="U19" s="314">
        <f>IF('Zahraničné financovanie'!W$504=0,0,'Zahraničné financovanie'!W54/'Zahraničné financovanie'!W$504)</f>
        <v>0</v>
      </c>
      <c r="V19" s="314">
        <f>IF('Zahraničné financovanie'!X$504=0,0,'Zahraničné financovanie'!X54/'Zahraničné financovanie'!X$504)</f>
        <v>0</v>
      </c>
      <c r="W19" s="314">
        <f>IF('Zahraničné financovanie'!Y$504=0,0,'Zahraničné financovanie'!Y54/'Zahraničné financovanie'!Y$504)</f>
        <v>0</v>
      </c>
      <c r="X19" s="314">
        <f>IF('Zahraničné financovanie'!Z$504=0,0,'Zahraničné financovanie'!Z54/'Zahraničné financovanie'!Z$504)</f>
        <v>0</v>
      </c>
      <c r="Y19" s="314">
        <f>IF('Zahraničné financovanie'!AA$504=0,0,'Zahraničné financovanie'!AA54/'Zahraničné financovanie'!AA$504)</f>
        <v>0</v>
      </c>
      <c r="Z19" s="314">
        <f>IF('Zahraničné financovanie'!AB$504=0,0,'Zahraničné financovanie'!AB54/'Zahraničné financovanie'!AB$504)</f>
        <v>0</v>
      </c>
      <c r="AA19" s="314">
        <f>IF('Zahraničné financovanie'!AC$504=0,0,'Zahraničné financovanie'!AC54/'Zahraničné financovanie'!AC$504)</f>
        <v>0</v>
      </c>
      <c r="AB19" s="314">
        <f>IF('Zahraničné financovanie'!AD$504=0,0,'Zahraničné financovanie'!AD54/'Zahraničné financovanie'!AD$504)</f>
        <v>0</v>
      </c>
      <c r="AC19" s="314">
        <f>IF('Zahraničné financovanie'!AE$504=0,0,'Zahraničné financovanie'!AE54/'Zahraničné financovanie'!AE$504)</f>
        <v>0</v>
      </c>
      <c r="AD19" s="314">
        <f>IF('Zahraničné financovanie'!AF$504=0,0,'Zahraničné financovanie'!AF54/'Zahraničné financovanie'!AF$504)</f>
        <v>0</v>
      </c>
      <c r="AE19" s="314">
        <f>IF('Zahraničné financovanie'!AG$504=0,0,'Zahraničné financovanie'!AG54/'Zahraničné financovanie'!AG$504)</f>
        <v>0</v>
      </c>
      <c r="AF19" s="314">
        <f>IF('Zahraničné financovanie'!AH$504=0,0,'Zahraničné financovanie'!AH54/'Zahraničné financovanie'!AH$504)</f>
        <v>0</v>
      </c>
      <c r="AG19" s="314">
        <f>IF('Zahraničné financovanie'!AI$504=0,0,'Zahraničné financovanie'!AI54/'Zahraničné financovanie'!AI$504)</f>
        <v>0</v>
      </c>
      <c r="AH19" s="314">
        <f>IF('Zahraničné financovanie'!AJ$504=0,0,'Zahraničné financovanie'!AJ54/'Zahraničné financovanie'!AJ$504)</f>
        <v>0</v>
      </c>
      <c r="AI19" s="314">
        <f>IF('Zahraničné financovanie'!AK$504=0,0,'Zahraničné financovanie'!AK54/'Zahraničné financovanie'!AK$504)</f>
        <v>0</v>
      </c>
      <c r="AJ19" s="314">
        <f>IF('Zahraničné financovanie'!AL$504=0,0,'Zahraničné financovanie'!AL54/'Zahraničné financovanie'!AL$504)</f>
        <v>0</v>
      </c>
      <c r="AK19" s="314">
        <f>IF('Zahraničné financovanie'!AM$504=0,0,'Zahraničné financovanie'!AM54/'Zahraničné financovanie'!AM$504)</f>
        <v>0</v>
      </c>
      <c r="AL19" s="314">
        <f>IF('Zahraničné financovanie'!AN$504=0,0,'Zahraničné financovanie'!AN54/'Zahraničné financovanie'!AN$504)</f>
        <v>0</v>
      </c>
      <c r="AM19" s="314">
        <f>IF('Zahraničné financovanie'!AO$504=0,0,'Zahraničné financovanie'!AO54/'Zahraničné financovanie'!AO$504)</f>
        <v>0</v>
      </c>
      <c r="AN19" s="314">
        <f>IF('Zahraničné financovanie'!AP$504=0,0,'Zahraničné financovanie'!AP54/'Zahraničné financovanie'!AP$504)</f>
        <v>0</v>
      </c>
      <c r="AO19" s="314">
        <f>IF('Zahraničné financovanie'!AQ$504=0,0,'Zahraničné financovanie'!AQ54/'Zahraničné financovanie'!AQ$504)</f>
        <v>0</v>
      </c>
      <c r="AP19" s="314">
        <f>IF('Zahraničné financovanie'!AR$504=0,0,'Zahraničné financovanie'!AR54/'Zahraničné financovanie'!AR$504)</f>
        <v>0</v>
      </c>
      <c r="AQ19" s="314">
        <f>IF('Zahraničné financovanie'!AS$504=0,0,'Zahraničné financovanie'!AS54/'Zahraničné financovanie'!AS$504)</f>
        <v>0</v>
      </c>
      <c r="AR19" s="314">
        <f>IF('Zahraničné financovanie'!AT$504=0,0,'Zahraničné financovanie'!AT54/'Zahraničné financovanie'!AT$504)</f>
        <v>0</v>
      </c>
      <c r="AS19" s="314">
        <f>IF('Zahraničné financovanie'!AU$504=0,0,'Zahraničné financovanie'!AU54/'Zahraničné financovanie'!AU$504)</f>
        <v>1.6653238127857121E-2</v>
      </c>
      <c r="AT19" s="314">
        <f>IF('Zahraničné financovanie'!AV$504=0,0,'Zahraničné financovanie'!AV54/'Zahraničné financovanie'!AV$504)</f>
        <v>0</v>
      </c>
      <c r="AU19" s="314">
        <f>IF('Zahraničné financovanie'!AW$504=0,0,'Zahraničné financovanie'!AW54/'Zahraničné financovanie'!AW$504)</f>
        <v>0</v>
      </c>
      <c r="AV19" s="314">
        <f>IF('Zahraničné financovanie'!AX$504=0,0,'Zahraničné financovanie'!AX54/'Zahraničné financovanie'!AX$504)</f>
        <v>1.1433594043097504E-3</v>
      </c>
      <c r="AW19" s="314">
        <f>IF('Zahraničné financovanie'!AY$504=0,0,'Zahraničné financovanie'!AY54/'Zahraničné financovanie'!AY$504)</f>
        <v>0</v>
      </c>
      <c r="AX19" s="314">
        <f>IF('Zahraničné financovanie'!AZ$504=0,0,'Zahraničné financovanie'!AZ54/'Zahraničné financovanie'!AZ$504)</f>
        <v>6.3496438159918109E-4</v>
      </c>
      <c r="AY19" s="314">
        <f>IF('Zahraničné financovanie'!BA$504=0,0,'Zahraničné financovanie'!BA54/'Zahraničné financovanie'!BA$504)</f>
        <v>2.4436554152625832E-4</v>
      </c>
      <c r="AZ19" s="314">
        <f>IF('Zahraničné financovanie'!BB$504=0,0,'Zahraničné financovanie'!BB54/'Zahraničné financovanie'!BB$504)</f>
        <v>0</v>
      </c>
      <c r="BA19" s="314">
        <f>IF('Zahraničné financovanie'!BC$504=0,0,'Zahraničné financovanie'!BC54/'Zahraničné financovanie'!BC$504)</f>
        <v>0</v>
      </c>
      <c r="BB19" s="314">
        <f>IF('Zahraničné financovanie'!BD$504=0,0,'Zahraničné financovanie'!BD54/'Zahraničné financovanie'!BD$504)</f>
        <v>0</v>
      </c>
    </row>
    <row r="20" spans="1:54" ht="14.25" customHeight="1" x14ac:dyDescent="0.2">
      <c r="A20" s="14">
        <v>15</v>
      </c>
      <c r="B20" s="271" t="s">
        <v>165</v>
      </c>
      <c r="C20" s="272" t="s">
        <v>164</v>
      </c>
      <c r="D20" s="313">
        <f>IF('Zahraničné financovanie'!F$504=0,0,'Zahraničné financovanie'!F57/'Zahraničné financovanie'!F$504)</f>
        <v>0</v>
      </c>
      <c r="E20" s="313">
        <f>IF('Zahraničné financovanie'!G$504=0,0,'Zahraničné financovanie'!G57/'Zahraničné financovanie'!G$504)</f>
        <v>4.9554684151779807E-3</v>
      </c>
      <c r="F20" s="313">
        <f>IF('Zahraničné financovanie'!H$504=0,0,'Zahraničné financovanie'!H57/'Zahraničné financovanie'!H$504)</f>
        <v>3.4732947550477249E-3</v>
      </c>
      <c r="G20" s="313">
        <f>IF('Zahraničné financovanie'!I$504=0,0,'Zahraničné financovanie'!I57/'Zahraničné financovanie'!I$504)</f>
        <v>2.3483556374861135E-4</v>
      </c>
      <c r="H20" s="313">
        <f>IF('Zahraničné financovanie'!J$504=0,0,'Zahraničné financovanie'!J57/'Zahraničné financovanie'!J$504)</f>
        <v>0</v>
      </c>
      <c r="I20" s="313">
        <f>IF('Zahraničné financovanie'!K$504=0,0,'Zahraničné financovanie'!K57/'Zahraničné financovanie'!K$504)</f>
        <v>0</v>
      </c>
      <c r="J20" s="313">
        <f>IF('Zahraničné financovanie'!L$504=0,0,'Zahraničné financovanie'!L57/'Zahraničné financovanie'!L$504)</f>
        <v>1.3976240391334731E-2</v>
      </c>
      <c r="K20" s="313">
        <f>IF('Zahraničné financovanie'!M$504=0,0,'Zahraničné financovanie'!M57/'Zahraničné financovanie'!M$504)</f>
        <v>0</v>
      </c>
      <c r="L20" s="313">
        <f>IF('Zahraničné financovanie'!N$504=0,0,'Zahraničné financovanie'!N57/'Zahraničné financovanie'!N$504)</f>
        <v>2.7183123341456392E-3</v>
      </c>
      <c r="M20" s="313">
        <f>IF('Zahraničné financovanie'!O$504=0,0,'Zahraničné financovanie'!O57/'Zahraničné financovanie'!O$504)</f>
        <v>5.6606472377715433E-4</v>
      </c>
      <c r="N20" s="313">
        <f>IF('Zahraničné financovanie'!P$504=0,0,'Zahraničné financovanie'!P57/'Zahraničné financovanie'!P$504)</f>
        <v>0</v>
      </c>
      <c r="O20" s="313">
        <f>IF('Zahraničné financovanie'!Q$504=0,0,'Zahraničné financovanie'!Q57/'Zahraničné financovanie'!Q$504)</f>
        <v>1.0473554882848417E-2</v>
      </c>
      <c r="P20" s="313">
        <f>IF('Zahraničné financovanie'!R$504=0,0,'Zahraničné financovanie'!R57/'Zahraničné financovanie'!R$504)</f>
        <v>0</v>
      </c>
      <c r="Q20" s="313">
        <f>IF('Zahraničné financovanie'!S$504=0,0,'Zahraničné financovanie'!S57/'Zahraničné financovanie'!S$504)</f>
        <v>0</v>
      </c>
      <c r="R20" s="313">
        <f>IF('Zahraničné financovanie'!T$504=0,0,'Zahraničné financovanie'!T57/'Zahraničné financovanie'!T$504)</f>
        <v>0</v>
      </c>
      <c r="S20" s="313">
        <f>IF('Zahraničné financovanie'!U$504=0,0,'Zahraničné financovanie'!U57/'Zahraničné financovanie'!U$504)</f>
        <v>1.0854154279462904E-2</v>
      </c>
      <c r="T20" s="313">
        <f>IF('Zahraničné financovanie'!V$504=0,0,'Zahraničné financovanie'!V57/'Zahraničné financovanie'!V$504)</f>
        <v>0</v>
      </c>
      <c r="U20" s="313">
        <f>IF('Zahraničné financovanie'!W$504=0,0,'Zahraničné financovanie'!W57/'Zahraničné financovanie'!W$504)</f>
        <v>0</v>
      </c>
      <c r="V20" s="313">
        <f>IF('Zahraničné financovanie'!X$504=0,0,'Zahraničné financovanie'!X57/'Zahraničné financovanie'!X$504)</f>
        <v>8.1931976488595199E-4</v>
      </c>
      <c r="W20" s="313">
        <f>IF('Zahraničné financovanie'!Y$504=0,0,'Zahraničné financovanie'!Y57/'Zahraničné financovanie'!Y$504)</f>
        <v>2.4048271430423231E-2</v>
      </c>
      <c r="X20" s="313">
        <f>IF('Zahraničné financovanie'!Z$504=0,0,'Zahraničné financovanie'!Z57/'Zahraničné financovanie'!Z$504)</f>
        <v>0</v>
      </c>
      <c r="Y20" s="313">
        <f>IF('Zahraničné financovanie'!AA$504=0,0,'Zahraničné financovanie'!AA57/'Zahraničné financovanie'!AA$504)</f>
        <v>2.3103953399921779E-3</v>
      </c>
      <c r="Z20" s="313">
        <f>IF('Zahraničné financovanie'!AB$504=0,0,'Zahraničné financovanie'!AB57/'Zahraničné financovanie'!AB$504)</f>
        <v>4.5507341851151982E-3</v>
      </c>
      <c r="AA20" s="313">
        <f>IF('Zahraničné financovanie'!AC$504=0,0,'Zahraničné financovanie'!AC57/'Zahraničné financovanie'!AC$504)</f>
        <v>2.0557520986123506E-3</v>
      </c>
      <c r="AB20" s="313">
        <f>IF('Zahraničné financovanie'!AD$504=0,0,'Zahraničné financovanie'!AD57/'Zahraničné financovanie'!AD$504)</f>
        <v>0</v>
      </c>
      <c r="AC20" s="313">
        <f>IF('Zahraničné financovanie'!AE$504=0,0,'Zahraničné financovanie'!AE57/'Zahraničné financovanie'!AE$504)</f>
        <v>0</v>
      </c>
      <c r="AD20" s="313">
        <f>IF('Zahraničné financovanie'!AF$504=0,0,'Zahraničné financovanie'!AF57/'Zahraničné financovanie'!AF$504)</f>
        <v>0</v>
      </c>
      <c r="AE20" s="313">
        <f>IF('Zahraničné financovanie'!AG$504=0,0,'Zahraničné financovanie'!AG57/'Zahraničné financovanie'!AG$504)</f>
        <v>0</v>
      </c>
      <c r="AF20" s="313">
        <f>IF('Zahraničné financovanie'!AH$504=0,0,'Zahraničné financovanie'!AH57/'Zahraničné financovanie'!AH$504)</f>
        <v>4.9361979888170465E-4</v>
      </c>
      <c r="AG20" s="313">
        <f>IF('Zahraničné financovanie'!AI$504=0,0,'Zahraničné financovanie'!AI57/'Zahraničné financovanie'!AI$504)</f>
        <v>7.4319289416153664E-3</v>
      </c>
      <c r="AH20" s="313">
        <f>IF('Zahraničné financovanie'!AJ$504=0,0,'Zahraničné financovanie'!AJ57/'Zahraničné financovanie'!AJ$504)</f>
        <v>0</v>
      </c>
      <c r="AI20" s="313">
        <f>IF('Zahraničné financovanie'!AK$504=0,0,'Zahraničné financovanie'!AK57/'Zahraničné financovanie'!AK$504)</f>
        <v>0</v>
      </c>
      <c r="AJ20" s="313">
        <f>IF('Zahraničné financovanie'!AL$504=0,0,'Zahraničné financovanie'!AL57/'Zahraničné financovanie'!AL$504)</f>
        <v>2.1053201561852721E-3</v>
      </c>
      <c r="AK20" s="313">
        <f>IF('Zahraničné financovanie'!AM$504=0,0,'Zahraničné financovanie'!AM57/'Zahraničné financovanie'!AM$504)</f>
        <v>3.8988263210805252E-3</v>
      </c>
      <c r="AL20" s="313">
        <f>IF('Zahraničné financovanie'!AN$504=0,0,'Zahraničné financovanie'!AN57/'Zahraničné financovanie'!AN$504)</f>
        <v>0</v>
      </c>
      <c r="AM20" s="313">
        <f>IF('Zahraničné financovanie'!AO$504=0,0,'Zahraničné financovanie'!AO57/'Zahraničné financovanie'!AO$504)</f>
        <v>6.8649268211386563E-4</v>
      </c>
      <c r="AN20" s="313">
        <f>IF('Zahraničné financovanie'!AP$504=0,0,'Zahraničné financovanie'!AP57/'Zahraničné financovanie'!AP$504)</f>
        <v>0</v>
      </c>
      <c r="AO20" s="313">
        <f>IF('Zahraničné financovanie'!AQ$504=0,0,'Zahraničné financovanie'!AQ57/'Zahraničné financovanie'!AQ$504)</f>
        <v>4.5599530315637033E-3</v>
      </c>
      <c r="AP20" s="313">
        <f>IF('Zahraničné financovanie'!AR$504=0,0,'Zahraničné financovanie'!AR57/'Zahraničné financovanie'!AR$504)</f>
        <v>8.8261253309797002E-4</v>
      </c>
      <c r="AQ20" s="313">
        <f>IF('Zahraničné financovanie'!AS$504=0,0,'Zahraničné financovanie'!AS57/'Zahraničné financovanie'!AS$504)</f>
        <v>0</v>
      </c>
      <c r="AR20" s="313">
        <f>IF('Zahraničné financovanie'!AT$504=0,0,'Zahraničné financovanie'!AT57/'Zahraničné financovanie'!AT$504)</f>
        <v>5.4187610161479216E-4</v>
      </c>
      <c r="AS20" s="313">
        <f>IF('Zahraničné financovanie'!AU$504=0,0,'Zahraničné financovanie'!AU57/'Zahraničné financovanie'!AU$504)</f>
        <v>2.2504445079375313E-2</v>
      </c>
      <c r="AT20" s="313">
        <f>IF('Zahraničné financovanie'!AV$504=0,0,'Zahraničné financovanie'!AV57/'Zahraničné financovanie'!AV$504)</f>
        <v>0</v>
      </c>
      <c r="AU20" s="313">
        <f>IF('Zahraničné financovanie'!AW$504=0,0,'Zahraničné financovanie'!AW57/'Zahraničné financovanie'!AW$504)</f>
        <v>3.6983781703655601E-4</v>
      </c>
      <c r="AV20" s="313">
        <f>IF('Zahraničné financovanie'!AX$504=0,0,'Zahraničné financovanie'!AX57/'Zahraničné financovanie'!AX$504)</f>
        <v>9.2897951600167221E-3</v>
      </c>
      <c r="AW20" s="313">
        <f>IF('Zahraničné financovanie'!AY$504=0,0,'Zahraničné financovanie'!AY57/'Zahraničné financovanie'!AY$504)</f>
        <v>1.6657073709373594E-3</v>
      </c>
      <c r="AX20" s="313">
        <f>IF('Zahraničné financovanie'!AZ$504=0,0,'Zahraničné financovanie'!AZ57/'Zahraničné financovanie'!AZ$504)</f>
        <v>6.3496438159918109E-4</v>
      </c>
      <c r="AY20" s="313">
        <f>IF('Zahraničné financovanie'!BA$504=0,0,'Zahraničné financovanie'!BA57/'Zahraničné financovanie'!BA$504)</f>
        <v>1.0623113124683173E-3</v>
      </c>
      <c r="AZ20" s="313">
        <f>IF('Zahraničné financovanie'!BB$504=0,0,'Zahraničné financovanie'!BB57/'Zahraničné financovanie'!BB$504)</f>
        <v>5.5777807464951973E-4</v>
      </c>
      <c r="BA20" s="313">
        <f>IF('Zahraničné financovanie'!BC$504=0,0,'Zahraničné financovanie'!BC57/'Zahraničné financovanie'!BC$504)</f>
        <v>0</v>
      </c>
      <c r="BB20" s="313">
        <f>IF('Zahraničné financovanie'!BD$504=0,0,'Zahraničné financovanie'!BD57/'Zahraničné financovanie'!BD$504)</f>
        <v>0</v>
      </c>
    </row>
    <row r="21" spans="1:54" ht="14.25" customHeight="1" x14ac:dyDescent="0.2">
      <c r="A21" s="14">
        <v>16</v>
      </c>
      <c r="B21" s="275" t="s">
        <v>79</v>
      </c>
      <c r="C21" s="276" t="s">
        <v>78</v>
      </c>
      <c r="D21" s="314">
        <f>IF('Zahraničné financovanie'!F$504=0,0,'Zahraničné financovanie'!F60/'Zahraničné financovanie'!F$504)</f>
        <v>2.210989365847129E-2</v>
      </c>
      <c r="E21" s="314">
        <f>IF('Zahraničné financovanie'!G$504=0,0,'Zahraničné financovanie'!G60/'Zahraničné financovanie'!G$504)</f>
        <v>1.2399608652163267E-2</v>
      </c>
      <c r="F21" s="314">
        <f>IF('Zahraničné financovanie'!H$504=0,0,'Zahraničné financovanie'!H60/'Zahraničné financovanie'!H$504)</f>
        <v>1.0310055879635112E-2</v>
      </c>
      <c r="G21" s="314">
        <f>IF('Zahraničné financovanie'!I$504=0,0,'Zahraničné financovanie'!I60/'Zahraničné financovanie'!I$504)</f>
        <v>2.8418779276734576E-3</v>
      </c>
      <c r="H21" s="314">
        <f>IF('Zahraničné financovanie'!J$504=0,0,'Zahraničné financovanie'!J60/'Zahraničné financovanie'!J$504)</f>
        <v>4.4546466647741478E-2</v>
      </c>
      <c r="I21" s="314">
        <f>IF('Zahraničné financovanie'!K$504=0,0,'Zahraničné financovanie'!K60/'Zahraničné financovanie'!K$504)</f>
        <v>5.9747315395889483E-2</v>
      </c>
      <c r="J21" s="314">
        <f>IF('Zahraničné financovanie'!L$504=0,0,'Zahraničné financovanie'!L60/'Zahraničné financovanie'!L$504)</f>
        <v>5.2410901467505244E-3</v>
      </c>
      <c r="K21" s="314">
        <f>IF('Zahraničné financovanie'!M$504=0,0,'Zahraničné financovanie'!M60/'Zahraničné financovanie'!M$504)</f>
        <v>0</v>
      </c>
      <c r="L21" s="314">
        <f>IF('Zahraničné financovanie'!N$504=0,0,'Zahraničné financovanie'!N60/'Zahraničné financovanie'!N$504)</f>
        <v>6.8382159412167243E-3</v>
      </c>
      <c r="M21" s="314">
        <f>IF('Zahraničné financovanie'!O$504=0,0,'Zahraničné financovanie'!O60/'Zahraničné financovanie'!O$504)</f>
        <v>1.3608629220456263E-2</v>
      </c>
      <c r="N21" s="314">
        <f>IF('Zahraničné financovanie'!P$504=0,0,'Zahraničné financovanie'!P60/'Zahraničné financovanie'!P$504)</f>
        <v>5.4361358333718073E-3</v>
      </c>
      <c r="O21" s="314">
        <f>IF('Zahraničné financovanie'!Q$504=0,0,'Zahraničné financovanie'!Q60/'Zahraničné financovanie'!Q$504)</f>
        <v>8.4437961846219791E-3</v>
      </c>
      <c r="P21" s="314">
        <f>IF('Zahraničné financovanie'!R$504=0,0,'Zahraničné financovanie'!R60/'Zahraničné financovanie'!R$504)</f>
        <v>0</v>
      </c>
      <c r="Q21" s="314">
        <f>IF('Zahraničné financovanie'!S$504=0,0,'Zahraničné financovanie'!S60/'Zahraničné financovanie'!S$504)</f>
        <v>8.4307360548743424E-3</v>
      </c>
      <c r="R21" s="314">
        <f>IF('Zahraničné financovanie'!T$504=0,0,'Zahraničné financovanie'!T60/'Zahraničné financovanie'!T$504)</f>
        <v>9.9802746999323472E-3</v>
      </c>
      <c r="S21" s="314">
        <f>IF('Zahraničné financovanie'!U$504=0,0,'Zahraničné financovanie'!U60/'Zahraničné financovanie'!U$504)</f>
        <v>2.307371999464361E-2</v>
      </c>
      <c r="T21" s="314">
        <f>IF('Zahraničné financovanie'!V$504=0,0,'Zahraničné financovanie'!V60/'Zahraničné financovanie'!V$504)</f>
        <v>0.11940913527606832</v>
      </c>
      <c r="U21" s="314">
        <f>IF('Zahraničné financovanie'!W$504=0,0,'Zahraničné financovanie'!W60/'Zahraničné financovanie'!W$504)</f>
        <v>0</v>
      </c>
      <c r="V21" s="314">
        <f>IF('Zahraničné financovanie'!X$504=0,0,'Zahraničné financovanie'!X60/'Zahraničné financovanie'!X$504)</f>
        <v>5.9514363571609441E-2</v>
      </c>
      <c r="W21" s="314">
        <f>IF('Zahraničné financovanie'!Y$504=0,0,'Zahraničné financovanie'!Y60/'Zahraničné financovanie'!Y$504)</f>
        <v>2.596833980899692E-3</v>
      </c>
      <c r="X21" s="314">
        <f>IF('Zahraničné financovanie'!Z$504=0,0,'Zahraničné financovanie'!Z60/'Zahraničné financovanie'!Z$504)</f>
        <v>0</v>
      </c>
      <c r="Y21" s="314">
        <f>IF('Zahraničné financovanie'!AA$504=0,0,'Zahraničné financovanie'!AA60/'Zahraničné financovanie'!AA$504)</f>
        <v>2.5250406023839072E-3</v>
      </c>
      <c r="Z21" s="314">
        <f>IF('Zahraničné financovanie'!AB$504=0,0,'Zahraničné financovanie'!AB60/'Zahraničné financovanie'!AB$504)</f>
        <v>0</v>
      </c>
      <c r="AA21" s="314">
        <f>IF('Zahraničné financovanie'!AC$504=0,0,'Zahraničné financovanie'!AC60/'Zahraničné financovanie'!AC$504)</f>
        <v>5.5874833550365304E-3</v>
      </c>
      <c r="AB21" s="314">
        <f>IF('Zahraničné financovanie'!AD$504=0,0,'Zahraničné financovanie'!AD60/'Zahraničné financovanie'!AD$504)</f>
        <v>0</v>
      </c>
      <c r="AC21" s="314">
        <f>IF('Zahraničné financovanie'!AE$504=0,0,'Zahraničné financovanie'!AE60/'Zahraničné financovanie'!AE$504)</f>
        <v>0</v>
      </c>
      <c r="AD21" s="314">
        <f>IF('Zahraničné financovanie'!AF$504=0,0,'Zahraničné financovanie'!AF60/'Zahraničné financovanie'!AF$504)</f>
        <v>0</v>
      </c>
      <c r="AE21" s="314">
        <f>IF('Zahraničné financovanie'!AG$504=0,0,'Zahraničné financovanie'!AG60/'Zahraničné financovanie'!AG$504)</f>
        <v>2.8442520592685094E-2</v>
      </c>
      <c r="AF21" s="314">
        <f>IF('Zahraničné financovanie'!AH$504=0,0,'Zahraničné financovanie'!AH60/'Zahraničné financovanie'!AH$504)</f>
        <v>0</v>
      </c>
      <c r="AG21" s="314">
        <f>IF('Zahraničné financovanie'!AI$504=0,0,'Zahraničné financovanie'!AI60/'Zahraničné financovanie'!AI$504)</f>
        <v>3.6929401279923221E-3</v>
      </c>
      <c r="AH21" s="314">
        <f>IF('Zahraničné financovanie'!AJ$504=0,0,'Zahraničné financovanie'!AJ60/'Zahraničné financovanie'!AJ$504)</f>
        <v>2.0277483133231328E-2</v>
      </c>
      <c r="AI21" s="314">
        <f>IF('Zahraničné financovanie'!AK$504=0,0,'Zahraničné financovanie'!AK60/'Zahraničné financovanie'!AK$504)</f>
        <v>0</v>
      </c>
      <c r="AJ21" s="314">
        <f>IF('Zahraničné financovanie'!AL$504=0,0,'Zahraničné financovanie'!AL60/'Zahraničné financovanie'!AL$504)</f>
        <v>1.9572900484455372E-2</v>
      </c>
      <c r="AK21" s="314">
        <f>IF('Zahraničné financovanie'!AM$504=0,0,'Zahraničné financovanie'!AM60/'Zahraničné financovanie'!AM$504)</f>
        <v>4.0860469547276219E-3</v>
      </c>
      <c r="AL21" s="314">
        <f>IF('Zahraničné financovanie'!AN$504=0,0,'Zahraničné financovanie'!AN60/'Zahraničné financovanie'!AN$504)</f>
        <v>3.2181777764684143E-3</v>
      </c>
      <c r="AM21" s="314">
        <f>IF('Zahraničné financovanie'!AO$504=0,0,'Zahraničné financovanie'!AO60/'Zahraničné financovanie'!AO$504)</f>
        <v>8.1000415717085196E-3</v>
      </c>
      <c r="AN21" s="314">
        <f>IF('Zahraničné financovanie'!AP$504=0,0,'Zahraničné financovanie'!AP60/'Zahraničné financovanie'!AP$504)</f>
        <v>0</v>
      </c>
      <c r="AO21" s="314">
        <f>IF('Zahraničné financovanie'!AQ$504=0,0,'Zahraničné financovanie'!AQ60/'Zahraničné financovanie'!AQ$504)</f>
        <v>6.5947105624917482E-4</v>
      </c>
      <c r="AP21" s="314">
        <f>IF('Zahraničné financovanie'!AR$504=0,0,'Zahraničné financovanie'!AR60/'Zahraničné financovanie'!AR$504)</f>
        <v>2.7250661959399822E-2</v>
      </c>
      <c r="AQ21" s="314">
        <f>IF('Zahraničné financovanie'!AS$504=0,0,'Zahraničné financovanie'!AS60/'Zahraničné financovanie'!AS$504)</f>
        <v>5.6877643280784057E-4</v>
      </c>
      <c r="AR21" s="314">
        <f>IF('Zahraničné financovanie'!AT$504=0,0,'Zahraničné financovanie'!AT60/'Zahraničné financovanie'!AT$504)</f>
        <v>2.1623199205078516E-3</v>
      </c>
      <c r="AS21" s="314">
        <f>IF('Zahraničné financovanie'!AU$504=0,0,'Zahraničné financovanie'!AU60/'Zahraničné financovanie'!AU$504)</f>
        <v>0</v>
      </c>
      <c r="AT21" s="314">
        <f>IF('Zahraničné financovanie'!AV$504=0,0,'Zahraničné financovanie'!AV60/'Zahraničné financovanie'!AV$504)</f>
        <v>4.9258906837712987E-2</v>
      </c>
      <c r="AU21" s="314">
        <f>IF('Zahraničné financovanie'!AW$504=0,0,'Zahraničné financovanie'!AW60/'Zahraničné financovanie'!AW$504)</f>
        <v>2.1887384923239016E-2</v>
      </c>
      <c r="AV21" s="314">
        <f>IF('Zahraničné financovanie'!AX$504=0,0,'Zahraničné financovanie'!AX60/'Zahraničné financovanie'!AX$504)</f>
        <v>0</v>
      </c>
      <c r="AW21" s="314">
        <f>IF('Zahraničné financovanie'!AY$504=0,0,'Zahraničné financovanie'!AY60/'Zahraničné financovanie'!AY$504)</f>
        <v>9.2137510118359758E-3</v>
      </c>
      <c r="AX21" s="314">
        <f>IF('Zahraničné financovanie'!AZ$504=0,0,'Zahraničné financovanie'!AZ60/'Zahraničné financovanie'!AZ$504)</f>
        <v>2.6284572075500985E-3</v>
      </c>
      <c r="AY21" s="314">
        <f>IF('Zahraničné financovanie'!BA$504=0,0,'Zahraničné financovanie'!BA60/'Zahraničné financovanie'!BA$504)</f>
        <v>8.2283308177258417E-4</v>
      </c>
      <c r="AZ21" s="314">
        <f>IF('Zahraničné financovanie'!BB$504=0,0,'Zahraničné financovanie'!BB60/'Zahraničné financovanie'!BB$504)</f>
        <v>2.0949060326003032E-2</v>
      </c>
      <c r="BA21" s="314">
        <f>IF('Zahraničné financovanie'!BC$504=0,0,'Zahraničné financovanie'!BC60/'Zahraničné financovanie'!BC$504)</f>
        <v>0</v>
      </c>
      <c r="BB21" s="314">
        <f>IF('Zahraničné financovanie'!BD$504=0,0,'Zahraničné financovanie'!BD60/'Zahraničné financovanie'!BD$504)</f>
        <v>1.9792012581055122E-2</v>
      </c>
    </row>
    <row r="22" spans="1:54" ht="14.25" customHeight="1" x14ac:dyDescent="0.2">
      <c r="A22" s="14">
        <v>17</v>
      </c>
      <c r="B22" s="271" t="s">
        <v>171</v>
      </c>
      <c r="C22" s="272" t="s">
        <v>170</v>
      </c>
      <c r="D22" s="313">
        <f>IF('Zahraničné financovanie'!F$504=0,0,'Zahraničné financovanie'!F62/'Zahraničné financovanie'!F$504)</f>
        <v>0</v>
      </c>
      <c r="E22" s="313">
        <f>IF('Zahraničné financovanie'!G$504=0,0,'Zahraničné financovanie'!G62/'Zahraničné financovanie'!G$504)</f>
        <v>0</v>
      </c>
      <c r="F22" s="313">
        <f>IF('Zahraničné financovanie'!H$504=0,0,'Zahraničné financovanie'!H62/'Zahraničné financovanie'!H$504)</f>
        <v>0</v>
      </c>
      <c r="G22" s="313">
        <f>IF('Zahraničné financovanie'!I$504=0,0,'Zahraničné financovanie'!I62/'Zahraničné financovanie'!I$504)</f>
        <v>0</v>
      </c>
      <c r="H22" s="313">
        <f>IF('Zahraničné financovanie'!J$504=0,0,'Zahraničné financovanie'!J62/'Zahraničné financovanie'!J$504)</f>
        <v>0</v>
      </c>
      <c r="I22" s="313">
        <f>IF('Zahraničné financovanie'!K$504=0,0,'Zahraničné financovanie'!K62/'Zahraničné financovanie'!K$504)</f>
        <v>0</v>
      </c>
      <c r="J22" s="313">
        <f>IF('Zahraničné financovanie'!L$504=0,0,'Zahraničné financovanie'!L62/'Zahraničné financovanie'!L$504)</f>
        <v>1.0482180293501049E-3</v>
      </c>
      <c r="K22" s="313">
        <f>IF('Zahraničné financovanie'!M$504=0,0,'Zahraničné financovanie'!M62/'Zahraničné financovanie'!M$504)</f>
        <v>0</v>
      </c>
      <c r="L22" s="313">
        <f>IF('Zahraničné financovanie'!N$504=0,0,'Zahraničné financovanie'!N62/'Zahraničné financovanie'!N$504)</f>
        <v>0</v>
      </c>
      <c r="M22" s="313">
        <f>IF('Zahraničné financovanie'!O$504=0,0,'Zahraničné financovanie'!O62/'Zahraničné financovanie'!O$504)</f>
        <v>0</v>
      </c>
      <c r="N22" s="313">
        <f>IF('Zahraničné financovanie'!P$504=0,0,'Zahraničné financovanie'!P62/'Zahraničné financovanie'!P$504)</f>
        <v>8.5603944675426082E-4</v>
      </c>
      <c r="O22" s="313">
        <f>IF('Zahraničné financovanie'!Q$504=0,0,'Zahraničné financovanie'!Q62/'Zahraničné financovanie'!Q$504)</f>
        <v>4.059517396452875E-4</v>
      </c>
      <c r="P22" s="313">
        <f>IF('Zahraničné financovanie'!R$504=0,0,'Zahraničné financovanie'!R62/'Zahraničné financovanie'!R$504)</f>
        <v>0</v>
      </c>
      <c r="Q22" s="313">
        <f>IF('Zahraničné financovanie'!S$504=0,0,'Zahraničné financovanie'!S62/'Zahraničné financovanie'!S$504)</f>
        <v>0</v>
      </c>
      <c r="R22" s="313">
        <f>IF('Zahraničné financovanie'!T$504=0,0,'Zahraničné financovanie'!T62/'Zahraničné financovanie'!T$504)</f>
        <v>9.4099732885076417E-3</v>
      </c>
      <c r="S22" s="313">
        <f>IF('Zahraničné financovanie'!U$504=0,0,'Zahraničné financovanie'!U62/'Zahraničné financovanie'!U$504)</f>
        <v>8.4169516261851907E-4</v>
      </c>
      <c r="T22" s="313">
        <f>IF('Zahraničné financovanie'!V$504=0,0,'Zahraničné financovanie'!V62/'Zahraničné financovanie'!V$504)</f>
        <v>1.004309552417991E-3</v>
      </c>
      <c r="U22" s="313">
        <f>IF('Zahraničné financovanie'!W$504=0,0,'Zahraničné financovanie'!W62/'Zahraničné financovanie'!W$504)</f>
        <v>0</v>
      </c>
      <c r="V22" s="313">
        <f>IF('Zahraničné financovanie'!X$504=0,0,'Zahraničné financovanie'!X62/'Zahraničné financovanie'!X$504)</f>
        <v>0</v>
      </c>
      <c r="W22" s="313">
        <f>IF('Zahraničné financovanie'!Y$504=0,0,'Zahraničné financovanie'!Y62/'Zahraničné financovanie'!Y$504)</f>
        <v>0</v>
      </c>
      <c r="X22" s="313">
        <f>IF('Zahraničné financovanie'!Z$504=0,0,'Zahraničné financovanie'!Z62/'Zahraničné financovanie'!Z$504)</f>
        <v>0</v>
      </c>
      <c r="Y22" s="313">
        <f>IF('Zahraničné financovanie'!AA$504=0,0,'Zahraničné financovanie'!AA62/'Zahraničné financovanie'!AA$504)</f>
        <v>2.6897902555354536E-4</v>
      </c>
      <c r="Z22" s="313">
        <f>IF('Zahraničné financovanie'!AB$504=0,0,'Zahraničné financovanie'!AB62/'Zahraničné financovanie'!AB$504)</f>
        <v>0</v>
      </c>
      <c r="AA22" s="313">
        <f>IF('Zahraničné financovanie'!AC$504=0,0,'Zahraničné financovanie'!AC62/'Zahraničné financovanie'!AC$504)</f>
        <v>0</v>
      </c>
      <c r="AB22" s="313">
        <f>IF('Zahraničné financovanie'!AD$504=0,0,'Zahraničné financovanie'!AD62/'Zahraničné financovanie'!AD$504)</f>
        <v>0</v>
      </c>
      <c r="AC22" s="313">
        <f>IF('Zahraničné financovanie'!AE$504=0,0,'Zahraničné financovanie'!AE62/'Zahraničné financovanie'!AE$504)</f>
        <v>0</v>
      </c>
      <c r="AD22" s="313">
        <f>IF('Zahraničné financovanie'!AF$504=0,0,'Zahraničné financovanie'!AF62/'Zahraničné financovanie'!AF$504)</f>
        <v>0</v>
      </c>
      <c r="AE22" s="313">
        <f>IF('Zahraničné financovanie'!AG$504=0,0,'Zahraničné financovanie'!AG62/'Zahraničné financovanie'!AG$504)</f>
        <v>0</v>
      </c>
      <c r="AF22" s="313">
        <f>IF('Zahraničné financovanie'!AH$504=0,0,'Zahraničné financovanie'!AH62/'Zahraničné financovanie'!AH$504)</f>
        <v>4.8904453812996897E-4</v>
      </c>
      <c r="AG22" s="313">
        <f>IF('Zahraničné financovanie'!AI$504=0,0,'Zahraničné financovanie'!AI62/'Zahraničné financovanie'!AI$504)</f>
        <v>0</v>
      </c>
      <c r="AH22" s="313">
        <f>IF('Zahraničné financovanie'!AJ$504=0,0,'Zahraničné financovanie'!AJ62/'Zahraničné financovanie'!AJ$504)</f>
        <v>0</v>
      </c>
      <c r="AI22" s="313">
        <f>IF('Zahraničné financovanie'!AK$504=0,0,'Zahraničné financovanie'!AK62/'Zahraničné financovanie'!AK$504)</f>
        <v>0</v>
      </c>
      <c r="AJ22" s="313">
        <f>IF('Zahraničné financovanie'!AL$504=0,0,'Zahraničné financovanie'!AL62/'Zahraničné financovanie'!AL$504)</f>
        <v>0</v>
      </c>
      <c r="AK22" s="313">
        <f>IF('Zahraničné financovanie'!AM$504=0,0,'Zahraničné financovanie'!AM62/'Zahraničné financovanie'!AM$504)</f>
        <v>0</v>
      </c>
      <c r="AL22" s="313">
        <f>IF('Zahraničné financovanie'!AN$504=0,0,'Zahraničné financovanie'!AN62/'Zahraničné financovanie'!AN$504)</f>
        <v>0</v>
      </c>
      <c r="AM22" s="313">
        <f>IF('Zahraničné financovanie'!AO$504=0,0,'Zahraničné financovanie'!AO62/'Zahraničné financovanie'!AO$504)</f>
        <v>3.6212488981506412E-3</v>
      </c>
      <c r="AN22" s="313">
        <f>IF('Zahraničné financovanie'!AP$504=0,0,'Zahraničné financovanie'!AP62/'Zahraničné financovanie'!AP$504)</f>
        <v>8.2504713637086705E-4</v>
      </c>
      <c r="AO22" s="313">
        <f>IF('Zahraničné financovanie'!AQ$504=0,0,'Zahraničné financovanie'!AQ62/'Zahraničné financovanie'!AQ$504)</f>
        <v>0</v>
      </c>
      <c r="AP22" s="313">
        <f>IF('Zahraničné financovanie'!AR$504=0,0,'Zahraničné financovanie'!AR62/'Zahraničné financovanie'!AR$504)</f>
        <v>0</v>
      </c>
      <c r="AQ22" s="313">
        <f>IF('Zahraničné financovanie'!AS$504=0,0,'Zahraničné financovanie'!AS62/'Zahraničné financovanie'!AS$504)</f>
        <v>0</v>
      </c>
      <c r="AR22" s="313">
        <f>IF('Zahraničné financovanie'!AT$504=0,0,'Zahraničné financovanie'!AT62/'Zahraničné financovanie'!AT$504)</f>
        <v>2.8535906121805624E-4</v>
      </c>
      <c r="AS22" s="313">
        <f>IF('Zahraničné financovanie'!AU$504=0,0,'Zahraničné financovanie'!AU62/'Zahraničné financovanie'!AU$504)</f>
        <v>0</v>
      </c>
      <c r="AT22" s="313">
        <f>IF('Zahraničné financovanie'!AV$504=0,0,'Zahraničné financovanie'!AV62/'Zahraničné financovanie'!AV$504)</f>
        <v>0</v>
      </c>
      <c r="AU22" s="313">
        <f>IF('Zahraničné financovanie'!AW$504=0,0,'Zahraničné financovanie'!AW62/'Zahraničné financovanie'!AW$504)</f>
        <v>0</v>
      </c>
      <c r="AV22" s="313">
        <f>IF('Zahraničné financovanie'!AX$504=0,0,'Zahraničné financovanie'!AX62/'Zahraničné financovanie'!AX$504)</f>
        <v>7.1459962769359394E-4</v>
      </c>
      <c r="AW22" s="313">
        <f>IF('Zahraničné financovanie'!AY$504=0,0,'Zahraničné financovanie'!AY62/'Zahraničné financovanie'!AY$504)</f>
        <v>0</v>
      </c>
      <c r="AX22" s="313">
        <f>IF('Zahraničné financovanie'!AZ$504=0,0,'Zahraničné financovanie'!AZ62/'Zahraničné financovanie'!AZ$504)</f>
        <v>0</v>
      </c>
      <c r="AY22" s="313">
        <f>IF('Zahraničné financovanie'!BA$504=0,0,'Zahraničné financovanie'!BA62/'Zahraničné financovanie'!BA$504)</f>
        <v>0</v>
      </c>
      <c r="AZ22" s="313">
        <f>IF('Zahraničné financovanie'!BB$504=0,0,'Zahraničné financovanie'!BB62/'Zahraničné financovanie'!BB$504)</f>
        <v>8.5183198458174919E-4</v>
      </c>
      <c r="BA22" s="313">
        <f>IF('Zahraničné financovanie'!BC$504=0,0,'Zahraničné financovanie'!BC62/'Zahraničné financovanie'!BC$504)</f>
        <v>0</v>
      </c>
      <c r="BB22" s="313">
        <f>IF('Zahraničné financovanie'!BD$504=0,0,'Zahraničné financovanie'!BD62/'Zahraničné financovanie'!BD$504)</f>
        <v>0</v>
      </c>
    </row>
    <row r="23" spans="1:54" ht="14.25" customHeight="1" x14ac:dyDescent="0.2">
      <c r="A23" s="14">
        <v>18</v>
      </c>
      <c r="B23" s="275" t="s">
        <v>144</v>
      </c>
      <c r="C23" s="276" t="s">
        <v>143</v>
      </c>
      <c r="D23" s="314">
        <f>IF('Zahraničné financovanie'!F$504=0,0,'Zahraničné financovanie'!F65/'Zahraničné financovanie'!F$504)</f>
        <v>0</v>
      </c>
      <c r="E23" s="314">
        <f>IF('Zahraničné financovanie'!G$504=0,0,'Zahraničné financovanie'!G65/'Zahraničné financovanie'!G$504)</f>
        <v>5.5019298508820359E-3</v>
      </c>
      <c r="F23" s="314">
        <f>IF('Zahraničné financovanie'!H$504=0,0,'Zahraničné financovanie'!H65/'Zahraničné financovanie'!H$504)</f>
        <v>1.9544483404347187E-3</v>
      </c>
      <c r="G23" s="314">
        <f>IF('Zahraničné financovanie'!I$504=0,0,'Zahraničné financovanie'!I65/'Zahraničné financovanie'!I$504)</f>
        <v>0</v>
      </c>
      <c r="H23" s="314">
        <f>IF('Zahraničné financovanie'!J$504=0,0,'Zahraničné financovanie'!J65/'Zahraničné financovanie'!J$504)</f>
        <v>5.4702053752400974E-3</v>
      </c>
      <c r="I23" s="314">
        <f>IF('Zahraničné financovanie'!K$504=0,0,'Zahraničné financovanie'!K65/'Zahraničné financovanie'!K$504)</f>
        <v>0</v>
      </c>
      <c r="J23" s="314">
        <f>IF('Zahraničné financovanie'!L$504=0,0,'Zahraničné financovanie'!L65/'Zahraničné financovanie'!L$504)</f>
        <v>5.2410901467505244E-3</v>
      </c>
      <c r="K23" s="314">
        <f>IF('Zahraničné financovanie'!M$504=0,0,'Zahraničné financovanie'!M65/'Zahraničné financovanie'!M$504)</f>
        <v>0</v>
      </c>
      <c r="L23" s="314">
        <f>IF('Zahraničné financovanie'!N$504=0,0,'Zahraničné financovanie'!N65/'Zahraničné financovanie'!N$504)</f>
        <v>4.446354377935835E-2</v>
      </c>
      <c r="M23" s="314">
        <f>IF('Zahraničné financovanie'!O$504=0,0,'Zahraničné financovanie'!O65/'Zahraničné financovanie'!O$504)</f>
        <v>4.0437108826349858E-3</v>
      </c>
      <c r="N23" s="314">
        <f>IF('Zahraničné financovanie'!P$504=0,0,'Zahraničné financovanie'!P65/'Zahraničné financovanie'!P$504)</f>
        <v>4.6474096217806564E-3</v>
      </c>
      <c r="O23" s="314">
        <f>IF('Zahraničné financovanie'!Q$504=0,0,'Zahraničné financovanie'!Q65/'Zahraničné financovanie'!Q$504)</f>
        <v>4.0595173964528752E-3</v>
      </c>
      <c r="P23" s="314">
        <f>IF('Zahraničné financovanie'!R$504=0,0,'Zahraničné financovanie'!R65/'Zahraničné financovanie'!R$504)</f>
        <v>0</v>
      </c>
      <c r="Q23" s="314">
        <f>IF('Zahraničné financovanie'!S$504=0,0,'Zahraničné financovanie'!S65/'Zahraničné financovanie'!S$504)</f>
        <v>0</v>
      </c>
      <c r="R23" s="314">
        <f>IF('Zahraničné financovanie'!T$504=0,0,'Zahraničné financovanie'!T65/'Zahraničné financovanie'!T$504)</f>
        <v>9.208763821789364E-3</v>
      </c>
      <c r="S23" s="314">
        <f>IF('Zahraničné financovanie'!U$504=0,0,'Zahraničné financovanie'!U65/'Zahraničné financovanie'!U$504)</f>
        <v>6.956979770176661E-4</v>
      </c>
      <c r="T23" s="314">
        <f>IF('Zahraničné financovanie'!V$504=0,0,'Zahraničné financovanie'!V65/'Zahraničné financovanie'!V$504)</f>
        <v>0</v>
      </c>
      <c r="U23" s="314">
        <f>IF('Zahraničné financovanie'!W$504=0,0,'Zahraničné financovanie'!W65/'Zahraničné financovanie'!W$504)</f>
        <v>0</v>
      </c>
      <c r="V23" s="314">
        <f>IF('Zahraničné financovanie'!X$504=0,0,'Zahraničné financovanie'!X65/'Zahraničné financovanie'!X$504)</f>
        <v>0</v>
      </c>
      <c r="W23" s="314">
        <f>IF('Zahraničné financovanie'!Y$504=0,0,'Zahraničné financovanie'!Y65/'Zahraničné financovanie'!Y$504)</f>
        <v>0</v>
      </c>
      <c r="X23" s="314">
        <f>IF('Zahraničné financovanie'!Z$504=0,0,'Zahraničné financovanie'!Z65/'Zahraničné financovanie'!Z$504)</f>
        <v>0</v>
      </c>
      <c r="Y23" s="314">
        <f>IF('Zahraničné financovanie'!AA$504=0,0,'Zahraničné financovanie'!AA65/'Zahraničné financovanie'!AA$504)</f>
        <v>5.8597080716839859E-3</v>
      </c>
      <c r="Z23" s="314">
        <f>IF('Zahraničné financovanie'!AB$504=0,0,'Zahraničné financovanie'!AB65/'Zahraničné financovanie'!AB$504)</f>
        <v>0</v>
      </c>
      <c r="AA23" s="314">
        <f>IF('Zahraničné financovanie'!AC$504=0,0,'Zahraničné financovanie'!AC65/'Zahraničné financovanie'!AC$504)</f>
        <v>3.3703598015822941E-2</v>
      </c>
      <c r="AB23" s="314">
        <f>IF('Zahraničné financovanie'!AD$504=0,0,'Zahraničné financovanie'!AD65/'Zahraničné financovanie'!AD$504)</f>
        <v>0</v>
      </c>
      <c r="AC23" s="314">
        <f>IF('Zahraničné financovanie'!AE$504=0,0,'Zahraničné financovanie'!AE65/'Zahraničné financovanie'!AE$504)</f>
        <v>0</v>
      </c>
      <c r="AD23" s="314">
        <f>IF('Zahraničné financovanie'!AF$504=0,0,'Zahraničné financovanie'!AF65/'Zahraničné financovanie'!AF$504)</f>
        <v>0</v>
      </c>
      <c r="AE23" s="314">
        <f>IF('Zahraničné financovanie'!AG$504=0,0,'Zahraničné financovanie'!AG65/'Zahraničné financovanie'!AG$504)</f>
        <v>9.8858396772411802E-3</v>
      </c>
      <c r="AF23" s="314">
        <f>IF('Zahraničné financovanie'!AH$504=0,0,'Zahraničné financovanie'!AH65/'Zahraničné financovanie'!AH$504)</f>
        <v>7.4486770125174045E-2</v>
      </c>
      <c r="AG23" s="314">
        <f>IF('Zahraničné financovanie'!AI$504=0,0,'Zahraničné financovanie'!AI65/'Zahraničné financovanie'!AI$504)</f>
        <v>0</v>
      </c>
      <c r="AH23" s="314">
        <f>IF('Zahraničné financovanie'!AJ$504=0,0,'Zahraničné financovanie'!AJ65/'Zahraničné financovanie'!AJ$504)</f>
        <v>0</v>
      </c>
      <c r="AI23" s="314">
        <f>IF('Zahraničné financovanie'!AK$504=0,0,'Zahraničné financovanie'!AK65/'Zahraničné financovanie'!AK$504)</f>
        <v>0</v>
      </c>
      <c r="AJ23" s="314">
        <f>IF('Zahraničné financovanie'!AL$504=0,0,'Zahraničné financovanie'!AL65/'Zahraničné financovanie'!AL$504)</f>
        <v>5.7453313968634468E-3</v>
      </c>
      <c r="AK23" s="314">
        <f>IF('Zahraničné financovanie'!AM$504=0,0,'Zahraničné financovanie'!AM65/'Zahraničné financovanie'!AM$504)</f>
        <v>3.7600162701017141E-3</v>
      </c>
      <c r="AL23" s="314">
        <f>IF('Zahraničné financovanie'!AN$504=0,0,'Zahraničné financovanie'!AN65/'Zahraničné financovanie'!AN$504)</f>
        <v>1.6310504875742878E-3</v>
      </c>
      <c r="AM23" s="314">
        <f>IF('Zahraničné financovanie'!AO$504=0,0,'Zahraničné financovanie'!AO65/'Zahraničné financovanie'!AO$504)</f>
        <v>0</v>
      </c>
      <c r="AN23" s="314">
        <f>IF('Zahraničné financovanie'!AP$504=0,0,'Zahraničné financovanie'!AP65/'Zahraničné financovanie'!AP$504)</f>
        <v>3.7238185174277405E-4</v>
      </c>
      <c r="AO23" s="314">
        <f>IF('Zahraničné financovanie'!AQ$504=0,0,'Zahraničné financovanie'!AQ65/'Zahraničné financovanie'!AQ$504)</f>
        <v>3.9452254393535146E-3</v>
      </c>
      <c r="AP23" s="314">
        <f>IF('Zahraničné financovanie'!AR$504=0,0,'Zahraničné financovanie'!AR65/'Zahraničné financovanie'!AR$504)</f>
        <v>0</v>
      </c>
      <c r="AQ23" s="314">
        <f>IF('Zahraničné financovanie'!AS$504=0,0,'Zahraničné financovanie'!AS65/'Zahraničné financovanie'!AS$504)</f>
        <v>1.8409610560469591E-2</v>
      </c>
      <c r="AR23" s="314">
        <f>IF('Zahraničné financovanie'!AT$504=0,0,'Zahraničné financovanie'!AT65/'Zahraničné financovanie'!AT$504)</f>
        <v>7.3336588647879698E-4</v>
      </c>
      <c r="AS23" s="314">
        <f>IF('Zahraničné financovanie'!AU$504=0,0,'Zahraničné financovanie'!AU65/'Zahraničné financovanie'!AU$504)</f>
        <v>4.24714673346035E-3</v>
      </c>
      <c r="AT23" s="314">
        <f>IF('Zahraničné financovanie'!AV$504=0,0,'Zahraničné financovanie'!AV65/'Zahraničné financovanie'!AV$504)</f>
        <v>2.5884042781928546E-2</v>
      </c>
      <c r="AU23" s="314">
        <f>IF('Zahraničné financovanie'!AW$504=0,0,'Zahraničné financovanie'!AW65/'Zahraničné financovanie'!AW$504)</f>
        <v>1.5965560218174971E-2</v>
      </c>
      <c r="AV23" s="314">
        <f>IF('Zahraničné financovanie'!AX$504=0,0,'Zahraničné financovanie'!AX65/'Zahraničné financovanie'!AX$504)</f>
        <v>0</v>
      </c>
      <c r="AW23" s="314">
        <f>IF('Zahraničné financovanie'!AY$504=0,0,'Zahraničné financovanie'!AY65/'Zahraničné financovanie'!AY$504)</f>
        <v>4.1391858790540649E-3</v>
      </c>
      <c r="AX23" s="314">
        <f>IF('Zahraničné financovanie'!AZ$504=0,0,'Zahraničné financovanie'!AZ65/'Zahraničné financovanie'!AZ$504)</f>
        <v>0</v>
      </c>
      <c r="AY23" s="314">
        <f>IF('Zahraničné financovanie'!BA$504=0,0,'Zahraničné financovanie'!BA65/'Zahraničné financovanie'!BA$504)</f>
        <v>8.6138853388006054E-4</v>
      </c>
      <c r="AZ23" s="314">
        <f>IF('Zahraničné financovanie'!BB$504=0,0,'Zahraničné financovanie'!BB65/'Zahraničné financovanie'!BB$504)</f>
        <v>5.1787778837496844E-3</v>
      </c>
      <c r="BA23" s="314">
        <f>IF('Zahraničné financovanie'!BC$504=0,0,'Zahraničné financovanie'!BC65/'Zahraničné financovanie'!BC$504)</f>
        <v>0</v>
      </c>
      <c r="BB23" s="314">
        <f>IF('Zahraničné financovanie'!BD$504=0,0,'Zahraničné financovanie'!BD65/'Zahraničné financovanie'!BD$504)</f>
        <v>2.4296006212780339E-3</v>
      </c>
    </row>
    <row r="24" spans="1:54" ht="14.25" customHeight="1" x14ac:dyDescent="0.2">
      <c r="A24" s="14">
        <v>19</v>
      </c>
      <c r="B24" s="271" t="s">
        <v>71</v>
      </c>
      <c r="C24" s="272" t="s">
        <v>70</v>
      </c>
      <c r="D24" s="313">
        <f>IF('Zahraničné financovanie'!F$504=0,0,'Zahraničné financovanie'!F74/'Zahraničné financovanie'!F$504)</f>
        <v>3.0057493719856929E-2</v>
      </c>
      <c r="E24" s="313">
        <f>IF('Zahraničné financovanie'!G$504=0,0,'Zahraničné financovanie'!G74/'Zahraničné financovanie'!G$504)</f>
        <v>2.3726055055939513E-2</v>
      </c>
      <c r="F24" s="313">
        <f>IF('Zahraničné financovanie'!H$504=0,0,'Zahraničné financovanie'!H74/'Zahraničné financovanie'!H$504)</f>
        <v>9.9452137847988675E-2</v>
      </c>
      <c r="G24" s="313">
        <f>IF('Zahraničné financovanie'!I$504=0,0,'Zahraničné financovanie'!I74/'Zahraničné financovanie'!I$504)</f>
        <v>4.6062130873254205E-2</v>
      </c>
      <c r="H24" s="313">
        <f>IF('Zahraničné financovanie'!J$504=0,0,'Zahraničné financovanie'!J74/'Zahraničné financovanie'!J$504)</f>
        <v>2.521341519195603E-2</v>
      </c>
      <c r="I24" s="313">
        <f>IF('Zahraničné financovanie'!K$504=0,0,'Zahraničné financovanie'!K74/'Zahraničné financovanie'!K$504)</f>
        <v>7.8614888678801946E-3</v>
      </c>
      <c r="J24" s="313">
        <f>IF('Zahraničné financovanie'!L$504=0,0,'Zahraničné financovanie'!L74/'Zahraničné financovanie'!L$504)</f>
        <v>2.2711390635918937E-2</v>
      </c>
      <c r="K24" s="313">
        <f>IF('Zahraničné financovanie'!M$504=0,0,'Zahraničné financovanie'!M74/'Zahraničné financovanie'!M$504)</f>
        <v>0</v>
      </c>
      <c r="L24" s="313">
        <f>IF('Zahraničné financovanie'!N$504=0,0,'Zahraničné financovanie'!N74/'Zahraničné financovanie'!N$504)</f>
        <v>2.6079164202397281E-2</v>
      </c>
      <c r="M24" s="313">
        <f>IF('Zahraničné financovanie'!O$504=0,0,'Zahraničné financovanie'!O74/'Zahraničné financovanie'!O$504)</f>
        <v>9.1290031194353315E-3</v>
      </c>
      <c r="N24" s="313">
        <f>IF('Zahraničné financovanie'!P$504=0,0,'Zahraničné financovanie'!P74/'Zahraničné financovanie'!P$504)</f>
        <v>2.1444872457826787E-2</v>
      </c>
      <c r="O24" s="313">
        <f>IF('Zahraničné financovanie'!Q$504=0,0,'Zahraničné financovanie'!Q74/'Zahraničné financovanie'!Q$504)</f>
        <v>7.5101071834378181E-3</v>
      </c>
      <c r="P24" s="313">
        <f>IF('Zahraničné financovanie'!R$504=0,0,'Zahraničné financovanie'!R74/'Zahraničné financovanie'!R$504)</f>
        <v>0</v>
      </c>
      <c r="Q24" s="313">
        <f>IF('Zahraničné financovanie'!S$504=0,0,'Zahraničné financovanie'!S74/'Zahraničné financovanie'!S$504)</f>
        <v>2.4558103256443493E-2</v>
      </c>
      <c r="R24" s="313">
        <f>IF('Zahraničné financovanie'!T$504=0,0,'Zahraničné financovanie'!T74/'Zahraničné financovanie'!T$504)</f>
        <v>9.4010623289541309E-2</v>
      </c>
      <c r="S24" s="313">
        <f>IF('Zahraničné financovanie'!U$504=0,0,'Zahraničné financovanie'!U74/'Zahraničné financovanie'!U$504)</f>
        <v>9.3866435259611324E-3</v>
      </c>
      <c r="T24" s="313">
        <f>IF('Zahraničné financovanie'!V$504=0,0,'Zahraničné financovanie'!V74/'Zahraničné financovanie'!V$504)</f>
        <v>3.4002094342937992E-3</v>
      </c>
      <c r="U24" s="313">
        <f>IF('Zahraničné financovanie'!W$504=0,0,'Zahraničné financovanie'!W74/'Zahraničné financovanie'!W$504)</f>
        <v>0</v>
      </c>
      <c r="V24" s="313">
        <f>IF('Zahraničné financovanie'!X$504=0,0,'Zahraničné financovanie'!X74/'Zahraničné financovanie'!X$504)</f>
        <v>4.3600024477177979E-2</v>
      </c>
      <c r="W24" s="313">
        <f>IF('Zahraničné financovanie'!Y$504=0,0,'Zahraničné financovanie'!Y74/'Zahraničné financovanie'!Y$504)</f>
        <v>4.7786179017741542E-3</v>
      </c>
      <c r="X24" s="313">
        <f>IF('Zahraničné financovanie'!Z$504=0,0,'Zahraničné financovanie'!Z74/'Zahraničné financovanie'!Z$504)</f>
        <v>0</v>
      </c>
      <c r="Y24" s="313">
        <f>IF('Zahraničné financovanie'!AA$504=0,0,'Zahraničné financovanie'!AA74/'Zahraničné financovanie'!AA$504)</f>
        <v>1.0690302391600107E-2</v>
      </c>
      <c r="Z24" s="313">
        <f>IF('Zahraničné financovanie'!AB$504=0,0,'Zahraničné financovanie'!AB74/'Zahraničné financovanie'!AB$504)</f>
        <v>4.5507341851151982E-3</v>
      </c>
      <c r="AA24" s="313">
        <f>IF('Zahraničné financovanie'!AC$504=0,0,'Zahraničné financovanie'!AC74/'Zahraničné financovanie'!AC$504)</f>
        <v>5.3831234360802352E-2</v>
      </c>
      <c r="AB24" s="313">
        <f>IF('Zahraničné financovanie'!AD$504=0,0,'Zahraničné financovanie'!AD74/'Zahraničné financovanie'!AD$504)</f>
        <v>0</v>
      </c>
      <c r="AC24" s="313">
        <f>IF('Zahraničné financovanie'!AE$504=0,0,'Zahraničné financovanie'!AE74/'Zahraničné financovanie'!AE$504)</f>
        <v>0</v>
      </c>
      <c r="AD24" s="313">
        <f>IF('Zahraničné financovanie'!AF$504=0,0,'Zahraničné financovanie'!AF74/'Zahraničné financovanie'!AF$504)</f>
        <v>0</v>
      </c>
      <c r="AE24" s="313">
        <f>IF('Zahraničné financovanie'!AG$504=0,0,'Zahraničné financovanie'!AG74/'Zahraničné financovanie'!AG$504)</f>
        <v>5.8536058211858505E-2</v>
      </c>
      <c r="AF24" s="313">
        <f>IF('Zahraničné financovanie'!AH$504=0,0,'Zahraničné financovanie'!AH74/'Zahraničné financovanie'!AH$504)</f>
        <v>5.0836230574840841E-3</v>
      </c>
      <c r="AG24" s="313">
        <f>IF('Zahraničné financovanie'!AI$504=0,0,'Zahraničné financovanie'!AI74/'Zahraničné financovanie'!AI$504)</f>
        <v>7.1067923291441654E-2</v>
      </c>
      <c r="AH24" s="313">
        <f>IF('Zahraničné financovanie'!AJ$504=0,0,'Zahraničné financovanie'!AJ74/'Zahraničné financovanie'!AJ$504)</f>
        <v>9.9605142482308284E-3</v>
      </c>
      <c r="AI24" s="313">
        <f>IF('Zahraničné financovanie'!AK$504=0,0,'Zahraničné financovanie'!AK74/'Zahraničné financovanie'!AK$504)</f>
        <v>0</v>
      </c>
      <c r="AJ24" s="313">
        <f>IF('Zahraničné financovanie'!AL$504=0,0,'Zahraničné financovanie'!AL74/'Zahraničné financovanie'!AL$504)</f>
        <v>5.2766821501949612E-2</v>
      </c>
      <c r="AK24" s="313">
        <f>IF('Zahraničné financovanie'!AM$504=0,0,'Zahraničné financovanie'!AM74/'Zahraničné financovanie'!AM$504)</f>
        <v>1.9035216856878083E-2</v>
      </c>
      <c r="AL24" s="313">
        <f>IF('Zahraničné financovanie'!AN$504=0,0,'Zahraničné financovanie'!AN74/'Zahraničné financovanie'!AN$504)</f>
        <v>1.6540833844431529E-2</v>
      </c>
      <c r="AM24" s="313">
        <f>IF('Zahraničné financovanie'!AO$504=0,0,'Zahraničné financovanie'!AO74/'Zahraničné financovanie'!AO$504)</f>
        <v>6.2470834072361772E-2</v>
      </c>
      <c r="AN24" s="313">
        <f>IF('Zahraničné financovanie'!AP$504=0,0,'Zahraničné financovanie'!AP74/'Zahraničné financovanie'!AP$504)</f>
        <v>4.0744635503853592E-2</v>
      </c>
      <c r="AO24" s="313">
        <f>IF('Zahraničné financovanie'!AQ$504=0,0,'Zahraničné financovanie'!AQ74/'Zahraničné financovanie'!AQ$504)</f>
        <v>2.3568504673631831E-2</v>
      </c>
      <c r="AP24" s="313">
        <f>IF('Zahraničné financovanie'!AR$504=0,0,'Zahraničné financovanie'!AR74/'Zahraničné financovanie'!AR$504)</f>
        <v>1.4894086496028244E-2</v>
      </c>
      <c r="AQ24" s="313">
        <f>IF('Zahraničné financovanie'!AS$504=0,0,'Zahraničné financovanie'!AS74/'Zahraničné financovanie'!AS$504)</f>
        <v>2.0131910691071529E-2</v>
      </c>
      <c r="AR24" s="313">
        <f>IF('Zahraničné financovanie'!AT$504=0,0,'Zahraničné financovanie'!AT74/'Zahraničné financovanie'!AT$504)</f>
        <v>4.1046265361738041E-2</v>
      </c>
      <c r="AS24" s="313">
        <f>IF('Zahraničné financovanie'!AU$504=0,0,'Zahraničné financovanie'!AU74/'Zahraničné financovanie'!AU$504)</f>
        <v>2.193460826360508E-2</v>
      </c>
      <c r="AT24" s="313">
        <f>IF('Zahraničné financovanie'!AV$504=0,0,'Zahraničné financovanie'!AV74/'Zahraničné financovanie'!AV$504)</f>
        <v>0.10010931136983849</v>
      </c>
      <c r="AU24" s="313">
        <f>IF('Zahraničné financovanie'!AW$504=0,0,'Zahraničné financovanie'!AW74/'Zahraničné financovanie'!AW$504)</f>
        <v>5.1834480344023451E-2</v>
      </c>
      <c r="AV24" s="313">
        <f>IF('Zahraničné financovanie'!AX$504=0,0,'Zahraničné financovanie'!AX74/'Zahraničné financovanie'!AX$504)</f>
        <v>1.5760494788782217E-2</v>
      </c>
      <c r="AW24" s="313">
        <f>IF('Zahraničné financovanie'!AY$504=0,0,'Zahraničné financovanie'!AY74/'Zahraničné financovanie'!AY$504)</f>
        <v>3.7357642015424276E-2</v>
      </c>
      <c r="AX24" s="313">
        <f>IF('Zahraničné financovanie'!AZ$504=0,0,'Zahraničné financovanie'!AZ74/'Zahraničné financovanie'!AZ$504)</f>
        <v>0.13244175671076874</v>
      </c>
      <c r="AY24" s="313">
        <f>IF('Zahraničné financovanie'!BA$504=0,0,'Zahraničné financovanie'!BA74/'Zahraničné financovanie'!BA$504)</f>
        <v>1.2406981577824858E-3</v>
      </c>
      <c r="AZ24" s="313">
        <f>IF('Zahraničné financovanie'!BB$504=0,0,'Zahraničné financovanie'!BB74/'Zahraničné financovanie'!BB$504)</f>
        <v>3.8810998496637689E-2</v>
      </c>
      <c r="BA24" s="313">
        <f>IF('Zahraničné financovanie'!BC$504=0,0,'Zahraničné financovanie'!BC74/'Zahraničné financovanie'!BC$504)</f>
        <v>0</v>
      </c>
      <c r="BB24" s="313">
        <f>IF('Zahraničné financovanie'!BD$504=0,0,'Zahraničné financovanie'!BD74/'Zahraničné financovanie'!BD$504)</f>
        <v>2.2826195020931982E-2</v>
      </c>
    </row>
    <row r="25" spans="1:54" ht="14.25" customHeight="1" x14ac:dyDescent="0.2">
      <c r="A25" s="14">
        <v>20</v>
      </c>
      <c r="B25" s="275" t="s">
        <v>196</v>
      </c>
      <c r="C25" s="276" t="s">
        <v>195</v>
      </c>
      <c r="D25" s="314">
        <f>IF('Zahraničné financovanie'!F$504=0,0,'Zahraničné financovanie'!F76/'Zahraničné financovanie'!F$504)</f>
        <v>0</v>
      </c>
      <c r="E25" s="314">
        <f>IF('Zahraničné financovanie'!G$504=0,0,'Zahraničné financovanie'!G76/'Zahraničné financovanie'!G$504)</f>
        <v>0</v>
      </c>
      <c r="F25" s="314">
        <f>IF('Zahraničné financovanie'!H$504=0,0,'Zahraničné financovanie'!H76/'Zahraničné financovanie'!H$504)</f>
        <v>0</v>
      </c>
      <c r="G25" s="314">
        <f>IF('Zahraničné financovanie'!I$504=0,0,'Zahraničné financovanie'!I76/'Zahraničné financovanie'!I$504)</f>
        <v>0</v>
      </c>
      <c r="H25" s="314">
        <f>IF('Zahraničné financovanie'!J$504=0,0,'Zahraničné financovanie'!J76/'Zahraničné financovanie'!J$504)</f>
        <v>0</v>
      </c>
      <c r="I25" s="314">
        <f>IF('Zahraničné financovanie'!K$504=0,0,'Zahraničné financovanie'!K76/'Zahraničné financovanie'!K$504)</f>
        <v>0</v>
      </c>
      <c r="J25" s="314">
        <f>IF('Zahraničné financovanie'!L$504=0,0,'Zahraničné financovanie'!L76/'Zahraničné financovanie'!L$504)</f>
        <v>0</v>
      </c>
      <c r="K25" s="314">
        <f>IF('Zahraničné financovanie'!M$504=0,0,'Zahraničné financovanie'!M76/'Zahraničné financovanie'!M$504)</f>
        <v>0</v>
      </c>
      <c r="L25" s="314">
        <f>IF('Zahraničné financovanie'!N$504=0,0,'Zahraničné financovanie'!N76/'Zahraničné financovanie'!N$504)</f>
        <v>0</v>
      </c>
      <c r="M25" s="314">
        <f>IF('Zahraničné financovanie'!O$504=0,0,'Zahraničné financovanie'!O76/'Zahraničné financovanie'!O$504)</f>
        <v>0</v>
      </c>
      <c r="N25" s="314">
        <f>IF('Zahraničné financovanie'!P$504=0,0,'Zahraničné financovanie'!P76/'Zahraničné financovanie'!P$504)</f>
        <v>1.9690048661277003E-3</v>
      </c>
      <c r="O25" s="314">
        <f>IF('Zahraničné financovanie'!Q$504=0,0,'Zahraničné financovanie'!Q76/'Zahraničné financovanie'!Q$504)</f>
        <v>0</v>
      </c>
      <c r="P25" s="314">
        <f>IF('Zahraničné financovanie'!R$504=0,0,'Zahraničné financovanie'!R76/'Zahraničné financovanie'!R$504)</f>
        <v>0</v>
      </c>
      <c r="Q25" s="314">
        <f>IF('Zahraničné financovanie'!S$504=0,0,'Zahraničné financovanie'!S76/'Zahraničné financovanie'!S$504)</f>
        <v>0</v>
      </c>
      <c r="R25" s="314">
        <f>IF('Zahraničné financovanie'!T$504=0,0,'Zahraničné financovanie'!T76/'Zahraničné financovanie'!T$504)</f>
        <v>6.2376716874577177E-3</v>
      </c>
      <c r="S25" s="314">
        <f>IF('Zahraničné financovanie'!U$504=0,0,'Zahraničné financovanie'!U76/'Zahraničné financovanie'!U$504)</f>
        <v>0</v>
      </c>
      <c r="T25" s="314">
        <f>IF('Zahraničné financovanie'!V$504=0,0,'Zahraničné financovanie'!V76/'Zahraničné financovanie'!V$504)</f>
        <v>0</v>
      </c>
      <c r="U25" s="314">
        <f>IF('Zahraničné financovanie'!W$504=0,0,'Zahraničné financovanie'!W76/'Zahraničné financovanie'!W$504)</f>
        <v>0</v>
      </c>
      <c r="V25" s="314">
        <f>IF('Zahraničné financovanie'!X$504=0,0,'Zahraničné financovanie'!X76/'Zahraničné financovanie'!X$504)</f>
        <v>0</v>
      </c>
      <c r="W25" s="314">
        <f>IF('Zahraničné financovanie'!Y$504=0,0,'Zahraničné financovanie'!Y76/'Zahraničné financovanie'!Y$504)</f>
        <v>0</v>
      </c>
      <c r="X25" s="314">
        <f>IF('Zahraničné financovanie'!Z$504=0,0,'Zahraničné financovanie'!Z76/'Zahraničné financovanie'!Z$504)</f>
        <v>0</v>
      </c>
      <c r="Y25" s="314">
        <f>IF('Zahraničné financovanie'!AA$504=0,0,'Zahraničné financovanie'!AA76/'Zahraničné financovanie'!AA$504)</f>
        <v>0</v>
      </c>
      <c r="Z25" s="314">
        <f>IF('Zahraničné financovanie'!AB$504=0,0,'Zahraničné financovanie'!AB76/'Zahraničné financovanie'!AB$504)</f>
        <v>0</v>
      </c>
      <c r="AA25" s="314">
        <f>IF('Zahraničné financovanie'!AC$504=0,0,'Zahraničné financovanie'!AC76/'Zahraničné financovanie'!AC$504)</f>
        <v>0</v>
      </c>
      <c r="AB25" s="314">
        <f>IF('Zahraničné financovanie'!AD$504=0,0,'Zahraničné financovanie'!AD76/'Zahraničné financovanie'!AD$504)</f>
        <v>0</v>
      </c>
      <c r="AC25" s="314">
        <f>IF('Zahraničné financovanie'!AE$504=0,0,'Zahraničné financovanie'!AE76/'Zahraničné financovanie'!AE$504)</f>
        <v>0</v>
      </c>
      <c r="AD25" s="314">
        <f>IF('Zahraničné financovanie'!AF$504=0,0,'Zahraničné financovanie'!AF76/'Zahraničné financovanie'!AF$504)</f>
        <v>0</v>
      </c>
      <c r="AE25" s="314">
        <f>IF('Zahraničné financovanie'!AG$504=0,0,'Zahraničné financovanie'!AG76/'Zahraničné financovanie'!AG$504)</f>
        <v>0</v>
      </c>
      <c r="AF25" s="314">
        <f>IF('Zahraničné financovanie'!AH$504=0,0,'Zahraničné financovanie'!AH76/'Zahraničné financovanie'!AH$504)</f>
        <v>8.6472428207804274E-3</v>
      </c>
      <c r="AG25" s="314">
        <f>IF('Zahraničné financovanie'!AI$504=0,0,'Zahraničné financovanie'!AI76/'Zahraničné financovanie'!AI$504)</f>
        <v>0</v>
      </c>
      <c r="AH25" s="314">
        <f>IF('Zahraničné financovanie'!AJ$504=0,0,'Zahraničné financovanie'!AJ76/'Zahraničné financovanie'!AJ$504)</f>
        <v>0</v>
      </c>
      <c r="AI25" s="314">
        <f>IF('Zahraničné financovanie'!AK$504=0,0,'Zahraničné financovanie'!AK76/'Zahraničné financovanie'!AK$504)</f>
        <v>0</v>
      </c>
      <c r="AJ25" s="314">
        <f>IF('Zahraničné financovanie'!AL$504=0,0,'Zahraničné financovanie'!AL76/'Zahraničné financovanie'!AL$504)</f>
        <v>0</v>
      </c>
      <c r="AK25" s="314">
        <f>IF('Zahraničné financovanie'!AM$504=0,0,'Zahraničné financovanie'!AM76/'Zahraničné financovanie'!AM$504)</f>
        <v>0</v>
      </c>
      <c r="AL25" s="314">
        <f>IF('Zahraničné financovanie'!AN$504=0,0,'Zahraničné financovanie'!AN76/'Zahraničné financovanie'!AN$504)</f>
        <v>0</v>
      </c>
      <c r="AM25" s="314">
        <f>IF('Zahraničné financovanie'!AO$504=0,0,'Zahraničné financovanie'!AO76/'Zahraničné financovanie'!AO$504)</f>
        <v>0</v>
      </c>
      <c r="AN25" s="314">
        <f>IF('Zahraničné financovanie'!AP$504=0,0,'Zahraničné financovanie'!AP76/'Zahraničné financovanie'!AP$504)</f>
        <v>8.8851230070708764E-4</v>
      </c>
      <c r="AO25" s="314">
        <f>IF('Zahraničné financovanie'!AQ$504=0,0,'Zahraničné financovanie'!AQ76/'Zahraničné financovanie'!AQ$504)</f>
        <v>0</v>
      </c>
      <c r="AP25" s="314">
        <f>IF('Zahraničné financovanie'!AR$504=0,0,'Zahraničné financovanie'!AR76/'Zahraničné financovanie'!AR$504)</f>
        <v>0</v>
      </c>
      <c r="AQ25" s="314">
        <f>IF('Zahraničné financovanie'!AS$504=0,0,'Zahraničné financovanie'!AS76/'Zahraničné financovanie'!AS$504)</f>
        <v>0</v>
      </c>
      <c r="AR25" s="314">
        <f>IF('Zahraničné financovanie'!AT$504=0,0,'Zahraničné financovanie'!AT76/'Zahraničné financovanie'!AT$504)</f>
        <v>0</v>
      </c>
      <c r="AS25" s="314">
        <f>IF('Zahraničné financovanie'!AU$504=0,0,'Zahraničné financovanie'!AU76/'Zahraničné financovanie'!AU$504)</f>
        <v>0</v>
      </c>
      <c r="AT25" s="314">
        <f>IF('Zahraničné financovanie'!AV$504=0,0,'Zahraničné financovanie'!AV76/'Zahraničné financovanie'!AV$504)</f>
        <v>0</v>
      </c>
      <c r="AU25" s="314">
        <f>IF('Zahraničné financovanie'!AW$504=0,0,'Zahraničné financovanie'!AW76/'Zahraničné financovanie'!AW$504)</f>
        <v>0</v>
      </c>
      <c r="AV25" s="314">
        <f>IF('Zahraničné financovanie'!AX$504=0,0,'Zahraničné financovanie'!AX76/'Zahraničné financovanie'!AX$504)</f>
        <v>0</v>
      </c>
      <c r="AW25" s="314">
        <f>IF('Zahraničné financovanie'!AY$504=0,0,'Zahraničné financovanie'!AY76/'Zahraničné financovanie'!AY$504)</f>
        <v>0</v>
      </c>
      <c r="AX25" s="314">
        <f>IF('Zahraničné financovanie'!AZ$504=0,0,'Zahraničné financovanie'!AZ76/'Zahraničné financovanie'!AZ$504)</f>
        <v>0</v>
      </c>
      <c r="AY25" s="314">
        <f>IF('Zahraničné financovanie'!BA$504=0,0,'Zahraničné financovanie'!BA76/'Zahraničné financovanie'!BA$504)</f>
        <v>0</v>
      </c>
      <c r="AZ25" s="314">
        <f>IF('Zahraničné financovanie'!BB$504=0,0,'Zahraničné financovanie'!BB76/'Zahraničné financovanie'!BB$504)</f>
        <v>7.8534355901188711E-4</v>
      </c>
      <c r="BA25" s="314">
        <f>IF('Zahraničné financovanie'!BC$504=0,0,'Zahraničné financovanie'!BC76/'Zahraničné financovanie'!BC$504)</f>
        <v>0</v>
      </c>
      <c r="BB25" s="314">
        <f>IF('Zahraničné financovanie'!BD$504=0,0,'Zahraničné financovanie'!BD76/'Zahraničné financovanie'!BD$504)</f>
        <v>0</v>
      </c>
    </row>
    <row r="26" spans="1:54" ht="14.25" customHeight="1" x14ac:dyDescent="0.2">
      <c r="A26" s="14">
        <v>21</v>
      </c>
      <c r="B26" s="271" t="s">
        <v>236</v>
      </c>
      <c r="C26" s="272" t="s">
        <v>235</v>
      </c>
      <c r="D26" s="313">
        <f>IF('Zahraničné financovanie'!F$504=0,0,'Zahraničné financovanie'!F78/'Zahraničné financovanie'!F$504)</f>
        <v>0</v>
      </c>
      <c r="E26" s="313">
        <f>IF('Zahraničné financovanie'!G$504=0,0,'Zahraničné financovanie'!G78/'Zahraničné financovanie'!G$504)</f>
        <v>0</v>
      </c>
      <c r="F26" s="313">
        <f>IF('Zahraničné financovanie'!H$504=0,0,'Zahraničné financovanie'!H78/'Zahraničné financovanie'!H$504)</f>
        <v>1.0019119485714591E-4</v>
      </c>
      <c r="G26" s="313">
        <f>IF('Zahraničné financovanie'!I$504=0,0,'Zahraničné financovanie'!I78/'Zahraničné financovanie'!I$504)</f>
        <v>0</v>
      </c>
      <c r="H26" s="313">
        <f>IF('Zahraničné financovanie'!J$504=0,0,'Zahraničné financovanie'!J78/'Zahraničné financovanie'!J$504)</f>
        <v>0</v>
      </c>
      <c r="I26" s="313">
        <f>IF('Zahraničné financovanie'!K$504=0,0,'Zahraničné financovanie'!K78/'Zahraničné financovanie'!K$504)</f>
        <v>0</v>
      </c>
      <c r="J26" s="313">
        <f>IF('Zahraničné financovanie'!L$504=0,0,'Zahraničné financovanie'!L78/'Zahraničné financovanie'!L$504)</f>
        <v>1.0482180293501049E-3</v>
      </c>
      <c r="K26" s="313">
        <f>IF('Zahraničné financovanie'!M$504=0,0,'Zahraničné financovanie'!M78/'Zahraničné financovanie'!M$504)</f>
        <v>0</v>
      </c>
      <c r="L26" s="313">
        <f>IF('Zahraničné financovanie'!N$504=0,0,'Zahraničné financovanie'!N78/'Zahraničné financovanie'!N$504)</f>
        <v>0</v>
      </c>
      <c r="M26" s="313">
        <f>IF('Zahraničné financovanie'!O$504=0,0,'Zahraničné financovanie'!O78/'Zahraničné financovanie'!O$504)</f>
        <v>0</v>
      </c>
      <c r="N26" s="313">
        <f>IF('Zahraničné financovanie'!P$504=0,0,'Zahraničné financovanie'!P78/'Zahraničné financovanie'!P$504)</f>
        <v>0</v>
      </c>
      <c r="O26" s="313">
        <f>IF('Zahraničné financovanie'!Q$504=0,0,'Zahraničné financovanie'!Q78/'Zahraničné financovanie'!Q$504)</f>
        <v>0</v>
      </c>
      <c r="P26" s="313">
        <f>IF('Zahraničné financovanie'!R$504=0,0,'Zahraničné financovanie'!R78/'Zahraničné financovanie'!R$504)</f>
        <v>0</v>
      </c>
      <c r="Q26" s="313">
        <f>IF('Zahraničné financovanie'!S$504=0,0,'Zahraničné financovanie'!S78/'Zahraničné financovanie'!S$504)</f>
        <v>0</v>
      </c>
      <c r="R26" s="313">
        <f>IF('Zahraničné financovanie'!T$504=0,0,'Zahraničné financovanie'!T78/'Zahraničné financovanie'!T$504)</f>
        <v>0</v>
      </c>
      <c r="S26" s="313">
        <f>IF('Zahraničné financovanie'!U$504=0,0,'Zahraničné financovanie'!U78/'Zahraničné financovanie'!U$504)</f>
        <v>0</v>
      </c>
      <c r="T26" s="313">
        <f>IF('Zahraničné financovanie'!V$504=0,0,'Zahraničné financovanie'!V78/'Zahraničné financovanie'!V$504)</f>
        <v>5.0784261347997118E-5</v>
      </c>
      <c r="U26" s="313">
        <f>IF('Zahraničné financovanie'!W$504=0,0,'Zahraničné financovanie'!W78/'Zahraničné financovanie'!W$504)</f>
        <v>0</v>
      </c>
      <c r="V26" s="313">
        <f>IF('Zahraničné financovanie'!X$504=0,0,'Zahraničné financovanie'!X78/'Zahraničné financovanie'!X$504)</f>
        <v>0</v>
      </c>
      <c r="W26" s="313">
        <f>IF('Zahraničné financovanie'!Y$504=0,0,'Zahraničné financovanie'!Y78/'Zahraničné financovanie'!Y$504)</f>
        <v>0</v>
      </c>
      <c r="X26" s="313">
        <f>IF('Zahraničné financovanie'!Z$504=0,0,'Zahraničné financovanie'!Z78/'Zahraničné financovanie'!Z$504)</f>
        <v>0</v>
      </c>
      <c r="Y26" s="313">
        <f>IF('Zahraničné financovanie'!AA$504=0,0,'Zahraničné financovanie'!AA78/'Zahraničné financovanie'!AA$504)</f>
        <v>2.1044918959309392E-3</v>
      </c>
      <c r="Z26" s="313">
        <f>IF('Zahraničné financovanie'!AB$504=0,0,'Zahraničné financovanie'!AB78/'Zahraničné financovanie'!AB$504)</f>
        <v>0</v>
      </c>
      <c r="AA26" s="313">
        <f>IF('Zahraničné financovanie'!AC$504=0,0,'Zahraničné financovanie'!AC78/'Zahraničné financovanie'!AC$504)</f>
        <v>0</v>
      </c>
      <c r="AB26" s="313">
        <f>IF('Zahraničné financovanie'!AD$504=0,0,'Zahraničné financovanie'!AD78/'Zahraničné financovanie'!AD$504)</f>
        <v>0</v>
      </c>
      <c r="AC26" s="313">
        <f>IF('Zahraničné financovanie'!AE$504=0,0,'Zahraničné financovanie'!AE78/'Zahraničné financovanie'!AE$504)</f>
        <v>0</v>
      </c>
      <c r="AD26" s="313">
        <f>IF('Zahraničné financovanie'!AF$504=0,0,'Zahraničné financovanie'!AF78/'Zahraničné financovanie'!AF$504)</f>
        <v>0</v>
      </c>
      <c r="AE26" s="313">
        <f>IF('Zahraničné financovanie'!AG$504=0,0,'Zahraničné financovanie'!AG78/'Zahraničné financovanie'!AG$504)</f>
        <v>0</v>
      </c>
      <c r="AF26" s="313">
        <f>IF('Zahraničné financovanie'!AH$504=0,0,'Zahraničné financovanie'!AH78/'Zahraničné financovanie'!AH$504)</f>
        <v>0</v>
      </c>
      <c r="AG26" s="313">
        <f>IF('Zahraničné financovanie'!AI$504=0,0,'Zahraničné financovanie'!AI78/'Zahraničné financovanie'!AI$504)</f>
        <v>0</v>
      </c>
      <c r="AH26" s="313">
        <f>IF('Zahraničné financovanie'!AJ$504=0,0,'Zahraničné financovanie'!AJ78/'Zahraničné financovanie'!AJ$504)</f>
        <v>0</v>
      </c>
      <c r="AI26" s="313">
        <f>IF('Zahraničné financovanie'!AK$504=0,0,'Zahraničné financovanie'!AK78/'Zahraničné financovanie'!AK$504)</f>
        <v>0</v>
      </c>
      <c r="AJ26" s="313">
        <f>IF('Zahraničné financovanie'!AL$504=0,0,'Zahraničné financovanie'!AL78/'Zahraničné financovanie'!AL$504)</f>
        <v>0</v>
      </c>
      <c r="AK26" s="313">
        <f>IF('Zahraničné financovanie'!AM$504=0,0,'Zahraničné financovanie'!AM78/'Zahraničné financovanie'!AM$504)</f>
        <v>0</v>
      </c>
      <c r="AL26" s="313">
        <f>IF('Zahraničné financovanie'!AN$504=0,0,'Zahraničné financovanie'!AN78/'Zahraničné financovanie'!AN$504)</f>
        <v>0</v>
      </c>
      <c r="AM26" s="313">
        <f>IF('Zahraničné financovanie'!AO$504=0,0,'Zahraničné financovanie'!AO78/'Zahraničné financovanie'!AO$504)</f>
        <v>0</v>
      </c>
      <c r="AN26" s="313">
        <f>IF('Zahraničné financovanie'!AP$504=0,0,'Zahraničné financovanie'!AP78/'Zahraničné financovanie'!AP$504)</f>
        <v>0</v>
      </c>
      <c r="AO26" s="313">
        <f>IF('Zahraničné financovanie'!AQ$504=0,0,'Zahraničné financovanie'!AQ78/'Zahraničné financovanie'!AQ$504)</f>
        <v>0</v>
      </c>
      <c r="AP26" s="313">
        <f>IF('Zahraničné financovanie'!AR$504=0,0,'Zahraničné financovanie'!AR78/'Zahraničné financovanie'!AR$504)</f>
        <v>0</v>
      </c>
      <c r="AQ26" s="313">
        <f>IF('Zahraničné financovanie'!AS$504=0,0,'Zahraničné financovanie'!AS78/'Zahraničné financovanie'!AS$504)</f>
        <v>0</v>
      </c>
      <c r="AR26" s="313">
        <f>IF('Zahraničné financovanie'!AT$504=0,0,'Zahraničné financovanie'!AT78/'Zahraničné financovanie'!AT$504)</f>
        <v>0</v>
      </c>
      <c r="AS26" s="313">
        <f>IF('Zahraničné financovanie'!AU$504=0,0,'Zahraničné financovanie'!AU78/'Zahraničné financovanie'!AU$504)</f>
        <v>0</v>
      </c>
      <c r="AT26" s="313">
        <f>IF('Zahraničné financovanie'!AV$504=0,0,'Zahraničné financovanie'!AV78/'Zahraničné financovanie'!AV$504)</f>
        <v>0</v>
      </c>
      <c r="AU26" s="313">
        <f>IF('Zahraničné financovanie'!AW$504=0,0,'Zahraničné financovanie'!AW78/'Zahraničné financovanie'!AW$504)</f>
        <v>0</v>
      </c>
      <c r="AV26" s="313">
        <f>IF('Zahraničné financovanie'!AX$504=0,0,'Zahraničné financovanie'!AX78/'Zahraničné financovanie'!AX$504)</f>
        <v>0</v>
      </c>
      <c r="AW26" s="313">
        <f>IF('Zahraničné financovanie'!AY$504=0,0,'Zahraničné financovanie'!AY78/'Zahraničné financovanie'!AY$504)</f>
        <v>0</v>
      </c>
      <c r="AX26" s="313">
        <f>IF('Zahraničné financovanie'!AZ$504=0,0,'Zahraničné financovanie'!AZ78/'Zahraničné financovanie'!AZ$504)</f>
        <v>0</v>
      </c>
      <c r="AY26" s="313">
        <f>IF('Zahraničné financovanie'!BA$504=0,0,'Zahraničné financovanie'!BA78/'Zahraničné financovanie'!BA$504)</f>
        <v>0</v>
      </c>
      <c r="AZ26" s="313">
        <f>IF('Zahraničné financovanie'!BB$504=0,0,'Zahraničné financovanie'!BB78/'Zahraničné financovanie'!BB$504)</f>
        <v>0</v>
      </c>
      <c r="BA26" s="313">
        <f>IF('Zahraničné financovanie'!BC$504=0,0,'Zahraničné financovanie'!BC78/'Zahraničné financovanie'!BC$504)</f>
        <v>0</v>
      </c>
      <c r="BB26" s="313">
        <f>IF('Zahraničné financovanie'!BD$504=0,0,'Zahraničné financovanie'!BD78/'Zahraničné financovanie'!BD$504)</f>
        <v>0</v>
      </c>
    </row>
    <row r="27" spans="1:54" ht="14.25" customHeight="1" x14ac:dyDescent="0.2">
      <c r="A27" s="14">
        <v>22</v>
      </c>
      <c r="B27" s="275" t="s">
        <v>214</v>
      </c>
      <c r="C27" s="276" t="s">
        <v>213</v>
      </c>
      <c r="D27" s="314">
        <f>IF('Zahraničné financovanie'!F$504=0,0,'Zahraničné financovanie'!F80/'Zahraničné financovanie'!F$504)</f>
        <v>0</v>
      </c>
      <c r="E27" s="314">
        <f>IF('Zahraničné financovanie'!G$504=0,0,'Zahraničné financovanie'!G80/'Zahraničné financovanie'!G$504)</f>
        <v>0</v>
      </c>
      <c r="F27" s="314">
        <f>IF('Zahraničné financovanie'!H$504=0,0,'Zahraničné financovanie'!H80/'Zahraničné financovanie'!H$504)</f>
        <v>0</v>
      </c>
      <c r="G27" s="314">
        <f>IF('Zahraničné financovanie'!I$504=0,0,'Zahraničné financovanie'!I80/'Zahraničné financovanie'!I$504)</f>
        <v>0</v>
      </c>
      <c r="H27" s="314">
        <f>IF('Zahraničné financovanie'!J$504=0,0,'Zahraničné financovanie'!J80/'Zahraničné financovanie'!J$504)</f>
        <v>0</v>
      </c>
      <c r="I27" s="314">
        <f>IF('Zahraničné financovanie'!K$504=0,0,'Zahraničné financovanie'!K80/'Zahraničné financovanie'!K$504)</f>
        <v>0</v>
      </c>
      <c r="J27" s="314">
        <f>IF('Zahraničné financovanie'!L$504=0,0,'Zahraničné financovanie'!L80/'Zahraničné financovanie'!L$504)</f>
        <v>1.7470300489168414E-3</v>
      </c>
      <c r="K27" s="314">
        <f>IF('Zahraničné financovanie'!M$504=0,0,'Zahraničné financovanie'!M80/'Zahraničné financovanie'!M$504)</f>
        <v>0</v>
      </c>
      <c r="L27" s="314">
        <f>IF('Zahraničné financovanie'!N$504=0,0,'Zahraničné financovanie'!N80/'Zahraničné financovanie'!N$504)</f>
        <v>0</v>
      </c>
      <c r="M27" s="314">
        <f>IF('Zahraničné financovanie'!O$504=0,0,'Zahraničné financovanie'!O80/'Zahraničné financovanie'!O$504)</f>
        <v>0</v>
      </c>
      <c r="N27" s="314">
        <f>IF('Zahraničné financovanie'!P$504=0,0,'Zahraničné financovanie'!P80/'Zahraničné financovanie'!P$504)</f>
        <v>0</v>
      </c>
      <c r="O27" s="314">
        <f>IF('Zahraničné financovanie'!Q$504=0,0,'Zahraničné financovanie'!Q80/'Zahraničné financovanie'!Q$504)</f>
        <v>0</v>
      </c>
      <c r="P27" s="314">
        <f>IF('Zahraničné financovanie'!R$504=0,0,'Zahraničné financovanie'!R80/'Zahraničné financovanie'!R$504)</f>
        <v>0</v>
      </c>
      <c r="Q27" s="314">
        <f>IF('Zahraničné financovanie'!S$504=0,0,'Zahraničné financovanie'!S80/'Zahraničné financovanie'!S$504)</f>
        <v>0</v>
      </c>
      <c r="R27" s="314">
        <f>IF('Zahraničné financovanie'!T$504=0,0,'Zahraničné financovanie'!T80/'Zahraničné financovanie'!T$504)</f>
        <v>0</v>
      </c>
      <c r="S27" s="314">
        <f>IF('Zahraničné financovanie'!U$504=0,0,'Zahraničné financovanie'!U80/'Zahraničné financovanie'!U$504)</f>
        <v>0</v>
      </c>
      <c r="T27" s="314">
        <f>IF('Zahraničné financovanie'!V$504=0,0,'Zahraničné financovanie'!V80/'Zahraničné financovanie'!V$504)</f>
        <v>0</v>
      </c>
      <c r="U27" s="314">
        <f>IF('Zahraničné financovanie'!W$504=0,0,'Zahraničné financovanie'!W80/'Zahraničné financovanie'!W$504)</f>
        <v>0</v>
      </c>
      <c r="V27" s="314">
        <f>IF('Zahraničné financovanie'!X$504=0,0,'Zahraničné financovanie'!X80/'Zahraničné financovanie'!X$504)</f>
        <v>0</v>
      </c>
      <c r="W27" s="314">
        <f>IF('Zahraničné financovanie'!Y$504=0,0,'Zahraničné financovanie'!Y80/'Zahraničné financovanie'!Y$504)</f>
        <v>0</v>
      </c>
      <c r="X27" s="314">
        <f>IF('Zahraničné financovanie'!Z$504=0,0,'Zahraničné financovanie'!Z80/'Zahraničné financovanie'!Z$504)</f>
        <v>0</v>
      </c>
      <c r="Y27" s="314">
        <f>IF('Zahraničné financovanie'!AA$504=0,0,'Zahraničné financovanie'!AA80/'Zahraničné financovanie'!AA$504)</f>
        <v>0</v>
      </c>
      <c r="Z27" s="314">
        <f>IF('Zahraničné financovanie'!AB$504=0,0,'Zahraničné financovanie'!AB80/'Zahraničné financovanie'!AB$504)</f>
        <v>0</v>
      </c>
      <c r="AA27" s="314">
        <f>IF('Zahraničné financovanie'!AC$504=0,0,'Zahraničné financovanie'!AC80/'Zahraničné financovanie'!AC$504)</f>
        <v>0</v>
      </c>
      <c r="AB27" s="314">
        <f>IF('Zahraničné financovanie'!AD$504=0,0,'Zahraničné financovanie'!AD80/'Zahraničné financovanie'!AD$504)</f>
        <v>0</v>
      </c>
      <c r="AC27" s="314">
        <f>IF('Zahraničné financovanie'!AE$504=0,0,'Zahraničné financovanie'!AE80/'Zahraničné financovanie'!AE$504)</f>
        <v>0</v>
      </c>
      <c r="AD27" s="314">
        <f>IF('Zahraničné financovanie'!AF$504=0,0,'Zahraničné financovanie'!AF80/'Zahraničné financovanie'!AF$504)</f>
        <v>0</v>
      </c>
      <c r="AE27" s="314">
        <f>IF('Zahraničné financovanie'!AG$504=0,0,'Zahraničné financovanie'!AG80/'Zahraničné financovanie'!AG$504)</f>
        <v>0</v>
      </c>
      <c r="AF27" s="314">
        <f>IF('Zahraničné financovanie'!AH$504=0,0,'Zahraničné financovanie'!AH80/'Zahraničné financovanie'!AH$504)</f>
        <v>5.8207484008192766E-4</v>
      </c>
      <c r="AG27" s="314">
        <f>IF('Zahraničné financovanie'!AI$504=0,0,'Zahraničné financovanie'!AI80/'Zahraničné financovanie'!AI$504)</f>
        <v>7.7509805491996506E-4</v>
      </c>
      <c r="AH27" s="314">
        <f>IF('Zahraničné financovanie'!AJ$504=0,0,'Zahraničné financovanie'!AJ80/'Zahraničné financovanie'!AJ$504)</f>
        <v>0</v>
      </c>
      <c r="AI27" s="314">
        <f>IF('Zahraničné financovanie'!AK$504=0,0,'Zahraničné financovanie'!AK80/'Zahraničné financovanie'!AK$504)</f>
        <v>0</v>
      </c>
      <c r="AJ27" s="314">
        <f>IF('Zahraničné financovanie'!AL$504=0,0,'Zahraničné financovanie'!AL80/'Zahraničné financovanie'!AL$504)</f>
        <v>2.1486756769671738E-3</v>
      </c>
      <c r="AK27" s="314">
        <f>IF('Zahraničné financovanie'!AM$504=0,0,'Zahraničné financovanie'!AM80/'Zahraničné financovanie'!AM$504)</f>
        <v>0</v>
      </c>
      <c r="AL27" s="314">
        <f>IF('Zahraničné financovanie'!AN$504=0,0,'Zahraničné financovanie'!AN80/'Zahraničné financovanie'!AN$504)</f>
        <v>0</v>
      </c>
      <c r="AM27" s="314">
        <f>IF('Zahraničné financovanie'!AO$504=0,0,'Zahraničné financovanie'!AO80/'Zahraničné financovanie'!AO$504)</f>
        <v>0</v>
      </c>
      <c r="AN27" s="314">
        <f>IF('Zahraničné financovanie'!AP$504=0,0,'Zahraničné financovanie'!AP80/'Zahraničné financovanie'!AP$504)</f>
        <v>0</v>
      </c>
      <c r="AO27" s="314">
        <f>IF('Zahraničné financovanie'!AQ$504=0,0,'Zahraničné financovanie'!AQ80/'Zahraničné financovanie'!AQ$504)</f>
        <v>1.9077877009238055E-3</v>
      </c>
      <c r="AP27" s="314">
        <f>IF('Zahraničné financovanie'!AR$504=0,0,'Zahraničné financovanie'!AR80/'Zahraničné financovanie'!AR$504)</f>
        <v>0</v>
      </c>
      <c r="AQ27" s="314">
        <f>IF('Zahraničné financovanie'!AS$504=0,0,'Zahraničné financovanie'!AS80/'Zahraničné financovanie'!AS$504)</f>
        <v>0</v>
      </c>
      <c r="AR27" s="314">
        <f>IF('Zahraničné financovanie'!AT$504=0,0,'Zahraničné financovanie'!AT80/'Zahraničné financovanie'!AT$504)</f>
        <v>3.9103056327015714E-4</v>
      </c>
      <c r="AS27" s="314">
        <f>IF('Zahraničné financovanie'!AU$504=0,0,'Zahraničné financovanie'!AU80/'Zahraničné financovanie'!AU$504)</f>
        <v>0</v>
      </c>
      <c r="AT27" s="314">
        <f>IF('Zahraničné financovanie'!AV$504=0,0,'Zahraničné financovanie'!AV80/'Zahraničné financovanie'!AV$504)</f>
        <v>0</v>
      </c>
      <c r="AU27" s="314">
        <f>IF('Zahraničné financovanie'!AW$504=0,0,'Zahraničné financovanie'!AW80/'Zahraničné financovanie'!AW$504)</f>
        <v>0</v>
      </c>
      <c r="AV27" s="314">
        <f>IF('Zahraničné financovanie'!AX$504=0,0,'Zahraničné financovanie'!AX80/'Zahraničné financovanie'!AX$504)</f>
        <v>0</v>
      </c>
      <c r="AW27" s="314">
        <f>IF('Zahraničné financovanie'!AY$504=0,0,'Zahraničné financovanie'!AY80/'Zahraničné financovanie'!AY$504)</f>
        <v>0</v>
      </c>
      <c r="AX27" s="314">
        <f>IF('Zahraničné financovanie'!AZ$504=0,0,'Zahraničné financovanie'!AZ80/'Zahraničné financovanie'!AZ$504)</f>
        <v>1.0779627873660517E-3</v>
      </c>
      <c r="AY27" s="314">
        <f>IF('Zahraničné financovanie'!BA$504=0,0,'Zahraničné financovanie'!BA80/'Zahraničné financovanie'!BA$504)</f>
        <v>3.2663527384009858E-4</v>
      </c>
      <c r="AZ27" s="314">
        <f>IF('Zahraničné financovanie'!BB$504=0,0,'Zahraničné financovanie'!BB80/'Zahraničné financovanie'!BB$504)</f>
        <v>0</v>
      </c>
      <c r="BA27" s="314">
        <f>IF('Zahraničné financovanie'!BC$504=0,0,'Zahraničné financovanie'!BC80/'Zahraničné financovanie'!BC$504)</f>
        <v>0</v>
      </c>
      <c r="BB27" s="314">
        <f>IF('Zahraničné financovanie'!BD$504=0,0,'Zahraničné financovanie'!BD80/'Zahraničné financovanie'!BD$504)</f>
        <v>0</v>
      </c>
    </row>
    <row r="28" spans="1:54" ht="14.25" customHeight="1" x14ac:dyDescent="0.2">
      <c r="A28" s="14">
        <v>23</v>
      </c>
      <c r="B28" s="271" t="s">
        <v>222</v>
      </c>
      <c r="C28" s="272" t="s">
        <v>221</v>
      </c>
      <c r="D28" s="313">
        <f>IF('Zahraničné financovanie'!F$504=0,0,'Zahraničné financovanie'!F82/'Zahraničné financovanie'!F$504)</f>
        <v>0</v>
      </c>
      <c r="E28" s="313">
        <f>IF('Zahraničné financovanie'!G$504=0,0,'Zahraničné financovanie'!G82/'Zahraničné financovanie'!G$504)</f>
        <v>0</v>
      </c>
      <c r="F28" s="313">
        <f>IF('Zahraničné financovanie'!H$504=0,0,'Zahraničné financovanie'!H82/'Zahraničné financovanie'!H$504)</f>
        <v>0</v>
      </c>
      <c r="G28" s="313">
        <f>IF('Zahraničné financovanie'!I$504=0,0,'Zahraničné financovanie'!I82/'Zahraničné financovanie'!I$504)</f>
        <v>0</v>
      </c>
      <c r="H28" s="313">
        <f>IF('Zahraničné financovanie'!J$504=0,0,'Zahraničné financovanie'!J82/'Zahraničné financovanie'!J$504)</f>
        <v>0</v>
      </c>
      <c r="I28" s="313">
        <f>IF('Zahraničné financovanie'!K$504=0,0,'Zahraničné financovanie'!K82/'Zahraničné financovanie'!K$504)</f>
        <v>0</v>
      </c>
      <c r="J28" s="313">
        <f>IF('Zahraničné financovanie'!L$504=0,0,'Zahraničné financovanie'!L82/'Zahraničné financovanie'!L$504)</f>
        <v>0</v>
      </c>
      <c r="K28" s="313">
        <f>IF('Zahraničné financovanie'!M$504=0,0,'Zahraničné financovanie'!M82/'Zahraničné financovanie'!M$504)</f>
        <v>0</v>
      </c>
      <c r="L28" s="313">
        <f>IF('Zahraničné financovanie'!N$504=0,0,'Zahraničné financovanie'!N82/'Zahraničné financovanie'!N$504)</f>
        <v>0</v>
      </c>
      <c r="M28" s="313">
        <f>IF('Zahraničné financovanie'!O$504=0,0,'Zahraničné financovanie'!O82/'Zahraničné financovanie'!O$504)</f>
        <v>0</v>
      </c>
      <c r="N28" s="313">
        <f>IF('Zahraničné financovanie'!P$504=0,0,'Zahraničné financovanie'!P82/'Zahraničné financovanie'!P$504)</f>
        <v>0</v>
      </c>
      <c r="O28" s="313">
        <f>IF('Zahraničné financovanie'!Q$504=0,0,'Zahraničné financovanie'!Q82/'Zahraničné financovanie'!Q$504)</f>
        <v>0</v>
      </c>
      <c r="P28" s="313">
        <f>IF('Zahraničné financovanie'!R$504=0,0,'Zahraničné financovanie'!R82/'Zahraničné financovanie'!R$504)</f>
        <v>0</v>
      </c>
      <c r="Q28" s="313">
        <f>IF('Zahraničné financovanie'!S$504=0,0,'Zahraničné financovanie'!S82/'Zahraničné financovanie'!S$504)</f>
        <v>0</v>
      </c>
      <c r="R28" s="313">
        <f>IF('Zahraničné financovanie'!T$504=0,0,'Zahraničné financovanie'!T82/'Zahraničné financovanie'!T$504)</f>
        <v>0</v>
      </c>
      <c r="S28" s="313">
        <f>IF('Zahraničné financovanie'!U$504=0,0,'Zahraničné financovanie'!U82/'Zahraničné financovanie'!U$504)</f>
        <v>0</v>
      </c>
      <c r="T28" s="313">
        <f>IF('Zahraničné financovanie'!V$504=0,0,'Zahraničné financovanie'!V82/'Zahraničné financovanie'!V$504)</f>
        <v>0</v>
      </c>
      <c r="U28" s="313">
        <f>IF('Zahraničné financovanie'!W$504=0,0,'Zahraničné financovanie'!W82/'Zahraničné financovanie'!W$504)</f>
        <v>0</v>
      </c>
      <c r="V28" s="313">
        <f>IF('Zahraničné financovanie'!X$504=0,0,'Zahraničné financovanie'!X82/'Zahraničné financovanie'!X$504)</f>
        <v>0</v>
      </c>
      <c r="W28" s="313">
        <f>IF('Zahraničné financovanie'!Y$504=0,0,'Zahraničné financovanie'!Y82/'Zahraničné financovanie'!Y$504)</f>
        <v>0</v>
      </c>
      <c r="X28" s="313">
        <f>IF('Zahraničné financovanie'!Z$504=0,0,'Zahraničné financovanie'!Z82/'Zahraničné financovanie'!Z$504)</f>
        <v>0</v>
      </c>
      <c r="Y28" s="313">
        <f>IF('Zahraničné financovanie'!AA$504=0,0,'Zahraničné financovanie'!AA82/'Zahraničné financovanie'!AA$504)</f>
        <v>0</v>
      </c>
      <c r="Z28" s="313">
        <f>IF('Zahraničné financovanie'!AB$504=0,0,'Zahraničné financovanie'!AB82/'Zahraničné financovanie'!AB$504)</f>
        <v>0</v>
      </c>
      <c r="AA28" s="313">
        <f>IF('Zahraničné financovanie'!AC$504=0,0,'Zahraničné financovanie'!AC82/'Zahraničné financovanie'!AC$504)</f>
        <v>0</v>
      </c>
      <c r="AB28" s="313">
        <f>IF('Zahraničné financovanie'!AD$504=0,0,'Zahraničné financovanie'!AD82/'Zahraničné financovanie'!AD$504)</f>
        <v>0</v>
      </c>
      <c r="AC28" s="313">
        <f>IF('Zahraničné financovanie'!AE$504=0,0,'Zahraničné financovanie'!AE82/'Zahraničné financovanie'!AE$504)</f>
        <v>0</v>
      </c>
      <c r="AD28" s="313">
        <f>IF('Zahraničné financovanie'!AF$504=0,0,'Zahraničné financovanie'!AF82/'Zahraničné financovanie'!AF$504)</f>
        <v>0</v>
      </c>
      <c r="AE28" s="313">
        <f>IF('Zahraničné financovanie'!AG$504=0,0,'Zahraničné financovanie'!AG82/'Zahraničné financovanie'!AG$504)</f>
        <v>0</v>
      </c>
      <c r="AF28" s="313">
        <f>IF('Zahraničné financovanie'!AH$504=0,0,'Zahraničné financovanie'!AH82/'Zahraničné financovanie'!AH$504)</f>
        <v>0</v>
      </c>
      <c r="AG28" s="313">
        <f>IF('Zahraničné financovanie'!AI$504=0,0,'Zahraničné financovanie'!AI82/'Zahraničné financovanie'!AI$504)</f>
        <v>0</v>
      </c>
      <c r="AH28" s="313">
        <f>IF('Zahraničné financovanie'!AJ$504=0,0,'Zahraničné financovanie'!AJ82/'Zahraničné financovanie'!AJ$504)</f>
        <v>0</v>
      </c>
      <c r="AI28" s="313">
        <f>IF('Zahraničné financovanie'!AK$504=0,0,'Zahraničné financovanie'!AK82/'Zahraničné financovanie'!AK$504)</f>
        <v>0</v>
      </c>
      <c r="AJ28" s="313">
        <f>IF('Zahraničné financovanie'!AL$504=0,0,'Zahraničné financovanie'!AL82/'Zahraničné financovanie'!AL$504)</f>
        <v>2.0334406608762115E-3</v>
      </c>
      <c r="AK28" s="313">
        <f>IF('Zahraničné financovanie'!AM$504=0,0,'Zahraničné financovanie'!AM82/'Zahraničné financovanie'!AM$504)</f>
        <v>0</v>
      </c>
      <c r="AL28" s="313">
        <f>IF('Zahraničné financovanie'!AN$504=0,0,'Zahraničné financovanie'!AN82/'Zahraničné financovanie'!AN$504)</f>
        <v>0</v>
      </c>
      <c r="AM28" s="313">
        <f>IF('Zahraničné financovanie'!AO$504=0,0,'Zahraničné financovanie'!AO82/'Zahraničné financovanie'!AO$504)</f>
        <v>0</v>
      </c>
      <c r="AN28" s="313">
        <f>IF('Zahraničné financovanie'!AP$504=0,0,'Zahraničné financovanie'!AP82/'Zahraničné financovanie'!AP$504)</f>
        <v>0</v>
      </c>
      <c r="AO28" s="313">
        <f>IF('Zahraničné financovanie'!AQ$504=0,0,'Zahraničné financovanie'!AQ82/'Zahraničné financovanie'!AQ$504)</f>
        <v>9.0668819580011877E-3</v>
      </c>
      <c r="AP28" s="313">
        <f>IF('Zahraničné financovanie'!AR$504=0,0,'Zahraničné financovanie'!AR82/'Zahraničné financovanie'!AR$504)</f>
        <v>0</v>
      </c>
      <c r="AQ28" s="313">
        <f>IF('Zahraničné financovanie'!AS$504=0,0,'Zahraničné financovanie'!AS82/'Zahraničné financovanie'!AS$504)</f>
        <v>0</v>
      </c>
      <c r="AR28" s="313">
        <f>IF('Zahraničné financovanie'!AT$504=0,0,'Zahraničné financovanie'!AT82/'Zahraničné financovanie'!AT$504)</f>
        <v>0</v>
      </c>
      <c r="AS28" s="313">
        <f>IF('Zahraničné financovanie'!AU$504=0,0,'Zahraničné financovanie'!AU82/'Zahraničné financovanie'!AU$504)</f>
        <v>0</v>
      </c>
      <c r="AT28" s="313">
        <f>IF('Zahraničné financovanie'!AV$504=0,0,'Zahraničné financovanie'!AV82/'Zahraničné financovanie'!AV$504)</f>
        <v>0</v>
      </c>
      <c r="AU28" s="313">
        <f>IF('Zahraničné financovanie'!AW$504=0,0,'Zahraničné financovanie'!AW82/'Zahraničné financovanie'!AW$504)</f>
        <v>0</v>
      </c>
      <c r="AV28" s="313">
        <f>IF('Zahraničné financovanie'!AX$504=0,0,'Zahraničné financovanie'!AX82/'Zahraničné financovanie'!AX$504)</f>
        <v>0</v>
      </c>
      <c r="AW28" s="313">
        <f>IF('Zahraničné financovanie'!AY$504=0,0,'Zahraničné financovanie'!AY82/'Zahraničné financovanie'!AY$504)</f>
        <v>0</v>
      </c>
      <c r="AX28" s="313">
        <f>IF('Zahraničné financovanie'!AZ$504=0,0,'Zahraničné financovanie'!AZ82/'Zahraničné financovanie'!AZ$504)</f>
        <v>0</v>
      </c>
      <c r="AY28" s="313">
        <f>IF('Zahraničné financovanie'!BA$504=0,0,'Zahraničné financovanie'!BA82/'Zahraničné financovanie'!BA$504)</f>
        <v>0</v>
      </c>
      <c r="AZ28" s="313">
        <f>IF('Zahraničné financovanie'!BB$504=0,0,'Zahraničné financovanie'!BB82/'Zahraničné financovanie'!BB$504)</f>
        <v>0</v>
      </c>
      <c r="BA28" s="313">
        <f>IF('Zahraničné financovanie'!BC$504=0,0,'Zahraničné financovanie'!BC82/'Zahraničné financovanie'!BC$504)</f>
        <v>0</v>
      </c>
      <c r="BB28" s="313">
        <f>IF('Zahraničné financovanie'!BD$504=0,0,'Zahraničné financovanie'!BD82/'Zahraničné financovanie'!BD$504)</f>
        <v>0</v>
      </c>
    </row>
    <row r="29" spans="1:54" ht="14.25" customHeight="1" x14ac:dyDescent="0.2">
      <c r="A29" s="14">
        <v>24</v>
      </c>
      <c r="B29" s="275" t="s">
        <v>150</v>
      </c>
      <c r="C29" s="276" t="s">
        <v>149</v>
      </c>
      <c r="D29" s="314">
        <f>IF('Zahraničné financovanie'!F$504=0,0,'Zahraničné financovanie'!F85/'Zahraničné financovanie'!F$504)</f>
        <v>0</v>
      </c>
      <c r="E29" s="314">
        <f>IF('Zahraničné financovanie'!G$504=0,0,'Zahraničné financovanie'!G85/'Zahraničné financovanie'!G$504)</f>
        <v>0</v>
      </c>
      <c r="F29" s="314">
        <f>IF('Zahraničné financovanie'!H$504=0,0,'Zahraničné financovanie'!H85/'Zahraničné financovanie'!H$504)</f>
        <v>3.206118235428669E-5</v>
      </c>
      <c r="G29" s="314">
        <f>IF('Zahraničné financovanie'!I$504=0,0,'Zahraničné financovanie'!I85/'Zahraničné financovanie'!I$504)</f>
        <v>1.207889480242512E-3</v>
      </c>
      <c r="H29" s="314">
        <f>IF('Zahraničné financovanie'!J$504=0,0,'Zahraničné financovanie'!J85/'Zahraničné financovanie'!J$504)</f>
        <v>0</v>
      </c>
      <c r="I29" s="314">
        <f>IF('Zahraničné financovanie'!K$504=0,0,'Zahraničné financovanie'!K85/'Zahraničné financovanie'!K$504)</f>
        <v>0</v>
      </c>
      <c r="J29" s="314">
        <f>IF('Zahraničné financovanie'!L$504=0,0,'Zahraničné financovanie'!L85/'Zahraničné financovanie'!L$504)</f>
        <v>2.2711390635918937E-2</v>
      </c>
      <c r="K29" s="314">
        <f>IF('Zahraničné financovanie'!M$504=0,0,'Zahraničné financovanie'!M85/'Zahraničné financovanie'!M$504)</f>
        <v>0</v>
      </c>
      <c r="L29" s="314">
        <f>IF('Zahraničné financovanie'!N$504=0,0,'Zahraničné financovanie'!N85/'Zahraničné financovanie'!N$504)</f>
        <v>0</v>
      </c>
      <c r="M29" s="314">
        <f>IF('Zahraničné financovanie'!O$504=0,0,'Zahraničné financovanie'!O85/'Zahraničné financovanie'!O$504)</f>
        <v>1.3355693931689403E-2</v>
      </c>
      <c r="N29" s="314">
        <f>IF('Zahraničné financovanie'!P$504=0,0,'Zahraničné financovanie'!P85/'Zahraničné financovanie'!P$504)</f>
        <v>3.9991880180501056E-3</v>
      </c>
      <c r="O29" s="314">
        <f>IF('Zahraničné financovanie'!Q$504=0,0,'Zahraničné financovanie'!Q85/'Zahraničné financovanie'!Q$504)</f>
        <v>5.480348485211381E-2</v>
      </c>
      <c r="P29" s="314">
        <f>IF('Zahraničné financovanie'!R$504=0,0,'Zahraničné financovanie'!R85/'Zahraničné financovanie'!R$504)</f>
        <v>0</v>
      </c>
      <c r="Q29" s="314">
        <f>IF('Zahraničné financovanie'!S$504=0,0,'Zahraničné financovanie'!S85/'Zahraničné financovanie'!S$504)</f>
        <v>0</v>
      </c>
      <c r="R29" s="314">
        <f>IF('Zahraničné financovanie'!T$504=0,0,'Zahraničné financovanie'!T85/'Zahraničné financovanie'!T$504)</f>
        <v>0</v>
      </c>
      <c r="S29" s="314">
        <f>IF('Zahraničné financovanie'!U$504=0,0,'Zahraničné financovanie'!U85/'Zahraničné financovanie'!U$504)</f>
        <v>0</v>
      </c>
      <c r="T29" s="314">
        <f>IF('Zahraničné financovanie'!V$504=0,0,'Zahraničné financovanie'!V85/'Zahraničné financovanie'!V$504)</f>
        <v>0</v>
      </c>
      <c r="U29" s="314">
        <f>IF('Zahraničné financovanie'!W$504=0,0,'Zahraničné financovanie'!W85/'Zahraničné financovanie'!W$504)</f>
        <v>0</v>
      </c>
      <c r="V29" s="314">
        <f>IF('Zahraničné financovanie'!X$504=0,0,'Zahraničné financovanie'!X85/'Zahraničné financovanie'!X$504)</f>
        <v>0</v>
      </c>
      <c r="W29" s="314">
        <f>IF('Zahraničné financovanie'!Y$504=0,0,'Zahraničné financovanie'!Y85/'Zahraničné financovanie'!Y$504)</f>
        <v>0</v>
      </c>
      <c r="X29" s="314">
        <f>IF('Zahraničné financovanie'!Z$504=0,0,'Zahraničné financovanie'!Z85/'Zahraničné financovanie'!Z$504)</f>
        <v>0</v>
      </c>
      <c r="Y29" s="314">
        <f>IF('Zahraničné financovanie'!AA$504=0,0,'Zahraničné financovanie'!AA85/'Zahraničné financovanie'!AA$504)</f>
        <v>1.0877511793385376E-3</v>
      </c>
      <c r="Z29" s="314">
        <f>IF('Zahraničné financovanie'!AB$504=0,0,'Zahraničné financovanie'!AB85/'Zahraničné financovanie'!AB$504)</f>
        <v>0</v>
      </c>
      <c r="AA29" s="314">
        <f>IF('Zahraničné financovanie'!AC$504=0,0,'Zahraničné financovanie'!AC85/'Zahraničné financovanie'!AC$504)</f>
        <v>0</v>
      </c>
      <c r="AB29" s="314">
        <f>IF('Zahraničné financovanie'!AD$504=0,0,'Zahraničné financovanie'!AD85/'Zahraničné financovanie'!AD$504)</f>
        <v>0</v>
      </c>
      <c r="AC29" s="314">
        <f>IF('Zahraničné financovanie'!AE$504=0,0,'Zahraničné financovanie'!AE85/'Zahraničné financovanie'!AE$504)</f>
        <v>0</v>
      </c>
      <c r="AD29" s="314">
        <f>IF('Zahraničné financovanie'!AF$504=0,0,'Zahraničné financovanie'!AF85/'Zahraničné financovanie'!AF$504)</f>
        <v>0</v>
      </c>
      <c r="AE29" s="314">
        <f>IF('Zahraničné financovanie'!AG$504=0,0,'Zahraničné financovanie'!AG85/'Zahraničné financovanie'!AG$504)</f>
        <v>0</v>
      </c>
      <c r="AF29" s="314">
        <f>IF('Zahraničné financovanie'!AH$504=0,0,'Zahraničné financovanie'!AH85/'Zahraničné financovanie'!AH$504)</f>
        <v>5.6298583550107494E-2</v>
      </c>
      <c r="AG29" s="314">
        <f>IF('Zahraničné financovanie'!AI$504=0,0,'Zahraničné financovanie'!AI85/'Zahraničné financovanie'!AI$504)</f>
        <v>0</v>
      </c>
      <c r="AH29" s="314">
        <f>IF('Zahraničné financovanie'!AJ$504=0,0,'Zahraničné financovanie'!AJ85/'Zahraničné financovanie'!AJ$504)</f>
        <v>0</v>
      </c>
      <c r="AI29" s="314">
        <f>IF('Zahraničné financovanie'!AK$504=0,0,'Zahraničné financovanie'!AK85/'Zahraničné financovanie'!AK$504)</f>
        <v>0</v>
      </c>
      <c r="AJ29" s="314">
        <f>IF('Zahraničné financovanie'!AL$504=0,0,'Zahraničné financovanie'!AL85/'Zahraničné financovanie'!AL$504)</f>
        <v>9.6652434864111909E-4</v>
      </c>
      <c r="AK29" s="314">
        <f>IF('Zahraničné financovanie'!AM$504=0,0,'Zahraničné financovanie'!AM85/'Zahraničné financovanie'!AM$504)</f>
        <v>0</v>
      </c>
      <c r="AL29" s="314">
        <f>IF('Zahraničné financovanie'!AN$504=0,0,'Zahraničné financovanie'!AN85/'Zahraničné financovanie'!AN$504)</f>
        <v>0</v>
      </c>
      <c r="AM29" s="314">
        <f>IF('Zahraničné financovanie'!AO$504=0,0,'Zahraničné financovanie'!AO85/'Zahraničné financovanie'!AO$504)</f>
        <v>2.5457436961722518E-3</v>
      </c>
      <c r="AN29" s="314">
        <f>IF('Zahraničné financovanie'!AP$504=0,0,'Zahraničné financovanie'!AP85/'Zahraničné financovanie'!AP$504)</f>
        <v>0</v>
      </c>
      <c r="AO29" s="314">
        <f>IF('Zahraničné financovanie'!AQ$504=0,0,'Zahraničné financovanie'!AQ85/'Zahraničné financovanie'!AQ$504)</f>
        <v>2.0216365150989989E-3</v>
      </c>
      <c r="AP29" s="314">
        <f>IF('Zahraničné financovanie'!AR$504=0,0,'Zahraničné financovanie'!AR85/'Zahraničné financovanie'!AR$504)</f>
        <v>0</v>
      </c>
      <c r="AQ29" s="314">
        <f>IF('Zahraničné financovanie'!AS$504=0,0,'Zahraničné financovanie'!AS85/'Zahraničné financovanie'!AS$504)</f>
        <v>0</v>
      </c>
      <c r="AR29" s="314">
        <f>IF('Zahraničné financovanie'!AT$504=0,0,'Zahraničné financovanie'!AT85/'Zahraničné financovanie'!AT$504)</f>
        <v>1.0204360050057008E-2</v>
      </c>
      <c r="AS29" s="314">
        <f>IF('Zahraničné financovanie'!AU$504=0,0,'Zahraničné financovanie'!AU85/'Zahraničné financovanie'!AU$504)</f>
        <v>0</v>
      </c>
      <c r="AT29" s="314">
        <f>IF('Zahraničné financovanie'!AV$504=0,0,'Zahraničné financovanie'!AV85/'Zahraničné financovanie'!AV$504)</f>
        <v>0</v>
      </c>
      <c r="AU29" s="314">
        <f>IF('Zahraničné financovanie'!AW$504=0,0,'Zahraničné financovanie'!AW85/'Zahraničné financovanie'!AW$504)</f>
        <v>0</v>
      </c>
      <c r="AV29" s="314">
        <f>IF('Zahraničné financovanie'!AX$504=0,0,'Zahraničné financovanie'!AX85/'Zahraničné financovanie'!AX$504)</f>
        <v>0</v>
      </c>
      <c r="AW29" s="314">
        <f>IF('Zahraničné financovanie'!AY$504=0,0,'Zahraničné financovanie'!AY85/'Zahraničné financovanie'!AY$504)</f>
        <v>0</v>
      </c>
      <c r="AX29" s="314">
        <f>IF('Zahraničné financovanie'!AZ$504=0,0,'Zahraničné financovanie'!AZ85/'Zahraničné financovanie'!AZ$504)</f>
        <v>3.7802530625439618E-2</v>
      </c>
      <c r="AY29" s="314">
        <f>IF('Zahraničné financovanie'!BA$504=0,0,'Zahraničné financovanie'!BA85/'Zahraničné financovanie'!BA$504)</f>
        <v>4.2816915634425893E-3</v>
      </c>
      <c r="AZ29" s="314">
        <f>IF('Zahraničné financovanie'!BB$504=0,0,'Zahraničné financovanie'!BB85/'Zahraničné financovanie'!BB$504)</f>
        <v>0</v>
      </c>
      <c r="BA29" s="314">
        <f>IF('Zahraničné financovanie'!BC$504=0,0,'Zahraničné financovanie'!BC85/'Zahraničné financovanie'!BC$504)</f>
        <v>0</v>
      </c>
      <c r="BB29" s="314">
        <f>IF('Zahraničné financovanie'!BD$504=0,0,'Zahraničné financovanie'!BD85/'Zahraničné financovanie'!BD$504)</f>
        <v>0</v>
      </c>
    </row>
    <row r="30" spans="1:54" ht="14.25" customHeight="1" x14ac:dyDescent="0.2">
      <c r="A30" s="14">
        <v>25</v>
      </c>
      <c r="B30" s="271" t="s">
        <v>57</v>
      </c>
      <c r="C30" s="272" t="s">
        <v>56</v>
      </c>
      <c r="D30" s="313">
        <f>IF('Zahraničné financovanie'!F$504=0,0,'Zahraničné financovanie'!F91/'Zahraničné financovanie'!F$504)</f>
        <v>0</v>
      </c>
      <c r="E30" s="313">
        <f>IF('Zahraničné financovanie'!G$504=0,0,'Zahraničné financovanie'!G91/'Zahraničné financovanie'!G$504)</f>
        <v>0</v>
      </c>
      <c r="F30" s="313">
        <f>IF('Zahraničné financovanie'!H$504=0,0,'Zahraničné financovanie'!H91/'Zahraničné financovanie'!H$504)</f>
        <v>2.0522830383888243E-2</v>
      </c>
      <c r="G30" s="313">
        <f>IF('Zahraničné financovanie'!I$504=0,0,'Zahraničné financovanie'!I91/'Zahraničné financovanie'!I$504)</f>
        <v>0.10154715767337638</v>
      </c>
      <c r="H30" s="313">
        <f>IF('Zahraničné financovanie'!J$504=0,0,'Zahraničné financovanie'!J91/'Zahraničné financovanie'!J$504)</f>
        <v>0</v>
      </c>
      <c r="I30" s="313">
        <f>IF('Zahraničné financovanie'!K$504=0,0,'Zahraničné financovanie'!K91/'Zahraničné financovanie'!K$504)</f>
        <v>0</v>
      </c>
      <c r="J30" s="313">
        <f>IF('Zahraničné financovanie'!L$504=0,0,'Zahraničné financovanie'!L91/'Zahraničné financovanie'!L$504)</f>
        <v>3.668763102725367E-2</v>
      </c>
      <c r="K30" s="313">
        <f>IF('Zahraničné financovanie'!M$504=0,0,'Zahraničné financovanie'!M91/'Zahraničné financovanie'!M$504)</f>
        <v>0</v>
      </c>
      <c r="L30" s="313">
        <f>IF('Zahraničné financovanie'!N$504=0,0,'Zahraničné financovanie'!N91/'Zahraničné financovanie'!N$504)</f>
        <v>3.2781213132723745E-2</v>
      </c>
      <c r="M30" s="313">
        <f>IF('Zahraničné financovanie'!O$504=0,0,'Zahraničné financovanie'!O91/'Zahraničné financovanie'!O$504)</f>
        <v>0.18174392031630779</v>
      </c>
      <c r="N30" s="313">
        <f>IF('Zahraničné financovanie'!P$504=0,0,'Zahraničné financovanie'!P91/'Zahraničné financovanie'!P$504)</f>
        <v>8.0051986704908415E-2</v>
      </c>
      <c r="O30" s="313">
        <f>IF('Zahraničné financovanie'!Q$504=0,0,'Zahraničné financovanie'!Q91/'Zahraničné financovanie'!Q$504)</f>
        <v>8.6345935022552653E-2</v>
      </c>
      <c r="P30" s="313">
        <f>IF('Zahraničné financovanie'!R$504=0,0,'Zahraničné financovanie'!R91/'Zahraničné financovanie'!R$504)</f>
        <v>0</v>
      </c>
      <c r="Q30" s="313">
        <f>IF('Zahraničné financovanie'!S$504=0,0,'Zahraničné financovanie'!S91/'Zahraničné financovanie'!S$504)</f>
        <v>0</v>
      </c>
      <c r="R30" s="313">
        <f>IF('Zahraničné financovanie'!T$504=0,0,'Zahraničné financovanie'!T91/'Zahraničné financovanie'!T$504)</f>
        <v>2.6198221087322414E-2</v>
      </c>
      <c r="S30" s="313">
        <f>IF('Zahraničné financovanie'!U$504=0,0,'Zahraničné financovanie'!U91/'Zahraničné financovanie'!U$504)</f>
        <v>3.4188551736080833E-2</v>
      </c>
      <c r="T30" s="313">
        <f>IF('Zahraničné financovanie'!V$504=0,0,'Zahraničné financovanie'!V91/'Zahraničné financovanie'!V$504)</f>
        <v>6.552002575777735E-2</v>
      </c>
      <c r="U30" s="313">
        <f>IF('Zahraničné financovanie'!W$504=0,0,'Zahraničné financovanie'!W91/'Zahraničné financovanie'!W$504)</f>
        <v>0</v>
      </c>
      <c r="V30" s="313">
        <f>IF('Zahraničné financovanie'!X$504=0,0,'Zahraničné financovanie'!X91/'Zahraničné financovanie'!X$504)</f>
        <v>4.4001747199398616E-2</v>
      </c>
      <c r="W30" s="313">
        <f>IF('Zahraničné financovanie'!Y$504=0,0,'Zahraničné financovanie'!Y91/'Zahraničné financovanie'!Y$504)</f>
        <v>0</v>
      </c>
      <c r="X30" s="313">
        <f>IF('Zahraničné financovanie'!Z$504=0,0,'Zahraničné financovanie'!Z91/'Zahraničné financovanie'!Z$504)</f>
        <v>0</v>
      </c>
      <c r="Y30" s="313">
        <f>IF('Zahraničné financovanie'!AA$504=0,0,'Zahraničné financovanie'!AA91/'Zahraničné financovanie'!AA$504)</f>
        <v>7.4808984545003149E-2</v>
      </c>
      <c r="Z30" s="313">
        <f>IF('Zahraničné financovanie'!AB$504=0,0,'Zahraničné financovanie'!AB91/'Zahraničné financovanie'!AB$504)</f>
        <v>1.7336130229010281E-2</v>
      </c>
      <c r="AA30" s="313">
        <f>IF('Zahraničné financovanie'!AC$504=0,0,'Zahraničné financovanie'!AC91/'Zahraničné financovanie'!AC$504)</f>
        <v>2.6988392983934559E-2</v>
      </c>
      <c r="AB30" s="313">
        <f>IF('Zahraničné financovanie'!AD$504=0,0,'Zahraničné financovanie'!AD91/'Zahraničné financovanie'!AD$504)</f>
        <v>0</v>
      </c>
      <c r="AC30" s="313">
        <f>IF('Zahraničné financovanie'!AE$504=0,0,'Zahraničné financovanie'!AE91/'Zahraničné financovanie'!AE$504)</f>
        <v>0</v>
      </c>
      <c r="AD30" s="313">
        <f>IF('Zahraničné financovanie'!AF$504=0,0,'Zahraničné financovanie'!AF91/'Zahraničné financovanie'!AF$504)</f>
        <v>0</v>
      </c>
      <c r="AE30" s="313">
        <f>IF('Zahraničné financovanie'!AG$504=0,0,'Zahraničné financovanie'!AG91/'Zahraničné financovanie'!AG$504)</f>
        <v>1.6427919598472659E-2</v>
      </c>
      <c r="AF30" s="313">
        <f>IF('Zahraničné financovanie'!AH$504=0,0,'Zahraničné financovanie'!AH91/'Zahraničné financovanie'!AH$504)</f>
        <v>0.10719073397858066</v>
      </c>
      <c r="AG30" s="313">
        <f>IF('Zahraničné financovanie'!AI$504=0,0,'Zahraničné financovanie'!AI91/'Zahraničné financovanie'!AI$504)</f>
        <v>6.121169551096034E-2</v>
      </c>
      <c r="AH30" s="313">
        <f>IF('Zahraničné financovanie'!AJ$504=0,0,'Zahraničné financovanie'!AJ91/'Zahraničné financovanie'!AJ$504)</f>
        <v>0.26520810674693535</v>
      </c>
      <c r="AI30" s="313">
        <f>IF('Zahraničné financovanie'!AK$504=0,0,'Zahraničné financovanie'!AK91/'Zahraničné financovanie'!AK$504)</f>
        <v>0</v>
      </c>
      <c r="AJ30" s="313">
        <f>IF('Zahraničné financovanie'!AL$504=0,0,'Zahraničné financovanie'!AL91/'Zahraničné financovanie'!AL$504)</f>
        <v>0</v>
      </c>
      <c r="AK30" s="313">
        <f>IF('Zahraničné financovanie'!AM$504=0,0,'Zahraničné financovanie'!AM91/'Zahraničné financovanie'!AM$504)</f>
        <v>0.15161662730128836</v>
      </c>
      <c r="AL30" s="313">
        <f>IF('Zahraničné financovanie'!AN$504=0,0,'Zahraničné financovanie'!AN91/'Zahraničné financovanie'!AN$504)</f>
        <v>8.897125976554654E-2</v>
      </c>
      <c r="AM30" s="313">
        <f>IF('Zahraničné financovanie'!AO$504=0,0,'Zahraničné financovanie'!AO91/'Zahraničné financovanie'!AO$504)</f>
        <v>0</v>
      </c>
      <c r="AN30" s="313">
        <f>IF('Zahraničné financovanie'!AP$504=0,0,'Zahraničné financovanie'!AP91/'Zahraničné financovanie'!AP$504)</f>
        <v>9.6308133019557332E-2</v>
      </c>
      <c r="AO30" s="313">
        <f>IF('Zahraničné financovanie'!AQ$504=0,0,'Zahraničné financovanie'!AQ91/'Zahraničné financovanie'!AQ$504)</f>
        <v>0.31125851763443524</v>
      </c>
      <c r="AP30" s="313">
        <f>IF('Zahraničné financovanie'!AR$504=0,0,'Zahraničné financovanie'!AR91/'Zahraničné financovanie'!AR$504)</f>
        <v>0</v>
      </c>
      <c r="AQ30" s="313">
        <f>IF('Zahraničné financovanie'!AS$504=0,0,'Zahraničné financovanie'!AS91/'Zahraničné financovanie'!AS$504)</f>
        <v>2.5911954819292917E-3</v>
      </c>
      <c r="AR30" s="313">
        <f>IF('Zahraničné financovanie'!AT$504=0,0,'Zahraničné financovanie'!AT91/'Zahraničné financovanie'!AT$504)</f>
        <v>0.21263670144672284</v>
      </c>
      <c r="AS30" s="313">
        <f>IF('Zahraničné financovanie'!AU$504=0,0,'Zahraničné financovanie'!AU91/'Zahraničné financovanie'!AU$504)</f>
        <v>4.4370958964171363E-2</v>
      </c>
      <c r="AT30" s="313">
        <f>IF('Zahraničné financovanie'!AV$504=0,0,'Zahraničné financovanie'!AV91/'Zahraničné financovanie'!AV$504)</f>
        <v>0</v>
      </c>
      <c r="AU30" s="313">
        <f>IF('Zahraničné financovanie'!AW$504=0,0,'Zahraničné financovanie'!AW91/'Zahraničné financovanie'!AW$504)</f>
        <v>9.5525713565680279E-3</v>
      </c>
      <c r="AV30" s="313">
        <f>IF('Zahraničné financovanie'!AX$504=0,0,'Zahraničné financovanie'!AX91/'Zahraničné financovanie'!AX$504)</f>
        <v>4.0732178778534855E-2</v>
      </c>
      <c r="AW30" s="313">
        <f>IF('Zahraničné financovanie'!AY$504=0,0,'Zahraničné financovanie'!AY91/'Zahraničné financovanie'!AY$504)</f>
        <v>9.1906396481274785E-2</v>
      </c>
      <c r="AX30" s="313">
        <f>IF('Zahraničné financovanie'!AZ$504=0,0,'Zahraničné financovanie'!AZ91/'Zahraničné financovanie'!AZ$504)</f>
        <v>3.0596423224965193E-2</v>
      </c>
      <c r="AY30" s="313">
        <f>IF('Zahraničné financovanie'!BA$504=0,0,'Zahraničné financovanie'!BA91/'Zahraničné financovanie'!BA$504)</f>
        <v>1.029376267815945E-2</v>
      </c>
      <c r="AZ30" s="313">
        <f>IF('Zahraničné financovanie'!BB$504=0,0,'Zahraničné financovanie'!BB91/'Zahraničné financovanie'!BB$504)</f>
        <v>0.14553880492692356</v>
      </c>
      <c r="BA30" s="313">
        <f>IF('Zahraničné financovanie'!BC$504=0,0,'Zahraničné financovanie'!BC91/'Zahraničné financovanie'!BC$504)</f>
        <v>0</v>
      </c>
      <c r="BB30" s="313">
        <f>IF('Zahraničné financovanie'!BD$504=0,0,'Zahraničné financovanie'!BD91/'Zahraničné financovanie'!BD$504)</f>
        <v>0</v>
      </c>
    </row>
    <row r="31" spans="1:54" ht="14.25" customHeight="1" x14ac:dyDescent="0.2">
      <c r="A31" s="14">
        <v>26</v>
      </c>
      <c r="B31" s="275" t="s">
        <v>186</v>
      </c>
      <c r="C31" s="276" t="s">
        <v>186</v>
      </c>
      <c r="D31" s="314">
        <f>IF('Zahraničné financovanie'!F$504=0,0,'Zahraničné financovanie'!F93/'Zahraničné financovanie'!F$504)</f>
        <v>0</v>
      </c>
      <c r="E31" s="314">
        <f>IF('Zahraničné financovanie'!G$504=0,0,'Zahraničné financovanie'!G93/'Zahraničné financovanie'!G$504)</f>
        <v>0</v>
      </c>
      <c r="F31" s="314">
        <f>IF('Zahraničné financovanie'!H$504=0,0,'Zahraničné financovanie'!H93/'Zahraničné financovanie'!H$504)</f>
        <v>0</v>
      </c>
      <c r="G31" s="314">
        <f>IF('Zahraničné financovanie'!I$504=0,0,'Zahraničné financovanie'!I93/'Zahraničné financovanie'!I$504)</f>
        <v>0</v>
      </c>
      <c r="H31" s="314">
        <f>IF('Zahraničné financovanie'!J$504=0,0,'Zahraničné financovanie'!J93/'Zahraničné financovanie'!J$504)</f>
        <v>0</v>
      </c>
      <c r="I31" s="314">
        <f>IF('Zahraničné financovanie'!K$504=0,0,'Zahraničné financovanie'!K93/'Zahraničné financovanie'!K$504)</f>
        <v>0</v>
      </c>
      <c r="J31" s="314">
        <f>IF('Zahraničné financovanie'!L$504=0,0,'Zahraničné financovanie'!L93/'Zahraničné financovanie'!L$504)</f>
        <v>0</v>
      </c>
      <c r="K31" s="314">
        <f>IF('Zahraničné financovanie'!M$504=0,0,'Zahraničné financovanie'!M93/'Zahraničné financovanie'!M$504)</f>
        <v>0</v>
      </c>
      <c r="L31" s="314">
        <f>IF('Zahraničné financovanie'!N$504=0,0,'Zahraničné financovanie'!N93/'Zahraničné financovanie'!N$504)</f>
        <v>0</v>
      </c>
      <c r="M31" s="314">
        <f>IF('Zahraničné financovanie'!O$504=0,0,'Zahraničné financovanie'!O93/'Zahraničné financovanie'!O$504)</f>
        <v>0</v>
      </c>
      <c r="N31" s="314">
        <f>IF('Zahraničné financovanie'!P$504=0,0,'Zahraničné financovanie'!P93/'Zahraničné financovanie'!P$504)</f>
        <v>0</v>
      </c>
      <c r="O31" s="314">
        <f>IF('Zahraničné financovanie'!Q$504=0,0,'Zahraničné financovanie'!Q93/'Zahraničné financovanie'!Q$504)</f>
        <v>0</v>
      </c>
      <c r="P31" s="314">
        <f>IF('Zahraničné financovanie'!R$504=0,0,'Zahraničné financovanie'!R93/'Zahraničné financovanie'!R$504)</f>
        <v>0</v>
      </c>
      <c r="Q31" s="314">
        <f>IF('Zahraničné financovanie'!S$504=0,0,'Zahraničné financovanie'!S93/'Zahraničné financovanie'!S$504)</f>
        <v>0</v>
      </c>
      <c r="R31" s="314">
        <f>IF('Zahraničné financovanie'!T$504=0,0,'Zahraničné financovanie'!T93/'Zahraničné financovanie'!T$504)</f>
        <v>0</v>
      </c>
      <c r="S31" s="314">
        <f>IF('Zahraničné financovanie'!U$504=0,0,'Zahraničné financovanie'!U93/'Zahraničné financovanie'!U$504)</f>
        <v>0</v>
      </c>
      <c r="T31" s="314">
        <f>IF('Zahraničné financovanie'!V$504=0,0,'Zahraničné financovanie'!V93/'Zahraničné financovanie'!V$504)</f>
        <v>0</v>
      </c>
      <c r="U31" s="314">
        <f>IF('Zahraničné financovanie'!W$504=0,0,'Zahraničné financovanie'!W93/'Zahraničné financovanie'!W$504)</f>
        <v>0</v>
      </c>
      <c r="V31" s="314">
        <f>IF('Zahraničné financovanie'!X$504=0,0,'Zahraničné financovanie'!X93/'Zahraničné financovanie'!X$504)</f>
        <v>0</v>
      </c>
      <c r="W31" s="314">
        <f>IF('Zahraničné financovanie'!Y$504=0,0,'Zahraničné financovanie'!Y93/'Zahraničné financovanie'!Y$504)</f>
        <v>0</v>
      </c>
      <c r="X31" s="314">
        <f>IF('Zahraničné financovanie'!Z$504=0,0,'Zahraničné financovanie'!Z93/'Zahraničné financovanie'!Z$504)</f>
        <v>0</v>
      </c>
      <c r="Y31" s="314">
        <f>IF('Zahraničné financovanie'!AA$504=0,0,'Zahraničné financovanie'!AA93/'Zahraničné financovanie'!AA$504)</f>
        <v>0</v>
      </c>
      <c r="Z31" s="314">
        <f>IF('Zahraničné financovanie'!AB$504=0,0,'Zahraničné financovanie'!AB93/'Zahraničné financovanie'!AB$504)</f>
        <v>0</v>
      </c>
      <c r="AA31" s="314">
        <f>IF('Zahraničné financovanie'!AC$504=0,0,'Zahraničné financovanie'!AC93/'Zahraničné financovanie'!AC$504)</f>
        <v>0</v>
      </c>
      <c r="AB31" s="314">
        <f>IF('Zahraničné financovanie'!AD$504=0,0,'Zahraničné financovanie'!AD93/'Zahraničné financovanie'!AD$504)</f>
        <v>0</v>
      </c>
      <c r="AC31" s="314">
        <f>IF('Zahraničné financovanie'!AE$504=0,0,'Zahraničné financovanie'!AE93/'Zahraničné financovanie'!AE$504)</f>
        <v>0</v>
      </c>
      <c r="AD31" s="314">
        <f>IF('Zahraničné financovanie'!AF$504=0,0,'Zahraničné financovanie'!AF93/'Zahraničné financovanie'!AF$504)</f>
        <v>0</v>
      </c>
      <c r="AE31" s="314">
        <f>IF('Zahraničné financovanie'!AG$504=0,0,'Zahraničné financovanie'!AG93/'Zahraničné financovanie'!AG$504)</f>
        <v>0</v>
      </c>
      <c r="AF31" s="314">
        <f>IF('Zahraničné financovanie'!AH$504=0,0,'Zahraničné financovanie'!AH93/'Zahraničné financovanie'!AH$504)</f>
        <v>0</v>
      </c>
      <c r="AG31" s="314">
        <f>IF('Zahraničné financovanie'!AI$504=0,0,'Zahraničné financovanie'!AI93/'Zahraničné financovanie'!AI$504)</f>
        <v>0</v>
      </c>
      <c r="AH31" s="314">
        <f>IF('Zahraničné financovanie'!AJ$504=0,0,'Zahraničné financovanie'!AJ93/'Zahraničné financovanie'!AJ$504)</f>
        <v>0</v>
      </c>
      <c r="AI31" s="314">
        <f>IF('Zahraničné financovanie'!AK$504=0,0,'Zahraničné financovanie'!AK93/'Zahraničné financovanie'!AK$504)</f>
        <v>0</v>
      </c>
      <c r="AJ31" s="314">
        <f>IF('Zahraničné financovanie'!AL$504=0,0,'Zahraničné financovanie'!AL93/'Zahraničné financovanie'!AL$504)</f>
        <v>0</v>
      </c>
      <c r="AK31" s="314">
        <f>IF('Zahraničné financovanie'!AM$504=0,0,'Zahraničné financovanie'!AM93/'Zahraničné financovanie'!AM$504)</f>
        <v>0</v>
      </c>
      <c r="AL31" s="314">
        <f>IF('Zahraničné financovanie'!AN$504=0,0,'Zahraničné financovanie'!AN93/'Zahraničné financovanie'!AN$504)</f>
        <v>0</v>
      </c>
      <c r="AM31" s="314">
        <f>IF('Zahraničné financovanie'!AO$504=0,0,'Zahraničné financovanie'!AO93/'Zahraničné financovanie'!AO$504)</f>
        <v>0</v>
      </c>
      <c r="AN31" s="314">
        <f>IF('Zahraničné financovanie'!AP$504=0,0,'Zahraničné financovanie'!AP93/'Zahraničné financovanie'!AP$504)</f>
        <v>0</v>
      </c>
      <c r="AO31" s="314">
        <f>IF('Zahraničné financovanie'!AQ$504=0,0,'Zahraničné financovanie'!AQ93/'Zahraničné financovanie'!AQ$504)</f>
        <v>0</v>
      </c>
      <c r="AP31" s="314">
        <f>IF('Zahraničné financovanie'!AR$504=0,0,'Zahraničné financovanie'!AR93/'Zahraničné financovanie'!AR$504)</f>
        <v>8.274492497793469E-4</v>
      </c>
      <c r="AQ31" s="314">
        <f>IF('Zahraničné financovanie'!AS$504=0,0,'Zahraničné financovanie'!AS93/'Zahraničné financovanie'!AS$504)</f>
        <v>0</v>
      </c>
      <c r="AR31" s="314">
        <f>IF('Zahraničné financovanie'!AT$504=0,0,'Zahraničné financovanie'!AT93/'Zahraničné financovanie'!AT$504)</f>
        <v>0</v>
      </c>
      <c r="AS31" s="314">
        <f>IF('Zahraničné financovanie'!AU$504=0,0,'Zahraničné financovanie'!AU93/'Zahraničné financovanie'!AU$504)</f>
        <v>0</v>
      </c>
      <c r="AT31" s="314">
        <f>IF('Zahraničné financovanie'!AV$504=0,0,'Zahraničné financovanie'!AV93/'Zahraničné financovanie'!AV$504)</f>
        <v>0</v>
      </c>
      <c r="AU31" s="314">
        <f>IF('Zahraničné financovanie'!AW$504=0,0,'Zahraničné financovanie'!AW93/'Zahraničné financovanie'!AW$504)</f>
        <v>0</v>
      </c>
      <c r="AV31" s="314">
        <f>IF('Zahraničné financovanie'!AX$504=0,0,'Zahraničné financovanie'!AX93/'Zahraničné financovanie'!AX$504)</f>
        <v>7.1459962769359394E-4</v>
      </c>
      <c r="AW31" s="314">
        <f>IF('Zahraničné financovanie'!AY$504=0,0,'Zahraničné financovanie'!AY93/'Zahraničné financovanie'!AY$504)</f>
        <v>0</v>
      </c>
      <c r="AX31" s="314">
        <f>IF('Zahraničné financovanie'!AZ$504=0,0,'Zahraničné financovanie'!AZ93/'Zahraničné financovanie'!AZ$504)</f>
        <v>0</v>
      </c>
      <c r="AY31" s="314">
        <f>IF('Zahraničné financovanie'!BA$504=0,0,'Zahraničné financovanie'!BA93/'Zahraničné financovanie'!BA$504)</f>
        <v>0</v>
      </c>
      <c r="AZ31" s="314">
        <f>IF('Zahraničné financovanie'!BB$504=0,0,'Zahraničné financovanie'!BB93/'Zahraničné financovanie'!BB$504)</f>
        <v>0</v>
      </c>
      <c r="BA31" s="314">
        <f>IF('Zahraničné financovanie'!BC$504=0,0,'Zahraničné financovanie'!BC93/'Zahraničné financovanie'!BC$504)</f>
        <v>0</v>
      </c>
      <c r="BB31" s="314">
        <f>IF('Zahraničné financovanie'!BD$504=0,0,'Zahraničné financovanie'!BD93/'Zahraničné financovanie'!BD$504)</f>
        <v>0</v>
      </c>
    </row>
    <row r="32" spans="1:54" ht="14.25" customHeight="1" x14ac:dyDescent="0.2">
      <c r="A32" s="14">
        <v>27</v>
      </c>
      <c r="B32" s="271" t="s">
        <v>91</v>
      </c>
      <c r="C32" s="272" t="s">
        <v>90</v>
      </c>
      <c r="D32" s="313">
        <f>IF('Zahraničné financovanie'!F$504=0,0,'Zahraničné financovanie'!F97/'Zahraničné financovanie'!F$504)</f>
        <v>0</v>
      </c>
      <c r="E32" s="313">
        <f>IF('Zahraničné financovanie'!G$504=0,0,'Zahraničné financovanie'!G97/'Zahraničné financovanie'!G$504)</f>
        <v>0</v>
      </c>
      <c r="F32" s="313">
        <f>IF('Zahraničné financovanie'!H$504=0,0,'Zahraničné financovanie'!H97/'Zahraničné financovanie'!H$504)</f>
        <v>1.8697346813591045E-2</v>
      </c>
      <c r="G32" s="313">
        <f>IF('Zahraničné financovanie'!I$504=0,0,'Zahraničné financovanie'!I97/'Zahraničné financovanie'!I$504)</f>
        <v>1.3064144599025303E-2</v>
      </c>
      <c r="H32" s="313">
        <f>IF('Zahraničné financovanie'!J$504=0,0,'Zahraničné financovanie'!J97/'Zahraničné financovanie'!J$504)</f>
        <v>2.2131414712781128E-2</v>
      </c>
      <c r="I32" s="313">
        <f>IF('Zahraničné financovanie'!K$504=0,0,'Zahraničné financovanie'!K97/'Zahraničné financovanie'!K$504)</f>
        <v>0</v>
      </c>
      <c r="J32" s="313">
        <f>IF('Zahraničné financovanie'!L$504=0,0,'Zahraničné financovanie'!L97/'Zahraničné financovanie'!L$504)</f>
        <v>1.3976240391334731E-2</v>
      </c>
      <c r="K32" s="313">
        <f>IF('Zahraničné financovanie'!M$504=0,0,'Zahraničné financovanie'!M97/'Zahraničné financovanie'!M$504)</f>
        <v>0</v>
      </c>
      <c r="L32" s="313">
        <f>IF('Zahraničné financovanie'!N$504=0,0,'Zahraničné financovanie'!N97/'Zahraničné financovanie'!N$504)</f>
        <v>2.7183123341456392E-3</v>
      </c>
      <c r="M32" s="313">
        <f>IF('Zahraničné financovanie'!O$504=0,0,'Zahraničné financovanie'!O97/'Zahraničné financovanie'!O$504)</f>
        <v>9.5890644960583311E-3</v>
      </c>
      <c r="N32" s="313">
        <f>IF('Zahraničné financovanie'!P$504=0,0,'Zahraničné financovanie'!P97/'Zahraničné financovanie'!P$504)</f>
        <v>2.1686903344072445E-3</v>
      </c>
      <c r="O32" s="313">
        <f>IF('Zahraničné financovanie'!Q$504=0,0,'Zahraničné financovanie'!Q97/'Zahraničné financovanie'!Q$504)</f>
        <v>2.2733297420136099E-2</v>
      </c>
      <c r="P32" s="313">
        <f>IF('Zahraničné financovanie'!R$504=0,0,'Zahraničné financovanie'!R97/'Zahraničné financovanie'!R$504)</f>
        <v>0</v>
      </c>
      <c r="Q32" s="313">
        <f>IF('Zahraničné financovanie'!S$504=0,0,'Zahraničné financovanie'!S97/'Zahraničné financovanie'!S$504)</f>
        <v>0</v>
      </c>
      <c r="R32" s="313">
        <f>IF('Zahraničné financovanie'!T$504=0,0,'Zahraničné financovanie'!T97/'Zahraničné financovanie'!T$504)</f>
        <v>2.6732878660533075E-3</v>
      </c>
      <c r="S32" s="313">
        <f>IF('Zahraničné financovanie'!U$504=0,0,'Zahraničné financovanie'!U97/'Zahraničné financovanie'!U$504)</f>
        <v>2.270901736045508E-3</v>
      </c>
      <c r="T32" s="313">
        <f>IF('Zahraničné financovanie'!V$504=0,0,'Zahraničné financovanie'!V97/'Zahraničné financovanie'!V$504)</f>
        <v>1.0598573774804302E-2</v>
      </c>
      <c r="U32" s="313">
        <f>IF('Zahraničné financovanie'!W$504=0,0,'Zahraničné financovanie'!W97/'Zahraničné financovanie'!W$504)</f>
        <v>0</v>
      </c>
      <c r="V32" s="313">
        <f>IF('Zahraničné financovanie'!X$504=0,0,'Zahraničné financovanie'!X97/'Zahraničné financovanie'!X$504)</f>
        <v>5.4289484619703766E-2</v>
      </c>
      <c r="W32" s="313">
        <f>IF('Zahraničné financovanie'!Y$504=0,0,'Zahraničné financovanie'!Y97/'Zahraničné financovanie'!Y$504)</f>
        <v>7.4793683479991532E-2</v>
      </c>
      <c r="X32" s="313">
        <f>IF('Zahraničné financovanie'!Z$504=0,0,'Zahraničné financovanie'!Z97/'Zahraničné financovanie'!Z$504)</f>
        <v>0</v>
      </c>
      <c r="Y32" s="313">
        <f>IF('Zahraničné financovanie'!AA$504=0,0,'Zahraničné financovanie'!AA97/'Zahraničné financovanie'!AA$504)</f>
        <v>7.1218921490939979E-3</v>
      </c>
      <c r="Z32" s="313">
        <f>IF('Zahraničné financovanie'!AB$504=0,0,'Zahraničné financovanie'!AB97/'Zahraničné financovanie'!AB$504)</f>
        <v>1.0401678137406169E-2</v>
      </c>
      <c r="AA32" s="313">
        <f>IF('Zahraničné financovanie'!AC$504=0,0,'Zahraničné financovanie'!AC97/'Zahraničné financovanie'!AC$504)</f>
        <v>9.2382593654962552E-3</v>
      </c>
      <c r="AB32" s="313">
        <f>IF('Zahraničné financovanie'!AD$504=0,0,'Zahraničné financovanie'!AD97/'Zahraničné financovanie'!AD$504)</f>
        <v>0</v>
      </c>
      <c r="AC32" s="313">
        <f>IF('Zahraničné financovanie'!AE$504=0,0,'Zahraničné financovanie'!AE97/'Zahraničné financovanie'!AE$504)</f>
        <v>0</v>
      </c>
      <c r="AD32" s="313">
        <f>IF('Zahraničné financovanie'!AF$504=0,0,'Zahraničné financovanie'!AF97/'Zahraničné financovanie'!AF$504)</f>
        <v>0</v>
      </c>
      <c r="AE32" s="313">
        <f>IF('Zahraničné financovanie'!AG$504=0,0,'Zahraničné financovanie'!AG97/'Zahraničné financovanie'!AG$504)</f>
        <v>7.2794841622439424E-3</v>
      </c>
      <c r="AF32" s="313">
        <f>IF('Zahraničné financovanie'!AH$504=0,0,'Zahraničné financovanie'!AH97/'Zahraničné financovanie'!AH$504)</f>
        <v>0</v>
      </c>
      <c r="AG32" s="313">
        <f>IF('Zahraničné financovanie'!AI$504=0,0,'Zahraničné financovanie'!AI97/'Zahraničné financovanie'!AI$504)</f>
        <v>1.5978893913860344E-3</v>
      </c>
      <c r="AH32" s="313">
        <f>IF('Zahraničné financovanie'!AJ$504=0,0,'Zahraničné financovanie'!AJ97/'Zahraničné financovanie'!AJ$504)</f>
        <v>0</v>
      </c>
      <c r="AI32" s="313">
        <f>IF('Zahraničné financovanie'!AK$504=0,0,'Zahraničné financovanie'!AK97/'Zahraničné financovanie'!AK$504)</f>
        <v>0</v>
      </c>
      <c r="AJ32" s="313">
        <f>IF('Zahraničné financovanie'!AL$504=0,0,'Zahraničné financovanie'!AL97/'Zahraničné financovanie'!AL$504)</f>
        <v>1.1207079947338691E-3</v>
      </c>
      <c r="AK32" s="313">
        <f>IF('Zahraničné financovanie'!AM$504=0,0,'Zahraničné financovanie'!AM97/'Zahraničné financovanie'!AM$504)</f>
        <v>3.1452525678225839E-2</v>
      </c>
      <c r="AL32" s="313">
        <f>IF('Zahraničné financovanie'!AN$504=0,0,'Zahraničné financovanie'!AN97/'Zahraničné financovanie'!AN$504)</f>
        <v>4.0173657329415954E-2</v>
      </c>
      <c r="AM32" s="313">
        <f>IF('Zahraničné financovanie'!AO$504=0,0,'Zahraničné financovanie'!AO97/'Zahraničné financovanie'!AO$504)</f>
        <v>2.1738934933605747E-3</v>
      </c>
      <c r="AN32" s="313">
        <f>IF('Zahraničné financovanie'!AP$504=0,0,'Zahraničné financovanie'!AP97/'Zahraničné financovanie'!AP$504)</f>
        <v>1.3169021599765763E-2</v>
      </c>
      <c r="AO32" s="313">
        <f>IF('Zahraničné financovanie'!AQ$504=0,0,'Zahraničné financovanie'!AQ97/'Zahraničné financovanie'!AQ$504)</f>
        <v>9.9543106627315095E-3</v>
      </c>
      <c r="AP32" s="313">
        <f>IF('Zahraničné financovanie'!AR$504=0,0,'Zahraničné financovanie'!AR97/'Zahraničné financovanie'!AR$504)</f>
        <v>0</v>
      </c>
      <c r="AQ32" s="313">
        <f>IF('Zahraničné financovanie'!AS$504=0,0,'Zahraničné financovanie'!AS97/'Zahraničné financovanie'!AS$504)</f>
        <v>1.5165741567782635E-3</v>
      </c>
      <c r="AR32" s="313">
        <f>IF('Zahraničné financovanie'!AT$504=0,0,'Zahraničné financovanie'!AT97/'Zahraničné financovanie'!AT$504)</f>
        <v>4.8633840176701441E-3</v>
      </c>
      <c r="AS32" s="313">
        <f>IF('Zahraničné financovanie'!AU$504=0,0,'Zahraničné financovanie'!AU97/'Zahraničné financovanie'!AU$504)</f>
        <v>4.7631911245914734E-3</v>
      </c>
      <c r="AT32" s="313">
        <f>IF('Zahraničné financovanie'!AV$504=0,0,'Zahraničné financovanie'!AV97/'Zahraničné financovanie'!AV$504)</f>
        <v>0</v>
      </c>
      <c r="AU32" s="313">
        <f>IF('Zahraničné financovanie'!AW$504=0,0,'Zahraničné financovanie'!AW97/'Zahraničné financovanie'!AW$504)</f>
        <v>5.9500694991849816E-4</v>
      </c>
      <c r="AV32" s="313">
        <f>IF('Zahraničné financovanie'!AX$504=0,0,'Zahraničné financovanie'!AX97/'Zahraničné financovanie'!AX$504)</f>
        <v>7.1459962769359394E-4</v>
      </c>
      <c r="AW32" s="313">
        <f>IF('Zahraničné financovanie'!AY$504=0,0,'Zahraničné financovanie'!AY97/'Zahraničné financovanie'!AY$504)</f>
        <v>1.0701318568794221E-2</v>
      </c>
      <c r="AX32" s="313">
        <f>IF('Zahraničné financovanie'!AZ$504=0,0,'Zahraničné financovanie'!AZ97/'Zahraničné financovanie'!AZ$504)</f>
        <v>2.0968591206298539E-2</v>
      </c>
      <c r="AY32" s="313">
        <f>IF('Zahraničné financovanie'!BA$504=0,0,'Zahraničné financovanie'!BA97/'Zahraničné financovanie'!BA$504)</f>
        <v>3.1763447639388143E-3</v>
      </c>
      <c r="AZ32" s="313">
        <f>IF('Zahraničné financovanie'!BB$504=0,0,'Zahraničné financovanie'!BB97/'Zahraničné financovanie'!BB$504)</f>
        <v>1.5514415890998364E-2</v>
      </c>
      <c r="BA32" s="313">
        <f>IF('Zahraničné financovanie'!BC$504=0,0,'Zahraničné financovanie'!BC97/'Zahraničné financovanie'!BC$504)</f>
        <v>0</v>
      </c>
      <c r="BB32" s="313">
        <f>IF('Zahraničné financovanie'!BD$504=0,0,'Zahraničné financovanie'!BD97/'Zahraničné financovanie'!BD$504)</f>
        <v>7.2888018638341025E-3</v>
      </c>
    </row>
    <row r="33" spans="1:54" ht="14.25" customHeight="1" x14ac:dyDescent="0.2">
      <c r="A33" s="14">
        <v>28</v>
      </c>
      <c r="B33" s="275" t="s">
        <v>77</v>
      </c>
      <c r="C33" s="276" t="s">
        <v>76</v>
      </c>
      <c r="D33" s="314">
        <f>IF('Zahraničné financovanie'!F$504=0,0,'Zahraničné financovanie'!F108/'Zahraničné financovanie'!F$504)</f>
        <v>8.6812373215486918E-3</v>
      </c>
      <c r="E33" s="314">
        <f>IF('Zahraničné financovanie'!G$504=0,0,'Zahraničné financovanie'!G108/'Zahraničné financovanie'!G$504)</f>
        <v>2.9584423524839407E-2</v>
      </c>
      <c r="F33" s="314">
        <f>IF('Zahraničné financovanie'!H$504=0,0,'Zahraničné financovanie'!H108/'Zahraničné financovanie'!H$504)</f>
        <v>3.0835403199926427E-2</v>
      </c>
      <c r="G33" s="314">
        <f>IF('Zahraničné financovanie'!I$504=0,0,'Zahraničné financovanie'!I108/'Zahraničné financovanie'!I$504)</f>
        <v>6.0468708863907275E-2</v>
      </c>
      <c r="H33" s="314">
        <f>IF('Zahraničné financovanie'!J$504=0,0,'Zahraničné financovanie'!J108/'Zahraničné financovanie'!J$504)</f>
        <v>4.810084612312502E-2</v>
      </c>
      <c r="I33" s="314">
        <f>IF('Zahraničné financovanie'!K$504=0,0,'Zahraničné financovanie'!K108/'Zahraničné financovanie'!K$504)</f>
        <v>0.12928771892045279</v>
      </c>
      <c r="J33" s="314">
        <f>IF('Zahraničné financovanie'!L$504=0,0,'Zahraničné financovanie'!L108/'Zahraničné financovanie'!L$504)</f>
        <v>3.5290006988120196E-2</v>
      </c>
      <c r="K33" s="314">
        <f>IF('Zahraničné financovanie'!M$504=0,0,'Zahraničné financovanie'!M108/'Zahraničné financovanie'!M$504)</f>
        <v>0</v>
      </c>
      <c r="L33" s="314">
        <f>IF('Zahraničné financovanie'!N$504=0,0,'Zahraničné financovanie'!N108/'Zahraničné financovanie'!N$504)</f>
        <v>2.4945548677964634E-2</v>
      </c>
      <c r="M33" s="314">
        <f>IF('Zahraničné financovanie'!O$504=0,0,'Zahraničné financovanie'!O108/'Zahraničné financovanie'!O$504)</f>
        <v>7.7097912628838902E-2</v>
      </c>
      <c r="N33" s="314">
        <f>IF('Zahraničné financovanie'!P$504=0,0,'Zahraničné financovanie'!P108/'Zahraničné financovanie'!P$504)</f>
        <v>2.1391027576625945E-2</v>
      </c>
      <c r="O33" s="314">
        <f>IF('Zahraničné financovanie'!Q$504=0,0,'Zahraničné financovanie'!Q108/'Zahraničné financovanie'!Q$504)</f>
        <v>7.4898095964555544E-2</v>
      </c>
      <c r="P33" s="314">
        <f>IF('Zahraničné financovanie'!R$504=0,0,'Zahraničné financovanie'!R108/'Zahraničné financovanie'!R$504)</f>
        <v>0</v>
      </c>
      <c r="Q33" s="314">
        <f>IF('Zahraničné financovanie'!S$504=0,0,'Zahraničné financovanie'!S108/'Zahraničné financovanie'!S$504)</f>
        <v>6.7101776763285576E-2</v>
      </c>
      <c r="R33" s="314">
        <f>IF('Zahraničné financovanie'!T$504=0,0,'Zahraničné financovanie'!T108/'Zahraničné financovanie'!T$504)</f>
        <v>3.6802262956000531E-2</v>
      </c>
      <c r="S33" s="314">
        <f>IF('Zahraničné financovanie'!U$504=0,0,'Zahraničné financovanie'!U108/'Zahraničné financovanie'!U$504)</f>
        <v>2.887067731690619E-2</v>
      </c>
      <c r="T33" s="314">
        <f>IF('Zahraničné financovanie'!V$504=0,0,'Zahraničné financovanie'!V108/'Zahraničné financovanie'!V$504)</f>
        <v>1.4772735352041579E-2</v>
      </c>
      <c r="U33" s="314">
        <f>IF('Zahraničné financovanie'!W$504=0,0,'Zahraničné financovanie'!W108/'Zahraničné financovanie'!W$504)</f>
        <v>0</v>
      </c>
      <c r="V33" s="314">
        <f>IF('Zahraničné financovanie'!X$504=0,0,'Zahraničné financovanie'!X108/'Zahraničné financovanie'!X$504)</f>
        <v>2.7742704917634042E-2</v>
      </c>
      <c r="W33" s="314">
        <f>IF('Zahraničné financovanie'!Y$504=0,0,'Zahraničné financovanie'!Y108/'Zahraničné financovanie'!Y$504)</f>
        <v>0.11644956079513492</v>
      </c>
      <c r="X33" s="314">
        <f>IF('Zahraničné financovanie'!Z$504=0,0,'Zahraničné financovanie'!Z108/'Zahraničné financovanie'!Z$504)</f>
        <v>0</v>
      </c>
      <c r="Y33" s="314">
        <f>IF('Zahraničné financovanie'!AA$504=0,0,'Zahraničné financovanie'!AA108/'Zahraničné financovanie'!AA$504)</f>
        <v>6.4524705992476117E-2</v>
      </c>
      <c r="Z33" s="314">
        <f>IF('Zahraničné financovanie'!AB$504=0,0,'Zahraničné financovanie'!AB108/'Zahraničné financovanie'!AB$504)</f>
        <v>1.8636339996186052E-2</v>
      </c>
      <c r="AA33" s="314">
        <f>IF('Zahraničné financovanie'!AC$504=0,0,'Zahraničné financovanie'!AC108/'Zahraničné financovanie'!AC$504)</f>
        <v>1.7371156082266203E-2</v>
      </c>
      <c r="AB33" s="314">
        <f>IF('Zahraničné financovanie'!AD$504=0,0,'Zahraničné financovanie'!AD108/'Zahraničné financovanie'!AD$504)</f>
        <v>0</v>
      </c>
      <c r="AC33" s="314">
        <f>IF('Zahraničné financovanie'!AE$504=0,0,'Zahraničné financovanie'!AE108/'Zahraničné financovanie'!AE$504)</f>
        <v>0</v>
      </c>
      <c r="AD33" s="314">
        <f>IF('Zahraničné financovanie'!AF$504=0,0,'Zahraničné financovanie'!AF108/'Zahraničné financovanie'!AF$504)</f>
        <v>0</v>
      </c>
      <c r="AE33" s="314">
        <f>IF('Zahraničné financovanie'!AG$504=0,0,'Zahraničné financovanie'!AG108/'Zahraničné financovanie'!AG$504)</f>
        <v>1.8536418433755194E-2</v>
      </c>
      <c r="AF33" s="314">
        <f>IF('Zahraničné financovanie'!AH$504=0,0,'Zahraničné financovanie'!AH108/'Zahraničné financovanie'!AH$504)</f>
        <v>0</v>
      </c>
      <c r="AG33" s="314">
        <f>IF('Zahraničné financovanie'!AI$504=0,0,'Zahraničné financovanie'!AI108/'Zahraničné financovanie'!AI$504)</f>
        <v>4.0618229918127087E-2</v>
      </c>
      <c r="AH33" s="314">
        <f>IF('Zahraničné financovanie'!AJ$504=0,0,'Zahraničné financovanie'!AJ108/'Zahraničné financovanie'!AJ$504)</f>
        <v>1.7431165142510696E-2</v>
      </c>
      <c r="AI33" s="314">
        <f>IF('Zahraničné financovanie'!AK$504=0,0,'Zahraničné financovanie'!AK108/'Zahraničné financovanie'!AK$504)</f>
        <v>0</v>
      </c>
      <c r="AJ33" s="314">
        <f>IF('Zahraničné financovanie'!AL$504=0,0,'Zahraničné financovanie'!AL108/'Zahraničné financovanie'!AL$504)</f>
        <v>3.9588515145557356E-2</v>
      </c>
      <c r="AK33" s="314">
        <f>IF('Zahraničné financovanie'!AM$504=0,0,'Zahraničné financovanie'!AM108/'Zahraničné financovanie'!AM$504)</f>
        <v>2.4605644712243982E-2</v>
      </c>
      <c r="AL33" s="314">
        <f>IF('Zahraničné financovanie'!AN$504=0,0,'Zahraničné financovanie'!AN108/'Zahraničné financovanie'!AN$504)</f>
        <v>2.6794758141191657E-2</v>
      </c>
      <c r="AM33" s="314">
        <f>IF('Zahraničné financovanie'!AO$504=0,0,'Zahraničné financovanie'!AO108/'Zahraničné financovanie'!AO$504)</f>
        <v>9.0479735502607492E-3</v>
      </c>
      <c r="AN33" s="314">
        <f>IF('Zahraničné financovanie'!AP$504=0,0,'Zahraničné financovanie'!AP108/'Zahraničné financovanie'!AP$504)</f>
        <v>3.9380134470624849E-2</v>
      </c>
      <c r="AO33" s="314">
        <f>IF('Zahraničné financovanie'!AQ$504=0,0,'Zahraničné financovanie'!AQ108/'Zahraničné financovanie'!AQ$504)</f>
        <v>0</v>
      </c>
      <c r="AP33" s="314">
        <f>IF('Zahraničné financovanie'!AR$504=0,0,'Zahraničné financovanie'!AR108/'Zahraničné financovanie'!AR$504)</f>
        <v>6.6195939982347754E-2</v>
      </c>
      <c r="AQ33" s="314">
        <f>IF('Zahraničné financovanie'!AS$504=0,0,'Zahraničné financovanie'!AS108/'Zahraničné financovanie'!AS$504)</f>
        <v>7.6431198532541614E-2</v>
      </c>
      <c r="AR33" s="314">
        <f>IF('Zahraničné financovanie'!AT$504=0,0,'Zahraničné financovanie'!AT108/'Zahraničné financovanie'!AT$504)</f>
        <v>1.982627052994506E-2</v>
      </c>
      <c r="AS33" s="314">
        <f>IF('Zahraničné financovanie'!AU$504=0,0,'Zahraničné financovanie'!AU108/'Zahraničné financovanie'!AU$504)</f>
        <v>3.110845801559959E-2</v>
      </c>
      <c r="AT33" s="314">
        <f>IF('Zahraničné financovanie'!AV$504=0,0,'Zahraničné financovanie'!AV108/'Zahraničné financovanie'!AV$504)</f>
        <v>5.4656858872682193E-2</v>
      </c>
      <c r="AU33" s="314">
        <f>IF('Zahraničné financovanie'!AW$504=0,0,'Zahraničné financovanie'!AW108/'Zahraničné financovanie'!AW$504)</f>
        <v>3.6962565610767259E-2</v>
      </c>
      <c r="AV33" s="314">
        <f>IF('Zahraničné financovanie'!AX$504=0,0,'Zahraničné financovanie'!AX108/'Zahraničné financovanie'!AX$504)</f>
        <v>1.1362134080328145E-2</v>
      </c>
      <c r="AW33" s="314">
        <f>IF('Zahraničné financovanie'!AY$504=0,0,'Zahraničné financovanie'!AY108/'Zahraničné financovanie'!AY$504)</f>
        <v>2.3960072880813369E-2</v>
      </c>
      <c r="AX33" s="314">
        <f>IF('Zahraničné financovanie'!AZ$504=0,0,'Zahraničné financovanie'!AZ108/'Zahraničné financovanie'!AZ$504)</f>
        <v>5.4385437614646141E-2</v>
      </c>
      <c r="AY33" s="314">
        <f>IF('Zahraničné financovanie'!BA$504=0,0,'Zahraničné financovanie'!BA108/'Zahraničné financovanie'!BA$504)</f>
        <v>3.2750412909885863E-3</v>
      </c>
      <c r="AZ33" s="314">
        <f>IF('Zahraničné financovanie'!BB$504=0,0,'Zahraničné financovanie'!BB108/'Zahraničné financovanie'!BB$504)</f>
        <v>2.8018172722048373E-2</v>
      </c>
      <c r="BA33" s="314">
        <f>IF('Zahraničné financovanie'!BC$504=0,0,'Zahraničné financovanie'!BC108/'Zahraničné financovanie'!BC$504)</f>
        <v>0</v>
      </c>
      <c r="BB33" s="314">
        <f>IF('Zahraničné financovanie'!BD$504=0,0,'Zahraničné financovanie'!BD108/'Zahraničné financovanie'!BD$504)</f>
        <v>5.0031988121779745E-2</v>
      </c>
    </row>
    <row r="34" spans="1:54" ht="14.25" customHeight="1" x14ac:dyDescent="0.2">
      <c r="A34" s="14">
        <v>29</v>
      </c>
      <c r="B34" s="271" t="s">
        <v>83</v>
      </c>
      <c r="C34" s="272" t="s">
        <v>82</v>
      </c>
      <c r="D34" s="313">
        <f>IF('Zahraničné financovanie'!F$504=0,0,'Zahraničné financovanie'!F112/'Zahraničné financovanie'!F$504)</f>
        <v>0</v>
      </c>
      <c r="E34" s="313">
        <f>IF('Zahraničné financovanie'!G$504=0,0,'Zahraničné financovanie'!G112/'Zahraničné financovanie'!G$504)</f>
        <v>1.3468942735573877E-2</v>
      </c>
      <c r="F34" s="313">
        <f>IF('Zahraničné financovanie'!H$504=0,0,'Zahraničné financovanie'!H112/'Zahraničné financovanie'!H$504)</f>
        <v>3.3397064952381973E-5</v>
      </c>
      <c r="G34" s="313">
        <f>IF('Zahraničné financovanie'!I$504=0,0,'Zahraničné financovanie'!I112/'Zahraničné financovanie'!I$504)</f>
        <v>1.7584599457780684E-2</v>
      </c>
      <c r="H34" s="313">
        <f>IF('Zahraničné financovanie'!J$504=0,0,'Zahraničné financovanie'!J112/'Zahraničné financovanie'!J$504)</f>
        <v>2.4294577870151619E-2</v>
      </c>
      <c r="I34" s="313">
        <f>IF('Zahraničné financovanie'!K$504=0,0,'Zahraničné financovanie'!K112/'Zahraničné financovanie'!K$504)</f>
        <v>7.8614888678801946E-3</v>
      </c>
      <c r="J34" s="313">
        <f>IF('Zahraničné financovanie'!L$504=0,0,'Zahraničné financovanie'!L112/'Zahraničné financovanie'!L$504)</f>
        <v>2.445842068483578E-2</v>
      </c>
      <c r="K34" s="313">
        <f>IF('Zahraničné financovanie'!M$504=0,0,'Zahraničné financovanie'!M112/'Zahraničné financovanie'!M$504)</f>
        <v>0</v>
      </c>
      <c r="L34" s="313">
        <f>IF('Zahraničné financovanie'!N$504=0,0,'Zahraničné financovanie'!N112/'Zahraničné financovanie'!N$504)</f>
        <v>5.6989493697147224E-3</v>
      </c>
      <c r="M34" s="313">
        <f>IF('Zahraničné financovanie'!O$504=0,0,'Zahraničné financovanie'!O112/'Zahraničné financovanie'!O$504)</f>
        <v>0.12999251255032962</v>
      </c>
      <c r="N34" s="313">
        <f>IF('Zahraničné financovanie'!P$504=0,0,'Zahraničné financovanie'!P112/'Zahraničné financovanie'!P$504)</f>
        <v>3.6246079838690208E-2</v>
      </c>
      <c r="O34" s="313">
        <f>IF('Zahraničné financovanie'!Q$504=0,0,'Zahraničné financovanie'!Q112/'Zahraničné financovanie'!Q$504)</f>
        <v>1.1772600449713337E-2</v>
      </c>
      <c r="P34" s="313">
        <f>IF('Zahraničné financovanie'!R$504=0,0,'Zahraničné financovanie'!R112/'Zahraničné financovanie'!R$504)</f>
        <v>0</v>
      </c>
      <c r="Q34" s="313">
        <f>IF('Zahraničné financovanie'!S$504=0,0,'Zahraničné financovanie'!S112/'Zahraničné financovanie'!S$504)</f>
        <v>4.8749154058797213E-2</v>
      </c>
      <c r="R34" s="313">
        <f>IF('Zahraničné financovanie'!T$504=0,0,'Zahraničné financovanie'!T112/'Zahraničné financovanie'!T$504)</f>
        <v>2.6287330682857525E-2</v>
      </c>
      <c r="S34" s="313">
        <f>IF('Zahraničné financovanie'!U$504=0,0,'Zahraničné financovanie'!U112/'Zahraničné financovanie'!U$504)</f>
        <v>6.3408360331505931E-2</v>
      </c>
      <c r="T34" s="313">
        <f>IF('Zahraničné financovanie'!V$504=0,0,'Zahraničné financovanie'!V112/'Zahraničné financovanie'!V$504)</f>
        <v>9.5439878036517947E-3</v>
      </c>
      <c r="U34" s="313">
        <f>IF('Zahraničné financovanie'!W$504=0,0,'Zahraničné financovanie'!W112/'Zahraničné financovanie'!W$504)</f>
        <v>0</v>
      </c>
      <c r="V34" s="313">
        <f>IF('Zahraničné financovanie'!X$504=0,0,'Zahraničné financovanie'!X112/'Zahraničné financovanie'!X$504)</f>
        <v>2.6726978842859335E-3</v>
      </c>
      <c r="W34" s="313">
        <f>IF('Zahraničné financovanie'!Y$504=0,0,'Zahraničné financovanie'!Y112/'Zahraničné financovanie'!Y$504)</f>
        <v>0.14875603523738062</v>
      </c>
      <c r="X34" s="313">
        <f>IF('Zahraničné financovanie'!Z$504=0,0,'Zahraničné financovanie'!Z112/'Zahraničné financovanie'!Z$504)</f>
        <v>0</v>
      </c>
      <c r="Y34" s="313">
        <f>IF('Zahraničné financovanie'!AA$504=0,0,'Zahraničné financovanie'!AA112/'Zahraničné financovanie'!AA$504)</f>
        <v>1.3489970579074185E-2</v>
      </c>
      <c r="Z34" s="313">
        <f>IF('Zahraničné financovanie'!AB$504=0,0,'Zahraničné financovanie'!AB112/'Zahraničné financovanie'!AB$504)</f>
        <v>2.3403775809163877E-3</v>
      </c>
      <c r="AA34" s="313">
        <f>IF('Zahraničné financovanie'!AC$504=0,0,'Zahraničné financovanie'!AC112/'Zahraničné financovanie'!AC$504)</f>
        <v>0</v>
      </c>
      <c r="AB34" s="313">
        <f>IF('Zahraničné financovanie'!AD$504=0,0,'Zahraničné financovanie'!AD112/'Zahraničné financovanie'!AD$504)</f>
        <v>0</v>
      </c>
      <c r="AC34" s="313">
        <f>IF('Zahraničné financovanie'!AE$504=0,0,'Zahraničné financovanie'!AE112/'Zahraničné financovanie'!AE$504)</f>
        <v>0</v>
      </c>
      <c r="AD34" s="313">
        <f>IF('Zahraničné financovanie'!AF$504=0,0,'Zahraničné financovanie'!AF112/'Zahraničné financovanie'!AF$504)</f>
        <v>0</v>
      </c>
      <c r="AE34" s="313">
        <f>IF('Zahraničné financovanie'!AG$504=0,0,'Zahraničné financovanie'!AG112/'Zahraničné financovanie'!AG$504)</f>
        <v>1.3859387382627699E-2</v>
      </c>
      <c r="AF34" s="313">
        <f>IF('Zahraničné financovanie'!AH$504=0,0,'Zahraničné financovanie'!AH112/'Zahraničné financovanie'!AH$504)</f>
        <v>5.3874712076299083E-2</v>
      </c>
      <c r="AG34" s="313">
        <f>IF('Zahraničné financovanie'!AI$504=0,0,'Zahraničné financovanie'!AI112/'Zahraničné financovanie'!AI$504)</f>
        <v>6.1423519464861652E-2</v>
      </c>
      <c r="AH34" s="313">
        <f>IF('Zahraničné financovanie'!AJ$504=0,0,'Zahraničné financovanie'!AJ112/'Zahraničné financovanie'!AJ$504)</f>
        <v>9.4626999552395952E-2</v>
      </c>
      <c r="AI34" s="313">
        <f>IF('Zahraničné financovanie'!AK$504=0,0,'Zahraničné financovanie'!AK112/'Zahraničné financovanie'!AK$504)</f>
        <v>0</v>
      </c>
      <c r="AJ34" s="313">
        <f>IF('Zahraničné financovanie'!AL$504=0,0,'Zahraničné financovanie'!AL112/'Zahraničné financovanie'!AL$504)</f>
        <v>1.4595599251251997E-2</v>
      </c>
      <c r="AK34" s="313">
        <f>IF('Zahraničné financovanie'!AM$504=0,0,'Zahraničné financovanie'!AM112/'Zahraničné financovanie'!AM$504)</f>
        <v>6.8646059763872627E-2</v>
      </c>
      <c r="AL34" s="313">
        <f>IF('Zahraničné financovanie'!AN$504=0,0,'Zahraničné financovanie'!AN112/'Zahraničné financovanie'!AN$504)</f>
        <v>0</v>
      </c>
      <c r="AM34" s="313">
        <f>IF('Zahraničné financovanie'!AO$504=0,0,'Zahraničné financovanie'!AO112/'Zahraničné financovanie'!AO$504)</f>
        <v>3.2293759921106432E-2</v>
      </c>
      <c r="AN34" s="313">
        <f>IF('Zahraničné financovanie'!AP$504=0,0,'Zahraničné financovanie'!AP112/'Zahraničné financovanie'!AP$504)</f>
        <v>7.7427500490189066E-2</v>
      </c>
      <c r="AO34" s="313">
        <f>IF('Zahraničné financovanie'!AQ$504=0,0,'Zahraničné financovanie'!AQ112/'Zahraničné financovanie'!AQ$504)</f>
        <v>2.8207943859013564E-2</v>
      </c>
      <c r="AP34" s="313">
        <f>IF('Zahraničné financovanie'!AR$504=0,0,'Zahraničné financovanie'!AR112/'Zahraničné financovanie'!AR$504)</f>
        <v>0</v>
      </c>
      <c r="AQ34" s="313">
        <f>IF('Zahraničné financovanie'!AS$504=0,0,'Zahraničné financovanie'!AS112/'Zahraničné financovanie'!AS$504)</f>
        <v>9.4856963297237588E-3</v>
      </c>
      <c r="AR34" s="313">
        <f>IF('Zahraničné financovanie'!AT$504=0,0,'Zahraničné financovanie'!AT112/'Zahraničné financovanie'!AT$504)</f>
        <v>3.9382204621786973E-2</v>
      </c>
      <c r="AS34" s="313">
        <f>IF('Zahraničné financovanie'!AU$504=0,0,'Zahraničné financovanie'!AU112/'Zahraničné financovanie'!AU$504)</f>
        <v>4.3271949844114033E-2</v>
      </c>
      <c r="AT34" s="313">
        <f>IF('Zahraničné financovanie'!AV$504=0,0,'Zahraničné financovanie'!AV112/'Zahraničné financovanie'!AV$504)</f>
        <v>0</v>
      </c>
      <c r="AU34" s="313">
        <f>IF('Zahraničné financovanie'!AW$504=0,0,'Zahraničné financovanie'!AW112/'Zahraničné financovanie'!AW$504)</f>
        <v>3.6357512353406662E-3</v>
      </c>
      <c r="AV34" s="313">
        <f>IF('Zahraničné financovanie'!AX$504=0,0,'Zahraničné financovanie'!AX112/'Zahraničné financovanie'!AX$504)</f>
        <v>3.6444581012373294E-2</v>
      </c>
      <c r="AW34" s="313">
        <f>IF('Zahraničné financovanie'!AY$504=0,0,'Zahraničné financovanie'!AY112/'Zahraničné financovanie'!AY$504)</f>
        <v>3.8732677210868573E-2</v>
      </c>
      <c r="AX34" s="313">
        <f>IF('Zahraničné financovanie'!AZ$504=0,0,'Zahraničné financovanie'!AZ112/'Zahraničné financovanie'!AZ$504)</f>
        <v>2.3833314230257637E-2</v>
      </c>
      <c r="AY34" s="313">
        <f>IF('Zahraničné financovanie'!BA$504=0,0,'Zahraničné financovanie'!BA112/'Zahraničné financovanie'!BA$504)</f>
        <v>3.0568771658593102E-3</v>
      </c>
      <c r="AZ34" s="313">
        <f>IF('Zahraničné financovanie'!BB$504=0,0,'Zahraničné financovanie'!BB112/'Zahraničné financovanie'!BB$504)</f>
        <v>1.2529671690173395E-2</v>
      </c>
      <c r="BA34" s="313">
        <f>IF('Zahraničné financovanie'!BC$504=0,0,'Zahraničné financovanie'!BC112/'Zahraničné financovanie'!BC$504)</f>
        <v>0</v>
      </c>
      <c r="BB34" s="313">
        <f>IF('Zahraničné financovanie'!BD$504=0,0,'Zahraničné financovanie'!BD112/'Zahraničné financovanie'!BD$504)</f>
        <v>8.5521941868986796E-3</v>
      </c>
    </row>
    <row r="35" spans="1:54" ht="14.25" customHeight="1" x14ac:dyDescent="0.2">
      <c r="A35" s="14">
        <v>30</v>
      </c>
      <c r="B35" s="275" t="s">
        <v>140</v>
      </c>
      <c r="C35" s="276" t="s">
        <v>139</v>
      </c>
      <c r="D35" s="314">
        <f>IF('Zahraničné financovanie'!F$504=0,0,'Zahraničné financovanie'!F115/'Zahraničné financovanie'!F$504)</f>
        <v>0</v>
      </c>
      <c r="E35" s="314">
        <f>IF('Zahraničné financovanie'!G$504=0,0,'Zahraničné financovanie'!G115/'Zahraničné financovanie'!G$504)</f>
        <v>0</v>
      </c>
      <c r="F35" s="314">
        <f>IF('Zahraničné financovanie'!H$504=0,0,'Zahraničné financovanie'!H115/'Zahraničné financovanie'!H$504)</f>
        <v>0</v>
      </c>
      <c r="G35" s="314">
        <f>IF('Zahraničné financovanie'!I$504=0,0,'Zahraničné financovanie'!I115/'Zahraničné financovanie'!I$504)</f>
        <v>1.693839080335495E-2</v>
      </c>
      <c r="H35" s="314">
        <f>IF('Zahraničné financovanie'!J$504=0,0,'Zahraničné financovanie'!J115/'Zahraničné financovanie'!J$504)</f>
        <v>9.8847565247152554E-3</v>
      </c>
      <c r="I35" s="314">
        <f>IF('Zahraničné financovanie'!K$504=0,0,'Zahraničné financovanie'!K115/'Zahraničné financovanie'!K$504)</f>
        <v>3.7735146565824936E-3</v>
      </c>
      <c r="J35" s="314">
        <f>IF('Zahraničné financovanie'!L$504=0,0,'Zahraničné financovanie'!L115/'Zahraničné financovanie'!L$504)</f>
        <v>1.3976240391334731E-2</v>
      </c>
      <c r="K35" s="314">
        <f>IF('Zahraničné financovanie'!M$504=0,0,'Zahraničné financovanie'!M115/'Zahraničné financovanie'!M$504)</f>
        <v>0</v>
      </c>
      <c r="L35" s="314">
        <f>IF('Zahraničné financovanie'!N$504=0,0,'Zahraničné financovanie'!N115/'Zahraničné financovanie'!N$504)</f>
        <v>1.7599559063505382E-2</v>
      </c>
      <c r="M35" s="314">
        <f>IF('Zahraničné financovanie'!O$504=0,0,'Zahraničné financovanie'!O115/'Zahraničné financovanie'!O$504)</f>
        <v>2.3645253890646069E-4</v>
      </c>
      <c r="N35" s="314">
        <f>IF('Zahraničné financovanie'!P$504=0,0,'Zahraničné financovanie'!P115/'Zahraničné financovanie'!P$504)</f>
        <v>0</v>
      </c>
      <c r="O35" s="314">
        <f>IF('Zahraničné financovanie'!Q$504=0,0,'Zahraničné financovanie'!Q115/'Zahraničné financovanie'!Q$504)</f>
        <v>2.0703538721909662E-3</v>
      </c>
      <c r="P35" s="314">
        <f>IF('Zahraničné financovanie'!R$504=0,0,'Zahraničné financovanie'!R115/'Zahraničné financovanie'!R$504)</f>
        <v>0</v>
      </c>
      <c r="Q35" s="314">
        <f>IF('Zahraničné financovanie'!S$504=0,0,'Zahraničné financovanie'!S115/'Zahraničné financovanie'!S$504)</f>
        <v>0</v>
      </c>
      <c r="R35" s="314">
        <f>IF('Zahraničné financovanie'!T$504=0,0,'Zahraničné financovanie'!T115/'Zahraničné financovanie'!T$504)</f>
        <v>0</v>
      </c>
      <c r="S35" s="314">
        <f>IF('Zahraničné financovanie'!U$504=0,0,'Zahraničné financovanie'!U115/'Zahraničné financovanie'!U$504)</f>
        <v>6.1434369218172488E-3</v>
      </c>
      <c r="T35" s="314">
        <f>IF('Zahraničné financovanie'!V$504=0,0,'Zahraničné financovanie'!V115/'Zahraničné financovanie'!V$504)</f>
        <v>0</v>
      </c>
      <c r="U35" s="314">
        <f>IF('Zahraničné financovanie'!W$504=0,0,'Zahraničné financovanie'!W115/'Zahraničné financovanie'!W$504)</f>
        <v>0</v>
      </c>
      <c r="V35" s="314">
        <f>IF('Zahraničné financovanie'!X$504=0,0,'Zahraničné financovanie'!X115/'Zahraničné financovanie'!X$504)</f>
        <v>9.7794519211640285E-3</v>
      </c>
      <c r="W35" s="314">
        <f>IF('Zahraničné financovanie'!Y$504=0,0,'Zahraničné financovanie'!Y115/'Zahraničné financovanie'!Y$504)</f>
        <v>0</v>
      </c>
      <c r="X35" s="314">
        <f>IF('Zahraničné financovanie'!Z$504=0,0,'Zahraničné financovanie'!Z115/'Zahraničné financovanie'!Z$504)</f>
        <v>0</v>
      </c>
      <c r="Y35" s="314">
        <f>IF('Zahraničné financovanie'!AA$504=0,0,'Zahraničné financovanie'!AA115/'Zahraničné financovanie'!AA$504)</f>
        <v>1.4686254795223579E-3</v>
      </c>
      <c r="Z35" s="314">
        <f>IF('Zahraničné financovanie'!AB$504=0,0,'Zahraničné financovanie'!AB115/'Zahraničné financovanie'!AB$504)</f>
        <v>3.4672260458020561E-3</v>
      </c>
      <c r="AA35" s="314">
        <f>IF('Zahraničné financovanie'!AC$504=0,0,'Zahraničné financovanie'!AC115/'Zahraničné financovanie'!AC$504)</f>
        <v>6.2173788735063993E-4</v>
      </c>
      <c r="AB35" s="314">
        <f>IF('Zahraničné financovanie'!AD$504=0,0,'Zahraničné financovanie'!AD115/'Zahraničné financovanie'!AD$504)</f>
        <v>0</v>
      </c>
      <c r="AC35" s="314">
        <f>IF('Zahraničné financovanie'!AE$504=0,0,'Zahraničné financovanie'!AE115/'Zahraničné financovanie'!AE$504)</f>
        <v>0</v>
      </c>
      <c r="AD35" s="314">
        <f>IF('Zahraničné financovanie'!AF$504=0,0,'Zahraničné financovanie'!AF115/'Zahraničné financovanie'!AF$504)</f>
        <v>0</v>
      </c>
      <c r="AE35" s="314">
        <f>IF('Zahraničné financovanie'!AG$504=0,0,'Zahraničné financovanie'!AG115/'Zahraničné financovanie'!AG$504)</f>
        <v>0</v>
      </c>
      <c r="AF35" s="314">
        <f>IF('Zahraničné financovanie'!AH$504=0,0,'Zahraničné financovanie'!AH115/'Zahraničné financovanie'!AH$504)</f>
        <v>3.8889716389753245E-4</v>
      </c>
      <c r="AG35" s="314">
        <f>IF('Zahraničné financovanie'!AI$504=0,0,'Zahraničné financovanie'!AI115/'Zahraničné financovanie'!AI$504)</f>
        <v>2.786109940250186E-3</v>
      </c>
      <c r="AH35" s="314">
        <f>IF('Zahraničné financovanie'!AJ$504=0,0,'Zahraničné financovanie'!AJ115/'Zahraničné financovanie'!AJ$504)</f>
        <v>0</v>
      </c>
      <c r="AI35" s="314">
        <f>IF('Zahraničné financovanie'!AK$504=0,0,'Zahraničné financovanie'!AK115/'Zahraničné financovanie'!AK$504)</f>
        <v>0</v>
      </c>
      <c r="AJ35" s="314">
        <f>IF('Zahraničné financovanie'!AL$504=0,0,'Zahraničné financovanie'!AL115/'Zahraničné financovanie'!AL$504)</f>
        <v>6.7656704404878342E-3</v>
      </c>
      <c r="AK35" s="314">
        <f>IF('Zahraničné financovanie'!AM$504=0,0,'Zahraničné financovanie'!AM115/'Zahraničné financovanie'!AM$504)</f>
        <v>0</v>
      </c>
      <c r="AL35" s="314">
        <f>IF('Zahraničné financovanie'!AN$504=0,0,'Zahraničné financovanie'!AN115/'Zahraničné financovanie'!AN$504)</f>
        <v>0</v>
      </c>
      <c r="AM35" s="314">
        <f>IF('Zahraničné financovanie'!AO$504=0,0,'Zahraničné financovanie'!AO115/'Zahraničné financovanie'!AO$504)</f>
        <v>9.3820666555561646E-3</v>
      </c>
      <c r="AN35" s="314">
        <f>IF('Zahraničné financovanie'!AP$504=0,0,'Zahraničné financovanie'!AP115/'Zahraničné financovanie'!AP$504)</f>
        <v>1.7452920192460649E-3</v>
      </c>
      <c r="AO35" s="314">
        <f>IF('Zahraničné financovanie'!AQ$504=0,0,'Zahraničné financovanie'!AQ115/'Zahraničné financovanie'!AQ$504)</f>
        <v>1.6703693199927538E-2</v>
      </c>
      <c r="AP35" s="314">
        <f>IF('Zahraničné financovanie'!AR$504=0,0,'Zahraničné financovanie'!AR115/'Zahraničné financovanie'!AR$504)</f>
        <v>5.5163283318623128E-3</v>
      </c>
      <c r="AQ35" s="314">
        <f>IF('Zahraničné financovanie'!AS$504=0,0,'Zahraničné financovanie'!AS115/'Zahraničné financovanie'!AS$504)</f>
        <v>1.3449379198734181E-3</v>
      </c>
      <c r="AR35" s="314">
        <f>IF('Zahraničné financovanie'!AT$504=0,0,'Zahraničné financovanie'!AT115/'Zahraničné financovanie'!AT$504)</f>
        <v>0</v>
      </c>
      <c r="AS35" s="314">
        <f>IF('Zahraničné financovanie'!AU$504=0,0,'Zahraničné financovanie'!AU115/'Zahraničné financovanie'!AU$504)</f>
        <v>5.8166154340072079E-2</v>
      </c>
      <c r="AT35" s="314">
        <f>IF('Zahraničné financovanie'!AV$504=0,0,'Zahraničné financovanie'!AV115/'Zahraničné financovanie'!AV$504)</f>
        <v>0</v>
      </c>
      <c r="AU35" s="314">
        <f>IF('Zahraničné financovanie'!AW$504=0,0,'Zahraničné financovanie'!AW115/'Zahraničné financovanie'!AW$504)</f>
        <v>0</v>
      </c>
      <c r="AV35" s="314">
        <f>IF('Zahraničné financovanie'!AX$504=0,0,'Zahraničné financovanie'!AX115/'Zahraničné financovanie'!AX$504)</f>
        <v>7.1459962769359394E-3</v>
      </c>
      <c r="AW35" s="314">
        <f>IF('Zahraničné financovanie'!AY$504=0,0,'Zahraničné financovanie'!AY115/'Zahraničné financovanie'!AY$504)</f>
        <v>8.4371353070587397E-3</v>
      </c>
      <c r="AX35" s="314">
        <f>IF('Zahraničné financovanie'!AZ$504=0,0,'Zahraničné financovanie'!AZ115/'Zahraničné financovanie'!AZ$504)</f>
        <v>2.6358405143128798E-2</v>
      </c>
      <c r="AY35" s="314">
        <f>IF('Zahraničné financovanie'!BA$504=0,0,'Zahraničné financovanie'!BA115/'Zahraničné financovanie'!BA$504)</f>
        <v>4.4447376830942761E-4</v>
      </c>
      <c r="AZ35" s="314">
        <f>IF('Zahraničné financovanie'!BB$504=0,0,'Zahraničné financovanie'!BB115/'Zahraničné financovanie'!BB$504)</f>
        <v>0</v>
      </c>
      <c r="BA35" s="314">
        <f>IF('Zahraničné financovanie'!BC$504=0,0,'Zahraničné financovanie'!BC115/'Zahraničné financovanie'!BC$504)</f>
        <v>0</v>
      </c>
      <c r="BB35" s="314">
        <f>IF('Zahraničné financovanie'!BD$504=0,0,'Zahraničné financovanie'!BD115/'Zahraničné financovanie'!BD$504)</f>
        <v>4.1303210561726578E-3</v>
      </c>
    </row>
    <row r="36" spans="1:54" ht="14.25" customHeight="1" x14ac:dyDescent="0.2">
      <c r="A36" s="14">
        <v>31</v>
      </c>
      <c r="B36" s="271" t="s">
        <v>99</v>
      </c>
      <c r="C36" s="272" t="s">
        <v>98</v>
      </c>
      <c r="D36" s="313">
        <f>IF('Zahraničné financovanie'!F$504=0,0,'Zahraničné financovanie'!F118/'Zahraničné financovanie'!F$504)</f>
        <v>0</v>
      </c>
      <c r="E36" s="313">
        <f>IF('Zahraničné financovanie'!G$504=0,0,'Zahraničné financovanie'!G118/'Zahraničné financovanie'!G$504)</f>
        <v>0.17916286052882996</v>
      </c>
      <c r="F36" s="313">
        <f>IF('Zahraničné financovanie'!H$504=0,0,'Zahraničné financovanie'!H118/'Zahraničné financovanie'!H$504)</f>
        <v>6.0061281610363733E-2</v>
      </c>
      <c r="G36" s="313">
        <f>IF('Zahraničné financovanie'!I$504=0,0,'Zahraničné financovanie'!I118/'Zahraničné financovanie'!I$504)</f>
        <v>2.5933328107557285E-2</v>
      </c>
      <c r="H36" s="313">
        <f>IF('Zahraničné financovanie'!J$504=0,0,'Zahraničné financovanie'!J118/'Zahraničné financovanie'!J$504)</f>
        <v>4.2815361443404067E-2</v>
      </c>
      <c r="I36" s="313">
        <f>IF('Zahraničné financovanie'!K$504=0,0,'Zahraničné financovanie'!K118/'Zahraničné financovanie'!K$504)</f>
        <v>1.1006084415032273E-2</v>
      </c>
      <c r="J36" s="313">
        <f>IF('Zahraničné financovanie'!L$504=0,0,'Zahraničné financovanie'!L118/'Zahraničné financovanie'!L$504)</f>
        <v>1.3976240391334731E-2</v>
      </c>
      <c r="K36" s="313">
        <f>IF('Zahraničné financovanie'!M$504=0,0,'Zahraničné financovanie'!M118/'Zahraničné financovanie'!M$504)</f>
        <v>0</v>
      </c>
      <c r="L36" s="313">
        <f>IF('Zahraničné financovanie'!N$504=0,0,'Zahraničné financovanie'!N118/'Zahraničné financovanie'!N$504)</f>
        <v>9.3136377570452299E-3</v>
      </c>
      <c r="M36" s="313">
        <f>IF('Zahraničné financovanie'!O$504=0,0,'Zahraničné financovanie'!O118/'Zahraničné financovanie'!O$504)</f>
        <v>5.4976606696714352E-3</v>
      </c>
      <c r="N36" s="313">
        <f>IF('Zahraničné financovanie'!P$504=0,0,'Zahraničné financovanie'!P118/'Zahraničné financovanie'!P$504)</f>
        <v>1.6935456394862918E-2</v>
      </c>
      <c r="O36" s="313">
        <f>IF('Zahraničné financovanie'!Q$504=0,0,'Zahraničné financovanie'!Q118/'Zahraničné financovanie'!Q$504)</f>
        <v>2.4113533334930076E-2</v>
      </c>
      <c r="P36" s="313">
        <f>IF('Zahraničné financovanie'!R$504=0,0,'Zahraničné financovanie'!R118/'Zahraničné financovanie'!R$504)</f>
        <v>0</v>
      </c>
      <c r="Q36" s="313">
        <f>IF('Zahraničné financovanie'!S$504=0,0,'Zahraničné financovanie'!S118/'Zahraničné financovanie'!S$504)</f>
        <v>4.5308037301705649E-2</v>
      </c>
      <c r="R36" s="313">
        <f>IF('Zahraničné financovanie'!T$504=0,0,'Zahraničné financovanie'!T118/'Zahraničné financovanie'!T$504)</f>
        <v>7.2356991574509519E-2</v>
      </c>
      <c r="S36" s="313">
        <f>IF('Zahraničné financovanie'!U$504=0,0,'Zahraničné financovanie'!U118/'Zahraničné financovanie'!U$504)</f>
        <v>5.6354720088720146E-2</v>
      </c>
      <c r="T36" s="313">
        <f>IF('Zahraničné financovanie'!V$504=0,0,'Zahraničné financovanie'!V118/'Zahraničné financovanie'!V$504)</f>
        <v>2.1997812214021129E-2</v>
      </c>
      <c r="U36" s="313">
        <f>IF('Zahraničné financovanie'!W$504=0,0,'Zahraničné financovanie'!W118/'Zahraničné financovanie'!W$504)</f>
        <v>0</v>
      </c>
      <c r="V36" s="313">
        <f>IF('Zahraničné financovanie'!X$504=0,0,'Zahraničné financovanie'!X118/'Zahraničné financovanie'!X$504)</f>
        <v>5.5852029826311891E-2</v>
      </c>
      <c r="W36" s="313">
        <f>IF('Zahraničné financovanie'!Y$504=0,0,'Zahraničné financovanie'!Y118/'Zahraničné financovanie'!Y$504)</f>
        <v>4.1551191098223072E-3</v>
      </c>
      <c r="X36" s="313">
        <f>IF('Zahraničné financovanie'!Z$504=0,0,'Zahraničné financovanie'!Z118/'Zahraničné financovanie'!Z$504)</f>
        <v>0</v>
      </c>
      <c r="Y36" s="313">
        <f>IF('Zahraničné financovanie'!AA$504=0,0,'Zahraničné financovanie'!AA118/'Zahraničné financovanie'!AA$504)</f>
        <v>2.0753076716583795E-2</v>
      </c>
      <c r="Z36" s="313">
        <f>IF('Zahraničné financovanie'!AB$504=0,0,'Zahraničné financovanie'!AB118/'Zahraničné financovanie'!AB$504)</f>
        <v>2.6004195343515423E-3</v>
      </c>
      <c r="AA36" s="313">
        <f>IF('Zahraničné financovanie'!AC$504=0,0,'Zahraničné financovanie'!AC118/'Zahraničné financovanie'!AC$504)</f>
        <v>1.0350145213461271E-2</v>
      </c>
      <c r="AB36" s="313">
        <f>IF('Zahraničné financovanie'!AD$504=0,0,'Zahraničné financovanie'!AD118/'Zahraničné financovanie'!AD$504)</f>
        <v>0</v>
      </c>
      <c r="AC36" s="313">
        <f>IF('Zahraničné financovanie'!AE$504=0,0,'Zahraničné financovanie'!AE118/'Zahraničné financovanie'!AE$504)</f>
        <v>0</v>
      </c>
      <c r="AD36" s="313">
        <f>IF('Zahraničné financovanie'!AF$504=0,0,'Zahraničné financovanie'!AF118/'Zahraničné financovanie'!AF$504)</f>
        <v>0</v>
      </c>
      <c r="AE36" s="313">
        <f>IF('Zahraničné financovanie'!AG$504=0,0,'Zahraničné financovanie'!AG118/'Zahraničné financovanie'!AG$504)</f>
        <v>2.8292428135731611E-2</v>
      </c>
      <c r="AF36" s="313">
        <f>IF('Zahraničné financovanie'!AH$504=0,0,'Zahraničné financovanie'!AH118/'Zahraničné financovanie'!AH$504)</f>
        <v>9.4047026563455558E-4</v>
      </c>
      <c r="AG36" s="313">
        <f>IF('Zahraničné financovanie'!AI$504=0,0,'Zahraničné financovanie'!AI118/'Zahraničné financovanie'!AI$504)</f>
        <v>8.5272298212603836E-4</v>
      </c>
      <c r="AH36" s="313">
        <f>IF('Zahraničné financovanie'!AJ$504=0,0,'Zahraničné financovanie'!AJ118/'Zahraničné financovanie'!AJ$504)</f>
        <v>0</v>
      </c>
      <c r="AI36" s="313">
        <f>IF('Zahraničné financovanie'!AK$504=0,0,'Zahraničné financovanie'!AK118/'Zahraničné financovanie'!AK$504)</f>
        <v>0</v>
      </c>
      <c r="AJ36" s="313">
        <f>IF('Zahraničné financovanie'!AL$504=0,0,'Zahraničné financovanie'!AL118/'Zahraničné financovanie'!AL$504)</f>
        <v>3.6702611515421923E-2</v>
      </c>
      <c r="AK36" s="313">
        <f>IF('Zahraničné financovanie'!AM$504=0,0,'Zahraničné financovanie'!AM118/'Zahraničné financovanie'!AM$504)</f>
        <v>8.0295322354770049E-3</v>
      </c>
      <c r="AL36" s="313">
        <f>IF('Zahraničné financovanie'!AN$504=0,0,'Zahraničné financovanie'!AN118/'Zahraničné financovanie'!AN$504)</f>
        <v>2.1833043636626592E-2</v>
      </c>
      <c r="AM36" s="313">
        <f>IF('Zahraničné financovanie'!AO$504=0,0,'Zahraničné financovanie'!AO118/'Zahraničné financovanie'!AO$504)</f>
        <v>4.5866744264748377E-2</v>
      </c>
      <c r="AN36" s="313">
        <f>IF('Zahraničné financovanie'!AP$504=0,0,'Zahraničné financovanie'!AP118/'Zahraničné financovanie'!AP$504)</f>
        <v>2.7989343310395647E-2</v>
      </c>
      <c r="AO36" s="313">
        <f>IF('Zahraničné financovanie'!AQ$504=0,0,'Zahraničné financovanie'!AQ118/'Zahraničné financovanie'!AQ$504)</f>
        <v>2.6007293484661582E-2</v>
      </c>
      <c r="AP36" s="313">
        <f>IF('Zahraničné financovanie'!AR$504=0,0,'Zahraničné financovanie'!AR118/'Zahraničné financovanie'!AR$504)</f>
        <v>2.0962047661076785E-3</v>
      </c>
      <c r="AQ36" s="313">
        <f>IF('Zahraničné financovanie'!AS$504=0,0,'Zahraničné financovanie'!AS118/'Zahraničné financovanie'!AS$504)</f>
        <v>1.7225158110583665E-2</v>
      </c>
      <c r="AR36" s="313">
        <f>IF('Zahraničné financovanie'!AT$504=0,0,'Zahraničné financovanie'!AT118/'Zahraničné financovanie'!AT$504)</f>
        <v>2.2233482210064614E-3</v>
      </c>
      <c r="AS36" s="313">
        <f>IF('Zahraničné financovanie'!AU$504=0,0,'Zahraničné financovanie'!AU118/'Zahraničné financovanie'!AU$504)</f>
        <v>3.1478601127997261E-2</v>
      </c>
      <c r="AT36" s="313">
        <f>IF('Zahraničné financovanie'!AV$504=0,0,'Zahraničné financovanie'!AV118/'Zahraničné financovanie'!AV$504)</f>
        <v>9.0691979189783972E-2</v>
      </c>
      <c r="AU36" s="313">
        <f>IF('Zahraničné financovanie'!AW$504=0,0,'Zahraničné financovanie'!AW118/'Zahraničné financovanie'!AW$504)</f>
        <v>1.7050626416516581E-2</v>
      </c>
      <c r="AV36" s="313">
        <f>IF('Zahraničné financovanie'!AX$504=0,0,'Zahraničné financovanie'!AX118/'Zahraničné financovanie'!AX$504)</f>
        <v>4.7163575427777204E-3</v>
      </c>
      <c r="AW36" s="313">
        <f>IF('Zahraničné financovanie'!AY$504=0,0,'Zahraničné financovanie'!AY118/'Zahraničné financovanie'!AY$504)</f>
        <v>4.7983130607997221E-2</v>
      </c>
      <c r="AX36" s="313">
        <f>IF('Zahraničné financovanie'!AZ$504=0,0,'Zahraničné financovanie'!AZ118/'Zahraničné financovanie'!AZ$504)</f>
        <v>3.6089603456474391E-2</v>
      </c>
      <c r="AY36" s="313">
        <f>IF('Zahraničné financovanie'!BA$504=0,0,'Zahraničné financovanie'!BA118/'Zahraničné financovanie'!BA$504)</f>
        <v>1.3928835866996723E-3</v>
      </c>
      <c r="AZ36" s="313">
        <f>IF('Zahraničné financovanie'!BB$504=0,0,'Zahraničné financovanie'!BB118/'Zahraničné financovanie'!BB$504)</f>
        <v>1.9967176000813543E-2</v>
      </c>
      <c r="BA36" s="313">
        <f>IF('Zahraničné financovanie'!BC$504=0,0,'Zahraničné financovanie'!BC118/'Zahraničné financovanie'!BC$504)</f>
        <v>0</v>
      </c>
      <c r="BB36" s="313">
        <f>IF('Zahraničné financovanie'!BD$504=0,0,'Zahraničné financovanie'!BD118/'Zahraničné financovanie'!BD$504)</f>
        <v>8.4064181496219977E-3</v>
      </c>
    </row>
    <row r="37" spans="1:54" ht="14.25" customHeight="1" x14ac:dyDescent="0.2">
      <c r="A37" s="14">
        <v>32</v>
      </c>
      <c r="B37" s="275" t="s">
        <v>113</v>
      </c>
      <c r="C37" s="276" t="s">
        <v>112</v>
      </c>
      <c r="D37" s="314">
        <f>IF('Zahraničné financovanie'!F$504=0,0,'Zahraničné financovanie'!F124/'Zahraničné financovanie'!F$504)</f>
        <v>0</v>
      </c>
      <c r="E37" s="314">
        <f>IF('Zahraničné financovanie'!G$504=0,0,'Zahraničné financovanie'!G124/'Zahraničné financovanie'!G$504)</f>
        <v>3.1777597469181899E-2</v>
      </c>
      <c r="F37" s="314">
        <f>IF('Zahraničné financovanie'!H$504=0,0,'Zahraničné financovanie'!H124/'Zahraničné financovanie'!H$504)</f>
        <v>1.4026767280000427E-3</v>
      </c>
      <c r="G37" s="314">
        <f>IF('Zahraničné financovanie'!I$504=0,0,'Zahraničné financovanie'!I124/'Zahraničné financovanie'!I$504)</f>
        <v>4.3906011714748311E-2</v>
      </c>
      <c r="H37" s="314">
        <f>IF('Zahraničné financovanie'!J$504=0,0,'Zahraničné financovanie'!J124/'Zahraničné financovanie'!J$504)</f>
        <v>2.5184607764523182E-2</v>
      </c>
      <c r="I37" s="314">
        <f>IF('Zahraničné financovanie'!K$504=0,0,'Zahraničné financovanie'!K124/'Zahraničné financovanie'!K$504)</f>
        <v>1.006270575088665E-2</v>
      </c>
      <c r="J37" s="314">
        <f>IF('Zahraničné financovanie'!L$504=0,0,'Zahraničné financovanie'!L124/'Zahraničné financovanie'!L$504)</f>
        <v>1.3976240391334731E-2</v>
      </c>
      <c r="K37" s="314">
        <f>IF('Zahraničné financovanie'!M$504=0,0,'Zahraničné financovanie'!M124/'Zahraničné financovanie'!M$504)</f>
        <v>0</v>
      </c>
      <c r="L37" s="314">
        <f>IF('Zahraničné financovanie'!N$504=0,0,'Zahraničné financovanie'!N124/'Zahraničné financovanie'!N$504)</f>
        <v>0</v>
      </c>
      <c r="M37" s="314">
        <f>IF('Zahraničné financovanie'!O$504=0,0,'Zahraničné financovanie'!O124/'Zahraničné financovanie'!O$504)</f>
        <v>8.6832153760680653E-2</v>
      </c>
      <c r="N37" s="314">
        <f>IF('Zahraničné financovanie'!P$504=0,0,'Zahraničné financovanie'!P124/'Zahraničné financovanie'!P$504)</f>
        <v>6.8686037089221623E-3</v>
      </c>
      <c r="O37" s="314">
        <f>IF('Zahraničné financovanie'!Q$504=0,0,'Zahraničné financovanie'!Q124/'Zahraničné financovanie'!Q$504)</f>
        <v>3.267911504144564E-2</v>
      </c>
      <c r="P37" s="314">
        <f>IF('Zahraničné financovanie'!R$504=0,0,'Zahraničné financovanie'!R124/'Zahraničné financovanie'!R$504)</f>
        <v>0</v>
      </c>
      <c r="Q37" s="314">
        <f>IF('Zahraničné financovanie'!S$504=0,0,'Zahraničné financovanie'!S124/'Zahraničné financovanie'!S$504)</f>
        <v>1.0610110001032335E-2</v>
      </c>
      <c r="R37" s="314">
        <f>IF('Zahraničné financovanie'!T$504=0,0,'Zahraničné financovanie'!T124/'Zahraničné financovanie'!T$504)</f>
        <v>3.5643838214044099E-2</v>
      </c>
      <c r="S37" s="314">
        <f>IF('Zahraničné financovanie'!U$504=0,0,'Zahraničné financovanie'!U124/'Zahraničné financovanie'!U$504)</f>
        <v>3.2334224894254382E-3</v>
      </c>
      <c r="T37" s="314">
        <f>IF('Zahraničné financovanie'!V$504=0,0,'Zahraničné financovanie'!V124/'Zahraničné financovanie'!V$504)</f>
        <v>3.1892516126542193E-4</v>
      </c>
      <c r="U37" s="314">
        <f>IF('Zahraničné financovanie'!W$504=0,0,'Zahraničné financovanie'!W124/'Zahraničné financovanie'!W$504)</f>
        <v>0</v>
      </c>
      <c r="V37" s="314">
        <f>IF('Zahraničné financovanie'!X$504=0,0,'Zahraničné financovanie'!X124/'Zahraničné financovanie'!X$504)</f>
        <v>6.8940944711534155E-2</v>
      </c>
      <c r="W37" s="314">
        <f>IF('Zahraničné financovanie'!Y$504=0,0,'Zahraničné financovanie'!Y124/'Zahraničné financovanie'!Y$504)</f>
        <v>2.5762046381536306E-2</v>
      </c>
      <c r="X37" s="314">
        <f>IF('Zahraničné financovanie'!Z$504=0,0,'Zahraničné financovanie'!Z124/'Zahraničné financovanie'!Z$504)</f>
        <v>0</v>
      </c>
      <c r="Y37" s="314">
        <f>IF('Zahraničné financovanie'!AA$504=0,0,'Zahraničné financovanie'!AA124/'Zahraničné financovanie'!AA$504)</f>
        <v>9.066341524820578E-3</v>
      </c>
      <c r="Z37" s="314">
        <f>IF('Zahraničné financovanie'!AB$504=0,0,'Zahraničné financovanie'!AB124/'Zahraničné financovanie'!AB$504)</f>
        <v>3.3372050690844788E-3</v>
      </c>
      <c r="AA37" s="314">
        <f>IF('Zahraničné financovanie'!AC$504=0,0,'Zahraničné financovanie'!AC124/'Zahraničné financovanie'!AC$504)</f>
        <v>1.3366638163869637E-2</v>
      </c>
      <c r="AB37" s="314">
        <f>IF('Zahraničné financovanie'!AD$504=0,0,'Zahraničné financovanie'!AD124/'Zahraničné financovanie'!AD$504)</f>
        <v>0</v>
      </c>
      <c r="AC37" s="314">
        <f>IF('Zahraničné financovanie'!AE$504=0,0,'Zahraničné financovanie'!AE124/'Zahraničné financovanie'!AE$504)</f>
        <v>0</v>
      </c>
      <c r="AD37" s="314">
        <f>IF('Zahraničné financovanie'!AF$504=0,0,'Zahraničné financovanie'!AF124/'Zahraničné financovanie'!AF$504)</f>
        <v>0</v>
      </c>
      <c r="AE37" s="314">
        <f>IF('Zahraničné financovanie'!AG$504=0,0,'Zahraničné financovanie'!AG124/'Zahraničné financovanie'!AG$504)</f>
        <v>8.4051775893950673E-3</v>
      </c>
      <c r="AF37" s="314">
        <f>IF('Zahraničné financovanie'!AH$504=0,0,'Zahraničné financovanie'!AH124/'Zahraničné financovanie'!AH$504)</f>
        <v>0</v>
      </c>
      <c r="AG37" s="314">
        <f>IF('Zahraničné financovanie'!AI$504=0,0,'Zahraničné financovanie'!AI124/'Zahraničné financovanie'!AI$504)</f>
        <v>1.5312174729764113E-2</v>
      </c>
      <c r="AH37" s="314">
        <f>IF('Zahraničné financovanie'!AJ$504=0,0,'Zahraničné financovanie'!AJ124/'Zahraničné financovanie'!AJ$504)</f>
        <v>0</v>
      </c>
      <c r="AI37" s="314">
        <f>IF('Zahraničné financovanie'!AK$504=0,0,'Zahraničné financovanie'!AK124/'Zahraničné financovanie'!AK$504)</f>
        <v>0</v>
      </c>
      <c r="AJ37" s="314">
        <f>IF('Zahraničné financovanie'!AL$504=0,0,'Zahraničné financovanie'!AL124/'Zahraničné financovanie'!AL$504)</f>
        <v>3.2983621427969075E-2</v>
      </c>
      <c r="AK37" s="314">
        <f>IF('Zahraničné financovanie'!AM$504=0,0,'Zahraničné financovanie'!AM124/'Zahraničné financovanie'!AM$504)</f>
        <v>1.5056671363593512E-2</v>
      </c>
      <c r="AL37" s="314">
        <f>IF('Zahraničné financovanie'!AN$504=0,0,'Zahraničné financovanie'!AN124/'Zahraničné financovanie'!AN$504)</f>
        <v>2.4297027952830771E-2</v>
      </c>
      <c r="AM37" s="314">
        <f>IF('Zahraničné financovanie'!AO$504=0,0,'Zahraničné financovanie'!AO124/'Zahraničné financovanie'!AO$504)</f>
        <v>9.1086137371808075E-3</v>
      </c>
      <c r="AN37" s="314">
        <f>IF('Zahraničné financovanie'!AP$504=0,0,'Zahraničné financovanie'!AP124/'Zahraničné financovanie'!AP$504)</f>
        <v>1.3253493733497271E-2</v>
      </c>
      <c r="AO37" s="314">
        <f>IF('Zahraničné financovanie'!AQ$504=0,0,'Zahraničné financovanie'!AQ124/'Zahraničné financovanie'!AQ$504)</f>
        <v>1.5663652679990484E-2</v>
      </c>
      <c r="AP37" s="314">
        <f>IF('Zahraničné financovanie'!AR$504=0,0,'Zahraničné financovanie'!AR124/'Zahraničné financovanie'!AR$504)</f>
        <v>5.1301853486319503E-3</v>
      </c>
      <c r="AQ37" s="314">
        <f>IF('Zahraničné financovanie'!AS$504=0,0,'Zahraničné financovanie'!AS124/'Zahraničné financovanie'!AS$504)</f>
        <v>2.5585054849766729E-2</v>
      </c>
      <c r="AR37" s="314">
        <f>IF('Zahraničné financovanie'!AT$504=0,0,'Zahraničné financovanie'!AT124/'Zahraničné financovanie'!AT$504)</f>
        <v>2.6402481305592995E-3</v>
      </c>
      <c r="AS37" s="314">
        <f>IF('Zahraničné financovanie'!AU$504=0,0,'Zahraničné financovanie'!AU124/'Zahraničné financovanie'!AU$504)</f>
        <v>1.8484742109617222E-3</v>
      </c>
      <c r="AT37" s="314">
        <f>IF('Zahraničné financovanie'!AV$504=0,0,'Zahraničné financovanie'!AV124/'Zahraničné financovanie'!AV$504)</f>
        <v>5.112076030181234E-2</v>
      </c>
      <c r="AU37" s="314">
        <f>IF('Zahraničné financovanie'!AW$504=0,0,'Zahraničné financovanie'!AW124/'Zahraničné financovanie'!AW$504)</f>
        <v>1.5546772185949203E-2</v>
      </c>
      <c r="AV37" s="314">
        <f>IF('Zahraničné financovanie'!AX$504=0,0,'Zahraničné financovanie'!AX124/'Zahraničné financovanie'!AX$504)</f>
        <v>1.9294189947727037E-3</v>
      </c>
      <c r="AW37" s="314">
        <f>IF('Zahraničné financovanie'!AY$504=0,0,'Zahraničné financovanie'!AY124/'Zahraničné financovanie'!AY$504)</f>
        <v>2.1560712604940021E-2</v>
      </c>
      <c r="AX37" s="314">
        <f>IF('Zahraničné financovanie'!AZ$504=0,0,'Zahraničné financovanie'!AZ124/'Zahraničné financovanie'!AZ$504)</f>
        <v>4.9763487581145127E-2</v>
      </c>
      <c r="AY37" s="314">
        <f>IF('Zahraničné financovanie'!BA$504=0,0,'Zahraničné financovanie'!BA124/'Zahraničné financovanie'!BA$504)</f>
        <v>4.8877181064277096E-3</v>
      </c>
      <c r="AZ37" s="314">
        <f>IF('Zahraničné financovanie'!BB$504=0,0,'Zahraničné financovanie'!BB124/'Zahraničné financovanie'!BB$504)</f>
        <v>2.1683931975229422E-2</v>
      </c>
      <c r="BA37" s="314">
        <f>IF('Zahraničné financovanie'!BC$504=0,0,'Zahraničné financovanie'!BC124/'Zahraničné financovanie'!BC$504)</f>
        <v>0</v>
      </c>
      <c r="BB37" s="314">
        <f>IF('Zahraničné financovanie'!BD$504=0,0,'Zahraničné financovanie'!BD124/'Zahraničné financovanie'!BD$504)</f>
        <v>2.4296006212780339E-3</v>
      </c>
    </row>
    <row r="38" spans="1:54" ht="14.25" customHeight="1" x14ac:dyDescent="0.2">
      <c r="A38" s="14">
        <v>33</v>
      </c>
      <c r="B38" s="271" t="s">
        <v>177</v>
      </c>
      <c r="C38" s="272" t="s">
        <v>176</v>
      </c>
      <c r="D38" s="313">
        <f>IF('Zahraničné financovanie'!F$504=0,0,'Zahraničné financovanie'!F127/'Zahraničné financovanie'!F$504)</f>
        <v>0</v>
      </c>
      <c r="E38" s="313">
        <f>IF('Zahraničné financovanie'!G$504=0,0,'Zahraničné financovanie'!G127/'Zahraničné financovanie'!G$504)</f>
        <v>0</v>
      </c>
      <c r="F38" s="313">
        <f>IF('Zahraničné financovanie'!H$504=0,0,'Zahraničné financovanie'!H127/'Zahraničné financovanie'!H$504)</f>
        <v>0</v>
      </c>
      <c r="G38" s="313">
        <f>IF('Zahraničné financovanie'!I$504=0,0,'Zahraničné financovanie'!I127/'Zahraničné financovanie'!I$504)</f>
        <v>1.0870226861750293E-2</v>
      </c>
      <c r="H38" s="313">
        <f>IF('Zahraničné financovanie'!J$504=0,0,'Zahraničné financovanie'!J127/'Zahraničné financovanie'!J$504)</f>
        <v>0</v>
      </c>
      <c r="I38" s="313">
        <f>IF('Zahraničné financovanie'!K$504=0,0,'Zahraničné financovanie'!K127/'Zahraničné financovanie'!K$504)</f>
        <v>0</v>
      </c>
      <c r="J38" s="313">
        <f>IF('Zahraničné financovanie'!L$504=0,0,'Zahraničné financovanie'!L127/'Zahraničné financovanie'!L$504)</f>
        <v>0</v>
      </c>
      <c r="K38" s="313">
        <f>IF('Zahraničné financovanie'!M$504=0,0,'Zahraničné financovanie'!M127/'Zahraničné financovanie'!M$504)</f>
        <v>0</v>
      </c>
      <c r="L38" s="313">
        <f>IF('Zahraničné financovanie'!N$504=0,0,'Zahraničné financovanie'!N127/'Zahraničné financovanie'!N$504)</f>
        <v>0</v>
      </c>
      <c r="M38" s="313">
        <f>IF('Zahraničné financovanie'!O$504=0,0,'Zahraničné financovanie'!O127/'Zahraničné financovanie'!O$504)</f>
        <v>1.5474091193617809E-3</v>
      </c>
      <c r="N38" s="313">
        <f>IF('Zahraničné financovanie'!P$504=0,0,'Zahraničné financovanie'!P127/'Zahraničné financovanie'!P$504)</f>
        <v>0</v>
      </c>
      <c r="O38" s="313">
        <f>IF('Zahraničné financovanie'!Q$504=0,0,'Zahraničné financovanie'!Q127/'Zahraničné financovanie'!Q$504)</f>
        <v>4.059517396452875E-4</v>
      </c>
      <c r="P38" s="313">
        <f>IF('Zahraničné financovanie'!R$504=0,0,'Zahraničné financovanie'!R127/'Zahraničné financovanie'!R$504)</f>
        <v>0</v>
      </c>
      <c r="Q38" s="313">
        <f>IF('Zahraničné financovanie'!S$504=0,0,'Zahraničné financovanie'!S127/'Zahraničné financovanie'!S$504)</f>
        <v>0</v>
      </c>
      <c r="R38" s="313">
        <f>IF('Zahraničné financovanie'!T$504=0,0,'Zahraničné financovanie'!T127/'Zahraničné financovanie'!T$504)</f>
        <v>5.3465757321066146E-4</v>
      </c>
      <c r="S38" s="313">
        <f>IF('Zahraničné financovanie'!U$504=0,0,'Zahraničné financovanie'!U127/'Zahraničné financovanie'!U$504)</f>
        <v>6.9921096776227111E-5</v>
      </c>
      <c r="T38" s="313">
        <f>IF('Zahraničné financovanie'!V$504=0,0,'Zahraničné financovanie'!V127/'Zahraničné financovanie'!V$504)</f>
        <v>0</v>
      </c>
      <c r="U38" s="313">
        <f>IF('Zahraničné financovanie'!W$504=0,0,'Zahraničné financovanie'!W127/'Zahraničné financovanie'!W$504)</f>
        <v>0</v>
      </c>
      <c r="V38" s="313">
        <f>IF('Zahraničné financovanie'!X$504=0,0,'Zahraničné financovanie'!X127/'Zahraničné financovanie'!X$504)</f>
        <v>0</v>
      </c>
      <c r="W38" s="313">
        <f>IF('Zahraničné financovanie'!Y$504=0,0,'Zahraničné financovanie'!Y127/'Zahraničné financovanie'!Y$504)</f>
        <v>0</v>
      </c>
      <c r="X38" s="313">
        <f>IF('Zahraničné financovanie'!Z$504=0,0,'Zahraničné financovanie'!Z127/'Zahraničné financovanie'!Z$504)</f>
        <v>0</v>
      </c>
      <c r="Y38" s="313">
        <f>IF('Zahraničné financovanie'!AA$504=0,0,'Zahraničné financovanie'!AA127/'Zahraničné financovanie'!AA$504)</f>
        <v>4.8416224599638169E-4</v>
      </c>
      <c r="Z38" s="313">
        <f>IF('Zahraničné financovanie'!AB$504=0,0,'Zahraničné financovanie'!AB127/'Zahraničné financovanie'!AB$504)</f>
        <v>0</v>
      </c>
      <c r="AA38" s="313">
        <f>IF('Zahraničné financovanie'!AC$504=0,0,'Zahraničné financovanie'!AC127/'Zahraničné financovanie'!AC$504)</f>
        <v>0</v>
      </c>
      <c r="AB38" s="313">
        <f>IF('Zahraničné financovanie'!AD$504=0,0,'Zahraničné financovanie'!AD127/'Zahraničné financovanie'!AD$504)</f>
        <v>0</v>
      </c>
      <c r="AC38" s="313">
        <f>IF('Zahraničné financovanie'!AE$504=0,0,'Zahraničné financovanie'!AE127/'Zahraničné financovanie'!AE$504)</f>
        <v>0</v>
      </c>
      <c r="AD38" s="313">
        <f>IF('Zahraničné financovanie'!AF$504=0,0,'Zahraničné financovanie'!AF127/'Zahraničné financovanie'!AF$504)</f>
        <v>0</v>
      </c>
      <c r="AE38" s="313">
        <f>IF('Zahraničné financovanie'!AG$504=0,0,'Zahraničné financovanie'!AG127/'Zahraničné financovanie'!AG$504)</f>
        <v>0</v>
      </c>
      <c r="AF38" s="313">
        <f>IF('Zahraničné financovanie'!AH$504=0,0,'Zahraničné financovanie'!AH127/'Zahraničné financovanie'!AH$504)</f>
        <v>3.4314455638017569E-4</v>
      </c>
      <c r="AG38" s="313">
        <f>IF('Zahraničné financovanie'!AI$504=0,0,'Zahraničné financovanie'!AI127/'Zahraničné financovanie'!AI$504)</f>
        <v>5.7377714837264773E-3</v>
      </c>
      <c r="AH38" s="313">
        <f>IF('Zahraničné financovanie'!AJ$504=0,0,'Zahraničné financovanie'!AJ127/'Zahraničné financovanie'!AJ$504)</f>
        <v>0</v>
      </c>
      <c r="AI38" s="313">
        <f>IF('Zahraničné financovanie'!AK$504=0,0,'Zahraničné financovanie'!AK127/'Zahraničné financovanie'!AK$504)</f>
        <v>0</v>
      </c>
      <c r="AJ38" s="313">
        <f>IF('Zahraničné financovanie'!AL$504=0,0,'Zahraničné financovanie'!AL127/'Zahraničné financovanie'!AL$504)</f>
        <v>2.7338831575848799E-3</v>
      </c>
      <c r="AK38" s="313">
        <f>IF('Zahraničné financovanie'!AM$504=0,0,'Zahraničné financovanie'!AM127/'Zahraničné financovanie'!AM$504)</f>
        <v>2.1365661973765586E-3</v>
      </c>
      <c r="AL38" s="313">
        <f>IF('Zahraničné financovanie'!AN$504=0,0,'Zahraničné financovanie'!AN127/'Zahraničné financovanie'!AN$504)</f>
        <v>0</v>
      </c>
      <c r="AM38" s="313">
        <f>IF('Zahraničné financovanie'!AO$504=0,0,'Zahraničné financovanie'!AO127/'Zahraničné financovanie'!AO$504)</f>
        <v>5.4461752781033339E-3</v>
      </c>
      <c r="AN38" s="313">
        <f>IF('Zahraničné financovanie'!AP$504=0,0,'Zahraničné financovanie'!AP127/'Zahraničné financovanie'!AP$504)</f>
        <v>1.412099906480907E-3</v>
      </c>
      <c r="AO38" s="313">
        <f>IF('Zahraničné financovanie'!AQ$504=0,0,'Zahraničné financovanie'!AQ127/'Zahraničné financovanie'!AQ$504)</f>
        <v>3.1930472057146663E-3</v>
      </c>
      <c r="AP38" s="313">
        <f>IF('Zahraničné financovanie'!AR$504=0,0,'Zahraničné financovanie'!AR127/'Zahraničné financovanie'!AR$504)</f>
        <v>0</v>
      </c>
      <c r="AQ38" s="313">
        <f>IF('Zahraničné financovanie'!AS$504=0,0,'Zahraničné financovanie'!AS127/'Zahraničné financovanie'!AS$504)</f>
        <v>0</v>
      </c>
      <c r="AR38" s="313">
        <f>IF('Zahraničné financovanie'!AT$504=0,0,'Zahraničné financovanie'!AT127/'Zahraničné financovanie'!AT$504)</f>
        <v>0</v>
      </c>
      <c r="AS38" s="313">
        <f>IF('Zahraničné financovanie'!AU$504=0,0,'Zahraničné financovanie'!AU127/'Zahraničné financovanie'!AU$504)</f>
        <v>0</v>
      </c>
      <c r="AT38" s="313">
        <f>IF('Zahraničné financovanie'!AV$504=0,0,'Zahraničné financovanie'!AV127/'Zahraničné financovanie'!AV$504)</f>
        <v>0</v>
      </c>
      <c r="AU38" s="313">
        <f>IF('Zahraničné financovanie'!AW$504=0,0,'Zahraničné financovanie'!AW127/'Zahraničné financovanie'!AW$504)</f>
        <v>0</v>
      </c>
      <c r="AV38" s="313">
        <f>IF('Zahraničné financovanie'!AX$504=0,0,'Zahraničné financovanie'!AX127/'Zahraničné financovanie'!AX$504)</f>
        <v>2.2152588458501411E-3</v>
      </c>
      <c r="AW38" s="313">
        <f>IF('Zahraničné financovanie'!AY$504=0,0,'Zahraničné financovanie'!AY127/'Zahraničné financovanie'!AY$504)</f>
        <v>0</v>
      </c>
      <c r="AX38" s="313">
        <f>IF('Zahraničné financovanie'!AZ$504=0,0,'Zahraničné financovanie'!AZ127/'Zahraničné financovanie'!AZ$504)</f>
        <v>7.9296714632269821E-3</v>
      </c>
      <c r="AY38" s="313">
        <f>IF('Zahraničné financovanie'!BA$504=0,0,'Zahraničné financovanie'!BA127/'Zahraničné financovanie'!BA$504)</f>
        <v>0</v>
      </c>
      <c r="AZ38" s="313">
        <f>IF('Zahraničné financovanie'!BB$504=0,0,'Zahraničné financovanie'!BB127/'Zahraničné financovanie'!BB$504)</f>
        <v>5.2415661607470194E-3</v>
      </c>
      <c r="BA38" s="313">
        <f>IF('Zahraničné financovanie'!BC$504=0,0,'Zahraničné financovanie'!BC127/'Zahraničné financovanie'!BC$504)</f>
        <v>0</v>
      </c>
      <c r="BB38" s="313">
        <f>IF('Zahraničné financovanie'!BD$504=0,0,'Zahraničné financovanie'!BD127/'Zahraničné financovanie'!BD$504)</f>
        <v>0</v>
      </c>
    </row>
    <row r="39" spans="1:54" ht="14.25" customHeight="1" x14ac:dyDescent="0.2">
      <c r="A39" s="14">
        <v>34</v>
      </c>
      <c r="B39" s="275" t="s">
        <v>95</v>
      </c>
      <c r="C39" s="276" t="s">
        <v>94</v>
      </c>
      <c r="D39" s="314">
        <f>IF('Zahraničné financovanie'!F$504=0,0,'Zahraničné financovanie'!F130/'Zahraničné financovanie'!F$504)</f>
        <v>9.8858428656884614E-2</v>
      </c>
      <c r="E39" s="314">
        <f>IF('Zahraničné financovanie'!G$504=0,0,'Zahraničné financovanie'!G130/'Zahraničné financovanie'!G$504)</f>
        <v>3.8072923626103483E-2</v>
      </c>
      <c r="F39" s="314">
        <f>IF('Zahraničné financovanie'!H$504=0,0,'Zahraničné financovanie'!H130/'Zahraničné financovanie'!H$504)</f>
        <v>7.9029138638597399E-3</v>
      </c>
      <c r="G39" s="314">
        <f>IF('Zahraničné financovanie'!I$504=0,0,'Zahraničné financovanie'!I130/'Zahraničné financovanie'!I$504)</f>
        <v>3.5408899857011955E-2</v>
      </c>
      <c r="H39" s="314">
        <f>IF('Zahraničné financovanie'!J$504=0,0,'Zahraničné financovanie'!J130/'Zahraničné financovanie'!J$504)</f>
        <v>5.0150704075310783E-2</v>
      </c>
      <c r="I39" s="314">
        <f>IF('Zahraničné financovanie'!K$504=0,0,'Zahraničné financovanie'!K130/'Zahraničné financovanie'!K$504)</f>
        <v>3.1131495916805575E-2</v>
      </c>
      <c r="J39" s="314">
        <f>IF('Zahraničné financovanie'!L$504=0,0,'Zahraničné financovanie'!L130/'Zahraničné financovanie'!L$504)</f>
        <v>1.3976240391334731E-2</v>
      </c>
      <c r="K39" s="314">
        <f>IF('Zahraničné financovanie'!M$504=0,0,'Zahraničné financovanie'!M130/'Zahraničné financovanie'!M$504)</f>
        <v>0</v>
      </c>
      <c r="L39" s="314">
        <f>IF('Zahraničné financovanie'!N$504=0,0,'Zahraničné financovanie'!N130/'Zahraničné financovanie'!N$504)</f>
        <v>1.7798584296591723E-2</v>
      </c>
      <c r="M39" s="314">
        <f>IF('Zahraničné financovanie'!O$504=0,0,'Zahraničné financovanie'!O130/'Zahraničné financovanie'!O$504)</f>
        <v>1.5474091193617809E-3</v>
      </c>
      <c r="N39" s="314">
        <f>IF('Zahraničné financovanie'!P$504=0,0,'Zahraničné financovanie'!P130/'Zahraničné financovanie'!P$504)</f>
        <v>2.73188724682134E-2</v>
      </c>
      <c r="O39" s="314">
        <f>IF('Zahraničné financovanie'!Q$504=0,0,'Zahraničné financovanie'!Q130/'Zahraničné financovanie'!Q$504)</f>
        <v>1.3396407408294488E-2</v>
      </c>
      <c r="P39" s="314">
        <f>IF('Zahraničné financovanie'!R$504=0,0,'Zahraničné financovanie'!R130/'Zahraničné financovanie'!R$504)</f>
        <v>0</v>
      </c>
      <c r="Q39" s="314">
        <f>IF('Zahraničné financovanie'!S$504=0,0,'Zahraničné financovanie'!S130/'Zahraničné financovanie'!S$504)</f>
        <v>2.4776040651059289E-2</v>
      </c>
      <c r="R39" s="314">
        <f>IF('Zahraničné financovanie'!T$504=0,0,'Zahraničné financovanie'!T130/'Zahraničné financovanie'!T$504)</f>
        <v>6.0166798905306441E-2</v>
      </c>
      <c r="S39" s="314">
        <f>IF('Zahraničné financovanie'!U$504=0,0,'Zahraničné financovanie'!U130/'Zahraničné financovanie'!U$504)</f>
        <v>3.2201534491777033E-2</v>
      </c>
      <c r="T39" s="314">
        <f>IF('Zahraničné financovanie'!V$504=0,0,'Zahraničné financovanie'!V130/'Zahraničné financovanie'!V$504)</f>
        <v>1.5807109187177583E-3</v>
      </c>
      <c r="U39" s="314">
        <f>IF('Zahraničné financovanie'!W$504=0,0,'Zahraničné financovanie'!W130/'Zahraničné financovanie'!W$504)</f>
        <v>0</v>
      </c>
      <c r="V39" s="314">
        <f>IF('Zahraničné financovanie'!X$504=0,0,'Zahraničné financovanie'!X130/'Zahraničné financovanie'!X$504)</f>
        <v>9.3435225987593962E-3</v>
      </c>
      <c r="W39" s="314">
        <f>IF('Zahraničné financovanie'!Y$504=0,0,'Zahraničné financovanie'!Y130/'Zahraničné financovanie'!Y$504)</f>
        <v>2.1503164756707691E-2</v>
      </c>
      <c r="X39" s="314">
        <f>IF('Zahraničné financovanie'!Z$504=0,0,'Zahraničné financovanie'!Z130/'Zahraničné financovanie'!Z$504)</f>
        <v>0</v>
      </c>
      <c r="Y39" s="314">
        <f>IF('Zahraničné financovanie'!AA$504=0,0,'Zahraničné financovanie'!AA130/'Zahraničné financovanie'!AA$504)</f>
        <v>3.2206338114166531E-2</v>
      </c>
      <c r="Z39" s="314">
        <f>IF('Zahraničné financovanie'!AB$504=0,0,'Zahraničné financovanie'!AB130/'Zahraničné financovanie'!AB$504)</f>
        <v>7.3678553473293688E-3</v>
      </c>
      <c r="AA39" s="314">
        <f>IF('Zahraničné financovanie'!AC$504=0,0,'Zahraničné financovanie'!AC130/'Zahraničné financovanie'!AC$504)</f>
        <v>1.3666901460675791E-2</v>
      </c>
      <c r="AB39" s="314">
        <f>IF('Zahraničné financovanie'!AD$504=0,0,'Zahraničné financovanie'!AD130/'Zahraničné financovanie'!AD$504)</f>
        <v>0</v>
      </c>
      <c r="AC39" s="314">
        <f>IF('Zahraničné financovanie'!AE$504=0,0,'Zahraničné financovanie'!AE130/'Zahraničné financovanie'!AE$504)</f>
        <v>0</v>
      </c>
      <c r="AD39" s="314">
        <f>IF('Zahraničné financovanie'!AF$504=0,0,'Zahraničné financovanie'!AF130/'Zahraničné financovanie'!AF$504)</f>
        <v>0</v>
      </c>
      <c r="AE39" s="314">
        <f>IF('Zahraničné financovanie'!AG$504=0,0,'Zahraničné financovanie'!AG130/'Zahraničné financovanie'!AG$504)</f>
        <v>1.4709060781441368E-2</v>
      </c>
      <c r="AF39" s="314">
        <f>IF('Zahraničné financovanie'!AH$504=0,0,'Zahraničné financovanie'!AH130/'Zahraničné financovanie'!AH$504)</f>
        <v>0</v>
      </c>
      <c r="AG39" s="314">
        <f>IF('Zahraničné financovanie'!AI$504=0,0,'Zahraničné financovanie'!AI130/'Zahraničné financovanie'!AI$504)</f>
        <v>7.1722143546580977E-3</v>
      </c>
      <c r="AH39" s="314">
        <f>IF('Zahraničné financovanie'!AJ$504=0,0,'Zahraničné financovanie'!AJ130/'Zahraničné financovanie'!AJ$504)</f>
        <v>3.9132337687315832E-2</v>
      </c>
      <c r="AI39" s="314">
        <f>IF('Zahraničné financovanie'!AK$504=0,0,'Zahraničné financovanie'!AK130/'Zahraničné financovanie'!AK$504)</f>
        <v>0</v>
      </c>
      <c r="AJ39" s="314">
        <f>IF('Zahraničné financovanie'!AL$504=0,0,'Zahraničné financovanie'!AL130/'Zahraničné financovanie'!AL$504)</f>
        <v>2.2993499191749766E-2</v>
      </c>
      <c r="AK39" s="314">
        <f>IF('Zahraničné financovanie'!AM$504=0,0,'Zahraničné financovanie'!AM130/'Zahraničné financovanie'!AM$504)</f>
        <v>5.0400970762306358E-3</v>
      </c>
      <c r="AL39" s="314">
        <f>IF('Zahraničné financovanie'!AN$504=0,0,'Zahraničné financovanie'!AN130/'Zahraničné financovanie'!AN$504)</f>
        <v>1.6069462931766383E-3</v>
      </c>
      <c r="AM39" s="314">
        <f>IF('Zahraničné financovanie'!AO$504=0,0,'Zahraničné financovanie'!AO130/'Zahraničné financovanie'!AO$504)</f>
        <v>1.588566949500889E-2</v>
      </c>
      <c r="AN39" s="314">
        <f>IF('Zahraničné financovanie'!AP$504=0,0,'Zahraničné financovanie'!AP130/'Zahraničné financovanie'!AP$504)</f>
        <v>4.8323772359213715E-2</v>
      </c>
      <c r="AO39" s="314">
        <f>IF('Zahraničné financovanie'!AQ$504=0,0,'Zahraničné financovanie'!AQ130/'Zahraničné financovanie'!AQ$504)</f>
        <v>2.2820246743502883E-2</v>
      </c>
      <c r="AP39" s="314">
        <f>IF('Zahraničné financovanie'!AR$504=0,0,'Zahraničné financovanie'!AR130/'Zahraničné financovanie'!AR$504)</f>
        <v>5.5163283318623121E-2</v>
      </c>
      <c r="AQ39" s="314">
        <f>IF('Zahraničné financovanie'!AS$504=0,0,'Zahraničné financovanie'!AS130/'Zahraničné financovanie'!AS$504)</f>
        <v>0.10044592501946648</v>
      </c>
      <c r="AR39" s="314">
        <f>IF('Zahraničné financovanie'!AT$504=0,0,'Zahraničné financovanie'!AT130/'Zahraničné financovanie'!AT$504)</f>
        <v>5.6407384095242792E-3</v>
      </c>
      <c r="AS39" s="314">
        <f>IF('Zahraničné financovanie'!AU$504=0,0,'Zahraničné financovanie'!AU130/'Zahraničné financovanie'!AU$504)</f>
        <v>3.8456673990903745E-2</v>
      </c>
      <c r="AT39" s="314">
        <f>IF('Zahraničné financovanie'!AV$504=0,0,'Zahraničné financovanie'!AV130/'Zahraničné financovanie'!AV$504)</f>
        <v>2.66843447749281E-2</v>
      </c>
      <c r="AU39" s="314">
        <f>IF('Zahraničné financovanie'!AW$504=0,0,'Zahraničné financovanie'!AW130/'Zahraničné financovanie'!AW$504)</f>
        <v>8.8799701448255067E-3</v>
      </c>
      <c r="AV39" s="314">
        <f>IF('Zahraničné financovanie'!AX$504=0,0,'Zahraničné financovanie'!AX130/'Zahraničné financovanie'!AX$504)</f>
        <v>2.3224487900041803E-2</v>
      </c>
      <c r="AW39" s="314">
        <f>IF('Zahraničné financovanie'!AY$504=0,0,'Zahraničné financovanie'!AY130/'Zahraničné financovanie'!AY$504)</f>
        <v>1.8732626732751265E-2</v>
      </c>
      <c r="AX39" s="314">
        <f>IF('Zahraničné financovanie'!AZ$504=0,0,'Zahraničné financovanie'!AZ130/'Zahraničné financovanie'!AZ$504)</f>
        <v>2.0924291365721853E-2</v>
      </c>
      <c r="AY39" s="314">
        <f>IF('Zahraničné financovanie'!BA$504=0,0,'Zahraničné financovanie'!BA130/'Zahraničné financovanie'!BA$504)</f>
        <v>9.3076119594668162E-4</v>
      </c>
      <c r="AZ39" s="314">
        <f>IF('Zahraničné financovanie'!BB$504=0,0,'Zahraničné financovanie'!BB130/'Zahraničné financovanie'!BB$504)</f>
        <v>5.8967619308403973E-3</v>
      </c>
      <c r="BA39" s="314">
        <f>IF('Zahraničné financovanie'!BC$504=0,0,'Zahraničné financovanie'!BC130/'Zahraničné financovanie'!BC$504)</f>
        <v>0</v>
      </c>
      <c r="BB39" s="314">
        <f>IF('Zahraničné financovanie'!BD$504=0,0,'Zahraničné financovanie'!BD130/'Zahraničné financovanie'!BD$504)</f>
        <v>3.5179110643720743E-2</v>
      </c>
    </row>
    <row r="40" spans="1:54" ht="14.25" customHeight="1" x14ac:dyDescent="0.2">
      <c r="A40" s="14">
        <v>35</v>
      </c>
      <c r="B40" s="271" t="s">
        <v>93</v>
      </c>
      <c r="C40" s="272" t="s">
        <v>92</v>
      </c>
      <c r="D40" s="313">
        <f>IF('Zahraničné financovanie'!F$504=0,0,'Zahraničné financovanie'!F138/'Zahraničné financovanie'!F$504)</f>
        <v>0</v>
      </c>
      <c r="E40" s="313">
        <f>IF('Zahraničné financovanie'!G$504=0,0,'Zahraničné financovanie'!G138/'Zahraničné financovanie'!G$504)</f>
        <v>4.645788097943418E-2</v>
      </c>
      <c r="F40" s="313">
        <f>IF('Zahraničné financovanie'!H$504=0,0,'Zahraničné financovanie'!H138/'Zahraničné financovanie'!H$504)</f>
        <v>0</v>
      </c>
      <c r="G40" s="313">
        <f>IF('Zahraničné financovanie'!I$504=0,0,'Zahraničné financovanie'!I138/'Zahraničné financovanie'!I$504)</f>
        <v>1.2105211089817575E-2</v>
      </c>
      <c r="H40" s="313">
        <f>IF('Zahraničné financovanie'!J$504=0,0,'Zahraničné financovanie'!J138/'Zahraničné financovanie'!J$504)</f>
        <v>3.9861059859669139E-2</v>
      </c>
      <c r="I40" s="313">
        <f>IF('Zahraničné financovanie'!K$504=0,0,'Zahraničné financovanie'!K138/'Zahraničné financovanie'!K$504)</f>
        <v>3.050257680737516E-2</v>
      </c>
      <c r="J40" s="313">
        <f>IF('Zahraničné financovanie'!L$504=0,0,'Zahraničné financovanie'!L138/'Zahraničné financovanie'!L$504)</f>
        <v>2.3759608665269043E-2</v>
      </c>
      <c r="K40" s="313">
        <f>IF('Zahraničné financovanie'!M$504=0,0,'Zahraničné financovanie'!M138/'Zahraničné financovanie'!M$504)</f>
        <v>0</v>
      </c>
      <c r="L40" s="313">
        <f>IF('Zahraničné financovanie'!N$504=0,0,'Zahraničné financovanie'!N138/'Zahraničné financovanie'!N$504)</f>
        <v>0</v>
      </c>
      <c r="M40" s="313">
        <f>IF('Zahraničné financovanie'!O$504=0,0,'Zahraničné financovanie'!O138/'Zahraničné financovanie'!O$504)</f>
        <v>3.0307281697858519E-3</v>
      </c>
      <c r="N40" s="313">
        <f>IF('Zahraničné financovanie'!P$504=0,0,'Zahraničné financovanie'!P138/'Zahraničné financovanie'!P$504)</f>
        <v>3.226241466927458E-3</v>
      </c>
      <c r="O40" s="313">
        <f>IF('Zahraničné financovanie'!Q$504=0,0,'Zahraničné financovanie'!Q138/'Zahraničné financovanie'!Q$504)</f>
        <v>8.7685575763382095E-3</v>
      </c>
      <c r="P40" s="313">
        <f>IF('Zahraničné financovanie'!R$504=0,0,'Zahraničné financovanie'!R138/'Zahraničné financovanie'!R$504)</f>
        <v>0</v>
      </c>
      <c r="Q40" s="313">
        <f>IF('Zahraničné financovanie'!S$504=0,0,'Zahraničné financovanie'!S138/'Zahraničné financovanie'!S$504)</f>
        <v>1.7205583785457841E-2</v>
      </c>
      <c r="R40" s="313">
        <f>IF('Zahraničné financovanie'!T$504=0,0,'Zahraničné financovanie'!T138/'Zahraničné financovanie'!T$504)</f>
        <v>2.0495206973075359E-3</v>
      </c>
      <c r="S40" s="313">
        <f>IF('Zahraničné financovanie'!U$504=0,0,'Zahraničné financovanie'!U138/'Zahraničné financovanie'!U$504)</f>
        <v>2.2480440698204877E-2</v>
      </c>
      <c r="T40" s="313">
        <f>IF('Zahraničné financovanie'!V$504=0,0,'Zahraničné financovanie'!V138/'Zahraničné financovanie'!V$504)</f>
        <v>1.8421686098417867E-2</v>
      </c>
      <c r="U40" s="313">
        <f>IF('Zahraničné financovanie'!W$504=0,0,'Zahraničné financovanie'!W138/'Zahraničné financovanie'!W$504)</f>
        <v>0</v>
      </c>
      <c r="V40" s="313">
        <f>IF('Zahraničné financovanie'!X$504=0,0,'Zahraničné financovanie'!X138/'Zahraničné financovanie'!X$504)</f>
        <v>2.6918750875327951E-2</v>
      </c>
      <c r="W40" s="313">
        <f>IF('Zahraničné financovanie'!Y$504=0,0,'Zahraničné financovanie'!Y138/'Zahraničné financovanie'!Y$504)</f>
        <v>0</v>
      </c>
      <c r="X40" s="313">
        <f>IF('Zahraničné financovanie'!Z$504=0,0,'Zahraničné financovanie'!Z138/'Zahraničné financovanie'!Z$504)</f>
        <v>0</v>
      </c>
      <c r="Y40" s="313">
        <f>IF('Zahraničné financovanie'!AA$504=0,0,'Zahraničné financovanie'!AA138/'Zahraničné financovanie'!AA$504)</f>
        <v>5.1469136539670909E-3</v>
      </c>
      <c r="Z40" s="313">
        <f>IF('Zahraničné financovanie'!AB$504=0,0,'Zahraničné financovanie'!AB138/'Zahraničné financovanie'!AB$504)</f>
        <v>7.7145779519095748E-3</v>
      </c>
      <c r="AA40" s="313">
        <f>IF('Zahraničné financovanie'!AC$504=0,0,'Zahraničné financovanie'!AC138/'Zahraničné financovanie'!AC$504)</f>
        <v>3.0326745524397045E-2</v>
      </c>
      <c r="AB40" s="313">
        <f>IF('Zahraničné financovanie'!AD$504=0,0,'Zahraničné financovanie'!AD138/'Zahraničné financovanie'!AD$504)</f>
        <v>0</v>
      </c>
      <c r="AC40" s="313">
        <f>IF('Zahraničné financovanie'!AE$504=0,0,'Zahraničné financovanie'!AE138/'Zahraničné financovanie'!AE$504)</f>
        <v>0</v>
      </c>
      <c r="AD40" s="313">
        <f>IF('Zahraničné financovanie'!AF$504=0,0,'Zahraničné financovanie'!AF138/'Zahraničné financovanie'!AF$504)</f>
        <v>0</v>
      </c>
      <c r="AE40" s="313">
        <f>IF('Zahraničné financovanie'!AG$504=0,0,'Zahraničné financovanie'!AG138/'Zahraničné financovanie'!AG$504)</f>
        <v>2.9793352705266445E-2</v>
      </c>
      <c r="AF40" s="313">
        <f>IF('Zahraničné financovanie'!AH$504=0,0,'Zahraničné financovanie'!AH138/'Zahraničné financovanie'!AH$504)</f>
        <v>0</v>
      </c>
      <c r="AG40" s="313">
        <f>IF('Zahraničné financovanie'!AI$504=0,0,'Zahraničné financovanie'!AI138/'Zahraničné financovanie'!AI$504)</f>
        <v>2.0154522943017549E-3</v>
      </c>
      <c r="AH40" s="313">
        <f>IF('Zahraničné financovanie'!AJ$504=0,0,'Zahraničné financovanie'!AJ138/'Zahraničné financovanie'!AJ$504)</f>
        <v>4.7670223356399838E-2</v>
      </c>
      <c r="AI40" s="313">
        <f>IF('Zahraničné financovanie'!AK$504=0,0,'Zahraničné financovanie'!AK138/'Zahraničné financovanie'!AK$504)</f>
        <v>0</v>
      </c>
      <c r="AJ40" s="313">
        <f>IF('Zahraničné financovanie'!AL$504=0,0,'Zahraničné financovanie'!AL138/'Zahraničné financovanie'!AL$504)</f>
        <v>4.7008280938988067E-2</v>
      </c>
      <c r="AK40" s="313">
        <f>IF('Zahraničné financovanie'!AM$504=0,0,'Zahraničné financovanie'!AM138/'Zahraničné financovanie'!AM$504)</f>
        <v>7.2265271877076914E-3</v>
      </c>
      <c r="AL40" s="313">
        <f>IF('Zahraničné financovanie'!AN$504=0,0,'Zahraničné financovanie'!AN138/'Zahraničné financovanie'!AN$504)</f>
        <v>2.5175491926433997E-4</v>
      </c>
      <c r="AM40" s="313">
        <f>IF('Zahraničné financovanie'!AO$504=0,0,'Zahraničné financovanie'!AO138/'Zahraničné financovanie'!AO$504)</f>
        <v>6.498195565426608E-2</v>
      </c>
      <c r="AN40" s="313">
        <f>IF('Zahraničné financovanie'!AP$504=0,0,'Zahraničné financovanie'!AP138/'Zahraničné financovanie'!AP$504)</f>
        <v>2.0705509864691954E-2</v>
      </c>
      <c r="AO40" s="313">
        <f>IF('Zahraničné financovanie'!AQ$504=0,0,'Zahraničné financovanie'!AQ138/'Zahraničné financovanie'!AQ$504)</f>
        <v>1.4781324370132735E-2</v>
      </c>
      <c r="AP40" s="313">
        <f>IF('Zahraničné financovanie'!AR$504=0,0,'Zahraničné financovanie'!AR138/'Zahraničné financovanie'!AR$504)</f>
        <v>3.1994704324801414E-2</v>
      </c>
      <c r="AQ40" s="313">
        <f>IF('Zahraničné financovanie'!AS$504=0,0,'Zahraničné financovanie'!AS138/'Zahraničné financovanie'!AS$504)</f>
        <v>6.8726402800751318E-2</v>
      </c>
      <c r="AR40" s="313">
        <f>IF('Zahraničné financovanie'!AT$504=0,0,'Zahraničné financovanie'!AT138/'Zahraničné financovanie'!AT$504)</f>
        <v>4.129781025007908E-2</v>
      </c>
      <c r="AS40" s="313">
        <f>IF('Zahraničné financovanie'!AU$504=0,0,'Zahraničné financovanie'!AU138/'Zahraničné financovanie'!AU$504)</f>
        <v>7.2685839752580458E-2</v>
      </c>
      <c r="AT40" s="313">
        <f>IF('Zahraničné financovanie'!AV$504=0,0,'Zahraničné financovanie'!AV138/'Zahraničné financovanie'!AV$504)</f>
        <v>6.6624682341651656E-2</v>
      </c>
      <c r="AU40" s="313">
        <f>IF('Zahraničné financovanie'!AW$504=0,0,'Zahraničné financovanie'!AW138/'Zahraničné financovanie'!AW$504)</f>
        <v>4.1427740731322712E-3</v>
      </c>
      <c r="AV40" s="313">
        <f>IF('Zahraničné financovanie'!AX$504=0,0,'Zahraničné financovanie'!AX138/'Zahraničné financovanie'!AX$504)</f>
        <v>3.99461191880719E-2</v>
      </c>
      <c r="AW40" s="313">
        <f>IF('Zahraničné financovanie'!AY$504=0,0,'Zahraničné financovanie'!AY138/'Zahraničné financovanie'!AY$504)</f>
        <v>6.8186700959074364E-2</v>
      </c>
      <c r="AX40" s="313">
        <f>IF('Zahraničné financovanie'!AZ$504=0,0,'Zahraničné financovanie'!AZ138/'Zahraničné financovanie'!AZ$504)</f>
        <v>1.7513203641316949E-2</v>
      </c>
      <c r="AY40" s="313">
        <f>IF('Zahraničné financovanie'!BA$504=0,0,'Zahraničné financovanie'!BA138/'Zahraničné financovanie'!BA$504)</f>
        <v>8.6736191378403572E-4</v>
      </c>
      <c r="AZ40" s="313">
        <f>IF('Zahraničné financovanie'!BB$504=0,0,'Zahraničné financovanie'!BB138/'Zahraničné financovanie'!BB$504)</f>
        <v>1.6682050824001572E-2</v>
      </c>
      <c r="BA40" s="313">
        <f>IF('Zahraničné financovanie'!BC$504=0,0,'Zahraničné financovanie'!BC138/'Zahraničné financovanie'!BC$504)</f>
        <v>0</v>
      </c>
      <c r="BB40" s="313">
        <f>IF('Zahraničné financovanie'!BD$504=0,0,'Zahraničné financovanie'!BD138/'Zahraničné financovanie'!BD$504)</f>
        <v>7.4282609394954614E-3</v>
      </c>
    </row>
    <row r="41" spans="1:54" ht="14.25" customHeight="1" x14ac:dyDescent="0.2">
      <c r="A41" s="14">
        <v>36</v>
      </c>
      <c r="B41" s="275" t="s">
        <v>121</v>
      </c>
      <c r="C41" s="276" t="s">
        <v>120</v>
      </c>
      <c r="D41" s="314">
        <f>IF('Zahraničné financovanie'!F$504=0,0,'Zahraničné financovanie'!F142/'Zahraničné financovanie'!F$504)</f>
        <v>3.2072024940709293E-2</v>
      </c>
      <c r="E41" s="314">
        <f>IF('Zahraničné financovanie'!G$504=0,0,'Zahraničné financovanie'!G142/'Zahraničné financovanie'!G$504)</f>
        <v>9.5879126237750547E-3</v>
      </c>
      <c r="F41" s="314">
        <f>IF('Zahraničné financovanie'!H$504=0,0,'Zahraničné financovanie'!H142/'Zahraničné financovanie'!H$504)</f>
        <v>7.0133836400002134E-4</v>
      </c>
      <c r="G41" s="314">
        <f>IF('Zahraničné financovanie'!I$504=0,0,'Zahraničné financovanie'!I142/'Zahraničné financovanie'!I$504)</f>
        <v>8.216260632877519E-3</v>
      </c>
      <c r="H41" s="314">
        <f>IF('Zahraničné financovanie'!J$504=0,0,'Zahraničné financovanie'!J142/'Zahraničné financovanie'!J$504)</f>
        <v>2.8483596131334232E-2</v>
      </c>
      <c r="I41" s="314">
        <f>IF('Zahraničné financovanie'!K$504=0,0,'Zahraničné financovanie'!K142/'Zahraničné financovanie'!K$504)</f>
        <v>3.4118861686600048E-2</v>
      </c>
      <c r="J41" s="314">
        <f>IF('Zahraničné financovanie'!L$504=0,0,'Zahraničné financovanie'!L142/'Zahraničné financovanie'!L$504)</f>
        <v>3.0747728860936407E-2</v>
      </c>
      <c r="K41" s="314">
        <f>IF('Zahraničné financovanie'!M$504=0,0,'Zahraničné financovanie'!M142/'Zahraničné financovanie'!M$504)</f>
        <v>0</v>
      </c>
      <c r="L41" s="314">
        <f>IF('Zahraničné financovanie'!N$504=0,0,'Zahraničné financovanie'!N142/'Zahraničné financovanie'!N$504)</f>
        <v>0</v>
      </c>
      <c r="M41" s="314">
        <f>IF('Zahraničné financovanie'!O$504=0,0,'Zahraničné financovanie'!O142/'Zahraničné financovanie'!O$504)</f>
        <v>8.0656730979217044E-3</v>
      </c>
      <c r="N41" s="314">
        <f>IF('Zahraničné financovanie'!P$504=0,0,'Zahraničné financovanie'!P142/'Zahraničné financovanie'!P$504)</f>
        <v>6.3820023527388151E-3</v>
      </c>
      <c r="O41" s="314">
        <f>IF('Zahraničné financovanie'!Q$504=0,0,'Zahraničné financovanie'!Q142/'Zahraničné financovanie'!Q$504)</f>
        <v>1.0879506622493705E-2</v>
      </c>
      <c r="P41" s="314">
        <f>IF('Zahraničné financovanie'!R$504=0,0,'Zahraničné financovanie'!R142/'Zahraničné financovanie'!R$504)</f>
        <v>0</v>
      </c>
      <c r="Q41" s="314">
        <f>IF('Zahraničné financovanie'!S$504=0,0,'Zahraničné financovanie'!S142/'Zahraničné financovanie'!S$504)</f>
        <v>0</v>
      </c>
      <c r="R41" s="314">
        <f>IF('Zahraničné financovanie'!T$504=0,0,'Zahraničné financovanie'!T142/'Zahraničné financovanie'!T$504)</f>
        <v>1.4257535285617639E-3</v>
      </c>
      <c r="S41" s="314">
        <f>IF('Zahraničné financovanie'!U$504=0,0,'Zahraničné financovanie'!U142/'Zahraničné financovanie'!U$504)</f>
        <v>2.4445886437357921E-2</v>
      </c>
      <c r="T41" s="314">
        <f>IF('Zahraničné financovanie'!V$504=0,0,'Zahraničné financovanie'!V142/'Zahraničné financovanie'!V$504)</f>
        <v>4.6619951917461355E-4</v>
      </c>
      <c r="U41" s="314">
        <f>IF('Zahraničné financovanie'!W$504=0,0,'Zahraničné financovanie'!W142/'Zahraničné financovanie'!W$504)</f>
        <v>0</v>
      </c>
      <c r="V41" s="314">
        <f>IF('Zahraničné financovanie'!X$504=0,0,'Zahraničné financovanie'!X142/'Zahraničné financovanie'!X$504)</f>
        <v>9.8628177072411743E-4</v>
      </c>
      <c r="W41" s="314">
        <f>IF('Zahraničné financovanie'!Y$504=0,0,'Zahraničné financovanie'!Y142/'Zahraničné financovanie'!Y$504)</f>
        <v>1.215376188381E-2</v>
      </c>
      <c r="X41" s="314">
        <f>IF('Zahraničné financovanie'!Z$504=0,0,'Zahraničné financovanie'!Z142/'Zahraničné financovanie'!Z$504)</f>
        <v>0</v>
      </c>
      <c r="Y41" s="314">
        <f>IF('Zahraničné financovanie'!AA$504=0,0,'Zahraničné financovanie'!AA142/'Zahraničné financovanie'!AA$504)</f>
        <v>9.2097073454406181E-3</v>
      </c>
      <c r="Z41" s="314">
        <f>IF('Zahraničné financovanie'!AB$504=0,0,'Zahraničné financovanie'!AB142/'Zahraničné financovanie'!AB$504)</f>
        <v>3.1205034412218505E-3</v>
      </c>
      <c r="AA41" s="314">
        <f>IF('Zahraničné financovanie'!AC$504=0,0,'Zahraničné financovanie'!AC142/'Zahraničné financovanie'!AC$504)</f>
        <v>3.9061614398975849E-3</v>
      </c>
      <c r="AB41" s="314">
        <f>IF('Zahraničné financovanie'!AD$504=0,0,'Zahraničné financovanie'!AD142/'Zahraničné financovanie'!AD$504)</f>
        <v>0</v>
      </c>
      <c r="AC41" s="314">
        <f>IF('Zahraničné financovanie'!AE$504=0,0,'Zahraničné financovanie'!AE142/'Zahraničné financovanie'!AE$504)</f>
        <v>0</v>
      </c>
      <c r="AD41" s="314">
        <f>IF('Zahraničné financovanie'!AF$504=0,0,'Zahraničné financovanie'!AF142/'Zahraničné financovanie'!AF$504)</f>
        <v>0</v>
      </c>
      <c r="AE41" s="314">
        <f>IF('Zahraničné financovanie'!AG$504=0,0,'Zahraničné financovanie'!AG142/'Zahraničné financovanie'!AG$504)</f>
        <v>3.7523114238370838E-3</v>
      </c>
      <c r="AF41" s="314">
        <f>IF('Zahraničné financovanie'!AH$504=0,0,'Zahraničné financovanie'!AH142/'Zahraničné financovanie'!AH$504)</f>
        <v>0</v>
      </c>
      <c r="AG41" s="314">
        <f>IF('Zahraničné financovanie'!AI$504=0,0,'Zahraničné financovanie'!AI142/'Zahraničné financovanie'!AI$504)</f>
        <v>5.7377714837264773E-3</v>
      </c>
      <c r="AH41" s="314">
        <f>IF('Zahraničné financovanie'!AJ$504=0,0,'Zahraničné financovanie'!AJ142/'Zahraničné financovanie'!AJ$504)</f>
        <v>0</v>
      </c>
      <c r="AI41" s="314">
        <f>IF('Zahraničné financovanie'!AK$504=0,0,'Zahraničné financovanie'!AK142/'Zahraničné financovanie'!AK$504)</f>
        <v>0</v>
      </c>
      <c r="AJ41" s="314">
        <f>IF('Zahraničné financovanie'!AL$504=0,0,'Zahraničné financovanie'!AL142/'Zahraničné financovanie'!AL$504)</f>
        <v>9.5261905488715735E-3</v>
      </c>
      <c r="AK41" s="314">
        <f>IF('Zahraničné financovanie'!AM$504=0,0,'Zahraničné financovanie'!AM142/'Zahraničné financovanie'!AM$504)</f>
        <v>4.8193146260210951E-3</v>
      </c>
      <c r="AL41" s="314">
        <f>IF('Zahraničné financovanie'!AN$504=0,0,'Zahraničné financovanie'!AN142/'Zahraničné financovanie'!AN$504)</f>
        <v>8.0358027634119759E-3</v>
      </c>
      <c r="AM41" s="314">
        <f>IF('Zahraničné financovanie'!AO$504=0,0,'Zahraničné financovanie'!AO142/'Zahraničné financovanie'!AO$504)</f>
        <v>5.9496032449868359E-3</v>
      </c>
      <c r="AN41" s="314">
        <f>IF('Zahraničné financovanie'!AP$504=0,0,'Zahraničné financovanie'!AP142/'Zahraničné financovanie'!AP$504)</f>
        <v>5.3577291732637379E-3</v>
      </c>
      <c r="AO41" s="314">
        <f>IF('Zahraničné financovanie'!AQ$504=0,0,'Zahraničné financovanie'!AQ142/'Zahraničné financovanie'!AQ$504)</f>
        <v>1.4247643052525126E-2</v>
      </c>
      <c r="AP41" s="314">
        <f>IF('Zahraničné financovanie'!AR$504=0,0,'Zahraničné financovanie'!AR142/'Zahraničné financovanie'!AR$504)</f>
        <v>1.219108561341571E-2</v>
      </c>
      <c r="AQ41" s="314">
        <f>IF('Zahraničné financovanie'!AS$504=0,0,'Zahraničné financovanie'!AS142/'Zahraničné financovanie'!AS$504)</f>
        <v>1.1497051931950704E-2</v>
      </c>
      <c r="AR41" s="314">
        <f>IF('Zahraničné financovanie'!AT$504=0,0,'Zahraničné financovanie'!AT142/'Zahraničné financovanie'!AT$504)</f>
        <v>1.1223633526984205E-2</v>
      </c>
      <c r="AS41" s="314">
        <f>IF('Zahraničné financovanie'!AU$504=0,0,'Zahraničné financovanie'!AU142/'Zahraničné financovanie'!AU$504)</f>
        <v>8.2939593775405319E-3</v>
      </c>
      <c r="AT41" s="314">
        <f>IF('Zahraničné financovanie'!AV$504=0,0,'Zahraničné financovanie'!AV142/'Zahraničné financovanie'!AV$504)</f>
        <v>2.5680231421440921E-3</v>
      </c>
      <c r="AU41" s="314">
        <f>IF('Zahraničné financovanie'!AW$504=0,0,'Zahraničné financovanie'!AW142/'Zahraničné financovanie'!AW$504)</f>
        <v>3.5269874226080337E-3</v>
      </c>
      <c r="AV41" s="314">
        <f>IF('Zahraničné financovanie'!AX$504=0,0,'Zahraničné financovanie'!AX142/'Zahraničné financovanie'!AX$504)</f>
        <v>2.3224487900041803E-2</v>
      </c>
      <c r="AW41" s="314">
        <f>IF('Zahraničné financovanie'!AY$504=0,0,'Zahraničné financovanie'!AY142/'Zahraničné financovanie'!AY$504)</f>
        <v>1.6069116443019702E-2</v>
      </c>
      <c r="AX41" s="314">
        <f>IF('Zahraničné financovanie'!AZ$504=0,0,'Zahraničné financovanie'!AZ142/'Zahraničné financovanie'!AZ$504)</f>
        <v>1.8413967066376252E-2</v>
      </c>
      <c r="AY41" s="314">
        <f>IF('Zahraničné financovanie'!BA$504=0,0,'Zahraničné financovanie'!BA142/'Zahraničné financovanie'!BA$504)</f>
        <v>9.1487743574747481E-4</v>
      </c>
      <c r="AZ41" s="314">
        <f>IF('Zahraničné financovanie'!BB$504=0,0,'Zahraničné financovanie'!BB142/'Zahraničné financovanie'!BB$504)</f>
        <v>5.5691640457937088E-3</v>
      </c>
      <c r="BA41" s="314">
        <f>IF('Zahraničné financovanie'!BC$504=0,0,'Zahraničné financovanie'!BC142/'Zahraničné financovanie'!BC$504)</f>
        <v>0</v>
      </c>
      <c r="BB41" s="314">
        <f>IF('Zahraničné financovanie'!BD$504=0,0,'Zahraničné financovanie'!BD142/'Zahraničné financovanie'!BD$504)</f>
        <v>2.208419499119367E-2</v>
      </c>
    </row>
    <row r="42" spans="1:54" ht="14.25" customHeight="1" x14ac:dyDescent="0.2">
      <c r="A42" s="14">
        <v>37</v>
      </c>
      <c r="B42" s="271" t="s">
        <v>188</v>
      </c>
      <c r="C42" s="272" t="s">
        <v>187</v>
      </c>
      <c r="D42" s="313">
        <f>IF('Zahraničné financovanie'!F$504=0,0,'Zahraničné financovanie'!F145/'Zahraničné financovanie'!F$504)</f>
        <v>0</v>
      </c>
      <c r="E42" s="313">
        <f>IF('Zahraničné financovanie'!G$504=0,0,'Zahraničné financovanie'!G145/'Zahraničné financovanie'!G$504)</f>
        <v>0</v>
      </c>
      <c r="F42" s="313">
        <f>IF('Zahraničné financovanie'!H$504=0,0,'Zahraničné financovanie'!H145/'Zahraničné financovanie'!H$504)</f>
        <v>0</v>
      </c>
      <c r="G42" s="313">
        <f>IF('Zahraničné financovanie'!I$504=0,0,'Zahraničné financovanie'!I145/'Zahraničné financovanie'!I$504)</f>
        <v>0</v>
      </c>
      <c r="H42" s="313">
        <f>IF('Zahraničné financovanie'!J$504=0,0,'Zahraničné financovanie'!J145/'Zahraničné financovanie'!J$504)</f>
        <v>0</v>
      </c>
      <c r="I42" s="313">
        <f>IF('Zahraničné financovanie'!K$504=0,0,'Zahraničné financovanie'!K145/'Zahraničné financovanie'!K$504)</f>
        <v>0</v>
      </c>
      <c r="J42" s="313">
        <f>IF('Zahraničné financovanie'!L$504=0,0,'Zahraničné financovanie'!L145/'Zahraničné financovanie'!L$504)</f>
        <v>8.3857442348008382E-4</v>
      </c>
      <c r="K42" s="313">
        <f>IF('Zahraničné financovanie'!M$504=0,0,'Zahraničné financovanie'!M145/'Zahraničné financovanie'!M$504)</f>
        <v>0</v>
      </c>
      <c r="L42" s="313">
        <f>IF('Zahraničné financovanie'!N$504=0,0,'Zahraničné financovanie'!N145/'Zahraničné financovanie'!N$504)</f>
        <v>0</v>
      </c>
      <c r="M42" s="313">
        <f>IF('Zahraničné financovanie'!O$504=0,0,'Zahraničné financovanie'!O145/'Zahraničné financovanie'!O$504)</f>
        <v>2.9269510641712835E-4</v>
      </c>
      <c r="N42" s="313">
        <f>IF('Zahraničné financovanie'!P$504=0,0,'Zahraničné financovanie'!P145/'Zahraničné financovanie'!P$504)</f>
        <v>0</v>
      </c>
      <c r="O42" s="313">
        <f>IF('Zahraničné financovanie'!Q$504=0,0,'Zahraničné financovanie'!Q145/'Zahraničné financovanie'!Q$504)</f>
        <v>4.059517396452875E-4</v>
      </c>
      <c r="P42" s="313">
        <f>IF('Zahraničné financovanie'!R$504=0,0,'Zahraničné financovanie'!R145/'Zahraničné financovanie'!R$504)</f>
        <v>0</v>
      </c>
      <c r="Q42" s="313">
        <f>IF('Zahraničné financovanie'!S$504=0,0,'Zahraničné financovanie'!S145/'Zahraničné financovanie'!S$504)</f>
        <v>0</v>
      </c>
      <c r="R42" s="313">
        <f>IF('Zahraničné financovanie'!T$504=0,0,'Zahraničné financovanie'!T145/'Zahraničné financovanie'!T$504)</f>
        <v>0</v>
      </c>
      <c r="S42" s="313">
        <f>IF('Zahraničné financovanie'!U$504=0,0,'Zahraničné financovanie'!U145/'Zahraničné financovanie'!U$504)</f>
        <v>2.6088069284384139E-4</v>
      </c>
      <c r="T42" s="313">
        <f>IF('Zahraničné financovanie'!V$504=0,0,'Zahraničné financovanie'!V145/'Zahraničné financovanie'!V$504)</f>
        <v>0</v>
      </c>
      <c r="U42" s="313">
        <f>IF('Zahraničné financovanie'!W$504=0,0,'Zahraničné financovanie'!W145/'Zahraničné financovanie'!W$504)</f>
        <v>0</v>
      </c>
      <c r="V42" s="313">
        <f>IF('Zahraničné financovanie'!X$504=0,0,'Zahraničné financovanie'!X145/'Zahraničné financovanie'!X$504)</f>
        <v>7.302443441972574E-4</v>
      </c>
      <c r="W42" s="313">
        <f>IF('Zahraničné financovanie'!Y$504=0,0,'Zahraničné financovanie'!Y145/'Zahraničné financovanie'!Y$504)</f>
        <v>0</v>
      </c>
      <c r="X42" s="313">
        <f>IF('Zahraničné financovanie'!Z$504=0,0,'Zahraničné financovanie'!Z145/'Zahraničné financovanie'!Z$504)</f>
        <v>0</v>
      </c>
      <c r="Y42" s="313">
        <f>IF('Zahraničné financovanie'!AA$504=0,0,'Zahraničné financovanie'!AA145/'Zahraničné financovanie'!AA$504)</f>
        <v>1.0807577246741455E-3</v>
      </c>
      <c r="Z42" s="313">
        <f>IF('Zahraničné financovanie'!AB$504=0,0,'Zahraničné financovanie'!AB145/'Zahraničné financovanie'!AB$504)</f>
        <v>0</v>
      </c>
      <c r="AA42" s="313">
        <f>IF('Zahraničné financovanie'!AC$504=0,0,'Zahraničné financovanie'!AC145/'Zahraničné financovanie'!AC$504)</f>
        <v>0</v>
      </c>
      <c r="AB42" s="313">
        <f>IF('Zahraničné financovanie'!AD$504=0,0,'Zahraničné financovanie'!AD145/'Zahraničné financovanie'!AD$504)</f>
        <v>0</v>
      </c>
      <c r="AC42" s="313">
        <f>IF('Zahraničné financovanie'!AE$504=0,0,'Zahraničné financovanie'!AE145/'Zahraničné financovanie'!AE$504)</f>
        <v>0</v>
      </c>
      <c r="AD42" s="313">
        <f>IF('Zahraničné financovanie'!AF$504=0,0,'Zahraničné financovanie'!AF145/'Zahraničné financovanie'!AF$504)</f>
        <v>0</v>
      </c>
      <c r="AE42" s="313">
        <f>IF('Zahraničné financovanie'!AG$504=0,0,'Zahraničné financovanie'!AG145/'Zahraničné financovanie'!AG$504)</f>
        <v>0</v>
      </c>
      <c r="AF42" s="313">
        <f>IF('Zahraničné financovanie'!AH$504=0,0,'Zahraničné financovanie'!AH145/'Zahraničné financovanie'!AH$504)</f>
        <v>4.8091074123799441E-4</v>
      </c>
      <c r="AG42" s="313">
        <f>IF('Zahraničné financovanie'!AI$504=0,0,'Zahraničné financovanie'!AI145/'Zahraničné financovanie'!AI$504)</f>
        <v>5.7377714837264773E-3</v>
      </c>
      <c r="AH42" s="313">
        <f>IF('Zahraničné financovanie'!AJ$504=0,0,'Zahraničné financovanie'!AJ145/'Zahraničné financovanie'!AJ$504)</f>
        <v>0</v>
      </c>
      <c r="AI42" s="313">
        <f>IF('Zahraničné financovanie'!AK$504=0,0,'Zahraničné financovanie'!AK145/'Zahraničné financovanie'!AK$504)</f>
        <v>0</v>
      </c>
      <c r="AJ42" s="313">
        <f>IF('Zahraničné financovanie'!AL$504=0,0,'Zahraničné financovanie'!AL145/'Zahraničné financovanie'!AL$504)</f>
        <v>0</v>
      </c>
      <c r="AK42" s="313">
        <f>IF('Zahraničné financovanie'!AM$504=0,0,'Zahraničné financovanie'!AM145/'Zahraničné financovanie'!AM$504)</f>
        <v>2.1365661973765586E-3</v>
      </c>
      <c r="AL42" s="313">
        <f>IF('Zahraničné financovanie'!AN$504=0,0,'Zahraničné financovanie'!AN145/'Zahraničné financovanie'!AN$504)</f>
        <v>0</v>
      </c>
      <c r="AM42" s="313">
        <f>IF('Zahraničné financovanie'!AO$504=0,0,'Zahraničné financovanie'!AO145/'Zahraničné financovanie'!AO$504)</f>
        <v>5.148695115853992E-4</v>
      </c>
      <c r="AN42" s="313">
        <f>IF('Zahraničné financovanie'!AP$504=0,0,'Zahraničné financovanie'!AP145/'Zahraničné financovanie'!AP$504)</f>
        <v>0</v>
      </c>
      <c r="AO42" s="313">
        <f>IF('Zahraničné financovanie'!AQ$504=0,0,'Zahraničné financovanie'!AQ145/'Zahraničné financovanie'!AQ$504)</f>
        <v>0</v>
      </c>
      <c r="AP42" s="313">
        <f>IF('Zahraničné financovanie'!AR$504=0,0,'Zahraničné financovanie'!AR145/'Zahraničné financovanie'!AR$504)</f>
        <v>0</v>
      </c>
      <c r="AQ42" s="313">
        <f>IF('Zahraničné financovanie'!AS$504=0,0,'Zahraničné financovanie'!AS145/'Zahraničné financovanie'!AS$504)</f>
        <v>0</v>
      </c>
      <c r="AR42" s="313">
        <f>IF('Zahraničné financovanie'!AT$504=0,0,'Zahraničné financovanie'!AT145/'Zahraničné financovanie'!AT$504)</f>
        <v>0</v>
      </c>
      <c r="AS42" s="313">
        <f>IF('Zahraničné financovanie'!AU$504=0,0,'Zahraničné financovanie'!AU145/'Zahraničné financovanie'!AU$504)</f>
        <v>0</v>
      </c>
      <c r="AT42" s="313">
        <f>IF('Zahraničné financovanie'!AV$504=0,0,'Zahraničné financovanie'!AV145/'Zahraničné financovanie'!AV$504)</f>
        <v>0</v>
      </c>
      <c r="AU42" s="313">
        <f>IF('Zahraničné financovanie'!AW$504=0,0,'Zahraničné financovanie'!AW145/'Zahraničné financovanie'!AW$504)</f>
        <v>0</v>
      </c>
      <c r="AV42" s="313">
        <f>IF('Zahraničné financovanie'!AX$504=0,0,'Zahraničné financovanie'!AX145/'Zahraničné financovanie'!AX$504)</f>
        <v>1.1433594043097504E-3</v>
      </c>
      <c r="AW42" s="313">
        <f>IF('Zahraničné financovanie'!AY$504=0,0,'Zahraničné financovanie'!AY145/'Zahraničné financovanie'!AY$504)</f>
        <v>0</v>
      </c>
      <c r="AX42" s="313">
        <f>IF('Zahraničné financovanie'!AZ$504=0,0,'Zahraničné financovanie'!AZ145/'Zahraničné financovanie'!AZ$504)</f>
        <v>9.5982987916155285E-4</v>
      </c>
      <c r="AY42" s="313">
        <f>IF('Zahraničné financovanie'!BA$504=0,0,'Zahraničné financovanie'!BA145/'Zahraničné financovanie'!BA$504)</f>
        <v>0</v>
      </c>
      <c r="AZ42" s="313">
        <f>IF('Zahraničné financovanie'!BB$504=0,0,'Zahraničné financovanie'!BB145/'Zahraničné financovanie'!BB$504)</f>
        <v>0</v>
      </c>
      <c r="BA42" s="313">
        <f>IF('Zahraničné financovanie'!BC$504=0,0,'Zahraničné financovanie'!BC145/'Zahraničné financovanie'!BC$504)</f>
        <v>0</v>
      </c>
      <c r="BB42" s="313">
        <f>IF('Zahraničné financovanie'!BD$504=0,0,'Zahraničné financovanie'!BD145/'Zahraničné financovanie'!BD$504)</f>
        <v>0</v>
      </c>
    </row>
    <row r="43" spans="1:54" ht="14.25" customHeight="1" x14ac:dyDescent="0.2">
      <c r="A43" s="14">
        <v>38</v>
      </c>
      <c r="B43" s="275" t="s">
        <v>146</v>
      </c>
      <c r="C43" s="276" t="s">
        <v>145</v>
      </c>
      <c r="D43" s="314">
        <f>IF('Zahraničné financovanie'!F$504=0,0,'Zahraničné financovanie'!F148/'Zahraničné financovanie'!F$504)</f>
        <v>0</v>
      </c>
      <c r="E43" s="314">
        <f>IF('Zahraničné financovanie'!G$504=0,0,'Zahraničné financovanie'!G148/'Zahraničné financovanie'!G$504)</f>
        <v>0</v>
      </c>
      <c r="F43" s="314">
        <f>IF('Zahraničné financovanie'!H$504=0,0,'Zahraničné financovanie'!H148/'Zahraničné financovanie'!H$504)</f>
        <v>0</v>
      </c>
      <c r="G43" s="314">
        <f>IF('Zahraničné financovanie'!I$504=0,0,'Zahraničné financovanie'!I148/'Zahraničné financovanie'!I$504)</f>
        <v>6.649782004049075E-4</v>
      </c>
      <c r="H43" s="314">
        <f>IF('Zahraničné financovanie'!J$504=0,0,'Zahraničné financovanie'!J148/'Zahraničné financovanie'!J$504)</f>
        <v>0</v>
      </c>
      <c r="I43" s="314">
        <f>IF('Zahraničné financovanie'!K$504=0,0,'Zahraničné financovanie'!K148/'Zahraničné financovanie'!K$504)</f>
        <v>1.1006084415032273E-2</v>
      </c>
      <c r="J43" s="314">
        <f>IF('Zahraničné financovanie'!L$504=0,0,'Zahraničné financovanie'!L148/'Zahraničné financovanie'!L$504)</f>
        <v>1.7470300489168414E-3</v>
      </c>
      <c r="K43" s="314">
        <f>IF('Zahraničné financovanie'!M$504=0,0,'Zahraničné financovanie'!M148/'Zahraničné financovanie'!M$504)</f>
        <v>0</v>
      </c>
      <c r="L43" s="314">
        <f>IF('Zahraničné financovanie'!N$504=0,0,'Zahraničné financovanie'!N148/'Zahraničné financovanie'!N$504)</f>
        <v>0</v>
      </c>
      <c r="M43" s="314">
        <f>IF('Zahraničné financovanie'!O$504=0,0,'Zahraničné financovanie'!O148/'Zahraničné financovanie'!O$504)</f>
        <v>1.2813304430439004E-3</v>
      </c>
      <c r="N43" s="314">
        <f>IF('Zahraničné financovanie'!P$504=0,0,'Zahraničné financovanie'!P148/'Zahraničné financovanie'!P$504)</f>
        <v>1.9796197552674533E-3</v>
      </c>
      <c r="O43" s="314">
        <f>IF('Zahraničné financovanie'!Q$504=0,0,'Zahraničné financovanie'!Q148/'Zahraničné financovanie'!Q$504)</f>
        <v>1.4208310887585062E-3</v>
      </c>
      <c r="P43" s="314">
        <f>IF('Zahraničné financovanie'!R$504=0,0,'Zahraničné financovanie'!R148/'Zahraničné financovanie'!R$504)</f>
        <v>0</v>
      </c>
      <c r="Q43" s="314">
        <f>IF('Zahraničné financovanie'!S$504=0,0,'Zahraničné financovanie'!S148/'Zahraničné financovanie'!S$504)</f>
        <v>0</v>
      </c>
      <c r="R43" s="314">
        <f>IF('Zahraničné financovanie'!T$504=0,0,'Zahraničné financovanie'!T148/'Zahraničné financovanie'!T$504)</f>
        <v>0</v>
      </c>
      <c r="S43" s="314">
        <f>IF('Zahraničné financovanie'!U$504=0,0,'Zahraničné financovanie'!U148/'Zahraničné financovanie'!U$504)</f>
        <v>6.7517456249401985E-3</v>
      </c>
      <c r="T43" s="314">
        <f>IF('Zahraničné financovanie'!V$504=0,0,'Zahraničné financovanie'!V148/'Zahraničné financovanie'!V$504)</f>
        <v>0</v>
      </c>
      <c r="U43" s="314">
        <f>IF('Zahraničné financovanie'!W$504=0,0,'Zahraničné financovanie'!W148/'Zahraničné financovanie'!W$504)</f>
        <v>0</v>
      </c>
      <c r="V43" s="314">
        <f>IF('Zahraničné financovanie'!X$504=0,0,'Zahraničné financovanie'!X148/'Zahraničné financovanie'!X$504)</f>
        <v>7.302443441972574E-4</v>
      </c>
      <c r="W43" s="314">
        <f>IF('Zahraničné financovanie'!Y$504=0,0,'Zahraničné financovanie'!Y148/'Zahraničné financovanie'!Y$504)</f>
        <v>0</v>
      </c>
      <c r="X43" s="314">
        <f>IF('Zahraničné financovanie'!Z$504=0,0,'Zahraničné financovanie'!Z148/'Zahraničné financovanie'!Z$504)</f>
        <v>0</v>
      </c>
      <c r="Y43" s="314">
        <f>IF('Zahraničné financovanie'!AA$504=0,0,'Zahraničné financovanie'!AA148/'Zahraničné financovanie'!AA$504)</f>
        <v>1.15849266305912E-4</v>
      </c>
      <c r="Z43" s="314">
        <f>IF('Zahraničné financovanie'!AB$504=0,0,'Zahraničné financovanie'!AB148/'Zahraničné financovanie'!AB$504)</f>
        <v>0</v>
      </c>
      <c r="AA43" s="314">
        <f>IF('Zahraničné financovanie'!AC$504=0,0,'Zahraničné financovanie'!AC148/'Zahraničné financovanie'!AC$504)</f>
        <v>0</v>
      </c>
      <c r="AB43" s="314">
        <f>IF('Zahraničné financovanie'!AD$504=0,0,'Zahraničné financovanie'!AD148/'Zahraničné financovanie'!AD$504)</f>
        <v>0</v>
      </c>
      <c r="AC43" s="314">
        <f>IF('Zahraničné financovanie'!AE$504=0,0,'Zahraničné financovanie'!AE148/'Zahraničné financovanie'!AE$504)</f>
        <v>0</v>
      </c>
      <c r="AD43" s="314">
        <f>IF('Zahraničné financovanie'!AF$504=0,0,'Zahraničné financovanie'!AF148/'Zahraničné financovanie'!AF$504)</f>
        <v>0</v>
      </c>
      <c r="AE43" s="314">
        <f>IF('Zahraničné financovanie'!AG$504=0,0,'Zahraničné financovanie'!AG148/'Zahraničné financovanie'!AG$504)</f>
        <v>0</v>
      </c>
      <c r="AF43" s="314">
        <f>IF('Zahraničné financovanie'!AH$504=0,0,'Zahraničné financovanie'!AH148/'Zahraničné financovanie'!AH$504)</f>
        <v>2.7543069725448769E-3</v>
      </c>
      <c r="AG43" s="314">
        <f>IF('Zahraničné financovanie'!AI$504=0,0,'Zahraničné financovanie'!AI148/'Zahraničné financovanie'!AI$504)</f>
        <v>5.7377714837264773E-3</v>
      </c>
      <c r="AH43" s="314">
        <f>IF('Zahraničné financovanie'!AJ$504=0,0,'Zahraničné financovanie'!AJ148/'Zahraničné financovanie'!AJ$504)</f>
        <v>0</v>
      </c>
      <c r="AI43" s="314">
        <f>IF('Zahraničné financovanie'!AK$504=0,0,'Zahraničné financovanie'!AK148/'Zahraničné financovanie'!AK$504)</f>
        <v>0</v>
      </c>
      <c r="AJ43" s="314">
        <f>IF('Zahraničné financovanie'!AL$504=0,0,'Zahraničné financovanie'!AL148/'Zahraničné financovanie'!AL$504)</f>
        <v>8.1041916009333263E-4</v>
      </c>
      <c r="AK43" s="314">
        <f>IF('Zahraničné financovanie'!AM$504=0,0,'Zahraničné financovanie'!AM148/'Zahraničné financovanie'!AM$504)</f>
        <v>4.1992378144130463E-3</v>
      </c>
      <c r="AL43" s="314">
        <f>IF('Zahraničné financovanie'!AN$504=0,0,'Zahraničné financovanie'!AN148/'Zahraničné financovanie'!AN$504)</f>
        <v>0</v>
      </c>
      <c r="AM43" s="314">
        <f>IF('Zahraničné financovanie'!AO$504=0,0,'Zahraničné financovanie'!AO148/'Zahraničné financovanie'!AO$504)</f>
        <v>5.4919414569109251E-3</v>
      </c>
      <c r="AN43" s="314">
        <f>IF('Zahraničné financovanie'!AP$504=0,0,'Zahraničné financovanie'!AP148/'Zahraničné financovanie'!AP$504)</f>
        <v>3.8380558132329375E-3</v>
      </c>
      <c r="AO43" s="314">
        <f>IF('Zahraničné financovanie'!AQ$504=0,0,'Zahraničné financovanie'!AQ148/'Zahraničné financovanie'!AQ$504)</f>
        <v>8.5107989060513069E-3</v>
      </c>
      <c r="AP43" s="314">
        <f>IF('Zahraničné financovanie'!AR$504=0,0,'Zahraničné financovanie'!AR148/'Zahraničné financovanie'!AR$504)</f>
        <v>0</v>
      </c>
      <c r="AQ43" s="314">
        <f>IF('Zahraničné financovanie'!AS$504=0,0,'Zahraničné financovanie'!AS148/'Zahraničné financovanie'!AS$504)</f>
        <v>0</v>
      </c>
      <c r="AR43" s="314">
        <f>IF('Zahraničné financovanie'!AT$504=0,0,'Zahraničné financovanie'!AT148/'Zahraničné financovanie'!AT$504)</f>
        <v>2.8180777681386052E-3</v>
      </c>
      <c r="AS43" s="314">
        <f>IF('Zahraničné financovanie'!AU$504=0,0,'Zahraničné financovanie'!AU148/'Zahraničné financovanie'!AU$504)</f>
        <v>2.7274146795044137E-2</v>
      </c>
      <c r="AT43" s="314">
        <f>IF('Zahraničné financovanie'!AV$504=0,0,'Zahraničné financovanie'!AV148/'Zahraničné financovanie'!AV$504)</f>
        <v>0</v>
      </c>
      <c r="AU43" s="314">
        <f>IF('Zahraničné financovanie'!AW$504=0,0,'Zahraničné financovanie'!AW148/'Zahraničné financovanie'!AW$504)</f>
        <v>0</v>
      </c>
      <c r="AV43" s="314">
        <f>IF('Zahraničné financovanie'!AX$504=0,0,'Zahraničné financovanie'!AX148/'Zahraničné financovanie'!AX$504)</f>
        <v>1.17908938569443E-2</v>
      </c>
      <c r="AW43" s="314">
        <f>IF('Zahraničné financovanie'!AY$504=0,0,'Zahraničné financovanie'!AY148/'Zahraničné financovanie'!AY$504)</f>
        <v>6.5403001990036326E-4</v>
      </c>
      <c r="AX43" s="314">
        <f>IF('Zahraničné financovanie'!AZ$504=0,0,'Zahraničné financovanie'!AZ148/'Zahraničné financovanie'!AZ$504)</f>
        <v>1.0779627873660517E-3</v>
      </c>
      <c r="AY43" s="314">
        <f>IF('Zahraničné financovanie'!BA$504=0,0,'Zahraničné financovanie'!BA148/'Zahraničné financovanie'!BA$504)</f>
        <v>0</v>
      </c>
      <c r="AZ43" s="314">
        <f>IF('Zahraničné financovanie'!BB$504=0,0,'Zahraničné financovanie'!BB148/'Zahraničné financovanie'!BB$504)</f>
        <v>9.9022400082739875E-4</v>
      </c>
      <c r="BA43" s="314">
        <f>IF('Zahraničné financovanie'!BC$504=0,0,'Zahraničné financovanie'!BC148/'Zahraničné financovanie'!BC$504)</f>
        <v>0</v>
      </c>
      <c r="BB43" s="314">
        <f>IF('Zahraničné financovanie'!BD$504=0,0,'Zahraničné financovanie'!BD148/'Zahraničné financovanie'!BD$504)</f>
        <v>0</v>
      </c>
    </row>
    <row r="44" spans="1:54" ht="14.25" customHeight="1" x14ac:dyDescent="0.2">
      <c r="A44" s="14">
        <v>39</v>
      </c>
      <c r="B44" s="271" t="s">
        <v>156</v>
      </c>
      <c r="C44" s="272" t="s">
        <v>155</v>
      </c>
      <c r="D44" s="313">
        <f>IF('Zahraničné financovanie'!F$504=0,0,'Zahraničné financovanie'!F155/'Zahraničné financovanie'!F$504)</f>
        <v>0</v>
      </c>
      <c r="E44" s="313">
        <f>IF('Zahraničné financovanie'!G$504=0,0,'Zahraničné financovanie'!G155/'Zahraničné financovanie'!G$504)</f>
        <v>1.8844233243164855E-2</v>
      </c>
      <c r="F44" s="313">
        <f>IF('Zahraničné financovanie'!H$504=0,0,'Zahraničné financovanie'!H155/'Zahraničné financovanie'!H$504)</f>
        <v>2.1040150920000641E-3</v>
      </c>
      <c r="G44" s="313">
        <f>IF('Zahraničné financovanie'!I$504=0,0,'Zahraničné financovanie'!I155/'Zahraničné financovanie'!I$504)</f>
        <v>5.9066117779982214E-3</v>
      </c>
      <c r="H44" s="313">
        <f>IF('Zahraničné financovanie'!J$504=0,0,'Zahraničné financovanie'!J155/'Zahraničné financovanie'!J$504)</f>
        <v>2.8925249877870807E-2</v>
      </c>
      <c r="I44" s="313">
        <f>IF('Zahraničné financovanie'!K$504=0,0,'Zahraničné financovanie'!K155/'Zahraničné financovanie'!K$504)</f>
        <v>0</v>
      </c>
      <c r="J44" s="313">
        <f>IF('Zahraničné financovanie'!L$504=0,0,'Zahraničné financovanie'!L155/'Zahraničné financovanie'!L$504)</f>
        <v>5.2410901467505244E-3</v>
      </c>
      <c r="K44" s="313">
        <f>IF('Zahraničné financovanie'!M$504=0,0,'Zahraničné financovanie'!M155/'Zahraničné financovanie'!M$504)</f>
        <v>0</v>
      </c>
      <c r="L44" s="313">
        <f>IF('Zahraničné financovanie'!N$504=0,0,'Zahraničné financovanie'!N155/'Zahraničné financovanie'!N$504)</f>
        <v>0</v>
      </c>
      <c r="M44" s="313">
        <f>IF('Zahraničné financovanie'!O$504=0,0,'Zahraničné financovanie'!O155/'Zahraničné financovanie'!O$504)</f>
        <v>6.5545517156551823E-3</v>
      </c>
      <c r="N44" s="313">
        <f>IF('Zahraničné financovanie'!P$504=0,0,'Zahraničné financovanie'!P155/'Zahraničné financovanie'!P$504)</f>
        <v>1.6554376167816148E-3</v>
      </c>
      <c r="O44" s="313">
        <f>IF('Zahraničné financovanie'!Q$504=0,0,'Zahraničné financovanie'!Q155/'Zahraničné financovanie'!Q$504)</f>
        <v>0</v>
      </c>
      <c r="P44" s="313">
        <f>IF('Zahraničné financovanie'!R$504=0,0,'Zahraničné financovanie'!R155/'Zahraničné financovanie'!R$504)</f>
        <v>0</v>
      </c>
      <c r="Q44" s="313">
        <f>IF('Zahraničné financovanie'!S$504=0,0,'Zahraničné financovanie'!S155/'Zahraničné financovanie'!S$504)</f>
        <v>0</v>
      </c>
      <c r="R44" s="313">
        <f>IF('Zahraničné financovanie'!T$504=0,0,'Zahraničné financovanie'!T155/'Zahraničné financovanie'!T$504)</f>
        <v>1.069315146421323E-2</v>
      </c>
      <c r="S44" s="313">
        <f>IF('Zahraničné financovanie'!U$504=0,0,'Zahraničné financovanie'!U155/'Zahraničné financovanie'!U$504)</f>
        <v>1.6872323564370605E-3</v>
      </c>
      <c r="T44" s="313">
        <f>IF('Zahraničné financovanie'!V$504=0,0,'Zahraničné financovanie'!V155/'Zahraničné financovanie'!V$504)</f>
        <v>0</v>
      </c>
      <c r="U44" s="313">
        <f>IF('Zahraničné financovanie'!W$504=0,0,'Zahraničné financovanie'!W155/'Zahraničné financovanie'!W$504)</f>
        <v>0</v>
      </c>
      <c r="V44" s="313">
        <f>IF('Zahraničné financovanie'!X$504=0,0,'Zahraničné financovanie'!X155/'Zahraničné financovanie'!X$504)</f>
        <v>1.1670441938520805E-3</v>
      </c>
      <c r="W44" s="313">
        <f>IF('Zahraničné financovanie'!Y$504=0,0,'Zahraničné financovanie'!Y155/'Zahraničné financovanie'!Y$504)</f>
        <v>0</v>
      </c>
      <c r="X44" s="313">
        <f>IF('Zahraničné financovanie'!Z$504=0,0,'Zahraničné financovanie'!Z155/'Zahraničné financovanie'!Z$504)</f>
        <v>0</v>
      </c>
      <c r="Y44" s="313">
        <f>IF('Zahraničné financovanie'!AA$504=0,0,'Zahraničné financovanie'!AA155/'Zahraničné financovanie'!AA$504)</f>
        <v>3.7441880357053517E-3</v>
      </c>
      <c r="Z44" s="313">
        <f>IF('Zahraničné financovanie'!AB$504=0,0,'Zahraničné financovanie'!AB155/'Zahraničné financovanie'!AB$504)</f>
        <v>5.2008390687030845E-3</v>
      </c>
      <c r="AA44" s="313">
        <f>IF('Zahraničné financovanie'!AC$504=0,0,'Zahraničné financovanie'!AC155/'Zahraničné financovanie'!AC$504)</f>
        <v>7.8837729774699084E-4</v>
      </c>
      <c r="AB44" s="313">
        <f>IF('Zahraničné financovanie'!AD$504=0,0,'Zahraničné financovanie'!AD155/'Zahraničné financovanie'!AD$504)</f>
        <v>0</v>
      </c>
      <c r="AC44" s="313">
        <f>IF('Zahraničné financovanie'!AE$504=0,0,'Zahraničné financovanie'!AE155/'Zahraničné financovanie'!AE$504)</f>
        <v>0</v>
      </c>
      <c r="AD44" s="313">
        <f>IF('Zahraničné financovanie'!AF$504=0,0,'Zahraničné financovanie'!AF155/'Zahraničné financovanie'!AF$504)</f>
        <v>0</v>
      </c>
      <c r="AE44" s="313">
        <f>IF('Zahraničné financovanie'!AG$504=0,0,'Zahraničné financovanie'!AG155/'Zahraničné financovanie'!AG$504)</f>
        <v>5.0280973079416917E-3</v>
      </c>
      <c r="AF44" s="313">
        <f>IF('Zahraničné financovanie'!AH$504=0,0,'Zahraničné financovanie'!AH155/'Zahraničné financovanie'!AH$504)</f>
        <v>8.2085261509195519E-3</v>
      </c>
      <c r="AG44" s="313">
        <f>IF('Zahraničné financovanie'!AI$504=0,0,'Zahraničné financovanie'!AI155/'Zahraničné financovanie'!AI$504)</f>
        <v>0</v>
      </c>
      <c r="AH44" s="313">
        <f>IF('Zahraničné financovanie'!AJ$504=0,0,'Zahraničné financovanie'!AJ155/'Zahraničné financovanie'!AJ$504)</f>
        <v>0</v>
      </c>
      <c r="AI44" s="313">
        <f>IF('Zahraničné financovanie'!AK$504=0,0,'Zahraničné financovanie'!AK155/'Zahraničné financovanie'!AK$504)</f>
        <v>0</v>
      </c>
      <c r="AJ44" s="313">
        <f>IF('Zahraničné financovanie'!AL$504=0,0,'Zahraničné financovanie'!AL155/'Zahraničné financovanie'!AL$504)</f>
        <v>8.6011462035263022E-3</v>
      </c>
      <c r="AK44" s="313">
        <f>IF('Zahraničné financovanie'!AM$504=0,0,'Zahraničné financovanie'!AM155/'Zahraničné financovanie'!AM$504)</f>
        <v>0</v>
      </c>
      <c r="AL44" s="313">
        <f>IF('Zahraničné financovanie'!AN$504=0,0,'Zahraničné financovanie'!AN155/'Zahraničné financovanie'!AN$504)</f>
        <v>1.6069462931766383E-3</v>
      </c>
      <c r="AM44" s="313">
        <f>IF('Zahraničné financovanie'!AO$504=0,0,'Zahraničné financovanie'!AO155/'Zahraničné financovanie'!AO$504)</f>
        <v>2.7943112548209806E-3</v>
      </c>
      <c r="AN44" s="313">
        <f>IF('Zahraničné financovanie'!AP$504=0,0,'Zahraničné financovanie'!AP155/'Zahraničné financovanie'!AP$504)</f>
        <v>0</v>
      </c>
      <c r="AO44" s="313">
        <f>IF('Zahraničné financovanie'!AQ$504=0,0,'Zahraničné financovanie'!AQ155/'Zahraničné financovanie'!AQ$504)</f>
        <v>4.1338400418960437E-3</v>
      </c>
      <c r="AP44" s="313">
        <f>IF('Zahraničné financovanie'!AR$504=0,0,'Zahraničné financovanie'!AR155/'Zahraničné financovanie'!AR$504)</f>
        <v>0</v>
      </c>
      <c r="AQ44" s="313">
        <f>IF('Zahraničné financovanie'!AS$504=0,0,'Zahraničné financovanie'!AS155/'Zahraničné financovanie'!AS$504)</f>
        <v>3.6330805305155932E-3</v>
      </c>
      <c r="AR44" s="313">
        <f>IF('Zahraničné financovanie'!AT$504=0,0,'Zahraničné financovanie'!AT155/'Zahraničné financovanie'!AT$504)</f>
        <v>8.7467409401196475E-4</v>
      </c>
      <c r="AS44" s="313">
        <f>IF('Zahraničné financovanie'!AU$504=0,0,'Zahraničné financovanie'!AU155/'Zahraničné financovanie'!AU$504)</f>
        <v>4.4955097734111516E-4</v>
      </c>
      <c r="AT44" s="313">
        <f>IF('Zahraničné financovanie'!AV$504=0,0,'Zahraničné financovanie'!AV155/'Zahraničné financovanie'!AV$504)</f>
        <v>0</v>
      </c>
      <c r="AU44" s="313">
        <f>IF('Zahraničné financovanie'!AW$504=0,0,'Zahraničné financovanie'!AW155/'Zahraničné financovanie'!AW$504)</f>
        <v>7.9747068518592947E-3</v>
      </c>
      <c r="AV44" s="313">
        <f>IF('Zahraničné financovanie'!AX$504=0,0,'Zahraničné financovanie'!AX155/'Zahraničné financovanie'!AX$504)</f>
        <v>0</v>
      </c>
      <c r="AW44" s="313">
        <f>IF('Zahraničné financovanie'!AY$504=0,0,'Zahraničné financovanie'!AY155/'Zahraničné financovanie'!AY$504)</f>
        <v>0</v>
      </c>
      <c r="AX44" s="313">
        <f>IF('Zahraničné financovanie'!AZ$504=0,0,'Zahraničné financovanie'!AZ155/'Zahraničné financovanie'!AZ$504)</f>
        <v>5.9361786372760655E-3</v>
      </c>
      <c r="AY44" s="313">
        <f>IF('Zahraničné financovanie'!BA$504=0,0,'Zahraničné financovanie'!BA155/'Zahraničné financovanie'!BA$504)</f>
        <v>4.6130783894790317E-4</v>
      </c>
      <c r="AZ44" s="313">
        <f>IF('Zahraničné financovanie'!BB$504=0,0,'Zahraničné financovanie'!BB155/'Zahraničné financovanie'!BB$504)</f>
        <v>1.5495133403974298E-2</v>
      </c>
      <c r="BA44" s="313">
        <f>IF('Zahraničné financovanie'!BC$504=0,0,'Zahraničné financovanie'!BC155/'Zahraničné financovanie'!BC$504)</f>
        <v>0</v>
      </c>
      <c r="BB44" s="313">
        <f>IF('Zahraničné financovanie'!BD$504=0,0,'Zahraničné financovanie'!BD155/'Zahraničné financovanie'!BD$504)</f>
        <v>2.4296006212780339E-3</v>
      </c>
    </row>
    <row r="45" spans="1:54" ht="14.25" customHeight="1" x14ac:dyDescent="0.2">
      <c r="A45" s="14">
        <v>40</v>
      </c>
      <c r="B45" s="275" t="s">
        <v>185</v>
      </c>
      <c r="C45" s="276" t="s">
        <v>184</v>
      </c>
      <c r="D45" s="314">
        <f>IF('Zahraničné financovanie'!F$504=0,0,'Zahraničné financovanie'!F157/'Zahraničné financovanie'!F$504)</f>
        <v>0</v>
      </c>
      <c r="E45" s="314">
        <f>IF('Zahraničné financovanie'!G$504=0,0,'Zahraničné financovanie'!G157/'Zahraničné financovanie'!G$504)</f>
        <v>0</v>
      </c>
      <c r="F45" s="314">
        <f>IF('Zahraničné financovanie'!H$504=0,0,'Zahraničné financovanie'!H157/'Zahraničné financovanie'!H$504)</f>
        <v>0</v>
      </c>
      <c r="G45" s="314">
        <f>IF('Zahraničné financovanie'!I$504=0,0,'Zahraničné financovanie'!I157/'Zahraničné financovanie'!I$504)</f>
        <v>9.2448231029757192E-3</v>
      </c>
      <c r="H45" s="314">
        <f>IF('Zahraničné financovanie'!J$504=0,0,'Zahraničné financovanie'!J157/'Zahraničné financovanie'!J$504)</f>
        <v>0</v>
      </c>
      <c r="I45" s="314">
        <f>IF('Zahraničné financovanie'!K$504=0,0,'Zahraničné financovanie'!K157/'Zahraničné financovanie'!K$504)</f>
        <v>0</v>
      </c>
      <c r="J45" s="314">
        <f>IF('Zahraničné financovanie'!L$504=0,0,'Zahraničné financovanie'!L157/'Zahraničné financovanie'!L$504)</f>
        <v>1.7470300489168414E-3</v>
      </c>
      <c r="K45" s="314">
        <f>IF('Zahraničné financovanie'!M$504=0,0,'Zahraničné financovanie'!M157/'Zahraničné financovanie'!M$504)</f>
        <v>0</v>
      </c>
      <c r="L45" s="314">
        <f>IF('Zahraničné financovanie'!N$504=0,0,'Zahraničné financovanie'!N157/'Zahraničné financovanie'!N$504)</f>
        <v>0</v>
      </c>
      <c r="M45" s="314">
        <f>IF('Zahraničné financovanie'!O$504=0,0,'Zahraničné financovanie'!O157/'Zahraničné financovanie'!O$504)</f>
        <v>0</v>
      </c>
      <c r="N45" s="314">
        <f>IF('Zahraničné financovanie'!P$504=0,0,'Zahraničné financovanie'!P157/'Zahraničné financovanie'!P$504)</f>
        <v>0</v>
      </c>
      <c r="O45" s="314">
        <f>IF('Zahraničné financovanie'!Q$504=0,0,'Zahraničné financovanie'!Q157/'Zahraničné financovanie'!Q$504)</f>
        <v>0</v>
      </c>
      <c r="P45" s="314">
        <f>IF('Zahraničné financovanie'!R$504=0,0,'Zahraničné financovanie'!R157/'Zahraničné financovanie'!R$504)</f>
        <v>0</v>
      </c>
      <c r="Q45" s="314">
        <f>IF('Zahraničné financovanie'!S$504=0,0,'Zahraničné financovanie'!S157/'Zahraničné financovanie'!S$504)</f>
        <v>0</v>
      </c>
      <c r="R45" s="314">
        <f>IF('Zahraničné financovanie'!T$504=0,0,'Zahraničné financovanie'!T157/'Zahraničné financovanie'!T$504)</f>
        <v>1.5772398409714516E-2</v>
      </c>
      <c r="S45" s="314">
        <f>IF('Zahraničné financovanie'!U$504=0,0,'Zahraničné financovanie'!U157/'Zahraničné financovanie'!U$504)</f>
        <v>0</v>
      </c>
      <c r="T45" s="314">
        <f>IF('Zahraničné financovanie'!V$504=0,0,'Zahraničné financovanie'!V157/'Zahraničné financovanie'!V$504)</f>
        <v>0</v>
      </c>
      <c r="U45" s="314">
        <f>IF('Zahraničné financovanie'!W$504=0,0,'Zahraničné financovanie'!W157/'Zahraničné financovanie'!W$504)</f>
        <v>0</v>
      </c>
      <c r="V45" s="314">
        <f>IF('Zahraničné financovanie'!X$504=0,0,'Zahraničné financovanie'!X157/'Zahraničné financovanie'!X$504)</f>
        <v>0</v>
      </c>
      <c r="W45" s="314">
        <f>IF('Zahraničné financovanie'!Y$504=0,0,'Zahraničné financovanie'!Y157/'Zahraničné financovanie'!Y$504)</f>
        <v>0</v>
      </c>
      <c r="X45" s="314">
        <f>IF('Zahraničné financovanie'!Z$504=0,0,'Zahraničné financovanie'!Z157/'Zahraničné financovanie'!Z$504)</f>
        <v>0</v>
      </c>
      <c r="Y45" s="314">
        <f>IF('Zahraničné financovanie'!AA$504=0,0,'Zahraničné financovanie'!AA157/'Zahraničné financovanie'!AA$504)</f>
        <v>0</v>
      </c>
      <c r="Z45" s="314">
        <f>IF('Zahraničné financovanie'!AB$504=0,0,'Zahraničné financovanie'!AB157/'Zahraničné financovanie'!AB$504)</f>
        <v>2.6004195343515423E-3</v>
      </c>
      <c r="AA45" s="314">
        <f>IF('Zahraničné financovanie'!AC$504=0,0,'Zahraničné financovanie'!AC157/'Zahraničné financovanie'!AC$504)</f>
        <v>0</v>
      </c>
      <c r="AB45" s="314">
        <f>IF('Zahraničné financovanie'!AD$504=0,0,'Zahraničné financovanie'!AD157/'Zahraničné financovanie'!AD$504)</f>
        <v>0</v>
      </c>
      <c r="AC45" s="314">
        <f>IF('Zahraničné financovanie'!AE$504=0,0,'Zahraničné financovanie'!AE157/'Zahraničné financovanie'!AE$504)</f>
        <v>0</v>
      </c>
      <c r="AD45" s="314">
        <f>IF('Zahraničné financovanie'!AF$504=0,0,'Zahraničné financovanie'!AF157/'Zahraničné financovanie'!AF$504)</f>
        <v>0</v>
      </c>
      <c r="AE45" s="314">
        <f>IF('Zahraničné financovanie'!AG$504=0,0,'Zahraničné financovanie'!AG157/'Zahraničné financovanie'!AG$504)</f>
        <v>0</v>
      </c>
      <c r="AF45" s="314">
        <f>IF('Zahraničné financovanie'!AH$504=0,0,'Zahraničné financovanie'!AH157/'Zahraničné financovanie'!AH$504)</f>
        <v>0</v>
      </c>
      <c r="AG45" s="314">
        <f>IF('Zahraničné financovanie'!AI$504=0,0,'Zahraničné financovanie'!AI157/'Zahraničné financovanie'!AI$504)</f>
        <v>0</v>
      </c>
      <c r="AH45" s="314">
        <f>IF('Zahraničné financovanie'!AJ$504=0,0,'Zahraničné financovanie'!AJ157/'Zahraničné financovanie'!AJ$504)</f>
        <v>0</v>
      </c>
      <c r="AI45" s="314">
        <f>IF('Zahraničné financovanie'!AK$504=0,0,'Zahraničné financovanie'!AK157/'Zahraničné financovanie'!AK$504)</f>
        <v>0</v>
      </c>
      <c r="AJ45" s="314">
        <f>IF('Zahraničné financovanie'!AL$504=0,0,'Zahraničné financovanie'!AL157/'Zahraničné financovanie'!AL$504)</f>
        <v>1.2254147991699904E-3</v>
      </c>
      <c r="AK45" s="314">
        <f>IF('Zahraničné financovanie'!AM$504=0,0,'Zahraničné financovanie'!AM157/'Zahraničné financovanie'!AM$504)</f>
        <v>0</v>
      </c>
      <c r="AL45" s="314">
        <f>IF('Zahraničné financovanie'!AN$504=0,0,'Zahraničné financovanie'!AN157/'Zahraničné financovanie'!AN$504)</f>
        <v>0</v>
      </c>
      <c r="AM45" s="314">
        <f>IF('Zahraničné financovanie'!AO$504=0,0,'Zahraničné financovanie'!AO157/'Zahraničné financovanie'!AO$504)</f>
        <v>1.3729853642277313E-3</v>
      </c>
      <c r="AN45" s="314">
        <f>IF('Zahraničné financovanie'!AP$504=0,0,'Zahraničné financovanie'!AP157/'Zahraničné financovanie'!AP$504)</f>
        <v>3.7127121136689019E-3</v>
      </c>
      <c r="AO45" s="314">
        <f>IF('Zahraničné financovanie'!AQ$504=0,0,'Zahraničné financovanie'!AQ157/'Zahraničné financovanie'!AQ$504)</f>
        <v>0</v>
      </c>
      <c r="AP45" s="314">
        <f>IF('Zahraničné financovanie'!AR$504=0,0,'Zahraničné financovanie'!AR157/'Zahraničné financovanie'!AR$504)</f>
        <v>0</v>
      </c>
      <c r="AQ45" s="314">
        <f>IF('Zahraničné financovanie'!AS$504=0,0,'Zahraničné financovanie'!AS157/'Zahraničné financovanie'!AS$504)</f>
        <v>0</v>
      </c>
      <c r="AR45" s="314">
        <f>IF('Zahraničné financovanie'!AT$504=0,0,'Zahraničné financovanie'!AT157/'Zahraničné financovanie'!AT$504)</f>
        <v>2.9625886785973306E-4</v>
      </c>
      <c r="AS45" s="314">
        <f>IF('Zahraničné financovanie'!AU$504=0,0,'Zahraničné financovanie'!AU157/'Zahraničné financovanie'!AU$504)</f>
        <v>0</v>
      </c>
      <c r="AT45" s="314">
        <f>IF('Zahraničné financovanie'!AV$504=0,0,'Zahraničné financovanie'!AV157/'Zahraničné financovanie'!AV$504)</f>
        <v>0</v>
      </c>
      <c r="AU45" s="314">
        <f>IF('Zahraničné financovanie'!AW$504=0,0,'Zahraničné financovanie'!AW157/'Zahraničné financovanie'!AW$504)</f>
        <v>0</v>
      </c>
      <c r="AV45" s="314">
        <f>IF('Zahraničné financovanie'!AX$504=0,0,'Zahraničné financovanie'!AX157/'Zahraničné financovanie'!AX$504)</f>
        <v>1.1433594043097504E-3</v>
      </c>
      <c r="AW45" s="314">
        <f>IF('Zahraničné financovanie'!AY$504=0,0,'Zahraničné financovanie'!AY157/'Zahraničné financovanie'!AY$504)</f>
        <v>0</v>
      </c>
      <c r="AX45" s="314">
        <f>IF('Zahraničné financovanie'!AZ$504=0,0,'Zahraničné financovanie'!AZ157/'Zahraničné financovanie'!AZ$504)</f>
        <v>0</v>
      </c>
      <c r="AY45" s="314">
        <f>IF('Zahraničné financovanie'!BA$504=0,0,'Zahraničné financovanie'!BA157/'Zahraničné financovanie'!BA$504)</f>
        <v>0</v>
      </c>
      <c r="AZ45" s="314">
        <f>IF('Zahraničné financovanie'!BB$504=0,0,'Zahraničné financovanie'!BB157/'Zahraničné financovanie'!BB$504)</f>
        <v>0</v>
      </c>
      <c r="BA45" s="314">
        <f>IF('Zahraničné financovanie'!BC$504=0,0,'Zahraničné financovanie'!BC157/'Zahraničné financovanie'!BC$504)</f>
        <v>0</v>
      </c>
      <c r="BB45" s="314">
        <f>IF('Zahraničné financovanie'!BD$504=0,0,'Zahraničné financovanie'!BD157/'Zahraničné financovanie'!BD$504)</f>
        <v>0</v>
      </c>
    </row>
    <row r="46" spans="1:54" ht="14.25" customHeight="1" x14ac:dyDescent="0.2">
      <c r="A46" s="14">
        <v>41</v>
      </c>
      <c r="B46" s="271" t="s">
        <v>117</v>
      </c>
      <c r="C46" s="272" t="s">
        <v>138</v>
      </c>
      <c r="D46" s="313">
        <f>IF('Zahraničné financovanie'!F$504=0,0,'Zahraničné financovanie'!F160/'Zahraničné financovanie'!F$504)</f>
        <v>0</v>
      </c>
      <c r="E46" s="313">
        <f>IF('Zahraničné financovanie'!G$504=0,0,'Zahraničné financovanie'!G160/'Zahraničné financovanie'!G$504)</f>
        <v>5.5019298508820359E-3</v>
      </c>
      <c r="F46" s="313">
        <f>IF('Zahraničné financovanie'!H$504=0,0,'Zahraničné financovanie'!H160/'Zahraničné financovanie'!H$504)</f>
        <v>2.0212424703394826E-3</v>
      </c>
      <c r="G46" s="313">
        <f>IF('Zahraničné financovanie'!I$504=0,0,'Zahraničné financovanie'!I160/'Zahraničné financovanie'!I$504)</f>
        <v>4.7645022042863976E-4</v>
      </c>
      <c r="H46" s="313">
        <f>IF('Zahraničné financovanie'!J$504=0,0,'Zahraničné financovanie'!J160/'Zahraničné financovanie'!J$504)</f>
        <v>5.4702053752400974E-3</v>
      </c>
      <c r="I46" s="313">
        <f>IF('Zahraničné financovanie'!K$504=0,0,'Zahraničné financovanie'!K160/'Zahraničné financovanie'!K$504)</f>
        <v>1.4150679962184352E-2</v>
      </c>
      <c r="J46" s="313">
        <f>IF('Zahraničné financovanie'!L$504=0,0,'Zahraničné financovanie'!L160/'Zahraničné financovanie'!L$504)</f>
        <v>1.3976240391334731E-2</v>
      </c>
      <c r="K46" s="313">
        <f>IF('Zahraničné financovanie'!M$504=0,0,'Zahraničné financovanie'!M160/'Zahraničné financovanie'!M$504)</f>
        <v>0</v>
      </c>
      <c r="L46" s="313">
        <f>IF('Zahraničné financovanie'!N$504=0,0,'Zahraničné financovanie'!N160/'Zahraničné financovanie'!N$504)</f>
        <v>4.446354377935835E-2</v>
      </c>
      <c r="M46" s="313">
        <f>IF('Zahraničné financovanie'!O$504=0,0,'Zahraničné financovanie'!O160/'Zahraničné financovanie'!O$504)</f>
        <v>6.7363072124274953E-3</v>
      </c>
      <c r="N46" s="313">
        <f>IF('Zahraničné financovanie'!P$504=0,0,'Zahraničné financovanie'!P160/'Zahraničné financovanie'!P$504)</f>
        <v>9.1174193355456051E-3</v>
      </c>
      <c r="O46" s="313">
        <f>IF('Zahraničné financovanie'!Q$504=0,0,'Zahraničné financovanie'!Q160/'Zahraničné financovanie'!Q$504)</f>
        <v>1.522319023669828E-2</v>
      </c>
      <c r="P46" s="313">
        <f>IF('Zahraničné financovanie'!R$504=0,0,'Zahraničné financovanie'!R160/'Zahraničné financovanie'!R$504)</f>
        <v>0</v>
      </c>
      <c r="Q46" s="313">
        <f>IF('Zahraničné financovanie'!S$504=0,0,'Zahraničné financovanie'!S160/'Zahraničné financovanie'!S$504)</f>
        <v>0</v>
      </c>
      <c r="R46" s="313">
        <f>IF('Zahraničné financovanie'!T$504=0,0,'Zahraničné financovanie'!T160/'Zahraničné financovanie'!T$504)</f>
        <v>0</v>
      </c>
      <c r="S46" s="313">
        <f>IF('Zahraničné financovanie'!U$504=0,0,'Zahraničné financovanie'!U160/'Zahraničné financovanie'!U$504)</f>
        <v>5.3243729681691394E-3</v>
      </c>
      <c r="T46" s="313">
        <f>IF('Zahraničné financovanie'!V$504=0,0,'Zahraničné financovanie'!V160/'Zahraničné financovanie'!V$504)</f>
        <v>0</v>
      </c>
      <c r="U46" s="313">
        <f>IF('Zahraničné financovanie'!W$504=0,0,'Zahraničné financovanie'!W160/'Zahraničné financovanie'!W$504)</f>
        <v>0</v>
      </c>
      <c r="V46" s="313">
        <f>IF('Zahraničné financovanie'!X$504=0,0,'Zahraničné financovanie'!X160/'Zahraničné financovanie'!X$504)</f>
        <v>0</v>
      </c>
      <c r="W46" s="313">
        <f>IF('Zahraničné financovanie'!Y$504=0,0,'Zahraničné financovanie'!Y160/'Zahraničné financovanie'!Y$504)</f>
        <v>0</v>
      </c>
      <c r="X46" s="313">
        <f>IF('Zahraničné financovanie'!Z$504=0,0,'Zahraničné financovanie'!Z160/'Zahraničné financovanie'!Z$504)</f>
        <v>0</v>
      </c>
      <c r="Y46" s="313">
        <f>IF('Zahraničné financovanie'!AA$504=0,0,'Zahraničné financovanie'!AA160/'Zahraničné financovanie'!AA$504)</f>
        <v>1.6724712340381122E-2</v>
      </c>
      <c r="Z46" s="313">
        <f>IF('Zahraničné financovanie'!AB$504=0,0,'Zahraničné financovanie'!AB160/'Zahraničné financovanie'!AB$504)</f>
        <v>0</v>
      </c>
      <c r="AA46" s="313">
        <f>IF('Zahraničné financovanie'!AC$504=0,0,'Zahraničné financovanie'!AC160/'Zahraničné financovanie'!AC$504)</f>
        <v>2.6644515780414383E-2</v>
      </c>
      <c r="AB46" s="313">
        <f>IF('Zahraničné financovanie'!AD$504=0,0,'Zahraničné financovanie'!AD160/'Zahraničné financovanie'!AD$504)</f>
        <v>0</v>
      </c>
      <c r="AC46" s="313">
        <f>IF('Zahraničné financovanie'!AE$504=0,0,'Zahraničné financovanie'!AE160/'Zahraničné financovanie'!AE$504)</f>
        <v>0</v>
      </c>
      <c r="AD46" s="313">
        <f>IF('Zahraničné financovanie'!AF$504=0,0,'Zahraničné financovanie'!AF160/'Zahraničné financovanie'!AF$504)</f>
        <v>0</v>
      </c>
      <c r="AE46" s="313">
        <f>IF('Zahraničné financovanie'!AG$504=0,0,'Zahraničné financovanie'!AG160/'Zahraničné financovanie'!AG$504)</f>
        <v>1.8401335222497057E-2</v>
      </c>
      <c r="AF46" s="313">
        <f>IF('Zahraničné financovanie'!AH$504=0,0,'Zahraničné financovanie'!AH160/'Zahraničné financovanie'!AH$504)</f>
        <v>0</v>
      </c>
      <c r="AG46" s="313">
        <f>IF('Zahraničné financovanie'!AI$504=0,0,'Zahraničné financovanie'!AI160/'Zahraničné financovanie'!AI$504)</f>
        <v>7.4357937420165155E-3</v>
      </c>
      <c r="AH46" s="313">
        <f>IF('Zahraničné financovanie'!AJ$504=0,0,'Zahraničné financovanie'!AJ160/'Zahraničné financovanie'!AJ$504)</f>
        <v>5.3361776093461431E-3</v>
      </c>
      <c r="AI46" s="313">
        <f>IF('Zahraničné financovanie'!AK$504=0,0,'Zahraničné financovanie'!AK160/'Zahraničné financovanie'!AK$504)</f>
        <v>0</v>
      </c>
      <c r="AJ46" s="313">
        <f>IF('Zahraničné financovanie'!AL$504=0,0,'Zahraničné financovanie'!AL160/'Zahraničné financovanie'!AL$504)</f>
        <v>1.5339397268742568E-2</v>
      </c>
      <c r="AK46" s="313">
        <f>IF('Zahraničné financovanie'!AM$504=0,0,'Zahraničné financovanie'!AM160/'Zahraničné financovanie'!AM$504)</f>
        <v>4.5310930909029292E-3</v>
      </c>
      <c r="AL46" s="313">
        <f>IF('Zahraničné financovanie'!AN$504=0,0,'Zahraničné financovanie'!AN160/'Zahraničné financovanie'!AN$504)</f>
        <v>1.6310504875742878E-3</v>
      </c>
      <c r="AM46" s="313">
        <f>IF('Zahraničné financovanie'!AO$504=0,0,'Zahraničné financovanie'!AO160/'Zahraničné financovanie'!AO$504)</f>
        <v>4.5766178807591044E-3</v>
      </c>
      <c r="AN46" s="313">
        <f>IF('Zahraničné financovanie'!AP$504=0,0,'Zahraničné financovanie'!AP160/'Zahraničné financovanie'!AP$504)</f>
        <v>1.8862640155278949E-2</v>
      </c>
      <c r="AO46" s="313">
        <f>IF('Zahraničné financovanie'!AQ$504=0,0,'Zahraničné financovanie'!AQ160/'Zahraničné financovanie'!AQ$504)</f>
        <v>5.7056817338798369E-3</v>
      </c>
      <c r="AP46" s="313">
        <f>IF('Zahraničné financovanie'!AR$504=0,0,'Zahraničné financovanie'!AR160/'Zahraničné financovanie'!AR$504)</f>
        <v>0</v>
      </c>
      <c r="AQ46" s="313">
        <f>IF('Zahraničné financovanie'!AS$504=0,0,'Zahraničné financovanie'!AS160/'Zahraničné financovanie'!AS$504)</f>
        <v>1.2037178665262979E-2</v>
      </c>
      <c r="AR46" s="313">
        <f>IF('Zahraničné financovanie'!AT$504=0,0,'Zahraničné financovanie'!AT160/'Zahraničné financovanie'!AT$504)</f>
        <v>5.1216351182144194E-3</v>
      </c>
      <c r="AS46" s="313">
        <f>IF('Zahraničné financovanie'!AU$504=0,0,'Zahraničné financovanie'!AU160/'Zahraničné financovanie'!AU$504)</f>
        <v>1.8279818587182525E-3</v>
      </c>
      <c r="AT46" s="313">
        <f>IF('Zahraničné financovanie'!AV$504=0,0,'Zahraničné financovanie'!AV160/'Zahraničné financovanie'!AV$504)</f>
        <v>0</v>
      </c>
      <c r="AU46" s="313">
        <f>IF('Zahraničné financovanie'!AW$504=0,0,'Zahraničné financovanie'!AW160/'Zahraničné financovanie'!AW$504)</f>
        <v>2.1191543501212239E-2</v>
      </c>
      <c r="AV46" s="313">
        <f>IF('Zahraničné financovanie'!AX$504=0,0,'Zahraničné financovanie'!AX160/'Zahraničné financovanie'!AX$504)</f>
        <v>8.5751955323231277E-4</v>
      </c>
      <c r="AW46" s="313">
        <f>IF('Zahraničné financovanie'!AY$504=0,0,'Zahraničné financovanie'!AY160/'Zahraničné financovanie'!AY$504)</f>
        <v>1.1683201845592768E-2</v>
      </c>
      <c r="AX46" s="313">
        <f>IF('Zahraničné financovanie'!AZ$504=0,0,'Zahraničné financovanie'!AZ160/'Zahraničné financovanie'!AZ$504)</f>
        <v>0</v>
      </c>
      <c r="AY46" s="313">
        <f>IF('Zahraničné financovanie'!BA$504=0,0,'Zahraničné financovanie'!BA160/'Zahraničné financovanie'!BA$504)</f>
        <v>1.1194656974586256E-3</v>
      </c>
      <c r="AZ46" s="313">
        <f>IF('Zahraničné financovanie'!BB$504=0,0,'Zahraničné financovanie'!BB160/'Zahraničné financovanie'!BB$504)</f>
        <v>5.1787778837496844E-3</v>
      </c>
      <c r="BA46" s="313">
        <f>IF('Zahraničné financovanie'!BC$504=0,0,'Zahraničné financovanie'!BC160/'Zahraničné financovanie'!BC$504)</f>
        <v>0</v>
      </c>
      <c r="BB46" s="313">
        <f>IF('Zahraničné financovanie'!BD$504=0,0,'Zahraničné financovanie'!BD160/'Zahraničné financovanie'!BD$504)</f>
        <v>1.1992508666628376E-2</v>
      </c>
    </row>
    <row r="47" spans="1:54" ht="14.25" customHeight="1" x14ac:dyDescent="0.2">
      <c r="A47" s="14">
        <v>42</v>
      </c>
      <c r="B47" s="275" t="s">
        <v>73</v>
      </c>
      <c r="C47" s="276" t="s">
        <v>72</v>
      </c>
      <c r="D47" s="314">
        <f>IF('Zahraničné financovanie'!F$504=0,0,'Zahraničné financovanie'!F164/'Zahraničné financovanie'!F$504)</f>
        <v>0</v>
      </c>
      <c r="E47" s="314">
        <f>IF('Zahraničné financovanie'!G$504=0,0,'Zahraničné financovanie'!G164/'Zahraničné financovanie'!G$504)</f>
        <v>0</v>
      </c>
      <c r="F47" s="314">
        <f>IF('Zahraničné financovanie'!H$504=0,0,'Zahraničné financovanie'!H164/'Zahraničné financovanie'!H$504)</f>
        <v>1.0139348919543166E-3</v>
      </c>
      <c r="G47" s="314">
        <f>IF('Zahraničné financovanie'!I$504=0,0,'Zahraničné financovanie'!I164/'Zahraničné financovanie'!I$504)</f>
        <v>0</v>
      </c>
      <c r="H47" s="314">
        <f>IF('Zahraničné financovanie'!J$504=0,0,'Zahraničné financovanie'!J164/'Zahraničné financovanie'!J$504)</f>
        <v>0</v>
      </c>
      <c r="I47" s="314">
        <f>IF('Zahraničné financovanie'!K$504=0,0,'Zahraničné financovanie'!K164/'Zahraničné financovanie'!K$504)</f>
        <v>0</v>
      </c>
      <c r="J47" s="314">
        <f>IF('Zahraničné financovanie'!L$504=0,0,'Zahraničné financovanie'!L164/'Zahraničné financovanie'!L$504)</f>
        <v>1.0482180293501049E-3</v>
      </c>
      <c r="K47" s="314">
        <f>IF('Zahraničné financovanie'!M$504=0,0,'Zahraničné financovanie'!M164/'Zahraničné financovanie'!M$504)</f>
        <v>0</v>
      </c>
      <c r="L47" s="314">
        <f>IF('Zahraničné financovanie'!N$504=0,0,'Zahraničné financovanie'!N164/'Zahraničné financovanie'!N$504)</f>
        <v>2.7183123341456392E-3</v>
      </c>
      <c r="M47" s="314">
        <f>IF('Zahraničné financovanie'!O$504=0,0,'Zahraničné financovanie'!O164/'Zahraničné financovanie'!O$504)</f>
        <v>2.0357266386026086E-3</v>
      </c>
      <c r="N47" s="314">
        <f>IF('Zahraničné financovanie'!P$504=0,0,'Zahraničné financovanie'!P164/'Zahraničné financovanie'!P$504)</f>
        <v>0</v>
      </c>
      <c r="O47" s="314">
        <f>IF('Zahraničné financovanie'!Q$504=0,0,'Zahraničné financovanie'!Q164/'Zahraničné financovanie'!Q$504)</f>
        <v>2.0703538721909662E-3</v>
      </c>
      <c r="P47" s="314">
        <f>IF('Zahraničné financovanie'!R$504=0,0,'Zahraničné financovanie'!R164/'Zahraničné financovanie'!R$504)</f>
        <v>0</v>
      </c>
      <c r="Q47" s="314">
        <f>IF('Zahraničné financovanie'!S$504=0,0,'Zahraničné financovanie'!S164/'Zahraničné financovanie'!S$504)</f>
        <v>0</v>
      </c>
      <c r="R47" s="314">
        <f>IF('Zahraničné financovanie'!T$504=0,0,'Zahraničné financovanie'!T164/'Zahraničné financovanie'!T$504)</f>
        <v>0</v>
      </c>
      <c r="S47" s="314">
        <f>IF('Zahraničné financovanie'!U$504=0,0,'Zahraničné financovanie'!U164/'Zahraničné financovanie'!U$504)</f>
        <v>0</v>
      </c>
      <c r="T47" s="314">
        <f>IF('Zahraničné financovanie'!V$504=0,0,'Zahraničné financovanie'!V164/'Zahraničné financovanie'!V$504)</f>
        <v>0</v>
      </c>
      <c r="U47" s="314">
        <f>IF('Zahraničné financovanie'!W$504=0,0,'Zahraničné financovanie'!W164/'Zahraničné financovanie'!W$504)</f>
        <v>0</v>
      </c>
      <c r="V47" s="314">
        <f>IF('Zahraničné financovanie'!X$504=0,0,'Zahraničné financovanie'!X164/'Zahraničné financovanie'!X$504)</f>
        <v>2.0794668481459947E-2</v>
      </c>
      <c r="W47" s="314">
        <f>IF('Zahraničné financovanie'!Y$504=0,0,'Zahraničné financovanie'!Y164/'Zahraničné financovanie'!Y$504)</f>
        <v>0</v>
      </c>
      <c r="X47" s="314">
        <f>IF('Zahraničné financovanie'!Z$504=0,0,'Zahraničné financovanie'!Z164/'Zahraničné financovanie'!Z$504)</f>
        <v>0</v>
      </c>
      <c r="Y47" s="314">
        <f>IF('Zahraničné financovanie'!AA$504=0,0,'Zahraničné financovanie'!AA164/'Zahraničné financovanie'!AA$504)</f>
        <v>0</v>
      </c>
      <c r="Z47" s="314">
        <f>IF('Zahraničné financovanie'!AB$504=0,0,'Zahraničné financovanie'!AB164/'Zahraničné financovanie'!AB$504)</f>
        <v>4.3340325572525699E-2</v>
      </c>
      <c r="AA47" s="314">
        <f>IF('Zahraničné financovanie'!AC$504=0,0,'Zahraničné financovanie'!AC164/'Zahraničné financovanie'!AC$504)</f>
        <v>5.8113133529677757E-4</v>
      </c>
      <c r="AB47" s="314">
        <f>IF('Zahraničné financovanie'!AD$504=0,0,'Zahraničné financovanie'!AD164/'Zahraničné financovanie'!AD$504)</f>
        <v>0</v>
      </c>
      <c r="AC47" s="314">
        <f>IF('Zahraničné financovanie'!AE$504=0,0,'Zahraničné financovanie'!AE164/'Zahraničné financovanie'!AE$504)</f>
        <v>0</v>
      </c>
      <c r="AD47" s="314">
        <f>IF('Zahraničné financovanie'!AF$504=0,0,'Zahraničné financovanie'!AF164/'Zahraničné financovanie'!AF$504)</f>
        <v>0</v>
      </c>
      <c r="AE47" s="314">
        <f>IF('Zahraničné financovanie'!AG$504=0,0,'Zahraničné financovanie'!AG164/'Zahraničné financovanie'!AG$504)</f>
        <v>0</v>
      </c>
      <c r="AF47" s="314">
        <f>IF('Zahraničné financovanie'!AH$504=0,0,'Zahraničné financovanie'!AH164/'Zahraničné financovanie'!AH$504)</f>
        <v>0</v>
      </c>
      <c r="AG47" s="314">
        <f>IF('Zahraničné financovanie'!AI$504=0,0,'Zahraničné financovanie'!AI164/'Zahraničné financovanie'!AI$504)</f>
        <v>4.7035443179951198E-4</v>
      </c>
      <c r="AH47" s="314">
        <f>IF('Zahraničné financovanie'!AJ$504=0,0,'Zahraničné financovanie'!AJ164/'Zahraničné financovanie'!AJ$504)</f>
        <v>0</v>
      </c>
      <c r="AI47" s="314">
        <f>IF('Zahraničné financovanie'!AK$504=0,0,'Zahraničné financovanie'!AK164/'Zahraničné financovanie'!AK$504)</f>
        <v>0</v>
      </c>
      <c r="AJ47" s="314">
        <f>IF('Zahraničné financovanie'!AL$504=0,0,'Zahraničné financovanie'!AL164/'Zahraničné financovanie'!AL$504)</f>
        <v>0</v>
      </c>
      <c r="AK47" s="314">
        <f>IF('Zahraničné financovanie'!AM$504=0,0,'Zahraničné financovanie'!AM164/'Zahraničné financovanie'!AM$504)</f>
        <v>3.7768478759910369E-3</v>
      </c>
      <c r="AL47" s="314">
        <f>IF('Zahraničné financovanie'!AN$504=0,0,'Zahraničné financovanie'!AN164/'Zahraničné financovanie'!AN$504)</f>
        <v>4.5583709849777304E-2</v>
      </c>
      <c r="AM47" s="314">
        <f>IF('Zahraničné financovanie'!AO$504=0,0,'Zahraničné financovanie'!AO164/'Zahraničné financovanie'!AO$504)</f>
        <v>0</v>
      </c>
      <c r="AN47" s="314">
        <f>IF('Zahraničné financovanie'!AP$504=0,0,'Zahraničné financovanie'!AP164/'Zahraničné financovanie'!AP$504)</f>
        <v>0</v>
      </c>
      <c r="AO47" s="314">
        <f>IF('Zahraničné financovanie'!AQ$504=0,0,'Zahraničné financovanie'!AQ164/'Zahraničné financovanie'!AQ$504)</f>
        <v>0</v>
      </c>
      <c r="AP47" s="314">
        <f>IF('Zahraničné financovanie'!AR$504=0,0,'Zahraničné financovanie'!AR164/'Zahraničné financovanie'!AR$504)</f>
        <v>1.4342453662842013E-3</v>
      </c>
      <c r="AQ47" s="314">
        <f>IF('Zahraničné financovanie'!AS$504=0,0,'Zahraničné financovanie'!AS164/'Zahraničné financovanie'!AS$504)</f>
        <v>0</v>
      </c>
      <c r="AR47" s="314">
        <f>IF('Zahraničné financovanie'!AT$504=0,0,'Zahraničné financovanie'!AT164/'Zahraničné financovanie'!AT$504)</f>
        <v>0</v>
      </c>
      <c r="AS47" s="314">
        <f>IF('Zahraničné financovanie'!AU$504=0,0,'Zahraničné financovanie'!AU164/'Zahraničné financovanie'!AU$504)</f>
        <v>0</v>
      </c>
      <c r="AT47" s="314">
        <f>IF('Zahraničné financovanie'!AV$504=0,0,'Zahraničné financovanie'!AV164/'Zahraničné financovanie'!AV$504)</f>
        <v>0</v>
      </c>
      <c r="AU47" s="314">
        <f>IF('Zahraničné financovanie'!AW$504=0,0,'Zahraničné financovanie'!AW164/'Zahraničné financovanie'!AW$504)</f>
        <v>0</v>
      </c>
      <c r="AV47" s="314">
        <f>IF('Zahraničné financovanie'!AX$504=0,0,'Zahraničné financovanie'!AX164/'Zahraničné financovanie'!AX$504)</f>
        <v>2.8583985107743761E-4</v>
      </c>
      <c r="AW47" s="314">
        <f>IF('Zahraničné financovanie'!AY$504=0,0,'Zahraničné financovanie'!AY164/'Zahraničné financovanie'!AY$504)</f>
        <v>0</v>
      </c>
      <c r="AX47" s="314">
        <f>IF('Zahraničné financovanie'!AZ$504=0,0,'Zahraničné financovanie'!AZ164/'Zahraničné financovanie'!AZ$504)</f>
        <v>1.1813290820449882E-4</v>
      </c>
      <c r="AY47" s="314">
        <f>IF('Zahraničné financovanie'!BA$504=0,0,'Zahraničné financovanie'!BA164/'Zahraničné financovanie'!BA$504)</f>
        <v>3.487639312116431E-4</v>
      </c>
      <c r="AZ47" s="314">
        <f>IF('Zahraničné financovanie'!BB$504=0,0,'Zahraničné financovanie'!BB164/'Zahraničné financovanie'!BB$504)</f>
        <v>3.9641177855165326E-4</v>
      </c>
      <c r="BA47" s="314">
        <f>IF('Zahraničné financovanie'!BC$504=0,0,'Zahraničné financovanie'!BC164/'Zahraničné financovanie'!BC$504)</f>
        <v>0</v>
      </c>
      <c r="BB47" s="314">
        <f>IF('Zahraničné financovanie'!BD$504=0,0,'Zahraničné financovanie'!BD164/'Zahraničné financovanie'!BD$504)</f>
        <v>0</v>
      </c>
    </row>
    <row r="48" spans="1:54" ht="14.25" customHeight="1" x14ac:dyDescent="0.2">
      <c r="A48" s="14">
        <v>43</v>
      </c>
      <c r="B48" s="271" t="s">
        <v>163</v>
      </c>
      <c r="C48" s="272" t="s">
        <v>162</v>
      </c>
      <c r="D48" s="313">
        <f>IF('Zahraničné financovanie'!F$504=0,0,'Zahraničné financovanie'!F168/'Zahraničné financovanie'!F$504)</f>
        <v>0</v>
      </c>
      <c r="E48" s="313">
        <f>IF('Zahraničné financovanie'!G$504=0,0,'Zahraničné financovanie'!G168/'Zahraničné financovanie'!G$504)</f>
        <v>0</v>
      </c>
      <c r="F48" s="313">
        <f>IF('Zahraničné financovanie'!H$504=0,0,'Zahraničné financovanie'!H168/'Zahraničné financovanie'!H$504)</f>
        <v>0</v>
      </c>
      <c r="G48" s="313">
        <f>IF('Zahraničné financovanie'!I$504=0,0,'Zahraničné financovanie'!I168/'Zahraničné financovanie'!I$504)</f>
        <v>2.1903281697259981E-3</v>
      </c>
      <c r="H48" s="313">
        <f>IF('Zahraničné financovanie'!J$504=0,0,'Zahraničné financovanie'!J168/'Zahraničné financovanie'!J$504)</f>
        <v>0</v>
      </c>
      <c r="I48" s="313">
        <f>IF('Zahraničné financovanie'!K$504=0,0,'Zahraničné financovanie'!K168/'Zahraničné financovanie'!K$504)</f>
        <v>0</v>
      </c>
      <c r="J48" s="313">
        <f>IF('Zahraničné financovanie'!L$504=0,0,'Zahraničné financovanie'!L168/'Zahraničné financovanie'!L$504)</f>
        <v>0</v>
      </c>
      <c r="K48" s="313">
        <f>IF('Zahraničné financovanie'!M$504=0,0,'Zahraničné financovanie'!M168/'Zahraničné financovanie'!M$504)</f>
        <v>0</v>
      </c>
      <c r="L48" s="313">
        <f>IF('Zahraničné financovanie'!N$504=0,0,'Zahraničné financovanie'!N168/'Zahraničné financovanie'!N$504)</f>
        <v>0</v>
      </c>
      <c r="M48" s="313">
        <f>IF('Zahraničné financovanie'!O$504=0,0,'Zahraničné financovanie'!O168/'Zahraničné financovanie'!O$504)</f>
        <v>6.9179513971228304E-2</v>
      </c>
      <c r="N48" s="313">
        <f>IF('Zahraničné financovanie'!P$504=0,0,'Zahraničné financovanie'!P168/'Zahraničné financovanie'!P$504)</f>
        <v>2.4416527793289528E-3</v>
      </c>
      <c r="O48" s="313">
        <f>IF('Zahraničné financovanie'!Q$504=0,0,'Zahraničné financovanie'!Q168/'Zahraničné financovanie'!Q$504)</f>
        <v>6.0892760946793119E-4</v>
      </c>
      <c r="P48" s="313">
        <f>IF('Zahraničné financovanie'!R$504=0,0,'Zahraničné financovanie'!R168/'Zahraničné financovanie'!R$504)</f>
        <v>0</v>
      </c>
      <c r="Q48" s="313">
        <f>IF('Zahraničné financovanie'!S$504=0,0,'Zahraničné financovanie'!S168/'Zahraničné financovanie'!S$504)</f>
        <v>0</v>
      </c>
      <c r="R48" s="313">
        <f>IF('Zahraničné financovanie'!T$504=0,0,'Zahraničné financovanie'!T168/'Zahraničné financovanie'!T$504)</f>
        <v>0</v>
      </c>
      <c r="S48" s="313">
        <f>IF('Zahraničné financovanie'!U$504=0,0,'Zahraničné financovanie'!U168/'Zahraničné financovanie'!U$504)</f>
        <v>2.4870329269525639E-3</v>
      </c>
      <c r="T48" s="313">
        <f>IF('Zahraničné financovanie'!V$504=0,0,'Zahraničné financovanie'!V168/'Zahraničné financovanie'!V$504)</f>
        <v>0</v>
      </c>
      <c r="U48" s="313">
        <f>IF('Zahraničné financovanie'!W$504=0,0,'Zahraničné financovanie'!W168/'Zahraničné financovanie'!W$504)</f>
        <v>0</v>
      </c>
      <c r="V48" s="313">
        <f>IF('Zahraničné financovanie'!X$504=0,0,'Zahraničné financovanie'!X168/'Zahraničné financovanie'!X$504)</f>
        <v>0</v>
      </c>
      <c r="W48" s="313">
        <f>IF('Zahraničné financovanie'!Y$504=0,0,'Zahraničné financovanie'!Y168/'Zahraničné financovanie'!Y$504)</f>
        <v>0</v>
      </c>
      <c r="X48" s="313">
        <f>IF('Zahraničné financovanie'!Z$504=0,0,'Zahraničné financovanie'!Z168/'Zahraničné financovanie'!Z$504)</f>
        <v>0</v>
      </c>
      <c r="Y48" s="313">
        <f>IF('Zahraničné financovanie'!AA$504=0,0,'Zahraničné financovanie'!AA168/'Zahraničné financovanie'!AA$504)</f>
        <v>1.0618081523238981E-2</v>
      </c>
      <c r="Z48" s="313">
        <f>IF('Zahraničné financovanie'!AB$504=0,0,'Zahraničné financovanie'!AB168/'Zahraničné financovanie'!AB$504)</f>
        <v>4.6807551618327755E-3</v>
      </c>
      <c r="AA48" s="313">
        <f>IF('Zahraničné financovanie'!AC$504=0,0,'Zahraničné financovanie'!AC168/'Zahraničné financovanie'!AC$504)</f>
        <v>0</v>
      </c>
      <c r="AB48" s="313">
        <f>IF('Zahraničné financovanie'!AD$504=0,0,'Zahraničné financovanie'!AD168/'Zahraničné financovanie'!AD$504)</f>
        <v>0</v>
      </c>
      <c r="AC48" s="313">
        <f>IF('Zahraničné financovanie'!AE$504=0,0,'Zahraničné financovanie'!AE168/'Zahraničné financovanie'!AE$504)</f>
        <v>0</v>
      </c>
      <c r="AD48" s="313">
        <f>IF('Zahraničné financovanie'!AF$504=0,0,'Zahraničné financovanie'!AF168/'Zahraničné financovanie'!AF$504)</f>
        <v>0</v>
      </c>
      <c r="AE48" s="313">
        <f>IF('Zahraničné financovanie'!AG$504=0,0,'Zahraničné financovanie'!AG168/'Zahraničné financovanie'!AG$504)</f>
        <v>0</v>
      </c>
      <c r="AF48" s="313">
        <f>IF('Zahraničné financovanie'!AH$504=0,0,'Zahraničné financovanie'!AH168/'Zahraničné financovanie'!AH$504)</f>
        <v>1.8504387929242068E-3</v>
      </c>
      <c r="AG48" s="313">
        <f>IF('Zahraničné financovanie'!AI$504=0,0,'Zahraničné financovanie'!AI168/'Zahraničné financovanie'!AI$504)</f>
        <v>0</v>
      </c>
      <c r="AH48" s="313">
        <f>IF('Zahraničné financovanie'!AJ$504=0,0,'Zahraničné financovanie'!AJ168/'Zahraničné financovanie'!AJ$504)</f>
        <v>0</v>
      </c>
      <c r="AI48" s="313">
        <f>IF('Zahraničné financovanie'!AK$504=0,0,'Zahraničné financovanie'!AK168/'Zahraničné financovanie'!AK$504)</f>
        <v>0</v>
      </c>
      <c r="AJ48" s="313">
        <f>IF('Zahraničné financovanie'!AL$504=0,0,'Zahraničné financovanie'!AL168/'Zahraničné financovanie'!AL$504)</f>
        <v>0</v>
      </c>
      <c r="AK48" s="313">
        <f>IF('Zahraničné financovanie'!AM$504=0,0,'Zahraničné financovanie'!AM168/'Zahraničné financovanie'!AM$504)</f>
        <v>3.0784714252057513E-4</v>
      </c>
      <c r="AL48" s="313">
        <f>IF('Zahraničné financovanie'!AN$504=0,0,'Zahraničné financovanie'!AN168/'Zahraničné financovanie'!AN$504)</f>
        <v>0</v>
      </c>
      <c r="AM48" s="313">
        <f>IF('Zahraničné financovanie'!AO$504=0,0,'Zahraničné financovanie'!AO168/'Zahraničné financovanie'!AO$504)</f>
        <v>3.5201857337987786E-3</v>
      </c>
      <c r="AN48" s="313">
        <f>IF('Zahraničné financovanie'!AP$504=0,0,'Zahraničné financovanie'!AP168/'Zahraničné financovanie'!AP$504)</f>
        <v>0</v>
      </c>
      <c r="AO48" s="313">
        <f>IF('Zahraničné financovanie'!AQ$504=0,0,'Zahraničné financovanie'!AQ168/'Zahraničné financovanie'!AQ$504)</f>
        <v>0</v>
      </c>
      <c r="AP48" s="313">
        <f>IF('Zahraničné financovanie'!AR$504=0,0,'Zahraničné financovanie'!AR168/'Zahraničné financovanie'!AR$504)</f>
        <v>7.5573698146513685E-3</v>
      </c>
      <c r="AQ48" s="313">
        <f>IF('Zahraničné financovanie'!AS$504=0,0,'Zahraničné financovanie'!AS168/'Zahraničné financovanie'!AS$504)</f>
        <v>0</v>
      </c>
      <c r="AR48" s="313">
        <f>IF('Zahraničné financovanie'!AT$504=0,0,'Zahraničné financovanie'!AT168/'Zahraničné financovanie'!AT$504)</f>
        <v>9.3199539858292609E-3</v>
      </c>
      <c r="AS48" s="313">
        <f>IF('Zahraničné financovanie'!AU$504=0,0,'Zahraničné financovanie'!AU168/'Zahraničné financovanie'!AU$504)</f>
        <v>0</v>
      </c>
      <c r="AT48" s="313">
        <f>IF('Zahraničné financovanie'!AV$504=0,0,'Zahraničné financovanie'!AV168/'Zahraničné financovanie'!AV$504)</f>
        <v>0</v>
      </c>
      <c r="AU48" s="313">
        <f>IF('Zahraničné financovanie'!AW$504=0,0,'Zahraničné financovanie'!AW168/'Zahraničné financovanie'!AW$504)</f>
        <v>0</v>
      </c>
      <c r="AV48" s="313">
        <f>IF('Zahraničné financovanie'!AX$504=0,0,'Zahraničné financovanie'!AX168/'Zahraničné financovanie'!AX$504)</f>
        <v>3.6444581012373294E-3</v>
      </c>
      <c r="AW48" s="313">
        <f>IF('Zahraničné financovanie'!AY$504=0,0,'Zahraničné financovanie'!AY168/'Zahraničné financovanie'!AY$504)</f>
        <v>0</v>
      </c>
      <c r="AX48" s="313">
        <f>IF('Zahraničné financovanie'!AZ$504=0,0,'Zahraničné financovanie'!AZ168/'Zahraničné financovanie'!AZ$504)</f>
        <v>0</v>
      </c>
      <c r="AY48" s="313">
        <f>IF('Zahraničné financovanie'!BA$504=0,0,'Zahraničné financovanie'!BA168/'Zahraničné financovanie'!BA$504)</f>
        <v>0</v>
      </c>
      <c r="AZ48" s="313">
        <f>IF('Zahraničné financovanie'!BB$504=0,0,'Zahraničné financovanie'!BB168/'Zahraničné financovanie'!BB$504)</f>
        <v>0</v>
      </c>
      <c r="BA48" s="313">
        <f>IF('Zahraničné financovanie'!BC$504=0,0,'Zahraničné financovanie'!BC168/'Zahraničné financovanie'!BC$504)</f>
        <v>0</v>
      </c>
      <c r="BB48" s="313">
        <f>IF('Zahraničné financovanie'!BD$504=0,0,'Zahraničné financovanie'!BD168/'Zahraničné financovanie'!BD$504)</f>
        <v>0</v>
      </c>
    </row>
    <row r="49" spans="1:54" ht="14.25" customHeight="1" x14ac:dyDescent="0.25">
      <c r="A49" s="21">
        <v>44</v>
      </c>
      <c r="B49" s="279" t="s">
        <v>81</v>
      </c>
      <c r="C49" s="280" t="s">
        <v>80</v>
      </c>
      <c r="D49" s="314">
        <f>IF('Zahraničné financovanie'!F$504=0,0,'Zahraničné financovanie'!F172/'Zahraničné financovanie'!F$504)</f>
        <v>0</v>
      </c>
      <c r="E49" s="314">
        <f>IF('Zahraničné financovanie'!G$504=0,0,'Zahraničné financovanie'!G172/'Zahraničné financovanie'!G$504)</f>
        <v>5.5019298508820359E-3</v>
      </c>
      <c r="F49" s="314">
        <f>IF('Zahraničné financovanie'!H$504=0,0,'Zahraničné financovanie'!H172/'Zahraničné financovanie'!H$504)</f>
        <v>2.0880366002442464E-3</v>
      </c>
      <c r="G49" s="314">
        <f>IF('Zahraničné financovanie'!I$504=0,0,'Zahraničné financovanie'!I172/'Zahraničné financovanie'!I$504)</f>
        <v>0</v>
      </c>
      <c r="H49" s="314">
        <f>IF('Zahraničné financovanie'!J$504=0,0,'Zahraničné financovanie'!J172/'Zahraničné financovanie'!J$504)</f>
        <v>5.4702053752400974E-3</v>
      </c>
      <c r="I49" s="314">
        <f>IF('Zahraničné financovanie'!K$504=0,0,'Zahraničné financovanie'!K172/'Zahraničné financovanie'!K$504)</f>
        <v>0</v>
      </c>
      <c r="J49" s="314">
        <f>IF('Zahraničné financovanie'!L$504=0,0,'Zahraničné financovanie'!L172/'Zahraničné financovanie'!L$504)</f>
        <v>2.2711390635918937E-2</v>
      </c>
      <c r="K49" s="314">
        <f>IF('Zahraničné financovanie'!M$504=0,0,'Zahraničné financovanie'!M172/'Zahraničné financovanie'!M$504)</f>
        <v>0</v>
      </c>
      <c r="L49" s="314">
        <f>IF('Zahraničné financovanie'!N$504=0,0,'Zahraničné financovanie'!N172/'Zahraničné financovanie'!N$504)</f>
        <v>4.446354377935835E-2</v>
      </c>
      <c r="M49" s="314">
        <f>IF('Zahraničné financovanie'!O$504=0,0,'Zahraničné financovanie'!O172/'Zahraničné financovanie'!O$504)</f>
        <v>9.1745554463222544E-3</v>
      </c>
      <c r="N49" s="314">
        <f>IF('Zahraničné financovanie'!P$504=0,0,'Zahraničné financovanie'!P172/'Zahraničné financovanie'!P$504)</f>
        <v>2.5404939473160224E-2</v>
      </c>
      <c r="O49" s="314">
        <f>IF('Zahraničné financovanie'!Q$504=0,0,'Zahraničné financovanie'!Q172/'Zahraničné financovanie'!Q$504)</f>
        <v>6.9417747479344163E-2</v>
      </c>
      <c r="P49" s="314">
        <f>IF('Zahraničné financovanie'!R$504=0,0,'Zahraničné financovanie'!R172/'Zahraničné financovanie'!R$504)</f>
        <v>0</v>
      </c>
      <c r="Q49" s="314">
        <f>IF('Zahraničné financovanie'!S$504=0,0,'Zahraničné financovanie'!S172/'Zahraničné financovanie'!S$504)</f>
        <v>0</v>
      </c>
      <c r="R49" s="314">
        <f>IF('Zahraničné financovanie'!T$504=0,0,'Zahraničné financovanie'!T172/'Zahraničné financovanie'!T$504)</f>
        <v>7.1287676428088198E-2</v>
      </c>
      <c r="S49" s="314">
        <f>IF('Zahraničné financovanie'!U$504=0,0,'Zahraničné financovanie'!U172/'Zahraničné financovanie'!U$504)</f>
        <v>6.9282564739508012E-3</v>
      </c>
      <c r="T49" s="314">
        <f>IF('Zahraničné financovanie'!V$504=0,0,'Zahraničné financovanie'!V172/'Zahraničné financovanie'!V$504)</f>
        <v>0</v>
      </c>
      <c r="U49" s="314">
        <f>IF('Zahraničné financovanie'!W$504=0,0,'Zahraničné financovanie'!W172/'Zahraničné financovanie'!W$504)</f>
        <v>0</v>
      </c>
      <c r="V49" s="314">
        <f>IF('Zahraničné financovanie'!X$504=0,0,'Zahraničné financovanie'!X172/'Zahraničné financovanie'!X$504)</f>
        <v>7.5492635211444671E-4</v>
      </c>
      <c r="W49" s="314">
        <f>IF('Zahraničné financovanie'!Y$504=0,0,'Zahraničné financovanie'!Y172/'Zahraničné financovanie'!Y$504)</f>
        <v>3.0332831352659847E-2</v>
      </c>
      <c r="X49" s="314">
        <f>IF('Zahraničné financovanie'!Z$504=0,0,'Zahraničné financovanie'!Z172/'Zahraničné financovanie'!Z$504)</f>
        <v>0</v>
      </c>
      <c r="Y49" s="314">
        <f>IF('Zahraničné financovanie'!AA$504=0,0,'Zahraničné financovanie'!AA172/'Zahraničné financovanie'!AA$504)</f>
        <v>3.0541492435502863E-2</v>
      </c>
      <c r="Z49" s="314">
        <f>IF('Zahraničné financovanie'!AB$504=0,0,'Zahraničné financovanie'!AB172/'Zahraničné financovanie'!AB$504)</f>
        <v>2.3403775809163877E-3</v>
      </c>
      <c r="AA49" s="314">
        <f>IF('Zahraničné financovanie'!AC$504=0,0,'Zahraničné financovanie'!AC172/'Zahraničné financovanie'!AC$504)</f>
        <v>4.3597010320449402E-2</v>
      </c>
      <c r="AB49" s="314">
        <f>IF('Zahraničné financovanie'!AD$504=0,0,'Zahraničné financovanie'!AD172/'Zahraničné financovanie'!AD$504)</f>
        <v>0</v>
      </c>
      <c r="AC49" s="314">
        <f>IF('Zahraničné financovanie'!AE$504=0,0,'Zahraničné financovanie'!AE172/'Zahraničné financovanie'!AE$504)</f>
        <v>0</v>
      </c>
      <c r="AD49" s="314">
        <f>IF('Zahraničné financovanie'!AF$504=0,0,'Zahraničné financovanie'!AF172/'Zahraničné financovanie'!AF$504)</f>
        <v>0</v>
      </c>
      <c r="AE49" s="314">
        <f>IF('Zahraničné financovanie'!AG$504=0,0,'Zahraničné financovanie'!AG172/'Zahraničné financovanie'!AG$504)</f>
        <v>1.695669532431978E-2</v>
      </c>
      <c r="AF49" s="314">
        <f>IF('Zahraničné financovanie'!AH$504=0,0,'Zahraničné financovanie'!AH172/'Zahraničné financovanie'!AH$504)</f>
        <v>0.12561073376506848</v>
      </c>
      <c r="AG49" s="314">
        <f>IF('Zahraničné financovanie'!AI$504=0,0,'Zahraničné financovanie'!AI172/'Zahraničné financovanie'!AI$504)</f>
        <v>7.0697889210480491E-3</v>
      </c>
      <c r="AH49" s="314">
        <f>IF('Zahraničné financovanie'!AJ$504=0,0,'Zahraničné financovanie'!AJ172/'Zahraničné financovanie'!AJ$504)</f>
        <v>4.7315367438921549E-2</v>
      </c>
      <c r="AI49" s="314">
        <f>IF('Zahraničné financovanie'!AK$504=0,0,'Zahraničné financovanie'!AK172/'Zahraničné financovanie'!AK$504)</f>
        <v>0</v>
      </c>
      <c r="AJ49" s="314">
        <f>IF('Zahraničné financovanie'!AL$504=0,0,'Zahraničné financovanie'!AL172/'Zahraničné financovanie'!AL$504)</f>
        <v>1.4609475779400345E-2</v>
      </c>
      <c r="AK49" s="314">
        <f>IF('Zahraničné financovanie'!AM$504=0,0,'Zahraničné financovanie'!AM172/'Zahraničné financovanie'!AM$504)</f>
        <v>2.2832659227893005E-2</v>
      </c>
      <c r="AL49" s="314">
        <f>IF('Zahraničné financovanie'!AN$504=0,0,'Zahraničné financovanie'!AN172/'Zahraničné financovanie'!AN$504)</f>
        <v>6.1318392303798555E-2</v>
      </c>
      <c r="AM49" s="314">
        <f>IF('Zahraničné financovanie'!AO$504=0,0,'Zahraničné financovanie'!AO172/'Zahraničné financovanie'!AO$504)</f>
        <v>1.1441544701897762E-2</v>
      </c>
      <c r="AN49" s="314">
        <f>IF('Zahraničné financovanie'!AP$504=0,0,'Zahraničné financovanie'!AP172/'Zahraničné financovanie'!AP$504)</f>
        <v>3.7238185174277405E-4</v>
      </c>
      <c r="AO49" s="314">
        <f>IF('Zahraničné financovanie'!AQ$504=0,0,'Zahraničné financovanie'!AQ172/'Zahraničné financovanie'!AQ$504)</f>
        <v>2.2942216186377148E-2</v>
      </c>
      <c r="AP49" s="314">
        <f>IF('Zahraničné financovanie'!AR$504=0,0,'Zahraničné financovanie'!AR172/'Zahraničné financovanie'!AR$504)</f>
        <v>2.239629302736099E-2</v>
      </c>
      <c r="AQ49" s="314">
        <f>IF('Zahraničné financovanie'!AS$504=0,0,'Zahraničné financovanie'!AS172/'Zahraničné financovanie'!AS$504)</f>
        <v>1.7914375050902116E-2</v>
      </c>
      <c r="AR49" s="314">
        <f>IF('Zahraničné financovanie'!AT$504=0,0,'Zahraničné financovanie'!AT172/'Zahraničné financovanie'!AT$504)</f>
        <v>0.16260453640043512</v>
      </c>
      <c r="AS49" s="314">
        <f>IF('Zahraničné financovanie'!AU$504=0,0,'Zahraničné financovanie'!AU172/'Zahraničné financovanie'!AU$504)</f>
        <v>2.5405820617846554E-2</v>
      </c>
      <c r="AT49" s="314">
        <f>IF('Zahraničné financovanie'!AV$504=0,0,'Zahraničné financovanie'!AV172/'Zahraničné financovanie'!AV$504)</f>
        <v>0</v>
      </c>
      <c r="AU49" s="314">
        <f>IF('Zahraničné financovanie'!AW$504=0,0,'Zahraničné financovanie'!AW172/'Zahraničné financovanie'!AW$504)</f>
        <v>1.8744478418976387E-2</v>
      </c>
      <c r="AV49" s="314">
        <f>IF('Zahraničné financovanie'!AX$504=0,0,'Zahraničné financovanie'!AX172/'Zahraničné financovanie'!AX$504)</f>
        <v>4.144677840622845E-3</v>
      </c>
      <c r="AW49" s="314">
        <f>IF('Zahraničné financovanie'!AY$504=0,0,'Zahraničné financovanie'!AY172/'Zahraničné financovanie'!AY$504)</f>
        <v>1.0347964697635161E-2</v>
      </c>
      <c r="AX49" s="314">
        <f>IF('Zahraničné financovanie'!AZ$504=0,0,'Zahraničné financovanie'!AZ172/'Zahraničné financovanie'!AZ$504)</f>
        <v>0</v>
      </c>
      <c r="AY49" s="314">
        <f>IF('Zahraničné financovanie'!BA$504=0,0,'Zahraničné financovanie'!BA172/'Zahraničné financovanie'!BA$504)</f>
        <v>3.7089258858318758E-3</v>
      </c>
      <c r="AZ49" s="314">
        <f>IF('Zahraničné financovanie'!BB$504=0,0,'Zahraničné financovanie'!BB172/'Zahraničné financovanie'!BB$504)</f>
        <v>5.1787778837496844E-3</v>
      </c>
      <c r="BA49" s="314">
        <f>IF('Zahraničné financovanie'!BC$504=0,0,'Zahraničné financovanie'!BC172/'Zahraničné financovanie'!BC$504)</f>
        <v>0</v>
      </c>
      <c r="BB49" s="314">
        <f>IF('Zahraničné financovanie'!BD$504=0,0,'Zahraničné financovanie'!BD172/'Zahraničné financovanie'!BD$504)</f>
        <v>2.4296006212780339E-3</v>
      </c>
    </row>
    <row r="50" spans="1:54" ht="14.25" customHeight="1" x14ac:dyDescent="0.25">
      <c r="A50" s="21">
        <v>45</v>
      </c>
      <c r="B50" s="281" t="s">
        <v>204</v>
      </c>
      <c r="C50" s="282" t="s">
        <v>203</v>
      </c>
      <c r="D50" s="313">
        <f>IF('Zahraničné financovanie'!F$504=0,0,'Zahraničné financovanie'!F174/'Zahraničné financovanie'!F$504)</f>
        <v>0</v>
      </c>
      <c r="E50" s="313">
        <f>IF('Zahraničné financovanie'!G$504=0,0,'Zahraničné financovanie'!G174/'Zahraničné financovanie'!G$504)</f>
        <v>0</v>
      </c>
      <c r="F50" s="313">
        <f>IF('Zahraničné financovanie'!H$504=0,0,'Zahraničné financovanie'!H174/'Zahraničné financovanie'!H$504)</f>
        <v>7.0133836400002134E-4</v>
      </c>
      <c r="G50" s="313">
        <f>IF('Zahraničné financovanie'!I$504=0,0,'Zahraničné financovanie'!I174/'Zahraničné financovanie'!I$504)</f>
        <v>0</v>
      </c>
      <c r="H50" s="313">
        <f>IF('Zahraničné financovanie'!J$504=0,0,'Zahraničné financovanie'!J174/'Zahraničné financovanie'!J$504)</f>
        <v>0</v>
      </c>
      <c r="I50" s="313">
        <f>IF('Zahraničné financovanie'!K$504=0,0,'Zahraničné financovanie'!K174/'Zahraničné financovanie'!K$504)</f>
        <v>0</v>
      </c>
      <c r="J50" s="313">
        <f>IF('Zahraničné financovanie'!L$504=0,0,'Zahraničné financovanie'!L174/'Zahraničné financovanie'!L$504)</f>
        <v>1.0482180293501049E-3</v>
      </c>
      <c r="K50" s="313">
        <f>IF('Zahraničné financovanie'!M$504=0,0,'Zahraničné financovanie'!M174/'Zahraničné financovanie'!M$504)</f>
        <v>0</v>
      </c>
      <c r="L50" s="313">
        <f>IF('Zahraničné financovanie'!N$504=0,0,'Zahraničné financovanie'!N174/'Zahraničné financovanie'!N$504)</f>
        <v>0</v>
      </c>
      <c r="M50" s="313">
        <f>IF('Zahraničné financovanie'!O$504=0,0,'Zahraničné financovanie'!O174/'Zahraničné financovanie'!O$504)</f>
        <v>0</v>
      </c>
      <c r="N50" s="313">
        <f>IF('Zahraničné financovanie'!P$504=0,0,'Zahraničné financovanie'!P174/'Zahraničné financovanie'!P$504)</f>
        <v>0</v>
      </c>
      <c r="O50" s="313">
        <f>IF('Zahraničné financovanie'!Q$504=0,0,'Zahraničné financovanie'!Q174/'Zahraničné financovanie'!Q$504)</f>
        <v>0</v>
      </c>
      <c r="P50" s="313">
        <f>IF('Zahraničné financovanie'!R$504=0,0,'Zahraničné financovanie'!R174/'Zahraničné financovanie'!R$504)</f>
        <v>0</v>
      </c>
      <c r="Q50" s="313">
        <f>IF('Zahraničné financovanie'!S$504=0,0,'Zahraničné financovanie'!S174/'Zahraničné financovanie'!S$504)</f>
        <v>0</v>
      </c>
      <c r="R50" s="313">
        <f>IF('Zahraničné financovanie'!T$504=0,0,'Zahraničné financovanie'!T174/'Zahraničné financovanie'!T$504)</f>
        <v>0</v>
      </c>
      <c r="S50" s="313">
        <f>IF('Zahraničné financovanie'!U$504=0,0,'Zahraničné financovanie'!U174/'Zahraničné financovanie'!U$504)</f>
        <v>0</v>
      </c>
      <c r="T50" s="313">
        <f>IF('Zahraničné financovanie'!V$504=0,0,'Zahraničné financovanie'!V174/'Zahraničné financovanie'!V$504)</f>
        <v>0</v>
      </c>
      <c r="U50" s="313">
        <f>IF('Zahraničné financovanie'!W$504=0,0,'Zahraničné financovanie'!W174/'Zahraničné financovanie'!W$504)</f>
        <v>0</v>
      </c>
      <c r="V50" s="313">
        <f>IF('Zahraničné financovanie'!X$504=0,0,'Zahraničné financovanie'!X174/'Zahraničné financovanie'!X$504)</f>
        <v>0</v>
      </c>
      <c r="W50" s="313">
        <f>IF('Zahraničné financovanie'!Y$504=0,0,'Zahraničné financovanie'!Y174/'Zahraničné financovanie'!Y$504)</f>
        <v>0</v>
      </c>
      <c r="X50" s="313">
        <f>IF('Zahraničné financovanie'!Z$504=0,0,'Zahraničné financovanie'!Z174/'Zahraničné financovanie'!Z$504)</f>
        <v>0</v>
      </c>
      <c r="Y50" s="313">
        <f>IF('Zahraničné financovanie'!AA$504=0,0,'Zahraničné financovanie'!AA174/'Zahraničné financovanie'!AA$504)</f>
        <v>0</v>
      </c>
      <c r="Z50" s="313">
        <f>IF('Zahraničné financovanie'!AB$504=0,0,'Zahraničné financovanie'!AB174/'Zahraničné financovanie'!AB$504)</f>
        <v>0</v>
      </c>
      <c r="AA50" s="313">
        <f>IF('Zahraničné financovanie'!AC$504=0,0,'Zahraničné financovanie'!AC174/'Zahraničné financovanie'!AC$504)</f>
        <v>3.2325430525883252E-3</v>
      </c>
      <c r="AB50" s="313">
        <f>IF('Zahraničné financovanie'!AD$504=0,0,'Zahraničné financovanie'!AD174/'Zahraničné financovanie'!AD$504)</f>
        <v>0</v>
      </c>
      <c r="AC50" s="313">
        <f>IF('Zahraničné financovanie'!AE$504=0,0,'Zahraničné financovanie'!AE174/'Zahraničné financovanie'!AE$504)</f>
        <v>0</v>
      </c>
      <c r="AD50" s="313">
        <f>IF('Zahraničné financovanie'!AF$504=0,0,'Zahraničné financovanie'!AF174/'Zahraničné financovanie'!AF$504)</f>
        <v>0</v>
      </c>
      <c r="AE50" s="313">
        <f>IF('Zahraničné financovanie'!AG$504=0,0,'Zahraničné financovanie'!AG174/'Zahraničné financovanie'!AG$504)</f>
        <v>0</v>
      </c>
      <c r="AF50" s="313">
        <f>IF('Zahraničné financovanie'!AH$504=0,0,'Zahraničné financovanie'!AH174/'Zahraničné financovanie'!AH$504)</f>
        <v>4.0679151705987644E-3</v>
      </c>
      <c r="AG50" s="313">
        <f>IF('Zahraničné financovanie'!AI$504=0,0,'Zahraničné financovanie'!AI174/'Zahraničné financovanie'!AI$504)</f>
        <v>0</v>
      </c>
      <c r="AH50" s="313">
        <f>IF('Zahraničné financovanie'!AJ$504=0,0,'Zahraničné financovanie'!AJ174/'Zahraničné financovanie'!AJ$504)</f>
        <v>0</v>
      </c>
      <c r="AI50" s="313">
        <f>IF('Zahraničné financovanie'!AK$504=0,0,'Zahraničné financovanie'!AK174/'Zahraničné financovanie'!AK$504)</f>
        <v>0</v>
      </c>
      <c r="AJ50" s="313">
        <f>IF('Zahraničné financovanie'!AL$504=0,0,'Zahraničné financovanie'!AL174/'Zahraničné financovanie'!AL$504)</f>
        <v>0</v>
      </c>
      <c r="AK50" s="313">
        <f>IF('Zahraničné financovanie'!AM$504=0,0,'Zahraničné financovanie'!AM174/'Zahraničné financovanie'!AM$504)</f>
        <v>2.8590859757527537E-3</v>
      </c>
      <c r="AL50" s="313">
        <f>IF('Zahraničné financovanie'!AN$504=0,0,'Zahraničné financovanie'!AN174/'Zahraničné financovanie'!AN$504)</f>
        <v>0</v>
      </c>
      <c r="AM50" s="313">
        <f>IF('Zahraničné financovanie'!AO$504=0,0,'Zahraničné financovanie'!AO174/'Zahraničné financovanie'!AO$504)</f>
        <v>0</v>
      </c>
      <c r="AN50" s="313">
        <f>IF('Zahraničné financovanie'!AP$504=0,0,'Zahraničné financovanie'!AP174/'Zahraničné financovanie'!AP$504)</f>
        <v>0</v>
      </c>
      <c r="AO50" s="313">
        <f>IF('Zahraničné financovanie'!AQ$504=0,0,'Zahraničné financovanie'!AQ174/'Zahraničné financovanie'!AQ$504)</f>
        <v>0</v>
      </c>
      <c r="AP50" s="313">
        <f>IF('Zahraničné financovanie'!AR$504=0,0,'Zahraničné financovanie'!AR174/'Zahraničné financovanie'!AR$504)</f>
        <v>0</v>
      </c>
      <c r="AQ50" s="313">
        <f>IF('Zahraničné financovanie'!AS$504=0,0,'Zahraničné financovanie'!AS174/'Zahraničné financovanie'!AS$504)</f>
        <v>0</v>
      </c>
      <c r="AR50" s="313">
        <f>IF('Zahraničné financovanie'!AT$504=0,0,'Zahraničné financovanie'!AT174/'Zahraničné financovanie'!AT$504)</f>
        <v>0</v>
      </c>
      <c r="AS50" s="313">
        <f>IF('Zahraničné financovanie'!AU$504=0,0,'Zahraničné financovanie'!AU174/'Zahraničné financovanie'!AU$504)</f>
        <v>0</v>
      </c>
      <c r="AT50" s="313">
        <f>IF('Zahraničné financovanie'!AV$504=0,0,'Zahraničné financovanie'!AV174/'Zahraničné financovanie'!AV$504)</f>
        <v>0</v>
      </c>
      <c r="AU50" s="313">
        <f>IF('Zahraničné financovanie'!AW$504=0,0,'Zahraničné financovanie'!AW174/'Zahraničné financovanie'!AW$504)</f>
        <v>0</v>
      </c>
      <c r="AV50" s="313">
        <f>IF('Zahraničné financovanie'!AX$504=0,0,'Zahraničné financovanie'!AX174/'Zahraničné financovanie'!AX$504)</f>
        <v>0</v>
      </c>
      <c r="AW50" s="313">
        <f>IF('Zahraničné financovanie'!AY$504=0,0,'Zahraničné financovanie'!AY174/'Zahraničné financovanie'!AY$504)</f>
        <v>0</v>
      </c>
      <c r="AX50" s="313">
        <f>IF('Zahraničné financovanie'!AZ$504=0,0,'Zahraničné financovanie'!AZ174/'Zahraničné financovanie'!AZ$504)</f>
        <v>0</v>
      </c>
      <c r="AY50" s="313">
        <f>IF('Zahraničné financovanie'!BA$504=0,0,'Zahraničné financovanie'!BA174/'Zahraničné financovanie'!BA$504)</f>
        <v>0</v>
      </c>
      <c r="AZ50" s="313">
        <f>IF('Zahraničné financovanie'!BB$504=0,0,'Zahraničné financovanie'!BB174/'Zahraničné financovanie'!BB$504)</f>
        <v>0</v>
      </c>
      <c r="BA50" s="313">
        <f>IF('Zahraničné financovanie'!BC$504=0,0,'Zahraničné financovanie'!BC174/'Zahraničné financovanie'!BC$504)</f>
        <v>0</v>
      </c>
      <c r="BB50" s="313">
        <f>IF('Zahraničné financovanie'!BD$504=0,0,'Zahraničné financovanie'!BD174/'Zahraničné financovanie'!BD$504)</f>
        <v>0</v>
      </c>
    </row>
    <row r="51" spans="1:54" ht="14.25" customHeight="1" x14ac:dyDescent="0.25">
      <c r="A51" s="21">
        <v>46</v>
      </c>
      <c r="B51" s="279" t="s">
        <v>137</v>
      </c>
      <c r="C51" s="280" t="s">
        <v>136</v>
      </c>
      <c r="D51" s="314">
        <f>IF('Zahraničné financovanie'!F$504=0,0,'Zahraničné financovanie'!F181/'Zahraničné financovanie'!F$504)</f>
        <v>0</v>
      </c>
      <c r="E51" s="314">
        <f>IF('Zahraničné financovanie'!G$504=0,0,'Zahraničné financovanie'!G181/'Zahraničné financovanie'!G$504)</f>
        <v>0</v>
      </c>
      <c r="F51" s="314">
        <f>IF('Zahraničné financovanie'!H$504=0,0,'Zahraničné financovanie'!H181/'Zahraničné financovanie'!H$504)</f>
        <v>1.3358825980952789E-4</v>
      </c>
      <c r="G51" s="314">
        <f>IF('Zahraničné financovanie'!I$504=0,0,'Zahraničné financovanie'!I181/'Zahraničné financovanie'!I$504)</f>
        <v>1.6017472111925311E-3</v>
      </c>
      <c r="H51" s="314">
        <f>IF('Zahraničné financovanie'!J$504=0,0,'Zahraničné financovanie'!J181/'Zahraničné financovanie'!J$504)</f>
        <v>0</v>
      </c>
      <c r="I51" s="314">
        <f>IF('Zahraničné financovanie'!K$504=0,0,'Zahraničné financovanie'!K181/'Zahraničné financovanie'!K$504)</f>
        <v>0</v>
      </c>
      <c r="J51" s="314">
        <f>IF('Zahraničné financovanie'!L$504=0,0,'Zahraničné financovanie'!L181/'Zahraničné financovanie'!L$504)</f>
        <v>2.9699510831586302E-2</v>
      </c>
      <c r="K51" s="314">
        <f>IF('Zahraničné financovanie'!M$504=0,0,'Zahraničné financovanie'!M181/'Zahraničné financovanie'!M$504)</f>
        <v>0</v>
      </c>
      <c r="L51" s="314">
        <f>IF('Zahraničné financovanie'!N$504=0,0,'Zahraničné financovanie'!N181/'Zahraničné financovanie'!N$504)</f>
        <v>1.7313910245890216E-2</v>
      </c>
      <c r="M51" s="314">
        <f>IF('Zahraničné financovanie'!O$504=0,0,'Zahraničné financovanie'!O181/'Zahraničné financovanie'!O$504)</f>
        <v>7.5549219139358125E-3</v>
      </c>
      <c r="N51" s="314">
        <f>IF('Zahraničné financovanie'!P$504=0,0,'Zahraničné financovanie'!P181/'Zahraničné financovanie'!P$504)</f>
        <v>0</v>
      </c>
      <c r="O51" s="314">
        <f>IF('Zahraničné financovanie'!Q$504=0,0,'Zahraničné financovanie'!Q181/'Zahraničné financovanie'!Q$504)</f>
        <v>1.6359855107705087E-2</v>
      </c>
      <c r="P51" s="314">
        <f>IF('Zahraničné financovanie'!R$504=0,0,'Zahraničné financovanie'!R181/'Zahraničné financovanie'!R$504)</f>
        <v>0</v>
      </c>
      <c r="Q51" s="314">
        <f>IF('Zahraničné financovanie'!S$504=0,0,'Zahraničné financovanie'!S181/'Zahraničné financovanie'!S$504)</f>
        <v>0</v>
      </c>
      <c r="R51" s="314">
        <f>IF('Zahraničné financovanie'!T$504=0,0,'Zahraničné financovanie'!T181/'Zahraničné financovanie'!T$504)</f>
        <v>1.4257535285617639E-3</v>
      </c>
      <c r="S51" s="314">
        <f>IF('Zahraničné financovanie'!U$504=0,0,'Zahraničné financovanie'!U181/'Zahraničné financovanie'!U$504)</f>
        <v>2.72637114762701E-3</v>
      </c>
      <c r="T51" s="314">
        <f>IF('Zahraničné financovanie'!V$504=0,0,'Zahraničné financovanie'!V181/'Zahraničné financovanie'!V$504)</f>
        <v>0</v>
      </c>
      <c r="U51" s="314">
        <f>IF('Zahraničné financovanie'!W$504=0,0,'Zahraničné financovanie'!W181/'Zahraničné financovanie'!W$504)</f>
        <v>0</v>
      </c>
      <c r="V51" s="314">
        <f>IF('Zahraničné financovanie'!X$504=0,0,'Zahraničné financovanie'!X181/'Zahraničné financovanie'!X$504)</f>
        <v>0</v>
      </c>
      <c r="W51" s="314">
        <f>IF('Zahraničné financovanie'!Y$504=0,0,'Zahraničné financovanie'!Y181/'Zahraničné financovanie'!Y$504)</f>
        <v>0</v>
      </c>
      <c r="X51" s="314">
        <f>IF('Zahraničné financovanie'!Z$504=0,0,'Zahraničné financovanie'!Z181/'Zahraničné financovanie'!Z$504)</f>
        <v>0</v>
      </c>
      <c r="Y51" s="314">
        <f>IF('Zahraničné financovanie'!AA$504=0,0,'Zahraničné financovanie'!AA181/'Zahraničné financovanie'!AA$504)</f>
        <v>9.6482776466056731E-4</v>
      </c>
      <c r="Z51" s="314">
        <f>IF('Zahraničné financovanie'!AB$504=0,0,'Zahraničné financovanie'!AB181/'Zahraničné financovanie'!AB$504)</f>
        <v>2.6004195343515423E-3</v>
      </c>
      <c r="AA51" s="314">
        <f>IF('Zahraničné financovanie'!AC$504=0,0,'Zahraničné financovanie'!AC181/'Zahraničné financovanie'!AC$504)</f>
        <v>0</v>
      </c>
      <c r="AB51" s="314">
        <f>IF('Zahraničné financovanie'!AD$504=0,0,'Zahraničné financovanie'!AD181/'Zahraničné financovanie'!AD$504)</f>
        <v>0</v>
      </c>
      <c r="AC51" s="314">
        <f>IF('Zahraničné financovanie'!AE$504=0,0,'Zahraničné financovanie'!AE181/'Zahraničné financovanie'!AE$504)</f>
        <v>0</v>
      </c>
      <c r="AD51" s="314">
        <f>IF('Zahraničné financovanie'!AF$504=0,0,'Zahraničné financovanie'!AF181/'Zahraničné financovanie'!AF$504)</f>
        <v>0</v>
      </c>
      <c r="AE51" s="314">
        <f>IF('Zahraničné financovanie'!AG$504=0,0,'Zahraničné financovanie'!AG181/'Zahraničné financovanie'!AG$504)</f>
        <v>0</v>
      </c>
      <c r="AF51" s="314">
        <f>IF('Zahraničné financovanie'!AH$504=0,0,'Zahraničné financovanie'!AH181/'Zahraničné financovanie'!AH$504)</f>
        <v>9.999994916376943E-3</v>
      </c>
      <c r="AG51" s="314">
        <f>IF('Zahraničné financovanie'!AI$504=0,0,'Zahraničné financovanie'!AI181/'Zahraničné financovanie'!AI$504)</f>
        <v>6.2294004082873826E-3</v>
      </c>
      <c r="AH51" s="314">
        <f>IF('Zahraničné financovanie'!AJ$504=0,0,'Zahraničné financovanie'!AJ181/'Zahraničné financovanie'!AJ$504)</f>
        <v>0</v>
      </c>
      <c r="AI51" s="314">
        <f>IF('Zahraničné financovanie'!AK$504=0,0,'Zahraničné financovanie'!AK181/'Zahraničné financovanie'!AK$504)</f>
        <v>0</v>
      </c>
      <c r="AJ51" s="314">
        <f>IF('Zahraničné financovanie'!AL$504=0,0,'Zahraničné financovanie'!AL181/'Zahraničné financovanie'!AL$504)</f>
        <v>0</v>
      </c>
      <c r="AK51" s="314">
        <f>IF('Zahraničné financovanie'!AM$504=0,0,'Zahraničné financovanie'!AM181/'Zahraničné financovanie'!AM$504)</f>
        <v>1.7545225420943368E-2</v>
      </c>
      <c r="AL51" s="314">
        <f>IF('Zahraničné financovanie'!AN$504=0,0,'Zahraničné financovanie'!AN181/'Zahraničné financovanie'!AN$504)</f>
        <v>1.2855570345413107E-3</v>
      </c>
      <c r="AM51" s="314">
        <f>IF('Zahraničné financovanie'!AO$504=0,0,'Zahraničné financovanie'!AO181/'Zahraničné financovanie'!AO$504)</f>
        <v>1.8020432905488975E-2</v>
      </c>
      <c r="AN51" s="314">
        <f>IF('Zahraničné financovanie'!AP$504=0,0,'Zahraničné financovanie'!AP181/'Zahraničné financovanie'!AP$504)</f>
        <v>6.6102141914390509E-3</v>
      </c>
      <c r="AO51" s="314">
        <f>IF('Zahraničné financovanie'!AQ$504=0,0,'Zahraničné financovanie'!AQ181/'Zahraničné financovanie'!AQ$504)</f>
        <v>4.2487089350457512E-3</v>
      </c>
      <c r="AP51" s="314">
        <f>IF('Zahraničné financovanie'!AR$504=0,0,'Zahraničné financovanie'!AR181/'Zahraničné financovanie'!AR$504)</f>
        <v>2.7030008826125331E-3</v>
      </c>
      <c r="AQ51" s="314">
        <f>IF('Zahraničné financovanie'!AS$504=0,0,'Zahraničné financovanie'!AS181/'Zahraničné financovanie'!AS$504)</f>
        <v>0</v>
      </c>
      <c r="AR51" s="314">
        <f>IF('Zahraničné financovanie'!AT$504=0,0,'Zahraničné financovanie'!AT181/'Zahraničné financovanie'!AT$504)</f>
        <v>3.5769237220914523E-3</v>
      </c>
      <c r="AS51" s="314">
        <f>IF('Zahraničné financovanie'!AU$504=0,0,'Zahraničné financovanie'!AU181/'Zahraničné financovanie'!AU$504)</f>
        <v>0</v>
      </c>
      <c r="AT51" s="314">
        <f>IF('Zahraničné financovanie'!AV$504=0,0,'Zahraničné financovanie'!AV181/'Zahraničné financovanie'!AV$504)</f>
        <v>0</v>
      </c>
      <c r="AU51" s="314">
        <f>IF('Zahraničné financovanie'!AW$504=0,0,'Zahraničné financovanie'!AW181/'Zahraničné financovanie'!AW$504)</f>
        <v>0</v>
      </c>
      <c r="AV51" s="314">
        <f>IF('Zahraničné financovanie'!AX$504=0,0,'Zahraničné financovanie'!AX181/'Zahraničné financovanie'!AX$504)</f>
        <v>1.5435351958181629E-2</v>
      </c>
      <c r="AW51" s="314">
        <f>IF('Zahraničné financovanie'!AY$504=0,0,'Zahraničné financovanie'!AY181/'Zahraničné financovanie'!AY$504)</f>
        <v>4.1915731407968218E-3</v>
      </c>
      <c r="AX51" s="314">
        <f>IF('Zahraničné financovanie'!AZ$504=0,0,'Zahraničné financovanie'!AZ181/'Zahraničné financovanie'!AZ$504)</f>
        <v>5.891878796699378E-3</v>
      </c>
      <c r="AY51" s="314">
        <f>IF('Zahraničné financovanie'!BA$504=0,0,'Zahraničné financovanie'!BA181/'Zahraničné financovanie'!BA$504)</f>
        <v>6.9535572427638608E-4</v>
      </c>
      <c r="AZ51" s="314">
        <f>IF('Zahraničné financovanie'!BB$504=0,0,'Zahraničné financovanie'!BB181/'Zahraničné financovanie'!BB$504)</f>
        <v>5.5001245471905632E-3</v>
      </c>
      <c r="BA51" s="314">
        <f>IF('Zahraničné financovanie'!BC$504=0,0,'Zahraničné financovanie'!BC181/'Zahraničné financovanie'!BC$504)</f>
        <v>0</v>
      </c>
      <c r="BB51" s="314">
        <f>IF('Zahraničné financovanie'!BD$504=0,0,'Zahraničné financovanie'!BD181/'Zahraničné financovanie'!BD$504)</f>
        <v>0</v>
      </c>
    </row>
    <row r="52" spans="1:54" ht="14.25" customHeight="1" x14ac:dyDescent="0.25">
      <c r="A52" s="21">
        <v>47</v>
      </c>
      <c r="B52" s="281" t="s">
        <v>123</v>
      </c>
      <c r="C52" s="282" t="s">
        <v>122</v>
      </c>
      <c r="D52" s="313">
        <f>IF('Zahraničné financovanie'!F$504=0,0,'Zahraničné financovanie'!F185/'Zahraničné financovanie'!F$504)</f>
        <v>7.8450168147797868E-3</v>
      </c>
      <c r="E52" s="313">
        <f>IF('Zahraničné financovanie'!G$504=0,0,'Zahraničné financovanie'!G185/'Zahraničné financovanie'!G$504)</f>
        <v>5.8855302108753779E-3</v>
      </c>
      <c r="F52" s="313">
        <f>IF('Zahraničné financovanie'!H$504=0,0,'Zahraničné financovanie'!H185/'Zahraničné financovanie'!H$504)</f>
        <v>1.0116745785983395E-2</v>
      </c>
      <c r="G52" s="313">
        <f>IF('Zahraničné financovanie'!I$504=0,0,'Zahraničné financovanie'!I185/'Zahraničné financovanie'!I$504)</f>
        <v>6.7321906903700657E-3</v>
      </c>
      <c r="H52" s="313">
        <f>IF('Zahraničné financovanie'!J$504=0,0,'Zahraničné financovanie'!J185/'Zahraničné financovanie'!J$504)</f>
        <v>1.8814611314298547E-2</v>
      </c>
      <c r="I52" s="313">
        <f>IF('Zahraničné financovanie'!K$504=0,0,'Zahraničné financovanie'!K185/'Zahraničné financovanie'!K$504)</f>
        <v>2.2012168830064546E-3</v>
      </c>
      <c r="J52" s="313">
        <f>IF('Zahraničné financovanie'!L$504=0,0,'Zahraničné financovanie'!L185/'Zahraničné financovanie'!L$504)</f>
        <v>1.3976240391334731E-2</v>
      </c>
      <c r="K52" s="313">
        <f>IF('Zahraničné financovanie'!M$504=0,0,'Zahraničné financovanie'!M185/'Zahraničné financovanie'!M$504)</f>
        <v>0</v>
      </c>
      <c r="L52" s="313">
        <f>IF('Zahraničné financovanie'!N$504=0,0,'Zahraničné financovanie'!N185/'Zahraničné financovanie'!N$504)</f>
        <v>2.1617608353021685E-2</v>
      </c>
      <c r="M52" s="313">
        <f>IF('Zahraničné financovanie'!O$504=0,0,'Zahraničné financovanie'!O185/'Zahraničné financovanie'!O$504)</f>
        <v>7.7441952571379608E-3</v>
      </c>
      <c r="N52" s="313">
        <f>IF('Zahraničné financovanie'!P$504=0,0,'Zahraničné financovanie'!P185/'Zahraničné financovanie'!P$504)</f>
        <v>3.5620086725927044E-3</v>
      </c>
      <c r="O52" s="313">
        <f>IF('Zahraničné financovanie'!Q$504=0,0,'Zahraničné financovanie'!Q185/'Zahraničné financovanie'!Q$504)</f>
        <v>3.9377318745592886E-3</v>
      </c>
      <c r="P52" s="313">
        <f>IF('Zahraničné financovanie'!R$504=0,0,'Zahraničné financovanie'!R185/'Zahraničné financovanie'!R$504)</f>
        <v>0</v>
      </c>
      <c r="Q52" s="313">
        <f>IF('Zahraničné financovanie'!S$504=0,0,'Zahraničné financovanie'!S185/'Zahraničné financovanie'!S$504)</f>
        <v>1.1757148920062858E-2</v>
      </c>
      <c r="R52" s="313">
        <f>IF('Zahraničné financovanie'!T$504=0,0,'Zahraničné financovanie'!T185/'Zahraničné financovanie'!T$504)</f>
        <v>1.3883274984370177E-2</v>
      </c>
      <c r="S52" s="313">
        <f>IF('Zahraničné financovanie'!U$504=0,0,'Zahraničné financovanie'!U185/'Zahraničné financovanie'!U$504)</f>
        <v>8.7076588685465871E-3</v>
      </c>
      <c r="T52" s="313">
        <f>IF('Zahraničné financovanie'!V$504=0,0,'Zahraničné financovanie'!V185/'Zahraničné financovanie'!V$504)</f>
        <v>4.7408326790627661E-2</v>
      </c>
      <c r="U52" s="313">
        <f>IF('Zahraničné financovanie'!W$504=0,0,'Zahraničné financovanie'!W185/'Zahraničné financovanie'!W$504)</f>
        <v>0</v>
      </c>
      <c r="V52" s="313">
        <f>IF('Zahraničné financovanie'!X$504=0,0,'Zahraničné financovanie'!X185/'Zahraničné financovanie'!X$504)</f>
        <v>2.9146020448685109E-3</v>
      </c>
      <c r="W52" s="313">
        <f>IF('Zahraničné financovanie'!Y$504=0,0,'Zahraničné financovanie'!Y185/'Zahraničné financovanie'!Y$504)</f>
        <v>5.8171667537512302E-3</v>
      </c>
      <c r="X52" s="313">
        <f>IF('Zahraničné financovanie'!Z$504=0,0,'Zahraničné financovanie'!Z185/'Zahraničné financovanie'!Z$504)</f>
        <v>0</v>
      </c>
      <c r="Y52" s="313">
        <f>IF('Zahraničné financovanie'!AA$504=0,0,'Zahraničné financovanie'!AA185/'Zahraničné financovanie'!AA$504)</f>
        <v>3.2468458174568465E-3</v>
      </c>
      <c r="Z52" s="313">
        <f>IF('Zahraničné financovanie'!AB$504=0,0,'Zahraničné financovanie'!AB185/'Zahraničné financovanie'!AB$504)</f>
        <v>4.5507341851151982E-3</v>
      </c>
      <c r="AA52" s="313">
        <f>IF('Zahraničné financovanie'!AC$504=0,0,'Zahraničné financovanie'!AC185/'Zahraničné financovanie'!AC$504)</f>
        <v>5.0232266208884331E-3</v>
      </c>
      <c r="AB52" s="313">
        <f>IF('Zahraničné financovanie'!AD$504=0,0,'Zahraničné financovanie'!AD185/'Zahraničné financovanie'!AD$504)</f>
        <v>0</v>
      </c>
      <c r="AC52" s="313">
        <f>IF('Zahraničné financovanie'!AE$504=0,0,'Zahraničné financovanie'!AE185/'Zahraničné financovanie'!AE$504)</f>
        <v>0</v>
      </c>
      <c r="AD52" s="313">
        <f>IF('Zahraničné financovanie'!AF$504=0,0,'Zahraničné financovanie'!AF185/'Zahraničné financovanie'!AF$504)</f>
        <v>0</v>
      </c>
      <c r="AE52" s="313">
        <f>IF('Zahraničné financovanie'!AG$504=0,0,'Zahraničné financovanie'!AG185/'Zahraničné financovanie'!AG$504)</f>
        <v>7.2794841622439424E-3</v>
      </c>
      <c r="AF52" s="313">
        <f>IF('Zahraničné financovanie'!AH$504=0,0,'Zahraničné financovanie'!AH185/'Zahraničné financovanie'!AH$504)</f>
        <v>0</v>
      </c>
      <c r="AG52" s="313">
        <f>IF('Zahraničné financovanie'!AI$504=0,0,'Zahraničné financovanie'!AI185/'Zahraničné financovanie'!AI$504)</f>
        <v>1.3183738696075552E-2</v>
      </c>
      <c r="AH52" s="313">
        <f>IF('Zahraničné financovanie'!AJ$504=0,0,'Zahraničné financovanie'!AJ185/'Zahraničné financovanie'!AJ$504)</f>
        <v>0</v>
      </c>
      <c r="AI52" s="313">
        <f>IF('Zahraničné financovanie'!AK$504=0,0,'Zahraničné financovanie'!AK185/'Zahraničné financovanie'!AK$504)</f>
        <v>0</v>
      </c>
      <c r="AJ52" s="313">
        <f>IF('Zahraničné financovanie'!AL$504=0,0,'Zahraničné financovanie'!AL185/'Zahraničné financovanie'!AL$504)</f>
        <v>1.9272317165149107E-2</v>
      </c>
      <c r="AK52" s="313">
        <f>IF('Zahraničné financovanie'!AM$504=0,0,'Zahraničné financovanie'!AM185/'Zahraničné financovanie'!AM$504)</f>
        <v>3.6122271094215716E-3</v>
      </c>
      <c r="AL52" s="313">
        <f>IF('Zahraničné financovanie'!AN$504=0,0,'Zahraničné financovanie'!AN185/'Zahraničné financovanie'!AN$504)</f>
        <v>2.1425950575688509E-3</v>
      </c>
      <c r="AM52" s="313">
        <f>IF('Zahraničné financovanie'!AO$504=0,0,'Zahraničné financovanie'!AO185/'Zahraničné financovanie'!AO$504)</f>
        <v>4.29057926321166E-3</v>
      </c>
      <c r="AN52" s="313">
        <f>IF('Zahraničné financovanie'!AP$504=0,0,'Zahraničné financovanie'!AP185/'Zahraničné financovanie'!AP$504)</f>
        <v>2.2276272682013412E-3</v>
      </c>
      <c r="AO52" s="313">
        <f>IF('Zahraničné financovanie'!AQ$504=0,0,'Zahraničné financovanie'!AQ185/'Zahraničné financovanie'!AQ$504)</f>
        <v>6.3950151020692025E-3</v>
      </c>
      <c r="AP52" s="313">
        <f>IF('Zahraničné financovanie'!AR$504=0,0,'Zahraničné financovanie'!AR185/'Zahraničné financovanie'!AR$504)</f>
        <v>6.4541041482789052E-3</v>
      </c>
      <c r="AQ52" s="313">
        <f>IF('Zahraničné financovanie'!AS$504=0,0,'Zahraničné financovanie'!AS185/'Zahraničné financovanie'!AS$504)</f>
        <v>1.9674930083512607E-2</v>
      </c>
      <c r="AR52" s="313">
        <f>IF('Zahraničné financovanie'!AT$504=0,0,'Zahraničné financovanie'!AT185/'Zahraničné financovanie'!AT$504)</f>
        <v>1.6906732548684093E-3</v>
      </c>
      <c r="AS52" s="313">
        <f>IF('Zahraničné financovanie'!AU$504=0,0,'Zahraničné financovanie'!AU185/'Zahraničné financovanie'!AU$504)</f>
        <v>1.6584183170036682E-2</v>
      </c>
      <c r="AT52" s="313">
        <f>IF('Zahraničné financovanie'!AV$504=0,0,'Zahraničné financovanie'!AV185/'Zahraničné financovanie'!AV$504)</f>
        <v>4.5771099330597078E-3</v>
      </c>
      <c r="AU52" s="313">
        <f>IF('Zahraničné financovanie'!AW$504=0,0,'Zahraničné financovanie'!AW185/'Zahraničné financovanie'!AW$504)</f>
        <v>1.6738373810899505E-2</v>
      </c>
      <c r="AV52" s="313">
        <f>IF('Zahraničné financovanie'!AX$504=0,0,'Zahraničné financovanie'!AX185/'Zahraničné financovanie'!AX$504)</f>
        <v>1.7864990692339849E-3</v>
      </c>
      <c r="AW52" s="313">
        <f>IF('Zahraničné financovanie'!AY$504=0,0,'Zahraničné financovanie'!AY185/'Zahraničné financovanie'!AY$504)</f>
        <v>8.0807569788711436E-3</v>
      </c>
      <c r="AX52" s="313">
        <f>IF('Zahraničné financovanie'!AZ$504=0,0,'Zahraničné financovanie'!AZ185/'Zahraničné financovanie'!AZ$504)</f>
        <v>2.0574913289707047E-3</v>
      </c>
      <c r="AY52" s="313">
        <f>IF('Zahraničné financovanie'!BA$504=0,0,'Zahraničné financovanie'!BA185/'Zahraničné financovanie'!BA$504)</f>
        <v>5.6516319409656297E-4</v>
      </c>
      <c r="AZ52" s="313">
        <f>IF('Zahraničné financovanie'!BB$504=0,0,'Zahraničné financovanie'!BB185/'Zahraničné financovanie'!BB$504)</f>
        <v>1.7577171991952353E-2</v>
      </c>
      <c r="BA52" s="313">
        <f>IF('Zahraničné financovanie'!BC$504=0,0,'Zahraničné financovanie'!BC185/'Zahraničné financovanie'!BC$504)</f>
        <v>0</v>
      </c>
      <c r="BB52" s="313">
        <f>IF('Zahraničné financovanie'!BD$504=0,0,'Zahraničné financovanie'!BD185/'Zahraničné financovanie'!BD$504)</f>
        <v>7.2992491465055974E-3</v>
      </c>
    </row>
    <row r="53" spans="1:54" ht="14.25" customHeight="1" x14ac:dyDescent="0.25">
      <c r="A53" s="21">
        <v>48</v>
      </c>
      <c r="B53" s="275" t="s">
        <v>75</v>
      </c>
      <c r="C53" s="276" t="s">
        <v>74</v>
      </c>
      <c r="D53" s="314">
        <f>IF('Zahraničné financovanie'!F$504=0,0,'Zahraničné financovanie'!F196/'Zahraničné financovanie'!F$504)</f>
        <v>0.11667653065103063</v>
      </c>
      <c r="E53" s="314">
        <f>IF('Zahraničné financovanie'!G$504=0,0,'Zahraničné financovanie'!G196/'Zahraničné financovanie'!G$504)</f>
        <v>1.6505789552646106E-2</v>
      </c>
      <c r="F53" s="314">
        <f>IF('Zahraničné financovanie'!H$504=0,0,'Zahraničné financovanie'!H196/'Zahraničné financovanie'!H$504)</f>
        <v>6.2547586225460729E-3</v>
      </c>
      <c r="G53" s="314">
        <f>IF('Zahraničné financovanie'!I$504=0,0,'Zahraničné financovanie'!I196/'Zahraničné financovanie'!I$504)</f>
        <v>1.6248599176669973E-2</v>
      </c>
      <c r="H53" s="314">
        <f>IF('Zahraničné financovanie'!J$504=0,0,'Zahraničné financovanie'!J196/'Zahraničné financovanie'!J$504)</f>
        <v>2.2171742438264131E-2</v>
      </c>
      <c r="I53" s="314">
        <f>IF('Zahraničné financovanie'!K$504=0,0,'Zahraničné financovanie'!K196/'Zahraničné financovanie'!K$504)</f>
        <v>4.7168933207281175E-2</v>
      </c>
      <c r="J53" s="314">
        <f>IF('Zahraničné financovanie'!L$504=0,0,'Zahraničné financovanie'!L196/'Zahraničné financovanie'!L$504)</f>
        <v>2.2711390635918937E-2</v>
      </c>
      <c r="K53" s="314">
        <f>IF('Zahraničné financovanie'!M$504=0,0,'Zahraničné financovanie'!M196/'Zahraničné financovanie'!M$504)</f>
        <v>0</v>
      </c>
      <c r="L53" s="314">
        <f>IF('Zahraničné financovanie'!N$504=0,0,'Zahraničné financovanie'!N196/'Zahraničné financovanie'!N$504)</f>
        <v>0.13339063133807505</v>
      </c>
      <c r="M53" s="314">
        <f>IF('Zahraničné financovanie'!O$504=0,0,'Zahraničné financovanie'!O196/'Zahraničné financovanie'!O$504)</f>
        <v>0</v>
      </c>
      <c r="N53" s="314">
        <f>IF('Zahraničné financovanie'!P$504=0,0,'Zahraničné financovanie'!P196/'Zahraničné financovanie'!P$504)</f>
        <v>6.9588816289768665E-2</v>
      </c>
      <c r="O53" s="314">
        <f>IF('Zahraničné financovanie'!Q$504=0,0,'Zahraničné financovanie'!Q196/'Zahraničné financovanie'!Q$504)</f>
        <v>6.2333889622533896E-2</v>
      </c>
      <c r="P53" s="314">
        <f>IF('Zahraničné financovanie'!R$504=0,0,'Zahraničné financovanie'!R196/'Zahraničné financovanie'!R$504)</f>
        <v>0</v>
      </c>
      <c r="Q53" s="314">
        <f>IF('Zahraničné financovanie'!S$504=0,0,'Zahraničné financovanie'!S196/'Zahraničné financovanie'!S$504)</f>
        <v>5.7351945951526137E-3</v>
      </c>
      <c r="R53" s="314">
        <f>IF('Zahraničné financovanie'!T$504=0,0,'Zahraničné financovanie'!T196/'Zahraničné financovanie'!T$504)</f>
        <v>1.2163388502866121E-2</v>
      </c>
      <c r="S53" s="314">
        <f>IF('Zahraničné financovanie'!U$504=0,0,'Zahraničné financovanie'!U196/'Zahraničné financovanie'!U$504)</f>
        <v>6.8190924640358058E-2</v>
      </c>
      <c r="T53" s="314">
        <f>IF('Zahraničné financovanie'!V$504=0,0,'Zahraničné financovanie'!V196/'Zahraničné financovanie'!V$504)</f>
        <v>0</v>
      </c>
      <c r="U53" s="314">
        <f>IF('Zahraničné financovanie'!W$504=0,0,'Zahraničné financovanie'!W196/'Zahraničné financovanie'!W$504)</f>
        <v>0</v>
      </c>
      <c r="V53" s="314">
        <f>IF('Zahraničné financovanie'!X$504=0,0,'Zahraničné financovanie'!X196/'Zahraničné financovanie'!X$504)</f>
        <v>0</v>
      </c>
      <c r="W53" s="314">
        <f>IF('Zahraničné financovanie'!Y$504=0,0,'Zahraničné financovanie'!Y196/'Zahraničné financovanie'!Y$504)</f>
        <v>9.266115750318446E-2</v>
      </c>
      <c r="X53" s="314">
        <f>IF('Zahraničné financovanie'!Z$504=0,0,'Zahraničné financovanie'!Z196/'Zahraničné financovanie'!Z$504)</f>
        <v>0</v>
      </c>
      <c r="Y53" s="314">
        <f>IF('Zahraničné financovanie'!AA$504=0,0,'Zahraničné financovanie'!AA196/'Zahraničné financovanie'!AA$504)</f>
        <v>4.3947003600553237E-2</v>
      </c>
      <c r="Z53" s="314">
        <f>IF('Zahraničné financovanie'!AB$504=0,0,'Zahraničné financovanie'!AB196/'Zahraničné financovanie'!AB$504)</f>
        <v>1.6382643066414715E-3</v>
      </c>
      <c r="AA53" s="314">
        <f>IF('Zahraničné financovanie'!AC$504=0,0,'Zahraničné financovanie'!AC196/'Zahraničné financovanie'!AC$504)</f>
        <v>0.14324477717474182</v>
      </c>
      <c r="AB53" s="314">
        <f>IF('Zahraničné financovanie'!AD$504=0,0,'Zahraničné financovanie'!AD196/'Zahraničné financovanie'!AD$504)</f>
        <v>0</v>
      </c>
      <c r="AC53" s="314">
        <f>IF('Zahraničné financovanie'!AE$504=0,0,'Zahraničné financovanie'!AE196/'Zahraničné financovanie'!AE$504)</f>
        <v>0</v>
      </c>
      <c r="AD53" s="314">
        <f>IF('Zahraničné financovanie'!AF$504=0,0,'Zahraničné financovanie'!AF196/'Zahraničné financovanie'!AF$504)</f>
        <v>0</v>
      </c>
      <c r="AE53" s="314">
        <f>IF('Zahraničné financovanie'!AG$504=0,0,'Zahraničné financovanie'!AG196/'Zahraničné financovanie'!AG$504)</f>
        <v>2.0262481688720253E-2</v>
      </c>
      <c r="AF53" s="314">
        <f>IF('Zahraničné financovanie'!AH$504=0,0,'Zahraničné financovanie'!AH196/'Zahraničné financovanie'!AH$504)</f>
        <v>0</v>
      </c>
      <c r="AG53" s="314">
        <f>IF('Zahraničné financovanie'!AI$504=0,0,'Zahraničné financovanie'!AI196/'Zahraničné financovanie'!AI$504)</f>
        <v>3.8988435365982623E-3</v>
      </c>
      <c r="AH53" s="314">
        <f>IF('Zahraničné financovanie'!AJ$504=0,0,'Zahraničné financovanie'!AJ196/'Zahraničné financovanie'!AJ$504)</f>
        <v>0</v>
      </c>
      <c r="AI53" s="314">
        <f>IF('Zahraničné financovanie'!AK$504=0,0,'Zahraničné financovanie'!AK196/'Zahraničné financovanie'!AK$504)</f>
        <v>0</v>
      </c>
      <c r="AJ53" s="314">
        <f>IF('Zahraničné financovanie'!AL$504=0,0,'Zahraničné financovanie'!AL196/'Zahraničné financovanie'!AL$504)</f>
        <v>6.9717345822423449E-2</v>
      </c>
      <c r="AK53" s="314">
        <f>IF('Zahraničné financovanie'!AM$504=0,0,'Zahraničné financovanie'!AM196/'Zahraničné financovanie'!AM$504)</f>
        <v>0.11405369917688715</v>
      </c>
      <c r="AL53" s="314">
        <f>IF('Zahraničné financovanie'!AN$504=0,0,'Zahraničné financovanie'!AN196/'Zahraničné financovanie'!AN$504)</f>
        <v>1.679258876369587E-3</v>
      </c>
      <c r="AM53" s="314">
        <f>IF('Zahraničné financovanie'!AO$504=0,0,'Zahraničné financovanie'!AO196/'Zahraničné financovanie'!AO$504)</f>
        <v>4.6527041530267245E-2</v>
      </c>
      <c r="AN53" s="314">
        <f>IF('Zahraničné financovanie'!AP$504=0,0,'Zahraničné financovanie'!AP196/'Zahraničné financovanie'!AP$504)</f>
        <v>1.117145555228322E-3</v>
      </c>
      <c r="AO53" s="314">
        <f>IF('Zahraničné financovanie'!AQ$504=0,0,'Zahraničné financovanie'!AQ196/'Zahraničné financovanie'!AQ$504)</f>
        <v>4.576322298872379E-2</v>
      </c>
      <c r="AP53" s="314">
        <f>IF('Zahraničné financovanie'!AR$504=0,0,'Zahraničné financovanie'!AR196/'Zahraničné financovanie'!AR$504)</f>
        <v>0</v>
      </c>
      <c r="AQ53" s="314">
        <f>IF('Zahraničné financovanie'!AS$504=0,0,'Zahraničné financovanie'!AS196/'Zahraničné financovanie'!AS$504)</f>
        <v>0.19828451781678183</v>
      </c>
      <c r="AR53" s="314">
        <f>IF('Zahraničné financovanie'!AT$504=0,0,'Zahraničné financovanie'!AT196/'Zahraničné financovanie'!AT$504)</f>
        <v>2.5142385802053423E-2</v>
      </c>
      <c r="AS53" s="314">
        <f>IF('Zahraničné financovanie'!AU$504=0,0,'Zahraničné financovanie'!AU196/'Zahraničné financovanie'!AU$504)</f>
        <v>0.15949912848800915</v>
      </c>
      <c r="AT53" s="314">
        <f>IF('Zahraničné financovanie'!AV$504=0,0,'Zahraničné financovanie'!AV196/'Zahraničné financovanie'!AV$504)</f>
        <v>2.9348835910218193E-2</v>
      </c>
      <c r="AU53" s="314">
        <f>IF('Zahraničné financovanie'!AW$504=0,0,'Zahraničné financovanie'!AW196/'Zahraničné financovanie'!AW$504)</f>
        <v>0.11258468714521946</v>
      </c>
      <c r="AV53" s="314">
        <f>IF('Zahraničné financovanie'!AX$504=0,0,'Zahraničné financovanie'!AX196/'Zahraničné financovanie'!AX$504)</f>
        <v>7.6462160163214554E-3</v>
      </c>
      <c r="AW53" s="314">
        <f>IF('Zahraničné financovanie'!AY$504=0,0,'Zahraničné financovanie'!AY196/'Zahraničné financovanie'!AY$504)</f>
        <v>3.8083525802305611E-2</v>
      </c>
      <c r="AX53" s="314">
        <f>IF('Zahraničné financovanie'!AZ$504=0,0,'Zahraničné financovanie'!AZ196/'Zahraničné financovanie'!AZ$504)</f>
        <v>5.1683147339468233E-4</v>
      </c>
      <c r="AY53" s="314">
        <f>IF('Zahraničné financovanie'!BA$504=0,0,'Zahraničné financovanie'!BA196/'Zahraničné financovanie'!BA$504)</f>
        <v>3.1239419311448499E-3</v>
      </c>
      <c r="AZ53" s="314">
        <f>IF('Zahraničné financovanie'!BB$504=0,0,'Zahraničné financovanie'!BB196/'Zahraničné financovanie'!BB$504)</f>
        <v>3.0423466537964208E-2</v>
      </c>
      <c r="BA53" s="314">
        <f>IF('Zahraničné financovanie'!BC$504=0,0,'Zahraničné financovanie'!BC196/'Zahraničné financovanie'!BC$504)</f>
        <v>0</v>
      </c>
      <c r="BB53" s="314">
        <f>IF('Zahraničné financovanie'!BD$504=0,0,'Zahraničné financovanie'!BD196/'Zahraničné financovanie'!BD$504)</f>
        <v>3.431548480688125E-2</v>
      </c>
    </row>
    <row r="54" spans="1:54" ht="14.25" customHeight="1" x14ac:dyDescent="0.25">
      <c r="A54" s="21">
        <v>49</v>
      </c>
      <c r="B54" s="281" t="s">
        <v>133</v>
      </c>
      <c r="C54" s="282" t="s">
        <v>132</v>
      </c>
      <c r="D54" s="313">
        <f>IF('Zahraničné financovanie'!F$504=0,0,'Zahraničné financovanie'!F198/'Zahraničné financovanie'!F$504)</f>
        <v>0</v>
      </c>
      <c r="E54" s="313">
        <f>IF('Zahraničné financovanie'!G$504=0,0,'Zahraničné financovanie'!G198/'Zahraničné financovanie'!G$504)</f>
        <v>9.346920523831511E-3</v>
      </c>
      <c r="F54" s="313">
        <f>IF('Zahraničné financovanie'!H$504=0,0,'Zahraničné financovanie'!H198/'Zahraničné financovanie'!H$504)</f>
        <v>3.2049493381553357E-3</v>
      </c>
      <c r="G54" s="313">
        <f>IF('Zahraničné financovanie'!I$504=0,0,'Zahraničné financovanie'!I198/'Zahraničné financovanie'!I$504)</f>
        <v>0</v>
      </c>
      <c r="H54" s="313">
        <f>IF('Zahraničné financovanie'!J$504=0,0,'Zahraničné financovanie'!J198/'Zahraničné financovanie'!J$504)</f>
        <v>2.2477063748130573E-2</v>
      </c>
      <c r="I54" s="313">
        <f>IF('Zahraničné financovanie'!K$504=0,0,'Zahraničné financovanie'!K198/'Zahraničné financovanie'!K$504)</f>
        <v>1.006270575088665E-2</v>
      </c>
      <c r="J54" s="313">
        <f>IF('Zahraničné financovanie'!L$504=0,0,'Zahraničné financovanie'!L198/'Zahraničné financovanie'!L$504)</f>
        <v>1.3976240391334731E-2</v>
      </c>
      <c r="K54" s="313">
        <f>IF('Zahraničné financovanie'!M$504=0,0,'Zahraničné financovanie'!M198/'Zahraničné financovanie'!M$504)</f>
        <v>0</v>
      </c>
      <c r="L54" s="313">
        <f>IF('Zahraničné financovanie'!N$504=0,0,'Zahraničné financovanie'!N198/'Zahraničné financovanie'!N$504)</f>
        <v>0</v>
      </c>
      <c r="M54" s="313">
        <f>IF('Zahraničné financovanie'!O$504=0,0,'Zahraničné financovanie'!O198/'Zahraničné financovanie'!O$504)</f>
        <v>0</v>
      </c>
      <c r="N54" s="313">
        <f>IF('Zahraničné financovanie'!P$504=0,0,'Zahraničné financovanie'!P198/'Zahraničné financovanie'!P$504)</f>
        <v>3.854460282252185E-4</v>
      </c>
      <c r="O54" s="313">
        <f>IF('Zahraničné financovanie'!Q$504=0,0,'Zahraničné financovanie'!Q198/'Zahraničné financovanie'!Q$504)</f>
        <v>0</v>
      </c>
      <c r="P54" s="313">
        <f>IF('Zahraničné financovanie'!R$504=0,0,'Zahraničné financovanie'!R198/'Zahraničné financovanie'!R$504)</f>
        <v>0</v>
      </c>
      <c r="Q54" s="313">
        <f>IF('Zahraničné financovanie'!S$504=0,0,'Zahraničné financovanie'!S198/'Zahraničné financovanie'!S$504)</f>
        <v>3.441116757091568E-3</v>
      </c>
      <c r="R54" s="313">
        <f>IF('Zahraničné financovanie'!T$504=0,0,'Zahraničné financovanie'!T198/'Zahraničné financovanie'!T$504)</f>
        <v>0</v>
      </c>
      <c r="S54" s="313">
        <f>IF('Zahraničné financovanie'!U$504=0,0,'Zahraničné financovanie'!U198/'Zahraničné financovanie'!U$504)</f>
        <v>1.8883051076785373E-4</v>
      </c>
      <c r="T54" s="313">
        <f>IF('Zahraničné financovanie'!V$504=0,0,'Zahraničné financovanie'!V198/'Zahraničné financovanie'!V$504)</f>
        <v>0</v>
      </c>
      <c r="U54" s="313">
        <f>IF('Zahraničné financovanie'!W$504=0,0,'Zahraničné financovanie'!W198/'Zahraničné financovanie'!W$504)</f>
        <v>0</v>
      </c>
      <c r="V54" s="313">
        <f>IF('Zahraničné financovanie'!X$504=0,0,'Zahraničné financovanie'!X198/'Zahraničné financovanie'!X$504)</f>
        <v>1.2648248870426884E-2</v>
      </c>
      <c r="W54" s="313">
        <f>IF('Zahraničné financovanie'!Y$504=0,0,'Zahraničné financovanie'!Y198/'Zahraničné financovanie'!Y$504)</f>
        <v>0</v>
      </c>
      <c r="X54" s="313">
        <f>IF('Zahraničné financovanie'!Z$504=0,0,'Zahraničné financovanie'!Z198/'Zahraničné financovanie'!Z$504)</f>
        <v>0</v>
      </c>
      <c r="Y54" s="313">
        <f>IF('Zahraničné financovanie'!AA$504=0,0,'Zahraničné financovanie'!AA198/'Zahraničné financovanie'!AA$504)</f>
        <v>1.5791758590248651E-3</v>
      </c>
      <c r="Z54" s="313">
        <f>IF('Zahraničné financovanie'!AB$504=0,0,'Zahraničné financovanie'!AB198/'Zahraničné financovanie'!AB$504)</f>
        <v>0</v>
      </c>
      <c r="AA54" s="313">
        <f>IF('Zahraničné financovanie'!AC$504=0,0,'Zahraničné financovanie'!AC198/'Zahraničné financovanie'!AC$504)</f>
        <v>0</v>
      </c>
      <c r="AB54" s="313">
        <f>IF('Zahraničné financovanie'!AD$504=0,0,'Zahraničné financovanie'!AD198/'Zahraničné financovanie'!AD$504)</f>
        <v>0</v>
      </c>
      <c r="AC54" s="313">
        <f>IF('Zahraničné financovanie'!AE$504=0,0,'Zahraničné financovanie'!AE198/'Zahraničné financovanie'!AE$504)</f>
        <v>0</v>
      </c>
      <c r="AD54" s="313">
        <f>IF('Zahraničné financovanie'!AF$504=0,0,'Zahraničné financovanie'!AF198/'Zahraničné financovanie'!AF$504)</f>
        <v>0</v>
      </c>
      <c r="AE54" s="313">
        <f>IF('Zahraničné financovanie'!AG$504=0,0,'Zahraničné financovanie'!AG198/'Zahraničné financovanie'!AG$504)</f>
        <v>3.8048437837708025E-2</v>
      </c>
      <c r="AF54" s="313">
        <f>IF('Zahraničné financovanie'!AH$504=0,0,'Zahraničné financovanie'!AH198/'Zahraničné financovanie'!AH$504)</f>
        <v>0</v>
      </c>
      <c r="AG54" s="313">
        <f>IF('Zahraničné financovanie'!AI$504=0,0,'Zahraničné financovanie'!AI198/'Zahraničné financovanie'!AI$504)</f>
        <v>0</v>
      </c>
      <c r="AH54" s="313">
        <f>IF('Zahraničné financovanie'!AJ$504=0,0,'Zahraničné financovanie'!AJ198/'Zahraničné financovanie'!AJ$504)</f>
        <v>3.379615634264424E-2</v>
      </c>
      <c r="AI54" s="313">
        <f>IF('Zahraničné financovanie'!AK$504=0,0,'Zahraničné financovanie'!AK198/'Zahraničné financovanie'!AK$504)</f>
        <v>0</v>
      </c>
      <c r="AJ54" s="313">
        <f>IF('Zahraničné financovanie'!AL$504=0,0,'Zahraničné financovanie'!AL198/'Zahraničné financovanie'!AL$504)</f>
        <v>1.1673796145309894E-2</v>
      </c>
      <c r="AK54" s="313">
        <f>IF('Zahraničné financovanie'!AM$504=0,0,'Zahraničné financovanie'!AM198/'Zahraničné financovanie'!AM$504)</f>
        <v>0</v>
      </c>
      <c r="AL54" s="313">
        <f>IF('Zahraničné financovanie'!AN$504=0,0,'Zahraničné financovanie'!AN198/'Zahraničné financovanie'!AN$504)</f>
        <v>0</v>
      </c>
      <c r="AM54" s="313">
        <f>IF('Zahraničné financovanie'!AO$504=0,0,'Zahraničné financovanie'!AO198/'Zahraničné financovanie'!AO$504)</f>
        <v>1.2471283725068559E-2</v>
      </c>
      <c r="AN54" s="313">
        <f>IF('Zahraničné financovanie'!AP$504=0,0,'Zahraničné financovanie'!AP198/'Zahraničné financovanie'!AP$504)</f>
        <v>5.3945389685787458E-3</v>
      </c>
      <c r="AO54" s="313">
        <f>IF('Zahraničné financovanie'!AQ$504=0,0,'Zahraničné financovanie'!AQ198/'Zahraničné financovanie'!AQ$504)</f>
        <v>4.412021578710624E-3</v>
      </c>
      <c r="AP54" s="313">
        <f>IF('Zahraničné financovanie'!AR$504=0,0,'Zahraničné financovanie'!AR198/'Zahraničné financovanie'!AR$504)</f>
        <v>6.6195939982347752E-3</v>
      </c>
      <c r="AQ54" s="313">
        <f>IF('Zahraničné financovanie'!AS$504=0,0,'Zahraničné financovanie'!AS198/'Zahraničné financovanie'!AS$504)</f>
        <v>2.4714273385945916E-3</v>
      </c>
      <c r="AR54" s="313">
        <f>IF('Zahraničné financovanie'!AT$504=0,0,'Zahraničné financovanie'!AT198/'Zahraničné financovanie'!AT$504)</f>
        <v>2.6865546142951246E-3</v>
      </c>
      <c r="AS54" s="313">
        <f>IF('Zahraničné financovanie'!AU$504=0,0,'Zahraničné financovanie'!AU198/'Zahraničné financovanie'!AU$504)</f>
        <v>0</v>
      </c>
      <c r="AT54" s="313">
        <f>IF('Zahraničné financovanie'!AV$504=0,0,'Zahraničné financovanie'!AV198/'Zahraničné financovanie'!AV$504)</f>
        <v>2.2412405668153723E-2</v>
      </c>
      <c r="AU54" s="313">
        <f>IF('Zahraničné financovanie'!AW$504=0,0,'Zahraničné financovanie'!AW198/'Zahraničné financovanie'!AW$504)</f>
        <v>3.9980496793245593E-3</v>
      </c>
      <c r="AV54" s="313">
        <f>IF('Zahraničné financovanie'!AX$504=0,0,'Zahraničné financovanie'!AX198/'Zahraničné financovanie'!AX$504)</f>
        <v>0</v>
      </c>
      <c r="AW54" s="313">
        <f>IF('Zahraničné financovanie'!AY$504=0,0,'Zahraničné financovanie'!AY198/'Zahraničné financovanie'!AY$504)</f>
        <v>3.322729121690206E-3</v>
      </c>
      <c r="AX54" s="313">
        <f>IF('Zahraničné financovanie'!AZ$504=0,0,'Zahraničné financovanie'!AZ198/'Zahraničné financovanie'!AZ$504)</f>
        <v>2.7761233428057223E-3</v>
      </c>
      <c r="AY54" s="313">
        <f>IF('Zahraničné financovanie'!BA$504=0,0,'Zahraničné financovanie'!BA198/'Zahraničné financovanie'!BA$504)</f>
        <v>2.013300544908006E-4</v>
      </c>
      <c r="AZ54" s="313">
        <f>IF('Zahraničné financovanie'!BB$504=0,0,'Zahraničné financovanie'!BB198/'Zahraničné financovanie'!BB$504)</f>
        <v>1.4862699967063263E-2</v>
      </c>
      <c r="BA54" s="313">
        <f>IF('Zahraničné financovanie'!BC$504=0,0,'Zahraničné financovanie'!BC198/'Zahraničné financovanie'!BC$504)</f>
        <v>0</v>
      </c>
      <c r="BB54" s="313">
        <f>IF('Zahraničné financovanie'!BD$504=0,0,'Zahraničné financovanie'!BD198/'Zahraničné financovanie'!BD$504)</f>
        <v>1.5726659045495438E-2</v>
      </c>
    </row>
    <row r="55" spans="1:54" ht="14.25" customHeight="1" x14ac:dyDescent="0.25">
      <c r="A55" s="21">
        <v>50</v>
      </c>
      <c r="B55" s="279" t="s">
        <v>119</v>
      </c>
      <c r="C55" s="280" t="s">
        <v>118</v>
      </c>
      <c r="D55" s="314">
        <f>IF('Zahraničné financovanie'!F$504=0,0,'Zahraničné financovanie'!F204/'Zahraničné financovanie'!F$504)</f>
        <v>0</v>
      </c>
      <c r="E55" s="314">
        <f>IF('Zahraničné financovanie'!G$504=0,0,'Zahraničné financovanie'!G204/'Zahraničné financovanie'!G$504)</f>
        <v>0</v>
      </c>
      <c r="F55" s="314">
        <f>IF('Zahraničné financovanie'!H$504=0,0,'Zahraničné financovanie'!H204/'Zahraničné financovanie'!H$504)</f>
        <v>1.8368385723810084E-3</v>
      </c>
      <c r="G55" s="314">
        <f>IF('Zahraničné financovanie'!I$504=0,0,'Zahraničné financovanie'!I204/'Zahraničné financovanie'!I$504)</f>
        <v>3.5080886904295316E-3</v>
      </c>
      <c r="H55" s="314">
        <f>IF('Zahraničné financovanie'!J$504=0,0,'Zahraničné financovanie'!J204/'Zahraničné financovanie'!J$504)</f>
        <v>0</v>
      </c>
      <c r="I55" s="314">
        <f>IF('Zahraničné financovanie'!K$504=0,0,'Zahraničné financovanie'!K204/'Zahraničné financovanie'!K$504)</f>
        <v>0</v>
      </c>
      <c r="J55" s="314">
        <f>IF('Zahraničné financovanie'!L$504=0,0,'Zahraničné financovanie'!L204/'Zahraničné financovanie'!L$504)</f>
        <v>1.3976240391334731E-2</v>
      </c>
      <c r="K55" s="314">
        <f>IF('Zahraničné financovanie'!M$504=0,0,'Zahraničné financovanie'!M204/'Zahraničné financovanie'!M$504)</f>
        <v>0</v>
      </c>
      <c r="L55" s="314">
        <f>IF('Zahraničné financovanie'!N$504=0,0,'Zahraničné financovanie'!N204/'Zahraničné financovanie'!N$504)</f>
        <v>1.7737847152336745E-2</v>
      </c>
      <c r="M55" s="314">
        <f>IF('Zahraničné financovanie'!O$504=0,0,'Zahraničné financovanie'!O204/'Zahraničné financovanie'!O$504)</f>
        <v>7.9021941879426488E-3</v>
      </c>
      <c r="N55" s="314">
        <f>IF('Zahraničné financovanie'!P$504=0,0,'Zahraničné financovanie'!P204/'Zahraničné financovanie'!P$504)</f>
        <v>4.6900132783132049E-2</v>
      </c>
      <c r="O55" s="314">
        <f>IF('Zahraničné financovanie'!Q$504=0,0,'Zahraničné financovanie'!Q204/'Zahraničné financovanie'!Q$504)</f>
        <v>1.331521706036543E-2</v>
      </c>
      <c r="P55" s="314">
        <f>IF('Zahraničné financovanie'!R$504=0,0,'Zahraničné financovanie'!R204/'Zahraničné financovanie'!R$504)</f>
        <v>0</v>
      </c>
      <c r="Q55" s="314">
        <f>IF('Zahraničné financovanie'!S$504=0,0,'Zahraničné financovanie'!S204/'Zahraničné financovanie'!S$504)</f>
        <v>0</v>
      </c>
      <c r="R55" s="314">
        <f>IF('Zahraničné financovanie'!T$504=0,0,'Zahraničné financovanie'!T204/'Zahraničné financovanie'!T$504)</f>
        <v>9.6951239942199945E-3</v>
      </c>
      <c r="S55" s="314">
        <f>IF('Zahraničné financovanie'!U$504=0,0,'Zahraničné financovanie'!U204/'Zahraničné financovanie'!U$504)</f>
        <v>1.2413515708328438E-2</v>
      </c>
      <c r="T55" s="314">
        <f>IF('Zahraničné financovanie'!V$504=0,0,'Zahraničné financovanie'!V204/'Zahraničné financovanie'!V$504)</f>
        <v>0</v>
      </c>
      <c r="U55" s="314">
        <f>IF('Zahraničné financovanie'!W$504=0,0,'Zahraničné financovanie'!W204/'Zahraničné financovanie'!W$504)</f>
        <v>0</v>
      </c>
      <c r="V55" s="314">
        <f>IF('Zahraničné financovanie'!X$504=0,0,'Zahraničné financovanie'!X204/'Zahraničné financovanie'!X$504)</f>
        <v>4.9877370874564959E-3</v>
      </c>
      <c r="W55" s="314">
        <f>IF('Zahraničné financovanie'!Y$504=0,0,'Zahraničné financovanie'!Y204/'Zahraničné financovanie'!Y$504)</f>
        <v>3.7394532485210763E-3</v>
      </c>
      <c r="X55" s="314">
        <f>IF('Zahraničné financovanie'!Z$504=0,0,'Zahraničné financovanie'!Z204/'Zahraničné financovanie'!Z$504)</f>
        <v>0</v>
      </c>
      <c r="Y55" s="314">
        <f>IF('Zahraničné financovanie'!AA$504=0,0,'Zahraničné financovanie'!AA204/'Zahraničné financovanie'!AA$504)</f>
        <v>0</v>
      </c>
      <c r="Z55" s="314">
        <f>IF('Zahraničné financovanie'!AB$504=0,0,'Zahraničné financovanie'!AB204/'Zahraničné financovanie'!AB$504)</f>
        <v>2.3403775809163877E-3</v>
      </c>
      <c r="AA55" s="314">
        <f>IF('Zahraničné financovanie'!AC$504=0,0,'Zahraničné financovanie'!AC204/'Zahraničné financovanie'!AC$504)</f>
        <v>0</v>
      </c>
      <c r="AB55" s="314">
        <f>IF('Zahraničné financovanie'!AD$504=0,0,'Zahraničné financovanie'!AD204/'Zahraničné financovanie'!AD$504)</f>
        <v>0</v>
      </c>
      <c r="AC55" s="314">
        <f>IF('Zahraničné financovanie'!AE$504=0,0,'Zahraničné financovanie'!AE204/'Zahraničné financovanie'!AE$504)</f>
        <v>0</v>
      </c>
      <c r="AD55" s="314">
        <f>IF('Zahraničné financovanie'!AF$504=0,0,'Zahraničné financovanie'!AF204/'Zahraničné financovanie'!AF$504)</f>
        <v>0</v>
      </c>
      <c r="AE55" s="314">
        <f>IF('Zahraničné financovanie'!AG$504=0,0,'Zahraničné financovanie'!AG204/'Zahraničné financovanie'!AG$504)</f>
        <v>0</v>
      </c>
      <c r="AF55" s="314">
        <f>IF('Zahraničné financovanie'!AH$504=0,0,'Zahraničné financovanie'!AH204/'Zahraničné financovanie'!AH$504)</f>
        <v>1.3623601431751597E-2</v>
      </c>
      <c r="AG55" s="314">
        <f>IF('Zahraničné financovanie'!AI$504=0,0,'Zahraničné financovanie'!AI204/'Zahraničné financovanie'!AI$504)</f>
        <v>5.7678445646351696E-3</v>
      </c>
      <c r="AH55" s="314">
        <f>IF('Zahraničné financovanie'!AJ$504=0,0,'Zahraničné financovanie'!AJ204/'Zahraničné financovanie'!AJ$504)</f>
        <v>0</v>
      </c>
      <c r="AI55" s="314">
        <f>IF('Zahraničné financovanie'!AK$504=0,0,'Zahraničné financovanie'!AK204/'Zahraničné financovanie'!AK$504)</f>
        <v>0</v>
      </c>
      <c r="AJ55" s="314">
        <f>IF('Zahraničné financovanie'!AL$504=0,0,'Zahraničné financovanie'!AL204/'Zahraničné financovanie'!AL$504)</f>
        <v>0</v>
      </c>
      <c r="AK55" s="314">
        <f>IF('Zahraničné financovanie'!AM$504=0,0,'Zahraničné financovanie'!AM204/'Zahraničné financovanie'!AM$504)</f>
        <v>1.1239896304689651E-2</v>
      </c>
      <c r="AL55" s="314">
        <f>IF('Zahraničné financovanie'!AN$504=0,0,'Zahraničné financovanie'!AN204/'Zahraničné financovanie'!AN$504)</f>
        <v>5.0886632617260213E-3</v>
      </c>
      <c r="AM55" s="314">
        <f>IF('Zahraničné financovanie'!AO$504=0,0,'Zahraničné financovanie'!AO204/'Zahraničné financovanie'!AO$504)</f>
        <v>5.4347337334014366E-3</v>
      </c>
      <c r="AN55" s="314">
        <f>IF('Zahraničné financovanie'!AP$504=0,0,'Zahraničné financovanie'!AP204/'Zahraničné financovanie'!AP$504)</f>
        <v>2.8972275909343946E-2</v>
      </c>
      <c r="AO55" s="314">
        <f>IF('Zahraničné financovanie'!AQ$504=0,0,'Zahraničné financovanie'!AQ204/'Zahraničné financovanie'!AQ$504)</f>
        <v>0</v>
      </c>
      <c r="AP55" s="314">
        <f>IF('Zahraničné financovanie'!AR$504=0,0,'Zahraničné financovanie'!AR204/'Zahraničné financovanie'!AR$504)</f>
        <v>8.3020741394527805E-3</v>
      </c>
      <c r="AQ55" s="314">
        <f>IF('Zahraničné financovanie'!AS$504=0,0,'Zahraničné financovanie'!AS204/'Zahraničné financovanie'!AS$504)</f>
        <v>0</v>
      </c>
      <c r="AR55" s="314">
        <f>IF('Zahraničné financovanie'!AT$504=0,0,'Zahraničné financovanie'!AT204/'Zahraničné financovanie'!AT$504)</f>
        <v>5.2802219965034274E-3</v>
      </c>
      <c r="AS55" s="314">
        <f>IF('Zahraničné financovanie'!AU$504=0,0,'Zahraničné financovanie'!AU204/'Zahraničné financovanie'!AU$504)</f>
        <v>2.4453673355534092E-3</v>
      </c>
      <c r="AT55" s="314">
        <f>IF('Zahraničné financovanie'!AV$504=0,0,'Zahraničné financovanie'!AV204/'Zahraničné financovanie'!AV$504)</f>
        <v>0</v>
      </c>
      <c r="AU55" s="314">
        <f>IF('Zahraničné financovanie'!AW$504=0,0,'Zahraničné financovanie'!AW204/'Zahraničné financovanie'!AW$504)</f>
        <v>0</v>
      </c>
      <c r="AV55" s="314">
        <f>IF('Zahraničné financovanie'!AX$504=0,0,'Zahraničné financovanie'!AX204/'Zahraničné financovanie'!AX$504)</f>
        <v>8.4680055881690888E-3</v>
      </c>
      <c r="AW55" s="314">
        <f>IF('Zahraničné financovanie'!AY$504=0,0,'Zahraničné financovanie'!AY204/'Zahraničné financovanie'!AY$504)</f>
        <v>1.4750678779102414E-2</v>
      </c>
      <c r="AX55" s="314">
        <f>IF('Zahraničné financovanie'!AZ$504=0,0,'Zahraničné financovanie'!AZ204/'Zahraničné financovanie'!AZ$504)</f>
        <v>1.2551621496728E-3</v>
      </c>
      <c r="AY55" s="314">
        <f>IF('Zahraničné financovanie'!BA$504=0,0,'Zahraničné financovanie'!BA204/'Zahraničné financovanie'!BA$504)</f>
        <v>1.4312354008558768E-3</v>
      </c>
      <c r="AZ55" s="314">
        <f>IF('Zahraničné financovanie'!BB$504=0,0,'Zahraničné financovanie'!BB204/'Zahraničné financovanie'!BB$504)</f>
        <v>2.0487548059228769E-2</v>
      </c>
      <c r="BA55" s="314">
        <f>IF('Zahraničné financovanie'!BC$504=0,0,'Zahraničné financovanie'!BC204/'Zahraničné financovanie'!BC$504)</f>
        <v>0</v>
      </c>
      <c r="BB55" s="314">
        <f>IF('Zahraničné financovanie'!BD$504=0,0,'Zahraničné financovanie'!BD204/'Zahraničné financovanie'!BD$504)</f>
        <v>0</v>
      </c>
    </row>
    <row r="56" spans="1:54" ht="14.25" customHeight="1" x14ac:dyDescent="0.25">
      <c r="A56" s="21">
        <v>51</v>
      </c>
      <c r="B56" s="281" t="s">
        <v>232</v>
      </c>
      <c r="C56" s="282" t="s">
        <v>231</v>
      </c>
      <c r="D56" s="313">
        <f>IF('Zahraničné financovanie'!F$504=0,0,'Zahraničné financovanie'!F207/'Zahraničné financovanie'!F$504)</f>
        <v>0</v>
      </c>
      <c r="E56" s="313">
        <f>IF('Zahraničné financovanie'!G$504=0,0,'Zahraničné financovanie'!G207/'Zahraničné financovanie'!G$504)</f>
        <v>0</v>
      </c>
      <c r="F56" s="313">
        <f>IF('Zahraničné financovanie'!H$504=0,0,'Zahraničné financovanie'!H207/'Zahraničné financovanie'!H$504)</f>
        <v>6.5881615219657019E-2</v>
      </c>
      <c r="G56" s="313">
        <f>IF('Zahraničné financovanie'!I$504=0,0,'Zahraničné financovanie'!I207/'Zahraničné financovanie'!I$504)</f>
        <v>1.207889480242512E-3</v>
      </c>
      <c r="H56" s="313">
        <f>IF('Zahraničné financovanie'!J$504=0,0,'Zahraničné financovanie'!J207/'Zahraničné financovanie'!J$504)</f>
        <v>0</v>
      </c>
      <c r="I56" s="313">
        <f>IF('Zahraničné financovanie'!K$504=0,0,'Zahraničné financovanie'!K207/'Zahraničné financovanie'!K$504)</f>
        <v>0</v>
      </c>
      <c r="J56" s="313">
        <f>IF('Zahraničné financovanie'!L$504=0,0,'Zahraničné financovanie'!L207/'Zahraničné financovanie'!L$504)</f>
        <v>0</v>
      </c>
      <c r="K56" s="313">
        <f>IF('Zahraničné financovanie'!M$504=0,0,'Zahraničné financovanie'!M207/'Zahraničné financovanie'!M$504)</f>
        <v>0</v>
      </c>
      <c r="L56" s="313">
        <f>IF('Zahraničné financovanie'!N$504=0,0,'Zahraničné financovanie'!N207/'Zahraničné financovanie'!N$504)</f>
        <v>0</v>
      </c>
      <c r="M56" s="313">
        <f>IF('Zahraničné financovanie'!O$504=0,0,'Zahraničné financovanie'!O207/'Zahraničné financovanie'!O$504)</f>
        <v>0</v>
      </c>
      <c r="N56" s="313">
        <f>IF('Zahraničné financovanie'!P$504=0,0,'Zahraničné financovanie'!P207/'Zahraničné financovanie'!P$504)</f>
        <v>0</v>
      </c>
      <c r="O56" s="313">
        <f>IF('Zahraničné financovanie'!Q$504=0,0,'Zahraničné financovanie'!Q207/'Zahraničné financovanie'!Q$504)</f>
        <v>0</v>
      </c>
      <c r="P56" s="313">
        <f>IF('Zahraničné financovanie'!R$504=0,0,'Zahraničné financovanie'!R207/'Zahraničné financovanie'!R$504)</f>
        <v>0</v>
      </c>
      <c r="Q56" s="313">
        <f>IF('Zahraničné financovanie'!S$504=0,0,'Zahraničné financovanie'!S207/'Zahraničné financovanie'!S$504)</f>
        <v>0</v>
      </c>
      <c r="R56" s="313">
        <f>IF('Zahraničné financovanie'!T$504=0,0,'Zahraničné financovanie'!T207/'Zahraničné financovanie'!T$504)</f>
        <v>0</v>
      </c>
      <c r="S56" s="313">
        <f>IF('Zahraničné financovanie'!U$504=0,0,'Zahraničné financovanie'!U207/'Zahraničné financovanie'!U$504)</f>
        <v>0</v>
      </c>
      <c r="T56" s="313">
        <f>IF('Zahraničné financovanie'!V$504=0,0,'Zahraničné financovanie'!V207/'Zahraničné financovanie'!V$504)</f>
        <v>9.1411670426394816E-5</v>
      </c>
      <c r="U56" s="313">
        <f>IF('Zahraničné financovanie'!W$504=0,0,'Zahraničné financovanie'!W207/'Zahraničné financovanie'!W$504)</f>
        <v>0</v>
      </c>
      <c r="V56" s="313">
        <f>IF('Zahraničné financovanie'!X$504=0,0,'Zahraničné financovanie'!X207/'Zahraničné financovanie'!X$504)</f>
        <v>0</v>
      </c>
      <c r="W56" s="313">
        <f>IF('Zahraničné financovanie'!Y$504=0,0,'Zahraničné financovanie'!Y207/'Zahraničné financovanie'!Y$504)</f>
        <v>0</v>
      </c>
      <c r="X56" s="313">
        <f>IF('Zahraničné financovanie'!Z$504=0,0,'Zahraničné financovanie'!Z207/'Zahraničné financovanie'!Z$504)</f>
        <v>0</v>
      </c>
      <c r="Y56" s="313">
        <f>IF('Zahraničné financovanie'!AA$504=0,0,'Zahraničné financovanie'!AA207/'Zahraničné financovanie'!AA$504)</f>
        <v>4.8510367258581909E-4</v>
      </c>
      <c r="Z56" s="313">
        <f>IF('Zahraničné financovanie'!AB$504=0,0,'Zahraničné financovanie'!AB207/'Zahraničné financovanie'!AB$504)</f>
        <v>6.7896954041918769E-2</v>
      </c>
      <c r="AA56" s="313">
        <f>IF('Zahraničné financovanie'!AC$504=0,0,'Zahraničné financovanie'!AC207/'Zahraničné financovanie'!AC$504)</f>
        <v>0</v>
      </c>
      <c r="AB56" s="313">
        <f>IF('Zahraničné financovanie'!AD$504=0,0,'Zahraničné financovanie'!AD207/'Zahraničné financovanie'!AD$504)</f>
        <v>0</v>
      </c>
      <c r="AC56" s="313">
        <f>IF('Zahraničné financovanie'!AE$504=0,0,'Zahraničné financovanie'!AE207/'Zahraničné financovanie'!AE$504)</f>
        <v>0</v>
      </c>
      <c r="AD56" s="313">
        <f>IF('Zahraničné financovanie'!AF$504=0,0,'Zahraničné financovanie'!AF207/'Zahraničné financovanie'!AF$504)</f>
        <v>0</v>
      </c>
      <c r="AE56" s="313">
        <f>IF('Zahraničné financovanie'!AG$504=0,0,'Zahraničné financovanie'!AG207/'Zahraničné financovanie'!AG$504)</f>
        <v>0</v>
      </c>
      <c r="AF56" s="313">
        <f>IF('Zahraničné financovanie'!AH$504=0,0,'Zahraničné financovanie'!AH207/'Zahraničné financovanie'!AH$504)</f>
        <v>0</v>
      </c>
      <c r="AG56" s="313">
        <f>IF('Zahraničné financovanie'!AI$504=0,0,'Zahraničné financovanie'!AI207/'Zahraničné financovanie'!AI$504)</f>
        <v>0</v>
      </c>
      <c r="AH56" s="313">
        <f>IF('Zahraničné financovanie'!AJ$504=0,0,'Zahraničné financovanie'!AJ207/'Zahraničné financovanie'!AJ$504)</f>
        <v>0</v>
      </c>
      <c r="AI56" s="313">
        <f>IF('Zahraničné financovanie'!AK$504=0,0,'Zahraničné financovanie'!AK207/'Zahraničné financovanie'!AK$504)</f>
        <v>0</v>
      </c>
      <c r="AJ56" s="313">
        <f>IF('Zahraničné financovanie'!AL$504=0,0,'Zahraničné financovanie'!AL207/'Zahraničné financovanie'!AL$504)</f>
        <v>0</v>
      </c>
      <c r="AK56" s="313">
        <f>IF('Zahraničné financovanie'!AM$504=0,0,'Zahraničné financovanie'!AM207/'Zahraničné financovanie'!AM$504)</f>
        <v>0</v>
      </c>
      <c r="AL56" s="313">
        <f>IF('Zahraničné financovanie'!AN$504=0,0,'Zahraničné financovanie'!AN207/'Zahraničné financovanie'!AN$504)</f>
        <v>9.1261693882087644E-2</v>
      </c>
      <c r="AM56" s="313">
        <f>IF('Zahraničné financovanie'!AO$504=0,0,'Zahraničné financovanie'!AO207/'Zahraničné financovanie'!AO$504)</f>
        <v>0</v>
      </c>
      <c r="AN56" s="313">
        <f>IF('Zahraničné financovanie'!AP$504=0,0,'Zahraničné financovanie'!AP207/'Zahraničné financovanie'!AP$504)</f>
        <v>0</v>
      </c>
      <c r="AO56" s="313">
        <f>IF('Zahraničné financovanie'!AQ$504=0,0,'Zahraničné financovanie'!AQ207/'Zahraničné financovanie'!AQ$504)</f>
        <v>0</v>
      </c>
      <c r="AP56" s="313">
        <f>IF('Zahraničné financovanie'!AR$504=0,0,'Zahraničné financovanie'!AR207/'Zahraničné financovanie'!AR$504)</f>
        <v>0</v>
      </c>
      <c r="AQ56" s="313">
        <f>IF('Zahraničné financovanie'!AS$504=0,0,'Zahraničné financovanie'!AS207/'Zahraničné financovanie'!AS$504)</f>
        <v>0</v>
      </c>
      <c r="AR56" s="313">
        <f>IF('Zahraničné financovanie'!AT$504=0,0,'Zahraničné financovanie'!AT207/'Zahraničné financovanie'!AT$504)</f>
        <v>0</v>
      </c>
      <c r="AS56" s="313">
        <f>IF('Zahraničné financovanie'!AU$504=0,0,'Zahraničné financovanie'!AU207/'Zahraničné financovanie'!AU$504)</f>
        <v>0</v>
      </c>
      <c r="AT56" s="313">
        <f>IF('Zahraničné financovanie'!AV$504=0,0,'Zahraničné financovanie'!AV207/'Zahraničné financovanie'!AV$504)</f>
        <v>0</v>
      </c>
      <c r="AU56" s="313">
        <f>IF('Zahraničné financovanie'!AW$504=0,0,'Zahraničné financovanie'!AW207/'Zahraničné financovanie'!AW$504)</f>
        <v>0</v>
      </c>
      <c r="AV56" s="313">
        <f>IF('Zahraničné financovanie'!AX$504=0,0,'Zahraničné financovanie'!AX207/'Zahraničné financovanie'!AX$504)</f>
        <v>0</v>
      </c>
      <c r="AW56" s="313">
        <f>IF('Zahraničné financovanie'!AY$504=0,0,'Zahraničné financovanie'!AY207/'Zahraničné financovanie'!AY$504)</f>
        <v>0</v>
      </c>
      <c r="AX56" s="313">
        <f>IF('Zahraničné financovanie'!AZ$504=0,0,'Zahraničné financovanie'!AZ207/'Zahraničné financovanie'!AZ$504)</f>
        <v>0</v>
      </c>
      <c r="AY56" s="313">
        <f>IF('Zahraničné financovanie'!BA$504=0,0,'Zahraničné financovanie'!BA207/'Zahraničné financovanie'!BA$504)</f>
        <v>0</v>
      </c>
      <c r="AZ56" s="313">
        <f>IF('Zahraničné financovanie'!BB$504=0,0,'Zahraničné financovanie'!BB207/'Zahraničné financovanie'!BB$504)</f>
        <v>0</v>
      </c>
      <c r="BA56" s="313">
        <f>IF('Zahraničné financovanie'!BC$504=0,0,'Zahraničné financovanie'!BC207/'Zahraničné financovanie'!BC$504)</f>
        <v>0</v>
      </c>
      <c r="BB56" s="313">
        <f>IF('Zahraničné financovanie'!BD$504=0,0,'Zahraničné financovanie'!BD207/'Zahraničné financovanie'!BD$504)</f>
        <v>0</v>
      </c>
    </row>
    <row r="57" spans="1:54" ht="14.25" customHeight="1" x14ac:dyDescent="0.25">
      <c r="A57" s="21">
        <v>52</v>
      </c>
      <c r="B57" s="279" t="s">
        <v>154</v>
      </c>
      <c r="C57" s="280" t="s">
        <v>153</v>
      </c>
      <c r="D57" s="314">
        <f>IF('Zahraničné financovanie'!F$504=0,0,'Zahraničné financovanie'!F209/'Zahraničné financovanie'!F$504)</f>
        <v>0</v>
      </c>
      <c r="E57" s="314">
        <f>IF('Zahraničné financovanie'!G$504=0,0,'Zahraničné financovanie'!G209/'Zahraničné financovanie'!G$504)</f>
        <v>0</v>
      </c>
      <c r="F57" s="314">
        <f>IF('Zahraničné financovanie'!H$504=0,0,'Zahraničné financovanie'!H209/'Zahraničné financovanie'!H$504)</f>
        <v>9.9256077038479217E-4</v>
      </c>
      <c r="G57" s="314">
        <f>IF('Zahraničné financovanie'!I$504=0,0,'Zahraničné financovanie'!I209/'Zahraničné financovanie'!I$504)</f>
        <v>7.3303726609020951E-3</v>
      </c>
      <c r="H57" s="314">
        <f>IF('Zahraničné financovanie'!J$504=0,0,'Zahraničné financovanie'!J209/'Zahraničné financovanie'!J$504)</f>
        <v>0</v>
      </c>
      <c r="I57" s="314">
        <f>IF('Zahraničné financovanie'!K$504=0,0,'Zahraničné financovanie'!K209/'Zahraničné financovanie'!K$504)</f>
        <v>5.9747315395889487E-3</v>
      </c>
      <c r="J57" s="314">
        <f>IF('Zahraničné financovanie'!L$504=0,0,'Zahraničné financovanie'!L209/'Zahraničné financovanie'!L$504)</f>
        <v>1.5723270440251572E-2</v>
      </c>
      <c r="K57" s="314">
        <f>IF('Zahraničné financovanie'!M$504=0,0,'Zahraničné financovanie'!M209/'Zahraničné financovanie'!M$504)</f>
        <v>0</v>
      </c>
      <c r="L57" s="314">
        <f>IF('Zahraničné financovanie'!N$504=0,0,'Zahraničné financovanie'!N209/'Zahraničné financovanie'!N$504)</f>
        <v>0</v>
      </c>
      <c r="M57" s="314">
        <f>IF('Zahraničné financovanie'!O$504=0,0,'Zahraničné financovanie'!O209/'Zahraničné financovanie'!O$504)</f>
        <v>3.745993889052598E-3</v>
      </c>
      <c r="N57" s="314">
        <f>IF('Zahraničné financovanie'!P$504=0,0,'Zahraničné financovanie'!P209/'Zahraničné financovanie'!P$504)</f>
        <v>0</v>
      </c>
      <c r="O57" s="314">
        <f>IF('Zahraničné financovanie'!Q$504=0,0,'Zahraničné financovanie'!Q209/'Zahraničné financovanie'!Q$504)</f>
        <v>3.5520777218962657E-2</v>
      </c>
      <c r="P57" s="314">
        <f>IF('Zahraničné financovanie'!R$504=0,0,'Zahraničné financovanie'!R209/'Zahraničné financovanie'!R$504)</f>
        <v>0</v>
      </c>
      <c r="Q57" s="314">
        <f>IF('Zahraničné financovanie'!S$504=0,0,'Zahraničné financovanie'!S209/'Zahraničné financovanie'!S$504)</f>
        <v>0</v>
      </c>
      <c r="R57" s="314">
        <f>IF('Zahraničné financovanie'!T$504=0,0,'Zahraničné financovanie'!T209/'Zahraničné financovanie'!T$504)</f>
        <v>0</v>
      </c>
      <c r="S57" s="314">
        <f>IF('Zahraničné financovanie'!U$504=0,0,'Zahraničné financovanie'!U209/'Zahraničné financovanie'!U$504)</f>
        <v>3.9468402627333839E-4</v>
      </c>
      <c r="T57" s="314">
        <f>IF('Zahraničné financovanie'!V$504=0,0,'Zahraničné financovanie'!V209/'Zahraničné financovanie'!V$504)</f>
        <v>0</v>
      </c>
      <c r="U57" s="314">
        <f>IF('Zahraničné financovanie'!W$504=0,0,'Zahraničné financovanie'!W209/'Zahraničné financovanie'!W$504)</f>
        <v>0</v>
      </c>
      <c r="V57" s="314">
        <f>IF('Zahraničné financovanie'!X$504=0,0,'Zahraničné financovanie'!X209/'Zahraničné financovanie'!X$504)</f>
        <v>2.7023214145350909E-3</v>
      </c>
      <c r="W57" s="314">
        <f>IF('Zahraničné financovanie'!Y$504=0,0,'Zahraničné financovanie'!Y209/'Zahraničné financovanie'!Y$504)</f>
        <v>0</v>
      </c>
      <c r="X57" s="314">
        <f>IF('Zahraničné financovanie'!Z$504=0,0,'Zahraničné financovanie'!Z209/'Zahraničné financovanie'!Z$504)</f>
        <v>0</v>
      </c>
      <c r="Y57" s="314">
        <f>IF('Zahraničné financovanie'!AA$504=0,0,'Zahraničné financovanie'!AA209/'Zahraničné financovanie'!AA$504)</f>
        <v>1.2234510977303012E-3</v>
      </c>
      <c r="Z57" s="314">
        <f>IF('Zahraničné financovanie'!AB$504=0,0,'Zahraničné financovanie'!AB209/'Zahraničné financovanie'!AB$504)</f>
        <v>2.0803356274812336E-3</v>
      </c>
      <c r="AA57" s="314">
        <f>IF('Zahraničné financovanie'!AC$504=0,0,'Zahraničné financovanie'!AC209/'Zahraničné financovanie'!AC$504)</f>
        <v>0</v>
      </c>
      <c r="AB57" s="314">
        <f>IF('Zahraničné financovanie'!AD$504=0,0,'Zahraničné financovanie'!AD209/'Zahraničné financovanie'!AD$504)</f>
        <v>0</v>
      </c>
      <c r="AC57" s="314">
        <f>IF('Zahraničné financovanie'!AE$504=0,0,'Zahraničné financovanie'!AE209/'Zahraničné financovanie'!AE$504)</f>
        <v>0</v>
      </c>
      <c r="AD57" s="314">
        <f>IF('Zahraničné financovanie'!AF$504=0,0,'Zahraničné financovanie'!AF209/'Zahraničné financovanie'!AF$504)</f>
        <v>0</v>
      </c>
      <c r="AE57" s="314">
        <f>IF('Zahraničné financovanie'!AG$504=0,0,'Zahraničné financovanie'!AG209/'Zahraničné financovanie'!AG$504)</f>
        <v>3.0018491390696668E-3</v>
      </c>
      <c r="AF57" s="314">
        <f>IF('Zahraničné financovanie'!AH$504=0,0,'Zahraničné financovanie'!AH209/'Zahraničné financovanie'!AH$504)</f>
        <v>9.657358722302516E-3</v>
      </c>
      <c r="AG57" s="314">
        <f>IF('Zahraničné financovanie'!AI$504=0,0,'Zahraničné financovanie'!AI209/'Zahraničné financovanie'!AI$504)</f>
        <v>0</v>
      </c>
      <c r="AH57" s="314">
        <f>IF('Zahraničné financovanie'!AJ$504=0,0,'Zahraničné financovanie'!AJ209/'Zahraničné financovanie'!AJ$504)</f>
        <v>0</v>
      </c>
      <c r="AI57" s="314">
        <f>IF('Zahraničné financovanie'!AK$504=0,0,'Zahraničné financovanie'!AK209/'Zahraničné financovanie'!AK$504)</f>
        <v>0</v>
      </c>
      <c r="AJ57" s="314">
        <f>IF('Zahraničné financovanie'!AL$504=0,0,'Zahraničné financovanie'!AL209/'Zahraničné financovanie'!AL$504)</f>
        <v>7.8472572115862295E-4</v>
      </c>
      <c r="AK57" s="314">
        <f>IF('Zahraničné financovanie'!AM$504=0,0,'Zahraničné financovanie'!AM209/'Zahraničné financovanie'!AM$504)</f>
        <v>1.2018667895786988E-2</v>
      </c>
      <c r="AL57" s="314">
        <f>IF('Zahraničné financovanie'!AN$504=0,0,'Zahraničné financovanie'!AN209/'Zahraničné financovanie'!AN$504)</f>
        <v>3.2138925863532766E-3</v>
      </c>
      <c r="AM57" s="314">
        <f>IF('Zahraničné financovanie'!AO$504=0,0,'Zahraničné financovanie'!AO209/'Zahraničné financovanie'!AO$504)</f>
        <v>1.9450625993226193E-3</v>
      </c>
      <c r="AN57" s="314">
        <f>IF('Zahraničné financovanie'!AP$504=0,0,'Zahraničné financovanie'!AP209/'Zahraničné financovanie'!AP$504)</f>
        <v>4.0776368086021695E-3</v>
      </c>
      <c r="AO57" s="314">
        <f>IF('Zahraničné financovanie'!AQ$504=0,0,'Zahraničné financovanie'!AQ209/'Zahraničné financovanie'!AQ$504)</f>
        <v>7.9487353910939786E-3</v>
      </c>
      <c r="AP57" s="314">
        <f>IF('Zahraničné financovanie'!AR$504=0,0,'Zahraničné financovanie'!AR209/'Zahraničné financovanie'!AR$504)</f>
        <v>1.5445719329214476E-3</v>
      </c>
      <c r="AQ57" s="314">
        <f>IF('Zahraničné financovanie'!AS$504=0,0,'Zahraničné financovanie'!AS209/'Zahraničné financovanie'!AS$504)</f>
        <v>1.1552439022441516E-4</v>
      </c>
      <c r="AR57" s="314">
        <f>IF('Zahraničné financovanie'!AT$504=0,0,'Zahraničné financovanie'!AT209/'Zahraničné financovanie'!AT$504)</f>
        <v>1.3098170240965707E-3</v>
      </c>
      <c r="AS57" s="314">
        <f>IF('Zahraničné financovanie'!AU$504=0,0,'Zahraničné financovanie'!AU209/'Zahraničné financovanie'!AU$504)</f>
        <v>7.8265843229876481E-4</v>
      </c>
      <c r="AT57" s="314">
        <f>IF('Zahraničné financovanie'!AV$504=0,0,'Zahraničné financovanie'!AV209/'Zahraničné financovanie'!AV$504)</f>
        <v>0</v>
      </c>
      <c r="AU57" s="314">
        <f>IF('Zahraničné financovanie'!AW$504=0,0,'Zahraničné financovanie'!AW209/'Zahraničné financovanie'!AW$504)</f>
        <v>0</v>
      </c>
      <c r="AV57" s="314">
        <f>IF('Zahraničné financovanie'!AX$504=0,0,'Zahraničné financovanie'!AX209/'Zahraničné financovanie'!AX$504)</f>
        <v>1.7864990692339849E-3</v>
      </c>
      <c r="AW57" s="314">
        <f>IF('Zahraničné financovanie'!AY$504=0,0,'Zahraničné financovanie'!AY209/'Zahraničné financovanie'!AY$504)</f>
        <v>2.3969914703684779E-3</v>
      </c>
      <c r="AX57" s="314">
        <f>IF('Zahraničné financovanie'!AZ$504=0,0,'Zahraničné financovanie'!AZ209/'Zahraničné financovanie'!AZ$504)</f>
        <v>1.9373796945537806E-2</v>
      </c>
      <c r="AY57" s="314">
        <f>IF('Zahraničné financovanie'!BA$504=0,0,'Zahraničné financovanie'!BA209/'Zahraničné financovanie'!BA$504)</f>
        <v>1.8217451120782556E-3</v>
      </c>
      <c r="AZ57" s="314">
        <f>IF('Zahraničné financovanie'!BB$504=0,0,'Zahraničné financovanie'!BB209/'Zahraničné financovanie'!BB$504)</f>
        <v>6.5727169050891021E-4</v>
      </c>
      <c r="BA57" s="314">
        <f>IF('Zahraničné financovanie'!BC$504=0,0,'Zahraničné financovanie'!BC209/'Zahraničné financovanie'!BC$504)</f>
        <v>0</v>
      </c>
      <c r="BB57" s="314">
        <f>IF('Zahraničné financovanie'!BD$504=0,0,'Zahraničné financovanie'!BD209/'Zahraničné financovanie'!BD$504)</f>
        <v>0</v>
      </c>
    </row>
    <row r="58" spans="1:54" ht="14.25" customHeight="1" x14ac:dyDescent="0.25">
      <c r="A58" s="21">
        <v>53</v>
      </c>
      <c r="B58" s="281" t="s">
        <v>165</v>
      </c>
      <c r="C58" s="282" t="s">
        <v>243</v>
      </c>
      <c r="D58" s="313">
        <f>IF('Zahraničné financovanie'!F$504=0,0,'Zahraničné financovanie'!F214/'Zahraničné financovanie'!F$504)</f>
        <v>0</v>
      </c>
      <c r="E58" s="313">
        <f>IF('Zahraničné financovanie'!G$504=0,0,'Zahraničné financovanie'!G214/'Zahraničné financovanie'!G$504)</f>
        <v>0</v>
      </c>
      <c r="F58" s="313">
        <f>IF('Zahraničné financovanie'!H$504=0,0,'Zahraničné financovanie'!H214/'Zahraničné financovanie'!H$504)</f>
        <v>1.0222173640625073E-2</v>
      </c>
      <c r="G58" s="313">
        <f>IF('Zahraničné financovanie'!I$504=0,0,'Zahraničné financovanie'!I214/'Zahraničné financovanie'!I$504)</f>
        <v>1.9402693797454327E-3</v>
      </c>
      <c r="H58" s="313">
        <f>IF('Zahraničné financovanie'!J$504=0,0,'Zahraničné financovanie'!J214/'Zahraničné financovanie'!J$504)</f>
        <v>0</v>
      </c>
      <c r="I58" s="313">
        <f>IF('Zahraničné financovanie'!K$504=0,0,'Zahraničné financovanie'!K214/'Zahraničné financovanie'!K$504)</f>
        <v>0</v>
      </c>
      <c r="J58" s="313">
        <f>IF('Zahraničné financovanie'!L$504=0,0,'Zahraničné financovanie'!L214/'Zahraničné financovanie'!L$504)</f>
        <v>0</v>
      </c>
      <c r="K58" s="313">
        <f>IF('Zahraničné financovanie'!M$504=0,0,'Zahraničné financovanie'!M214/'Zahraničné financovanie'!M$504)</f>
        <v>0</v>
      </c>
      <c r="L58" s="313">
        <f>IF('Zahraničné financovanie'!N$504=0,0,'Zahraničné financovanie'!N214/'Zahraničné financovanie'!N$504)</f>
        <v>2.7183123341456392E-3</v>
      </c>
      <c r="M58" s="313">
        <f>IF('Zahraničné financovanie'!O$504=0,0,'Zahraničné financovanie'!O214/'Zahraničné financovanie'!O$504)</f>
        <v>3.5687080002943772E-3</v>
      </c>
      <c r="N58" s="313">
        <f>IF('Zahraničné financovanie'!P$504=0,0,'Zahraničné financovanie'!P214/'Zahraničné financovanie'!P$504)</f>
        <v>0</v>
      </c>
      <c r="O58" s="313">
        <f>IF('Zahraničné financovanie'!Q$504=0,0,'Zahraničné financovanie'!Q214/'Zahraničné financovanie'!Q$504)</f>
        <v>1.0148793491132188E-3</v>
      </c>
      <c r="P58" s="313">
        <f>IF('Zahraničné financovanie'!R$504=0,0,'Zahraničné financovanie'!R214/'Zahraničné financovanie'!R$504)</f>
        <v>0</v>
      </c>
      <c r="Q58" s="313">
        <f>IF('Zahraničné financovanie'!S$504=0,0,'Zahraničné financovanie'!S214/'Zahraničné financovanie'!S$504)</f>
        <v>0</v>
      </c>
      <c r="R58" s="313">
        <f>IF('Zahraničné financovanie'!T$504=0,0,'Zahraničné financovanie'!T214/'Zahraničné financovanie'!T$504)</f>
        <v>0</v>
      </c>
      <c r="S58" s="313">
        <f>IF('Zahraničné financovanie'!U$504=0,0,'Zahraničné financovanie'!U214/'Zahraničné financovanie'!U$504)</f>
        <v>0</v>
      </c>
      <c r="T58" s="313">
        <f>IF('Zahraničné financovanie'!V$504=0,0,'Zahraničné financovanie'!V214/'Zahraničné financovanie'!V$504)</f>
        <v>4.9149008132591608E-4</v>
      </c>
      <c r="U58" s="313">
        <f>IF('Zahraničné financovanie'!W$504=0,0,'Zahraničné financovanie'!W214/'Zahraničné financovanie'!W$504)</f>
        <v>0</v>
      </c>
      <c r="V58" s="313">
        <f>IF('Zahraničné financovanie'!X$504=0,0,'Zahraničné financovanie'!X214/'Zahraničné financovanie'!X$504)</f>
        <v>1.4455361026853462E-3</v>
      </c>
      <c r="W58" s="313">
        <f>IF('Zahraničné financovanie'!Y$504=0,0,'Zahraničné financovanie'!Y214/'Zahraničné financovanie'!Y$504)</f>
        <v>0</v>
      </c>
      <c r="X58" s="313">
        <f>IF('Zahraničné financovanie'!Z$504=0,0,'Zahraničné financovanie'!Z214/'Zahraničné financovanie'!Z$504)</f>
        <v>0</v>
      </c>
      <c r="Y58" s="313">
        <f>IF('Zahraničné financovanie'!AA$504=0,0,'Zahraničné financovanie'!AA214/'Zahraničné financovanie'!AA$504)</f>
        <v>5.9901628990774555E-4</v>
      </c>
      <c r="Z58" s="313">
        <f>IF('Zahraničné financovanie'!AB$504=0,0,'Zahraničné financovanie'!AB214/'Zahraničné financovanie'!AB$504)</f>
        <v>0</v>
      </c>
      <c r="AA58" s="313">
        <f>IF('Zahraničné financovanie'!AC$504=0,0,'Zahraničné financovanie'!AC214/'Zahraničné financovanie'!AC$504)</f>
        <v>1.4927811175435974E-3</v>
      </c>
      <c r="AB58" s="313">
        <f>IF('Zahraničné financovanie'!AD$504=0,0,'Zahraničné financovanie'!AD214/'Zahraničné financovanie'!AD$504)</f>
        <v>0</v>
      </c>
      <c r="AC58" s="313">
        <f>IF('Zahraničné financovanie'!AE$504=0,0,'Zahraničné financovanie'!AE214/'Zahraničné financovanie'!AE$504)</f>
        <v>0</v>
      </c>
      <c r="AD58" s="313">
        <f>IF('Zahraničné financovanie'!AF$504=0,0,'Zahraničné financovanie'!AF214/'Zahraničné financovanie'!AF$504)</f>
        <v>0</v>
      </c>
      <c r="AE58" s="313">
        <f>IF('Zahraničné financovanie'!AG$504=0,0,'Zahraničné financovanie'!AG214/'Zahraničné financovanie'!AG$504)</f>
        <v>0</v>
      </c>
      <c r="AF58" s="313">
        <f>IF('Zahraničné financovanie'!AH$504=0,0,'Zahraničné financovanie'!AH214/'Zahraničné financovanie'!AH$504)</f>
        <v>1.2551465328928205E-3</v>
      </c>
      <c r="AG58" s="313">
        <f>IF('Zahraničné financovanie'!AI$504=0,0,'Zahraničné financovanie'!AI214/'Zahraničné financovanie'!AI$504)</f>
        <v>8.073321348614701E-4</v>
      </c>
      <c r="AH58" s="313">
        <f>IF('Zahraničné financovanie'!AJ$504=0,0,'Zahraničné financovanie'!AJ214/'Zahraničné financovanie'!AJ$504)</f>
        <v>0</v>
      </c>
      <c r="AI58" s="313">
        <f>IF('Zahraničné financovanie'!AK$504=0,0,'Zahraničné financovanie'!AK214/'Zahraničné financovanie'!AK$504)</f>
        <v>0</v>
      </c>
      <c r="AJ58" s="313">
        <f>IF('Zahraničné financovanie'!AL$504=0,0,'Zahraničné financovanie'!AL214/'Zahraničné financovanie'!AL$504)</f>
        <v>9.5253851119143722E-4</v>
      </c>
      <c r="AK58" s="313">
        <f>IF('Zahraničné financovanie'!AM$504=0,0,'Zahraničné financovanie'!AM214/'Zahraničné financovanie'!AM$504)</f>
        <v>2.8161676339620075E-3</v>
      </c>
      <c r="AL58" s="313">
        <f>IF('Zahraničné financovanie'!AN$504=0,0,'Zahraničné financovanie'!AN214/'Zahraničné financovanie'!AN$504)</f>
        <v>1.8769132704303134E-2</v>
      </c>
      <c r="AM58" s="313">
        <f>IF('Zahraničné financovanie'!AO$504=0,0,'Zahraničné financovanie'!AO214/'Zahraničné financovanie'!AO$504)</f>
        <v>8.0090812913284322E-4</v>
      </c>
      <c r="AN58" s="313">
        <f>IF('Zahraničné financovanie'!AP$504=0,0,'Zahraničné financovanie'!AP214/'Zahraničné financovanie'!AP$504)</f>
        <v>6.3465164336220538E-4</v>
      </c>
      <c r="AO58" s="313">
        <f>IF('Zahraničné financovanie'!AQ$504=0,0,'Zahraničné financovanie'!AQ214/'Zahraničné financovanie'!AQ$504)</f>
        <v>0</v>
      </c>
      <c r="AP58" s="313">
        <f>IF('Zahraničné financovanie'!AR$504=0,0,'Zahraničné financovanie'!AR214/'Zahraničné financovanie'!AR$504)</f>
        <v>1.3790820829655782E-3</v>
      </c>
      <c r="AQ58" s="313">
        <f>IF('Zahraničné financovanie'!AS$504=0,0,'Zahraničné financovanie'!AS214/'Zahraničné financovanie'!AS$504)</f>
        <v>0</v>
      </c>
      <c r="AR58" s="313">
        <f>IF('Zahraničné financovanie'!AT$504=0,0,'Zahraničné financovanie'!AT214/'Zahraničné financovanie'!AT$504)</f>
        <v>2.8535906121805624E-4</v>
      </c>
      <c r="AS58" s="313">
        <f>IF('Zahraničné financovanie'!AU$504=0,0,'Zahraničné financovanie'!AU214/'Zahraničné financovanie'!AU$504)</f>
        <v>0</v>
      </c>
      <c r="AT58" s="313">
        <f>IF('Zahraničné financovanie'!AV$504=0,0,'Zahraničné financovanie'!AV214/'Zahraničné financovanie'!AV$504)</f>
        <v>0</v>
      </c>
      <c r="AU58" s="313">
        <f>IF('Zahraničné financovanie'!AW$504=0,0,'Zahraničné financovanie'!AW214/'Zahraničné financovanie'!AW$504)</f>
        <v>0</v>
      </c>
      <c r="AV58" s="313">
        <f>IF('Zahraničné financovanie'!AX$504=0,0,'Zahraničné financovanie'!AX214/'Zahraničné financovanie'!AX$504)</f>
        <v>0</v>
      </c>
      <c r="AW58" s="313">
        <f>IF('Zahraničné financovanie'!AY$504=0,0,'Zahraničné financovanie'!AY214/'Zahraničné financovanie'!AY$504)</f>
        <v>1.9922359297570771E-3</v>
      </c>
      <c r="AX58" s="313">
        <f>IF('Zahraničné financovanie'!AZ$504=0,0,'Zahraničné financovanie'!AZ214/'Zahraničné financovanie'!AZ$504)</f>
        <v>1.0779627873660517E-3</v>
      </c>
      <c r="AY58" s="313">
        <f>IF('Zahraničné financovanie'!BA$504=0,0,'Zahraničné financovanie'!BA214/'Zahraničné financovanie'!BA$504)</f>
        <v>0</v>
      </c>
      <c r="AZ58" s="313">
        <f>IF('Zahraničné financovanie'!BB$504=0,0,'Zahraničné financovanie'!BB214/'Zahraničné financovanie'!BB$504)</f>
        <v>0</v>
      </c>
      <c r="BA58" s="313">
        <f>IF('Zahraničné financovanie'!BC$504=0,0,'Zahraničné financovanie'!BC214/'Zahraničné financovanie'!BC$504)</f>
        <v>0</v>
      </c>
      <c r="BB58" s="313">
        <f>IF('Zahraničné financovanie'!BD$504=0,0,'Zahraničné financovanie'!BD214/'Zahraničné financovanie'!BD$504)</f>
        <v>0</v>
      </c>
    </row>
    <row r="59" spans="1:54" ht="14.25" customHeight="1" x14ac:dyDescent="0.25">
      <c r="A59" s="21">
        <v>54</v>
      </c>
      <c r="B59" s="279" t="s">
        <v>65</v>
      </c>
      <c r="C59" s="280" t="s">
        <v>64</v>
      </c>
      <c r="D59" s="314">
        <f>IF('Zahraničné financovanie'!F$504=0,0,'Zahraničné financovanie'!F221/'Zahraničné financovanie'!F$504)</f>
        <v>3.4469394866193215E-2</v>
      </c>
      <c r="E59" s="314">
        <f>IF('Zahraničné financovanie'!G$504=0,0,'Zahraničné financovanie'!G221/'Zahraničné financovanie'!G$504)</f>
        <v>5.786964077411328E-2</v>
      </c>
      <c r="F59" s="314">
        <f>IF('Zahraničné financovanie'!H$504=0,0,'Zahraničné financovanie'!H221/'Zahraničné financovanie'!H$504)</f>
        <v>0.13595004680765641</v>
      </c>
      <c r="G59" s="314">
        <f>IF('Zahraničné financovanie'!I$504=0,0,'Zahraničné financovanie'!I221/'Zahraničné financovanie'!I$504)</f>
        <v>4.5217155321777162E-2</v>
      </c>
      <c r="H59" s="314">
        <f>IF('Zahraničné financovanie'!J$504=0,0,'Zahraničné financovanie'!J221/'Zahraničné financovanie'!J$504)</f>
        <v>3.4673511077989438E-2</v>
      </c>
      <c r="I59" s="314">
        <f>IF('Zahraničné financovanie'!K$504=0,0,'Zahraničné financovanie'!K221/'Zahraničné financovanie'!K$504)</f>
        <v>4.1634445044293512E-2</v>
      </c>
      <c r="J59" s="314">
        <f>IF('Zahraničné financovanie'!L$504=0,0,'Zahraničné financovanie'!L221/'Zahraničné financovanie'!L$504)</f>
        <v>2.445842068483578E-2</v>
      </c>
      <c r="K59" s="314">
        <f>IF('Zahraničné financovanie'!M$504=0,0,'Zahraničné financovanie'!M221/'Zahraničné financovanie'!M$504)</f>
        <v>0</v>
      </c>
      <c r="L59" s="314">
        <f>IF('Zahraničné financovanie'!N$504=0,0,'Zahraničné financovanie'!N221/'Zahraničné financovanie'!N$504)</f>
        <v>8.642529315774318E-2</v>
      </c>
      <c r="M59" s="314">
        <f>IF('Zahraničné financovanie'!O$504=0,0,'Zahraničné financovanie'!O221/'Zahraničné financovanie'!O$504)</f>
        <v>4.4477095035639763E-2</v>
      </c>
      <c r="N59" s="314">
        <f>IF('Zahraničné financovanie'!P$504=0,0,'Zahraničné financovanie'!P221/'Zahraničné financovanie'!P$504)</f>
        <v>3.4292141266825386E-2</v>
      </c>
      <c r="O59" s="314">
        <f>IF('Zahraničné financovanie'!Q$504=0,0,'Zahraničné financovanie'!Q221/'Zahraničné financovanie'!Q$504)</f>
        <v>3.1664235692332426E-2</v>
      </c>
      <c r="P59" s="314">
        <f>IF('Zahraničné financovanie'!R$504=0,0,'Zahraničné financovanie'!R221/'Zahraničné financovanie'!R$504)</f>
        <v>0</v>
      </c>
      <c r="Q59" s="314">
        <f>IF('Zahraničné financovanie'!S$504=0,0,'Zahraničné financovanie'!S221/'Zahraničné financovanie'!S$504)</f>
        <v>0.13408884963466811</v>
      </c>
      <c r="R59" s="314">
        <f>IF('Zahraničné financovanie'!T$504=0,0,'Zahraničné financovanie'!T221/'Zahraničné financovanie'!T$504)</f>
        <v>0.10105028133681503</v>
      </c>
      <c r="S59" s="314">
        <f>IF('Zahraničné financovanie'!U$504=0,0,'Zahraničné financovanie'!U221/'Zahraničné financovanie'!U$504)</f>
        <v>0.10254076426555621</v>
      </c>
      <c r="T59" s="314">
        <f>IF('Zahraničné financovanie'!V$504=0,0,'Zahraničné financovanie'!V221/'Zahraničné financovanie'!V$504)</f>
        <v>2.2451721941949528E-3</v>
      </c>
      <c r="U59" s="314">
        <f>IF('Zahraničné financovanie'!W$504=0,0,'Zahraničné financovanie'!W221/'Zahraničné financovanie'!W$504)</f>
        <v>0</v>
      </c>
      <c r="V59" s="314">
        <f>IF('Zahraničné financovanie'!X$504=0,0,'Zahraničné financovanie'!X221/'Zahraničné financovanie'!X$504)</f>
        <v>6.2250430718960775E-2</v>
      </c>
      <c r="W59" s="314">
        <f>IF('Zahraničné financovanie'!Y$504=0,0,'Zahraničné financovanie'!Y221/'Zahraničné financovanie'!Y$504)</f>
        <v>8.7674706670759689E-2</v>
      </c>
      <c r="X59" s="314">
        <f>IF('Zahraničné financovanie'!Z$504=0,0,'Zahraničné financovanie'!Z221/'Zahraničné financovanie'!Z$504)</f>
        <v>0</v>
      </c>
      <c r="Y59" s="314">
        <f>IF('Zahraničné financovanie'!AA$504=0,0,'Zahraničné financovanie'!AA221/'Zahraničné financovanie'!AA$504)</f>
        <v>8.9390606499286401E-2</v>
      </c>
      <c r="Z59" s="314">
        <f>IF('Zahraničné financovanie'!AB$504=0,0,'Zahraničné financovanie'!AB221/'Zahraničné financovanie'!AB$504)</f>
        <v>1.7336130229010281E-2</v>
      </c>
      <c r="AA59" s="314">
        <f>IF('Zahraničné financovanie'!AC$504=0,0,'Zahraničné financovanie'!AC221/'Zahraničné financovanie'!AC$504)</f>
        <v>0.12416751392588628</v>
      </c>
      <c r="AB59" s="314">
        <f>IF('Zahraničné financovanie'!AD$504=0,0,'Zahraničné financovanie'!AD221/'Zahraničné financovanie'!AD$504)</f>
        <v>0</v>
      </c>
      <c r="AC59" s="314">
        <f>IF('Zahraničné financovanie'!AE$504=0,0,'Zahraničné financovanie'!AE221/'Zahraničné financovanie'!AE$504)</f>
        <v>0</v>
      </c>
      <c r="AD59" s="314">
        <f>IF('Zahraničné financovanie'!AF$504=0,0,'Zahraničné financovanie'!AF221/'Zahraničné financovanie'!AF$504)</f>
        <v>0</v>
      </c>
      <c r="AE59" s="314">
        <f>IF('Zahraničné financovanie'!AG$504=0,0,'Zahraničné financovanie'!AG221/'Zahraničné financovanie'!AG$504)</f>
        <v>6.3886253932422365E-2</v>
      </c>
      <c r="AF59" s="314">
        <f>IF('Zahraničné financovanie'!AH$504=0,0,'Zahraničné financovanie'!AH221/'Zahraničné financovanie'!AH$504)</f>
        <v>3.5910713278067574E-3</v>
      </c>
      <c r="AG59" s="314">
        <f>IF('Zahraničné financovanie'!AI$504=0,0,'Zahraničné financovanie'!AI221/'Zahraničné financovanie'!AI$504)</f>
        <v>6.9705211115955373E-2</v>
      </c>
      <c r="AH59" s="314">
        <f>IF('Zahraničné financovanie'!AJ$504=0,0,'Zahraničné financovanie'!AJ221/'Zahraničné financovanie'!AJ$504)</f>
        <v>0.10992529386458974</v>
      </c>
      <c r="AI59" s="314">
        <f>IF('Zahraničné financovanie'!AK$504=0,0,'Zahraničné financovanie'!AK221/'Zahraničné financovanie'!AK$504)</f>
        <v>0</v>
      </c>
      <c r="AJ59" s="314">
        <f>IF('Zahraničné financovanie'!AL$504=0,0,'Zahraničné financovanie'!AL221/'Zahraničné financovanie'!AL$504)</f>
        <v>5.6303621749683612E-2</v>
      </c>
      <c r="AK59" s="314">
        <f>IF('Zahraničné financovanie'!AM$504=0,0,'Zahraničné financovanie'!AM221/'Zahraničné financovanie'!AM$504)</f>
        <v>1.9310223215484753E-2</v>
      </c>
      <c r="AL59" s="314">
        <f>IF('Zahraničné financovanie'!AN$504=0,0,'Zahraničné financovanie'!AN221/'Zahraničné financovanie'!AN$504)</f>
        <v>3.3306640169907788E-2</v>
      </c>
      <c r="AM59" s="314">
        <f>IF('Zahraničné financovanie'!AO$504=0,0,'Zahraničné financovanie'!AO221/'Zahraničné financovanie'!AO$504)</f>
        <v>3.8400684405744359E-2</v>
      </c>
      <c r="AN59" s="314">
        <f>IF('Zahraničné financovanie'!AP$504=0,0,'Zahraničné financovanie'!AP221/'Zahraničné financovanie'!AP$504)</f>
        <v>6.8727695762979948E-2</v>
      </c>
      <c r="AO59" s="314">
        <f>IF('Zahraničné financovanie'!AQ$504=0,0,'Zahraničné financovanie'!AQ221/'Zahraničné financovanie'!AQ$504)</f>
        <v>2.4996715245694322E-2</v>
      </c>
      <c r="AP59" s="314">
        <f>IF('Zahraničné financovanie'!AR$504=0,0,'Zahraničné financovanie'!AR221/'Zahraničné financovanie'!AR$504)</f>
        <v>4.8819505736981468E-2</v>
      </c>
      <c r="AQ59" s="314">
        <f>IF('Zahraničné financovanie'!AS$504=0,0,'Zahraničné financovanie'!AS221/'Zahraničné financovanie'!AS$504)</f>
        <v>5.2831093710093383E-2</v>
      </c>
      <c r="AR59" s="314">
        <f>IF('Zahraničné financovanie'!AT$504=0,0,'Zahraničné financovanie'!AT221/'Zahraničné financovanie'!AT$504)</f>
        <v>4.8558125448422647E-2</v>
      </c>
      <c r="AS59" s="314">
        <f>IF('Zahraničné financovanie'!AU$504=0,0,'Zahraničné financovanie'!AU221/'Zahraničné financovanie'!AU$504)</f>
        <v>3.8335641035465752E-2</v>
      </c>
      <c r="AT59" s="314">
        <f>IF('Zahraničné financovanie'!AV$504=0,0,'Zahraničné financovanie'!AV221/'Zahraničné financovanie'!AV$504)</f>
        <v>0.10579817151208611</v>
      </c>
      <c r="AU59" s="314">
        <f>IF('Zahraničné financovanie'!AW$504=0,0,'Zahraničné financovanie'!AW221/'Zahraničné financovanie'!AW$504)</f>
        <v>0.10855280313657975</v>
      </c>
      <c r="AV59" s="314">
        <f>IF('Zahraničné financovanie'!AX$504=0,0,'Zahraničné financovanie'!AX221/'Zahraničné financovanie'!AX$504)</f>
        <v>0.10290234638787753</v>
      </c>
      <c r="AW59" s="314">
        <f>IF('Zahraničné financovanie'!AY$504=0,0,'Zahraničné financovanie'!AY221/'Zahraničné financovanie'!AY$504)</f>
        <v>7.6658000645527705E-2</v>
      </c>
      <c r="AX59" s="314">
        <f>IF('Zahraničné financovanie'!AZ$504=0,0,'Zahraničné financovanie'!AZ221/'Zahraničné financovanie'!AZ$504)</f>
        <v>6.8221754488098071E-2</v>
      </c>
      <c r="AY59" s="314">
        <f>IF('Zahraničné financovanie'!BA$504=0,0,'Zahraničné financovanie'!BA221/'Zahraničné financovanie'!BA$504)</f>
        <v>3.149736071639288E-3</v>
      </c>
      <c r="AZ59" s="314">
        <f>IF('Zahraničné financovanie'!BB$504=0,0,'Zahraničné financovanie'!BB221/'Zahraničné financovanie'!BB$504)</f>
        <v>5.8750364330540768E-2</v>
      </c>
      <c r="BA59" s="314">
        <f>IF('Zahraničné financovanie'!BC$504=0,0,'Zahraničné financovanie'!BC221/'Zahraničné financovanie'!BC$504)</f>
        <v>0</v>
      </c>
      <c r="BB59" s="314">
        <f>IF('Zahraničné financovanie'!BD$504=0,0,'Zahraničné financovanie'!BD221/'Zahraničné financovanie'!BD$504)</f>
        <v>0.11523654057136626</v>
      </c>
    </row>
    <row r="60" spans="1:54" ht="14.25" customHeight="1" x14ac:dyDescent="0.25">
      <c r="A60" s="21">
        <v>55</v>
      </c>
      <c r="B60" s="281" t="s">
        <v>224</v>
      </c>
      <c r="C60" s="282" t="s">
        <v>223</v>
      </c>
      <c r="D60" s="313">
        <f>IF('Zahraničné financovanie'!F$504=0,0,'Zahraničné financovanie'!F223/'Zahraničné financovanie'!F$504)</f>
        <v>0</v>
      </c>
      <c r="E60" s="313">
        <f>IF('Zahraničné financovanie'!G$504=0,0,'Zahraničné financovanie'!G223/'Zahraničné financovanie'!G$504)</f>
        <v>0</v>
      </c>
      <c r="F60" s="313">
        <f>IF('Zahraničné financovanie'!H$504=0,0,'Zahraničné financovanie'!H223/'Zahraničné financovanie'!H$504)</f>
        <v>6.6794129904763946E-5</v>
      </c>
      <c r="G60" s="313">
        <f>IF('Zahraničné financovanie'!I$504=0,0,'Zahraničné financovanie'!I223/'Zahraničné financovanie'!I$504)</f>
        <v>0</v>
      </c>
      <c r="H60" s="313">
        <f>IF('Zahraničné financovanie'!J$504=0,0,'Zahraničné financovanie'!J223/'Zahraničné financovanie'!J$504)</f>
        <v>0</v>
      </c>
      <c r="I60" s="313">
        <f>IF('Zahraničné financovanie'!K$504=0,0,'Zahraničné financovanie'!K223/'Zahraničné financovanie'!K$504)</f>
        <v>0</v>
      </c>
      <c r="J60" s="313">
        <f>IF('Zahraničné financovanie'!L$504=0,0,'Zahraničné financovanie'!L223/'Zahraničné financovanie'!L$504)</f>
        <v>0</v>
      </c>
      <c r="K60" s="313">
        <f>IF('Zahraničné financovanie'!M$504=0,0,'Zahraničné financovanie'!M223/'Zahraničné financovanie'!M$504)</f>
        <v>0</v>
      </c>
      <c r="L60" s="313">
        <f>IF('Zahraničné financovanie'!N$504=0,0,'Zahraničné financovanie'!N223/'Zahraničné financovanie'!N$504)</f>
        <v>0</v>
      </c>
      <c r="M60" s="313">
        <f>IF('Zahraničné financovanie'!O$504=0,0,'Zahraničné financovanie'!O223/'Zahraničné financovanie'!O$504)</f>
        <v>0</v>
      </c>
      <c r="N60" s="313">
        <f>IF('Zahraničné financovanie'!P$504=0,0,'Zahraničné financovanie'!P223/'Zahraničné financovanie'!P$504)</f>
        <v>0</v>
      </c>
      <c r="O60" s="313">
        <f>IF('Zahraničné financovanie'!Q$504=0,0,'Zahraničné financovanie'!Q223/'Zahraničné financovanie'!Q$504)</f>
        <v>0</v>
      </c>
      <c r="P60" s="313">
        <f>IF('Zahraničné financovanie'!R$504=0,0,'Zahraničné financovanie'!R223/'Zahraničné financovanie'!R$504)</f>
        <v>0</v>
      </c>
      <c r="Q60" s="313">
        <f>IF('Zahraničné financovanie'!S$504=0,0,'Zahraničné financovanie'!S223/'Zahraničné financovanie'!S$504)</f>
        <v>0</v>
      </c>
      <c r="R60" s="313">
        <f>IF('Zahraničné financovanie'!T$504=0,0,'Zahraničné financovanie'!T223/'Zahraničné financovanie'!T$504)</f>
        <v>0</v>
      </c>
      <c r="S60" s="313">
        <f>IF('Zahraničné financovanie'!U$504=0,0,'Zahraničné financovanie'!U223/'Zahraničné financovanie'!U$504)</f>
        <v>0</v>
      </c>
      <c r="T60" s="313">
        <f>IF('Zahraničné financovanie'!V$504=0,0,'Zahraničné financovanie'!V223/'Zahraničné financovanie'!V$504)</f>
        <v>0</v>
      </c>
      <c r="U60" s="313">
        <f>IF('Zahraničné financovanie'!W$504=0,0,'Zahraničné financovanie'!W223/'Zahraničné financovanie'!W$504)</f>
        <v>0</v>
      </c>
      <c r="V60" s="313">
        <f>IF('Zahraničné financovanie'!X$504=0,0,'Zahraničné financovanie'!X223/'Zahraničné financovanie'!X$504)</f>
        <v>0</v>
      </c>
      <c r="W60" s="313">
        <f>IF('Zahraničné financovanie'!Y$504=0,0,'Zahraničné financovanie'!Y223/'Zahraničné financovanie'!Y$504)</f>
        <v>0</v>
      </c>
      <c r="X60" s="313">
        <f>IF('Zahraničné financovanie'!Z$504=0,0,'Zahraničné financovanie'!Z223/'Zahraničné financovanie'!Z$504)</f>
        <v>0</v>
      </c>
      <c r="Y60" s="313">
        <f>IF('Zahraničné financovanie'!AA$504=0,0,'Zahraničné financovanie'!AA223/'Zahraničné financovanie'!AA$504)</f>
        <v>0</v>
      </c>
      <c r="Z60" s="313">
        <f>IF('Zahraničné financovanie'!AB$504=0,0,'Zahraničné financovanie'!AB223/'Zahraničné financovanie'!AB$504)</f>
        <v>0</v>
      </c>
      <c r="AA60" s="313">
        <f>IF('Zahraničné financovanie'!AC$504=0,0,'Zahraničné financovanie'!AC223/'Zahraničné financovanie'!AC$504)</f>
        <v>0</v>
      </c>
      <c r="AB60" s="313">
        <f>IF('Zahraničné financovanie'!AD$504=0,0,'Zahraničné financovanie'!AD223/'Zahraničné financovanie'!AD$504)</f>
        <v>0</v>
      </c>
      <c r="AC60" s="313">
        <f>IF('Zahraničné financovanie'!AE$504=0,0,'Zahraničné financovanie'!AE223/'Zahraničné financovanie'!AE$504)</f>
        <v>0</v>
      </c>
      <c r="AD60" s="313">
        <f>IF('Zahraničné financovanie'!AF$504=0,0,'Zahraničné financovanie'!AF223/'Zahraničné financovanie'!AF$504)</f>
        <v>0</v>
      </c>
      <c r="AE60" s="313">
        <f>IF('Zahraničné financovanie'!AG$504=0,0,'Zahraničné financovanie'!AG223/'Zahraničné financovanie'!AG$504)</f>
        <v>0</v>
      </c>
      <c r="AF60" s="313">
        <f>IF('Zahraničné financovanie'!AH$504=0,0,'Zahraničné financovanie'!AH223/'Zahraničné financovanie'!AH$504)</f>
        <v>0</v>
      </c>
      <c r="AG60" s="313">
        <f>IF('Zahraničné financovanie'!AI$504=0,0,'Zahraničné financovanie'!AI223/'Zahraničné financovanie'!AI$504)</f>
        <v>0</v>
      </c>
      <c r="AH60" s="313">
        <f>IF('Zahraničné financovanie'!AJ$504=0,0,'Zahraničné financovanie'!AJ223/'Zahraničné financovanie'!AJ$504)</f>
        <v>0</v>
      </c>
      <c r="AI60" s="313">
        <f>IF('Zahraničné financovanie'!AK$504=0,0,'Zahraničné financovanie'!AK223/'Zahraničné financovanie'!AK$504)</f>
        <v>0</v>
      </c>
      <c r="AJ60" s="313">
        <f>IF('Zahraničné financovanie'!AL$504=0,0,'Zahraničné financovanie'!AL223/'Zahraničné financovanie'!AL$504)</f>
        <v>0</v>
      </c>
      <c r="AK60" s="313">
        <f>IF('Zahraničné financovanie'!AM$504=0,0,'Zahraničné financovanie'!AM223/'Zahraničné financovanie'!AM$504)</f>
        <v>0</v>
      </c>
      <c r="AL60" s="313">
        <f>IF('Zahraničné financovanie'!AN$504=0,0,'Zahraničné financovanie'!AN223/'Zahraničné financovanie'!AN$504)</f>
        <v>0</v>
      </c>
      <c r="AM60" s="313">
        <f>IF('Zahraničné financovanie'!AO$504=0,0,'Zahraničné financovanie'!AO223/'Zahraničné financovanie'!AO$504)</f>
        <v>0</v>
      </c>
      <c r="AN60" s="313">
        <f>IF('Zahraničné financovanie'!AP$504=0,0,'Zahraničné financovanie'!AP223/'Zahraničné financovanie'!AP$504)</f>
        <v>0</v>
      </c>
      <c r="AO60" s="313">
        <f>IF('Zahraničné financovanie'!AQ$504=0,0,'Zahraničné financovanie'!AQ223/'Zahraničné financovanie'!AQ$504)</f>
        <v>0</v>
      </c>
      <c r="AP60" s="313">
        <f>IF('Zahraničné financovanie'!AR$504=0,0,'Zahraničné financovanie'!AR223/'Zahraničné financovanie'!AR$504)</f>
        <v>0</v>
      </c>
      <c r="AQ60" s="313">
        <f>IF('Zahraničné financovanie'!AS$504=0,0,'Zahraničné financovanie'!AS223/'Zahraničné financovanie'!AS$504)</f>
        <v>0</v>
      </c>
      <c r="AR60" s="313">
        <f>IF('Zahraničné financovanie'!AT$504=0,0,'Zahraničné financovanie'!AT223/'Zahraničné financovanie'!AT$504)</f>
        <v>0</v>
      </c>
      <c r="AS60" s="313">
        <f>IF('Zahraničné financovanie'!AU$504=0,0,'Zahraničné financovanie'!AU223/'Zahraničné financovanie'!AU$504)</f>
        <v>0</v>
      </c>
      <c r="AT60" s="313">
        <f>IF('Zahraničné financovanie'!AV$504=0,0,'Zahraničné financovanie'!AV223/'Zahraničné financovanie'!AV$504)</f>
        <v>0</v>
      </c>
      <c r="AU60" s="313">
        <f>IF('Zahraničné financovanie'!AW$504=0,0,'Zahraničné financovanie'!AW223/'Zahraničné financovanie'!AW$504)</f>
        <v>0</v>
      </c>
      <c r="AV60" s="313">
        <f>IF('Zahraničné financovanie'!AX$504=0,0,'Zahraničné financovanie'!AX223/'Zahraničné financovanie'!AX$504)</f>
        <v>0</v>
      </c>
      <c r="AW60" s="313">
        <f>IF('Zahraničné financovanie'!AY$504=0,0,'Zahraničné financovanie'!AY223/'Zahraničné financovanie'!AY$504)</f>
        <v>1.3966928457745042E-3</v>
      </c>
      <c r="AX60" s="313">
        <f>IF('Zahraničné financovanie'!AZ$504=0,0,'Zahraničné financovanie'!AZ223/'Zahraničné financovanie'!AZ$504)</f>
        <v>0</v>
      </c>
      <c r="AY60" s="313">
        <f>IF('Zahraničné financovanie'!BA$504=0,0,'Zahraničné financovanie'!BA223/'Zahraničné financovanie'!BA$504)</f>
        <v>0</v>
      </c>
      <c r="AZ60" s="313">
        <f>IF('Zahraničné financovanie'!BB$504=0,0,'Zahraničné financovanie'!BB223/'Zahraničné financovanie'!BB$504)</f>
        <v>0</v>
      </c>
      <c r="BA60" s="313">
        <f>IF('Zahraničné financovanie'!BC$504=0,0,'Zahraničné financovanie'!BC223/'Zahraničné financovanie'!BC$504)</f>
        <v>0</v>
      </c>
      <c r="BB60" s="313">
        <f>IF('Zahraničné financovanie'!BD$504=0,0,'Zahraničné financovanie'!BD223/'Zahraničné financovanie'!BD$504)</f>
        <v>0</v>
      </c>
    </row>
    <row r="61" spans="1:54" ht="14.25" customHeight="1" x14ac:dyDescent="0.25">
      <c r="A61" s="21">
        <v>56</v>
      </c>
      <c r="B61" s="279" t="s">
        <v>158</v>
      </c>
      <c r="C61" s="283" t="s">
        <v>157</v>
      </c>
      <c r="D61" s="314">
        <f>IF('Zahraničné financovanie'!F$504=0,0,'Zahraničné financovanie'!F227/'Zahraničné financovanie'!F$504)</f>
        <v>0</v>
      </c>
      <c r="E61" s="314">
        <f>IF('Zahraničné financovanie'!G$504=0,0,'Zahraničné financovanie'!G227/'Zahraničné financovanie'!G$504)</f>
        <v>0</v>
      </c>
      <c r="F61" s="314">
        <f>IF('Zahraničné financovanie'!H$504=0,0,'Zahraničné financovanie'!H227/'Zahraničné financovanie'!H$504)</f>
        <v>6.6794129904763946E-5</v>
      </c>
      <c r="G61" s="314">
        <f>IF('Zahraničné financovanie'!I$504=0,0,'Zahraničné financovanie'!I227/'Zahraničné financovanie'!I$504)</f>
        <v>9.8525628377045156E-3</v>
      </c>
      <c r="H61" s="314">
        <f>IF('Zahraničné financovanie'!J$504=0,0,'Zahraničné financovanie'!J227/'Zahraničné financovanie'!J$504)</f>
        <v>0</v>
      </c>
      <c r="I61" s="314">
        <f>IF('Zahraničné financovanie'!K$504=0,0,'Zahraničné financovanie'!K227/'Zahraničné financovanie'!K$504)</f>
        <v>0</v>
      </c>
      <c r="J61" s="314">
        <f>IF('Zahraničné financovanie'!L$504=0,0,'Zahraničné financovanie'!L227/'Zahraničné financovanie'!L$504)</f>
        <v>1.3976240391334731E-2</v>
      </c>
      <c r="K61" s="314">
        <f>IF('Zahraničné financovanie'!M$504=0,0,'Zahraničné financovanie'!M227/'Zahraničné financovanie'!M$504)</f>
        <v>0</v>
      </c>
      <c r="L61" s="314">
        <f>IF('Zahraničné financovanie'!N$504=0,0,'Zahraničné financovanie'!N227/'Zahraničné financovanie'!N$504)</f>
        <v>7.1243756754162425E-3</v>
      </c>
      <c r="M61" s="314">
        <f>IF('Zahraničné financovanie'!O$504=0,0,'Zahraničné financovanie'!O227/'Zahraničné financovanie'!O$504)</f>
        <v>1.1514806240137908E-3</v>
      </c>
      <c r="N61" s="314">
        <f>IF('Zahraničné financovanie'!P$504=0,0,'Zahraničné financovanie'!P227/'Zahraničné financovanie'!P$504)</f>
        <v>1.569719533513288E-3</v>
      </c>
      <c r="O61" s="314">
        <f>IF('Zahraničné financovanie'!Q$504=0,0,'Zahraničné financovanie'!Q227/'Zahraničné financovanie'!Q$504)</f>
        <v>7.1041554437925314E-3</v>
      </c>
      <c r="P61" s="314">
        <f>IF('Zahraničné financovanie'!R$504=0,0,'Zahraničné financovanie'!R227/'Zahraničné financovanie'!R$504)</f>
        <v>0</v>
      </c>
      <c r="Q61" s="314">
        <f>IF('Zahraničné financovanie'!S$504=0,0,'Zahraničné financovanie'!S227/'Zahraničné financovanie'!S$504)</f>
        <v>0</v>
      </c>
      <c r="R61" s="314">
        <f>IF('Zahraničné financovanie'!T$504=0,0,'Zahraničné financovanie'!T227/'Zahraničné financovanie'!T$504)</f>
        <v>0</v>
      </c>
      <c r="S61" s="314">
        <f>IF('Zahraničné financovanie'!U$504=0,0,'Zahraničné financovanie'!U227/'Zahraničné financovanie'!U$504)</f>
        <v>4.0619560338272555E-3</v>
      </c>
      <c r="T61" s="314">
        <f>IF('Zahraničné financovanie'!V$504=0,0,'Zahraničné financovanie'!V227/'Zahraničné financovanie'!V$504)</f>
        <v>0</v>
      </c>
      <c r="U61" s="314">
        <f>IF('Zahraničné financovanie'!W$504=0,0,'Zahraničné financovanie'!W227/'Zahraničné financovanie'!W$504)</f>
        <v>0</v>
      </c>
      <c r="V61" s="314">
        <f>IF('Zahraničné financovanie'!X$504=0,0,'Zahraničné financovanie'!X227/'Zahraničné financovanie'!X$504)</f>
        <v>1.6319236680741044E-2</v>
      </c>
      <c r="W61" s="314">
        <f>IF('Zahraničné financovanie'!Y$504=0,0,'Zahraničné financovanie'!Y227/'Zahraničné financovanie'!Y$504)</f>
        <v>0</v>
      </c>
      <c r="X61" s="314">
        <f>IF('Zahraničné financovanie'!Z$504=0,0,'Zahraničné financovanie'!Z227/'Zahraničné financovanie'!Z$504)</f>
        <v>0</v>
      </c>
      <c r="Y61" s="314">
        <f>IF('Zahraničné financovanie'!AA$504=0,0,'Zahraničné financovanie'!AA227/'Zahraničné financovanie'!AA$504)</f>
        <v>1.3179972252123724E-3</v>
      </c>
      <c r="Z61" s="314">
        <f>IF('Zahraničné financovanie'!AB$504=0,0,'Zahraničné financovanie'!AB227/'Zahraničné financovanie'!AB$504)</f>
        <v>2.6004195343515423E-3</v>
      </c>
      <c r="AA61" s="314">
        <f>IF('Zahraničné financovanie'!AC$504=0,0,'Zahraničné financovanie'!AC227/'Zahraničné financovanie'!AC$504)</f>
        <v>0</v>
      </c>
      <c r="AB61" s="314">
        <f>IF('Zahraničné financovanie'!AD$504=0,0,'Zahraničné financovanie'!AD227/'Zahraničné financovanie'!AD$504)</f>
        <v>0</v>
      </c>
      <c r="AC61" s="314">
        <f>IF('Zahraničné financovanie'!AE$504=0,0,'Zahraničné financovanie'!AE227/'Zahraničné financovanie'!AE$504)</f>
        <v>0</v>
      </c>
      <c r="AD61" s="314">
        <f>IF('Zahraničné financovanie'!AF$504=0,0,'Zahraničné financovanie'!AF227/'Zahraničné financovanie'!AF$504)</f>
        <v>0</v>
      </c>
      <c r="AE61" s="314">
        <f>IF('Zahraničné financovanie'!AG$504=0,0,'Zahraničné financovanie'!AG227/'Zahraničné financovanie'!AG$504)</f>
        <v>0</v>
      </c>
      <c r="AF61" s="314">
        <f>IF('Zahraničné financovanie'!AH$504=0,0,'Zahraničné financovanie'!AH227/'Zahraničné financovanie'!AH$504)</f>
        <v>0</v>
      </c>
      <c r="AG61" s="314">
        <f>IF('Zahraničné financovanie'!AI$504=0,0,'Zahraničné financovanie'!AI227/'Zahraničné financovanie'!AI$504)</f>
        <v>1.9384852054618348E-3</v>
      </c>
      <c r="AH61" s="314">
        <f>IF('Zahraničné financovanie'!AJ$504=0,0,'Zahraničné financovanie'!AJ227/'Zahraničné financovanie'!AJ$504)</f>
        <v>0</v>
      </c>
      <c r="AI61" s="314">
        <f>IF('Zahraničné financovanie'!AK$504=0,0,'Zahraničné financovanie'!AK227/'Zahraničné financovanie'!AK$504)</f>
        <v>0</v>
      </c>
      <c r="AJ61" s="314">
        <f>IF('Zahraničné financovanie'!AL$504=0,0,'Zahraničné financovanie'!AL227/'Zahraničné financovanie'!AL$504)</f>
        <v>0</v>
      </c>
      <c r="AK61" s="314">
        <f>IF('Zahraničné financovanie'!AM$504=0,0,'Zahraničné financovanie'!AM227/'Zahraničné financovanie'!AM$504)</f>
        <v>0</v>
      </c>
      <c r="AL61" s="314">
        <f>IF('Zahraničné financovanie'!AN$504=0,0,'Zahraničné financovanie'!AN227/'Zahraničné financovanie'!AN$504)</f>
        <v>0</v>
      </c>
      <c r="AM61" s="314">
        <f>IF('Zahraničné financovanie'!AO$504=0,0,'Zahraničné financovanie'!AO227/'Zahraničné financovanie'!AO$504)</f>
        <v>0</v>
      </c>
      <c r="AN61" s="314">
        <f>IF('Zahraničné financovanie'!AP$504=0,0,'Zahraničné financovanie'!AP227/'Zahraničné financovanie'!AP$504)</f>
        <v>2.2530133339358294E-3</v>
      </c>
      <c r="AO61" s="314">
        <f>IF('Zahraničné financovanie'!AQ$504=0,0,'Zahraničné financovanie'!AQ227/'Zahraničné financovanie'!AQ$504)</f>
        <v>2.7520730654967307E-3</v>
      </c>
      <c r="AP61" s="314">
        <f>IF('Zahraničné financovanie'!AR$504=0,0,'Zahraničné financovanie'!AR227/'Zahraničné financovanie'!AR$504)</f>
        <v>0</v>
      </c>
      <c r="AQ61" s="314">
        <f>IF('Zahraničné financovanie'!AS$504=0,0,'Zahraničné financovanie'!AS227/'Zahraničné financovanie'!AS$504)</f>
        <v>0</v>
      </c>
      <c r="AR61" s="314">
        <f>IF('Zahraničné financovanie'!AT$504=0,0,'Zahraničné financovanie'!AT227/'Zahraničné financovanie'!AT$504)</f>
        <v>0</v>
      </c>
      <c r="AS61" s="314">
        <f>IF('Zahraničné financovanie'!AU$504=0,0,'Zahraničné financovanie'!AU227/'Zahraničné financovanie'!AU$504)</f>
        <v>0</v>
      </c>
      <c r="AT61" s="314">
        <f>IF('Zahraničné financovanie'!AV$504=0,0,'Zahraničné financovanie'!AV227/'Zahraničné financovanie'!AV$504)</f>
        <v>0</v>
      </c>
      <c r="AU61" s="314">
        <f>IF('Zahraničné financovanie'!AW$504=0,0,'Zahraničné financovanie'!AW227/'Zahraničné financovanie'!AW$504)</f>
        <v>0</v>
      </c>
      <c r="AV61" s="314">
        <f>IF('Zahraničné financovanie'!AX$504=0,0,'Zahraničné financovanie'!AX227/'Zahraničné financovanie'!AX$504)</f>
        <v>3.8445459969915358E-3</v>
      </c>
      <c r="AW61" s="314">
        <f>IF('Zahraničné financovanie'!AY$504=0,0,'Zahraničné financovanie'!AY227/'Zahraničné financovanie'!AY$504)</f>
        <v>3.9101364867661819E-3</v>
      </c>
      <c r="AX61" s="314">
        <f>IF('Zahraničné financovanie'!AZ$504=0,0,'Zahraničné financovanie'!AZ227/'Zahraničné financovanie'!AZ$504)</f>
        <v>7.5309728980367996E-4</v>
      </c>
      <c r="AY61" s="314">
        <f>IF('Zahraničné financovanie'!BA$504=0,0,'Zahraničné financovanie'!BA227/'Zahraničné financovanie'!BA$504)</f>
        <v>1.9589970912355041E-4</v>
      </c>
      <c r="AZ61" s="314">
        <f>IF('Zahraničné financovanie'!BB$504=0,0,'Zahraničné financovanie'!BB227/'Zahraničné financovanie'!BB$504)</f>
        <v>3.6626397163615578E-3</v>
      </c>
      <c r="BA61" s="314">
        <f>IF('Zahraničné financovanie'!BC$504=0,0,'Zahraničné financovanie'!BC227/'Zahraničné financovanie'!BC$504)</f>
        <v>0</v>
      </c>
      <c r="BB61" s="314">
        <f>IF('Zahraničné financovanie'!BD$504=0,0,'Zahraničné financovanie'!BD227/'Zahraničné financovanie'!BD$504)</f>
        <v>0</v>
      </c>
    </row>
    <row r="62" spans="1:54" ht="14.25" customHeight="1" x14ac:dyDescent="0.25">
      <c r="A62" s="21">
        <v>57</v>
      </c>
      <c r="B62" s="281" t="s">
        <v>218</v>
      </c>
      <c r="C62" s="282" t="s">
        <v>217</v>
      </c>
      <c r="D62" s="313">
        <f>IF('Zahraničné financovanie'!F$504=0,0,'Zahraničné financovanie'!F229/'Zahraničné financovanie'!F$504)</f>
        <v>0</v>
      </c>
      <c r="E62" s="313">
        <f>IF('Zahraničné financovanie'!G$504=0,0,'Zahraničné financovanie'!G229/'Zahraničné financovanie'!G$504)</f>
        <v>0</v>
      </c>
      <c r="F62" s="313">
        <f>IF('Zahraničné financovanie'!H$504=0,0,'Zahraničné financovanie'!H229/'Zahraničné financovanie'!H$504)</f>
        <v>0</v>
      </c>
      <c r="G62" s="313">
        <f>IF('Zahraničné financovanie'!I$504=0,0,'Zahraničné financovanie'!I229/'Zahraničné financovanie'!I$504)</f>
        <v>0</v>
      </c>
      <c r="H62" s="313">
        <f>IF('Zahraničné financovanie'!J$504=0,0,'Zahraničné financovanie'!J229/'Zahraničné financovanie'!J$504)</f>
        <v>0</v>
      </c>
      <c r="I62" s="313">
        <f>IF('Zahraničné financovanie'!K$504=0,0,'Zahraničné financovanie'!K229/'Zahraničné financovanie'!K$504)</f>
        <v>0</v>
      </c>
      <c r="J62" s="313">
        <f>IF('Zahraničné financovanie'!L$504=0,0,'Zahraničné financovanie'!L229/'Zahraničné financovanie'!L$504)</f>
        <v>1.7470300489168414E-3</v>
      </c>
      <c r="K62" s="313">
        <f>IF('Zahraničné financovanie'!M$504=0,0,'Zahraničné financovanie'!M229/'Zahraničné financovanie'!M$504)</f>
        <v>0</v>
      </c>
      <c r="L62" s="313">
        <f>IF('Zahraničné financovanie'!N$504=0,0,'Zahraničné financovanie'!N229/'Zahraničné financovanie'!N$504)</f>
        <v>0</v>
      </c>
      <c r="M62" s="313">
        <f>IF('Zahraničné financovanie'!O$504=0,0,'Zahraničné financovanie'!O229/'Zahraničné financovanie'!O$504)</f>
        <v>4.9554852301075354E-3</v>
      </c>
      <c r="N62" s="313">
        <f>IF('Zahraničné financovanie'!P$504=0,0,'Zahraničné financovanie'!P229/'Zahraničné financovanie'!P$504)</f>
        <v>1.150802362919978E-4</v>
      </c>
      <c r="O62" s="313">
        <f>IF('Zahraničné financovanie'!Q$504=0,0,'Zahraničné financovanie'!Q229/'Zahraničné financovanie'!Q$504)</f>
        <v>4.830825701778921E-3</v>
      </c>
      <c r="P62" s="313">
        <f>IF('Zahraničné financovanie'!R$504=0,0,'Zahraničné financovanie'!R229/'Zahraničné financovanie'!R$504)</f>
        <v>0</v>
      </c>
      <c r="Q62" s="313">
        <f>IF('Zahraničné financovanie'!S$504=0,0,'Zahraničné financovanie'!S229/'Zahraničné financovanie'!S$504)</f>
        <v>0</v>
      </c>
      <c r="R62" s="313">
        <f>IF('Zahraničné financovanie'!T$504=0,0,'Zahraničné financovanie'!T229/'Zahraničné financovanie'!T$504)</f>
        <v>0</v>
      </c>
      <c r="S62" s="313">
        <f>IF('Zahraničné financovanie'!U$504=0,0,'Zahraničné financovanie'!U229/'Zahraničné financovanie'!U$504)</f>
        <v>3.8037076646267544E-4</v>
      </c>
      <c r="T62" s="313">
        <f>IF('Zahraničné financovanie'!V$504=0,0,'Zahraničné financovanie'!V229/'Zahraničné financovanie'!V$504)</f>
        <v>0</v>
      </c>
      <c r="U62" s="313">
        <f>IF('Zahraničné financovanie'!W$504=0,0,'Zahraničné financovanie'!W229/'Zahraničné financovanie'!W$504)</f>
        <v>0</v>
      </c>
      <c r="V62" s="313">
        <f>IF('Zahraničné financovanie'!X$504=0,0,'Zahraničné financovanie'!X229/'Zahraničné financovanie'!X$504)</f>
        <v>0</v>
      </c>
      <c r="W62" s="313">
        <f>IF('Zahraničné financovanie'!Y$504=0,0,'Zahraničné financovanie'!Y229/'Zahraničné financovanie'!Y$504)</f>
        <v>0</v>
      </c>
      <c r="X62" s="313">
        <f>IF('Zahraničné financovanie'!Z$504=0,0,'Zahraničné financovanie'!Z229/'Zahraničné financovanie'!Z$504)</f>
        <v>0</v>
      </c>
      <c r="Y62" s="313">
        <f>IF('Zahraničné financovanie'!AA$504=0,0,'Zahraničné financovanie'!AA229/'Zahraničné financovanie'!AA$504)</f>
        <v>3.2406592998691147E-3</v>
      </c>
      <c r="Z62" s="313">
        <f>IF('Zahraničné financovanie'!AB$504=0,0,'Zahraničné financovanie'!AB229/'Zahraničné financovanie'!AB$504)</f>
        <v>0</v>
      </c>
      <c r="AA62" s="313">
        <f>IF('Zahraničné financovanie'!AC$504=0,0,'Zahraničné financovanie'!AC229/'Zahraničné financovanie'!AC$504)</f>
        <v>0</v>
      </c>
      <c r="AB62" s="313">
        <f>IF('Zahraničné financovanie'!AD$504=0,0,'Zahraničné financovanie'!AD229/'Zahraničné financovanie'!AD$504)</f>
        <v>0</v>
      </c>
      <c r="AC62" s="313">
        <f>IF('Zahraničné financovanie'!AE$504=0,0,'Zahraničné financovanie'!AE229/'Zahraničné financovanie'!AE$504)</f>
        <v>0</v>
      </c>
      <c r="AD62" s="313">
        <f>IF('Zahraničné financovanie'!AF$504=0,0,'Zahraničné financovanie'!AF229/'Zahraničné financovanie'!AF$504)</f>
        <v>0</v>
      </c>
      <c r="AE62" s="313">
        <f>IF('Zahraničné financovanie'!AG$504=0,0,'Zahraničné financovanie'!AG229/'Zahraničné financovanie'!AG$504)</f>
        <v>0</v>
      </c>
      <c r="AF62" s="313">
        <f>IF('Zahraničné financovanie'!AH$504=0,0,'Zahraničné financovanie'!AH229/'Zahraničné financovanie'!AH$504)</f>
        <v>0</v>
      </c>
      <c r="AG62" s="313">
        <f>IF('Zahraničné financovanie'!AI$504=0,0,'Zahraničné financovanie'!AI229/'Zahraničné financovanie'!AI$504)</f>
        <v>0</v>
      </c>
      <c r="AH62" s="313">
        <f>IF('Zahraničné financovanie'!AJ$504=0,0,'Zahraničné financovanie'!AJ229/'Zahraničné financovanie'!AJ$504)</f>
        <v>0</v>
      </c>
      <c r="AI62" s="313">
        <f>IF('Zahraničné financovanie'!AK$504=0,0,'Zahraničné financovanie'!AK229/'Zahraničné financovanie'!AK$504)</f>
        <v>0</v>
      </c>
      <c r="AJ62" s="313">
        <f>IF('Zahraničné financovanie'!AL$504=0,0,'Zahraničné financovanie'!AL229/'Zahraničné financovanie'!AL$504)</f>
        <v>1.3639729682930421E-3</v>
      </c>
      <c r="AK62" s="313">
        <f>IF('Zahraničné financovanie'!AM$504=0,0,'Zahraničné financovanie'!AM229/'Zahraničné financovanie'!AM$504)</f>
        <v>2.8590859757527537E-3</v>
      </c>
      <c r="AL62" s="313">
        <f>IF('Zahraničné financovanie'!AN$504=0,0,'Zahraničné financovanie'!AN229/'Zahraničné financovanie'!AN$504)</f>
        <v>0</v>
      </c>
      <c r="AM62" s="313">
        <f>IF('Zahraničné financovanie'!AO$504=0,0,'Zahraničné financovanie'!AO229/'Zahraničné financovanie'!AO$504)</f>
        <v>6.5788882035912126E-4</v>
      </c>
      <c r="AN62" s="313">
        <f>IF('Zahraničné financovanie'!AP$504=0,0,'Zahraničné financovanie'!AP229/'Zahraničné financovanie'!AP$504)</f>
        <v>0</v>
      </c>
      <c r="AO62" s="313">
        <f>IF('Zahraničné financovanie'!AQ$504=0,0,'Zahraničné financovanie'!AQ229/'Zahraničné financovanie'!AQ$504)</f>
        <v>0</v>
      </c>
      <c r="AP62" s="313">
        <f>IF('Zahraničné financovanie'!AR$504=0,0,'Zahraničné financovanie'!AR229/'Zahraničné financovanie'!AR$504)</f>
        <v>0</v>
      </c>
      <c r="AQ62" s="313">
        <f>IF('Zahraničné financovanie'!AS$504=0,0,'Zahraničné financovanie'!AS229/'Zahraničné financovanie'!AS$504)</f>
        <v>0</v>
      </c>
      <c r="AR62" s="313">
        <f>IF('Zahraničné financovanie'!AT$504=0,0,'Zahraničné financovanie'!AT229/'Zahraničné financovanie'!AT$504)</f>
        <v>0</v>
      </c>
      <c r="AS62" s="313">
        <f>IF('Zahraničné financovanie'!AU$504=0,0,'Zahraničné financovanie'!AU229/'Zahraničné financovanie'!AU$504)</f>
        <v>2.3262021726376081E-3</v>
      </c>
      <c r="AT62" s="313">
        <f>IF('Zahraničné financovanie'!AV$504=0,0,'Zahraničné financovanie'!AV229/'Zahraničné financovanie'!AV$504)</f>
        <v>0</v>
      </c>
      <c r="AU62" s="313">
        <f>IF('Zahraničné financovanie'!AW$504=0,0,'Zahraničné financovanie'!AW229/'Zahraničné financovanie'!AW$504)</f>
        <v>0</v>
      </c>
      <c r="AV62" s="313">
        <f>IF('Zahraničné financovanie'!AX$504=0,0,'Zahraničné financovanie'!AX229/'Zahraničné financovanie'!AX$504)</f>
        <v>0</v>
      </c>
      <c r="AW62" s="313">
        <f>IF('Zahraničné financovanie'!AY$504=0,0,'Zahraničné financovanie'!AY229/'Zahraničné financovanie'!AY$504)</f>
        <v>0</v>
      </c>
      <c r="AX62" s="313">
        <f>IF('Zahraničné financovanie'!AZ$504=0,0,'Zahraničné financovanie'!AZ229/'Zahraničné financovanie'!AZ$504)</f>
        <v>0</v>
      </c>
      <c r="AY62" s="313">
        <f>IF('Zahraničné financovanie'!BA$504=0,0,'Zahraničné financovanie'!BA229/'Zahraničné financovanie'!BA$504)</f>
        <v>9.2315871243253133E-5</v>
      </c>
      <c r="AZ62" s="313">
        <f>IF('Zahraničné financovanie'!BB$504=0,0,'Zahraničné financovanie'!BB229/'Zahraničné financovanie'!BB$504)</f>
        <v>0</v>
      </c>
      <c r="BA62" s="313">
        <f>IF('Zahraničné financovanie'!BC$504=0,0,'Zahraničné financovanie'!BC229/'Zahraničné financovanie'!BC$504)</f>
        <v>0</v>
      </c>
      <c r="BB62" s="313">
        <f>IF('Zahraničné financovanie'!BD$504=0,0,'Zahraničné financovanie'!BD229/'Zahraničné financovanie'!BD$504)</f>
        <v>0</v>
      </c>
    </row>
    <row r="63" spans="1:54" ht="14.25" customHeight="1" x14ac:dyDescent="0.25">
      <c r="A63" s="21">
        <v>58</v>
      </c>
      <c r="B63" s="279" t="s">
        <v>107</v>
      </c>
      <c r="C63" s="280" t="s">
        <v>106</v>
      </c>
      <c r="D63" s="314">
        <f>IF('Zahraničné financovanie'!F$504=0,0,'Zahraničné financovanie'!F231/'Zahraničné financovanie'!F$504)</f>
        <v>0</v>
      </c>
      <c r="E63" s="314">
        <f>IF('Zahraničné financovanie'!G$504=0,0,'Zahraničné financovanie'!G231/'Zahraničné financovanie'!G$504)</f>
        <v>8.8681264614247649E-2</v>
      </c>
      <c r="F63" s="314">
        <f>IF('Zahraničné financovanie'!H$504=0,0,'Zahraničné financovanie'!H231/'Zahraničné financovanie'!H$504)</f>
        <v>4.9034539277970829E-2</v>
      </c>
      <c r="G63" s="314">
        <f>IF('Zahraničné financovanie'!I$504=0,0,'Zahraničné financovanie'!I231/'Zahraničné financovanie'!I$504)</f>
        <v>3.9010079440805923E-2</v>
      </c>
      <c r="H63" s="314">
        <f>IF('Zahraničné financovanie'!J$504=0,0,'Zahraničné financovanie'!J231/'Zahraničné financovanie'!J$504)</f>
        <v>2.1215457465489255E-2</v>
      </c>
      <c r="I63" s="314">
        <f>IF('Zahraničné financovanie'!K$504=0,0,'Zahraničné financovanie'!K231/'Zahraničné financovanie'!K$504)</f>
        <v>1.8867573282912468E-3</v>
      </c>
      <c r="J63" s="314">
        <f>IF('Zahraničné financovanie'!L$504=0,0,'Zahraničné financovanie'!L231/'Zahraničné financovanie'!L$504)</f>
        <v>2.7952480782669462E-2</v>
      </c>
      <c r="K63" s="314">
        <f>IF('Zahraničné financovanie'!M$504=0,0,'Zahraničné financovanie'!M231/'Zahraničné financovanie'!M$504)</f>
        <v>0</v>
      </c>
      <c r="L63" s="314">
        <f>IF('Zahraničné financovanie'!N$504=0,0,'Zahraničné financovanie'!N231/'Zahraničné financovanie'!N$504)</f>
        <v>0</v>
      </c>
      <c r="M63" s="314">
        <f>IF('Zahraničné financovanie'!O$504=0,0,'Zahraničné financovanie'!O231/'Zahraničné financovanie'!O$504)</f>
        <v>1.3437936431642203E-3</v>
      </c>
      <c r="N63" s="314">
        <f>IF('Zahraničné financovanie'!P$504=0,0,'Zahraničné financovanie'!P231/'Zahraničné financovanie'!P$504)</f>
        <v>4.2801972337713039E-3</v>
      </c>
      <c r="O63" s="314">
        <f>IF('Zahraničné financovanie'!Q$504=0,0,'Zahraničné financovanie'!Q231/'Zahraničné financovanie'!Q$504)</f>
        <v>1.2584503929003912E-3</v>
      </c>
      <c r="P63" s="314">
        <f>IF('Zahraničné financovanie'!R$504=0,0,'Zahraničné financovanie'!R231/'Zahraničné financovanie'!R$504)</f>
        <v>0</v>
      </c>
      <c r="Q63" s="314">
        <f>IF('Zahraničné financovanie'!S$504=0,0,'Zahraničné financovanie'!S231/'Zahraničné financovanie'!S$504)</f>
        <v>0</v>
      </c>
      <c r="R63" s="314">
        <f>IF('Zahraničné financovanie'!T$504=0,0,'Zahraničné financovanie'!T231/'Zahraničné financovanie'!T$504)</f>
        <v>0</v>
      </c>
      <c r="S63" s="314">
        <f>IF('Zahraničné financovanie'!U$504=0,0,'Zahraničné financovanie'!U231/'Zahraničné financovanie'!U$504)</f>
        <v>8.0782625432955536E-3</v>
      </c>
      <c r="T63" s="314">
        <f>IF('Zahraničné financovanie'!V$504=0,0,'Zahraničné financovanie'!V231/'Zahraničné financovanie'!V$504)</f>
        <v>0.11145753877124433</v>
      </c>
      <c r="U63" s="314">
        <f>IF('Zahraničné financovanie'!W$504=0,0,'Zahraničné financovanie'!W231/'Zahraničné financovanie'!W$504)</f>
        <v>0</v>
      </c>
      <c r="V63" s="314">
        <f>IF('Zahraničné financovanie'!X$504=0,0,'Zahraničné financovanie'!X231/'Zahraničné financovanie'!X$504)</f>
        <v>5.4925737624623015E-2</v>
      </c>
      <c r="W63" s="314">
        <f>IF('Zahraničné financovanie'!Y$504=0,0,'Zahraničné financovanie'!Y231/'Zahraničné financovanie'!Y$504)</f>
        <v>0</v>
      </c>
      <c r="X63" s="314">
        <f>IF('Zahraničné financovanie'!Z$504=0,0,'Zahraničné financovanie'!Z231/'Zahraničné financovanie'!Z$504)</f>
        <v>0</v>
      </c>
      <c r="Y63" s="314">
        <f>IF('Zahraničné financovanie'!AA$504=0,0,'Zahraničné financovanie'!AA231/'Zahraničné financovanie'!AA$504)</f>
        <v>9.5741739250656717E-3</v>
      </c>
      <c r="Z63" s="314">
        <f>IF('Zahraničné financovanie'!AB$504=0,0,'Zahraničné financovanie'!AB231/'Zahraničné financovanie'!AB$504)</f>
        <v>0.3467226045802056</v>
      </c>
      <c r="AA63" s="314">
        <f>IF('Zahraničné financovanie'!AC$504=0,0,'Zahraničné financovanie'!AC231/'Zahraničné financovanie'!AC$504)</f>
        <v>1.2705238062884991E-2</v>
      </c>
      <c r="AB63" s="314">
        <f>IF('Zahraničné financovanie'!AD$504=0,0,'Zahraničné financovanie'!AD231/'Zahraničné financovanie'!AD$504)</f>
        <v>0</v>
      </c>
      <c r="AC63" s="314">
        <f>IF('Zahraničné financovanie'!AE$504=0,0,'Zahraničné financovanie'!AE231/'Zahraničné financovanie'!AE$504)</f>
        <v>0</v>
      </c>
      <c r="AD63" s="314">
        <f>IF('Zahraničné financovanie'!AF$504=0,0,'Zahraničné financovanie'!AF231/'Zahraničné financovanie'!AF$504)</f>
        <v>0</v>
      </c>
      <c r="AE63" s="314">
        <f>IF('Zahraničné financovanie'!AG$504=0,0,'Zahraničné financovanie'!AG231/'Zahraničné financovanie'!AG$504)</f>
        <v>1.4717165774116856E-2</v>
      </c>
      <c r="AF63" s="314">
        <f>IF('Zahraničné financovanie'!AH$504=0,0,'Zahraničné financovanie'!AH231/'Zahraničné financovanie'!AH$504)</f>
        <v>0</v>
      </c>
      <c r="AG63" s="314">
        <f>IF('Zahraničné financovanie'!AI$504=0,0,'Zahraničné financovanie'!AI231/'Zahraničné financovanie'!AI$504)</f>
        <v>0</v>
      </c>
      <c r="AH63" s="314">
        <f>IF('Zahraničné financovanie'!AJ$504=0,0,'Zahraničné financovanie'!AJ231/'Zahraničné financovanie'!AJ$504)</f>
        <v>0</v>
      </c>
      <c r="AI63" s="314">
        <f>IF('Zahraničné financovanie'!AK$504=0,0,'Zahraničné financovanie'!AK231/'Zahraničné financovanie'!AK$504)</f>
        <v>0</v>
      </c>
      <c r="AJ63" s="314">
        <f>IF('Zahraničné financovanie'!AL$504=0,0,'Zahraničné financovanie'!AL231/'Zahraničné financovanie'!AL$504)</f>
        <v>3.7059696237275834E-2</v>
      </c>
      <c r="AK63" s="314">
        <f>IF('Zahraničné financovanie'!AM$504=0,0,'Zahraničné financovanie'!AM231/'Zahraničné financovanie'!AM$504)</f>
        <v>0</v>
      </c>
      <c r="AL63" s="314">
        <f>IF('Zahraničné financovanie'!AN$504=0,0,'Zahraničné financovanie'!AN231/'Zahraničné financovanie'!AN$504)</f>
        <v>0</v>
      </c>
      <c r="AM63" s="314">
        <f>IF('Zahraničné financovanie'!AO$504=0,0,'Zahraničné financovanie'!AO231/'Zahraničné financovanie'!AO$504)</f>
        <v>8.6097623881780643E-3</v>
      </c>
      <c r="AN63" s="314">
        <f>IF('Zahraničné financovanie'!AP$504=0,0,'Zahraničné financovanie'!AP231/'Zahraničné financovanie'!AP$504)</f>
        <v>7.1906031192937878E-3</v>
      </c>
      <c r="AO63" s="314">
        <f>IF('Zahraničné financovanie'!AQ$504=0,0,'Zahraničné financovanie'!AQ231/'Zahraničné financovanie'!AQ$504)</f>
        <v>1.2207685118981912E-2</v>
      </c>
      <c r="AP63" s="314">
        <f>IF('Zahraničné financovanie'!AR$504=0,0,'Zahraničné financovanie'!AR231/'Zahraničné financovanie'!AR$504)</f>
        <v>0</v>
      </c>
      <c r="AQ63" s="314">
        <f>IF('Zahraničné financovanie'!AS$504=0,0,'Zahraničné financovanie'!AS231/'Zahraničné financovanie'!AS$504)</f>
        <v>7.6825640539738681E-3</v>
      </c>
      <c r="AR63" s="314">
        <f>IF('Zahraničné financovanie'!AT$504=0,0,'Zahraničné financovanie'!AT231/'Zahraničné financovanie'!AT$504)</f>
        <v>3.6987326002104514E-3</v>
      </c>
      <c r="AS63" s="314">
        <f>IF('Zahraničné financovanie'!AU$504=0,0,'Zahraničné financovanie'!AU231/'Zahraničné financovanie'!AU$504)</f>
        <v>0</v>
      </c>
      <c r="AT63" s="314">
        <f>IF('Zahraničné financovanie'!AV$504=0,0,'Zahraničné financovanie'!AV231/'Zahraničné financovanie'!AV$504)</f>
        <v>5.2606206792908727E-2</v>
      </c>
      <c r="AU63" s="314">
        <f>IF('Zahraničné financovanie'!AW$504=0,0,'Zahraničné financovanie'!AW231/'Zahraničné financovanie'!AW$504)</f>
        <v>1.2411219355895576E-2</v>
      </c>
      <c r="AV63" s="314">
        <f>IF('Zahraničné financovanie'!AX$504=0,0,'Zahraničné financovanie'!AX231/'Zahraničné financovanie'!AX$504)</f>
        <v>1.0718994415403909E-3</v>
      </c>
      <c r="AW63" s="314">
        <f>IF('Zahraničné financovanie'!AY$504=0,0,'Zahraničné financovanie'!AY231/'Zahraničné financovanie'!AY$504)</f>
        <v>2.8080116555382863E-2</v>
      </c>
      <c r="AX63" s="314">
        <f>IF('Zahraničné financovanie'!AZ$504=0,0,'Zahraničné financovanie'!AZ231/'Zahraničné financovanie'!AZ$504)</f>
        <v>6.6154428594519333E-3</v>
      </c>
      <c r="AY63" s="314">
        <f>IF('Zahraničné financovanie'!BA$504=0,0,'Zahraničné financovanie'!BA231/'Zahraničné financovanie'!BA$504)</f>
        <v>2.1965747010526995E-4</v>
      </c>
      <c r="AZ63" s="314">
        <f>IF('Zahraničné financovanie'!BB$504=0,0,'Zahraničné financovanie'!BB231/'Zahraničné financovanie'!BB$504)</f>
        <v>1.1855363118941763E-2</v>
      </c>
      <c r="BA63" s="314">
        <f>IF('Zahraničné financovanie'!BC$504=0,0,'Zahraničné financovanie'!BC231/'Zahraničné financovanie'!BC$504)</f>
        <v>0</v>
      </c>
      <c r="BB63" s="314">
        <f>IF('Zahraničné financovanie'!BD$504=0,0,'Zahraničné financovanie'!BD231/'Zahraničné financovanie'!BD$504)</f>
        <v>2.4296006212780339E-3</v>
      </c>
    </row>
    <row r="64" spans="1:54" ht="14.25" customHeight="1" x14ac:dyDescent="0.25">
      <c r="A64" s="21">
        <v>59</v>
      </c>
      <c r="B64" s="281" t="s">
        <v>228</v>
      </c>
      <c r="C64" s="282" t="s">
        <v>227</v>
      </c>
      <c r="D64" s="313">
        <f>IF('Zahraničné financovanie'!F$504=0,0,'Zahraničné financovanie'!F233/'Zahraničné financovanie'!F$504)</f>
        <v>0</v>
      </c>
      <c r="E64" s="313">
        <f>IF('Zahraničné financovanie'!G$504=0,0,'Zahraničné financovanie'!G233/'Zahraničné financovanie'!G$504)</f>
        <v>0</v>
      </c>
      <c r="F64" s="313">
        <f>IF('Zahraničné financovanie'!H$504=0,0,'Zahraničné financovanie'!H233/'Zahraničné financovanie'!H$504)</f>
        <v>0</v>
      </c>
      <c r="G64" s="313">
        <f>IF('Zahraničné financovanie'!I$504=0,0,'Zahraničné financovanie'!I233/'Zahraničné financovanie'!I$504)</f>
        <v>0</v>
      </c>
      <c r="H64" s="313">
        <f>IF('Zahraničné financovanie'!J$504=0,0,'Zahraničné financovanie'!J233/'Zahraničné financovanie'!J$504)</f>
        <v>0</v>
      </c>
      <c r="I64" s="313">
        <f>IF('Zahraničné financovanie'!K$504=0,0,'Zahraničné financovanie'!K233/'Zahraničné financovanie'!K$504)</f>
        <v>0</v>
      </c>
      <c r="J64" s="313">
        <f>IF('Zahraničné financovanie'!L$504=0,0,'Zahraničné financovanie'!L233/'Zahraničné financovanie'!L$504)</f>
        <v>1.0482180293501049E-3</v>
      </c>
      <c r="K64" s="313">
        <f>IF('Zahraničné financovanie'!M$504=0,0,'Zahraničné financovanie'!M233/'Zahraničné financovanie'!M$504)</f>
        <v>0</v>
      </c>
      <c r="L64" s="313">
        <f>IF('Zahraničné financovanie'!N$504=0,0,'Zahraničné financovanie'!N233/'Zahraničné financovanie'!N$504)</f>
        <v>0</v>
      </c>
      <c r="M64" s="313">
        <f>IF('Zahraničné financovanie'!O$504=0,0,'Zahraničné financovanie'!O233/'Zahraničné financovanie'!O$504)</f>
        <v>0</v>
      </c>
      <c r="N64" s="313">
        <f>IF('Zahraničné financovanie'!P$504=0,0,'Zahraničné financovanie'!P233/'Zahraničné financovanie'!P$504)</f>
        <v>0</v>
      </c>
      <c r="O64" s="313">
        <f>IF('Zahraničné financovanie'!Q$504=0,0,'Zahraničné financovanie'!Q233/'Zahraničné financovanie'!Q$504)</f>
        <v>0</v>
      </c>
      <c r="P64" s="313">
        <f>IF('Zahraničné financovanie'!R$504=0,0,'Zahraničné financovanie'!R233/'Zahraničné financovanie'!R$504)</f>
        <v>0</v>
      </c>
      <c r="Q64" s="313">
        <f>IF('Zahraničné financovanie'!S$504=0,0,'Zahraničné financovanie'!S233/'Zahraničné financovanie'!S$504)</f>
        <v>0</v>
      </c>
      <c r="R64" s="313">
        <f>IF('Zahraničné financovanie'!T$504=0,0,'Zahraničné financovanie'!T233/'Zahraničné financovanie'!T$504)</f>
        <v>0</v>
      </c>
      <c r="S64" s="313">
        <f>IF('Zahraničné financovanie'!U$504=0,0,'Zahraničné financovanie'!U233/'Zahraničné financovanie'!U$504)</f>
        <v>0</v>
      </c>
      <c r="T64" s="313">
        <f>IF('Zahraničné financovanie'!V$504=0,0,'Zahraničné financovanie'!V233/'Zahraničné financovanie'!V$504)</f>
        <v>0</v>
      </c>
      <c r="U64" s="313">
        <f>IF('Zahraničné financovanie'!W$504=0,0,'Zahraničné financovanie'!W233/'Zahraničné financovanie'!W$504)</f>
        <v>0</v>
      </c>
      <c r="V64" s="313">
        <f>IF('Zahraničné financovanie'!X$504=0,0,'Zahraničné financovanie'!X233/'Zahraničné financovanie'!X$504)</f>
        <v>1.6406110179561608E-3</v>
      </c>
      <c r="W64" s="313">
        <f>IF('Zahraničné financovanie'!Y$504=0,0,'Zahraničné financovanie'!Y233/'Zahraničné financovanie'!Y$504)</f>
        <v>0</v>
      </c>
      <c r="X64" s="313">
        <f>IF('Zahraničné financovanie'!Z$504=0,0,'Zahraničné financovanie'!Z233/'Zahraničné financovanie'!Z$504)</f>
        <v>0</v>
      </c>
      <c r="Y64" s="313">
        <f>IF('Zahraničné financovanie'!AA$504=0,0,'Zahraničné financovanie'!AA233/'Zahraničné financovanie'!AA$504)</f>
        <v>1.7970488697232367E-3</v>
      </c>
      <c r="Z64" s="313">
        <f>IF('Zahraničné financovanie'!AB$504=0,0,'Zahraničné financovanie'!AB233/'Zahraničné financovanie'!AB$504)</f>
        <v>2.3403775809163877E-3</v>
      </c>
      <c r="AA64" s="313">
        <f>IF('Zahraničné financovanie'!AC$504=0,0,'Zahraničné financovanie'!AC233/'Zahraničné financovanie'!AC$504)</f>
        <v>0</v>
      </c>
      <c r="AB64" s="313">
        <f>IF('Zahraničné financovanie'!AD$504=0,0,'Zahraničné financovanie'!AD233/'Zahraničné financovanie'!AD$504)</f>
        <v>0</v>
      </c>
      <c r="AC64" s="313">
        <f>IF('Zahraničné financovanie'!AE$504=0,0,'Zahraničné financovanie'!AE233/'Zahraničné financovanie'!AE$504)</f>
        <v>0</v>
      </c>
      <c r="AD64" s="313">
        <f>IF('Zahraničné financovanie'!AF$504=0,0,'Zahraničné financovanie'!AF233/'Zahraničné financovanie'!AF$504)</f>
        <v>0</v>
      </c>
      <c r="AE64" s="313">
        <f>IF('Zahraničné financovanie'!AG$504=0,0,'Zahraničné financovanie'!AG233/'Zahraničné financovanie'!AG$504)</f>
        <v>0</v>
      </c>
      <c r="AF64" s="313">
        <f>IF('Zahraničné financovanie'!AH$504=0,0,'Zahraničné financovanie'!AH233/'Zahraničné financovanie'!AH$504)</f>
        <v>1.4107053984518335E-3</v>
      </c>
      <c r="AG64" s="313">
        <f>IF('Zahraničné financovanie'!AI$504=0,0,'Zahraničné financovanie'!AI233/'Zahraničné financovanie'!AI$504)</f>
        <v>0</v>
      </c>
      <c r="AH64" s="313">
        <f>IF('Zahraničné financovanie'!AJ$504=0,0,'Zahraničné financovanie'!AJ233/'Zahraničné financovanie'!AJ$504)</f>
        <v>0</v>
      </c>
      <c r="AI64" s="313">
        <f>IF('Zahraničné financovanie'!AK$504=0,0,'Zahraničné financovanie'!AK233/'Zahraničné financovanie'!AK$504)</f>
        <v>0</v>
      </c>
      <c r="AJ64" s="313">
        <f>IF('Zahraničné financovanie'!AL$504=0,0,'Zahraničné financovanie'!AL233/'Zahraničné financovanie'!AL$504)</f>
        <v>2.4899508219754546E-3</v>
      </c>
      <c r="AK64" s="313">
        <f>IF('Zahraničné financovanie'!AM$504=0,0,'Zahraničné financovanie'!AM233/'Zahraničné financovanie'!AM$504)</f>
        <v>0</v>
      </c>
      <c r="AL64" s="313">
        <f>IF('Zahraničné financovanie'!AN$504=0,0,'Zahraničné financovanie'!AN233/'Zahraničné financovanie'!AN$504)</f>
        <v>0</v>
      </c>
      <c r="AM64" s="313">
        <f>IF('Zahraničné financovanie'!AO$504=0,0,'Zahraničné financovanie'!AO233/'Zahraničné financovanie'!AO$504)</f>
        <v>1.0697844296274407E-3</v>
      </c>
      <c r="AN64" s="313">
        <f>IF('Zahraničné financovanie'!AP$504=0,0,'Zahraničné financovanie'!AP233/'Zahraničné financovanie'!AP$504)</f>
        <v>0</v>
      </c>
      <c r="AO64" s="313">
        <f>IF('Zahraničné financovanie'!AQ$504=0,0,'Zahraničné financovanie'!AQ233/'Zahraničné financovanie'!AQ$504)</f>
        <v>0</v>
      </c>
      <c r="AP64" s="313">
        <f>IF('Zahraničné financovanie'!AR$504=0,0,'Zahraničné financovanie'!AR233/'Zahraničné financovanie'!AR$504)</f>
        <v>0</v>
      </c>
      <c r="AQ64" s="313">
        <f>IF('Zahraničné financovanie'!AS$504=0,0,'Zahraničné financovanie'!AS233/'Zahraničné financovanie'!AS$504)</f>
        <v>0</v>
      </c>
      <c r="AR64" s="313">
        <f>IF('Zahraničné financovanie'!AT$504=0,0,'Zahraničné financovanie'!AT233/'Zahraničné financovanie'!AT$504)</f>
        <v>0</v>
      </c>
      <c r="AS64" s="313">
        <f>IF('Zahraničné financovanie'!AU$504=0,0,'Zahraničné financovanie'!AU233/'Zahraničné financovanie'!AU$504)</f>
        <v>0</v>
      </c>
      <c r="AT64" s="313">
        <f>IF('Zahraničné financovanie'!AV$504=0,0,'Zahraničné financovanie'!AV233/'Zahraničné financovanie'!AV$504)</f>
        <v>0</v>
      </c>
      <c r="AU64" s="313">
        <f>IF('Zahraničné financovanie'!AW$504=0,0,'Zahraničné financovanie'!AW233/'Zahraničné financovanie'!AW$504)</f>
        <v>0</v>
      </c>
      <c r="AV64" s="313">
        <f>IF('Zahraničné financovanie'!AX$504=0,0,'Zahraničné financovanie'!AX233/'Zahraničné financovanie'!AX$504)</f>
        <v>5.7167970215487522E-4</v>
      </c>
      <c r="AW64" s="313">
        <f>IF('Zahraničné financovanie'!AY$504=0,0,'Zahraničné financovanie'!AY233/'Zahraničné financovanie'!AY$504)</f>
        <v>0</v>
      </c>
      <c r="AX64" s="313">
        <f>IF('Zahraničné financovanie'!AZ$504=0,0,'Zahraničné financovanie'!AZ233/'Zahraničné financovanie'!AZ$504)</f>
        <v>1.6686273283885457E-3</v>
      </c>
      <c r="AY64" s="313">
        <f>IF('Zahraničné financovanie'!BA$504=0,0,'Zahraničné financovanie'!BA233/'Zahraničné financovanie'!BA$504)</f>
        <v>2.3255454035248915E-4</v>
      </c>
      <c r="AZ64" s="313">
        <f>IF('Zahraničné financovanie'!BB$504=0,0,'Zahraničné financovanie'!BB233/'Zahraničné financovanie'!BB$504)</f>
        <v>0</v>
      </c>
      <c r="BA64" s="313">
        <f>IF('Zahraničné financovanie'!BC$504=0,0,'Zahraničné financovanie'!BC233/'Zahraničné financovanie'!BC$504)</f>
        <v>0</v>
      </c>
      <c r="BB64" s="313">
        <f>IF('Zahraničné financovanie'!BD$504=0,0,'Zahraničné financovanie'!BD233/'Zahraničné financovanie'!BD$504)</f>
        <v>0</v>
      </c>
    </row>
    <row r="65" spans="1:54" ht="14.25" customHeight="1" x14ac:dyDescent="0.25">
      <c r="A65" s="21">
        <v>60</v>
      </c>
      <c r="B65" s="279" t="s">
        <v>206</v>
      </c>
      <c r="C65" s="280" t="s">
        <v>205</v>
      </c>
      <c r="D65" s="314">
        <f>IF('Zahraničné financovanie'!F$504=0,0,'Zahraničné financovanie'!F235/'Zahraničné financovanie'!F$504)</f>
        <v>0</v>
      </c>
      <c r="E65" s="314">
        <f>IF('Zahraničné financovanie'!G$504=0,0,'Zahraničné financovanie'!G235/'Zahraničné financovanie'!G$504)</f>
        <v>0</v>
      </c>
      <c r="F65" s="314">
        <f>IF('Zahraničné financovanie'!H$504=0,0,'Zahraničné financovanie'!H235/'Zahraničné financovanie'!H$504)</f>
        <v>0</v>
      </c>
      <c r="G65" s="314">
        <f>IF('Zahraničné financovanie'!I$504=0,0,'Zahraničné financovanie'!I235/'Zahraničné financovanie'!I$504)</f>
        <v>0</v>
      </c>
      <c r="H65" s="314">
        <f>IF('Zahraničné financovanie'!J$504=0,0,'Zahraničné financovanie'!J235/'Zahraničné financovanie'!J$504)</f>
        <v>0</v>
      </c>
      <c r="I65" s="314">
        <f>IF('Zahraničné financovanie'!K$504=0,0,'Zahraničné financovanie'!K235/'Zahraničné financovanie'!K$504)</f>
        <v>3.144595547152078E-3</v>
      </c>
      <c r="J65" s="314">
        <f>IF('Zahraničné financovanie'!L$504=0,0,'Zahraničné financovanie'!L235/'Zahraničné financovanie'!L$504)</f>
        <v>1.0482180293501049E-3</v>
      </c>
      <c r="K65" s="314">
        <f>IF('Zahraničné financovanie'!M$504=0,0,'Zahraničné financovanie'!M235/'Zahraničné financovanie'!M$504)</f>
        <v>0</v>
      </c>
      <c r="L65" s="314">
        <f>IF('Zahraničné financovanie'!N$504=0,0,'Zahraničné financovanie'!N235/'Zahraničné financovanie'!N$504)</f>
        <v>0</v>
      </c>
      <c r="M65" s="314">
        <f>IF('Zahraničné financovanie'!O$504=0,0,'Zahraničné financovanie'!O235/'Zahraničné financovanie'!O$504)</f>
        <v>0</v>
      </c>
      <c r="N65" s="314">
        <f>IF('Zahraničné financovanie'!P$504=0,0,'Zahraničné financovanie'!P235/'Zahraničné financovanie'!P$504)</f>
        <v>0</v>
      </c>
      <c r="O65" s="314">
        <f>IF('Zahraničné financovanie'!Q$504=0,0,'Zahraničné financovanie'!Q235/'Zahraničné financovanie'!Q$504)</f>
        <v>0</v>
      </c>
      <c r="P65" s="314">
        <f>IF('Zahraničné financovanie'!R$504=0,0,'Zahraničné financovanie'!R235/'Zahraničné financovanie'!R$504)</f>
        <v>0</v>
      </c>
      <c r="Q65" s="314">
        <f>IF('Zahraničné financovanie'!S$504=0,0,'Zahraničné financovanie'!S235/'Zahraničné financovanie'!S$504)</f>
        <v>0</v>
      </c>
      <c r="R65" s="314">
        <f>IF('Zahraničné financovanie'!T$504=0,0,'Zahraničné financovanie'!T235/'Zahraničné financovanie'!T$504)</f>
        <v>0</v>
      </c>
      <c r="S65" s="314">
        <f>IF('Zahraničné financovanie'!U$504=0,0,'Zahraničné financovanie'!U235/'Zahraničné financovanie'!U$504)</f>
        <v>3.6330905108323072E-4</v>
      </c>
      <c r="T65" s="314">
        <f>IF('Zahraničné financovanie'!V$504=0,0,'Zahraničné financovanie'!V235/'Zahraničné financovanie'!V$504)</f>
        <v>0</v>
      </c>
      <c r="U65" s="314">
        <f>IF('Zahraničné financovanie'!W$504=0,0,'Zahraničné financovanie'!W235/'Zahraničné financovanie'!W$504)</f>
        <v>0</v>
      </c>
      <c r="V65" s="314">
        <f>IF('Zahraničné financovanie'!X$504=0,0,'Zahraničné financovanie'!X235/'Zahraničné financovanie'!X$504)</f>
        <v>0</v>
      </c>
      <c r="W65" s="314">
        <f>IF('Zahraničné financovanie'!Y$504=0,0,'Zahraničné financovanie'!Y235/'Zahraničné financovanie'!Y$504)</f>
        <v>0</v>
      </c>
      <c r="X65" s="314">
        <f>IF('Zahraničné financovanie'!Z$504=0,0,'Zahraničné financovanie'!Z235/'Zahraničné financovanie'!Z$504)</f>
        <v>0</v>
      </c>
      <c r="Y65" s="314">
        <f>IF('Zahraničné financovanie'!AA$504=0,0,'Zahraničné financovanie'!AA235/'Zahraničné financovanie'!AA$504)</f>
        <v>0</v>
      </c>
      <c r="Z65" s="314">
        <f>IF('Zahraničné financovanie'!AB$504=0,0,'Zahraničné financovanie'!AB235/'Zahraničné financovanie'!AB$504)</f>
        <v>0</v>
      </c>
      <c r="AA65" s="314">
        <f>IF('Zahraničné financovanie'!AC$504=0,0,'Zahraničné financovanie'!AC235/'Zahraničné financovanie'!AC$504)</f>
        <v>0</v>
      </c>
      <c r="AB65" s="314">
        <f>IF('Zahraničné financovanie'!AD$504=0,0,'Zahraničné financovanie'!AD235/'Zahraničné financovanie'!AD$504)</f>
        <v>0</v>
      </c>
      <c r="AC65" s="314">
        <f>IF('Zahraničné financovanie'!AE$504=0,0,'Zahraničné financovanie'!AE235/'Zahraničné financovanie'!AE$504)</f>
        <v>0</v>
      </c>
      <c r="AD65" s="314">
        <f>IF('Zahraničné financovanie'!AF$504=0,0,'Zahraničné financovanie'!AF235/'Zahraničné financovanie'!AF$504)</f>
        <v>0</v>
      </c>
      <c r="AE65" s="314">
        <f>IF('Zahraničné financovanie'!AG$504=0,0,'Zahraničné financovanie'!AG235/'Zahraničné financovanie'!AG$504)</f>
        <v>0</v>
      </c>
      <c r="AF65" s="314">
        <f>IF('Zahraničné financovanie'!AH$504=0,0,'Zahraničné financovanie'!AH235/'Zahraničné financovanie'!AH$504)</f>
        <v>3.2697863505737629E-3</v>
      </c>
      <c r="AG65" s="314">
        <f>IF('Zahraničné financovanie'!AI$504=0,0,'Zahraničné financovanie'!AI235/'Zahraničné financovanie'!AI$504)</f>
        <v>0</v>
      </c>
      <c r="AH65" s="314">
        <f>IF('Zahraničné financovanie'!AJ$504=0,0,'Zahraničné financovanie'!AJ235/'Zahraničné financovanie'!AJ$504)</f>
        <v>0</v>
      </c>
      <c r="AI65" s="314">
        <f>IF('Zahraničné financovanie'!AK$504=0,0,'Zahraničné financovanie'!AK235/'Zahraničné financovanie'!AK$504)</f>
        <v>0</v>
      </c>
      <c r="AJ65" s="314">
        <f>IF('Zahraničné financovanie'!AL$504=0,0,'Zahraničné financovanie'!AL235/'Zahraničné financovanie'!AL$504)</f>
        <v>0</v>
      </c>
      <c r="AK65" s="314">
        <f>IF('Zahraničné financovanie'!AM$504=0,0,'Zahraničné financovanie'!AM235/'Zahraničné financovanie'!AM$504)</f>
        <v>0</v>
      </c>
      <c r="AL65" s="314">
        <f>IF('Zahraničné financovanie'!AN$504=0,0,'Zahraničné financovanie'!AN235/'Zahraničné financovanie'!AN$504)</f>
        <v>0</v>
      </c>
      <c r="AM65" s="314">
        <f>IF('Zahraničné financovanie'!AO$504=0,0,'Zahraničné financovanie'!AO235/'Zahraničné financovanie'!AO$504)</f>
        <v>0</v>
      </c>
      <c r="AN65" s="314">
        <f>IF('Zahraničné financovanie'!AP$504=0,0,'Zahraničné financovanie'!AP235/'Zahraničné financovanie'!AP$504)</f>
        <v>0</v>
      </c>
      <c r="AO65" s="314">
        <f>IF('Zahraničné financovanie'!AQ$504=0,0,'Zahraničné financovanie'!AQ235/'Zahraničné financovanie'!AQ$504)</f>
        <v>0</v>
      </c>
      <c r="AP65" s="314">
        <f>IF('Zahraničné financovanie'!AR$504=0,0,'Zahraničné financovanie'!AR235/'Zahraničné financovanie'!AR$504)</f>
        <v>0</v>
      </c>
      <c r="AQ65" s="314">
        <f>IF('Zahraničné financovanie'!AS$504=0,0,'Zahraničné financovanie'!AS235/'Zahraničné financovanie'!AS$504)</f>
        <v>0</v>
      </c>
      <c r="AR65" s="314">
        <f>IF('Zahraničné financovanie'!AT$504=0,0,'Zahraničné financovanie'!AT235/'Zahraničné financovanie'!AT$504)</f>
        <v>0</v>
      </c>
      <c r="AS65" s="314">
        <f>IF('Zahraničné financovanie'!AU$504=0,0,'Zahraničné financovanie'!AU235/'Zahraničné financovanie'!AU$504)</f>
        <v>0</v>
      </c>
      <c r="AT65" s="314">
        <f>IF('Zahraničné financovanie'!AV$504=0,0,'Zahraničné financovanie'!AV235/'Zahraničné financovanie'!AV$504)</f>
        <v>0</v>
      </c>
      <c r="AU65" s="314">
        <f>IF('Zahraničné financovanie'!AW$504=0,0,'Zahraničné financovanie'!AW235/'Zahraničné financovanie'!AW$504)</f>
        <v>0</v>
      </c>
      <c r="AV65" s="314">
        <f>IF('Zahraničné financovanie'!AX$504=0,0,'Zahraničné financovanie'!AX235/'Zahraničné financovanie'!AX$504)</f>
        <v>0</v>
      </c>
      <c r="AW65" s="314">
        <f>IF('Zahraničné financovanie'!AY$504=0,0,'Zahraničné financovanie'!AY235/'Zahraničné financovanie'!AY$504)</f>
        <v>0</v>
      </c>
      <c r="AX65" s="314">
        <f>IF('Zahraničné financovanie'!AZ$504=0,0,'Zahraničné financovanie'!AZ235/'Zahraničné financovanie'!AZ$504)</f>
        <v>0</v>
      </c>
      <c r="AY65" s="314">
        <f>IF('Zahraničné financovanie'!BA$504=0,0,'Zahraničné financovanie'!BA235/'Zahraničné financovanie'!BA$504)</f>
        <v>0</v>
      </c>
      <c r="AZ65" s="314">
        <f>IF('Zahraničné financovanie'!BB$504=0,0,'Zahraničné financovanie'!BB235/'Zahraničné financovanie'!BB$504)</f>
        <v>0</v>
      </c>
      <c r="BA65" s="314">
        <f>IF('Zahraničné financovanie'!BC$504=0,0,'Zahraničné financovanie'!BC235/'Zahraničné financovanie'!BC$504)</f>
        <v>0</v>
      </c>
      <c r="BB65" s="314">
        <f>IF('Zahraničné financovanie'!BD$504=0,0,'Zahraničné financovanie'!BD235/'Zahraničné financovanie'!BD$504)</f>
        <v>0</v>
      </c>
    </row>
    <row r="66" spans="1:54" ht="14.25" customHeight="1" x14ac:dyDescent="0.25">
      <c r="A66" s="21">
        <v>61</v>
      </c>
      <c r="B66" s="281" t="s">
        <v>210</v>
      </c>
      <c r="C66" s="282" t="s">
        <v>209</v>
      </c>
      <c r="D66" s="313">
        <f>IF('Zahraničné financovanie'!F$504=0,0,'Zahraničné financovanie'!F237/'Zahraničné financovanie'!F$504)</f>
        <v>0</v>
      </c>
      <c r="E66" s="313">
        <f>IF('Zahraničné financovanie'!G$504=0,0,'Zahraničné financovanie'!G237/'Zahraničné financovanie'!G$504)</f>
        <v>0</v>
      </c>
      <c r="F66" s="313">
        <f>IF('Zahraničné financovanie'!H$504=0,0,'Zahraničné financovanie'!H237/'Zahraničné financovanie'!H$504)</f>
        <v>0</v>
      </c>
      <c r="G66" s="313">
        <f>IF('Zahraničné financovanie'!I$504=0,0,'Zahraničné financovanie'!I237/'Zahraničné financovanie'!I$504)</f>
        <v>0</v>
      </c>
      <c r="H66" s="313">
        <f>IF('Zahraničné financovanie'!J$504=0,0,'Zahraničné financovanie'!J237/'Zahraničné financovanie'!J$504)</f>
        <v>0</v>
      </c>
      <c r="I66" s="313">
        <f>IF('Zahraničné financovanie'!K$504=0,0,'Zahraničné financovanie'!K237/'Zahraničné financovanie'!K$504)</f>
        <v>0</v>
      </c>
      <c r="J66" s="313">
        <f>IF('Zahraničné financovanie'!L$504=0,0,'Zahraničné financovanie'!L237/'Zahraničné financovanie'!L$504)</f>
        <v>1.0482180293501049E-3</v>
      </c>
      <c r="K66" s="313">
        <f>IF('Zahraničné financovanie'!M$504=0,0,'Zahraničné financovanie'!M237/'Zahraničné financovanie'!M$504)</f>
        <v>0</v>
      </c>
      <c r="L66" s="313">
        <f>IF('Zahraničné financovanie'!N$504=0,0,'Zahraničné financovanie'!N237/'Zahraničné financovanie'!N$504)</f>
        <v>0</v>
      </c>
      <c r="M66" s="313">
        <f>IF('Zahraničné financovanie'!O$504=0,0,'Zahraničné financovanie'!O237/'Zahraničné financovanie'!O$504)</f>
        <v>0</v>
      </c>
      <c r="N66" s="313">
        <f>IF('Zahraničné financovanie'!P$504=0,0,'Zahraničné financovanie'!P237/'Zahraničné financovanie'!P$504)</f>
        <v>0</v>
      </c>
      <c r="O66" s="313">
        <f>IF('Zahraničné financovanie'!Q$504=0,0,'Zahraničné financovanie'!Q237/'Zahraničné financovanie'!Q$504)</f>
        <v>1.62380695858115E-4</v>
      </c>
      <c r="P66" s="313">
        <f>IF('Zahraničné financovanie'!R$504=0,0,'Zahraničné financovanie'!R237/'Zahraničné financovanie'!R$504)</f>
        <v>0</v>
      </c>
      <c r="Q66" s="313">
        <f>IF('Zahraničné financovanie'!S$504=0,0,'Zahraničné financovanie'!S237/'Zahraničné financovanie'!S$504)</f>
        <v>0</v>
      </c>
      <c r="R66" s="313">
        <f>IF('Zahraničné financovanie'!T$504=0,0,'Zahraničné financovanie'!T237/'Zahraničné financovanie'!T$504)</f>
        <v>0</v>
      </c>
      <c r="S66" s="313">
        <f>IF('Zahraničné financovanie'!U$504=0,0,'Zahraničné financovanie'!U237/'Zahraničné financovanie'!U$504)</f>
        <v>0</v>
      </c>
      <c r="T66" s="313">
        <f>IF('Zahraničné financovanie'!V$504=0,0,'Zahraničné financovanie'!V237/'Zahraničné financovanie'!V$504)</f>
        <v>0</v>
      </c>
      <c r="U66" s="313">
        <f>IF('Zahraničné financovanie'!W$504=0,0,'Zahraničné financovanie'!W237/'Zahraničné financovanie'!W$504)</f>
        <v>0</v>
      </c>
      <c r="V66" s="313">
        <f>IF('Zahraničné financovanie'!X$504=0,0,'Zahraničné financovanie'!X237/'Zahraničné financovanie'!X$504)</f>
        <v>0</v>
      </c>
      <c r="W66" s="313">
        <f>IF('Zahraničné financovanie'!Y$504=0,0,'Zahraničné financovanie'!Y237/'Zahraničné financovanie'!Y$504)</f>
        <v>0</v>
      </c>
      <c r="X66" s="313">
        <f>IF('Zahraničné financovanie'!Z$504=0,0,'Zahraničné financovanie'!Z237/'Zahraničné financovanie'!Z$504)</f>
        <v>0</v>
      </c>
      <c r="Y66" s="313">
        <f>IF('Zahraničné financovanie'!AA$504=0,0,'Zahraničné financovanie'!AA237/'Zahraničné financovanie'!AA$504)</f>
        <v>0</v>
      </c>
      <c r="Z66" s="313">
        <f>IF('Zahraničné financovanie'!AB$504=0,0,'Zahraničné financovanie'!AB237/'Zahraničné financovanie'!AB$504)</f>
        <v>0</v>
      </c>
      <c r="AA66" s="313">
        <f>IF('Zahraničné financovanie'!AC$504=0,0,'Zahraničné financovanie'!AC237/'Zahraničné financovanie'!AC$504)</f>
        <v>0</v>
      </c>
      <c r="AB66" s="313">
        <f>IF('Zahraničné financovanie'!AD$504=0,0,'Zahraničné financovanie'!AD237/'Zahraničné financovanie'!AD$504)</f>
        <v>0</v>
      </c>
      <c r="AC66" s="313">
        <f>IF('Zahraničné financovanie'!AE$504=0,0,'Zahraničné financovanie'!AE237/'Zahraničné financovanie'!AE$504)</f>
        <v>0</v>
      </c>
      <c r="AD66" s="313">
        <f>IF('Zahraničné financovanie'!AF$504=0,0,'Zahraničné financovanie'!AF237/'Zahraničné financovanie'!AF$504)</f>
        <v>0</v>
      </c>
      <c r="AE66" s="313">
        <f>IF('Zahraničné financovanie'!AG$504=0,0,'Zahraničné financovanie'!AG237/'Zahraničné financovanie'!AG$504)</f>
        <v>0</v>
      </c>
      <c r="AF66" s="313">
        <f>IF('Zahraničné financovanie'!AH$504=0,0,'Zahraničné financovanie'!AH237/'Zahraničné financovanie'!AH$504)</f>
        <v>6.9467709080520013E-3</v>
      </c>
      <c r="AG66" s="313">
        <f>IF('Zahraničné financovanie'!AI$504=0,0,'Zahraničné financovanie'!AI237/'Zahraničné financovanie'!AI$504)</f>
        <v>0</v>
      </c>
      <c r="AH66" s="313">
        <f>IF('Zahraničné financovanie'!AJ$504=0,0,'Zahraničné financovanie'!AJ237/'Zahraničné financovanie'!AJ$504)</f>
        <v>0</v>
      </c>
      <c r="AI66" s="313">
        <f>IF('Zahraničné financovanie'!AK$504=0,0,'Zahraničné financovanie'!AK237/'Zahraničné financovanie'!AK$504)</f>
        <v>0</v>
      </c>
      <c r="AJ66" s="313">
        <f>IF('Zahraničné financovanie'!AL$504=0,0,'Zahraničné financovanie'!AL237/'Zahraničné financovanie'!AL$504)</f>
        <v>0</v>
      </c>
      <c r="AK66" s="313">
        <f>IF('Zahraničné financovanie'!AM$504=0,0,'Zahraničné financovanie'!AM237/'Zahraničné financovanie'!AM$504)</f>
        <v>2.0669865467925854E-3</v>
      </c>
      <c r="AL66" s="313">
        <f>IF('Zahraničné financovanie'!AN$504=0,0,'Zahraničné financovanie'!AN237/'Zahraničné financovanie'!AN$504)</f>
        <v>0</v>
      </c>
      <c r="AM66" s="313">
        <f>IF('Zahraničné financovanie'!AO$504=0,0,'Zahraničné financovanie'!AO237/'Zahraničné financovanie'!AO$504)</f>
        <v>6.8649268211386563E-4</v>
      </c>
      <c r="AN66" s="313">
        <f>IF('Zahraničné financovanie'!AP$504=0,0,'Zahraničné financovanie'!AP237/'Zahraničné financovanie'!AP$504)</f>
        <v>0</v>
      </c>
      <c r="AO66" s="313">
        <f>IF('Zahraničné financovanie'!AQ$504=0,0,'Zahraničné financovanie'!AQ237/'Zahraničné financovanie'!AQ$504)</f>
        <v>0</v>
      </c>
      <c r="AP66" s="313">
        <f>IF('Zahraničné financovanie'!AR$504=0,0,'Zahraničné financovanie'!AR237/'Zahraničné financovanie'!AR$504)</f>
        <v>0</v>
      </c>
      <c r="AQ66" s="313">
        <f>IF('Zahraničné financovanie'!AS$504=0,0,'Zahraničné financovanie'!AS237/'Zahraničné financovanie'!AS$504)</f>
        <v>0</v>
      </c>
      <c r="AR66" s="313">
        <f>IF('Zahraničné financovanie'!AT$504=0,0,'Zahraničné financovanie'!AT237/'Zahraničné financovanie'!AT$504)</f>
        <v>7.1004454694352081E-4</v>
      </c>
      <c r="AS66" s="313">
        <f>IF('Zahraničné financovanie'!AU$504=0,0,'Zahraničné financovanie'!AU237/'Zahraničné financovanie'!AU$504)</f>
        <v>0</v>
      </c>
      <c r="AT66" s="313">
        <f>IF('Zahraničné financovanie'!AV$504=0,0,'Zahraničné financovanie'!AV237/'Zahraničné financovanie'!AV$504)</f>
        <v>0</v>
      </c>
      <c r="AU66" s="313">
        <f>IF('Zahraničné financovanie'!AW$504=0,0,'Zahraničné financovanie'!AW237/'Zahraničné financovanie'!AW$504)</f>
        <v>0</v>
      </c>
      <c r="AV66" s="313">
        <f>IF('Zahraničné financovanie'!AX$504=0,0,'Zahraničné financovanie'!AX237/'Zahraničné financovanie'!AX$504)</f>
        <v>0</v>
      </c>
      <c r="AW66" s="313">
        <f>IF('Zahraničné financovanie'!AY$504=0,0,'Zahraničné financovanie'!AY237/'Zahraničné financovanie'!AY$504)</f>
        <v>0</v>
      </c>
      <c r="AX66" s="313">
        <f>IF('Zahraničné financovanie'!AZ$504=0,0,'Zahraničné financovanie'!AZ237/'Zahraničné financovanie'!AZ$504)</f>
        <v>0</v>
      </c>
      <c r="AY66" s="313">
        <f>IF('Zahraničné financovanie'!BA$504=0,0,'Zahraničné financovanie'!BA237/'Zahraničné financovanie'!BA$504)</f>
        <v>2.3852792025646436E-4</v>
      </c>
      <c r="AZ66" s="313">
        <f>IF('Zahraničné financovanie'!BB$504=0,0,'Zahraničné financovanie'!BB237/'Zahraničné financovanie'!BB$504)</f>
        <v>0</v>
      </c>
      <c r="BA66" s="313">
        <f>IF('Zahraničné financovanie'!BC$504=0,0,'Zahraničné financovanie'!BC237/'Zahraničné financovanie'!BC$504)</f>
        <v>0</v>
      </c>
      <c r="BB66" s="313">
        <f>IF('Zahraničné financovanie'!BD$504=0,0,'Zahraničné financovanie'!BD237/'Zahraničné financovanie'!BD$504)</f>
        <v>0</v>
      </c>
    </row>
    <row r="67" spans="1:54" ht="14.25" customHeight="1" x14ac:dyDescent="0.25">
      <c r="A67" s="21">
        <v>62</v>
      </c>
      <c r="B67" s="279" t="s">
        <v>238</v>
      </c>
      <c r="C67" s="280" t="s">
        <v>237</v>
      </c>
      <c r="D67" s="314">
        <f>IF('Zahraničné financovanie'!F$504=0,0,'Zahraničné financovanie'!F241/'Zahraničné financovanie'!F$504)</f>
        <v>0</v>
      </c>
      <c r="E67" s="314">
        <f>IF('Zahraničné financovanie'!G$504=0,0,'Zahraničné financovanie'!G241/'Zahraničné financovanie'!G$504)</f>
        <v>6.3769936764183389E-3</v>
      </c>
      <c r="F67" s="314">
        <f>IF('Zahraničné financovanie'!H$504=0,0,'Zahraničné financovanie'!H241/'Zahraničné financovanie'!H$504)</f>
        <v>0</v>
      </c>
      <c r="G67" s="314">
        <f>IF('Zahraničné financovanie'!I$504=0,0,'Zahraničné financovanie'!I241/'Zahraničné financovanie'!I$504)</f>
        <v>0</v>
      </c>
      <c r="H67" s="314">
        <f>IF('Zahraničné financovanie'!J$504=0,0,'Zahraničné financovanie'!J241/'Zahraničné financovanie'!J$504)</f>
        <v>0</v>
      </c>
      <c r="I67" s="314">
        <f>IF('Zahraničné financovanie'!K$504=0,0,'Zahraničné financovanie'!K241/'Zahraničné financovanie'!K$504)</f>
        <v>0</v>
      </c>
      <c r="J67" s="314">
        <f>IF('Zahraničné financovanie'!L$504=0,0,'Zahraničné financovanie'!L241/'Zahraničné financovanie'!L$504)</f>
        <v>1.0482180293501049E-3</v>
      </c>
      <c r="K67" s="314">
        <f>IF('Zahraničné financovanie'!M$504=0,0,'Zahraničné financovanie'!M241/'Zahraničné financovanie'!M$504)</f>
        <v>0</v>
      </c>
      <c r="L67" s="314">
        <f>IF('Zahraničné financovanie'!N$504=0,0,'Zahraničné financovanie'!N241/'Zahraničné financovanie'!N$504)</f>
        <v>2.7183123341456392E-3</v>
      </c>
      <c r="M67" s="314">
        <f>IF('Zahraničné financovanie'!O$504=0,0,'Zahraničné financovanie'!O241/'Zahraničné financovanie'!O$504)</f>
        <v>0</v>
      </c>
      <c r="N67" s="314">
        <f>IF('Zahraničné financovanie'!P$504=0,0,'Zahraničné financovanie'!P241/'Zahraničné financovanie'!P$504)</f>
        <v>0</v>
      </c>
      <c r="O67" s="314">
        <f>IF('Zahraničné financovanie'!Q$504=0,0,'Zahraničné financovanie'!Q241/'Zahraničné financovanie'!Q$504)</f>
        <v>0</v>
      </c>
      <c r="P67" s="314">
        <f>IF('Zahraničné financovanie'!R$504=0,0,'Zahraničné financovanie'!R241/'Zahraničné financovanie'!R$504)</f>
        <v>0</v>
      </c>
      <c r="Q67" s="314">
        <f>IF('Zahraničné financovanie'!S$504=0,0,'Zahraničné financovanie'!S241/'Zahraničné financovanie'!S$504)</f>
        <v>0</v>
      </c>
      <c r="R67" s="314">
        <f>IF('Zahraničné financovanie'!T$504=0,0,'Zahraničné financovanie'!T241/'Zahraničné financovanie'!T$504)</f>
        <v>0</v>
      </c>
      <c r="S67" s="314">
        <f>IF('Zahraničné financovanie'!U$504=0,0,'Zahraničné financovanie'!U241/'Zahraničné financovanie'!U$504)</f>
        <v>0</v>
      </c>
      <c r="T67" s="314">
        <f>IF('Zahraničné financovanie'!V$504=0,0,'Zahraničné financovanie'!V241/'Zahraničné financovanie'!V$504)</f>
        <v>0</v>
      </c>
      <c r="U67" s="314">
        <f>IF('Zahraničné financovanie'!W$504=0,0,'Zahraničné financovanie'!W241/'Zahraničné financovanie'!W$504)</f>
        <v>0</v>
      </c>
      <c r="V67" s="314">
        <f>IF('Zahraničné financovanie'!X$504=0,0,'Zahraničné financovanie'!X241/'Zahraničné financovanie'!X$504)</f>
        <v>6.4009356631714997E-4</v>
      </c>
      <c r="W67" s="314">
        <f>IF('Zahraničné financovanie'!Y$504=0,0,'Zahraničné financovanie'!Y241/'Zahraničné financovanie'!Y$504)</f>
        <v>0</v>
      </c>
      <c r="X67" s="314">
        <f>IF('Zahraničné financovanie'!Z$504=0,0,'Zahraničné financovanie'!Z241/'Zahraničné financovanie'!Z$504)</f>
        <v>0</v>
      </c>
      <c r="Y67" s="314">
        <f>IF('Zahraničné financovanie'!AA$504=0,0,'Zahraničné financovanie'!AA241/'Zahraničné financovanie'!AA$504)</f>
        <v>0</v>
      </c>
      <c r="Z67" s="314">
        <f>IF('Zahraničné financovanie'!AB$504=0,0,'Zahraničné financovanie'!AB241/'Zahraničné financovanie'!AB$504)</f>
        <v>0</v>
      </c>
      <c r="AA67" s="314">
        <f>IF('Zahraničné financovanie'!AC$504=0,0,'Zahraničné financovanie'!AC241/'Zahraničné financovanie'!AC$504)</f>
        <v>3.7495465450351033E-3</v>
      </c>
      <c r="AB67" s="314">
        <f>IF('Zahraničné financovanie'!AD$504=0,0,'Zahraničné financovanie'!AD241/'Zahraničné financovanie'!AD$504)</f>
        <v>0</v>
      </c>
      <c r="AC67" s="314">
        <f>IF('Zahraničné financovanie'!AE$504=0,0,'Zahraničné financovanie'!AE241/'Zahraničné financovanie'!AE$504)</f>
        <v>0</v>
      </c>
      <c r="AD67" s="314">
        <f>IF('Zahraničné financovanie'!AF$504=0,0,'Zahraničné financovanie'!AF241/'Zahraničné financovanie'!AF$504)</f>
        <v>0</v>
      </c>
      <c r="AE67" s="314">
        <f>IF('Zahraničné financovanie'!AG$504=0,0,'Zahraničné financovanie'!AG241/'Zahraničné financovanie'!AG$504)</f>
        <v>0</v>
      </c>
      <c r="AF67" s="314">
        <f>IF('Zahraničné financovanie'!AH$504=0,0,'Zahraničné financovanie'!AH241/'Zahraničné financovanie'!AH$504)</f>
        <v>2.342533504888666E-3</v>
      </c>
      <c r="AG67" s="314">
        <f>IF('Zahraničné financovanie'!AI$504=0,0,'Zahraničné financovanie'!AI241/'Zahraničné financovanie'!AI$504)</f>
        <v>0</v>
      </c>
      <c r="AH67" s="314">
        <f>IF('Zahraničné financovanie'!AJ$504=0,0,'Zahraničné financovanie'!AJ241/'Zahraničné financovanie'!AJ$504)</f>
        <v>0</v>
      </c>
      <c r="AI67" s="314">
        <f>IF('Zahraničné financovanie'!AK$504=0,0,'Zahraničné financovanie'!AK241/'Zahraničné financovanie'!AK$504)</f>
        <v>0</v>
      </c>
      <c r="AJ67" s="314">
        <f>IF('Zahraničné financovanie'!AL$504=0,0,'Zahraničné financovanie'!AL241/'Zahraničné financovanie'!AL$504)</f>
        <v>0</v>
      </c>
      <c r="AK67" s="314">
        <f>IF('Zahraničné financovanie'!AM$504=0,0,'Zahraničné financovanie'!AM241/'Zahraničné financovanie'!AM$504)</f>
        <v>0</v>
      </c>
      <c r="AL67" s="314">
        <f>IF('Zahraničné financovanie'!AN$504=0,0,'Zahraničné financovanie'!AN241/'Zahraničné financovanie'!AN$504)</f>
        <v>0</v>
      </c>
      <c r="AM67" s="314">
        <f>IF('Zahraničné financovanie'!AO$504=0,0,'Zahraničné financovanie'!AO241/'Zahraničné financovanie'!AO$504)</f>
        <v>0</v>
      </c>
      <c r="AN67" s="314">
        <f>IF('Zahraničné financovanie'!AP$504=0,0,'Zahraničné financovanie'!AP241/'Zahraničné financovanie'!AP$504)</f>
        <v>0</v>
      </c>
      <c r="AO67" s="314">
        <f>IF('Zahraničné financovanie'!AQ$504=0,0,'Zahraničné financovanie'!AQ241/'Zahraničné financovanie'!AQ$504)</f>
        <v>0</v>
      </c>
      <c r="AP67" s="314">
        <f>IF('Zahraničné financovanie'!AR$504=0,0,'Zahraničné financovanie'!AR241/'Zahraničné financovanie'!AR$504)</f>
        <v>0</v>
      </c>
      <c r="AQ67" s="314">
        <f>IF('Zahraničné financovanie'!AS$504=0,0,'Zahraničné financovanie'!AS241/'Zahraničné financovanie'!AS$504)</f>
        <v>0</v>
      </c>
      <c r="AR67" s="314">
        <f>IF('Zahraničné financovanie'!AT$504=0,0,'Zahraničné financovanie'!AT241/'Zahraničné financovanie'!AT$504)</f>
        <v>0</v>
      </c>
      <c r="AS67" s="314">
        <f>IF('Zahraničné financovanie'!AU$504=0,0,'Zahraničné financovanie'!AU241/'Zahraničné financovanie'!AU$504)</f>
        <v>0</v>
      </c>
      <c r="AT67" s="314">
        <f>IF('Zahraničné financovanie'!AV$504=0,0,'Zahraničné financovanie'!AV241/'Zahraničné financovanie'!AV$504)</f>
        <v>0</v>
      </c>
      <c r="AU67" s="314">
        <f>IF('Zahraničné financovanie'!AW$504=0,0,'Zahraničné financovanie'!AW241/'Zahraničné financovanie'!AW$504)</f>
        <v>1.5389884517881653E-3</v>
      </c>
      <c r="AV67" s="314">
        <f>IF('Zahraničné financovanie'!AX$504=0,0,'Zahraničné financovanie'!AX241/'Zahraničné financovanie'!AX$504)</f>
        <v>0</v>
      </c>
      <c r="AW67" s="314">
        <f>IF('Zahraničné financovanie'!AY$504=0,0,'Zahraničné financovanie'!AY241/'Zahraničné financovanie'!AY$504)</f>
        <v>0</v>
      </c>
      <c r="AX67" s="314">
        <f>IF('Zahraničné financovanie'!AZ$504=0,0,'Zahraničné financovanie'!AZ241/'Zahraničné financovanie'!AZ$504)</f>
        <v>0</v>
      </c>
      <c r="AY67" s="314">
        <f>IF('Zahraničné financovanie'!BA$504=0,0,'Zahraničné financovanie'!BA241/'Zahraničné financovanie'!BA$504)</f>
        <v>0</v>
      </c>
      <c r="AZ67" s="314">
        <f>IF('Zahraničné financovanie'!BB$504=0,0,'Zahraničné financovanie'!BB241/'Zahraničné financovanie'!BB$504)</f>
        <v>0</v>
      </c>
      <c r="BA67" s="314">
        <f>IF('Zahraničné financovanie'!BC$504=0,0,'Zahraničné financovanie'!BC241/'Zahraničné financovanie'!BC$504)</f>
        <v>0</v>
      </c>
      <c r="BB67" s="314">
        <f>IF('Zahraničné financovanie'!BD$504=0,0,'Zahraničné financovanie'!BD241/'Zahraničné financovanie'!BD$504)</f>
        <v>0</v>
      </c>
    </row>
    <row r="68" spans="1:54" ht="14.25" customHeight="1" x14ac:dyDescent="0.25">
      <c r="A68" s="21">
        <v>63</v>
      </c>
      <c r="B68" s="281" t="s">
        <v>97</v>
      </c>
      <c r="C68" s="282" t="s">
        <v>96</v>
      </c>
      <c r="D68" s="313">
        <f>IF('Zahraničné financovanie'!F$504=0,0,'Zahraničné financovanie'!F246/'Zahraničné financovanie'!F$504)</f>
        <v>0</v>
      </c>
      <c r="E68" s="313">
        <f>IF('Zahraničné financovanie'!G$504=0,0,'Zahraničné financovanie'!G246/'Zahraničné financovanie'!G$504)</f>
        <v>4.0273389313258183E-2</v>
      </c>
      <c r="F68" s="313">
        <f>IF('Zahraničné financovanie'!H$504=0,0,'Zahraničné financovanie'!H246/'Zahraničné financovanie'!H$504)</f>
        <v>3.634689411136606E-2</v>
      </c>
      <c r="G68" s="313">
        <f>IF('Zahraničné financovanie'!I$504=0,0,'Zahraničné financovanie'!I246/'Zahraničné financovanie'!I$504)</f>
        <v>2.220112930822438E-2</v>
      </c>
      <c r="H68" s="313">
        <f>IF('Zahraničné financovanie'!J$504=0,0,'Zahraničné financovanie'!J246/'Zahraničné financovanie'!J$504)</f>
        <v>2.151501862633062E-2</v>
      </c>
      <c r="I68" s="313">
        <f>IF('Zahraničné financovanie'!K$504=0,0,'Zahraničné financovanie'!K246/'Zahraničné financovanie'!K$504)</f>
        <v>1.2578382188608312E-3</v>
      </c>
      <c r="J68" s="313">
        <f>IF('Zahraničné financovanie'!L$504=0,0,'Zahraničné financovanie'!L246/'Zahraničné financovanie'!L$504)</f>
        <v>5.2410901467505244E-3</v>
      </c>
      <c r="K68" s="313">
        <f>IF('Zahraničné financovanie'!M$504=0,0,'Zahraničné financovanie'!M246/'Zahraničné financovanie'!M$504)</f>
        <v>0</v>
      </c>
      <c r="L68" s="313">
        <f>IF('Zahraničné financovanie'!N$504=0,0,'Zahraničné financovanie'!N246/'Zahraničné financovanie'!N$504)</f>
        <v>0</v>
      </c>
      <c r="M68" s="313">
        <f>IF('Zahraničné financovanie'!O$504=0,0,'Zahraničné financovanie'!O246/'Zahraničné financovanie'!O$504)</f>
        <v>9.8960717668347621E-4</v>
      </c>
      <c r="N68" s="313">
        <f>IF('Zahraničné financovanie'!P$504=0,0,'Zahraničné financovanie'!P246/'Zahraničné financovanie'!P$504)</f>
        <v>0</v>
      </c>
      <c r="O68" s="313">
        <f>IF('Zahraničné financovanie'!Q$504=0,0,'Zahraničné financovanie'!Q246/'Zahraničné financovanie'!Q$504)</f>
        <v>8.11903479290575E-4</v>
      </c>
      <c r="P68" s="313">
        <f>IF('Zahraničné financovanie'!R$504=0,0,'Zahraničné financovanie'!R246/'Zahraničné financovanie'!R$504)</f>
        <v>0</v>
      </c>
      <c r="Q68" s="313">
        <f>IF('Zahraničné financovanie'!S$504=0,0,'Zahraničné financovanie'!S246/'Zahraničné financovanie'!S$504)</f>
        <v>0</v>
      </c>
      <c r="R68" s="313">
        <f>IF('Zahraničné financovanie'!T$504=0,0,'Zahraničné financovanie'!T246/'Zahraničné financovanie'!T$504)</f>
        <v>0</v>
      </c>
      <c r="S68" s="313">
        <f>IF('Zahraničné financovanie'!U$504=0,0,'Zahraničné financovanie'!U246/'Zahraničné financovanie'!U$504)</f>
        <v>8.2189273379865528E-3</v>
      </c>
      <c r="T68" s="313">
        <f>IF('Zahraničné financovanie'!V$504=0,0,'Zahraničné financovanie'!V246/'Zahraničné financovanie'!V$504)</f>
        <v>5.3323474415396973E-5</v>
      </c>
      <c r="U68" s="313">
        <f>IF('Zahraničné financovanie'!W$504=0,0,'Zahraničné financovanie'!W246/'Zahraničné financovanie'!W$504)</f>
        <v>0</v>
      </c>
      <c r="V68" s="313">
        <f>IF('Zahraničné financovanie'!X$504=0,0,'Zahraničné financovanie'!X246/'Zahraničné financovanie'!X$504)</f>
        <v>1.7813675931893022E-2</v>
      </c>
      <c r="W68" s="313">
        <f>IF('Zahraničné financovanie'!Y$504=0,0,'Zahraničné financovanie'!Y246/'Zahraničné financovanie'!Y$504)</f>
        <v>0</v>
      </c>
      <c r="X68" s="313">
        <f>IF('Zahraničné financovanie'!Z$504=0,0,'Zahraničné financovanie'!Z246/'Zahraničné financovanie'!Z$504)</f>
        <v>0</v>
      </c>
      <c r="Y68" s="313">
        <f>IF('Zahraničné financovanie'!AA$504=0,0,'Zahraničné financovanie'!AA246/'Zahraničné financovanie'!AA$504)</f>
        <v>2.7307557611272588E-2</v>
      </c>
      <c r="Z68" s="313">
        <f>IF('Zahraničné financovanie'!AB$504=0,0,'Zahraničné financovanie'!AB246/'Zahraničné financovanie'!AB$504)</f>
        <v>4.3340325572525699E-2</v>
      </c>
      <c r="AA68" s="313">
        <f>IF('Zahraničné financovanie'!AC$504=0,0,'Zahraničné financovanie'!AC246/'Zahraničné financovanie'!AC$504)</f>
        <v>4.180702410975165E-2</v>
      </c>
      <c r="AB68" s="313">
        <f>IF('Zahraničné financovanie'!AD$504=0,0,'Zahraničné financovanie'!AD246/'Zahraničné financovanie'!AD$504)</f>
        <v>0</v>
      </c>
      <c r="AC68" s="313">
        <f>IF('Zahraničné financovanie'!AE$504=0,0,'Zahraničné financovanie'!AE246/'Zahraničné financovanie'!AE$504)</f>
        <v>0</v>
      </c>
      <c r="AD68" s="313">
        <f>IF('Zahraničné financovanie'!AF$504=0,0,'Zahraničné financovanie'!AF246/'Zahraničné financovanie'!AF$504)</f>
        <v>0</v>
      </c>
      <c r="AE68" s="313">
        <f>IF('Zahraničné financovanie'!AG$504=0,0,'Zahraničné financovanie'!AG246/'Zahraničné financovanie'!AG$504)</f>
        <v>1.2986299560529286E-2</v>
      </c>
      <c r="AF68" s="313">
        <f>IF('Zahraničné financovanie'!AH$504=0,0,'Zahraničné financovanie'!AH246/'Zahraničné financovanie'!AH$504)</f>
        <v>8.3038949194779527E-2</v>
      </c>
      <c r="AG68" s="313">
        <f>IF('Zahraničné financovanie'!AI$504=0,0,'Zahraničné financovanie'!AI246/'Zahraničné financovanie'!AI$504)</f>
        <v>1.8356486228729416E-2</v>
      </c>
      <c r="AH68" s="313">
        <f>IF('Zahraničné financovanie'!AJ$504=0,0,'Zahraničné financovanie'!AJ246/'Zahraničné financovanie'!AJ$504)</f>
        <v>0</v>
      </c>
      <c r="AI68" s="313">
        <f>IF('Zahraničné financovanie'!AK$504=0,0,'Zahraničné financovanie'!AK246/'Zahraničné financovanie'!AK$504)</f>
        <v>0</v>
      </c>
      <c r="AJ68" s="313">
        <f>IF('Zahraničné financovanie'!AL$504=0,0,'Zahraničné financovanie'!AL246/'Zahraničné financovanie'!AL$504)</f>
        <v>1.13733566540317E-2</v>
      </c>
      <c r="AK68" s="313">
        <f>IF('Zahraničné financovanie'!AM$504=0,0,'Zahraničné financovanie'!AM246/'Zahraničné financovanie'!AM$504)</f>
        <v>3.0703823401799588E-3</v>
      </c>
      <c r="AL68" s="313">
        <f>IF('Zahraničné financovanie'!AN$504=0,0,'Zahraničné financovanie'!AN246/'Zahraničné financovanie'!AN$504)</f>
        <v>0.16793124412460261</v>
      </c>
      <c r="AM68" s="313">
        <f>IF('Zahraničné financovanie'!AO$504=0,0,'Zahraničné financovanie'!AO246/'Zahraničné financovanie'!AO$504)</f>
        <v>1.2121744534425582E-2</v>
      </c>
      <c r="AN68" s="313">
        <f>IF('Zahraničné financovanie'!AP$504=0,0,'Zahraničné financovanie'!AP246/'Zahraničné financovanie'!AP$504)</f>
        <v>2.8563131861159417E-2</v>
      </c>
      <c r="AO68" s="313">
        <f>IF('Zahraničné financovanie'!AQ$504=0,0,'Zahraničné financovanie'!AQ246/'Zahraničné financovanie'!AQ$504)</f>
        <v>3.1519040204092603E-3</v>
      </c>
      <c r="AP68" s="313">
        <f>IF('Zahraničné financovanie'!AR$504=0,0,'Zahraničné financovanie'!AR246/'Zahraničné financovanie'!AR$504)</f>
        <v>4.4130626654898503E-2</v>
      </c>
      <c r="AQ68" s="313">
        <f>IF('Zahraničné financovanie'!AS$504=0,0,'Zahraničné financovanie'!AS246/'Zahraničné financovanie'!AS$504)</f>
        <v>6.5133926080858809E-3</v>
      </c>
      <c r="AR68" s="313">
        <f>IF('Zahraničné financovanie'!AT$504=0,0,'Zahraničné financovanie'!AT246/'Zahraničné financovanie'!AT$504)</f>
        <v>4.9318086155327487E-4</v>
      </c>
      <c r="AS68" s="313">
        <f>IF('Zahraničné financovanie'!AU$504=0,0,'Zahraničné financovanie'!AU246/'Zahraničné financovanie'!AU$504)</f>
        <v>4.3802402920416347E-4</v>
      </c>
      <c r="AT68" s="313">
        <f>IF('Zahraničné financovanie'!AV$504=0,0,'Zahraničné financovanie'!AV246/'Zahraničné financovanie'!AV$504)</f>
        <v>0</v>
      </c>
      <c r="AU68" s="313">
        <f>IF('Zahraničné financovanie'!AW$504=0,0,'Zahraničné financovanie'!AW246/'Zahraničné financovanie'!AW$504)</f>
        <v>4.1552149671633842E-2</v>
      </c>
      <c r="AV68" s="313">
        <f>IF('Zahraničné financovanie'!AX$504=0,0,'Zahraničné financovanie'!AX246/'Zahraničné financovanie'!AX$504)</f>
        <v>9.1468752344780035E-3</v>
      </c>
      <c r="AW68" s="313">
        <f>IF('Zahraničné financovanie'!AY$504=0,0,'Zahraničné financovanie'!AY246/'Zahraničné financovanie'!AY$504)</f>
        <v>2.1012630231251394E-2</v>
      </c>
      <c r="AX68" s="313">
        <f>IF('Zahraničné financovanie'!AZ$504=0,0,'Zahraničné financovanie'!AZ246/'Zahraničné financovanie'!AZ$504)</f>
        <v>4.0755853330552089E-3</v>
      </c>
      <c r="AY68" s="313">
        <f>IF('Zahraničné financovanie'!BA$504=0,0,'Zahraničné financovanie'!BA246/'Zahraničné financovanie'!BA$504)</f>
        <v>2.7273909607014054E-4</v>
      </c>
      <c r="AZ68" s="313">
        <f>IF('Zahraničné financovanie'!BB$504=0,0,'Zahraničné financovanie'!BB246/'Zahraničné financovanie'!BB$504)</f>
        <v>2.381803327817246E-2</v>
      </c>
      <c r="BA68" s="313">
        <f>IF('Zahraničné financovanie'!BC$504=0,0,'Zahraničné financovanie'!BC246/'Zahraničné financovanie'!BC$504)</f>
        <v>0</v>
      </c>
      <c r="BB68" s="313">
        <f>IF('Zahraničné financovanie'!BD$504=0,0,'Zahraničné financovanie'!BD246/'Zahraničné financovanie'!BD$504)</f>
        <v>7.2304914489234292E-3</v>
      </c>
    </row>
    <row r="69" spans="1:54" ht="14.25" customHeight="1" x14ac:dyDescent="0.25">
      <c r="A69" s="21">
        <v>64</v>
      </c>
      <c r="B69" s="279" t="s">
        <v>216</v>
      </c>
      <c r="C69" s="280" t="s">
        <v>215</v>
      </c>
      <c r="D69" s="314">
        <f>IF('Zahraničné financovanie'!F$504=0,0,'Zahraničné financovanie'!F248/'Zahraničné financovanie'!F$504)</f>
        <v>0</v>
      </c>
      <c r="E69" s="314">
        <f>IF('Zahraničné financovanie'!G$504=0,0,'Zahraničné financovanie'!G248/'Zahraničné financovanie'!G$504)</f>
        <v>0</v>
      </c>
      <c r="F69" s="314">
        <f>IF('Zahraničné financovanie'!H$504=0,0,'Zahraničné financovanie'!H248/'Zahraničné financovanie'!H$504)</f>
        <v>0</v>
      </c>
      <c r="G69" s="314">
        <f>IF('Zahraničné financovanie'!I$504=0,0,'Zahraničné financovanie'!I248/'Zahraničné financovanie'!I$504)</f>
        <v>4.8803630652960719E-3</v>
      </c>
      <c r="H69" s="314">
        <f>IF('Zahraničné financovanie'!J$504=0,0,'Zahraničné financovanie'!J248/'Zahraničné financovanie'!J$504)</f>
        <v>0</v>
      </c>
      <c r="I69" s="314">
        <f>IF('Zahraničné financovanie'!K$504=0,0,'Zahraničné financovanie'!K248/'Zahraničné financovanie'!K$504)</f>
        <v>0</v>
      </c>
      <c r="J69" s="314">
        <f>IF('Zahraničné financovanie'!L$504=0,0,'Zahraničné financovanie'!L248/'Zahraničné financovanie'!L$504)</f>
        <v>0</v>
      </c>
      <c r="K69" s="314">
        <f>IF('Zahraničné financovanie'!M$504=0,0,'Zahraničné financovanie'!M248/'Zahraničné financovanie'!M$504)</f>
        <v>0</v>
      </c>
      <c r="L69" s="314">
        <f>IF('Zahraničné financovanie'!N$504=0,0,'Zahraničné financovanie'!N248/'Zahraničné financovanie'!N$504)</f>
        <v>0</v>
      </c>
      <c r="M69" s="314">
        <f>IF('Zahraničné financovanie'!O$504=0,0,'Zahraničné financovanie'!O248/'Zahraničné financovanie'!O$504)</f>
        <v>0</v>
      </c>
      <c r="N69" s="314">
        <f>IF('Zahraničné financovanie'!P$504=0,0,'Zahraničné financovanie'!P248/'Zahraničné financovanie'!P$504)</f>
        <v>0</v>
      </c>
      <c r="O69" s="314">
        <f>IF('Zahraničné financovanie'!Q$504=0,0,'Zahraničné financovanie'!Q248/'Zahraničné financovanie'!Q$504)</f>
        <v>0</v>
      </c>
      <c r="P69" s="314">
        <f>IF('Zahraničné financovanie'!R$504=0,0,'Zahraničné financovanie'!R248/'Zahraničné financovanie'!R$504)</f>
        <v>0</v>
      </c>
      <c r="Q69" s="314">
        <f>IF('Zahraničné financovanie'!S$504=0,0,'Zahraničné financovanie'!S248/'Zahraničné financovanie'!S$504)</f>
        <v>0</v>
      </c>
      <c r="R69" s="314">
        <f>IF('Zahraničné financovanie'!T$504=0,0,'Zahraničné financovanie'!T248/'Zahraničné financovanie'!T$504)</f>
        <v>0</v>
      </c>
      <c r="S69" s="314">
        <f>IF('Zahraničné financovanie'!U$504=0,0,'Zahraničné financovanie'!U248/'Zahraničné financovanie'!U$504)</f>
        <v>0</v>
      </c>
      <c r="T69" s="314">
        <f>IF('Zahraničné financovanie'!V$504=0,0,'Zahraničné financovanie'!V248/'Zahraničné financovanie'!V$504)</f>
        <v>0</v>
      </c>
      <c r="U69" s="314">
        <f>IF('Zahraničné financovanie'!W$504=0,0,'Zahraničné financovanie'!W248/'Zahraničné financovanie'!W$504)</f>
        <v>0</v>
      </c>
      <c r="V69" s="314">
        <f>IF('Zahraničné financovanie'!X$504=0,0,'Zahraničné financovanie'!X248/'Zahraničné financovanie'!X$504)</f>
        <v>0</v>
      </c>
      <c r="W69" s="314">
        <f>IF('Zahraničné financovanie'!Y$504=0,0,'Zahraničné financovanie'!Y248/'Zahraničné financovanie'!Y$504)</f>
        <v>0</v>
      </c>
      <c r="X69" s="314">
        <f>IF('Zahraničné financovanie'!Z$504=0,0,'Zahraničné financovanie'!Z248/'Zahraničné financovanie'!Z$504)</f>
        <v>0</v>
      </c>
      <c r="Y69" s="314">
        <f>IF('Zahraničné financovanie'!AA$504=0,0,'Zahraničné financovanie'!AA248/'Zahraničné financovanie'!AA$504)</f>
        <v>0</v>
      </c>
      <c r="Z69" s="314">
        <f>IF('Zahraničné financovanie'!AB$504=0,0,'Zahraničné financovanie'!AB248/'Zahraničné financovanie'!AB$504)</f>
        <v>1.6686025345422394E-3</v>
      </c>
      <c r="AA69" s="314">
        <f>IF('Zahraničné financovanie'!AC$504=0,0,'Zahraničné financovanie'!AC248/'Zahraničné financovanie'!AC$504)</f>
        <v>0</v>
      </c>
      <c r="AB69" s="314">
        <f>IF('Zahraničné financovanie'!AD$504=0,0,'Zahraničné financovanie'!AD248/'Zahraničné financovanie'!AD$504)</f>
        <v>0</v>
      </c>
      <c r="AC69" s="314">
        <f>IF('Zahraničné financovanie'!AE$504=0,0,'Zahraničné financovanie'!AE248/'Zahraničné financovanie'!AE$504)</f>
        <v>0</v>
      </c>
      <c r="AD69" s="314">
        <f>IF('Zahraničné financovanie'!AF$504=0,0,'Zahraničné financovanie'!AF248/'Zahraničné financovanie'!AF$504)</f>
        <v>0</v>
      </c>
      <c r="AE69" s="314">
        <f>IF('Zahraničné financovanie'!AG$504=0,0,'Zahraničné financovanie'!AG248/'Zahraničné financovanie'!AG$504)</f>
        <v>0</v>
      </c>
      <c r="AF69" s="314">
        <f>IF('Zahraničné financovanie'!AH$504=0,0,'Zahraničné financovanie'!AH248/'Zahraničné financovanie'!AH$504)</f>
        <v>0</v>
      </c>
      <c r="AG69" s="314">
        <f>IF('Zahraničné financovanie'!AI$504=0,0,'Zahraničné financovanie'!AI248/'Zahraničné financovanie'!AI$504)</f>
        <v>0</v>
      </c>
      <c r="AH69" s="314">
        <f>IF('Zahraničné financovanie'!AJ$504=0,0,'Zahraničné financovanie'!AJ248/'Zahraničné financovanie'!AJ$504)</f>
        <v>0</v>
      </c>
      <c r="AI69" s="314">
        <f>IF('Zahraničné financovanie'!AK$504=0,0,'Zahraničné financovanie'!AK248/'Zahraničné financovanie'!AK$504)</f>
        <v>0</v>
      </c>
      <c r="AJ69" s="314">
        <f>IF('Zahraničné financovanie'!AL$504=0,0,'Zahraničné financovanie'!AL248/'Zahraničné financovanie'!AL$504)</f>
        <v>0</v>
      </c>
      <c r="AK69" s="314">
        <f>IF('Zahraničné financovanie'!AM$504=0,0,'Zahraničné financovanie'!AM248/'Zahraničné financovanie'!AM$504)</f>
        <v>1.1466109032033497E-3</v>
      </c>
      <c r="AL69" s="314">
        <f>IF('Zahraničné financovanie'!AN$504=0,0,'Zahraničné financovanie'!AN248/'Zahraničné financovanie'!AN$504)</f>
        <v>0</v>
      </c>
      <c r="AM69" s="314">
        <f>IF('Zahraničné financovanie'!AO$504=0,0,'Zahraničné financovanie'!AO248/'Zahraničné financovanie'!AO$504)</f>
        <v>0</v>
      </c>
      <c r="AN69" s="314">
        <f>IF('Zahraničné financovanie'!AP$504=0,0,'Zahraničné financovanie'!AP248/'Zahraničné financovanie'!AP$504)</f>
        <v>0</v>
      </c>
      <c r="AO69" s="314">
        <f>IF('Zahraničné financovanie'!AQ$504=0,0,'Zahraničné financovanie'!AQ248/'Zahraničné financovanie'!AQ$504)</f>
        <v>0</v>
      </c>
      <c r="AP69" s="314">
        <f>IF('Zahraničné financovanie'!AR$504=0,0,'Zahraničné financovanie'!AR248/'Zahraničné financovanie'!AR$504)</f>
        <v>0</v>
      </c>
      <c r="AQ69" s="314">
        <f>IF('Zahraničné financovanie'!AS$504=0,0,'Zahraničné financovanie'!AS248/'Zahraničné financovanie'!AS$504)</f>
        <v>0</v>
      </c>
      <c r="AR69" s="314">
        <f>IF('Zahraničné financovanie'!AT$504=0,0,'Zahraničné financovanie'!AT248/'Zahraničné financovanie'!AT$504)</f>
        <v>0</v>
      </c>
      <c r="AS69" s="314">
        <f>IF('Zahraničné financovanie'!AU$504=0,0,'Zahraničné financovanie'!AU248/'Zahraničné financovanie'!AU$504)</f>
        <v>0</v>
      </c>
      <c r="AT69" s="314">
        <f>IF('Zahraničné financovanie'!AV$504=0,0,'Zahraničné financovanie'!AV248/'Zahraničné financovanie'!AV$504)</f>
        <v>0</v>
      </c>
      <c r="AU69" s="314">
        <f>IF('Zahraničné financovanie'!AW$504=0,0,'Zahraničné financovanie'!AW248/'Zahraničné financovanie'!AW$504)</f>
        <v>0</v>
      </c>
      <c r="AV69" s="314">
        <f>IF('Zahraničné financovanie'!AX$504=0,0,'Zahraničné financovanie'!AX248/'Zahraničné financovanie'!AX$504)</f>
        <v>0</v>
      </c>
      <c r="AW69" s="314">
        <f>IF('Zahraničné financovanie'!AY$504=0,0,'Zahraničné financovanie'!AY248/'Zahraničné financovanie'!AY$504)</f>
        <v>0</v>
      </c>
      <c r="AX69" s="314">
        <f>IF('Zahraničné financovanie'!AZ$504=0,0,'Zahraničné financovanie'!AZ248/'Zahraničné financovanie'!AZ$504)</f>
        <v>1.0779627873660517E-3</v>
      </c>
      <c r="AY69" s="314">
        <f>IF('Zahraničné financovanie'!BA$504=0,0,'Zahraničné financovanie'!BA248/'Zahraničné financovanie'!BA$504)</f>
        <v>2.1137619342021343E-4</v>
      </c>
      <c r="AZ69" s="314">
        <f>IF('Zahraničné financovanie'!BB$504=0,0,'Zahraničné financovanie'!BB248/'Zahraničné financovanie'!BB$504)</f>
        <v>0</v>
      </c>
      <c r="BA69" s="314">
        <f>IF('Zahraničné financovanie'!BC$504=0,0,'Zahraničné financovanie'!BC248/'Zahraničné financovanie'!BC$504)</f>
        <v>0</v>
      </c>
      <c r="BB69" s="314">
        <f>IF('Zahraničné financovanie'!BD$504=0,0,'Zahraničné financovanie'!BD248/'Zahraničné financovanie'!BD$504)</f>
        <v>0</v>
      </c>
    </row>
    <row r="70" spans="1:54" ht="14.25" customHeight="1" x14ac:dyDescent="0.25">
      <c r="A70" s="21">
        <v>65</v>
      </c>
      <c r="B70" s="281" t="s">
        <v>117</v>
      </c>
      <c r="C70" s="282" t="s">
        <v>116</v>
      </c>
      <c r="D70" s="313">
        <f>IF('Zahraničné financovanie'!F$504=0,0,'Zahraničné financovanie'!F251/'Zahraničné financovanie'!F$504)</f>
        <v>0</v>
      </c>
      <c r="E70" s="313">
        <f>IF('Zahraničné financovanie'!G$504=0,0,'Zahraničné financovanie'!G251/'Zahraničné financovanie'!G$504)</f>
        <v>5.5019298508820359E-3</v>
      </c>
      <c r="F70" s="313">
        <f>IF('Zahraničné financovanie'!H$504=0,0,'Zahraničné financovanie'!H251/'Zahraničné financovanie'!H$504)</f>
        <v>2.3218160549109204E-3</v>
      </c>
      <c r="G70" s="313">
        <f>IF('Zahraničné financovanie'!I$504=0,0,'Zahraničné financovanie'!I251/'Zahraničné financovanie'!I$504)</f>
        <v>4.7645022042863976E-4</v>
      </c>
      <c r="H70" s="313">
        <f>IF('Zahraničné financovanie'!J$504=0,0,'Zahraničné financovanie'!J251/'Zahraničné financovanie'!J$504)</f>
        <v>5.4702053752400974E-3</v>
      </c>
      <c r="I70" s="313">
        <f>IF('Zahraničné financovanie'!K$504=0,0,'Zahraničné financovanie'!K251/'Zahraničné financovanie'!K$504)</f>
        <v>0</v>
      </c>
      <c r="J70" s="313">
        <f>IF('Zahraničné financovanie'!L$504=0,0,'Zahraničné financovanie'!L251/'Zahraničné financovanie'!L$504)</f>
        <v>1.3976240391334731E-2</v>
      </c>
      <c r="K70" s="313">
        <f>IF('Zahraničné financovanie'!M$504=0,0,'Zahraničné financovanie'!M251/'Zahraničné financovanie'!M$504)</f>
        <v>0</v>
      </c>
      <c r="L70" s="313">
        <f>IF('Zahraničné financovanie'!N$504=0,0,'Zahraničné financovanie'!N251/'Zahraničné financovanie'!N$504)</f>
        <v>4.446354377935835E-2</v>
      </c>
      <c r="M70" s="313">
        <f>IF('Zahraničné financovanie'!O$504=0,0,'Zahraničné financovanie'!O251/'Zahraničné financovanie'!O$504)</f>
        <v>6.7363072124274953E-3</v>
      </c>
      <c r="N70" s="313">
        <f>IF('Zahraničné financovanie'!P$504=0,0,'Zahraničné financovanie'!P251/'Zahraničné financovanie'!P$504)</f>
        <v>9.1174193355456051E-3</v>
      </c>
      <c r="O70" s="313">
        <f>IF('Zahraničné financovanie'!Q$504=0,0,'Zahraničné financovanie'!Q251/'Zahraničné financovanie'!Q$504)</f>
        <v>1.2422123233145798E-2</v>
      </c>
      <c r="P70" s="313">
        <f>IF('Zahraničné financovanie'!R$504=0,0,'Zahraničné financovanie'!R251/'Zahraničné financovanie'!R$504)</f>
        <v>0</v>
      </c>
      <c r="Q70" s="313">
        <f>IF('Zahraničné financovanie'!S$504=0,0,'Zahraničné financovanie'!S251/'Zahraničné financovanie'!S$504)</f>
        <v>0</v>
      </c>
      <c r="R70" s="313">
        <f>IF('Zahraničné financovanie'!T$504=0,0,'Zahraničné financovanie'!T251/'Zahraničné financovanie'!T$504)</f>
        <v>6.2042484603644081E-2</v>
      </c>
      <c r="S70" s="313">
        <f>IF('Zahraničné financovanie'!U$504=0,0,'Zahraničné financovanie'!U251/'Zahraničné financovanie'!U$504)</f>
        <v>5.3243729681691394E-3</v>
      </c>
      <c r="T70" s="313">
        <f>IF('Zahraničné financovanie'!V$504=0,0,'Zahraničné financovanie'!V251/'Zahraničné financovanie'!V$504)</f>
        <v>0</v>
      </c>
      <c r="U70" s="313">
        <f>IF('Zahraničné financovanie'!W$504=0,0,'Zahraničné financovanie'!W251/'Zahraničné financovanie'!W$504)</f>
        <v>0</v>
      </c>
      <c r="V70" s="313">
        <f>IF('Zahraničné financovanie'!X$504=0,0,'Zahraničné financovanie'!X251/'Zahraničné financovanie'!X$504)</f>
        <v>0</v>
      </c>
      <c r="W70" s="313">
        <f>IF('Zahraničné financovanie'!Y$504=0,0,'Zahraničné financovanie'!Y251/'Zahraničné financovanie'!Y$504)</f>
        <v>4.2591895254666156E-3</v>
      </c>
      <c r="X70" s="313">
        <f>IF('Zahraničné financovanie'!Z$504=0,0,'Zahraničné financovanie'!Z251/'Zahraničné financovanie'!Z$504)</f>
        <v>0</v>
      </c>
      <c r="Y70" s="313">
        <f>IF('Zahraničné financovanie'!AA$504=0,0,'Zahraničné financovanie'!AA251/'Zahraničné financovanie'!AA$504)</f>
        <v>1.6724712340381122E-2</v>
      </c>
      <c r="Z70" s="313">
        <f>IF('Zahraničné financovanie'!AB$504=0,0,'Zahraničné financovanie'!AB251/'Zahraničné financovanie'!AB$504)</f>
        <v>0</v>
      </c>
      <c r="AA70" s="313">
        <f>IF('Zahraničné financovanie'!AC$504=0,0,'Zahraničné financovanie'!AC251/'Zahraničné financovanie'!AC$504)</f>
        <v>3.8406846459355277E-2</v>
      </c>
      <c r="AB70" s="313">
        <f>IF('Zahraničné financovanie'!AD$504=0,0,'Zahraničné financovanie'!AD251/'Zahraničné financovanie'!AD$504)</f>
        <v>0</v>
      </c>
      <c r="AC70" s="313">
        <f>IF('Zahraničné financovanie'!AE$504=0,0,'Zahraničné financovanie'!AE251/'Zahraničné financovanie'!AE$504)</f>
        <v>0</v>
      </c>
      <c r="AD70" s="313">
        <f>IF('Zahraničné financovanie'!AF$504=0,0,'Zahraničné financovanie'!AF251/'Zahraničné financovanie'!AF$504)</f>
        <v>0</v>
      </c>
      <c r="AE70" s="313">
        <f>IF('Zahraničné financovanie'!AG$504=0,0,'Zahraničné financovanie'!AG251/'Zahraničné financovanie'!AG$504)</f>
        <v>7.2794841622439424E-3</v>
      </c>
      <c r="AF70" s="313">
        <f>IF('Zahraničné financovanie'!AH$504=0,0,'Zahraničné financovanie'!AH251/'Zahraničné financovanie'!AH$504)</f>
        <v>0</v>
      </c>
      <c r="AG70" s="313">
        <f>IF('Zahraničné financovanie'!AI$504=0,0,'Zahraničné financovanie'!AI251/'Zahraničné financovanie'!AI$504)</f>
        <v>7.4357937420165155E-3</v>
      </c>
      <c r="AH70" s="313">
        <f>IF('Zahraničné financovanie'!AJ$504=0,0,'Zahraničné financovanie'!AJ251/'Zahraničné financovanie'!AJ$504)</f>
        <v>5.3361776093461431E-3</v>
      </c>
      <c r="AI70" s="313">
        <f>IF('Zahraničné financovanie'!AK$504=0,0,'Zahraničné financovanie'!AK251/'Zahraničné financovanie'!AK$504)</f>
        <v>0</v>
      </c>
      <c r="AJ70" s="313">
        <f>IF('Zahraničné financovanie'!AL$504=0,0,'Zahraničné financovanie'!AL251/'Zahraničné financovanie'!AL$504)</f>
        <v>1.7689190553922814E-2</v>
      </c>
      <c r="AK70" s="313">
        <f>IF('Zahraničné financovanie'!AM$504=0,0,'Zahraničné financovanie'!AM251/'Zahraničné financovanie'!AM$504)</f>
        <v>4.5310930909029292E-3</v>
      </c>
      <c r="AL70" s="313">
        <f>IF('Zahraničné financovanie'!AN$504=0,0,'Zahraničné financovanie'!AN251/'Zahraničné financovanie'!AN$504)</f>
        <v>1.2046740711180864E-3</v>
      </c>
      <c r="AM70" s="313">
        <f>IF('Zahraničné financovanie'!AO$504=0,0,'Zahraničné financovanie'!AO251/'Zahraničné financovanie'!AO$504)</f>
        <v>3.2890550892757414E-2</v>
      </c>
      <c r="AN70" s="313">
        <f>IF('Zahraničné financovanie'!AP$504=0,0,'Zahraničné financovanie'!AP251/'Zahraničné financovanie'!AP$504)</f>
        <v>1.8862640155278949E-2</v>
      </c>
      <c r="AO70" s="313">
        <f>IF('Zahraničné financovanie'!AQ$504=0,0,'Zahraničné financovanie'!AQ251/'Zahraničné financovanie'!AQ$504)</f>
        <v>8.3448060548847684E-3</v>
      </c>
      <c r="AP70" s="313">
        <f>IF('Zahraničné financovanie'!AR$504=0,0,'Zahraničné financovanie'!AR251/'Zahraničné financovanie'!AR$504)</f>
        <v>0</v>
      </c>
      <c r="AQ70" s="313">
        <f>IF('Zahraničné financovanie'!AS$504=0,0,'Zahraničné financovanie'!AS251/'Zahraničné financovanie'!AS$504)</f>
        <v>5.3433296247646429E-2</v>
      </c>
      <c r="AR70" s="313">
        <f>IF('Zahraničné financovanie'!AT$504=0,0,'Zahraničné financovanie'!AT251/'Zahraničné financovanie'!AT$504)</f>
        <v>1.675243658453568E-3</v>
      </c>
      <c r="AS70" s="313">
        <f>IF('Zahraničné financovanie'!AU$504=0,0,'Zahraničné financovanie'!AU251/'Zahraničné financovanie'!AU$504)</f>
        <v>0</v>
      </c>
      <c r="AT70" s="313">
        <f>IF('Zahraničné financovanie'!AV$504=0,0,'Zahraničné financovanie'!AV251/'Zahraničné financovanie'!AV$504)</f>
        <v>0</v>
      </c>
      <c r="AU70" s="313">
        <f>IF('Zahraničné financovanie'!AW$504=0,0,'Zahraničné financovanie'!AW251/'Zahraničné financovanie'!AW$504)</f>
        <v>2.2898561551687652E-2</v>
      </c>
      <c r="AV70" s="313">
        <f>IF('Zahraničné financovanie'!AX$504=0,0,'Zahraničné financovanie'!AX251/'Zahraničné financovanie'!AX$504)</f>
        <v>8.5751955323231277E-4</v>
      </c>
      <c r="AW70" s="313">
        <f>IF('Zahraničné financovanie'!AY$504=0,0,'Zahraničné financovanie'!AY251/'Zahraničné financovanie'!AY$504)</f>
        <v>1.1683201845592768E-2</v>
      </c>
      <c r="AX70" s="313">
        <f>IF('Zahraničné financovanie'!AZ$504=0,0,'Zahraničné financovanie'!AZ251/'Zahraničné financovanie'!AZ$504)</f>
        <v>0</v>
      </c>
      <c r="AY70" s="313">
        <f>IF('Zahraničné financovanie'!BA$504=0,0,'Zahraničné financovanie'!BA251/'Zahraničné financovanie'!BA$504)</f>
        <v>4.0184555717651365E-4</v>
      </c>
      <c r="AZ70" s="313">
        <f>IF('Zahraničné financovanie'!BB$504=0,0,'Zahraničné financovanie'!BB251/'Zahraničné financovanie'!BB$504)</f>
        <v>5.1787778837496844E-3</v>
      </c>
      <c r="BA70" s="313">
        <f>IF('Zahraničné financovanie'!BC$504=0,0,'Zahraničné financovanie'!BC251/'Zahraničné financovanie'!BC$504)</f>
        <v>0</v>
      </c>
      <c r="BB70" s="313">
        <f>IF('Zahraničné financovanie'!BD$504=0,0,'Zahraničné financovanie'!BD251/'Zahraničné financovanie'!BD$504)</f>
        <v>3.8873609940448545E-3</v>
      </c>
    </row>
    <row r="71" spans="1:54" ht="14.25" customHeight="1" x14ac:dyDescent="0.25">
      <c r="A71" s="21">
        <v>66</v>
      </c>
      <c r="B71" s="279" t="s">
        <v>142</v>
      </c>
      <c r="C71" s="280" t="s">
        <v>141</v>
      </c>
      <c r="D71" s="314">
        <f>IF('Zahraničné financovanie'!F$504=0,0,'Zahraničné financovanie'!F254/'Zahraničné financovanie'!F$504)</f>
        <v>3.9371044753132571E-2</v>
      </c>
      <c r="E71" s="314">
        <f>IF('Zahraničné financovanie'!G$504=0,0,'Zahraničné financovanie'!G254/'Zahraničné financovanie'!G$504)</f>
        <v>0</v>
      </c>
      <c r="F71" s="314">
        <f>IF('Zahraničné financovanie'!H$504=0,0,'Zahraničné financovanie'!H254/'Zahraničné financovanie'!H$504)</f>
        <v>3.3063094302858149E-4</v>
      </c>
      <c r="G71" s="314">
        <f>IF('Zahraničné financovanie'!I$504=0,0,'Zahraničné financovanie'!I254/'Zahraničné financovanie'!I$504)</f>
        <v>0</v>
      </c>
      <c r="H71" s="314">
        <f>IF('Zahraničné financovanie'!J$504=0,0,'Zahraničné financovanie'!J254/'Zahraničné financovanie'!J$504)</f>
        <v>0</v>
      </c>
      <c r="I71" s="314">
        <f>IF('Zahraničné financovanie'!K$504=0,0,'Zahraničné financovanie'!K254/'Zahraničné financovanie'!K$504)</f>
        <v>0</v>
      </c>
      <c r="J71" s="314">
        <f>IF('Zahraničné financovanie'!L$504=0,0,'Zahraničné financovanie'!L254/'Zahraničné financovanie'!L$504)</f>
        <v>1.3976240391334731E-2</v>
      </c>
      <c r="K71" s="314">
        <f>IF('Zahraničné financovanie'!M$504=0,0,'Zahraničné financovanie'!M254/'Zahraničné financovanie'!M$504)</f>
        <v>0</v>
      </c>
      <c r="L71" s="314">
        <f>IF('Zahraničné financovanie'!N$504=0,0,'Zahraničné financovanie'!N254/'Zahraničné financovanie'!N$504)</f>
        <v>1.5556419125001161E-2</v>
      </c>
      <c r="M71" s="314">
        <f>IF('Zahraničné financovanie'!O$504=0,0,'Zahraničné financovanie'!O254/'Zahraničné financovanie'!O$504)</f>
        <v>0</v>
      </c>
      <c r="N71" s="314">
        <f>IF('Zahraničné financovanie'!P$504=0,0,'Zahraničné financovanie'!P254/'Zahraničné financovanie'!P$504)</f>
        <v>1.318591801413458E-2</v>
      </c>
      <c r="O71" s="314">
        <f>IF('Zahraničné financovanie'!Q$504=0,0,'Zahraničné financovanie'!Q254/'Zahraničné financovanie'!Q$504)</f>
        <v>2.2327345680490814E-3</v>
      </c>
      <c r="P71" s="314">
        <f>IF('Zahraničné financovanie'!R$504=0,0,'Zahraničné financovanie'!R254/'Zahraničné financovanie'!R$504)</f>
        <v>0</v>
      </c>
      <c r="Q71" s="314">
        <f>IF('Zahraničné financovanie'!S$504=0,0,'Zahraničné financovanie'!S254/'Zahraničné financovanie'!S$504)</f>
        <v>9.4630710820018116E-3</v>
      </c>
      <c r="R71" s="314">
        <f>IF('Zahraničné financovanie'!T$504=0,0,'Zahraničné financovanie'!T254/'Zahraničné financovanie'!T$504)</f>
        <v>4.6336989678257331E-3</v>
      </c>
      <c r="S71" s="314">
        <f>IF('Zahraničné financovanie'!U$504=0,0,'Zahraničné financovanie'!U254/'Zahraničné financovanie'!U$504)</f>
        <v>1.1824049410108369E-2</v>
      </c>
      <c r="T71" s="314">
        <f>IF('Zahraničné financovanie'!V$504=0,0,'Zahraničné financovanie'!V254/'Zahraničné financovanie'!V$504)</f>
        <v>1.6429622662781331E-2</v>
      </c>
      <c r="U71" s="314">
        <f>IF('Zahraničné financovanie'!W$504=0,0,'Zahraničné financovanie'!W254/'Zahraničné financovanie'!W$504)</f>
        <v>0</v>
      </c>
      <c r="V71" s="314">
        <f>IF('Zahraničné financovanie'!X$504=0,0,'Zahraničné financovanie'!X254/'Zahraničné financovanie'!X$504)</f>
        <v>0</v>
      </c>
      <c r="W71" s="314">
        <f>IF('Zahraničné financovanie'!Y$504=0,0,'Zahraničné financovanie'!Y254/'Zahraničné financovanie'!Y$504)</f>
        <v>0</v>
      </c>
      <c r="X71" s="314">
        <f>IF('Zahraničné financovanie'!Z$504=0,0,'Zahraničné financovanie'!Z254/'Zahraničné financovanie'!Z$504)</f>
        <v>0</v>
      </c>
      <c r="Y71" s="314">
        <f>IF('Zahraničné financovanie'!AA$504=0,0,'Zahraničné financovanie'!AA254/'Zahraničné financovanie'!AA$504)</f>
        <v>0</v>
      </c>
      <c r="Z71" s="314">
        <f>IF('Zahraničné financovanie'!AB$504=0,0,'Zahraničné financovanie'!AB254/'Zahraničné financovanie'!AB$504)</f>
        <v>0</v>
      </c>
      <c r="AA71" s="314">
        <f>IF('Zahraničné financovanie'!AC$504=0,0,'Zahraničné financovanie'!AC254/'Zahraničné financovanie'!AC$504)</f>
        <v>0</v>
      </c>
      <c r="AB71" s="314">
        <f>IF('Zahraničné financovanie'!AD$504=0,0,'Zahraničné financovanie'!AD254/'Zahraničné financovanie'!AD$504)</f>
        <v>0</v>
      </c>
      <c r="AC71" s="314">
        <f>IF('Zahraničné financovanie'!AE$504=0,0,'Zahraničné financovanie'!AE254/'Zahraničné financovanie'!AE$504)</f>
        <v>0</v>
      </c>
      <c r="AD71" s="314">
        <f>IF('Zahraničné financovanie'!AF$504=0,0,'Zahraničné financovanie'!AF254/'Zahraničné financovanie'!AF$504)</f>
        <v>0</v>
      </c>
      <c r="AE71" s="314">
        <f>IF('Zahraničné financovanie'!AG$504=0,0,'Zahraničné financovanie'!AG254/'Zahraničné financovanie'!AG$504)</f>
        <v>3.0018491390696668E-3</v>
      </c>
      <c r="AF71" s="314">
        <f>IF('Zahraničné financovanie'!AH$504=0,0,'Zahraničné financovanie'!AH254/'Zahraničné financovanie'!AH$504)</f>
        <v>1.8712816474598915E-3</v>
      </c>
      <c r="AG71" s="314">
        <f>IF('Zahraničné financovanie'!AI$504=0,0,'Zahraničné financovanie'!AI254/'Zahraničné financovanie'!AI$504)</f>
        <v>3.6348858921793057E-3</v>
      </c>
      <c r="AH71" s="314">
        <f>IF('Zahraničné financovanie'!AJ$504=0,0,'Zahraničné financovanie'!AJ254/'Zahraničné financovanie'!AJ$504)</f>
        <v>0</v>
      </c>
      <c r="AI71" s="314">
        <f>IF('Zahraničné financovanie'!AK$504=0,0,'Zahraničné financovanie'!AK254/'Zahraničné financovanie'!AK$504)</f>
        <v>0</v>
      </c>
      <c r="AJ71" s="314">
        <f>IF('Zahraničné financovanie'!AL$504=0,0,'Zahraničné financovanie'!AL254/'Zahraničné financovanie'!AL$504)</f>
        <v>1.0168986771929146E-3</v>
      </c>
      <c r="AK71" s="314">
        <f>IF('Zahraničné financovanie'!AM$504=0,0,'Zahraničné financovanie'!AM254/'Zahraničné financovanie'!AM$504)</f>
        <v>0</v>
      </c>
      <c r="AL71" s="314">
        <f>IF('Zahraničné financovanie'!AN$504=0,0,'Zahraničné financovanie'!AN254/'Zahraničné financovanie'!AN$504)</f>
        <v>0</v>
      </c>
      <c r="AM71" s="314">
        <f>IF('Zahraničné financovanie'!AO$504=0,0,'Zahraničné financovanie'!AO254/'Zahraničné financovanie'!AO$504)</f>
        <v>6.2928495860437687E-3</v>
      </c>
      <c r="AN71" s="314">
        <f>IF('Zahraničné financovanie'!AP$504=0,0,'Zahraničné financovanie'!AP254/'Zahraničné financovanie'!AP$504)</f>
        <v>3.7922974297465223E-3</v>
      </c>
      <c r="AO71" s="314">
        <f>IF('Zahraničné financovanie'!AQ$504=0,0,'Zahraničné financovanie'!AQ254/'Zahraničné financovanie'!AQ$504)</f>
        <v>6.7616634879872402E-3</v>
      </c>
      <c r="AP71" s="314">
        <f>IF('Zahraničné financovanie'!AR$504=0,0,'Zahraničné financovanie'!AR254/'Zahraničné financovanie'!AR$504)</f>
        <v>3.3097969991173876E-3</v>
      </c>
      <c r="AQ71" s="314">
        <f>IF('Zahraničné financovanie'!AS$504=0,0,'Zahraničné financovanie'!AS254/'Zahraničné financovanie'!AS$504)</f>
        <v>6.9316380535106004E-4</v>
      </c>
      <c r="AR71" s="314">
        <f>IF('Zahraničné financovanie'!AT$504=0,0,'Zahraničné financovanie'!AT254/'Zahraničné financovanie'!AT$504)</f>
        <v>3.232535837891847E-3</v>
      </c>
      <c r="AS71" s="314">
        <f>IF('Zahraničné financovanie'!AU$504=0,0,'Zahraničné financovanie'!AU254/'Zahraničné financovanie'!AU$504)</f>
        <v>6.6308769157814489E-3</v>
      </c>
      <c r="AT71" s="314">
        <f>IF('Zahraničné financovanie'!AV$504=0,0,'Zahraničné financovanie'!AV254/'Zahraničné financovanie'!AV$504)</f>
        <v>0</v>
      </c>
      <c r="AU71" s="314">
        <f>IF('Zahraničné financovanie'!AW$504=0,0,'Zahraničné financovanie'!AW254/'Zahraničné financovanie'!AW$504)</f>
        <v>0</v>
      </c>
      <c r="AV71" s="314">
        <f>IF('Zahraničné financovanie'!AX$504=0,0,'Zahraničné financovanie'!AX254/'Zahraničné financovanie'!AX$504)</f>
        <v>0</v>
      </c>
      <c r="AW71" s="314">
        <f>IF('Zahraničné financovanie'!AY$504=0,0,'Zahraničné financovanie'!AY254/'Zahraničné financovanie'!AY$504)</f>
        <v>2.8623912519110304E-3</v>
      </c>
      <c r="AX71" s="314">
        <f>IF('Zahraničné financovanie'!AZ$504=0,0,'Zahraničné financovanie'!AZ254/'Zahraničné financovanie'!AZ$504)</f>
        <v>7.5309728980367996E-4</v>
      </c>
      <c r="AY71" s="314">
        <f>IF('Zahraničné financovanie'!BA$504=0,0,'Zahraničné financovanie'!BA254/'Zahraničné financovanie'!BA$504)</f>
        <v>0</v>
      </c>
      <c r="AZ71" s="314">
        <f>IF('Zahraničné financovanie'!BB$504=0,0,'Zahraničné financovanie'!BB254/'Zahraničné financovanie'!BB$504)</f>
        <v>1.0068029224832998E-3</v>
      </c>
      <c r="BA71" s="314">
        <f>IF('Zahraničné financovanie'!BC$504=0,0,'Zahraničné financovanie'!BC254/'Zahraničné financovanie'!BC$504)</f>
        <v>0</v>
      </c>
      <c r="BB71" s="314">
        <f>IF('Zahraničné financovanie'!BD$504=0,0,'Zahraničné financovanie'!BD254/'Zahraničné financovanie'!BD$504)</f>
        <v>0</v>
      </c>
    </row>
    <row r="72" spans="1:54" ht="14.25" customHeight="1" x14ac:dyDescent="0.25">
      <c r="A72" s="21">
        <v>67</v>
      </c>
      <c r="B72" s="281" t="s">
        <v>200</v>
      </c>
      <c r="C72" s="282" t="s">
        <v>199</v>
      </c>
      <c r="D72" s="313">
        <f>IF('Zahraničné financovanie'!F$504=0,0,'Zahraničné financovanie'!F257/'Zahraničné financovanie'!F$504)</f>
        <v>0</v>
      </c>
      <c r="E72" s="313">
        <f>IF('Zahraničné financovanie'!G$504=0,0,'Zahraničné financovanie'!G257/'Zahraničné financovanie'!G$504)</f>
        <v>0</v>
      </c>
      <c r="F72" s="313">
        <f>IF('Zahraničné financovanie'!H$504=0,0,'Zahraničné financovanie'!H257/'Zahraničné financovanie'!H$504)</f>
        <v>0</v>
      </c>
      <c r="G72" s="313">
        <f>IF('Zahraničné financovanie'!I$504=0,0,'Zahraničné financovanie'!I257/'Zahraničné financovanie'!I$504)</f>
        <v>0</v>
      </c>
      <c r="H72" s="313">
        <f>IF('Zahraničné financovanie'!J$504=0,0,'Zahraničné financovanie'!J257/'Zahraničné financovanie'!J$504)</f>
        <v>0</v>
      </c>
      <c r="I72" s="313">
        <f>IF('Zahraničné financovanie'!K$504=0,0,'Zahraničné financovanie'!K257/'Zahraničné financovanie'!K$504)</f>
        <v>4.0879742112977019E-3</v>
      </c>
      <c r="J72" s="313">
        <f>IF('Zahraničné financovanie'!L$504=0,0,'Zahraničné financovanie'!L257/'Zahraničné financovanie'!L$504)</f>
        <v>8.3857442348008382E-4</v>
      </c>
      <c r="K72" s="313">
        <f>IF('Zahraničné financovanie'!M$504=0,0,'Zahraničné financovanie'!M257/'Zahraničné financovanie'!M$504)</f>
        <v>0</v>
      </c>
      <c r="L72" s="313">
        <f>IF('Zahraničné financovanie'!N$504=0,0,'Zahraničné financovanie'!N257/'Zahraničné financovanie'!N$504)</f>
        <v>0</v>
      </c>
      <c r="M72" s="313">
        <f>IF('Zahraničné financovanie'!O$504=0,0,'Zahraničné financovanie'!O257/'Zahraničné financovanie'!O$504)</f>
        <v>2.7318209932265314E-4</v>
      </c>
      <c r="N72" s="313">
        <f>IF('Zahraničné financovanie'!P$504=0,0,'Zahraničné financovanie'!P257/'Zahraničné financovanie'!P$504)</f>
        <v>0</v>
      </c>
      <c r="O72" s="313">
        <f>IF('Zahraničné financovanie'!Q$504=0,0,'Zahraničné financovanie'!Q257/'Zahraničné financovanie'!Q$504)</f>
        <v>0</v>
      </c>
      <c r="P72" s="313">
        <f>IF('Zahraničné financovanie'!R$504=0,0,'Zahraničné financovanie'!R257/'Zahraničné financovanie'!R$504)</f>
        <v>0</v>
      </c>
      <c r="Q72" s="313">
        <f>IF('Zahraničné financovanie'!S$504=0,0,'Zahraničné financovanie'!S257/'Zahraničné financovanie'!S$504)</f>
        <v>0</v>
      </c>
      <c r="R72" s="313">
        <f>IF('Zahraničné financovanie'!T$504=0,0,'Zahraničné financovanie'!T257/'Zahraničné financovanie'!T$504)</f>
        <v>0</v>
      </c>
      <c r="S72" s="313">
        <f>IF('Zahraničné financovanie'!U$504=0,0,'Zahraničné financovanie'!U257/'Zahraničné financovanie'!U$504)</f>
        <v>3.4056267795342528E-3</v>
      </c>
      <c r="T72" s="313">
        <f>IF('Zahraničné financovanie'!V$504=0,0,'Zahraničné financovanie'!V257/'Zahraničné financovanie'!V$504)</f>
        <v>0</v>
      </c>
      <c r="U72" s="313">
        <f>IF('Zahraničné financovanie'!W$504=0,0,'Zahraničné financovanie'!W257/'Zahraničné financovanie'!W$504)</f>
        <v>0</v>
      </c>
      <c r="V72" s="313">
        <f>IF('Zahraničné financovanie'!X$504=0,0,'Zahraničné financovanie'!X257/'Zahraničné financovanie'!X$504)</f>
        <v>7.302443441972574E-4</v>
      </c>
      <c r="W72" s="313">
        <f>IF('Zahraničné financovanie'!Y$504=0,0,'Zahraničné financovanie'!Y257/'Zahraničné financovanie'!Y$504)</f>
        <v>0</v>
      </c>
      <c r="X72" s="313">
        <f>IF('Zahraničné financovanie'!Z$504=0,0,'Zahraničné financovanie'!Z257/'Zahraničné financovanie'!Z$504)</f>
        <v>0</v>
      </c>
      <c r="Y72" s="313">
        <f>IF('Zahraničné financovanie'!AA$504=0,0,'Zahraničné financovanie'!AA257/'Zahraničné financovanie'!AA$504)</f>
        <v>1.15849266305912E-4</v>
      </c>
      <c r="Z72" s="313">
        <f>IF('Zahraničné financovanie'!AB$504=0,0,'Zahraničné financovanie'!AB257/'Zahraničné financovanie'!AB$504)</f>
        <v>0</v>
      </c>
      <c r="AA72" s="313">
        <f>IF('Zahraničné financovanie'!AC$504=0,0,'Zahraničné financovanie'!AC257/'Zahraničné financovanie'!AC$504)</f>
        <v>0</v>
      </c>
      <c r="AB72" s="313">
        <f>IF('Zahraničné financovanie'!AD$504=0,0,'Zahraničné financovanie'!AD257/'Zahraničné financovanie'!AD$504)</f>
        <v>0</v>
      </c>
      <c r="AC72" s="313">
        <f>IF('Zahraničné financovanie'!AE$504=0,0,'Zahraničné financovanie'!AE257/'Zahraničné financovanie'!AE$504)</f>
        <v>0</v>
      </c>
      <c r="AD72" s="313">
        <f>IF('Zahraničné financovanie'!AF$504=0,0,'Zahraničné financovanie'!AF257/'Zahraničné financovanie'!AF$504)</f>
        <v>0</v>
      </c>
      <c r="AE72" s="313">
        <f>IF('Zahraničné financovanie'!AG$504=0,0,'Zahraničné financovanie'!AG257/'Zahraničné financovanie'!AG$504)</f>
        <v>0</v>
      </c>
      <c r="AF72" s="313">
        <f>IF('Zahraničné financovanie'!AH$504=0,0,'Zahraničné financovanie'!AH257/'Zahraničné financovanie'!AH$504)</f>
        <v>2.4675906321027746E-3</v>
      </c>
      <c r="AG72" s="313">
        <f>IF('Zahraničné financovanie'!AI$504=0,0,'Zahraničné financovanie'!AI257/'Zahraničné financovanie'!AI$504)</f>
        <v>5.7377714837264773E-3</v>
      </c>
      <c r="AH72" s="313">
        <f>IF('Zahraničné financovanie'!AJ$504=0,0,'Zahraničné financovanie'!AJ257/'Zahraničné financovanie'!AJ$504)</f>
        <v>0</v>
      </c>
      <c r="AI72" s="313">
        <f>IF('Zahraničné financovanie'!AK$504=0,0,'Zahraničné financovanie'!AK257/'Zahraničné financovanie'!AK$504)</f>
        <v>0</v>
      </c>
      <c r="AJ72" s="313">
        <f>IF('Zahraničné financovanie'!AL$504=0,0,'Zahraničné financovanie'!AL257/'Zahraničné financovanie'!AL$504)</f>
        <v>0</v>
      </c>
      <c r="AK72" s="313">
        <f>IF('Zahraničné financovanie'!AM$504=0,0,'Zahraničné financovanie'!AM257/'Zahraničné financovanie'!AM$504)</f>
        <v>0</v>
      </c>
      <c r="AL72" s="313">
        <f>IF('Zahraničné financovanie'!AN$504=0,0,'Zahraničné financovanie'!AN257/'Zahraničné financovanie'!AN$504)</f>
        <v>0</v>
      </c>
      <c r="AM72" s="313">
        <f>IF('Zahraničné financovanie'!AO$504=0,0,'Zahraničné financovanie'!AO257/'Zahraničné financovanie'!AO$504)</f>
        <v>0</v>
      </c>
      <c r="AN72" s="313">
        <f>IF('Zahraničné financovanie'!AP$504=0,0,'Zahraničné financovanie'!AP257/'Zahraničné financovanie'!AP$504)</f>
        <v>0</v>
      </c>
      <c r="AO72" s="313">
        <f>IF('Zahraničné financovanie'!AQ$504=0,0,'Zahraničné financovanie'!AQ257/'Zahraničné financovanie'!AQ$504)</f>
        <v>0</v>
      </c>
      <c r="AP72" s="313">
        <f>IF('Zahraničné financovanie'!AR$504=0,0,'Zahraničné financovanie'!AR257/'Zahraničné financovanie'!AR$504)</f>
        <v>8.5503089143865851E-3</v>
      </c>
      <c r="AQ72" s="313">
        <f>IF('Zahraničné financovanie'!AS$504=0,0,'Zahraničné financovanie'!AS257/'Zahraničné financovanie'!AS$504)</f>
        <v>8.0988709948914203E-3</v>
      </c>
      <c r="AR72" s="313">
        <f>IF('Zahraničné financovanie'!AT$504=0,0,'Zahraničné financovanie'!AT257/'Zahraničné financovanie'!AT$504)</f>
        <v>0</v>
      </c>
      <c r="AS72" s="313">
        <f>IF('Zahraničné financovanie'!AU$504=0,0,'Zahraničné financovanie'!AU257/'Zahraničné financovanie'!AU$504)</f>
        <v>0</v>
      </c>
      <c r="AT72" s="313">
        <f>IF('Zahraničné financovanie'!AV$504=0,0,'Zahraničné financovanie'!AV257/'Zahraničné financovanie'!AV$504)</f>
        <v>0</v>
      </c>
      <c r="AU72" s="313">
        <f>IF('Zahraničné financovanie'!AW$504=0,0,'Zahraničné financovanie'!AW257/'Zahraničné financovanie'!AW$504)</f>
        <v>0</v>
      </c>
      <c r="AV72" s="313">
        <f>IF('Zahraničné financovanie'!AX$504=0,0,'Zahraničné financovanie'!AX257/'Zahraničné financovanie'!AX$504)</f>
        <v>8.5751955323231277E-4</v>
      </c>
      <c r="AW72" s="313">
        <f>IF('Zahraničné financovanie'!AY$504=0,0,'Zahraničné financovanie'!AY257/'Zahraničné financovanie'!AY$504)</f>
        <v>0</v>
      </c>
      <c r="AX72" s="313">
        <f>IF('Zahraničné financovanie'!AZ$504=0,0,'Zahraničné financovanie'!AZ257/'Zahraničné financovanie'!AZ$504)</f>
        <v>0</v>
      </c>
      <c r="AY72" s="313">
        <f>IF('Zahraničné financovanie'!BA$504=0,0,'Zahraničné financovanie'!BA257/'Zahraničné financovanie'!BA$504)</f>
        <v>0</v>
      </c>
      <c r="AZ72" s="313">
        <f>IF('Zahraničné financovanie'!BB$504=0,0,'Zahraničné financovanie'!BB257/'Zahraničné financovanie'!BB$504)</f>
        <v>0</v>
      </c>
      <c r="BA72" s="313">
        <f>IF('Zahraničné financovanie'!BC$504=0,0,'Zahraničné financovanie'!BC257/'Zahraničné financovanie'!BC$504)</f>
        <v>0</v>
      </c>
      <c r="BB72" s="313">
        <f>IF('Zahraničné financovanie'!BD$504=0,0,'Zahraničné financovanie'!BD257/'Zahraničné financovanie'!BD$504)</f>
        <v>0</v>
      </c>
    </row>
    <row r="73" spans="1:54" ht="14.25" customHeight="1" x14ac:dyDescent="0.25">
      <c r="A73" s="21">
        <v>68</v>
      </c>
      <c r="B73" s="279" t="s">
        <v>152</v>
      </c>
      <c r="C73" s="280" t="s">
        <v>151</v>
      </c>
      <c r="D73" s="314">
        <f>IF('Zahraničné financovanie'!F$504=0,0,'Zahraničné financovanie'!F260/'Zahraničné financovanie'!F$504)</f>
        <v>0</v>
      </c>
      <c r="E73" s="314">
        <f>IF('Zahraničné financovanie'!G$504=0,0,'Zahraničné financovanie'!G260/'Zahraničné financovanie'!G$504)</f>
        <v>5.5019298508820359E-3</v>
      </c>
      <c r="F73" s="314">
        <f>IF('Zahraničné financovanie'!H$504=0,0,'Zahraničné financovanie'!H260/'Zahraničné financovanie'!H$504)</f>
        <v>1.9544483404347187E-3</v>
      </c>
      <c r="G73" s="314">
        <f>IF('Zahraničné financovanie'!I$504=0,0,'Zahraničné financovanie'!I260/'Zahraničné financovanie'!I$504)</f>
        <v>0</v>
      </c>
      <c r="H73" s="314">
        <f>IF('Zahraničné financovanie'!J$504=0,0,'Zahraničné financovanie'!J260/'Zahraničné financovanie'!J$504)</f>
        <v>0</v>
      </c>
      <c r="I73" s="314">
        <f>IF('Zahraničné financovanie'!K$504=0,0,'Zahraničné financovanie'!K260/'Zahraničné financovanie'!K$504)</f>
        <v>0</v>
      </c>
      <c r="J73" s="314">
        <f>IF('Zahraničné financovanie'!L$504=0,0,'Zahraničné financovanie'!L260/'Zahraničné financovanie'!L$504)</f>
        <v>1.3976240391334731E-2</v>
      </c>
      <c r="K73" s="314">
        <f>IF('Zahraničné financovanie'!M$504=0,0,'Zahraničné financovanie'!M260/'Zahraničné financovanie'!M$504)</f>
        <v>0</v>
      </c>
      <c r="L73" s="314">
        <f>IF('Zahraničné financovanie'!N$504=0,0,'Zahraničné financovanie'!N260/'Zahraničné financovanie'!N$504)</f>
        <v>4.446354377935835E-2</v>
      </c>
      <c r="M73" s="314">
        <f>IF('Zahraničné financovanie'!O$504=0,0,'Zahraničné financovanie'!O260/'Zahraničné financovanie'!O$504)</f>
        <v>0</v>
      </c>
      <c r="N73" s="314">
        <f>IF('Zahraničné financovanie'!P$504=0,0,'Zahraničné financovanie'!P260/'Zahraničné financovanie'!P$504)</f>
        <v>0</v>
      </c>
      <c r="O73" s="314">
        <f>IF('Zahraničné financovanie'!Q$504=0,0,'Zahraničné financovanie'!Q260/'Zahraničné financovanie'!Q$504)</f>
        <v>0</v>
      </c>
      <c r="P73" s="314">
        <f>IF('Zahraničné financovanie'!R$504=0,0,'Zahraničné financovanie'!R260/'Zahraničné financovanie'!R$504)</f>
        <v>0</v>
      </c>
      <c r="Q73" s="314">
        <f>IF('Zahraničné financovanie'!S$504=0,0,'Zahraničné financovanie'!S260/'Zahraničné financovanie'!S$504)</f>
        <v>0</v>
      </c>
      <c r="R73" s="314">
        <f>IF('Zahraničné financovanie'!T$504=0,0,'Zahraničné financovanie'!T260/'Zahraničné financovanie'!T$504)</f>
        <v>0</v>
      </c>
      <c r="S73" s="314">
        <f>IF('Zahraničné financovanie'!U$504=0,0,'Zahraničné financovanie'!U260/'Zahraničné financovanie'!U$504)</f>
        <v>2.6330107572325101E-3</v>
      </c>
      <c r="T73" s="314">
        <f>IF('Zahraničné financovanie'!V$504=0,0,'Zahraničné financovanie'!V260/'Zahraničné financovanie'!V$504)</f>
        <v>0</v>
      </c>
      <c r="U73" s="314">
        <f>IF('Zahraničné financovanie'!W$504=0,0,'Zahraničné financovanie'!W260/'Zahraničné financovanie'!W$504)</f>
        <v>0</v>
      </c>
      <c r="V73" s="314">
        <f>IF('Zahraničné financovanie'!X$504=0,0,'Zahraničné financovanie'!X260/'Zahraničné financovanie'!X$504)</f>
        <v>0</v>
      </c>
      <c r="W73" s="314">
        <f>IF('Zahraničné financovanie'!Y$504=0,0,'Zahraničné financovanie'!Y260/'Zahraničné financovanie'!Y$504)</f>
        <v>0</v>
      </c>
      <c r="X73" s="314">
        <f>IF('Zahraničné financovanie'!Z$504=0,0,'Zahraničné financovanie'!Z260/'Zahraničné financovanie'!Z$504)</f>
        <v>0</v>
      </c>
      <c r="Y73" s="314">
        <f>IF('Zahraničné financovanie'!AA$504=0,0,'Zahraničné financovanie'!AA260/'Zahraničné financovanie'!AA$504)</f>
        <v>0</v>
      </c>
      <c r="Z73" s="314">
        <f>IF('Zahraničné financovanie'!AB$504=0,0,'Zahraničné financovanie'!AB260/'Zahraničné financovanie'!AB$504)</f>
        <v>0</v>
      </c>
      <c r="AA73" s="314">
        <f>IF('Zahraničné financovanie'!AC$504=0,0,'Zahraničné financovanie'!AC260/'Zahraničné financovanie'!AC$504)</f>
        <v>9.5085798702512422E-3</v>
      </c>
      <c r="AB73" s="314">
        <f>IF('Zahraničné financovanie'!AD$504=0,0,'Zahraničné financovanie'!AD260/'Zahraničné financovanie'!AD$504)</f>
        <v>0</v>
      </c>
      <c r="AC73" s="314">
        <f>IF('Zahraničné financovanie'!AE$504=0,0,'Zahraničné financovanie'!AE260/'Zahraničné financovanie'!AE$504)</f>
        <v>0</v>
      </c>
      <c r="AD73" s="314">
        <f>IF('Zahraničné financovanie'!AF$504=0,0,'Zahraničné financovanie'!AF260/'Zahraničné financovanie'!AF$504)</f>
        <v>0</v>
      </c>
      <c r="AE73" s="314">
        <f>IF('Zahraničné financovanie'!AG$504=0,0,'Zahraničné financovanie'!AG260/'Zahraničné financovanie'!AG$504)</f>
        <v>0</v>
      </c>
      <c r="AF73" s="314">
        <f>IF('Zahraničné financovanie'!AH$504=0,0,'Zahraničné financovanie'!AH260/'Zahraničné financovanie'!AH$504)</f>
        <v>0</v>
      </c>
      <c r="AG73" s="314">
        <f>IF('Zahraničné financovanie'!AI$504=0,0,'Zahraničné financovanie'!AI260/'Zahraničné financovanie'!AI$504)</f>
        <v>0</v>
      </c>
      <c r="AH73" s="314">
        <f>IF('Zahraničné financovanie'!AJ$504=0,0,'Zahraničné financovanie'!AJ260/'Zahraničné financovanie'!AJ$504)</f>
        <v>0</v>
      </c>
      <c r="AI73" s="314">
        <f>IF('Zahraničné financovanie'!AK$504=0,0,'Zahraničné financovanie'!AK260/'Zahraničné financovanie'!AK$504)</f>
        <v>0</v>
      </c>
      <c r="AJ73" s="314">
        <f>IF('Zahraničné financovanie'!AL$504=0,0,'Zahraničné financovanie'!AL260/'Zahraničné financovanie'!AL$504)</f>
        <v>0</v>
      </c>
      <c r="AK73" s="314">
        <f>IF('Zahraničné financovanie'!AM$504=0,0,'Zahraničné financovanie'!AM260/'Zahraničné financovanie'!AM$504)</f>
        <v>8.8074138018988033E-4</v>
      </c>
      <c r="AL73" s="314">
        <f>IF('Zahraničné financovanie'!AN$504=0,0,'Zahraničné financovanie'!AN260/'Zahraničné financovanie'!AN$504)</f>
        <v>5.5975295878986234E-4</v>
      </c>
      <c r="AM73" s="314">
        <f>IF('Zahraničné financovanie'!AO$504=0,0,'Zahraničné financovanie'!AO260/'Zahraničné financovanie'!AO$504)</f>
        <v>7.1301647104180504E-3</v>
      </c>
      <c r="AN73" s="314">
        <f>IF('Zahraničné financovanie'!AP$504=0,0,'Zahraničné financovanie'!AP260/'Zahraničné financovanie'!AP$504)</f>
        <v>3.7238185174277405E-4</v>
      </c>
      <c r="AO73" s="314">
        <f>IF('Zahraničné financovanie'!AQ$504=0,0,'Zahraničné financovanie'!AQ260/'Zahraničné financovanie'!AQ$504)</f>
        <v>2.6919024070843563E-2</v>
      </c>
      <c r="AP73" s="314">
        <f>IF('Zahraničné financovanie'!AR$504=0,0,'Zahraničné financovanie'!AR260/'Zahraničné financovanie'!AR$504)</f>
        <v>1.5997352162400707E-2</v>
      </c>
      <c r="AQ73" s="314">
        <f>IF('Zahraničné financovanie'!AS$504=0,0,'Zahraničné financovanie'!AS260/'Zahraničné financovanie'!AS$504)</f>
        <v>2.4776008642097588E-3</v>
      </c>
      <c r="AR73" s="314">
        <f>IF('Zahraničné financovanie'!AT$504=0,0,'Zahraničné financovanie'!AT260/'Zahraničné financovanie'!AT$504)</f>
        <v>3.1960674913196134E-3</v>
      </c>
      <c r="AS73" s="314">
        <f>IF('Zahraničné financovanie'!AU$504=0,0,'Zahraničné financovanie'!AU260/'Zahraničné financovanie'!AU$504)</f>
        <v>6.1348979528887224E-4</v>
      </c>
      <c r="AT73" s="314">
        <f>IF('Zahraničné financovanie'!AV$504=0,0,'Zahraničné financovanie'!AV260/'Zahraničné financovanie'!AV$504)</f>
        <v>0</v>
      </c>
      <c r="AU73" s="314">
        <f>IF('Zahraničné financovanie'!AW$504=0,0,'Zahraničné financovanie'!AW260/'Zahraničné financovanie'!AW$504)</f>
        <v>2.4712913533799508E-2</v>
      </c>
      <c r="AV73" s="314">
        <f>IF('Zahraničné financovanie'!AX$504=0,0,'Zahraničné financovanie'!AX260/'Zahraničné financovanie'!AX$504)</f>
        <v>2.1437988830807819E-4</v>
      </c>
      <c r="AW73" s="314">
        <f>IF('Zahraničné financovanie'!AY$504=0,0,'Zahraničné financovanie'!AY260/'Zahraničné financovanie'!AY$504)</f>
        <v>0</v>
      </c>
      <c r="AX73" s="314">
        <f>IF('Zahraničné financovanie'!AZ$504=0,0,'Zahraničné financovanie'!AZ260/'Zahraničné financovanie'!AZ$504)</f>
        <v>0</v>
      </c>
      <c r="AY73" s="314">
        <f>IF('Zahraničné financovanie'!BA$504=0,0,'Zahraničné financovanie'!BA260/'Zahraničné financovanie'!BA$504)</f>
        <v>1.9617122639191292E-4</v>
      </c>
      <c r="AZ73" s="314">
        <f>IF('Zahraničné financovanie'!BB$504=0,0,'Zahraničné financovanie'!BB260/'Zahraničné financovanie'!BB$504)</f>
        <v>0</v>
      </c>
      <c r="BA73" s="314">
        <f>IF('Zahraničné financovanie'!BC$504=0,0,'Zahraničné financovanie'!BC260/'Zahraničné financovanie'!BC$504)</f>
        <v>0</v>
      </c>
      <c r="BB73" s="314">
        <f>IF('Zahraničné financovanie'!BD$504=0,0,'Zahraničné financovanie'!BD260/'Zahraničné financovanie'!BD$504)</f>
        <v>6.2610808010334935E-3</v>
      </c>
    </row>
    <row r="74" spans="1:54" ht="14.25" customHeight="1" x14ac:dyDescent="0.25">
      <c r="A74" s="21">
        <v>69</v>
      </c>
      <c r="B74" s="281" t="s">
        <v>194</v>
      </c>
      <c r="C74" s="282" t="s">
        <v>193</v>
      </c>
      <c r="D74" s="313">
        <f>IF('Zahraničné financovanie'!F$504=0,0,'Zahraničné financovanie'!F263/'Zahraničné financovanie'!F$504)</f>
        <v>0</v>
      </c>
      <c r="E74" s="313">
        <f>IF('Zahraničné financovanie'!G$504=0,0,'Zahraničné financovanie'!G263/'Zahraničné financovanie'!G$504)</f>
        <v>0</v>
      </c>
      <c r="F74" s="313">
        <f>IF('Zahraničné financovanie'!H$504=0,0,'Zahraničné financovanie'!H263/'Zahraničné financovanie'!H$504)</f>
        <v>0</v>
      </c>
      <c r="G74" s="313">
        <f>IF('Zahraničné financovanie'!I$504=0,0,'Zahraničné financovanie'!I263/'Zahraničné financovanie'!I$504)</f>
        <v>3.4944007611613114E-3</v>
      </c>
      <c r="H74" s="313">
        <f>IF('Zahraničné financovanie'!J$504=0,0,'Zahraničné financovanie'!J263/'Zahraničné financovanie'!J$504)</f>
        <v>0</v>
      </c>
      <c r="I74" s="313">
        <f>IF('Zahraničné financovanie'!K$504=0,0,'Zahraničné financovanie'!K263/'Zahraničné financovanie'!K$504)</f>
        <v>0</v>
      </c>
      <c r="J74" s="313">
        <f>IF('Zahraničné financovanie'!L$504=0,0,'Zahraničné financovanie'!L263/'Zahraničné financovanie'!L$504)</f>
        <v>8.3857442348008382E-4</v>
      </c>
      <c r="K74" s="313">
        <f>IF('Zahraničné financovanie'!M$504=0,0,'Zahraničné financovanie'!M263/'Zahraničné financovanie'!M$504)</f>
        <v>0</v>
      </c>
      <c r="L74" s="313">
        <f>IF('Zahraničné financovanie'!N$504=0,0,'Zahraničné financovanie'!N263/'Zahraničné financovanie'!N$504)</f>
        <v>0</v>
      </c>
      <c r="M74" s="313">
        <f>IF('Zahraničné financovanie'!O$504=0,0,'Zahraničné financovanie'!O263/'Zahraničné financovanie'!O$504)</f>
        <v>2.7318209932265314E-4</v>
      </c>
      <c r="N74" s="313">
        <f>IF('Zahraničné financovanie'!P$504=0,0,'Zahraničné financovanie'!P263/'Zahraničné financovanie'!P$504)</f>
        <v>0</v>
      </c>
      <c r="O74" s="313">
        <f>IF('Zahraničné financovanie'!Q$504=0,0,'Zahraničné financovanie'!Q263/'Zahraničné financovanie'!Q$504)</f>
        <v>0</v>
      </c>
      <c r="P74" s="313">
        <f>IF('Zahraničné financovanie'!R$504=0,0,'Zahraničné financovanie'!R263/'Zahraničné financovanie'!R$504)</f>
        <v>0</v>
      </c>
      <c r="Q74" s="313">
        <f>IF('Zahraničné financovanie'!S$504=0,0,'Zahraničné financovanie'!S263/'Zahraničné financovanie'!S$504)</f>
        <v>0</v>
      </c>
      <c r="R74" s="313">
        <f>IF('Zahraničné financovanie'!T$504=0,0,'Zahraničné financovanie'!T263/'Zahraničné financovanie'!T$504)</f>
        <v>0</v>
      </c>
      <c r="S74" s="313">
        <f>IF('Zahraničné financovanie'!U$504=0,0,'Zahraničné financovanie'!U263/'Zahraničné financovanie'!U$504)</f>
        <v>2.9708482060022416E-3</v>
      </c>
      <c r="T74" s="313">
        <f>IF('Zahraničné financovanie'!V$504=0,0,'Zahraničné financovanie'!V263/'Zahraničné financovanie'!V$504)</f>
        <v>0</v>
      </c>
      <c r="U74" s="313">
        <f>IF('Zahraničné financovanie'!W$504=0,0,'Zahraničné financovanie'!W263/'Zahraničné financovanie'!W$504)</f>
        <v>0</v>
      </c>
      <c r="V74" s="313">
        <f>IF('Zahraničné financovanie'!X$504=0,0,'Zahraničné financovanie'!X263/'Zahraničné financovanie'!X$504)</f>
        <v>0</v>
      </c>
      <c r="W74" s="313">
        <f>IF('Zahraničné financovanie'!Y$504=0,0,'Zahraničné financovanie'!Y263/'Zahraničné financovanie'!Y$504)</f>
        <v>0</v>
      </c>
      <c r="X74" s="313">
        <f>IF('Zahraničné financovanie'!Z$504=0,0,'Zahraničné financovanie'!Z263/'Zahraničné financovanie'!Z$504)</f>
        <v>0</v>
      </c>
      <c r="Y74" s="313">
        <f>IF('Zahraničné financovanie'!AA$504=0,0,'Zahraničné financovanie'!AA263/'Zahraničné financovanie'!AA$504)</f>
        <v>1.15849266305912E-4</v>
      </c>
      <c r="Z74" s="313">
        <f>IF('Zahraničné financovanie'!AB$504=0,0,'Zahraničné financovanie'!AB263/'Zahraničné financovanie'!AB$504)</f>
        <v>0</v>
      </c>
      <c r="AA74" s="313">
        <f>IF('Zahraničné financovanie'!AC$504=0,0,'Zahraničné financovanie'!AC263/'Zahraničné financovanie'!AC$504)</f>
        <v>0</v>
      </c>
      <c r="AB74" s="313">
        <f>IF('Zahraničné financovanie'!AD$504=0,0,'Zahraničné financovanie'!AD263/'Zahraničné financovanie'!AD$504)</f>
        <v>0</v>
      </c>
      <c r="AC74" s="313">
        <f>IF('Zahraničné financovanie'!AE$504=0,0,'Zahraničné financovanie'!AE263/'Zahraničné financovanie'!AE$504)</f>
        <v>0</v>
      </c>
      <c r="AD74" s="313">
        <f>IF('Zahraničné financovanie'!AF$504=0,0,'Zahraničné financovanie'!AF263/'Zahraničné financovanie'!AF$504)</f>
        <v>0</v>
      </c>
      <c r="AE74" s="313">
        <f>IF('Zahraničné financovanie'!AG$504=0,0,'Zahraničné financovanie'!AG263/'Zahraničné financovanie'!AG$504)</f>
        <v>0</v>
      </c>
      <c r="AF74" s="313">
        <f>IF('Zahraničné financovanie'!AH$504=0,0,'Zahraničné financovanie'!AH263/'Zahraničné financovanie'!AH$504)</f>
        <v>6.2426891145904559E-4</v>
      </c>
      <c r="AG74" s="313">
        <f>IF('Zahraničné financovanie'!AI$504=0,0,'Zahraničné financovanie'!AI263/'Zahraničné financovanie'!AI$504)</f>
        <v>0</v>
      </c>
      <c r="AH74" s="313">
        <f>IF('Zahraničné financovanie'!AJ$504=0,0,'Zahraničné financovanie'!AJ263/'Zahraničné financovanie'!AJ$504)</f>
        <v>0</v>
      </c>
      <c r="AI74" s="313">
        <f>IF('Zahraničné financovanie'!AK$504=0,0,'Zahraničné financovanie'!AK263/'Zahraničné financovanie'!AK$504)</f>
        <v>0</v>
      </c>
      <c r="AJ74" s="313">
        <f>IF('Zahraničné financovanie'!AL$504=0,0,'Zahraničné financovanie'!AL263/'Zahraničné financovanie'!AL$504)</f>
        <v>0</v>
      </c>
      <c r="AK74" s="313">
        <f>IF('Zahraničné financovanie'!AM$504=0,0,'Zahraničné financovanie'!AM263/'Zahraničné financovanie'!AM$504)</f>
        <v>0</v>
      </c>
      <c r="AL74" s="313">
        <f>IF('Zahraničné financovanie'!AN$504=0,0,'Zahraničné financovanie'!AN263/'Zahraničné financovanie'!AN$504)</f>
        <v>0</v>
      </c>
      <c r="AM74" s="313">
        <f>IF('Zahraničné financovanie'!AO$504=0,0,'Zahraničné financovanie'!AO263/'Zahraničné financovanie'!AO$504)</f>
        <v>0</v>
      </c>
      <c r="AN74" s="313">
        <f>IF('Zahraničné financovanie'!AP$504=0,0,'Zahraničné financovanie'!AP263/'Zahraničné financovanie'!AP$504)</f>
        <v>0</v>
      </c>
      <c r="AO74" s="313">
        <f>IF('Zahraničné financovanie'!AQ$504=0,0,'Zahraničné financovanie'!AQ263/'Zahraničné financovanie'!AQ$504)</f>
        <v>0</v>
      </c>
      <c r="AP74" s="313">
        <f>IF('Zahraničné financovanie'!AR$504=0,0,'Zahraničné financovanie'!AR263/'Zahraničné financovanie'!AR$504)</f>
        <v>0</v>
      </c>
      <c r="AQ74" s="313">
        <f>IF('Zahraničné financovanie'!AS$504=0,0,'Zahraničné financovanie'!AS263/'Zahraničné financovanie'!AS$504)</f>
        <v>0</v>
      </c>
      <c r="AR74" s="313">
        <f>IF('Zahraničné financovanie'!AT$504=0,0,'Zahraničné financovanie'!AT263/'Zahraničné financovanie'!AT$504)</f>
        <v>0</v>
      </c>
      <c r="AS74" s="313">
        <f>IF('Zahraničné financovanie'!AU$504=0,0,'Zahraničné financovanie'!AU263/'Zahraničné financovanie'!AU$504)</f>
        <v>0</v>
      </c>
      <c r="AT74" s="313">
        <f>IF('Zahraničné financovanie'!AV$504=0,0,'Zahraničné financovanie'!AV263/'Zahraničné financovanie'!AV$504)</f>
        <v>0</v>
      </c>
      <c r="AU74" s="313">
        <f>IF('Zahraničné financovanie'!AW$504=0,0,'Zahraničné financovanie'!AW263/'Zahraničné financovanie'!AW$504)</f>
        <v>0</v>
      </c>
      <c r="AV74" s="313">
        <f>IF('Zahraničné financovanie'!AX$504=0,0,'Zahraničné financovanie'!AX263/'Zahraničné financovanie'!AX$504)</f>
        <v>2.7869385480050165E-3</v>
      </c>
      <c r="AW74" s="313">
        <f>IF('Zahraničné financovanie'!AY$504=0,0,'Zahraničné financovanie'!AY263/'Zahraničné financovanie'!AY$504)</f>
        <v>0</v>
      </c>
      <c r="AX74" s="313">
        <f>IF('Zahraničné financovanie'!AZ$504=0,0,'Zahraničné financovanie'!AZ263/'Zahraničné financovanie'!AZ$504)</f>
        <v>0</v>
      </c>
      <c r="AY74" s="313">
        <f>IF('Zahraničné financovanie'!BA$504=0,0,'Zahraničné financovanie'!BA263/'Zahraničné financovanie'!BA$504)</f>
        <v>0</v>
      </c>
      <c r="AZ74" s="313">
        <f>IF('Zahraničné financovanie'!BB$504=0,0,'Zahraničné financovanie'!BB263/'Zahraničné financovanie'!BB$504)</f>
        <v>0</v>
      </c>
      <c r="BA74" s="313">
        <f>IF('Zahraničné financovanie'!BC$504=0,0,'Zahraničné financovanie'!BC263/'Zahraničné financovanie'!BC$504)</f>
        <v>0</v>
      </c>
      <c r="BB74" s="313">
        <f>IF('Zahraničné financovanie'!BD$504=0,0,'Zahraničné financovanie'!BD263/'Zahraničné financovanie'!BD$504)</f>
        <v>0</v>
      </c>
    </row>
    <row r="75" spans="1:54" ht="14.25" customHeight="1" x14ac:dyDescent="0.25">
      <c r="A75" s="21">
        <v>70</v>
      </c>
      <c r="B75" s="279" t="s">
        <v>242</v>
      </c>
      <c r="C75" s="280" t="s">
        <v>241</v>
      </c>
      <c r="D75" s="314">
        <f>IF('Zahraničné financovanie'!F$504=0,0,'Zahraničné financovanie'!F266/'Zahraničné financovanie'!F$504)</f>
        <v>0</v>
      </c>
      <c r="E75" s="314">
        <f>IF('Zahraničné financovanie'!G$504=0,0,'Zahraničné financovanie'!G266/'Zahraničné financovanie'!G$504)</f>
        <v>0</v>
      </c>
      <c r="F75" s="314">
        <f>IF('Zahraničné financovanie'!H$504=0,0,'Zahraničné financovanie'!H266/'Zahraničné financovanie'!H$504)</f>
        <v>0</v>
      </c>
      <c r="G75" s="314">
        <f>IF('Zahraničné financovanie'!I$504=0,0,'Zahraničné financovanie'!I266/'Zahraničné financovanie'!I$504)</f>
        <v>0</v>
      </c>
      <c r="H75" s="314">
        <f>IF('Zahraničné financovanie'!J$504=0,0,'Zahraničné financovanie'!J266/'Zahraničné financovanie'!J$504)</f>
        <v>0</v>
      </c>
      <c r="I75" s="314">
        <f>IF('Zahraničné financovanie'!K$504=0,0,'Zahraničné financovanie'!K266/'Zahraničné financovanie'!K$504)</f>
        <v>0</v>
      </c>
      <c r="J75" s="314">
        <f>IF('Zahraničné financovanie'!L$504=0,0,'Zahraničné financovanie'!L266/'Zahraničné financovanie'!L$504)</f>
        <v>8.3857442348008382E-4</v>
      </c>
      <c r="K75" s="314">
        <f>IF('Zahraničné financovanie'!M$504=0,0,'Zahraničné financovanie'!M266/'Zahraničné financovanie'!M$504)</f>
        <v>0</v>
      </c>
      <c r="L75" s="314">
        <f>IF('Zahraničné financovanie'!N$504=0,0,'Zahraničné financovanie'!N266/'Zahraničné financovanie'!N$504)</f>
        <v>0</v>
      </c>
      <c r="M75" s="314">
        <f>IF('Zahraničné financovanie'!O$504=0,0,'Zahraničné financovanie'!O266/'Zahraničné financovanie'!O$504)</f>
        <v>2.7318209932265314E-4</v>
      </c>
      <c r="N75" s="314">
        <f>IF('Zahraničné financovanie'!P$504=0,0,'Zahraničné financovanie'!P266/'Zahraničné financovanie'!P$504)</f>
        <v>0</v>
      </c>
      <c r="O75" s="314">
        <f>IF('Zahraničné financovanie'!Q$504=0,0,'Zahraničné financovanie'!Q266/'Zahraničné financovanie'!Q$504)</f>
        <v>0</v>
      </c>
      <c r="P75" s="314">
        <f>IF('Zahraničné financovanie'!R$504=0,0,'Zahraničné financovanie'!R266/'Zahraničné financovanie'!R$504)</f>
        <v>0</v>
      </c>
      <c r="Q75" s="314">
        <f>IF('Zahraničné financovanie'!S$504=0,0,'Zahraničné financovanie'!S266/'Zahraničné financovanie'!S$504)</f>
        <v>0</v>
      </c>
      <c r="R75" s="314">
        <f>IF('Zahraničné financovanie'!T$504=0,0,'Zahraničné financovanie'!T266/'Zahraničné financovanie'!T$504)</f>
        <v>0</v>
      </c>
      <c r="S75" s="314">
        <f>IF('Zahraničné financovanie'!U$504=0,0,'Zahraničné financovanie'!U266/'Zahraničné financovanie'!U$504)</f>
        <v>0</v>
      </c>
      <c r="T75" s="314">
        <f>IF('Zahraničné financovanie'!V$504=0,0,'Zahraničné financovanie'!V266/'Zahraničné financovanie'!V$504)</f>
        <v>1.2758123704366532E-2</v>
      </c>
      <c r="U75" s="314">
        <f>IF('Zahraničné financovanie'!W$504=0,0,'Zahraničné financovanie'!W266/'Zahraničné financovanie'!W$504)</f>
        <v>0</v>
      </c>
      <c r="V75" s="314">
        <f>IF('Zahraničné financovanie'!X$504=0,0,'Zahraničné financovanie'!X266/'Zahraničné financovanie'!X$504)</f>
        <v>0</v>
      </c>
      <c r="W75" s="314">
        <f>IF('Zahraničné financovanie'!Y$504=0,0,'Zahraničné financovanie'!Y266/'Zahraničné financovanie'!Y$504)</f>
        <v>0</v>
      </c>
      <c r="X75" s="314">
        <f>IF('Zahraničné financovanie'!Z$504=0,0,'Zahraničné financovanie'!Z266/'Zahraničné financovanie'!Z$504)</f>
        <v>0</v>
      </c>
      <c r="Y75" s="314">
        <f>IF('Zahraničné financovanie'!AA$504=0,0,'Zahraničné financovanie'!AA266/'Zahraničné financovanie'!AA$504)</f>
        <v>2.8901796295728452E-4</v>
      </c>
      <c r="Z75" s="314">
        <f>IF('Zahraničné financovanie'!AB$504=0,0,'Zahraničné financovanie'!AB266/'Zahraničné financovanie'!AB$504)</f>
        <v>0</v>
      </c>
      <c r="AA75" s="314">
        <f>IF('Zahraničné financovanie'!AC$504=0,0,'Zahraničné financovanie'!AC266/'Zahraničné financovanie'!AC$504)</f>
        <v>0</v>
      </c>
      <c r="AB75" s="314">
        <f>IF('Zahraničné financovanie'!AD$504=0,0,'Zahraničné financovanie'!AD266/'Zahraničné financovanie'!AD$504)</f>
        <v>0</v>
      </c>
      <c r="AC75" s="314">
        <f>IF('Zahraničné financovanie'!AE$504=0,0,'Zahraničné financovanie'!AE266/'Zahraničné financovanie'!AE$504)</f>
        <v>0</v>
      </c>
      <c r="AD75" s="314">
        <f>IF('Zahraničné financovanie'!AF$504=0,0,'Zahraničné financovanie'!AF266/'Zahraničné financovanie'!AF$504)</f>
        <v>0</v>
      </c>
      <c r="AE75" s="314">
        <f>IF('Zahraničné financovanie'!AG$504=0,0,'Zahraničné financovanie'!AG266/'Zahraničné financovanie'!AG$504)</f>
        <v>0</v>
      </c>
      <c r="AF75" s="314">
        <f>IF('Zahraničné financovanie'!AH$504=0,0,'Zahraničné financovanie'!AH266/'Zahraničné financovanie'!AH$504)</f>
        <v>0</v>
      </c>
      <c r="AG75" s="314">
        <f>IF('Zahraničné financovanie'!AI$504=0,0,'Zahraničné financovanie'!AI266/'Zahraničné financovanie'!AI$504)</f>
        <v>0</v>
      </c>
      <c r="AH75" s="314">
        <f>IF('Zahraničné financovanie'!AJ$504=0,0,'Zahraničné financovanie'!AJ266/'Zahraničné financovanie'!AJ$504)</f>
        <v>0</v>
      </c>
      <c r="AI75" s="314">
        <f>IF('Zahraničné financovanie'!AK$504=0,0,'Zahraničné financovanie'!AK266/'Zahraničné financovanie'!AK$504)</f>
        <v>0</v>
      </c>
      <c r="AJ75" s="314">
        <f>IF('Zahraničné financovanie'!AL$504=0,0,'Zahraničné financovanie'!AL266/'Zahraničné financovanie'!AL$504)</f>
        <v>0</v>
      </c>
      <c r="AK75" s="314">
        <f>IF('Zahraničné financovanie'!AM$504=0,0,'Zahraničné financovanie'!AM266/'Zahraničné financovanie'!AM$504)</f>
        <v>0</v>
      </c>
      <c r="AL75" s="314">
        <f>IF('Zahraničné financovanie'!AN$504=0,0,'Zahraničné financovanie'!AN266/'Zahraničné financovanie'!AN$504)</f>
        <v>0</v>
      </c>
      <c r="AM75" s="314">
        <f>IF('Zahraničné financovanie'!AO$504=0,0,'Zahraničné financovanie'!AO266/'Zahraničné financovanie'!AO$504)</f>
        <v>0</v>
      </c>
      <c r="AN75" s="314">
        <f>IF('Zahraničné financovanie'!AP$504=0,0,'Zahraničné financovanie'!AP266/'Zahraničné financovanie'!AP$504)</f>
        <v>0</v>
      </c>
      <c r="AO75" s="314">
        <f>IF('Zahraničné financovanie'!AQ$504=0,0,'Zahraničné financovanie'!AQ266/'Zahraničné financovanie'!AQ$504)</f>
        <v>0</v>
      </c>
      <c r="AP75" s="314">
        <f>IF('Zahraničné financovanie'!AR$504=0,0,'Zahraničné financovanie'!AR266/'Zahraničné financovanie'!AR$504)</f>
        <v>0</v>
      </c>
      <c r="AQ75" s="314">
        <f>IF('Zahraničné financovanie'!AS$504=0,0,'Zahraničné financovanie'!AS266/'Zahraničné financovanie'!AS$504)</f>
        <v>0</v>
      </c>
      <c r="AR75" s="314">
        <f>IF('Zahraničné financovanie'!AT$504=0,0,'Zahraničné financovanie'!AT266/'Zahraničné financovanie'!AT$504)</f>
        <v>0</v>
      </c>
      <c r="AS75" s="314">
        <f>IF('Zahraničné financovanie'!AU$504=0,0,'Zahraničné financovanie'!AU266/'Zahraničné financovanie'!AU$504)</f>
        <v>0</v>
      </c>
      <c r="AT75" s="314">
        <f>IF('Zahraničné financovanie'!AV$504=0,0,'Zahraničné financovanie'!AV266/'Zahraničné financovanie'!AV$504)</f>
        <v>0</v>
      </c>
      <c r="AU75" s="314">
        <f>IF('Zahraničné financovanie'!AW$504=0,0,'Zahraničné financovanie'!AW266/'Zahraničné financovanie'!AW$504)</f>
        <v>0</v>
      </c>
      <c r="AV75" s="314">
        <f>IF('Zahraničné financovanie'!AX$504=0,0,'Zahraničné financovanie'!AX266/'Zahraničné financovanie'!AX$504)</f>
        <v>0</v>
      </c>
      <c r="AW75" s="314">
        <f>IF('Zahraničné financovanie'!AY$504=0,0,'Zahraničné financovanie'!AY266/'Zahraničné financovanie'!AY$504)</f>
        <v>0</v>
      </c>
      <c r="AX75" s="314">
        <f>IF('Zahraničné financovanie'!AZ$504=0,0,'Zahraničné financovanie'!AZ266/'Zahraničné financovanie'!AZ$504)</f>
        <v>0</v>
      </c>
      <c r="AY75" s="314">
        <f>IF('Zahraničné financovanie'!BA$504=0,0,'Zahraničné financovanie'!BA266/'Zahraničné financovanie'!BA$504)</f>
        <v>0</v>
      </c>
      <c r="AZ75" s="314">
        <f>IF('Zahraničné financovanie'!BB$504=0,0,'Zahraničné financovanie'!BB266/'Zahraničné financovanie'!BB$504)</f>
        <v>0</v>
      </c>
      <c r="BA75" s="314">
        <f>IF('Zahraničné financovanie'!BC$504=0,0,'Zahraničné financovanie'!BC266/'Zahraničné financovanie'!BC$504)</f>
        <v>0</v>
      </c>
      <c r="BB75" s="314">
        <f>IF('Zahraničné financovanie'!BD$504=0,0,'Zahraničné financovanie'!BD266/'Zahraničné financovanie'!BD$504)</f>
        <v>0</v>
      </c>
    </row>
    <row r="76" spans="1:54" ht="14.25" customHeight="1" x14ac:dyDescent="0.25">
      <c r="A76" s="21">
        <v>71</v>
      </c>
      <c r="B76" s="281" t="s">
        <v>111</v>
      </c>
      <c r="C76" s="282" t="s">
        <v>110</v>
      </c>
      <c r="D76" s="313">
        <f>IF('Zahraničné financovanie'!F$504=0,0,'Zahraničné financovanie'!F269/'Zahraničné financovanie'!F$504)</f>
        <v>0</v>
      </c>
      <c r="E76" s="313">
        <f>IF('Zahraničné financovanie'!G$504=0,0,'Zahraničné financovanie'!G269/'Zahraničné financovanie'!G$504)</f>
        <v>1.7029136163635456E-2</v>
      </c>
      <c r="F76" s="313">
        <f>IF('Zahraničné financovanie'!H$504=0,0,'Zahraničné financovanie'!H269/'Zahraničné financovanie'!H$504)</f>
        <v>4.0076477942858365E-4</v>
      </c>
      <c r="G76" s="313">
        <f>IF('Zahraničné financovanie'!I$504=0,0,'Zahraničné financovanie'!I269/'Zahraničné financovanie'!I$504)</f>
        <v>1.5755693167658211E-2</v>
      </c>
      <c r="H76" s="313">
        <f>IF('Zahraničné financovanie'!J$504=0,0,'Zahraničné financovanie'!J269/'Zahraničné financovanie'!J$504)</f>
        <v>3.2148387372775047E-2</v>
      </c>
      <c r="I76" s="313">
        <f>IF('Zahraničné financovanie'!K$504=0,0,'Zahraničné financovanie'!K269/'Zahraničné financovanie'!K$504)</f>
        <v>1.6666356399906015E-2</v>
      </c>
      <c r="J76" s="313">
        <f>IF('Zahraničné financovanie'!L$504=0,0,'Zahraničné financovanie'!L269/'Zahraničné financovanie'!L$504)</f>
        <v>1.3976240391334731E-2</v>
      </c>
      <c r="K76" s="313">
        <f>IF('Zahraničné financovanie'!M$504=0,0,'Zahraničné financovanie'!M269/'Zahraničné financovanie'!M$504)</f>
        <v>0</v>
      </c>
      <c r="L76" s="313">
        <f>IF('Zahraničné financovanie'!N$504=0,0,'Zahraničné financovanie'!N269/'Zahraničné financovanie'!N$504)</f>
        <v>2.6079164202397281E-2</v>
      </c>
      <c r="M76" s="313">
        <f>IF('Zahraničné financovanie'!O$504=0,0,'Zahraničné financovanie'!O269/'Zahraničné financovanie'!O$504)</f>
        <v>2.9204007765644235E-3</v>
      </c>
      <c r="N76" s="313">
        <f>IF('Zahraničné financovanie'!P$504=0,0,'Zahraničné financovanie'!P269/'Zahraničné financovanie'!P$504)</f>
        <v>1.4415647214045302E-2</v>
      </c>
      <c r="O76" s="313">
        <f>IF('Zahraničné financovanie'!Q$504=0,0,'Zahraničné financovanie'!Q269/'Zahraničné financovanie'!Q$504)</f>
        <v>6.901179573969887E-6</v>
      </c>
      <c r="P76" s="313">
        <f>IF('Zahraničné financovanie'!R$504=0,0,'Zahraničné financovanie'!R269/'Zahraničné financovanie'!R$504)</f>
        <v>0</v>
      </c>
      <c r="Q76" s="313">
        <f>IF('Zahraničné financovanie'!S$504=0,0,'Zahraničné financovanie'!S269/'Zahraničné financovanie'!S$504)</f>
        <v>1.3764467028366272E-2</v>
      </c>
      <c r="R76" s="313">
        <f>IF('Zahraničné financovanie'!T$504=0,0,'Zahraničné financovanie'!T269/'Zahraničné financovanie'!T$504)</f>
        <v>0</v>
      </c>
      <c r="S76" s="313">
        <f>IF('Zahraničné financovanie'!U$504=0,0,'Zahraničné financovanie'!U269/'Zahraničné financovanie'!U$504)</f>
        <v>8.4591559034227163E-3</v>
      </c>
      <c r="T76" s="313">
        <f>IF('Zahraničné financovanie'!V$504=0,0,'Zahraničné financovanie'!V269/'Zahraničné financovanie'!V$504)</f>
        <v>1.2133477289786167E-2</v>
      </c>
      <c r="U76" s="313">
        <f>IF('Zahraničné financovanie'!W$504=0,0,'Zahraničné financovanie'!W269/'Zahraničné financovanie'!W$504)</f>
        <v>0</v>
      </c>
      <c r="V76" s="313">
        <f>IF('Zahraničné financovanie'!X$504=0,0,'Zahraničné financovanie'!X269/'Zahraničné financovanie'!X$504)</f>
        <v>2.5840833309649872E-3</v>
      </c>
      <c r="W76" s="313">
        <f>IF('Zahraničné financovanie'!Y$504=0,0,'Zahraničné financovanie'!Y269/'Zahraničné financovanie'!Y$504)</f>
        <v>2.0360545489086307E-2</v>
      </c>
      <c r="X76" s="313">
        <f>IF('Zahraničné financovanie'!Z$504=0,0,'Zahraničné financovanie'!Z269/'Zahraničné financovanie'!Z$504)</f>
        <v>0</v>
      </c>
      <c r="Y76" s="313">
        <f>IF('Zahraničné financovanie'!AA$504=0,0,'Zahraničné financovanie'!AA269/'Zahraničné financovanie'!AA$504)</f>
        <v>1.9567955129994874E-2</v>
      </c>
      <c r="Z76" s="313">
        <f>IF('Zahraničné financovanie'!AB$504=0,0,'Zahraničné financovanie'!AB269/'Zahraničné financovanie'!AB$504)</f>
        <v>2.6004195343515423E-3</v>
      </c>
      <c r="AA76" s="313">
        <f>IF('Zahraničné financovanie'!AC$504=0,0,'Zahraničné financovanie'!AC269/'Zahraničné financovanie'!AC$504)</f>
        <v>7.1809018915701475E-3</v>
      </c>
      <c r="AB76" s="313">
        <f>IF('Zahraničné financovanie'!AD$504=0,0,'Zahraničné financovanie'!AD269/'Zahraničné financovanie'!AD$504)</f>
        <v>0</v>
      </c>
      <c r="AC76" s="313">
        <f>IF('Zahraničné financovanie'!AE$504=0,0,'Zahraničné financovanie'!AE269/'Zahraničné financovanie'!AE$504)</f>
        <v>0</v>
      </c>
      <c r="AD76" s="313">
        <f>IF('Zahraničné financovanie'!AF$504=0,0,'Zahraničné financovanie'!AF269/'Zahraničné financovanie'!AF$504)</f>
        <v>0</v>
      </c>
      <c r="AE76" s="313">
        <f>IF('Zahraničné financovanie'!AG$504=0,0,'Zahraničné financovanie'!AG269/'Zahraničné financovanie'!AG$504)</f>
        <v>7.2794841622439424E-3</v>
      </c>
      <c r="AF76" s="313">
        <f>IF('Zahraničné financovanie'!AH$504=0,0,'Zahraničné financovanie'!AH269/'Zahraničné financovanie'!AH$504)</f>
        <v>0</v>
      </c>
      <c r="AG76" s="313">
        <f>IF('Zahraničné financovanie'!AI$504=0,0,'Zahraničné financovanie'!AI269/'Zahraničné financovanie'!AI$504)</f>
        <v>1.0076110254368007E-2</v>
      </c>
      <c r="AH76" s="313">
        <f>IF('Zahraničné financovanie'!AJ$504=0,0,'Zahraničné financovanie'!AJ269/'Zahraničné financovanie'!AJ$504)</f>
        <v>3.4151550146986925E-2</v>
      </c>
      <c r="AI76" s="313">
        <f>IF('Zahraničné financovanie'!AK$504=0,0,'Zahraničné financovanie'!AK269/'Zahraničné financovanie'!AK$504)</f>
        <v>0</v>
      </c>
      <c r="AJ76" s="313">
        <f>IF('Zahraničné financovanie'!AL$504=0,0,'Zahraničné financovanie'!AL269/'Zahraničné financovanie'!AL$504)</f>
        <v>3.7787972333976919E-2</v>
      </c>
      <c r="AK76" s="313">
        <f>IF('Zahraničné financovanie'!AM$504=0,0,'Zahraničné financovanie'!AM269/'Zahraničné financovanie'!AM$504)</f>
        <v>2.0988021124093504E-3</v>
      </c>
      <c r="AL76" s="313">
        <f>IF('Zahraničné financovanie'!AN$504=0,0,'Zahraničné financovanie'!AN269/'Zahraničné financovanie'!AN$504)</f>
        <v>0</v>
      </c>
      <c r="AM76" s="313">
        <f>IF('Zahraničné financovanie'!AO$504=0,0,'Zahraničné financovanie'!AO269/'Zahraničné financovanie'!AO$504)</f>
        <v>2.2883089403795524E-2</v>
      </c>
      <c r="AN76" s="313">
        <f>IF('Zahraničné financovanie'!AP$504=0,0,'Zahraničné financovanie'!AP269/'Zahraničné financovanie'!AP$504)</f>
        <v>1.2819963195916551E-2</v>
      </c>
      <c r="AO76" s="313">
        <f>IF('Zahraničné financovanie'!AQ$504=0,0,'Zahraničné financovanie'!AQ269/'Zahraničné financovanie'!AQ$504)</f>
        <v>8.8144024110346619E-3</v>
      </c>
      <c r="AP76" s="313">
        <f>IF('Zahraničné financovanie'!AR$504=0,0,'Zahraničné financovanie'!AR269/'Zahraničné financovanie'!AR$504)</f>
        <v>5.8473080317740511E-2</v>
      </c>
      <c r="AQ76" s="313">
        <f>IF('Zahraničné financovanie'!AS$504=0,0,'Zahraničné financovanie'!AS269/'Zahraničné financovanie'!AS$504)</f>
        <v>4.3801766747768631E-2</v>
      </c>
      <c r="AR76" s="313">
        <f>IF('Zahraničné financovanie'!AT$504=0,0,'Zahraničné financovanie'!AT269/'Zahraničné financovanie'!AT$504)</f>
        <v>3.5537616329778888E-3</v>
      </c>
      <c r="AS76" s="313">
        <f>IF('Zahraničné financovanie'!AU$504=0,0,'Zahraničné financovanie'!AU269/'Zahraničné financovanie'!AU$504)</f>
        <v>0</v>
      </c>
      <c r="AT76" s="313">
        <f>IF('Zahraničné financovanie'!AV$504=0,0,'Zahraničné financovanie'!AV269/'Zahraničné financovanie'!AV$504)</f>
        <v>0</v>
      </c>
      <c r="AU76" s="313">
        <f>IF('Zahraničné financovanie'!AW$504=0,0,'Zahraničné financovanie'!AW269/'Zahraničné financovanie'!AW$504)</f>
        <v>1.7943847139471336E-2</v>
      </c>
      <c r="AV76" s="313">
        <f>IF('Zahraničné financovanie'!AX$504=0,0,'Zahraničné financovanie'!AX269/'Zahraničné financovanie'!AX$504)</f>
        <v>7.4318361280133775E-3</v>
      </c>
      <c r="AW76" s="313">
        <f>IF('Zahraničné financovanie'!AY$504=0,0,'Zahraničné financovanie'!AY269/'Zahraničné financovanie'!AY$504)</f>
        <v>1.411881401071188E-2</v>
      </c>
      <c r="AX76" s="313">
        <f>IF('Zahraničné financovanie'!AZ$504=0,0,'Zahraničné financovanie'!AZ269/'Zahraničné financovanie'!AZ$504)</f>
        <v>3.4967340828531646E-2</v>
      </c>
      <c r="AY76" s="313">
        <f>IF('Zahraničné financovanie'!BA$504=0,0,'Zahraničné financovanie'!BA269/'Zahraničné financovanie'!BA$504)</f>
        <v>5.200913275483864E-4</v>
      </c>
      <c r="AZ76" s="313">
        <f>IF('Zahraničné financovanie'!BB$504=0,0,'Zahraničné financovanie'!BB269/'Zahraničné financovanie'!BB$504)</f>
        <v>2.9312284701190277E-2</v>
      </c>
      <c r="BA76" s="313">
        <f>IF('Zahraničné financovanie'!BC$504=0,0,'Zahraničné financovanie'!BC269/'Zahraničné financovanie'!BC$504)</f>
        <v>0</v>
      </c>
      <c r="BB76" s="313">
        <f>IF('Zahraničné financovanie'!BD$504=0,0,'Zahraničné financovanie'!BD269/'Zahraničné financovanie'!BD$504)</f>
        <v>4.1317399429354841E-2</v>
      </c>
    </row>
    <row r="77" spans="1:54" ht="14.25" customHeight="1" x14ac:dyDescent="0.25">
      <c r="A77" s="21">
        <v>72</v>
      </c>
      <c r="B77" s="284" t="s">
        <v>179</v>
      </c>
      <c r="C77" s="280" t="s">
        <v>178</v>
      </c>
      <c r="D77" s="314">
        <f>IF('Zahraničné financovanie'!F$504=0,0,'Zahraničné financovanie'!F272/'Zahraničné financovanie'!F$504)</f>
        <v>0</v>
      </c>
      <c r="E77" s="314">
        <f>IF('Zahraničné financovanie'!G$504=0,0,'Zahraničné financovanie'!G272/'Zahraničné financovanie'!G$504)</f>
        <v>0</v>
      </c>
      <c r="F77" s="314">
        <f>IF('Zahraničné financovanie'!H$504=0,0,'Zahraničné financovanie'!H272/'Zahraničné financovanie'!H$504)</f>
        <v>0</v>
      </c>
      <c r="G77" s="314">
        <f>IF('Zahraničné financovanie'!I$504=0,0,'Zahraničné financovanie'!I272/'Zahraničné financovanie'!I$504)</f>
        <v>0</v>
      </c>
      <c r="H77" s="314">
        <f>IF('Zahraničné financovanie'!J$504=0,0,'Zahraničné financovanie'!J272/'Zahraničné financovanie'!J$504)</f>
        <v>0</v>
      </c>
      <c r="I77" s="314">
        <f>IF('Zahraničné financovanie'!K$504=0,0,'Zahraničné financovanie'!K272/'Zahraničné financovanie'!K$504)</f>
        <v>0</v>
      </c>
      <c r="J77" s="314">
        <f>IF('Zahraničné financovanie'!L$504=0,0,'Zahraničné financovanie'!L272/'Zahraničné financovanie'!L$504)</f>
        <v>1.7470300489168414E-3</v>
      </c>
      <c r="K77" s="314">
        <f>IF('Zahraničné financovanie'!M$504=0,0,'Zahraničné financovanie'!M272/'Zahraničné financovanie'!M$504)</f>
        <v>0</v>
      </c>
      <c r="L77" s="314">
        <f>IF('Zahraničné financovanie'!N$504=0,0,'Zahraničné financovanie'!N272/'Zahraničné financovanie'!N$504)</f>
        <v>0</v>
      </c>
      <c r="M77" s="314">
        <f>IF('Zahraničné financovanie'!O$504=0,0,'Zahraničné financovanie'!O272/'Zahraničné financovanie'!O$504)</f>
        <v>4.2799921721922473E-3</v>
      </c>
      <c r="N77" s="314">
        <f>IF('Zahraničné financovanie'!P$504=0,0,'Zahraničné financovanie'!P272/'Zahraničné financovanie'!P$504)</f>
        <v>3.662422099696979E-4</v>
      </c>
      <c r="O77" s="314">
        <f>IF('Zahraničné financovanie'!Q$504=0,0,'Zahraničné financovanie'!Q272/'Zahraničné financovanie'!Q$504)</f>
        <v>2.2327345680490814E-3</v>
      </c>
      <c r="P77" s="314">
        <f>IF('Zahraničné financovanie'!R$504=0,0,'Zahraničné financovanie'!R272/'Zahraničné financovanie'!R$504)</f>
        <v>0</v>
      </c>
      <c r="Q77" s="314">
        <f>IF('Zahraničné financovanie'!S$504=0,0,'Zahraničné financovanie'!S272/'Zahraničné financovanie'!S$504)</f>
        <v>0</v>
      </c>
      <c r="R77" s="314">
        <f>IF('Zahraničné financovanie'!T$504=0,0,'Zahraničné financovanie'!T272/'Zahraničné financovanie'!T$504)</f>
        <v>8.019863598159923E-4</v>
      </c>
      <c r="S77" s="314">
        <f>IF('Zahraničné financovanie'!U$504=0,0,'Zahraničné financovanie'!U272/'Zahraničné financovanie'!U$504)</f>
        <v>1.6536218416822042E-4</v>
      </c>
      <c r="T77" s="314">
        <f>IF('Zahraničné financovanie'!V$504=0,0,'Zahraničné financovanie'!V272/'Zahraničné financovanie'!V$504)</f>
        <v>0</v>
      </c>
      <c r="U77" s="314">
        <f>IF('Zahraničné financovanie'!W$504=0,0,'Zahraničné financovanie'!W272/'Zahraničné financovanie'!W$504)</f>
        <v>0</v>
      </c>
      <c r="V77" s="314">
        <f>IF('Zahraničné financovanie'!X$504=0,0,'Zahraničné financovanie'!X272/'Zahraničné financovanie'!X$504)</f>
        <v>0</v>
      </c>
      <c r="W77" s="314">
        <f>IF('Zahraničné financovanie'!Y$504=0,0,'Zahraničné financovanie'!Y272/'Zahraničné financovanie'!Y$504)</f>
        <v>3.1683283550931848E-2</v>
      </c>
      <c r="X77" s="314">
        <f>IF('Zahraničné financovanie'!Z$504=0,0,'Zahraničné financovanie'!Z272/'Zahraničné financovanie'!Z$504)</f>
        <v>0</v>
      </c>
      <c r="Y77" s="314">
        <f>IF('Zahraničné financovanie'!AA$504=0,0,'Zahraničné financovanie'!AA272/'Zahraničné financovanie'!AA$504)</f>
        <v>2.1405350853551143E-3</v>
      </c>
      <c r="Z77" s="314">
        <f>IF('Zahraničné financovanie'!AB$504=0,0,'Zahraničné financovanie'!AB272/'Zahraničné financovanie'!AB$504)</f>
        <v>2.3403775809163877E-3</v>
      </c>
      <c r="AA77" s="314">
        <f>IF('Zahraničné financovanie'!AC$504=0,0,'Zahraničné financovanie'!AC272/'Zahraničné financovanie'!AC$504)</f>
        <v>0</v>
      </c>
      <c r="AB77" s="314">
        <f>IF('Zahraničné financovanie'!AD$504=0,0,'Zahraničné financovanie'!AD272/'Zahraničné financovanie'!AD$504)</f>
        <v>0</v>
      </c>
      <c r="AC77" s="314">
        <f>IF('Zahraničné financovanie'!AE$504=0,0,'Zahraničné financovanie'!AE272/'Zahraničné financovanie'!AE$504)</f>
        <v>0</v>
      </c>
      <c r="AD77" s="314">
        <f>IF('Zahraničné financovanie'!AF$504=0,0,'Zahraničné financovanie'!AF272/'Zahraničné financovanie'!AF$504)</f>
        <v>0</v>
      </c>
      <c r="AE77" s="314">
        <f>IF('Zahraničné financovanie'!AG$504=0,0,'Zahraničné financovanie'!AG272/'Zahraničné financovanie'!AG$504)</f>
        <v>0</v>
      </c>
      <c r="AF77" s="314">
        <f>IF('Zahraničné financovanie'!AH$504=0,0,'Zahraničné financovanie'!AH272/'Zahraničné financovanie'!AH$504)</f>
        <v>2.5763801655329338E-3</v>
      </c>
      <c r="AG77" s="314">
        <f>IF('Zahraničné financovanie'!AI$504=0,0,'Zahraničné financovanie'!AI272/'Zahraničné financovanie'!AI$504)</f>
        <v>3.3628697277749723E-3</v>
      </c>
      <c r="AH77" s="314">
        <f>IF('Zahraničné financovanie'!AJ$504=0,0,'Zahraničné financovanie'!AJ272/'Zahraničné financovanie'!AJ$504)</f>
        <v>0</v>
      </c>
      <c r="AI77" s="314">
        <f>IF('Zahraničné financovanie'!AK$504=0,0,'Zahraničné financovanie'!AK272/'Zahraničné financovanie'!AK$504)</f>
        <v>0</v>
      </c>
      <c r="AJ77" s="314">
        <f>IF('Zahraničné financovanie'!AL$504=0,0,'Zahraničné financovanie'!AL272/'Zahraničné financovanie'!AL$504)</f>
        <v>1.9733205451422848E-3</v>
      </c>
      <c r="AK77" s="314">
        <f>IF('Zahraničné financovanie'!AM$504=0,0,'Zahraničné financovanie'!AM272/'Zahraničné financovanie'!AM$504)</f>
        <v>2.4580453634085665E-3</v>
      </c>
      <c r="AL77" s="314">
        <f>IF('Zahraničné financovanie'!AN$504=0,0,'Zahraničné financovanie'!AN272/'Zahraničné financovanie'!AN$504)</f>
        <v>6.4277851727065534E-4</v>
      </c>
      <c r="AM77" s="314">
        <f>IF('Zahraničné financovanie'!AO$504=0,0,'Zahraničné financovanie'!AO272/'Zahraničné financovanie'!AO$504)</f>
        <v>1.7600928668993893E-3</v>
      </c>
      <c r="AN77" s="314">
        <f>IF('Zahraničné financovanie'!AP$504=0,0,'Zahraničné financovanie'!AP272/'Zahraničné financovanie'!AP$504)</f>
        <v>0</v>
      </c>
      <c r="AO77" s="314">
        <f>IF('Zahraničné financovanie'!AQ$504=0,0,'Zahraničné financovanie'!AQ272/'Zahraničné financovanie'!AQ$504)</f>
        <v>2.0251167845414591E-3</v>
      </c>
      <c r="AP77" s="314">
        <f>IF('Zahraničné financovanie'!AR$504=0,0,'Zahraničné financovanie'!AR272/'Zahraničné financovanie'!AR$504)</f>
        <v>8.274492497793469E-4</v>
      </c>
      <c r="AQ77" s="314">
        <f>IF('Zahraničné financovanie'!AS$504=0,0,'Zahraničné financovanie'!AS272/'Zahraničné financovanie'!AS$504)</f>
        <v>0</v>
      </c>
      <c r="AR77" s="314">
        <f>IF('Zahraničné financovanie'!AT$504=0,0,'Zahraničné financovanie'!AT272/'Zahraničné financovanie'!AT$504)</f>
        <v>0</v>
      </c>
      <c r="AS77" s="314">
        <f>IF('Zahraničné financovanie'!AU$504=0,0,'Zahraničné financovanie'!AU272/'Zahraničné financovanie'!AU$504)</f>
        <v>0</v>
      </c>
      <c r="AT77" s="314">
        <f>IF('Zahraničné financovanie'!AV$504=0,0,'Zahraničné financovanie'!AV272/'Zahraničné financovanie'!AV$504)</f>
        <v>0</v>
      </c>
      <c r="AU77" s="314">
        <f>IF('Zahraničné financovanie'!AW$504=0,0,'Zahraničné financovanie'!AW272/'Zahraničné financovanie'!AW$504)</f>
        <v>1.3922213707001747E-3</v>
      </c>
      <c r="AV77" s="314">
        <f>IF('Zahraničné financovanie'!AX$504=0,0,'Zahraničné financovanie'!AX272/'Zahraničné financovanie'!AX$504)</f>
        <v>0</v>
      </c>
      <c r="AW77" s="314">
        <f>IF('Zahraničné financovanie'!AY$504=0,0,'Zahraničné financovanie'!AY272/'Zahraničné financovanie'!AY$504)</f>
        <v>0</v>
      </c>
      <c r="AX77" s="314">
        <f>IF('Zahraničné financovanie'!AZ$504=0,0,'Zahraničné financovanie'!AZ272/'Zahraničné financovanie'!AZ$504)</f>
        <v>0</v>
      </c>
      <c r="AY77" s="314">
        <f>IF('Zahraničné financovanie'!BA$504=0,0,'Zahraničné financovanie'!BA272/'Zahraničné financovanie'!BA$504)</f>
        <v>5.6244802141293784E-4</v>
      </c>
      <c r="AZ77" s="314">
        <f>IF('Zahraničné financovanie'!BB$504=0,0,'Zahraničné financovanie'!BB272/'Zahraničné financovanie'!BB$504)</f>
        <v>4.2973866499970001E-3</v>
      </c>
      <c r="BA77" s="314">
        <f>IF('Zahraničné financovanie'!BC$504=0,0,'Zahraničné financovanie'!BC272/'Zahraničné financovanie'!BC$504)</f>
        <v>0</v>
      </c>
      <c r="BB77" s="314">
        <f>IF('Zahraničné financovanie'!BD$504=0,0,'Zahraničné financovanie'!BD272/'Zahraničné financovanie'!BD$504)</f>
        <v>0</v>
      </c>
    </row>
    <row r="78" spans="1:54" ht="14.25" customHeight="1" x14ac:dyDescent="0.25">
      <c r="A78" s="21">
        <v>73</v>
      </c>
      <c r="B78" s="281" t="s">
        <v>190</v>
      </c>
      <c r="C78" s="282" t="s">
        <v>189</v>
      </c>
      <c r="D78" s="313">
        <f>IF('Zahraničné financovanie'!F$504=0,0,'Zahraničné financovanie'!F274/'Zahraničné financovanie'!F$504)</f>
        <v>0</v>
      </c>
      <c r="E78" s="313">
        <f>IF('Zahraničné financovanie'!G$504=0,0,'Zahraničné financovanie'!G274/'Zahraničné financovanie'!G$504)</f>
        <v>0</v>
      </c>
      <c r="F78" s="313">
        <f>IF('Zahraničné financovanie'!H$504=0,0,'Zahraničné financovanie'!H274/'Zahraničné financovanie'!H$504)</f>
        <v>6.6794129904763946E-5</v>
      </c>
      <c r="G78" s="313">
        <f>IF('Zahraničné financovanie'!I$504=0,0,'Zahraničné financovanie'!I274/'Zahraničné financovanie'!I$504)</f>
        <v>0</v>
      </c>
      <c r="H78" s="313">
        <f>IF('Zahraničné financovanie'!J$504=0,0,'Zahraničné financovanie'!J274/'Zahraničné financovanie'!J$504)</f>
        <v>0</v>
      </c>
      <c r="I78" s="313">
        <f>IF('Zahraničné financovanie'!K$504=0,0,'Zahraničné financovanie'!K274/'Zahraničné financovanie'!K$504)</f>
        <v>0</v>
      </c>
      <c r="J78" s="313">
        <f>IF('Zahraničné financovanie'!L$504=0,0,'Zahraničné financovanie'!L274/'Zahraničné financovanie'!L$504)</f>
        <v>2.0964360587002098E-3</v>
      </c>
      <c r="K78" s="313">
        <f>IF('Zahraničné financovanie'!M$504=0,0,'Zahraničné financovanie'!M274/'Zahraničné financovanie'!M$504)</f>
        <v>0</v>
      </c>
      <c r="L78" s="313">
        <f>IF('Zahraničné financovanie'!N$504=0,0,'Zahraničné financovanie'!N274/'Zahraničné financovanie'!N$504)</f>
        <v>0</v>
      </c>
      <c r="M78" s="313">
        <f>IF('Zahraničné financovanie'!O$504=0,0,'Zahraničné financovanie'!O274/'Zahraničné financovanie'!O$504)</f>
        <v>8.0356616494745865E-3</v>
      </c>
      <c r="N78" s="313">
        <f>IF('Zahraničné financovanie'!P$504=0,0,'Zahraničné financovanie'!P274/'Zahraničné financovanie'!P$504)</f>
        <v>0</v>
      </c>
      <c r="O78" s="313">
        <f>IF('Zahraničné financovanie'!Q$504=0,0,'Zahraničné financovanie'!Q274/'Zahraničné financovanie'!Q$504)</f>
        <v>1.0960696970422762E-3</v>
      </c>
      <c r="P78" s="313">
        <f>IF('Zahraničné financovanie'!R$504=0,0,'Zahraničné financovanie'!R274/'Zahraničné financovanie'!R$504)</f>
        <v>0</v>
      </c>
      <c r="Q78" s="313">
        <f>IF('Zahraničné financovanie'!S$504=0,0,'Zahraničné financovanie'!S274/'Zahraničné financovanie'!S$504)</f>
        <v>0</v>
      </c>
      <c r="R78" s="313">
        <f>IF('Zahraničné financovanie'!T$504=0,0,'Zahraničné financovanie'!T274/'Zahraničné financovanie'!T$504)</f>
        <v>1.2475343374915434E-3</v>
      </c>
      <c r="S78" s="313">
        <f>IF('Zahraničné financovanie'!U$504=0,0,'Zahraničné financovanie'!U274/'Zahraničné financovanie'!U$504)</f>
        <v>8.0617814875433172E-4</v>
      </c>
      <c r="T78" s="313">
        <f>IF('Zahraničné financovanie'!V$504=0,0,'Zahraničné financovanie'!V274/'Zahraničné financovanie'!V$504)</f>
        <v>0</v>
      </c>
      <c r="U78" s="313">
        <f>IF('Zahraničné financovanie'!W$504=0,0,'Zahraničné financovanie'!W274/'Zahraničné financovanie'!W$504)</f>
        <v>0</v>
      </c>
      <c r="V78" s="313">
        <f>IF('Zahraničné financovanie'!X$504=0,0,'Zahraničné financovanie'!X274/'Zahraničné financovanie'!X$504)</f>
        <v>0</v>
      </c>
      <c r="W78" s="313">
        <f>IF('Zahraničné financovanie'!Y$504=0,0,'Zahraničné financovanie'!Y274/'Zahraničné financovanie'!Y$504)</f>
        <v>0</v>
      </c>
      <c r="X78" s="313">
        <f>IF('Zahraničné financovanie'!Z$504=0,0,'Zahraničné financovanie'!Z274/'Zahraničné financovanie'!Z$504)</f>
        <v>0</v>
      </c>
      <c r="Y78" s="313">
        <f>IF('Zahraničné financovanie'!AA$504=0,0,'Zahraničné financovanie'!AA274/'Zahraničné financovanie'!AA$504)</f>
        <v>5.7413573004404261E-4</v>
      </c>
      <c r="Z78" s="313">
        <f>IF('Zahraničné financovanie'!AB$504=0,0,'Zahraničné financovanie'!AB274/'Zahraničné financovanie'!AB$504)</f>
        <v>2.3403775809163877E-3</v>
      </c>
      <c r="AA78" s="313">
        <f>IF('Zahraničné financovanie'!AC$504=0,0,'Zahraničné financovanie'!AC274/'Zahraničné financovanie'!AC$504)</f>
        <v>0</v>
      </c>
      <c r="AB78" s="313">
        <f>IF('Zahraničné financovanie'!AD$504=0,0,'Zahraničné financovanie'!AD274/'Zahraničné financovanie'!AD$504)</f>
        <v>0</v>
      </c>
      <c r="AC78" s="313">
        <f>IF('Zahraničné financovanie'!AE$504=0,0,'Zahraničné financovanie'!AE274/'Zahraničné financovanie'!AE$504)</f>
        <v>0</v>
      </c>
      <c r="AD78" s="313">
        <f>IF('Zahraničné financovanie'!AF$504=0,0,'Zahraničné financovanie'!AF274/'Zahraničné financovanie'!AF$504)</f>
        <v>0</v>
      </c>
      <c r="AE78" s="313">
        <f>IF('Zahraničné financovanie'!AG$504=0,0,'Zahraničné financovanie'!AG274/'Zahraničné financovanie'!AG$504)</f>
        <v>0</v>
      </c>
      <c r="AF78" s="313">
        <f>IF('Zahraničné financovanie'!AH$504=0,0,'Zahraničné financovanie'!AH274/'Zahraničné financovanie'!AH$504)</f>
        <v>3.9448914926076497E-4</v>
      </c>
      <c r="AG78" s="313">
        <f>IF('Zahraničné financovanie'!AI$504=0,0,'Zahraničné financovanie'!AI274/'Zahraničné financovanie'!AI$504)</f>
        <v>5.2528393537330114E-4</v>
      </c>
      <c r="AH78" s="313">
        <f>IF('Zahraničné financovanie'!AJ$504=0,0,'Zahraničné financovanie'!AJ274/'Zahraničné financovanie'!AJ$504)</f>
        <v>0</v>
      </c>
      <c r="AI78" s="313">
        <f>IF('Zahraničné financovanie'!AK$504=0,0,'Zahraničné financovanie'!AK274/'Zahraničné financovanie'!AK$504)</f>
        <v>0</v>
      </c>
      <c r="AJ78" s="313">
        <f>IF('Zahraničné financovanie'!AL$504=0,0,'Zahraničné financovanie'!AL274/'Zahraničné financovanie'!AL$504)</f>
        <v>9.6940090920255107E-4</v>
      </c>
      <c r="AK78" s="313">
        <f>IF('Zahraničné financovanie'!AM$504=0,0,'Zahraničné financovanie'!AM274/'Zahraničné financovanie'!AM$504)</f>
        <v>0</v>
      </c>
      <c r="AL78" s="313">
        <f>IF('Zahraničné financovanie'!AN$504=0,0,'Zahraničné financovanie'!AN274/'Zahraničné financovanie'!AN$504)</f>
        <v>1.0712975287844255E-3</v>
      </c>
      <c r="AM78" s="313">
        <f>IF('Zahraničné financovanie'!AO$504=0,0,'Zahraničné financovanie'!AO274/'Zahraničné financovanie'!AO$504)</f>
        <v>0</v>
      </c>
      <c r="AN78" s="313">
        <f>IF('Zahraničné financovanie'!AP$504=0,0,'Zahraničné financovanie'!AP274/'Zahraničné financovanie'!AP$504)</f>
        <v>0</v>
      </c>
      <c r="AO78" s="313">
        <f>IF('Zahraničné financovanie'!AQ$504=0,0,'Zahraničné financovanie'!AQ274/'Zahraničné financovanie'!AQ$504)</f>
        <v>0</v>
      </c>
      <c r="AP78" s="313">
        <f>IF('Zahraničné financovanie'!AR$504=0,0,'Zahraničné financovanie'!AR274/'Zahraničné financovanie'!AR$504)</f>
        <v>8.274492497793469E-4</v>
      </c>
      <c r="AQ78" s="313">
        <f>IF('Zahraničné financovanie'!AS$504=0,0,'Zahraničné financovanie'!AS274/'Zahraničné financovanie'!AS$504)</f>
        <v>0</v>
      </c>
      <c r="AR78" s="313">
        <f>IF('Zahraničné financovanie'!AT$504=0,0,'Zahraničné financovanie'!AT274/'Zahraničné financovanie'!AT$504)</f>
        <v>6.433363147371543E-4</v>
      </c>
      <c r="AS78" s="313">
        <f>IF('Zahraničné financovanie'!AU$504=0,0,'Zahraničné financovanie'!AU274/'Zahraničné financovanie'!AU$504)</f>
        <v>0</v>
      </c>
      <c r="AT78" s="313">
        <f>IF('Zahraničné financovanie'!AV$504=0,0,'Zahraničné financovanie'!AV274/'Zahraničné financovanie'!AV$504)</f>
        <v>0</v>
      </c>
      <c r="AU78" s="313">
        <f>IF('Zahraničné financovanie'!AW$504=0,0,'Zahraničné financovanie'!AW274/'Zahraničné financovanie'!AW$504)</f>
        <v>0</v>
      </c>
      <c r="AV78" s="313">
        <f>IF('Zahraničné financovanie'!AX$504=0,0,'Zahraničné financovanie'!AX274/'Zahraničné financovanie'!AX$504)</f>
        <v>2.8583985107743761E-4</v>
      </c>
      <c r="AW78" s="313">
        <f>IF('Zahraničné financovanie'!AY$504=0,0,'Zahraničné financovanie'!AY274/'Zahraničné financovanie'!AY$504)</f>
        <v>0</v>
      </c>
      <c r="AX78" s="313">
        <f>IF('Zahraničné financovanie'!AZ$504=0,0,'Zahraničné financovanie'!AZ274/'Zahraničné financovanie'!AZ$504)</f>
        <v>0</v>
      </c>
      <c r="AY78" s="313">
        <f>IF('Zahraničné financovanie'!BA$504=0,0,'Zahraničné financovanie'!BA274/'Zahraničné financovanie'!BA$504)</f>
        <v>2.2210112552053255E-4</v>
      </c>
      <c r="AZ78" s="313">
        <f>IF('Zahraničné financovanie'!BB$504=0,0,'Zahraničné financovanie'!BB274/'Zahraničné financovanie'!BB$504)</f>
        <v>0</v>
      </c>
      <c r="BA78" s="313">
        <f>IF('Zahraničné financovanie'!BC$504=0,0,'Zahraničné financovanie'!BC274/'Zahraničné financovanie'!BC$504)</f>
        <v>0</v>
      </c>
      <c r="BB78" s="313">
        <f>IF('Zahraničné financovanie'!BD$504=0,0,'Zahraničné financovanie'!BD274/'Zahraničné financovanie'!BD$504)</f>
        <v>0</v>
      </c>
    </row>
    <row r="79" spans="1:54" ht="14.25" customHeight="1" x14ac:dyDescent="0.25">
      <c r="A79" s="21">
        <v>74</v>
      </c>
      <c r="B79" s="279" t="s">
        <v>220</v>
      </c>
      <c r="C79" s="280" t="s">
        <v>219</v>
      </c>
      <c r="D79" s="314">
        <f>IF('Zahraničné financovanie'!F$504=0,0,'Zahraničné financovanie'!F276/'Zahraničné financovanie'!F$504)</f>
        <v>0</v>
      </c>
      <c r="E79" s="314">
        <f>IF('Zahraničné financovanie'!G$504=0,0,'Zahraničné financovanie'!G276/'Zahraničné financovanie'!G$504)</f>
        <v>0</v>
      </c>
      <c r="F79" s="314">
        <f>IF('Zahraničné financovanie'!H$504=0,0,'Zahraničné financovanie'!H276/'Zahraničné financovanie'!H$504)</f>
        <v>0</v>
      </c>
      <c r="G79" s="314">
        <f>IF('Zahraničné financovanie'!I$504=0,0,'Zahraničné financovanie'!I276/'Zahraničné financovanie'!I$504)</f>
        <v>0</v>
      </c>
      <c r="H79" s="314">
        <f>IF('Zahraničné financovanie'!J$504=0,0,'Zahraničné financovanie'!J276/'Zahraničné financovanie'!J$504)</f>
        <v>0</v>
      </c>
      <c r="I79" s="314">
        <f>IF('Zahraničné financovanie'!K$504=0,0,'Zahraničné financovanie'!K276/'Zahraničné financovanie'!K$504)</f>
        <v>0</v>
      </c>
      <c r="J79" s="314">
        <f>IF('Zahraničné financovanie'!L$504=0,0,'Zahraničné financovanie'!L276/'Zahraničné financovanie'!L$504)</f>
        <v>0</v>
      </c>
      <c r="K79" s="314">
        <f>IF('Zahraničné financovanie'!M$504=0,0,'Zahraničné financovanie'!M276/'Zahraničné financovanie'!M$504)</f>
        <v>0</v>
      </c>
      <c r="L79" s="314">
        <f>IF('Zahraničné financovanie'!N$504=0,0,'Zahraničné financovanie'!N276/'Zahraničné financovanie'!N$504)</f>
        <v>0</v>
      </c>
      <c r="M79" s="314">
        <f>IF('Zahraničné financovanie'!O$504=0,0,'Zahraničné financovanie'!O276/'Zahraničné financovanie'!O$504)</f>
        <v>0</v>
      </c>
      <c r="N79" s="314">
        <f>IF('Zahraničné financovanie'!P$504=0,0,'Zahraničné financovanie'!P276/'Zahraničné financovanie'!P$504)</f>
        <v>0</v>
      </c>
      <c r="O79" s="314">
        <f>IF('Zahraničné financovanie'!Q$504=0,0,'Zahraničné financovanie'!Q276/'Zahraničné financovanie'!Q$504)</f>
        <v>0</v>
      </c>
      <c r="P79" s="314">
        <f>IF('Zahraničné financovanie'!R$504=0,0,'Zahraničné financovanie'!R276/'Zahraničné financovanie'!R$504)</f>
        <v>0</v>
      </c>
      <c r="Q79" s="314">
        <f>IF('Zahraničné financovanie'!S$504=0,0,'Zahraničné financovanie'!S276/'Zahraničné financovanie'!S$504)</f>
        <v>0</v>
      </c>
      <c r="R79" s="314">
        <f>IF('Zahraničné financovanie'!T$504=0,0,'Zahraničné financovanie'!T276/'Zahraničné financovanie'!T$504)</f>
        <v>0</v>
      </c>
      <c r="S79" s="314">
        <f>IF('Zahraničné financovanie'!U$504=0,0,'Zahraničné financovanie'!U276/'Zahraničné financovanie'!U$504)</f>
        <v>0</v>
      </c>
      <c r="T79" s="314">
        <f>IF('Zahraničné financovanie'!V$504=0,0,'Zahraničné financovanie'!V276/'Zahraničné financovanie'!V$504)</f>
        <v>0</v>
      </c>
      <c r="U79" s="314">
        <f>IF('Zahraničné financovanie'!W$504=0,0,'Zahraničné financovanie'!W276/'Zahraničné financovanie'!W$504)</f>
        <v>0</v>
      </c>
      <c r="V79" s="314">
        <f>IF('Zahraničné financovanie'!X$504=0,0,'Zahraničné financovanie'!X276/'Zahraničné financovanie'!X$504)</f>
        <v>0</v>
      </c>
      <c r="W79" s="314">
        <f>IF('Zahraničné financovanie'!Y$504=0,0,'Zahraničné financovanie'!Y276/'Zahraničné financovanie'!Y$504)</f>
        <v>0</v>
      </c>
      <c r="X79" s="314">
        <f>IF('Zahraničné financovanie'!Z$504=0,0,'Zahraničné financovanie'!Z276/'Zahraničné financovanie'!Z$504)</f>
        <v>0</v>
      </c>
      <c r="Y79" s="314">
        <f>IF('Zahraničné financovanie'!AA$504=0,0,'Zahraničné financovanie'!AA276/'Zahraničné financovanie'!AA$504)</f>
        <v>0</v>
      </c>
      <c r="Z79" s="314">
        <f>IF('Zahraničné financovanie'!AB$504=0,0,'Zahraničné financovanie'!AB276/'Zahraničné financovanie'!AB$504)</f>
        <v>0</v>
      </c>
      <c r="AA79" s="314">
        <f>IF('Zahraničné financovanie'!AC$504=0,0,'Zahraničné financovanie'!AC276/'Zahraničné financovanie'!AC$504)</f>
        <v>0</v>
      </c>
      <c r="AB79" s="314">
        <f>IF('Zahraničné financovanie'!AD$504=0,0,'Zahraničné financovanie'!AD276/'Zahraničné financovanie'!AD$504)</f>
        <v>0</v>
      </c>
      <c r="AC79" s="314">
        <f>IF('Zahraničné financovanie'!AE$504=0,0,'Zahraničné financovanie'!AE276/'Zahraničné financovanie'!AE$504)</f>
        <v>0</v>
      </c>
      <c r="AD79" s="314">
        <f>IF('Zahraničné financovanie'!AF$504=0,0,'Zahraničné financovanie'!AF276/'Zahraničné financovanie'!AF$504)</f>
        <v>0</v>
      </c>
      <c r="AE79" s="314">
        <f>IF('Zahraničné financovanie'!AG$504=0,0,'Zahraničné financovanie'!AG276/'Zahraničné financovanie'!AG$504)</f>
        <v>0</v>
      </c>
      <c r="AF79" s="314">
        <f>IF('Zahraničné financovanie'!AH$504=0,0,'Zahraničné financovanie'!AH276/'Zahraničné financovanie'!AH$504)</f>
        <v>0</v>
      </c>
      <c r="AG79" s="314">
        <f>IF('Zahraničné financovanie'!AI$504=0,0,'Zahraničné financovanie'!AI276/'Zahraničné financovanie'!AI$504)</f>
        <v>0</v>
      </c>
      <c r="AH79" s="314">
        <f>IF('Zahraničné financovanie'!AJ$504=0,0,'Zahraničné financovanie'!AJ276/'Zahraničné financovanie'!AJ$504)</f>
        <v>0</v>
      </c>
      <c r="AI79" s="314">
        <f>IF('Zahraničné financovanie'!AK$504=0,0,'Zahraničné financovanie'!AK276/'Zahraničné financovanie'!AK$504)</f>
        <v>0</v>
      </c>
      <c r="AJ79" s="314">
        <f>IF('Zahraničné financovanie'!AL$504=0,0,'Zahraničné financovanie'!AL276/'Zahraničné financovanie'!AL$504)</f>
        <v>0</v>
      </c>
      <c r="AK79" s="314">
        <f>IF('Zahraničné financovanie'!AM$504=0,0,'Zahraničné financovanie'!AM276/'Zahraničné financovanie'!AM$504)</f>
        <v>0</v>
      </c>
      <c r="AL79" s="314">
        <f>IF('Zahraničné financovanie'!AN$504=0,0,'Zahraničné financovanie'!AN276/'Zahraničné financovanie'!AN$504)</f>
        <v>0</v>
      </c>
      <c r="AM79" s="314">
        <f>IF('Zahraničné financovanie'!AO$504=0,0,'Zahraničné financovanie'!AO276/'Zahraničné financovanie'!AO$504)</f>
        <v>0</v>
      </c>
      <c r="AN79" s="314">
        <f>IF('Zahraničné financovanie'!AP$504=0,0,'Zahraničné financovanie'!AP276/'Zahraničné financovanie'!AP$504)</f>
        <v>0</v>
      </c>
      <c r="AO79" s="314">
        <f>IF('Zahraničné financovanie'!AQ$504=0,0,'Zahraničné financovanie'!AQ276/'Zahraničné financovanie'!AQ$504)</f>
        <v>0</v>
      </c>
      <c r="AP79" s="314">
        <f>IF('Zahraničné financovanie'!AR$504=0,0,'Zahraničné financovanie'!AR276/'Zahraničné financovanie'!AR$504)</f>
        <v>0</v>
      </c>
      <c r="AQ79" s="314">
        <f>IF('Zahraničné financovanie'!AS$504=0,0,'Zahraničné financovanie'!AS276/'Zahraničné financovanie'!AS$504)</f>
        <v>0</v>
      </c>
      <c r="AR79" s="314">
        <f>IF('Zahraničné financovanie'!AT$504=0,0,'Zahraničné financovanie'!AT276/'Zahraničné financovanie'!AT$504)</f>
        <v>0</v>
      </c>
      <c r="AS79" s="314">
        <f>IF('Zahraničné financovanie'!AU$504=0,0,'Zahraničné financovanie'!AU276/'Zahraničné financovanie'!AU$504)</f>
        <v>0</v>
      </c>
      <c r="AT79" s="314">
        <f>IF('Zahraničné financovanie'!AV$504=0,0,'Zahraničné financovanie'!AV276/'Zahraničné financovanie'!AV$504)</f>
        <v>0</v>
      </c>
      <c r="AU79" s="314">
        <f>IF('Zahraničné financovanie'!AW$504=0,0,'Zahraničné financovanie'!AW276/'Zahraničné financovanie'!AW$504)</f>
        <v>0</v>
      </c>
      <c r="AV79" s="314">
        <f>IF('Zahraničné financovanie'!AX$504=0,0,'Zahraničné financovanie'!AX276/'Zahraničné financovanie'!AX$504)</f>
        <v>0</v>
      </c>
      <c r="AW79" s="314">
        <f>IF('Zahraničné financovanie'!AY$504=0,0,'Zahraničné financovanie'!AY276/'Zahraničné financovanie'!AY$504)</f>
        <v>0</v>
      </c>
      <c r="AX79" s="314">
        <f>IF('Zahraničné financovanie'!AZ$504=0,0,'Zahraničné financovanie'!AZ276/'Zahraničné financovanie'!AZ$504)</f>
        <v>0</v>
      </c>
      <c r="AY79" s="314">
        <f>IF('Zahraničné financovanie'!BA$504=0,0,'Zahraničné financovanie'!BA276/'Zahraničné financovanie'!BA$504)</f>
        <v>0</v>
      </c>
      <c r="AZ79" s="314">
        <f>IF('Zahraničné financovanie'!BB$504=0,0,'Zahraničné financovanie'!BB276/'Zahraničné financovanie'!BB$504)</f>
        <v>0</v>
      </c>
      <c r="BA79" s="314">
        <f>IF('Zahraničné financovanie'!BC$504=0,0,'Zahraničné financovanie'!BC276/'Zahraničné financovanie'!BC$504)</f>
        <v>0</v>
      </c>
      <c r="BB79" s="314">
        <f>IF('Zahraničné financovanie'!BD$504=0,0,'Zahraničné financovanie'!BD276/'Zahraničné financovanie'!BD$504)</f>
        <v>0</v>
      </c>
    </row>
    <row r="80" spans="1:54" ht="14.25" customHeight="1" x14ac:dyDescent="0.25">
      <c r="A80" s="21">
        <v>75</v>
      </c>
      <c r="B80" s="281" t="s">
        <v>234</v>
      </c>
      <c r="C80" s="282" t="s">
        <v>233</v>
      </c>
      <c r="D80" s="313">
        <f>IF('Zahraničné financovanie'!F$504=0,0,'Zahraničné financovanie'!F278/'Zahraničné financovanie'!F$504)</f>
        <v>0</v>
      </c>
      <c r="E80" s="313">
        <f>IF('Zahraničné financovanie'!G$504=0,0,'Zahraničné financovanie'!G278/'Zahraničné financovanie'!G$504)</f>
        <v>0</v>
      </c>
      <c r="F80" s="313">
        <f>IF('Zahraničné financovanie'!H$504=0,0,'Zahraničné financovanie'!H278/'Zahraničné financovanie'!H$504)</f>
        <v>0</v>
      </c>
      <c r="G80" s="313">
        <f>IF('Zahraničné financovanie'!I$504=0,0,'Zahraničné financovanie'!I278/'Zahraničné financovanie'!I$504)</f>
        <v>0</v>
      </c>
      <c r="H80" s="313">
        <f>IF('Zahraničné financovanie'!J$504=0,0,'Zahraničné financovanie'!J278/'Zahraničné financovanie'!J$504)</f>
        <v>0</v>
      </c>
      <c r="I80" s="313">
        <f>IF('Zahraničné financovanie'!K$504=0,0,'Zahraničné financovanie'!K278/'Zahraničné financovanie'!K$504)</f>
        <v>0</v>
      </c>
      <c r="J80" s="313">
        <f>IF('Zahraničné financovanie'!L$504=0,0,'Zahraničné financovanie'!L278/'Zahraničné financovanie'!L$504)</f>
        <v>0</v>
      </c>
      <c r="K80" s="313">
        <f>IF('Zahraničné financovanie'!M$504=0,0,'Zahraničné financovanie'!M278/'Zahraničné financovanie'!M$504)</f>
        <v>0</v>
      </c>
      <c r="L80" s="313">
        <f>IF('Zahraničné financovanie'!N$504=0,0,'Zahraničné financovanie'!N278/'Zahraničné financovanie'!N$504)</f>
        <v>0</v>
      </c>
      <c r="M80" s="313">
        <f>IF('Zahraničné financovanie'!O$504=0,0,'Zahraničné financovanie'!O278/'Zahraničné financovanie'!O$504)</f>
        <v>0</v>
      </c>
      <c r="N80" s="313">
        <f>IF('Zahraničné financovanie'!P$504=0,0,'Zahraničné financovanie'!P278/'Zahraničné financovanie'!P$504)</f>
        <v>0</v>
      </c>
      <c r="O80" s="313">
        <f>IF('Zahraničné financovanie'!Q$504=0,0,'Zahraničné financovanie'!Q278/'Zahraničné financovanie'!Q$504)</f>
        <v>0</v>
      </c>
      <c r="P80" s="313">
        <f>IF('Zahraničné financovanie'!R$504=0,0,'Zahraničné financovanie'!R278/'Zahraničné financovanie'!R$504)</f>
        <v>0</v>
      </c>
      <c r="Q80" s="313">
        <f>IF('Zahraničné financovanie'!S$504=0,0,'Zahraničné financovanie'!S278/'Zahraničné financovanie'!S$504)</f>
        <v>0</v>
      </c>
      <c r="R80" s="313">
        <f>IF('Zahraničné financovanie'!T$504=0,0,'Zahraničné financovanie'!T278/'Zahraničné financovanie'!T$504)</f>
        <v>0</v>
      </c>
      <c r="S80" s="313">
        <f>IF('Zahraničné financovanie'!U$504=0,0,'Zahraničné financovanie'!U278/'Zahraničné financovanie'!U$504)</f>
        <v>0</v>
      </c>
      <c r="T80" s="313">
        <f>IF('Zahraničné financovanie'!V$504=0,0,'Zahraničné financovanie'!V278/'Zahraničné financovanie'!V$504)</f>
        <v>1.9744920812101281E-4</v>
      </c>
      <c r="U80" s="313">
        <f>IF('Zahraničné financovanie'!W$504=0,0,'Zahraničné financovanie'!W278/'Zahraničné financovanie'!W$504)</f>
        <v>0</v>
      </c>
      <c r="V80" s="313">
        <f>IF('Zahraničné financovanie'!X$504=0,0,'Zahraničné financovanie'!X278/'Zahraničné financovanie'!X$504)</f>
        <v>0</v>
      </c>
      <c r="W80" s="313">
        <f>IF('Zahraničné financovanie'!Y$504=0,0,'Zahraničné financovanie'!Y278/'Zahraničné financovanie'!Y$504)</f>
        <v>0</v>
      </c>
      <c r="X80" s="313">
        <f>IF('Zahraničné financovanie'!Z$504=0,0,'Zahraničné financovanie'!Z278/'Zahraničné financovanie'!Z$504)</f>
        <v>0</v>
      </c>
      <c r="Y80" s="313">
        <f>IF('Zahraničné financovanie'!AA$504=0,0,'Zahraničné financovanie'!AA278/'Zahraničné financovanie'!AA$504)</f>
        <v>6.6752524771623361E-3</v>
      </c>
      <c r="Z80" s="313">
        <f>IF('Zahraničné financovanie'!AB$504=0,0,'Zahraničné financovanie'!AB278/'Zahraničné financovanie'!AB$504)</f>
        <v>0</v>
      </c>
      <c r="AA80" s="313">
        <f>IF('Zahraničné financovanie'!AC$504=0,0,'Zahraničné financovanie'!AC278/'Zahraničné financovanie'!AC$504)</f>
        <v>0</v>
      </c>
      <c r="AB80" s="313">
        <f>IF('Zahraničné financovanie'!AD$504=0,0,'Zahraničné financovanie'!AD278/'Zahraničné financovanie'!AD$504)</f>
        <v>0</v>
      </c>
      <c r="AC80" s="313">
        <f>IF('Zahraničné financovanie'!AE$504=0,0,'Zahraničné financovanie'!AE278/'Zahraničné financovanie'!AE$504)</f>
        <v>0</v>
      </c>
      <c r="AD80" s="313">
        <f>IF('Zahraničné financovanie'!AF$504=0,0,'Zahraničné financovanie'!AF278/'Zahraničné financovanie'!AF$504)</f>
        <v>0</v>
      </c>
      <c r="AE80" s="313">
        <f>IF('Zahraničné financovanie'!AG$504=0,0,'Zahraničné financovanie'!AG278/'Zahraničné financovanie'!AG$504)</f>
        <v>0</v>
      </c>
      <c r="AF80" s="313">
        <f>IF('Zahraničné financovanie'!AH$504=0,0,'Zahraničné financovanie'!AH278/'Zahraničné financovanie'!AH$504)</f>
        <v>0</v>
      </c>
      <c r="AG80" s="313">
        <f>IF('Zahraničné financovanie'!AI$504=0,0,'Zahraničné financovanie'!AI278/'Zahraničné financovanie'!AI$504)</f>
        <v>0</v>
      </c>
      <c r="AH80" s="313">
        <f>IF('Zahraničné financovanie'!AJ$504=0,0,'Zahraničné financovanie'!AJ278/'Zahraničné financovanie'!AJ$504)</f>
        <v>0</v>
      </c>
      <c r="AI80" s="313">
        <f>IF('Zahraničné financovanie'!AK$504=0,0,'Zahraničné financovanie'!AK278/'Zahraničné financovanie'!AK$504)</f>
        <v>0</v>
      </c>
      <c r="AJ80" s="313">
        <f>IF('Zahraničné financovanie'!AL$504=0,0,'Zahraničné financovanie'!AL278/'Zahraničné financovanie'!AL$504)</f>
        <v>0</v>
      </c>
      <c r="AK80" s="313">
        <f>IF('Zahraničné financovanie'!AM$504=0,0,'Zahraničné financovanie'!AM278/'Zahraničné financovanie'!AM$504)</f>
        <v>0</v>
      </c>
      <c r="AL80" s="313">
        <f>IF('Zahraničné financovanie'!AN$504=0,0,'Zahraničné financovanie'!AN278/'Zahraničné financovanie'!AN$504)</f>
        <v>0</v>
      </c>
      <c r="AM80" s="313">
        <f>IF('Zahraničné financovanie'!AO$504=0,0,'Zahraničné financovanie'!AO278/'Zahraničné financovanie'!AO$504)</f>
        <v>0</v>
      </c>
      <c r="AN80" s="313">
        <f>IF('Zahraničné financovanie'!AP$504=0,0,'Zahraničné financovanie'!AP278/'Zahraničné financovanie'!AP$504)</f>
        <v>0</v>
      </c>
      <c r="AO80" s="313">
        <f>IF('Zahraničné financovanie'!AQ$504=0,0,'Zahraničné financovanie'!AQ278/'Zahraničné financovanie'!AQ$504)</f>
        <v>0</v>
      </c>
      <c r="AP80" s="313">
        <f>IF('Zahraničné financovanie'!AR$504=0,0,'Zahraničné financovanie'!AR278/'Zahraničné financovanie'!AR$504)</f>
        <v>0</v>
      </c>
      <c r="AQ80" s="313">
        <f>IF('Zahraničné financovanie'!AS$504=0,0,'Zahraničné financovanie'!AS278/'Zahraničné financovanie'!AS$504)</f>
        <v>0</v>
      </c>
      <c r="AR80" s="313">
        <f>IF('Zahraničné financovanie'!AT$504=0,0,'Zahraničné financovanie'!AT278/'Zahraničné financovanie'!AT$504)</f>
        <v>0</v>
      </c>
      <c r="AS80" s="313">
        <f>IF('Zahraničné financovanie'!AU$504=0,0,'Zahraničné financovanie'!AU278/'Zahraničné financovanie'!AU$504)</f>
        <v>0</v>
      </c>
      <c r="AT80" s="313">
        <f>IF('Zahraničné financovanie'!AV$504=0,0,'Zahraničné financovanie'!AV278/'Zahraničné financovanie'!AV$504)</f>
        <v>0</v>
      </c>
      <c r="AU80" s="313">
        <f>IF('Zahraničné financovanie'!AW$504=0,0,'Zahraničné financovanie'!AW278/'Zahraničné financovanie'!AW$504)</f>
        <v>0</v>
      </c>
      <c r="AV80" s="313">
        <f>IF('Zahraničné financovanie'!AX$504=0,0,'Zahraničné financovanie'!AX278/'Zahraničné financovanie'!AX$504)</f>
        <v>0</v>
      </c>
      <c r="AW80" s="313">
        <f>IF('Zahraničné financovanie'!AY$504=0,0,'Zahraničné financovanie'!AY278/'Zahraničné financovanie'!AY$504)</f>
        <v>0</v>
      </c>
      <c r="AX80" s="313">
        <f>IF('Zahraničné financovanie'!AZ$504=0,0,'Zahraničné financovanie'!AZ278/'Zahraničné financovanie'!AZ$504)</f>
        <v>0</v>
      </c>
      <c r="AY80" s="313">
        <f>IF('Zahraničné financovanie'!BA$504=0,0,'Zahraničné financovanie'!BA278/'Zahraničné financovanie'!BA$504)</f>
        <v>0</v>
      </c>
      <c r="AZ80" s="313">
        <f>IF('Zahraničné financovanie'!BB$504=0,0,'Zahraničné financovanie'!BB278/'Zahraničné financovanie'!BB$504)</f>
        <v>0</v>
      </c>
      <c r="BA80" s="313">
        <f>IF('Zahraničné financovanie'!BC$504=0,0,'Zahraničné financovanie'!BC278/'Zahraničné financovanie'!BC$504)</f>
        <v>0</v>
      </c>
      <c r="BB80" s="313">
        <f>IF('Zahraničné financovanie'!BD$504=0,0,'Zahraničné financovanie'!BD278/'Zahraničné financovanie'!BD$504)</f>
        <v>0</v>
      </c>
    </row>
    <row r="81" spans="1:54" ht="14.25" customHeight="1" x14ac:dyDescent="0.25">
      <c r="A81" s="21">
        <v>76</v>
      </c>
      <c r="B81" s="279" t="s">
        <v>950</v>
      </c>
      <c r="C81" s="280" t="s">
        <v>159</v>
      </c>
      <c r="D81" s="314">
        <f>IF('Zahraničné financovanie'!F$504=0,0,'Zahraničné financovanie'!F281/'Zahraničné financovanie'!F$504)</f>
        <v>0</v>
      </c>
      <c r="E81" s="314">
        <f>IF('Zahraničné financovanie'!G$504=0,0,'Zahraničné financovanie'!G281/'Zahraničné financovanie'!G$504)</f>
        <v>1.9189679558893308E-2</v>
      </c>
      <c r="F81" s="314">
        <f>IF('Zahraničné financovanie'!H$504=0,0,'Zahraničné financovanie'!H281/'Zahraničné financovanie'!H$504)</f>
        <v>2.3501875295292678E-2</v>
      </c>
      <c r="G81" s="314">
        <f>IF('Zahraničné financovanie'!I$504=0,0,'Zahraničné financovanie'!I281/'Zahraničné financovanie'!I$504)</f>
        <v>3.1255186357480925E-3</v>
      </c>
      <c r="H81" s="314">
        <f>IF('Zahraničné financovanie'!J$504=0,0,'Zahraničné financovanie'!J281/'Zahraničné financovanie'!J$504)</f>
        <v>1.0005733018856816E-2</v>
      </c>
      <c r="I81" s="314">
        <f>IF('Zahraničné financovanie'!K$504=0,0,'Zahraničné financovanie'!K281/'Zahraničné financovanie'!K$504)</f>
        <v>0</v>
      </c>
      <c r="J81" s="314">
        <f>IF('Zahraničné financovanie'!L$504=0,0,'Zahraničné financovanie'!L281/'Zahraničné financovanie'!L$504)</f>
        <v>1.3976240391334731E-2</v>
      </c>
      <c r="K81" s="314">
        <f>IF('Zahraničné financovanie'!M$504=0,0,'Zahraničné financovanie'!M281/'Zahraničné financovanie'!M$504)</f>
        <v>0</v>
      </c>
      <c r="L81" s="314">
        <f>IF('Zahraničné financovanie'!N$504=0,0,'Zahraničné financovanie'!N281/'Zahraničné financovanie'!N$504)</f>
        <v>5.6989493697147224E-3</v>
      </c>
      <c r="M81" s="314">
        <f>IF('Zahraničné financovanie'!O$504=0,0,'Zahraničné financovanie'!O281/'Zahraničné financovanie'!O$504)</f>
        <v>1.3111278298045192E-3</v>
      </c>
      <c r="N81" s="314">
        <f>IF('Zahraničné financovanie'!P$504=0,0,'Zahraničné financovanie'!P281/'Zahraničné financovanie'!P$504)</f>
        <v>0</v>
      </c>
      <c r="O81" s="314">
        <f>IF('Zahraničné financovanie'!Q$504=0,0,'Zahraničné financovanie'!Q281/'Zahraničné financovanie'!Q$504)</f>
        <v>0</v>
      </c>
      <c r="P81" s="314">
        <f>IF('Zahraničné financovanie'!R$504=0,0,'Zahraničné financovanie'!R281/'Zahraničné financovanie'!R$504)</f>
        <v>0</v>
      </c>
      <c r="Q81" s="314">
        <f>IF('Zahraničné financovanie'!S$504=0,0,'Zahraničné financovanie'!S281/'Zahraničné financovanie'!S$504)</f>
        <v>0</v>
      </c>
      <c r="R81" s="314">
        <f>IF('Zahraničné financovanie'!T$504=0,0,'Zahraničné financovanie'!T281/'Zahraničné financovanie'!T$504)</f>
        <v>1.6574384769530506E-2</v>
      </c>
      <c r="S81" s="314">
        <f>IF('Zahraničné financovanie'!U$504=0,0,'Zahraničné financovanie'!U281/'Zahraničné financovanie'!U$504)</f>
        <v>2.0132630594535748E-3</v>
      </c>
      <c r="T81" s="314">
        <f>IF('Zahraničné financovanie'!V$504=0,0,'Zahraničné financovanie'!V281/'Zahraničné financovanie'!V$504)</f>
        <v>5.3323474415396973E-5</v>
      </c>
      <c r="U81" s="314">
        <f>IF('Zahraničné financovanie'!W$504=0,0,'Zahraničné financovanie'!W281/'Zahraničné financovanie'!W$504)</f>
        <v>0</v>
      </c>
      <c r="V81" s="314">
        <f>IF('Zahraničné financovanie'!X$504=0,0,'Zahraničné financovanie'!X281/'Zahraničné financovanie'!X$504)</f>
        <v>0</v>
      </c>
      <c r="W81" s="314">
        <f>IF('Zahraničné financovanie'!Y$504=0,0,'Zahraničné financovanie'!Y281/'Zahraničné financovanie'!Y$504)</f>
        <v>0</v>
      </c>
      <c r="X81" s="314">
        <f>IF('Zahraničné financovanie'!Z$504=0,0,'Zahraničné financovanie'!Z281/'Zahraničné financovanie'!Z$504)</f>
        <v>0</v>
      </c>
      <c r="Y81" s="314">
        <f>IF('Zahraničné financovanie'!AA$504=0,0,'Zahraničné financovanie'!AA281/'Zahraničné financovanie'!AA$504)</f>
        <v>6.596710601700701E-3</v>
      </c>
      <c r="Z81" s="314">
        <f>IF('Zahraničné financovanie'!AB$504=0,0,'Zahraničné financovanie'!AB281/'Zahraničné financovanie'!AB$504)</f>
        <v>0.11268484648856682</v>
      </c>
      <c r="AA81" s="314">
        <f>IF('Zahraničné financovanie'!AC$504=0,0,'Zahraničné financovanie'!AC281/'Zahraničné financovanie'!AC$504)</f>
        <v>1.5099244919348522E-2</v>
      </c>
      <c r="AB81" s="314">
        <f>IF('Zahraničné financovanie'!AD$504=0,0,'Zahraničné financovanie'!AD281/'Zahraničné financovanie'!AD$504)</f>
        <v>0</v>
      </c>
      <c r="AC81" s="314">
        <f>IF('Zahraničné financovanie'!AE$504=0,0,'Zahraničné financovanie'!AE281/'Zahraničné financovanie'!AE$504)</f>
        <v>0</v>
      </c>
      <c r="AD81" s="314">
        <f>IF('Zahraničné financovanie'!AF$504=0,0,'Zahraničné financovanie'!AF281/'Zahraničné financovanie'!AF$504)</f>
        <v>0</v>
      </c>
      <c r="AE81" s="314">
        <f>IF('Zahraničné financovanie'!AG$504=0,0,'Zahraničné financovanie'!AG281/'Zahraničné financovanie'!AG$504)</f>
        <v>0</v>
      </c>
      <c r="AF81" s="314">
        <f>IF('Zahraničné financovanie'!AH$504=0,0,'Zahraničné financovanie'!AH281/'Zahraničné financovanie'!AH$504)</f>
        <v>0</v>
      </c>
      <c r="AG81" s="314">
        <f>IF('Zahraničné financovanie'!AI$504=0,0,'Zahraničné financovanie'!AI281/'Zahraničné financovanie'!AI$504)</f>
        <v>0</v>
      </c>
      <c r="AH81" s="314">
        <f>IF('Zahraničné financovanie'!AJ$504=0,0,'Zahraničné financovanie'!AJ281/'Zahraničné financovanie'!AJ$504)</f>
        <v>0</v>
      </c>
      <c r="AI81" s="314">
        <f>IF('Zahraničné financovanie'!AK$504=0,0,'Zahraničné financovanie'!AK281/'Zahraničné financovanie'!AK$504)</f>
        <v>0</v>
      </c>
      <c r="AJ81" s="314">
        <f>IF('Zahraničné financovanie'!AL$504=0,0,'Zahraničné financovanie'!AL281/'Zahraničné financovanie'!AL$504)</f>
        <v>3.2462100998181475E-3</v>
      </c>
      <c r="AK81" s="314">
        <f>IF('Zahraničné financovanie'!AM$504=0,0,'Zahraničné financovanie'!AM281/'Zahraničné financovanie'!AM$504)</f>
        <v>7.1997363183604296E-4</v>
      </c>
      <c r="AL81" s="314">
        <f>IF('Zahraničné financovanie'!AN$504=0,0,'Zahraničné financovanie'!AN281/'Zahraničné financovanie'!AN$504)</f>
        <v>3.3231649342892876E-2</v>
      </c>
      <c r="AM81" s="314">
        <f>IF('Zahraničné financovanie'!AO$504=0,0,'Zahraničné financovanie'!AO281/'Zahraničné financovanie'!AO$504)</f>
        <v>1.4301930877372202E-3</v>
      </c>
      <c r="AN81" s="314">
        <f>IF('Zahraničné financovanie'!AP$504=0,0,'Zahraničné financovanie'!AP281/'Zahraničné financovanie'!AP$504)</f>
        <v>0</v>
      </c>
      <c r="AO81" s="314">
        <f>IF('Zahraničné financovanie'!AQ$504=0,0,'Zahraničné financovanie'!AQ281/'Zahraničné financovanie'!AQ$504)</f>
        <v>0</v>
      </c>
      <c r="AP81" s="314">
        <f>IF('Zahraničné financovanie'!AR$504=0,0,'Zahraničné financovanie'!AR281/'Zahraničné financovanie'!AR$504)</f>
        <v>1.3239187996469551E-3</v>
      </c>
      <c r="AQ81" s="314">
        <f>IF('Zahraničné financovanie'!AS$504=0,0,'Zahraničné financovanie'!AS281/'Zahraničné financovanie'!AS$504)</f>
        <v>1.1793354965471874E-3</v>
      </c>
      <c r="AR81" s="314">
        <f>IF('Zahraničné financovanie'!AT$504=0,0,'Zahraničné financovanie'!AT281/'Zahraničné financovanie'!AT$504)</f>
        <v>1.044753544401247E-3</v>
      </c>
      <c r="AS81" s="314">
        <f>IF('Zahraničné financovanie'!AU$504=0,0,'Zahraničné financovanie'!AU281/'Zahraničné financovanie'!AU$504)</f>
        <v>2.2285433064773232E-4</v>
      </c>
      <c r="AT81" s="314">
        <f>IF('Zahraničné financovanie'!AV$504=0,0,'Zahraničné financovanie'!AV281/'Zahraničné financovanie'!AV$504)</f>
        <v>0</v>
      </c>
      <c r="AU81" s="314">
        <f>IF('Zahraničné financovanie'!AW$504=0,0,'Zahraničné financovanie'!AW281/'Zahraničné financovanie'!AW$504)</f>
        <v>8.4482481881387045E-3</v>
      </c>
      <c r="AV81" s="314">
        <f>IF('Zahraničné financovanie'!AX$504=0,0,'Zahraničné financovanie'!AX281/'Zahraničné financovanie'!AX$504)</f>
        <v>2.2152588458501411E-3</v>
      </c>
      <c r="AW81" s="314">
        <f>IF('Zahraničné financovanie'!AY$504=0,0,'Zahraničné financovanie'!AY281/'Zahraničné financovanie'!AY$504)</f>
        <v>4.4411719208394271E-3</v>
      </c>
      <c r="AX81" s="314">
        <f>IF('Zahraničné financovanie'!AZ$504=0,0,'Zahraničné financovanie'!AZ281/'Zahraničné financovanie'!AZ$504)</f>
        <v>6.1281446131083756E-4</v>
      </c>
      <c r="AY81" s="314">
        <f>IF('Zahraničné financovanie'!BA$504=0,0,'Zahraničné financovanie'!BA281/'Zahraničné financovanie'!BA$504)</f>
        <v>1.4750175603793313E-4</v>
      </c>
      <c r="AZ81" s="314">
        <f>IF('Zahraničné financovanie'!BB$504=0,0,'Zahraničné financovanie'!BB281/'Zahraničné financovanie'!BB$504)</f>
        <v>1.0387234728777246E-2</v>
      </c>
      <c r="BA81" s="314">
        <f>IF('Zahraničné financovanie'!BC$504=0,0,'Zahraničné financovanie'!BC281/'Zahraničné financovanie'!BC$504)</f>
        <v>0</v>
      </c>
      <c r="BB81" s="314">
        <f>IF('Zahraničné financovanie'!BD$504=0,0,'Zahraničné financovanie'!BD281/'Zahraničné financovanie'!BD$504)</f>
        <v>1.2148003106390169E-3</v>
      </c>
    </row>
    <row r="82" spans="1:54" ht="14.25" customHeight="1" x14ac:dyDescent="0.25">
      <c r="A82" s="21">
        <v>77</v>
      </c>
      <c r="B82" s="281" t="s">
        <v>167</v>
      </c>
      <c r="C82" s="282" t="s">
        <v>166</v>
      </c>
      <c r="D82" s="313">
        <f>IF('Zahraničné financovanie'!F$504=0,0,'Zahraničné financovanie'!F284/'Zahraničné financovanie'!F$504)</f>
        <v>0</v>
      </c>
      <c r="E82" s="313">
        <f>IF('Zahraničné financovanie'!G$504=0,0,'Zahraničné financovanie'!G284/'Zahraničné financovanie'!G$504)</f>
        <v>0</v>
      </c>
      <c r="F82" s="313">
        <f>IF('Zahraničné financovanie'!H$504=0,0,'Zahraničné financovanie'!H284/'Zahraničné financovanie'!H$504)</f>
        <v>0</v>
      </c>
      <c r="G82" s="313">
        <f>IF('Zahraničné financovanie'!I$504=0,0,'Zahraničné financovanie'!I284/'Zahraničné financovanie'!I$504)</f>
        <v>0</v>
      </c>
      <c r="H82" s="313">
        <f>IF('Zahraničné financovanie'!J$504=0,0,'Zahraničné financovanie'!J284/'Zahraničné financovanie'!J$504)</f>
        <v>9.8847565247152554E-3</v>
      </c>
      <c r="I82" s="313">
        <f>IF('Zahraničné financovanie'!K$504=0,0,'Zahraničné financovanie'!K284/'Zahraničné financovanie'!K$504)</f>
        <v>0</v>
      </c>
      <c r="J82" s="313">
        <f>IF('Zahraničné financovanie'!L$504=0,0,'Zahraničné financovanie'!L284/'Zahraničné financovanie'!L$504)</f>
        <v>0</v>
      </c>
      <c r="K82" s="313">
        <f>IF('Zahraničné financovanie'!M$504=0,0,'Zahraničné financovanie'!M284/'Zahraničné financovanie'!M$504)</f>
        <v>0</v>
      </c>
      <c r="L82" s="313">
        <f>IF('Zahraničné financovanie'!N$504=0,0,'Zahraničné financovanie'!N284/'Zahraničné financovanie'!N$504)</f>
        <v>0</v>
      </c>
      <c r="M82" s="313">
        <f>IF('Zahraničné financovanie'!O$504=0,0,'Zahraničné financovanie'!O284/'Zahraničné financovanie'!O$504)</f>
        <v>2.3645253890646069E-4</v>
      </c>
      <c r="N82" s="313">
        <f>IF('Zahraničné financovanie'!P$504=0,0,'Zahraničné financovanie'!P284/'Zahraničné financovanie'!P$504)</f>
        <v>0</v>
      </c>
      <c r="O82" s="313">
        <f>IF('Zahraničné financovanie'!Q$504=0,0,'Zahraničné financovanie'!Q284/'Zahraničné financovanie'!Q$504)</f>
        <v>2.0703538721909662E-3</v>
      </c>
      <c r="P82" s="313">
        <f>IF('Zahraničné financovanie'!R$504=0,0,'Zahraničné financovanie'!R284/'Zahraničné financovanie'!R$504)</f>
        <v>0</v>
      </c>
      <c r="Q82" s="313">
        <f>IF('Zahraničné financovanie'!S$504=0,0,'Zahraničné financovanie'!S284/'Zahraničné financovanie'!S$504)</f>
        <v>0</v>
      </c>
      <c r="R82" s="313">
        <f>IF('Zahraničné financovanie'!T$504=0,0,'Zahraničné financovanie'!T284/'Zahraničné financovanie'!T$504)</f>
        <v>0</v>
      </c>
      <c r="S82" s="313">
        <f>IF('Zahraničné financovanie'!U$504=0,0,'Zahraničné financovanie'!U284/'Zahraničné financovanie'!U$504)</f>
        <v>0</v>
      </c>
      <c r="T82" s="313">
        <f>IF('Zahraničné financovanie'!V$504=0,0,'Zahraničné financovanie'!V284/'Zahraničné financovanie'!V$504)</f>
        <v>0</v>
      </c>
      <c r="U82" s="313">
        <f>IF('Zahraničné financovanie'!W$504=0,0,'Zahraničné financovanie'!W284/'Zahraničné financovanie'!W$504)</f>
        <v>0</v>
      </c>
      <c r="V82" s="313">
        <f>IF('Zahraničné financovanie'!X$504=0,0,'Zahraničné financovanie'!X284/'Zahraničné financovanie'!X$504)</f>
        <v>1.6614268607327944E-3</v>
      </c>
      <c r="W82" s="313">
        <f>IF('Zahraničné financovanie'!Y$504=0,0,'Zahraničné financovanie'!Y284/'Zahraničné financovanie'!Y$504)</f>
        <v>0</v>
      </c>
      <c r="X82" s="313">
        <f>IF('Zahraničné financovanie'!Z$504=0,0,'Zahraničné financovanie'!Z284/'Zahraničné financovanie'!Z$504)</f>
        <v>0</v>
      </c>
      <c r="Y82" s="313">
        <f>IF('Zahraničné financovanie'!AA$504=0,0,'Zahraničné financovanie'!AA284/'Zahraničné financovanie'!AA$504)</f>
        <v>3.7019583286934453E-3</v>
      </c>
      <c r="Z82" s="313">
        <f>IF('Zahraničné financovanie'!AB$504=0,0,'Zahraničné financovanie'!AB284/'Zahraničné financovanie'!AB$504)</f>
        <v>0</v>
      </c>
      <c r="AA82" s="313">
        <f>IF('Zahraničné financovanie'!AC$504=0,0,'Zahraničné financovanie'!AC284/'Zahraničné financovanie'!AC$504)</f>
        <v>0</v>
      </c>
      <c r="AB82" s="313">
        <f>IF('Zahraničné financovanie'!AD$504=0,0,'Zahraničné financovanie'!AD284/'Zahraničné financovanie'!AD$504)</f>
        <v>0</v>
      </c>
      <c r="AC82" s="313">
        <f>IF('Zahraničné financovanie'!AE$504=0,0,'Zahraničné financovanie'!AE284/'Zahraničné financovanie'!AE$504)</f>
        <v>0</v>
      </c>
      <c r="AD82" s="313">
        <f>IF('Zahraničné financovanie'!AF$504=0,0,'Zahraničné financovanie'!AF284/'Zahraničné financovanie'!AF$504)</f>
        <v>0</v>
      </c>
      <c r="AE82" s="313">
        <f>IF('Zahraničné financovanie'!AG$504=0,0,'Zahraničné financovanie'!AG284/'Zahraničné financovanie'!AG$504)</f>
        <v>5.0280973079416917E-3</v>
      </c>
      <c r="AF82" s="313">
        <f>IF('Zahraničné financovanie'!AH$504=0,0,'Zahraničné financovanie'!AH284/'Zahraničné financovanie'!AH$504)</f>
        <v>0</v>
      </c>
      <c r="AG82" s="313">
        <f>IF('Zahraničné financovanie'!AI$504=0,0,'Zahraničné financovanie'!AI284/'Zahraničné financovanie'!AI$504)</f>
        <v>0</v>
      </c>
      <c r="AH82" s="313">
        <f>IF('Zahraničné financovanie'!AJ$504=0,0,'Zahraničné financovanie'!AJ284/'Zahraničné financovanie'!AJ$504)</f>
        <v>0</v>
      </c>
      <c r="AI82" s="313">
        <f>IF('Zahraničné financovanie'!AK$504=0,0,'Zahraničné financovanie'!AK284/'Zahraničné financovanie'!AK$504)</f>
        <v>0</v>
      </c>
      <c r="AJ82" s="313">
        <f>IF('Zahraničné financovanie'!AL$504=0,0,'Zahraničné financovanie'!AL284/'Zahraničné financovanie'!AL$504)</f>
        <v>0</v>
      </c>
      <c r="AK82" s="313">
        <f>IF('Zahraničné financovanie'!AM$504=0,0,'Zahraničné financovanie'!AM284/'Zahraničné financovanie'!AM$504)</f>
        <v>6.4693415115259769E-3</v>
      </c>
      <c r="AL82" s="313">
        <f>IF('Zahraničné financovanie'!AN$504=0,0,'Zahraničné financovanie'!AN284/'Zahraničné financovanie'!AN$504)</f>
        <v>0</v>
      </c>
      <c r="AM82" s="313">
        <f>IF('Zahraničné financovanie'!AO$504=0,0,'Zahraničné financovanie'!AO284/'Zahraničné financovanie'!AO$504)</f>
        <v>0</v>
      </c>
      <c r="AN82" s="313">
        <f>IF('Zahraničné financovanie'!AP$504=0,0,'Zahraničné financovanie'!AP284/'Zahraničné financovanie'!AP$504)</f>
        <v>0</v>
      </c>
      <c r="AO82" s="313">
        <f>IF('Zahraničné financovanie'!AQ$504=0,0,'Zahraničné financovanie'!AQ284/'Zahraničné financovanie'!AQ$504)</f>
        <v>0</v>
      </c>
      <c r="AP82" s="313">
        <f>IF('Zahraničné financovanie'!AR$504=0,0,'Zahraničné financovanie'!AR284/'Zahraničné financovanie'!AR$504)</f>
        <v>0</v>
      </c>
      <c r="AQ82" s="313">
        <f>IF('Zahraničné financovanie'!AS$504=0,0,'Zahraničné financovanie'!AS284/'Zahraničné financovanie'!AS$504)</f>
        <v>1.6056667760873874E-2</v>
      </c>
      <c r="AR82" s="313">
        <f>IF('Zahraničné financovanie'!AT$504=0,0,'Zahraničné financovanie'!AT284/'Zahraničné financovanie'!AT$504)</f>
        <v>1.4907255031623241E-3</v>
      </c>
      <c r="AS82" s="313">
        <f>IF('Zahraničné financovanie'!AU$504=0,0,'Zahraničné financovanie'!AU284/'Zahraničné financovanie'!AU$504)</f>
        <v>0</v>
      </c>
      <c r="AT82" s="313">
        <f>IF('Zahraničné financovanie'!AV$504=0,0,'Zahraničné financovanie'!AV284/'Zahraničné financovanie'!AV$504)</f>
        <v>2.7666250842576547E-3</v>
      </c>
      <c r="AU82" s="313">
        <f>IF('Zahraničné financovanie'!AW$504=0,0,'Zahraničné financovanie'!AW284/'Zahraničné financovanie'!AW$504)</f>
        <v>3.7791664523005642E-3</v>
      </c>
      <c r="AV82" s="313">
        <f>IF('Zahraničné financovanie'!AX$504=0,0,'Zahraničné financovanie'!AX284/'Zahraničné financovanie'!AX$504)</f>
        <v>0</v>
      </c>
      <c r="AW82" s="313">
        <f>IF('Zahraničné financovanie'!AY$504=0,0,'Zahraničné financovanie'!AY284/'Zahraničné financovanie'!AY$504)</f>
        <v>0</v>
      </c>
      <c r="AX82" s="313">
        <f>IF('Zahraničné financovanie'!AZ$504=0,0,'Zahraničné financovanie'!AZ284/'Zahraničné financovanie'!AZ$504)</f>
        <v>0</v>
      </c>
      <c r="AY82" s="313">
        <f>IF('Zahraničné financovanie'!BA$504=0,0,'Zahraničné financovanie'!BA284/'Zahraničné financovanie'!BA$504)</f>
        <v>0</v>
      </c>
      <c r="AZ82" s="313">
        <f>IF('Zahraničné financovanie'!BB$504=0,0,'Zahraničné financovanie'!BB284/'Zahraničné financovanie'!BB$504)</f>
        <v>1.5155592910589253E-3</v>
      </c>
      <c r="BA82" s="313">
        <f>IF('Zahraničné financovanie'!BC$504=0,0,'Zahraničné financovanie'!BC284/'Zahraničné financovanie'!BC$504)</f>
        <v>0</v>
      </c>
      <c r="BB82" s="313">
        <f>IF('Zahraničné financovanie'!BD$504=0,0,'Zahraničné financovanie'!BD284/'Zahraničné financovanie'!BD$504)</f>
        <v>4.1303210561726578E-3</v>
      </c>
    </row>
    <row r="83" spans="1:54" ht="14.25" customHeight="1" x14ac:dyDescent="0.25">
      <c r="A83" s="21">
        <v>78</v>
      </c>
      <c r="B83" s="279" t="s">
        <v>173</v>
      </c>
      <c r="C83" s="280" t="s">
        <v>172</v>
      </c>
      <c r="D83" s="314">
        <f>IF('Zahraničné financovanie'!F$504=0,0,'Zahraničné financovanie'!F288/'Zahraničné financovanie'!F$504)</f>
        <v>0</v>
      </c>
      <c r="E83" s="314">
        <f>IF('Zahraničné financovanie'!G$504=0,0,'Zahraničné financovanie'!G288/'Zahraničné financovanie'!G$504)</f>
        <v>0</v>
      </c>
      <c r="F83" s="314">
        <f>IF('Zahraničné financovanie'!H$504=0,0,'Zahraničné financovanie'!H288/'Zahraničné financovanie'!H$504)</f>
        <v>0</v>
      </c>
      <c r="G83" s="314">
        <f>IF('Zahraničné financovanie'!I$504=0,0,'Zahraničné financovanie'!I288/'Zahraničné financovanie'!I$504)</f>
        <v>4.8803630652960719E-3</v>
      </c>
      <c r="H83" s="314">
        <f>IF('Zahraničné financovanie'!J$504=0,0,'Zahraničné financovanie'!J288/'Zahraničné financovanie'!J$504)</f>
        <v>0</v>
      </c>
      <c r="I83" s="314">
        <f>IF('Zahraničné financovanie'!K$504=0,0,'Zahraničné financovanie'!K288/'Zahraničné financovanie'!K$504)</f>
        <v>0</v>
      </c>
      <c r="J83" s="314">
        <f>IF('Zahraničné financovanie'!L$504=0,0,'Zahraničné financovanie'!L288/'Zahraničné financovanie'!L$504)</f>
        <v>1.0482180293501049E-3</v>
      </c>
      <c r="K83" s="314">
        <f>IF('Zahraničné financovanie'!M$504=0,0,'Zahraničné financovanie'!M288/'Zahraničné financovanie'!M$504)</f>
        <v>0</v>
      </c>
      <c r="L83" s="314">
        <f>IF('Zahraničné financovanie'!N$504=0,0,'Zahraničné financovanie'!N288/'Zahraničné financovanie'!N$504)</f>
        <v>0</v>
      </c>
      <c r="M83" s="314">
        <f>IF('Zahraničné financovanie'!O$504=0,0,'Zahraničné financovanie'!O288/'Zahraničné financovanie'!O$504)</f>
        <v>0</v>
      </c>
      <c r="N83" s="314">
        <f>IF('Zahraničné financovanie'!P$504=0,0,'Zahraničné financovanie'!P288/'Zahraničné financovanie'!P$504)</f>
        <v>0</v>
      </c>
      <c r="O83" s="314">
        <f>IF('Zahraničné financovanie'!Q$504=0,0,'Zahraničné financovanie'!Q288/'Zahraničné financovanie'!Q$504)</f>
        <v>0</v>
      </c>
      <c r="P83" s="314">
        <f>IF('Zahraničné financovanie'!R$504=0,0,'Zahraničné financovanie'!R288/'Zahraničné financovanie'!R$504)</f>
        <v>0</v>
      </c>
      <c r="Q83" s="314">
        <f>IF('Zahraničné financovanie'!S$504=0,0,'Zahraničné financovanie'!S288/'Zahraničné financovanie'!S$504)</f>
        <v>0</v>
      </c>
      <c r="R83" s="314">
        <f>IF('Zahraničné financovanie'!T$504=0,0,'Zahraničné financovanie'!T288/'Zahraničné financovanie'!T$504)</f>
        <v>0</v>
      </c>
      <c r="S83" s="314">
        <f>IF('Zahraničné financovanie'!U$504=0,0,'Zahraničné financovanie'!U288/'Zahraničné financovanie'!U$504)</f>
        <v>3.0769250422325845E-3</v>
      </c>
      <c r="T83" s="314">
        <f>IF('Zahraničné financovanie'!V$504=0,0,'Zahraničné financovanie'!V288/'Zahraničné financovanie'!V$504)</f>
        <v>0</v>
      </c>
      <c r="U83" s="314">
        <f>IF('Zahraničné financovanie'!W$504=0,0,'Zahraničné financovanie'!W288/'Zahraničné financovanie'!W$504)</f>
        <v>0</v>
      </c>
      <c r="V83" s="314">
        <f>IF('Zahraničné financovanie'!X$504=0,0,'Zahraničné financovanie'!X288/'Zahraničné financovanie'!X$504)</f>
        <v>5.7183910915361968E-3</v>
      </c>
      <c r="W83" s="314">
        <f>IF('Zahraničné financovanie'!Y$504=0,0,'Zahraničné financovanie'!Y288/'Zahraničné financovanie'!Y$504)</f>
        <v>0</v>
      </c>
      <c r="X83" s="314">
        <f>IF('Zahraničné financovanie'!Z$504=0,0,'Zahraničné financovanie'!Z288/'Zahraničné financovanie'!Z$504)</f>
        <v>0</v>
      </c>
      <c r="Y83" s="314">
        <f>IF('Zahraničné financovanie'!AA$504=0,0,'Zahraničné financovanie'!AA288/'Zahraničné financovanie'!AA$504)</f>
        <v>0</v>
      </c>
      <c r="Z83" s="314">
        <f>IF('Zahraničné financovanie'!AB$504=0,0,'Zahraničné financovanie'!AB288/'Zahraničné financovanie'!AB$504)</f>
        <v>1.6686025345422394E-3</v>
      </c>
      <c r="AA83" s="314">
        <f>IF('Zahraničné financovanie'!AC$504=0,0,'Zahraničné financovanie'!AC288/'Zahraničné financovanie'!AC$504)</f>
        <v>0</v>
      </c>
      <c r="AB83" s="314">
        <f>IF('Zahraničné financovanie'!AD$504=0,0,'Zahraničné financovanie'!AD288/'Zahraničné financovanie'!AD$504)</f>
        <v>0</v>
      </c>
      <c r="AC83" s="314">
        <f>IF('Zahraničné financovanie'!AE$504=0,0,'Zahraničné financovanie'!AE288/'Zahraničné financovanie'!AE$504)</f>
        <v>0</v>
      </c>
      <c r="AD83" s="314">
        <f>IF('Zahraničné financovanie'!AF$504=0,0,'Zahraničné financovanie'!AF288/'Zahraničné financovanie'!AF$504)</f>
        <v>0</v>
      </c>
      <c r="AE83" s="314">
        <f>IF('Zahraničné financovanie'!AG$504=0,0,'Zahraničné financovanie'!AG288/'Zahraničné financovanie'!AG$504)</f>
        <v>0</v>
      </c>
      <c r="AF83" s="314">
        <f>IF('Zahraničné financovanie'!AH$504=0,0,'Zahraničné financovanie'!AH288/'Zahraničné financovanie'!AH$504)</f>
        <v>3.6220814284574103E-3</v>
      </c>
      <c r="AG83" s="314">
        <f>IF('Zahraničné financovanie'!AI$504=0,0,'Zahraničné financovanie'!AI288/'Zahraničné financovanie'!AI$504)</f>
        <v>5.1243964127416063E-3</v>
      </c>
      <c r="AH83" s="314">
        <f>IF('Zahraničné financovanie'!AJ$504=0,0,'Zahraničné financovanie'!AJ288/'Zahraničné financovanie'!AJ$504)</f>
        <v>0</v>
      </c>
      <c r="AI83" s="314">
        <f>IF('Zahraničné financovanie'!AK$504=0,0,'Zahraničné financovanie'!AK288/'Zahraničné financovanie'!AK$504)</f>
        <v>0</v>
      </c>
      <c r="AJ83" s="314">
        <f>IF('Zahraničné financovanie'!AL$504=0,0,'Zahraničné financovanie'!AL288/'Zahraničné financovanie'!AL$504)</f>
        <v>0</v>
      </c>
      <c r="AK83" s="314">
        <f>IF('Zahraničné financovanie'!AM$504=0,0,'Zahraničné financovanie'!AM288/'Zahraničné financovanie'!AM$504)</f>
        <v>0</v>
      </c>
      <c r="AL83" s="314">
        <f>IF('Zahraničné financovanie'!AN$504=0,0,'Zahraničné financovanie'!AN288/'Zahraničné financovanie'!AN$504)</f>
        <v>0</v>
      </c>
      <c r="AM83" s="314">
        <f>IF('Zahraničné financovanie'!AO$504=0,0,'Zahraničné financovanie'!AO288/'Zahraničné financovanie'!AO$504)</f>
        <v>0</v>
      </c>
      <c r="AN83" s="314">
        <f>IF('Zahraničné financovanie'!AP$504=0,0,'Zahraničné financovanie'!AP288/'Zahraničné financovanie'!AP$504)</f>
        <v>4.3505370152479182E-3</v>
      </c>
      <c r="AO83" s="314">
        <f>IF('Zahraničné financovanie'!AQ$504=0,0,'Zahraničné financovanie'!AQ288/'Zahraničné financovanie'!AQ$504)</f>
        <v>0</v>
      </c>
      <c r="AP83" s="314">
        <f>IF('Zahraničné financovanie'!AR$504=0,0,'Zahraničné financovanie'!AR288/'Zahraničné financovanie'!AR$504)</f>
        <v>0</v>
      </c>
      <c r="AQ83" s="314">
        <f>IF('Zahraničné financovanie'!AS$504=0,0,'Zahraničné financovanie'!AS288/'Zahraničné financovanie'!AS$504)</f>
        <v>0</v>
      </c>
      <c r="AR83" s="314">
        <f>IF('Zahraničné financovanie'!AT$504=0,0,'Zahraničné financovanie'!AT288/'Zahraničné financovanie'!AT$504)</f>
        <v>1.0483986096093403E-3</v>
      </c>
      <c r="AS83" s="314">
        <f>IF('Zahraničné financovanie'!AU$504=0,0,'Zahraničné financovanie'!AU288/'Zahraničné financovanie'!AU$504)</f>
        <v>9.0956159280650129E-4</v>
      </c>
      <c r="AT83" s="314">
        <f>IF('Zahraničné financovanie'!AV$504=0,0,'Zahraničné financovanie'!AV288/'Zahraničné financovanie'!AV$504)</f>
        <v>0</v>
      </c>
      <c r="AU83" s="314">
        <f>IF('Zahraničné financovanie'!AW$504=0,0,'Zahraničné financovanie'!AW288/'Zahraničné financovanie'!AW$504)</f>
        <v>0</v>
      </c>
      <c r="AV83" s="314">
        <f>IF('Zahraničné financovanie'!AX$504=0,0,'Zahraničné financovanie'!AX288/'Zahraničné financovanie'!AX$504)</f>
        <v>1.8579590320033444E-3</v>
      </c>
      <c r="AW83" s="314">
        <f>IF('Zahraničné financovanie'!AY$504=0,0,'Zahraničné financovanie'!AY288/'Zahraničné financovanie'!AY$504)</f>
        <v>3.3321902436769073E-3</v>
      </c>
      <c r="AX83" s="314">
        <f>IF('Zahraničné financovanie'!AZ$504=0,0,'Zahraničné financovanie'!AZ288/'Zahraničné financovanie'!AZ$504)</f>
        <v>0</v>
      </c>
      <c r="AY83" s="314">
        <f>IF('Zahraničné financovanie'!BA$504=0,0,'Zahraničné financovanie'!BA288/'Zahraničné financovanie'!BA$504)</f>
        <v>0</v>
      </c>
      <c r="AZ83" s="314">
        <f>IF('Zahraničné financovanie'!BB$504=0,0,'Zahraničné financovanie'!BB288/'Zahraničné financovanie'!BB$504)</f>
        <v>3.6626397163615578E-3</v>
      </c>
      <c r="BA83" s="314">
        <f>IF('Zahraničné financovanie'!BC$504=0,0,'Zahraničné financovanie'!BC288/'Zahraničné financovanie'!BC$504)</f>
        <v>0</v>
      </c>
      <c r="BB83" s="314">
        <f>IF('Zahraničné financovanie'!BD$504=0,0,'Zahraničné financovanie'!BD288/'Zahraničné financovanie'!BD$504)</f>
        <v>0</v>
      </c>
    </row>
    <row r="84" spans="1:54" ht="14.25" customHeight="1" x14ac:dyDescent="0.25">
      <c r="A84" s="21">
        <v>79</v>
      </c>
      <c r="B84" s="281" t="s">
        <v>192</v>
      </c>
      <c r="C84" s="282" t="s">
        <v>1089</v>
      </c>
      <c r="D84" s="313">
        <f>IF('Zahraničné financovanie'!F$504=0,0,'Zahraničné financovanie'!F292/'Zahraničné financovanie'!F$504)</f>
        <v>0</v>
      </c>
      <c r="E84" s="313">
        <f>IF('Zahraničné financovanie'!G$504=0,0,'Zahraničné financovanie'!G292/'Zahraničné financovanie'!G$504)</f>
        <v>0</v>
      </c>
      <c r="F84" s="313">
        <f>IF('Zahraničné financovanie'!H$504=0,0,'Zahraničné financovanie'!H292/'Zahraničné financovanie'!H$504)</f>
        <v>6.6794129904763946E-5</v>
      </c>
      <c r="G84" s="313">
        <f>IF('Zahraničné financovanie'!I$504=0,0,'Zahraničné financovanie'!I292/'Zahraničné financovanie'!I$504)</f>
        <v>0</v>
      </c>
      <c r="H84" s="313">
        <f>IF('Zahraničné financovanie'!J$504=0,0,'Zahraničné financovanie'!J292/'Zahraničné financovanie'!J$504)</f>
        <v>0</v>
      </c>
      <c r="I84" s="313">
        <f>IF('Zahraničné financovanie'!K$504=0,0,'Zahraničné financovanie'!K292/'Zahraničné financovanie'!K$504)</f>
        <v>0</v>
      </c>
      <c r="J84" s="313">
        <f>IF('Zahraničné financovanie'!L$504=0,0,'Zahraničné financovanie'!L292/'Zahraničné financovanie'!L$504)</f>
        <v>1.0482180293501049E-3</v>
      </c>
      <c r="K84" s="313">
        <f>IF('Zahraničné financovanie'!M$504=0,0,'Zahraničné financovanie'!M292/'Zahraničné financovanie'!M$504)</f>
        <v>0</v>
      </c>
      <c r="L84" s="313">
        <f>IF('Zahraničné financovanie'!N$504=0,0,'Zahraničné financovanie'!N292/'Zahraničné financovanie'!N$504)</f>
        <v>0</v>
      </c>
      <c r="M84" s="313">
        <f>IF('Zahraničné financovanie'!O$504=0,0,'Zahraničné financovanie'!O292/'Zahraničné financovanie'!O$504)</f>
        <v>0</v>
      </c>
      <c r="N84" s="313">
        <f>IF('Zahraničné financovanie'!P$504=0,0,'Zahraničné financovanie'!P292/'Zahraničné financovanie'!P$504)</f>
        <v>0</v>
      </c>
      <c r="O84" s="313">
        <f>IF('Zahraničné financovanie'!Q$504=0,0,'Zahraničné financovanie'!Q292/'Zahraničné financovanie'!Q$504)</f>
        <v>3.6535656568075876E-3</v>
      </c>
      <c r="P84" s="313">
        <f>IF('Zahraničné financovanie'!R$504=0,0,'Zahraničné financovanie'!R292/'Zahraničné financovanie'!R$504)</f>
        <v>0</v>
      </c>
      <c r="Q84" s="313">
        <f>IF('Zahraničné financovanie'!S$504=0,0,'Zahraničné financovanie'!S292/'Zahraničné financovanie'!S$504)</f>
        <v>0</v>
      </c>
      <c r="R84" s="313">
        <f>IF('Zahraničné financovanie'!T$504=0,0,'Zahraničné financovanie'!T292/'Zahraničné financovanie'!T$504)</f>
        <v>0</v>
      </c>
      <c r="S84" s="313">
        <f>IF('Zahraničné financovanie'!U$504=0,0,'Zahraničné financovanie'!U292/'Zahraničné financovanie'!U$504)</f>
        <v>0</v>
      </c>
      <c r="T84" s="313">
        <f>IF('Zahraničné financovanie'!V$504=0,0,'Zahraničné financovanie'!V292/'Zahraničné financovanie'!V$504)</f>
        <v>0</v>
      </c>
      <c r="U84" s="313">
        <f>IF('Zahraničné financovanie'!W$504=0,0,'Zahraničné financovanie'!W292/'Zahraničné financovanie'!W$504)</f>
        <v>0</v>
      </c>
      <c r="V84" s="313">
        <f>IF('Zahraničné financovanie'!X$504=0,0,'Zahraničné financovanie'!X292/'Zahraničné financovanie'!X$504)</f>
        <v>0</v>
      </c>
      <c r="W84" s="313">
        <f>IF('Zahraničné financovanie'!Y$504=0,0,'Zahraničné financovanie'!Y292/'Zahraničné financovanie'!Y$504)</f>
        <v>0</v>
      </c>
      <c r="X84" s="313">
        <f>IF('Zahraničné financovanie'!Z$504=0,0,'Zahraničné financovanie'!Z292/'Zahraničné financovanie'!Z$504)</f>
        <v>0</v>
      </c>
      <c r="Y84" s="313">
        <f>IF('Zahraničné financovanie'!AA$504=0,0,'Zahraničné financovanie'!AA292/'Zahraničné financovanie'!AA$504)</f>
        <v>4.3372867870509194E-4</v>
      </c>
      <c r="Z84" s="313">
        <f>IF('Zahraničné financovanie'!AB$504=0,0,'Zahraničné financovanie'!AB292/'Zahraničné financovanie'!AB$504)</f>
        <v>0</v>
      </c>
      <c r="AA84" s="313">
        <f>IF('Zahraničné financovanie'!AC$504=0,0,'Zahraničné financovanie'!AC292/'Zahraničné financovanie'!AC$504)</f>
        <v>0</v>
      </c>
      <c r="AB84" s="313">
        <f>IF('Zahraničné financovanie'!AD$504=0,0,'Zahraničné financovanie'!AD292/'Zahraničné financovanie'!AD$504)</f>
        <v>0</v>
      </c>
      <c r="AC84" s="313">
        <f>IF('Zahraničné financovanie'!AE$504=0,0,'Zahraničné financovanie'!AE292/'Zahraničné financovanie'!AE$504)</f>
        <v>0</v>
      </c>
      <c r="AD84" s="313">
        <f>IF('Zahraničné financovanie'!AF$504=0,0,'Zahraničné financovanie'!AF292/'Zahraničné financovanie'!AF$504)</f>
        <v>0</v>
      </c>
      <c r="AE84" s="313">
        <f>IF('Zahraničné financovanie'!AG$504=0,0,'Zahraničné financovanie'!AG292/'Zahraničné financovanie'!AG$504)</f>
        <v>0</v>
      </c>
      <c r="AF84" s="313">
        <f>IF('Zahraničné financovanie'!AH$504=0,0,'Zahraničné financovanie'!AH292/'Zahraničné financovanie'!AH$504)</f>
        <v>9.8408775146776907E-3</v>
      </c>
      <c r="AG84" s="313">
        <f>IF('Zahraničné financovanie'!AI$504=0,0,'Zahraničné financovanie'!AI292/'Zahraničné financovanie'!AI$504)</f>
        <v>0</v>
      </c>
      <c r="AH84" s="313">
        <f>IF('Zahraničné financovanie'!AJ$504=0,0,'Zahraničné financovanie'!AJ292/'Zahraničné financovanie'!AJ$504)</f>
        <v>0</v>
      </c>
      <c r="AI84" s="313">
        <f>IF('Zahraničné financovanie'!AK$504=0,0,'Zahraničné financovanie'!AK292/'Zahraničné financovanie'!AK$504)</f>
        <v>0</v>
      </c>
      <c r="AJ84" s="313">
        <f>IF('Zahraničné financovanie'!AL$504=0,0,'Zahraničné financovanie'!AL292/'Zahraničné financovanie'!AL$504)</f>
        <v>0</v>
      </c>
      <c r="AK84" s="313">
        <f>IF('Zahraničné financovanie'!AM$504=0,0,'Zahraničné financovanie'!AM292/'Zahraničné financovanie'!AM$504)</f>
        <v>2.8590859757527537E-3</v>
      </c>
      <c r="AL84" s="313">
        <f>IF('Zahraničné financovanie'!AN$504=0,0,'Zahraničné financovanie'!AN292/'Zahraničné financovanie'!AN$504)</f>
        <v>0</v>
      </c>
      <c r="AM84" s="313">
        <f>IF('Zahraničné financovanie'!AO$504=0,0,'Zahraničné financovanie'!AO292/'Zahraničné financovanie'!AO$504)</f>
        <v>0</v>
      </c>
      <c r="AN84" s="313">
        <f>IF('Zahraničné financovanie'!AP$504=0,0,'Zahraničné financovanie'!AP292/'Zahraničné financovanie'!AP$504)</f>
        <v>0</v>
      </c>
      <c r="AO84" s="313">
        <f>IF('Zahraničné financovanie'!AQ$504=0,0,'Zahraničné financovanie'!AQ292/'Zahraničné financovanie'!AQ$504)</f>
        <v>3.41424433079609E-3</v>
      </c>
      <c r="AP84" s="313">
        <f>IF('Zahraničné financovanie'!AR$504=0,0,'Zahraničné financovanie'!AR292/'Zahraničné financovanie'!AR$504)</f>
        <v>0</v>
      </c>
      <c r="AQ84" s="313">
        <f>IF('Zahraničné financovanie'!AS$504=0,0,'Zahraničné financovanie'!AS292/'Zahraničné financovanie'!AS$504)</f>
        <v>0</v>
      </c>
      <c r="AR84" s="313">
        <f>IF('Zahraničné financovanie'!AT$504=0,0,'Zahraničné financovanie'!AT292/'Zahraničné financovanie'!AT$504)</f>
        <v>6.1596293669385221E-4</v>
      </c>
      <c r="AS84" s="313">
        <f>IF('Zahraničné financovanie'!AU$504=0,0,'Zahraničné financovanie'!AU292/'Zahraničné financovanie'!AU$504)</f>
        <v>0</v>
      </c>
      <c r="AT84" s="313">
        <f>IF('Zahraničné financovanie'!AV$504=0,0,'Zahraničné financovanie'!AV292/'Zahraničné financovanie'!AV$504)</f>
        <v>0</v>
      </c>
      <c r="AU84" s="313">
        <f>IF('Zahraničné financovanie'!AW$504=0,0,'Zahraničné financovanie'!AW292/'Zahraničné financovanie'!AW$504)</f>
        <v>0</v>
      </c>
      <c r="AV84" s="313">
        <f>IF('Zahraničné financovanie'!AX$504=0,0,'Zahraničné financovanie'!AX292/'Zahraničné financovanie'!AX$504)</f>
        <v>0</v>
      </c>
      <c r="AW84" s="313">
        <f>IF('Zahraničné financovanie'!AY$504=0,0,'Zahraničné financovanie'!AY292/'Zahraničné financovanie'!AY$504)</f>
        <v>0</v>
      </c>
      <c r="AX84" s="313">
        <f>IF('Zahraničné financovanie'!AZ$504=0,0,'Zahraničné financovanie'!AZ292/'Zahraničné financovanie'!AZ$504)</f>
        <v>1.0779627873660517E-3</v>
      </c>
      <c r="AY84" s="313">
        <f>IF('Zahraničné financovanie'!BA$504=0,0,'Zahraničné financovanie'!BA292/'Zahraničné financovanie'!BA$504)</f>
        <v>2.2875329859541402E-4</v>
      </c>
      <c r="AZ84" s="313">
        <f>IF('Zahraničné financovanie'!BB$504=0,0,'Zahraničné financovanie'!BB292/'Zahraničné financovanie'!BB$504)</f>
        <v>0</v>
      </c>
      <c r="BA84" s="313">
        <f>IF('Zahraničné financovanie'!BC$504=0,0,'Zahraničné financovanie'!BC292/'Zahraničné financovanie'!BC$504)</f>
        <v>0</v>
      </c>
      <c r="BB84" s="313">
        <f>IF('Zahraničné financovanie'!BD$504=0,0,'Zahraničné financovanie'!BD292/'Zahraničné financovanie'!BD$504)</f>
        <v>0</v>
      </c>
    </row>
    <row r="85" spans="1:54" ht="14.25" customHeight="1" x14ac:dyDescent="0.25">
      <c r="A85" s="21">
        <v>80</v>
      </c>
      <c r="B85" s="279" t="s">
        <v>175</v>
      </c>
      <c r="C85" s="280" t="s">
        <v>174</v>
      </c>
      <c r="D85" s="314">
        <f>IF('Zahraničné financovanie'!F$504=0,0,'Zahraničné financovanie'!F295/'Zahraničné financovanie'!F$504)</f>
        <v>0</v>
      </c>
      <c r="E85" s="314">
        <f>IF('Zahraničné financovanie'!G$504=0,0,'Zahraničné financovanie'!G295/'Zahraničné financovanie'!G$504)</f>
        <v>0</v>
      </c>
      <c r="F85" s="314">
        <f>IF('Zahraničné financovanie'!H$504=0,0,'Zahraničné financovanie'!H295/'Zahraničné financovanie'!H$504)</f>
        <v>9.0873413735431344E-3</v>
      </c>
      <c r="G85" s="314">
        <f>IF('Zahraničné financovanie'!I$504=0,0,'Zahraničné financovanie'!I295/'Zahraničné financovanie'!I$504)</f>
        <v>6.539218998759329E-3</v>
      </c>
      <c r="H85" s="314">
        <f>IF('Zahraničné financovanie'!J$504=0,0,'Zahraničné financovanie'!J295/'Zahraničné financovanie'!J$504)</f>
        <v>0</v>
      </c>
      <c r="I85" s="314">
        <f>IF('Zahraničné financovanie'!K$504=0,0,'Zahraničné financovanie'!K295/'Zahraničné financovanie'!K$504)</f>
        <v>0</v>
      </c>
      <c r="J85" s="314">
        <f>IF('Zahraničné financovanie'!L$504=0,0,'Zahraničné financovanie'!L295/'Zahraničné financovanie'!L$504)</f>
        <v>5.2410901467505244E-3</v>
      </c>
      <c r="K85" s="314">
        <f>IF('Zahraničné financovanie'!M$504=0,0,'Zahraničné financovanie'!M295/'Zahraničné financovanie'!M$504)</f>
        <v>0</v>
      </c>
      <c r="L85" s="314">
        <f>IF('Zahraničné financovanie'!N$504=0,0,'Zahraničné financovanie'!N295/'Zahraničné financovanie'!N$504)</f>
        <v>2.7183123341456392E-3</v>
      </c>
      <c r="M85" s="314">
        <f>IF('Zahraničné financovanie'!O$504=0,0,'Zahraničné financovanie'!O295/'Zahraničné financovanie'!O$504)</f>
        <v>3.5164341364513955E-3</v>
      </c>
      <c r="N85" s="314">
        <f>IF('Zahraničné financovanie'!P$504=0,0,'Zahraničné financovanie'!P295/'Zahraničné financovanie'!P$504)</f>
        <v>5.7069296450284051E-5</v>
      </c>
      <c r="O85" s="314">
        <f>IF('Zahraničné financovanie'!Q$504=0,0,'Zahraničné financovanie'!Q295/'Zahraničné financovanie'!Q$504)</f>
        <v>6.4952278343246E-3</v>
      </c>
      <c r="P85" s="314">
        <f>IF('Zahraničné financovanie'!R$504=0,0,'Zahraničné financovanie'!R295/'Zahraničné financovanie'!R$504)</f>
        <v>0</v>
      </c>
      <c r="Q85" s="314">
        <f>IF('Zahraničné financovanie'!S$504=0,0,'Zahraničné financovanie'!S295/'Zahraničné financovanie'!S$504)</f>
        <v>0</v>
      </c>
      <c r="R85" s="314">
        <f>IF('Zahraničné financovanie'!T$504=0,0,'Zahraničné financovanie'!T295/'Zahraničné financovanie'!T$504)</f>
        <v>0</v>
      </c>
      <c r="S85" s="314">
        <f>IF('Zahraničné financovanie'!U$504=0,0,'Zahraničné financovanie'!U295/'Zahraničné financovanie'!U$504)</f>
        <v>1.5143893407383179E-3</v>
      </c>
      <c r="T85" s="314">
        <f>IF('Zahraničné financovanie'!V$504=0,0,'Zahraničné financovanie'!V295/'Zahraničné financovanie'!V$504)</f>
        <v>2.9033362212649953E-3</v>
      </c>
      <c r="U85" s="314">
        <f>IF('Zahraničné financovanie'!W$504=0,0,'Zahraničné financovanie'!W295/'Zahraničné financovanie'!W$504)</f>
        <v>0</v>
      </c>
      <c r="V85" s="314">
        <f>IF('Zahraničné financovanie'!X$504=0,0,'Zahraničné financovanie'!X295/'Zahraničné financovanie'!X$504)</f>
        <v>5.9301596470165627E-3</v>
      </c>
      <c r="W85" s="314">
        <f>IF('Zahraničné financovanie'!Y$504=0,0,'Zahraničné financovanie'!Y295/'Zahraničné financovanie'!Y$504)</f>
        <v>0</v>
      </c>
      <c r="X85" s="314">
        <f>IF('Zahraničné financovanie'!Z$504=0,0,'Zahraničné financovanie'!Z295/'Zahraničné financovanie'!Z$504)</f>
        <v>0</v>
      </c>
      <c r="Y85" s="314">
        <f>IF('Zahraničné financovanie'!AA$504=0,0,'Zahraničné financovanie'!AA295/'Zahraničné financovanie'!AA$504)</f>
        <v>8.3343151067766035E-4</v>
      </c>
      <c r="Z85" s="314">
        <f>IF('Zahraničné financovanie'!AB$504=0,0,'Zahraničné financovanie'!AB295/'Zahraničné financovanie'!AB$504)</f>
        <v>3.9439696270998385E-3</v>
      </c>
      <c r="AA85" s="314">
        <f>IF('Zahraničné financovanie'!AC$504=0,0,'Zahraničné financovanie'!AC295/'Zahraničné financovanie'!AC$504)</f>
        <v>3.8292196511042916E-3</v>
      </c>
      <c r="AB85" s="314">
        <f>IF('Zahraničné financovanie'!AD$504=0,0,'Zahraničné financovanie'!AD295/'Zahraničné financovanie'!AD$504)</f>
        <v>0</v>
      </c>
      <c r="AC85" s="314">
        <f>IF('Zahraničné financovanie'!AE$504=0,0,'Zahraničné financovanie'!AE295/'Zahraničné financovanie'!AE$504)</f>
        <v>0</v>
      </c>
      <c r="AD85" s="314">
        <f>IF('Zahraničné financovanie'!AF$504=0,0,'Zahraničné financovanie'!AF295/'Zahraničné financovanie'!AF$504)</f>
        <v>0</v>
      </c>
      <c r="AE85" s="314">
        <f>IF('Zahraničné financovanie'!AG$504=0,0,'Zahraničné financovanie'!AG295/'Zahraničné financovanie'!AG$504)</f>
        <v>0</v>
      </c>
      <c r="AF85" s="314">
        <f>IF('Zahraničné financovanie'!AH$504=0,0,'Zahraničné financovanie'!AH295/'Zahraničné financovanie'!AH$504)</f>
        <v>7.7372742934907765E-4</v>
      </c>
      <c r="AG85" s="314">
        <f>IF('Zahraničné financovanie'!AI$504=0,0,'Zahraničné financovanie'!AI295/'Zahraničné financovanie'!AI$504)</f>
        <v>3.6590614521354345E-3</v>
      </c>
      <c r="AH85" s="314">
        <f>IF('Zahraničné financovanie'!AJ$504=0,0,'Zahraničné financovanie'!AJ295/'Zahraničné financovanie'!AJ$504)</f>
        <v>0</v>
      </c>
      <c r="AI85" s="314">
        <f>IF('Zahraničné financovanie'!AK$504=0,0,'Zahraničné financovanie'!AK295/'Zahraničné financovanie'!AK$504)</f>
        <v>0</v>
      </c>
      <c r="AJ85" s="314">
        <f>IF('Zahraničné financovanie'!AL$504=0,0,'Zahraničné financovanie'!AL295/'Zahraničné financovanie'!AL$504)</f>
        <v>2.5820007599412754E-3</v>
      </c>
      <c r="AK85" s="314">
        <f>IF('Zahraničné financovanie'!AM$504=0,0,'Zahraničné financovanie'!AM295/'Zahraničné financovanie'!AM$504)</f>
        <v>2.8504448501054241E-3</v>
      </c>
      <c r="AL85" s="314">
        <f>IF('Zahraničné financovanie'!AN$504=0,0,'Zahraničné financovanie'!AN295/'Zahraničné financovanie'!AN$504)</f>
        <v>8.0561574164588791E-3</v>
      </c>
      <c r="AM85" s="314">
        <f>IF('Zahraničné financovanie'!AO$504=0,0,'Zahraničné financovanie'!AO295/'Zahraničné financovanie'!AO$504)</f>
        <v>7.1509654386861011E-4</v>
      </c>
      <c r="AN85" s="314">
        <f>IF('Zahraničné financovanie'!AP$504=0,0,'Zahraničné financovanie'!AP295/'Zahraničné financovanie'!AP$504)</f>
        <v>0</v>
      </c>
      <c r="AO85" s="314">
        <f>IF('Zahraničné financovanie'!AQ$504=0,0,'Zahraničné financovanie'!AQ295/'Zahraničné financovanie'!AQ$504)</f>
        <v>1.147388830843284E-3</v>
      </c>
      <c r="AP85" s="314">
        <f>IF('Zahraničné financovanie'!AR$504=0,0,'Zahraničné financovanie'!AR295/'Zahraničné financovanie'!AR$504)</f>
        <v>8.274492497793469E-4</v>
      </c>
      <c r="AQ85" s="314">
        <f>IF('Zahraničné financovanie'!AS$504=0,0,'Zahraničné financovanie'!AS295/'Zahraničné financovanie'!AS$504)</f>
        <v>0</v>
      </c>
      <c r="AR85" s="314">
        <f>IF('Zahraničné financovanie'!AT$504=0,0,'Zahraničné financovanie'!AT295/'Zahraničné financovanie'!AT$504)</f>
        <v>3.2879903736305081E-4</v>
      </c>
      <c r="AS85" s="314">
        <f>IF('Zahraničné financovanie'!AU$504=0,0,'Zahraničné financovanie'!AU295/'Zahraničné financovanie'!AU$504)</f>
        <v>0</v>
      </c>
      <c r="AT85" s="314">
        <f>IF('Zahraničné financovanie'!AV$504=0,0,'Zahraničné financovanie'!AV295/'Zahraničné financovanie'!AV$504)</f>
        <v>0</v>
      </c>
      <c r="AU85" s="314">
        <f>IF('Zahraničné financovanie'!AW$504=0,0,'Zahraničné financovanie'!AW295/'Zahraničné financovanie'!AW$504)</f>
        <v>3.0425827039744186E-4</v>
      </c>
      <c r="AV85" s="314">
        <f>IF('Zahraničné financovanie'!AX$504=0,0,'Zahraničné financovanie'!AX295/'Zahraničné financovanie'!AX$504)</f>
        <v>5.7167970215487522E-4</v>
      </c>
      <c r="AW85" s="314">
        <f>IF('Zahraničné financovanie'!AY$504=0,0,'Zahraničné financovanie'!AY295/'Zahraničné financovanie'!AY$504)</f>
        <v>2.351800865350031E-3</v>
      </c>
      <c r="AX85" s="314">
        <f>IF('Zahraničné financovanie'!AZ$504=0,0,'Zahraničné financovanie'!AZ295/'Zahraničné financovanie'!AZ$504)</f>
        <v>7.6491058062412983E-3</v>
      </c>
      <c r="AY85" s="314">
        <f>IF('Zahraničné financovanie'!BA$504=0,0,'Zahraničné financovanie'!BA295/'Zahraničné financovanie'!BA$504)</f>
        <v>2.4667343830733963E-4</v>
      </c>
      <c r="AZ85" s="314">
        <f>IF('Zahraničné financovanie'!BB$504=0,0,'Zahraničné financovanie'!BB295/'Zahraničné financovanie'!BB$504)</f>
        <v>5.094220160964353E-3</v>
      </c>
      <c r="BA85" s="314">
        <f>IF('Zahraničné financovanie'!BC$504=0,0,'Zahraničné financovanie'!BC295/'Zahraničné financovanie'!BC$504)</f>
        <v>0</v>
      </c>
      <c r="BB85" s="314">
        <f>IF('Zahraničné financovanie'!BD$504=0,0,'Zahraničné financovanie'!BD295/'Zahraničné financovanie'!BD$504)</f>
        <v>0</v>
      </c>
    </row>
    <row r="86" spans="1:54" ht="14.25" customHeight="1" x14ac:dyDescent="0.25">
      <c r="A86" s="21">
        <v>81</v>
      </c>
      <c r="B86" s="281" t="s">
        <v>109</v>
      </c>
      <c r="C86" s="282" t="s">
        <v>108</v>
      </c>
      <c r="D86" s="313">
        <f>IF('Zahraničné financovanie'!F$504=0,0,'Zahraničné financovanie'!F297/'Zahraničné financovanie'!F$504)</f>
        <v>1.2008100187848382E-2</v>
      </c>
      <c r="E86" s="313">
        <f>IF('Zahraničné financovanie'!G$504=0,0,'Zahraničné financovanie'!G297/'Zahraničné financovanie'!G$504)</f>
        <v>9.5950220730169587E-3</v>
      </c>
      <c r="F86" s="313">
        <f>IF('Zahraničné financovanie'!H$504=0,0,'Zahraničné financovanie'!H297/'Zahraničné financovanie'!H$504)</f>
        <v>5.9470687913745811E-3</v>
      </c>
      <c r="G86" s="313">
        <f>IF('Zahraničné financovanie'!I$504=0,0,'Zahraničné financovanie'!I297/'Zahraničné financovanie'!I$504)</f>
        <v>2.6608772275996659E-2</v>
      </c>
      <c r="H86" s="313">
        <f>IF('Zahraničné financovanie'!J$504=0,0,'Zahraničné financovanie'!J297/'Zahraničné financovanie'!J$504)</f>
        <v>2.550720952146486E-2</v>
      </c>
      <c r="I86" s="313">
        <f>IF('Zahraničné financovanie'!K$504=0,0,'Zahraničné financovanie'!K297/'Zahraničné financovanie'!K$504)</f>
        <v>4.7168933207281175E-3</v>
      </c>
      <c r="J86" s="313">
        <f>IF('Zahraničné financovanie'!L$504=0,0,'Zahraničné financovanie'!L297/'Zahraničné financovanie'!L$504)</f>
        <v>1.3976240391334731E-2</v>
      </c>
      <c r="K86" s="313">
        <f>IF('Zahraničné financovanie'!M$504=0,0,'Zahraničné financovanie'!M297/'Zahraničné financovanie'!M$504)</f>
        <v>0</v>
      </c>
      <c r="L86" s="313">
        <f>IF('Zahraničné financovanie'!N$504=0,0,'Zahraničné financovanie'!N297/'Zahraničné financovanie'!N$504)</f>
        <v>3.6655323286339331E-2</v>
      </c>
      <c r="M86" s="313">
        <f>IF('Zahraničné financovanie'!O$504=0,0,'Zahraničné financovanie'!O297/'Zahraničné financovanie'!O$504)</f>
        <v>4.9069360396096313E-3</v>
      </c>
      <c r="N86" s="313">
        <f>IF('Zahraničné financovanie'!P$504=0,0,'Zahraničné financovanie'!P297/'Zahraničné financovanie'!P$504)</f>
        <v>3.3249713497864497E-3</v>
      </c>
      <c r="O86" s="313">
        <f>IF('Zahraničné financovanie'!Q$504=0,0,'Zahraničné financovanie'!Q297/'Zahraničné financovanie'!Q$504)</f>
        <v>6.4952278343246E-3</v>
      </c>
      <c r="P86" s="313">
        <f>IF('Zahraničné financovanie'!R$504=0,0,'Zahraničné financovanie'!R297/'Zahraničné financovanie'!R$504)</f>
        <v>0</v>
      </c>
      <c r="Q86" s="313">
        <f>IF('Zahraničné financovanie'!S$504=0,0,'Zahraničné financovanie'!S297/'Zahraničné financovanie'!S$504)</f>
        <v>2.2080499191337564E-2</v>
      </c>
      <c r="R86" s="313">
        <f>IF('Zahraničné financovanie'!T$504=0,0,'Zahraničné financovanie'!T297/'Zahraničné financovanie'!T$504)</f>
        <v>7.1287676428088203E-3</v>
      </c>
      <c r="S86" s="313">
        <f>IF('Zahraničné financovanie'!U$504=0,0,'Zahraničné financovanie'!U297/'Zahraničné financovanie'!U$504)</f>
        <v>3.065351528096295E-2</v>
      </c>
      <c r="T86" s="313">
        <f>IF('Zahraničné financovanie'!V$504=0,0,'Zahraničné financovanie'!V297/'Zahraničné financovanie'!V$504)</f>
        <v>8.5501398090714904E-3</v>
      </c>
      <c r="U86" s="313">
        <f>IF('Zahraničné financovanie'!W$504=0,0,'Zahraničné financovanie'!W297/'Zahraničné financovanie'!W$504)</f>
        <v>0</v>
      </c>
      <c r="V86" s="313">
        <f>IF('Zahraničné financovanie'!X$504=0,0,'Zahraničné financovanie'!X297/'Zahraničné financovanie'!X$504)</f>
        <v>2.9444304050588897E-3</v>
      </c>
      <c r="W86" s="313">
        <f>IF('Zahraničné financovanie'!Y$504=0,0,'Zahraničné financovanie'!Y297/'Zahraničné financovanie'!Y$504)</f>
        <v>4.6745474861298458E-3</v>
      </c>
      <c r="X86" s="313">
        <f>IF('Zahraničné financovanie'!Z$504=0,0,'Zahraničné financovanie'!Z297/'Zahraničné financovanie'!Z$504)</f>
        <v>0</v>
      </c>
      <c r="Y86" s="313">
        <f>IF('Zahraničné financovanie'!AA$504=0,0,'Zahraničné financovanie'!AA297/'Zahraničné financovanie'!AA$504)</f>
        <v>1.7493588884925932E-2</v>
      </c>
      <c r="Z86" s="313">
        <f>IF('Zahraničné financovanie'!AB$504=0,0,'Zahraničné financovanie'!AB297/'Zahraničné financovanie'!AB$504)</f>
        <v>1.7336130229010281E-2</v>
      </c>
      <c r="AA86" s="313">
        <f>IF('Zahraničné financovanie'!AC$504=0,0,'Zahraničné financovanie'!AC297/'Zahraničné financovanie'!AC$504)</f>
        <v>4.3113334710081896E-3</v>
      </c>
      <c r="AB86" s="313">
        <f>IF('Zahraničné financovanie'!AD$504=0,0,'Zahraničné financovanie'!AD297/'Zahraničné financovanie'!AD$504)</f>
        <v>0</v>
      </c>
      <c r="AC86" s="313">
        <f>IF('Zahraničné financovanie'!AE$504=0,0,'Zahraničné financovanie'!AE297/'Zahraničné financovanie'!AE$504)</f>
        <v>0</v>
      </c>
      <c r="AD86" s="313">
        <f>IF('Zahraničné financovanie'!AF$504=0,0,'Zahraničné financovanie'!AF297/'Zahraničné financovanie'!AF$504)</f>
        <v>0</v>
      </c>
      <c r="AE86" s="313">
        <f>IF('Zahraničné financovanie'!AG$504=0,0,'Zahraničné financovanie'!AG297/'Zahraničné financovanie'!AG$504)</f>
        <v>9.7560097019764175E-3</v>
      </c>
      <c r="AF86" s="313">
        <f>IF('Zahraničné financovanie'!AH$504=0,0,'Zahraničné financovanie'!AH297/'Zahraničné financovanie'!AH$504)</f>
        <v>0</v>
      </c>
      <c r="AG86" s="313">
        <f>IF('Zahraničné financovanie'!AI$504=0,0,'Zahraničné financovanie'!AI297/'Zahraničné financovanie'!AI$504)</f>
        <v>9.6347664945158493E-2</v>
      </c>
      <c r="AH86" s="313">
        <f>IF('Zahraničné financovanie'!AJ$504=0,0,'Zahraničné financovanie'!AJ297/'Zahraničné financovanie'!AJ$504)</f>
        <v>9.6051204438881467E-3</v>
      </c>
      <c r="AI86" s="313">
        <f>IF('Zahraničné financovanie'!AK$504=0,0,'Zahraničné financovanie'!AK297/'Zahraničné financovanie'!AK$504)</f>
        <v>0</v>
      </c>
      <c r="AJ86" s="313">
        <f>IF('Zahraničné financovanie'!AL$504=0,0,'Zahraničné financovanie'!AL297/'Zahraničné financovanie'!AL$504)</f>
        <v>1.442042821930304E-2</v>
      </c>
      <c r="AK86" s="313">
        <f>IF('Zahraničné financovanie'!AM$504=0,0,'Zahraničné financovanie'!AM297/'Zahraničné financovanie'!AM$504)</f>
        <v>6.4847310521182226E-3</v>
      </c>
      <c r="AL86" s="313">
        <f>IF('Zahraničné financovanie'!AN$504=0,0,'Zahraničné financovanie'!AN297/'Zahraničné financovanie'!AN$504)</f>
        <v>8.0347314658831912E-3</v>
      </c>
      <c r="AM86" s="313">
        <f>IF('Zahraničné financovanie'!AO$504=0,0,'Zahraničné financovanie'!AO297/'Zahraničné financovanie'!AO$504)</f>
        <v>1.2585699172087537E-2</v>
      </c>
      <c r="AN86" s="313">
        <f>IF('Zahraničné financovanie'!AP$504=0,0,'Zahraničné financovanie'!AP297/'Zahraničné financovanie'!AP$504)</f>
        <v>2.2156291788835786E-2</v>
      </c>
      <c r="AO86" s="313">
        <f>IF('Zahraničné financovanie'!AQ$504=0,0,'Zahraničné financovanie'!AQ297/'Zahraničné financovanie'!AQ$504)</f>
        <v>2.518192958498847E-2</v>
      </c>
      <c r="AP86" s="313">
        <f>IF('Zahraničné financovanie'!AR$504=0,0,'Zahraničné financovanie'!AR297/'Zahraničné financovanie'!AR$504)</f>
        <v>2.9677846425419242E-2</v>
      </c>
      <c r="AQ86" s="313">
        <f>IF('Zahraničné financovanie'!AS$504=0,0,'Zahraničné financovanie'!AS297/'Zahraničné financovanie'!AS$504)</f>
        <v>1.2520014731586414E-2</v>
      </c>
      <c r="AR86" s="313">
        <f>IF('Zahraničné financovanie'!AT$504=0,0,'Zahraničné financovanie'!AT297/'Zahraničné financovanie'!AT$504)</f>
        <v>3.0578115835359413E-2</v>
      </c>
      <c r="AS86" s="313">
        <f>IF('Zahraničné financovanie'!AU$504=0,0,'Zahraničné financovanie'!AU297/'Zahraničné financovanie'!AU$504)</f>
        <v>1.8019074751084628E-2</v>
      </c>
      <c r="AT86" s="313">
        <f>IF('Zahraničné financovanie'!AV$504=0,0,'Zahraničné financovanie'!AV297/'Zahraničné financovanie'!AV$504)</f>
        <v>0</v>
      </c>
      <c r="AU86" s="313">
        <f>IF('Zahraničné financovanie'!AW$504=0,0,'Zahraničné financovanie'!AW297/'Zahraničné financovanie'!AW$504)</f>
        <v>4.9506940322510424E-3</v>
      </c>
      <c r="AV86" s="313">
        <f>IF('Zahraničné financovanie'!AX$504=0,0,'Zahraničné financovanie'!AX297/'Zahraničné financovanie'!AX$504)</f>
        <v>8.2178957184763299E-3</v>
      </c>
      <c r="AW86" s="313">
        <f>IF('Zahraničné financovanie'!AY$504=0,0,'Zahraničné financovanie'!AY297/'Zahraničné financovanie'!AY$504)</f>
        <v>1.1199190725799328E-2</v>
      </c>
      <c r="AX86" s="313">
        <f>IF('Zahraničné financovanie'!AZ$504=0,0,'Zahraničné financovanie'!AZ297/'Zahraničné financovanie'!AZ$504)</f>
        <v>2.982855932163595E-3</v>
      </c>
      <c r="AY86" s="313">
        <f>IF('Zahraničné financovanie'!BA$504=0,0,'Zahraničné financovanie'!BA297/'Zahraničné financovanie'!BA$504)</f>
        <v>1.2978525427727941E-3</v>
      </c>
      <c r="AZ86" s="313">
        <f>IF('Zahraničné financovanie'!BB$504=0,0,'Zahraničné financovanie'!BB297/'Zahraničné financovanie'!BB$504)</f>
        <v>1.227873422466394E-2</v>
      </c>
      <c r="BA86" s="313">
        <f>IF('Zahraničné financovanie'!BC$504=0,0,'Zahraničné financovanie'!BC297/'Zahraničné financovanie'!BC$504)</f>
        <v>0</v>
      </c>
      <c r="BB86" s="313">
        <f>IF('Zahraničné financovanie'!BD$504=0,0,'Zahraničné financovanie'!BD297/'Zahraničné financovanie'!BD$504)</f>
        <v>6.3806171516003728E-3</v>
      </c>
    </row>
    <row r="87" spans="1:54" ht="14.25" customHeight="1" x14ac:dyDescent="0.25">
      <c r="A87" s="21">
        <v>82</v>
      </c>
      <c r="B87" s="279" t="s">
        <v>105</v>
      </c>
      <c r="C87" s="280" t="s">
        <v>104</v>
      </c>
      <c r="D87" s="314">
        <f>IF('Zahraničné financovanie'!F$504=0,0,'Zahraničné financovanie'!F304/'Zahraničné financovanie'!F$504)</f>
        <v>4.3980280356233879E-2</v>
      </c>
      <c r="E87" s="314">
        <f>IF('Zahraničné financovanie'!G$504=0,0,'Zahraničné financovanie'!G304/'Zahraničné financovanie'!G$504)</f>
        <v>3.3366468227962479E-2</v>
      </c>
      <c r="F87" s="314">
        <f>IF('Zahraničné financovanie'!H$504=0,0,'Zahraničné financovanie'!H304/'Zahraničné financovanie'!H$504)</f>
        <v>2.4313076644160055E-2</v>
      </c>
      <c r="G87" s="314">
        <f>IF('Zahraničné financovanie'!I$504=0,0,'Zahraničné financovanie'!I304/'Zahraničné financovanie'!I$504)</f>
        <v>1.3069204591835356E-2</v>
      </c>
      <c r="H87" s="314">
        <f>IF('Zahraničné financovanie'!J$504=0,0,'Zahraničné financovanie'!J304/'Zahraničné financovanie'!J$504)</f>
        <v>3.4180009307919701E-2</v>
      </c>
      <c r="I87" s="314">
        <f>IF('Zahraničné financovanie'!K$504=0,0,'Zahraničné financovanie'!K304/'Zahraničné financovanie'!K$504)</f>
        <v>2.8112684191539578E-2</v>
      </c>
      <c r="J87" s="314">
        <f>IF('Zahraničné financovanie'!L$504=0,0,'Zahraničné financovanie'!L304/'Zahraničné financovanie'!L$504)</f>
        <v>2.445842068483578E-2</v>
      </c>
      <c r="K87" s="314">
        <f>IF('Zahraničné financovanie'!M$504=0,0,'Zahraničné financovanie'!M304/'Zahraničné financovanie'!M$504)</f>
        <v>0</v>
      </c>
      <c r="L87" s="314">
        <f>IF('Zahraničné financovanie'!N$504=0,0,'Zahraničné financovanie'!N304/'Zahraničné financovanie'!N$504)</f>
        <v>2.1617608353021685E-2</v>
      </c>
      <c r="M87" s="314">
        <f>IF('Zahraničné financovanie'!O$504=0,0,'Zahraničné financovanie'!O304/'Zahraničné financovanie'!O$504)</f>
        <v>4.6535426588336634E-2</v>
      </c>
      <c r="N87" s="314">
        <f>IF('Zahraničné financovanie'!P$504=0,0,'Zahraničné financovanie'!P304/'Zahraničné financovanie'!P$504)</f>
        <v>7.5885614182907212E-3</v>
      </c>
      <c r="O87" s="314">
        <f>IF('Zahraničné financovanie'!Q$504=0,0,'Zahraničné financovanie'!Q304/'Zahraničné financovanie'!Q$504)</f>
        <v>3.5723753088785302E-2</v>
      </c>
      <c r="P87" s="314">
        <f>IF('Zahraničné financovanie'!R$504=0,0,'Zahraničné financovanie'!R304/'Zahraničné financovanie'!R$504)</f>
        <v>0</v>
      </c>
      <c r="Q87" s="314">
        <f>IF('Zahraničné financovanie'!S$504=0,0,'Zahraničné financovanie'!S304/'Zahraničné financovanie'!S$504)</f>
        <v>1.00939424874686E-2</v>
      </c>
      <c r="R87" s="314">
        <f>IF('Zahraničné financovanie'!T$504=0,0,'Zahraničné financovanie'!T304/'Zahraničné financovanie'!T$504)</f>
        <v>1.8534795871302933E-3</v>
      </c>
      <c r="S87" s="314">
        <f>IF('Zahraničné financovanie'!U$504=0,0,'Zahraničné financovanie'!U304/'Zahraničné financovanie'!U$504)</f>
        <v>4.1471097681572242E-2</v>
      </c>
      <c r="T87" s="314">
        <f>IF('Zahraničné financovanie'!V$504=0,0,'Zahraničné financovanie'!V304/'Zahraničné financovanie'!V$504)</f>
        <v>0.11858714122188964</v>
      </c>
      <c r="U87" s="314">
        <f>IF('Zahraničné financovanie'!W$504=0,0,'Zahraničné financovanie'!W304/'Zahraničné financovanie'!W$504)</f>
        <v>0</v>
      </c>
      <c r="V87" s="314">
        <f>IF('Zahraničné financovanie'!X$504=0,0,'Zahraničné financovanie'!X304/'Zahraničné financovanie'!X$504)</f>
        <v>4.1573052982592784E-3</v>
      </c>
      <c r="W87" s="314">
        <f>IF('Zahraničné financovanie'!Y$504=0,0,'Zahraničné financovanie'!Y304/'Zahraničné financovanie'!Y$504)</f>
        <v>1.8438629706684615E-2</v>
      </c>
      <c r="X87" s="314">
        <f>IF('Zahraničné financovanie'!Z$504=0,0,'Zahraničné financovanie'!Z304/'Zahraničné financovanie'!Z$504)</f>
        <v>0</v>
      </c>
      <c r="Y87" s="314">
        <f>IF('Zahraničné financovanie'!AA$504=0,0,'Zahraničné financovanie'!AA304/'Zahraničné financovanie'!AA$504)</f>
        <v>5.6119783891491713E-3</v>
      </c>
      <c r="Z87" s="314">
        <f>IF('Zahraničné financovanie'!AB$504=0,0,'Zahraničné financovanie'!AB304/'Zahraničné financovanie'!AB$504)</f>
        <v>3.6405873480921591E-3</v>
      </c>
      <c r="AA87" s="314">
        <f>IF('Zahraničné financovanie'!AC$504=0,0,'Zahraničné financovanie'!AC304/'Zahraničné financovanie'!AC$504)</f>
        <v>4.0850627214686977E-3</v>
      </c>
      <c r="AB87" s="314">
        <f>IF('Zahraničné financovanie'!AD$504=0,0,'Zahraničné financovanie'!AD304/'Zahraničné financovanie'!AD$504)</f>
        <v>0</v>
      </c>
      <c r="AC87" s="314">
        <f>IF('Zahraničné financovanie'!AE$504=0,0,'Zahraničné financovanie'!AE304/'Zahraničné financovanie'!AE$504)</f>
        <v>0</v>
      </c>
      <c r="AD87" s="314">
        <f>IF('Zahraničné financovanie'!AF$504=0,0,'Zahraničné financovanie'!AF304/'Zahraničné financovanie'!AF$504)</f>
        <v>0</v>
      </c>
      <c r="AE87" s="314">
        <f>IF('Zahraničné financovanie'!AG$504=0,0,'Zahraničné financovanie'!AG304/'Zahraničné financovanie'!AG$504)</f>
        <v>1.3583367354290242E-2</v>
      </c>
      <c r="AF87" s="314">
        <f>IF('Zahraničné financovanie'!AH$504=0,0,'Zahraničné financovanie'!AH304/'Zahraničné financovanie'!AH$504)</f>
        <v>1.1727918393615784E-3</v>
      </c>
      <c r="AG87" s="314">
        <f>IF('Zahraničné financovanie'!AI$504=0,0,'Zahraničné financovanie'!AI304/'Zahraničné financovanie'!AI$504)</f>
        <v>1.3653928668283527E-2</v>
      </c>
      <c r="AH87" s="314">
        <f>IF('Zahraničné financovanie'!AJ$504=0,0,'Zahraničné financovanie'!AJ304/'Zahraničné financovanie'!AJ$504)</f>
        <v>1.7431165142510696E-2</v>
      </c>
      <c r="AI87" s="314">
        <f>IF('Zahraničné financovanie'!AK$504=0,0,'Zahraničné financovanie'!AK304/'Zahraničné financovanie'!AK$504)</f>
        <v>0</v>
      </c>
      <c r="AJ87" s="314">
        <f>IF('Zahraničné financovanie'!AL$504=0,0,'Zahraničné financovanie'!AL304/'Zahraničné financovanie'!AL$504)</f>
        <v>1.7943346185767567E-2</v>
      </c>
      <c r="AK87" s="314">
        <f>IF('Zahraničné financovanie'!AM$504=0,0,'Zahraničné financovanie'!AM304/'Zahraničné financovanie'!AM$504)</f>
        <v>1.2263593673587439E-2</v>
      </c>
      <c r="AL87" s="314">
        <f>IF('Zahraničné financovanie'!AN$504=0,0,'Zahraničné financovanie'!AN304/'Zahraničné financovanie'!AN$504)</f>
        <v>2.684135958369378E-3</v>
      </c>
      <c r="AM87" s="314">
        <f>IF('Zahraničné financovanie'!AO$504=0,0,'Zahraničné financovanie'!AO304/'Zahraničné financovanie'!AO$504)</f>
        <v>1.5102839006505045E-2</v>
      </c>
      <c r="AN87" s="314">
        <f>IF('Zahraničné financovanie'!AP$504=0,0,'Zahraničné financovanie'!AP304/'Zahraničné financovanie'!AP$504)</f>
        <v>1.1468631184287573E-2</v>
      </c>
      <c r="AO87" s="314">
        <f>IF('Zahraničné financovanie'!AQ$504=0,0,'Zahraničné financovanie'!AQ304/'Zahraničné financovanie'!AQ$504)</f>
        <v>1.762780474464333E-2</v>
      </c>
      <c r="AP87" s="314">
        <f>IF('Zahraničné financovanie'!AR$504=0,0,'Zahraničné financovanie'!AR304/'Zahraničné financovanie'!AR$504)</f>
        <v>2.8188437775816418E-2</v>
      </c>
      <c r="AQ87" s="314">
        <f>IF('Zahraničné financovanie'!AS$504=0,0,'Zahraničné financovanie'!AS304/'Zahraničné financovanie'!AS$504)</f>
        <v>3.5164646400056106E-4</v>
      </c>
      <c r="AR87" s="314">
        <f>IF('Zahraničné financovanie'!AT$504=0,0,'Zahraničné financovanie'!AT304/'Zahraničné financovanie'!AT$504)</f>
        <v>2.3026124642403178E-2</v>
      </c>
      <c r="AS87" s="314">
        <f>IF('Zahraničné financovanie'!AU$504=0,0,'Zahraničné financovanie'!AU304/'Zahraničné financovanie'!AU$504)</f>
        <v>2.387284324663325E-2</v>
      </c>
      <c r="AT87" s="314">
        <f>IF('Zahraničné financovanie'!AV$504=0,0,'Zahraničné financovanie'!AV304/'Zahraničné financovanie'!AV$504)</f>
        <v>2.4493193295688886E-2</v>
      </c>
      <c r="AU87" s="314">
        <f>IF('Zahraničné financovanie'!AW$504=0,0,'Zahraničné financovanie'!AW304/'Zahraničné financovanie'!AW$504)</f>
        <v>2.5761489909361602E-2</v>
      </c>
      <c r="AV87" s="314">
        <f>IF('Zahraničné financovanie'!AX$504=0,0,'Zahraničné financovanie'!AX304/'Zahraničné financovanie'!AX$504)</f>
        <v>3.5086841719755464E-2</v>
      </c>
      <c r="AW87" s="314">
        <f>IF('Zahraničné financovanie'!AY$504=0,0,'Zahraničné financovanie'!AY304/'Zahraničné financovanie'!AY$504)</f>
        <v>1.765057611817384E-2</v>
      </c>
      <c r="AX87" s="314">
        <f>IF('Zahraničné financovanie'!AZ$504=0,0,'Zahraničné financovanie'!AZ304/'Zahraničné financovanie'!AZ$504)</f>
        <v>4.803579379865433E-2</v>
      </c>
      <c r="AY87" s="314">
        <f>IF('Zahraničné financovanie'!BA$504=0,0,'Zahraničné financovanie'!BA304/'Zahraničné financovanie'!BA$504)</f>
        <v>1.5357016698583522E-3</v>
      </c>
      <c r="AZ87" s="314">
        <f>IF('Zahraničné financovanie'!BB$504=0,0,'Zahraničné financovanie'!BB304/'Zahraničné financovanie'!BB$504)</f>
        <v>4.8000441286143045E-2</v>
      </c>
      <c r="BA87" s="314">
        <f>IF('Zahraničné financovanie'!BC$504=0,0,'Zahraničné financovanie'!BC304/'Zahraničné financovanie'!BC$504)</f>
        <v>0</v>
      </c>
      <c r="BB87" s="314">
        <f>IF('Zahraničné financovanie'!BD$504=0,0,'Zahraničné financovanie'!BD304/'Zahraničné financovanie'!BD$504)</f>
        <v>3.8734150864787188E-2</v>
      </c>
    </row>
    <row r="88" spans="1:54" ht="14.25" customHeight="1" x14ac:dyDescent="0.25">
      <c r="A88" s="21">
        <v>83</v>
      </c>
      <c r="B88" s="281" t="s">
        <v>212</v>
      </c>
      <c r="C88" s="282" t="s">
        <v>211</v>
      </c>
      <c r="D88" s="313">
        <f>IF('Zahraničné financovanie'!F$504=0,0,'Zahraničné financovanie'!F307/'Zahraničné financovanie'!F$504)</f>
        <v>0</v>
      </c>
      <c r="E88" s="313">
        <f>IF('Zahraničné financovanie'!G$504=0,0,'Zahraničné financovanie'!G307/'Zahraničné financovanie'!G$504)</f>
        <v>0</v>
      </c>
      <c r="F88" s="313">
        <f>IF('Zahraničné financovanie'!H$504=0,0,'Zahraničné financovanie'!H307/'Zahraničné financovanie'!H$504)</f>
        <v>0</v>
      </c>
      <c r="G88" s="313">
        <f>IF('Zahraničné financovanie'!I$504=0,0,'Zahraničné financovanie'!I307/'Zahraničné financovanie'!I$504)</f>
        <v>0</v>
      </c>
      <c r="H88" s="313">
        <f>IF('Zahraničné financovanie'!J$504=0,0,'Zahraničné financovanie'!J307/'Zahraničné financovanie'!J$504)</f>
        <v>0</v>
      </c>
      <c r="I88" s="313">
        <f>IF('Zahraničné financovanie'!K$504=0,0,'Zahraničné financovanie'!K307/'Zahraničné financovanie'!K$504)</f>
        <v>3.144595547152078E-3</v>
      </c>
      <c r="J88" s="313">
        <f>IF('Zahraničné financovanie'!L$504=0,0,'Zahraničné financovanie'!L307/'Zahraničné financovanie'!L$504)</f>
        <v>8.3857442348008382E-4</v>
      </c>
      <c r="K88" s="313">
        <f>IF('Zahraničné financovanie'!M$504=0,0,'Zahraničné financovanie'!M307/'Zahraničné financovanie'!M$504)</f>
        <v>0</v>
      </c>
      <c r="L88" s="313">
        <f>IF('Zahraničné financovanie'!N$504=0,0,'Zahraničné financovanie'!N307/'Zahraničné financovanie'!N$504)</f>
        <v>0</v>
      </c>
      <c r="M88" s="313">
        <f>IF('Zahraničné financovanie'!O$504=0,0,'Zahraničné financovanie'!O307/'Zahraničné financovanie'!O$504)</f>
        <v>2.7318209932265314E-4</v>
      </c>
      <c r="N88" s="313">
        <f>IF('Zahraničné financovanie'!P$504=0,0,'Zahraničné financovanie'!P307/'Zahraničné financovanie'!P$504)</f>
        <v>9.8447389841562513E-4</v>
      </c>
      <c r="O88" s="313">
        <f>IF('Zahraničné financovanie'!Q$504=0,0,'Zahraničné financovanie'!Q307/'Zahraničné financovanie'!Q$504)</f>
        <v>0</v>
      </c>
      <c r="P88" s="313">
        <f>IF('Zahraničné financovanie'!R$504=0,0,'Zahraničné financovanie'!R307/'Zahraničné financovanie'!R$504)</f>
        <v>0</v>
      </c>
      <c r="Q88" s="313">
        <f>IF('Zahraničné financovanie'!S$504=0,0,'Zahraničné financovanie'!S307/'Zahraničné financovanie'!S$504)</f>
        <v>0</v>
      </c>
      <c r="R88" s="313">
        <f>IF('Zahraničné financovanie'!T$504=0,0,'Zahraničné financovanie'!T307/'Zahraničné financovanie'!T$504)</f>
        <v>0</v>
      </c>
      <c r="S88" s="313">
        <f>IF('Zahraničné financovanie'!U$504=0,0,'Zahraničné financovanie'!U307/'Zahraničné financovanie'!U$504)</f>
        <v>0</v>
      </c>
      <c r="T88" s="313">
        <f>IF('Zahraničné financovanie'!V$504=0,0,'Zahraničné financovanie'!V307/'Zahraničné financovanie'!V$504)</f>
        <v>0</v>
      </c>
      <c r="U88" s="313">
        <f>IF('Zahraničné financovanie'!W$504=0,0,'Zahraničné financovanie'!W307/'Zahraničné financovanie'!W$504)</f>
        <v>0</v>
      </c>
      <c r="V88" s="313">
        <f>IF('Zahraničné financovanie'!X$504=0,0,'Zahraničné financovanie'!X307/'Zahraničné financovanie'!X$504)</f>
        <v>0</v>
      </c>
      <c r="W88" s="313">
        <f>IF('Zahraničné financovanie'!Y$504=0,0,'Zahraničné financovanie'!Y307/'Zahraničné financovanie'!Y$504)</f>
        <v>0</v>
      </c>
      <c r="X88" s="313">
        <f>IF('Zahraničné financovanie'!Z$504=0,0,'Zahraničné financovanie'!Z307/'Zahraničné financovanie'!Z$504)</f>
        <v>0</v>
      </c>
      <c r="Y88" s="313">
        <f>IF('Zahraničné financovanie'!AA$504=0,0,'Zahraničné financovanie'!AA307/'Zahraničné financovanie'!AA$504)</f>
        <v>3.9284386682095305E-4</v>
      </c>
      <c r="Z88" s="313">
        <f>IF('Zahraničné financovanie'!AB$504=0,0,'Zahraničné financovanie'!AB307/'Zahraničné financovanie'!AB$504)</f>
        <v>0</v>
      </c>
      <c r="AA88" s="313">
        <f>IF('Zahraničné financovanie'!AC$504=0,0,'Zahraničné financovanie'!AC307/'Zahraničné financovanie'!AC$504)</f>
        <v>0</v>
      </c>
      <c r="AB88" s="313">
        <f>IF('Zahraničné financovanie'!AD$504=0,0,'Zahraničné financovanie'!AD307/'Zahraničné financovanie'!AD$504)</f>
        <v>0</v>
      </c>
      <c r="AC88" s="313">
        <f>IF('Zahraničné financovanie'!AE$504=0,0,'Zahraničné financovanie'!AE307/'Zahraničné financovanie'!AE$504)</f>
        <v>0</v>
      </c>
      <c r="AD88" s="313">
        <f>IF('Zahraničné financovanie'!AF$504=0,0,'Zahraničné financovanie'!AF307/'Zahraničné financovanie'!AF$504)</f>
        <v>0</v>
      </c>
      <c r="AE88" s="313">
        <f>IF('Zahraničné financovanie'!AG$504=0,0,'Zahraničné financovanie'!AG307/'Zahraničné financovanie'!AG$504)</f>
        <v>0</v>
      </c>
      <c r="AF88" s="313">
        <f>IF('Zahraničné financovanie'!AH$504=0,0,'Zahraničné financovanie'!AH307/'Zahraničné financovanie'!AH$504)</f>
        <v>0</v>
      </c>
      <c r="AG88" s="313">
        <f>IF('Zahraničné financovanie'!AI$504=0,0,'Zahraničné financovanie'!AI307/'Zahraničné financovanie'!AI$504)</f>
        <v>5.7377714837264773E-3</v>
      </c>
      <c r="AH88" s="313">
        <f>IF('Zahraničné financovanie'!AJ$504=0,0,'Zahraničné financovanie'!AJ307/'Zahraničné financovanie'!AJ$504)</f>
        <v>0</v>
      </c>
      <c r="AI88" s="313">
        <f>IF('Zahraničné financovanie'!AK$504=0,0,'Zahraničné financovanie'!AK307/'Zahraničné financovanie'!AK$504)</f>
        <v>0</v>
      </c>
      <c r="AJ88" s="313">
        <f>IF('Zahraničné financovanie'!AL$504=0,0,'Zahraničné financovanie'!AL307/'Zahraničné financovanie'!AL$504)</f>
        <v>9.3642401892629569E-4</v>
      </c>
      <c r="AK88" s="313">
        <f>IF('Zahraničné financovanie'!AM$504=0,0,'Zahraničné financovanie'!AM307/'Zahraničné financovanie'!AM$504)</f>
        <v>0</v>
      </c>
      <c r="AL88" s="313">
        <f>IF('Zahraničné financovanie'!AN$504=0,0,'Zahraničné financovanie'!AN307/'Zahraničné financovanie'!AN$504)</f>
        <v>0</v>
      </c>
      <c r="AM88" s="313">
        <f>IF('Zahraničné financovanie'!AO$504=0,0,'Zahraničné financovanie'!AO307/'Zahraničné financovanie'!AO$504)</f>
        <v>3.2608402400408618E-3</v>
      </c>
      <c r="AN88" s="313">
        <f>IF('Zahraničné financovanie'!AP$504=0,0,'Zahraničné financovanie'!AP307/'Zahraničné financovanie'!AP$504)</f>
        <v>0</v>
      </c>
      <c r="AO88" s="313">
        <f>IF('Zahraničné financovanie'!AQ$504=0,0,'Zahraničné financovanie'!AQ307/'Zahraničné financovanie'!AQ$504)</f>
        <v>0</v>
      </c>
      <c r="AP88" s="313">
        <f>IF('Zahraničné financovanie'!AR$504=0,0,'Zahraničné financovanie'!AR307/'Zahraničné financovanie'!AR$504)</f>
        <v>0</v>
      </c>
      <c r="AQ88" s="313">
        <f>IF('Zahraničné financovanie'!AS$504=0,0,'Zahraničné financovanie'!AS307/'Zahraničné financovanie'!AS$504)</f>
        <v>4.4533211651135097E-4</v>
      </c>
      <c r="AR88" s="313">
        <f>IF('Zahraničné financovanie'!AT$504=0,0,'Zahraničné financovanie'!AT307/'Zahraničné financovanie'!AT$504)</f>
        <v>0</v>
      </c>
      <c r="AS88" s="313">
        <f>IF('Zahraničné financovanie'!AU$504=0,0,'Zahraničné financovanie'!AU307/'Zahraničné financovanie'!AU$504)</f>
        <v>0</v>
      </c>
      <c r="AT88" s="313">
        <f>IF('Zahraničné financovanie'!AV$504=0,0,'Zahraničné financovanie'!AV307/'Zahraničné financovanie'!AV$504)</f>
        <v>0</v>
      </c>
      <c r="AU88" s="313">
        <f>IF('Zahraničné financovanie'!AW$504=0,0,'Zahraničné financovanie'!AW307/'Zahraničné financovanie'!AW$504)</f>
        <v>0</v>
      </c>
      <c r="AV88" s="313">
        <f>IF('Zahraničné financovanie'!AX$504=0,0,'Zahraničné financovanie'!AX307/'Zahraničné financovanie'!AX$504)</f>
        <v>0</v>
      </c>
      <c r="AW88" s="313">
        <f>IF('Zahraničné financovanie'!AY$504=0,0,'Zahraničné financovanie'!AY307/'Zahraničné financovanie'!AY$504)</f>
        <v>0</v>
      </c>
      <c r="AX88" s="313">
        <f>IF('Zahraničné financovanie'!AZ$504=0,0,'Zahraničné financovanie'!AZ307/'Zahraničné financovanie'!AZ$504)</f>
        <v>0</v>
      </c>
      <c r="AY88" s="313">
        <f>IF('Zahraničné financovanie'!BA$504=0,0,'Zahraničné financovanie'!BA307/'Zahraničné financovanie'!BA$504)</f>
        <v>0</v>
      </c>
      <c r="AZ88" s="313">
        <f>IF('Zahraničné financovanie'!BB$504=0,0,'Zahraničné financovanie'!BB307/'Zahraničné financovanie'!BB$504)</f>
        <v>5.2415661607470194E-3</v>
      </c>
      <c r="BA88" s="313">
        <f>IF('Zahraničné financovanie'!BC$504=0,0,'Zahraničné financovanie'!BC307/'Zahraničné financovanie'!BC$504)</f>
        <v>0</v>
      </c>
      <c r="BB88" s="313">
        <f>IF('Zahraničné financovanie'!BD$504=0,0,'Zahraničné financovanie'!BD307/'Zahraničné financovanie'!BD$504)</f>
        <v>0</v>
      </c>
    </row>
    <row r="89" spans="1:54" ht="14.25" customHeight="1" x14ac:dyDescent="0.25">
      <c r="A89" s="21">
        <v>84</v>
      </c>
      <c r="B89" s="279" t="s">
        <v>202</v>
      </c>
      <c r="C89" s="280" t="s">
        <v>201</v>
      </c>
      <c r="D89" s="314">
        <f>IF('Zahraničné financovanie'!F$504=0,0,'Zahraničné financovanie'!F310/'Zahraničné financovanie'!F$504)</f>
        <v>0</v>
      </c>
      <c r="E89" s="314">
        <f>IF('Zahraničné financovanie'!G$504=0,0,'Zahraničné financovanie'!G310/'Zahraničné financovanie'!G$504)</f>
        <v>8.6390745903362157E-3</v>
      </c>
      <c r="F89" s="314">
        <f>IF('Zahraničné financovanie'!H$504=0,0,'Zahraničné financovanie'!H310/'Zahraničné financovanie'!H$504)</f>
        <v>1.8259484574413357E-2</v>
      </c>
      <c r="G89" s="314">
        <f>IF('Zahraničné financovanie'!I$504=0,0,'Zahraničné financovanie'!I310/'Zahraničné financovanie'!I$504)</f>
        <v>2.079354310319196E-3</v>
      </c>
      <c r="H89" s="314">
        <f>IF('Zahraničné financovanie'!J$504=0,0,'Zahraničné financovanie'!J310/'Zahraničné financovanie'!J$504)</f>
        <v>2.9452356972125143E-2</v>
      </c>
      <c r="I89" s="314">
        <f>IF('Zahraničné financovanie'!K$504=0,0,'Zahraničné financovanie'!K310/'Zahraničné financovanie'!K$504)</f>
        <v>0</v>
      </c>
      <c r="J89" s="314">
        <f>IF('Zahraničné financovanie'!L$504=0,0,'Zahraničné financovanie'!L310/'Zahraničné financovanie'!L$504)</f>
        <v>0</v>
      </c>
      <c r="K89" s="314">
        <f>IF('Zahraničné financovanie'!M$504=0,0,'Zahraničné financovanie'!M310/'Zahraničné financovanie'!M$504)</f>
        <v>0</v>
      </c>
      <c r="L89" s="314">
        <f>IF('Zahraničné financovanie'!N$504=0,0,'Zahraničné financovanie'!N310/'Zahraničné financovanie'!N$504)</f>
        <v>5.8216901120610376E-3</v>
      </c>
      <c r="M89" s="314">
        <f>IF('Zahraničné financovanie'!O$504=0,0,'Zahraničné financovanie'!O310/'Zahraničné financovanie'!O$504)</f>
        <v>0</v>
      </c>
      <c r="N89" s="314">
        <f>IF('Zahraničné financovanie'!P$504=0,0,'Zahraničné financovanie'!P310/'Zahraničné financovanie'!P$504)</f>
        <v>0</v>
      </c>
      <c r="O89" s="314">
        <f>IF('Zahraničné financovanie'!Q$504=0,0,'Zahraničné financovanie'!Q310/'Zahraničné financovanie'!Q$504)</f>
        <v>0</v>
      </c>
      <c r="P89" s="314">
        <f>IF('Zahraničné financovanie'!R$504=0,0,'Zahraničné financovanie'!R310/'Zahraničné financovanie'!R$504)</f>
        <v>0</v>
      </c>
      <c r="Q89" s="314">
        <f>IF('Zahraničné financovanie'!S$504=0,0,'Zahraničné financovanie'!S310/'Zahraničné financovanie'!S$504)</f>
        <v>0</v>
      </c>
      <c r="R89" s="314">
        <f>IF('Zahraničné financovanie'!T$504=0,0,'Zahraničné financovanie'!T310/'Zahraničné financovanie'!T$504)</f>
        <v>0</v>
      </c>
      <c r="S89" s="314">
        <f>IF('Zahraničné financovanie'!U$504=0,0,'Zahraničné financovanie'!U310/'Zahraničné financovanie'!U$504)</f>
        <v>0</v>
      </c>
      <c r="T89" s="314">
        <f>IF('Zahraničné financovanie'!V$504=0,0,'Zahraničné financovanie'!V310/'Zahraničné financovanie'!V$504)</f>
        <v>0</v>
      </c>
      <c r="U89" s="314">
        <f>IF('Zahraničné financovanie'!W$504=0,0,'Zahraničné financovanie'!W310/'Zahraničné financovanie'!W$504)</f>
        <v>0</v>
      </c>
      <c r="V89" s="314">
        <f>IF('Zahraničné financovanie'!X$504=0,0,'Zahraničné financovanie'!X310/'Zahraničné financovanie'!X$504)</f>
        <v>2.5636771480707964E-3</v>
      </c>
      <c r="W89" s="314">
        <f>IF('Zahraničné financovanie'!Y$504=0,0,'Zahraničné financovanie'!Y310/'Zahraničné financovanie'!Y$504)</f>
        <v>0</v>
      </c>
      <c r="X89" s="314">
        <f>IF('Zahraničné financovanie'!Z$504=0,0,'Zahraničné financovanie'!Z310/'Zahraničné financovanie'!Z$504)</f>
        <v>0</v>
      </c>
      <c r="Y89" s="314">
        <f>IF('Zahraničné financovanie'!AA$504=0,0,'Zahraničné financovanie'!AA310/'Zahraničné financovanie'!AA$504)</f>
        <v>4.8494228517048698E-3</v>
      </c>
      <c r="Z89" s="314">
        <f>IF('Zahraničné financovanie'!AB$504=0,0,'Zahraničné financovanie'!AB310/'Zahraničné financovanie'!AB$504)</f>
        <v>4.2473519061075188E-3</v>
      </c>
      <c r="AA89" s="314">
        <f>IF('Zahraničné financovanie'!AC$504=0,0,'Zahraničné financovanie'!AC310/'Zahraničné financovanie'!AC$504)</f>
        <v>5.4481062684072902E-4</v>
      </c>
      <c r="AB89" s="314">
        <f>IF('Zahraničné financovanie'!AD$504=0,0,'Zahraničné financovanie'!AD310/'Zahraničné financovanie'!AD$504)</f>
        <v>0</v>
      </c>
      <c r="AC89" s="314">
        <f>IF('Zahraničné financovanie'!AE$504=0,0,'Zahraničné financovanie'!AE310/'Zahraničné financovanie'!AE$504)</f>
        <v>0</v>
      </c>
      <c r="AD89" s="314">
        <f>IF('Zahraničné financovanie'!AF$504=0,0,'Zahraničné financovanie'!AF310/'Zahraničné financovanie'!AF$504)</f>
        <v>0</v>
      </c>
      <c r="AE89" s="314">
        <f>IF('Zahraničné financovanie'!AG$504=0,0,'Zahraničné financovanie'!AG310/'Zahraničné financovanie'!AG$504)</f>
        <v>2.5140486539708459E-3</v>
      </c>
      <c r="AF89" s="314">
        <f>IF('Zahraničné financovanie'!AH$504=0,0,'Zahraničné financovanie'!AH310/'Zahraničné financovanie'!AH$504)</f>
        <v>0</v>
      </c>
      <c r="AG89" s="314">
        <f>IF('Zahraničné financovanie'!AI$504=0,0,'Zahraničné financovanie'!AI310/'Zahraničné financovanie'!AI$504)</f>
        <v>0</v>
      </c>
      <c r="AH89" s="314">
        <f>IF('Zahraničné financovanie'!AJ$504=0,0,'Zahraničné financovanie'!AJ310/'Zahraničné financovanie'!AJ$504)</f>
        <v>0</v>
      </c>
      <c r="AI89" s="314">
        <f>IF('Zahraničné financovanie'!AK$504=0,0,'Zahraničné financovanie'!AK310/'Zahraničné financovanie'!AK$504)</f>
        <v>0</v>
      </c>
      <c r="AJ89" s="314">
        <f>IF('Zahraničné financovanie'!AL$504=0,0,'Zahraničné financovanie'!AL310/'Zahraničné financovanie'!AL$504)</f>
        <v>4.092827898016539E-3</v>
      </c>
      <c r="AK89" s="314">
        <f>IF('Zahraničné financovanie'!AM$504=0,0,'Zahraničné financovanie'!AM310/'Zahraničné financovanie'!AM$504)</f>
        <v>0</v>
      </c>
      <c r="AL89" s="314">
        <f>IF('Zahraničné financovanie'!AN$504=0,0,'Zahraničné financovanie'!AN310/'Zahraničné financovanie'!AN$504)</f>
        <v>2.1468802476839887E-3</v>
      </c>
      <c r="AM89" s="314">
        <f>IF('Zahraničné financovanie'!AO$504=0,0,'Zahraničné financovanie'!AO310/'Zahraničné financovanie'!AO$504)</f>
        <v>0</v>
      </c>
      <c r="AN89" s="314">
        <f>IF('Zahraničné financovanie'!AP$504=0,0,'Zahraničné financovanie'!AP310/'Zahraničné financovanie'!AP$504)</f>
        <v>5.1565446023179194E-3</v>
      </c>
      <c r="AO89" s="314">
        <f>IF('Zahraničné financovanie'!AQ$504=0,0,'Zahraničné financovanie'!AQ310/'Zahraničné financovanie'!AQ$504)</f>
        <v>0</v>
      </c>
      <c r="AP89" s="314">
        <f>IF('Zahraničné financovanie'!AR$504=0,0,'Zahraničné financovanie'!AR310/'Zahraničné financovanie'!AR$504)</f>
        <v>0</v>
      </c>
      <c r="AQ89" s="314">
        <f>IF('Zahraničné financovanie'!AS$504=0,0,'Zahraničné financovanie'!AS310/'Zahraničné financovanie'!AS$504)</f>
        <v>2.1613364734661389E-3</v>
      </c>
      <c r="AR89" s="314">
        <f>IF('Zahraničné financovanie'!AT$504=0,0,'Zahraničné financovanie'!AT310/'Zahraničné financovanie'!AT$504)</f>
        <v>0</v>
      </c>
      <c r="AS89" s="314">
        <f>IF('Zahraničné financovanie'!AU$504=0,0,'Zahraničné financovanie'!AU310/'Zahraničné financovanie'!AU$504)</f>
        <v>0</v>
      </c>
      <c r="AT89" s="314">
        <f>IF('Zahraničné financovanie'!AV$504=0,0,'Zahraničné financovanie'!AV310/'Zahraničné financovanie'!AV$504)</f>
        <v>0</v>
      </c>
      <c r="AU89" s="314">
        <f>IF('Zahraničné financovanie'!AW$504=0,0,'Zahraničné financovanie'!AW310/'Zahraničné financovanie'!AW$504)</f>
        <v>2.2397787479985264E-3</v>
      </c>
      <c r="AV89" s="314">
        <f>IF('Zahraničné financovanie'!AX$504=0,0,'Zahraničné financovanie'!AX310/'Zahraničné financovanie'!AX$504)</f>
        <v>0</v>
      </c>
      <c r="AW89" s="314">
        <f>IF('Zahraničné financovanie'!AY$504=0,0,'Zahraničné financovanie'!AY310/'Zahraničné financovanie'!AY$504)</f>
        <v>6.7784074523410788E-3</v>
      </c>
      <c r="AX89" s="314">
        <f>IF('Zahraničné financovanie'!AZ$504=0,0,'Zahraničné financovanie'!AZ310/'Zahraničné financovanie'!AZ$504)</f>
        <v>2.0377926665276045E-3</v>
      </c>
      <c r="AY89" s="314">
        <f>IF('Zahraničné financovanie'!BA$504=0,0,'Zahraničné financovanie'!BA310/'Zahraničné financovanie'!BA$504)</f>
        <v>1.573442570160741E-4</v>
      </c>
      <c r="AZ89" s="314">
        <f>IF('Zahraničné financovanie'!BB$504=0,0,'Zahraničné financovanie'!BB310/'Zahraničné financovanie'!BB$504)</f>
        <v>0</v>
      </c>
      <c r="BA89" s="314">
        <f>IF('Zahraničné financovanie'!BC$504=0,0,'Zahraničné financovanie'!BC310/'Zahraničné financovanie'!BC$504)</f>
        <v>0</v>
      </c>
      <c r="BB89" s="314">
        <f>IF('Zahraničné financovanie'!BD$504=0,0,'Zahraničné financovanie'!BD310/'Zahraničné financovanie'!BD$504)</f>
        <v>0</v>
      </c>
    </row>
    <row r="90" spans="1:54" ht="14.25" customHeight="1" x14ac:dyDescent="0.25">
      <c r="A90" s="21">
        <v>85</v>
      </c>
      <c r="B90" s="281" t="s">
        <v>115</v>
      </c>
      <c r="C90" s="282" t="s">
        <v>114</v>
      </c>
      <c r="D90" s="313">
        <f>IF('Zahraničné financovanie'!F$504=0,0,'Zahraničné financovanie'!F313/'Zahraničné financovanie'!F$504)</f>
        <v>0.10243651915382021</v>
      </c>
      <c r="E90" s="313">
        <f>IF('Zahraničné financovanie'!G$504=0,0,'Zahraničné financovanie'!G313/'Zahraničné financovanie'!G$504)</f>
        <v>1.9820415312149481E-2</v>
      </c>
      <c r="F90" s="313">
        <f>IF('Zahraničné financovanie'!H$504=0,0,'Zahraničné financovanie'!H313/'Zahraničné financovanie'!H$504)</f>
        <v>8.3262350209571626E-3</v>
      </c>
      <c r="G90" s="313">
        <f>IF('Zahraničné financovanie'!I$504=0,0,'Zahraničné financovanie'!I313/'Zahraničné financovanie'!I$504)</f>
        <v>1.5475166301312841E-2</v>
      </c>
      <c r="H90" s="313">
        <f>IF('Zahraničné financovanie'!J$504=0,0,'Zahraničné financovanie'!J313/'Zahraničné financovanie'!J$504)</f>
        <v>3.538496298796865E-2</v>
      </c>
      <c r="I90" s="313">
        <f>IF('Zahraničné financovanie'!K$504=0,0,'Zahraničné financovanie'!K313/'Zahraničné financovanie'!K$504)</f>
        <v>4.797341508610909E-2</v>
      </c>
      <c r="J90" s="313">
        <f>IF('Zahraničné financovanie'!L$504=0,0,'Zahraničné financovanie'!L313/'Zahraničné financovanie'!L$504)</f>
        <v>1.0482180293501049E-2</v>
      </c>
      <c r="K90" s="313">
        <f>IF('Zahraničné financovanie'!M$504=0,0,'Zahraničné financovanie'!M313/'Zahraničné financovanie'!M$504)</f>
        <v>0</v>
      </c>
      <c r="L90" s="313">
        <f>IF('Zahraničné financovanie'!N$504=0,0,'Zahraničné financovanie'!N313/'Zahraničné financovanie'!N$504)</f>
        <v>6.8382159412167243E-3</v>
      </c>
      <c r="M90" s="313">
        <f>IF('Zahraničné financovanie'!O$504=0,0,'Zahraničné financovanie'!O313/'Zahraničné financovanie'!O$504)</f>
        <v>9.6962665886568787E-3</v>
      </c>
      <c r="N90" s="313">
        <f>IF('Zahraničné financovanie'!P$504=0,0,'Zahraničné financovanie'!P313/'Zahraničné financovanie'!P$504)</f>
        <v>8.3312327076464927E-3</v>
      </c>
      <c r="O90" s="313">
        <f>IF('Zahraničné financovanie'!Q$504=0,0,'Zahraničné financovanie'!Q313/'Zahraničné financovanie'!Q$504)</f>
        <v>7.14475061775706E-3</v>
      </c>
      <c r="P90" s="313">
        <f>IF('Zahraničné financovanie'!R$504=0,0,'Zahraničné financovanie'!R313/'Zahraničné financovanie'!R$504)</f>
        <v>0</v>
      </c>
      <c r="Q90" s="313">
        <f>IF('Zahraničné financovanie'!S$504=0,0,'Zahraničné financovanie'!S313/'Zahraničné financovanie'!S$504)</f>
        <v>1.0610110001032335E-2</v>
      </c>
      <c r="R90" s="313">
        <f>IF('Zahraničné financovanie'!T$504=0,0,'Zahraničné financovanie'!T313/'Zahraničné financovanie'!T$504)</f>
        <v>0</v>
      </c>
      <c r="S90" s="313">
        <f>IF('Zahraničné financovanie'!U$504=0,0,'Zahraničné financovanie'!U313/'Zahraničné financovanie'!U$504)</f>
        <v>3.369859114264321E-2</v>
      </c>
      <c r="T90" s="313">
        <f>IF('Zahraničné financovanie'!V$504=0,0,'Zahraničné financovanie'!V313/'Zahraničné financovanie'!V$504)</f>
        <v>2.837824524126079E-3</v>
      </c>
      <c r="U90" s="313">
        <f>IF('Zahraničné financovanie'!W$504=0,0,'Zahraničné financovanie'!W313/'Zahraničné financovanie'!W$504)</f>
        <v>0</v>
      </c>
      <c r="V90" s="313">
        <f>IF('Zahraničné financovanie'!X$504=0,0,'Zahraničné financovanie'!X313/'Zahraničné financovanie'!X$504)</f>
        <v>6.979426624666287E-3</v>
      </c>
      <c r="W90" s="313">
        <f>IF('Zahraničné financovanie'!Y$504=0,0,'Zahraničné financovanie'!Y313/'Zahraničné financovanie'!Y$504)</f>
        <v>4.5187497633013846E-3</v>
      </c>
      <c r="X90" s="313">
        <f>IF('Zahraničné financovanie'!Z$504=0,0,'Zahraničné financovanie'!Z313/'Zahraničné financovanie'!Z$504)</f>
        <v>0</v>
      </c>
      <c r="Y90" s="313">
        <f>IF('Zahraničné financovanie'!AA$504=0,0,'Zahraničné financovanie'!AA313/'Zahraničné financovanie'!AA$504)</f>
        <v>2.3902821105815809E-3</v>
      </c>
      <c r="Z90" s="313">
        <f>IF('Zahraničné financovanie'!AB$504=0,0,'Zahraničné financovanie'!AB313/'Zahraničné financovanie'!AB$504)</f>
        <v>0</v>
      </c>
      <c r="AA90" s="313">
        <f>IF('Zahraničné financovanie'!AC$504=0,0,'Zahraničné financovanie'!AC313/'Zahraničné financovanie'!AC$504)</f>
        <v>5.3802519208696999E-3</v>
      </c>
      <c r="AB90" s="313">
        <f>IF('Zahraničné financovanie'!AD$504=0,0,'Zahraničné financovanie'!AD313/'Zahraničné financovanie'!AD$504)</f>
        <v>0</v>
      </c>
      <c r="AC90" s="313">
        <f>IF('Zahraničné financovanie'!AE$504=0,0,'Zahraničné financovanie'!AE313/'Zahraničné financovanie'!AE$504)</f>
        <v>0</v>
      </c>
      <c r="AD90" s="313">
        <f>IF('Zahraničné financovanie'!AF$504=0,0,'Zahraničné financovanie'!AF313/'Zahraničné financovanie'!AF$504)</f>
        <v>0</v>
      </c>
      <c r="AE90" s="313">
        <f>IF('Zahraničné financovanie'!AG$504=0,0,'Zahraničné financovanie'!AG313/'Zahraničné financovanie'!AG$504)</f>
        <v>1.1106841814557768E-2</v>
      </c>
      <c r="AF90" s="313">
        <f>IF('Zahraničné financovanie'!AH$504=0,0,'Zahraničné financovanie'!AH313/'Zahraničné financovanie'!AH$504)</f>
        <v>0</v>
      </c>
      <c r="AG90" s="313">
        <f>IF('Zahraničné financovanie'!AI$504=0,0,'Zahraničné financovanie'!AI313/'Zahraničné financovanie'!AI$504)</f>
        <v>5.7377714837264773E-3</v>
      </c>
      <c r="AH90" s="313">
        <f>IF('Zahraničné financovanie'!AJ$504=0,0,'Zahraničné financovanie'!AJ313/'Zahraničné financovanie'!AJ$504)</f>
        <v>0</v>
      </c>
      <c r="AI90" s="313">
        <f>IF('Zahraničné financovanie'!AK$504=0,0,'Zahraničné financovanie'!AK313/'Zahraničné financovanie'!AK$504)</f>
        <v>0</v>
      </c>
      <c r="AJ90" s="313">
        <f>IF('Zahraničné financovanie'!AL$504=0,0,'Zahraničné financovanie'!AL313/'Zahraničné financovanie'!AL$504)</f>
        <v>1.2640101875348345E-2</v>
      </c>
      <c r="AK90" s="313">
        <f>IF('Zahraničné financovanie'!AM$504=0,0,'Zahraničné financovanie'!AM313/'Zahraničné financovanie'!AM$504)</f>
        <v>4.8193146260210951E-3</v>
      </c>
      <c r="AL90" s="313">
        <f>IF('Zahraničné financovanie'!AN$504=0,0,'Zahraničné financovanie'!AN313/'Zahraničné financovanie'!AN$504)</f>
        <v>2.7853735748395061E-3</v>
      </c>
      <c r="AM90" s="313">
        <f>IF('Zahraničné financovanie'!AO$504=0,0,'Zahraničné financovanie'!AO313/'Zahraničné financovanie'!AO$504)</f>
        <v>1.2614303033842282E-2</v>
      </c>
      <c r="AN90" s="313">
        <f>IF('Zahraničné financovanie'!AP$504=0,0,'Zahraničné financovanie'!AP313/'Zahraničné financovanie'!AP$504)</f>
        <v>0</v>
      </c>
      <c r="AO90" s="313">
        <f>IF('Zahraničné financovanie'!AQ$504=0,0,'Zahraničné financovanie'!AQ313/'Zahraničné financovanie'!AQ$504)</f>
        <v>5.2593071755615318E-3</v>
      </c>
      <c r="AP90" s="313">
        <f>IF('Zahraničné financovanie'!AR$504=0,0,'Zahraničné financovanie'!AR313/'Zahraničné financovanie'!AR$504)</f>
        <v>2.4657987643424535E-2</v>
      </c>
      <c r="AQ90" s="313">
        <f>IF('Zahraničné financovanie'!AS$504=0,0,'Zahraničné financovanie'!AS313/'Zahraničné financovanie'!AS$504)</f>
        <v>9.9567791209722086E-3</v>
      </c>
      <c r="AR90" s="313">
        <f>IF('Zahraničné financovanie'!AT$504=0,0,'Zahraničné financovanie'!AT313/'Zahraničné financovanie'!AT$504)</f>
        <v>1.8322114907884956E-3</v>
      </c>
      <c r="AS90" s="313">
        <f>IF('Zahraničné financovanie'!AU$504=0,0,'Zahraničné financovanie'!AU313/'Zahraničné financovanie'!AU$504)</f>
        <v>2.9601202815691889E-2</v>
      </c>
      <c r="AT90" s="313">
        <f>IF('Zahraničné financovanie'!AV$504=0,0,'Zahraničné financovanie'!AV313/'Zahraničné financovanie'!AV$504)</f>
        <v>3.3522097708698878E-2</v>
      </c>
      <c r="AU90" s="313">
        <f>IF('Zahraničné financovanie'!AW$504=0,0,'Zahraničné financovanie'!AW313/'Zahraničné financovanie'!AW$504)</f>
        <v>1.2627363524975562E-2</v>
      </c>
      <c r="AV90" s="313">
        <f>IF('Zahraničné financovanie'!AX$504=0,0,'Zahraničné financovanie'!AX313/'Zahraničné financovanie'!AX$504)</f>
        <v>2.2152588458501415E-2</v>
      </c>
      <c r="AW90" s="313">
        <f>IF('Zahraničné financovanie'!AY$504=0,0,'Zahraničné financovanie'!AY313/'Zahraničné financovanie'!AY$504)</f>
        <v>1.8737209243400561E-2</v>
      </c>
      <c r="AX90" s="313">
        <f>IF('Zahraničné financovanie'!AZ$504=0,0,'Zahraničné financovanie'!AZ313/'Zahraničné financovanie'!AZ$504)</f>
        <v>2.6284572075500985E-3</v>
      </c>
      <c r="AY90" s="313">
        <f>IF('Zahraničné financovanie'!BA$504=0,0,'Zahraničné financovanie'!BA313/'Zahraničné financovanie'!BA$504)</f>
        <v>5.0176391193391707E-4</v>
      </c>
      <c r="AZ90" s="313">
        <f>IF('Zahraničné financovanie'!BB$504=0,0,'Zahraničné financovanie'!BB313/'Zahraničné financovanie'!BB$504)</f>
        <v>1.4310590140161861E-2</v>
      </c>
      <c r="BA90" s="313">
        <f>IF('Zahraničné financovanie'!BC$504=0,0,'Zahraničné financovanie'!BC313/'Zahraničné financovanie'!BC$504)</f>
        <v>0</v>
      </c>
      <c r="BB90" s="313">
        <f>IF('Zahraničné financovanie'!BD$504=0,0,'Zahraničné financovanie'!BD313/'Zahraničné financovanie'!BD$504)</f>
        <v>7.2878300235855913E-3</v>
      </c>
    </row>
    <row r="91" spans="1:54" ht="14.25" customHeight="1" x14ac:dyDescent="0.25">
      <c r="A91" s="21">
        <v>86</v>
      </c>
      <c r="B91" s="279" t="s">
        <v>148</v>
      </c>
      <c r="C91" s="280" t="s">
        <v>147</v>
      </c>
      <c r="D91" s="314">
        <f>IF('Zahraničné financovanie'!F$504=0,0,'Zahraničné financovanie'!F317/'Zahraničné financovanie'!F$504)</f>
        <v>0</v>
      </c>
      <c r="E91" s="314">
        <f>IF('Zahraničné financovanie'!G$504=0,0,'Zahraničné financovanie'!G317/'Zahraničné financovanie'!G$504)</f>
        <v>0</v>
      </c>
      <c r="F91" s="314">
        <f>IF('Zahraničné financovanie'!H$504=0,0,'Zahraničné financovanie'!H317/'Zahraničné financovanie'!H$504)</f>
        <v>6.6794129904763946E-5</v>
      </c>
      <c r="G91" s="314">
        <f>IF('Zahraničné financovanie'!I$504=0,0,'Zahraničné financovanie'!I317/'Zahraničné financovanie'!I$504)</f>
        <v>1.5474517584285911E-2</v>
      </c>
      <c r="H91" s="314">
        <f>IF('Zahraničné financovanie'!J$504=0,0,'Zahraničné financovanie'!J317/'Zahraničné financovanie'!J$504)</f>
        <v>0</v>
      </c>
      <c r="I91" s="314">
        <f>IF('Zahraničné financovanie'!K$504=0,0,'Zahraničné financovanie'!K317/'Zahraničné financovanie'!K$504)</f>
        <v>0</v>
      </c>
      <c r="J91" s="314">
        <f>IF('Zahraničné financovanie'!L$504=0,0,'Zahraničné financovanie'!L317/'Zahraničné financovanie'!L$504)</f>
        <v>1.5723270440251572E-2</v>
      </c>
      <c r="K91" s="314">
        <f>IF('Zahraničné financovanie'!M$504=0,0,'Zahraničné financovanie'!M317/'Zahraničné financovanie'!M$504)</f>
        <v>0</v>
      </c>
      <c r="L91" s="314">
        <f>IF('Zahraničné financovanie'!N$504=0,0,'Zahraničné financovanie'!N317/'Zahraničné financovanie'!N$504)</f>
        <v>0</v>
      </c>
      <c r="M91" s="314">
        <f>IF('Zahraničné financovanie'!O$504=0,0,'Zahraničné financovanie'!O317/'Zahraničné financovanie'!O$504)</f>
        <v>2.1069064305971552E-2</v>
      </c>
      <c r="N91" s="314">
        <f>IF('Zahraničné financovanie'!P$504=0,0,'Zahraničné financovanie'!P317/'Zahraničné financovanie'!P$504)</f>
        <v>3.6761472654932726E-3</v>
      </c>
      <c r="O91" s="314">
        <f>IF('Zahraničné financovanie'!Q$504=0,0,'Zahraničné financovanie'!Q317/'Zahraničné financovanie'!Q$504)</f>
        <v>1.4005335017762419E-2</v>
      </c>
      <c r="P91" s="314">
        <f>IF('Zahraničné financovanie'!R$504=0,0,'Zahraničné financovanie'!R317/'Zahraničné financovanie'!R$504)</f>
        <v>0</v>
      </c>
      <c r="Q91" s="314">
        <f>IF('Zahraničné financovanie'!S$504=0,0,'Zahraničné financovanie'!S317/'Zahraničné financovanie'!S$504)</f>
        <v>0</v>
      </c>
      <c r="R91" s="314">
        <f>IF('Zahraničné financovanie'!T$504=0,0,'Zahraničné financovanie'!T317/'Zahraničné financovanie'!T$504)</f>
        <v>0</v>
      </c>
      <c r="S91" s="314">
        <f>IF('Zahraničné financovanie'!U$504=0,0,'Zahraničné financovanie'!U317/'Zahraničné financovanie'!U$504)</f>
        <v>4.5494488238492468E-3</v>
      </c>
      <c r="T91" s="314">
        <f>IF('Zahraničné financovanie'!V$504=0,0,'Zahraničné financovanie'!V317/'Zahraničné financovanie'!V$504)</f>
        <v>0</v>
      </c>
      <c r="U91" s="314">
        <f>IF('Zahraničné financovanie'!W$504=0,0,'Zahraničné financovanie'!W317/'Zahraničné financovanie'!W$504)</f>
        <v>0</v>
      </c>
      <c r="V91" s="314">
        <f>IF('Zahraničné financovanie'!X$504=0,0,'Zahraničné financovanie'!X317/'Zahraničné financovanie'!X$504)</f>
        <v>0</v>
      </c>
      <c r="W91" s="314">
        <f>IF('Zahraničné financovanie'!Y$504=0,0,'Zahraničné financovanie'!Y317/'Zahraničné financovanie'!Y$504)</f>
        <v>2.2957379469986001E-2</v>
      </c>
      <c r="X91" s="314">
        <f>IF('Zahraničné financovanie'!Z$504=0,0,'Zahraničné financovanie'!Z317/'Zahraničné financovanie'!Z$504)</f>
        <v>0</v>
      </c>
      <c r="Y91" s="314">
        <f>IF('Zahraničné financovanie'!AA$504=0,0,'Zahraničné financovanie'!AA317/'Zahraničné financovanie'!AA$504)</f>
        <v>4.3664710113234789E-3</v>
      </c>
      <c r="Z91" s="314">
        <f>IF('Zahraničné financovanie'!AB$504=0,0,'Zahraničné financovanie'!AB317/'Zahraničné financovanie'!AB$504)</f>
        <v>4.5507341851151982E-3</v>
      </c>
      <c r="AA91" s="314">
        <f>IF('Zahraničné financovanie'!AC$504=0,0,'Zahraničné financovanie'!AC317/'Zahraničné financovanie'!AC$504)</f>
        <v>0</v>
      </c>
      <c r="AB91" s="314">
        <f>IF('Zahraničné financovanie'!AD$504=0,0,'Zahraničné financovanie'!AD317/'Zahraničné financovanie'!AD$504)</f>
        <v>0</v>
      </c>
      <c r="AC91" s="314">
        <f>IF('Zahraničné financovanie'!AE$504=0,0,'Zahraničné financovanie'!AE317/'Zahraničné financovanie'!AE$504)</f>
        <v>0</v>
      </c>
      <c r="AD91" s="314">
        <f>IF('Zahraničné financovanie'!AF$504=0,0,'Zahraničné financovanie'!AF317/'Zahraničné financovanie'!AF$504)</f>
        <v>0</v>
      </c>
      <c r="AE91" s="314">
        <f>IF('Zahraničné financovanie'!AG$504=0,0,'Zahraničné financovanie'!AG317/'Zahraničné financovanie'!AG$504)</f>
        <v>4.2776350231742751E-3</v>
      </c>
      <c r="AF91" s="314">
        <f>IF('Zahraničné financovanie'!AH$504=0,0,'Zahraničné financovanie'!AH317/'Zahraničné financovanie'!AH$504)</f>
        <v>8.5155769835915905E-3</v>
      </c>
      <c r="AG91" s="314">
        <f>IF('Zahraničné financovanie'!AI$504=0,0,'Zahraničné financovanie'!AI317/'Zahraničné financovanie'!AI$504)</f>
        <v>3.0063213333199578E-4</v>
      </c>
      <c r="AH91" s="314">
        <f>IF('Zahraničné financovanie'!AJ$504=0,0,'Zahraničné financovanie'!AJ317/'Zahraničné financovanie'!AJ$504)</f>
        <v>0</v>
      </c>
      <c r="AI91" s="314">
        <f>IF('Zahraničné financovanie'!AK$504=0,0,'Zahraničné financovanie'!AK317/'Zahraničné financovanie'!AK$504)</f>
        <v>0</v>
      </c>
      <c r="AJ91" s="314">
        <f>IF('Zahraničné financovanie'!AL$504=0,0,'Zahraničné financovanie'!AL317/'Zahraničné financovanie'!AL$504)</f>
        <v>2.6336522813823465E-3</v>
      </c>
      <c r="AK91" s="314">
        <f>IF('Zahraničné financovanie'!AM$504=0,0,'Zahraničné financovanie'!AM317/'Zahraničné financovanie'!AM$504)</f>
        <v>6.5516518948107103E-3</v>
      </c>
      <c r="AL91" s="314">
        <f>IF('Zahraničné financovanie'!AN$504=0,0,'Zahraničné financovanie'!AN317/'Zahraničné financovanie'!AN$504)</f>
        <v>0</v>
      </c>
      <c r="AM91" s="314">
        <f>IF('Zahraničné financovanie'!AO$504=0,0,'Zahraničné financovanie'!AO317/'Zahraničné financovanie'!AO$504)</f>
        <v>0</v>
      </c>
      <c r="AN91" s="314">
        <f>IF('Zahraničné financovanie'!AP$504=0,0,'Zahraničné financovanie'!AP317/'Zahraničné financovanie'!AP$504)</f>
        <v>1.4438324886490174E-3</v>
      </c>
      <c r="AO91" s="314">
        <f>IF('Zahraničné financovanie'!AQ$504=0,0,'Zahraničné financovanie'!AQ317/'Zahraničné financovanie'!AQ$504)</f>
        <v>3.5257729653429769E-3</v>
      </c>
      <c r="AP91" s="314">
        <f>IF('Zahraničné financovanie'!AR$504=0,0,'Zahraničné financovanie'!AR317/'Zahraničné financovanie'!AR$504)</f>
        <v>4.5233892321270962E-3</v>
      </c>
      <c r="AQ91" s="314">
        <f>IF('Zahraničné financovanie'!AS$504=0,0,'Zahraničné financovanie'!AS317/'Zahraničné financovanie'!AS$504)</f>
        <v>2.3105751245111486E-4</v>
      </c>
      <c r="AR91" s="314">
        <f>IF('Zahraničné financovanie'!AT$504=0,0,'Zahraničné financovanie'!AT317/'Zahraničné financovanie'!AT$504)</f>
        <v>8.7307805089657641E-3</v>
      </c>
      <c r="AS91" s="314">
        <f>IF('Zahraničné financovanie'!AU$504=0,0,'Zahraničné financovanie'!AU317/'Zahraničné financovanie'!AU$504)</f>
        <v>2.3237580327085693E-2</v>
      </c>
      <c r="AT91" s="314">
        <f>IF('Zahraničné financovanie'!AV$504=0,0,'Zahraničné financovanie'!AV317/'Zahraničné financovanie'!AV$504)</f>
        <v>0</v>
      </c>
      <c r="AU91" s="314">
        <f>IF('Zahraničné financovanie'!AW$504=0,0,'Zahraničné financovanie'!AW317/'Zahraničné financovanie'!AW$504)</f>
        <v>0</v>
      </c>
      <c r="AV91" s="314">
        <f>IF('Zahraničné financovanie'!AX$504=0,0,'Zahraničné financovanie'!AX317/'Zahraničné financovanie'!AX$504)</f>
        <v>2.3581787713888602E-3</v>
      </c>
      <c r="AW91" s="314">
        <f>IF('Zahraničné financovanie'!AY$504=0,0,'Zahraničné financovanie'!AY317/'Zahraničné financovanie'!AY$504)</f>
        <v>7.7352779760124881E-4</v>
      </c>
      <c r="AX91" s="314">
        <f>IF('Zahraničné financovanie'!AZ$504=0,0,'Zahraničné financovanie'!AZ317/'Zahraničné financovanie'!AZ$504)</f>
        <v>1.1517958549938634E-3</v>
      </c>
      <c r="AY91" s="314">
        <f>IF('Zahraničné financovanie'!BA$504=0,0,'Zahraničné financovanie'!BA317/'Zahraničné financovanie'!BA$504)</f>
        <v>7.1599103667193678E-4</v>
      </c>
      <c r="AZ91" s="314">
        <f>IF('Zahraničné financovanie'!BB$504=0,0,'Zahraničné financovanie'!BB317/'Zahraničné financovanie'!BB$504)</f>
        <v>7.989421312671309E-3</v>
      </c>
      <c r="BA91" s="314">
        <f>IF('Zahraničné financovanie'!BC$504=0,0,'Zahraničné financovanie'!BC317/'Zahraničné financovanie'!BC$504)</f>
        <v>0</v>
      </c>
      <c r="BB91" s="314">
        <f>IF('Zahraničné financovanie'!BD$504=0,0,'Zahraničné financovanie'!BD317/'Zahraničné financovanie'!BD$504)</f>
        <v>0</v>
      </c>
    </row>
    <row r="92" spans="1:54" ht="14.25" customHeight="1" x14ac:dyDescent="0.25">
      <c r="A92" s="21">
        <v>87</v>
      </c>
      <c r="B92" s="281" t="s">
        <v>63</v>
      </c>
      <c r="C92" s="282" t="s">
        <v>62</v>
      </c>
      <c r="D92" s="313">
        <f>IF('Zahraničné financovanie'!F$504=0,0,'Zahraničné financovanie'!F319/'Zahraničné financovanie'!F$504)</f>
        <v>5.0294654355800765E-2</v>
      </c>
      <c r="E92" s="313">
        <f>IF('Zahraničné financovanie'!G$504=0,0,'Zahraničné financovanie'!G319/'Zahraničné financovanie'!G$504)</f>
        <v>2.421770081505278E-3</v>
      </c>
      <c r="F92" s="313">
        <f>IF('Zahraničné financovanie'!H$504=0,0,'Zahraničné financovanie'!H319/'Zahraničné financovanie'!H$504)</f>
        <v>9.1507957969526603E-4</v>
      </c>
      <c r="G92" s="313">
        <f>IF('Zahraničné financovanie'!I$504=0,0,'Zahraničné financovanie'!I319/'Zahraničné financovanie'!I$504)</f>
        <v>6.2345252607707298E-2</v>
      </c>
      <c r="H92" s="313">
        <f>IF('Zahraničné financovanie'!J$504=0,0,'Zahraničné financovanie'!J319/'Zahraničné financovanie'!J$504)</f>
        <v>2.674864860021095E-2</v>
      </c>
      <c r="I92" s="313">
        <f>IF('Zahraničné financovanie'!K$504=0,0,'Zahraničné financovanie'!K319/'Zahraničné financovanie'!K$504)</f>
        <v>3.8364065675255354E-2</v>
      </c>
      <c r="J92" s="313">
        <f>IF('Zahraničné financovanie'!L$504=0,0,'Zahraničné financovanie'!L319/'Zahraničné financovanie'!L$504)</f>
        <v>2.2711390635918937E-2</v>
      </c>
      <c r="K92" s="313">
        <f>IF('Zahraničné financovanie'!M$504=0,0,'Zahraničné financovanie'!M319/'Zahraničné financovanie'!M$504)</f>
        <v>0</v>
      </c>
      <c r="L92" s="313">
        <f>IF('Zahraničné financovanie'!N$504=0,0,'Zahraničné financovanie'!N319/'Zahraničné financovanie'!N$504)</f>
        <v>8.6858606157628609E-3</v>
      </c>
      <c r="M92" s="313">
        <f>IF('Zahraničné financovanie'!O$504=0,0,'Zahraničné financovanie'!O319/'Zahraničné financovanie'!O$504)</f>
        <v>1.5963393396616531E-2</v>
      </c>
      <c r="N92" s="313">
        <f>IF('Zahraničné financovanie'!P$504=0,0,'Zahraničné financovanie'!P319/'Zahraničné financovanie'!P$504)</f>
        <v>4.2815041206600159E-2</v>
      </c>
      <c r="O92" s="313">
        <f>IF('Zahraničné financovanie'!Q$504=0,0,'Zahraničné financovanie'!Q319/'Zahraničné financovanie'!Q$504)</f>
        <v>1.4999916779893372E-2</v>
      </c>
      <c r="P92" s="313">
        <f>IF('Zahraničné financovanie'!R$504=0,0,'Zahraničné financovanie'!R319/'Zahraničné financovanie'!R$504)</f>
        <v>0</v>
      </c>
      <c r="Q92" s="313">
        <f>IF('Zahraničné financovanie'!S$504=0,0,'Zahraničné financovanie'!S319/'Zahraničné financovanie'!S$504)</f>
        <v>2.2080499191337564E-2</v>
      </c>
      <c r="R92" s="313">
        <f>IF('Zahraničné financovanie'!T$504=0,0,'Zahraničné financovanie'!T319/'Zahraničné financovanie'!T$504)</f>
        <v>1.4257535285617641E-2</v>
      </c>
      <c r="S92" s="313">
        <f>IF('Zahraničné financovanie'!U$504=0,0,'Zahraničné financovanie'!U319/'Zahraničné financovanie'!U$504)</f>
        <v>3.1457603055059333E-2</v>
      </c>
      <c r="T92" s="313">
        <f>IF('Zahraničné financovanie'!V$504=0,0,'Zahraničné financovanie'!V319/'Zahraničné financovanie'!V$504)</f>
        <v>9.0912968979957477E-3</v>
      </c>
      <c r="U92" s="313">
        <f>IF('Zahraničné financovanie'!W$504=0,0,'Zahraničné financovanie'!W319/'Zahraničné financovanie'!W$504)</f>
        <v>0</v>
      </c>
      <c r="V92" s="313">
        <f>IF('Zahraničné financovanie'!X$504=0,0,'Zahraničné financovanie'!X319/'Zahraničné financovanie'!X$504)</f>
        <v>2.5852918276181937E-2</v>
      </c>
      <c r="W92" s="313">
        <f>IF('Zahraničné financovanie'!Y$504=0,0,'Zahraničné financovanie'!Y319/'Zahraničné financovanie'!Y$504)</f>
        <v>4.7786179017741542E-3</v>
      </c>
      <c r="X92" s="313">
        <f>IF('Zahraničné financovanie'!Z$504=0,0,'Zahraničné financovanie'!Z319/'Zahraničné financovanie'!Z$504)</f>
        <v>0</v>
      </c>
      <c r="Y92" s="313">
        <f>IF('Zahraničné financovanie'!AA$504=0,0,'Zahraničné financovanie'!AA319/'Zahraničné financovanie'!AA$504)</f>
        <v>4.0698812887968623E-2</v>
      </c>
      <c r="Z92" s="313">
        <f>IF('Zahraničné financovanie'!AB$504=0,0,'Zahraničné financovanie'!AB319/'Zahraničné financovanie'!AB$504)</f>
        <v>3.033822790076799E-2</v>
      </c>
      <c r="AA92" s="313">
        <f>IF('Zahraničné financovanie'!AC$504=0,0,'Zahraničné financovanie'!AC319/'Zahraničné financovanie'!AC$504)</f>
        <v>9.5641142334805408E-3</v>
      </c>
      <c r="AB92" s="313">
        <f>IF('Zahraničné financovanie'!AD$504=0,0,'Zahraničné financovanie'!AD319/'Zahraničné financovanie'!AD$504)</f>
        <v>0</v>
      </c>
      <c r="AC92" s="313">
        <f>IF('Zahraničné financovanie'!AE$504=0,0,'Zahraničné financovanie'!AE319/'Zahraničné financovanie'!AE$504)</f>
        <v>0</v>
      </c>
      <c r="AD92" s="313">
        <f>IF('Zahraničné financovanie'!AF$504=0,0,'Zahraničné financovanie'!AF319/'Zahraničné financovanie'!AF$504)</f>
        <v>0</v>
      </c>
      <c r="AE92" s="313">
        <f>IF('Zahraničné financovanie'!AG$504=0,0,'Zahraničné financovanie'!AG319/'Zahraničné financovanie'!AG$504)</f>
        <v>1.215748901323215E-2</v>
      </c>
      <c r="AF92" s="313">
        <f>IF('Zahraničné financovanie'!AH$504=0,0,'Zahraničné financovanie'!AH319/'Zahraničné financovanie'!AH$504)</f>
        <v>0</v>
      </c>
      <c r="AG92" s="313">
        <f>IF('Zahraničné financovanie'!AI$504=0,0,'Zahraničné financovanie'!AI319/'Zahraničné financovanie'!AI$504)</f>
        <v>5.4683965403622491E-2</v>
      </c>
      <c r="AH92" s="313">
        <f>IF('Zahraničné financovanie'!AJ$504=0,0,'Zahraničné financovanie'!AJ319/'Zahraničné financovanie'!AJ$504)</f>
        <v>1.4585915454867949E-2</v>
      </c>
      <c r="AI92" s="313">
        <f>IF('Zahraničné financovanie'!AK$504=0,0,'Zahraničné financovanie'!AK319/'Zahraničné financovanie'!AK$504)</f>
        <v>0</v>
      </c>
      <c r="AJ92" s="313">
        <f>IF('Zahraničné financovanie'!AL$504=0,0,'Zahraničné financovanie'!AL319/'Zahraničné financovanie'!AL$504)</f>
        <v>9.4672210573622188E-3</v>
      </c>
      <c r="AK92" s="313">
        <f>IF('Zahraničné financovanie'!AM$504=0,0,'Zahraničné financovanie'!AM319/'Zahraničné financovanie'!AM$504)</f>
        <v>1.0684284318315005E-2</v>
      </c>
      <c r="AL92" s="313">
        <f>IF('Zahraničné financovanie'!AN$504=0,0,'Zahraničné financovanie'!AN319/'Zahraničné financovanie'!AN$504)</f>
        <v>2.4104194397649572E-2</v>
      </c>
      <c r="AM92" s="313">
        <f>IF('Zahraničné financovanie'!AO$504=0,0,'Zahraničné financovanie'!AO319/'Zahraničné financovanie'!AO$504)</f>
        <v>2.028013798411378E-2</v>
      </c>
      <c r="AN92" s="313">
        <f>IF('Zahraničné financovanie'!AP$504=0,0,'Zahraničné financovanie'!AP319/'Zahraničné financovanie'!AP$504)</f>
        <v>2.3669967690836815E-2</v>
      </c>
      <c r="AO92" s="313">
        <f>IF('Zahraničné financovanie'!AQ$504=0,0,'Zahraničné financovanie'!AQ319/'Zahraničné financovanie'!AQ$504)</f>
        <v>2.2649173499012295E-2</v>
      </c>
      <c r="AP92" s="313">
        <f>IF('Zahraničné financovanie'!AR$504=0,0,'Zahraničné financovanie'!AR319/'Zahraničné financovanie'!AR$504)</f>
        <v>2.3168578993821711E-2</v>
      </c>
      <c r="AQ92" s="313">
        <f>IF('Zahraničné financovanie'!AS$504=0,0,'Zahraničné financovanie'!AS319/'Zahraničné financovanie'!AS$504)</f>
        <v>1.7538287712507136E-2</v>
      </c>
      <c r="AR92" s="313">
        <f>IF('Zahraničné financovanie'!AT$504=0,0,'Zahraničné financovanie'!AT319/'Zahraničné financovanie'!AT$504)</f>
        <v>8.4413534841975099E-2</v>
      </c>
      <c r="AS92" s="313">
        <f>IF('Zahraničné financovanie'!AU$504=0,0,'Zahraničné financovanie'!AU319/'Zahraničné financovanie'!AU$504)</f>
        <v>2.4036888795582276E-2</v>
      </c>
      <c r="AT92" s="313">
        <f>IF('Zahraničné financovanie'!AV$504=0,0,'Zahraničné financovanie'!AV319/'Zahraničné financovanie'!AV$504)</f>
        <v>6.4851144416278798E-4</v>
      </c>
      <c r="AU92" s="313">
        <f>IF('Zahraničné financovanie'!AW$504=0,0,'Zahraničné financovanie'!AW319/'Zahraničné financovanie'!AW$504)</f>
        <v>1.4771971615597488E-3</v>
      </c>
      <c r="AV92" s="313">
        <f>IF('Zahraničné financovanie'!AX$504=0,0,'Zahraničné financovanie'!AX319/'Zahraničné financovanie'!AX$504)</f>
        <v>5.5738770960100333E-2</v>
      </c>
      <c r="AW92" s="313">
        <f>IF('Zahraničné financovanie'!AY$504=0,0,'Zahraničné financovanie'!AY319/'Zahraničné financovanie'!AY$504)</f>
        <v>1.8095051451090065E-2</v>
      </c>
      <c r="AX92" s="313">
        <f>IF('Zahraničné financovanie'!AZ$504=0,0,'Zahraničné financovanie'!AZ319/'Zahraničné financovanie'!AZ$504)</f>
        <v>4.5038171252965171E-2</v>
      </c>
      <c r="AY92" s="313">
        <f>IF('Zahraničné financovanie'!BA$504=0,0,'Zahraničné financovanie'!BA319/'Zahraničné financovanie'!BA$504)</f>
        <v>2.1107752442501466E-3</v>
      </c>
      <c r="AZ92" s="313">
        <f>IF('Zahraničné financovanie'!BB$504=0,0,'Zahraničné financovanie'!BB319/'Zahraničné financovanie'!BB$504)</f>
        <v>3.547234031522515E-2</v>
      </c>
      <c r="BA92" s="313">
        <f>IF('Zahraničné financovanie'!BC$504=0,0,'Zahraničné financovanie'!BC319/'Zahraničné financovanie'!BC$504)</f>
        <v>0</v>
      </c>
      <c r="BB92" s="313">
        <f>IF('Zahraničné financovanie'!BD$504=0,0,'Zahraničné financovanie'!BD319/'Zahraničné financovanie'!BD$504)</f>
        <v>6.8247481451699978E-3</v>
      </c>
    </row>
    <row r="93" spans="1:54" ht="14.25" customHeight="1" x14ac:dyDescent="0.25">
      <c r="A93" s="21">
        <v>88</v>
      </c>
      <c r="B93" s="279" t="s">
        <v>247</v>
      </c>
      <c r="C93" s="280" t="s">
        <v>246</v>
      </c>
      <c r="D93" s="314">
        <f>IF('Zahraničné financovanie'!F$504=0,0,'Zahraničné financovanie'!F321/'Zahraničné financovanie'!F$504)</f>
        <v>0</v>
      </c>
      <c r="E93" s="314">
        <f>IF('Zahraničné financovanie'!G$504=0,0,'Zahraničné financovanie'!G321/'Zahraničné financovanie'!G$504)</f>
        <v>0</v>
      </c>
      <c r="F93" s="314">
        <f>IF('Zahraničné financovanie'!H$504=0,0,'Zahraničné financovanie'!H321/'Zahraničné financovanie'!H$504)</f>
        <v>0</v>
      </c>
      <c r="G93" s="314">
        <f>IF('Zahraničné financovanie'!I$504=0,0,'Zahraničné financovanie'!I321/'Zahraničné financovanie'!I$504)</f>
        <v>0</v>
      </c>
      <c r="H93" s="314">
        <f>IF('Zahraničné financovanie'!J$504=0,0,'Zahraničné financovanie'!J321/'Zahraničné financovanie'!J$504)</f>
        <v>0</v>
      </c>
      <c r="I93" s="314">
        <f>IF('Zahraničné financovanie'!K$504=0,0,'Zahraničné financovanie'!K321/'Zahraničné financovanie'!K$504)</f>
        <v>0</v>
      </c>
      <c r="J93" s="314">
        <f>IF('Zahraničné financovanie'!L$504=0,0,'Zahraničné financovanie'!L321/'Zahraničné financovanie'!L$504)</f>
        <v>0</v>
      </c>
      <c r="K93" s="314">
        <f>IF('Zahraničné financovanie'!M$504=0,0,'Zahraničné financovanie'!M321/'Zahraničné financovanie'!M$504)</f>
        <v>0</v>
      </c>
      <c r="L93" s="314">
        <f>IF('Zahraničné financovanie'!N$504=0,0,'Zahraničné financovanie'!N321/'Zahraničné financovanie'!N$504)</f>
        <v>0</v>
      </c>
      <c r="M93" s="314">
        <f>IF('Zahraničné financovanie'!O$504=0,0,'Zahraničné financovanie'!O321/'Zahraničné financovanie'!O$504)</f>
        <v>0</v>
      </c>
      <c r="N93" s="314">
        <f>IF('Zahraničné financovanie'!P$504=0,0,'Zahraničné financovanie'!P321/'Zahraničné financovanie'!P$504)</f>
        <v>0</v>
      </c>
      <c r="O93" s="314">
        <f>IF('Zahraničné financovanie'!Q$504=0,0,'Zahraničné financovanie'!Q321/'Zahraničné financovanie'!Q$504)</f>
        <v>0</v>
      </c>
      <c r="P93" s="314">
        <f>IF('Zahraničné financovanie'!R$504=0,0,'Zahraničné financovanie'!R321/'Zahraničné financovanie'!R$504)</f>
        <v>0</v>
      </c>
      <c r="Q93" s="314">
        <f>IF('Zahraničné financovanie'!S$504=0,0,'Zahraničné financovanie'!S321/'Zahraničné financovanie'!S$504)</f>
        <v>0</v>
      </c>
      <c r="R93" s="314">
        <f>IF('Zahraničné financovanie'!T$504=0,0,'Zahraničné financovanie'!T321/'Zahraničné financovanie'!T$504)</f>
        <v>0</v>
      </c>
      <c r="S93" s="314">
        <f>IF('Zahraničné financovanie'!U$504=0,0,'Zahraničné financovanie'!U321/'Zahraničné financovanie'!U$504)</f>
        <v>0</v>
      </c>
      <c r="T93" s="314">
        <f>IF('Zahraničné financovanie'!V$504=0,0,'Zahraničné financovanie'!V321/'Zahraničné financovanie'!V$504)</f>
        <v>0</v>
      </c>
      <c r="U93" s="314">
        <f>IF('Zahraničné financovanie'!W$504=0,0,'Zahraničné financovanie'!W321/'Zahraničné financovanie'!W$504)</f>
        <v>0</v>
      </c>
      <c r="V93" s="314">
        <f>IF('Zahraničné financovanie'!X$504=0,0,'Zahraničné financovanie'!X321/'Zahraničné financovanie'!X$504)</f>
        <v>0</v>
      </c>
      <c r="W93" s="314">
        <f>IF('Zahraničné financovanie'!Y$504=0,0,'Zahraničné financovanie'!Y321/'Zahraničné financovanie'!Y$504)</f>
        <v>0</v>
      </c>
      <c r="X93" s="314">
        <f>IF('Zahraničné financovanie'!Z$504=0,0,'Zahraničné financovanie'!Z321/'Zahraničné financovanie'!Z$504)</f>
        <v>0</v>
      </c>
      <c r="Y93" s="314">
        <f>IF('Zahraničné financovanie'!AA$504=0,0,'Zahraničné financovanie'!AA321/'Zahraničné financovanie'!AA$504)</f>
        <v>0</v>
      </c>
      <c r="Z93" s="314">
        <f>IF('Zahraničné financovanie'!AB$504=0,0,'Zahraničné financovanie'!AB321/'Zahraničné financovanie'!AB$504)</f>
        <v>0</v>
      </c>
      <c r="AA93" s="314">
        <f>IF('Zahraničné financovanie'!AC$504=0,0,'Zahraničné financovanie'!AC321/'Zahraničné financovanie'!AC$504)</f>
        <v>0</v>
      </c>
      <c r="AB93" s="314">
        <f>IF('Zahraničné financovanie'!AD$504=0,0,'Zahraničné financovanie'!AD321/'Zahraničné financovanie'!AD$504)</f>
        <v>0</v>
      </c>
      <c r="AC93" s="314">
        <f>IF('Zahraničné financovanie'!AE$504=0,0,'Zahraničné financovanie'!AE321/'Zahraničné financovanie'!AE$504)</f>
        <v>0</v>
      </c>
      <c r="AD93" s="314">
        <f>IF('Zahraničné financovanie'!AF$504=0,0,'Zahraničné financovanie'!AF321/'Zahraničné financovanie'!AF$504)</f>
        <v>0</v>
      </c>
      <c r="AE93" s="314">
        <f>IF('Zahraničné financovanie'!AG$504=0,0,'Zahraničné financovanie'!AG321/'Zahraničné financovanie'!AG$504)</f>
        <v>0</v>
      </c>
      <c r="AF93" s="314">
        <f>IF('Zahraničné financovanie'!AH$504=0,0,'Zahraničné financovanie'!AH321/'Zahraničné financovanie'!AH$504)</f>
        <v>0</v>
      </c>
      <c r="AG93" s="314">
        <f>IF('Zahraničné financovanie'!AI$504=0,0,'Zahraničné financovanie'!AI321/'Zahraničné financovanie'!AI$504)</f>
        <v>0</v>
      </c>
      <c r="AH93" s="314">
        <f>IF('Zahraničné financovanie'!AJ$504=0,0,'Zahraničné financovanie'!AJ321/'Zahraničné financovanie'!AJ$504)</f>
        <v>0</v>
      </c>
      <c r="AI93" s="314">
        <f>IF('Zahraničné financovanie'!AK$504=0,0,'Zahraničné financovanie'!AK321/'Zahraničné financovanie'!AK$504)</f>
        <v>0</v>
      </c>
      <c r="AJ93" s="314">
        <f>IF('Zahraničné financovanie'!AL$504=0,0,'Zahraničné financovanie'!AL321/'Zahraničné financovanie'!AL$504)</f>
        <v>0</v>
      </c>
      <c r="AK93" s="314">
        <f>IF('Zahraničné financovanie'!AM$504=0,0,'Zahraničné financovanie'!AM321/'Zahraničné financovanie'!AM$504)</f>
        <v>0</v>
      </c>
      <c r="AL93" s="314">
        <f>IF('Zahraničné financovanie'!AN$504=0,0,'Zahraničné financovanie'!AN321/'Zahraničné financovanie'!AN$504)</f>
        <v>0</v>
      </c>
      <c r="AM93" s="314">
        <f>IF('Zahraničné financovanie'!AO$504=0,0,'Zahraničné financovanie'!AO321/'Zahraničné financovanie'!AO$504)</f>
        <v>0</v>
      </c>
      <c r="AN93" s="314">
        <f>IF('Zahraničné financovanie'!AP$504=0,0,'Zahraničné financovanie'!AP321/'Zahraničné financovanie'!AP$504)</f>
        <v>0</v>
      </c>
      <c r="AO93" s="314">
        <f>IF('Zahraničné financovanie'!AQ$504=0,0,'Zahraničné financovanie'!AQ321/'Zahraničné financovanie'!AQ$504)</f>
        <v>0</v>
      </c>
      <c r="AP93" s="314">
        <f>IF('Zahraničné financovanie'!AR$504=0,0,'Zahraničné financovanie'!AR321/'Zahraničné financovanie'!AR$504)</f>
        <v>0</v>
      </c>
      <c r="AQ93" s="314">
        <f>IF('Zahraničné financovanie'!AS$504=0,0,'Zahraničné financovanie'!AS321/'Zahraničné financovanie'!AS$504)</f>
        <v>0</v>
      </c>
      <c r="AR93" s="314">
        <f>IF('Zahraničné financovanie'!AT$504=0,0,'Zahraničné financovanie'!AT321/'Zahraničné financovanie'!AT$504)</f>
        <v>0</v>
      </c>
      <c r="AS93" s="314">
        <f>IF('Zahraničné financovanie'!AU$504=0,0,'Zahraničné financovanie'!AU321/'Zahraničné financovanie'!AU$504)</f>
        <v>0</v>
      </c>
      <c r="AT93" s="314">
        <f>IF('Zahraničné financovanie'!AV$504=0,0,'Zahraničné financovanie'!AV321/'Zahraničné financovanie'!AV$504)</f>
        <v>0</v>
      </c>
      <c r="AU93" s="314">
        <f>IF('Zahraničné financovanie'!AW$504=0,0,'Zahraničné financovanie'!AW321/'Zahraničné financovanie'!AW$504)</f>
        <v>0</v>
      </c>
      <c r="AV93" s="314">
        <f>IF('Zahraničné financovanie'!AX$504=0,0,'Zahraničné financovanie'!AX321/'Zahraničné financovanie'!AX$504)</f>
        <v>0</v>
      </c>
      <c r="AW93" s="314">
        <f>IF('Zahraničné financovanie'!AY$504=0,0,'Zahraničné financovanie'!AY321/'Zahraničné financovanie'!AY$504)</f>
        <v>0</v>
      </c>
      <c r="AX93" s="314">
        <f>IF('Zahraničné financovanie'!AZ$504=0,0,'Zahraničné financovanie'!AZ321/'Zahraničné financovanie'!AZ$504)</f>
        <v>0</v>
      </c>
      <c r="AY93" s="314">
        <f>IF('Zahraničné financovanie'!BA$504=0,0,'Zahraničné financovanie'!BA321/'Zahraničné financovanie'!BA$504)</f>
        <v>0</v>
      </c>
      <c r="AZ93" s="314">
        <f>IF('Zahraničné financovanie'!BB$504=0,0,'Zahraničné financovanie'!BB321/'Zahraničné financovanie'!BB$504)</f>
        <v>0</v>
      </c>
      <c r="BA93" s="314">
        <f>IF('Zahraničné financovanie'!BC$504=0,0,'Zahraničné financovanie'!BC321/'Zahraničné financovanie'!BC$504)</f>
        <v>0</v>
      </c>
      <c r="BB93" s="314">
        <f>IF('Zahraničné financovanie'!BD$504=0,0,'Zahraničné financovanie'!BD321/'Zahraničné financovanie'!BD$504)</f>
        <v>0</v>
      </c>
    </row>
    <row r="94" spans="1:54" ht="14.25" customHeight="1" x14ac:dyDescent="0.25">
      <c r="A94" s="21">
        <v>89</v>
      </c>
      <c r="B94" s="271" t="s">
        <v>161</v>
      </c>
      <c r="C94" s="272" t="s">
        <v>160</v>
      </c>
      <c r="D94" s="313">
        <f>IF('Zahraničné financovanie'!F$504=0,0,'Zahraničné financovanie'!F324/'Zahraničné financovanie'!F$504)</f>
        <v>0</v>
      </c>
      <c r="E94" s="313">
        <f>IF('Zahraničné financovanie'!G$504=0,0,'Zahraničné financovanie'!G324/'Zahraničné financovanie'!G$504)</f>
        <v>0</v>
      </c>
      <c r="F94" s="313">
        <f>IF('Zahraničné financovanie'!H$504=0,0,'Zahraničné financovanie'!H324/'Zahraničné financovanie'!H$504)</f>
        <v>0</v>
      </c>
      <c r="G94" s="313">
        <f>IF('Zahraničné financovanie'!I$504=0,0,'Zahraničné financovanie'!I324/'Zahraničné financovanie'!I$504)</f>
        <v>0</v>
      </c>
      <c r="H94" s="313">
        <f>IF('Zahraničné financovanie'!J$504=0,0,'Zahraničné financovanie'!J324/'Zahraničné financovanie'!J$504)</f>
        <v>0</v>
      </c>
      <c r="I94" s="313">
        <f>IF('Zahraničné financovanie'!K$504=0,0,'Zahraničné financovanie'!K324/'Zahraničné financovanie'!K$504)</f>
        <v>0</v>
      </c>
      <c r="J94" s="313">
        <f>IF('Zahraničné financovanie'!L$504=0,0,'Zahraničné financovanie'!L324/'Zahraničné financovanie'!L$504)</f>
        <v>1.7470300489168414E-3</v>
      </c>
      <c r="K94" s="313">
        <f>IF('Zahraničné financovanie'!M$504=0,0,'Zahraničné financovanie'!M324/'Zahraničné financovanie'!M$504)</f>
        <v>0</v>
      </c>
      <c r="L94" s="313">
        <f>IF('Zahraničné financovanie'!N$504=0,0,'Zahraničné financovanie'!N324/'Zahraničné financovanie'!N$504)</f>
        <v>0</v>
      </c>
      <c r="M94" s="313">
        <f>IF('Zahraničné financovanie'!O$504=0,0,'Zahraničné financovanie'!O324/'Zahraničné financovanie'!O$504)</f>
        <v>1.2813304430439004E-3</v>
      </c>
      <c r="N94" s="313">
        <f>IF('Zahraničné financovanie'!P$504=0,0,'Zahraničné financovanie'!P324/'Zahraničné financovanie'!P$504)</f>
        <v>2.0742977180784744E-3</v>
      </c>
      <c r="O94" s="313">
        <f>IF('Zahraničné financovanie'!Q$504=0,0,'Zahraničné financovanie'!Q324/'Zahraničné financovanie'!Q$504)</f>
        <v>4.059517396452875E-4</v>
      </c>
      <c r="P94" s="313">
        <f>IF('Zahraničné financovanie'!R$504=0,0,'Zahraničné financovanie'!R324/'Zahraničné financovanie'!R$504)</f>
        <v>0</v>
      </c>
      <c r="Q94" s="313">
        <f>IF('Zahraničné financovanie'!S$504=0,0,'Zahraničné financovanie'!S324/'Zahraničné financovanie'!S$504)</f>
        <v>0</v>
      </c>
      <c r="R94" s="313">
        <f>IF('Zahraničné financovanie'!T$504=0,0,'Zahraničné financovanie'!T324/'Zahraničné financovanie'!T$504)</f>
        <v>0</v>
      </c>
      <c r="S94" s="313">
        <f>IF('Zahraničné financovanie'!U$504=0,0,'Zahraničné financovanie'!U324/'Zahraničné financovanie'!U$504)</f>
        <v>1.6151918520215262E-3</v>
      </c>
      <c r="T94" s="313">
        <f>IF('Zahraničné financovanie'!V$504=0,0,'Zahraničné financovanie'!V324/'Zahraničné financovanie'!V$504)</f>
        <v>0</v>
      </c>
      <c r="U94" s="313">
        <f>IF('Zahraničné financovanie'!W$504=0,0,'Zahraničné financovanie'!W324/'Zahraničné financovanie'!W$504)</f>
        <v>0</v>
      </c>
      <c r="V94" s="313">
        <f>IF('Zahraničné financovanie'!X$504=0,0,'Zahraničné financovanie'!X324/'Zahraničné financovanie'!X$504)</f>
        <v>0</v>
      </c>
      <c r="W94" s="313">
        <f>IF('Zahraničné financovanie'!Y$504=0,0,'Zahraničné financovanie'!Y324/'Zahraničné financovanie'!Y$504)</f>
        <v>0</v>
      </c>
      <c r="X94" s="313">
        <f>IF('Zahraničné financovanie'!Z$504=0,0,'Zahraničné financovanie'!Z324/'Zahraničné financovanie'!Z$504)</f>
        <v>0</v>
      </c>
      <c r="Y94" s="313">
        <f>IF('Zahraničné financovanie'!AA$504=0,0,'Zahraničné financovanie'!AA324/'Zahraničné financovanie'!AA$504)</f>
        <v>1.15849266305912E-4</v>
      </c>
      <c r="Z94" s="313">
        <f>IF('Zahraničné financovanie'!AB$504=0,0,'Zahraničné financovanie'!AB324/'Zahraničné financovanie'!AB$504)</f>
        <v>0</v>
      </c>
      <c r="AA94" s="313">
        <f>IF('Zahraničné financovanie'!AC$504=0,0,'Zahraničné financovanie'!AC324/'Zahraničné financovanie'!AC$504)</f>
        <v>0</v>
      </c>
      <c r="AB94" s="313">
        <f>IF('Zahraničné financovanie'!AD$504=0,0,'Zahraničné financovanie'!AD324/'Zahraničné financovanie'!AD$504)</f>
        <v>0</v>
      </c>
      <c r="AC94" s="313">
        <f>IF('Zahraničné financovanie'!AE$504=0,0,'Zahraničné financovanie'!AE324/'Zahraničné financovanie'!AE$504)</f>
        <v>0</v>
      </c>
      <c r="AD94" s="313">
        <f>IF('Zahraničné financovanie'!AF$504=0,0,'Zahraničné financovanie'!AF324/'Zahraničné financovanie'!AF$504)</f>
        <v>0</v>
      </c>
      <c r="AE94" s="313">
        <f>IF('Zahraničné financovanie'!AG$504=0,0,'Zahraničné financovanie'!AG324/'Zahraničné financovanie'!AG$504)</f>
        <v>0</v>
      </c>
      <c r="AF94" s="313">
        <f>IF('Zahraničné financovanie'!AH$504=0,0,'Zahraničné financovanie'!AH324/'Zahraničné financovanie'!AH$504)</f>
        <v>4.4481701752985741E-4</v>
      </c>
      <c r="AG94" s="313">
        <f>IF('Zahraničné financovanie'!AI$504=0,0,'Zahraničné financovanie'!AI324/'Zahraničné financovanie'!AI$504)</f>
        <v>0</v>
      </c>
      <c r="AH94" s="313">
        <f>IF('Zahraničné financovanie'!AJ$504=0,0,'Zahraničné financovanie'!AJ324/'Zahraničné financovanie'!AJ$504)</f>
        <v>0</v>
      </c>
      <c r="AI94" s="313">
        <f>IF('Zahraničné financovanie'!AK$504=0,0,'Zahraničné financovanie'!AK324/'Zahraničné financovanie'!AK$504)</f>
        <v>0</v>
      </c>
      <c r="AJ94" s="313">
        <f>IF('Zahraničné financovanie'!AL$504=0,0,'Zahraničné financovanie'!AL324/'Zahraničné financovanie'!AL$504)</f>
        <v>0</v>
      </c>
      <c r="AK94" s="313">
        <f>IF('Zahraničné financovanie'!AM$504=0,0,'Zahraničné financovanie'!AM324/'Zahraničné financovanie'!AM$504)</f>
        <v>0</v>
      </c>
      <c r="AL94" s="313">
        <f>IF('Zahraničné financovanie'!AN$504=0,0,'Zahraničné financovanie'!AN324/'Zahraničné financovanie'!AN$504)</f>
        <v>0</v>
      </c>
      <c r="AM94" s="313">
        <f>IF('Zahraničné financovanie'!AO$504=0,0,'Zahraničné financovanie'!AO324/'Zahraničné financovanie'!AO$504)</f>
        <v>2.950488340001885E-3</v>
      </c>
      <c r="AN94" s="313">
        <f>IF('Zahraničné financovanie'!AP$504=0,0,'Zahraničné financovanie'!AP324/'Zahraničné financovanie'!AP$504)</f>
        <v>0</v>
      </c>
      <c r="AO94" s="313">
        <f>IF('Zahraničné financovanie'!AQ$504=0,0,'Zahraničné financovanie'!AQ324/'Zahraničné financovanie'!AQ$504)</f>
        <v>0</v>
      </c>
      <c r="AP94" s="313">
        <f>IF('Zahraničné financovanie'!AR$504=0,0,'Zahraničné financovanie'!AR324/'Zahraničné financovanie'!AR$504)</f>
        <v>0</v>
      </c>
      <c r="AQ94" s="313">
        <f>IF('Zahraničné financovanie'!AS$504=0,0,'Zahraničné financovanie'!AS324/'Zahraničné financovanie'!AS$504)</f>
        <v>0</v>
      </c>
      <c r="AR94" s="313">
        <f>IF('Zahraničné financovanie'!AT$504=0,0,'Zahraničné financovanie'!AT324/'Zahraničné financovanie'!AT$504)</f>
        <v>3.1220160452231563E-4</v>
      </c>
      <c r="AS94" s="313">
        <f>IF('Zahraničné financovanie'!AU$504=0,0,'Zahraničné financovanie'!AU324/'Zahraničné financovanie'!AU$504)</f>
        <v>0</v>
      </c>
      <c r="AT94" s="313">
        <f>IF('Zahraničné financovanie'!AV$504=0,0,'Zahraničné financovanie'!AV324/'Zahraničné financovanie'!AV$504)</f>
        <v>0</v>
      </c>
      <c r="AU94" s="313">
        <f>IF('Zahraničné financovanie'!AW$504=0,0,'Zahraničné financovanie'!AW324/'Zahraničné financovanie'!AW$504)</f>
        <v>0</v>
      </c>
      <c r="AV94" s="313">
        <f>IF('Zahraničné financovanie'!AX$504=0,0,'Zahraničné financovanie'!AX324/'Zahraničné financovanie'!AX$504)</f>
        <v>0</v>
      </c>
      <c r="AW94" s="313">
        <f>IF('Zahraničné financovanie'!AY$504=0,0,'Zahraničné financovanie'!AY324/'Zahraničné financovanie'!AY$504)</f>
        <v>6.5403001990036326E-4</v>
      </c>
      <c r="AX94" s="313">
        <f>IF('Zahraničné financovanie'!AZ$504=0,0,'Zahraničné financovanie'!AZ324/'Zahraničné financovanie'!AZ$504)</f>
        <v>0</v>
      </c>
      <c r="AY94" s="313">
        <f>IF('Zahraničné financovanie'!BA$504=0,0,'Zahraničné financovanie'!BA324/'Zahraničné financovanie'!BA$504)</f>
        <v>0</v>
      </c>
      <c r="AZ94" s="313">
        <f>IF('Zahraničné financovanie'!BB$504=0,0,'Zahraničné financovanie'!BB324/'Zahraničné financovanie'!BB$504)</f>
        <v>0</v>
      </c>
      <c r="BA94" s="313">
        <f>IF('Zahraničné financovanie'!BC$504=0,0,'Zahraničné financovanie'!BC324/'Zahraničné financovanie'!BC$504)</f>
        <v>0</v>
      </c>
      <c r="BB94" s="313">
        <f>IF('Zahraničné financovanie'!BD$504=0,0,'Zahraničné financovanie'!BD324/'Zahraničné financovanie'!BD$504)</f>
        <v>0</v>
      </c>
    </row>
    <row r="95" spans="1:54" ht="14.25" customHeight="1" x14ac:dyDescent="0.25">
      <c r="A95" s="21">
        <v>90</v>
      </c>
      <c r="B95" s="279" t="s">
        <v>129</v>
      </c>
      <c r="C95" s="280" t="s">
        <v>128</v>
      </c>
      <c r="D95" s="314">
        <f>IF('Zahraničné financovanie'!F$504=0,0,'Zahraničné financovanie'!F326/'Zahraničné financovanie'!F$504)</f>
        <v>0</v>
      </c>
      <c r="E95" s="314">
        <f>IF('Zahraničné financovanie'!G$504=0,0,'Zahraničné financovanie'!G326/'Zahraničné financovanie'!G$504)</f>
        <v>1.103368292986601E-2</v>
      </c>
      <c r="F95" s="314">
        <f>IF('Zahraničné financovanie'!H$504=0,0,'Zahraničné financovanie'!H326/'Zahraničné financovanie'!H$504)</f>
        <v>3.1660110321860543E-2</v>
      </c>
      <c r="G95" s="314">
        <f>IF('Zahraničné financovanie'!I$504=0,0,'Zahraničné financovanie'!I326/'Zahraničné financovanie'!I$504)</f>
        <v>1.7164274072131929E-2</v>
      </c>
      <c r="H95" s="314">
        <f>IF('Zahraničné financovanie'!J$504=0,0,'Zahraničné financovanie'!J326/'Zahraničné financovanie'!J$504)</f>
        <v>2.2572112889351827E-2</v>
      </c>
      <c r="I95" s="314">
        <f>IF('Zahraničné financovanie'!K$504=0,0,'Zahraničné financovanie'!K326/'Zahraničné financovanie'!K$504)</f>
        <v>1.2578382188608312E-3</v>
      </c>
      <c r="J95" s="314">
        <f>IF('Zahraničné financovanie'!L$504=0,0,'Zahraničné financovanie'!L326/'Zahraničné financovanie'!L$504)</f>
        <v>1.3976240391334731E-2</v>
      </c>
      <c r="K95" s="314">
        <f>IF('Zahraničné financovanie'!M$504=0,0,'Zahraničné financovanie'!M326/'Zahraničné financovanie'!M$504)</f>
        <v>0</v>
      </c>
      <c r="L95" s="314">
        <f>IF('Zahraničné financovanie'!N$504=0,0,'Zahraničné financovanie'!N326/'Zahraničné financovanie'!N$504)</f>
        <v>0</v>
      </c>
      <c r="M95" s="314">
        <f>IF('Zahraničné financovanie'!O$504=0,0,'Zahraničné financovanie'!O326/'Zahraničné financovanie'!O$504)</f>
        <v>6.0933087185227096E-3</v>
      </c>
      <c r="N95" s="314">
        <f>IF('Zahraničné financovanie'!P$504=0,0,'Zahraničné financovanie'!P326/'Zahraničné financovanie'!P$504)</f>
        <v>2.2179867926809996E-2</v>
      </c>
      <c r="O95" s="314">
        <f>IF('Zahraničné financovanie'!Q$504=0,0,'Zahraničné financovanie'!Q326/'Zahraničné financovanie'!Q$504)</f>
        <v>1.9079731763328512E-3</v>
      </c>
      <c r="P95" s="314">
        <f>IF('Zahraničné financovanie'!R$504=0,0,'Zahraničné financovanie'!R326/'Zahraničné financovanie'!R$504)</f>
        <v>0</v>
      </c>
      <c r="Q95" s="314">
        <f>IF('Zahraničné financovanie'!S$504=0,0,'Zahraničné financovanie'!S326/'Zahraničné financovanie'!S$504)</f>
        <v>0</v>
      </c>
      <c r="R95" s="314">
        <f>IF('Zahraničné financovanie'!T$504=0,0,'Zahraničné financovanie'!T326/'Zahraničné financovanie'!T$504)</f>
        <v>1.3722877712406979E-2</v>
      </c>
      <c r="S95" s="314">
        <f>IF('Zahraničné financovanie'!U$504=0,0,'Zahraničné financovanie'!U326/'Zahraničné financovanie'!U$504)</f>
        <v>4.3198463295909791E-3</v>
      </c>
      <c r="T95" s="314">
        <f>IF('Zahraničné financovanie'!V$504=0,0,'Zahraničné financovanie'!V326/'Zahraničné financovanie'!V$504)</f>
        <v>0</v>
      </c>
      <c r="U95" s="314">
        <f>IF('Zahraničné financovanie'!W$504=0,0,'Zahraničné financovanie'!W326/'Zahraničné financovanie'!W$504)</f>
        <v>0</v>
      </c>
      <c r="V95" s="314">
        <f>IF('Zahraničné financovanie'!X$504=0,0,'Zahraničné financovanie'!X326/'Zahraničné financovanie'!X$504)</f>
        <v>3.5604615740310458E-2</v>
      </c>
      <c r="W95" s="314">
        <f>IF('Zahraničné financovanie'!Y$504=0,0,'Zahraničné financovanie'!Y326/'Zahraničné financovanie'!Y$504)</f>
        <v>7.8948802589813849E-3</v>
      </c>
      <c r="X95" s="314">
        <f>IF('Zahraničné financovanie'!Z$504=0,0,'Zahraničné financovanie'!Z326/'Zahraničné financovanie'!Z$504)</f>
        <v>0</v>
      </c>
      <c r="Y95" s="314">
        <f>IF('Zahraničné financovanie'!AA$504=0,0,'Zahraničné financovanie'!AA326/'Zahraničné financovanie'!AA$504)</f>
        <v>4.9996745353790804E-2</v>
      </c>
      <c r="Z95" s="314">
        <f>IF('Zahraničné financovanie'!AB$504=0,0,'Zahraničné financovanie'!AB326/'Zahraničné financovanie'!AB$504)</f>
        <v>0</v>
      </c>
      <c r="AA95" s="314">
        <f>IF('Zahraničné financovanie'!AC$504=0,0,'Zahraničné financovanie'!AC326/'Zahraničné financovanie'!AC$504)</f>
        <v>1.1273628282523072E-2</v>
      </c>
      <c r="AB95" s="314">
        <f>IF('Zahraničné financovanie'!AD$504=0,0,'Zahraničné financovanie'!AD326/'Zahraničné financovanie'!AD$504)</f>
        <v>0</v>
      </c>
      <c r="AC95" s="314">
        <f>IF('Zahraničné financovanie'!AE$504=0,0,'Zahraničné financovanie'!AE326/'Zahraničné financovanie'!AE$504)</f>
        <v>0</v>
      </c>
      <c r="AD95" s="314">
        <f>IF('Zahraničné financovanie'!AF$504=0,0,'Zahraničné financovanie'!AF326/'Zahraničné financovanie'!AF$504)</f>
        <v>0</v>
      </c>
      <c r="AE95" s="314">
        <f>IF('Zahraničné financovanie'!AG$504=0,0,'Zahraničné financovanie'!AG326/'Zahraničné financovanie'!AG$504)</f>
        <v>7.2794841622439424E-3</v>
      </c>
      <c r="AF95" s="314">
        <f>IF('Zahraničné financovanie'!AH$504=0,0,'Zahraničné financovanie'!AH326/'Zahraničné financovanie'!AH$504)</f>
        <v>0</v>
      </c>
      <c r="AG95" s="314">
        <f>IF('Zahraničné financovanie'!AI$504=0,0,'Zahraničné financovanie'!AI326/'Zahraničné financovanie'!AI$504)</f>
        <v>4.1436251926438544E-2</v>
      </c>
      <c r="AH95" s="314">
        <f>IF('Zahraničné financovanie'!AJ$504=0,0,'Zahraničné financovanie'!AJ326/'Zahraničné financovanie'!AJ$504)</f>
        <v>0</v>
      </c>
      <c r="AI95" s="314">
        <f>IF('Zahraničné financovanie'!AK$504=0,0,'Zahraničné financovanie'!AK326/'Zahraničné financovanie'!AK$504)</f>
        <v>0</v>
      </c>
      <c r="AJ95" s="314">
        <f>IF('Zahraničné financovanie'!AL$504=0,0,'Zahraničné financovanie'!AL326/'Zahraničné financovanie'!AL$504)</f>
        <v>1.4929314795104835E-2</v>
      </c>
      <c r="AK95" s="314">
        <f>IF('Zahraničné financovanie'!AM$504=0,0,'Zahraničné financovanie'!AM326/'Zahraničné financovanie'!AM$504)</f>
        <v>5.6908853722123752E-3</v>
      </c>
      <c r="AL95" s="314">
        <f>IF('Zahraničné financovanie'!AN$504=0,0,'Zahraničné financovanie'!AN326/'Zahraničné financovanie'!AN$504)</f>
        <v>5.4368349585809592E-3</v>
      </c>
      <c r="AM95" s="314">
        <f>IF('Zahraničné financovanie'!AO$504=0,0,'Zahraničné financovanie'!AO326/'Zahraničné financovanie'!AO$504)</f>
        <v>4.460371786587823E-3</v>
      </c>
      <c r="AN95" s="314">
        <f>IF('Zahraničné financovanie'!AP$504=0,0,'Zahraničné financovanie'!AP326/'Zahraničné financovanie'!AP$504)</f>
        <v>2.5092539349433198E-2</v>
      </c>
      <c r="AO95" s="314">
        <f>IF('Zahraničné financovanie'!AQ$504=0,0,'Zahraničné financovanie'!AQ326/'Zahraničné financovanie'!AQ$504)</f>
        <v>1.4215500564053669E-2</v>
      </c>
      <c r="AP95" s="314">
        <f>IF('Zahraničné financovanie'!AR$504=0,0,'Zahraničné financovanie'!AR326/'Zahraničné financovanie'!AR$504)</f>
        <v>1.1032656663724626E-2</v>
      </c>
      <c r="AQ95" s="314">
        <f>IF('Zahraničné financovanie'!AS$504=0,0,'Zahraničné financovanie'!AS326/'Zahraničné financovanie'!AS$504)</f>
        <v>3.6793601426236356E-3</v>
      </c>
      <c r="AR95" s="314">
        <f>IF('Zahraničné financovanie'!AT$504=0,0,'Zahraničné financovanie'!AT326/'Zahraničné financovanie'!AT$504)</f>
        <v>5.0368608103892997E-3</v>
      </c>
      <c r="AS95" s="314">
        <f>IF('Zahraničné financovanie'!AU$504=0,0,'Zahraničné financovanie'!AU326/'Zahraničné financovanie'!AU$504)</f>
        <v>5.4088069512620357E-3</v>
      </c>
      <c r="AT95" s="314">
        <f>IF('Zahraničné financovanie'!AV$504=0,0,'Zahraničné financovanie'!AV326/'Zahraničné financovanie'!AV$504)</f>
        <v>2.8734841958067591E-2</v>
      </c>
      <c r="AU95" s="314">
        <f>IF('Zahraničné financovanie'!AW$504=0,0,'Zahraničné financovanie'!AW326/'Zahraničné financovanie'!AW$504)</f>
        <v>2.2993704354237702E-2</v>
      </c>
      <c r="AV95" s="314">
        <f>IF('Zahraničné financovanie'!AX$504=0,0,'Zahraničné financovanie'!AX326/'Zahraničné financovanie'!AX$504)</f>
        <v>3.5729981384679697E-3</v>
      </c>
      <c r="AW95" s="314">
        <f>IF('Zahraničné financovanie'!AY$504=0,0,'Zahraničné financovanie'!AY326/'Zahraničné financovanie'!AY$504)</f>
        <v>2.030607758929371E-2</v>
      </c>
      <c r="AX95" s="314">
        <f>IF('Zahraničné financovanie'!AZ$504=0,0,'Zahraničné financovanie'!AZ326/'Zahraničné financovanie'!AZ$504)</f>
        <v>2.2917784191672771E-2</v>
      </c>
      <c r="AY95" s="314">
        <f>IF('Zahraničné financovanie'!BA$504=0,0,'Zahraničné financovanie'!BA326/'Zahraničné financovanie'!BA$504)</f>
        <v>5.035287741782734E-4</v>
      </c>
      <c r="AZ95" s="314">
        <f>IF('Zahraničné financovanie'!BB$504=0,0,'Zahraničné financovanie'!BB326/'Zahraničné financovanie'!BB$504)</f>
        <v>1.1622784187953138E-2</v>
      </c>
      <c r="BA95" s="314">
        <f>IF('Zahraničné financovanie'!BC$504=0,0,'Zahraničné financovanie'!BC326/'Zahraničné financovanie'!BC$504)</f>
        <v>0</v>
      </c>
      <c r="BB95" s="314">
        <f>IF('Zahraničné financovanie'!BD$504=0,0,'Zahraničné financovanie'!BD326/'Zahraničné financovanie'!BD$504)</f>
        <v>6.3169616153228884E-3</v>
      </c>
    </row>
    <row r="96" spans="1:54" ht="14.25" customHeight="1" x14ac:dyDescent="0.25">
      <c r="A96" s="21">
        <v>91</v>
      </c>
      <c r="B96" s="271" t="s">
        <v>85</v>
      </c>
      <c r="C96" s="272" t="s">
        <v>84</v>
      </c>
      <c r="D96" s="313">
        <f>IF('Zahraničné financovanie'!F$504=0,0,'Zahraničné financovanie'!F329/'Zahraničné financovanie'!F$504)</f>
        <v>0</v>
      </c>
      <c r="E96" s="313">
        <f>IF('Zahraničné financovanie'!G$504=0,0,'Zahraničné financovanie'!G329/'Zahraničné financovanie'!G$504)</f>
        <v>2.0604095370891761E-2</v>
      </c>
      <c r="F96" s="313">
        <f>IF('Zahraničné financovanie'!H$504=0,0,'Zahraničné financovanie'!H329/'Zahraničné financovanie'!H$504)</f>
        <v>4.5511182322559483E-2</v>
      </c>
      <c r="G96" s="313">
        <f>IF('Zahraničné financovanie'!I$504=0,0,'Zahraničné financovanie'!I329/'Zahraničné financovanie'!I$504)</f>
        <v>9.950173126356562E-3</v>
      </c>
      <c r="H96" s="313">
        <f>IF('Zahraničné financovanie'!J$504=0,0,'Zahraničné financovanie'!J329/'Zahraničné financovanie'!J$504)</f>
        <v>2.2670048787393073E-2</v>
      </c>
      <c r="I96" s="313">
        <f>IF('Zahraničné financovanie'!K$504=0,0,'Zahraničné financovanie'!K329/'Zahraničné financovanie'!K$504)</f>
        <v>2.2955547494210169E-2</v>
      </c>
      <c r="J96" s="313">
        <f>IF('Zahraničné financovanie'!L$504=0,0,'Zahraničné financovanie'!L329/'Zahraničné financovanie'!L$504)</f>
        <v>2.445842068483578E-2</v>
      </c>
      <c r="K96" s="313">
        <f>IF('Zahraničné financovanie'!M$504=0,0,'Zahraničné financovanie'!M329/'Zahraničné financovanie'!M$504)</f>
        <v>0</v>
      </c>
      <c r="L96" s="313">
        <f>IF('Zahraničné financovanie'!N$504=0,0,'Zahraničné financovanie'!N329/'Zahraničné financovanie'!N$504)</f>
        <v>0</v>
      </c>
      <c r="M96" s="313">
        <f>IF('Zahraničné financovanie'!O$504=0,0,'Zahraničné financovanie'!O329/'Zahraničné financovanie'!O$504)</f>
        <v>1.9021521462274215E-3</v>
      </c>
      <c r="N96" s="313">
        <f>IF('Zahraničné financovanie'!P$504=0,0,'Zahraničné financovanie'!P329/'Zahraničné financovanie'!P$504)</f>
        <v>2.1538095153578327E-2</v>
      </c>
      <c r="O96" s="313">
        <f>IF('Zahraničné financovanie'!Q$504=0,0,'Zahraničné financovanie'!Q329/'Zahraničné financovanie'!Q$504)</f>
        <v>8.7685575763382095E-3</v>
      </c>
      <c r="P96" s="313">
        <f>IF('Zahraničné financovanie'!R$504=0,0,'Zahraničné financovanie'!R329/'Zahraničné financovanie'!R$504)</f>
        <v>0</v>
      </c>
      <c r="Q96" s="313">
        <f>IF('Zahraničné financovanie'!S$504=0,0,'Zahraničné financovanie'!S329/'Zahraničné financovanie'!S$504)</f>
        <v>5.2763790275404045E-2</v>
      </c>
      <c r="R96" s="313">
        <f>IF('Zahraničné financovanie'!T$504=0,0,'Zahraničné financovanie'!T329/'Zahraničné financovanie'!T$504)</f>
        <v>6.0238086581734532E-2</v>
      </c>
      <c r="S96" s="313">
        <f>IF('Zahraničné financovanie'!U$504=0,0,'Zahraničné financovanie'!U329/'Zahraničné financovanie'!U$504)</f>
        <v>5.1011228902325199E-2</v>
      </c>
      <c r="T96" s="313">
        <f>IF('Zahraničné financovanie'!V$504=0,0,'Zahraničné financovanie'!V329/'Zahraničné financovanie'!V$504)</f>
        <v>2.1506017427127124E-2</v>
      </c>
      <c r="U96" s="313">
        <f>IF('Zahraničné financovanie'!W$504=0,0,'Zahraničné financovanie'!W329/'Zahraničné financovanie'!W$504)</f>
        <v>0</v>
      </c>
      <c r="V96" s="313">
        <f>IF('Zahraničné financovanie'!X$504=0,0,'Zahraničné financovanie'!X329/'Zahraničné financovanie'!X$504)</f>
        <v>8.5662236963150326E-2</v>
      </c>
      <c r="W96" s="313">
        <f>IF('Zahraničné financovanie'!Y$504=0,0,'Zahraničné financovanie'!Y329/'Zahraničné financovanie'!Y$504)</f>
        <v>0</v>
      </c>
      <c r="X96" s="313">
        <f>IF('Zahraničné financovanie'!Z$504=0,0,'Zahraničné financovanie'!Z329/'Zahraničné financovanie'!Z$504)</f>
        <v>0</v>
      </c>
      <c r="Y96" s="313">
        <f>IF('Zahraničné financovanie'!AA$504=0,0,'Zahraničné financovanie'!AA329/'Zahraničné financovanie'!AA$504)</f>
        <v>1.3005001396001142E-2</v>
      </c>
      <c r="Z96" s="313">
        <f>IF('Zahraničné financovanie'!AB$504=0,0,'Zahraničné financovanie'!AB329/'Zahraničné financovanie'!AB$504)</f>
        <v>1.3868904183208224E-2</v>
      </c>
      <c r="AA96" s="313">
        <f>IF('Zahraničné financovanie'!AC$504=0,0,'Zahraničné financovanie'!AC329/'Zahraničné financovanie'!AC$504)</f>
        <v>4.3937415264241178E-2</v>
      </c>
      <c r="AB96" s="313">
        <f>IF('Zahraničné financovanie'!AD$504=0,0,'Zahraničné financovanie'!AD329/'Zahraničné financovanie'!AD$504)</f>
        <v>0</v>
      </c>
      <c r="AC96" s="313">
        <f>IF('Zahraničné financovanie'!AE$504=0,0,'Zahraničné financovanie'!AE329/'Zahraničné financovanie'!AE$504)</f>
        <v>0</v>
      </c>
      <c r="AD96" s="313">
        <f>IF('Zahraničné financovanie'!AF$504=0,0,'Zahraničné financovanie'!AF329/'Zahraničné financovanie'!AF$504)</f>
        <v>0</v>
      </c>
      <c r="AE96" s="313">
        <f>IF('Zahraničné financovanie'!AG$504=0,0,'Zahraničné financovanie'!AG329/'Zahraničné financovanie'!AG$504)</f>
        <v>0.11238172714392065</v>
      </c>
      <c r="AF96" s="313">
        <f>IF('Zahraničné financovanie'!AH$504=0,0,'Zahraničné financovanie'!AH329/'Zahraničné financovanie'!AH$504)</f>
        <v>0</v>
      </c>
      <c r="AG96" s="313">
        <f>IF('Zahraničné financovanie'!AI$504=0,0,'Zahraničné financovanie'!AI329/'Zahraničné financovanie'!AI$504)</f>
        <v>2.5836601830665502E-4</v>
      </c>
      <c r="AH96" s="313">
        <f>IF('Zahraničné financovanie'!AJ$504=0,0,'Zahraničné financovanie'!AJ329/'Zahraničné financovanie'!AJ$504)</f>
        <v>3.4151550146986925E-2</v>
      </c>
      <c r="AI96" s="313">
        <f>IF('Zahraničné financovanie'!AK$504=0,0,'Zahraničné financovanie'!AK329/'Zahraničné financovanie'!AK$504)</f>
        <v>0</v>
      </c>
      <c r="AJ96" s="313">
        <f>IF('Zahraničné financovanie'!AL$504=0,0,'Zahraničné financovanie'!AL329/'Zahraničné financovanie'!AL$504)</f>
        <v>5.8951863946233536E-2</v>
      </c>
      <c r="AK96" s="313">
        <f>IF('Zahraničné financovanie'!AM$504=0,0,'Zahraničné financovanie'!AM329/'Zahraničné financovanie'!AM$504)</f>
        <v>6.746691226240397E-3</v>
      </c>
      <c r="AL96" s="313">
        <f>IF('Zahraničné financovanie'!AN$504=0,0,'Zahraničné financovanie'!AN329/'Zahraničné financovanie'!AN$504)</f>
        <v>1.3937580849485376E-2</v>
      </c>
      <c r="AM96" s="313">
        <f>IF('Zahraničné financovanie'!AO$504=0,0,'Zahraničné financovanie'!AO329/'Zahraničné financovanie'!AO$504)</f>
        <v>6.0039843348777204E-2</v>
      </c>
      <c r="AN96" s="313">
        <f>IF('Zahraničné financovanie'!AP$504=0,0,'Zahraničné financovanie'!AP329/'Zahraničné financovanie'!AP$504)</f>
        <v>1.4692185543835055E-2</v>
      </c>
      <c r="AO96" s="313">
        <f>IF('Zahraničné financovanie'!AQ$504=0,0,'Zahraničné financovanie'!AQ329/'Zahraničné financovanie'!AQ$504)</f>
        <v>1.9873638617101737E-2</v>
      </c>
      <c r="AP96" s="313">
        <f>IF('Zahraničné financovanie'!AR$504=0,0,'Zahraničné financovanie'!AR329/'Zahraničné financovanie'!AR$504)</f>
        <v>9.9293909973521624E-2</v>
      </c>
      <c r="AQ96" s="313">
        <f>IF('Zahraničné financovanie'!AS$504=0,0,'Zahraničné financovanie'!AS329/'Zahraničné financovanie'!AS$504)</f>
        <v>1.9229737679037809E-2</v>
      </c>
      <c r="AR96" s="313">
        <f>IF('Zahraničné financovanie'!AT$504=0,0,'Zahraničné financovanie'!AT329/'Zahraničné financovanie'!AT$504)</f>
        <v>3.1737724322798196E-3</v>
      </c>
      <c r="AS96" s="313">
        <f>IF('Zahraničné financovanie'!AU$504=0,0,'Zahraničné financovanie'!AU329/'Zahraničné financovanie'!AU$504)</f>
        <v>2.0620215982988785E-2</v>
      </c>
      <c r="AT96" s="313">
        <f>IF('Zahraničné financovanie'!AV$504=0,0,'Zahraničné financovanie'!AV329/'Zahraničné financovanie'!AV$504)</f>
        <v>0.10050104495715013</v>
      </c>
      <c r="AU96" s="313">
        <f>IF('Zahraničné financovanie'!AW$504=0,0,'Zahraničné financovanie'!AW329/'Zahraničné financovanie'!AW$504)</f>
        <v>3.7243500106400797E-2</v>
      </c>
      <c r="AV96" s="313">
        <f>IF('Zahraničné financovanie'!AX$504=0,0,'Zahraničné financovanie'!AX329/'Zahraničné financovanie'!AX$504)</f>
        <v>3.0727783990824542E-2</v>
      </c>
      <c r="AW96" s="313">
        <f>IF('Zahraničné financovanie'!AY$504=0,0,'Zahraničné financovanie'!AY329/'Zahraničné financovanie'!AY$504)</f>
        <v>2.164050469036885E-2</v>
      </c>
      <c r="AX96" s="313">
        <f>IF('Zahraničné financovanie'!AZ$504=0,0,'Zahraničné financovanie'!AZ329/'Zahraničné financovanie'!AZ$504)</f>
        <v>4.4181707668482555E-2</v>
      </c>
      <c r="AY96" s="313">
        <f>IF('Zahraničné financovanie'!BA$504=0,0,'Zahraničné financovanie'!BA329/'Zahraničné financovanie'!BA$504)</f>
        <v>4.5112594138430908E-4</v>
      </c>
      <c r="AZ96" s="313">
        <f>IF('Zahraničné financovanie'!BB$504=0,0,'Zahraničné financovanie'!BB329/'Zahraničné financovanie'!BB$504)</f>
        <v>2.0333282137259035E-2</v>
      </c>
      <c r="BA96" s="313">
        <f>IF('Zahraničné financovanie'!BC$504=0,0,'Zahraničné financovanie'!BC329/'Zahraničné financovanie'!BC$504)</f>
        <v>0</v>
      </c>
      <c r="BB96" s="313">
        <f>IF('Zahraničné financovanie'!BD$504=0,0,'Zahraničné financovanie'!BD329/'Zahraničné financovanie'!BD$504)</f>
        <v>2.975162581584774E-2</v>
      </c>
    </row>
    <row r="97" spans="1:54" ht="14.25" customHeight="1" x14ac:dyDescent="0.25">
      <c r="A97" s="21">
        <v>92</v>
      </c>
      <c r="B97" s="279" t="s">
        <v>198</v>
      </c>
      <c r="C97" s="280" t="s">
        <v>197</v>
      </c>
      <c r="D97" s="314">
        <f>IF('Zahraničné financovanie'!F$504=0,0,'Zahraničné financovanie'!F334/'Zahraničné financovanie'!F$504)</f>
        <v>0</v>
      </c>
      <c r="E97" s="314">
        <f>IF('Zahraničné financovanie'!G$504=0,0,'Zahraničné financovanie'!G334/'Zahraničné financovanie'!G$504)</f>
        <v>3.3527433450542018E-3</v>
      </c>
      <c r="F97" s="314">
        <f>IF('Zahraničné financovanie'!H$504=0,0,'Zahraničné financovanie'!H334/'Zahraničné financovanie'!H$504)</f>
        <v>8.6832368876193122E-4</v>
      </c>
      <c r="G97" s="314">
        <f>IF('Zahraničné financovanie'!I$504=0,0,'Zahraničné financovanie'!I334/'Zahraničné financovanie'!I$504)</f>
        <v>6.298826092480018E-3</v>
      </c>
      <c r="H97" s="314">
        <f>IF('Zahraničné financovanie'!J$504=0,0,'Zahraničné financovanie'!J334/'Zahraničné financovanie'!J$504)</f>
        <v>0</v>
      </c>
      <c r="I97" s="314">
        <f>IF('Zahraničné financovanie'!K$504=0,0,'Zahraničné financovanie'!K334/'Zahraničné financovanie'!K$504)</f>
        <v>0</v>
      </c>
      <c r="J97" s="314">
        <f>IF('Zahraničné financovanie'!L$504=0,0,'Zahraničné financovanie'!L334/'Zahraničné financovanie'!L$504)</f>
        <v>5.2410901467505244E-3</v>
      </c>
      <c r="K97" s="314">
        <f>IF('Zahraničné financovanie'!M$504=0,0,'Zahraničné financovanie'!M334/'Zahraničné financovanie'!M$504)</f>
        <v>0</v>
      </c>
      <c r="L97" s="314">
        <f>IF('Zahraničné financovanie'!N$504=0,0,'Zahraničné financovanie'!N334/'Zahraničné financovanie'!N$504)</f>
        <v>5.8216901120610376E-3</v>
      </c>
      <c r="M97" s="314">
        <f>IF('Zahraničné financovanie'!O$504=0,0,'Zahraničné financovanie'!O334/'Zahraničné financovanie'!O$504)</f>
        <v>0</v>
      </c>
      <c r="N97" s="314">
        <f>IF('Zahraničné financovanie'!P$504=0,0,'Zahraničné financovanie'!P334/'Zahraničné financovanie'!P$504)</f>
        <v>0</v>
      </c>
      <c r="O97" s="314">
        <f>IF('Zahraničné financovanie'!Q$504=0,0,'Zahraničné financovanie'!Q334/'Zahraničné financovanie'!Q$504)</f>
        <v>4.059517396452875E-4</v>
      </c>
      <c r="P97" s="314">
        <f>IF('Zahraničné financovanie'!R$504=0,0,'Zahraničné financovanie'!R334/'Zahraničné financovanie'!R$504)</f>
        <v>0</v>
      </c>
      <c r="Q97" s="314">
        <f>IF('Zahraničné financovanie'!S$504=0,0,'Zahraničné financovanie'!S334/'Zahraničné financovanie'!S$504)</f>
        <v>0</v>
      </c>
      <c r="R97" s="314">
        <f>IF('Zahraničné financovanie'!T$504=0,0,'Zahraničné financovanie'!T334/'Zahraničné financovanie'!T$504)</f>
        <v>0</v>
      </c>
      <c r="S97" s="314">
        <f>IF('Zahraničné financovanie'!U$504=0,0,'Zahraničné financovanie'!U334/'Zahraničné financovanie'!U$504)</f>
        <v>8.1016534486115597E-4</v>
      </c>
      <c r="T97" s="314">
        <f>IF('Zahraničné financovanie'!V$504=0,0,'Zahraničné financovanie'!V334/'Zahraničné financovanie'!V$504)</f>
        <v>0</v>
      </c>
      <c r="U97" s="314">
        <f>IF('Zahraničné financovanie'!W$504=0,0,'Zahraničné financovanie'!W334/'Zahraničné financovanie'!W$504)</f>
        <v>0</v>
      </c>
      <c r="V97" s="314">
        <f>IF('Zahraničné financovanie'!X$504=0,0,'Zahraničné financovanie'!X334/'Zahraničné financovanie'!X$504)</f>
        <v>6.9130105162252197E-4</v>
      </c>
      <c r="W97" s="314">
        <f>IF('Zahraničné financovanie'!Y$504=0,0,'Zahraničné financovanie'!Y334/'Zahraničné financovanie'!Y$504)</f>
        <v>0</v>
      </c>
      <c r="X97" s="314">
        <f>IF('Zahraničné financovanie'!Z$504=0,0,'Zahraničné financovanie'!Z334/'Zahraničné financovanie'!Z$504)</f>
        <v>0</v>
      </c>
      <c r="Y97" s="314">
        <f>IF('Zahraničné financovanie'!AA$504=0,0,'Zahraničné financovanie'!AA334/'Zahraničné financovanie'!AA$504)</f>
        <v>6.8428264100821941E-4</v>
      </c>
      <c r="Z97" s="314">
        <f>IF('Zahraničné financovanie'!AB$504=0,0,'Zahraničné financovanie'!AB334/'Zahraničné financovanie'!AB$504)</f>
        <v>2.3403775809163877E-3</v>
      </c>
      <c r="AA97" s="314">
        <f>IF('Zahraničné financovanie'!AC$504=0,0,'Zahraničné financovanie'!AC334/'Zahraničné financovanie'!AC$504)</f>
        <v>5.5145005234649462E-3</v>
      </c>
      <c r="AB97" s="314">
        <f>IF('Zahraničné financovanie'!AD$504=0,0,'Zahraničné financovanie'!AD334/'Zahraničné financovanie'!AD$504)</f>
        <v>0</v>
      </c>
      <c r="AC97" s="314">
        <f>IF('Zahraničné financovanie'!AE$504=0,0,'Zahraničné financovanie'!AE334/'Zahraničné financovanie'!AE$504)</f>
        <v>0</v>
      </c>
      <c r="AD97" s="314">
        <f>IF('Zahraničné financovanie'!AF$504=0,0,'Zahraničné financovanie'!AF334/'Zahraničné financovanie'!AF$504)</f>
        <v>0</v>
      </c>
      <c r="AE97" s="314">
        <f>IF('Zahraničné financovanie'!AG$504=0,0,'Zahraničné financovanie'!AG334/'Zahraničné financovanie'!AG$504)</f>
        <v>0</v>
      </c>
      <c r="AF97" s="314">
        <f>IF('Zahraničné financovanie'!AH$504=0,0,'Zahraničné financovanie'!AH334/'Zahraničné financovanie'!AH$504)</f>
        <v>2.3130484911552585E-4</v>
      </c>
      <c r="AG97" s="314">
        <f>IF('Zahraničné financovanie'!AI$504=0,0,'Zahraničné financovanie'!AI334/'Zahraničné financovanie'!AI$504)</f>
        <v>2.2938823827760814E-3</v>
      </c>
      <c r="AH97" s="314">
        <f>IF('Zahraničné financovanie'!AJ$504=0,0,'Zahraničné financovanie'!AJ334/'Zahraničné financovanie'!AJ$504)</f>
        <v>0</v>
      </c>
      <c r="AI97" s="314">
        <f>IF('Zahraničné financovanie'!AK$504=0,0,'Zahraničné financovanie'!AK334/'Zahraničné financovanie'!AK$504)</f>
        <v>0</v>
      </c>
      <c r="AJ97" s="314">
        <f>IF('Zahraničné financovanie'!AL$504=0,0,'Zahraničné financovanie'!AL334/'Zahraničné financovanie'!AL$504)</f>
        <v>2.9375436453342586E-3</v>
      </c>
      <c r="AK97" s="314">
        <f>IF('Zahraničné financovanie'!AM$504=0,0,'Zahraničné financovanie'!AM334/'Zahraničné financovanie'!AM$504)</f>
        <v>3.2284912806423102E-3</v>
      </c>
      <c r="AL97" s="314">
        <f>IF('Zahraničné financovanie'!AN$504=0,0,'Zahraničné financovanie'!AN334/'Zahraničné financovanie'!AN$504)</f>
        <v>2.1425950575688509E-3</v>
      </c>
      <c r="AM97" s="314">
        <f>IF('Zahraničné financovanie'!AO$504=0,0,'Zahraničné financovanie'!AO334/'Zahraničné financovanie'!AO$504)</f>
        <v>3.2461092512371687E-3</v>
      </c>
      <c r="AN97" s="314">
        <f>IF('Zahraničné financovanie'!AP$504=0,0,'Zahraničné financovanie'!AP334/'Zahraničné financovanie'!AP$504)</f>
        <v>0</v>
      </c>
      <c r="AO97" s="314">
        <f>IF('Zahraničné financovanie'!AQ$504=0,0,'Zahraničné financovanie'!AQ334/'Zahraničné financovanie'!AQ$504)</f>
        <v>3.3966029650015503E-3</v>
      </c>
      <c r="AP97" s="314">
        <f>IF('Zahraničné financovanie'!AR$504=0,0,'Zahraničné financovanie'!AR334/'Zahraničné financovanie'!AR$504)</f>
        <v>0</v>
      </c>
      <c r="AQ97" s="314">
        <f>IF('Zahraničné financovanie'!AS$504=0,0,'Zahraničné financovanie'!AS334/'Zahraničné financovanie'!AS$504)</f>
        <v>2.4770944080772559E-4</v>
      </c>
      <c r="AR97" s="314">
        <f>IF('Zahraničné financovanie'!AT$504=0,0,'Zahraničné financovanie'!AT334/'Zahraničné financovanie'!AT$504)</f>
        <v>1.3329083352449282E-3</v>
      </c>
      <c r="AS97" s="314">
        <f>IF('Zahraničné financovanie'!AU$504=0,0,'Zahraničné financovanie'!AU334/'Zahraničné financovanie'!AU$504)</f>
        <v>0</v>
      </c>
      <c r="AT97" s="314">
        <f>IF('Zahraničné financovanie'!AV$504=0,0,'Zahraničné financovanie'!AV334/'Zahraničné financovanie'!AV$504)</f>
        <v>0</v>
      </c>
      <c r="AU97" s="314">
        <f>IF('Zahraničné financovanie'!AW$504=0,0,'Zahraničné financovanie'!AW334/'Zahraničné financovanie'!AW$504)</f>
        <v>1.4201133370181555E-3</v>
      </c>
      <c r="AV97" s="314">
        <f>IF('Zahraničné financovanie'!AX$504=0,0,'Zahraničné financovanie'!AX334/'Zahraničné financovanie'!AX$504)</f>
        <v>1.1433594043097504E-3</v>
      </c>
      <c r="AW97" s="314">
        <f>IF('Zahraničné financovanie'!AY$504=0,0,'Zahraničné financovanie'!AY334/'Zahraničné financovanie'!AY$504)</f>
        <v>3.0566051032445995E-3</v>
      </c>
      <c r="AX97" s="314">
        <f>IF('Zahraničné financovanie'!AZ$504=0,0,'Zahraničné financovanie'!AZ334/'Zahraničné financovanie'!AZ$504)</f>
        <v>9.5982987916155285E-4</v>
      </c>
      <c r="AY97" s="314">
        <f>IF('Zahraničné financovanie'!BA$504=0,0,'Zahraničné financovanie'!BA334/'Zahraničné financovanie'!BA$504)</f>
        <v>4.6823152929114715E-4</v>
      </c>
      <c r="AZ97" s="314">
        <f>IF('Zahraničné financovanie'!BB$504=0,0,'Zahraničné financovanie'!BB334/'Zahraničné financovanie'!BB$504)</f>
        <v>1.1721028459340761E-2</v>
      </c>
      <c r="BA97" s="314">
        <f>IF('Zahraničné financovanie'!BC$504=0,0,'Zahraničné financovanie'!BC334/'Zahraničné financovanie'!BC$504)</f>
        <v>0</v>
      </c>
      <c r="BB97" s="314">
        <f>IF('Zahraničné financovanie'!BD$504=0,0,'Zahraničné financovanie'!BD334/'Zahraničné financovanie'!BD$504)</f>
        <v>0</v>
      </c>
    </row>
    <row r="98" spans="1:54" ht="14.25" customHeight="1" x14ac:dyDescent="0.25">
      <c r="A98" s="21">
        <v>93</v>
      </c>
      <c r="B98" s="281" t="s">
        <v>181</v>
      </c>
      <c r="C98" s="282" t="s">
        <v>180</v>
      </c>
      <c r="D98" s="313">
        <f>IF('Zahraničné financovanie'!F$504=0,0,'Zahraničné financovanie'!F338/'Zahraničné financovanie'!F$504)</f>
        <v>0</v>
      </c>
      <c r="E98" s="313">
        <f>IF('Zahraničné financovanie'!G$504=0,0,'Zahraničné financovanie'!G338/'Zahraničné financovanie'!G$504)</f>
        <v>0</v>
      </c>
      <c r="F98" s="313">
        <f>IF('Zahraničné financovanie'!H$504=0,0,'Zahraničné financovanie'!H338/'Zahraničné financovanie'!H$504)</f>
        <v>0</v>
      </c>
      <c r="G98" s="313">
        <f>IF('Zahraničné financovanie'!I$504=0,0,'Zahraničné financovanie'!I338/'Zahraničné financovanie'!I$504)</f>
        <v>0</v>
      </c>
      <c r="H98" s="313">
        <f>IF('Zahraničné financovanie'!J$504=0,0,'Zahraničné financovanie'!J338/'Zahraničné financovanie'!J$504)</f>
        <v>0</v>
      </c>
      <c r="I98" s="313">
        <f>IF('Zahraničné financovanie'!K$504=0,0,'Zahraničné financovanie'!K338/'Zahraničné financovanie'!K$504)</f>
        <v>0</v>
      </c>
      <c r="J98" s="313">
        <f>IF('Zahraničné financovanie'!L$504=0,0,'Zahraničné financovanie'!L338/'Zahraničné financovanie'!L$504)</f>
        <v>1.3976240391334731E-2</v>
      </c>
      <c r="K98" s="313">
        <f>IF('Zahraničné financovanie'!M$504=0,0,'Zahraničné financovanie'!M338/'Zahraničné financovanie'!M$504)</f>
        <v>0</v>
      </c>
      <c r="L98" s="313">
        <f>IF('Zahraničné financovanie'!N$504=0,0,'Zahraničné financovanie'!N338/'Zahraničné financovanie'!N$504)</f>
        <v>0</v>
      </c>
      <c r="M98" s="313">
        <f>IF('Zahraničné financovanie'!O$504=0,0,'Zahraničné financovanie'!O338/'Zahraničné financovanie'!O$504)</f>
        <v>0</v>
      </c>
      <c r="N98" s="313">
        <f>IF('Zahraničné financovanie'!P$504=0,0,'Zahraničné financovanie'!P338/'Zahraničné financovanie'!P$504)</f>
        <v>2.7805302616507395E-3</v>
      </c>
      <c r="O98" s="313">
        <f>IF('Zahraničné financovanie'!Q$504=0,0,'Zahraničné financovanie'!Q338/'Zahraničné financovanie'!Q$504)</f>
        <v>0</v>
      </c>
      <c r="P98" s="313">
        <f>IF('Zahraničné financovanie'!R$504=0,0,'Zahraničné financovanie'!R338/'Zahraničné financovanie'!R$504)</f>
        <v>0</v>
      </c>
      <c r="Q98" s="313">
        <f>IF('Zahraničné financovanie'!S$504=0,0,'Zahraničné financovanie'!S338/'Zahraničné financovanie'!S$504)</f>
        <v>0</v>
      </c>
      <c r="R98" s="313">
        <f>IF('Zahraničné financovanie'!T$504=0,0,'Zahraničné financovanie'!T338/'Zahraničné financovanie'!T$504)</f>
        <v>0</v>
      </c>
      <c r="S98" s="313">
        <f>IF('Zahraničné financovanie'!U$504=0,0,'Zahraničné financovanie'!U338/'Zahraničné financovanie'!U$504)</f>
        <v>5.4881044665509523E-4</v>
      </c>
      <c r="T98" s="313">
        <f>IF('Zahraničné financovanie'!V$504=0,0,'Zahraničné financovanie'!V338/'Zahraničné financovanie'!V$504)</f>
        <v>0</v>
      </c>
      <c r="U98" s="313">
        <f>IF('Zahraničné financovanie'!W$504=0,0,'Zahraničné financovanie'!W338/'Zahraničné financovanie'!W$504)</f>
        <v>0</v>
      </c>
      <c r="V98" s="313">
        <f>IF('Zahraničné financovanie'!X$504=0,0,'Zahraničné financovanie'!X338/'Zahraničné financovanie'!X$504)</f>
        <v>0</v>
      </c>
      <c r="W98" s="313">
        <f>IF('Zahraničné financovanie'!Y$504=0,0,'Zahraničné financovanie'!Y338/'Zahraničné financovanie'!Y$504)</f>
        <v>0</v>
      </c>
      <c r="X98" s="313">
        <f>IF('Zahraničné financovanie'!Z$504=0,0,'Zahraničné financovanie'!Z338/'Zahraničné financovanie'!Z$504)</f>
        <v>0</v>
      </c>
      <c r="Y98" s="313">
        <f>IF('Zahraničné financovanie'!AA$504=0,0,'Zahraničné financovanie'!AA338/'Zahraničné financovanie'!AA$504)</f>
        <v>0</v>
      </c>
      <c r="Z98" s="313">
        <f>IF('Zahraničné financovanie'!AB$504=0,0,'Zahraničné financovanie'!AB338/'Zahraničné financovanie'!AB$504)</f>
        <v>0</v>
      </c>
      <c r="AA98" s="313">
        <f>IF('Zahraničné financovanie'!AC$504=0,0,'Zahraničné financovanie'!AC338/'Zahraničné financovanie'!AC$504)</f>
        <v>0</v>
      </c>
      <c r="AB98" s="313">
        <f>IF('Zahraničné financovanie'!AD$504=0,0,'Zahraničné financovanie'!AD338/'Zahraničné financovanie'!AD$504)</f>
        <v>0</v>
      </c>
      <c r="AC98" s="313">
        <f>IF('Zahraničné financovanie'!AE$504=0,0,'Zahraničné financovanie'!AE338/'Zahraničné financovanie'!AE$504)</f>
        <v>0</v>
      </c>
      <c r="AD98" s="313">
        <f>IF('Zahraničné financovanie'!AF$504=0,0,'Zahraničné financovanie'!AF338/'Zahraničné financovanie'!AF$504)</f>
        <v>0</v>
      </c>
      <c r="AE98" s="313">
        <f>IF('Zahraničné financovanie'!AG$504=0,0,'Zahraničné financovanie'!AG338/'Zahraničné financovanie'!AG$504)</f>
        <v>0</v>
      </c>
      <c r="AF98" s="313">
        <f>IF('Zahraničné financovanie'!AH$504=0,0,'Zahraničné financovanie'!AH338/'Zahraničné financovanie'!AH$504)</f>
        <v>5.0836230574840841E-3</v>
      </c>
      <c r="AG98" s="313">
        <f>IF('Zahraničné financovanie'!AI$504=0,0,'Zahraničné financovanie'!AI338/'Zahraničné financovanie'!AI$504)</f>
        <v>0</v>
      </c>
      <c r="AH98" s="313">
        <f>IF('Zahraničné financovanie'!AJ$504=0,0,'Zahraničné financovanie'!AJ338/'Zahraničné financovanie'!AJ$504)</f>
        <v>0</v>
      </c>
      <c r="AI98" s="313">
        <f>IF('Zahraničné financovanie'!AK$504=0,0,'Zahraničné financovanie'!AK338/'Zahraničné financovanie'!AK$504)</f>
        <v>0</v>
      </c>
      <c r="AJ98" s="313">
        <f>IF('Zahraničné financovanie'!AL$504=0,0,'Zahraničné financovanie'!AL338/'Zahraničné financovanie'!AL$504)</f>
        <v>0</v>
      </c>
      <c r="AK98" s="313">
        <f>IF('Zahraničné financovanie'!AM$504=0,0,'Zahraničné financovanie'!AM338/'Zahraničné financovanie'!AM$504)</f>
        <v>0</v>
      </c>
      <c r="AL98" s="313">
        <f>IF('Zahraničné financovanie'!AN$504=0,0,'Zahraničné financovanie'!AN338/'Zahraničné financovanie'!AN$504)</f>
        <v>6.4277851727065534E-4</v>
      </c>
      <c r="AM98" s="313">
        <f>IF('Zahraničné financovanie'!AO$504=0,0,'Zahraničné financovanie'!AO338/'Zahraničné financovanie'!AO$504)</f>
        <v>3.2461092512371687E-3</v>
      </c>
      <c r="AN98" s="313">
        <f>IF('Zahraničné financovanie'!AP$504=0,0,'Zahraničné financovanie'!AP338/'Zahraničné financovanie'!AP$504)</f>
        <v>8.0754661730515417E-3</v>
      </c>
      <c r="AO98" s="313">
        <f>IF('Zahraničné financovanie'!AQ$504=0,0,'Zahraničné financovanie'!AQ338/'Zahraničné financovanie'!AQ$504)</f>
        <v>0</v>
      </c>
      <c r="AP98" s="313">
        <f>IF('Zahraničné financovanie'!AR$504=0,0,'Zahraničné financovanie'!AR338/'Zahraničné financovanie'!AR$504)</f>
        <v>0</v>
      </c>
      <c r="AQ98" s="313">
        <f>IF('Zahraničné financovanie'!AS$504=0,0,'Zahraničné financovanie'!AS338/'Zahraničné financovanie'!AS$504)</f>
        <v>2.4770944080772559E-4</v>
      </c>
      <c r="AR98" s="313">
        <f>IF('Zahraničné financovanie'!AT$504=0,0,'Zahraničné financovanie'!AT338/'Zahraničné financovanie'!AT$504)</f>
        <v>5.1466197399320296E-4</v>
      </c>
      <c r="AS98" s="313">
        <f>IF('Zahraničné financovanie'!AU$504=0,0,'Zahraničné financovanie'!AU338/'Zahraničné financovanie'!AU$504)</f>
        <v>0</v>
      </c>
      <c r="AT98" s="313">
        <f>IF('Zahraničné financovanie'!AV$504=0,0,'Zahraničné financovanie'!AV338/'Zahraničné financovanie'!AV$504)</f>
        <v>0</v>
      </c>
      <c r="AU98" s="313">
        <f>IF('Zahraničné financovanie'!AW$504=0,0,'Zahraničné financovanie'!AW338/'Zahraničné financovanie'!AW$504)</f>
        <v>0</v>
      </c>
      <c r="AV98" s="313">
        <f>IF('Zahraničné financovanie'!AX$504=0,0,'Zahraničné financovanie'!AX338/'Zahraničné financovanie'!AX$504)</f>
        <v>1.7864990692339849E-3</v>
      </c>
      <c r="AW98" s="313">
        <f>IF('Zahraničné financovanie'!AY$504=0,0,'Zahraničné financovanie'!AY338/'Zahraničné financovanie'!AY$504)</f>
        <v>1.9194938607117829E-3</v>
      </c>
      <c r="AX98" s="313">
        <f>IF('Zahraničné financovanie'!AZ$504=0,0,'Zahraničné financovanie'!AZ338/'Zahraničné financovanie'!AZ$504)</f>
        <v>1.7719936230674822E-4</v>
      </c>
      <c r="AY98" s="313">
        <f>IF('Zahraničné financovanie'!BA$504=0,0,'Zahraničné financovanie'!BA338/'Zahraničné financovanie'!BA$504)</f>
        <v>1.4628943143469453E-2</v>
      </c>
      <c r="AZ98" s="313">
        <f>IF('Zahraničné financovanie'!BB$504=0,0,'Zahraničné financovanie'!BB338/'Zahraničné financovanie'!BB$504)</f>
        <v>7.8678934382021247E-3</v>
      </c>
      <c r="BA98" s="313">
        <f>IF('Zahraničné financovanie'!BC$504=0,0,'Zahraničné financovanie'!BC338/'Zahraničné financovanie'!BC$504)</f>
        <v>0</v>
      </c>
      <c r="BB98" s="313">
        <f>IF('Zahraničné financovanie'!BD$504=0,0,'Zahraničné financovanie'!BD338/'Zahraničné financovanie'!BD$504)</f>
        <v>0</v>
      </c>
    </row>
    <row r="99" spans="1:54" ht="14.25" customHeight="1" x14ac:dyDescent="0.25">
      <c r="A99" s="21">
        <v>94</v>
      </c>
      <c r="B99" s="279" t="s">
        <v>67</v>
      </c>
      <c r="C99" s="280" t="s">
        <v>66</v>
      </c>
      <c r="D99" s="314">
        <f>IF('Zahraničné financovanie'!F$504=0,0,'Zahraničné financovanie'!F343/'Zahraničné financovanie'!F$504)</f>
        <v>0.16763789395554099</v>
      </c>
      <c r="E99" s="314">
        <f>IF('Zahraničné financovanie'!G$504=0,0,'Zahraničné financovanie'!G343/'Zahraničné financovanie'!G$504)</f>
        <v>5.5414328675671837E-2</v>
      </c>
      <c r="F99" s="314">
        <f>IF('Zahraničné financovanie'!H$504=0,0,'Zahraničné financovanie'!H343/'Zahraničné financovanie'!H$504)</f>
        <v>2.2398289322180187E-2</v>
      </c>
      <c r="G99" s="314">
        <f>IF('Zahraničné financovanie'!I$504=0,0,'Zahraničné financovanie'!I343/'Zahraničné financovanie'!I$504)</f>
        <v>3.6726163027994842E-2</v>
      </c>
      <c r="H99" s="314">
        <f>IF('Zahraničné financovanie'!J$504=0,0,'Zahraničné financovanie'!J343/'Zahraničné financovanie'!J$504)</f>
        <v>4.9924120394171143E-2</v>
      </c>
      <c r="I99" s="314">
        <f>IF('Zahraničné financovanie'!K$504=0,0,'Zahraničné financovanie'!K343/'Zahraničné financovanie'!K$504)</f>
        <v>7.2186800799180093E-2</v>
      </c>
      <c r="J99" s="314">
        <f>IF('Zahraničné financovanie'!L$504=0,0,'Zahraničné financovanie'!L343/'Zahraničné financovanie'!L$504)</f>
        <v>2.2711390635918937E-2</v>
      </c>
      <c r="K99" s="314">
        <f>IF('Zahraničné financovanie'!M$504=0,0,'Zahraničné financovanie'!M343/'Zahraničné financovanie'!M$504)</f>
        <v>0</v>
      </c>
      <c r="L99" s="314">
        <f>IF('Zahraničné financovanie'!N$504=0,0,'Zahraničné financovanie'!N343/'Zahraničné financovanie'!N$504)</f>
        <v>1.8407333665687153E-2</v>
      </c>
      <c r="M99" s="314">
        <f>IF('Zahraničné financovanie'!O$504=0,0,'Zahraničné financovanie'!O343/'Zahraničné financovanie'!O$504)</f>
        <v>1.8086799702009004E-2</v>
      </c>
      <c r="N99" s="314">
        <f>IF('Zahraničné financovanie'!P$504=0,0,'Zahraničné financovanie'!P343/'Zahraničné financovanie'!P$504)</f>
        <v>0.11610722681626888</v>
      </c>
      <c r="O99" s="314">
        <f>IF('Zahraničné financovanie'!Q$504=0,0,'Zahraničné financovanie'!Q343/'Zahraničné financovanie'!Q$504)</f>
        <v>3.9673663515533947E-2</v>
      </c>
      <c r="P99" s="314">
        <f>IF('Zahraničné financovanie'!R$504=0,0,'Zahraničné financovanie'!R343/'Zahraničné financovanie'!R$504)</f>
        <v>0</v>
      </c>
      <c r="Q99" s="314">
        <f>IF('Zahraničné financovanie'!S$504=0,0,'Zahraničné financovanie'!S343/'Zahraničné financovanie'!S$504)</f>
        <v>8.3160321629712902E-2</v>
      </c>
      <c r="R99" s="314">
        <f>IF('Zahraničné financovanie'!T$504=0,0,'Zahraničné financovanie'!T343/'Zahraničné financovanie'!T$504)</f>
        <v>6.2661867580289521E-2</v>
      </c>
      <c r="S99" s="314">
        <f>IF('Zahraničné financovanie'!U$504=0,0,'Zahraničné financovanie'!U343/'Zahraničné financovanie'!U$504)</f>
        <v>1.5712601123930581E-2</v>
      </c>
      <c r="T99" s="314">
        <f>IF('Zahraničné financovanie'!V$504=0,0,'Zahraničné financovanie'!V343/'Zahraničné financovanie'!V$504)</f>
        <v>1.5812086044789689E-2</v>
      </c>
      <c r="U99" s="314">
        <f>IF('Zahraničné financovanie'!W$504=0,0,'Zahraničné financovanie'!W343/'Zahraničné financovanie'!W$504)</f>
        <v>0</v>
      </c>
      <c r="V99" s="314">
        <f>IF('Zahraničné financovanie'!X$504=0,0,'Zahraničné financovanie'!X343/'Zahraničné financovanie'!X$504)</f>
        <v>7.6064366784879146E-3</v>
      </c>
      <c r="W99" s="314">
        <f>IF('Zahraničné financovanie'!Y$504=0,0,'Zahraničné financovanie'!Y343/'Zahraničné financovanie'!Y$504)</f>
        <v>2.2853616954979693E-2</v>
      </c>
      <c r="X99" s="314">
        <f>IF('Zahraničné financovanie'!Z$504=0,0,'Zahraničné financovanie'!Z343/'Zahraničné financovanie'!Z$504)</f>
        <v>0</v>
      </c>
      <c r="Y99" s="314">
        <f>IF('Zahraničné financovanie'!AA$504=0,0,'Zahraničné financovanie'!AA343/'Zahraničné financovanie'!AA$504)</f>
        <v>2.4464583800684392E-2</v>
      </c>
      <c r="Z99" s="314">
        <f>IF('Zahraničné financovanie'!AB$504=0,0,'Zahraničné financovanie'!AB343/'Zahraničné financovanie'!AB$504)</f>
        <v>3.4672260458020562E-2</v>
      </c>
      <c r="AA99" s="314">
        <f>IF('Zahraničné financovanie'!AC$504=0,0,'Zahraničné financovanie'!AC343/'Zahraničné financovanie'!AC$504)</f>
        <v>2.8370882638180519E-2</v>
      </c>
      <c r="AB99" s="314">
        <f>IF('Zahraničné financovanie'!AD$504=0,0,'Zahraničné financovanie'!AD343/'Zahraničné financovanie'!AD$504)</f>
        <v>0</v>
      </c>
      <c r="AC99" s="314">
        <f>IF('Zahraničné financovanie'!AE$504=0,0,'Zahraničné financovanie'!AE343/'Zahraničné financovanie'!AE$504)</f>
        <v>0</v>
      </c>
      <c r="AD99" s="314">
        <f>IF('Zahraničné financovanie'!AF$504=0,0,'Zahraničné financovanie'!AF343/'Zahraničné financovanie'!AF$504)</f>
        <v>0</v>
      </c>
      <c r="AE99" s="314">
        <f>IF('Zahraničné financovanie'!AG$504=0,0,'Zahraničné financovanie'!AG343/'Zahraničné financovanie'!AG$504)</f>
        <v>2.1258044955692706E-2</v>
      </c>
      <c r="AF99" s="314">
        <f>IF('Zahraničné financovanie'!AH$504=0,0,'Zahraničné financovanie'!AH343/'Zahraničné financovanie'!AH$504)</f>
        <v>1.4996688019578049E-3</v>
      </c>
      <c r="AG99" s="314">
        <f>IF('Zahraničné financovanie'!AI$504=0,0,'Zahraničné financovanie'!AI343/'Zahraničné financovanie'!AI$504)</f>
        <v>5.8413908939710935E-2</v>
      </c>
      <c r="AH99" s="314">
        <f>IF('Zahraničné financovanie'!AJ$504=0,0,'Zahraničné financovanie'!AJ343/'Zahraničné financovanie'!AJ$504)</f>
        <v>1.4941301788559737E-2</v>
      </c>
      <c r="AI99" s="314">
        <f>IF('Zahraničné financovanie'!AK$504=0,0,'Zahraničné financovanie'!AK343/'Zahraničné financovanie'!AK$504)</f>
        <v>0</v>
      </c>
      <c r="AJ99" s="314">
        <f>IF('Zahraničné financovanie'!AL$504=0,0,'Zahraničné financovanie'!AL343/'Zahraničné financovanie'!AL$504)</f>
        <v>3.5520920436785702E-2</v>
      </c>
      <c r="AK99" s="314">
        <f>IF('Zahraničné financovanie'!AM$504=0,0,'Zahraničné financovanie'!AM343/'Zahraničné financovanie'!AM$504)</f>
        <v>1.5538771818222621E-2</v>
      </c>
      <c r="AL99" s="314">
        <f>IF('Zahraničné financovanie'!AN$504=0,0,'Zahraničné financovanie'!AN343/'Zahraničné financovanie'!AN$504)</f>
        <v>3.2138925863532765E-2</v>
      </c>
      <c r="AM99" s="314">
        <f>IF('Zahraničné financovanie'!AO$504=0,0,'Zahraničné financovanie'!AO343/'Zahraničné financovanie'!AO$504)</f>
        <v>9.5022377716374312E-2</v>
      </c>
      <c r="AN99" s="314">
        <f>IF('Zahraničné financovanie'!AP$504=0,0,'Zahraničné financovanie'!AP343/'Zahraničné financovanie'!AP$504)</f>
        <v>6.2830512692858331E-2</v>
      </c>
      <c r="AO99" s="314">
        <f>IF('Zahraničné financovanie'!AQ$504=0,0,'Zahraničné financovanie'!AQ343/'Zahraničné financovanie'!AQ$504)</f>
        <v>2.4470314491747951E-2</v>
      </c>
      <c r="AP99" s="314">
        <f>IF('Zahraničné financovanie'!AR$504=0,0,'Zahraničné financovanie'!AR343/'Zahraničné financovanie'!AR$504)</f>
        <v>2.7305825242718445E-2</v>
      </c>
      <c r="AQ99" s="314">
        <f>IF('Zahraničné financovanie'!AS$504=0,0,'Zahraničné financovanie'!AS343/'Zahraničné financovanie'!AS$504)</f>
        <v>1.7750632544062492E-2</v>
      </c>
      <c r="AR99" s="314">
        <f>IF('Zahraničné financovanie'!AT$504=0,0,'Zahraničné financovanie'!AT343/'Zahraničné financovanie'!AT$504)</f>
        <v>3.9671527249056544E-2</v>
      </c>
      <c r="AS99" s="314">
        <f>IF('Zahraničné financovanie'!AU$504=0,0,'Zahraničné financovanie'!AU343/'Zahraničné financovanie'!AU$504)</f>
        <v>4.0065003449012308E-2</v>
      </c>
      <c r="AT99" s="314">
        <f>IF('Zahraničné financovanie'!AV$504=0,0,'Zahraničné financovanie'!AV343/'Zahraničné financovanie'!AV$504)</f>
        <v>0</v>
      </c>
      <c r="AU99" s="314">
        <f>IF('Zahraničné financovanie'!AW$504=0,0,'Zahraničné financovanie'!AW343/'Zahraničné financovanie'!AW$504)</f>
        <v>4.4823912603513295E-2</v>
      </c>
      <c r="AV99" s="314">
        <f>IF('Zahraničné financovanie'!AX$504=0,0,'Zahraničné financovanie'!AX343/'Zahraničné financovanie'!AX$504)</f>
        <v>9.6863979533866662E-2</v>
      </c>
      <c r="AW99" s="314">
        <f>IF('Zahraničné financovanie'!AY$504=0,0,'Zahraničné financovanie'!AY343/'Zahraničné financovanie'!AY$504)</f>
        <v>1.9170348149972066E-2</v>
      </c>
      <c r="AX99" s="314">
        <f>IF('Zahraničné financovanie'!AZ$504=0,0,'Zahraničné financovanie'!AZ343/'Zahraničné financovanie'!AZ$504)</f>
        <v>5.4045805503558204E-2</v>
      </c>
      <c r="AY99" s="314">
        <f>IF('Zahraničné financovanie'!BA$504=0,0,'Zahraničné financovanie'!BA343/'Zahraničné financovanie'!BA$504)</f>
        <v>0.53941819822769821</v>
      </c>
      <c r="AZ99" s="314">
        <f>IF('Zahraničné financovanie'!BB$504=0,0,'Zahraničné financovanie'!BB343/'Zahraničné financovanie'!BB$504)</f>
        <v>4.7554867200049616E-2</v>
      </c>
      <c r="BA99" s="314">
        <f>IF('Zahraničné financovanie'!BC$504=0,0,'Zahraničné financovanie'!BC343/'Zahraničné financovanie'!BC$504)</f>
        <v>0</v>
      </c>
      <c r="BB99" s="314">
        <f>IF('Zahraničné financovanie'!BD$504=0,0,'Zahraničné financovanie'!BD343/'Zahraničné financovanie'!BD$504)</f>
        <v>6.3606944265058932E-3</v>
      </c>
    </row>
    <row r="100" spans="1:54" ht="14.25" customHeight="1" x14ac:dyDescent="0.25">
      <c r="A100" s="21">
        <v>95</v>
      </c>
      <c r="B100" s="285" t="s">
        <v>125</v>
      </c>
      <c r="C100" s="282" t="s">
        <v>124</v>
      </c>
      <c r="D100" s="313">
        <f>IF('Zahraničné financovanie'!F$504=0,0,'Zahraničné financovanie'!F346/'Zahraničné financovanie'!F$504)</f>
        <v>1.0141172730798887E-2</v>
      </c>
      <c r="E100" s="313">
        <f>IF('Zahraničné financovanie'!G$504=0,0,'Zahraničné financovanie'!G346/'Zahraničné financovanie'!G$504)</f>
        <v>1.2737216344368594E-2</v>
      </c>
      <c r="F100" s="313">
        <f>IF('Zahraničné financovanie'!H$504=0,0,'Zahraničné financovanie'!H346/'Zahraničné financovanie'!H$504)</f>
        <v>2.8895140596800883E-3</v>
      </c>
      <c r="G100" s="313">
        <f>IF('Zahraničné financovanie'!I$504=0,0,'Zahraničné financovanie'!I346/'Zahraničné financovanie'!I$504)</f>
        <v>9.7467570906122536E-4</v>
      </c>
      <c r="H100" s="313">
        <f>IF('Zahraničné financovanie'!J$504=0,0,'Zahraničné financovanie'!J346/'Zahraničné financovanie'!J$504)</f>
        <v>2.6907072745322978E-2</v>
      </c>
      <c r="I100" s="313">
        <f>IF('Zahraničné financovanie'!K$504=0,0,'Zahraničné financovanie'!K346/'Zahraničné financovanie'!K$504)</f>
        <v>3.773514656582494E-2</v>
      </c>
      <c r="J100" s="313">
        <f>IF('Zahraničné financovanie'!L$504=0,0,'Zahraničné financovanie'!L346/'Zahraničné financovanie'!L$504)</f>
        <v>5.2410901467505244E-3</v>
      </c>
      <c r="K100" s="313">
        <f>IF('Zahraničné financovanie'!M$504=0,0,'Zahraničné financovanie'!M346/'Zahraničné financovanie'!M$504)</f>
        <v>0</v>
      </c>
      <c r="L100" s="313">
        <f>IF('Zahraničné financovanie'!N$504=0,0,'Zahraničné financovanie'!N346/'Zahraničné financovanie'!N$504)</f>
        <v>0</v>
      </c>
      <c r="M100" s="313">
        <f>IF('Zahraničné financovanie'!O$504=0,0,'Zahraničné financovanie'!O346/'Zahraničné financovanie'!O$504)</f>
        <v>0</v>
      </c>
      <c r="N100" s="313">
        <f>IF('Zahraničné financovanie'!P$504=0,0,'Zahraničné financovanie'!P346/'Zahraničné financovanie'!P$504)</f>
        <v>3.6425905191805052E-3</v>
      </c>
      <c r="O100" s="313">
        <f>IF('Zahraničné financovanie'!Q$504=0,0,'Zahraničné financovanie'!Q346/'Zahraničné financovanie'!Q$504)</f>
        <v>9.6616514035578419E-3</v>
      </c>
      <c r="P100" s="313">
        <f>IF('Zahraničné financovanie'!R$504=0,0,'Zahraničné financovanie'!R346/'Zahraničné financovanie'!R$504)</f>
        <v>0</v>
      </c>
      <c r="Q100" s="313">
        <f>IF('Zahraničné financovanie'!S$504=0,0,'Zahraničné financovanie'!S346/'Zahraničné financovanie'!S$504)</f>
        <v>2.179373946157993E-2</v>
      </c>
      <c r="R100" s="313">
        <f>IF('Zahraničné financovanie'!T$504=0,0,'Zahraničné financovanie'!T346/'Zahraničné financovanie'!T$504)</f>
        <v>0</v>
      </c>
      <c r="S100" s="313">
        <f>IF('Zahraničné financovanie'!U$504=0,0,'Zahraničné financovanie'!U346/'Zahraničné financovanie'!U$504)</f>
        <v>9.6743216606005964E-3</v>
      </c>
      <c r="T100" s="313">
        <f>IF('Zahraničné financovanie'!V$504=0,0,'Zahraničné financovanie'!V346/'Zahraničné financovanie'!V$504)</f>
        <v>3.0365738093376005E-2</v>
      </c>
      <c r="U100" s="313">
        <f>IF('Zahraničné financovanie'!W$504=0,0,'Zahraničné financovanie'!W346/'Zahraničné financovanie'!W$504)</f>
        <v>0</v>
      </c>
      <c r="V100" s="313">
        <f>IF('Zahraničné financovanie'!X$504=0,0,'Zahraničné financovanie'!X346/'Zahraničné financovanie'!X$504)</f>
        <v>2.4059068858449453E-3</v>
      </c>
      <c r="W100" s="313">
        <f>IF('Zahraničné financovanie'!Y$504=0,0,'Zahraničné financovanie'!Y346/'Zahraničné financovanie'!Y$504)</f>
        <v>7.8948802589813849E-3</v>
      </c>
      <c r="X100" s="313">
        <f>IF('Zahraničné financovanie'!Z$504=0,0,'Zahraničné financovanie'!Z346/'Zahraničné financovanie'!Z$504)</f>
        <v>0</v>
      </c>
      <c r="Y100" s="313">
        <f>IF('Zahraničné financovanie'!AA$504=0,0,'Zahraničné financovanie'!AA346/'Zahraničné financovanie'!AA$504)</f>
        <v>3.0865343182269332E-3</v>
      </c>
      <c r="Z100" s="313">
        <f>IF('Zahraničné financovanie'!AB$504=0,0,'Zahraničné financovanie'!AB346/'Zahraničné financovanie'!AB$504)</f>
        <v>3.1205034412218505E-3</v>
      </c>
      <c r="AA100" s="313">
        <f>IF('Zahraničné financovanie'!AC$504=0,0,'Zahraničné financovanie'!AC346/'Zahraničné financovanie'!AC$504)</f>
        <v>1.821301925528557E-3</v>
      </c>
      <c r="AB100" s="313">
        <f>IF('Zahraničné financovanie'!AD$504=0,0,'Zahraničné financovanie'!AD346/'Zahraničné financovanie'!AD$504)</f>
        <v>0</v>
      </c>
      <c r="AC100" s="313">
        <f>IF('Zahraničné financovanie'!AE$504=0,0,'Zahraničné financovanie'!AE346/'Zahraničné financovanie'!AE$504)</f>
        <v>0</v>
      </c>
      <c r="AD100" s="313">
        <f>IF('Zahraničné financovanie'!AF$504=0,0,'Zahraničné financovanie'!AF346/'Zahraničné financovanie'!AF$504)</f>
        <v>0</v>
      </c>
      <c r="AE100" s="313">
        <f>IF('Zahraničné financovanie'!AG$504=0,0,'Zahraničné financovanie'!AG346/'Zahraničné financovanie'!AG$504)</f>
        <v>2.0262481688720253E-2</v>
      </c>
      <c r="AF100" s="313">
        <f>IF('Zahraničné financovanie'!AH$504=0,0,'Zahraničné financovanie'!AH346/'Zahraničné financovanie'!AH$504)</f>
        <v>6.1691799251792356E-2</v>
      </c>
      <c r="AG100" s="313">
        <f>IF('Zahraničné financovanie'!AI$504=0,0,'Zahraničné financovanie'!AI346/'Zahraničné financovanie'!AI$504)</f>
        <v>0</v>
      </c>
      <c r="AH100" s="313">
        <f>IF('Zahraničné financovanie'!AJ$504=0,0,'Zahraničné financovanie'!AJ346/'Zahraničné financovanie'!AJ$504)</f>
        <v>0</v>
      </c>
      <c r="AI100" s="313">
        <f>IF('Zahraničné financovanie'!AK$504=0,0,'Zahraničné financovanie'!AK346/'Zahraničné financovanie'!AK$504)</f>
        <v>0</v>
      </c>
      <c r="AJ100" s="313">
        <f>IF('Zahraničné financovanie'!AL$504=0,0,'Zahraničné financovanie'!AL346/'Zahraničné financovanie'!AL$504)</f>
        <v>9.7157789023544269E-3</v>
      </c>
      <c r="AK100" s="313">
        <f>IF('Zahraničné financovanie'!AM$504=0,0,'Zahraničné financovanie'!AM346/'Zahraničné financovanie'!AM$504)</f>
        <v>2.6654549112147437E-3</v>
      </c>
      <c r="AL100" s="313">
        <f>IF('Zahraničné financovanie'!AN$504=0,0,'Zahraničné financovanie'!AN346/'Zahraničné financovanie'!AN$504)</f>
        <v>2.1468802476839887E-3</v>
      </c>
      <c r="AM100" s="313">
        <f>IF('Zahraničné financovanie'!AO$504=0,0,'Zahraničné financovanie'!AO346/'Zahraničné financovanie'!AO$504)</f>
        <v>1.5446085347561977E-2</v>
      </c>
      <c r="AN100" s="313">
        <f>IF('Zahraničné financovanie'!AP$504=0,0,'Zahraničné financovanie'!AP346/'Zahraničné financovanie'!AP$504)</f>
        <v>0</v>
      </c>
      <c r="AO100" s="313">
        <f>IF('Zahraničné financovanie'!AQ$504=0,0,'Zahraničné financovanie'!AQ346/'Zahraničné financovanie'!AQ$504)</f>
        <v>4.8845781640414598E-3</v>
      </c>
      <c r="AP100" s="313">
        <f>IF('Zahraničné financovanie'!AR$504=0,0,'Zahraničné financovanie'!AR346/'Zahraničné financovanie'!AR$504)</f>
        <v>2.7912621359223302E-2</v>
      </c>
      <c r="AQ100" s="313">
        <f>IF('Zahraničné financovanie'!AS$504=0,0,'Zahraničné financovanie'!AS346/'Zahraničné financovanie'!AS$504)</f>
        <v>4.3753618487171698E-3</v>
      </c>
      <c r="AR100" s="313">
        <f>IF('Zahraničné financovanie'!AT$504=0,0,'Zahraničné financovanie'!AT346/'Zahraničné financovanie'!AT$504)</f>
        <v>4.1173134864369246E-3</v>
      </c>
      <c r="AS100" s="313">
        <f>IF('Zahraničné financovanie'!AU$504=0,0,'Zahraničné financovanie'!AU346/'Zahraničné financovanie'!AU$504)</f>
        <v>1.1398870935429985E-3</v>
      </c>
      <c r="AT100" s="313">
        <f>IF('Zahraničné financovanie'!AV$504=0,0,'Zahraničné financovanie'!AV346/'Zahraničné financovanie'!AV$504)</f>
        <v>0</v>
      </c>
      <c r="AU100" s="313">
        <f>IF('Zahraničné financovanie'!AW$504=0,0,'Zahraničné financovanie'!AW346/'Zahraničné financovanie'!AW$504)</f>
        <v>4.1921792504884554E-3</v>
      </c>
      <c r="AV100" s="313">
        <f>IF('Zahraničné financovanie'!AX$504=0,0,'Zahraničné financovanie'!AX346/'Zahraničné financovanie'!AX$504)</f>
        <v>5.7167970215487515E-3</v>
      </c>
      <c r="AW100" s="313">
        <f>IF('Zahraničné financovanie'!AY$504=0,0,'Zahraničné financovanie'!AY346/'Zahraničné financovanie'!AY$504)</f>
        <v>1.3533296050026691E-2</v>
      </c>
      <c r="AX100" s="313">
        <f>IF('Zahraničné financovanie'!AZ$504=0,0,'Zahraničné financovanie'!AZ346/'Zahraničné financovanie'!AZ$504)</f>
        <v>1.4471281255051104E-3</v>
      </c>
      <c r="AY100" s="313">
        <f>IF('Zahraničné financovanie'!BA$504=0,0,'Zahraničné financovanie'!BA346/'Zahraničné financovanie'!BA$504)</f>
        <v>6.8753195418852039E-2</v>
      </c>
      <c r="AZ100" s="313">
        <f>IF('Zahraničné financovanie'!BB$504=0,0,'Zahraničné financovanie'!BB346/'Zahraničné financovanie'!BB$504)</f>
        <v>0</v>
      </c>
      <c r="BA100" s="313">
        <f>IF('Zahraničné financovanie'!BC$504=0,0,'Zahraničné financovanie'!BC346/'Zahraničné financovanie'!BC$504)</f>
        <v>0</v>
      </c>
      <c r="BB100" s="313">
        <f>IF('Zahraničné financovanie'!BD$504=0,0,'Zahraničné financovanie'!BD346/'Zahraničné financovanie'!BD$504)</f>
        <v>8.0699184635749897E-3</v>
      </c>
    </row>
    <row r="101" spans="1:54" ht="14.25" customHeight="1" x14ac:dyDescent="0.25">
      <c r="A101" s="21">
        <v>96</v>
      </c>
      <c r="B101" s="279" t="s">
        <v>169</v>
      </c>
      <c r="C101" s="280" t="s">
        <v>168</v>
      </c>
      <c r="D101" s="314">
        <f>IF('Zahraničné financovanie'!F$504=0,0,'Zahraničné financovanie'!F349/'Zahraničné financovanie'!F$504)</f>
        <v>0</v>
      </c>
      <c r="E101" s="314">
        <f>IF('Zahraničné financovanie'!G$504=0,0,'Zahraničné financovanie'!G349/'Zahraničné financovanie'!G$504)</f>
        <v>0</v>
      </c>
      <c r="F101" s="314">
        <f>IF('Zahraničné financovanie'!H$504=0,0,'Zahraničné financovanie'!H349/'Zahraničné financovanie'!H$504)</f>
        <v>3.3397064952381973E-5</v>
      </c>
      <c r="G101" s="314">
        <f>IF('Zahraničné financovanie'!I$504=0,0,'Zahraničné financovanie'!I349/'Zahraničné financovanie'!I$504)</f>
        <v>0</v>
      </c>
      <c r="H101" s="314">
        <f>IF('Zahraničné financovanie'!J$504=0,0,'Zahraničné financovanie'!J349/'Zahraničné financovanie'!J$504)</f>
        <v>0</v>
      </c>
      <c r="I101" s="314">
        <f>IF('Zahraničné financovanie'!K$504=0,0,'Zahraničné financovanie'!K349/'Zahraničné financovanie'!K$504)</f>
        <v>0</v>
      </c>
      <c r="J101" s="314">
        <f>IF('Zahraničné financovanie'!L$504=0,0,'Zahraničné financovanie'!L349/'Zahraničné financovanie'!L$504)</f>
        <v>1.0482180293501049E-3</v>
      </c>
      <c r="K101" s="314">
        <f>IF('Zahraničné financovanie'!M$504=0,0,'Zahraničné financovanie'!M349/'Zahraničné financovanie'!M$504)</f>
        <v>0</v>
      </c>
      <c r="L101" s="314">
        <f>IF('Zahraničné financovanie'!N$504=0,0,'Zahraničné financovanie'!N349/'Zahraničné financovanie'!N$504)</f>
        <v>8.3492439982783655E-3</v>
      </c>
      <c r="M101" s="314">
        <f>IF('Zahraničné financovanie'!O$504=0,0,'Zahraničné financovanie'!O349/'Zahraničné financovanie'!O$504)</f>
        <v>2.7318209932265314E-4</v>
      </c>
      <c r="N101" s="314">
        <f>IF('Zahraničné financovanie'!P$504=0,0,'Zahraničné financovanie'!P349/'Zahraničné financovanie'!P$504)</f>
        <v>1.9161016283182871E-4</v>
      </c>
      <c r="O101" s="314">
        <f>IF('Zahraničné financovanie'!Q$504=0,0,'Zahraničné financovanie'!Q349/'Zahraničné financovanie'!Q$504)</f>
        <v>0</v>
      </c>
      <c r="P101" s="314">
        <f>IF('Zahraničné financovanie'!R$504=0,0,'Zahraničné financovanie'!R349/'Zahraničné financovanie'!R$504)</f>
        <v>0</v>
      </c>
      <c r="Q101" s="314">
        <f>IF('Zahraničné financovanie'!S$504=0,0,'Zahraničné financovanie'!S349/'Zahraničné financovanie'!S$504)</f>
        <v>0</v>
      </c>
      <c r="R101" s="314">
        <f>IF('Zahraničné financovanie'!T$504=0,0,'Zahraničné financovanie'!T349/'Zahraničné financovanie'!T$504)</f>
        <v>0</v>
      </c>
      <c r="S101" s="314">
        <f>IF('Zahraničné financovanie'!U$504=0,0,'Zahraničné financovanie'!U349/'Zahraničné financovanie'!U$504)</f>
        <v>6.4200631682188652E-4</v>
      </c>
      <c r="T101" s="314">
        <f>IF('Zahraničné financovanie'!V$504=0,0,'Zahraničné financovanie'!V349/'Zahraničné financovanie'!V$504)</f>
        <v>3.5433194827724549E-3</v>
      </c>
      <c r="U101" s="314">
        <f>IF('Zahraničné financovanie'!W$504=0,0,'Zahraničné financovanie'!W349/'Zahraničné financovanie'!W$504)</f>
        <v>0</v>
      </c>
      <c r="V101" s="314">
        <f>IF('Zahraničné financovanie'!X$504=0,0,'Zahraničné financovanie'!X349/'Zahraničné financovanie'!X$504)</f>
        <v>7.302443441972574E-4</v>
      </c>
      <c r="W101" s="314">
        <f>IF('Zahraničné financovanie'!Y$504=0,0,'Zahraničné financovanie'!Y349/'Zahraničné financovanie'!Y$504)</f>
        <v>0</v>
      </c>
      <c r="X101" s="314">
        <f>IF('Zahraničné financovanie'!Z$504=0,0,'Zahraničné financovanie'!Z349/'Zahraničné financovanie'!Z$504)</f>
        <v>0</v>
      </c>
      <c r="Y101" s="314">
        <f>IF('Zahraničné financovanie'!AA$504=0,0,'Zahraničné financovanie'!AA349/'Zahraničné financovanie'!AA$504)</f>
        <v>1.15849266305912E-4</v>
      </c>
      <c r="Z101" s="314">
        <f>IF('Zahraničné financovanie'!AB$504=0,0,'Zahraničné financovanie'!AB349/'Zahraničné financovanie'!AB$504)</f>
        <v>0</v>
      </c>
      <c r="AA101" s="314">
        <f>IF('Zahraničné financovanie'!AC$504=0,0,'Zahraničné financovanie'!AC349/'Zahraničné financovanie'!AC$504)</f>
        <v>0</v>
      </c>
      <c r="AB101" s="314">
        <f>IF('Zahraničné financovanie'!AD$504=0,0,'Zahraničné financovanie'!AD349/'Zahraničné financovanie'!AD$504)</f>
        <v>0</v>
      </c>
      <c r="AC101" s="314">
        <f>IF('Zahraničné financovanie'!AE$504=0,0,'Zahraničné financovanie'!AE349/'Zahraničné financovanie'!AE$504)</f>
        <v>0</v>
      </c>
      <c r="AD101" s="314">
        <f>IF('Zahraničné financovanie'!AF$504=0,0,'Zahraničné financovanie'!AF349/'Zahraničné financovanie'!AF$504)</f>
        <v>0</v>
      </c>
      <c r="AE101" s="314">
        <f>IF('Zahraničné financovanie'!AG$504=0,0,'Zahraničné financovanie'!AG349/'Zahraničné financovanie'!AG$504)</f>
        <v>0</v>
      </c>
      <c r="AF101" s="314">
        <f>IF('Zahraničné financovanie'!AH$504=0,0,'Zahraničné financovanie'!AH349/'Zahraničné financovanie'!AH$504)</f>
        <v>1.0655273928486641E-3</v>
      </c>
      <c r="AG101" s="314">
        <f>IF('Zahraničné financovanie'!AI$504=0,0,'Zahraničné financovanie'!AI349/'Zahraničné financovanie'!AI$504)</f>
        <v>5.7377714837264773E-3</v>
      </c>
      <c r="AH101" s="314">
        <f>IF('Zahraničné financovanie'!AJ$504=0,0,'Zahraničné financovanie'!AJ349/'Zahraničné financovanie'!AJ$504)</f>
        <v>0</v>
      </c>
      <c r="AI101" s="314">
        <f>IF('Zahraničné financovanie'!AK$504=0,0,'Zahraničné financovanie'!AK349/'Zahraničné financovanie'!AK$504)</f>
        <v>0</v>
      </c>
      <c r="AJ101" s="314">
        <f>IF('Zahraničné financovanie'!AL$504=0,0,'Zahraničné financovanie'!AL349/'Zahraničné financovanie'!AL$504)</f>
        <v>0</v>
      </c>
      <c r="AK101" s="314">
        <f>IF('Zahraničné financovanie'!AM$504=0,0,'Zahraničné financovanie'!AM349/'Zahraničné financovanie'!AM$504)</f>
        <v>2.1365661973765586E-3</v>
      </c>
      <c r="AL101" s="314">
        <f>IF('Zahraničné financovanie'!AN$504=0,0,'Zahraničné financovanie'!AN349/'Zahraničné financovanie'!AN$504)</f>
        <v>0</v>
      </c>
      <c r="AM101" s="314">
        <f>IF('Zahraničné financovanie'!AO$504=0,0,'Zahraničné financovanie'!AO349/'Zahraničné financovanie'!AO$504)</f>
        <v>1.487400811246709E-3</v>
      </c>
      <c r="AN101" s="314">
        <f>IF('Zahraničné financovanie'!AP$504=0,0,'Zahraničné financovanie'!AP349/'Zahraničné financovanie'!AP$504)</f>
        <v>0</v>
      </c>
      <c r="AO101" s="314">
        <f>IF('Zahraničné financovanie'!AQ$504=0,0,'Zahraničné financovanie'!AQ349/'Zahraničné financovanie'!AQ$504)</f>
        <v>0</v>
      </c>
      <c r="AP101" s="314">
        <f>IF('Zahraničné financovanie'!AR$504=0,0,'Zahraničné financovanie'!AR349/'Zahraničné financovanie'!AR$504)</f>
        <v>2.7581641659311564E-3</v>
      </c>
      <c r="AQ101" s="314">
        <f>IF('Zahraničné financovanie'!AS$504=0,0,'Zahraničné financovanie'!AS349/'Zahraničné financovanie'!AS$504)</f>
        <v>0</v>
      </c>
      <c r="AR101" s="314">
        <f>IF('Zahraničné financovanie'!AT$504=0,0,'Zahraničné financovanie'!AT349/'Zahraničné financovanie'!AT$504)</f>
        <v>3.4297232489549103E-4</v>
      </c>
      <c r="AS101" s="314">
        <f>IF('Zahraničné financovanie'!AU$504=0,0,'Zahraničné financovanie'!AU349/'Zahraničné financovanie'!AU$504)</f>
        <v>0</v>
      </c>
      <c r="AT101" s="314">
        <f>IF('Zahraničné financovanie'!AV$504=0,0,'Zahraničné financovanie'!AV349/'Zahraničné financovanie'!AV$504)</f>
        <v>0</v>
      </c>
      <c r="AU101" s="314">
        <f>IF('Zahraničné financovanie'!AW$504=0,0,'Zahraničné financovanie'!AW349/'Zahraničné financovanie'!AW$504)</f>
        <v>0</v>
      </c>
      <c r="AV101" s="314">
        <f>IF('Zahraničné financovanie'!AX$504=0,0,'Zahraničné financovanie'!AX349/'Zahraničné financovanie'!AX$504)</f>
        <v>0</v>
      </c>
      <c r="AW101" s="314">
        <f>IF('Zahraničné financovanie'!AY$504=0,0,'Zahraničné financovanie'!AY349/'Zahraničné financovanie'!AY$504)</f>
        <v>0</v>
      </c>
      <c r="AX101" s="314">
        <f>IF('Zahraničné financovanie'!AZ$504=0,0,'Zahraničné financovanie'!AZ349/'Zahraničné financovanie'!AZ$504)</f>
        <v>1.0779627873660517E-3</v>
      </c>
      <c r="AY101" s="314">
        <f>IF('Zahraničné financovanie'!BA$504=0,0,'Zahraničné financovanie'!BA349/'Zahraničné financovanie'!BA$504)</f>
        <v>3.8711574536784754E-2</v>
      </c>
      <c r="AZ101" s="314">
        <f>IF('Zahraničné financovanie'!BB$504=0,0,'Zahraničné financovanie'!BB349/'Zahraničné financovanie'!BB$504)</f>
        <v>6.9172708451004051E-4</v>
      </c>
      <c r="BA101" s="314">
        <f>IF('Zahraničné financovanie'!BC$504=0,0,'Zahraničné financovanie'!BC349/'Zahraničné financovanie'!BC$504)</f>
        <v>0</v>
      </c>
      <c r="BB101" s="314">
        <f>IF('Zahraničné financovanie'!BD$504=0,0,'Zahraničné financovanie'!BD349/'Zahraničné financovanie'!BD$504)</f>
        <v>0</v>
      </c>
    </row>
    <row r="102" spans="1:54" ht="14.25" customHeight="1" x14ac:dyDescent="0.25">
      <c r="A102" s="21">
        <v>97</v>
      </c>
      <c r="B102" s="281" t="s">
        <v>208</v>
      </c>
      <c r="C102" s="282" t="s">
        <v>207</v>
      </c>
      <c r="D102" s="313">
        <f>IF('Zahraničné financovanie'!F$504=0,0,'Zahraničné financovanie'!F353/'Zahraničné financovanie'!F$504)</f>
        <v>0</v>
      </c>
      <c r="E102" s="313">
        <f>IF('Zahraničné financovanie'!G$504=0,0,'Zahraničné financovanie'!G353/'Zahraničné financovanie'!G$504)</f>
        <v>0</v>
      </c>
      <c r="F102" s="313">
        <f>IF('Zahraničné financovanie'!H$504=0,0,'Zahraničné financovanie'!H353/'Zahraničné financovanie'!H$504)</f>
        <v>4.5987758439429973E-3</v>
      </c>
      <c r="G102" s="313">
        <f>IF('Zahraničné financovanie'!I$504=0,0,'Zahraničné financovanie'!I353/'Zahraničné financovanie'!I$504)</f>
        <v>6.0010866010201079E-3</v>
      </c>
      <c r="H102" s="313">
        <f>IF('Zahraničné financovanie'!J$504=0,0,'Zahraničné financovanie'!J353/'Zahraničné financovanie'!J$504)</f>
        <v>0</v>
      </c>
      <c r="I102" s="313">
        <f>IF('Zahraničné financovanie'!K$504=0,0,'Zahraničné financovanie'!K353/'Zahraničné financovanie'!K$504)</f>
        <v>0</v>
      </c>
      <c r="J102" s="313">
        <f>IF('Zahraničné financovanie'!L$504=0,0,'Zahraničné financovanie'!L353/'Zahraničné financovanie'!L$504)</f>
        <v>1.0482180293501049E-3</v>
      </c>
      <c r="K102" s="313">
        <f>IF('Zahraničné financovanie'!M$504=0,0,'Zahraničné financovanie'!M353/'Zahraničné financovanie'!M$504)</f>
        <v>0</v>
      </c>
      <c r="L102" s="313">
        <f>IF('Zahraničné financovanie'!N$504=0,0,'Zahraničné financovanie'!N353/'Zahraničné financovanie'!N$504)</f>
        <v>0</v>
      </c>
      <c r="M102" s="313">
        <f>IF('Zahraničné financovanie'!O$504=0,0,'Zahraničné financovanie'!O353/'Zahraničné financovanie'!O$504)</f>
        <v>0</v>
      </c>
      <c r="N102" s="313">
        <f>IF('Zahraničné financovanie'!P$504=0,0,'Zahraničné financovanie'!P353/'Zahraničné financovanie'!P$504)</f>
        <v>0</v>
      </c>
      <c r="O102" s="313">
        <f>IF('Zahraničné financovanie'!Q$504=0,0,'Zahraničné financovanie'!Q353/'Zahraničné financovanie'!Q$504)</f>
        <v>0</v>
      </c>
      <c r="P102" s="313">
        <f>IF('Zahraničné financovanie'!R$504=0,0,'Zahraničné financovanie'!R353/'Zahraničné financovanie'!R$504)</f>
        <v>0</v>
      </c>
      <c r="Q102" s="313">
        <f>IF('Zahraničné financovanie'!S$504=0,0,'Zahraničné financovanie'!S353/'Zahraničné financovanie'!S$504)</f>
        <v>0</v>
      </c>
      <c r="R102" s="313">
        <f>IF('Zahraničné financovanie'!T$504=0,0,'Zahraničné financovanie'!T353/'Zahraničné financovanie'!T$504)</f>
        <v>1.3188220139196316E-3</v>
      </c>
      <c r="S102" s="313">
        <f>IF('Zahraničné financovanie'!U$504=0,0,'Zahraničné financovanie'!U353/'Zahraničné financovanie'!U$504)</f>
        <v>0</v>
      </c>
      <c r="T102" s="313">
        <f>IF('Zahraničné financovanie'!V$504=0,0,'Zahraničné financovanie'!V353/'Zahraničné financovanie'!V$504)</f>
        <v>0</v>
      </c>
      <c r="U102" s="313">
        <f>IF('Zahraničné financovanie'!W$504=0,0,'Zahraničné financovanie'!W353/'Zahraničné financovanie'!W$504)</f>
        <v>0</v>
      </c>
      <c r="V102" s="313">
        <f>IF('Zahraničné financovanie'!X$504=0,0,'Zahraničné financovanie'!X353/'Zahraničné financovanie'!X$504)</f>
        <v>0</v>
      </c>
      <c r="W102" s="313">
        <f>IF('Zahraničné financovanie'!Y$504=0,0,'Zahraničné financovanie'!Y353/'Zahraničné financovanie'!Y$504)</f>
        <v>0</v>
      </c>
      <c r="X102" s="313">
        <f>IF('Zahraničné financovanie'!Z$504=0,0,'Zahraničné financovanie'!Z353/'Zahraničné financovanie'!Z$504)</f>
        <v>0</v>
      </c>
      <c r="Y102" s="313">
        <f>IF('Zahraničné financovanie'!AA$504=0,0,'Zahraničné financovanie'!AA353/'Zahraničné financovanie'!AA$504)</f>
        <v>7.4036476783613363E-4</v>
      </c>
      <c r="Z102" s="313">
        <f>IF('Zahraničné financovanie'!AB$504=0,0,'Zahraničné financovanie'!AB353/'Zahraničné financovanie'!AB$504)</f>
        <v>5.2008390687030845E-3</v>
      </c>
      <c r="AA102" s="313">
        <f>IF('Zahraničné financovanie'!AC$504=0,0,'Zahraničné financovanie'!AC353/'Zahraničné financovanie'!AC$504)</f>
        <v>0</v>
      </c>
      <c r="AB102" s="313">
        <f>IF('Zahraničné financovanie'!AD$504=0,0,'Zahraničné financovanie'!AD353/'Zahraničné financovanie'!AD$504)</f>
        <v>0</v>
      </c>
      <c r="AC102" s="313">
        <f>IF('Zahraničné financovanie'!AE$504=0,0,'Zahraničné financovanie'!AE353/'Zahraničné financovanie'!AE$504)</f>
        <v>0</v>
      </c>
      <c r="AD102" s="313">
        <f>IF('Zahraničné financovanie'!AF$504=0,0,'Zahraničné financovanie'!AF353/'Zahraničné financovanie'!AF$504)</f>
        <v>0</v>
      </c>
      <c r="AE102" s="313">
        <f>IF('Zahraničné financovanie'!AG$504=0,0,'Zahraničné financovanie'!AG353/'Zahraničné financovanie'!AG$504)</f>
        <v>0</v>
      </c>
      <c r="AF102" s="313">
        <f>IF('Zahraničné financovanie'!AH$504=0,0,'Zahraničné financovanie'!AH353/'Zahraničné financovanie'!AH$504)</f>
        <v>0</v>
      </c>
      <c r="AG102" s="313">
        <f>IF('Zahraničné financovanie'!AI$504=0,0,'Zahraničné financovanie'!AI353/'Zahraničné financovanie'!AI$504)</f>
        <v>0</v>
      </c>
      <c r="AH102" s="313">
        <f>IF('Zahraničné financovanie'!AJ$504=0,0,'Zahraničné financovanie'!AJ353/'Zahraničné financovanie'!AJ$504)</f>
        <v>0</v>
      </c>
      <c r="AI102" s="313">
        <f>IF('Zahraničné financovanie'!AK$504=0,0,'Zahraničné financovanie'!AK353/'Zahraničné financovanie'!AK$504)</f>
        <v>0</v>
      </c>
      <c r="AJ102" s="313">
        <f>IF('Zahraničné financovanie'!AL$504=0,0,'Zahraničné financovanie'!AL353/'Zahraničné financovanie'!AL$504)</f>
        <v>0</v>
      </c>
      <c r="AK102" s="313">
        <f>IF('Zahraničné financovanie'!AM$504=0,0,'Zahraničné financovanie'!AM353/'Zahraničné financovanie'!AM$504)</f>
        <v>0</v>
      </c>
      <c r="AL102" s="313">
        <f>IF('Zahraničné financovanie'!AN$504=0,0,'Zahraničné financovanie'!AN353/'Zahraničné financovanie'!AN$504)</f>
        <v>1.0737079482241904E-2</v>
      </c>
      <c r="AM102" s="313">
        <f>IF('Zahraničné financovanie'!AO$504=0,0,'Zahraničné financovanie'!AO353/'Zahraničné financovanie'!AO$504)</f>
        <v>0</v>
      </c>
      <c r="AN102" s="313">
        <f>IF('Zahraničné financovanie'!AP$504=0,0,'Zahraničné financovanie'!AP353/'Zahraničné financovanie'!AP$504)</f>
        <v>0</v>
      </c>
      <c r="AO102" s="313">
        <f>IF('Zahraničné financovanie'!AQ$504=0,0,'Zahraničné financovanie'!AQ353/'Zahraničné financovanie'!AQ$504)</f>
        <v>0</v>
      </c>
      <c r="AP102" s="313">
        <f>IF('Zahraničné financovanie'!AR$504=0,0,'Zahraničné financovanie'!AR353/'Zahraničné financovanie'!AR$504)</f>
        <v>0</v>
      </c>
      <c r="AQ102" s="313">
        <f>IF('Zahraničné financovanie'!AS$504=0,0,'Zahraničné financovanie'!AS353/'Zahraničné financovanie'!AS$504)</f>
        <v>0</v>
      </c>
      <c r="AR102" s="313">
        <f>IF('Zahraničné financovanie'!AT$504=0,0,'Zahraničné financovanie'!AT353/'Zahraničné financovanie'!AT$504)</f>
        <v>0</v>
      </c>
      <c r="AS102" s="313">
        <f>IF('Zahraničné financovanie'!AU$504=0,0,'Zahraničné financovanie'!AU353/'Zahraničné financovanie'!AU$504)</f>
        <v>0</v>
      </c>
      <c r="AT102" s="313">
        <f>IF('Zahraničné financovanie'!AV$504=0,0,'Zahraničné financovanie'!AV353/'Zahraničné financovanie'!AV$504)</f>
        <v>0</v>
      </c>
      <c r="AU102" s="313">
        <f>IF('Zahraničné financovanie'!AW$504=0,0,'Zahraničné financovanie'!AW353/'Zahraničné financovanie'!AW$504)</f>
        <v>0</v>
      </c>
      <c r="AV102" s="313">
        <f>IF('Zahraničné financovanie'!AX$504=0,0,'Zahraničné financovanie'!AX353/'Zahraničné financovanie'!AX$504)</f>
        <v>0</v>
      </c>
      <c r="AW102" s="313">
        <f>IF('Zahraničné financovanie'!AY$504=0,0,'Zahraničné financovanie'!AY353/'Zahraničné financovanie'!AY$504)</f>
        <v>4.0734712663398759E-3</v>
      </c>
      <c r="AX102" s="313">
        <f>IF('Zahraničné financovanie'!AZ$504=0,0,'Zahraničné financovanie'!AZ353/'Zahraničné financovanie'!AZ$504)</f>
        <v>1.9048931447975435E-3</v>
      </c>
      <c r="AY102" s="313">
        <f>IF('Zahraničné financovanie'!BA$504=0,0,'Zahraničné financovanie'!BA353/'Zahraničné financovanie'!BA$504)</f>
        <v>0</v>
      </c>
      <c r="AZ102" s="313">
        <f>IF('Zahraničné financovanie'!BB$504=0,0,'Zahraničné financovanie'!BB353/'Zahraničné financovanie'!BB$504)</f>
        <v>0</v>
      </c>
      <c r="BA102" s="313">
        <f>IF('Zahraničné financovanie'!BC$504=0,0,'Zahraničné financovanie'!BC353/'Zahraničné financovanie'!BC$504)</f>
        <v>0</v>
      </c>
      <c r="BB102" s="313">
        <f>IF('Zahraničné financovanie'!BD$504=0,0,'Zahraničné financovanie'!BD353/'Zahraničné financovanie'!BD$504)</f>
        <v>0</v>
      </c>
    </row>
    <row r="103" spans="1:54" ht="14.25" customHeight="1" x14ac:dyDescent="0.25">
      <c r="A103" s="21">
        <v>98</v>
      </c>
      <c r="B103" s="286" t="s">
        <v>87</v>
      </c>
      <c r="C103" s="280" t="s">
        <v>86</v>
      </c>
      <c r="D103" s="314">
        <f>IF('Zahraničné financovanie'!F$504=0,0,'Zahraničné financovanie'!F359/'Zahraničné financovanie'!F$504)</f>
        <v>3.5147879254315645E-2</v>
      </c>
      <c r="E103" s="314">
        <f>IF('Zahraničné financovanie'!G$504=0,0,'Zahraničné financovanie'!G359/'Zahraničné financovanie'!G$504)</f>
        <v>2.6782389055677373E-2</v>
      </c>
      <c r="F103" s="314">
        <f>IF('Zahraničné financovanie'!H$504=0,0,'Zahraničné financovanie'!H359/'Zahraničné financovanie'!H$504)</f>
        <v>4.3416184438096561E-4</v>
      </c>
      <c r="G103" s="314">
        <f>IF('Zahraničné financovanie'!I$504=0,0,'Zahraničné financovanie'!I359/'Zahraničné financovanie'!I$504)</f>
        <v>8.404994039912315E-4</v>
      </c>
      <c r="H103" s="314">
        <f>IF('Zahraničné financovanie'!J$504=0,0,'Zahraničné financovanie'!J359/'Zahraničné financovanie'!J$504)</f>
        <v>2.5314224482202361E-2</v>
      </c>
      <c r="I103" s="314">
        <f>IF('Zahraničné financovanie'!K$504=0,0,'Zahraničné financovanie'!K359/'Zahraničné financovanie'!K$504)</f>
        <v>0.10754516771260107</v>
      </c>
      <c r="J103" s="314">
        <f>IF('Zahraničné financovanie'!L$504=0,0,'Zahraničné financovanie'!L359/'Zahraničné financovanie'!L$504)</f>
        <v>5.2410901467505244E-3</v>
      </c>
      <c r="K103" s="314">
        <f>IF('Zahraničné financovanie'!M$504=0,0,'Zahraničné financovanie'!M359/'Zahraničné financovanie'!M$504)</f>
        <v>0</v>
      </c>
      <c r="L103" s="314">
        <f>IF('Zahraničné financovanie'!N$504=0,0,'Zahraničné financovanie'!N359/'Zahraničné financovanie'!N$504)</f>
        <v>1.7798584296591723E-2</v>
      </c>
      <c r="M103" s="314">
        <f>IF('Zahraničné financovanie'!O$504=0,0,'Zahraničné financovanie'!O359/'Zahraničné financovanie'!O$504)</f>
        <v>3.6173856278041809E-3</v>
      </c>
      <c r="N103" s="314">
        <f>IF('Zahraničné financovanie'!P$504=0,0,'Zahraničné financovanie'!P359/'Zahraničné financovanie'!P$504)</f>
        <v>2.5033190076083074E-2</v>
      </c>
      <c r="O103" s="314">
        <f>IF('Zahraničné financovanie'!Q$504=0,0,'Zahraničné financovanie'!Q359/'Zahraničné financovanie'!Q$504)</f>
        <v>1.5994498542024328E-2</v>
      </c>
      <c r="P103" s="314">
        <f>IF('Zahraničné financovanie'!R$504=0,0,'Zahraničné financovanie'!R359/'Zahraničné financovanie'!R$504)</f>
        <v>0</v>
      </c>
      <c r="Q103" s="314">
        <f>IF('Zahraničné financovanie'!S$504=0,0,'Zahraničné financovanie'!S359/'Zahraničné financovanie'!S$504)</f>
        <v>4.2727199733886972E-2</v>
      </c>
      <c r="R103" s="314">
        <f>IF('Zahraničné financovanie'!T$504=0,0,'Zahraničné financovanie'!T359/'Zahraničné financovanie'!T$504)</f>
        <v>1.0871370655283451E-3</v>
      </c>
      <c r="S103" s="314">
        <f>IF('Zahraničné financovanie'!U$504=0,0,'Zahraničné financovanie'!U359/'Zahraničné financovanie'!U$504)</f>
        <v>1.8542745824600013E-2</v>
      </c>
      <c r="T103" s="314">
        <f>IF('Zahraničné financovanie'!V$504=0,0,'Zahraničné financovanie'!V359/'Zahraničné financovanie'!V$504)</f>
        <v>7.6075026636345078E-2</v>
      </c>
      <c r="U103" s="314">
        <f>IF('Zahraničné financovanie'!W$504=0,0,'Zahraničné financovanie'!W359/'Zahraničné financovanie'!W$504)</f>
        <v>0</v>
      </c>
      <c r="V103" s="314">
        <f>IF('Zahraničné financovanie'!X$504=0,0,'Zahraničné financovanie'!X359/'Zahraničné financovanie'!X$504)</f>
        <v>6.4009356631714997E-4</v>
      </c>
      <c r="W103" s="314">
        <f>IF('Zahraničné financovanie'!Y$504=0,0,'Zahraničné financovanie'!Y359/'Zahraničné financovanie'!Y$504)</f>
        <v>0</v>
      </c>
      <c r="X103" s="314">
        <f>IF('Zahraničné financovanie'!Z$504=0,0,'Zahraničné financovanie'!Z359/'Zahraničné financovanie'!Z$504)</f>
        <v>0</v>
      </c>
      <c r="Y103" s="314">
        <f>IF('Zahraničné financovanie'!AA$504=0,0,'Zahraničné financovanie'!AA359/'Zahraničné financovanie'!AA$504)</f>
        <v>1.4680068277635846E-2</v>
      </c>
      <c r="Z103" s="314">
        <f>IF('Zahraničné financovanie'!AB$504=0,0,'Zahraničné financovanie'!AB359/'Zahraničné financovanie'!AB$504)</f>
        <v>3.1205034412218505E-3</v>
      </c>
      <c r="AA103" s="314">
        <f>IF('Zahraničné financovanie'!AC$504=0,0,'Zahraničné financovanie'!AC359/'Zahraničné financovanie'!AC$504)</f>
        <v>1.779809148188367E-2</v>
      </c>
      <c r="AB103" s="314">
        <f>IF('Zahraničné financovanie'!AD$504=0,0,'Zahraničné financovanie'!AD359/'Zahraničné financovanie'!AD$504)</f>
        <v>0</v>
      </c>
      <c r="AC103" s="314">
        <f>IF('Zahraničné financovanie'!AE$504=0,0,'Zahraničné financovanie'!AE359/'Zahraničné financovanie'!AE$504)</f>
        <v>0</v>
      </c>
      <c r="AD103" s="314">
        <f>IF('Zahraničné financovanie'!AF$504=0,0,'Zahraničné financovanie'!AF359/'Zahraničné financovanie'!AF$504)</f>
        <v>0</v>
      </c>
      <c r="AE103" s="314">
        <f>IF('Zahraničné financovanie'!AG$504=0,0,'Zahraničné financovanie'!AG359/'Zahraničné financovanie'!AG$504)</f>
        <v>4.9905741937033211E-2</v>
      </c>
      <c r="AF103" s="314">
        <f>IF('Zahraničné financovanie'!AH$504=0,0,'Zahraničné financovanie'!AH359/'Zahraničné financovanie'!AH$504)</f>
        <v>0</v>
      </c>
      <c r="AG103" s="314">
        <f>IF('Zahraničné financovanie'!AI$504=0,0,'Zahraničné financovanie'!AI359/'Zahraničné financovanie'!AI$504)</f>
        <v>7.1722143546580977E-3</v>
      </c>
      <c r="AH103" s="314">
        <f>IF('Zahraničné financovanie'!AJ$504=0,0,'Zahraničné financovanie'!AJ359/'Zahraničné financovanie'!AJ$504)</f>
        <v>5.1582707818846725E-2</v>
      </c>
      <c r="AI103" s="314">
        <f>IF('Zahraničné financovanie'!AK$504=0,0,'Zahraničné financovanie'!AK359/'Zahraničné financovanie'!AK$504)</f>
        <v>0</v>
      </c>
      <c r="AJ103" s="314">
        <f>IF('Zahraničné financovanie'!AL$504=0,0,'Zahraničné financovanie'!AL359/'Zahraničné financovanie'!AL$504)</f>
        <v>1.8299055911673114E-2</v>
      </c>
      <c r="AK103" s="314">
        <f>IF('Zahraničné financovanie'!AM$504=0,0,'Zahraničné financovanie'!AM359/'Zahraničné financovanie'!AM$504)</f>
        <v>7.8076795024297901E-3</v>
      </c>
      <c r="AL103" s="314">
        <f>IF('Zahraničné financovanie'!AN$504=0,0,'Zahraničné financovanie'!AN359/'Zahraničné financovanie'!AN$504)</f>
        <v>1.0712975287844255E-3</v>
      </c>
      <c r="AM103" s="314">
        <f>IF('Zahraničné financovanie'!AO$504=0,0,'Zahraničné financovanie'!AO359/'Zahraničné financovanie'!AO$504)</f>
        <v>3.9816575562604206E-2</v>
      </c>
      <c r="AN103" s="314">
        <f>IF('Zahraničné financovanie'!AP$504=0,0,'Zahraničné financovanie'!AP359/'Zahraničné financovanie'!AP$504)</f>
        <v>1.0880467773801651E-2</v>
      </c>
      <c r="AO103" s="314">
        <f>IF('Zahraničné financovanie'!AQ$504=0,0,'Zahraničné financovanie'!AQ359/'Zahraničné financovanie'!AQ$504)</f>
        <v>1.260945622410087E-2</v>
      </c>
      <c r="AP103" s="314">
        <f>IF('Zahraničné financovanie'!AR$504=0,0,'Zahraničné financovanie'!AR359/'Zahraničné financovanie'!AR$504)</f>
        <v>5.593556928508385E-2</v>
      </c>
      <c r="AQ103" s="314">
        <f>IF('Zahraničné financovanie'!AS$504=0,0,'Zahraničné financovanie'!AS359/'Zahraničné financovanie'!AS$504)</f>
        <v>4.4111001876673196E-2</v>
      </c>
      <c r="AR103" s="314">
        <f>IF('Zahraničné financovanie'!AT$504=0,0,'Zahraničné financovanie'!AT359/'Zahraničné financovanie'!AT$504)</f>
        <v>8.3890467984613724E-3</v>
      </c>
      <c r="AS103" s="314">
        <f>IF('Zahraničné financovanie'!AU$504=0,0,'Zahraničné financovanie'!AU359/'Zahraničné financovanie'!AU$504)</f>
        <v>0</v>
      </c>
      <c r="AT103" s="314">
        <f>IF('Zahraničné financovanie'!AV$504=0,0,'Zahraničné financovanie'!AV359/'Zahraničné financovanie'!AV$504)</f>
        <v>0</v>
      </c>
      <c r="AU103" s="314">
        <f>IF('Zahraničné financovanie'!AW$504=0,0,'Zahraničné financovanie'!AW359/'Zahraničné financovanie'!AW$504)</f>
        <v>3.3213352381949321E-2</v>
      </c>
      <c r="AV103" s="314">
        <f>IF('Zahraničné financovanie'!AX$504=0,0,'Zahraničné financovanie'!AX359/'Zahraničné financovanie'!AX$504)</f>
        <v>3.6444581012373294E-2</v>
      </c>
      <c r="AW103" s="314">
        <f>IF('Zahraničné financovanie'!AY$504=0,0,'Zahraničné financovanie'!AY359/'Zahraničné financovanie'!AY$504)</f>
        <v>1.1699107387555658E-2</v>
      </c>
      <c r="AX103" s="314">
        <f>IF('Zahraničné financovanie'!AZ$504=0,0,'Zahraničné financovanie'!AZ359/'Zahraničné financovanie'!AZ$504)</f>
        <v>1.5253911771905909E-2</v>
      </c>
      <c r="AY103" s="314">
        <f>IF('Zahraničné financovanie'!BA$504=0,0,'Zahraničné financovanie'!BA359/'Zahraničné financovanie'!BA$504)</f>
        <v>0.25889470207360454</v>
      </c>
      <c r="AZ103" s="314">
        <f>IF('Zahraničné financovanie'!BB$504=0,0,'Zahraničné financovanie'!BB359/'Zahraničné financovanie'!BB$504)</f>
        <v>5.5691640457937088E-3</v>
      </c>
      <c r="BA103" s="314">
        <f>IF('Zahraničné financovanie'!BC$504=0,0,'Zahraničné financovanie'!BC359/'Zahraničné financovanie'!BC$504)</f>
        <v>0</v>
      </c>
      <c r="BB103" s="314">
        <f>IF('Zahraničné financovanie'!BD$504=0,0,'Zahraničné financovanie'!BD359/'Zahraničné financovanie'!BD$504)</f>
        <v>8.1324320875604733E-2</v>
      </c>
    </row>
    <row r="104" spans="1:54" ht="14.25" customHeight="1" x14ac:dyDescent="0.25">
      <c r="A104" s="4"/>
      <c r="B104" s="30"/>
      <c r="C104" s="4"/>
      <c r="D104" s="287"/>
      <c r="E104" s="4"/>
      <c r="F104" s="287"/>
      <c r="G104" s="4"/>
      <c r="H104" s="287"/>
      <c r="I104" s="4"/>
      <c r="J104" s="287"/>
      <c r="K104" s="4"/>
      <c r="L104" s="287"/>
      <c r="M104" s="4"/>
      <c r="N104" s="287"/>
      <c r="O104" s="4"/>
      <c r="P104" s="287"/>
      <c r="Q104" s="4"/>
      <c r="R104" s="287"/>
      <c r="S104" s="4"/>
      <c r="T104" s="287"/>
      <c r="U104" s="4"/>
      <c r="V104" s="287"/>
      <c r="W104" s="4"/>
      <c r="X104" s="287"/>
      <c r="Y104" s="4"/>
      <c r="Z104" s="287"/>
      <c r="AA104" s="4"/>
      <c r="AB104" s="287"/>
      <c r="AC104" s="4"/>
      <c r="AD104" s="287"/>
      <c r="AE104" s="4"/>
      <c r="AF104" s="287"/>
      <c r="AG104" s="4"/>
      <c r="AH104" s="287"/>
      <c r="AI104" s="4"/>
      <c r="AJ104" s="287"/>
      <c r="AK104" s="4"/>
      <c r="AL104" s="287"/>
      <c r="AM104" s="4"/>
      <c r="AN104" s="287"/>
      <c r="AO104" s="4"/>
      <c r="AP104" s="287"/>
      <c r="AQ104" s="4"/>
      <c r="AR104" s="287"/>
      <c r="AS104" s="4"/>
      <c r="AT104" s="287"/>
      <c r="AU104" s="4"/>
      <c r="AV104" s="287"/>
      <c r="AW104" s="4"/>
      <c r="AX104" s="287"/>
      <c r="AY104" s="4"/>
      <c r="AZ104" s="287"/>
      <c r="BA104" s="4"/>
      <c r="BB104" s="287"/>
    </row>
    <row r="105" spans="1:54" ht="14.25" customHeight="1" x14ac:dyDescent="0.25">
      <c r="A105" s="4"/>
      <c r="B105" s="30" t="s">
        <v>248</v>
      </c>
      <c r="C105" s="4"/>
      <c r="D105" s="287"/>
      <c r="E105" s="4"/>
      <c r="F105" s="287"/>
      <c r="G105" s="4"/>
      <c r="H105" s="287"/>
      <c r="I105" s="4"/>
      <c r="J105" s="287"/>
      <c r="K105" s="4"/>
      <c r="L105" s="287"/>
      <c r="M105" s="4"/>
      <c r="N105" s="287"/>
      <c r="O105" s="4"/>
      <c r="P105" s="287"/>
      <c r="Q105" s="4"/>
      <c r="R105" s="287"/>
      <c r="S105" s="4"/>
      <c r="T105" s="287"/>
      <c r="U105" s="4"/>
      <c r="V105" s="287"/>
      <c r="W105" s="4"/>
      <c r="X105" s="287"/>
      <c r="Y105" s="4"/>
      <c r="Z105" s="287"/>
      <c r="AA105" s="4"/>
      <c r="AB105" s="287"/>
      <c r="AC105" s="4"/>
      <c r="AD105" s="287"/>
      <c r="AE105" s="4"/>
      <c r="AF105" s="287"/>
      <c r="AG105" s="4"/>
      <c r="AH105" s="287"/>
      <c r="AI105" s="4"/>
      <c r="AJ105" s="287"/>
      <c r="AK105" s="4"/>
      <c r="AL105" s="287"/>
      <c r="AM105" s="4"/>
      <c r="AN105" s="287"/>
      <c r="AO105" s="4"/>
      <c r="AP105" s="287"/>
      <c r="AQ105" s="4"/>
      <c r="AR105" s="287"/>
      <c r="AS105" s="4"/>
      <c r="AT105" s="287"/>
      <c r="AU105" s="4"/>
      <c r="AV105" s="287"/>
      <c r="AW105" s="4"/>
      <c r="AX105" s="287"/>
      <c r="AY105" s="4"/>
      <c r="AZ105" s="287"/>
      <c r="BA105" s="4"/>
      <c r="BB105" s="287"/>
    </row>
    <row r="106" spans="1:54" ht="14.25" customHeight="1" x14ac:dyDescent="0.25">
      <c r="A106" s="31">
        <v>99</v>
      </c>
      <c r="B106" s="33" t="s">
        <v>276</v>
      </c>
      <c r="C106" s="33" t="s">
        <v>275</v>
      </c>
      <c r="D106" s="315">
        <f>IF('Zahraničné financovanie'!F$504=0,0,'Zahraničné financovanie'!F399/'Zahraničné financovanie'!F$504)</f>
        <v>0</v>
      </c>
      <c r="E106" s="315">
        <f>IF('Zahraničné financovanie'!G$504=0,0,'Zahraničné financovanie'!G399/'Zahraničné financovanie'!G$504)</f>
        <v>0</v>
      </c>
      <c r="F106" s="315">
        <f>IF('Zahraničné financovanie'!H$504=0,0,'Zahraničné financovanie'!H399/'Zahraničné financovanie'!H$504)</f>
        <v>9.1507957969526603E-4</v>
      </c>
      <c r="G106" s="315">
        <f>IF('Zahraničné financovanie'!I$504=0,0,'Zahraničné financovanie'!I399/'Zahraničné financovanie'!I$504)</f>
        <v>0</v>
      </c>
      <c r="H106" s="315">
        <f>IF('Zahraničné financovanie'!J$504=0,0,'Zahraničné financovanie'!J399/'Zahraničné financovanie'!J$504)</f>
        <v>0</v>
      </c>
      <c r="I106" s="315">
        <f>IF('Zahraničné financovanie'!K$504=0,0,'Zahraničné financovanie'!K399/'Zahraničné financovanie'!K$504)</f>
        <v>0</v>
      </c>
      <c r="J106" s="315">
        <f>IF('Zahraničné financovanie'!L$504=0,0,'Zahraničné financovanie'!L399/'Zahraničné financovanie'!L$504)</f>
        <v>0</v>
      </c>
      <c r="K106" s="315">
        <f>IF('Zahraničné financovanie'!M$504=0,0,'Zahraničné financovanie'!M399/'Zahraničné financovanie'!M$504)</f>
        <v>0</v>
      </c>
      <c r="L106" s="315">
        <f>IF('Zahraničné financovanie'!N$504=0,0,'Zahraničné financovanie'!N399/'Zahraničné financovanie'!N$504)</f>
        <v>0</v>
      </c>
      <c r="M106" s="315">
        <f>IF('Zahraničné financovanie'!O$504=0,0,'Zahraničné financovanie'!O399/'Zahraničné financovanie'!O$504)</f>
        <v>0</v>
      </c>
      <c r="N106" s="315">
        <f>IF('Zahraničné financovanie'!P$504=0,0,'Zahraničné financovanie'!P399/'Zahraničné financovanie'!P$504)</f>
        <v>0</v>
      </c>
      <c r="O106" s="315">
        <f>IF('Zahraničné financovanie'!Q$504=0,0,'Zahraničné financovanie'!Q399/'Zahraničné financovanie'!Q$504)</f>
        <v>0</v>
      </c>
      <c r="P106" s="315">
        <f>IF('Zahraničné financovanie'!R$504=0,0,'Zahraničné financovanie'!R399/'Zahraničné financovanie'!R$504)</f>
        <v>0</v>
      </c>
      <c r="Q106" s="315">
        <f>IF('Zahraničné financovanie'!S$504=0,0,'Zahraničné financovanie'!S399/'Zahraničné financovanie'!S$504)</f>
        <v>0</v>
      </c>
      <c r="R106" s="315">
        <f>IF('Zahraničné financovanie'!T$504=0,0,'Zahraničné financovanie'!T399/'Zahraničné financovanie'!T$504)</f>
        <v>0</v>
      </c>
      <c r="S106" s="315">
        <f>IF('Zahraničné financovanie'!U$504=0,0,'Zahraničné financovanie'!U399/'Zahraničné financovanie'!U$504)</f>
        <v>0</v>
      </c>
      <c r="T106" s="315">
        <f>IF('Zahraničné financovanie'!V$504=0,0,'Zahraničné financovanie'!V399/'Zahraničné financovanie'!V$504)</f>
        <v>0</v>
      </c>
      <c r="U106" s="315">
        <f>IF('Zahraničné financovanie'!W$504=0,0,'Zahraničné financovanie'!W399/'Zahraničné financovanie'!W$504)</f>
        <v>0</v>
      </c>
      <c r="V106" s="315">
        <f>IF('Zahraničné financovanie'!X$504=0,0,'Zahraničné financovanie'!X399/'Zahraničné financovanie'!X$504)</f>
        <v>0</v>
      </c>
      <c r="W106" s="315">
        <f>IF('Zahraničné financovanie'!Y$504=0,0,'Zahraničné financovanie'!Y399/'Zahraničné financovanie'!Y$504)</f>
        <v>0</v>
      </c>
      <c r="X106" s="315">
        <f>IF('Zahraničné financovanie'!Z$504=0,0,'Zahraničné financovanie'!Z399/'Zahraničné financovanie'!Z$504)</f>
        <v>0</v>
      </c>
      <c r="Y106" s="315">
        <f>IF('Zahraničné financovanie'!AA$504=0,0,'Zahraničné financovanie'!AA399/'Zahraničné financovanie'!AA$504)</f>
        <v>0</v>
      </c>
      <c r="Z106" s="315">
        <f>IF('Zahraničné financovanie'!AB$504=0,0,'Zahraničné financovanie'!AB399/'Zahraničné financovanie'!AB$504)</f>
        <v>0</v>
      </c>
      <c r="AA106" s="315">
        <f>IF('Zahraničné financovanie'!AC$504=0,0,'Zahraničné financovanie'!AC399/'Zahraničné financovanie'!AC$504)</f>
        <v>0</v>
      </c>
      <c r="AB106" s="315">
        <f>IF('Zahraničné financovanie'!AD$504=0,0,'Zahraničné financovanie'!AD399/'Zahraničné financovanie'!AD$504)</f>
        <v>0</v>
      </c>
      <c r="AC106" s="315">
        <f>IF('Zahraničné financovanie'!AE$504=0,0,'Zahraničné financovanie'!AE399/'Zahraničné financovanie'!AE$504)</f>
        <v>0</v>
      </c>
      <c r="AD106" s="315">
        <f>IF('Zahraničné financovanie'!AF$504=0,0,'Zahraničné financovanie'!AF399/'Zahraničné financovanie'!AF$504)</f>
        <v>0</v>
      </c>
      <c r="AE106" s="315">
        <f>IF('Zahraničné financovanie'!AG$504=0,0,'Zahraničné financovanie'!AG399/'Zahraničné financovanie'!AG$504)</f>
        <v>0</v>
      </c>
      <c r="AF106" s="315">
        <f>IF('Zahraničné financovanie'!AH$504=0,0,'Zahraničné financovanie'!AH399/'Zahraničné financovanie'!AH$504)</f>
        <v>0</v>
      </c>
      <c r="AG106" s="315">
        <f>IF('Zahraničné financovanie'!AI$504=0,0,'Zahraničné financovanie'!AI399/'Zahraničné financovanie'!AI$504)</f>
        <v>0</v>
      </c>
      <c r="AH106" s="315">
        <f>IF('Zahraničné financovanie'!AJ$504=0,0,'Zahraničné financovanie'!AJ399/'Zahraničné financovanie'!AJ$504)</f>
        <v>0</v>
      </c>
      <c r="AI106" s="315">
        <f>IF('Zahraničné financovanie'!AK$504=0,0,'Zahraničné financovanie'!AK399/'Zahraničné financovanie'!AK$504)</f>
        <v>0</v>
      </c>
      <c r="AJ106" s="315">
        <f>IF('Zahraničné financovanie'!AL$504=0,0,'Zahraničné financovanie'!AL399/'Zahraničné financovanie'!AL$504)</f>
        <v>0</v>
      </c>
      <c r="AK106" s="315">
        <f>IF('Zahraničné financovanie'!AM$504=0,0,'Zahraničné financovanie'!AM399/'Zahraničné financovanie'!AM$504)</f>
        <v>0</v>
      </c>
      <c r="AL106" s="315">
        <f>IF('Zahraničné financovanie'!AN$504=0,0,'Zahraničné financovanie'!AN399/'Zahraničné financovanie'!AN$504)</f>
        <v>1.6069462931766383E-3</v>
      </c>
      <c r="AM106" s="315">
        <f>IF('Zahraničné financovanie'!AO$504=0,0,'Zahraničné financovanie'!AO399/'Zahraničné financovanie'!AO$504)</f>
        <v>0</v>
      </c>
      <c r="AN106" s="315">
        <f>IF('Zahraničné financovanie'!AP$504=0,0,'Zahraničné financovanie'!AP399/'Zahraničné financovanie'!AP$504)</f>
        <v>0</v>
      </c>
      <c r="AO106" s="315">
        <f>IF('Zahraničné financovanie'!AQ$504=0,0,'Zahraničné financovanie'!AQ399/'Zahraničné financovanie'!AQ$504)</f>
        <v>0</v>
      </c>
      <c r="AP106" s="315">
        <f>IF('Zahraničné financovanie'!AR$504=0,0,'Zahraničné financovanie'!AR399/'Zahraničné financovanie'!AR$504)</f>
        <v>0</v>
      </c>
      <c r="AQ106" s="315">
        <f>IF('Zahraničné financovanie'!AS$504=0,0,'Zahraničné financovanie'!AS399/'Zahraničné financovanie'!AS$504)</f>
        <v>0</v>
      </c>
      <c r="AR106" s="315">
        <f>IF('Zahraničné financovanie'!AT$504=0,0,'Zahraničné financovanie'!AT399/'Zahraničné financovanie'!AT$504)</f>
        <v>0</v>
      </c>
      <c r="AS106" s="315">
        <f>IF('Zahraničné financovanie'!AU$504=0,0,'Zahraničné financovanie'!AU399/'Zahraničné financovanie'!AU$504)</f>
        <v>0</v>
      </c>
      <c r="AT106" s="315">
        <f>IF('Zahraničné financovanie'!AV$504=0,0,'Zahraničné financovanie'!AV399/'Zahraničné financovanie'!AV$504)</f>
        <v>0</v>
      </c>
      <c r="AU106" s="315">
        <f>IF('Zahraničné financovanie'!AW$504=0,0,'Zahraničné financovanie'!AW399/'Zahraničné financovanie'!AW$504)</f>
        <v>0</v>
      </c>
      <c r="AV106" s="315">
        <f>IF('Zahraničné financovanie'!AX$504=0,0,'Zahraničné financovanie'!AX399/'Zahraničné financovanie'!AX$504)</f>
        <v>0</v>
      </c>
      <c r="AW106" s="315">
        <f>IF('Zahraničné financovanie'!AY$504=0,0,'Zahraničné financovanie'!AY399/'Zahraničné financovanie'!AY$504)</f>
        <v>0</v>
      </c>
      <c r="AX106" s="315">
        <f>IF('Zahraničné financovanie'!AZ$504=0,0,'Zahraničné financovanie'!AZ399/'Zahraničné financovanie'!AZ$504)</f>
        <v>0</v>
      </c>
      <c r="AY106" s="315">
        <f>IF('Zahraničné financovanie'!BA$504=0,0,'Zahraničné financovanie'!BA399/'Zahraničné financovanie'!BA$504)</f>
        <v>0</v>
      </c>
      <c r="AZ106" s="315">
        <f>IF('Zahraničné financovanie'!BB$504=0,0,'Zahraničné financovanie'!BB399/'Zahraničné financovanie'!BB$504)</f>
        <v>0</v>
      </c>
      <c r="BA106" s="315">
        <f>IF('Zahraničné financovanie'!BC$504=0,0,'Zahraničné financovanie'!BC399/'Zahraničné financovanie'!BC$504)</f>
        <v>0</v>
      </c>
      <c r="BB106" s="315">
        <f>IF('Zahraničné financovanie'!BD$504=0,0,'Zahraničné financovanie'!BD399/'Zahraničné financovanie'!BD$504)</f>
        <v>0</v>
      </c>
    </row>
    <row r="107" spans="1:54" ht="14.25" customHeight="1" x14ac:dyDescent="0.25">
      <c r="A107" s="31">
        <v>100</v>
      </c>
      <c r="B107" s="41" t="s">
        <v>262</v>
      </c>
      <c r="C107" s="46" t="s">
        <v>261</v>
      </c>
      <c r="D107" s="316">
        <f>IF('Zahraničné financovanie'!F$504=0,0,'Zahraničné financovanie'!F400/'Zahraničné financovanie'!F$504)</f>
        <v>0</v>
      </c>
      <c r="E107" s="316">
        <f>IF('Zahraničné financovanie'!G$504=0,0,'Zahraničné financovanie'!G400/'Zahraničné financovanie'!G$504)</f>
        <v>0</v>
      </c>
      <c r="F107" s="316">
        <f>IF('Zahraničné financovanie'!H$504=0,0,'Zahraničné financovanie'!H400/'Zahraničné financovanie'!H$504)</f>
        <v>0</v>
      </c>
      <c r="G107" s="316">
        <f>IF('Zahraničné financovanie'!I$504=0,0,'Zahraničné financovanie'!I400/'Zahraničné financovanie'!I$504)</f>
        <v>0</v>
      </c>
      <c r="H107" s="316">
        <f>IF('Zahraničné financovanie'!J$504=0,0,'Zahraničné financovanie'!J400/'Zahraničné financovanie'!J$504)</f>
        <v>0</v>
      </c>
      <c r="I107" s="316">
        <f>IF('Zahraničné financovanie'!K$504=0,0,'Zahraničné financovanie'!K400/'Zahraničné financovanie'!K$504)</f>
        <v>0</v>
      </c>
      <c r="J107" s="316">
        <f>IF('Zahraničné financovanie'!L$504=0,0,'Zahraničné financovanie'!L400/'Zahraničné financovanie'!L$504)</f>
        <v>0</v>
      </c>
      <c r="K107" s="316">
        <f>IF('Zahraničné financovanie'!M$504=0,0,'Zahraničné financovanie'!M400/'Zahraničné financovanie'!M$504)</f>
        <v>0</v>
      </c>
      <c r="L107" s="316">
        <f>IF('Zahraničné financovanie'!N$504=0,0,'Zahraničné financovanie'!N400/'Zahraničné financovanie'!N$504)</f>
        <v>0</v>
      </c>
      <c r="M107" s="316">
        <f>IF('Zahraničné financovanie'!O$504=0,0,'Zahraničné financovanie'!O400/'Zahraničné financovanie'!O$504)</f>
        <v>0</v>
      </c>
      <c r="N107" s="316">
        <f>IF('Zahraničné financovanie'!P$504=0,0,'Zahraničné financovanie'!P400/'Zahraničné financovanie'!P$504)</f>
        <v>0</v>
      </c>
      <c r="O107" s="316">
        <f>IF('Zahraničné financovanie'!Q$504=0,0,'Zahraničné financovanie'!Q400/'Zahraničné financovanie'!Q$504)</f>
        <v>0</v>
      </c>
      <c r="P107" s="316">
        <f>IF('Zahraničné financovanie'!R$504=0,0,'Zahraničné financovanie'!R400/'Zahraničné financovanie'!R$504)</f>
        <v>0</v>
      </c>
      <c r="Q107" s="316">
        <f>IF('Zahraničné financovanie'!S$504=0,0,'Zahraničné financovanie'!S400/'Zahraničné financovanie'!S$504)</f>
        <v>0</v>
      </c>
      <c r="R107" s="316">
        <f>IF('Zahraničné financovanie'!T$504=0,0,'Zahraničné financovanie'!T400/'Zahraničné financovanie'!T$504)</f>
        <v>0</v>
      </c>
      <c r="S107" s="316">
        <f>IF('Zahraničné financovanie'!U$504=0,0,'Zahraničné financovanie'!U400/'Zahraničné financovanie'!U$504)</f>
        <v>0</v>
      </c>
      <c r="T107" s="316">
        <f>IF('Zahraničné financovanie'!V$504=0,0,'Zahraničné financovanie'!V400/'Zahraničné financovanie'!V$504)</f>
        <v>0</v>
      </c>
      <c r="U107" s="316">
        <f>IF('Zahraničné financovanie'!W$504=0,0,'Zahraničné financovanie'!W400/'Zahraničné financovanie'!W$504)</f>
        <v>0</v>
      </c>
      <c r="V107" s="316">
        <f>IF('Zahraničné financovanie'!X$504=0,0,'Zahraničné financovanie'!X400/'Zahraničné financovanie'!X$504)</f>
        <v>0</v>
      </c>
      <c r="W107" s="316">
        <f>IF('Zahraničné financovanie'!Y$504=0,0,'Zahraničné financovanie'!Y400/'Zahraničné financovanie'!Y$504)</f>
        <v>0</v>
      </c>
      <c r="X107" s="316">
        <f>IF('Zahraničné financovanie'!Z$504=0,0,'Zahraničné financovanie'!Z400/'Zahraničné financovanie'!Z$504)</f>
        <v>0</v>
      </c>
      <c r="Y107" s="316">
        <f>IF('Zahraničné financovanie'!AA$504=0,0,'Zahraničné financovanie'!AA400/'Zahraničné financovanie'!AA$504)</f>
        <v>0</v>
      </c>
      <c r="Z107" s="316">
        <f>IF('Zahraničné financovanie'!AB$504=0,0,'Zahraničné financovanie'!AB400/'Zahraničné financovanie'!AB$504)</f>
        <v>0</v>
      </c>
      <c r="AA107" s="316">
        <f>IF('Zahraničné financovanie'!AC$504=0,0,'Zahraničné financovanie'!AC400/'Zahraničné financovanie'!AC$504)</f>
        <v>0</v>
      </c>
      <c r="AB107" s="316">
        <f>IF('Zahraničné financovanie'!AD$504=0,0,'Zahraničné financovanie'!AD400/'Zahraničné financovanie'!AD$504)</f>
        <v>0</v>
      </c>
      <c r="AC107" s="316">
        <f>IF('Zahraničné financovanie'!AE$504=0,0,'Zahraničné financovanie'!AE400/'Zahraničné financovanie'!AE$504)</f>
        <v>0</v>
      </c>
      <c r="AD107" s="316">
        <f>IF('Zahraničné financovanie'!AF$504=0,0,'Zahraničné financovanie'!AF400/'Zahraničné financovanie'!AF$504)</f>
        <v>0</v>
      </c>
      <c r="AE107" s="316">
        <f>IF('Zahraničné financovanie'!AG$504=0,0,'Zahraničné financovanie'!AG400/'Zahraničné financovanie'!AG$504)</f>
        <v>0</v>
      </c>
      <c r="AF107" s="316">
        <f>IF('Zahraničné financovanie'!AH$504=0,0,'Zahraničné financovanie'!AH400/'Zahraničné financovanie'!AH$504)</f>
        <v>0</v>
      </c>
      <c r="AG107" s="316">
        <f>IF('Zahraničné financovanie'!AI$504=0,0,'Zahraničné financovanie'!AI400/'Zahraničné financovanie'!AI$504)</f>
        <v>0</v>
      </c>
      <c r="AH107" s="316">
        <f>IF('Zahraničné financovanie'!AJ$504=0,0,'Zahraničné financovanie'!AJ400/'Zahraničné financovanie'!AJ$504)</f>
        <v>0</v>
      </c>
      <c r="AI107" s="316">
        <f>IF('Zahraničné financovanie'!AK$504=0,0,'Zahraničné financovanie'!AK400/'Zahraničné financovanie'!AK$504)</f>
        <v>0</v>
      </c>
      <c r="AJ107" s="316">
        <f>IF('Zahraničné financovanie'!AL$504=0,0,'Zahraničné financovanie'!AL400/'Zahraničné financovanie'!AL$504)</f>
        <v>0</v>
      </c>
      <c r="AK107" s="316">
        <f>IF('Zahraničné financovanie'!AM$504=0,0,'Zahraničné financovanie'!AM400/'Zahraničné financovanie'!AM$504)</f>
        <v>0</v>
      </c>
      <c r="AL107" s="316">
        <f>IF('Zahraničné financovanie'!AN$504=0,0,'Zahraničné financovanie'!AN400/'Zahraničné financovanie'!AN$504)</f>
        <v>0</v>
      </c>
      <c r="AM107" s="316">
        <f>IF('Zahraničné financovanie'!AO$504=0,0,'Zahraničné financovanie'!AO400/'Zahraničné financovanie'!AO$504)</f>
        <v>0</v>
      </c>
      <c r="AN107" s="316">
        <f>IF('Zahraničné financovanie'!AP$504=0,0,'Zahraničné financovanie'!AP400/'Zahraničné financovanie'!AP$504)</f>
        <v>0</v>
      </c>
      <c r="AO107" s="316">
        <f>IF('Zahraničné financovanie'!AQ$504=0,0,'Zahraničné financovanie'!AQ400/'Zahraničné financovanie'!AQ$504)</f>
        <v>0</v>
      </c>
      <c r="AP107" s="316">
        <f>IF('Zahraničné financovanie'!AR$504=0,0,'Zahraničné financovanie'!AR400/'Zahraničné financovanie'!AR$504)</f>
        <v>0</v>
      </c>
      <c r="AQ107" s="316">
        <f>IF('Zahraničné financovanie'!AS$504=0,0,'Zahraničné financovanie'!AS400/'Zahraničné financovanie'!AS$504)</f>
        <v>0</v>
      </c>
      <c r="AR107" s="316">
        <f>IF('Zahraničné financovanie'!AT$504=0,0,'Zahraničné financovanie'!AT400/'Zahraničné financovanie'!AT$504)</f>
        <v>0</v>
      </c>
      <c r="AS107" s="316">
        <f>IF('Zahraničné financovanie'!AU$504=0,0,'Zahraničné financovanie'!AU400/'Zahraničné financovanie'!AU$504)</f>
        <v>0</v>
      </c>
      <c r="AT107" s="316">
        <f>IF('Zahraničné financovanie'!AV$504=0,0,'Zahraničné financovanie'!AV400/'Zahraničné financovanie'!AV$504)</f>
        <v>0</v>
      </c>
      <c r="AU107" s="316">
        <f>IF('Zahraničné financovanie'!AW$504=0,0,'Zahraničné financovanie'!AW400/'Zahraničné financovanie'!AW$504)</f>
        <v>0</v>
      </c>
      <c r="AV107" s="316">
        <f>IF('Zahraničné financovanie'!AX$504=0,0,'Zahraničné financovanie'!AX400/'Zahraničné financovanie'!AX$504)</f>
        <v>0</v>
      </c>
      <c r="AW107" s="316">
        <f>IF('Zahraničné financovanie'!AY$504=0,0,'Zahraničné financovanie'!AY400/'Zahraničné financovanie'!AY$504)</f>
        <v>0</v>
      </c>
      <c r="AX107" s="316">
        <f>IF('Zahraničné financovanie'!AZ$504=0,0,'Zahraničné financovanie'!AZ400/'Zahraničné financovanie'!AZ$504)</f>
        <v>0</v>
      </c>
      <c r="AY107" s="316">
        <f>IF('Zahraničné financovanie'!BA$504=0,0,'Zahraničné financovanie'!BA400/'Zahraničné financovanie'!BA$504)</f>
        <v>0</v>
      </c>
      <c r="AZ107" s="316">
        <f>IF('Zahraničné financovanie'!BB$504=0,0,'Zahraničné financovanie'!BB400/'Zahraničné financovanie'!BB$504)</f>
        <v>0</v>
      </c>
      <c r="BA107" s="316">
        <f>IF('Zahraničné financovanie'!BC$504=0,0,'Zahraničné financovanie'!BC400/'Zahraničné financovanie'!BC$504)</f>
        <v>0</v>
      </c>
      <c r="BB107" s="316">
        <f>IF('Zahraničné financovanie'!BD$504=0,0,'Zahraničné financovanie'!BD400/'Zahraničné financovanie'!BD$504)</f>
        <v>0</v>
      </c>
    </row>
    <row r="108" spans="1:54" ht="14.25" customHeight="1" x14ac:dyDescent="0.25">
      <c r="A108" s="31">
        <v>101</v>
      </c>
      <c r="B108" s="33" t="s">
        <v>254</v>
      </c>
      <c r="C108" s="33" t="s">
        <v>253</v>
      </c>
      <c r="D108" s="315">
        <f>IF('Zahraničné financovanie'!F$504=0,0,'Zahraničné financovanie'!F401/'Zahraničné financovanie'!F$504)</f>
        <v>0</v>
      </c>
      <c r="E108" s="315">
        <f>IF('Zahraničné financovanie'!G$504=0,0,'Zahraničné financovanie'!G401/'Zahraničné financovanie'!G$504)</f>
        <v>0</v>
      </c>
      <c r="F108" s="315">
        <f>IF('Zahraničné financovanie'!H$504=0,0,'Zahraničné financovanie'!H401/'Zahraničné financovanie'!H$504)</f>
        <v>0</v>
      </c>
      <c r="G108" s="315">
        <f>IF('Zahraničné financovanie'!I$504=0,0,'Zahraničné financovanie'!I401/'Zahraničné financovanie'!I$504)</f>
        <v>0</v>
      </c>
      <c r="H108" s="315">
        <f>IF('Zahraničné financovanie'!J$504=0,0,'Zahraničné financovanie'!J401/'Zahraničné financovanie'!J$504)</f>
        <v>0</v>
      </c>
      <c r="I108" s="315">
        <f>IF('Zahraničné financovanie'!K$504=0,0,'Zahraničné financovanie'!K401/'Zahraničné financovanie'!K$504)</f>
        <v>0</v>
      </c>
      <c r="J108" s="315">
        <f>IF('Zahraničné financovanie'!L$504=0,0,'Zahraničné financovanie'!L401/'Zahraničné financovanie'!L$504)</f>
        <v>0</v>
      </c>
      <c r="K108" s="315">
        <f>IF('Zahraničné financovanie'!M$504=0,0,'Zahraničné financovanie'!M401/'Zahraničné financovanie'!M$504)</f>
        <v>0</v>
      </c>
      <c r="L108" s="315">
        <f>IF('Zahraničné financovanie'!N$504=0,0,'Zahraničné financovanie'!N401/'Zahraničné financovanie'!N$504)</f>
        <v>0</v>
      </c>
      <c r="M108" s="315">
        <f>IF('Zahraničné financovanie'!O$504=0,0,'Zahraničné financovanie'!O401/'Zahraničné financovanie'!O$504)</f>
        <v>0</v>
      </c>
      <c r="N108" s="315">
        <f>IF('Zahraničné financovanie'!P$504=0,0,'Zahraničné financovanie'!P401/'Zahraničné financovanie'!P$504)</f>
        <v>0</v>
      </c>
      <c r="O108" s="315">
        <f>IF('Zahraničné financovanie'!Q$504=0,0,'Zahraničné financovanie'!Q401/'Zahraničné financovanie'!Q$504)</f>
        <v>0</v>
      </c>
      <c r="P108" s="315">
        <f>IF('Zahraničné financovanie'!R$504=0,0,'Zahraničné financovanie'!R401/'Zahraničné financovanie'!R$504)</f>
        <v>0</v>
      </c>
      <c r="Q108" s="315">
        <f>IF('Zahraničné financovanie'!S$504=0,0,'Zahraničné financovanie'!S401/'Zahraničné financovanie'!S$504)</f>
        <v>0</v>
      </c>
      <c r="R108" s="315">
        <f>IF('Zahraničné financovanie'!T$504=0,0,'Zahraničné financovanie'!T401/'Zahraničné financovanie'!T$504)</f>
        <v>0</v>
      </c>
      <c r="S108" s="315">
        <f>IF('Zahraničné financovanie'!U$504=0,0,'Zahraničné financovanie'!U401/'Zahraničné financovanie'!U$504)</f>
        <v>0</v>
      </c>
      <c r="T108" s="315">
        <f>IF('Zahraničné financovanie'!V$504=0,0,'Zahraničné financovanie'!V401/'Zahraničné financovanie'!V$504)</f>
        <v>0</v>
      </c>
      <c r="U108" s="315">
        <f>IF('Zahraničné financovanie'!W$504=0,0,'Zahraničné financovanie'!W401/'Zahraničné financovanie'!W$504)</f>
        <v>0</v>
      </c>
      <c r="V108" s="315">
        <f>IF('Zahraničné financovanie'!X$504=0,0,'Zahraničné financovanie'!X401/'Zahraničné financovanie'!X$504)</f>
        <v>0</v>
      </c>
      <c r="W108" s="315">
        <f>IF('Zahraničné financovanie'!Y$504=0,0,'Zahraničné financovanie'!Y401/'Zahraničné financovanie'!Y$504)</f>
        <v>0</v>
      </c>
      <c r="X108" s="315">
        <f>IF('Zahraničné financovanie'!Z$504=0,0,'Zahraničné financovanie'!Z401/'Zahraničné financovanie'!Z$504)</f>
        <v>0</v>
      </c>
      <c r="Y108" s="315">
        <f>IF('Zahraničné financovanie'!AA$504=0,0,'Zahraničné financovanie'!AA401/'Zahraničné financovanie'!AA$504)</f>
        <v>0</v>
      </c>
      <c r="Z108" s="315">
        <f>IF('Zahraničné financovanie'!AB$504=0,0,'Zahraničné financovanie'!AB401/'Zahraničné financovanie'!AB$504)</f>
        <v>0</v>
      </c>
      <c r="AA108" s="315">
        <f>IF('Zahraničné financovanie'!AC$504=0,0,'Zahraničné financovanie'!AC401/'Zahraničné financovanie'!AC$504)</f>
        <v>0</v>
      </c>
      <c r="AB108" s="315">
        <f>IF('Zahraničné financovanie'!AD$504=0,0,'Zahraničné financovanie'!AD401/'Zahraničné financovanie'!AD$504)</f>
        <v>0</v>
      </c>
      <c r="AC108" s="315">
        <f>IF('Zahraničné financovanie'!AE$504=0,0,'Zahraničné financovanie'!AE401/'Zahraničné financovanie'!AE$504)</f>
        <v>0</v>
      </c>
      <c r="AD108" s="315">
        <f>IF('Zahraničné financovanie'!AF$504=0,0,'Zahraničné financovanie'!AF401/'Zahraničné financovanie'!AF$504)</f>
        <v>0</v>
      </c>
      <c r="AE108" s="315">
        <f>IF('Zahraničné financovanie'!AG$504=0,0,'Zahraničné financovanie'!AG401/'Zahraničné financovanie'!AG$504)</f>
        <v>0</v>
      </c>
      <c r="AF108" s="315">
        <f>IF('Zahraničné financovanie'!AH$504=0,0,'Zahraničné financovanie'!AH401/'Zahraničné financovanie'!AH$504)</f>
        <v>0</v>
      </c>
      <c r="AG108" s="315">
        <f>IF('Zahraničné financovanie'!AI$504=0,0,'Zahraničné financovanie'!AI401/'Zahraničné financovanie'!AI$504)</f>
        <v>0</v>
      </c>
      <c r="AH108" s="315">
        <f>IF('Zahraničné financovanie'!AJ$504=0,0,'Zahraničné financovanie'!AJ401/'Zahraničné financovanie'!AJ$504)</f>
        <v>0</v>
      </c>
      <c r="AI108" s="315">
        <f>IF('Zahraničné financovanie'!AK$504=0,0,'Zahraničné financovanie'!AK401/'Zahraničné financovanie'!AK$504)</f>
        <v>0</v>
      </c>
      <c r="AJ108" s="315">
        <f>IF('Zahraničné financovanie'!AL$504=0,0,'Zahraničné financovanie'!AL401/'Zahraničné financovanie'!AL$504)</f>
        <v>0</v>
      </c>
      <c r="AK108" s="315">
        <f>IF('Zahraničné financovanie'!AM$504=0,0,'Zahraničné financovanie'!AM401/'Zahraničné financovanie'!AM$504)</f>
        <v>0</v>
      </c>
      <c r="AL108" s="315">
        <f>IF('Zahraničné financovanie'!AN$504=0,0,'Zahraničné financovanie'!AN401/'Zahraničné financovanie'!AN$504)</f>
        <v>0</v>
      </c>
      <c r="AM108" s="315">
        <f>IF('Zahraničné financovanie'!AO$504=0,0,'Zahraničné financovanie'!AO401/'Zahraničné financovanie'!AO$504)</f>
        <v>0</v>
      </c>
      <c r="AN108" s="315">
        <f>IF('Zahraničné financovanie'!AP$504=0,0,'Zahraničné financovanie'!AP401/'Zahraničné financovanie'!AP$504)</f>
        <v>0</v>
      </c>
      <c r="AO108" s="315">
        <f>IF('Zahraničné financovanie'!AQ$504=0,0,'Zahraničné financovanie'!AQ401/'Zahraničné financovanie'!AQ$504)</f>
        <v>0</v>
      </c>
      <c r="AP108" s="315">
        <f>IF('Zahraničné financovanie'!AR$504=0,0,'Zahraničné financovanie'!AR401/'Zahraničné financovanie'!AR$504)</f>
        <v>0</v>
      </c>
      <c r="AQ108" s="315">
        <f>IF('Zahraničné financovanie'!AS$504=0,0,'Zahraničné financovanie'!AS401/'Zahraničné financovanie'!AS$504)</f>
        <v>0</v>
      </c>
      <c r="AR108" s="315">
        <f>IF('Zahraničné financovanie'!AT$504=0,0,'Zahraničné financovanie'!AT401/'Zahraničné financovanie'!AT$504)</f>
        <v>0</v>
      </c>
      <c r="AS108" s="315">
        <f>IF('Zahraničné financovanie'!AU$504=0,0,'Zahraničné financovanie'!AU401/'Zahraničné financovanie'!AU$504)</f>
        <v>0</v>
      </c>
      <c r="AT108" s="315">
        <f>IF('Zahraničné financovanie'!AV$504=0,0,'Zahraničné financovanie'!AV401/'Zahraničné financovanie'!AV$504)</f>
        <v>0</v>
      </c>
      <c r="AU108" s="315">
        <f>IF('Zahraničné financovanie'!AW$504=0,0,'Zahraničné financovanie'!AW401/'Zahraničné financovanie'!AW$504)</f>
        <v>0</v>
      </c>
      <c r="AV108" s="315">
        <f>IF('Zahraničné financovanie'!AX$504=0,0,'Zahraničné financovanie'!AX401/'Zahraničné financovanie'!AX$504)</f>
        <v>0</v>
      </c>
      <c r="AW108" s="315">
        <f>IF('Zahraničné financovanie'!AY$504=0,0,'Zahraničné financovanie'!AY401/'Zahraničné financovanie'!AY$504)</f>
        <v>0</v>
      </c>
      <c r="AX108" s="315">
        <f>IF('Zahraničné financovanie'!AZ$504=0,0,'Zahraničné financovanie'!AZ401/'Zahraničné financovanie'!AZ$504)</f>
        <v>0</v>
      </c>
      <c r="AY108" s="315">
        <f>IF('Zahraničné financovanie'!BA$504=0,0,'Zahraničné financovanie'!BA401/'Zahraničné financovanie'!BA$504)</f>
        <v>0</v>
      </c>
      <c r="AZ108" s="315">
        <f>IF('Zahraničné financovanie'!BB$504=0,0,'Zahraničné financovanie'!BB401/'Zahraničné financovanie'!BB$504)</f>
        <v>0</v>
      </c>
      <c r="BA108" s="315">
        <f>IF('Zahraničné financovanie'!BC$504=0,0,'Zahraničné financovanie'!BC401/'Zahraničné financovanie'!BC$504)</f>
        <v>0</v>
      </c>
      <c r="BB108" s="315">
        <f>IF('Zahraničné financovanie'!BD$504=0,0,'Zahraničné financovanie'!BD401/'Zahraničné financovanie'!BD$504)</f>
        <v>0</v>
      </c>
    </row>
    <row r="109" spans="1:54" ht="14.25" customHeight="1" x14ac:dyDescent="0.25">
      <c r="A109" s="31">
        <v>102</v>
      </c>
      <c r="B109" s="41" t="s">
        <v>256</v>
      </c>
      <c r="C109" s="46" t="s">
        <v>255</v>
      </c>
      <c r="D109" s="316">
        <f>IF('Zahraničné financovanie'!F$504=0,0,'Zahraničné financovanie'!F402/'Zahraničné financovanie'!F$504)</f>
        <v>0</v>
      </c>
      <c r="E109" s="316">
        <f>IF('Zahraničné financovanie'!G$504=0,0,'Zahraničné financovanie'!G402/'Zahraničné financovanie'!G$504)</f>
        <v>0</v>
      </c>
      <c r="F109" s="316">
        <f>IF('Zahraničné financovanie'!H$504=0,0,'Zahraničné financovanie'!H402/'Zahraničné financovanie'!H$504)</f>
        <v>0</v>
      </c>
      <c r="G109" s="316">
        <f>IF('Zahraničné financovanie'!I$504=0,0,'Zahraničné financovanie'!I402/'Zahraničné financovanie'!I$504)</f>
        <v>0</v>
      </c>
      <c r="H109" s="316">
        <f>IF('Zahraničné financovanie'!J$504=0,0,'Zahraničné financovanie'!J402/'Zahraničné financovanie'!J$504)</f>
        <v>0</v>
      </c>
      <c r="I109" s="316">
        <f>IF('Zahraničné financovanie'!K$504=0,0,'Zahraničné financovanie'!K402/'Zahraničné financovanie'!K$504)</f>
        <v>0</v>
      </c>
      <c r="J109" s="316">
        <f>IF('Zahraničné financovanie'!L$504=0,0,'Zahraničné financovanie'!L402/'Zahraničné financovanie'!L$504)</f>
        <v>0</v>
      </c>
      <c r="K109" s="316">
        <f>IF('Zahraničné financovanie'!M$504=0,0,'Zahraničné financovanie'!M402/'Zahraničné financovanie'!M$504)</f>
        <v>0</v>
      </c>
      <c r="L109" s="316">
        <f>IF('Zahraničné financovanie'!N$504=0,0,'Zahraničné financovanie'!N402/'Zahraničné financovanie'!N$504)</f>
        <v>0</v>
      </c>
      <c r="M109" s="316">
        <f>IF('Zahraničné financovanie'!O$504=0,0,'Zahraničné financovanie'!O402/'Zahraničné financovanie'!O$504)</f>
        <v>6.1963580144031825E-3</v>
      </c>
      <c r="N109" s="316">
        <f>IF('Zahraničné financovanie'!P$504=0,0,'Zahraničné financovanie'!P402/'Zahraničné financovanie'!P$504)</f>
        <v>0</v>
      </c>
      <c r="O109" s="316">
        <f>IF('Zahraničné financovanie'!Q$504=0,0,'Zahraničné financovanie'!Q402/'Zahraničné financovanie'!Q$504)</f>
        <v>0</v>
      </c>
      <c r="P109" s="316">
        <f>IF('Zahraničné financovanie'!R$504=0,0,'Zahraničné financovanie'!R402/'Zahraničné financovanie'!R$504)</f>
        <v>0</v>
      </c>
      <c r="Q109" s="316">
        <f>IF('Zahraničné financovanie'!S$504=0,0,'Zahraničné financovanie'!S402/'Zahraničné financovanie'!S$504)</f>
        <v>0</v>
      </c>
      <c r="R109" s="316">
        <f>IF('Zahraničné financovanie'!T$504=0,0,'Zahraničné financovanie'!T402/'Zahraničné financovanie'!T$504)</f>
        <v>0</v>
      </c>
      <c r="S109" s="316">
        <f>IF('Zahraničné financovanie'!U$504=0,0,'Zahraničné financovanie'!U402/'Zahraničné financovanie'!U$504)</f>
        <v>0</v>
      </c>
      <c r="T109" s="316">
        <f>IF('Zahraničné financovanie'!V$504=0,0,'Zahraničné financovanie'!V402/'Zahraničné financovanie'!V$504)</f>
        <v>0</v>
      </c>
      <c r="U109" s="316">
        <f>IF('Zahraničné financovanie'!W$504=0,0,'Zahraničné financovanie'!W402/'Zahraničné financovanie'!W$504)</f>
        <v>0</v>
      </c>
      <c r="V109" s="316">
        <f>IF('Zahraničné financovanie'!X$504=0,0,'Zahraničné financovanie'!X402/'Zahraničné financovanie'!X$504)</f>
        <v>0</v>
      </c>
      <c r="W109" s="316">
        <f>IF('Zahraničné financovanie'!Y$504=0,0,'Zahraničné financovanie'!Y402/'Zahraničné financovanie'!Y$504)</f>
        <v>0</v>
      </c>
      <c r="X109" s="316">
        <f>IF('Zahraničné financovanie'!Z$504=0,0,'Zahraničné financovanie'!Z402/'Zahraničné financovanie'!Z$504)</f>
        <v>0</v>
      </c>
      <c r="Y109" s="316">
        <f>IF('Zahraničné financovanie'!AA$504=0,0,'Zahraničné financovanie'!AA402/'Zahraničné financovanie'!AA$504)</f>
        <v>0</v>
      </c>
      <c r="Z109" s="316">
        <f>IF('Zahraničné financovanie'!AB$504=0,0,'Zahraničné financovanie'!AB402/'Zahraničné financovanie'!AB$504)</f>
        <v>0</v>
      </c>
      <c r="AA109" s="316">
        <f>IF('Zahraničné financovanie'!AC$504=0,0,'Zahraničné financovanie'!AC402/'Zahraničné financovanie'!AC$504)</f>
        <v>0</v>
      </c>
      <c r="AB109" s="316">
        <f>IF('Zahraničné financovanie'!AD$504=0,0,'Zahraničné financovanie'!AD402/'Zahraničné financovanie'!AD$504)</f>
        <v>0</v>
      </c>
      <c r="AC109" s="316">
        <f>IF('Zahraničné financovanie'!AE$504=0,0,'Zahraničné financovanie'!AE402/'Zahraničné financovanie'!AE$504)</f>
        <v>0</v>
      </c>
      <c r="AD109" s="316">
        <f>IF('Zahraničné financovanie'!AF$504=0,0,'Zahraničné financovanie'!AF402/'Zahraničné financovanie'!AF$504)</f>
        <v>0</v>
      </c>
      <c r="AE109" s="316">
        <f>IF('Zahraničné financovanie'!AG$504=0,0,'Zahraničné financovanie'!AG402/'Zahraničné financovanie'!AG$504)</f>
        <v>0</v>
      </c>
      <c r="AF109" s="316">
        <f>IF('Zahraničné financovanie'!AH$504=0,0,'Zahraničné financovanie'!AH402/'Zahraničné financovanie'!AH$504)</f>
        <v>0</v>
      </c>
      <c r="AG109" s="316">
        <f>IF('Zahraničné financovanie'!AI$504=0,0,'Zahraničné financovanie'!AI402/'Zahraničné financovanie'!AI$504)</f>
        <v>0</v>
      </c>
      <c r="AH109" s="316">
        <f>IF('Zahraničné financovanie'!AJ$504=0,0,'Zahraničné financovanie'!AJ402/'Zahraničné financovanie'!AJ$504)</f>
        <v>0</v>
      </c>
      <c r="AI109" s="316">
        <f>IF('Zahraničné financovanie'!AK$504=0,0,'Zahraničné financovanie'!AK402/'Zahraničné financovanie'!AK$504)</f>
        <v>0</v>
      </c>
      <c r="AJ109" s="316">
        <f>IF('Zahraničné financovanie'!AL$504=0,0,'Zahraničné financovanie'!AL402/'Zahraničné financovanie'!AL$504)</f>
        <v>0</v>
      </c>
      <c r="AK109" s="316">
        <f>IF('Zahraničné financovanie'!AM$504=0,0,'Zahraničné financovanie'!AM402/'Zahraničné financovanie'!AM$504)</f>
        <v>0</v>
      </c>
      <c r="AL109" s="316">
        <f>IF('Zahraničné financovanie'!AN$504=0,0,'Zahraničné financovanie'!AN402/'Zahraničné financovanie'!AN$504)</f>
        <v>0</v>
      </c>
      <c r="AM109" s="316">
        <f>IF('Zahraničné financovanie'!AO$504=0,0,'Zahraničné financovanie'!AO402/'Zahraničné financovanie'!AO$504)</f>
        <v>0</v>
      </c>
      <c r="AN109" s="316">
        <f>IF('Zahraničné financovanie'!AP$504=0,0,'Zahraničné financovanie'!AP402/'Zahraničné financovanie'!AP$504)</f>
        <v>0</v>
      </c>
      <c r="AO109" s="316">
        <f>IF('Zahraničné financovanie'!AQ$504=0,0,'Zahraničné financovanie'!AQ402/'Zahraničné financovanie'!AQ$504)</f>
        <v>0</v>
      </c>
      <c r="AP109" s="316">
        <f>IF('Zahraničné financovanie'!AR$504=0,0,'Zahraničné financovanie'!AR402/'Zahraničné financovanie'!AR$504)</f>
        <v>0</v>
      </c>
      <c r="AQ109" s="316">
        <f>IF('Zahraničné financovanie'!AS$504=0,0,'Zahraničné financovanie'!AS402/'Zahraničné financovanie'!AS$504)</f>
        <v>0</v>
      </c>
      <c r="AR109" s="316">
        <f>IF('Zahraničné financovanie'!AT$504=0,0,'Zahraničné financovanie'!AT402/'Zahraničné financovanie'!AT$504)</f>
        <v>0</v>
      </c>
      <c r="AS109" s="316">
        <f>IF('Zahraničné financovanie'!AU$504=0,0,'Zahraničné financovanie'!AU402/'Zahraničné financovanie'!AU$504)</f>
        <v>0</v>
      </c>
      <c r="AT109" s="316">
        <f>IF('Zahraničné financovanie'!AV$504=0,0,'Zahraničné financovanie'!AV402/'Zahraničné financovanie'!AV$504)</f>
        <v>0</v>
      </c>
      <c r="AU109" s="316">
        <f>IF('Zahraničné financovanie'!AW$504=0,0,'Zahraničné financovanie'!AW402/'Zahraničné financovanie'!AW$504)</f>
        <v>0</v>
      </c>
      <c r="AV109" s="316">
        <f>IF('Zahraničné financovanie'!AX$504=0,0,'Zahraničné financovanie'!AX402/'Zahraničné financovanie'!AX$504)</f>
        <v>0</v>
      </c>
      <c r="AW109" s="316">
        <f>IF('Zahraničné financovanie'!AY$504=0,0,'Zahraničné financovanie'!AY402/'Zahraničné financovanie'!AY$504)</f>
        <v>0</v>
      </c>
      <c r="AX109" s="316">
        <f>IF('Zahraničné financovanie'!AZ$504=0,0,'Zahraničné financovanie'!AZ402/'Zahraničné financovanie'!AZ$504)</f>
        <v>0</v>
      </c>
      <c r="AY109" s="316">
        <f>IF('Zahraničné financovanie'!BA$504=0,0,'Zahraničné financovanie'!BA402/'Zahraničné financovanie'!BA$504)</f>
        <v>0</v>
      </c>
      <c r="AZ109" s="316">
        <f>IF('Zahraničné financovanie'!BB$504=0,0,'Zahraničné financovanie'!BB402/'Zahraničné financovanie'!BB$504)</f>
        <v>0</v>
      </c>
      <c r="BA109" s="316">
        <f>IF('Zahraničné financovanie'!BC$504=0,0,'Zahraničné financovanie'!BC402/'Zahraničné financovanie'!BC$504)</f>
        <v>0</v>
      </c>
      <c r="BB109" s="316">
        <f>IF('Zahraničné financovanie'!BD$504=0,0,'Zahraničné financovanie'!BD402/'Zahraničné financovanie'!BD$504)</f>
        <v>0</v>
      </c>
    </row>
    <row r="110" spans="1:54" ht="14.25" customHeight="1" x14ac:dyDescent="0.25">
      <c r="A110" s="31">
        <v>103</v>
      </c>
      <c r="B110" s="41" t="s">
        <v>268</v>
      </c>
      <c r="C110" s="46" t="s">
        <v>267</v>
      </c>
      <c r="D110" s="315">
        <f>IF('Zahraničné financovanie'!F$504=0,0,'Zahraničné financovanie'!F403/'Zahraničné financovanie'!F$504)</f>
        <v>0</v>
      </c>
      <c r="E110" s="315">
        <f>IF('Zahraničné financovanie'!G$504=0,0,'Zahraničné financovanie'!G403/'Zahraničné financovanie'!G$504)</f>
        <v>0</v>
      </c>
      <c r="F110" s="315">
        <f>IF('Zahraničné financovanie'!H$504=0,0,'Zahraničné financovanie'!H403/'Zahraničné financovanie'!H$504)</f>
        <v>0</v>
      </c>
      <c r="G110" s="315">
        <f>IF('Zahraničné financovanie'!I$504=0,0,'Zahraničné financovanie'!I403/'Zahraničné financovanie'!I$504)</f>
        <v>0</v>
      </c>
      <c r="H110" s="315">
        <f>IF('Zahraničné financovanie'!J$504=0,0,'Zahraničné financovanie'!J403/'Zahraničné financovanie'!J$504)</f>
        <v>0</v>
      </c>
      <c r="I110" s="315">
        <f>IF('Zahraničné financovanie'!K$504=0,0,'Zahraničné financovanie'!K403/'Zahraničné financovanie'!K$504)</f>
        <v>0</v>
      </c>
      <c r="J110" s="315">
        <f>IF('Zahraničné financovanie'!L$504=0,0,'Zahraničné financovanie'!L403/'Zahraničné financovanie'!L$504)</f>
        <v>1.0482180293501049E-3</v>
      </c>
      <c r="K110" s="315">
        <f>IF('Zahraničné financovanie'!M$504=0,0,'Zahraničné financovanie'!M403/'Zahraničné financovanie'!M$504)</f>
        <v>0</v>
      </c>
      <c r="L110" s="315">
        <f>IF('Zahraničné financovanie'!N$504=0,0,'Zahraničné financovanie'!N403/'Zahraničné financovanie'!N$504)</f>
        <v>0</v>
      </c>
      <c r="M110" s="315">
        <f>IF('Zahraničné financovanie'!O$504=0,0,'Zahraničné financovanie'!O403/'Zahraničné financovanie'!O$504)</f>
        <v>0</v>
      </c>
      <c r="N110" s="315">
        <f>IF('Zahraničné financovanie'!P$504=0,0,'Zahraničné financovanie'!P403/'Zahraničné financovanie'!P$504)</f>
        <v>0</v>
      </c>
      <c r="O110" s="315">
        <f>IF('Zahraničné financovanie'!Q$504=0,0,'Zahraničné financovanie'!Q403/'Zahraničné financovanie'!Q$504)</f>
        <v>0</v>
      </c>
      <c r="P110" s="315">
        <f>IF('Zahraničné financovanie'!R$504=0,0,'Zahraničné financovanie'!R403/'Zahraničné financovanie'!R$504)</f>
        <v>0</v>
      </c>
      <c r="Q110" s="315">
        <f>IF('Zahraničné financovanie'!S$504=0,0,'Zahraničné financovanie'!S403/'Zahraničné financovanie'!S$504)</f>
        <v>0</v>
      </c>
      <c r="R110" s="315">
        <f>IF('Zahraničné financovanie'!T$504=0,0,'Zahraničné financovanie'!T403/'Zahraničné financovanie'!T$504)</f>
        <v>0</v>
      </c>
      <c r="S110" s="315">
        <f>IF('Zahraničné financovanie'!U$504=0,0,'Zahraničné financovanie'!U403/'Zahraničné financovanie'!U$504)</f>
        <v>0</v>
      </c>
      <c r="T110" s="315">
        <f>IF('Zahraničné financovanie'!V$504=0,0,'Zahraničné financovanie'!V403/'Zahraničné financovanie'!V$504)</f>
        <v>0</v>
      </c>
      <c r="U110" s="315">
        <f>IF('Zahraničné financovanie'!W$504=0,0,'Zahraničné financovanie'!W403/'Zahraničné financovanie'!W$504)</f>
        <v>0</v>
      </c>
      <c r="V110" s="315">
        <f>IF('Zahraničné financovanie'!X$504=0,0,'Zahraničné financovanie'!X403/'Zahraničné financovanie'!X$504)</f>
        <v>0</v>
      </c>
      <c r="W110" s="315">
        <f>IF('Zahraničné financovanie'!Y$504=0,0,'Zahraničné financovanie'!Y403/'Zahraničné financovanie'!Y$504)</f>
        <v>0</v>
      </c>
      <c r="X110" s="315">
        <f>IF('Zahraničné financovanie'!Z$504=0,0,'Zahraničné financovanie'!Z403/'Zahraničné financovanie'!Z$504)</f>
        <v>0</v>
      </c>
      <c r="Y110" s="315">
        <f>IF('Zahraničné financovanie'!AA$504=0,0,'Zahraničné financovanie'!AA403/'Zahraničné financovanie'!AA$504)</f>
        <v>0</v>
      </c>
      <c r="Z110" s="315">
        <f>IF('Zahraničné financovanie'!AB$504=0,0,'Zahraničné financovanie'!AB403/'Zahraničné financovanie'!AB$504)</f>
        <v>0</v>
      </c>
      <c r="AA110" s="315">
        <f>IF('Zahraničné financovanie'!AC$504=0,0,'Zahraničné financovanie'!AC403/'Zahraničné financovanie'!AC$504)</f>
        <v>0</v>
      </c>
      <c r="AB110" s="315">
        <f>IF('Zahraničné financovanie'!AD$504=0,0,'Zahraničné financovanie'!AD403/'Zahraničné financovanie'!AD$504)</f>
        <v>0</v>
      </c>
      <c r="AC110" s="315">
        <f>IF('Zahraničné financovanie'!AE$504=0,0,'Zahraničné financovanie'!AE403/'Zahraničné financovanie'!AE$504)</f>
        <v>0</v>
      </c>
      <c r="AD110" s="315">
        <f>IF('Zahraničné financovanie'!AF$504=0,0,'Zahraničné financovanie'!AF403/'Zahraničné financovanie'!AF$504)</f>
        <v>0</v>
      </c>
      <c r="AE110" s="315">
        <f>IF('Zahraničné financovanie'!AG$504=0,0,'Zahraničné financovanie'!AG403/'Zahraničné financovanie'!AG$504)</f>
        <v>0</v>
      </c>
      <c r="AF110" s="315">
        <f>IF('Zahraničné financovanie'!AH$504=0,0,'Zahraničné financovanie'!AH403/'Zahraničné financovanie'!AH$504)</f>
        <v>0</v>
      </c>
      <c r="AG110" s="315">
        <f>IF('Zahraničné financovanie'!AI$504=0,0,'Zahraničné financovanie'!AI403/'Zahraničné financovanie'!AI$504)</f>
        <v>0</v>
      </c>
      <c r="AH110" s="315">
        <f>IF('Zahraničné financovanie'!AJ$504=0,0,'Zahraničné financovanie'!AJ403/'Zahraničné financovanie'!AJ$504)</f>
        <v>0</v>
      </c>
      <c r="AI110" s="315">
        <f>IF('Zahraničné financovanie'!AK$504=0,0,'Zahraničné financovanie'!AK403/'Zahraničné financovanie'!AK$504)</f>
        <v>0</v>
      </c>
      <c r="AJ110" s="315">
        <f>IF('Zahraničné financovanie'!AL$504=0,0,'Zahraničné financovanie'!AL403/'Zahraničné financovanie'!AL$504)</f>
        <v>0</v>
      </c>
      <c r="AK110" s="315">
        <f>IF('Zahraničné financovanie'!AM$504=0,0,'Zahraničné financovanie'!AM403/'Zahraničné financovanie'!AM$504)</f>
        <v>0</v>
      </c>
      <c r="AL110" s="315">
        <f>IF('Zahraničné financovanie'!AN$504=0,0,'Zahraničné financovanie'!AN403/'Zahraničné financovanie'!AN$504)</f>
        <v>0</v>
      </c>
      <c r="AM110" s="315">
        <f>IF('Zahraničné financovanie'!AO$504=0,0,'Zahraničné financovanie'!AO403/'Zahraničné financovanie'!AO$504)</f>
        <v>0</v>
      </c>
      <c r="AN110" s="315">
        <f>IF('Zahraničné financovanie'!AP$504=0,0,'Zahraničné financovanie'!AP403/'Zahraničné financovanie'!AP$504)</f>
        <v>0</v>
      </c>
      <c r="AO110" s="315">
        <f>IF('Zahraničné financovanie'!AQ$504=0,0,'Zahraničné financovanie'!AQ403/'Zahraničné financovanie'!AQ$504)</f>
        <v>0</v>
      </c>
      <c r="AP110" s="315">
        <f>IF('Zahraničné financovanie'!AR$504=0,0,'Zahraničné financovanie'!AR403/'Zahraničné financovanie'!AR$504)</f>
        <v>0</v>
      </c>
      <c r="AQ110" s="315">
        <f>IF('Zahraničné financovanie'!AS$504=0,0,'Zahraničné financovanie'!AS403/'Zahraničné financovanie'!AS$504)</f>
        <v>0</v>
      </c>
      <c r="AR110" s="315">
        <f>IF('Zahraničné financovanie'!AT$504=0,0,'Zahraničné financovanie'!AT403/'Zahraničné financovanie'!AT$504)</f>
        <v>0</v>
      </c>
      <c r="AS110" s="315">
        <f>IF('Zahraničné financovanie'!AU$504=0,0,'Zahraničné financovanie'!AU403/'Zahraničné financovanie'!AU$504)</f>
        <v>0</v>
      </c>
      <c r="AT110" s="315">
        <f>IF('Zahraničné financovanie'!AV$504=0,0,'Zahraničné financovanie'!AV403/'Zahraničné financovanie'!AV$504)</f>
        <v>0</v>
      </c>
      <c r="AU110" s="315">
        <f>IF('Zahraničné financovanie'!AW$504=0,0,'Zahraničné financovanie'!AW403/'Zahraničné financovanie'!AW$504)</f>
        <v>0</v>
      </c>
      <c r="AV110" s="315">
        <f>IF('Zahraničné financovanie'!AX$504=0,0,'Zahraničné financovanie'!AX403/'Zahraničné financovanie'!AX$504)</f>
        <v>0</v>
      </c>
      <c r="AW110" s="315">
        <f>IF('Zahraničné financovanie'!AY$504=0,0,'Zahraničné financovanie'!AY403/'Zahraničné financovanie'!AY$504)</f>
        <v>0</v>
      </c>
      <c r="AX110" s="315">
        <f>IF('Zahraničné financovanie'!AZ$504=0,0,'Zahraničné financovanie'!AZ403/'Zahraničné financovanie'!AZ$504)</f>
        <v>0</v>
      </c>
      <c r="AY110" s="315">
        <f>IF('Zahraničné financovanie'!BA$504=0,0,'Zahraničné financovanie'!BA403/'Zahraničné financovanie'!BA$504)</f>
        <v>0</v>
      </c>
      <c r="AZ110" s="315">
        <f>IF('Zahraničné financovanie'!BB$504=0,0,'Zahraničné financovanie'!BB403/'Zahraničné financovanie'!BB$504)</f>
        <v>0</v>
      </c>
      <c r="BA110" s="315">
        <f>IF('Zahraničné financovanie'!BC$504=0,0,'Zahraničné financovanie'!BC403/'Zahraničné financovanie'!BC$504)</f>
        <v>0</v>
      </c>
      <c r="BB110" s="315">
        <f>IF('Zahraničné financovanie'!BD$504=0,0,'Zahraničné financovanie'!BD403/'Zahraničné financovanie'!BD$504)</f>
        <v>0</v>
      </c>
    </row>
    <row r="111" spans="1:54" ht="14.25" customHeight="1" x14ac:dyDescent="0.25">
      <c r="A111" s="31">
        <v>104</v>
      </c>
      <c r="B111" s="33" t="s">
        <v>284</v>
      </c>
      <c r="C111" s="33" t="s">
        <v>283</v>
      </c>
      <c r="D111" s="316">
        <f>IF('Zahraničné financovanie'!F$504=0,0,'Zahraničné financovanie'!F404/'Zahraničné financovanie'!F$504)</f>
        <v>0</v>
      </c>
      <c r="E111" s="316">
        <f>IF('Zahraničné financovanie'!G$504=0,0,'Zahraničné financovanie'!G404/'Zahraničné financovanie'!G$504)</f>
        <v>0</v>
      </c>
      <c r="F111" s="316">
        <f>IF('Zahraničné financovanie'!H$504=0,0,'Zahraničné financovanie'!H404/'Zahraničné financovanie'!H$504)</f>
        <v>0</v>
      </c>
      <c r="G111" s="316">
        <f>IF('Zahraničné financovanie'!I$504=0,0,'Zahraničné financovanie'!I404/'Zahraničné financovanie'!I$504)</f>
        <v>0</v>
      </c>
      <c r="H111" s="316">
        <f>IF('Zahraničné financovanie'!J$504=0,0,'Zahraničné financovanie'!J404/'Zahraničné financovanie'!J$504)</f>
        <v>0</v>
      </c>
      <c r="I111" s="316">
        <f>IF('Zahraničné financovanie'!K$504=0,0,'Zahraničné financovanie'!K404/'Zahraničné financovanie'!K$504)</f>
        <v>0</v>
      </c>
      <c r="J111" s="316">
        <f>IF('Zahraničné financovanie'!L$504=0,0,'Zahraničné financovanie'!L404/'Zahraničné financovanie'!L$504)</f>
        <v>0</v>
      </c>
      <c r="K111" s="316">
        <f>IF('Zahraničné financovanie'!M$504=0,0,'Zahraničné financovanie'!M404/'Zahraničné financovanie'!M$504)</f>
        <v>0</v>
      </c>
      <c r="L111" s="316">
        <f>IF('Zahraničné financovanie'!N$504=0,0,'Zahraničné financovanie'!N404/'Zahraničné financovanie'!N$504)</f>
        <v>0</v>
      </c>
      <c r="M111" s="316">
        <f>IF('Zahraničné financovanie'!O$504=0,0,'Zahraničné financovanie'!O404/'Zahraničné financovanie'!O$504)</f>
        <v>0</v>
      </c>
      <c r="N111" s="316">
        <f>IF('Zahraničné financovanie'!P$504=0,0,'Zahraničné financovanie'!P404/'Zahraničné financovanie'!P$504)</f>
        <v>0</v>
      </c>
      <c r="O111" s="316">
        <f>IF('Zahraničné financovanie'!Q$504=0,0,'Zahraničné financovanie'!Q404/'Zahraničné financovanie'!Q$504)</f>
        <v>0</v>
      </c>
      <c r="P111" s="316">
        <f>IF('Zahraničné financovanie'!R$504=0,0,'Zahraničné financovanie'!R404/'Zahraničné financovanie'!R$504)</f>
        <v>0</v>
      </c>
      <c r="Q111" s="316">
        <f>IF('Zahraničné financovanie'!S$504=0,0,'Zahraničné financovanie'!S404/'Zahraničné financovanie'!S$504)</f>
        <v>0</v>
      </c>
      <c r="R111" s="316">
        <f>IF('Zahraničné financovanie'!T$504=0,0,'Zahraničné financovanie'!T404/'Zahraničné financovanie'!T$504)</f>
        <v>0</v>
      </c>
      <c r="S111" s="316">
        <f>IF('Zahraničné financovanie'!U$504=0,0,'Zahraničné financovanie'!U404/'Zahraničné financovanie'!U$504)</f>
        <v>0</v>
      </c>
      <c r="T111" s="316">
        <f>IF('Zahraničné financovanie'!V$504=0,0,'Zahraničné financovanie'!V404/'Zahraničné financovanie'!V$504)</f>
        <v>7.0506837085105283E-3</v>
      </c>
      <c r="U111" s="316">
        <f>IF('Zahraničné financovanie'!W$504=0,0,'Zahraničné financovanie'!W404/'Zahraničné financovanie'!W$504)</f>
        <v>0</v>
      </c>
      <c r="V111" s="316">
        <f>IF('Zahraničné financovanie'!X$504=0,0,'Zahraničné financovanie'!X404/'Zahraničné financovanie'!X$504)</f>
        <v>0</v>
      </c>
      <c r="W111" s="316">
        <f>IF('Zahraničné financovanie'!Y$504=0,0,'Zahraničné financovanie'!Y404/'Zahraničné financovanie'!Y$504)</f>
        <v>0</v>
      </c>
      <c r="X111" s="316">
        <f>IF('Zahraničné financovanie'!Z$504=0,0,'Zahraničné financovanie'!Z404/'Zahraničné financovanie'!Z$504)</f>
        <v>0</v>
      </c>
      <c r="Y111" s="316">
        <f>IF('Zahraničné financovanie'!AA$504=0,0,'Zahraničné financovanie'!AA404/'Zahraničné financovanie'!AA$504)</f>
        <v>2.6897902555354536E-4</v>
      </c>
      <c r="Z111" s="316">
        <f>IF('Zahraničné financovanie'!AB$504=0,0,'Zahraničné financovanie'!AB404/'Zahraničné financovanie'!AB$504)</f>
        <v>0</v>
      </c>
      <c r="AA111" s="316">
        <f>IF('Zahraničné financovanie'!AC$504=0,0,'Zahraničné financovanie'!AC404/'Zahraničné financovanie'!AC$504)</f>
        <v>0</v>
      </c>
      <c r="AB111" s="316">
        <f>IF('Zahraničné financovanie'!AD$504=0,0,'Zahraničné financovanie'!AD404/'Zahraničné financovanie'!AD$504)</f>
        <v>0</v>
      </c>
      <c r="AC111" s="316">
        <f>IF('Zahraničné financovanie'!AE$504=0,0,'Zahraničné financovanie'!AE404/'Zahraničné financovanie'!AE$504)</f>
        <v>0</v>
      </c>
      <c r="AD111" s="316">
        <f>IF('Zahraničné financovanie'!AF$504=0,0,'Zahraničné financovanie'!AF404/'Zahraničné financovanie'!AF$504)</f>
        <v>0</v>
      </c>
      <c r="AE111" s="316">
        <f>IF('Zahraničné financovanie'!AG$504=0,0,'Zahraničné financovanie'!AG404/'Zahraničné financovanie'!AG$504)</f>
        <v>0</v>
      </c>
      <c r="AF111" s="316">
        <f>IF('Zahraničné financovanie'!AH$504=0,0,'Zahraničné financovanie'!AH404/'Zahraničné financovanie'!AH$504)</f>
        <v>0</v>
      </c>
      <c r="AG111" s="316">
        <f>IF('Zahraničné financovanie'!AI$504=0,0,'Zahraničné financovanie'!AI404/'Zahraničné financovanie'!AI$504)</f>
        <v>0</v>
      </c>
      <c r="AH111" s="316">
        <f>IF('Zahraničné financovanie'!AJ$504=0,0,'Zahraničné financovanie'!AJ404/'Zahraničné financovanie'!AJ$504)</f>
        <v>0</v>
      </c>
      <c r="AI111" s="316">
        <f>IF('Zahraničné financovanie'!AK$504=0,0,'Zahraničné financovanie'!AK404/'Zahraničné financovanie'!AK$504)</f>
        <v>0</v>
      </c>
      <c r="AJ111" s="316">
        <f>IF('Zahraničné financovanie'!AL$504=0,0,'Zahraničné financovanie'!AL404/'Zahraničné financovanie'!AL$504)</f>
        <v>0</v>
      </c>
      <c r="AK111" s="316">
        <f>IF('Zahraničné financovanie'!AM$504=0,0,'Zahraničné financovanie'!AM404/'Zahraničné financovanie'!AM$504)</f>
        <v>0</v>
      </c>
      <c r="AL111" s="316">
        <f>IF('Zahraničné financovanie'!AN$504=0,0,'Zahraničné financovanie'!AN404/'Zahraničné financovanie'!AN$504)</f>
        <v>0</v>
      </c>
      <c r="AM111" s="316">
        <f>IF('Zahraničné financovanie'!AO$504=0,0,'Zahraničné financovanie'!AO404/'Zahraničné financovanie'!AO$504)</f>
        <v>0</v>
      </c>
      <c r="AN111" s="316">
        <f>IF('Zahraničné financovanie'!AP$504=0,0,'Zahraničné financovanie'!AP404/'Zahraničné financovanie'!AP$504)</f>
        <v>0</v>
      </c>
      <c r="AO111" s="316">
        <f>IF('Zahraničné financovanie'!AQ$504=0,0,'Zahraničné financovanie'!AQ404/'Zahraničné financovanie'!AQ$504)</f>
        <v>0</v>
      </c>
      <c r="AP111" s="316">
        <f>IF('Zahraničné financovanie'!AR$504=0,0,'Zahraničné financovanie'!AR404/'Zahraničné financovanie'!AR$504)</f>
        <v>0</v>
      </c>
      <c r="AQ111" s="316">
        <f>IF('Zahraničné financovanie'!AS$504=0,0,'Zahraničné financovanie'!AS404/'Zahraničné financovanie'!AS$504)</f>
        <v>0</v>
      </c>
      <c r="AR111" s="316">
        <f>IF('Zahraničné financovanie'!AT$504=0,0,'Zahraničné financovanie'!AT404/'Zahraničné financovanie'!AT$504)</f>
        <v>0</v>
      </c>
      <c r="AS111" s="316">
        <f>IF('Zahraničné financovanie'!AU$504=0,0,'Zahraničné financovanie'!AU404/'Zahraničné financovanie'!AU$504)</f>
        <v>0</v>
      </c>
      <c r="AT111" s="316">
        <f>IF('Zahraničné financovanie'!AV$504=0,0,'Zahraničné financovanie'!AV404/'Zahraničné financovanie'!AV$504)</f>
        <v>0</v>
      </c>
      <c r="AU111" s="316">
        <f>IF('Zahraničné financovanie'!AW$504=0,0,'Zahraničné financovanie'!AW404/'Zahraničné financovanie'!AW$504)</f>
        <v>0</v>
      </c>
      <c r="AV111" s="316">
        <f>IF('Zahraničné financovanie'!AX$504=0,0,'Zahraničné financovanie'!AX404/'Zahraničné financovanie'!AX$504)</f>
        <v>0</v>
      </c>
      <c r="AW111" s="316">
        <f>IF('Zahraničné financovanie'!AY$504=0,0,'Zahraničné financovanie'!AY404/'Zahraničné financovanie'!AY$504)</f>
        <v>0</v>
      </c>
      <c r="AX111" s="316">
        <f>IF('Zahraničné financovanie'!AZ$504=0,0,'Zahraničné financovanie'!AZ404/'Zahraničné financovanie'!AZ$504)</f>
        <v>0</v>
      </c>
      <c r="AY111" s="316">
        <f>IF('Zahraničné financovanie'!BA$504=0,0,'Zahraničné financovanie'!BA404/'Zahraničné financovanie'!BA$504)</f>
        <v>0</v>
      </c>
      <c r="AZ111" s="316">
        <f>IF('Zahraničné financovanie'!BB$504=0,0,'Zahraničné financovanie'!BB404/'Zahraničné financovanie'!BB$504)</f>
        <v>0</v>
      </c>
      <c r="BA111" s="316">
        <f>IF('Zahraničné financovanie'!BC$504=0,0,'Zahraničné financovanie'!BC404/'Zahraničné financovanie'!BC$504)</f>
        <v>0</v>
      </c>
      <c r="BB111" s="316">
        <f>IF('Zahraničné financovanie'!BD$504=0,0,'Zahraničné financovanie'!BD404/'Zahraničné financovanie'!BD$504)</f>
        <v>0</v>
      </c>
    </row>
    <row r="112" spans="1:54" ht="14.25" customHeight="1" x14ac:dyDescent="0.25">
      <c r="A112" s="31">
        <v>105</v>
      </c>
      <c r="B112" s="33" t="s">
        <v>258</v>
      </c>
      <c r="C112" s="45" t="s">
        <v>257</v>
      </c>
      <c r="D112" s="315">
        <f>IF('Zahraničné financovanie'!F$504=0,0,'Zahraničné financovanie'!F405/'Zahraničné financovanie'!F$504)</f>
        <v>0</v>
      </c>
      <c r="E112" s="315">
        <f>IF('Zahraničné financovanie'!G$504=0,0,'Zahraničné financovanie'!G405/'Zahraničné financovanie'!G$504)</f>
        <v>0</v>
      </c>
      <c r="F112" s="315">
        <f>IF('Zahraničné financovanie'!H$504=0,0,'Zahraničné financovanie'!H405/'Zahraničné financovanie'!H$504)</f>
        <v>0</v>
      </c>
      <c r="G112" s="315">
        <f>IF('Zahraničné financovanie'!I$504=0,0,'Zahraničné financovanie'!I405/'Zahraničné financovanie'!I$504)</f>
        <v>0</v>
      </c>
      <c r="H112" s="315">
        <f>IF('Zahraničné financovanie'!J$504=0,0,'Zahraničné financovanie'!J405/'Zahraničné financovanie'!J$504)</f>
        <v>0</v>
      </c>
      <c r="I112" s="315">
        <f>IF('Zahraničné financovanie'!K$504=0,0,'Zahraničné financovanie'!K405/'Zahraničné financovanie'!K$504)</f>
        <v>0</v>
      </c>
      <c r="J112" s="315">
        <f>IF('Zahraničné financovanie'!L$504=0,0,'Zahraničné financovanie'!L405/'Zahraničné financovanie'!L$504)</f>
        <v>0</v>
      </c>
      <c r="K112" s="315">
        <f>IF('Zahraničné financovanie'!M$504=0,0,'Zahraničné financovanie'!M405/'Zahraničné financovanie'!M$504)</f>
        <v>0</v>
      </c>
      <c r="L112" s="315">
        <f>IF('Zahraničné financovanie'!N$504=0,0,'Zahraničné financovanie'!N405/'Zahraničné financovanie'!N$504)</f>
        <v>4.1082647724563319E-3</v>
      </c>
      <c r="M112" s="315">
        <f>IF('Zahraničné financovanie'!O$504=0,0,'Zahraničné financovanie'!O405/'Zahraničné financovanie'!O$504)</f>
        <v>0</v>
      </c>
      <c r="N112" s="315">
        <f>IF('Zahraničné financovanie'!P$504=0,0,'Zahraničné financovanie'!P405/'Zahraničné financovanie'!P$504)</f>
        <v>0</v>
      </c>
      <c r="O112" s="315">
        <f>IF('Zahraničné financovanie'!Q$504=0,0,'Zahraničné financovanie'!Q405/'Zahraničné financovanie'!Q$504)</f>
        <v>0</v>
      </c>
      <c r="P112" s="315">
        <f>IF('Zahraničné financovanie'!R$504=0,0,'Zahraničné financovanie'!R405/'Zahraničné financovanie'!R$504)</f>
        <v>0</v>
      </c>
      <c r="Q112" s="315">
        <f>IF('Zahraničné financovanie'!S$504=0,0,'Zahraničné financovanie'!S405/'Zahraničné financovanie'!S$504)</f>
        <v>0</v>
      </c>
      <c r="R112" s="315">
        <f>IF('Zahraničné financovanie'!T$504=0,0,'Zahraničné financovanie'!T405/'Zahraničné financovanie'!T$504)</f>
        <v>0</v>
      </c>
      <c r="S112" s="315">
        <f>IF('Zahraničné financovanie'!U$504=0,0,'Zahraničné financovanie'!U405/'Zahraničné financovanie'!U$504)</f>
        <v>0</v>
      </c>
      <c r="T112" s="315">
        <f>IF('Zahraničné financovanie'!V$504=0,0,'Zahraničné financovanie'!V405/'Zahraničné financovanie'!V$504)</f>
        <v>0</v>
      </c>
      <c r="U112" s="315">
        <f>IF('Zahraničné financovanie'!W$504=0,0,'Zahraničné financovanie'!W405/'Zahraničné financovanie'!W$504)</f>
        <v>0</v>
      </c>
      <c r="V112" s="315">
        <f>IF('Zahraničné financovanie'!X$504=0,0,'Zahraničné financovanie'!X405/'Zahraničné financovanie'!X$504)</f>
        <v>0</v>
      </c>
      <c r="W112" s="315">
        <f>IF('Zahraničné financovanie'!Y$504=0,0,'Zahraničné financovanie'!Y405/'Zahraničné financovanie'!Y$504)</f>
        <v>0</v>
      </c>
      <c r="X112" s="315">
        <f>IF('Zahraničné financovanie'!Z$504=0,0,'Zahraničné financovanie'!Z405/'Zahraničné financovanie'!Z$504)</f>
        <v>0</v>
      </c>
      <c r="Y112" s="315">
        <f>IF('Zahraničné financovanie'!AA$504=0,0,'Zahraničné financovanie'!AA405/'Zahraničné financovanie'!AA$504)</f>
        <v>0</v>
      </c>
      <c r="Z112" s="315">
        <f>IF('Zahraničné financovanie'!AB$504=0,0,'Zahraničné financovanie'!AB405/'Zahraničné financovanie'!AB$504)</f>
        <v>0</v>
      </c>
      <c r="AA112" s="315">
        <f>IF('Zahraničné financovanie'!AC$504=0,0,'Zahraničné financovanie'!AC405/'Zahraničné financovanie'!AC$504)</f>
        <v>0</v>
      </c>
      <c r="AB112" s="315">
        <f>IF('Zahraničné financovanie'!AD$504=0,0,'Zahraničné financovanie'!AD405/'Zahraničné financovanie'!AD$504)</f>
        <v>0</v>
      </c>
      <c r="AC112" s="315">
        <f>IF('Zahraničné financovanie'!AE$504=0,0,'Zahraničné financovanie'!AE405/'Zahraničné financovanie'!AE$504)</f>
        <v>0</v>
      </c>
      <c r="AD112" s="315">
        <f>IF('Zahraničné financovanie'!AF$504=0,0,'Zahraničné financovanie'!AF405/'Zahraničné financovanie'!AF$504)</f>
        <v>0</v>
      </c>
      <c r="AE112" s="315">
        <f>IF('Zahraničné financovanie'!AG$504=0,0,'Zahraničné financovanie'!AG405/'Zahraničné financovanie'!AG$504)</f>
        <v>0</v>
      </c>
      <c r="AF112" s="315">
        <f>IF('Zahraničné financovanie'!AH$504=0,0,'Zahraničné financovanie'!AH405/'Zahraničné financovanie'!AH$504)</f>
        <v>0</v>
      </c>
      <c r="AG112" s="315">
        <f>IF('Zahraničné financovanie'!AI$504=0,0,'Zahraničné financovanie'!AI405/'Zahraničné financovanie'!AI$504)</f>
        <v>0</v>
      </c>
      <c r="AH112" s="315">
        <f>IF('Zahraničné financovanie'!AJ$504=0,0,'Zahraničné financovanie'!AJ405/'Zahraničné financovanie'!AJ$504)</f>
        <v>0</v>
      </c>
      <c r="AI112" s="315">
        <f>IF('Zahraničné financovanie'!AK$504=0,0,'Zahraničné financovanie'!AK405/'Zahraničné financovanie'!AK$504)</f>
        <v>0</v>
      </c>
      <c r="AJ112" s="315">
        <f>IF('Zahraničné financovanie'!AL$504=0,0,'Zahraničné financovanie'!AL405/'Zahraničné financovanie'!AL$504)</f>
        <v>0</v>
      </c>
      <c r="AK112" s="315">
        <f>IF('Zahraničné financovanie'!AM$504=0,0,'Zahraničné financovanie'!AM405/'Zahraničné financovanie'!AM$504)</f>
        <v>0</v>
      </c>
      <c r="AL112" s="315">
        <f>IF('Zahraničné financovanie'!AN$504=0,0,'Zahraničné financovanie'!AN405/'Zahraničné financovanie'!AN$504)</f>
        <v>0</v>
      </c>
      <c r="AM112" s="315">
        <f>IF('Zahraničné financovanie'!AO$504=0,0,'Zahraničné financovanie'!AO405/'Zahraničné financovanie'!AO$504)</f>
        <v>0</v>
      </c>
      <c r="AN112" s="315">
        <f>IF('Zahraničné financovanie'!AP$504=0,0,'Zahraničné financovanie'!AP405/'Zahraničné financovanie'!AP$504)</f>
        <v>0</v>
      </c>
      <c r="AO112" s="315">
        <f>IF('Zahraničné financovanie'!AQ$504=0,0,'Zahraničné financovanie'!AQ405/'Zahraničné financovanie'!AQ$504)</f>
        <v>0</v>
      </c>
      <c r="AP112" s="315">
        <f>IF('Zahraničné financovanie'!AR$504=0,0,'Zahraničné financovanie'!AR405/'Zahraničné financovanie'!AR$504)</f>
        <v>0</v>
      </c>
      <c r="AQ112" s="315">
        <f>IF('Zahraničné financovanie'!AS$504=0,0,'Zahraničné financovanie'!AS405/'Zahraničné financovanie'!AS$504)</f>
        <v>0</v>
      </c>
      <c r="AR112" s="315">
        <f>IF('Zahraničné financovanie'!AT$504=0,0,'Zahraničné financovanie'!AT405/'Zahraničné financovanie'!AT$504)</f>
        <v>0</v>
      </c>
      <c r="AS112" s="315">
        <f>IF('Zahraničné financovanie'!AU$504=0,0,'Zahraničné financovanie'!AU405/'Zahraničné financovanie'!AU$504)</f>
        <v>0</v>
      </c>
      <c r="AT112" s="315">
        <f>IF('Zahraničné financovanie'!AV$504=0,0,'Zahraničné financovanie'!AV405/'Zahraničné financovanie'!AV$504)</f>
        <v>0</v>
      </c>
      <c r="AU112" s="315">
        <f>IF('Zahraničné financovanie'!AW$504=0,0,'Zahraničné financovanie'!AW405/'Zahraničné financovanie'!AW$504)</f>
        <v>0</v>
      </c>
      <c r="AV112" s="315">
        <f>IF('Zahraničné financovanie'!AX$504=0,0,'Zahraničné financovanie'!AX405/'Zahraničné financovanie'!AX$504)</f>
        <v>0</v>
      </c>
      <c r="AW112" s="315">
        <f>IF('Zahraničné financovanie'!AY$504=0,0,'Zahraničné financovanie'!AY405/'Zahraničné financovanie'!AY$504)</f>
        <v>0</v>
      </c>
      <c r="AX112" s="315">
        <f>IF('Zahraničné financovanie'!AZ$504=0,0,'Zahraničné financovanie'!AZ405/'Zahraničné financovanie'!AZ$504)</f>
        <v>0</v>
      </c>
      <c r="AY112" s="315">
        <f>IF('Zahraničné financovanie'!BA$504=0,0,'Zahraničné financovanie'!BA405/'Zahraničné financovanie'!BA$504)</f>
        <v>0</v>
      </c>
      <c r="AZ112" s="315">
        <f>IF('Zahraničné financovanie'!BB$504=0,0,'Zahraničné financovanie'!BB405/'Zahraničné financovanie'!BB$504)</f>
        <v>0</v>
      </c>
      <c r="BA112" s="315">
        <f>IF('Zahraničné financovanie'!BC$504=0,0,'Zahraničné financovanie'!BC405/'Zahraničné financovanie'!BC$504)</f>
        <v>0</v>
      </c>
      <c r="BB112" s="315">
        <f>IF('Zahraničné financovanie'!BD$504=0,0,'Zahraničné financovanie'!BD405/'Zahraničné financovanie'!BD$504)</f>
        <v>0</v>
      </c>
    </row>
    <row r="113" spans="1:54" ht="14.25" customHeight="1" x14ac:dyDescent="0.25">
      <c r="A113" s="31">
        <v>106</v>
      </c>
      <c r="B113" s="33" t="s">
        <v>266</v>
      </c>
      <c r="C113" s="45" t="s">
        <v>265</v>
      </c>
      <c r="D113" s="316">
        <f>IF('Zahraničné financovanie'!F$504=0,0,'Zahraničné financovanie'!F406/'Zahraničné financovanie'!F$504)</f>
        <v>0</v>
      </c>
      <c r="E113" s="316">
        <f>IF('Zahraničné financovanie'!G$504=0,0,'Zahraničné financovanie'!G406/'Zahraničné financovanie'!G$504)</f>
        <v>0</v>
      </c>
      <c r="F113" s="316">
        <f>IF('Zahraničné financovanie'!H$504=0,0,'Zahraničné financovanie'!H406/'Zahraničné financovanie'!H$504)</f>
        <v>0</v>
      </c>
      <c r="G113" s="316">
        <f>IF('Zahraničné financovanie'!I$504=0,0,'Zahraničné financovanie'!I406/'Zahraničné financovanie'!I$504)</f>
        <v>0</v>
      </c>
      <c r="H113" s="316">
        <f>IF('Zahraničné financovanie'!J$504=0,0,'Zahraničné financovanie'!J406/'Zahraničné financovanie'!J$504)</f>
        <v>0</v>
      </c>
      <c r="I113" s="316">
        <f>IF('Zahraničné financovanie'!K$504=0,0,'Zahraničné financovanie'!K406/'Zahraničné financovanie'!K$504)</f>
        <v>0</v>
      </c>
      <c r="J113" s="316">
        <f>IF('Zahraničné financovanie'!L$504=0,0,'Zahraničné financovanie'!L406/'Zahraničné financovanie'!L$504)</f>
        <v>1.0482180293501049E-3</v>
      </c>
      <c r="K113" s="316">
        <f>IF('Zahraničné financovanie'!M$504=0,0,'Zahraničné financovanie'!M406/'Zahraničné financovanie'!M$504)</f>
        <v>0</v>
      </c>
      <c r="L113" s="316">
        <f>IF('Zahraničné financovanie'!N$504=0,0,'Zahraničné financovanie'!N406/'Zahraničné financovanie'!N$504)</f>
        <v>0</v>
      </c>
      <c r="M113" s="316">
        <f>IF('Zahraničné financovanie'!O$504=0,0,'Zahraničné financovanie'!O406/'Zahraničné financovanie'!O$504)</f>
        <v>0</v>
      </c>
      <c r="N113" s="316">
        <f>IF('Zahraničné financovanie'!P$504=0,0,'Zahraničné financovanie'!P406/'Zahraničné financovanie'!P$504)</f>
        <v>0</v>
      </c>
      <c r="O113" s="316">
        <f>IF('Zahraničné financovanie'!Q$504=0,0,'Zahraničné financovanie'!Q406/'Zahraničné financovanie'!Q$504)</f>
        <v>0</v>
      </c>
      <c r="P113" s="316">
        <f>IF('Zahraničné financovanie'!R$504=0,0,'Zahraničné financovanie'!R406/'Zahraničné financovanie'!R$504)</f>
        <v>0</v>
      </c>
      <c r="Q113" s="316">
        <f>IF('Zahraničné financovanie'!S$504=0,0,'Zahraničné financovanie'!S406/'Zahraničné financovanie'!S$504)</f>
        <v>0</v>
      </c>
      <c r="R113" s="316">
        <f>IF('Zahraničné financovanie'!T$504=0,0,'Zahraničné financovanie'!T406/'Zahraničné financovanie'!T$504)</f>
        <v>0</v>
      </c>
      <c r="S113" s="316">
        <f>IF('Zahraničné financovanie'!U$504=0,0,'Zahraničné financovanie'!U406/'Zahraničné financovanie'!U$504)</f>
        <v>0</v>
      </c>
      <c r="T113" s="316">
        <f>IF('Zahraničné financovanie'!V$504=0,0,'Zahraničné financovanie'!V406/'Zahraničné financovanie'!V$504)</f>
        <v>0</v>
      </c>
      <c r="U113" s="316">
        <f>IF('Zahraničné financovanie'!W$504=0,0,'Zahraničné financovanie'!W406/'Zahraničné financovanie'!W$504)</f>
        <v>0</v>
      </c>
      <c r="V113" s="316">
        <f>IF('Zahraničné financovanie'!X$504=0,0,'Zahraničné financovanie'!X406/'Zahraničné financovanie'!X$504)</f>
        <v>0</v>
      </c>
      <c r="W113" s="316">
        <f>IF('Zahraničné financovanie'!Y$504=0,0,'Zahraničné financovanie'!Y406/'Zahraničné financovanie'!Y$504)</f>
        <v>0</v>
      </c>
      <c r="X113" s="316">
        <f>IF('Zahraničné financovanie'!Z$504=0,0,'Zahraničné financovanie'!Z406/'Zahraničné financovanie'!Z$504)</f>
        <v>0</v>
      </c>
      <c r="Y113" s="316">
        <f>IF('Zahraničné financovanie'!AA$504=0,0,'Zahraničné financovanie'!AA406/'Zahraničné financovanie'!AA$504)</f>
        <v>0</v>
      </c>
      <c r="Z113" s="316">
        <f>IF('Zahraničné financovanie'!AB$504=0,0,'Zahraničné financovanie'!AB406/'Zahraničné financovanie'!AB$504)</f>
        <v>0</v>
      </c>
      <c r="AA113" s="316">
        <f>IF('Zahraničné financovanie'!AC$504=0,0,'Zahraničné financovanie'!AC406/'Zahraničné financovanie'!AC$504)</f>
        <v>0</v>
      </c>
      <c r="AB113" s="316">
        <f>IF('Zahraničné financovanie'!AD$504=0,0,'Zahraničné financovanie'!AD406/'Zahraničné financovanie'!AD$504)</f>
        <v>0</v>
      </c>
      <c r="AC113" s="316">
        <f>IF('Zahraničné financovanie'!AE$504=0,0,'Zahraničné financovanie'!AE406/'Zahraničné financovanie'!AE$504)</f>
        <v>0</v>
      </c>
      <c r="AD113" s="316">
        <f>IF('Zahraničné financovanie'!AF$504=0,0,'Zahraničné financovanie'!AF406/'Zahraničné financovanie'!AF$504)</f>
        <v>0</v>
      </c>
      <c r="AE113" s="316">
        <f>IF('Zahraničné financovanie'!AG$504=0,0,'Zahraničné financovanie'!AG406/'Zahraničné financovanie'!AG$504)</f>
        <v>0</v>
      </c>
      <c r="AF113" s="316">
        <f>IF('Zahraničné financovanie'!AH$504=0,0,'Zahraničné financovanie'!AH406/'Zahraničné financovanie'!AH$504)</f>
        <v>0</v>
      </c>
      <c r="AG113" s="316">
        <f>IF('Zahraničné financovanie'!AI$504=0,0,'Zahraničné financovanie'!AI406/'Zahraničné financovanie'!AI$504)</f>
        <v>0</v>
      </c>
      <c r="AH113" s="316">
        <f>IF('Zahraničné financovanie'!AJ$504=0,0,'Zahraničné financovanie'!AJ406/'Zahraničné financovanie'!AJ$504)</f>
        <v>0</v>
      </c>
      <c r="AI113" s="316">
        <f>IF('Zahraničné financovanie'!AK$504=0,0,'Zahraničné financovanie'!AK406/'Zahraničné financovanie'!AK$504)</f>
        <v>0</v>
      </c>
      <c r="AJ113" s="316">
        <f>IF('Zahraničné financovanie'!AL$504=0,0,'Zahraničné financovanie'!AL406/'Zahraničné financovanie'!AL$504)</f>
        <v>1.7502720392088551E-3</v>
      </c>
      <c r="AK113" s="316">
        <f>IF('Zahraničné financovanie'!AM$504=0,0,'Zahraničné financovanie'!AM406/'Zahraničné financovanie'!AM$504)</f>
        <v>0</v>
      </c>
      <c r="AL113" s="316">
        <f>IF('Zahraničné financovanie'!AN$504=0,0,'Zahraničné financovanie'!AN406/'Zahraničné financovanie'!AN$504)</f>
        <v>0</v>
      </c>
      <c r="AM113" s="316">
        <f>IF('Zahraničné financovanie'!AO$504=0,0,'Zahraničné financovanie'!AO406/'Zahraničné financovanie'!AO$504)</f>
        <v>0</v>
      </c>
      <c r="AN113" s="316">
        <f>IF('Zahraničné financovanie'!AP$504=0,0,'Zahraničné financovanie'!AP406/'Zahraničné financovanie'!AP$504)</f>
        <v>0</v>
      </c>
      <c r="AO113" s="316">
        <f>IF('Zahraničné financovanie'!AQ$504=0,0,'Zahraničné financovanie'!AQ406/'Zahraničné financovanie'!AQ$504)</f>
        <v>7.1378326110007433E-3</v>
      </c>
      <c r="AP113" s="316">
        <f>IF('Zahraničné financovanie'!AR$504=0,0,'Zahraničné financovanie'!AR406/'Zahraničné financovanie'!AR$504)</f>
        <v>0</v>
      </c>
      <c r="AQ113" s="316">
        <f>IF('Zahraničné financovanie'!AS$504=0,0,'Zahraničné financovanie'!AS406/'Zahraničné financovanie'!AS$504)</f>
        <v>0</v>
      </c>
      <c r="AR113" s="316">
        <f>IF('Zahraničné financovanie'!AT$504=0,0,'Zahraničné financovanie'!AT406/'Zahraničné financovanie'!AT$504)</f>
        <v>0</v>
      </c>
      <c r="AS113" s="316">
        <f>IF('Zahraničné financovanie'!AU$504=0,0,'Zahraničné financovanie'!AU406/'Zahraničné financovanie'!AU$504)</f>
        <v>0</v>
      </c>
      <c r="AT113" s="316">
        <f>IF('Zahraničné financovanie'!AV$504=0,0,'Zahraničné financovanie'!AV406/'Zahraničné financovanie'!AV$504)</f>
        <v>0</v>
      </c>
      <c r="AU113" s="316">
        <f>IF('Zahraničné financovanie'!AW$504=0,0,'Zahraničné financovanie'!AW406/'Zahraničné financovanie'!AW$504)</f>
        <v>0</v>
      </c>
      <c r="AV113" s="316">
        <f>IF('Zahraničné financovanie'!AX$504=0,0,'Zahraničné financovanie'!AX406/'Zahraničné financovanie'!AX$504)</f>
        <v>0</v>
      </c>
      <c r="AW113" s="316">
        <f>IF('Zahraničné financovanie'!AY$504=0,0,'Zahraničné financovanie'!AY406/'Zahraničné financovanie'!AY$504)</f>
        <v>0</v>
      </c>
      <c r="AX113" s="316">
        <f>IF('Zahraničné financovanie'!AZ$504=0,0,'Zahraničné financovanie'!AZ406/'Zahraničné financovanie'!AZ$504)</f>
        <v>0</v>
      </c>
      <c r="AY113" s="316">
        <f>IF('Zahraničné financovanie'!BA$504=0,0,'Zahraničné financovanie'!BA406/'Zahraničné financovanie'!BA$504)</f>
        <v>0</v>
      </c>
      <c r="AZ113" s="316">
        <f>IF('Zahraničné financovanie'!BB$504=0,0,'Zahraničné financovanie'!BB406/'Zahraničné financovanie'!BB$504)</f>
        <v>0</v>
      </c>
      <c r="BA113" s="316">
        <f>IF('Zahraničné financovanie'!BC$504=0,0,'Zahraničné financovanie'!BC406/'Zahraničné financovanie'!BC$504)</f>
        <v>0</v>
      </c>
      <c r="BB113" s="316">
        <f>IF('Zahraničné financovanie'!BD$504=0,0,'Zahraničné financovanie'!BD406/'Zahraničné financovanie'!BD$504)</f>
        <v>0</v>
      </c>
    </row>
    <row r="114" spans="1:54" ht="14.25" customHeight="1" x14ac:dyDescent="0.25">
      <c r="A114" s="31">
        <v>107</v>
      </c>
      <c r="B114" s="41" t="s">
        <v>282</v>
      </c>
      <c r="C114" s="46" t="s">
        <v>281</v>
      </c>
      <c r="D114" s="315">
        <f>IF('Zahraničné financovanie'!F$504=0,0,'Zahraničné financovanie'!F407/'Zahraničné financovanie'!F$504)</f>
        <v>0</v>
      </c>
      <c r="E114" s="315">
        <f>IF('Zahraničné financovanie'!G$504=0,0,'Zahraničné financovanie'!G407/'Zahraničné financovanie'!G$504)</f>
        <v>0</v>
      </c>
      <c r="F114" s="315">
        <f>IF('Zahraničné financovanie'!H$504=0,0,'Zahraničné financovanie'!H407/'Zahraničné financovanie'!H$504)</f>
        <v>5.1617895763819442E-2</v>
      </c>
      <c r="G114" s="315">
        <f>IF('Zahraničné financovanie'!I$504=0,0,'Zahraničné financovanie'!I407/'Zahraničné financovanie'!I$504)</f>
        <v>0</v>
      </c>
      <c r="H114" s="315">
        <f>IF('Zahraničné financovanie'!J$504=0,0,'Zahraničné financovanie'!J407/'Zahraničné financovanie'!J$504)</f>
        <v>0</v>
      </c>
      <c r="I114" s="315">
        <f>IF('Zahraničné financovanie'!K$504=0,0,'Zahraničné financovanie'!K407/'Zahraničné financovanie'!K$504)</f>
        <v>0</v>
      </c>
      <c r="J114" s="315">
        <f>IF('Zahraničné financovanie'!L$504=0,0,'Zahraničné financovanie'!L407/'Zahraničné financovanie'!L$504)</f>
        <v>1.0482180293501049E-3</v>
      </c>
      <c r="K114" s="315">
        <f>IF('Zahraničné financovanie'!M$504=0,0,'Zahraničné financovanie'!M407/'Zahraničné financovanie'!M$504)</f>
        <v>0</v>
      </c>
      <c r="L114" s="315">
        <f>IF('Zahraničné financovanie'!N$504=0,0,'Zahraničné financovanie'!N407/'Zahraničné financovanie'!N$504)</f>
        <v>0</v>
      </c>
      <c r="M114" s="315">
        <f>IF('Zahraničné financovanie'!O$504=0,0,'Zahraničné financovanie'!O407/'Zahraničné financovanie'!O$504)</f>
        <v>0</v>
      </c>
      <c r="N114" s="315">
        <f>IF('Zahraničné financovanie'!P$504=0,0,'Zahraničné financovanie'!P407/'Zahraničné financovanie'!P$504)</f>
        <v>0</v>
      </c>
      <c r="O114" s="315">
        <f>IF('Zahraničné financovanie'!Q$504=0,0,'Zahraničné financovanie'!Q407/'Zahraničné financovanie'!Q$504)</f>
        <v>0</v>
      </c>
      <c r="P114" s="315">
        <f>IF('Zahraničné financovanie'!R$504=0,0,'Zahraničné financovanie'!R407/'Zahraničné financovanie'!R$504)</f>
        <v>0</v>
      </c>
      <c r="Q114" s="315">
        <f>IF('Zahraničné financovanie'!S$504=0,0,'Zahraničné financovanie'!S407/'Zahraničné financovanie'!S$504)</f>
        <v>0</v>
      </c>
      <c r="R114" s="315">
        <f>IF('Zahraničné financovanie'!T$504=0,0,'Zahraničné financovanie'!T407/'Zahraničné financovanie'!T$504)</f>
        <v>0</v>
      </c>
      <c r="S114" s="315">
        <f>IF('Zahraničné financovanie'!U$504=0,0,'Zahraničné financovanie'!U407/'Zahraničné financovanie'!U$504)</f>
        <v>0</v>
      </c>
      <c r="T114" s="315">
        <f>IF('Zahraničné financovanie'!V$504=0,0,'Zahraničné financovanie'!V407/'Zahraničné financovanie'!V$504)</f>
        <v>0</v>
      </c>
      <c r="U114" s="315">
        <f>IF('Zahraničné financovanie'!W$504=0,0,'Zahraničné financovanie'!W407/'Zahraničné financovanie'!W$504)</f>
        <v>0</v>
      </c>
      <c r="V114" s="315">
        <f>IF('Zahraničné financovanie'!X$504=0,0,'Zahraničné financovanie'!X407/'Zahraničné financovanie'!X$504)</f>
        <v>0</v>
      </c>
      <c r="W114" s="315">
        <f>IF('Zahraničné financovanie'!Y$504=0,0,'Zahraničné financovanie'!Y407/'Zahraničné financovanie'!Y$504)</f>
        <v>0</v>
      </c>
      <c r="X114" s="315">
        <f>IF('Zahraničné financovanie'!Z$504=0,0,'Zahraničné financovanie'!Z407/'Zahraničné financovanie'!Z$504)</f>
        <v>0</v>
      </c>
      <c r="Y114" s="315">
        <f>IF('Zahraničné financovanie'!AA$504=0,0,'Zahraničné financovanie'!AA407/'Zahraničné financovanie'!AA$504)</f>
        <v>0</v>
      </c>
      <c r="Z114" s="315">
        <f>IF('Zahraničné financovanie'!AB$504=0,0,'Zahraničné financovanie'!AB407/'Zahraničné financovanie'!AB$504)</f>
        <v>0</v>
      </c>
      <c r="AA114" s="315">
        <f>IF('Zahraničné financovanie'!AC$504=0,0,'Zahraničné financovanie'!AC407/'Zahraničné financovanie'!AC$504)</f>
        <v>0</v>
      </c>
      <c r="AB114" s="315">
        <f>IF('Zahraničné financovanie'!AD$504=0,0,'Zahraničné financovanie'!AD407/'Zahraničné financovanie'!AD$504)</f>
        <v>0</v>
      </c>
      <c r="AC114" s="315">
        <f>IF('Zahraničné financovanie'!AE$504=0,0,'Zahraničné financovanie'!AE407/'Zahraničné financovanie'!AE$504)</f>
        <v>0</v>
      </c>
      <c r="AD114" s="315">
        <f>IF('Zahraničné financovanie'!AF$504=0,0,'Zahraničné financovanie'!AF407/'Zahraničné financovanie'!AF$504)</f>
        <v>0</v>
      </c>
      <c r="AE114" s="315">
        <f>IF('Zahraničné financovanie'!AG$504=0,0,'Zahraničné financovanie'!AG407/'Zahraničné financovanie'!AG$504)</f>
        <v>0</v>
      </c>
      <c r="AF114" s="315">
        <f>IF('Zahraničné financovanie'!AH$504=0,0,'Zahraničné financovanie'!AH407/'Zahraničné financovanie'!AH$504)</f>
        <v>0</v>
      </c>
      <c r="AG114" s="315">
        <f>IF('Zahraničné financovanie'!AI$504=0,0,'Zahraničné financovanie'!AI407/'Zahraničné financovanie'!AI$504)</f>
        <v>0</v>
      </c>
      <c r="AH114" s="315">
        <f>IF('Zahraničné financovanie'!AJ$504=0,0,'Zahraničné financovanie'!AJ407/'Zahraničné financovanie'!AJ$504)</f>
        <v>0</v>
      </c>
      <c r="AI114" s="315">
        <f>IF('Zahraničné financovanie'!AK$504=0,0,'Zahraničné financovanie'!AK407/'Zahraničné financovanie'!AK$504)</f>
        <v>0</v>
      </c>
      <c r="AJ114" s="315">
        <f>IF('Zahraničné financovanie'!AL$504=0,0,'Zahraničné financovanie'!AL407/'Zahraničné financovanie'!AL$504)</f>
        <v>0</v>
      </c>
      <c r="AK114" s="315">
        <f>IF('Zahraničné financovanie'!AM$504=0,0,'Zahraničné financovanie'!AM407/'Zahraničné financovanie'!AM$504)</f>
        <v>0</v>
      </c>
      <c r="AL114" s="315">
        <f>IF('Zahraničné financovanie'!AN$504=0,0,'Zahraničné financovanie'!AN407/'Zahraničné financovanie'!AN$504)</f>
        <v>0</v>
      </c>
      <c r="AM114" s="315">
        <f>IF('Zahraničné financovanie'!AO$504=0,0,'Zahraničné financovanie'!AO407/'Zahraničné financovanie'!AO$504)</f>
        <v>0</v>
      </c>
      <c r="AN114" s="315">
        <f>IF('Zahraničné financovanie'!AP$504=0,0,'Zahraničné financovanie'!AP407/'Zahraničné financovanie'!AP$504)</f>
        <v>0</v>
      </c>
      <c r="AO114" s="315">
        <f>IF('Zahraničné financovanie'!AQ$504=0,0,'Zahraničné financovanie'!AQ407/'Zahraničné financovanie'!AQ$504)</f>
        <v>0</v>
      </c>
      <c r="AP114" s="315">
        <f>IF('Zahraničné financovanie'!AR$504=0,0,'Zahraničné financovanie'!AR407/'Zahraničné financovanie'!AR$504)</f>
        <v>0</v>
      </c>
      <c r="AQ114" s="315">
        <f>IF('Zahraničné financovanie'!AS$504=0,0,'Zahraničné financovanie'!AS407/'Zahraničné financovanie'!AS$504)</f>
        <v>0</v>
      </c>
      <c r="AR114" s="315">
        <f>IF('Zahraničné financovanie'!AT$504=0,0,'Zahraničné financovanie'!AT407/'Zahraničné financovanie'!AT$504)</f>
        <v>0</v>
      </c>
      <c r="AS114" s="315">
        <f>IF('Zahraničné financovanie'!AU$504=0,0,'Zahraničné financovanie'!AU407/'Zahraničné financovanie'!AU$504)</f>
        <v>0</v>
      </c>
      <c r="AT114" s="315">
        <f>IF('Zahraničné financovanie'!AV$504=0,0,'Zahraničné financovanie'!AV407/'Zahraničné financovanie'!AV$504)</f>
        <v>0</v>
      </c>
      <c r="AU114" s="315">
        <f>IF('Zahraničné financovanie'!AW$504=0,0,'Zahraničné financovanie'!AW407/'Zahraničné financovanie'!AW$504)</f>
        <v>0</v>
      </c>
      <c r="AV114" s="315">
        <f>IF('Zahraničné financovanie'!AX$504=0,0,'Zahraničné financovanie'!AX407/'Zahraničné financovanie'!AX$504)</f>
        <v>0</v>
      </c>
      <c r="AW114" s="315">
        <f>IF('Zahraničné financovanie'!AY$504=0,0,'Zahraničné financovanie'!AY407/'Zahraničné financovanie'!AY$504)</f>
        <v>0</v>
      </c>
      <c r="AX114" s="315">
        <f>IF('Zahraničné financovanie'!AZ$504=0,0,'Zahraničné financovanie'!AZ407/'Zahraničné financovanie'!AZ$504)</f>
        <v>0</v>
      </c>
      <c r="AY114" s="315">
        <f>IF('Zahraničné financovanie'!BA$504=0,0,'Zahraničné financovanie'!BA407/'Zahraničné financovanie'!BA$504)</f>
        <v>0</v>
      </c>
      <c r="AZ114" s="315">
        <f>IF('Zahraničné financovanie'!BB$504=0,0,'Zahraničné financovanie'!BB407/'Zahraničné financovanie'!BB$504)</f>
        <v>0</v>
      </c>
      <c r="BA114" s="315">
        <f>IF('Zahraničné financovanie'!BC$504=0,0,'Zahraničné financovanie'!BC407/'Zahraničné financovanie'!BC$504)</f>
        <v>0</v>
      </c>
      <c r="BB114" s="315">
        <f>IF('Zahraničné financovanie'!BD$504=0,0,'Zahraničné financovanie'!BD407/'Zahraničné financovanie'!BD$504)</f>
        <v>0</v>
      </c>
    </row>
    <row r="115" spans="1:54" ht="14.25" customHeight="1" x14ac:dyDescent="0.25">
      <c r="A115" s="31">
        <v>108</v>
      </c>
      <c r="B115" s="33" t="s">
        <v>278</v>
      </c>
      <c r="C115" s="45" t="s">
        <v>277</v>
      </c>
      <c r="D115" s="316">
        <f>IF('Zahraničné financovanie'!F$504=0,0,'Zahraničné financovanie'!F408/'Zahraničné financovanie'!F$504)</f>
        <v>0</v>
      </c>
      <c r="E115" s="316">
        <f>IF('Zahraničné financovanie'!G$504=0,0,'Zahraničné financovanie'!G408/'Zahraničné financovanie'!G$504)</f>
        <v>0</v>
      </c>
      <c r="F115" s="316">
        <f>IF('Zahraničné financovanie'!H$504=0,0,'Zahraničné financovanie'!H408/'Zahraničné financovanie'!H$504)</f>
        <v>6.6794129904763946E-5</v>
      </c>
      <c r="G115" s="316">
        <f>IF('Zahraničné financovanie'!I$504=0,0,'Zahraničné financovanie'!I408/'Zahraničné financovanie'!I$504)</f>
        <v>0</v>
      </c>
      <c r="H115" s="316">
        <f>IF('Zahraničné financovanie'!J$504=0,0,'Zahraničné financovanie'!J408/'Zahraničné financovanie'!J$504)</f>
        <v>0</v>
      </c>
      <c r="I115" s="316">
        <f>IF('Zahraničné financovanie'!K$504=0,0,'Zahraničné financovanie'!K408/'Zahraničné financovanie'!K$504)</f>
        <v>0</v>
      </c>
      <c r="J115" s="316">
        <f>IF('Zahraničné financovanie'!L$504=0,0,'Zahraničné financovanie'!L408/'Zahraničné financovanie'!L$504)</f>
        <v>0</v>
      </c>
      <c r="K115" s="316">
        <f>IF('Zahraničné financovanie'!M$504=0,0,'Zahraničné financovanie'!M408/'Zahraničné financovanie'!M$504)</f>
        <v>0</v>
      </c>
      <c r="L115" s="316">
        <f>IF('Zahraničné financovanie'!N$504=0,0,'Zahraničné financovanie'!N408/'Zahraničné financovanie'!N$504)</f>
        <v>0</v>
      </c>
      <c r="M115" s="316">
        <f>IF('Zahraničné financovanie'!O$504=0,0,'Zahraničné financovanie'!O408/'Zahraničné financovanie'!O$504)</f>
        <v>0</v>
      </c>
      <c r="N115" s="316">
        <f>IF('Zahraničné financovanie'!P$504=0,0,'Zahraničné financovanie'!P408/'Zahraničné financovanie'!P$504)</f>
        <v>0</v>
      </c>
      <c r="O115" s="316">
        <f>IF('Zahraničné financovanie'!Q$504=0,0,'Zahraničné financovanie'!Q408/'Zahraničné financovanie'!Q$504)</f>
        <v>0</v>
      </c>
      <c r="P115" s="316">
        <f>IF('Zahraničné financovanie'!R$504=0,0,'Zahraničné financovanie'!R408/'Zahraničné financovanie'!R$504)</f>
        <v>0</v>
      </c>
      <c r="Q115" s="316">
        <f>IF('Zahraničné financovanie'!S$504=0,0,'Zahraničné financovanie'!S408/'Zahraničné financovanie'!S$504)</f>
        <v>0</v>
      </c>
      <c r="R115" s="316">
        <f>IF('Zahraničné financovanie'!T$504=0,0,'Zahraničné financovanie'!T408/'Zahraničné financovanie'!T$504)</f>
        <v>0</v>
      </c>
      <c r="S115" s="316">
        <f>IF('Zahraničné financovanie'!U$504=0,0,'Zahraničné financovanie'!U408/'Zahraničné financovanie'!U$504)</f>
        <v>0</v>
      </c>
      <c r="T115" s="316">
        <f>IF('Zahraničné financovanie'!V$504=0,0,'Zahraničné financovanie'!V408/'Zahraničné financovanie'!V$504)</f>
        <v>0</v>
      </c>
      <c r="U115" s="316">
        <f>IF('Zahraničné financovanie'!W$504=0,0,'Zahraničné financovanie'!W408/'Zahraničné financovanie'!W$504)</f>
        <v>0</v>
      </c>
      <c r="V115" s="316">
        <f>IF('Zahraničné financovanie'!X$504=0,0,'Zahraničné financovanie'!X408/'Zahraničné financovanie'!X$504)</f>
        <v>0</v>
      </c>
      <c r="W115" s="316">
        <f>IF('Zahraničné financovanie'!Y$504=0,0,'Zahraničné financovanie'!Y408/'Zahraničné financovanie'!Y$504)</f>
        <v>0</v>
      </c>
      <c r="X115" s="316">
        <f>IF('Zahraničné financovanie'!Z$504=0,0,'Zahraničné financovanie'!Z408/'Zahraničné financovanie'!Z$504)</f>
        <v>0</v>
      </c>
      <c r="Y115" s="316">
        <f>IF('Zahraničné financovanie'!AA$504=0,0,'Zahraničné financovanie'!AA408/'Zahraničné financovanie'!AA$504)</f>
        <v>0</v>
      </c>
      <c r="Z115" s="316">
        <f>IF('Zahraničné financovanie'!AB$504=0,0,'Zahraničné financovanie'!AB408/'Zahraničné financovanie'!AB$504)</f>
        <v>0</v>
      </c>
      <c r="AA115" s="316">
        <f>IF('Zahraničné financovanie'!AC$504=0,0,'Zahraničné financovanie'!AC408/'Zahraničné financovanie'!AC$504)</f>
        <v>0</v>
      </c>
      <c r="AB115" s="316">
        <f>IF('Zahraničné financovanie'!AD$504=0,0,'Zahraničné financovanie'!AD408/'Zahraničné financovanie'!AD$504)</f>
        <v>0</v>
      </c>
      <c r="AC115" s="316">
        <f>IF('Zahraničné financovanie'!AE$504=0,0,'Zahraničné financovanie'!AE408/'Zahraničné financovanie'!AE$504)</f>
        <v>0</v>
      </c>
      <c r="AD115" s="316">
        <f>IF('Zahraničné financovanie'!AF$504=0,0,'Zahraničné financovanie'!AF408/'Zahraničné financovanie'!AF$504)</f>
        <v>0</v>
      </c>
      <c r="AE115" s="316">
        <f>IF('Zahraničné financovanie'!AG$504=0,0,'Zahraničné financovanie'!AG408/'Zahraničné financovanie'!AG$504)</f>
        <v>0</v>
      </c>
      <c r="AF115" s="316">
        <f>IF('Zahraničné financovanie'!AH$504=0,0,'Zahraničné financovanie'!AH408/'Zahraničné financovanie'!AH$504)</f>
        <v>0</v>
      </c>
      <c r="AG115" s="316">
        <f>IF('Zahraničné financovanie'!AI$504=0,0,'Zahraničné financovanie'!AI408/'Zahraničné financovanie'!AI$504)</f>
        <v>0</v>
      </c>
      <c r="AH115" s="316">
        <f>IF('Zahraničné financovanie'!AJ$504=0,0,'Zahraničné financovanie'!AJ408/'Zahraničné financovanie'!AJ$504)</f>
        <v>0</v>
      </c>
      <c r="AI115" s="316">
        <f>IF('Zahraničné financovanie'!AK$504=0,0,'Zahraničné financovanie'!AK408/'Zahraničné financovanie'!AK$504)</f>
        <v>0</v>
      </c>
      <c r="AJ115" s="316">
        <f>IF('Zahraničné financovanie'!AL$504=0,0,'Zahraničné financovanie'!AL408/'Zahraničné financovanie'!AL$504)</f>
        <v>0</v>
      </c>
      <c r="AK115" s="316">
        <f>IF('Zahraničné financovanie'!AM$504=0,0,'Zahraničné financovanie'!AM408/'Zahraničné financovanie'!AM$504)</f>
        <v>0</v>
      </c>
      <c r="AL115" s="316">
        <f>IF('Zahraničné financovanie'!AN$504=0,0,'Zahraničné financovanie'!AN408/'Zahraničné financovanie'!AN$504)</f>
        <v>0</v>
      </c>
      <c r="AM115" s="316">
        <f>IF('Zahraničné financovanie'!AO$504=0,0,'Zahraničné financovanie'!AO408/'Zahraničné financovanie'!AO$504)</f>
        <v>0</v>
      </c>
      <c r="AN115" s="316">
        <f>IF('Zahraničné financovanie'!AP$504=0,0,'Zahraničné financovanie'!AP408/'Zahraničné financovanie'!AP$504)</f>
        <v>0</v>
      </c>
      <c r="AO115" s="316">
        <f>IF('Zahraničné financovanie'!AQ$504=0,0,'Zahraničné financovanie'!AQ408/'Zahraničné financovanie'!AQ$504)</f>
        <v>0</v>
      </c>
      <c r="AP115" s="316">
        <f>IF('Zahraničné financovanie'!AR$504=0,0,'Zahraničné financovanie'!AR408/'Zahraničné financovanie'!AR$504)</f>
        <v>0</v>
      </c>
      <c r="AQ115" s="316">
        <f>IF('Zahraničné financovanie'!AS$504=0,0,'Zahraničné financovanie'!AS408/'Zahraničné financovanie'!AS$504)</f>
        <v>0</v>
      </c>
      <c r="AR115" s="316">
        <f>IF('Zahraničné financovanie'!AT$504=0,0,'Zahraničné financovanie'!AT408/'Zahraničné financovanie'!AT$504)</f>
        <v>0</v>
      </c>
      <c r="AS115" s="316">
        <f>IF('Zahraničné financovanie'!AU$504=0,0,'Zahraničné financovanie'!AU408/'Zahraničné financovanie'!AU$504)</f>
        <v>0</v>
      </c>
      <c r="AT115" s="316">
        <f>IF('Zahraničné financovanie'!AV$504=0,0,'Zahraničné financovanie'!AV408/'Zahraničné financovanie'!AV$504)</f>
        <v>0</v>
      </c>
      <c r="AU115" s="316">
        <f>IF('Zahraničné financovanie'!AW$504=0,0,'Zahraničné financovanie'!AW408/'Zahraničné financovanie'!AW$504)</f>
        <v>0</v>
      </c>
      <c r="AV115" s="316">
        <f>IF('Zahraničné financovanie'!AX$504=0,0,'Zahraničné financovanie'!AX408/'Zahraničné financovanie'!AX$504)</f>
        <v>0</v>
      </c>
      <c r="AW115" s="316">
        <f>IF('Zahraničné financovanie'!AY$504=0,0,'Zahraničné financovanie'!AY408/'Zahraničné financovanie'!AY$504)</f>
        <v>0</v>
      </c>
      <c r="AX115" s="316">
        <f>IF('Zahraničné financovanie'!AZ$504=0,0,'Zahraničné financovanie'!AZ408/'Zahraničné financovanie'!AZ$504)</f>
        <v>1.0321862854368084E-2</v>
      </c>
      <c r="AY115" s="316">
        <f>IF('Zahraničné financovanie'!BA$504=0,0,'Zahraničné financovanie'!BA408/'Zahraničné financovanie'!BA$504)</f>
        <v>0</v>
      </c>
      <c r="AZ115" s="316">
        <f>IF('Zahraničné financovanie'!BB$504=0,0,'Zahraničné financovanie'!BB408/'Zahraničné financovanie'!BB$504)</f>
        <v>0</v>
      </c>
      <c r="BA115" s="316">
        <f>IF('Zahraničné financovanie'!BC$504=0,0,'Zahraničné financovanie'!BC408/'Zahraničné financovanie'!BC$504)</f>
        <v>0</v>
      </c>
      <c r="BB115" s="316">
        <f>IF('Zahraničné financovanie'!BD$504=0,0,'Zahraničné financovanie'!BD408/'Zahraničné financovanie'!BD$504)</f>
        <v>0</v>
      </c>
    </row>
    <row r="116" spans="1:54" ht="14.25" customHeight="1" x14ac:dyDescent="0.25">
      <c r="A116" s="31">
        <v>109</v>
      </c>
      <c r="B116" s="33" t="s">
        <v>280</v>
      </c>
      <c r="C116" s="33" t="s">
        <v>279</v>
      </c>
      <c r="D116" s="315">
        <f>IF('Zahraničné financovanie'!F$504=0,0,'Zahraničné financovanie'!F409/'Zahraničné financovanie'!F$504)</f>
        <v>0</v>
      </c>
      <c r="E116" s="315">
        <f>IF('Zahraničné financovanie'!G$504=0,0,'Zahraničné financovanie'!G409/'Zahraničné financovanie'!G$504)</f>
        <v>0</v>
      </c>
      <c r="F116" s="315">
        <f>IF('Zahraničné financovanie'!H$504=0,0,'Zahraničné financovanie'!H409/'Zahraničné financovanie'!H$504)</f>
        <v>0</v>
      </c>
      <c r="G116" s="315">
        <f>IF('Zahraničné financovanie'!I$504=0,0,'Zahraničné financovanie'!I409/'Zahraničné financovanie'!I$504)</f>
        <v>0</v>
      </c>
      <c r="H116" s="315">
        <f>IF('Zahraničné financovanie'!J$504=0,0,'Zahraničné financovanie'!J409/'Zahraničné financovanie'!J$504)</f>
        <v>0</v>
      </c>
      <c r="I116" s="315">
        <f>IF('Zahraničné financovanie'!K$504=0,0,'Zahraničné financovanie'!K409/'Zahraničné financovanie'!K$504)</f>
        <v>0</v>
      </c>
      <c r="J116" s="315">
        <f>IF('Zahraničné financovanie'!L$504=0,0,'Zahraničné financovanie'!L409/'Zahraničné financovanie'!L$504)</f>
        <v>0</v>
      </c>
      <c r="K116" s="315">
        <f>IF('Zahraničné financovanie'!M$504=0,0,'Zahraničné financovanie'!M409/'Zahraničné financovanie'!M$504)</f>
        <v>0</v>
      </c>
      <c r="L116" s="315">
        <f>IF('Zahraničné financovanie'!N$504=0,0,'Zahraničné financovanie'!N409/'Zahraničné financovanie'!N$504)</f>
        <v>0</v>
      </c>
      <c r="M116" s="315">
        <f>IF('Zahraničné financovanie'!O$504=0,0,'Zahraničné financovanie'!O409/'Zahraničné financovanie'!O$504)</f>
        <v>0</v>
      </c>
      <c r="N116" s="315">
        <f>IF('Zahraničné financovanie'!P$504=0,0,'Zahraničné financovanie'!P409/'Zahraničné financovanie'!P$504)</f>
        <v>0</v>
      </c>
      <c r="O116" s="315">
        <f>IF('Zahraničné financovanie'!Q$504=0,0,'Zahraničné financovanie'!Q409/'Zahraničné financovanie'!Q$504)</f>
        <v>0</v>
      </c>
      <c r="P116" s="315">
        <f>IF('Zahraničné financovanie'!R$504=0,0,'Zahraničné financovanie'!R409/'Zahraničné financovanie'!R$504)</f>
        <v>0</v>
      </c>
      <c r="Q116" s="315">
        <f>IF('Zahraničné financovanie'!S$504=0,0,'Zahraničné financovanie'!S409/'Zahraničné financovanie'!S$504)</f>
        <v>0</v>
      </c>
      <c r="R116" s="315">
        <f>IF('Zahraničné financovanie'!T$504=0,0,'Zahraničné financovanie'!T409/'Zahraničné financovanie'!T$504)</f>
        <v>0</v>
      </c>
      <c r="S116" s="315">
        <f>IF('Zahraničné financovanie'!U$504=0,0,'Zahraničné financovanie'!U409/'Zahraničné financovanie'!U$504)</f>
        <v>0</v>
      </c>
      <c r="T116" s="315">
        <f>IF('Zahraničné financovanie'!V$504=0,0,'Zahraničné financovanie'!V409/'Zahraničné financovanie'!V$504)</f>
        <v>0</v>
      </c>
      <c r="U116" s="315">
        <f>IF('Zahraničné financovanie'!W$504=0,0,'Zahraničné financovanie'!W409/'Zahraničné financovanie'!W$504)</f>
        <v>0</v>
      </c>
      <c r="V116" s="315">
        <f>IF('Zahraničné financovanie'!X$504=0,0,'Zahraničné financovanie'!X409/'Zahraničné financovanie'!X$504)</f>
        <v>0</v>
      </c>
      <c r="W116" s="315">
        <f>IF('Zahraničné financovanie'!Y$504=0,0,'Zahraničné financovanie'!Y409/'Zahraničné financovanie'!Y$504)</f>
        <v>0</v>
      </c>
      <c r="X116" s="315">
        <f>IF('Zahraničné financovanie'!Z$504=0,0,'Zahraničné financovanie'!Z409/'Zahraničné financovanie'!Z$504)</f>
        <v>0</v>
      </c>
      <c r="Y116" s="315">
        <f>IF('Zahraničné financovanie'!AA$504=0,0,'Zahraničné financovanie'!AA409/'Zahraničné financovanie'!AA$504)</f>
        <v>0</v>
      </c>
      <c r="Z116" s="315">
        <f>IF('Zahraničné financovanie'!AB$504=0,0,'Zahraničné financovanie'!AB409/'Zahraničné financovanie'!AB$504)</f>
        <v>0</v>
      </c>
      <c r="AA116" s="315">
        <f>IF('Zahraničné financovanie'!AC$504=0,0,'Zahraničné financovanie'!AC409/'Zahraničné financovanie'!AC$504)</f>
        <v>0</v>
      </c>
      <c r="AB116" s="315">
        <f>IF('Zahraničné financovanie'!AD$504=0,0,'Zahraničné financovanie'!AD409/'Zahraničné financovanie'!AD$504)</f>
        <v>0</v>
      </c>
      <c r="AC116" s="315">
        <f>IF('Zahraničné financovanie'!AE$504=0,0,'Zahraničné financovanie'!AE409/'Zahraničné financovanie'!AE$504)</f>
        <v>0</v>
      </c>
      <c r="AD116" s="315">
        <f>IF('Zahraničné financovanie'!AF$504=0,0,'Zahraničné financovanie'!AF409/'Zahraničné financovanie'!AF$504)</f>
        <v>0</v>
      </c>
      <c r="AE116" s="315">
        <f>IF('Zahraničné financovanie'!AG$504=0,0,'Zahraničné financovanie'!AG409/'Zahraničné financovanie'!AG$504)</f>
        <v>0</v>
      </c>
      <c r="AF116" s="315">
        <f>IF('Zahraničné financovanie'!AH$504=0,0,'Zahraničné financovanie'!AH409/'Zahraničné financovanie'!AH$504)</f>
        <v>0</v>
      </c>
      <c r="AG116" s="315">
        <f>IF('Zahraničné financovanie'!AI$504=0,0,'Zahraničné financovanie'!AI409/'Zahraničné financovanie'!AI$504)</f>
        <v>0</v>
      </c>
      <c r="AH116" s="315">
        <f>IF('Zahraničné financovanie'!AJ$504=0,0,'Zahraničné financovanie'!AJ409/'Zahraničné financovanie'!AJ$504)</f>
        <v>0</v>
      </c>
      <c r="AI116" s="315">
        <f>IF('Zahraničné financovanie'!AK$504=0,0,'Zahraničné financovanie'!AK409/'Zahraničné financovanie'!AK$504)</f>
        <v>0</v>
      </c>
      <c r="AJ116" s="315">
        <f>IF('Zahraničné financovanie'!AL$504=0,0,'Zahraničné financovanie'!AL409/'Zahraničné financovanie'!AL$504)</f>
        <v>0</v>
      </c>
      <c r="AK116" s="315">
        <f>IF('Zahraničné financovanie'!AM$504=0,0,'Zahraničné financovanie'!AM409/'Zahraničné financovanie'!AM$504)</f>
        <v>0</v>
      </c>
      <c r="AL116" s="315">
        <f>IF('Zahraničné financovanie'!AN$504=0,0,'Zahraničné financovanie'!AN409/'Zahraničné financovanie'!AN$504)</f>
        <v>0</v>
      </c>
      <c r="AM116" s="315">
        <f>IF('Zahraničné financovanie'!AO$504=0,0,'Zahraničné financovanie'!AO409/'Zahraničné financovanie'!AO$504)</f>
        <v>0</v>
      </c>
      <c r="AN116" s="315">
        <f>IF('Zahraničné financovanie'!AP$504=0,0,'Zahraničné financovanie'!AP409/'Zahraničné financovanie'!AP$504)</f>
        <v>0</v>
      </c>
      <c r="AO116" s="315">
        <f>IF('Zahraničné financovanie'!AQ$504=0,0,'Zahraničné financovanie'!AQ409/'Zahraničné financovanie'!AQ$504)</f>
        <v>0</v>
      </c>
      <c r="AP116" s="315">
        <f>IF('Zahraničné financovanie'!AR$504=0,0,'Zahraničné financovanie'!AR409/'Zahraničné financovanie'!AR$504)</f>
        <v>0</v>
      </c>
      <c r="AQ116" s="315">
        <f>IF('Zahraničné financovanie'!AS$504=0,0,'Zahraničné financovanie'!AS409/'Zahraničné financovanie'!AS$504)</f>
        <v>0</v>
      </c>
      <c r="AR116" s="315">
        <f>IF('Zahraničné financovanie'!AT$504=0,0,'Zahraničné financovanie'!AT409/'Zahraničné financovanie'!AT$504)</f>
        <v>0</v>
      </c>
      <c r="AS116" s="315">
        <f>IF('Zahraničné financovanie'!AU$504=0,0,'Zahraničné financovanie'!AU409/'Zahraničné financovanie'!AU$504)</f>
        <v>0</v>
      </c>
      <c r="AT116" s="315">
        <f>IF('Zahraničné financovanie'!AV$504=0,0,'Zahraničné financovanie'!AV409/'Zahraničné financovanie'!AV$504)</f>
        <v>0</v>
      </c>
      <c r="AU116" s="315">
        <f>IF('Zahraničné financovanie'!AW$504=0,0,'Zahraničné financovanie'!AW409/'Zahraničné financovanie'!AW$504)</f>
        <v>0</v>
      </c>
      <c r="AV116" s="315">
        <f>IF('Zahraničné financovanie'!AX$504=0,0,'Zahraničné financovanie'!AX409/'Zahraničné financovanie'!AX$504)</f>
        <v>0</v>
      </c>
      <c r="AW116" s="315">
        <f>IF('Zahraničné financovanie'!AY$504=0,0,'Zahraničné financovanie'!AY409/'Zahraničné financovanie'!AY$504)</f>
        <v>0</v>
      </c>
      <c r="AX116" s="315">
        <f>IF('Zahraničné financovanie'!AZ$504=0,0,'Zahraničné financovanie'!AZ409/'Zahraničné financovanie'!AZ$504)</f>
        <v>0</v>
      </c>
      <c r="AY116" s="315">
        <f>IF('Zahraničné financovanie'!BA$504=0,0,'Zahraničné financovanie'!BA409/'Zahraničné financovanie'!BA$504)</f>
        <v>0</v>
      </c>
      <c r="AZ116" s="315">
        <f>IF('Zahraničné financovanie'!BB$504=0,0,'Zahraničné financovanie'!BB409/'Zahraničné financovanie'!BB$504)</f>
        <v>0</v>
      </c>
      <c r="BA116" s="315">
        <f>IF('Zahraničné financovanie'!BC$504=0,0,'Zahraničné financovanie'!BC409/'Zahraničné financovanie'!BC$504)</f>
        <v>0</v>
      </c>
      <c r="BB116" s="315">
        <f>IF('Zahraničné financovanie'!BD$504=0,0,'Zahraničné financovanie'!BD409/'Zahraničné financovanie'!BD$504)</f>
        <v>3.7962023787345028E-3</v>
      </c>
    </row>
    <row r="117" spans="1:54" ht="14.25" customHeight="1" x14ac:dyDescent="0.25">
      <c r="A117" s="31">
        <v>110</v>
      </c>
      <c r="B117" s="41" t="s">
        <v>264</v>
      </c>
      <c r="C117" s="46" t="s">
        <v>263</v>
      </c>
      <c r="D117" s="316">
        <f>IF('Zahraničné financovanie'!F$504=0,0,'Zahraničné financovanie'!F410/'Zahraničné financovanie'!F$504)</f>
        <v>0</v>
      </c>
      <c r="E117" s="316">
        <f>IF('Zahraničné financovanie'!G$504=0,0,'Zahraničné financovanie'!G410/'Zahraničné financovanie'!G$504)</f>
        <v>0</v>
      </c>
      <c r="F117" s="316">
        <f>IF('Zahraničné financovanie'!H$504=0,0,'Zahraničné financovanie'!H410/'Zahraničné financovanie'!H$504)</f>
        <v>0</v>
      </c>
      <c r="G117" s="316">
        <f>IF('Zahraničné financovanie'!I$504=0,0,'Zahraničné financovanie'!I410/'Zahraničné financovanie'!I$504)</f>
        <v>0</v>
      </c>
      <c r="H117" s="316">
        <f>IF('Zahraničné financovanie'!J$504=0,0,'Zahraničné financovanie'!J410/'Zahraničné financovanie'!J$504)</f>
        <v>0</v>
      </c>
      <c r="I117" s="316">
        <f>IF('Zahraničné financovanie'!K$504=0,0,'Zahraničné financovanie'!K410/'Zahraničné financovanie'!K$504)</f>
        <v>0</v>
      </c>
      <c r="J117" s="316">
        <f>IF('Zahraničné financovanie'!L$504=0,0,'Zahraničné financovanie'!L410/'Zahraničné financovanie'!L$504)</f>
        <v>5.2410901467505244E-3</v>
      </c>
      <c r="K117" s="316">
        <f>IF('Zahraničné financovanie'!M$504=0,0,'Zahraničné financovanie'!M410/'Zahraničné financovanie'!M$504)</f>
        <v>0</v>
      </c>
      <c r="L117" s="316">
        <f>IF('Zahraničné financovanie'!N$504=0,0,'Zahraničné financovanie'!N410/'Zahraničné financovanie'!N$504)</f>
        <v>0</v>
      </c>
      <c r="M117" s="316">
        <f>IF('Zahraničné financovanie'!O$504=0,0,'Zahraničné financovanie'!O410/'Zahraničné financovanie'!O$504)</f>
        <v>0</v>
      </c>
      <c r="N117" s="316">
        <f>IF('Zahraničné financovanie'!P$504=0,0,'Zahraničné financovanie'!P410/'Zahraničné financovanie'!P$504)</f>
        <v>0</v>
      </c>
      <c r="O117" s="316">
        <f>IF('Zahraničné financovanie'!Q$504=0,0,'Zahraničné financovanie'!Q410/'Zahraničné financovanie'!Q$504)</f>
        <v>0</v>
      </c>
      <c r="P117" s="316">
        <f>IF('Zahraničné financovanie'!R$504=0,0,'Zahraničné financovanie'!R410/'Zahraničné financovanie'!R$504)</f>
        <v>0</v>
      </c>
      <c r="Q117" s="316">
        <f>IF('Zahraničné financovanie'!S$504=0,0,'Zahraničné financovanie'!S410/'Zahraničné financovanie'!S$504)</f>
        <v>0</v>
      </c>
      <c r="R117" s="316">
        <f>IF('Zahraničné financovanie'!T$504=0,0,'Zahraničné financovanie'!T410/'Zahraničné financovanie'!T$504)</f>
        <v>0</v>
      </c>
      <c r="S117" s="316">
        <f>IF('Zahraničné financovanie'!U$504=0,0,'Zahraničné financovanie'!U410/'Zahraničné financovanie'!U$504)</f>
        <v>0</v>
      </c>
      <c r="T117" s="316">
        <f>IF('Zahraničné financovanie'!V$504=0,0,'Zahraničné financovanie'!V410/'Zahraničné financovanie'!V$504)</f>
        <v>0</v>
      </c>
      <c r="U117" s="316">
        <f>IF('Zahraničné financovanie'!W$504=0,0,'Zahraničné financovanie'!W410/'Zahraničné financovanie'!W$504)</f>
        <v>0</v>
      </c>
      <c r="V117" s="316">
        <f>IF('Zahraničné financovanie'!X$504=0,0,'Zahraničné financovanie'!X410/'Zahraničné financovanie'!X$504)</f>
        <v>0</v>
      </c>
      <c r="W117" s="316">
        <f>IF('Zahraničné financovanie'!Y$504=0,0,'Zahraničné financovanie'!Y410/'Zahraničné financovanie'!Y$504)</f>
        <v>0</v>
      </c>
      <c r="X117" s="316">
        <f>IF('Zahraničné financovanie'!Z$504=0,0,'Zahraničné financovanie'!Z410/'Zahraničné financovanie'!Z$504)</f>
        <v>0</v>
      </c>
      <c r="Y117" s="316">
        <f>IF('Zahraničné financovanie'!AA$504=0,0,'Zahraničné financovanie'!AA410/'Zahraničné financovanie'!AA$504)</f>
        <v>0</v>
      </c>
      <c r="Z117" s="316">
        <f>IF('Zahraničné financovanie'!AB$504=0,0,'Zahraničné financovanie'!AB410/'Zahraničné financovanie'!AB$504)</f>
        <v>0</v>
      </c>
      <c r="AA117" s="316">
        <f>IF('Zahraničné financovanie'!AC$504=0,0,'Zahraničné financovanie'!AC410/'Zahraničné financovanie'!AC$504)</f>
        <v>0</v>
      </c>
      <c r="AB117" s="316">
        <f>IF('Zahraničné financovanie'!AD$504=0,0,'Zahraničné financovanie'!AD410/'Zahraničné financovanie'!AD$504)</f>
        <v>0</v>
      </c>
      <c r="AC117" s="316">
        <f>IF('Zahraničné financovanie'!AE$504=0,0,'Zahraničné financovanie'!AE410/'Zahraničné financovanie'!AE$504)</f>
        <v>0</v>
      </c>
      <c r="AD117" s="316">
        <f>IF('Zahraničné financovanie'!AF$504=0,0,'Zahraničné financovanie'!AF410/'Zahraničné financovanie'!AF$504)</f>
        <v>0</v>
      </c>
      <c r="AE117" s="316">
        <f>IF('Zahraničné financovanie'!AG$504=0,0,'Zahraničné financovanie'!AG410/'Zahraničné financovanie'!AG$504)</f>
        <v>0</v>
      </c>
      <c r="AF117" s="316">
        <f>IF('Zahraničné financovanie'!AH$504=0,0,'Zahraničné financovanie'!AH410/'Zahraničné financovanie'!AH$504)</f>
        <v>0</v>
      </c>
      <c r="AG117" s="316">
        <f>IF('Zahraničné financovanie'!AI$504=0,0,'Zahraničné financovanie'!AI410/'Zahraničné financovanie'!AI$504)</f>
        <v>0</v>
      </c>
      <c r="AH117" s="316">
        <f>IF('Zahraničné financovanie'!AJ$504=0,0,'Zahraničné financovanie'!AJ410/'Zahraničné financovanie'!AJ$504)</f>
        <v>0</v>
      </c>
      <c r="AI117" s="316">
        <f>IF('Zahraničné financovanie'!AK$504=0,0,'Zahraničné financovanie'!AK410/'Zahraničné financovanie'!AK$504)</f>
        <v>0</v>
      </c>
      <c r="AJ117" s="316">
        <f>IF('Zahraničné financovanie'!AL$504=0,0,'Zahraničné financovanie'!AL410/'Zahraničné financovanie'!AL$504)</f>
        <v>0</v>
      </c>
      <c r="AK117" s="316">
        <f>IF('Zahraničné financovanie'!AM$504=0,0,'Zahraničné financovanie'!AM410/'Zahraničné financovanie'!AM$504)</f>
        <v>0</v>
      </c>
      <c r="AL117" s="316">
        <f>IF('Zahraničné financovanie'!AN$504=0,0,'Zahraničné financovanie'!AN410/'Zahraničné financovanie'!AN$504)</f>
        <v>0</v>
      </c>
      <c r="AM117" s="316">
        <f>IF('Zahraničné financovanie'!AO$504=0,0,'Zahraničné financovanie'!AO410/'Zahraničné financovanie'!AO$504)</f>
        <v>0</v>
      </c>
      <c r="AN117" s="316">
        <f>IF('Zahraničné financovanie'!AP$504=0,0,'Zahraničné financovanie'!AP410/'Zahraničné financovanie'!AP$504)</f>
        <v>0</v>
      </c>
      <c r="AO117" s="316">
        <f>IF('Zahraničné financovanie'!AQ$504=0,0,'Zahraničné financovanie'!AQ410/'Zahraničné financovanie'!AQ$504)</f>
        <v>0</v>
      </c>
      <c r="AP117" s="316">
        <f>IF('Zahraničné financovanie'!AR$504=0,0,'Zahraničné financovanie'!AR410/'Zahraničné financovanie'!AR$504)</f>
        <v>0</v>
      </c>
      <c r="AQ117" s="316">
        <f>IF('Zahraničné financovanie'!AS$504=0,0,'Zahraničné financovanie'!AS410/'Zahraničné financovanie'!AS$504)</f>
        <v>0</v>
      </c>
      <c r="AR117" s="316">
        <f>IF('Zahraničné financovanie'!AT$504=0,0,'Zahraničné financovanie'!AT410/'Zahraničné financovanie'!AT$504)</f>
        <v>0</v>
      </c>
      <c r="AS117" s="316">
        <f>IF('Zahraničné financovanie'!AU$504=0,0,'Zahraničné financovanie'!AU410/'Zahraničné financovanie'!AU$504)</f>
        <v>0</v>
      </c>
      <c r="AT117" s="316">
        <f>IF('Zahraničné financovanie'!AV$504=0,0,'Zahraničné financovanie'!AV410/'Zahraničné financovanie'!AV$504)</f>
        <v>0</v>
      </c>
      <c r="AU117" s="316">
        <f>IF('Zahraničné financovanie'!AW$504=0,0,'Zahraničné financovanie'!AW410/'Zahraničné financovanie'!AW$504)</f>
        <v>0</v>
      </c>
      <c r="AV117" s="316">
        <f>IF('Zahraničné financovanie'!AX$504=0,0,'Zahraničné financovanie'!AX410/'Zahraničné financovanie'!AX$504)</f>
        <v>0</v>
      </c>
      <c r="AW117" s="316">
        <f>IF('Zahraničné financovanie'!AY$504=0,0,'Zahraničné financovanie'!AY410/'Zahraničné financovanie'!AY$504)</f>
        <v>0</v>
      </c>
      <c r="AX117" s="316">
        <f>IF('Zahraničné financovanie'!AZ$504=0,0,'Zahraničné financovanie'!AZ410/'Zahraničné financovanie'!AZ$504)</f>
        <v>0</v>
      </c>
      <c r="AY117" s="316">
        <f>IF('Zahraničné financovanie'!BA$504=0,0,'Zahraničné financovanie'!BA410/'Zahraničné financovanie'!BA$504)</f>
        <v>0</v>
      </c>
      <c r="AZ117" s="316">
        <f>IF('Zahraničné financovanie'!BB$504=0,0,'Zahraničné financovanie'!BB410/'Zahraničné financovanie'!BB$504)</f>
        <v>0</v>
      </c>
      <c r="BA117" s="316">
        <f>IF('Zahraničné financovanie'!BC$504=0,0,'Zahraničné financovanie'!BC410/'Zahraničné financovanie'!BC$504)</f>
        <v>0</v>
      </c>
      <c r="BB117" s="316">
        <f>IF('Zahraničné financovanie'!BD$504=0,0,'Zahraničné financovanie'!BD410/'Zahraničné financovanie'!BD$504)</f>
        <v>0</v>
      </c>
    </row>
    <row r="118" spans="1:54" ht="14.25" customHeight="1" x14ac:dyDescent="0.2">
      <c r="A118" s="31">
        <v>111</v>
      </c>
      <c r="B118" s="37" t="s">
        <v>287</v>
      </c>
      <c r="C118" s="37" t="s">
        <v>178</v>
      </c>
      <c r="D118" s="315">
        <f>IF('Zahraničné financovanie'!F$504=0,0,'Zahraničné financovanie'!F411/'Zahraničné financovanie'!F$504)</f>
        <v>0</v>
      </c>
      <c r="E118" s="315">
        <f>IF('Zahraničné financovanie'!G$504=0,0,'Zahraničné financovanie'!G411/'Zahraničné financovanie'!G$504)</f>
        <v>0</v>
      </c>
      <c r="F118" s="315">
        <f>IF('Zahraničné financovanie'!H$504=0,0,'Zahraničné financovanie'!H411/'Zahraničné financovanie'!H$504)</f>
        <v>0</v>
      </c>
      <c r="G118" s="315">
        <f>IF('Zahraničné financovanie'!I$504=0,0,'Zahraničné financovanie'!I411/'Zahraničné financovanie'!I$504)</f>
        <v>0</v>
      </c>
      <c r="H118" s="315">
        <f>IF('Zahraničné financovanie'!J$504=0,0,'Zahraničné financovanie'!J411/'Zahraničné financovanie'!J$504)</f>
        <v>0</v>
      </c>
      <c r="I118" s="315">
        <f>IF('Zahraničné financovanie'!K$504=0,0,'Zahraničné financovanie'!K411/'Zahraničné financovanie'!K$504)</f>
        <v>0</v>
      </c>
      <c r="J118" s="315">
        <f>IF('Zahraničné financovanie'!L$504=0,0,'Zahraničné financovanie'!L411/'Zahraničné financovanie'!L$504)</f>
        <v>0</v>
      </c>
      <c r="K118" s="315">
        <f>IF('Zahraničné financovanie'!M$504=0,0,'Zahraničné financovanie'!M411/'Zahraničné financovanie'!M$504)</f>
        <v>0</v>
      </c>
      <c r="L118" s="315">
        <f>IF('Zahraničné financovanie'!N$504=0,0,'Zahraničné financovanie'!N411/'Zahraničné financovanie'!N$504)</f>
        <v>0</v>
      </c>
      <c r="M118" s="315">
        <f>IF('Zahraničné financovanie'!O$504=0,0,'Zahraničné financovanie'!O411/'Zahraničné financovanie'!O$504)</f>
        <v>0</v>
      </c>
      <c r="N118" s="315">
        <f>IF('Zahraničné financovanie'!P$504=0,0,'Zahraničné financovanie'!P411/'Zahraničné financovanie'!P$504)</f>
        <v>0</v>
      </c>
      <c r="O118" s="315">
        <f>IF('Zahraničné financovanie'!Q$504=0,0,'Zahraničné financovanie'!Q411/'Zahraničné financovanie'!Q$504)</f>
        <v>0</v>
      </c>
      <c r="P118" s="315">
        <f>IF('Zahraničné financovanie'!R$504=0,0,'Zahraničné financovanie'!R411/'Zahraničné financovanie'!R$504)</f>
        <v>0</v>
      </c>
      <c r="Q118" s="315">
        <f>IF('Zahraničné financovanie'!S$504=0,0,'Zahraničné financovanie'!S411/'Zahraničné financovanie'!S$504)</f>
        <v>0</v>
      </c>
      <c r="R118" s="315">
        <f>IF('Zahraničné financovanie'!T$504=0,0,'Zahraničné financovanie'!T411/'Zahraničné financovanie'!T$504)</f>
        <v>0</v>
      </c>
      <c r="S118" s="315">
        <f>IF('Zahraničné financovanie'!U$504=0,0,'Zahraničné financovanie'!U411/'Zahraničné financovanie'!U$504)</f>
        <v>0</v>
      </c>
      <c r="T118" s="315">
        <f>IF('Zahraničné financovanie'!V$504=0,0,'Zahraničné financovanie'!V411/'Zahraničné financovanie'!V$504)</f>
        <v>0</v>
      </c>
      <c r="U118" s="315">
        <f>IF('Zahraničné financovanie'!W$504=0,0,'Zahraničné financovanie'!W411/'Zahraničné financovanie'!W$504)</f>
        <v>0</v>
      </c>
      <c r="V118" s="315">
        <f>IF('Zahraničné financovanie'!X$504=0,0,'Zahraničné financovanie'!X411/'Zahraničné financovanie'!X$504)</f>
        <v>0</v>
      </c>
      <c r="W118" s="315">
        <f>IF('Zahraničné financovanie'!Y$504=0,0,'Zahraničné financovanie'!Y411/'Zahraničné financovanie'!Y$504)</f>
        <v>0</v>
      </c>
      <c r="X118" s="315">
        <f>IF('Zahraničné financovanie'!Z$504=0,0,'Zahraničné financovanie'!Z411/'Zahraničné financovanie'!Z$504)</f>
        <v>0</v>
      </c>
      <c r="Y118" s="315">
        <f>IF('Zahraničné financovanie'!AA$504=0,0,'Zahraničné financovanie'!AA411/'Zahraničné financovanie'!AA$504)</f>
        <v>0</v>
      </c>
      <c r="Z118" s="315">
        <f>IF('Zahraničné financovanie'!AB$504=0,0,'Zahraničné financovanie'!AB411/'Zahraničné financovanie'!AB$504)</f>
        <v>0</v>
      </c>
      <c r="AA118" s="315">
        <f>IF('Zahraničné financovanie'!AC$504=0,0,'Zahraničné financovanie'!AC411/'Zahraničné financovanie'!AC$504)</f>
        <v>0</v>
      </c>
      <c r="AB118" s="315">
        <f>IF('Zahraničné financovanie'!AD$504=0,0,'Zahraničné financovanie'!AD411/'Zahraničné financovanie'!AD$504)</f>
        <v>0</v>
      </c>
      <c r="AC118" s="315">
        <f>IF('Zahraničné financovanie'!AE$504=0,0,'Zahraničné financovanie'!AE411/'Zahraničné financovanie'!AE$504)</f>
        <v>0</v>
      </c>
      <c r="AD118" s="315">
        <f>IF('Zahraničné financovanie'!AF$504=0,0,'Zahraničné financovanie'!AF411/'Zahraničné financovanie'!AF$504)</f>
        <v>0</v>
      </c>
      <c r="AE118" s="315">
        <f>IF('Zahraničné financovanie'!AG$504=0,0,'Zahraničné financovanie'!AG411/'Zahraničné financovanie'!AG$504)</f>
        <v>0</v>
      </c>
      <c r="AF118" s="315">
        <f>IF('Zahraničné financovanie'!AH$504=0,0,'Zahraničné financovanie'!AH411/'Zahraničné financovanie'!AH$504)</f>
        <v>0</v>
      </c>
      <c r="AG118" s="315">
        <f>IF('Zahraničné financovanie'!AI$504=0,0,'Zahraničné financovanie'!AI411/'Zahraničné financovanie'!AI$504)</f>
        <v>0</v>
      </c>
      <c r="AH118" s="315">
        <f>IF('Zahraničné financovanie'!AJ$504=0,0,'Zahraničné financovanie'!AJ411/'Zahraničné financovanie'!AJ$504)</f>
        <v>0</v>
      </c>
      <c r="AI118" s="315">
        <f>IF('Zahraničné financovanie'!AK$504=0,0,'Zahraničné financovanie'!AK411/'Zahraničné financovanie'!AK$504)</f>
        <v>0</v>
      </c>
      <c r="AJ118" s="315">
        <f>IF('Zahraničné financovanie'!AL$504=0,0,'Zahraničné financovanie'!AL411/'Zahraničné financovanie'!AL$504)</f>
        <v>0</v>
      </c>
      <c r="AK118" s="315">
        <f>IF('Zahraničné financovanie'!AM$504=0,0,'Zahraničné financovanie'!AM411/'Zahraničné financovanie'!AM$504)</f>
        <v>0</v>
      </c>
      <c r="AL118" s="315">
        <f>IF('Zahraničné financovanie'!AN$504=0,0,'Zahraničné financovanie'!AN411/'Zahraničné financovanie'!AN$504)</f>
        <v>0</v>
      </c>
      <c r="AM118" s="315">
        <f>IF('Zahraničné financovanie'!AO$504=0,0,'Zahraničné financovanie'!AO411/'Zahraničné financovanie'!AO$504)</f>
        <v>0</v>
      </c>
      <c r="AN118" s="315">
        <f>IF('Zahraničné financovanie'!AP$504=0,0,'Zahraničné financovanie'!AP411/'Zahraničné financovanie'!AP$504)</f>
        <v>0</v>
      </c>
      <c r="AO118" s="315">
        <f>IF('Zahraničné financovanie'!AQ$504=0,0,'Zahraničné financovanie'!AQ411/'Zahraničné financovanie'!AQ$504)</f>
        <v>0</v>
      </c>
      <c r="AP118" s="315">
        <f>IF('Zahraničné financovanie'!AR$504=0,0,'Zahraničné financovanie'!AR411/'Zahraničné financovanie'!AR$504)</f>
        <v>0</v>
      </c>
      <c r="AQ118" s="315">
        <f>IF('Zahraničné financovanie'!AS$504=0,0,'Zahraničné financovanie'!AS411/'Zahraničné financovanie'!AS$504)</f>
        <v>0</v>
      </c>
      <c r="AR118" s="315">
        <f>IF('Zahraničné financovanie'!AT$504=0,0,'Zahraničné financovanie'!AT411/'Zahraničné financovanie'!AT$504)</f>
        <v>8.5779354931040676E-4</v>
      </c>
      <c r="AS118" s="315">
        <f>IF('Zahraničné financovanie'!AU$504=0,0,'Zahraničné financovanie'!AU411/'Zahraničné financovanie'!AU$504)</f>
        <v>0</v>
      </c>
      <c r="AT118" s="315">
        <f>IF('Zahraničné financovanie'!AV$504=0,0,'Zahraničné financovanie'!AV411/'Zahraničné financovanie'!AV$504)</f>
        <v>0</v>
      </c>
      <c r="AU118" s="315">
        <f>IF('Zahraničné financovanie'!AW$504=0,0,'Zahraničné financovanie'!AW411/'Zahraničné financovanie'!AW$504)</f>
        <v>0</v>
      </c>
      <c r="AV118" s="315">
        <f>IF('Zahraničné financovanie'!AX$504=0,0,'Zahraničné financovanie'!AX411/'Zahraničné financovanie'!AX$504)</f>
        <v>0</v>
      </c>
      <c r="AW118" s="315">
        <f>IF('Zahraničné financovanie'!AY$504=0,0,'Zahraničné financovanie'!AY411/'Zahraničné financovanie'!AY$504)</f>
        <v>0</v>
      </c>
      <c r="AX118" s="315">
        <f>IF('Zahraničné financovanie'!AZ$504=0,0,'Zahraničné financovanie'!AZ411/'Zahraničné financovanie'!AZ$504)</f>
        <v>0</v>
      </c>
      <c r="AY118" s="315">
        <f>IF('Zahraničné financovanie'!BA$504=0,0,'Zahraničné financovanie'!BA411/'Zahraničné financovanie'!BA$504)</f>
        <v>0</v>
      </c>
      <c r="AZ118" s="315">
        <f>IF('Zahraničné financovanie'!BB$504=0,0,'Zahraničné financovanie'!BB411/'Zahraničné financovanie'!BB$504)</f>
        <v>0</v>
      </c>
      <c r="BA118" s="315">
        <f>IF('Zahraničné financovanie'!BC$504=0,0,'Zahraničné financovanie'!BC411/'Zahraničné financovanie'!BC$504)</f>
        <v>0</v>
      </c>
      <c r="BB118" s="315">
        <f>IF('Zahraničné financovanie'!BD$504=0,0,'Zahraničné financovanie'!BD411/'Zahraničné financovanie'!BD$504)</f>
        <v>0</v>
      </c>
    </row>
    <row r="119" spans="1:54" ht="14.25" customHeight="1" x14ac:dyDescent="0.25">
      <c r="A119" s="31">
        <v>112</v>
      </c>
      <c r="B119" s="41" t="s">
        <v>260</v>
      </c>
      <c r="C119" s="41" t="s">
        <v>259</v>
      </c>
      <c r="D119" s="316">
        <f>IF('Zahraničné financovanie'!F$504=0,0,'Zahraničné financovanie'!F412/'Zahraničné financovanie'!F$504)</f>
        <v>0</v>
      </c>
      <c r="E119" s="316">
        <f>IF('Zahraničné financovanie'!G$504=0,0,'Zahraničné financovanie'!G412/'Zahraničné financovanie'!G$504)</f>
        <v>0</v>
      </c>
      <c r="F119" s="316">
        <f>IF('Zahraničné financovanie'!H$504=0,0,'Zahraničné financovanie'!H412/'Zahraničné financovanie'!H$504)</f>
        <v>0</v>
      </c>
      <c r="G119" s="316">
        <f>IF('Zahraničné financovanie'!I$504=0,0,'Zahraničné financovanie'!I412/'Zahraničné financovanie'!I$504)</f>
        <v>0</v>
      </c>
      <c r="H119" s="316">
        <f>IF('Zahraničné financovanie'!J$504=0,0,'Zahraničné financovanie'!J412/'Zahraničné financovanie'!J$504)</f>
        <v>0</v>
      </c>
      <c r="I119" s="316">
        <f>IF('Zahraničné financovanie'!K$504=0,0,'Zahraničné financovanie'!K412/'Zahraničné financovanie'!K$504)</f>
        <v>0</v>
      </c>
      <c r="J119" s="316">
        <f>IF('Zahraničné financovanie'!L$504=0,0,'Zahraničné financovanie'!L412/'Zahraničné financovanie'!L$504)</f>
        <v>1.0482180293501049E-3</v>
      </c>
      <c r="K119" s="316">
        <f>IF('Zahraničné financovanie'!M$504=0,0,'Zahraničné financovanie'!M412/'Zahraničné financovanie'!M$504)</f>
        <v>0</v>
      </c>
      <c r="L119" s="316">
        <f>IF('Zahraničné financovanie'!N$504=0,0,'Zahraničné financovanie'!N412/'Zahraničné financovanie'!N$504)</f>
        <v>0</v>
      </c>
      <c r="M119" s="316">
        <f>IF('Zahraničné financovanie'!O$504=0,0,'Zahraničné financovanie'!O412/'Zahraničné financovanie'!O$504)</f>
        <v>0</v>
      </c>
      <c r="N119" s="316">
        <f>IF('Zahraničné financovanie'!P$504=0,0,'Zahraničné financovanie'!P412/'Zahraničné financovanie'!P$504)</f>
        <v>0</v>
      </c>
      <c r="O119" s="316">
        <f>IF('Zahraničné financovanie'!Q$504=0,0,'Zahraničné financovanie'!Q412/'Zahraničné financovanie'!Q$504)</f>
        <v>0</v>
      </c>
      <c r="P119" s="316">
        <f>IF('Zahraničné financovanie'!R$504=0,0,'Zahraničné financovanie'!R412/'Zahraničné financovanie'!R$504)</f>
        <v>0</v>
      </c>
      <c r="Q119" s="316">
        <f>IF('Zahraničné financovanie'!S$504=0,0,'Zahraničné financovanie'!S412/'Zahraničné financovanie'!S$504)</f>
        <v>0</v>
      </c>
      <c r="R119" s="316">
        <f>IF('Zahraničné financovanie'!T$504=0,0,'Zahraničné financovanie'!T412/'Zahraničné financovanie'!T$504)</f>
        <v>0</v>
      </c>
      <c r="S119" s="316">
        <f>IF('Zahraničné financovanie'!U$504=0,0,'Zahraničné financovanie'!U412/'Zahraničné financovanie'!U$504)</f>
        <v>0</v>
      </c>
      <c r="T119" s="316">
        <f>IF('Zahraničné financovanie'!V$504=0,0,'Zahraničné financovanie'!V412/'Zahraničné financovanie'!V$504)</f>
        <v>0</v>
      </c>
      <c r="U119" s="316">
        <f>IF('Zahraničné financovanie'!W$504=0,0,'Zahraničné financovanie'!W412/'Zahraničné financovanie'!W$504)</f>
        <v>0</v>
      </c>
      <c r="V119" s="316">
        <f>IF('Zahraničné financovanie'!X$504=0,0,'Zahraničné financovanie'!X412/'Zahraničné financovanie'!X$504)</f>
        <v>0</v>
      </c>
      <c r="W119" s="316">
        <f>IF('Zahraničné financovanie'!Y$504=0,0,'Zahraničné financovanie'!Y412/'Zahraničné financovanie'!Y$504)</f>
        <v>0</v>
      </c>
      <c r="X119" s="316">
        <f>IF('Zahraničné financovanie'!Z$504=0,0,'Zahraničné financovanie'!Z412/'Zahraničné financovanie'!Z$504)</f>
        <v>0</v>
      </c>
      <c r="Y119" s="316">
        <f>IF('Zahraničné financovanie'!AA$504=0,0,'Zahraničné financovanie'!AA412/'Zahraničné financovanie'!AA$504)</f>
        <v>0</v>
      </c>
      <c r="Z119" s="316">
        <f>IF('Zahraničné financovanie'!AB$504=0,0,'Zahraničné financovanie'!AB412/'Zahraničné financovanie'!AB$504)</f>
        <v>0</v>
      </c>
      <c r="AA119" s="316">
        <f>IF('Zahraničné financovanie'!AC$504=0,0,'Zahraničné financovanie'!AC412/'Zahraničné financovanie'!AC$504)</f>
        <v>0</v>
      </c>
      <c r="AB119" s="316">
        <f>IF('Zahraničné financovanie'!AD$504=0,0,'Zahraničné financovanie'!AD412/'Zahraničné financovanie'!AD$504)</f>
        <v>0</v>
      </c>
      <c r="AC119" s="316">
        <f>IF('Zahraničné financovanie'!AE$504=0,0,'Zahraničné financovanie'!AE412/'Zahraničné financovanie'!AE$504)</f>
        <v>0</v>
      </c>
      <c r="AD119" s="316">
        <f>IF('Zahraničné financovanie'!AF$504=0,0,'Zahraničné financovanie'!AF412/'Zahraničné financovanie'!AF$504)</f>
        <v>0</v>
      </c>
      <c r="AE119" s="316">
        <f>IF('Zahraničné financovanie'!AG$504=0,0,'Zahraničné financovanie'!AG412/'Zahraničné financovanie'!AG$504)</f>
        <v>0</v>
      </c>
      <c r="AF119" s="316">
        <f>IF('Zahraničné financovanie'!AH$504=0,0,'Zahraničné financovanie'!AH412/'Zahraničné financovanie'!AH$504)</f>
        <v>0</v>
      </c>
      <c r="AG119" s="316">
        <f>IF('Zahraničné financovanie'!AI$504=0,0,'Zahraničné financovanie'!AI412/'Zahraničné financovanie'!AI$504)</f>
        <v>5.6162950510326348E-4</v>
      </c>
      <c r="AH119" s="316">
        <f>IF('Zahraničné financovanie'!AJ$504=0,0,'Zahraničné financovanie'!AJ412/'Zahraničné financovanie'!AJ$504)</f>
        <v>0</v>
      </c>
      <c r="AI119" s="316">
        <f>IF('Zahraničné financovanie'!AK$504=0,0,'Zahraničné financovanie'!AK412/'Zahraničné financovanie'!AK$504)</f>
        <v>0</v>
      </c>
      <c r="AJ119" s="316">
        <f>IF('Zahraničné financovanie'!AL$504=0,0,'Zahraničné financovanie'!AL412/'Zahraničné financovanie'!AL$504)</f>
        <v>0</v>
      </c>
      <c r="AK119" s="316">
        <f>IF('Zahraničné financovanie'!AM$504=0,0,'Zahraničné financovanie'!AM412/'Zahraničné financovanie'!AM$504)</f>
        <v>0</v>
      </c>
      <c r="AL119" s="316">
        <f>IF('Zahraničné financovanie'!AN$504=0,0,'Zahraničné financovanie'!AN412/'Zahraničné financovanie'!AN$504)</f>
        <v>0</v>
      </c>
      <c r="AM119" s="316">
        <f>IF('Zahraničné financovanie'!AO$504=0,0,'Zahraničné financovanie'!AO412/'Zahraničné financovanie'!AO$504)</f>
        <v>0</v>
      </c>
      <c r="AN119" s="316">
        <f>IF('Zahraničné financovanie'!AP$504=0,0,'Zahraničné financovanie'!AP412/'Zahraničné financovanie'!AP$504)</f>
        <v>0</v>
      </c>
      <c r="AO119" s="316">
        <f>IF('Zahraničné financovanie'!AQ$504=0,0,'Zahraničné financovanie'!AQ412/'Zahraničné financovanie'!AQ$504)</f>
        <v>0</v>
      </c>
      <c r="AP119" s="316">
        <f>IF('Zahraničné financovanie'!AR$504=0,0,'Zahraničné financovanie'!AR412/'Zahraničné financovanie'!AR$504)</f>
        <v>0</v>
      </c>
      <c r="AQ119" s="316">
        <f>IF('Zahraničné financovanie'!AS$504=0,0,'Zahraničné financovanie'!AS412/'Zahraničné financovanie'!AS$504)</f>
        <v>0</v>
      </c>
      <c r="AR119" s="316">
        <f>IF('Zahraničné financovanie'!AT$504=0,0,'Zahraničné financovanie'!AT412/'Zahraničné financovanie'!AT$504)</f>
        <v>0</v>
      </c>
      <c r="AS119" s="316">
        <f>IF('Zahraničné financovanie'!AU$504=0,0,'Zahraničné financovanie'!AU412/'Zahraničné financovanie'!AU$504)</f>
        <v>0</v>
      </c>
      <c r="AT119" s="316">
        <f>IF('Zahraničné financovanie'!AV$504=0,0,'Zahraničné financovanie'!AV412/'Zahraničné financovanie'!AV$504)</f>
        <v>0</v>
      </c>
      <c r="AU119" s="316">
        <f>IF('Zahraničné financovanie'!AW$504=0,0,'Zahraničné financovanie'!AW412/'Zahraničné financovanie'!AW$504)</f>
        <v>0</v>
      </c>
      <c r="AV119" s="316">
        <f>IF('Zahraničné financovanie'!AX$504=0,0,'Zahraničné financovanie'!AX412/'Zahraničné financovanie'!AX$504)</f>
        <v>0</v>
      </c>
      <c r="AW119" s="316">
        <f>IF('Zahraničné financovanie'!AY$504=0,0,'Zahraničné financovanie'!AY412/'Zahraničné financovanie'!AY$504)</f>
        <v>0</v>
      </c>
      <c r="AX119" s="316">
        <f>IF('Zahraničné financovanie'!AZ$504=0,0,'Zahraničné financovanie'!AZ412/'Zahraničné financovanie'!AZ$504)</f>
        <v>1.1813290820449882E-4</v>
      </c>
      <c r="AY119" s="316">
        <f>IF('Zahraničné financovanie'!BA$504=0,0,'Zahraničné financovanie'!BA412/'Zahraničné financovanie'!BA$504)</f>
        <v>0</v>
      </c>
      <c r="AZ119" s="316">
        <f>IF('Zahraničné financovanie'!BB$504=0,0,'Zahraničné financovanie'!BB412/'Zahraničné financovanie'!BB$504)</f>
        <v>0</v>
      </c>
      <c r="BA119" s="316">
        <f>IF('Zahraničné financovanie'!BC$504=0,0,'Zahraničné financovanie'!BC412/'Zahraničné financovanie'!BC$504)</f>
        <v>0</v>
      </c>
      <c r="BB119" s="316">
        <f>IF('Zahraničné financovanie'!BD$504=0,0,'Zahraničné financovanie'!BD412/'Zahraničné financovanie'!BD$504)</f>
        <v>0</v>
      </c>
    </row>
    <row r="120" spans="1:54" ht="14.25" customHeight="1" x14ac:dyDescent="0.25">
      <c r="A120" s="31">
        <v>113</v>
      </c>
      <c r="B120" s="41" t="s">
        <v>270</v>
      </c>
      <c r="C120" s="46" t="s">
        <v>269</v>
      </c>
      <c r="D120" s="315">
        <f>IF('Zahraničné financovanie'!F$504=0,0,'Zahraničné financovanie'!F413/'Zahraničné financovanie'!F$504)</f>
        <v>0</v>
      </c>
      <c r="E120" s="315">
        <f>IF('Zahraničné financovanie'!G$504=0,0,'Zahraničné financovanie'!G413/'Zahraničné financovanie'!G$504)</f>
        <v>0</v>
      </c>
      <c r="F120" s="315">
        <f>IF('Zahraničné financovanie'!H$504=0,0,'Zahraničné financovanie'!H413/'Zahraničné financovanie'!H$504)</f>
        <v>0</v>
      </c>
      <c r="G120" s="315">
        <f>IF('Zahraničné financovanie'!I$504=0,0,'Zahraničné financovanie'!I413/'Zahraničné financovanie'!I$504)</f>
        <v>0</v>
      </c>
      <c r="H120" s="315">
        <f>IF('Zahraničné financovanie'!J$504=0,0,'Zahraničné financovanie'!J413/'Zahraničné financovanie'!J$504)</f>
        <v>0</v>
      </c>
      <c r="I120" s="315">
        <f>IF('Zahraničné financovanie'!K$504=0,0,'Zahraničné financovanie'!K413/'Zahraničné financovanie'!K$504)</f>
        <v>0</v>
      </c>
      <c r="J120" s="315">
        <f>IF('Zahraničné financovanie'!L$504=0,0,'Zahraničné financovanie'!L413/'Zahraničné financovanie'!L$504)</f>
        <v>0</v>
      </c>
      <c r="K120" s="315">
        <f>IF('Zahraničné financovanie'!M$504=0,0,'Zahraničné financovanie'!M413/'Zahraničné financovanie'!M$504)</f>
        <v>0</v>
      </c>
      <c r="L120" s="315">
        <f>IF('Zahraničné financovanie'!N$504=0,0,'Zahraničné financovanie'!N413/'Zahraničné financovanie'!N$504)</f>
        <v>0</v>
      </c>
      <c r="M120" s="315">
        <f>IF('Zahraničné financovanie'!O$504=0,0,'Zahraničné financovanie'!O413/'Zahraničné financovanie'!O$504)</f>
        <v>0</v>
      </c>
      <c r="N120" s="315">
        <f>IF('Zahraničné financovanie'!P$504=0,0,'Zahraničné financovanie'!P413/'Zahraničné financovanie'!P$504)</f>
        <v>0</v>
      </c>
      <c r="O120" s="315">
        <f>IF('Zahraničné financovanie'!Q$504=0,0,'Zahraničné financovanie'!Q413/'Zahraničné financovanie'!Q$504)</f>
        <v>0</v>
      </c>
      <c r="P120" s="315">
        <f>IF('Zahraničné financovanie'!R$504=0,0,'Zahraničné financovanie'!R413/'Zahraničné financovanie'!R$504)</f>
        <v>0</v>
      </c>
      <c r="Q120" s="315">
        <f>IF('Zahraničné financovanie'!S$504=0,0,'Zahraničné financovanie'!S413/'Zahraničné financovanie'!S$504)</f>
        <v>0</v>
      </c>
      <c r="R120" s="315">
        <f>IF('Zahraničné financovanie'!T$504=0,0,'Zahraničné financovanie'!T413/'Zahraničné financovanie'!T$504)</f>
        <v>0</v>
      </c>
      <c r="S120" s="315">
        <f>IF('Zahraničné financovanie'!U$504=0,0,'Zahraničné financovanie'!U413/'Zahraničné financovanie'!U$504)</f>
        <v>0</v>
      </c>
      <c r="T120" s="315">
        <f>IF('Zahraničné financovanie'!V$504=0,0,'Zahraničné financovanie'!V413/'Zahraničné financovanie'!V$504)</f>
        <v>6.7035224979356196E-4</v>
      </c>
      <c r="U120" s="315">
        <f>IF('Zahraničné financovanie'!W$504=0,0,'Zahraničné financovanie'!W413/'Zahraničné financovanie'!W$504)</f>
        <v>0</v>
      </c>
      <c r="V120" s="315">
        <f>IF('Zahraničné financovanie'!X$504=0,0,'Zahraničné financovanie'!X413/'Zahraničné financovanie'!X$504)</f>
        <v>0</v>
      </c>
      <c r="W120" s="315">
        <f>IF('Zahraničné financovanie'!Y$504=0,0,'Zahraničné financovanie'!Y413/'Zahraničné financovanie'!Y$504)</f>
        <v>0</v>
      </c>
      <c r="X120" s="315">
        <f>IF('Zahraničné financovanie'!Z$504=0,0,'Zahraničné financovanie'!Z413/'Zahraničné financovanie'!Z$504)</f>
        <v>0</v>
      </c>
      <c r="Y120" s="315">
        <f>IF('Zahraničné financovanie'!AA$504=0,0,'Zahraničné financovanie'!AA413/'Zahraničné financovanie'!AA$504)</f>
        <v>0</v>
      </c>
      <c r="Z120" s="315">
        <f>IF('Zahraničné financovanie'!AB$504=0,0,'Zahraničné financovanie'!AB413/'Zahraničné financovanie'!AB$504)</f>
        <v>0</v>
      </c>
      <c r="AA120" s="315">
        <f>IF('Zahraničné financovanie'!AC$504=0,0,'Zahraničné financovanie'!AC413/'Zahraničné financovanie'!AC$504)</f>
        <v>0</v>
      </c>
      <c r="AB120" s="315">
        <f>IF('Zahraničné financovanie'!AD$504=0,0,'Zahraničné financovanie'!AD413/'Zahraničné financovanie'!AD$504)</f>
        <v>0</v>
      </c>
      <c r="AC120" s="315">
        <f>IF('Zahraničné financovanie'!AE$504=0,0,'Zahraničné financovanie'!AE413/'Zahraničné financovanie'!AE$504)</f>
        <v>0</v>
      </c>
      <c r="AD120" s="315">
        <f>IF('Zahraničné financovanie'!AF$504=0,0,'Zahraničné financovanie'!AF413/'Zahraničné financovanie'!AF$504)</f>
        <v>0</v>
      </c>
      <c r="AE120" s="315">
        <f>IF('Zahraničné financovanie'!AG$504=0,0,'Zahraničné financovanie'!AG413/'Zahraničné financovanie'!AG$504)</f>
        <v>0</v>
      </c>
      <c r="AF120" s="315">
        <f>IF('Zahraničné financovanie'!AH$504=0,0,'Zahraničné financovanie'!AH413/'Zahraničné financovanie'!AH$504)</f>
        <v>0</v>
      </c>
      <c r="AG120" s="315">
        <f>IF('Zahraničné financovanie'!AI$504=0,0,'Zahraničné financovanie'!AI413/'Zahraničné financovanie'!AI$504)</f>
        <v>0</v>
      </c>
      <c r="AH120" s="315">
        <f>IF('Zahraničné financovanie'!AJ$504=0,0,'Zahraničné financovanie'!AJ413/'Zahraničné financovanie'!AJ$504)</f>
        <v>0</v>
      </c>
      <c r="AI120" s="315">
        <f>IF('Zahraničné financovanie'!AK$504=0,0,'Zahraničné financovanie'!AK413/'Zahraničné financovanie'!AK$504)</f>
        <v>0</v>
      </c>
      <c r="AJ120" s="315">
        <f>IF('Zahraničné financovanie'!AL$504=0,0,'Zahraničné financovanie'!AL413/'Zahraničné financovanie'!AL$504)</f>
        <v>0</v>
      </c>
      <c r="AK120" s="315">
        <f>IF('Zahraničné financovanie'!AM$504=0,0,'Zahraničné financovanie'!AM413/'Zahraničné financovanie'!AM$504)</f>
        <v>0</v>
      </c>
      <c r="AL120" s="315">
        <f>IF('Zahraničné financovanie'!AN$504=0,0,'Zahraničné financovanie'!AN413/'Zahraničné financovanie'!AN$504)</f>
        <v>0</v>
      </c>
      <c r="AM120" s="315">
        <f>IF('Zahraničné financovanie'!AO$504=0,0,'Zahraničné financovanie'!AO413/'Zahraničné financovanie'!AO$504)</f>
        <v>0</v>
      </c>
      <c r="AN120" s="315">
        <f>IF('Zahraničné financovanie'!AP$504=0,0,'Zahraničné financovanie'!AP413/'Zahraničné financovanie'!AP$504)</f>
        <v>0</v>
      </c>
      <c r="AO120" s="315">
        <f>IF('Zahraničné financovanie'!AQ$504=0,0,'Zahraničné financovanie'!AQ413/'Zahraničné financovanie'!AQ$504)</f>
        <v>0</v>
      </c>
      <c r="AP120" s="315">
        <f>IF('Zahraničné financovanie'!AR$504=0,0,'Zahraničné financovanie'!AR413/'Zahraničné financovanie'!AR$504)</f>
        <v>0</v>
      </c>
      <c r="AQ120" s="315">
        <f>IF('Zahraničné financovanie'!AS$504=0,0,'Zahraničné financovanie'!AS413/'Zahraničné financovanie'!AS$504)</f>
        <v>0</v>
      </c>
      <c r="AR120" s="315">
        <f>IF('Zahraničné financovanie'!AT$504=0,0,'Zahraničné financovanie'!AT413/'Zahraničné financovanie'!AT$504)</f>
        <v>0</v>
      </c>
      <c r="AS120" s="315">
        <f>IF('Zahraničné financovanie'!AU$504=0,0,'Zahraničné financovanie'!AU413/'Zahraničné financovanie'!AU$504)</f>
        <v>0</v>
      </c>
      <c r="AT120" s="315">
        <f>IF('Zahraničné financovanie'!AV$504=0,0,'Zahraničné financovanie'!AV413/'Zahraničné financovanie'!AV$504)</f>
        <v>0</v>
      </c>
      <c r="AU120" s="315">
        <f>IF('Zahraničné financovanie'!AW$504=0,0,'Zahraničné financovanie'!AW413/'Zahraničné financovanie'!AW$504)</f>
        <v>0</v>
      </c>
      <c r="AV120" s="315">
        <f>IF('Zahraničné financovanie'!AX$504=0,0,'Zahraničné financovanie'!AX413/'Zahraničné financovanie'!AX$504)</f>
        <v>0</v>
      </c>
      <c r="AW120" s="315">
        <f>IF('Zahraničné financovanie'!AY$504=0,0,'Zahraničné financovanie'!AY413/'Zahraničné financovanie'!AY$504)</f>
        <v>0</v>
      </c>
      <c r="AX120" s="315">
        <f>IF('Zahraničné financovanie'!AZ$504=0,0,'Zahraničné financovanie'!AZ413/'Zahraničné financovanie'!AZ$504)</f>
        <v>0</v>
      </c>
      <c r="AY120" s="315">
        <f>IF('Zahraničné financovanie'!BA$504=0,0,'Zahraničné financovanie'!BA413/'Zahraničné financovanie'!BA$504)</f>
        <v>0</v>
      </c>
      <c r="AZ120" s="315">
        <f>IF('Zahraničné financovanie'!BB$504=0,0,'Zahraničné financovanie'!BB413/'Zahraničné financovanie'!BB$504)</f>
        <v>0</v>
      </c>
      <c r="BA120" s="315">
        <f>IF('Zahraničné financovanie'!BC$504=0,0,'Zahraničné financovanie'!BC413/'Zahraničné financovanie'!BC$504)</f>
        <v>0</v>
      </c>
      <c r="BB120" s="315">
        <f>IF('Zahraničné financovanie'!BD$504=0,0,'Zahraničné financovanie'!BD413/'Zahraničné financovanie'!BD$504)</f>
        <v>0</v>
      </c>
    </row>
    <row r="121" spans="1:54" ht="14.25" customHeight="1" x14ac:dyDescent="0.25">
      <c r="A121" s="31">
        <v>114</v>
      </c>
      <c r="B121" s="41" t="s">
        <v>272</v>
      </c>
      <c r="C121" s="41" t="s">
        <v>271</v>
      </c>
      <c r="D121" s="316">
        <f>IF('Zahraničné financovanie'!F$504=0,0,'Zahraničné financovanie'!F414/'Zahraničné financovanie'!F$504)</f>
        <v>0</v>
      </c>
      <c r="E121" s="316">
        <f>IF('Zahraničné financovanie'!G$504=0,0,'Zahraničné financovanie'!G414/'Zahraničné financovanie'!G$504)</f>
        <v>0</v>
      </c>
      <c r="F121" s="316">
        <f>IF('Zahraničné financovanie'!H$504=0,0,'Zahraničné financovanie'!H414/'Zahraničné financovanie'!H$504)</f>
        <v>0</v>
      </c>
      <c r="G121" s="316">
        <f>IF('Zahraničné financovanie'!I$504=0,0,'Zahraničné financovanie'!I414/'Zahraničné financovanie'!I$504)</f>
        <v>0</v>
      </c>
      <c r="H121" s="316">
        <f>IF('Zahraničné financovanie'!J$504=0,0,'Zahraničné financovanie'!J414/'Zahraničné financovanie'!J$504)</f>
        <v>0</v>
      </c>
      <c r="I121" s="316">
        <f>IF('Zahraničné financovanie'!K$504=0,0,'Zahraničné financovanie'!K414/'Zahraničné financovanie'!K$504)</f>
        <v>0</v>
      </c>
      <c r="J121" s="316">
        <f>IF('Zahraničné financovanie'!L$504=0,0,'Zahraničné financovanie'!L414/'Zahraničné financovanie'!L$504)</f>
        <v>0</v>
      </c>
      <c r="K121" s="316">
        <f>IF('Zahraničné financovanie'!M$504=0,0,'Zahraničné financovanie'!M414/'Zahraničné financovanie'!M$504)</f>
        <v>0</v>
      </c>
      <c r="L121" s="316">
        <f>IF('Zahraničné financovanie'!N$504=0,0,'Zahraničné financovanie'!N414/'Zahraničné financovanie'!N$504)</f>
        <v>0</v>
      </c>
      <c r="M121" s="316">
        <f>IF('Zahraničné financovanie'!O$504=0,0,'Zahraničné financovanie'!O414/'Zahraničné financovanie'!O$504)</f>
        <v>0</v>
      </c>
      <c r="N121" s="316">
        <f>IF('Zahraničné financovanie'!P$504=0,0,'Zahraničné financovanie'!P414/'Zahraničné financovanie'!P$504)</f>
        <v>0</v>
      </c>
      <c r="O121" s="316">
        <f>IF('Zahraničné financovanie'!Q$504=0,0,'Zahraničné financovanie'!Q414/'Zahraničné financovanie'!Q$504)</f>
        <v>0</v>
      </c>
      <c r="P121" s="316">
        <f>IF('Zahraničné financovanie'!R$504=0,0,'Zahraničné financovanie'!R414/'Zahraničné financovanie'!R$504)</f>
        <v>0</v>
      </c>
      <c r="Q121" s="316">
        <f>IF('Zahraničné financovanie'!S$504=0,0,'Zahraničné financovanie'!S414/'Zahraničné financovanie'!S$504)</f>
        <v>0</v>
      </c>
      <c r="R121" s="316">
        <f>IF('Zahraničné financovanie'!T$504=0,0,'Zahraničné financovanie'!T414/'Zahraničné financovanie'!T$504)</f>
        <v>0</v>
      </c>
      <c r="S121" s="316">
        <f>IF('Zahraničné financovanie'!U$504=0,0,'Zahraničné financovanie'!U414/'Zahraničné financovanie'!U$504)</f>
        <v>0</v>
      </c>
      <c r="T121" s="316">
        <f>IF('Zahraničné financovanie'!V$504=0,0,'Zahraničné financovanie'!V414/'Zahraničné financovanie'!V$504)</f>
        <v>0</v>
      </c>
      <c r="U121" s="316">
        <f>IF('Zahraničné financovanie'!W$504=0,0,'Zahraničné financovanie'!W414/'Zahraničné financovanie'!W$504)</f>
        <v>0</v>
      </c>
      <c r="V121" s="316">
        <f>IF('Zahraničné financovanie'!X$504=0,0,'Zahraničné financovanie'!X414/'Zahraničné financovanie'!X$504)</f>
        <v>0</v>
      </c>
      <c r="W121" s="316">
        <f>IF('Zahraničné financovanie'!Y$504=0,0,'Zahraničné financovanie'!Y414/'Zahraničné financovanie'!Y$504)</f>
        <v>0</v>
      </c>
      <c r="X121" s="316">
        <f>IF('Zahraničné financovanie'!Z$504=0,0,'Zahraničné financovanie'!Z414/'Zahraničné financovanie'!Z$504)</f>
        <v>0</v>
      </c>
      <c r="Y121" s="316">
        <f>IF('Zahraničné financovanie'!AA$504=0,0,'Zahraničné financovanie'!AA414/'Zahraničné financovanie'!AA$504)</f>
        <v>0</v>
      </c>
      <c r="Z121" s="316">
        <f>IF('Zahraničné financovanie'!AB$504=0,0,'Zahraničné financovanie'!AB414/'Zahraničné financovanie'!AB$504)</f>
        <v>0</v>
      </c>
      <c r="AA121" s="316">
        <f>IF('Zahraničné financovanie'!AC$504=0,0,'Zahraničné financovanie'!AC414/'Zahraničné financovanie'!AC$504)</f>
        <v>0</v>
      </c>
      <c r="AB121" s="316">
        <f>IF('Zahraničné financovanie'!AD$504=0,0,'Zahraničné financovanie'!AD414/'Zahraničné financovanie'!AD$504)</f>
        <v>0</v>
      </c>
      <c r="AC121" s="316">
        <f>IF('Zahraničné financovanie'!AE$504=0,0,'Zahraničné financovanie'!AE414/'Zahraničné financovanie'!AE$504)</f>
        <v>0</v>
      </c>
      <c r="AD121" s="316">
        <f>IF('Zahraničné financovanie'!AF$504=0,0,'Zahraničné financovanie'!AF414/'Zahraničné financovanie'!AF$504)</f>
        <v>0</v>
      </c>
      <c r="AE121" s="316">
        <f>IF('Zahraničné financovanie'!AG$504=0,0,'Zahraničné financovanie'!AG414/'Zahraničné financovanie'!AG$504)</f>
        <v>0</v>
      </c>
      <c r="AF121" s="316">
        <f>IF('Zahraničné financovanie'!AH$504=0,0,'Zahraničné financovanie'!AH414/'Zahraničné financovanie'!AH$504)</f>
        <v>8.16429863031944E-4</v>
      </c>
      <c r="AG121" s="316">
        <f>IF('Zahraničné financovanie'!AI$504=0,0,'Zahraničné financovanie'!AI414/'Zahraničné financovanie'!AI$504)</f>
        <v>0</v>
      </c>
      <c r="AH121" s="316">
        <f>IF('Zahraničné financovanie'!AJ$504=0,0,'Zahraničné financovanie'!AJ414/'Zahraničné financovanie'!AJ$504)</f>
        <v>0</v>
      </c>
      <c r="AI121" s="316">
        <f>IF('Zahraničné financovanie'!AK$504=0,0,'Zahraničné financovanie'!AK414/'Zahraničné financovanie'!AK$504)</f>
        <v>0</v>
      </c>
      <c r="AJ121" s="316">
        <f>IF('Zahraničné financovanie'!AL$504=0,0,'Zahraničné financovanie'!AL414/'Zahraničné financovanie'!AL$504)</f>
        <v>0</v>
      </c>
      <c r="AK121" s="316">
        <f>IF('Zahraničné financovanie'!AM$504=0,0,'Zahraničné financovanie'!AM414/'Zahraničné financovanie'!AM$504)</f>
        <v>0</v>
      </c>
      <c r="AL121" s="316">
        <f>IF('Zahraničné financovanie'!AN$504=0,0,'Zahraničné financovanie'!AN414/'Zahraničné financovanie'!AN$504)</f>
        <v>0</v>
      </c>
      <c r="AM121" s="316">
        <f>IF('Zahraničné financovanie'!AO$504=0,0,'Zahraničné financovanie'!AO414/'Zahraničné financovanie'!AO$504)</f>
        <v>0</v>
      </c>
      <c r="AN121" s="316">
        <f>IF('Zahraničné financovanie'!AP$504=0,0,'Zahraničné financovanie'!AP414/'Zahraničné financovanie'!AP$504)</f>
        <v>0</v>
      </c>
      <c r="AO121" s="316">
        <f>IF('Zahraničné financovanie'!AQ$504=0,0,'Zahraničné financovanie'!AQ414/'Zahraničné financovanie'!AQ$504)</f>
        <v>0</v>
      </c>
      <c r="AP121" s="316">
        <f>IF('Zahraničné financovanie'!AR$504=0,0,'Zahraničné financovanie'!AR414/'Zahraničné financovanie'!AR$504)</f>
        <v>0</v>
      </c>
      <c r="AQ121" s="316">
        <f>IF('Zahraničné financovanie'!AS$504=0,0,'Zahraničné financovanie'!AS414/'Zahraničné financovanie'!AS$504)</f>
        <v>0</v>
      </c>
      <c r="AR121" s="316">
        <f>IF('Zahraničné financovanie'!AT$504=0,0,'Zahraničné financovanie'!AT414/'Zahraničné financovanie'!AT$504)</f>
        <v>0</v>
      </c>
      <c r="AS121" s="316">
        <f>IF('Zahraničné financovanie'!AU$504=0,0,'Zahraničné financovanie'!AU414/'Zahraničné financovanie'!AU$504)</f>
        <v>0</v>
      </c>
      <c r="AT121" s="316">
        <f>IF('Zahraničné financovanie'!AV$504=0,0,'Zahraničné financovanie'!AV414/'Zahraničné financovanie'!AV$504)</f>
        <v>0</v>
      </c>
      <c r="AU121" s="316">
        <f>IF('Zahraničné financovanie'!AW$504=0,0,'Zahraničné financovanie'!AW414/'Zahraničné financovanie'!AW$504)</f>
        <v>0</v>
      </c>
      <c r="AV121" s="316">
        <f>IF('Zahraničné financovanie'!AX$504=0,0,'Zahraničné financovanie'!AX414/'Zahraničné financovanie'!AX$504)</f>
        <v>0</v>
      </c>
      <c r="AW121" s="316">
        <f>IF('Zahraničné financovanie'!AY$504=0,0,'Zahraničné financovanie'!AY414/'Zahraničné financovanie'!AY$504)</f>
        <v>0</v>
      </c>
      <c r="AX121" s="316">
        <f>IF('Zahraničné financovanie'!AZ$504=0,0,'Zahraničné financovanie'!AZ414/'Zahraničné financovanie'!AZ$504)</f>
        <v>0</v>
      </c>
      <c r="AY121" s="316">
        <f>IF('Zahraničné financovanie'!BA$504=0,0,'Zahraničné financovanie'!BA414/'Zahraničné financovanie'!BA$504)</f>
        <v>0</v>
      </c>
      <c r="AZ121" s="316">
        <f>IF('Zahraničné financovanie'!BB$504=0,0,'Zahraničné financovanie'!BB414/'Zahraničné financovanie'!BB$504)</f>
        <v>0</v>
      </c>
      <c r="BA121" s="316">
        <f>IF('Zahraničné financovanie'!BC$504=0,0,'Zahraničné financovanie'!BC414/'Zahraničné financovanie'!BC$504)</f>
        <v>0</v>
      </c>
      <c r="BB121" s="316">
        <f>IF('Zahraničné financovanie'!BD$504=0,0,'Zahraničné financovanie'!BD414/'Zahraničné financovanie'!BD$504)</f>
        <v>0</v>
      </c>
    </row>
    <row r="122" spans="1:54" ht="14.25" customHeight="1" x14ac:dyDescent="0.25">
      <c r="A122" s="317">
        <v>115</v>
      </c>
      <c r="B122" s="318" t="s">
        <v>250</v>
      </c>
      <c r="C122" s="319" t="s">
        <v>249</v>
      </c>
      <c r="D122" s="320">
        <f>IF('Zahraničné financovanie'!F$504=0,0,'Zahraničné financovanie'!F415/'Zahraničné financovanie'!F$504)</f>
        <v>0</v>
      </c>
      <c r="E122" s="320">
        <f>IF('Zahraničné financovanie'!G$504=0,0,'Zahraničné financovanie'!G415/'Zahraničné financovanie'!G$504)</f>
        <v>0</v>
      </c>
      <c r="F122" s="320">
        <f>IF('Zahraničné financovanie'!H$504=0,0,'Zahraničné financovanie'!H415/'Zahraničné financovanie'!H$504)</f>
        <v>0</v>
      </c>
      <c r="G122" s="320">
        <f>IF('Zahraničné financovanie'!I$504=0,0,'Zahraničné financovanie'!I415/'Zahraničné financovanie'!I$504)</f>
        <v>0</v>
      </c>
      <c r="H122" s="320">
        <f>IF('Zahraničné financovanie'!J$504=0,0,'Zahraničné financovanie'!J415/'Zahraničné financovanie'!J$504)</f>
        <v>0</v>
      </c>
      <c r="I122" s="320">
        <f>IF('Zahraničné financovanie'!K$504=0,0,'Zahraničné financovanie'!K415/'Zahraničné financovanie'!K$504)</f>
        <v>5.6602719848737404E-3</v>
      </c>
      <c r="J122" s="320">
        <f>IF('Zahraničné financovanie'!L$504=0,0,'Zahraničné financovanie'!L415/'Zahraničné financovanie'!L$504)</f>
        <v>1.0482180293501049E-3</v>
      </c>
      <c r="K122" s="320">
        <f>IF('Zahraničné financovanie'!M$504=0,0,'Zahraničné financovanie'!M415/'Zahraničné financovanie'!M$504)</f>
        <v>0</v>
      </c>
      <c r="L122" s="320">
        <f>IF('Zahraničné financovanie'!N$504=0,0,'Zahraničné financovanie'!N415/'Zahraničné financovanie'!N$504)</f>
        <v>0</v>
      </c>
      <c r="M122" s="320">
        <f>IF('Zahraničné financovanie'!O$504=0,0,'Zahraničné financovanie'!O415/'Zahraničné financovanie'!O$504)</f>
        <v>0</v>
      </c>
      <c r="N122" s="320">
        <f>IF('Zahraničné financovanie'!P$504=0,0,'Zahraničné financovanie'!P415/'Zahraničné financovanie'!P$504)</f>
        <v>0</v>
      </c>
      <c r="O122" s="320">
        <f>IF('Zahraničné financovanie'!Q$504=0,0,'Zahraničné financovanie'!Q415/'Zahraničné financovanie'!Q$504)</f>
        <v>0</v>
      </c>
      <c r="P122" s="320">
        <f>IF('Zahraničné financovanie'!R$504=0,0,'Zahraničné financovanie'!R415/'Zahraničné financovanie'!R$504)</f>
        <v>0</v>
      </c>
      <c r="Q122" s="320">
        <f>IF('Zahraničné financovanie'!S$504=0,0,'Zahraničné financovanie'!S415/'Zahraničné financovanie'!S$504)</f>
        <v>0</v>
      </c>
      <c r="R122" s="320">
        <f>IF('Zahraničné financovanie'!T$504=0,0,'Zahraničné financovanie'!T415/'Zahraničné financovanie'!T$504)</f>
        <v>0</v>
      </c>
      <c r="S122" s="320">
        <f>IF('Zahraničné financovanie'!U$504=0,0,'Zahraničné financovanie'!U415/'Zahraničné financovanie'!U$504)</f>
        <v>0</v>
      </c>
      <c r="T122" s="320">
        <f>IF('Zahraničné financovanie'!V$504=0,0,'Zahraničné financovanie'!V415/'Zahraničné financovanie'!V$504)</f>
        <v>1.0001452429874553E-3</v>
      </c>
      <c r="U122" s="320">
        <f>IF('Zahraničné financovanie'!W$504=0,0,'Zahraničné financovanie'!W415/'Zahraničné financovanie'!W$504)</f>
        <v>0</v>
      </c>
      <c r="V122" s="320">
        <f>IF('Zahraničné financovanie'!X$504=0,0,'Zahraničné financovanie'!X415/'Zahraničné financovanie'!X$504)</f>
        <v>4.7671608445036063E-4</v>
      </c>
      <c r="W122" s="320">
        <f>IF('Zahraničné financovanie'!Y$504=0,0,'Zahraničné financovanie'!Y415/'Zahraničné financovanie'!Y$504)</f>
        <v>0</v>
      </c>
      <c r="X122" s="320">
        <f>IF('Zahraničné financovanie'!Z$504=0,0,'Zahraničné financovanie'!Z415/'Zahraničné financovanie'!Z$504)</f>
        <v>0</v>
      </c>
      <c r="Y122" s="320">
        <f>IF('Zahraničné financovanie'!AA$504=0,0,'Zahraničné financovanie'!AA415/'Zahraničné financovanie'!AA$504)</f>
        <v>0</v>
      </c>
      <c r="Z122" s="320">
        <f>IF('Zahraničné financovanie'!AB$504=0,0,'Zahraničné financovanie'!AB415/'Zahraničné financovanie'!AB$504)</f>
        <v>0</v>
      </c>
      <c r="AA122" s="320">
        <f>IF('Zahraničné financovanie'!AC$504=0,0,'Zahraničné financovanie'!AC415/'Zahraničné financovanie'!AC$504)</f>
        <v>0</v>
      </c>
      <c r="AB122" s="320">
        <f>IF('Zahraničné financovanie'!AD$504=0,0,'Zahraničné financovanie'!AD415/'Zahraničné financovanie'!AD$504)</f>
        <v>0</v>
      </c>
      <c r="AC122" s="320">
        <f>IF('Zahraničné financovanie'!AE$504=0,0,'Zahraničné financovanie'!AE415/'Zahraničné financovanie'!AE$504)</f>
        <v>0</v>
      </c>
      <c r="AD122" s="320">
        <f>IF('Zahraničné financovanie'!AF$504=0,0,'Zahraničné financovanie'!AF415/'Zahraničné financovanie'!AF$504)</f>
        <v>0</v>
      </c>
      <c r="AE122" s="320">
        <f>IF('Zahraničné financovanie'!AG$504=0,0,'Zahraničné financovanie'!AG415/'Zahraničné financovanie'!AG$504)</f>
        <v>0</v>
      </c>
      <c r="AF122" s="320">
        <f>IF('Zahraničné financovanie'!AH$504=0,0,'Zahraničné financovanie'!AH415/'Zahraničné financovanie'!AH$504)</f>
        <v>0</v>
      </c>
      <c r="AG122" s="320">
        <f>IF('Zahraničné financovanie'!AI$504=0,0,'Zahraničné financovanie'!AI415/'Zahraničné financovanie'!AI$504)</f>
        <v>0</v>
      </c>
      <c r="AH122" s="320">
        <f>IF('Zahraničné financovanie'!AJ$504=0,0,'Zahraničné financovanie'!AJ415/'Zahraničné financovanie'!AJ$504)</f>
        <v>0</v>
      </c>
      <c r="AI122" s="320">
        <f>IF('Zahraničné financovanie'!AK$504=0,0,'Zahraničné financovanie'!AK415/'Zahraničné financovanie'!AK$504)</f>
        <v>0</v>
      </c>
      <c r="AJ122" s="320">
        <f>IF('Zahraničné financovanie'!AL$504=0,0,'Zahraničné financovanie'!AL415/'Zahraničné financovanie'!AL$504)</f>
        <v>0</v>
      </c>
      <c r="AK122" s="320">
        <f>IF('Zahraničné financovanie'!AM$504=0,0,'Zahraničné financovanie'!AM415/'Zahraničné financovanie'!AM$504)</f>
        <v>0.21453093942081972</v>
      </c>
      <c r="AL122" s="320">
        <f>IF('Zahraničné financovanie'!AN$504=0,0,'Zahraničné financovanie'!AN415/'Zahraničné financovanie'!AN$504)</f>
        <v>0</v>
      </c>
      <c r="AM122" s="320">
        <f>IF('Zahraničné financovanie'!AO$504=0,0,'Zahraničné financovanie'!AO415/'Zahraničné financovanie'!AO$504)</f>
        <v>0</v>
      </c>
      <c r="AN122" s="320">
        <f>IF('Zahraničné financovanie'!AP$504=0,0,'Zahraničné financovanie'!AP415/'Zahraničné financovanie'!AP$504)</f>
        <v>0</v>
      </c>
      <c r="AO122" s="320">
        <f>IF('Zahraničné financovanie'!AQ$504=0,0,'Zahraničné financovanie'!AQ415/'Zahraničné financovanie'!AQ$504)</f>
        <v>0</v>
      </c>
      <c r="AP122" s="320">
        <f>IF('Zahraničné financovanie'!AR$504=0,0,'Zahraničné financovanie'!AR415/'Zahraničné financovanie'!AR$504)</f>
        <v>8.4399823477493384E-3</v>
      </c>
      <c r="AQ122" s="320">
        <f>IF('Zahraničné financovanie'!AS$504=0,0,'Zahraničné financovanie'!AS415/'Zahraničné financovanie'!AS$504)</f>
        <v>0</v>
      </c>
      <c r="AR122" s="320">
        <f>IF('Zahraničné financovanie'!AT$504=0,0,'Zahraničné financovanie'!AT415/'Zahraničné financovanie'!AT$504)</f>
        <v>0</v>
      </c>
      <c r="AS122" s="320">
        <f>IF('Zahraničné financovanie'!AU$504=0,0,'Zahraničné financovanie'!AU415/'Zahraničné financovanie'!AU$504)</f>
        <v>0</v>
      </c>
      <c r="AT122" s="320">
        <f>IF('Zahraničné financovanie'!AV$504=0,0,'Zahraničné financovanie'!AV415/'Zahraničné financovanie'!AV$504)</f>
        <v>0</v>
      </c>
      <c r="AU122" s="320">
        <f>IF('Zahraničné financovanie'!AW$504=0,0,'Zahraničné financovanie'!AW415/'Zahraničné financovanie'!AW$504)</f>
        <v>0</v>
      </c>
      <c r="AV122" s="320">
        <f>IF('Zahraničné financovanie'!AX$504=0,0,'Zahraničné financovanie'!AX415/'Zahraničné financovanie'!AX$504)</f>
        <v>0</v>
      </c>
      <c r="AW122" s="320">
        <f>IF('Zahraničné financovanie'!AY$504=0,0,'Zahraničné financovanie'!AY415/'Zahraničné financovanie'!AY$504)</f>
        <v>0</v>
      </c>
      <c r="AX122" s="320">
        <f>IF('Zahraničné financovanie'!AZ$504=0,0,'Zahraničné financovanie'!AZ415/'Zahraničné financovanie'!AZ$504)</f>
        <v>0</v>
      </c>
      <c r="AY122" s="320">
        <f>IF('Zahraničné financovanie'!BA$504=0,0,'Zahraničné financovanie'!BA415/'Zahraničné financovanie'!BA$504)</f>
        <v>0</v>
      </c>
      <c r="AZ122" s="320">
        <f>IF('Zahraničné financovanie'!BB$504=0,0,'Zahraničné financovanie'!BB415/'Zahraničné financovanie'!BB$504)</f>
        <v>0</v>
      </c>
      <c r="BA122" s="320">
        <f>IF('Zahraničné financovanie'!BC$504=0,0,'Zahraničné financovanie'!BC415/'Zahraničné financovanie'!BC$504)</f>
        <v>0</v>
      </c>
      <c r="BB122" s="320">
        <f>IF('Zahraničné financovanie'!BD$504=0,0,'Zahraničné financovanie'!BD415/'Zahraničné financovanie'!BD$504)</f>
        <v>0</v>
      </c>
    </row>
    <row r="123" spans="1:54" ht="14.25" customHeight="1" x14ac:dyDescent="0.25">
      <c r="A123" s="31">
        <v>116</v>
      </c>
      <c r="B123" s="41" t="s">
        <v>320</v>
      </c>
      <c r="C123" s="46" t="s">
        <v>319</v>
      </c>
      <c r="D123" s="316">
        <f>IF('Zahraničné financovanie'!F$504=0,0,'Zahraničné financovanie'!F417/'Zahraničné financovanie'!F$504)</f>
        <v>0</v>
      </c>
      <c r="E123" s="316">
        <f>IF('Zahraničné financovanie'!G$504=0,0,'Zahraničné financovanie'!G417/'Zahraničné financovanie'!G$504)</f>
        <v>0</v>
      </c>
      <c r="F123" s="316">
        <f>IF('Zahraničné financovanie'!H$504=0,0,'Zahraničné financovanie'!H417/'Zahraničné financovanie'!H$504)</f>
        <v>1.0019119485714591E-4</v>
      </c>
      <c r="G123" s="316">
        <f>IF('Zahraničné financovanie'!I$504=0,0,'Zahraničné financovanie'!I417/'Zahraničné financovanie'!I$504)</f>
        <v>0</v>
      </c>
      <c r="H123" s="316">
        <f>IF('Zahraničné financovanie'!J$504=0,0,'Zahraničné financovanie'!J417/'Zahraničné financovanie'!J$504)</f>
        <v>0</v>
      </c>
      <c r="I123" s="316">
        <f>IF('Zahraničné financovanie'!K$504=0,0,'Zahraničné financovanie'!K417/'Zahraničné financovanie'!K$504)</f>
        <v>0</v>
      </c>
      <c r="J123" s="316">
        <f>IF('Zahraničné financovanie'!L$504=0,0,'Zahraničné financovanie'!L417/'Zahraničné financovanie'!L$504)</f>
        <v>1.0482180293501049E-3</v>
      </c>
      <c r="K123" s="316">
        <f>IF('Zahraničné financovanie'!M$504=0,0,'Zahraničné financovanie'!M417/'Zahraničné financovanie'!M$504)</f>
        <v>0</v>
      </c>
      <c r="L123" s="316">
        <f>IF('Zahraničné financovanie'!N$504=0,0,'Zahraničné financovanie'!N417/'Zahraničné financovanie'!N$504)</f>
        <v>0</v>
      </c>
      <c r="M123" s="316">
        <f>IF('Zahraničné financovanie'!O$504=0,0,'Zahraničné financovanie'!O417/'Zahraničné financovanie'!O$504)</f>
        <v>0</v>
      </c>
      <c r="N123" s="316">
        <f>IF('Zahraničné financovanie'!P$504=0,0,'Zahraničné financovanie'!P417/'Zahraničné financovanie'!P$504)</f>
        <v>0</v>
      </c>
      <c r="O123" s="316">
        <f>IF('Zahraničné financovanie'!Q$504=0,0,'Zahraničné financovanie'!Q417/'Zahraničné financovanie'!Q$504)</f>
        <v>0</v>
      </c>
      <c r="P123" s="316">
        <f>IF('Zahraničné financovanie'!R$504=0,0,'Zahraničné financovanie'!R417/'Zahraničné financovanie'!R$504)</f>
        <v>0</v>
      </c>
      <c r="Q123" s="316">
        <f>IF('Zahraničné financovanie'!S$504=0,0,'Zahraničné financovanie'!S417/'Zahraničné financovanie'!S$504)</f>
        <v>0</v>
      </c>
      <c r="R123" s="316">
        <f>IF('Zahraničné financovanie'!T$504=0,0,'Zahraničné financovanie'!T417/'Zahraničné financovanie'!T$504)</f>
        <v>0</v>
      </c>
      <c r="S123" s="316">
        <f>IF('Zahraničné financovanie'!U$504=0,0,'Zahraničné financovanie'!U417/'Zahraničné financovanie'!U$504)</f>
        <v>0</v>
      </c>
      <c r="T123" s="316">
        <f>IF('Zahraničné financovanie'!V$504=0,0,'Zahraničné financovanie'!V417/'Zahraničné financovanie'!V$504)</f>
        <v>0</v>
      </c>
      <c r="U123" s="316">
        <f>IF('Zahraničné financovanie'!W$504=0,0,'Zahraničné financovanie'!W417/'Zahraničné financovanie'!W$504)</f>
        <v>0</v>
      </c>
      <c r="V123" s="316">
        <f>IF('Zahraničné financovanie'!X$504=0,0,'Zahraničné financovanie'!X417/'Zahraničné financovanie'!X$504)</f>
        <v>6.5799058243137744E-4</v>
      </c>
      <c r="W123" s="316">
        <f>IF('Zahraničné financovanie'!Y$504=0,0,'Zahraničné financovanie'!Y417/'Zahraničné financovanie'!Y$504)</f>
        <v>0</v>
      </c>
      <c r="X123" s="316">
        <f>IF('Zahraničné financovanie'!Z$504=0,0,'Zahraničné financovanie'!Z417/'Zahraničné financovanie'!Z$504)</f>
        <v>0</v>
      </c>
      <c r="Y123" s="316">
        <f>IF('Zahraničné financovanie'!AA$504=0,0,'Zahraničné financovanie'!AA417/'Zahraničné financovanie'!AA$504)</f>
        <v>0</v>
      </c>
      <c r="Z123" s="316">
        <f>IF('Zahraničné financovanie'!AB$504=0,0,'Zahraničné financovanie'!AB417/'Zahraničné financovanie'!AB$504)</f>
        <v>0</v>
      </c>
      <c r="AA123" s="316">
        <f>IF('Zahraničné financovanie'!AC$504=0,0,'Zahraničné financovanie'!AC417/'Zahraničné financovanie'!AC$504)</f>
        <v>0</v>
      </c>
      <c r="AB123" s="316">
        <f>IF('Zahraničné financovanie'!AD$504=0,0,'Zahraničné financovanie'!AD417/'Zahraničné financovanie'!AD$504)</f>
        <v>0</v>
      </c>
      <c r="AC123" s="316">
        <f>IF('Zahraničné financovanie'!AE$504=0,0,'Zahraničné financovanie'!AE417/'Zahraničné financovanie'!AE$504)</f>
        <v>0</v>
      </c>
      <c r="AD123" s="316">
        <f>IF('Zahraničné financovanie'!AF$504=0,0,'Zahraničné financovanie'!AF417/'Zahraničné financovanie'!AF$504)</f>
        <v>0</v>
      </c>
      <c r="AE123" s="316">
        <f>IF('Zahraničné financovanie'!AG$504=0,0,'Zahraničné financovanie'!AG417/'Zahraničné financovanie'!AG$504)</f>
        <v>0</v>
      </c>
      <c r="AF123" s="316">
        <f>IF('Zahraničné financovanie'!AH$504=0,0,'Zahraničné financovanie'!AH417/'Zahraničné financovanie'!AH$504)</f>
        <v>5.5360655096001676E-4</v>
      </c>
      <c r="AG123" s="316">
        <f>IF('Zahraničné financovanie'!AI$504=0,0,'Zahraničné financovanie'!AI417/'Zahraničné financovanie'!AI$504)</f>
        <v>0</v>
      </c>
      <c r="AH123" s="316">
        <f>IF('Zahraničné financovanie'!AJ$504=0,0,'Zahraničné financovanie'!AJ417/'Zahraničné financovanie'!AJ$504)</f>
        <v>0</v>
      </c>
      <c r="AI123" s="316">
        <f>IF('Zahraničné financovanie'!AK$504=0,0,'Zahraničné financovanie'!AK417/'Zahraničné financovanie'!AK$504)</f>
        <v>0</v>
      </c>
      <c r="AJ123" s="316">
        <f>IF('Zahraničné financovanie'!AL$504=0,0,'Zahraničné financovanie'!AL417/'Zahraničné financovanie'!AL$504)</f>
        <v>0</v>
      </c>
      <c r="AK123" s="316">
        <f>IF('Zahraničné financovanie'!AM$504=0,0,'Zahraničné financovanie'!AM417/'Zahraničné financovanie'!AM$504)</f>
        <v>0</v>
      </c>
      <c r="AL123" s="316">
        <f>IF('Zahraničné financovanie'!AN$504=0,0,'Zahraničné financovanie'!AN417/'Zahraničné financovanie'!AN$504)</f>
        <v>1.6069462931766383E-3</v>
      </c>
      <c r="AM123" s="316">
        <f>IF('Zahraničné financovanie'!AO$504=0,0,'Zahraničné financovanie'!AO417/'Zahraničné financovanie'!AO$504)</f>
        <v>0</v>
      </c>
      <c r="AN123" s="316">
        <f>IF('Zahraničné financovanie'!AP$504=0,0,'Zahraničné financovanie'!AP417/'Zahraničné financovanie'!AP$504)</f>
        <v>0</v>
      </c>
      <c r="AO123" s="316">
        <f>IF('Zahraničné financovanie'!AQ$504=0,0,'Zahraničné financovanie'!AQ417/'Zahraničné financovanie'!AQ$504)</f>
        <v>0</v>
      </c>
      <c r="AP123" s="316">
        <f>IF('Zahraničné financovanie'!AR$504=0,0,'Zahraničné financovanie'!AR417/'Zahraničné financovanie'!AR$504)</f>
        <v>0</v>
      </c>
      <c r="AQ123" s="316">
        <f>IF('Zahraničné financovanie'!AS$504=0,0,'Zahraničné financovanie'!AS417/'Zahraničné financovanie'!AS$504)</f>
        <v>0</v>
      </c>
      <c r="AR123" s="316">
        <f>IF('Zahraničné financovanie'!AT$504=0,0,'Zahraničné financovanie'!AT417/'Zahraničné financovanie'!AT$504)</f>
        <v>0</v>
      </c>
      <c r="AS123" s="316">
        <f>IF('Zahraničné financovanie'!AU$504=0,0,'Zahraničné financovanie'!AU417/'Zahraničné financovanie'!AU$504)</f>
        <v>0</v>
      </c>
      <c r="AT123" s="316">
        <f>IF('Zahraničné financovanie'!AV$504=0,0,'Zahraničné financovanie'!AV417/'Zahraničné financovanie'!AV$504)</f>
        <v>0</v>
      </c>
      <c r="AU123" s="316">
        <f>IF('Zahraničné financovanie'!AW$504=0,0,'Zahraničné financovanie'!AW417/'Zahraničné financovanie'!AW$504)</f>
        <v>0</v>
      </c>
      <c r="AV123" s="316">
        <f>IF('Zahraničné financovanie'!AX$504=0,0,'Zahraničné financovanie'!AX417/'Zahraničné financovanie'!AX$504)</f>
        <v>0</v>
      </c>
      <c r="AW123" s="316">
        <f>IF('Zahraničné financovanie'!AY$504=0,0,'Zahraničné financovanie'!AY417/'Zahraničné financovanie'!AY$504)</f>
        <v>0</v>
      </c>
      <c r="AX123" s="316">
        <f>IF('Zahraničné financovanie'!AZ$504=0,0,'Zahraničné financovanie'!AZ417/'Zahraničné financovanie'!AZ$504)</f>
        <v>0</v>
      </c>
      <c r="AY123" s="316">
        <f>IF('Zahraničné financovanie'!BA$504=0,0,'Zahraničné financovanie'!BA417/'Zahraničné financovanie'!BA$504)</f>
        <v>0</v>
      </c>
      <c r="AZ123" s="316">
        <f>IF('Zahraničné financovanie'!BB$504=0,0,'Zahraničné financovanie'!BB417/'Zahraničné financovanie'!BB$504)</f>
        <v>0</v>
      </c>
      <c r="BA123" s="316">
        <f>IF('Zahraničné financovanie'!BC$504=0,0,'Zahraničné financovanie'!BC417/'Zahraničné financovanie'!BC$504)</f>
        <v>0</v>
      </c>
      <c r="BB123" s="316">
        <f>IF('Zahraničné financovanie'!BD$504=0,0,'Zahraničné financovanie'!BD417/'Zahraničné financovanie'!BD$504)</f>
        <v>0</v>
      </c>
    </row>
    <row r="124" spans="1:54" ht="14.25" customHeight="1" x14ac:dyDescent="0.2">
      <c r="A124" s="31">
        <v>117</v>
      </c>
      <c r="B124" s="37" t="s">
        <v>313</v>
      </c>
      <c r="C124" s="37" t="s">
        <v>312</v>
      </c>
      <c r="D124" s="315">
        <f>IF('Zahraničné financovanie'!F$504=0,0,'Zahraničné financovanie'!F418/'Zahraničné financovanie'!F$504)</f>
        <v>0</v>
      </c>
      <c r="E124" s="315">
        <f>IF('Zahraničné financovanie'!G$504=0,0,'Zahraničné financovanie'!G418/'Zahraničné financovanie'!G$504)</f>
        <v>0</v>
      </c>
      <c r="F124" s="315">
        <f>IF('Zahraničné financovanie'!H$504=0,0,'Zahraničné financovanie'!H418/'Zahraničné financovanie'!H$504)</f>
        <v>0</v>
      </c>
      <c r="G124" s="315">
        <f>IF('Zahraničné financovanie'!I$504=0,0,'Zahraničné financovanie'!I418/'Zahraničné financovanie'!I$504)</f>
        <v>0</v>
      </c>
      <c r="H124" s="315">
        <f>IF('Zahraničné financovanie'!J$504=0,0,'Zahraničné financovanie'!J418/'Zahraničné financovanie'!J$504)</f>
        <v>0</v>
      </c>
      <c r="I124" s="315">
        <f>IF('Zahraničné financovanie'!K$504=0,0,'Zahraničné financovanie'!K418/'Zahraničné financovanie'!K$504)</f>
        <v>0</v>
      </c>
      <c r="J124" s="315">
        <f>IF('Zahraničné financovanie'!L$504=0,0,'Zahraničné financovanie'!L418/'Zahraničné financovanie'!L$504)</f>
        <v>0</v>
      </c>
      <c r="K124" s="315">
        <f>IF('Zahraničné financovanie'!M$504=0,0,'Zahraničné financovanie'!M418/'Zahraničné financovanie'!M$504)</f>
        <v>0</v>
      </c>
      <c r="L124" s="315">
        <f>IF('Zahraničné financovanie'!N$504=0,0,'Zahraničné financovanie'!N418/'Zahraničné financovanie'!N$504)</f>
        <v>0</v>
      </c>
      <c r="M124" s="315">
        <f>IF('Zahraničné financovanie'!O$504=0,0,'Zahraničné financovanie'!O418/'Zahraničné financovanie'!O$504)</f>
        <v>0</v>
      </c>
      <c r="N124" s="315">
        <f>IF('Zahraničné financovanie'!P$504=0,0,'Zahraničné financovanie'!P418/'Zahraničné financovanie'!P$504)</f>
        <v>0</v>
      </c>
      <c r="O124" s="315">
        <f>IF('Zahraničné financovanie'!Q$504=0,0,'Zahraničné financovanie'!Q418/'Zahraničné financovanie'!Q$504)</f>
        <v>0</v>
      </c>
      <c r="P124" s="315">
        <f>IF('Zahraničné financovanie'!R$504=0,0,'Zahraničné financovanie'!R418/'Zahraničné financovanie'!R$504)</f>
        <v>0</v>
      </c>
      <c r="Q124" s="315">
        <f>IF('Zahraničné financovanie'!S$504=0,0,'Zahraničné financovanie'!S418/'Zahraničné financovanie'!S$504)</f>
        <v>0</v>
      </c>
      <c r="R124" s="315">
        <f>IF('Zahraničné financovanie'!T$504=0,0,'Zahraničné financovanie'!T418/'Zahraničné financovanie'!T$504)</f>
        <v>0</v>
      </c>
      <c r="S124" s="315">
        <f>IF('Zahraničné financovanie'!U$504=0,0,'Zahraničné financovanie'!U418/'Zahraničné financovanie'!U$504)</f>
        <v>0</v>
      </c>
      <c r="T124" s="315">
        <f>IF('Zahraničné financovanie'!V$504=0,0,'Zahraničné financovanie'!V418/'Zahraničné financovanie'!V$504)</f>
        <v>0</v>
      </c>
      <c r="U124" s="315">
        <f>IF('Zahraničné financovanie'!W$504=0,0,'Zahraničné financovanie'!W418/'Zahraničné financovanie'!W$504)</f>
        <v>0</v>
      </c>
      <c r="V124" s="315">
        <f>IF('Zahraničné financovanie'!X$504=0,0,'Zahraničné financovanie'!X418/'Zahraničné financovanie'!X$504)</f>
        <v>1.5179204435387547E-2</v>
      </c>
      <c r="W124" s="315">
        <f>IF('Zahraničné financovanie'!Y$504=0,0,'Zahraničné financovanie'!Y418/'Zahraničné financovanie'!Y$504)</f>
        <v>0</v>
      </c>
      <c r="X124" s="315">
        <f>IF('Zahraničné financovanie'!Z$504=0,0,'Zahraničné financovanie'!Z418/'Zahraničné financovanie'!Z$504)</f>
        <v>0</v>
      </c>
      <c r="Y124" s="315">
        <f>IF('Zahraničné financovanie'!AA$504=0,0,'Zahraničné financovanie'!AA418/'Zahraničné financovanie'!AA$504)</f>
        <v>0</v>
      </c>
      <c r="Z124" s="315">
        <f>IF('Zahraničné financovanie'!AB$504=0,0,'Zahraničné financovanie'!AB418/'Zahraničné financovanie'!AB$504)</f>
        <v>0</v>
      </c>
      <c r="AA124" s="315">
        <f>IF('Zahraničné financovanie'!AC$504=0,0,'Zahraničné financovanie'!AC418/'Zahraničné financovanie'!AC$504)</f>
        <v>0</v>
      </c>
      <c r="AB124" s="315">
        <f>IF('Zahraničné financovanie'!AD$504=0,0,'Zahraničné financovanie'!AD418/'Zahraničné financovanie'!AD$504)</f>
        <v>0</v>
      </c>
      <c r="AC124" s="315">
        <f>IF('Zahraničné financovanie'!AE$504=0,0,'Zahraničné financovanie'!AE418/'Zahraničné financovanie'!AE$504)</f>
        <v>0</v>
      </c>
      <c r="AD124" s="315">
        <f>IF('Zahraničné financovanie'!AF$504=0,0,'Zahraničné financovanie'!AF418/'Zahraničné financovanie'!AF$504)</f>
        <v>0</v>
      </c>
      <c r="AE124" s="315">
        <f>IF('Zahraničné financovanie'!AG$504=0,0,'Zahraničné financovanie'!AG418/'Zahraničné financovanie'!AG$504)</f>
        <v>0</v>
      </c>
      <c r="AF124" s="315">
        <f>IF('Zahraničné financovanie'!AH$504=0,0,'Zahraničné financovanie'!AH418/'Zahraničné financovanie'!AH$504)</f>
        <v>0</v>
      </c>
      <c r="AG124" s="315">
        <f>IF('Zahraničné financovanie'!AI$504=0,0,'Zahraničné financovanie'!AI418/'Zahraničné financovanie'!AI$504)</f>
        <v>0</v>
      </c>
      <c r="AH124" s="315">
        <f>IF('Zahraničné financovanie'!AJ$504=0,0,'Zahraničné financovanie'!AJ418/'Zahraničné financovanie'!AJ$504)</f>
        <v>0</v>
      </c>
      <c r="AI124" s="315">
        <f>IF('Zahraničné financovanie'!AK$504=0,0,'Zahraničné financovanie'!AK418/'Zahraničné financovanie'!AK$504)</f>
        <v>0</v>
      </c>
      <c r="AJ124" s="315">
        <f>IF('Zahraničné financovanie'!AL$504=0,0,'Zahraničné financovanie'!AL418/'Zahraničné financovanie'!AL$504)</f>
        <v>0</v>
      </c>
      <c r="AK124" s="315">
        <f>IF('Zahraničné financovanie'!AM$504=0,0,'Zahraničné financovanie'!AM418/'Zahraničné financovanie'!AM$504)</f>
        <v>0</v>
      </c>
      <c r="AL124" s="315">
        <f>IF('Zahraničné financovanie'!AN$504=0,0,'Zahraničné financovanie'!AN418/'Zahraničné financovanie'!AN$504)</f>
        <v>0</v>
      </c>
      <c r="AM124" s="315">
        <f>IF('Zahraničné financovanie'!AO$504=0,0,'Zahraničné financovanie'!AO418/'Zahraničné financovanie'!AO$504)</f>
        <v>0</v>
      </c>
      <c r="AN124" s="315">
        <f>IF('Zahraničné financovanie'!AP$504=0,0,'Zahraničné financovanie'!AP418/'Zahraničné financovanie'!AP$504)</f>
        <v>0</v>
      </c>
      <c r="AO124" s="315">
        <f>IF('Zahraničné financovanie'!AQ$504=0,0,'Zahraničné financovanie'!AQ418/'Zahraničné financovanie'!AQ$504)</f>
        <v>0</v>
      </c>
      <c r="AP124" s="315">
        <f>IF('Zahraničné financovanie'!AR$504=0,0,'Zahraničné financovanie'!AR418/'Zahraničné financovanie'!AR$504)</f>
        <v>0</v>
      </c>
      <c r="AQ124" s="315">
        <f>IF('Zahraničné financovanie'!AS$504=0,0,'Zahraničné financovanie'!AS418/'Zahraničné financovanie'!AS$504)</f>
        <v>0</v>
      </c>
      <c r="AR124" s="315">
        <f>IF('Zahraničné financovanie'!AT$504=0,0,'Zahraničné financovanie'!AT418/'Zahraničné financovanie'!AT$504)</f>
        <v>0</v>
      </c>
      <c r="AS124" s="315">
        <f>IF('Zahraničné financovanie'!AU$504=0,0,'Zahraničné financovanie'!AU418/'Zahraničné financovanie'!AU$504)</f>
        <v>0</v>
      </c>
      <c r="AT124" s="315">
        <f>IF('Zahraničné financovanie'!AV$504=0,0,'Zahraničné financovanie'!AV418/'Zahraničné financovanie'!AV$504)</f>
        <v>0</v>
      </c>
      <c r="AU124" s="315">
        <f>IF('Zahraničné financovanie'!AW$504=0,0,'Zahraničné financovanie'!AW418/'Zahraničné financovanie'!AW$504)</f>
        <v>0</v>
      </c>
      <c r="AV124" s="315">
        <f>IF('Zahraničné financovanie'!AX$504=0,0,'Zahraničné financovanie'!AX418/'Zahraničné financovanie'!AX$504)</f>
        <v>0</v>
      </c>
      <c r="AW124" s="315">
        <f>IF('Zahraničné financovanie'!AY$504=0,0,'Zahraničné financovanie'!AY418/'Zahraničné financovanie'!AY$504)</f>
        <v>0</v>
      </c>
      <c r="AX124" s="315">
        <f>IF('Zahraničné financovanie'!AZ$504=0,0,'Zahraničné financovanie'!AZ418/'Zahraničné financovanie'!AZ$504)</f>
        <v>0</v>
      </c>
      <c r="AY124" s="315">
        <f>IF('Zahraničné financovanie'!BA$504=0,0,'Zahraničné financovanie'!BA418/'Zahraničné financovanie'!BA$504)</f>
        <v>0</v>
      </c>
      <c r="AZ124" s="315">
        <f>IF('Zahraničné financovanie'!BB$504=0,0,'Zahraničné financovanie'!BB418/'Zahraničné financovanie'!BB$504)</f>
        <v>0</v>
      </c>
      <c r="BA124" s="315">
        <f>IF('Zahraničné financovanie'!BC$504=0,0,'Zahraničné financovanie'!BC418/'Zahraničné financovanie'!BC$504)</f>
        <v>0</v>
      </c>
      <c r="BB124" s="315">
        <f>IF('Zahraničné financovanie'!BD$504=0,0,'Zahraničné financovanie'!BD418/'Zahraničné financovanie'!BD$504)</f>
        <v>0</v>
      </c>
    </row>
    <row r="125" spans="1:54" ht="14.25" customHeight="1" x14ac:dyDescent="0.25">
      <c r="A125" s="31">
        <v>118</v>
      </c>
      <c r="B125" s="41" t="s">
        <v>311</v>
      </c>
      <c r="C125" s="46"/>
      <c r="D125" s="316">
        <f>IF('Zahraničné financovanie'!F$504=0,0,'Zahraničné financovanie'!F419/'Zahraničné financovanie'!F$504)</f>
        <v>0</v>
      </c>
      <c r="E125" s="316">
        <f>IF('Zahraničné financovanie'!G$504=0,0,'Zahraničné financovanie'!G419/'Zahraničné financovanie'!G$504)</f>
        <v>0</v>
      </c>
      <c r="F125" s="316">
        <f>IF('Zahraničné financovanie'!H$504=0,0,'Zahraničné financovanie'!H419/'Zahraničné financovanie'!H$504)</f>
        <v>0</v>
      </c>
      <c r="G125" s="316">
        <f>IF('Zahraničné financovanie'!I$504=0,0,'Zahraničné financovanie'!I419/'Zahraničné financovanie'!I$504)</f>
        <v>0</v>
      </c>
      <c r="H125" s="316">
        <f>IF('Zahraničné financovanie'!J$504=0,0,'Zahraničné financovanie'!J419/'Zahraničné financovanie'!J$504)</f>
        <v>0</v>
      </c>
      <c r="I125" s="316">
        <f>IF('Zahraničné financovanie'!K$504=0,0,'Zahraničné financovanie'!K419/'Zahraničné financovanie'!K$504)</f>
        <v>0</v>
      </c>
      <c r="J125" s="316">
        <f>IF('Zahraničné financovanie'!L$504=0,0,'Zahraničné financovanie'!L419/'Zahraničné financovanie'!L$504)</f>
        <v>1.7470300489168414E-3</v>
      </c>
      <c r="K125" s="316">
        <f>IF('Zahraničné financovanie'!M$504=0,0,'Zahraničné financovanie'!M419/'Zahraničné financovanie'!M$504)</f>
        <v>0</v>
      </c>
      <c r="L125" s="316">
        <f>IF('Zahraničné financovanie'!N$504=0,0,'Zahraničné financovanie'!N419/'Zahraničné financovanie'!N$504)</f>
        <v>0</v>
      </c>
      <c r="M125" s="316">
        <f>IF('Zahraničné financovanie'!O$504=0,0,'Zahraničné financovanie'!O419/'Zahraničné financovanie'!O$504)</f>
        <v>0</v>
      </c>
      <c r="N125" s="316">
        <f>IF('Zahraničné financovanie'!P$504=0,0,'Zahraničné financovanie'!P419/'Zahraničné financovanie'!P$504)</f>
        <v>0</v>
      </c>
      <c r="O125" s="316">
        <f>IF('Zahraničné financovanie'!Q$504=0,0,'Zahraničné financovanie'!Q419/'Zahraničné financovanie'!Q$504)</f>
        <v>0</v>
      </c>
      <c r="P125" s="316">
        <f>IF('Zahraničné financovanie'!R$504=0,0,'Zahraničné financovanie'!R419/'Zahraničné financovanie'!R$504)</f>
        <v>0</v>
      </c>
      <c r="Q125" s="316">
        <f>IF('Zahraničné financovanie'!S$504=0,0,'Zahraničné financovanie'!S419/'Zahraničné financovanie'!S$504)</f>
        <v>0</v>
      </c>
      <c r="R125" s="316">
        <f>IF('Zahraničné financovanie'!T$504=0,0,'Zahraničné financovanie'!T419/'Zahraničné financovanie'!T$504)</f>
        <v>0</v>
      </c>
      <c r="S125" s="316">
        <f>IF('Zahraničné financovanie'!U$504=0,0,'Zahraničné financovanie'!U419/'Zahraničné financovanie'!U$504)</f>
        <v>0</v>
      </c>
      <c r="T125" s="316">
        <f>IF('Zahraničné financovanie'!V$504=0,0,'Zahraničné financovanie'!V419/'Zahraničné financovanie'!V$504)</f>
        <v>0</v>
      </c>
      <c r="U125" s="316">
        <f>IF('Zahraničné financovanie'!W$504=0,0,'Zahraničné financovanie'!W419/'Zahraničné financovanie'!W$504)</f>
        <v>0</v>
      </c>
      <c r="V125" s="316">
        <f>IF('Zahraničné financovanie'!X$504=0,0,'Zahraničné financovanie'!X419/'Zahraničné financovanie'!X$504)</f>
        <v>0</v>
      </c>
      <c r="W125" s="316">
        <f>IF('Zahraničné financovanie'!Y$504=0,0,'Zahraničné financovanie'!Y419/'Zahraničné financovanie'!Y$504)</f>
        <v>0</v>
      </c>
      <c r="X125" s="316">
        <f>IF('Zahraničné financovanie'!Z$504=0,0,'Zahraničné financovanie'!Z419/'Zahraničné financovanie'!Z$504)</f>
        <v>0</v>
      </c>
      <c r="Y125" s="316">
        <f>IF('Zahraničné financovanie'!AA$504=0,0,'Zahraničné financovanie'!AA419/'Zahraničné financovanie'!AA$504)</f>
        <v>0</v>
      </c>
      <c r="Z125" s="316">
        <f>IF('Zahraničné financovanie'!AB$504=0,0,'Zahraničné financovanie'!AB419/'Zahraničné financovanie'!AB$504)</f>
        <v>0</v>
      </c>
      <c r="AA125" s="316">
        <f>IF('Zahraničné financovanie'!AC$504=0,0,'Zahraničné financovanie'!AC419/'Zahraničné financovanie'!AC$504)</f>
        <v>0</v>
      </c>
      <c r="AB125" s="316">
        <f>IF('Zahraničné financovanie'!AD$504=0,0,'Zahraničné financovanie'!AD419/'Zahraničné financovanie'!AD$504)</f>
        <v>0</v>
      </c>
      <c r="AC125" s="316">
        <f>IF('Zahraničné financovanie'!AE$504=0,0,'Zahraničné financovanie'!AE419/'Zahraničné financovanie'!AE$504)</f>
        <v>0</v>
      </c>
      <c r="AD125" s="316">
        <f>IF('Zahraničné financovanie'!AF$504=0,0,'Zahraničné financovanie'!AF419/'Zahraničné financovanie'!AF$504)</f>
        <v>0</v>
      </c>
      <c r="AE125" s="316">
        <f>IF('Zahraničné financovanie'!AG$504=0,0,'Zahraničné financovanie'!AG419/'Zahraničné financovanie'!AG$504)</f>
        <v>0</v>
      </c>
      <c r="AF125" s="316">
        <f>IF('Zahraničné financovanie'!AH$504=0,0,'Zahraničné financovanie'!AH419/'Zahraničné financovanie'!AH$504)</f>
        <v>1.4218893691782984E-3</v>
      </c>
      <c r="AG125" s="316">
        <f>IF('Zahraničné financovanie'!AI$504=0,0,'Zahraničné financovanie'!AI419/'Zahraničné financovanie'!AI$504)</f>
        <v>0</v>
      </c>
      <c r="AH125" s="316">
        <f>IF('Zahraničné financovanie'!AJ$504=0,0,'Zahraničné financovanie'!AJ419/'Zahraničné financovanie'!AJ$504)</f>
        <v>0</v>
      </c>
      <c r="AI125" s="316">
        <f>IF('Zahraničné financovanie'!AK$504=0,0,'Zahraničné financovanie'!AK419/'Zahraničné financovanie'!AK$504)</f>
        <v>0</v>
      </c>
      <c r="AJ125" s="316">
        <f>IF('Zahraničné financovanie'!AL$504=0,0,'Zahraničné financovanie'!AL419/'Zahraničné financovanie'!AL$504)</f>
        <v>0</v>
      </c>
      <c r="AK125" s="316">
        <f>IF('Zahraničné financovanie'!AM$504=0,0,'Zahraničné financovanie'!AM419/'Zahraničné financovanie'!AM$504)</f>
        <v>0</v>
      </c>
      <c r="AL125" s="316">
        <f>IF('Zahraničné financovanie'!AN$504=0,0,'Zahraničné financovanie'!AN419/'Zahraničné financovanie'!AN$504)</f>
        <v>0</v>
      </c>
      <c r="AM125" s="316">
        <f>IF('Zahraničné financovanie'!AO$504=0,0,'Zahraničné financovanie'!AO419/'Zahraničné financovanie'!AO$504)</f>
        <v>0</v>
      </c>
      <c r="AN125" s="316">
        <f>IF('Zahraničné financovanie'!AP$504=0,0,'Zahraničné financovanie'!AP419/'Zahraničné financovanie'!AP$504)</f>
        <v>0</v>
      </c>
      <c r="AO125" s="316">
        <f>IF('Zahraničné financovanie'!AQ$504=0,0,'Zahraničné financovanie'!AQ419/'Zahraničné financovanie'!AQ$504)</f>
        <v>0</v>
      </c>
      <c r="AP125" s="316">
        <f>IF('Zahraničné financovanie'!AR$504=0,0,'Zahraničné financovanie'!AR419/'Zahraničné financovanie'!AR$504)</f>
        <v>0</v>
      </c>
      <c r="AQ125" s="316">
        <f>IF('Zahraničné financovanie'!AS$504=0,0,'Zahraničné financovanie'!AS419/'Zahraničné financovanie'!AS$504)</f>
        <v>0</v>
      </c>
      <c r="AR125" s="316">
        <f>IF('Zahraničné financovanie'!AT$504=0,0,'Zahraničné financovanie'!AT419/'Zahraničné financovanie'!AT$504)</f>
        <v>0</v>
      </c>
      <c r="AS125" s="316">
        <f>IF('Zahraničné financovanie'!AU$504=0,0,'Zahraničné financovanie'!AU419/'Zahraničné financovanie'!AU$504)</f>
        <v>0</v>
      </c>
      <c r="AT125" s="316">
        <f>IF('Zahraničné financovanie'!AV$504=0,0,'Zahraničné financovanie'!AV419/'Zahraničné financovanie'!AV$504)</f>
        <v>0</v>
      </c>
      <c r="AU125" s="316">
        <f>IF('Zahraničné financovanie'!AW$504=0,0,'Zahraničné financovanie'!AW419/'Zahraničné financovanie'!AW$504)</f>
        <v>0</v>
      </c>
      <c r="AV125" s="316">
        <f>IF('Zahraničné financovanie'!AX$504=0,0,'Zahraničné financovanie'!AX419/'Zahraničné financovanie'!AX$504)</f>
        <v>0</v>
      </c>
      <c r="AW125" s="316">
        <f>IF('Zahraničné financovanie'!AY$504=0,0,'Zahraničné financovanie'!AY419/'Zahraničné financovanie'!AY$504)</f>
        <v>0</v>
      </c>
      <c r="AX125" s="316">
        <f>IF('Zahraničné financovanie'!AZ$504=0,0,'Zahraničné financovanie'!AZ419/'Zahraničné financovanie'!AZ$504)</f>
        <v>0</v>
      </c>
      <c r="AY125" s="316">
        <f>IF('Zahraničné financovanie'!BA$504=0,0,'Zahraničné financovanie'!BA419/'Zahraničné financovanie'!BA$504)</f>
        <v>0</v>
      </c>
      <c r="AZ125" s="316">
        <f>IF('Zahraničné financovanie'!BB$504=0,0,'Zahraničné financovanie'!BB419/'Zahraničné financovanie'!BB$504)</f>
        <v>0</v>
      </c>
      <c r="BA125" s="316">
        <f>IF('Zahraničné financovanie'!BC$504=0,0,'Zahraničné financovanie'!BC419/'Zahraničné financovanie'!BC$504)</f>
        <v>0</v>
      </c>
      <c r="BB125" s="316">
        <f>IF('Zahraničné financovanie'!BD$504=0,0,'Zahraničné financovanie'!BD419/'Zahraničné financovanie'!BD$504)</f>
        <v>0</v>
      </c>
    </row>
    <row r="126" spans="1:54" ht="14.25" customHeight="1" x14ac:dyDescent="0.2">
      <c r="A126" s="31">
        <v>119</v>
      </c>
      <c r="B126" s="37" t="s">
        <v>374</v>
      </c>
      <c r="C126" s="37" t="s">
        <v>373</v>
      </c>
      <c r="D126" s="315">
        <f>IF('Zahraničné financovanie'!F$504=0,0,'Zahraničné financovanie'!F420/'Zahraničné financovanie'!F$504)</f>
        <v>0</v>
      </c>
      <c r="E126" s="315">
        <f>IF('Zahraničné financovanie'!G$504=0,0,'Zahraničné financovanie'!G420/'Zahraničné financovanie'!G$504)</f>
        <v>0</v>
      </c>
      <c r="F126" s="315">
        <f>IF('Zahraničné financovanie'!H$504=0,0,'Zahraničné financovanie'!H420/'Zahraničné financovanie'!H$504)</f>
        <v>0</v>
      </c>
      <c r="G126" s="315">
        <f>IF('Zahraničné financovanie'!I$504=0,0,'Zahraničné financovanie'!I420/'Zahraničné financovanie'!I$504)</f>
        <v>0</v>
      </c>
      <c r="H126" s="315">
        <f>IF('Zahraničné financovanie'!J$504=0,0,'Zahraničné financovanie'!J420/'Zahraničné financovanie'!J$504)</f>
        <v>0</v>
      </c>
      <c r="I126" s="315">
        <f>IF('Zahraničné financovanie'!K$504=0,0,'Zahraničné financovanie'!K420/'Zahraničné financovanie'!K$504)</f>
        <v>0</v>
      </c>
      <c r="J126" s="315">
        <f>IF('Zahraničné financovanie'!L$504=0,0,'Zahraničné financovanie'!L420/'Zahraničné financovanie'!L$504)</f>
        <v>0</v>
      </c>
      <c r="K126" s="315">
        <f>IF('Zahraničné financovanie'!M$504=0,0,'Zahraničné financovanie'!M420/'Zahraničné financovanie'!M$504)</f>
        <v>0</v>
      </c>
      <c r="L126" s="315">
        <f>IF('Zahraničné financovanie'!N$504=0,0,'Zahraničné financovanie'!N420/'Zahraničné financovanie'!N$504)</f>
        <v>0</v>
      </c>
      <c r="M126" s="315">
        <f>IF('Zahraničné financovanie'!O$504=0,0,'Zahraničné financovanie'!O420/'Zahraničné financovanie'!O$504)</f>
        <v>0</v>
      </c>
      <c r="N126" s="315">
        <f>IF('Zahraničné financovanie'!P$504=0,0,'Zahraničné financovanie'!P420/'Zahraničné financovanie'!P$504)</f>
        <v>0</v>
      </c>
      <c r="O126" s="315">
        <f>IF('Zahraničné financovanie'!Q$504=0,0,'Zahraničné financovanie'!Q420/'Zahraničné financovanie'!Q$504)</f>
        <v>0</v>
      </c>
      <c r="P126" s="315">
        <f>IF('Zahraničné financovanie'!R$504=0,0,'Zahraničné financovanie'!R420/'Zahraničné financovanie'!R$504)</f>
        <v>0</v>
      </c>
      <c r="Q126" s="315">
        <f>IF('Zahraničné financovanie'!S$504=0,0,'Zahraničné financovanie'!S420/'Zahraničné financovanie'!S$504)</f>
        <v>0</v>
      </c>
      <c r="R126" s="315">
        <f>IF('Zahraničné financovanie'!T$504=0,0,'Zahraničné financovanie'!T420/'Zahraničné financovanie'!T$504)</f>
        <v>0</v>
      </c>
      <c r="S126" s="315">
        <f>IF('Zahraničné financovanie'!U$504=0,0,'Zahraničné financovanie'!U420/'Zahraničné financovanie'!U$504)</f>
        <v>0</v>
      </c>
      <c r="T126" s="315">
        <f>IF('Zahraničné financovanie'!V$504=0,0,'Zahraničné financovanie'!V420/'Zahraničné financovanie'!V$504)</f>
        <v>0</v>
      </c>
      <c r="U126" s="315">
        <f>IF('Zahraničné financovanie'!W$504=0,0,'Zahraničné financovanie'!W420/'Zahraničné financovanie'!W$504)</f>
        <v>0</v>
      </c>
      <c r="V126" s="315">
        <f>IF('Zahraničné financovanie'!X$504=0,0,'Zahraničné financovanie'!X420/'Zahraničné financovanie'!X$504)</f>
        <v>0</v>
      </c>
      <c r="W126" s="315">
        <f>IF('Zahraničné financovanie'!Y$504=0,0,'Zahraničné financovanie'!Y420/'Zahraničné financovanie'!Y$504)</f>
        <v>0</v>
      </c>
      <c r="X126" s="315">
        <f>IF('Zahraničné financovanie'!Z$504=0,0,'Zahraničné financovanie'!Z420/'Zahraničné financovanie'!Z$504)</f>
        <v>0</v>
      </c>
      <c r="Y126" s="315">
        <f>IF('Zahraničné financovanie'!AA$504=0,0,'Zahraničné financovanie'!AA420/'Zahraničné financovanie'!AA$504)</f>
        <v>1.3455675753316109E-3</v>
      </c>
      <c r="Z126" s="315">
        <f>IF('Zahraničné financovanie'!AB$504=0,0,'Zahraničné financovanie'!AB420/'Zahraničné financovanie'!AB$504)</f>
        <v>0</v>
      </c>
      <c r="AA126" s="315">
        <f>IF('Zahraničné financovanie'!AC$504=0,0,'Zahraničné financovanie'!AC420/'Zahraničné financovanie'!AC$504)</f>
        <v>0</v>
      </c>
      <c r="AB126" s="315">
        <f>IF('Zahraničné financovanie'!AD$504=0,0,'Zahraničné financovanie'!AD420/'Zahraničné financovanie'!AD$504)</f>
        <v>0</v>
      </c>
      <c r="AC126" s="315">
        <f>IF('Zahraničné financovanie'!AE$504=0,0,'Zahraničné financovanie'!AE420/'Zahraničné financovanie'!AE$504)</f>
        <v>0</v>
      </c>
      <c r="AD126" s="315">
        <f>IF('Zahraničné financovanie'!AF$504=0,0,'Zahraničné financovanie'!AF420/'Zahraničné financovanie'!AF$504)</f>
        <v>0</v>
      </c>
      <c r="AE126" s="315">
        <f>IF('Zahraničné financovanie'!AG$504=0,0,'Zahraničné financovanie'!AG420/'Zahraničné financovanie'!AG$504)</f>
        <v>0</v>
      </c>
      <c r="AF126" s="315">
        <f>IF('Zahraničné financovanie'!AH$504=0,0,'Zahraničné financovanie'!AH420/'Zahraničné financovanie'!AH$504)</f>
        <v>0</v>
      </c>
      <c r="AG126" s="315">
        <f>IF('Zahraničné financovanie'!AI$504=0,0,'Zahraničné financovanie'!AI420/'Zahraničné financovanie'!AI$504)</f>
        <v>0</v>
      </c>
      <c r="AH126" s="315">
        <f>IF('Zahraničné financovanie'!AJ$504=0,0,'Zahraničné financovanie'!AJ420/'Zahraničné financovanie'!AJ$504)</f>
        <v>0</v>
      </c>
      <c r="AI126" s="315">
        <f>IF('Zahraničné financovanie'!AK$504=0,0,'Zahraničné financovanie'!AK420/'Zahraničné financovanie'!AK$504)</f>
        <v>0</v>
      </c>
      <c r="AJ126" s="315">
        <f>IF('Zahraničné financovanie'!AL$504=0,0,'Zahraničné financovanie'!AL420/'Zahraničné financovanie'!AL$504)</f>
        <v>0</v>
      </c>
      <c r="AK126" s="315">
        <f>IF('Zahraničné financovanie'!AM$504=0,0,'Zahraničné financovanie'!AM420/'Zahraničné financovanie'!AM$504)</f>
        <v>0</v>
      </c>
      <c r="AL126" s="315">
        <f>IF('Zahraničné financovanie'!AN$504=0,0,'Zahraničné financovanie'!AN420/'Zahraničné financovanie'!AN$504)</f>
        <v>0</v>
      </c>
      <c r="AM126" s="315">
        <f>IF('Zahraničné financovanie'!AO$504=0,0,'Zahraničné financovanie'!AO420/'Zahraničné financovanie'!AO$504)</f>
        <v>0</v>
      </c>
      <c r="AN126" s="315">
        <f>IF('Zahraničné financovanie'!AP$504=0,0,'Zahraničné financovanie'!AP420/'Zahraničné financovanie'!AP$504)</f>
        <v>0</v>
      </c>
      <c r="AO126" s="315">
        <f>IF('Zahraničné financovanie'!AQ$504=0,0,'Zahraničné financovanie'!AQ420/'Zahraničné financovanie'!AQ$504)</f>
        <v>0</v>
      </c>
      <c r="AP126" s="315">
        <f>IF('Zahraničné financovanie'!AR$504=0,0,'Zahraničné financovanie'!AR420/'Zahraničné financovanie'!AR$504)</f>
        <v>0</v>
      </c>
      <c r="AQ126" s="315">
        <f>IF('Zahraničné financovanie'!AS$504=0,0,'Zahraničné financovanie'!AS420/'Zahraničné financovanie'!AS$504)</f>
        <v>0</v>
      </c>
      <c r="AR126" s="315">
        <f>IF('Zahraničné financovanie'!AT$504=0,0,'Zahraničné financovanie'!AT420/'Zahraničné financovanie'!AT$504)</f>
        <v>0</v>
      </c>
      <c r="AS126" s="315">
        <f>IF('Zahraničné financovanie'!AU$504=0,0,'Zahraničné financovanie'!AU420/'Zahraničné financovanie'!AU$504)</f>
        <v>0</v>
      </c>
      <c r="AT126" s="315">
        <f>IF('Zahraničné financovanie'!AV$504=0,0,'Zahraničné financovanie'!AV420/'Zahraničné financovanie'!AV$504)</f>
        <v>0</v>
      </c>
      <c r="AU126" s="315">
        <f>IF('Zahraničné financovanie'!AW$504=0,0,'Zahraničné financovanie'!AW420/'Zahraničné financovanie'!AW$504)</f>
        <v>0</v>
      </c>
      <c r="AV126" s="315">
        <f>IF('Zahraničné financovanie'!AX$504=0,0,'Zahraničné financovanie'!AX420/'Zahraničné financovanie'!AX$504)</f>
        <v>0</v>
      </c>
      <c r="AW126" s="315">
        <f>IF('Zahraničné financovanie'!AY$504=0,0,'Zahraničné financovanie'!AY420/'Zahraničné financovanie'!AY$504)</f>
        <v>0</v>
      </c>
      <c r="AX126" s="315">
        <f>IF('Zahraničné financovanie'!AZ$504=0,0,'Zahraničné financovanie'!AZ420/'Zahraničné financovanie'!AZ$504)</f>
        <v>0</v>
      </c>
      <c r="AY126" s="315">
        <f>IF('Zahraničné financovanie'!BA$504=0,0,'Zahraničné financovanie'!BA420/'Zahraničné financovanie'!BA$504)</f>
        <v>0</v>
      </c>
      <c r="AZ126" s="315">
        <f>IF('Zahraničné financovanie'!BB$504=0,0,'Zahraničné financovanie'!BB420/'Zahraničné financovanie'!BB$504)</f>
        <v>0</v>
      </c>
      <c r="BA126" s="315">
        <f>IF('Zahraničné financovanie'!BC$504=0,0,'Zahraničné financovanie'!BC420/'Zahraničné financovanie'!BC$504)</f>
        <v>0</v>
      </c>
      <c r="BB126" s="315">
        <f>IF('Zahraničné financovanie'!BD$504=0,0,'Zahraničné financovanie'!BD420/'Zahraničné financovanie'!BD$504)</f>
        <v>0</v>
      </c>
    </row>
    <row r="127" spans="1:54" ht="14.25" customHeight="1" x14ac:dyDescent="0.25">
      <c r="A127" s="31">
        <v>120</v>
      </c>
      <c r="B127" s="41" t="s">
        <v>340</v>
      </c>
      <c r="C127" s="46" t="s">
        <v>339</v>
      </c>
      <c r="D127" s="316">
        <f>IF('Zahraničné financovanie'!F$504=0,0,'Zahraničné financovanie'!F421/'Zahraničné financovanie'!F$504)</f>
        <v>0</v>
      </c>
      <c r="E127" s="316">
        <f>IF('Zahraničné financovanie'!G$504=0,0,'Zahraničné financovanie'!G421/'Zahraničné financovanie'!G$504)</f>
        <v>0</v>
      </c>
      <c r="F127" s="316">
        <f>IF('Zahraničné financovanie'!H$504=0,0,'Zahraničné financovanie'!H421/'Zahraničné financovanie'!H$504)</f>
        <v>0</v>
      </c>
      <c r="G127" s="316">
        <f>IF('Zahraničné financovanie'!I$504=0,0,'Zahraničné financovanie'!I421/'Zahraničné financovanie'!I$504)</f>
        <v>0</v>
      </c>
      <c r="H127" s="316">
        <f>IF('Zahraničné financovanie'!J$504=0,0,'Zahraničné financovanie'!J421/'Zahraničné financovanie'!J$504)</f>
        <v>0</v>
      </c>
      <c r="I127" s="316">
        <f>IF('Zahraničné financovanie'!K$504=0,0,'Zahraničné financovanie'!K421/'Zahraničné financovanie'!K$504)</f>
        <v>0</v>
      </c>
      <c r="J127" s="316">
        <f>IF('Zahraničné financovanie'!L$504=0,0,'Zahraničné financovanie'!L421/'Zahraničné financovanie'!L$504)</f>
        <v>0</v>
      </c>
      <c r="K127" s="316">
        <f>IF('Zahraničné financovanie'!M$504=0,0,'Zahraničné financovanie'!M421/'Zahraničné financovanie'!M$504)</f>
        <v>0</v>
      </c>
      <c r="L127" s="316">
        <f>IF('Zahraničné financovanie'!N$504=0,0,'Zahraničné financovanie'!N421/'Zahraničné financovanie'!N$504)</f>
        <v>0</v>
      </c>
      <c r="M127" s="316">
        <f>IF('Zahraničné financovanie'!O$504=0,0,'Zahraničné financovanie'!O421/'Zahraničné financovanie'!O$504)</f>
        <v>0</v>
      </c>
      <c r="N127" s="316">
        <f>IF('Zahraničné financovanie'!P$504=0,0,'Zahraničné financovanie'!P421/'Zahraničné financovanie'!P$504)</f>
        <v>0</v>
      </c>
      <c r="O127" s="316">
        <f>IF('Zahraničné financovanie'!Q$504=0,0,'Zahraničné financovanie'!Q421/'Zahraničné financovanie'!Q$504)</f>
        <v>0</v>
      </c>
      <c r="P127" s="316">
        <f>IF('Zahraničné financovanie'!R$504=0,0,'Zahraničné financovanie'!R421/'Zahraničné financovanie'!R$504)</f>
        <v>0</v>
      </c>
      <c r="Q127" s="316">
        <f>IF('Zahraničné financovanie'!S$504=0,0,'Zahraničné financovanie'!S421/'Zahraničné financovanie'!S$504)</f>
        <v>0</v>
      </c>
      <c r="R127" s="316">
        <f>IF('Zahraničné financovanie'!T$504=0,0,'Zahraničné financovanie'!T421/'Zahraničné financovanie'!T$504)</f>
        <v>0</v>
      </c>
      <c r="S127" s="316">
        <f>IF('Zahraničné financovanie'!U$504=0,0,'Zahraničné financovanie'!U421/'Zahraničné financovanie'!U$504)</f>
        <v>0</v>
      </c>
      <c r="T127" s="316">
        <f>IF('Zahraničné financovanie'!V$504=0,0,'Zahraničné financovanie'!V421/'Zahraničné financovanie'!V$504)</f>
        <v>0</v>
      </c>
      <c r="U127" s="316">
        <f>IF('Zahraničné financovanie'!W$504=0,0,'Zahraničné financovanie'!W421/'Zahraničné financovanie'!W$504)</f>
        <v>0</v>
      </c>
      <c r="V127" s="316">
        <f>IF('Zahraničné financovanie'!X$504=0,0,'Zahraničné financovanie'!X421/'Zahraničné financovanie'!X$504)</f>
        <v>0</v>
      </c>
      <c r="W127" s="316">
        <f>IF('Zahraničné financovanie'!Y$504=0,0,'Zahraničné financovanie'!Y421/'Zahraničné financovanie'!Y$504)</f>
        <v>0</v>
      </c>
      <c r="X127" s="316">
        <f>IF('Zahraničné financovanie'!Z$504=0,0,'Zahraničné financovanie'!Z421/'Zahraničné financovanie'!Z$504)</f>
        <v>0</v>
      </c>
      <c r="Y127" s="316">
        <f>IF('Zahraničné financovanie'!AA$504=0,0,'Zahraničné financovanie'!AA421/'Zahraničné financovanie'!AA$504)</f>
        <v>2.5916129112084096E-3</v>
      </c>
      <c r="Z127" s="316">
        <f>IF('Zahraničné financovanie'!AB$504=0,0,'Zahraničné financovanie'!AB421/'Zahraničné financovanie'!AB$504)</f>
        <v>0</v>
      </c>
      <c r="AA127" s="316">
        <f>IF('Zahraničné financovanie'!AC$504=0,0,'Zahraničné financovanie'!AC421/'Zahraničné financovanie'!AC$504)</f>
        <v>0</v>
      </c>
      <c r="AB127" s="316">
        <f>IF('Zahraničné financovanie'!AD$504=0,0,'Zahraničné financovanie'!AD421/'Zahraničné financovanie'!AD$504)</f>
        <v>0</v>
      </c>
      <c r="AC127" s="316">
        <f>IF('Zahraničné financovanie'!AE$504=0,0,'Zahraničné financovanie'!AE421/'Zahraničné financovanie'!AE$504)</f>
        <v>0</v>
      </c>
      <c r="AD127" s="316">
        <f>IF('Zahraničné financovanie'!AF$504=0,0,'Zahraničné financovanie'!AF421/'Zahraničné financovanie'!AF$504)</f>
        <v>0</v>
      </c>
      <c r="AE127" s="316">
        <f>IF('Zahraničné financovanie'!AG$504=0,0,'Zahraničné financovanie'!AG421/'Zahraničné financovanie'!AG$504)</f>
        <v>0</v>
      </c>
      <c r="AF127" s="316">
        <f>IF('Zahraničné financovanie'!AH$504=0,0,'Zahraničné financovanie'!AH421/'Zahraničné financovanie'!AH$504)</f>
        <v>0</v>
      </c>
      <c r="AG127" s="316">
        <f>IF('Zahraničné financovanie'!AI$504=0,0,'Zahraničné financovanie'!AI421/'Zahraničné financovanie'!AI$504)</f>
        <v>0</v>
      </c>
      <c r="AH127" s="316">
        <f>IF('Zahraničné financovanie'!AJ$504=0,0,'Zahraničné financovanie'!AJ421/'Zahraničné financovanie'!AJ$504)</f>
        <v>0</v>
      </c>
      <c r="AI127" s="316">
        <f>IF('Zahraničné financovanie'!AK$504=0,0,'Zahraničné financovanie'!AK421/'Zahraničné financovanie'!AK$504)</f>
        <v>0</v>
      </c>
      <c r="AJ127" s="316">
        <f>IF('Zahraničné financovanie'!AL$504=0,0,'Zahraničné financovanie'!AL421/'Zahraničné financovanie'!AL$504)</f>
        <v>0</v>
      </c>
      <c r="AK127" s="316">
        <f>IF('Zahraničné financovanie'!AM$504=0,0,'Zahraničné financovanie'!AM421/'Zahraničné financovanie'!AM$504)</f>
        <v>0</v>
      </c>
      <c r="AL127" s="316">
        <f>IF('Zahraničné financovanie'!AN$504=0,0,'Zahraničné financovanie'!AN421/'Zahraničné financovanie'!AN$504)</f>
        <v>0</v>
      </c>
      <c r="AM127" s="316">
        <f>IF('Zahraničné financovanie'!AO$504=0,0,'Zahraničné financovanie'!AO421/'Zahraničné financovanie'!AO$504)</f>
        <v>0</v>
      </c>
      <c r="AN127" s="316">
        <f>IF('Zahraničné financovanie'!AP$504=0,0,'Zahraničné financovanie'!AP421/'Zahraničné financovanie'!AP$504)</f>
        <v>0</v>
      </c>
      <c r="AO127" s="316">
        <f>IF('Zahraničné financovanie'!AQ$504=0,0,'Zahraničné financovanie'!AQ421/'Zahraničné financovanie'!AQ$504)</f>
        <v>0</v>
      </c>
      <c r="AP127" s="316">
        <f>IF('Zahraničné financovanie'!AR$504=0,0,'Zahraničné financovanie'!AR421/'Zahraničné financovanie'!AR$504)</f>
        <v>8.274492497793469E-4</v>
      </c>
      <c r="AQ127" s="316">
        <f>IF('Zahraničné financovanie'!AS$504=0,0,'Zahraničné financovanie'!AS421/'Zahraničné financovanie'!AS$504)</f>
        <v>0</v>
      </c>
      <c r="AR127" s="316">
        <f>IF('Zahraničné financovanie'!AT$504=0,0,'Zahraničné financovanie'!AT421/'Zahraničné financovanie'!AT$504)</f>
        <v>0</v>
      </c>
      <c r="AS127" s="316">
        <f>IF('Zahraničné financovanie'!AU$504=0,0,'Zahraničné financovanie'!AU421/'Zahraničné financovanie'!AU$504)</f>
        <v>0</v>
      </c>
      <c r="AT127" s="316">
        <f>IF('Zahraničné financovanie'!AV$504=0,0,'Zahraničné financovanie'!AV421/'Zahraničné financovanie'!AV$504)</f>
        <v>0</v>
      </c>
      <c r="AU127" s="316">
        <f>IF('Zahraničné financovanie'!AW$504=0,0,'Zahraničné financovanie'!AW421/'Zahraničné financovanie'!AW$504)</f>
        <v>0</v>
      </c>
      <c r="AV127" s="316">
        <f>IF('Zahraničné financovanie'!AX$504=0,0,'Zahraničné financovanie'!AX421/'Zahraničné financovanie'!AX$504)</f>
        <v>0</v>
      </c>
      <c r="AW127" s="316">
        <f>IF('Zahraničné financovanie'!AY$504=0,0,'Zahraničné financovanie'!AY421/'Zahraničné financovanie'!AY$504)</f>
        <v>0</v>
      </c>
      <c r="AX127" s="316">
        <f>IF('Zahraničné financovanie'!AZ$504=0,0,'Zahraničné financovanie'!AZ421/'Zahraničné financovanie'!AZ$504)</f>
        <v>0</v>
      </c>
      <c r="AY127" s="316">
        <f>IF('Zahraničné financovanie'!BA$504=0,0,'Zahraničné financovanie'!BA421/'Zahraničné financovanie'!BA$504)</f>
        <v>0</v>
      </c>
      <c r="AZ127" s="316">
        <f>IF('Zahraničné financovanie'!BB$504=0,0,'Zahraničné financovanie'!BB421/'Zahraničné financovanie'!BB$504)</f>
        <v>0</v>
      </c>
      <c r="BA127" s="316">
        <f>IF('Zahraničné financovanie'!BC$504=0,0,'Zahraničné financovanie'!BC421/'Zahraničné financovanie'!BC$504)</f>
        <v>0</v>
      </c>
      <c r="BB127" s="316">
        <f>IF('Zahraničné financovanie'!BD$504=0,0,'Zahraničné financovanie'!BD421/'Zahraničné financovanie'!BD$504)</f>
        <v>0</v>
      </c>
    </row>
    <row r="128" spans="1:54" ht="14.25" customHeight="1" x14ac:dyDescent="0.2">
      <c r="A128" s="31">
        <v>121</v>
      </c>
      <c r="B128" s="37" t="s">
        <v>252</v>
      </c>
      <c r="C128" s="37" t="s">
        <v>251</v>
      </c>
      <c r="D128" s="315">
        <f>IF('Zahraničné financovanie'!F$504=0,0,'Zahraničné financovanie'!F422/'Zahraničné financovanie'!F$504)</f>
        <v>0</v>
      </c>
      <c r="E128" s="315">
        <f>IF('Zahraničné financovanie'!G$504=0,0,'Zahraničné financovanie'!G422/'Zahraničné financovanie'!G$504)</f>
        <v>0</v>
      </c>
      <c r="F128" s="315">
        <f>IF('Zahraničné financovanie'!H$504=0,0,'Zahraničné financovanie'!H422/'Zahraničné financovanie'!H$504)</f>
        <v>0</v>
      </c>
      <c r="G128" s="315">
        <f>IF('Zahraničné financovanie'!I$504=0,0,'Zahraničné financovanie'!I422/'Zahraničné financovanie'!I$504)</f>
        <v>0</v>
      </c>
      <c r="H128" s="315">
        <f>IF('Zahraničné financovanie'!J$504=0,0,'Zahraničné financovanie'!J422/'Zahraničné financovanie'!J$504)</f>
        <v>0</v>
      </c>
      <c r="I128" s="315">
        <f>IF('Zahraničné financovanie'!K$504=0,0,'Zahraničné financovanie'!K422/'Zahraničné financovanie'!K$504)</f>
        <v>0</v>
      </c>
      <c r="J128" s="315">
        <f>IF('Zahraničné financovanie'!L$504=0,0,'Zahraničné financovanie'!L422/'Zahraničné financovanie'!L$504)</f>
        <v>0</v>
      </c>
      <c r="K128" s="315">
        <f>IF('Zahraničné financovanie'!M$504=0,0,'Zahraničné financovanie'!M422/'Zahraničné financovanie'!M$504)</f>
        <v>0</v>
      </c>
      <c r="L128" s="315">
        <f>IF('Zahraničné financovanie'!N$504=0,0,'Zahraničné financovanie'!N422/'Zahraničné financovanie'!N$504)</f>
        <v>0</v>
      </c>
      <c r="M128" s="315">
        <f>IF('Zahraničné financovanie'!O$504=0,0,'Zahraničné financovanie'!O422/'Zahraničné financovanie'!O$504)</f>
        <v>0</v>
      </c>
      <c r="N128" s="315">
        <f>IF('Zahraničné financovanie'!P$504=0,0,'Zahraničné financovanie'!P422/'Zahraničné financovanie'!P$504)</f>
        <v>0</v>
      </c>
      <c r="O128" s="315">
        <f>IF('Zahraničné financovanie'!Q$504=0,0,'Zahraničné financovanie'!Q422/'Zahraničné financovanie'!Q$504)</f>
        <v>0</v>
      </c>
      <c r="P128" s="315">
        <f>IF('Zahraničné financovanie'!R$504=0,0,'Zahraničné financovanie'!R422/'Zahraničné financovanie'!R$504)</f>
        <v>0</v>
      </c>
      <c r="Q128" s="315">
        <f>IF('Zahraničné financovanie'!S$504=0,0,'Zahraničné financovanie'!S422/'Zahraničné financovanie'!S$504)</f>
        <v>0</v>
      </c>
      <c r="R128" s="315">
        <f>IF('Zahraničné financovanie'!T$504=0,0,'Zahraničné financovanie'!T422/'Zahraničné financovanie'!T$504)</f>
        <v>0</v>
      </c>
      <c r="S128" s="315">
        <f>IF('Zahraničné financovanie'!U$504=0,0,'Zahraničné financovanie'!U422/'Zahraničné financovanie'!U$504)</f>
        <v>0</v>
      </c>
      <c r="T128" s="315">
        <f>IF('Zahraničné financovanie'!V$504=0,0,'Zahraničné financovanie'!V422/'Zahraničné financovanie'!V$504)</f>
        <v>0</v>
      </c>
      <c r="U128" s="315">
        <f>IF('Zahraničné financovanie'!W$504=0,0,'Zahraničné financovanie'!W422/'Zahraničné financovanie'!W$504)</f>
        <v>0</v>
      </c>
      <c r="V128" s="315">
        <f>IF('Zahraničné financovanie'!X$504=0,0,'Zahraničné financovanie'!X422/'Zahraničné financovanie'!X$504)</f>
        <v>0</v>
      </c>
      <c r="W128" s="315">
        <f>IF('Zahraničné financovanie'!Y$504=0,0,'Zahraničné financovanie'!Y422/'Zahraničné financovanie'!Y$504)</f>
        <v>0</v>
      </c>
      <c r="X128" s="315">
        <f>IF('Zahraničné financovanie'!Z$504=0,0,'Zahraničné financovanie'!Z422/'Zahraničné financovanie'!Z$504)</f>
        <v>0</v>
      </c>
      <c r="Y128" s="315">
        <f>IF('Zahraničné financovanie'!AA$504=0,0,'Zahraničné financovanie'!AA422/'Zahraničné financovanie'!AA$504)</f>
        <v>0</v>
      </c>
      <c r="Z128" s="315">
        <f>IF('Zahraničné financovanie'!AB$504=0,0,'Zahraničné financovanie'!AB422/'Zahraničné financovanie'!AB$504)</f>
        <v>0</v>
      </c>
      <c r="AA128" s="315">
        <f>IF('Zahraničné financovanie'!AC$504=0,0,'Zahraničné financovanie'!AC422/'Zahraničné financovanie'!AC$504)</f>
        <v>0</v>
      </c>
      <c r="AB128" s="315">
        <f>IF('Zahraničné financovanie'!AD$504=0,0,'Zahraničné financovanie'!AD422/'Zahraničné financovanie'!AD$504)</f>
        <v>0</v>
      </c>
      <c r="AC128" s="315">
        <f>IF('Zahraničné financovanie'!AE$504=0,0,'Zahraničné financovanie'!AE422/'Zahraničné financovanie'!AE$504)</f>
        <v>0</v>
      </c>
      <c r="AD128" s="315">
        <f>IF('Zahraničné financovanie'!AF$504=0,0,'Zahraničné financovanie'!AF422/'Zahraničné financovanie'!AF$504)</f>
        <v>0</v>
      </c>
      <c r="AE128" s="315">
        <f>IF('Zahraničné financovanie'!AG$504=0,0,'Zahraničné financovanie'!AG422/'Zahraničné financovanie'!AG$504)</f>
        <v>0</v>
      </c>
      <c r="AF128" s="315">
        <f>IF('Zahraničné financovanie'!AH$504=0,0,'Zahraničné financovanie'!AH422/'Zahraničné financovanie'!AH$504)</f>
        <v>0</v>
      </c>
      <c r="AG128" s="315">
        <f>IF('Zahraničné financovanie'!AI$504=0,0,'Zahraničné financovanie'!AI422/'Zahraničné financovanie'!AI$504)</f>
        <v>0</v>
      </c>
      <c r="AH128" s="315">
        <f>IF('Zahraničné financovanie'!AJ$504=0,0,'Zahraničné financovanie'!AJ422/'Zahraničné financovanie'!AJ$504)</f>
        <v>0</v>
      </c>
      <c r="AI128" s="315">
        <f>IF('Zahraničné financovanie'!AK$504=0,0,'Zahraničné financovanie'!AK422/'Zahraničné financovanie'!AK$504)</f>
        <v>0</v>
      </c>
      <c r="AJ128" s="315">
        <f>IF('Zahraničné financovanie'!AL$504=0,0,'Zahraničné financovanie'!AL422/'Zahraničné financovanie'!AL$504)</f>
        <v>0</v>
      </c>
      <c r="AK128" s="315">
        <f>IF('Zahraničné financovanie'!AM$504=0,0,'Zahraničné financovanie'!AM422/'Zahraničné financovanie'!AM$504)</f>
        <v>0</v>
      </c>
      <c r="AL128" s="315">
        <f>IF('Zahraničné financovanie'!AN$504=0,0,'Zahraničné financovanie'!AN422/'Zahraničné financovanie'!AN$504)</f>
        <v>0</v>
      </c>
      <c r="AM128" s="315">
        <f>IF('Zahraničné financovanie'!AO$504=0,0,'Zahraničné financovanie'!AO422/'Zahraničné financovanie'!AO$504)</f>
        <v>0</v>
      </c>
      <c r="AN128" s="315">
        <f>IF('Zahraničné financovanie'!AP$504=0,0,'Zahraničné financovanie'!AP422/'Zahraničné financovanie'!AP$504)</f>
        <v>0</v>
      </c>
      <c r="AO128" s="315">
        <f>IF('Zahraničné financovanie'!AQ$504=0,0,'Zahraničné financovanie'!AQ422/'Zahraničné financovanie'!AQ$504)</f>
        <v>0</v>
      </c>
      <c r="AP128" s="315">
        <f>IF('Zahraničné financovanie'!AR$504=0,0,'Zahraničné financovanie'!AR422/'Zahraničné financovanie'!AR$504)</f>
        <v>8.274492497793469E-4</v>
      </c>
      <c r="AQ128" s="315">
        <f>IF('Zahraničné financovanie'!AS$504=0,0,'Zahraničné financovanie'!AS422/'Zahraničné financovanie'!AS$504)</f>
        <v>0</v>
      </c>
      <c r="AR128" s="315">
        <f>IF('Zahraničné financovanie'!AT$504=0,0,'Zahraničné financovanie'!AT422/'Zahraničné financovanie'!AT$504)</f>
        <v>0</v>
      </c>
      <c r="AS128" s="315">
        <f>IF('Zahraničné financovanie'!AU$504=0,0,'Zahraničné financovanie'!AU422/'Zahraničné financovanie'!AU$504)</f>
        <v>0</v>
      </c>
      <c r="AT128" s="315">
        <f>IF('Zahraničné financovanie'!AV$504=0,0,'Zahraničné financovanie'!AV422/'Zahraničné financovanie'!AV$504)</f>
        <v>0</v>
      </c>
      <c r="AU128" s="315">
        <f>IF('Zahraničné financovanie'!AW$504=0,0,'Zahraničné financovanie'!AW422/'Zahraničné financovanie'!AW$504)</f>
        <v>0</v>
      </c>
      <c r="AV128" s="315">
        <f>IF('Zahraničné financovanie'!AX$504=0,0,'Zahraničné financovanie'!AX422/'Zahraničné financovanie'!AX$504)</f>
        <v>0</v>
      </c>
      <c r="AW128" s="315">
        <f>IF('Zahraničné financovanie'!AY$504=0,0,'Zahraničné financovanie'!AY422/'Zahraničné financovanie'!AY$504)</f>
        <v>0</v>
      </c>
      <c r="AX128" s="315">
        <f>IF('Zahraničné financovanie'!AZ$504=0,0,'Zahraničné financovanie'!AZ422/'Zahraničné financovanie'!AZ$504)</f>
        <v>0</v>
      </c>
      <c r="AY128" s="315">
        <f>IF('Zahraničné financovanie'!BA$504=0,0,'Zahraničné financovanie'!BA422/'Zahraničné financovanie'!BA$504)</f>
        <v>0</v>
      </c>
      <c r="AZ128" s="315">
        <f>IF('Zahraničné financovanie'!BB$504=0,0,'Zahraničné financovanie'!BB422/'Zahraničné financovanie'!BB$504)</f>
        <v>0</v>
      </c>
      <c r="BA128" s="315">
        <f>IF('Zahraničné financovanie'!BC$504=0,0,'Zahraničné financovanie'!BC422/'Zahraničné financovanie'!BC$504)</f>
        <v>0</v>
      </c>
      <c r="BB128" s="315">
        <f>IF('Zahraničné financovanie'!BD$504=0,0,'Zahraničné financovanie'!BD422/'Zahraničné financovanie'!BD$504)</f>
        <v>0.20637868318950583</v>
      </c>
    </row>
    <row r="129" spans="1:54" ht="14.25" customHeight="1" x14ac:dyDescent="0.25">
      <c r="A129" s="31">
        <v>122</v>
      </c>
      <c r="B129" s="41" t="s">
        <v>427</v>
      </c>
      <c r="C129" s="46" t="s">
        <v>426</v>
      </c>
      <c r="D129" s="316">
        <f>IF('Zahraničné financovanie'!F$504=0,0,'Zahraničné financovanie'!F423/'Zahraničné financovanie'!F$504)</f>
        <v>0</v>
      </c>
      <c r="E129" s="316">
        <f>IF('Zahraničné financovanie'!G$504=0,0,'Zahraničné financovanie'!G423/'Zahraničné financovanie'!G$504)</f>
        <v>0</v>
      </c>
      <c r="F129" s="316">
        <f>IF('Zahraničné financovanie'!H$504=0,0,'Zahraničné financovanie'!H423/'Zahraničné financovanie'!H$504)</f>
        <v>0</v>
      </c>
      <c r="G129" s="316">
        <f>IF('Zahraničné financovanie'!I$504=0,0,'Zahraničné financovanie'!I423/'Zahraničné financovanie'!I$504)</f>
        <v>0</v>
      </c>
      <c r="H129" s="316">
        <f>IF('Zahraničné financovanie'!J$504=0,0,'Zahraničné financovanie'!J423/'Zahraničné financovanie'!J$504)</f>
        <v>0</v>
      </c>
      <c r="I129" s="316">
        <f>IF('Zahraničné financovanie'!K$504=0,0,'Zahraničné financovanie'!K423/'Zahraničné financovanie'!K$504)</f>
        <v>0</v>
      </c>
      <c r="J129" s="316">
        <f>IF('Zahraničné financovanie'!L$504=0,0,'Zahraničné financovanie'!L423/'Zahraničné financovanie'!L$504)</f>
        <v>0</v>
      </c>
      <c r="K129" s="316">
        <f>IF('Zahraničné financovanie'!M$504=0,0,'Zahraničné financovanie'!M423/'Zahraničné financovanie'!M$504)</f>
        <v>0</v>
      </c>
      <c r="L129" s="316">
        <f>IF('Zahraničné financovanie'!N$504=0,0,'Zahraničné financovanie'!N423/'Zahraničné financovanie'!N$504)</f>
        <v>0</v>
      </c>
      <c r="M129" s="316">
        <f>IF('Zahraničné financovanie'!O$504=0,0,'Zahraničné financovanie'!O423/'Zahraničné financovanie'!O$504)</f>
        <v>0</v>
      </c>
      <c r="N129" s="316">
        <f>IF('Zahraničné financovanie'!P$504=0,0,'Zahraničné financovanie'!P423/'Zahraničné financovanie'!P$504)</f>
        <v>0</v>
      </c>
      <c r="O129" s="316">
        <f>IF('Zahraničné financovanie'!Q$504=0,0,'Zahraničné financovanie'!Q423/'Zahraničné financovanie'!Q$504)</f>
        <v>0</v>
      </c>
      <c r="P129" s="316">
        <f>IF('Zahraničné financovanie'!R$504=0,0,'Zahraničné financovanie'!R423/'Zahraničné financovanie'!R$504)</f>
        <v>0</v>
      </c>
      <c r="Q129" s="316">
        <f>IF('Zahraničné financovanie'!S$504=0,0,'Zahraničné financovanie'!S423/'Zahraničné financovanie'!S$504)</f>
        <v>0</v>
      </c>
      <c r="R129" s="316">
        <f>IF('Zahraničné financovanie'!T$504=0,0,'Zahraničné financovanie'!T423/'Zahraničné financovanie'!T$504)</f>
        <v>0</v>
      </c>
      <c r="S129" s="316">
        <f>IF('Zahraničné financovanie'!U$504=0,0,'Zahraničné financovanie'!U423/'Zahraničné financovanie'!U$504)</f>
        <v>0</v>
      </c>
      <c r="T129" s="316">
        <f>IF('Zahraničné financovanie'!V$504=0,0,'Zahraničné financovanie'!V423/'Zahraničné financovanie'!V$504)</f>
        <v>0</v>
      </c>
      <c r="U129" s="316">
        <f>IF('Zahraničné financovanie'!W$504=0,0,'Zahraničné financovanie'!W423/'Zahraničné financovanie'!W$504)</f>
        <v>0</v>
      </c>
      <c r="V129" s="316">
        <f>IF('Zahraničné financovanie'!X$504=0,0,'Zahraničné financovanie'!X423/'Zahraničné financovanie'!X$504)</f>
        <v>0</v>
      </c>
      <c r="W129" s="316">
        <f>IF('Zahraničné financovanie'!Y$504=0,0,'Zahraničné financovanie'!Y423/'Zahraničné financovanie'!Y$504)</f>
        <v>0</v>
      </c>
      <c r="X129" s="316">
        <f>IF('Zahraničné financovanie'!Z$504=0,0,'Zahraničné financovanie'!Z423/'Zahraničné financovanie'!Z$504)</f>
        <v>0</v>
      </c>
      <c r="Y129" s="316">
        <f>IF('Zahraničné financovanie'!AA$504=0,0,'Zahraničné financovanie'!AA423/'Zahraničné financovanie'!AA$504)</f>
        <v>1.2305790419074703E-4</v>
      </c>
      <c r="Z129" s="316">
        <f>IF('Zahraničné financovanie'!AB$504=0,0,'Zahraničné financovanie'!AB423/'Zahraničné financovanie'!AB$504)</f>
        <v>0</v>
      </c>
      <c r="AA129" s="316">
        <f>IF('Zahraničné financovanie'!AC$504=0,0,'Zahraničné financovanie'!AC423/'Zahraničné financovanie'!AC$504)</f>
        <v>0</v>
      </c>
      <c r="AB129" s="316">
        <f>IF('Zahraničné financovanie'!AD$504=0,0,'Zahraničné financovanie'!AD423/'Zahraničné financovanie'!AD$504)</f>
        <v>0</v>
      </c>
      <c r="AC129" s="316">
        <f>IF('Zahraničné financovanie'!AE$504=0,0,'Zahraničné financovanie'!AE423/'Zahraničné financovanie'!AE$504)</f>
        <v>0</v>
      </c>
      <c r="AD129" s="316">
        <f>IF('Zahraničné financovanie'!AF$504=0,0,'Zahraničné financovanie'!AF423/'Zahraničné financovanie'!AF$504)</f>
        <v>0</v>
      </c>
      <c r="AE129" s="316">
        <f>IF('Zahraničné financovanie'!AG$504=0,0,'Zahraničné financovanie'!AG423/'Zahraničné financovanie'!AG$504)</f>
        <v>0</v>
      </c>
      <c r="AF129" s="316">
        <f>IF('Zahraničné financovanie'!AH$504=0,0,'Zahraničné financovanie'!AH423/'Zahraničné financovanie'!AH$504)</f>
        <v>0</v>
      </c>
      <c r="AG129" s="316">
        <f>IF('Zahraničné financovanie'!AI$504=0,0,'Zahraničné financovanie'!AI423/'Zahraničné financovanie'!AI$504)</f>
        <v>0</v>
      </c>
      <c r="AH129" s="316">
        <f>IF('Zahraničné financovanie'!AJ$504=0,0,'Zahraničné financovanie'!AJ423/'Zahraničné financovanie'!AJ$504)</f>
        <v>0</v>
      </c>
      <c r="AI129" s="316">
        <f>IF('Zahraničné financovanie'!AK$504=0,0,'Zahraničné financovanie'!AK423/'Zahraničné financovanie'!AK$504)</f>
        <v>0</v>
      </c>
      <c r="AJ129" s="316">
        <f>IF('Zahraničné financovanie'!AL$504=0,0,'Zahraničné financovanie'!AL423/'Zahraničné financovanie'!AL$504)</f>
        <v>0</v>
      </c>
      <c r="AK129" s="316">
        <f>IF('Zahraničné financovanie'!AM$504=0,0,'Zahraničné financovanie'!AM423/'Zahraničné financovanie'!AM$504)</f>
        <v>0</v>
      </c>
      <c r="AL129" s="316">
        <f>IF('Zahraničné financovanie'!AN$504=0,0,'Zahraničné financovanie'!AN423/'Zahraničné financovanie'!AN$504)</f>
        <v>0</v>
      </c>
      <c r="AM129" s="316">
        <f>IF('Zahraničné financovanie'!AO$504=0,0,'Zahraničné financovanie'!AO423/'Zahraničné financovanie'!AO$504)</f>
        <v>0</v>
      </c>
      <c r="AN129" s="316">
        <f>IF('Zahraničné financovanie'!AP$504=0,0,'Zahraničné financovanie'!AP423/'Zahraničné financovanie'!AP$504)</f>
        <v>0</v>
      </c>
      <c r="AO129" s="316">
        <f>IF('Zahraničné financovanie'!AQ$504=0,0,'Zahraničné financovanie'!AQ423/'Zahraničné financovanie'!AQ$504)</f>
        <v>0</v>
      </c>
      <c r="AP129" s="316">
        <f>IF('Zahraničné financovanie'!AR$504=0,0,'Zahraničné financovanie'!AR423/'Zahraničné financovanie'!AR$504)</f>
        <v>0</v>
      </c>
      <c r="AQ129" s="316">
        <f>IF('Zahraničné financovanie'!AS$504=0,0,'Zahraničné financovanie'!AS423/'Zahraničné financovanie'!AS$504)</f>
        <v>0</v>
      </c>
      <c r="AR129" s="316">
        <f>IF('Zahraničné financovanie'!AT$504=0,0,'Zahraničné financovanie'!AT423/'Zahraničné financovanie'!AT$504)</f>
        <v>0</v>
      </c>
      <c r="AS129" s="316">
        <f>IF('Zahraničné financovanie'!AU$504=0,0,'Zahraničné financovanie'!AU423/'Zahraničné financovanie'!AU$504)</f>
        <v>0</v>
      </c>
      <c r="AT129" s="316">
        <f>IF('Zahraničné financovanie'!AV$504=0,0,'Zahraničné financovanie'!AV423/'Zahraničné financovanie'!AV$504)</f>
        <v>0</v>
      </c>
      <c r="AU129" s="316">
        <f>IF('Zahraničné financovanie'!AW$504=0,0,'Zahraničné financovanie'!AW423/'Zahraničné financovanie'!AW$504)</f>
        <v>0</v>
      </c>
      <c r="AV129" s="316">
        <f>IF('Zahraničné financovanie'!AX$504=0,0,'Zahraničné financovanie'!AX423/'Zahraničné financovanie'!AX$504)</f>
        <v>0</v>
      </c>
      <c r="AW129" s="316">
        <f>IF('Zahraničné financovanie'!AY$504=0,0,'Zahraničné financovanie'!AY423/'Zahraničné financovanie'!AY$504)</f>
        <v>0</v>
      </c>
      <c r="AX129" s="316">
        <f>IF('Zahraničné financovanie'!AZ$504=0,0,'Zahraničné financovanie'!AZ423/'Zahraničné financovanie'!AZ$504)</f>
        <v>0</v>
      </c>
      <c r="AY129" s="316">
        <f>IF('Zahraničné financovanie'!BA$504=0,0,'Zahraničné financovanie'!BA423/'Zahraničné financovanie'!BA$504)</f>
        <v>0</v>
      </c>
      <c r="AZ129" s="316">
        <f>IF('Zahraničné financovanie'!BB$504=0,0,'Zahraničné financovanie'!BB423/'Zahraničné financovanie'!BB$504)</f>
        <v>0</v>
      </c>
      <c r="BA129" s="316">
        <f>IF('Zahraničné financovanie'!BC$504=0,0,'Zahraničné financovanie'!BC423/'Zahraničné financovanie'!BC$504)</f>
        <v>0</v>
      </c>
      <c r="BB129" s="316">
        <f>IF('Zahraničné financovanie'!BD$504=0,0,'Zahraničné financovanie'!BD423/'Zahraničné financovanie'!BD$504)</f>
        <v>0</v>
      </c>
    </row>
    <row r="130" spans="1:54" ht="14.25" customHeight="1" x14ac:dyDescent="0.2">
      <c r="A130" s="31">
        <v>123</v>
      </c>
      <c r="B130" s="37" t="s">
        <v>435</v>
      </c>
      <c r="C130" s="37" t="s">
        <v>434</v>
      </c>
      <c r="D130" s="315">
        <f>IF('Zahraničné financovanie'!F$504=0,0,'Zahraničné financovanie'!F424/'Zahraničné financovanie'!F$504)</f>
        <v>0</v>
      </c>
      <c r="E130" s="315">
        <f>IF('Zahraničné financovanie'!G$504=0,0,'Zahraničné financovanie'!G424/'Zahraničné financovanie'!G$504)</f>
        <v>0</v>
      </c>
      <c r="F130" s="315">
        <f>IF('Zahraničné financovanie'!H$504=0,0,'Zahraničné financovanie'!H424/'Zahraničné financovanie'!H$504)</f>
        <v>0</v>
      </c>
      <c r="G130" s="315">
        <f>IF('Zahraničné financovanie'!I$504=0,0,'Zahraničné financovanie'!I424/'Zahraničné financovanie'!I$504)</f>
        <v>0</v>
      </c>
      <c r="H130" s="315">
        <f>IF('Zahraničné financovanie'!J$504=0,0,'Zahraničné financovanie'!J424/'Zahraničné financovanie'!J$504)</f>
        <v>0</v>
      </c>
      <c r="I130" s="315">
        <f>IF('Zahraničné financovanie'!K$504=0,0,'Zahraničné financovanie'!K424/'Zahraničné financovanie'!K$504)</f>
        <v>0</v>
      </c>
      <c r="J130" s="315">
        <f>IF('Zahraničné financovanie'!L$504=0,0,'Zahraničné financovanie'!L424/'Zahraničné financovanie'!L$504)</f>
        <v>0</v>
      </c>
      <c r="K130" s="315">
        <f>IF('Zahraničné financovanie'!M$504=0,0,'Zahraničné financovanie'!M424/'Zahraničné financovanie'!M$504)</f>
        <v>0</v>
      </c>
      <c r="L130" s="315">
        <f>IF('Zahraničné financovanie'!N$504=0,0,'Zahraničné financovanie'!N424/'Zahraničné financovanie'!N$504)</f>
        <v>0</v>
      </c>
      <c r="M130" s="315">
        <f>IF('Zahraničné financovanie'!O$504=0,0,'Zahraničné financovanie'!O424/'Zahraničné financovanie'!O$504)</f>
        <v>0</v>
      </c>
      <c r="N130" s="315">
        <f>IF('Zahraničné financovanie'!P$504=0,0,'Zahraničné financovanie'!P424/'Zahraničné financovanie'!P$504)</f>
        <v>0</v>
      </c>
      <c r="O130" s="315">
        <f>IF('Zahraničné financovanie'!Q$504=0,0,'Zahraničné financovanie'!Q424/'Zahraničné financovanie'!Q$504)</f>
        <v>0</v>
      </c>
      <c r="P130" s="315">
        <f>IF('Zahraničné financovanie'!R$504=0,0,'Zahraničné financovanie'!R424/'Zahraničné financovanie'!R$504)</f>
        <v>0</v>
      </c>
      <c r="Q130" s="315">
        <f>IF('Zahraničné financovanie'!S$504=0,0,'Zahraničné financovanie'!S424/'Zahraničné financovanie'!S$504)</f>
        <v>0</v>
      </c>
      <c r="R130" s="315">
        <f>IF('Zahraničné financovanie'!T$504=0,0,'Zahraničné financovanie'!T424/'Zahraničné financovanie'!T$504)</f>
        <v>0</v>
      </c>
      <c r="S130" s="315">
        <f>IF('Zahraničné financovanie'!U$504=0,0,'Zahraničné financovanie'!U424/'Zahraničné financovanie'!U$504)</f>
        <v>0</v>
      </c>
      <c r="T130" s="315">
        <f>IF('Zahraničné financovanie'!V$504=0,0,'Zahraničné financovanie'!V424/'Zahraničné financovanie'!V$504)</f>
        <v>0</v>
      </c>
      <c r="U130" s="315">
        <f>IF('Zahraničné financovanie'!W$504=0,0,'Zahraničné financovanie'!W424/'Zahraničné financovanie'!W$504)</f>
        <v>0</v>
      </c>
      <c r="V130" s="315">
        <f>IF('Zahraničné financovanie'!X$504=0,0,'Zahraničné financovanie'!X424/'Zahraničné financovanie'!X$504)</f>
        <v>0</v>
      </c>
      <c r="W130" s="315">
        <f>IF('Zahraničné financovanie'!Y$504=0,0,'Zahraničné financovanie'!Y424/'Zahraničné financovanie'!Y$504)</f>
        <v>0</v>
      </c>
      <c r="X130" s="315">
        <f>IF('Zahraničné financovanie'!Z$504=0,0,'Zahraničné financovanie'!Z424/'Zahraničné financovanie'!Z$504)</f>
        <v>0</v>
      </c>
      <c r="Y130" s="315">
        <f>IF('Zahraničné financovanie'!AA$504=0,0,'Zahraničné financovanie'!AA424/'Zahraničné financovanie'!AA$504)</f>
        <v>0</v>
      </c>
      <c r="Z130" s="315">
        <f>IF('Zahraničné financovanie'!AB$504=0,0,'Zahraničné financovanie'!AB424/'Zahraničné financovanie'!AB$504)</f>
        <v>0</v>
      </c>
      <c r="AA130" s="315">
        <f>IF('Zahraničné financovanie'!AC$504=0,0,'Zahraničné financovanie'!AC424/'Zahraničné financovanie'!AC$504)</f>
        <v>0</v>
      </c>
      <c r="AB130" s="315">
        <f>IF('Zahraničné financovanie'!AD$504=0,0,'Zahraničné financovanie'!AD424/'Zahraničné financovanie'!AD$504)</f>
        <v>0</v>
      </c>
      <c r="AC130" s="315">
        <f>IF('Zahraničné financovanie'!AE$504=0,0,'Zahraničné financovanie'!AE424/'Zahraničné financovanie'!AE$504)</f>
        <v>0</v>
      </c>
      <c r="AD130" s="315">
        <f>IF('Zahraničné financovanie'!AF$504=0,0,'Zahraničné financovanie'!AF424/'Zahraničné financovanie'!AF$504)</f>
        <v>0</v>
      </c>
      <c r="AE130" s="315">
        <f>IF('Zahraničné financovanie'!AG$504=0,0,'Zahraničné financovanie'!AG424/'Zahraničné financovanie'!AG$504)</f>
        <v>0</v>
      </c>
      <c r="AF130" s="315">
        <f>IF('Zahraničné financovanie'!AH$504=0,0,'Zahraničné financovanie'!AH424/'Zahraničné financovanie'!AH$504)</f>
        <v>0</v>
      </c>
      <c r="AG130" s="315">
        <f>IF('Zahraničné financovanie'!AI$504=0,0,'Zahraničné financovanie'!AI424/'Zahraničné financovanie'!AI$504)</f>
        <v>0</v>
      </c>
      <c r="AH130" s="315">
        <f>IF('Zahraničné financovanie'!AJ$504=0,0,'Zahraničné financovanie'!AJ424/'Zahraničné financovanie'!AJ$504)</f>
        <v>0</v>
      </c>
      <c r="AI130" s="315">
        <f>IF('Zahraničné financovanie'!AK$504=0,0,'Zahraničné financovanie'!AK424/'Zahraničné financovanie'!AK$504)</f>
        <v>0</v>
      </c>
      <c r="AJ130" s="315">
        <f>IF('Zahraničné financovanie'!AL$504=0,0,'Zahraničné financovanie'!AL424/'Zahraničné financovanie'!AL$504)</f>
        <v>0</v>
      </c>
      <c r="AK130" s="315">
        <f>IF('Zahraničné financovanie'!AM$504=0,0,'Zahraničné financovanie'!AM424/'Zahraničné financovanie'!AM$504)</f>
        <v>0</v>
      </c>
      <c r="AL130" s="315">
        <f>IF('Zahraničné financovanie'!AN$504=0,0,'Zahraničné financovanie'!AN424/'Zahraničné financovanie'!AN$504)</f>
        <v>0</v>
      </c>
      <c r="AM130" s="315">
        <f>IF('Zahraničné financovanie'!AO$504=0,0,'Zahraničné financovanie'!AO424/'Zahraničné financovanie'!AO$504)</f>
        <v>0</v>
      </c>
      <c r="AN130" s="315">
        <f>IF('Zahraničné financovanie'!AP$504=0,0,'Zahraničné financovanie'!AP424/'Zahraničné financovanie'!AP$504)</f>
        <v>0</v>
      </c>
      <c r="AO130" s="315">
        <f>IF('Zahraničné financovanie'!AQ$504=0,0,'Zahraničné financovanie'!AQ424/'Zahraničné financovanie'!AQ$504)</f>
        <v>0</v>
      </c>
      <c r="AP130" s="315">
        <f>IF('Zahraničné financovanie'!AR$504=0,0,'Zahraničné financovanie'!AR424/'Zahraničné financovanie'!AR$504)</f>
        <v>0</v>
      </c>
      <c r="AQ130" s="315">
        <f>IF('Zahraničné financovanie'!AS$504=0,0,'Zahraničné financovanie'!AS424/'Zahraničné financovanie'!AS$504)</f>
        <v>0</v>
      </c>
      <c r="AR130" s="315">
        <f>IF('Zahraničné financovanie'!AT$504=0,0,'Zahraničné financovanie'!AT424/'Zahraničné financovanie'!AT$504)</f>
        <v>0</v>
      </c>
      <c r="AS130" s="315">
        <f>IF('Zahraničné financovanie'!AU$504=0,0,'Zahraničné financovanie'!AU424/'Zahraničné financovanie'!AU$504)</f>
        <v>0</v>
      </c>
      <c r="AT130" s="315">
        <f>IF('Zahraničné financovanie'!AV$504=0,0,'Zahraničné financovanie'!AV424/'Zahraničné financovanie'!AV$504)</f>
        <v>0</v>
      </c>
      <c r="AU130" s="315">
        <f>IF('Zahraničné financovanie'!AW$504=0,0,'Zahraničné financovanie'!AW424/'Zahraničné financovanie'!AW$504)</f>
        <v>0</v>
      </c>
      <c r="AV130" s="315">
        <f>IF('Zahraničné financovanie'!AX$504=0,0,'Zahraničné financovanie'!AX424/'Zahraničné financovanie'!AX$504)</f>
        <v>0</v>
      </c>
      <c r="AW130" s="315">
        <f>IF('Zahraničné financovanie'!AY$504=0,0,'Zahraničné financovanie'!AY424/'Zahraničné financovanie'!AY$504)</f>
        <v>0</v>
      </c>
      <c r="AX130" s="315">
        <f>IF('Zahraničné financovanie'!AZ$504=0,0,'Zahraničné financovanie'!AZ424/'Zahraničné financovanie'!AZ$504)</f>
        <v>0</v>
      </c>
      <c r="AY130" s="315">
        <f>IF('Zahraničné financovanie'!BA$504=0,0,'Zahraničné financovanie'!BA424/'Zahraničné financovanie'!BA$504)</f>
        <v>0</v>
      </c>
      <c r="AZ130" s="315">
        <f>IF('Zahraničné financovanie'!BB$504=0,0,'Zahraničné financovanie'!BB424/'Zahraničné financovanie'!BB$504)</f>
        <v>0</v>
      </c>
      <c r="BA130" s="315">
        <f>IF('Zahraničné financovanie'!BC$504=0,0,'Zahraničné financovanie'!BC424/'Zahraničné financovanie'!BC$504)</f>
        <v>0</v>
      </c>
      <c r="BB130" s="315">
        <f>IF('Zahraničné financovanie'!BD$504=0,0,'Zahraničné financovanie'!BD424/'Zahraničné financovanie'!BD$504)</f>
        <v>0</v>
      </c>
    </row>
    <row r="131" spans="1:54" ht="14.25" customHeight="1" x14ac:dyDescent="0.25">
      <c r="A131" s="31">
        <v>124</v>
      </c>
      <c r="B131" s="41" t="s">
        <v>305</v>
      </c>
      <c r="C131" s="46" t="s">
        <v>304</v>
      </c>
      <c r="D131" s="316">
        <f>IF('Zahraničné financovanie'!F$504=0,0,'Zahraničné financovanie'!F425/'Zahraničné financovanie'!F$504)</f>
        <v>0</v>
      </c>
      <c r="E131" s="316">
        <f>IF('Zahraničné financovanie'!G$504=0,0,'Zahraničné financovanie'!G425/'Zahraničné financovanie'!G$504)</f>
        <v>0</v>
      </c>
      <c r="F131" s="316">
        <f>IF('Zahraničné financovanie'!H$504=0,0,'Zahraničné financovanie'!H425/'Zahraničné financovanie'!H$504)</f>
        <v>0</v>
      </c>
      <c r="G131" s="316">
        <f>IF('Zahraničné financovanie'!I$504=0,0,'Zahraničné financovanie'!I425/'Zahraničné financovanie'!I$504)</f>
        <v>0</v>
      </c>
      <c r="H131" s="316">
        <f>IF('Zahraničné financovanie'!J$504=0,0,'Zahraničné financovanie'!J425/'Zahraničné financovanie'!J$504)</f>
        <v>0</v>
      </c>
      <c r="I131" s="316">
        <f>IF('Zahraničné financovanie'!K$504=0,0,'Zahraničné financovanie'!K425/'Zahraničné financovanie'!K$504)</f>
        <v>0</v>
      </c>
      <c r="J131" s="316">
        <f>IF('Zahraničné financovanie'!L$504=0,0,'Zahraničné financovanie'!L425/'Zahraničné financovanie'!L$504)</f>
        <v>0</v>
      </c>
      <c r="K131" s="316">
        <f>IF('Zahraničné financovanie'!M$504=0,0,'Zahraničné financovanie'!M425/'Zahraničné financovanie'!M$504)</f>
        <v>0</v>
      </c>
      <c r="L131" s="316">
        <f>IF('Zahraničné financovanie'!N$504=0,0,'Zahraničné financovanie'!N425/'Zahraničné financovanie'!N$504)</f>
        <v>0</v>
      </c>
      <c r="M131" s="316">
        <f>IF('Zahraničné financovanie'!O$504=0,0,'Zahraničné financovanie'!O425/'Zahraničné financovanie'!O$504)</f>
        <v>0</v>
      </c>
      <c r="N131" s="316">
        <f>IF('Zahraničné financovanie'!P$504=0,0,'Zahraničné financovanie'!P425/'Zahraničné financovanie'!P$504)</f>
        <v>0</v>
      </c>
      <c r="O131" s="316">
        <f>IF('Zahraničné financovanie'!Q$504=0,0,'Zahraničné financovanie'!Q425/'Zahraničné financovanie'!Q$504)</f>
        <v>0</v>
      </c>
      <c r="P131" s="316">
        <f>IF('Zahraničné financovanie'!R$504=0,0,'Zahraničné financovanie'!R425/'Zahraničné financovanie'!R$504)</f>
        <v>0</v>
      </c>
      <c r="Q131" s="316">
        <f>IF('Zahraničné financovanie'!S$504=0,0,'Zahraničné financovanie'!S425/'Zahraničné financovanie'!S$504)</f>
        <v>0</v>
      </c>
      <c r="R131" s="316">
        <f>IF('Zahraničné financovanie'!T$504=0,0,'Zahraničné financovanie'!T425/'Zahraničné financovanie'!T$504)</f>
        <v>0</v>
      </c>
      <c r="S131" s="316">
        <f>IF('Zahraničné financovanie'!U$504=0,0,'Zahraničné financovanie'!U425/'Zahraničné financovanie'!U$504)</f>
        <v>0</v>
      </c>
      <c r="T131" s="316">
        <f>IF('Zahraničné financovanie'!V$504=0,0,'Zahraničné financovanie'!V425/'Zahraničné financovanie'!V$504)</f>
        <v>0</v>
      </c>
      <c r="U131" s="316">
        <f>IF('Zahraničné financovanie'!W$504=0,0,'Zahraničné financovanie'!W425/'Zahraničné financovanie'!W$504)</f>
        <v>0</v>
      </c>
      <c r="V131" s="316">
        <f>IF('Zahraničné financovanie'!X$504=0,0,'Zahraničné financovanie'!X425/'Zahraničné financovanie'!X$504)</f>
        <v>0</v>
      </c>
      <c r="W131" s="316">
        <f>IF('Zahraničné financovanie'!Y$504=0,0,'Zahraničné financovanie'!Y425/'Zahraničné financovanie'!Y$504)</f>
        <v>0</v>
      </c>
      <c r="X131" s="316">
        <f>IF('Zahraničné financovanie'!Z$504=0,0,'Zahraničné financovanie'!Z425/'Zahraničné financovanie'!Z$504)</f>
        <v>0</v>
      </c>
      <c r="Y131" s="316">
        <f>IF('Zahraničné financovanie'!AA$504=0,0,'Zahraničné financovanie'!AA425/'Zahraničné financovanie'!AA$504)</f>
        <v>0</v>
      </c>
      <c r="Z131" s="316">
        <f>IF('Zahraničné financovanie'!AB$504=0,0,'Zahraničné financovanie'!AB425/'Zahraničné financovanie'!AB$504)</f>
        <v>0</v>
      </c>
      <c r="AA131" s="316">
        <f>IF('Zahraničné financovanie'!AC$504=0,0,'Zahraničné financovanie'!AC425/'Zahraničné financovanie'!AC$504)</f>
        <v>0</v>
      </c>
      <c r="AB131" s="316">
        <f>IF('Zahraničné financovanie'!AD$504=0,0,'Zahraničné financovanie'!AD425/'Zahraničné financovanie'!AD$504)</f>
        <v>0</v>
      </c>
      <c r="AC131" s="316">
        <f>IF('Zahraničné financovanie'!AE$504=0,0,'Zahraničné financovanie'!AE425/'Zahraničné financovanie'!AE$504)</f>
        <v>0</v>
      </c>
      <c r="AD131" s="316">
        <f>IF('Zahraničné financovanie'!AF$504=0,0,'Zahraničné financovanie'!AF425/'Zahraničné financovanie'!AF$504)</f>
        <v>0</v>
      </c>
      <c r="AE131" s="316">
        <f>IF('Zahraničné financovanie'!AG$504=0,0,'Zahraničné financovanie'!AG425/'Zahraničné financovanie'!AG$504)</f>
        <v>0</v>
      </c>
      <c r="AF131" s="316">
        <f>IF('Zahraničné financovanie'!AH$504=0,0,'Zahraničné financovanie'!AH425/'Zahraničné financovanie'!AH$504)</f>
        <v>0</v>
      </c>
      <c r="AG131" s="316">
        <f>IF('Zahraničné financovanie'!AI$504=0,0,'Zahraničné financovanie'!AI425/'Zahraničné financovanie'!AI$504)</f>
        <v>0</v>
      </c>
      <c r="AH131" s="316">
        <f>IF('Zahraničné financovanie'!AJ$504=0,0,'Zahraničné financovanie'!AJ425/'Zahraničné financovanie'!AJ$504)</f>
        <v>0</v>
      </c>
      <c r="AI131" s="316">
        <f>IF('Zahraničné financovanie'!AK$504=0,0,'Zahraničné financovanie'!AK425/'Zahraničné financovanie'!AK$504)</f>
        <v>0</v>
      </c>
      <c r="AJ131" s="316">
        <f>IF('Zahraničné financovanie'!AL$504=0,0,'Zahraničné financovanie'!AL425/'Zahraničné financovanie'!AL$504)</f>
        <v>0</v>
      </c>
      <c r="AK131" s="316">
        <f>IF('Zahraničné financovanie'!AM$504=0,0,'Zahraničné financovanie'!AM425/'Zahraničné financovanie'!AM$504)</f>
        <v>0</v>
      </c>
      <c r="AL131" s="316">
        <f>IF('Zahraničné financovanie'!AN$504=0,0,'Zahraničné financovanie'!AN425/'Zahraničné financovanie'!AN$504)</f>
        <v>0</v>
      </c>
      <c r="AM131" s="316">
        <f>IF('Zahraničné financovanie'!AO$504=0,0,'Zahraničné financovanie'!AO425/'Zahraničné financovanie'!AO$504)</f>
        <v>0</v>
      </c>
      <c r="AN131" s="316">
        <f>IF('Zahraničné financovanie'!AP$504=0,0,'Zahraničné financovanie'!AP425/'Zahraničné financovanie'!AP$504)</f>
        <v>0</v>
      </c>
      <c r="AO131" s="316">
        <f>IF('Zahraničné financovanie'!AQ$504=0,0,'Zahraničné financovanie'!AQ425/'Zahraničné financovanie'!AQ$504)</f>
        <v>0</v>
      </c>
      <c r="AP131" s="316">
        <f>IF('Zahraničné financovanie'!AR$504=0,0,'Zahraničné financovanie'!AR425/'Zahraničné financovanie'!AR$504)</f>
        <v>0</v>
      </c>
      <c r="AQ131" s="316">
        <f>IF('Zahraničné financovanie'!AS$504=0,0,'Zahraničné financovanie'!AS425/'Zahraničné financovanie'!AS$504)</f>
        <v>0</v>
      </c>
      <c r="AR131" s="316">
        <f>IF('Zahraničné financovanie'!AT$504=0,0,'Zahraničné financovanie'!AT425/'Zahraničné financovanie'!AT$504)</f>
        <v>0</v>
      </c>
      <c r="AS131" s="316">
        <f>IF('Zahraničné financovanie'!AU$504=0,0,'Zahraničné financovanie'!AU425/'Zahraničné financovanie'!AU$504)</f>
        <v>0</v>
      </c>
      <c r="AT131" s="316">
        <f>IF('Zahraničné financovanie'!AV$504=0,0,'Zahraničné financovanie'!AV425/'Zahraničné financovanie'!AV$504)</f>
        <v>0</v>
      </c>
      <c r="AU131" s="316">
        <f>IF('Zahraničné financovanie'!AW$504=0,0,'Zahraničné financovanie'!AW425/'Zahraničné financovanie'!AW$504)</f>
        <v>0</v>
      </c>
      <c r="AV131" s="316">
        <f>IF('Zahraničné financovanie'!AX$504=0,0,'Zahraničné financovanie'!AX425/'Zahraničné financovanie'!AX$504)</f>
        <v>0</v>
      </c>
      <c r="AW131" s="316">
        <f>IF('Zahraničné financovanie'!AY$504=0,0,'Zahraničné financovanie'!AY425/'Zahraničné financovanie'!AY$504)</f>
        <v>0</v>
      </c>
      <c r="AX131" s="316">
        <f>IF('Zahraničné financovanie'!AZ$504=0,0,'Zahraničné financovanie'!AZ425/'Zahraničné financovanie'!AZ$504)</f>
        <v>0</v>
      </c>
      <c r="AY131" s="316">
        <f>IF('Zahraničné financovanie'!BA$504=0,0,'Zahraničné financovanie'!BA425/'Zahraničné financovanie'!BA$504)</f>
        <v>0</v>
      </c>
      <c r="AZ131" s="316">
        <f>IF('Zahraničné financovanie'!BB$504=0,0,'Zahraničné financovanie'!BB425/'Zahraničné financovanie'!BB$504)</f>
        <v>0</v>
      </c>
      <c r="BA131" s="316">
        <f>IF('Zahraničné financovanie'!BC$504=0,0,'Zahraničné financovanie'!BC425/'Zahraničné financovanie'!BC$504)</f>
        <v>0</v>
      </c>
      <c r="BB131" s="316">
        <f>IF('Zahraničné financovanie'!BD$504=0,0,'Zahraničné financovanie'!BD425/'Zahraničné financovanie'!BD$504)</f>
        <v>8.0396456398338662E-3</v>
      </c>
    </row>
    <row r="132" spans="1:54" ht="14.25" customHeight="1" x14ac:dyDescent="0.2">
      <c r="A132" s="31">
        <v>125</v>
      </c>
      <c r="B132" s="37" t="s">
        <v>370</v>
      </c>
      <c r="C132" s="37" t="s">
        <v>369</v>
      </c>
      <c r="D132" s="315">
        <f>IF('Zahraničné financovanie'!F$504=0,0,'Zahraničné financovanie'!F426/'Zahraničné financovanie'!F$504)</f>
        <v>0</v>
      </c>
      <c r="E132" s="315">
        <f>IF('Zahraničné financovanie'!G$504=0,0,'Zahraničné financovanie'!G426/'Zahraničné financovanie'!G$504)</f>
        <v>0</v>
      </c>
      <c r="F132" s="315">
        <f>IF('Zahraničné financovanie'!H$504=0,0,'Zahraničné financovanie'!H426/'Zahraničné financovanie'!H$504)</f>
        <v>0</v>
      </c>
      <c r="G132" s="315">
        <f>IF('Zahraničné financovanie'!I$504=0,0,'Zahraničné financovanie'!I426/'Zahraničné financovanie'!I$504)</f>
        <v>0</v>
      </c>
      <c r="H132" s="315">
        <f>IF('Zahraničné financovanie'!J$504=0,0,'Zahraničné financovanie'!J426/'Zahraničné financovanie'!J$504)</f>
        <v>0</v>
      </c>
      <c r="I132" s="315">
        <f>IF('Zahraničné financovanie'!K$504=0,0,'Zahraničné financovanie'!K426/'Zahraničné financovanie'!K$504)</f>
        <v>0</v>
      </c>
      <c r="J132" s="315">
        <f>IF('Zahraničné financovanie'!L$504=0,0,'Zahraničné financovanie'!L426/'Zahraničné financovanie'!L$504)</f>
        <v>0</v>
      </c>
      <c r="K132" s="315">
        <f>IF('Zahraničné financovanie'!M$504=0,0,'Zahraničné financovanie'!M426/'Zahraničné financovanie'!M$504)</f>
        <v>0</v>
      </c>
      <c r="L132" s="315">
        <f>IF('Zahraničné financovanie'!N$504=0,0,'Zahraničné financovanie'!N426/'Zahraničné financovanie'!N$504)</f>
        <v>0</v>
      </c>
      <c r="M132" s="315">
        <f>IF('Zahraničné financovanie'!O$504=0,0,'Zahraničné financovanie'!O426/'Zahraničné financovanie'!O$504)</f>
        <v>0</v>
      </c>
      <c r="N132" s="315">
        <f>IF('Zahraničné financovanie'!P$504=0,0,'Zahraničné financovanie'!P426/'Zahraničné financovanie'!P$504)</f>
        <v>0</v>
      </c>
      <c r="O132" s="315">
        <f>IF('Zahraničné financovanie'!Q$504=0,0,'Zahraničné financovanie'!Q426/'Zahraničné financovanie'!Q$504)</f>
        <v>0</v>
      </c>
      <c r="P132" s="315">
        <f>IF('Zahraničné financovanie'!R$504=0,0,'Zahraničné financovanie'!R426/'Zahraničné financovanie'!R$504)</f>
        <v>0</v>
      </c>
      <c r="Q132" s="315">
        <f>IF('Zahraničné financovanie'!S$504=0,0,'Zahraničné financovanie'!S426/'Zahraničné financovanie'!S$504)</f>
        <v>0</v>
      </c>
      <c r="R132" s="315">
        <f>IF('Zahraničné financovanie'!T$504=0,0,'Zahraničné financovanie'!T426/'Zahraničné financovanie'!T$504)</f>
        <v>0</v>
      </c>
      <c r="S132" s="315">
        <f>IF('Zahraničné financovanie'!U$504=0,0,'Zahraničné financovanie'!U426/'Zahraničné financovanie'!U$504)</f>
        <v>0</v>
      </c>
      <c r="T132" s="315">
        <f>IF('Zahraničné financovanie'!V$504=0,0,'Zahraničné financovanie'!V426/'Zahraničné financovanie'!V$504)</f>
        <v>0</v>
      </c>
      <c r="U132" s="315">
        <f>IF('Zahraničné financovanie'!W$504=0,0,'Zahraničné financovanie'!W426/'Zahraničné financovanie'!W$504)</f>
        <v>0</v>
      </c>
      <c r="V132" s="315">
        <f>IF('Zahraničné financovanie'!X$504=0,0,'Zahraničné financovanie'!X426/'Zahraničné financovanie'!X$504)</f>
        <v>0</v>
      </c>
      <c r="W132" s="315">
        <f>IF('Zahraničné financovanie'!Y$504=0,0,'Zahraničné financovanie'!Y426/'Zahraničné financovanie'!Y$504)</f>
        <v>0</v>
      </c>
      <c r="X132" s="315">
        <f>IF('Zahraničné financovanie'!Z$504=0,0,'Zahraničné financovanie'!Z426/'Zahraničné financovanie'!Z$504)</f>
        <v>0</v>
      </c>
      <c r="Y132" s="315">
        <f>IF('Zahraničné financovanie'!AA$504=0,0,'Zahraničné financovanie'!AA426/'Zahraničné financovanie'!AA$504)</f>
        <v>0</v>
      </c>
      <c r="Z132" s="315">
        <f>IF('Zahraničné financovanie'!AB$504=0,0,'Zahraničné financovanie'!AB426/'Zahraničné financovanie'!AB$504)</f>
        <v>0</v>
      </c>
      <c r="AA132" s="315">
        <f>IF('Zahraničné financovanie'!AC$504=0,0,'Zahraničné financovanie'!AC426/'Zahraničné financovanie'!AC$504)</f>
        <v>1.6199035971397675E-3</v>
      </c>
      <c r="AB132" s="315">
        <f>IF('Zahraničné financovanie'!AD$504=0,0,'Zahraničné financovanie'!AD426/'Zahraničné financovanie'!AD$504)</f>
        <v>0</v>
      </c>
      <c r="AC132" s="315">
        <f>IF('Zahraničné financovanie'!AE$504=0,0,'Zahraničné financovanie'!AE426/'Zahraničné financovanie'!AE$504)</f>
        <v>0</v>
      </c>
      <c r="AD132" s="315">
        <f>IF('Zahraničné financovanie'!AF$504=0,0,'Zahraničné financovanie'!AF426/'Zahraničné financovanie'!AF$504)</f>
        <v>0</v>
      </c>
      <c r="AE132" s="315">
        <f>IF('Zahraničné financovanie'!AG$504=0,0,'Zahraničné financovanie'!AG426/'Zahraničné financovanie'!AG$504)</f>
        <v>0</v>
      </c>
      <c r="AF132" s="315">
        <f>IF('Zahraničné financovanie'!AH$504=0,0,'Zahraničné financovanie'!AH426/'Zahraničné financovanie'!AH$504)</f>
        <v>0</v>
      </c>
      <c r="AG132" s="315">
        <f>IF('Zahraničné financovanie'!AI$504=0,0,'Zahraničné financovanie'!AI426/'Zahraničné financovanie'!AI$504)</f>
        <v>0</v>
      </c>
      <c r="AH132" s="315">
        <f>IF('Zahraničné financovanie'!AJ$504=0,0,'Zahraničné financovanie'!AJ426/'Zahraničné financovanie'!AJ$504)</f>
        <v>0</v>
      </c>
      <c r="AI132" s="315">
        <f>IF('Zahraničné financovanie'!AK$504=0,0,'Zahraničné financovanie'!AK426/'Zahraničné financovanie'!AK$504)</f>
        <v>0</v>
      </c>
      <c r="AJ132" s="315">
        <f>IF('Zahraničné financovanie'!AL$504=0,0,'Zahraničné financovanie'!AL426/'Zahraničné financovanie'!AL$504)</f>
        <v>0</v>
      </c>
      <c r="AK132" s="315">
        <f>IF('Zahraničné financovanie'!AM$504=0,0,'Zahraničné financovanie'!AM426/'Zahraničné financovanie'!AM$504)</f>
        <v>0</v>
      </c>
      <c r="AL132" s="315">
        <f>IF('Zahraničné financovanie'!AN$504=0,0,'Zahraničné financovanie'!AN426/'Zahraničné financovanie'!AN$504)</f>
        <v>0</v>
      </c>
      <c r="AM132" s="315">
        <f>IF('Zahraničné financovanie'!AO$504=0,0,'Zahraničné financovanie'!AO426/'Zahraničné financovanie'!AO$504)</f>
        <v>0</v>
      </c>
      <c r="AN132" s="315">
        <f>IF('Zahraničné financovanie'!AP$504=0,0,'Zahraničné financovanie'!AP426/'Zahraničné financovanie'!AP$504)</f>
        <v>0</v>
      </c>
      <c r="AO132" s="315">
        <f>IF('Zahraničné financovanie'!AQ$504=0,0,'Zahraničné financovanie'!AQ426/'Zahraničné financovanie'!AQ$504)</f>
        <v>0</v>
      </c>
      <c r="AP132" s="315">
        <f>IF('Zahraničné financovanie'!AR$504=0,0,'Zahraničné financovanie'!AR426/'Zahraničné financovanie'!AR$504)</f>
        <v>0</v>
      </c>
      <c r="AQ132" s="315">
        <f>IF('Zahraničné financovanie'!AS$504=0,0,'Zahraničné financovanie'!AS426/'Zahraničné financovanie'!AS$504)</f>
        <v>0</v>
      </c>
      <c r="AR132" s="315">
        <f>IF('Zahraničné financovanie'!AT$504=0,0,'Zahraničné financovanie'!AT426/'Zahraničné financovanie'!AT$504)</f>
        <v>0</v>
      </c>
      <c r="AS132" s="315">
        <f>IF('Zahraničné financovanie'!AU$504=0,0,'Zahraničné financovanie'!AU426/'Zahraničné financovanie'!AU$504)</f>
        <v>0</v>
      </c>
      <c r="AT132" s="315">
        <f>IF('Zahraničné financovanie'!AV$504=0,0,'Zahraničné financovanie'!AV426/'Zahraničné financovanie'!AV$504)</f>
        <v>0</v>
      </c>
      <c r="AU132" s="315">
        <f>IF('Zahraničné financovanie'!AW$504=0,0,'Zahraničné financovanie'!AW426/'Zahraničné financovanie'!AW$504)</f>
        <v>0</v>
      </c>
      <c r="AV132" s="315">
        <f>IF('Zahraničné financovanie'!AX$504=0,0,'Zahraničné financovanie'!AX426/'Zahraničné financovanie'!AX$504)</f>
        <v>0</v>
      </c>
      <c r="AW132" s="315">
        <f>IF('Zahraničné financovanie'!AY$504=0,0,'Zahraničné financovanie'!AY426/'Zahraničné financovanie'!AY$504)</f>
        <v>0</v>
      </c>
      <c r="AX132" s="315">
        <f>IF('Zahraničné financovanie'!AZ$504=0,0,'Zahraničné financovanie'!AZ426/'Zahraničné financovanie'!AZ$504)</f>
        <v>0</v>
      </c>
      <c r="AY132" s="315">
        <f>IF('Zahraničné financovanie'!BA$504=0,0,'Zahraničné financovanie'!BA426/'Zahraničné financovanie'!BA$504)</f>
        <v>0</v>
      </c>
      <c r="AZ132" s="315">
        <f>IF('Zahraničné financovanie'!BB$504=0,0,'Zahraničné financovanie'!BB426/'Zahraničné financovanie'!BB$504)</f>
        <v>0</v>
      </c>
      <c r="BA132" s="315">
        <f>IF('Zahraničné financovanie'!BC$504=0,0,'Zahraničné financovanie'!BC426/'Zahraničné financovanie'!BC$504)</f>
        <v>0</v>
      </c>
      <c r="BB132" s="315">
        <f>IF('Zahraničné financovanie'!BD$504=0,0,'Zahraničné financovanie'!BD426/'Zahraničné financovanie'!BD$504)</f>
        <v>0</v>
      </c>
    </row>
    <row r="133" spans="1:54" ht="14.25" customHeight="1" x14ac:dyDescent="0.25">
      <c r="A133" s="31">
        <v>126</v>
      </c>
      <c r="B133" s="41" t="s">
        <v>286</v>
      </c>
      <c r="C133" s="46" t="s">
        <v>285</v>
      </c>
      <c r="D133" s="316">
        <f>IF('Zahraničné financovanie'!F$504=0,0,'Zahraničné financovanie'!F427/'Zahraničné financovanie'!F$504)</f>
        <v>0</v>
      </c>
      <c r="E133" s="316">
        <f>IF('Zahraničné financovanie'!G$504=0,0,'Zahraničné financovanie'!G427/'Zahraničné financovanie'!G$504)</f>
        <v>0</v>
      </c>
      <c r="F133" s="316">
        <f>IF('Zahraničné financovanie'!H$504=0,0,'Zahraničné financovanie'!H427/'Zahraničné financovanie'!H$504)</f>
        <v>0</v>
      </c>
      <c r="G133" s="316">
        <f>IF('Zahraničné financovanie'!I$504=0,0,'Zahraničné financovanie'!I427/'Zahraničné financovanie'!I$504)</f>
        <v>0</v>
      </c>
      <c r="H133" s="316">
        <f>IF('Zahraničné financovanie'!J$504=0,0,'Zahraničné financovanie'!J427/'Zahraničné financovanie'!J$504)</f>
        <v>0</v>
      </c>
      <c r="I133" s="316">
        <f>IF('Zahraničné financovanie'!K$504=0,0,'Zahraničné financovanie'!K427/'Zahraničné financovanie'!K$504)</f>
        <v>0</v>
      </c>
      <c r="J133" s="316">
        <f>IF('Zahraničné financovanie'!L$504=0,0,'Zahraničné financovanie'!L427/'Zahraničné financovanie'!L$504)</f>
        <v>1.3976240391334731E-2</v>
      </c>
      <c r="K133" s="316">
        <f>IF('Zahraničné financovanie'!M$504=0,0,'Zahraničné financovanie'!M427/'Zahraničné financovanie'!M$504)</f>
        <v>0</v>
      </c>
      <c r="L133" s="316">
        <f>IF('Zahraničné financovanie'!N$504=0,0,'Zahraničné financovanie'!N427/'Zahraničné financovanie'!N$504)</f>
        <v>0</v>
      </c>
      <c r="M133" s="316">
        <f>IF('Zahraničné financovanie'!O$504=0,0,'Zahraničné financovanie'!O427/'Zahraničné financovanie'!O$504)</f>
        <v>0</v>
      </c>
      <c r="N133" s="316">
        <f>IF('Zahraničné financovanie'!P$504=0,0,'Zahraničné financovanie'!P427/'Zahraničné financovanie'!P$504)</f>
        <v>0</v>
      </c>
      <c r="O133" s="316">
        <f>IF('Zahraničné financovanie'!Q$504=0,0,'Zahraničné financovanie'!Q427/'Zahraničné financovanie'!Q$504)</f>
        <v>0</v>
      </c>
      <c r="P133" s="316">
        <f>IF('Zahraničné financovanie'!R$504=0,0,'Zahraničné financovanie'!R427/'Zahraničné financovanie'!R$504)</f>
        <v>0</v>
      </c>
      <c r="Q133" s="316">
        <f>IF('Zahraničné financovanie'!S$504=0,0,'Zahraničné financovanie'!S427/'Zahraničné financovanie'!S$504)</f>
        <v>0</v>
      </c>
      <c r="R133" s="316">
        <f>IF('Zahraničné financovanie'!T$504=0,0,'Zahraničné financovanie'!T427/'Zahraničné financovanie'!T$504)</f>
        <v>0</v>
      </c>
      <c r="S133" s="316">
        <f>IF('Zahraničné financovanie'!U$504=0,0,'Zahraničné financovanie'!U427/'Zahraničné financovanie'!U$504)</f>
        <v>0</v>
      </c>
      <c r="T133" s="316">
        <f>IF('Zahraničné financovanie'!V$504=0,0,'Zahraničné financovanie'!V427/'Zahraničné financovanie'!V$504)</f>
        <v>0</v>
      </c>
      <c r="U133" s="316">
        <f>IF('Zahraničné financovanie'!W$504=0,0,'Zahraničné financovanie'!W427/'Zahraničné financovanie'!W$504)</f>
        <v>0</v>
      </c>
      <c r="V133" s="316">
        <f>IF('Zahraničné financovanie'!X$504=0,0,'Zahraničné financovanie'!X427/'Zahraničné financovanie'!X$504)</f>
        <v>0</v>
      </c>
      <c r="W133" s="316">
        <f>IF('Zahraničné financovanie'!Y$504=0,0,'Zahraničné financovanie'!Y427/'Zahraničné financovanie'!Y$504)</f>
        <v>0</v>
      </c>
      <c r="X133" s="316">
        <f>IF('Zahraničné financovanie'!Z$504=0,0,'Zahraničné financovanie'!Z427/'Zahraničné financovanie'!Z$504)</f>
        <v>0</v>
      </c>
      <c r="Y133" s="316">
        <f>IF('Zahraničné financovanie'!AA$504=0,0,'Zahraničné financovanie'!AA427/'Zahraničné financovanie'!AA$504)</f>
        <v>0</v>
      </c>
      <c r="Z133" s="316">
        <f>IF('Zahraničné financovanie'!AB$504=0,0,'Zahraničné financovanie'!AB427/'Zahraničné financovanie'!AB$504)</f>
        <v>0</v>
      </c>
      <c r="AA133" s="316">
        <f>IF('Zahraničné financovanie'!AC$504=0,0,'Zahraničné financovanie'!AC427/'Zahraničné financovanie'!AC$504)</f>
        <v>0</v>
      </c>
      <c r="AB133" s="316">
        <f>IF('Zahraničné financovanie'!AD$504=0,0,'Zahraničné financovanie'!AD427/'Zahraničné financovanie'!AD$504)</f>
        <v>0</v>
      </c>
      <c r="AC133" s="316">
        <f>IF('Zahraničné financovanie'!AE$504=0,0,'Zahraničné financovanie'!AE427/'Zahraničné financovanie'!AE$504)</f>
        <v>0</v>
      </c>
      <c r="AD133" s="316">
        <f>IF('Zahraničné financovanie'!AF$504=0,0,'Zahraničné financovanie'!AF427/'Zahraničné financovanie'!AF$504)</f>
        <v>0</v>
      </c>
      <c r="AE133" s="316">
        <f>IF('Zahraničné financovanie'!AG$504=0,0,'Zahraničné financovanie'!AG427/'Zahraničné financovanie'!AG$504)</f>
        <v>0</v>
      </c>
      <c r="AF133" s="316">
        <f>IF('Zahraničné financovanie'!AH$504=0,0,'Zahraničné financovanie'!AH427/'Zahraničné financovanie'!AH$504)</f>
        <v>0</v>
      </c>
      <c r="AG133" s="316">
        <f>IF('Zahraničné financovanie'!AI$504=0,0,'Zahraničné financovanie'!AI427/'Zahraničné financovanie'!AI$504)</f>
        <v>0</v>
      </c>
      <c r="AH133" s="316">
        <f>IF('Zahraničné financovanie'!AJ$504=0,0,'Zahraničné financovanie'!AJ427/'Zahraničné financovanie'!AJ$504)</f>
        <v>0</v>
      </c>
      <c r="AI133" s="316">
        <f>IF('Zahraničné financovanie'!AK$504=0,0,'Zahraničné financovanie'!AK427/'Zahraničné financovanie'!AK$504)</f>
        <v>0</v>
      </c>
      <c r="AJ133" s="316">
        <f>IF('Zahraničné financovanie'!AL$504=0,0,'Zahraničné financovanie'!AL427/'Zahraničné financovanie'!AL$504)</f>
        <v>0</v>
      </c>
      <c r="AK133" s="316">
        <f>IF('Zahraničné financovanie'!AM$504=0,0,'Zahraničné financovanie'!AM427/'Zahraničné financovanie'!AM$504)</f>
        <v>0</v>
      </c>
      <c r="AL133" s="316">
        <f>IF('Zahraničné financovanie'!AN$504=0,0,'Zahraničné financovanie'!AN427/'Zahraničné financovanie'!AN$504)</f>
        <v>0</v>
      </c>
      <c r="AM133" s="316">
        <f>IF('Zahraničné financovanie'!AO$504=0,0,'Zahraničné financovanie'!AO427/'Zahraničné financovanie'!AO$504)</f>
        <v>0</v>
      </c>
      <c r="AN133" s="316">
        <f>IF('Zahraničné financovanie'!AP$504=0,0,'Zahraničné financovanie'!AP427/'Zahraničné financovanie'!AP$504)</f>
        <v>0</v>
      </c>
      <c r="AO133" s="316">
        <f>IF('Zahraničné financovanie'!AQ$504=0,0,'Zahraničné financovanie'!AQ427/'Zahraničné financovanie'!AQ$504)</f>
        <v>3.0618970520697713E-3</v>
      </c>
      <c r="AP133" s="316">
        <f>IF('Zahraničné financovanie'!AR$504=0,0,'Zahraničné financovanie'!AR427/'Zahraničné financovanie'!AR$504)</f>
        <v>0</v>
      </c>
      <c r="AQ133" s="316">
        <f>IF('Zahraničné financovanie'!AS$504=0,0,'Zahraničné financovanie'!AS427/'Zahraničné financovanie'!AS$504)</f>
        <v>0</v>
      </c>
      <c r="AR133" s="316">
        <f>IF('Zahraničné financovanie'!AT$504=0,0,'Zahraničné financovanie'!AT427/'Zahraničné financovanie'!AT$504)</f>
        <v>0</v>
      </c>
      <c r="AS133" s="316">
        <f>IF('Zahraničné financovanie'!AU$504=0,0,'Zahraničné financovanie'!AU427/'Zahraničné financovanie'!AU$504)</f>
        <v>0</v>
      </c>
      <c r="AT133" s="316">
        <f>IF('Zahraničné financovanie'!AV$504=0,0,'Zahraničné financovanie'!AV427/'Zahraničné financovanie'!AV$504)</f>
        <v>0</v>
      </c>
      <c r="AU133" s="316">
        <f>IF('Zahraničné financovanie'!AW$504=0,0,'Zahraničné financovanie'!AW427/'Zahraničné financovanie'!AW$504)</f>
        <v>0</v>
      </c>
      <c r="AV133" s="316">
        <f>IF('Zahraničné financovanie'!AX$504=0,0,'Zahraničné financovanie'!AX427/'Zahraničné financovanie'!AX$504)</f>
        <v>0</v>
      </c>
      <c r="AW133" s="316">
        <f>IF('Zahraničné financovanie'!AY$504=0,0,'Zahraničné financovanie'!AY427/'Zahraničné financovanie'!AY$504)</f>
        <v>0</v>
      </c>
      <c r="AX133" s="316">
        <f>IF('Zahraničné financovanie'!AZ$504=0,0,'Zahraničné financovanie'!AZ427/'Zahraničné financovanie'!AZ$504)</f>
        <v>0</v>
      </c>
      <c r="AY133" s="316">
        <f>IF('Zahraničné financovanie'!BA$504=0,0,'Zahraničné financovanie'!BA427/'Zahraničné financovanie'!BA$504)</f>
        <v>0</v>
      </c>
      <c r="AZ133" s="316">
        <f>IF('Zahraničné financovanie'!BB$504=0,0,'Zahraničné financovanie'!BB427/'Zahraničné financovanie'!BB$504)</f>
        <v>0</v>
      </c>
      <c r="BA133" s="316">
        <f>IF('Zahraničné financovanie'!BC$504=0,0,'Zahraničné financovanie'!BC427/'Zahraničné financovanie'!BC$504)</f>
        <v>0</v>
      </c>
      <c r="BB133" s="316">
        <f>IF('Zahraničné financovanie'!BD$504=0,0,'Zahraničné financovanie'!BD427/'Zahraničné financovanie'!BD$504)</f>
        <v>0</v>
      </c>
    </row>
    <row r="134" spans="1:54" ht="14.25" customHeight="1" x14ac:dyDescent="0.2">
      <c r="A134" s="31">
        <v>127</v>
      </c>
      <c r="B134" s="37" t="s">
        <v>297</v>
      </c>
      <c r="C134" s="37" t="s">
        <v>296</v>
      </c>
      <c r="D134" s="315">
        <f>IF('Zahraničné financovanie'!F$504=0,0,'Zahraničné financovanie'!F428/'Zahraničné financovanie'!F$504)</f>
        <v>0</v>
      </c>
      <c r="E134" s="315">
        <f>IF('Zahraničné financovanie'!G$504=0,0,'Zahraničné financovanie'!G428/'Zahraničné financovanie'!G$504)</f>
        <v>0</v>
      </c>
      <c r="F134" s="315">
        <f>IF('Zahraničné financovanie'!H$504=0,0,'Zahraničné financovanie'!H428/'Zahraničné financovanie'!H$504)</f>
        <v>0</v>
      </c>
      <c r="G134" s="315">
        <f>IF('Zahraničné financovanie'!I$504=0,0,'Zahraničné financovanie'!I428/'Zahraničné financovanie'!I$504)</f>
        <v>0</v>
      </c>
      <c r="H134" s="315">
        <f>IF('Zahraničné financovanie'!J$504=0,0,'Zahraničné financovanie'!J428/'Zahraničné financovanie'!J$504)</f>
        <v>0</v>
      </c>
      <c r="I134" s="315">
        <f>IF('Zahraničné financovanie'!K$504=0,0,'Zahraničné financovanie'!K428/'Zahraničné financovanie'!K$504)</f>
        <v>0</v>
      </c>
      <c r="J134" s="315">
        <f>IF('Zahraničné financovanie'!L$504=0,0,'Zahraničné financovanie'!L428/'Zahraničné financovanie'!L$504)</f>
        <v>0</v>
      </c>
      <c r="K134" s="315">
        <f>IF('Zahraničné financovanie'!M$504=0,0,'Zahraničné financovanie'!M428/'Zahraničné financovanie'!M$504)</f>
        <v>0</v>
      </c>
      <c r="L134" s="315">
        <f>IF('Zahraničné financovanie'!N$504=0,0,'Zahraničné financovanie'!N428/'Zahraničné financovanie'!N$504)</f>
        <v>0</v>
      </c>
      <c r="M134" s="315">
        <f>IF('Zahraničné financovanie'!O$504=0,0,'Zahraničné financovanie'!O428/'Zahraničné financovanie'!O$504)</f>
        <v>0</v>
      </c>
      <c r="N134" s="315">
        <f>IF('Zahraničné financovanie'!P$504=0,0,'Zahraničné financovanie'!P428/'Zahraničné financovanie'!P$504)</f>
        <v>0</v>
      </c>
      <c r="O134" s="315">
        <f>IF('Zahraničné financovanie'!Q$504=0,0,'Zahraničné financovanie'!Q428/'Zahraničné financovanie'!Q$504)</f>
        <v>1.1772600449713337E-2</v>
      </c>
      <c r="P134" s="315">
        <f>IF('Zahraničné financovanie'!R$504=0,0,'Zahraničné financovanie'!R428/'Zahraničné financovanie'!R$504)</f>
        <v>0</v>
      </c>
      <c r="Q134" s="315">
        <f>IF('Zahraničné financovanie'!S$504=0,0,'Zahraničné financovanie'!S428/'Zahraničné financovanie'!S$504)</f>
        <v>0</v>
      </c>
      <c r="R134" s="315">
        <f>IF('Zahraničné financovanie'!T$504=0,0,'Zahraničné financovanie'!T428/'Zahraničné financovanie'!T$504)</f>
        <v>0</v>
      </c>
      <c r="S134" s="315">
        <f>IF('Zahraničné financovanie'!U$504=0,0,'Zahraničné financovanie'!U428/'Zahraničné financovanie'!U$504)</f>
        <v>0</v>
      </c>
      <c r="T134" s="315">
        <f>IF('Zahraničné financovanie'!V$504=0,0,'Zahraničné financovanie'!V428/'Zahraničné financovanie'!V$504)</f>
        <v>0</v>
      </c>
      <c r="U134" s="315">
        <f>IF('Zahraničné financovanie'!W$504=0,0,'Zahraničné financovanie'!W428/'Zahraničné financovanie'!W$504)</f>
        <v>0</v>
      </c>
      <c r="V134" s="315">
        <f>IF('Zahraničné financovanie'!X$504=0,0,'Zahraničné financovanie'!X428/'Zahraničné financovanie'!X$504)</f>
        <v>0</v>
      </c>
      <c r="W134" s="315">
        <f>IF('Zahraničné financovanie'!Y$504=0,0,'Zahraničné financovanie'!Y428/'Zahraničné financovanie'!Y$504)</f>
        <v>0</v>
      </c>
      <c r="X134" s="315">
        <f>IF('Zahraničné financovanie'!Z$504=0,0,'Zahraničné financovanie'!Z428/'Zahraničné financovanie'!Z$504)</f>
        <v>0</v>
      </c>
      <c r="Y134" s="315">
        <f>IF('Zahraničné financovanie'!AA$504=0,0,'Zahraničné financovanie'!AA428/'Zahraničné financovanie'!AA$504)</f>
        <v>0</v>
      </c>
      <c r="Z134" s="315">
        <f>IF('Zahraničné financovanie'!AB$504=0,0,'Zahraničné financovanie'!AB428/'Zahraničné financovanie'!AB$504)</f>
        <v>0</v>
      </c>
      <c r="AA134" s="315">
        <f>IF('Zahraničné financovanie'!AC$504=0,0,'Zahraničné financovanie'!AC428/'Zahraničné financovanie'!AC$504)</f>
        <v>3.4904200826262701E-3</v>
      </c>
      <c r="AB134" s="315">
        <f>IF('Zahraničné financovanie'!AD$504=0,0,'Zahraničné financovanie'!AD428/'Zahraničné financovanie'!AD$504)</f>
        <v>0</v>
      </c>
      <c r="AC134" s="315">
        <f>IF('Zahraničné financovanie'!AE$504=0,0,'Zahraničné financovanie'!AE428/'Zahraničné financovanie'!AE$504)</f>
        <v>0</v>
      </c>
      <c r="AD134" s="315">
        <f>IF('Zahraničné financovanie'!AF$504=0,0,'Zahraničné financovanie'!AF428/'Zahraničné financovanie'!AF$504)</f>
        <v>0</v>
      </c>
      <c r="AE134" s="315">
        <f>IF('Zahraničné financovanie'!AG$504=0,0,'Zahraničné financovanie'!AG428/'Zahraničné financovanie'!AG$504)</f>
        <v>0</v>
      </c>
      <c r="AF134" s="315">
        <f>IF('Zahraničné financovanie'!AH$504=0,0,'Zahraničné financovanie'!AH428/'Zahraničné financovanie'!AH$504)</f>
        <v>0</v>
      </c>
      <c r="AG134" s="315">
        <f>IF('Zahraničné financovanie'!AI$504=0,0,'Zahraničné financovanie'!AI428/'Zahraničné financovanie'!AI$504)</f>
        <v>0</v>
      </c>
      <c r="AH134" s="315">
        <f>IF('Zahraničné financovanie'!AJ$504=0,0,'Zahraničné financovanie'!AJ428/'Zahraničné financovanie'!AJ$504)</f>
        <v>0</v>
      </c>
      <c r="AI134" s="315">
        <f>IF('Zahraničné financovanie'!AK$504=0,0,'Zahraničné financovanie'!AK428/'Zahraničné financovanie'!AK$504)</f>
        <v>0</v>
      </c>
      <c r="AJ134" s="315">
        <f>IF('Zahraničné financovanie'!AL$504=0,0,'Zahraničné financovanie'!AL428/'Zahraničné financovanie'!AL$504)</f>
        <v>0</v>
      </c>
      <c r="AK134" s="315">
        <f>IF('Zahraničné financovanie'!AM$504=0,0,'Zahraničné financovanie'!AM428/'Zahraničné financovanie'!AM$504)</f>
        <v>0</v>
      </c>
      <c r="AL134" s="315">
        <f>IF('Zahraničné financovanie'!AN$504=0,0,'Zahraničné financovanie'!AN428/'Zahraničné financovanie'!AN$504)</f>
        <v>0</v>
      </c>
      <c r="AM134" s="315">
        <f>IF('Zahraničné financovanie'!AO$504=0,0,'Zahraničné financovanie'!AO428/'Zahraničné financovanie'!AO$504)</f>
        <v>0</v>
      </c>
      <c r="AN134" s="315">
        <f>IF('Zahraničné financovanie'!AP$504=0,0,'Zahraničné financovanie'!AP428/'Zahraničné financovanie'!AP$504)</f>
        <v>0</v>
      </c>
      <c r="AO134" s="315">
        <f>IF('Zahraničné financovanie'!AQ$504=0,0,'Zahraničné financovanie'!AQ428/'Zahraničné financovanie'!AQ$504)</f>
        <v>0</v>
      </c>
      <c r="AP134" s="315">
        <f>IF('Zahraničné financovanie'!AR$504=0,0,'Zahraničné financovanie'!AR428/'Zahraničné financovanie'!AR$504)</f>
        <v>0</v>
      </c>
      <c r="AQ134" s="315">
        <f>IF('Zahraničné financovanie'!AS$504=0,0,'Zahraničné financovanie'!AS428/'Zahraničné financovanie'!AS$504)</f>
        <v>0</v>
      </c>
      <c r="AR134" s="315">
        <f>IF('Zahraničné financovanie'!AT$504=0,0,'Zahraničné financovanie'!AT428/'Zahraničné financovanie'!AT$504)</f>
        <v>0</v>
      </c>
      <c r="AS134" s="315">
        <f>IF('Zahraničné financovanie'!AU$504=0,0,'Zahraničné financovanie'!AU428/'Zahraničné financovanie'!AU$504)</f>
        <v>0</v>
      </c>
      <c r="AT134" s="315">
        <f>IF('Zahraničné financovanie'!AV$504=0,0,'Zahraničné financovanie'!AV428/'Zahraničné financovanie'!AV$504)</f>
        <v>0</v>
      </c>
      <c r="AU134" s="315">
        <f>IF('Zahraničné financovanie'!AW$504=0,0,'Zahraničné financovanie'!AW428/'Zahraničné financovanie'!AW$504)</f>
        <v>0</v>
      </c>
      <c r="AV134" s="315">
        <f>IF('Zahraničné financovanie'!AX$504=0,0,'Zahraničné financovanie'!AX428/'Zahraničné financovanie'!AX$504)</f>
        <v>0</v>
      </c>
      <c r="AW134" s="315">
        <f>IF('Zahraničné financovanie'!AY$504=0,0,'Zahraničné financovanie'!AY428/'Zahraničné financovanie'!AY$504)</f>
        <v>0</v>
      </c>
      <c r="AX134" s="315">
        <f>IF('Zahraničné financovanie'!AZ$504=0,0,'Zahraničné financovanie'!AZ428/'Zahraničné financovanie'!AZ$504)</f>
        <v>0</v>
      </c>
      <c r="AY134" s="315">
        <f>IF('Zahraničné financovanie'!BA$504=0,0,'Zahraničné financovanie'!BA428/'Zahraničné financovanie'!BA$504)</f>
        <v>0</v>
      </c>
      <c r="AZ134" s="315">
        <f>IF('Zahraničné financovanie'!BB$504=0,0,'Zahraničné financovanie'!BB428/'Zahraničné financovanie'!BB$504)</f>
        <v>1.1894020488240221E-2</v>
      </c>
      <c r="BA134" s="315">
        <f>IF('Zahraničné financovanie'!BC$504=0,0,'Zahraničné financovanie'!BC428/'Zahraničné financovanie'!BC$504)</f>
        <v>0</v>
      </c>
      <c r="BB134" s="315">
        <f>IF('Zahraničné financovanie'!BD$504=0,0,'Zahraničné financovanie'!BD428/'Zahraničné financovanie'!BD$504)</f>
        <v>0</v>
      </c>
    </row>
    <row r="135" spans="1:54" ht="14.25" customHeight="1" x14ac:dyDescent="0.25">
      <c r="A135" s="31">
        <v>128</v>
      </c>
      <c r="B135" s="41" t="s">
        <v>405</v>
      </c>
      <c r="C135" s="46" t="s">
        <v>404</v>
      </c>
      <c r="D135" s="316">
        <f>IF('Zahraničné financovanie'!F$504=0,0,'Zahraničné financovanie'!F429/'Zahraničné financovanie'!F$504)</f>
        <v>0</v>
      </c>
      <c r="E135" s="316">
        <f>IF('Zahraničné financovanie'!G$504=0,0,'Zahraničné financovanie'!G429/'Zahraničné financovanie'!G$504)</f>
        <v>0</v>
      </c>
      <c r="F135" s="316">
        <f>IF('Zahraničné financovanie'!H$504=0,0,'Zahraničné financovanie'!H429/'Zahraničné financovanie'!H$504)</f>
        <v>0</v>
      </c>
      <c r="G135" s="316">
        <f>IF('Zahraničné financovanie'!I$504=0,0,'Zahraničné financovanie'!I429/'Zahraničné financovanie'!I$504)</f>
        <v>0</v>
      </c>
      <c r="H135" s="316">
        <f>IF('Zahraničné financovanie'!J$504=0,0,'Zahraničné financovanie'!J429/'Zahraničné financovanie'!J$504)</f>
        <v>0</v>
      </c>
      <c r="I135" s="316">
        <f>IF('Zahraničné financovanie'!K$504=0,0,'Zahraničné financovanie'!K429/'Zahraničné financovanie'!K$504)</f>
        <v>0</v>
      </c>
      <c r="J135" s="316">
        <f>IF('Zahraničné financovanie'!L$504=0,0,'Zahraničné financovanie'!L429/'Zahraničné financovanie'!L$504)</f>
        <v>0</v>
      </c>
      <c r="K135" s="316">
        <f>IF('Zahraničné financovanie'!M$504=0,0,'Zahraničné financovanie'!M429/'Zahraničné financovanie'!M$504)</f>
        <v>0</v>
      </c>
      <c r="L135" s="316">
        <f>IF('Zahraničné financovanie'!N$504=0,0,'Zahraničné financovanie'!N429/'Zahraničné financovanie'!N$504)</f>
        <v>0</v>
      </c>
      <c r="M135" s="316">
        <f>IF('Zahraničné financovanie'!O$504=0,0,'Zahraničné financovanie'!O429/'Zahraničné financovanie'!O$504)</f>
        <v>0</v>
      </c>
      <c r="N135" s="316">
        <f>IF('Zahraničné financovanie'!P$504=0,0,'Zahraničné financovanie'!P429/'Zahraničné financovanie'!P$504)</f>
        <v>0</v>
      </c>
      <c r="O135" s="316">
        <f>IF('Zahraničné financovanie'!Q$504=0,0,'Zahraničné financovanie'!Q429/'Zahraničné financovanie'!Q$504)</f>
        <v>0</v>
      </c>
      <c r="P135" s="316">
        <f>IF('Zahraničné financovanie'!R$504=0,0,'Zahraničné financovanie'!R429/'Zahraničné financovanie'!R$504)</f>
        <v>0</v>
      </c>
      <c r="Q135" s="316">
        <f>IF('Zahraničné financovanie'!S$504=0,0,'Zahraničné financovanie'!S429/'Zahraničné financovanie'!S$504)</f>
        <v>0</v>
      </c>
      <c r="R135" s="316">
        <f>IF('Zahraničné financovanie'!T$504=0,0,'Zahraničné financovanie'!T429/'Zahraničné financovanie'!T$504)</f>
        <v>0</v>
      </c>
      <c r="S135" s="316">
        <f>IF('Zahraničné financovanie'!U$504=0,0,'Zahraničné financovanie'!U429/'Zahraničné financovanie'!U$504)</f>
        <v>0</v>
      </c>
      <c r="T135" s="316">
        <f>IF('Zahraničné financovanie'!V$504=0,0,'Zahraničné financovanie'!V429/'Zahraničné financovanie'!V$504)</f>
        <v>0</v>
      </c>
      <c r="U135" s="316">
        <f>IF('Zahraničné financovanie'!W$504=0,0,'Zahraničné financovanie'!W429/'Zahraničné financovanie'!W$504)</f>
        <v>0</v>
      </c>
      <c r="V135" s="316">
        <f>IF('Zahraničné financovanie'!X$504=0,0,'Zahraničné financovanie'!X429/'Zahraničné financovanie'!X$504)</f>
        <v>0</v>
      </c>
      <c r="W135" s="316">
        <f>IF('Zahraničné financovanie'!Y$504=0,0,'Zahraničné financovanie'!Y429/'Zahraničné financovanie'!Y$504)</f>
        <v>0</v>
      </c>
      <c r="X135" s="316">
        <f>IF('Zahraničné financovanie'!Z$504=0,0,'Zahraničné financovanie'!Z429/'Zahraničné financovanie'!Z$504)</f>
        <v>0</v>
      </c>
      <c r="Y135" s="316">
        <f>IF('Zahraničné financovanie'!AA$504=0,0,'Zahraničné financovanie'!AA429/'Zahraničné financovanie'!AA$504)</f>
        <v>3.8732979679710535E-4</v>
      </c>
      <c r="Z135" s="316">
        <f>IF('Zahraničné financovanie'!AB$504=0,0,'Zahraničné financovanie'!AB429/'Zahraničné financovanie'!AB$504)</f>
        <v>0</v>
      </c>
      <c r="AA135" s="316">
        <f>IF('Zahraničné financovanie'!AC$504=0,0,'Zahraničné financovanie'!AC429/'Zahraničné financovanie'!AC$504)</f>
        <v>0</v>
      </c>
      <c r="AB135" s="316">
        <f>IF('Zahraničné financovanie'!AD$504=0,0,'Zahraničné financovanie'!AD429/'Zahraničné financovanie'!AD$504)</f>
        <v>0</v>
      </c>
      <c r="AC135" s="316">
        <f>IF('Zahraničné financovanie'!AE$504=0,0,'Zahraničné financovanie'!AE429/'Zahraničné financovanie'!AE$504)</f>
        <v>0</v>
      </c>
      <c r="AD135" s="316">
        <f>IF('Zahraničné financovanie'!AF$504=0,0,'Zahraničné financovanie'!AF429/'Zahraničné financovanie'!AF$504)</f>
        <v>0</v>
      </c>
      <c r="AE135" s="316">
        <f>IF('Zahraničné financovanie'!AG$504=0,0,'Zahraničné financovanie'!AG429/'Zahraničné financovanie'!AG$504)</f>
        <v>0</v>
      </c>
      <c r="AF135" s="316">
        <f>IF('Zahraničné financovanie'!AH$504=0,0,'Zahraničné financovanie'!AH429/'Zahraničné financovanie'!AH$504)</f>
        <v>0</v>
      </c>
      <c r="AG135" s="316">
        <f>IF('Zahraničné financovanie'!AI$504=0,0,'Zahraničné financovanie'!AI429/'Zahraničné financovanie'!AI$504)</f>
        <v>0</v>
      </c>
      <c r="AH135" s="316">
        <f>IF('Zahraničné financovanie'!AJ$504=0,0,'Zahraničné financovanie'!AJ429/'Zahraničné financovanie'!AJ$504)</f>
        <v>0</v>
      </c>
      <c r="AI135" s="316">
        <f>IF('Zahraničné financovanie'!AK$504=0,0,'Zahraničné financovanie'!AK429/'Zahraničné financovanie'!AK$504)</f>
        <v>0</v>
      </c>
      <c r="AJ135" s="316">
        <f>IF('Zahraničné financovanie'!AL$504=0,0,'Zahraničné financovanie'!AL429/'Zahraničné financovanie'!AL$504)</f>
        <v>0</v>
      </c>
      <c r="AK135" s="316">
        <f>IF('Zahraničné financovanie'!AM$504=0,0,'Zahraničné financovanie'!AM429/'Zahraničné financovanie'!AM$504)</f>
        <v>0</v>
      </c>
      <c r="AL135" s="316">
        <f>IF('Zahraničné financovanie'!AN$504=0,0,'Zahraničné financovanie'!AN429/'Zahraničné financovanie'!AN$504)</f>
        <v>0</v>
      </c>
      <c r="AM135" s="316">
        <f>IF('Zahraničné financovanie'!AO$504=0,0,'Zahraničné financovanie'!AO429/'Zahraničné financovanie'!AO$504)</f>
        <v>0</v>
      </c>
      <c r="AN135" s="316">
        <f>IF('Zahraničné financovanie'!AP$504=0,0,'Zahraničné financovanie'!AP429/'Zahraničné financovanie'!AP$504)</f>
        <v>0</v>
      </c>
      <c r="AO135" s="316">
        <f>IF('Zahraničné financovanie'!AQ$504=0,0,'Zahraničné financovanie'!AQ429/'Zahraničné financovanie'!AQ$504)</f>
        <v>0</v>
      </c>
      <c r="AP135" s="316">
        <f>IF('Zahraničné financovanie'!AR$504=0,0,'Zahraničné financovanie'!AR429/'Zahraničné financovanie'!AR$504)</f>
        <v>0</v>
      </c>
      <c r="AQ135" s="316">
        <f>IF('Zahraničné financovanie'!AS$504=0,0,'Zahraničné financovanie'!AS429/'Zahraničné financovanie'!AS$504)</f>
        <v>0</v>
      </c>
      <c r="AR135" s="316">
        <f>IF('Zahraničné financovanie'!AT$504=0,0,'Zahraničné financovanie'!AT429/'Zahraničné financovanie'!AT$504)</f>
        <v>0</v>
      </c>
      <c r="AS135" s="316">
        <f>IF('Zahraničné financovanie'!AU$504=0,0,'Zahraničné financovanie'!AU429/'Zahraničné financovanie'!AU$504)</f>
        <v>0</v>
      </c>
      <c r="AT135" s="316">
        <f>IF('Zahraničné financovanie'!AV$504=0,0,'Zahraničné financovanie'!AV429/'Zahraničné financovanie'!AV$504)</f>
        <v>0</v>
      </c>
      <c r="AU135" s="316">
        <f>IF('Zahraničné financovanie'!AW$504=0,0,'Zahraničné financovanie'!AW429/'Zahraničné financovanie'!AW$504)</f>
        <v>0</v>
      </c>
      <c r="AV135" s="316">
        <f>IF('Zahraničné financovanie'!AX$504=0,0,'Zahraničné financovanie'!AX429/'Zahraničné financovanie'!AX$504)</f>
        <v>0</v>
      </c>
      <c r="AW135" s="316">
        <f>IF('Zahraničné financovanie'!AY$504=0,0,'Zahraničné financovanie'!AY429/'Zahraničné financovanie'!AY$504)</f>
        <v>0</v>
      </c>
      <c r="AX135" s="316">
        <f>IF('Zahraničné financovanie'!AZ$504=0,0,'Zahraničné financovanie'!AZ429/'Zahraničné financovanie'!AZ$504)</f>
        <v>0</v>
      </c>
      <c r="AY135" s="316">
        <f>IF('Zahraničné financovanie'!BA$504=0,0,'Zahraničné financovanie'!BA429/'Zahraničné financovanie'!BA$504)</f>
        <v>0</v>
      </c>
      <c r="AZ135" s="316">
        <f>IF('Zahraničné financovanie'!BB$504=0,0,'Zahraničné financovanie'!BB429/'Zahraničné financovanie'!BB$504)</f>
        <v>0</v>
      </c>
      <c r="BA135" s="316">
        <f>IF('Zahraničné financovanie'!BC$504=0,0,'Zahraničné financovanie'!BC429/'Zahraničné financovanie'!BC$504)</f>
        <v>0</v>
      </c>
      <c r="BB135" s="316">
        <f>IF('Zahraničné financovanie'!BD$504=0,0,'Zahraničné financovanie'!BD429/'Zahraničné financovanie'!BD$504)</f>
        <v>0</v>
      </c>
    </row>
    <row r="136" spans="1:54" ht="14.25" customHeight="1" x14ac:dyDescent="0.2">
      <c r="A136" s="31">
        <v>129</v>
      </c>
      <c r="B136" s="37" t="s">
        <v>409</v>
      </c>
      <c r="C136" s="37" t="s">
        <v>408</v>
      </c>
      <c r="D136" s="315">
        <f>IF('Zahraničné financovanie'!F$504=0,0,'Zahraničné financovanie'!F430/'Zahraničné financovanie'!F$504)</f>
        <v>0</v>
      </c>
      <c r="E136" s="315">
        <f>IF('Zahraničné financovanie'!G$504=0,0,'Zahraničné financovanie'!G430/'Zahraničné financovanie'!G$504)</f>
        <v>0</v>
      </c>
      <c r="F136" s="315">
        <f>IF('Zahraničné financovanie'!H$504=0,0,'Zahraničné financovanie'!H430/'Zahraničné financovanie'!H$504)</f>
        <v>0</v>
      </c>
      <c r="G136" s="315">
        <f>IF('Zahraničné financovanie'!I$504=0,0,'Zahraničné financovanie'!I430/'Zahraničné financovanie'!I$504)</f>
        <v>0</v>
      </c>
      <c r="H136" s="315">
        <f>IF('Zahraničné financovanie'!J$504=0,0,'Zahraničné financovanie'!J430/'Zahraničné financovanie'!J$504)</f>
        <v>0</v>
      </c>
      <c r="I136" s="315">
        <f>IF('Zahraničné financovanie'!K$504=0,0,'Zahraničné financovanie'!K430/'Zahraničné financovanie'!K$504)</f>
        <v>0</v>
      </c>
      <c r="J136" s="315">
        <f>IF('Zahraničné financovanie'!L$504=0,0,'Zahraničné financovanie'!L430/'Zahraničné financovanie'!L$504)</f>
        <v>0</v>
      </c>
      <c r="K136" s="315">
        <f>IF('Zahraničné financovanie'!M$504=0,0,'Zahraničné financovanie'!M430/'Zahraničné financovanie'!M$504)</f>
        <v>0</v>
      </c>
      <c r="L136" s="315">
        <f>IF('Zahraničné financovanie'!N$504=0,0,'Zahraničné financovanie'!N430/'Zahraničné financovanie'!N$504)</f>
        <v>0</v>
      </c>
      <c r="M136" s="315">
        <f>IF('Zahraničné financovanie'!O$504=0,0,'Zahraničné financovanie'!O430/'Zahraničné financovanie'!O$504)</f>
        <v>0</v>
      </c>
      <c r="N136" s="315">
        <f>IF('Zahraničné financovanie'!P$504=0,0,'Zahraničné financovanie'!P430/'Zahraničné financovanie'!P$504)</f>
        <v>0</v>
      </c>
      <c r="O136" s="315">
        <f>IF('Zahraničné financovanie'!Q$504=0,0,'Zahraničné financovanie'!Q430/'Zahraničné financovanie'!Q$504)</f>
        <v>0</v>
      </c>
      <c r="P136" s="315">
        <f>IF('Zahraničné financovanie'!R$504=0,0,'Zahraničné financovanie'!R430/'Zahraničné financovanie'!R$504)</f>
        <v>0</v>
      </c>
      <c r="Q136" s="315">
        <f>IF('Zahraničné financovanie'!S$504=0,0,'Zahraničné financovanie'!S430/'Zahraničné financovanie'!S$504)</f>
        <v>0</v>
      </c>
      <c r="R136" s="315">
        <f>IF('Zahraničné financovanie'!T$504=0,0,'Zahraničné financovanie'!T430/'Zahraničné financovanie'!T$504)</f>
        <v>0</v>
      </c>
      <c r="S136" s="315">
        <f>IF('Zahraničné financovanie'!U$504=0,0,'Zahraničné financovanie'!U430/'Zahraničné financovanie'!U$504)</f>
        <v>0</v>
      </c>
      <c r="T136" s="315">
        <f>IF('Zahraničné financovanie'!V$504=0,0,'Zahraničné financovanie'!V430/'Zahraničné financovanie'!V$504)</f>
        <v>0</v>
      </c>
      <c r="U136" s="315">
        <f>IF('Zahraničné financovanie'!W$504=0,0,'Zahraničné financovanie'!W430/'Zahraničné financovanie'!W$504)</f>
        <v>0</v>
      </c>
      <c r="V136" s="315">
        <f>IF('Zahraničné financovanie'!X$504=0,0,'Zahraničné financovanie'!X430/'Zahraničné financovanie'!X$504)</f>
        <v>0</v>
      </c>
      <c r="W136" s="315">
        <f>IF('Zahraničné financovanie'!Y$504=0,0,'Zahraničné financovanie'!Y430/'Zahraničné financovanie'!Y$504)</f>
        <v>0</v>
      </c>
      <c r="X136" s="315">
        <f>IF('Zahraničné financovanie'!Z$504=0,0,'Zahraničné financovanie'!Z430/'Zahraničné financovanie'!Z$504)</f>
        <v>0</v>
      </c>
      <c r="Y136" s="315">
        <f>IF('Zahraničné financovanie'!AA$504=0,0,'Zahraničné financovanie'!AA430/'Zahraničné financovanie'!AA$504)</f>
        <v>3.2331278871536155E-4</v>
      </c>
      <c r="Z136" s="315">
        <f>IF('Zahraničné financovanie'!AB$504=0,0,'Zahraničné financovanie'!AB430/'Zahraničné financovanie'!AB$504)</f>
        <v>0</v>
      </c>
      <c r="AA136" s="315">
        <f>IF('Zahraničné financovanie'!AC$504=0,0,'Zahraničné financovanie'!AC430/'Zahraničné financovanie'!AC$504)</f>
        <v>0</v>
      </c>
      <c r="AB136" s="315">
        <f>IF('Zahraničné financovanie'!AD$504=0,0,'Zahraničné financovanie'!AD430/'Zahraničné financovanie'!AD$504)</f>
        <v>0</v>
      </c>
      <c r="AC136" s="315">
        <f>IF('Zahraničné financovanie'!AE$504=0,0,'Zahraničné financovanie'!AE430/'Zahraničné financovanie'!AE$504)</f>
        <v>0</v>
      </c>
      <c r="AD136" s="315">
        <f>IF('Zahraničné financovanie'!AF$504=0,0,'Zahraničné financovanie'!AF430/'Zahraničné financovanie'!AF$504)</f>
        <v>0</v>
      </c>
      <c r="AE136" s="315">
        <f>IF('Zahraničné financovanie'!AG$504=0,0,'Zahraničné financovanie'!AG430/'Zahraničné financovanie'!AG$504)</f>
        <v>0</v>
      </c>
      <c r="AF136" s="315">
        <f>IF('Zahraničné financovanie'!AH$504=0,0,'Zahraničné financovanie'!AH430/'Zahraničné financovanie'!AH$504)</f>
        <v>0</v>
      </c>
      <c r="AG136" s="315">
        <f>IF('Zahraničné financovanie'!AI$504=0,0,'Zahraničné financovanie'!AI430/'Zahraničné financovanie'!AI$504)</f>
        <v>0</v>
      </c>
      <c r="AH136" s="315">
        <f>IF('Zahraničné financovanie'!AJ$504=0,0,'Zahraničné financovanie'!AJ430/'Zahraničné financovanie'!AJ$504)</f>
        <v>0</v>
      </c>
      <c r="AI136" s="315">
        <f>IF('Zahraničné financovanie'!AK$504=0,0,'Zahraničné financovanie'!AK430/'Zahraničné financovanie'!AK$504)</f>
        <v>0</v>
      </c>
      <c r="AJ136" s="315">
        <f>IF('Zahraničné financovanie'!AL$504=0,0,'Zahraničné financovanie'!AL430/'Zahraničné financovanie'!AL$504)</f>
        <v>0</v>
      </c>
      <c r="AK136" s="315">
        <f>IF('Zahraničné financovanie'!AM$504=0,0,'Zahraničné financovanie'!AM430/'Zahraničné financovanie'!AM$504)</f>
        <v>0</v>
      </c>
      <c r="AL136" s="315">
        <f>IF('Zahraničné financovanie'!AN$504=0,0,'Zahraničné financovanie'!AN430/'Zahraničné financovanie'!AN$504)</f>
        <v>0</v>
      </c>
      <c r="AM136" s="315">
        <f>IF('Zahraničné financovanie'!AO$504=0,0,'Zahraničné financovanie'!AO430/'Zahraničné financovanie'!AO$504)</f>
        <v>0</v>
      </c>
      <c r="AN136" s="315">
        <f>IF('Zahraničné financovanie'!AP$504=0,0,'Zahraničné financovanie'!AP430/'Zahraničné financovanie'!AP$504)</f>
        <v>0</v>
      </c>
      <c r="AO136" s="315">
        <f>IF('Zahraničné financovanie'!AQ$504=0,0,'Zahraničné financovanie'!AQ430/'Zahraničné financovanie'!AQ$504)</f>
        <v>0</v>
      </c>
      <c r="AP136" s="315">
        <f>IF('Zahraničné financovanie'!AR$504=0,0,'Zahraničné financovanie'!AR430/'Zahraničné financovanie'!AR$504)</f>
        <v>0</v>
      </c>
      <c r="AQ136" s="315">
        <f>IF('Zahraničné financovanie'!AS$504=0,0,'Zahraničné financovanie'!AS430/'Zahraničné financovanie'!AS$504)</f>
        <v>0</v>
      </c>
      <c r="AR136" s="315">
        <f>IF('Zahraničné financovanie'!AT$504=0,0,'Zahraničné financovanie'!AT430/'Zahraničné financovanie'!AT$504)</f>
        <v>0</v>
      </c>
      <c r="AS136" s="315">
        <f>IF('Zahraničné financovanie'!AU$504=0,0,'Zahraničné financovanie'!AU430/'Zahraničné financovanie'!AU$504)</f>
        <v>0</v>
      </c>
      <c r="AT136" s="315">
        <f>IF('Zahraničné financovanie'!AV$504=0,0,'Zahraničné financovanie'!AV430/'Zahraničné financovanie'!AV$504)</f>
        <v>0</v>
      </c>
      <c r="AU136" s="315">
        <f>IF('Zahraničné financovanie'!AW$504=0,0,'Zahraničné financovanie'!AW430/'Zahraničné financovanie'!AW$504)</f>
        <v>0</v>
      </c>
      <c r="AV136" s="315">
        <f>IF('Zahraničné financovanie'!AX$504=0,0,'Zahraničné financovanie'!AX430/'Zahraničné financovanie'!AX$504)</f>
        <v>0</v>
      </c>
      <c r="AW136" s="315">
        <f>IF('Zahraničné financovanie'!AY$504=0,0,'Zahraničné financovanie'!AY430/'Zahraničné financovanie'!AY$504)</f>
        <v>0</v>
      </c>
      <c r="AX136" s="315">
        <f>IF('Zahraničné financovanie'!AZ$504=0,0,'Zahraničné financovanie'!AZ430/'Zahraničné financovanie'!AZ$504)</f>
        <v>0</v>
      </c>
      <c r="AY136" s="315">
        <f>IF('Zahraničné financovanie'!BA$504=0,0,'Zahraničné financovanie'!BA430/'Zahraničné financovanie'!BA$504)</f>
        <v>0</v>
      </c>
      <c r="AZ136" s="315">
        <f>IF('Zahraničné financovanie'!BB$504=0,0,'Zahraničné financovanie'!BB430/'Zahraničné financovanie'!BB$504)</f>
        <v>0</v>
      </c>
      <c r="BA136" s="315">
        <f>IF('Zahraničné financovanie'!BC$504=0,0,'Zahraničné financovanie'!BC430/'Zahraničné financovanie'!BC$504)</f>
        <v>0</v>
      </c>
      <c r="BB136" s="315">
        <f>IF('Zahraničné financovanie'!BD$504=0,0,'Zahraničné financovanie'!BD430/'Zahraničné financovanie'!BD$504)</f>
        <v>0</v>
      </c>
    </row>
    <row r="137" spans="1:54" ht="14.25" customHeight="1" x14ac:dyDescent="0.25">
      <c r="A137" s="31">
        <v>130</v>
      </c>
      <c r="B137" s="41" t="s">
        <v>295</v>
      </c>
      <c r="C137" s="46" t="s">
        <v>294</v>
      </c>
      <c r="D137" s="316">
        <f>IF('Zahraničné financovanie'!F$504=0,0,'Zahraničné financovanie'!F431/'Zahraničné financovanie'!F$504)</f>
        <v>0</v>
      </c>
      <c r="E137" s="316">
        <f>IF('Zahraničné financovanie'!G$504=0,0,'Zahraničné financovanie'!G431/'Zahraničné financovanie'!G$504)</f>
        <v>0</v>
      </c>
      <c r="F137" s="316">
        <f>IF('Zahraničné financovanie'!H$504=0,0,'Zahraničné financovanie'!H431/'Zahraničné financovanie'!H$504)</f>
        <v>0</v>
      </c>
      <c r="G137" s="316">
        <f>IF('Zahraničné financovanie'!I$504=0,0,'Zahraničné financovanie'!I431/'Zahraničné financovanie'!I$504)</f>
        <v>0</v>
      </c>
      <c r="H137" s="316">
        <f>IF('Zahraničné financovanie'!J$504=0,0,'Zahraničné financovanie'!J431/'Zahraničné financovanie'!J$504)</f>
        <v>0</v>
      </c>
      <c r="I137" s="316">
        <f>IF('Zahraničné financovanie'!K$504=0,0,'Zahraničné financovanie'!K431/'Zahraničné financovanie'!K$504)</f>
        <v>0</v>
      </c>
      <c r="J137" s="316">
        <f>IF('Zahraničné financovanie'!L$504=0,0,'Zahraničné financovanie'!L431/'Zahraničné financovanie'!L$504)</f>
        <v>0</v>
      </c>
      <c r="K137" s="316">
        <f>IF('Zahraničné financovanie'!M$504=0,0,'Zahraničné financovanie'!M431/'Zahraničné financovanie'!M$504)</f>
        <v>0</v>
      </c>
      <c r="L137" s="316">
        <f>IF('Zahraničné financovanie'!N$504=0,0,'Zahraničné financovanie'!N431/'Zahraničné financovanie'!N$504)</f>
        <v>0</v>
      </c>
      <c r="M137" s="316">
        <f>IF('Zahraničné financovanie'!O$504=0,0,'Zahraničné financovanie'!O431/'Zahraničné financovanie'!O$504)</f>
        <v>0</v>
      </c>
      <c r="N137" s="316">
        <f>IF('Zahraničné financovanie'!P$504=0,0,'Zahraničné financovanie'!P431/'Zahraničné financovanie'!P$504)</f>
        <v>0</v>
      </c>
      <c r="O137" s="316">
        <f>IF('Zahraničné financovanie'!Q$504=0,0,'Zahraničné financovanie'!Q431/'Zahraničné financovanie'!Q$504)</f>
        <v>0</v>
      </c>
      <c r="P137" s="316">
        <f>IF('Zahraničné financovanie'!R$504=0,0,'Zahraničné financovanie'!R431/'Zahraničné financovanie'!R$504)</f>
        <v>0</v>
      </c>
      <c r="Q137" s="316">
        <f>IF('Zahraničné financovanie'!S$504=0,0,'Zahraničné financovanie'!S431/'Zahraničné financovanie'!S$504)</f>
        <v>0</v>
      </c>
      <c r="R137" s="316">
        <f>IF('Zahraničné financovanie'!T$504=0,0,'Zahraničné financovanie'!T431/'Zahraničné financovanie'!T$504)</f>
        <v>0</v>
      </c>
      <c r="S137" s="316">
        <f>IF('Zahraničné financovanie'!U$504=0,0,'Zahraničné financovanie'!U431/'Zahraničné financovanie'!U$504)</f>
        <v>0</v>
      </c>
      <c r="T137" s="316">
        <f>IF('Zahraničné financovanie'!V$504=0,0,'Zahraničné financovanie'!V431/'Zahraničné financovanie'!V$504)</f>
        <v>0</v>
      </c>
      <c r="U137" s="316">
        <f>IF('Zahraničné financovanie'!W$504=0,0,'Zahraničné financovanie'!W431/'Zahraničné financovanie'!W$504)</f>
        <v>0</v>
      </c>
      <c r="V137" s="316">
        <f>IF('Zahraničné financovanie'!X$504=0,0,'Zahraničné financovanie'!X431/'Zahraničné financovanie'!X$504)</f>
        <v>5.0514776047903581E-2</v>
      </c>
      <c r="W137" s="316">
        <f>IF('Zahraničné financovanie'!Y$504=0,0,'Zahraničné financovanie'!Y431/'Zahraničné financovanie'!Y$504)</f>
        <v>0</v>
      </c>
      <c r="X137" s="316">
        <f>IF('Zahraničné financovanie'!Z$504=0,0,'Zahraničné financovanie'!Z431/'Zahraničné financovanie'!Z$504)</f>
        <v>0</v>
      </c>
      <c r="Y137" s="316">
        <f>IF('Zahraničné financovanie'!AA$504=0,0,'Zahraničné financovanie'!AA431/'Zahraničné financovanie'!AA$504)</f>
        <v>0</v>
      </c>
      <c r="Z137" s="316">
        <f>IF('Zahraničné financovanie'!AB$504=0,0,'Zahraničné financovanie'!AB431/'Zahraničné financovanie'!AB$504)</f>
        <v>0</v>
      </c>
      <c r="AA137" s="316">
        <f>IF('Zahraničné financovanie'!AC$504=0,0,'Zahraničné financovanie'!AC431/'Zahraničné financovanie'!AC$504)</f>
        <v>0</v>
      </c>
      <c r="AB137" s="316">
        <f>IF('Zahraničné financovanie'!AD$504=0,0,'Zahraničné financovanie'!AD431/'Zahraničné financovanie'!AD$504)</f>
        <v>0</v>
      </c>
      <c r="AC137" s="316">
        <f>IF('Zahraničné financovanie'!AE$504=0,0,'Zahraničné financovanie'!AE431/'Zahraničné financovanie'!AE$504)</f>
        <v>0</v>
      </c>
      <c r="AD137" s="316">
        <f>IF('Zahraničné financovanie'!AF$504=0,0,'Zahraničné financovanie'!AF431/'Zahraničné financovanie'!AF$504)</f>
        <v>0</v>
      </c>
      <c r="AE137" s="316">
        <f>IF('Zahraničné financovanie'!AG$504=0,0,'Zahraničné financovanie'!AG431/'Zahraničné financovanie'!AG$504)</f>
        <v>0</v>
      </c>
      <c r="AF137" s="316">
        <f>IF('Zahraničné financovanie'!AH$504=0,0,'Zahraničné financovanie'!AH431/'Zahraničné financovanie'!AH$504)</f>
        <v>0</v>
      </c>
      <c r="AG137" s="316">
        <f>IF('Zahraničné financovanie'!AI$504=0,0,'Zahraničné financovanie'!AI431/'Zahraničné financovanie'!AI$504)</f>
        <v>0</v>
      </c>
      <c r="AH137" s="316">
        <f>IF('Zahraničné financovanie'!AJ$504=0,0,'Zahraničné financovanie'!AJ431/'Zahraničné financovanie'!AJ$504)</f>
        <v>0</v>
      </c>
      <c r="AI137" s="316">
        <f>IF('Zahraničné financovanie'!AK$504=0,0,'Zahraničné financovanie'!AK431/'Zahraničné financovanie'!AK$504)</f>
        <v>0</v>
      </c>
      <c r="AJ137" s="316">
        <f>IF('Zahraničné financovanie'!AL$504=0,0,'Zahraničné financovanie'!AL431/'Zahraničné financovanie'!AL$504)</f>
        <v>0</v>
      </c>
      <c r="AK137" s="316">
        <f>IF('Zahraničné financovanie'!AM$504=0,0,'Zahraničné financovanie'!AM431/'Zahraničné financovanie'!AM$504)</f>
        <v>0</v>
      </c>
      <c r="AL137" s="316">
        <f>IF('Zahraničné financovanie'!AN$504=0,0,'Zahraničné financovanie'!AN431/'Zahraničné financovanie'!AN$504)</f>
        <v>0</v>
      </c>
      <c r="AM137" s="316">
        <f>IF('Zahraničné financovanie'!AO$504=0,0,'Zahraničné financovanie'!AO431/'Zahraničné financovanie'!AO$504)</f>
        <v>0</v>
      </c>
      <c r="AN137" s="316">
        <f>IF('Zahraničné financovanie'!AP$504=0,0,'Zahraničné financovanie'!AP431/'Zahraničné financovanie'!AP$504)</f>
        <v>0</v>
      </c>
      <c r="AO137" s="316">
        <f>IF('Zahraničné financovanie'!AQ$504=0,0,'Zahraničné financovanie'!AQ431/'Zahraničné financovanie'!AQ$504)</f>
        <v>0</v>
      </c>
      <c r="AP137" s="316">
        <f>IF('Zahraničné financovanie'!AR$504=0,0,'Zahraničné financovanie'!AR431/'Zahraničné financovanie'!AR$504)</f>
        <v>0</v>
      </c>
      <c r="AQ137" s="316">
        <f>IF('Zahraničné financovanie'!AS$504=0,0,'Zahraničné financovanie'!AS431/'Zahraničné financovanie'!AS$504)</f>
        <v>0</v>
      </c>
      <c r="AR137" s="316">
        <f>IF('Zahraničné financovanie'!AT$504=0,0,'Zahraničné financovanie'!AT431/'Zahraničné financovanie'!AT$504)</f>
        <v>0</v>
      </c>
      <c r="AS137" s="316">
        <f>IF('Zahraničné financovanie'!AU$504=0,0,'Zahraničné financovanie'!AU431/'Zahraničné financovanie'!AU$504)</f>
        <v>0</v>
      </c>
      <c r="AT137" s="316">
        <f>IF('Zahraničné financovanie'!AV$504=0,0,'Zahraničné financovanie'!AV431/'Zahraničné financovanie'!AV$504)</f>
        <v>0</v>
      </c>
      <c r="AU137" s="316">
        <f>IF('Zahraničné financovanie'!AW$504=0,0,'Zahraničné financovanie'!AW431/'Zahraničné financovanie'!AW$504)</f>
        <v>0</v>
      </c>
      <c r="AV137" s="316">
        <f>IF('Zahraničné financovanie'!AX$504=0,0,'Zahraničné financovanie'!AX431/'Zahraničné financovanie'!AX$504)</f>
        <v>0</v>
      </c>
      <c r="AW137" s="316">
        <f>IF('Zahraničné financovanie'!AY$504=0,0,'Zahraničné financovanie'!AY431/'Zahraničné financovanie'!AY$504)</f>
        <v>0</v>
      </c>
      <c r="AX137" s="316">
        <f>IF('Zahraničné financovanie'!AZ$504=0,0,'Zahraničné financovanie'!AZ431/'Zahraničné financovanie'!AZ$504)</f>
        <v>0</v>
      </c>
      <c r="AY137" s="316">
        <f>IF('Zahraničné financovanie'!BA$504=0,0,'Zahraničné financovanie'!BA431/'Zahraničné financovanie'!BA$504)</f>
        <v>0</v>
      </c>
      <c r="AZ137" s="316">
        <f>IF('Zahraničné financovanie'!BB$504=0,0,'Zahraničné financovanie'!BB431/'Zahraničné financovanie'!BB$504)</f>
        <v>0</v>
      </c>
      <c r="BA137" s="316">
        <f>IF('Zahraničné financovanie'!BC$504=0,0,'Zahraničné financovanie'!BC431/'Zahraničné financovanie'!BC$504)</f>
        <v>0</v>
      </c>
      <c r="BB137" s="316">
        <f>IF('Zahraničné financovanie'!BD$504=0,0,'Zahraničné financovanie'!BD431/'Zahraničné financovanie'!BD$504)</f>
        <v>0</v>
      </c>
    </row>
    <row r="138" spans="1:54" ht="14.25" customHeight="1" x14ac:dyDescent="0.2">
      <c r="A138" s="31">
        <v>131</v>
      </c>
      <c r="B138" s="37" t="s">
        <v>318</v>
      </c>
      <c r="C138" s="37" t="s">
        <v>317</v>
      </c>
      <c r="D138" s="315">
        <f>IF('Zahraničné financovanie'!F$504=0,0,'Zahraničné financovanie'!F432/'Zahraničné financovanie'!F$504)</f>
        <v>0</v>
      </c>
      <c r="E138" s="315">
        <f>IF('Zahraničné financovanie'!G$504=0,0,'Zahraničné financovanie'!G432/'Zahraničné financovanie'!G$504)</f>
        <v>0</v>
      </c>
      <c r="F138" s="315">
        <f>IF('Zahraničné financovanie'!H$504=0,0,'Zahraničné financovanie'!H432/'Zahraničné financovanie'!H$504)</f>
        <v>6.6794129904763946E-5</v>
      </c>
      <c r="G138" s="315">
        <f>IF('Zahraničné financovanie'!I$504=0,0,'Zahraničné financovanie'!I432/'Zahraničné financovanie'!I$504)</f>
        <v>0</v>
      </c>
      <c r="H138" s="315">
        <f>IF('Zahraničné financovanie'!J$504=0,0,'Zahraničné financovanie'!J432/'Zahraničné financovanie'!J$504)</f>
        <v>0</v>
      </c>
      <c r="I138" s="315">
        <f>IF('Zahraničné financovanie'!K$504=0,0,'Zahraničné financovanie'!K432/'Zahraničné financovanie'!K$504)</f>
        <v>0</v>
      </c>
      <c r="J138" s="315">
        <f>IF('Zahraničné financovanie'!L$504=0,0,'Zahraničné financovanie'!L432/'Zahraničné financovanie'!L$504)</f>
        <v>0</v>
      </c>
      <c r="K138" s="315">
        <f>IF('Zahraničné financovanie'!M$504=0,0,'Zahraničné financovanie'!M432/'Zahraničné financovanie'!M$504)</f>
        <v>0</v>
      </c>
      <c r="L138" s="315">
        <f>IF('Zahraničné financovanie'!N$504=0,0,'Zahraničné financovanie'!N432/'Zahraničné financovanie'!N$504)</f>
        <v>0</v>
      </c>
      <c r="M138" s="315">
        <f>IF('Zahraničné financovanie'!O$504=0,0,'Zahraničné financovanie'!O432/'Zahraničné financovanie'!O$504)</f>
        <v>0</v>
      </c>
      <c r="N138" s="315">
        <f>IF('Zahraničné financovanie'!P$504=0,0,'Zahraničné financovanie'!P432/'Zahraničné financovanie'!P$504)</f>
        <v>0</v>
      </c>
      <c r="O138" s="315">
        <f>IF('Zahraničné financovanie'!Q$504=0,0,'Zahraničné financovanie'!Q432/'Zahraničné financovanie'!Q$504)</f>
        <v>0</v>
      </c>
      <c r="P138" s="315">
        <f>IF('Zahraničné financovanie'!R$504=0,0,'Zahraničné financovanie'!R432/'Zahraničné financovanie'!R$504)</f>
        <v>0</v>
      </c>
      <c r="Q138" s="315">
        <f>IF('Zahraničné financovanie'!S$504=0,0,'Zahraničné financovanie'!S432/'Zahraničné financovanie'!S$504)</f>
        <v>0</v>
      </c>
      <c r="R138" s="315">
        <f>IF('Zahraničné financovanie'!T$504=0,0,'Zahraničné financovanie'!T432/'Zahraničné financovanie'!T$504)</f>
        <v>0</v>
      </c>
      <c r="S138" s="315">
        <f>IF('Zahraničné financovanie'!U$504=0,0,'Zahraničné financovanie'!U432/'Zahraničné financovanie'!U$504)</f>
        <v>0</v>
      </c>
      <c r="T138" s="315">
        <f>IF('Zahraničné financovanie'!V$504=0,0,'Zahraničné financovanie'!V432/'Zahraničné financovanie'!V$504)</f>
        <v>0</v>
      </c>
      <c r="U138" s="315">
        <f>IF('Zahraničné financovanie'!W$504=0,0,'Zahraničné financovanie'!W432/'Zahraničné financovanie'!W$504)</f>
        <v>0</v>
      </c>
      <c r="V138" s="315">
        <f>IF('Zahraničné financovanie'!X$504=0,0,'Zahraničné financovanie'!X432/'Zahraničné financovanie'!X$504)</f>
        <v>0</v>
      </c>
      <c r="W138" s="315">
        <f>IF('Zahraničné financovanie'!Y$504=0,0,'Zahraničné financovanie'!Y432/'Zahraničné financovanie'!Y$504)</f>
        <v>0</v>
      </c>
      <c r="X138" s="315">
        <f>IF('Zahraničné financovanie'!Z$504=0,0,'Zahraničné financovanie'!Z432/'Zahraničné financovanie'!Z$504)</f>
        <v>0</v>
      </c>
      <c r="Y138" s="315">
        <f>IF('Zahraničné financovanie'!AA$504=0,0,'Zahraničné financovanie'!AA432/'Zahraničné financovanie'!AA$504)</f>
        <v>1.1692518240812618E-3</v>
      </c>
      <c r="Z138" s="315">
        <f>IF('Zahraničné financovanie'!AB$504=0,0,'Zahraničné financovanie'!AB432/'Zahraničné financovanie'!AB$504)</f>
        <v>0</v>
      </c>
      <c r="AA138" s="315">
        <f>IF('Zahraničné financovanie'!AC$504=0,0,'Zahraničné financovanie'!AC432/'Zahraničné financovanie'!AC$504)</f>
        <v>4.2320090437401791E-3</v>
      </c>
      <c r="AB138" s="315">
        <f>IF('Zahraničné financovanie'!AD$504=0,0,'Zahraničné financovanie'!AD432/'Zahraničné financovanie'!AD$504)</f>
        <v>0</v>
      </c>
      <c r="AC138" s="315">
        <f>IF('Zahraničné financovanie'!AE$504=0,0,'Zahraničné financovanie'!AE432/'Zahraničné financovanie'!AE$504)</f>
        <v>0</v>
      </c>
      <c r="AD138" s="315">
        <f>IF('Zahraničné financovanie'!AF$504=0,0,'Zahraničné financovanie'!AF432/'Zahraničné financovanie'!AF$504)</f>
        <v>0</v>
      </c>
      <c r="AE138" s="315">
        <f>IF('Zahraničné financovanie'!AG$504=0,0,'Zahraničné financovanie'!AG432/'Zahraničné financovanie'!AG$504)</f>
        <v>0</v>
      </c>
      <c r="AF138" s="315">
        <f>IF('Zahraničné financovanie'!AH$504=0,0,'Zahraničné financovanie'!AH432/'Zahraničné financovanie'!AH$504)</f>
        <v>0</v>
      </c>
      <c r="AG138" s="315">
        <f>IF('Zahraničné financovanie'!AI$504=0,0,'Zahraničné financovanie'!AI432/'Zahraničné financovanie'!AI$504)</f>
        <v>0</v>
      </c>
      <c r="AH138" s="315">
        <f>IF('Zahraničné financovanie'!AJ$504=0,0,'Zahraničné financovanie'!AJ432/'Zahraničné financovanie'!AJ$504)</f>
        <v>0</v>
      </c>
      <c r="AI138" s="315">
        <f>IF('Zahraničné financovanie'!AK$504=0,0,'Zahraničné financovanie'!AK432/'Zahraničné financovanie'!AK$504)</f>
        <v>0</v>
      </c>
      <c r="AJ138" s="315">
        <f>IF('Zahraničné financovanie'!AL$504=0,0,'Zahraničné financovanie'!AL432/'Zahraničné financovanie'!AL$504)</f>
        <v>0</v>
      </c>
      <c r="AK138" s="315">
        <f>IF('Zahraničné financovanie'!AM$504=0,0,'Zahraničné financovanie'!AM432/'Zahraničné financovanie'!AM$504)</f>
        <v>0</v>
      </c>
      <c r="AL138" s="315">
        <f>IF('Zahraničné financovanie'!AN$504=0,0,'Zahraničné financovanie'!AN432/'Zahraničné financovanie'!AN$504)</f>
        <v>0</v>
      </c>
      <c r="AM138" s="315">
        <f>IF('Zahraničné financovanie'!AO$504=0,0,'Zahraničné financovanie'!AO432/'Zahraničné financovanie'!AO$504)</f>
        <v>0</v>
      </c>
      <c r="AN138" s="315">
        <f>IF('Zahraničné financovanie'!AP$504=0,0,'Zahraničné financovanie'!AP432/'Zahraničné financovanie'!AP$504)</f>
        <v>0</v>
      </c>
      <c r="AO138" s="315">
        <f>IF('Zahraničné financovanie'!AQ$504=0,0,'Zahraničné financovanie'!AQ432/'Zahraničné financovanie'!AQ$504)</f>
        <v>0</v>
      </c>
      <c r="AP138" s="315">
        <f>IF('Zahraničné financovanie'!AR$504=0,0,'Zahraničné financovanie'!AR432/'Zahraničné financovanie'!AR$504)</f>
        <v>0</v>
      </c>
      <c r="AQ138" s="315">
        <f>IF('Zahraničné financovanie'!AS$504=0,0,'Zahraničné financovanie'!AS432/'Zahraničné financovanie'!AS$504)</f>
        <v>0</v>
      </c>
      <c r="AR138" s="315">
        <f>IF('Zahraničné financovanie'!AT$504=0,0,'Zahraničné financovanie'!AT432/'Zahraničné financovanie'!AT$504)</f>
        <v>0</v>
      </c>
      <c r="AS138" s="315">
        <f>IF('Zahraničné financovanie'!AU$504=0,0,'Zahraničné financovanie'!AU432/'Zahraničné financovanie'!AU$504)</f>
        <v>0</v>
      </c>
      <c r="AT138" s="315">
        <f>IF('Zahraničné financovanie'!AV$504=0,0,'Zahraničné financovanie'!AV432/'Zahraničné financovanie'!AV$504)</f>
        <v>0</v>
      </c>
      <c r="AU138" s="315">
        <f>IF('Zahraničné financovanie'!AW$504=0,0,'Zahraničné financovanie'!AW432/'Zahraničné financovanie'!AW$504)</f>
        <v>5.0424849706729993E-3</v>
      </c>
      <c r="AV138" s="315">
        <f>IF('Zahraničné financovanie'!AX$504=0,0,'Zahraničné financovanie'!AX432/'Zahraničné financovanie'!AX$504)</f>
        <v>0</v>
      </c>
      <c r="AW138" s="315">
        <f>IF('Zahraničné financovanie'!AY$504=0,0,'Zahraničné financovanie'!AY432/'Zahraničné financovanie'!AY$504)</f>
        <v>0</v>
      </c>
      <c r="AX138" s="315">
        <f>IF('Zahraničné financovanie'!AZ$504=0,0,'Zahraničné financovanie'!AZ432/'Zahraničné financovanie'!AZ$504)</f>
        <v>0</v>
      </c>
      <c r="AY138" s="315">
        <f>IF('Zahraničné financovanie'!BA$504=0,0,'Zahraničné financovanie'!BA432/'Zahraničné financovanie'!BA$504)</f>
        <v>0</v>
      </c>
      <c r="AZ138" s="315">
        <f>IF('Zahraničné financovanie'!BB$504=0,0,'Zahraničné financovanie'!BB432/'Zahraničné financovanie'!BB$504)</f>
        <v>0</v>
      </c>
      <c r="BA138" s="315">
        <f>IF('Zahraničné financovanie'!BC$504=0,0,'Zahraničné financovanie'!BC432/'Zahraničné financovanie'!BC$504)</f>
        <v>0</v>
      </c>
      <c r="BB138" s="315">
        <f>IF('Zahraničné financovanie'!BD$504=0,0,'Zahraničné financovanie'!BD432/'Zahraničné financovanie'!BD$504)</f>
        <v>0</v>
      </c>
    </row>
    <row r="139" spans="1:54" ht="14.25" customHeight="1" x14ac:dyDescent="0.25">
      <c r="A139" s="31">
        <v>132</v>
      </c>
      <c r="B139" s="41" t="s">
        <v>393</v>
      </c>
      <c r="C139" s="46" t="s">
        <v>392</v>
      </c>
      <c r="D139" s="316">
        <f>IF('Zahraničné financovanie'!F$504=0,0,'Zahraničné financovanie'!F433/'Zahraničné financovanie'!F$504)</f>
        <v>0</v>
      </c>
      <c r="E139" s="316">
        <f>IF('Zahraničné financovanie'!G$504=0,0,'Zahraničné financovanie'!G433/'Zahraničné financovanie'!G$504)</f>
        <v>0</v>
      </c>
      <c r="F139" s="316">
        <f>IF('Zahraničné financovanie'!H$504=0,0,'Zahraničné financovanie'!H433/'Zahraničné financovanie'!H$504)</f>
        <v>0</v>
      </c>
      <c r="G139" s="316">
        <f>IF('Zahraničné financovanie'!I$504=0,0,'Zahraničné financovanie'!I433/'Zahraničné financovanie'!I$504)</f>
        <v>0</v>
      </c>
      <c r="H139" s="316">
        <f>IF('Zahraničné financovanie'!J$504=0,0,'Zahraničné financovanie'!J433/'Zahraničné financovanie'!J$504)</f>
        <v>0</v>
      </c>
      <c r="I139" s="316">
        <f>IF('Zahraničné financovanie'!K$504=0,0,'Zahraničné financovanie'!K433/'Zahraničné financovanie'!K$504)</f>
        <v>0</v>
      </c>
      <c r="J139" s="316">
        <f>IF('Zahraničné financovanie'!L$504=0,0,'Zahraničné financovanie'!L433/'Zahraničné financovanie'!L$504)</f>
        <v>0</v>
      </c>
      <c r="K139" s="316">
        <f>IF('Zahraničné financovanie'!M$504=0,0,'Zahraničné financovanie'!M433/'Zahraničné financovanie'!M$504)</f>
        <v>0</v>
      </c>
      <c r="L139" s="316">
        <f>IF('Zahraničné financovanie'!N$504=0,0,'Zahraničné financovanie'!N433/'Zahraničné financovanie'!N$504)</f>
        <v>0</v>
      </c>
      <c r="M139" s="316">
        <f>IF('Zahraničné financovanie'!O$504=0,0,'Zahraničné financovanie'!O433/'Zahraničné financovanie'!O$504)</f>
        <v>0</v>
      </c>
      <c r="N139" s="316">
        <f>IF('Zahraničné financovanie'!P$504=0,0,'Zahraničné financovanie'!P433/'Zahraničné financovanie'!P$504)</f>
        <v>0</v>
      </c>
      <c r="O139" s="316">
        <f>IF('Zahraničné financovanie'!Q$504=0,0,'Zahraničné financovanie'!Q433/'Zahraničné financovanie'!Q$504)</f>
        <v>0</v>
      </c>
      <c r="P139" s="316">
        <f>IF('Zahraničné financovanie'!R$504=0,0,'Zahraničné financovanie'!R433/'Zahraničné financovanie'!R$504)</f>
        <v>0</v>
      </c>
      <c r="Q139" s="316">
        <f>IF('Zahraničné financovanie'!S$504=0,0,'Zahraničné financovanie'!S433/'Zahraničné financovanie'!S$504)</f>
        <v>0</v>
      </c>
      <c r="R139" s="316">
        <f>IF('Zahraničné financovanie'!T$504=0,0,'Zahraničné financovanie'!T433/'Zahraničné financovanie'!T$504)</f>
        <v>0</v>
      </c>
      <c r="S139" s="316">
        <f>IF('Zahraničné financovanie'!U$504=0,0,'Zahraničné financovanie'!U433/'Zahraničné financovanie'!U$504)</f>
        <v>0</v>
      </c>
      <c r="T139" s="316">
        <f>IF('Zahraničné financovanie'!V$504=0,0,'Zahraničné financovanie'!V433/'Zahraničné financovanie'!V$504)</f>
        <v>0</v>
      </c>
      <c r="U139" s="316">
        <f>IF('Zahraničné financovanie'!W$504=0,0,'Zahraničné financovanie'!W433/'Zahraničné financovanie'!W$504)</f>
        <v>0</v>
      </c>
      <c r="V139" s="316">
        <f>IF('Zahraničné financovanie'!X$504=0,0,'Zahraničné financovanie'!X433/'Zahraničné financovanie'!X$504)</f>
        <v>0</v>
      </c>
      <c r="W139" s="316">
        <f>IF('Zahraničné financovanie'!Y$504=0,0,'Zahraničné financovanie'!Y433/'Zahraničné financovanie'!Y$504)</f>
        <v>0</v>
      </c>
      <c r="X139" s="316">
        <f>IF('Zahraničné financovanie'!Z$504=0,0,'Zahraničné financovanie'!Z433/'Zahraničné financovanie'!Z$504)</f>
        <v>0</v>
      </c>
      <c r="Y139" s="316">
        <f>IF('Zahraničné financovanie'!AA$504=0,0,'Zahraničné financovanie'!AA433/'Zahraničné financovanie'!AA$504)</f>
        <v>0</v>
      </c>
      <c r="Z139" s="316">
        <f>IF('Zahraničné financovanie'!AB$504=0,0,'Zahraničné financovanie'!AB433/'Zahraničné financovanie'!AB$504)</f>
        <v>0</v>
      </c>
      <c r="AA139" s="316">
        <f>IF('Zahraničné financovanie'!AC$504=0,0,'Zahraničné financovanie'!AC433/'Zahraničné financovanie'!AC$504)</f>
        <v>0</v>
      </c>
      <c r="AB139" s="316">
        <f>IF('Zahraničné financovanie'!AD$504=0,0,'Zahraničné financovanie'!AD433/'Zahraničné financovanie'!AD$504)</f>
        <v>0</v>
      </c>
      <c r="AC139" s="316">
        <f>IF('Zahraničné financovanie'!AE$504=0,0,'Zahraničné financovanie'!AE433/'Zahraničné financovanie'!AE$504)</f>
        <v>0</v>
      </c>
      <c r="AD139" s="316">
        <f>IF('Zahraničné financovanie'!AF$504=0,0,'Zahraničné financovanie'!AF433/'Zahraničné financovanie'!AF$504)</f>
        <v>0</v>
      </c>
      <c r="AE139" s="316">
        <f>IF('Zahraničné financovanie'!AG$504=0,0,'Zahraničné financovanie'!AG433/'Zahraničné financovanie'!AG$504)</f>
        <v>0</v>
      </c>
      <c r="AF139" s="316">
        <f>IF('Zahraničné financovanie'!AH$504=0,0,'Zahraničné financovanie'!AH433/'Zahraničné financovanie'!AH$504)</f>
        <v>0</v>
      </c>
      <c r="AG139" s="316">
        <f>IF('Zahraničné financovanie'!AI$504=0,0,'Zahraničné financovanie'!AI433/'Zahraničné financovanie'!AI$504)</f>
        <v>0</v>
      </c>
      <c r="AH139" s="316">
        <f>IF('Zahraničné financovanie'!AJ$504=0,0,'Zahraničné financovanie'!AJ433/'Zahraničné financovanie'!AJ$504)</f>
        <v>0</v>
      </c>
      <c r="AI139" s="316">
        <f>IF('Zahraničné financovanie'!AK$504=0,0,'Zahraničné financovanie'!AK433/'Zahraničné financovanie'!AK$504)</f>
        <v>0</v>
      </c>
      <c r="AJ139" s="316">
        <f>IF('Zahraničné financovanie'!AL$504=0,0,'Zahraničné financovanie'!AL433/'Zahraničné financovanie'!AL$504)</f>
        <v>0</v>
      </c>
      <c r="AK139" s="316">
        <f>IF('Zahraničné financovanie'!AM$504=0,0,'Zahraničné financovanie'!AM433/'Zahraničné financovanie'!AM$504)</f>
        <v>0</v>
      </c>
      <c r="AL139" s="316">
        <f>IF('Zahraničné financovanie'!AN$504=0,0,'Zahraničné financovanie'!AN433/'Zahraničné financovanie'!AN$504)</f>
        <v>0</v>
      </c>
      <c r="AM139" s="316">
        <f>IF('Zahraničné financovanie'!AO$504=0,0,'Zahraničné financovanie'!AO433/'Zahraničné financovanie'!AO$504)</f>
        <v>0</v>
      </c>
      <c r="AN139" s="316">
        <f>IF('Zahraničné financovanie'!AP$504=0,0,'Zahraničné financovanie'!AP433/'Zahraničné financovanie'!AP$504)</f>
        <v>0</v>
      </c>
      <c r="AO139" s="316">
        <f>IF('Zahraničné financovanie'!AQ$504=0,0,'Zahraničné financovanie'!AQ433/'Zahraničné financovanie'!AQ$504)</f>
        <v>0</v>
      </c>
      <c r="AP139" s="316">
        <f>IF('Zahraničné financovanie'!AR$504=0,0,'Zahraničné financovanie'!AR433/'Zahraničné financovanie'!AR$504)</f>
        <v>0</v>
      </c>
      <c r="AQ139" s="316">
        <f>IF('Zahraničné financovanie'!AS$504=0,0,'Zahraničné financovanie'!AS433/'Zahraničné financovanie'!AS$504)</f>
        <v>0</v>
      </c>
      <c r="AR139" s="316">
        <f>IF('Zahraničné financovanie'!AT$504=0,0,'Zahraničné financovanie'!AT433/'Zahraničné financovanie'!AT$504)</f>
        <v>0</v>
      </c>
      <c r="AS139" s="316">
        <f>IF('Zahraničné financovanie'!AU$504=0,0,'Zahraničné financovanie'!AU433/'Zahraničné financovanie'!AU$504)</f>
        <v>0</v>
      </c>
      <c r="AT139" s="316">
        <f>IF('Zahraničné financovanie'!AV$504=0,0,'Zahraničné financovanie'!AV433/'Zahraničné financovanie'!AV$504)</f>
        <v>0</v>
      </c>
      <c r="AU139" s="316">
        <f>IF('Zahraničné financovanie'!AW$504=0,0,'Zahraničné financovanie'!AW433/'Zahraničné financovanie'!AW$504)</f>
        <v>0</v>
      </c>
      <c r="AV139" s="316">
        <f>IF('Zahraničné financovanie'!AX$504=0,0,'Zahraničné financovanie'!AX433/'Zahraničné financovanie'!AX$504)</f>
        <v>0</v>
      </c>
      <c r="AW139" s="316">
        <f>IF('Zahraničné financovanie'!AY$504=0,0,'Zahraničné financovanie'!AY433/'Zahraničné financovanie'!AY$504)</f>
        <v>3.1324632795314152E-4</v>
      </c>
      <c r="AX139" s="316">
        <f>IF('Zahraničné financovanie'!AZ$504=0,0,'Zahraničné financovanie'!AZ433/'Zahraničné financovanie'!AZ$504)</f>
        <v>0</v>
      </c>
      <c r="AY139" s="316">
        <f>IF('Zahraničné financovanie'!BA$504=0,0,'Zahraničné financovanie'!BA433/'Zahraničné financovanie'!BA$504)</f>
        <v>0</v>
      </c>
      <c r="AZ139" s="316">
        <f>IF('Zahraničné financovanie'!BB$504=0,0,'Zahraničné financovanie'!BB433/'Zahraničné financovanie'!BB$504)</f>
        <v>0</v>
      </c>
      <c r="BA139" s="316">
        <f>IF('Zahraničné financovanie'!BC$504=0,0,'Zahraničné financovanie'!BC433/'Zahraničné financovanie'!BC$504)</f>
        <v>0</v>
      </c>
      <c r="BB139" s="316">
        <f>IF('Zahraničné financovanie'!BD$504=0,0,'Zahraničné financovanie'!BD433/'Zahraničné financovanie'!BD$504)</f>
        <v>0</v>
      </c>
    </row>
    <row r="140" spans="1:54" ht="14.25" customHeight="1" x14ac:dyDescent="0.2">
      <c r="A140" s="31">
        <v>133</v>
      </c>
      <c r="B140" s="37" t="s">
        <v>391</v>
      </c>
      <c r="C140" s="37" t="s">
        <v>390</v>
      </c>
      <c r="D140" s="315">
        <f>IF('Zahraničné financovanie'!F$504=0,0,'Zahraničné financovanie'!F434/'Zahraničné financovanie'!F$504)</f>
        <v>0</v>
      </c>
      <c r="E140" s="315">
        <f>IF('Zahraničné financovanie'!G$504=0,0,'Zahraničné financovanie'!G434/'Zahraničné financovanie'!G$504)</f>
        <v>0</v>
      </c>
      <c r="F140" s="315">
        <f>IF('Zahraničné financovanie'!H$504=0,0,'Zahraničné financovanie'!H434/'Zahraničné financovanie'!H$504)</f>
        <v>4.0076477942858365E-4</v>
      </c>
      <c r="G140" s="315">
        <f>IF('Zahraničné financovanie'!I$504=0,0,'Zahraničné financovanie'!I434/'Zahraničné financovanie'!I$504)</f>
        <v>0</v>
      </c>
      <c r="H140" s="315">
        <f>IF('Zahraničné financovanie'!J$504=0,0,'Zahraničné financovanie'!J434/'Zahraničné financovanie'!J$504)</f>
        <v>0</v>
      </c>
      <c r="I140" s="315">
        <f>IF('Zahraničné financovanie'!K$504=0,0,'Zahraničné financovanie'!K434/'Zahraničné financovanie'!K$504)</f>
        <v>0</v>
      </c>
      <c r="J140" s="315">
        <f>IF('Zahraničné financovanie'!L$504=0,0,'Zahraničné financovanie'!L434/'Zahraničné financovanie'!L$504)</f>
        <v>0</v>
      </c>
      <c r="K140" s="315">
        <f>IF('Zahraničné financovanie'!M$504=0,0,'Zahraničné financovanie'!M434/'Zahraničné financovanie'!M$504)</f>
        <v>0</v>
      </c>
      <c r="L140" s="315">
        <f>IF('Zahraničné financovanie'!N$504=0,0,'Zahraničné financovanie'!N434/'Zahraničné financovanie'!N$504)</f>
        <v>0</v>
      </c>
      <c r="M140" s="315">
        <f>IF('Zahraničné financovanie'!O$504=0,0,'Zahraničné financovanie'!O434/'Zahraničné financovanie'!O$504)</f>
        <v>0</v>
      </c>
      <c r="N140" s="315">
        <f>IF('Zahraničné financovanie'!P$504=0,0,'Zahraničné financovanie'!P434/'Zahraničné financovanie'!P$504)</f>
        <v>0</v>
      </c>
      <c r="O140" s="315">
        <f>IF('Zahraničné financovanie'!Q$504=0,0,'Zahraničné financovanie'!Q434/'Zahraničné financovanie'!Q$504)</f>
        <v>0</v>
      </c>
      <c r="P140" s="315">
        <f>IF('Zahraničné financovanie'!R$504=0,0,'Zahraničné financovanie'!R434/'Zahraničné financovanie'!R$504)</f>
        <v>0</v>
      </c>
      <c r="Q140" s="315">
        <f>IF('Zahraničné financovanie'!S$504=0,0,'Zahraničné financovanie'!S434/'Zahraničné financovanie'!S$504)</f>
        <v>0</v>
      </c>
      <c r="R140" s="315">
        <f>IF('Zahraničné financovanie'!T$504=0,0,'Zahraničné financovanie'!T434/'Zahraničné financovanie'!T$504)</f>
        <v>0</v>
      </c>
      <c r="S140" s="315">
        <f>IF('Zahraničné financovanie'!U$504=0,0,'Zahraničné financovanie'!U434/'Zahraničné financovanie'!U$504)</f>
        <v>0</v>
      </c>
      <c r="T140" s="315">
        <f>IF('Zahraničné financovanie'!V$504=0,0,'Zahraničné financovanie'!V434/'Zahraničné financovanie'!V$504)</f>
        <v>0</v>
      </c>
      <c r="U140" s="315">
        <f>IF('Zahraničné financovanie'!W$504=0,0,'Zahraničné financovanie'!W434/'Zahraničné financovanie'!W$504)</f>
        <v>0</v>
      </c>
      <c r="V140" s="315">
        <f>IF('Zahraničné financovanie'!X$504=0,0,'Zahraničné financovanie'!X434/'Zahraničné financovanie'!X$504)</f>
        <v>0</v>
      </c>
      <c r="W140" s="315">
        <f>IF('Zahraničné financovanie'!Y$504=0,0,'Zahraničné financovanie'!Y434/'Zahraničné financovanie'!Y$504)</f>
        <v>0</v>
      </c>
      <c r="X140" s="315">
        <f>IF('Zahraničné financovanie'!Z$504=0,0,'Zahraničné financovanie'!Z434/'Zahraničné financovanie'!Z$504)</f>
        <v>0</v>
      </c>
      <c r="Y140" s="315">
        <f>IF('Zahraničné financovanie'!AA$504=0,0,'Zahraničné financovanie'!AA434/'Zahraničné financovanie'!AA$504)</f>
        <v>0</v>
      </c>
      <c r="Z140" s="315">
        <f>IF('Zahraničné financovanie'!AB$504=0,0,'Zahraničné financovanie'!AB434/'Zahraničné financovanie'!AB$504)</f>
        <v>0</v>
      </c>
      <c r="AA140" s="315">
        <f>IF('Zahraničné financovanie'!AC$504=0,0,'Zahraničné financovanie'!AC434/'Zahraničné financovanie'!AC$504)</f>
        <v>0</v>
      </c>
      <c r="AB140" s="315">
        <f>IF('Zahraničné financovanie'!AD$504=0,0,'Zahraničné financovanie'!AD434/'Zahraničné financovanie'!AD$504)</f>
        <v>0</v>
      </c>
      <c r="AC140" s="315">
        <f>IF('Zahraničné financovanie'!AE$504=0,0,'Zahraničné financovanie'!AE434/'Zahraničné financovanie'!AE$504)</f>
        <v>0</v>
      </c>
      <c r="AD140" s="315">
        <f>IF('Zahraničné financovanie'!AF$504=0,0,'Zahraničné financovanie'!AF434/'Zahraničné financovanie'!AF$504)</f>
        <v>0</v>
      </c>
      <c r="AE140" s="315">
        <f>IF('Zahraničné financovanie'!AG$504=0,0,'Zahraničné financovanie'!AG434/'Zahraničné financovanie'!AG$504)</f>
        <v>0</v>
      </c>
      <c r="AF140" s="315">
        <f>IF('Zahraničné financovanie'!AH$504=0,0,'Zahraničné financovanie'!AH434/'Zahraničné financovanie'!AH$504)</f>
        <v>0</v>
      </c>
      <c r="AG140" s="315">
        <f>IF('Zahraničné financovanie'!AI$504=0,0,'Zahraničné financovanie'!AI434/'Zahraničné financovanie'!AI$504)</f>
        <v>0</v>
      </c>
      <c r="AH140" s="315">
        <f>IF('Zahraničné financovanie'!AJ$504=0,0,'Zahraničné financovanie'!AJ434/'Zahraničné financovanie'!AJ$504)</f>
        <v>0</v>
      </c>
      <c r="AI140" s="315">
        <f>IF('Zahraničné financovanie'!AK$504=0,0,'Zahraničné financovanie'!AK434/'Zahraničné financovanie'!AK$504)</f>
        <v>0</v>
      </c>
      <c r="AJ140" s="315">
        <f>IF('Zahraničné financovanie'!AL$504=0,0,'Zahraničné financovanie'!AL434/'Zahraničné financovanie'!AL$504)</f>
        <v>0</v>
      </c>
      <c r="AK140" s="315">
        <f>IF('Zahraničné financovanie'!AM$504=0,0,'Zahraničné financovanie'!AM434/'Zahraničné financovanie'!AM$504)</f>
        <v>0</v>
      </c>
      <c r="AL140" s="315">
        <f>IF('Zahraničné financovanie'!AN$504=0,0,'Zahraničné financovanie'!AN434/'Zahraničné financovanie'!AN$504)</f>
        <v>1.0712975287844255E-3</v>
      </c>
      <c r="AM140" s="315">
        <f>IF('Zahraničné financovanie'!AO$504=0,0,'Zahraničné financovanie'!AO434/'Zahraničné financovanie'!AO$504)</f>
        <v>0</v>
      </c>
      <c r="AN140" s="315">
        <f>IF('Zahraničné financovanie'!AP$504=0,0,'Zahraničné financovanie'!AP434/'Zahraničné financovanie'!AP$504)</f>
        <v>0</v>
      </c>
      <c r="AO140" s="315">
        <f>IF('Zahraničné financovanie'!AQ$504=0,0,'Zahraničné financovanie'!AQ434/'Zahraničné financovanie'!AQ$504)</f>
        <v>0</v>
      </c>
      <c r="AP140" s="315">
        <f>IF('Zahraničné financovanie'!AR$504=0,0,'Zahraničné financovanie'!AR434/'Zahraničné financovanie'!AR$504)</f>
        <v>0</v>
      </c>
      <c r="AQ140" s="315">
        <f>IF('Zahraničné financovanie'!AS$504=0,0,'Zahraničné financovanie'!AS434/'Zahraničné financovanie'!AS$504)</f>
        <v>0</v>
      </c>
      <c r="AR140" s="315">
        <f>IF('Zahraničné financovanie'!AT$504=0,0,'Zahraničné financovanie'!AT434/'Zahraničné financovanie'!AT$504)</f>
        <v>0</v>
      </c>
      <c r="AS140" s="315">
        <f>IF('Zahraničné financovanie'!AU$504=0,0,'Zahraničné financovanie'!AU434/'Zahraničné financovanie'!AU$504)</f>
        <v>0</v>
      </c>
      <c r="AT140" s="315">
        <f>IF('Zahraničné financovanie'!AV$504=0,0,'Zahraničné financovanie'!AV434/'Zahraničné financovanie'!AV$504)</f>
        <v>0</v>
      </c>
      <c r="AU140" s="315">
        <f>IF('Zahraničné financovanie'!AW$504=0,0,'Zahraničné financovanie'!AW434/'Zahraničné financovanie'!AW$504)</f>
        <v>0</v>
      </c>
      <c r="AV140" s="315">
        <f>IF('Zahraničné financovanie'!AX$504=0,0,'Zahraničné financovanie'!AX434/'Zahraničné financovanie'!AX$504)</f>
        <v>0</v>
      </c>
      <c r="AW140" s="315">
        <f>IF('Zahraničné financovanie'!AY$504=0,0,'Zahraničné financovanie'!AY434/'Zahraničné financovanie'!AY$504)</f>
        <v>0</v>
      </c>
      <c r="AX140" s="315">
        <f>IF('Zahraničné financovanie'!AZ$504=0,0,'Zahraničné financovanie'!AZ434/'Zahraničné financovanie'!AZ$504)</f>
        <v>0</v>
      </c>
      <c r="AY140" s="315">
        <f>IF('Zahraničné financovanie'!BA$504=0,0,'Zahraničné financovanie'!BA434/'Zahraničné financovanie'!BA$504)</f>
        <v>0</v>
      </c>
      <c r="AZ140" s="315">
        <f>IF('Zahraničné financovanie'!BB$504=0,0,'Zahraničné financovanie'!BB434/'Zahraničné financovanie'!BB$504)</f>
        <v>0</v>
      </c>
      <c r="BA140" s="315">
        <f>IF('Zahraničné financovanie'!BC$504=0,0,'Zahraničné financovanie'!BC434/'Zahraničné financovanie'!BC$504)</f>
        <v>0</v>
      </c>
      <c r="BB140" s="315">
        <f>IF('Zahraničné financovanie'!BD$504=0,0,'Zahraničné financovanie'!BD434/'Zahraničné financovanie'!BD$504)</f>
        <v>0</v>
      </c>
    </row>
    <row r="141" spans="1:54" ht="14.25" customHeight="1" x14ac:dyDescent="0.25">
      <c r="A141" s="31">
        <v>134</v>
      </c>
      <c r="B141" s="41" t="s">
        <v>342</v>
      </c>
      <c r="C141" s="46" t="s">
        <v>341</v>
      </c>
      <c r="D141" s="316">
        <f>IF('Zahraničné financovanie'!F$504=0,0,'Zahraničné financovanie'!F435/'Zahraničné financovanie'!F$504)</f>
        <v>0</v>
      </c>
      <c r="E141" s="316">
        <f>IF('Zahraničné financovanie'!G$504=0,0,'Zahraničné financovanie'!G435/'Zahraničné financovanie'!G$504)</f>
        <v>0</v>
      </c>
      <c r="F141" s="316">
        <f>IF('Zahraničné financovanie'!H$504=0,0,'Zahraničné financovanie'!H435/'Zahraničné financovanie'!H$504)</f>
        <v>0</v>
      </c>
      <c r="G141" s="316">
        <f>IF('Zahraničné financovanie'!I$504=0,0,'Zahraničné financovanie'!I435/'Zahraničné financovanie'!I$504)</f>
        <v>0</v>
      </c>
      <c r="H141" s="316">
        <f>IF('Zahraničné financovanie'!J$504=0,0,'Zahraničné financovanie'!J435/'Zahraničné financovanie'!J$504)</f>
        <v>0</v>
      </c>
      <c r="I141" s="316">
        <f>IF('Zahraničné financovanie'!K$504=0,0,'Zahraničné financovanie'!K435/'Zahraničné financovanie'!K$504)</f>
        <v>0</v>
      </c>
      <c r="J141" s="316">
        <f>IF('Zahraničné financovanie'!L$504=0,0,'Zahraničné financovanie'!L435/'Zahraničné financovanie'!L$504)</f>
        <v>0</v>
      </c>
      <c r="K141" s="316">
        <f>IF('Zahraničné financovanie'!M$504=0,0,'Zahraničné financovanie'!M435/'Zahraničné financovanie'!M$504)</f>
        <v>0</v>
      </c>
      <c r="L141" s="316">
        <f>IF('Zahraničné financovanie'!N$504=0,0,'Zahraničné financovanie'!N435/'Zahraničné financovanie'!N$504)</f>
        <v>0</v>
      </c>
      <c r="M141" s="316">
        <f>IF('Zahraničné financovanie'!O$504=0,0,'Zahraničné financovanie'!O435/'Zahraničné financovanie'!O$504)</f>
        <v>0</v>
      </c>
      <c r="N141" s="316">
        <f>IF('Zahraničné financovanie'!P$504=0,0,'Zahraničné financovanie'!P435/'Zahraničné financovanie'!P$504)</f>
        <v>0</v>
      </c>
      <c r="O141" s="316">
        <f>IF('Zahraničné financovanie'!Q$504=0,0,'Zahraničné financovanie'!Q435/'Zahraničné financovanie'!Q$504)</f>
        <v>0</v>
      </c>
      <c r="P141" s="316">
        <f>IF('Zahraničné financovanie'!R$504=0,0,'Zahraničné financovanie'!R435/'Zahraničné financovanie'!R$504)</f>
        <v>0</v>
      </c>
      <c r="Q141" s="316">
        <f>IF('Zahraničné financovanie'!S$504=0,0,'Zahraničné financovanie'!S435/'Zahraničné financovanie'!S$504)</f>
        <v>0</v>
      </c>
      <c r="R141" s="316">
        <f>IF('Zahraničné financovanie'!T$504=0,0,'Zahraničné financovanie'!T435/'Zahraničné financovanie'!T$504)</f>
        <v>0</v>
      </c>
      <c r="S141" s="316">
        <f>IF('Zahraničné financovanie'!U$504=0,0,'Zahraničné financovanie'!U435/'Zahraničné financovanie'!U$504)</f>
        <v>0</v>
      </c>
      <c r="T141" s="316">
        <f>IF('Zahraničné financovanie'!V$504=0,0,'Zahraničné financovanie'!V435/'Zahraničné financovanie'!V$504)</f>
        <v>0</v>
      </c>
      <c r="U141" s="316">
        <f>IF('Zahraničné financovanie'!W$504=0,0,'Zahraničné financovanie'!W435/'Zahraničné financovanie'!W$504)</f>
        <v>0</v>
      </c>
      <c r="V141" s="316">
        <f>IF('Zahraničné financovanie'!X$504=0,0,'Zahraničné financovanie'!X435/'Zahraničné financovanie'!X$504)</f>
        <v>0</v>
      </c>
      <c r="W141" s="316">
        <f>IF('Zahraničné financovanie'!Y$504=0,0,'Zahraničné financovanie'!Y435/'Zahraničné financovanie'!Y$504)</f>
        <v>0</v>
      </c>
      <c r="X141" s="316">
        <f>IF('Zahraničné financovanie'!Z$504=0,0,'Zahraničné financovanie'!Z435/'Zahraničné financovanie'!Z$504)</f>
        <v>0</v>
      </c>
      <c r="Y141" s="316">
        <f>IF('Zahraničné financovanie'!AA$504=0,0,'Zahraničné financovanie'!AA435/'Zahraničné financovanie'!AA$504)</f>
        <v>0</v>
      </c>
      <c r="Z141" s="316">
        <f>IF('Zahraničné financovanie'!AB$504=0,0,'Zahraničné financovanie'!AB435/'Zahraničné financovanie'!AB$504)</f>
        <v>0</v>
      </c>
      <c r="AA141" s="316">
        <f>IF('Zahraničné financovanie'!AC$504=0,0,'Zahraničné financovanie'!AC435/'Zahraničné financovanie'!AC$504)</f>
        <v>0</v>
      </c>
      <c r="AB141" s="316">
        <f>IF('Zahraničné financovanie'!AD$504=0,0,'Zahraničné financovanie'!AD435/'Zahraničné financovanie'!AD$504)</f>
        <v>0</v>
      </c>
      <c r="AC141" s="316">
        <f>IF('Zahraničné financovanie'!AE$504=0,0,'Zahraničné financovanie'!AE435/'Zahraničné financovanie'!AE$504)</f>
        <v>0</v>
      </c>
      <c r="AD141" s="316">
        <f>IF('Zahraničné financovanie'!AF$504=0,0,'Zahraničné financovanie'!AF435/'Zahraničné financovanie'!AF$504)</f>
        <v>0</v>
      </c>
      <c r="AE141" s="316">
        <f>IF('Zahraničné financovanie'!AG$504=0,0,'Zahraničné financovanie'!AG435/'Zahraničné financovanie'!AG$504)</f>
        <v>0</v>
      </c>
      <c r="AF141" s="316">
        <f>IF('Zahraničné financovanie'!AH$504=0,0,'Zahraničné financovanie'!AH435/'Zahraničné financovanie'!AH$504)</f>
        <v>0</v>
      </c>
      <c r="AG141" s="316">
        <f>IF('Zahraničné financovanie'!AI$504=0,0,'Zahraničné financovanie'!AI435/'Zahraničné financovanie'!AI$504)</f>
        <v>0</v>
      </c>
      <c r="AH141" s="316">
        <f>IF('Zahraničné financovanie'!AJ$504=0,0,'Zahraničné financovanie'!AJ435/'Zahraničné financovanie'!AJ$504)</f>
        <v>0</v>
      </c>
      <c r="AI141" s="316">
        <f>IF('Zahraničné financovanie'!AK$504=0,0,'Zahraničné financovanie'!AK435/'Zahraničné financovanie'!AK$504)</f>
        <v>0</v>
      </c>
      <c r="AJ141" s="316">
        <f>IF('Zahraničné financovanie'!AL$504=0,0,'Zahraničné financovanie'!AL435/'Zahraničné financovanie'!AL$504)</f>
        <v>0</v>
      </c>
      <c r="AK141" s="316">
        <f>IF('Zahraničné financovanie'!AM$504=0,0,'Zahraničné financovanie'!AM435/'Zahraničné financovanie'!AM$504)</f>
        <v>0</v>
      </c>
      <c r="AL141" s="316">
        <f>IF('Zahraničné financovanie'!AN$504=0,0,'Zahraničné financovanie'!AN435/'Zahraničné financovanie'!AN$504)</f>
        <v>0</v>
      </c>
      <c r="AM141" s="316">
        <f>IF('Zahraničné financovanie'!AO$504=0,0,'Zahraničné financovanie'!AO435/'Zahraničné financovanie'!AO$504)</f>
        <v>0</v>
      </c>
      <c r="AN141" s="316">
        <f>IF('Zahraničné financovanie'!AP$504=0,0,'Zahraničné financovanie'!AP435/'Zahraničné financovanie'!AP$504)</f>
        <v>1.7770246014141753E-3</v>
      </c>
      <c r="AO141" s="316">
        <f>IF('Zahraničné financovanie'!AQ$504=0,0,'Zahraničné financovanie'!AQ435/'Zahraničné financovanie'!AQ$504)</f>
        <v>0</v>
      </c>
      <c r="AP141" s="316">
        <f>IF('Zahraničné financovanie'!AR$504=0,0,'Zahraničné financovanie'!AR435/'Zahraničné financovanie'!AR$504)</f>
        <v>0</v>
      </c>
      <c r="AQ141" s="316">
        <f>IF('Zahraničné financovanie'!AS$504=0,0,'Zahraničné financovanie'!AS435/'Zahraničné financovanie'!AS$504)</f>
        <v>0</v>
      </c>
      <c r="AR141" s="316">
        <f>IF('Zahraničné financovanie'!AT$504=0,0,'Zahraničné financovanie'!AT435/'Zahraničné financovanie'!AT$504)</f>
        <v>0</v>
      </c>
      <c r="AS141" s="316">
        <f>IF('Zahraničné financovanie'!AU$504=0,0,'Zahraničné financovanie'!AU435/'Zahraničné financovanie'!AU$504)</f>
        <v>0</v>
      </c>
      <c r="AT141" s="316">
        <f>IF('Zahraničné financovanie'!AV$504=0,0,'Zahraničné financovanie'!AV435/'Zahraničné financovanie'!AV$504)</f>
        <v>0</v>
      </c>
      <c r="AU141" s="316">
        <f>IF('Zahraničné financovanie'!AW$504=0,0,'Zahraničné financovanie'!AW435/'Zahraničné financovanie'!AW$504)</f>
        <v>0</v>
      </c>
      <c r="AV141" s="316">
        <f>IF('Zahraničné financovanie'!AX$504=0,0,'Zahraničné financovanie'!AX435/'Zahraničné financovanie'!AX$504)</f>
        <v>0</v>
      </c>
      <c r="AW141" s="316">
        <f>IF('Zahraničné financovanie'!AY$504=0,0,'Zahraničné financovanie'!AY435/'Zahraničné financovanie'!AY$504)</f>
        <v>6.2649265590628304E-4</v>
      </c>
      <c r="AX141" s="316">
        <f>IF('Zahraničné financovanie'!AZ$504=0,0,'Zahraničné financovanie'!AZ435/'Zahraničné financovanie'!AZ$504)</f>
        <v>0</v>
      </c>
      <c r="AY141" s="316">
        <f>IF('Zahraničné financovanie'!BA$504=0,0,'Zahraničné financovanie'!BA435/'Zahraničné financovanie'!BA$504)</f>
        <v>0</v>
      </c>
      <c r="AZ141" s="316">
        <f>IF('Zahraničné financovanie'!BB$504=0,0,'Zahraničné financovanie'!BB435/'Zahraničné financovanie'!BB$504)</f>
        <v>0</v>
      </c>
      <c r="BA141" s="316">
        <f>IF('Zahraničné financovanie'!BC$504=0,0,'Zahraničné financovanie'!BC435/'Zahraničné financovanie'!BC$504)</f>
        <v>0</v>
      </c>
      <c r="BB141" s="316">
        <f>IF('Zahraničné financovanie'!BD$504=0,0,'Zahraničné financovanie'!BD435/'Zahraničné financovanie'!BD$504)</f>
        <v>0</v>
      </c>
    </row>
    <row r="142" spans="1:54" ht="14.25" customHeight="1" x14ac:dyDescent="0.2">
      <c r="A142" s="31">
        <v>135</v>
      </c>
      <c r="B142" s="37" t="s">
        <v>356</v>
      </c>
      <c r="C142" s="37" t="s">
        <v>355</v>
      </c>
      <c r="D142" s="315">
        <f>IF('Zahraničné financovanie'!F$504=0,0,'Zahraničné financovanie'!F436/'Zahraničné financovanie'!F$504)</f>
        <v>0</v>
      </c>
      <c r="E142" s="315">
        <f>IF('Zahraničné financovanie'!G$504=0,0,'Zahraničné financovanie'!G436/'Zahraničné financovanie'!G$504)</f>
        <v>0</v>
      </c>
      <c r="F142" s="315">
        <f>IF('Zahraničné financovanie'!H$504=0,0,'Zahraničné financovanie'!H436/'Zahraničné financovanie'!H$504)</f>
        <v>0</v>
      </c>
      <c r="G142" s="315">
        <f>IF('Zahraničné financovanie'!I$504=0,0,'Zahraničné financovanie'!I436/'Zahraničné financovanie'!I$504)</f>
        <v>0</v>
      </c>
      <c r="H142" s="315">
        <f>IF('Zahraničné financovanie'!J$504=0,0,'Zahraničné financovanie'!J436/'Zahraničné financovanie'!J$504)</f>
        <v>0</v>
      </c>
      <c r="I142" s="315">
        <f>IF('Zahraničné financovanie'!K$504=0,0,'Zahraničné financovanie'!K436/'Zahraničné financovanie'!K$504)</f>
        <v>0</v>
      </c>
      <c r="J142" s="315">
        <f>IF('Zahraničné financovanie'!L$504=0,0,'Zahraničné financovanie'!L436/'Zahraničné financovanie'!L$504)</f>
        <v>0</v>
      </c>
      <c r="K142" s="315">
        <f>IF('Zahraničné financovanie'!M$504=0,0,'Zahraničné financovanie'!M436/'Zahraničné financovanie'!M$504)</f>
        <v>0</v>
      </c>
      <c r="L142" s="315">
        <f>IF('Zahraničné financovanie'!N$504=0,0,'Zahraničné financovanie'!N436/'Zahraničné financovanie'!N$504)</f>
        <v>0</v>
      </c>
      <c r="M142" s="315">
        <f>IF('Zahraničné financovanie'!O$504=0,0,'Zahraničné financovanie'!O436/'Zahraničné financovanie'!O$504)</f>
        <v>0</v>
      </c>
      <c r="N142" s="315">
        <f>IF('Zahraničné financovanie'!P$504=0,0,'Zahraničné financovanie'!P436/'Zahraničné financovanie'!P$504)</f>
        <v>0</v>
      </c>
      <c r="O142" s="315">
        <f>IF('Zahraničné financovanie'!Q$504=0,0,'Zahraničné financovanie'!Q436/'Zahraničné financovanie'!Q$504)</f>
        <v>0</v>
      </c>
      <c r="P142" s="315">
        <f>IF('Zahraničné financovanie'!R$504=0,0,'Zahraničné financovanie'!R436/'Zahraničné financovanie'!R$504)</f>
        <v>0</v>
      </c>
      <c r="Q142" s="315">
        <f>IF('Zahraničné financovanie'!S$504=0,0,'Zahraničné financovanie'!S436/'Zahraničné financovanie'!S$504)</f>
        <v>0</v>
      </c>
      <c r="R142" s="315">
        <f>IF('Zahraničné financovanie'!T$504=0,0,'Zahraničné financovanie'!T436/'Zahraničné financovanie'!T$504)</f>
        <v>0</v>
      </c>
      <c r="S142" s="315">
        <f>IF('Zahraničné financovanie'!U$504=0,0,'Zahraničné financovanie'!U436/'Zahraničné financovanie'!U$504)</f>
        <v>0</v>
      </c>
      <c r="T142" s="315">
        <f>IF('Zahraničné financovanie'!V$504=0,0,'Zahraničné financovanie'!V436/'Zahraničné financovanie'!V$504)</f>
        <v>0</v>
      </c>
      <c r="U142" s="315">
        <f>IF('Zahraničné financovanie'!W$504=0,0,'Zahraničné financovanie'!W436/'Zahraničné financovanie'!W$504)</f>
        <v>0</v>
      </c>
      <c r="V142" s="315">
        <f>IF('Zahraničné financovanie'!X$504=0,0,'Zahraničné financovanie'!X436/'Zahraničné financovanie'!X$504)</f>
        <v>0</v>
      </c>
      <c r="W142" s="315">
        <f>IF('Zahraničné financovanie'!Y$504=0,0,'Zahraničné financovanie'!Y436/'Zahraničné financovanie'!Y$504)</f>
        <v>0</v>
      </c>
      <c r="X142" s="315">
        <f>IF('Zahraničné financovanie'!Z$504=0,0,'Zahraničné financovanie'!Z436/'Zahraničné financovanie'!Z$504)</f>
        <v>0</v>
      </c>
      <c r="Y142" s="315">
        <f>IF('Zahraničné financovanie'!AA$504=0,0,'Zahraničné financovanie'!AA436/'Zahraničné financovanie'!AA$504)</f>
        <v>0</v>
      </c>
      <c r="Z142" s="315">
        <f>IF('Zahraničné financovanie'!AB$504=0,0,'Zahraničné financovanie'!AB436/'Zahraničné financovanie'!AB$504)</f>
        <v>0</v>
      </c>
      <c r="AA142" s="315">
        <f>IF('Zahraničné financovanie'!AC$504=0,0,'Zahraničné financovanie'!AC436/'Zahraničné financovanie'!AC$504)</f>
        <v>0</v>
      </c>
      <c r="AB142" s="315">
        <f>IF('Zahraničné financovanie'!AD$504=0,0,'Zahraničné financovanie'!AD436/'Zahraničné financovanie'!AD$504)</f>
        <v>0</v>
      </c>
      <c r="AC142" s="315">
        <f>IF('Zahraničné financovanie'!AE$504=0,0,'Zahraničné financovanie'!AE436/'Zahraničné financovanie'!AE$504)</f>
        <v>0</v>
      </c>
      <c r="AD142" s="315">
        <f>IF('Zahraničné financovanie'!AF$504=0,0,'Zahraničné financovanie'!AF436/'Zahraničné financovanie'!AF$504)</f>
        <v>0</v>
      </c>
      <c r="AE142" s="315">
        <f>IF('Zahraničné financovanie'!AG$504=0,0,'Zahraničné financovanie'!AG436/'Zahraničné financovanie'!AG$504)</f>
        <v>0</v>
      </c>
      <c r="AF142" s="315">
        <f>IF('Zahraničné financovanie'!AH$504=0,0,'Zahraničné financovanie'!AH436/'Zahraničné financovanie'!AH$504)</f>
        <v>1.6867461304732193E-3</v>
      </c>
      <c r="AG142" s="315">
        <f>IF('Zahraničné financovanie'!AI$504=0,0,'Zahraničné financovanie'!AI436/'Zahraničné financovanie'!AI$504)</f>
        <v>0</v>
      </c>
      <c r="AH142" s="315">
        <f>IF('Zahraničné financovanie'!AJ$504=0,0,'Zahraničné financovanie'!AJ436/'Zahraničné financovanie'!AJ$504)</f>
        <v>0</v>
      </c>
      <c r="AI142" s="315">
        <f>IF('Zahraničné financovanie'!AK$504=0,0,'Zahraničné financovanie'!AK436/'Zahraničné financovanie'!AK$504)</f>
        <v>0</v>
      </c>
      <c r="AJ142" s="315">
        <f>IF('Zahraničné financovanie'!AL$504=0,0,'Zahraničné financovanie'!AL436/'Zahraničné financovanie'!AL$504)</f>
        <v>0</v>
      </c>
      <c r="AK142" s="315">
        <f>IF('Zahraničné financovanie'!AM$504=0,0,'Zahraničné financovanie'!AM436/'Zahraničné financovanie'!AM$504)</f>
        <v>0</v>
      </c>
      <c r="AL142" s="315">
        <f>IF('Zahraničné financovanie'!AN$504=0,0,'Zahraničné financovanie'!AN436/'Zahraničné financovanie'!AN$504)</f>
        <v>0</v>
      </c>
      <c r="AM142" s="315">
        <f>IF('Zahraničné financovanie'!AO$504=0,0,'Zahraničné financovanie'!AO436/'Zahraničné financovanie'!AO$504)</f>
        <v>0</v>
      </c>
      <c r="AN142" s="315">
        <f>IF('Zahraničné financovanie'!AP$504=0,0,'Zahraničné financovanie'!AP436/'Zahraničné financovanie'!AP$504)</f>
        <v>0</v>
      </c>
      <c r="AO142" s="315">
        <f>IF('Zahraničné financovanie'!AQ$504=0,0,'Zahraničné financovanie'!AQ436/'Zahraničné financovanie'!AQ$504)</f>
        <v>0</v>
      </c>
      <c r="AP142" s="315">
        <f>IF('Zahraničné financovanie'!AR$504=0,0,'Zahraničné financovanie'!AR436/'Zahraničné financovanie'!AR$504)</f>
        <v>0</v>
      </c>
      <c r="AQ142" s="315">
        <f>IF('Zahraničné financovanie'!AS$504=0,0,'Zahraničné financovanie'!AS436/'Zahraničné financovanie'!AS$504)</f>
        <v>0</v>
      </c>
      <c r="AR142" s="315">
        <f>IF('Zahraničné financovanie'!AT$504=0,0,'Zahraničné financovanie'!AT436/'Zahraničné financovanie'!AT$504)</f>
        <v>0</v>
      </c>
      <c r="AS142" s="315">
        <f>IF('Zahraničné financovanie'!AU$504=0,0,'Zahraničné financovanie'!AU436/'Zahraničné financovanie'!AU$504)</f>
        <v>0</v>
      </c>
      <c r="AT142" s="315">
        <f>IF('Zahraničné financovanie'!AV$504=0,0,'Zahraničné financovanie'!AV436/'Zahraničné financovanie'!AV$504)</f>
        <v>0</v>
      </c>
      <c r="AU142" s="315">
        <f>IF('Zahraničné financovanie'!AW$504=0,0,'Zahraničné financovanie'!AW436/'Zahraničné financovanie'!AW$504)</f>
        <v>0</v>
      </c>
      <c r="AV142" s="315">
        <f>IF('Zahraničné financovanie'!AX$504=0,0,'Zahraničné financovanie'!AX436/'Zahraničné financovanie'!AX$504)</f>
        <v>0</v>
      </c>
      <c r="AW142" s="315">
        <f>IF('Zahraničné financovanie'!AY$504=0,0,'Zahraničné financovanie'!AY436/'Zahraničné financovanie'!AY$504)</f>
        <v>0</v>
      </c>
      <c r="AX142" s="315">
        <f>IF('Zahraničné financovanie'!AZ$504=0,0,'Zahraničné financovanie'!AZ436/'Zahraničné financovanie'!AZ$504)</f>
        <v>0</v>
      </c>
      <c r="AY142" s="315">
        <f>IF('Zahraničné financovanie'!BA$504=0,0,'Zahraničné financovanie'!BA436/'Zahraničné financovanie'!BA$504)</f>
        <v>0</v>
      </c>
      <c r="AZ142" s="315">
        <f>IF('Zahraničné financovanie'!BB$504=0,0,'Zahraničné financovanie'!BB436/'Zahraničné financovanie'!BB$504)</f>
        <v>0</v>
      </c>
      <c r="BA142" s="315">
        <f>IF('Zahraničné financovanie'!BC$504=0,0,'Zahraničné financovanie'!BC436/'Zahraničné financovanie'!BC$504)</f>
        <v>0</v>
      </c>
      <c r="BB142" s="315">
        <f>IF('Zahraničné financovanie'!BD$504=0,0,'Zahraničné financovanie'!BD436/'Zahraničné financovanie'!BD$504)</f>
        <v>0</v>
      </c>
    </row>
    <row r="143" spans="1:54" ht="14.25" customHeight="1" x14ac:dyDescent="0.25">
      <c r="A143" s="31">
        <v>136</v>
      </c>
      <c r="B143" s="41" t="s">
        <v>401</v>
      </c>
      <c r="C143" s="46" t="s">
        <v>400</v>
      </c>
      <c r="D143" s="316">
        <f>IF('Zahraničné financovanie'!F$504=0,0,'Zahraničné financovanie'!F437/'Zahraničné financovanie'!F$504)</f>
        <v>0</v>
      </c>
      <c r="E143" s="316">
        <f>IF('Zahraničné financovanie'!G$504=0,0,'Zahraničné financovanie'!G437/'Zahraničné financovanie'!G$504)</f>
        <v>0</v>
      </c>
      <c r="F143" s="316">
        <f>IF('Zahraničné financovanie'!H$504=0,0,'Zahraničné financovanie'!H437/'Zahraničné financovanie'!H$504)</f>
        <v>0</v>
      </c>
      <c r="G143" s="316">
        <f>IF('Zahraničné financovanie'!I$504=0,0,'Zahraničné financovanie'!I437/'Zahraničné financovanie'!I$504)</f>
        <v>0</v>
      </c>
      <c r="H143" s="316">
        <f>IF('Zahraničné financovanie'!J$504=0,0,'Zahraničné financovanie'!J437/'Zahraničné financovanie'!J$504)</f>
        <v>0</v>
      </c>
      <c r="I143" s="316">
        <f>IF('Zahraničné financovanie'!K$504=0,0,'Zahraničné financovanie'!K437/'Zahraničné financovanie'!K$504)</f>
        <v>0</v>
      </c>
      <c r="J143" s="316">
        <f>IF('Zahraničné financovanie'!L$504=0,0,'Zahraničné financovanie'!L437/'Zahraničné financovanie'!L$504)</f>
        <v>0</v>
      </c>
      <c r="K143" s="316">
        <f>IF('Zahraničné financovanie'!M$504=0,0,'Zahraničné financovanie'!M437/'Zahraničné financovanie'!M$504)</f>
        <v>0</v>
      </c>
      <c r="L143" s="316">
        <f>IF('Zahraničné financovanie'!N$504=0,0,'Zahraničné financovanie'!N437/'Zahraničné financovanie'!N$504)</f>
        <v>0</v>
      </c>
      <c r="M143" s="316">
        <f>IF('Zahraničné financovanie'!O$504=0,0,'Zahraničné financovanie'!O437/'Zahraničné financovanie'!O$504)</f>
        <v>0</v>
      </c>
      <c r="N143" s="316">
        <f>IF('Zahraničné financovanie'!P$504=0,0,'Zahraničné financovanie'!P437/'Zahraničné financovanie'!P$504)</f>
        <v>0</v>
      </c>
      <c r="O143" s="316">
        <f>IF('Zahraničné financovanie'!Q$504=0,0,'Zahraničné financovanie'!Q437/'Zahraničné financovanie'!Q$504)</f>
        <v>4.059517396452875E-4</v>
      </c>
      <c r="P143" s="316">
        <f>IF('Zahraničné financovanie'!R$504=0,0,'Zahraničné financovanie'!R437/'Zahraničné financovanie'!R$504)</f>
        <v>0</v>
      </c>
      <c r="Q143" s="316">
        <f>IF('Zahraničné financovanie'!S$504=0,0,'Zahraničné financovanie'!S437/'Zahraničné financovanie'!S$504)</f>
        <v>0</v>
      </c>
      <c r="R143" s="316">
        <f>IF('Zahraničné financovanie'!T$504=0,0,'Zahraničné financovanie'!T437/'Zahraničné financovanie'!T$504)</f>
        <v>0</v>
      </c>
      <c r="S143" s="316">
        <f>IF('Zahraničné financovanie'!U$504=0,0,'Zahraničné financovanie'!U437/'Zahraničné financovanie'!U$504)</f>
        <v>0</v>
      </c>
      <c r="T143" s="316">
        <f>IF('Zahraničné financovanie'!V$504=0,0,'Zahraničné financovanie'!V437/'Zahraničné financovanie'!V$504)</f>
        <v>0</v>
      </c>
      <c r="U143" s="316">
        <f>IF('Zahraničné financovanie'!W$504=0,0,'Zahraničné financovanie'!W437/'Zahraničné financovanie'!W$504)</f>
        <v>0</v>
      </c>
      <c r="V143" s="316">
        <f>IF('Zahraničné financovanie'!X$504=0,0,'Zahraničné financovanie'!X437/'Zahraničné financovanie'!X$504)</f>
        <v>0</v>
      </c>
      <c r="W143" s="316">
        <f>IF('Zahraničné financovanie'!Y$504=0,0,'Zahraničné financovanie'!Y437/'Zahraničné financovanie'!Y$504)</f>
        <v>0</v>
      </c>
      <c r="X143" s="316">
        <f>IF('Zahraničné financovanie'!Z$504=0,0,'Zahraničné financovanie'!Z437/'Zahraničné financovanie'!Z$504)</f>
        <v>0</v>
      </c>
      <c r="Y143" s="316">
        <f>IF('Zahraničné financovanie'!AA$504=0,0,'Zahraničné financovanie'!AA437/'Zahraničné financovanie'!AA$504)</f>
        <v>0</v>
      </c>
      <c r="Z143" s="316">
        <f>IF('Zahraničné financovanie'!AB$504=0,0,'Zahraničné financovanie'!AB437/'Zahraničné financovanie'!AB$504)</f>
        <v>0</v>
      </c>
      <c r="AA143" s="316">
        <f>IF('Zahraničné financovanie'!AC$504=0,0,'Zahraničné financovanie'!AC437/'Zahraničné financovanie'!AC$504)</f>
        <v>0</v>
      </c>
      <c r="AB143" s="316">
        <f>IF('Zahraničné financovanie'!AD$504=0,0,'Zahraničné financovanie'!AD437/'Zahraničné financovanie'!AD$504)</f>
        <v>0</v>
      </c>
      <c r="AC143" s="316">
        <f>IF('Zahraničné financovanie'!AE$504=0,0,'Zahraničné financovanie'!AE437/'Zahraničné financovanie'!AE$504)</f>
        <v>0</v>
      </c>
      <c r="AD143" s="316">
        <f>IF('Zahraničné financovanie'!AF$504=0,0,'Zahraničné financovanie'!AF437/'Zahraničné financovanie'!AF$504)</f>
        <v>0</v>
      </c>
      <c r="AE143" s="316">
        <f>IF('Zahraničné financovanie'!AG$504=0,0,'Zahraničné financovanie'!AG437/'Zahraničné financovanie'!AG$504)</f>
        <v>0</v>
      </c>
      <c r="AF143" s="316">
        <f>IF('Zahraničné financovanie'!AH$504=0,0,'Zahraničné financovanie'!AH437/'Zahraničné financovanie'!AH$504)</f>
        <v>0</v>
      </c>
      <c r="AG143" s="316">
        <f>IF('Zahraničné financovanie'!AI$504=0,0,'Zahraničné financovanie'!AI437/'Zahraničné financovanie'!AI$504)</f>
        <v>0</v>
      </c>
      <c r="AH143" s="316">
        <f>IF('Zahraničné financovanie'!AJ$504=0,0,'Zahraničné financovanie'!AJ437/'Zahraničné financovanie'!AJ$504)</f>
        <v>0</v>
      </c>
      <c r="AI143" s="316">
        <f>IF('Zahraničné financovanie'!AK$504=0,0,'Zahraničné financovanie'!AK437/'Zahraničné financovanie'!AK$504)</f>
        <v>0</v>
      </c>
      <c r="AJ143" s="316">
        <f>IF('Zahraničné financovanie'!AL$504=0,0,'Zahraničné financovanie'!AL437/'Zahraničné financovanie'!AL$504)</f>
        <v>0</v>
      </c>
      <c r="AK143" s="316">
        <f>IF('Zahraničné financovanie'!AM$504=0,0,'Zahraničné financovanie'!AM437/'Zahraničné financovanie'!AM$504)</f>
        <v>0</v>
      </c>
      <c r="AL143" s="316">
        <f>IF('Zahraničné financovanie'!AN$504=0,0,'Zahraničné financovanie'!AN437/'Zahraničné financovanie'!AN$504)</f>
        <v>0</v>
      </c>
      <c r="AM143" s="316">
        <f>IF('Zahraničné financovanie'!AO$504=0,0,'Zahraničné financovanie'!AO437/'Zahraničné financovanie'!AO$504)</f>
        <v>0</v>
      </c>
      <c r="AN143" s="316">
        <f>IF('Zahraničné financovanie'!AP$504=0,0,'Zahraničné financovanie'!AP437/'Zahraničné financovanie'!AP$504)</f>
        <v>0</v>
      </c>
      <c r="AO143" s="316">
        <f>IF('Zahraničné financovanie'!AQ$504=0,0,'Zahraničné financovanie'!AQ437/'Zahraničné financovanie'!AQ$504)</f>
        <v>0</v>
      </c>
      <c r="AP143" s="316">
        <f>IF('Zahraničné financovanie'!AR$504=0,0,'Zahraničné financovanie'!AR437/'Zahraničné financovanie'!AR$504)</f>
        <v>0</v>
      </c>
      <c r="AQ143" s="316">
        <f>IF('Zahraničné financovanie'!AS$504=0,0,'Zahraničné financovanie'!AS437/'Zahraničné financovanie'!AS$504)</f>
        <v>0</v>
      </c>
      <c r="AR143" s="316">
        <f>IF('Zahraničné financovanie'!AT$504=0,0,'Zahraničné financovanie'!AT437/'Zahraničné financovanie'!AT$504)</f>
        <v>0</v>
      </c>
      <c r="AS143" s="316">
        <f>IF('Zahraničné financovanie'!AU$504=0,0,'Zahraničné financovanie'!AU437/'Zahraničné financovanie'!AU$504)</f>
        <v>0</v>
      </c>
      <c r="AT143" s="316">
        <f>IF('Zahraničné financovanie'!AV$504=0,0,'Zahraničné financovanie'!AV437/'Zahraničné financovanie'!AV$504)</f>
        <v>0</v>
      </c>
      <c r="AU143" s="316">
        <f>IF('Zahraničné financovanie'!AW$504=0,0,'Zahraničné financovanie'!AW437/'Zahraničné financovanie'!AW$504)</f>
        <v>0</v>
      </c>
      <c r="AV143" s="316">
        <f>IF('Zahraničné financovanie'!AX$504=0,0,'Zahraničné financovanie'!AX437/'Zahraničné financovanie'!AX$504)</f>
        <v>0</v>
      </c>
      <c r="AW143" s="316">
        <f>IF('Zahraničné financovanie'!AY$504=0,0,'Zahraničné financovanie'!AY437/'Zahraničné financovanie'!AY$504)</f>
        <v>0</v>
      </c>
      <c r="AX143" s="316">
        <f>IF('Zahraničné financovanie'!AZ$504=0,0,'Zahraničné financovanie'!AZ437/'Zahraničné financovanie'!AZ$504)</f>
        <v>0</v>
      </c>
      <c r="AY143" s="316">
        <f>IF('Zahraničné financovanie'!BA$504=0,0,'Zahraničné financovanie'!BA437/'Zahraničné financovanie'!BA$504)</f>
        <v>0</v>
      </c>
      <c r="AZ143" s="316">
        <f>IF('Zahraničné financovanie'!BB$504=0,0,'Zahraničné financovanie'!BB437/'Zahraničné financovanie'!BB$504)</f>
        <v>0</v>
      </c>
      <c r="BA143" s="316">
        <f>IF('Zahraničné financovanie'!BC$504=0,0,'Zahraničné financovanie'!BC437/'Zahraničné financovanie'!BC$504)</f>
        <v>0</v>
      </c>
      <c r="BB143" s="316">
        <f>IF('Zahraničné financovanie'!BD$504=0,0,'Zahraničné financovanie'!BD437/'Zahraničné financovanie'!BD$504)</f>
        <v>0</v>
      </c>
    </row>
    <row r="144" spans="1:54" ht="14.25" customHeight="1" x14ac:dyDescent="0.2">
      <c r="A144" s="31">
        <v>137</v>
      </c>
      <c r="B144" s="37" t="s">
        <v>293</v>
      </c>
      <c r="C144" s="37" t="s">
        <v>292</v>
      </c>
      <c r="D144" s="315">
        <f>IF('Zahraničné financovanie'!F$504=0,0,'Zahraničné financovanie'!F438/'Zahraničné financovanie'!F$504)</f>
        <v>0</v>
      </c>
      <c r="E144" s="315">
        <f>IF('Zahraničné financovanie'!G$504=0,0,'Zahraničné financovanie'!G438/'Zahraničné financovanie'!G$504)</f>
        <v>0</v>
      </c>
      <c r="F144" s="315">
        <f>IF('Zahraničné financovanie'!H$504=0,0,'Zahraničné financovanie'!H438/'Zahraničné financovanie'!H$504)</f>
        <v>0</v>
      </c>
      <c r="G144" s="315">
        <f>IF('Zahraničné financovanie'!I$504=0,0,'Zahraničné financovanie'!I438/'Zahraničné financovanie'!I$504)</f>
        <v>0</v>
      </c>
      <c r="H144" s="315">
        <f>IF('Zahraničné financovanie'!J$504=0,0,'Zahraničné financovanie'!J438/'Zahraničné financovanie'!J$504)</f>
        <v>0</v>
      </c>
      <c r="I144" s="315">
        <f>IF('Zahraničné financovanie'!K$504=0,0,'Zahraničné financovanie'!K438/'Zahraničné financovanie'!K$504)</f>
        <v>0</v>
      </c>
      <c r="J144" s="315">
        <f>IF('Zahraničné financovanie'!L$504=0,0,'Zahraničné financovanie'!L438/'Zahraničné financovanie'!L$504)</f>
        <v>0</v>
      </c>
      <c r="K144" s="315">
        <f>IF('Zahraničné financovanie'!M$504=0,0,'Zahraničné financovanie'!M438/'Zahraničné financovanie'!M$504)</f>
        <v>0</v>
      </c>
      <c r="L144" s="315">
        <f>IF('Zahraničné financovanie'!N$504=0,0,'Zahraničné financovanie'!N438/'Zahraničné financovanie'!N$504)</f>
        <v>0</v>
      </c>
      <c r="M144" s="315">
        <f>IF('Zahraničné financovanie'!O$504=0,0,'Zahraničné financovanie'!O438/'Zahraničné financovanie'!O$504)</f>
        <v>0</v>
      </c>
      <c r="N144" s="315">
        <f>IF('Zahraničné financovanie'!P$504=0,0,'Zahraničné financovanie'!P438/'Zahraničné financovanie'!P$504)</f>
        <v>0</v>
      </c>
      <c r="O144" s="315">
        <f>IF('Zahraničné financovanie'!Q$504=0,0,'Zahraničné financovanie'!Q438/'Zahraničné financovanie'!Q$504)</f>
        <v>0</v>
      </c>
      <c r="P144" s="315">
        <f>IF('Zahraničné financovanie'!R$504=0,0,'Zahraničné financovanie'!R438/'Zahraničné financovanie'!R$504)</f>
        <v>0</v>
      </c>
      <c r="Q144" s="315">
        <f>IF('Zahraničné financovanie'!S$504=0,0,'Zahraničné financovanie'!S438/'Zahraničné financovanie'!S$504)</f>
        <v>0</v>
      </c>
      <c r="R144" s="315">
        <f>IF('Zahraničné financovanie'!T$504=0,0,'Zahraničné financovanie'!T438/'Zahraničné financovanie'!T$504)</f>
        <v>0</v>
      </c>
      <c r="S144" s="315">
        <f>IF('Zahraničné financovanie'!U$504=0,0,'Zahraničné financovanie'!U438/'Zahraničné financovanie'!U$504)</f>
        <v>0</v>
      </c>
      <c r="T144" s="315">
        <f>IF('Zahraničné financovanie'!V$504=0,0,'Zahraničné financovanie'!V438/'Zahraničné financovanie'!V$504)</f>
        <v>0</v>
      </c>
      <c r="U144" s="315">
        <f>IF('Zahraničné financovanie'!W$504=0,0,'Zahraničné financovanie'!W438/'Zahraničné financovanie'!W$504)</f>
        <v>0</v>
      </c>
      <c r="V144" s="315">
        <f>IF('Zahraničné financovanie'!X$504=0,0,'Zahraničné financovanie'!X438/'Zahraničné financovanie'!X$504)</f>
        <v>0</v>
      </c>
      <c r="W144" s="315">
        <f>IF('Zahraničné financovanie'!Y$504=0,0,'Zahraničné financovanie'!Y438/'Zahraničné financovanie'!Y$504)</f>
        <v>0</v>
      </c>
      <c r="X144" s="315">
        <f>IF('Zahraničné financovanie'!Z$504=0,0,'Zahraničné financovanie'!Z438/'Zahraničné financovanie'!Z$504)</f>
        <v>0</v>
      </c>
      <c r="Y144" s="315">
        <f>IF('Zahraničné financovanie'!AA$504=0,0,'Zahraničné financovanie'!AA438/'Zahraničné financovanie'!AA$504)</f>
        <v>3.8345649882913428E-3</v>
      </c>
      <c r="Z144" s="315">
        <f>IF('Zahraničné financovanie'!AB$504=0,0,'Zahraničné financovanie'!AB438/'Zahraničné financovanie'!AB$504)</f>
        <v>0</v>
      </c>
      <c r="AA144" s="315">
        <f>IF('Zahraničné financovanie'!AC$504=0,0,'Zahraničné financovanie'!AC438/'Zahraničné financovanie'!AC$504)</f>
        <v>0</v>
      </c>
      <c r="AB144" s="315">
        <f>IF('Zahraničné financovanie'!AD$504=0,0,'Zahraničné financovanie'!AD438/'Zahraničné financovanie'!AD$504)</f>
        <v>0</v>
      </c>
      <c r="AC144" s="315">
        <f>IF('Zahraničné financovanie'!AE$504=0,0,'Zahraničné financovanie'!AE438/'Zahraničné financovanie'!AE$504)</f>
        <v>0</v>
      </c>
      <c r="AD144" s="315">
        <f>IF('Zahraničné financovanie'!AF$504=0,0,'Zahraničné financovanie'!AF438/'Zahraničné financovanie'!AF$504)</f>
        <v>0</v>
      </c>
      <c r="AE144" s="315">
        <f>IF('Zahraničné financovanie'!AG$504=0,0,'Zahraničné financovanie'!AG438/'Zahraničné financovanie'!AG$504)</f>
        <v>0</v>
      </c>
      <c r="AF144" s="315">
        <f>IF('Zahraničné financovanie'!AH$504=0,0,'Zahraničné financovanie'!AH438/'Zahraničné financovanie'!AH$504)</f>
        <v>3.8249179884510251E-2</v>
      </c>
      <c r="AG144" s="315">
        <f>IF('Zahraničné financovanie'!AI$504=0,0,'Zahraničné financovanie'!AI438/'Zahraničné financovanie'!AI$504)</f>
        <v>0</v>
      </c>
      <c r="AH144" s="315">
        <f>IF('Zahraničné financovanie'!AJ$504=0,0,'Zahraničné financovanie'!AJ438/'Zahraničné financovanie'!AJ$504)</f>
        <v>0</v>
      </c>
      <c r="AI144" s="315">
        <f>IF('Zahraničné financovanie'!AK$504=0,0,'Zahraničné financovanie'!AK438/'Zahraničné financovanie'!AK$504)</f>
        <v>0</v>
      </c>
      <c r="AJ144" s="315">
        <f>IF('Zahraničné financovanie'!AL$504=0,0,'Zahraničné financovanie'!AL438/'Zahraničné financovanie'!AL$504)</f>
        <v>0</v>
      </c>
      <c r="AK144" s="315">
        <f>IF('Zahraničné financovanie'!AM$504=0,0,'Zahraničné financovanie'!AM438/'Zahraničné financovanie'!AM$504)</f>
        <v>0</v>
      </c>
      <c r="AL144" s="315">
        <f>IF('Zahraničné financovanie'!AN$504=0,0,'Zahraničné financovanie'!AN438/'Zahraničné financovanie'!AN$504)</f>
        <v>0</v>
      </c>
      <c r="AM144" s="315">
        <f>IF('Zahraničné financovanie'!AO$504=0,0,'Zahraničné financovanie'!AO438/'Zahraničné financovanie'!AO$504)</f>
        <v>0</v>
      </c>
      <c r="AN144" s="315">
        <f>IF('Zahraničné financovanie'!AP$504=0,0,'Zahraničné financovanie'!AP438/'Zahraničné financovanie'!AP$504)</f>
        <v>0</v>
      </c>
      <c r="AO144" s="315">
        <f>IF('Zahraničné financovanie'!AQ$504=0,0,'Zahraničné financovanie'!AQ438/'Zahraničné financovanie'!AQ$504)</f>
        <v>0</v>
      </c>
      <c r="AP144" s="315">
        <f>IF('Zahraničné financovanie'!AR$504=0,0,'Zahraničné financovanie'!AR438/'Zahraničné financovanie'!AR$504)</f>
        <v>0</v>
      </c>
      <c r="AQ144" s="315">
        <f>IF('Zahraničné financovanie'!AS$504=0,0,'Zahraničné financovanie'!AS438/'Zahraničné financovanie'!AS$504)</f>
        <v>0</v>
      </c>
      <c r="AR144" s="315">
        <f>IF('Zahraničné financovanie'!AT$504=0,0,'Zahraničné financovanie'!AT438/'Zahraničné financovanie'!AT$504)</f>
        <v>0</v>
      </c>
      <c r="AS144" s="315">
        <f>IF('Zahraničné financovanie'!AU$504=0,0,'Zahraničné financovanie'!AU438/'Zahraničné financovanie'!AU$504)</f>
        <v>0</v>
      </c>
      <c r="AT144" s="315">
        <f>IF('Zahraničné financovanie'!AV$504=0,0,'Zahraničné financovanie'!AV438/'Zahraničné financovanie'!AV$504)</f>
        <v>0</v>
      </c>
      <c r="AU144" s="315">
        <f>IF('Zahraničné financovanie'!AW$504=0,0,'Zahraničné financovanie'!AW438/'Zahraničné financovanie'!AW$504)</f>
        <v>0</v>
      </c>
      <c r="AV144" s="315">
        <f>IF('Zahraničné financovanie'!AX$504=0,0,'Zahraničné financovanie'!AX438/'Zahraničné financovanie'!AX$504)</f>
        <v>0</v>
      </c>
      <c r="AW144" s="315">
        <f>IF('Zahraničné financovanie'!AY$504=0,0,'Zahraničné financovanie'!AY438/'Zahraničné financovanie'!AY$504)</f>
        <v>0</v>
      </c>
      <c r="AX144" s="315">
        <f>IF('Zahraničné financovanie'!AZ$504=0,0,'Zahraničné financovanie'!AZ438/'Zahraničné financovanie'!AZ$504)</f>
        <v>0</v>
      </c>
      <c r="AY144" s="315">
        <f>IF('Zahraničné financovanie'!BA$504=0,0,'Zahraničné financovanie'!BA438/'Zahraničné financovanie'!BA$504)</f>
        <v>0</v>
      </c>
      <c r="AZ144" s="315">
        <f>IF('Zahraničné financovanie'!BB$504=0,0,'Zahraničné financovanie'!BB438/'Zahraničné financovanie'!BB$504)</f>
        <v>0</v>
      </c>
      <c r="BA144" s="315">
        <f>IF('Zahraničné financovanie'!BC$504=0,0,'Zahraničné financovanie'!BC438/'Zahraničné financovanie'!BC$504)</f>
        <v>0</v>
      </c>
      <c r="BB144" s="315">
        <f>IF('Zahraničné financovanie'!BD$504=0,0,'Zahraničné financovanie'!BD438/'Zahraničné financovanie'!BD$504)</f>
        <v>0</v>
      </c>
    </row>
    <row r="145" spans="1:54" ht="14.25" customHeight="1" x14ac:dyDescent="0.25">
      <c r="A145" s="31">
        <v>138</v>
      </c>
      <c r="B145" s="41" t="s">
        <v>289</v>
      </c>
      <c r="C145" s="46" t="s">
        <v>288</v>
      </c>
      <c r="D145" s="316">
        <f>IF('Zahraničné financovanie'!F$504=0,0,'Zahraničné financovanie'!F439/'Zahraničné financovanie'!F$504)</f>
        <v>0</v>
      </c>
      <c r="E145" s="316">
        <f>IF('Zahraničné financovanie'!G$504=0,0,'Zahraničné financovanie'!G439/'Zahraničné financovanie'!G$504)</f>
        <v>0</v>
      </c>
      <c r="F145" s="316">
        <f>IF('Zahraničné financovanie'!H$504=0,0,'Zahraničné financovanie'!H439/'Zahraničné financovanie'!H$504)</f>
        <v>0</v>
      </c>
      <c r="G145" s="316">
        <f>IF('Zahraničné financovanie'!I$504=0,0,'Zahraničné financovanie'!I439/'Zahraničné financovanie'!I$504)</f>
        <v>0</v>
      </c>
      <c r="H145" s="316">
        <f>IF('Zahraničné financovanie'!J$504=0,0,'Zahraničné financovanie'!J439/'Zahraničné financovanie'!J$504)</f>
        <v>0</v>
      </c>
      <c r="I145" s="316">
        <f>IF('Zahraničné financovanie'!K$504=0,0,'Zahraničné financovanie'!K439/'Zahraničné financovanie'!K$504)</f>
        <v>0</v>
      </c>
      <c r="J145" s="316">
        <f>IF('Zahraničné financovanie'!L$504=0,0,'Zahraničné financovanie'!L439/'Zahraničné financovanie'!L$504)</f>
        <v>1.3976240391334731E-2</v>
      </c>
      <c r="K145" s="316">
        <f>IF('Zahraničné financovanie'!M$504=0,0,'Zahraničné financovanie'!M439/'Zahraničné financovanie'!M$504)</f>
        <v>0</v>
      </c>
      <c r="L145" s="316">
        <f>IF('Zahraničné financovanie'!N$504=0,0,'Zahraničné financovanie'!N439/'Zahraničné financovanie'!N$504)</f>
        <v>0</v>
      </c>
      <c r="M145" s="316">
        <f>IF('Zahraničné financovanie'!O$504=0,0,'Zahraničné financovanie'!O439/'Zahraničné financovanie'!O$504)</f>
        <v>0</v>
      </c>
      <c r="N145" s="316">
        <f>IF('Zahraničné financovanie'!P$504=0,0,'Zahraničné financovanie'!P439/'Zahraničné financovanie'!P$504)</f>
        <v>0</v>
      </c>
      <c r="O145" s="316">
        <f>IF('Zahraničné financovanie'!Q$504=0,0,'Zahraničné financovanie'!Q439/'Zahraničné financovanie'!Q$504)</f>
        <v>0</v>
      </c>
      <c r="P145" s="316">
        <f>IF('Zahraničné financovanie'!R$504=0,0,'Zahraničné financovanie'!R439/'Zahraničné financovanie'!R$504)</f>
        <v>0</v>
      </c>
      <c r="Q145" s="316">
        <f>IF('Zahraničné financovanie'!S$504=0,0,'Zahraničné financovanie'!S439/'Zahraničné financovanie'!S$504)</f>
        <v>0</v>
      </c>
      <c r="R145" s="316">
        <f>IF('Zahraničné financovanie'!T$504=0,0,'Zahraničné financovanie'!T439/'Zahraničné financovanie'!T$504)</f>
        <v>0</v>
      </c>
      <c r="S145" s="316">
        <f>IF('Zahraničné financovanie'!U$504=0,0,'Zahraničné financovanie'!U439/'Zahraničné financovanie'!U$504)</f>
        <v>0</v>
      </c>
      <c r="T145" s="316">
        <f>IF('Zahraničné financovanie'!V$504=0,0,'Zahraničné financovanie'!V439/'Zahraničné financovanie'!V$504)</f>
        <v>0</v>
      </c>
      <c r="U145" s="316">
        <f>IF('Zahraničné financovanie'!W$504=0,0,'Zahraničné financovanie'!W439/'Zahraničné financovanie'!W$504)</f>
        <v>0</v>
      </c>
      <c r="V145" s="316">
        <f>IF('Zahraničné financovanie'!X$504=0,0,'Zahraničné financovanie'!X439/'Zahraničné financovanie'!X$504)</f>
        <v>0</v>
      </c>
      <c r="W145" s="316">
        <f>IF('Zahraničné financovanie'!Y$504=0,0,'Zahraničné financovanie'!Y439/'Zahraničné financovanie'!Y$504)</f>
        <v>0</v>
      </c>
      <c r="X145" s="316">
        <f>IF('Zahraničné financovanie'!Z$504=0,0,'Zahraničné financovanie'!Z439/'Zahraničné financovanie'!Z$504)</f>
        <v>0</v>
      </c>
      <c r="Y145" s="316">
        <f>IF('Zahraničné financovanie'!AA$504=0,0,'Zahraničné financovanie'!AA439/'Zahraničné financovanie'!AA$504)</f>
        <v>0</v>
      </c>
      <c r="Z145" s="316">
        <f>IF('Zahraničné financovanie'!AB$504=0,0,'Zahraničné financovanie'!AB439/'Zahraničné financovanie'!AB$504)</f>
        <v>0</v>
      </c>
      <c r="AA145" s="316">
        <f>IF('Zahraničné financovanie'!AC$504=0,0,'Zahraničné financovanie'!AC439/'Zahraničné financovanie'!AC$504)</f>
        <v>0</v>
      </c>
      <c r="AB145" s="316">
        <f>IF('Zahraničné financovanie'!AD$504=0,0,'Zahraničné financovanie'!AD439/'Zahraničné financovanie'!AD$504)</f>
        <v>0</v>
      </c>
      <c r="AC145" s="316">
        <f>IF('Zahraničné financovanie'!AE$504=0,0,'Zahraničné financovanie'!AE439/'Zahraničné financovanie'!AE$504)</f>
        <v>0</v>
      </c>
      <c r="AD145" s="316">
        <f>IF('Zahraničné financovanie'!AF$504=0,0,'Zahraničné financovanie'!AF439/'Zahraničné financovanie'!AF$504)</f>
        <v>0</v>
      </c>
      <c r="AE145" s="316">
        <f>IF('Zahraničné financovanie'!AG$504=0,0,'Zahraničné financovanie'!AG439/'Zahraničné financovanie'!AG$504)</f>
        <v>0</v>
      </c>
      <c r="AF145" s="316">
        <f>IF('Zahraničné financovanie'!AH$504=0,0,'Zahraničné financovanie'!AH439/'Zahraničné financovanie'!AH$504)</f>
        <v>4.3617485833213443E-4</v>
      </c>
      <c r="AG145" s="316">
        <f>IF('Zahraničné financovanie'!AI$504=0,0,'Zahraničné financovanie'!AI439/'Zahraničné financovanie'!AI$504)</f>
        <v>0</v>
      </c>
      <c r="AH145" s="316">
        <f>IF('Zahraničné financovanie'!AJ$504=0,0,'Zahraničné financovanie'!AJ439/'Zahraničné financovanie'!AJ$504)</f>
        <v>0</v>
      </c>
      <c r="AI145" s="316">
        <f>IF('Zahraničné financovanie'!AK$504=0,0,'Zahraničné financovanie'!AK439/'Zahraničné financovanie'!AK$504)</f>
        <v>0</v>
      </c>
      <c r="AJ145" s="316">
        <f>IF('Zahraničné financovanie'!AL$504=0,0,'Zahraničné financovanie'!AL439/'Zahraničné financovanie'!AL$504)</f>
        <v>0</v>
      </c>
      <c r="AK145" s="316">
        <f>IF('Zahraničné financovanie'!AM$504=0,0,'Zahraničné financovanie'!AM439/'Zahraničné financovanie'!AM$504)</f>
        <v>0</v>
      </c>
      <c r="AL145" s="316">
        <f>IF('Zahraničné financovanie'!AN$504=0,0,'Zahraničné financovanie'!AN439/'Zahraničné financovanie'!AN$504)</f>
        <v>0</v>
      </c>
      <c r="AM145" s="316">
        <f>IF('Zahraničné financovanie'!AO$504=0,0,'Zahraničné financovanie'!AO439/'Zahraničné financovanie'!AO$504)</f>
        <v>0</v>
      </c>
      <c r="AN145" s="316">
        <f>IF('Zahraničné financovanie'!AP$504=0,0,'Zahraničné financovanie'!AP439/'Zahraničné financovanie'!AP$504)</f>
        <v>0</v>
      </c>
      <c r="AO145" s="316">
        <f>IF('Zahraničné financovanie'!AQ$504=0,0,'Zahraničné financovanie'!AQ439/'Zahraničné financovanie'!AQ$504)</f>
        <v>0</v>
      </c>
      <c r="AP145" s="316">
        <f>IF('Zahraničné financovanie'!AR$504=0,0,'Zahraničné financovanie'!AR439/'Zahraničné financovanie'!AR$504)</f>
        <v>0</v>
      </c>
      <c r="AQ145" s="316">
        <f>IF('Zahraničné financovanie'!AS$504=0,0,'Zahraničné financovanie'!AS439/'Zahraničné financovanie'!AS$504)</f>
        <v>0</v>
      </c>
      <c r="AR145" s="316">
        <f>IF('Zahraničné financovanie'!AT$504=0,0,'Zahraničné financovanie'!AT439/'Zahraničné financovanie'!AT$504)</f>
        <v>0</v>
      </c>
      <c r="AS145" s="316">
        <f>IF('Zahraničné financovanie'!AU$504=0,0,'Zahraničné financovanie'!AU439/'Zahraničné financovanie'!AU$504)</f>
        <v>0</v>
      </c>
      <c r="AT145" s="316">
        <f>IF('Zahraničné financovanie'!AV$504=0,0,'Zahraničné financovanie'!AV439/'Zahraničné financovanie'!AV$504)</f>
        <v>0</v>
      </c>
      <c r="AU145" s="316">
        <f>IF('Zahraničné financovanie'!AW$504=0,0,'Zahraničné financovanie'!AW439/'Zahraničné financovanie'!AW$504)</f>
        <v>0</v>
      </c>
      <c r="AV145" s="316">
        <f>IF('Zahraničné financovanie'!AX$504=0,0,'Zahraničné financovanie'!AX439/'Zahraničné financovanie'!AX$504)</f>
        <v>0</v>
      </c>
      <c r="AW145" s="316">
        <f>IF('Zahraničné financovanie'!AY$504=0,0,'Zahraničné financovanie'!AY439/'Zahraničné financovanie'!AY$504)</f>
        <v>0</v>
      </c>
      <c r="AX145" s="316">
        <f>IF('Zahraničné financovanie'!AZ$504=0,0,'Zahraničné financovanie'!AZ439/'Zahraničné financovanie'!AZ$504)</f>
        <v>0</v>
      </c>
      <c r="AY145" s="316">
        <f>IF('Zahraničné financovanie'!BA$504=0,0,'Zahraničné financovanie'!BA439/'Zahraničné financovanie'!BA$504)</f>
        <v>0</v>
      </c>
      <c r="AZ145" s="316">
        <f>IF('Zahraničné financovanie'!BB$504=0,0,'Zahraničné financovanie'!BB439/'Zahraničné financovanie'!BB$504)</f>
        <v>0</v>
      </c>
      <c r="BA145" s="316">
        <f>IF('Zahraničné financovanie'!BC$504=0,0,'Zahraničné financovanie'!BC439/'Zahraničné financovanie'!BC$504)</f>
        <v>0</v>
      </c>
      <c r="BB145" s="316">
        <f>IF('Zahraničné financovanie'!BD$504=0,0,'Zahraničné financovanie'!BD439/'Zahraničné financovanie'!BD$504)</f>
        <v>0</v>
      </c>
    </row>
    <row r="146" spans="1:54" ht="14.25" customHeight="1" x14ac:dyDescent="0.2">
      <c r="A146" s="31">
        <v>139</v>
      </c>
      <c r="B146" s="37" t="s">
        <v>274</v>
      </c>
      <c r="C146" s="37" t="s">
        <v>273</v>
      </c>
      <c r="D146" s="315">
        <f>IF('Zahraničné financovanie'!F$504=0,0,'Zahraničné financovanie'!F440/'Zahraničné financovanie'!F$504)</f>
        <v>0</v>
      </c>
      <c r="E146" s="315">
        <f>IF('Zahraničné financovanie'!G$504=0,0,'Zahraničné financovanie'!G440/'Zahraničné financovanie'!G$504)</f>
        <v>0</v>
      </c>
      <c r="F146" s="315">
        <f>IF('Zahraničné financovanie'!H$504=0,0,'Zahraničné financovanie'!H440/'Zahraničné financovanie'!H$504)</f>
        <v>3.3397064952381971E-4</v>
      </c>
      <c r="G146" s="315">
        <f>IF('Zahraničné financovanie'!I$504=0,0,'Zahraničné financovanie'!I440/'Zahraničné financovanie'!I$504)</f>
        <v>1.8658161265646921E-2</v>
      </c>
      <c r="H146" s="315">
        <f>IF('Zahraničné financovanie'!J$504=0,0,'Zahraničné financovanie'!J440/'Zahraničné financovanie'!J$504)</f>
        <v>0</v>
      </c>
      <c r="I146" s="315">
        <f>IF('Zahraničné financovanie'!K$504=0,0,'Zahraničné financovanie'!K440/'Zahraničné financovanie'!K$504)</f>
        <v>0</v>
      </c>
      <c r="J146" s="315">
        <f>IF('Zahraničné financovanie'!L$504=0,0,'Zahraničné financovanie'!L440/'Zahraničné financovanie'!L$504)</f>
        <v>0</v>
      </c>
      <c r="K146" s="315">
        <f>IF('Zahraničné financovanie'!M$504=0,0,'Zahraničné financovanie'!M440/'Zahraničné financovanie'!M$504)</f>
        <v>0</v>
      </c>
      <c r="L146" s="315">
        <f>IF('Zahraničné financovanie'!N$504=0,0,'Zahraničné financovanie'!N440/'Zahraničné financovanie'!N$504)</f>
        <v>0</v>
      </c>
      <c r="M146" s="315">
        <f>IF('Zahraničné financovanie'!O$504=0,0,'Zahraničné financovanie'!O440/'Zahraničné financovanie'!O$504)</f>
        <v>0</v>
      </c>
      <c r="N146" s="315">
        <f>IF('Zahraničné financovanie'!P$504=0,0,'Zahraničné financovanie'!P440/'Zahraničné financovanie'!P$504)</f>
        <v>0</v>
      </c>
      <c r="O146" s="315">
        <f>IF('Zahraničné financovanie'!Q$504=0,0,'Zahraničné financovanie'!Q440/'Zahraničné financovanie'!Q$504)</f>
        <v>0</v>
      </c>
      <c r="P146" s="315">
        <f>IF('Zahraničné financovanie'!R$504=0,0,'Zahraničné financovanie'!R440/'Zahraničné financovanie'!R$504)</f>
        <v>0</v>
      </c>
      <c r="Q146" s="315">
        <f>IF('Zahraničné financovanie'!S$504=0,0,'Zahraničné financovanie'!S440/'Zahraničné financovanie'!S$504)</f>
        <v>0</v>
      </c>
      <c r="R146" s="315">
        <f>IF('Zahraničné financovanie'!T$504=0,0,'Zahraničné financovanie'!T440/'Zahraničné financovanie'!T$504)</f>
        <v>0</v>
      </c>
      <c r="S146" s="315">
        <f>IF('Zahraničné financovanie'!U$504=0,0,'Zahraničné financovanie'!U440/'Zahraničné financovanie'!U$504)</f>
        <v>0</v>
      </c>
      <c r="T146" s="315">
        <f>IF('Zahraničné financovanie'!V$504=0,0,'Zahraničné financovanie'!V440/'Zahraničné financovanie'!V$504)</f>
        <v>1.3425327329956518E-3</v>
      </c>
      <c r="U146" s="315">
        <f>IF('Zahraničné financovanie'!W$504=0,0,'Zahraničné financovanie'!W440/'Zahraničné financovanie'!W$504)</f>
        <v>0</v>
      </c>
      <c r="V146" s="315">
        <f>IF('Zahraničné financovanie'!X$504=0,0,'Zahraničné financovanie'!X440/'Zahraničné financovanie'!X$504)</f>
        <v>0</v>
      </c>
      <c r="W146" s="315">
        <f>IF('Zahraničné financovanie'!Y$504=0,0,'Zahraničné financovanie'!Y440/'Zahraničné financovanie'!Y$504)</f>
        <v>0</v>
      </c>
      <c r="X146" s="315">
        <f>IF('Zahraničné financovanie'!Z$504=0,0,'Zahraničné financovanie'!Z440/'Zahraničné financovanie'!Z$504)</f>
        <v>0</v>
      </c>
      <c r="Y146" s="315">
        <f>IF('Zahraničné financovanie'!AA$504=0,0,'Zahraničné financovanie'!AA440/'Zahraničné financovanie'!AA$504)</f>
        <v>0</v>
      </c>
      <c r="Z146" s="315">
        <f>IF('Zahraničné financovanie'!AB$504=0,0,'Zahraničné financovanie'!AB440/'Zahraničné financovanie'!AB$504)</f>
        <v>3.6405873480921591E-3</v>
      </c>
      <c r="AA146" s="315">
        <f>IF('Zahraničné financovanie'!AC$504=0,0,'Zahraničné financovanie'!AC440/'Zahraničné financovanie'!AC$504)</f>
        <v>0</v>
      </c>
      <c r="AB146" s="315">
        <f>IF('Zahraničné financovanie'!AD$504=0,0,'Zahraničné financovanie'!AD440/'Zahraničné financovanie'!AD$504)</f>
        <v>0</v>
      </c>
      <c r="AC146" s="315">
        <f>IF('Zahraničné financovanie'!AE$504=0,0,'Zahraničné financovanie'!AE440/'Zahraničné financovanie'!AE$504)</f>
        <v>0</v>
      </c>
      <c r="AD146" s="315">
        <f>IF('Zahraničné financovanie'!AF$504=0,0,'Zahraničné financovanie'!AF440/'Zahraničné financovanie'!AF$504)</f>
        <v>0</v>
      </c>
      <c r="AE146" s="315">
        <f>IF('Zahraničné financovanie'!AG$504=0,0,'Zahraničné financovanie'!AG440/'Zahraničné financovanie'!AG$504)</f>
        <v>0</v>
      </c>
      <c r="AF146" s="315">
        <f>IF('Zahraničné financovanie'!AH$504=0,0,'Zahraničné financovanie'!AH440/'Zahraničné financovanie'!AH$504)</f>
        <v>2.444714328344096E-3</v>
      </c>
      <c r="AG146" s="315">
        <f>IF('Zahraničné financovanie'!AI$504=0,0,'Zahraničné financovanie'!AI440/'Zahraničné financovanie'!AI$504)</f>
        <v>0</v>
      </c>
      <c r="AH146" s="315">
        <f>IF('Zahraničné financovanie'!AJ$504=0,0,'Zahraničné financovanie'!AJ440/'Zahraničné financovanie'!AJ$504)</f>
        <v>0</v>
      </c>
      <c r="AI146" s="315">
        <f>IF('Zahraničné financovanie'!AK$504=0,0,'Zahraničné financovanie'!AK440/'Zahraničné financovanie'!AK$504)</f>
        <v>0</v>
      </c>
      <c r="AJ146" s="315">
        <f>IF('Zahraničné financovanie'!AL$504=0,0,'Zahraničné financovanie'!AL440/'Zahraničné financovanie'!AL$504)</f>
        <v>0</v>
      </c>
      <c r="AK146" s="315">
        <f>IF('Zahraničné financovanie'!AM$504=0,0,'Zahraničné financovanie'!AM440/'Zahraničné financovanie'!AM$504)</f>
        <v>0</v>
      </c>
      <c r="AL146" s="315">
        <f>IF('Zahraničné financovanie'!AN$504=0,0,'Zahraničné financovanie'!AN440/'Zahraničné financovanie'!AN$504)</f>
        <v>0</v>
      </c>
      <c r="AM146" s="315">
        <f>IF('Zahraničné financovanie'!AO$504=0,0,'Zahraničné financovanie'!AO440/'Zahraničné financovanie'!AO$504)</f>
        <v>0</v>
      </c>
      <c r="AN146" s="315">
        <f>IF('Zahraničné financovanie'!AP$504=0,0,'Zahraničné financovanie'!AP440/'Zahraničné financovanie'!AP$504)</f>
        <v>6.346516433622054E-3</v>
      </c>
      <c r="AO146" s="315">
        <f>IF('Zahraničné financovanie'!AQ$504=0,0,'Zahraničné financovanie'!AQ440/'Zahraničné financovanie'!AQ$504)</f>
        <v>0</v>
      </c>
      <c r="AP146" s="315">
        <f>IF('Zahraničné financovanie'!AR$504=0,0,'Zahraničné financovanie'!AR440/'Zahraničné financovanie'!AR$504)</f>
        <v>0</v>
      </c>
      <c r="AQ146" s="315">
        <f>IF('Zahraničné financovanie'!AS$504=0,0,'Zahraničné financovanie'!AS440/'Zahraničné financovanie'!AS$504)</f>
        <v>0</v>
      </c>
      <c r="AR146" s="315">
        <f>IF('Zahraničné financovanie'!AT$504=0,0,'Zahraničné financovanie'!AT440/'Zahraničné financovanie'!AT$504)</f>
        <v>0</v>
      </c>
      <c r="AS146" s="315">
        <f>IF('Zahraničné financovanie'!AU$504=0,0,'Zahraničné financovanie'!AU440/'Zahraničné financovanie'!AU$504)</f>
        <v>0</v>
      </c>
      <c r="AT146" s="315">
        <f>IF('Zahraničné financovanie'!AV$504=0,0,'Zahraničné financovanie'!AV440/'Zahraničné financovanie'!AV$504)</f>
        <v>0</v>
      </c>
      <c r="AU146" s="315">
        <f>IF('Zahraničné financovanie'!AW$504=0,0,'Zahraničné financovanie'!AW440/'Zahraničné financovanie'!AW$504)</f>
        <v>0</v>
      </c>
      <c r="AV146" s="315">
        <f>IF('Zahraničné financovanie'!AX$504=0,0,'Zahraničné financovanie'!AX440/'Zahraničné financovanie'!AX$504)</f>
        <v>6.931616388627862E-2</v>
      </c>
      <c r="AW146" s="315">
        <f>IF('Zahraničné financovanie'!AY$504=0,0,'Zahraničné financovanie'!AY440/'Zahraničné financovanie'!AY$504)</f>
        <v>0</v>
      </c>
      <c r="AX146" s="315">
        <f>IF('Zahraničné financovanie'!AZ$504=0,0,'Zahraničné financovanie'!AZ440/'Zahraničné financovanie'!AZ$504)</f>
        <v>8.8599681153374108E-3</v>
      </c>
      <c r="AY146" s="315">
        <f>IF('Zahraničné financovanie'!BA$504=0,0,'Zahraničné financovanie'!BA440/'Zahraničné financovanie'!BA$504)</f>
        <v>1.6339909210055805E-3</v>
      </c>
      <c r="AZ146" s="315">
        <f>IF('Zahraničné financovanie'!BB$504=0,0,'Zahraničné financovanie'!BB440/'Zahraničné financovanie'!BB$504)</f>
        <v>0</v>
      </c>
      <c r="BA146" s="315">
        <f>IF('Zahraničné financovanie'!BC$504=0,0,'Zahraničné financovanie'!BC440/'Zahraničné financovanie'!BC$504)</f>
        <v>0</v>
      </c>
      <c r="BB146" s="315">
        <f>IF('Zahraničné financovanie'!BD$504=0,0,'Zahraničné financovanie'!BD440/'Zahraničné financovanie'!BD$504)</f>
        <v>0</v>
      </c>
    </row>
    <row r="147" spans="1:54" ht="14.25" customHeight="1" x14ac:dyDescent="0.25">
      <c r="A147" s="31">
        <v>140</v>
      </c>
      <c r="B147" s="41" t="s">
        <v>326</v>
      </c>
      <c r="C147" s="46" t="s">
        <v>325</v>
      </c>
      <c r="D147" s="316">
        <f>IF('Zahraničné financovanie'!F$504=0,0,'Zahraničné financovanie'!F441/'Zahraničné financovanie'!F$504)</f>
        <v>0</v>
      </c>
      <c r="E147" s="316">
        <f>IF('Zahraničné financovanie'!G$504=0,0,'Zahraničné financovanie'!G441/'Zahraničné financovanie'!G$504)</f>
        <v>0</v>
      </c>
      <c r="F147" s="316">
        <f>IF('Zahraničné financovanie'!H$504=0,0,'Zahraničné financovanie'!H441/'Zahraničné financovanie'!H$504)</f>
        <v>0</v>
      </c>
      <c r="G147" s="316">
        <f>IF('Zahraničné financovanie'!I$504=0,0,'Zahraničné financovanie'!I441/'Zahraničné financovanie'!I$504)</f>
        <v>0</v>
      </c>
      <c r="H147" s="316">
        <f>IF('Zahraničné financovanie'!J$504=0,0,'Zahraničné financovanie'!J441/'Zahraničné financovanie'!J$504)</f>
        <v>0</v>
      </c>
      <c r="I147" s="316">
        <f>IF('Zahraničné financovanie'!K$504=0,0,'Zahraničné financovanie'!K441/'Zahraničné financovanie'!K$504)</f>
        <v>0</v>
      </c>
      <c r="J147" s="316">
        <f>IF('Zahraničné financovanie'!L$504=0,0,'Zahraničné financovanie'!L441/'Zahraničné financovanie'!L$504)</f>
        <v>0</v>
      </c>
      <c r="K147" s="316">
        <f>IF('Zahraničné financovanie'!M$504=0,0,'Zahraničné financovanie'!M441/'Zahraničné financovanie'!M$504)</f>
        <v>0</v>
      </c>
      <c r="L147" s="316">
        <f>IF('Zahraničné financovanie'!N$504=0,0,'Zahraničné financovanie'!N441/'Zahraničné financovanie'!N$504)</f>
        <v>0</v>
      </c>
      <c r="M147" s="316">
        <f>IF('Zahraničné financovanie'!O$504=0,0,'Zahraničné financovanie'!O441/'Zahraničné financovanie'!O$504)</f>
        <v>0</v>
      </c>
      <c r="N147" s="316">
        <f>IF('Zahraničné financovanie'!P$504=0,0,'Zahraničné financovanie'!P441/'Zahraničné financovanie'!P$504)</f>
        <v>0</v>
      </c>
      <c r="O147" s="316">
        <f>IF('Zahraničné financovanie'!Q$504=0,0,'Zahraničné financovanie'!Q441/'Zahraničné financovanie'!Q$504)</f>
        <v>0</v>
      </c>
      <c r="P147" s="316">
        <f>IF('Zahraničné financovanie'!R$504=0,0,'Zahraničné financovanie'!R441/'Zahraničné financovanie'!R$504)</f>
        <v>0</v>
      </c>
      <c r="Q147" s="316">
        <f>IF('Zahraničné financovanie'!S$504=0,0,'Zahraničné financovanie'!S441/'Zahraničné financovanie'!S$504)</f>
        <v>0</v>
      </c>
      <c r="R147" s="316">
        <f>IF('Zahraničné financovanie'!T$504=0,0,'Zahraničné financovanie'!T441/'Zahraničné financovanie'!T$504)</f>
        <v>0</v>
      </c>
      <c r="S147" s="316">
        <f>IF('Zahraničné financovanie'!U$504=0,0,'Zahraničné financovanie'!U441/'Zahraničné financovanie'!U$504)</f>
        <v>0</v>
      </c>
      <c r="T147" s="316">
        <f>IF('Zahraničné financovanie'!V$504=0,0,'Zahraničné financovanie'!V441/'Zahraničné financovanie'!V$504)</f>
        <v>0</v>
      </c>
      <c r="U147" s="316">
        <f>IF('Zahraničné financovanie'!W$504=0,0,'Zahraničné financovanie'!W441/'Zahraničné financovanie'!W$504)</f>
        <v>0</v>
      </c>
      <c r="V147" s="316">
        <f>IF('Zahraničné financovanie'!X$504=0,0,'Zahraničné financovanie'!X441/'Zahraničné financovanie'!X$504)</f>
        <v>0</v>
      </c>
      <c r="W147" s="316">
        <f>IF('Zahraničné financovanie'!Y$504=0,0,'Zahraničné financovanie'!Y441/'Zahraničné financovanie'!Y$504)</f>
        <v>0</v>
      </c>
      <c r="X147" s="316">
        <f>IF('Zahraničné financovanie'!Z$504=0,0,'Zahraničné financovanie'!Z441/'Zahraničné financovanie'!Z$504)</f>
        <v>0</v>
      </c>
      <c r="Y147" s="316">
        <f>IF('Zahraničné financovanie'!AA$504=0,0,'Zahraničné financovanie'!AA441/'Zahraničné financovanie'!AA$504)</f>
        <v>0</v>
      </c>
      <c r="Z147" s="316">
        <f>IF('Zahraničné financovanie'!AB$504=0,0,'Zahraničné financovanie'!AB441/'Zahraničné financovanie'!AB$504)</f>
        <v>0</v>
      </c>
      <c r="AA147" s="316">
        <f>IF('Zahraničné financovanie'!AC$504=0,0,'Zahraničné financovanie'!AC441/'Zahraničné financovanie'!AC$504)</f>
        <v>0</v>
      </c>
      <c r="AB147" s="316">
        <f>IF('Zahraničné financovanie'!AD$504=0,0,'Zahraničné financovanie'!AD441/'Zahraničné financovanie'!AD$504)</f>
        <v>0</v>
      </c>
      <c r="AC147" s="316">
        <f>IF('Zahraničné financovanie'!AE$504=0,0,'Zahraničné financovanie'!AE441/'Zahraničné financovanie'!AE$504)</f>
        <v>0</v>
      </c>
      <c r="AD147" s="316">
        <f>IF('Zahraničné financovanie'!AF$504=0,0,'Zahraničné financovanie'!AF441/'Zahraničné financovanie'!AF$504)</f>
        <v>0</v>
      </c>
      <c r="AE147" s="316">
        <f>IF('Zahraničné financovanie'!AG$504=0,0,'Zahraničné financovanie'!AG441/'Zahraničné financovanie'!AG$504)</f>
        <v>0</v>
      </c>
      <c r="AF147" s="316">
        <f>IF('Zahraničné financovanie'!AH$504=0,0,'Zahraničné financovanie'!AH441/'Zahraničné financovanie'!AH$504)</f>
        <v>0</v>
      </c>
      <c r="AG147" s="316">
        <f>IF('Zahraničné financovanie'!AI$504=0,0,'Zahraničné financovanie'!AI441/'Zahraničné financovanie'!AI$504)</f>
        <v>0</v>
      </c>
      <c r="AH147" s="316">
        <f>IF('Zahraničné financovanie'!AJ$504=0,0,'Zahraničné financovanie'!AJ441/'Zahraničné financovanie'!AJ$504)</f>
        <v>0</v>
      </c>
      <c r="AI147" s="316">
        <f>IF('Zahraničné financovanie'!AK$504=0,0,'Zahraničné financovanie'!AK441/'Zahraničné financovanie'!AK$504)</f>
        <v>0</v>
      </c>
      <c r="AJ147" s="316">
        <f>IF('Zahraničné financovanie'!AL$504=0,0,'Zahraničné financovanie'!AL441/'Zahraničné financovanie'!AL$504)</f>
        <v>0</v>
      </c>
      <c r="AK147" s="316">
        <f>IF('Zahraničné financovanie'!AM$504=0,0,'Zahraničné financovanie'!AM441/'Zahraničné financovanie'!AM$504)</f>
        <v>0</v>
      </c>
      <c r="AL147" s="316">
        <f>IF('Zahraničné financovanie'!AN$504=0,0,'Zahraničné financovanie'!AN441/'Zahraničné financovanie'!AN$504)</f>
        <v>2.6782438219610637E-2</v>
      </c>
      <c r="AM147" s="316">
        <f>IF('Zahraničné financovanie'!AO$504=0,0,'Zahraničné financovanie'!AO441/'Zahraničné financovanie'!AO$504)</f>
        <v>0</v>
      </c>
      <c r="AN147" s="316">
        <f>IF('Zahraničné financovanie'!AP$504=0,0,'Zahraničné financovanie'!AP441/'Zahraničné financovanie'!AP$504)</f>
        <v>0</v>
      </c>
      <c r="AO147" s="316">
        <f>IF('Zahraničné financovanie'!AQ$504=0,0,'Zahraničné financovanie'!AQ441/'Zahraničné financovanie'!AQ$504)</f>
        <v>0</v>
      </c>
      <c r="AP147" s="316">
        <f>IF('Zahraničné financovanie'!AR$504=0,0,'Zahraničné financovanie'!AR441/'Zahraničné financovanie'!AR$504)</f>
        <v>0</v>
      </c>
      <c r="AQ147" s="316">
        <f>IF('Zahraničné financovanie'!AS$504=0,0,'Zahraničné financovanie'!AS441/'Zahraničné financovanie'!AS$504)</f>
        <v>0</v>
      </c>
      <c r="AR147" s="316">
        <f>IF('Zahraničné financovanie'!AT$504=0,0,'Zahraničné financovanie'!AT441/'Zahraničné financovanie'!AT$504)</f>
        <v>0</v>
      </c>
      <c r="AS147" s="316">
        <f>IF('Zahraničné financovanie'!AU$504=0,0,'Zahraničné financovanie'!AU441/'Zahraničné financovanie'!AU$504)</f>
        <v>0</v>
      </c>
      <c r="AT147" s="316">
        <f>IF('Zahraničné financovanie'!AV$504=0,0,'Zahraničné financovanie'!AV441/'Zahraničné financovanie'!AV$504)</f>
        <v>0</v>
      </c>
      <c r="AU147" s="316">
        <f>IF('Zahraničné financovanie'!AW$504=0,0,'Zahraničné financovanie'!AW441/'Zahraničné financovanie'!AW$504)</f>
        <v>0</v>
      </c>
      <c r="AV147" s="316">
        <f>IF('Zahraničné financovanie'!AX$504=0,0,'Zahraničné financovanie'!AX441/'Zahraničné financovanie'!AX$504)</f>
        <v>0</v>
      </c>
      <c r="AW147" s="316">
        <f>IF('Zahraničné financovanie'!AY$504=0,0,'Zahraničné financovanie'!AY441/'Zahraničné financovanie'!AY$504)</f>
        <v>0</v>
      </c>
      <c r="AX147" s="316">
        <f>IF('Zahraničné financovanie'!AZ$504=0,0,'Zahraničné financovanie'!AZ441/'Zahraničné financovanie'!AZ$504)</f>
        <v>0</v>
      </c>
      <c r="AY147" s="316">
        <f>IF('Zahraničné financovanie'!BA$504=0,0,'Zahraničné financovanie'!BA441/'Zahraničné financovanie'!BA$504)</f>
        <v>0</v>
      </c>
      <c r="AZ147" s="316">
        <f>IF('Zahraničné financovanie'!BB$504=0,0,'Zahraničné financovanie'!BB441/'Zahraničné financovanie'!BB$504)</f>
        <v>0</v>
      </c>
      <c r="BA147" s="316">
        <f>IF('Zahraničné financovanie'!BC$504=0,0,'Zahraničné financovanie'!BC441/'Zahraničné financovanie'!BC$504)</f>
        <v>0</v>
      </c>
      <c r="BB147" s="316">
        <f>IF('Zahraničné financovanie'!BD$504=0,0,'Zahraničné financovanie'!BD441/'Zahraničné financovanie'!BD$504)</f>
        <v>0</v>
      </c>
    </row>
    <row r="148" spans="1:54" ht="14.25" customHeight="1" x14ac:dyDescent="0.2">
      <c r="A148" s="31">
        <v>141</v>
      </c>
      <c r="B148" s="37" t="s">
        <v>395</v>
      </c>
      <c r="C148" s="37" t="s">
        <v>394</v>
      </c>
      <c r="D148" s="315">
        <f>IF('Zahraničné financovanie'!F$504=0,0,'Zahraničné financovanie'!F442/'Zahraničné financovanie'!F$504)</f>
        <v>0</v>
      </c>
      <c r="E148" s="315">
        <f>IF('Zahraničné financovanie'!G$504=0,0,'Zahraničné financovanie'!G442/'Zahraničné financovanie'!G$504)</f>
        <v>0</v>
      </c>
      <c r="F148" s="315">
        <f>IF('Zahraničné financovanie'!H$504=0,0,'Zahraničné financovanie'!H442/'Zahraničné financovanie'!H$504)</f>
        <v>0</v>
      </c>
      <c r="G148" s="315">
        <f>IF('Zahraničné financovanie'!I$504=0,0,'Zahraničné financovanie'!I442/'Zahraničné financovanie'!I$504)</f>
        <v>0</v>
      </c>
      <c r="H148" s="315">
        <f>IF('Zahraničné financovanie'!J$504=0,0,'Zahraničné financovanie'!J442/'Zahraničné financovanie'!J$504)</f>
        <v>0</v>
      </c>
      <c r="I148" s="315">
        <f>IF('Zahraničné financovanie'!K$504=0,0,'Zahraničné financovanie'!K442/'Zahraničné financovanie'!K$504)</f>
        <v>0</v>
      </c>
      <c r="J148" s="315">
        <f>IF('Zahraničné financovanie'!L$504=0,0,'Zahraničné financovanie'!L442/'Zahraničné financovanie'!L$504)</f>
        <v>0</v>
      </c>
      <c r="K148" s="315">
        <f>IF('Zahraničné financovanie'!M$504=0,0,'Zahraničné financovanie'!M442/'Zahraničné financovanie'!M$504)</f>
        <v>0</v>
      </c>
      <c r="L148" s="315">
        <f>IF('Zahraničné financovanie'!N$504=0,0,'Zahraničné financovanie'!N442/'Zahraničné financovanie'!N$504)</f>
        <v>0</v>
      </c>
      <c r="M148" s="315">
        <f>IF('Zahraničné financovanie'!O$504=0,0,'Zahraničné financovanie'!O442/'Zahraničné financovanie'!O$504)</f>
        <v>0</v>
      </c>
      <c r="N148" s="315">
        <f>IF('Zahraničné financovanie'!P$504=0,0,'Zahraničné financovanie'!P442/'Zahraničné financovanie'!P$504)</f>
        <v>0</v>
      </c>
      <c r="O148" s="315">
        <f>IF('Zahraničné financovanie'!Q$504=0,0,'Zahraničné financovanie'!Q442/'Zahraničné financovanie'!Q$504)</f>
        <v>0</v>
      </c>
      <c r="P148" s="315">
        <f>IF('Zahraničné financovanie'!R$504=0,0,'Zahraničné financovanie'!R442/'Zahraničné financovanie'!R$504)</f>
        <v>0</v>
      </c>
      <c r="Q148" s="315">
        <f>IF('Zahraničné financovanie'!S$504=0,0,'Zahraničné financovanie'!S442/'Zahraničné financovanie'!S$504)</f>
        <v>0</v>
      </c>
      <c r="R148" s="315">
        <f>IF('Zahraničné financovanie'!T$504=0,0,'Zahraničné financovanie'!T442/'Zahraničné financovanie'!T$504)</f>
        <v>0</v>
      </c>
      <c r="S148" s="315">
        <f>IF('Zahraničné financovanie'!U$504=0,0,'Zahraničné financovanie'!U442/'Zahraničné financovanie'!U$504)</f>
        <v>0</v>
      </c>
      <c r="T148" s="315">
        <f>IF('Zahraničné financovanie'!V$504=0,0,'Zahraničné financovanie'!V442/'Zahraničné financovanie'!V$504)</f>
        <v>0</v>
      </c>
      <c r="U148" s="315">
        <f>IF('Zahraničné financovanie'!W$504=0,0,'Zahraničné financovanie'!W442/'Zahraničné financovanie'!W$504)</f>
        <v>0</v>
      </c>
      <c r="V148" s="315">
        <f>IF('Zahraničné financovanie'!X$504=0,0,'Zahraničné financovanie'!X442/'Zahraničné financovanie'!X$504)</f>
        <v>0</v>
      </c>
      <c r="W148" s="315">
        <f>IF('Zahraničné financovanie'!Y$504=0,0,'Zahraničné financovanie'!Y442/'Zahraničné financovanie'!Y$504)</f>
        <v>0</v>
      </c>
      <c r="X148" s="315">
        <f>IF('Zahraničné financovanie'!Z$504=0,0,'Zahraničné financovanie'!Z442/'Zahraničné financovanie'!Z$504)</f>
        <v>0</v>
      </c>
      <c r="Y148" s="315">
        <f>IF('Zahraničné financovanie'!AA$504=0,0,'Zahraničné financovanie'!AA442/'Zahraničné financovanie'!AA$504)</f>
        <v>0</v>
      </c>
      <c r="Z148" s="315">
        <f>IF('Zahraničné financovanie'!AB$504=0,0,'Zahraničné financovanie'!AB442/'Zahraničné financovanie'!AB$504)</f>
        <v>0</v>
      </c>
      <c r="AA148" s="315">
        <f>IF('Zahraničné financovanie'!AC$504=0,0,'Zahraničné financovanie'!AC442/'Zahraničné financovanie'!AC$504)</f>
        <v>0</v>
      </c>
      <c r="AB148" s="315">
        <f>IF('Zahraničné financovanie'!AD$504=0,0,'Zahraničné financovanie'!AD442/'Zahraničné financovanie'!AD$504)</f>
        <v>0</v>
      </c>
      <c r="AC148" s="315">
        <f>IF('Zahraničné financovanie'!AE$504=0,0,'Zahraničné financovanie'!AE442/'Zahraničné financovanie'!AE$504)</f>
        <v>0</v>
      </c>
      <c r="AD148" s="315">
        <f>IF('Zahraničné financovanie'!AF$504=0,0,'Zahraničné financovanie'!AF442/'Zahraničné financovanie'!AF$504)</f>
        <v>0</v>
      </c>
      <c r="AE148" s="315">
        <f>IF('Zahraničné financovanie'!AG$504=0,0,'Zahraničné financovanie'!AG442/'Zahraničné financovanie'!AG$504)</f>
        <v>0</v>
      </c>
      <c r="AF148" s="315">
        <f>IF('Zahraničné financovanie'!AH$504=0,0,'Zahraničné financovanie'!AH442/'Zahraničné financovanie'!AH$504)</f>
        <v>0</v>
      </c>
      <c r="AG148" s="315">
        <f>IF('Zahraničné financovanie'!AI$504=0,0,'Zahraničné financovanie'!AI442/'Zahraničné financovanie'!AI$504)</f>
        <v>0</v>
      </c>
      <c r="AH148" s="315">
        <f>IF('Zahraničné financovanie'!AJ$504=0,0,'Zahraničné financovanie'!AJ442/'Zahraničné financovanie'!AJ$504)</f>
        <v>0</v>
      </c>
      <c r="AI148" s="315">
        <f>IF('Zahraničné financovanie'!AK$504=0,0,'Zahraničné financovanie'!AK442/'Zahraničné financovanie'!AK$504)</f>
        <v>0</v>
      </c>
      <c r="AJ148" s="315">
        <f>IF('Zahraničné financovanie'!AL$504=0,0,'Zahraničné financovanie'!AL442/'Zahraničné financovanie'!AL$504)</f>
        <v>0</v>
      </c>
      <c r="AK148" s="315">
        <f>IF('Zahraničné financovanie'!AM$504=0,0,'Zahraničné financovanie'!AM442/'Zahraničné financovanie'!AM$504)</f>
        <v>0</v>
      </c>
      <c r="AL148" s="315">
        <f>IF('Zahraničné financovanie'!AN$504=0,0,'Zahraničné financovanie'!AN442/'Zahraničné financovanie'!AN$504)</f>
        <v>1.6069462931766383E-3</v>
      </c>
      <c r="AM148" s="315">
        <f>IF('Zahraničné financovanie'!AO$504=0,0,'Zahraničné financovanie'!AO442/'Zahraničné financovanie'!AO$504)</f>
        <v>0</v>
      </c>
      <c r="AN148" s="315">
        <f>IF('Zahraničné financovanie'!AP$504=0,0,'Zahraničné financovanie'!AP442/'Zahraničné financovanie'!AP$504)</f>
        <v>0</v>
      </c>
      <c r="AO148" s="315">
        <f>IF('Zahraničné financovanie'!AQ$504=0,0,'Zahraničné financovanie'!AQ442/'Zahraničné financovanie'!AQ$504)</f>
        <v>0</v>
      </c>
      <c r="AP148" s="315">
        <f>IF('Zahraničné financovanie'!AR$504=0,0,'Zahraničné financovanie'!AR442/'Zahraničné financovanie'!AR$504)</f>
        <v>0</v>
      </c>
      <c r="AQ148" s="315">
        <f>IF('Zahraničné financovanie'!AS$504=0,0,'Zahraničné financovanie'!AS442/'Zahraničné financovanie'!AS$504)</f>
        <v>0</v>
      </c>
      <c r="AR148" s="315">
        <f>IF('Zahraničné financovanie'!AT$504=0,0,'Zahraničné financovanie'!AT442/'Zahraničné financovanie'!AT$504)</f>
        <v>0</v>
      </c>
      <c r="AS148" s="315">
        <f>IF('Zahraničné financovanie'!AU$504=0,0,'Zahraničné financovanie'!AU442/'Zahraničné financovanie'!AU$504)</f>
        <v>0</v>
      </c>
      <c r="AT148" s="315">
        <f>IF('Zahraničné financovanie'!AV$504=0,0,'Zahraničné financovanie'!AV442/'Zahraničné financovanie'!AV$504)</f>
        <v>0</v>
      </c>
      <c r="AU148" s="315">
        <f>IF('Zahraničné financovanie'!AW$504=0,0,'Zahraničné financovanie'!AW442/'Zahraničné financovanie'!AW$504)</f>
        <v>0</v>
      </c>
      <c r="AV148" s="315">
        <f>IF('Zahraničné financovanie'!AX$504=0,0,'Zahraničné financovanie'!AX442/'Zahraničné financovanie'!AX$504)</f>
        <v>0</v>
      </c>
      <c r="AW148" s="315">
        <f>IF('Zahraničné financovanie'!AY$504=0,0,'Zahraničné financovanie'!AY442/'Zahraničné financovanie'!AY$504)</f>
        <v>0</v>
      </c>
      <c r="AX148" s="315">
        <f>IF('Zahraničné financovanie'!AZ$504=0,0,'Zahraničné financovanie'!AZ442/'Zahraničné financovanie'!AZ$504)</f>
        <v>0</v>
      </c>
      <c r="AY148" s="315">
        <f>IF('Zahraničné financovanie'!BA$504=0,0,'Zahraničné financovanie'!BA442/'Zahraničné financovanie'!BA$504)</f>
        <v>0</v>
      </c>
      <c r="AZ148" s="315">
        <f>IF('Zahraničné financovanie'!BB$504=0,0,'Zahraničné financovanie'!BB442/'Zahraničné financovanie'!BB$504)</f>
        <v>0</v>
      </c>
      <c r="BA148" s="315">
        <f>IF('Zahraničné financovanie'!BC$504=0,0,'Zahraničné financovanie'!BC442/'Zahraničné financovanie'!BC$504)</f>
        <v>0</v>
      </c>
      <c r="BB148" s="315">
        <f>IF('Zahraničné financovanie'!BD$504=0,0,'Zahraničné financovanie'!BD442/'Zahraničné financovanie'!BD$504)</f>
        <v>0</v>
      </c>
    </row>
    <row r="149" spans="1:54" ht="14.25" customHeight="1" x14ac:dyDescent="0.25">
      <c r="A149" s="31">
        <v>142</v>
      </c>
      <c r="B149" s="41" t="s">
        <v>366</v>
      </c>
      <c r="C149" s="46" t="s">
        <v>365</v>
      </c>
      <c r="D149" s="316">
        <f>IF('Zahraničné financovanie'!F$504=0,0,'Zahraničné financovanie'!F443/'Zahraničné financovanie'!F$504)</f>
        <v>0</v>
      </c>
      <c r="E149" s="316">
        <f>IF('Zahraničné financovanie'!G$504=0,0,'Zahraničné financovanie'!G443/'Zahraničné financovanie'!G$504)</f>
        <v>0</v>
      </c>
      <c r="F149" s="316">
        <f>IF('Zahraničné financovanie'!H$504=0,0,'Zahraničné financovanie'!H443/'Zahraničné financovanie'!H$504)</f>
        <v>0</v>
      </c>
      <c r="G149" s="316">
        <f>IF('Zahraničné financovanie'!I$504=0,0,'Zahraničné financovanie'!I443/'Zahraničné financovanie'!I$504)</f>
        <v>0</v>
      </c>
      <c r="H149" s="316">
        <f>IF('Zahraničné financovanie'!J$504=0,0,'Zahraničné financovanie'!J443/'Zahraničné financovanie'!J$504)</f>
        <v>0</v>
      </c>
      <c r="I149" s="316">
        <f>IF('Zahraničné financovanie'!K$504=0,0,'Zahraničné financovanie'!K443/'Zahraničné financovanie'!K$504)</f>
        <v>0</v>
      </c>
      <c r="J149" s="316">
        <f>IF('Zahraničné financovanie'!L$504=0,0,'Zahraničné financovanie'!L443/'Zahraničné financovanie'!L$504)</f>
        <v>0</v>
      </c>
      <c r="K149" s="316">
        <f>IF('Zahraničné financovanie'!M$504=0,0,'Zahraničné financovanie'!M443/'Zahraničné financovanie'!M$504)</f>
        <v>0</v>
      </c>
      <c r="L149" s="316">
        <f>IF('Zahraničné financovanie'!N$504=0,0,'Zahraničné financovanie'!N443/'Zahraničné financovanie'!N$504)</f>
        <v>0</v>
      </c>
      <c r="M149" s="316">
        <f>IF('Zahraničné financovanie'!O$504=0,0,'Zahraničné financovanie'!O443/'Zahraničné financovanie'!O$504)</f>
        <v>0</v>
      </c>
      <c r="N149" s="316">
        <f>IF('Zahraničné financovanie'!P$504=0,0,'Zahraničné financovanie'!P443/'Zahraničné financovanie'!P$504)</f>
        <v>0</v>
      </c>
      <c r="O149" s="316">
        <f>IF('Zahraničné financovanie'!Q$504=0,0,'Zahraničné financovanie'!Q443/'Zahraničné financovanie'!Q$504)</f>
        <v>0</v>
      </c>
      <c r="P149" s="316">
        <f>IF('Zahraničné financovanie'!R$504=0,0,'Zahraničné financovanie'!R443/'Zahraničné financovanie'!R$504)</f>
        <v>0</v>
      </c>
      <c r="Q149" s="316">
        <f>IF('Zahraničné financovanie'!S$504=0,0,'Zahraničné financovanie'!S443/'Zahraničné financovanie'!S$504)</f>
        <v>0</v>
      </c>
      <c r="R149" s="316">
        <f>IF('Zahraničné financovanie'!T$504=0,0,'Zahraničné financovanie'!T443/'Zahraničné financovanie'!T$504)</f>
        <v>0</v>
      </c>
      <c r="S149" s="316">
        <f>IF('Zahraničné financovanie'!U$504=0,0,'Zahraničné financovanie'!U443/'Zahraničné financovanie'!U$504)</f>
        <v>0</v>
      </c>
      <c r="T149" s="316">
        <f>IF('Zahraničné financovanie'!V$504=0,0,'Zahraničné financovanie'!V443/'Zahraničné financovanie'!V$504)</f>
        <v>0</v>
      </c>
      <c r="U149" s="316">
        <f>IF('Zahraničné financovanie'!W$504=0,0,'Zahraničné financovanie'!W443/'Zahraničné financovanie'!W$504)</f>
        <v>0</v>
      </c>
      <c r="V149" s="316">
        <f>IF('Zahraničné financovanie'!X$504=0,0,'Zahraničné financovanie'!X443/'Zahraničné financovanie'!X$504)</f>
        <v>0</v>
      </c>
      <c r="W149" s="316">
        <f>IF('Zahraničné financovanie'!Y$504=0,0,'Zahraničné financovanie'!Y443/'Zahraničné financovanie'!Y$504)</f>
        <v>0</v>
      </c>
      <c r="X149" s="316">
        <f>IF('Zahraničné financovanie'!Z$504=0,0,'Zahraničné financovanie'!Z443/'Zahraničné financovanie'!Z$504)</f>
        <v>0</v>
      </c>
      <c r="Y149" s="316">
        <f>IF('Zahraničné financovanie'!AA$504=0,0,'Zahraničné financovanie'!AA443/'Zahraničné financovanie'!AA$504)</f>
        <v>0</v>
      </c>
      <c r="Z149" s="316">
        <f>IF('Zahraničné financovanie'!AB$504=0,0,'Zahraničné financovanie'!AB443/'Zahraničné financovanie'!AB$504)</f>
        <v>0</v>
      </c>
      <c r="AA149" s="316">
        <f>IF('Zahraničné financovanie'!AC$504=0,0,'Zahraničné financovanie'!AC443/'Zahraničné financovanie'!AC$504)</f>
        <v>0</v>
      </c>
      <c r="AB149" s="316">
        <f>IF('Zahraničné financovanie'!AD$504=0,0,'Zahraničné financovanie'!AD443/'Zahraničné financovanie'!AD$504)</f>
        <v>0</v>
      </c>
      <c r="AC149" s="316">
        <f>IF('Zahraničné financovanie'!AE$504=0,0,'Zahraničné financovanie'!AE443/'Zahraničné financovanie'!AE$504)</f>
        <v>0</v>
      </c>
      <c r="AD149" s="316">
        <f>IF('Zahraničné financovanie'!AF$504=0,0,'Zahraničné financovanie'!AF443/'Zahraničné financovanie'!AF$504)</f>
        <v>0</v>
      </c>
      <c r="AE149" s="316">
        <f>IF('Zahraničné financovanie'!AG$504=0,0,'Zahraničné financovanie'!AG443/'Zahraničné financovanie'!AG$504)</f>
        <v>0</v>
      </c>
      <c r="AF149" s="316">
        <f>IF('Zahraničné financovanie'!AH$504=0,0,'Zahraničné financovanie'!AH443/'Zahraničné financovanie'!AH$504)</f>
        <v>1.0182496984140622E-3</v>
      </c>
      <c r="AG149" s="316">
        <f>IF('Zahraničné financovanie'!AI$504=0,0,'Zahraničné financovanie'!AI443/'Zahraničné financovanie'!AI$504)</f>
        <v>0</v>
      </c>
      <c r="AH149" s="316">
        <f>IF('Zahraničné financovanie'!AJ$504=0,0,'Zahraničné financovanie'!AJ443/'Zahraničné financovanie'!AJ$504)</f>
        <v>0</v>
      </c>
      <c r="AI149" s="316">
        <f>IF('Zahraničné financovanie'!AK$504=0,0,'Zahraničné financovanie'!AK443/'Zahraničné financovanie'!AK$504)</f>
        <v>0</v>
      </c>
      <c r="AJ149" s="316">
        <f>IF('Zahraničné financovanie'!AL$504=0,0,'Zahraničné financovanie'!AL443/'Zahraničné financovanie'!AL$504)</f>
        <v>0</v>
      </c>
      <c r="AK149" s="316">
        <f>IF('Zahraničné financovanie'!AM$504=0,0,'Zahraničné financovanie'!AM443/'Zahraničné financovanie'!AM$504)</f>
        <v>0</v>
      </c>
      <c r="AL149" s="316">
        <f>IF('Zahraničné financovanie'!AN$504=0,0,'Zahraničné financovanie'!AN443/'Zahraničné financovanie'!AN$504)</f>
        <v>0</v>
      </c>
      <c r="AM149" s="316">
        <f>IF('Zahraničné financovanie'!AO$504=0,0,'Zahraničné financovanie'!AO443/'Zahraničné financovanie'!AO$504)</f>
        <v>0</v>
      </c>
      <c r="AN149" s="316">
        <f>IF('Zahraničné financovanie'!AP$504=0,0,'Zahraničné financovanie'!AP443/'Zahraničné financovanie'!AP$504)</f>
        <v>0</v>
      </c>
      <c r="AO149" s="316">
        <f>IF('Zahraničné financovanie'!AQ$504=0,0,'Zahraničné financovanie'!AQ443/'Zahraničné financovanie'!AQ$504)</f>
        <v>0</v>
      </c>
      <c r="AP149" s="316">
        <f>IF('Zahraničné financovanie'!AR$504=0,0,'Zahraničné financovanie'!AR443/'Zahraničné financovanie'!AR$504)</f>
        <v>0</v>
      </c>
      <c r="AQ149" s="316">
        <f>IF('Zahraničné financovanie'!AS$504=0,0,'Zahraničné financovanie'!AS443/'Zahraničné financovanie'!AS$504)</f>
        <v>0</v>
      </c>
      <c r="AR149" s="316">
        <f>IF('Zahraničné financovanie'!AT$504=0,0,'Zahraničné financovanie'!AT443/'Zahraničné financovanie'!AT$504)</f>
        <v>0</v>
      </c>
      <c r="AS149" s="316">
        <f>IF('Zahraničné financovanie'!AU$504=0,0,'Zahraničné financovanie'!AU443/'Zahraničné financovanie'!AU$504)</f>
        <v>0</v>
      </c>
      <c r="AT149" s="316">
        <f>IF('Zahraničné financovanie'!AV$504=0,0,'Zahraničné financovanie'!AV443/'Zahraničné financovanie'!AV$504)</f>
        <v>0</v>
      </c>
      <c r="AU149" s="316">
        <f>IF('Zahraničné financovanie'!AW$504=0,0,'Zahraničné financovanie'!AW443/'Zahraničné financovanie'!AW$504)</f>
        <v>0</v>
      </c>
      <c r="AV149" s="316">
        <f>IF('Zahraničné financovanie'!AX$504=0,0,'Zahraničné financovanie'!AX443/'Zahraničné financovanie'!AX$504)</f>
        <v>0</v>
      </c>
      <c r="AW149" s="316">
        <f>IF('Zahraničné financovanie'!AY$504=0,0,'Zahraničné financovanie'!AY443/'Zahraničné financovanie'!AY$504)</f>
        <v>0</v>
      </c>
      <c r="AX149" s="316">
        <f>IF('Zahraničné financovanie'!AZ$504=0,0,'Zahraničné financovanie'!AZ443/'Zahraničné financovanie'!AZ$504)</f>
        <v>0</v>
      </c>
      <c r="AY149" s="316">
        <f>IF('Zahraničné financovanie'!BA$504=0,0,'Zahraničné financovanie'!BA443/'Zahraničné financovanie'!BA$504)</f>
        <v>0</v>
      </c>
      <c r="AZ149" s="316">
        <f>IF('Zahraničné financovanie'!BB$504=0,0,'Zahraničné financovanie'!BB443/'Zahraničné financovanie'!BB$504)</f>
        <v>0</v>
      </c>
      <c r="BA149" s="316">
        <f>IF('Zahraničné financovanie'!BC$504=0,0,'Zahraničné financovanie'!BC443/'Zahraničné financovanie'!BC$504)</f>
        <v>0</v>
      </c>
      <c r="BB149" s="316">
        <f>IF('Zahraničné financovanie'!BD$504=0,0,'Zahraničné financovanie'!BD443/'Zahraničné financovanie'!BD$504)</f>
        <v>0</v>
      </c>
    </row>
    <row r="150" spans="1:54" ht="14.25" customHeight="1" x14ac:dyDescent="0.2">
      <c r="A150" s="31">
        <v>143</v>
      </c>
      <c r="B150" s="37" t="s">
        <v>413</v>
      </c>
      <c r="C150" s="37" t="s">
        <v>412</v>
      </c>
      <c r="D150" s="315">
        <f>IF('Zahraničné financovanie'!F$504=0,0,'Zahraničné financovanie'!F444/'Zahraničné financovanie'!F$504)</f>
        <v>0</v>
      </c>
      <c r="E150" s="315">
        <f>IF('Zahraničné financovanie'!G$504=0,0,'Zahraničné financovanie'!G444/'Zahraničné financovanie'!G$504)</f>
        <v>0</v>
      </c>
      <c r="F150" s="315">
        <f>IF('Zahraničné financovanie'!H$504=0,0,'Zahraničné financovanie'!H444/'Zahraničné financovanie'!H$504)</f>
        <v>0</v>
      </c>
      <c r="G150" s="315">
        <f>IF('Zahraničné financovanie'!I$504=0,0,'Zahraničné financovanie'!I444/'Zahraničné financovanie'!I$504)</f>
        <v>0</v>
      </c>
      <c r="H150" s="315">
        <f>IF('Zahraničné financovanie'!J$504=0,0,'Zahraničné financovanie'!J444/'Zahraničné financovanie'!J$504)</f>
        <v>0</v>
      </c>
      <c r="I150" s="315">
        <f>IF('Zahraničné financovanie'!K$504=0,0,'Zahraničné financovanie'!K444/'Zahraničné financovanie'!K$504)</f>
        <v>0</v>
      </c>
      <c r="J150" s="315">
        <f>IF('Zahraničné financovanie'!L$504=0,0,'Zahraničné financovanie'!L444/'Zahraničné financovanie'!L$504)</f>
        <v>0</v>
      </c>
      <c r="K150" s="315">
        <f>IF('Zahraničné financovanie'!M$504=0,0,'Zahraničné financovanie'!M444/'Zahraničné financovanie'!M$504)</f>
        <v>0</v>
      </c>
      <c r="L150" s="315">
        <f>IF('Zahraničné financovanie'!N$504=0,0,'Zahraničné financovanie'!N444/'Zahraničné financovanie'!N$504)</f>
        <v>0</v>
      </c>
      <c r="M150" s="315">
        <f>IF('Zahraničné financovanie'!O$504=0,0,'Zahraničné financovanie'!O444/'Zahraničné financovanie'!O$504)</f>
        <v>0</v>
      </c>
      <c r="N150" s="315">
        <f>IF('Zahraničné financovanie'!P$504=0,0,'Zahraničné financovanie'!P444/'Zahraničné financovanie'!P$504)</f>
        <v>0</v>
      </c>
      <c r="O150" s="315">
        <f>IF('Zahraničné financovanie'!Q$504=0,0,'Zahraničné financovanie'!Q444/'Zahraničné financovanie'!Q$504)</f>
        <v>0</v>
      </c>
      <c r="P150" s="315">
        <f>IF('Zahraničné financovanie'!R$504=0,0,'Zahraničné financovanie'!R444/'Zahraničné financovanie'!R$504)</f>
        <v>0</v>
      </c>
      <c r="Q150" s="315">
        <f>IF('Zahraničné financovanie'!S$504=0,0,'Zahraničné financovanie'!S444/'Zahraničné financovanie'!S$504)</f>
        <v>0</v>
      </c>
      <c r="R150" s="315">
        <f>IF('Zahraničné financovanie'!T$504=0,0,'Zahraničné financovanie'!T444/'Zahraničné financovanie'!T$504)</f>
        <v>0</v>
      </c>
      <c r="S150" s="315">
        <f>IF('Zahraničné financovanie'!U$504=0,0,'Zahraničné financovanie'!U444/'Zahraničné financovanie'!U$504)</f>
        <v>0</v>
      </c>
      <c r="T150" s="315">
        <f>IF('Zahraničné financovanie'!V$504=0,0,'Zahraničné financovanie'!V444/'Zahraničné financovanie'!V$504)</f>
        <v>0</v>
      </c>
      <c r="U150" s="315">
        <f>IF('Zahraničné financovanie'!W$504=0,0,'Zahraničné financovanie'!W444/'Zahraničné financovanie'!W$504)</f>
        <v>0</v>
      </c>
      <c r="V150" s="315">
        <f>IF('Zahraničné financovanie'!X$504=0,0,'Zahraničné financovanie'!X444/'Zahraničné financovanie'!X$504)</f>
        <v>0</v>
      </c>
      <c r="W150" s="315">
        <f>IF('Zahraničné financovanie'!Y$504=0,0,'Zahraničné financovanie'!Y444/'Zahraničné financovanie'!Y$504)</f>
        <v>0</v>
      </c>
      <c r="X150" s="315">
        <f>IF('Zahraničné financovanie'!Z$504=0,0,'Zahraničné financovanie'!Z444/'Zahraničné financovanie'!Z$504)</f>
        <v>0</v>
      </c>
      <c r="Y150" s="315">
        <f>IF('Zahraničné financovanie'!AA$504=0,0,'Zahraničné financovanie'!AA444/'Zahraničné financovanie'!AA$504)</f>
        <v>0</v>
      </c>
      <c r="Z150" s="315">
        <f>IF('Zahraničné financovanie'!AB$504=0,0,'Zahraničné financovanie'!AB444/'Zahraničné financovanie'!AB$504)</f>
        <v>0</v>
      </c>
      <c r="AA150" s="315">
        <f>IF('Zahraničné financovanie'!AC$504=0,0,'Zahraničné financovanie'!AC444/'Zahraničné financovanie'!AC$504)</f>
        <v>0</v>
      </c>
      <c r="AB150" s="315">
        <f>IF('Zahraničné financovanie'!AD$504=0,0,'Zahraničné financovanie'!AD444/'Zahraničné financovanie'!AD$504)</f>
        <v>0</v>
      </c>
      <c r="AC150" s="315">
        <f>IF('Zahraničné financovanie'!AE$504=0,0,'Zahraničné financovanie'!AE444/'Zahraničné financovanie'!AE$504)</f>
        <v>0</v>
      </c>
      <c r="AD150" s="315">
        <f>IF('Zahraničné financovanie'!AF$504=0,0,'Zahraničné financovanie'!AF444/'Zahraničné financovanie'!AF$504)</f>
        <v>0</v>
      </c>
      <c r="AE150" s="315">
        <f>IF('Zahraničné financovanie'!AG$504=0,0,'Zahraničné financovanie'!AG444/'Zahraničné financovanie'!AG$504)</f>
        <v>0</v>
      </c>
      <c r="AF150" s="315">
        <f>IF('Zahraničné financovanie'!AH$504=0,0,'Zahraničné financovanie'!AH444/'Zahraničné financovanie'!AH$504)</f>
        <v>0</v>
      </c>
      <c r="AG150" s="315">
        <f>IF('Zahraničné financovanie'!AI$504=0,0,'Zahraničné financovanie'!AI444/'Zahraničné financovanie'!AI$504)</f>
        <v>0</v>
      </c>
      <c r="AH150" s="315">
        <f>IF('Zahraničné financovanie'!AJ$504=0,0,'Zahraničné financovanie'!AJ444/'Zahraničné financovanie'!AJ$504)</f>
        <v>0</v>
      </c>
      <c r="AI150" s="315">
        <f>IF('Zahraničné financovanie'!AK$504=0,0,'Zahraničné financovanie'!AK444/'Zahraničné financovanie'!AK$504)</f>
        <v>0</v>
      </c>
      <c r="AJ150" s="315">
        <f>IF('Zahraničné financovanie'!AL$504=0,0,'Zahraničné financovanie'!AL444/'Zahraničné financovanie'!AL$504)</f>
        <v>0</v>
      </c>
      <c r="AK150" s="315">
        <f>IF('Zahraničné financovanie'!AM$504=0,0,'Zahraničné financovanie'!AM444/'Zahraničné financovanie'!AM$504)</f>
        <v>0</v>
      </c>
      <c r="AL150" s="315">
        <f>IF('Zahraničné financovanie'!AN$504=0,0,'Zahraničné financovanie'!AN444/'Zahraničné financovanie'!AN$504)</f>
        <v>0</v>
      </c>
      <c r="AM150" s="315">
        <f>IF('Zahraničné financovanie'!AO$504=0,0,'Zahraničné financovanie'!AO444/'Zahraničné financovanie'!AO$504)</f>
        <v>0</v>
      </c>
      <c r="AN150" s="315">
        <f>IF('Zahraničné financovanie'!AP$504=0,0,'Zahraničné financovanie'!AP444/'Zahraničné financovanie'!AP$504)</f>
        <v>0</v>
      </c>
      <c r="AO150" s="315">
        <f>IF('Zahraničné financovanie'!AQ$504=0,0,'Zahraničné financovanie'!AQ444/'Zahraničné financovanie'!AQ$504)</f>
        <v>0</v>
      </c>
      <c r="AP150" s="315">
        <f>IF('Zahraničné financovanie'!AR$504=0,0,'Zahraničné financovanie'!AR444/'Zahraničné financovanie'!AR$504)</f>
        <v>0</v>
      </c>
      <c r="AQ150" s="315">
        <f>IF('Zahraničné financovanie'!AS$504=0,0,'Zahraničné financovanie'!AS444/'Zahraničné financovanie'!AS$504)</f>
        <v>0</v>
      </c>
      <c r="AR150" s="315">
        <f>IF('Zahraničné financovanie'!AT$504=0,0,'Zahraničné financovanie'!AT444/'Zahraničné financovanie'!AT$504)</f>
        <v>0</v>
      </c>
      <c r="AS150" s="315">
        <f>IF('Zahraničné financovanie'!AU$504=0,0,'Zahraničné financovanie'!AU444/'Zahraničné financovanie'!AU$504)</f>
        <v>0</v>
      </c>
      <c r="AT150" s="315">
        <f>IF('Zahraničné financovanie'!AV$504=0,0,'Zahraničné financovanie'!AV444/'Zahraničné financovanie'!AV$504)</f>
        <v>0</v>
      </c>
      <c r="AU150" s="315">
        <f>IF('Zahraničné financovanie'!AW$504=0,0,'Zahraničné financovanie'!AW444/'Zahraničné financovanie'!AW$504)</f>
        <v>0</v>
      </c>
      <c r="AV150" s="315">
        <f>IF('Zahraničné financovanie'!AX$504=0,0,'Zahraničné financovanie'!AX444/'Zahraničné financovanie'!AX$504)</f>
        <v>0</v>
      </c>
      <c r="AW150" s="315">
        <f>IF('Zahraničné financovanie'!AY$504=0,0,'Zahraničné financovanie'!AY444/'Zahraničné financovanie'!AY$504)</f>
        <v>0</v>
      </c>
      <c r="AX150" s="315">
        <f>IF('Zahraničné financovanie'!AZ$504=0,0,'Zahraničné financovanie'!AZ444/'Zahraničné financovanie'!AZ$504)</f>
        <v>0</v>
      </c>
      <c r="AY150" s="315">
        <f>IF('Zahraničné financovanie'!BA$504=0,0,'Zahraničné financovanie'!BA444/'Zahraničné financovanie'!BA$504)</f>
        <v>1.5775153291861785E-4</v>
      </c>
      <c r="AZ150" s="315">
        <f>IF('Zahraničné financovanie'!BB$504=0,0,'Zahraničné financovanie'!BB444/'Zahraničné financovanie'!BB$504)</f>
        <v>0</v>
      </c>
      <c r="BA150" s="315">
        <f>IF('Zahraničné financovanie'!BC$504=0,0,'Zahraničné financovanie'!BC444/'Zahraničné financovanie'!BC$504)</f>
        <v>0</v>
      </c>
      <c r="BB150" s="315">
        <f>IF('Zahraničné financovanie'!BD$504=0,0,'Zahraničné financovanie'!BD444/'Zahraničné financovanie'!BD$504)</f>
        <v>0</v>
      </c>
    </row>
    <row r="151" spans="1:54" ht="14.25" customHeight="1" x14ac:dyDescent="0.25">
      <c r="A151" s="31">
        <v>144</v>
      </c>
      <c r="B151" s="41" t="s">
        <v>303</v>
      </c>
      <c r="C151" s="46" t="s">
        <v>302</v>
      </c>
      <c r="D151" s="316">
        <f>IF('Zahraničné financovanie'!F$504=0,0,'Zahraničné financovanie'!F445/'Zahraničné financovanie'!F$504)</f>
        <v>0</v>
      </c>
      <c r="E151" s="316">
        <f>IF('Zahraničné financovanie'!G$504=0,0,'Zahraničné financovanie'!G445/'Zahraničné financovanie'!G$504)</f>
        <v>0</v>
      </c>
      <c r="F151" s="316">
        <f>IF('Zahraničné financovanie'!H$504=0,0,'Zahraničné financovanie'!H445/'Zahraničné financovanie'!H$504)</f>
        <v>0</v>
      </c>
      <c r="G151" s="316">
        <f>IF('Zahraničné financovanie'!I$504=0,0,'Zahraničné financovanie'!I445/'Zahraničné financovanie'!I$504)</f>
        <v>1.7170090901473398E-2</v>
      </c>
      <c r="H151" s="316">
        <f>IF('Zahraničné financovanie'!J$504=0,0,'Zahraničné financovanie'!J445/'Zahraničné financovanie'!J$504)</f>
        <v>0</v>
      </c>
      <c r="I151" s="316">
        <f>IF('Zahraničné financovanie'!K$504=0,0,'Zahraničné financovanie'!K445/'Zahraničné financovanie'!K$504)</f>
        <v>0</v>
      </c>
      <c r="J151" s="316">
        <f>IF('Zahraničné financovanie'!L$504=0,0,'Zahraničné financovanie'!L445/'Zahraničné financovanie'!L$504)</f>
        <v>0</v>
      </c>
      <c r="K151" s="316">
        <f>IF('Zahraničné financovanie'!M$504=0,0,'Zahraničné financovanie'!M445/'Zahraničné financovanie'!M$504)</f>
        <v>0</v>
      </c>
      <c r="L151" s="316">
        <f>IF('Zahraničné financovanie'!N$504=0,0,'Zahraničné financovanie'!N445/'Zahraničné financovanie'!N$504)</f>
        <v>0</v>
      </c>
      <c r="M151" s="316">
        <f>IF('Zahraničné financovanie'!O$504=0,0,'Zahraničné financovanie'!O445/'Zahraničné financovanie'!O$504)</f>
        <v>0</v>
      </c>
      <c r="N151" s="316">
        <f>IF('Zahraničné financovanie'!P$504=0,0,'Zahraničné financovanie'!P445/'Zahraničné financovanie'!P$504)</f>
        <v>0</v>
      </c>
      <c r="O151" s="316">
        <f>IF('Zahraničné financovanie'!Q$504=0,0,'Zahraničné financovanie'!Q445/'Zahraničné financovanie'!Q$504)</f>
        <v>0</v>
      </c>
      <c r="P151" s="316">
        <f>IF('Zahraničné financovanie'!R$504=0,0,'Zahraničné financovanie'!R445/'Zahraničné financovanie'!R$504)</f>
        <v>0</v>
      </c>
      <c r="Q151" s="316">
        <f>IF('Zahraničné financovanie'!S$504=0,0,'Zahraničné financovanie'!S445/'Zahraničné financovanie'!S$504)</f>
        <v>0</v>
      </c>
      <c r="R151" s="316">
        <f>IF('Zahraničné financovanie'!T$504=0,0,'Zahraničné financovanie'!T445/'Zahraničné financovanie'!T$504)</f>
        <v>0</v>
      </c>
      <c r="S151" s="316">
        <f>IF('Zahraničné financovanie'!U$504=0,0,'Zahraničné financovanie'!U445/'Zahraničné financovanie'!U$504)</f>
        <v>0</v>
      </c>
      <c r="T151" s="316">
        <f>IF('Zahraničné financovanie'!V$504=0,0,'Zahraničné financovanie'!V445/'Zahraničné financovanie'!V$504)</f>
        <v>0</v>
      </c>
      <c r="U151" s="316">
        <f>IF('Zahraničné financovanie'!W$504=0,0,'Zahraničné financovanie'!W445/'Zahraničné financovanie'!W$504)</f>
        <v>0</v>
      </c>
      <c r="V151" s="316">
        <f>IF('Zahraničné financovanie'!X$504=0,0,'Zahraničné financovanie'!X445/'Zahraničné financovanie'!X$504)</f>
        <v>0</v>
      </c>
      <c r="W151" s="316">
        <f>IF('Zahraničné financovanie'!Y$504=0,0,'Zahraničné financovanie'!Y445/'Zahraničné financovanie'!Y$504)</f>
        <v>0</v>
      </c>
      <c r="X151" s="316">
        <f>IF('Zahraničné financovanie'!Z$504=0,0,'Zahraničné financovanie'!Z445/'Zahraničné financovanie'!Z$504)</f>
        <v>0</v>
      </c>
      <c r="Y151" s="316">
        <f>IF('Zahraničné financovanie'!AA$504=0,0,'Zahraničné financovanie'!AA445/'Zahraničné financovanie'!AA$504)</f>
        <v>0</v>
      </c>
      <c r="Z151" s="316">
        <f>IF('Zahraničné financovanie'!AB$504=0,0,'Zahraničné financovanie'!AB445/'Zahraničné financovanie'!AB$504)</f>
        <v>0</v>
      </c>
      <c r="AA151" s="316">
        <f>IF('Zahraničné financovanie'!AC$504=0,0,'Zahraničné financovanie'!AC445/'Zahraničné financovanie'!AC$504)</f>
        <v>0</v>
      </c>
      <c r="AB151" s="316">
        <f>IF('Zahraničné financovanie'!AD$504=0,0,'Zahraničné financovanie'!AD445/'Zahraničné financovanie'!AD$504)</f>
        <v>0</v>
      </c>
      <c r="AC151" s="316">
        <f>IF('Zahraničné financovanie'!AE$504=0,0,'Zahraničné financovanie'!AE445/'Zahraničné financovanie'!AE$504)</f>
        <v>0</v>
      </c>
      <c r="AD151" s="316">
        <f>IF('Zahraničné financovanie'!AF$504=0,0,'Zahraničné financovanie'!AF445/'Zahraničné financovanie'!AF$504)</f>
        <v>0</v>
      </c>
      <c r="AE151" s="316">
        <f>IF('Zahraničné financovanie'!AG$504=0,0,'Zahraničné financovanie'!AG445/'Zahraničné financovanie'!AG$504)</f>
        <v>0</v>
      </c>
      <c r="AF151" s="316">
        <f>IF('Zahraničné financovanie'!AH$504=0,0,'Zahraničné financovanie'!AH445/'Zahraničné financovanie'!AH$504)</f>
        <v>0</v>
      </c>
      <c r="AG151" s="316">
        <f>IF('Zahraničné financovanie'!AI$504=0,0,'Zahraničné financovanie'!AI445/'Zahraničné financovanie'!AI$504)</f>
        <v>4.414424356070804E-3</v>
      </c>
      <c r="AH151" s="316">
        <f>IF('Zahraničné financovanie'!AJ$504=0,0,'Zahraničné financovanie'!AJ445/'Zahraničné financovanie'!AJ$504)</f>
        <v>0</v>
      </c>
      <c r="AI151" s="316">
        <f>IF('Zahraničné financovanie'!AK$504=0,0,'Zahraničné financovanie'!AK445/'Zahraničné financovanie'!AK$504)</f>
        <v>0</v>
      </c>
      <c r="AJ151" s="316">
        <f>IF('Zahraničné financovanie'!AL$504=0,0,'Zahraničné financovanie'!AL445/'Zahraničné financovanie'!AL$504)</f>
        <v>0</v>
      </c>
      <c r="AK151" s="316">
        <f>IF('Zahraničné financovanie'!AM$504=0,0,'Zahraničné financovanie'!AM445/'Zahraničné financovanie'!AM$504)</f>
        <v>0</v>
      </c>
      <c r="AL151" s="316">
        <f>IF('Zahraničné financovanie'!AN$504=0,0,'Zahraničné financovanie'!AN445/'Zahraničné financovanie'!AN$504)</f>
        <v>0</v>
      </c>
      <c r="AM151" s="316">
        <f>IF('Zahraničné financovanie'!AO$504=0,0,'Zahraničné financovanie'!AO445/'Zahraničné financovanie'!AO$504)</f>
        <v>0</v>
      </c>
      <c r="AN151" s="316">
        <f>IF('Zahraničné financovanie'!AP$504=0,0,'Zahraničné financovanie'!AP445/'Zahraničné financovanie'!AP$504)</f>
        <v>0</v>
      </c>
      <c r="AO151" s="316">
        <f>IF('Zahraničné financovanie'!AQ$504=0,0,'Zahraničné financovanie'!AQ445/'Zahraničné financovanie'!AQ$504)</f>
        <v>0</v>
      </c>
      <c r="AP151" s="316">
        <f>IF('Zahraničné financovanie'!AR$504=0,0,'Zahraničné financovanie'!AR445/'Zahraničné financovanie'!AR$504)</f>
        <v>0</v>
      </c>
      <c r="AQ151" s="316">
        <f>IF('Zahraničné financovanie'!AS$504=0,0,'Zahraničné financovanie'!AS445/'Zahraničné financovanie'!AS$504)</f>
        <v>0</v>
      </c>
      <c r="AR151" s="316">
        <f>IF('Zahraničné financovanie'!AT$504=0,0,'Zahraničné financovanie'!AT445/'Zahraničné financovanie'!AT$504)</f>
        <v>0</v>
      </c>
      <c r="AS151" s="316">
        <f>IF('Zahraničné financovanie'!AU$504=0,0,'Zahraničné financovanie'!AU445/'Zahraničné financovanie'!AU$504)</f>
        <v>0</v>
      </c>
      <c r="AT151" s="316">
        <f>IF('Zahraničné financovanie'!AV$504=0,0,'Zahraničné financovanie'!AV445/'Zahraničné financovanie'!AV$504)</f>
        <v>0</v>
      </c>
      <c r="AU151" s="316">
        <f>IF('Zahraničné financovanie'!AW$504=0,0,'Zahraničné financovanie'!AW445/'Zahraničné financovanie'!AW$504)</f>
        <v>0</v>
      </c>
      <c r="AV151" s="316">
        <f>IF('Zahraničné financovanie'!AX$504=0,0,'Zahraničné financovanie'!AX445/'Zahraničné financovanie'!AX$504)</f>
        <v>0</v>
      </c>
      <c r="AW151" s="316">
        <f>IF('Zahraničné financovanie'!AY$504=0,0,'Zahraničné financovanie'!AY445/'Zahraničné financovanie'!AY$504)</f>
        <v>0</v>
      </c>
      <c r="AX151" s="316">
        <f>IF('Zahraničné financovanie'!AZ$504=0,0,'Zahraničné financovanie'!AZ445/'Zahraničné financovanie'!AZ$504)</f>
        <v>0</v>
      </c>
      <c r="AY151" s="316">
        <f>IF('Zahraničné financovanie'!BA$504=0,0,'Zahraničné financovanie'!BA445/'Zahraničné financovanie'!BA$504)</f>
        <v>2.1286953839620723E-4</v>
      </c>
      <c r="AZ151" s="316">
        <f>IF('Zahraničné financovanie'!BB$504=0,0,'Zahraničné financovanie'!BB445/'Zahraničné financovanie'!BB$504)</f>
        <v>0</v>
      </c>
      <c r="BA151" s="316">
        <f>IF('Zahraničné financovanie'!BC$504=0,0,'Zahraničné financovanie'!BC445/'Zahraničné financovanie'!BC$504)</f>
        <v>0</v>
      </c>
      <c r="BB151" s="316">
        <f>IF('Zahraničné financovanie'!BD$504=0,0,'Zahraničné financovanie'!BD445/'Zahraničné financovanie'!BD$504)</f>
        <v>0</v>
      </c>
    </row>
    <row r="152" spans="1:54" ht="14.25" customHeight="1" x14ac:dyDescent="0.2">
      <c r="A152" s="31">
        <v>145</v>
      </c>
      <c r="B152" s="37" t="s">
        <v>372</v>
      </c>
      <c r="C152" s="37" t="s">
        <v>371</v>
      </c>
      <c r="D152" s="315">
        <f>IF('Zahraničné financovanie'!F$504=0,0,'Zahraničné financovanie'!F446/'Zahraničné financovanie'!F$504)</f>
        <v>0</v>
      </c>
      <c r="E152" s="315">
        <f>IF('Zahraničné financovanie'!G$504=0,0,'Zahraničné financovanie'!G446/'Zahraničné financovanie'!G$504)</f>
        <v>0</v>
      </c>
      <c r="F152" s="315">
        <f>IF('Zahraničné financovanie'!H$504=0,0,'Zahraničné financovanie'!H446/'Zahraničné financovanie'!H$504)</f>
        <v>0</v>
      </c>
      <c r="G152" s="315">
        <f>IF('Zahraničné financovanie'!I$504=0,0,'Zahraničné financovanie'!I446/'Zahraničné financovanie'!I$504)</f>
        <v>0</v>
      </c>
      <c r="H152" s="315">
        <f>IF('Zahraničné financovanie'!J$504=0,0,'Zahraničné financovanie'!J446/'Zahraničné financovanie'!J$504)</f>
        <v>0</v>
      </c>
      <c r="I152" s="315">
        <f>IF('Zahraničné financovanie'!K$504=0,0,'Zahraničné financovanie'!K446/'Zahraničné financovanie'!K$504)</f>
        <v>0</v>
      </c>
      <c r="J152" s="315">
        <f>IF('Zahraničné financovanie'!L$504=0,0,'Zahraničné financovanie'!L446/'Zahraničné financovanie'!L$504)</f>
        <v>0</v>
      </c>
      <c r="K152" s="315">
        <f>IF('Zahraničné financovanie'!M$504=0,0,'Zahraničné financovanie'!M446/'Zahraničné financovanie'!M$504)</f>
        <v>0</v>
      </c>
      <c r="L152" s="315">
        <f>IF('Zahraničné financovanie'!N$504=0,0,'Zahraničné financovanie'!N446/'Zahraničné financovanie'!N$504)</f>
        <v>0</v>
      </c>
      <c r="M152" s="315">
        <f>IF('Zahraničné financovanie'!O$504=0,0,'Zahraničné financovanie'!O446/'Zahraničné financovanie'!O$504)</f>
        <v>0</v>
      </c>
      <c r="N152" s="315">
        <f>IF('Zahraničné financovanie'!P$504=0,0,'Zahraničné financovanie'!P446/'Zahraničné financovanie'!P$504)</f>
        <v>0</v>
      </c>
      <c r="O152" s="315">
        <f>IF('Zahraničné financovanie'!Q$504=0,0,'Zahraničné financovanie'!Q446/'Zahraničné financovanie'!Q$504)</f>
        <v>0</v>
      </c>
      <c r="P152" s="315">
        <f>IF('Zahraničné financovanie'!R$504=0,0,'Zahraničné financovanie'!R446/'Zahraničné financovanie'!R$504)</f>
        <v>0</v>
      </c>
      <c r="Q152" s="315">
        <f>IF('Zahraničné financovanie'!S$504=0,0,'Zahraničné financovanie'!S446/'Zahraničné financovanie'!S$504)</f>
        <v>0</v>
      </c>
      <c r="R152" s="315">
        <f>IF('Zahraničné financovanie'!T$504=0,0,'Zahraničné financovanie'!T446/'Zahraničné financovanie'!T$504)</f>
        <v>0</v>
      </c>
      <c r="S152" s="315">
        <f>IF('Zahraničné financovanie'!U$504=0,0,'Zahraničné financovanie'!U446/'Zahraničné financovanie'!U$504)</f>
        <v>0</v>
      </c>
      <c r="T152" s="315">
        <f>IF('Zahraničné financovanie'!V$504=0,0,'Zahraničné financovanie'!V446/'Zahraničné financovanie'!V$504)</f>
        <v>0</v>
      </c>
      <c r="U152" s="315">
        <f>IF('Zahraničné financovanie'!W$504=0,0,'Zahraničné financovanie'!W446/'Zahraničné financovanie'!W$504)</f>
        <v>0</v>
      </c>
      <c r="V152" s="315">
        <f>IF('Zahraničné financovanie'!X$504=0,0,'Zahraničné financovanie'!X446/'Zahraničné financovanie'!X$504)</f>
        <v>0</v>
      </c>
      <c r="W152" s="315">
        <f>IF('Zahraničné financovanie'!Y$504=0,0,'Zahraničné financovanie'!Y446/'Zahraničné financovanie'!Y$504)</f>
        <v>0</v>
      </c>
      <c r="X152" s="315">
        <f>IF('Zahraničné financovanie'!Z$504=0,0,'Zahraničné financovanie'!Z446/'Zahraničné financovanie'!Z$504)</f>
        <v>0</v>
      </c>
      <c r="Y152" s="315">
        <f>IF('Zahraničné financovanie'!AA$504=0,0,'Zahraničné financovanie'!AA446/'Zahraničné financovanie'!AA$504)</f>
        <v>0</v>
      </c>
      <c r="Z152" s="315">
        <f>IF('Zahraničné financovanie'!AB$504=0,0,'Zahraničné financovanie'!AB446/'Zahraničné financovanie'!AB$504)</f>
        <v>0</v>
      </c>
      <c r="AA152" s="315">
        <f>IF('Zahraničné financovanie'!AC$504=0,0,'Zahraničné financovanie'!AC446/'Zahraničné financovanie'!AC$504)</f>
        <v>0</v>
      </c>
      <c r="AB152" s="315">
        <f>IF('Zahraničné financovanie'!AD$504=0,0,'Zahraničné financovanie'!AD446/'Zahraničné financovanie'!AD$504)</f>
        <v>0</v>
      </c>
      <c r="AC152" s="315">
        <f>IF('Zahraničné financovanie'!AE$504=0,0,'Zahraničné financovanie'!AE446/'Zahraničné financovanie'!AE$504)</f>
        <v>0</v>
      </c>
      <c r="AD152" s="315">
        <f>IF('Zahraničné financovanie'!AF$504=0,0,'Zahraničné financovanie'!AF446/'Zahraničné financovanie'!AF$504)</f>
        <v>0</v>
      </c>
      <c r="AE152" s="315">
        <f>IF('Zahraničné financovanie'!AG$504=0,0,'Zahraničné financovanie'!AG446/'Zahraničné financovanie'!AG$504)</f>
        <v>0</v>
      </c>
      <c r="AF152" s="315">
        <f>IF('Zahraničné financovanie'!AH$504=0,0,'Zahraničné financovanie'!AH446/'Zahraničné financovanie'!AH$504)</f>
        <v>0</v>
      </c>
      <c r="AG152" s="315">
        <f>IF('Zahraničné financovanie'!AI$504=0,0,'Zahraničné financovanie'!AI446/'Zahraničné financovanie'!AI$504)</f>
        <v>0</v>
      </c>
      <c r="AH152" s="315">
        <f>IF('Zahraničné financovanie'!AJ$504=0,0,'Zahraničné financovanie'!AJ446/'Zahraničné financovanie'!AJ$504)</f>
        <v>0</v>
      </c>
      <c r="AI152" s="315">
        <f>IF('Zahraničné financovanie'!AK$504=0,0,'Zahraničné financovanie'!AK446/'Zahraničné financovanie'!AK$504)</f>
        <v>0</v>
      </c>
      <c r="AJ152" s="315">
        <f>IF('Zahraničné financovanie'!AL$504=0,0,'Zahraničné financovanie'!AL446/'Zahraničné financovanie'!AL$504)</f>
        <v>0</v>
      </c>
      <c r="AK152" s="315">
        <f>IF('Zahraničné financovanie'!AM$504=0,0,'Zahraničné financovanie'!AM446/'Zahraničné financovanie'!AM$504)</f>
        <v>0</v>
      </c>
      <c r="AL152" s="315">
        <f>IF('Zahraničné financovanie'!AN$504=0,0,'Zahraničné financovanie'!AN446/'Zahraničné financovanie'!AN$504)</f>
        <v>0</v>
      </c>
      <c r="AM152" s="315">
        <f>IF('Zahraničné financovanie'!AO$504=0,0,'Zahraničné financovanie'!AO446/'Zahraničné financovanie'!AO$504)</f>
        <v>0</v>
      </c>
      <c r="AN152" s="315">
        <f>IF('Zahraničné financovanie'!AP$504=0,0,'Zahraničné financovanie'!AP446/'Zahraničné financovanie'!AP$504)</f>
        <v>0</v>
      </c>
      <c r="AO152" s="315">
        <f>IF('Zahraničné financovanie'!AQ$504=0,0,'Zahraničné financovanie'!AQ446/'Zahraničné financovanie'!AQ$504)</f>
        <v>0</v>
      </c>
      <c r="AP152" s="315">
        <f>IF('Zahraničné financovanie'!AR$504=0,0,'Zahraničné financovanie'!AR446/'Zahraničné financovanie'!AR$504)</f>
        <v>0</v>
      </c>
      <c r="AQ152" s="315">
        <f>IF('Zahraničné financovanie'!AS$504=0,0,'Zahraničné financovanie'!AS446/'Zahraničné financovanie'!AS$504)</f>
        <v>0</v>
      </c>
      <c r="AR152" s="315">
        <f>IF('Zahraničné financovanie'!AT$504=0,0,'Zahraničné financovanie'!AT446/'Zahraničné financovanie'!AT$504)</f>
        <v>0</v>
      </c>
      <c r="AS152" s="315">
        <f>IF('Zahraničné financovanie'!AU$504=0,0,'Zahraničné financovanie'!AU446/'Zahraničné financovanie'!AU$504)</f>
        <v>0</v>
      </c>
      <c r="AT152" s="315">
        <f>IF('Zahraničné financovanie'!AV$504=0,0,'Zahraničné financovanie'!AV446/'Zahraničné financovanie'!AV$504)</f>
        <v>0</v>
      </c>
      <c r="AU152" s="315">
        <f>IF('Zahraničné financovanie'!AW$504=0,0,'Zahraničné financovanie'!AW446/'Zahraničné financovanie'!AW$504)</f>
        <v>0</v>
      </c>
      <c r="AV152" s="315">
        <f>IF('Zahraničné financovanie'!AX$504=0,0,'Zahraničné financovanie'!AX446/'Zahraničné financovanie'!AX$504)</f>
        <v>0</v>
      </c>
      <c r="AW152" s="315">
        <f>IF('Zahraničné financovanie'!AY$504=0,0,'Zahraničné financovanie'!AY446/'Zahraničné financovanie'!AY$504)</f>
        <v>0</v>
      </c>
      <c r="AX152" s="315">
        <f>IF('Zahraničné financovanie'!AZ$504=0,0,'Zahraničné financovanie'!AZ446/'Zahraničné financovanie'!AZ$504)</f>
        <v>7.5309728980367996E-4</v>
      </c>
      <c r="AY152" s="315">
        <f>IF('Zahraničné financovanie'!BA$504=0,0,'Zahraničné financovanie'!BA446/'Zahraničné financovanie'!BA$504)</f>
        <v>0</v>
      </c>
      <c r="AZ152" s="315">
        <f>IF('Zahraničné financovanie'!BB$504=0,0,'Zahraničné financovanie'!BB446/'Zahraničné financovanie'!BB$504)</f>
        <v>0</v>
      </c>
      <c r="BA152" s="315">
        <f>IF('Zahraničné financovanie'!BC$504=0,0,'Zahraničné financovanie'!BC446/'Zahraničné financovanie'!BC$504)</f>
        <v>0</v>
      </c>
      <c r="BB152" s="315">
        <f>IF('Zahraničné financovanie'!BD$504=0,0,'Zahraničné financovanie'!BD446/'Zahraničné financovanie'!BD$504)</f>
        <v>0</v>
      </c>
    </row>
    <row r="153" spans="1:54" ht="14.25" customHeight="1" x14ac:dyDescent="0.25">
      <c r="A153" s="31">
        <v>146</v>
      </c>
      <c r="B153" s="41" t="s">
        <v>377</v>
      </c>
      <c r="C153" s="46" t="s">
        <v>376</v>
      </c>
      <c r="D153" s="316">
        <f>IF('Zahraničné financovanie'!F$504=0,0,'Zahraničné financovanie'!F447/'Zahraničné financovanie'!F$504)</f>
        <v>0</v>
      </c>
      <c r="E153" s="316">
        <f>IF('Zahraničné financovanie'!G$504=0,0,'Zahraničné financovanie'!G447/'Zahraničné financovanie'!G$504)</f>
        <v>0</v>
      </c>
      <c r="F153" s="316">
        <f>IF('Zahraničné financovanie'!H$504=0,0,'Zahraničné financovanie'!H447/'Zahraničné financovanie'!H$504)</f>
        <v>0</v>
      </c>
      <c r="G153" s="316">
        <f>IF('Zahraničné financovanie'!I$504=0,0,'Zahraničné financovanie'!I447/'Zahraničné financovanie'!I$504)</f>
        <v>0</v>
      </c>
      <c r="H153" s="316">
        <f>IF('Zahraničné financovanie'!J$504=0,0,'Zahraničné financovanie'!J447/'Zahraničné financovanie'!J$504)</f>
        <v>0</v>
      </c>
      <c r="I153" s="316">
        <f>IF('Zahraničné financovanie'!K$504=0,0,'Zahraničné financovanie'!K447/'Zahraničné financovanie'!K$504)</f>
        <v>0</v>
      </c>
      <c r="J153" s="316">
        <f>IF('Zahraničné financovanie'!L$504=0,0,'Zahraničné financovanie'!L447/'Zahraničné financovanie'!L$504)</f>
        <v>0</v>
      </c>
      <c r="K153" s="316">
        <f>IF('Zahraničné financovanie'!M$504=0,0,'Zahraničné financovanie'!M447/'Zahraničné financovanie'!M$504)</f>
        <v>0</v>
      </c>
      <c r="L153" s="316">
        <f>IF('Zahraničné financovanie'!N$504=0,0,'Zahraničné financovanie'!N447/'Zahraničné financovanie'!N$504)</f>
        <v>0</v>
      </c>
      <c r="M153" s="316">
        <f>IF('Zahraničné financovanie'!O$504=0,0,'Zahraničné financovanie'!O447/'Zahraničné financovanie'!O$504)</f>
        <v>0</v>
      </c>
      <c r="N153" s="316">
        <f>IF('Zahraničné financovanie'!P$504=0,0,'Zahraničné financovanie'!P447/'Zahraničné financovanie'!P$504)</f>
        <v>0</v>
      </c>
      <c r="O153" s="316">
        <f>IF('Zahraničné financovanie'!Q$504=0,0,'Zahraničné financovanie'!Q447/'Zahraničné financovanie'!Q$504)</f>
        <v>0</v>
      </c>
      <c r="P153" s="316">
        <f>IF('Zahraničné financovanie'!R$504=0,0,'Zahraničné financovanie'!R447/'Zahraničné financovanie'!R$504)</f>
        <v>0</v>
      </c>
      <c r="Q153" s="316">
        <f>IF('Zahraničné financovanie'!S$504=0,0,'Zahraničné financovanie'!S447/'Zahraničné financovanie'!S$504)</f>
        <v>0</v>
      </c>
      <c r="R153" s="316">
        <f>IF('Zahraničné financovanie'!T$504=0,0,'Zahraničné financovanie'!T447/'Zahraničné financovanie'!T$504)</f>
        <v>0</v>
      </c>
      <c r="S153" s="316">
        <f>IF('Zahraničné financovanie'!U$504=0,0,'Zahraničné financovanie'!U447/'Zahraničné financovanie'!U$504)</f>
        <v>0</v>
      </c>
      <c r="T153" s="316">
        <f>IF('Zahraničné financovanie'!V$504=0,0,'Zahraničné financovanie'!V447/'Zahraničné financovanie'!V$504)</f>
        <v>0</v>
      </c>
      <c r="U153" s="316">
        <f>IF('Zahraničné financovanie'!W$504=0,0,'Zahraničné financovanie'!W447/'Zahraničné financovanie'!W$504)</f>
        <v>0</v>
      </c>
      <c r="V153" s="316">
        <f>IF('Zahraničné financovanie'!X$504=0,0,'Zahraničné financovanie'!X447/'Zahraničné financovanie'!X$504)</f>
        <v>0</v>
      </c>
      <c r="W153" s="316">
        <f>IF('Zahraničné financovanie'!Y$504=0,0,'Zahraničné financovanie'!Y447/'Zahraničné financovanie'!Y$504)</f>
        <v>0</v>
      </c>
      <c r="X153" s="316">
        <f>IF('Zahraničné financovanie'!Z$504=0,0,'Zahraničné financovanie'!Z447/'Zahraničné financovanie'!Z$504)</f>
        <v>0</v>
      </c>
      <c r="Y153" s="316">
        <f>IF('Zahraničné financovanie'!AA$504=0,0,'Zahraničné financovanie'!AA447/'Zahraničné financovanie'!AA$504)</f>
        <v>0</v>
      </c>
      <c r="Z153" s="316">
        <f>IF('Zahraničné financovanie'!AB$504=0,0,'Zahraničné financovanie'!AB447/'Zahraničné financovanie'!AB$504)</f>
        <v>0</v>
      </c>
      <c r="AA153" s="316">
        <f>IF('Zahraničné financovanie'!AC$504=0,0,'Zahraničné financovanie'!AC447/'Zahraničné financovanie'!AC$504)</f>
        <v>0</v>
      </c>
      <c r="AB153" s="316">
        <f>IF('Zahraničné financovanie'!AD$504=0,0,'Zahraničné financovanie'!AD447/'Zahraničné financovanie'!AD$504)</f>
        <v>0</v>
      </c>
      <c r="AC153" s="316">
        <f>IF('Zahraničné financovanie'!AE$504=0,0,'Zahraničné financovanie'!AE447/'Zahraničné financovanie'!AE$504)</f>
        <v>0</v>
      </c>
      <c r="AD153" s="316">
        <f>IF('Zahraničné financovanie'!AF$504=0,0,'Zahraničné financovanie'!AF447/'Zahraničné financovanie'!AF$504)</f>
        <v>0</v>
      </c>
      <c r="AE153" s="316">
        <f>IF('Zahraničné financovanie'!AG$504=0,0,'Zahraničné financovanie'!AG447/'Zahraničné financovanie'!AG$504)</f>
        <v>0</v>
      </c>
      <c r="AF153" s="316">
        <f>IF('Zahraničné financovanie'!AH$504=0,0,'Zahraničné financovanie'!AH447/'Zahraničné financovanie'!AH$504)</f>
        <v>0</v>
      </c>
      <c r="AG153" s="316">
        <f>IF('Zahraničné financovanie'!AI$504=0,0,'Zahraničné financovanie'!AI447/'Zahraničné financovanie'!AI$504)</f>
        <v>0</v>
      </c>
      <c r="AH153" s="316">
        <f>IF('Zahraničné financovanie'!AJ$504=0,0,'Zahraničné financovanie'!AJ447/'Zahraničné financovanie'!AJ$504)</f>
        <v>0</v>
      </c>
      <c r="AI153" s="316">
        <f>IF('Zahraničné financovanie'!AK$504=0,0,'Zahraničné financovanie'!AK447/'Zahraničné financovanie'!AK$504)</f>
        <v>0</v>
      </c>
      <c r="AJ153" s="316">
        <f>IF('Zahraničné financovanie'!AL$504=0,0,'Zahraničné financovanie'!AL447/'Zahraničné financovanie'!AL$504)</f>
        <v>0</v>
      </c>
      <c r="AK153" s="316">
        <f>IF('Zahraničné financovanie'!AM$504=0,0,'Zahraničné financovanie'!AM447/'Zahraničné financovanie'!AM$504)</f>
        <v>0</v>
      </c>
      <c r="AL153" s="316">
        <f>IF('Zahraničné financovanie'!AN$504=0,0,'Zahraničné financovanie'!AN447/'Zahraničné financovanie'!AN$504)</f>
        <v>0</v>
      </c>
      <c r="AM153" s="316">
        <f>IF('Zahraničné financovanie'!AO$504=0,0,'Zahraničné financovanie'!AO447/'Zahraničné financovanie'!AO$504)</f>
        <v>0</v>
      </c>
      <c r="AN153" s="316">
        <f>IF('Zahraničné financovanie'!AP$504=0,0,'Zahraničné financovanie'!AP447/'Zahraničné financovanie'!AP$504)</f>
        <v>0</v>
      </c>
      <c r="AO153" s="316">
        <f>IF('Zahraničné financovanie'!AQ$504=0,0,'Zahraničné financovanie'!AQ447/'Zahraničné financovanie'!AQ$504)</f>
        <v>0</v>
      </c>
      <c r="AP153" s="316">
        <f>IF('Zahraničné financovanie'!AR$504=0,0,'Zahraničné financovanie'!AR447/'Zahraničné financovanie'!AR$504)</f>
        <v>0</v>
      </c>
      <c r="AQ153" s="316">
        <f>IF('Zahraničné financovanie'!AS$504=0,0,'Zahraničné financovanie'!AS447/'Zahraničné financovanie'!AS$504)</f>
        <v>0</v>
      </c>
      <c r="AR153" s="316">
        <f>IF('Zahraničné financovanie'!AT$504=0,0,'Zahraničné financovanie'!AT447/'Zahraničné financovanie'!AT$504)</f>
        <v>0</v>
      </c>
      <c r="AS153" s="316">
        <f>IF('Zahraničné financovanie'!AU$504=0,0,'Zahraničné financovanie'!AU447/'Zahraničné financovanie'!AU$504)</f>
        <v>0</v>
      </c>
      <c r="AT153" s="316">
        <f>IF('Zahraničné financovanie'!AV$504=0,0,'Zahraničné financovanie'!AV447/'Zahraničné financovanie'!AV$504)</f>
        <v>0</v>
      </c>
      <c r="AU153" s="316">
        <f>IF('Zahraničné financovanie'!AW$504=0,0,'Zahraničné financovanie'!AW447/'Zahraničné financovanie'!AW$504)</f>
        <v>0</v>
      </c>
      <c r="AV153" s="316">
        <f>IF('Zahraničné financovanie'!AX$504=0,0,'Zahraničné financovanie'!AX447/'Zahraničné financovanie'!AX$504)</f>
        <v>0</v>
      </c>
      <c r="AW153" s="316">
        <f>IF('Zahraničné financovanie'!AY$504=0,0,'Zahraničné financovanie'!AY447/'Zahraničné financovanie'!AY$504)</f>
        <v>0</v>
      </c>
      <c r="AX153" s="316">
        <f>IF('Zahraničné financovanie'!AZ$504=0,0,'Zahraničné financovanie'!AZ447/'Zahraničné financovanie'!AZ$504)</f>
        <v>6.3496438159918109E-4</v>
      </c>
      <c r="AY153" s="316">
        <f>IF('Zahraničné financovanie'!BA$504=0,0,'Zahraničné financovanie'!BA447/'Zahraničné financovanie'!BA$504)</f>
        <v>0</v>
      </c>
      <c r="AZ153" s="316">
        <f>IF('Zahraničné financovanie'!BB$504=0,0,'Zahraničné financovanie'!BB447/'Zahraničné financovanie'!BB$504)</f>
        <v>0</v>
      </c>
      <c r="BA153" s="316">
        <f>IF('Zahraničné financovanie'!BC$504=0,0,'Zahraničné financovanie'!BC447/'Zahraničné financovanie'!BC$504)</f>
        <v>0</v>
      </c>
      <c r="BB153" s="316">
        <f>IF('Zahraničné financovanie'!BD$504=0,0,'Zahraničné financovanie'!BD447/'Zahraničné financovanie'!BD$504)</f>
        <v>0</v>
      </c>
    </row>
    <row r="154" spans="1:54" ht="14.25" customHeight="1" x14ac:dyDescent="0.2">
      <c r="A154" s="31">
        <v>147</v>
      </c>
      <c r="B154" s="37"/>
      <c r="C154" s="37" t="s">
        <v>290</v>
      </c>
      <c r="D154" s="315">
        <f>IF('Zahraničné financovanie'!F$504=0,0,'Zahraničné financovanie'!F448/'Zahraničné financovanie'!F$504)</f>
        <v>0</v>
      </c>
      <c r="E154" s="315">
        <f>IF('Zahraničné financovanie'!G$504=0,0,'Zahraničné financovanie'!G448/'Zahraničné financovanie'!G$504)</f>
        <v>0</v>
      </c>
      <c r="F154" s="315">
        <f>IF('Zahraničné financovanie'!H$504=0,0,'Zahraničné financovanie'!H448/'Zahraničné financovanie'!H$504)</f>
        <v>6.6794129904763946E-5</v>
      </c>
      <c r="G154" s="315">
        <f>IF('Zahraničné financovanie'!I$504=0,0,'Zahraničné financovanie'!I448/'Zahraničné financovanie'!I$504)</f>
        <v>0</v>
      </c>
      <c r="H154" s="315">
        <f>IF('Zahraničné financovanie'!J$504=0,0,'Zahraničné financovanie'!J448/'Zahraničné financovanie'!J$504)</f>
        <v>0</v>
      </c>
      <c r="I154" s="315">
        <f>IF('Zahraničné financovanie'!K$504=0,0,'Zahraničné financovanie'!K448/'Zahraničné financovanie'!K$504)</f>
        <v>0</v>
      </c>
      <c r="J154" s="315">
        <f>IF('Zahraničné financovanie'!L$504=0,0,'Zahraničné financovanie'!L448/'Zahraničné financovanie'!L$504)</f>
        <v>0</v>
      </c>
      <c r="K154" s="315">
        <f>IF('Zahraničné financovanie'!M$504=0,0,'Zahraničné financovanie'!M448/'Zahraničné financovanie'!M$504)</f>
        <v>0</v>
      </c>
      <c r="L154" s="315">
        <f>IF('Zahraničné financovanie'!N$504=0,0,'Zahraničné financovanie'!N448/'Zahraničné financovanie'!N$504)</f>
        <v>0</v>
      </c>
      <c r="M154" s="315">
        <f>IF('Zahraničné financovanie'!O$504=0,0,'Zahraničné financovanie'!O448/'Zahraničné financovanie'!O$504)</f>
        <v>0</v>
      </c>
      <c r="N154" s="315">
        <f>IF('Zahraničné financovanie'!P$504=0,0,'Zahraničné financovanie'!P448/'Zahraničné financovanie'!P$504)</f>
        <v>0</v>
      </c>
      <c r="O154" s="315">
        <f>IF('Zahraničné financovanie'!Q$504=0,0,'Zahraničné financovanie'!Q448/'Zahraničné financovanie'!Q$504)</f>
        <v>0</v>
      </c>
      <c r="P154" s="315">
        <f>IF('Zahraničné financovanie'!R$504=0,0,'Zahraničné financovanie'!R448/'Zahraničné financovanie'!R$504)</f>
        <v>0</v>
      </c>
      <c r="Q154" s="315">
        <f>IF('Zahraničné financovanie'!S$504=0,0,'Zahraničné financovanie'!S448/'Zahraničné financovanie'!S$504)</f>
        <v>0</v>
      </c>
      <c r="R154" s="315">
        <f>IF('Zahraničné financovanie'!T$504=0,0,'Zahraničné financovanie'!T448/'Zahraničné financovanie'!T$504)</f>
        <v>0</v>
      </c>
      <c r="S154" s="315">
        <f>IF('Zahraničné financovanie'!U$504=0,0,'Zahraničné financovanie'!U448/'Zahraničné financovanie'!U$504)</f>
        <v>0</v>
      </c>
      <c r="T154" s="315">
        <f>IF('Zahraničné financovanie'!V$504=0,0,'Zahraničné financovanie'!V448/'Zahraničné financovanie'!V$504)</f>
        <v>0</v>
      </c>
      <c r="U154" s="315">
        <f>IF('Zahraničné financovanie'!W$504=0,0,'Zahraničné financovanie'!W448/'Zahraničné financovanie'!W$504)</f>
        <v>0</v>
      </c>
      <c r="V154" s="315">
        <f>IF('Zahraničné financovanie'!X$504=0,0,'Zahraničné financovanie'!X448/'Zahraničné financovanie'!X$504)</f>
        <v>0</v>
      </c>
      <c r="W154" s="315">
        <f>IF('Zahraničné financovanie'!Y$504=0,0,'Zahraničné financovanie'!Y448/'Zahraničné financovanie'!Y$504)</f>
        <v>0</v>
      </c>
      <c r="X154" s="315">
        <f>IF('Zahraničné financovanie'!Z$504=0,0,'Zahraničné financovanie'!Z448/'Zahraničné financovanie'!Z$504)</f>
        <v>0</v>
      </c>
      <c r="Y154" s="315">
        <f>IF('Zahraničné financovanie'!AA$504=0,0,'Zahraničné financovanie'!AA448/'Zahraničné financovanie'!AA$504)</f>
        <v>0</v>
      </c>
      <c r="Z154" s="315">
        <f>IF('Zahraničné financovanie'!AB$504=0,0,'Zahraničné financovanie'!AB448/'Zahraničné financovanie'!AB$504)</f>
        <v>0</v>
      </c>
      <c r="AA154" s="315">
        <f>IF('Zahraničné financovanie'!AC$504=0,0,'Zahraničné financovanie'!AC448/'Zahraničné financovanie'!AC$504)</f>
        <v>0</v>
      </c>
      <c r="AB154" s="315">
        <f>IF('Zahraničné financovanie'!AD$504=0,0,'Zahraničné financovanie'!AD448/'Zahraničné financovanie'!AD$504)</f>
        <v>0</v>
      </c>
      <c r="AC154" s="315">
        <f>IF('Zahraničné financovanie'!AE$504=0,0,'Zahraničné financovanie'!AE448/'Zahraničné financovanie'!AE$504)</f>
        <v>0</v>
      </c>
      <c r="AD154" s="315">
        <f>IF('Zahraničné financovanie'!AF$504=0,0,'Zahraničné financovanie'!AF448/'Zahraničné financovanie'!AF$504)</f>
        <v>0</v>
      </c>
      <c r="AE154" s="315">
        <f>IF('Zahraničné financovanie'!AG$504=0,0,'Zahraničné financovanie'!AG448/'Zahraničné financovanie'!AG$504)</f>
        <v>0</v>
      </c>
      <c r="AF154" s="315">
        <f>IF('Zahraničné financovanie'!AH$504=0,0,'Zahraničné financovanie'!AH448/'Zahraničné financovanie'!AH$504)</f>
        <v>0</v>
      </c>
      <c r="AG154" s="315">
        <f>IF('Zahraničné financovanie'!AI$504=0,0,'Zahraničné financovanie'!AI448/'Zahraničné financovanie'!AI$504)</f>
        <v>1.7975433355135197E-4</v>
      </c>
      <c r="AH154" s="315">
        <f>IF('Zahraničné financovanie'!AJ$504=0,0,'Zahraničné financovanie'!AJ448/'Zahraničné financovanie'!AJ$504)</f>
        <v>0</v>
      </c>
      <c r="AI154" s="315">
        <f>IF('Zahraničné financovanie'!AK$504=0,0,'Zahraničné financovanie'!AK448/'Zahraničné financovanie'!AK$504)</f>
        <v>0</v>
      </c>
      <c r="AJ154" s="315">
        <f>IF('Zahraničné financovanie'!AL$504=0,0,'Zahraničné financovanie'!AL448/'Zahraničné financovanie'!AL$504)</f>
        <v>0</v>
      </c>
      <c r="AK154" s="315">
        <f>IF('Zahraničné financovanie'!AM$504=0,0,'Zahraničné financovanie'!AM448/'Zahraničné financovanie'!AM$504)</f>
        <v>0</v>
      </c>
      <c r="AL154" s="315">
        <f>IF('Zahraničné financovanie'!AN$504=0,0,'Zahraničné financovanie'!AN448/'Zahraničné financovanie'!AN$504)</f>
        <v>0</v>
      </c>
      <c r="AM154" s="315">
        <f>IF('Zahraničné financovanie'!AO$504=0,0,'Zahraničné financovanie'!AO448/'Zahraničné financovanie'!AO$504)</f>
        <v>0</v>
      </c>
      <c r="AN154" s="315">
        <f>IF('Zahraničné financovanie'!AP$504=0,0,'Zahraničné financovanie'!AP448/'Zahraničné financovanie'!AP$504)</f>
        <v>0</v>
      </c>
      <c r="AO154" s="315">
        <f>IF('Zahraničné financovanie'!AQ$504=0,0,'Zahraničné financovanie'!AQ448/'Zahraničné financovanie'!AQ$504)</f>
        <v>0</v>
      </c>
      <c r="AP154" s="315">
        <f>IF('Zahraničné financovanie'!AR$504=0,0,'Zahraničné financovanie'!AR448/'Zahraničné financovanie'!AR$504)</f>
        <v>0</v>
      </c>
      <c r="AQ154" s="315">
        <f>IF('Zahraničné financovanie'!AS$504=0,0,'Zahraničné financovanie'!AS448/'Zahraničné financovanie'!AS$504)</f>
        <v>0</v>
      </c>
      <c r="AR154" s="315">
        <f>IF('Zahraničné financovanie'!AT$504=0,0,'Zahraničné financovanie'!AT448/'Zahraničné financovanie'!AT$504)</f>
        <v>0</v>
      </c>
      <c r="AS154" s="315">
        <f>IF('Zahraničné financovanie'!AU$504=0,0,'Zahraničné financovanie'!AU448/'Zahraničné financovanie'!AU$504)</f>
        <v>1.5430741239332637E-2</v>
      </c>
      <c r="AT154" s="315">
        <f>IF('Zahraničné financovanie'!AV$504=0,0,'Zahraničné financovanie'!AV448/'Zahraničné financovanie'!AV$504)</f>
        <v>0</v>
      </c>
      <c r="AU154" s="315">
        <f>IF('Zahraničné financovanie'!AW$504=0,0,'Zahraničné financovanie'!AW448/'Zahraničné financovanie'!AW$504)</f>
        <v>0</v>
      </c>
      <c r="AV154" s="315">
        <f>IF('Zahraničné financovanie'!AX$504=0,0,'Zahraničné financovanie'!AX448/'Zahraničné financovanie'!AX$504)</f>
        <v>1.2505493484637895E-2</v>
      </c>
      <c r="AW154" s="315">
        <f>IF('Zahraničné financovanie'!AY$504=0,0,'Zahraničné financovanie'!AY448/'Zahraničné financovanie'!AY$504)</f>
        <v>0</v>
      </c>
      <c r="AX154" s="315">
        <f>IF('Zahraničné financovanie'!AZ$504=0,0,'Zahraničné financovanie'!AZ448/'Zahraničné financovanie'!AZ$504)</f>
        <v>9.7459649268711516E-4</v>
      </c>
      <c r="AY154" s="315">
        <f>IF('Zahraničné financovanie'!BA$504=0,0,'Zahraničné financovanie'!BA448/'Zahraničné financovanie'!BA$504)</f>
        <v>0</v>
      </c>
      <c r="AZ154" s="315">
        <f>IF('Zahraničné financovanie'!BB$504=0,0,'Zahraničné financovanie'!BB448/'Zahraničné financovanie'!BB$504)</f>
        <v>0</v>
      </c>
      <c r="BA154" s="315">
        <f>IF('Zahraničné financovanie'!BC$504=0,0,'Zahraničné financovanie'!BC448/'Zahraničné financovanie'!BC$504)</f>
        <v>0</v>
      </c>
      <c r="BB154" s="315">
        <f>IF('Zahraničné financovanie'!BD$504=0,0,'Zahraničné financovanie'!BD448/'Zahraničné financovanie'!BD$504)</f>
        <v>0</v>
      </c>
    </row>
    <row r="155" spans="1:54" ht="14.25" customHeight="1" x14ac:dyDescent="0.25">
      <c r="A155" s="31">
        <v>148</v>
      </c>
      <c r="B155" s="41" t="s">
        <v>417</v>
      </c>
      <c r="C155" s="46" t="s">
        <v>416</v>
      </c>
      <c r="D155" s="316">
        <f>IF('Zahraničné financovanie'!F$504=0,0,'Zahraničné financovanie'!F449/'Zahraničné financovanie'!F$504)</f>
        <v>0</v>
      </c>
      <c r="E155" s="316">
        <f>IF('Zahraničné financovanie'!G$504=0,0,'Zahraničné financovanie'!G449/'Zahraničné financovanie'!G$504)</f>
        <v>0</v>
      </c>
      <c r="F155" s="316">
        <f>IF('Zahraničné financovanie'!H$504=0,0,'Zahraničné financovanie'!H449/'Zahraničné financovanie'!H$504)</f>
        <v>0</v>
      </c>
      <c r="G155" s="316">
        <f>IF('Zahraničné financovanie'!I$504=0,0,'Zahraničné financovanie'!I449/'Zahraničné financovanie'!I$504)</f>
        <v>0</v>
      </c>
      <c r="H155" s="316">
        <f>IF('Zahraničné financovanie'!J$504=0,0,'Zahraničné financovanie'!J449/'Zahraničné financovanie'!J$504)</f>
        <v>0</v>
      </c>
      <c r="I155" s="316">
        <f>IF('Zahraničné financovanie'!K$504=0,0,'Zahraničné financovanie'!K449/'Zahraničné financovanie'!K$504)</f>
        <v>0</v>
      </c>
      <c r="J155" s="316">
        <f>IF('Zahraničné financovanie'!L$504=0,0,'Zahraničné financovanie'!L449/'Zahraničné financovanie'!L$504)</f>
        <v>0</v>
      </c>
      <c r="K155" s="316">
        <f>IF('Zahraničné financovanie'!M$504=0,0,'Zahraničné financovanie'!M449/'Zahraničné financovanie'!M$504)</f>
        <v>0</v>
      </c>
      <c r="L155" s="316">
        <f>IF('Zahraničné financovanie'!N$504=0,0,'Zahraničné financovanie'!N449/'Zahraničné financovanie'!N$504)</f>
        <v>0</v>
      </c>
      <c r="M155" s="316">
        <f>IF('Zahraničné financovanie'!O$504=0,0,'Zahraničné financovanie'!O449/'Zahraničné financovanie'!O$504)</f>
        <v>0</v>
      </c>
      <c r="N155" s="316">
        <f>IF('Zahraničné financovanie'!P$504=0,0,'Zahraničné financovanie'!P449/'Zahraničné financovanie'!P$504)</f>
        <v>0</v>
      </c>
      <c r="O155" s="316">
        <f>IF('Zahraničné financovanie'!Q$504=0,0,'Zahraničné financovanie'!Q449/'Zahraničné financovanie'!Q$504)</f>
        <v>0</v>
      </c>
      <c r="P155" s="316">
        <f>IF('Zahraničné financovanie'!R$504=0,0,'Zahraničné financovanie'!R449/'Zahraničné financovanie'!R$504)</f>
        <v>0</v>
      </c>
      <c r="Q155" s="316">
        <f>IF('Zahraničné financovanie'!S$504=0,0,'Zahraničné financovanie'!S449/'Zahraničné financovanie'!S$504)</f>
        <v>0</v>
      </c>
      <c r="R155" s="316">
        <f>IF('Zahraničné financovanie'!T$504=0,0,'Zahraničné financovanie'!T449/'Zahraničné financovanie'!T$504)</f>
        <v>0</v>
      </c>
      <c r="S155" s="316">
        <f>IF('Zahraničné financovanie'!U$504=0,0,'Zahraničné financovanie'!U449/'Zahraničné financovanie'!U$504)</f>
        <v>0</v>
      </c>
      <c r="T155" s="316">
        <f>IF('Zahraničné financovanie'!V$504=0,0,'Zahraničné financovanie'!V449/'Zahraničné financovanie'!V$504)</f>
        <v>0</v>
      </c>
      <c r="U155" s="316">
        <f>IF('Zahraničné financovanie'!W$504=0,0,'Zahraničné financovanie'!W449/'Zahraničné financovanie'!W$504)</f>
        <v>0</v>
      </c>
      <c r="V155" s="316">
        <f>IF('Zahraničné financovanie'!X$504=0,0,'Zahraničné financovanie'!X449/'Zahraničné financovanie'!X$504)</f>
        <v>0</v>
      </c>
      <c r="W155" s="316">
        <f>IF('Zahraničné financovanie'!Y$504=0,0,'Zahraničné financovanie'!Y449/'Zahraničné financovanie'!Y$504)</f>
        <v>0</v>
      </c>
      <c r="X155" s="316">
        <f>IF('Zahraničné financovanie'!Z$504=0,0,'Zahraničné financovanie'!Z449/'Zahraničné financovanie'!Z$504)</f>
        <v>0</v>
      </c>
      <c r="Y155" s="316">
        <f>IF('Zahraničné financovanie'!AA$504=0,0,'Zahraničné financovanie'!AA449/'Zahraničné financovanie'!AA$504)</f>
        <v>0</v>
      </c>
      <c r="Z155" s="316">
        <f>IF('Zahraničné financovanie'!AB$504=0,0,'Zahraničné financovanie'!AB449/'Zahraničné financovanie'!AB$504)</f>
        <v>0</v>
      </c>
      <c r="AA155" s="316">
        <f>IF('Zahraničné financovanie'!AC$504=0,0,'Zahraničné financovanie'!AC449/'Zahraničné financovanie'!AC$504)</f>
        <v>0</v>
      </c>
      <c r="AB155" s="316">
        <f>IF('Zahraničné financovanie'!AD$504=0,0,'Zahraničné financovanie'!AD449/'Zahraničné financovanie'!AD$504)</f>
        <v>0</v>
      </c>
      <c r="AC155" s="316">
        <f>IF('Zahraničné financovanie'!AE$504=0,0,'Zahraničné financovanie'!AE449/'Zahraničné financovanie'!AE$504)</f>
        <v>0</v>
      </c>
      <c r="AD155" s="316">
        <f>IF('Zahraničné financovanie'!AF$504=0,0,'Zahraničné financovanie'!AF449/'Zahraničné financovanie'!AF$504)</f>
        <v>0</v>
      </c>
      <c r="AE155" s="316">
        <f>IF('Zahraničné financovanie'!AG$504=0,0,'Zahraničné financovanie'!AG449/'Zahraničné financovanie'!AG$504)</f>
        <v>0</v>
      </c>
      <c r="AF155" s="316">
        <f>IF('Zahraničné financovanie'!AH$504=0,0,'Zahraničné financovanie'!AH449/'Zahraničné financovanie'!AH$504)</f>
        <v>0</v>
      </c>
      <c r="AG155" s="316">
        <f>IF('Zahraničné financovanie'!AI$504=0,0,'Zahraničné financovanie'!AI449/'Zahraničné financovanie'!AI$504)</f>
        <v>0</v>
      </c>
      <c r="AH155" s="316">
        <f>IF('Zahraničné financovanie'!AJ$504=0,0,'Zahraničné financovanie'!AJ449/'Zahraničné financovanie'!AJ$504)</f>
        <v>0</v>
      </c>
      <c r="AI155" s="316">
        <f>IF('Zahraničné financovanie'!AK$504=0,0,'Zahraničné financovanie'!AK449/'Zahraničné financovanie'!AK$504)</f>
        <v>0</v>
      </c>
      <c r="AJ155" s="316">
        <f>IF('Zahraničné financovanie'!AL$504=0,0,'Zahraničné financovanie'!AL449/'Zahraničné financovanie'!AL$504)</f>
        <v>0</v>
      </c>
      <c r="AK155" s="316">
        <f>IF('Zahraničné financovanie'!AM$504=0,0,'Zahraničné financovanie'!AM449/'Zahraničné financovanie'!AM$504)</f>
        <v>0</v>
      </c>
      <c r="AL155" s="316">
        <f>IF('Zahraničné financovanie'!AN$504=0,0,'Zahraničné financovanie'!AN449/'Zahraničné financovanie'!AN$504)</f>
        <v>0</v>
      </c>
      <c r="AM155" s="316">
        <f>IF('Zahraničné financovanie'!AO$504=0,0,'Zahraničné financovanie'!AO449/'Zahraničné financovanie'!AO$504)</f>
        <v>0</v>
      </c>
      <c r="AN155" s="316">
        <f>IF('Zahraničné financovanie'!AP$504=0,0,'Zahraničné financovanie'!AP449/'Zahraničné financovanie'!AP$504)</f>
        <v>0</v>
      </c>
      <c r="AO155" s="316">
        <f>IF('Zahraničné financovanie'!AQ$504=0,0,'Zahraničné financovanie'!AQ449/'Zahraničné financovanie'!AQ$504)</f>
        <v>0</v>
      </c>
      <c r="AP155" s="316">
        <f>IF('Zahraničné financovanie'!AR$504=0,0,'Zahraničné financovanie'!AR449/'Zahraničné financovanie'!AR$504)</f>
        <v>0</v>
      </c>
      <c r="AQ155" s="316">
        <f>IF('Zahraničné financovanie'!AS$504=0,0,'Zahraničné financovanie'!AS449/'Zahraničné financovanie'!AS$504)</f>
        <v>0</v>
      </c>
      <c r="AR155" s="316">
        <f>IF('Zahraničné financovanie'!AT$504=0,0,'Zahraničné financovanie'!AT449/'Zahraničné financovanie'!AT$504)</f>
        <v>0</v>
      </c>
      <c r="AS155" s="316">
        <f>IF('Zahraničné financovanie'!AU$504=0,0,'Zahraničné financovanie'!AU449/'Zahraničné financovanie'!AU$504)</f>
        <v>0</v>
      </c>
      <c r="AT155" s="316">
        <f>IF('Zahraničné financovanie'!AV$504=0,0,'Zahraničné financovanie'!AV449/'Zahraničné financovanie'!AV$504)</f>
        <v>0</v>
      </c>
      <c r="AU155" s="316">
        <f>IF('Zahraničné financovanie'!AW$504=0,0,'Zahraničné financovanie'!AW449/'Zahraničné financovanie'!AW$504)</f>
        <v>0</v>
      </c>
      <c r="AV155" s="316">
        <f>IF('Zahraničné financovanie'!AX$504=0,0,'Zahraničné financovanie'!AX449/'Zahraničné financovanie'!AX$504)</f>
        <v>0</v>
      </c>
      <c r="AW155" s="316">
        <f>IF('Zahraničné financovanie'!AY$504=0,0,'Zahraničné financovanie'!AY449/'Zahraničné financovanie'!AY$504)</f>
        <v>0</v>
      </c>
      <c r="AX155" s="316">
        <f>IF('Zahraničné financovanie'!AZ$504=0,0,'Zahraničné financovanie'!AZ449/'Zahraničné financovanie'!AZ$504)</f>
        <v>1.1813290820449882E-4</v>
      </c>
      <c r="AY155" s="316">
        <f>IF('Zahraničné financovanie'!BA$504=0,0,'Zahraničné financovanie'!BA449/'Zahraničné financovanie'!BA$504)</f>
        <v>0</v>
      </c>
      <c r="AZ155" s="316">
        <f>IF('Zahraničné financovanie'!BB$504=0,0,'Zahraničné financovanie'!BB449/'Zahraničné financovanie'!BB$504)</f>
        <v>0</v>
      </c>
      <c r="BA155" s="316">
        <f>IF('Zahraničné financovanie'!BC$504=0,0,'Zahraničné financovanie'!BC449/'Zahraničné financovanie'!BC$504)</f>
        <v>0</v>
      </c>
      <c r="BB155" s="316">
        <f>IF('Zahraničné financovanie'!BD$504=0,0,'Zahraničné financovanie'!BD449/'Zahraničné financovanie'!BD$504)</f>
        <v>0</v>
      </c>
    </row>
    <row r="156" spans="1:54" ht="14.25" customHeight="1" x14ac:dyDescent="0.2">
      <c r="A156" s="31">
        <v>149</v>
      </c>
      <c r="B156" s="37" t="s">
        <v>375</v>
      </c>
      <c r="C156" s="37" t="s">
        <v>298</v>
      </c>
      <c r="D156" s="315">
        <f>IF('Zahraničné financovanie'!F$504=0,0,'Zahraničné financovanie'!F450/'Zahraničné financovanie'!F$504)</f>
        <v>0</v>
      </c>
      <c r="E156" s="315">
        <f>IF('Zahraničné financovanie'!G$504=0,0,'Zahraničné financovanie'!G450/'Zahraničné financovanie'!G$504)</f>
        <v>0</v>
      </c>
      <c r="F156" s="315">
        <f>IF('Zahraničné financovanie'!H$504=0,0,'Zahraničné financovanie'!H450/'Zahraničné financovanie'!H$504)</f>
        <v>0</v>
      </c>
      <c r="G156" s="315">
        <f>IF('Zahraničné financovanie'!I$504=0,0,'Zahraničné financovanie'!I450/'Zahraničné financovanie'!I$504)</f>
        <v>0</v>
      </c>
      <c r="H156" s="315">
        <f>IF('Zahraničné financovanie'!J$504=0,0,'Zahraničné financovanie'!J450/'Zahraničné financovanie'!J$504)</f>
        <v>0</v>
      </c>
      <c r="I156" s="315">
        <f>IF('Zahraničné financovanie'!K$504=0,0,'Zahraničné financovanie'!K450/'Zahraničné financovanie'!K$504)</f>
        <v>0</v>
      </c>
      <c r="J156" s="315">
        <f>IF('Zahraničné financovanie'!L$504=0,0,'Zahraničné financovanie'!L450/'Zahraničné financovanie'!L$504)</f>
        <v>0</v>
      </c>
      <c r="K156" s="315">
        <f>IF('Zahraničné financovanie'!M$504=0,0,'Zahraničné financovanie'!M450/'Zahraničné financovanie'!M$504)</f>
        <v>0</v>
      </c>
      <c r="L156" s="315">
        <f>IF('Zahraničné financovanie'!N$504=0,0,'Zahraničné financovanie'!N450/'Zahraničné financovanie'!N$504)</f>
        <v>0</v>
      </c>
      <c r="M156" s="315">
        <f>IF('Zahraničné financovanie'!O$504=0,0,'Zahraničné financovanie'!O450/'Zahraničné financovanie'!O$504)</f>
        <v>0</v>
      </c>
      <c r="N156" s="315">
        <f>IF('Zahraničné financovanie'!P$504=0,0,'Zahraničné financovanie'!P450/'Zahraničné financovanie'!P$504)</f>
        <v>0</v>
      </c>
      <c r="O156" s="315">
        <f>IF('Zahraničné financovanie'!Q$504=0,0,'Zahraničné financovanie'!Q450/'Zahraničné financovanie'!Q$504)</f>
        <v>0</v>
      </c>
      <c r="P156" s="315">
        <f>IF('Zahraničné financovanie'!R$504=0,0,'Zahraničné financovanie'!R450/'Zahraničné financovanie'!R$504)</f>
        <v>0</v>
      </c>
      <c r="Q156" s="315">
        <f>IF('Zahraničné financovanie'!S$504=0,0,'Zahraničné financovanie'!S450/'Zahraničné financovanie'!S$504)</f>
        <v>0</v>
      </c>
      <c r="R156" s="315">
        <f>IF('Zahraničné financovanie'!T$504=0,0,'Zahraničné financovanie'!T450/'Zahraničné financovanie'!T$504)</f>
        <v>0</v>
      </c>
      <c r="S156" s="315">
        <f>IF('Zahraničné financovanie'!U$504=0,0,'Zahraničné financovanie'!U450/'Zahraničné financovanie'!U$504)</f>
        <v>0</v>
      </c>
      <c r="T156" s="315">
        <f>IF('Zahraničné financovanie'!V$504=0,0,'Zahraničné financovanie'!V450/'Zahraničné financovanie'!V$504)</f>
        <v>0</v>
      </c>
      <c r="U156" s="315">
        <f>IF('Zahraničné financovanie'!W$504=0,0,'Zahraničné financovanie'!W450/'Zahraničné financovanie'!W$504)</f>
        <v>0</v>
      </c>
      <c r="V156" s="315">
        <f>IF('Zahraničné financovanie'!X$504=0,0,'Zahraničné financovanie'!X450/'Zahraničné financovanie'!X$504)</f>
        <v>0</v>
      </c>
      <c r="W156" s="315">
        <f>IF('Zahraničné financovanie'!Y$504=0,0,'Zahraničné financovanie'!Y450/'Zahraničné financovanie'!Y$504)</f>
        <v>0</v>
      </c>
      <c r="X156" s="315">
        <f>IF('Zahraničné financovanie'!Z$504=0,0,'Zahraničné financovanie'!Z450/'Zahraničné financovanie'!Z$504)</f>
        <v>0</v>
      </c>
      <c r="Y156" s="315">
        <f>IF('Zahraničné financovanie'!AA$504=0,0,'Zahraničné financovanie'!AA450/'Zahraničné financovanie'!AA$504)</f>
        <v>0</v>
      </c>
      <c r="Z156" s="315">
        <f>IF('Zahraničné financovanie'!AB$504=0,0,'Zahraničné financovanie'!AB450/'Zahraničné financovanie'!AB$504)</f>
        <v>0</v>
      </c>
      <c r="AA156" s="315">
        <f>IF('Zahraničné financovanie'!AC$504=0,0,'Zahraničné financovanie'!AC450/'Zahraničné financovanie'!AC$504)</f>
        <v>0</v>
      </c>
      <c r="AB156" s="315">
        <f>IF('Zahraničné financovanie'!AD$504=0,0,'Zahraničné financovanie'!AD450/'Zahraničné financovanie'!AD$504)</f>
        <v>0</v>
      </c>
      <c r="AC156" s="315">
        <f>IF('Zahraničné financovanie'!AE$504=0,0,'Zahraničné financovanie'!AE450/'Zahraničné financovanie'!AE$504)</f>
        <v>0</v>
      </c>
      <c r="AD156" s="315">
        <f>IF('Zahraničné financovanie'!AF$504=0,0,'Zahraničné financovanie'!AF450/'Zahraničné financovanie'!AF$504)</f>
        <v>0</v>
      </c>
      <c r="AE156" s="315">
        <f>IF('Zahraničné financovanie'!AG$504=0,0,'Zahraničné financovanie'!AG450/'Zahraničné financovanie'!AG$504)</f>
        <v>0</v>
      </c>
      <c r="AF156" s="315">
        <f>IF('Zahraničné financovanie'!AH$504=0,0,'Zahraničné financovanie'!AH450/'Zahraničné financovanie'!AH$504)</f>
        <v>0</v>
      </c>
      <c r="AG156" s="315">
        <f>IF('Zahraničné financovanie'!AI$504=0,0,'Zahraničné financovanie'!AI450/'Zahraničné financovanie'!AI$504)</f>
        <v>0</v>
      </c>
      <c r="AH156" s="315">
        <f>IF('Zahraničné financovanie'!AJ$504=0,0,'Zahraničné financovanie'!AJ450/'Zahraničné financovanie'!AJ$504)</f>
        <v>0</v>
      </c>
      <c r="AI156" s="315">
        <f>IF('Zahraničné financovanie'!AK$504=0,0,'Zahraničné financovanie'!AK450/'Zahraničné financovanie'!AK$504)</f>
        <v>0</v>
      </c>
      <c r="AJ156" s="315">
        <f>IF('Zahraničné financovanie'!AL$504=0,0,'Zahraničné financovanie'!AL450/'Zahraničné financovanie'!AL$504)</f>
        <v>0</v>
      </c>
      <c r="AK156" s="315">
        <f>IF('Zahraničné financovanie'!AM$504=0,0,'Zahraničné financovanie'!AM450/'Zahraničné financovanie'!AM$504)</f>
        <v>0</v>
      </c>
      <c r="AL156" s="315">
        <f>IF('Zahraničné financovanie'!AN$504=0,0,'Zahraničné financovanie'!AN450/'Zahraničné financovanie'!AN$504)</f>
        <v>0</v>
      </c>
      <c r="AM156" s="315">
        <f>IF('Zahraničné financovanie'!AO$504=0,0,'Zahraničné financovanie'!AO450/'Zahraničné financovanie'!AO$504)</f>
        <v>0</v>
      </c>
      <c r="AN156" s="315">
        <f>IF('Zahraničné financovanie'!AP$504=0,0,'Zahraničné financovanie'!AP450/'Zahraničné financovanie'!AP$504)</f>
        <v>1.1106403758838596E-3</v>
      </c>
      <c r="AO156" s="315">
        <f>IF('Zahraničné financovanie'!AQ$504=0,0,'Zahraničné financovanie'!AQ450/'Zahraničné financovanie'!AQ$504)</f>
        <v>0</v>
      </c>
      <c r="AP156" s="315">
        <f>IF('Zahraničné financovanie'!AR$504=0,0,'Zahraničné financovanie'!AR450/'Zahraničné financovanie'!AR$504)</f>
        <v>0</v>
      </c>
      <c r="AQ156" s="315">
        <f>IF('Zahraničné financovanie'!AS$504=0,0,'Zahraničné financovanie'!AS450/'Zahraničné financovanie'!AS$504)</f>
        <v>0</v>
      </c>
      <c r="AR156" s="315">
        <f>IF('Zahraničné financovanie'!AT$504=0,0,'Zahraničné financovanie'!AT450/'Zahraničné financovanie'!AT$504)</f>
        <v>0</v>
      </c>
      <c r="AS156" s="315">
        <f>IF('Zahraničné financovanie'!AU$504=0,0,'Zahraničné financovanie'!AU450/'Zahraničné financovanie'!AU$504)</f>
        <v>0</v>
      </c>
      <c r="AT156" s="315">
        <f>IF('Zahraničné financovanie'!AV$504=0,0,'Zahraničné financovanie'!AV450/'Zahraničné financovanie'!AV$504)</f>
        <v>0</v>
      </c>
      <c r="AU156" s="315">
        <f>IF('Zahraničné financovanie'!AW$504=0,0,'Zahraničné financovanie'!AW450/'Zahraničné financovanie'!AW$504)</f>
        <v>0</v>
      </c>
      <c r="AV156" s="315">
        <f>IF('Zahraničné financovanie'!AX$504=0,0,'Zahraničné financovanie'!AX450/'Zahraničné financovanie'!AX$504)</f>
        <v>0</v>
      </c>
      <c r="AW156" s="315">
        <f>IF('Zahraničné financovanie'!AY$504=0,0,'Zahraničné financovanie'!AY450/'Zahraničné financovanie'!AY$504)</f>
        <v>0</v>
      </c>
      <c r="AX156" s="315">
        <f>IF('Zahraničné financovanie'!AZ$504=0,0,'Zahraničné financovanie'!AZ450/'Zahraničné financovanie'!AZ$504)</f>
        <v>0</v>
      </c>
      <c r="AY156" s="315">
        <f>IF('Zahraničné financovanie'!BA$504=0,0,'Zahraničné financovanie'!BA450/'Zahraničné financovanie'!BA$504)</f>
        <v>0</v>
      </c>
      <c r="AZ156" s="315">
        <f>IF('Zahraničné financovanie'!BB$504=0,0,'Zahraničné financovanie'!BB450/'Zahraničné financovanie'!BB$504)</f>
        <v>0</v>
      </c>
      <c r="BA156" s="315">
        <f>IF('Zahraničné financovanie'!BC$504=0,0,'Zahraničné financovanie'!BC450/'Zahraničné financovanie'!BC$504)</f>
        <v>0</v>
      </c>
      <c r="BB156" s="315">
        <f>IF('Zahraničné financovanie'!BD$504=0,0,'Zahraničné financovanie'!BD450/'Zahraničné financovanie'!BD$504)</f>
        <v>0</v>
      </c>
    </row>
    <row r="157" spans="1:54" ht="14.25" customHeight="1" x14ac:dyDescent="0.25">
      <c r="A157" s="31">
        <v>150</v>
      </c>
      <c r="B157" s="41" t="s">
        <v>307</v>
      </c>
      <c r="C157" s="46" t="s">
        <v>306</v>
      </c>
      <c r="D157" s="316">
        <f>IF('Zahraničné financovanie'!F$504=0,0,'Zahraničné financovanie'!F451/'Zahraničné financovanie'!F$504)</f>
        <v>0</v>
      </c>
      <c r="E157" s="316">
        <f>IF('Zahraničné financovanie'!G$504=0,0,'Zahraničné financovanie'!G451/'Zahraničné financovanie'!G$504)</f>
        <v>0</v>
      </c>
      <c r="F157" s="316">
        <f>IF('Zahraničné financovanie'!H$504=0,0,'Zahraničné financovanie'!H451/'Zahraničné financovanie'!H$504)</f>
        <v>0</v>
      </c>
      <c r="G157" s="316">
        <f>IF('Zahraničné financovanie'!I$504=0,0,'Zahraničné financovanie'!I451/'Zahraničné financovanie'!I$504)</f>
        <v>0</v>
      </c>
      <c r="H157" s="316">
        <f>IF('Zahraničné financovanie'!J$504=0,0,'Zahraničné financovanie'!J451/'Zahraničné financovanie'!J$504)</f>
        <v>0</v>
      </c>
      <c r="I157" s="316">
        <f>IF('Zahraničné financovanie'!K$504=0,0,'Zahraničné financovanie'!K451/'Zahraničné financovanie'!K$504)</f>
        <v>0</v>
      </c>
      <c r="J157" s="316">
        <f>IF('Zahraničné financovanie'!L$504=0,0,'Zahraničné financovanie'!L451/'Zahraničné financovanie'!L$504)</f>
        <v>1.7470300489168414E-3</v>
      </c>
      <c r="K157" s="316">
        <f>IF('Zahraničné financovanie'!M$504=0,0,'Zahraničné financovanie'!M451/'Zahraničné financovanie'!M$504)</f>
        <v>0</v>
      </c>
      <c r="L157" s="316">
        <f>IF('Zahraničné financovanie'!N$504=0,0,'Zahraničné financovanie'!N451/'Zahraničné financovanie'!N$504)</f>
        <v>0</v>
      </c>
      <c r="M157" s="316">
        <f>IF('Zahraničné financovanie'!O$504=0,0,'Zahraničné financovanie'!O451/'Zahraničné financovanie'!O$504)</f>
        <v>0</v>
      </c>
      <c r="N157" s="316">
        <f>IF('Zahraničné financovanie'!P$504=0,0,'Zahraničné financovanie'!P451/'Zahraničné financovanie'!P$504)</f>
        <v>0</v>
      </c>
      <c r="O157" s="316">
        <f>IF('Zahraničné financovanie'!Q$504=0,0,'Zahraničné financovanie'!Q451/'Zahraničné financovanie'!Q$504)</f>
        <v>0</v>
      </c>
      <c r="P157" s="316">
        <f>IF('Zahraničné financovanie'!R$504=0,0,'Zahraničné financovanie'!R451/'Zahraničné financovanie'!R$504)</f>
        <v>0</v>
      </c>
      <c r="Q157" s="316">
        <f>IF('Zahraničné financovanie'!S$504=0,0,'Zahraničné financovanie'!S451/'Zahraničné financovanie'!S$504)</f>
        <v>0</v>
      </c>
      <c r="R157" s="316">
        <f>IF('Zahraničné financovanie'!T$504=0,0,'Zahraničné financovanie'!T451/'Zahraničné financovanie'!T$504)</f>
        <v>0</v>
      </c>
      <c r="S157" s="316">
        <f>IF('Zahraničné financovanie'!U$504=0,0,'Zahraničné financovanie'!U451/'Zahraničné financovanie'!U$504)</f>
        <v>0</v>
      </c>
      <c r="T157" s="316">
        <f>IF('Zahraničné financovanie'!V$504=0,0,'Zahraničné financovanie'!V451/'Zahraničné financovanie'!V$504)</f>
        <v>0</v>
      </c>
      <c r="U157" s="316">
        <f>IF('Zahraničné financovanie'!W$504=0,0,'Zahraničné financovanie'!W451/'Zahraničné financovanie'!W$504)</f>
        <v>0</v>
      </c>
      <c r="V157" s="316">
        <f>IF('Zahraničné financovanie'!X$504=0,0,'Zahraničné financovanie'!X451/'Zahraničné financovanie'!X$504)</f>
        <v>0</v>
      </c>
      <c r="W157" s="316">
        <f>IF('Zahraničné financovanie'!Y$504=0,0,'Zahraničné financovanie'!Y451/'Zahraničné financovanie'!Y$504)</f>
        <v>0</v>
      </c>
      <c r="X157" s="316">
        <f>IF('Zahraničné financovanie'!Z$504=0,0,'Zahraničné financovanie'!Z451/'Zahraničné financovanie'!Z$504)</f>
        <v>0</v>
      </c>
      <c r="Y157" s="316">
        <f>IF('Zahraničné financovanie'!AA$504=0,0,'Zahraničné financovanie'!AA451/'Zahraničné financovanie'!AA$504)</f>
        <v>0</v>
      </c>
      <c r="Z157" s="316">
        <f>IF('Zahraničné financovanie'!AB$504=0,0,'Zahraničné financovanie'!AB451/'Zahraničné financovanie'!AB$504)</f>
        <v>0</v>
      </c>
      <c r="AA157" s="316">
        <f>IF('Zahraničné financovanie'!AC$504=0,0,'Zahraničné financovanie'!AC451/'Zahraničné financovanie'!AC$504)</f>
        <v>0</v>
      </c>
      <c r="AB157" s="316">
        <f>IF('Zahraničné financovanie'!AD$504=0,0,'Zahraničné financovanie'!AD451/'Zahraničné financovanie'!AD$504)</f>
        <v>0</v>
      </c>
      <c r="AC157" s="316">
        <f>IF('Zahraničné financovanie'!AE$504=0,0,'Zahraničné financovanie'!AE451/'Zahraničné financovanie'!AE$504)</f>
        <v>0</v>
      </c>
      <c r="AD157" s="316">
        <f>IF('Zahraničné financovanie'!AF$504=0,0,'Zahraničné financovanie'!AF451/'Zahraničné financovanie'!AF$504)</f>
        <v>0</v>
      </c>
      <c r="AE157" s="316">
        <f>IF('Zahraničné financovanie'!AG$504=0,0,'Zahraničné financovanie'!AG451/'Zahraničné financovanie'!AG$504)</f>
        <v>0</v>
      </c>
      <c r="AF157" s="316">
        <f>IF('Zahraničné financovanie'!AH$504=0,0,'Zahraničné financovanie'!AH451/'Zahraničné financovanie'!AH$504)</f>
        <v>0</v>
      </c>
      <c r="AG157" s="316">
        <f>IF('Zahraničné financovanie'!AI$504=0,0,'Zahraničné financovanie'!AI451/'Zahraničné financovanie'!AI$504)</f>
        <v>0</v>
      </c>
      <c r="AH157" s="316">
        <f>IF('Zahraničné financovanie'!AJ$504=0,0,'Zahraničné financovanie'!AJ451/'Zahraničné financovanie'!AJ$504)</f>
        <v>0</v>
      </c>
      <c r="AI157" s="316">
        <f>IF('Zahraničné financovanie'!AK$504=0,0,'Zahraničné financovanie'!AK451/'Zahraničné financovanie'!AK$504)</f>
        <v>0</v>
      </c>
      <c r="AJ157" s="316">
        <f>IF('Zahraničné financovanie'!AL$504=0,0,'Zahraničné financovanie'!AL451/'Zahraničné financovanie'!AL$504)</f>
        <v>0</v>
      </c>
      <c r="AK157" s="316">
        <f>IF('Zahraničné financovanie'!AM$504=0,0,'Zahraničné financovanie'!AM451/'Zahraničné financovanie'!AM$504)</f>
        <v>0</v>
      </c>
      <c r="AL157" s="316">
        <f>IF('Zahraničné financovanie'!AN$504=0,0,'Zahraničné financovanie'!AN451/'Zahraničné financovanie'!AN$504)</f>
        <v>0</v>
      </c>
      <c r="AM157" s="316">
        <f>IF('Zahraničné financovanie'!AO$504=0,0,'Zahraničné financovanie'!AO451/'Zahraničné financovanie'!AO$504)</f>
        <v>0</v>
      </c>
      <c r="AN157" s="316">
        <f>IF('Zahraničné financovanie'!AP$504=0,0,'Zahraničné financovanie'!AP451/'Zahraničné financovanie'!AP$504)</f>
        <v>0</v>
      </c>
      <c r="AO157" s="316">
        <f>IF('Zahraničné financovanie'!AQ$504=0,0,'Zahraničné financovanie'!AQ451/'Zahraničné financovanie'!AQ$504)</f>
        <v>0</v>
      </c>
      <c r="AP157" s="316">
        <f>IF('Zahraničné financovanie'!AR$504=0,0,'Zahraničné financovanie'!AR451/'Zahraničné financovanie'!AR$504)</f>
        <v>3.3097969991173876E-3</v>
      </c>
      <c r="AQ157" s="316">
        <f>IF('Zahraničné financovanie'!AS$504=0,0,'Zahraničné financovanie'!AS451/'Zahraničné financovanie'!AS$504)</f>
        <v>0</v>
      </c>
      <c r="AR157" s="316">
        <f>IF('Zahraničné financovanie'!AT$504=0,0,'Zahraničné financovanie'!AT451/'Zahraničné financovanie'!AT$504)</f>
        <v>0</v>
      </c>
      <c r="AS157" s="316">
        <f>IF('Zahraničné financovanie'!AU$504=0,0,'Zahraničné financovanie'!AU451/'Zahraničné financovanie'!AU$504)</f>
        <v>0</v>
      </c>
      <c r="AT157" s="316">
        <f>IF('Zahraničné financovanie'!AV$504=0,0,'Zahraničné financovanie'!AV451/'Zahraničné financovanie'!AV$504)</f>
        <v>0</v>
      </c>
      <c r="AU157" s="316">
        <f>IF('Zahraničné financovanie'!AW$504=0,0,'Zahraničné financovanie'!AW451/'Zahraničné financovanie'!AW$504)</f>
        <v>0</v>
      </c>
      <c r="AV157" s="316">
        <f>IF('Zahraničné financovanie'!AX$504=0,0,'Zahraničné financovanie'!AX451/'Zahraničné financovanie'!AX$504)</f>
        <v>0</v>
      </c>
      <c r="AW157" s="316">
        <f>IF('Zahraničné financovanie'!AY$504=0,0,'Zahraničné financovanie'!AY451/'Zahraničné financovanie'!AY$504)</f>
        <v>0</v>
      </c>
      <c r="AX157" s="316">
        <f>IF('Zahraničné financovanie'!AZ$504=0,0,'Zahraničné financovanie'!AZ451/'Zahraničné financovanie'!AZ$504)</f>
        <v>0</v>
      </c>
      <c r="AY157" s="316">
        <f>IF('Zahraničné financovanie'!BA$504=0,0,'Zahraničné financovanie'!BA451/'Zahraničné financovanie'!BA$504)</f>
        <v>0</v>
      </c>
      <c r="AZ157" s="316">
        <f>IF('Zahraničné financovanie'!BB$504=0,0,'Zahraničné financovanie'!BB451/'Zahraničné financovanie'!BB$504)</f>
        <v>0</v>
      </c>
      <c r="BA157" s="316">
        <f>IF('Zahraničné financovanie'!BC$504=0,0,'Zahraničné financovanie'!BC451/'Zahraničné financovanie'!BC$504)</f>
        <v>0</v>
      </c>
      <c r="BB157" s="316">
        <f>IF('Zahraničné financovanie'!BD$504=0,0,'Zahraničné financovanie'!BD451/'Zahraničné financovanie'!BD$504)</f>
        <v>0</v>
      </c>
    </row>
    <row r="158" spans="1:54" ht="14.25" customHeight="1" x14ac:dyDescent="0.2">
      <c r="A158" s="31">
        <v>151</v>
      </c>
      <c r="B158" s="37" t="s">
        <v>315</v>
      </c>
      <c r="C158" s="37" t="s">
        <v>314</v>
      </c>
      <c r="D158" s="315">
        <f>IF('Zahraničné financovanie'!F$504=0,0,'Zahraničné financovanie'!F452/'Zahraničné financovanie'!F$504)</f>
        <v>0</v>
      </c>
      <c r="E158" s="315">
        <f>IF('Zahraničné financovanie'!G$504=0,0,'Zahraničné financovanie'!G452/'Zahraničné financovanie'!G$504)</f>
        <v>0</v>
      </c>
      <c r="F158" s="315">
        <f>IF('Zahraničné financovanie'!H$504=0,0,'Zahraničné financovanie'!H452/'Zahraničné financovanie'!H$504)</f>
        <v>0</v>
      </c>
      <c r="G158" s="315">
        <f>IF('Zahraničné financovanie'!I$504=0,0,'Zahraničné financovanie'!I452/'Zahraničné financovanie'!I$504)</f>
        <v>0</v>
      </c>
      <c r="H158" s="315">
        <f>IF('Zahraničné financovanie'!J$504=0,0,'Zahraničné financovanie'!J452/'Zahraničné financovanie'!J$504)</f>
        <v>0</v>
      </c>
      <c r="I158" s="315">
        <f>IF('Zahraničné financovanie'!K$504=0,0,'Zahraničné financovanie'!K452/'Zahraničné financovanie'!K$504)</f>
        <v>0</v>
      </c>
      <c r="J158" s="315">
        <f>IF('Zahraničné financovanie'!L$504=0,0,'Zahraničné financovanie'!L452/'Zahraničné financovanie'!L$504)</f>
        <v>1.7470300489168414E-3</v>
      </c>
      <c r="K158" s="315">
        <f>IF('Zahraničné financovanie'!M$504=0,0,'Zahraničné financovanie'!M452/'Zahraničné financovanie'!M$504)</f>
        <v>0</v>
      </c>
      <c r="L158" s="315">
        <f>IF('Zahraničné financovanie'!N$504=0,0,'Zahraničné financovanie'!N452/'Zahraničné financovanie'!N$504)</f>
        <v>0</v>
      </c>
      <c r="M158" s="315">
        <f>IF('Zahraničné financovanie'!O$504=0,0,'Zahraničné financovanie'!O452/'Zahraničné financovanie'!O$504)</f>
        <v>0</v>
      </c>
      <c r="N158" s="315">
        <f>IF('Zahraničné financovanie'!P$504=0,0,'Zahraničné financovanie'!P452/'Zahraničné financovanie'!P$504)</f>
        <v>0</v>
      </c>
      <c r="O158" s="315">
        <f>IF('Zahraničné financovanie'!Q$504=0,0,'Zahraničné financovanie'!Q452/'Zahraničné financovanie'!Q$504)</f>
        <v>0</v>
      </c>
      <c r="P158" s="315">
        <f>IF('Zahraničné financovanie'!R$504=0,0,'Zahraničné financovanie'!R452/'Zahraničné financovanie'!R$504)</f>
        <v>0</v>
      </c>
      <c r="Q158" s="315">
        <f>IF('Zahraničné financovanie'!S$504=0,0,'Zahraničné financovanie'!S452/'Zahraničné financovanie'!S$504)</f>
        <v>0</v>
      </c>
      <c r="R158" s="315">
        <f>IF('Zahraničné financovanie'!T$504=0,0,'Zahraničné financovanie'!T452/'Zahraničné financovanie'!T$504)</f>
        <v>0</v>
      </c>
      <c r="S158" s="315">
        <f>IF('Zahraničné financovanie'!U$504=0,0,'Zahraničné financovanie'!U452/'Zahraničné financovanie'!U$504)</f>
        <v>0</v>
      </c>
      <c r="T158" s="315">
        <f>IF('Zahraničné financovanie'!V$504=0,0,'Zahraničné financovanie'!V452/'Zahraničné financovanie'!V$504)</f>
        <v>0</v>
      </c>
      <c r="U158" s="315">
        <f>IF('Zahraničné financovanie'!W$504=0,0,'Zahraničné financovanie'!W452/'Zahraničné financovanie'!W$504)</f>
        <v>0</v>
      </c>
      <c r="V158" s="315">
        <f>IF('Zahraničné financovanie'!X$504=0,0,'Zahraničné financovanie'!X452/'Zahraničné financovanie'!X$504)</f>
        <v>0</v>
      </c>
      <c r="W158" s="315">
        <f>IF('Zahraničné financovanie'!Y$504=0,0,'Zahraničné financovanie'!Y452/'Zahraničné financovanie'!Y$504)</f>
        <v>0</v>
      </c>
      <c r="X158" s="315">
        <f>IF('Zahraničné financovanie'!Z$504=0,0,'Zahraničné financovanie'!Z452/'Zahraničné financovanie'!Z$504)</f>
        <v>0</v>
      </c>
      <c r="Y158" s="315">
        <f>IF('Zahraničné financovanie'!AA$504=0,0,'Zahraničné financovanie'!AA452/'Zahraničné financovanie'!AA$504)</f>
        <v>0</v>
      </c>
      <c r="Z158" s="315">
        <f>IF('Zahraničné financovanie'!AB$504=0,0,'Zahraničné financovanie'!AB452/'Zahraničné financovanie'!AB$504)</f>
        <v>0</v>
      </c>
      <c r="AA158" s="315">
        <f>IF('Zahraničné financovanie'!AC$504=0,0,'Zahraničné financovanie'!AC452/'Zahraničné financovanie'!AC$504)</f>
        <v>0</v>
      </c>
      <c r="AB158" s="315">
        <f>IF('Zahraničné financovanie'!AD$504=0,0,'Zahraničné financovanie'!AD452/'Zahraničné financovanie'!AD$504)</f>
        <v>0</v>
      </c>
      <c r="AC158" s="315">
        <f>IF('Zahraničné financovanie'!AE$504=0,0,'Zahraničné financovanie'!AE452/'Zahraničné financovanie'!AE$504)</f>
        <v>0</v>
      </c>
      <c r="AD158" s="315">
        <f>IF('Zahraničné financovanie'!AF$504=0,0,'Zahraničné financovanie'!AF452/'Zahraničné financovanie'!AF$504)</f>
        <v>0</v>
      </c>
      <c r="AE158" s="315">
        <f>IF('Zahraničné financovanie'!AG$504=0,0,'Zahraničné financovanie'!AG452/'Zahraničné financovanie'!AG$504)</f>
        <v>0</v>
      </c>
      <c r="AF158" s="315">
        <f>IF('Zahraničné financovanie'!AH$504=0,0,'Zahraničné financovanie'!AH452/'Zahraničné financovanie'!AH$504)</f>
        <v>0</v>
      </c>
      <c r="AG158" s="315">
        <f>IF('Zahraničné financovanie'!AI$504=0,0,'Zahraničné financovanie'!AI452/'Zahraničné financovanie'!AI$504)</f>
        <v>0</v>
      </c>
      <c r="AH158" s="315">
        <f>IF('Zahraničné financovanie'!AJ$504=0,0,'Zahraničné financovanie'!AJ452/'Zahraničné financovanie'!AJ$504)</f>
        <v>0</v>
      </c>
      <c r="AI158" s="315">
        <f>IF('Zahraničné financovanie'!AK$504=0,0,'Zahraničné financovanie'!AK452/'Zahraničné financovanie'!AK$504)</f>
        <v>0</v>
      </c>
      <c r="AJ158" s="315">
        <f>IF('Zahraničné financovanie'!AL$504=0,0,'Zahraničné financovanie'!AL452/'Zahraničné financovanie'!AL$504)</f>
        <v>0</v>
      </c>
      <c r="AK158" s="315">
        <f>IF('Zahraničné financovanie'!AM$504=0,0,'Zahraničné financovanie'!AM452/'Zahraničné financovanie'!AM$504)</f>
        <v>0</v>
      </c>
      <c r="AL158" s="315">
        <f>IF('Zahraničné financovanie'!AN$504=0,0,'Zahraničné financovanie'!AN452/'Zahraničné financovanie'!AN$504)</f>
        <v>0</v>
      </c>
      <c r="AM158" s="315">
        <f>IF('Zahraničné financovanie'!AO$504=0,0,'Zahraničné financovanie'!AO452/'Zahraničné financovanie'!AO$504)</f>
        <v>0</v>
      </c>
      <c r="AN158" s="315">
        <f>IF('Zahraničné financovanie'!AP$504=0,0,'Zahraničné financovanie'!AP452/'Zahraničné financovanie'!AP$504)</f>
        <v>0</v>
      </c>
      <c r="AO158" s="315">
        <f>IF('Zahraničné financovanie'!AQ$504=0,0,'Zahraničné financovanie'!AQ452/'Zahraničné financovanie'!AQ$504)</f>
        <v>0</v>
      </c>
      <c r="AP158" s="315">
        <f>IF('Zahraničné financovanie'!AR$504=0,0,'Zahraničné financovanie'!AR452/'Zahraničné financovanie'!AR$504)</f>
        <v>0</v>
      </c>
      <c r="AQ158" s="315">
        <f>IF('Zahraničné financovanie'!AS$504=0,0,'Zahraničné financovanie'!AS452/'Zahraničné financovanie'!AS$504)</f>
        <v>0</v>
      </c>
      <c r="AR158" s="315">
        <f>IF('Zahraničné financovanie'!AT$504=0,0,'Zahraničné financovanie'!AT452/'Zahraničné financovanie'!AT$504)</f>
        <v>0</v>
      </c>
      <c r="AS158" s="315">
        <f>IF('Zahraničné financovanie'!AU$504=0,0,'Zahraničné financovanie'!AU452/'Zahraničné financovanie'!AU$504)</f>
        <v>0</v>
      </c>
      <c r="AT158" s="315">
        <f>IF('Zahraničné financovanie'!AV$504=0,0,'Zahraničné financovanie'!AV452/'Zahraničné financovanie'!AV$504)</f>
        <v>0</v>
      </c>
      <c r="AU158" s="315">
        <f>IF('Zahraničné financovanie'!AW$504=0,0,'Zahraničné financovanie'!AW452/'Zahraničné financovanie'!AW$504)</f>
        <v>0</v>
      </c>
      <c r="AV158" s="315">
        <f>IF('Zahraničné financovanie'!AX$504=0,0,'Zahraničné financovanie'!AX452/'Zahraničné financovanie'!AX$504)</f>
        <v>0</v>
      </c>
      <c r="AW158" s="315">
        <f>IF('Zahraničné financovanie'!AY$504=0,0,'Zahraničné financovanie'!AY452/'Zahraničné financovanie'!AY$504)</f>
        <v>0</v>
      </c>
      <c r="AX158" s="315">
        <f>IF('Zahraničné financovanie'!AZ$504=0,0,'Zahraničné financovanie'!AZ452/'Zahraničné financovanie'!AZ$504)</f>
        <v>0</v>
      </c>
      <c r="AY158" s="315">
        <f>IF('Zahraničné financovanie'!BA$504=0,0,'Zahraničné financovanie'!BA452/'Zahraničné financovanie'!BA$504)</f>
        <v>0</v>
      </c>
      <c r="AZ158" s="315">
        <f>IF('Zahraničné financovanie'!BB$504=0,0,'Zahraničné financovanie'!BB452/'Zahraničné financovanie'!BB$504)</f>
        <v>0</v>
      </c>
      <c r="BA158" s="315">
        <f>IF('Zahraničné financovanie'!BC$504=0,0,'Zahraničné financovanie'!BC452/'Zahraničné financovanie'!BC$504)</f>
        <v>0</v>
      </c>
      <c r="BB158" s="315">
        <f>IF('Zahraničné financovanie'!BD$504=0,0,'Zahraničné financovanie'!BD452/'Zahraničné financovanie'!BD$504)</f>
        <v>0</v>
      </c>
    </row>
    <row r="159" spans="1:54" ht="14.25" customHeight="1" x14ac:dyDescent="0.25">
      <c r="A159" s="31">
        <v>152</v>
      </c>
      <c r="B159" s="41" t="s">
        <v>316</v>
      </c>
      <c r="C159" s="46" t="s">
        <v>316</v>
      </c>
      <c r="D159" s="316">
        <f>IF('Zahraničné financovanie'!F$504=0,0,'Zahraničné financovanie'!F453/'Zahraničné financovanie'!F$504)</f>
        <v>0</v>
      </c>
      <c r="E159" s="316">
        <f>IF('Zahraničné financovanie'!G$504=0,0,'Zahraničné financovanie'!G453/'Zahraničné financovanie'!G$504)</f>
        <v>0</v>
      </c>
      <c r="F159" s="316">
        <f>IF('Zahraničné financovanie'!H$504=0,0,'Zahraničné financovanie'!H453/'Zahraničné financovanie'!H$504)</f>
        <v>0</v>
      </c>
      <c r="G159" s="316">
        <f>IF('Zahraničné financovanie'!I$504=0,0,'Zahraničné financovanie'!I453/'Zahraničné financovanie'!I$504)</f>
        <v>0</v>
      </c>
      <c r="H159" s="316">
        <f>IF('Zahraničné financovanie'!J$504=0,0,'Zahraničné financovanie'!J453/'Zahraničné financovanie'!J$504)</f>
        <v>0</v>
      </c>
      <c r="I159" s="316">
        <f>IF('Zahraničné financovanie'!K$504=0,0,'Zahraničné financovanie'!K453/'Zahraničné financovanie'!K$504)</f>
        <v>0</v>
      </c>
      <c r="J159" s="316">
        <f>IF('Zahraničné financovanie'!L$504=0,0,'Zahraničné financovanie'!L453/'Zahraničné financovanie'!L$504)</f>
        <v>1.7470300489168414E-3</v>
      </c>
      <c r="K159" s="316">
        <f>IF('Zahraničné financovanie'!M$504=0,0,'Zahraničné financovanie'!M453/'Zahraničné financovanie'!M$504)</f>
        <v>0</v>
      </c>
      <c r="L159" s="316">
        <f>IF('Zahraničné financovanie'!N$504=0,0,'Zahraničné financovanie'!N453/'Zahraničné financovanie'!N$504)</f>
        <v>0</v>
      </c>
      <c r="M159" s="316">
        <f>IF('Zahraničné financovanie'!O$504=0,0,'Zahraničné financovanie'!O453/'Zahraničné financovanie'!O$504)</f>
        <v>0</v>
      </c>
      <c r="N159" s="316">
        <f>IF('Zahraničné financovanie'!P$504=0,0,'Zahraničné financovanie'!P453/'Zahraničné financovanie'!P$504)</f>
        <v>0</v>
      </c>
      <c r="O159" s="316">
        <f>IF('Zahraničné financovanie'!Q$504=0,0,'Zahraničné financovanie'!Q453/'Zahraničné financovanie'!Q$504)</f>
        <v>0</v>
      </c>
      <c r="P159" s="316">
        <f>IF('Zahraničné financovanie'!R$504=0,0,'Zahraničné financovanie'!R453/'Zahraničné financovanie'!R$504)</f>
        <v>0</v>
      </c>
      <c r="Q159" s="316">
        <f>IF('Zahraničné financovanie'!S$504=0,0,'Zahraničné financovanie'!S453/'Zahraničné financovanie'!S$504)</f>
        <v>0</v>
      </c>
      <c r="R159" s="316">
        <f>IF('Zahraničné financovanie'!T$504=0,0,'Zahraničné financovanie'!T453/'Zahraničné financovanie'!T$504)</f>
        <v>0</v>
      </c>
      <c r="S159" s="316">
        <f>IF('Zahraničné financovanie'!U$504=0,0,'Zahraničné financovanie'!U453/'Zahraničné financovanie'!U$504)</f>
        <v>0</v>
      </c>
      <c r="T159" s="316">
        <f>IF('Zahraničné financovanie'!V$504=0,0,'Zahraničné financovanie'!V453/'Zahraničné financovanie'!V$504)</f>
        <v>0</v>
      </c>
      <c r="U159" s="316">
        <f>IF('Zahraničné financovanie'!W$504=0,0,'Zahraničné financovanie'!W453/'Zahraničné financovanie'!W$504)</f>
        <v>0</v>
      </c>
      <c r="V159" s="316">
        <f>IF('Zahraničné financovanie'!X$504=0,0,'Zahraničné financovanie'!X453/'Zahraničné financovanie'!X$504)</f>
        <v>0</v>
      </c>
      <c r="W159" s="316">
        <f>IF('Zahraničné financovanie'!Y$504=0,0,'Zahraničné financovanie'!Y453/'Zahraničné financovanie'!Y$504)</f>
        <v>0</v>
      </c>
      <c r="X159" s="316">
        <f>IF('Zahraničné financovanie'!Z$504=0,0,'Zahraničné financovanie'!Z453/'Zahraničné financovanie'!Z$504)</f>
        <v>0</v>
      </c>
      <c r="Y159" s="316">
        <f>IF('Zahraničné financovanie'!AA$504=0,0,'Zahraničné financovanie'!AA453/'Zahraničné financovanie'!AA$504)</f>
        <v>0</v>
      </c>
      <c r="Z159" s="316">
        <f>IF('Zahraničné financovanie'!AB$504=0,0,'Zahraničné financovanie'!AB453/'Zahraničné financovanie'!AB$504)</f>
        <v>0</v>
      </c>
      <c r="AA159" s="316">
        <f>IF('Zahraničné financovanie'!AC$504=0,0,'Zahraničné financovanie'!AC453/'Zahraničné financovanie'!AC$504)</f>
        <v>0</v>
      </c>
      <c r="AB159" s="316">
        <f>IF('Zahraničné financovanie'!AD$504=0,0,'Zahraničné financovanie'!AD453/'Zahraničné financovanie'!AD$504)</f>
        <v>0</v>
      </c>
      <c r="AC159" s="316">
        <f>IF('Zahraničné financovanie'!AE$504=0,0,'Zahraničné financovanie'!AE453/'Zahraničné financovanie'!AE$504)</f>
        <v>0</v>
      </c>
      <c r="AD159" s="316">
        <f>IF('Zahraničné financovanie'!AF$504=0,0,'Zahraničné financovanie'!AF453/'Zahraničné financovanie'!AF$504)</f>
        <v>0</v>
      </c>
      <c r="AE159" s="316">
        <f>IF('Zahraničné financovanie'!AG$504=0,0,'Zahraničné financovanie'!AG453/'Zahraničné financovanie'!AG$504)</f>
        <v>0</v>
      </c>
      <c r="AF159" s="316">
        <f>IF('Zahraničné financovanie'!AH$504=0,0,'Zahraničné financovanie'!AH453/'Zahraničné financovanie'!AH$504)</f>
        <v>0</v>
      </c>
      <c r="AG159" s="316">
        <f>IF('Zahraničné financovanie'!AI$504=0,0,'Zahraničné financovanie'!AI453/'Zahraničné financovanie'!AI$504)</f>
        <v>0</v>
      </c>
      <c r="AH159" s="316">
        <f>IF('Zahraničné financovanie'!AJ$504=0,0,'Zahraničné financovanie'!AJ453/'Zahraničné financovanie'!AJ$504)</f>
        <v>0</v>
      </c>
      <c r="AI159" s="316">
        <f>IF('Zahraničné financovanie'!AK$504=0,0,'Zahraničné financovanie'!AK453/'Zahraničné financovanie'!AK$504)</f>
        <v>0</v>
      </c>
      <c r="AJ159" s="316">
        <f>IF('Zahraničné financovanie'!AL$504=0,0,'Zahraničné financovanie'!AL453/'Zahraničné financovanie'!AL$504)</f>
        <v>0</v>
      </c>
      <c r="AK159" s="316">
        <f>IF('Zahraničné financovanie'!AM$504=0,0,'Zahraničné financovanie'!AM453/'Zahraničné financovanie'!AM$504)</f>
        <v>0</v>
      </c>
      <c r="AL159" s="316">
        <f>IF('Zahraničné financovanie'!AN$504=0,0,'Zahraničné financovanie'!AN453/'Zahraničné financovanie'!AN$504)</f>
        <v>0</v>
      </c>
      <c r="AM159" s="316">
        <f>IF('Zahraničné financovanie'!AO$504=0,0,'Zahraničné financovanie'!AO453/'Zahraničné financovanie'!AO$504)</f>
        <v>0</v>
      </c>
      <c r="AN159" s="316">
        <f>IF('Zahraničné financovanie'!AP$504=0,0,'Zahraničné financovanie'!AP453/'Zahraničné financovanie'!AP$504)</f>
        <v>0</v>
      </c>
      <c r="AO159" s="316">
        <f>IF('Zahraničné financovanie'!AQ$504=0,0,'Zahraničné financovanie'!AQ453/'Zahraničné financovanie'!AQ$504)</f>
        <v>0</v>
      </c>
      <c r="AP159" s="316">
        <f>IF('Zahraničné financovanie'!AR$504=0,0,'Zahraničné financovanie'!AR453/'Zahraničné financovanie'!AR$504)</f>
        <v>0</v>
      </c>
      <c r="AQ159" s="316">
        <f>IF('Zahraničné financovanie'!AS$504=0,0,'Zahraničné financovanie'!AS453/'Zahraničné financovanie'!AS$504)</f>
        <v>0</v>
      </c>
      <c r="AR159" s="316">
        <f>IF('Zahraničné financovanie'!AT$504=0,0,'Zahraničné financovanie'!AT453/'Zahraničné financovanie'!AT$504)</f>
        <v>0</v>
      </c>
      <c r="AS159" s="316">
        <f>IF('Zahraničné financovanie'!AU$504=0,0,'Zahraničné financovanie'!AU453/'Zahraničné financovanie'!AU$504)</f>
        <v>0</v>
      </c>
      <c r="AT159" s="316">
        <f>IF('Zahraničné financovanie'!AV$504=0,0,'Zahraničné financovanie'!AV453/'Zahraničné financovanie'!AV$504)</f>
        <v>0</v>
      </c>
      <c r="AU159" s="316">
        <f>IF('Zahraničné financovanie'!AW$504=0,0,'Zahraničné financovanie'!AW453/'Zahraničné financovanie'!AW$504)</f>
        <v>0</v>
      </c>
      <c r="AV159" s="316">
        <f>IF('Zahraničné financovanie'!AX$504=0,0,'Zahraničné financovanie'!AX453/'Zahraničné financovanie'!AX$504)</f>
        <v>0</v>
      </c>
      <c r="AW159" s="316">
        <f>IF('Zahraničné financovanie'!AY$504=0,0,'Zahraničné financovanie'!AY453/'Zahraničné financovanie'!AY$504)</f>
        <v>0</v>
      </c>
      <c r="AX159" s="316">
        <f>IF('Zahraničné financovanie'!AZ$504=0,0,'Zahraničné financovanie'!AZ453/'Zahraničné financovanie'!AZ$504)</f>
        <v>0</v>
      </c>
      <c r="AY159" s="316">
        <f>IF('Zahraničné financovanie'!BA$504=0,0,'Zahraničné financovanie'!BA453/'Zahraničné financovanie'!BA$504)</f>
        <v>0</v>
      </c>
      <c r="AZ159" s="316">
        <f>IF('Zahraničné financovanie'!BB$504=0,0,'Zahraničné financovanie'!BB453/'Zahraničné financovanie'!BB$504)</f>
        <v>0</v>
      </c>
      <c r="BA159" s="316">
        <f>IF('Zahraničné financovanie'!BC$504=0,0,'Zahraničné financovanie'!BC453/'Zahraničné financovanie'!BC$504)</f>
        <v>0</v>
      </c>
      <c r="BB159" s="316">
        <f>IF('Zahraničné financovanie'!BD$504=0,0,'Zahraničné financovanie'!BD453/'Zahraničné financovanie'!BD$504)</f>
        <v>0</v>
      </c>
    </row>
    <row r="160" spans="1:54" ht="14.25" customHeight="1" x14ac:dyDescent="0.2">
      <c r="A160" s="31">
        <v>153</v>
      </c>
      <c r="B160" s="37" t="s">
        <v>330</v>
      </c>
      <c r="C160" s="37" t="s">
        <v>329</v>
      </c>
      <c r="D160" s="315">
        <f>IF('Zahraničné financovanie'!F$504=0,0,'Zahraničné financovanie'!F454/'Zahraničné financovanie'!F$504)</f>
        <v>0</v>
      </c>
      <c r="E160" s="315">
        <f>IF('Zahraničné financovanie'!G$504=0,0,'Zahraničné financovanie'!G454/'Zahraničné financovanie'!G$504)</f>
        <v>0</v>
      </c>
      <c r="F160" s="315">
        <f>IF('Zahraničné financovanie'!H$504=0,0,'Zahraničné financovanie'!H454/'Zahraničné financovanie'!H$504)</f>
        <v>0</v>
      </c>
      <c r="G160" s="315">
        <f>IF('Zahraničné financovanie'!I$504=0,0,'Zahraničné financovanie'!I454/'Zahraničné financovanie'!I$504)</f>
        <v>0</v>
      </c>
      <c r="H160" s="315">
        <f>IF('Zahraničné financovanie'!J$504=0,0,'Zahraničné financovanie'!J454/'Zahraničné financovanie'!J$504)</f>
        <v>0</v>
      </c>
      <c r="I160" s="315">
        <f>IF('Zahraničné financovanie'!K$504=0,0,'Zahraničné financovanie'!K454/'Zahraničné financovanie'!K$504)</f>
        <v>0</v>
      </c>
      <c r="J160" s="315">
        <f>IF('Zahraničné financovanie'!L$504=0,0,'Zahraničné financovanie'!L454/'Zahraničné financovanie'!L$504)</f>
        <v>1.0482180293501049E-3</v>
      </c>
      <c r="K160" s="315">
        <f>IF('Zahraničné financovanie'!M$504=0,0,'Zahraničné financovanie'!M454/'Zahraničné financovanie'!M$504)</f>
        <v>0</v>
      </c>
      <c r="L160" s="315">
        <f>IF('Zahraničné financovanie'!N$504=0,0,'Zahraničné financovanie'!N454/'Zahraničné financovanie'!N$504)</f>
        <v>0</v>
      </c>
      <c r="M160" s="315">
        <f>IF('Zahraničné financovanie'!O$504=0,0,'Zahraničné financovanie'!O454/'Zahraničné financovanie'!O$504)</f>
        <v>0</v>
      </c>
      <c r="N160" s="315">
        <f>IF('Zahraničné financovanie'!P$504=0,0,'Zahraničné financovanie'!P454/'Zahraničné financovanie'!P$504)</f>
        <v>0</v>
      </c>
      <c r="O160" s="315">
        <f>IF('Zahraničné financovanie'!Q$504=0,0,'Zahraničné financovanie'!Q454/'Zahraničné financovanie'!Q$504)</f>
        <v>0</v>
      </c>
      <c r="P160" s="315">
        <f>IF('Zahraničné financovanie'!R$504=0,0,'Zahraničné financovanie'!R454/'Zahraničné financovanie'!R$504)</f>
        <v>0</v>
      </c>
      <c r="Q160" s="315">
        <f>IF('Zahraničné financovanie'!S$504=0,0,'Zahraničné financovanie'!S454/'Zahraničné financovanie'!S$504)</f>
        <v>0</v>
      </c>
      <c r="R160" s="315">
        <f>IF('Zahraničné financovanie'!T$504=0,0,'Zahraničné financovanie'!T454/'Zahraničné financovanie'!T$504)</f>
        <v>0</v>
      </c>
      <c r="S160" s="315">
        <f>IF('Zahraničné financovanie'!U$504=0,0,'Zahraničné financovanie'!U454/'Zahraničné financovanie'!U$504)</f>
        <v>0</v>
      </c>
      <c r="T160" s="315">
        <f>IF('Zahraničné financovanie'!V$504=0,0,'Zahraničné financovanie'!V454/'Zahraničné financovanie'!V$504)</f>
        <v>0</v>
      </c>
      <c r="U160" s="315">
        <f>IF('Zahraničné financovanie'!W$504=0,0,'Zahraničné financovanie'!W454/'Zahraničné financovanie'!W$504)</f>
        <v>0</v>
      </c>
      <c r="V160" s="315">
        <f>IF('Zahraničné financovanie'!X$504=0,0,'Zahraničné financovanie'!X454/'Zahraničné financovanie'!X$504)</f>
        <v>0</v>
      </c>
      <c r="W160" s="315">
        <f>IF('Zahraničné financovanie'!Y$504=0,0,'Zahraničné financovanie'!Y454/'Zahraničné financovanie'!Y$504)</f>
        <v>0</v>
      </c>
      <c r="X160" s="315">
        <f>IF('Zahraničné financovanie'!Z$504=0,0,'Zahraničné financovanie'!Z454/'Zahraničné financovanie'!Z$504)</f>
        <v>0</v>
      </c>
      <c r="Y160" s="315">
        <f>IF('Zahraničné financovanie'!AA$504=0,0,'Zahraničné financovanie'!AA454/'Zahraničné financovanie'!AA$504)</f>
        <v>0</v>
      </c>
      <c r="Z160" s="315">
        <f>IF('Zahraničné financovanie'!AB$504=0,0,'Zahraničné financovanie'!AB454/'Zahraničné financovanie'!AB$504)</f>
        <v>0</v>
      </c>
      <c r="AA160" s="315">
        <f>IF('Zahraničné financovanie'!AC$504=0,0,'Zahraničné financovanie'!AC454/'Zahraničné financovanie'!AC$504)</f>
        <v>0</v>
      </c>
      <c r="AB160" s="315">
        <f>IF('Zahraničné financovanie'!AD$504=0,0,'Zahraničné financovanie'!AD454/'Zahraničné financovanie'!AD$504)</f>
        <v>0</v>
      </c>
      <c r="AC160" s="315">
        <f>IF('Zahraničné financovanie'!AE$504=0,0,'Zahraničné financovanie'!AE454/'Zahraničné financovanie'!AE$504)</f>
        <v>0</v>
      </c>
      <c r="AD160" s="315">
        <f>IF('Zahraničné financovanie'!AF$504=0,0,'Zahraničné financovanie'!AF454/'Zahraničné financovanie'!AF$504)</f>
        <v>0</v>
      </c>
      <c r="AE160" s="315">
        <f>IF('Zahraničné financovanie'!AG$504=0,0,'Zahraničné financovanie'!AG454/'Zahraničné financovanie'!AG$504)</f>
        <v>0</v>
      </c>
      <c r="AF160" s="315">
        <f>IF('Zahraničné financovanie'!AH$504=0,0,'Zahraničné financovanie'!AH454/'Zahraničné financovanie'!AH$504)</f>
        <v>0</v>
      </c>
      <c r="AG160" s="315">
        <f>IF('Zahraničné financovanie'!AI$504=0,0,'Zahraničné financovanie'!AI454/'Zahraničné financovanie'!AI$504)</f>
        <v>0</v>
      </c>
      <c r="AH160" s="315">
        <f>IF('Zahraničné financovanie'!AJ$504=0,0,'Zahraničné financovanie'!AJ454/'Zahraničné financovanie'!AJ$504)</f>
        <v>0</v>
      </c>
      <c r="AI160" s="315">
        <f>IF('Zahraničné financovanie'!AK$504=0,0,'Zahraničné financovanie'!AK454/'Zahraničné financovanie'!AK$504)</f>
        <v>0</v>
      </c>
      <c r="AJ160" s="315">
        <f>IF('Zahraničné financovanie'!AL$504=0,0,'Zahraničné financovanie'!AL454/'Zahraničné financovanie'!AL$504)</f>
        <v>0</v>
      </c>
      <c r="AK160" s="315">
        <f>IF('Zahraničné financovanie'!AM$504=0,0,'Zahraničné financovanie'!AM454/'Zahraničné financovanie'!AM$504)</f>
        <v>0</v>
      </c>
      <c r="AL160" s="315">
        <f>IF('Zahraničné financovanie'!AN$504=0,0,'Zahraničné financovanie'!AN454/'Zahraničné financovanie'!AN$504)</f>
        <v>0</v>
      </c>
      <c r="AM160" s="315">
        <f>IF('Zahraničné financovanie'!AO$504=0,0,'Zahraničné financovanie'!AO454/'Zahraničné financovanie'!AO$504)</f>
        <v>0</v>
      </c>
      <c r="AN160" s="315">
        <f>IF('Zahraničné financovanie'!AP$504=0,0,'Zahraničné financovanie'!AP454/'Zahraničné financovanie'!AP$504)</f>
        <v>0</v>
      </c>
      <c r="AO160" s="315">
        <f>IF('Zahraničné financovanie'!AQ$504=0,0,'Zahraničné financovanie'!AQ454/'Zahraničné financovanie'!AQ$504)</f>
        <v>0</v>
      </c>
      <c r="AP160" s="315">
        <f>IF('Zahraničné financovanie'!AR$504=0,0,'Zahraničné financovanie'!AR454/'Zahraničné financovanie'!AR$504)</f>
        <v>0</v>
      </c>
      <c r="AQ160" s="315">
        <f>IF('Zahraničné financovanie'!AS$504=0,0,'Zahraničné financovanie'!AS454/'Zahraničné financovanie'!AS$504)</f>
        <v>0</v>
      </c>
      <c r="AR160" s="315">
        <f>IF('Zahraničné financovanie'!AT$504=0,0,'Zahraničné financovanie'!AT454/'Zahraničné financovanie'!AT$504)</f>
        <v>0</v>
      </c>
      <c r="AS160" s="315">
        <f>IF('Zahraničné financovanie'!AU$504=0,0,'Zahraničné financovanie'!AU454/'Zahraničné financovanie'!AU$504)</f>
        <v>0</v>
      </c>
      <c r="AT160" s="315">
        <f>IF('Zahraničné financovanie'!AV$504=0,0,'Zahraničné financovanie'!AV454/'Zahraničné financovanie'!AV$504)</f>
        <v>0</v>
      </c>
      <c r="AU160" s="315">
        <f>IF('Zahraničné financovanie'!AW$504=0,0,'Zahraničné financovanie'!AW454/'Zahraničné financovanie'!AW$504)</f>
        <v>0</v>
      </c>
      <c r="AV160" s="315">
        <f>IF('Zahraničné financovanie'!AX$504=0,0,'Zahraničné financovanie'!AX454/'Zahraničné financovanie'!AX$504)</f>
        <v>0</v>
      </c>
      <c r="AW160" s="315">
        <f>IF('Zahraničné financovanie'!AY$504=0,0,'Zahraničné financovanie'!AY454/'Zahraničné financovanie'!AY$504)</f>
        <v>0</v>
      </c>
      <c r="AX160" s="315">
        <f>IF('Zahraničné financovanie'!AZ$504=0,0,'Zahraničné financovanie'!AZ454/'Zahraničné financovanie'!AZ$504)</f>
        <v>0</v>
      </c>
      <c r="AY160" s="315">
        <f>IF('Zahraničné financovanie'!BA$504=0,0,'Zahraničné financovanie'!BA454/'Zahraničné financovanie'!BA$504)</f>
        <v>0</v>
      </c>
      <c r="AZ160" s="315">
        <f>IF('Zahraničné financovanie'!BB$504=0,0,'Zahraničné financovanie'!BB454/'Zahraničné financovanie'!BB$504)</f>
        <v>0</v>
      </c>
      <c r="BA160" s="315">
        <f>IF('Zahraničné financovanie'!BC$504=0,0,'Zahraničné financovanie'!BC454/'Zahraničné financovanie'!BC$504)</f>
        <v>0</v>
      </c>
      <c r="BB160" s="315">
        <f>IF('Zahraničné financovanie'!BD$504=0,0,'Zahraničné financovanie'!BD454/'Zahraničné financovanie'!BD$504)</f>
        <v>0</v>
      </c>
    </row>
    <row r="161" spans="1:54" ht="14.25" customHeight="1" x14ac:dyDescent="0.25">
      <c r="A161" s="31">
        <v>154</v>
      </c>
      <c r="B161" s="41" t="s">
        <v>399</v>
      </c>
      <c r="C161" s="46" t="s">
        <v>398</v>
      </c>
      <c r="D161" s="316">
        <f>IF('Zahraničné financovanie'!F$504=0,0,'Zahraničné financovanie'!F455/'Zahraničné financovanie'!F$504)</f>
        <v>0</v>
      </c>
      <c r="E161" s="316">
        <f>IF('Zahraničné financovanie'!G$504=0,0,'Zahraničné financovanie'!G455/'Zahraničné financovanie'!G$504)</f>
        <v>0</v>
      </c>
      <c r="F161" s="316">
        <f>IF('Zahraničné financovanie'!H$504=0,0,'Zahraničné financovanie'!H455/'Zahraničné financovanie'!H$504)</f>
        <v>0</v>
      </c>
      <c r="G161" s="316">
        <f>IF('Zahraničné financovanie'!I$504=0,0,'Zahraničné financovanie'!I455/'Zahraničné financovanie'!I$504)</f>
        <v>0</v>
      </c>
      <c r="H161" s="316">
        <f>IF('Zahraničné financovanie'!J$504=0,0,'Zahraničné financovanie'!J455/'Zahraničné financovanie'!J$504)</f>
        <v>0</v>
      </c>
      <c r="I161" s="316">
        <f>IF('Zahraničné financovanie'!K$504=0,0,'Zahraničné financovanie'!K455/'Zahraničné financovanie'!K$504)</f>
        <v>0</v>
      </c>
      <c r="J161" s="316">
        <f>IF('Zahraničné financovanie'!L$504=0,0,'Zahraničné financovanie'!L455/'Zahraničné financovanie'!L$504)</f>
        <v>0</v>
      </c>
      <c r="K161" s="316">
        <f>IF('Zahraničné financovanie'!M$504=0,0,'Zahraničné financovanie'!M455/'Zahraničné financovanie'!M$504)</f>
        <v>0</v>
      </c>
      <c r="L161" s="316">
        <f>IF('Zahraničné financovanie'!N$504=0,0,'Zahraničné financovanie'!N455/'Zahraničné financovanie'!N$504)</f>
        <v>0</v>
      </c>
      <c r="M161" s="316">
        <f>IF('Zahraničné financovanie'!O$504=0,0,'Zahraničné financovanie'!O455/'Zahraničné financovanie'!O$504)</f>
        <v>0</v>
      </c>
      <c r="N161" s="316">
        <f>IF('Zahraničné financovanie'!P$504=0,0,'Zahraničné financovanie'!P455/'Zahraničné financovanie'!P$504)</f>
        <v>0</v>
      </c>
      <c r="O161" s="316">
        <f>IF('Zahraničné financovanie'!Q$504=0,0,'Zahraničné financovanie'!Q455/'Zahraničné financovanie'!Q$504)</f>
        <v>0</v>
      </c>
      <c r="P161" s="316">
        <f>IF('Zahraničné financovanie'!R$504=0,0,'Zahraničné financovanie'!R455/'Zahraničné financovanie'!R$504)</f>
        <v>0</v>
      </c>
      <c r="Q161" s="316">
        <f>IF('Zahraničné financovanie'!S$504=0,0,'Zahraničné financovanie'!S455/'Zahraničné financovanie'!S$504)</f>
        <v>0</v>
      </c>
      <c r="R161" s="316">
        <f>IF('Zahraničné financovanie'!T$504=0,0,'Zahraničné financovanie'!T455/'Zahraničné financovanie'!T$504)</f>
        <v>0</v>
      </c>
      <c r="S161" s="316">
        <f>IF('Zahraničné financovanie'!U$504=0,0,'Zahraničné financovanie'!U455/'Zahraničné financovanie'!U$504)</f>
        <v>0</v>
      </c>
      <c r="T161" s="316">
        <f>IF('Zahraničné financovanie'!V$504=0,0,'Zahraničné financovanie'!V455/'Zahraničné financovanie'!V$504)</f>
        <v>0</v>
      </c>
      <c r="U161" s="316">
        <f>IF('Zahraničné financovanie'!W$504=0,0,'Zahraničné financovanie'!W455/'Zahraničné financovanie'!W$504)</f>
        <v>0</v>
      </c>
      <c r="V161" s="316">
        <f>IF('Zahraničné financovanie'!X$504=0,0,'Zahraničné financovanie'!X455/'Zahraničné financovanie'!X$504)</f>
        <v>0</v>
      </c>
      <c r="W161" s="316">
        <f>IF('Zahraničné financovanie'!Y$504=0,0,'Zahraničné financovanie'!Y455/'Zahraničné financovanie'!Y$504)</f>
        <v>0</v>
      </c>
      <c r="X161" s="316">
        <f>IF('Zahraničné financovanie'!Z$504=0,0,'Zahraničné financovanie'!Z455/'Zahraničné financovanie'!Z$504)</f>
        <v>0</v>
      </c>
      <c r="Y161" s="316">
        <f>IF('Zahraničné financovanie'!AA$504=0,0,'Zahraničné financovanie'!AA455/'Zahraničné financovanie'!AA$504)</f>
        <v>0</v>
      </c>
      <c r="Z161" s="316">
        <f>IF('Zahraničné financovanie'!AB$504=0,0,'Zahraničné financovanie'!AB455/'Zahraničné financovanie'!AB$504)</f>
        <v>0</v>
      </c>
      <c r="AA161" s="316">
        <f>IF('Zahraničné financovanie'!AC$504=0,0,'Zahraničné financovanie'!AC455/'Zahraničné financovanie'!AC$504)</f>
        <v>0</v>
      </c>
      <c r="AB161" s="316">
        <f>IF('Zahraničné financovanie'!AD$504=0,0,'Zahraničné financovanie'!AD455/'Zahraničné financovanie'!AD$504)</f>
        <v>0</v>
      </c>
      <c r="AC161" s="316">
        <f>IF('Zahraničné financovanie'!AE$504=0,0,'Zahraničné financovanie'!AE455/'Zahraničné financovanie'!AE$504)</f>
        <v>0</v>
      </c>
      <c r="AD161" s="316">
        <f>IF('Zahraničné financovanie'!AF$504=0,0,'Zahraničné financovanie'!AF455/'Zahraničné financovanie'!AF$504)</f>
        <v>0</v>
      </c>
      <c r="AE161" s="316">
        <f>IF('Zahraničné financovanie'!AG$504=0,0,'Zahraničné financovanie'!AG455/'Zahraničné financovanie'!AG$504)</f>
        <v>0</v>
      </c>
      <c r="AF161" s="316">
        <f>IF('Zahraničné financovanie'!AH$504=0,0,'Zahraničné financovanie'!AH455/'Zahraničné financovanie'!AH$504)</f>
        <v>0</v>
      </c>
      <c r="AG161" s="316">
        <f>IF('Zahraničné financovanie'!AI$504=0,0,'Zahraničné financovanie'!AI455/'Zahraničné financovanie'!AI$504)</f>
        <v>4.593356391664465E-4</v>
      </c>
      <c r="AH161" s="316">
        <f>IF('Zahraničné financovanie'!AJ$504=0,0,'Zahraničné financovanie'!AJ455/'Zahraničné financovanie'!AJ$504)</f>
        <v>0</v>
      </c>
      <c r="AI161" s="316">
        <f>IF('Zahraničné financovanie'!AK$504=0,0,'Zahraničné financovanie'!AK455/'Zahraničné financovanie'!AK$504)</f>
        <v>0</v>
      </c>
      <c r="AJ161" s="316">
        <f>IF('Zahraničné financovanie'!AL$504=0,0,'Zahraničné financovanie'!AL455/'Zahraničné financovanie'!AL$504)</f>
        <v>0</v>
      </c>
      <c r="AK161" s="316">
        <f>IF('Zahraničné financovanie'!AM$504=0,0,'Zahraničné financovanie'!AM455/'Zahraničné financovanie'!AM$504)</f>
        <v>0</v>
      </c>
      <c r="AL161" s="316">
        <f>IF('Zahraničné financovanie'!AN$504=0,0,'Zahraničné financovanie'!AN455/'Zahraničné financovanie'!AN$504)</f>
        <v>0</v>
      </c>
      <c r="AM161" s="316">
        <f>IF('Zahraničné financovanie'!AO$504=0,0,'Zahraničné financovanie'!AO455/'Zahraničné financovanie'!AO$504)</f>
        <v>0</v>
      </c>
      <c r="AN161" s="316">
        <f>IF('Zahraničné financovanie'!AP$504=0,0,'Zahraničné financovanie'!AP455/'Zahraničné financovanie'!AP$504)</f>
        <v>0</v>
      </c>
      <c r="AO161" s="316">
        <f>IF('Zahraničné financovanie'!AQ$504=0,0,'Zahraničné financovanie'!AQ455/'Zahraničné financovanie'!AQ$504)</f>
        <v>0</v>
      </c>
      <c r="AP161" s="316">
        <f>IF('Zahraničné financovanie'!AR$504=0,0,'Zahraničné financovanie'!AR455/'Zahraničné financovanie'!AR$504)</f>
        <v>0</v>
      </c>
      <c r="AQ161" s="316">
        <f>IF('Zahraničné financovanie'!AS$504=0,0,'Zahraničné financovanie'!AS455/'Zahraničné financovanie'!AS$504)</f>
        <v>0</v>
      </c>
      <c r="AR161" s="316">
        <f>IF('Zahraničné financovanie'!AT$504=0,0,'Zahraničné financovanie'!AT455/'Zahraničné financovanie'!AT$504)</f>
        <v>0</v>
      </c>
      <c r="AS161" s="316">
        <f>IF('Zahraničné financovanie'!AU$504=0,0,'Zahraničné financovanie'!AU455/'Zahraničné financovanie'!AU$504)</f>
        <v>0</v>
      </c>
      <c r="AT161" s="316">
        <f>IF('Zahraničné financovanie'!AV$504=0,0,'Zahraničné financovanie'!AV455/'Zahraničné financovanie'!AV$504)</f>
        <v>0</v>
      </c>
      <c r="AU161" s="316">
        <f>IF('Zahraničné financovanie'!AW$504=0,0,'Zahraničné financovanie'!AW455/'Zahraničné financovanie'!AW$504)</f>
        <v>0</v>
      </c>
      <c r="AV161" s="316">
        <f>IF('Zahraničné financovanie'!AX$504=0,0,'Zahraničné financovanie'!AX455/'Zahraničné financovanie'!AX$504)</f>
        <v>0</v>
      </c>
      <c r="AW161" s="316">
        <f>IF('Zahraničné financovanie'!AY$504=0,0,'Zahraničné financovanie'!AY455/'Zahraničné financovanie'!AY$504)</f>
        <v>0</v>
      </c>
      <c r="AX161" s="316">
        <f>IF('Zahraničné financovanie'!AZ$504=0,0,'Zahraničné financovanie'!AZ455/'Zahraničné financovanie'!AZ$504)</f>
        <v>0</v>
      </c>
      <c r="AY161" s="316">
        <f>IF('Zahraničné financovanie'!BA$504=0,0,'Zahraničné financovanie'!BA455/'Zahraničné financovanie'!BA$504)</f>
        <v>0</v>
      </c>
      <c r="AZ161" s="316">
        <f>IF('Zahraničné financovanie'!BB$504=0,0,'Zahraničné financovanie'!BB455/'Zahraničné financovanie'!BB$504)</f>
        <v>0</v>
      </c>
      <c r="BA161" s="316">
        <f>IF('Zahraničné financovanie'!BC$504=0,0,'Zahraničné financovanie'!BC455/'Zahraničné financovanie'!BC$504)</f>
        <v>0</v>
      </c>
      <c r="BB161" s="316">
        <f>IF('Zahraničné financovanie'!BD$504=0,0,'Zahraničné financovanie'!BD455/'Zahraničné financovanie'!BD$504)</f>
        <v>0</v>
      </c>
    </row>
    <row r="162" spans="1:54" ht="14.25" customHeight="1" x14ac:dyDescent="0.2">
      <c r="A162" s="31">
        <v>155</v>
      </c>
      <c r="B162" s="37"/>
      <c r="C162" s="37" t="s">
        <v>436</v>
      </c>
      <c r="D162" s="315" t="e">
        <f>IF('Zahraničné financovanie'!F$504=0,0,'Zahraničné financovanie'!#REF!/'Zahraničné financovanie'!F$504)</f>
        <v>#REF!</v>
      </c>
      <c r="E162" s="315" t="e">
        <f>IF('Zahraničné financovanie'!G$504=0,0,'Zahraničné financovanie'!#REF!/'Zahraničné financovanie'!G$504)</f>
        <v>#REF!</v>
      </c>
      <c r="F162" s="315" t="e">
        <f>IF('Zahraničné financovanie'!H$504=0,0,'Zahraničné financovanie'!#REF!/'Zahraničné financovanie'!H$504)</f>
        <v>#REF!</v>
      </c>
      <c r="G162" s="315" t="e">
        <f>IF('Zahraničné financovanie'!I$504=0,0,'Zahraničné financovanie'!#REF!/'Zahraničné financovanie'!I$504)</f>
        <v>#REF!</v>
      </c>
      <c r="H162" s="315" t="e">
        <f>IF('Zahraničné financovanie'!J$504=0,0,'Zahraničné financovanie'!#REF!/'Zahraničné financovanie'!J$504)</f>
        <v>#REF!</v>
      </c>
      <c r="I162" s="315" t="e">
        <f>IF('Zahraničné financovanie'!K$504=0,0,'Zahraničné financovanie'!#REF!/'Zahraničné financovanie'!K$504)</f>
        <v>#REF!</v>
      </c>
      <c r="J162" s="315" t="e">
        <f>IF('Zahraničné financovanie'!L$504=0,0,'Zahraničné financovanie'!#REF!/'Zahraničné financovanie'!L$504)</f>
        <v>#REF!</v>
      </c>
      <c r="K162" s="315">
        <f>IF('Zahraničné financovanie'!M$504=0,0,'Zahraničné financovanie'!#REF!/'Zahraničné financovanie'!M$504)</f>
        <v>0</v>
      </c>
      <c r="L162" s="315" t="e">
        <f>IF('Zahraničné financovanie'!N$504=0,0,'Zahraničné financovanie'!#REF!/'Zahraničné financovanie'!N$504)</f>
        <v>#REF!</v>
      </c>
      <c r="M162" s="315" t="e">
        <f>IF('Zahraničné financovanie'!O$504=0,0,'Zahraničné financovanie'!#REF!/'Zahraničné financovanie'!O$504)</f>
        <v>#REF!</v>
      </c>
      <c r="N162" s="315" t="e">
        <f>IF('Zahraničné financovanie'!P$504=0,0,'Zahraničné financovanie'!#REF!/'Zahraničné financovanie'!P$504)</f>
        <v>#REF!</v>
      </c>
      <c r="O162" s="315" t="e">
        <f>IF('Zahraničné financovanie'!Q$504=0,0,'Zahraničné financovanie'!#REF!/'Zahraničné financovanie'!Q$504)</f>
        <v>#REF!</v>
      </c>
      <c r="P162" s="315">
        <f>IF('Zahraničné financovanie'!R$504=0,0,'Zahraničné financovanie'!#REF!/'Zahraničné financovanie'!R$504)</f>
        <v>0</v>
      </c>
      <c r="Q162" s="315" t="e">
        <f>IF('Zahraničné financovanie'!S$504=0,0,'Zahraničné financovanie'!#REF!/'Zahraničné financovanie'!S$504)</f>
        <v>#REF!</v>
      </c>
      <c r="R162" s="315" t="e">
        <f>IF('Zahraničné financovanie'!T$504=0,0,'Zahraničné financovanie'!#REF!/'Zahraničné financovanie'!T$504)</f>
        <v>#REF!</v>
      </c>
      <c r="S162" s="315" t="e">
        <f>IF('Zahraničné financovanie'!U$504=0,0,'Zahraničné financovanie'!#REF!/'Zahraničné financovanie'!U$504)</f>
        <v>#REF!</v>
      </c>
      <c r="T162" s="315" t="e">
        <f>IF('Zahraničné financovanie'!V$504=0,0,'Zahraničné financovanie'!#REF!/'Zahraničné financovanie'!V$504)</f>
        <v>#REF!</v>
      </c>
      <c r="U162" s="315">
        <f>IF('Zahraničné financovanie'!W$504=0,0,'Zahraničné financovanie'!#REF!/'Zahraničné financovanie'!W$504)</f>
        <v>0</v>
      </c>
      <c r="V162" s="315" t="e">
        <f>IF('Zahraničné financovanie'!X$504=0,0,'Zahraničné financovanie'!#REF!/'Zahraničné financovanie'!X$504)</f>
        <v>#REF!</v>
      </c>
      <c r="W162" s="315" t="e">
        <f>IF('Zahraničné financovanie'!Y$504=0,0,'Zahraničné financovanie'!#REF!/'Zahraničné financovanie'!Y$504)</f>
        <v>#REF!</v>
      </c>
      <c r="X162" s="315">
        <f>IF('Zahraničné financovanie'!Z$504=0,0,'Zahraničné financovanie'!#REF!/'Zahraničné financovanie'!Z$504)</f>
        <v>0</v>
      </c>
      <c r="Y162" s="315" t="e">
        <f>IF('Zahraničné financovanie'!AA$504=0,0,'Zahraničné financovanie'!#REF!/'Zahraničné financovanie'!AA$504)</f>
        <v>#REF!</v>
      </c>
      <c r="Z162" s="315" t="e">
        <f>IF('Zahraničné financovanie'!AB$504=0,0,'Zahraničné financovanie'!#REF!/'Zahraničné financovanie'!AB$504)</f>
        <v>#REF!</v>
      </c>
      <c r="AA162" s="315" t="e">
        <f>IF('Zahraničné financovanie'!AC$504=0,0,'Zahraničné financovanie'!#REF!/'Zahraničné financovanie'!AC$504)</f>
        <v>#REF!</v>
      </c>
      <c r="AB162" s="315">
        <f>IF('Zahraničné financovanie'!AD$504=0,0,'Zahraničné financovanie'!#REF!/'Zahraničné financovanie'!AD$504)</f>
        <v>0</v>
      </c>
      <c r="AC162" s="315">
        <f>IF('Zahraničné financovanie'!AE$504=0,0,'Zahraničné financovanie'!#REF!/'Zahraničné financovanie'!AE$504)</f>
        <v>0</v>
      </c>
      <c r="AD162" s="315">
        <f>IF('Zahraničné financovanie'!AF$504=0,0,'Zahraničné financovanie'!#REF!/'Zahraničné financovanie'!AF$504)</f>
        <v>0</v>
      </c>
      <c r="AE162" s="315" t="e">
        <f>IF('Zahraničné financovanie'!AG$504=0,0,'Zahraničné financovanie'!#REF!/'Zahraničné financovanie'!AG$504)</f>
        <v>#REF!</v>
      </c>
      <c r="AF162" s="315" t="e">
        <f>IF('Zahraničné financovanie'!AH$504=0,0,'Zahraničné financovanie'!#REF!/'Zahraničné financovanie'!AH$504)</f>
        <v>#REF!</v>
      </c>
      <c r="AG162" s="315" t="e">
        <f>IF('Zahraničné financovanie'!AI$504=0,0,'Zahraničné financovanie'!#REF!/'Zahraničné financovanie'!AI$504)</f>
        <v>#REF!</v>
      </c>
      <c r="AH162" s="315" t="e">
        <f>IF('Zahraničné financovanie'!AJ$504=0,0,'Zahraničné financovanie'!#REF!/'Zahraničné financovanie'!AJ$504)</f>
        <v>#REF!</v>
      </c>
      <c r="AI162" s="315">
        <f>IF('Zahraničné financovanie'!AK$504=0,0,'Zahraničné financovanie'!#REF!/'Zahraničné financovanie'!AK$504)</f>
        <v>0</v>
      </c>
      <c r="AJ162" s="315" t="e">
        <f>IF('Zahraničné financovanie'!AL$504=0,0,'Zahraničné financovanie'!#REF!/'Zahraničné financovanie'!AL$504)</f>
        <v>#REF!</v>
      </c>
      <c r="AK162" s="315" t="e">
        <f>IF('Zahraničné financovanie'!AM$504=0,0,'Zahraničné financovanie'!#REF!/'Zahraničné financovanie'!AM$504)</f>
        <v>#REF!</v>
      </c>
      <c r="AL162" s="315" t="e">
        <f>IF('Zahraničné financovanie'!AN$504=0,0,'Zahraničné financovanie'!#REF!/'Zahraničné financovanie'!AN$504)</f>
        <v>#REF!</v>
      </c>
      <c r="AM162" s="315" t="e">
        <f>IF('Zahraničné financovanie'!AO$504=0,0,'Zahraničné financovanie'!#REF!/'Zahraničné financovanie'!AO$504)</f>
        <v>#REF!</v>
      </c>
      <c r="AN162" s="315" t="e">
        <f>IF('Zahraničné financovanie'!AP$504=0,0,'Zahraničné financovanie'!#REF!/'Zahraničné financovanie'!AP$504)</f>
        <v>#REF!</v>
      </c>
      <c r="AO162" s="315" t="e">
        <f>IF('Zahraničné financovanie'!AQ$504=0,0,'Zahraničné financovanie'!#REF!/'Zahraničné financovanie'!AQ$504)</f>
        <v>#REF!</v>
      </c>
      <c r="AP162" s="315" t="e">
        <f>IF('Zahraničné financovanie'!AR$504=0,0,'Zahraničné financovanie'!#REF!/'Zahraničné financovanie'!AR$504)</f>
        <v>#REF!</v>
      </c>
      <c r="AQ162" s="315" t="e">
        <f>IF('Zahraničné financovanie'!AS$504=0,0,'Zahraničné financovanie'!#REF!/'Zahraničné financovanie'!AS$504)</f>
        <v>#REF!</v>
      </c>
      <c r="AR162" s="315" t="e">
        <f>IF('Zahraničné financovanie'!AT$504=0,0,'Zahraničné financovanie'!#REF!/'Zahraničné financovanie'!AT$504)</f>
        <v>#REF!</v>
      </c>
      <c r="AS162" s="315" t="e">
        <f>IF('Zahraničné financovanie'!AU$504=0,0,'Zahraničné financovanie'!#REF!/'Zahraničné financovanie'!AU$504)</f>
        <v>#REF!</v>
      </c>
      <c r="AT162" s="315" t="e">
        <f>IF('Zahraničné financovanie'!AV$504=0,0,'Zahraničné financovanie'!#REF!/'Zahraničné financovanie'!AV$504)</f>
        <v>#REF!</v>
      </c>
      <c r="AU162" s="315" t="e">
        <f>IF('Zahraničné financovanie'!AW$504=0,0,'Zahraničné financovanie'!#REF!/'Zahraničné financovanie'!AW$504)</f>
        <v>#REF!</v>
      </c>
      <c r="AV162" s="315" t="e">
        <f>IF('Zahraničné financovanie'!AX$504=0,0,'Zahraničné financovanie'!#REF!/'Zahraničné financovanie'!AX$504)</f>
        <v>#REF!</v>
      </c>
      <c r="AW162" s="315" t="e">
        <f>IF('Zahraničné financovanie'!AY$504=0,0,'Zahraničné financovanie'!#REF!/'Zahraničné financovanie'!AY$504)</f>
        <v>#REF!</v>
      </c>
      <c r="AX162" s="315" t="e">
        <f>IF('Zahraničné financovanie'!AZ$504=0,0,'Zahraničné financovanie'!#REF!/'Zahraničné financovanie'!AZ$504)</f>
        <v>#REF!</v>
      </c>
      <c r="AY162" s="315" t="e">
        <f>IF('Zahraničné financovanie'!BA$504=0,0,'Zahraničné financovanie'!#REF!/'Zahraničné financovanie'!BA$504)</f>
        <v>#REF!</v>
      </c>
      <c r="AZ162" s="315" t="e">
        <f>IF('Zahraničné financovanie'!BB$504=0,0,'Zahraničné financovanie'!#REF!/'Zahraničné financovanie'!BB$504)</f>
        <v>#REF!</v>
      </c>
      <c r="BA162" s="315">
        <f>IF('Zahraničné financovanie'!BC$504=0,0,'Zahraničné financovanie'!#REF!/'Zahraničné financovanie'!BC$504)</f>
        <v>0</v>
      </c>
      <c r="BB162" s="315" t="e">
        <f>IF('Zahraničné financovanie'!BD$504=0,0,'Zahraničné financovanie'!#REF!/'Zahraničné financovanie'!BD$504)</f>
        <v>#REF!</v>
      </c>
    </row>
    <row r="163" spans="1:54" ht="14.25" customHeight="1" x14ac:dyDescent="0.25">
      <c r="A163" s="31">
        <v>156</v>
      </c>
      <c r="B163" s="41" t="s">
        <v>350</v>
      </c>
      <c r="C163" s="46" t="s">
        <v>349</v>
      </c>
      <c r="D163" s="316">
        <f>IF('Zahraničné financovanie'!F$504=0,0,'Zahraničné financovanie'!F456/'Zahraničné financovanie'!F$504)</f>
        <v>0</v>
      </c>
      <c r="E163" s="316">
        <f>IF('Zahraničné financovanie'!G$504=0,0,'Zahraničné financovanie'!G456/'Zahraničné financovanie'!G$504)</f>
        <v>0</v>
      </c>
      <c r="F163" s="316">
        <f>IF('Zahraničné financovanie'!H$504=0,0,'Zahraničné financovanie'!H456/'Zahraničné financovanie'!H$504)</f>
        <v>0</v>
      </c>
      <c r="G163" s="316">
        <f>IF('Zahraničné financovanie'!I$504=0,0,'Zahraničné financovanie'!I456/'Zahraničné financovanie'!I$504)</f>
        <v>0</v>
      </c>
      <c r="H163" s="316">
        <f>IF('Zahraničné financovanie'!J$504=0,0,'Zahraničné financovanie'!J456/'Zahraničné financovanie'!J$504)</f>
        <v>0</v>
      </c>
      <c r="I163" s="316">
        <f>IF('Zahraničné financovanie'!K$504=0,0,'Zahraničné financovanie'!K456/'Zahraničné financovanie'!K$504)</f>
        <v>0</v>
      </c>
      <c r="J163" s="316">
        <f>IF('Zahraničné financovanie'!L$504=0,0,'Zahraničné financovanie'!L456/'Zahraničné financovanie'!L$504)</f>
        <v>0</v>
      </c>
      <c r="K163" s="316">
        <f>IF('Zahraničné financovanie'!M$504=0,0,'Zahraničné financovanie'!M456/'Zahraničné financovanie'!M$504)</f>
        <v>0</v>
      </c>
      <c r="L163" s="316">
        <f>IF('Zahraničné financovanie'!N$504=0,0,'Zahraničné financovanie'!N456/'Zahraničné financovanie'!N$504)</f>
        <v>0</v>
      </c>
      <c r="M163" s="316">
        <f>IF('Zahraničné financovanie'!O$504=0,0,'Zahraničné financovanie'!O456/'Zahraničné financovanie'!O$504)</f>
        <v>0</v>
      </c>
      <c r="N163" s="316">
        <f>IF('Zahraničné financovanie'!P$504=0,0,'Zahraničné financovanie'!P456/'Zahraničné financovanie'!P$504)</f>
        <v>0</v>
      </c>
      <c r="O163" s="316">
        <f>IF('Zahraničné financovanie'!Q$504=0,0,'Zahraničné financovanie'!Q456/'Zahraničné financovanie'!Q$504)</f>
        <v>0</v>
      </c>
      <c r="P163" s="316">
        <f>IF('Zahraničné financovanie'!R$504=0,0,'Zahraničné financovanie'!R456/'Zahraničné financovanie'!R$504)</f>
        <v>0</v>
      </c>
      <c r="Q163" s="316">
        <f>IF('Zahraničné financovanie'!S$504=0,0,'Zahraničné financovanie'!S456/'Zahraničné financovanie'!S$504)</f>
        <v>0</v>
      </c>
      <c r="R163" s="316">
        <f>IF('Zahraničné financovanie'!T$504=0,0,'Zahraničné financovanie'!T456/'Zahraničné financovanie'!T$504)</f>
        <v>0</v>
      </c>
      <c r="S163" s="316">
        <f>IF('Zahraničné financovanie'!U$504=0,0,'Zahraničné financovanie'!U456/'Zahraničné financovanie'!U$504)</f>
        <v>0</v>
      </c>
      <c r="T163" s="316">
        <f>IF('Zahraničné financovanie'!V$504=0,0,'Zahraničné financovanie'!V456/'Zahraničné financovanie'!V$504)</f>
        <v>0</v>
      </c>
      <c r="U163" s="316">
        <f>IF('Zahraničné financovanie'!W$504=0,0,'Zahraničné financovanie'!W456/'Zahraničné financovanie'!W$504)</f>
        <v>0</v>
      </c>
      <c r="V163" s="316">
        <f>IF('Zahraničné financovanie'!X$504=0,0,'Zahraničné financovanie'!X456/'Zahraničné financovanie'!X$504)</f>
        <v>0</v>
      </c>
      <c r="W163" s="316">
        <f>IF('Zahraničné financovanie'!Y$504=0,0,'Zahraničné financovanie'!Y456/'Zahraničné financovanie'!Y$504)</f>
        <v>0</v>
      </c>
      <c r="X163" s="316">
        <f>IF('Zahraničné financovanie'!Z$504=0,0,'Zahraničné financovanie'!Z456/'Zahraničné financovanie'!Z$504)</f>
        <v>0</v>
      </c>
      <c r="Y163" s="316">
        <f>IF('Zahraničné financovanie'!AA$504=0,0,'Zahraničné financovanie'!AA456/'Zahraničné financovanie'!AA$504)</f>
        <v>0</v>
      </c>
      <c r="Z163" s="316">
        <f>IF('Zahraničné financovanie'!AB$504=0,0,'Zahraničné financovanie'!AB456/'Zahraničné financovanie'!AB$504)</f>
        <v>0</v>
      </c>
      <c r="AA163" s="316">
        <f>IF('Zahraničné financovanie'!AC$504=0,0,'Zahraničné financovanie'!AC456/'Zahraničné financovanie'!AC$504)</f>
        <v>0</v>
      </c>
      <c r="AB163" s="316">
        <f>IF('Zahraničné financovanie'!AD$504=0,0,'Zahraničné financovanie'!AD456/'Zahraničné financovanie'!AD$504)</f>
        <v>0</v>
      </c>
      <c r="AC163" s="316">
        <f>IF('Zahraničné financovanie'!AE$504=0,0,'Zahraničné financovanie'!AE456/'Zahraničné financovanie'!AE$504)</f>
        <v>0</v>
      </c>
      <c r="AD163" s="316">
        <f>IF('Zahraničné financovanie'!AF$504=0,0,'Zahraničné financovanie'!AF456/'Zahraničné financovanie'!AF$504)</f>
        <v>0</v>
      </c>
      <c r="AE163" s="316">
        <f>IF('Zahraničné financovanie'!AG$504=0,0,'Zahraničné financovanie'!AG456/'Zahraničné financovanie'!AG$504)</f>
        <v>0</v>
      </c>
      <c r="AF163" s="316">
        <f>IF('Zahraničné financovanie'!AH$504=0,0,'Zahraničné financovanie'!AH456/'Zahraničné financovanie'!AH$504)</f>
        <v>0</v>
      </c>
      <c r="AG163" s="316">
        <f>IF('Zahraničné financovanie'!AI$504=0,0,'Zahraničné financovanie'!AI456/'Zahraničné financovanie'!AI$504)</f>
        <v>1.3965908513431664E-3</v>
      </c>
      <c r="AH163" s="316">
        <f>IF('Zahraničné financovanie'!AJ$504=0,0,'Zahraničné financovanie'!AJ456/'Zahraničné financovanie'!AJ$504)</f>
        <v>0</v>
      </c>
      <c r="AI163" s="316">
        <f>IF('Zahraničné financovanie'!AK$504=0,0,'Zahraničné financovanie'!AK456/'Zahraničné financovanie'!AK$504)</f>
        <v>0</v>
      </c>
      <c r="AJ163" s="316">
        <f>IF('Zahraničné financovanie'!AL$504=0,0,'Zahraničné financovanie'!AL456/'Zahraničné financovanie'!AL$504)</f>
        <v>0</v>
      </c>
      <c r="AK163" s="316">
        <f>IF('Zahraničné financovanie'!AM$504=0,0,'Zahraničné financovanie'!AM456/'Zahraničné financovanie'!AM$504)</f>
        <v>0</v>
      </c>
      <c r="AL163" s="316">
        <f>IF('Zahraničné financovanie'!AN$504=0,0,'Zahraničné financovanie'!AN456/'Zahraničné financovanie'!AN$504)</f>
        <v>0</v>
      </c>
      <c r="AM163" s="316">
        <f>IF('Zahraničné financovanie'!AO$504=0,0,'Zahraničné financovanie'!AO456/'Zahraničné financovanie'!AO$504)</f>
        <v>0</v>
      </c>
      <c r="AN163" s="316">
        <f>IF('Zahraničné financovanie'!AP$504=0,0,'Zahraničné financovanie'!AP456/'Zahraničné financovanie'!AP$504)</f>
        <v>0</v>
      </c>
      <c r="AO163" s="316">
        <f>IF('Zahraničné financovanie'!AQ$504=0,0,'Zahraničné financovanie'!AQ456/'Zahraničné financovanie'!AQ$504)</f>
        <v>0</v>
      </c>
      <c r="AP163" s="316">
        <f>IF('Zahraničné financovanie'!AR$504=0,0,'Zahraničné financovanie'!AR456/'Zahraničné financovanie'!AR$504)</f>
        <v>0</v>
      </c>
      <c r="AQ163" s="316">
        <f>IF('Zahraničné financovanie'!AS$504=0,0,'Zahraničné financovanie'!AS456/'Zahraničné financovanie'!AS$504)</f>
        <v>0</v>
      </c>
      <c r="AR163" s="316">
        <f>IF('Zahraničné financovanie'!AT$504=0,0,'Zahraničné financovanie'!AT456/'Zahraničné financovanie'!AT$504)</f>
        <v>0</v>
      </c>
      <c r="AS163" s="316">
        <f>IF('Zahraničné financovanie'!AU$504=0,0,'Zahraničné financovanie'!AU456/'Zahraničné financovanie'!AU$504)</f>
        <v>4.2436246104185038E-4</v>
      </c>
      <c r="AT163" s="316">
        <f>IF('Zahraničné financovanie'!AV$504=0,0,'Zahraničné financovanie'!AV456/'Zahraničné financovanie'!AV$504)</f>
        <v>0</v>
      </c>
      <c r="AU163" s="316">
        <f>IF('Zahraničné financovanie'!AW$504=0,0,'Zahraničné financovanie'!AW456/'Zahraničné financovanie'!AW$504)</f>
        <v>0</v>
      </c>
      <c r="AV163" s="316">
        <f>IF('Zahraničné financovanie'!AX$504=0,0,'Zahraničné financovanie'!AX456/'Zahraničné financovanie'!AX$504)</f>
        <v>0</v>
      </c>
      <c r="AW163" s="316">
        <f>IF('Zahraničné financovanie'!AY$504=0,0,'Zahraničné financovanie'!AY456/'Zahraničné financovanie'!AY$504)</f>
        <v>0</v>
      </c>
      <c r="AX163" s="316">
        <f>IF('Zahraničné financovanie'!AZ$504=0,0,'Zahraničné financovanie'!AZ456/'Zahraničné financovanie'!AZ$504)</f>
        <v>0</v>
      </c>
      <c r="AY163" s="316">
        <f>IF('Zahraničné financovanie'!BA$504=0,0,'Zahraničné financovanie'!BA456/'Zahraničné financovanie'!BA$504)</f>
        <v>0</v>
      </c>
      <c r="AZ163" s="316">
        <f>IF('Zahraničné financovanie'!BB$504=0,0,'Zahraničné financovanie'!BB456/'Zahraničné financovanie'!BB$504)</f>
        <v>0</v>
      </c>
      <c r="BA163" s="316">
        <f>IF('Zahraničné financovanie'!BC$504=0,0,'Zahraničné financovanie'!BC456/'Zahraničné financovanie'!BC$504)</f>
        <v>0</v>
      </c>
      <c r="BB163" s="316">
        <f>IF('Zahraničné financovanie'!BD$504=0,0,'Zahraničné financovanie'!BD456/'Zahraničné financovanie'!BD$504)</f>
        <v>0</v>
      </c>
    </row>
    <row r="164" spans="1:54" ht="14.25" customHeight="1" x14ac:dyDescent="0.2">
      <c r="A164" s="31">
        <v>157</v>
      </c>
      <c r="B164" s="37" t="s">
        <v>364</v>
      </c>
      <c r="C164" s="37" t="s">
        <v>363</v>
      </c>
      <c r="D164" s="315">
        <f>IF('Zahraničné financovanie'!F$504=0,0,'Zahraničné financovanie'!F457/'Zahraničné financovanie'!F$504)</f>
        <v>0</v>
      </c>
      <c r="E164" s="315">
        <f>IF('Zahraničné financovanie'!G$504=0,0,'Zahraničné financovanie'!G457/'Zahraničné financovanie'!G$504)</f>
        <v>0</v>
      </c>
      <c r="F164" s="315">
        <f>IF('Zahraničné financovanie'!H$504=0,0,'Zahraničné financovanie'!H457/'Zahraničné financovanie'!H$504)</f>
        <v>0</v>
      </c>
      <c r="G164" s="315">
        <f>IF('Zahraničné financovanie'!I$504=0,0,'Zahraničné financovanie'!I457/'Zahraničné financovanie'!I$504)</f>
        <v>0</v>
      </c>
      <c r="H164" s="315">
        <f>IF('Zahraničné financovanie'!J$504=0,0,'Zahraničné financovanie'!J457/'Zahraničné financovanie'!J$504)</f>
        <v>0</v>
      </c>
      <c r="I164" s="315">
        <f>IF('Zahraničné financovanie'!K$504=0,0,'Zahraničné financovanie'!K457/'Zahraničné financovanie'!K$504)</f>
        <v>0</v>
      </c>
      <c r="J164" s="315">
        <f>IF('Zahraničné financovanie'!L$504=0,0,'Zahraničné financovanie'!L457/'Zahraničné financovanie'!L$504)</f>
        <v>0</v>
      </c>
      <c r="K164" s="315">
        <f>IF('Zahraničné financovanie'!M$504=0,0,'Zahraničné financovanie'!M457/'Zahraničné financovanie'!M$504)</f>
        <v>0</v>
      </c>
      <c r="L164" s="315">
        <f>IF('Zahraničné financovanie'!N$504=0,0,'Zahraničné financovanie'!N457/'Zahraničné financovanie'!N$504)</f>
        <v>0</v>
      </c>
      <c r="M164" s="315">
        <f>IF('Zahraničné financovanie'!O$504=0,0,'Zahraničné financovanie'!O457/'Zahraničné financovanie'!O$504)</f>
        <v>0</v>
      </c>
      <c r="N164" s="315">
        <f>IF('Zahraničné financovanie'!P$504=0,0,'Zahraničné financovanie'!P457/'Zahraničné financovanie'!P$504)</f>
        <v>0</v>
      </c>
      <c r="O164" s="315">
        <f>IF('Zahraničné financovanie'!Q$504=0,0,'Zahraničné financovanie'!Q457/'Zahraničné financovanie'!Q$504)</f>
        <v>0</v>
      </c>
      <c r="P164" s="315">
        <f>IF('Zahraničné financovanie'!R$504=0,0,'Zahraničné financovanie'!R457/'Zahraničné financovanie'!R$504)</f>
        <v>0</v>
      </c>
      <c r="Q164" s="315">
        <f>IF('Zahraničné financovanie'!S$504=0,0,'Zahraničné financovanie'!S457/'Zahraničné financovanie'!S$504)</f>
        <v>0</v>
      </c>
      <c r="R164" s="315">
        <f>IF('Zahraničné financovanie'!T$504=0,0,'Zahraničné financovanie'!T457/'Zahraničné financovanie'!T$504)</f>
        <v>0</v>
      </c>
      <c r="S164" s="315">
        <f>IF('Zahraničné financovanie'!U$504=0,0,'Zahraničné financovanie'!U457/'Zahraničné financovanie'!U$504)</f>
        <v>0</v>
      </c>
      <c r="T164" s="315">
        <f>IF('Zahraničné financovanie'!V$504=0,0,'Zahraničné financovanie'!V457/'Zahraničné financovanie'!V$504)</f>
        <v>0</v>
      </c>
      <c r="U164" s="315">
        <f>IF('Zahraničné financovanie'!W$504=0,0,'Zahraničné financovanie'!W457/'Zahraničné financovanie'!W$504)</f>
        <v>0</v>
      </c>
      <c r="V164" s="315">
        <f>IF('Zahraničné financovanie'!X$504=0,0,'Zahraničné financovanie'!X457/'Zahraničné financovanie'!X$504)</f>
        <v>0</v>
      </c>
      <c r="W164" s="315">
        <f>IF('Zahraničné financovanie'!Y$504=0,0,'Zahraničné financovanie'!Y457/'Zahraničné financovanie'!Y$504)</f>
        <v>0</v>
      </c>
      <c r="X164" s="315">
        <f>IF('Zahraničné financovanie'!Z$504=0,0,'Zahraničné financovanie'!Z457/'Zahraničné financovanie'!Z$504)</f>
        <v>0</v>
      </c>
      <c r="Y164" s="315">
        <f>IF('Zahraničné financovanie'!AA$504=0,0,'Zahraničné financovanie'!AA457/'Zahraničné financovanie'!AA$504)</f>
        <v>0</v>
      </c>
      <c r="Z164" s="315">
        <f>IF('Zahraničné financovanie'!AB$504=0,0,'Zahraničné financovanie'!AB457/'Zahraničné financovanie'!AB$504)</f>
        <v>0</v>
      </c>
      <c r="AA164" s="315">
        <f>IF('Zahraničné financovanie'!AC$504=0,0,'Zahraničné financovanie'!AC457/'Zahraničné financovanie'!AC$504)</f>
        <v>0</v>
      </c>
      <c r="AB164" s="315">
        <f>IF('Zahraničné financovanie'!AD$504=0,0,'Zahraničné financovanie'!AD457/'Zahraničné financovanie'!AD$504)</f>
        <v>0</v>
      </c>
      <c r="AC164" s="315">
        <f>IF('Zahraničné financovanie'!AE$504=0,0,'Zahraničné financovanie'!AE457/'Zahraničné financovanie'!AE$504)</f>
        <v>0</v>
      </c>
      <c r="AD164" s="315">
        <f>IF('Zahraničné financovanie'!AF$504=0,0,'Zahraničné financovanie'!AF457/'Zahraničné financovanie'!AF$504)</f>
        <v>0</v>
      </c>
      <c r="AE164" s="315">
        <f>IF('Zahraničné financovanie'!AG$504=0,0,'Zahraničné financovanie'!AG457/'Zahraničné financovanie'!AG$504)</f>
        <v>0</v>
      </c>
      <c r="AF164" s="315">
        <f>IF('Zahraničné financovanie'!AH$504=0,0,'Zahraničné financovanie'!AH457/'Zahraničné financovanie'!AH$504)</f>
        <v>0</v>
      </c>
      <c r="AG164" s="315">
        <f>IF('Zahraničné financovanie'!AI$504=0,0,'Zahraničné financovanie'!AI457/'Zahraničné financovanie'!AI$504)</f>
        <v>0</v>
      </c>
      <c r="AH164" s="315">
        <f>IF('Zahraničné financovanie'!AJ$504=0,0,'Zahraničné financovanie'!AJ457/'Zahraničné financovanie'!AJ$504)</f>
        <v>0</v>
      </c>
      <c r="AI164" s="315">
        <f>IF('Zahraničné financovanie'!AK$504=0,0,'Zahraničné financovanie'!AK457/'Zahraničné financovanie'!AK$504)</f>
        <v>0</v>
      </c>
      <c r="AJ164" s="315">
        <f>IF('Zahraničné financovanie'!AL$504=0,0,'Zahraničné financovanie'!AL457/'Zahraničné financovanie'!AL$504)</f>
        <v>0</v>
      </c>
      <c r="AK164" s="315">
        <f>IF('Zahraničné financovanie'!AM$504=0,0,'Zahraničné financovanie'!AM457/'Zahraničné financovanie'!AM$504)</f>
        <v>0</v>
      </c>
      <c r="AL164" s="315">
        <f>IF('Zahraničné financovanie'!AN$504=0,0,'Zahraničné financovanie'!AN457/'Zahraničné financovanie'!AN$504)</f>
        <v>0</v>
      </c>
      <c r="AM164" s="315">
        <f>IF('Zahraničné financovanie'!AO$504=0,0,'Zahraničné financovanie'!AO457/'Zahraničné financovanie'!AO$504)</f>
        <v>0</v>
      </c>
      <c r="AN164" s="315">
        <f>IF('Zahraničné financovanie'!AP$504=0,0,'Zahraničné financovanie'!AP457/'Zahraničné financovanie'!AP$504)</f>
        <v>0</v>
      </c>
      <c r="AO164" s="315">
        <f>IF('Zahraničné financovanie'!AQ$504=0,0,'Zahraničné financovanie'!AQ457/'Zahraničné financovanie'!AQ$504)</f>
        <v>0</v>
      </c>
      <c r="AP164" s="315">
        <f>IF('Zahraničné financovanie'!AR$504=0,0,'Zahraničné financovanie'!AR457/'Zahraničné financovanie'!AR$504)</f>
        <v>0</v>
      </c>
      <c r="AQ164" s="315">
        <f>IF('Zahraničné financovanie'!AS$504=0,0,'Zahraničné financovanie'!AS457/'Zahraničné financovanie'!AS$504)</f>
        <v>0</v>
      </c>
      <c r="AR164" s="315">
        <f>IF('Zahraničné financovanie'!AT$504=0,0,'Zahraničné financovanie'!AT457/'Zahraničné financovanie'!AT$504)</f>
        <v>0</v>
      </c>
      <c r="AS164" s="315">
        <f>IF('Zahraničné financovanie'!AU$504=0,0,'Zahraničné financovanie'!AU457/'Zahraničné financovanie'!AU$504)</f>
        <v>0</v>
      </c>
      <c r="AT164" s="315">
        <f>IF('Zahraničné financovanie'!AV$504=0,0,'Zahraničné financovanie'!AV457/'Zahraničné financovanie'!AV$504)</f>
        <v>0</v>
      </c>
      <c r="AU164" s="315">
        <f>IF('Zahraničné financovanie'!AW$504=0,0,'Zahraničné financovanie'!AW457/'Zahraničné financovanie'!AW$504)</f>
        <v>0</v>
      </c>
      <c r="AV164" s="315">
        <f>IF('Zahraničné financovanie'!AX$504=0,0,'Zahraničné financovanie'!AX457/'Zahraničné financovanie'!AX$504)</f>
        <v>6.4313966492423452E-4</v>
      </c>
      <c r="AW164" s="315">
        <f>IF('Zahraničné financovanie'!AY$504=0,0,'Zahraničné financovanie'!AY457/'Zahraničné financovanie'!AY$504)</f>
        <v>0</v>
      </c>
      <c r="AX164" s="315">
        <f>IF('Zahraničné financovanie'!AZ$504=0,0,'Zahraničné financovanie'!AZ457/'Zahraničné financovanie'!AZ$504)</f>
        <v>0</v>
      </c>
      <c r="AY164" s="315">
        <f>IF('Zahraničné financovanie'!BA$504=0,0,'Zahraničné financovanie'!BA457/'Zahraničné financovanie'!BA$504)</f>
        <v>0</v>
      </c>
      <c r="AZ164" s="315">
        <f>IF('Zahraničné financovanie'!BB$504=0,0,'Zahraničné financovanie'!BB457/'Zahraničné financovanie'!BB$504)</f>
        <v>0</v>
      </c>
      <c r="BA164" s="315">
        <f>IF('Zahraničné financovanie'!BC$504=0,0,'Zahraničné financovanie'!BC457/'Zahraničné financovanie'!BC$504)</f>
        <v>0</v>
      </c>
      <c r="BB164" s="315">
        <f>IF('Zahraničné financovanie'!BD$504=0,0,'Zahraničné financovanie'!BD457/'Zahraničné financovanie'!BD$504)</f>
        <v>0</v>
      </c>
    </row>
    <row r="165" spans="1:54" ht="14.25" customHeight="1" x14ac:dyDescent="0.25">
      <c r="A165" s="31">
        <v>158</v>
      </c>
      <c r="B165" s="41" t="s">
        <v>354</v>
      </c>
      <c r="C165" s="46" t="s">
        <v>353</v>
      </c>
      <c r="D165" s="316">
        <f>IF('Zahraničné financovanie'!F$504=0,0,'Zahraničné financovanie'!F458/'Zahraničné financovanie'!F$504)</f>
        <v>0</v>
      </c>
      <c r="E165" s="316">
        <f>IF('Zahraničné financovanie'!G$504=0,0,'Zahraničné financovanie'!G458/'Zahraničné financovanie'!G$504)</f>
        <v>0</v>
      </c>
      <c r="F165" s="316">
        <f>IF('Zahraničné financovanie'!H$504=0,0,'Zahraničné financovanie'!H458/'Zahraničné financovanie'!H$504)</f>
        <v>0</v>
      </c>
      <c r="G165" s="316">
        <f>IF('Zahraničné financovanie'!I$504=0,0,'Zahraničné financovanie'!I458/'Zahraničné financovanie'!I$504)</f>
        <v>6.2607680269001324E-4</v>
      </c>
      <c r="H165" s="316">
        <f>IF('Zahraničné financovanie'!J$504=0,0,'Zahraničné financovanie'!J458/'Zahraničné financovanie'!J$504)</f>
        <v>0</v>
      </c>
      <c r="I165" s="316">
        <f>IF('Zahraničné financovanie'!K$504=0,0,'Zahraničné financovanie'!K458/'Zahraničné financovanie'!K$504)</f>
        <v>0</v>
      </c>
      <c r="J165" s="316">
        <f>IF('Zahraničné financovanie'!L$504=0,0,'Zahraničné financovanie'!L458/'Zahraničné financovanie'!L$504)</f>
        <v>0</v>
      </c>
      <c r="K165" s="316">
        <f>IF('Zahraničné financovanie'!M$504=0,0,'Zahraničné financovanie'!M458/'Zahraničné financovanie'!M$504)</f>
        <v>0</v>
      </c>
      <c r="L165" s="316">
        <f>IF('Zahraničné financovanie'!N$504=0,0,'Zahraničné financovanie'!N458/'Zahraničné financovanie'!N$504)</f>
        <v>0</v>
      </c>
      <c r="M165" s="316">
        <f>IF('Zahraničné financovanie'!O$504=0,0,'Zahraničné financovanie'!O458/'Zahraničné financovanie'!O$504)</f>
        <v>0</v>
      </c>
      <c r="N165" s="316">
        <f>IF('Zahraničné financovanie'!P$504=0,0,'Zahraničné financovanie'!P458/'Zahraničné financovanie'!P$504)</f>
        <v>0</v>
      </c>
      <c r="O165" s="316">
        <f>IF('Zahraničné financovanie'!Q$504=0,0,'Zahraničné financovanie'!Q458/'Zahraničné financovanie'!Q$504)</f>
        <v>0</v>
      </c>
      <c r="P165" s="316">
        <f>IF('Zahraničné financovanie'!R$504=0,0,'Zahraničné financovanie'!R458/'Zahraničné financovanie'!R$504)</f>
        <v>0</v>
      </c>
      <c r="Q165" s="316">
        <f>IF('Zahraničné financovanie'!S$504=0,0,'Zahraničné financovanie'!S458/'Zahraničné financovanie'!S$504)</f>
        <v>0</v>
      </c>
      <c r="R165" s="316">
        <f>IF('Zahraničné financovanie'!T$504=0,0,'Zahraničné financovanie'!T458/'Zahraničné financovanie'!T$504)</f>
        <v>0</v>
      </c>
      <c r="S165" s="316">
        <f>IF('Zahraničné financovanie'!U$504=0,0,'Zahraničné financovanie'!U458/'Zahraničné financovanie'!U$504)</f>
        <v>0</v>
      </c>
      <c r="T165" s="316">
        <f>IF('Zahraničné financovanie'!V$504=0,0,'Zahraničné financovanie'!V458/'Zahraničné financovanie'!V$504)</f>
        <v>0</v>
      </c>
      <c r="U165" s="316">
        <f>IF('Zahraničné financovanie'!W$504=0,0,'Zahraničné financovanie'!W458/'Zahraničné financovanie'!W$504)</f>
        <v>0</v>
      </c>
      <c r="V165" s="316">
        <f>IF('Zahraničné financovanie'!X$504=0,0,'Zahraničné financovanie'!X458/'Zahraničné financovanie'!X$504)</f>
        <v>0</v>
      </c>
      <c r="W165" s="316">
        <f>IF('Zahraničné financovanie'!Y$504=0,0,'Zahraničné financovanie'!Y458/'Zahraničné financovanie'!Y$504)</f>
        <v>0</v>
      </c>
      <c r="X165" s="316">
        <f>IF('Zahraničné financovanie'!Z$504=0,0,'Zahraničné financovanie'!Z458/'Zahraničné financovanie'!Z$504)</f>
        <v>0</v>
      </c>
      <c r="Y165" s="316">
        <f>IF('Zahraničné financovanie'!AA$504=0,0,'Zahraničné financovanie'!AA458/'Zahraničné financovanie'!AA$504)</f>
        <v>1.45436959116802E-3</v>
      </c>
      <c r="Z165" s="316">
        <f>IF('Zahraničné financovanie'!AB$504=0,0,'Zahraničné financovanie'!AB458/'Zahraničné financovanie'!AB$504)</f>
        <v>0</v>
      </c>
      <c r="AA165" s="316">
        <f>IF('Zahraničné financovanie'!AC$504=0,0,'Zahraničné financovanie'!AC458/'Zahraničné financovanie'!AC$504)</f>
        <v>0</v>
      </c>
      <c r="AB165" s="316">
        <f>IF('Zahraničné financovanie'!AD$504=0,0,'Zahraničné financovanie'!AD458/'Zahraničné financovanie'!AD$504)</f>
        <v>0</v>
      </c>
      <c r="AC165" s="316">
        <f>IF('Zahraničné financovanie'!AE$504=0,0,'Zahraničné financovanie'!AE458/'Zahraničné financovanie'!AE$504)</f>
        <v>0</v>
      </c>
      <c r="AD165" s="316">
        <f>IF('Zahraničné financovanie'!AF$504=0,0,'Zahraničné financovanie'!AF458/'Zahraničné financovanie'!AF$504)</f>
        <v>0</v>
      </c>
      <c r="AE165" s="316">
        <f>IF('Zahraničné financovanie'!AG$504=0,0,'Zahraničné financovanie'!AG458/'Zahraničné financovanie'!AG$504)</f>
        <v>0</v>
      </c>
      <c r="AF165" s="316">
        <f>IF('Zahraničné financovanie'!AH$504=0,0,'Zahraničné financovanie'!AH458/'Zahraničné financovanie'!AH$504)</f>
        <v>0</v>
      </c>
      <c r="AG165" s="316">
        <f>IF('Zahraničné financovanie'!AI$504=0,0,'Zahraničné financovanie'!AI458/'Zahraničné financovanie'!AI$504)</f>
        <v>0</v>
      </c>
      <c r="AH165" s="316">
        <f>IF('Zahraničné financovanie'!AJ$504=0,0,'Zahraničné financovanie'!AJ458/'Zahraničné financovanie'!AJ$504)</f>
        <v>0</v>
      </c>
      <c r="AI165" s="316">
        <f>IF('Zahraničné financovanie'!AK$504=0,0,'Zahraničné financovanie'!AK458/'Zahraničné financovanie'!AK$504)</f>
        <v>0</v>
      </c>
      <c r="AJ165" s="316">
        <f>IF('Zahraničné financovanie'!AL$504=0,0,'Zahraničné financovanie'!AL458/'Zahraničné financovanie'!AL$504)</f>
        <v>0</v>
      </c>
      <c r="AK165" s="316">
        <f>IF('Zahraničné financovanie'!AM$504=0,0,'Zahraničné financovanie'!AM458/'Zahraničné financovanie'!AM$504)</f>
        <v>0</v>
      </c>
      <c r="AL165" s="316">
        <f>IF('Zahraničné financovanie'!AN$504=0,0,'Zahraničné financovanie'!AN458/'Zahraničné financovanie'!AN$504)</f>
        <v>0</v>
      </c>
      <c r="AM165" s="316">
        <f>IF('Zahraničné financovanie'!AO$504=0,0,'Zahraničné financovanie'!AO458/'Zahraničné financovanie'!AO$504)</f>
        <v>0</v>
      </c>
      <c r="AN165" s="316">
        <f>IF('Zahraničné financovanie'!AP$504=0,0,'Zahraničné financovanie'!AP458/'Zahraničné financovanie'!AP$504)</f>
        <v>0</v>
      </c>
      <c r="AO165" s="316">
        <f>IF('Zahraničné financovanie'!AQ$504=0,0,'Zahraničné financovanie'!AQ458/'Zahraničné financovanie'!AQ$504)</f>
        <v>0</v>
      </c>
      <c r="AP165" s="316">
        <f>IF('Zahraničné financovanie'!AR$504=0,0,'Zahraničné financovanie'!AR458/'Zahraničné financovanie'!AR$504)</f>
        <v>0</v>
      </c>
      <c r="AQ165" s="316">
        <f>IF('Zahraničné financovanie'!AS$504=0,0,'Zahraničné financovanie'!AS458/'Zahraničné financovanie'!AS$504)</f>
        <v>0</v>
      </c>
      <c r="AR165" s="316">
        <f>IF('Zahraničné financovanie'!AT$504=0,0,'Zahraničné financovanie'!AT458/'Zahraničné financovanie'!AT$504)</f>
        <v>0</v>
      </c>
      <c r="AS165" s="316">
        <f>IF('Zahraničné financovanie'!AU$504=0,0,'Zahraničné financovanie'!AU458/'Zahraničné financovanie'!AU$504)</f>
        <v>0</v>
      </c>
      <c r="AT165" s="316">
        <f>IF('Zahraničné financovanie'!AV$504=0,0,'Zahraničné financovanie'!AV458/'Zahraničné financovanie'!AV$504)</f>
        <v>0</v>
      </c>
      <c r="AU165" s="316">
        <f>IF('Zahraničné financovanie'!AW$504=0,0,'Zahraničné financovanie'!AW458/'Zahraničné financovanie'!AW$504)</f>
        <v>0</v>
      </c>
      <c r="AV165" s="316">
        <f>IF('Zahraničné financovanie'!AX$504=0,0,'Zahraničné financovanie'!AX458/'Zahraničné financovanie'!AX$504)</f>
        <v>0</v>
      </c>
      <c r="AW165" s="316">
        <f>IF('Zahraničné financovanie'!AY$504=0,0,'Zahraničné financovanie'!AY458/'Zahraničné financovanie'!AY$504)</f>
        <v>0</v>
      </c>
      <c r="AX165" s="316">
        <f>IF('Zahraničné financovanie'!AZ$504=0,0,'Zahraničné financovanie'!AZ458/'Zahraničné financovanie'!AZ$504)</f>
        <v>0</v>
      </c>
      <c r="AY165" s="316">
        <f>IF('Zahraničné financovanie'!BA$504=0,0,'Zahraničné financovanie'!BA458/'Zahraničné financovanie'!BA$504)</f>
        <v>0</v>
      </c>
      <c r="AZ165" s="316">
        <f>IF('Zahraničné financovanie'!BB$504=0,0,'Zahraničné financovanie'!BB458/'Zahraničné financovanie'!BB$504)</f>
        <v>0</v>
      </c>
      <c r="BA165" s="316">
        <f>IF('Zahraničné financovanie'!BC$504=0,0,'Zahraničné financovanie'!BC458/'Zahraničné financovanie'!BC$504)</f>
        <v>0</v>
      </c>
      <c r="BB165" s="316">
        <f>IF('Zahraničné financovanie'!BD$504=0,0,'Zahraničné financovanie'!BD458/'Zahraničné financovanie'!BD$504)</f>
        <v>0</v>
      </c>
    </row>
    <row r="166" spans="1:54" ht="14.25" customHeight="1" x14ac:dyDescent="0.2">
      <c r="A166" s="31">
        <v>159</v>
      </c>
      <c r="B166" s="37" t="s">
        <v>332</v>
      </c>
      <c r="C166" s="37" t="s">
        <v>331</v>
      </c>
      <c r="D166" s="315">
        <f>IF('Zahraničné financovanie'!F$504=0,0,'Zahraničné financovanie'!F459/'Zahraničné financovanie'!F$504)</f>
        <v>0</v>
      </c>
      <c r="E166" s="315">
        <f>IF('Zahraničné financovanie'!G$504=0,0,'Zahraničné financovanie'!G459/'Zahraničné financovanie'!G$504)</f>
        <v>0</v>
      </c>
      <c r="F166" s="315">
        <f>IF('Zahraničné financovanie'!H$504=0,0,'Zahraničné financovanie'!H459/'Zahraničné financovanie'!H$504)</f>
        <v>0</v>
      </c>
      <c r="G166" s="315">
        <f>IF('Zahraničné financovanie'!I$504=0,0,'Zahraničné financovanie'!I459/'Zahraničné financovanie'!I$504)</f>
        <v>4.4620054546290018E-3</v>
      </c>
      <c r="H166" s="315">
        <f>IF('Zahraničné financovanie'!J$504=0,0,'Zahraničné financovanie'!J459/'Zahraničné financovanie'!J$504)</f>
        <v>0</v>
      </c>
      <c r="I166" s="315">
        <f>IF('Zahraničné financovanie'!K$504=0,0,'Zahraničné financovanie'!K459/'Zahraničné financovanie'!K$504)</f>
        <v>0</v>
      </c>
      <c r="J166" s="315">
        <f>IF('Zahraničné financovanie'!L$504=0,0,'Zahraničné financovanie'!L459/'Zahraničné financovanie'!L$504)</f>
        <v>0</v>
      </c>
      <c r="K166" s="315">
        <f>IF('Zahraničné financovanie'!M$504=0,0,'Zahraničné financovanie'!M459/'Zahraničné financovanie'!M$504)</f>
        <v>0</v>
      </c>
      <c r="L166" s="315">
        <f>IF('Zahraničné financovanie'!N$504=0,0,'Zahraničné financovanie'!N459/'Zahraničné financovanie'!N$504)</f>
        <v>0</v>
      </c>
      <c r="M166" s="315">
        <f>IF('Zahraničné financovanie'!O$504=0,0,'Zahraničné financovanie'!O459/'Zahraničné financovanie'!O$504)</f>
        <v>0</v>
      </c>
      <c r="N166" s="315">
        <f>IF('Zahraničné financovanie'!P$504=0,0,'Zahraničné financovanie'!P459/'Zahraničné financovanie'!P$504)</f>
        <v>0</v>
      </c>
      <c r="O166" s="315">
        <f>IF('Zahraničné financovanie'!Q$504=0,0,'Zahraničné financovanie'!Q459/'Zahraničné financovanie'!Q$504)</f>
        <v>0</v>
      </c>
      <c r="P166" s="315">
        <f>IF('Zahraničné financovanie'!R$504=0,0,'Zahraničné financovanie'!R459/'Zahraničné financovanie'!R$504)</f>
        <v>0</v>
      </c>
      <c r="Q166" s="315">
        <f>IF('Zahraničné financovanie'!S$504=0,0,'Zahraničné financovanie'!S459/'Zahraničné financovanie'!S$504)</f>
        <v>0</v>
      </c>
      <c r="R166" s="315">
        <f>IF('Zahraničné financovanie'!T$504=0,0,'Zahraničné financovanie'!T459/'Zahraničné financovanie'!T$504)</f>
        <v>0</v>
      </c>
      <c r="S166" s="315">
        <f>IF('Zahraničné financovanie'!U$504=0,0,'Zahraničné financovanie'!U459/'Zahraničné financovanie'!U$504)</f>
        <v>0</v>
      </c>
      <c r="T166" s="315">
        <f>IF('Zahraničné financovanie'!V$504=0,0,'Zahraničné financovanie'!V459/'Zahraničné financovanie'!V$504)</f>
        <v>0</v>
      </c>
      <c r="U166" s="315">
        <f>IF('Zahraničné financovanie'!W$504=0,0,'Zahraničné financovanie'!W459/'Zahraničné financovanie'!W$504)</f>
        <v>0</v>
      </c>
      <c r="V166" s="315">
        <f>IF('Zahraničné financovanie'!X$504=0,0,'Zahraničné financovanie'!X459/'Zahraničné financovanie'!X$504)</f>
        <v>0</v>
      </c>
      <c r="W166" s="315">
        <f>IF('Zahraničné financovanie'!Y$504=0,0,'Zahraničné financovanie'!Y459/'Zahraničné financovanie'!Y$504)</f>
        <v>0</v>
      </c>
      <c r="X166" s="315">
        <f>IF('Zahraničné financovanie'!Z$504=0,0,'Zahraničné financovanie'!Z459/'Zahraničné financovanie'!Z$504)</f>
        <v>0</v>
      </c>
      <c r="Y166" s="315">
        <f>IF('Zahraničné financovanie'!AA$504=0,0,'Zahraničné financovanie'!AA459/'Zahraničné financovanie'!AA$504)</f>
        <v>0</v>
      </c>
      <c r="Z166" s="315">
        <f>IF('Zahraničné financovanie'!AB$504=0,0,'Zahraničné financovanie'!AB459/'Zahraničné financovanie'!AB$504)</f>
        <v>0</v>
      </c>
      <c r="AA166" s="315">
        <f>IF('Zahraničné financovanie'!AC$504=0,0,'Zahraničné financovanie'!AC459/'Zahraničné financovanie'!AC$504)</f>
        <v>0</v>
      </c>
      <c r="AB166" s="315">
        <f>IF('Zahraničné financovanie'!AD$504=0,0,'Zahraničné financovanie'!AD459/'Zahraničné financovanie'!AD$504)</f>
        <v>0</v>
      </c>
      <c r="AC166" s="315">
        <f>IF('Zahraničné financovanie'!AE$504=0,0,'Zahraničné financovanie'!AE459/'Zahraničné financovanie'!AE$504)</f>
        <v>0</v>
      </c>
      <c r="AD166" s="315">
        <f>IF('Zahraničné financovanie'!AF$504=0,0,'Zahraničné financovanie'!AF459/'Zahraničné financovanie'!AF$504)</f>
        <v>0</v>
      </c>
      <c r="AE166" s="315">
        <f>IF('Zahraničné financovanie'!AG$504=0,0,'Zahraničné financovanie'!AG459/'Zahraničné financovanie'!AG$504)</f>
        <v>0</v>
      </c>
      <c r="AF166" s="315">
        <f>IF('Zahraničné financovanie'!AH$504=0,0,'Zahraničné financovanie'!AH459/'Zahraničné financovanie'!AH$504)</f>
        <v>0</v>
      </c>
      <c r="AG166" s="315">
        <f>IF('Zahraničné financovanie'!AI$504=0,0,'Zahraničné financovanie'!AI459/'Zahraničné financovanie'!AI$504)</f>
        <v>0</v>
      </c>
      <c r="AH166" s="315">
        <f>IF('Zahraničné financovanie'!AJ$504=0,0,'Zahraničné financovanie'!AJ459/'Zahraničné financovanie'!AJ$504)</f>
        <v>0</v>
      </c>
      <c r="AI166" s="315">
        <f>IF('Zahraničné financovanie'!AK$504=0,0,'Zahraničné financovanie'!AK459/'Zahraničné financovanie'!AK$504)</f>
        <v>0</v>
      </c>
      <c r="AJ166" s="315">
        <f>IF('Zahraničné financovanie'!AL$504=0,0,'Zahraničné financovanie'!AL459/'Zahraničné financovanie'!AL$504)</f>
        <v>0</v>
      </c>
      <c r="AK166" s="315">
        <f>IF('Zahraničné financovanie'!AM$504=0,0,'Zahraničné financovanie'!AM459/'Zahraničné financovanie'!AM$504)</f>
        <v>0</v>
      </c>
      <c r="AL166" s="315">
        <f>IF('Zahraničné financovanie'!AN$504=0,0,'Zahraničné financovanie'!AN459/'Zahraničné financovanie'!AN$504)</f>
        <v>0</v>
      </c>
      <c r="AM166" s="315">
        <f>IF('Zahraničné financovanie'!AO$504=0,0,'Zahraničné financovanie'!AO459/'Zahraničné financovanie'!AO$504)</f>
        <v>0</v>
      </c>
      <c r="AN166" s="315">
        <f>IF('Zahraničné financovanie'!AP$504=0,0,'Zahraničné financovanie'!AP459/'Zahraničné financovanie'!AP$504)</f>
        <v>0</v>
      </c>
      <c r="AO166" s="315">
        <f>IF('Zahraničné financovanie'!AQ$504=0,0,'Zahraničné financovanie'!AQ459/'Zahraničné financovanie'!AQ$504)</f>
        <v>0</v>
      </c>
      <c r="AP166" s="315">
        <f>IF('Zahraničné financovanie'!AR$504=0,0,'Zahraničné financovanie'!AR459/'Zahraničné financovanie'!AR$504)</f>
        <v>0</v>
      </c>
      <c r="AQ166" s="315">
        <f>IF('Zahraničné financovanie'!AS$504=0,0,'Zahraničné financovanie'!AS459/'Zahraničné financovanie'!AS$504)</f>
        <v>0</v>
      </c>
      <c r="AR166" s="315">
        <f>IF('Zahraničné financovanie'!AT$504=0,0,'Zahraničné financovanie'!AT459/'Zahraničné financovanie'!AT$504)</f>
        <v>0</v>
      </c>
      <c r="AS166" s="315">
        <f>IF('Zahraničné financovanie'!AU$504=0,0,'Zahraničné financovanie'!AU459/'Zahraničné financovanie'!AU$504)</f>
        <v>0</v>
      </c>
      <c r="AT166" s="315">
        <f>IF('Zahraničné financovanie'!AV$504=0,0,'Zahraničné financovanie'!AV459/'Zahraničné financovanie'!AV$504)</f>
        <v>0</v>
      </c>
      <c r="AU166" s="315">
        <f>IF('Zahraničné financovanie'!AW$504=0,0,'Zahraničné financovanie'!AW459/'Zahraničné financovanie'!AW$504)</f>
        <v>0</v>
      </c>
      <c r="AV166" s="315">
        <f>IF('Zahraničné financovanie'!AX$504=0,0,'Zahraničné financovanie'!AX459/'Zahraničné financovanie'!AX$504)</f>
        <v>0</v>
      </c>
      <c r="AW166" s="315">
        <f>IF('Zahraničné financovanie'!AY$504=0,0,'Zahraničné financovanie'!AY459/'Zahraničné financovanie'!AY$504)</f>
        <v>0</v>
      </c>
      <c r="AX166" s="315">
        <f>IF('Zahraničné financovanie'!AZ$504=0,0,'Zahraničné financovanie'!AZ459/'Zahraničné financovanie'!AZ$504)</f>
        <v>0</v>
      </c>
      <c r="AY166" s="315">
        <f>IF('Zahraničné financovanie'!BA$504=0,0,'Zahraničné financovanie'!BA459/'Zahraničné financovanie'!BA$504)</f>
        <v>0</v>
      </c>
      <c r="AZ166" s="315">
        <f>IF('Zahraničné financovanie'!BB$504=0,0,'Zahraničné financovanie'!BB459/'Zahraničné financovanie'!BB$504)</f>
        <v>0</v>
      </c>
      <c r="BA166" s="315">
        <f>IF('Zahraničné financovanie'!BC$504=0,0,'Zahraničné financovanie'!BC459/'Zahraničné financovanie'!BC$504)</f>
        <v>0</v>
      </c>
      <c r="BB166" s="315">
        <f>IF('Zahraničné financovanie'!BD$504=0,0,'Zahraničné financovanie'!BD459/'Zahraničné financovanie'!BD$504)</f>
        <v>0</v>
      </c>
    </row>
    <row r="167" spans="1:54" ht="14.25" customHeight="1" x14ac:dyDescent="0.25">
      <c r="A167" s="31">
        <v>160</v>
      </c>
      <c r="B167" s="41" t="s">
        <v>383</v>
      </c>
      <c r="C167" s="46" t="s">
        <v>382</v>
      </c>
      <c r="D167" s="316">
        <f>IF('Zahraničné financovanie'!F$504=0,0,'Zahraničné financovanie'!F460/'Zahraničné financovanie'!F$504)</f>
        <v>0</v>
      </c>
      <c r="E167" s="316">
        <f>IF('Zahraničné financovanie'!G$504=0,0,'Zahraničné financovanie'!G460/'Zahraničné financovanie'!G$504)</f>
        <v>0</v>
      </c>
      <c r="F167" s="316">
        <f>IF('Zahraničné financovanie'!H$504=0,0,'Zahraničné financovanie'!H460/'Zahraničné financovanie'!H$504)</f>
        <v>0</v>
      </c>
      <c r="G167" s="316">
        <f>IF('Zahraničné financovanie'!I$504=0,0,'Zahraničné financovanie'!I460/'Zahraničné financovanie'!I$504)</f>
        <v>5.1875738253491586E-4</v>
      </c>
      <c r="H167" s="316">
        <f>IF('Zahraničné financovanie'!J$504=0,0,'Zahraničné financovanie'!J460/'Zahraničné financovanie'!J$504)</f>
        <v>0</v>
      </c>
      <c r="I167" s="316">
        <f>IF('Zahraničné financovanie'!K$504=0,0,'Zahraničné financovanie'!K460/'Zahraničné financovanie'!K$504)</f>
        <v>0</v>
      </c>
      <c r="J167" s="316">
        <f>IF('Zahraničné financovanie'!L$504=0,0,'Zahraničné financovanie'!L460/'Zahraničné financovanie'!L$504)</f>
        <v>0</v>
      </c>
      <c r="K167" s="316">
        <f>IF('Zahraničné financovanie'!M$504=0,0,'Zahraničné financovanie'!M460/'Zahraničné financovanie'!M$504)</f>
        <v>0</v>
      </c>
      <c r="L167" s="316">
        <f>IF('Zahraničné financovanie'!N$504=0,0,'Zahraničné financovanie'!N460/'Zahraničné financovanie'!N$504)</f>
        <v>0</v>
      </c>
      <c r="M167" s="316">
        <f>IF('Zahraničné financovanie'!O$504=0,0,'Zahraničné financovanie'!O460/'Zahraničné financovanie'!O$504)</f>
        <v>0</v>
      </c>
      <c r="N167" s="316">
        <f>IF('Zahraničné financovanie'!P$504=0,0,'Zahraničné financovanie'!P460/'Zahraničné financovanie'!P$504)</f>
        <v>0</v>
      </c>
      <c r="O167" s="316">
        <f>IF('Zahraničné financovanie'!Q$504=0,0,'Zahraničné financovanie'!Q460/'Zahraničné financovanie'!Q$504)</f>
        <v>0</v>
      </c>
      <c r="P167" s="316">
        <f>IF('Zahraničné financovanie'!R$504=0,0,'Zahraničné financovanie'!R460/'Zahraničné financovanie'!R$504)</f>
        <v>0</v>
      </c>
      <c r="Q167" s="316">
        <f>IF('Zahraničné financovanie'!S$504=0,0,'Zahraničné financovanie'!S460/'Zahraničné financovanie'!S$504)</f>
        <v>0</v>
      </c>
      <c r="R167" s="316">
        <f>IF('Zahraničné financovanie'!T$504=0,0,'Zahraničné financovanie'!T460/'Zahraničné financovanie'!T$504)</f>
        <v>0</v>
      </c>
      <c r="S167" s="316">
        <f>IF('Zahraničné financovanie'!U$504=0,0,'Zahraničné financovanie'!U460/'Zahraničné financovanie'!U$504)</f>
        <v>0</v>
      </c>
      <c r="T167" s="316">
        <f>IF('Zahraničné financovanie'!V$504=0,0,'Zahraničné financovanie'!V460/'Zahraničné financovanie'!V$504)</f>
        <v>0</v>
      </c>
      <c r="U167" s="316">
        <f>IF('Zahraničné financovanie'!W$504=0,0,'Zahraničné financovanie'!W460/'Zahraničné financovanie'!W$504)</f>
        <v>0</v>
      </c>
      <c r="V167" s="316">
        <f>IF('Zahraničné financovanie'!X$504=0,0,'Zahraničné financovanie'!X460/'Zahraničné financovanie'!X$504)</f>
        <v>0</v>
      </c>
      <c r="W167" s="316">
        <f>IF('Zahraničné financovanie'!Y$504=0,0,'Zahraničné financovanie'!Y460/'Zahraničné financovanie'!Y$504)</f>
        <v>0</v>
      </c>
      <c r="X167" s="316">
        <f>IF('Zahraničné financovanie'!Z$504=0,0,'Zahraničné financovanie'!Z460/'Zahraničné financovanie'!Z$504)</f>
        <v>0</v>
      </c>
      <c r="Y167" s="316">
        <f>IF('Zahraničné financovanie'!AA$504=0,0,'Zahraničné financovanie'!AA460/'Zahraničné financovanie'!AA$504)</f>
        <v>0</v>
      </c>
      <c r="Z167" s="316">
        <f>IF('Zahraničné financovanie'!AB$504=0,0,'Zahraničné financovanie'!AB460/'Zahraničné financovanie'!AB$504)</f>
        <v>0</v>
      </c>
      <c r="AA167" s="316">
        <f>IF('Zahraničné financovanie'!AC$504=0,0,'Zahraničné financovanie'!AC460/'Zahraničné financovanie'!AC$504)</f>
        <v>0</v>
      </c>
      <c r="AB167" s="316">
        <f>IF('Zahraničné financovanie'!AD$504=0,0,'Zahraničné financovanie'!AD460/'Zahraničné financovanie'!AD$504)</f>
        <v>0</v>
      </c>
      <c r="AC167" s="316">
        <f>IF('Zahraničné financovanie'!AE$504=0,0,'Zahraničné financovanie'!AE460/'Zahraničné financovanie'!AE$504)</f>
        <v>0</v>
      </c>
      <c r="AD167" s="316">
        <f>IF('Zahraničné financovanie'!AF$504=0,0,'Zahraničné financovanie'!AF460/'Zahraničné financovanie'!AF$504)</f>
        <v>0</v>
      </c>
      <c r="AE167" s="316">
        <f>IF('Zahraničné financovanie'!AG$504=0,0,'Zahraničné financovanie'!AG460/'Zahraničné financovanie'!AG$504)</f>
        <v>0</v>
      </c>
      <c r="AF167" s="316">
        <f>IF('Zahraničné financovanie'!AH$504=0,0,'Zahraničné financovanie'!AH460/'Zahraničné financovanie'!AH$504)</f>
        <v>0</v>
      </c>
      <c r="AG167" s="316">
        <f>IF('Zahraničné financovanie'!AI$504=0,0,'Zahraničné financovanie'!AI460/'Zahraničné financovanie'!AI$504)</f>
        <v>0</v>
      </c>
      <c r="AH167" s="316">
        <f>IF('Zahraničné financovanie'!AJ$504=0,0,'Zahraničné financovanie'!AJ460/'Zahraničné financovanie'!AJ$504)</f>
        <v>0</v>
      </c>
      <c r="AI167" s="316">
        <f>IF('Zahraničné financovanie'!AK$504=0,0,'Zahraničné financovanie'!AK460/'Zahraničné financovanie'!AK$504)</f>
        <v>0</v>
      </c>
      <c r="AJ167" s="316">
        <f>IF('Zahraničné financovanie'!AL$504=0,0,'Zahraničné financovanie'!AL460/'Zahraničné financovanie'!AL$504)</f>
        <v>0</v>
      </c>
      <c r="AK167" s="316">
        <f>IF('Zahraničné financovanie'!AM$504=0,0,'Zahraničné financovanie'!AM460/'Zahraničné financovanie'!AM$504)</f>
        <v>0</v>
      </c>
      <c r="AL167" s="316">
        <f>IF('Zahraničné financovanie'!AN$504=0,0,'Zahraničné financovanie'!AN460/'Zahraničné financovanie'!AN$504)</f>
        <v>0</v>
      </c>
      <c r="AM167" s="316">
        <f>IF('Zahraničné financovanie'!AO$504=0,0,'Zahraničné financovanie'!AO460/'Zahraničné financovanie'!AO$504)</f>
        <v>0</v>
      </c>
      <c r="AN167" s="316">
        <f>IF('Zahraničné financovanie'!AP$504=0,0,'Zahraničné financovanie'!AP460/'Zahraničné financovanie'!AP$504)</f>
        <v>0</v>
      </c>
      <c r="AO167" s="316">
        <f>IF('Zahraničné financovanie'!AQ$504=0,0,'Zahraničné financovanie'!AQ460/'Zahraničné financovanie'!AQ$504)</f>
        <v>0</v>
      </c>
      <c r="AP167" s="316">
        <f>IF('Zahraničné financovanie'!AR$504=0,0,'Zahraničné financovanie'!AR460/'Zahraničné financovanie'!AR$504)</f>
        <v>0</v>
      </c>
      <c r="AQ167" s="316">
        <f>IF('Zahraničné financovanie'!AS$504=0,0,'Zahraničné financovanie'!AS460/'Zahraničné financovanie'!AS$504)</f>
        <v>0</v>
      </c>
      <c r="AR167" s="316">
        <f>IF('Zahraničné financovanie'!AT$504=0,0,'Zahraničné financovanie'!AT460/'Zahraničné financovanie'!AT$504)</f>
        <v>0</v>
      </c>
      <c r="AS167" s="316">
        <f>IF('Zahraničné financovanie'!AU$504=0,0,'Zahraničné financovanie'!AU460/'Zahraničné financovanie'!AU$504)</f>
        <v>0</v>
      </c>
      <c r="AT167" s="316">
        <f>IF('Zahraničné financovanie'!AV$504=0,0,'Zahraničné financovanie'!AV460/'Zahraničné financovanie'!AV$504)</f>
        <v>0</v>
      </c>
      <c r="AU167" s="316">
        <f>IF('Zahraničné financovanie'!AW$504=0,0,'Zahraničné financovanie'!AW460/'Zahraničné financovanie'!AW$504)</f>
        <v>0</v>
      </c>
      <c r="AV167" s="316">
        <f>IF('Zahraničné financovanie'!AX$504=0,0,'Zahraničné financovanie'!AX460/'Zahraničné financovanie'!AX$504)</f>
        <v>0</v>
      </c>
      <c r="AW167" s="316">
        <f>IF('Zahraničné financovanie'!AY$504=0,0,'Zahraničné financovanie'!AY460/'Zahraničné financovanie'!AY$504)</f>
        <v>0</v>
      </c>
      <c r="AX167" s="316">
        <f>IF('Zahraničné financovanie'!AZ$504=0,0,'Zahraničné financovanie'!AZ460/'Zahraničné financovanie'!AZ$504)</f>
        <v>0</v>
      </c>
      <c r="AY167" s="316">
        <f>IF('Zahraničné financovanie'!BA$504=0,0,'Zahraničné financovanie'!BA460/'Zahraničné financovanie'!BA$504)</f>
        <v>0</v>
      </c>
      <c r="AZ167" s="316">
        <f>IF('Zahraničné financovanie'!BB$504=0,0,'Zahraničné financovanie'!BB460/'Zahraničné financovanie'!BB$504)</f>
        <v>0</v>
      </c>
      <c r="BA167" s="316">
        <f>IF('Zahraničné financovanie'!BC$504=0,0,'Zahraničné financovanie'!BC460/'Zahraničné financovanie'!BC$504)</f>
        <v>0</v>
      </c>
      <c r="BB167" s="316">
        <f>IF('Zahraničné financovanie'!BD$504=0,0,'Zahraničné financovanie'!BD460/'Zahraničné financovanie'!BD$504)</f>
        <v>0</v>
      </c>
    </row>
    <row r="168" spans="1:54" ht="14.25" customHeight="1" x14ac:dyDescent="0.2">
      <c r="A168" s="31">
        <v>161</v>
      </c>
      <c r="B168" s="37" t="s">
        <v>348</v>
      </c>
      <c r="C168" s="37"/>
      <c r="D168" s="315">
        <f>IF('Zahraničné financovanie'!F$504=0,0,'Zahraničné financovanie'!F461/'Zahraničné financovanie'!F$504)</f>
        <v>0</v>
      </c>
      <c r="E168" s="315">
        <f>IF('Zahraničné financovanie'!G$504=0,0,'Zahraničné financovanie'!G461/'Zahraničné financovanie'!G$504)</f>
        <v>0</v>
      </c>
      <c r="F168" s="315">
        <f>IF('Zahraničné financovanie'!H$504=0,0,'Zahraničné financovanie'!H461/'Zahraničné financovanie'!H$504)</f>
        <v>0</v>
      </c>
      <c r="G168" s="315">
        <f>IF('Zahraničné financovanie'!I$504=0,0,'Zahraničné financovanie'!I461/'Zahraničné financovanie'!I$504)</f>
        <v>0</v>
      </c>
      <c r="H168" s="315">
        <f>IF('Zahraničné financovanie'!J$504=0,0,'Zahraničné financovanie'!J461/'Zahraničné financovanie'!J$504)</f>
        <v>0</v>
      </c>
      <c r="I168" s="315">
        <f>IF('Zahraničné financovanie'!K$504=0,0,'Zahraničné financovanie'!K461/'Zahraničné financovanie'!K$504)</f>
        <v>0</v>
      </c>
      <c r="J168" s="315">
        <f>IF('Zahraničné financovanie'!L$504=0,0,'Zahraničné financovanie'!L461/'Zahraničné financovanie'!L$504)</f>
        <v>0</v>
      </c>
      <c r="K168" s="315">
        <f>IF('Zahraničné financovanie'!M$504=0,0,'Zahraničné financovanie'!M461/'Zahraničné financovanie'!M$504)</f>
        <v>0</v>
      </c>
      <c r="L168" s="315">
        <f>IF('Zahraničné financovanie'!N$504=0,0,'Zahraničné financovanie'!N461/'Zahraničné financovanie'!N$504)</f>
        <v>0</v>
      </c>
      <c r="M168" s="315">
        <f>IF('Zahraničné financovanie'!O$504=0,0,'Zahraničné financovanie'!O461/'Zahraničné financovanie'!O$504)</f>
        <v>1.8791619210974614E-3</v>
      </c>
      <c r="N168" s="315">
        <f>IF('Zahraničné financovanie'!P$504=0,0,'Zahraničné financovanie'!P461/'Zahraničné financovanie'!P$504)</f>
        <v>0</v>
      </c>
      <c r="O168" s="315">
        <f>IF('Zahraničné financovanie'!Q$504=0,0,'Zahraničné financovanie'!Q461/'Zahraničné financovanie'!Q$504)</f>
        <v>0</v>
      </c>
      <c r="P168" s="315">
        <f>IF('Zahraničné financovanie'!R$504=0,0,'Zahraničné financovanie'!R461/'Zahraničné financovanie'!R$504)</f>
        <v>0</v>
      </c>
      <c r="Q168" s="315">
        <f>IF('Zahraničné financovanie'!S$504=0,0,'Zahraničné financovanie'!S461/'Zahraničné financovanie'!S$504)</f>
        <v>0</v>
      </c>
      <c r="R168" s="315">
        <f>IF('Zahraničné financovanie'!T$504=0,0,'Zahraničné financovanie'!T461/'Zahraničné financovanie'!T$504)</f>
        <v>0</v>
      </c>
      <c r="S168" s="315">
        <f>IF('Zahraničné financovanie'!U$504=0,0,'Zahraničné financovanie'!U461/'Zahraničné financovanie'!U$504)</f>
        <v>0</v>
      </c>
      <c r="T168" s="315">
        <f>IF('Zahraničné financovanie'!V$504=0,0,'Zahraničné financovanie'!V461/'Zahraničné financovanie'!V$504)</f>
        <v>0</v>
      </c>
      <c r="U168" s="315">
        <f>IF('Zahraničné financovanie'!W$504=0,0,'Zahraničné financovanie'!W461/'Zahraničné financovanie'!W$504)</f>
        <v>0</v>
      </c>
      <c r="V168" s="315">
        <f>IF('Zahraničné financovanie'!X$504=0,0,'Zahraničné financovanie'!X461/'Zahraničné financovanie'!X$504)</f>
        <v>0</v>
      </c>
      <c r="W168" s="315">
        <f>IF('Zahraničné financovanie'!Y$504=0,0,'Zahraničné financovanie'!Y461/'Zahraničné financovanie'!Y$504)</f>
        <v>0</v>
      </c>
      <c r="X168" s="315">
        <f>IF('Zahraničné financovanie'!Z$504=0,0,'Zahraničné financovanie'!Z461/'Zahraničné financovanie'!Z$504)</f>
        <v>0</v>
      </c>
      <c r="Y168" s="315">
        <f>IF('Zahraničné financovanie'!AA$504=0,0,'Zahraničné financovanie'!AA461/'Zahraničné financovanie'!AA$504)</f>
        <v>0</v>
      </c>
      <c r="Z168" s="315">
        <f>IF('Zahraničné financovanie'!AB$504=0,0,'Zahraničné financovanie'!AB461/'Zahraničné financovanie'!AB$504)</f>
        <v>0</v>
      </c>
      <c r="AA168" s="315">
        <f>IF('Zahraničné financovanie'!AC$504=0,0,'Zahraničné financovanie'!AC461/'Zahraničné financovanie'!AC$504)</f>
        <v>0</v>
      </c>
      <c r="AB168" s="315">
        <f>IF('Zahraničné financovanie'!AD$504=0,0,'Zahraničné financovanie'!AD461/'Zahraničné financovanie'!AD$504)</f>
        <v>0</v>
      </c>
      <c r="AC168" s="315">
        <f>IF('Zahraničné financovanie'!AE$504=0,0,'Zahraničné financovanie'!AE461/'Zahraničné financovanie'!AE$504)</f>
        <v>0</v>
      </c>
      <c r="AD168" s="315">
        <f>IF('Zahraničné financovanie'!AF$504=0,0,'Zahraničné financovanie'!AF461/'Zahraničné financovanie'!AF$504)</f>
        <v>0</v>
      </c>
      <c r="AE168" s="315">
        <f>IF('Zahraničné financovanie'!AG$504=0,0,'Zahraničné financovanie'!AG461/'Zahraničné financovanie'!AG$504)</f>
        <v>0</v>
      </c>
      <c r="AF168" s="315">
        <f>IF('Zahraničné financovanie'!AH$504=0,0,'Zahraničné financovanie'!AH461/'Zahraničné financovanie'!AH$504)</f>
        <v>0</v>
      </c>
      <c r="AG168" s="315">
        <f>IF('Zahraničné financovanie'!AI$504=0,0,'Zahraničné financovanie'!AI461/'Zahraničné financovanie'!AI$504)</f>
        <v>0</v>
      </c>
      <c r="AH168" s="315">
        <f>IF('Zahraničné financovanie'!AJ$504=0,0,'Zahraničné financovanie'!AJ461/'Zahraničné financovanie'!AJ$504)</f>
        <v>0</v>
      </c>
      <c r="AI168" s="315">
        <f>IF('Zahraničné financovanie'!AK$504=0,0,'Zahraničné financovanie'!AK461/'Zahraničné financovanie'!AK$504)</f>
        <v>0</v>
      </c>
      <c r="AJ168" s="315">
        <f>IF('Zahraničné financovanie'!AL$504=0,0,'Zahraničné financovanie'!AL461/'Zahraničné financovanie'!AL$504)</f>
        <v>0</v>
      </c>
      <c r="AK168" s="315">
        <f>IF('Zahraničné financovanie'!AM$504=0,0,'Zahraničné financovanie'!AM461/'Zahraničné financovanie'!AM$504)</f>
        <v>0</v>
      </c>
      <c r="AL168" s="315">
        <f>IF('Zahraničné financovanie'!AN$504=0,0,'Zahraničné financovanie'!AN461/'Zahraničné financovanie'!AN$504)</f>
        <v>0</v>
      </c>
      <c r="AM168" s="315">
        <f>IF('Zahraničné financovanie'!AO$504=0,0,'Zahraničné financovanie'!AO461/'Zahraničné financovanie'!AO$504)</f>
        <v>0</v>
      </c>
      <c r="AN168" s="315">
        <f>IF('Zahraničné financovanie'!AP$504=0,0,'Zahraničné financovanie'!AP461/'Zahraničné financovanie'!AP$504)</f>
        <v>0</v>
      </c>
      <c r="AO168" s="315">
        <f>IF('Zahraničné financovanie'!AQ$504=0,0,'Zahraničné financovanie'!AQ461/'Zahraničné financovanie'!AQ$504)</f>
        <v>0</v>
      </c>
      <c r="AP168" s="315">
        <f>IF('Zahraničné financovanie'!AR$504=0,0,'Zahraničné financovanie'!AR461/'Zahraničné financovanie'!AR$504)</f>
        <v>0</v>
      </c>
      <c r="AQ168" s="315">
        <f>IF('Zahraničné financovanie'!AS$504=0,0,'Zahraničné financovanie'!AS461/'Zahraničné financovanie'!AS$504)</f>
        <v>0</v>
      </c>
      <c r="AR168" s="315">
        <f>IF('Zahraničné financovanie'!AT$504=0,0,'Zahraničné financovanie'!AT461/'Zahraničné financovanie'!AT$504)</f>
        <v>0</v>
      </c>
      <c r="AS168" s="315">
        <f>IF('Zahraničné financovanie'!AU$504=0,0,'Zahraničné financovanie'!AU461/'Zahraničné financovanie'!AU$504)</f>
        <v>0</v>
      </c>
      <c r="AT168" s="315">
        <f>IF('Zahraničné financovanie'!AV$504=0,0,'Zahraničné financovanie'!AV461/'Zahraničné financovanie'!AV$504)</f>
        <v>0</v>
      </c>
      <c r="AU168" s="315">
        <f>IF('Zahraničné financovanie'!AW$504=0,0,'Zahraničné financovanie'!AW461/'Zahraničné financovanie'!AW$504)</f>
        <v>0</v>
      </c>
      <c r="AV168" s="315">
        <f>IF('Zahraničné financovanie'!AX$504=0,0,'Zahraničné financovanie'!AX461/'Zahraničné financovanie'!AX$504)</f>
        <v>0</v>
      </c>
      <c r="AW168" s="315">
        <f>IF('Zahraničné financovanie'!AY$504=0,0,'Zahraničné financovanie'!AY461/'Zahraničné financovanie'!AY$504)</f>
        <v>0</v>
      </c>
      <c r="AX168" s="315">
        <f>IF('Zahraničné financovanie'!AZ$504=0,0,'Zahraničné financovanie'!AZ461/'Zahraničné financovanie'!AZ$504)</f>
        <v>0</v>
      </c>
      <c r="AY168" s="315">
        <f>IF('Zahraničné financovanie'!BA$504=0,0,'Zahraničné financovanie'!BA461/'Zahraničné financovanie'!BA$504)</f>
        <v>0</v>
      </c>
      <c r="AZ168" s="315">
        <f>IF('Zahraničné financovanie'!BB$504=0,0,'Zahraničné financovanie'!BB461/'Zahraničné financovanie'!BB$504)</f>
        <v>0</v>
      </c>
      <c r="BA168" s="315">
        <f>IF('Zahraničné financovanie'!BC$504=0,0,'Zahraničné financovanie'!BC461/'Zahraničné financovanie'!BC$504)</f>
        <v>0</v>
      </c>
      <c r="BB168" s="315">
        <f>IF('Zahraničné financovanie'!BD$504=0,0,'Zahraničné financovanie'!BD461/'Zahraničné financovanie'!BD$504)</f>
        <v>0</v>
      </c>
    </row>
    <row r="169" spans="1:54" ht="14.25" customHeight="1" x14ac:dyDescent="0.25">
      <c r="A169" s="31">
        <v>162</v>
      </c>
      <c r="B169" s="41" t="s">
        <v>358</v>
      </c>
      <c r="C169" s="46" t="s">
        <v>357</v>
      </c>
      <c r="D169" s="316">
        <f>IF('Zahraničné financovanie'!F$504=0,0,'Zahraničné financovanie'!F462/'Zahraničné financovanie'!F$504)</f>
        <v>0</v>
      </c>
      <c r="E169" s="316">
        <f>IF('Zahraničné financovanie'!G$504=0,0,'Zahraničné financovanie'!G462/'Zahraničné financovanie'!G$504)</f>
        <v>0</v>
      </c>
      <c r="F169" s="316">
        <f>IF('Zahraničné financovanie'!H$504=0,0,'Zahraničné financovanie'!H462/'Zahraničné financovanie'!H$504)</f>
        <v>0</v>
      </c>
      <c r="G169" s="316">
        <f>IF('Zahraničné financovanie'!I$504=0,0,'Zahraničné financovanie'!I462/'Zahraničné financovanie'!I$504)</f>
        <v>0</v>
      </c>
      <c r="H169" s="316">
        <f>IF('Zahraničné financovanie'!J$504=0,0,'Zahraničné financovanie'!J462/'Zahraničné financovanie'!J$504)</f>
        <v>0</v>
      </c>
      <c r="I169" s="316">
        <f>IF('Zahraničné financovanie'!K$504=0,0,'Zahraničné financovanie'!K462/'Zahraničné financovanie'!K$504)</f>
        <v>0</v>
      </c>
      <c r="J169" s="316">
        <f>IF('Zahraničné financovanie'!L$504=0,0,'Zahraničné financovanie'!L462/'Zahraničné financovanie'!L$504)</f>
        <v>0</v>
      </c>
      <c r="K169" s="316">
        <f>IF('Zahraničné financovanie'!M$504=0,0,'Zahraničné financovanie'!M462/'Zahraničné financovanie'!M$504)</f>
        <v>0</v>
      </c>
      <c r="L169" s="316">
        <f>IF('Zahraničné financovanie'!N$504=0,0,'Zahraničné financovanie'!N462/'Zahraničné financovanie'!N$504)</f>
        <v>0</v>
      </c>
      <c r="M169" s="316">
        <f>IF('Zahraničné financovanie'!O$504=0,0,'Zahraničné financovanie'!O462/'Zahraničné financovanie'!O$504)</f>
        <v>1.4647384960359841E-3</v>
      </c>
      <c r="N169" s="316">
        <f>IF('Zahraničné financovanie'!P$504=0,0,'Zahraničné financovanie'!P462/'Zahraničné financovanie'!P$504)</f>
        <v>0</v>
      </c>
      <c r="O169" s="316">
        <f>IF('Zahraničné financovanie'!Q$504=0,0,'Zahraničné financovanie'!Q462/'Zahraničné financovanie'!Q$504)</f>
        <v>0</v>
      </c>
      <c r="P169" s="316">
        <f>IF('Zahraničné financovanie'!R$504=0,0,'Zahraničné financovanie'!R462/'Zahraničné financovanie'!R$504)</f>
        <v>0</v>
      </c>
      <c r="Q169" s="316">
        <f>IF('Zahraničné financovanie'!S$504=0,0,'Zahraničné financovanie'!S462/'Zahraničné financovanie'!S$504)</f>
        <v>0</v>
      </c>
      <c r="R169" s="316">
        <f>IF('Zahraničné financovanie'!T$504=0,0,'Zahraničné financovanie'!T462/'Zahraničné financovanie'!T$504)</f>
        <v>0</v>
      </c>
      <c r="S169" s="316">
        <f>IF('Zahraničné financovanie'!U$504=0,0,'Zahraničné financovanie'!U462/'Zahraničné financovanie'!U$504)</f>
        <v>0</v>
      </c>
      <c r="T169" s="316">
        <f>IF('Zahraničné financovanie'!V$504=0,0,'Zahraničné financovanie'!V462/'Zahraničné financovanie'!V$504)</f>
        <v>0</v>
      </c>
      <c r="U169" s="316">
        <f>IF('Zahraničné financovanie'!W$504=0,0,'Zahraničné financovanie'!W462/'Zahraničné financovanie'!W$504)</f>
        <v>0</v>
      </c>
      <c r="V169" s="316">
        <f>IF('Zahraničné financovanie'!X$504=0,0,'Zahraničné financovanie'!X462/'Zahraničné financovanie'!X$504)</f>
        <v>0</v>
      </c>
      <c r="W169" s="316">
        <f>IF('Zahraničné financovanie'!Y$504=0,0,'Zahraničné financovanie'!Y462/'Zahraničné financovanie'!Y$504)</f>
        <v>0</v>
      </c>
      <c r="X169" s="316">
        <f>IF('Zahraničné financovanie'!Z$504=0,0,'Zahraničné financovanie'!Z462/'Zahraničné financovanie'!Z$504)</f>
        <v>0</v>
      </c>
      <c r="Y169" s="316">
        <f>IF('Zahraničné financovanie'!AA$504=0,0,'Zahraničné financovanie'!AA462/'Zahraničné financovanie'!AA$504)</f>
        <v>0</v>
      </c>
      <c r="Z169" s="316">
        <f>IF('Zahraničné financovanie'!AB$504=0,0,'Zahraničné financovanie'!AB462/'Zahraničné financovanie'!AB$504)</f>
        <v>0</v>
      </c>
      <c r="AA169" s="316">
        <f>IF('Zahraničné financovanie'!AC$504=0,0,'Zahraničné financovanie'!AC462/'Zahraničné financovanie'!AC$504)</f>
        <v>0</v>
      </c>
      <c r="AB169" s="316">
        <f>IF('Zahraničné financovanie'!AD$504=0,0,'Zahraničné financovanie'!AD462/'Zahraničné financovanie'!AD$504)</f>
        <v>0</v>
      </c>
      <c r="AC169" s="316">
        <f>IF('Zahraničné financovanie'!AE$504=0,0,'Zahraničné financovanie'!AE462/'Zahraničné financovanie'!AE$504)</f>
        <v>0</v>
      </c>
      <c r="AD169" s="316">
        <f>IF('Zahraničné financovanie'!AF$504=0,0,'Zahraničné financovanie'!AF462/'Zahraničné financovanie'!AF$504)</f>
        <v>0</v>
      </c>
      <c r="AE169" s="316">
        <f>IF('Zahraničné financovanie'!AG$504=0,0,'Zahraničné financovanie'!AG462/'Zahraničné financovanie'!AG$504)</f>
        <v>0</v>
      </c>
      <c r="AF169" s="316">
        <f>IF('Zahraničné financovanie'!AH$504=0,0,'Zahraničné financovanie'!AH462/'Zahraničné financovanie'!AH$504)</f>
        <v>0</v>
      </c>
      <c r="AG169" s="316">
        <f>IF('Zahraničné financovanie'!AI$504=0,0,'Zahraničné financovanie'!AI462/'Zahraničné financovanie'!AI$504)</f>
        <v>0</v>
      </c>
      <c r="AH169" s="316">
        <f>IF('Zahraničné financovanie'!AJ$504=0,0,'Zahraničné financovanie'!AJ462/'Zahraničné financovanie'!AJ$504)</f>
        <v>0</v>
      </c>
      <c r="AI169" s="316">
        <f>IF('Zahraničné financovanie'!AK$504=0,0,'Zahraničné financovanie'!AK462/'Zahraničné financovanie'!AK$504)</f>
        <v>0</v>
      </c>
      <c r="AJ169" s="316">
        <f>IF('Zahraničné financovanie'!AL$504=0,0,'Zahraničné financovanie'!AL462/'Zahraničné financovanie'!AL$504)</f>
        <v>0</v>
      </c>
      <c r="AK169" s="316">
        <f>IF('Zahraničné financovanie'!AM$504=0,0,'Zahraničné financovanie'!AM462/'Zahraničné financovanie'!AM$504)</f>
        <v>0</v>
      </c>
      <c r="AL169" s="316">
        <f>IF('Zahraničné financovanie'!AN$504=0,0,'Zahraničné financovanie'!AN462/'Zahraničné financovanie'!AN$504)</f>
        <v>0</v>
      </c>
      <c r="AM169" s="316">
        <f>IF('Zahraničné financovanie'!AO$504=0,0,'Zahraničné financovanie'!AO462/'Zahraničné financovanie'!AO$504)</f>
        <v>0</v>
      </c>
      <c r="AN169" s="316">
        <f>IF('Zahraničné financovanie'!AP$504=0,0,'Zahraničné financovanie'!AP462/'Zahraničné financovanie'!AP$504)</f>
        <v>0</v>
      </c>
      <c r="AO169" s="316">
        <f>IF('Zahraničné financovanie'!AQ$504=0,0,'Zahraničné financovanie'!AQ462/'Zahraničné financovanie'!AQ$504)</f>
        <v>0</v>
      </c>
      <c r="AP169" s="316">
        <f>IF('Zahraničné financovanie'!AR$504=0,0,'Zahraničné financovanie'!AR462/'Zahraničné financovanie'!AR$504)</f>
        <v>0</v>
      </c>
      <c r="AQ169" s="316">
        <f>IF('Zahraničné financovanie'!AS$504=0,0,'Zahraničné financovanie'!AS462/'Zahraničné financovanie'!AS$504)</f>
        <v>0</v>
      </c>
      <c r="AR169" s="316">
        <f>IF('Zahraničné financovanie'!AT$504=0,0,'Zahraničné financovanie'!AT462/'Zahraničné financovanie'!AT$504)</f>
        <v>0</v>
      </c>
      <c r="AS169" s="316">
        <f>IF('Zahraničné financovanie'!AU$504=0,0,'Zahraničné financovanie'!AU462/'Zahraničné financovanie'!AU$504)</f>
        <v>0</v>
      </c>
      <c r="AT169" s="316">
        <f>IF('Zahraničné financovanie'!AV$504=0,0,'Zahraničné financovanie'!AV462/'Zahraničné financovanie'!AV$504)</f>
        <v>0</v>
      </c>
      <c r="AU169" s="316">
        <f>IF('Zahraničné financovanie'!AW$504=0,0,'Zahraničné financovanie'!AW462/'Zahraničné financovanie'!AW$504)</f>
        <v>0</v>
      </c>
      <c r="AV169" s="316">
        <f>IF('Zahraničné financovanie'!AX$504=0,0,'Zahraničné financovanie'!AX462/'Zahraničné financovanie'!AX$504)</f>
        <v>0</v>
      </c>
      <c r="AW169" s="316">
        <f>IF('Zahraničné financovanie'!AY$504=0,0,'Zahraničné financovanie'!AY462/'Zahraničné financovanie'!AY$504)</f>
        <v>0</v>
      </c>
      <c r="AX169" s="316">
        <f>IF('Zahraničné financovanie'!AZ$504=0,0,'Zahraničné financovanie'!AZ462/'Zahraničné financovanie'!AZ$504)</f>
        <v>0</v>
      </c>
      <c r="AY169" s="316">
        <f>IF('Zahraničné financovanie'!BA$504=0,0,'Zahraničné financovanie'!BA462/'Zahraničné financovanie'!BA$504)</f>
        <v>0</v>
      </c>
      <c r="AZ169" s="316">
        <f>IF('Zahraničné financovanie'!BB$504=0,0,'Zahraničné financovanie'!BB462/'Zahraničné financovanie'!BB$504)</f>
        <v>0</v>
      </c>
      <c r="BA169" s="316">
        <f>IF('Zahraničné financovanie'!BC$504=0,0,'Zahraničné financovanie'!BC462/'Zahraničné financovanie'!BC$504)</f>
        <v>0</v>
      </c>
      <c r="BB169" s="316">
        <f>IF('Zahraničné financovanie'!BD$504=0,0,'Zahraničné financovanie'!BD462/'Zahraničné financovanie'!BD$504)</f>
        <v>0</v>
      </c>
    </row>
    <row r="170" spans="1:54" ht="14.25" customHeight="1" x14ac:dyDescent="0.2">
      <c r="A170" s="31">
        <v>163</v>
      </c>
      <c r="B170" s="37" t="s">
        <v>309</v>
      </c>
      <c r="C170" s="37" t="s">
        <v>308</v>
      </c>
      <c r="D170" s="315">
        <f>IF('Zahraničné financovanie'!F$504=0,0,'Zahraničné financovanie'!F463/'Zahraničné financovanie'!F$504)</f>
        <v>0</v>
      </c>
      <c r="E170" s="315">
        <f>IF('Zahraničné financovanie'!G$504=0,0,'Zahraničné financovanie'!G463/'Zahraničné financovanie'!G$504)</f>
        <v>0</v>
      </c>
      <c r="F170" s="315">
        <f>IF('Zahraničné financovanie'!H$504=0,0,'Zahraničné financovanie'!H463/'Zahraničné financovanie'!H$504)</f>
        <v>0</v>
      </c>
      <c r="G170" s="315">
        <f>IF('Zahraničné financovanie'!I$504=0,0,'Zahraničné financovanie'!I463/'Zahraničné financovanie'!I$504)</f>
        <v>0</v>
      </c>
      <c r="H170" s="315">
        <f>IF('Zahraničné financovanie'!J$504=0,0,'Zahraničné financovanie'!J463/'Zahraničné financovanie'!J$504)</f>
        <v>0</v>
      </c>
      <c r="I170" s="315">
        <f>IF('Zahraničné financovanie'!K$504=0,0,'Zahraničné financovanie'!K463/'Zahraničné financovanie'!K$504)</f>
        <v>0</v>
      </c>
      <c r="J170" s="315">
        <f>IF('Zahraničné financovanie'!L$504=0,0,'Zahraničné financovanie'!L463/'Zahraničné financovanie'!L$504)</f>
        <v>1.0482180293501049E-3</v>
      </c>
      <c r="K170" s="315">
        <f>IF('Zahraničné financovanie'!M$504=0,0,'Zahraničné financovanie'!M463/'Zahraničné financovanie'!M$504)</f>
        <v>0</v>
      </c>
      <c r="L170" s="315">
        <f>IF('Zahraničné financovanie'!N$504=0,0,'Zahraničné financovanie'!N463/'Zahraničné financovanie'!N$504)</f>
        <v>0</v>
      </c>
      <c r="M170" s="315">
        <f>IF('Zahraničné financovanie'!O$504=0,0,'Zahraničné financovanie'!O463/'Zahraničné financovanie'!O$504)</f>
        <v>2.5581227783340287E-3</v>
      </c>
      <c r="N170" s="315">
        <f>IF('Zahraničné financovanie'!P$504=0,0,'Zahraničné financovanie'!P463/'Zahraničné financovanie'!P$504)</f>
        <v>0</v>
      </c>
      <c r="O170" s="315">
        <f>IF('Zahraničné financovanie'!Q$504=0,0,'Zahraničné financovanie'!Q463/'Zahraničné financovanie'!Q$504)</f>
        <v>4.8714208757434495E-3</v>
      </c>
      <c r="P170" s="315">
        <f>IF('Zahraničné financovanie'!R$504=0,0,'Zahraničné financovanie'!R463/'Zahraničné financovanie'!R$504)</f>
        <v>0</v>
      </c>
      <c r="Q170" s="315">
        <f>IF('Zahraničné financovanie'!S$504=0,0,'Zahraničné financovanie'!S463/'Zahraničné financovanie'!S$504)</f>
        <v>0</v>
      </c>
      <c r="R170" s="315">
        <f>IF('Zahraničné financovanie'!T$504=0,0,'Zahraničné financovanie'!T463/'Zahraničné financovanie'!T$504)</f>
        <v>0</v>
      </c>
      <c r="S170" s="315">
        <f>IF('Zahraničné financovanie'!U$504=0,0,'Zahraničné financovanie'!U463/'Zahraničné financovanie'!U$504)</f>
        <v>0</v>
      </c>
      <c r="T170" s="315">
        <f>IF('Zahraničné financovanie'!V$504=0,0,'Zahraničné financovanie'!V463/'Zahraničné financovanie'!V$504)</f>
        <v>0</v>
      </c>
      <c r="U170" s="315">
        <f>IF('Zahraničné financovanie'!W$504=0,0,'Zahraničné financovanie'!W463/'Zahraničné financovanie'!W$504)</f>
        <v>0</v>
      </c>
      <c r="V170" s="315">
        <f>IF('Zahraničné financovanie'!X$504=0,0,'Zahraničné financovanie'!X463/'Zahraničné financovanie'!X$504)</f>
        <v>0</v>
      </c>
      <c r="W170" s="315">
        <f>IF('Zahraničné financovanie'!Y$504=0,0,'Zahraničné financovanie'!Y463/'Zahraničné financovanie'!Y$504)</f>
        <v>0</v>
      </c>
      <c r="X170" s="315">
        <f>IF('Zahraničné financovanie'!Z$504=0,0,'Zahraničné financovanie'!Z463/'Zahraničné financovanie'!Z$504)</f>
        <v>0</v>
      </c>
      <c r="Y170" s="315">
        <f>IF('Zahraničné financovanie'!AA$504=0,0,'Zahraničné financovanie'!AA463/'Zahraničné financovanie'!AA$504)</f>
        <v>0</v>
      </c>
      <c r="Z170" s="315">
        <f>IF('Zahraničné financovanie'!AB$504=0,0,'Zahraničné financovanie'!AB463/'Zahraničné financovanie'!AB$504)</f>
        <v>0</v>
      </c>
      <c r="AA170" s="315">
        <f>IF('Zahraničné financovanie'!AC$504=0,0,'Zahraničné financovanie'!AC463/'Zahraničné financovanie'!AC$504)</f>
        <v>0</v>
      </c>
      <c r="AB170" s="315">
        <f>IF('Zahraničné financovanie'!AD$504=0,0,'Zahraničné financovanie'!AD463/'Zahraničné financovanie'!AD$504)</f>
        <v>0</v>
      </c>
      <c r="AC170" s="315">
        <f>IF('Zahraničné financovanie'!AE$504=0,0,'Zahraničné financovanie'!AE463/'Zahraničné financovanie'!AE$504)</f>
        <v>0</v>
      </c>
      <c r="AD170" s="315">
        <f>IF('Zahraničné financovanie'!AF$504=0,0,'Zahraničné financovanie'!AF463/'Zahraničné financovanie'!AF$504)</f>
        <v>0</v>
      </c>
      <c r="AE170" s="315">
        <f>IF('Zahraničné financovanie'!AG$504=0,0,'Zahraničné financovanie'!AG463/'Zahraničné financovanie'!AG$504)</f>
        <v>0</v>
      </c>
      <c r="AF170" s="315">
        <f>IF('Zahraničné financovanie'!AH$504=0,0,'Zahraničné financovanie'!AH463/'Zahraničné financovanie'!AH$504)</f>
        <v>0</v>
      </c>
      <c r="AG170" s="315">
        <f>IF('Zahraničné financovanie'!AI$504=0,0,'Zahraničné financovanie'!AI463/'Zahraničné financovanie'!AI$504)</f>
        <v>0</v>
      </c>
      <c r="AH170" s="315">
        <f>IF('Zahraničné financovanie'!AJ$504=0,0,'Zahraničné financovanie'!AJ463/'Zahraničné financovanie'!AJ$504)</f>
        <v>0</v>
      </c>
      <c r="AI170" s="315">
        <f>IF('Zahraničné financovanie'!AK$504=0,0,'Zahraničné financovanie'!AK463/'Zahraničné financovanie'!AK$504)</f>
        <v>0</v>
      </c>
      <c r="AJ170" s="315">
        <f>IF('Zahraničné financovanie'!AL$504=0,0,'Zahraničné financovanie'!AL463/'Zahraničné financovanie'!AL$504)</f>
        <v>0</v>
      </c>
      <c r="AK170" s="315">
        <f>IF('Zahraničné financovanie'!AM$504=0,0,'Zahraničné financovanie'!AM463/'Zahraničné financovanie'!AM$504)</f>
        <v>0</v>
      </c>
      <c r="AL170" s="315">
        <f>IF('Zahraničné financovanie'!AN$504=0,0,'Zahraničné financovanie'!AN463/'Zahraničné financovanie'!AN$504)</f>
        <v>0</v>
      </c>
      <c r="AM170" s="315">
        <f>IF('Zahraničné financovanie'!AO$504=0,0,'Zahraničné financovanie'!AO463/'Zahraničné financovanie'!AO$504)</f>
        <v>0</v>
      </c>
      <c r="AN170" s="315">
        <f>IF('Zahraničné financovanie'!AP$504=0,0,'Zahraničné financovanie'!AP463/'Zahraničné financovanie'!AP$504)</f>
        <v>0</v>
      </c>
      <c r="AO170" s="315">
        <f>IF('Zahraničné financovanie'!AQ$504=0,0,'Zahraničné financovanie'!AQ463/'Zahraničné financovanie'!AQ$504)</f>
        <v>0</v>
      </c>
      <c r="AP170" s="315">
        <f>IF('Zahraničné financovanie'!AR$504=0,0,'Zahraničné financovanie'!AR463/'Zahraničné financovanie'!AR$504)</f>
        <v>0</v>
      </c>
      <c r="AQ170" s="315">
        <f>IF('Zahraničné financovanie'!AS$504=0,0,'Zahraničné financovanie'!AS463/'Zahraničné financovanie'!AS$504)</f>
        <v>0</v>
      </c>
      <c r="AR170" s="315">
        <f>IF('Zahraničné financovanie'!AT$504=0,0,'Zahraničné financovanie'!AT463/'Zahraničné financovanie'!AT$504)</f>
        <v>0</v>
      </c>
      <c r="AS170" s="315">
        <f>IF('Zahraničné financovanie'!AU$504=0,0,'Zahraničné financovanie'!AU463/'Zahraničné financovanie'!AU$504)</f>
        <v>0</v>
      </c>
      <c r="AT170" s="315">
        <f>IF('Zahraničné financovanie'!AV$504=0,0,'Zahraničné financovanie'!AV463/'Zahraničné financovanie'!AV$504)</f>
        <v>0</v>
      </c>
      <c r="AU170" s="315">
        <f>IF('Zahraničné financovanie'!AW$504=0,0,'Zahraničné financovanie'!AW463/'Zahraničné financovanie'!AW$504)</f>
        <v>0</v>
      </c>
      <c r="AV170" s="315">
        <f>IF('Zahraničné financovanie'!AX$504=0,0,'Zahraničné financovanie'!AX463/'Zahraničné financovanie'!AX$504)</f>
        <v>0</v>
      </c>
      <c r="AW170" s="315">
        <f>IF('Zahraničné financovanie'!AY$504=0,0,'Zahraničné financovanie'!AY463/'Zahraničné financovanie'!AY$504)</f>
        <v>0</v>
      </c>
      <c r="AX170" s="315">
        <f>IF('Zahraničné financovanie'!AZ$504=0,0,'Zahraničné financovanie'!AZ463/'Zahraničné financovanie'!AZ$504)</f>
        <v>0</v>
      </c>
      <c r="AY170" s="315">
        <f>IF('Zahraničné financovanie'!BA$504=0,0,'Zahraničné financovanie'!BA463/'Zahraničné financovanie'!BA$504)</f>
        <v>0</v>
      </c>
      <c r="AZ170" s="315">
        <f>IF('Zahraničné financovanie'!BB$504=0,0,'Zahraničné financovanie'!BB463/'Zahraničné financovanie'!BB$504)</f>
        <v>0</v>
      </c>
      <c r="BA170" s="315">
        <f>IF('Zahraničné financovanie'!BC$504=0,0,'Zahraničné financovanie'!BC463/'Zahraničné financovanie'!BC$504)</f>
        <v>0</v>
      </c>
      <c r="BB170" s="315">
        <f>IF('Zahraničné financovanie'!BD$504=0,0,'Zahraničné financovanie'!BD463/'Zahraničné financovanie'!BD$504)</f>
        <v>0</v>
      </c>
    </row>
    <row r="171" spans="1:54" ht="14.25" customHeight="1" x14ac:dyDescent="0.25">
      <c r="A171" s="31">
        <v>164</v>
      </c>
      <c r="B171" s="41" t="s">
        <v>334</v>
      </c>
      <c r="C171" s="46" t="s">
        <v>333</v>
      </c>
      <c r="D171" s="316">
        <f>IF('Zahraničné financovanie'!F$504=0,0,'Zahraničné financovanie'!F464/'Zahraničné financovanie'!F$504)</f>
        <v>0</v>
      </c>
      <c r="E171" s="316">
        <f>IF('Zahraničné financovanie'!G$504=0,0,'Zahraničné financovanie'!G464/'Zahraničné financovanie'!G$504)</f>
        <v>0</v>
      </c>
      <c r="F171" s="316">
        <f>IF('Zahraničné financovanie'!H$504=0,0,'Zahraničné financovanie'!H464/'Zahraničné financovanie'!H$504)</f>
        <v>0</v>
      </c>
      <c r="G171" s="316">
        <f>IF('Zahraničné financovanie'!I$504=0,0,'Zahraničné financovanie'!I464/'Zahraničné financovanie'!I$504)</f>
        <v>0</v>
      </c>
      <c r="H171" s="316">
        <f>IF('Zahraničné financovanie'!J$504=0,0,'Zahraničné financovanie'!J464/'Zahraničné financovanie'!J$504)</f>
        <v>0</v>
      </c>
      <c r="I171" s="316">
        <f>IF('Zahraničné financovanie'!K$504=0,0,'Zahraničné financovanie'!K464/'Zahraničné financovanie'!K$504)</f>
        <v>0</v>
      </c>
      <c r="J171" s="316">
        <f>IF('Zahraničné financovanie'!L$504=0,0,'Zahraničné financovanie'!L464/'Zahraničné financovanie'!L$504)</f>
        <v>0</v>
      </c>
      <c r="K171" s="316">
        <f>IF('Zahraničné financovanie'!M$504=0,0,'Zahraničné financovanie'!M464/'Zahraničné financovanie'!M$504)</f>
        <v>0</v>
      </c>
      <c r="L171" s="316">
        <f>IF('Zahraničné financovanie'!N$504=0,0,'Zahraničné financovanie'!N464/'Zahraničné financovanie'!N$504)</f>
        <v>0</v>
      </c>
      <c r="M171" s="316">
        <f>IF('Zahraničné financovanie'!O$504=0,0,'Zahraničné financovanie'!O464/'Zahraničné financovanie'!O$504)</f>
        <v>0</v>
      </c>
      <c r="N171" s="316">
        <f>IF('Zahraničné financovanie'!P$504=0,0,'Zahraničné financovanie'!P464/'Zahraničné financovanie'!P$504)</f>
        <v>0</v>
      </c>
      <c r="O171" s="316">
        <f>IF('Zahraničné financovanie'!Q$504=0,0,'Zahraničné financovanie'!Q464/'Zahraničné financovanie'!Q$504)</f>
        <v>0</v>
      </c>
      <c r="P171" s="316">
        <f>IF('Zahraničné financovanie'!R$504=0,0,'Zahraničné financovanie'!R464/'Zahraničné financovanie'!R$504)</f>
        <v>0</v>
      </c>
      <c r="Q171" s="316">
        <f>IF('Zahraničné financovanie'!S$504=0,0,'Zahraničné financovanie'!S464/'Zahraničné financovanie'!S$504)</f>
        <v>0</v>
      </c>
      <c r="R171" s="316">
        <f>IF('Zahraničné financovanie'!T$504=0,0,'Zahraničné financovanie'!T464/'Zahraničné financovanie'!T$504)</f>
        <v>0</v>
      </c>
      <c r="S171" s="316">
        <f>IF('Zahraničné financovanie'!U$504=0,0,'Zahraničné financovanie'!U464/'Zahraničné financovanie'!U$504)</f>
        <v>3.1355039209573598E-3</v>
      </c>
      <c r="T171" s="316">
        <f>IF('Zahraničné financovanie'!V$504=0,0,'Zahraničné financovanie'!V464/'Zahraničné financovanie'!V$504)</f>
        <v>0</v>
      </c>
      <c r="U171" s="316">
        <f>IF('Zahraničné financovanie'!W$504=0,0,'Zahraničné financovanie'!W464/'Zahraničné financovanie'!W$504)</f>
        <v>0</v>
      </c>
      <c r="V171" s="316">
        <f>IF('Zahraničné financovanie'!X$504=0,0,'Zahraničné financovanie'!X464/'Zahraničné financovanie'!X$504)</f>
        <v>0</v>
      </c>
      <c r="W171" s="316">
        <f>IF('Zahraničné financovanie'!Y$504=0,0,'Zahraničné financovanie'!Y464/'Zahraničné financovanie'!Y$504)</f>
        <v>0</v>
      </c>
      <c r="X171" s="316">
        <f>IF('Zahraničné financovanie'!Z$504=0,0,'Zahraničné financovanie'!Z464/'Zahraničné financovanie'!Z$504)</f>
        <v>0</v>
      </c>
      <c r="Y171" s="316">
        <f>IF('Zahraničné financovanie'!AA$504=0,0,'Zahraničné financovanie'!AA464/'Zahraničné financovanie'!AA$504)</f>
        <v>0</v>
      </c>
      <c r="Z171" s="316">
        <f>IF('Zahraničné financovanie'!AB$504=0,0,'Zahraničné financovanie'!AB464/'Zahraničné financovanie'!AB$504)</f>
        <v>0</v>
      </c>
      <c r="AA171" s="316">
        <f>IF('Zahraničné financovanie'!AC$504=0,0,'Zahraničné financovanie'!AC464/'Zahraničné financovanie'!AC$504)</f>
        <v>0</v>
      </c>
      <c r="AB171" s="316">
        <f>IF('Zahraničné financovanie'!AD$504=0,0,'Zahraničné financovanie'!AD464/'Zahraničné financovanie'!AD$504)</f>
        <v>0</v>
      </c>
      <c r="AC171" s="316">
        <f>IF('Zahraničné financovanie'!AE$504=0,0,'Zahraničné financovanie'!AE464/'Zahraničné financovanie'!AE$504)</f>
        <v>0</v>
      </c>
      <c r="AD171" s="316">
        <f>IF('Zahraničné financovanie'!AF$504=0,0,'Zahraničné financovanie'!AF464/'Zahraničné financovanie'!AF$504)</f>
        <v>0</v>
      </c>
      <c r="AE171" s="316">
        <f>IF('Zahraničné financovanie'!AG$504=0,0,'Zahraničné financovanie'!AG464/'Zahraničné financovanie'!AG$504)</f>
        <v>0</v>
      </c>
      <c r="AF171" s="316">
        <f>IF('Zahraničné financovanie'!AH$504=0,0,'Zahraničné financovanie'!AH464/'Zahraničné financovanie'!AH$504)</f>
        <v>0</v>
      </c>
      <c r="AG171" s="316">
        <f>IF('Zahraničné financovanie'!AI$504=0,0,'Zahraničné financovanie'!AI464/'Zahraničné financovanie'!AI$504)</f>
        <v>0</v>
      </c>
      <c r="AH171" s="316">
        <f>IF('Zahraničné financovanie'!AJ$504=0,0,'Zahraničné financovanie'!AJ464/'Zahraničné financovanie'!AJ$504)</f>
        <v>0</v>
      </c>
      <c r="AI171" s="316">
        <f>IF('Zahraničné financovanie'!AK$504=0,0,'Zahraničné financovanie'!AK464/'Zahraničné financovanie'!AK$504)</f>
        <v>0</v>
      </c>
      <c r="AJ171" s="316">
        <f>IF('Zahraničné financovanie'!AL$504=0,0,'Zahraničné financovanie'!AL464/'Zahraničné financovanie'!AL$504)</f>
        <v>0</v>
      </c>
      <c r="AK171" s="316">
        <f>IF('Zahraničné financovanie'!AM$504=0,0,'Zahraničné financovanie'!AM464/'Zahraničné financovanie'!AM$504)</f>
        <v>0</v>
      </c>
      <c r="AL171" s="316">
        <f>IF('Zahraničné financovanie'!AN$504=0,0,'Zahraničné financovanie'!AN464/'Zahraničné financovanie'!AN$504)</f>
        <v>0</v>
      </c>
      <c r="AM171" s="316">
        <f>IF('Zahraničné financovanie'!AO$504=0,0,'Zahraničné financovanie'!AO464/'Zahraničné financovanie'!AO$504)</f>
        <v>0</v>
      </c>
      <c r="AN171" s="316">
        <f>IF('Zahraničné financovanie'!AP$504=0,0,'Zahraničné financovanie'!AP464/'Zahraničné financovanie'!AP$504)</f>
        <v>0</v>
      </c>
      <c r="AO171" s="316">
        <f>IF('Zahraničné financovanie'!AQ$504=0,0,'Zahraničné financovanie'!AQ464/'Zahraničné financovanie'!AQ$504)</f>
        <v>0</v>
      </c>
      <c r="AP171" s="316">
        <f>IF('Zahraničné financovanie'!AR$504=0,0,'Zahraničné financovanie'!AR464/'Zahraničné financovanie'!AR$504)</f>
        <v>0</v>
      </c>
      <c r="AQ171" s="316">
        <f>IF('Zahraničné financovanie'!AS$504=0,0,'Zahraničné financovanie'!AS464/'Zahraničné financovanie'!AS$504)</f>
        <v>0</v>
      </c>
      <c r="AR171" s="316">
        <f>IF('Zahraničné financovanie'!AT$504=0,0,'Zahraničné financovanie'!AT464/'Zahraničné financovanie'!AT$504)</f>
        <v>0</v>
      </c>
      <c r="AS171" s="316">
        <f>IF('Zahraničné financovanie'!AU$504=0,0,'Zahraničné financovanie'!AU464/'Zahraničné financovanie'!AU$504)</f>
        <v>0</v>
      </c>
      <c r="AT171" s="316">
        <f>IF('Zahraničné financovanie'!AV$504=0,0,'Zahraničné financovanie'!AV464/'Zahraničné financovanie'!AV$504)</f>
        <v>0</v>
      </c>
      <c r="AU171" s="316">
        <f>IF('Zahraničné financovanie'!AW$504=0,0,'Zahraničné financovanie'!AW464/'Zahraničné financovanie'!AW$504)</f>
        <v>0</v>
      </c>
      <c r="AV171" s="316">
        <f>IF('Zahraničné financovanie'!AX$504=0,0,'Zahraničné financovanie'!AX464/'Zahraničné financovanie'!AX$504)</f>
        <v>0</v>
      </c>
      <c r="AW171" s="316">
        <f>IF('Zahraničné financovanie'!AY$504=0,0,'Zahraničné financovanie'!AY464/'Zahraničné financovanie'!AY$504)</f>
        <v>0</v>
      </c>
      <c r="AX171" s="316">
        <f>IF('Zahraničné financovanie'!AZ$504=0,0,'Zahraničné financovanie'!AZ464/'Zahraničné financovanie'!AZ$504)</f>
        <v>0</v>
      </c>
      <c r="AY171" s="316">
        <f>IF('Zahraničné financovanie'!BA$504=0,0,'Zahraničné financovanie'!BA464/'Zahraničné financovanie'!BA$504)</f>
        <v>0</v>
      </c>
      <c r="AZ171" s="316">
        <f>IF('Zahraničné financovanie'!BB$504=0,0,'Zahraničné financovanie'!BB464/'Zahraničné financovanie'!BB$504)</f>
        <v>0</v>
      </c>
      <c r="BA171" s="316">
        <f>IF('Zahraničné financovanie'!BC$504=0,0,'Zahraničné financovanie'!BC464/'Zahraničné financovanie'!BC$504)</f>
        <v>0</v>
      </c>
      <c r="BB171" s="316">
        <f>IF('Zahraničné financovanie'!BD$504=0,0,'Zahraničné financovanie'!BD464/'Zahraničné financovanie'!BD$504)</f>
        <v>0</v>
      </c>
    </row>
    <row r="172" spans="1:54" ht="14.25" customHeight="1" x14ac:dyDescent="0.2">
      <c r="A172" s="31">
        <v>165</v>
      </c>
      <c r="B172" s="37" t="s">
        <v>344</v>
      </c>
      <c r="C172" s="37" t="s">
        <v>343</v>
      </c>
      <c r="D172" s="315">
        <f>IF('Zahraničné financovanie'!F$504=0,0,'Zahraničné financovanie'!F465/'Zahraničné financovanie'!F$504)</f>
        <v>0</v>
      </c>
      <c r="E172" s="315">
        <f>IF('Zahraničné financovanie'!G$504=0,0,'Zahraničné financovanie'!G465/'Zahraničné financovanie'!G$504)</f>
        <v>0</v>
      </c>
      <c r="F172" s="315">
        <f>IF('Zahraničné financovanie'!H$504=0,0,'Zahraničné financovanie'!H465/'Zahraničné financovanie'!H$504)</f>
        <v>0</v>
      </c>
      <c r="G172" s="315">
        <f>IF('Zahraničné financovanie'!I$504=0,0,'Zahraničné financovanie'!I465/'Zahraničné financovanie'!I$504)</f>
        <v>0</v>
      </c>
      <c r="H172" s="315">
        <f>IF('Zahraničné financovanie'!J$504=0,0,'Zahraničné financovanie'!J465/'Zahraničné financovanie'!J$504)</f>
        <v>0</v>
      </c>
      <c r="I172" s="315">
        <f>IF('Zahraničné financovanie'!K$504=0,0,'Zahraničné financovanie'!K465/'Zahraničné financovanie'!K$504)</f>
        <v>0</v>
      </c>
      <c r="J172" s="315">
        <f>IF('Zahraničné financovanie'!L$504=0,0,'Zahraničné financovanie'!L465/'Zahraničné financovanie'!L$504)</f>
        <v>0</v>
      </c>
      <c r="K172" s="315">
        <f>IF('Zahraničné financovanie'!M$504=0,0,'Zahraničné financovanie'!M465/'Zahraničné financovanie'!M$504)</f>
        <v>0</v>
      </c>
      <c r="L172" s="315">
        <f>IF('Zahraničné financovanie'!N$504=0,0,'Zahraničné financovanie'!N465/'Zahraničné financovanie'!N$504)</f>
        <v>0</v>
      </c>
      <c r="M172" s="315">
        <f>IF('Zahraničné financovanie'!O$504=0,0,'Zahraničné financovanie'!O465/'Zahraničné financovanie'!O$504)</f>
        <v>0</v>
      </c>
      <c r="N172" s="315">
        <f>IF('Zahraničné financovanie'!P$504=0,0,'Zahraničné financovanie'!P465/'Zahraničné financovanie'!P$504)</f>
        <v>0</v>
      </c>
      <c r="O172" s="315">
        <f>IF('Zahraničné financovanie'!Q$504=0,0,'Zahraničné financovanie'!Q465/'Zahraničné financovanie'!Q$504)</f>
        <v>0</v>
      </c>
      <c r="P172" s="315">
        <f>IF('Zahraničné financovanie'!R$504=0,0,'Zahraničné financovanie'!R465/'Zahraničné financovanie'!R$504)</f>
        <v>0</v>
      </c>
      <c r="Q172" s="315">
        <f>IF('Zahraničné financovanie'!S$504=0,0,'Zahraničné financovanie'!S465/'Zahraničné financovanie'!S$504)</f>
        <v>0</v>
      </c>
      <c r="R172" s="315">
        <f>IF('Zahraničné financovanie'!T$504=0,0,'Zahraničné financovanie'!T465/'Zahraničné financovanie'!T$504)</f>
        <v>0</v>
      </c>
      <c r="S172" s="315">
        <f>IF('Zahraničné financovanie'!U$504=0,0,'Zahraničné financovanie'!U465/'Zahraničné financovanie'!U$504)</f>
        <v>0</v>
      </c>
      <c r="T172" s="315">
        <f>IF('Zahraničné financovanie'!V$504=0,0,'Zahraničné financovanie'!V465/'Zahraničné financovanie'!V$504)</f>
        <v>0</v>
      </c>
      <c r="U172" s="315">
        <f>IF('Zahraničné financovanie'!W$504=0,0,'Zahraničné financovanie'!W465/'Zahraničné financovanie'!W$504)</f>
        <v>0</v>
      </c>
      <c r="V172" s="315">
        <f>IF('Zahraničné financovanie'!X$504=0,0,'Zahraničné financovanie'!X465/'Zahraničné financovanie'!X$504)</f>
        <v>2.9878287488551928E-3</v>
      </c>
      <c r="W172" s="315">
        <f>IF('Zahraničné financovanie'!Y$504=0,0,'Zahraničné financovanie'!Y465/'Zahraničné financovanie'!Y$504)</f>
        <v>0</v>
      </c>
      <c r="X172" s="315">
        <f>IF('Zahraničné financovanie'!Z$504=0,0,'Zahraničné financovanie'!Z465/'Zahraničné financovanie'!Z$504)</f>
        <v>0</v>
      </c>
      <c r="Y172" s="315">
        <f>IF('Zahraničné financovanie'!AA$504=0,0,'Zahraničné financovanie'!AA465/'Zahraničné financovanie'!AA$504)</f>
        <v>0</v>
      </c>
      <c r="Z172" s="315">
        <f>IF('Zahraničné financovanie'!AB$504=0,0,'Zahraničné financovanie'!AB465/'Zahraničné financovanie'!AB$504)</f>
        <v>0</v>
      </c>
      <c r="AA172" s="315">
        <f>IF('Zahraničné financovanie'!AC$504=0,0,'Zahraničné financovanie'!AC465/'Zahraničné financovanie'!AC$504)</f>
        <v>0</v>
      </c>
      <c r="AB172" s="315">
        <f>IF('Zahraničné financovanie'!AD$504=0,0,'Zahraničné financovanie'!AD465/'Zahraničné financovanie'!AD$504)</f>
        <v>0</v>
      </c>
      <c r="AC172" s="315">
        <f>IF('Zahraničné financovanie'!AE$504=0,0,'Zahraničné financovanie'!AE465/'Zahraničné financovanie'!AE$504)</f>
        <v>0</v>
      </c>
      <c r="AD172" s="315">
        <f>IF('Zahraničné financovanie'!AF$504=0,0,'Zahraničné financovanie'!AF465/'Zahraničné financovanie'!AF$504)</f>
        <v>0</v>
      </c>
      <c r="AE172" s="315">
        <f>IF('Zahraničné financovanie'!AG$504=0,0,'Zahraničné financovanie'!AG465/'Zahraničné financovanie'!AG$504)</f>
        <v>0</v>
      </c>
      <c r="AF172" s="315">
        <f>IF('Zahraničné financovanie'!AH$504=0,0,'Zahraničné financovanie'!AH465/'Zahraničné financovanie'!AH$504)</f>
        <v>0</v>
      </c>
      <c r="AG172" s="315">
        <f>IF('Zahraničné financovanie'!AI$504=0,0,'Zahraničné financovanie'!AI465/'Zahraničné financovanie'!AI$504)</f>
        <v>0</v>
      </c>
      <c r="AH172" s="315">
        <f>IF('Zahraničné financovanie'!AJ$504=0,0,'Zahraničné financovanie'!AJ465/'Zahraničné financovanie'!AJ$504)</f>
        <v>0</v>
      </c>
      <c r="AI172" s="315">
        <f>IF('Zahraničné financovanie'!AK$504=0,0,'Zahraničné financovanie'!AK465/'Zahraničné financovanie'!AK$504)</f>
        <v>0</v>
      </c>
      <c r="AJ172" s="315">
        <f>IF('Zahraničné financovanie'!AL$504=0,0,'Zahraničné financovanie'!AL465/'Zahraničné financovanie'!AL$504)</f>
        <v>0</v>
      </c>
      <c r="AK172" s="315">
        <f>IF('Zahraničné financovanie'!AM$504=0,0,'Zahraničné financovanie'!AM465/'Zahraničné financovanie'!AM$504)</f>
        <v>0</v>
      </c>
      <c r="AL172" s="315">
        <f>IF('Zahraničné financovanie'!AN$504=0,0,'Zahraničné financovanie'!AN465/'Zahraničné financovanie'!AN$504)</f>
        <v>0</v>
      </c>
      <c r="AM172" s="315">
        <f>IF('Zahraničné financovanie'!AO$504=0,0,'Zahraničné financovanie'!AO465/'Zahraničné financovanie'!AO$504)</f>
        <v>0</v>
      </c>
      <c r="AN172" s="315">
        <f>IF('Zahraničné financovanie'!AP$504=0,0,'Zahraničné financovanie'!AP465/'Zahraničné financovanie'!AP$504)</f>
        <v>0</v>
      </c>
      <c r="AO172" s="315">
        <f>IF('Zahraničné financovanie'!AQ$504=0,0,'Zahraničné financovanie'!AQ465/'Zahraničné financovanie'!AQ$504)</f>
        <v>0</v>
      </c>
      <c r="AP172" s="315">
        <f>IF('Zahraničné financovanie'!AR$504=0,0,'Zahraničné financovanie'!AR465/'Zahraničné financovanie'!AR$504)</f>
        <v>0</v>
      </c>
      <c r="AQ172" s="315">
        <f>IF('Zahraničné financovanie'!AS$504=0,0,'Zahraničné financovanie'!AS465/'Zahraničné financovanie'!AS$504)</f>
        <v>0</v>
      </c>
      <c r="AR172" s="315">
        <f>IF('Zahraničné financovanie'!AT$504=0,0,'Zahraničné financovanie'!AT465/'Zahraničné financovanie'!AT$504)</f>
        <v>0</v>
      </c>
      <c r="AS172" s="315">
        <f>IF('Zahraničné financovanie'!AU$504=0,0,'Zahraničné financovanie'!AU465/'Zahraničné financovanie'!AU$504)</f>
        <v>0</v>
      </c>
      <c r="AT172" s="315">
        <f>IF('Zahraničné financovanie'!AV$504=0,0,'Zahraničné financovanie'!AV465/'Zahraničné financovanie'!AV$504)</f>
        <v>0</v>
      </c>
      <c r="AU172" s="315">
        <f>IF('Zahraničné financovanie'!AW$504=0,0,'Zahraničné financovanie'!AW465/'Zahraničné financovanie'!AW$504)</f>
        <v>0</v>
      </c>
      <c r="AV172" s="315">
        <f>IF('Zahraničné financovanie'!AX$504=0,0,'Zahraničné financovanie'!AX465/'Zahraničné financovanie'!AX$504)</f>
        <v>0</v>
      </c>
      <c r="AW172" s="315">
        <f>IF('Zahraničné financovanie'!AY$504=0,0,'Zahraničné financovanie'!AY465/'Zahraničné financovanie'!AY$504)</f>
        <v>0</v>
      </c>
      <c r="AX172" s="315">
        <f>IF('Zahraničné financovanie'!AZ$504=0,0,'Zahraničné financovanie'!AZ465/'Zahraničné financovanie'!AZ$504)</f>
        <v>0</v>
      </c>
      <c r="AY172" s="315">
        <f>IF('Zahraničné financovanie'!BA$504=0,0,'Zahraničné financovanie'!BA465/'Zahraničné financovanie'!BA$504)</f>
        <v>0</v>
      </c>
      <c r="AZ172" s="315">
        <f>IF('Zahraničné financovanie'!BB$504=0,0,'Zahraničné financovanie'!BB465/'Zahraničné financovanie'!BB$504)</f>
        <v>0</v>
      </c>
      <c r="BA172" s="315">
        <f>IF('Zahraničné financovanie'!BC$504=0,0,'Zahraničné financovanie'!BC465/'Zahraničné financovanie'!BC$504)</f>
        <v>0</v>
      </c>
      <c r="BB172" s="315">
        <f>IF('Zahraničné financovanie'!BD$504=0,0,'Zahraničné financovanie'!BD465/'Zahraničné financovanie'!BD$504)</f>
        <v>0</v>
      </c>
    </row>
    <row r="173" spans="1:54" ht="14.25" customHeight="1" x14ac:dyDescent="0.25">
      <c r="A173" s="31">
        <v>166</v>
      </c>
      <c r="B173" s="41" t="s">
        <v>387</v>
      </c>
      <c r="C173" s="46" t="s">
        <v>386</v>
      </c>
      <c r="D173" s="316">
        <f>IF('Zahraničné financovanie'!F$504=0,0,'Zahraničné financovanie'!F466/'Zahraničné financovanie'!F$504)</f>
        <v>0</v>
      </c>
      <c r="E173" s="316">
        <f>IF('Zahraničné financovanie'!G$504=0,0,'Zahraničné financovanie'!G466/'Zahraničné financovanie'!G$504)</f>
        <v>0</v>
      </c>
      <c r="F173" s="316">
        <f>IF('Zahraničné financovanie'!H$504=0,0,'Zahraničné financovanie'!H466/'Zahraničné financovanie'!H$504)</f>
        <v>0</v>
      </c>
      <c r="G173" s="316">
        <f>IF('Zahraničné financovanie'!I$504=0,0,'Zahraničné financovanie'!I466/'Zahraničné financovanie'!I$504)</f>
        <v>0</v>
      </c>
      <c r="H173" s="316">
        <f>IF('Zahraničné financovanie'!J$504=0,0,'Zahraničné financovanie'!J466/'Zahraničné financovanie'!J$504)</f>
        <v>0</v>
      </c>
      <c r="I173" s="316">
        <f>IF('Zahraničné financovanie'!K$504=0,0,'Zahraničné financovanie'!K466/'Zahraničné financovanie'!K$504)</f>
        <v>0</v>
      </c>
      <c r="J173" s="316">
        <f>IF('Zahraničné financovanie'!L$504=0,0,'Zahraničné financovanie'!L466/'Zahraničné financovanie'!L$504)</f>
        <v>0</v>
      </c>
      <c r="K173" s="316">
        <f>IF('Zahraničné financovanie'!M$504=0,0,'Zahraničné financovanie'!M466/'Zahraničné financovanie'!M$504)</f>
        <v>0</v>
      </c>
      <c r="L173" s="316">
        <f>IF('Zahraničné financovanie'!N$504=0,0,'Zahraničné financovanie'!N466/'Zahraničné financovanie'!N$504)</f>
        <v>0</v>
      </c>
      <c r="M173" s="316">
        <f>IF('Zahraničné financovanie'!O$504=0,0,'Zahraničné financovanie'!O466/'Zahraničné financovanie'!O$504)</f>
        <v>0</v>
      </c>
      <c r="N173" s="316">
        <f>IF('Zahraničné financovanie'!P$504=0,0,'Zahraničné financovanie'!P466/'Zahraničné financovanie'!P$504)</f>
        <v>0</v>
      </c>
      <c r="O173" s="316">
        <f>IF('Zahraničné financovanie'!Q$504=0,0,'Zahraničné financovanie'!Q466/'Zahraničné financovanie'!Q$504)</f>
        <v>0</v>
      </c>
      <c r="P173" s="316">
        <f>IF('Zahraničné financovanie'!R$504=0,0,'Zahraničné financovanie'!R466/'Zahraničné financovanie'!R$504)</f>
        <v>0</v>
      </c>
      <c r="Q173" s="316">
        <f>IF('Zahraničné financovanie'!S$504=0,0,'Zahraničné financovanie'!S466/'Zahraničné financovanie'!S$504)</f>
        <v>0</v>
      </c>
      <c r="R173" s="316">
        <f>IF('Zahraničné financovanie'!T$504=0,0,'Zahraničné financovanie'!T466/'Zahraničné financovanie'!T$504)</f>
        <v>0</v>
      </c>
      <c r="S173" s="316">
        <f>IF('Zahraničné financovanie'!U$504=0,0,'Zahraničné financovanie'!U466/'Zahraničné financovanie'!U$504)</f>
        <v>0</v>
      </c>
      <c r="T173" s="316">
        <f>IF('Zahraničné financovanie'!V$504=0,0,'Zahraničné financovanie'!V466/'Zahraničné financovanie'!V$504)</f>
        <v>0</v>
      </c>
      <c r="U173" s="316">
        <f>IF('Zahraničné financovanie'!W$504=0,0,'Zahraničné financovanie'!W466/'Zahraničné financovanie'!W$504)</f>
        <v>0</v>
      </c>
      <c r="V173" s="316">
        <f>IF('Zahraničné financovanie'!X$504=0,0,'Zahraničné financovanie'!X466/'Zahraničné financovanie'!X$504)</f>
        <v>8.1931976488595199E-4</v>
      </c>
      <c r="W173" s="316">
        <f>IF('Zahraničné financovanie'!Y$504=0,0,'Zahraničné financovanie'!Y466/'Zahraničné financovanie'!Y$504)</f>
        <v>0</v>
      </c>
      <c r="X173" s="316">
        <f>IF('Zahraničné financovanie'!Z$504=0,0,'Zahraničné financovanie'!Z466/'Zahraničné financovanie'!Z$504)</f>
        <v>0</v>
      </c>
      <c r="Y173" s="316">
        <f>IF('Zahraničné financovanie'!AA$504=0,0,'Zahraničné financovanie'!AA466/'Zahraničné financovanie'!AA$504)</f>
        <v>0</v>
      </c>
      <c r="Z173" s="316">
        <f>IF('Zahraničné financovanie'!AB$504=0,0,'Zahraničné financovanie'!AB466/'Zahraničné financovanie'!AB$504)</f>
        <v>0</v>
      </c>
      <c r="AA173" s="316">
        <f>IF('Zahraničné financovanie'!AC$504=0,0,'Zahraničné financovanie'!AC466/'Zahraničné financovanie'!AC$504)</f>
        <v>0</v>
      </c>
      <c r="AB173" s="316">
        <f>IF('Zahraničné financovanie'!AD$504=0,0,'Zahraničné financovanie'!AD466/'Zahraničné financovanie'!AD$504)</f>
        <v>0</v>
      </c>
      <c r="AC173" s="316">
        <f>IF('Zahraničné financovanie'!AE$504=0,0,'Zahraničné financovanie'!AE466/'Zahraničné financovanie'!AE$504)</f>
        <v>0</v>
      </c>
      <c r="AD173" s="316">
        <f>IF('Zahraničné financovanie'!AF$504=0,0,'Zahraničné financovanie'!AF466/'Zahraničné financovanie'!AF$504)</f>
        <v>0</v>
      </c>
      <c r="AE173" s="316">
        <f>IF('Zahraničné financovanie'!AG$504=0,0,'Zahraničné financovanie'!AG466/'Zahraničné financovanie'!AG$504)</f>
        <v>0</v>
      </c>
      <c r="AF173" s="316">
        <f>IF('Zahraničné financovanie'!AH$504=0,0,'Zahraničné financovanie'!AH466/'Zahraničné financovanie'!AH$504)</f>
        <v>0</v>
      </c>
      <c r="AG173" s="316">
        <f>IF('Zahraničné financovanie'!AI$504=0,0,'Zahraničné financovanie'!AI466/'Zahraničné financovanie'!AI$504)</f>
        <v>0</v>
      </c>
      <c r="AH173" s="316">
        <f>IF('Zahraničné financovanie'!AJ$504=0,0,'Zahraničné financovanie'!AJ466/'Zahraničné financovanie'!AJ$504)</f>
        <v>0</v>
      </c>
      <c r="AI173" s="316">
        <f>IF('Zahraničné financovanie'!AK$504=0,0,'Zahraničné financovanie'!AK466/'Zahraničné financovanie'!AK$504)</f>
        <v>0</v>
      </c>
      <c r="AJ173" s="316">
        <f>IF('Zahraničné financovanie'!AL$504=0,0,'Zahraničné financovanie'!AL466/'Zahraničné financovanie'!AL$504)</f>
        <v>0</v>
      </c>
      <c r="AK173" s="316">
        <f>IF('Zahraničné financovanie'!AM$504=0,0,'Zahraničné financovanie'!AM466/'Zahraničné financovanie'!AM$504)</f>
        <v>0</v>
      </c>
      <c r="AL173" s="316">
        <f>IF('Zahraničné financovanie'!AN$504=0,0,'Zahraničné financovanie'!AN466/'Zahraničné financovanie'!AN$504)</f>
        <v>0</v>
      </c>
      <c r="AM173" s="316">
        <f>IF('Zahraničné financovanie'!AO$504=0,0,'Zahraničné financovanie'!AO466/'Zahraničné financovanie'!AO$504)</f>
        <v>0</v>
      </c>
      <c r="AN173" s="316">
        <f>IF('Zahraničné financovanie'!AP$504=0,0,'Zahraničné financovanie'!AP466/'Zahraničné financovanie'!AP$504)</f>
        <v>0</v>
      </c>
      <c r="AO173" s="316">
        <f>IF('Zahraničné financovanie'!AQ$504=0,0,'Zahraničné financovanie'!AQ466/'Zahraničné financovanie'!AQ$504)</f>
        <v>0</v>
      </c>
      <c r="AP173" s="316">
        <f>IF('Zahraničné financovanie'!AR$504=0,0,'Zahraničné financovanie'!AR466/'Zahraničné financovanie'!AR$504)</f>
        <v>0</v>
      </c>
      <c r="AQ173" s="316">
        <f>IF('Zahraničné financovanie'!AS$504=0,0,'Zahraničné financovanie'!AS466/'Zahraničné financovanie'!AS$504)</f>
        <v>0</v>
      </c>
      <c r="AR173" s="316">
        <f>IF('Zahraničné financovanie'!AT$504=0,0,'Zahraničné financovanie'!AT466/'Zahraničné financovanie'!AT$504)</f>
        <v>0</v>
      </c>
      <c r="AS173" s="316">
        <f>IF('Zahraničné financovanie'!AU$504=0,0,'Zahraničné financovanie'!AU466/'Zahraničné financovanie'!AU$504)</f>
        <v>0</v>
      </c>
      <c r="AT173" s="316">
        <f>IF('Zahraničné financovanie'!AV$504=0,0,'Zahraničné financovanie'!AV466/'Zahraničné financovanie'!AV$504)</f>
        <v>0</v>
      </c>
      <c r="AU173" s="316">
        <f>IF('Zahraničné financovanie'!AW$504=0,0,'Zahraničné financovanie'!AW466/'Zahraničné financovanie'!AW$504)</f>
        <v>0</v>
      </c>
      <c r="AV173" s="316">
        <f>IF('Zahraničné financovanie'!AX$504=0,0,'Zahraničné financovanie'!AX466/'Zahraničné financovanie'!AX$504)</f>
        <v>0</v>
      </c>
      <c r="AW173" s="316">
        <f>IF('Zahraničné financovanie'!AY$504=0,0,'Zahraničné financovanie'!AY466/'Zahraničné financovanie'!AY$504)</f>
        <v>0</v>
      </c>
      <c r="AX173" s="316">
        <f>IF('Zahraničné financovanie'!AZ$504=0,0,'Zahraničné financovanie'!AZ466/'Zahraničné financovanie'!AZ$504)</f>
        <v>0</v>
      </c>
      <c r="AY173" s="316">
        <f>IF('Zahraničné financovanie'!BA$504=0,0,'Zahraničné financovanie'!BA466/'Zahraničné financovanie'!BA$504)</f>
        <v>0</v>
      </c>
      <c r="AZ173" s="316">
        <f>IF('Zahraničné financovanie'!BB$504=0,0,'Zahraničné financovanie'!BB466/'Zahraničné financovanie'!BB$504)</f>
        <v>0</v>
      </c>
      <c r="BA173" s="316">
        <f>IF('Zahraničné financovanie'!BC$504=0,0,'Zahraničné financovanie'!BC466/'Zahraničné financovanie'!BC$504)</f>
        <v>0</v>
      </c>
      <c r="BB173" s="316">
        <f>IF('Zahraničné financovanie'!BD$504=0,0,'Zahraničné financovanie'!BD466/'Zahraničné financovanie'!BD$504)</f>
        <v>0</v>
      </c>
    </row>
    <row r="174" spans="1:54" ht="14.25" customHeight="1" x14ac:dyDescent="0.2">
      <c r="A174" s="31">
        <v>167</v>
      </c>
      <c r="B174" s="37" t="s">
        <v>346</v>
      </c>
      <c r="C174" s="37" t="s">
        <v>345</v>
      </c>
      <c r="D174" s="315">
        <f>IF('Zahraničné financovanie'!F$504=0,0,'Zahraničné financovanie'!F467/'Zahraničné financovanie'!F$504)</f>
        <v>0</v>
      </c>
      <c r="E174" s="315">
        <f>IF('Zahraničné financovanie'!G$504=0,0,'Zahraničné financovanie'!G467/'Zahraničné financovanie'!G$504)</f>
        <v>0</v>
      </c>
      <c r="F174" s="315">
        <f>IF('Zahraničné financovanie'!H$504=0,0,'Zahraničné financovanie'!H467/'Zahraničné financovanie'!H$504)</f>
        <v>0</v>
      </c>
      <c r="G174" s="315">
        <f>IF('Zahraničné financovanie'!I$504=0,0,'Zahraničné financovanie'!I467/'Zahraničné financovanie'!I$504)</f>
        <v>0</v>
      </c>
      <c r="H174" s="315">
        <f>IF('Zahraničné financovanie'!J$504=0,0,'Zahraničné financovanie'!J467/'Zahraničné financovanie'!J$504)</f>
        <v>0</v>
      </c>
      <c r="I174" s="315">
        <f>IF('Zahraničné financovanie'!K$504=0,0,'Zahraničné financovanie'!K467/'Zahraničné financovanie'!K$504)</f>
        <v>0</v>
      </c>
      <c r="J174" s="315">
        <f>IF('Zahraničné financovanie'!L$504=0,0,'Zahraničné financovanie'!L467/'Zahraničné financovanie'!L$504)</f>
        <v>0</v>
      </c>
      <c r="K174" s="315">
        <f>IF('Zahraničné financovanie'!M$504=0,0,'Zahraničné financovanie'!M467/'Zahraničné financovanie'!M$504)</f>
        <v>0</v>
      </c>
      <c r="L174" s="315">
        <f>IF('Zahraničné financovanie'!N$504=0,0,'Zahraničné financovanie'!N467/'Zahraničné financovanie'!N$504)</f>
        <v>0</v>
      </c>
      <c r="M174" s="315">
        <f>IF('Zahraničné financovanie'!O$504=0,0,'Zahraničné financovanie'!O467/'Zahraničné financovanie'!O$504)</f>
        <v>0</v>
      </c>
      <c r="N174" s="315">
        <f>IF('Zahraničné financovanie'!P$504=0,0,'Zahraničné financovanie'!P467/'Zahraničné financovanie'!P$504)</f>
        <v>0</v>
      </c>
      <c r="O174" s="315">
        <f>IF('Zahraničné financovanie'!Q$504=0,0,'Zahraničné financovanie'!Q467/'Zahraničné financovanie'!Q$504)</f>
        <v>0</v>
      </c>
      <c r="P174" s="315">
        <f>IF('Zahraničné financovanie'!R$504=0,0,'Zahraničné financovanie'!R467/'Zahraničné financovanie'!R$504)</f>
        <v>0</v>
      </c>
      <c r="Q174" s="315">
        <f>IF('Zahraničné financovanie'!S$504=0,0,'Zahraničné financovanie'!S467/'Zahraničné financovanie'!S$504)</f>
        <v>0</v>
      </c>
      <c r="R174" s="315">
        <f>IF('Zahraničné financovanie'!T$504=0,0,'Zahraničné financovanie'!T467/'Zahraničné financovanie'!T$504)</f>
        <v>0</v>
      </c>
      <c r="S174" s="315">
        <f>IF('Zahraničné financovanie'!U$504=0,0,'Zahraničné financovanie'!U467/'Zahraničné financovanie'!U$504)</f>
        <v>0</v>
      </c>
      <c r="T174" s="315">
        <f>IF('Zahraničné financovanie'!V$504=0,0,'Zahraničné financovanie'!V467/'Zahraničné financovanie'!V$504)</f>
        <v>0</v>
      </c>
      <c r="U174" s="315">
        <f>IF('Zahraničné financovanie'!W$504=0,0,'Zahraničné financovanie'!W467/'Zahraničné financovanie'!W$504)</f>
        <v>0</v>
      </c>
      <c r="V174" s="315">
        <f>IF('Zahraničné financovanie'!X$504=0,0,'Zahraničné financovanie'!X467/'Zahraničné financovanie'!X$504)</f>
        <v>2.6883929785320301E-3</v>
      </c>
      <c r="W174" s="315">
        <f>IF('Zahraničné financovanie'!Y$504=0,0,'Zahraničné financovanie'!Y467/'Zahraničné financovanie'!Y$504)</f>
        <v>0</v>
      </c>
      <c r="X174" s="315">
        <f>IF('Zahraničné financovanie'!Z$504=0,0,'Zahraničné financovanie'!Z467/'Zahraničné financovanie'!Z$504)</f>
        <v>0</v>
      </c>
      <c r="Y174" s="315">
        <f>IF('Zahraničné financovanie'!AA$504=0,0,'Zahraničné financovanie'!AA467/'Zahraničné financovanie'!AA$504)</f>
        <v>0</v>
      </c>
      <c r="Z174" s="315">
        <f>IF('Zahraničné financovanie'!AB$504=0,0,'Zahraničné financovanie'!AB467/'Zahraničné financovanie'!AB$504)</f>
        <v>0</v>
      </c>
      <c r="AA174" s="315">
        <f>IF('Zahraničné financovanie'!AC$504=0,0,'Zahraničné financovanie'!AC467/'Zahraničné financovanie'!AC$504)</f>
        <v>0</v>
      </c>
      <c r="AB174" s="315">
        <f>IF('Zahraničné financovanie'!AD$504=0,0,'Zahraničné financovanie'!AD467/'Zahraničné financovanie'!AD$504)</f>
        <v>0</v>
      </c>
      <c r="AC174" s="315">
        <f>IF('Zahraničné financovanie'!AE$504=0,0,'Zahraničné financovanie'!AE467/'Zahraničné financovanie'!AE$504)</f>
        <v>0</v>
      </c>
      <c r="AD174" s="315">
        <f>IF('Zahraničné financovanie'!AF$504=0,0,'Zahraničné financovanie'!AF467/'Zahraničné financovanie'!AF$504)</f>
        <v>0</v>
      </c>
      <c r="AE174" s="315">
        <f>IF('Zahraničné financovanie'!AG$504=0,0,'Zahraničné financovanie'!AG467/'Zahraničné financovanie'!AG$504)</f>
        <v>0</v>
      </c>
      <c r="AF174" s="315">
        <f>IF('Zahraničné financovanie'!AH$504=0,0,'Zahraničné financovanie'!AH467/'Zahraničné financovanie'!AH$504)</f>
        <v>0</v>
      </c>
      <c r="AG174" s="315">
        <f>IF('Zahraničné financovanie'!AI$504=0,0,'Zahraničné financovanie'!AI467/'Zahraničné financovanie'!AI$504)</f>
        <v>0</v>
      </c>
      <c r="AH174" s="315">
        <f>IF('Zahraničné financovanie'!AJ$504=0,0,'Zahraničné financovanie'!AJ467/'Zahraničné financovanie'!AJ$504)</f>
        <v>0</v>
      </c>
      <c r="AI174" s="315">
        <f>IF('Zahraničné financovanie'!AK$504=0,0,'Zahraničné financovanie'!AK467/'Zahraničné financovanie'!AK$504)</f>
        <v>0</v>
      </c>
      <c r="AJ174" s="315">
        <f>IF('Zahraničné financovanie'!AL$504=0,0,'Zahraničné financovanie'!AL467/'Zahraničné financovanie'!AL$504)</f>
        <v>0</v>
      </c>
      <c r="AK174" s="315">
        <f>IF('Zahraničné financovanie'!AM$504=0,0,'Zahraničné financovanie'!AM467/'Zahraničné financovanie'!AM$504)</f>
        <v>0</v>
      </c>
      <c r="AL174" s="315">
        <f>IF('Zahraničné financovanie'!AN$504=0,0,'Zahraničné financovanie'!AN467/'Zahraničné financovanie'!AN$504)</f>
        <v>0</v>
      </c>
      <c r="AM174" s="315">
        <f>IF('Zahraničné financovanie'!AO$504=0,0,'Zahraničné financovanie'!AO467/'Zahraničné financovanie'!AO$504)</f>
        <v>0</v>
      </c>
      <c r="AN174" s="315">
        <f>IF('Zahraničné financovanie'!AP$504=0,0,'Zahraničné financovanie'!AP467/'Zahraničné financovanie'!AP$504)</f>
        <v>0</v>
      </c>
      <c r="AO174" s="315">
        <f>IF('Zahraničné financovanie'!AQ$504=0,0,'Zahraničné financovanie'!AQ467/'Zahraničné financovanie'!AQ$504)</f>
        <v>0</v>
      </c>
      <c r="AP174" s="315">
        <f>IF('Zahraničné financovanie'!AR$504=0,0,'Zahraničné financovanie'!AR467/'Zahraničné financovanie'!AR$504)</f>
        <v>0</v>
      </c>
      <c r="AQ174" s="315">
        <f>IF('Zahraničné financovanie'!AS$504=0,0,'Zahraničné financovanie'!AS467/'Zahraničné financovanie'!AS$504)</f>
        <v>0</v>
      </c>
      <c r="AR174" s="315">
        <f>IF('Zahraničné financovanie'!AT$504=0,0,'Zahraničné financovanie'!AT467/'Zahraničné financovanie'!AT$504)</f>
        <v>0</v>
      </c>
      <c r="AS174" s="315">
        <f>IF('Zahraničné financovanie'!AU$504=0,0,'Zahraničné financovanie'!AU467/'Zahraničné financovanie'!AU$504)</f>
        <v>0</v>
      </c>
      <c r="AT174" s="315">
        <f>IF('Zahraničné financovanie'!AV$504=0,0,'Zahraničné financovanie'!AV467/'Zahraničné financovanie'!AV$504)</f>
        <v>0</v>
      </c>
      <c r="AU174" s="315">
        <f>IF('Zahraničné financovanie'!AW$504=0,0,'Zahraničné financovanie'!AW467/'Zahraničné financovanie'!AW$504)</f>
        <v>0</v>
      </c>
      <c r="AV174" s="315">
        <f>IF('Zahraničné financovanie'!AX$504=0,0,'Zahraničné financovanie'!AX467/'Zahraničné financovanie'!AX$504)</f>
        <v>0</v>
      </c>
      <c r="AW174" s="315">
        <f>IF('Zahraničné financovanie'!AY$504=0,0,'Zahraničné financovanie'!AY467/'Zahraničné financovanie'!AY$504)</f>
        <v>0</v>
      </c>
      <c r="AX174" s="315">
        <f>IF('Zahraničné financovanie'!AZ$504=0,0,'Zahraničné financovanie'!AZ467/'Zahraničné financovanie'!AZ$504)</f>
        <v>0</v>
      </c>
      <c r="AY174" s="315">
        <f>IF('Zahraničné financovanie'!BA$504=0,0,'Zahraničné financovanie'!BA467/'Zahraničné financovanie'!BA$504)</f>
        <v>0</v>
      </c>
      <c r="AZ174" s="315">
        <f>IF('Zahraničné financovanie'!BB$504=0,0,'Zahraničné financovanie'!BB467/'Zahraničné financovanie'!BB$504)</f>
        <v>0</v>
      </c>
      <c r="BA174" s="315">
        <f>IF('Zahraničné financovanie'!BC$504=0,0,'Zahraničné financovanie'!BC467/'Zahraničné financovanie'!BC$504)</f>
        <v>0</v>
      </c>
      <c r="BB174" s="315">
        <f>IF('Zahraničné financovanie'!BD$504=0,0,'Zahraničné financovanie'!BD467/'Zahraničné financovanie'!BD$504)</f>
        <v>0</v>
      </c>
    </row>
    <row r="175" spans="1:54" ht="14.25" customHeight="1" x14ac:dyDescent="0.25">
      <c r="A175" s="31">
        <v>168</v>
      </c>
      <c r="B175" s="41" t="s">
        <v>397</v>
      </c>
      <c r="C175" s="46" t="s">
        <v>396</v>
      </c>
      <c r="D175" s="316">
        <f>IF('Zahraničné financovanie'!F$504=0,0,'Zahraničné financovanie'!F468/'Zahraničné financovanie'!F$504)</f>
        <v>0</v>
      </c>
      <c r="E175" s="316">
        <f>IF('Zahraničné financovanie'!G$504=0,0,'Zahraničné financovanie'!G468/'Zahraničné financovanie'!G$504)</f>
        <v>0</v>
      </c>
      <c r="F175" s="316">
        <f>IF('Zahraničné financovanie'!H$504=0,0,'Zahraničné financovanie'!H468/'Zahraničné financovanie'!H$504)</f>
        <v>0</v>
      </c>
      <c r="G175" s="316">
        <f>IF('Zahraničné financovanie'!I$504=0,0,'Zahraničné financovanie'!I468/'Zahraničné financovanie'!I$504)</f>
        <v>0</v>
      </c>
      <c r="H175" s="316">
        <f>IF('Zahraničné financovanie'!J$504=0,0,'Zahraničné financovanie'!J468/'Zahraničné financovanie'!J$504)</f>
        <v>0</v>
      </c>
      <c r="I175" s="316">
        <f>IF('Zahraničné financovanie'!K$504=0,0,'Zahraničné financovanie'!K468/'Zahraničné financovanie'!K$504)</f>
        <v>0</v>
      </c>
      <c r="J175" s="316">
        <f>IF('Zahraničné financovanie'!L$504=0,0,'Zahraničné financovanie'!L468/'Zahraničné financovanie'!L$504)</f>
        <v>0</v>
      </c>
      <c r="K175" s="316">
        <f>IF('Zahraničné financovanie'!M$504=0,0,'Zahraničné financovanie'!M468/'Zahraničné financovanie'!M$504)</f>
        <v>0</v>
      </c>
      <c r="L175" s="316">
        <f>IF('Zahraničné financovanie'!N$504=0,0,'Zahraničné financovanie'!N468/'Zahraničné financovanie'!N$504)</f>
        <v>0</v>
      </c>
      <c r="M175" s="316">
        <f>IF('Zahraničné financovanie'!O$504=0,0,'Zahraničné financovanie'!O468/'Zahraničné financovanie'!O$504)</f>
        <v>0</v>
      </c>
      <c r="N175" s="316">
        <f>IF('Zahraničné financovanie'!P$504=0,0,'Zahraničné financovanie'!P468/'Zahraničné financovanie'!P$504)</f>
        <v>0</v>
      </c>
      <c r="O175" s="316">
        <f>IF('Zahraničné financovanie'!Q$504=0,0,'Zahraničné financovanie'!Q468/'Zahraničné financovanie'!Q$504)</f>
        <v>0</v>
      </c>
      <c r="P175" s="316">
        <f>IF('Zahraničné financovanie'!R$504=0,0,'Zahraničné financovanie'!R468/'Zahraničné financovanie'!R$504)</f>
        <v>0</v>
      </c>
      <c r="Q175" s="316">
        <f>IF('Zahraničné financovanie'!S$504=0,0,'Zahraničné financovanie'!S468/'Zahraničné financovanie'!S$504)</f>
        <v>0</v>
      </c>
      <c r="R175" s="316">
        <f>IF('Zahraničné financovanie'!T$504=0,0,'Zahraničné financovanie'!T468/'Zahraničné financovanie'!T$504)</f>
        <v>0</v>
      </c>
      <c r="S175" s="316">
        <f>IF('Zahraničné financovanie'!U$504=0,0,'Zahraničné financovanie'!U468/'Zahraničné financovanie'!U$504)</f>
        <v>0</v>
      </c>
      <c r="T175" s="316">
        <f>IF('Zahraničné financovanie'!V$504=0,0,'Zahraničné financovanie'!V468/'Zahraničné financovanie'!V$504)</f>
        <v>0</v>
      </c>
      <c r="U175" s="316">
        <f>IF('Zahraničné financovanie'!W$504=0,0,'Zahraničné financovanie'!W468/'Zahraničné financovanie'!W$504)</f>
        <v>0</v>
      </c>
      <c r="V175" s="316">
        <f>IF('Zahraničné financovanie'!X$504=0,0,'Zahraničné financovanie'!X468/'Zahraničné financovanie'!X$504)</f>
        <v>0</v>
      </c>
      <c r="W175" s="316">
        <f>IF('Zahraničné financovanie'!Y$504=0,0,'Zahraničné financovanie'!Y468/'Zahraničné financovanie'!Y$504)</f>
        <v>0</v>
      </c>
      <c r="X175" s="316">
        <f>IF('Zahraničné financovanie'!Z$504=0,0,'Zahraničné financovanie'!Z468/'Zahraničné financovanie'!Z$504)</f>
        <v>0</v>
      </c>
      <c r="Y175" s="316">
        <f>IF('Zahraničné financovanie'!AA$504=0,0,'Zahraničné financovanie'!AA468/'Zahraničné financovanie'!AA$504)</f>
        <v>5.438755896692688E-4</v>
      </c>
      <c r="Z175" s="316">
        <f>IF('Zahraničné financovanie'!AB$504=0,0,'Zahraničné financovanie'!AB468/'Zahraničné financovanie'!AB$504)</f>
        <v>0</v>
      </c>
      <c r="AA175" s="316">
        <f>IF('Zahraničné financovanie'!AC$504=0,0,'Zahraničné financovanie'!AC468/'Zahraničné financovanie'!AC$504)</f>
        <v>0</v>
      </c>
      <c r="AB175" s="316">
        <f>IF('Zahraničné financovanie'!AD$504=0,0,'Zahraničné financovanie'!AD468/'Zahraničné financovanie'!AD$504)</f>
        <v>0</v>
      </c>
      <c r="AC175" s="316">
        <f>IF('Zahraničné financovanie'!AE$504=0,0,'Zahraničné financovanie'!AE468/'Zahraničné financovanie'!AE$504)</f>
        <v>0</v>
      </c>
      <c r="AD175" s="316">
        <f>IF('Zahraničné financovanie'!AF$504=0,0,'Zahraničné financovanie'!AF468/'Zahraničné financovanie'!AF$504)</f>
        <v>0</v>
      </c>
      <c r="AE175" s="316">
        <f>IF('Zahraničné financovanie'!AG$504=0,0,'Zahraničné financovanie'!AG468/'Zahraničné financovanie'!AG$504)</f>
        <v>0</v>
      </c>
      <c r="AF175" s="316">
        <f>IF('Zahraničné financovanie'!AH$504=0,0,'Zahraničné financovanie'!AH468/'Zahraničné financovanie'!AH$504)</f>
        <v>0</v>
      </c>
      <c r="AG175" s="316">
        <f>IF('Zahraničné financovanie'!AI$504=0,0,'Zahraničné financovanie'!AI468/'Zahraničné financovanie'!AI$504)</f>
        <v>0</v>
      </c>
      <c r="AH175" s="316">
        <f>IF('Zahraničné financovanie'!AJ$504=0,0,'Zahraničné financovanie'!AJ468/'Zahraničné financovanie'!AJ$504)</f>
        <v>0</v>
      </c>
      <c r="AI175" s="316">
        <f>IF('Zahraničné financovanie'!AK$504=0,0,'Zahraničné financovanie'!AK468/'Zahraničné financovanie'!AK$504)</f>
        <v>0</v>
      </c>
      <c r="AJ175" s="316">
        <f>IF('Zahraničné financovanie'!AL$504=0,0,'Zahraničné financovanie'!AL468/'Zahraničné financovanie'!AL$504)</f>
        <v>0</v>
      </c>
      <c r="AK175" s="316">
        <f>IF('Zahraničné financovanie'!AM$504=0,0,'Zahraničné financovanie'!AM468/'Zahraničné financovanie'!AM$504)</f>
        <v>0</v>
      </c>
      <c r="AL175" s="316">
        <f>IF('Zahraničné financovanie'!AN$504=0,0,'Zahraničné financovanie'!AN468/'Zahraničné financovanie'!AN$504)</f>
        <v>0</v>
      </c>
      <c r="AM175" s="316">
        <f>IF('Zahraničné financovanie'!AO$504=0,0,'Zahraničné financovanie'!AO468/'Zahraničné financovanie'!AO$504)</f>
        <v>0</v>
      </c>
      <c r="AN175" s="316">
        <f>IF('Zahraničné financovanie'!AP$504=0,0,'Zahraničné financovanie'!AP468/'Zahraničné financovanie'!AP$504)</f>
        <v>0</v>
      </c>
      <c r="AO175" s="316">
        <f>IF('Zahraničné financovanie'!AQ$504=0,0,'Zahraničné financovanie'!AQ468/'Zahraničné financovanie'!AQ$504)</f>
        <v>0</v>
      </c>
      <c r="AP175" s="316">
        <f>IF('Zahraničné financovanie'!AR$504=0,0,'Zahraničné financovanie'!AR468/'Zahraničné financovanie'!AR$504)</f>
        <v>0</v>
      </c>
      <c r="AQ175" s="316">
        <f>IF('Zahraničné financovanie'!AS$504=0,0,'Zahraničné financovanie'!AS468/'Zahraničné financovanie'!AS$504)</f>
        <v>0</v>
      </c>
      <c r="AR175" s="316">
        <f>IF('Zahraničné financovanie'!AT$504=0,0,'Zahraničné financovanie'!AT468/'Zahraničné financovanie'!AT$504)</f>
        <v>0</v>
      </c>
      <c r="AS175" s="316">
        <f>IF('Zahraničné financovanie'!AU$504=0,0,'Zahraničné financovanie'!AU468/'Zahraničné financovanie'!AU$504)</f>
        <v>0</v>
      </c>
      <c r="AT175" s="316">
        <f>IF('Zahraničné financovanie'!AV$504=0,0,'Zahraničné financovanie'!AV468/'Zahraničné financovanie'!AV$504)</f>
        <v>0</v>
      </c>
      <c r="AU175" s="316">
        <f>IF('Zahraničné financovanie'!AW$504=0,0,'Zahraničné financovanie'!AW468/'Zahraničné financovanie'!AW$504)</f>
        <v>0</v>
      </c>
      <c r="AV175" s="316">
        <f>IF('Zahraničné financovanie'!AX$504=0,0,'Zahraničné financovanie'!AX468/'Zahraničné financovanie'!AX$504)</f>
        <v>0</v>
      </c>
      <c r="AW175" s="316">
        <f>IF('Zahraničné financovanie'!AY$504=0,0,'Zahraničné financovanie'!AY468/'Zahraničné financovanie'!AY$504)</f>
        <v>0</v>
      </c>
      <c r="AX175" s="316">
        <f>IF('Zahraničné financovanie'!AZ$504=0,0,'Zahraničné financovanie'!AZ468/'Zahraničné financovanie'!AZ$504)</f>
        <v>0</v>
      </c>
      <c r="AY175" s="316">
        <f>IF('Zahraničné financovanie'!BA$504=0,0,'Zahraničné financovanie'!BA468/'Zahraničné financovanie'!BA$504)</f>
        <v>0</v>
      </c>
      <c r="AZ175" s="316">
        <f>IF('Zahraničné financovanie'!BB$504=0,0,'Zahraničné financovanie'!BB468/'Zahraničné financovanie'!BB$504)</f>
        <v>0</v>
      </c>
      <c r="BA175" s="316">
        <f>IF('Zahraničné financovanie'!BC$504=0,0,'Zahraničné financovanie'!BC468/'Zahraničné financovanie'!BC$504)</f>
        <v>0</v>
      </c>
      <c r="BB175" s="316">
        <f>IF('Zahraničné financovanie'!BD$504=0,0,'Zahraničné financovanie'!BD468/'Zahraničné financovanie'!BD$504)</f>
        <v>0</v>
      </c>
    </row>
    <row r="176" spans="1:54" ht="14.25" customHeight="1" x14ac:dyDescent="0.2">
      <c r="A176" s="31">
        <v>169</v>
      </c>
      <c r="B176" s="37" t="s">
        <v>407</v>
      </c>
      <c r="C176" s="37" t="s">
        <v>406</v>
      </c>
      <c r="D176" s="315">
        <f>IF('Zahraničné financovanie'!F$504=0,0,'Zahraničné financovanie'!F469/'Zahraničné financovanie'!F$504)</f>
        <v>0</v>
      </c>
      <c r="E176" s="315">
        <f>IF('Zahraničné financovanie'!G$504=0,0,'Zahraničné financovanie'!G469/'Zahraničné financovanie'!G$504)</f>
        <v>0</v>
      </c>
      <c r="F176" s="315">
        <f>IF('Zahraničné financovanie'!H$504=0,0,'Zahraničné financovanie'!H469/'Zahraničné financovanie'!H$504)</f>
        <v>0</v>
      </c>
      <c r="G176" s="315">
        <f>IF('Zahraničné financovanie'!I$504=0,0,'Zahraničné financovanie'!I469/'Zahraničné financovanie'!I$504)</f>
        <v>0</v>
      </c>
      <c r="H176" s="315">
        <f>IF('Zahraničné financovanie'!J$504=0,0,'Zahraničné financovanie'!J469/'Zahraničné financovanie'!J$504)</f>
        <v>0</v>
      </c>
      <c r="I176" s="315">
        <f>IF('Zahraničné financovanie'!K$504=0,0,'Zahraničné financovanie'!K469/'Zahraničné financovanie'!K$504)</f>
        <v>0</v>
      </c>
      <c r="J176" s="315">
        <f>IF('Zahraničné financovanie'!L$504=0,0,'Zahraničné financovanie'!L469/'Zahraničné financovanie'!L$504)</f>
        <v>0</v>
      </c>
      <c r="K176" s="315">
        <f>IF('Zahraničné financovanie'!M$504=0,0,'Zahraničné financovanie'!M469/'Zahraničné financovanie'!M$504)</f>
        <v>0</v>
      </c>
      <c r="L176" s="315">
        <f>IF('Zahraničné financovanie'!N$504=0,0,'Zahraničné financovanie'!N469/'Zahraničné financovanie'!N$504)</f>
        <v>0</v>
      </c>
      <c r="M176" s="315">
        <f>IF('Zahraničné financovanie'!O$504=0,0,'Zahraničné financovanie'!O469/'Zahraničné financovanie'!O$504)</f>
        <v>0</v>
      </c>
      <c r="N176" s="315">
        <f>IF('Zahraničné financovanie'!P$504=0,0,'Zahraničné financovanie'!P469/'Zahraničné financovanie'!P$504)</f>
        <v>0</v>
      </c>
      <c r="O176" s="315">
        <f>IF('Zahraničné financovanie'!Q$504=0,0,'Zahraničné financovanie'!Q469/'Zahraničné financovanie'!Q$504)</f>
        <v>0</v>
      </c>
      <c r="P176" s="315">
        <f>IF('Zahraničné financovanie'!R$504=0,0,'Zahraničné financovanie'!R469/'Zahraničné financovanie'!R$504)</f>
        <v>0</v>
      </c>
      <c r="Q176" s="315">
        <f>IF('Zahraničné financovanie'!S$504=0,0,'Zahraničné financovanie'!S469/'Zahraničné financovanie'!S$504)</f>
        <v>0</v>
      </c>
      <c r="R176" s="315">
        <f>IF('Zahraničné financovanie'!T$504=0,0,'Zahraničné financovanie'!T469/'Zahraničné financovanie'!T$504)</f>
        <v>0</v>
      </c>
      <c r="S176" s="315">
        <f>IF('Zahraničné financovanie'!U$504=0,0,'Zahraničné financovanie'!U469/'Zahraničné financovanie'!U$504)</f>
        <v>0</v>
      </c>
      <c r="T176" s="315">
        <f>IF('Zahraničné financovanie'!V$504=0,0,'Zahraničné financovanie'!V469/'Zahraničné financovanie'!V$504)</f>
        <v>0</v>
      </c>
      <c r="U176" s="315">
        <f>IF('Zahraničné financovanie'!W$504=0,0,'Zahraničné financovanie'!W469/'Zahraničné financovanie'!W$504)</f>
        <v>0</v>
      </c>
      <c r="V176" s="315">
        <f>IF('Zahraničné financovanie'!X$504=0,0,'Zahraničné financovanie'!X469/'Zahraničné financovanie'!X$504)</f>
        <v>0</v>
      </c>
      <c r="W176" s="315">
        <f>IF('Zahraničné financovanie'!Y$504=0,0,'Zahraničné financovanie'!Y469/'Zahraničné financovanie'!Y$504)</f>
        <v>0</v>
      </c>
      <c r="X176" s="315">
        <f>IF('Zahraničné financovanie'!Z$504=0,0,'Zahraničné financovanie'!Z469/'Zahraničné financovanie'!Z$504)</f>
        <v>0</v>
      </c>
      <c r="Y176" s="315">
        <f>IF('Zahraničné financovanie'!AA$504=0,0,'Zahraničné financovanie'!AA469/'Zahraničné financovanie'!AA$504)</f>
        <v>3.8719530728432858E-4</v>
      </c>
      <c r="Z176" s="315">
        <f>IF('Zahraničné financovanie'!AB$504=0,0,'Zahraničné financovanie'!AB469/'Zahraničné financovanie'!AB$504)</f>
        <v>0</v>
      </c>
      <c r="AA176" s="315">
        <f>IF('Zahraničné financovanie'!AC$504=0,0,'Zahraničné financovanie'!AC469/'Zahraničné financovanie'!AC$504)</f>
        <v>0</v>
      </c>
      <c r="AB176" s="315">
        <f>IF('Zahraničné financovanie'!AD$504=0,0,'Zahraničné financovanie'!AD469/'Zahraničné financovanie'!AD$504)</f>
        <v>0</v>
      </c>
      <c r="AC176" s="315">
        <f>IF('Zahraničné financovanie'!AE$504=0,0,'Zahraničné financovanie'!AE469/'Zahraničné financovanie'!AE$504)</f>
        <v>0</v>
      </c>
      <c r="AD176" s="315">
        <f>IF('Zahraničné financovanie'!AF$504=0,0,'Zahraničné financovanie'!AF469/'Zahraničné financovanie'!AF$504)</f>
        <v>0</v>
      </c>
      <c r="AE176" s="315">
        <f>IF('Zahraničné financovanie'!AG$504=0,0,'Zahraničné financovanie'!AG469/'Zahraničné financovanie'!AG$504)</f>
        <v>0</v>
      </c>
      <c r="AF176" s="315">
        <f>IF('Zahraničné financovanie'!AH$504=0,0,'Zahraničné financovanie'!AH469/'Zahraničné financovanie'!AH$504)</f>
        <v>0</v>
      </c>
      <c r="AG176" s="315">
        <f>IF('Zahraničné financovanie'!AI$504=0,0,'Zahraničné financovanie'!AI469/'Zahraničné financovanie'!AI$504)</f>
        <v>0</v>
      </c>
      <c r="AH176" s="315">
        <f>IF('Zahraničné financovanie'!AJ$504=0,0,'Zahraničné financovanie'!AJ469/'Zahraničné financovanie'!AJ$504)</f>
        <v>0</v>
      </c>
      <c r="AI176" s="315">
        <f>IF('Zahraničné financovanie'!AK$504=0,0,'Zahraničné financovanie'!AK469/'Zahraničné financovanie'!AK$504)</f>
        <v>0</v>
      </c>
      <c r="AJ176" s="315">
        <f>IF('Zahraničné financovanie'!AL$504=0,0,'Zahraničné financovanie'!AL469/'Zahraničné financovanie'!AL$504)</f>
        <v>0</v>
      </c>
      <c r="AK176" s="315">
        <f>IF('Zahraničné financovanie'!AM$504=0,0,'Zahraničné financovanie'!AM469/'Zahraničné financovanie'!AM$504)</f>
        <v>0</v>
      </c>
      <c r="AL176" s="315">
        <f>IF('Zahraničné financovanie'!AN$504=0,0,'Zahraničné financovanie'!AN469/'Zahraničné financovanie'!AN$504)</f>
        <v>0</v>
      </c>
      <c r="AM176" s="315">
        <f>IF('Zahraničné financovanie'!AO$504=0,0,'Zahraničné financovanie'!AO469/'Zahraničné financovanie'!AO$504)</f>
        <v>0</v>
      </c>
      <c r="AN176" s="315">
        <f>IF('Zahraničné financovanie'!AP$504=0,0,'Zahraničné financovanie'!AP469/'Zahraničné financovanie'!AP$504)</f>
        <v>0</v>
      </c>
      <c r="AO176" s="315">
        <f>IF('Zahraničné financovanie'!AQ$504=0,0,'Zahraničné financovanie'!AQ469/'Zahraničné financovanie'!AQ$504)</f>
        <v>0</v>
      </c>
      <c r="AP176" s="315">
        <f>IF('Zahraničné financovanie'!AR$504=0,0,'Zahraničné financovanie'!AR469/'Zahraničné financovanie'!AR$504)</f>
        <v>0</v>
      </c>
      <c r="AQ176" s="315">
        <f>IF('Zahraničné financovanie'!AS$504=0,0,'Zahraničné financovanie'!AS469/'Zahraničné financovanie'!AS$504)</f>
        <v>0</v>
      </c>
      <c r="AR176" s="315">
        <f>IF('Zahraničné financovanie'!AT$504=0,0,'Zahraničné financovanie'!AT469/'Zahraničné financovanie'!AT$504)</f>
        <v>0</v>
      </c>
      <c r="AS176" s="315">
        <f>IF('Zahraničné financovanie'!AU$504=0,0,'Zahraničné financovanie'!AU469/'Zahraničné financovanie'!AU$504)</f>
        <v>0</v>
      </c>
      <c r="AT176" s="315">
        <f>IF('Zahraničné financovanie'!AV$504=0,0,'Zahraničné financovanie'!AV469/'Zahraničné financovanie'!AV$504)</f>
        <v>0</v>
      </c>
      <c r="AU176" s="315">
        <f>IF('Zahraničné financovanie'!AW$504=0,0,'Zahraničné financovanie'!AW469/'Zahraničné financovanie'!AW$504)</f>
        <v>0</v>
      </c>
      <c r="AV176" s="315">
        <f>IF('Zahraničné financovanie'!AX$504=0,0,'Zahraničné financovanie'!AX469/'Zahraničné financovanie'!AX$504)</f>
        <v>0</v>
      </c>
      <c r="AW176" s="315">
        <f>IF('Zahraničné financovanie'!AY$504=0,0,'Zahraničné financovanie'!AY469/'Zahraničné financovanie'!AY$504)</f>
        <v>0</v>
      </c>
      <c r="AX176" s="315">
        <f>IF('Zahraničné financovanie'!AZ$504=0,0,'Zahraničné financovanie'!AZ469/'Zahraničné financovanie'!AZ$504)</f>
        <v>0</v>
      </c>
      <c r="AY176" s="315">
        <f>IF('Zahraničné financovanie'!BA$504=0,0,'Zahraničné financovanie'!BA469/'Zahraničné financovanie'!BA$504)</f>
        <v>0</v>
      </c>
      <c r="AZ176" s="315">
        <f>IF('Zahraničné financovanie'!BB$504=0,0,'Zahraničné financovanie'!BB469/'Zahraničné financovanie'!BB$504)</f>
        <v>0</v>
      </c>
      <c r="BA176" s="315">
        <f>IF('Zahraničné financovanie'!BC$504=0,0,'Zahraničné financovanie'!BC469/'Zahraničné financovanie'!BC$504)</f>
        <v>0</v>
      </c>
      <c r="BB176" s="315">
        <f>IF('Zahraničné financovanie'!BD$504=0,0,'Zahraničné financovanie'!BD469/'Zahraničné financovanie'!BD$504)</f>
        <v>0</v>
      </c>
    </row>
    <row r="177" spans="1:54" ht="14.25" customHeight="1" x14ac:dyDescent="0.25">
      <c r="A177" s="31">
        <v>170</v>
      </c>
      <c r="B177" s="41" t="s">
        <v>411</v>
      </c>
      <c r="C177" s="46" t="s">
        <v>410</v>
      </c>
      <c r="D177" s="316">
        <f>IF('Zahraničné financovanie'!F$504=0,0,'Zahraničné financovanie'!F470/'Zahraničné financovanie'!F$504)</f>
        <v>0</v>
      </c>
      <c r="E177" s="316">
        <f>IF('Zahraničné financovanie'!G$504=0,0,'Zahraničné financovanie'!G470/'Zahraničné financovanie'!G$504)</f>
        <v>0</v>
      </c>
      <c r="F177" s="316">
        <f>IF('Zahraničné financovanie'!H$504=0,0,'Zahraničné financovanie'!H470/'Zahraničné financovanie'!H$504)</f>
        <v>0</v>
      </c>
      <c r="G177" s="316">
        <f>IF('Zahraničné financovanie'!I$504=0,0,'Zahraničné financovanie'!I470/'Zahraničné financovanie'!I$504)</f>
        <v>0</v>
      </c>
      <c r="H177" s="316">
        <f>IF('Zahraničné financovanie'!J$504=0,0,'Zahraničné financovanie'!J470/'Zahraničné financovanie'!J$504)</f>
        <v>0</v>
      </c>
      <c r="I177" s="316">
        <f>IF('Zahraničné financovanie'!K$504=0,0,'Zahraničné financovanie'!K470/'Zahraničné financovanie'!K$504)</f>
        <v>0</v>
      </c>
      <c r="J177" s="316">
        <f>IF('Zahraničné financovanie'!L$504=0,0,'Zahraničné financovanie'!L470/'Zahraničné financovanie'!L$504)</f>
        <v>0</v>
      </c>
      <c r="K177" s="316">
        <f>IF('Zahraničné financovanie'!M$504=0,0,'Zahraničné financovanie'!M470/'Zahraničné financovanie'!M$504)</f>
        <v>0</v>
      </c>
      <c r="L177" s="316">
        <f>IF('Zahraničné financovanie'!N$504=0,0,'Zahraničné financovanie'!N470/'Zahraničné financovanie'!N$504)</f>
        <v>0</v>
      </c>
      <c r="M177" s="316">
        <f>IF('Zahraničné financovanie'!O$504=0,0,'Zahraničné financovanie'!O470/'Zahraničné financovanie'!O$504)</f>
        <v>0</v>
      </c>
      <c r="N177" s="316">
        <f>IF('Zahraničné financovanie'!P$504=0,0,'Zahraničné financovanie'!P470/'Zahraničné financovanie'!P$504)</f>
        <v>0</v>
      </c>
      <c r="O177" s="316">
        <f>IF('Zahraničné financovanie'!Q$504=0,0,'Zahraničné financovanie'!Q470/'Zahraničné financovanie'!Q$504)</f>
        <v>0</v>
      </c>
      <c r="P177" s="316">
        <f>IF('Zahraničné financovanie'!R$504=0,0,'Zahraničné financovanie'!R470/'Zahraničné financovanie'!R$504)</f>
        <v>0</v>
      </c>
      <c r="Q177" s="316">
        <f>IF('Zahraničné financovanie'!S$504=0,0,'Zahraničné financovanie'!S470/'Zahraničné financovanie'!S$504)</f>
        <v>0</v>
      </c>
      <c r="R177" s="316">
        <f>IF('Zahraničné financovanie'!T$504=0,0,'Zahraničné financovanie'!T470/'Zahraničné financovanie'!T$504)</f>
        <v>0</v>
      </c>
      <c r="S177" s="316">
        <f>IF('Zahraničné financovanie'!U$504=0,0,'Zahraničné financovanie'!U470/'Zahraničné financovanie'!U$504)</f>
        <v>0</v>
      </c>
      <c r="T177" s="316">
        <f>IF('Zahraničné financovanie'!V$504=0,0,'Zahraničné financovanie'!V470/'Zahraničné financovanie'!V$504)</f>
        <v>0</v>
      </c>
      <c r="U177" s="316">
        <f>IF('Zahraničné financovanie'!W$504=0,0,'Zahraničné financovanie'!W470/'Zahraničné financovanie'!W$504)</f>
        <v>0</v>
      </c>
      <c r="V177" s="316">
        <f>IF('Zahraničné financovanie'!X$504=0,0,'Zahraničné financovanie'!X470/'Zahraničné financovanie'!X$504)</f>
        <v>0</v>
      </c>
      <c r="W177" s="316">
        <f>IF('Zahraničné financovanie'!Y$504=0,0,'Zahraničné financovanie'!Y470/'Zahraničné financovanie'!Y$504)</f>
        <v>0</v>
      </c>
      <c r="X177" s="316">
        <f>IF('Zahraničné financovanie'!Z$504=0,0,'Zahraničné financovanie'!Z470/'Zahraničné financovanie'!Z$504)</f>
        <v>0</v>
      </c>
      <c r="Y177" s="316">
        <f>IF('Zahraničné financovanie'!AA$504=0,0,'Zahraničné financovanie'!AA470/'Zahraničné financovanie'!AA$504)</f>
        <v>3.0461874643939016E-4</v>
      </c>
      <c r="Z177" s="316">
        <f>IF('Zahraničné financovanie'!AB$504=0,0,'Zahraničné financovanie'!AB470/'Zahraničné financovanie'!AB$504)</f>
        <v>0</v>
      </c>
      <c r="AA177" s="316">
        <f>IF('Zahraničné financovanie'!AC$504=0,0,'Zahraničné financovanie'!AC470/'Zahraničné financovanie'!AC$504)</f>
        <v>0</v>
      </c>
      <c r="AB177" s="316">
        <f>IF('Zahraničné financovanie'!AD$504=0,0,'Zahraničné financovanie'!AD470/'Zahraničné financovanie'!AD$504)</f>
        <v>0</v>
      </c>
      <c r="AC177" s="316">
        <f>IF('Zahraničné financovanie'!AE$504=0,0,'Zahraničné financovanie'!AE470/'Zahraničné financovanie'!AE$504)</f>
        <v>0</v>
      </c>
      <c r="AD177" s="316">
        <f>IF('Zahraničné financovanie'!AF$504=0,0,'Zahraničné financovanie'!AF470/'Zahraničné financovanie'!AF$504)</f>
        <v>0</v>
      </c>
      <c r="AE177" s="316">
        <f>IF('Zahraničné financovanie'!AG$504=0,0,'Zahraničné financovanie'!AG470/'Zahraničné financovanie'!AG$504)</f>
        <v>0</v>
      </c>
      <c r="AF177" s="316">
        <f>IF('Zahraničné financovanie'!AH$504=0,0,'Zahraničné financovanie'!AH470/'Zahraničné financovanie'!AH$504)</f>
        <v>0</v>
      </c>
      <c r="AG177" s="316">
        <f>IF('Zahraničné financovanie'!AI$504=0,0,'Zahraničné financovanie'!AI470/'Zahraničné financovanie'!AI$504)</f>
        <v>0</v>
      </c>
      <c r="AH177" s="316">
        <f>IF('Zahraničné financovanie'!AJ$504=0,0,'Zahraničné financovanie'!AJ470/'Zahraničné financovanie'!AJ$504)</f>
        <v>0</v>
      </c>
      <c r="AI177" s="316">
        <f>IF('Zahraničné financovanie'!AK$504=0,0,'Zahraničné financovanie'!AK470/'Zahraničné financovanie'!AK$504)</f>
        <v>0</v>
      </c>
      <c r="AJ177" s="316">
        <f>IF('Zahraničné financovanie'!AL$504=0,0,'Zahraničné financovanie'!AL470/'Zahraničné financovanie'!AL$504)</f>
        <v>0</v>
      </c>
      <c r="AK177" s="316">
        <f>IF('Zahraničné financovanie'!AM$504=0,0,'Zahraničné financovanie'!AM470/'Zahraničné financovanie'!AM$504)</f>
        <v>0</v>
      </c>
      <c r="AL177" s="316">
        <f>IF('Zahraničné financovanie'!AN$504=0,0,'Zahraničné financovanie'!AN470/'Zahraničné financovanie'!AN$504)</f>
        <v>0</v>
      </c>
      <c r="AM177" s="316">
        <f>IF('Zahraničné financovanie'!AO$504=0,0,'Zahraničné financovanie'!AO470/'Zahraničné financovanie'!AO$504)</f>
        <v>0</v>
      </c>
      <c r="AN177" s="316">
        <f>IF('Zahraničné financovanie'!AP$504=0,0,'Zahraničné financovanie'!AP470/'Zahraničné financovanie'!AP$504)</f>
        <v>0</v>
      </c>
      <c r="AO177" s="316">
        <f>IF('Zahraničné financovanie'!AQ$504=0,0,'Zahraničné financovanie'!AQ470/'Zahraničné financovanie'!AQ$504)</f>
        <v>0</v>
      </c>
      <c r="AP177" s="316">
        <f>IF('Zahraničné financovanie'!AR$504=0,0,'Zahraničné financovanie'!AR470/'Zahraničné financovanie'!AR$504)</f>
        <v>0</v>
      </c>
      <c r="AQ177" s="316">
        <f>IF('Zahraničné financovanie'!AS$504=0,0,'Zahraničné financovanie'!AS470/'Zahraničné financovanie'!AS$504)</f>
        <v>0</v>
      </c>
      <c r="AR177" s="316">
        <f>IF('Zahraničné financovanie'!AT$504=0,0,'Zahraničné financovanie'!AT470/'Zahraničné financovanie'!AT$504)</f>
        <v>0</v>
      </c>
      <c r="AS177" s="316">
        <f>IF('Zahraničné financovanie'!AU$504=0,0,'Zahraničné financovanie'!AU470/'Zahraničné financovanie'!AU$504)</f>
        <v>0</v>
      </c>
      <c r="AT177" s="316">
        <f>IF('Zahraničné financovanie'!AV$504=0,0,'Zahraničné financovanie'!AV470/'Zahraničné financovanie'!AV$504)</f>
        <v>0</v>
      </c>
      <c r="AU177" s="316">
        <f>IF('Zahraničné financovanie'!AW$504=0,0,'Zahraničné financovanie'!AW470/'Zahraničné financovanie'!AW$504)</f>
        <v>0</v>
      </c>
      <c r="AV177" s="316">
        <f>IF('Zahraničné financovanie'!AX$504=0,0,'Zahraničné financovanie'!AX470/'Zahraničné financovanie'!AX$504)</f>
        <v>0</v>
      </c>
      <c r="AW177" s="316">
        <f>IF('Zahraničné financovanie'!AY$504=0,0,'Zahraničné financovanie'!AY470/'Zahraničné financovanie'!AY$504)</f>
        <v>0</v>
      </c>
      <c r="AX177" s="316">
        <f>IF('Zahraničné financovanie'!AZ$504=0,0,'Zahraničné financovanie'!AZ470/'Zahraničné financovanie'!AZ$504)</f>
        <v>0</v>
      </c>
      <c r="AY177" s="316">
        <f>IF('Zahraničné financovanie'!BA$504=0,0,'Zahraničné financovanie'!BA470/'Zahraničné financovanie'!BA$504)</f>
        <v>0</v>
      </c>
      <c r="AZ177" s="316">
        <f>IF('Zahraničné financovanie'!BB$504=0,0,'Zahraničné financovanie'!BB470/'Zahraničné financovanie'!BB$504)</f>
        <v>0</v>
      </c>
      <c r="BA177" s="316">
        <f>IF('Zahraničné financovanie'!BC$504=0,0,'Zahraničné financovanie'!BC470/'Zahraničné financovanie'!BC$504)</f>
        <v>0</v>
      </c>
      <c r="BB177" s="316">
        <f>IF('Zahraničné financovanie'!BD$504=0,0,'Zahraničné financovanie'!BD470/'Zahraničné financovanie'!BD$504)</f>
        <v>0</v>
      </c>
    </row>
    <row r="178" spans="1:54" ht="14.25" customHeight="1" x14ac:dyDescent="0.2">
      <c r="A178" s="31">
        <v>171</v>
      </c>
      <c r="B178" s="37" t="s">
        <v>336</v>
      </c>
      <c r="C178" s="37" t="s">
        <v>335</v>
      </c>
      <c r="D178" s="315">
        <f>IF('Zahraničné financovanie'!F$504=0,0,'Zahraničné financovanie'!F471/'Zahraničné financovanie'!F$504)</f>
        <v>0</v>
      </c>
      <c r="E178" s="315">
        <f>IF('Zahraničné financovanie'!G$504=0,0,'Zahraničné financovanie'!G471/'Zahraničné financovanie'!G$504)</f>
        <v>0</v>
      </c>
      <c r="F178" s="315">
        <f>IF('Zahraničné financovanie'!H$504=0,0,'Zahraničné financovanie'!H471/'Zahraničné financovanie'!H$504)</f>
        <v>0</v>
      </c>
      <c r="G178" s="315">
        <f>IF('Zahraničné financovanie'!I$504=0,0,'Zahraničné financovanie'!I471/'Zahraničné financovanie'!I$504)</f>
        <v>0</v>
      </c>
      <c r="H178" s="315">
        <f>IF('Zahraničné financovanie'!J$504=0,0,'Zahraničné financovanie'!J471/'Zahraničné financovanie'!J$504)</f>
        <v>0</v>
      </c>
      <c r="I178" s="315">
        <f>IF('Zahraničné financovanie'!K$504=0,0,'Zahraničné financovanie'!K471/'Zahraničné financovanie'!K$504)</f>
        <v>0</v>
      </c>
      <c r="J178" s="315">
        <f>IF('Zahraničné financovanie'!L$504=0,0,'Zahraničné financovanie'!L471/'Zahraničné financovanie'!L$504)</f>
        <v>0</v>
      </c>
      <c r="K178" s="315">
        <f>IF('Zahraničné financovanie'!M$504=0,0,'Zahraničné financovanie'!M471/'Zahraničné financovanie'!M$504)</f>
        <v>0</v>
      </c>
      <c r="L178" s="315">
        <f>IF('Zahraničné financovanie'!N$504=0,0,'Zahraničné financovanie'!N471/'Zahraničné financovanie'!N$504)</f>
        <v>0</v>
      </c>
      <c r="M178" s="315">
        <f>IF('Zahraničné financovanie'!O$504=0,0,'Zahraničné financovanie'!O471/'Zahraničné financovanie'!O$504)</f>
        <v>0</v>
      </c>
      <c r="N178" s="315">
        <f>IF('Zahraničné financovanie'!P$504=0,0,'Zahraničné financovanie'!P471/'Zahraničné financovanie'!P$504)</f>
        <v>0</v>
      </c>
      <c r="O178" s="315">
        <f>IF('Zahraničné financovanie'!Q$504=0,0,'Zahraničné financovanie'!Q471/'Zahraničné financovanie'!Q$504)</f>
        <v>0</v>
      </c>
      <c r="P178" s="315">
        <f>IF('Zahraničné financovanie'!R$504=0,0,'Zahraničné financovanie'!R471/'Zahraničné financovanie'!R$504)</f>
        <v>0</v>
      </c>
      <c r="Q178" s="315">
        <f>IF('Zahraničné financovanie'!S$504=0,0,'Zahraničné financovanie'!S471/'Zahraničné financovanie'!S$504)</f>
        <v>0</v>
      </c>
      <c r="R178" s="315">
        <f>IF('Zahraničné financovanie'!T$504=0,0,'Zahraničné financovanie'!T471/'Zahraničné financovanie'!T$504)</f>
        <v>0</v>
      </c>
      <c r="S178" s="315">
        <f>IF('Zahraničné financovanie'!U$504=0,0,'Zahraničné financovanie'!U471/'Zahraničné financovanie'!U$504)</f>
        <v>0</v>
      </c>
      <c r="T178" s="315">
        <f>IF('Zahraničné financovanie'!V$504=0,0,'Zahraničné financovanie'!V471/'Zahraničné financovanie'!V$504)</f>
        <v>0</v>
      </c>
      <c r="U178" s="315">
        <f>IF('Zahraničné financovanie'!W$504=0,0,'Zahraničné financovanie'!W471/'Zahraničné financovanie'!W$504)</f>
        <v>0</v>
      </c>
      <c r="V178" s="315">
        <f>IF('Zahraničné financovanie'!X$504=0,0,'Zahraničné financovanie'!X471/'Zahraničné financovanie'!X$504)</f>
        <v>0</v>
      </c>
      <c r="W178" s="315">
        <f>IF('Zahraničné financovanie'!Y$504=0,0,'Zahraničné financovanie'!Y471/'Zahraničné financovanie'!Y$504)</f>
        <v>0</v>
      </c>
      <c r="X178" s="315">
        <f>IF('Zahraničné financovanie'!Z$504=0,0,'Zahraničné financovanie'!Z471/'Zahraničné financovanie'!Z$504)</f>
        <v>0</v>
      </c>
      <c r="Y178" s="315">
        <f>IF('Zahraničné financovanie'!AA$504=0,0,'Zahraničné financovanie'!AA471/'Zahraničné financovanie'!AA$504)</f>
        <v>1.2278892516519346E-4</v>
      </c>
      <c r="Z178" s="315">
        <f>IF('Zahraničné financovanie'!AB$504=0,0,'Zahraničné financovanie'!AB471/'Zahraničné financovanie'!AB$504)</f>
        <v>0</v>
      </c>
      <c r="AA178" s="315">
        <f>IF('Zahraničné financovanie'!AC$504=0,0,'Zahraničné financovanie'!AC471/'Zahraničné financovanie'!AC$504)</f>
        <v>0</v>
      </c>
      <c r="AB178" s="315">
        <f>IF('Zahraničné financovanie'!AD$504=0,0,'Zahraničné financovanie'!AD471/'Zahraničné financovanie'!AD$504)</f>
        <v>0</v>
      </c>
      <c r="AC178" s="315">
        <f>IF('Zahraničné financovanie'!AE$504=0,0,'Zahraničné financovanie'!AE471/'Zahraničné financovanie'!AE$504)</f>
        <v>0</v>
      </c>
      <c r="AD178" s="315">
        <f>IF('Zahraničné financovanie'!AF$504=0,0,'Zahraničné financovanie'!AF471/'Zahraničné financovanie'!AF$504)</f>
        <v>0</v>
      </c>
      <c r="AE178" s="315">
        <f>IF('Zahraničné financovanie'!AG$504=0,0,'Zahraničné financovanie'!AG471/'Zahraničné financovanie'!AG$504)</f>
        <v>0</v>
      </c>
      <c r="AF178" s="315">
        <f>IF('Zahraničné financovanie'!AH$504=0,0,'Zahraničné financovanie'!AH471/'Zahraničné financovanie'!AH$504)</f>
        <v>0</v>
      </c>
      <c r="AG178" s="315">
        <f>IF('Zahraničné financovanie'!AI$504=0,0,'Zahraničné financovanie'!AI471/'Zahraničné financovanie'!AI$504)</f>
        <v>0</v>
      </c>
      <c r="AH178" s="315">
        <f>IF('Zahraničné financovanie'!AJ$504=0,0,'Zahraničné financovanie'!AJ471/'Zahraničné financovanie'!AJ$504)</f>
        <v>0</v>
      </c>
      <c r="AI178" s="315">
        <f>IF('Zahraničné financovanie'!AK$504=0,0,'Zahraničné financovanie'!AK471/'Zahraničné financovanie'!AK$504)</f>
        <v>0</v>
      </c>
      <c r="AJ178" s="315">
        <f>IF('Zahraničné financovanie'!AL$504=0,0,'Zahraničné financovanie'!AL471/'Zahraničné financovanie'!AL$504)</f>
        <v>0</v>
      </c>
      <c r="AK178" s="315">
        <f>IF('Zahraničné financovanie'!AM$504=0,0,'Zahraničné financovanie'!AM471/'Zahraničné financovanie'!AM$504)</f>
        <v>0</v>
      </c>
      <c r="AL178" s="315">
        <f>IF('Zahraničné financovanie'!AN$504=0,0,'Zahraničné financovanie'!AN471/'Zahraničné financovanie'!AN$504)</f>
        <v>0</v>
      </c>
      <c r="AM178" s="315">
        <f>IF('Zahraničné financovanie'!AO$504=0,0,'Zahraničné financovanie'!AO471/'Zahraničné financovanie'!AO$504)</f>
        <v>0</v>
      </c>
      <c r="AN178" s="315">
        <f>IF('Zahraničné financovanie'!AP$504=0,0,'Zahraničné financovanie'!AP471/'Zahraničné financovanie'!AP$504)</f>
        <v>0</v>
      </c>
      <c r="AO178" s="315">
        <f>IF('Zahraničné financovanie'!AQ$504=0,0,'Zahraničné financovanie'!AQ471/'Zahraničné financovanie'!AQ$504)</f>
        <v>0</v>
      </c>
      <c r="AP178" s="315">
        <f>IF('Zahraničné financovanie'!AR$504=0,0,'Zahraničné financovanie'!AR471/'Zahraničné financovanie'!AR$504)</f>
        <v>0</v>
      </c>
      <c r="AQ178" s="315">
        <f>IF('Zahraničné financovanie'!AS$504=0,0,'Zahraničné financovanie'!AS471/'Zahraničné financovanie'!AS$504)</f>
        <v>0</v>
      </c>
      <c r="AR178" s="315">
        <f>IF('Zahraničné financovanie'!AT$504=0,0,'Zahraničné financovanie'!AT471/'Zahraničné financovanie'!AT$504)</f>
        <v>0</v>
      </c>
      <c r="AS178" s="315">
        <f>IF('Zahraničné financovanie'!AU$504=0,0,'Zahraničné financovanie'!AU471/'Zahraničné financovanie'!AU$504)</f>
        <v>0</v>
      </c>
      <c r="AT178" s="315">
        <f>IF('Zahraničné financovanie'!AV$504=0,0,'Zahraničné financovanie'!AV471/'Zahraničné financovanie'!AV$504)</f>
        <v>0</v>
      </c>
      <c r="AU178" s="315">
        <f>IF('Zahraničné financovanie'!AW$504=0,0,'Zahraničné financovanie'!AW471/'Zahraničné financovanie'!AW$504)</f>
        <v>0</v>
      </c>
      <c r="AV178" s="315">
        <f>IF('Zahraničné financovanie'!AX$504=0,0,'Zahraničné financovanie'!AX471/'Zahraničné financovanie'!AX$504)</f>
        <v>0</v>
      </c>
      <c r="AW178" s="315">
        <f>IF('Zahraničné financovanie'!AY$504=0,0,'Zahraničné financovanie'!AY471/'Zahraničné financovanie'!AY$504)</f>
        <v>3.1957301265572412E-3</v>
      </c>
      <c r="AX178" s="315">
        <f>IF('Zahraničné financovanie'!AZ$504=0,0,'Zahraničné financovanie'!AZ471/'Zahraničné financovanie'!AZ$504)</f>
        <v>0</v>
      </c>
      <c r="AY178" s="315">
        <f>IF('Zahraničné financovanie'!BA$504=0,0,'Zahraničné financovanie'!BA471/'Zahraničné financovanie'!BA$504)</f>
        <v>0</v>
      </c>
      <c r="AZ178" s="315">
        <f>IF('Zahraničné financovanie'!BB$504=0,0,'Zahraničné financovanie'!BB471/'Zahraničné financovanie'!BB$504)</f>
        <v>0</v>
      </c>
      <c r="BA178" s="315">
        <f>IF('Zahraničné financovanie'!BC$504=0,0,'Zahraničné financovanie'!BC471/'Zahraničné financovanie'!BC$504)</f>
        <v>0</v>
      </c>
      <c r="BB178" s="315">
        <f>IF('Zahraničné financovanie'!BD$504=0,0,'Zahraničné financovanie'!BD471/'Zahraničné financovanie'!BD$504)</f>
        <v>0</v>
      </c>
    </row>
    <row r="179" spans="1:54" ht="14.25" customHeight="1" x14ac:dyDescent="0.25">
      <c r="A179" s="31">
        <v>172</v>
      </c>
      <c r="B179" s="41" t="s">
        <v>419</v>
      </c>
      <c r="C179" s="46" t="s">
        <v>418</v>
      </c>
      <c r="D179" s="316">
        <f>IF('Zahraničné financovanie'!F$504=0,0,'Zahraničné financovanie'!F472/'Zahraničné financovanie'!F$504)</f>
        <v>0</v>
      </c>
      <c r="E179" s="316">
        <f>IF('Zahraničné financovanie'!G$504=0,0,'Zahraničné financovanie'!G472/'Zahraničné financovanie'!G$504)</f>
        <v>0</v>
      </c>
      <c r="F179" s="316">
        <f>IF('Zahraničné financovanie'!H$504=0,0,'Zahraničné financovanie'!H472/'Zahraničné financovanie'!H$504)</f>
        <v>0</v>
      </c>
      <c r="G179" s="316">
        <f>IF('Zahraničné financovanie'!I$504=0,0,'Zahraničné financovanie'!I472/'Zahraničné financovanie'!I$504)</f>
        <v>0</v>
      </c>
      <c r="H179" s="316">
        <f>IF('Zahraničné financovanie'!J$504=0,0,'Zahraničné financovanie'!J472/'Zahraničné financovanie'!J$504)</f>
        <v>0</v>
      </c>
      <c r="I179" s="316">
        <f>IF('Zahraničné financovanie'!K$504=0,0,'Zahraničné financovanie'!K472/'Zahraničné financovanie'!K$504)</f>
        <v>0</v>
      </c>
      <c r="J179" s="316">
        <f>IF('Zahraničné financovanie'!L$504=0,0,'Zahraničné financovanie'!L472/'Zahraničné financovanie'!L$504)</f>
        <v>0</v>
      </c>
      <c r="K179" s="316">
        <f>IF('Zahraničné financovanie'!M$504=0,0,'Zahraničné financovanie'!M472/'Zahraničné financovanie'!M$504)</f>
        <v>0</v>
      </c>
      <c r="L179" s="316">
        <f>IF('Zahraničné financovanie'!N$504=0,0,'Zahraničné financovanie'!N472/'Zahraničné financovanie'!N$504)</f>
        <v>0</v>
      </c>
      <c r="M179" s="316">
        <f>IF('Zahraničné financovanie'!O$504=0,0,'Zahraničné financovanie'!O472/'Zahraničné financovanie'!O$504)</f>
        <v>0</v>
      </c>
      <c r="N179" s="316">
        <f>IF('Zahraničné financovanie'!P$504=0,0,'Zahraničné financovanie'!P472/'Zahraničné financovanie'!P$504)</f>
        <v>0</v>
      </c>
      <c r="O179" s="316">
        <f>IF('Zahraničné financovanie'!Q$504=0,0,'Zahraničné financovanie'!Q472/'Zahraničné financovanie'!Q$504)</f>
        <v>0</v>
      </c>
      <c r="P179" s="316">
        <f>IF('Zahraničné financovanie'!R$504=0,0,'Zahraničné financovanie'!R472/'Zahraničné financovanie'!R$504)</f>
        <v>0</v>
      </c>
      <c r="Q179" s="316">
        <f>IF('Zahraničné financovanie'!S$504=0,0,'Zahraničné financovanie'!S472/'Zahraničné financovanie'!S$504)</f>
        <v>0</v>
      </c>
      <c r="R179" s="316">
        <f>IF('Zahraničné financovanie'!T$504=0,0,'Zahraničné financovanie'!T472/'Zahraničné financovanie'!T$504)</f>
        <v>0</v>
      </c>
      <c r="S179" s="316">
        <f>IF('Zahraničné financovanie'!U$504=0,0,'Zahraničné financovanie'!U472/'Zahraničné financovanie'!U$504)</f>
        <v>0</v>
      </c>
      <c r="T179" s="316">
        <f>IF('Zahraničné financovanie'!V$504=0,0,'Zahraničné financovanie'!V472/'Zahraničné financovanie'!V$504)</f>
        <v>0</v>
      </c>
      <c r="U179" s="316">
        <f>IF('Zahraničné financovanie'!W$504=0,0,'Zahraničné financovanie'!W472/'Zahraničné financovanie'!W$504)</f>
        <v>0</v>
      </c>
      <c r="V179" s="316">
        <f>IF('Zahraničné financovanie'!X$504=0,0,'Zahraničné financovanie'!X472/'Zahraničné financovanie'!X$504)</f>
        <v>0</v>
      </c>
      <c r="W179" s="316">
        <f>IF('Zahraničné financovanie'!Y$504=0,0,'Zahraničné financovanie'!Y472/'Zahraničné financovanie'!Y$504)</f>
        <v>0</v>
      </c>
      <c r="X179" s="316">
        <f>IF('Zahraničné financovanie'!Z$504=0,0,'Zahraničné financovanie'!Z472/'Zahraničné financovanie'!Z$504)</f>
        <v>0</v>
      </c>
      <c r="Y179" s="316">
        <f>IF('Zahraničné financovanie'!AA$504=0,0,'Zahraničné financovanie'!AA472/'Zahraničné financovanie'!AA$504)</f>
        <v>1.8411614299140182E-4</v>
      </c>
      <c r="Z179" s="316">
        <f>IF('Zahraničné financovanie'!AB$504=0,0,'Zahraničné financovanie'!AB472/'Zahraničné financovanie'!AB$504)</f>
        <v>0</v>
      </c>
      <c r="AA179" s="316">
        <f>IF('Zahraničné financovanie'!AC$504=0,0,'Zahraničné financovanie'!AC472/'Zahraničné financovanie'!AC$504)</f>
        <v>0</v>
      </c>
      <c r="AB179" s="316">
        <f>IF('Zahraničné financovanie'!AD$504=0,0,'Zahraničné financovanie'!AD472/'Zahraničné financovanie'!AD$504)</f>
        <v>0</v>
      </c>
      <c r="AC179" s="316">
        <f>IF('Zahraničné financovanie'!AE$504=0,0,'Zahraničné financovanie'!AE472/'Zahraničné financovanie'!AE$504)</f>
        <v>0</v>
      </c>
      <c r="AD179" s="316">
        <f>IF('Zahraničné financovanie'!AF$504=0,0,'Zahraničné financovanie'!AF472/'Zahraničné financovanie'!AF$504)</f>
        <v>0</v>
      </c>
      <c r="AE179" s="316">
        <f>IF('Zahraničné financovanie'!AG$504=0,0,'Zahraničné financovanie'!AG472/'Zahraničné financovanie'!AG$504)</f>
        <v>0</v>
      </c>
      <c r="AF179" s="316">
        <f>IF('Zahraničné financovanie'!AH$504=0,0,'Zahraničné financovanie'!AH472/'Zahraničné financovanie'!AH$504)</f>
        <v>0</v>
      </c>
      <c r="AG179" s="316">
        <f>IF('Zahraničné financovanie'!AI$504=0,0,'Zahraničné financovanie'!AI472/'Zahraničné financovanie'!AI$504)</f>
        <v>0</v>
      </c>
      <c r="AH179" s="316">
        <f>IF('Zahraničné financovanie'!AJ$504=0,0,'Zahraničné financovanie'!AJ472/'Zahraničné financovanie'!AJ$504)</f>
        <v>0</v>
      </c>
      <c r="AI179" s="316">
        <f>IF('Zahraničné financovanie'!AK$504=0,0,'Zahraničné financovanie'!AK472/'Zahraničné financovanie'!AK$504)</f>
        <v>0</v>
      </c>
      <c r="AJ179" s="316">
        <f>IF('Zahraničné financovanie'!AL$504=0,0,'Zahraničné financovanie'!AL472/'Zahraničné financovanie'!AL$504)</f>
        <v>0</v>
      </c>
      <c r="AK179" s="316">
        <f>IF('Zahraničné financovanie'!AM$504=0,0,'Zahraničné financovanie'!AM472/'Zahraničné financovanie'!AM$504)</f>
        <v>0</v>
      </c>
      <c r="AL179" s="316">
        <f>IF('Zahraničné financovanie'!AN$504=0,0,'Zahraničné financovanie'!AN472/'Zahraničné financovanie'!AN$504)</f>
        <v>0</v>
      </c>
      <c r="AM179" s="316">
        <f>IF('Zahraničné financovanie'!AO$504=0,0,'Zahraničné financovanie'!AO472/'Zahraničné financovanie'!AO$504)</f>
        <v>0</v>
      </c>
      <c r="AN179" s="316">
        <f>IF('Zahraničné financovanie'!AP$504=0,0,'Zahraničné financovanie'!AP472/'Zahraničné financovanie'!AP$504)</f>
        <v>0</v>
      </c>
      <c r="AO179" s="316">
        <f>IF('Zahraničné financovanie'!AQ$504=0,0,'Zahraničné financovanie'!AQ472/'Zahraničné financovanie'!AQ$504)</f>
        <v>0</v>
      </c>
      <c r="AP179" s="316">
        <f>IF('Zahraničné financovanie'!AR$504=0,0,'Zahraničné financovanie'!AR472/'Zahraničné financovanie'!AR$504)</f>
        <v>0</v>
      </c>
      <c r="AQ179" s="316">
        <f>IF('Zahraničné financovanie'!AS$504=0,0,'Zahraničné financovanie'!AS472/'Zahraničné financovanie'!AS$504)</f>
        <v>0</v>
      </c>
      <c r="AR179" s="316">
        <f>IF('Zahraničné financovanie'!AT$504=0,0,'Zahraničné financovanie'!AT472/'Zahraničné financovanie'!AT$504)</f>
        <v>0</v>
      </c>
      <c r="AS179" s="316">
        <f>IF('Zahraničné financovanie'!AU$504=0,0,'Zahraničné financovanie'!AU472/'Zahraničné financovanie'!AU$504)</f>
        <v>0</v>
      </c>
      <c r="AT179" s="316">
        <f>IF('Zahraničné financovanie'!AV$504=0,0,'Zahraničné financovanie'!AV472/'Zahraničné financovanie'!AV$504)</f>
        <v>0</v>
      </c>
      <c r="AU179" s="316">
        <f>IF('Zahraničné financovanie'!AW$504=0,0,'Zahraničné financovanie'!AW472/'Zahraničné financovanie'!AW$504)</f>
        <v>0</v>
      </c>
      <c r="AV179" s="316">
        <f>IF('Zahraničné financovanie'!AX$504=0,0,'Zahraničné financovanie'!AX472/'Zahraničné financovanie'!AX$504)</f>
        <v>0</v>
      </c>
      <c r="AW179" s="316">
        <f>IF('Zahraničné financovanie'!AY$504=0,0,'Zahraničné financovanie'!AY472/'Zahraničné financovanie'!AY$504)</f>
        <v>0</v>
      </c>
      <c r="AX179" s="316">
        <f>IF('Zahraničné financovanie'!AZ$504=0,0,'Zahraničné financovanie'!AZ472/'Zahraničné financovanie'!AZ$504)</f>
        <v>0</v>
      </c>
      <c r="AY179" s="316">
        <f>IF('Zahraničné financovanie'!BA$504=0,0,'Zahraničné financovanie'!BA472/'Zahraničné financovanie'!BA$504)</f>
        <v>0</v>
      </c>
      <c r="AZ179" s="316">
        <f>IF('Zahraničné financovanie'!BB$504=0,0,'Zahraničné financovanie'!BB472/'Zahraničné financovanie'!BB$504)</f>
        <v>0</v>
      </c>
      <c r="BA179" s="316">
        <f>IF('Zahraničné financovanie'!BC$504=0,0,'Zahraničné financovanie'!BC472/'Zahraničné financovanie'!BC$504)</f>
        <v>0</v>
      </c>
      <c r="BB179" s="316">
        <f>IF('Zahraničné financovanie'!BD$504=0,0,'Zahraničné financovanie'!BD472/'Zahraničné financovanie'!BD$504)</f>
        <v>0</v>
      </c>
    </row>
    <row r="180" spans="1:54" ht="14.25" customHeight="1" x14ac:dyDescent="0.2">
      <c r="A180" s="31">
        <v>173</v>
      </c>
      <c r="B180" s="37" t="s">
        <v>299</v>
      </c>
      <c r="C180" s="37" t="s">
        <v>298</v>
      </c>
      <c r="D180" s="315">
        <f>IF('Zahraničné financovanie'!F$504=0,0,'Zahraničné financovanie'!F473/'Zahraničné financovanie'!F$504)</f>
        <v>0</v>
      </c>
      <c r="E180" s="315">
        <f>IF('Zahraničné financovanie'!G$504=0,0,'Zahraničné financovanie'!G473/'Zahraničné financovanie'!G$504)</f>
        <v>0</v>
      </c>
      <c r="F180" s="315">
        <f>IF('Zahraničné financovanie'!H$504=0,0,'Zahraničné financovanie'!H473/'Zahraničné financovanie'!H$504)</f>
        <v>0</v>
      </c>
      <c r="G180" s="315">
        <f>IF('Zahraničné financovanie'!I$504=0,0,'Zahraničné financovanie'!I473/'Zahraničné financovanie'!I$504)</f>
        <v>0</v>
      </c>
      <c r="H180" s="315">
        <f>IF('Zahraničné financovanie'!J$504=0,0,'Zahraničné financovanie'!J473/'Zahraničné financovanie'!J$504)</f>
        <v>0</v>
      </c>
      <c r="I180" s="315">
        <f>IF('Zahraničné financovanie'!K$504=0,0,'Zahraničné financovanie'!K473/'Zahraničné financovanie'!K$504)</f>
        <v>0</v>
      </c>
      <c r="J180" s="315">
        <f>IF('Zahraničné financovanie'!L$504=0,0,'Zahraničné financovanie'!L473/'Zahraničné financovanie'!L$504)</f>
        <v>0</v>
      </c>
      <c r="K180" s="315">
        <f>IF('Zahraničné financovanie'!M$504=0,0,'Zahraničné financovanie'!M473/'Zahraničné financovanie'!M$504)</f>
        <v>0</v>
      </c>
      <c r="L180" s="315">
        <f>IF('Zahraničné financovanie'!N$504=0,0,'Zahraničné financovanie'!N473/'Zahraničné financovanie'!N$504)</f>
        <v>0</v>
      </c>
      <c r="M180" s="315">
        <f>IF('Zahraničné financovanie'!O$504=0,0,'Zahraničné financovanie'!O473/'Zahraničné financovanie'!O$504)</f>
        <v>0</v>
      </c>
      <c r="N180" s="315">
        <f>IF('Zahraničné financovanie'!P$504=0,0,'Zahraničné financovanie'!P473/'Zahraničné financovanie'!P$504)</f>
        <v>0</v>
      </c>
      <c r="O180" s="315">
        <f>IF('Zahraničné financovanie'!Q$504=0,0,'Zahraničné financovanie'!Q473/'Zahraničné financovanie'!Q$504)</f>
        <v>0</v>
      </c>
      <c r="P180" s="315">
        <f>IF('Zahraničné financovanie'!R$504=0,0,'Zahraničné financovanie'!R473/'Zahraničné financovanie'!R$504)</f>
        <v>0</v>
      </c>
      <c r="Q180" s="315">
        <f>IF('Zahraničné financovanie'!S$504=0,0,'Zahraničné financovanie'!S473/'Zahraničné financovanie'!S$504)</f>
        <v>0</v>
      </c>
      <c r="R180" s="315">
        <f>IF('Zahraničné financovanie'!T$504=0,0,'Zahraničné financovanie'!T473/'Zahraničné financovanie'!T$504)</f>
        <v>0</v>
      </c>
      <c r="S180" s="315">
        <f>IF('Zahraničné financovanie'!U$504=0,0,'Zahraničné financovanie'!U473/'Zahraničné financovanie'!U$504)</f>
        <v>0</v>
      </c>
      <c r="T180" s="315">
        <f>IF('Zahraničné financovanie'!V$504=0,0,'Zahraničné financovanie'!V473/'Zahraničné financovanie'!V$504)</f>
        <v>0</v>
      </c>
      <c r="U180" s="315">
        <f>IF('Zahraničné financovanie'!W$504=0,0,'Zahraničné financovanie'!W473/'Zahraničné financovanie'!W$504)</f>
        <v>0</v>
      </c>
      <c r="V180" s="315">
        <f>IF('Zahraničné financovanie'!X$504=0,0,'Zahraničné financovanie'!X473/'Zahraničné financovanie'!X$504)</f>
        <v>0</v>
      </c>
      <c r="W180" s="315">
        <f>IF('Zahraničné financovanie'!Y$504=0,0,'Zahraničné financovanie'!Y473/'Zahraničné financovanie'!Y$504)</f>
        <v>0</v>
      </c>
      <c r="X180" s="315">
        <f>IF('Zahraničné financovanie'!Z$504=0,0,'Zahraničné financovanie'!Z473/'Zahraničné financovanie'!Z$504)</f>
        <v>0</v>
      </c>
      <c r="Y180" s="315">
        <f>IF('Zahraničné financovanie'!AA$504=0,0,'Zahraničné financovanie'!AA473/'Zahraničné financovanie'!AA$504)</f>
        <v>0</v>
      </c>
      <c r="Z180" s="315">
        <f>IF('Zahraničné financovanie'!AB$504=0,0,'Zahraničné financovanie'!AB473/'Zahraničné financovanie'!AB$504)</f>
        <v>0</v>
      </c>
      <c r="AA180" s="315">
        <f>IF('Zahraničné financovanie'!AC$504=0,0,'Zahraničné financovanie'!AC473/'Zahraničné financovanie'!AC$504)</f>
        <v>0</v>
      </c>
      <c r="AB180" s="315">
        <f>IF('Zahraničné financovanie'!AD$504=0,0,'Zahraničné financovanie'!AD473/'Zahraničné financovanie'!AD$504)</f>
        <v>0</v>
      </c>
      <c r="AC180" s="315">
        <f>IF('Zahraničné financovanie'!AE$504=0,0,'Zahraničné financovanie'!AE473/'Zahraničné financovanie'!AE$504)</f>
        <v>0</v>
      </c>
      <c r="AD180" s="315">
        <f>IF('Zahraničné financovanie'!AF$504=0,0,'Zahraničné financovanie'!AF473/'Zahraničné financovanie'!AF$504)</f>
        <v>0</v>
      </c>
      <c r="AE180" s="315">
        <f>IF('Zahraničné financovanie'!AG$504=0,0,'Zahraničné financovanie'!AG473/'Zahraničné financovanie'!AG$504)</f>
        <v>0</v>
      </c>
      <c r="AF180" s="315">
        <f>IF('Zahraničné financovanie'!AH$504=0,0,'Zahraničné financovanie'!AH473/'Zahraničné financovanie'!AH$504)</f>
        <v>0</v>
      </c>
      <c r="AG180" s="315">
        <f>IF('Zahraničné financovanie'!AI$504=0,0,'Zahraničné financovanie'!AI473/'Zahraničné financovanie'!AI$504)</f>
        <v>0</v>
      </c>
      <c r="AH180" s="315">
        <f>IF('Zahraničné financovanie'!AJ$504=0,0,'Zahraničné financovanie'!AJ473/'Zahraničné financovanie'!AJ$504)</f>
        <v>0</v>
      </c>
      <c r="AI180" s="315">
        <f>IF('Zahraničné financovanie'!AK$504=0,0,'Zahraničné financovanie'!AK473/'Zahraničné financovanie'!AK$504)</f>
        <v>0</v>
      </c>
      <c r="AJ180" s="315">
        <f>IF('Zahraničné financovanie'!AL$504=0,0,'Zahraničné financovanie'!AL473/'Zahraničné financovanie'!AL$504)</f>
        <v>0</v>
      </c>
      <c r="AK180" s="315">
        <f>IF('Zahraničné financovanie'!AM$504=0,0,'Zahraničné financovanie'!AM473/'Zahraničné financovanie'!AM$504)</f>
        <v>0</v>
      </c>
      <c r="AL180" s="315">
        <f>IF('Zahraničné financovanie'!AN$504=0,0,'Zahraničné financovanie'!AN473/'Zahraničné financovanie'!AN$504)</f>
        <v>0</v>
      </c>
      <c r="AM180" s="315">
        <f>IF('Zahraničné financovanie'!AO$504=0,0,'Zahraničné financovanie'!AO473/'Zahraničné financovanie'!AO$504)</f>
        <v>0</v>
      </c>
      <c r="AN180" s="315">
        <f>IF('Zahraničné financovanie'!AP$504=0,0,'Zahraničné financovanie'!AP473/'Zahraničné financovanie'!AP$504)</f>
        <v>0</v>
      </c>
      <c r="AO180" s="315">
        <f>IF('Zahraničné financovanie'!AQ$504=0,0,'Zahraničné financovanie'!AQ473/'Zahraničné financovanie'!AQ$504)</f>
        <v>0</v>
      </c>
      <c r="AP180" s="315">
        <f>IF('Zahraničné financovanie'!AR$504=0,0,'Zahraničné financovanie'!AR473/'Zahraničné financovanie'!AR$504)</f>
        <v>2.063106796116505E-2</v>
      </c>
      <c r="AQ180" s="315">
        <f>IF('Zahraničné financovanie'!AS$504=0,0,'Zahraničné financovanie'!AS473/'Zahraničné financovanie'!AS$504)</f>
        <v>0</v>
      </c>
      <c r="AR180" s="315">
        <f>IF('Zahraničné financovanie'!AT$504=0,0,'Zahraničné financovanie'!AT473/'Zahraničné financovanie'!AT$504)</f>
        <v>0</v>
      </c>
      <c r="AS180" s="315">
        <f>IF('Zahraničné financovanie'!AU$504=0,0,'Zahraničné financovanie'!AU473/'Zahraničné financovanie'!AU$504)</f>
        <v>0</v>
      </c>
      <c r="AT180" s="315">
        <f>IF('Zahraničné financovanie'!AV$504=0,0,'Zahraničné financovanie'!AV473/'Zahraničné financovanie'!AV$504)</f>
        <v>0</v>
      </c>
      <c r="AU180" s="315">
        <f>IF('Zahraničné financovanie'!AW$504=0,0,'Zahraničné financovanie'!AW473/'Zahraničné financovanie'!AW$504)</f>
        <v>0</v>
      </c>
      <c r="AV180" s="315">
        <f>IF('Zahraničné financovanie'!AX$504=0,0,'Zahraničné financovanie'!AX473/'Zahraničné financovanie'!AX$504)</f>
        <v>0</v>
      </c>
      <c r="AW180" s="315">
        <f>IF('Zahraničné financovanie'!AY$504=0,0,'Zahraničné financovanie'!AY473/'Zahraničné financovanie'!AY$504)</f>
        <v>0</v>
      </c>
      <c r="AX180" s="315">
        <f>IF('Zahraničné financovanie'!AZ$504=0,0,'Zahraničné financovanie'!AZ473/'Zahraničné financovanie'!AZ$504)</f>
        <v>0</v>
      </c>
      <c r="AY180" s="315">
        <f>IF('Zahraničné financovanie'!BA$504=0,0,'Zahraničné financovanie'!BA473/'Zahraničné financovanie'!BA$504)</f>
        <v>0</v>
      </c>
      <c r="AZ180" s="315">
        <f>IF('Zahraničné financovanie'!BB$504=0,0,'Zahraničné financovanie'!BB473/'Zahraničné financovanie'!BB$504)</f>
        <v>0</v>
      </c>
      <c r="BA180" s="315">
        <f>IF('Zahraničné financovanie'!BC$504=0,0,'Zahraničné financovanie'!BC473/'Zahraničné financovanie'!BC$504)</f>
        <v>0</v>
      </c>
      <c r="BB180" s="315">
        <f>IF('Zahraničné financovanie'!BD$504=0,0,'Zahraničné financovanie'!BD473/'Zahraničné financovanie'!BD$504)</f>
        <v>0</v>
      </c>
    </row>
    <row r="181" spans="1:54" ht="14.25" customHeight="1" x14ac:dyDescent="0.25">
      <c r="A181" s="31">
        <v>174</v>
      </c>
      <c r="B181" s="41" t="s">
        <v>322</v>
      </c>
      <c r="C181" s="46" t="s">
        <v>321</v>
      </c>
      <c r="D181" s="316">
        <f>IF('Zahraničné financovanie'!F$504=0,0,'Zahraničné financovanie'!F474/'Zahraničné financovanie'!F$504)</f>
        <v>0</v>
      </c>
      <c r="E181" s="316">
        <f>IF('Zahraničné financovanie'!G$504=0,0,'Zahraničné financovanie'!G474/'Zahraničné financovanie'!G$504)</f>
        <v>0</v>
      </c>
      <c r="F181" s="316">
        <f>IF('Zahraničné financovanie'!H$504=0,0,'Zahraničné financovanie'!H474/'Zahraničné financovanie'!H$504)</f>
        <v>0</v>
      </c>
      <c r="G181" s="316">
        <f>IF('Zahraničné financovanie'!I$504=0,0,'Zahraničné financovanie'!I474/'Zahraničné financovanie'!I$504)</f>
        <v>0</v>
      </c>
      <c r="H181" s="316">
        <f>IF('Zahraničné financovanie'!J$504=0,0,'Zahraničné financovanie'!J474/'Zahraničné financovanie'!J$504)</f>
        <v>0</v>
      </c>
      <c r="I181" s="316">
        <f>IF('Zahraničné financovanie'!K$504=0,0,'Zahraničné financovanie'!K474/'Zahraničné financovanie'!K$504)</f>
        <v>0</v>
      </c>
      <c r="J181" s="316">
        <f>IF('Zahraničné financovanie'!L$504=0,0,'Zahraničné financovanie'!L474/'Zahraničné financovanie'!L$504)</f>
        <v>1.0482180293501049E-3</v>
      </c>
      <c r="K181" s="316">
        <f>IF('Zahraničné financovanie'!M$504=0,0,'Zahraničné financovanie'!M474/'Zahraničné financovanie'!M$504)</f>
        <v>0</v>
      </c>
      <c r="L181" s="316">
        <f>IF('Zahraničné financovanie'!N$504=0,0,'Zahraničné financovanie'!N474/'Zahraničné financovanie'!N$504)</f>
        <v>0</v>
      </c>
      <c r="M181" s="316">
        <f>IF('Zahraničné financovanie'!O$504=0,0,'Zahraničné financovanie'!O474/'Zahraničné financovanie'!O$504)</f>
        <v>0</v>
      </c>
      <c r="N181" s="316">
        <f>IF('Zahraničné financovanie'!P$504=0,0,'Zahraničné financovanie'!P474/'Zahraničné financovanie'!P$504)</f>
        <v>0</v>
      </c>
      <c r="O181" s="316">
        <f>IF('Zahraničné financovanie'!Q$504=0,0,'Zahraničné financovanie'!Q474/'Zahraničné financovanie'!Q$504)</f>
        <v>0</v>
      </c>
      <c r="P181" s="316">
        <f>IF('Zahraničné financovanie'!R$504=0,0,'Zahraničné financovanie'!R474/'Zahraničné financovanie'!R$504)</f>
        <v>0</v>
      </c>
      <c r="Q181" s="316">
        <f>IF('Zahraničné financovanie'!S$504=0,0,'Zahraničné financovanie'!S474/'Zahraničné financovanie'!S$504)</f>
        <v>0</v>
      </c>
      <c r="R181" s="316">
        <f>IF('Zahraničné financovanie'!T$504=0,0,'Zahraničné financovanie'!T474/'Zahraničné financovanie'!T$504)</f>
        <v>0</v>
      </c>
      <c r="S181" s="316">
        <f>IF('Zahraničné financovanie'!U$504=0,0,'Zahraničné financovanie'!U474/'Zahraničné financovanie'!U$504)</f>
        <v>0</v>
      </c>
      <c r="T181" s="316">
        <f>IF('Zahraničné financovanie'!V$504=0,0,'Zahraničné financovanie'!V474/'Zahraničné financovanie'!V$504)</f>
        <v>0</v>
      </c>
      <c r="U181" s="316">
        <f>IF('Zahraničné financovanie'!W$504=0,0,'Zahraničné financovanie'!W474/'Zahraničné financovanie'!W$504)</f>
        <v>0</v>
      </c>
      <c r="V181" s="316">
        <f>IF('Zahraničné financovanie'!X$504=0,0,'Zahraničné financovanie'!X474/'Zahraničné financovanie'!X$504)</f>
        <v>0</v>
      </c>
      <c r="W181" s="316">
        <f>IF('Zahraničné financovanie'!Y$504=0,0,'Zahraničné financovanie'!Y474/'Zahraničné financovanie'!Y$504)</f>
        <v>0</v>
      </c>
      <c r="X181" s="316">
        <f>IF('Zahraničné financovanie'!Z$504=0,0,'Zahraničné financovanie'!Z474/'Zahraničné financovanie'!Z$504)</f>
        <v>0</v>
      </c>
      <c r="Y181" s="316">
        <f>IF('Zahraničné financovanie'!AA$504=0,0,'Zahraničné financovanie'!AA474/'Zahraničné financovanie'!AA$504)</f>
        <v>0</v>
      </c>
      <c r="Z181" s="316">
        <f>IF('Zahraničné financovanie'!AB$504=0,0,'Zahraničné financovanie'!AB474/'Zahraničné financovanie'!AB$504)</f>
        <v>0</v>
      </c>
      <c r="AA181" s="316">
        <f>IF('Zahraničné financovanie'!AC$504=0,0,'Zahraničné financovanie'!AC474/'Zahraničné financovanie'!AC$504)</f>
        <v>0</v>
      </c>
      <c r="AB181" s="316">
        <f>IF('Zahraničné financovanie'!AD$504=0,0,'Zahraničné financovanie'!AD474/'Zahraničné financovanie'!AD$504)</f>
        <v>0</v>
      </c>
      <c r="AC181" s="316">
        <f>IF('Zahraničné financovanie'!AE$504=0,0,'Zahraničné financovanie'!AE474/'Zahraničné financovanie'!AE$504)</f>
        <v>0</v>
      </c>
      <c r="AD181" s="316">
        <f>IF('Zahraničné financovanie'!AF$504=0,0,'Zahraničné financovanie'!AF474/'Zahraničné financovanie'!AF$504)</f>
        <v>0</v>
      </c>
      <c r="AE181" s="316">
        <f>IF('Zahraničné financovanie'!AG$504=0,0,'Zahraničné financovanie'!AG474/'Zahraničné financovanie'!AG$504)</f>
        <v>0</v>
      </c>
      <c r="AF181" s="316">
        <f>IF('Zahraničné financovanie'!AH$504=0,0,'Zahraničné financovanie'!AH474/'Zahraničné financovanie'!AH$504)</f>
        <v>0</v>
      </c>
      <c r="AG181" s="316">
        <f>IF('Zahraničné financovanie'!AI$504=0,0,'Zahraničné financovanie'!AI474/'Zahraničné financovanie'!AI$504)</f>
        <v>0</v>
      </c>
      <c r="AH181" s="316">
        <f>IF('Zahraničné financovanie'!AJ$504=0,0,'Zahraničné financovanie'!AJ474/'Zahraničné financovanie'!AJ$504)</f>
        <v>0</v>
      </c>
      <c r="AI181" s="316">
        <f>IF('Zahraničné financovanie'!AK$504=0,0,'Zahraničné financovanie'!AK474/'Zahraničné financovanie'!AK$504)</f>
        <v>0</v>
      </c>
      <c r="AJ181" s="316">
        <f>IF('Zahraničné financovanie'!AL$504=0,0,'Zahraničné financovanie'!AL474/'Zahraničné financovanie'!AL$504)</f>
        <v>0</v>
      </c>
      <c r="AK181" s="316">
        <f>IF('Zahraničné financovanie'!AM$504=0,0,'Zahraničné financovanie'!AM474/'Zahraničné financovanie'!AM$504)</f>
        <v>0</v>
      </c>
      <c r="AL181" s="316">
        <f>IF('Zahraničné financovanie'!AN$504=0,0,'Zahraničné financovanie'!AN474/'Zahraničné financovanie'!AN$504)</f>
        <v>0</v>
      </c>
      <c r="AM181" s="316">
        <f>IF('Zahraničné financovanie'!AO$504=0,0,'Zahraničné financovanie'!AO474/'Zahraničné financovanie'!AO$504)</f>
        <v>0</v>
      </c>
      <c r="AN181" s="316">
        <f>IF('Zahraničné financovanie'!AP$504=0,0,'Zahraničné financovanie'!AP474/'Zahraničné financovanie'!AP$504)</f>
        <v>0</v>
      </c>
      <c r="AO181" s="316">
        <f>IF('Zahraničné financovanie'!AQ$504=0,0,'Zahraničné financovanie'!AQ474/'Zahraničné financovanie'!AQ$504)</f>
        <v>0</v>
      </c>
      <c r="AP181" s="316">
        <f>IF('Zahraničné financovanie'!AR$504=0,0,'Zahraničné financovanie'!AR474/'Zahraničné financovanie'!AR$504)</f>
        <v>8.8261253309797002E-4</v>
      </c>
      <c r="AQ181" s="316">
        <f>IF('Zahraničné financovanie'!AS$504=0,0,'Zahraničné financovanie'!AS474/'Zahraničné financovanie'!AS$504)</f>
        <v>0</v>
      </c>
      <c r="AR181" s="316">
        <f>IF('Zahraničné financovanie'!AT$504=0,0,'Zahraničné financovanie'!AT474/'Zahraničné financovanie'!AT$504)</f>
        <v>0</v>
      </c>
      <c r="AS181" s="316">
        <f>IF('Zahraničné financovanie'!AU$504=0,0,'Zahraničné financovanie'!AU474/'Zahraničné financovanie'!AU$504)</f>
        <v>0</v>
      </c>
      <c r="AT181" s="316">
        <f>IF('Zahraničné financovanie'!AV$504=0,0,'Zahraničné financovanie'!AV474/'Zahraničné financovanie'!AV$504)</f>
        <v>0</v>
      </c>
      <c r="AU181" s="316">
        <f>IF('Zahraničné financovanie'!AW$504=0,0,'Zahraničné financovanie'!AW474/'Zahraničné financovanie'!AW$504)</f>
        <v>0</v>
      </c>
      <c r="AV181" s="316">
        <f>IF('Zahraničné financovanie'!AX$504=0,0,'Zahraničné financovanie'!AX474/'Zahraničné financovanie'!AX$504)</f>
        <v>0</v>
      </c>
      <c r="AW181" s="316">
        <f>IF('Zahraničné financovanie'!AY$504=0,0,'Zahraničné financovanie'!AY474/'Zahraničné financovanie'!AY$504)</f>
        <v>0</v>
      </c>
      <c r="AX181" s="316">
        <f>IF('Zahraničné financovanie'!AZ$504=0,0,'Zahraničné financovanie'!AZ474/'Zahraničné financovanie'!AZ$504)</f>
        <v>0</v>
      </c>
      <c r="AY181" s="316">
        <f>IF('Zahraničné financovanie'!BA$504=0,0,'Zahraničné financovanie'!BA474/'Zahraničné financovanie'!BA$504)</f>
        <v>0</v>
      </c>
      <c r="AZ181" s="316">
        <f>IF('Zahraničné financovanie'!BB$504=0,0,'Zahraničné financovanie'!BB474/'Zahraničné financovanie'!BB$504)</f>
        <v>0</v>
      </c>
      <c r="BA181" s="316">
        <f>IF('Zahraničné financovanie'!BC$504=0,0,'Zahraničné financovanie'!BC474/'Zahraničné financovanie'!BC$504)</f>
        <v>0</v>
      </c>
      <c r="BB181" s="316">
        <f>IF('Zahraničné financovanie'!BD$504=0,0,'Zahraničné financovanie'!BD474/'Zahraničné financovanie'!BD$504)</f>
        <v>0</v>
      </c>
    </row>
    <row r="182" spans="1:54" ht="14.25" customHeight="1" x14ac:dyDescent="0.2">
      <c r="A182" s="31">
        <v>175</v>
      </c>
      <c r="B182" s="37" t="s">
        <v>328</v>
      </c>
      <c r="C182" s="37" t="s">
        <v>327</v>
      </c>
      <c r="D182" s="315">
        <f>IF('Zahraničné financovanie'!F$504=0,0,'Zahraničné financovanie'!F475/'Zahraničné financovanie'!F$504)</f>
        <v>0</v>
      </c>
      <c r="E182" s="315">
        <f>IF('Zahraničné financovanie'!G$504=0,0,'Zahraničné financovanie'!G475/'Zahraničné financovanie'!G$504)</f>
        <v>0</v>
      </c>
      <c r="F182" s="315">
        <f>IF('Zahraničné financovanie'!H$504=0,0,'Zahraničné financovanie'!H475/'Zahraničné financovanie'!H$504)</f>
        <v>0</v>
      </c>
      <c r="G182" s="315">
        <f>IF('Zahraničné financovanie'!I$504=0,0,'Zahraničné financovanie'!I475/'Zahraničné financovanie'!I$504)</f>
        <v>0</v>
      </c>
      <c r="H182" s="315">
        <f>IF('Zahraničné financovanie'!J$504=0,0,'Zahraničné financovanie'!J475/'Zahraničné financovanie'!J$504)</f>
        <v>0</v>
      </c>
      <c r="I182" s="315">
        <f>IF('Zahraničné financovanie'!K$504=0,0,'Zahraničné financovanie'!K475/'Zahraničné financovanie'!K$504)</f>
        <v>0</v>
      </c>
      <c r="J182" s="315">
        <f>IF('Zahraničné financovanie'!L$504=0,0,'Zahraničné financovanie'!L475/'Zahraničné financovanie'!L$504)</f>
        <v>0</v>
      </c>
      <c r="K182" s="315">
        <f>IF('Zahraničné financovanie'!M$504=0,0,'Zahraničné financovanie'!M475/'Zahraničné financovanie'!M$504)</f>
        <v>0</v>
      </c>
      <c r="L182" s="315">
        <f>IF('Zahraničné financovanie'!N$504=0,0,'Zahraničné financovanie'!N475/'Zahraničné financovanie'!N$504)</f>
        <v>0</v>
      </c>
      <c r="M182" s="315">
        <f>IF('Zahraničné financovanie'!O$504=0,0,'Zahraničné financovanie'!O475/'Zahraničné financovanie'!O$504)</f>
        <v>0</v>
      </c>
      <c r="N182" s="315">
        <f>IF('Zahraničné financovanie'!P$504=0,0,'Zahraničné financovanie'!P475/'Zahraničné financovanie'!P$504)</f>
        <v>0</v>
      </c>
      <c r="O182" s="315">
        <f>IF('Zahraničné financovanie'!Q$504=0,0,'Zahraničné financovanie'!Q475/'Zahraničné financovanie'!Q$504)</f>
        <v>0</v>
      </c>
      <c r="P182" s="315">
        <f>IF('Zahraničné financovanie'!R$504=0,0,'Zahraničné financovanie'!R475/'Zahraničné financovanie'!R$504)</f>
        <v>0</v>
      </c>
      <c r="Q182" s="315">
        <f>IF('Zahraničné financovanie'!S$504=0,0,'Zahraničné financovanie'!S475/'Zahraničné financovanie'!S$504)</f>
        <v>0</v>
      </c>
      <c r="R182" s="315">
        <f>IF('Zahraničné financovanie'!T$504=0,0,'Zahraničné financovanie'!T475/'Zahraničné financovanie'!T$504)</f>
        <v>0</v>
      </c>
      <c r="S182" s="315">
        <f>IF('Zahraničné financovanie'!U$504=0,0,'Zahraničné financovanie'!U475/'Zahraničné financovanie'!U$504)</f>
        <v>0</v>
      </c>
      <c r="T182" s="315">
        <f>IF('Zahraničné financovanie'!V$504=0,0,'Zahraničné financovanie'!V475/'Zahraničné financovanie'!V$504)</f>
        <v>0</v>
      </c>
      <c r="U182" s="315">
        <f>IF('Zahraničné financovanie'!W$504=0,0,'Zahraničné financovanie'!W475/'Zahraničné financovanie'!W$504)</f>
        <v>0</v>
      </c>
      <c r="V182" s="315">
        <f>IF('Zahraničné financovanie'!X$504=0,0,'Zahraničné financovanie'!X475/'Zahraničné financovanie'!X$504)</f>
        <v>0</v>
      </c>
      <c r="W182" s="315">
        <f>IF('Zahraničné financovanie'!Y$504=0,0,'Zahraničné financovanie'!Y475/'Zahraničné financovanie'!Y$504)</f>
        <v>0</v>
      </c>
      <c r="X182" s="315">
        <f>IF('Zahraničné financovanie'!Z$504=0,0,'Zahraničné financovanie'!Z475/'Zahraničné financovanie'!Z$504)</f>
        <v>0</v>
      </c>
      <c r="Y182" s="315">
        <f>IF('Zahraničné financovanie'!AA$504=0,0,'Zahraničné financovanie'!AA475/'Zahraničné financovanie'!AA$504)</f>
        <v>0</v>
      </c>
      <c r="Z182" s="315">
        <f>IF('Zahraničné financovanie'!AB$504=0,0,'Zahraničné financovanie'!AB475/'Zahraničné financovanie'!AB$504)</f>
        <v>0</v>
      </c>
      <c r="AA182" s="315">
        <f>IF('Zahraničné financovanie'!AC$504=0,0,'Zahraničné financovanie'!AC475/'Zahraničné financovanie'!AC$504)</f>
        <v>0</v>
      </c>
      <c r="AB182" s="315">
        <f>IF('Zahraničné financovanie'!AD$504=0,0,'Zahraničné financovanie'!AD475/'Zahraničné financovanie'!AD$504)</f>
        <v>0</v>
      </c>
      <c r="AC182" s="315">
        <f>IF('Zahraničné financovanie'!AE$504=0,0,'Zahraničné financovanie'!AE475/'Zahraničné financovanie'!AE$504)</f>
        <v>0</v>
      </c>
      <c r="AD182" s="315">
        <f>IF('Zahraničné financovanie'!AF$504=0,0,'Zahraničné financovanie'!AF475/'Zahraničné financovanie'!AF$504)</f>
        <v>0</v>
      </c>
      <c r="AE182" s="315">
        <f>IF('Zahraničné financovanie'!AG$504=0,0,'Zahraničné financovanie'!AG475/'Zahraničné financovanie'!AG$504)</f>
        <v>0</v>
      </c>
      <c r="AF182" s="315">
        <f>IF('Zahraničné financovanie'!AH$504=0,0,'Zahraničné financovanie'!AH475/'Zahraničné financovanie'!AH$504)</f>
        <v>0</v>
      </c>
      <c r="AG182" s="315">
        <f>IF('Zahraničné financovanie'!AI$504=0,0,'Zahraničné financovanie'!AI475/'Zahraničné financovanie'!AI$504)</f>
        <v>0</v>
      </c>
      <c r="AH182" s="315">
        <f>IF('Zahraničné financovanie'!AJ$504=0,0,'Zahraničné financovanie'!AJ475/'Zahraničné financovanie'!AJ$504)</f>
        <v>0</v>
      </c>
      <c r="AI182" s="315">
        <f>IF('Zahraničné financovanie'!AK$504=0,0,'Zahraničné financovanie'!AK475/'Zahraničné financovanie'!AK$504)</f>
        <v>0</v>
      </c>
      <c r="AJ182" s="315">
        <f>IF('Zahraničné financovanie'!AL$504=0,0,'Zahraničné financovanie'!AL475/'Zahraničné financovanie'!AL$504)</f>
        <v>0</v>
      </c>
      <c r="AK182" s="315">
        <f>IF('Zahraničné financovanie'!AM$504=0,0,'Zahraničné financovanie'!AM475/'Zahraničné financovanie'!AM$504)</f>
        <v>0</v>
      </c>
      <c r="AL182" s="315">
        <f>IF('Zahraničné financovanie'!AN$504=0,0,'Zahraničné financovanie'!AN475/'Zahraničné financovanie'!AN$504)</f>
        <v>0</v>
      </c>
      <c r="AM182" s="315">
        <f>IF('Zahraničné financovanie'!AO$504=0,0,'Zahraničné financovanie'!AO475/'Zahraničné financovanie'!AO$504)</f>
        <v>0</v>
      </c>
      <c r="AN182" s="315">
        <f>IF('Zahraničné financovanie'!AP$504=0,0,'Zahraničné financovanie'!AP475/'Zahraničné financovanie'!AP$504)</f>
        <v>0</v>
      </c>
      <c r="AO182" s="315">
        <f>IF('Zahraničné financovanie'!AQ$504=0,0,'Zahraničné financovanie'!AQ475/'Zahraničné financovanie'!AQ$504)</f>
        <v>0</v>
      </c>
      <c r="AP182" s="315">
        <f>IF('Zahraničné financovanie'!AR$504=0,0,'Zahraničné financovanie'!AR475/'Zahraničné financovanie'!AR$504)</f>
        <v>3.4752868490732568E-3</v>
      </c>
      <c r="AQ182" s="315">
        <f>IF('Zahraničné financovanie'!AS$504=0,0,'Zahraničné financovanie'!AS475/'Zahraničné financovanie'!AS$504)</f>
        <v>0</v>
      </c>
      <c r="AR182" s="315">
        <f>IF('Zahraničné financovanie'!AT$504=0,0,'Zahraničné financovanie'!AT475/'Zahraničné financovanie'!AT$504)</f>
        <v>0</v>
      </c>
      <c r="AS182" s="315">
        <f>IF('Zahraničné financovanie'!AU$504=0,0,'Zahraničné financovanie'!AU475/'Zahraničné financovanie'!AU$504)</f>
        <v>0</v>
      </c>
      <c r="AT182" s="315">
        <f>IF('Zahraničné financovanie'!AV$504=0,0,'Zahraničné financovanie'!AV475/'Zahraničné financovanie'!AV$504)</f>
        <v>0</v>
      </c>
      <c r="AU182" s="315">
        <f>IF('Zahraničné financovanie'!AW$504=0,0,'Zahraničné financovanie'!AW475/'Zahraničné financovanie'!AW$504)</f>
        <v>0</v>
      </c>
      <c r="AV182" s="315">
        <f>IF('Zahraničné financovanie'!AX$504=0,0,'Zahraničné financovanie'!AX475/'Zahraničné financovanie'!AX$504)</f>
        <v>0</v>
      </c>
      <c r="AW182" s="315">
        <f>IF('Zahraničné financovanie'!AY$504=0,0,'Zahraničné financovanie'!AY475/'Zahraničné financovanie'!AY$504)</f>
        <v>0</v>
      </c>
      <c r="AX182" s="315">
        <f>IF('Zahraničné financovanie'!AZ$504=0,0,'Zahraničné financovanie'!AZ475/'Zahraničné financovanie'!AZ$504)</f>
        <v>0</v>
      </c>
      <c r="AY182" s="315">
        <f>IF('Zahraničné financovanie'!BA$504=0,0,'Zahraničné financovanie'!BA475/'Zahraničné financovanie'!BA$504)</f>
        <v>0</v>
      </c>
      <c r="AZ182" s="315">
        <f>IF('Zahraničné financovanie'!BB$504=0,0,'Zahraničné financovanie'!BB475/'Zahraničné financovanie'!BB$504)</f>
        <v>0</v>
      </c>
      <c r="BA182" s="315">
        <f>IF('Zahraničné financovanie'!BC$504=0,0,'Zahraničné financovanie'!BC475/'Zahraničné financovanie'!BC$504)</f>
        <v>0</v>
      </c>
      <c r="BB182" s="315">
        <f>IF('Zahraničné financovanie'!BD$504=0,0,'Zahraničné financovanie'!BD475/'Zahraničné financovanie'!BD$504)</f>
        <v>0</v>
      </c>
    </row>
    <row r="183" spans="1:54" ht="14.25" customHeight="1" x14ac:dyDescent="0.25">
      <c r="A183" s="31">
        <v>176</v>
      </c>
      <c r="B183" s="41" t="s">
        <v>338</v>
      </c>
      <c r="C183" s="46" t="s">
        <v>337</v>
      </c>
      <c r="D183" s="316">
        <f>IF('Zahraničné financovanie'!F$504=0,0,'Zahraničné financovanie'!F476/'Zahraničné financovanie'!F$504)</f>
        <v>0</v>
      </c>
      <c r="E183" s="316">
        <f>IF('Zahraničné financovanie'!G$504=0,0,'Zahraničné financovanie'!G476/'Zahraničné financovanie'!G$504)</f>
        <v>0</v>
      </c>
      <c r="F183" s="316">
        <f>IF('Zahraničné financovanie'!H$504=0,0,'Zahraničné financovanie'!H476/'Zahraničné financovanie'!H$504)</f>
        <v>0</v>
      </c>
      <c r="G183" s="316">
        <f>IF('Zahraničné financovanie'!I$504=0,0,'Zahraničné financovanie'!I476/'Zahraničné financovanie'!I$504)</f>
        <v>0</v>
      </c>
      <c r="H183" s="316">
        <f>IF('Zahraničné financovanie'!J$504=0,0,'Zahraničné financovanie'!J476/'Zahraničné financovanie'!J$504)</f>
        <v>0</v>
      </c>
      <c r="I183" s="316">
        <f>IF('Zahraničné financovanie'!K$504=0,0,'Zahraničné financovanie'!K476/'Zahraničné financovanie'!K$504)</f>
        <v>0</v>
      </c>
      <c r="J183" s="316">
        <f>IF('Zahraničné financovanie'!L$504=0,0,'Zahraničné financovanie'!L476/'Zahraničné financovanie'!L$504)</f>
        <v>0</v>
      </c>
      <c r="K183" s="316">
        <f>IF('Zahraničné financovanie'!M$504=0,0,'Zahraničné financovanie'!M476/'Zahraničné financovanie'!M$504)</f>
        <v>0</v>
      </c>
      <c r="L183" s="316">
        <f>IF('Zahraničné financovanie'!N$504=0,0,'Zahraničné financovanie'!N476/'Zahraničné financovanie'!N$504)</f>
        <v>0</v>
      </c>
      <c r="M183" s="316">
        <f>IF('Zahraničné financovanie'!O$504=0,0,'Zahraničné financovanie'!O476/'Zahraničné financovanie'!O$504)</f>
        <v>0</v>
      </c>
      <c r="N183" s="316">
        <f>IF('Zahraničné financovanie'!P$504=0,0,'Zahraničné financovanie'!P476/'Zahraničné financovanie'!P$504)</f>
        <v>0</v>
      </c>
      <c r="O183" s="316">
        <f>IF('Zahraničné financovanie'!Q$504=0,0,'Zahraničné financovanie'!Q476/'Zahraničné financovanie'!Q$504)</f>
        <v>0</v>
      </c>
      <c r="P183" s="316">
        <f>IF('Zahraničné financovanie'!R$504=0,0,'Zahraničné financovanie'!R476/'Zahraničné financovanie'!R$504)</f>
        <v>0</v>
      </c>
      <c r="Q183" s="316">
        <f>IF('Zahraničné financovanie'!S$504=0,0,'Zahraničné financovanie'!S476/'Zahraničné financovanie'!S$504)</f>
        <v>0</v>
      </c>
      <c r="R183" s="316">
        <f>IF('Zahraničné financovanie'!T$504=0,0,'Zahraničné financovanie'!T476/'Zahraničné financovanie'!T$504)</f>
        <v>0</v>
      </c>
      <c r="S183" s="316">
        <f>IF('Zahraničné financovanie'!U$504=0,0,'Zahraničné financovanie'!U476/'Zahraničné financovanie'!U$504)</f>
        <v>0</v>
      </c>
      <c r="T183" s="316">
        <f>IF('Zahraničné financovanie'!V$504=0,0,'Zahraničné financovanie'!V476/'Zahraničné financovanie'!V$504)</f>
        <v>0</v>
      </c>
      <c r="U183" s="316">
        <f>IF('Zahraničné financovanie'!W$504=0,0,'Zahraničné financovanie'!W476/'Zahraničné financovanie'!W$504)</f>
        <v>0</v>
      </c>
      <c r="V183" s="316">
        <f>IF('Zahraničné financovanie'!X$504=0,0,'Zahraničné financovanie'!X476/'Zahraničné financovanie'!X$504)</f>
        <v>0</v>
      </c>
      <c r="W183" s="316">
        <f>IF('Zahraničné financovanie'!Y$504=0,0,'Zahraničné financovanie'!Y476/'Zahraničné financovanie'!Y$504)</f>
        <v>0</v>
      </c>
      <c r="X183" s="316">
        <f>IF('Zahraničné financovanie'!Z$504=0,0,'Zahraničné financovanie'!Z476/'Zahraničné financovanie'!Z$504)</f>
        <v>0</v>
      </c>
      <c r="Y183" s="316">
        <f>IF('Zahraničné financovanie'!AA$504=0,0,'Zahraničné financovanie'!AA476/'Zahraničné financovanie'!AA$504)</f>
        <v>0</v>
      </c>
      <c r="Z183" s="316">
        <f>IF('Zahraničné financovanie'!AB$504=0,0,'Zahraničné financovanie'!AB476/'Zahraničné financovanie'!AB$504)</f>
        <v>8.234661858779883E-3</v>
      </c>
      <c r="AA183" s="316">
        <f>IF('Zahraničné financovanie'!AC$504=0,0,'Zahraničné financovanie'!AC476/'Zahraničné financovanie'!AC$504)</f>
        <v>0</v>
      </c>
      <c r="AB183" s="316">
        <f>IF('Zahraničné financovanie'!AD$504=0,0,'Zahraničné financovanie'!AD476/'Zahraničné financovanie'!AD$504)</f>
        <v>0</v>
      </c>
      <c r="AC183" s="316">
        <f>IF('Zahraničné financovanie'!AE$504=0,0,'Zahraničné financovanie'!AE476/'Zahraničné financovanie'!AE$504)</f>
        <v>0</v>
      </c>
      <c r="AD183" s="316">
        <f>IF('Zahraničné financovanie'!AF$504=0,0,'Zahraničné financovanie'!AF476/'Zahraničné financovanie'!AF$504)</f>
        <v>0</v>
      </c>
      <c r="AE183" s="316">
        <f>IF('Zahraničné financovanie'!AG$504=0,0,'Zahraničné financovanie'!AG476/'Zahraničné financovanie'!AG$504)</f>
        <v>0</v>
      </c>
      <c r="AF183" s="316">
        <f>IF('Zahraničné financovanie'!AH$504=0,0,'Zahraničné financovanie'!AH476/'Zahraničné financovanie'!AH$504)</f>
        <v>0</v>
      </c>
      <c r="AG183" s="316">
        <f>IF('Zahraničné financovanie'!AI$504=0,0,'Zahraničné financovanie'!AI476/'Zahraničné financovanie'!AI$504)</f>
        <v>0</v>
      </c>
      <c r="AH183" s="316">
        <f>IF('Zahraničné financovanie'!AJ$504=0,0,'Zahraničné financovanie'!AJ476/'Zahraničné financovanie'!AJ$504)</f>
        <v>0</v>
      </c>
      <c r="AI183" s="316">
        <f>IF('Zahraničné financovanie'!AK$504=0,0,'Zahraničné financovanie'!AK476/'Zahraničné financovanie'!AK$504)</f>
        <v>0</v>
      </c>
      <c r="AJ183" s="316">
        <f>IF('Zahraničné financovanie'!AL$504=0,0,'Zahraničné financovanie'!AL476/'Zahraničné financovanie'!AL$504)</f>
        <v>0</v>
      </c>
      <c r="AK183" s="316">
        <f>IF('Zahraničné financovanie'!AM$504=0,0,'Zahraničné financovanie'!AM476/'Zahraničné financovanie'!AM$504)</f>
        <v>0</v>
      </c>
      <c r="AL183" s="316">
        <f>IF('Zahraničné financovanie'!AN$504=0,0,'Zahraničné financovanie'!AN476/'Zahraničné financovanie'!AN$504)</f>
        <v>0</v>
      </c>
      <c r="AM183" s="316">
        <f>IF('Zahraničné financovanie'!AO$504=0,0,'Zahraničné financovanie'!AO476/'Zahraničné financovanie'!AO$504)</f>
        <v>0</v>
      </c>
      <c r="AN183" s="316">
        <f>IF('Zahraničné financovanie'!AP$504=0,0,'Zahraničné financovanie'!AP476/'Zahraničné financovanie'!AP$504)</f>
        <v>0</v>
      </c>
      <c r="AO183" s="316">
        <f>IF('Zahraničné financovanie'!AQ$504=0,0,'Zahraničné financovanie'!AQ476/'Zahraničné financovanie'!AQ$504)</f>
        <v>0</v>
      </c>
      <c r="AP183" s="316">
        <f>IF('Zahraničné financovanie'!AR$504=0,0,'Zahraničné financovanie'!AR476/'Zahraničné financovanie'!AR$504)</f>
        <v>0</v>
      </c>
      <c r="AQ183" s="316">
        <f>IF('Zahraničné financovanie'!AS$504=0,0,'Zahraničné financovanie'!AS476/'Zahraničné financovanie'!AS$504)</f>
        <v>0</v>
      </c>
      <c r="AR183" s="316">
        <f>IF('Zahraničné financovanie'!AT$504=0,0,'Zahraničné financovanie'!AT476/'Zahraničné financovanie'!AT$504)</f>
        <v>0</v>
      </c>
      <c r="AS183" s="316">
        <f>IF('Zahraničné financovanie'!AU$504=0,0,'Zahraničné financovanie'!AU476/'Zahraničné financovanie'!AU$504)</f>
        <v>0</v>
      </c>
      <c r="AT183" s="316">
        <f>IF('Zahraničné financovanie'!AV$504=0,0,'Zahraničné financovanie'!AV476/'Zahraničné financovanie'!AV$504)</f>
        <v>0</v>
      </c>
      <c r="AU183" s="316">
        <f>IF('Zahraničné financovanie'!AW$504=0,0,'Zahraničné financovanie'!AW476/'Zahraničné financovanie'!AW$504)</f>
        <v>0</v>
      </c>
      <c r="AV183" s="316">
        <f>IF('Zahraničné financovanie'!AX$504=0,0,'Zahraničné financovanie'!AX476/'Zahraničné financovanie'!AX$504)</f>
        <v>0</v>
      </c>
      <c r="AW183" s="316">
        <f>IF('Zahraničné financovanie'!AY$504=0,0,'Zahraničné financovanie'!AY476/'Zahraničné financovanie'!AY$504)</f>
        <v>0</v>
      </c>
      <c r="AX183" s="316">
        <f>IF('Zahraničné financovanie'!AZ$504=0,0,'Zahraničné financovanie'!AZ476/'Zahraničné financovanie'!AZ$504)</f>
        <v>0</v>
      </c>
      <c r="AY183" s="316">
        <f>IF('Zahraničné financovanie'!BA$504=0,0,'Zahraničné financovanie'!BA476/'Zahraničné financovanie'!BA$504)</f>
        <v>0</v>
      </c>
      <c r="AZ183" s="316">
        <f>IF('Zahraničné financovanie'!BB$504=0,0,'Zahraničné financovanie'!BB476/'Zahraničné financovanie'!BB$504)</f>
        <v>0</v>
      </c>
      <c r="BA183" s="316">
        <f>IF('Zahraničné financovanie'!BC$504=0,0,'Zahraničné financovanie'!BC476/'Zahraničné financovanie'!BC$504)</f>
        <v>0</v>
      </c>
      <c r="BB183" s="316">
        <f>IF('Zahraničné financovanie'!BD$504=0,0,'Zahraničné financovanie'!BD476/'Zahraničné financovanie'!BD$504)</f>
        <v>0</v>
      </c>
    </row>
    <row r="184" spans="1:54" ht="14.25" customHeight="1" x14ac:dyDescent="0.2">
      <c r="A184" s="31">
        <v>177</v>
      </c>
      <c r="B184" s="37" t="s">
        <v>381</v>
      </c>
      <c r="C184" s="37" t="s">
        <v>380</v>
      </c>
      <c r="D184" s="315">
        <f>IF('Zahraničné financovanie'!F$504=0,0,'Zahraničné financovanie'!F477/'Zahraničné financovanie'!F$504)</f>
        <v>0</v>
      </c>
      <c r="E184" s="315">
        <f>IF('Zahraničné financovanie'!G$504=0,0,'Zahraničné financovanie'!G477/'Zahraničné financovanie'!G$504)</f>
        <v>0</v>
      </c>
      <c r="F184" s="315">
        <f>IF('Zahraničné financovanie'!H$504=0,0,'Zahraničné financovanie'!H477/'Zahraničné financovanie'!H$504)</f>
        <v>0</v>
      </c>
      <c r="G184" s="315">
        <f>IF('Zahraničné financovanie'!I$504=0,0,'Zahraničné financovanie'!I477/'Zahraničné financovanie'!I$504)</f>
        <v>0</v>
      </c>
      <c r="H184" s="315">
        <f>IF('Zahraničné financovanie'!J$504=0,0,'Zahraničné financovanie'!J477/'Zahraničné financovanie'!J$504)</f>
        <v>0</v>
      </c>
      <c r="I184" s="315">
        <f>IF('Zahraničné financovanie'!K$504=0,0,'Zahraničné financovanie'!K477/'Zahraničné financovanie'!K$504)</f>
        <v>0</v>
      </c>
      <c r="J184" s="315">
        <f>IF('Zahraničné financovanie'!L$504=0,0,'Zahraničné financovanie'!L477/'Zahraničné financovanie'!L$504)</f>
        <v>0</v>
      </c>
      <c r="K184" s="315">
        <f>IF('Zahraničné financovanie'!M$504=0,0,'Zahraničné financovanie'!M477/'Zahraničné financovanie'!M$504)</f>
        <v>0</v>
      </c>
      <c r="L184" s="315">
        <f>IF('Zahraničné financovanie'!N$504=0,0,'Zahraničné financovanie'!N477/'Zahraničné financovanie'!N$504)</f>
        <v>0</v>
      </c>
      <c r="M184" s="315">
        <f>IF('Zahraničné financovanie'!O$504=0,0,'Zahraničné financovanie'!O477/'Zahraničné financovanie'!O$504)</f>
        <v>0</v>
      </c>
      <c r="N184" s="315">
        <f>IF('Zahraničné financovanie'!P$504=0,0,'Zahraničné financovanie'!P477/'Zahraničné financovanie'!P$504)</f>
        <v>0</v>
      </c>
      <c r="O184" s="315">
        <f>IF('Zahraničné financovanie'!Q$504=0,0,'Zahraničné financovanie'!Q477/'Zahraničné financovanie'!Q$504)</f>
        <v>0</v>
      </c>
      <c r="P184" s="315">
        <f>IF('Zahraničné financovanie'!R$504=0,0,'Zahraničné financovanie'!R477/'Zahraničné financovanie'!R$504)</f>
        <v>0</v>
      </c>
      <c r="Q184" s="315">
        <f>IF('Zahraničné financovanie'!S$504=0,0,'Zahraničné financovanie'!S477/'Zahraničné financovanie'!S$504)</f>
        <v>0</v>
      </c>
      <c r="R184" s="315">
        <f>IF('Zahraničné financovanie'!T$504=0,0,'Zahraničné financovanie'!T477/'Zahraničné financovanie'!T$504)</f>
        <v>0</v>
      </c>
      <c r="S184" s="315">
        <f>IF('Zahraničné financovanie'!U$504=0,0,'Zahraničné financovanie'!U477/'Zahraničné financovanie'!U$504)</f>
        <v>0</v>
      </c>
      <c r="T184" s="315">
        <f>IF('Zahraničné financovanie'!V$504=0,0,'Zahraničné financovanie'!V477/'Zahraničné financovanie'!V$504)</f>
        <v>0</v>
      </c>
      <c r="U184" s="315">
        <f>IF('Zahraničné financovanie'!W$504=0,0,'Zahraničné financovanie'!W477/'Zahraničné financovanie'!W$504)</f>
        <v>0</v>
      </c>
      <c r="V184" s="315">
        <f>IF('Zahraničné financovanie'!X$504=0,0,'Zahraničné financovanie'!X477/'Zahraničné financovanie'!X$504)</f>
        <v>0</v>
      </c>
      <c r="W184" s="315">
        <f>IF('Zahraničné financovanie'!Y$504=0,0,'Zahraničné financovanie'!Y477/'Zahraničné financovanie'!Y$504)</f>
        <v>0</v>
      </c>
      <c r="X184" s="315">
        <f>IF('Zahraničné financovanie'!Z$504=0,0,'Zahraničné financovanie'!Z477/'Zahraničné financovanie'!Z$504)</f>
        <v>0</v>
      </c>
      <c r="Y184" s="315">
        <f>IF('Zahraničné financovanie'!AA$504=0,0,'Zahraničné financovanie'!AA477/'Zahraničné financovanie'!AA$504)</f>
        <v>0</v>
      </c>
      <c r="Z184" s="315">
        <f>IF('Zahraničné financovanie'!AB$504=0,0,'Zahraničné financovanie'!AB477/'Zahraničné financovanie'!AB$504)</f>
        <v>1.5602517206109252E-3</v>
      </c>
      <c r="AA184" s="315">
        <f>IF('Zahraničné financovanie'!AC$504=0,0,'Zahraničné financovanie'!AC477/'Zahraničné financovanie'!AC$504)</f>
        <v>0</v>
      </c>
      <c r="AB184" s="315">
        <f>IF('Zahraničné financovanie'!AD$504=0,0,'Zahraničné financovanie'!AD477/'Zahraničné financovanie'!AD$504)</f>
        <v>0</v>
      </c>
      <c r="AC184" s="315">
        <f>IF('Zahraničné financovanie'!AE$504=0,0,'Zahraničné financovanie'!AE477/'Zahraničné financovanie'!AE$504)</f>
        <v>0</v>
      </c>
      <c r="AD184" s="315">
        <f>IF('Zahraničné financovanie'!AF$504=0,0,'Zahraničné financovanie'!AF477/'Zahraničné financovanie'!AF$504)</f>
        <v>0</v>
      </c>
      <c r="AE184" s="315">
        <f>IF('Zahraničné financovanie'!AG$504=0,0,'Zahraničné financovanie'!AG477/'Zahraničné financovanie'!AG$504)</f>
        <v>0</v>
      </c>
      <c r="AF184" s="315">
        <f>IF('Zahraničné financovanie'!AH$504=0,0,'Zahraničné financovanie'!AH477/'Zahraničné financovanie'!AH$504)</f>
        <v>0</v>
      </c>
      <c r="AG184" s="315">
        <f>IF('Zahraničné financovanie'!AI$504=0,0,'Zahraničné financovanie'!AI477/'Zahraničné financovanie'!AI$504)</f>
        <v>0</v>
      </c>
      <c r="AH184" s="315">
        <f>IF('Zahraničné financovanie'!AJ$504=0,0,'Zahraničné financovanie'!AJ477/'Zahraničné financovanie'!AJ$504)</f>
        <v>0</v>
      </c>
      <c r="AI184" s="315">
        <f>IF('Zahraničné financovanie'!AK$504=0,0,'Zahraničné financovanie'!AK477/'Zahraničné financovanie'!AK$504)</f>
        <v>0</v>
      </c>
      <c r="AJ184" s="315">
        <f>IF('Zahraničné financovanie'!AL$504=0,0,'Zahraničné financovanie'!AL477/'Zahraničné financovanie'!AL$504)</f>
        <v>0</v>
      </c>
      <c r="AK184" s="315">
        <f>IF('Zahraničné financovanie'!AM$504=0,0,'Zahraničné financovanie'!AM477/'Zahraničné financovanie'!AM$504)</f>
        <v>0</v>
      </c>
      <c r="AL184" s="315">
        <f>IF('Zahraničné financovanie'!AN$504=0,0,'Zahraničné financovanie'!AN477/'Zahraničné financovanie'!AN$504)</f>
        <v>0</v>
      </c>
      <c r="AM184" s="315">
        <f>IF('Zahraničné financovanie'!AO$504=0,0,'Zahraničné financovanie'!AO477/'Zahraničné financovanie'!AO$504)</f>
        <v>0</v>
      </c>
      <c r="AN184" s="315">
        <f>IF('Zahraničné financovanie'!AP$504=0,0,'Zahraničné financovanie'!AP477/'Zahraničné financovanie'!AP$504)</f>
        <v>0</v>
      </c>
      <c r="AO184" s="315">
        <f>IF('Zahraničné financovanie'!AQ$504=0,0,'Zahraničné financovanie'!AQ477/'Zahraničné financovanie'!AQ$504)</f>
        <v>0</v>
      </c>
      <c r="AP184" s="315">
        <f>IF('Zahraničné financovanie'!AR$504=0,0,'Zahraničné financovanie'!AR477/'Zahraničné financovanie'!AR$504)</f>
        <v>0</v>
      </c>
      <c r="AQ184" s="315">
        <f>IF('Zahraničné financovanie'!AS$504=0,0,'Zahraničné financovanie'!AS477/'Zahraničné financovanie'!AS$504)</f>
        <v>0</v>
      </c>
      <c r="AR184" s="315">
        <f>IF('Zahraničné financovanie'!AT$504=0,0,'Zahraničné financovanie'!AT477/'Zahraničné financovanie'!AT$504)</f>
        <v>0</v>
      </c>
      <c r="AS184" s="315">
        <f>IF('Zahraničné financovanie'!AU$504=0,0,'Zahraničné financovanie'!AU477/'Zahraničné financovanie'!AU$504)</f>
        <v>0</v>
      </c>
      <c r="AT184" s="315">
        <f>IF('Zahraničné financovanie'!AV$504=0,0,'Zahraničné financovanie'!AV477/'Zahraničné financovanie'!AV$504)</f>
        <v>0</v>
      </c>
      <c r="AU184" s="315">
        <f>IF('Zahraničné financovanie'!AW$504=0,0,'Zahraničné financovanie'!AW477/'Zahraničné financovanie'!AW$504)</f>
        <v>0</v>
      </c>
      <c r="AV184" s="315">
        <f>IF('Zahraničné financovanie'!AX$504=0,0,'Zahraničné financovanie'!AX477/'Zahraničné financovanie'!AX$504)</f>
        <v>0</v>
      </c>
      <c r="AW184" s="315">
        <f>IF('Zahraničné financovanie'!AY$504=0,0,'Zahraničné financovanie'!AY477/'Zahraničné financovanie'!AY$504)</f>
        <v>0</v>
      </c>
      <c r="AX184" s="315">
        <f>IF('Zahraničné financovanie'!AZ$504=0,0,'Zahraničné financovanie'!AZ477/'Zahraničné financovanie'!AZ$504)</f>
        <v>0</v>
      </c>
      <c r="AY184" s="315">
        <f>IF('Zahraničné financovanie'!BA$504=0,0,'Zahraničné financovanie'!BA477/'Zahraničné financovanie'!BA$504)</f>
        <v>0</v>
      </c>
      <c r="AZ184" s="315">
        <f>IF('Zahraničné financovanie'!BB$504=0,0,'Zahraničné financovanie'!BB477/'Zahraničné financovanie'!BB$504)</f>
        <v>0</v>
      </c>
      <c r="BA184" s="315">
        <f>IF('Zahraničné financovanie'!BC$504=0,0,'Zahraničné financovanie'!BC477/'Zahraničné financovanie'!BC$504)</f>
        <v>0</v>
      </c>
      <c r="BB184" s="315">
        <f>IF('Zahraničné financovanie'!BD$504=0,0,'Zahraničné financovanie'!BD477/'Zahraničné financovanie'!BD$504)</f>
        <v>0</v>
      </c>
    </row>
    <row r="185" spans="1:54" ht="14.25" customHeight="1" x14ac:dyDescent="0.25">
      <c r="A185" s="31">
        <v>178</v>
      </c>
      <c r="B185" s="41" t="s">
        <v>362</v>
      </c>
      <c r="C185" s="46" t="s">
        <v>361</v>
      </c>
      <c r="D185" s="316">
        <f>IF('Zahraničné financovanie'!F$504=0,0,'Zahraničné financovanie'!F478/'Zahraničné financovanie'!F$504)</f>
        <v>0</v>
      </c>
      <c r="E185" s="316">
        <f>IF('Zahraničné financovanie'!G$504=0,0,'Zahraničné financovanie'!G478/'Zahraničné financovanie'!G$504)</f>
        <v>0</v>
      </c>
      <c r="F185" s="316">
        <f>IF('Zahraničné financovanie'!H$504=0,0,'Zahraničné financovanie'!H478/'Zahraničné financovanie'!H$504)</f>
        <v>0</v>
      </c>
      <c r="G185" s="316">
        <f>IF('Zahraničné financovanie'!I$504=0,0,'Zahraničné financovanie'!I478/'Zahraničné financovanie'!I$504)</f>
        <v>0</v>
      </c>
      <c r="H185" s="316">
        <f>IF('Zahraničné financovanie'!J$504=0,0,'Zahraničné financovanie'!J478/'Zahraničné financovanie'!J$504)</f>
        <v>0</v>
      </c>
      <c r="I185" s="316">
        <f>IF('Zahraničné financovanie'!K$504=0,0,'Zahraničné financovanie'!K478/'Zahraničné financovanie'!K$504)</f>
        <v>0</v>
      </c>
      <c r="J185" s="316">
        <f>IF('Zahraničné financovanie'!L$504=0,0,'Zahraničné financovanie'!L478/'Zahraničné financovanie'!L$504)</f>
        <v>0</v>
      </c>
      <c r="K185" s="316">
        <f>IF('Zahraničné financovanie'!M$504=0,0,'Zahraničné financovanie'!M478/'Zahraničné financovanie'!M$504)</f>
        <v>0</v>
      </c>
      <c r="L185" s="316">
        <f>IF('Zahraničné financovanie'!N$504=0,0,'Zahraničné financovanie'!N478/'Zahraničné financovanie'!N$504)</f>
        <v>0</v>
      </c>
      <c r="M185" s="316">
        <f>IF('Zahraničné financovanie'!O$504=0,0,'Zahraničné financovanie'!O478/'Zahraničné financovanie'!O$504)</f>
        <v>0</v>
      </c>
      <c r="N185" s="316">
        <f>IF('Zahraničné financovanie'!P$504=0,0,'Zahraničné financovanie'!P478/'Zahraničné financovanie'!P$504)</f>
        <v>0</v>
      </c>
      <c r="O185" s="316">
        <f>IF('Zahraničné financovanie'!Q$504=0,0,'Zahraničné financovanie'!Q478/'Zahraničné financovanie'!Q$504)</f>
        <v>0</v>
      </c>
      <c r="P185" s="316">
        <f>IF('Zahraničné financovanie'!R$504=0,0,'Zahraničné financovanie'!R478/'Zahraničné financovanie'!R$504)</f>
        <v>0</v>
      </c>
      <c r="Q185" s="316">
        <f>IF('Zahraničné financovanie'!S$504=0,0,'Zahraničné financovanie'!S478/'Zahraničné financovanie'!S$504)</f>
        <v>0</v>
      </c>
      <c r="R185" s="316">
        <f>IF('Zahraničné financovanie'!T$504=0,0,'Zahraničné financovanie'!T478/'Zahraničné financovanie'!T$504)</f>
        <v>0</v>
      </c>
      <c r="S185" s="316">
        <f>IF('Zahraničné financovanie'!U$504=0,0,'Zahraničné financovanie'!U478/'Zahraničné financovanie'!U$504)</f>
        <v>0</v>
      </c>
      <c r="T185" s="316">
        <f>IF('Zahraničné financovanie'!V$504=0,0,'Zahraničné financovanie'!V478/'Zahraničné financovanie'!V$504)</f>
        <v>0</v>
      </c>
      <c r="U185" s="316">
        <f>IF('Zahraničné financovanie'!W$504=0,0,'Zahraničné financovanie'!W478/'Zahraničné financovanie'!W$504)</f>
        <v>0</v>
      </c>
      <c r="V185" s="316">
        <f>IF('Zahraničné financovanie'!X$504=0,0,'Zahraničné financovanie'!X478/'Zahraničné financovanie'!X$504)</f>
        <v>0</v>
      </c>
      <c r="W185" s="316">
        <f>IF('Zahraničné financovanie'!Y$504=0,0,'Zahraničné financovanie'!Y478/'Zahraničné financovanie'!Y$504)</f>
        <v>0</v>
      </c>
      <c r="X185" s="316">
        <f>IF('Zahraničné financovanie'!Z$504=0,0,'Zahraničné financovanie'!Z478/'Zahraničné financovanie'!Z$504)</f>
        <v>0</v>
      </c>
      <c r="Y185" s="316">
        <f>IF('Zahraničné financovanie'!AA$504=0,0,'Zahraničné financovanie'!AA478/'Zahraničné financovanie'!AA$504)</f>
        <v>0</v>
      </c>
      <c r="Z185" s="316">
        <f>IF('Zahraničné financovanie'!AB$504=0,0,'Zahraničné financovanie'!AB478/'Zahraničné financovanie'!AB$504)</f>
        <v>2.6004195343515423E-3</v>
      </c>
      <c r="AA185" s="316">
        <f>IF('Zahraničné financovanie'!AC$504=0,0,'Zahraničné financovanie'!AC478/'Zahraničné financovanie'!AC$504)</f>
        <v>0</v>
      </c>
      <c r="AB185" s="316">
        <f>IF('Zahraničné financovanie'!AD$504=0,0,'Zahraničné financovanie'!AD478/'Zahraničné financovanie'!AD$504)</f>
        <v>0</v>
      </c>
      <c r="AC185" s="316">
        <f>IF('Zahraničné financovanie'!AE$504=0,0,'Zahraničné financovanie'!AE478/'Zahraničné financovanie'!AE$504)</f>
        <v>0</v>
      </c>
      <c r="AD185" s="316">
        <f>IF('Zahraničné financovanie'!AF$504=0,0,'Zahraničné financovanie'!AF478/'Zahraničné financovanie'!AF$504)</f>
        <v>0</v>
      </c>
      <c r="AE185" s="316">
        <f>IF('Zahraničné financovanie'!AG$504=0,0,'Zahraničné financovanie'!AG478/'Zahraničné financovanie'!AG$504)</f>
        <v>0</v>
      </c>
      <c r="AF185" s="316">
        <f>IF('Zahraničné financovanie'!AH$504=0,0,'Zahraničné financovanie'!AH478/'Zahraničné financovanie'!AH$504)</f>
        <v>0</v>
      </c>
      <c r="AG185" s="316">
        <f>IF('Zahraničné financovanie'!AI$504=0,0,'Zahraničné financovanie'!AI478/'Zahraničné financovanie'!AI$504)</f>
        <v>0</v>
      </c>
      <c r="AH185" s="316">
        <f>IF('Zahraničné financovanie'!AJ$504=0,0,'Zahraničné financovanie'!AJ478/'Zahraničné financovanie'!AJ$504)</f>
        <v>0</v>
      </c>
      <c r="AI185" s="316">
        <f>IF('Zahraničné financovanie'!AK$504=0,0,'Zahraničné financovanie'!AK478/'Zahraničné financovanie'!AK$504)</f>
        <v>0</v>
      </c>
      <c r="AJ185" s="316">
        <f>IF('Zahraničné financovanie'!AL$504=0,0,'Zahraničné financovanie'!AL478/'Zahraničné financovanie'!AL$504)</f>
        <v>0</v>
      </c>
      <c r="AK185" s="316">
        <f>IF('Zahraničné financovanie'!AM$504=0,0,'Zahraničné financovanie'!AM478/'Zahraničné financovanie'!AM$504)</f>
        <v>0</v>
      </c>
      <c r="AL185" s="316">
        <f>IF('Zahraničné financovanie'!AN$504=0,0,'Zahraničné financovanie'!AN478/'Zahraničné financovanie'!AN$504)</f>
        <v>0</v>
      </c>
      <c r="AM185" s="316">
        <f>IF('Zahraničné financovanie'!AO$504=0,0,'Zahraničné financovanie'!AO478/'Zahraničné financovanie'!AO$504)</f>
        <v>0</v>
      </c>
      <c r="AN185" s="316">
        <f>IF('Zahraničné financovanie'!AP$504=0,0,'Zahraničné financovanie'!AP478/'Zahraničné financovanie'!AP$504)</f>
        <v>0</v>
      </c>
      <c r="AO185" s="316">
        <f>IF('Zahraničné financovanie'!AQ$504=0,0,'Zahraničné financovanie'!AQ478/'Zahraničné financovanie'!AQ$504)</f>
        <v>0</v>
      </c>
      <c r="AP185" s="316">
        <f>IF('Zahraničné financovanie'!AR$504=0,0,'Zahraničné financovanie'!AR478/'Zahraničné financovanie'!AR$504)</f>
        <v>0</v>
      </c>
      <c r="AQ185" s="316">
        <f>IF('Zahraničné financovanie'!AS$504=0,0,'Zahraničné financovanie'!AS478/'Zahraničné financovanie'!AS$504)</f>
        <v>0</v>
      </c>
      <c r="AR185" s="316">
        <f>IF('Zahraničné financovanie'!AT$504=0,0,'Zahraničné financovanie'!AT478/'Zahraničné financovanie'!AT$504)</f>
        <v>0</v>
      </c>
      <c r="AS185" s="316">
        <f>IF('Zahraničné financovanie'!AU$504=0,0,'Zahraničné financovanie'!AU478/'Zahraničné financovanie'!AU$504)</f>
        <v>0</v>
      </c>
      <c r="AT185" s="316">
        <f>IF('Zahraničné financovanie'!AV$504=0,0,'Zahraničné financovanie'!AV478/'Zahraničné financovanie'!AV$504)</f>
        <v>0</v>
      </c>
      <c r="AU185" s="316">
        <f>IF('Zahraničné financovanie'!AW$504=0,0,'Zahraničné financovanie'!AW478/'Zahraničné financovanie'!AW$504)</f>
        <v>0</v>
      </c>
      <c r="AV185" s="316">
        <f>IF('Zahraničné financovanie'!AX$504=0,0,'Zahraničné financovanie'!AX478/'Zahraničné financovanie'!AX$504)</f>
        <v>0</v>
      </c>
      <c r="AW185" s="316">
        <f>IF('Zahraničné financovanie'!AY$504=0,0,'Zahraničné financovanie'!AY478/'Zahraničné financovanie'!AY$504)</f>
        <v>0</v>
      </c>
      <c r="AX185" s="316">
        <f>IF('Zahraničné financovanie'!AZ$504=0,0,'Zahraničné financovanie'!AZ478/'Zahraničné financovanie'!AZ$504)</f>
        <v>0</v>
      </c>
      <c r="AY185" s="316">
        <f>IF('Zahraničné financovanie'!BA$504=0,0,'Zahraničné financovanie'!BA478/'Zahraničné financovanie'!BA$504)</f>
        <v>0</v>
      </c>
      <c r="AZ185" s="316">
        <f>IF('Zahraničné financovanie'!BB$504=0,0,'Zahraničné financovanie'!BB478/'Zahraničné financovanie'!BB$504)</f>
        <v>0</v>
      </c>
      <c r="BA185" s="316">
        <f>IF('Zahraničné financovanie'!BC$504=0,0,'Zahraničné financovanie'!BC478/'Zahraničné financovanie'!BC$504)</f>
        <v>0</v>
      </c>
      <c r="BB185" s="316">
        <f>IF('Zahraničné financovanie'!BD$504=0,0,'Zahraničné financovanie'!BD478/'Zahraničné financovanie'!BD$504)</f>
        <v>0</v>
      </c>
    </row>
    <row r="186" spans="1:54" ht="14.25" customHeight="1" x14ac:dyDescent="0.2">
      <c r="A186" s="31">
        <v>179</v>
      </c>
      <c r="B186" s="37" t="s">
        <v>385</v>
      </c>
      <c r="C186" s="37" t="s">
        <v>384</v>
      </c>
      <c r="D186" s="315">
        <f>IF('Zahraničné financovanie'!F$504=0,0,'Zahraničné financovanie'!F479/'Zahraničné financovanie'!F$504)</f>
        <v>0</v>
      </c>
      <c r="E186" s="315">
        <f>IF('Zahraničné financovanie'!G$504=0,0,'Zahraničné financovanie'!G479/'Zahraničné financovanie'!G$504)</f>
        <v>0</v>
      </c>
      <c r="F186" s="315">
        <f>IF('Zahraničné financovanie'!H$504=0,0,'Zahraničné financovanie'!H479/'Zahraničné financovanie'!H$504)</f>
        <v>0</v>
      </c>
      <c r="G186" s="315">
        <f>IF('Zahraničné financovanie'!I$504=0,0,'Zahraničné financovanie'!I479/'Zahraničné financovanie'!I$504)</f>
        <v>0</v>
      </c>
      <c r="H186" s="315">
        <f>IF('Zahraničné financovanie'!J$504=0,0,'Zahraničné financovanie'!J479/'Zahraničné financovanie'!J$504)</f>
        <v>0</v>
      </c>
      <c r="I186" s="315">
        <f>IF('Zahraničné financovanie'!K$504=0,0,'Zahraničné financovanie'!K479/'Zahraničné financovanie'!K$504)</f>
        <v>0</v>
      </c>
      <c r="J186" s="315">
        <f>IF('Zahraničné financovanie'!L$504=0,0,'Zahraničné financovanie'!L479/'Zahraničné financovanie'!L$504)</f>
        <v>0</v>
      </c>
      <c r="K186" s="315">
        <f>IF('Zahraničné financovanie'!M$504=0,0,'Zahraničné financovanie'!M479/'Zahraničné financovanie'!M$504)</f>
        <v>0</v>
      </c>
      <c r="L186" s="315">
        <f>IF('Zahraničné financovanie'!N$504=0,0,'Zahraničné financovanie'!N479/'Zahraničné financovanie'!N$504)</f>
        <v>0</v>
      </c>
      <c r="M186" s="315">
        <f>IF('Zahraničné financovanie'!O$504=0,0,'Zahraničné financovanie'!O479/'Zahraničné financovanie'!O$504)</f>
        <v>0</v>
      </c>
      <c r="N186" s="315">
        <f>IF('Zahraničné financovanie'!P$504=0,0,'Zahraničné financovanie'!P479/'Zahraničné financovanie'!P$504)</f>
        <v>0</v>
      </c>
      <c r="O186" s="315">
        <f>IF('Zahraničné financovanie'!Q$504=0,0,'Zahraničné financovanie'!Q479/'Zahraničné financovanie'!Q$504)</f>
        <v>0</v>
      </c>
      <c r="P186" s="315">
        <f>IF('Zahraničné financovanie'!R$504=0,0,'Zahraničné financovanie'!R479/'Zahraničné financovanie'!R$504)</f>
        <v>0</v>
      </c>
      <c r="Q186" s="315">
        <f>IF('Zahraničné financovanie'!S$504=0,0,'Zahraničné financovanie'!S479/'Zahraničné financovanie'!S$504)</f>
        <v>0</v>
      </c>
      <c r="R186" s="315">
        <f>IF('Zahraničné financovanie'!T$504=0,0,'Zahraničné financovanie'!T479/'Zahraničné financovanie'!T$504)</f>
        <v>0</v>
      </c>
      <c r="S186" s="315">
        <f>IF('Zahraničné financovanie'!U$504=0,0,'Zahraničné financovanie'!U479/'Zahraničné financovanie'!U$504)</f>
        <v>0</v>
      </c>
      <c r="T186" s="315">
        <f>IF('Zahraničné financovanie'!V$504=0,0,'Zahraničné financovanie'!V479/'Zahraničné financovanie'!V$504)</f>
        <v>1.1510760677137027E-3</v>
      </c>
      <c r="U186" s="315">
        <f>IF('Zahraničné financovanie'!W$504=0,0,'Zahraničné financovanie'!W479/'Zahraničné financovanie'!W$504)</f>
        <v>0</v>
      </c>
      <c r="V186" s="315">
        <f>IF('Zahraničné financovanie'!X$504=0,0,'Zahraničné financovanie'!X479/'Zahraničné financovanie'!X$504)</f>
        <v>0</v>
      </c>
      <c r="W186" s="315">
        <f>IF('Zahraničné financovanie'!Y$504=0,0,'Zahraničné financovanie'!Y479/'Zahraničné financovanie'!Y$504)</f>
        <v>0</v>
      </c>
      <c r="X186" s="315">
        <f>IF('Zahraničné financovanie'!Z$504=0,0,'Zahraničné financovanie'!Z479/'Zahraničné financovanie'!Z$504)</f>
        <v>0</v>
      </c>
      <c r="Y186" s="315">
        <f>IF('Zahraničné financovanie'!AA$504=0,0,'Zahraničné financovanie'!AA479/'Zahraničné financovanie'!AA$504)</f>
        <v>0</v>
      </c>
      <c r="Z186" s="315">
        <f>IF('Zahraničné financovanie'!AB$504=0,0,'Zahraničné financovanie'!AB479/'Zahraničné financovanie'!AB$504)</f>
        <v>0</v>
      </c>
      <c r="AA186" s="315">
        <f>IF('Zahraničné financovanie'!AC$504=0,0,'Zahraničné financovanie'!AC479/'Zahraničné financovanie'!AC$504)</f>
        <v>0</v>
      </c>
      <c r="AB186" s="315">
        <f>IF('Zahraničné financovanie'!AD$504=0,0,'Zahraničné financovanie'!AD479/'Zahraničné financovanie'!AD$504)</f>
        <v>0</v>
      </c>
      <c r="AC186" s="315">
        <f>IF('Zahraničné financovanie'!AE$504=0,0,'Zahraničné financovanie'!AE479/'Zahraničné financovanie'!AE$504)</f>
        <v>0</v>
      </c>
      <c r="AD186" s="315">
        <f>IF('Zahraničné financovanie'!AF$504=0,0,'Zahraničné financovanie'!AF479/'Zahraničné financovanie'!AF$504)</f>
        <v>0</v>
      </c>
      <c r="AE186" s="315">
        <f>IF('Zahraničné financovanie'!AG$504=0,0,'Zahraničné financovanie'!AG479/'Zahraničné financovanie'!AG$504)</f>
        <v>0</v>
      </c>
      <c r="AF186" s="315">
        <f>IF('Zahraničné financovanie'!AH$504=0,0,'Zahraničné financovanie'!AH479/'Zahraničné financovanie'!AH$504)</f>
        <v>0</v>
      </c>
      <c r="AG186" s="315">
        <f>IF('Zahraničné financovanie'!AI$504=0,0,'Zahraničné financovanie'!AI479/'Zahraničné financovanie'!AI$504)</f>
        <v>0</v>
      </c>
      <c r="AH186" s="315">
        <f>IF('Zahraničné financovanie'!AJ$504=0,0,'Zahraničné financovanie'!AJ479/'Zahraničné financovanie'!AJ$504)</f>
        <v>0</v>
      </c>
      <c r="AI186" s="315">
        <f>IF('Zahraničné financovanie'!AK$504=0,0,'Zahraničné financovanie'!AK479/'Zahraničné financovanie'!AK$504)</f>
        <v>0</v>
      </c>
      <c r="AJ186" s="315">
        <f>IF('Zahraničné financovanie'!AL$504=0,0,'Zahraničné financovanie'!AL479/'Zahraničné financovanie'!AL$504)</f>
        <v>0</v>
      </c>
      <c r="AK186" s="315">
        <f>IF('Zahraničné financovanie'!AM$504=0,0,'Zahraničné financovanie'!AM479/'Zahraničné financovanie'!AM$504)</f>
        <v>0</v>
      </c>
      <c r="AL186" s="315">
        <f>IF('Zahraničné financovanie'!AN$504=0,0,'Zahraničné financovanie'!AN479/'Zahraničné financovanie'!AN$504)</f>
        <v>0</v>
      </c>
      <c r="AM186" s="315">
        <f>IF('Zahraničné financovanie'!AO$504=0,0,'Zahraničné financovanie'!AO479/'Zahraničné financovanie'!AO$504)</f>
        <v>0</v>
      </c>
      <c r="AN186" s="315">
        <f>IF('Zahraničné financovanie'!AP$504=0,0,'Zahraničné financovanie'!AP479/'Zahraničné financovanie'!AP$504)</f>
        <v>0</v>
      </c>
      <c r="AO186" s="315">
        <f>IF('Zahraničné financovanie'!AQ$504=0,0,'Zahraničné financovanie'!AQ479/'Zahraničné financovanie'!AQ$504)</f>
        <v>0</v>
      </c>
      <c r="AP186" s="315">
        <f>IF('Zahraničné financovanie'!AR$504=0,0,'Zahraničné financovanie'!AR479/'Zahraničné financovanie'!AR$504)</f>
        <v>0</v>
      </c>
      <c r="AQ186" s="315">
        <f>IF('Zahraničné financovanie'!AS$504=0,0,'Zahraničné financovanie'!AS479/'Zahraničné financovanie'!AS$504)</f>
        <v>0</v>
      </c>
      <c r="AR186" s="315">
        <f>IF('Zahraničné financovanie'!AT$504=0,0,'Zahraničné financovanie'!AT479/'Zahraničné financovanie'!AT$504)</f>
        <v>0</v>
      </c>
      <c r="AS186" s="315">
        <f>IF('Zahraničné financovanie'!AU$504=0,0,'Zahraničné financovanie'!AU479/'Zahraničné financovanie'!AU$504)</f>
        <v>0</v>
      </c>
      <c r="AT186" s="315">
        <f>IF('Zahraničné financovanie'!AV$504=0,0,'Zahraničné financovanie'!AV479/'Zahraničné financovanie'!AV$504)</f>
        <v>0</v>
      </c>
      <c r="AU186" s="315">
        <f>IF('Zahraničné financovanie'!AW$504=0,0,'Zahraničné financovanie'!AW479/'Zahraničné financovanie'!AW$504)</f>
        <v>0</v>
      </c>
      <c r="AV186" s="315">
        <f>IF('Zahraničné financovanie'!AX$504=0,0,'Zahraničné financovanie'!AX479/'Zahraničné financovanie'!AX$504)</f>
        <v>0</v>
      </c>
      <c r="AW186" s="315">
        <f>IF('Zahraničné financovanie'!AY$504=0,0,'Zahraničné financovanie'!AY479/'Zahraničné financovanie'!AY$504)</f>
        <v>0</v>
      </c>
      <c r="AX186" s="315">
        <f>IF('Zahraničné financovanie'!AZ$504=0,0,'Zahraničné financovanie'!AZ479/'Zahraničné financovanie'!AZ$504)</f>
        <v>0</v>
      </c>
      <c r="AY186" s="315">
        <f>IF('Zahraničné financovanie'!BA$504=0,0,'Zahraničné financovanie'!BA479/'Zahraničné financovanie'!BA$504)</f>
        <v>0</v>
      </c>
      <c r="AZ186" s="315">
        <f>IF('Zahraničné financovanie'!BB$504=0,0,'Zahraničné financovanie'!BB479/'Zahraničné financovanie'!BB$504)</f>
        <v>0</v>
      </c>
      <c r="BA186" s="315">
        <f>IF('Zahraničné financovanie'!BC$504=0,0,'Zahraničné financovanie'!BC479/'Zahraničné financovanie'!BC$504)</f>
        <v>0</v>
      </c>
      <c r="BB186" s="315">
        <f>IF('Zahraničné financovanie'!BD$504=0,0,'Zahraničné financovanie'!BD479/'Zahraničné financovanie'!BD$504)</f>
        <v>0</v>
      </c>
    </row>
    <row r="187" spans="1:54" ht="14.25" customHeight="1" x14ac:dyDescent="0.25">
      <c r="A187" s="31">
        <v>180</v>
      </c>
      <c r="B187" s="41" t="s">
        <v>403</v>
      </c>
      <c r="C187" s="46" t="s">
        <v>402</v>
      </c>
      <c r="D187" s="316">
        <f>IF('Zahraničné financovanie'!F$504=0,0,'Zahraničné financovanie'!F480/'Zahraničné financovanie'!F$504)</f>
        <v>0</v>
      </c>
      <c r="E187" s="316">
        <f>IF('Zahraničné financovanie'!G$504=0,0,'Zahraničné financovanie'!G480/'Zahraničné financovanie'!G$504)</f>
        <v>0</v>
      </c>
      <c r="F187" s="316">
        <f>IF('Zahraničné financovanie'!H$504=0,0,'Zahraničné financovanie'!H480/'Zahraničné financovanie'!H$504)</f>
        <v>0</v>
      </c>
      <c r="G187" s="316">
        <f>IF('Zahraničné financovanie'!I$504=0,0,'Zahraničné financovanie'!I480/'Zahraničné financovanie'!I$504)</f>
        <v>0</v>
      </c>
      <c r="H187" s="316">
        <f>IF('Zahraničné financovanie'!J$504=0,0,'Zahraničné financovanie'!J480/'Zahraničné financovanie'!J$504)</f>
        <v>0</v>
      </c>
      <c r="I187" s="316">
        <f>IF('Zahraničné financovanie'!K$504=0,0,'Zahraničné financovanie'!K480/'Zahraničné financovanie'!K$504)</f>
        <v>0</v>
      </c>
      <c r="J187" s="316">
        <f>IF('Zahraničné financovanie'!L$504=0,0,'Zahraničné financovanie'!L480/'Zahraničné financovanie'!L$504)</f>
        <v>0</v>
      </c>
      <c r="K187" s="316">
        <f>IF('Zahraničné financovanie'!M$504=0,0,'Zahraničné financovanie'!M480/'Zahraničné financovanie'!M$504)</f>
        <v>0</v>
      </c>
      <c r="L187" s="316">
        <f>IF('Zahraničné financovanie'!N$504=0,0,'Zahraničné financovanie'!N480/'Zahraničné financovanie'!N$504)</f>
        <v>0</v>
      </c>
      <c r="M187" s="316">
        <f>IF('Zahraničné financovanie'!O$504=0,0,'Zahraničné financovanie'!O480/'Zahraničné financovanie'!O$504)</f>
        <v>0</v>
      </c>
      <c r="N187" s="316">
        <f>IF('Zahraničné financovanie'!P$504=0,0,'Zahraničné financovanie'!P480/'Zahraničné financovanie'!P$504)</f>
        <v>0</v>
      </c>
      <c r="O187" s="316">
        <f>IF('Zahraničné financovanie'!Q$504=0,0,'Zahraničné financovanie'!Q480/'Zahraničné financovanie'!Q$504)</f>
        <v>0</v>
      </c>
      <c r="P187" s="316">
        <f>IF('Zahraničné financovanie'!R$504=0,0,'Zahraničné financovanie'!R480/'Zahraničné financovanie'!R$504)</f>
        <v>0</v>
      </c>
      <c r="Q187" s="316">
        <f>IF('Zahraničné financovanie'!S$504=0,0,'Zahraničné financovanie'!S480/'Zahraničné financovanie'!S$504)</f>
        <v>0</v>
      </c>
      <c r="R187" s="316">
        <f>IF('Zahraničné financovanie'!T$504=0,0,'Zahraničné financovanie'!T480/'Zahraničné financovanie'!T$504)</f>
        <v>0</v>
      </c>
      <c r="S187" s="316">
        <f>IF('Zahraničné financovanie'!U$504=0,0,'Zahraničné financovanie'!U480/'Zahraničné financovanie'!U$504)</f>
        <v>0</v>
      </c>
      <c r="T187" s="316">
        <f>IF('Zahraničné financovanie'!V$504=0,0,'Zahraničné financovanie'!V480/'Zahraničné financovanie'!V$504)</f>
        <v>5.0611594859413934E-4</v>
      </c>
      <c r="U187" s="316">
        <f>IF('Zahraničné financovanie'!W$504=0,0,'Zahraničné financovanie'!W480/'Zahraničné financovanie'!W$504)</f>
        <v>0</v>
      </c>
      <c r="V187" s="316">
        <f>IF('Zahraničné financovanie'!X$504=0,0,'Zahraničné financovanie'!X480/'Zahraničné financovanie'!X$504)</f>
        <v>0</v>
      </c>
      <c r="W187" s="316">
        <f>IF('Zahraničné financovanie'!Y$504=0,0,'Zahraničné financovanie'!Y480/'Zahraničné financovanie'!Y$504)</f>
        <v>0</v>
      </c>
      <c r="X187" s="316">
        <f>IF('Zahraničné financovanie'!Z$504=0,0,'Zahraničné financovanie'!Z480/'Zahraničné financovanie'!Z$504)</f>
        <v>0</v>
      </c>
      <c r="Y187" s="316">
        <f>IF('Zahraničné financovanie'!AA$504=0,0,'Zahraničné financovanie'!AA480/'Zahraničné financovanie'!AA$504)</f>
        <v>0</v>
      </c>
      <c r="Z187" s="316">
        <f>IF('Zahraničné financovanie'!AB$504=0,0,'Zahraničné financovanie'!AB480/'Zahraničné financovanie'!AB$504)</f>
        <v>0</v>
      </c>
      <c r="AA187" s="316">
        <f>IF('Zahraničné financovanie'!AC$504=0,0,'Zahraničné financovanie'!AC480/'Zahraničné financovanie'!AC$504)</f>
        <v>0</v>
      </c>
      <c r="AB187" s="316">
        <f>IF('Zahraničné financovanie'!AD$504=0,0,'Zahraničné financovanie'!AD480/'Zahraničné financovanie'!AD$504)</f>
        <v>0</v>
      </c>
      <c r="AC187" s="316">
        <f>IF('Zahraničné financovanie'!AE$504=0,0,'Zahraničné financovanie'!AE480/'Zahraničné financovanie'!AE$504)</f>
        <v>0</v>
      </c>
      <c r="AD187" s="316">
        <f>IF('Zahraničné financovanie'!AF$504=0,0,'Zahraničné financovanie'!AF480/'Zahraničné financovanie'!AF$504)</f>
        <v>0</v>
      </c>
      <c r="AE187" s="316">
        <f>IF('Zahraničné financovanie'!AG$504=0,0,'Zahraničné financovanie'!AG480/'Zahraničné financovanie'!AG$504)</f>
        <v>0</v>
      </c>
      <c r="AF187" s="316">
        <f>IF('Zahraničné financovanie'!AH$504=0,0,'Zahraničné financovanie'!AH480/'Zahraničné financovanie'!AH$504)</f>
        <v>0</v>
      </c>
      <c r="AG187" s="316">
        <f>IF('Zahraničné financovanie'!AI$504=0,0,'Zahraničné financovanie'!AI480/'Zahraničné financovanie'!AI$504)</f>
        <v>0</v>
      </c>
      <c r="AH187" s="316">
        <f>IF('Zahraničné financovanie'!AJ$504=0,0,'Zahraničné financovanie'!AJ480/'Zahraničné financovanie'!AJ$504)</f>
        <v>0</v>
      </c>
      <c r="AI187" s="316">
        <f>IF('Zahraničné financovanie'!AK$504=0,0,'Zahraničné financovanie'!AK480/'Zahraničné financovanie'!AK$504)</f>
        <v>0</v>
      </c>
      <c r="AJ187" s="316">
        <f>IF('Zahraničné financovanie'!AL$504=0,0,'Zahraničné financovanie'!AL480/'Zahraničné financovanie'!AL$504)</f>
        <v>0</v>
      </c>
      <c r="AK187" s="316">
        <f>IF('Zahraničné financovanie'!AM$504=0,0,'Zahraničné financovanie'!AM480/'Zahraničné financovanie'!AM$504)</f>
        <v>0</v>
      </c>
      <c r="AL187" s="316">
        <f>IF('Zahraničné financovanie'!AN$504=0,0,'Zahraničné financovanie'!AN480/'Zahraničné financovanie'!AN$504)</f>
        <v>0</v>
      </c>
      <c r="AM187" s="316">
        <f>IF('Zahraničné financovanie'!AO$504=0,0,'Zahraničné financovanie'!AO480/'Zahraničné financovanie'!AO$504)</f>
        <v>0</v>
      </c>
      <c r="AN187" s="316">
        <f>IF('Zahraničné financovanie'!AP$504=0,0,'Zahraničné financovanie'!AP480/'Zahraničné financovanie'!AP$504)</f>
        <v>0</v>
      </c>
      <c r="AO187" s="316">
        <f>IF('Zahraničné financovanie'!AQ$504=0,0,'Zahraničné financovanie'!AQ480/'Zahraničné financovanie'!AQ$504)</f>
        <v>0</v>
      </c>
      <c r="AP187" s="316">
        <f>IF('Zahraničné financovanie'!AR$504=0,0,'Zahraničné financovanie'!AR480/'Zahraničné financovanie'!AR$504)</f>
        <v>0</v>
      </c>
      <c r="AQ187" s="316">
        <f>IF('Zahraničné financovanie'!AS$504=0,0,'Zahraničné financovanie'!AS480/'Zahraničné financovanie'!AS$504)</f>
        <v>0</v>
      </c>
      <c r="AR187" s="316">
        <f>IF('Zahraničné financovanie'!AT$504=0,0,'Zahraničné financovanie'!AT480/'Zahraničné financovanie'!AT$504)</f>
        <v>0</v>
      </c>
      <c r="AS187" s="316">
        <f>IF('Zahraničné financovanie'!AU$504=0,0,'Zahraničné financovanie'!AU480/'Zahraničné financovanie'!AU$504)</f>
        <v>0</v>
      </c>
      <c r="AT187" s="316">
        <f>IF('Zahraničné financovanie'!AV$504=0,0,'Zahraničné financovanie'!AV480/'Zahraničné financovanie'!AV$504)</f>
        <v>0</v>
      </c>
      <c r="AU187" s="316">
        <f>IF('Zahraničné financovanie'!AW$504=0,0,'Zahraničné financovanie'!AW480/'Zahraničné financovanie'!AW$504)</f>
        <v>0</v>
      </c>
      <c r="AV187" s="316">
        <f>IF('Zahraničné financovanie'!AX$504=0,0,'Zahraničné financovanie'!AX480/'Zahraničné financovanie'!AX$504)</f>
        <v>0</v>
      </c>
      <c r="AW187" s="316">
        <f>IF('Zahraničné financovanie'!AY$504=0,0,'Zahraničné financovanie'!AY480/'Zahraničné financovanie'!AY$504)</f>
        <v>0</v>
      </c>
      <c r="AX187" s="316">
        <f>IF('Zahraničné financovanie'!AZ$504=0,0,'Zahraničné financovanie'!AZ480/'Zahraničné financovanie'!AZ$504)</f>
        <v>0</v>
      </c>
      <c r="AY187" s="316">
        <f>IF('Zahraničné financovanie'!BA$504=0,0,'Zahraničné financovanie'!BA480/'Zahraničné financovanie'!BA$504)</f>
        <v>0</v>
      </c>
      <c r="AZ187" s="316">
        <f>IF('Zahraničné financovanie'!BB$504=0,0,'Zahraničné financovanie'!BB480/'Zahraničné financovanie'!BB$504)</f>
        <v>0</v>
      </c>
      <c r="BA187" s="316">
        <f>IF('Zahraničné financovanie'!BC$504=0,0,'Zahraničné financovanie'!BC480/'Zahraničné financovanie'!BC$504)</f>
        <v>0</v>
      </c>
      <c r="BB187" s="316">
        <f>IF('Zahraničné financovanie'!BD$504=0,0,'Zahraničné financovanie'!BD480/'Zahraničné financovanie'!BD$504)</f>
        <v>0</v>
      </c>
    </row>
    <row r="188" spans="1:54" ht="14.25" customHeight="1" x14ac:dyDescent="0.2">
      <c r="A188" s="31">
        <v>181</v>
      </c>
      <c r="B188" s="37" t="s">
        <v>415</v>
      </c>
      <c r="C188" s="37" t="s">
        <v>414</v>
      </c>
      <c r="D188" s="315">
        <f>IF('Zahraničné financovanie'!F$504=0,0,'Zahraničné financovanie'!F481/'Zahraničné financovanie'!F$504)</f>
        <v>0</v>
      </c>
      <c r="E188" s="315">
        <f>IF('Zahraničné financovanie'!G$504=0,0,'Zahraničné financovanie'!G481/'Zahraničné financovanie'!G$504)</f>
        <v>0</v>
      </c>
      <c r="F188" s="315">
        <f>IF('Zahraničné financovanie'!H$504=0,0,'Zahraničné financovanie'!H481/'Zahraničné financovanie'!H$504)</f>
        <v>0</v>
      </c>
      <c r="G188" s="315">
        <f>IF('Zahraničné financovanie'!I$504=0,0,'Zahraničné financovanie'!I481/'Zahraničné financovanie'!I$504)</f>
        <v>0</v>
      </c>
      <c r="H188" s="315">
        <f>IF('Zahraničné financovanie'!J$504=0,0,'Zahraničné financovanie'!J481/'Zahraničné financovanie'!J$504)</f>
        <v>0</v>
      </c>
      <c r="I188" s="315">
        <f>IF('Zahraničné financovanie'!K$504=0,0,'Zahraničné financovanie'!K481/'Zahraničné financovanie'!K$504)</f>
        <v>0</v>
      </c>
      <c r="J188" s="315">
        <f>IF('Zahraničné financovanie'!L$504=0,0,'Zahraničné financovanie'!L481/'Zahraničné financovanie'!L$504)</f>
        <v>0</v>
      </c>
      <c r="K188" s="315">
        <f>IF('Zahraničné financovanie'!M$504=0,0,'Zahraničné financovanie'!M481/'Zahraničné financovanie'!M$504)</f>
        <v>0</v>
      </c>
      <c r="L188" s="315">
        <f>IF('Zahraničné financovanie'!N$504=0,0,'Zahraničné financovanie'!N481/'Zahraničné financovanie'!N$504)</f>
        <v>0</v>
      </c>
      <c r="M188" s="315">
        <f>IF('Zahraničné financovanie'!O$504=0,0,'Zahraničné financovanie'!O481/'Zahraničné financovanie'!O$504)</f>
        <v>0</v>
      </c>
      <c r="N188" s="315">
        <f>IF('Zahraničné financovanie'!P$504=0,0,'Zahraničné financovanie'!P481/'Zahraničné financovanie'!P$504)</f>
        <v>0</v>
      </c>
      <c r="O188" s="315">
        <f>IF('Zahraničné financovanie'!Q$504=0,0,'Zahraničné financovanie'!Q481/'Zahraničné financovanie'!Q$504)</f>
        <v>0</v>
      </c>
      <c r="P188" s="315">
        <f>IF('Zahraničné financovanie'!R$504=0,0,'Zahraničné financovanie'!R481/'Zahraničné financovanie'!R$504)</f>
        <v>0</v>
      </c>
      <c r="Q188" s="315">
        <f>IF('Zahraničné financovanie'!S$504=0,0,'Zahraničné financovanie'!S481/'Zahraničné financovanie'!S$504)</f>
        <v>0</v>
      </c>
      <c r="R188" s="315">
        <f>IF('Zahraničné financovanie'!T$504=0,0,'Zahraničné financovanie'!T481/'Zahraničné financovanie'!T$504)</f>
        <v>0</v>
      </c>
      <c r="S188" s="315">
        <f>IF('Zahraničné financovanie'!U$504=0,0,'Zahraničné financovanie'!U481/'Zahraničné financovanie'!U$504)</f>
        <v>0</v>
      </c>
      <c r="T188" s="315">
        <f>IF('Zahraničné financovanie'!V$504=0,0,'Zahraničné financovanie'!V481/'Zahraničné financovanie'!V$504)</f>
        <v>2.8652480252539973E-4</v>
      </c>
      <c r="U188" s="315">
        <f>IF('Zahraničné financovanie'!W$504=0,0,'Zahraničné financovanie'!W481/'Zahraničné financovanie'!W$504)</f>
        <v>0</v>
      </c>
      <c r="V188" s="315">
        <f>IF('Zahraničné financovanie'!X$504=0,0,'Zahraničné financovanie'!X481/'Zahraničné financovanie'!X$504)</f>
        <v>0</v>
      </c>
      <c r="W188" s="315">
        <f>IF('Zahraničné financovanie'!Y$504=0,0,'Zahraničné financovanie'!Y481/'Zahraničné financovanie'!Y$504)</f>
        <v>0</v>
      </c>
      <c r="X188" s="315">
        <f>IF('Zahraničné financovanie'!Z$504=0,0,'Zahraničné financovanie'!Z481/'Zahraničné financovanie'!Z$504)</f>
        <v>0</v>
      </c>
      <c r="Y188" s="315">
        <f>IF('Zahraničné financovanie'!AA$504=0,0,'Zahraničné financovanie'!AA481/'Zahraničné financovanie'!AA$504)</f>
        <v>0</v>
      </c>
      <c r="Z188" s="315">
        <f>IF('Zahraničné financovanie'!AB$504=0,0,'Zahraničné financovanie'!AB481/'Zahraničné financovanie'!AB$504)</f>
        <v>0</v>
      </c>
      <c r="AA188" s="315">
        <f>IF('Zahraničné financovanie'!AC$504=0,0,'Zahraničné financovanie'!AC481/'Zahraničné financovanie'!AC$504)</f>
        <v>0</v>
      </c>
      <c r="AB188" s="315">
        <f>IF('Zahraničné financovanie'!AD$504=0,0,'Zahraničné financovanie'!AD481/'Zahraničné financovanie'!AD$504)</f>
        <v>0</v>
      </c>
      <c r="AC188" s="315">
        <f>IF('Zahraničné financovanie'!AE$504=0,0,'Zahraničné financovanie'!AE481/'Zahraničné financovanie'!AE$504)</f>
        <v>0</v>
      </c>
      <c r="AD188" s="315">
        <f>IF('Zahraničné financovanie'!AF$504=0,0,'Zahraničné financovanie'!AF481/'Zahraničné financovanie'!AF$504)</f>
        <v>0</v>
      </c>
      <c r="AE188" s="315">
        <f>IF('Zahraničné financovanie'!AG$504=0,0,'Zahraničné financovanie'!AG481/'Zahraničné financovanie'!AG$504)</f>
        <v>0</v>
      </c>
      <c r="AF188" s="315">
        <f>IF('Zahraničné financovanie'!AH$504=0,0,'Zahraničné financovanie'!AH481/'Zahraničné financovanie'!AH$504)</f>
        <v>0</v>
      </c>
      <c r="AG188" s="315">
        <f>IF('Zahraničné financovanie'!AI$504=0,0,'Zahraničné financovanie'!AI481/'Zahraničné financovanie'!AI$504)</f>
        <v>0</v>
      </c>
      <c r="AH188" s="315">
        <f>IF('Zahraničné financovanie'!AJ$504=0,0,'Zahraničné financovanie'!AJ481/'Zahraničné financovanie'!AJ$504)</f>
        <v>0</v>
      </c>
      <c r="AI188" s="315">
        <f>IF('Zahraničné financovanie'!AK$504=0,0,'Zahraničné financovanie'!AK481/'Zahraničné financovanie'!AK$504)</f>
        <v>0</v>
      </c>
      <c r="AJ188" s="315">
        <f>IF('Zahraničné financovanie'!AL$504=0,0,'Zahraničné financovanie'!AL481/'Zahraničné financovanie'!AL$504)</f>
        <v>0</v>
      </c>
      <c r="AK188" s="315">
        <f>IF('Zahraničné financovanie'!AM$504=0,0,'Zahraničné financovanie'!AM481/'Zahraničné financovanie'!AM$504)</f>
        <v>0</v>
      </c>
      <c r="AL188" s="315">
        <f>IF('Zahraničné financovanie'!AN$504=0,0,'Zahraničné financovanie'!AN481/'Zahraničné financovanie'!AN$504)</f>
        <v>0</v>
      </c>
      <c r="AM188" s="315">
        <f>IF('Zahraničné financovanie'!AO$504=0,0,'Zahraničné financovanie'!AO481/'Zahraničné financovanie'!AO$504)</f>
        <v>0</v>
      </c>
      <c r="AN188" s="315">
        <f>IF('Zahraničné financovanie'!AP$504=0,0,'Zahraničné financovanie'!AP481/'Zahraničné financovanie'!AP$504)</f>
        <v>0</v>
      </c>
      <c r="AO188" s="315">
        <f>IF('Zahraničné financovanie'!AQ$504=0,0,'Zahraničné financovanie'!AQ481/'Zahraničné financovanie'!AQ$504)</f>
        <v>0</v>
      </c>
      <c r="AP188" s="315">
        <f>IF('Zahraničné financovanie'!AR$504=0,0,'Zahraničné financovanie'!AR481/'Zahraničné financovanie'!AR$504)</f>
        <v>0</v>
      </c>
      <c r="AQ188" s="315">
        <f>IF('Zahraničné financovanie'!AS$504=0,0,'Zahraničné financovanie'!AS481/'Zahraničné financovanie'!AS$504)</f>
        <v>0</v>
      </c>
      <c r="AR188" s="315">
        <f>IF('Zahraničné financovanie'!AT$504=0,0,'Zahraničné financovanie'!AT481/'Zahraničné financovanie'!AT$504)</f>
        <v>0</v>
      </c>
      <c r="AS188" s="315">
        <f>IF('Zahraničné financovanie'!AU$504=0,0,'Zahraničné financovanie'!AU481/'Zahraničné financovanie'!AU$504)</f>
        <v>0</v>
      </c>
      <c r="AT188" s="315">
        <f>IF('Zahraničné financovanie'!AV$504=0,0,'Zahraničné financovanie'!AV481/'Zahraničné financovanie'!AV$504)</f>
        <v>0</v>
      </c>
      <c r="AU188" s="315">
        <f>IF('Zahraničné financovanie'!AW$504=0,0,'Zahraničné financovanie'!AW481/'Zahraničné financovanie'!AW$504)</f>
        <v>0</v>
      </c>
      <c r="AV188" s="315">
        <f>IF('Zahraničné financovanie'!AX$504=0,0,'Zahraničné financovanie'!AX481/'Zahraničné financovanie'!AX$504)</f>
        <v>0</v>
      </c>
      <c r="AW188" s="315">
        <f>IF('Zahraničné financovanie'!AY$504=0,0,'Zahraničné financovanie'!AY481/'Zahraničné financovanie'!AY$504)</f>
        <v>0</v>
      </c>
      <c r="AX188" s="315">
        <f>IF('Zahraničné financovanie'!AZ$504=0,0,'Zahraničné financovanie'!AZ481/'Zahraničné financovanie'!AZ$504)</f>
        <v>0</v>
      </c>
      <c r="AY188" s="315">
        <f>IF('Zahraničné financovanie'!BA$504=0,0,'Zahraničné financovanie'!BA481/'Zahraničné financovanie'!BA$504)</f>
        <v>0</v>
      </c>
      <c r="AZ188" s="315">
        <f>IF('Zahraničné financovanie'!BB$504=0,0,'Zahraničné financovanie'!BB481/'Zahraničné financovanie'!BB$504)</f>
        <v>0</v>
      </c>
      <c r="BA188" s="315">
        <f>IF('Zahraničné financovanie'!BC$504=0,0,'Zahraničné financovanie'!BC481/'Zahraničné financovanie'!BC$504)</f>
        <v>0</v>
      </c>
      <c r="BB188" s="315">
        <f>IF('Zahraničné financovanie'!BD$504=0,0,'Zahraničné financovanie'!BD481/'Zahraničné financovanie'!BD$504)</f>
        <v>0</v>
      </c>
    </row>
    <row r="189" spans="1:54" ht="14.25" customHeight="1" x14ac:dyDescent="0.25">
      <c r="A189" s="31">
        <v>182</v>
      </c>
      <c r="B189" s="41" t="s">
        <v>421</v>
      </c>
      <c r="C189" s="46" t="s">
        <v>420</v>
      </c>
      <c r="D189" s="316">
        <f>IF('Zahraničné financovanie'!F$504=0,0,'Zahraničné financovanie'!F482/'Zahraničné financovanie'!F$504)</f>
        <v>0</v>
      </c>
      <c r="E189" s="316">
        <f>IF('Zahraničné financovanie'!G$504=0,0,'Zahraničné financovanie'!G482/'Zahraničné financovanie'!G$504)</f>
        <v>0</v>
      </c>
      <c r="F189" s="316">
        <f>IF('Zahraničné financovanie'!H$504=0,0,'Zahraničné financovanie'!H482/'Zahraničné financovanie'!H$504)</f>
        <v>0</v>
      </c>
      <c r="G189" s="316">
        <f>IF('Zahraničné financovanie'!I$504=0,0,'Zahraničné financovanie'!I482/'Zahraničné financovanie'!I$504)</f>
        <v>0</v>
      </c>
      <c r="H189" s="316">
        <f>IF('Zahraničné financovanie'!J$504=0,0,'Zahraničné financovanie'!J482/'Zahraničné financovanie'!J$504)</f>
        <v>0</v>
      </c>
      <c r="I189" s="316">
        <f>IF('Zahraničné financovanie'!K$504=0,0,'Zahraničné financovanie'!K482/'Zahraničné financovanie'!K$504)</f>
        <v>0</v>
      </c>
      <c r="J189" s="316">
        <f>IF('Zahraničné financovanie'!L$504=0,0,'Zahraničné financovanie'!L482/'Zahraničné financovanie'!L$504)</f>
        <v>0</v>
      </c>
      <c r="K189" s="316">
        <f>IF('Zahraničné financovanie'!M$504=0,0,'Zahraničné financovanie'!M482/'Zahraničné financovanie'!M$504)</f>
        <v>0</v>
      </c>
      <c r="L189" s="316">
        <f>IF('Zahraničné financovanie'!N$504=0,0,'Zahraničné financovanie'!N482/'Zahraničné financovanie'!N$504)</f>
        <v>0</v>
      </c>
      <c r="M189" s="316">
        <f>IF('Zahraničné financovanie'!O$504=0,0,'Zahraničné financovanie'!O482/'Zahraničné financovanie'!O$504)</f>
        <v>0</v>
      </c>
      <c r="N189" s="316">
        <f>IF('Zahraničné financovanie'!P$504=0,0,'Zahraničné financovanie'!P482/'Zahraničné financovanie'!P$504)</f>
        <v>0</v>
      </c>
      <c r="O189" s="316">
        <f>IF('Zahraničné financovanie'!Q$504=0,0,'Zahraničné financovanie'!Q482/'Zahraničné financovanie'!Q$504)</f>
        <v>0</v>
      </c>
      <c r="P189" s="316">
        <f>IF('Zahraničné financovanie'!R$504=0,0,'Zahraničné financovanie'!R482/'Zahraničné financovanie'!R$504)</f>
        <v>0</v>
      </c>
      <c r="Q189" s="316">
        <f>IF('Zahraničné financovanie'!S$504=0,0,'Zahraničné financovanie'!S482/'Zahraničné financovanie'!S$504)</f>
        <v>0</v>
      </c>
      <c r="R189" s="316">
        <f>IF('Zahraničné financovanie'!T$504=0,0,'Zahraničné financovanie'!T482/'Zahraničné financovanie'!T$504)</f>
        <v>0</v>
      </c>
      <c r="S189" s="316">
        <f>IF('Zahraničné financovanie'!U$504=0,0,'Zahraničné financovanie'!U482/'Zahraničné financovanie'!U$504)</f>
        <v>0</v>
      </c>
      <c r="T189" s="316">
        <f>IF('Zahraničné financovanie'!V$504=0,0,'Zahraničné financovanie'!V482/'Zahraničné financovanie'!V$504)</f>
        <v>2.1359860322967588E-4</v>
      </c>
      <c r="U189" s="316">
        <f>IF('Zahraničné financovanie'!W$504=0,0,'Zahraničné financovanie'!W482/'Zahraničné financovanie'!W$504)</f>
        <v>0</v>
      </c>
      <c r="V189" s="316">
        <f>IF('Zahraničné financovanie'!X$504=0,0,'Zahraničné financovanie'!X482/'Zahraničné financovanie'!X$504)</f>
        <v>0</v>
      </c>
      <c r="W189" s="316">
        <f>IF('Zahraničné financovanie'!Y$504=0,0,'Zahraničné financovanie'!Y482/'Zahraničné financovanie'!Y$504)</f>
        <v>0</v>
      </c>
      <c r="X189" s="316">
        <f>IF('Zahraničné financovanie'!Z$504=0,0,'Zahraničné financovanie'!Z482/'Zahraničné financovanie'!Z$504)</f>
        <v>0</v>
      </c>
      <c r="Y189" s="316">
        <f>IF('Zahraničné financovanie'!AA$504=0,0,'Zahraničné financovanie'!AA482/'Zahraničné financovanie'!AA$504)</f>
        <v>0</v>
      </c>
      <c r="Z189" s="316">
        <f>IF('Zahraničné financovanie'!AB$504=0,0,'Zahraničné financovanie'!AB482/'Zahraničné financovanie'!AB$504)</f>
        <v>0</v>
      </c>
      <c r="AA189" s="316">
        <f>IF('Zahraničné financovanie'!AC$504=0,0,'Zahraničné financovanie'!AC482/'Zahraničné financovanie'!AC$504)</f>
        <v>0</v>
      </c>
      <c r="AB189" s="316">
        <f>IF('Zahraničné financovanie'!AD$504=0,0,'Zahraničné financovanie'!AD482/'Zahraničné financovanie'!AD$504)</f>
        <v>0</v>
      </c>
      <c r="AC189" s="316">
        <f>IF('Zahraničné financovanie'!AE$504=0,0,'Zahraničné financovanie'!AE482/'Zahraničné financovanie'!AE$504)</f>
        <v>0</v>
      </c>
      <c r="AD189" s="316">
        <f>IF('Zahraničné financovanie'!AF$504=0,0,'Zahraničné financovanie'!AF482/'Zahraničné financovanie'!AF$504)</f>
        <v>0</v>
      </c>
      <c r="AE189" s="316">
        <f>IF('Zahraničné financovanie'!AG$504=0,0,'Zahraničné financovanie'!AG482/'Zahraničné financovanie'!AG$504)</f>
        <v>0</v>
      </c>
      <c r="AF189" s="316">
        <f>IF('Zahraničné financovanie'!AH$504=0,0,'Zahraničné financovanie'!AH482/'Zahraničné financovanie'!AH$504)</f>
        <v>0</v>
      </c>
      <c r="AG189" s="316">
        <f>IF('Zahraničné financovanie'!AI$504=0,0,'Zahraničné financovanie'!AI482/'Zahraničné financovanie'!AI$504)</f>
        <v>0</v>
      </c>
      <c r="AH189" s="316">
        <f>IF('Zahraničné financovanie'!AJ$504=0,0,'Zahraničné financovanie'!AJ482/'Zahraničné financovanie'!AJ$504)</f>
        <v>0</v>
      </c>
      <c r="AI189" s="316">
        <f>IF('Zahraničné financovanie'!AK$504=0,0,'Zahraničné financovanie'!AK482/'Zahraničné financovanie'!AK$504)</f>
        <v>0</v>
      </c>
      <c r="AJ189" s="316">
        <f>IF('Zahraničné financovanie'!AL$504=0,0,'Zahraničné financovanie'!AL482/'Zahraničné financovanie'!AL$504)</f>
        <v>0</v>
      </c>
      <c r="AK189" s="316">
        <f>IF('Zahraničné financovanie'!AM$504=0,0,'Zahraničné financovanie'!AM482/'Zahraničné financovanie'!AM$504)</f>
        <v>0</v>
      </c>
      <c r="AL189" s="316">
        <f>IF('Zahraničné financovanie'!AN$504=0,0,'Zahraničné financovanie'!AN482/'Zahraničné financovanie'!AN$504)</f>
        <v>0</v>
      </c>
      <c r="AM189" s="316">
        <f>IF('Zahraničné financovanie'!AO$504=0,0,'Zahraničné financovanie'!AO482/'Zahraničné financovanie'!AO$504)</f>
        <v>0</v>
      </c>
      <c r="AN189" s="316">
        <f>IF('Zahraničné financovanie'!AP$504=0,0,'Zahraničné financovanie'!AP482/'Zahraničné financovanie'!AP$504)</f>
        <v>0</v>
      </c>
      <c r="AO189" s="316">
        <f>IF('Zahraničné financovanie'!AQ$504=0,0,'Zahraničné financovanie'!AQ482/'Zahraničné financovanie'!AQ$504)</f>
        <v>0</v>
      </c>
      <c r="AP189" s="316">
        <f>IF('Zahraničné financovanie'!AR$504=0,0,'Zahraničné financovanie'!AR482/'Zahraničné financovanie'!AR$504)</f>
        <v>0</v>
      </c>
      <c r="AQ189" s="316">
        <f>IF('Zahraničné financovanie'!AS$504=0,0,'Zahraničné financovanie'!AS482/'Zahraničné financovanie'!AS$504)</f>
        <v>0</v>
      </c>
      <c r="AR189" s="316">
        <f>IF('Zahraničné financovanie'!AT$504=0,0,'Zahraničné financovanie'!AT482/'Zahraničné financovanie'!AT$504)</f>
        <v>0</v>
      </c>
      <c r="AS189" s="316">
        <f>IF('Zahraničné financovanie'!AU$504=0,0,'Zahraničné financovanie'!AU482/'Zahraničné financovanie'!AU$504)</f>
        <v>0</v>
      </c>
      <c r="AT189" s="316">
        <f>IF('Zahraničné financovanie'!AV$504=0,0,'Zahraničné financovanie'!AV482/'Zahraničné financovanie'!AV$504)</f>
        <v>0</v>
      </c>
      <c r="AU189" s="316">
        <f>IF('Zahraničné financovanie'!AW$504=0,0,'Zahraničné financovanie'!AW482/'Zahraničné financovanie'!AW$504)</f>
        <v>0</v>
      </c>
      <c r="AV189" s="316">
        <f>IF('Zahraničné financovanie'!AX$504=0,0,'Zahraničné financovanie'!AX482/'Zahraničné financovanie'!AX$504)</f>
        <v>0</v>
      </c>
      <c r="AW189" s="316">
        <f>IF('Zahraničné financovanie'!AY$504=0,0,'Zahraničné financovanie'!AY482/'Zahraničné financovanie'!AY$504)</f>
        <v>0</v>
      </c>
      <c r="AX189" s="316">
        <f>IF('Zahraničné financovanie'!AZ$504=0,0,'Zahraničné financovanie'!AZ482/'Zahraničné financovanie'!AZ$504)</f>
        <v>0</v>
      </c>
      <c r="AY189" s="316">
        <f>IF('Zahraničné financovanie'!BA$504=0,0,'Zahraničné financovanie'!BA482/'Zahraničné financovanie'!BA$504)</f>
        <v>0</v>
      </c>
      <c r="AZ189" s="316">
        <f>IF('Zahraničné financovanie'!BB$504=0,0,'Zahraničné financovanie'!BB482/'Zahraničné financovanie'!BB$504)</f>
        <v>0</v>
      </c>
      <c r="BA189" s="316">
        <f>IF('Zahraničné financovanie'!BC$504=0,0,'Zahraničné financovanie'!BC482/'Zahraničné financovanie'!BC$504)</f>
        <v>0</v>
      </c>
      <c r="BB189" s="316">
        <f>IF('Zahraničné financovanie'!BD$504=0,0,'Zahraničné financovanie'!BD482/'Zahraničné financovanie'!BD$504)</f>
        <v>0</v>
      </c>
    </row>
    <row r="190" spans="1:54" ht="14.25" customHeight="1" x14ac:dyDescent="0.2">
      <c r="A190" s="31">
        <v>183</v>
      </c>
      <c r="B190" s="37" t="s">
        <v>425</v>
      </c>
      <c r="C190" s="37" t="s">
        <v>424</v>
      </c>
      <c r="D190" s="315">
        <f>IF('Zahraničné financovanie'!F$504=0,0,'Zahraničné financovanie'!F483/'Zahraničné financovanie'!F$504)</f>
        <v>0</v>
      </c>
      <c r="E190" s="315">
        <f>IF('Zahraničné financovanie'!G$504=0,0,'Zahraničné financovanie'!G483/'Zahraničné financovanie'!G$504)</f>
        <v>0</v>
      </c>
      <c r="F190" s="315">
        <f>IF('Zahraničné financovanie'!H$504=0,0,'Zahraničné financovanie'!H483/'Zahraničné financovanie'!H$504)</f>
        <v>0</v>
      </c>
      <c r="G190" s="315">
        <f>IF('Zahraničné financovanie'!I$504=0,0,'Zahraničné financovanie'!I483/'Zahraničné financovanie'!I$504)</f>
        <v>0</v>
      </c>
      <c r="H190" s="315">
        <f>IF('Zahraničné financovanie'!J$504=0,0,'Zahraničné financovanie'!J483/'Zahraničné financovanie'!J$504)</f>
        <v>0</v>
      </c>
      <c r="I190" s="315">
        <f>IF('Zahraničné financovanie'!K$504=0,0,'Zahraničné financovanie'!K483/'Zahraničné financovanie'!K$504)</f>
        <v>0</v>
      </c>
      <c r="J190" s="315">
        <f>IF('Zahraničné financovanie'!L$504=0,0,'Zahraničné financovanie'!L483/'Zahraničné financovanie'!L$504)</f>
        <v>0</v>
      </c>
      <c r="K190" s="315">
        <f>IF('Zahraničné financovanie'!M$504=0,0,'Zahraničné financovanie'!M483/'Zahraničné financovanie'!M$504)</f>
        <v>0</v>
      </c>
      <c r="L190" s="315">
        <f>IF('Zahraničné financovanie'!N$504=0,0,'Zahraničné financovanie'!N483/'Zahraničné financovanie'!N$504)</f>
        <v>0</v>
      </c>
      <c r="M190" s="315">
        <f>IF('Zahraničné financovanie'!O$504=0,0,'Zahraničné financovanie'!O483/'Zahraničné financovanie'!O$504)</f>
        <v>0</v>
      </c>
      <c r="N190" s="315">
        <f>IF('Zahraničné financovanie'!P$504=0,0,'Zahraničné financovanie'!P483/'Zahraničné financovanie'!P$504)</f>
        <v>0</v>
      </c>
      <c r="O190" s="315">
        <f>IF('Zahraničné financovanie'!Q$504=0,0,'Zahraničné financovanie'!Q483/'Zahraničné financovanie'!Q$504)</f>
        <v>0</v>
      </c>
      <c r="P190" s="315">
        <f>IF('Zahraničné financovanie'!R$504=0,0,'Zahraničné financovanie'!R483/'Zahraničné financovanie'!R$504)</f>
        <v>0</v>
      </c>
      <c r="Q190" s="315">
        <f>IF('Zahraničné financovanie'!S$504=0,0,'Zahraničné financovanie'!S483/'Zahraničné financovanie'!S$504)</f>
        <v>0</v>
      </c>
      <c r="R190" s="315">
        <f>IF('Zahraničné financovanie'!T$504=0,0,'Zahraničné financovanie'!T483/'Zahraničné financovanie'!T$504)</f>
        <v>0</v>
      </c>
      <c r="S190" s="315">
        <f>IF('Zahraničné financovanie'!U$504=0,0,'Zahraničné financovanie'!U483/'Zahraničné financovanie'!U$504)</f>
        <v>0</v>
      </c>
      <c r="T190" s="315">
        <f>IF('Zahraničné financovanie'!V$504=0,0,'Zahraničné financovanie'!V483/'Zahraničné financovanie'!V$504)</f>
        <v>1.9298019312238905E-4</v>
      </c>
      <c r="U190" s="315">
        <f>IF('Zahraničné financovanie'!W$504=0,0,'Zahraničné financovanie'!W483/'Zahraničné financovanie'!W$504)</f>
        <v>0</v>
      </c>
      <c r="V190" s="315">
        <f>IF('Zahraničné financovanie'!X$504=0,0,'Zahraničné financovanie'!X483/'Zahraničné financovanie'!X$504)</f>
        <v>0</v>
      </c>
      <c r="W190" s="315">
        <f>IF('Zahraničné financovanie'!Y$504=0,0,'Zahraničné financovanie'!Y483/'Zahraničné financovanie'!Y$504)</f>
        <v>0</v>
      </c>
      <c r="X190" s="315">
        <f>IF('Zahraničné financovanie'!Z$504=0,0,'Zahraničné financovanie'!Z483/'Zahraničné financovanie'!Z$504)</f>
        <v>0</v>
      </c>
      <c r="Y190" s="315">
        <f>IF('Zahraničné financovanie'!AA$504=0,0,'Zahraničné financovanie'!AA483/'Zahraničné financovanie'!AA$504)</f>
        <v>0</v>
      </c>
      <c r="Z190" s="315">
        <f>IF('Zahraničné financovanie'!AB$504=0,0,'Zahraničné financovanie'!AB483/'Zahraničné financovanie'!AB$504)</f>
        <v>0</v>
      </c>
      <c r="AA190" s="315">
        <f>IF('Zahraničné financovanie'!AC$504=0,0,'Zahraničné financovanie'!AC483/'Zahraničné financovanie'!AC$504)</f>
        <v>0</v>
      </c>
      <c r="AB190" s="315">
        <f>IF('Zahraničné financovanie'!AD$504=0,0,'Zahraničné financovanie'!AD483/'Zahraničné financovanie'!AD$504)</f>
        <v>0</v>
      </c>
      <c r="AC190" s="315">
        <f>IF('Zahraničné financovanie'!AE$504=0,0,'Zahraničné financovanie'!AE483/'Zahraničné financovanie'!AE$504)</f>
        <v>0</v>
      </c>
      <c r="AD190" s="315">
        <f>IF('Zahraničné financovanie'!AF$504=0,0,'Zahraničné financovanie'!AF483/'Zahraničné financovanie'!AF$504)</f>
        <v>0</v>
      </c>
      <c r="AE190" s="315">
        <f>IF('Zahraničné financovanie'!AG$504=0,0,'Zahraničné financovanie'!AG483/'Zahraničné financovanie'!AG$504)</f>
        <v>0</v>
      </c>
      <c r="AF190" s="315">
        <f>IF('Zahraničné financovanie'!AH$504=0,0,'Zahraničné financovanie'!AH483/'Zahraničné financovanie'!AH$504)</f>
        <v>0</v>
      </c>
      <c r="AG190" s="315">
        <f>IF('Zahraničné financovanie'!AI$504=0,0,'Zahraničné financovanie'!AI483/'Zahraničné financovanie'!AI$504)</f>
        <v>0</v>
      </c>
      <c r="AH190" s="315">
        <f>IF('Zahraničné financovanie'!AJ$504=0,0,'Zahraničné financovanie'!AJ483/'Zahraničné financovanie'!AJ$504)</f>
        <v>0</v>
      </c>
      <c r="AI190" s="315">
        <f>IF('Zahraničné financovanie'!AK$504=0,0,'Zahraničné financovanie'!AK483/'Zahraničné financovanie'!AK$504)</f>
        <v>0</v>
      </c>
      <c r="AJ190" s="315">
        <f>IF('Zahraničné financovanie'!AL$504=0,0,'Zahraničné financovanie'!AL483/'Zahraničné financovanie'!AL$504)</f>
        <v>0</v>
      </c>
      <c r="AK190" s="315">
        <f>IF('Zahraničné financovanie'!AM$504=0,0,'Zahraničné financovanie'!AM483/'Zahraničné financovanie'!AM$504)</f>
        <v>0</v>
      </c>
      <c r="AL190" s="315">
        <f>IF('Zahraničné financovanie'!AN$504=0,0,'Zahraničné financovanie'!AN483/'Zahraničné financovanie'!AN$504)</f>
        <v>0</v>
      </c>
      <c r="AM190" s="315">
        <f>IF('Zahraničné financovanie'!AO$504=0,0,'Zahraničné financovanie'!AO483/'Zahraničné financovanie'!AO$504)</f>
        <v>0</v>
      </c>
      <c r="AN190" s="315">
        <f>IF('Zahraničné financovanie'!AP$504=0,0,'Zahraničné financovanie'!AP483/'Zahraničné financovanie'!AP$504)</f>
        <v>0</v>
      </c>
      <c r="AO190" s="315">
        <f>IF('Zahraničné financovanie'!AQ$504=0,0,'Zahraničné financovanie'!AQ483/'Zahraničné financovanie'!AQ$504)</f>
        <v>0</v>
      </c>
      <c r="AP190" s="315">
        <f>IF('Zahraničné financovanie'!AR$504=0,0,'Zahraničné financovanie'!AR483/'Zahraničné financovanie'!AR$504)</f>
        <v>0</v>
      </c>
      <c r="AQ190" s="315">
        <f>IF('Zahraničné financovanie'!AS$504=0,0,'Zahraničné financovanie'!AS483/'Zahraničné financovanie'!AS$504)</f>
        <v>0</v>
      </c>
      <c r="AR190" s="315">
        <f>IF('Zahraničné financovanie'!AT$504=0,0,'Zahraničné financovanie'!AT483/'Zahraničné financovanie'!AT$504)</f>
        <v>0</v>
      </c>
      <c r="AS190" s="315">
        <f>IF('Zahraničné financovanie'!AU$504=0,0,'Zahraničné financovanie'!AU483/'Zahraničné financovanie'!AU$504)</f>
        <v>0</v>
      </c>
      <c r="AT190" s="315">
        <f>IF('Zahraničné financovanie'!AV$504=0,0,'Zahraničné financovanie'!AV483/'Zahraničné financovanie'!AV$504)</f>
        <v>0</v>
      </c>
      <c r="AU190" s="315">
        <f>IF('Zahraničné financovanie'!AW$504=0,0,'Zahraničné financovanie'!AW483/'Zahraničné financovanie'!AW$504)</f>
        <v>0</v>
      </c>
      <c r="AV190" s="315">
        <f>IF('Zahraničné financovanie'!AX$504=0,0,'Zahraničné financovanie'!AX483/'Zahraničné financovanie'!AX$504)</f>
        <v>0</v>
      </c>
      <c r="AW190" s="315">
        <f>IF('Zahraničné financovanie'!AY$504=0,0,'Zahraničné financovanie'!AY483/'Zahraničné financovanie'!AY$504)</f>
        <v>0</v>
      </c>
      <c r="AX190" s="315">
        <f>IF('Zahraničné financovanie'!AZ$504=0,0,'Zahraničné financovanie'!AZ483/'Zahraničné financovanie'!AZ$504)</f>
        <v>0</v>
      </c>
      <c r="AY190" s="315">
        <f>IF('Zahraničné financovanie'!BA$504=0,0,'Zahraničné financovanie'!BA483/'Zahraničné financovanie'!BA$504)</f>
        <v>0</v>
      </c>
      <c r="AZ190" s="315">
        <f>IF('Zahraničné financovanie'!BB$504=0,0,'Zahraničné financovanie'!BB483/'Zahraničné financovanie'!BB$504)</f>
        <v>0</v>
      </c>
      <c r="BA190" s="315">
        <f>IF('Zahraničné financovanie'!BC$504=0,0,'Zahraničné financovanie'!BC483/'Zahraničné financovanie'!BC$504)</f>
        <v>0</v>
      </c>
      <c r="BB190" s="315">
        <f>IF('Zahraničné financovanie'!BD$504=0,0,'Zahraničné financovanie'!BD483/'Zahraničné financovanie'!BD$504)</f>
        <v>0</v>
      </c>
    </row>
    <row r="191" spans="1:54" ht="14.25" customHeight="1" x14ac:dyDescent="0.25">
      <c r="A191" s="31">
        <v>184</v>
      </c>
      <c r="B191" s="41" t="s">
        <v>429</v>
      </c>
      <c r="C191" s="46" t="s">
        <v>428</v>
      </c>
      <c r="D191" s="316">
        <f>IF('Zahraničné financovanie'!F$504=0,0,'Zahraničné financovanie'!F484/'Zahraničné financovanie'!F$504)</f>
        <v>0</v>
      </c>
      <c r="E191" s="316">
        <f>IF('Zahraničné financovanie'!G$504=0,0,'Zahraničné financovanie'!G484/'Zahraničné financovanie'!G$504)</f>
        <v>0</v>
      </c>
      <c r="F191" s="316">
        <f>IF('Zahraničné financovanie'!H$504=0,0,'Zahraničné financovanie'!H484/'Zahraničné financovanie'!H$504)</f>
        <v>0</v>
      </c>
      <c r="G191" s="316">
        <f>IF('Zahraničné financovanie'!I$504=0,0,'Zahraničné financovanie'!I484/'Zahraničné financovanie'!I$504)</f>
        <v>0</v>
      </c>
      <c r="H191" s="316">
        <f>IF('Zahraničné financovanie'!J$504=0,0,'Zahraničné financovanie'!J484/'Zahraničné financovanie'!J$504)</f>
        <v>0</v>
      </c>
      <c r="I191" s="316">
        <f>IF('Zahraničné financovanie'!K$504=0,0,'Zahraničné financovanie'!K484/'Zahraničné financovanie'!K$504)</f>
        <v>0</v>
      </c>
      <c r="J191" s="316">
        <f>IF('Zahraničné financovanie'!L$504=0,0,'Zahraničné financovanie'!L484/'Zahraničné financovanie'!L$504)</f>
        <v>0</v>
      </c>
      <c r="K191" s="316">
        <f>IF('Zahraničné financovanie'!M$504=0,0,'Zahraničné financovanie'!M484/'Zahraničné financovanie'!M$504)</f>
        <v>0</v>
      </c>
      <c r="L191" s="316">
        <f>IF('Zahraničné financovanie'!N$504=0,0,'Zahraničné financovanie'!N484/'Zahraničné financovanie'!N$504)</f>
        <v>0</v>
      </c>
      <c r="M191" s="316">
        <f>IF('Zahraničné financovanie'!O$504=0,0,'Zahraničné financovanie'!O484/'Zahraničné financovanie'!O$504)</f>
        <v>0</v>
      </c>
      <c r="N191" s="316">
        <f>IF('Zahraničné financovanie'!P$504=0,0,'Zahraničné financovanie'!P484/'Zahraničné financovanie'!P$504)</f>
        <v>0</v>
      </c>
      <c r="O191" s="316">
        <f>IF('Zahraničné financovanie'!Q$504=0,0,'Zahraničné financovanie'!Q484/'Zahraničné financovanie'!Q$504)</f>
        <v>0</v>
      </c>
      <c r="P191" s="316">
        <f>IF('Zahraničné financovanie'!R$504=0,0,'Zahraničné financovanie'!R484/'Zahraničné financovanie'!R$504)</f>
        <v>0</v>
      </c>
      <c r="Q191" s="316">
        <f>IF('Zahraničné financovanie'!S$504=0,0,'Zahraničné financovanie'!S484/'Zahraničné financovanie'!S$504)</f>
        <v>0</v>
      </c>
      <c r="R191" s="316">
        <f>IF('Zahraničné financovanie'!T$504=0,0,'Zahraničné financovanie'!T484/'Zahraničné financovanie'!T$504)</f>
        <v>0</v>
      </c>
      <c r="S191" s="316">
        <f>IF('Zahraničné financovanie'!U$504=0,0,'Zahraničné financovanie'!U484/'Zahraničné financovanie'!U$504)</f>
        <v>0</v>
      </c>
      <c r="T191" s="316">
        <f>IF('Zahraničné financovanie'!V$504=0,0,'Zahraničné financovanie'!V484/'Zahraničné financovanie'!V$504)</f>
        <v>1.1426458803299352E-4</v>
      </c>
      <c r="U191" s="316">
        <f>IF('Zahraničné financovanie'!W$504=0,0,'Zahraničné financovanie'!W484/'Zahraničné financovanie'!W$504)</f>
        <v>0</v>
      </c>
      <c r="V191" s="316">
        <f>IF('Zahraničné financovanie'!X$504=0,0,'Zahraničné financovanie'!X484/'Zahraničné financovanie'!X$504)</f>
        <v>0</v>
      </c>
      <c r="W191" s="316">
        <f>IF('Zahraničné financovanie'!Y$504=0,0,'Zahraničné financovanie'!Y484/'Zahraničné financovanie'!Y$504)</f>
        <v>0</v>
      </c>
      <c r="X191" s="316">
        <f>IF('Zahraničné financovanie'!Z$504=0,0,'Zahraničné financovanie'!Z484/'Zahraničné financovanie'!Z$504)</f>
        <v>0</v>
      </c>
      <c r="Y191" s="316">
        <f>IF('Zahraničné financovanie'!AA$504=0,0,'Zahraničné financovanie'!AA484/'Zahraničné financovanie'!AA$504)</f>
        <v>0</v>
      </c>
      <c r="Z191" s="316">
        <f>IF('Zahraničné financovanie'!AB$504=0,0,'Zahraničné financovanie'!AB484/'Zahraničné financovanie'!AB$504)</f>
        <v>0</v>
      </c>
      <c r="AA191" s="316">
        <f>IF('Zahraničné financovanie'!AC$504=0,0,'Zahraničné financovanie'!AC484/'Zahraničné financovanie'!AC$504)</f>
        <v>0</v>
      </c>
      <c r="AB191" s="316">
        <f>IF('Zahraničné financovanie'!AD$504=0,0,'Zahraničné financovanie'!AD484/'Zahraničné financovanie'!AD$504)</f>
        <v>0</v>
      </c>
      <c r="AC191" s="316">
        <f>IF('Zahraničné financovanie'!AE$504=0,0,'Zahraničné financovanie'!AE484/'Zahraničné financovanie'!AE$504)</f>
        <v>0</v>
      </c>
      <c r="AD191" s="316">
        <f>IF('Zahraničné financovanie'!AF$504=0,0,'Zahraničné financovanie'!AF484/'Zahraničné financovanie'!AF$504)</f>
        <v>0</v>
      </c>
      <c r="AE191" s="316">
        <f>IF('Zahraničné financovanie'!AG$504=0,0,'Zahraničné financovanie'!AG484/'Zahraničné financovanie'!AG$504)</f>
        <v>0</v>
      </c>
      <c r="AF191" s="316">
        <f>IF('Zahraničné financovanie'!AH$504=0,0,'Zahraničné financovanie'!AH484/'Zahraničné financovanie'!AH$504)</f>
        <v>0</v>
      </c>
      <c r="AG191" s="316">
        <f>IF('Zahraničné financovanie'!AI$504=0,0,'Zahraničné financovanie'!AI484/'Zahraničné financovanie'!AI$504)</f>
        <v>0</v>
      </c>
      <c r="AH191" s="316">
        <f>IF('Zahraničné financovanie'!AJ$504=0,0,'Zahraničné financovanie'!AJ484/'Zahraničné financovanie'!AJ$504)</f>
        <v>0</v>
      </c>
      <c r="AI191" s="316">
        <f>IF('Zahraničné financovanie'!AK$504=0,0,'Zahraničné financovanie'!AK484/'Zahraničné financovanie'!AK$504)</f>
        <v>0</v>
      </c>
      <c r="AJ191" s="316">
        <f>IF('Zahraničné financovanie'!AL$504=0,0,'Zahraničné financovanie'!AL484/'Zahraničné financovanie'!AL$504)</f>
        <v>0</v>
      </c>
      <c r="AK191" s="316">
        <f>IF('Zahraničné financovanie'!AM$504=0,0,'Zahraničné financovanie'!AM484/'Zahraničné financovanie'!AM$504)</f>
        <v>0</v>
      </c>
      <c r="AL191" s="316">
        <f>IF('Zahraničné financovanie'!AN$504=0,0,'Zahraničné financovanie'!AN484/'Zahraničné financovanie'!AN$504)</f>
        <v>0</v>
      </c>
      <c r="AM191" s="316">
        <f>IF('Zahraničné financovanie'!AO$504=0,0,'Zahraničné financovanie'!AO484/'Zahraničné financovanie'!AO$504)</f>
        <v>0</v>
      </c>
      <c r="AN191" s="316">
        <f>IF('Zahraničné financovanie'!AP$504=0,0,'Zahraničné financovanie'!AP484/'Zahraničné financovanie'!AP$504)</f>
        <v>0</v>
      </c>
      <c r="AO191" s="316">
        <f>IF('Zahraničné financovanie'!AQ$504=0,0,'Zahraničné financovanie'!AQ484/'Zahraničné financovanie'!AQ$504)</f>
        <v>0</v>
      </c>
      <c r="AP191" s="316">
        <f>IF('Zahraničné financovanie'!AR$504=0,0,'Zahraničné financovanie'!AR484/'Zahraničné financovanie'!AR$504)</f>
        <v>0</v>
      </c>
      <c r="AQ191" s="316">
        <f>IF('Zahraničné financovanie'!AS$504=0,0,'Zahraničné financovanie'!AS484/'Zahraničné financovanie'!AS$504)</f>
        <v>0</v>
      </c>
      <c r="AR191" s="316">
        <f>IF('Zahraničné financovanie'!AT$504=0,0,'Zahraničné financovanie'!AT484/'Zahraničné financovanie'!AT$504)</f>
        <v>0</v>
      </c>
      <c r="AS191" s="316">
        <f>IF('Zahraničné financovanie'!AU$504=0,0,'Zahraničné financovanie'!AU484/'Zahraničné financovanie'!AU$504)</f>
        <v>0</v>
      </c>
      <c r="AT191" s="316">
        <f>IF('Zahraničné financovanie'!AV$504=0,0,'Zahraničné financovanie'!AV484/'Zahraničné financovanie'!AV$504)</f>
        <v>0</v>
      </c>
      <c r="AU191" s="316">
        <f>IF('Zahraničné financovanie'!AW$504=0,0,'Zahraničné financovanie'!AW484/'Zahraničné financovanie'!AW$504)</f>
        <v>0</v>
      </c>
      <c r="AV191" s="316">
        <f>IF('Zahraničné financovanie'!AX$504=0,0,'Zahraničné financovanie'!AX484/'Zahraničné financovanie'!AX$504)</f>
        <v>0</v>
      </c>
      <c r="AW191" s="316">
        <f>IF('Zahraničné financovanie'!AY$504=0,0,'Zahraničné financovanie'!AY484/'Zahraničné financovanie'!AY$504)</f>
        <v>0</v>
      </c>
      <c r="AX191" s="316">
        <f>IF('Zahraničné financovanie'!AZ$504=0,0,'Zahraničné financovanie'!AZ484/'Zahraničné financovanie'!AZ$504)</f>
        <v>0</v>
      </c>
      <c r="AY191" s="316">
        <f>IF('Zahraničné financovanie'!BA$504=0,0,'Zahraničné financovanie'!BA484/'Zahraničné financovanie'!BA$504)</f>
        <v>0</v>
      </c>
      <c r="AZ191" s="316">
        <f>IF('Zahraničné financovanie'!BB$504=0,0,'Zahraničné financovanie'!BB484/'Zahraničné financovanie'!BB$504)</f>
        <v>0</v>
      </c>
      <c r="BA191" s="316">
        <f>IF('Zahraničné financovanie'!BC$504=0,0,'Zahraničné financovanie'!BC484/'Zahraničné financovanie'!BC$504)</f>
        <v>0</v>
      </c>
      <c r="BB191" s="316">
        <f>IF('Zahraničné financovanie'!BD$504=0,0,'Zahraničné financovanie'!BD484/'Zahraničné financovanie'!BD$504)</f>
        <v>0</v>
      </c>
    </row>
    <row r="192" spans="1:54" ht="14.25" customHeight="1" x14ac:dyDescent="0.2">
      <c r="A192" s="31">
        <v>185</v>
      </c>
      <c r="B192" s="37" t="s">
        <v>431</v>
      </c>
      <c r="C192" s="37" t="s">
        <v>430</v>
      </c>
      <c r="D192" s="315">
        <f>IF('Zahraničné financovanie'!F$504=0,0,'Zahraničné financovanie'!F485/'Zahraničné financovanie'!F$504)</f>
        <v>0</v>
      </c>
      <c r="E192" s="315">
        <f>IF('Zahraničné financovanie'!G$504=0,0,'Zahraničné financovanie'!G485/'Zahraničné financovanie'!G$504)</f>
        <v>0</v>
      </c>
      <c r="F192" s="315">
        <f>IF('Zahraničné financovanie'!H$504=0,0,'Zahraničné financovanie'!H485/'Zahraničné financovanie'!H$504)</f>
        <v>0</v>
      </c>
      <c r="G192" s="315">
        <f>IF('Zahraničné financovanie'!I$504=0,0,'Zahraničné financovanie'!I485/'Zahraničné financovanie'!I$504)</f>
        <v>0</v>
      </c>
      <c r="H192" s="315">
        <f>IF('Zahraničné financovanie'!J$504=0,0,'Zahraničné financovanie'!J485/'Zahraničné financovanie'!J$504)</f>
        <v>0</v>
      </c>
      <c r="I192" s="315">
        <f>IF('Zahraničné financovanie'!K$504=0,0,'Zahraničné financovanie'!K485/'Zahraničné financovanie'!K$504)</f>
        <v>0</v>
      </c>
      <c r="J192" s="315">
        <f>IF('Zahraničné financovanie'!L$504=0,0,'Zahraničné financovanie'!L485/'Zahraničné financovanie'!L$504)</f>
        <v>0</v>
      </c>
      <c r="K192" s="315">
        <f>IF('Zahraničné financovanie'!M$504=0,0,'Zahraničné financovanie'!M485/'Zahraničné financovanie'!M$504)</f>
        <v>0</v>
      </c>
      <c r="L192" s="315">
        <f>IF('Zahraničné financovanie'!N$504=0,0,'Zahraničné financovanie'!N485/'Zahraničné financovanie'!N$504)</f>
        <v>0</v>
      </c>
      <c r="M192" s="315">
        <f>IF('Zahraničné financovanie'!O$504=0,0,'Zahraničné financovanie'!O485/'Zahraničné financovanie'!O$504)</f>
        <v>0</v>
      </c>
      <c r="N192" s="315">
        <f>IF('Zahraničné financovanie'!P$504=0,0,'Zahraničné financovanie'!P485/'Zahraničné financovanie'!P$504)</f>
        <v>0</v>
      </c>
      <c r="O192" s="315">
        <f>IF('Zahraničné financovanie'!Q$504=0,0,'Zahraničné financovanie'!Q485/'Zahraničné financovanie'!Q$504)</f>
        <v>0</v>
      </c>
      <c r="P192" s="315">
        <f>IF('Zahraničné financovanie'!R$504=0,0,'Zahraničné financovanie'!R485/'Zahraničné financovanie'!R$504)</f>
        <v>0</v>
      </c>
      <c r="Q192" s="315">
        <f>IF('Zahraničné financovanie'!S$504=0,0,'Zahraničné financovanie'!S485/'Zahraničné financovanie'!S$504)</f>
        <v>0</v>
      </c>
      <c r="R192" s="315">
        <f>IF('Zahraničné financovanie'!T$504=0,0,'Zahraničné financovanie'!T485/'Zahraničné financovanie'!T$504)</f>
        <v>0</v>
      </c>
      <c r="S192" s="315">
        <f>IF('Zahraničné financovanie'!U$504=0,0,'Zahraničné financovanie'!U485/'Zahraničné financovanie'!U$504)</f>
        <v>0</v>
      </c>
      <c r="T192" s="315">
        <f>IF('Zahraničné financovanie'!V$504=0,0,'Zahraničné financovanie'!V485/'Zahraničné financovanie'!V$504)</f>
        <v>7.1097965887195963E-5</v>
      </c>
      <c r="U192" s="315">
        <f>IF('Zahraničné financovanie'!W$504=0,0,'Zahraničné financovanie'!W485/'Zahraničné financovanie'!W$504)</f>
        <v>0</v>
      </c>
      <c r="V192" s="315">
        <f>IF('Zahraničné financovanie'!X$504=0,0,'Zahraničné financovanie'!X485/'Zahraničné financovanie'!X$504)</f>
        <v>0</v>
      </c>
      <c r="W192" s="315">
        <f>IF('Zahraničné financovanie'!Y$504=0,0,'Zahraničné financovanie'!Y485/'Zahraničné financovanie'!Y$504)</f>
        <v>0</v>
      </c>
      <c r="X192" s="315">
        <f>IF('Zahraničné financovanie'!Z$504=0,0,'Zahraničné financovanie'!Z485/'Zahraničné financovanie'!Z$504)</f>
        <v>0</v>
      </c>
      <c r="Y192" s="315">
        <f>IF('Zahraničné financovanie'!AA$504=0,0,'Zahraničné financovanie'!AA485/'Zahraničné financovanie'!AA$504)</f>
        <v>0</v>
      </c>
      <c r="Z192" s="315">
        <f>IF('Zahraničné financovanie'!AB$504=0,0,'Zahraničné financovanie'!AB485/'Zahraničné financovanie'!AB$504)</f>
        <v>0</v>
      </c>
      <c r="AA192" s="315">
        <f>IF('Zahraničné financovanie'!AC$504=0,0,'Zahraničné financovanie'!AC485/'Zahraničné financovanie'!AC$504)</f>
        <v>0</v>
      </c>
      <c r="AB192" s="315">
        <f>IF('Zahraničné financovanie'!AD$504=0,0,'Zahraničné financovanie'!AD485/'Zahraničné financovanie'!AD$504)</f>
        <v>0</v>
      </c>
      <c r="AC192" s="315">
        <f>IF('Zahraničné financovanie'!AE$504=0,0,'Zahraničné financovanie'!AE485/'Zahraničné financovanie'!AE$504)</f>
        <v>0</v>
      </c>
      <c r="AD192" s="315">
        <f>IF('Zahraničné financovanie'!AF$504=0,0,'Zahraničné financovanie'!AF485/'Zahraničné financovanie'!AF$504)</f>
        <v>0</v>
      </c>
      <c r="AE192" s="315">
        <f>IF('Zahraničné financovanie'!AG$504=0,0,'Zahraničné financovanie'!AG485/'Zahraničné financovanie'!AG$504)</f>
        <v>0</v>
      </c>
      <c r="AF192" s="315">
        <f>IF('Zahraničné financovanie'!AH$504=0,0,'Zahraničné financovanie'!AH485/'Zahraničné financovanie'!AH$504)</f>
        <v>0</v>
      </c>
      <c r="AG192" s="315">
        <f>IF('Zahraničné financovanie'!AI$504=0,0,'Zahraničné financovanie'!AI485/'Zahraničné financovanie'!AI$504)</f>
        <v>0</v>
      </c>
      <c r="AH192" s="315">
        <f>IF('Zahraničné financovanie'!AJ$504=0,0,'Zahraničné financovanie'!AJ485/'Zahraničné financovanie'!AJ$504)</f>
        <v>0</v>
      </c>
      <c r="AI192" s="315">
        <f>IF('Zahraničné financovanie'!AK$504=0,0,'Zahraničné financovanie'!AK485/'Zahraničné financovanie'!AK$504)</f>
        <v>0</v>
      </c>
      <c r="AJ192" s="315">
        <f>IF('Zahraničné financovanie'!AL$504=0,0,'Zahraničné financovanie'!AL485/'Zahraničné financovanie'!AL$504)</f>
        <v>0</v>
      </c>
      <c r="AK192" s="315">
        <f>IF('Zahraničné financovanie'!AM$504=0,0,'Zahraničné financovanie'!AM485/'Zahraničné financovanie'!AM$504)</f>
        <v>0</v>
      </c>
      <c r="AL192" s="315">
        <f>IF('Zahraničné financovanie'!AN$504=0,0,'Zahraničné financovanie'!AN485/'Zahraničné financovanie'!AN$504)</f>
        <v>0</v>
      </c>
      <c r="AM192" s="315">
        <f>IF('Zahraničné financovanie'!AO$504=0,0,'Zahraničné financovanie'!AO485/'Zahraničné financovanie'!AO$504)</f>
        <v>0</v>
      </c>
      <c r="AN192" s="315">
        <f>IF('Zahraničné financovanie'!AP$504=0,0,'Zahraničné financovanie'!AP485/'Zahraničné financovanie'!AP$504)</f>
        <v>0</v>
      </c>
      <c r="AO192" s="315">
        <f>IF('Zahraničné financovanie'!AQ$504=0,0,'Zahraničné financovanie'!AQ485/'Zahraničné financovanie'!AQ$504)</f>
        <v>0</v>
      </c>
      <c r="AP192" s="315">
        <f>IF('Zahraničné financovanie'!AR$504=0,0,'Zahraničné financovanie'!AR485/'Zahraničné financovanie'!AR$504)</f>
        <v>0</v>
      </c>
      <c r="AQ192" s="315">
        <f>IF('Zahraničné financovanie'!AS$504=0,0,'Zahraničné financovanie'!AS485/'Zahraničné financovanie'!AS$504)</f>
        <v>0</v>
      </c>
      <c r="AR192" s="315">
        <f>IF('Zahraničné financovanie'!AT$504=0,0,'Zahraničné financovanie'!AT485/'Zahraničné financovanie'!AT$504)</f>
        <v>0</v>
      </c>
      <c r="AS192" s="315">
        <f>IF('Zahraničné financovanie'!AU$504=0,0,'Zahraničné financovanie'!AU485/'Zahraničné financovanie'!AU$504)</f>
        <v>0</v>
      </c>
      <c r="AT192" s="315">
        <f>IF('Zahraničné financovanie'!AV$504=0,0,'Zahraničné financovanie'!AV485/'Zahraničné financovanie'!AV$504)</f>
        <v>0</v>
      </c>
      <c r="AU192" s="315">
        <f>IF('Zahraničné financovanie'!AW$504=0,0,'Zahraničné financovanie'!AW485/'Zahraničné financovanie'!AW$504)</f>
        <v>0</v>
      </c>
      <c r="AV192" s="315">
        <f>IF('Zahraničné financovanie'!AX$504=0,0,'Zahraničné financovanie'!AX485/'Zahraničné financovanie'!AX$504)</f>
        <v>0</v>
      </c>
      <c r="AW192" s="315">
        <f>IF('Zahraničné financovanie'!AY$504=0,0,'Zahraničné financovanie'!AY485/'Zahraničné financovanie'!AY$504)</f>
        <v>0</v>
      </c>
      <c r="AX192" s="315">
        <f>IF('Zahraničné financovanie'!AZ$504=0,0,'Zahraničné financovanie'!AZ485/'Zahraničné financovanie'!AZ$504)</f>
        <v>0</v>
      </c>
      <c r="AY192" s="315">
        <f>IF('Zahraničné financovanie'!BA$504=0,0,'Zahraničné financovanie'!BA485/'Zahraničné financovanie'!BA$504)</f>
        <v>0</v>
      </c>
      <c r="AZ192" s="315">
        <f>IF('Zahraničné financovanie'!BB$504=0,0,'Zahraničné financovanie'!BB485/'Zahraničné financovanie'!BB$504)</f>
        <v>0</v>
      </c>
      <c r="BA192" s="315">
        <f>IF('Zahraničné financovanie'!BC$504=0,0,'Zahraničné financovanie'!BC485/'Zahraničné financovanie'!BC$504)</f>
        <v>0</v>
      </c>
      <c r="BB192" s="315">
        <f>IF('Zahraničné financovanie'!BD$504=0,0,'Zahraničné financovanie'!BD485/'Zahraničné financovanie'!BD$504)</f>
        <v>0</v>
      </c>
    </row>
    <row r="193" spans="1:54" ht="14.25" customHeight="1" x14ac:dyDescent="0.25">
      <c r="A193" s="31">
        <v>186</v>
      </c>
      <c r="B193" s="41" t="s">
        <v>433</v>
      </c>
      <c r="C193" s="46" t="s">
        <v>432</v>
      </c>
      <c r="D193" s="316">
        <f>IF('Zahraničné financovanie'!F$504=0,0,'Zahraničné financovanie'!F486/'Zahraničné financovanie'!F$504)</f>
        <v>0</v>
      </c>
      <c r="E193" s="316">
        <f>IF('Zahraničné financovanie'!G$504=0,0,'Zahraničné financovanie'!G486/'Zahraničné financovanie'!G$504)</f>
        <v>0</v>
      </c>
      <c r="F193" s="316">
        <f>IF('Zahraničné financovanie'!H$504=0,0,'Zahraničné financovanie'!H486/'Zahraničné financovanie'!H$504)</f>
        <v>0</v>
      </c>
      <c r="G193" s="316">
        <f>IF('Zahraničné financovanie'!I$504=0,0,'Zahraničné financovanie'!I486/'Zahraničné financovanie'!I$504)</f>
        <v>0</v>
      </c>
      <c r="H193" s="316">
        <f>IF('Zahraničné financovanie'!J$504=0,0,'Zahraničné financovanie'!J486/'Zahraničné financovanie'!J$504)</f>
        <v>0</v>
      </c>
      <c r="I193" s="316">
        <f>IF('Zahraničné financovanie'!K$504=0,0,'Zahraničné financovanie'!K486/'Zahraničné financovanie'!K$504)</f>
        <v>0</v>
      </c>
      <c r="J193" s="316">
        <f>IF('Zahraničné financovanie'!L$504=0,0,'Zahraničné financovanie'!L486/'Zahraničné financovanie'!L$504)</f>
        <v>0</v>
      </c>
      <c r="K193" s="316">
        <f>IF('Zahraničné financovanie'!M$504=0,0,'Zahraničné financovanie'!M486/'Zahraničné financovanie'!M$504)</f>
        <v>0</v>
      </c>
      <c r="L193" s="316">
        <f>IF('Zahraničné financovanie'!N$504=0,0,'Zahraničné financovanie'!N486/'Zahraničné financovanie'!N$504)</f>
        <v>0</v>
      </c>
      <c r="M193" s="316">
        <f>IF('Zahraničné financovanie'!O$504=0,0,'Zahraničné financovanie'!O486/'Zahraničné financovanie'!O$504)</f>
        <v>0</v>
      </c>
      <c r="N193" s="316">
        <f>IF('Zahraničné financovanie'!P$504=0,0,'Zahraničné financovanie'!P486/'Zahraničné financovanie'!P$504)</f>
        <v>0</v>
      </c>
      <c r="O193" s="316">
        <f>IF('Zahraničné financovanie'!Q$504=0,0,'Zahraničné financovanie'!Q486/'Zahraničné financovanie'!Q$504)</f>
        <v>0</v>
      </c>
      <c r="P193" s="316">
        <f>IF('Zahraničné financovanie'!R$504=0,0,'Zahraničné financovanie'!R486/'Zahraničné financovanie'!R$504)</f>
        <v>0</v>
      </c>
      <c r="Q193" s="316">
        <f>IF('Zahraničné financovanie'!S$504=0,0,'Zahraničné financovanie'!S486/'Zahraničné financovanie'!S$504)</f>
        <v>0</v>
      </c>
      <c r="R193" s="316">
        <f>IF('Zahraničné financovanie'!T$504=0,0,'Zahraničné financovanie'!T486/'Zahraničné financovanie'!T$504)</f>
        <v>0</v>
      </c>
      <c r="S193" s="316">
        <f>IF('Zahraničné financovanie'!U$504=0,0,'Zahraničné financovanie'!U486/'Zahraničné financovanie'!U$504)</f>
        <v>0</v>
      </c>
      <c r="T193" s="316">
        <f>IF('Zahraničné financovanie'!V$504=0,0,'Zahraničné financovanie'!V486/'Zahraničné financovanie'!V$504)</f>
        <v>3.8088196010997837E-5</v>
      </c>
      <c r="U193" s="316">
        <f>IF('Zahraničné financovanie'!W$504=0,0,'Zahraničné financovanie'!W486/'Zahraničné financovanie'!W$504)</f>
        <v>0</v>
      </c>
      <c r="V193" s="316">
        <f>IF('Zahraničné financovanie'!X$504=0,0,'Zahraničné financovanie'!X486/'Zahraničné financovanie'!X$504)</f>
        <v>0</v>
      </c>
      <c r="W193" s="316">
        <f>IF('Zahraničné financovanie'!Y$504=0,0,'Zahraničné financovanie'!Y486/'Zahraničné financovanie'!Y$504)</f>
        <v>0</v>
      </c>
      <c r="X193" s="316">
        <f>IF('Zahraničné financovanie'!Z$504=0,0,'Zahraničné financovanie'!Z486/'Zahraničné financovanie'!Z$504)</f>
        <v>0</v>
      </c>
      <c r="Y193" s="316">
        <f>IF('Zahraničné financovanie'!AA$504=0,0,'Zahraničné financovanie'!AA486/'Zahraničné financovanie'!AA$504)</f>
        <v>0</v>
      </c>
      <c r="Z193" s="316">
        <f>IF('Zahraničné financovanie'!AB$504=0,0,'Zahraničné financovanie'!AB486/'Zahraničné financovanie'!AB$504)</f>
        <v>0</v>
      </c>
      <c r="AA193" s="316">
        <f>IF('Zahraničné financovanie'!AC$504=0,0,'Zahraničné financovanie'!AC486/'Zahraničné financovanie'!AC$504)</f>
        <v>0</v>
      </c>
      <c r="AB193" s="316">
        <f>IF('Zahraničné financovanie'!AD$504=0,0,'Zahraničné financovanie'!AD486/'Zahraničné financovanie'!AD$504)</f>
        <v>0</v>
      </c>
      <c r="AC193" s="316">
        <f>IF('Zahraničné financovanie'!AE$504=0,0,'Zahraničné financovanie'!AE486/'Zahraničné financovanie'!AE$504)</f>
        <v>0</v>
      </c>
      <c r="AD193" s="316">
        <f>IF('Zahraničné financovanie'!AF$504=0,0,'Zahraničné financovanie'!AF486/'Zahraničné financovanie'!AF$504)</f>
        <v>0</v>
      </c>
      <c r="AE193" s="316">
        <f>IF('Zahraničné financovanie'!AG$504=0,0,'Zahraničné financovanie'!AG486/'Zahraničné financovanie'!AG$504)</f>
        <v>0</v>
      </c>
      <c r="AF193" s="316">
        <f>IF('Zahraničné financovanie'!AH$504=0,0,'Zahraničné financovanie'!AH486/'Zahraničné financovanie'!AH$504)</f>
        <v>0</v>
      </c>
      <c r="AG193" s="316">
        <f>IF('Zahraničné financovanie'!AI$504=0,0,'Zahraničné financovanie'!AI486/'Zahraničné financovanie'!AI$504)</f>
        <v>0</v>
      </c>
      <c r="AH193" s="316">
        <f>IF('Zahraničné financovanie'!AJ$504=0,0,'Zahraničné financovanie'!AJ486/'Zahraničné financovanie'!AJ$504)</f>
        <v>0</v>
      </c>
      <c r="AI193" s="316">
        <f>IF('Zahraničné financovanie'!AK$504=0,0,'Zahraničné financovanie'!AK486/'Zahraničné financovanie'!AK$504)</f>
        <v>0</v>
      </c>
      <c r="AJ193" s="316">
        <f>IF('Zahraničné financovanie'!AL$504=0,0,'Zahraničné financovanie'!AL486/'Zahraničné financovanie'!AL$504)</f>
        <v>0</v>
      </c>
      <c r="AK193" s="316">
        <f>IF('Zahraničné financovanie'!AM$504=0,0,'Zahraničné financovanie'!AM486/'Zahraničné financovanie'!AM$504)</f>
        <v>0</v>
      </c>
      <c r="AL193" s="316">
        <f>IF('Zahraničné financovanie'!AN$504=0,0,'Zahraničné financovanie'!AN486/'Zahraničné financovanie'!AN$504)</f>
        <v>0</v>
      </c>
      <c r="AM193" s="316">
        <f>IF('Zahraničné financovanie'!AO$504=0,0,'Zahraničné financovanie'!AO486/'Zahraničné financovanie'!AO$504)</f>
        <v>0</v>
      </c>
      <c r="AN193" s="316">
        <f>IF('Zahraničné financovanie'!AP$504=0,0,'Zahraničné financovanie'!AP486/'Zahraničné financovanie'!AP$504)</f>
        <v>0</v>
      </c>
      <c r="AO193" s="316">
        <f>IF('Zahraničné financovanie'!AQ$504=0,0,'Zahraničné financovanie'!AQ486/'Zahraničné financovanie'!AQ$504)</f>
        <v>0</v>
      </c>
      <c r="AP193" s="316">
        <f>IF('Zahraničné financovanie'!AR$504=0,0,'Zahraničné financovanie'!AR486/'Zahraničné financovanie'!AR$504)</f>
        <v>0</v>
      </c>
      <c r="AQ193" s="316">
        <f>IF('Zahraničné financovanie'!AS$504=0,0,'Zahraničné financovanie'!AS486/'Zahraničné financovanie'!AS$504)</f>
        <v>0</v>
      </c>
      <c r="AR193" s="316">
        <f>IF('Zahraničné financovanie'!AT$504=0,0,'Zahraničné financovanie'!AT486/'Zahraničné financovanie'!AT$504)</f>
        <v>0</v>
      </c>
      <c r="AS193" s="316">
        <f>IF('Zahraničné financovanie'!AU$504=0,0,'Zahraničné financovanie'!AU486/'Zahraničné financovanie'!AU$504)</f>
        <v>0</v>
      </c>
      <c r="AT193" s="316">
        <f>IF('Zahraničné financovanie'!AV$504=0,0,'Zahraničné financovanie'!AV486/'Zahraničné financovanie'!AV$504)</f>
        <v>0</v>
      </c>
      <c r="AU193" s="316">
        <f>IF('Zahraničné financovanie'!AW$504=0,0,'Zahraničné financovanie'!AW486/'Zahraničné financovanie'!AW$504)</f>
        <v>0</v>
      </c>
      <c r="AV193" s="316">
        <f>IF('Zahraničné financovanie'!AX$504=0,0,'Zahraničné financovanie'!AX486/'Zahraničné financovanie'!AX$504)</f>
        <v>0</v>
      </c>
      <c r="AW193" s="316">
        <f>IF('Zahraničné financovanie'!AY$504=0,0,'Zahraničné financovanie'!AY486/'Zahraničné financovanie'!AY$504)</f>
        <v>0</v>
      </c>
      <c r="AX193" s="316">
        <f>IF('Zahraničné financovanie'!AZ$504=0,0,'Zahraničné financovanie'!AZ486/'Zahraničné financovanie'!AZ$504)</f>
        <v>0</v>
      </c>
      <c r="AY193" s="316">
        <f>IF('Zahraničné financovanie'!BA$504=0,0,'Zahraničné financovanie'!BA486/'Zahraničné financovanie'!BA$504)</f>
        <v>0</v>
      </c>
      <c r="AZ193" s="316">
        <f>IF('Zahraničné financovanie'!BB$504=0,0,'Zahraničné financovanie'!BB486/'Zahraničné financovanie'!BB$504)</f>
        <v>0</v>
      </c>
      <c r="BA193" s="316">
        <f>IF('Zahraničné financovanie'!BC$504=0,0,'Zahraničné financovanie'!BC486/'Zahraničné financovanie'!BC$504)</f>
        <v>0</v>
      </c>
      <c r="BB193" s="316">
        <f>IF('Zahraničné financovanie'!BD$504=0,0,'Zahraničné financovanie'!BD486/'Zahraničné financovanie'!BD$504)</f>
        <v>0</v>
      </c>
    </row>
    <row r="194" spans="1:54" ht="14.25" customHeight="1" x14ac:dyDescent="0.2">
      <c r="A194" s="31">
        <v>187</v>
      </c>
      <c r="B194" s="37" t="s">
        <v>352</v>
      </c>
      <c r="C194" s="37" t="s">
        <v>351</v>
      </c>
      <c r="D194" s="315">
        <f>IF('Zahraničné financovanie'!F$504=0,0,'Zahraničné financovanie'!F487/'Zahraničné financovanie'!F$504)</f>
        <v>0</v>
      </c>
      <c r="E194" s="315">
        <f>IF('Zahraničné financovanie'!G$504=0,0,'Zahraničné financovanie'!G487/'Zahraničné financovanie'!G$504)</f>
        <v>0</v>
      </c>
      <c r="F194" s="315">
        <f>IF('Zahraničné financovanie'!H$504=0,0,'Zahraničné financovanie'!H487/'Zahraničné financovanie'!H$504)</f>
        <v>0</v>
      </c>
      <c r="G194" s="315">
        <f>IF('Zahraničné financovanie'!I$504=0,0,'Zahraničné financovanie'!I487/'Zahraničné financovanie'!I$504)</f>
        <v>0</v>
      </c>
      <c r="H194" s="315">
        <f>IF('Zahraničné financovanie'!J$504=0,0,'Zahraničné financovanie'!J487/'Zahraničné financovanie'!J$504)</f>
        <v>0</v>
      </c>
      <c r="I194" s="315">
        <f>IF('Zahraničné financovanie'!K$504=0,0,'Zahraničné financovanie'!K487/'Zahraničné financovanie'!K$504)</f>
        <v>0</v>
      </c>
      <c r="J194" s="315">
        <f>IF('Zahraničné financovanie'!L$504=0,0,'Zahraničné financovanie'!L487/'Zahraničné financovanie'!L$504)</f>
        <v>0</v>
      </c>
      <c r="K194" s="315">
        <f>IF('Zahraničné financovanie'!M$504=0,0,'Zahraničné financovanie'!M487/'Zahraničné financovanie'!M$504)</f>
        <v>0</v>
      </c>
      <c r="L194" s="315">
        <f>IF('Zahraničné financovanie'!N$504=0,0,'Zahraničné financovanie'!N487/'Zahraničné financovanie'!N$504)</f>
        <v>0</v>
      </c>
      <c r="M194" s="315">
        <f>IF('Zahraničné financovanie'!O$504=0,0,'Zahraničné financovanie'!O487/'Zahraničné financovanie'!O$504)</f>
        <v>0</v>
      </c>
      <c r="N194" s="315">
        <f>IF('Zahraničné financovanie'!P$504=0,0,'Zahraničné financovanie'!P487/'Zahraničné financovanie'!P$504)</f>
        <v>0</v>
      </c>
      <c r="O194" s="315">
        <f>IF('Zahraničné financovanie'!Q$504=0,0,'Zahraničné financovanie'!Q487/'Zahraničné financovanie'!Q$504)</f>
        <v>0</v>
      </c>
      <c r="P194" s="315">
        <f>IF('Zahraničné financovanie'!R$504=0,0,'Zahraničné financovanie'!R487/'Zahraničné financovanie'!R$504)</f>
        <v>0</v>
      </c>
      <c r="Q194" s="315">
        <f>IF('Zahraničné financovanie'!S$504=0,0,'Zahraničné financovanie'!S487/'Zahraničné financovanie'!S$504)</f>
        <v>0</v>
      </c>
      <c r="R194" s="315">
        <f>IF('Zahraničné financovanie'!T$504=0,0,'Zahraničné financovanie'!T487/'Zahraničné financovanie'!T$504)</f>
        <v>0</v>
      </c>
      <c r="S194" s="315">
        <f>IF('Zahraničné financovanie'!U$504=0,0,'Zahraničné financovanie'!U487/'Zahraničné financovanie'!U$504)</f>
        <v>0</v>
      </c>
      <c r="T194" s="315">
        <f>IF('Zahraničné financovanie'!V$504=0,0,'Zahraničné financovanie'!V487/'Zahraničné financovanie'!V$504)</f>
        <v>0</v>
      </c>
      <c r="U194" s="315">
        <f>IF('Zahraničné financovanie'!W$504=0,0,'Zahraničné financovanie'!W487/'Zahraničné financovanie'!W$504)</f>
        <v>0</v>
      </c>
      <c r="V194" s="315">
        <f>IF('Zahraničné financovanie'!X$504=0,0,'Zahraničné financovanie'!X487/'Zahraničné financovanie'!X$504)</f>
        <v>0</v>
      </c>
      <c r="W194" s="315">
        <f>IF('Zahraničné financovanie'!Y$504=0,0,'Zahraničné financovanie'!Y487/'Zahraničné financovanie'!Y$504)</f>
        <v>0</v>
      </c>
      <c r="X194" s="315">
        <f>IF('Zahraničné financovanie'!Z$504=0,0,'Zahraničné financovanie'!Z487/'Zahraničné financovanie'!Z$504)</f>
        <v>0</v>
      </c>
      <c r="Y194" s="315">
        <f>IF('Zahraničné financovanie'!AA$504=0,0,'Zahraničné financovanie'!AA487/'Zahraničné financovanie'!AA$504)</f>
        <v>0</v>
      </c>
      <c r="Z194" s="315">
        <f>IF('Zahraničné financovanie'!AB$504=0,0,'Zahraničné financovanie'!AB487/'Zahraničné financovanie'!AB$504)</f>
        <v>0</v>
      </c>
      <c r="AA194" s="315">
        <f>IF('Zahraničné financovanie'!AC$504=0,0,'Zahraničné financovanie'!AC487/'Zahraničné financovanie'!AC$504)</f>
        <v>0</v>
      </c>
      <c r="AB194" s="315">
        <f>IF('Zahraničné financovanie'!AD$504=0,0,'Zahraničné financovanie'!AD487/'Zahraničné financovanie'!AD$504)</f>
        <v>0</v>
      </c>
      <c r="AC194" s="315">
        <f>IF('Zahraničné financovanie'!AE$504=0,0,'Zahraničné financovanie'!AE487/'Zahraničné financovanie'!AE$504)</f>
        <v>0</v>
      </c>
      <c r="AD194" s="315">
        <f>IF('Zahraničné financovanie'!AF$504=0,0,'Zahraničné financovanie'!AF487/'Zahraničné financovanie'!AF$504)</f>
        <v>0</v>
      </c>
      <c r="AE194" s="315">
        <f>IF('Zahraničné financovanie'!AG$504=0,0,'Zahraničné financovanie'!AG487/'Zahraničné financovanie'!AG$504)</f>
        <v>0</v>
      </c>
      <c r="AF194" s="315">
        <f>IF('Zahraničné financovanie'!AH$504=0,0,'Zahraničné financovanie'!AH487/'Zahraničné financovanie'!AH$504)</f>
        <v>0</v>
      </c>
      <c r="AG194" s="315">
        <f>IF('Zahraničné financovanie'!AI$504=0,0,'Zahraničné financovanie'!AI487/'Zahraničné financovanie'!AI$504)</f>
        <v>0</v>
      </c>
      <c r="AH194" s="315">
        <f>IF('Zahraničné financovanie'!AJ$504=0,0,'Zahraničné financovanie'!AJ487/'Zahraničné financovanie'!AJ$504)</f>
        <v>0</v>
      </c>
      <c r="AI194" s="315">
        <f>IF('Zahraničné financovanie'!AK$504=0,0,'Zahraničné financovanie'!AK487/'Zahraničné financovanie'!AK$504)</f>
        <v>0</v>
      </c>
      <c r="AJ194" s="315">
        <f>IF('Zahraničné financovanie'!AL$504=0,0,'Zahraničné financovanie'!AL487/'Zahraničné financovanie'!AL$504)</f>
        <v>0</v>
      </c>
      <c r="AK194" s="315">
        <f>IF('Zahraničné financovanie'!AM$504=0,0,'Zahraničné financovanie'!AM487/'Zahraničné financovanie'!AM$504)</f>
        <v>0</v>
      </c>
      <c r="AL194" s="315">
        <f>IF('Zahraničné financovanie'!AN$504=0,0,'Zahraničné financovanie'!AN487/'Zahraničné financovanie'!AN$504)</f>
        <v>0</v>
      </c>
      <c r="AM194" s="315">
        <f>IF('Zahraničné financovanie'!AO$504=0,0,'Zahraničné financovanie'!AO487/'Zahraničné financovanie'!AO$504)</f>
        <v>0</v>
      </c>
      <c r="AN194" s="315">
        <f>IF('Zahraničné financovanie'!AP$504=0,0,'Zahraničné financovanie'!AP487/'Zahraničné financovanie'!AP$504)</f>
        <v>0</v>
      </c>
      <c r="AO194" s="315">
        <f>IF('Zahraničné financovanie'!AQ$504=0,0,'Zahraničné financovanie'!AQ487/'Zahraničné financovanie'!AQ$504)</f>
        <v>0</v>
      </c>
      <c r="AP194" s="315">
        <f>IF('Zahraničné financovanie'!AR$504=0,0,'Zahraničné financovanie'!AR487/'Zahraničné financovanie'!AR$504)</f>
        <v>0</v>
      </c>
      <c r="AQ194" s="315">
        <f>IF('Zahraničné financovanie'!AS$504=0,0,'Zahraničné financovanie'!AS487/'Zahraničné financovanie'!AS$504)</f>
        <v>0</v>
      </c>
      <c r="AR194" s="315">
        <f>IF('Zahraničné financovanie'!AT$504=0,0,'Zahraničné financovanie'!AT487/'Zahraničné financovanie'!AT$504)</f>
        <v>0</v>
      </c>
      <c r="AS194" s="315">
        <f>IF('Zahraničné financovanie'!AU$504=0,0,'Zahraničné financovanie'!AU487/'Zahraničné financovanie'!AU$504)</f>
        <v>0</v>
      </c>
      <c r="AT194" s="315">
        <f>IF('Zahraničné financovanie'!AV$504=0,0,'Zahraničné financovanie'!AV487/'Zahraničné financovanie'!AV$504)</f>
        <v>0</v>
      </c>
      <c r="AU194" s="315">
        <f>IF('Zahraničné financovanie'!AW$504=0,0,'Zahraničné financovanie'!AW487/'Zahraničné financovanie'!AW$504)</f>
        <v>0</v>
      </c>
      <c r="AV194" s="315">
        <f>IF('Zahraničné financovanie'!AX$504=0,0,'Zahraničné financovanie'!AX487/'Zahraničné financovanie'!AX$504)</f>
        <v>0</v>
      </c>
      <c r="AW194" s="315">
        <f>IF('Zahraničné financovanie'!AY$504=0,0,'Zahraničné financovanie'!AY487/'Zahraničné financovanie'!AY$504)</f>
        <v>0</v>
      </c>
      <c r="AX194" s="315">
        <f>IF('Zahraničné financovanie'!AZ$504=0,0,'Zahraničné financovanie'!AZ487/'Zahraničné financovanie'!AZ$504)</f>
        <v>0</v>
      </c>
      <c r="AY194" s="315">
        <f>IF('Zahraničné financovanie'!BA$504=0,0,'Zahraničné financovanie'!BA487/'Zahraničné financovanie'!BA$504)</f>
        <v>0</v>
      </c>
      <c r="AZ194" s="315">
        <f>IF('Zahraničné financovanie'!BB$504=0,0,'Zahraničné financovanie'!BB487/'Zahraničné financovanie'!BB$504)</f>
        <v>8.9324915983552701E-4</v>
      </c>
      <c r="BA194" s="315">
        <f>IF('Zahraničné financovanie'!BC$504=0,0,'Zahraničné financovanie'!BC487/'Zahraničné financovanie'!BC$504)</f>
        <v>0</v>
      </c>
      <c r="BB194" s="315">
        <f>IF('Zahraničné financovanie'!BD$504=0,0,'Zahraničné financovanie'!BD487/'Zahraničné financovanie'!BD$504)</f>
        <v>0</v>
      </c>
    </row>
    <row r="195" spans="1:54" ht="14.25" customHeight="1" x14ac:dyDescent="0.25">
      <c r="A195" s="31">
        <v>188</v>
      </c>
      <c r="B195" s="41" t="s">
        <v>368</v>
      </c>
      <c r="C195" s="46" t="s">
        <v>367</v>
      </c>
      <c r="D195" s="316">
        <f>IF('Zahraničné financovanie'!F$504=0,0,'Zahraničné financovanie'!F488/'Zahraničné financovanie'!F$504)</f>
        <v>0</v>
      </c>
      <c r="E195" s="316">
        <f>IF('Zahraničné financovanie'!G$504=0,0,'Zahraničné financovanie'!G488/'Zahraničné financovanie'!G$504)</f>
        <v>0</v>
      </c>
      <c r="F195" s="316">
        <f>IF('Zahraničné financovanie'!H$504=0,0,'Zahraničné financovanie'!H488/'Zahraničné financovanie'!H$504)</f>
        <v>0</v>
      </c>
      <c r="G195" s="316">
        <f>IF('Zahraničné financovanie'!I$504=0,0,'Zahraničné financovanie'!I488/'Zahraničné financovanie'!I$504)</f>
        <v>0</v>
      </c>
      <c r="H195" s="316">
        <f>IF('Zahraničné financovanie'!J$504=0,0,'Zahraničné financovanie'!J488/'Zahraničné financovanie'!J$504)</f>
        <v>0</v>
      </c>
      <c r="I195" s="316">
        <f>IF('Zahraničné financovanie'!K$504=0,0,'Zahraničné financovanie'!K488/'Zahraničné financovanie'!K$504)</f>
        <v>0</v>
      </c>
      <c r="J195" s="316">
        <f>IF('Zahraničné financovanie'!L$504=0,0,'Zahraničné financovanie'!L488/'Zahraničné financovanie'!L$504)</f>
        <v>0</v>
      </c>
      <c r="K195" s="316">
        <f>IF('Zahraničné financovanie'!M$504=0,0,'Zahraničné financovanie'!M488/'Zahraničné financovanie'!M$504)</f>
        <v>0</v>
      </c>
      <c r="L195" s="316">
        <f>IF('Zahraničné financovanie'!N$504=0,0,'Zahraničné financovanie'!N488/'Zahraničné financovanie'!N$504)</f>
        <v>0</v>
      </c>
      <c r="M195" s="316">
        <f>IF('Zahraničné financovanie'!O$504=0,0,'Zahraničné financovanie'!O488/'Zahraničné financovanie'!O$504)</f>
        <v>0</v>
      </c>
      <c r="N195" s="316">
        <f>IF('Zahraničné financovanie'!P$504=0,0,'Zahraničné financovanie'!P488/'Zahraničné financovanie'!P$504)</f>
        <v>0</v>
      </c>
      <c r="O195" s="316">
        <f>IF('Zahraničné financovanie'!Q$504=0,0,'Zahraničné financovanie'!Q488/'Zahraničné financovanie'!Q$504)</f>
        <v>0</v>
      </c>
      <c r="P195" s="316">
        <f>IF('Zahraničné financovanie'!R$504=0,0,'Zahraničné financovanie'!R488/'Zahraničné financovanie'!R$504)</f>
        <v>0</v>
      </c>
      <c r="Q195" s="316">
        <f>IF('Zahraničné financovanie'!S$504=0,0,'Zahraničné financovanie'!S488/'Zahraničné financovanie'!S$504)</f>
        <v>0</v>
      </c>
      <c r="R195" s="316">
        <f>IF('Zahraničné financovanie'!T$504=0,0,'Zahraničné financovanie'!T488/'Zahraničné financovanie'!T$504)</f>
        <v>0</v>
      </c>
      <c r="S195" s="316">
        <f>IF('Zahraničné financovanie'!U$504=0,0,'Zahraničné financovanie'!U488/'Zahraničné financovanie'!U$504)</f>
        <v>0</v>
      </c>
      <c r="T195" s="316">
        <f>IF('Zahraničné financovanie'!V$504=0,0,'Zahraničné financovanie'!V488/'Zahraničné financovanie'!V$504)</f>
        <v>0</v>
      </c>
      <c r="U195" s="316">
        <f>IF('Zahraničné financovanie'!W$504=0,0,'Zahraničné financovanie'!W488/'Zahraničné financovanie'!W$504)</f>
        <v>0</v>
      </c>
      <c r="V195" s="316">
        <f>IF('Zahraničné financovanie'!X$504=0,0,'Zahraničné financovanie'!X488/'Zahraničné financovanie'!X$504)</f>
        <v>0</v>
      </c>
      <c r="W195" s="316">
        <f>IF('Zahraničné financovanie'!Y$504=0,0,'Zahraničné financovanie'!Y488/'Zahraničné financovanie'!Y$504)</f>
        <v>0</v>
      </c>
      <c r="X195" s="316">
        <f>IF('Zahraničné financovanie'!Z$504=0,0,'Zahraničné financovanie'!Z488/'Zahraničné financovanie'!Z$504)</f>
        <v>0</v>
      </c>
      <c r="Y195" s="316">
        <f>IF('Zahraničné financovanie'!AA$504=0,0,'Zahraničné financovanie'!AA488/'Zahraničné financovanie'!AA$504)</f>
        <v>0</v>
      </c>
      <c r="Z195" s="316">
        <f>IF('Zahraničné financovanie'!AB$504=0,0,'Zahraničné financovanie'!AB488/'Zahraničné financovanie'!AB$504)</f>
        <v>0</v>
      </c>
      <c r="AA195" s="316">
        <f>IF('Zahraničné financovanie'!AC$504=0,0,'Zahraničné financovanie'!AC488/'Zahraničné financovanie'!AC$504)</f>
        <v>0</v>
      </c>
      <c r="AB195" s="316">
        <f>IF('Zahraničné financovanie'!AD$504=0,0,'Zahraničné financovanie'!AD488/'Zahraničné financovanie'!AD$504)</f>
        <v>0</v>
      </c>
      <c r="AC195" s="316">
        <f>IF('Zahraničné financovanie'!AE$504=0,0,'Zahraničné financovanie'!AE488/'Zahraničné financovanie'!AE$504)</f>
        <v>0</v>
      </c>
      <c r="AD195" s="316">
        <f>IF('Zahraničné financovanie'!AF$504=0,0,'Zahraničné financovanie'!AF488/'Zahraničné financovanie'!AF$504)</f>
        <v>0</v>
      </c>
      <c r="AE195" s="316">
        <f>IF('Zahraničné financovanie'!AG$504=0,0,'Zahraničné financovanie'!AG488/'Zahraničné financovanie'!AG$504)</f>
        <v>0</v>
      </c>
      <c r="AF195" s="316">
        <f>IF('Zahraničné financovanie'!AH$504=0,0,'Zahraničné financovanie'!AH488/'Zahraničné financovanie'!AH$504)</f>
        <v>0</v>
      </c>
      <c r="AG195" s="316">
        <f>IF('Zahraničné financovanie'!AI$504=0,0,'Zahraničné financovanie'!AI488/'Zahraničné financovanie'!AI$504)</f>
        <v>0</v>
      </c>
      <c r="AH195" s="316">
        <f>IF('Zahraničné financovanie'!AJ$504=0,0,'Zahraničné financovanie'!AJ488/'Zahraničné financovanie'!AJ$504)</f>
        <v>0</v>
      </c>
      <c r="AI195" s="316">
        <f>IF('Zahraničné financovanie'!AK$504=0,0,'Zahraničné financovanie'!AK488/'Zahraničné financovanie'!AK$504)</f>
        <v>0</v>
      </c>
      <c r="AJ195" s="316">
        <f>IF('Zahraničné financovanie'!AL$504=0,0,'Zahraničné financovanie'!AL488/'Zahraničné financovanie'!AL$504)</f>
        <v>0</v>
      </c>
      <c r="AK195" s="316">
        <f>IF('Zahraničné financovanie'!AM$504=0,0,'Zahraničné financovanie'!AM488/'Zahraničné financovanie'!AM$504)</f>
        <v>0</v>
      </c>
      <c r="AL195" s="316">
        <f>IF('Zahraničné financovanie'!AN$504=0,0,'Zahraničné financovanie'!AN488/'Zahraničné financovanie'!AN$504)</f>
        <v>0</v>
      </c>
      <c r="AM195" s="316">
        <f>IF('Zahraničné financovanie'!AO$504=0,0,'Zahraničné financovanie'!AO488/'Zahraničné financovanie'!AO$504)</f>
        <v>0</v>
      </c>
      <c r="AN195" s="316">
        <f>IF('Zahraničné financovanie'!AP$504=0,0,'Zahraničné financovanie'!AP488/'Zahraničné financovanie'!AP$504)</f>
        <v>0</v>
      </c>
      <c r="AO195" s="316">
        <f>IF('Zahraničné financovanie'!AQ$504=0,0,'Zahraničné financovanie'!AQ488/'Zahraničné financovanie'!AQ$504)</f>
        <v>0</v>
      </c>
      <c r="AP195" s="316">
        <f>IF('Zahraničné financovanie'!AR$504=0,0,'Zahraničné financovanie'!AR488/'Zahraničné financovanie'!AR$504)</f>
        <v>0</v>
      </c>
      <c r="AQ195" s="316">
        <f>IF('Zahraničné financovanie'!AS$504=0,0,'Zahraničné financovanie'!AS488/'Zahraničné financovanie'!AS$504)</f>
        <v>0</v>
      </c>
      <c r="AR195" s="316">
        <f>IF('Zahraničné financovanie'!AT$504=0,0,'Zahraničné financovanie'!AT488/'Zahraničné financovanie'!AT$504)</f>
        <v>0</v>
      </c>
      <c r="AS195" s="316">
        <f>IF('Zahraničné financovanie'!AU$504=0,0,'Zahraničné financovanie'!AU488/'Zahraničné financovanie'!AU$504)</f>
        <v>0</v>
      </c>
      <c r="AT195" s="316">
        <f>IF('Zahraničné financovanie'!AV$504=0,0,'Zahraničné financovanie'!AV488/'Zahraničné financovanie'!AV$504)</f>
        <v>0</v>
      </c>
      <c r="AU195" s="316">
        <f>IF('Zahraničné financovanie'!AW$504=0,0,'Zahraničné financovanie'!AW488/'Zahraničné financovanie'!AW$504)</f>
        <v>0</v>
      </c>
      <c r="AV195" s="316">
        <f>IF('Zahraničné financovanie'!AX$504=0,0,'Zahraničné financovanie'!AX488/'Zahraničné financovanie'!AX$504)</f>
        <v>0</v>
      </c>
      <c r="AW195" s="316">
        <f>IF('Zahraničné financovanie'!AY$504=0,0,'Zahraničné financovanie'!AY488/'Zahraničné financovanie'!AY$504)</f>
        <v>0</v>
      </c>
      <c r="AX195" s="316">
        <f>IF('Zahraničné financovanie'!AZ$504=0,0,'Zahraničné financovanie'!AZ488/'Zahraničné financovanie'!AZ$504)</f>
        <v>0</v>
      </c>
      <c r="AY195" s="316">
        <f>IF('Zahraničné financovanie'!BA$504=0,0,'Zahraničné financovanie'!BA488/'Zahraničné financovanie'!BA$504)</f>
        <v>0</v>
      </c>
      <c r="AZ195" s="316">
        <f>IF('Zahraničné financovanie'!BB$504=0,0,'Zahraničné financovanie'!BB488/'Zahraničné financovanie'!BB$504)</f>
        <v>4.7459422906465277E-4</v>
      </c>
      <c r="BA195" s="316">
        <f>IF('Zahraničné financovanie'!BC$504=0,0,'Zahraničné financovanie'!BC488/'Zahraničné financovanie'!BC$504)</f>
        <v>0</v>
      </c>
      <c r="BB195" s="316">
        <f>IF('Zahraničné financovanie'!BD$504=0,0,'Zahraničné financovanie'!BD488/'Zahraničné financovanie'!BD$504)</f>
        <v>0</v>
      </c>
    </row>
    <row r="196" spans="1:54" ht="14.25" customHeight="1" x14ac:dyDescent="0.2">
      <c r="A196" s="31">
        <v>189</v>
      </c>
      <c r="B196" s="37" t="s">
        <v>360</v>
      </c>
      <c r="C196" s="37" t="s">
        <v>359</v>
      </c>
      <c r="D196" s="315">
        <f>IF('Zahraničné financovanie'!F$504=0,0,'Zahraničné financovanie'!F489/'Zahraničné financovanie'!F$504)</f>
        <v>0</v>
      </c>
      <c r="E196" s="315">
        <f>IF('Zahraničné financovanie'!G$504=0,0,'Zahraničné financovanie'!G489/'Zahraničné financovanie'!G$504)</f>
        <v>0</v>
      </c>
      <c r="F196" s="315">
        <f>IF('Zahraničné financovanie'!H$504=0,0,'Zahraničné financovanie'!H489/'Zahraničné financovanie'!H$504)</f>
        <v>0</v>
      </c>
      <c r="G196" s="315">
        <f>IF('Zahraničné financovanie'!I$504=0,0,'Zahraničné financovanie'!I489/'Zahraničné financovanie'!I$504)</f>
        <v>0</v>
      </c>
      <c r="H196" s="315">
        <f>IF('Zahraničné financovanie'!J$504=0,0,'Zahraničné financovanie'!J489/'Zahraničné financovanie'!J$504)</f>
        <v>0</v>
      </c>
      <c r="I196" s="315">
        <f>IF('Zahraničné financovanie'!K$504=0,0,'Zahraničné financovanie'!K489/'Zahraničné financovanie'!K$504)</f>
        <v>0</v>
      </c>
      <c r="J196" s="315">
        <f>IF('Zahraničné financovanie'!L$504=0,0,'Zahraničné financovanie'!L489/'Zahraničné financovanie'!L$504)</f>
        <v>0</v>
      </c>
      <c r="K196" s="315">
        <f>IF('Zahraničné financovanie'!M$504=0,0,'Zahraničné financovanie'!M489/'Zahraničné financovanie'!M$504)</f>
        <v>0</v>
      </c>
      <c r="L196" s="315">
        <f>IF('Zahraničné financovanie'!N$504=0,0,'Zahraničné financovanie'!N489/'Zahraničné financovanie'!N$504)</f>
        <v>0</v>
      </c>
      <c r="M196" s="315">
        <f>IF('Zahraničné financovanie'!O$504=0,0,'Zahraničné financovanie'!O489/'Zahraničné financovanie'!O$504)</f>
        <v>0</v>
      </c>
      <c r="N196" s="315">
        <f>IF('Zahraničné financovanie'!P$504=0,0,'Zahraničné financovanie'!P489/'Zahraničné financovanie'!P$504)</f>
        <v>0</v>
      </c>
      <c r="O196" s="315">
        <f>IF('Zahraničné financovanie'!Q$504=0,0,'Zahraničné financovanie'!Q489/'Zahraničné financovanie'!Q$504)</f>
        <v>0</v>
      </c>
      <c r="P196" s="315">
        <f>IF('Zahraničné financovanie'!R$504=0,0,'Zahraničné financovanie'!R489/'Zahraničné financovanie'!R$504)</f>
        <v>0</v>
      </c>
      <c r="Q196" s="315">
        <f>IF('Zahraničné financovanie'!S$504=0,0,'Zahraničné financovanie'!S489/'Zahraničné financovanie'!S$504)</f>
        <v>0</v>
      </c>
      <c r="R196" s="315">
        <f>IF('Zahraničné financovanie'!T$504=0,0,'Zahraničné financovanie'!T489/'Zahraničné financovanie'!T$504)</f>
        <v>0</v>
      </c>
      <c r="S196" s="315">
        <f>IF('Zahraničné financovanie'!U$504=0,0,'Zahraničné financovanie'!U489/'Zahraničné financovanie'!U$504)</f>
        <v>0</v>
      </c>
      <c r="T196" s="315">
        <f>IF('Zahraničné financovanie'!V$504=0,0,'Zahraničné financovanie'!V489/'Zahraničné financovanie'!V$504)</f>
        <v>0</v>
      </c>
      <c r="U196" s="315">
        <f>IF('Zahraničné financovanie'!W$504=0,0,'Zahraničné financovanie'!W489/'Zahraničné financovanie'!W$504)</f>
        <v>0</v>
      </c>
      <c r="V196" s="315">
        <f>IF('Zahraničné financovanie'!X$504=0,0,'Zahraničné financovanie'!X489/'Zahraničné financovanie'!X$504)</f>
        <v>0</v>
      </c>
      <c r="W196" s="315">
        <f>IF('Zahraničné financovanie'!Y$504=0,0,'Zahraničné financovanie'!Y489/'Zahraničné financovanie'!Y$504)</f>
        <v>0</v>
      </c>
      <c r="X196" s="315">
        <f>IF('Zahraničné financovanie'!Z$504=0,0,'Zahraničné financovanie'!Z489/'Zahraničné financovanie'!Z$504)</f>
        <v>0</v>
      </c>
      <c r="Y196" s="315">
        <f>IF('Zahraničné financovanie'!AA$504=0,0,'Zahraničné financovanie'!AA489/'Zahraničné financovanie'!AA$504)</f>
        <v>0</v>
      </c>
      <c r="Z196" s="315">
        <f>IF('Zahraničné financovanie'!AB$504=0,0,'Zahraničné financovanie'!AB489/'Zahraničné financovanie'!AB$504)</f>
        <v>0</v>
      </c>
      <c r="AA196" s="315">
        <f>IF('Zahraničné financovanie'!AC$504=0,0,'Zahraničné financovanie'!AC489/'Zahraničné financovanie'!AC$504)</f>
        <v>0</v>
      </c>
      <c r="AB196" s="315">
        <f>IF('Zahraničné financovanie'!AD$504=0,0,'Zahraničné financovanie'!AD489/'Zahraničné financovanie'!AD$504)</f>
        <v>0</v>
      </c>
      <c r="AC196" s="315">
        <f>IF('Zahraničné financovanie'!AE$504=0,0,'Zahraničné financovanie'!AE489/'Zahraničné financovanie'!AE$504)</f>
        <v>0</v>
      </c>
      <c r="AD196" s="315">
        <f>IF('Zahraničné financovanie'!AF$504=0,0,'Zahraničné financovanie'!AF489/'Zahraničné financovanie'!AF$504)</f>
        <v>0</v>
      </c>
      <c r="AE196" s="315">
        <f>IF('Zahraničné financovanie'!AG$504=0,0,'Zahraničné financovanie'!AG489/'Zahraničné financovanie'!AG$504)</f>
        <v>0</v>
      </c>
      <c r="AF196" s="315">
        <f>IF('Zahraničné financovanie'!AH$504=0,0,'Zahraničné financovanie'!AH489/'Zahraničné financovanie'!AH$504)</f>
        <v>0</v>
      </c>
      <c r="AG196" s="315">
        <f>IF('Zahraničné financovanie'!AI$504=0,0,'Zahraničné financovanie'!AI489/'Zahraničné financovanie'!AI$504)</f>
        <v>0</v>
      </c>
      <c r="AH196" s="315">
        <f>IF('Zahraničné financovanie'!AJ$504=0,0,'Zahraničné financovanie'!AJ489/'Zahraničné financovanie'!AJ$504)</f>
        <v>0</v>
      </c>
      <c r="AI196" s="315">
        <f>IF('Zahraničné financovanie'!AK$504=0,0,'Zahraničné financovanie'!AK489/'Zahraničné financovanie'!AK$504)</f>
        <v>0</v>
      </c>
      <c r="AJ196" s="315">
        <f>IF('Zahraničné financovanie'!AL$504=0,0,'Zahraničné financovanie'!AL489/'Zahraničné financovanie'!AL$504)</f>
        <v>0</v>
      </c>
      <c r="AK196" s="315">
        <f>IF('Zahraničné financovanie'!AM$504=0,0,'Zahraničné financovanie'!AM489/'Zahraničné financovanie'!AM$504)</f>
        <v>0</v>
      </c>
      <c r="AL196" s="315">
        <f>IF('Zahraničné financovanie'!AN$504=0,0,'Zahraničné financovanie'!AN489/'Zahraničné financovanie'!AN$504)</f>
        <v>0</v>
      </c>
      <c r="AM196" s="315">
        <f>IF('Zahraničné financovanie'!AO$504=0,0,'Zahraničné financovanie'!AO489/'Zahraničné financovanie'!AO$504)</f>
        <v>0</v>
      </c>
      <c r="AN196" s="315">
        <f>IF('Zahraničné financovanie'!AP$504=0,0,'Zahraničné financovanie'!AP489/'Zahraničné financovanie'!AP$504)</f>
        <v>0</v>
      </c>
      <c r="AO196" s="315">
        <f>IF('Zahraničné financovanie'!AQ$504=0,0,'Zahraničné financovanie'!AQ489/'Zahraničné financovanie'!AQ$504)</f>
        <v>0</v>
      </c>
      <c r="AP196" s="315">
        <f>IF('Zahraničné financovanie'!AR$504=0,0,'Zahraničné financovanie'!AR489/'Zahraničné financovanie'!AR$504)</f>
        <v>0</v>
      </c>
      <c r="AQ196" s="315">
        <f>IF('Zahraničné financovanie'!AS$504=0,0,'Zahraničné financovanie'!AS489/'Zahraničné financovanie'!AS$504)</f>
        <v>0</v>
      </c>
      <c r="AR196" s="315">
        <f>IF('Zahraničné financovanie'!AT$504=0,0,'Zahraničné financovanie'!AT489/'Zahraničné financovanie'!AT$504)</f>
        <v>0</v>
      </c>
      <c r="AS196" s="315">
        <f>IF('Zahraničné financovanie'!AU$504=0,0,'Zahraničné financovanie'!AU489/'Zahraničné financovanie'!AU$504)</f>
        <v>0</v>
      </c>
      <c r="AT196" s="315">
        <f>IF('Zahraničné financovanie'!AV$504=0,0,'Zahraničné financovanie'!AV489/'Zahraničné financovanie'!AV$504)</f>
        <v>0</v>
      </c>
      <c r="AU196" s="315">
        <f>IF('Zahraničné financovanie'!AW$504=0,0,'Zahraničné financovanie'!AW489/'Zahraničné financovanie'!AW$504)</f>
        <v>0</v>
      </c>
      <c r="AV196" s="315">
        <f>IF('Zahraničné financovanie'!AX$504=0,0,'Zahraničné financovanie'!AX489/'Zahraničné financovanie'!AX$504)</f>
        <v>0</v>
      </c>
      <c r="AW196" s="315">
        <f>IF('Zahraničné financovanie'!AY$504=0,0,'Zahraničné financovanie'!AY489/'Zahraničné financovanie'!AY$504)</f>
        <v>0</v>
      </c>
      <c r="AX196" s="315">
        <f>IF('Zahraničné financovanie'!AZ$504=0,0,'Zahraničné financovanie'!AZ489/'Zahraničné financovanie'!AZ$504)</f>
        <v>0</v>
      </c>
      <c r="AY196" s="315">
        <f>IF('Zahraničné financovanie'!BA$504=0,0,'Zahraničné financovanie'!BA489/'Zahraničné financovanie'!BA$504)</f>
        <v>0</v>
      </c>
      <c r="AZ196" s="315">
        <f>IF('Zahraničné financovanie'!BB$504=0,0,'Zahraničné financovanie'!BB489/'Zahraničné financovanie'!BB$504)</f>
        <v>5.5609487421971054E-4</v>
      </c>
      <c r="BA196" s="315">
        <f>IF('Zahraničné financovanie'!BC$504=0,0,'Zahraničné financovanie'!BC489/'Zahraničné financovanie'!BC$504)</f>
        <v>0</v>
      </c>
      <c r="BB196" s="315">
        <f>IF('Zahraničné financovanie'!BD$504=0,0,'Zahraničné financovanie'!BD489/'Zahraničné financovanie'!BD$504)</f>
        <v>0</v>
      </c>
    </row>
    <row r="197" spans="1:54" ht="14.25" customHeight="1" x14ac:dyDescent="0.25">
      <c r="A197" s="31">
        <v>190</v>
      </c>
      <c r="B197" s="41" t="s">
        <v>379</v>
      </c>
      <c r="C197" s="46" t="s">
        <v>378</v>
      </c>
      <c r="D197" s="316">
        <f>IF('Zahraničné financovanie'!F$504=0,0,'Zahraničné financovanie'!F490/'Zahraničné financovanie'!F$504)</f>
        <v>0</v>
      </c>
      <c r="E197" s="316">
        <f>IF('Zahraničné financovanie'!G$504=0,0,'Zahraničné financovanie'!G490/'Zahraničné financovanie'!G$504)</f>
        <v>0</v>
      </c>
      <c r="F197" s="316">
        <f>IF('Zahraničné financovanie'!H$504=0,0,'Zahraničné financovanie'!H490/'Zahraničné financovanie'!H$504)</f>
        <v>0</v>
      </c>
      <c r="G197" s="316">
        <f>IF('Zahraničné financovanie'!I$504=0,0,'Zahraničné financovanie'!I490/'Zahraničné financovanie'!I$504)</f>
        <v>0</v>
      </c>
      <c r="H197" s="316">
        <f>IF('Zahraničné financovanie'!J$504=0,0,'Zahraničné financovanie'!J490/'Zahraničné financovanie'!J$504)</f>
        <v>0</v>
      </c>
      <c r="I197" s="316">
        <f>IF('Zahraničné financovanie'!K$504=0,0,'Zahraničné financovanie'!K490/'Zahraničné financovanie'!K$504)</f>
        <v>0</v>
      </c>
      <c r="J197" s="316">
        <f>IF('Zahraničné financovanie'!L$504=0,0,'Zahraničné financovanie'!L490/'Zahraničné financovanie'!L$504)</f>
        <v>0</v>
      </c>
      <c r="K197" s="316">
        <f>IF('Zahraničné financovanie'!M$504=0,0,'Zahraničné financovanie'!M490/'Zahraničné financovanie'!M$504)</f>
        <v>0</v>
      </c>
      <c r="L197" s="316">
        <f>IF('Zahraničné financovanie'!N$504=0,0,'Zahraničné financovanie'!N490/'Zahraničné financovanie'!N$504)</f>
        <v>0</v>
      </c>
      <c r="M197" s="316">
        <f>IF('Zahraničné financovanie'!O$504=0,0,'Zahraničné financovanie'!O490/'Zahraničné financovanie'!O$504)</f>
        <v>0</v>
      </c>
      <c r="N197" s="316">
        <f>IF('Zahraničné financovanie'!P$504=0,0,'Zahraničné financovanie'!P490/'Zahraničné financovanie'!P$504)</f>
        <v>0</v>
      </c>
      <c r="O197" s="316">
        <f>IF('Zahraničné financovanie'!Q$504=0,0,'Zahraničné financovanie'!Q490/'Zahraničné financovanie'!Q$504)</f>
        <v>0</v>
      </c>
      <c r="P197" s="316">
        <f>IF('Zahraničné financovanie'!R$504=0,0,'Zahraničné financovanie'!R490/'Zahraničné financovanie'!R$504)</f>
        <v>0</v>
      </c>
      <c r="Q197" s="316">
        <f>IF('Zahraničné financovanie'!S$504=0,0,'Zahraničné financovanie'!S490/'Zahraničné financovanie'!S$504)</f>
        <v>0</v>
      </c>
      <c r="R197" s="316">
        <f>IF('Zahraničné financovanie'!T$504=0,0,'Zahraničné financovanie'!T490/'Zahraničné financovanie'!T$504)</f>
        <v>0</v>
      </c>
      <c r="S197" s="316">
        <f>IF('Zahraničné financovanie'!U$504=0,0,'Zahraničné financovanie'!U490/'Zahraničné financovanie'!U$504)</f>
        <v>0</v>
      </c>
      <c r="T197" s="316">
        <f>IF('Zahraničné financovanie'!V$504=0,0,'Zahraničné financovanie'!V490/'Zahraničné financovanie'!V$504)</f>
        <v>0</v>
      </c>
      <c r="U197" s="316">
        <f>IF('Zahraničné financovanie'!W$504=0,0,'Zahraničné financovanie'!W490/'Zahraničné financovanie'!W$504)</f>
        <v>0</v>
      </c>
      <c r="V197" s="316">
        <f>IF('Zahraničné financovanie'!X$504=0,0,'Zahraničné financovanie'!X490/'Zahraničné financovanie'!X$504)</f>
        <v>0</v>
      </c>
      <c r="W197" s="316">
        <f>IF('Zahraničné financovanie'!Y$504=0,0,'Zahraničné financovanie'!Y490/'Zahraničné financovanie'!Y$504)</f>
        <v>0</v>
      </c>
      <c r="X197" s="316">
        <f>IF('Zahraničné financovanie'!Z$504=0,0,'Zahraničné financovanie'!Z490/'Zahraničné financovanie'!Z$504)</f>
        <v>0</v>
      </c>
      <c r="Y197" s="316">
        <f>IF('Zahraničné financovanie'!AA$504=0,0,'Zahraničné financovanie'!AA490/'Zahraničné financovanie'!AA$504)</f>
        <v>0</v>
      </c>
      <c r="Z197" s="316">
        <f>IF('Zahraničné financovanie'!AB$504=0,0,'Zahraničné financovanie'!AB490/'Zahraničné financovanie'!AB$504)</f>
        <v>0</v>
      </c>
      <c r="AA197" s="316">
        <f>IF('Zahraničné financovanie'!AC$504=0,0,'Zahraničné financovanie'!AC490/'Zahraničné financovanie'!AC$504)</f>
        <v>0</v>
      </c>
      <c r="AB197" s="316">
        <f>IF('Zahraničné financovanie'!AD$504=0,0,'Zahraničné financovanie'!AD490/'Zahraničné financovanie'!AD$504)</f>
        <v>0</v>
      </c>
      <c r="AC197" s="316">
        <f>IF('Zahraničné financovanie'!AE$504=0,0,'Zahraničné financovanie'!AE490/'Zahraničné financovanie'!AE$504)</f>
        <v>0</v>
      </c>
      <c r="AD197" s="316">
        <f>IF('Zahraničné financovanie'!AF$504=0,0,'Zahraničné financovanie'!AF490/'Zahraničné financovanie'!AF$504)</f>
        <v>0</v>
      </c>
      <c r="AE197" s="316">
        <f>IF('Zahraničné financovanie'!AG$504=0,0,'Zahraničné financovanie'!AG490/'Zahraničné financovanie'!AG$504)</f>
        <v>0</v>
      </c>
      <c r="AF197" s="316">
        <f>IF('Zahraničné financovanie'!AH$504=0,0,'Zahraničné financovanie'!AH490/'Zahraničné financovanie'!AH$504)</f>
        <v>0</v>
      </c>
      <c r="AG197" s="316">
        <f>IF('Zahraničné financovanie'!AI$504=0,0,'Zahraničné financovanie'!AI490/'Zahraničné financovanie'!AI$504)</f>
        <v>0</v>
      </c>
      <c r="AH197" s="316">
        <f>IF('Zahraničné financovanie'!AJ$504=0,0,'Zahraničné financovanie'!AJ490/'Zahraničné financovanie'!AJ$504)</f>
        <v>0</v>
      </c>
      <c r="AI197" s="316">
        <f>IF('Zahraničné financovanie'!AK$504=0,0,'Zahraničné financovanie'!AK490/'Zahraničné financovanie'!AK$504)</f>
        <v>0</v>
      </c>
      <c r="AJ197" s="316">
        <f>IF('Zahraničné financovanie'!AL$504=0,0,'Zahraničné financovanie'!AL490/'Zahraničné financovanie'!AL$504)</f>
        <v>0</v>
      </c>
      <c r="AK197" s="316">
        <f>IF('Zahraničné financovanie'!AM$504=0,0,'Zahraničné financovanie'!AM490/'Zahraničné financovanie'!AM$504)</f>
        <v>0</v>
      </c>
      <c r="AL197" s="316">
        <f>IF('Zahraničné financovanie'!AN$504=0,0,'Zahraničné financovanie'!AN490/'Zahraničné financovanie'!AN$504)</f>
        <v>0</v>
      </c>
      <c r="AM197" s="316">
        <f>IF('Zahraničné financovanie'!AO$504=0,0,'Zahraničné financovanie'!AO490/'Zahraničné financovanie'!AO$504)</f>
        <v>0</v>
      </c>
      <c r="AN197" s="316">
        <f>IF('Zahraničné financovanie'!AP$504=0,0,'Zahraničné financovanie'!AP490/'Zahraničné financovanie'!AP$504)</f>
        <v>0</v>
      </c>
      <c r="AO197" s="316">
        <f>IF('Zahraničné financovanie'!AQ$504=0,0,'Zahraničné financovanie'!AQ490/'Zahraničné financovanie'!AQ$504)</f>
        <v>0</v>
      </c>
      <c r="AP197" s="316">
        <f>IF('Zahraničné financovanie'!AR$504=0,0,'Zahraničné financovanie'!AR490/'Zahraničné financovanie'!AR$504)</f>
        <v>0</v>
      </c>
      <c r="AQ197" s="316">
        <f>IF('Zahraničné financovanie'!AS$504=0,0,'Zahraničné financovanie'!AS490/'Zahraničné financovanie'!AS$504)</f>
        <v>0</v>
      </c>
      <c r="AR197" s="316">
        <f>IF('Zahraničné financovanie'!AT$504=0,0,'Zahraničné financovanie'!AT490/'Zahraničné financovanie'!AT$504)</f>
        <v>0</v>
      </c>
      <c r="AS197" s="316">
        <f>IF('Zahraničné financovanie'!AU$504=0,0,'Zahraničné financovanie'!AU490/'Zahraničné financovanie'!AU$504)</f>
        <v>0</v>
      </c>
      <c r="AT197" s="316">
        <f>IF('Zahraničné financovanie'!AV$504=0,0,'Zahraničné financovanie'!AV490/'Zahraničné financovanie'!AV$504)</f>
        <v>0</v>
      </c>
      <c r="AU197" s="316">
        <f>IF('Zahraničné financovanie'!AW$504=0,0,'Zahraničné financovanie'!AW490/'Zahraničné financovanie'!AW$504)</f>
        <v>0</v>
      </c>
      <c r="AV197" s="316">
        <f>IF('Zahraničné financovanie'!AX$504=0,0,'Zahraničné financovanie'!AX490/'Zahraničné financovanie'!AX$504)</f>
        <v>0</v>
      </c>
      <c r="AW197" s="316">
        <f>IF('Zahraničné financovanie'!AY$504=0,0,'Zahraničné financovanie'!AY490/'Zahraničné financovanie'!AY$504)</f>
        <v>0</v>
      </c>
      <c r="AX197" s="316">
        <f>IF('Zahraničné financovanie'!AZ$504=0,0,'Zahraničné financovanie'!AZ490/'Zahraničné financovanie'!AZ$504)</f>
        <v>0</v>
      </c>
      <c r="AY197" s="316">
        <f>IF('Zahraničné financovanie'!BA$504=0,0,'Zahraničné financovanie'!BA490/'Zahraničné financovanie'!BA$504)</f>
        <v>0</v>
      </c>
      <c r="AZ197" s="316">
        <f>IF('Zahraničné financovanie'!BB$504=0,0,'Zahraničné financovanie'!BB490/'Zahraničné financovanie'!BB$504)</f>
        <v>3.7825410327065658E-4</v>
      </c>
      <c r="BA197" s="316">
        <f>IF('Zahraničné financovanie'!BC$504=0,0,'Zahraničné financovanie'!BC490/'Zahraničné financovanie'!BC$504)</f>
        <v>0</v>
      </c>
      <c r="BB197" s="316">
        <f>IF('Zahraničné financovanie'!BD$504=0,0,'Zahraničné financovanie'!BD490/'Zahraničné financovanie'!BD$504)</f>
        <v>0</v>
      </c>
    </row>
    <row r="198" spans="1:54" ht="14.25" customHeight="1" x14ac:dyDescent="0.2">
      <c r="A198" s="31">
        <v>191</v>
      </c>
      <c r="B198" s="37" t="s">
        <v>423</v>
      </c>
      <c r="C198" s="37" t="s">
        <v>422</v>
      </c>
      <c r="D198" s="315">
        <f>IF('Zahraničné financovanie'!F$504=0,0,'Zahraničné financovanie'!F493/'Zahraničné financovanie'!F$504)</f>
        <v>0</v>
      </c>
      <c r="E198" s="315">
        <f>IF('Zahraničné financovanie'!G$504=0,0,'Zahraničné financovanie'!G493/'Zahraničné financovanie'!G$504)</f>
        <v>0</v>
      </c>
      <c r="F198" s="315">
        <f>IF('Zahraničné financovanie'!H$504=0,0,'Zahraničné financovanie'!H493/'Zahraničné financovanie'!H$504)</f>
        <v>0</v>
      </c>
      <c r="G198" s="315">
        <f>IF('Zahraničné financovanie'!I$504=0,0,'Zahraničné financovanie'!I493/'Zahraničné financovanie'!I$504)</f>
        <v>0</v>
      </c>
      <c r="H198" s="315">
        <f>IF('Zahraničné financovanie'!J$504=0,0,'Zahraničné financovanie'!J493/'Zahraničné financovanie'!J$504)</f>
        <v>0</v>
      </c>
      <c r="I198" s="315">
        <f>IF('Zahraničné financovanie'!K$504=0,0,'Zahraničné financovanie'!K493/'Zahraničné financovanie'!K$504)</f>
        <v>0</v>
      </c>
      <c r="J198" s="315">
        <f>IF('Zahraničné financovanie'!L$504=0,0,'Zahraničné financovanie'!L493/'Zahraničné financovanie'!L$504)</f>
        <v>0</v>
      </c>
      <c r="K198" s="315">
        <f>IF('Zahraničné financovanie'!M$504=0,0,'Zahraničné financovanie'!M493/'Zahraničné financovanie'!M$504)</f>
        <v>0</v>
      </c>
      <c r="L198" s="315">
        <f>IF('Zahraničné financovanie'!N$504=0,0,'Zahraničné financovanie'!N493/'Zahraničné financovanie'!N$504)</f>
        <v>0</v>
      </c>
      <c r="M198" s="315">
        <f>IF('Zahraničné financovanie'!O$504=0,0,'Zahraničné financovanie'!O493/'Zahraničné financovanie'!O$504)</f>
        <v>1.1459150201648249E-4</v>
      </c>
      <c r="N198" s="315">
        <f>IF('Zahraničné financovanie'!P$504=0,0,'Zahraničné financovanie'!P493/'Zahraničné financovanie'!P$504)</f>
        <v>0</v>
      </c>
      <c r="O198" s="315">
        <f>IF('Zahraničné financovanie'!Q$504=0,0,'Zahraničné financovanie'!Q493/'Zahraničné financovanie'!Q$504)</f>
        <v>0</v>
      </c>
      <c r="P198" s="315">
        <f>IF('Zahraničné financovanie'!R$504=0,0,'Zahraničné financovanie'!R493/'Zahraničné financovanie'!R$504)</f>
        <v>0</v>
      </c>
      <c r="Q198" s="315">
        <f>IF('Zahraničné financovanie'!S$504=0,0,'Zahraničné financovanie'!S493/'Zahraničné financovanie'!S$504)</f>
        <v>0</v>
      </c>
      <c r="R198" s="315">
        <f>IF('Zahraničné financovanie'!T$504=0,0,'Zahraničné financovanie'!T493/'Zahraničné financovanie'!T$504)</f>
        <v>0</v>
      </c>
      <c r="S198" s="315">
        <f>IF('Zahraničné financovanie'!U$504=0,0,'Zahraničné financovanie'!U493/'Zahraničné financovanie'!U$504)</f>
        <v>0</v>
      </c>
      <c r="T198" s="315">
        <f>IF('Zahraničné financovanie'!V$504=0,0,'Zahraničné financovanie'!V493/'Zahraničné financovanie'!V$504)</f>
        <v>0</v>
      </c>
      <c r="U198" s="315">
        <f>IF('Zahraničné financovanie'!W$504=0,0,'Zahraničné financovanie'!W493/'Zahraničné financovanie'!W$504)</f>
        <v>0</v>
      </c>
      <c r="V198" s="315">
        <f>IF('Zahraničné financovanie'!X$504=0,0,'Zahraničné financovanie'!X493/'Zahraničné financovanie'!X$504)</f>
        <v>0</v>
      </c>
      <c r="W198" s="315">
        <f>IF('Zahraničné financovanie'!Y$504=0,0,'Zahraničné financovanie'!Y493/'Zahraničné financovanie'!Y$504)</f>
        <v>0</v>
      </c>
      <c r="X198" s="315">
        <f>IF('Zahraničné financovanie'!Z$504=0,0,'Zahraničné financovanie'!Z493/'Zahraničné financovanie'!Z$504)</f>
        <v>0</v>
      </c>
      <c r="Y198" s="315">
        <f>IF('Zahraničné financovanie'!AA$504=0,0,'Zahraničné financovanie'!AA493/'Zahraničné financovanie'!AA$504)</f>
        <v>0</v>
      </c>
      <c r="Z198" s="315">
        <f>IF('Zahraničné financovanie'!AB$504=0,0,'Zahraničné financovanie'!AB493/'Zahraničné financovanie'!AB$504)</f>
        <v>0</v>
      </c>
      <c r="AA198" s="315">
        <f>IF('Zahraničné financovanie'!AC$504=0,0,'Zahraničné financovanie'!AC493/'Zahraničné financovanie'!AC$504)</f>
        <v>0</v>
      </c>
      <c r="AB198" s="315">
        <f>IF('Zahraničné financovanie'!AD$504=0,0,'Zahraničné financovanie'!AD493/'Zahraničné financovanie'!AD$504)</f>
        <v>0</v>
      </c>
      <c r="AC198" s="315">
        <f>IF('Zahraničné financovanie'!AE$504=0,0,'Zahraničné financovanie'!AE493/'Zahraničné financovanie'!AE$504)</f>
        <v>0</v>
      </c>
      <c r="AD198" s="315">
        <f>IF('Zahraničné financovanie'!AF$504=0,0,'Zahraničné financovanie'!AF493/'Zahraničné financovanie'!AF$504)</f>
        <v>0</v>
      </c>
      <c r="AE198" s="315">
        <f>IF('Zahraničné financovanie'!AG$504=0,0,'Zahraničné financovanie'!AG493/'Zahraničné financovanie'!AG$504)</f>
        <v>0</v>
      </c>
      <c r="AF198" s="315">
        <f>IF('Zahraničné financovanie'!AH$504=0,0,'Zahraničné financovanie'!AH493/'Zahraničné financovanie'!AH$504)</f>
        <v>0</v>
      </c>
      <c r="AG198" s="315">
        <f>IF('Zahraničné financovanie'!AI$504=0,0,'Zahraničné financovanie'!AI493/'Zahraničné financovanie'!AI$504)</f>
        <v>0</v>
      </c>
      <c r="AH198" s="315">
        <f>IF('Zahraničné financovanie'!AJ$504=0,0,'Zahraničné financovanie'!AJ493/'Zahraničné financovanie'!AJ$504)</f>
        <v>0</v>
      </c>
      <c r="AI198" s="315">
        <f>IF('Zahraničné financovanie'!AK$504=0,0,'Zahraničné financovanie'!AK493/'Zahraničné financovanie'!AK$504)</f>
        <v>0</v>
      </c>
      <c r="AJ198" s="315">
        <f>IF('Zahraničné financovanie'!AL$504=0,0,'Zahraničné financovanie'!AL493/'Zahraničné financovanie'!AL$504)</f>
        <v>0</v>
      </c>
      <c r="AK198" s="315">
        <f>IF('Zahraničné financovanie'!AM$504=0,0,'Zahraničné financovanie'!AM493/'Zahraničné financovanie'!AM$504)</f>
        <v>0</v>
      </c>
      <c r="AL198" s="315">
        <f>IF('Zahraničné financovanie'!AN$504=0,0,'Zahraničné financovanie'!AN493/'Zahraničné financovanie'!AN$504)</f>
        <v>0</v>
      </c>
      <c r="AM198" s="315">
        <f>IF('Zahraničné financovanie'!AO$504=0,0,'Zahraničné financovanie'!AO493/'Zahraničné financovanie'!AO$504)</f>
        <v>0</v>
      </c>
      <c r="AN198" s="315">
        <f>IF('Zahraničné financovanie'!AP$504=0,0,'Zahraničné financovanie'!AP493/'Zahraničné financovanie'!AP$504)</f>
        <v>0</v>
      </c>
      <c r="AO198" s="315">
        <f>IF('Zahraničné financovanie'!AQ$504=0,0,'Zahraničné financovanie'!AQ493/'Zahraničné financovanie'!AQ$504)</f>
        <v>0</v>
      </c>
      <c r="AP198" s="315">
        <f>IF('Zahraničné financovanie'!AR$504=0,0,'Zahraničné financovanie'!AR493/'Zahraničné financovanie'!AR$504)</f>
        <v>0</v>
      </c>
      <c r="AQ198" s="315">
        <f>IF('Zahraničné financovanie'!AS$504=0,0,'Zahraničné financovanie'!AS493/'Zahraničné financovanie'!AS$504)</f>
        <v>0</v>
      </c>
      <c r="AR198" s="315">
        <f>IF('Zahraničné financovanie'!AT$504=0,0,'Zahraničné financovanie'!AT493/'Zahraničné financovanie'!AT$504)</f>
        <v>0</v>
      </c>
      <c r="AS198" s="315">
        <f>IF('Zahraničné financovanie'!AU$504=0,0,'Zahraničné financovanie'!AU493/'Zahraničné financovanie'!AU$504)</f>
        <v>0</v>
      </c>
      <c r="AT198" s="315">
        <f>IF('Zahraničné financovanie'!AV$504=0,0,'Zahraničné financovanie'!AV493/'Zahraničné financovanie'!AV$504)</f>
        <v>0</v>
      </c>
      <c r="AU198" s="315">
        <f>IF('Zahraničné financovanie'!AW$504=0,0,'Zahraničné financovanie'!AW493/'Zahraničné financovanie'!AW$504)</f>
        <v>0</v>
      </c>
      <c r="AV198" s="315">
        <f>IF('Zahraničné financovanie'!AX$504=0,0,'Zahraničné financovanie'!AX493/'Zahraničné financovanie'!AX$504)</f>
        <v>0</v>
      </c>
      <c r="AW198" s="315">
        <f>IF('Zahraničné financovanie'!AY$504=0,0,'Zahraničné financovanie'!AY493/'Zahraničné financovanie'!AY$504)</f>
        <v>0</v>
      </c>
      <c r="AX198" s="315">
        <f>IF('Zahraničné financovanie'!AZ$504=0,0,'Zahraničné financovanie'!AZ493/'Zahraničné financovanie'!AZ$504)</f>
        <v>0</v>
      </c>
      <c r="AY198" s="315">
        <f>IF('Zahraničné financovanie'!BA$504=0,0,'Zahraničné financovanie'!BA493/'Zahraničné financovanie'!BA$504)</f>
        <v>0</v>
      </c>
      <c r="AZ198" s="315">
        <f>IF('Zahraničné financovanie'!BB$504=0,0,'Zahraničné financovanie'!BB493/'Zahraničné financovanie'!BB$504)</f>
        <v>0</v>
      </c>
      <c r="BA198" s="315">
        <f>IF('Zahraničné financovanie'!BC$504=0,0,'Zahraničné financovanie'!BC493/'Zahraničné financovanie'!BC$504)</f>
        <v>0</v>
      </c>
      <c r="BB198" s="315">
        <f>IF('Zahraničné financovanie'!BD$504=0,0,'Zahraničné financovanie'!BD493/'Zahraničné financovanie'!BD$504)</f>
        <v>0</v>
      </c>
    </row>
    <row r="199" spans="1:54" ht="14.25" customHeight="1" x14ac:dyDescent="0.25">
      <c r="A199" s="31">
        <v>192</v>
      </c>
      <c r="B199" s="41" t="s">
        <v>324</v>
      </c>
      <c r="C199" s="46" t="s">
        <v>323</v>
      </c>
      <c r="D199" s="316">
        <f>IF('Zahraničné financovanie'!F$504=0,0,'Zahraničné financovanie'!F496/'Zahraničné financovanie'!F$504)</f>
        <v>0</v>
      </c>
      <c r="E199" s="316">
        <f>IF('Zahraničné financovanie'!G$504=0,0,'Zahraničné financovanie'!G496/'Zahraničné financovanie'!G$504)</f>
        <v>0</v>
      </c>
      <c r="F199" s="316">
        <f>IF('Zahraničné financovanie'!H$504=0,0,'Zahraničné financovanie'!H496/'Zahraničné financovanie'!H$504)</f>
        <v>0</v>
      </c>
      <c r="G199" s="316">
        <f>IF('Zahraničné financovanie'!I$504=0,0,'Zahraničné financovanie'!I496/'Zahraničné financovanie'!I$504)</f>
        <v>0</v>
      </c>
      <c r="H199" s="316">
        <f>IF('Zahraničné financovanie'!J$504=0,0,'Zahraničné financovanie'!J496/'Zahraničné financovanie'!J$504)</f>
        <v>0</v>
      </c>
      <c r="I199" s="316">
        <f>IF('Zahraničné financovanie'!K$504=0,0,'Zahraničné financovanie'!K496/'Zahraničné financovanie'!K$504)</f>
        <v>0</v>
      </c>
      <c r="J199" s="316">
        <f>IF('Zahraničné financovanie'!L$504=0,0,'Zahraničné financovanie'!L496/'Zahraničné financovanie'!L$504)</f>
        <v>0</v>
      </c>
      <c r="K199" s="316">
        <f>IF('Zahraničné financovanie'!M$504=0,0,'Zahraničné financovanie'!M496/'Zahraničné financovanie'!M$504)</f>
        <v>0</v>
      </c>
      <c r="L199" s="316">
        <f>IF('Zahraničné financovanie'!N$504=0,0,'Zahraničné financovanie'!N496/'Zahraničné financovanie'!N$504)</f>
        <v>0</v>
      </c>
      <c r="M199" s="316">
        <f>IF('Zahraničné financovanie'!O$504=0,0,'Zahraničné financovanie'!O496/'Zahraničné financovanie'!O$504)</f>
        <v>0</v>
      </c>
      <c r="N199" s="316">
        <f>IF('Zahraničné financovanie'!P$504=0,0,'Zahraničné financovanie'!P496/'Zahraničné financovanie'!P$504)</f>
        <v>0</v>
      </c>
      <c r="O199" s="316">
        <f>IF('Zahraničné financovanie'!Q$504=0,0,'Zahraničné financovanie'!Q496/'Zahraničné financovanie'!Q$504)</f>
        <v>0</v>
      </c>
      <c r="P199" s="316">
        <f>IF('Zahraničné financovanie'!R$504=0,0,'Zahraničné financovanie'!R496/'Zahraničné financovanie'!R$504)</f>
        <v>0</v>
      </c>
      <c r="Q199" s="316">
        <f>IF('Zahraničné financovanie'!S$504=0,0,'Zahraničné financovanie'!S496/'Zahraničné financovanie'!S$504)</f>
        <v>0</v>
      </c>
      <c r="R199" s="316">
        <f>IF('Zahraničné financovanie'!T$504=0,0,'Zahraničné financovanie'!T496/'Zahraničné financovanie'!T$504)</f>
        <v>0</v>
      </c>
      <c r="S199" s="316">
        <f>IF('Zahraničné financovanie'!U$504=0,0,'Zahraničné financovanie'!U496/'Zahraničné financovanie'!U$504)</f>
        <v>0</v>
      </c>
      <c r="T199" s="316">
        <f>IF('Zahraničné financovanie'!V$504=0,0,'Zahraničné financovanie'!V496/'Zahraničné financovanie'!V$504)</f>
        <v>0</v>
      </c>
      <c r="U199" s="316">
        <f>IF('Zahraničné financovanie'!W$504=0,0,'Zahraničné financovanie'!W496/'Zahraničné financovanie'!W$504)</f>
        <v>0</v>
      </c>
      <c r="V199" s="316">
        <f>IF('Zahraničné financovanie'!X$504=0,0,'Zahraničné financovanie'!X496/'Zahraničné financovanie'!X$504)</f>
        <v>7.302443441972574E-4</v>
      </c>
      <c r="W199" s="316">
        <f>IF('Zahraničné financovanie'!Y$504=0,0,'Zahraničné financovanie'!Y496/'Zahraničné financovanie'!Y$504)</f>
        <v>0</v>
      </c>
      <c r="X199" s="316">
        <f>IF('Zahraničné financovanie'!Z$504=0,0,'Zahraničné financovanie'!Z496/'Zahraničné financovanie'!Z$504)</f>
        <v>0</v>
      </c>
      <c r="Y199" s="316">
        <f>IF('Zahraničné financovanie'!AA$504=0,0,'Zahraničné financovanie'!AA496/'Zahraničné financovanie'!AA$504)</f>
        <v>0</v>
      </c>
      <c r="Z199" s="316">
        <f>IF('Zahraničné financovanie'!AB$504=0,0,'Zahraničné financovanie'!AB496/'Zahraničné financovanie'!AB$504)</f>
        <v>0</v>
      </c>
      <c r="AA199" s="316">
        <f>IF('Zahraničné financovanie'!AC$504=0,0,'Zahraničné financovanie'!AC496/'Zahraničné financovanie'!AC$504)</f>
        <v>0</v>
      </c>
      <c r="AB199" s="316">
        <f>IF('Zahraničné financovanie'!AD$504=0,0,'Zahraničné financovanie'!AD496/'Zahraničné financovanie'!AD$504)</f>
        <v>0</v>
      </c>
      <c r="AC199" s="316">
        <f>IF('Zahraničné financovanie'!AE$504=0,0,'Zahraničné financovanie'!AE496/'Zahraničné financovanie'!AE$504)</f>
        <v>0</v>
      </c>
      <c r="AD199" s="316">
        <f>IF('Zahraničné financovanie'!AF$504=0,0,'Zahraničné financovanie'!AF496/'Zahraničné financovanie'!AF$504)</f>
        <v>0</v>
      </c>
      <c r="AE199" s="316">
        <f>IF('Zahraničné financovanie'!AG$504=0,0,'Zahraničné financovanie'!AG496/'Zahraničné financovanie'!AG$504)</f>
        <v>0</v>
      </c>
      <c r="AF199" s="316">
        <f>IF('Zahraničné financovanie'!AH$504=0,0,'Zahraničné financovanie'!AH496/'Zahraničné financovanie'!AH$504)</f>
        <v>0</v>
      </c>
      <c r="AG199" s="316">
        <f>IF('Zahraničné financovanie'!AI$504=0,0,'Zahraničné financovanie'!AI496/'Zahraničné financovanie'!AI$504)</f>
        <v>5.7377714837264773E-3</v>
      </c>
      <c r="AH199" s="316">
        <f>IF('Zahraničné financovanie'!AJ$504=0,0,'Zahraničné financovanie'!AJ496/'Zahraničné financovanie'!AJ$504)</f>
        <v>0</v>
      </c>
      <c r="AI199" s="316">
        <f>IF('Zahraničné financovanie'!AK$504=0,0,'Zahraničné financovanie'!AK496/'Zahraničné financovanie'!AK$504)</f>
        <v>0</v>
      </c>
      <c r="AJ199" s="316">
        <f>IF('Zahraničné financovanie'!AL$504=0,0,'Zahraničné financovanie'!AL496/'Zahraničné financovanie'!AL$504)</f>
        <v>0</v>
      </c>
      <c r="AK199" s="316">
        <f>IF('Zahraničné financovanie'!AM$504=0,0,'Zahraničné financovanie'!AM496/'Zahraničné financovanie'!AM$504)</f>
        <v>0</v>
      </c>
      <c r="AL199" s="316">
        <f>IF('Zahraničné financovanie'!AN$504=0,0,'Zahraničné financovanie'!AN496/'Zahraničné financovanie'!AN$504)</f>
        <v>0</v>
      </c>
      <c r="AM199" s="316">
        <f>IF('Zahraničné financovanie'!AO$504=0,0,'Zahraničné financovanie'!AO496/'Zahraničné financovanie'!AO$504)</f>
        <v>0</v>
      </c>
      <c r="AN199" s="316">
        <f>IF('Zahraničné financovanie'!AP$504=0,0,'Zahraničné financovanie'!AP496/'Zahraničné financovanie'!AP$504)</f>
        <v>0</v>
      </c>
      <c r="AO199" s="316">
        <f>IF('Zahraničné financovanie'!AQ$504=0,0,'Zahraničné financovanie'!AQ496/'Zahraničné financovanie'!AQ$504)</f>
        <v>0</v>
      </c>
      <c r="AP199" s="316">
        <f>IF('Zahraničné financovanie'!AR$504=0,0,'Zahraničné financovanie'!AR496/'Zahraničné financovanie'!AR$504)</f>
        <v>0</v>
      </c>
      <c r="AQ199" s="316">
        <f>IF('Zahraničné financovanie'!AS$504=0,0,'Zahraničné financovanie'!AS496/'Zahraničné financovanie'!AS$504)</f>
        <v>0</v>
      </c>
      <c r="AR199" s="316">
        <f>IF('Zahraničné financovanie'!AT$504=0,0,'Zahraničné financovanie'!AT496/'Zahraničné financovanie'!AT$504)</f>
        <v>0</v>
      </c>
      <c r="AS199" s="316">
        <f>IF('Zahraničné financovanie'!AU$504=0,0,'Zahraničné financovanie'!AU496/'Zahraničné financovanie'!AU$504)</f>
        <v>0</v>
      </c>
      <c r="AT199" s="316">
        <f>IF('Zahraničné financovanie'!AV$504=0,0,'Zahraničné financovanie'!AV496/'Zahraničné financovanie'!AV$504)</f>
        <v>0</v>
      </c>
      <c r="AU199" s="316">
        <f>IF('Zahraničné financovanie'!AW$504=0,0,'Zahraničné financovanie'!AW496/'Zahraničné financovanie'!AW$504)</f>
        <v>0</v>
      </c>
      <c r="AV199" s="316">
        <f>IF('Zahraničné financovanie'!AX$504=0,0,'Zahraničné financovanie'!AX496/'Zahraničné financovanie'!AX$504)</f>
        <v>0</v>
      </c>
      <c r="AW199" s="316">
        <f>IF('Zahraničné financovanie'!AY$504=0,0,'Zahraničné financovanie'!AY496/'Zahraničné financovanie'!AY$504)</f>
        <v>0</v>
      </c>
      <c r="AX199" s="316">
        <f>IF('Zahraničné financovanie'!AZ$504=0,0,'Zahraničné financovanie'!AZ496/'Zahraničné financovanie'!AZ$504)</f>
        <v>0</v>
      </c>
      <c r="AY199" s="316">
        <f>IF('Zahraničné financovanie'!BA$504=0,0,'Zahraničné financovanie'!BA496/'Zahraničné financovanie'!BA$504)</f>
        <v>1.8121062490513865E-3</v>
      </c>
      <c r="AZ199" s="316">
        <f>IF('Zahraničné financovanie'!BB$504=0,0,'Zahraničné financovanie'!BB496/'Zahraničné financovanie'!BB$504)</f>
        <v>0</v>
      </c>
      <c r="BA199" s="316">
        <f>IF('Zahraničné financovanie'!BC$504=0,0,'Zahraničné financovanie'!BC496/'Zahraničné financovanie'!BC$504)</f>
        <v>0</v>
      </c>
      <c r="BB199" s="316">
        <f>IF('Zahraničné financovanie'!BD$504=0,0,'Zahraničné financovanie'!BD496/'Zahraničné financovanie'!BD$504)</f>
        <v>0</v>
      </c>
    </row>
    <row r="200" spans="1:54" ht="14.25" customHeight="1" x14ac:dyDescent="0.2">
      <c r="A200" s="31">
        <v>193</v>
      </c>
      <c r="B200" s="37" t="s">
        <v>301</v>
      </c>
      <c r="C200" s="37" t="s">
        <v>300</v>
      </c>
      <c r="D200" s="315">
        <f>IF('Zahraničné financovanie'!F$504=0,0,'Zahraničné financovanie'!F499/'Zahraničné financovanie'!F$504)</f>
        <v>0</v>
      </c>
      <c r="E200" s="315">
        <f>IF('Zahraničné financovanie'!G$504=0,0,'Zahraničné financovanie'!G499/'Zahraničné financovanie'!G$504)</f>
        <v>0</v>
      </c>
      <c r="F200" s="315">
        <f>IF('Zahraničné financovanie'!H$504=0,0,'Zahraničné financovanie'!H499/'Zahraničné financovanie'!H$504)</f>
        <v>3.206118235428669E-5</v>
      </c>
      <c r="G200" s="315">
        <f>IF('Zahraničné financovanie'!I$504=0,0,'Zahraničné financovanie'!I499/'Zahraničné financovanie'!I$504)</f>
        <v>1.207889480242512E-3</v>
      </c>
      <c r="H200" s="315">
        <f>IF('Zahraničné financovanie'!J$504=0,0,'Zahraničné financovanie'!J499/'Zahraničné financovanie'!J$504)</f>
        <v>0</v>
      </c>
      <c r="I200" s="315">
        <f>IF('Zahraničné financovanie'!K$504=0,0,'Zahraničné financovanie'!K499/'Zahraničné financovanie'!K$504)</f>
        <v>0</v>
      </c>
      <c r="J200" s="315">
        <f>IF('Zahraničné financovanie'!L$504=0,0,'Zahraničné financovanie'!L499/'Zahraničné financovanie'!L$504)</f>
        <v>0</v>
      </c>
      <c r="K200" s="315">
        <f>IF('Zahraničné financovanie'!M$504=0,0,'Zahraničné financovanie'!M499/'Zahraničné financovanie'!M$504)</f>
        <v>0</v>
      </c>
      <c r="L200" s="315">
        <f>IF('Zahraničné financovanie'!N$504=0,0,'Zahraničné financovanie'!N499/'Zahraničné financovanie'!N$504)</f>
        <v>0</v>
      </c>
      <c r="M200" s="315">
        <f>IF('Zahraničné financovanie'!O$504=0,0,'Zahraničné financovanie'!O499/'Zahraničné financovanie'!O$504)</f>
        <v>0</v>
      </c>
      <c r="N200" s="315">
        <f>IF('Zahraničné financovanie'!P$504=0,0,'Zahraničné financovanie'!P499/'Zahraničné financovanie'!P$504)</f>
        <v>0</v>
      </c>
      <c r="O200" s="315">
        <f>IF('Zahraničné financovanie'!Q$504=0,0,'Zahraničné financovanie'!Q499/'Zahraničné financovanie'!Q$504)</f>
        <v>0</v>
      </c>
      <c r="P200" s="315">
        <f>IF('Zahraničné financovanie'!R$504=0,0,'Zahraničné financovanie'!R499/'Zahraničné financovanie'!R$504)</f>
        <v>0</v>
      </c>
      <c r="Q200" s="315">
        <f>IF('Zahraničné financovanie'!S$504=0,0,'Zahraničné financovanie'!S499/'Zahraničné financovanie'!S$504)</f>
        <v>0</v>
      </c>
      <c r="R200" s="315">
        <f>IF('Zahraničné financovanie'!T$504=0,0,'Zahraničné financovanie'!T499/'Zahraničné financovanie'!T$504)</f>
        <v>0</v>
      </c>
      <c r="S200" s="315">
        <f>IF('Zahraničné financovanie'!U$504=0,0,'Zahraničné financovanie'!U499/'Zahraničné financovanie'!U$504)</f>
        <v>0</v>
      </c>
      <c r="T200" s="315">
        <f>IF('Zahraničné financovanie'!V$504=0,0,'Zahraničné financovanie'!V499/'Zahraničné financovanie'!V$504)</f>
        <v>0</v>
      </c>
      <c r="U200" s="315">
        <f>IF('Zahraničné financovanie'!W$504=0,0,'Zahraničné financovanie'!W499/'Zahraničné financovanie'!W$504)</f>
        <v>0</v>
      </c>
      <c r="V200" s="315">
        <f>IF('Zahraničné financovanie'!X$504=0,0,'Zahraničné financovanie'!X499/'Zahraničné financovanie'!X$504)</f>
        <v>0</v>
      </c>
      <c r="W200" s="315">
        <f>IF('Zahraničné financovanie'!Y$504=0,0,'Zahraničné financovanie'!Y499/'Zahraničné financovanie'!Y$504)</f>
        <v>0</v>
      </c>
      <c r="X200" s="315">
        <f>IF('Zahraničné financovanie'!Z$504=0,0,'Zahraničné financovanie'!Z499/'Zahraničné financovanie'!Z$504)</f>
        <v>0</v>
      </c>
      <c r="Y200" s="315">
        <f>IF('Zahraničné financovanie'!AA$504=0,0,'Zahraničné financovanie'!AA499/'Zahraničné financovanie'!AA$504)</f>
        <v>4.0346853833031807E-4</v>
      </c>
      <c r="Z200" s="315">
        <f>IF('Zahraničné financovanie'!AB$504=0,0,'Zahraničné financovanie'!AB499/'Zahraničné financovanie'!AB$504)</f>
        <v>0</v>
      </c>
      <c r="AA200" s="315">
        <f>IF('Zahraničné financovanie'!AC$504=0,0,'Zahraničné financovanie'!AC499/'Zahraničné financovanie'!AC$504)</f>
        <v>0</v>
      </c>
      <c r="AB200" s="315">
        <f>IF('Zahraničné financovanie'!AD$504=0,0,'Zahraničné financovanie'!AD499/'Zahraničné financovanie'!AD$504)</f>
        <v>0</v>
      </c>
      <c r="AC200" s="315">
        <f>IF('Zahraničné financovanie'!AE$504=0,0,'Zahraničné financovanie'!AE499/'Zahraničné financovanie'!AE$504)</f>
        <v>0</v>
      </c>
      <c r="AD200" s="315">
        <f>IF('Zahraničné financovanie'!AF$504=0,0,'Zahraničné financovanie'!AF499/'Zahraničné financovanie'!AF$504)</f>
        <v>0</v>
      </c>
      <c r="AE200" s="315">
        <f>IF('Zahraničné financovanie'!AG$504=0,0,'Zahraničné financovanie'!AG499/'Zahraničné financovanie'!AG$504)</f>
        <v>0</v>
      </c>
      <c r="AF200" s="315">
        <f>IF('Zahraničné financovanie'!AH$504=0,0,'Zahraničné financovanie'!AH499/'Zahraničné financovanie'!AH$504)</f>
        <v>0</v>
      </c>
      <c r="AG200" s="315">
        <f>IF('Zahraničné financovanie'!AI$504=0,0,'Zahraničné financovanie'!AI499/'Zahraničné financovanie'!AI$504)</f>
        <v>0</v>
      </c>
      <c r="AH200" s="315">
        <f>IF('Zahraničné financovanie'!AJ$504=0,0,'Zahraničné financovanie'!AJ499/'Zahraničné financovanie'!AJ$504)</f>
        <v>0</v>
      </c>
      <c r="AI200" s="315">
        <f>IF('Zahraničné financovanie'!AK$504=0,0,'Zahraničné financovanie'!AK499/'Zahraničné financovanie'!AK$504)</f>
        <v>0</v>
      </c>
      <c r="AJ200" s="315">
        <f>IF('Zahraničné financovanie'!AL$504=0,0,'Zahraničné financovanie'!AL499/'Zahraničné financovanie'!AL$504)</f>
        <v>0</v>
      </c>
      <c r="AK200" s="315">
        <f>IF('Zahraničné financovanie'!AM$504=0,0,'Zahraničné financovanie'!AM499/'Zahraničné financovanie'!AM$504)</f>
        <v>0</v>
      </c>
      <c r="AL200" s="315">
        <f>IF('Zahraničné financovanie'!AN$504=0,0,'Zahraničné financovanie'!AN499/'Zahraničné financovanie'!AN$504)</f>
        <v>0</v>
      </c>
      <c r="AM200" s="315">
        <f>IF('Zahraničné financovanie'!AO$504=0,0,'Zahraničné financovanie'!AO499/'Zahraničné financovanie'!AO$504)</f>
        <v>0</v>
      </c>
      <c r="AN200" s="315">
        <f>IF('Zahraničné financovanie'!AP$504=0,0,'Zahraničné financovanie'!AP499/'Zahraničné financovanie'!AP$504)</f>
        <v>0</v>
      </c>
      <c r="AO200" s="315">
        <f>IF('Zahraničné financovanie'!AQ$504=0,0,'Zahraničné financovanie'!AQ499/'Zahraničné financovanie'!AQ$504)</f>
        <v>0</v>
      </c>
      <c r="AP200" s="315">
        <f>IF('Zahraničné financovanie'!AR$504=0,0,'Zahraničné financovanie'!AR499/'Zahraničné financovanie'!AR$504)</f>
        <v>0</v>
      </c>
      <c r="AQ200" s="315">
        <f>IF('Zahraničné financovanie'!AS$504=0,0,'Zahraničné financovanie'!AS499/'Zahraničné financovanie'!AS$504)</f>
        <v>0</v>
      </c>
      <c r="AR200" s="315">
        <f>IF('Zahraničné financovanie'!AT$504=0,0,'Zahraničné financovanie'!AT499/'Zahraničné financovanie'!AT$504)</f>
        <v>0</v>
      </c>
      <c r="AS200" s="315">
        <f>IF('Zahraničné financovanie'!AU$504=0,0,'Zahraničné financovanie'!AU499/'Zahraničné financovanie'!AU$504)</f>
        <v>0</v>
      </c>
      <c r="AT200" s="315">
        <f>IF('Zahraničné financovanie'!AV$504=0,0,'Zahraničné financovanie'!AV499/'Zahraničné financovanie'!AV$504)</f>
        <v>0</v>
      </c>
      <c r="AU200" s="315">
        <f>IF('Zahraničné financovanie'!AW$504=0,0,'Zahraničné financovanie'!AW499/'Zahraničné financovanie'!AW$504)</f>
        <v>0</v>
      </c>
      <c r="AV200" s="315">
        <f>IF('Zahraničné financovanie'!AX$504=0,0,'Zahraničné financovanie'!AX499/'Zahraničné financovanie'!AX$504)</f>
        <v>0</v>
      </c>
      <c r="AW200" s="315">
        <f>IF('Zahraničné financovanie'!AY$504=0,0,'Zahraničné financovanie'!AY499/'Zahraničné financovanie'!AY$504)</f>
        <v>0</v>
      </c>
      <c r="AX200" s="315">
        <f>IF('Zahraničné financovanie'!AZ$504=0,0,'Zahraničné financovanie'!AZ499/'Zahraničné financovanie'!AZ$504)</f>
        <v>0</v>
      </c>
      <c r="AY200" s="315">
        <f>IF('Zahraničné financovanie'!BA$504=0,0,'Zahraničné financovanie'!BA499/'Zahraničné financovanie'!BA$504)</f>
        <v>0</v>
      </c>
      <c r="AZ200" s="315">
        <f>IF('Zahraničné financovanie'!BB$504=0,0,'Zahraničné financovanie'!BB499/'Zahraničné financovanie'!BB$504)</f>
        <v>0</v>
      </c>
      <c r="BA200" s="315">
        <f>IF('Zahraničné financovanie'!BC$504=0,0,'Zahraničné financovanie'!BC499/'Zahraničné financovanie'!BC$504)</f>
        <v>0</v>
      </c>
      <c r="BB200" s="315">
        <f>IF('Zahraničné financovanie'!BD$504=0,0,'Zahraničné financovanie'!BD499/'Zahraničné financovanie'!BD$504)</f>
        <v>0</v>
      </c>
    </row>
    <row r="201" spans="1:54" ht="14.25" customHeight="1" x14ac:dyDescent="0.25">
      <c r="A201" s="31">
        <v>194</v>
      </c>
      <c r="B201" s="41" t="s">
        <v>389</v>
      </c>
      <c r="C201" s="46" t="s">
        <v>388</v>
      </c>
      <c r="D201" s="316">
        <f>IF('Zahraničné financovanie'!F$504=0,0,'Zahraničné financovanie'!F502/'Zahraničné financovanie'!F$504)</f>
        <v>0</v>
      </c>
      <c r="E201" s="316">
        <f>IF('Zahraničné financovanie'!G$504=0,0,'Zahraničné financovanie'!G502/'Zahraničné financovanie'!G$504)</f>
        <v>0</v>
      </c>
      <c r="F201" s="316">
        <f>IF('Zahraničné financovanie'!H$504=0,0,'Zahraničné financovanie'!H502/'Zahraničné financovanie'!H$504)</f>
        <v>0</v>
      </c>
      <c r="G201" s="316">
        <f>IF('Zahraničné financovanie'!I$504=0,0,'Zahraničné financovanie'!I502/'Zahraničné financovanie'!I$504)</f>
        <v>0</v>
      </c>
      <c r="H201" s="316">
        <f>IF('Zahraničné financovanie'!J$504=0,0,'Zahraničné financovanie'!J502/'Zahraničné financovanie'!J$504)</f>
        <v>0</v>
      </c>
      <c r="I201" s="316">
        <f>IF('Zahraničné financovanie'!K$504=0,0,'Zahraničné financovanie'!K502/'Zahraničné financovanie'!K$504)</f>
        <v>0</v>
      </c>
      <c r="J201" s="316">
        <f>IF('Zahraničné financovanie'!L$504=0,0,'Zahraničné financovanie'!L502/'Zahraničné financovanie'!L$504)</f>
        <v>0</v>
      </c>
      <c r="K201" s="316">
        <f>IF('Zahraničné financovanie'!M$504=0,0,'Zahraničné financovanie'!M502/'Zahraničné financovanie'!M$504)</f>
        <v>0</v>
      </c>
      <c r="L201" s="316">
        <f>IF('Zahraničné financovanie'!N$504=0,0,'Zahraničné financovanie'!N502/'Zahraničné financovanie'!N$504)</f>
        <v>0</v>
      </c>
      <c r="M201" s="316">
        <f>IF('Zahraničné financovanie'!O$504=0,0,'Zahraničné financovanie'!O502/'Zahraničné financovanie'!O$504)</f>
        <v>1.1459150201648249E-4</v>
      </c>
      <c r="N201" s="316">
        <f>IF('Zahraničné financovanie'!P$504=0,0,'Zahraničné financovanie'!P502/'Zahraničné financovanie'!P$504)</f>
        <v>0</v>
      </c>
      <c r="O201" s="316">
        <f>IF('Zahraničné financovanie'!Q$504=0,0,'Zahraničné financovanie'!Q502/'Zahraničné financovanie'!Q$504)</f>
        <v>0</v>
      </c>
      <c r="P201" s="316">
        <f>IF('Zahraničné financovanie'!R$504=0,0,'Zahraničné financovanie'!R502/'Zahraničné financovanie'!R$504)</f>
        <v>0</v>
      </c>
      <c r="Q201" s="316">
        <f>IF('Zahraničné financovanie'!S$504=0,0,'Zahraničné financovanie'!S502/'Zahraničné financovanie'!S$504)</f>
        <v>0</v>
      </c>
      <c r="R201" s="316">
        <f>IF('Zahraničné financovanie'!T$504=0,0,'Zahraničné financovanie'!T502/'Zahraničné financovanie'!T$504)</f>
        <v>0</v>
      </c>
      <c r="S201" s="316">
        <f>IF('Zahraničné financovanie'!U$504=0,0,'Zahraničné financovanie'!U502/'Zahraničné financovanie'!U$504)</f>
        <v>0</v>
      </c>
      <c r="T201" s="316">
        <f>IF('Zahraničné financovanie'!V$504=0,0,'Zahraničné financovanie'!V502/'Zahraničné financovanie'!V$504)</f>
        <v>0</v>
      </c>
      <c r="U201" s="316">
        <f>IF('Zahraničné financovanie'!W$504=0,0,'Zahraničné financovanie'!W502/'Zahraničné financovanie'!W$504)</f>
        <v>0</v>
      </c>
      <c r="V201" s="316">
        <f>IF('Zahraničné financovanie'!X$504=0,0,'Zahraničné financovanie'!X502/'Zahraničné financovanie'!X$504)</f>
        <v>0</v>
      </c>
      <c r="W201" s="316">
        <f>IF('Zahraničné financovanie'!Y$504=0,0,'Zahraničné financovanie'!Y502/'Zahraničné financovanie'!Y$504)</f>
        <v>0</v>
      </c>
      <c r="X201" s="316">
        <f>IF('Zahraničné financovanie'!Z$504=0,0,'Zahraničné financovanie'!Z502/'Zahraničné financovanie'!Z$504)</f>
        <v>0</v>
      </c>
      <c r="Y201" s="316">
        <f>IF('Zahraničné financovanie'!AA$504=0,0,'Zahraničné financovanie'!AA502/'Zahraničné financovanie'!AA$504)</f>
        <v>6.0627872359769134E-4</v>
      </c>
      <c r="Z201" s="316">
        <f>IF('Zahraničné financovanie'!AB$504=0,0,'Zahraničné financovanie'!AB502/'Zahraničné financovanie'!AB$504)</f>
        <v>0</v>
      </c>
      <c r="AA201" s="316">
        <f>IF('Zahraničné financovanie'!AC$504=0,0,'Zahraničné financovanie'!AC502/'Zahraničné financovanie'!AC$504)</f>
        <v>0</v>
      </c>
      <c r="AB201" s="316">
        <f>IF('Zahraničné financovanie'!AD$504=0,0,'Zahraničné financovanie'!AD502/'Zahraničné financovanie'!AD$504)</f>
        <v>0</v>
      </c>
      <c r="AC201" s="316">
        <f>IF('Zahraničné financovanie'!AE$504=0,0,'Zahraničné financovanie'!AE502/'Zahraničné financovanie'!AE$504)</f>
        <v>0</v>
      </c>
      <c r="AD201" s="316">
        <f>IF('Zahraničné financovanie'!AF$504=0,0,'Zahraničné financovanie'!AF502/'Zahraničné financovanie'!AF$504)</f>
        <v>0</v>
      </c>
      <c r="AE201" s="316">
        <f>IF('Zahraničné financovanie'!AG$504=0,0,'Zahraničné financovanie'!AG502/'Zahraničné financovanie'!AG$504)</f>
        <v>0</v>
      </c>
      <c r="AF201" s="316">
        <f>IF('Zahraničné financovanie'!AH$504=0,0,'Zahraničné financovanie'!AH502/'Zahraničné financovanie'!AH$504)</f>
        <v>0</v>
      </c>
      <c r="AG201" s="316">
        <f>IF('Zahraničné financovanie'!AI$504=0,0,'Zahraničné financovanie'!AI502/'Zahraničné financovanie'!AI$504)</f>
        <v>0</v>
      </c>
      <c r="AH201" s="316">
        <f>IF('Zahraničné financovanie'!AJ$504=0,0,'Zahraničné financovanie'!AJ502/'Zahraničné financovanie'!AJ$504)</f>
        <v>0</v>
      </c>
      <c r="AI201" s="316">
        <f>IF('Zahraničné financovanie'!AK$504=0,0,'Zahraničné financovanie'!AK502/'Zahraničné financovanie'!AK$504)</f>
        <v>0</v>
      </c>
      <c r="AJ201" s="316">
        <f>IF('Zahraničné financovanie'!AL$504=0,0,'Zahraničné financovanie'!AL502/'Zahraničné financovanie'!AL$504)</f>
        <v>0</v>
      </c>
      <c r="AK201" s="316">
        <f>IF('Zahraničné financovanie'!AM$504=0,0,'Zahraničné financovanie'!AM502/'Zahraničné financovanie'!AM$504)</f>
        <v>0</v>
      </c>
      <c r="AL201" s="316">
        <f>IF('Zahraničné financovanie'!AN$504=0,0,'Zahraničné financovanie'!AN502/'Zahraničné financovanie'!AN$504)</f>
        <v>0</v>
      </c>
      <c r="AM201" s="316">
        <f>IF('Zahraničné financovanie'!AO$504=0,0,'Zahraničné financovanie'!AO502/'Zahraničné financovanie'!AO$504)</f>
        <v>0</v>
      </c>
      <c r="AN201" s="316">
        <f>IF('Zahraničné financovanie'!AP$504=0,0,'Zahraničné financovanie'!AP502/'Zahraničné financovanie'!AP$504)</f>
        <v>0</v>
      </c>
      <c r="AO201" s="316">
        <f>IF('Zahraničné financovanie'!AQ$504=0,0,'Zahraničné financovanie'!AQ502/'Zahraničné financovanie'!AQ$504)</f>
        <v>0</v>
      </c>
      <c r="AP201" s="316">
        <f>IF('Zahraničné financovanie'!AR$504=0,0,'Zahraničné financovanie'!AR502/'Zahraničné financovanie'!AR$504)</f>
        <v>0</v>
      </c>
      <c r="AQ201" s="316">
        <f>IF('Zahraničné financovanie'!AS$504=0,0,'Zahraničné financovanie'!AS502/'Zahraničné financovanie'!AS$504)</f>
        <v>0</v>
      </c>
      <c r="AR201" s="316">
        <f>IF('Zahraničné financovanie'!AT$504=0,0,'Zahraničné financovanie'!AT502/'Zahraničné financovanie'!AT$504)</f>
        <v>0</v>
      </c>
      <c r="AS201" s="316">
        <f>IF('Zahraničné financovanie'!AU$504=0,0,'Zahraničné financovanie'!AU502/'Zahraničné financovanie'!AU$504)</f>
        <v>0</v>
      </c>
      <c r="AT201" s="316">
        <f>IF('Zahraničné financovanie'!AV$504=0,0,'Zahraničné financovanie'!AV502/'Zahraničné financovanie'!AV$504)</f>
        <v>0</v>
      </c>
      <c r="AU201" s="316">
        <f>IF('Zahraničné financovanie'!AW$504=0,0,'Zahraničné financovanie'!AW502/'Zahraničné financovanie'!AW$504)</f>
        <v>0</v>
      </c>
      <c r="AV201" s="316">
        <f>IF('Zahraničné financovanie'!AX$504=0,0,'Zahraničné financovanie'!AX502/'Zahraničné financovanie'!AX$504)</f>
        <v>0</v>
      </c>
      <c r="AW201" s="316">
        <f>IF('Zahraničné financovanie'!AY$504=0,0,'Zahraničné financovanie'!AY502/'Zahraničné financovanie'!AY$504)</f>
        <v>0</v>
      </c>
      <c r="AX201" s="316">
        <f>IF('Zahraničné financovanie'!AZ$504=0,0,'Zahraničné financovanie'!AZ502/'Zahraničné financovanie'!AZ$504)</f>
        <v>0</v>
      </c>
      <c r="AY201" s="316">
        <f>IF('Zahraničné financovanie'!BA$504=0,0,'Zahraničné financovanie'!BA502/'Zahraničné financovanie'!BA$504)</f>
        <v>0</v>
      </c>
      <c r="AZ201" s="316">
        <f>IF('Zahraničné financovanie'!BB$504=0,0,'Zahraničné financovanie'!BB502/'Zahraničné financovanie'!BB$504)</f>
        <v>0</v>
      </c>
      <c r="BA201" s="316">
        <f>IF('Zahraničné financovanie'!BC$504=0,0,'Zahraničné financovanie'!BC502/'Zahraničné financovanie'!BC$504)</f>
        <v>0</v>
      </c>
      <c r="BB201" s="316">
        <f>IF('Zahraničné financovanie'!BD$504=0,0,'Zahraničné financovanie'!BD502/'Zahraničné financovanie'!BD$504)</f>
        <v>0</v>
      </c>
    </row>
    <row r="202" spans="1:54" ht="14.25" customHeight="1" x14ac:dyDescent="0.25">
      <c r="A202" s="21"/>
      <c r="B202" s="463" t="s">
        <v>1086</v>
      </c>
      <c r="C202" s="464"/>
      <c r="D202" s="321" t="e">
        <f t="shared" ref="D202:BB202" si="0">SUM(D6:D201)</f>
        <v>#REF!</v>
      </c>
      <c r="E202" s="321" t="e">
        <f t="shared" si="0"/>
        <v>#REF!</v>
      </c>
      <c r="F202" s="321" t="e">
        <f t="shared" si="0"/>
        <v>#REF!</v>
      </c>
      <c r="G202" s="321" t="e">
        <f t="shared" si="0"/>
        <v>#REF!</v>
      </c>
      <c r="H202" s="321" t="e">
        <f t="shared" si="0"/>
        <v>#REF!</v>
      </c>
      <c r="I202" s="321" t="e">
        <f t="shared" si="0"/>
        <v>#REF!</v>
      </c>
      <c r="J202" s="321" t="e">
        <f t="shared" si="0"/>
        <v>#REF!</v>
      </c>
      <c r="K202" s="321">
        <f t="shared" si="0"/>
        <v>0</v>
      </c>
      <c r="L202" s="321" t="e">
        <f t="shared" si="0"/>
        <v>#REF!</v>
      </c>
      <c r="M202" s="321" t="e">
        <f t="shared" si="0"/>
        <v>#REF!</v>
      </c>
      <c r="N202" s="321" t="e">
        <f t="shared" si="0"/>
        <v>#REF!</v>
      </c>
      <c r="O202" s="321" t="e">
        <f t="shared" si="0"/>
        <v>#REF!</v>
      </c>
      <c r="P202" s="321">
        <f t="shared" si="0"/>
        <v>0</v>
      </c>
      <c r="Q202" s="321" t="e">
        <f t="shared" si="0"/>
        <v>#REF!</v>
      </c>
      <c r="R202" s="321" t="e">
        <f t="shared" si="0"/>
        <v>#REF!</v>
      </c>
      <c r="S202" s="321" t="e">
        <f t="shared" si="0"/>
        <v>#REF!</v>
      </c>
      <c r="T202" s="321" t="e">
        <f t="shared" si="0"/>
        <v>#REF!</v>
      </c>
      <c r="U202" s="321">
        <f t="shared" si="0"/>
        <v>0</v>
      </c>
      <c r="V202" s="321" t="e">
        <f t="shared" si="0"/>
        <v>#REF!</v>
      </c>
      <c r="W202" s="321" t="e">
        <f t="shared" si="0"/>
        <v>#REF!</v>
      </c>
      <c r="X202" s="321">
        <f t="shared" si="0"/>
        <v>0</v>
      </c>
      <c r="Y202" s="321" t="e">
        <f t="shared" si="0"/>
        <v>#REF!</v>
      </c>
      <c r="Z202" s="321" t="e">
        <f t="shared" si="0"/>
        <v>#REF!</v>
      </c>
      <c r="AA202" s="321" t="e">
        <f t="shared" si="0"/>
        <v>#REF!</v>
      </c>
      <c r="AB202" s="321">
        <f t="shared" si="0"/>
        <v>0</v>
      </c>
      <c r="AC202" s="321">
        <f t="shared" si="0"/>
        <v>0</v>
      </c>
      <c r="AD202" s="321">
        <f t="shared" si="0"/>
        <v>0</v>
      </c>
      <c r="AE202" s="321" t="e">
        <f t="shared" si="0"/>
        <v>#REF!</v>
      </c>
      <c r="AF202" s="321" t="e">
        <f t="shared" si="0"/>
        <v>#REF!</v>
      </c>
      <c r="AG202" s="321" t="e">
        <f t="shared" si="0"/>
        <v>#REF!</v>
      </c>
      <c r="AH202" s="321" t="e">
        <f t="shared" si="0"/>
        <v>#REF!</v>
      </c>
      <c r="AI202" s="321">
        <f t="shared" si="0"/>
        <v>0</v>
      </c>
      <c r="AJ202" s="321" t="e">
        <f t="shared" si="0"/>
        <v>#REF!</v>
      </c>
      <c r="AK202" s="321" t="e">
        <f t="shared" si="0"/>
        <v>#REF!</v>
      </c>
      <c r="AL202" s="321" t="e">
        <f t="shared" si="0"/>
        <v>#REF!</v>
      </c>
      <c r="AM202" s="321" t="e">
        <f t="shared" si="0"/>
        <v>#REF!</v>
      </c>
      <c r="AN202" s="321" t="e">
        <f t="shared" si="0"/>
        <v>#REF!</v>
      </c>
      <c r="AO202" s="321" t="e">
        <f t="shared" si="0"/>
        <v>#REF!</v>
      </c>
      <c r="AP202" s="321" t="e">
        <f t="shared" si="0"/>
        <v>#REF!</v>
      </c>
      <c r="AQ202" s="321" t="e">
        <f t="shared" si="0"/>
        <v>#REF!</v>
      </c>
      <c r="AR202" s="321" t="e">
        <f t="shared" si="0"/>
        <v>#REF!</v>
      </c>
      <c r="AS202" s="321" t="e">
        <f t="shared" si="0"/>
        <v>#REF!</v>
      </c>
      <c r="AT202" s="321" t="e">
        <f t="shared" si="0"/>
        <v>#REF!</v>
      </c>
      <c r="AU202" s="321" t="e">
        <f t="shared" si="0"/>
        <v>#REF!</v>
      </c>
      <c r="AV202" s="321" t="e">
        <f t="shared" si="0"/>
        <v>#REF!</v>
      </c>
      <c r="AW202" s="321" t="e">
        <f t="shared" si="0"/>
        <v>#REF!</v>
      </c>
      <c r="AX202" s="321" t="e">
        <f t="shared" si="0"/>
        <v>#REF!</v>
      </c>
      <c r="AY202" s="321" t="e">
        <f t="shared" si="0"/>
        <v>#REF!</v>
      </c>
      <c r="AZ202" s="321" t="e">
        <f t="shared" si="0"/>
        <v>#REF!</v>
      </c>
      <c r="BA202" s="321">
        <f t="shared" si="0"/>
        <v>0</v>
      </c>
      <c r="BB202" s="321" t="e">
        <f t="shared" si="0"/>
        <v>#REF!</v>
      </c>
    </row>
    <row r="203" spans="1:54" ht="14.25" customHeight="1" x14ac:dyDescent="0.25">
      <c r="A203" s="4"/>
      <c r="B203" s="287"/>
      <c r="C203" s="4"/>
      <c r="D203" s="287"/>
      <c r="E203" s="4"/>
      <c r="F203" s="287"/>
      <c r="G203" s="4"/>
      <c r="H203" s="287"/>
      <c r="I203" s="4"/>
      <c r="J203" s="287"/>
      <c r="K203" s="4"/>
      <c r="L203" s="287"/>
      <c r="M203" s="4"/>
      <c r="N203" s="287"/>
      <c r="O203" s="4"/>
      <c r="P203" s="287"/>
      <c r="Q203" s="4"/>
      <c r="R203" s="287"/>
      <c r="S203" s="4"/>
      <c r="T203" s="287"/>
      <c r="U203" s="4"/>
      <c r="V203" s="287"/>
      <c r="W203" s="4"/>
      <c r="X203" s="287"/>
      <c r="Y203" s="4"/>
      <c r="Z203" s="287"/>
      <c r="AA203" s="4"/>
      <c r="AB203" s="287"/>
      <c r="AC203" s="4"/>
      <c r="AD203" s="287"/>
      <c r="AE203" s="4"/>
      <c r="AF203" s="287"/>
      <c r="AG203" s="4"/>
      <c r="AH203" s="287"/>
      <c r="AI203" s="4"/>
      <c r="AJ203" s="287"/>
      <c r="AK203" s="4"/>
      <c r="AL203" s="287"/>
      <c r="AM203" s="4"/>
      <c r="AN203" s="287"/>
      <c r="AO203" s="4"/>
      <c r="AP203" s="287"/>
      <c r="AQ203" s="4"/>
      <c r="AR203" s="287"/>
      <c r="AS203" s="4"/>
      <c r="AT203" s="287"/>
      <c r="AU203" s="4"/>
      <c r="AV203" s="287"/>
      <c r="AW203" s="4"/>
      <c r="AX203" s="287"/>
      <c r="AY203" s="4"/>
      <c r="AZ203" s="287"/>
      <c r="BA203" s="4"/>
      <c r="BB203" s="287"/>
    </row>
    <row r="204" spans="1:54" ht="14.25" customHeight="1" x14ac:dyDescent="0.25">
      <c r="A204" s="4"/>
      <c r="B204" s="287"/>
      <c r="C204" s="4"/>
      <c r="D204" s="287"/>
      <c r="E204" s="4"/>
      <c r="F204" s="287"/>
      <c r="G204" s="4"/>
      <c r="H204" s="287"/>
      <c r="I204" s="4"/>
      <c r="J204" s="287"/>
      <c r="K204" s="4"/>
      <c r="L204" s="287"/>
      <c r="M204" s="4"/>
      <c r="N204" s="287"/>
      <c r="O204" s="4"/>
      <c r="P204" s="287"/>
      <c r="Q204" s="4"/>
      <c r="R204" s="287"/>
      <c r="S204" s="4"/>
      <c r="T204" s="287"/>
      <c r="U204" s="4"/>
      <c r="V204" s="287"/>
      <c r="W204" s="4"/>
      <c r="X204" s="287"/>
      <c r="Y204" s="4"/>
      <c r="Z204" s="287"/>
      <c r="AA204" s="4"/>
      <c r="AB204" s="287"/>
      <c r="AC204" s="4"/>
      <c r="AD204" s="287"/>
      <c r="AE204" s="4"/>
      <c r="AF204" s="287"/>
      <c r="AG204" s="4"/>
      <c r="AH204" s="287"/>
      <c r="AI204" s="4"/>
      <c r="AJ204" s="287"/>
      <c r="AK204" s="4"/>
      <c r="AL204" s="287"/>
      <c r="AM204" s="4"/>
      <c r="AN204" s="287"/>
      <c r="AO204" s="4"/>
      <c r="AP204" s="287"/>
      <c r="AQ204" s="4"/>
      <c r="AR204" s="287"/>
      <c r="AS204" s="4"/>
      <c r="AT204" s="287"/>
      <c r="AU204" s="4"/>
      <c r="AV204" s="287"/>
      <c r="AW204" s="4"/>
      <c r="AX204" s="287"/>
      <c r="AY204" s="4"/>
      <c r="AZ204" s="287"/>
      <c r="BA204" s="4"/>
      <c r="BB204" s="287"/>
    </row>
    <row r="205" spans="1:54" ht="14.25" customHeight="1" x14ac:dyDescent="0.25">
      <c r="A205" s="4"/>
      <c r="B205" s="287"/>
      <c r="C205" s="4"/>
      <c r="D205" s="287"/>
      <c r="E205" s="4"/>
      <c r="F205" s="287"/>
      <c r="G205" s="4"/>
      <c r="H205" s="287"/>
      <c r="I205" s="4"/>
      <c r="J205" s="287"/>
      <c r="K205" s="4"/>
      <c r="L205" s="287"/>
      <c r="M205" s="4"/>
      <c r="N205" s="287"/>
      <c r="O205" s="4"/>
      <c r="P205" s="287"/>
      <c r="Q205" s="4"/>
      <c r="R205" s="287"/>
      <c r="S205" s="4"/>
      <c r="T205" s="287"/>
      <c r="U205" s="4"/>
      <c r="V205" s="287"/>
      <c r="W205" s="4"/>
      <c r="X205" s="287"/>
      <c r="Y205" s="4"/>
      <c r="Z205" s="287"/>
      <c r="AA205" s="4"/>
      <c r="AB205" s="287"/>
      <c r="AC205" s="4"/>
      <c r="AD205" s="287"/>
      <c r="AE205" s="4"/>
      <c r="AF205" s="287"/>
      <c r="AG205" s="4"/>
      <c r="AH205" s="287"/>
      <c r="AI205" s="4"/>
      <c r="AJ205" s="287"/>
      <c r="AK205" s="4"/>
      <c r="AL205" s="287"/>
      <c r="AM205" s="4"/>
      <c r="AN205" s="287"/>
      <c r="AO205" s="4"/>
      <c r="AP205" s="287"/>
      <c r="AQ205" s="4"/>
      <c r="AR205" s="287"/>
      <c r="AS205" s="4"/>
      <c r="AT205" s="287"/>
      <c r="AU205" s="4"/>
      <c r="AV205" s="287"/>
      <c r="AW205" s="4"/>
      <c r="AX205" s="287"/>
      <c r="AY205" s="4"/>
      <c r="AZ205" s="287"/>
      <c r="BA205" s="4"/>
      <c r="BB205" s="287"/>
    </row>
    <row r="206" spans="1:54" ht="14.25" customHeight="1" x14ac:dyDescent="0.25">
      <c r="A206" s="4"/>
      <c r="B206" s="287"/>
      <c r="C206" s="4"/>
      <c r="D206" s="287"/>
      <c r="E206" s="4"/>
      <c r="F206" s="287"/>
      <c r="G206" s="4"/>
      <c r="H206" s="287"/>
      <c r="I206" s="4"/>
      <c r="J206" s="287"/>
      <c r="K206" s="4"/>
      <c r="L206" s="287"/>
      <c r="M206" s="4"/>
      <c r="N206" s="287"/>
      <c r="O206" s="4"/>
      <c r="P206" s="287"/>
      <c r="Q206" s="4"/>
      <c r="R206" s="287"/>
      <c r="S206" s="4"/>
      <c r="T206" s="287"/>
      <c r="U206" s="4"/>
      <c r="V206" s="287"/>
      <c r="W206" s="4"/>
      <c r="X206" s="287"/>
      <c r="Y206" s="4"/>
      <c r="Z206" s="287"/>
      <c r="AA206" s="4"/>
      <c r="AB206" s="287"/>
      <c r="AC206" s="4"/>
      <c r="AD206" s="287"/>
      <c r="AE206" s="4"/>
      <c r="AF206" s="287"/>
      <c r="AG206" s="4"/>
      <c r="AH206" s="287"/>
      <c r="AI206" s="4"/>
      <c r="AJ206" s="287"/>
      <c r="AK206" s="4"/>
      <c r="AL206" s="287"/>
      <c r="AM206" s="4"/>
      <c r="AN206" s="287"/>
      <c r="AO206" s="4"/>
      <c r="AP206" s="287"/>
      <c r="AQ206" s="4"/>
      <c r="AR206" s="287"/>
      <c r="AS206" s="4"/>
      <c r="AT206" s="287"/>
      <c r="AU206" s="4"/>
      <c r="AV206" s="287"/>
      <c r="AW206" s="4"/>
      <c r="AX206" s="287"/>
      <c r="AY206" s="4"/>
      <c r="AZ206" s="287"/>
      <c r="BA206" s="4"/>
      <c r="BB206" s="287"/>
    </row>
    <row r="207" spans="1:54" ht="14.25" customHeight="1" x14ac:dyDescent="0.25">
      <c r="A207" s="4"/>
      <c r="B207" s="287"/>
      <c r="C207" s="4"/>
      <c r="D207" s="287"/>
      <c r="E207" s="4"/>
      <c r="F207" s="287"/>
      <c r="G207" s="4"/>
      <c r="H207" s="287"/>
      <c r="I207" s="4"/>
      <c r="J207" s="287"/>
      <c r="K207" s="4"/>
      <c r="L207" s="287"/>
      <c r="M207" s="4"/>
      <c r="N207" s="287"/>
      <c r="O207" s="4"/>
      <c r="P207" s="287"/>
      <c r="Q207" s="4"/>
      <c r="R207" s="287"/>
      <c r="S207" s="4"/>
      <c r="T207" s="287"/>
      <c r="U207" s="4"/>
      <c r="V207" s="287"/>
      <c r="W207" s="4"/>
      <c r="X207" s="287"/>
      <c r="Y207" s="4"/>
      <c r="Z207" s="287"/>
      <c r="AA207" s="4"/>
      <c r="AB207" s="287"/>
      <c r="AC207" s="4"/>
      <c r="AD207" s="287"/>
      <c r="AE207" s="4"/>
      <c r="AF207" s="287"/>
      <c r="AG207" s="4"/>
      <c r="AH207" s="287"/>
      <c r="AI207" s="4"/>
      <c r="AJ207" s="287"/>
      <c r="AK207" s="4"/>
      <c r="AL207" s="287"/>
      <c r="AM207" s="4"/>
      <c r="AN207" s="287"/>
      <c r="AO207" s="4"/>
      <c r="AP207" s="287"/>
      <c r="AQ207" s="4"/>
      <c r="AR207" s="287"/>
      <c r="AS207" s="4"/>
      <c r="AT207" s="287"/>
      <c r="AU207" s="4"/>
      <c r="AV207" s="287"/>
      <c r="AW207" s="4"/>
      <c r="AX207" s="287"/>
      <c r="AY207" s="4"/>
      <c r="AZ207" s="287"/>
      <c r="BA207" s="4"/>
      <c r="BB207" s="287"/>
    </row>
    <row r="208" spans="1:54" ht="14.25" customHeight="1" x14ac:dyDescent="0.25">
      <c r="A208" s="4"/>
      <c r="B208" s="287"/>
      <c r="C208" s="4"/>
      <c r="D208" s="287"/>
      <c r="E208" s="4"/>
      <c r="F208" s="287"/>
      <c r="G208" s="4"/>
      <c r="H208" s="287"/>
      <c r="I208" s="4"/>
      <c r="J208" s="287"/>
      <c r="K208" s="4"/>
      <c r="L208" s="287"/>
      <c r="M208" s="4"/>
      <c r="N208" s="287"/>
      <c r="O208" s="4"/>
      <c r="P208" s="287"/>
      <c r="Q208" s="4"/>
      <c r="R208" s="287"/>
      <c r="S208" s="4"/>
      <c r="T208" s="287"/>
      <c r="U208" s="4"/>
      <c r="V208" s="287"/>
      <c r="W208" s="4"/>
      <c r="X208" s="287"/>
      <c r="Y208" s="4"/>
      <c r="Z208" s="287"/>
      <c r="AA208" s="4"/>
      <c r="AB208" s="287"/>
      <c r="AC208" s="4"/>
      <c r="AD208" s="287"/>
      <c r="AE208" s="4"/>
      <c r="AF208" s="287"/>
      <c r="AG208" s="4"/>
      <c r="AH208" s="287"/>
      <c r="AI208" s="4"/>
      <c r="AJ208" s="287"/>
      <c r="AK208" s="4"/>
      <c r="AL208" s="287"/>
      <c r="AM208" s="4"/>
      <c r="AN208" s="287"/>
      <c r="AO208" s="4"/>
      <c r="AP208" s="287"/>
      <c r="AQ208" s="4"/>
      <c r="AR208" s="287"/>
      <c r="AS208" s="4"/>
      <c r="AT208" s="287"/>
      <c r="AU208" s="4"/>
      <c r="AV208" s="287"/>
      <c r="AW208" s="4"/>
      <c r="AX208" s="287"/>
      <c r="AY208" s="4"/>
      <c r="AZ208" s="287"/>
      <c r="BA208" s="4"/>
      <c r="BB208" s="287"/>
    </row>
    <row r="209" spans="1:54" ht="14.25" customHeight="1" x14ac:dyDescent="0.25">
      <c r="A209" s="4"/>
      <c r="B209" s="287"/>
      <c r="C209" s="4"/>
      <c r="D209" s="287"/>
      <c r="E209" s="4"/>
      <c r="F209" s="287"/>
      <c r="G209" s="4"/>
      <c r="H209" s="287"/>
      <c r="I209" s="4"/>
      <c r="J209" s="287"/>
      <c r="K209" s="4"/>
      <c r="L209" s="287"/>
      <c r="M209" s="4"/>
      <c r="N209" s="287"/>
      <c r="O209" s="4"/>
      <c r="P209" s="287"/>
      <c r="Q209" s="4"/>
      <c r="R209" s="287"/>
      <c r="S209" s="4"/>
      <c r="T209" s="287"/>
      <c r="U209" s="4"/>
      <c r="V209" s="287"/>
      <c r="W209" s="4"/>
      <c r="X209" s="287"/>
      <c r="Y209" s="4"/>
      <c r="Z209" s="287"/>
      <c r="AA209" s="4"/>
      <c r="AB209" s="287"/>
      <c r="AC209" s="4"/>
      <c r="AD209" s="287"/>
      <c r="AE209" s="4"/>
      <c r="AF209" s="287"/>
      <c r="AG209" s="4"/>
      <c r="AH209" s="287"/>
      <c r="AI209" s="4"/>
      <c r="AJ209" s="287"/>
      <c r="AK209" s="4"/>
      <c r="AL209" s="287"/>
      <c r="AM209" s="4"/>
      <c r="AN209" s="287"/>
      <c r="AO209" s="4"/>
      <c r="AP209" s="287"/>
      <c r="AQ209" s="4"/>
      <c r="AR209" s="287"/>
      <c r="AS209" s="4"/>
      <c r="AT209" s="287"/>
      <c r="AU209" s="4"/>
      <c r="AV209" s="287"/>
      <c r="AW209" s="4"/>
      <c r="AX209" s="287"/>
      <c r="AY209" s="4"/>
      <c r="AZ209" s="287"/>
      <c r="BA209" s="4"/>
      <c r="BB209" s="287"/>
    </row>
    <row r="210" spans="1:54" ht="14.25" customHeight="1" x14ac:dyDescent="0.25">
      <c r="A210" s="4"/>
      <c r="B210" s="287"/>
      <c r="C210" s="4"/>
      <c r="D210" s="287"/>
      <c r="E210" s="4"/>
      <c r="F210" s="287"/>
      <c r="G210" s="4"/>
      <c r="H210" s="287"/>
      <c r="I210" s="4"/>
      <c r="J210" s="287"/>
      <c r="K210" s="4"/>
      <c r="L210" s="287"/>
      <c r="M210" s="4"/>
      <c r="N210" s="287"/>
      <c r="O210" s="4"/>
      <c r="P210" s="287"/>
      <c r="Q210" s="4"/>
      <c r="R210" s="287"/>
      <c r="S210" s="4"/>
      <c r="T210" s="287"/>
      <c r="U210" s="4"/>
      <c r="V210" s="287"/>
      <c r="W210" s="4"/>
      <c r="X210" s="287"/>
      <c r="Y210" s="4"/>
      <c r="Z210" s="287"/>
      <c r="AA210" s="4"/>
      <c r="AB210" s="287"/>
      <c r="AC210" s="4"/>
      <c r="AD210" s="287"/>
      <c r="AE210" s="4"/>
      <c r="AF210" s="287"/>
      <c r="AG210" s="4"/>
      <c r="AH210" s="287"/>
      <c r="AI210" s="4"/>
      <c r="AJ210" s="287"/>
      <c r="AK210" s="4"/>
      <c r="AL210" s="287"/>
      <c r="AM210" s="4"/>
      <c r="AN210" s="287"/>
      <c r="AO210" s="4"/>
      <c r="AP210" s="287"/>
      <c r="AQ210" s="4"/>
      <c r="AR210" s="287"/>
      <c r="AS210" s="4"/>
      <c r="AT210" s="287"/>
      <c r="AU210" s="4"/>
      <c r="AV210" s="287"/>
      <c r="AW210" s="4"/>
      <c r="AX210" s="287"/>
      <c r="AY210" s="4"/>
      <c r="AZ210" s="287"/>
      <c r="BA210" s="4"/>
      <c r="BB210" s="287"/>
    </row>
    <row r="211" spans="1:54" ht="14.25" customHeight="1" x14ac:dyDescent="0.25">
      <c r="A211" s="4"/>
      <c r="B211" s="287"/>
      <c r="C211" s="4"/>
      <c r="D211" s="287"/>
      <c r="E211" s="4"/>
      <c r="F211" s="287"/>
      <c r="G211" s="4"/>
      <c r="H211" s="287"/>
      <c r="I211" s="4"/>
      <c r="J211" s="287"/>
      <c r="K211" s="4"/>
      <c r="L211" s="287"/>
      <c r="M211" s="4"/>
      <c r="N211" s="287"/>
      <c r="O211" s="4"/>
      <c r="P211" s="287"/>
      <c r="Q211" s="4"/>
      <c r="R211" s="287"/>
      <c r="S211" s="4"/>
      <c r="T211" s="287"/>
      <c r="U211" s="4"/>
      <c r="V211" s="287"/>
      <c r="W211" s="4"/>
      <c r="X211" s="287"/>
      <c r="Y211" s="4"/>
      <c r="Z211" s="287"/>
      <c r="AA211" s="4"/>
      <c r="AB211" s="287"/>
      <c r="AC211" s="4"/>
      <c r="AD211" s="287"/>
      <c r="AE211" s="4"/>
      <c r="AF211" s="287"/>
      <c r="AG211" s="4"/>
      <c r="AH211" s="287"/>
      <c r="AI211" s="4"/>
      <c r="AJ211" s="287"/>
      <c r="AK211" s="4"/>
      <c r="AL211" s="287"/>
      <c r="AM211" s="4"/>
      <c r="AN211" s="287"/>
      <c r="AO211" s="4"/>
      <c r="AP211" s="287"/>
      <c r="AQ211" s="4"/>
      <c r="AR211" s="287"/>
      <c r="AS211" s="4"/>
      <c r="AT211" s="287"/>
      <c r="AU211" s="4"/>
      <c r="AV211" s="287"/>
      <c r="AW211" s="4"/>
      <c r="AX211" s="287"/>
      <c r="AY211" s="4"/>
      <c r="AZ211" s="287"/>
      <c r="BA211" s="4"/>
      <c r="BB211" s="287"/>
    </row>
    <row r="212" spans="1:54" ht="14.25" customHeight="1" x14ac:dyDescent="0.25">
      <c r="A212" s="4"/>
      <c r="B212" s="287"/>
      <c r="C212" s="4"/>
      <c r="D212" s="287"/>
      <c r="E212" s="4"/>
      <c r="F212" s="287"/>
      <c r="G212" s="4"/>
      <c r="H212" s="287"/>
      <c r="I212" s="4"/>
      <c r="J212" s="287"/>
      <c r="K212" s="4"/>
      <c r="L212" s="287"/>
      <c r="M212" s="4"/>
      <c r="N212" s="287"/>
      <c r="O212" s="4"/>
      <c r="P212" s="287"/>
      <c r="Q212" s="4"/>
      <c r="R212" s="287"/>
      <c r="S212" s="4"/>
      <c r="T212" s="287"/>
      <c r="U212" s="4"/>
      <c r="V212" s="287"/>
      <c r="W212" s="4"/>
      <c r="X212" s="287"/>
      <c r="Y212" s="4"/>
      <c r="Z212" s="287"/>
      <c r="AA212" s="4"/>
      <c r="AB212" s="287"/>
      <c r="AC212" s="4"/>
      <c r="AD212" s="287"/>
      <c r="AE212" s="4"/>
      <c r="AF212" s="287"/>
      <c r="AG212" s="4"/>
      <c r="AH212" s="287"/>
      <c r="AI212" s="4"/>
      <c r="AJ212" s="287"/>
      <c r="AK212" s="4"/>
      <c r="AL212" s="287"/>
      <c r="AM212" s="4"/>
      <c r="AN212" s="287"/>
      <c r="AO212" s="4"/>
      <c r="AP212" s="287"/>
      <c r="AQ212" s="4"/>
      <c r="AR212" s="287"/>
      <c r="AS212" s="4"/>
      <c r="AT212" s="287"/>
      <c r="AU212" s="4"/>
      <c r="AV212" s="287"/>
      <c r="AW212" s="4"/>
      <c r="AX212" s="287"/>
      <c r="AY212" s="4"/>
      <c r="AZ212" s="287"/>
      <c r="BA212" s="4"/>
      <c r="BB212" s="287"/>
    </row>
    <row r="213" spans="1:54" ht="14.25" customHeight="1" x14ac:dyDescent="0.25">
      <c r="A213" s="4"/>
      <c r="B213" s="287"/>
      <c r="C213" s="4"/>
      <c r="D213" s="287"/>
      <c r="E213" s="4"/>
      <c r="F213" s="287"/>
      <c r="G213" s="4"/>
      <c r="H213" s="287"/>
      <c r="I213" s="4"/>
      <c r="J213" s="287"/>
      <c r="K213" s="4"/>
      <c r="L213" s="287"/>
      <c r="M213" s="4"/>
      <c r="N213" s="287"/>
      <c r="O213" s="4"/>
      <c r="P213" s="287"/>
      <c r="Q213" s="4"/>
      <c r="R213" s="287"/>
      <c r="S213" s="4"/>
      <c r="T213" s="287"/>
      <c r="U213" s="4"/>
      <c r="V213" s="287"/>
      <c r="W213" s="4"/>
      <c r="X213" s="287"/>
      <c r="Y213" s="4"/>
      <c r="Z213" s="287"/>
      <c r="AA213" s="4"/>
      <c r="AB213" s="287"/>
      <c r="AC213" s="4"/>
      <c r="AD213" s="287"/>
      <c r="AE213" s="4"/>
      <c r="AF213" s="287"/>
      <c r="AG213" s="4"/>
      <c r="AH213" s="287"/>
      <c r="AI213" s="4"/>
      <c r="AJ213" s="287"/>
      <c r="AK213" s="4"/>
      <c r="AL213" s="287"/>
      <c r="AM213" s="4"/>
      <c r="AN213" s="287"/>
      <c r="AO213" s="4"/>
      <c r="AP213" s="287"/>
      <c r="AQ213" s="4"/>
      <c r="AR213" s="287"/>
      <c r="AS213" s="4"/>
      <c r="AT213" s="287"/>
      <c r="AU213" s="4"/>
      <c r="AV213" s="287"/>
      <c r="AW213" s="4"/>
      <c r="AX213" s="287"/>
      <c r="AY213" s="4"/>
      <c r="AZ213" s="287"/>
      <c r="BA213" s="4"/>
      <c r="BB213" s="287"/>
    </row>
    <row r="214" spans="1:54" ht="14.25" customHeight="1" x14ac:dyDescent="0.25">
      <c r="A214" s="4"/>
      <c r="B214" s="287"/>
      <c r="C214" s="4"/>
      <c r="D214" s="287"/>
      <c r="E214" s="4"/>
      <c r="F214" s="287"/>
      <c r="G214" s="4"/>
      <c r="H214" s="287"/>
      <c r="I214" s="4"/>
      <c r="J214" s="287"/>
      <c r="K214" s="4"/>
      <c r="L214" s="287"/>
      <c r="M214" s="4"/>
      <c r="N214" s="287"/>
      <c r="O214" s="4"/>
      <c r="P214" s="287"/>
      <c r="Q214" s="4"/>
      <c r="R214" s="287"/>
      <c r="S214" s="4"/>
      <c r="T214" s="287"/>
      <c r="U214" s="4"/>
      <c r="V214" s="287"/>
      <c r="W214" s="4"/>
      <c r="X214" s="287"/>
      <c r="Y214" s="4"/>
      <c r="Z214" s="287"/>
      <c r="AA214" s="4"/>
      <c r="AB214" s="287"/>
      <c r="AC214" s="4"/>
      <c r="AD214" s="287"/>
      <c r="AE214" s="4"/>
      <c r="AF214" s="287"/>
      <c r="AG214" s="4"/>
      <c r="AH214" s="287"/>
      <c r="AI214" s="4"/>
      <c r="AJ214" s="287"/>
      <c r="AK214" s="4"/>
      <c r="AL214" s="287"/>
      <c r="AM214" s="4"/>
      <c r="AN214" s="287"/>
      <c r="AO214" s="4"/>
      <c r="AP214" s="287"/>
      <c r="AQ214" s="4"/>
      <c r="AR214" s="287"/>
      <c r="AS214" s="4"/>
      <c r="AT214" s="287"/>
      <c r="AU214" s="4"/>
      <c r="AV214" s="287"/>
      <c r="AW214" s="4"/>
      <c r="AX214" s="287"/>
      <c r="AY214" s="4"/>
      <c r="AZ214" s="287"/>
      <c r="BA214" s="4"/>
      <c r="BB214" s="287"/>
    </row>
    <row r="215" spans="1:54" ht="14.25" customHeight="1" x14ac:dyDescent="0.25">
      <c r="A215" s="4"/>
      <c r="B215" s="287"/>
      <c r="C215" s="4"/>
      <c r="D215" s="287"/>
      <c r="E215" s="4"/>
      <c r="F215" s="287"/>
      <c r="G215" s="4"/>
      <c r="H215" s="287"/>
      <c r="I215" s="4"/>
      <c r="J215" s="287"/>
      <c r="K215" s="4"/>
      <c r="L215" s="287"/>
      <c r="M215" s="4"/>
      <c r="N215" s="287"/>
      <c r="O215" s="4"/>
      <c r="P215" s="287"/>
      <c r="Q215" s="4"/>
      <c r="R215" s="287"/>
      <c r="S215" s="4"/>
      <c r="T215" s="287"/>
      <c r="U215" s="4"/>
      <c r="V215" s="287"/>
      <c r="W215" s="4"/>
      <c r="X215" s="287"/>
      <c r="Y215" s="4"/>
      <c r="Z215" s="287"/>
      <c r="AA215" s="4"/>
      <c r="AB215" s="287"/>
      <c r="AC215" s="4"/>
      <c r="AD215" s="287"/>
      <c r="AE215" s="4"/>
      <c r="AF215" s="287"/>
      <c r="AG215" s="4"/>
      <c r="AH215" s="287"/>
      <c r="AI215" s="4"/>
      <c r="AJ215" s="287"/>
      <c r="AK215" s="4"/>
      <c r="AL215" s="287"/>
      <c r="AM215" s="4"/>
      <c r="AN215" s="287"/>
      <c r="AO215" s="4"/>
      <c r="AP215" s="287"/>
      <c r="AQ215" s="4"/>
      <c r="AR215" s="287"/>
      <c r="AS215" s="4"/>
      <c r="AT215" s="287"/>
      <c r="AU215" s="4"/>
      <c r="AV215" s="287"/>
      <c r="AW215" s="4"/>
      <c r="AX215" s="287"/>
      <c r="AY215" s="4"/>
      <c r="AZ215" s="287"/>
      <c r="BA215" s="4"/>
      <c r="BB215" s="287"/>
    </row>
    <row r="216" spans="1:54" ht="14.25" customHeight="1" x14ac:dyDescent="0.25">
      <c r="A216" s="4"/>
      <c r="B216" s="287"/>
      <c r="C216" s="4"/>
      <c r="D216" s="287"/>
      <c r="E216" s="4"/>
      <c r="F216" s="287"/>
      <c r="G216" s="4"/>
      <c r="H216" s="287"/>
      <c r="I216" s="4"/>
      <c r="J216" s="287"/>
      <c r="K216" s="4"/>
      <c r="L216" s="287"/>
      <c r="M216" s="4"/>
      <c r="N216" s="287"/>
      <c r="O216" s="4"/>
      <c r="P216" s="287"/>
      <c r="Q216" s="4"/>
      <c r="R216" s="287"/>
      <c r="S216" s="4"/>
      <c r="T216" s="287"/>
      <c r="U216" s="4"/>
      <c r="V216" s="287"/>
      <c r="W216" s="4"/>
      <c r="X216" s="287"/>
      <c r="Y216" s="4"/>
      <c r="Z216" s="287"/>
      <c r="AA216" s="4"/>
      <c r="AB216" s="287"/>
      <c r="AC216" s="4"/>
      <c r="AD216" s="287"/>
      <c r="AE216" s="4"/>
      <c r="AF216" s="287"/>
      <c r="AG216" s="4"/>
      <c r="AH216" s="287"/>
      <c r="AI216" s="4"/>
      <c r="AJ216" s="287"/>
      <c r="AK216" s="4"/>
      <c r="AL216" s="287"/>
      <c r="AM216" s="4"/>
      <c r="AN216" s="287"/>
      <c r="AO216" s="4"/>
      <c r="AP216" s="287"/>
      <c r="AQ216" s="4"/>
      <c r="AR216" s="287"/>
      <c r="AS216" s="4"/>
      <c r="AT216" s="287"/>
      <c r="AU216" s="4"/>
      <c r="AV216" s="287"/>
      <c r="AW216" s="4"/>
      <c r="AX216" s="287"/>
      <c r="AY216" s="4"/>
      <c r="AZ216" s="287"/>
      <c r="BA216" s="4"/>
      <c r="BB216" s="287"/>
    </row>
    <row r="217" spans="1:54" ht="14.25" customHeight="1" x14ac:dyDescent="0.25">
      <c r="A217" s="4"/>
      <c r="B217" s="287"/>
      <c r="C217" s="4"/>
      <c r="D217" s="287"/>
      <c r="E217" s="4"/>
      <c r="F217" s="287"/>
      <c r="G217" s="4"/>
      <c r="H217" s="287"/>
      <c r="I217" s="4"/>
      <c r="J217" s="287"/>
      <c r="K217" s="4"/>
      <c r="L217" s="287"/>
      <c r="M217" s="4"/>
      <c r="N217" s="287"/>
      <c r="O217" s="4"/>
      <c r="P217" s="287"/>
      <c r="Q217" s="4"/>
      <c r="R217" s="287"/>
      <c r="S217" s="4"/>
      <c r="T217" s="287"/>
      <c r="U217" s="4"/>
      <c r="V217" s="287"/>
      <c r="W217" s="4"/>
      <c r="X217" s="287"/>
      <c r="Y217" s="4"/>
      <c r="Z217" s="287"/>
      <c r="AA217" s="4"/>
      <c r="AB217" s="287"/>
      <c r="AC217" s="4"/>
      <c r="AD217" s="287"/>
      <c r="AE217" s="4"/>
      <c r="AF217" s="287"/>
      <c r="AG217" s="4"/>
      <c r="AH217" s="287"/>
      <c r="AI217" s="4"/>
      <c r="AJ217" s="287"/>
      <c r="AK217" s="4"/>
      <c r="AL217" s="287"/>
      <c r="AM217" s="4"/>
      <c r="AN217" s="287"/>
      <c r="AO217" s="4"/>
      <c r="AP217" s="287"/>
      <c r="AQ217" s="4"/>
      <c r="AR217" s="287"/>
      <c r="AS217" s="4"/>
      <c r="AT217" s="287"/>
      <c r="AU217" s="4"/>
      <c r="AV217" s="287"/>
      <c r="AW217" s="4"/>
      <c r="AX217" s="287"/>
      <c r="AY217" s="4"/>
      <c r="AZ217" s="287"/>
      <c r="BA217" s="4"/>
      <c r="BB217" s="287"/>
    </row>
    <row r="218" spans="1:54" ht="14.25" customHeight="1" x14ac:dyDescent="0.25">
      <c r="A218" s="4"/>
      <c r="B218" s="287"/>
      <c r="C218" s="4"/>
      <c r="D218" s="287"/>
      <c r="E218" s="4"/>
      <c r="F218" s="287"/>
      <c r="G218" s="4"/>
      <c r="H218" s="287"/>
      <c r="I218" s="4"/>
      <c r="J218" s="287"/>
      <c r="K218" s="4"/>
      <c r="L218" s="287"/>
      <c r="M218" s="4"/>
      <c r="N218" s="287"/>
      <c r="O218" s="4"/>
      <c r="P218" s="287"/>
      <c r="Q218" s="4"/>
      <c r="R218" s="287"/>
      <c r="S218" s="4"/>
      <c r="T218" s="287"/>
      <c r="U218" s="4"/>
      <c r="V218" s="287"/>
      <c r="W218" s="4"/>
      <c r="X218" s="287"/>
      <c r="Y218" s="4"/>
      <c r="Z218" s="287"/>
      <c r="AA218" s="4"/>
      <c r="AB218" s="287"/>
      <c r="AC218" s="4"/>
      <c r="AD218" s="287"/>
      <c r="AE218" s="4"/>
      <c r="AF218" s="287"/>
      <c r="AG218" s="4"/>
      <c r="AH218" s="287"/>
      <c r="AI218" s="4"/>
      <c r="AJ218" s="287"/>
      <c r="AK218" s="4"/>
      <c r="AL218" s="287"/>
      <c r="AM218" s="4"/>
      <c r="AN218" s="287"/>
      <c r="AO218" s="4"/>
      <c r="AP218" s="287"/>
      <c r="AQ218" s="4"/>
      <c r="AR218" s="287"/>
      <c r="AS218" s="4"/>
      <c r="AT218" s="287"/>
      <c r="AU218" s="4"/>
      <c r="AV218" s="287"/>
      <c r="AW218" s="4"/>
      <c r="AX218" s="287"/>
      <c r="AY218" s="4"/>
      <c r="AZ218" s="287"/>
      <c r="BA218" s="4"/>
      <c r="BB218" s="287"/>
    </row>
    <row r="219" spans="1:54" ht="14.25" customHeight="1" x14ac:dyDescent="0.25">
      <c r="A219" s="4"/>
      <c r="B219" s="287"/>
      <c r="C219" s="4"/>
      <c r="D219" s="287"/>
      <c r="E219" s="4"/>
      <c r="F219" s="287"/>
      <c r="G219" s="4"/>
      <c r="H219" s="287"/>
      <c r="I219" s="4"/>
      <c r="J219" s="287"/>
      <c r="K219" s="4"/>
      <c r="L219" s="287"/>
      <c r="M219" s="4"/>
      <c r="N219" s="287"/>
      <c r="O219" s="4"/>
      <c r="P219" s="287"/>
      <c r="Q219" s="4"/>
      <c r="R219" s="287"/>
      <c r="S219" s="4"/>
      <c r="T219" s="287"/>
      <c r="U219" s="4"/>
      <c r="V219" s="287"/>
      <c r="W219" s="4"/>
      <c r="X219" s="287"/>
      <c r="Y219" s="4"/>
      <c r="Z219" s="287"/>
      <c r="AA219" s="4"/>
      <c r="AB219" s="287"/>
      <c r="AC219" s="4"/>
      <c r="AD219" s="287"/>
      <c r="AE219" s="4"/>
      <c r="AF219" s="287"/>
      <c r="AG219" s="4"/>
      <c r="AH219" s="287"/>
      <c r="AI219" s="4"/>
      <c r="AJ219" s="287"/>
      <c r="AK219" s="4"/>
      <c r="AL219" s="287"/>
      <c r="AM219" s="4"/>
      <c r="AN219" s="287"/>
      <c r="AO219" s="4"/>
      <c r="AP219" s="287"/>
      <c r="AQ219" s="4"/>
      <c r="AR219" s="287"/>
      <c r="AS219" s="4"/>
      <c r="AT219" s="287"/>
      <c r="AU219" s="4"/>
      <c r="AV219" s="287"/>
      <c r="AW219" s="4"/>
      <c r="AX219" s="287"/>
      <c r="AY219" s="4"/>
      <c r="AZ219" s="287"/>
      <c r="BA219" s="4"/>
      <c r="BB219" s="287"/>
    </row>
    <row r="220" spans="1:54" ht="14.25" customHeight="1" x14ac:dyDescent="0.25">
      <c r="A220" s="4"/>
      <c r="B220" s="287"/>
      <c r="C220" s="4"/>
      <c r="D220" s="287"/>
      <c r="E220" s="4"/>
      <c r="F220" s="287"/>
      <c r="G220" s="4"/>
      <c r="H220" s="287"/>
      <c r="I220" s="4"/>
      <c r="J220" s="287"/>
      <c r="K220" s="4"/>
      <c r="L220" s="287"/>
      <c r="M220" s="4"/>
      <c r="N220" s="287"/>
      <c r="O220" s="4"/>
      <c r="P220" s="287"/>
      <c r="Q220" s="4"/>
      <c r="R220" s="287"/>
      <c r="S220" s="4"/>
      <c r="T220" s="287"/>
      <c r="U220" s="4"/>
      <c r="V220" s="287"/>
      <c r="W220" s="4"/>
      <c r="X220" s="287"/>
      <c r="Y220" s="4"/>
      <c r="Z220" s="287"/>
      <c r="AA220" s="4"/>
      <c r="AB220" s="287"/>
      <c r="AC220" s="4"/>
      <c r="AD220" s="287"/>
      <c r="AE220" s="4"/>
      <c r="AF220" s="287"/>
      <c r="AG220" s="4"/>
      <c r="AH220" s="287"/>
      <c r="AI220" s="4"/>
      <c r="AJ220" s="287"/>
      <c r="AK220" s="4"/>
      <c r="AL220" s="287"/>
      <c r="AM220" s="4"/>
      <c r="AN220" s="287"/>
      <c r="AO220" s="4"/>
      <c r="AP220" s="287"/>
      <c r="AQ220" s="4"/>
      <c r="AR220" s="287"/>
      <c r="AS220" s="4"/>
      <c r="AT220" s="287"/>
      <c r="AU220" s="4"/>
      <c r="AV220" s="287"/>
      <c r="AW220" s="4"/>
      <c r="AX220" s="287"/>
      <c r="AY220" s="4"/>
      <c r="AZ220" s="287"/>
      <c r="BA220" s="4"/>
      <c r="BB220" s="287"/>
    </row>
    <row r="221" spans="1:54" ht="14.25" customHeight="1" x14ac:dyDescent="0.25">
      <c r="A221" s="4"/>
      <c r="B221" s="287"/>
      <c r="C221" s="4"/>
      <c r="D221" s="287"/>
      <c r="E221" s="4"/>
      <c r="F221" s="287"/>
      <c r="G221" s="4"/>
      <c r="H221" s="287"/>
      <c r="I221" s="4"/>
      <c r="J221" s="287"/>
      <c r="K221" s="4"/>
      <c r="L221" s="287"/>
      <c r="M221" s="4"/>
      <c r="N221" s="287"/>
      <c r="O221" s="4"/>
      <c r="P221" s="287"/>
      <c r="Q221" s="4"/>
      <c r="R221" s="287"/>
      <c r="S221" s="4"/>
      <c r="T221" s="287"/>
      <c r="U221" s="4"/>
      <c r="V221" s="287"/>
      <c r="W221" s="4"/>
      <c r="X221" s="287"/>
      <c r="Y221" s="4"/>
      <c r="Z221" s="287"/>
      <c r="AA221" s="4"/>
      <c r="AB221" s="287"/>
      <c r="AC221" s="4"/>
      <c r="AD221" s="287"/>
      <c r="AE221" s="4"/>
      <c r="AF221" s="287"/>
      <c r="AG221" s="4"/>
      <c r="AH221" s="287"/>
      <c r="AI221" s="4"/>
      <c r="AJ221" s="287"/>
      <c r="AK221" s="4"/>
      <c r="AL221" s="287"/>
      <c r="AM221" s="4"/>
      <c r="AN221" s="287"/>
      <c r="AO221" s="4"/>
      <c r="AP221" s="287"/>
      <c r="AQ221" s="4"/>
      <c r="AR221" s="287"/>
      <c r="AS221" s="4"/>
      <c r="AT221" s="287"/>
      <c r="AU221" s="4"/>
      <c r="AV221" s="287"/>
      <c r="AW221" s="4"/>
      <c r="AX221" s="287"/>
      <c r="AY221" s="4"/>
      <c r="AZ221" s="287"/>
      <c r="BA221" s="4"/>
      <c r="BB221" s="287"/>
    </row>
    <row r="222" spans="1:54" ht="14.25" customHeight="1" x14ac:dyDescent="0.25">
      <c r="A222" s="4"/>
      <c r="B222" s="287"/>
      <c r="C222" s="4"/>
      <c r="D222" s="287"/>
      <c r="E222" s="4"/>
      <c r="F222" s="287"/>
      <c r="G222" s="4"/>
      <c r="H222" s="287"/>
      <c r="I222" s="4"/>
      <c r="J222" s="287"/>
      <c r="K222" s="4"/>
      <c r="L222" s="287"/>
      <c r="M222" s="4"/>
      <c r="N222" s="287"/>
      <c r="O222" s="4"/>
      <c r="P222" s="287"/>
      <c r="Q222" s="4"/>
      <c r="R222" s="287"/>
      <c r="S222" s="4"/>
      <c r="T222" s="287"/>
      <c r="U222" s="4"/>
      <c r="V222" s="287"/>
      <c r="W222" s="4"/>
      <c r="X222" s="287"/>
      <c r="Y222" s="4"/>
      <c r="Z222" s="287"/>
      <c r="AA222" s="4"/>
      <c r="AB222" s="287"/>
      <c r="AC222" s="4"/>
      <c r="AD222" s="287"/>
      <c r="AE222" s="4"/>
      <c r="AF222" s="287"/>
      <c r="AG222" s="4"/>
      <c r="AH222" s="287"/>
      <c r="AI222" s="4"/>
      <c r="AJ222" s="287"/>
      <c r="AK222" s="4"/>
      <c r="AL222" s="287"/>
      <c r="AM222" s="4"/>
      <c r="AN222" s="287"/>
      <c r="AO222" s="4"/>
      <c r="AP222" s="287"/>
      <c r="AQ222" s="4"/>
      <c r="AR222" s="287"/>
      <c r="AS222" s="4"/>
      <c r="AT222" s="287"/>
      <c r="AU222" s="4"/>
      <c r="AV222" s="287"/>
      <c r="AW222" s="4"/>
      <c r="AX222" s="287"/>
      <c r="AY222" s="4"/>
      <c r="AZ222" s="287"/>
      <c r="BA222" s="4"/>
      <c r="BB222" s="287"/>
    </row>
    <row r="223" spans="1:54" ht="14.25" customHeight="1" x14ac:dyDescent="0.25">
      <c r="A223" s="4"/>
      <c r="B223" s="287"/>
      <c r="C223" s="4"/>
      <c r="D223" s="287"/>
      <c r="E223" s="4"/>
      <c r="F223" s="287"/>
      <c r="G223" s="4"/>
      <c r="H223" s="287"/>
      <c r="I223" s="4"/>
      <c r="J223" s="287"/>
      <c r="K223" s="4"/>
      <c r="L223" s="287"/>
      <c r="M223" s="4"/>
      <c r="N223" s="287"/>
      <c r="O223" s="4"/>
      <c r="P223" s="287"/>
      <c r="Q223" s="4"/>
      <c r="R223" s="287"/>
      <c r="S223" s="4"/>
      <c r="T223" s="287"/>
      <c r="U223" s="4"/>
      <c r="V223" s="287"/>
      <c r="W223" s="4"/>
      <c r="X223" s="287"/>
      <c r="Y223" s="4"/>
      <c r="Z223" s="287"/>
      <c r="AA223" s="4"/>
      <c r="AB223" s="287"/>
      <c r="AC223" s="4"/>
      <c r="AD223" s="287"/>
      <c r="AE223" s="4"/>
      <c r="AF223" s="287"/>
      <c r="AG223" s="4"/>
      <c r="AH223" s="287"/>
      <c r="AI223" s="4"/>
      <c r="AJ223" s="287"/>
      <c r="AK223" s="4"/>
      <c r="AL223" s="287"/>
      <c r="AM223" s="4"/>
      <c r="AN223" s="287"/>
      <c r="AO223" s="4"/>
      <c r="AP223" s="287"/>
      <c r="AQ223" s="4"/>
      <c r="AR223" s="287"/>
      <c r="AS223" s="4"/>
      <c r="AT223" s="287"/>
      <c r="AU223" s="4"/>
      <c r="AV223" s="287"/>
      <c r="AW223" s="4"/>
      <c r="AX223" s="287"/>
      <c r="AY223" s="4"/>
      <c r="AZ223" s="287"/>
      <c r="BA223" s="4"/>
      <c r="BB223" s="287"/>
    </row>
    <row r="224" spans="1:54" ht="14.25" customHeight="1" x14ac:dyDescent="0.25">
      <c r="A224" s="4"/>
      <c r="B224" s="287"/>
      <c r="C224" s="4"/>
      <c r="D224" s="287"/>
      <c r="E224" s="4"/>
      <c r="F224" s="287"/>
      <c r="G224" s="4"/>
      <c r="H224" s="287"/>
      <c r="I224" s="4"/>
      <c r="J224" s="287"/>
      <c r="K224" s="4"/>
      <c r="L224" s="287"/>
      <c r="M224" s="4"/>
      <c r="N224" s="287"/>
      <c r="O224" s="4"/>
      <c r="P224" s="287"/>
      <c r="Q224" s="4"/>
      <c r="R224" s="287"/>
      <c r="S224" s="4"/>
      <c r="T224" s="287"/>
      <c r="U224" s="4"/>
      <c r="V224" s="287"/>
      <c r="W224" s="4"/>
      <c r="X224" s="287"/>
      <c r="Y224" s="4"/>
      <c r="Z224" s="287"/>
      <c r="AA224" s="4"/>
      <c r="AB224" s="287"/>
      <c r="AC224" s="4"/>
      <c r="AD224" s="287"/>
      <c r="AE224" s="4"/>
      <c r="AF224" s="287"/>
      <c r="AG224" s="4"/>
      <c r="AH224" s="287"/>
      <c r="AI224" s="4"/>
      <c r="AJ224" s="287"/>
      <c r="AK224" s="4"/>
      <c r="AL224" s="287"/>
      <c r="AM224" s="4"/>
      <c r="AN224" s="287"/>
      <c r="AO224" s="4"/>
      <c r="AP224" s="287"/>
      <c r="AQ224" s="4"/>
      <c r="AR224" s="287"/>
      <c r="AS224" s="4"/>
      <c r="AT224" s="287"/>
      <c r="AU224" s="4"/>
      <c r="AV224" s="287"/>
      <c r="AW224" s="4"/>
      <c r="AX224" s="287"/>
      <c r="AY224" s="4"/>
      <c r="AZ224" s="287"/>
      <c r="BA224" s="4"/>
      <c r="BB224" s="287"/>
    </row>
    <row r="225" spans="1:54" ht="14.25" customHeight="1" x14ac:dyDescent="0.25">
      <c r="A225" s="4"/>
      <c r="B225" s="287"/>
      <c r="C225" s="4"/>
      <c r="D225" s="287"/>
      <c r="E225" s="4"/>
      <c r="F225" s="287"/>
      <c r="G225" s="4"/>
      <c r="H225" s="287"/>
      <c r="I225" s="4"/>
      <c r="J225" s="287"/>
      <c r="K225" s="4"/>
      <c r="L225" s="287"/>
      <c r="M225" s="4"/>
      <c r="N225" s="287"/>
      <c r="O225" s="4"/>
      <c r="P225" s="287"/>
      <c r="Q225" s="4"/>
      <c r="R225" s="287"/>
      <c r="S225" s="4"/>
      <c r="T225" s="287"/>
      <c r="U225" s="4"/>
      <c r="V225" s="287"/>
      <c r="W225" s="4"/>
      <c r="X225" s="287"/>
      <c r="Y225" s="4"/>
      <c r="Z225" s="287"/>
      <c r="AA225" s="4"/>
      <c r="AB225" s="287"/>
      <c r="AC225" s="4"/>
      <c r="AD225" s="287"/>
      <c r="AE225" s="4"/>
      <c r="AF225" s="287"/>
      <c r="AG225" s="4"/>
      <c r="AH225" s="287"/>
      <c r="AI225" s="4"/>
      <c r="AJ225" s="287"/>
      <c r="AK225" s="4"/>
      <c r="AL225" s="287"/>
      <c r="AM225" s="4"/>
      <c r="AN225" s="287"/>
      <c r="AO225" s="4"/>
      <c r="AP225" s="287"/>
      <c r="AQ225" s="4"/>
      <c r="AR225" s="287"/>
      <c r="AS225" s="4"/>
      <c r="AT225" s="287"/>
      <c r="AU225" s="4"/>
      <c r="AV225" s="287"/>
      <c r="AW225" s="4"/>
      <c r="AX225" s="287"/>
      <c r="AY225" s="4"/>
      <c r="AZ225" s="287"/>
      <c r="BA225" s="4"/>
      <c r="BB225" s="287"/>
    </row>
    <row r="226" spans="1:54" ht="14.25" customHeight="1" x14ac:dyDescent="0.25">
      <c r="A226" s="4"/>
      <c r="B226" s="287"/>
      <c r="C226" s="4"/>
      <c r="D226" s="287"/>
      <c r="E226" s="4"/>
      <c r="F226" s="287"/>
      <c r="G226" s="4"/>
      <c r="H226" s="287"/>
      <c r="I226" s="4"/>
      <c r="J226" s="287"/>
      <c r="K226" s="4"/>
      <c r="L226" s="287"/>
      <c r="M226" s="4"/>
      <c r="N226" s="287"/>
      <c r="O226" s="4"/>
      <c r="P226" s="287"/>
      <c r="Q226" s="4"/>
      <c r="R226" s="287"/>
      <c r="S226" s="4"/>
      <c r="T226" s="287"/>
      <c r="U226" s="4"/>
      <c r="V226" s="287"/>
      <c r="W226" s="4"/>
      <c r="X226" s="287"/>
      <c r="Y226" s="4"/>
      <c r="Z226" s="287"/>
      <c r="AA226" s="4"/>
      <c r="AB226" s="287"/>
      <c r="AC226" s="4"/>
      <c r="AD226" s="287"/>
      <c r="AE226" s="4"/>
      <c r="AF226" s="287"/>
      <c r="AG226" s="4"/>
      <c r="AH226" s="287"/>
      <c r="AI226" s="4"/>
      <c r="AJ226" s="287"/>
      <c r="AK226" s="4"/>
      <c r="AL226" s="287"/>
      <c r="AM226" s="4"/>
      <c r="AN226" s="287"/>
      <c r="AO226" s="4"/>
      <c r="AP226" s="287"/>
      <c r="AQ226" s="4"/>
      <c r="AR226" s="287"/>
      <c r="AS226" s="4"/>
      <c r="AT226" s="287"/>
      <c r="AU226" s="4"/>
      <c r="AV226" s="287"/>
      <c r="AW226" s="4"/>
      <c r="AX226" s="287"/>
      <c r="AY226" s="4"/>
      <c r="AZ226" s="287"/>
      <c r="BA226" s="4"/>
      <c r="BB226" s="287"/>
    </row>
    <row r="227" spans="1:54" ht="14.25" customHeight="1" x14ac:dyDescent="0.25">
      <c r="A227" s="4"/>
      <c r="B227" s="287"/>
      <c r="C227" s="4"/>
      <c r="D227" s="287"/>
      <c r="E227" s="4"/>
      <c r="F227" s="287"/>
      <c r="G227" s="4"/>
      <c r="H227" s="287"/>
      <c r="I227" s="4"/>
      <c r="J227" s="287"/>
      <c r="K227" s="4"/>
      <c r="L227" s="287"/>
      <c r="M227" s="4"/>
      <c r="N227" s="287"/>
      <c r="O227" s="4"/>
      <c r="P227" s="287"/>
      <c r="Q227" s="4"/>
      <c r="R227" s="287"/>
      <c r="S227" s="4"/>
      <c r="T227" s="287"/>
      <c r="U227" s="4"/>
      <c r="V227" s="287"/>
      <c r="W227" s="4"/>
      <c r="X227" s="287"/>
      <c r="Y227" s="4"/>
      <c r="Z227" s="287"/>
      <c r="AA227" s="4"/>
      <c r="AB227" s="287"/>
      <c r="AC227" s="4"/>
      <c r="AD227" s="287"/>
      <c r="AE227" s="4"/>
      <c r="AF227" s="287"/>
      <c r="AG227" s="4"/>
      <c r="AH227" s="287"/>
      <c r="AI227" s="4"/>
      <c r="AJ227" s="287"/>
      <c r="AK227" s="4"/>
      <c r="AL227" s="287"/>
      <c r="AM227" s="4"/>
      <c r="AN227" s="287"/>
      <c r="AO227" s="4"/>
      <c r="AP227" s="287"/>
      <c r="AQ227" s="4"/>
      <c r="AR227" s="287"/>
      <c r="AS227" s="4"/>
      <c r="AT227" s="287"/>
      <c r="AU227" s="4"/>
      <c r="AV227" s="287"/>
      <c r="AW227" s="4"/>
      <c r="AX227" s="287"/>
      <c r="AY227" s="4"/>
      <c r="AZ227" s="287"/>
      <c r="BA227" s="4"/>
      <c r="BB227" s="287"/>
    </row>
    <row r="228" spans="1:54" ht="14.25" customHeight="1" x14ac:dyDescent="0.25">
      <c r="A228" s="4"/>
      <c r="B228" s="287"/>
      <c r="C228" s="4"/>
      <c r="D228" s="287"/>
      <c r="E228" s="4"/>
      <c r="F228" s="287"/>
      <c r="G228" s="4"/>
      <c r="H228" s="287"/>
      <c r="I228" s="4"/>
      <c r="J228" s="287"/>
      <c r="K228" s="4"/>
      <c r="L228" s="287"/>
      <c r="M228" s="4"/>
      <c r="N228" s="287"/>
      <c r="O228" s="4"/>
      <c r="P228" s="287"/>
      <c r="Q228" s="4"/>
      <c r="R228" s="287"/>
      <c r="S228" s="4"/>
      <c r="T228" s="287"/>
      <c r="U228" s="4"/>
      <c r="V228" s="287"/>
      <c r="W228" s="4"/>
      <c r="X228" s="287"/>
      <c r="Y228" s="4"/>
      <c r="Z228" s="287"/>
      <c r="AA228" s="4"/>
      <c r="AB228" s="287"/>
      <c r="AC228" s="4"/>
      <c r="AD228" s="287"/>
      <c r="AE228" s="4"/>
      <c r="AF228" s="287"/>
      <c r="AG228" s="4"/>
      <c r="AH228" s="287"/>
      <c r="AI228" s="4"/>
      <c r="AJ228" s="287"/>
      <c r="AK228" s="4"/>
      <c r="AL228" s="287"/>
      <c r="AM228" s="4"/>
      <c r="AN228" s="287"/>
      <c r="AO228" s="4"/>
      <c r="AP228" s="287"/>
      <c r="AQ228" s="4"/>
      <c r="AR228" s="287"/>
      <c r="AS228" s="4"/>
      <c r="AT228" s="287"/>
      <c r="AU228" s="4"/>
      <c r="AV228" s="287"/>
      <c r="AW228" s="4"/>
      <c r="AX228" s="287"/>
      <c r="AY228" s="4"/>
      <c r="AZ228" s="287"/>
      <c r="BA228" s="4"/>
      <c r="BB228" s="287"/>
    </row>
    <row r="229" spans="1:54" ht="14.25" customHeight="1" x14ac:dyDescent="0.25">
      <c r="A229" s="4"/>
      <c r="B229" s="287"/>
      <c r="C229" s="4"/>
      <c r="D229" s="287"/>
      <c r="E229" s="4"/>
      <c r="F229" s="287"/>
      <c r="G229" s="4"/>
      <c r="H229" s="287"/>
      <c r="I229" s="4"/>
      <c r="J229" s="287"/>
      <c r="K229" s="4"/>
      <c r="L229" s="287"/>
      <c r="M229" s="4"/>
      <c r="N229" s="287"/>
      <c r="O229" s="4"/>
      <c r="P229" s="287"/>
      <c r="Q229" s="4"/>
      <c r="R229" s="287"/>
      <c r="S229" s="4"/>
      <c r="T229" s="287"/>
      <c r="U229" s="4"/>
      <c r="V229" s="287"/>
      <c r="W229" s="4"/>
      <c r="X229" s="287"/>
      <c r="Y229" s="4"/>
      <c r="Z229" s="287"/>
      <c r="AA229" s="4"/>
      <c r="AB229" s="287"/>
      <c r="AC229" s="4"/>
      <c r="AD229" s="287"/>
      <c r="AE229" s="4"/>
      <c r="AF229" s="287"/>
      <c r="AG229" s="4"/>
      <c r="AH229" s="287"/>
      <c r="AI229" s="4"/>
      <c r="AJ229" s="287"/>
      <c r="AK229" s="4"/>
      <c r="AL229" s="287"/>
      <c r="AM229" s="4"/>
      <c r="AN229" s="287"/>
      <c r="AO229" s="4"/>
      <c r="AP229" s="287"/>
      <c r="AQ229" s="4"/>
      <c r="AR229" s="287"/>
      <c r="AS229" s="4"/>
      <c r="AT229" s="287"/>
      <c r="AU229" s="4"/>
      <c r="AV229" s="287"/>
      <c r="AW229" s="4"/>
      <c r="AX229" s="287"/>
      <c r="AY229" s="4"/>
      <c r="AZ229" s="287"/>
      <c r="BA229" s="4"/>
      <c r="BB229" s="287"/>
    </row>
    <row r="230" spans="1:54" ht="14.25" customHeight="1" x14ac:dyDescent="0.25">
      <c r="A230" s="4"/>
      <c r="B230" s="287"/>
      <c r="C230" s="4"/>
      <c r="D230" s="287"/>
      <c r="E230" s="4"/>
      <c r="F230" s="287"/>
      <c r="G230" s="4"/>
      <c r="H230" s="287"/>
      <c r="I230" s="4"/>
      <c r="J230" s="287"/>
      <c r="K230" s="4"/>
      <c r="L230" s="287"/>
      <c r="M230" s="4"/>
      <c r="N230" s="287"/>
      <c r="O230" s="4"/>
      <c r="P230" s="287"/>
      <c r="Q230" s="4"/>
      <c r="R230" s="287"/>
      <c r="S230" s="4"/>
      <c r="T230" s="287"/>
      <c r="U230" s="4"/>
      <c r="V230" s="287"/>
      <c r="W230" s="4"/>
      <c r="X230" s="287"/>
      <c r="Y230" s="4"/>
      <c r="Z230" s="287"/>
      <c r="AA230" s="4"/>
      <c r="AB230" s="287"/>
      <c r="AC230" s="4"/>
      <c r="AD230" s="287"/>
      <c r="AE230" s="4"/>
      <c r="AF230" s="287"/>
      <c r="AG230" s="4"/>
      <c r="AH230" s="287"/>
      <c r="AI230" s="4"/>
      <c r="AJ230" s="287"/>
      <c r="AK230" s="4"/>
      <c r="AL230" s="287"/>
      <c r="AM230" s="4"/>
      <c r="AN230" s="287"/>
      <c r="AO230" s="4"/>
      <c r="AP230" s="287"/>
      <c r="AQ230" s="4"/>
      <c r="AR230" s="287"/>
      <c r="AS230" s="4"/>
      <c r="AT230" s="287"/>
      <c r="AU230" s="4"/>
      <c r="AV230" s="287"/>
      <c r="AW230" s="4"/>
      <c r="AX230" s="287"/>
      <c r="AY230" s="4"/>
      <c r="AZ230" s="287"/>
      <c r="BA230" s="4"/>
      <c r="BB230" s="287"/>
    </row>
    <row r="231" spans="1:54" ht="14.25" customHeight="1" x14ac:dyDescent="0.25">
      <c r="A231" s="4"/>
      <c r="B231" s="287"/>
      <c r="C231" s="4"/>
      <c r="D231" s="287"/>
      <c r="E231" s="4"/>
      <c r="F231" s="287"/>
      <c r="G231" s="4"/>
      <c r="H231" s="287"/>
      <c r="I231" s="4"/>
      <c r="J231" s="287"/>
      <c r="K231" s="4"/>
      <c r="L231" s="287"/>
      <c r="M231" s="4"/>
      <c r="N231" s="287"/>
      <c r="O231" s="4"/>
      <c r="P231" s="287"/>
      <c r="Q231" s="4"/>
      <c r="R231" s="287"/>
      <c r="S231" s="4"/>
      <c r="T231" s="287"/>
      <c r="U231" s="4"/>
      <c r="V231" s="287"/>
      <c r="W231" s="4"/>
      <c r="X231" s="287"/>
      <c r="Y231" s="4"/>
      <c r="Z231" s="287"/>
      <c r="AA231" s="4"/>
      <c r="AB231" s="287"/>
      <c r="AC231" s="4"/>
      <c r="AD231" s="287"/>
      <c r="AE231" s="4"/>
      <c r="AF231" s="287"/>
      <c r="AG231" s="4"/>
      <c r="AH231" s="287"/>
      <c r="AI231" s="4"/>
      <c r="AJ231" s="287"/>
      <c r="AK231" s="4"/>
      <c r="AL231" s="287"/>
      <c r="AM231" s="4"/>
      <c r="AN231" s="287"/>
      <c r="AO231" s="4"/>
      <c r="AP231" s="287"/>
      <c r="AQ231" s="4"/>
      <c r="AR231" s="287"/>
      <c r="AS231" s="4"/>
      <c r="AT231" s="287"/>
      <c r="AU231" s="4"/>
      <c r="AV231" s="287"/>
      <c r="AW231" s="4"/>
      <c r="AX231" s="287"/>
      <c r="AY231" s="4"/>
      <c r="AZ231" s="287"/>
      <c r="BA231" s="4"/>
      <c r="BB231" s="287"/>
    </row>
    <row r="232" spans="1:54" ht="14.25" customHeight="1" x14ac:dyDescent="0.25">
      <c r="A232" s="4"/>
      <c r="B232" s="287"/>
      <c r="C232" s="4"/>
      <c r="D232" s="287"/>
      <c r="E232" s="4"/>
      <c r="F232" s="287"/>
      <c r="G232" s="4"/>
      <c r="H232" s="287"/>
      <c r="I232" s="4"/>
      <c r="J232" s="287"/>
      <c r="K232" s="4"/>
      <c r="L232" s="287"/>
      <c r="M232" s="4"/>
      <c r="N232" s="287"/>
      <c r="O232" s="4"/>
      <c r="P232" s="287"/>
      <c r="Q232" s="4"/>
      <c r="R232" s="287"/>
      <c r="S232" s="4"/>
      <c r="T232" s="287"/>
      <c r="U232" s="4"/>
      <c r="V232" s="287"/>
      <c r="W232" s="4"/>
      <c r="X232" s="287"/>
      <c r="Y232" s="4"/>
      <c r="Z232" s="287"/>
      <c r="AA232" s="4"/>
      <c r="AB232" s="287"/>
      <c r="AC232" s="4"/>
      <c r="AD232" s="287"/>
      <c r="AE232" s="4"/>
      <c r="AF232" s="287"/>
      <c r="AG232" s="4"/>
      <c r="AH232" s="287"/>
      <c r="AI232" s="4"/>
      <c r="AJ232" s="287"/>
      <c r="AK232" s="4"/>
      <c r="AL232" s="287"/>
      <c r="AM232" s="4"/>
      <c r="AN232" s="287"/>
      <c r="AO232" s="4"/>
      <c r="AP232" s="287"/>
      <c r="AQ232" s="4"/>
      <c r="AR232" s="287"/>
      <c r="AS232" s="4"/>
      <c r="AT232" s="287"/>
      <c r="AU232" s="4"/>
      <c r="AV232" s="287"/>
      <c r="AW232" s="4"/>
      <c r="AX232" s="287"/>
      <c r="AY232" s="4"/>
      <c r="AZ232" s="287"/>
      <c r="BA232" s="4"/>
      <c r="BB232" s="287"/>
    </row>
    <row r="233" spans="1:54" ht="14.25" customHeight="1" x14ac:dyDescent="0.25">
      <c r="A233" s="4"/>
      <c r="B233" s="287"/>
      <c r="C233" s="4"/>
      <c r="D233" s="287"/>
      <c r="E233" s="4"/>
      <c r="F233" s="287"/>
      <c r="G233" s="4"/>
      <c r="H233" s="287"/>
      <c r="I233" s="4"/>
      <c r="J233" s="287"/>
      <c r="K233" s="4"/>
      <c r="L233" s="287"/>
      <c r="M233" s="4"/>
      <c r="N233" s="287"/>
      <c r="O233" s="4"/>
      <c r="P233" s="287"/>
      <c r="Q233" s="4"/>
      <c r="R233" s="287"/>
      <c r="S233" s="4"/>
      <c r="T233" s="287"/>
      <c r="U233" s="4"/>
      <c r="V233" s="287"/>
      <c r="W233" s="4"/>
      <c r="X233" s="287"/>
      <c r="Y233" s="4"/>
      <c r="Z233" s="287"/>
      <c r="AA233" s="4"/>
      <c r="AB233" s="287"/>
      <c r="AC233" s="4"/>
      <c r="AD233" s="287"/>
      <c r="AE233" s="4"/>
      <c r="AF233" s="287"/>
      <c r="AG233" s="4"/>
      <c r="AH233" s="287"/>
      <c r="AI233" s="4"/>
      <c r="AJ233" s="287"/>
      <c r="AK233" s="4"/>
      <c r="AL233" s="287"/>
      <c r="AM233" s="4"/>
      <c r="AN233" s="287"/>
      <c r="AO233" s="4"/>
      <c r="AP233" s="287"/>
      <c r="AQ233" s="4"/>
      <c r="AR233" s="287"/>
      <c r="AS233" s="4"/>
      <c r="AT233" s="287"/>
      <c r="AU233" s="4"/>
      <c r="AV233" s="287"/>
      <c r="AW233" s="4"/>
      <c r="AX233" s="287"/>
      <c r="AY233" s="4"/>
      <c r="AZ233" s="287"/>
      <c r="BA233" s="4"/>
      <c r="BB233" s="287"/>
    </row>
    <row r="234" spans="1:54" ht="14.25" customHeight="1" x14ac:dyDescent="0.25">
      <c r="A234" s="4"/>
      <c r="B234" s="287"/>
      <c r="C234" s="4"/>
      <c r="D234" s="287"/>
      <c r="E234" s="4"/>
      <c r="F234" s="287"/>
      <c r="G234" s="4"/>
      <c r="H234" s="287"/>
      <c r="I234" s="4"/>
      <c r="J234" s="287"/>
      <c r="K234" s="4"/>
      <c r="L234" s="287"/>
      <c r="M234" s="4"/>
      <c r="N234" s="287"/>
      <c r="O234" s="4"/>
      <c r="P234" s="287"/>
      <c r="Q234" s="4"/>
      <c r="R234" s="287"/>
      <c r="S234" s="4"/>
      <c r="T234" s="287"/>
      <c r="U234" s="4"/>
      <c r="V234" s="287"/>
      <c r="W234" s="4"/>
      <c r="X234" s="287"/>
      <c r="Y234" s="4"/>
      <c r="Z234" s="287"/>
      <c r="AA234" s="4"/>
      <c r="AB234" s="287"/>
      <c r="AC234" s="4"/>
      <c r="AD234" s="287"/>
      <c r="AE234" s="4"/>
      <c r="AF234" s="287"/>
      <c r="AG234" s="4"/>
      <c r="AH234" s="287"/>
      <c r="AI234" s="4"/>
      <c r="AJ234" s="287"/>
      <c r="AK234" s="4"/>
      <c r="AL234" s="287"/>
      <c r="AM234" s="4"/>
      <c r="AN234" s="287"/>
      <c r="AO234" s="4"/>
      <c r="AP234" s="287"/>
      <c r="AQ234" s="4"/>
      <c r="AR234" s="287"/>
      <c r="AS234" s="4"/>
      <c r="AT234" s="287"/>
      <c r="AU234" s="4"/>
      <c r="AV234" s="287"/>
      <c r="AW234" s="4"/>
      <c r="AX234" s="287"/>
      <c r="AY234" s="4"/>
      <c r="AZ234" s="287"/>
      <c r="BA234" s="4"/>
      <c r="BB234" s="287"/>
    </row>
    <row r="235" spans="1:54" ht="14.25" customHeight="1" x14ac:dyDescent="0.25">
      <c r="A235" s="4"/>
      <c r="B235" s="287"/>
      <c r="C235" s="4"/>
      <c r="D235" s="287"/>
      <c r="E235" s="4"/>
      <c r="F235" s="287"/>
      <c r="G235" s="4"/>
      <c r="H235" s="287"/>
      <c r="I235" s="4"/>
      <c r="J235" s="287"/>
      <c r="K235" s="4"/>
      <c r="L235" s="287"/>
      <c r="M235" s="4"/>
      <c r="N235" s="287"/>
      <c r="O235" s="4"/>
      <c r="P235" s="287"/>
      <c r="Q235" s="4"/>
      <c r="R235" s="287"/>
      <c r="S235" s="4"/>
      <c r="T235" s="287"/>
      <c r="U235" s="4"/>
      <c r="V235" s="287"/>
      <c r="W235" s="4"/>
      <c r="X235" s="287"/>
      <c r="Y235" s="4"/>
      <c r="Z235" s="287"/>
      <c r="AA235" s="4"/>
      <c r="AB235" s="287"/>
      <c r="AC235" s="4"/>
      <c r="AD235" s="287"/>
      <c r="AE235" s="4"/>
      <c r="AF235" s="287"/>
      <c r="AG235" s="4"/>
      <c r="AH235" s="287"/>
      <c r="AI235" s="4"/>
      <c r="AJ235" s="287"/>
      <c r="AK235" s="4"/>
      <c r="AL235" s="287"/>
      <c r="AM235" s="4"/>
      <c r="AN235" s="287"/>
      <c r="AO235" s="4"/>
      <c r="AP235" s="287"/>
      <c r="AQ235" s="4"/>
      <c r="AR235" s="287"/>
      <c r="AS235" s="4"/>
      <c r="AT235" s="287"/>
      <c r="AU235" s="4"/>
      <c r="AV235" s="287"/>
      <c r="AW235" s="4"/>
      <c r="AX235" s="287"/>
      <c r="AY235" s="4"/>
      <c r="AZ235" s="287"/>
      <c r="BA235" s="4"/>
      <c r="BB235" s="287"/>
    </row>
    <row r="236" spans="1:54" ht="14.25" customHeight="1" x14ac:dyDescent="0.25">
      <c r="A236" s="4"/>
      <c r="B236" s="287"/>
      <c r="C236" s="4"/>
      <c r="D236" s="287"/>
      <c r="E236" s="4"/>
      <c r="F236" s="287"/>
      <c r="G236" s="4"/>
      <c r="H236" s="287"/>
      <c r="I236" s="4"/>
      <c r="J236" s="287"/>
      <c r="K236" s="4"/>
      <c r="L236" s="287"/>
      <c r="M236" s="4"/>
      <c r="N236" s="287"/>
      <c r="O236" s="4"/>
      <c r="P236" s="287"/>
      <c r="Q236" s="4"/>
      <c r="R236" s="287"/>
      <c r="S236" s="4"/>
      <c r="T236" s="287"/>
      <c r="U236" s="4"/>
      <c r="V236" s="287"/>
      <c r="W236" s="4"/>
      <c r="X236" s="287"/>
      <c r="Y236" s="4"/>
      <c r="Z236" s="287"/>
      <c r="AA236" s="4"/>
      <c r="AB236" s="287"/>
      <c r="AC236" s="4"/>
      <c r="AD236" s="287"/>
      <c r="AE236" s="4"/>
      <c r="AF236" s="287"/>
      <c r="AG236" s="4"/>
      <c r="AH236" s="287"/>
      <c r="AI236" s="4"/>
      <c r="AJ236" s="287"/>
      <c r="AK236" s="4"/>
      <c r="AL236" s="287"/>
      <c r="AM236" s="4"/>
      <c r="AN236" s="287"/>
      <c r="AO236" s="4"/>
      <c r="AP236" s="287"/>
      <c r="AQ236" s="4"/>
      <c r="AR236" s="287"/>
      <c r="AS236" s="4"/>
      <c r="AT236" s="287"/>
      <c r="AU236" s="4"/>
      <c r="AV236" s="287"/>
      <c r="AW236" s="4"/>
      <c r="AX236" s="287"/>
      <c r="AY236" s="4"/>
      <c r="AZ236" s="287"/>
      <c r="BA236" s="4"/>
      <c r="BB236" s="287"/>
    </row>
    <row r="237" spans="1:54" ht="14.25" customHeight="1" x14ac:dyDescent="0.25">
      <c r="A237" s="4"/>
      <c r="B237" s="287"/>
      <c r="C237" s="4"/>
      <c r="D237" s="287"/>
      <c r="E237" s="4"/>
      <c r="F237" s="287"/>
      <c r="G237" s="4"/>
      <c r="H237" s="287"/>
      <c r="I237" s="4"/>
      <c r="J237" s="287"/>
      <c r="K237" s="4"/>
      <c r="L237" s="287"/>
      <c r="M237" s="4"/>
      <c r="N237" s="287"/>
      <c r="O237" s="4"/>
      <c r="P237" s="287"/>
      <c r="Q237" s="4"/>
      <c r="R237" s="287"/>
      <c r="S237" s="4"/>
      <c r="T237" s="287"/>
      <c r="U237" s="4"/>
      <c r="V237" s="287"/>
      <c r="W237" s="4"/>
      <c r="X237" s="287"/>
      <c r="Y237" s="4"/>
      <c r="Z237" s="287"/>
      <c r="AA237" s="4"/>
      <c r="AB237" s="287"/>
      <c r="AC237" s="4"/>
      <c r="AD237" s="287"/>
      <c r="AE237" s="4"/>
      <c r="AF237" s="287"/>
      <c r="AG237" s="4"/>
      <c r="AH237" s="287"/>
      <c r="AI237" s="4"/>
      <c r="AJ237" s="287"/>
      <c r="AK237" s="4"/>
      <c r="AL237" s="287"/>
      <c r="AM237" s="4"/>
      <c r="AN237" s="287"/>
      <c r="AO237" s="4"/>
      <c r="AP237" s="287"/>
      <c r="AQ237" s="4"/>
      <c r="AR237" s="287"/>
      <c r="AS237" s="4"/>
      <c r="AT237" s="287"/>
      <c r="AU237" s="4"/>
      <c r="AV237" s="287"/>
      <c r="AW237" s="4"/>
      <c r="AX237" s="287"/>
      <c r="AY237" s="4"/>
      <c r="AZ237" s="287"/>
      <c r="BA237" s="4"/>
      <c r="BB237" s="287"/>
    </row>
    <row r="238" spans="1:54" ht="14.25" customHeight="1" x14ac:dyDescent="0.25">
      <c r="A238" s="4"/>
      <c r="B238" s="287"/>
      <c r="C238" s="4"/>
      <c r="D238" s="287"/>
      <c r="E238" s="4"/>
      <c r="F238" s="287"/>
      <c r="G238" s="4"/>
      <c r="H238" s="287"/>
      <c r="I238" s="4"/>
      <c r="J238" s="287"/>
      <c r="K238" s="4"/>
      <c r="L238" s="287"/>
      <c r="M238" s="4"/>
      <c r="N238" s="287"/>
      <c r="O238" s="4"/>
      <c r="P238" s="287"/>
      <c r="Q238" s="4"/>
      <c r="R238" s="287"/>
      <c r="S238" s="4"/>
      <c r="T238" s="287"/>
      <c r="U238" s="4"/>
      <c r="V238" s="287"/>
      <c r="W238" s="4"/>
      <c r="X238" s="287"/>
      <c r="Y238" s="4"/>
      <c r="Z238" s="287"/>
      <c r="AA238" s="4"/>
      <c r="AB238" s="287"/>
      <c r="AC238" s="4"/>
      <c r="AD238" s="287"/>
      <c r="AE238" s="4"/>
      <c r="AF238" s="287"/>
      <c r="AG238" s="4"/>
      <c r="AH238" s="287"/>
      <c r="AI238" s="4"/>
      <c r="AJ238" s="287"/>
      <c r="AK238" s="4"/>
      <c r="AL238" s="287"/>
      <c r="AM238" s="4"/>
      <c r="AN238" s="287"/>
      <c r="AO238" s="4"/>
      <c r="AP238" s="287"/>
      <c r="AQ238" s="4"/>
      <c r="AR238" s="287"/>
      <c r="AS238" s="4"/>
      <c r="AT238" s="287"/>
      <c r="AU238" s="4"/>
      <c r="AV238" s="287"/>
      <c r="AW238" s="4"/>
      <c r="AX238" s="287"/>
      <c r="AY238" s="4"/>
      <c r="AZ238" s="287"/>
      <c r="BA238" s="4"/>
      <c r="BB238" s="287"/>
    </row>
    <row r="239" spans="1:54" ht="14.25" customHeight="1" x14ac:dyDescent="0.25">
      <c r="A239" s="4"/>
      <c r="B239" s="287"/>
      <c r="C239" s="4"/>
      <c r="D239" s="287"/>
      <c r="E239" s="4"/>
      <c r="F239" s="287"/>
      <c r="G239" s="4"/>
      <c r="H239" s="287"/>
      <c r="I239" s="4"/>
      <c r="J239" s="287"/>
      <c r="K239" s="4"/>
      <c r="L239" s="287"/>
      <c r="M239" s="4"/>
      <c r="N239" s="287"/>
      <c r="O239" s="4"/>
      <c r="P239" s="287"/>
      <c r="Q239" s="4"/>
      <c r="R239" s="287"/>
      <c r="S239" s="4"/>
      <c r="T239" s="287"/>
      <c r="U239" s="4"/>
      <c r="V239" s="287"/>
      <c r="W239" s="4"/>
      <c r="X239" s="287"/>
      <c r="Y239" s="4"/>
      <c r="Z239" s="287"/>
      <c r="AA239" s="4"/>
      <c r="AB239" s="287"/>
      <c r="AC239" s="4"/>
      <c r="AD239" s="287"/>
      <c r="AE239" s="4"/>
      <c r="AF239" s="287"/>
      <c r="AG239" s="4"/>
      <c r="AH239" s="287"/>
      <c r="AI239" s="4"/>
      <c r="AJ239" s="287"/>
      <c r="AK239" s="4"/>
      <c r="AL239" s="287"/>
      <c r="AM239" s="4"/>
      <c r="AN239" s="287"/>
      <c r="AO239" s="4"/>
      <c r="AP239" s="287"/>
      <c r="AQ239" s="4"/>
      <c r="AR239" s="287"/>
      <c r="AS239" s="4"/>
      <c r="AT239" s="287"/>
      <c r="AU239" s="4"/>
      <c r="AV239" s="287"/>
      <c r="AW239" s="4"/>
      <c r="AX239" s="287"/>
      <c r="AY239" s="4"/>
      <c r="AZ239" s="287"/>
      <c r="BA239" s="4"/>
      <c r="BB239" s="287"/>
    </row>
    <row r="240" spans="1:54" ht="14.25" customHeight="1" x14ac:dyDescent="0.25">
      <c r="A240" s="4"/>
      <c r="B240" s="287"/>
      <c r="C240" s="4"/>
      <c r="D240" s="287"/>
      <c r="E240" s="4"/>
      <c r="F240" s="287"/>
      <c r="G240" s="4"/>
      <c r="H240" s="287"/>
      <c r="I240" s="4"/>
      <c r="J240" s="287"/>
      <c r="K240" s="4"/>
      <c r="L240" s="287"/>
      <c r="M240" s="4"/>
      <c r="N240" s="287"/>
      <c r="O240" s="4"/>
      <c r="P240" s="287"/>
      <c r="Q240" s="4"/>
      <c r="R240" s="287"/>
      <c r="S240" s="4"/>
      <c r="T240" s="287"/>
      <c r="U240" s="4"/>
      <c r="V240" s="287"/>
      <c r="W240" s="4"/>
      <c r="X240" s="287"/>
      <c r="Y240" s="4"/>
      <c r="Z240" s="287"/>
      <c r="AA240" s="4"/>
      <c r="AB240" s="287"/>
      <c r="AC240" s="4"/>
      <c r="AD240" s="287"/>
      <c r="AE240" s="4"/>
      <c r="AF240" s="287"/>
      <c r="AG240" s="4"/>
      <c r="AH240" s="287"/>
      <c r="AI240" s="4"/>
      <c r="AJ240" s="287"/>
      <c r="AK240" s="4"/>
      <c r="AL240" s="287"/>
      <c r="AM240" s="4"/>
      <c r="AN240" s="287"/>
      <c r="AO240" s="4"/>
      <c r="AP240" s="287"/>
      <c r="AQ240" s="4"/>
      <c r="AR240" s="287"/>
      <c r="AS240" s="4"/>
      <c r="AT240" s="287"/>
      <c r="AU240" s="4"/>
      <c r="AV240" s="287"/>
      <c r="AW240" s="4"/>
      <c r="AX240" s="287"/>
      <c r="AY240" s="4"/>
      <c r="AZ240" s="287"/>
      <c r="BA240" s="4"/>
      <c r="BB240" s="287"/>
    </row>
    <row r="241" spans="1:54" ht="14.25" customHeight="1" x14ac:dyDescent="0.25">
      <c r="A241" s="4"/>
      <c r="B241" s="287"/>
      <c r="C241" s="4"/>
      <c r="D241" s="287"/>
      <c r="E241" s="4"/>
      <c r="F241" s="287"/>
      <c r="G241" s="4"/>
      <c r="H241" s="287"/>
      <c r="I241" s="4"/>
      <c r="J241" s="287"/>
      <c r="K241" s="4"/>
      <c r="L241" s="287"/>
      <c r="M241" s="4"/>
      <c r="N241" s="287"/>
      <c r="O241" s="4"/>
      <c r="P241" s="287"/>
      <c r="Q241" s="4"/>
      <c r="R241" s="287"/>
      <c r="S241" s="4"/>
      <c r="T241" s="287"/>
      <c r="U241" s="4"/>
      <c r="V241" s="287"/>
      <c r="W241" s="4"/>
      <c r="X241" s="287"/>
      <c r="Y241" s="4"/>
      <c r="Z241" s="287"/>
      <c r="AA241" s="4"/>
      <c r="AB241" s="287"/>
      <c r="AC241" s="4"/>
      <c r="AD241" s="287"/>
      <c r="AE241" s="4"/>
      <c r="AF241" s="287"/>
      <c r="AG241" s="4"/>
      <c r="AH241" s="287"/>
      <c r="AI241" s="4"/>
      <c r="AJ241" s="287"/>
      <c r="AK241" s="4"/>
      <c r="AL241" s="287"/>
      <c r="AM241" s="4"/>
      <c r="AN241" s="287"/>
      <c r="AO241" s="4"/>
      <c r="AP241" s="287"/>
      <c r="AQ241" s="4"/>
      <c r="AR241" s="287"/>
      <c r="AS241" s="4"/>
      <c r="AT241" s="287"/>
      <c r="AU241" s="4"/>
      <c r="AV241" s="287"/>
      <c r="AW241" s="4"/>
      <c r="AX241" s="287"/>
      <c r="AY241" s="4"/>
      <c r="AZ241" s="287"/>
      <c r="BA241" s="4"/>
      <c r="BB241" s="287"/>
    </row>
    <row r="242" spans="1:54" ht="14.25" customHeight="1" x14ac:dyDescent="0.25">
      <c r="A242" s="4"/>
      <c r="B242" s="287"/>
      <c r="C242" s="4"/>
      <c r="D242" s="287"/>
      <c r="E242" s="4"/>
      <c r="F242" s="287"/>
      <c r="G242" s="4"/>
      <c r="H242" s="287"/>
      <c r="I242" s="4"/>
      <c r="J242" s="287"/>
      <c r="K242" s="4"/>
      <c r="L242" s="287"/>
      <c r="M242" s="4"/>
      <c r="N242" s="287"/>
      <c r="O242" s="4"/>
      <c r="P242" s="287"/>
      <c r="Q242" s="4"/>
      <c r="R242" s="287"/>
      <c r="S242" s="4"/>
      <c r="T242" s="287"/>
      <c r="U242" s="4"/>
      <c r="V242" s="287"/>
      <c r="W242" s="4"/>
      <c r="X242" s="287"/>
      <c r="Y242" s="4"/>
      <c r="Z242" s="287"/>
      <c r="AA242" s="4"/>
      <c r="AB242" s="287"/>
      <c r="AC242" s="4"/>
      <c r="AD242" s="287"/>
      <c r="AE242" s="4"/>
      <c r="AF242" s="287"/>
      <c r="AG242" s="4"/>
      <c r="AH242" s="287"/>
      <c r="AI242" s="4"/>
      <c r="AJ242" s="287"/>
      <c r="AK242" s="4"/>
      <c r="AL242" s="287"/>
      <c r="AM242" s="4"/>
      <c r="AN242" s="287"/>
      <c r="AO242" s="4"/>
      <c r="AP242" s="287"/>
      <c r="AQ242" s="4"/>
      <c r="AR242" s="287"/>
      <c r="AS242" s="4"/>
      <c r="AT242" s="287"/>
      <c r="AU242" s="4"/>
      <c r="AV242" s="287"/>
      <c r="AW242" s="4"/>
      <c r="AX242" s="287"/>
      <c r="AY242" s="4"/>
      <c r="AZ242" s="287"/>
      <c r="BA242" s="4"/>
      <c r="BB242" s="287"/>
    </row>
    <row r="243" spans="1:54" ht="14.25" customHeight="1" x14ac:dyDescent="0.25">
      <c r="A243" s="4"/>
      <c r="B243" s="287"/>
      <c r="C243" s="4"/>
      <c r="D243" s="287"/>
      <c r="E243" s="4"/>
      <c r="F243" s="287"/>
      <c r="G243" s="4"/>
      <c r="H243" s="287"/>
      <c r="I243" s="4"/>
      <c r="J243" s="287"/>
      <c r="K243" s="4"/>
      <c r="L243" s="287"/>
      <c r="M243" s="4"/>
      <c r="N243" s="287"/>
      <c r="O243" s="4"/>
      <c r="P243" s="287"/>
      <c r="Q243" s="4"/>
      <c r="R243" s="287"/>
      <c r="S243" s="4"/>
      <c r="T243" s="287"/>
      <c r="U243" s="4"/>
      <c r="V243" s="287"/>
      <c r="W243" s="4"/>
      <c r="X243" s="287"/>
      <c r="Y243" s="4"/>
      <c r="Z243" s="287"/>
      <c r="AA243" s="4"/>
      <c r="AB243" s="287"/>
      <c r="AC243" s="4"/>
      <c r="AD243" s="287"/>
      <c r="AE243" s="4"/>
      <c r="AF243" s="287"/>
      <c r="AG243" s="4"/>
      <c r="AH243" s="287"/>
      <c r="AI243" s="4"/>
      <c r="AJ243" s="287"/>
      <c r="AK243" s="4"/>
      <c r="AL243" s="287"/>
      <c r="AM243" s="4"/>
      <c r="AN243" s="287"/>
      <c r="AO243" s="4"/>
      <c r="AP243" s="287"/>
      <c r="AQ243" s="4"/>
      <c r="AR243" s="287"/>
      <c r="AS243" s="4"/>
      <c r="AT243" s="287"/>
      <c r="AU243" s="4"/>
      <c r="AV243" s="287"/>
      <c r="AW243" s="4"/>
      <c r="AX243" s="287"/>
      <c r="AY243" s="4"/>
      <c r="AZ243" s="287"/>
      <c r="BA243" s="4"/>
      <c r="BB243" s="287"/>
    </row>
    <row r="244" spans="1:54" ht="14.25" customHeight="1" x14ac:dyDescent="0.25">
      <c r="A244" s="4"/>
      <c r="B244" s="287"/>
      <c r="C244" s="4"/>
      <c r="D244" s="287"/>
      <c r="E244" s="4"/>
      <c r="F244" s="287"/>
      <c r="G244" s="4"/>
      <c r="H244" s="287"/>
      <c r="I244" s="4"/>
      <c r="J244" s="287"/>
      <c r="K244" s="4"/>
      <c r="L244" s="287"/>
      <c r="M244" s="4"/>
      <c r="N244" s="287"/>
      <c r="O244" s="4"/>
      <c r="P244" s="287"/>
      <c r="Q244" s="4"/>
      <c r="R244" s="287"/>
      <c r="S244" s="4"/>
      <c r="T244" s="287"/>
      <c r="U244" s="4"/>
      <c r="V244" s="287"/>
      <c r="W244" s="4"/>
      <c r="X244" s="287"/>
      <c r="Y244" s="4"/>
      <c r="Z244" s="287"/>
      <c r="AA244" s="4"/>
      <c r="AB244" s="287"/>
      <c r="AC244" s="4"/>
      <c r="AD244" s="287"/>
      <c r="AE244" s="4"/>
      <c r="AF244" s="287"/>
      <c r="AG244" s="4"/>
      <c r="AH244" s="287"/>
      <c r="AI244" s="4"/>
      <c r="AJ244" s="287"/>
      <c r="AK244" s="4"/>
      <c r="AL244" s="287"/>
      <c r="AM244" s="4"/>
      <c r="AN244" s="287"/>
      <c r="AO244" s="4"/>
      <c r="AP244" s="287"/>
      <c r="AQ244" s="4"/>
      <c r="AR244" s="287"/>
      <c r="AS244" s="4"/>
      <c r="AT244" s="287"/>
      <c r="AU244" s="4"/>
      <c r="AV244" s="287"/>
      <c r="AW244" s="4"/>
      <c r="AX244" s="287"/>
      <c r="AY244" s="4"/>
      <c r="AZ244" s="287"/>
      <c r="BA244" s="4"/>
      <c r="BB244" s="287"/>
    </row>
    <row r="245" spans="1:54" ht="14.25" customHeight="1" x14ac:dyDescent="0.25">
      <c r="A245" s="4"/>
      <c r="B245" s="287"/>
      <c r="C245" s="4"/>
      <c r="D245" s="287"/>
      <c r="E245" s="4"/>
      <c r="F245" s="287"/>
      <c r="G245" s="4"/>
      <c r="H245" s="287"/>
      <c r="I245" s="4"/>
      <c r="J245" s="287"/>
      <c r="K245" s="4"/>
      <c r="L245" s="287"/>
      <c r="M245" s="4"/>
      <c r="N245" s="287"/>
      <c r="O245" s="4"/>
      <c r="P245" s="287"/>
      <c r="Q245" s="4"/>
      <c r="R245" s="287"/>
      <c r="S245" s="4"/>
      <c r="T245" s="287"/>
      <c r="U245" s="4"/>
      <c r="V245" s="287"/>
      <c r="W245" s="4"/>
      <c r="X245" s="287"/>
      <c r="Y245" s="4"/>
      <c r="Z245" s="287"/>
      <c r="AA245" s="4"/>
      <c r="AB245" s="287"/>
      <c r="AC245" s="4"/>
      <c r="AD245" s="287"/>
      <c r="AE245" s="4"/>
      <c r="AF245" s="287"/>
      <c r="AG245" s="4"/>
      <c r="AH245" s="287"/>
      <c r="AI245" s="4"/>
      <c r="AJ245" s="287"/>
      <c r="AK245" s="4"/>
      <c r="AL245" s="287"/>
      <c r="AM245" s="4"/>
      <c r="AN245" s="287"/>
      <c r="AO245" s="4"/>
      <c r="AP245" s="287"/>
      <c r="AQ245" s="4"/>
      <c r="AR245" s="287"/>
      <c r="AS245" s="4"/>
      <c r="AT245" s="287"/>
      <c r="AU245" s="4"/>
      <c r="AV245" s="287"/>
      <c r="AW245" s="4"/>
      <c r="AX245" s="287"/>
      <c r="AY245" s="4"/>
      <c r="AZ245" s="287"/>
      <c r="BA245" s="4"/>
      <c r="BB245" s="287"/>
    </row>
    <row r="246" spans="1:54" ht="14.25" customHeight="1" x14ac:dyDescent="0.25">
      <c r="A246" s="4"/>
      <c r="B246" s="287"/>
      <c r="C246" s="4"/>
      <c r="D246" s="287"/>
      <c r="E246" s="4"/>
      <c r="F246" s="287"/>
      <c r="G246" s="4"/>
      <c r="H246" s="287"/>
      <c r="I246" s="4"/>
      <c r="J246" s="287"/>
      <c r="K246" s="4"/>
      <c r="L246" s="287"/>
      <c r="M246" s="4"/>
      <c r="N246" s="287"/>
      <c r="O246" s="4"/>
      <c r="P246" s="287"/>
      <c r="Q246" s="4"/>
      <c r="R246" s="287"/>
      <c r="S246" s="4"/>
      <c r="T246" s="287"/>
      <c r="U246" s="4"/>
      <c r="V246" s="287"/>
      <c r="W246" s="4"/>
      <c r="X246" s="287"/>
      <c r="Y246" s="4"/>
      <c r="Z246" s="287"/>
      <c r="AA246" s="4"/>
      <c r="AB246" s="287"/>
      <c r="AC246" s="4"/>
      <c r="AD246" s="287"/>
      <c r="AE246" s="4"/>
      <c r="AF246" s="287"/>
      <c r="AG246" s="4"/>
      <c r="AH246" s="287"/>
      <c r="AI246" s="4"/>
      <c r="AJ246" s="287"/>
      <c r="AK246" s="4"/>
      <c r="AL246" s="287"/>
      <c r="AM246" s="4"/>
      <c r="AN246" s="287"/>
      <c r="AO246" s="4"/>
      <c r="AP246" s="287"/>
      <c r="AQ246" s="4"/>
      <c r="AR246" s="287"/>
      <c r="AS246" s="4"/>
      <c r="AT246" s="287"/>
      <c r="AU246" s="4"/>
      <c r="AV246" s="287"/>
      <c r="AW246" s="4"/>
      <c r="AX246" s="287"/>
      <c r="AY246" s="4"/>
      <c r="AZ246" s="287"/>
      <c r="BA246" s="4"/>
      <c r="BB246" s="287"/>
    </row>
    <row r="247" spans="1:54" ht="14.25" customHeight="1" x14ac:dyDescent="0.25">
      <c r="A247" s="4"/>
      <c r="B247" s="287"/>
      <c r="C247" s="4"/>
      <c r="D247" s="287"/>
      <c r="E247" s="4"/>
      <c r="F247" s="287"/>
      <c r="G247" s="4"/>
      <c r="H247" s="287"/>
      <c r="I247" s="4"/>
      <c r="J247" s="287"/>
      <c r="K247" s="4"/>
      <c r="L247" s="287"/>
      <c r="M247" s="4"/>
      <c r="N247" s="287"/>
      <c r="O247" s="4"/>
      <c r="P247" s="287"/>
      <c r="Q247" s="4"/>
      <c r="R247" s="287"/>
      <c r="S247" s="4"/>
      <c r="T247" s="287"/>
      <c r="U247" s="4"/>
      <c r="V247" s="287"/>
      <c r="W247" s="4"/>
      <c r="X247" s="287"/>
      <c r="Y247" s="4"/>
      <c r="Z247" s="287"/>
      <c r="AA247" s="4"/>
      <c r="AB247" s="287"/>
      <c r="AC247" s="4"/>
      <c r="AD247" s="287"/>
      <c r="AE247" s="4"/>
      <c r="AF247" s="287"/>
      <c r="AG247" s="4"/>
      <c r="AH247" s="287"/>
      <c r="AI247" s="4"/>
      <c r="AJ247" s="287"/>
      <c r="AK247" s="4"/>
      <c r="AL247" s="287"/>
      <c r="AM247" s="4"/>
      <c r="AN247" s="287"/>
      <c r="AO247" s="4"/>
      <c r="AP247" s="287"/>
      <c r="AQ247" s="4"/>
      <c r="AR247" s="287"/>
      <c r="AS247" s="4"/>
      <c r="AT247" s="287"/>
      <c r="AU247" s="4"/>
      <c r="AV247" s="287"/>
      <c r="AW247" s="4"/>
      <c r="AX247" s="287"/>
      <c r="AY247" s="4"/>
      <c r="AZ247" s="287"/>
      <c r="BA247" s="4"/>
      <c r="BB247" s="287"/>
    </row>
    <row r="248" spans="1:54" ht="14.25" customHeight="1" x14ac:dyDescent="0.25">
      <c r="A248" s="4"/>
      <c r="B248" s="287"/>
      <c r="C248" s="4"/>
      <c r="D248" s="287"/>
      <c r="E248" s="4"/>
      <c r="F248" s="287"/>
      <c r="G248" s="4"/>
      <c r="H248" s="287"/>
      <c r="I248" s="4"/>
      <c r="J248" s="287"/>
      <c r="K248" s="4"/>
      <c r="L248" s="287"/>
      <c r="M248" s="4"/>
      <c r="N248" s="287"/>
      <c r="O248" s="4"/>
      <c r="P248" s="287"/>
      <c r="Q248" s="4"/>
      <c r="R248" s="287"/>
      <c r="S248" s="4"/>
      <c r="T248" s="287"/>
      <c r="U248" s="4"/>
      <c r="V248" s="287"/>
      <c r="W248" s="4"/>
      <c r="X248" s="287"/>
      <c r="Y248" s="4"/>
      <c r="Z248" s="287"/>
      <c r="AA248" s="4"/>
      <c r="AB248" s="287"/>
      <c r="AC248" s="4"/>
      <c r="AD248" s="287"/>
      <c r="AE248" s="4"/>
      <c r="AF248" s="287"/>
      <c r="AG248" s="4"/>
      <c r="AH248" s="287"/>
      <c r="AI248" s="4"/>
      <c r="AJ248" s="287"/>
      <c r="AK248" s="4"/>
      <c r="AL248" s="287"/>
      <c r="AM248" s="4"/>
      <c r="AN248" s="287"/>
      <c r="AO248" s="4"/>
      <c r="AP248" s="287"/>
      <c r="AQ248" s="4"/>
      <c r="AR248" s="287"/>
      <c r="AS248" s="4"/>
      <c r="AT248" s="287"/>
      <c r="AU248" s="4"/>
      <c r="AV248" s="287"/>
      <c r="AW248" s="4"/>
      <c r="AX248" s="287"/>
      <c r="AY248" s="4"/>
      <c r="AZ248" s="287"/>
      <c r="BA248" s="4"/>
      <c r="BB248" s="287"/>
    </row>
    <row r="249" spans="1:54" ht="14.25" customHeight="1" x14ac:dyDescent="0.25">
      <c r="A249" s="4"/>
      <c r="B249" s="287"/>
      <c r="C249" s="4"/>
      <c r="D249" s="287"/>
      <c r="E249" s="4"/>
      <c r="F249" s="287"/>
      <c r="G249" s="4"/>
      <c r="H249" s="287"/>
      <c r="I249" s="4"/>
      <c r="J249" s="287"/>
      <c r="K249" s="4"/>
      <c r="L249" s="287"/>
      <c r="M249" s="4"/>
      <c r="N249" s="287"/>
      <c r="O249" s="4"/>
      <c r="P249" s="287"/>
      <c r="Q249" s="4"/>
      <c r="R249" s="287"/>
      <c r="S249" s="4"/>
      <c r="T249" s="287"/>
      <c r="U249" s="4"/>
      <c r="V249" s="287"/>
      <c r="W249" s="4"/>
      <c r="X249" s="287"/>
      <c r="Y249" s="4"/>
      <c r="Z249" s="287"/>
      <c r="AA249" s="4"/>
      <c r="AB249" s="287"/>
      <c r="AC249" s="4"/>
      <c r="AD249" s="287"/>
      <c r="AE249" s="4"/>
      <c r="AF249" s="287"/>
      <c r="AG249" s="4"/>
      <c r="AH249" s="287"/>
      <c r="AI249" s="4"/>
      <c r="AJ249" s="287"/>
      <c r="AK249" s="4"/>
      <c r="AL249" s="287"/>
      <c r="AM249" s="4"/>
      <c r="AN249" s="287"/>
      <c r="AO249" s="4"/>
      <c r="AP249" s="287"/>
      <c r="AQ249" s="4"/>
      <c r="AR249" s="287"/>
      <c r="AS249" s="4"/>
      <c r="AT249" s="287"/>
      <c r="AU249" s="4"/>
      <c r="AV249" s="287"/>
      <c r="AW249" s="4"/>
      <c r="AX249" s="287"/>
      <c r="AY249" s="4"/>
      <c r="AZ249" s="287"/>
      <c r="BA249" s="4"/>
      <c r="BB249" s="287"/>
    </row>
    <row r="250" spans="1:54" ht="14.25" customHeight="1" x14ac:dyDescent="0.25">
      <c r="A250" s="4"/>
      <c r="B250" s="287"/>
      <c r="C250" s="4"/>
      <c r="D250" s="287"/>
      <c r="E250" s="4"/>
      <c r="F250" s="287"/>
      <c r="G250" s="4"/>
      <c r="H250" s="287"/>
      <c r="I250" s="4"/>
      <c r="J250" s="287"/>
      <c r="K250" s="4"/>
      <c r="L250" s="287"/>
      <c r="M250" s="4"/>
      <c r="N250" s="287"/>
      <c r="O250" s="4"/>
      <c r="P250" s="287"/>
      <c r="Q250" s="4"/>
      <c r="R250" s="287"/>
      <c r="S250" s="4"/>
      <c r="T250" s="287"/>
      <c r="U250" s="4"/>
      <c r="V250" s="287"/>
      <c r="W250" s="4"/>
      <c r="X250" s="287"/>
      <c r="Y250" s="4"/>
      <c r="Z250" s="287"/>
      <c r="AA250" s="4"/>
      <c r="AB250" s="287"/>
      <c r="AC250" s="4"/>
      <c r="AD250" s="287"/>
      <c r="AE250" s="4"/>
      <c r="AF250" s="287"/>
      <c r="AG250" s="4"/>
      <c r="AH250" s="287"/>
      <c r="AI250" s="4"/>
      <c r="AJ250" s="287"/>
      <c r="AK250" s="4"/>
      <c r="AL250" s="287"/>
      <c r="AM250" s="4"/>
      <c r="AN250" s="287"/>
      <c r="AO250" s="4"/>
      <c r="AP250" s="287"/>
      <c r="AQ250" s="4"/>
      <c r="AR250" s="287"/>
      <c r="AS250" s="4"/>
      <c r="AT250" s="287"/>
      <c r="AU250" s="4"/>
      <c r="AV250" s="287"/>
      <c r="AW250" s="4"/>
      <c r="AX250" s="287"/>
      <c r="AY250" s="4"/>
      <c r="AZ250" s="287"/>
      <c r="BA250" s="4"/>
      <c r="BB250" s="287"/>
    </row>
    <row r="251" spans="1:54" ht="14.25" customHeight="1" x14ac:dyDescent="0.25">
      <c r="A251" s="4"/>
      <c r="B251" s="287"/>
      <c r="C251" s="4"/>
      <c r="D251" s="287"/>
      <c r="E251" s="4"/>
      <c r="F251" s="287"/>
      <c r="G251" s="4"/>
      <c r="H251" s="287"/>
      <c r="I251" s="4"/>
      <c r="J251" s="287"/>
      <c r="K251" s="4"/>
      <c r="L251" s="287"/>
      <c r="M251" s="4"/>
      <c r="N251" s="287"/>
      <c r="O251" s="4"/>
      <c r="P251" s="287"/>
      <c r="Q251" s="4"/>
      <c r="R251" s="287"/>
      <c r="S251" s="4"/>
      <c r="T251" s="287"/>
      <c r="U251" s="4"/>
      <c r="V251" s="287"/>
      <c r="W251" s="4"/>
      <c r="X251" s="287"/>
      <c r="Y251" s="4"/>
      <c r="Z251" s="287"/>
      <c r="AA251" s="4"/>
      <c r="AB251" s="287"/>
      <c r="AC251" s="4"/>
      <c r="AD251" s="287"/>
      <c r="AE251" s="4"/>
      <c r="AF251" s="287"/>
      <c r="AG251" s="4"/>
      <c r="AH251" s="287"/>
      <c r="AI251" s="4"/>
      <c r="AJ251" s="287"/>
      <c r="AK251" s="4"/>
      <c r="AL251" s="287"/>
      <c r="AM251" s="4"/>
      <c r="AN251" s="287"/>
      <c r="AO251" s="4"/>
      <c r="AP251" s="287"/>
      <c r="AQ251" s="4"/>
      <c r="AR251" s="287"/>
      <c r="AS251" s="4"/>
      <c r="AT251" s="287"/>
      <c r="AU251" s="4"/>
      <c r="AV251" s="287"/>
      <c r="AW251" s="4"/>
      <c r="AX251" s="287"/>
      <c r="AY251" s="4"/>
      <c r="AZ251" s="287"/>
      <c r="BA251" s="4"/>
      <c r="BB251" s="287"/>
    </row>
    <row r="252" spans="1:54" ht="14.25" customHeight="1" x14ac:dyDescent="0.25">
      <c r="A252" s="4"/>
      <c r="B252" s="287"/>
      <c r="C252" s="4"/>
      <c r="D252" s="287"/>
      <c r="E252" s="4"/>
      <c r="F252" s="287"/>
      <c r="G252" s="4"/>
      <c r="H252" s="287"/>
      <c r="I252" s="4"/>
      <c r="J252" s="287"/>
      <c r="K252" s="4"/>
      <c r="L252" s="287"/>
      <c r="M252" s="4"/>
      <c r="N252" s="287"/>
      <c r="O252" s="4"/>
      <c r="P252" s="287"/>
      <c r="Q252" s="4"/>
      <c r="R252" s="287"/>
      <c r="S252" s="4"/>
      <c r="T252" s="287"/>
      <c r="U252" s="4"/>
      <c r="V252" s="287"/>
      <c r="W252" s="4"/>
      <c r="X252" s="287"/>
      <c r="Y252" s="4"/>
      <c r="Z252" s="287"/>
      <c r="AA252" s="4"/>
      <c r="AB252" s="287"/>
      <c r="AC252" s="4"/>
      <c r="AD252" s="287"/>
      <c r="AE252" s="4"/>
      <c r="AF252" s="287"/>
      <c r="AG252" s="4"/>
      <c r="AH252" s="287"/>
      <c r="AI252" s="4"/>
      <c r="AJ252" s="287"/>
      <c r="AK252" s="4"/>
      <c r="AL252" s="287"/>
      <c r="AM252" s="4"/>
      <c r="AN252" s="287"/>
      <c r="AO252" s="4"/>
      <c r="AP252" s="287"/>
      <c r="AQ252" s="4"/>
      <c r="AR252" s="287"/>
      <c r="AS252" s="4"/>
      <c r="AT252" s="287"/>
      <c r="AU252" s="4"/>
      <c r="AV252" s="287"/>
      <c r="AW252" s="4"/>
      <c r="AX252" s="287"/>
      <c r="AY252" s="4"/>
      <c r="AZ252" s="287"/>
      <c r="BA252" s="4"/>
      <c r="BB252" s="287"/>
    </row>
    <row r="253" spans="1:54" ht="14.25" customHeight="1" x14ac:dyDescent="0.25">
      <c r="A253" s="4"/>
      <c r="B253" s="287"/>
      <c r="C253" s="4"/>
      <c r="D253" s="287"/>
      <c r="E253" s="4"/>
      <c r="F253" s="287"/>
      <c r="G253" s="4"/>
      <c r="H253" s="287"/>
      <c r="I253" s="4"/>
      <c r="J253" s="287"/>
      <c r="K253" s="4"/>
      <c r="L253" s="287"/>
      <c r="M253" s="4"/>
      <c r="N253" s="287"/>
      <c r="O253" s="4"/>
      <c r="P253" s="287"/>
      <c r="Q253" s="4"/>
      <c r="R253" s="287"/>
      <c r="S253" s="4"/>
      <c r="T253" s="287"/>
      <c r="U253" s="4"/>
      <c r="V253" s="287"/>
      <c r="W253" s="4"/>
      <c r="X253" s="287"/>
      <c r="Y253" s="4"/>
      <c r="Z253" s="287"/>
      <c r="AA253" s="4"/>
      <c r="AB253" s="287"/>
      <c r="AC253" s="4"/>
      <c r="AD253" s="287"/>
      <c r="AE253" s="4"/>
      <c r="AF253" s="287"/>
      <c r="AG253" s="4"/>
      <c r="AH253" s="287"/>
      <c r="AI253" s="4"/>
      <c r="AJ253" s="287"/>
      <c r="AK253" s="4"/>
      <c r="AL253" s="287"/>
      <c r="AM253" s="4"/>
      <c r="AN253" s="287"/>
      <c r="AO253" s="4"/>
      <c r="AP253" s="287"/>
      <c r="AQ253" s="4"/>
      <c r="AR253" s="287"/>
      <c r="AS253" s="4"/>
      <c r="AT253" s="287"/>
      <c r="AU253" s="4"/>
      <c r="AV253" s="287"/>
      <c r="AW253" s="4"/>
      <c r="AX253" s="287"/>
      <c r="AY253" s="4"/>
      <c r="AZ253" s="287"/>
      <c r="BA253" s="4"/>
      <c r="BB253" s="287"/>
    </row>
    <row r="254" spans="1:54" ht="14.25" customHeight="1" x14ac:dyDescent="0.25">
      <c r="A254" s="4"/>
      <c r="B254" s="287"/>
      <c r="C254" s="4"/>
      <c r="D254" s="287"/>
      <c r="E254" s="4"/>
      <c r="F254" s="287"/>
      <c r="G254" s="4"/>
      <c r="H254" s="287"/>
      <c r="I254" s="4"/>
      <c r="J254" s="287"/>
      <c r="K254" s="4"/>
      <c r="L254" s="287"/>
      <c r="M254" s="4"/>
      <c r="N254" s="287"/>
      <c r="O254" s="4"/>
      <c r="P254" s="287"/>
      <c r="Q254" s="4"/>
      <c r="R254" s="287"/>
      <c r="S254" s="4"/>
      <c r="T254" s="287"/>
      <c r="U254" s="4"/>
      <c r="V254" s="287"/>
      <c r="W254" s="4"/>
      <c r="X254" s="287"/>
      <c r="Y254" s="4"/>
      <c r="Z254" s="287"/>
      <c r="AA254" s="4"/>
      <c r="AB254" s="287"/>
      <c r="AC254" s="4"/>
      <c r="AD254" s="287"/>
      <c r="AE254" s="4"/>
      <c r="AF254" s="287"/>
      <c r="AG254" s="4"/>
      <c r="AH254" s="287"/>
      <c r="AI254" s="4"/>
      <c r="AJ254" s="287"/>
      <c r="AK254" s="4"/>
      <c r="AL254" s="287"/>
      <c r="AM254" s="4"/>
      <c r="AN254" s="287"/>
      <c r="AO254" s="4"/>
      <c r="AP254" s="287"/>
      <c r="AQ254" s="4"/>
      <c r="AR254" s="287"/>
      <c r="AS254" s="4"/>
      <c r="AT254" s="287"/>
      <c r="AU254" s="4"/>
      <c r="AV254" s="287"/>
      <c r="AW254" s="4"/>
      <c r="AX254" s="287"/>
      <c r="AY254" s="4"/>
      <c r="AZ254" s="287"/>
      <c r="BA254" s="4"/>
      <c r="BB254" s="287"/>
    </row>
    <row r="255" spans="1:54" ht="14.25" customHeight="1" x14ac:dyDescent="0.25">
      <c r="A255" s="4"/>
      <c r="B255" s="287"/>
      <c r="C255" s="4"/>
      <c r="D255" s="287"/>
      <c r="E255" s="4"/>
      <c r="F255" s="287"/>
      <c r="G255" s="4"/>
      <c r="H255" s="287"/>
      <c r="I255" s="4"/>
      <c r="J255" s="287"/>
      <c r="K255" s="4"/>
      <c r="L255" s="287"/>
      <c r="M255" s="4"/>
      <c r="N255" s="287"/>
      <c r="O255" s="4"/>
      <c r="P255" s="287"/>
      <c r="Q255" s="4"/>
      <c r="R255" s="287"/>
      <c r="S255" s="4"/>
      <c r="T255" s="287"/>
      <c r="U255" s="4"/>
      <c r="V255" s="287"/>
      <c r="W255" s="4"/>
      <c r="X255" s="287"/>
      <c r="Y255" s="4"/>
      <c r="Z255" s="287"/>
      <c r="AA255" s="4"/>
      <c r="AB255" s="287"/>
      <c r="AC255" s="4"/>
      <c r="AD255" s="287"/>
      <c r="AE255" s="4"/>
      <c r="AF255" s="287"/>
      <c r="AG255" s="4"/>
      <c r="AH255" s="287"/>
      <c r="AI255" s="4"/>
      <c r="AJ255" s="287"/>
      <c r="AK255" s="4"/>
      <c r="AL255" s="287"/>
      <c r="AM255" s="4"/>
      <c r="AN255" s="287"/>
      <c r="AO255" s="4"/>
      <c r="AP255" s="287"/>
      <c r="AQ255" s="4"/>
      <c r="AR255" s="287"/>
      <c r="AS255" s="4"/>
      <c r="AT255" s="287"/>
      <c r="AU255" s="4"/>
      <c r="AV255" s="287"/>
      <c r="AW255" s="4"/>
      <c r="AX255" s="287"/>
      <c r="AY255" s="4"/>
      <c r="AZ255" s="287"/>
      <c r="BA255" s="4"/>
      <c r="BB255" s="287"/>
    </row>
    <row r="256" spans="1:54" ht="14.25" customHeight="1" x14ac:dyDescent="0.25">
      <c r="A256" s="4"/>
      <c r="B256" s="287"/>
      <c r="C256" s="4"/>
      <c r="D256" s="287"/>
      <c r="E256" s="4"/>
      <c r="F256" s="287"/>
      <c r="G256" s="4"/>
      <c r="H256" s="287"/>
      <c r="I256" s="4"/>
      <c r="J256" s="287"/>
      <c r="K256" s="4"/>
      <c r="L256" s="287"/>
      <c r="M256" s="4"/>
      <c r="N256" s="287"/>
      <c r="O256" s="4"/>
      <c r="P256" s="287"/>
      <c r="Q256" s="4"/>
      <c r="R256" s="287"/>
      <c r="S256" s="4"/>
      <c r="T256" s="287"/>
      <c r="U256" s="4"/>
      <c r="V256" s="287"/>
      <c r="W256" s="4"/>
      <c r="X256" s="287"/>
      <c r="Y256" s="4"/>
      <c r="Z256" s="287"/>
      <c r="AA256" s="4"/>
      <c r="AB256" s="287"/>
      <c r="AC256" s="4"/>
      <c r="AD256" s="287"/>
      <c r="AE256" s="4"/>
      <c r="AF256" s="287"/>
      <c r="AG256" s="4"/>
      <c r="AH256" s="287"/>
      <c r="AI256" s="4"/>
      <c r="AJ256" s="287"/>
      <c r="AK256" s="4"/>
      <c r="AL256" s="287"/>
      <c r="AM256" s="4"/>
      <c r="AN256" s="287"/>
      <c r="AO256" s="4"/>
      <c r="AP256" s="287"/>
      <c r="AQ256" s="4"/>
      <c r="AR256" s="287"/>
      <c r="AS256" s="4"/>
      <c r="AT256" s="287"/>
      <c r="AU256" s="4"/>
      <c r="AV256" s="287"/>
      <c r="AW256" s="4"/>
      <c r="AX256" s="287"/>
      <c r="AY256" s="4"/>
      <c r="AZ256" s="287"/>
      <c r="BA256" s="4"/>
      <c r="BB256" s="287"/>
    </row>
    <row r="257" spans="1:54" ht="14.25" customHeight="1" x14ac:dyDescent="0.25">
      <c r="A257" s="4"/>
      <c r="B257" s="287"/>
      <c r="C257" s="4"/>
      <c r="D257" s="287"/>
      <c r="E257" s="4"/>
      <c r="F257" s="287"/>
      <c r="G257" s="4"/>
      <c r="H257" s="287"/>
      <c r="I257" s="4"/>
      <c r="J257" s="287"/>
      <c r="K257" s="4"/>
      <c r="L257" s="287"/>
      <c r="M257" s="4"/>
      <c r="N257" s="287"/>
      <c r="O257" s="4"/>
      <c r="P257" s="287"/>
      <c r="Q257" s="4"/>
      <c r="R257" s="287"/>
      <c r="S257" s="4"/>
      <c r="T257" s="287"/>
      <c r="U257" s="4"/>
      <c r="V257" s="287"/>
      <c r="W257" s="4"/>
      <c r="X257" s="287"/>
      <c r="Y257" s="4"/>
      <c r="Z257" s="287"/>
      <c r="AA257" s="4"/>
      <c r="AB257" s="287"/>
      <c r="AC257" s="4"/>
      <c r="AD257" s="287"/>
      <c r="AE257" s="4"/>
      <c r="AF257" s="287"/>
      <c r="AG257" s="4"/>
      <c r="AH257" s="287"/>
      <c r="AI257" s="4"/>
      <c r="AJ257" s="287"/>
      <c r="AK257" s="4"/>
      <c r="AL257" s="287"/>
      <c r="AM257" s="4"/>
      <c r="AN257" s="287"/>
      <c r="AO257" s="4"/>
      <c r="AP257" s="287"/>
      <c r="AQ257" s="4"/>
      <c r="AR257" s="287"/>
      <c r="AS257" s="4"/>
      <c r="AT257" s="287"/>
      <c r="AU257" s="4"/>
      <c r="AV257" s="287"/>
      <c r="AW257" s="4"/>
      <c r="AX257" s="287"/>
      <c r="AY257" s="4"/>
      <c r="AZ257" s="287"/>
      <c r="BA257" s="4"/>
      <c r="BB257" s="287"/>
    </row>
    <row r="258" spans="1:54" ht="14.25" customHeight="1" x14ac:dyDescent="0.25">
      <c r="A258" s="4"/>
      <c r="B258" s="287"/>
      <c r="C258" s="4"/>
      <c r="D258" s="287"/>
      <c r="E258" s="4"/>
      <c r="F258" s="287"/>
      <c r="G258" s="4"/>
      <c r="H258" s="287"/>
      <c r="I258" s="4"/>
      <c r="J258" s="287"/>
      <c r="K258" s="4"/>
      <c r="L258" s="287"/>
      <c r="M258" s="4"/>
      <c r="N258" s="287"/>
      <c r="O258" s="4"/>
      <c r="P258" s="287"/>
      <c r="Q258" s="4"/>
      <c r="R258" s="287"/>
      <c r="S258" s="4"/>
      <c r="T258" s="287"/>
      <c r="U258" s="4"/>
      <c r="V258" s="287"/>
      <c r="W258" s="4"/>
      <c r="X258" s="287"/>
      <c r="Y258" s="4"/>
      <c r="Z258" s="287"/>
      <c r="AA258" s="4"/>
      <c r="AB258" s="287"/>
      <c r="AC258" s="4"/>
      <c r="AD258" s="287"/>
      <c r="AE258" s="4"/>
      <c r="AF258" s="287"/>
      <c r="AG258" s="4"/>
      <c r="AH258" s="287"/>
      <c r="AI258" s="4"/>
      <c r="AJ258" s="287"/>
      <c r="AK258" s="4"/>
      <c r="AL258" s="287"/>
      <c r="AM258" s="4"/>
      <c r="AN258" s="287"/>
      <c r="AO258" s="4"/>
      <c r="AP258" s="287"/>
      <c r="AQ258" s="4"/>
      <c r="AR258" s="287"/>
      <c r="AS258" s="4"/>
      <c r="AT258" s="287"/>
      <c r="AU258" s="4"/>
      <c r="AV258" s="287"/>
      <c r="AW258" s="4"/>
      <c r="AX258" s="287"/>
      <c r="AY258" s="4"/>
      <c r="AZ258" s="287"/>
      <c r="BA258" s="4"/>
      <c r="BB258" s="287"/>
    </row>
    <row r="259" spans="1:54" ht="14.25" customHeight="1" x14ac:dyDescent="0.25">
      <c r="A259" s="4"/>
      <c r="B259" s="287"/>
      <c r="C259" s="4"/>
      <c r="D259" s="287"/>
      <c r="E259" s="4"/>
      <c r="F259" s="287"/>
      <c r="G259" s="4"/>
      <c r="H259" s="287"/>
      <c r="I259" s="4"/>
      <c r="J259" s="287"/>
      <c r="K259" s="4"/>
      <c r="L259" s="287"/>
      <c r="M259" s="4"/>
      <c r="N259" s="287"/>
      <c r="O259" s="4"/>
      <c r="P259" s="287"/>
      <c r="Q259" s="4"/>
      <c r="R259" s="287"/>
      <c r="S259" s="4"/>
      <c r="T259" s="287"/>
      <c r="U259" s="4"/>
      <c r="V259" s="287"/>
      <c r="W259" s="4"/>
      <c r="X259" s="287"/>
      <c r="Y259" s="4"/>
      <c r="Z259" s="287"/>
      <c r="AA259" s="4"/>
      <c r="AB259" s="287"/>
      <c r="AC259" s="4"/>
      <c r="AD259" s="287"/>
      <c r="AE259" s="4"/>
      <c r="AF259" s="287"/>
      <c r="AG259" s="4"/>
      <c r="AH259" s="287"/>
      <c r="AI259" s="4"/>
      <c r="AJ259" s="287"/>
      <c r="AK259" s="4"/>
      <c r="AL259" s="287"/>
      <c r="AM259" s="4"/>
      <c r="AN259" s="287"/>
      <c r="AO259" s="4"/>
      <c r="AP259" s="287"/>
      <c r="AQ259" s="4"/>
      <c r="AR259" s="287"/>
      <c r="AS259" s="4"/>
      <c r="AT259" s="287"/>
      <c r="AU259" s="4"/>
      <c r="AV259" s="287"/>
      <c r="AW259" s="4"/>
      <c r="AX259" s="287"/>
      <c r="AY259" s="4"/>
      <c r="AZ259" s="287"/>
      <c r="BA259" s="4"/>
      <c r="BB259" s="287"/>
    </row>
    <row r="260" spans="1:54" ht="14.25" customHeight="1" x14ac:dyDescent="0.25">
      <c r="A260" s="4"/>
      <c r="B260" s="287"/>
      <c r="C260" s="4"/>
      <c r="D260" s="287"/>
      <c r="E260" s="4"/>
      <c r="F260" s="287"/>
      <c r="G260" s="4"/>
      <c r="H260" s="287"/>
      <c r="I260" s="4"/>
      <c r="J260" s="287"/>
      <c r="K260" s="4"/>
      <c r="L260" s="287"/>
      <c r="M260" s="4"/>
      <c r="N260" s="287"/>
      <c r="O260" s="4"/>
      <c r="P260" s="287"/>
      <c r="Q260" s="4"/>
      <c r="R260" s="287"/>
      <c r="S260" s="4"/>
      <c r="T260" s="287"/>
      <c r="U260" s="4"/>
      <c r="V260" s="287"/>
      <c r="W260" s="4"/>
      <c r="X260" s="287"/>
      <c r="Y260" s="4"/>
      <c r="Z260" s="287"/>
      <c r="AA260" s="4"/>
      <c r="AB260" s="287"/>
      <c r="AC260" s="4"/>
      <c r="AD260" s="287"/>
      <c r="AE260" s="4"/>
      <c r="AF260" s="287"/>
      <c r="AG260" s="4"/>
      <c r="AH260" s="287"/>
      <c r="AI260" s="4"/>
      <c r="AJ260" s="287"/>
      <c r="AK260" s="4"/>
      <c r="AL260" s="287"/>
      <c r="AM260" s="4"/>
      <c r="AN260" s="287"/>
      <c r="AO260" s="4"/>
      <c r="AP260" s="287"/>
      <c r="AQ260" s="4"/>
      <c r="AR260" s="287"/>
      <c r="AS260" s="4"/>
      <c r="AT260" s="287"/>
      <c r="AU260" s="4"/>
      <c r="AV260" s="287"/>
      <c r="AW260" s="4"/>
      <c r="AX260" s="287"/>
      <c r="AY260" s="4"/>
      <c r="AZ260" s="287"/>
      <c r="BA260" s="4"/>
      <c r="BB260" s="287"/>
    </row>
    <row r="261" spans="1:54" ht="14.25" customHeight="1" x14ac:dyDescent="0.25">
      <c r="A261" s="4"/>
      <c r="B261" s="287"/>
      <c r="C261" s="4"/>
      <c r="D261" s="287"/>
      <c r="E261" s="4"/>
      <c r="F261" s="287"/>
      <c r="G261" s="4"/>
      <c r="H261" s="287"/>
      <c r="I261" s="4"/>
      <c r="J261" s="287"/>
      <c r="K261" s="4"/>
      <c r="L261" s="287"/>
      <c r="M261" s="4"/>
      <c r="N261" s="287"/>
      <c r="O261" s="4"/>
      <c r="P261" s="287"/>
      <c r="Q261" s="4"/>
      <c r="R261" s="287"/>
      <c r="S261" s="4"/>
      <c r="T261" s="287"/>
      <c r="U261" s="4"/>
      <c r="V261" s="287"/>
      <c r="W261" s="4"/>
      <c r="X261" s="287"/>
      <c r="Y261" s="4"/>
      <c r="Z261" s="287"/>
      <c r="AA261" s="4"/>
      <c r="AB261" s="287"/>
      <c r="AC261" s="4"/>
      <c r="AD261" s="287"/>
      <c r="AE261" s="4"/>
      <c r="AF261" s="287"/>
      <c r="AG261" s="4"/>
      <c r="AH261" s="287"/>
      <c r="AI261" s="4"/>
      <c r="AJ261" s="287"/>
      <c r="AK261" s="4"/>
      <c r="AL261" s="287"/>
      <c r="AM261" s="4"/>
      <c r="AN261" s="287"/>
      <c r="AO261" s="4"/>
      <c r="AP261" s="287"/>
      <c r="AQ261" s="4"/>
      <c r="AR261" s="287"/>
      <c r="AS261" s="4"/>
      <c r="AT261" s="287"/>
      <c r="AU261" s="4"/>
      <c r="AV261" s="287"/>
      <c r="AW261" s="4"/>
      <c r="AX261" s="287"/>
      <c r="AY261" s="4"/>
      <c r="AZ261" s="287"/>
      <c r="BA261" s="4"/>
      <c r="BB261" s="287"/>
    </row>
    <row r="262" spans="1:54" ht="14.25" customHeight="1" x14ac:dyDescent="0.25">
      <c r="A262" s="4"/>
      <c r="B262" s="287"/>
      <c r="C262" s="4"/>
      <c r="D262" s="287"/>
      <c r="E262" s="4"/>
      <c r="F262" s="287"/>
      <c r="G262" s="4"/>
      <c r="H262" s="287"/>
      <c r="I262" s="4"/>
      <c r="J262" s="287"/>
      <c r="K262" s="4"/>
      <c r="L262" s="287"/>
      <c r="M262" s="4"/>
      <c r="N262" s="287"/>
      <c r="O262" s="4"/>
      <c r="P262" s="287"/>
      <c r="Q262" s="4"/>
      <c r="R262" s="287"/>
      <c r="S262" s="4"/>
      <c r="T262" s="287"/>
      <c r="U262" s="4"/>
      <c r="V262" s="287"/>
      <c r="W262" s="4"/>
      <c r="X262" s="287"/>
      <c r="Y262" s="4"/>
      <c r="Z262" s="287"/>
      <c r="AA262" s="4"/>
      <c r="AB262" s="287"/>
      <c r="AC262" s="4"/>
      <c r="AD262" s="287"/>
      <c r="AE262" s="4"/>
      <c r="AF262" s="287"/>
      <c r="AG262" s="4"/>
      <c r="AH262" s="287"/>
      <c r="AI262" s="4"/>
      <c r="AJ262" s="287"/>
      <c r="AK262" s="4"/>
      <c r="AL262" s="287"/>
      <c r="AM262" s="4"/>
      <c r="AN262" s="287"/>
      <c r="AO262" s="4"/>
      <c r="AP262" s="287"/>
      <c r="AQ262" s="4"/>
      <c r="AR262" s="287"/>
      <c r="AS262" s="4"/>
      <c r="AT262" s="287"/>
      <c r="AU262" s="4"/>
      <c r="AV262" s="287"/>
      <c r="AW262" s="4"/>
      <c r="AX262" s="287"/>
      <c r="AY262" s="4"/>
      <c r="AZ262" s="287"/>
      <c r="BA262" s="4"/>
      <c r="BB262" s="287"/>
    </row>
    <row r="263" spans="1:54" ht="14.25" customHeight="1" x14ac:dyDescent="0.25">
      <c r="A263" s="4"/>
      <c r="B263" s="287"/>
      <c r="C263" s="4"/>
      <c r="D263" s="287"/>
      <c r="E263" s="4"/>
      <c r="F263" s="287"/>
      <c r="G263" s="4"/>
      <c r="H263" s="287"/>
      <c r="I263" s="4"/>
      <c r="J263" s="287"/>
      <c r="K263" s="4"/>
      <c r="L263" s="287"/>
      <c r="M263" s="4"/>
      <c r="N263" s="287"/>
      <c r="O263" s="4"/>
      <c r="P263" s="287"/>
      <c r="Q263" s="4"/>
      <c r="R263" s="287"/>
      <c r="S263" s="4"/>
      <c r="T263" s="287"/>
      <c r="U263" s="4"/>
      <c r="V263" s="287"/>
      <c r="W263" s="4"/>
      <c r="X263" s="287"/>
      <c r="Y263" s="4"/>
      <c r="Z263" s="287"/>
      <c r="AA263" s="4"/>
      <c r="AB263" s="287"/>
      <c r="AC263" s="4"/>
      <c r="AD263" s="287"/>
      <c r="AE263" s="4"/>
      <c r="AF263" s="287"/>
      <c r="AG263" s="4"/>
      <c r="AH263" s="287"/>
      <c r="AI263" s="4"/>
      <c r="AJ263" s="287"/>
      <c r="AK263" s="4"/>
      <c r="AL263" s="287"/>
      <c r="AM263" s="4"/>
      <c r="AN263" s="287"/>
      <c r="AO263" s="4"/>
      <c r="AP263" s="287"/>
      <c r="AQ263" s="4"/>
      <c r="AR263" s="287"/>
      <c r="AS263" s="4"/>
      <c r="AT263" s="287"/>
      <c r="AU263" s="4"/>
      <c r="AV263" s="287"/>
      <c r="AW263" s="4"/>
      <c r="AX263" s="287"/>
      <c r="AY263" s="4"/>
      <c r="AZ263" s="287"/>
      <c r="BA263" s="4"/>
      <c r="BB263" s="287"/>
    </row>
    <row r="264" spans="1:54" ht="14.25" customHeight="1" x14ac:dyDescent="0.25">
      <c r="A264" s="4"/>
      <c r="B264" s="287"/>
      <c r="C264" s="4"/>
      <c r="D264" s="287"/>
      <c r="E264" s="4"/>
      <c r="F264" s="287"/>
      <c r="G264" s="4"/>
      <c r="H264" s="287"/>
      <c r="I264" s="4"/>
      <c r="J264" s="287"/>
      <c r="K264" s="4"/>
      <c r="L264" s="287"/>
      <c r="M264" s="4"/>
      <c r="N264" s="287"/>
      <c r="O264" s="4"/>
      <c r="P264" s="287"/>
      <c r="Q264" s="4"/>
      <c r="R264" s="287"/>
      <c r="S264" s="4"/>
      <c r="T264" s="287"/>
      <c r="U264" s="4"/>
      <c r="V264" s="287"/>
      <c r="W264" s="4"/>
      <c r="X264" s="287"/>
      <c r="Y264" s="4"/>
      <c r="Z264" s="287"/>
      <c r="AA264" s="4"/>
      <c r="AB264" s="287"/>
      <c r="AC264" s="4"/>
      <c r="AD264" s="287"/>
      <c r="AE264" s="4"/>
      <c r="AF264" s="287"/>
      <c r="AG264" s="4"/>
      <c r="AH264" s="287"/>
      <c r="AI264" s="4"/>
      <c r="AJ264" s="287"/>
      <c r="AK264" s="4"/>
      <c r="AL264" s="287"/>
      <c r="AM264" s="4"/>
      <c r="AN264" s="287"/>
      <c r="AO264" s="4"/>
      <c r="AP264" s="287"/>
      <c r="AQ264" s="4"/>
      <c r="AR264" s="287"/>
      <c r="AS264" s="4"/>
      <c r="AT264" s="287"/>
      <c r="AU264" s="4"/>
      <c r="AV264" s="287"/>
      <c r="AW264" s="4"/>
      <c r="AX264" s="287"/>
      <c r="AY264" s="4"/>
      <c r="AZ264" s="287"/>
      <c r="BA264" s="4"/>
      <c r="BB264" s="287"/>
    </row>
    <row r="265" spans="1:54" ht="14.25" customHeight="1" x14ac:dyDescent="0.25">
      <c r="A265" s="4"/>
      <c r="B265" s="287"/>
      <c r="C265" s="4"/>
      <c r="D265" s="287"/>
      <c r="E265" s="4"/>
      <c r="F265" s="287"/>
      <c r="G265" s="4"/>
      <c r="H265" s="287"/>
      <c r="I265" s="4"/>
      <c r="J265" s="287"/>
      <c r="K265" s="4"/>
      <c r="L265" s="287"/>
      <c r="M265" s="4"/>
      <c r="N265" s="287"/>
      <c r="O265" s="4"/>
      <c r="P265" s="287"/>
      <c r="Q265" s="4"/>
      <c r="R265" s="287"/>
      <c r="S265" s="4"/>
      <c r="T265" s="287"/>
      <c r="U265" s="4"/>
      <c r="V265" s="287"/>
      <c r="W265" s="4"/>
      <c r="X265" s="287"/>
      <c r="Y265" s="4"/>
      <c r="Z265" s="287"/>
      <c r="AA265" s="4"/>
      <c r="AB265" s="287"/>
      <c r="AC265" s="4"/>
      <c r="AD265" s="287"/>
      <c r="AE265" s="4"/>
      <c r="AF265" s="287"/>
      <c r="AG265" s="4"/>
      <c r="AH265" s="287"/>
      <c r="AI265" s="4"/>
      <c r="AJ265" s="287"/>
      <c r="AK265" s="4"/>
      <c r="AL265" s="287"/>
      <c r="AM265" s="4"/>
      <c r="AN265" s="287"/>
      <c r="AO265" s="4"/>
      <c r="AP265" s="287"/>
      <c r="AQ265" s="4"/>
      <c r="AR265" s="287"/>
      <c r="AS265" s="4"/>
      <c r="AT265" s="287"/>
      <c r="AU265" s="4"/>
      <c r="AV265" s="287"/>
      <c r="AW265" s="4"/>
      <c r="AX265" s="287"/>
      <c r="AY265" s="4"/>
      <c r="AZ265" s="287"/>
      <c r="BA265" s="4"/>
      <c r="BB265" s="287"/>
    </row>
    <row r="266" spans="1:54" ht="14.25" customHeight="1" x14ac:dyDescent="0.25">
      <c r="A266" s="4"/>
      <c r="B266" s="287"/>
      <c r="C266" s="4"/>
      <c r="D266" s="287"/>
      <c r="E266" s="4"/>
      <c r="F266" s="287"/>
      <c r="G266" s="4"/>
      <c r="H266" s="287"/>
      <c r="I266" s="4"/>
      <c r="J266" s="287"/>
      <c r="K266" s="4"/>
      <c r="L266" s="287"/>
      <c r="M266" s="4"/>
      <c r="N266" s="287"/>
      <c r="O266" s="4"/>
      <c r="P266" s="287"/>
      <c r="Q266" s="4"/>
      <c r="R266" s="287"/>
      <c r="S266" s="4"/>
      <c r="T266" s="287"/>
      <c r="U266" s="4"/>
      <c r="V266" s="287"/>
      <c r="W266" s="4"/>
      <c r="X266" s="287"/>
      <c r="Y266" s="4"/>
      <c r="Z266" s="287"/>
      <c r="AA266" s="4"/>
      <c r="AB266" s="287"/>
      <c r="AC266" s="4"/>
      <c r="AD266" s="287"/>
      <c r="AE266" s="4"/>
      <c r="AF266" s="287"/>
      <c r="AG266" s="4"/>
      <c r="AH266" s="287"/>
      <c r="AI266" s="4"/>
      <c r="AJ266" s="287"/>
      <c r="AK266" s="4"/>
      <c r="AL266" s="287"/>
      <c r="AM266" s="4"/>
      <c r="AN266" s="287"/>
      <c r="AO266" s="4"/>
      <c r="AP266" s="287"/>
      <c r="AQ266" s="4"/>
      <c r="AR266" s="287"/>
      <c r="AS266" s="4"/>
      <c r="AT266" s="287"/>
      <c r="AU266" s="4"/>
      <c r="AV266" s="287"/>
      <c r="AW266" s="4"/>
      <c r="AX266" s="287"/>
      <c r="AY266" s="4"/>
      <c r="AZ266" s="287"/>
      <c r="BA266" s="4"/>
      <c r="BB266" s="287"/>
    </row>
    <row r="267" spans="1:54" ht="14.25" customHeight="1" x14ac:dyDescent="0.25">
      <c r="A267" s="4"/>
      <c r="B267" s="287"/>
      <c r="C267" s="4"/>
      <c r="D267" s="287"/>
      <c r="E267" s="4"/>
      <c r="F267" s="287"/>
      <c r="G267" s="4"/>
      <c r="H267" s="287"/>
      <c r="I267" s="4"/>
      <c r="J267" s="287"/>
      <c r="K267" s="4"/>
      <c r="L267" s="287"/>
      <c r="M267" s="4"/>
      <c r="N267" s="287"/>
      <c r="O267" s="4"/>
      <c r="P267" s="287"/>
      <c r="Q267" s="4"/>
      <c r="R267" s="287"/>
      <c r="S267" s="4"/>
      <c r="T267" s="287"/>
      <c r="U267" s="4"/>
      <c r="V267" s="287"/>
      <c r="W267" s="4"/>
      <c r="X267" s="287"/>
      <c r="Y267" s="4"/>
      <c r="Z267" s="287"/>
      <c r="AA267" s="4"/>
      <c r="AB267" s="287"/>
      <c r="AC267" s="4"/>
      <c r="AD267" s="287"/>
      <c r="AE267" s="4"/>
      <c r="AF267" s="287"/>
      <c r="AG267" s="4"/>
      <c r="AH267" s="287"/>
      <c r="AI267" s="4"/>
      <c r="AJ267" s="287"/>
      <c r="AK267" s="4"/>
      <c r="AL267" s="287"/>
      <c r="AM267" s="4"/>
      <c r="AN267" s="287"/>
      <c r="AO267" s="4"/>
      <c r="AP267" s="287"/>
      <c r="AQ267" s="4"/>
      <c r="AR267" s="287"/>
      <c r="AS267" s="4"/>
      <c r="AT267" s="287"/>
      <c r="AU267" s="4"/>
      <c r="AV267" s="287"/>
      <c r="AW267" s="4"/>
      <c r="AX267" s="287"/>
      <c r="AY267" s="4"/>
      <c r="AZ267" s="287"/>
      <c r="BA267" s="4"/>
      <c r="BB267" s="287"/>
    </row>
    <row r="268" spans="1:54" ht="14.25" customHeight="1" x14ac:dyDescent="0.25">
      <c r="A268" s="4"/>
      <c r="B268" s="287"/>
      <c r="C268" s="4"/>
      <c r="D268" s="287"/>
      <c r="E268" s="4"/>
      <c r="F268" s="287"/>
      <c r="G268" s="4"/>
      <c r="H268" s="287"/>
      <c r="I268" s="4"/>
      <c r="J268" s="287"/>
      <c r="K268" s="4"/>
      <c r="L268" s="287"/>
      <c r="M268" s="4"/>
      <c r="N268" s="287"/>
      <c r="O268" s="4"/>
      <c r="P268" s="287"/>
      <c r="Q268" s="4"/>
      <c r="R268" s="287"/>
      <c r="S268" s="4"/>
      <c r="T268" s="287"/>
      <c r="U268" s="4"/>
      <c r="V268" s="287"/>
      <c r="W268" s="4"/>
      <c r="X268" s="287"/>
      <c r="Y268" s="4"/>
      <c r="Z268" s="287"/>
      <c r="AA268" s="4"/>
      <c r="AB268" s="287"/>
      <c r="AC268" s="4"/>
      <c r="AD268" s="287"/>
      <c r="AE268" s="4"/>
      <c r="AF268" s="287"/>
      <c r="AG268" s="4"/>
      <c r="AH268" s="287"/>
      <c r="AI268" s="4"/>
      <c r="AJ268" s="287"/>
      <c r="AK268" s="4"/>
      <c r="AL268" s="287"/>
      <c r="AM268" s="4"/>
      <c r="AN268" s="287"/>
      <c r="AO268" s="4"/>
      <c r="AP268" s="287"/>
      <c r="AQ268" s="4"/>
      <c r="AR268" s="287"/>
      <c r="AS268" s="4"/>
      <c r="AT268" s="287"/>
      <c r="AU268" s="4"/>
      <c r="AV268" s="287"/>
      <c r="AW268" s="4"/>
      <c r="AX268" s="287"/>
      <c r="AY268" s="4"/>
      <c r="AZ268" s="287"/>
      <c r="BA268" s="4"/>
      <c r="BB268" s="287"/>
    </row>
    <row r="269" spans="1:54" ht="14.25" customHeight="1" x14ac:dyDescent="0.25">
      <c r="A269" s="4"/>
      <c r="B269" s="287"/>
      <c r="C269" s="4"/>
      <c r="D269" s="287"/>
      <c r="E269" s="4"/>
      <c r="F269" s="287"/>
      <c r="G269" s="4"/>
      <c r="H269" s="287"/>
      <c r="I269" s="4"/>
      <c r="J269" s="287"/>
      <c r="K269" s="4"/>
      <c r="L269" s="287"/>
      <c r="M269" s="4"/>
      <c r="N269" s="287"/>
      <c r="O269" s="4"/>
      <c r="P269" s="287"/>
      <c r="Q269" s="4"/>
      <c r="R269" s="287"/>
      <c r="S269" s="4"/>
      <c r="T269" s="287"/>
      <c r="U269" s="4"/>
      <c r="V269" s="287"/>
      <c r="W269" s="4"/>
      <c r="X269" s="287"/>
      <c r="Y269" s="4"/>
      <c r="Z269" s="287"/>
      <c r="AA269" s="4"/>
      <c r="AB269" s="287"/>
      <c r="AC269" s="4"/>
      <c r="AD269" s="287"/>
      <c r="AE269" s="4"/>
      <c r="AF269" s="287"/>
      <c r="AG269" s="4"/>
      <c r="AH269" s="287"/>
      <c r="AI269" s="4"/>
      <c r="AJ269" s="287"/>
      <c r="AK269" s="4"/>
      <c r="AL269" s="287"/>
      <c r="AM269" s="4"/>
      <c r="AN269" s="287"/>
      <c r="AO269" s="4"/>
      <c r="AP269" s="287"/>
      <c r="AQ269" s="4"/>
      <c r="AR269" s="287"/>
      <c r="AS269" s="4"/>
      <c r="AT269" s="287"/>
      <c r="AU269" s="4"/>
      <c r="AV269" s="287"/>
      <c r="AW269" s="4"/>
      <c r="AX269" s="287"/>
      <c r="AY269" s="4"/>
      <c r="AZ269" s="287"/>
      <c r="BA269" s="4"/>
      <c r="BB269" s="287"/>
    </row>
    <row r="270" spans="1:54" ht="14.25" customHeight="1" x14ac:dyDescent="0.25">
      <c r="A270" s="4"/>
      <c r="B270" s="287"/>
      <c r="C270" s="4"/>
      <c r="D270" s="287"/>
      <c r="E270" s="4"/>
      <c r="F270" s="287"/>
      <c r="G270" s="4"/>
      <c r="H270" s="287"/>
      <c r="I270" s="4"/>
      <c r="J270" s="287"/>
      <c r="K270" s="4"/>
      <c r="L270" s="287"/>
      <c r="M270" s="4"/>
      <c r="N270" s="287"/>
      <c r="O270" s="4"/>
      <c r="P270" s="287"/>
      <c r="Q270" s="4"/>
      <c r="R270" s="287"/>
      <c r="S270" s="4"/>
      <c r="T270" s="287"/>
      <c r="U270" s="4"/>
      <c r="V270" s="287"/>
      <c r="W270" s="4"/>
      <c r="X270" s="287"/>
      <c r="Y270" s="4"/>
      <c r="Z270" s="287"/>
      <c r="AA270" s="4"/>
      <c r="AB270" s="287"/>
      <c r="AC270" s="4"/>
      <c r="AD270" s="287"/>
      <c r="AE270" s="4"/>
      <c r="AF270" s="287"/>
      <c r="AG270" s="4"/>
      <c r="AH270" s="287"/>
      <c r="AI270" s="4"/>
      <c r="AJ270" s="287"/>
      <c r="AK270" s="4"/>
      <c r="AL270" s="287"/>
      <c r="AM270" s="4"/>
      <c r="AN270" s="287"/>
      <c r="AO270" s="4"/>
      <c r="AP270" s="287"/>
      <c r="AQ270" s="4"/>
      <c r="AR270" s="287"/>
      <c r="AS270" s="4"/>
      <c r="AT270" s="287"/>
      <c r="AU270" s="4"/>
      <c r="AV270" s="287"/>
      <c r="AW270" s="4"/>
      <c r="AX270" s="287"/>
      <c r="AY270" s="4"/>
      <c r="AZ270" s="287"/>
      <c r="BA270" s="4"/>
      <c r="BB270" s="287"/>
    </row>
    <row r="271" spans="1:54" ht="14.25" customHeight="1" x14ac:dyDescent="0.25">
      <c r="A271" s="4"/>
      <c r="B271" s="287"/>
      <c r="C271" s="4"/>
      <c r="D271" s="287"/>
      <c r="E271" s="4"/>
      <c r="F271" s="287"/>
      <c r="G271" s="4"/>
      <c r="H271" s="287"/>
      <c r="I271" s="4"/>
      <c r="J271" s="287"/>
      <c r="K271" s="4"/>
      <c r="L271" s="287"/>
      <c r="M271" s="4"/>
      <c r="N271" s="287"/>
      <c r="O271" s="4"/>
      <c r="P271" s="287"/>
      <c r="Q271" s="4"/>
      <c r="R271" s="287"/>
      <c r="S271" s="4"/>
      <c r="T271" s="287"/>
      <c r="U271" s="4"/>
      <c r="V271" s="287"/>
      <c r="W271" s="4"/>
      <c r="X271" s="287"/>
      <c r="Y271" s="4"/>
      <c r="Z271" s="287"/>
      <c r="AA271" s="4"/>
      <c r="AB271" s="287"/>
      <c r="AC271" s="4"/>
      <c r="AD271" s="287"/>
      <c r="AE271" s="4"/>
      <c r="AF271" s="287"/>
      <c r="AG271" s="4"/>
      <c r="AH271" s="287"/>
      <c r="AI271" s="4"/>
      <c r="AJ271" s="287"/>
      <c r="AK271" s="4"/>
      <c r="AL271" s="287"/>
      <c r="AM271" s="4"/>
      <c r="AN271" s="287"/>
      <c r="AO271" s="4"/>
      <c r="AP271" s="287"/>
      <c r="AQ271" s="4"/>
      <c r="AR271" s="287"/>
      <c r="AS271" s="4"/>
      <c r="AT271" s="287"/>
      <c r="AU271" s="4"/>
      <c r="AV271" s="287"/>
      <c r="AW271" s="4"/>
      <c r="AX271" s="287"/>
      <c r="AY271" s="4"/>
      <c r="AZ271" s="287"/>
      <c r="BA271" s="4"/>
      <c r="BB271" s="287"/>
    </row>
    <row r="272" spans="1:54" ht="14.25" customHeight="1" x14ac:dyDescent="0.25">
      <c r="A272" s="4"/>
      <c r="B272" s="287"/>
      <c r="C272" s="4"/>
      <c r="D272" s="287"/>
      <c r="E272" s="4"/>
      <c r="F272" s="287"/>
      <c r="G272" s="4"/>
      <c r="H272" s="287"/>
      <c r="I272" s="4"/>
      <c r="J272" s="287"/>
      <c r="K272" s="4"/>
      <c r="L272" s="287"/>
      <c r="M272" s="4"/>
      <c r="N272" s="287"/>
      <c r="O272" s="4"/>
      <c r="P272" s="287"/>
      <c r="Q272" s="4"/>
      <c r="R272" s="287"/>
      <c r="S272" s="4"/>
      <c r="T272" s="287"/>
      <c r="U272" s="4"/>
      <c r="V272" s="287"/>
      <c r="W272" s="4"/>
      <c r="X272" s="287"/>
      <c r="Y272" s="4"/>
      <c r="Z272" s="287"/>
      <c r="AA272" s="4"/>
      <c r="AB272" s="287"/>
      <c r="AC272" s="4"/>
      <c r="AD272" s="287"/>
      <c r="AE272" s="4"/>
      <c r="AF272" s="287"/>
      <c r="AG272" s="4"/>
      <c r="AH272" s="287"/>
      <c r="AI272" s="4"/>
      <c r="AJ272" s="287"/>
      <c r="AK272" s="4"/>
      <c r="AL272" s="287"/>
      <c r="AM272" s="4"/>
      <c r="AN272" s="287"/>
      <c r="AO272" s="4"/>
      <c r="AP272" s="287"/>
      <c r="AQ272" s="4"/>
      <c r="AR272" s="287"/>
      <c r="AS272" s="4"/>
      <c r="AT272" s="287"/>
      <c r="AU272" s="4"/>
      <c r="AV272" s="287"/>
      <c r="AW272" s="4"/>
      <c r="AX272" s="287"/>
      <c r="AY272" s="4"/>
      <c r="AZ272" s="287"/>
      <c r="BA272" s="4"/>
      <c r="BB272" s="287"/>
    </row>
    <row r="273" spans="1:54" ht="14.25" customHeight="1" x14ac:dyDescent="0.25">
      <c r="A273" s="4"/>
      <c r="B273" s="287"/>
      <c r="C273" s="4"/>
      <c r="D273" s="287"/>
      <c r="E273" s="4"/>
      <c r="F273" s="287"/>
      <c r="G273" s="4"/>
      <c r="H273" s="287"/>
      <c r="I273" s="4"/>
      <c r="J273" s="287"/>
      <c r="K273" s="4"/>
      <c r="L273" s="287"/>
      <c r="M273" s="4"/>
      <c r="N273" s="287"/>
      <c r="O273" s="4"/>
      <c r="P273" s="287"/>
      <c r="Q273" s="4"/>
      <c r="R273" s="287"/>
      <c r="S273" s="4"/>
      <c r="T273" s="287"/>
      <c r="U273" s="4"/>
      <c r="V273" s="287"/>
      <c r="W273" s="4"/>
      <c r="X273" s="287"/>
      <c r="Y273" s="4"/>
      <c r="Z273" s="287"/>
      <c r="AA273" s="4"/>
      <c r="AB273" s="287"/>
      <c r="AC273" s="4"/>
      <c r="AD273" s="287"/>
      <c r="AE273" s="4"/>
      <c r="AF273" s="287"/>
      <c r="AG273" s="4"/>
      <c r="AH273" s="287"/>
      <c r="AI273" s="4"/>
      <c r="AJ273" s="287"/>
      <c r="AK273" s="4"/>
      <c r="AL273" s="287"/>
      <c r="AM273" s="4"/>
      <c r="AN273" s="287"/>
      <c r="AO273" s="4"/>
      <c r="AP273" s="287"/>
      <c r="AQ273" s="4"/>
      <c r="AR273" s="287"/>
      <c r="AS273" s="4"/>
      <c r="AT273" s="287"/>
      <c r="AU273" s="4"/>
      <c r="AV273" s="287"/>
      <c r="AW273" s="4"/>
      <c r="AX273" s="287"/>
      <c r="AY273" s="4"/>
      <c r="AZ273" s="287"/>
      <c r="BA273" s="4"/>
      <c r="BB273" s="287"/>
    </row>
    <row r="274" spans="1:54" ht="14.25" customHeight="1" x14ac:dyDescent="0.25">
      <c r="A274" s="4"/>
      <c r="B274" s="287"/>
      <c r="C274" s="4"/>
      <c r="D274" s="287"/>
      <c r="E274" s="4"/>
      <c r="F274" s="287"/>
      <c r="G274" s="4"/>
      <c r="H274" s="287"/>
      <c r="I274" s="4"/>
      <c r="J274" s="287"/>
      <c r="K274" s="4"/>
      <c r="L274" s="287"/>
      <c r="M274" s="4"/>
      <c r="N274" s="287"/>
      <c r="O274" s="4"/>
      <c r="P274" s="287"/>
      <c r="Q274" s="4"/>
      <c r="R274" s="287"/>
      <c r="S274" s="4"/>
      <c r="T274" s="287"/>
      <c r="U274" s="4"/>
      <c r="V274" s="287"/>
      <c r="W274" s="4"/>
      <c r="X274" s="287"/>
      <c r="Y274" s="4"/>
      <c r="Z274" s="287"/>
      <c r="AA274" s="4"/>
      <c r="AB274" s="287"/>
      <c r="AC274" s="4"/>
      <c r="AD274" s="287"/>
      <c r="AE274" s="4"/>
      <c r="AF274" s="287"/>
      <c r="AG274" s="4"/>
      <c r="AH274" s="287"/>
      <c r="AI274" s="4"/>
      <c r="AJ274" s="287"/>
      <c r="AK274" s="4"/>
      <c r="AL274" s="287"/>
      <c r="AM274" s="4"/>
      <c r="AN274" s="287"/>
      <c r="AO274" s="4"/>
      <c r="AP274" s="287"/>
      <c r="AQ274" s="4"/>
      <c r="AR274" s="287"/>
      <c r="AS274" s="4"/>
      <c r="AT274" s="287"/>
      <c r="AU274" s="4"/>
      <c r="AV274" s="287"/>
      <c r="AW274" s="4"/>
      <c r="AX274" s="287"/>
      <c r="AY274" s="4"/>
      <c r="AZ274" s="287"/>
      <c r="BA274" s="4"/>
      <c r="BB274" s="287"/>
    </row>
    <row r="275" spans="1:54" ht="14.25" customHeight="1" x14ac:dyDescent="0.25">
      <c r="A275" s="4"/>
      <c r="B275" s="287"/>
      <c r="C275" s="4"/>
      <c r="D275" s="287"/>
      <c r="E275" s="4"/>
      <c r="F275" s="287"/>
      <c r="G275" s="4"/>
      <c r="H275" s="287"/>
      <c r="I275" s="4"/>
      <c r="J275" s="287"/>
      <c r="K275" s="4"/>
      <c r="L275" s="287"/>
      <c r="M275" s="4"/>
      <c r="N275" s="287"/>
      <c r="O275" s="4"/>
      <c r="P275" s="287"/>
      <c r="Q275" s="4"/>
      <c r="R275" s="287"/>
      <c r="S275" s="4"/>
      <c r="T275" s="287"/>
      <c r="U275" s="4"/>
      <c r="V275" s="287"/>
      <c r="W275" s="4"/>
      <c r="X275" s="287"/>
      <c r="Y275" s="4"/>
      <c r="Z275" s="287"/>
      <c r="AA275" s="4"/>
      <c r="AB275" s="287"/>
      <c r="AC275" s="4"/>
      <c r="AD275" s="287"/>
      <c r="AE275" s="4"/>
      <c r="AF275" s="287"/>
      <c r="AG275" s="4"/>
      <c r="AH275" s="287"/>
      <c r="AI275" s="4"/>
      <c r="AJ275" s="287"/>
      <c r="AK275" s="4"/>
      <c r="AL275" s="287"/>
      <c r="AM275" s="4"/>
      <c r="AN275" s="287"/>
      <c r="AO275" s="4"/>
      <c r="AP275" s="287"/>
      <c r="AQ275" s="4"/>
      <c r="AR275" s="287"/>
      <c r="AS275" s="4"/>
      <c r="AT275" s="287"/>
      <c r="AU275" s="4"/>
      <c r="AV275" s="287"/>
      <c r="AW275" s="4"/>
      <c r="AX275" s="287"/>
      <c r="AY275" s="4"/>
      <c r="AZ275" s="287"/>
      <c r="BA275" s="4"/>
      <c r="BB275" s="287"/>
    </row>
    <row r="276" spans="1:54" ht="14.25" customHeight="1" x14ac:dyDescent="0.25">
      <c r="A276" s="4"/>
      <c r="B276" s="287"/>
      <c r="C276" s="4"/>
      <c r="D276" s="287"/>
      <c r="E276" s="4"/>
      <c r="F276" s="287"/>
      <c r="G276" s="4"/>
      <c r="H276" s="287"/>
      <c r="I276" s="4"/>
      <c r="J276" s="287"/>
      <c r="K276" s="4"/>
      <c r="L276" s="287"/>
      <c r="M276" s="4"/>
      <c r="N276" s="287"/>
      <c r="O276" s="4"/>
      <c r="P276" s="287"/>
      <c r="Q276" s="4"/>
      <c r="R276" s="287"/>
      <c r="S276" s="4"/>
      <c r="T276" s="287"/>
      <c r="U276" s="4"/>
      <c r="V276" s="287"/>
      <c r="W276" s="4"/>
      <c r="X276" s="287"/>
      <c r="Y276" s="4"/>
      <c r="Z276" s="287"/>
      <c r="AA276" s="4"/>
      <c r="AB276" s="287"/>
      <c r="AC276" s="4"/>
      <c r="AD276" s="287"/>
      <c r="AE276" s="4"/>
      <c r="AF276" s="287"/>
      <c r="AG276" s="4"/>
      <c r="AH276" s="287"/>
      <c r="AI276" s="4"/>
      <c r="AJ276" s="287"/>
      <c r="AK276" s="4"/>
      <c r="AL276" s="287"/>
      <c r="AM276" s="4"/>
      <c r="AN276" s="287"/>
      <c r="AO276" s="4"/>
      <c r="AP276" s="287"/>
      <c r="AQ276" s="4"/>
      <c r="AR276" s="287"/>
      <c r="AS276" s="4"/>
      <c r="AT276" s="287"/>
      <c r="AU276" s="4"/>
      <c r="AV276" s="287"/>
      <c r="AW276" s="4"/>
      <c r="AX276" s="287"/>
      <c r="AY276" s="4"/>
      <c r="AZ276" s="287"/>
      <c r="BA276" s="4"/>
      <c r="BB276" s="287"/>
    </row>
    <row r="277" spans="1:54" ht="14.25" customHeight="1" x14ac:dyDescent="0.25">
      <c r="A277" s="4"/>
      <c r="B277" s="287"/>
      <c r="C277" s="4"/>
      <c r="D277" s="287"/>
      <c r="E277" s="4"/>
      <c r="F277" s="287"/>
      <c r="G277" s="4"/>
      <c r="H277" s="287"/>
      <c r="I277" s="4"/>
      <c r="J277" s="287"/>
      <c r="K277" s="4"/>
      <c r="L277" s="287"/>
      <c r="M277" s="4"/>
      <c r="N277" s="287"/>
      <c r="O277" s="4"/>
      <c r="P277" s="287"/>
      <c r="Q277" s="4"/>
      <c r="R277" s="287"/>
      <c r="S277" s="4"/>
      <c r="T277" s="287"/>
      <c r="U277" s="4"/>
      <c r="V277" s="287"/>
      <c r="W277" s="4"/>
      <c r="X277" s="287"/>
      <c r="Y277" s="4"/>
      <c r="Z277" s="287"/>
      <c r="AA277" s="4"/>
      <c r="AB277" s="287"/>
      <c r="AC277" s="4"/>
      <c r="AD277" s="287"/>
      <c r="AE277" s="4"/>
      <c r="AF277" s="287"/>
      <c r="AG277" s="4"/>
      <c r="AH277" s="287"/>
      <c r="AI277" s="4"/>
      <c r="AJ277" s="287"/>
      <c r="AK277" s="4"/>
      <c r="AL277" s="287"/>
      <c r="AM277" s="4"/>
      <c r="AN277" s="287"/>
      <c r="AO277" s="4"/>
      <c r="AP277" s="287"/>
      <c r="AQ277" s="4"/>
      <c r="AR277" s="287"/>
      <c r="AS277" s="4"/>
      <c r="AT277" s="287"/>
      <c r="AU277" s="4"/>
      <c r="AV277" s="287"/>
      <c r="AW277" s="4"/>
      <c r="AX277" s="287"/>
      <c r="AY277" s="4"/>
      <c r="AZ277" s="287"/>
      <c r="BA277" s="4"/>
      <c r="BB277" s="287"/>
    </row>
    <row r="278" spans="1:54" ht="14.25" customHeight="1" x14ac:dyDescent="0.25">
      <c r="A278" s="4"/>
      <c r="B278" s="287"/>
      <c r="C278" s="4"/>
      <c r="D278" s="287"/>
      <c r="E278" s="4"/>
      <c r="F278" s="287"/>
      <c r="G278" s="4"/>
      <c r="H278" s="287"/>
      <c r="I278" s="4"/>
      <c r="J278" s="287"/>
      <c r="K278" s="4"/>
      <c r="L278" s="287"/>
      <c r="M278" s="4"/>
      <c r="N278" s="287"/>
      <c r="O278" s="4"/>
      <c r="P278" s="287"/>
      <c r="Q278" s="4"/>
      <c r="R278" s="287"/>
      <c r="S278" s="4"/>
      <c r="T278" s="287"/>
      <c r="U278" s="4"/>
      <c r="V278" s="287"/>
      <c r="W278" s="4"/>
      <c r="X278" s="287"/>
      <c r="Y278" s="4"/>
      <c r="Z278" s="287"/>
      <c r="AA278" s="4"/>
      <c r="AB278" s="287"/>
      <c r="AC278" s="4"/>
      <c r="AD278" s="287"/>
      <c r="AE278" s="4"/>
      <c r="AF278" s="287"/>
      <c r="AG278" s="4"/>
      <c r="AH278" s="287"/>
      <c r="AI278" s="4"/>
      <c r="AJ278" s="287"/>
      <c r="AK278" s="4"/>
      <c r="AL278" s="287"/>
      <c r="AM278" s="4"/>
      <c r="AN278" s="287"/>
      <c r="AO278" s="4"/>
      <c r="AP278" s="287"/>
      <c r="AQ278" s="4"/>
      <c r="AR278" s="287"/>
      <c r="AS278" s="4"/>
      <c r="AT278" s="287"/>
      <c r="AU278" s="4"/>
      <c r="AV278" s="287"/>
      <c r="AW278" s="4"/>
      <c r="AX278" s="287"/>
      <c r="AY278" s="4"/>
      <c r="AZ278" s="287"/>
      <c r="BA278" s="4"/>
      <c r="BB278" s="287"/>
    </row>
    <row r="279" spans="1:54" ht="14.25" customHeight="1" x14ac:dyDescent="0.25">
      <c r="A279" s="4"/>
      <c r="B279" s="287"/>
      <c r="C279" s="4"/>
      <c r="D279" s="287"/>
      <c r="E279" s="4"/>
      <c r="F279" s="287"/>
      <c r="G279" s="4"/>
      <c r="H279" s="287"/>
      <c r="I279" s="4"/>
      <c r="J279" s="287"/>
      <c r="K279" s="4"/>
      <c r="L279" s="287"/>
      <c r="M279" s="4"/>
      <c r="N279" s="287"/>
      <c r="O279" s="4"/>
      <c r="P279" s="287"/>
      <c r="Q279" s="4"/>
      <c r="R279" s="287"/>
      <c r="S279" s="4"/>
      <c r="T279" s="287"/>
      <c r="U279" s="4"/>
      <c r="V279" s="287"/>
      <c r="W279" s="4"/>
      <c r="X279" s="287"/>
      <c r="Y279" s="4"/>
      <c r="Z279" s="287"/>
      <c r="AA279" s="4"/>
      <c r="AB279" s="287"/>
      <c r="AC279" s="4"/>
      <c r="AD279" s="287"/>
      <c r="AE279" s="4"/>
      <c r="AF279" s="287"/>
      <c r="AG279" s="4"/>
      <c r="AH279" s="287"/>
      <c r="AI279" s="4"/>
      <c r="AJ279" s="287"/>
      <c r="AK279" s="4"/>
      <c r="AL279" s="287"/>
      <c r="AM279" s="4"/>
      <c r="AN279" s="287"/>
      <c r="AO279" s="4"/>
      <c r="AP279" s="287"/>
      <c r="AQ279" s="4"/>
      <c r="AR279" s="287"/>
      <c r="AS279" s="4"/>
      <c r="AT279" s="287"/>
      <c r="AU279" s="4"/>
      <c r="AV279" s="287"/>
      <c r="AW279" s="4"/>
      <c r="AX279" s="287"/>
      <c r="AY279" s="4"/>
      <c r="AZ279" s="287"/>
      <c r="BA279" s="4"/>
      <c r="BB279" s="287"/>
    </row>
    <row r="280" spans="1:54" ht="14.25" customHeight="1" x14ac:dyDescent="0.25">
      <c r="A280" s="4"/>
      <c r="B280" s="287"/>
      <c r="C280" s="4"/>
      <c r="D280" s="287"/>
      <c r="E280" s="4"/>
      <c r="F280" s="287"/>
      <c r="G280" s="4"/>
      <c r="H280" s="287"/>
      <c r="I280" s="4"/>
      <c r="J280" s="287"/>
      <c r="K280" s="4"/>
      <c r="L280" s="287"/>
      <c r="M280" s="4"/>
      <c r="N280" s="287"/>
      <c r="O280" s="4"/>
      <c r="P280" s="287"/>
      <c r="Q280" s="4"/>
      <c r="R280" s="287"/>
      <c r="S280" s="4"/>
      <c r="T280" s="287"/>
      <c r="U280" s="4"/>
      <c r="V280" s="287"/>
      <c r="W280" s="4"/>
      <c r="X280" s="287"/>
      <c r="Y280" s="4"/>
      <c r="Z280" s="287"/>
      <c r="AA280" s="4"/>
      <c r="AB280" s="287"/>
      <c r="AC280" s="4"/>
      <c r="AD280" s="287"/>
      <c r="AE280" s="4"/>
      <c r="AF280" s="287"/>
      <c r="AG280" s="4"/>
      <c r="AH280" s="287"/>
      <c r="AI280" s="4"/>
      <c r="AJ280" s="287"/>
      <c r="AK280" s="4"/>
      <c r="AL280" s="287"/>
      <c r="AM280" s="4"/>
      <c r="AN280" s="287"/>
      <c r="AO280" s="4"/>
      <c r="AP280" s="287"/>
      <c r="AQ280" s="4"/>
      <c r="AR280" s="287"/>
      <c r="AS280" s="4"/>
      <c r="AT280" s="287"/>
      <c r="AU280" s="4"/>
      <c r="AV280" s="287"/>
      <c r="AW280" s="4"/>
      <c r="AX280" s="287"/>
      <c r="AY280" s="4"/>
      <c r="AZ280" s="287"/>
      <c r="BA280" s="4"/>
      <c r="BB280" s="287"/>
    </row>
    <row r="281" spans="1:54" ht="14.25" customHeight="1" x14ac:dyDescent="0.25">
      <c r="A281" s="4"/>
      <c r="B281" s="287"/>
      <c r="C281" s="4"/>
      <c r="D281" s="287"/>
      <c r="E281" s="4"/>
      <c r="F281" s="287"/>
      <c r="G281" s="4"/>
      <c r="H281" s="287"/>
      <c r="I281" s="4"/>
      <c r="J281" s="287"/>
      <c r="K281" s="4"/>
      <c r="L281" s="287"/>
      <c r="M281" s="4"/>
      <c r="N281" s="287"/>
      <c r="O281" s="4"/>
      <c r="P281" s="287"/>
      <c r="Q281" s="4"/>
      <c r="R281" s="287"/>
      <c r="S281" s="4"/>
      <c r="T281" s="287"/>
      <c r="U281" s="4"/>
      <c r="V281" s="287"/>
      <c r="W281" s="4"/>
      <c r="X281" s="287"/>
      <c r="Y281" s="4"/>
      <c r="Z281" s="287"/>
      <c r="AA281" s="4"/>
      <c r="AB281" s="287"/>
      <c r="AC281" s="4"/>
      <c r="AD281" s="287"/>
      <c r="AE281" s="4"/>
      <c r="AF281" s="287"/>
      <c r="AG281" s="4"/>
      <c r="AH281" s="287"/>
      <c r="AI281" s="4"/>
      <c r="AJ281" s="287"/>
      <c r="AK281" s="4"/>
      <c r="AL281" s="287"/>
      <c r="AM281" s="4"/>
      <c r="AN281" s="287"/>
      <c r="AO281" s="4"/>
      <c r="AP281" s="287"/>
      <c r="AQ281" s="4"/>
      <c r="AR281" s="287"/>
      <c r="AS281" s="4"/>
      <c r="AT281" s="287"/>
      <c r="AU281" s="4"/>
      <c r="AV281" s="287"/>
      <c r="AW281" s="4"/>
      <c r="AX281" s="287"/>
      <c r="AY281" s="4"/>
      <c r="AZ281" s="287"/>
      <c r="BA281" s="4"/>
      <c r="BB281" s="287"/>
    </row>
    <row r="282" spans="1:54" ht="14.25" customHeight="1" x14ac:dyDescent="0.25">
      <c r="A282" s="4"/>
      <c r="B282" s="287"/>
      <c r="C282" s="4"/>
      <c r="D282" s="287"/>
      <c r="E282" s="4"/>
      <c r="F282" s="287"/>
      <c r="G282" s="4"/>
      <c r="H282" s="287"/>
      <c r="I282" s="4"/>
      <c r="J282" s="287"/>
      <c r="K282" s="4"/>
      <c r="L282" s="287"/>
      <c r="M282" s="4"/>
      <c r="N282" s="287"/>
      <c r="O282" s="4"/>
      <c r="P282" s="287"/>
      <c r="Q282" s="4"/>
      <c r="R282" s="287"/>
      <c r="S282" s="4"/>
      <c r="T282" s="287"/>
      <c r="U282" s="4"/>
      <c r="V282" s="287"/>
      <c r="W282" s="4"/>
      <c r="X282" s="287"/>
      <c r="Y282" s="4"/>
      <c r="Z282" s="287"/>
      <c r="AA282" s="4"/>
      <c r="AB282" s="287"/>
      <c r="AC282" s="4"/>
      <c r="AD282" s="287"/>
      <c r="AE282" s="4"/>
      <c r="AF282" s="287"/>
      <c r="AG282" s="4"/>
      <c r="AH282" s="287"/>
      <c r="AI282" s="4"/>
      <c r="AJ282" s="287"/>
      <c r="AK282" s="4"/>
      <c r="AL282" s="287"/>
      <c r="AM282" s="4"/>
      <c r="AN282" s="287"/>
      <c r="AO282" s="4"/>
      <c r="AP282" s="287"/>
      <c r="AQ282" s="4"/>
      <c r="AR282" s="287"/>
      <c r="AS282" s="4"/>
      <c r="AT282" s="287"/>
      <c r="AU282" s="4"/>
      <c r="AV282" s="287"/>
      <c r="AW282" s="4"/>
      <c r="AX282" s="287"/>
      <c r="AY282" s="4"/>
      <c r="AZ282" s="287"/>
      <c r="BA282" s="4"/>
      <c r="BB282" s="287"/>
    </row>
    <row r="283" spans="1:54" ht="14.25" customHeight="1" x14ac:dyDescent="0.25">
      <c r="A283" s="4"/>
      <c r="B283" s="287"/>
      <c r="C283" s="4"/>
      <c r="D283" s="287"/>
      <c r="E283" s="4"/>
      <c r="F283" s="287"/>
      <c r="G283" s="4"/>
      <c r="H283" s="287"/>
      <c r="I283" s="4"/>
      <c r="J283" s="287"/>
      <c r="K283" s="4"/>
      <c r="L283" s="287"/>
      <c r="M283" s="4"/>
      <c r="N283" s="287"/>
      <c r="O283" s="4"/>
      <c r="P283" s="287"/>
      <c r="Q283" s="4"/>
      <c r="R283" s="287"/>
      <c r="S283" s="4"/>
      <c r="T283" s="287"/>
      <c r="U283" s="4"/>
      <c r="V283" s="287"/>
      <c r="W283" s="4"/>
      <c r="X283" s="287"/>
      <c r="Y283" s="4"/>
      <c r="Z283" s="287"/>
      <c r="AA283" s="4"/>
      <c r="AB283" s="287"/>
      <c r="AC283" s="4"/>
      <c r="AD283" s="287"/>
      <c r="AE283" s="4"/>
      <c r="AF283" s="287"/>
      <c r="AG283" s="4"/>
      <c r="AH283" s="287"/>
      <c r="AI283" s="4"/>
      <c r="AJ283" s="287"/>
      <c r="AK283" s="4"/>
      <c r="AL283" s="287"/>
      <c r="AM283" s="4"/>
      <c r="AN283" s="287"/>
      <c r="AO283" s="4"/>
      <c r="AP283" s="287"/>
      <c r="AQ283" s="4"/>
      <c r="AR283" s="287"/>
      <c r="AS283" s="4"/>
      <c r="AT283" s="287"/>
      <c r="AU283" s="4"/>
      <c r="AV283" s="287"/>
      <c r="AW283" s="4"/>
      <c r="AX283" s="287"/>
      <c r="AY283" s="4"/>
      <c r="AZ283" s="287"/>
      <c r="BA283" s="4"/>
      <c r="BB283" s="287"/>
    </row>
    <row r="284" spans="1:54" ht="14.25" customHeight="1" x14ac:dyDescent="0.25">
      <c r="A284" s="4"/>
      <c r="B284" s="287"/>
      <c r="C284" s="4"/>
      <c r="D284" s="287"/>
      <c r="E284" s="4"/>
      <c r="F284" s="287"/>
      <c r="G284" s="4"/>
      <c r="H284" s="287"/>
      <c r="I284" s="4"/>
      <c r="J284" s="287"/>
      <c r="K284" s="4"/>
      <c r="L284" s="287"/>
      <c r="M284" s="4"/>
      <c r="N284" s="287"/>
      <c r="O284" s="4"/>
      <c r="P284" s="287"/>
      <c r="Q284" s="4"/>
      <c r="R284" s="287"/>
      <c r="S284" s="4"/>
      <c r="T284" s="287"/>
      <c r="U284" s="4"/>
      <c r="V284" s="287"/>
      <c r="W284" s="4"/>
      <c r="X284" s="287"/>
      <c r="Y284" s="4"/>
      <c r="Z284" s="287"/>
      <c r="AA284" s="4"/>
      <c r="AB284" s="287"/>
      <c r="AC284" s="4"/>
      <c r="AD284" s="287"/>
      <c r="AE284" s="4"/>
      <c r="AF284" s="287"/>
      <c r="AG284" s="4"/>
      <c r="AH284" s="287"/>
      <c r="AI284" s="4"/>
      <c r="AJ284" s="287"/>
      <c r="AK284" s="4"/>
      <c r="AL284" s="287"/>
      <c r="AM284" s="4"/>
      <c r="AN284" s="287"/>
      <c r="AO284" s="4"/>
      <c r="AP284" s="287"/>
      <c r="AQ284" s="4"/>
      <c r="AR284" s="287"/>
      <c r="AS284" s="4"/>
      <c r="AT284" s="287"/>
      <c r="AU284" s="4"/>
      <c r="AV284" s="287"/>
      <c r="AW284" s="4"/>
      <c r="AX284" s="287"/>
      <c r="AY284" s="4"/>
      <c r="AZ284" s="287"/>
      <c r="BA284" s="4"/>
      <c r="BB284" s="287"/>
    </row>
    <row r="285" spans="1:54" ht="14.25" customHeight="1" x14ac:dyDescent="0.25">
      <c r="A285" s="4"/>
      <c r="B285" s="287"/>
      <c r="C285" s="4"/>
      <c r="D285" s="287"/>
      <c r="E285" s="4"/>
      <c r="F285" s="287"/>
      <c r="G285" s="4"/>
      <c r="H285" s="287"/>
      <c r="I285" s="4"/>
      <c r="J285" s="287"/>
      <c r="K285" s="4"/>
      <c r="L285" s="287"/>
      <c r="M285" s="4"/>
      <c r="N285" s="287"/>
      <c r="O285" s="4"/>
      <c r="P285" s="287"/>
      <c r="Q285" s="4"/>
      <c r="R285" s="287"/>
      <c r="S285" s="4"/>
      <c r="T285" s="287"/>
      <c r="U285" s="4"/>
      <c r="V285" s="287"/>
      <c r="W285" s="4"/>
      <c r="X285" s="287"/>
      <c r="Y285" s="4"/>
      <c r="Z285" s="287"/>
      <c r="AA285" s="4"/>
      <c r="AB285" s="287"/>
      <c r="AC285" s="4"/>
      <c r="AD285" s="287"/>
      <c r="AE285" s="4"/>
      <c r="AF285" s="287"/>
      <c r="AG285" s="4"/>
      <c r="AH285" s="287"/>
      <c r="AI285" s="4"/>
      <c r="AJ285" s="287"/>
      <c r="AK285" s="4"/>
      <c r="AL285" s="287"/>
      <c r="AM285" s="4"/>
      <c r="AN285" s="287"/>
      <c r="AO285" s="4"/>
      <c r="AP285" s="287"/>
      <c r="AQ285" s="4"/>
      <c r="AR285" s="287"/>
      <c r="AS285" s="4"/>
      <c r="AT285" s="287"/>
      <c r="AU285" s="4"/>
      <c r="AV285" s="287"/>
      <c r="AW285" s="4"/>
      <c r="AX285" s="287"/>
      <c r="AY285" s="4"/>
      <c r="AZ285" s="287"/>
      <c r="BA285" s="4"/>
      <c r="BB285" s="287"/>
    </row>
    <row r="286" spans="1:54" ht="14.25" customHeight="1" x14ac:dyDescent="0.25">
      <c r="A286" s="4"/>
      <c r="B286" s="287"/>
      <c r="C286" s="4"/>
      <c r="D286" s="287"/>
      <c r="E286" s="4"/>
      <c r="F286" s="287"/>
      <c r="G286" s="4"/>
      <c r="H286" s="287"/>
      <c r="I286" s="4"/>
      <c r="J286" s="287"/>
      <c r="K286" s="4"/>
      <c r="L286" s="287"/>
      <c r="M286" s="4"/>
      <c r="N286" s="287"/>
      <c r="O286" s="4"/>
      <c r="P286" s="287"/>
      <c r="Q286" s="4"/>
      <c r="R286" s="287"/>
      <c r="S286" s="4"/>
      <c r="T286" s="287"/>
      <c r="U286" s="4"/>
      <c r="V286" s="287"/>
      <c r="W286" s="4"/>
      <c r="X286" s="287"/>
      <c r="Y286" s="4"/>
      <c r="Z286" s="287"/>
      <c r="AA286" s="4"/>
      <c r="AB286" s="287"/>
      <c r="AC286" s="4"/>
      <c r="AD286" s="287"/>
      <c r="AE286" s="4"/>
      <c r="AF286" s="287"/>
      <c r="AG286" s="4"/>
      <c r="AH286" s="287"/>
      <c r="AI286" s="4"/>
      <c r="AJ286" s="287"/>
      <c r="AK286" s="4"/>
      <c r="AL286" s="287"/>
      <c r="AM286" s="4"/>
      <c r="AN286" s="287"/>
      <c r="AO286" s="4"/>
      <c r="AP286" s="287"/>
      <c r="AQ286" s="4"/>
      <c r="AR286" s="287"/>
      <c r="AS286" s="4"/>
      <c r="AT286" s="287"/>
      <c r="AU286" s="4"/>
      <c r="AV286" s="287"/>
      <c r="AW286" s="4"/>
      <c r="AX286" s="287"/>
      <c r="AY286" s="4"/>
      <c r="AZ286" s="287"/>
      <c r="BA286" s="4"/>
      <c r="BB286" s="287"/>
    </row>
    <row r="287" spans="1:54" ht="14.25" customHeight="1" x14ac:dyDescent="0.25">
      <c r="A287" s="4"/>
      <c r="B287" s="287"/>
      <c r="C287" s="4"/>
      <c r="D287" s="287"/>
      <c r="E287" s="4"/>
      <c r="F287" s="287"/>
      <c r="G287" s="4"/>
      <c r="H287" s="287"/>
      <c r="I287" s="4"/>
      <c r="J287" s="287"/>
      <c r="K287" s="4"/>
      <c r="L287" s="287"/>
      <c r="M287" s="4"/>
      <c r="N287" s="287"/>
      <c r="O287" s="4"/>
      <c r="P287" s="287"/>
      <c r="Q287" s="4"/>
      <c r="R287" s="287"/>
      <c r="S287" s="4"/>
      <c r="T287" s="287"/>
      <c r="U287" s="4"/>
      <c r="V287" s="287"/>
      <c r="W287" s="4"/>
      <c r="X287" s="287"/>
      <c r="Y287" s="4"/>
      <c r="Z287" s="287"/>
      <c r="AA287" s="4"/>
      <c r="AB287" s="287"/>
      <c r="AC287" s="4"/>
      <c r="AD287" s="287"/>
      <c r="AE287" s="4"/>
      <c r="AF287" s="287"/>
      <c r="AG287" s="4"/>
      <c r="AH287" s="287"/>
      <c r="AI287" s="4"/>
      <c r="AJ287" s="287"/>
      <c r="AK287" s="4"/>
      <c r="AL287" s="287"/>
      <c r="AM287" s="4"/>
      <c r="AN287" s="287"/>
      <c r="AO287" s="4"/>
      <c r="AP287" s="287"/>
      <c r="AQ287" s="4"/>
      <c r="AR287" s="287"/>
      <c r="AS287" s="4"/>
      <c r="AT287" s="287"/>
      <c r="AU287" s="4"/>
      <c r="AV287" s="287"/>
      <c r="AW287" s="4"/>
      <c r="AX287" s="287"/>
      <c r="AY287" s="4"/>
      <c r="AZ287" s="287"/>
      <c r="BA287" s="4"/>
      <c r="BB287" s="287"/>
    </row>
    <row r="288" spans="1:54" ht="14.25" customHeight="1" x14ac:dyDescent="0.25">
      <c r="A288" s="4"/>
      <c r="B288" s="287"/>
      <c r="C288" s="4"/>
      <c r="D288" s="287"/>
      <c r="E288" s="4"/>
      <c r="F288" s="287"/>
      <c r="G288" s="4"/>
      <c r="H288" s="287"/>
      <c r="I288" s="4"/>
      <c r="J288" s="287"/>
      <c r="K288" s="4"/>
      <c r="L288" s="287"/>
      <c r="M288" s="4"/>
      <c r="N288" s="287"/>
      <c r="O288" s="4"/>
      <c r="P288" s="287"/>
      <c r="Q288" s="4"/>
      <c r="R288" s="287"/>
      <c r="S288" s="4"/>
      <c r="T288" s="287"/>
      <c r="U288" s="4"/>
      <c r="V288" s="287"/>
      <c r="W288" s="4"/>
      <c r="X288" s="287"/>
      <c r="Y288" s="4"/>
      <c r="Z288" s="287"/>
      <c r="AA288" s="4"/>
      <c r="AB288" s="287"/>
      <c r="AC288" s="4"/>
      <c r="AD288" s="287"/>
      <c r="AE288" s="4"/>
      <c r="AF288" s="287"/>
      <c r="AG288" s="4"/>
      <c r="AH288" s="287"/>
      <c r="AI288" s="4"/>
      <c r="AJ288" s="287"/>
      <c r="AK288" s="4"/>
      <c r="AL288" s="287"/>
      <c r="AM288" s="4"/>
      <c r="AN288" s="287"/>
      <c r="AO288" s="4"/>
      <c r="AP288" s="287"/>
      <c r="AQ288" s="4"/>
      <c r="AR288" s="287"/>
      <c r="AS288" s="4"/>
      <c r="AT288" s="287"/>
      <c r="AU288" s="4"/>
      <c r="AV288" s="287"/>
      <c r="AW288" s="4"/>
      <c r="AX288" s="287"/>
      <c r="AY288" s="4"/>
      <c r="AZ288" s="287"/>
      <c r="BA288" s="4"/>
      <c r="BB288" s="287"/>
    </row>
    <row r="289" spans="1:54" ht="14.25" customHeight="1" x14ac:dyDescent="0.25">
      <c r="A289" s="4"/>
      <c r="B289" s="287"/>
      <c r="C289" s="4"/>
      <c r="D289" s="287"/>
      <c r="E289" s="4"/>
      <c r="F289" s="287"/>
      <c r="G289" s="4"/>
      <c r="H289" s="287"/>
      <c r="I289" s="4"/>
      <c r="J289" s="287"/>
      <c r="K289" s="4"/>
      <c r="L289" s="287"/>
      <c r="M289" s="4"/>
      <c r="N289" s="287"/>
      <c r="O289" s="4"/>
      <c r="P289" s="287"/>
      <c r="Q289" s="4"/>
      <c r="R289" s="287"/>
      <c r="S289" s="4"/>
      <c r="T289" s="287"/>
      <c r="U289" s="4"/>
      <c r="V289" s="287"/>
      <c r="W289" s="4"/>
      <c r="X289" s="287"/>
      <c r="Y289" s="4"/>
      <c r="Z289" s="287"/>
      <c r="AA289" s="4"/>
      <c r="AB289" s="287"/>
      <c r="AC289" s="4"/>
      <c r="AD289" s="287"/>
      <c r="AE289" s="4"/>
      <c r="AF289" s="287"/>
      <c r="AG289" s="4"/>
      <c r="AH289" s="287"/>
      <c r="AI289" s="4"/>
      <c r="AJ289" s="287"/>
      <c r="AK289" s="4"/>
      <c r="AL289" s="287"/>
      <c r="AM289" s="4"/>
      <c r="AN289" s="287"/>
      <c r="AO289" s="4"/>
      <c r="AP289" s="287"/>
      <c r="AQ289" s="4"/>
      <c r="AR289" s="287"/>
      <c r="AS289" s="4"/>
      <c r="AT289" s="287"/>
      <c r="AU289" s="4"/>
      <c r="AV289" s="287"/>
      <c r="AW289" s="4"/>
      <c r="AX289" s="287"/>
      <c r="AY289" s="4"/>
      <c r="AZ289" s="287"/>
      <c r="BA289" s="4"/>
      <c r="BB289" s="287"/>
    </row>
    <row r="290" spans="1:54" ht="14.25" customHeight="1" x14ac:dyDescent="0.25">
      <c r="A290" s="4"/>
      <c r="B290" s="287"/>
      <c r="C290" s="4"/>
      <c r="D290" s="287"/>
      <c r="E290" s="4"/>
      <c r="F290" s="287"/>
      <c r="G290" s="4"/>
      <c r="H290" s="287"/>
      <c r="I290" s="4"/>
      <c r="J290" s="287"/>
      <c r="K290" s="4"/>
      <c r="L290" s="287"/>
      <c r="M290" s="4"/>
      <c r="N290" s="287"/>
      <c r="O290" s="4"/>
      <c r="P290" s="287"/>
      <c r="Q290" s="4"/>
      <c r="R290" s="287"/>
      <c r="S290" s="4"/>
      <c r="T290" s="287"/>
      <c r="U290" s="4"/>
      <c r="V290" s="287"/>
      <c r="W290" s="4"/>
      <c r="X290" s="287"/>
      <c r="Y290" s="4"/>
      <c r="Z290" s="287"/>
      <c r="AA290" s="4"/>
      <c r="AB290" s="287"/>
      <c r="AC290" s="4"/>
      <c r="AD290" s="287"/>
      <c r="AE290" s="4"/>
      <c r="AF290" s="287"/>
      <c r="AG290" s="4"/>
      <c r="AH290" s="287"/>
      <c r="AI290" s="4"/>
      <c r="AJ290" s="287"/>
      <c r="AK290" s="4"/>
      <c r="AL290" s="287"/>
      <c r="AM290" s="4"/>
      <c r="AN290" s="287"/>
      <c r="AO290" s="4"/>
      <c r="AP290" s="287"/>
      <c r="AQ290" s="4"/>
      <c r="AR290" s="287"/>
      <c r="AS290" s="4"/>
      <c r="AT290" s="287"/>
      <c r="AU290" s="4"/>
      <c r="AV290" s="287"/>
      <c r="AW290" s="4"/>
      <c r="AX290" s="287"/>
      <c r="AY290" s="4"/>
      <c r="AZ290" s="287"/>
      <c r="BA290" s="4"/>
      <c r="BB290" s="287"/>
    </row>
    <row r="291" spans="1:54" ht="14.25" customHeight="1" x14ac:dyDescent="0.25">
      <c r="A291" s="4"/>
      <c r="B291" s="287"/>
      <c r="C291" s="4"/>
      <c r="D291" s="287"/>
      <c r="E291" s="4"/>
      <c r="F291" s="287"/>
      <c r="G291" s="4"/>
      <c r="H291" s="287"/>
      <c r="I291" s="4"/>
      <c r="J291" s="287"/>
      <c r="K291" s="4"/>
      <c r="L291" s="287"/>
      <c r="M291" s="4"/>
      <c r="N291" s="287"/>
      <c r="O291" s="4"/>
      <c r="P291" s="287"/>
      <c r="Q291" s="4"/>
      <c r="R291" s="287"/>
      <c r="S291" s="4"/>
      <c r="T291" s="287"/>
      <c r="U291" s="4"/>
      <c r="V291" s="287"/>
      <c r="W291" s="4"/>
      <c r="X291" s="287"/>
      <c r="Y291" s="4"/>
      <c r="Z291" s="287"/>
      <c r="AA291" s="4"/>
      <c r="AB291" s="287"/>
      <c r="AC291" s="4"/>
      <c r="AD291" s="287"/>
      <c r="AE291" s="4"/>
      <c r="AF291" s="287"/>
      <c r="AG291" s="4"/>
      <c r="AH291" s="287"/>
      <c r="AI291" s="4"/>
      <c r="AJ291" s="287"/>
      <c r="AK291" s="4"/>
      <c r="AL291" s="287"/>
      <c r="AM291" s="4"/>
      <c r="AN291" s="287"/>
      <c r="AO291" s="4"/>
      <c r="AP291" s="287"/>
      <c r="AQ291" s="4"/>
      <c r="AR291" s="287"/>
      <c r="AS291" s="4"/>
      <c r="AT291" s="287"/>
      <c r="AU291" s="4"/>
      <c r="AV291" s="287"/>
      <c r="AW291" s="4"/>
      <c r="AX291" s="287"/>
      <c r="AY291" s="4"/>
      <c r="AZ291" s="287"/>
      <c r="BA291" s="4"/>
      <c r="BB291" s="287"/>
    </row>
    <row r="292" spans="1:54" ht="14.25" customHeight="1" x14ac:dyDescent="0.25">
      <c r="A292" s="4"/>
      <c r="B292" s="287"/>
      <c r="C292" s="4"/>
      <c r="D292" s="287"/>
      <c r="E292" s="4"/>
      <c r="F292" s="287"/>
      <c r="G292" s="4"/>
      <c r="H292" s="287"/>
      <c r="I292" s="4"/>
      <c r="J292" s="287"/>
      <c r="K292" s="4"/>
      <c r="L292" s="287"/>
      <c r="M292" s="4"/>
      <c r="N292" s="287"/>
      <c r="O292" s="4"/>
      <c r="P292" s="287"/>
      <c r="Q292" s="4"/>
      <c r="R292" s="287"/>
      <c r="S292" s="4"/>
      <c r="T292" s="287"/>
      <c r="U292" s="4"/>
      <c r="V292" s="287"/>
      <c r="W292" s="4"/>
      <c r="X292" s="287"/>
      <c r="Y292" s="4"/>
      <c r="Z292" s="287"/>
      <c r="AA292" s="4"/>
      <c r="AB292" s="287"/>
      <c r="AC292" s="4"/>
      <c r="AD292" s="287"/>
      <c r="AE292" s="4"/>
      <c r="AF292" s="287"/>
      <c r="AG292" s="4"/>
      <c r="AH292" s="287"/>
      <c r="AI292" s="4"/>
      <c r="AJ292" s="287"/>
      <c r="AK292" s="4"/>
      <c r="AL292" s="287"/>
      <c r="AM292" s="4"/>
      <c r="AN292" s="287"/>
      <c r="AO292" s="4"/>
      <c r="AP292" s="287"/>
      <c r="AQ292" s="4"/>
      <c r="AR292" s="287"/>
      <c r="AS292" s="4"/>
      <c r="AT292" s="287"/>
      <c r="AU292" s="4"/>
      <c r="AV292" s="287"/>
      <c r="AW292" s="4"/>
      <c r="AX292" s="287"/>
      <c r="AY292" s="4"/>
      <c r="AZ292" s="287"/>
      <c r="BA292" s="4"/>
      <c r="BB292" s="287"/>
    </row>
    <row r="293" spans="1:54" ht="14.25" customHeight="1" x14ac:dyDescent="0.25">
      <c r="A293" s="4"/>
      <c r="B293" s="287"/>
      <c r="C293" s="4"/>
      <c r="D293" s="287"/>
      <c r="E293" s="4"/>
      <c r="F293" s="287"/>
      <c r="G293" s="4"/>
      <c r="H293" s="287"/>
      <c r="I293" s="4"/>
      <c r="J293" s="287"/>
      <c r="K293" s="4"/>
      <c r="L293" s="287"/>
      <c r="M293" s="4"/>
      <c r="N293" s="287"/>
      <c r="O293" s="4"/>
      <c r="P293" s="287"/>
      <c r="Q293" s="4"/>
      <c r="R293" s="287"/>
      <c r="S293" s="4"/>
      <c r="T293" s="287"/>
      <c r="U293" s="4"/>
      <c r="V293" s="287"/>
      <c r="W293" s="4"/>
      <c r="X293" s="287"/>
      <c r="Y293" s="4"/>
      <c r="Z293" s="287"/>
      <c r="AA293" s="4"/>
      <c r="AB293" s="287"/>
      <c r="AC293" s="4"/>
      <c r="AD293" s="287"/>
      <c r="AE293" s="4"/>
      <c r="AF293" s="287"/>
      <c r="AG293" s="4"/>
      <c r="AH293" s="287"/>
      <c r="AI293" s="4"/>
      <c r="AJ293" s="287"/>
      <c r="AK293" s="4"/>
      <c r="AL293" s="287"/>
      <c r="AM293" s="4"/>
      <c r="AN293" s="287"/>
      <c r="AO293" s="4"/>
      <c r="AP293" s="287"/>
      <c r="AQ293" s="4"/>
      <c r="AR293" s="287"/>
      <c r="AS293" s="4"/>
      <c r="AT293" s="287"/>
      <c r="AU293" s="4"/>
      <c r="AV293" s="287"/>
      <c r="AW293" s="4"/>
      <c r="AX293" s="287"/>
      <c r="AY293" s="4"/>
      <c r="AZ293" s="287"/>
      <c r="BA293" s="4"/>
      <c r="BB293" s="287"/>
    </row>
    <row r="294" spans="1:54" ht="14.25" customHeight="1" x14ac:dyDescent="0.25">
      <c r="A294" s="4"/>
      <c r="B294" s="287"/>
      <c r="C294" s="4"/>
      <c r="D294" s="287"/>
      <c r="E294" s="4"/>
      <c r="F294" s="287"/>
      <c r="G294" s="4"/>
      <c r="H294" s="287"/>
      <c r="I294" s="4"/>
      <c r="J294" s="287"/>
      <c r="K294" s="4"/>
      <c r="L294" s="287"/>
      <c r="M294" s="4"/>
      <c r="N294" s="287"/>
      <c r="O294" s="4"/>
      <c r="P294" s="287"/>
      <c r="Q294" s="4"/>
      <c r="R294" s="287"/>
      <c r="S294" s="4"/>
      <c r="T294" s="287"/>
      <c r="U294" s="4"/>
      <c r="V294" s="287"/>
      <c r="W294" s="4"/>
      <c r="X294" s="287"/>
      <c r="Y294" s="4"/>
      <c r="Z294" s="287"/>
      <c r="AA294" s="4"/>
      <c r="AB294" s="287"/>
      <c r="AC294" s="4"/>
      <c r="AD294" s="287"/>
      <c r="AE294" s="4"/>
      <c r="AF294" s="287"/>
      <c r="AG294" s="4"/>
      <c r="AH294" s="287"/>
      <c r="AI294" s="4"/>
      <c r="AJ294" s="287"/>
      <c r="AK294" s="4"/>
      <c r="AL294" s="287"/>
      <c r="AM294" s="4"/>
      <c r="AN294" s="287"/>
      <c r="AO294" s="4"/>
      <c r="AP294" s="287"/>
      <c r="AQ294" s="4"/>
      <c r="AR294" s="287"/>
      <c r="AS294" s="4"/>
      <c r="AT294" s="287"/>
      <c r="AU294" s="4"/>
      <c r="AV294" s="287"/>
      <c r="AW294" s="4"/>
      <c r="AX294" s="287"/>
      <c r="AY294" s="4"/>
      <c r="AZ294" s="287"/>
      <c r="BA294" s="4"/>
      <c r="BB294" s="287"/>
    </row>
    <row r="295" spans="1:54" ht="14.25" customHeight="1" x14ac:dyDescent="0.25">
      <c r="A295" s="4"/>
      <c r="B295" s="287"/>
      <c r="C295" s="4"/>
      <c r="D295" s="287"/>
      <c r="E295" s="4"/>
      <c r="F295" s="287"/>
      <c r="G295" s="4"/>
      <c r="H295" s="287"/>
      <c r="I295" s="4"/>
      <c r="J295" s="287"/>
      <c r="K295" s="4"/>
      <c r="L295" s="287"/>
      <c r="M295" s="4"/>
      <c r="N295" s="287"/>
      <c r="O295" s="4"/>
      <c r="P295" s="287"/>
      <c r="Q295" s="4"/>
      <c r="R295" s="287"/>
      <c r="S295" s="4"/>
      <c r="T295" s="287"/>
      <c r="U295" s="4"/>
      <c r="V295" s="287"/>
      <c r="W295" s="4"/>
      <c r="X295" s="287"/>
      <c r="Y295" s="4"/>
      <c r="Z295" s="287"/>
      <c r="AA295" s="4"/>
      <c r="AB295" s="287"/>
      <c r="AC295" s="4"/>
      <c r="AD295" s="287"/>
      <c r="AE295" s="4"/>
      <c r="AF295" s="287"/>
      <c r="AG295" s="4"/>
      <c r="AH295" s="287"/>
      <c r="AI295" s="4"/>
      <c r="AJ295" s="287"/>
      <c r="AK295" s="4"/>
      <c r="AL295" s="287"/>
      <c r="AM295" s="4"/>
      <c r="AN295" s="287"/>
      <c r="AO295" s="4"/>
      <c r="AP295" s="287"/>
      <c r="AQ295" s="4"/>
      <c r="AR295" s="287"/>
      <c r="AS295" s="4"/>
      <c r="AT295" s="287"/>
      <c r="AU295" s="4"/>
      <c r="AV295" s="287"/>
      <c r="AW295" s="4"/>
      <c r="AX295" s="287"/>
      <c r="AY295" s="4"/>
      <c r="AZ295" s="287"/>
      <c r="BA295" s="4"/>
      <c r="BB295" s="287"/>
    </row>
    <row r="296" spans="1:54" ht="14.25" customHeight="1" x14ac:dyDescent="0.25">
      <c r="A296" s="4"/>
      <c r="B296" s="287"/>
      <c r="C296" s="4"/>
      <c r="D296" s="287"/>
      <c r="E296" s="4"/>
      <c r="F296" s="287"/>
      <c r="G296" s="4"/>
      <c r="H296" s="287"/>
      <c r="I296" s="4"/>
      <c r="J296" s="287"/>
      <c r="K296" s="4"/>
      <c r="L296" s="287"/>
      <c r="M296" s="4"/>
      <c r="N296" s="287"/>
      <c r="O296" s="4"/>
      <c r="P296" s="287"/>
      <c r="Q296" s="4"/>
      <c r="R296" s="287"/>
      <c r="S296" s="4"/>
      <c r="T296" s="287"/>
      <c r="U296" s="4"/>
      <c r="V296" s="287"/>
      <c r="W296" s="4"/>
      <c r="X296" s="287"/>
      <c r="Y296" s="4"/>
      <c r="Z296" s="287"/>
      <c r="AA296" s="4"/>
      <c r="AB296" s="287"/>
      <c r="AC296" s="4"/>
      <c r="AD296" s="287"/>
      <c r="AE296" s="4"/>
      <c r="AF296" s="287"/>
      <c r="AG296" s="4"/>
      <c r="AH296" s="287"/>
      <c r="AI296" s="4"/>
      <c r="AJ296" s="287"/>
      <c r="AK296" s="4"/>
      <c r="AL296" s="287"/>
      <c r="AM296" s="4"/>
      <c r="AN296" s="287"/>
      <c r="AO296" s="4"/>
      <c r="AP296" s="287"/>
      <c r="AQ296" s="4"/>
      <c r="AR296" s="287"/>
      <c r="AS296" s="4"/>
      <c r="AT296" s="287"/>
      <c r="AU296" s="4"/>
      <c r="AV296" s="287"/>
      <c r="AW296" s="4"/>
      <c r="AX296" s="287"/>
      <c r="AY296" s="4"/>
      <c r="AZ296" s="287"/>
      <c r="BA296" s="4"/>
      <c r="BB296" s="287"/>
    </row>
    <row r="297" spans="1:54" ht="14.25" customHeight="1" x14ac:dyDescent="0.25">
      <c r="A297" s="4"/>
      <c r="B297" s="287"/>
      <c r="C297" s="4"/>
      <c r="D297" s="287"/>
      <c r="E297" s="4"/>
      <c r="F297" s="287"/>
      <c r="G297" s="4"/>
      <c r="H297" s="287"/>
      <c r="I297" s="4"/>
      <c r="J297" s="287"/>
      <c r="K297" s="4"/>
      <c r="L297" s="287"/>
      <c r="M297" s="4"/>
      <c r="N297" s="287"/>
      <c r="O297" s="4"/>
      <c r="P297" s="287"/>
      <c r="Q297" s="4"/>
      <c r="R297" s="287"/>
      <c r="S297" s="4"/>
      <c r="T297" s="287"/>
      <c r="U297" s="4"/>
      <c r="V297" s="287"/>
      <c r="W297" s="4"/>
      <c r="X297" s="287"/>
      <c r="Y297" s="4"/>
      <c r="Z297" s="287"/>
      <c r="AA297" s="4"/>
      <c r="AB297" s="287"/>
      <c r="AC297" s="4"/>
      <c r="AD297" s="287"/>
      <c r="AE297" s="4"/>
      <c r="AF297" s="287"/>
      <c r="AG297" s="4"/>
      <c r="AH297" s="287"/>
      <c r="AI297" s="4"/>
      <c r="AJ297" s="287"/>
      <c r="AK297" s="4"/>
      <c r="AL297" s="287"/>
      <c r="AM297" s="4"/>
      <c r="AN297" s="287"/>
      <c r="AO297" s="4"/>
      <c r="AP297" s="287"/>
      <c r="AQ297" s="4"/>
      <c r="AR297" s="287"/>
      <c r="AS297" s="4"/>
      <c r="AT297" s="287"/>
      <c r="AU297" s="4"/>
      <c r="AV297" s="287"/>
      <c r="AW297" s="4"/>
      <c r="AX297" s="287"/>
      <c r="AY297" s="4"/>
      <c r="AZ297" s="287"/>
      <c r="BA297" s="4"/>
      <c r="BB297" s="287"/>
    </row>
    <row r="298" spans="1:54" ht="14.25" customHeight="1" x14ac:dyDescent="0.25">
      <c r="A298" s="4"/>
      <c r="B298" s="287"/>
      <c r="C298" s="4"/>
      <c r="D298" s="287"/>
      <c r="E298" s="4"/>
      <c r="F298" s="287"/>
      <c r="G298" s="4"/>
      <c r="H298" s="287"/>
      <c r="I298" s="4"/>
      <c r="J298" s="287"/>
      <c r="K298" s="4"/>
      <c r="L298" s="287"/>
      <c r="M298" s="4"/>
      <c r="N298" s="287"/>
      <c r="O298" s="4"/>
      <c r="P298" s="287"/>
      <c r="Q298" s="4"/>
      <c r="R298" s="287"/>
      <c r="S298" s="4"/>
      <c r="T298" s="287"/>
      <c r="U298" s="4"/>
      <c r="V298" s="287"/>
      <c r="W298" s="4"/>
      <c r="X298" s="287"/>
      <c r="Y298" s="4"/>
      <c r="Z298" s="287"/>
      <c r="AA298" s="4"/>
      <c r="AB298" s="287"/>
      <c r="AC298" s="4"/>
      <c r="AD298" s="287"/>
      <c r="AE298" s="4"/>
      <c r="AF298" s="287"/>
      <c r="AG298" s="4"/>
      <c r="AH298" s="287"/>
      <c r="AI298" s="4"/>
      <c r="AJ298" s="287"/>
      <c r="AK298" s="4"/>
      <c r="AL298" s="287"/>
      <c r="AM298" s="4"/>
      <c r="AN298" s="287"/>
      <c r="AO298" s="4"/>
      <c r="AP298" s="287"/>
      <c r="AQ298" s="4"/>
      <c r="AR298" s="287"/>
      <c r="AS298" s="4"/>
      <c r="AT298" s="287"/>
      <c r="AU298" s="4"/>
      <c r="AV298" s="287"/>
      <c r="AW298" s="4"/>
      <c r="AX298" s="287"/>
      <c r="AY298" s="4"/>
      <c r="AZ298" s="287"/>
      <c r="BA298" s="4"/>
      <c r="BB298" s="287"/>
    </row>
    <row r="299" spans="1:54" ht="14.25" customHeight="1" x14ac:dyDescent="0.25">
      <c r="A299" s="4"/>
      <c r="B299" s="287"/>
      <c r="C299" s="4"/>
      <c r="D299" s="287"/>
      <c r="E299" s="4"/>
      <c r="F299" s="287"/>
      <c r="G299" s="4"/>
      <c r="H299" s="287"/>
      <c r="I299" s="4"/>
      <c r="J299" s="287"/>
      <c r="K299" s="4"/>
      <c r="L299" s="287"/>
      <c r="M299" s="4"/>
      <c r="N299" s="287"/>
      <c r="O299" s="4"/>
      <c r="P299" s="287"/>
      <c r="Q299" s="4"/>
      <c r="R299" s="287"/>
      <c r="S299" s="4"/>
      <c r="T299" s="287"/>
      <c r="U299" s="4"/>
      <c r="V299" s="287"/>
      <c r="W299" s="4"/>
      <c r="X299" s="287"/>
      <c r="Y299" s="4"/>
      <c r="Z299" s="287"/>
      <c r="AA299" s="4"/>
      <c r="AB299" s="287"/>
      <c r="AC299" s="4"/>
      <c r="AD299" s="287"/>
      <c r="AE299" s="4"/>
      <c r="AF299" s="287"/>
      <c r="AG299" s="4"/>
      <c r="AH299" s="287"/>
      <c r="AI299" s="4"/>
      <c r="AJ299" s="287"/>
      <c r="AK299" s="4"/>
      <c r="AL299" s="287"/>
      <c r="AM299" s="4"/>
      <c r="AN299" s="287"/>
      <c r="AO299" s="4"/>
      <c r="AP299" s="287"/>
      <c r="AQ299" s="4"/>
      <c r="AR299" s="287"/>
      <c r="AS299" s="4"/>
      <c r="AT299" s="287"/>
      <c r="AU299" s="4"/>
      <c r="AV299" s="287"/>
      <c r="AW299" s="4"/>
      <c r="AX299" s="287"/>
      <c r="AY299" s="4"/>
      <c r="AZ299" s="287"/>
      <c r="BA299" s="4"/>
      <c r="BB299" s="287"/>
    </row>
    <row r="300" spans="1:54" ht="14.25" customHeight="1" x14ac:dyDescent="0.25">
      <c r="A300" s="4"/>
      <c r="B300" s="287"/>
      <c r="C300" s="4"/>
      <c r="D300" s="287"/>
      <c r="E300" s="4"/>
      <c r="F300" s="287"/>
      <c r="G300" s="4"/>
      <c r="H300" s="287"/>
      <c r="I300" s="4"/>
      <c r="J300" s="287"/>
      <c r="K300" s="4"/>
      <c r="L300" s="287"/>
      <c r="M300" s="4"/>
      <c r="N300" s="287"/>
      <c r="O300" s="4"/>
      <c r="P300" s="287"/>
      <c r="Q300" s="4"/>
      <c r="R300" s="287"/>
      <c r="S300" s="4"/>
      <c r="T300" s="287"/>
      <c r="U300" s="4"/>
      <c r="V300" s="287"/>
      <c r="W300" s="4"/>
      <c r="X300" s="287"/>
      <c r="Y300" s="4"/>
      <c r="Z300" s="287"/>
      <c r="AA300" s="4"/>
      <c r="AB300" s="287"/>
      <c r="AC300" s="4"/>
      <c r="AD300" s="287"/>
      <c r="AE300" s="4"/>
      <c r="AF300" s="287"/>
      <c r="AG300" s="4"/>
      <c r="AH300" s="287"/>
      <c r="AI300" s="4"/>
      <c r="AJ300" s="287"/>
      <c r="AK300" s="4"/>
      <c r="AL300" s="287"/>
      <c r="AM300" s="4"/>
      <c r="AN300" s="287"/>
      <c r="AO300" s="4"/>
      <c r="AP300" s="287"/>
      <c r="AQ300" s="4"/>
      <c r="AR300" s="287"/>
      <c r="AS300" s="4"/>
      <c r="AT300" s="287"/>
      <c r="AU300" s="4"/>
      <c r="AV300" s="287"/>
      <c r="AW300" s="4"/>
      <c r="AX300" s="287"/>
      <c r="AY300" s="4"/>
      <c r="AZ300" s="287"/>
      <c r="BA300" s="4"/>
      <c r="BB300" s="287"/>
    </row>
    <row r="301" spans="1:54" ht="14.25" customHeight="1" x14ac:dyDescent="0.25">
      <c r="A301" s="4"/>
      <c r="B301" s="287"/>
      <c r="C301" s="4"/>
      <c r="D301" s="287"/>
      <c r="E301" s="4"/>
      <c r="F301" s="287"/>
      <c r="G301" s="4"/>
      <c r="H301" s="287"/>
      <c r="I301" s="4"/>
      <c r="J301" s="287"/>
      <c r="K301" s="4"/>
      <c r="L301" s="287"/>
      <c r="M301" s="4"/>
      <c r="N301" s="287"/>
      <c r="O301" s="4"/>
      <c r="P301" s="287"/>
      <c r="Q301" s="4"/>
      <c r="R301" s="287"/>
      <c r="S301" s="4"/>
      <c r="T301" s="287"/>
      <c r="U301" s="4"/>
      <c r="V301" s="287"/>
      <c r="W301" s="4"/>
      <c r="X301" s="287"/>
      <c r="Y301" s="4"/>
      <c r="Z301" s="287"/>
      <c r="AA301" s="4"/>
      <c r="AB301" s="287"/>
      <c r="AC301" s="4"/>
      <c r="AD301" s="287"/>
      <c r="AE301" s="4"/>
      <c r="AF301" s="287"/>
      <c r="AG301" s="4"/>
      <c r="AH301" s="287"/>
      <c r="AI301" s="4"/>
      <c r="AJ301" s="287"/>
      <c r="AK301" s="4"/>
      <c r="AL301" s="287"/>
      <c r="AM301" s="4"/>
      <c r="AN301" s="287"/>
      <c r="AO301" s="4"/>
      <c r="AP301" s="287"/>
      <c r="AQ301" s="4"/>
      <c r="AR301" s="287"/>
      <c r="AS301" s="4"/>
      <c r="AT301" s="287"/>
      <c r="AU301" s="4"/>
      <c r="AV301" s="287"/>
      <c r="AW301" s="4"/>
      <c r="AX301" s="287"/>
      <c r="AY301" s="4"/>
      <c r="AZ301" s="287"/>
      <c r="BA301" s="4"/>
      <c r="BB301" s="287"/>
    </row>
    <row r="302" spans="1:54" ht="14.25" customHeight="1" x14ac:dyDescent="0.25">
      <c r="A302" s="4"/>
      <c r="B302" s="287"/>
      <c r="C302" s="4"/>
      <c r="D302" s="287"/>
      <c r="E302" s="4"/>
      <c r="F302" s="287"/>
      <c r="G302" s="4"/>
      <c r="H302" s="287"/>
      <c r="I302" s="4"/>
      <c r="J302" s="287"/>
      <c r="K302" s="4"/>
      <c r="L302" s="287"/>
      <c r="M302" s="4"/>
      <c r="N302" s="287"/>
      <c r="O302" s="4"/>
      <c r="P302" s="287"/>
      <c r="Q302" s="4"/>
      <c r="R302" s="287"/>
      <c r="S302" s="4"/>
      <c r="T302" s="287"/>
      <c r="U302" s="4"/>
      <c r="V302" s="287"/>
      <c r="W302" s="4"/>
      <c r="X302" s="287"/>
      <c r="Y302" s="4"/>
      <c r="Z302" s="287"/>
      <c r="AA302" s="4"/>
      <c r="AB302" s="287"/>
      <c r="AC302" s="4"/>
      <c r="AD302" s="287"/>
      <c r="AE302" s="4"/>
      <c r="AF302" s="287"/>
      <c r="AG302" s="4"/>
      <c r="AH302" s="287"/>
      <c r="AI302" s="4"/>
      <c r="AJ302" s="287"/>
      <c r="AK302" s="4"/>
      <c r="AL302" s="287"/>
      <c r="AM302" s="4"/>
      <c r="AN302" s="287"/>
      <c r="AO302" s="4"/>
      <c r="AP302" s="287"/>
      <c r="AQ302" s="4"/>
      <c r="AR302" s="287"/>
      <c r="AS302" s="4"/>
      <c r="AT302" s="287"/>
      <c r="AU302" s="4"/>
      <c r="AV302" s="287"/>
      <c r="AW302" s="4"/>
      <c r="AX302" s="287"/>
      <c r="AY302" s="4"/>
      <c r="AZ302" s="287"/>
      <c r="BA302" s="4"/>
      <c r="BB302" s="287"/>
    </row>
    <row r="303" spans="1:54" ht="14.25" customHeight="1" x14ac:dyDescent="0.25">
      <c r="A303" s="4"/>
      <c r="B303" s="287"/>
      <c r="C303" s="4"/>
      <c r="D303" s="287"/>
      <c r="E303" s="4"/>
      <c r="F303" s="287"/>
      <c r="G303" s="4"/>
      <c r="H303" s="287"/>
      <c r="I303" s="4"/>
      <c r="J303" s="287"/>
      <c r="K303" s="4"/>
      <c r="L303" s="287"/>
      <c r="M303" s="4"/>
      <c r="N303" s="287"/>
      <c r="O303" s="4"/>
      <c r="P303" s="287"/>
      <c r="Q303" s="4"/>
      <c r="R303" s="287"/>
      <c r="S303" s="4"/>
      <c r="T303" s="287"/>
      <c r="U303" s="4"/>
      <c r="V303" s="287"/>
      <c r="W303" s="4"/>
      <c r="X303" s="287"/>
      <c r="Y303" s="4"/>
      <c r="Z303" s="287"/>
      <c r="AA303" s="4"/>
      <c r="AB303" s="287"/>
      <c r="AC303" s="4"/>
      <c r="AD303" s="287"/>
      <c r="AE303" s="4"/>
      <c r="AF303" s="287"/>
      <c r="AG303" s="4"/>
      <c r="AH303" s="287"/>
      <c r="AI303" s="4"/>
      <c r="AJ303" s="287"/>
      <c r="AK303" s="4"/>
      <c r="AL303" s="287"/>
      <c r="AM303" s="4"/>
      <c r="AN303" s="287"/>
      <c r="AO303" s="4"/>
      <c r="AP303" s="287"/>
      <c r="AQ303" s="4"/>
      <c r="AR303" s="287"/>
      <c r="AS303" s="4"/>
      <c r="AT303" s="287"/>
      <c r="AU303" s="4"/>
      <c r="AV303" s="287"/>
      <c r="AW303" s="4"/>
      <c r="AX303" s="287"/>
      <c r="AY303" s="4"/>
      <c r="AZ303" s="287"/>
      <c r="BA303" s="4"/>
      <c r="BB303" s="287"/>
    </row>
    <row r="304" spans="1:54" ht="14.25" customHeight="1" x14ac:dyDescent="0.25">
      <c r="A304" s="4"/>
      <c r="B304" s="287"/>
      <c r="C304" s="4"/>
      <c r="D304" s="287"/>
      <c r="E304" s="4"/>
      <c r="F304" s="287"/>
      <c r="G304" s="4"/>
      <c r="H304" s="287"/>
      <c r="I304" s="4"/>
      <c r="J304" s="287"/>
      <c r="K304" s="4"/>
      <c r="L304" s="287"/>
      <c r="M304" s="4"/>
      <c r="N304" s="287"/>
      <c r="O304" s="4"/>
      <c r="P304" s="287"/>
      <c r="Q304" s="4"/>
      <c r="R304" s="287"/>
      <c r="S304" s="4"/>
      <c r="T304" s="287"/>
      <c r="U304" s="4"/>
      <c r="V304" s="287"/>
      <c r="W304" s="4"/>
      <c r="X304" s="287"/>
      <c r="Y304" s="4"/>
      <c r="Z304" s="287"/>
      <c r="AA304" s="4"/>
      <c r="AB304" s="287"/>
      <c r="AC304" s="4"/>
      <c r="AD304" s="287"/>
      <c r="AE304" s="4"/>
      <c r="AF304" s="287"/>
      <c r="AG304" s="4"/>
      <c r="AH304" s="287"/>
      <c r="AI304" s="4"/>
      <c r="AJ304" s="287"/>
      <c r="AK304" s="4"/>
      <c r="AL304" s="287"/>
      <c r="AM304" s="4"/>
      <c r="AN304" s="287"/>
      <c r="AO304" s="4"/>
      <c r="AP304" s="287"/>
      <c r="AQ304" s="4"/>
      <c r="AR304" s="287"/>
      <c r="AS304" s="4"/>
      <c r="AT304" s="287"/>
      <c r="AU304" s="4"/>
      <c r="AV304" s="287"/>
      <c r="AW304" s="4"/>
      <c r="AX304" s="287"/>
      <c r="AY304" s="4"/>
      <c r="AZ304" s="287"/>
      <c r="BA304" s="4"/>
      <c r="BB304" s="287"/>
    </row>
    <row r="305" spans="1:54" ht="14.25" customHeight="1" x14ac:dyDescent="0.25">
      <c r="A305" s="4"/>
      <c r="B305" s="287"/>
      <c r="C305" s="4"/>
      <c r="D305" s="287"/>
      <c r="E305" s="4"/>
      <c r="F305" s="287"/>
      <c r="G305" s="4"/>
      <c r="H305" s="287"/>
      <c r="I305" s="4"/>
      <c r="J305" s="287"/>
      <c r="K305" s="4"/>
      <c r="L305" s="287"/>
      <c r="M305" s="4"/>
      <c r="N305" s="287"/>
      <c r="O305" s="4"/>
      <c r="P305" s="287"/>
      <c r="Q305" s="4"/>
      <c r="R305" s="287"/>
      <c r="S305" s="4"/>
      <c r="T305" s="287"/>
      <c r="U305" s="4"/>
      <c r="V305" s="287"/>
      <c r="W305" s="4"/>
      <c r="X305" s="287"/>
      <c r="Y305" s="4"/>
      <c r="Z305" s="287"/>
      <c r="AA305" s="4"/>
      <c r="AB305" s="287"/>
      <c r="AC305" s="4"/>
      <c r="AD305" s="287"/>
      <c r="AE305" s="4"/>
      <c r="AF305" s="287"/>
      <c r="AG305" s="4"/>
      <c r="AH305" s="287"/>
      <c r="AI305" s="4"/>
      <c r="AJ305" s="287"/>
      <c r="AK305" s="4"/>
      <c r="AL305" s="287"/>
      <c r="AM305" s="4"/>
      <c r="AN305" s="287"/>
      <c r="AO305" s="4"/>
      <c r="AP305" s="287"/>
      <c r="AQ305" s="4"/>
      <c r="AR305" s="287"/>
      <c r="AS305" s="4"/>
      <c r="AT305" s="287"/>
      <c r="AU305" s="4"/>
      <c r="AV305" s="287"/>
      <c r="AW305" s="4"/>
      <c r="AX305" s="287"/>
      <c r="AY305" s="4"/>
      <c r="AZ305" s="287"/>
      <c r="BA305" s="4"/>
      <c r="BB305" s="287"/>
    </row>
    <row r="306" spans="1:54" ht="14.25" customHeight="1" x14ac:dyDescent="0.25">
      <c r="A306" s="4"/>
      <c r="B306" s="287"/>
      <c r="C306" s="4"/>
      <c r="D306" s="287"/>
      <c r="E306" s="4"/>
      <c r="F306" s="287"/>
      <c r="G306" s="4"/>
      <c r="H306" s="287"/>
      <c r="I306" s="4"/>
      <c r="J306" s="287"/>
      <c r="K306" s="4"/>
      <c r="L306" s="287"/>
      <c r="M306" s="4"/>
      <c r="N306" s="287"/>
      <c r="O306" s="4"/>
      <c r="P306" s="287"/>
      <c r="Q306" s="4"/>
      <c r="R306" s="287"/>
      <c r="S306" s="4"/>
      <c r="T306" s="287"/>
      <c r="U306" s="4"/>
      <c r="V306" s="287"/>
      <c r="W306" s="4"/>
      <c r="X306" s="287"/>
      <c r="Y306" s="4"/>
      <c r="Z306" s="287"/>
      <c r="AA306" s="4"/>
      <c r="AB306" s="287"/>
      <c r="AC306" s="4"/>
      <c r="AD306" s="287"/>
      <c r="AE306" s="4"/>
      <c r="AF306" s="287"/>
      <c r="AG306" s="4"/>
      <c r="AH306" s="287"/>
      <c r="AI306" s="4"/>
      <c r="AJ306" s="287"/>
      <c r="AK306" s="4"/>
      <c r="AL306" s="287"/>
      <c r="AM306" s="4"/>
      <c r="AN306" s="287"/>
      <c r="AO306" s="4"/>
      <c r="AP306" s="287"/>
      <c r="AQ306" s="4"/>
      <c r="AR306" s="287"/>
      <c r="AS306" s="4"/>
      <c r="AT306" s="287"/>
      <c r="AU306" s="4"/>
      <c r="AV306" s="287"/>
      <c r="AW306" s="4"/>
      <c r="AX306" s="287"/>
      <c r="AY306" s="4"/>
      <c r="AZ306" s="287"/>
      <c r="BA306" s="4"/>
      <c r="BB306" s="287"/>
    </row>
    <row r="307" spans="1:54" ht="14.25" customHeight="1" x14ac:dyDescent="0.25">
      <c r="A307" s="4"/>
      <c r="B307" s="287"/>
      <c r="C307" s="4"/>
      <c r="D307" s="287"/>
      <c r="E307" s="4"/>
      <c r="F307" s="287"/>
      <c r="G307" s="4"/>
      <c r="H307" s="287"/>
      <c r="I307" s="4"/>
      <c r="J307" s="287"/>
      <c r="K307" s="4"/>
      <c r="L307" s="287"/>
      <c r="M307" s="4"/>
      <c r="N307" s="287"/>
      <c r="O307" s="4"/>
      <c r="P307" s="287"/>
      <c r="Q307" s="4"/>
      <c r="R307" s="287"/>
      <c r="S307" s="4"/>
      <c r="T307" s="287"/>
      <c r="U307" s="4"/>
      <c r="V307" s="287"/>
      <c r="W307" s="4"/>
      <c r="X307" s="287"/>
      <c r="Y307" s="4"/>
      <c r="Z307" s="287"/>
      <c r="AA307" s="4"/>
      <c r="AB307" s="287"/>
      <c r="AC307" s="4"/>
      <c r="AD307" s="287"/>
      <c r="AE307" s="4"/>
      <c r="AF307" s="287"/>
      <c r="AG307" s="4"/>
      <c r="AH307" s="287"/>
      <c r="AI307" s="4"/>
      <c r="AJ307" s="287"/>
      <c r="AK307" s="4"/>
      <c r="AL307" s="287"/>
      <c r="AM307" s="4"/>
      <c r="AN307" s="287"/>
      <c r="AO307" s="4"/>
      <c r="AP307" s="287"/>
      <c r="AQ307" s="4"/>
      <c r="AR307" s="287"/>
      <c r="AS307" s="4"/>
      <c r="AT307" s="287"/>
      <c r="AU307" s="4"/>
      <c r="AV307" s="287"/>
      <c r="AW307" s="4"/>
      <c r="AX307" s="287"/>
      <c r="AY307" s="4"/>
      <c r="AZ307" s="287"/>
      <c r="BA307" s="4"/>
      <c r="BB307" s="287"/>
    </row>
    <row r="308" spans="1:54" ht="14.25" customHeight="1" x14ac:dyDescent="0.25">
      <c r="A308" s="4"/>
      <c r="B308" s="287"/>
      <c r="C308" s="4"/>
      <c r="D308" s="287"/>
      <c r="E308" s="4"/>
      <c r="F308" s="287"/>
      <c r="G308" s="4"/>
      <c r="H308" s="287"/>
      <c r="I308" s="4"/>
      <c r="J308" s="287"/>
      <c r="K308" s="4"/>
      <c r="L308" s="287"/>
      <c r="M308" s="4"/>
      <c r="N308" s="287"/>
      <c r="O308" s="4"/>
      <c r="P308" s="287"/>
      <c r="Q308" s="4"/>
      <c r="R308" s="287"/>
      <c r="S308" s="4"/>
      <c r="T308" s="287"/>
      <c r="U308" s="4"/>
      <c r="V308" s="287"/>
      <c r="W308" s="4"/>
      <c r="X308" s="287"/>
      <c r="Y308" s="4"/>
      <c r="Z308" s="287"/>
      <c r="AA308" s="4"/>
      <c r="AB308" s="287"/>
      <c r="AC308" s="4"/>
      <c r="AD308" s="287"/>
      <c r="AE308" s="4"/>
      <c r="AF308" s="287"/>
      <c r="AG308" s="4"/>
      <c r="AH308" s="287"/>
      <c r="AI308" s="4"/>
      <c r="AJ308" s="287"/>
      <c r="AK308" s="4"/>
      <c r="AL308" s="287"/>
      <c r="AM308" s="4"/>
      <c r="AN308" s="287"/>
      <c r="AO308" s="4"/>
      <c r="AP308" s="287"/>
      <c r="AQ308" s="4"/>
      <c r="AR308" s="287"/>
      <c r="AS308" s="4"/>
      <c r="AT308" s="287"/>
      <c r="AU308" s="4"/>
      <c r="AV308" s="287"/>
      <c r="AW308" s="4"/>
      <c r="AX308" s="287"/>
      <c r="AY308" s="4"/>
      <c r="AZ308" s="287"/>
      <c r="BA308" s="4"/>
      <c r="BB308" s="287"/>
    </row>
    <row r="309" spans="1:54" ht="14.25" customHeight="1" x14ac:dyDescent="0.25">
      <c r="A309" s="4"/>
      <c r="B309" s="287"/>
      <c r="C309" s="4"/>
      <c r="D309" s="287"/>
      <c r="E309" s="4"/>
      <c r="F309" s="287"/>
      <c r="G309" s="4"/>
      <c r="H309" s="287"/>
      <c r="I309" s="4"/>
      <c r="J309" s="287"/>
      <c r="K309" s="4"/>
      <c r="L309" s="287"/>
      <c r="M309" s="4"/>
      <c r="N309" s="287"/>
      <c r="O309" s="4"/>
      <c r="P309" s="287"/>
      <c r="Q309" s="4"/>
      <c r="R309" s="287"/>
      <c r="S309" s="4"/>
      <c r="T309" s="287"/>
      <c r="U309" s="4"/>
      <c r="V309" s="287"/>
      <c r="W309" s="4"/>
      <c r="X309" s="287"/>
      <c r="Y309" s="4"/>
      <c r="Z309" s="287"/>
      <c r="AA309" s="4"/>
      <c r="AB309" s="287"/>
      <c r="AC309" s="4"/>
      <c r="AD309" s="287"/>
      <c r="AE309" s="4"/>
      <c r="AF309" s="287"/>
      <c r="AG309" s="4"/>
      <c r="AH309" s="287"/>
      <c r="AI309" s="4"/>
      <c r="AJ309" s="287"/>
      <c r="AK309" s="4"/>
      <c r="AL309" s="287"/>
      <c r="AM309" s="4"/>
      <c r="AN309" s="287"/>
      <c r="AO309" s="4"/>
      <c r="AP309" s="287"/>
      <c r="AQ309" s="4"/>
      <c r="AR309" s="287"/>
      <c r="AS309" s="4"/>
      <c r="AT309" s="287"/>
      <c r="AU309" s="4"/>
      <c r="AV309" s="287"/>
      <c r="AW309" s="4"/>
      <c r="AX309" s="287"/>
      <c r="AY309" s="4"/>
      <c r="AZ309" s="287"/>
      <c r="BA309" s="4"/>
      <c r="BB309" s="287"/>
    </row>
    <row r="310" spans="1:54" ht="14.25" customHeight="1" x14ac:dyDescent="0.25">
      <c r="A310" s="4"/>
      <c r="B310" s="287"/>
      <c r="C310" s="4"/>
      <c r="D310" s="287"/>
      <c r="E310" s="4"/>
      <c r="F310" s="287"/>
      <c r="G310" s="4"/>
      <c r="H310" s="287"/>
      <c r="I310" s="4"/>
      <c r="J310" s="287"/>
      <c r="K310" s="4"/>
      <c r="L310" s="287"/>
      <c r="M310" s="4"/>
      <c r="N310" s="287"/>
      <c r="O310" s="4"/>
      <c r="P310" s="287"/>
      <c r="Q310" s="4"/>
      <c r="R310" s="287"/>
      <c r="S310" s="4"/>
      <c r="T310" s="287"/>
      <c r="U310" s="4"/>
      <c r="V310" s="287"/>
      <c r="W310" s="4"/>
      <c r="X310" s="287"/>
      <c r="Y310" s="4"/>
      <c r="Z310" s="287"/>
      <c r="AA310" s="4"/>
      <c r="AB310" s="287"/>
      <c r="AC310" s="4"/>
      <c r="AD310" s="287"/>
      <c r="AE310" s="4"/>
      <c r="AF310" s="287"/>
      <c r="AG310" s="4"/>
      <c r="AH310" s="287"/>
      <c r="AI310" s="4"/>
      <c r="AJ310" s="287"/>
      <c r="AK310" s="4"/>
      <c r="AL310" s="287"/>
      <c r="AM310" s="4"/>
      <c r="AN310" s="287"/>
      <c r="AO310" s="4"/>
      <c r="AP310" s="287"/>
      <c r="AQ310" s="4"/>
      <c r="AR310" s="287"/>
      <c r="AS310" s="4"/>
      <c r="AT310" s="287"/>
      <c r="AU310" s="4"/>
      <c r="AV310" s="287"/>
      <c r="AW310" s="4"/>
      <c r="AX310" s="287"/>
      <c r="AY310" s="4"/>
      <c r="AZ310" s="287"/>
      <c r="BA310" s="4"/>
      <c r="BB310" s="287"/>
    </row>
    <row r="311" spans="1:54" ht="14.25" customHeight="1" x14ac:dyDescent="0.25">
      <c r="A311" s="4"/>
      <c r="B311" s="287"/>
      <c r="C311" s="4"/>
      <c r="D311" s="287"/>
      <c r="E311" s="4"/>
      <c r="F311" s="287"/>
      <c r="G311" s="4"/>
      <c r="H311" s="287"/>
      <c r="I311" s="4"/>
      <c r="J311" s="287"/>
      <c r="K311" s="4"/>
      <c r="L311" s="287"/>
      <c r="M311" s="4"/>
      <c r="N311" s="287"/>
      <c r="O311" s="4"/>
      <c r="P311" s="287"/>
      <c r="Q311" s="4"/>
      <c r="R311" s="287"/>
      <c r="S311" s="4"/>
      <c r="T311" s="287"/>
      <c r="U311" s="4"/>
      <c r="V311" s="287"/>
      <c r="W311" s="4"/>
      <c r="X311" s="287"/>
      <c r="Y311" s="4"/>
      <c r="Z311" s="287"/>
      <c r="AA311" s="4"/>
      <c r="AB311" s="287"/>
      <c r="AC311" s="4"/>
      <c r="AD311" s="287"/>
      <c r="AE311" s="4"/>
      <c r="AF311" s="287"/>
      <c r="AG311" s="4"/>
      <c r="AH311" s="287"/>
      <c r="AI311" s="4"/>
      <c r="AJ311" s="287"/>
      <c r="AK311" s="4"/>
      <c r="AL311" s="287"/>
      <c r="AM311" s="4"/>
      <c r="AN311" s="287"/>
      <c r="AO311" s="4"/>
      <c r="AP311" s="287"/>
      <c r="AQ311" s="4"/>
      <c r="AR311" s="287"/>
      <c r="AS311" s="4"/>
      <c r="AT311" s="287"/>
      <c r="AU311" s="4"/>
      <c r="AV311" s="287"/>
      <c r="AW311" s="4"/>
      <c r="AX311" s="287"/>
      <c r="AY311" s="4"/>
      <c r="AZ311" s="287"/>
      <c r="BA311" s="4"/>
      <c r="BB311" s="287"/>
    </row>
    <row r="312" spans="1:54" ht="14.25" customHeight="1" x14ac:dyDescent="0.25">
      <c r="A312" s="4"/>
      <c r="B312" s="287"/>
      <c r="C312" s="4"/>
      <c r="D312" s="287"/>
      <c r="E312" s="4"/>
      <c r="F312" s="287"/>
      <c r="G312" s="4"/>
      <c r="H312" s="287"/>
      <c r="I312" s="4"/>
      <c r="J312" s="287"/>
      <c r="K312" s="4"/>
      <c r="L312" s="287"/>
      <c r="M312" s="4"/>
      <c r="N312" s="287"/>
      <c r="O312" s="4"/>
      <c r="P312" s="287"/>
      <c r="Q312" s="4"/>
      <c r="R312" s="287"/>
      <c r="S312" s="4"/>
      <c r="T312" s="287"/>
      <c r="U312" s="4"/>
      <c r="V312" s="287"/>
      <c r="W312" s="4"/>
      <c r="X312" s="287"/>
      <c r="Y312" s="4"/>
      <c r="Z312" s="287"/>
      <c r="AA312" s="4"/>
      <c r="AB312" s="287"/>
      <c r="AC312" s="4"/>
      <c r="AD312" s="287"/>
      <c r="AE312" s="4"/>
      <c r="AF312" s="287"/>
      <c r="AG312" s="4"/>
      <c r="AH312" s="287"/>
      <c r="AI312" s="4"/>
      <c r="AJ312" s="287"/>
      <c r="AK312" s="4"/>
      <c r="AL312" s="287"/>
      <c r="AM312" s="4"/>
      <c r="AN312" s="287"/>
      <c r="AO312" s="4"/>
      <c r="AP312" s="287"/>
      <c r="AQ312" s="4"/>
      <c r="AR312" s="287"/>
      <c r="AS312" s="4"/>
      <c r="AT312" s="287"/>
      <c r="AU312" s="4"/>
      <c r="AV312" s="287"/>
      <c r="AW312" s="4"/>
      <c r="AX312" s="287"/>
      <c r="AY312" s="4"/>
      <c r="AZ312" s="287"/>
      <c r="BA312" s="4"/>
      <c r="BB312" s="287"/>
    </row>
    <row r="313" spans="1:54" ht="14.25" customHeight="1" x14ac:dyDescent="0.25">
      <c r="A313" s="4"/>
      <c r="B313" s="287"/>
      <c r="C313" s="4"/>
      <c r="D313" s="287"/>
      <c r="E313" s="4"/>
      <c r="F313" s="287"/>
      <c r="G313" s="4"/>
      <c r="H313" s="287"/>
      <c r="I313" s="4"/>
      <c r="J313" s="287"/>
      <c r="K313" s="4"/>
      <c r="L313" s="287"/>
      <c r="M313" s="4"/>
      <c r="N313" s="287"/>
      <c r="O313" s="4"/>
      <c r="P313" s="287"/>
      <c r="Q313" s="4"/>
      <c r="R313" s="287"/>
      <c r="S313" s="4"/>
      <c r="T313" s="287"/>
      <c r="U313" s="4"/>
      <c r="V313" s="287"/>
      <c r="W313" s="4"/>
      <c r="X313" s="287"/>
      <c r="Y313" s="4"/>
      <c r="Z313" s="287"/>
      <c r="AA313" s="4"/>
      <c r="AB313" s="287"/>
      <c r="AC313" s="4"/>
      <c r="AD313" s="287"/>
      <c r="AE313" s="4"/>
      <c r="AF313" s="287"/>
      <c r="AG313" s="4"/>
      <c r="AH313" s="287"/>
      <c r="AI313" s="4"/>
      <c r="AJ313" s="287"/>
      <c r="AK313" s="4"/>
      <c r="AL313" s="287"/>
      <c r="AM313" s="4"/>
      <c r="AN313" s="287"/>
      <c r="AO313" s="4"/>
      <c r="AP313" s="287"/>
      <c r="AQ313" s="4"/>
      <c r="AR313" s="287"/>
      <c r="AS313" s="4"/>
      <c r="AT313" s="287"/>
      <c r="AU313" s="4"/>
      <c r="AV313" s="287"/>
      <c r="AW313" s="4"/>
      <c r="AX313" s="287"/>
      <c r="AY313" s="4"/>
      <c r="AZ313" s="287"/>
      <c r="BA313" s="4"/>
      <c r="BB313" s="287"/>
    </row>
    <row r="314" spans="1:54" ht="14.25" customHeight="1" x14ac:dyDescent="0.25">
      <c r="A314" s="4"/>
      <c r="B314" s="287"/>
      <c r="C314" s="4"/>
      <c r="D314" s="287"/>
      <c r="E314" s="4"/>
      <c r="F314" s="287"/>
      <c r="G314" s="4"/>
      <c r="H314" s="287"/>
      <c r="I314" s="4"/>
      <c r="J314" s="287"/>
      <c r="K314" s="4"/>
      <c r="L314" s="287"/>
      <c r="M314" s="4"/>
      <c r="N314" s="287"/>
      <c r="O314" s="4"/>
      <c r="P314" s="287"/>
      <c r="Q314" s="4"/>
      <c r="R314" s="287"/>
      <c r="S314" s="4"/>
      <c r="T314" s="287"/>
      <c r="U314" s="4"/>
      <c r="V314" s="287"/>
      <c r="W314" s="4"/>
      <c r="X314" s="287"/>
      <c r="Y314" s="4"/>
      <c r="Z314" s="287"/>
      <c r="AA314" s="4"/>
      <c r="AB314" s="287"/>
      <c r="AC314" s="4"/>
      <c r="AD314" s="287"/>
      <c r="AE314" s="4"/>
      <c r="AF314" s="287"/>
      <c r="AG314" s="4"/>
      <c r="AH314" s="287"/>
      <c r="AI314" s="4"/>
      <c r="AJ314" s="287"/>
      <c r="AK314" s="4"/>
      <c r="AL314" s="287"/>
      <c r="AM314" s="4"/>
      <c r="AN314" s="287"/>
      <c r="AO314" s="4"/>
      <c r="AP314" s="287"/>
      <c r="AQ314" s="4"/>
      <c r="AR314" s="287"/>
      <c r="AS314" s="4"/>
      <c r="AT314" s="287"/>
      <c r="AU314" s="4"/>
      <c r="AV314" s="287"/>
      <c r="AW314" s="4"/>
      <c r="AX314" s="287"/>
      <c r="AY314" s="4"/>
      <c r="AZ314" s="287"/>
      <c r="BA314" s="4"/>
      <c r="BB314" s="287"/>
    </row>
    <row r="315" spans="1:54" ht="14.25" customHeight="1" x14ac:dyDescent="0.25">
      <c r="A315" s="4"/>
      <c r="B315" s="287"/>
      <c r="C315" s="4"/>
      <c r="D315" s="287"/>
      <c r="E315" s="4"/>
      <c r="F315" s="287"/>
      <c r="G315" s="4"/>
      <c r="H315" s="287"/>
      <c r="I315" s="4"/>
      <c r="J315" s="287"/>
      <c r="K315" s="4"/>
      <c r="L315" s="287"/>
      <c r="M315" s="4"/>
      <c r="N315" s="287"/>
      <c r="O315" s="4"/>
      <c r="P315" s="287"/>
      <c r="Q315" s="4"/>
      <c r="R315" s="287"/>
      <c r="S315" s="4"/>
      <c r="T315" s="287"/>
      <c r="U315" s="4"/>
      <c r="V315" s="287"/>
      <c r="W315" s="4"/>
      <c r="X315" s="287"/>
      <c r="Y315" s="4"/>
      <c r="Z315" s="287"/>
      <c r="AA315" s="4"/>
      <c r="AB315" s="287"/>
      <c r="AC315" s="4"/>
      <c r="AD315" s="287"/>
      <c r="AE315" s="4"/>
      <c r="AF315" s="287"/>
      <c r="AG315" s="4"/>
      <c r="AH315" s="287"/>
      <c r="AI315" s="4"/>
      <c r="AJ315" s="287"/>
      <c r="AK315" s="4"/>
      <c r="AL315" s="287"/>
      <c r="AM315" s="4"/>
      <c r="AN315" s="287"/>
      <c r="AO315" s="4"/>
      <c r="AP315" s="287"/>
      <c r="AQ315" s="4"/>
      <c r="AR315" s="287"/>
      <c r="AS315" s="4"/>
      <c r="AT315" s="287"/>
      <c r="AU315" s="4"/>
      <c r="AV315" s="287"/>
      <c r="AW315" s="4"/>
      <c r="AX315" s="287"/>
      <c r="AY315" s="4"/>
      <c r="AZ315" s="287"/>
      <c r="BA315" s="4"/>
      <c r="BB315" s="287"/>
    </row>
    <row r="316" spans="1:54" ht="14.25" customHeight="1" x14ac:dyDescent="0.25">
      <c r="A316" s="4"/>
      <c r="B316" s="287"/>
      <c r="C316" s="4"/>
      <c r="D316" s="287"/>
      <c r="E316" s="4"/>
      <c r="F316" s="287"/>
      <c r="G316" s="4"/>
      <c r="H316" s="287"/>
      <c r="I316" s="4"/>
      <c r="J316" s="287"/>
      <c r="K316" s="4"/>
      <c r="L316" s="287"/>
      <c r="M316" s="4"/>
      <c r="N316" s="287"/>
      <c r="O316" s="4"/>
      <c r="P316" s="287"/>
      <c r="Q316" s="4"/>
      <c r="R316" s="287"/>
      <c r="S316" s="4"/>
      <c r="T316" s="287"/>
      <c r="U316" s="4"/>
      <c r="V316" s="287"/>
      <c r="W316" s="4"/>
      <c r="X316" s="287"/>
      <c r="Y316" s="4"/>
      <c r="Z316" s="287"/>
      <c r="AA316" s="4"/>
      <c r="AB316" s="287"/>
      <c r="AC316" s="4"/>
      <c r="AD316" s="287"/>
      <c r="AE316" s="4"/>
      <c r="AF316" s="287"/>
      <c r="AG316" s="4"/>
      <c r="AH316" s="287"/>
      <c r="AI316" s="4"/>
      <c r="AJ316" s="287"/>
      <c r="AK316" s="4"/>
      <c r="AL316" s="287"/>
      <c r="AM316" s="4"/>
      <c r="AN316" s="287"/>
      <c r="AO316" s="4"/>
      <c r="AP316" s="287"/>
      <c r="AQ316" s="4"/>
      <c r="AR316" s="287"/>
      <c r="AS316" s="4"/>
      <c r="AT316" s="287"/>
      <c r="AU316" s="4"/>
      <c r="AV316" s="287"/>
      <c r="AW316" s="4"/>
      <c r="AX316" s="287"/>
      <c r="AY316" s="4"/>
      <c r="AZ316" s="287"/>
      <c r="BA316" s="4"/>
      <c r="BB316" s="287"/>
    </row>
    <row r="317" spans="1:54" ht="14.25" customHeight="1" x14ac:dyDescent="0.25">
      <c r="A317" s="4"/>
      <c r="B317" s="287"/>
      <c r="C317" s="4"/>
      <c r="D317" s="287"/>
      <c r="E317" s="4"/>
      <c r="F317" s="287"/>
      <c r="G317" s="4"/>
      <c r="H317" s="287"/>
      <c r="I317" s="4"/>
      <c r="J317" s="287"/>
      <c r="K317" s="4"/>
      <c r="L317" s="287"/>
      <c r="M317" s="4"/>
      <c r="N317" s="287"/>
      <c r="O317" s="4"/>
      <c r="P317" s="287"/>
      <c r="Q317" s="4"/>
      <c r="R317" s="287"/>
      <c r="S317" s="4"/>
      <c r="T317" s="287"/>
      <c r="U317" s="4"/>
      <c r="V317" s="287"/>
      <c r="W317" s="4"/>
      <c r="X317" s="287"/>
      <c r="Y317" s="4"/>
      <c r="Z317" s="287"/>
      <c r="AA317" s="4"/>
      <c r="AB317" s="287"/>
      <c r="AC317" s="4"/>
      <c r="AD317" s="287"/>
      <c r="AE317" s="4"/>
      <c r="AF317" s="287"/>
      <c r="AG317" s="4"/>
      <c r="AH317" s="287"/>
      <c r="AI317" s="4"/>
      <c r="AJ317" s="287"/>
      <c r="AK317" s="4"/>
      <c r="AL317" s="287"/>
      <c r="AM317" s="4"/>
      <c r="AN317" s="287"/>
      <c r="AO317" s="4"/>
      <c r="AP317" s="287"/>
      <c r="AQ317" s="4"/>
      <c r="AR317" s="287"/>
      <c r="AS317" s="4"/>
      <c r="AT317" s="287"/>
      <c r="AU317" s="4"/>
      <c r="AV317" s="287"/>
      <c r="AW317" s="4"/>
      <c r="AX317" s="287"/>
      <c r="AY317" s="4"/>
      <c r="AZ317" s="287"/>
      <c r="BA317" s="4"/>
      <c r="BB317" s="287"/>
    </row>
    <row r="318" spans="1:54" ht="14.25" customHeight="1" x14ac:dyDescent="0.25">
      <c r="A318" s="4"/>
      <c r="B318" s="287"/>
      <c r="C318" s="4"/>
      <c r="D318" s="287"/>
      <c r="E318" s="4"/>
      <c r="F318" s="287"/>
      <c r="G318" s="4"/>
      <c r="H318" s="287"/>
      <c r="I318" s="4"/>
      <c r="J318" s="287"/>
      <c r="K318" s="4"/>
      <c r="L318" s="287"/>
      <c r="M318" s="4"/>
      <c r="N318" s="287"/>
      <c r="O318" s="4"/>
      <c r="P318" s="287"/>
      <c r="Q318" s="4"/>
      <c r="R318" s="287"/>
      <c r="S318" s="4"/>
      <c r="T318" s="287"/>
      <c r="U318" s="4"/>
      <c r="V318" s="287"/>
      <c r="W318" s="4"/>
      <c r="X318" s="287"/>
      <c r="Y318" s="4"/>
      <c r="Z318" s="287"/>
      <c r="AA318" s="4"/>
      <c r="AB318" s="287"/>
      <c r="AC318" s="4"/>
      <c r="AD318" s="287"/>
      <c r="AE318" s="4"/>
      <c r="AF318" s="287"/>
      <c r="AG318" s="4"/>
      <c r="AH318" s="287"/>
      <c r="AI318" s="4"/>
      <c r="AJ318" s="287"/>
      <c r="AK318" s="4"/>
      <c r="AL318" s="287"/>
      <c r="AM318" s="4"/>
      <c r="AN318" s="287"/>
      <c r="AO318" s="4"/>
      <c r="AP318" s="287"/>
      <c r="AQ318" s="4"/>
      <c r="AR318" s="287"/>
      <c r="AS318" s="4"/>
      <c r="AT318" s="287"/>
      <c r="AU318" s="4"/>
      <c r="AV318" s="287"/>
      <c r="AW318" s="4"/>
      <c r="AX318" s="287"/>
      <c r="AY318" s="4"/>
      <c r="AZ318" s="287"/>
      <c r="BA318" s="4"/>
      <c r="BB318" s="287"/>
    </row>
    <row r="319" spans="1:54" ht="14.25" customHeight="1" x14ac:dyDescent="0.25">
      <c r="A319" s="4"/>
      <c r="B319" s="287"/>
      <c r="C319" s="4"/>
      <c r="D319" s="287"/>
      <c r="E319" s="4"/>
      <c r="F319" s="287"/>
      <c r="G319" s="4"/>
      <c r="H319" s="287"/>
      <c r="I319" s="4"/>
      <c r="J319" s="287"/>
      <c r="K319" s="4"/>
      <c r="L319" s="287"/>
      <c r="M319" s="4"/>
      <c r="N319" s="287"/>
      <c r="O319" s="4"/>
      <c r="P319" s="287"/>
      <c r="Q319" s="4"/>
      <c r="R319" s="287"/>
      <c r="S319" s="4"/>
      <c r="T319" s="287"/>
      <c r="U319" s="4"/>
      <c r="V319" s="287"/>
      <c r="W319" s="4"/>
      <c r="X319" s="287"/>
      <c r="Y319" s="4"/>
      <c r="Z319" s="287"/>
      <c r="AA319" s="4"/>
      <c r="AB319" s="287"/>
      <c r="AC319" s="4"/>
      <c r="AD319" s="287"/>
      <c r="AE319" s="4"/>
      <c r="AF319" s="287"/>
      <c r="AG319" s="4"/>
      <c r="AH319" s="287"/>
      <c r="AI319" s="4"/>
      <c r="AJ319" s="287"/>
      <c r="AK319" s="4"/>
      <c r="AL319" s="287"/>
      <c r="AM319" s="4"/>
      <c r="AN319" s="287"/>
      <c r="AO319" s="4"/>
      <c r="AP319" s="287"/>
      <c r="AQ319" s="4"/>
      <c r="AR319" s="287"/>
      <c r="AS319" s="4"/>
      <c r="AT319" s="287"/>
      <c r="AU319" s="4"/>
      <c r="AV319" s="287"/>
      <c r="AW319" s="4"/>
      <c r="AX319" s="287"/>
      <c r="AY319" s="4"/>
      <c r="AZ319" s="287"/>
      <c r="BA319" s="4"/>
      <c r="BB319" s="287"/>
    </row>
    <row r="320" spans="1:54" ht="14.25" customHeight="1" x14ac:dyDescent="0.25">
      <c r="A320" s="4"/>
      <c r="B320" s="287"/>
      <c r="C320" s="4"/>
      <c r="D320" s="287"/>
      <c r="E320" s="4"/>
      <c r="F320" s="287"/>
      <c r="G320" s="4"/>
      <c r="H320" s="287"/>
      <c r="I320" s="4"/>
      <c r="J320" s="287"/>
      <c r="K320" s="4"/>
      <c r="L320" s="287"/>
      <c r="M320" s="4"/>
      <c r="N320" s="287"/>
      <c r="O320" s="4"/>
      <c r="P320" s="287"/>
      <c r="Q320" s="4"/>
      <c r="R320" s="287"/>
      <c r="S320" s="4"/>
      <c r="T320" s="287"/>
      <c r="U320" s="4"/>
      <c r="V320" s="287"/>
      <c r="W320" s="4"/>
      <c r="X320" s="287"/>
      <c r="Y320" s="4"/>
      <c r="Z320" s="287"/>
      <c r="AA320" s="4"/>
      <c r="AB320" s="287"/>
      <c r="AC320" s="4"/>
      <c r="AD320" s="287"/>
      <c r="AE320" s="4"/>
      <c r="AF320" s="287"/>
      <c r="AG320" s="4"/>
      <c r="AH320" s="287"/>
      <c r="AI320" s="4"/>
      <c r="AJ320" s="287"/>
      <c r="AK320" s="4"/>
      <c r="AL320" s="287"/>
      <c r="AM320" s="4"/>
      <c r="AN320" s="287"/>
      <c r="AO320" s="4"/>
      <c r="AP320" s="287"/>
      <c r="AQ320" s="4"/>
      <c r="AR320" s="287"/>
      <c r="AS320" s="4"/>
      <c r="AT320" s="287"/>
      <c r="AU320" s="4"/>
      <c r="AV320" s="287"/>
      <c r="AW320" s="4"/>
      <c r="AX320" s="287"/>
      <c r="AY320" s="4"/>
      <c r="AZ320" s="287"/>
      <c r="BA320" s="4"/>
      <c r="BB320" s="287"/>
    </row>
    <row r="321" spans="1:54" ht="14.25" customHeight="1" x14ac:dyDescent="0.25">
      <c r="A321" s="4"/>
      <c r="B321" s="287"/>
      <c r="C321" s="4"/>
      <c r="D321" s="287"/>
      <c r="E321" s="4"/>
      <c r="F321" s="287"/>
      <c r="G321" s="4"/>
      <c r="H321" s="287"/>
      <c r="I321" s="4"/>
      <c r="J321" s="287"/>
      <c r="K321" s="4"/>
      <c r="L321" s="287"/>
      <c r="M321" s="4"/>
      <c r="N321" s="287"/>
      <c r="O321" s="4"/>
      <c r="P321" s="287"/>
      <c r="Q321" s="4"/>
      <c r="R321" s="287"/>
      <c r="S321" s="4"/>
      <c r="T321" s="287"/>
      <c r="U321" s="4"/>
      <c r="V321" s="287"/>
      <c r="W321" s="4"/>
      <c r="X321" s="287"/>
      <c r="Y321" s="4"/>
      <c r="Z321" s="287"/>
      <c r="AA321" s="4"/>
      <c r="AB321" s="287"/>
      <c r="AC321" s="4"/>
      <c r="AD321" s="287"/>
      <c r="AE321" s="4"/>
      <c r="AF321" s="287"/>
      <c r="AG321" s="4"/>
      <c r="AH321" s="287"/>
      <c r="AI321" s="4"/>
      <c r="AJ321" s="287"/>
      <c r="AK321" s="4"/>
      <c r="AL321" s="287"/>
      <c r="AM321" s="4"/>
      <c r="AN321" s="287"/>
      <c r="AO321" s="4"/>
      <c r="AP321" s="287"/>
      <c r="AQ321" s="4"/>
      <c r="AR321" s="287"/>
      <c r="AS321" s="4"/>
      <c r="AT321" s="287"/>
      <c r="AU321" s="4"/>
      <c r="AV321" s="287"/>
      <c r="AW321" s="4"/>
      <c r="AX321" s="287"/>
      <c r="AY321" s="4"/>
      <c r="AZ321" s="287"/>
      <c r="BA321" s="4"/>
      <c r="BB321" s="287"/>
    </row>
    <row r="322" spans="1:54" ht="14.25" customHeight="1" x14ac:dyDescent="0.25">
      <c r="A322" s="4"/>
      <c r="B322" s="287"/>
      <c r="C322" s="4"/>
      <c r="D322" s="287"/>
      <c r="E322" s="4"/>
      <c r="F322" s="287"/>
      <c r="G322" s="4"/>
      <c r="H322" s="287"/>
      <c r="I322" s="4"/>
      <c r="J322" s="287"/>
      <c r="K322" s="4"/>
      <c r="L322" s="287"/>
      <c r="M322" s="4"/>
      <c r="N322" s="287"/>
      <c r="O322" s="4"/>
      <c r="P322" s="287"/>
      <c r="Q322" s="4"/>
      <c r="R322" s="287"/>
      <c r="S322" s="4"/>
      <c r="T322" s="287"/>
      <c r="U322" s="4"/>
      <c r="V322" s="287"/>
      <c r="W322" s="4"/>
      <c r="X322" s="287"/>
      <c r="Y322" s="4"/>
      <c r="Z322" s="287"/>
      <c r="AA322" s="4"/>
      <c r="AB322" s="287"/>
      <c r="AC322" s="4"/>
      <c r="AD322" s="287"/>
      <c r="AE322" s="4"/>
      <c r="AF322" s="287"/>
      <c r="AG322" s="4"/>
      <c r="AH322" s="287"/>
      <c r="AI322" s="4"/>
      <c r="AJ322" s="287"/>
      <c r="AK322" s="4"/>
      <c r="AL322" s="287"/>
      <c r="AM322" s="4"/>
      <c r="AN322" s="287"/>
      <c r="AO322" s="4"/>
      <c r="AP322" s="287"/>
      <c r="AQ322" s="4"/>
      <c r="AR322" s="287"/>
      <c r="AS322" s="4"/>
      <c r="AT322" s="287"/>
      <c r="AU322" s="4"/>
      <c r="AV322" s="287"/>
      <c r="AW322" s="4"/>
      <c r="AX322" s="287"/>
      <c r="AY322" s="4"/>
      <c r="AZ322" s="287"/>
      <c r="BA322" s="4"/>
      <c r="BB322" s="287"/>
    </row>
    <row r="323" spans="1:54" ht="14.25" customHeight="1" x14ac:dyDescent="0.25">
      <c r="A323" s="4"/>
      <c r="B323" s="287"/>
      <c r="C323" s="4"/>
      <c r="D323" s="287"/>
      <c r="E323" s="4"/>
      <c r="F323" s="287"/>
      <c r="G323" s="4"/>
      <c r="H323" s="287"/>
      <c r="I323" s="4"/>
      <c r="J323" s="287"/>
      <c r="K323" s="4"/>
      <c r="L323" s="287"/>
      <c r="M323" s="4"/>
      <c r="N323" s="287"/>
      <c r="O323" s="4"/>
      <c r="P323" s="287"/>
      <c r="Q323" s="4"/>
      <c r="R323" s="287"/>
      <c r="S323" s="4"/>
      <c r="T323" s="287"/>
      <c r="U323" s="4"/>
      <c r="V323" s="287"/>
      <c r="W323" s="4"/>
      <c r="X323" s="287"/>
      <c r="Y323" s="4"/>
      <c r="Z323" s="287"/>
      <c r="AA323" s="4"/>
      <c r="AB323" s="287"/>
      <c r="AC323" s="4"/>
      <c r="AD323" s="287"/>
      <c r="AE323" s="4"/>
      <c r="AF323" s="287"/>
      <c r="AG323" s="4"/>
      <c r="AH323" s="287"/>
      <c r="AI323" s="4"/>
      <c r="AJ323" s="287"/>
      <c r="AK323" s="4"/>
      <c r="AL323" s="287"/>
      <c r="AM323" s="4"/>
      <c r="AN323" s="287"/>
      <c r="AO323" s="4"/>
      <c r="AP323" s="287"/>
      <c r="AQ323" s="4"/>
      <c r="AR323" s="287"/>
      <c r="AS323" s="4"/>
      <c r="AT323" s="287"/>
      <c r="AU323" s="4"/>
      <c r="AV323" s="287"/>
      <c r="AW323" s="4"/>
      <c r="AX323" s="287"/>
      <c r="AY323" s="4"/>
      <c r="AZ323" s="287"/>
      <c r="BA323" s="4"/>
      <c r="BB323" s="287"/>
    </row>
    <row r="324" spans="1:54" ht="14.25" customHeight="1" x14ac:dyDescent="0.25">
      <c r="A324" s="4"/>
      <c r="B324" s="287"/>
      <c r="C324" s="4"/>
      <c r="D324" s="287"/>
      <c r="E324" s="4"/>
      <c r="F324" s="287"/>
      <c r="G324" s="4"/>
      <c r="H324" s="287"/>
      <c r="I324" s="4"/>
      <c r="J324" s="287"/>
      <c r="K324" s="4"/>
      <c r="L324" s="287"/>
      <c r="M324" s="4"/>
      <c r="N324" s="287"/>
      <c r="O324" s="4"/>
      <c r="P324" s="287"/>
      <c r="Q324" s="4"/>
      <c r="R324" s="287"/>
      <c r="S324" s="4"/>
      <c r="T324" s="287"/>
      <c r="U324" s="4"/>
      <c r="V324" s="287"/>
      <c r="W324" s="4"/>
      <c r="X324" s="287"/>
      <c r="Y324" s="4"/>
      <c r="Z324" s="287"/>
      <c r="AA324" s="4"/>
      <c r="AB324" s="287"/>
      <c r="AC324" s="4"/>
      <c r="AD324" s="287"/>
      <c r="AE324" s="4"/>
      <c r="AF324" s="287"/>
      <c r="AG324" s="4"/>
      <c r="AH324" s="287"/>
      <c r="AI324" s="4"/>
      <c r="AJ324" s="287"/>
      <c r="AK324" s="4"/>
      <c r="AL324" s="287"/>
      <c r="AM324" s="4"/>
      <c r="AN324" s="287"/>
      <c r="AO324" s="4"/>
      <c r="AP324" s="287"/>
      <c r="AQ324" s="4"/>
      <c r="AR324" s="287"/>
      <c r="AS324" s="4"/>
      <c r="AT324" s="287"/>
      <c r="AU324" s="4"/>
      <c r="AV324" s="287"/>
      <c r="AW324" s="4"/>
      <c r="AX324" s="287"/>
      <c r="AY324" s="4"/>
      <c r="AZ324" s="287"/>
      <c r="BA324" s="4"/>
      <c r="BB324" s="287"/>
    </row>
    <row r="325" spans="1:54" ht="14.25" customHeight="1" x14ac:dyDescent="0.25">
      <c r="A325" s="4"/>
      <c r="B325" s="287"/>
      <c r="C325" s="4"/>
      <c r="D325" s="287"/>
      <c r="E325" s="4"/>
      <c r="F325" s="287"/>
      <c r="G325" s="4"/>
      <c r="H325" s="287"/>
      <c r="I325" s="4"/>
      <c r="J325" s="287"/>
      <c r="K325" s="4"/>
      <c r="L325" s="287"/>
      <c r="M325" s="4"/>
      <c r="N325" s="287"/>
      <c r="O325" s="4"/>
      <c r="P325" s="287"/>
      <c r="Q325" s="4"/>
      <c r="R325" s="287"/>
      <c r="S325" s="4"/>
      <c r="T325" s="287"/>
      <c r="U325" s="4"/>
      <c r="V325" s="287"/>
      <c r="W325" s="4"/>
      <c r="X325" s="287"/>
      <c r="Y325" s="4"/>
      <c r="Z325" s="287"/>
      <c r="AA325" s="4"/>
      <c r="AB325" s="287"/>
      <c r="AC325" s="4"/>
      <c r="AD325" s="287"/>
      <c r="AE325" s="4"/>
      <c r="AF325" s="287"/>
      <c r="AG325" s="4"/>
      <c r="AH325" s="287"/>
      <c r="AI325" s="4"/>
      <c r="AJ325" s="287"/>
      <c r="AK325" s="4"/>
      <c r="AL325" s="287"/>
      <c r="AM325" s="4"/>
      <c r="AN325" s="287"/>
      <c r="AO325" s="4"/>
      <c r="AP325" s="287"/>
      <c r="AQ325" s="4"/>
      <c r="AR325" s="287"/>
      <c r="AS325" s="4"/>
      <c r="AT325" s="287"/>
      <c r="AU325" s="4"/>
      <c r="AV325" s="287"/>
      <c r="AW325" s="4"/>
      <c r="AX325" s="287"/>
      <c r="AY325" s="4"/>
      <c r="AZ325" s="287"/>
      <c r="BA325" s="4"/>
      <c r="BB325" s="287"/>
    </row>
    <row r="326" spans="1:54" ht="14.25" customHeight="1" x14ac:dyDescent="0.25">
      <c r="A326" s="4"/>
      <c r="B326" s="287"/>
      <c r="C326" s="4"/>
      <c r="D326" s="287"/>
      <c r="E326" s="4"/>
      <c r="F326" s="287"/>
      <c r="G326" s="4"/>
      <c r="H326" s="287"/>
      <c r="I326" s="4"/>
      <c r="J326" s="287"/>
      <c r="K326" s="4"/>
      <c r="L326" s="287"/>
      <c r="M326" s="4"/>
      <c r="N326" s="287"/>
      <c r="O326" s="4"/>
      <c r="P326" s="287"/>
      <c r="Q326" s="4"/>
      <c r="R326" s="287"/>
      <c r="S326" s="4"/>
      <c r="T326" s="287"/>
      <c r="U326" s="4"/>
      <c r="V326" s="287"/>
      <c r="W326" s="4"/>
      <c r="X326" s="287"/>
      <c r="Y326" s="4"/>
      <c r="Z326" s="287"/>
      <c r="AA326" s="4"/>
      <c r="AB326" s="287"/>
      <c r="AC326" s="4"/>
      <c r="AD326" s="287"/>
      <c r="AE326" s="4"/>
      <c r="AF326" s="287"/>
      <c r="AG326" s="4"/>
      <c r="AH326" s="287"/>
      <c r="AI326" s="4"/>
      <c r="AJ326" s="287"/>
      <c r="AK326" s="4"/>
      <c r="AL326" s="287"/>
      <c r="AM326" s="4"/>
      <c r="AN326" s="287"/>
      <c r="AO326" s="4"/>
      <c r="AP326" s="287"/>
      <c r="AQ326" s="4"/>
      <c r="AR326" s="287"/>
      <c r="AS326" s="4"/>
      <c r="AT326" s="287"/>
      <c r="AU326" s="4"/>
      <c r="AV326" s="287"/>
      <c r="AW326" s="4"/>
      <c r="AX326" s="287"/>
      <c r="AY326" s="4"/>
      <c r="AZ326" s="287"/>
      <c r="BA326" s="4"/>
      <c r="BB326" s="287"/>
    </row>
    <row r="327" spans="1:54" ht="14.25" customHeight="1" x14ac:dyDescent="0.25">
      <c r="A327" s="4"/>
      <c r="B327" s="287"/>
      <c r="C327" s="4"/>
      <c r="D327" s="287"/>
      <c r="E327" s="4"/>
      <c r="F327" s="287"/>
      <c r="G327" s="4"/>
      <c r="H327" s="287"/>
      <c r="I327" s="4"/>
      <c r="J327" s="287"/>
      <c r="K327" s="4"/>
      <c r="L327" s="287"/>
      <c r="M327" s="4"/>
      <c r="N327" s="287"/>
      <c r="O327" s="4"/>
      <c r="P327" s="287"/>
      <c r="Q327" s="4"/>
      <c r="R327" s="287"/>
      <c r="S327" s="4"/>
      <c r="T327" s="287"/>
      <c r="U327" s="4"/>
      <c r="V327" s="287"/>
      <c r="W327" s="4"/>
      <c r="X327" s="287"/>
      <c r="Y327" s="4"/>
      <c r="Z327" s="287"/>
      <c r="AA327" s="4"/>
      <c r="AB327" s="287"/>
      <c r="AC327" s="4"/>
      <c r="AD327" s="287"/>
      <c r="AE327" s="4"/>
      <c r="AF327" s="287"/>
      <c r="AG327" s="4"/>
      <c r="AH327" s="287"/>
      <c r="AI327" s="4"/>
      <c r="AJ327" s="287"/>
      <c r="AK327" s="4"/>
      <c r="AL327" s="287"/>
      <c r="AM327" s="4"/>
      <c r="AN327" s="287"/>
      <c r="AO327" s="4"/>
      <c r="AP327" s="287"/>
      <c r="AQ327" s="4"/>
      <c r="AR327" s="287"/>
      <c r="AS327" s="4"/>
      <c r="AT327" s="287"/>
      <c r="AU327" s="4"/>
      <c r="AV327" s="287"/>
      <c r="AW327" s="4"/>
      <c r="AX327" s="287"/>
      <c r="AY327" s="4"/>
      <c r="AZ327" s="287"/>
      <c r="BA327" s="4"/>
      <c r="BB327" s="287"/>
    </row>
    <row r="328" spans="1:54" ht="14.25" customHeight="1" x14ac:dyDescent="0.25">
      <c r="A328" s="4"/>
      <c r="B328" s="287"/>
      <c r="C328" s="4"/>
      <c r="D328" s="287"/>
      <c r="E328" s="4"/>
      <c r="F328" s="287"/>
      <c r="G328" s="4"/>
      <c r="H328" s="287"/>
      <c r="I328" s="4"/>
      <c r="J328" s="287"/>
      <c r="K328" s="4"/>
      <c r="L328" s="287"/>
      <c r="M328" s="4"/>
      <c r="N328" s="287"/>
      <c r="O328" s="4"/>
      <c r="P328" s="287"/>
      <c r="Q328" s="4"/>
      <c r="R328" s="287"/>
      <c r="S328" s="4"/>
      <c r="T328" s="287"/>
      <c r="U328" s="4"/>
      <c r="V328" s="287"/>
      <c r="W328" s="4"/>
      <c r="X328" s="287"/>
      <c r="Y328" s="4"/>
      <c r="Z328" s="287"/>
      <c r="AA328" s="4"/>
      <c r="AB328" s="287"/>
      <c r="AC328" s="4"/>
      <c r="AD328" s="287"/>
      <c r="AE328" s="4"/>
      <c r="AF328" s="287"/>
      <c r="AG328" s="4"/>
      <c r="AH328" s="287"/>
      <c r="AI328" s="4"/>
      <c r="AJ328" s="287"/>
      <c r="AK328" s="4"/>
      <c r="AL328" s="287"/>
      <c r="AM328" s="4"/>
      <c r="AN328" s="287"/>
      <c r="AO328" s="4"/>
      <c r="AP328" s="287"/>
      <c r="AQ328" s="4"/>
      <c r="AR328" s="287"/>
      <c r="AS328" s="4"/>
      <c r="AT328" s="287"/>
      <c r="AU328" s="4"/>
      <c r="AV328" s="287"/>
      <c r="AW328" s="4"/>
      <c r="AX328" s="287"/>
      <c r="AY328" s="4"/>
      <c r="AZ328" s="287"/>
      <c r="BA328" s="4"/>
      <c r="BB328" s="287"/>
    </row>
    <row r="329" spans="1:54" ht="14.25" customHeight="1" x14ac:dyDescent="0.25">
      <c r="A329" s="4"/>
      <c r="B329" s="287"/>
      <c r="C329" s="4"/>
      <c r="D329" s="287"/>
      <c r="E329" s="4"/>
      <c r="F329" s="287"/>
      <c r="G329" s="4"/>
      <c r="H329" s="287"/>
      <c r="I329" s="4"/>
      <c r="J329" s="287"/>
      <c r="K329" s="4"/>
      <c r="L329" s="287"/>
      <c r="M329" s="4"/>
      <c r="N329" s="287"/>
      <c r="O329" s="4"/>
      <c r="P329" s="287"/>
      <c r="Q329" s="4"/>
      <c r="R329" s="287"/>
      <c r="S329" s="4"/>
      <c r="T329" s="287"/>
      <c r="U329" s="4"/>
      <c r="V329" s="287"/>
      <c r="W329" s="4"/>
      <c r="X329" s="287"/>
      <c r="Y329" s="4"/>
      <c r="Z329" s="287"/>
      <c r="AA329" s="4"/>
      <c r="AB329" s="287"/>
      <c r="AC329" s="4"/>
      <c r="AD329" s="287"/>
      <c r="AE329" s="4"/>
      <c r="AF329" s="287"/>
      <c r="AG329" s="4"/>
      <c r="AH329" s="287"/>
      <c r="AI329" s="4"/>
      <c r="AJ329" s="287"/>
      <c r="AK329" s="4"/>
      <c r="AL329" s="287"/>
      <c r="AM329" s="4"/>
      <c r="AN329" s="287"/>
      <c r="AO329" s="4"/>
      <c r="AP329" s="287"/>
      <c r="AQ329" s="4"/>
      <c r="AR329" s="287"/>
      <c r="AS329" s="4"/>
      <c r="AT329" s="287"/>
      <c r="AU329" s="4"/>
      <c r="AV329" s="287"/>
      <c r="AW329" s="4"/>
      <c r="AX329" s="287"/>
      <c r="AY329" s="4"/>
      <c r="AZ329" s="287"/>
      <c r="BA329" s="4"/>
      <c r="BB329" s="287"/>
    </row>
    <row r="330" spans="1:54" ht="14.25" customHeight="1" x14ac:dyDescent="0.25">
      <c r="A330" s="4"/>
      <c r="B330" s="287"/>
      <c r="C330" s="4"/>
      <c r="D330" s="287"/>
      <c r="E330" s="4"/>
      <c r="F330" s="287"/>
      <c r="G330" s="4"/>
      <c r="H330" s="287"/>
      <c r="I330" s="4"/>
      <c r="J330" s="287"/>
      <c r="K330" s="4"/>
      <c r="L330" s="287"/>
      <c r="M330" s="4"/>
      <c r="N330" s="287"/>
      <c r="O330" s="4"/>
      <c r="P330" s="287"/>
      <c r="Q330" s="4"/>
      <c r="R330" s="287"/>
      <c r="S330" s="4"/>
      <c r="T330" s="287"/>
      <c r="U330" s="4"/>
      <c r="V330" s="287"/>
      <c r="W330" s="4"/>
      <c r="X330" s="287"/>
      <c r="Y330" s="4"/>
      <c r="Z330" s="287"/>
      <c r="AA330" s="4"/>
      <c r="AB330" s="287"/>
      <c r="AC330" s="4"/>
      <c r="AD330" s="287"/>
      <c r="AE330" s="4"/>
      <c r="AF330" s="287"/>
      <c r="AG330" s="4"/>
      <c r="AH330" s="287"/>
      <c r="AI330" s="4"/>
      <c r="AJ330" s="287"/>
      <c r="AK330" s="4"/>
      <c r="AL330" s="287"/>
      <c r="AM330" s="4"/>
      <c r="AN330" s="287"/>
      <c r="AO330" s="4"/>
      <c r="AP330" s="287"/>
      <c r="AQ330" s="4"/>
      <c r="AR330" s="287"/>
      <c r="AS330" s="4"/>
      <c r="AT330" s="287"/>
      <c r="AU330" s="4"/>
      <c r="AV330" s="287"/>
      <c r="AW330" s="4"/>
      <c r="AX330" s="287"/>
      <c r="AY330" s="4"/>
      <c r="AZ330" s="287"/>
      <c r="BA330" s="4"/>
      <c r="BB330" s="287"/>
    </row>
    <row r="331" spans="1:54" ht="14.25" customHeight="1" x14ac:dyDescent="0.25">
      <c r="A331" s="4"/>
      <c r="B331" s="287"/>
      <c r="C331" s="4"/>
      <c r="D331" s="287"/>
      <c r="E331" s="4"/>
      <c r="F331" s="287"/>
      <c r="G331" s="4"/>
      <c r="H331" s="287"/>
      <c r="I331" s="4"/>
      <c r="J331" s="287"/>
      <c r="K331" s="4"/>
      <c r="L331" s="287"/>
      <c r="M331" s="4"/>
      <c r="N331" s="287"/>
      <c r="O331" s="4"/>
      <c r="P331" s="287"/>
      <c r="Q331" s="4"/>
      <c r="R331" s="287"/>
      <c r="S331" s="4"/>
      <c r="T331" s="287"/>
      <c r="U331" s="4"/>
      <c r="V331" s="287"/>
      <c r="W331" s="4"/>
      <c r="X331" s="287"/>
      <c r="Y331" s="4"/>
      <c r="Z331" s="287"/>
      <c r="AA331" s="4"/>
      <c r="AB331" s="287"/>
      <c r="AC331" s="4"/>
      <c r="AD331" s="287"/>
      <c r="AE331" s="4"/>
      <c r="AF331" s="287"/>
      <c r="AG331" s="4"/>
      <c r="AH331" s="287"/>
      <c r="AI331" s="4"/>
      <c r="AJ331" s="287"/>
      <c r="AK331" s="4"/>
      <c r="AL331" s="287"/>
      <c r="AM331" s="4"/>
      <c r="AN331" s="287"/>
      <c r="AO331" s="4"/>
      <c r="AP331" s="287"/>
      <c r="AQ331" s="4"/>
      <c r="AR331" s="287"/>
      <c r="AS331" s="4"/>
      <c r="AT331" s="287"/>
      <c r="AU331" s="4"/>
      <c r="AV331" s="287"/>
      <c r="AW331" s="4"/>
      <c r="AX331" s="287"/>
      <c r="AY331" s="4"/>
      <c r="AZ331" s="287"/>
      <c r="BA331" s="4"/>
      <c r="BB331" s="287"/>
    </row>
    <row r="332" spans="1:54" ht="14.25" customHeight="1" x14ac:dyDescent="0.25">
      <c r="A332" s="4"/>
      <c r="B332" s="287"/>
      <c r="C332" s="4"/>
      <c r="D332" s="287"/>
      <c r="E332" s="4"/>
      <c r="F332" s="287"/>
      <c r="G332" s="4"/>
      <c r="H332" s="287"/>
      <c r="I332" s="4"/>
      <c r="J332" s="287"/>
      <c r="K332" s="4"/>
      <c r="L332" s="287"/>
      <c r="M332" s="4"/>
      <c r="N332" s="287"/>
      <c r="O332" s="4"/>
      <c r="P332" s="287"/>
      <c r="Q332" s="4"/>
      <c r="R332" s="287"/>
      <c r="S332" s="4"/>
      <c r="T332" s="287"/>
      <c r="U332" s="4"/>
      <c r="V332" s="287"/>
      <c r="W332" s="4"/>
      <c r="X332" s="287"/>
      <c r="Y332" s="4"/>
      <c r="Z332" s="287"/>
      <c r="AA332" s="4"/>
      <c r="AB332" s="287"/>
      <c r="AC332" s="4"/>
      <c r="AD332" s="287"/>
      <c r="AE332" s="4"/>
      <c r="AF332" s="287"/>
      <c r="AG332" s="4"/>
      <c r="AH332" s="287"/>
      <c r="AI332" s="4"/>
      <c r="AJ332" s="287"/>
      <c r="AK332" s="4"/>
      <c r="AL332" s="287"/>
      <c r="AM332" s="4"/>
      <c r="AN332" s="287"/>
      <c r="AO332" s="4"/>
      <c r="AP332" s="287"/>
      <c r="AQ332" s="4"/>
      <c r="AR332" s="287"/>
      <c r="AS332" s="4"/>
      <c r="AT332" s="287"/>
      <c r="AU332" s="4"/>
      <c r="AV332" s="287"/>
      <c r="AW332" s="4"/>
      <c r="AX332" s="287"/>
      <c r="AY332" s="4"/>
      <c r="AZ332" s="287"/>
      <c r="BA332" s="4"/>
      <c r="BB332" s="287"/>
    </row>
    <row r="333" spans="1:54" ht="14.25" customHeight="1" x14ac:dyDescent="0.25">
      <c r="A333" s="4"/>
      <c r="B333" s="287"/>
      <c r="C333" s="4"/>
      <c r="D333" s="287"/>
      <c r="E333" s="4"/>
      <c r="F333" s="287"/>
      <c r="G333" s="4"/>
      <c r="H333" s="287"/>
      <c r="I333" s="4"/>
      <c r="J333" s="287"/>
      <c r="K333" s="4"/>
      <c r="L333" s="287"/>
      <c r="M333" s="4"/>
      <c r="N333" s="287"/>
      <c r="O333" s="4"/>
      <c r="P333" s="287"/>
      <c r="Q333" s="4"/>
      <c r="R333" s="287"/>
      <c r="S333" s="4"/>
      <c r="T333" s="287"/>
      <c r="U333" s="4"/>
      <c r="V333" s="287"/>
      <c r="W333" s="4"/>
      <c r="X333" s="287"/>
      <c r="Y333" s="4"/>
      <c r="Z333" s="287"/>
      <c r="AA333" s="4"/>
      <c r="AB333" s="287"/>
      <c r="AC333" s="4"/>
      <c r="AD333" s="287"/>
      <c r="AE333" s="4"/>
      <c r="AF333" s="287"/>
      <c r="AG333" s="4"/>
      <c r="AH333" s="287"/>
      <c r="AI333" s="4"/>
      <c r="AJ333" s="287"/>
      <c r="AK333" s="4"/>
      <c r="AL333" s="287"/>
      <c r="AM333" s="4"/>
      <c r="AN333" s="287"/>
      <c r="AO333" s="4"/>
      <c r="AP333" s="287"/>
      <c r="AQ333" s="4"/>
      <c r="AR333" s="287"/>
      <c r="AS333" s="4"/>
      <c r="AT333" s="287"/>
      <c r="AU333" s="4"/>
      <c r="AV333" s="287"/>
      <c r="AW333" s="4"/>
      <c r="AX333" s="287"/>
      <c r="AY333" s="4"/>
      <c r="AZ333" s="287"/>
      <c r="BA333" s="4"/>
      <c r="BB333" s="287"/>
    </row>
    <row r="334" spans="1:54" ht="14.25" customHeight="1" x14ac:dyDescent="0.25">
      <c r="A334" s="4"/>
      <c r="B334" s="287"/>
      <c r="C334" s="4"/>
      <c r="D334" s="287"/>
      <c r="E334" s="4"/>
      <c r="F334" s="287"/>
      <c r="G334" s="4"/>
      <c r="H334" s="287"/>
      <c r="I334" s="4"/>
      <c r="J334" s="287"/>
      <c r="K334" s="4"/>
      <c r="L334" s="287"/>
      <c r="M334" s="4"/>
      <c r="N334" s="287"/>
      <c r="O334" s="4"/>
      <c r="P334" s="287"/>
      <c r="Q334" s="4"/>
      <c r="R334" s="287"/>
      <c r="S334" s="4"/>
      <c r="T334" s="287"/>
      <c r="U334" s="4"/>
      <c r="V334" s="287"/>
      <c r="W334" s="4"/>
      <c r="X334" s="287"/>
      <c r="Y334" s="4"/>
      <c r="Z334" s="287"/>
      <c r="AA334" s="4"/>
      <c r="AB334" s="287"/>
      <c r="AC334" s="4"/>
      <c r="AD334" s="287"/>
      <c r="AE334" s="4"/>
      <c r="AF334" s="287"/>
      <c r="AG334" s="4"/>
      <c r="AH334" s="287"/>
      <c r="AI334" s="4"/>
      <c r="AJ334" s="287"/>
      <c r="AK334" s="4"/>
      <c r="AL334" s="287"/>
      <c r="AM334" s="4"/>
      <c r="AN334" s="287"/>
      <c r="AO334" s="4"/>
      <c r="AP334" s="287"/>
      <c r="AQ334" s="4"/>
      <c r="AR334" s="287"/>
      <c r="AS334" s="4"/>
      <c r="AT334" s="287"/>
      <c r="AU334" s="4"/>
      <c r="AV334" s="287"/>
      <c r="AW334" s="4"/>
      <c r="AX334" s="287"/>
      <c r="AY334" s="4"/>
      <c r="AZ334" s="287"/>
      <c r="BA334" s="4"/>
      <c r="BB334" s="287"/>
    </row>
    <row r="335" spans="1:54" ht="14.25" customHeight="1" x14ac:dyDescent="0.25">
      <c r="A335" s="4"/>
      <c r="B335" s="287"/>
      <c r="C335" s="4"/>
      <c r="D335" s="287"/>
      <c r="E335" s="4"/>
      <c r="F335" s="287"/>
      <c r="G335" s="4"/>
      <c r="H335" s="287"/>
      <c r="I335" s="4"/>
      <c r="J335" s="287"/>
      <c r="K335" s="4"/>
      <c r="L335" s="287"/>
      <c r="M335" s="4"/>
      <c r="N335" s="287"/>
      <c r="O335" s="4"/>
      <c r="P335" s="287"/>
      <c r="Q335" s="4"/>
      <c r="R335" s="287"/>
      <c r="S335" s="4"/>
      <c r="T335" s="287"/>
      <c r="U335" s="4"/>
      <c r="V335" s="287"/>
      <c r="W335" s="4"/>
      <c r="X335" s="287"/>
      <c r="Y335" s="4"/>
      <c r="Z335" s="287"/>
      <c r="AA335" s="4"/>
      <c r="AB335" s="287"/>
      <c r="AC335" s="4"/>
      <c r="AD335" s="287"/>
      <c r="AE335" s="4"/>
      <c r="AF335" s="287"/>
      <c r="AG335" s="4"/>
      <c r="AH335" s="287"/>
      <c r="AI335" s="4"/>
      <c r="AJ335" s="287"/>
      <c r="AK335" s="4"/>
      <c r="AL335" s="287"/>
      <c r="AM335" s="4"/>
      <c r="AN335" s="287"/>
      <c r="AO335" s="4"/>
      <c r="AP335" s="287"/>
      <c r="AQ335" s="4"/>
      <c r="AR335" s="287"/>
      <c r="AS335" s="4"/>
      <c r="AT335" s="287"/>
      <c r="AU335" s="4"/>
      <c r="AV335" s="287"/>
      <c r="AW335" s="4"/>
      <c r="AX335" s="287"/>
      <c r="AY335" s="4"/>
      <c r="AZ335" s="287"/>
      <c r="BA335" s="4"/>
      <c r="BB335" s="287"/>
    </row>
    <row r="336" spans="1:54" ht="14.25" customHeight="1" x14ac:dyDescent="0.25">
      <c r="A336" s="4"/>
      <c r="B336" s="287"/>
      <c r="C336" s="4"/>
      <c r="D336" s="287"/>
      <c r="E336" s="4"/>
      <c r="F336" s="287"/>
      <c r="G336" s="4"/>
      <c r="H336" s="287"/>
      <c r="I336" s="4"/>
      <c r="J336" s="287"/>
      <c r="K336" s="4"/>
      <c r="L336" s="287"/>
      <c r="M336" s="4"/>
      <c r="N336" s="287"/>
      <c r="O336" s="4"/>
      <c r="P336" s="287"/>
      <c r="Q336" s="4"/>
      <c r="R336" s="287"/>
      <c r="S336" s="4"/>
      <c r="T336" s="287"/>
      <c r="U336" s="4"/>
      <c r="V336" s="287"/>
      <c r="W336" s="4"/>
      <c r="X336" s="287"/>
      <c r="Y336" s="4"/>
      <c r="Z336" s="287"/>
      <c r="AA336" s="4"/>
      <c r="AB336" s="287"/>
      <c r="AC336" s="4"/>
      <c r="AD336" s="287"/>
      <c r="AE336" s="4"/>
      <c r="AF336" s="287"/>
      <c r="AG336" s="4"/>
      <c r="AH336" s="287"/>
      <c r="AI336" s="4"/>
      <c r="AJ336" s="287"/>
      <c r="AK336" s="4"/>
      <c r="AL336" s="287"/>
      <c r="AM336" s="4"/>
      <c r="AN336" s="287"/>
      <c r="AO336" s="4"/>
      <c r="AP336" s="287"/>
      <c r="AQ336" s="4"/>
      <c r="AR336" s="287"/>
      <c r="AS336" s="4"/>
      <c r="AT336" s="287"/>
      <c r="AU336" s="4"/>
      <c r="AV336" s="287"/>
      <c r="AW336" s="4"/>
      <c r="AX336" s="287"/>
      <c r="AY336" s="4"/>
      <c r="AZ336" s="287"/>
      <c r="BA336" s="4"/>
      <c r="BB336" s="287"/>
    </row>
    <row r="337" spans="1:54" ht="14.25" customHeight="1" x14ac:dyDescent="0.25">
      <c r="A337" s="4"/>
      <c r="B337" s="287"/>
      <c r="C337" s="4"/>
      <c r="D337" s="287"/>
      <c r="E337" s="4"/>
      <c r="F337" s="287"/>
      <c r="G337" s="4"/>
      <c r="H337" s="287"/>
      <c r="I337" s="4"/>
      <c r="J337" s="287"/>
      <c r="K337" s="4"/>
      <c r="L337" s="287"/>
      <c r="M337" s="4"/>
      <c r="N337" s="287"/>
      <c r="O337" s="4"/>
      <c r="P337" s="287"/>
      <c r="Q337" s="4"/>
      <c r="R337" s="287"/>
      <c r="S337" s="4"/>
      <c r="T337" s="287"/>
      <c r="U337" s="4"/>
      <c r="V337" s="287"/>
      <c r="W337" s="4"/>
      <c r="X337" s="287"/>
      <c r="Y337" s="4"/>
      <c r="Z337" s="287"/>
      <c r="AA337" s="4"/>
      <c r="AB337" s="287"/>
      <c r="AC337" s="4"/>
      <c r="AD337" s="287"/>
      <c r="AE337" s="4"/>
      <c r="AF337" s="287"/>
      <c r="AG337" s="4"/>
      <c r="AH337" s="287"/>
      <c r="AI337" s="4"/>
      <c r="AJ337" s="287"/>
      <c r="AK337" s="4"/>
      <c r="AL337" s="287"/>
      <c r="AM337" s="4"/>
      <c r="AN337" s="287"/>
      <c r="AO337" s="4"/>
      <c r="AP337" s="287"/>
      <c r="AQ337" s="4"/>
      <c r="AR337" s="287"/>
      <c r="AS337" s="4"/>
      <c r="AT337" s="287"/>
      <c r="AU337" s="4"/>
      <c r="AV337" s="287"/>
      <c r="AW337" s="4"/>
      <c r="AX337" s="287"/>
      <c r="AY337" s="4"/>
      <c r="AZ337" s="287"/>
      <c r="BA337" s="4"/>
      <c r="BB337" s="287"/>
    </row>
    <row r="338" spans="1:54" ht="14.25" customHeight="1" x14ac:dyDescent="0.25">
      <c r="A338" s="4"/>
      <c r="B338" s="287"/>
      <c r="C338" s="4"/>
      <c r="D338" s="287"/>
      <c r="E338" s="4"/>
      <c r="F338" s="287"/>
      <c r="G338" s="4"/>
      <c r="H338" s="287"/>
      <c r="I338" s="4"/>
      <c r="J338" s="287"/>
      <c r="K338" s="4"/>
      <c r="L338" s="287"/>
      <c r="M338" s="4"/>
      <c r="N338" s="287"/>
      <c r="O338" s="4"/>
      <c r="P338" s="287"/>
      <c r="Q338" s="4"/>
      <c r="R338" s="287"/>
      <c r="S338" s="4"/>
      <c r="T338" s="287"/>
      <c r="U338" s="4"/>
      <c r="V338" s="287"/>
      <c r="W338" s="4"/>
      <c r="X338" s="287"/>
      <c r="Y338" s="4"/>
      <c r="Z338" s="287"/>
      <c r="AA338" s="4"/>
      <c r="AB338" s="287"/>
      <c r="AC338" s="4"/>
      <c r="AD338" s="287"/>
      <c r="AE338" s="4"/>
      <c r="AF338" s="287"/>
      <c r="AG338" s="4"/>
      <c r="AH338" s="287"/>
      <c r="AI338" s="4"/>
      <c r="AJ338" s="287"/>
      <c r="AK338" s="4"/>
      <c r="AL338" s="287"/>
      <c r="AM338" s="4"/>
      <c r="AN338" s="287"/>
      <c r="AO338" s="4"/>
      <c r="AP338" s="287"/>
      <c r="AQ338" s="4"/>
      <c r="AR338" s="287"/>
      <c r="AS338" s="4"/>
      <c r="AT338" s="287"/>
      <c r="AU338" s="4"/>
      <c r="AV338" s="287"/>
      <c r="AW338" s="4"/>
      <c r="AX338" s="287"/>
      <c r="AY338" s="4"/>
      <c r="AZ338" s="287"/>
      <c r="BA338" s="4"/>
      <c r="BB338" s="287"/>
    </row>
    <row r="339" spans="1:54" ht="14.25" customHeight="1" x14ac:dyDescent="0.25">
      <c r="A339" s="4"/>
      <c r="B339" s="287"/>
      <c r="C339" s="4"/>
      <c r="D339" s="287"/>
      <c r="E339" s="4"/>
      <c r="F339" s="287"/>
      <c r="G339" s="4"/>
      <c r="H339" s="287"/>
      <c r="I339" s="4"/>
      <c r="J339" s="287"/>
      <c r="K339" s="4"/>
      <c r="L339" s="287"/>
      <c r="M339" s="4"/>
      <c r="N339" s="287"/>
      <c r="O339" s="4"/>
      <c r="P339" s="287"/>
      <c r="Q339" s="4"/>
      <c r="R339" s="287"/>
      <c r="S339" s="4"/>
      <c r="T339" s="287"/>
      <c r="U339" s="4"/>
      <c r="V339" s="287"/>
      <c r="W339" s="4"/>
      <c r="X339" s="287"/>
      <c r="Y339" s="4"/>
      <c r="Z339" s="287"/>
      <c r="AA339" s="4"/>
      <c r="AB339" s="287"/>
      <c r="AC339" s="4"/>
      <c r="AD339" s="287"/>
      <c r="AE339" s="4"/>
      <c r="AF339" s="287"/>
      <c r="AG339" s="4"/>
      <c r="AH339" s="287"/>
      <c r="AI339" s="4"/>
      <c r="AJ339" s="287"/>
      <c r="AK339" s="4"/>
      <c r="AL339" s="287"/>
      <c r="AM339" s="4"/>
      <c r="AN339" s="287"/>
      <c r="AO339" s="4"/>
      <c r="AP339" s="287"/>
      <c r="AQ339" s="4"/>
      <c r="AR339" s="287"/>
      <c r="AS339" s="4"/>
      <c r="AT339" s="287"/>
      <c r="AU339" s="4"/>
      <c r="AV339" s="287"/>
      <c r="AW339" s="4"/>
      <c r="AX339" s="287"/>
      <c r="AY339" s="4"/>
      <c r="AZ339" s="287"/>
      <c r="BA339" s="4"/>
      <c r="BB339" s="287"/>
    </row>
    <row r="340" spans="1:54" ht="14.25" customHeight="1" x14ac:dyDescent="0.25">
      <c r="A340" s="4"/>
      <c r="B340" s="287"/>
      <c r="C340" s="4"/>
      <c r="D340" s="287"/>
      <c r="E340" s="4"/>
      <c r="F340" s="287"/>
      <c r="G340" s="4"/>
      <c r="H340" s="287"/>
      <c r="I340" s="4"/>
      <c r="J340" s="287"/>
      <c r="K340" s="4"/>
      <c r="L340" s="287"/>
      <c r="M340" s="4"/>
      <c r="N340" s="287"/>
      <c r="O340" s="4"/>
      <c r="P340" s="287"/>
      <c r="Q340" s="4"/>
      <c r="R340" s="287"/>
      <c r="S340" s="4"/>
      <c r="T340" s="287"/>
      <c r="U340" s="4"/>
      <c r="V340" s="287"/>
      <c r="W340" s="4"/>
      <c r="X340" s="287"/>
      <c r="Y340" s="4"/>
      <c r="Z340" s="287"/>
      <c r="AA340" s="4"/>
      <c r="AB340" s="287"/>
      <c r="AC340" s="4"/>
      <c r="AD340" s="287"/>
      <c r="AE340" s="4"/>
      <c r="AF340" s="287"/>
      <c r="AG340" s="4"/>
      <c r="AH340" s="287"/>
      <c r="AI340" s="4"/>
      <c r="AJ340" s="287"/>
      <c r="AK340" s="4"/>
      <c r="AL340" s="287"/>
      <c r="AM340" s="4"/>
      <c r="AN340" s="287"/>
      <c r="AO340" s="4"/>
      <c r="AP340" s="287"/>
      <c r="AQ340" s="4"/>
      <c r="AR340" s="287"/>
      <c r="AS340" s="4"/>
      <c r="AT340" s="287"/>
      <c r="AU340" s="4"/>
      <c r="AV340" s="287"/>
      <c r="AW340" s="4"/>
      <c r="AX340" s="287"/>
      <c r="AY340" s="4"/>
      <c r="AZ340" s="287"/>
      <c r="BA340" s="4"/>
      <c r="BB340" s="287"/>
    </row>
    <row r="341" spans="1:54" ht="14.25" customHeight="1" x14ac:dyDescent="0.25">
      <c r="A341" s="4"/>
      <c r="B341" s="287"/>
      <c r="C341" s="4"/>
      <c r="D341" s="287"/>
      <c r="E341" s="4"/>
      <c r="F341" s="287"/>
      <c r="G341" s="4"/>
      <c r="H341" s="287"/>
      <c r="I341" s="4"/>
      <c r="J341" s="287"/>
      <c r="K341" s="4"/>
      <c r="L341" s="287"/>
      <c r="M341" s="4"/>
      <c r="N341" s="287"/>
      <c r="O341" s="4"/>
      <c r="P341" s="287"/>
      <c r="Q341" s="4"/>
      <c r="R341" s="287"/>
      <c r="S341" s="4"/>
      <c r="T341" s="287"/>
      <c r="U341" s="4"/>
      <c r="V341" s="287"/>
      <c r="W341" s="4"/>
      <c r="X341" s="287"/>
      <c r="Y341" s="4"/>
      <c r="Z341" s="287"/>
      <c r="AA341" s="4"/>
      <c r="AB341" s="287"/>
      <c r="AC341" s="4"/>
      <c r="AD341" s="287"/>
      <c r="AE341" s="4"/>
      <c r="AF341" s="287"/>
      <c r="AG341" s="4"/>
      <c r="AH341" s="287"/>
      <c r="AI341" s="4"/>
      <c r="AJ341" s="287"/>
      <c r="AK341" s="4"/>
      <c r="AL341" s="287"/>
      <c r="AM341" s="4"/>
      <c r="AN341" s="287"/>
      <c r="AO341" s="4"/>
      <c r="AP341" s="287"/>
      <c r="AQ341" s="4"/>
      <c r="AR341" s="287"/>
      <c r="AS341" s="4"/>
      <c r="AT341" s="287"/>
      <c r="AU341" s="4"/>
      <c r="AV341" s="287"/>
      <c r="AW341" s="4"/>
      <c r="AX341" s="287"/>
      <c r="AY341" s="4"/>
      <c r="AZ341" s="287"/>
      <c r="BA341" s="4"/>
      <c r="BB341" s="287"/>
    </row>
    <row r="342" spans="1:54" ht="14.25" customHeight="1" x14ac:dyDescent="0.25">
      <c r="A342" s="4"/>
      <c r="B342" s="287"/>
      <c r="C342" s="4"/>
      <c r="D342" s="287"/>
      <c r="E342" s="4"/>
      <c r="F342" s="287"/>
      <c r="G342" s="4"/>
      <c r="H342" s="287"/>
      <c r="I342" s="4"/>
      <c r="J342" s="287"/>
      <c r="K342" s="4"/>
      <c r="L342" s="287"/>
      <c r="M342" s="4"/>
      <c r="N342" s="287"/>
      <c r="O342" s="4"/>
      <c r="P342" s="287"/>
      <c r="Q342" s="4"/>
      <c r="R342" s="287"/>
      <c r="S342" s="4"/>
      <c r="T342" s="287"/>
      <c r="U342" s="4"/>
      <c r="V342" s="287"/>
      <c r="W342" s="4"/>
      <c r="X342" s="287"/>
      <c r="Y342" s="4"/>
      <c r="Z342" s="287"/>
      <c r="AA342" s="4"/>
      <c r="AB342" s="287"/>
      <c r="AC342" s="4"/>
      <c r="AD342" s="287"/>
      <c r="AE342" s="4"/>
      <c r="AF342" s="287"/>
      <c r="AG342" s="4"/>
      <c r="AH342" s="287"/>
      <c r="AI342" s="4"/>
      <c r="AJ342" s="287"/>
      <c r="AK342" s="4"/>
      <c r="AL342" s="287"/>
      <c r="AM342" s="4"/>
      <c r="AN342" s="287"/>
      <c r="AO342" s="4"/>
      <c r="AP342" s="287"/>
      <c r="AQ342" s="4"/>
      <c r="AR342" s="287"/>
      <c r="AS342" s="4"/>
      <c r="AT342" s="287"/>
      <c r="AU342" s="4"/>
      <c r="AV342" s="287"/>
      <c r="AW342" s="4"/>
      <c r="AX342" s="287"/>
      <c r="AY342" s="4"/>
      <c r="AZ342" s="287"/>
      <c r="BA342" s="4"/>
      <c r="BB342" s="287"/>
    </row>
    <row r="343" spans="1:54" ht="14.25" customHeight="1" x14ac:dyDescent="0.25">
      <c r="A343" s="4"/>
      <c r="B343" s="287"/>
      <c r="C343" s="4"/>
      <c r="D343" s="287"/>
      <c r="E343" s="4"/>
      <c r="F343" s="287"/>
      <c r="G343" s="4"/>
      <c r="H343" s="287"/>
      <c r="I343" s="4"/>
      <c r="J343" s="287"/>
      <c r="K343" s="4"/>
      <c r="L343" s="287"/>
      <c r="M343" s="4"/>
      <c r="N343" s="287"/>
      <c r="O343" s="4"/>
      <c r="P343" s="287"/>
      <c r="Q343" s="4"/>
      <c r="R343" s="287"/>
      <c r="S343" s="4"/>
      <c r="T343" s="287"/>
      <c r="U343" s="4"/>
      <c r="V343" s="287"/>
      <c r="W343" s="4"/>
      <c r="X343" s="287"/>
      <c r="Y343" s="4"/>
      <c r="Z343" s="287"/>
      <c r="AA343" s="4"/>
      <c r="AB343" s="287"/>
      <c r="AC343" s="4"/>
      <c r="AD343" s="287"/>
      <c r="AE343" s="4"/>
      <c r="AF343" s="287"/>
      <c r="AG343" s="4"/>
      <c r="AH343" s="287"/>
      <c r="AI343" s="4"/>
      <c r="AJ343" s="287"/>
      <c r="AK343" s="4"/>
      <c r="AL343" s="287"/>
      <c r="AM343" s="4"/>
      <c r="AN343" s="287"/>
      <c r="AO343" s="4"/>
      <c r="AP343" s="287"/>
      <c r="AQ343" s="4"/>
      <c r="AR343" s="287"/>
      <c r="AS343" s="4"/>
      <c r="AT343" s="287"/>
      <c r="AU343" s="4"/>
      <c r="AV343" s="287"/>
      <c r="AW343" s="4"/>
      <c r="AX343" s="287"/>
      <c r="AY343" s="4"/>
      <c r="AZ343" s="287"/>
      <c r="BA343" s="4"/>
      <c r="BB343" s="287"/>
    </row>
    <row r="344" spans="1:54" ht="14.25" customHeight="1" x14ac:dyDescent="0.25">
      <c r="A344" s="4"/>
      <c r="B344" s="287"/>
      <c r="C344" s="4"/>
      <c r="D344" s="287"/>
      <c r="E344" s="4"/>
      <c r="F344" s="287"/>
      <c r="G344" s="4"/>
      <c r="H344" s="287"/>
      <c r="I344" s="4"/>
      <c r="J344" s="287"/>
      <c r="K344" s="4"/>
      <c r="L344" s="287"/>
      <c r="M344" s="4"/>
      <c r="N344" s="287"/>
      <c r="O344" s="4"/>
      <c r="P344" s="287"/>
      <c r="Q344" s="4"/>
      <c r="R344" s="287"/>
      <c r="S344" s="4"/>
      <c r="T344" s="287"/>
      <c r="U344" s="4"/>
      <c r="V344" s="287"/>
      <c r="W344" s="4"/>
      <c r="X344" s="287"/>
      <c r="Y344" s="4"/>
      <c r="Z344" s="287"/>
      <c r="AA344" s="4"/>
      <c r="AB344" s="287"/>
      <c r="AC344" s="4"/>
      <c r="AD344" s="287"/>
      <c r="AE344" s="4"/>
      <c r="AF344" s="287"/>
      <c r="AG344" s="4"/>
      <c r="AH344" s="287"/>
      <c r="AI344" s="4"/>
      <c r="AJ344" s="287"/>
      <c r="AK344" s="4"/>
      <c r="AL344" s="287"/>
      <c r="AM344" s="4"/>
      <c r="AN344" s="287"/>
      <c r="AO344" s="4"/>
      <c r="AP344" s="287"/>
      <c r="AQ344" s="4"/>
      <c r="AR344" s="287"/>
      <c r="AS344" s="4"/>
      <c r="AT344" s="287"/>
      <c r="AU344" s="4"/>
      <c r="AV344" s="287"/>
      <c r="AW344" s="4"/>
      <c r="AX344" s="287"/>
      <c r="AY344" s="4"/>
      <c r="AZ344" s="287"/>
      <c r="BA344" s="4"/>
      <c r="BB344" s="287"/>
    </row>
    <row r="345" spans="1:54" ht="14.25" customHeight="1" x14ac:dyDescent="0.25">
      <c r="A345" s="4"/>
      <c r="B345" s="287"/>
      <c r="C345" s="4"/>
      <c r="D345" s="287"/>
      <c r="E345" s="4"/>
      <c r="F345" s="287"/>
      <c r="G345" s="4"/>
      <c r="H345" s="287"/>
      <c r="I345" s="4"/>
      <c r="J345" s="287"/>
      <c r="K345" s="4"/>
      <c r="L345" s="287"/>
      <c r="M345" s="4"/>
      <c r="N345" s="287"/>
      <c r="O345" s="4"/>
      <c r="P345" s="287"/>
      <c r="Q345" s="4"/>
      <c r="R345" s="287"/>
      <c r="S345" s="4"/>
      <c r="T345" s="287"/>
      <c r="U345" s="4"/>
      <c r="V345" s="287"/>
      <c r="W345" s="4"/>
      <c r="X345" s="287"/>
      <c r="Y345" s="4"/>
      <c r="Z345" s="287"/>
      <c r="AA345" s="4"/>
      <c r="AB345" s="287"/>
      <c r="AC345" s="4"/>
      <c r="AD345" s="287"/>
      <c r="AE345" s="4"/>
      <c r="AF345" s="287"/>
      <c r="AG345" s="4"/>
      <c r="AH345" s="287"/>
      <c r="AI345" s="4"/>
      <c r="AJ345" s="287"/>
      <c r="AK345" s="4"/>
      <c r="AL345" s="287"/>
      <c r="AM345" s="4"/>
      <c r="AN345" s="287"/>
      <c r="AO345" s="4"/>
      <c r="AP345" s="287"/>
      <c r="AQ345" s="4"/>
      <c r="AR345" s="287"/>
      <c r="AS345" s="4"/>
      <c r="AT345" s="287"/>
      <c r="AU345" s="4"/>
      <c r="AV345" s="287"/>
      <c r="AW345" s="4"/>
      <c r="AX345" s="287"/>
      <c r="AY345" s="4"/>
      <c r="AZ345" s="287"/>
      <c r="BA345" s="4"/>
      <c r="BB345" s="287"/>
    </row>
    <row r="346" spans="1:54" ht="14.25" customHeight="1" x14ac:dyDescent="0.25">
      <c r="A346" s="4"/>
      <c r="B346" s="287"/>
      <c r="C346" s="4"/>
      <c r="D346" s="287"/>
      <c r="E346" s="4"/>
      <c r="F346" s="287"/>
      <c r="G346" s="4"/>
      <c r="H346" s="287"/>
      <c r="I346" s="4"/>
      <c r="J346" s="287"/>
      <c r="K346" s="4"/>
      <c r="L346" s="287"/>
      <c r="M346" s="4"/>
      <c r="N346" s="287"/>
      <c r="O346" s="4"/>
      <c r="P346" s="287"/>
      <c r="Q346" s="4"/>
      <c r="R346" s="287"/>
      <c r="S346" s="4"/>
      <c r="T346" s="287"/>
      <c r="U346" s="4"/>
      <c r="V346" s="287"/>
      <c r="W346" s="4"/>
      <c r="X346" s="287"/>
      <c r="Y346" s="4"/>
      <c r="Z346" s="287"/>
      <c r="AA346" s="4"/>
      <c r="AB346" s="287"/>
      <c r="AC346" s="4"/>
      <c r="AD346" s="287"/>
      <c r="AE346" s="4"/>
      <c r="AF346" s="287"/>
      <c r="AG346" s="4"/>
      <c r="AH346" s="287"/>
      <c r="AI346" s="4"/>
      <c r="AJ346" s="287"/>
      <c r="AK346" s="4"/>
      <c r="AL346" s="287"/>
      <c r="AM346" s="4"/>
      <c r="AN346" s="287"/>
      <c r="AO346" s="4"/>
      <c r="AP346" s="287"/>
      <c r="AQ346" s="4"/>
      <c r="AR346" s="287"/>
      <c r="AS346" s="4"/>
      <c r="AT346" s="287"/>
      <c r="AU346" s="4"/>
      <c r="AV346" s="287"/>
      <c r="AW346" s="4"/>
      <c r="AX346" s="287"/>
      <c r="AY346" s="4"/>
      <c r="AZ346" s="287"/>
      <c r="BA346" s="4"/>
      <c r="BB346" s="287"/>
    </row>
    <row r="347" spans="1:54" ht="14.25" customHeight="1" x14ac:dyDescent="0.25">
      <c r="A347" s="4"/>
      <c r="B347" s="287"/>
      <c r="C347" s="4"/>
      <c r="D347" s="287"/>
      <c r="E347" s="4"/>
      <c r="F347" s="287"/>
      <c r="G347" s="4"/>
      <c r="H347" s="287"/>
      <c r="I347" s="4"/>
      <c r="J347" s="287"/>
      <c r="K347" s="4"/>
      <c r="L347" s="287"/>
      <c r="M347" s="4"/>
      <c r="N347" s="287"/>
      <c r="O347" s="4"/>
      <c r="P347" s="287"/>
      <c r="Q347" s="4"/>
      <c r="R347" s="287"/>
      <c r="S347" s="4"/>
      <c r="T347" s="287"/>
      <c r="U347" s="4"/>
      <c r="V347" s="287"/>
      <c r="W347" s="4"/>
      <c r="X347" s="287"/>
      <c r="Y347" s="4"/>
      <c r="Z347" s="287"/>
      <c r="AA347" s="4"/>
      <c r="AB347" s="287"/>
      <c r="AC347" s="4"/>
      <c r="AD347" s="287"/>
      <c r="AE347" s="4"/>
      <c r="AF347" s="287"/>
      <c r="AG347" s="4"/>
      <c r="AH347" s="287"/>
      <c r="AI347" s="4"/>
      <c r="AJ347" s="287"/>
      <c r="AK347" s="4"/>
      <c r="AL347" s="287"/>
      <c r="AM347" s="4"/>
      <c r="AN347" s="287"/>
      <c r="AO347" s="4"/>
      <c r="AP347" s="287"/>
      <c r="AQ347" s="4"/>
      <c r="AR347" s="287"/>
      <c r="AS347" s="4"/>
      <c r="AT347" s="287"/>
      <c r="AU347" s="4"/>
      <c r="AV347" s="287"/>
      <c r="AW347" s="4"/>
      <c r="AX347" s="287"/>
      <c r="AY347" s="4"/>
      <c r="AZ347" s="287"/>
      <c r="BA347" s="4"/>
      <c r="BB347" s="287"/>
    </row>
    <row r="348" spans="1:54" ht="14.25" customHeight="1" x14ac:dyDescent="0.25">
      <c r="A348" s="4"/>
      <c r="B348" s="287"/>
      <c r="C348" s="4"/>
      <c r="D348" s="287"/>
      <c r="E348" s="4"/>
      <c r="F348" s="287"/>
      <c r="G348" s="4"/>
      <c r="H348" s="287"/>
      <c r="I348" s="4"/>
      <c r="J348" s="287"/>
      <c r="K348" s="4"/>
      <c r="L348" s="287"/>
      <c r="M348" s="4"/>
      <c r="N348" s="287"/>
      <c r="O348" s="4"/>
      <c r="P348" s="287"/>
      <c r="Q348" s="4"/>
      <c r="R348" s="287"/>
      <c r="S348" s="4"/>
      <c r="T348" s="287"/>
      <c r="U348" s="4"/>
      <c r="V348" s="287"/>
      <c r="W348" s="4"/>
      <c r="X348" s="287"/>
      <c r="Y348" s="4"/>
      <c r="Z348" s="287"/>
      <c r="AA348" s="4"/>
      <c r="AB348" s="287"/>
      <c r="AC348" s="4"/>
      <c r="AD348" s="287"/>
      <c r="AE348" s="4"/>
      <c r="AF348" s="287"/>
      <c r="AG348" s="4"/>
      <c r="AH348" s="287"/>
      <c r="AI348" s="4"/>
      <c r="AJ348" s="287"/>
      <c r="AK348" s="4"/>
      <c r="AL348" s="287"/>
      <c r="AM348" s="4"/>
      <c r="AN348" s="287"/>
      <c r="AO348" s="4"/>
      <c r="AP348" s="287"/>
      <c r="AQ348" s="4"/>
      <c r="AR348" s="287"/>
      <c r="AS348" s="4"/>
      <c r="AT348" s="287"/>
      <c r="AU348" s="4"/>
      <c r="AV348" s="287"/>
      <c r="AW348" s="4"/>
      <c r="AX348" s="287"/>
      <c r="AY348" s="4"/>
      <c r="AZ348" s="287"/>
      <c r="BA348" s="4"/>
      <c r="BB348" s="287"/>
    </row>
    <row r="349" spans="1:54" ht="14.25" customHeight="1" x14ac:dyDescent="0.25">
      <c r="A349" s="4"/>
      <c r="B349" s="287"/>
      <c r="C349" s="4"/>
      <c r="D349" s="287"/>
      <c r="E349" s="4"/>
      <c r="F349" s="287"/>
      <c r="G349" s="4"/>
      <c r="H349" s="287"/>
      <c r="I349" s="4"/>
      <c r="J349" s="287"/>
      <c r="K349" s="4"/>
      <c r="L349" s="287"/>
      <c r="M349" s="4"/>
      <c r="N349" s="287"/>
      <c r="O349" s="4"/>
      <c r="P349" s="287"/>
      <c r="Q349" s="4"/>
      <c r="R349" s="287"/>
      <c r="S349" s="4"/>
      <c r="T349" s="287"/>
      <c r="U349" s="4"/>
      <c r="V349" s="287"/>
      <c r="W349" s="4"/>
      <c r="X349" s="287"/>
      <c r="Y349" s="4"/>
      <c r="Z349" s="287"/>
      <c r="AA349" s="4"/>
      <c r="AB349" s="287"/>
      <c r="AC349" s="4"/>
      <c r="AD349" s="287"/>
      <c r="AE349" s="4"/>
      <c r="AF349" s="287"/>
      <c r="AG349" s="4"/>
      <c r="AH349" s="287"/>
      <c r="AI349" s="4"/>
      <c r="AJ349" s="287"/>
      <c r="AK349" s="4"/>
      <c r="AL349" s="287"/>
      <c r="AM349" s="4"/>
      <c r="AN349" s="287"/>
      <c r="AO349" s="4"/>
      <c r="AP349" s="287"/>
      <c r="AQ349" s="4"/>
      <c r="AR349" s="287"/>
      <c r="AS349" s="4"/>
      <c r="AT349" s="287"/>
      <c r="AU349" s="4"/>
      <c r="AV349" s="287"/>
      <c r="AW349" s="4"/>
      <c r="AX349" s="287"/>
      <c r="AY349" s="4"/>
      <c r="AZ349" s="287"/>
      <c r="BA349" s="4"/>
      <c r="BB349" s="287"/>
    </row>
    <row r="350" spans="1:54" ht="14.25" customHeight="1" x14ac:dyDescent="0.25">
      <c r="A350" s="4"/>
      <c r="B350" s="287"/>
      <c r="C350" s="4"/>
      <c r="D350" s="287"/>
      <c r="E350" s="4"/>
      <c r="F350" s="287"/>
      <c r="G350" s="4"/>
      <c r="H350" s="287"/>
      <c r="I350" s="4"/>
      <c r="J350" s="287"/>
      <c r="K350" s="4"/>
      <c r="L350" s="287"/>
      <c r="M350" s="4"/>
      <c r="N350" s="287"/>
      <c r="O350" s="4"/>
      <c r="P350" s="287"/>
      <c r="Q350" s="4"/>
      <c r="R350" s="287"/>
      <c r="S350" s="4"/>
      <c r="T350" s="287"/>
      <c r="U350" s="4"/>
      <c r="V350" s="287"/>
      <c r="W350" s="4"/>
      <c r="X350" s="287"/>
      <c r="Y350" s="4"/>
      <c r="Z350" s="287"/>
      <c r="AA350" s="4"/>
      <c r="AB350" s="287"/>
      <c r="AC350" s="4"/>
      <c r="AD350" s="287"/>
      <c r="AE350" s="4"/>
      <c r="AF350" s="287"/>
      <c r="AG350" s="4"/>
      <c r="AH350" s="287"/>
      <c r="AI350" s="4"/>
      <c r="AJ350" s="287"/>
      <c r="AK350" s="4"/>
      <c r="AL350" s="287"/>
      <c r="AM350" s="4"/>
      <c r="AN350" s="287"/>
      <c r="AO350" s="4"/>
      <c r="AP350" s="287"/>
      <c r="AQ350" s="4"/>
      <c r="AR350" s="287"/>
      <c r="AS350" s="4"/>
      <c r="AT350" s="287"/>
      <c r="AU350" s="4"/>
      <c r="AV350" s="287"/>
      <c r="AW350" s="4"/>
      <c r="AX350" s="287"/>
      <c r="AY350" s="4"/>
      <c r="AZ350" s="287"/>
      <c r="BA350" s="4"/>
      <c r="BB350" s="287"/>
    </row>
    <row r="351" spans="1:54" ht="14.25" customHeight="1" x14ac:dyDescent="0.25">
      <c r="A351" s="4"/>
      <c r="B351" s="287"/>
      <c r="C351" s="4"/>
      <c r="D351" s="287"/>
      <c r="E351" s="4"/>
      <c r="F351" s="287"/>
      <c r="G351" s="4"/>
      <c r="H351" s="287"/>
      <c r="I351" s="4"/>
      <c r="J351" s="287"/>
      <c r="K351" s="4"/>
      <c r="L351" s="287"/>
      <c r="M351" s="4"/>
      <c r="N351" s="287"/>
      <c r="O351" s="4"/>
      <c r="P351" s="287"/>
      <c r="Q351" s="4"/>
      <c r="R351" s="287"/>
      <c r="S351" s="4"/>
      <c r="T351" s="287"/>
      <c r="U351" s="4"/>
      <c r="V351" s="287"/>
      <c r="W351" s="4"/>
      <c r="X351" s="287"/>
      <c r="Y351" s="4"/>
      <c r="Z351" s="287"/>
      <c r="AA351" s="4"/>
      <c r="AB351" s="287"/>
      <c r="AC351" s="4"/>
      <c r="AD351" s="287"/>
      <c r="AE351" s="4"/>
      <c r="AF351" s="287"/>
      <c r="AG351" s="4"/>
      <c r="AH351" s="287"/>
      <c r="AI351" s="4"/>
      <c r="AJ351" s="287"/>
      <c r="AK351" s="4"/>
      <c r="AL351" s="287"/>
      <c r="AM351" s="4"/>
      <c r="AN351" s="287"/>
      <c r="AO351" s="4"/>
      <c r="AP351" s="287"/>
      <c r="AQ351" s="4"/>
      <c r="AR351" s="287"/>
      <c r="AS351" s="4"/>
      <c r="AT351" s="287"/>
      <c r="AU351" s="4"/>
      <c r="AV351" s="287"/>
      <c r="AW351" s="4"/>
      <c r="AX351" s="287"/>
      <c r="AY351" s="4"/>
      <c r="AZ351" s="287"/>
      <c r="BA351" s="4"/>
      <c r="BB351" s="287"/>
    </row>
    <row r="352" spans="1:54" ht="14.25" customHeight="1" x14ac:dyDescent="0.25">
      <c r="A352" s="4"/>
      <c r="B352" s="287"/>
      <c r="C352" s="4"/>
      <c r="D352" s="287"/>
      <c r="E352" s="4"/>
      <c r="F352" s="287"/>
      <c r="G352" s="4"/>
      <c r="H352" s="287"/>
      <c r="I352" s="4"/>
      <c r="J352" s="287"/>
      <c r="K352" s="4"/>
      <c r="L352" s="287"/>
      <c r="M352" s="4"/>
      <c r="N352" s="287"/>
      <c r="O352" s="4"/>
      <c r="P352" s="287"/>
      <c r="Q352" s="4"/>
      <c r="R352" s="287"/>
      <c r="S352" s="4"/>
      <c r="T352" s="287"/>
      <c r="U352" s="4"/>
      <c r="V352" s="287"/>
      <c r="W352" s="4"/>
      <c r="X352" s="287"/>
      <c r="Y352" s="4"/>
      <c r="Z352" s="287"/>
      <c r="AA352" s="4"/>
      <c r="AB352" s="287"/>
      <c r="AC352" s="4"/>
      <c r="AD352" s="287"/>
      <c r="AE352" s="4"/>
      <c r="AF352" s="287"/>
      <c r="AG352" s="4"/>
      <c r="AH352" s="287"/>
      <c r="AI352" s="4"/>
      <c r="AJ352" s="287"/>
      <c r="AK352" s="4"/>
      <c r="AL352" s="287"/>
      <c r="AM352" s="4"/>
      <c r="AN352" s="287"/>
      <c r="AO352" s="4"/>
      <c r="AP352" s="287"/>
      <c r="AQ352" s="4"/>
      <c r="AR352" s="287"/>
      <c r="AS352" s="4"/>
      <c r="AT352" s="287"/>
      <c r="AU352" s="4"/>
      <c r="AV352" s="287"/>
      <c r="AW352" s="4"/>
      <c r="AX352" s="287"/>
      <c r="AY352" s="4"/>
      <c r="AZ352" s="287"/>
      <c r="BA352" s="4"/>
      <c r="BB352" s="287"/>
    </row>
    <row r="353" spans="1:54" ht="14.25" customHeight="1" x14ac:dyDescent="0.25">
      <c r="A353" s="4"/>
      <c r="B353" s="287"/>
      <c r="C353" s="4"/>
      <c r="D353" s="287"/>
      <c r="E353" s="4"/>
      <c r="F353" s="287"/>
      <c r="G353" s="4"/>
      <c r="H353" s="287"/>
      <c r="I353" s="4"/>
      <c r="J353" s="287"/>
      <c r="K353" s="4"/>
      <c r="L353" s="287"/>
      <c r="M353" s="4"/>
      <c r="N353" s="287"/>
      <c r="O353" s="4"/>
      <c r="P353" s="287"/>
      <c r="Q353" s="4"/>
      <c r="R353" s="287"/>
      <c r="S353" s="4"/>
      <c r="T353" s="287"/>
      <c r="U353" s="4"/>
      <c r="V353" s="287"/>
      <c r="W353" s="4"/>
      <c r="X353" s="287"/>
      <c r="Y353" s="4"/>
      <c r="Z353" s="287"/>
      <c r="AA353" s="4"/>
      <c r="AB353" s="287"/>
      <c r="AC353" s="4"/>
      <c r="AD353" s="287"/>
      <c r="AE353" s="4"/>
      <c r="AF353" s="287"/>
      <c r="AG353" s="4"/>
      <c r="AH353" s="287"/>
      <c r="AI353" s="4"/>
      <c r="AJ353" s="287"/>
      <c r="AK353" s="4"/>
      <c r="AL353" s="287"/>
      <c r="AM353" s="4"/>
      <c r="AN353" s="287"/>
      <c r="AO353" s="4"/>
      <c r="AP353" s="287"/>
      <c r="AQ353" s="4"/>
      <c r="AR353" s="287"/>
      <c r="AS353" s="4"/>
      <c r="AT353" s="287"/>
      <c r="AU353" s="4"/>
      <c r="AV353" s="287"/>
      <c r="AW353" s="4"/>
      <c r="AX353" s="287"/>
      <c r="AY353" s="4"/>
      <c r="AZ353" s="287"/>
      <c r="BA353" s="4"/>
      <c r="BB353" s="287"/>
    </row>
    <row r="354" spans="1:54" ht="14.25" customHeight="1" x14ac:dyDescent="0.25">
      <c r="A354" s="4"/>
      <c r="B354" s="287"/>
      <c r="C354" s="4"/>
      <c r="D354" s="287"/>
      <c r="E354" s="4"/>
      <c r="F354" s="287"/>
      <c r="G354" s="4"/>
      <c r="H354" s="287"/>
      <c r="I354" s="4"/>
      <c r="J354" s="287"/>
      <c r="K354" s="4"/>
      <c r="L354" s="287"/>
      <c r="M354" s="4"/>
      <c r="N354" s="287"/>
      <c r="O354" s="4"/>
      <c r="P354" s="287"/>
      <c r="Q354" s="4"/>
      <c r="R354" s="287"/>
      <c r="S354" s="4"/>
      <c r="T354" s="287"/>
      <c r="U354" s="4"/>
      <c r="V354" s="287"/>
      <c r="W354" s="4"/>
      <c r="X354" s="287"/>
      <c r="Y354" s="4"/>
      <c r="Z354" s="287"/>
      <c r="AA354" s="4"/>
      <c r="AB354" s="287"/>
      <c r="AC354" s="4"/>
      <c r="AD354" s="287"/>
      <c r="AE354" s="4"/>
      <c r="AF354" s="287"/>
      <c r="AG354" s="4"/>
      <c r="AH354" s="287"/>
      <c r="AI354" s="4"/>
      <c r="AJ354" s="287"/>
      <c r="AK354" s="4"/>
      <c r="AL354" s="287"/>
      <c r="AM354" s="4"/>
      <c r="AN354" s="287"/>
      <c r="AO354" s="4"/>
      <c r="AP354" s="287"/>
      <c r="AQ354" s="4"/>
      <c r="AR354" s="287"/>
      <c r="AS354" s="4"/>
      <c r="AT354" s="287"/>
      <c r="AU354" s="4"/>
      <c r="AV354" s="287"/>
      <c r="AW354" s="4"/>
      <c r="AX354" s="287"/>
      <c r="AY354" s="4"/>
      <c r="AZ354" s="287"/>
      <c r="BA354" s="4"/>
      <c r="BB354" s="287"/>
    </row>
    <row r="355" spans="1:54" ht="14.25" customHeight="1" x14ac:dyDescent="0.25">
      <c r="A355" s="4"/>
      <c r="B355" s="287"/>
      <c r="C355" s="4"/>
      <c r="D355" s="287"/>
      <c r="E355" s="4"/>
      <c r="F355" s="287"/>
      <c r="G355" s="4"/>
      <c r="H355" s="287"/>
      <c r="I355" s="4"/>
      <c r="J355" s="287"/>
      <c r="K355" s="4"/>
      <c r="L355" s="287"/>
      <c r="M355" s="4"/>
      <c r="N355" s="287"/>
      <c r="O355" s="4"/>
      <c r="P355" s="287"/>
      <c r="Q355" s="4"/>
      <c r="R355" s="287"/>
      <c r="S355" s="4"/>
      <c r="T355" s="287"/>
      <c r="U355" s="4"/>
      <c r="V355" s="287"/>
      <c r="W355" s="4"/>
      <c r="X355" s="287"/>
      <c r="Y355" s="4"/>
      <c r="Z355" s="287"/>
      <c r="AA355" s="4"/>
      <c r="AB355" s="287"/>
      <c r="AC355" s="4"/>
      <c r="AD355" s="287"/>
      <c r="AE355" s="4"/>
      <c r="AF355" s="287"/>
      <c r="AG355" s="4"/>
      <c r="AH355" s="287"/>
      <c r="AI355" s="4"/>
      <c r="AJ355" s="287"/>
      <c r="AK355" s="4"/>
      <c r="AL355" s="287"/>
      <c r="AM355" s="4"/>
      <c r="AN355" s="287"/>
      <c r="AO355" s="4"/>
      <c r="AP355" s="287"/>
      <c r="AQ355" s="4"/>
      <c r="AR355" s="287"/>
      <c r="AS355" s="4"/>
      <c r="AT355" s="287"/>
      <c r="AU355" s="4"/>
      <c r="AV355" s="287"/>
      <c r="AW355" s="4"/>
      <c r="AX355" s="287"/>
      <c r="AY355" s="4"/>
      <c r="AZ355" s="287"/>
      <c r="BA355" s="4"/>
      <c r="BB355" s="287"/>
    </row>
    <row r="356" spans="1:54" ht="14.25" customHeight="1" x14ac:dyDescent="0.25">
      <c r="A356" s="4"/>
      <c r="B356" s="287"/>
      <c r="C356" s="4"/>
      <c r="D356" s="287"/>
      <c r="E356" s="4"/>
      <c r="F356" s="287"/>
      <c r="G356" s="4"/>
      <c r="H356" s="287"/>
      <c r="I356" s="4"/>
      <c r="J356" s="287"/>
      <c r="K356" s="4"/>
      <c r="L356" s="287"/>
      <c r="M356" s="4"/>
      <c r="N356" s="287"/>
      <c r="O356" s="4"/>
      <c r="P356" s="287"/>
      <c r="Q356" s="4"/>
      <c r="R356" s="287"/>
      <c r="S356" s="4"/>
      <c r="T356" s="287"/>
      <c r="U356" s="4"/>
      <c r="V356" s="287"/>
      <c r="W356" s="4"/>
      <c r="X356" s="287"/>
      <c r="Y356" s="4"/>
      <c r="Z356" s="287"/>
      <c r="AA356" s="4"/>
      <c r="AB356" s="287"/>
      <c r="AC356" s="4"/>
      <c r="AD356" s="287"/>
      <c r="AE356" s="4"/>
      <c r="AF356" s="287"/>
      <c r="AG356" s="4"/>
      <c r="AH356" s="287"/>
      <c r="AI356" s="4"/>
      <c r="AJ356" s="287"/>
      <c r="AK356" s="4"/>
      <c r="AL356" s="287"/>
      <c r="AM356" s="4"/>
      <c r="AN356" s="287"/>
      <c r="AO356" s="4"/>
      <c r="AP356" s="287"/>
      <c r="AQ356" s="4"/>
      <c r="AR356" s="287"/>
      <c r="AS356" s="4"/>
      <c r="AT356" s="287"/>
      <c r="AU356" s="4"/>
      <c r="AV356" s="287"/>
      <c r="AW356" s="4"/>
      <c r="AX356" s="287"/>
      <c r="AY356" s="4"/>
      <c r="AZ356" s="287"/>
      <c r="BA356" s="4"/>
      <c r="BB356" s="287"/>
    </row>
    <row r="357" spans="1:54" ht="14.25" customHeight="1" x14ac:dyDescent="0.25">
      <c r="A357" s="4"/>
      <c r="B357" s="287"/>
      <c r="C357" s="4"/>
      <c r="D357" s="287"/>
      <c r="E357" s="4"/>
      <c r="F357" s="287"/>
      <c r="G357" s="4"/>
      <c r="H357" s="287"/>
      <c r="I357" s="4"/>
      <c r="J357" s="287"/>
      <c r="K357" s="4"/>
      <c r="L357" s="287"/>
      <c r="M357" s="4"/>
      <c r="N357" s="287"/>
      <c r="O357" s="4"/>
      <c r="P357" s="287"/>
      <c r="Q357" s="4"/>
      <c r="R357" s="287"/>
      <c r="S357" s="4"/>
      <c r="T357" s="287"/>
      <c r="U357" s="4"/>
      <c r="V357" s="287"/>
      <c r="W357" s="4"/>
      <c r="X357" s="287"/>
      <c r="Y357" s="4"/>
      <c r="Z357" s="287"/>
      <c r="AA357" s="4"/>
      <c r="AB357" s="287"/>
      <c r="AC357" s="4"/>
      <c r="AD357" s="287"/>
      <c r="AE357" s="4"/>
      <c r="AF357" s="287"/>
      <c r="AG357" s="4"/>
      <c r="AH357" s="287"/>
      <c r="AI357" s="4"/>
      <c r="AJ357" s="287"/>
      <c r="AK357" s="4"/>
      <c r="AL357" s="287"/>
      <c r="AM357" s="4"/>
      <c r="AN357" s="287"/>
      <c r="AO357" s="4"/>
      <c r="AP357" s="287"/>
      <c r="AQ357" s="4"/>
      <c r="AR357" s="287"/>
      <c r="AS357" s="4"/>
      <c r="AT357" s="287"/>
      <c r="AU357" s="4"/>
      <c r="AV357" s="287"/>
      <c r="AW357" s="4"/>
      <c r="AX357" s="287"/>
      <c r="AY357" s="4"/>
      <c r="AZ357" s="287"/>
      <c r="BA357" s="4"/>
      <c r="BB357" s="287"/>
    </row>
    <row r="358" spans="1:54" ht="14.25" customHeight="1" x14ac:dyDescent="0.25">
      <c r="A358" s="4"/>
      <c r="B358" s="287"/>
      <c r="C358" s="4"/>
      <c r="D358" s="287"/>
      <c r="E358" s="4"/>
      <c r="F358" s="287"/>
      <c r="G358" s="4"/>
      <c r="H358" s="287"/>
      <c r="I358" s="4"/>
      <c r="J358" s="287"/>
      <c r="K358" s="4"/>
      <c r="L358" s="287"/>
      <c r="M358" s="4"/>
      <c r="N358" s="287"/>
      <c r="O358" s="4"/>
      <c r="P358" s="287"/>
      <c r="Q358" s="4"/>
      <c r="R358" s="287"/>
      <c r="S358" s="4"/>
      <c r="T358" s="287"/>
      <c r="U358" s="4"/>
      <c r="V358" s="287"/>
      <c r="W358" s="4"/>
      <c r="X358" s="287"/>
      <c r="Y358" s="4"/>
      <c r="Z358" s="287"/>
      <c r="AA358" s="4"/>
      <c r="AB358" s="287"/>
      <c r="AC358" s="4"/>
      <c r="AD358" s="287"/>
      <c r="AE358" s="4"/>
      <c r="AF358" s="287"/>
      <c r="AG358" s="4"/>
      <c r="AH358" s="287"/>
      <c r="AI358" s="4"/>
      <c r="AJ358" s="287"/>
      <c r="AK358" s="4"/>
      <c r="AL358" s="287"/>
      <c r="AM358" s="4"/>
      <c r="AN358" s="287"/>
      <c r="AO358" s="4"/>
      <c r="AP358" s="287"/>
      <c r="AQ358" s="4"/>
      <c r="AR358" s="287"/>
      <c r="AS358" s="4"/>
      <c r="AT358" s="287"/>
      <c r="AU358" s="4"/>
      <c r="AV358" s="287"/>
      <c r="AW358" s="4"/>
      <c r="AX358" s="287"/>
      <c r="AY358" s="4"/>
      <c r="AZ358" s="287"/>
      <c r="BA358" s="4"/>
      <c r="BB358" s="287"/>
    </row>
    <row r="359" spans="1:54" ht="14.25" customHeight="1" x14ac:dyDescent="0.25">
      <c r="A359" s="4"/>
      <c r="B359" s="287"/>
      <c r="C359" s="4"/>
      <c r="D359" s="287"/>
      <c r="E359" s="4"/>
      <c r="F359" s="287"/>
      <c r="G359" s="4"/>
      <c r="H359" s="287"/>
      <c r="I359" s="4"/>
      <c r="J359" s="287"/>
      <c r="K359" s="4"/>
      <c r="L359" s="287"/>
      <c r="M359" s="4"/>
      <c r="N359" s="287"/>
      <c r="O359" s="4"/>
      <c r="P359" s="287"/>
      <c r="Q359" s="4"/>
      <c r="R359" s="287"/>
      <c r="S359" s="4"/>
      <c r="T359" s="287"/>
      <c r="U359" s="4"/>
      <c r="V359" s="287"/>
      <c r="W359" s="4"/>
      <c r="X359" s="287"/>
      <c r="Y359" s="4"/>
      <c r="Z359" s="287"/>
      <c r="AA359" s="4"/>
      <c r="AB359" s="287"/>
      <c r="AC359" s="4"/>
      <c r="AD359" s="287"/>
      <c r="AE359" s="4"/>
      <c r="AF359" s="287"/>
      <c r="AG359" s="4"/>
      <c r="AH359" s="287"/>
      <c r="AI359" s="4"/>
      <c r="AJ359" s="287"/>
      <c r="AK359" s="4"/>
      <c r="AL359" s="287"/>
      <c r="AM359" s="4"/>
      <c r="AN359" s="287"/>
      <c r="AO359" s="4"/>
      <c r="AP359" s="287"/>
      <c r="AQ359" s="4"/>
      <c r="AR359" s="287"/>
      <c r="AS359" s="4"/>
      <c r="AT359" s="287"/>
      <c r="AU359" s="4"/>
      <c r="AV359" s="287"/>
      <c r="AW359" s="4"/>
      <c r="AX359" s="287"/>
      <c r="AY359" s="4"/>
      <c r="AZ359" s="287"/>
      <c r="BA359" s="4"/>
      <c r="BB359" s="287"/>
    </row>
    <row r="360" spans="1:54" ht="14.25" customHeight="1" x14ac:dyDescent="0.25">
      <c r="A360" s="4"/>
      <c r="B360" s="287"/>
      <c r="C360" s="4"/>
      <c r="D360" s="287"/>
      <c r="E360" s="4"/>
      <c r="F360" s="287"/>
      <c r="G360" s="4"/>
      <c r="H360" s="287"/>
      <c r="I360" s="4"/>
      <c r="J360" s="287"/>
      <c r="K360" s="4"/>
      <c r="L360" s="287"/>
      <c r="M360" s="4"/>
      <c r="N360" s="287"/>
      <c r="O360" s="4"/>
      <c r="P360" s="287"/>
      <c r="Q360" s="4"/>
      <c r="R360" s="287"/>
      <c r="S360" s="4"/>
      <c r="T360" s="287"/>
      <c r="U360" s="4"/>
      <c r="V360" s="287"/>
      <c r="W360" s="4"/>
      <c r="X360" s="287"/>
      <c r="Y360" s="4"/>
      <c r="Z360" s="287"/>
      <c r="AA360" s="4"/>
      <c r="AB360" s="287"/>
      <c r="AC360" s="4"/>
      <c r="AD360" s="287"/>
      <c r="AE360" s="4"/>
      <c r="AF360" s="287"/>
      <c r="AG360" s="4"/>
      <c r="AH360" s="287"/>
      <c r="AI360" s="4"/>
      <c r="AJ360" s="287"/>
      <c r="AK360" s="4"/>
      <c r="AL360" s="287"/>
      <c r="AM360" s="4"/>
      <c r="AN360" s="287"/>
      <c r="AO360" s="4"/>
      <c r="AP360" s="287"/>
      <c r="AQ360" s="4"/>
      <c r="AR360" s="287"/>
      <c r="AS360" s="4"/>
      <c r="AT360" s="287"/>
      <c r="AU360" s="4"/>
      <c r="AV360" s="287"/>
      <c r="AW360" s="4"/>
      <c r="AX360" s="287"/>
      <c r="AY360" s="4"/>
      <c r="AZ360" s="287"/>
      <c r="BA360" s="4"/>
      <c r="BB360" s="287"/>
    </row>
    <row r="361" spans="1:54" ht="14.25" customHeight="1" x14ac:dyDescent="0.25">
      <c r="A361" s="4"/>
      <c r="B361" s="287"/>
      <c r="C361" s="4"/>
      <c r="D361" s="287"/>
      <c r="E361" s="4"/>
      <c r="F361" s="287"/>
      <c r="G361" s="4"/>
      <c r="H361" s="287"/>
      <c r="I361" s="4"/>
      <c r="J361" s="287"/>
      <c r="K361" s="4"/>
      <c r="L361" s="287"/>
      <c r="M361" s="4"/>
      <c r="N361" s="287"/>
      <c r="O361" s="4"/>
      <c r="P361" s="287"/>
      <c r="Q361" s="4"/>
      <c r="R361" s="287"/>
      <c r="S361" s="4"/>
      <c r="T361" s="287"/>
      <c r="U361" s="4"/>
      <c r="V361" s="287"/>
      <c r="W361" s="4"/>
      <c r="X361" s="287"/>
      <c r="Y361" s="4"/>
      <c r="Z361" s="287"/>
      <c r="AA361" s="4"/>
      <c r="AB361" s="287"/>
      <c r="AC361" s="4"/>
      <c r="AD361" s="287"/>
      <c r="AE361" s="4"/>
      <c r="AF361" s="287"/>
      <c r="AG361" s="4"/>
      <c r="AH361" s="287"/>
      <c r="AI361" s="4"/>
      <c r="AJ361" s="287"/>
      <c r="AK361" s="4"/>
      <c r="AL361" s="287"/>
      <c r="AM361" s="4"/>
      <c r="AN361" s="287"/>
      <c r="AO361" s="4"/>
      <c r="AP361" s="287"/>
      <c r="AQ361" s="4"/>
      <c r="AR361" s="287"/>
      <c r="AS361" s="4"/>
      <c r="AT361" s="287"/>
      <c r="AU361" s="4"/>
      <c r="AV361" s="287"/>
      <c r="AW361" s="4"/>
      <c r="AX361" s="287"/>
      <c r="AY361" s="4"/>
      <c r="AZ361" s="287"/>
      <c r="BA361" s="4"/>
      <c r="BB361" s="287"/>
    </row>
    <row r="362" spans="1:54" ht="14.25" customHeight="1" x14ac:dyDescent="0.25">
      <c r="A362" s="4"/>
      <c r="B362" s="287"/>
      <c r="C362" s="4"/>
      <c r="D362" s="287"/>
      <c r="E362" s="4"/>
      <c r="F362" s="287"/>
      <c r="G362" s="4"/>
      <c r="H362" s="287"/>
      <c r="I362" s="4"/>
      <c r="J362" s="287"/>
      <c r="K362" s="4"/>
      <c r="L362" s="287"/>
      <c r="M362" s="4"/>
      <c r="N362" s="287"/>
      <c r="O362" s="4"/>
      <c r="P362" s="287"/>
      <c r="Q362" s="4"/>
      <c r="R362" s="287"/>
      <c r="S362" s="4"/>
      <c r="T362" s="287"/>
      <c r="U362" s="4"/>
      <c r="V362" s="287"/>
      <c r="W362" s="4"/>
      <c r="X362" s="287"/>
      <c r="Y362" s="4"/>
      <c r="Z362" s="287"/>
      <c r="AA362" s="4"/>
      <c r="AB362" s="287"/>
      <c r="AC362" s="4"/>
      <c r="AD362" s="287"/>
      <c r="AE362" s="4"/>
      <c r="AF362" s="287"/>
      <c r="AG362" s="4"/>
      <c r="AH362" s="287"/>
      <c r="AI362" s="4"/>
      <c r="AJ362" s="287"/>
      <c r="AK362" s="4"/>
      <c r="AL362" s="287"/>
      <c r="AM362" s="4"/>
      <c r="AN362" s="287"/>
      <c r="AO362" s="4"/>
      <c r="AP362" s="287"/>
      <c r="AQ362" s="4"/>
      <c r="AR362" s="287"/>
      <c r="AS362" s="4"/>
      <c r="AT362" s="287"/>
      <c r="AU362" s="4"/>
      <c r="AV362" s="287"/>
      <c r="AW362" s="4"/>
      <c r="AX362" s="287"/>
      <c r="AY362" s="4"/>
      <c r="AZ362" s="287"/>
      <c r="BA362" s="4"/>
      <c r="BB362" s="287"/>
    </row>
    <row r="363" spans="1:54" ht="14.25" customHeight="1" x14ac:dyDescent="0.25">
      <c r="A363" s="4"/>
      <c r="B363" s="287"/>
      <c r="C363" s="4"/>
      <c r="D363" s="287"/>
      <c r="E363" s="4"/>
      <c r="F363" s="287"/>
      <c r="G363" s="4"/>
      <c r="H363" s="287"/>
      <c r="I363" s="4"/>
      <c r="J363" s="287"/>
      <c r="K363" s="4"/>
      <c r="L363" s="287"/>
      <c r="M363" s="4"/>
      <c r="N363" s="287"/>
      <c r="O363" s="4"/>
      <c r="P363" s="287"/>
      <c r="Q363" s="4"/>
      <c r="R363" s="287"/>
      <c r="S363" s="4"/>
      <c r="T363" s="287"/>
      <c r="U363" s="4"/>
      <c r="V363" s="287"/>
      <c r="W363" s="4"/>
      <c r="X363" s="287"/>
      <c r="Y363" s="4"/>
      <c r="Z363" s="287"/>
      <c r="AA363" s="4"/>
      <c r="AB363" s="287"/>
      <c r="AC363" s="4"/>
      <c r="AD363" s="287"/>
      <c r="AE363" s="4"/>
      <c r="AF363" s="287"/>
      <c r="AG363" s="4"/>
      <c r="AH363" s="287"/>
      <c r="AI363" s="4"/>
      <c r="AJ363" s="287"/>
      <c r="AK363" s="4"/>
      <c r="AL363" s="287"/>
      <c r="AM363" s="4"/>
      <c r="AN363" s="287"/>
      <c r="AO363" s="4"/>
      <c r="AP363" s="287"/>
      <c r="AQ363" s="4"/>
      <c r="AR363" s="287"/>
      <c r="AS363" s="4"/>
      <c r="AT363" s="287"/>
      <c r="AU363" s="4"/>
      <c r="AV363" s="287"/>
      <c r="AW363" s="4"/>
      <c r="AX363" s="287"/>
      <c r="AY363" s="4"/>
      <c r="AZ363" s="287"/>
      <c r="BA363" s="4"/>
      <c r="BB363" s="287"/>
    </row>
    <row r="364" spans="1:54" ht="14.25" customHeight="1" x14ac:dyDescent="0.25">
      <c r="A364" s="4"/>
      <c r="B364" s="287"/>
      <c r="C364" s="4"/>
      <c r="D364" s="287"/>
      <c r="E364" s="4"/>
      <c r="F364" s="287"/>
      <c r="G364" s="4"/>
      <c r="H364" s="287"/>
      <c r="I364" s="4"/>
      <c r="J364" s="287"/>
      <c r="K364" s="4"/>
      <c r="L364" s="287"/>
      <c r="M364" s="4"/>
      <c r="N364" s="287"/>
      <c r="O364" s="4"/>
      <c r="P364" s="287"/>
      <c r="Q364" s="4"/>
      <c r="R364" s="287"/>
      <c r="S364" s="4"/>
      <c r="T364" s="287"/>
      <c r="U364" s="4"/>
      <c r="V364" s="287"/>
      <c r="W364" s="4"/>
      <c r="X364" s="287"/>
      <c r="Y364" s="4"/>
      <c r="Z364" s="287"/>
      <c r="AA364" s="4"/>
      <c r="AB364" s="287"/>
      <c r="AC364" s="4"/>
      <c r="AD364" s="287"/>
      <c r="AE364" s="4"/>
      <c r="AF364" s="287"/>
      <c r="AG364" s="4"/>
      <c r="AH364" s="287"/>
      <c r="AI364" s="4"/>
      <c r="AJ364" s="287"/>
      <c r="AK364" s="4"/>
      <c r="AL364" s="287"/>
      <c r="AM364" s="4"/>
      <c r="AN364" s="287"/>
      <c r="AO364" s="4"/>
      <c r="AP364" s="287"/>
      <c r="AQ364" s="4"/>
      <c r="AR364" s="287"/>
      <c r="AS364" s="4"/>
      <c r="AT364" s="287"/>
      <c r="AU364" s="4"/>
      <c r="AV364" s="287"/>
      <c r="AW364" s="4"/>
      <c r="AX364" s="287"/>
      <c r="AY364" s="4"/>
      <c r="AZ364" s="287"/>
      <c r="BA364" s="4"/>
      <c r="BB364" s="287"/>
    </row>
    <row r="365" spans="1:54" ht="14.25" customHeight="1" x14ac:dyDescent="0.25">
      <c r="A365" s="4"/>
      <c r="B365" s="287"/>
      <c r="C365" s="4"/>
      <c r="D365" s="287"/>
      <c r="E365" s="4"/>
      <c r="F365" s="287"/>
      <c r="G365" s="4"/>
      <c r="H365" s="287"/>
      <c r="I365" s="4"/>
      <c r="J365" s="287"/>
      <c r="K365" s="4"/>
      <c r="L365" s="287"/>
      <c r="M365" s="4"/>
      <c r="N365" s="287"/>
      <c r="O365" s="4"/>
      <c r="P365" s="287"/>
      <c r="Q365" s="4"/>
      <c r="R365" s="287"/>
      <c r="S365" s="4"/>
      <c r="T365" s="287"/>
      <c r="U365" s="4"/>
      <c r="V365" s="287"/>
      <c r="W365" s="4"/>
      <c r="X365" s="287"/>
      <c r="Y365" s="4"/>
      <c r="Z365" s="287"/>
      <c r="AA365" s="4"/>
      <c r="AB365" s="287"/>
      <c r="AC365" s="4"/>
      <c r="AD365" s="287"/>
      <c r="AE365" s="4"/>
      <c r="AF365" s="287"/>
      <c r="AG365" s="4"/>
      <c r="AH365" s="287"/>
      <c r="AI365" s="4"/>
      <c r="AJ365" s="287"/>
      <c r="AK365" s="4"/>
      <c r="AL365" s="287"/>
      <c r="AM365" s="4"/>
      <c r="AN365" s="287"/>
      <c r="AO365" s="4"/>
      <c r="AP365" s="287"/>
      <c r="AQ365" s="4"/>
      <c r="AR365" s="287"/>
      <c r="AS365" s="4"/>
      <c r="AT365" s="287"/>
      <c r="AU365" s="4"/>
      <c r="AV365" s="287"/>
      <c r="AW365" s="4"/>
      <c r="AX365" s="287"/>
      <c r="AY365" s="4"/>
      <c r="AZ365" s="287"/>
      <c r="BA365" s="4"/>
      <c r="BB365" s="287"/>
    </row>
    <row r="366" spans="1:54" ht="14.25" customHeight="1" x14ac:dyDescent="0.25">
      <c r="A366" s="4"/>
      <c r="B366" s="287"/>
      <c r="C366" s="4"/>
      <c r="D366" s="287"/>
      <c r="E366" s="4"/>
      <c r="F366" s="287"/>
      <c r="G366" s="4"/>
      <c r="H366" s="287"/>
      <c r="I366" s="4"/>
      <c r="J366" s="287"/>
      <c r="K366" s="4"/>
      <c r="L366" s="287"/>
      <c r="M366" s="4"/>
      <c r="N366" s="287"/>
      <c r="O366" s="4"/>
      <c r="P366" s="287"/>
      <c r="Q366" s="4"/>
      <c r="R366" s="287"/>
      <c r="S366" s="4"/>
      <c r="T366" s="287"/>
      <c r="U366" s="4"/>
      <c r="V366" s="287"/>
      <c r="W366" s="4"/>
      <c r="X366" s="287"/>
      <c r="Y366" s="4"/>
      <c r="Z366" s="287"/>
      <c r="AA366" s="4"/>
      <c r="AB366" s="287"/>
      <c r="AC366" s="4"/>
      <c r="AD366" s="287"/>
      <c r="AE366" s="4"/>
      <c r="AF366" s="287"/>
      <c r="AG366" s="4"/>
      <c r="AH366" s="287"/>
      <c r="AI366" s="4"/>
      <c r="AJ366" s="287"/>
      <c r="AK366" s="4"/>
      <c r="AL366" s="287"/>
      <c r="AM366" s="4"/>
      <c r="AN366" s="287"/>
      <c r="AO366" s="4"/>
      <c r="AP366" s="287"/>
      <c r="AQ366" s="4"/>
      <c r="AR366" s="287"/>
      <c r="AS366" s="4"/>
      <c r="AT366" s="287"/>
      <c r="AU366" s="4"/>
      <c r="AV366" s="287"/>
      <c r="AW366" s="4"/>
      <c r="AX366" s="287"/>
      <c r="AY366" s="4"/>
      <c r="AZ366" s="287"/>
      <c r="BA366" s="4"/>
      <c r="BB366" s="287"/>
    </row>
    <row r="367" spans="1:54" ht="14.25" customHeight="1" x14ac:dyDescent="0.25">
      <c r="A367" s="4"/>
      <c r="B367" s="287"/>
      <c r="C367" s="4"/>
      <c r="D367" s="287"/>
      <c r="E367" s="4"/>
      <c r="F367" s="287"/>
      <c r="G367" s="4"/>
      <c r="H367" s="287"/>
      <c r="I367" s="4"/>
      <c r="J367" s="287"/>
      <c r="K367" s="4"/>
      <c r="L367" s="287"/>
      <c r="M367" s="4"/>
      <c r="N367" s="287"/>
      <c r="O367" s="4"/>
      <c r="P367" s="287"/>
      <c r="Q367" s="4"/>
      <c r="R367" s="287"/>
      <c r="S367" s="4"/>
      <c r="T367" s="287"/>
      <c r="U367" s="4"/>
      <c r="V367" s="287"/>
      <c r="W367" s="4"/>
      <c r="X367" s="287"/>
      <c r="Y367" s="4"/>
      <c r="Z367" s="287"/>
      <c r="AA367" s="4"/>
      <c r="AB367" s="287"/>
      <c r="AC367" s="4"/>
      <c r="AD367" s="287"/>
      <c r="AE367" s="4"/>
      <c r="AF367" s="287"/>
      <c r="AG367" s="4"/>
      <c r="AH367" s="287"/>
      <c r="AI367" s="4"/>
      <c r="AJ367" s="287"/>
      <c r="AK367" s="4"/>
      <c r="AL367" s="287"/>
      <c r="AM367" s="4"/>
      <c r="AN367" s="287"/>
      <c r="AO367" s="4"/>
      <c r="AP367" s="287"/>
      <c r="AQ367" s="4"/>
      <c r="AR367" s="287"/>
      <c r="AS367" s="4"/>
      <c r="AT367" s="287"/>
      <c r="AU367" s="4"/>
      <c r="AV367" s="287"/>
      <c r="AW367" s="4"/>
      <c r="AX367" s="287"/>
      <c r="AY367" s="4"/>
      <c r="AZ367" s="287"/>
      <c r="BA367" s="4"/>
      <c r="BB367" s="287"/>
    </row>
    <row r="368" spans="1:54" ht="14.25" customHeight="1" x14ac:dyDescent="0.25">
      <c r="A368" s="4"/>
      <c r="B368" s="287"/>
      <c r="C368" s="4"/>
      <c r="D368" s="287"/>
      <c r="E368" s="4"/>
      <c r="F368" s="287"/>
      <c r="G368" s="4"/>
      <c r="H368" s="287"/>
      <c r="I368" s="4"/>
      <c r="J368" s="287"/>
      <c r="K368" s="4"/>
      <c r="L368" s="287"/>
      <c r="M368" s="4"/>
      <c r="N368" s="287"/>
      <c r="O368" s="4"/>
      <c r="P368" s="287"/>
      <c r="Q368" s="4"/>
      <c r="R368" s="287"/>
      <c r="S368" s="4"/>
      <c r="T368" s="287"/>
      <c r="U368" s="4"/>
      <c r="V368" s="287"/>
      <c r="W368" s="4"/>
      <c r="X368" s="287"/>
      <c r="Y368" s="4"/>
      <c r="Z368" s="287"/>
      <c r="AA368" s="4"/>
      <c r="AB368" s="287"/>
      <c r="AC368" s="4"/>
      <c r="AD368" s="287"/>
      <c r="AE368" s="4"/>
      <c r="AF368" s="287"/>
      <c r="AG368" s="4"/>
      <c r="AH368" s="287"/>
      <c r="AI368" s="4"/>
      <c r="AJ368" s="287"/>
      <c r="AK368" s="4"/>
      <c r="AL368" s="287"/>
      <c r="AM368" s="4"/>
      <c r="AN368" s="287"/>
      <c r="AO368" s="4"/>
      <c r="AP368" s="287"/>
      <c r="AQ368" s="4"/>
      <c r="AR368" s="287"/>
      <c r="AS368" s="4"/>
      <c r="AT368" s="287"/>
      <c r="AU368" s="4"/>
      <c r="AV368" s="287"/>
      <c r="AW368" s="4"/>
      <c r="AX368" s="287"/>
      <c r="AY368" s="4"/>
      <c r="AZ368" s="287"/>
      <c r="BA368" s="4"/>
      <c r="BB368" s="287"/>
    </row>
    <row r="369" spans="1:54" ht="14.25" customHeight="1" x14ac:dyDescent="0.25">
      <c r="A369" s="4"/>
      <c r="B369" s="287"/>
      <c r="C369" s="4"/>
      <c r="D369" s="287"/>
      <c r="E369" s="4"/>
      <c r="F369" s="287"/>
      <c r="G369" s="4"/>
      <c r="H369" s="287"/>
      <c r="I369" s="4"/>
      <c r="J369" s="287"/>
      <c r="K369" s="4"/>
      <c r="L369" s="287"/>
      <c r="M369" s="4"/>
      <c r="N369" s="287"/>
      <c r="O369" s="4"/>
      <c r="P369" s="287"/>
      <c r="Q369" s="4"/>
      <c r="R369" s="287"/>
      <c r="S369" s="4"/>
      <c r="T369" s="287"/>
      <c r="U369" s="4"/>
      <c r="V369" s="287"/>
      <c r="W369" s="4"/>
      <c r="X369" s="287"/>
      <c r="Y369" s="4"/>
      <c r="Z369" s="287"/>
      <c r="AA369" s="4"/>
      <c r="AB369" s="287"/>
      <c r="AC369" s="4"/>
      <c r="AD369" s="287"/>
      <c r="AE369" s="4"/>
      <c r="AF369" s="287"/>
      <c r="AG369" s="4"/>
      <c r="AH369" s="287"/>
      <c r="AI369" s="4"/>
      <c r="AJ369" s="287"/>
      <c r="AK369" s="4"/>
      <c r="AL369" s="287"/>
      <c r="AM369" s="4"/>
      <c r="AN369" s="287"/>
      <c r="AO369" s="4"/>
      <c r="AP369" s="287"/>
      <c r="AQ369" s="4"/>
      <c r="AR369" s="287"/>
      <c r="AS369" s="4"/>
      <c r="AT369" s="287"/>
      <c r="AU369" s="4"/>
      <c r="AV369" s="287"/>
      <c r="AW369" s="4"/>
      <c r="AX369" s="287"/>
      <c r="AY369" s="4"/>
      <c r="AZ369" s="287"/>
      <c r="BA369" s="4"/>
      <c r="BB369" s="287"/>
    </row>
    <row r="370" spans="1:54" ht="14.25" customHeight="1" x14ac:dyDescent="0.25">
      <c r="A370" s="4"/>
      <c r="B370" s="287"/>
      <c r="C370" s="4"/>
      <c r="D370" s="287"/>
      <c r="E370" s="4"/>
      <c r="F370" s="287"/>
      <c r="G370" s="4"/>
      <c r="H370" s="287"/>
      <c r="I370" s="4"/>
      <c r="J370" s="287"/>
      <c r="K370" s="4"/>
      <c r="L370" s="287"/>
      <c r="M370" s="4"/>
      <c r="N370" s="287"/>
      <c r="O370" s="4"/>
      <c r="P370" s="287"/>
      <c r="Q370" s="4"/>
      <c r="R370" s="287"/>
      <c r="S370" s="4"/>
      <c r="T370" s="287"/>
      <c r="U370" s="4"/>
      <c r="V370" s="287"/>
      <c r="W370" s="4"/>
      <c r="X370" s="287"/>
      <c r="Y370" s="4"/>
      <c r="Z370" s="287"/>
      <c r="AA370" s="4"/>
      <c r="AB370" s="287"/>
      <c r="AC370" s="4"/>
      <c r="AD370" s="287"/>
      <c r="AE370" s="4"/>
      <c r="AF370" s="287"/>
      <c r="AG370" s="4"/>
      <c r="AH370" s="287"/>
      <c r="AI370" s="4"/>
      <c r="AJ370" s="287"/>
      <c r="AK370" s="4"/>
      <c r="AL370" s="287"/>
      <c r="AM370" s="4"/>
      <c r="AN370" s="287"/>
      <c r="AO370" s="4"/>
      <c r="AP370" s="287"/>
      <c r="AQ370" s="4"/>
      <c r="AR370" s="287"/>
      <c r="AS370" s="4"/>
      <c r="AT370" s="287"/>
      <c r="AU370" s="4"/>
      <c r="AV370" s="287"/>
      <c r="AW370" s="4"/>
      <c r="AX370" s="287"/>
      <c r="AY370" s="4"/>
      <c r="AZ370" s="287"/>
      <c r="BA370" s="4"/>
      <c r="BB370" s="287"/>
    </row>
    <row r="371" spans="1:54" ht="14.25" customHeight="1" x14ac:dyDescent="0.25">
      <c r="A371" s="4"/>
      <c r="B371" s="287"/>
      <c r="C371" s="4"/>
      <c r="D371" s="287"/>
      <c r="E371" s="4"/>
      <c r="F371" s="287"/>
      <c r="G371" s="4"/>
      <c r="H371" s="287"/>
      <c r="I371" s="4"/>
      <c r="J371" s="287"/>
      <c r="K371" s="4"/>
      <c r="L371" s="287"/>
      <c r="M371" s="4"/>
      <c r="N371" s="287"/>
      <c r="O371" s="4"/>
      <c r="P371" s="287"/>
      <c r="Q371" s="4"/>
      <c r="R371" s="287"/>
      <c r="S371" s="4"/>
      <c r="T371" s="287"/>
      <c r="U371" s="4"/>
      <c r="V371" s="287"/>
      <c r="W371" s="4"/>
      <c r="X371" s="287"/>
      <c r="Y371" s="4"/>
      <c r="Z371" s="287"/>
      <c r="AA371" s="4"/>
      <c r="AB371" s="287"/>
      <c r="AC371" s="4"/>
      <c r="AD371" s="287"/>
      <c r="AE371" s="4"/>
      <c r="AF371" s="287"/>
      <c r="AG371" s="4"/>
      <c r="AH371" s="287"/>
      <c r="AI371" s="4"/>
      <c r="AJ371" s="287"/>
      <c r="AK371" s="4"/>
      <c r="AL371" s="287"/>
      <c r="AM371" s="4"/>
      <c r="AN371" s="287"/>
      <c r="AO371" s="4"/>
      <c r="AP371" s="287"/>
      <c r="AQ371" s="4"/>
      <c r="AR371" s="287"/>
      <c r="AS371" s="4"/>
      <c r="AT371" s="287"/>
      <c r="AU371" s="4"/>
      <c r="AV371" s="287"/>
      <c r="AW371" s="4"/>
      <c r="AX371" s="287"/>
      <c r="AY371" s="4"/>
      <c r="AZ371" s="287"/>
      <c r="BA371" s="4"/>
      <c r="BB371" s="287"/>
    </row>
    <row r="372" spans="1:54" ht="14.25" customHeight="1" x14ac:dyDescent="0.25">
      <c r="A372" s="4"/>
      <c r="B372" s="287"/>
      <c r="C372" s="4"/>
      <c r="D372" s="287"/>
      <c r="E372" s="4"/>
      <c r="F372" s="287"/>
      <c r="G372" s="4"/>
      <c r="H372" s="287"/>
      <c r="I372" s="4"/>
      <c r="J372" s="287"/>
      <c r="K372" s="4"/>
      <c r="L372" s="287"/>
      <c r="M372" s="4"/>
      <c r="N372" s="287"/>
      <c r="O372" s="4"/>
      <c r="P372" s="287"/>
      <c r="Q372" s="4"/>
      <c r="R372" s="287"/>
      <c r="S372" s="4"/>
      <c r="T372" s="287"/>
      <c r="U372" s="4"/>
      <c r="V372" s="287"/>
      <c r="W372" s="4"/>
      <c r="X372" s="287"/>
      <c r="Y372" s="4"/>
      <c r="Z372" s="287"/>
      <c r="AA372" s="4"/>
      <c r="AB372" s="287"/>
      <c r="AC372" s="4"/>
      <c r="AD372" s="287"/>
      <c r="AE372" s="4"/>
      <c r="AF372" s="287"/>
      <c r="AG372" s="4"/>
      <c r="AH372" s="287"/>
      <c r="AI372" s="4"/>
      <c r="AJ372" s="287"/>
      <c r="AK372" s="4"/>
      <c r="AL372" s="287"/>
      <c r="AM372" s="4"/>
      <c r="AN372" s="287"/>
      <c r="AO372" s="4"/>
      <c r="AP372" s="287"/>
      <c r="AQ372" s="4"/>
      <c r="AR372" s="287"/>
      <c r="AS372" s="4"/>
      <c r="AT372" s="287"/>
      <c r="AU372" s="4"/>
      <c r="AV372" s="287"/>
      <c r="AW372" s="4"/>
      <c r="AX372" s="287"/>
      <c r="AY372" s="4"/>
      <c r="AZ372" s="287"/>
      <c r="BA372" s="4"/>
      <c r="BB372" s="287"/>
    </row>
    <row r="373" spans="1:54" ht="14.25" customHeight="1" x14ac:dyDescent="0.25">
      <c r="A373" s="4"/>
      <c r="B373" s="287"/>
      <c r="C373" s="4"/>
      <c r="D373" s="287"/>
      <c r="E373" s="4"/>
      <c r="F373" s="287"/>
      <c r="G373" s="4"/>
      <c r="H373" s="287"/>
      <c r="I373" s="4"/>
      <c r="J373" s="287"/>
      <c r="K373" s="4"/>
      <c r="L373" s="287"/>
      <c r="M373" s="4"/>
      <c r="N373" s="287"/>
      <c r="O373" s="4"/>
      <c r="P373" s="287"/>
      <c r="Q373" s="4"/>
      <c r="R373" s="287"/>
      <c r="S373" s="4"/>
      <c r="T373" s="287"/>
      <c r="U373" s="4"/>
      <c r="V373" s="287"/>
      <c r="W373" s="4"/>
      <c r="X373" s="287"/>
      <c r="Y373" s="4"/>
      <c r="Z373" s="287"/>
      <c r="AA373" s="4"/>
      <c r="AB373" s="287"/>
      <c r="AC373" s="4"/>
      <c r="AD373" s="287"/>
      <c r="AE373" s="4"/>
      <c r="AF373" s="287"/>
      <c r="AG373" s="4"/>
      <c r="AH373" s="287"/>
      <c r="AI373" s="4"/>
      <c r="AJ373" s="287"/>
      <c r="AK373" s="4"/>
      <c r="AL373" s="287"/>
      <c r="AM373" s="4"/>
      <c r="AN373" s="287"/>
      <c r="AO373" s="4"/>
      <c r="AP373" s="287"/>
      <c r="AQ373" s="4"/>
      <c r="AR373" s="287"/>
      <c r="AS373" s="4"/>
      <c r="AT373" s="287"/>
      <c r="AU373" s="4"/>
      <c r="AV373" s="287"/>
      <c r="AW373" s="4"/>
      <c r="AX373" s="287"/>
      <c r="AY373" s="4"/>
      <c r="AZ373" s="287"/>
      <c r="BA373" s="4"/>
      <c r="BB373" s="287"/>
    </row>
    <row r="374" spans="1:54" ht="14.25" customHeight="1" x14ac:dyDescent="0.25">
      <c r="A374" s="4"/>
      <c r="B374" s="287"/>
      <c r="C374" s="4"/>
      <c r="D374" s="287"/>
      <c r="E374" s="4"/>
      <c r="F374" s="287"/>
      <c r="G374" s="4"/>
      <c r="H374" s="287"/>
      <c r="I374" s="4"/>
      <c r="J374" s="287"/>
      <c r="K374" s="4"/>
      <c r="L374" s="287"/>
      <c r="M374" s="4"/>
      <c r="N374" s="287"/>
      <c r="O374" s="4"/>
      <c r="P374" s="287"/>
      <c r="Q374" s="4"/>
      <c r="R374" s="287"/>
      <c r="S374" s="4"/>
      <c r="T374" s="287"/>
      <c r="U374" s="4"/>
      <c r="V374" s="287"/>
      <c r="W374" s="4"/>
      <c r="X374" s="287"/>
      <c r="Y374" s="4"/>
      <c r="Z374" s="287"/>
      <c r="AA374" s="4"/>
      <c r="AB374" s="287"/>
      <c r="AC374" s="4"/>
      <c r="AD374" s="287"/>
      <c r="AE374" s="4"/>
      <c r="AF374" s="287"/>
      <c r="AG374" s="4"/>
      <c r="AH374" s="287"/>
      <c r="AI374" s="4"/>
      <c r="AJ374" s="287"/>
      <c r="AK374" s="4"/>
      <c r="AL374" s="287"/>
      <c r="AM374" s="4"/>
      <c r="AN374" s="287"/>
      <c r="AO374" s="4"/>
      <c r="AP374" s="287"/>
      <c r="AQ374" s="4"/>
      <c r="AR374" s="287"/>
      <c r="AS374" s="4"/>
      <c r="AT374" s="287"/>
      <c r="AU374" s="4"/>
      <c r="AV374" s="287"/>
      <c r="AW374" s="4"/>
      <c r="AX374" s="287"/>
      <c r="AY374" s="4"/>
      <c r="AZ374" s="287"/>
      <c r="BA374" s="4"/>
      <c r="BB374" s="287"/>
    </row>
    <row r="375" spans="1:54" ht="14.25" customHeight="1" x14ac:dyDescent="0.25">
      <c r="A375" s="4"/>
      <c r="B375" s="287"/>
      <c r="C375" s="4"/>
      <c r="D375" s="287"/>
      <c r="E375" s="4"/>
      <c r="F375" s="287"/>
      <c r="G375" s="4"/>
      <c r="H375" s="287"/>
      <c r="I375" s="4"/>
      <c r="J375" s="287"/>
      <c r="K375" s="4"/>
      <c r="L375" s="287"/>
      <c r="M375" s="4"/>
      <c r="N375" s="287"/>
      <c r="O375" s="4"/>
      <c r="P375" s="287"/>
      <c r="Q375" s="4"/>
      <c r="R375" s="287"/>
      <c r="S375" s="4"/>
      <c r="T375" s="287"/>
      <c r="U375" s="4"/>
      <c r="V375" s="287"/>
      <c r="W375" s="4"/>
      <c r="X375" s="287"/>
      <c r="Y375" s="4"/>
      <c r="Z375" s="287"/>
      <c r="AA375" s="4"/>
      <c r="AB375" s="287"/>
      <c r="AC375" s="4"/>
      <c r="AD375" s="287"/>
      <c r="AE375" s="4"/>
      <c r="AF375" s="287"/>
      <c r="AG375" s="4"/>
      <c r="AH375" s="287"/>
      <c r="AI375" s="4"/>
      <c r="AJ375" s="287"/>
      <c r="AK375" s="4"/>
      <c r="AL375" s="287"/>
      <c r="AM375" s="4"/>
      <c r="AN375" s="287"/>
      <c r="AO375" s="4"/>
      <c r="AP375" s="287"/>
      <c r="AQ375" s="4"/>
      <c r="AR375" s="287"/>
      <c r="AS375" s="4"/>
      <c r="AT375" s="287"/>
      <c r="AU375" s="4"/>
      <c r="AV375" s="287"/>
      <c r="AW375" s="4"/>
      <c r="AX375" s="287"/>
      <c r="AY375" s="4"/>
      <c r="AZ375" s="287"/>
      <c r="BA375" s="4"/>
      <c r="BB375" s="287"/>
    </row>
    <row r="376" spans="1:54" ht="14.25" customHeight="1" x14ac:dyDescent="0.25">
      <c r="A376" s="4"/>
      <c r="B376" s="287"/>
      <c r="C376" s="4"/>
      <c r="D376" s="287"/>
      <c r="E376" s="4"/>
      <c r="F376" s="287"/>
      <c r="G376" s="4"/>
      <c r="H376" s="287"/>
      <c r="I376" s="4"/>
      <c r="J376" s="287"/>
      <c r="K376" s="4"/>
      <c r="L376" s="287"/>
      <c r="M376" s="4"/>
      <c r="N376" s="287"/>
      <c r="O376" s="4"/>
      <c r="P376" s="287"/>
      <c r="Q376" s="4"/>
      <c r="R376" s="287"/>
      <c r="S376" s="4"/>
      <c r="T376" s="287"/>
      <c r="U376" s="4"/>
      <c r="V376" s="287"/>
      <c r="W376" s="4"/>
      <c r="X376" s="287"/>
      <c r="Y376" s="4"/>
      <c r="Z376" s="287"/>
      <c r="AA376" s="4"/>
      <c r="AB376" s="287"/>
      <c r="AC376" s="4"/>
      <c r="AD376" s="287"/>
      <c r="AE376" s="4"/>
      <c r="AF376" s="287"/>
      <c r="AG376" s="4"/>
      <c r="AH376" s="287"/>
      <c r="AI376" s="4"/>
      <c r="AJ376" s="287"/>
      <c r="AK376" s="4"/>
      <c r="AL376" s="287"/>
      <c r="AM376" s="4"/>
      <c r="AN376" s="287"/>
      <c r="AO376" s="4"/>
      <c r="AP376" s="287"/>
      <c r="AQ376" s="4"/>
      <c r="AR376" s="287"/>
      <c r="AS376" s="4"/>
      <c r="AT376" s="287"/>
      <c r="AU376" s="4"/>
      <c r="AV376" s="287"/>
      <c r="AW376" s="4"/>
      <c r="AX376" s="287"/>
      <c r="AY376" s="4"/>
      <c r="AZ376" s="287"/>
      <c r="BA376" s="4"/>
      <c r="BB376" s="287"/>
    </row>
    <row r="377" spans="1:54" ht="14.25" customHeight="1" x14ac:dyDescent="0.25">
      <c r="A377" s="4"/>
      <c r="B377" s="287"/>
      <c r="C377" s="4"/>
      <c r="D377" s="287"/>
      <c r="E377" s="4"/>
      <c r="F377" s="287"/>
      <c r="G377" s="4"/>
      <c r="H377" s="287"/>
      <c r="I377" s="4"/>
      <c r="J377" s="287"/>
      <c r="K377" s="4"/>
      <c r="L377" s="287"/>
      <c r="M377" s="4"/>
      <c r="N377" s="287"/>
      <c r="O377" s="4"/>
      <c r="P377" s="287"/>
      <c r="Q377" s="4"/>
      <c r="R377" s="287"/>
      <c r="S377" s="4"/>
      <c r="T377" s="287"/>
      <c r="U377" s="4"/>
      <c r="V377" s="287"/>
      <c r="W377" s="4"/>
      <c r="X377" s="287"/>
      <c r="Y377" s="4"/>
      <c r="Z377" s="287"/>
      <c r="AA377" s="4"/>
      <c r="AB377" s="287"/>
      <c r="AC377" s="4"/>
      <c r="AD377" s="287"/>
      <c r="AE377" s="4"/>
      <c r="AF377" s="287"/>
      <c r="AG377" s="4"/>
      <c r="AH377" s="287"/>
      <c r="AI377" s="4"/>
      <c r="AJ377" s="287"/>
      <c r="AK377" s="4"/>
      <c r="AL377" s="287"/>
      <c r="AM377" s="4"/>
      <c r="AN377" s="287"/>
      <c r="AO377" s="4"/>
      <c r="AP377" s="287"/>
      <c r="AQ377" s="4"/>
      <c r="AR377" s="287"/>
      <c r="AS377" s="4"/>
      <c r="AT377" s="287"/>
      <c r="AU377" s="4"/>
      <c r="AV377" s="287"/>
      <c r="AW377" s="4"/>
      <c r="AX377" s="287"/>
      <c r="AY377" s="4"/>
      <c r="AZ377" s="287"/>
      <c r="BA377" s="4"/>
      <c r="BB377" s="287"/>
    </row>
    <row r="378" spans="1:54" ht="14.25" customHeight="1" x14ac:dyDescent="0.25">
      <c r="A378" s="4"/>
      <c r="B378" s="287"/>
      <c r="C378" s="4"/>
      <c r="D378" s="287"/>
      <c r="E378" s="4"/>
      <c r="F378" s="287"/>
      <c r="G378" s="4"/>
      <c r="H378" s="287"/>
      <c r="I378" s="4"/>
      <c r="J378" s="287"/>
      <c r="K378" s="4"/>
      <c r="L378" s="287"/>
      <c r="M378" s="4"/>
      <c r="N378" s="287"/>
      <c r="O378" s="4"/>
      <c r="P378" s="287"/>
      <c r="Q378" s="4"/>
      <c r="R378" s="287"/>
      <c r="S378" s="4"/>
      <c r="T378" s="287"/>
      <c r="U378" s="4"/>
      <c r="V378" s="287"/>
      <c r="W378" s="4"/>
      <c r="X378" s="287"/>
      <c r="Y378" s="4"/>
      <c r="Z378" s="287"/>
      <c r="AA378" s="4"/>
      <c r="AB378" s="287"/>
      <c r="AC378" s="4"/>
      <c r="AD378" s="287"/>
      <c r="AE378" s="4"/>
      <c r="AF378" s="287"/>
      <c r="AG378" s="4"/>
      <c r="AH378" s="287"/>
      <c r="AI378" s="4"/>
      <c r="AJ378" s="287"/>
      <c r="AK378" s="4"/>
      <c r="AL378" s="287"/>
      <c r="AM378" s="4"/>
      <c r="AN378" s="287"/>
      <c r="AO378" s="4"/>
      <c r="AP378" s="287"/>
      <c r="AQ378" s="4"/>
      <c r="AR378" s="287"/>
      <c r="AS378" s="4"/>
      <c r="AT378" s="287"/>
      <c r="AU378" s="4"/>
      <c r="AV378" s="287"/>
      <c r="AW378" s="4"/>
      <c r="AX378" s="287"/>
      <c r="AY378" s="4"/>
      <c r="AZ378" s="287"/>
      <c r="BA378" s="4"/>
      <c r="BB378" s="287"/>
    </row>
    <row r="379" spans="1:54" ht="14.25" customHeight="1" x14ac:dyDescent="0.25">
      <c r="A379" s="4"/>
      <c r="B379" s="287"/>
      <c r="C379" s="4"/>
      <c r="D379" s="287"/>
      <c r="E379" s="4"/>
      <c r="F379" s="287"/>
      <c r="G379" s="4"/>
      <c r="H379" s="287"/>
      <c r="I379" s="4"/>
      <c r="J379" s="287"/>
      <c r="K379" s="4"/>
      <c r="L379" s="287"/>
      <c r="M379" s="4"/>
      <c r="N379" s="287"/>
      <c r="O379" s="4"/>
      <c r="P379" s="287"/>
      <c r="Q379" s="4"/>
      <c r="R379" s="287"/>
      <c r="S379" s="4"/>
      <c r="T379" s="287"/>
      <c r="U379" s="4"/>
      <c r="V379" s="287"/>
      <c r="W379" s="4"/>
      <c r="X379" s="287"/>
      <c r="Y379" s="4"/>
      <c r="Z379" s="287"/>
      <c r="AA379" s="4"/>
      <c r="AB379" s="287"/>
      <c r="AC379" s="4"/>
      <c r="AD379" s="287"/>
      <c r="AE379" s="4"/>
      <c r="AF379" s="287"/>
      <c r="AG379" s="4"/>
      <c r="AH379" s="287"/>
      <c r="AI379" s="4"/>
      <c r="AJ379" s="287"/>
      <c r="AK379" s="4"/>
      <c r="AL379" s="287"/>
      <c r="AM379" s="4"/>
      <c r="AN379" s="287"/>
      <c r="AO379" s="4"/>
      <c r="AP379" s="287"/>
      <c r="AQ379" s="4"/>
      <c r="AR379" s="287"/>
      <c r="AS379" s="4"/>
      <c r="AT379" s="287"/>
      <c r="AU379" s="4"/>
      <c r="AV379" s="287"/>
      <c r="AW379" s="4"/>
      <c r="AX379" s="287"/>
      <c r="AY379" s="4"/>
      <c r="AZ379" s="287"/>
      <c r="BA379" s="4"/>
      <c r="BB379" s="287"/>
    </row>
    <row r="380" spans="1:54" ht="14.25" customHeight="1" x14ac:dyDescent="0.25">
      <c r="A380" s="4"/>
      <c r="B380" s="287"/>
      <c r="C380" s="4"/>
      <c r="D380" s="287"/>
      <c r="E380" s="4"/>
      <c r="F380" s="287"/>
      <c r="G380" s="4"/>
      <c r="H380" s="287"/>
      <c r="I380" s="4"/>
      <c r="J380" s="287"/>
      <c r="K380" s="4"/>
      <c r="L380" s="287"/>
      <c r="M380" s="4"/>
      <c r="N380" s="287"/>
      <c r="O380" s="4"/>
      <c r="P380" s="287"/>
      <c r="Q380" s="4"/>
      <c r="R380" s="287"/>
      <c r="S380" s="4"/>
      <c r="T380" s="287"/>
      <c r="U380" s="4"/>
      <c r="V380" s="287"/>
      <c r="W380" s="4"/>
      <c r="X380" s="287"/>
      <c r="Y380" s="4"/>
      <c r="Z380" s="287"/>
      <c r="AA380" s="4"/>
      <c r="AB380" s="287"/>
      <c r="AC380" s="4"/>
      <c r="AD380" s="287"/>
      <c r="AE380" s="4"/>
      <c r="AF380" s="287"/>
      <c r="AG380" s="4"/>
      <c r="AH380" s="287"/>
      <c r="AI380" s="4"/>
      <c r="AJ380" s="287"/>
      <c r="AK380" s="4"/>
      <c r="AL380" s="287"/>
      <c r="AM380" s="4"/>
      <c r="AN380" s="287"/>
      <c r="AO380" s="4"/>
      <c r="AP380" s="287"/>
      <c r="AQ380" s="4"/>
      <c r="AR380" s="287"/>
      <c r="AS380" s="4"/>
      <c r="AT380" s="287"/>
      <c r="AU380" s="4"/>
      <c r="AV380" s="287"/>
      <c r="AW380" s="4"/>
      <c r="AX380" s="287"/>
      <c r="AY380" s="4"/>
      <c r="AZ380" s="287"/>
      <c r="BA380" s="4"/>
      <c r="BB380" s="287"/>
    </row>
    <row r="381" spans="1:54" ht="14.25" customHeight="1" x14ac:dyDescent="0.25">
      <c r="A381" s="4"/>
      <c r="B381" s="287"/>
      <c r="C381" s="4"/>
      <c r="D381" s="287"/>
      <c r="E381" s="4"/>
      <c r="F381" s="287"/>
      <c r="G381" s="4"/>
      <c r="H381" s="287"/>
      <c r="I381" s="4"/>
      <c r="J381" s="287"/>
      <c r="K381" s="4"/>
      <c r="L381" s="287"/>
      <c r="M381" s="4"/>
      <c r="N381" s="287"/>
      <c r="O381" s="4"/>
      <c r="P381" s="287"/>
      <c r="Q381" s="4"/>
      <c r="R381" s="287"/>
      <c r="S381" s="4"/>
      <c r="T381" s="287"/>
      <c r="U381" s="4"/>
      <c r="V381" s="287"/>
      <c r="W381" s="4"/>
      <c r="X381" s="287"/>
      <c r="Y381" s="4"/>
      <c r="Z381" s="287"/>
      <c r="AA381" s="4"/>
      <c r="AB381" s="287"/>
      <c r="AC381" s="4"/>
      <c r="AD381" s="287"/>
      <c r="AE381" s="4"/>
      <c r="AF381" s="287"/>
      <c r="AG381" s="4"/>
      <c r="AH381" s="287"/>
      <c r="AI381" s="4"/>
      <c r="AJ381" s="287"/>
      <c r="AK381" s="4"/>
      <c r="AL381" s="287"/>
      <c r="AM381" s="4"/>
      <c r="AN381" s="287"/>
      <c r="AO381" s="4"/>
      <c r="AP381" s="287"/>
      <c r="AQ381" s="4"/>
      <c r="AR381" s="287"/>
      <c r="AS381" s="4"/>
      <c r="AT381" s="287"/>
      <c r="AU381" s="4"/>
      <c r="AV381" s="287"/>
      <c r="AW381" s="4"/>
      <c r="AX381" s="287"/>
      <c r="AY381" s="4"/>
      <c r="AZ381" s="287"/>
      <c r="BA381" s="4"/>
      <c r="BB381" s="287"/>
    </row>
    <row r="382" spans="1:54" ht="14.25" customHeight="1" x14ac:dyDescent="0.25">
      <c r="A382" s="4"/>
      <c r="B382" s="287"/>
      <c r="C382" s="4"/>
      <c r="D382" s="287"/>
      <c r="E382" s="4"/>
      <c r="F382" s="287"/>
      <c r="G382" s="4"/>
      <c r="H382" s="287"/>
      <c r="I382" s="4"/>
      <c r="J382" s="287"/>
      <c r="K382" s="4"/>
      <c r="L382" s="287"/>
      <c r="M382" s="4"/>
      <c r="N382" s="287"/>
      <c r="O382" s="4"/>
      <c r="P382" s="287"/>
      <c r="Q382" s="4"/>
      <c r="R382" s="287"/>
      <c r="S382" s="4"/>
      <c r="T382" s="287"/>
      <c r="U382" s="4"/>
      <c r="V382" s="287"/>
      <c r="W382" s="4"/>
      <c r="X382" s="287"/>
      <c r="Y382" s="4"/>
      <c r="Z382" s="287"/>
      <c r="AA382" s="4"/>
      <c r="AB382" s="287"/>
      <c r="AC382" s="4"/>
      <c r="AD382" s="287"/>
      <c r="AE382" s="4"/>
      <c r="AF382" s="287"/>
      <c r="AG382" s="4"/>
      <c r="AH382" s="287"/>
      <c r="AI382" s="4"/>
      <c r="AJ382" s="287"/>
      <c r="AK382" s="4"/>
      <c r="AL382" s="287"/>
      <c r="AM382" s="4"/>
      <c r="AN382" s="287"/>
      <c r="AO382" s="4"/>
      <c r="AP382" s="287"/>
      <c r="AQ382" s="4"/>
      <c r="AR382" s="287"/>
      <c r="AS382" s="4"/>
      <c r="AT382" s="287"/>
      <c r="AU382" s="4"/>
      <c r="AV382" s="287"/>
      <c r="AW382" s="4"/>
      <c r="AX382" s="287"/>
      <c r="AY382" s="4"/>
      <c r="AZ382" s="287"/>
      <c r="BA382" s="4"/>
      <c r="BB382" s="287"/>
    </row>
    <row r="383" spans="1:54" ht="14.25" customHeight="1" x14ac:dyDescent="0.25">
      <c r="A383" s="4"/>
      <c r="B383" s="287"/>
      <c r="C383" s="4"/>
      <c r="D383" s="287"/>
      <c r="E383" s="4"/>
      <c r="F383" s="287"/>
      <c r="G383" s="4"/>
      <c r="H383" s="287"/>
      <c r="I383" s="4"/>
      <c r="J383" s="287"/>
      <c r="K383" s="4"/>
      <c r="L383" s="287"/>
      <c r="M383" s="4"/>
      <c r="N383" s="287"/>
      <c r="O383" s="4"/>
      <c r="P383" s="287"/>
      <c r="Q383" s="4"/>
      <c r="R383" s="287"/>
      <c r="S383" s="4"/>
      <c r="T383" s="287"/>
      <c r="U383" s="4"/>
      <c r="V383" s="287"/>
      <c r="W383" s="4"/>
      <c r="X383" s="287"/>
      <c r="Y383" s="4"/>
      <c r="Z383" s="287"/>
      <c r="AA383" s="4"/>
      <c r="AB383" s="287"/>
      <c r="AC383" s="4"/>
      <c r="AD383" s="287"/>
      <c r="AE383" s="4"/>
      <c r="AF383" s="287"/>
      <c r="AG383" s="4"/>
      <c r="AH383" s="287"/>
      <c r="AI383" s="4"/>
      <c r="AJ383" s="287"/>
      <c r="AK383" s="4"/>
      <c r="AL383" s="287"/>
      <c r="AM383" s="4"/>
      <c r="AN383" s="287"/>
      <c r="AO383" s="4"/>
      <c r="AP383" s="287"/>
      <c r="AQ383" s="4"/>
      <c r="AR383" s="287"/>
      <c r="AS383" s="4"/>
      <c r="AT383" s="287"/>
      <c r="AU383" s="4"/>
      <c r="AV383" s="287"/>
      <c r="AW383" s="4"/>
      <c r="AX383" s="287"/>
      <c r="AY383" s="4"/>
      <c r="AZ383" s="287"/>
      <c r="BA383" s="4"/>
      <c r="BB383" s="287"/>
    </row>
    <row r="384" spans="1:54" ht="14.25" customHeight="1" x14ac:dyDescent="0.25">
      <c r="A384" s="4"/>
      <c r="B384" s="287"/>
      <c r="C384" s="4"/>
      <c r="D384" s="287"/>
      <c r="E384" s="4"/>
      <c r="F384" s="287"/>
      <c r="G384" s="4"/>
      <c r="H384" s="287"/>
      <c r="I384" s="4"/>
      <c r="J384" s="287"/>
      <c r="K384" s="4"/>
      <c r="L384" s="287"/>
      <c r="M384" s="4"/>
      <c r="N384" s="287"/>
      <c r="O384" s="4"/>
      <c r="P384" s="287"/>
      <c r="Q384" s="4"/>
      <c r="R384" s="287"/>
      <c r="S384" s="4"/>
      <c r="T384" s="287"/>
      <c r="U384" s="4"/>
      <c r="V384" s="287"/>
      <c r="W384" s="4"/>
      <c r="X384" s="287"/>
      <c r="Y384" s="4"/>
      <c r="Z384" s="287"/>
      <c r="AA384" s="4"/>
      <c r="AB384" s="287"/>
      <c r="AC384" s="4"/>
      <c r="AD384" s="287"/>
      <c r="AE384" s="4"/>
      <c r="AF384" s="287"/>
      <c r="AG384" s="4"/>
      <c r="AH384" s="287"/>
      <c r="AI384" s="4"/>
      <c r="AJ384" s="287"/>
      <c r="AK384" s="4"/>
      <c r="AL384" s="287"/>
      <c r="AM384" s="4"/>
      <c r="AN384" s="287"/>
      <c r="AO384" s="4"/>
      <c r="AP384" s="287"/>
      <c r="AQ384" s="4"/>
      <c r="AR384" s="287"/>
      <c r="AS384" s="4"/>
      <c r="AT384" s="287"/>
      <c r="AU384" s="4"/>
      <c r="AV384" s="287"/>
      <c r="AW384" s="4"/>
      <c r="AX384" s="287"/>
      <c r="AY384" s="4"/>
      <c r="AZ384" s="287"/>
      <c r="BA384" s="4"/>
      <c r="BB384" s="287"/>
    </row>
    <row r="385" spans="1:54" ht="14.25" customHeight="1" x14ac:dyDescent="0.25">
      <c r="A385" s="322"/>
      <c r="B385" s="301"/>
      <c r="C385" s="302"/>
      <c r="D385" s="301"/>
      <c r="E385" s="302"/>
      <c r="F385" s="301"/>
      <c r="G385" s="302"/>
      <c r="H385" s="301"/>
      <c r="I385" s="302"/>
      <c r="J385" s="301"/>
      <c r="K385" s="302"/>
      <c r="L385" s="301"/>
      <c r="M385" s="302"/>
      <c r="N385" s="301"/>
      <c r="O385" s="302"/>
      <c r="P385" s="301"/>
      <c r="Q385" s="302"/>
      <c r="R385" s="301"/>
      <c r="S385" s="302"/>
      <c r="T385" s="301"/>
      <c r="U385" s="302"/>
      <c r="V385" s="301"/>
      <c r="W385" s="302"/>
      <c r="X385" s="301"/>
      <c r="Y385" s="302"/>
      <c r="Z385" s="301"/>
      <c r="AA385" s="302"/>
      <c r="AB385" s="301"/>
      <c r="AC385" s="302"/>
      <c r="AD385" s="301"/>
      <c r="AE385" s="302"/>
      <c r="AF385" s="301"/>
      <c r="AG385" s="302"/>
      <c r="AH385" s="301"/>
      <c r="AI385" s="302"/>
      <c r="AJ385" s="301"/>
      <c r="AK385" s="302"/>
      <c r="AL385" s="301"/>
      <c r="AM385" s="302"/>
      <c r="AN385" s="301"/>
      <c r="AO385" s="302"/>
      <c r="AP385" s="301"/>
      <c r="AQ385" s="302"/>
      <c r="AR385" s="301"/>
      <c r="AS385" s="302"/>
      <c r="AT385" s="301"/>
      <c r="AU385" s="302"/>
      <c r="AV385" s="301"/>
      <c r="AW385" s="302"/>
      <c r="AX385" s="301"/>
      <c r="AY385" s="302"/>
      <c r="AZ385" s="301"/>
      <c r="BA385" s="302"/>
      <c r="BB385" s="301"/>
    </row>
    <row r="386" spans="1:54" ht="14.25" customHeight="1" x14ac:dyDescent="0.25">
      <c r="A386" s="322"/>
      <c r="B386" s="301"/>
      <c r="C386" s="302"/>
      <c r="D386" s="301"/>
      <c r="E386" s="302"/>
      <c r="F386" s="301"/>
      <c r="G386" s="302"/>
      <c r="H386" s="301"/>
      <c r="I386" s="302"/>
      <c r="J386" s="301"/>
      <c r="K386" s="302"/>
      <c r="L386" s="301"/>
      <c r="M386" s="302"/>
      <c r="N386" s="301"/>
      <c r="O386" s="302"/>
      <c r="P386" s="301"/>
      <c r="Q386" s="302"/>
      <c r="R386" s="301"/>
      <c r="S386" s="302"/>
      <c r="T386" s="301"/>
      <c r="U386" s="302"/>
      <c r="V386" s="301"/>
      <c r="W386" s="302"/>
      <c r="X386" s="301"/>
      <c r="Y386" s="302"/>
      <c r="Z386" s="301"/>
      <c r="AA386" s="302"/>
      <c r="AB386" s="301"/>
      <c r="AC386" s="302"/>
      <c r="AD386" s="301"/>
      <c r="AE386" s="302"/>
      <c r="AF386" s="301"/>
      <c r="AG386" s="302"/>
      <c r="AH386" s="301"/>
      <c r="AI386" s="302"/>
      <c r="AJ386" s="301"/>
      <c r="AK386" s="302"/>
      <c r="AL386" s="301"/>
      <c r="AM386" s="302"/>
      <c r="AN386" s="301"/>
      <c r="AO386" s="302"/>
      <c r="AP386" s="301"/>
      <c r="AQ386" s="302"/>
      <c r="AR386" s="301"/>
      <c r="AS386" s="302"/>
      <c r="AT386" s="301"/>
      <c r="AU386" s="302"/>
      <c r="AV386" s="301"/>
      <c r="AW386" s="302"/>
      <c r="AX386" s="301"/>
      <c r="AY386" s="302"/>
      <c r="AZ386" s="301"/>
      <c r="BA386" s="302"/>
      <c r="BB386" s="301"/>
    </row>
    <row r="387" spans="1:54" ht="14.25" customHeight="1" x14ac:dyDescent="0.25">
      <c r="A387" s="322"/>
      <c r="B387" s="301"/>
      <c r="C387" s="302"/>
      <c r="D387" s="301"/>
      <c r="E387" s="302"/>
      <c r="F387" s="301"/>
      <c r="G387" s="302"/>
      <c r="H387" s="301"/>
      <c r="I387" s="302"/>
      <c r="J387" s="301"/>
      <c r="K387" s="302"/>
      <c r="L387" s="301"/>
      <c r="M387" s="302"/>
      <c r="N387" s="301"/>
      <c r="O387" s="302"/>
      <c r="P387" s="301"/>
      <c r="Q387" s="302"/>
      <c r="R387" s="301"/>
      <c r="S387" s="302"/>
      <c r="T387" s="301"/>
      <c r="U387" s="302"/>
      <c r="V387" s="301"/>
      <c r="W387" s="302"/>
      <c r="X387" s="301"/>
      <c r="Y387" s="302"/>
      <c r="Z387" s="301"/>
      <c r="AA387" s="302"/>
      <c r="AB387" s="301"/>
      <c r="AC387" s="302"/>
      <c r="AD387" s="301"/>
      <c r="AE387" s="302"/>
      <c r="AF387" s="301"/>
      <c r="AG387" s="302"/>
      <c r="AH387" s="301"/>
      <c r="AI387" s="302"/>
      <c r="AJ387" s="301"/>
      <c r="AK387" s="302"/>
      <c r="AL387" s="301"/>
      <c r="AM387" s="302"/>
      <c r="AN387" s="301"/>
      <c r="AO387" s="302"/>
      <c r="AP387" s="301"/>
      <c r="AQ387" s="302"/>
      <c r="AR387" s="301"/>
      <c r="AS387" s="302"/>
      <c r="AT387" s="301"/>
      <c r="AU387" s="302"/>
      <c r="AV387" s="301"/>
      <c r="AW387" s="302"/>
      <c r="AX387" s="301"/>
      <c r="AY387" s="302"/>
      <c r="AZ387" s="301"/>
      <c r="BA387" s="302"/>
      <c r="BB387" s="301"/>
    </row>
    <row r="388" spans="1:54" ht="14.25" customHeight="1" x14ac:dyDescent="0.25">
      <c r="A388" s="322"/>
      <c r="B388" s="301"/>
      <c r="C388" s="302"/>
      <c r="D388" s="301"/>
      <c r="E388" s="302"/>
      <c r="F388" s="301"/>
      <c r="G388" s="302"/>
      <c r="H388" s="301"/>
      <c r="I388" s="302"/>
      <c r="J388" s="301"/>
      <c r="K388" s="302"/>
      <c r="L388" s="301"/>
      <c r="M388" s="302"/>
      <c r="N388" s="301"/>
      <c r="O388" s="302"/>
      <c r="P388" s="301"/>
      <c r="Q388" s="302"/>
      <c r="R388" s="301"/>
      <c r="S388" s="302"/>
      <c r="T388" s="301"/>
      <c r="U388" s="302"/>
      <c r="V388" s="301"/>
      <c r="W388" s="302"/>
      <c r="X388" s="301"/>
      <c r="Y388" s="302"/>
      <c r="Z388" s="301"/>
      <c r="AA388" s="302"/>
      <c r="AB388" s="301"/>
      <c r="AC388" s="302"/>
      <c r="AD388" s="301"/>
      <c r="AE388" s="302"/>
      <c r="AF388" s="301"/>
      <c r="AG388" s="302"/>
      <c r="AH388" s="301"/>
      <c r="AI388" s="302"/>
      <c r="AJ388" s="301"/>
      <c r="AK388" s="302"/>
      <c r="AL388" s="301"/>
      <c r="AM388" s="302"/>
      <c r="AN388" s="301"/>
      <c r="AO388" s="302"/>
      <c r="AP388" s="301"/>
      <c r="AQ388" s="302"/>
      <c r="AR388" s="301"/>
      <c r="AS388" s="302"/>
      <c r="AT388" s="301"/>
      <c r="AU388" s="302"/>
      <c r="AV388" s="301"/>
      <c r="AW388" s="302"/>
      <c r="AX388" s="301"/>
      <c r="AY388" s="302"/>
      <c r="AZ388" s="301"/>
      <c r="BA388" s="302"/>
      <c r="BB388" s="301"/>
    </row>
    <row r="389" spans="1:54" ht="14.25" customHeight="1" x14ac:dyDescent="0.25">
      <c r="A389" s="322"/>
      <c r="B389" s="301"/>
      <c r="C389" s="302"/>
      <c r="D389" s="301"/>
      <c r="E389" s="302"/>
      <c r="F389" s="301"/>
      <c r="G389" s="302"/>
      <c r="H389" s="301"/>
      <c r="I389" s="302"/>
      <c r="J389" s="301"/>
      <c r="K389" s="302"/>
      <c r="L389" s="301"/>
      <c r="M389" s="302"/>
      <c r="N389" s="301"/>
      <c r="O389" s="302"/>
      <c r="P389" s="301"/>
      <c r="Q389" s="302"/>
      <c r="R389" s="301"/>
      <c r="S389" s="302"/>
      <c r="T389" s="301"/>
      <c r="U389" s="302"/>
      <c r="V389" s="301"/>
      <c r="W389" s="302"/>
      <c r="X389" s="301"/>
      <c r="Y389" s="302"/>
      <c r="Z389" s="301"/>
      <c r="AA389" s="302"/>
      <c r="AB389" s="301"/>
      <c r="AC389" s="302"/>
      <c r="AD389" s="301"/>
      <c r="AE389" s="302"/>
      <c r="AF389" s="301"/>
      <c r="AG389" s="302"/>
      <c r="AH389" s="301"/>
      <c r="AI389" s="302"/>
      <c r="AJ389" s="301"/>
      <c r="AK389" s="302"/>
      <c r="AL389" s="301"/>
      <c r="AM389" s="302"/>
      <c r="AN389" s="301"/>
      <c r="AO389" s="302"/>
      <c r="AP389" s="301"/>
      <c r="AQ389" s="302"/>
      <c r="AR389" s="301"/>
      <c r="AS389" s="302"/>
      <c r="AT389" s="301"/>
      <c r="AU389" s="302"/>
      <c r="AV389" s="301"/>
      <c r="AW389" s="302"/>
      <c r="AX389" s="301"/>
      <c r="AY389" s="302"/>
      <c r="AZ389" s="301"/>
      <c r="BA389" s="302"/>
      <c r="BB389" s="301"/>
    </row>
    <row r="390" spans="1:54" ht="14.25" customHeight="1" x14ac:dyDescent="0.25">
      <c r="A390" s="322"/>
      <c r="B390" s="301"/>
      <c r="C390" s="302"/>
      <c r="D390" s="301"/>
      <c r="E390" s="302"/>
      <c r="F390" s="301"/>
      <c r="G390" s="302"/>
      <c r="H390" s="301"/>
      <c r="I390" s="302"/>
      <c r="J390" s="301"/>
      <c r="K390" s="302"/>
      <c r="L390" s="301"/>
      <c r="M390" s="302"/>
      <c r="N390" s="301"/>
      <c r="O390" s="302"/>
      <c r="P390" s="301"/>
      <c r="Q390" s="302"/>
      <c r="R390" s="301"/>
      <c r="S390" s="302"/>
      <c r="T390" s="301"/>
      <c r="U390" s="302"/>
      <c r="V390" s="301"/>
      <c r="W390" s="302"/>
      <c r="X390" s="301"/>
      <c r="Y390" s="302"/>
      <c r="Z390" s="301"/>
      <c r="AA390" s="302"/>
      <c r="AB390" s="301"/>
      <c r="AC390" s="302"/>
      <c r="AD390" s="301"/>
      <c r="AE390" s="302"/>
      <c r="AF390" s="301"/>
      <c r="AG390" s="302"/>
      <c r="AH390" s="301"/>
      <c r="AI390" s="302"/>
      <c r="AJ390" s="301"/>
      <c r="AK390" s="302"/>
      <c r="AL390" s="301"/>
      <c r="AM390" s="302"/>
      <c r="AN390" s="301"/>
      <c r="AO390" s="302"/>
      <c r="AP390" s="301"/>
      <c r="AQ390" s="302"/>
      <c r="AR390" s="301"/>
      <c r="AS390" s="302"/>
      <c r="AT390" s="301"/>
      <c r="AU390" s="302"/>
      <c r="AV390" s="301"/>
      <c r="AW390" s="302"/>
      <c r="AX390" s="301"/>
      <c r="AY390" s="302"/>
      <c r="AZ390" s="301"/>
      <c r="BA390" s="302"/>
      <c r="BB390" s="301"/>
    </row>
    <row r="391" spans="1:54" ht="14.25" customHeight="1" x14ac:dyDescent="0.25">
      <c r="A391" s="322"/>
      <c r="B391" s="301"/>
      <c r="C391" s="302"/>
      <c r="D391" s="301"/>
      <c r="E391" s="302"/>
      <c r="F391" s="301"/>
      <c r="G391" s="302"/>
      <c r="H391" s="301"/>
      <c r="I391" s="302"/>
      <c r="J391" s="301"/>
      <c r="K391" s="302"/>
      <c r="L391" s="301"/>
      <c r="M391" s="302"/>
      <c r="N391" s="301"/>
      <c r="O391" s="302"/>
      <c r="P391" s="301"/>
      <c r="Q391" s="302"/>
      <c r="R391" s="301"/>
      <c r="S391" s="302"/>
      <c r="T391" s="301"/>
      <c r="U391" s="302"/>
      <c r="V391" s="301"/>
      <c r="W391" s="302"/>
      <c r="X391" s="301"/>
      <c r="Y391" s="302"/>
      <c r="Z391" s="301"/>
      <c r="AA391" s="302"/>
      <c r="AB391" s="301"/>
      <c r="AC391" s="302"/>
      <c r="AD391" s="301"/>
      <c r="AE391" s="302"/>
      <c r="AF391" s="301"/>
      <c r="AG391" s="302"/>
      <c r="AH391" s="301"/>
      <c r="AI391" s="302"/>
      <c r="AJ391" s="301"/>
      <c r="AK391" s="302"/>
      <c r="AL391" s="301"/>
      <c r="AM391" s="302"/>
      <c r="AN391" s="301"/>
      <c r="AO391" s="302"/>
      <c r="AP391" s="301"/>
      <c r="AQ391" s="302"/>
      <c r="AR391" s="301"/>
      <c r="AS391" s="302"/>
      <c r="AT391" s="301"/>
      <c r="AU391" s="302"/>
      <c r="AV391" s="301"/>
      <c r="AW391" s="302"/>
      <c r="AX391" s="301"/>
      <c r="AY391" s="302"/>
      <c r="AZ391" s="301"/>
      <c r="BA391" s="302"/>
      <c r="BB391" s="301"/>
    </row>
    <row r="392" spans="1:54" ht="14.25" customHeight="1" x14ac:dyDescent="0.25">
      <c r="A392" s="322"/>
      <c r="B392" s="301"/>
      <c r="C392" s="302"/>
      <c r="D392" s="301"/>
      <c r="E392" s="302"/>
      <c r="F392" s="301"/>
      <c r="G392" s="302"/>
      <c r="H392" s="301"/>
      <c r="I392" s="302"/>
      <c r="J392" s="301"/>
      <c r="K392" s="302"/>
      <c r="L392" s="301"/>
      <c r="M392" s="302"/>
      <c r="N392" s="301"/>
      <c r="O392" s="302"/>
      <c r="P392" s="301"/>
      <c r="Q392" s="302"/>
      <c r="R392" s="301"/>
      <c r="S392" s="302"/>
      <c r="T392" s="301"/>
      <c r="U392" s="302"/>
      <c r="V392" s="301"/>
      <c r="W392" s="302"/>
      <c r="X392" s="301"/>
      <c r="Y392" s="302"/>
      <c r="Z392" s="301"/>
      <c r="AA392" s="302"/>
      <c r="AB392" s="301"/>
      <c r="AC392" s="302"/>
      <c r="AD392" s="301"/>
      <c r="AE392" s="302"/>
      <c r="AF392" s="301"/>
      <c r="AG392" s="302"/>
      <c r="AH392" s="301"/>
      <c r="AI392" s="302"/>
      <c r="AJ392" s="301"/>
      <c r="AK392" s="302"/>
      <c r="AL392" s="301"/>
      <c r="AM392" s="302"/>
      <c r="AN392" s="301"/>
      <c r="AO392" s="302"/>
      <c r="AP392" s="301"/>
      <c r="AQ392" s="302"/>
      <c r="AR392" s="301"/>
      <c r="AS392" s="302"/>
      <c r="AT392" s="301"/>
      <c r="AU392" s="302"/>
      <c r="AV392" s="301"/>
      <c r="AW392" s="302"/>
      <c r="AX392" s="301"/>
      <c r="AY392" s="302"/>
      <c r="AZ392" s="301"/>
      <c r="BA392" s="302"/>
      <c r="BB392" s="301"/>
    </row>
    <row r="393" spans="1:54" ht="14.25" customHeight="1" x14ac:dyDescent="0.25">
      <c r="A393" s="322"/>
      <c r="B393" s="301"/>
      <c r="C393" s="302"/>
      <c r="D393" s="301"/>
      <c r="E393" s="302"/>
      <c r="F393" s="301"/>
      <c r="G393" s="302"/>
      <c r="H393" s="301"/>
      <c r="I393" s="302"/>
      <c r="J393" s="301"/>
      <c r="K393" s="302"/>
      <c r="L393" s="301"/>
      <c r="M393" s="302"/>
      <c r="N393" s="301"/>
      <c r="O393" s="302"/>
      <c r="P393" s="301"/>
      <c r="Q393" s="302"/>
      <c r="R393" s="301"/>
      <c r="S393" s="302"/>
      <c r="T393" s="301"/>
      <c r="U393" s="302"/>
      <c r="V393" s="301"/>
      <c r="W393" s="302"/>
      <c r="X393" s="301"/>
      <c r="Y393" s="302"/>
      <c r="Z393" s="301"/>
      <c r="AA393" s="302"/>
      <c r="AB393" s="301"/>
      <c r="AC393" s="302"/>
      <c r="AD393" s="301"/>
      <c r="AE393" s="302"/>
      <c r="AF393" s="301"/>
      <c r="AG393" s="302"/>
      <c r="AH393" s="301"/>
      <c r="AI393" s="302"/>
      <c r="AJ393" s="301"/>
      <c r="AK393" s="302"/>
      <c r="AL393" s="301"/>
      <c r="AM393" s="302"/>
      <c r="AN393" s="301"/>
      <c r="AO393" s="302"/>
      <c r="AP393" s="301"/>
      <c r="AQ393" s="302"/>
      <c r="AR393" s="301"/>
      <c r="AS393" s="302"/>
      <c r="AT393" s="301"/>
      <c r="AU393" s="302"/>
      <c r="AV393" s="301"/>
      <c r="AW393" s="302"/>
      <c r="AX393" s="301"/>
      <c r="AY393" s="302"/>
      <c r="AZ393" s="301"/>
      <c r="BA393" s="302"/>
      <c r="BB393" s="301"/>
    </row>
    <row r="394" spans="1:54" ht="14.25" customHeight="1" x14ac:dyDescent="0.25">
      <c r="A394" s="322"/>
      <c r="B394" s="301"/>
      <c r="C394" s="302"/>
      <c r="D394" s="301"/>
      <c r="E394" s="302"/>
      <c r="F394" s="301"/>
      <c r="G394" s="302"/>
      <c r="H394" s="301"/>
      <c r="I394" s="302"/>
      <c r="J394" s="301"/>
      <c r="K394" s="302"/>
      <c r="L394" s="301"/>
      <c r="M394" s="302"/>
      <c r="N394" s="301"/>
      <c r="O394" s="302"/>
      <c r="P394" s="301"/>
      <c r="Q394" s="302"/>
      <c r="R394" s="301"/>
      <c r="S394" s="302"/>
      <c r="T394" s="301"/>
      <c r="U394" s="302"/>
      <c r="V394" s="301"/>
      <c r="W394" s="302"/>
      <c r="X394" s="301"/>
      <c r="Y394" s="302"/>
      <c r="Z394" s="301"/>
      <c r="AA394" s="302"/>
      <c r="AB394" s="301"/>
      <c r="AC394" s="302"/>
      <c r="AD394" s="301"/>
      <c r="AE394" s="302"/>
      <c r="AF394" s="301"/>
      <c r="AG394" s="302"/>
      <c r="AH394" s="301"/>
      <c r="AI394" s="302"/>
      <c r="AJ394" s="301"/>
      <c r="AK394" s="302"/>
      <c r="AL394" s="301"/>
      <c r="AM394" s="302"/>
      <c r="AN394" s="301"/>
      <c r="AO394" s="302"/>
      <c r="AP394" s="301"/>
      <c r="AQ394" s="302"/>
      <c r="AR394" s="301"/>
      <c r="AS394" s="302"/>
      <c r="AT394" s="301"/>
      <c r="AU394" s="302"/>
      <c r="AV394" s="301"/>
      <c r="AW394" s="302"/>
      <c r="AX394" s="301"/>
      <c r="AY394" s="302"/>
      <c r="AZ394" s="301"/>
      <c r="BA394" s="302"/>
      <c r="BB394" s="301"/>
    </row>
    <row r="395" spans="1:54" ht="14.25" customHeight="1" x14ac:dyDescent="0.25">
      <c r="A395" s="322"/>
      <c r="B395" s="301"/>
      <c r="C395" s="302"/>
      <c r="D395" s="301"/>
      <c r="E395" s="302"/>
      <c r="F395" s="301"/>
      <c r="G395" s="302"/>
      <c r="H395" s="301"/>
      <c r="I395" s="302"/>
      <c r="J395" s="301"/>
      <c r="K395" s="302"/>
      <c r="L395" s="301"/>
      <c r="M395" s="302"/>
      <c r="N395" s="301"/>
      <c r="O395" s="302"/>
      <c r="P395" s="301"/>
      <c r="Q395" s="302"/>
      <c r="R395" s="301"/>
      <c r="S395" s="302"/>
      <c r="T395" s="301"/>
      <c r="U395" s="302"/>
      <c r="V395" s="301"/>
      <c r="W395" s="302"/>
      <c r="X395" s="301"/>
      <c r="Y395" s="302"/>
      <c r="Z395" s="301"/>
      <c r="AA395" s="302"/>
      <c r="AB395" s="301"/>
      <c r="AC395" s="302"/>
      <c r="AD395" s="301"/>
      <c r="AE395" s="302"/>
      <c r="AF395" s="301"/>
      <c r="AG395" s="302"/>
      <c r="AH395" s="301"/>
      <c r="AI395" s="302"/>
      <c r="AJ395" s="301"/>
      <c r="AK395" s="302"/>
      <c r="AL395" s="301"/>
      <c r="AM395" s="302"/>
      <c r="AN395" s="301"/>
      <c r="AO395" s="302"/>
      <c r="AP395" s="301"/>
      <c r="AQ395" s="302"/>
      <c r="AR395" s="301"/>
      <c r="AS395" s="302"/>
      <c r="AT395" s="301"/>
      <c r="AU395" s="302"/>
      <c r="AV395" s="301"/>
      <c r="AW395" s="302"/>
      <c r="AX395" s="301"/>
      <c r="AY395" s="302"/>
      <c r="AZ395" s="301"/>
      <c r="BA395" s="302"/>
      <c r="BB395" s="301"/>
    </row>
    <row r="396" spans="1:54" ht="14.25" customHeight="1" x14ac:dyDescent="0.25">
      <c r="A396" s="322"/>
      <c r="B396" s="301"/>
      <c r="C396" s="302"/>
      <c r="D396" s="301"/>
      <c r="E396" s="302"/>
      <c r="F396" s="301"/>
      <c r="G396" s="302"/>
      <c r="H396" s="301"/>
      <c r="I396" s="302"/>
      <c r="J396" s="301"/>
      <c r="K396" s="302"/>
      <c r="L396" s="301"/>
      <c r="M396" s="302"/>
      <c r="N396" s="301"/>
      <c r="O396" s="302"/>
      <c r="P396" s="301"/>
      <c r="Q396" s="302"/>
      <c r="R396" s="301"/>
      <c r="S396" s="302"/>
      <c r="T396" s="301"/>
      <c r="U396" s="302"/>
      <c r="V396" s="301"/>
      <c r="W396" s="302"/>
      <c r="X396" s="301"/>
      <c r="Y396" s="302"/>
      <c r="Z396" s="301"/>
      <c r="AA396" s="302"/>
      <c r="AB396" s="301"/>
      <c r="AC396" s="302"/>
      <c r="AD396" s="301"/>
      <c r="AE396" s="302"/>
      <c r="AF396" s="301"/>
      <c r="AG396" s="302"/>
      <c r="AH396" s="301"/>
      <c r="AI396" s="302"/>
      <c r="AJ396" s="301"/>
      <c r="AK396" s="302"/>
      <c r="AL396" s="301"/>
      <c r="AM396" s="302"/>
      <c r="AN396" s="301"/>
      <c r="AO396" s="302"/>
      <c r="AP396" s="301"/>
      <c r="AQ396" s="302"/>
      <c r="AR396" s="301"/>
      <c r="AS396" s="302"/>
      <c r="AT396" s="301"/>
      <c r="AU396" s="302"/>
      <c r="AV396" s="301"/>
      <c r="AW396" s="302"/>
      <c r="AX396" s="301"/>
      <c r="AY396" s="302"/>
      <c r="AZ396" s="301"/>
      <c r="BA396" s="302"/>
      <c r="BB396" s="301"/>
    </row>
    <row r="397" spans="1:54" ht="14.25" customHeight="1" x14ac:dyDescent="0.25">
      <c r="A397" s="322"/>
      <c r="B397" s="301"/>
      <c r="C397" s="302"/>
      <c r="D397" s="301"/>
      <c r="E397" s="302"/>
      <c r="F397" s="301"/>
      <c r="G397" s="302"/>
      <c r="H397" s="301"/>
      <c r="I397" s="302"/>
      <c r="J397" s="301"/>
      <c r="K397" s="302"/>
      <c r="L397" s="301"/>
      <c r="M397" s="302"/>
      <c r="N397" s="301"/>
      <c r="O397" s="302"/>
      <c r="P397" s="301"/>
      <c r="Q397" s="302"/>
      <c r="R397" s="301"/>
      <c r="S397" s="302"/>
      <c r="T397" s="301"/>
      <c r="U397" s="302"/>
      <c r="V397" s="301"/>
      <c r="W397" s="302"/>
      <c r="X397" s="301"/>
      <c r="Y397" s="302"/>
      <c r="Z397" s="301"/>
      <c r="AA397" s="302"/>
      <c r="AB397" s="301"/>
      <c r="AC397" s="302"/>
      <c r="AD397" s="301"/>
      <c r="AE397" s="302"/>
      <c r="AF397" s="301"/>
      <c r="AG397" s="302"/>
      <c r="AH397" s="301"/>
      <c r="AI397" s="302"/>
      <c r="AJ397" s="301"/>
      <c r="AK397" s="302"/>
      <c r="AL397" s="301"/>
      <c r="AM397" s="302"/>
      <c r="AN397" s="301"/>
      <c r="AO397" s="302"/>
      <c r="AP397" s="301"/>
      <c r="AQ397" s="302"/>
      <c r="AR397" s="301"/>
      <c r="AS397" s="302"/>
      <c r="AT397" s="301"/>
      <c r="AU397" s="302"/>
      <c r="AV397" s="301"/>
      <c r="AW397" s="302"/>
      <c r="AX397" s="301"/>
      <c r="AY397" s="302"/>
      <c r="AZ397" s="301"/>
      <c r="BA397" s="302"/>
      <c r="BB397" s="301"/>
    </row>
    <row r="398" spans="1:54" ht="14.25" customHeight="1" x14ac:dyDescent="0.25">
      <c r="A398" s="322"/>
      <c r="B398" s="301"/>
      <c r="C398" s="302"/>
      <c r="D398" s="301"/>
      <c r="E398" s="302"/>
      <c r="F398" s="301"/>
      <c r="G398" s="302"/>
      <c r="H398" s="301"/>
      <c r="I398" s="302"/>
      <c r="J398" s="301"/>
      <c r="K398" s="302"/>
      <c r="L398" s="301"/>
      <c r="M398" s="302"/>
      <c r="N398" s="301"/>
      <c r="O398" s="302"/>
      <c r="P398" s="301"/>
      <c r="Q398" s="302"/>
      <c r="R398" s="301"/>
      <c r="S398" s="302"/>
      <c r="T398" s="301"/>
      <c r="U398" s="302"/>
      <c r="V398" s="301"/>
      <c r="W398" s="302"/>
      <c r="X398" s="301"/>
      <c r="Y398" s="302"/>
      <c r="Z398" s="301"/>
      <c r="AA398" s="302"/>
      <c r="AB398" s="301"/>
      <c r="AC398" s="302"/>
      <c r="AD398" s="301"/>
      <c r="AE398" s="302"/>
      <c r="AF398" s="301"/>
      <c r="AG398" s="302"/>
      <c r="AH398" s="301"/>
      <c r="AI398" s="302"/>
      <c r="AJ398" s="301"/>
      <c r="AK398" s="302"/>
      <c r="AL398" s="301"/>
      <c r="AM398" s="302"/>
      <c r="AN398" s="301"/>
      <c r="AO398" s="302"/>
      <c r="AP398" s="301"/>
      <c r="AQ398" s="302"/>
      <c r="AR398" s="301"/>
      <c r="AS398" s="302"/>
      <c r="AT398" s="301"/>
      <c r="AU398" s="302"/>
      <c r="AV398" s="301"/>
      <c r="AW398" s="302"/>
      <c r="AX398" s="301"/>
      <c r="AY398" s="302"/>
      <c r="AZ398" s="301"/>
      <c r="BA398" s="302"/>
      <c r="BB398" s="301"/>
    </row>
    <row r="399" spans="1:54" ht="14.25" customHeight="1" x14ac:dyDescent="0.25">
      <c r="A399" s="322"/>
      <c r="B399" s="301"/>
      <c r="C399" s="302"/>
      <c r="D399" s="301"/>
      <c r="E399" s="302"/>
      <c r="F399" s="301"/>
      <c r="G399" s="302"/>
      <c r="H399" s="301"/>
      <c r="I399" s="302"/>
      <c r="J399" s="301"/>
      <c r="K399" s="302"/>
      <c r="L399" s="301"/>
      <c r="M399" s="302"/>
      <c r="N399" s="301"/>
      <c r="O399" s="302"/>
      <c r="P399" s="301"/>
      <c r="Q399" s="302"/>
      <c r="R399" s="301"/>
      <c r="S399" s="302"/>
      <c r="T399" s="301"/>
      <c r="U399" s="302"/>
      <c r="V399" s="301"/>
      <c r="W399" s="302"/>
      <c r="X399" s="301"/>
      <c r="Y399" s="302"/>
      <c r="Z399" s="301"/>
      <c r="AA399" s="302"/>
      <c r="AB399" s="301"/>
      <c r="AC399" s="302"/>
      <c r="AD399" s="301"/>
      <c r="AE399" s="302"/>
      <c r="AF399" s="301"/>
      <c r="AG399" s="302"/>
      <c r="AH399" s="301"/>
      <c r="AI399" s="302"/>
      <c r="AJ399" s="301"/>
      <c r="AK399" s="302"/>
      <c r="AL399" s="301"/>
      <c r="AM399" s="302"/>
      <c r="AN399" s="301"/>
      <c r="AO399" s="302"/>
      <c r="AP399" s="301"/>
      <c r="AQ399" s="302"/>
      <c r="AR399" s="301"/>
      <c r="AS399" s="302"/>
      <c r="AT399" s="301"/>
      <c r="AU399" s="302"/>
      <c r="AV399" s="301"/>
      <c r="AW399" s="302"/>
      <c r="AX399" s="301"/>
      <c r="AY399" s="302"/>
      <c r="AZ399" s="301"/>
      <c r="BA399" s="302"/>
      <c r="BB399" s="301"/>
    </row>
    <row r="400" spans="1:54" ht="14.25" customHeight="1" x14ac:dyDescent="0.25">
      <c r="A400" s="322"/>
      <c r="B400" s="301"/>
      <c r="C400" s="302"/>
      <c r="D400" s="301"/>
      <c r="E400" s="302"/>
      <c r="F400" s="301"/>
      <c r="G400" s="302"/>
      <c r="H400" s="301"/>
      <c r="I400" s="302"/>
      <c r="J400" s="301"/>
      <c r="K400" s="302"/>
      <c r="L400" s="301"/>
      <c r="M400" s="302"/>
      <c r="N400" s="301"/>
      <c r="O400" s="302"/>
      <c r="P400" s="301"/>
      <c r="Q400" s="302"/>
      <c r="R400" s="301"/>
      <c r="S400" s="302"/>
      <c r="T400" s="301"/>
      <c r="U400" s="302"/>
      <c r="V400" s="301"/>
      <c r="W400" s="302"/>
      <c r="X400" s="301"/>
      <c r="Y400" s="302"/>
      <c r="Z400" s="301"/>
      <c r="AA400" s="302"/>
      <c r="AB400" s="301"/>
      <c r="AC400" s="302"/>
      <c r="AD400" s="301"/>
      <c r="AE400" s="302"/>
      <c r="AF400" s="301"/>
      <c r="AG400" s="302"/>
      <c r="AH400" s="301"/>
      <c r="AI400" s="302"/>
      <c r="AJ400" s="301"/>
      <c r="AK400" s="302"/>
      <c r="AL400" s="301"/>
      <c r="AM400" s="302"/>
      <c r="AN400" s="301"/>
      <c r="AO400" s="302"/>
      <c r="AP400" s="301"/>
      <c r="AQ400" s="302"/>
      <c r="AR400" s="301"/>
      <c r="AS400" s="302"/>
      <c r="AT400" s="301"/>
      <c r="AU400" s="302"/>
      <c r="AV400" s="301"/>
      <c r="AW400" s="302"/>
      <c r="AX400" s="301"/>
      <c r="AY400" s="302"/>
      <c r="AZ400" s="301"/>
      <c r="BA400" s="302"/>
      <c r="BB400" s="301"/>
    </row>
    <row r="401" spans="1:54" ht="14.25" customHeight="1" x14ac:dyDescent="0.25">
      <c r="A401" s="322"/>
      <c r="B401" s="301"/>
      <c r="C401" s="302"/>
      <c r="D401" s="301"/>
      <c r="E401" s="302"/>
      <c r="F401" s="301"/>
      <c r="G401" s="302"/>
      <c r="H401" s="301"/>
      <c r="I401" s="302"/>
      <c r="J401" s="301"/>
      <c r="K401" s="302"/>
      <c r="L401" s="301"/>
      <c r="M401" s="302"/>
      <c r="N401" s="301"/>
      <c r="O401" s="302"/>
      <c r="P401" s="301"/>
      <c r="Q401" s="302"/>
      <c r="R401" s="301"/>
      <c r="S401" s="302"/>
      <c r="T401" s="301"/>
      <c r="U401" s="302"/>
      <c r="V401" s="301"/>
      <c r="W401" s="302"/>
      <c r="X401" s="301"/>
      <c r="Y401" s="302"/>
      <c r="Z401" s="301"/>
      <c r="AA401" s="302"/>
      <c r="AB401" s="301"/>
      <c r="AC401" s="302"/>
      <c r="AD401" s="301"/>
      <c r="AE401" s="302"/>
      <c r="AF401" s="301"/>
      <c r="AG401" s="302"/>
      <c r="AH401" s="301"/>
      <c r="AI401" s="302"/>
      <c r="AJ401" s="301"/>
      <c r="AK401" s="302"/>
      <c r="AL401" s="301"/>
      <c r="AM401" s="302"/>
      <c r="AN401" s="301"/>
      <c r="AO401" s="302"/>
      <c r="AP401" s="301"/>
      <c r="AQ401" s="302"/>
      <c r="AR401" s="301"/>
      <c r="AS401" s="302"/>
      <c r="AT401" s="301"/>
      <c r="AU401" s="302"/>
      <c r="AV401" s="301"/>
      <c r="AW401" s="302"/>
      <c r="AX401" s="301"/>
      <c r="AY401" s="302"/>
      <c r="AZ401" s="301"/>
      <c r="BA401" s="302"/>
      <c r="BB401" s="301"/>
    </row>
    <row r="402" spans="1:54" ht="14.25" customHeight="1" x14ac:dyDescent="0.25">
      <c r="A402" s="322"/>
      <c r="B402" s="301"/>
      <c r="C402" s="302"/>
      <c r="D402" s="301"/>
      <c r="E402" s="302"/>
      <c r="F402" s="301"/>
      <c r="G402" s="302"/>
      <c r="H402" s="301"/>
      <c r="I402" s="302"/>
      <c r="J402" s="301"/>
      <c r="K402" s="302"/>
      <c r="L402" s="301"/>
      <c r="M402" s="302"/>
      <c r="N402" s="301"/>
      <c r="O402" s="302"/>
      <c r="P402" s="301"/>
      <c r="Q402" s="302"/>
      <c r="R402" s="301"/>
      <c r="S402" s="302"/>
      <c r="T402" s="301"/>
      <c r="U402" s="302"/>
      <c r="V402" s="301"/>
      <c r="W402" s="302"/>
      <c r="X402" s="301"/>
      <c r="Y402" s="302"/>
      <c r="Z402" s="301"/>
      <c r="AA402" s="302"/>
      <c r="AB402" s="301"/>
      <c r="AC402" s="302"/>
      <c r="AD402" s="301"/>
      <c r="AE402" s="302"/>
      <c r="AF402" s="301"/>
      <c r="AG402" s="302"/>
      <c r="AH402" s="301"/>
      <c r="AI402" s="302"/>
      <c r="AJ402" s="301"/>
      <c r="AK402" s="302"/>
      <c r="AL402" s="301"/>
      <c r="AM402" s="302"/>
      <c r="AN402" s="301"/>
      <c r="AO402" s="302"/>
      <c r="AP402" s="301"/>
      <c r="AQ402" s="302"/>
      <c r="AR402" s="301"/>
      <c r="AS402" s="302"/>
      <c r="AT402" s="301"/>
      <c r="AU402" s="302"/>
      <c r="AV402" s="301"/>
      <c r="AW402" s="302"/>
      <c r="AX402" s="301"/>
      <c r="AY402" s="302"/>
      <c r="AZ402" s="301"/>
      <c r="BA402" s="302"/>
      <c r="BB402" s="301"/>
    </row>
    <row r="403" spans="1:54" ht="14.25" customHeight="1" x14ac:dyDescent="0.25">
      <c r="A403" s="322"/>
      <c r="B403" s="301"/>
      <c r="C403" s="302"/>
      <c r="D403" s="301"/>
      <c r="E403" s="302"/>
      <c r="F403" s="301"/>
      <c r="G403" s="302"/>
      <c r="H403" s="301"/>
      <c r="I403" s="302"/>
      <c r="J403" s="301"/>
      <c r="K403" s="302"/>
      <c r="L403" s="301"/>
      <c r="M403" s="302"/>
      <c r="N403" s="301"/>
      <c r="O403" s="302"/>
      <c r="P403" s="301"/>
      <c r="Q403" s="302"/>
      <c r="R403" s="301"/>
      <c r="S403" s="302"/>
      <c r="T403" s="301"/>
      <c r="U403" s="302"/>
      <c r="V403" s="301"/>
      <c r="W403" s="302"/>
      <c r="X403" s="301"/>
      <c r="Y403" s="302"/>
      <c r="Z403" s="301"/>
      <c r="AA403" s="302"/>
      <c r="AB403" s="301"/>
      <c r="AC403" s="302"/>
      <c r="AD403" s="301"/>
      <c r="AE403" s="302"/>
      <c r="AF403" s="301"/>
      <c r="AG403" s="302"/>
      <c r="AH403" s="301"/>
      <c r="AI403" s="302"/>
      <c r="AJ403" s="301"/>
      <c r="AK403" s="302"/>
      <c r="AL403" s="301"/>
      <c r="AM403" s="302"/>
      <c r="AN403" s="301"/>
      <c r="AO403" s="302"/>
      <c r="AP403" s="301"/>
      <c r="AQ403" s="302"/>
      <c r="AR403" s="301"/>
      <c r="AS403" s="302"/>
      <c r="AT403" s="301"/>
      <c r="AU403" s="302"/>
      <c r="AV403" s="301"/>
      <c r="AW403" s="302"/>
      <c r="AX403" s="301"/>
      <c r="AY403" s="302"/>
      <c r="AZ403" s="301"/>
      <c r="BA403" s="302"/>
      <c r="BB403" s="301"/>
    </row>
    <row r="404" spans="1:54" ht="14.25" customHeight="1" x14ac:dyDescent="0.25">
      <c r="A404" s="322"/>
      <c r="B404" s="301"/>
      <c r="C404" s="302"/>
      <c r="D404" s="301"/>
      <c r="E404" s="302"/>
      <c r="F404" s="301"/>
      <c r="G404" s="302"/>
      <c r="H404" s="301"/>
      <c r="I404" s="302"/>
      <c r="J404" s="301"/>
      <c r="K404" s="302"/>
      <c r="L404" s="301"/>
      <c r="M404" s="302"/>
      <c r="N404" s="301"/>
      <c r="O404" s="302"/>
      <c r="P404" s="301"/>
      <c r="Q404" s="302"/>
      <c r="R404" s="301"/>
      <c r="S404" s="302"/>
      <c r="T404" s="301"/>
      <c r="U404" s="302"/>
      <c r="V404" s="301"/>
      <c r="W404" s="302"/>
      <c r="X404" s="301"/>
      <c r="Y404" s="302"/>
      <c r="Z404" s="301"/>
      <c r="AA404" s="302"/>
      <c r="AB404" s="301"/>
      <c r="AC404" s="302"/>
      <c r="AD404" s="301"/>
      <c r="AE404" s="302"/>
      <c r="AF404" s="301"/>
      <c r="AG404" s="302"/>
      <c r="AH404" s="301"/>
      <c r="AI404" s="302"/>
      <c r="AJ404" s="301"/>
      <c r="AK404" s="302"/>
      <c r="AL404" s="301"/>
      <c r="AM404" s="302"/>
      <c r="AN404" s="301"/>
      <c r="AO404" s="302"/>
      <c r="AP404" s="301"/>
      <c r="AQ404" s="302"/>
      <c r="AR404" s="301"/>
      <c r="AS404" s="302"/>
      <c r="AT404" s="301"/>
      <c r="AU404" s="302"/>
      <c r="AV404" s="301"/>
      <c r="AW404" s="302"/>
      <c r="AX404" s="301"/>
      <c r="AY404" s="302"/>
      <c r="AZ404" s="301"/>
      <c r="BA404" s="302"/>
      <c r="BB404" s="301"/>
    </row>
    <row r="405" spans="1:54" ht="14.25" customHeight="1" x14ac:dyDescent="0.25">
      <c r="A405" s="322"/>
      <c r="B405" s="301"/>
      <c r="C405" s="302"/>
      <c r="D405" s="301"/>
      <c r="E405" s="302"/>
      <c r="F405" s="301"/>
      <c r="G405" s="302"/>
      <c r="H405" s="301"/>
      <c r="I405" s="302"/>
      <c r="J405" s="301"/>
      <c r="K405" s="302"/>
      <c r="L405" s="301"/>
      <c r="M405" s="302"/>
      <c r="N405" s="301"/>
      <c r="O405" s="302"/>
      <c r="P405" s="301"/>
      <c r="Q405" s="302"/>
      <c r="R405" s="301"/>
      <c r="S405" s="302"/>
      <c r="T405" s="301"/>
      <c r="U405" s="302"/>
      <c r="V405" s="301"/>
      <c r="W405" s="302"/>
      <c r="X405" s="301"/>
      <c r="Y405" s="302"/>
      <c r="Z405" s="301"/>
      <c r="AA405" s="302"/>
      <c r="AB405" s="301"/>
      <c r="AC405" s="302"/>
      <c r="AD405" s="301"/>
      <c r="AE405" s="302"/>
      <c r="AF405" s="301"/>
      <c r="AG405" s="302"/>
      <c r="AH405" s="301"/>
      <c r="AI405" s="302"/>
      <c r="AJ405" s="301"/>
      <c r="AK405" s="302"/>
      <c r="AL405" s="301"/>
      <c r="AM405" s="302"/>
      <c r="AN405" s="301"/>
      <c r="AO405" s="302"/>
      <c r="AP405" s="301"/>
      <c r="AQ405" s="302"/>
      <c r="AR405" s="301"/>
      <c r="AS405" s="302"/>
      <c r="AT405" s="301"/>
      <c r="AU405" s="302"/>
      <c r="AV405" s="301"/>
      <c r="AW405" s="302"/>
      <c r="AX405" s="301"/>
      <c r="AY405" s="302"/>
      <c r="AZ405" s="301"/>
      <c r="BA405" s="302"/>
      <c r="BB405" s="301"/>
    </row>
    <row r="406" spans="1:54" ht="14.25" customHeight="1" x14ac:dyDescent="0.25">
      <c r="A406" s="322"/>
      <c r="B406" s="301"/>
      <c r="C406" s="302"/>
      <c r="D406" s="301"/>
      <c r="E406" s="302"/>
      <c r="F406" s="301"/>
      <c r="G406" s="302"/>
      <c r="H406" s="301"/>
      <c r="I406" s="302"/>
      <c r="J406" s="301"/>
      <c r="K406" s="302"/>
      <c r="L406" s="301"/>
      <c r="M406" s="302"/>
      <c r="N406" s="301"/>
      <c r="O406" s="302"/>
      <c r="P406" s="301"/>
      <c r="Q406" s="302"/>
      <c r="R406" s="301"/>
      <c r="S406" s="302"/>
      <c r="T406" s="301"/>
      <c r="U406" s="302"/>
      <c r="V406" s="301"/>
      <c r="W406" s="302"/>
      <c r="X406" s="301"/>
      <c r="Y406" s="302"/>
      <c r="Z406" s="301"/>
      <c r="AA406" s="302"/>
      <c r="AB406" s="301"/>
      <c r="AC406" s="302"/>
      <c r="AD406" s="301"/>
      <c r="AE406" s="302"/>
      <c r="AF406" s="301"/>
      <c r="AG406" s="302"/>
      <c r="AH406" s="301"/>
      <c r="AI406" s="302"/>
      <c r="AJ406" s="301"/>
      <c r="AK406" s="302"/>
      <c r="AL406" s="301"/>
      <c r="AM406" s="302"/>
      <c r="AN406" s="301"/>
      <c r="AO406" s="302"/>
      <c r="AP406" s="301"/>
      <c r="AQ406" s="302"/>
      <c r="AR406" s="301"/>
      <c r="AS406" s="302"/>
      <c r="AT406" s="301"/>
      <c r="AU406" s="302"/>
      <c r="AV406" s="301"/>
      <c r="AW406" s="302"/>
      <c r="AX406" s="301"/>
      <c r="AY406" s="302"/>
      <c r="AZ406" s="301"/>
      <c r="BA406" s="302"/>
      <c r="BB406" s="301"/>
    </row>
    <row r="407" spans="1:54" ht="14.25" customHeight="1" x14ac:dyDescent="0.25">
      <c r="A407" s="322"/>
      <c r="B407" s="301"/>
      <c r="C407" s="302"/>
      <c r="D407" s="301"/>
      <c r="E407" s="302"/>
      <c r="F407" s="301"/>
      <c r="G407" s="302"/>
      <c r="H407" s="301"/>
      <c r="I407" s="302"/>
      <c r="J407" s="301"/>
      <c r="K407" s="302"/>
      <c r="L407" s="301"/>
      <c r="M407" s="302"/>
      <c r="N407" s="301"/>
      <c r="O407" s="302"/>
      <c r="P407" s="301"/>
      <c r="Q407" s="302"/>
      <c r="R407" s="301"/>
      <c r="S407" s="302"/>
      <c r="T407" s="301"/>
      <c r="U407" s="302"/>
      <c r="V407" s="301"/>
      <c r="W407" s="302"/>
      <c r="X407" s="301"/>
      <c r="Y407" s="302"/>
      <c r="Z407" s="301"/>
      <c r="AA407" s="302"/>
      <c r="AB407" s="301"/>
      <c r="AC407" s="302"/>
      <c r="AD407" s="301"/>
      <c r="AE407" s="302"/>
      <c r="AF407" s="301"/>
      <c r="AG407" s="302"/>
      <c r="AH407" s="301"/>
      <c r="AI407" s="302"/>
      <c r="AJ407" s="301"/>
      <c r="AK407" s="302"/>
      <c r="AL407" s="301"/>
      <c r="AM407" s="302"/>
      <c r="AN407" s="301"/>
      <c r="AO407" s="302"/>
      <c r="AP407" s="301"/>
      <c r="AQ407" s="302"/>
      <c r="AR407" s="301"/>
      <c r="AS407" s="302"/>
      <c r="AT407" s="301"/>
      <c r="AU407" s="302"/>
      <c r="AV407" s="301"/>
      <c r="AW407" s="302"/>
      <c r="AX407" s="301"/>
      <c r="AY407" s="302"/>
      <c r="AZ407" s="301"/>
      <c r="BA407" s="302"/>
      <c r="BB407" s="301"/>
    </row>
    <row r="408" spans="1:54" ht="14.25" customHeight="1" x14ac:dyDescent="0.25">
      <c r="A408" s="322"/>
      <c r="B408" s="301"/>
      <c r="C408" s="302"/>
      <c r="D408" s="301"/>
      <c r="E408" s="302"/>
      <c r="F408" s="301"/>
      <c r="G408" s="302"/>
      <c r="H408" s="301"/>
      <c r="I408" s="302"/>
      <c r="J408" s="301"/>
      <c r="K408" s="302"/>
      <c r="L408" s="301"/>
      <c r="M408" s="302"/>
      <c r="N408" s="301"/>
      <c r="O408" s="302"/>
      <c r="P408" s="301"/>
      <c r="Q408" s="302"/>
      <c r="R408" s="301"/>
      <c r="S408" s="302"/>
      <c r="T408" s="301"/>
      <c r="U408" s="302"/>
      <c r="V408" s="301"/>
      <c r="W408" s="302"/>
      <c r="X408" s="301"/>
      <c r="Y408" s="302"/>
      <c r="Z408" s="301"/>
      <c r="AA408" s="302"/>
      <c r="AB408" s="301"/>
      <c r="AC408" s="302"/>
      <c r="AD408" s="301"/>
      <c r="AE408" s="302"/>
      <c r="AF408" s="301"/>
      <c r="AG408" s="302"/>
      <c r="AH408" s="301"/>
      <c r="AI408" s="302"/>
      <c r="AJ408" s="301"/>
      <c r="AK408" s="302"/>
      <c r="AL408" s="301"/>
      <c r="AM408" s="302"/>
      <c r="AN408" s="301"/>
      <c r="AO408" s="302"/>
      <c r="AP408" s="301"/>
      <c r="AQ408" s="302"/>
      <c r="AR408" s="301"/>
      <c r="AS408" s="302"/>
      <c r="AT408" s="301"/>
      <c r="AU408" s="302"/>
      <c r="AV408" s="301"/>
      <c r="AW408" s="302"/>
      <c r="AX408" s="301"/>
      <c r="AY408" s="302"/>
      <c r="AZ408" s="301"/>
      <c r="BA408" s="302"/>
      <c r="BB408" s="301"/>
    </row>
    <row r="409" spans="1:54" ht="14.25" customHeight="1" x14ac:dyDescent="0.25">
      <c r="A409" s="322"/>
      <c r="B409" s="301"/>
      <c r="C409" s="302"/>
      <c r="D409" s="301"/>
      <c r="E409" s="302"/>
      <c r="F409" s="301"/>
      <c r="G409" s="302"/>
      <c r="H409" s="301"/>
      <c r="I409" s="302"/>
      <c r="J409" s="301"/>
      <c r="K409" s="302"/>
      <c r="L409" s="301"/>
      <c r="M409" s="302"/>
      <c r="N409" s="301"/>
      <c r="O409" s="302"/>
      <c r="P409" s="301"/>
      <c r="Q409" s="302"/>
      <c r="R409" s="301"/>
      <c r="S409" s="302"/>
      <c r="T409" s="301"/>
      <c r="U409" s="302"/>
      <c r="V409" s="301"/>
      <c r="W409" s="302"/>
      <c r="X409" s="301"/>
      <c r="Y409" s="302"/>
      <c r="Z409" s="301"/>
      <c r="AA409" s="302"/>
      <c r="AB409" s="301"/>
      <c r="AC409" s="302"/>
      <c r="AD409" s="301"/>
      <c r="AE409" s="302"/>
      <c r="AF409" s="301"/>
      <c r="AG409" s="302"/>
      <c r="AH409" s="301"/>
      <c r="AI409" s="302"/>
      <c r="AJ409" s="301"/>
      <c r="AK409" s="302"/>
      <c r="AL409" s="301"/>
      <c r="AM409" s="302"/>
      <c r="AN409" s="301"/>
      <c r="AO409" s="302"/>
      <c r="AP409" s="301"/>
      <c r="AQ409" s="302"/>
      <c r="AR409" s="301"/>
      <c r="AS409" s="302"/>
      <c r="AT409" s="301"/>
      <c r="AU409" s="302"/>
      <c r="AV409" s="301"/>
      <c r="AW409" s="302"/>
      <c r="AX409" s="301"/>
      <c r="AY409" s="302"/>
      <c r="AZ409" s="301"/>
      <c r="BA409" s="302"/>
      <c r="BB409" s="301"/>
    </row>
    <row r="410" spans="1:54" ht="14.25" customHeight="1" x14ac:dyDescent="0.25">
      <c r="A410" s="322"/>
      <c r="B410" s="301"/>
      <c r="C410" s="302"/>
      <c r="D410" s="301"/>
      <c r="E410" s="302"/>
      <c r="F410" s="301"/>
      <c r="G410" s="302"/>
      <c r="H410" s="301"/>
      <c r="I410" s="302"/>
      <c r="J410" s="301"/>
      <c r="K410" s="302"/>
      <c r="L410" s="301"/>
      <c r="M410" s="302"/>
      <c r="N410" s="301"/>
      <c r="O410" s="302"/>
      <c r="P410" s="301"/>
      <c r="Q410" s="302"/>
      <c r="R410" s="301"/>
      <c r="S410" s="302"/>
      <c r="T410" s="301"/>
      <c r="U410" s="302"/>
      <c r="V410" s="301"/>
      <c r="W410" s="302"/>
      <c r="X410" s="301"/>
      <c r="Y410" s="302"/>
      <c r="Z410" s="301"/>
      <c r="AA410" s="302"/>
      <c r="AB410" s="301"/>
      <c r="AC410" s="302"/>
      <c r="AD410" s="301"/>
      <c r="AE410" s="302"/>
      <c r="AF410" s="301"/>
      <c r="AG410" s="302"/>
      <c r="AH410" s="301"/>
      <c r="AI410" s="302"/>
      <c r="AJ410" s="301"/>
      <c r="AK410" s="302"/>
      <c r="AL410" s="301"/>
      <c r="AM410" s="302"/>
      <c r="AN410" s="301"/>
      <c r="AO410" s="302"/>
      <c r="AP410" s="301"/>
      <c r="AQ410" s="302"/>
      <c r="AR410" s="301"/>
      <c r="AS410" s="302"/>
      <c r="AT410" s="301"/>
      <c r="AU410" s="302"/>
      <c r="AV410" s="301"/>
      <c r="AW410" s="302"/>
      <c r="AX410" s="301"/>
      <c r="AY410" s="302"/>
      <c r="AZ410" s="301"/>
      <c r="BA410" s="302"/>
      <c r="BB410" s="301"/>
    </row>
    <row r="411" spans="1:54" ht="14.25" customHeight="1" x14ac:dyDescent="0.25">
      <c r="A411" s="322"/>
      <c r="B411" s="301"/>
      <c r="C411" s="302"/>
      <c r="D411" s="301"/>
      <c r="E411" s="302"/>
      <c r="F411" s="301"/>
      <c r="G411" s="302"/>
      <c r="H411" s="301"/>
      <c r="I411" s="302"/>
      <c r="J411" s="301"/>
      <c r="K411" s="302"/>
      <c r="L411" s="301"/>
      <c r="M411" s="302"/>
      <c r="N411" s="301"/>
      <c r="O411" s="302"/>
      <c r="P411" s="301"/>
      <c r="Q411" s="302"/>
      <c r="R411" s="301"/>
      <c r="S411" s="302"/>
      <c r="T411" s="301"/>
      <c r="U411" s="302"/>
      <c r="V411" s="301"/>
      <c r="W411" s="302"/>
      <c r="X411" s="301"/>
      <c r="Y411" s="302"/>
      <c r="Z411" s="301"/>
      <c r="AA411" s="302"/>
      <c r="AB411" s="301"/>
      <c r="AC411" s="302"/>
      <c r="AD411" s="301"/>
      <c r="AE411" s="302"/>
      <c r="AF411" s="301"/>
      <c r="AG411" s="302"/>
      <c r="AH411" s="301"/>
      <c r="AI411" s="302"/>
      <c r="AJ411" s="301"/>
      <c r="AK411" s="302"/>
      <c r="AL411" s="301"/>
      <c r="AM411" s="302"/>
      <c r="AN411" s="301"/>
      <c r="AO411" s="302"/>
      <c r="AP411" s="301"/>
      <c r="AQ411" s="302"/>
      <c r="AR411" s="301"/>
      <c r="AS411" s="302"/>
      <c r="AT411" s="301"/>
      <c r="AU411" s="302"/>
      <c r="AV411" s="301"/>
      <c r="AW411" s="302"/>
      <c r="AX411" s="301"/>
      <c r="AY411" s="302"/>
      <c r="AZ411" s="301"/>
      <c r="BA411" s="302"/>
      <c r="BB411" s="301"/>
    </row>
    <row r="412" spans="1:54" ht="14.25" customHeight="1" x14ac:dyDescent="0.25">
      <c r="A412" s="322"/>
      <c r="B412" s="301"/>
      <c r="C412" s="302"/>
      <c r="D412" s="301"/>
      <c r="E412" s="302"/>
      <c r="F412" s="301"/>
      <c r="G412" s="302"/>
      <c r="H412" s="301"/>
      <c r="I412" s="302"/>
      <c r="J412" s="301"/>
      <c r="K412" s="302"/>
      <c r="L412" s="301"/>
      <c r="M412" s="302"/>
      <c r="N412" s="301"/>
      <c r="O412" s="302"/>
      <c r="P412" s="301"/>
      <c r="Q412" s="302"/>
      <c r="R412" s="301"/>
      <c r="S412" s="302"/>
      <c r="T412" s="301"/>
      <c r="U412" s="302"/>
      <c r="V412" s="301"/>
      <c r="W412" s="302"/>
      <c r="X412" s="301"/>
      <c r="Y412" s="302"/>
      <c r="Z412" s="301"/>
      <c r="AA412" s="302"/>
      <c r="AB412" s="301"/>
      <c r="AC412" s="302"/>
      <c r="AD412" s="301"/>
      <c r="AE412" s="302"/>
      <c r="AF412" s="301"/>
      <c r="AG412" s="302"/>
      <c r="AH412" s="301"/>
      <c r="AI412" s="302"/>
      <c r="AJ412" s="301"/>
      <c r="AK412" s="302"/>
      <c r="AL412" s="301"/>
      <c r="AM412" s="302"/>
      <c r="AN412" s="301"/>
      <c r="AO412" s="302"/>
      <c r="AP412" s="301"/>
      <c r="AQ412" s="302"/>
      <c r="AR412" s="301"/>
      <c r="AS412" s="302"/>
      <c r="AT412" s="301"/>
      <c r="AU412" s="302"/>
      <c r="AV412" s="301"/>
      <c r="AW412" s="302"/>
      <c r="AX412" s="301"/>
      <c r="AY412" s="302"/>
      <c r="AZ412" s="301"/>
      <c r="BA412" s="302"/>
      <c r="BB412" s="301"/>
    </row>
    <row r="413" spans="1:54" ht="14.25" customHeight="1" x14ac:dyDescent="0.25">
      <c r="A413" s="322"/>
      <c r="B413" s="301"/>
      <c r="C413" s="302"/>
      <c r="D413" s="301"/>
      <c r="E413" s="302"/>
      <c r="F413" s="301"/>
      <c r="G413" s="302"/>
      <c r="H413" s="301"/>
      <c r="I413" s="302"/>
      <c r="J413" s="301"/>
      <c r="K413" s="302"/>
      <c r="L413" s="301"/>
      <c r="M413" s="302"/>
      <c r="N413" s="301"/>
      <c r="O413" s="302"/>
      <c r="P413" s="301"/>
      <c r="Q413" s="302"/>
      <c r="R413" s="301"/>
      <c r="S413" s="302"/>
      <c r="T413" s="301"/>
      <c r="U413" s="302"/>
      <c r="V413" s="301"/>
      <c r="W413" s="302"/>
      <c r="X413" s="301"/>
      <c r="Y413" s="302"/>
      <c r="Z413" s="301"/>
      <c r="AA413" s="302"/>
      <c r="AB413" s="301"/>
      <c r="AC413" s="302"/>
      <c r="AD413" s="301"/>
      <c r="AE413" s="302"/>
      <c r="AF413" s="301"/>
      <c r="AG413" s="302"/>
      <c r="AH413" s="301"/>
      <c r="AI413" s="302"/>
      <c r="AJ413" s="301"/>
      <c r="AK413" s="302"/>
      <c r="AL413" s="301"/>
      <c r="AM413" s="302"/>
      <c r="AN413" s="301"/>
      <c r="AO413" s="302"/>
      <c r="AP413" s="301"/>
      <c r="AQ413" s="302"/>
      <c r="AR413" s="301"/>
      <c r="AS413" s="302"/>
      <c r="AT413" s="301"/>
      <c r="AU413" s="302"/>
      <c r="AV413" s="301"/>
      <c r="AW413" s="302"/>
      <c r="AX413" s="301"/>
      <c r="AY413" s="302"/>
      <c r="AZ413" s="301"/>
      <c r="BA413" s="302"/>
      <c r="BB413" s="301"/>
    </row>
    <row r="414" spans="1:54" ht="14.25" customHeight="1" x14ac:dyDescent="0.25">
      <c r="A414" s="322"/>
      <c r="B414" s="301"/>
      <c r="C414" s="302"/>
      <c r="D414" s="301"/>
      <c r="E414" s="302"/>
      <c r="F414" s="301"/>
      <c r="G414" s="302"/>
      <c r="H414" s="301"/>
      <c r="I414" s="302"/>
      <c r="J414" s="301"/>
      <c r="K414" s="302"/>
      <c r="L414" s="301"/>
      <c r="M414" s="302"/>
      <c r="N414" s="301"/>
      <c r="O414" s="302"/>
      <c r="P414" s="301"/>
      <c r="Q414" s="302"/>
      <c r="R414" s="301"/>
      <c r="S414" s="302"/>
      <c r="T414" s="301"/>
      <c r="U414" s="302"/>
      <c r="V414" s="301"/>
      <c r="W414" s="302"/>
      <c r="X414" s="301"/>
      <c r="Y414" s="302"/>
      <c r="Z414" s="301"/>
      <c r="AA414" s="302"/>
      <c r="AB414" s="301"/>
      <c r="AC414" s="302"/>
      <c r="AD414" s="301"/>
      <c r="AE414" s="302"/>
      <c r="AF414" s="301"/>
      <c r="AG414" s="302"/>
      <c r="AH414" s="301"/>
      <c r="AI414" s="302"/>
      <c r="AJ414" s="301"/>
      <c r="AK414" s="302"/>
      <c r="AL414" s="301"/>
      <c r="AM414" s="302"/>
      <c r="AN414" s="301"/>
      <c r="AO414" s="302"/>
      <c r="AP414" s="301"/>
      <c r="AQ414" s="302"/>
      <c r="AR414" s="301"/>
      <c r="AS414" s="302"/>
      <c r="AT414" s="301"/>
      <c r="AU414" s="302"/>
      <c r="AV414" s="301"/>
      <c r="AW414" s="302"/>
      <c r="AX414" s="301"/>
      <c r="AY414" s="302"/>
      <c r="AZ414" s="301"/>
      <c r="BA414" s="302"/>
      <c r="BB414" s="301"/>
    </row>
    <row r="415" spans="1:54" ht="14.25" customHeight="1" x14ac:dyDescent="0.25">
      <c r="A415" s="322"/>
      <c r="B415" s="301"/>
      <c r="C415" s="302"/>
      <c r="D415" s="301"/>
      <c r="E415" s="302"/>
      <c r="F415" s="301"/>
      <c r="G415" s="302"/>
      <c r="H415" s="301"/>
      <c r="I415" s="302"/>
      <c r="J415" s="301"/>
      <c r="K415" s="302"/>
      <c r="L415" s="301"/>
      <c r="M415" s="302"/>
      <c r="N415" s="301"/>
      <c r="O415" s="302"/>
      <c r="P415" s="301"/>
      <c r="Q415" s="302"/>
      <c r="R415" s="301"/>
      <c r="S415" s="302"/>
      <c r="T415" s="301"/>
      <c r="U415" s="302"/>
      <c r="V415" s="301"/>
      <c r="W415" s="302"/>
      <c r="X415" s="301"/>
      <c r="Y415" s="302"/>
      <c r="Z415" s="301"/>
      <c r="AA415" s="302"/>
      <c r="AB415" s="301"/>
      <c r="AC415" s="302"/>
      <c r="AD415" s="301"/>
      <c r="AE415" s="302"/>
      <c r="AF415" s="301"/>
      <c r="AG415" s="302"/>
      <c r="AH415" s="301"/>
      <c r="AI415" s="302"/>
      <c r="AJ415" s="301"/>
      <c r="AK415" s="302"/>
      <c r="AL415" s="301"/>
      <c r="AM415" s="302"/>
      <c r="AN415" s="301"/>
      <c r="AO415" s="302"/>
      <c r="AP415" s="301"/>
      <c r="AQ415" s="302"/>
      <c r="AR415" s="301"/>
      <c r="AS415" s="302"/>
      <c r="AT415" s="301"/>
      <c r="AU415" s="302"/>
      <c r="AV415" s="301"/>
      <c r="AW415" s="302"/>
      <c r="AX415" s="301"/>
      <c r="AY415" s="302"/>
      <c r="AZ415" s="301"/>
      <c r="BA415" s="302"/>
      <c r="BB415" s="301"/>
    </row>
    <row r="416" spans="1:54" ht="14.25" customHeight="1" x14ac:dyDescent="0.25">
      <c r="A416" s="322"/>
      <c r="B416" s="301"/>
      <c r="C416" s="302"/>
      <c r="D416" s="301"/>
      <c r="E416" s="302"/>
      <c r="F416" s="301"/>
      <c r="G416" s="302"/>
      <c r="H416" s="301"/>
      <c r="I416" s="302"/>
      <c r="J416" s="301"/>
      <c r="K416" s="302"/>
      <c r="L416" s="301"/>
      <c r="M416" s="302"/>
      <c r="N416" s="301"/>
      <c r="O416" s="302"/>
      <c r="P416" s="301"/>
      <c r="Q416" s="302"/>
      <c r="R416" s="301"/>
      <c r="S416" s="302"/>
      <c r="T416" s="301"/>
      <c r="U416" s="302"/>
      <c r="V416" s="301"/>
      <c r="W416" s="302"/>
      <c r="X416" s="301"/>
      <c r="Y416" s="302"/>
      <c r="Z416" s="301"/>
      <c r="AA416" s="302"/>
      <c r="AB416" s="301"/>
      <c r="AC416" s="302"/>
      <c r="AD416" s="301"/>
      <c r="AE416" s="302"/>
      <c r="AF416" s="301"/>
      <c r="AG416" s="302"/>
      <c r="AH416" s="301"/>
      <c r="AI416" s="302"/>
      <c r="AJ416" s="301"/>
      <c r="AK416" s="302"/>
      <c r="AL416" s="301"/>
      <c r="AM416" s="302"/>
      <c r="AN416" s="301"/>
      <c r="AO416" s="302"/>
      <c r="AP416" s="301"/>
      <c r="AQ416" s="302"/>
      <c r="AR416" s="301"/>
      <c r="AS416" s="302"/>
      <c r="AT416" s="301"/>
      <c r="AU416" s="302"/>
      <c r="AV416" s="301"/>
      <c r="AW416" s="302"/>
      <c r="AX416" s="301"/>
      <c r="AY416" s="302"/>
      <c r="AZ416" s="301"/>
      <c r="BA416" s="302"/>
      <c r="BB416" s="301"/>
    </row>
    <row r="417" spans="1:54" ht="14.25" customHeight="1" x14ac:dyDescent="0.25">
      <c r="A417" s="322"/>
      <c r="B417" s="301"/>
      <c r="C417" s="302"/>
      <c r="D417" s="301"/>
      <c r="E417" s="302"/>
      <c r="F417" s="301"/>
      <c r="G417" s="302"/>
      <c r="H417" s="301"/>
      <c r="I417" s="302"/>
      <c r="J417" s="301"/>
      <c r="K417" s="302"/>
      <c r="L417" s="301"/>
      <c r="M417" s="302"/>
      <c r="N417" s="301"/>
      <c r="O417" s="302"/>
      <c r="P417" s="301"/>
      <c r="Q417" s="302"/>
      <c r="R417" s="301"/>
      <c r="S417" s="302"/>
      <c r="T417" s="301"/>
      <c r="U417" s="302"/>
      <c r="V417" s="301"/>
      <c r="W417" s="302"/>
      <c r="X417" s="301"/>
      <c r="Y417" s="302"/>
      <c r="Z417" s="301"/>
      <c r="AA417" s="302"/>
      <c r="AB417" s="301"/>
      <c r="AC417" s="302"/>
      <c r="AD417" s="301"/>
      <c r="AE417" s="302"/>
      <c r="AF417" s="301"/>
      <c r="AG417" s="302"/>
      <c r="AH417" s="301"/>
      <c r="AI417" s="302"/>
      <c r="AJ417" s="301"/>
      <c r="AK417" s="302"/>
      <c r="AL417" s="301"/>
      <c r="AM417" s="302"/>
      <c r="AN417" s="301"/>
      <c r="AO417" s="302"/>
      <c r="AP417" s="301"/>
      <c r="AQ417" s="302"/>
      <c r="AR417" s="301"/>
      <c r="AS417" s="302"/>
      <c r="AT417" s="301"/>
      <c r="AU417" s="302"/>
      <c r="AV417" s="301"/>
      <c r="AW417" s="302"/>
      <c r="AX417" s="301"/>
      <c r="AY417" s="302"/>
      <c r="AZ417" s="301"/>
      <c r="BA417" s="302"/>
      <c r="BB417" s="301"/>
    </row>
    <row r="418" spans="1:54" ht="14.25" customHeight="1" x14ac:dyDescent="0.25">
      <c r="A418" s="322"/>
      <c r="B418" s="301"/>
      <c r="C418" s="302"/>
      <c r="D418" s="301"/>
      <c r="E418" s="302"/>
      <c r="F418" s="301"/>
      <c r="G418" s="302"/>
      <c r="H418" s="301"/>
      <c r="I418" s="302"/>
      <c r="J418" s="301"/>
      <c r="K418" s="302"/>
      <c r="L418" s="301"/>
      <c r="M418" s="302"/>
      <c r="N418" s="301"/>
      <c r="O418" s="302"/>
      <c r="P418" s="301"/>
      <c r="Q418" s="302"/>
      <c r="R418" s="301"/>
      <c r="S418" s="302"/>
      <c r="T418" s="301"/>
      <c r="U418" s="302"/>
      <c r="V418" s="301"/>
      <c r="W418" s="302"/>
      <c r="X418" s="301"/>
      <c r="Y418" s="302"/>
      <c r="Z418" s="301"/>
      <c r="AA418" s="302"/>
      <c r="AB418" s="301"/>
      <c r="AC418" s="302"/>
      <c r="AD418" s="301"/>
      <c r="AE418" s="302"/>
      <c r="AF418" s="301"/>
      <c r="AG418" s="302"/>
      <c r="AH418" s="301"/>
      <c r="AI418" s="302"/>
      <c r="AJ418" s="301"/>
      <c r="AK418" s="302"/>
      <c r="AL418" s="301"/>
      <c r="AM418" s="302"/>
      <c r="AN418" s="301"/>
      <c r="AO418" s="302"/>
      <c r="AP418" s="301"/>
      <c r="AQ418" s="302"/>
      <c r="AR418" s="301"/>
      <c r="AS418" s="302"/>
      <c r="AT418" s="301"/>
      <c r="AU418" s="302"/>
      <c r="AV418" s="301"/>
      <c r="AW418" s="302"/>
      <c r="AX418" s="301"/>
      <c r="AY418" s="302"/>
      <c r="AZ418" s="301"/>
      <c r="BA418" s="302"/>
      <c r="BB418" s="301"/>
    </row>
    <row r="419" spans="1:54" ht="14.25" customHeight="1" x14ac:dyDescent="0.25">
      <c r="A419" s="322"/>
      <c r="B419" s="301"/>
      <c r="C419" s="302"/>
      <c r="D419" s="301"/>
      <c r="E419" s="302"/>
      <c r="F419" s="301"/>
      <c r="G419" s="302"/>
      <c r="H419" s="301"/>
      <c r="I419" s="302"/>
      <c r="J419" s="301"/>
      <c r="K419" s="302"/>
      <c r="L419" s="301"/>
      <c r="M419" s="302"/>
      <c r="N419" s="301"/>
      <c r="O419" s="302"/>
      <c r="P419" s="301"/>
      <c r="Q419" s="302"/>
      <c r="R419" s="301"/>
      <c r="S419" s="302"/>
      <c r="T419" s="301"/>
      <c r="U419" s="302"/>
      <c r="V419" s="301"/>
      <c r="W419" s="302"/>
      <c r="X419" s="301"/>
      <c r="Y419" s="302"/>
      <c r="Z419" s="301"/>
      <c r="AA419" s="302"/>
      <c r="AB419" s="301"/>
      <c r="AC419" s="302"/>
      <c r="AD419" s="301"/>
      <c r="AE419" s="302"/>
      <c r="AF419" s="301"/>
      <c r="AG419" s="302"/>
      <c r="AH419" s="301"/>
      <c r="AI419" s="302"/>
      <c r="AJ419" s="301"/>
      <c r="AK419" s="302"/>
      <c r="AL419" s="301"/>
      <c r="AM419" s="302"/>
      <c r="AN419" s="301"/>
      <c r="AO419" s="302"/>
      <c r="AP419" s="301"/>
      <c r="AQ419" s="302"/>
      <c r="AR419" s="301"/>
      <c r="AS419" s="302"/>
      <c r="AT419" s="301"/>
      <c r="AU419" s="302"/>
      <c r="AV419" s="301"/>
      <c r="AW419" s="302"/>
      <c r="AX419" s="301"/>
      <c r="AY419" s="302"/>
      <c r="AZ419" s="301"/>
      <c r="BA419" s="302"/>
      <c r="BB419" s="301"/>
    </row>
    <row r="420" spans="1:54" ht="14.25" customHeight="1" x14ac:dyDescent="0.25">
      <c r="A420" s="322"/>
      <c r="B420" s="301"/>
      <c r="C420" s="302"/>
      <c r="D420" s="301"/>
      <c r="E420" s="302"/>
      <c r="F420" s="301"/>
      <c r="G420" s="302"/>
      <c r="H420" s="301"/>
      <c r="I420" s="302"/>
      <c r="J420" s="301"/>
      <c r="K420" s="302"/>
      <c r="L420" s="301"/>
      <c r="M420" s="302"/>
      <c r="N420" s="301"/>
      <c r="O420" s="302"/>
      <c r="P420" s="301"/>
      <c r="Q420" s="302"/>
      <c r="R420" s="301"/>
      <c r="S420" s="302"/>
      <c r="T420" s="301"/>
      <c r="U420" s="302"/>
      <c r="V420" s="301"/>
      <c r="W420" s="302"/>
      <c r="X420" s="301"/>
      <c r="Y420" s="302"/>
      <c r="Z420" s="301"/>
      <c r="AA420" s="302"/>
      <c r="AB420" s="301"/>
      <c r="AC420" s="302"/>
      <c r="AD420" s="301"/>
      <c r="AE420" s="302"/>
      <c r="AF420" s="301"/>
      <c r="AG420" s="302"/>
      <c r="AH420" s="301"/>
      <c r="AI420" s="302"/>
      <c r="AJ420" s="301"/>
      <c r="AK420" s="302"/>
      <c r="AL420" s="301"/>
      <c r="AM420" s="302"/>
      <c r="AN420" s="301"/>
      <c r="AO420" s="302"/>
      <c r="AP420" s="301"/>
      <c r="AQ420" s="302"/>
      <c r="AR420" s="301"/>
      <c r="AS420" s="302"/>
      <c r="AT420" s="301"/>
      <c r="AU420" s="302"/>
      <c r="AV420" s="301"/>
      <c r="AW420" s="302"/>
      <c r="AX420" s="301"/>
      <c r="AY420" s="302"/>
      <c r="AZ420" s="301"/>
      <c r="BA420" s="302"/>
      <c r="BB420" s="301"/>
    </row>
    <row r="421" spans="1:54" ht="14.25" customHeight="1" x14ac:dyDescent="0.25">
      <c r="A421" s="322"/>
      <c r="B421" s="301"/>
      <c r="C421" s="302"/>
      <c r="D421" s="301"/>
      <c r="E421" s="302"/>
      <c r="F421" s="301"/>
      <c r="G421" s="302"/>
      <c r="H421" s="301"/>
      <c r="I421" s="302"/>
      <c r="J421" s="301"/>
      <c r="K421" s="302"/>
      <c r="L421" s="301"/>
      <c r="M421" s="302"/>
      <c r="N421" s="301"/>
      <c r="O421" s="302"/>
      <c r="P421" s="301"/>
      <c r="Q421" s="302"/>
      <c r="R421" s="301"/>
      <c r="S421" s="302"/>
      <c r="T421" s="301"/>
      <c r="U421" s="302"/>
      <c r="V421" s="301"/>
      <c r="W421" s="302"/>
      <c r="X421" s="301"/>
      <c r="Y421" s="302"/>
      <c r="Z421" s="301"/>
      <c r="AA421" s="302"/>
      <c r="AB421" s="301"/>
      <c r="AC421" s="302"/>
      <c r="AD421" s="301"/>
      <c r="AE421" s="302"/>
      <c r="AF421" s="301"/>
      <c r="AG421" s="302"/>
      <c r="AH421" s="301"/>
      <c r="AI421" s="302"/>
      <c r="AJ421" s="301"/>
      <c r="AK421" s="302"/>
      <c r="AL421" s="301"/>
      <c r="AM421" s="302"/>
      <c r="AN421" s="301"/>
      <c r="AO421" s="302"/>
      <c r="AP421" s="301"/>
      <c r="AQ421" s="302"/>
      <c r="AR421" s="301"/>
      <c r="AS421" s="302"/>
      <c r="AT421" s="301"/>
      <c r="AU421" s="302"/>
      <c r="AV421" s="301"/>
      <c r="AW421" s="302"/>
      <c r="AX421" s="301"/>
      <c r="AY421" s="302"/>
      <c r="AZ421" s="301"/>
      <c r="BA421" s="302"/>
      <c r="BB421" s="301"/>
    </row>
    <row r="422" spans="1:54" ht="14.25" customHeight="1" x14ac:dyDescent="0.25">
      <c r="A422" s="322"/>
      <c r="B422" s="301"/>
      <c r="C422" s="302"/>
      <c r="D422" s="301"/>
      <c r="E422" s="302"/>
      <c r="F422" s="301"/>
      <c r="G422" s="302"/>
      <c r="H422" s="301"/>
      <c r="I422" s="302"/>
      <c r="J422" s="301"/>
      <c r="K422" s="302"/>
      <c r="L422" s="301"/>
      <c r="M422" s="302"/>
      <c r="N422" s="301"/>
      <c r="O422" s="302"/>
      <c r="P422" s="301"/>
      <c r="Q422" s="302"/>
      <c r="R422" s="301"/>
      <c r="S422" s="302"/>
      <c r="T422" s="301"/>
      <c r="U422" s="302"/>
      <c r="V422" s="301"/>
      <c r="W422" s="302"/>
      <c r="X422" s="301"/>
      <c r="Y422" s="302"/>
      <c r="Z422" s="301"/>
      <c r="AA422" s="302"/>
      <c r="AB422" s="301"/>
      <c r="AC422" s="302"/>
      <c r="AD422" s="301"/>
      <c r="AE422" s="302"/>
      <c r="AF422" s="301"/>
      <c r="AG422" s="302"/>
      <c r="AH422" s="301"/>
      <c r="AI422" s="302"/>
      <c r="AJ422" s="301"/>
      <c r="AK422" s="302"/>
      <c r="AL422" s="301"/>
      <c r="AM422" s="302"/>
      <c r="AN422" s="301"/>
      <c r="AO422" s="302"/>
      <c r="AP422" s="301"/>
      <c r="AQ422" s="302"/>
      <c r="AR422" s="301"/>
      <c r="AS422" s="302"/>
      <c r="AT422" s="301"/>
      <c r="AU422" s="302"/>
      <c r="AV422" s="301"/>
      <c r="AW422" s="302"/>
      <c r="AX422" s="301"/>
      <c r="AY422" s="302"/>
      <c r="AZ422" s="301"/>
      <c r="BA422" s="302"/>
      <c r="BB422" s="301"/>
    </row>
    <row r="423" spans="1:54" ht="14.25" customHeight="1" x14ac:dyDescent="0.25">
      <c r="A423" s="322"/>
      <c r="B423" s="301"/>
      <c r="C423" s="302"/>
      <c r="D423" s="301"/>
      <c r="E423" s="302"/>
      <c r="F423" s="301"/>
      <c r="G423" s="302"/>
      <c r="H423" s="301"/>
      <c r="I423" s="302"/>
      <c r="J423" s="301"/>
      <c r="K423" s="302"/>
      <c r="L423" s="301"/>
      <c r="M423" s="302"/>
      <c r="N423" s="301"/>
      <c r="O423" s="302"/>
      <c r="P423" s="301"/>
      <c r="Q423" s="302"/>
      <c r="R423" s="301"/>
      <c r="S423" s="302"/>
      <c r="T423" s="301"/>
      <c r="U423" s="302"/>
      <c r="V423" s="301"/>
      <c r="W423" s="302"/>
      <c r="X423" s="301"/>
      <c r="Y423" s="302"/>
      <c r="Z423" s="301"/>
      <c r="AA423" s="302"/>
      <c r="AB423" s="301"/>
      <c r="AC423" s="302"/>
      <c r="AD423" s="301"/>
      <c r="AE423" s="302"/>
      <c r="AF423" s="301"/>
      <c r="AG423" s="302"/>
      <c r="AH423" s="301"/>
      <c r="AI423" s="302"/>
      <c r="AJ423" s="301"/>
      <c r="AK423" s="302"/>
      <c r="AL423" s="301"/>
      <c r="AM423" s="302"/>
      <c r="AN423" s="301"/>
      <c r="AO423" s="302"/>
      <c r="AP423" s="301"/>
      <c r="AQ423" s="302"/>
      <c r="AR423" s="301"/>
      <c r="AS423" s="302"/>
      <c r="AT423" s="301"/>
      <c r="AU423" s="302"/>
      <c r="AV423" s="301"/>
      <c r="AW423" s="302"/>
      <c r="AX423" s="301"/>
      <c r="AY423" s="302"/>
      <c r="AZ423" s="301"/>
      <c r="BA423" s="302"/>
      <c r="BB423" s="301"/>
    </row>
    <row r="424" spans="1:54" ht="14.25" customHeight="1" x14ac:dyDescent="0.25">
      <c r="A424" s="322"/>
      <c r="B424" s="301"/>
      <c r="C424" s="302"/>
      <c r="D424" s="301"/>
      <c r="E424" s="302"/>
      <c r="F424" s="301"/>
      <c r="G424" s="302"/>
      <c r="H424" s="301"/>
      <c r="I424" s="302"/>
      <c r="J424" s="301"/>
      <c r="K424" s="302"/>
      <c r="L424" s="301"/>
      <c r="M424" s="302"/>
      <c r="N424" s="301"/>
      <c r="O424" s="302"/>
      <c r="P424" s="301"/>
      <c r="Q424" s="302"/>
      <c r="R424" s="301"/>
      <c r="S424" s="302"/>
      <c r="T424" s="301"/>
      <c r="U424" s="302"/>
      <c r="V424" s="301"/>
      <c r="W424" s="302"/>
      <c r="X424" s="301"/>
      <c r="Y424" s="302"/>
      <c r="Z424" s="301"/>
      <c r="AA424" s="302"/>
      <c r="AB424" s="301"/>
      <c r="AC424" s="302"/>
      <c r="AD424" s="301"/>
      <c r="AE424" s="302"/>
      <c r="AF424" s="301"/>
      <c r="AG424" s="302"/>
      <c r="AH424" s="301"/>
      <c r="AI424" s="302"/>
      <c r="AJ424" s="301"/>
      <c r="AK424" s="302"/>
      <c r="AL424" s="301"/>
      <c r="AM424" s="302"/>
      <c r="AN424" s="301"/>
      <c r="AO424" s="302"/>
      <c r="AP424" s="301"/>
      <c r="AQ424" s="302"/>
      <c r="AR424" s="301"/>
      <c r="AS424" s="302"/>
      <c r="AT424" s="301"/>
      <c r="AU424" s="302"/>
      <c r="AV424" s="301"/>
      <c r="AW424" s="302"/>
      <c r="AX424" s="301"/>
      <c r="AY424" s="302"/>
      <c r="AZ424" s="301"/>
      <c r="BA424" s="302"/>
      <c r="BB424" s="301"/>
    </row>
    <row r="425" spans="1:54" ht="14.25" customHeight="1" x14ac:dyDescent="0.25">
      <c r="A425" s="322"/>
      <c r="B425" s="301"/>
      <c r="C425" s="302"/>
      <c r="D425" s="301"/>
      <c r="E425" s="302"/>
      <c r="F425" s="301"/>
      <c r="G425" s="302"/>
      <c r="H425" s="301"/>
      <c r="I425" s="302"/>
      <c r="J425" s="301"/>
      <c r="K425" s="302"/>
      <c r="L425" s="301"/>
      <c r="M425" s="302"/>
      <c r="N425" s="301"/>
      <c r="O425" s="302"/>
      <c r="P425" s="301"/>
      <c r="Q425" s="302"/>
      <c r="R425" s="301"/>
      <c r="S425" s="302"/>
      <c r="T425" s="301"/>
      <c r="U425" s="302"/>
      <c r="V425" s="301"/>
      <c r="W425" s="302"/>
      <c r="X425" s="301"/>
      <c r="Y425" s="302"/>
      <c r="Z425" s="301"/>
      <c r="AA425" s="302"/>
      <c r="AB425" s="301"/>
      <c r="AC425" s="302"/>
      <c r="AD425" s="301"/>
      <c r="AE425" s="302"/>
      <c r="AF425" s="301"/>
      <c r="AG425" s="302"/>
      <c r="AH425" s="301"/>
      <c r="AI425" s="302"/>
      <c r="AJ425" s="301"/>
      <c r="AK425" s="302"/>
      <c r="AL425" s="301"/>
      <c r="AM425" s="302"/>
      <c r="AN425" s="301"/>
      <c r="AO425" s="302"/>
      <c r="AP425" s="301"/>
      <c r="AQ425" s="302"/>
      <c r="AR425" s="301"/>
      <c r="AS425" s="302"/>
      <c r="AT425" s="301"/>
      <c r="AU425" s="302"/>
      <c r="AV425" s="301"/>
      <c r="AW425" s="302"/>
      <c r="AX425" s="301"/>
      <c r="AY425" s="302"/>
      <c r="AZ425" s="301"/>
      <c r="BA425" s="302"/>
      <c r="BB425" s="301"/>
    </row>
    <row r="426" spans="1:54" ht="14.25" customHeight="1" x14ac:dyDescent="0.25">
      <c r="A426" s="322"/>
      <c r="B426" s="301"/>
      <c r="C426" s="302"/>
      <c r="D426" s="301"/>
      <c r="E426" s="302"/>
      <c r="F426" s="301"/>
      <c r="G426" s="302"/>
      <c r="H426" s="301"/>
      <c r="I426" s="302"/>
      <c r="J426" s="301"/>
      <c r="K426" s="302"/>
      <c r="L426" s="301"/>
      <c r="M426" s="302"/>
      <c r="N426" s="301"/>
      <c r="O426" s="302"/>
      <c r="P426" s="301"/>
      <c r="Q426" s="302"/>
      <c r="R426" s="301"/>
      <c r="S426" s="302"/>
      <c r="T426" s="301"/>
      <c r="U426" s="302"/>
      <c r="V426" s="301"/>
      <c r="W426" s="302"/>
      <c r="X426" s="301"/>
      <c r="Y426" s="302"/>
      <c r="Z426" s="301"/>
      <c r="AA426" s="302"/>
      <c r="AB426" s="301"/>
      <c r="AC426" s="302"/>
      <c r="AD426" s="301"/>
      <c r="AE426" s="302"/>
      <c r="AF426" s="301"/>
      <c r="AG426" s="302"/>
      <c r="AH426" s="301"/>
      <c r="AI426" s="302"/>
      <c r="AJ426" s="301"/>
      <c r="AK426" s="302"/>
      <c r="AL426" s="301"/>
      <c r="AM426" s="302"/>
      <c r="AN426" s="301"/>
      <c r="AO426" s="302"/>
      <c r="AP426" s="301"/>
      <c r="AQ426" s="302"/>
      <c r="AR426" s="301"/>
      <c r="AS426" s="302"/>
      <c r="AT426" s="301"/>
      <c r="AU426" s="302"/>
      <c r="AV426" s="301"/>
      <c r="AW426" s="302"/>
      <c r="AX426" s="301"/>
      <c r="AY426" s="302"/>
      <c r="AZ426" s="301"/>
      <c r="BA426" s="302"/>
      <c r="BB426" s="301"/>
    </row>
    <row r="427" spans="1:54" ht="14.25" customHeight="1" x14ac:dyDescent="0.25">
      <c r="A427" s="322"/>
      <c r="B427" s="301"/>
      <c r="C427" s="302"/>
      <c r="D427" s="301"/>
      <c r="E427" s="302"/>
      <c r="F427" s="301"/>
      <c r="G427" s="302"/>
      <c r="H427" s="301"/>
      <c r="I427" s="302"/>
      <c r="J427" s="301"/>
      <c r="K427" s="302"/>
      <c r="L427" s="301"/>
      <c r="M427" s="302"/>
      <c r="N427" s="301"/>
      <c r="O427" s="302"/>
      <c r="P427" s="301"/>
      <c r="Q427" s="302"/>
      <c r="R427" s="301"/>
      <c r="S427" s="302"/>
      <c r="T427" s="301"/>
      <c r="U427" s="302"/>
      <c r="V427" s="301"/>
      <c r="W427" s="302"/>
      <c r="X427" s="301"/>
      <c r="Y427" s="302"/>
      <c r="Z427" s="301"/>
      <c r="AA427" s="302"/>
      <c r="AB427" s="301"/>
      <c r="AC427" s="302"/>
      <c r="AD427" s="301"/>
      <c r="AE427" s="302"/>
      <c r="AF427" s="301"/>
      <c r="AG427" s="302"/>
      <c r="AH427" s="301"/>
      <c r="AI427" s="302"/>
      <c r="AJ427" s="301"/>
      <c r="AK427" s="302"/>
      <c r="AL427" s="301"/>
      <c r="AM427" s="302"/>
      <c r="AN427" s="301"/>
      <c r="AO427" s="302"/>
      <c r="AP427" s="301"/>
      <c r="AQ427" s="302"/>
      <c r="AR427" s="301"/>
      <c r="AS427" s="302"/>
      <c r="AT427" s="301"/>
      <c r="AU427" s="302"/>
      <c r="AV427" s="301"/>
      <c r="AW427" s="302"/>
      <c r="AX427" s="301"/>
      <c r="AY427" s="302"/>
      <c r="AZ427" s="301"/>
      <c r="BA427" s="302"/>
      <c r="BB427" s="301"/>
    </row>
    <row r="428" spans="1:54" ht="14.25" customHeight="1" x14ac:dyDescent="0.25">
      <c r="A428" s="322"/>
      <c r="B428" s="301"/>
      <c r="C428" s="302"/>
      <c r="D428" s="301"/>
      <c r="E428" s="302"/>
      <c r="F428" s="301"/>
      <c r="G428" s="302"/>
      <c r="H428" s="301"/>
      <c r="I428" s="302"/>
      <c r="J428" s="301"/>
      <c r="K428" s="302"/>
      <c r="L428" s="301"/>
      <c r="M428" s="302"/>
      <c r="N428" s="301"/>
      <c r="O428" s="302"/>
      <c r="P428" s="301"/>
      <c r="Q428" s="302"/>
      <c r="R428" s="301"/>
      <c r="S428" s="302"/>
      <c r="T428" s="301"/>
      <c r="U428" s="302"/>
      <c r="V428" s="301"/>
      <c r="W428" s="302"/>
      <c r="X428" s="301"/>
      <c r="Y428" s="302"/>
      <c r="Z428" s="301"/>
      <c r="AA428" s="302"/>
      <c r="AB428" s="301"/>
      <c r="AC428" s="302"/>
      <c r="AD428" s="301"/>
      <c r="AE428" s="302"/>
      <c r="AF428" s="301"/>
      <c r="AG428" s="302"/>
      <c r="AH428" s="301"/>
      <c r="AI428" s="302"/>
      <c r="AJ428" s="301"/>
      <c r="AK428" s="302"/>
      <c r="AL428" s="301"/>
      <c r="AM428" s="302"/>
      <c r="AN428" s="301"/>
      <c r="AO428" s="302"/>
      <c r="AP428" s="301"/>
      <c r="AQ428" s="302"/>
      <c r="AR428" s="301"/>
      <c r="AS428" s="302"/>
      <c r="AT428" s="301"/>
      <c r="AU428" s="302"/>
      <c r="AV428" s="301"/>
      <c r="AW428" s="302"/>
      <c r="AX428" s="301"/>
      <c r="AY428" s="302"/>
      <c r="AZ428" s="301"/>
      <c r="BA428" s="302"/>
      <c r="BB428" s="301"/>
    </row>
    <row r="429" spans="1:54" ht="14.25" customHeight="1" x14ac:dyDescent="0.25">
      <c r="A429" s="322"/>
      <c r="B429" s="301"/>
      <c r="C429" s="302"/>
      <c r="D429" s="301"/>
      <c r="E429" s="302"/>
      <c r="F429" s="301"/>
      <c r="G429" s="302"/>
      <c r="H429" s="301"/>
      <c r="I429" s="302"/>
      <c r="J429" s="301"/>
      <c r="K429" s="302"/>
      <c r="L429" s="301"/>
      <c r="M429" s="302"/>
      <c r="N429" s="301"/>
      <c r="O429" s="302"/>
      <c r="P429" s="301"/>
      <c r="Q429" s="302"/>
      <c r="R429" s="301"/>
      <c r="S429" s="302"/>
      <c r="T429" s="301"/>
      <c r="U429" s="302"/>
      <c r="V429" s="301"/>
      <c r="W429" s="302"/>
      <c r="X429" s="301"/>
      <c r="Y429" s="302"/>
      <c r="Z429" s="301"/>
      <c r="AA429" s="302"/>
      <c r="AB429" s="301"/>
      <c r="AC429" s="302"/>
      <c r="AD429" s="301"/>
      <c r="AE429" s="302"/>
      <c r="AF429" s="301"/>
      <c r="AG429" s="302"/>
      <c r="AH429" s="301"/>
      <c r="AI429" s="302"/>
      <c r="AJ429" s="301"/>
      <c r="AK429" s="302"/>
      <c r="AL429" s="301"/>
      <c r="AM429" s="302"/>
      <c r="AN429" s="301"/>
      <c r="AO429" s="302"/>
      <c r="AP429" s="301"/>
      <c r="AQ429" s="302"/>
      <c r="AR429" s="301"/>
      <c r="AS429" s="302"/>
      <c r="AT429" s="301"/>
      <c r="AU429" s="302"/>
      <c r="AV429" s="301"/>
      <c r="AW429" s="302"/>
      <c r="AX429" s="301"/>
      <c r="AY429" s="302"/>
      <c r="AZ429" s="301"/>
      <c r="BA429" s="302"/>
      <c r="BB429" s="301"/>
    </row>
    <row r="430" spans="1:54" ht="14.25" customHeight="1" x14ac:dyDescent="0.25">
      <c r="A430" s="322"/>
      <c r="B430" s="301"/>
      <c r="C430" s="302"/>
      <c r="D430" s="301"/>
      <c r="E430" s="302"/>
      <c r="F430" s="301"/>
      <c r="G430" s="302"/>
      <c r="H430" s="301"/>
      <c r="I430" s="302"/>
      <c r="J430" s="301"/>
      <c r="K430" s="302"/>
      <c r="L430" s="301"/>
      <c r="M430" s="302"/>
      <c r="N430" s="301"/>
      <c r="O430" s="302"/>
      <c r="P430" s="301"/>
      <c r="Q430" s="302"/>
      <c r="R430" s="301"/>
      <c r="S430" s="302"/>
      <c r="T430" s="301"/>
      <c r="U430" s="302"/>
      <c r="V430" s="301"/>
      <c r="W430" s="302"/>
      <c r="X430" s="301"/>
      <c r="Y430" s="302"/>
      <c r="Z430" s="301"/>
      <c r="AA430" s="302"/>
      <c r="AB430" s="301"/>
      <c r="AC430" s="302"/>
      <c r="AD430" s="301"/>
      <c r="AE430" s="302"/>
      <c r="AF430" s="301"/>
      <c r="AG430" s="302"/>
      <c r="AH430" s="301"/>
      <c r="AI430" s="302"/>
      <c r="AJ430" s="301"/>
      <c r="AK430" s="302"/>
      <c r="AL430" s="301"/>
      <c r="AM430" s="302"/>
      <c r="AN430" s="301"/>
      <c r="AO430" s="302"/>
      <c r="AP430" s="301"/>
      <c r="AQ430" s="302"/>
      <c r="AR430" s="301"/>
      <c r="AS430" s="302"/>
      <c r="AT430" s="301"/>
      <c r="AU430" s="302"/>
      <c r="AV430" s="301"/>
      <c r="AW430" s="302"/>
      <c r="AX430" s="301"/>
      <c r="AY430" s="302"/>
      <c r="AZ430" s="301"/>
      <c r="BA430" s="302"/>
      <c r="BB430" s="301"/>
    </row>
    <row r="431" spans="1:54" ht="14.25" customHeight="1" x14ac:dyDescent="0.25">
      <c r="A431" s="322"/>
      <c r="B431" s="301"/>
      <c r="C431" s="302"/>
      <c r="D431" s="301"/>
      <c r="E431" s="302"/>
      <c r="F431" s="301"/>
      <c r="G431" s="302"/>
      <c r="H431" s="301"/>
      <c r="I431" s="302"/>
      <c r="J431" s="301"/>
      <c r="K431" s="302"/>
      <c r="L431" s="301"/>
      <c r="M431" s="302"/>
      <c r="N431" s="301"/>
      <c r="O431" s="302"/>
      <c r="P431" s="301"/>
      <c r="Q431" s="302"/>
      <c r="R431" s="301"/>
      <c r="S431" s="302"/>
      <c r="T431" s="301"/>
      <c r="U431" s="302"/>
      <c r="V431" s="301"/>
      <c r="W431" s="302"/>
      <c r="X431" s="301"/>
      <c r="Y431" s="302"/>
      <c r="Z431" s="301"/>
      <c r="AA431" s="302"/>
      <c r="AB431" s="301"/>
      <c r="AC431" s="302"/>
      <c r="AD431" s="301"/>
      <c r="AE431" s="302"/>
      <c r="AF431" s="301"/>
      <c r="AG431" s="302"/>
      <c r="AH431" s="301"/>
      <c r="AI431" s="302"/>
      <c r="AJ431" s="301"/>
      <c r="AK431" s="302"/>
      <c r="AL431" s="301"/>
      <c r="AM431" s="302"/>
      <c r="AN431" s="301"/>
      <c r="AO431" s="302"/>
      <c r="AP431" s="301"/>
      <c r="AQ431" s="302"/>
      <c r="AR431" s="301"/>
      <c r="AS431" s="302"/>
      <c r="AT431" s="301"/>
      <c r="AU431" s="302"/>
      <c r="AV431" s="301"/>
      <c r="AW431" s="302"/>
      <c r="AX431" s="301"/>
      <c r="AY431" s="302"/>
      <c r="AZ431" s="301"/>
      <c r="BA431" s="302"/>
      <c r="BB431" s="301"/>
    </row>
    <row r="432" spans="1:54" ht="14.25" customHeight="1" x14ac:dyDescent="0.25">
      <c r="A432" s="322"/>
      <c r="B432" s="301"/>
      <c r="C432" s="302"/>
      <c r="D432" s="301"/>
      <c r="E432" s="302"/>
      <c r="F432" s="301"/>
      <c r="G432" s="302"/>
      <c r="H432" s="301"/>
      <c r="I432" s="302"/>
      <c r="J432" s="301"/>
      <c r="K432" s="302"/>
      <c r="L432" s="301"/>
      <c r="M432" s="302"/>
      <c r="N432" s="301"/>
      <c r="O432" s="302"/>
      <c r="P432" s="301"/>
      <c r="Q432" s="302"/>
      <c r="R432" s="301"/>
      <c r="S432" s="302"/>
      <c r="T432" s="301"/>
      <c r="U432" s="302"/>
      <c r="V432" s="301"/>
      <c r="W432" s="302"/>
      <c r="X432" s="301"/>
      <c r="Y432" s="302"/>
      <c r="Z432" s="301"/>
      <c r="AA432" s="302"/>
      <c r="AB432" s="301"/>
      <c r="AC432" s="302"/>
      <c r="AD432" s="301"/>
      <c r="AE432" s="302"/>
      <c r="AF432" s="301"/>
      <c r="AG432" s="302"/>
      <c r="AH432" s="301"/>
      <c r="AI432" s="302"/>
      <c r="AJ432" s="301"/>
      <c r="AK432" s="302"/>
      <c r="AL432" s="301"/>
      <c r="AM432" s="302"/>
      <c r="AN432" s="301"/>
      <c r="AO432" s="302"/>
      <c r="AP432" s="301"/>
      <c r="AQ432" s="302"/>
      <c r="AR432" s="301"/>
      <c r="AS432" s="302"/>
      <c r="AT432" s="301"/>
      <c r="AU432" s="302"/>
      <c r="AV432" s="301"/>
      <c r="AW432" s="302"/>
      <c r="AX432" s="301"/>
      <c r="AY432" s="302"/>
      <c r="AZ432" s="301"/>
      <c r="BA432" s="302"/>
      <c r="BB432" s="301"/>
    </row>
    <row r="433" spans="1:54" ht="14.25" customHeight="1" x14ac:dyDescent="0.25">
      <c r="A433" s="322"/>
      <c r="B433" s="301"/>
      <c r="C433" s="302"/>
      <c r="D433" s="301"/>
      <c r="E433" s="302"/>
      <c r="F433" s="301"/>
      <c r="G433" s="302"/>
      <c r="H433" s="301"/>
      <c r="I433" s="302"/>
      <c r="J433" s="301"/>
      <c r="K433" s="302"/>
      <c r="L433" s="301"/>
      <c r="M433" s="302"/>
      <c r="N433" s="301"/>
      <c r="O433" s="302"/>
      <c r="P433" s="301"/>
      <c r="Q433" s="302"/>
      <c r="R433" s="301"/>
      <c r="S433" s="302"/>
      <c r="T433" s="301"/>
      <c r="U433" s="302"/>
      <c r="V433" s="301"/>
      <c r="W433" s="302"/>
      <c r="X433" s="301"/>
      <c r="Y433" s="302"/>
      <c r="Z433" s="301"/>
      <c r="AA433" s="302"/>
      <c r="AB433" s="301"/>
      <c r="AC433" s="302"/>
      <c r="AD433" s="301"/>
      <c r="AE433" s="302"/>
      <c r="AF433" s="301"/>
      <c r="AG433" s="302"/>
      <c r="AH433" s="301"/>
      <c r="AI433" s="302"/>
      <c r="AJ433" s="301"/>
      <c r="AK433" s="302"/>
      <c r="AL433" s="301"/>
      <c r="AM433" s="302"/>
      <c r="AN433" s="301"/>
      <c r="AO433" s="302"/>
      <c r="AP433" s="301"/>
      <c r="AQ433" s="302"/>
      <c r="AR433" s="301"/>
      <c r="AS433" s="302"/>
      <c r="AT433" s="301"/>
      <c r="AU433" s="302"/>
      <c r="AV433" s="301"/>
      <c r="AW433" s="302"/>
      <c r="AX433" s="301"/>
      <c r="AY433" s="302"/>
      <c r="AZ433" s="301"/>
      <c r="BA433" s="302"/>
      <c r="BB433" s="301"/>
    </row>
    <row r="434" spans="1:54" ht="14.25" customHeight="1" x14ac:dyDescent="0.25">
      <c r="A434" s="322"/>
      <c r="B434" s="301"/>
      <c r="C434" s="302"/>
      <c r="D434" s="301"/>
      <c r="E434" s="302"/>
      <c r="F434" s="301"/>
      <c r="G434" s="302"/>
      <c r="H434" s="301"/>
      <c r="I434" s="302"/>
      <c r="J434" s="301"/>
      <c r="K434" s="302"/>
      <c r="L434" s="301"/>
      <c r="M434" s="302"/>
      <c r="N434" s="301"/>
      <c r="O434" s="302"/>
      <c r="P434" s="301"/>
      <c r="Q434" s="302"/>
      <c r="R434" s="301"/>
      <c r="S434" s="302"/>
      <c r="T434" s="301"/>
      <c r="U434" s="302"/>
      <c r="V434" s="301"/>
      <c r="W434" s="302"/>
      <c r="X434" s="301"/>
      <c r="Y434" s="302"/>
      <c r="Z434" s="301"/>
      <c r="AA434" s="302"/>
      <c r="AB434" s="301"/>
      <c r="AC434" s="302"/>
      <c r="AD434" s="301"/>
      <c r="AE434" s="302"/>
      <c r="AF434" s="301"/>
      <c r="AG434" s="302"/>
      <c r="AH434" s="301"/>
      <c r="AI434" s="302"/>
      <c r="AJ434" s="301"/>
      <c r="AK434" s="302"/>
      <c r="AL434" s="301"/>
      <c r="AM434" s="302"/>
      <c r="AN434" s="301"/>
      <c r="AO434" s="302"/>
      <c r="AP434" s="301"/>
      <c r="AQ434" s="302"/>
      <c r="AR434" s="301"/>
      <c r="AS434" s="302"/>
      <c r="AT434" s="301"/>
      <c r="AU434" s="302"/>
      <c r="AV434" s="301"/>
      <c r="AW434" s="302"/>
      <c r="AX434" s="301"/>
      <c r="AY434" s="302"/>
      <c r="AZ434" s="301"/>
      <c r="BA434" s="302"/>
      <c r="BB434" s="301"/>
    </row>
    <row r="435" spans="1:54" ht="14.25" customHeight="1" x14ac:dyDescent="0.25">
      <c r="A435" s="322"/>
      <c r="B435" s="301"/>
      <c r="C435" s="302"/>
      <c r="D435" s="301"/>
      <c r="E435" s="302"/>
      <c r="F435" s="301"/>
      <c r="G435" s="302"/>
      <c r="H435" s="301"/>
      <c r="I435" s="302"/>
      <c r="J435" s="301"/>
      <c r="K435" s="302"/>
      <c r="L435" s="301"/>
      <c r="M435" s="302"/>
      <c r="N435" s="301"/>
      <c r="O435" s="302"/>
      <c r="P435" s="301"/>
      <c r="Q435" s="302"/>
      <c r="R435" s="301"/>
      <c r="S435" s="302"/>
      <c r="T435" s="301"/>
      <c r="U435" s="302"/>
      <c r="V435" s="301"/>
      <c r="W435" s="302"/>
      <c r="X435" s="301"/>
      <c r="Y435" s="302"/>
      <c r="Z435" s="301"/>
      <c r="AA435" s="302"/>
      <c r="AB435" s="301"/>
      <c r="AC435" s="302"/>
      <c r="AD435" s="301"/>
      <c r="AE435" s="302"/>
      <c r="AF435" s="301"/>
      <c r="AG435" s="302"/>
      <c r="AH435" s="301"/>
      <c r="AI435" s="302"/>
      <c r="AJ435" s="301"/>
      <c r="AK435" s="302"/>
      <c r="AL435" s="301"/>
      <c r="AM435" s="302"/>
      <c r="AN435" s="301"/>
      <c r="AO435" s="302"/>
      <c r="AP435" s="301"/>
      <c r="AQ435" s="302"/>
      <c r="AR435" s="301"/>
      <c r="AS435" s="302"/>
      <c r="AT435" s="301"/>
      <c r="AU435" s="302"/>
      <c r="AV435" s="301"/>
      <c r="AW435" s="302"/>
      <c r="AX435" s="301"/>
      <c r="AY435" s="302"/>
      <c r="AZ435" s="301"/>
      <c r="BA435" s="302"/>
      <c r="BB435" s="301"/>
    </row>
    <row r="436" spans="1:54" ht="14.25" customHeight="1" x14ac:dyDescent="0.25">
      <c r="A436" s="322"/>
      <c r="B436" s="301"/>
      <c r="C436" s="302"/>
      <c r="D436" s="301"/>
      <c r="E436" s="302"/>
      <c r="F436" s="301"/>
      <c r="G436" s="302"/>
      <c r="H436" s="301"/>
      <c r="I436" s="302"/>
      <c r="J436" s="301"/>
      <c r="K436" s="302"/>
      <c r="L436" s="301"/>
      <c r="M436" s="302"/>
      <c r="N436" s="301"/>
      <c r="O436" s="302"/>
      <c r="P436" s="301"/>
      <c r="Q436" s="302"/>
      <c r="R436" s="301"/>
      <c r="S436" s="302"/>
      <c r="T436" s="301"/>
      <c r="U436" s="302"/>
      <c r="V436" s="301"/>
      <c r="W436" s="302"/>
      <c r="X436" s="301"/>
      <c r="Y436" s="302"/>
      <c r="Z436" s="301"/>
      <c r="AA436" s="302"/>
      <c r="AB436" s="301"/>
      <c r="AC436" s="302"/>
      <c r="AD436" s="301"/>
      <c r="AE436" s="302"/>
      <c r="AF436" s="301"/>
      <c r="AG436" s="302"/>
      <c r="AH436" s="301"/>
      <c r="AI436" s="302"/>
      <c r="AJ436" s="301"/>
      <c r="AK436" s="302"/>
      <c r="AL436" s="301"/>
      <c r="AM436" s="302"/>
      <c r="AN436" s="301"/>
      <c r="AO436" s="302"/>
      <c r="AP436" s="301"/>
      <c r="AQ436" s="302"/>
      <c r="AR436" s="301"/>
      <c r="AS436" s="302"/>
      <c r="AT436" s="301"/>
      <c r="AU436" s="302"/>
      <c r="AV436" s="301"/>
      <c r="AW436" s="302"/>
      <c r="AX436" s="301"/>
      <c r="AY436" s="302"/>
      <c r="AZ436" s="301"/>
      <c r="BA436" s="302"/>
      <c r="BB436" s="301"/>
    </row>
    <row r="437" spans="1:54" ht="14.25" customHeight="1" x14ac:dyDescent="0.25">
      <c r="A437" s="322"/>
      <c r="B437" s="301"/>
      <c r="C437" s="302"/>
      <c r="D437" s="301"/>
      <c r="E437" s="302"/>
      <c r="F437" s="301"/>
      <c r="G437" s="302"/>
      <c r="H437" s="301"/>
      <c r="I437" s="302"/>
      <c r="J437" s="301"/>
      <c r="K437" s="302"/>
      <c r="L437" s="301"/>
      <c r="M437" s="302"/>
      <c r="N437" s="301"/>
      <c r="O437" s="302"/>
      <c r="P437" s="301"/>
      <c r="Q437" s="302"/>
      <c r="R437" s="301"/>
      <c r="S437" s="302"/>
      <c r="T437" s="301"/>
      <c r="U437" s="302"/>
      <c r="V437" s="301"/>
      <c r="W437" s="302"/>
      <c r="X437" s="301"/>
      <c r="Y437" s="302"/>
      <c r="Z437" s="301"/>
      <c r="AA437" s="302"/>
      <c r="AB437" s="301"/>
      <c r="AC437" s="302"/>
      <c r="AD437" s="301"/>
      <c r="AE437" s="302"/>
      <c r="AF437" s="301"/>
      <c r="AG437" s="302"/>
      <c r="AH437" s="301"/>
      <c r="AI437" s="302"/>
      <c r="AJ437" s="301"/>
      <c r="AK437" s="302"/>
      <c r="AL437" s="301"/>
      <c r="AM437" s="302"/>
      <c r="AN437" s="301"/>
      <c r="AO437" s="302"/>
      <c r="AP437" s="301"/>
      <c r="AQ437" s="302"/>
      <c r="AR437" s="301"/>
      <c r="AS437" s="302"/>
      <c r="AT437" s="301"/>
      <c r="AU437" s="302"/>
      <c r="AV437" s="301"/>
      <c r="AW437" s="302"/>
      <c r="AX437" s="301"/>
      <c r="AY437" s="302"/>
      <c r="AZ437" s="301"/>
      <c r="BA437" s="302"/>
      <c r="BB437" s="301"/>
    </row>
    <row r="438" spans="1:54" ht="14.25" customHeight="1" x14ac:dyDescent="0.25">
      <c r="A438" s="322"/>
      <c r="B438" s="301"/>
      <c r="C438" s="302"/>
      <c r="D438" s="301"/>
      <c r="E438" s="302"/>
      <c r="F438" s="301"/>
      <c r="G438" s="302"/>
      <c r="H438" s="301"/>
      <c r="I438" s="302"/>
      <c r="J438" s="301"/>
      <c r="K438" s="302"/>
      <c r="L438" s="301"/>
      <c r="M438" s="302"/>
      <c r="N438" s="301"/>
      <c r="O438" s="302"/>
      <c r="P438" s="301"/>
      <c r="Q438" s="302"/>
      <c r="R438" s="301"/>
      <c r="S438" s="302"/>
      <c r="T438" s="301"/>
      <c r="U438" s="302"/>
      <c r="V438" s="301"/>
      <c r="W438" s="302"/>
      <c r="X438" s="301"/>
      <c r="Y438" s="302"/>
      <c r="Z438" s="301"/>
      <c r="AA438" s="302"/>
      <c r="AB438" s="301"/>
      <c r="AC438" s="302"/>
      <c r="AD438" s="301"/>
      <c r="AE438" s="302"/>
      <c r="AF438" s="301"/>
      <c r="AG438" s="302"/>
      <c r="AH438" s="301"/>
      <c r="AI438" s="302"/>
      <c r="AJ438" s="301"/>
      <c r="AK438" s="302"/>
      <c r="AL438" s="301"/>
      <c r="AM438" s="302"/>
      <c r="AN438" s="301"/>
      <c r="AO438" s="302"/>
      <c r="AP438" s="301"/>
      <c r="AQ438" s="302"/>
      <c r="AR438" s="301"/>
      <c r="AS438" s="302"/>
      <c r="AT438" s="301"/>
      <c r="AU438" s="302"/>
      <c r="AV438" s="301"/>
      <c r="AW438" s="302"/>
      <c r="AX438" s="301"/>
      <c r="AY438" s="302"/>
      <c r="AZ438" s="301"/>
      <c r="BA438" s="302"/>
      <c r="BB438" s="301"/>
    </row>
    <row r="439" spans="1:54" ht="14.25" customHeight="1" x14ac:dyDescent="0.25">
      <c r="A439" s="322"/>
      <c r="B439" s="301"/>
      <c r="C439" s="302"/>
      <c r="D439" s="301"/>
      <c r="E439" s="302"/>
      <c r="F439" s="301"/>
      <c r="G439" s="302"/>
      <c r="H439" s="301"/>
      <c r="I439" s="302"/>
      <c r="J439" s="301"/>
      <c r="K439" s="302"/>
      <c r="L439" s="301"/>
      <c r="M439" s="302"/>
      <c r="N439" s="301"/>
      <c r="O439" s="302"/>
      <c r="P439" s="301"/>
      <c r="Q439" s="302"/>
      <c r="R439" s="301"/>
      <c r="S439" s="302"/>
      <c r="T439" s="301"/>
      <c r="U439" s="302"/>
      <c r="V439" s="301"/>
      <c r="W439" s="302"/>
      <c r="X439" s="301"/>
      <c r="Y439" s="302"/>
      <c r="Z439" s="301"/>
      <c r="AA439" s="302"/>
      <c r="AB439" s="301"/>
      <c r="AC439" s="302"/>
      <c r="AD439" s="301"/>
      <c r="AE439" s="302"/>
      <c r="AF439" s="301"/>
      <c r="AG439" s="302"/>
      <c r="AH439" s="301"/>
      <c r="AI439" s="302"/>
      <c r="AJ439" s="301"/>
      <c r="AK439" s="302"/>
      <c r="AL439" s="301"/>
      <c r="AM439" s="302"/>
      <c r="AN439" s="301"/>
      <c r="AO439" s="302"/>
      <c r="AP439" s="301"/>
      <c r="AQ439" s="302"/>
      <c r="AR439" s="301"/>
      <c r="AS439" s="302"/>
      <c r="AT439" s="301"/>
      <c r="AU439" s="302"/>
      <c r="AV439" s="301"/>
      <c r="AW439" s="302"/>
      <c r="AX439" s="301"/>
      <c r="AY439" s="302"/>
      <c r="AZ439" s="301"/>
      <c r="BA439" s="302"/>
      <c r="BB439" s="301"/>
    </row>
    <row r="440" spans="1:54" ht="14.25" customHeight="1" x14ac:dyDescent="0.25">
      <c r="A440" s="322"/>
      <c r="B440" s="301"/>
      <c r="C440" s="302"/>
      <c r="D440" s="301"/>
      <c r="E440" s="302"/>
      <c r="F440" s="301"/>
      <c r="G440" s="302"/>
      <c r="H440" s="301"/>
      <c r="I440" s="302"/>
      <c r="J440" s="301"/>
      <c r="K440" s="302"/>
      <c r="L440" s="301"/>
      <c r="M440" s="302"/>
      <c r="N440" s="301"/>
      <c r="O440" s="302"/>
      <c r="P440" s="301"/>
      <c r="Q440" s="302"/>
      <c r="R440" s="301"/>
      <c r="S440" s="302"/>
      <c r="T440" s="301"/>
      <c r="U440" s="302"/>
      <c r="V440" s="301"/>
      <c r="W440" s="302"/>
      <c r="X440" s="301"/>
      <c r="Y440" s="302"/>
      <c r="Z440" s="301"/>
      <c r="AA440" s="302"/>
      <c r="AB440" s="301"/>
      <c r="AC440" s="302"/>
      <c r="AD440" s="301"/>
      <c r="AE440" s="302"/>
      <c r="AF440" s="301"/>
      <c r="AG440" s="302"/>
      <c r="AH440" s="301"/>
      <c r="AI440" s="302"/>
      <c r="AJ440" s="301"/>
      <c r="AK440" s="302"/>
      <c r="AL440" s="301"/>
      <c r="AM440" s="302"/>
      <c r="AN440" s="301"/>
      <c r="AO440" s="302"/>
      <c r="AP440" s="301"/>
      <c r="AQ440" s="302"/>
      <c r="AR440" s="301"/>
      <c r="AS440" s="302"/>
      <c r="AT440" s="301"/>
      <c r="AU440" s="302"/>
      <c r="AV440" s="301"/>
      <c r="AW440" s="302"/>
      <c r="AX440" s="301"/>
      <c r="AY440" s="302"/>
      <c r="AZ440" s="301"/>
      <c r="BA440" s="302"/>
      <c r="BB440" s="301"/>
    </row>
    <row r="441" spans="1:54" ht="14.25" customHeight="1" x14ac:dyDescent="0.25">
      <c r="A441" s="322"/>
      <c r="B441" s="301"/>
      <c r="C441" s="302"/>
      <c r="D441" s="301"/>
      <c r="E441" s="302"/>
      <c r="F441" s="301"/>
      <c r="G441" s="302"/>
      <c r="H441" s="301"/>
      <c r="I441" s="302"/>
      <c r="J441" s="301"/>
      <c r="K441" s="302"/>
      <c r="L441" s="301"/>
      <c r="M441" s="302"/>
      <c r="N441" s="301"/>
      <c r="O441" s="302"/>
      <c r="P441" s="301"/>
      <c r="Q441" s="302"/>
      <c r="R441" s="301"/>
      <c r="S441" s="302"/>
      <c r="T441" s="301"/>
      <c r="U441" s="302"/>
      <c r="V441" s="301"/>
      <c r="W441" s="302"/>
      <c r="X441" s="301"/>
      <c r="Y441" s="302"/>
      <c r="Z441" s="301"/>
      <c r="AA441" s="302"/>
      <c r="AB441" s="301"/>
      <c r="AC441" s="302"/>
      <c r="AD441" s="301"/>
      <c r="AE441" s="302"/>
      <c r="AF441" s="301"/>
      <c r="AG441" s="302"/>
      <c r="AH441" s="301"/>
      <c r="AI441" s="302"/>
      <c r="AJ441" s="301"/>
      <c r="AK441" s="302"/>
      <c r="AL441" s="301"/>
      <c r="AM441" s="302"/>
      <c r="AN441" s="301"/>
      <c r="AO441" s="302"/>
      <c r="AP441" s="301"/>
      <c r="AQ441" s="302"/>
      <c r="AR441" s="301"/>
      <c r="AS441" s="302"/>
      <c r="AT441" s="301"/>
      <c r="AU441" s="302"/>
      <c r="AV441" s="301"/>
      <c r="AW441" s="302"/>
      <c r="AX441" s="301"/>
      <c r="AY441" s="302"/>
      <c r="AZ441" s="301"/>
      <c r="BA441" s="302"/>
      <c r="BB441" s="301"/>
    </row>
    <row r="442" spans="1:54" ht="14.25" customHeight="1" x14ac:dyDescent="0.25">
      <c r="A442" s="322"/>
      <c r="B442" s="301"/>
      <c r="C442" s="302"/>
      <c r="D442" s="301"/>
      <c r="E442" s="302"/>
      <c r="F442" s="301"/>
      <c r="G442" s="302"/>
      <c r="H442" s="301"/>
      <c r="I442" s="302"/>
      <c r="J442" s="301"/>
      <c r="K442" s="302"/>
      <c r="L442" s="301"/>
      <c r="M442" s="302"/>
      <c r="N442" s="301"/>
      <c r="O442" s="302"/>
      <c r="P442" s="301"/>
      <c r="Q442" s="302"/>
      <c r="R442" s="301"/>
      <c r="S442" s="302"/>
      <c r="T442" s="301"/>
      <c r="U442" s="302"/>
      <c r="V442" s="301"/>
      <c r="W442" s="302"/>
      <c r="X442" s="301"/>
      <c r="Y442" s="302"/>
      <c r="Z442" s="301"/>
      <c r="AA442" s="302"/>
      <c r="AB442" s="301"/>
      <c r="AC442" s="302"/>
      <c r="AD442" s="301"/>
      <c r="AE442" s="302"/>
      <c r="AF442" s="301"/>
      <c r="AG442" s="302"/>
      <c r="AH442" s="301"/>
      <c r="AI442" s="302"/>
      <c r="AJ442" s="301"/>
      <c r="AK442" s="302"/>
      <c r="AL442" s="301"/>
      <c r="AM442" s="302"/>
      <c r="AN442" s="301"/>
      <c r="AO442" s="302"/>
      <c r="AP442" s="301"/>
      <c r="AQ442" s="302"/>
      <c r="AR442" s="301"/>
      <c r="AS442" s="302"/>
      <c r="AT442" s="301"/>
      <c r="AU442" s="302"/>
      <c r="AV442" s="301"/>
      <c r="AW442" s="302"/>
      <c r="AX442" s="301"/>
      <c r="AY442" s="302"/>
      <c r="AZ442" s="301"/>
      <c r="BA442" s="302"/>
      <c r="BB442" s="301"/>
    </row>
    <row r="443" spans="1:54" ht="14.25" customHeight="1" x14ac:dyDescent="0.25">
      <c r="A443" s="322"/>
      <c r="B443" s="301"/>
      <c r="C443" s="302"/>
      <c r="D443" s="301"/>
      <c r="E443" s="302"/>
      <c r="F443" s="301"/>
      <c r="G443" s="302"/>
      <c r="H443" s="301"/>
      <c r="I443" s="302"/>
      <c r="J443" s="301"/>
      <c r="K443" s="302"/>
      <c r="L443" s="301"/>
      <c r="M443" s="302"/>
      <c r="N443" s="301"/>
      <c r="O443" s="302"/>
      <c r="P443" s="301"/>
      <c r="Q443" s="302"/>
      <c r="R443" s="301"/>
      <c r="S443" s="302"/>
      <c r="T443" s="301"/>
      <c r="U443" s="302"/>
      <c r="V443" s="301"/>
      <c r="W443" s="302"/>
      <c r="X443" s="301"/>
      <c r="Y443" s="302"/>
      <c r="Z443" s="301"/>
      <c r="AA443" s="302"/>
      <c r="AB443" s="301"/>
      <c r="AC443" s="302"/>
      <c r="AD443" s="301"/>
      <c r="AE443" s="302"/>
      <c r="AF443" s="301"/>
      <c r="AG443" s="302"/>
      <c r="AH443" s="301"/>
      <c r="AI443" s="302"/>
      <c r="AJ443" s="301"/>
      <c r="AK443" s="302"/>
      <c r="AL443" s="301"/>
      <c r="AM443" s="302"/>
      <c r="AN443" s="301"/>
      <c r="AO443" s="302"/>
      <c r="AP443" s="301"/>
      <c r="AQ443" s="302"/>
      <c r="AR443" s="301"/>
      <c r="AS443" s="302"/>
      <c r="AT443" s="301"/>
      <c r="AU443" s="302"/>
      <c r="AV443" s="301"/>
      <c r="AW443" s="302"/>
      <c r="AX443" s="301"/>
      <c r="AY443" s="302"/>
      <c r="AZ443" s="301"/>
      <c r="BA443" s="302"/>
      <c r="BB443" s="301"/>
    </row>
    <row r="444" spans="1:54" ht="14.25" customHeight="1" x14ac:dyDescent="0.25">
      <c r="A444" s="322"/>
      <c r="B444" s="301"/>
      <c r="C444" s="302"/>
      <c r="D444" s="301"/>
      <c r="E444" s="302"/>
      <c r="F444" s="301"/>
      <c r="G444" s="302"/>
      <c r="H444" s="301"/>
      <c r="I444" s="302"/>
      <c r="J444" s="301"/>
      <c r="K444" s="302"/>
      <c r="L444" s="301"/>
      <c r="M444" s="302"/>
      <c r="N444" s="301"/>
      <c r="O444" s="302"/>
      <c r="P444" s="301"/>
      <c r="Q444" s="302"/>
      <c r="R444" s="301"/>
      <c r="S444" s="302"/>
      <c r="T444" s="301"/>
      <c r="U444" s="302"/>
      <c r="V444" s="301"/>
      <c r="W444" s="302"/>
      <c r="X444" s="301"/>
      <c r="Y444" s="302"/>
      <c r="Z444" s="301"/>
      <c r="AA444" s="302"/>
      <c r="AB444" s="301"/>
      <c r="AC444" s="302"/>
      <c r="AD444" s="301"/>
      <c r="AE444" s="302"/>
      <c r="AF444" s="301"/>
      <c r="AG444" s="302"/>
      <c r="AH444" s="301"/>
      <c r="AI444" s="302"/>
      <c r="AJ444" s="301"/>
      <c r="AK444" s="302"/>
      <c r="AL444" s="301"/>
      <c r="AM444" s="302"/>
      <c r="AN444" s="301"/>
      <c r="AO444" s="302"/>
      <c r="AP444" s="301"/>
      <c r="AQ444" s="302"/>
      <c r="AR444" s="301"/>
      <c r="AS444" s="302"/>
      <c r="AT444" s="301"/>
      <c r="AU444" s="302"/>
      <c r="AV444" s="301"/>
      <c r="AW444" s="302"/>
      <c r="AX444" s="301"/>
      <c r="AY444" s="302"/>
      <c r="AZ444" s="301"/>
      <c r="BA444" s="302"/>
      <c r="BB444" s="301"/>
    </row>
    <row r="445" spans="1:54" ht="14.25" customHeight="1" x14ac:dyDescent="0.25">
      <c r="A445" s="322"/>
      <c r="B445" s="301"/>
      <c r="C445" s="302"/>
      <c r="D445" s="301"/>
      <c r="E445" s="302"/>
      <c r="F445" s="301"/>
      <c r="G445" s="302"/>
      <c r="H445" s="301"/>
      <c r="I445" s="302"/>
      <c r="J445" s="301"/>
      <c r="K445" s="302"/>
      <c r="L445" s="301"/>
      <c r="M445" s="302"/>
      <c r="N445" s="301"/>
      <c r="O445" s="302"/>
      <c r="P445" s="301"/>
      <c r="Q445" s="302"/>
      <c r="R445" s="301"/>
      <c r="S445" s="302"/>
      <c r="T445" s="301"/>
      <c r="U445" s="302"/>
      <c r="V445" s="301"/>
      <c r="W445" s="302"/>
      <c r="X445" s="301"/>
      <c r="Y445" s="302"/>
      <c r="Z445" s="301"/>
      <c r="AA445" s="302"/>
      <c r="AB445" s="301"/>
      <c r="AC445" s="302"/>
      <c r="AD445" s="301"/>
      <c r="AE445" s="302"/>
      <c r="AF445" s="301"/>
      <c r="AG445" s="302"/>
      <c r="AH445" s="301"/>
      <c r="AI445" s="302"/>
      <c r="AJ445" s="301"/>
      <c r="AK445" s="302"/>
      <c r="AL445" s="301"/>
      <c r="AM445" s="302"/>
      <c r="AN445" s="301"/>
      <c r="AO445" s="302"/>
      <c r="AP445" s="301"/>
      <c r="AQ445" s="302"/>
      <c r="AR445" s="301"/>
      <c r="AS445" s="302"/>
      <c r="AT445" s="301"/>
      <c r="AU445" s="302"/>
      <c r="AV445" s="301"/>
      <c r="AW445" s="302"/>
      <c r="AX445" s="301"/>
      <c r="AY445" s="302"/>
      <c r="AZ445" s="301"/>
      <c r="BA445" s="302"/>
      <c r="BB445" s="301"/>
    </row>
    <row r="446" spans="1:54" ht="14.25" customHeight="1" x14ac:dyDescent="0.25">
      <c r="A446" s="322"/>
      <c r="B446" s="301"/>
      <c r="C446" s="302"/>
      <c r="D446" s="301"/>
      <c r="E446" s="302"/>
      <c r="F446" s="301"/>
      <c r="G446" s="302"/>
      <c r="H446" s="301"/>
      <c r="I446" s="302"/>
      <c r="J446" s="301"/>
      <c r="K446" s="302"/>
      <c r="L446" s="301"/>
      <c r="M446" s="302"/>
      <c r="N446" s="301"/>
      <c r="O446" s="302"/>
      <c r="P446" s="301"/>
      <c r="Q446" s="302"/>
      <c r="R446" s="301"/>
      <c r="S446" s="302"/>
      <c r="T446" s="301"/>
      <c r="U446" s="302"/>
      <c r="V446" s="301"/>
      <c r="W446" s="302"/>
      <c r="X446" s="301"/>
      <c r="Y446" s="302"/>
      <c r="Z446" s="301"/>
      <c r="AA446" s="302"/>
      <c r="AB446" s="301"/>
      <c r="AC446" s="302"/>
      <c r="AD446" s="301"/>
      <c r="AE446" s="302"/>
      <c r="AF446" s="301"/>
      <c r="AG446" s="302"/>
      <c r="AH446" s="301"/>
      <c r="AI446" s="302"/>
      <c r="AJ446" s="301"/>
      <c r="AK446" s="302"/>
      <c r="AL446" s="301"/>
      <c r="AM446" s="302"/>
      <c r="AN446" s="301"/>
      <c r="AO446" s="302"/>
      <c r="AP446" s="301"/>
      <c r="AQ446" s="302"/>
      <c r="AR446" s="301"/>
      <c r="AS446" s="302"/>
      <c r="AT446" s="301"/>
      <c r="AU446" s="302"/>
      <c r="AV446" s="301"/>
      <c r="AW446" s="302"/>
      <c r="AX446" s="301"/>
      <c r="AY446" s="302"/>
      <c r="AZ446" s="301"/>
      <c r="BA446" s="302"/>
      <c r="BB446" s="301"/>
    </row>
    <row r="447" spans="1:54" ht="14.25" customHeight="1" x14ac:dyDescent="0.25">
      <c r="A447" s="322"/>
      <c r="B447" s="301"/>
      <c r="C447" s="302"/>
      <c r="D447" s="301"/>
      <c r="E447" s="302"/>
      <c r="F447" s="301"/>
      <c r="G447" s="302"/>
      <c r="H447" s="301"/>
      <c r="I447" s="302"/>
      <c r="J447" s="301"/>
      <c r="K447" s="302"/>
      <c r="L447" s="301"/>
      <c r="M447" s="302"/>
      <c r="N447" s="301"/>
      <c r="O447" s="302"/>
      <c r="P447" s="301"/>
      <c r="Q447" s="302"/>
      <c r="R447" s="301"/>
      <c r="S447" s="302"/>
      <c r="T447" s="301"/>
      <c r="U447" s="302"/>
      <c r="V447" s="301"/>
      <c r="W447" s="302"/>
      <c r="X447" s="301"/>
      <c r="Y447" s="302"/>
      <c r="Z447" s="301"/>
      <c r="AA447" s="302"/>
      <c r="AB447" s="301"/>
      <c r="AC447" s="302"/>
      <c r="AD447" s="301"/>
      <c r="AE447" s="302"/>
      <c r="AF447" s="301"/>
      <c r="AG447" s="302"/>
      <c r="AH447" s="301"/>
      <c r="AI447" s="302"/>
      <c r="AJ447" s="301"/>
      <c r="AK447" s="302"/>
      <c r="AL447" s="301"/>
      <c r="AM447" s="302"/>
      <c r="AN447" s="301"/>
      <c r="AO447" s="302"/>
      <c r="AP447" s="301"/>
      <c r="AQ447" s="302"/>
      <c r="AR447" s="301"/>
      <c r="AS447" s="302"/>
      <c r="AT447" s="301"/>
      <c r="AU447" s="302"/>
      <c r="AV447" s="301"/>
      <c r="AW447" s="302"/>
      <c r="AX447" s="301"/>
      <c r="AY447" s="302"/>
      <c r="AZ447" s="301"/>
      <c r="BA447" s="302"/>
      <c r="BB447" s="301"/>
    </row>
    <row r="448" spans="1:54" ht="14.25" customHeight="1" x14ac:dyDescent="0.25">
      <c r="A448" s="322"/>
      <c r="B448" s="301"/>
      <c r="C448" s="302"/>
      <c r="D448" s="301"/>
      <c r="E448" s="302"/>
      <c r="F448" s="301"/>
      <c r="G448" s="302"/>
      <c r="H448" s="301"/>
      <c r="I448" s="302"/>
      <c r="J448" s="301"/>
      <c r="K448" s="302"/>
      <c r="L448" s="301"/>
      <c r="M448" s="302"/>
      <c r="N448" s="301"/>
      <c r="O448" s="302"/>
      <c r="P448" s="301"/>
      <c r="Q448" s="302"/>
      <c r="R448" s="301"/>
      <c r="S448" s="302"/>
      <c r="T448" s="301"/>
      <c r="U448" s="302"/>
      <c r="V448" s="301"/>
      <c r="W448" s="302"/>
      <c r="X448" s="301"/>
      <c r="Y448" s="302"/>
      <c r="Z448" s="301"/>
      <c r="AA448" s="302"/>
      <c r="AB448" s="301"/>
      <c r="AC448" s="302"/>
      <c r="AD448" s="301"/>
      <c r="AE448" s="302"/>
      <c r="AF448" s="301"/>
      <c r="AG448" s="302"/>
      <c r="AH448" s="301"/>
      <c r="AI448" s="302"/>
      <c r="AJ448" s="301"/>
      <c r="AK448" s="302"/>
      <c r="AL448" s="301"/>
      <c r="AM448" s="302"/>
      <c r="AN448" s="301"/>
      <c r="AO448" s="302"/>
      <c r="AP448" s="301"/>
      <c r="AQ448" s="302"/>
      <c r="AR448" s="301"/>
      <c r="AS448" s="302"/>
      <c r="AT448" s="301"/>
      <c r="AU448" s="302"/>
      <c r="AV448" s="301"/>
      <c r="AW448" s="302"/>
      <c r="AX448" s="301"/>
      <c r="AY448" s="302"/>
      <c r="AZ448" s="301"/>
      <c r="BA448" s="302"/>
      <c r="BB448" s="301"/>
    </row>
    <row r="449" spans="1:54" ht="14.25" customHeight="1" x14ac:dyDescent="0.25">
      <c r="A449" s="322"/>
      <c r="B449" s="301"/>
      <c r="C449" s="302"/>
      <c r="D449" s="301"/>
      <c r="E449" s="302"/>
      <c r="F449" s="301"/>
      <c r="G449" s="302"/>
      <c r="H449" s="301"/>
      <c r="I449" s="302"/>
      <c r="J449" s="301"/>
      <c r="K449" s="302"/>
      <c r="L449" s="301"/>
      <c r="M449" s="302"/>
      <c r="N449" s="301"/>
      <c r="O449" s="302"/>
      <c r="P449" s="301"/>
      <c r="Q449" s="302"/>
      <c r="R449" s="301"/>
      <c r="S449" s="302"/>
      <c r="T449" s="301"/>
      <c r="U449" s="302"/>
      <c r="V449" s="301"/>
      <c r="W449" s="302"/>
      <c r="X449" s="301"/>
      <c r="Y449" s="302"/>
      <c r="Z449" s="301"/>
      <c r="AA449" s="302"/>
      <c r="AB449" s="301"/>
      <c r="AC449" s="302"/>
      <c r="AD449" s="301"/>
      <c r="AE449" s="302"/>
      <c r="AF449" s="301"/>
      <c r="AG449" s="302"/>
      <c r="AH449" s="301"/>
      <c r="AI449" s="302"/>
      <c r="AJ449" s="301"/>
      <c r="AK449" s="302"/>
      <c r="AL449" s="301"/>
      <c r="AM449" s="302"/>
      <c r="AN449" s="301"/>
      <c r="AO449" s="302"/>
      <c r="AP449" s="301"/>
      <c r="AQ449" s="302"/>
      <c r="AR449" s="301"/>
      <c r="AS449" s="302"/>
      <c r="AT449" s="301"/>
      <c r="AU449" s="302"/>
      <c r="AV449" s="301"/>
      <c r="AW449" s="302"/>
      <c r="AX449" s="301"/>
      <c r="AY449" s="302"/>
      <c r="AZ449" s="301"/>
      <c r="BA449" s="302"/>
      <c r="BB449" s="301"/>
    </row>
    <row r="450" spans="1:54" ht="14.25" customHeight="1" x14ac:dyDescent="0.25">
      <c r="A450" s="322"/>
      <c r="B450" s="301"/>
      <c r="C450" s="302"/>
      <c r="D450" s="301"/>
      <c r="E450" s="302"/>
      <c r="F450" s="301"/>
      <c r="G450" s="302"/>
      <c r="H450" s="301"/>
      <c r="I450" s="302"/>
      <c r="J450" s="301"/>
      <c r="K450" s="302"/>
      <c r="L450" s="301"/>
      <c r="M450" s="302"/>
      <c r="N450" s="301"/>
      <c r="O450" s="302"/>
      <c r="P450" s="301"/>
      <c r="Q450" s="302"/>
      <c r="R450" s="301"/>
      <c r="S450" s="302"/>
      <c r="T450" s="301"/>
      <c r="U450" s="302"/>
      <c r="V450" s="301"/>
      <c r="W450" s="302"/>
      <c r="X450" s="301"/>
      <c r="Y450" s="302"/>
      <c r="Z450" s="301"/>
      <c r="AA450" s="302"/>
      <c r="AB450" s="301"/>
      <c r="AC450" s="302"/>
      <c r="AD450" s="301"/>
      <c r="AE450" s="302"/>
      <c r="AF450" s="301"/>
      <c r="AG450" s="302"/>
      <c r="AH450" s="301"/>
      <c r="AI450" s="302"/>
      <c r="AJ450" s="301"/>
      <c r="AK450" s="302"/>
      <c r="AL450" s="301"/>
      <c r="AM450" s="302"/>
      <c r="AN450" s="301"/>
      <c r="AO450" s="302"/>
      <c r="AP450" s="301"/>
      <c r="AQ450" s="302"/>
      <c r="AR450" s="301"/>
      <c r="AS450" s="302"/>
      <c r="AT450" s="301"/>
      <c r="AU450" s="302"/>
      <c r="AV450" s="301"/>
      <c r="AW450" s="302"/>
      <c r="AX450" s="301"/>
      <c r="AY450" s="302"/>
      <c r="AZ450" s="301"/>
      <c r="BA450" s="302"/>
      <c r="BB450" s="301"/>
    </row>
    <row r="451" spans="1:54" ht="14.25" customHeight="1" x14ac:dyDescent="0.25">
      <c r="A451" s="322"/>
      <c r="B451" s="301"/>
      <c r="C451" s="302"/>
      <c r="D451" s="301"/>
      <c r="E451" s="302"/>
      <c r="F451" s="301"/>
      <c r="G451" s="302"/>
      <c r="H451" s="301"/>
      <c r="I451" s="302"/>
      <c r="J451" s="301"/>
      <c r="K451" s="302"/>
      <c r="L451" s="301"/>
      <c r="M451" s="302"/>
      <c r="N451" s="301"/>
      <c r="O451" s="302"/>
      <c r="P451" s="301"/>
      <c r="Q451" s="302"/>
      <c r="R451" s="301"/>
      <c r="S451" s="302"/>
      <c r="T451" s="301"/>
      <c r="U451" s="302"/>
      <c r="V451" s="301"/>
      <c r="W451" s="302"/>
      <c r="X451" s="301"/>
      <c r="Y451" s="302"/>
      <c r="Z451" s="301"/>
      <c r="AA451" s="302"/>
      <c r="AB451" s="301"/>
      <c r="AC451" s="302"/>
      <c r="AD451" s="301"/>
      <c r="AE451" s="302"/>
      <c r="AF451" s="301"/>
      <c r="AG451" s="302"/>
      <c r="AH451" s="301"/>
      <c r="AI451" s="302"/>
      <c r="AJ451" s="301"/>
      <c r="AK451" s="302"/>
      <c r="AL451" s="301"/>
      <c r="AM451" s="302"/>
      <c r="AN451" s="301"/>
      <c r="AO451" s="302"/>
      <c r="AP451" s="301"/>
      <c r="AQ451" s="302"/>
      <c r="AR451" s="301"/>
      <c r="AS451" s="302"/>
      <c r="AT451" s="301"/>
      <c r="AU451" s="302"/>
      <c r="AV451" s="301"/>
      <c r="AW451" s="302"/>
      <c r="AX451" s="301"/>
      <c r="AY451" s="302"/>
      <c r="AZ451" s="301"/>
      <c r="BA451" s="302"/>
      <c r="BB451" s="301"/>
    </row>
    <row r="452" spans="1:54" ht="14.25" customHeight="1" x14ac:dyDescent="0.25">
      <c r="A452" s="322"/>
      <c r="B452" s="301"/>
      <c r="C452" s="302"/>
      <c r="D452" s="301"/>
      <c r="E452" s="302"/>
      <c r="F452" s="301"/>
      <c r="G452" s="302"/>
      <c r="H452" s="301"/>
      <c r="I452" s="302"/>
      <c r="J452" s="301"/>
      <c r="K452" s="302"/>
      <c r="L452" s="301"/>
      <c r="M452" s="302"/>
      <c r="N452" s="301"/>
      <c r="O452" s="302"/>
      <c r="P452" s="301"/>
      <c r="Q452" s="302"/>
      <c r="R452" s="301"/>
      <c r="S452" s="302"/>
      <c r="T452" s="301"/>
      <c r="U452" s="302"/>
      <c r="V452" s="301"/>
      <c r="W452" s="302"/>
      <c r="X452" s="301"/>
      <c r="Y452" s="302"/>
      <c r="Z452" s="301"/>
      <c r="AA452" s="302"/>
      <c r="AB452" s="301"/>
      <c r="AC452" s="302"/>
      <c r="AD452" s="301"/>
      <c r="AE452" s="302"/>
      <c r="AF452" s="301"/>
      <c r="AG452" s="302"/>
      <c r="AH452" s="301"/>
      <c r="AI452" s="302"/>
      <c r="AJ452" s="301"/>
      <c r="AK452" s="302"/>
      <c r="AL452" s="301"/>
      <c r="AM452" s="302"/>
      <c r="AN452" s="301"/>
      <c r="AO452" s="302"/>
      <c r="AP452" s="301"/>
      <c r="AQ452" s="302"/>
      <c r="AR452" s="301"/>
      <c r="AS452" s="302"/>
      <c r="AT452" s="301"/>
      <c r="AU452" s="302"/>
      <c r="AV452" s="301"/>
      <c r="AW452" s="302"/>
      <c r="AX452" s="301"/>
      <c r="AY452" s="302"/>
      <c r="AZ452" s="301"/>
      <c r="BA452" s="302"/>
      <c r="BB452" s="301"/>
    </row>
    <row r="453" spans="1:54" ht="14.25" customHeight="1" x14ac:dyDescent="0.25">
      <c r="A453" s="322"/>
      <c r="B453" s="301"/>
      <c r="C453" s="302"/>
      <c r="D453" s="301"/>
      <c r="E453" s="302"/>
      <c r="F453" s="301"/>
      <c r="G453" s="302"/>
      <c r="H453" s="301"/>
      <c r="I453" s="302"/>
      <c r="J453" s="301"/>
      <c r="K453" s="302"/>
      <c r="L453" s="301"/>
      <c r="M453" s="302"/>
      <c r="N453" s="301"/>
      <c r="O453" s="302"/>
      <c r="P453" s="301"/>
      <c r="Q453" s="302"/>
      <c r="R453" s="301"/>
      <c r="S453" s="302"/>
      <c r="T453" s="301"/>
      <c r="U453" s="302"/>
      <c r="V453" s="301"/>
      <c r="W453" s="302"/>
      <c r="X453" s="301"/>
      <c r="Y453" s="302"/>
      <c r="Z453" s="301"/>
      <c r="AA453" s="302"/>
      <c r="AB453" s="301"/>
      <c r="AC453" s="302"/>
      <c r="AD453" s="301"/>
      <c r="AE453" s="302"/>
      <c r="AF453" s="301"/>
      <c r="AG453" s="302"/>
      <c r="AH453" s="301"/>
      <c r="AI453" s="302"/>
      <c r="AJ453" s="301"/>
      <c r="AK453" s="302"/>
      <c r="AL453" s="301"/>
      <c r="AM453" s="302"/>
      <c r="AN453" s="301"/>
      <c r="AO453" s="302"/>
      <c r="AP453" s="301"/>
      <c r="AQ453" s="302"/>
      <c r="AR453" s="301"/>
      <c r="AS453" s="302"/>
      <c r="AT453" s="301"/>
      <c r="AU453" s="302"/>
      <c r="AV453" s="301"/>
      <c r="AW453" s="302"/>
      <c r="AX453" s="301"/>
      <c r="AY453" s="302"/>
      <c r="AZ453" s="301"/>
      <c r="BA453" s="302"/>
      <c r="BB453" s="301"/>
    </row>
    <row r="454" spans="1:54" ht="14.25" customHeight="1" x14ac:dyDescent="0.25">
      <c r="A454" s="322"/>
      <c r="B454" s="301"/>
      <c r="C454" s="302"/>
      <c r="D454" s="301"/>
      <c r="E454" s="302"/>
      <c r="F454" s="301"/>
      <c r="G454" s="302"/>
      <c r="H454" s="301"/>
      <c r="I454" s="302"/>
      <c r="J454" s="301"/>
      <c r="K454" s="302"/>
      <c r="L454" s="301"/>
      <c r="M454" s="302"/>
      <c r="N454" s="301"/>
      <c r="O454" s="302"/>
      <c r="P454" s="301"/>
      <c r="Q454" s="302"/>
      <c r="R454" s="301"/>
      <c r="S454" s="302"/>
      <c r="T454" s="301"/>
      <c r="U454" s="302"/>
      <c r="V454" s="301"/>
      <c r="W454" s="302"/>
      <c r="X454" s="301"/>
      <c r="Y454" s="302"/>
      <c r="Z454" s="301"/>
      <c r="AA454" s="302"/>
      <c r="AB454" s="301"/>
      <c r="AC454" s="302"/>
      <c r="AD454" s="301"/>
      <c r="AE454" s="302"/>
      <c r="AF454" s="301"/>
      <c r="AG454" s="302"/>
      <c r="AH454" s="301"/>
      <c r="AI454" s="302"/>
      <c r="AJ454" s="301"/>
      <c r="AK454" s="302"/>
      <c r="AL454" s="301"/>
      <c r="AM454" s="302"/>
      <c r="AN454" s="301"/>
      <c r="AO454" s="302"/>
      <c r="AP454" s="301"/>
      <c r="AQ454" s="302"/>
      <c r="AR454" s="301"/>
      <c r="AS454" s="302"/>
      <c r="AT454" s="301"/>
      <c r="AU454" s="302"/>
      <c r="AV454" s="301"/>
      <c r="AW454" s="302"/>
      <c r="AX454" s="301"/>
      <c r="AY454" s="302"/>
      <c r="AZ454" s="301"/>
      <c r="BA454" s="302"/>
      <c r="BB454" s="301"/>
    </row>
    <row r="455" spans="1:54" ht="14.25" customHeight="1" x14ac:dyDescent="0.25">
      <c r="A455" s="322"/>
      <c r="B455" s="301"/>
      <c r="C455" s="302"/>
      <c r="D455" s="301"/>
      <c r="E455" s="302"/>
      <c r="F455" s="301"/>
      <c r="G455" s="302"/>
      <c r="H455" s="301"/>
      <c r="I455" s="302"/>
      <c r="J455" s="301"/>
      <c r="K455" s="302"/>
      <c r="L455" s="301"/>
      <c r="M455" s="302"/>
      <c r="N455" s="301"/>
      <c r="O455" s="302"/>
      <c r="P455" s="301"/>
      <c r="Q455" s="302"/>
      <c r="R455" s="301"/>
      <c r="S455" s="302"/>
      <c r="T455" s="301"/>
      <c r="U455" s="302"/>
      <c r="V455" s="301"/>
      <c r="W455" s="302"/>
      <c r="X455" s="301"/>
      <c r="Y455" s="302"/>
      <c r="Z455" s="301"/>
      <c r="AA455" s="302"/>
      <c r="AB455" s="301"/>
      <c r="AC455" s="302"/>
      <c r="AD455" s="301"/>
      <c r="AE455" s="302"/>
      <c r="AF455" s="301"/>
      <c r="AG455" s="302"/>
      <c r="AH455" s="301"/>
      <c r="AI455" s="302"/>
      <c r="AJ455" s="301"/>
      <c r="AK455" s="302"/>
      <c r="AL455" s="301"/>
      <c r="AM455" s="302"/>
      <c r="AN455" s="301"/>
      <c r="AO455" s="302"/>
      <c r="AP455" s="301"/>
      <c r="AQ455" s="302"/>
      <c r="AR455" s="301"/>
      <c r="AS455" s="302"/>
      <c r="AT455" s="301"/>
      <c r="AU455" s="302"/>
      <c r="AV455" s="301"/>
      <c r="AW455" s="302"/>
      <c r="AX455" s="301"/>
      <c r="AY455" s="302"/>
      <c r="AZ455" s="301"/>
      <c r="BA455" s="302"/>
      <c r="BB455" s="301"/>
    </row>
    <row r="456" spans="1:54" ht="14.25" customHeight="1" x14ac:dyDescent="0.25">
      <c r="A456" s="322"/>
      <c r="B456" s="301"/>
      <c r="C456" s="302"/>
      <c r="D456" s="301"/>
      <c r="E456" s="302"/>
      <c r="F456" s="301"/>
      <c r="G456" s="302"/>
      <c r="H456" s="301"/>
      <c r="I456" s="302"/>
      <c r="J456" s="301"/>
      <c r="K456" s="302"/>
      <c r="L456" s="301"/>
      <c r="M456" s="302"/>
      <c r="N456" s="301"/>
      <c r="O456" s="302"/>
      <c r="P456" s="301"/>
      <c r="Q456" s="302"/>
      <c r="R456" s="301"/>
      <c r="S456" s="302"/>
      <c r="T456" s="301"/>
      <c r="U456" s="302"/>
      <c r="V456" s="301"/>
      <c r="W456" s="302"/>
      <c r="X456" s="301"/>
      <c r="Y456" s="302"/>
      <c r="Z456" s="301"/>
      <c r="AA456" s="302"/>
      <c r="AB456" s="301"/>
      <c r="AC456" s="302"/>
      <c r="AD456" s="301"/>
      <c r="AE456" s="302"/>
      <c r="AF456" s="301"/>
      <c r="AG456" s="302"/>
      <c r="AH456" s="301"/>
      <c r="AI456" s="302"/>
      <c r="AJ456" s="301"/>
      <c r="AK456" s="302"/>
      <c r="AL456" s="301"/>
      <c r="AM456" s="302"/>
      <c r="AN456" s="301"/>
      <c r="AO456" s="302"/>
      <c r="AP456" s="301"/>
      <c r="AQ456" s="302"/>
      <c r="AR456" s="301"/>
      <c r="AS456" s="302"/>
      <c r="AT456" s="301"/>
      <c r="AU456" s="302"/>
      <c r="AV456" s="301"/>
      <c r="AW456" s="302"/>
      <c r="AX456" s="301"/>
      <c r="AY456" s="302"/>
      <c r="AZ456" s="301"/>
      <c r="BA456" s="302"/>
      <c r="BB456" s="301"/>
    </row>
    <row r="457" spans="1:54" ht="14.25" customHeight="1" x14ac:dyDescent="0.25">
      <c r="A457" s="322"/>
      <c r="B457" s="301"/>
      <c r="C457" s="302"/>
      <c r="D457" s="301"/>
      <c r="E457" s="302"/>
      <c r="F457" s="301"/>
      <c r="G457" s="302"/>
      <c r="H457" s="301"/>
      <c r="I457" s="302"/>
      <c r="J457" s="301"/>
      <c r="K457" s="302"/>
      <c r="L457" s="301"/>
      <c r="M457" s="302"/>
      <c r="N457" s="301"/>
      <c r="O457" s="302"/>
      <c r="P457" s="301"/>
      <c r="Q457" s="302"/>
      <c r="R457" s="301"/>
      <c r="S457" s="302"/>
      <c r="T457" s="301"/>
      <c r="U457" s="302"/>
      <c r="V457" s="301"/>
      <c r="W457" s="302"/>
      <c r="X457" s="301"/>
      <c r="Y457" s="302"/>
      <c r="Z457" s="301"/>
      <c r="AA457" s="302"/>
      <c r="AB457" s="301"/>
      <c r="AC457" s="302"/>
      <c r="AD457" s="301"/>
      <c r="AE457" s="302"/>
      <c r="AF457" s="301"/>
      <c r="AG457" s="302"/>
      <c r="AH457" s="301"/>
      <c r="AI457" s="302"/>
      <c r="AJ457" s="301"/>
      <c r="AK457" s="302"/>
      <c r="AL457" s="301"/>
      <c r="AM457" s="302"/>
      <c r="AN457" s="301"/>
      <c r="AO457" s="302"/>
      <c r="AP457" s="301"/>
      <c r="AQ457" s="302"/>
      <c r="AR457" s="301"/>
      <c r="AS457" s="302"/>
      <c r="AT457" s="301"/>
      <c r="AU457" s="302"/>
      <c r="AV457" s="301"/>
      <c r="AW457" s="302"/>
      <c r="AX457" s="301"/>
      <c r="AY457" s="302"/>
      <c r="AZ457" s="301"/>
      <c r="BA457" s="302"/>
      <c r="BB457" s="301"/>
    </row>
    <row r="458" spans="1:54" ht="14.25" customHeight="1" x14ac:dyDescent="0.25">
      <c r="A458" s="322"/>
      <c r="B458" s="301"/>
      <c r="C458" s="302"/>
      <c r="D458" s="301"/>
      <c r="E458" s="302"/>
      <c r="F458" s="301"/>
      <c r="G458" s="302"/>
      <c r="H458" s="301"/>
      <c r="I458" s="302"/>
      <c r="J458" s="301"/>
      <c r="K458" s="302"/>
      <c r="L458" s="301"/>
      <c r="M458" s="302"/>
      <c r="N458" s="301"/>
      <c r="O458" s="302"/>
      <c r="P458" s="301"/>
      <c r="Q458" s="302"/>
      <c r="R458" s="301"/>
      <c r="S458" s="302"/>
      <c r="T458" s="301"/>
      <c r="U458" s="302"/>
      <c r="V458" s="301"/>
      <c r="W458" s="302"/>
      <c r="X458" s="301"/>
      <c r="Y458" s="302"/>
      <c r="Z458" s="301"/>
      <c r="AA458" s="302"/>
      <c r="AB458" s="301"/>
      <c r="AC458" s="302"/>
      <c r="AD458" s="301"/>
      <c r="AE458" s="302"/>
      <c r="AF458" s="301"/>
      <c r="AG458" s="302"/>
      <c r="AH458" s="301"/>
      <c r="AI458" s="302"/>
      <c r="AJ458" s="301"/>
      <c r="AK458" s="302"/>
      <c r="AL458" s="301"/>
      <c r="AM458" s="302"/>
      <c r="AN458" s="301"/>
      <c r="AO458" s="302"/>
      <c r="AP458" s="301"/>
      <c r="AQ458" s="302"/>
      <c r="AR458" s="301"/>
      <c r="AS458" s="302"/>
      <c r="AT458" s="301"/>
      <c r="AU458" s="302"/>
      <c r="AV458" s="301"/>
      <c r="AW458" s="302"/>
      <c r="AX458" s="301"/>
      <c r="AY458" s="302"/>
      <c r="AZ458" s="301"/>
      <c r="BA458" s="302"/>
      <c r="BB458" s="301"/>
    </row>
    <row r="459" spans="1:54" ht="14.25" customHeight="1" x14ac:dyDescent="0.25">
      <c r="A459" s="322"/>
      <c r="B459" s="301"/>
      <c r="C459" s="302"/>
      <c r="D459" s="301"/>
      <c r="E459" s="302"/>
      <c r="F459" s="301"/>
      <c r="G459" s="302"/>
      <c r="H459" s="301"/>
      <c r="I459" s="302"/>
      <c r="J459" s="301"/>
      <c r="K459" s="302"/>
      <c r="L459" s="301"/>
      <c r="M459" s="302"/>
      <c r="N459" s="301"/>
      <c r="O459" s="302"/>
      <c r="P459" s="301"/>
      <c r="Q459" s="302"/>
      <c r="R459" s="301"/>
      <c r="S459" s="302"/>
      <c r="T459" s="301"/>
      <c r="U459" s="302"/>
      <c r="V459" s="301"/>
      <c r="W459" s="302"/>
      <c r="X459" s="301"/>
      <c r="Y459" s="302"/>
      <c r="Z459" s="301"/>
      <c r="AA459" s="302"/>
      <c r="AB459" s="301"/>
      <c r="AC459" s="302"/>
      <c r="AD459" s="301"/>
      <c r="AE459" s="302"/>
      <c r="AF459" s="301"/>
      <c r="AG459" s="302"/>
      <c r="AH459" s="301"/>
      <c r="AI459" s="302"/>
      <c r="AJ459" s="301"/>
      <c r="AK459" s="302"/>
      <c r="AL459" s="301"/>
      <c r="AM459" s="302"/>
      <c r="AN459" s="301"/>
      <c r="AO459" s="302"/>
      <c r="AP459" s="301"/>
      <c r="AQ459" s="302"/>
      <c r="AR459" s="301"/>
      <c r="AS459" s="302"/>
      <c r="AT459" s="301"/>
      <c r="AU459" s="302"/>
      <c r="AV459" s="301"/>
      <c r="AW459" s="302"/>
      <c r="AX459" s="301"/>
      <c r="AY459" s="302"/>
      <c r="AZ459" s="301"/>
      <c r="BA459" s="302"/>
      <c r="BB459" s="301"/>
    </row>
    <row r="460" spans="1:54" ht="14.25" customHeight="1" x14ac:dyDescent="0.25">
      <c r="A460" s="322"/>
      <c r="B460" s="301"/>
      <c r="C460" s="302"/>
      <c r="D460" s="301"/>
      <c r="E460" s="302"/>
      <c r="F460" s="301"/>
      <c r="G460" s="302"/>
      <c r="H460" s="301"/>
      <c r="I460" s="302"/>
      <c r="J460" s="301"/>
      <c r="K460" s="302"/>
      <c r="L460" s="301"/>
      <c r="M460" s="302"/>
      <c r="N460" s="301"/>
      <c r="O460" s="302"/>
      <c r="P460" s="301"/>
      <c r="Q460" s="302"/>
      <c r="R460" s="301"/>
      <c r="S460" s="302"/>
      <c r="T460" s="301"/>
      <c r="U460" s="302"/>
      <c r="V460" s="301"/>
      <c r="W460" s="302"/>
      <c r="X460" s="301"/>
      <c r="Y460" s="302"/>
      <c r="Z460" s="301"/>
      <c r="AA460" s="302"/>
      <c r="AB460" s="301"/>
      <c r="AC460" s="302"/>
      <c r="AD460" s="301"/>
      <c r="AE460" s="302"/>
      <c r="AF460" s="301"/>
      <c r="AG460" s="302"/>
      <c r="AH460" s="301"/>
      <c r="AI460" s="302"/>
      <c r="AJ460" s="301"/>
      <c r="AK460" s="302"/>
      <c r="AL460" s="301"/>
      <c r="AM460" s="302"/>
      <c r="AN460" s="301"/>
      <c r="AO460" s="302"/>
      <c r="AP460" s="301"/>
      <c r="AQ460" s="302"/>
      <c r="AR460" s="301"/>
      <c r="AS460" s="302"/>
      <c r="AT460" s="301"/>
      <c r="AU460" s="302"/>
      <c r="AV460" s="301"/>
      <c r="AW460" s="302"/>
      <c r="AX460" s="301"/>
      <c r="AY460" s="302"/>
      <c r="AZ460" s="301"/>
      <c r="BA460" s="302"/>
      <c r="BB460" s="301"/>
    </row>
    <row r="461" spans="1:54" ht="14.25" customHeight="1" x14ac:dyDescent="0.25">
      <c r="A461" s="322"/>
      <c r="B461" s="301"/>
      <c r="C461" s="302"/>
      <c r="D461" s="301"/>
      <c r="E461" s="302"/>
      <c r="F461" s="301"/>
      <c r="G461" s="302"/>
      <c r="H461" s="301"/>
      <c r="I461" s="302"/>
      <c r="J461" s="301"/>
      <c r="K461" s="302"/>
      <c r="L461" s="301"/>
      <c r="M461" s="302"/>
      <c r="N461" s="301"/>
      <c r="O461" s="302"/>
      <c r="P461" s="301"/>
      <c r="Q461" s="302"/>
      <c r="R461" s="301"/>
      <c r="S461" s="302"/>
      <c r="T461" s="301"/>
      <c r="U461" s="302"/>
      <c r="V461" s="301"/>
      <c r="W461" s="302"/>
      <c r="X461" s="301"/>
      <c r="Y461" s="302"/>
      <c r="Z461" s="301"/>
      <c r="AA461" s="302"/>
      <c r="AB461" s="301"/>
      <c r="AC461" s="302"/>
      <c r="AD461" s="301"/>
      <c r="AE461" s="302"/>
      <c r="AF461" s="301"/>
      <c r="AG461" s="302"/>
      <c r="AH461" s="301"/>
      <c r="AI461" s="302"/>
      <c r="AJ461" s="301"/>
      <c r="AK461" s="302"/>
      <c r="AL461" s="301"/>
      <c r="AM461" s="302"/>
      <c r="AN461" s="301"/>
      <c r="AO461" s="302"/>
      <c r="AP461" s="301"/>
      <c r="AQ461" s="302"/>
      <c r="AR461" s="301"/>
      <c r="AS461" s="302"/>
      <c r="AT461" s="301"/>
      <c r="AU461" s="302"/>
      <c r="AV461" s="301"/>
      <c r="AW461" s="302"/>
      <c r="AX461" s="301"/>
      <c r="AY461" s="302"/>
      <c r="AZ461" s="301"/>
      <c r="BA461" s="302"/>
      <c r="BB461" s="301"/>
    </row>
    <row r="462" spans="1:54" ht="14.25" customHeight="1" x14ac:dyDescent="0.25">
      <c r="A462" s="322"/>
      <c r="B462" s="301"/>
      <c r="C462" s="302"/>
      <c r="D462" s="301"/>
      <c r="E462" s="302"/>
      <c r="F462" s="301"/>
      <c r="G462" s="302"/>
      <c r="H462" s="301"/>
      <c r="I462" s="302"/>
      <c r="J462" s="301"/>
      <c r="K462" s="302"/>
      <c r="L462" s="301"/>
      <c r="M462" s="302"/>
      <c r="N462" s="301"/>
      <c r="O462" s="302"/>
      <c r="P462" s="301"/>
      <c r="Q462" s="302"/>
      <c r="R462" s="301"/>
      <c r="S462" s="302"/>
      <c r="T462" s="301"/>
      <c r="U462" s="302"/>
      <c r="V462" s="301"/>
      <c r="W462" s="302"/>
      <c r="X462" s="301"/>
      <c r="Y462" s="302"/>
      <c r="Z462" s="301"/>
      <c r="AA462" s="302"/>
      <c r="AB462" s="301"/>
      <c r="AC462" s="302"/>
      <c r="AD462" s="301"/>
      <c r="AE462" s="302"/>
      <c r="AF462" s="301"/>
      <c r="AG462" s="302"/>
      <c r="AH462" s="301"/>
      <c r="AI462" s="302"/>
      <c r="AJ462" s="301"/>
      <c r="AK462" s="302"/>
      <c r="AL462" s="301"/>
      <c r="AM462" s="302"/>
      <c r="AN462" s="301"/>
      <c r="AO462" s="302"/>
      <c r="AP462" s="301"/>
      <c r="AQ462" s="302"/>
      <c r="AR462" s="301"/>
      <c r="AS462" s="302"/>
      <c r="AT462" s="301"/>
      <c r="AU462" s="302"/>
      <c r="AV462" s="301"/>
      <c r="AW462" s="302"/>
      <c r="AX462" s="301"/>
      <c r="AY462" s="302"/>
      <c r="AZ462" s="301"/>
      <c r="BA462" s="302"/>
      <c r="BB462" s="301"/>
    </row>
    <row r="463" spans="1:54" ht="14.25" customHeight="1" x14ac:dyDescent="0.25">
      <c r="A463" s="322"/>
      <c r="B463" s="301"/>
      <c r="C463" s="302"/>
      <c r="D463" s="301"/>
      <c r="E463" s="302"/>
      <c r="F463" s="301"/>
      <c r="G463" s="302"/>
      <c r="H463" s="301"/>
      <c r="I463" s="302"/>
      <c r="J463" s="301"/>
      <c r="K463" s="302"/>
      <c r="L463" s="301"/>
      <c r="M463" s="302"/>
      <c r="N463" s="301"/>
      <c r="O463" s="302"/>
      <c r="P463" s="301"/>
      <c r="Q463" s="302"/>
      <c r="R463" s="301"/>
      <c r="S463" s="302"/>
      <c r="T463" s="301"/>
      <c r="U463" s="302"/>
      <c r="V463" s="301"/>
      <c r="W463" s="302"/>
      <c r="X463" s="301"/>
      <c r="Y463" s="302"/>
      <c r="Z463" s="301"/>
      <c r="AA463" s="302"/>
      <c r="AB463" s="301"/>
      <c r="AC463" s="302"/>
      <c r="AD463" s="301"/>
      <c r="AE463" s="302"/>
      <c r="AF463" s="301"/>
      <c r="AG463" s="302"/>
      <c r="AH463" s="301"/>
      <c r="AI463" s="302"/>
      <c r="AJ463" s="301"/>
      <c r="AK463" s="302"/>
      <c r="AL463" s="301"/>
      <c r="AM463" s="302"/>
      <c r="AN463" s="301"/>
      <c r="AO463" s="302"/>
      <c r="AP463" s="301"/>
      <c r="AQ463" s="302"/>
      <c r="AR463" s="301"/>
      <c r="AS463" s="302"/>
      <c r="AT463" s="301"/>
      <c r="AU463" s="302"/>
      <c r="AV463" s="301"/>
      <c r="AW463" s="302"/>
      <c r="AX463" s="301"/>
      <c r="AY463" s="302"/>
      <c r="AZ463" s="301"/>
      <c r="BA463" s="302"/>
      <c r="BB463" s="301"/>
    </row>
    <row r="464" spans="1:54" ht="14.25" customHeight="1" x14ac:dyDescent="0.25">
      <c r="A464" s="322"/>
      <c r="B464" s="301"/>
      <c r="C464" s="302"/>
      <c r="D464" s="301"/>
      <c r="E464" s="302"/>
      <c r="F464" s="301"/>
      <c r="G464" s="302"/>
      <c r="H464" s="301"/>
      <c r="I464" s="302"/>
      <c r="J464" s="301"/>
      <c r="K464" s="302"/>
      <c r="L464" s="301"/>
      <c r="M464" s="302"/>
      <c r="N464" s="301"/>
      <c r="O464" s="302"/>
      <c r="P464" s="301"/>
      <c r="Q464" s="302"/>
      <c r="R464" s="301"/>
      <c r="S464" s="302"/>
      <c r="T464" s="301"/>
      <c r="U464" s="302"/>
      <c r="V464" s="301"/>
      <c r="W464" s="302"/>
      <c r="X464" s="301"/>
      <c r="Y464" s="302"/>
      <c r="Z464" s="301"/>
      <c r="AA464" s="302"/>
      <c r="AB464" s="301"/>
      <c r="AC464" s="302"/>
      <c r="AD464" s="301"/>
      <c r="AE464" s="302"/>
      <c r="AF464" s="301"/>
      <c r="AG464" s="302"/>
      <c r="AH464" s="301"/>
      <c r="AI464" s="302"/>
      <c r="AJ464" s="301"/>
      <c r="AK464" s="302"/>
      <c r="AL464" s="301"/>
      <c r="AM464" s="302"/>
      <c r="AN464" s="301"/>
      <c r="AO464" s="302"/>
      <c r="AP464" s="301"/>
      <c r="AQ464" s="302"/>
      <c r="AR464" s="301"/>
      <c r="AS464" s="302"/>
      <c r="AT464" s="301"/>
      <c r="AU464" s="302"/>
      <c r="AV464" s="301"/>
      <c r="AW464" s="302"/>
      <c r="AX464" s="301"/>
      <c r="AY464" s="302"/>
      <c r="AZ464" s="301"/>
      <c r="BA464" s="302"/>
      <c r="BB464" s="301"/>
    </row>
    <row r="465" spans="1:54" ht="14.25" customHeight="1" x14ac:dyDescent="0.25">
      <c r="A465" s="322"/>
      <c r="B465" s="301"/>
      <c r="C465" s="302"/>
      <c r="D465" s="301"/>
      <c r="E465" s="302"/>
      <c r="F465" s="301"/>
      <c r="G465" s="302"/>
      <c r="H465" s="301"/>
      <c r="I465" s="302"/>
      <c r="J465" s="301"/>
      <c r="K465" s="302"/>
      <c r="L465" s="301"/>
      <c r="M465" s="302"/>
      <c r="N465" s="301"/>
      <c r="O465" s="302"/>
      <c r="P465" s="301"/>
      <c r="Q465" s="302"/>
      <c r="R465" s="301"/>
      <c r="S465" s="302"/>
      <c r="T465" s="301"/>
      <c r="U465" s="302"/>
      <c r="V465" s="301"/>
      <c r="W465" s="302"/>
      <c r="X465" s="301"/>
      <c r="Y465" s="302"/>
      <c r="Z465" s="301"/>
      <c r="AA465" s="302"/>
      <c r="AB465" s="301"/>
      <c r="AC465" s="302"/>
      <c r="AD465" s="301"/>
      <c r="AE465" s="302"/>
      <c r="AF465" s="301"/>
      <c r="AG465" s="302"/>
      <c r="AH465" s="301"/>
      <c r="AI465" s="302"/>
      <c r="AJ465" s="301"/>
      <c r="AK465" s="302"/>
      <c r="AL465" s="301"/>
      <c r="AM465" s="302"/>
      <c r="AN465" s="301"/>
      <c r="AO465" s="302"/>
      <c r="AP465" s="301"/>
      <c r="AQ465" s="302"/>
      <c r="AR465" s="301"/>
      <c r="AS465" s="302"/>
      <c r="AT465" s="301"/>
      <c r="AU465" s="302"/>
      <c r="AV465" s="301"/>
      <c r="AW465" s="302"/>
      <c r="AX465" s="301"/>
      <c r="AY465" s="302"/>
      <c r="AZ465" s="301"/>
      <c r="BA465" s="302"/>
      <c r="BB465" s="301"/>
    </row>
    <row r="466" spans="1:54" ht="14.25" customHeight="1" x14ac:dyDescent="0.25">
      <c r="A466" s="322"/>
      <c r="B466" s="301"/>
      <c r="C466" s="302"/>
      <c r="D466" s="301"/>
      <c r="E466" s="302"/>
      <c r="F466" s="301"/>
      <c r="G466" s="302"/>
      <c r="H466" s="301"/>
      <c r="I466" s="302"/>
      <c r="J466" s="301"/>
      <c r="K466" s="302"/>
      <c r="L466" s="301"/>
      <c r="M466" s="302"/>
      <c r="N466" s="301"/>
      <c r="O466" s="302"/>
      <c r="P466" s="301"/>
      <c r="Q466" s="302"/>
      <c r="R466" s="301"/>
      <c r="S466" s="302"/>
      <c r="T466" s="301"/>
      <c r="U466" s="302"/>
      <c r="V466" s="301"/>
      <c r="W466" s="302"/>
      <c r="X466" s="301"/>
      <c r="Y466" s="302"/>
      <c r="Z466" s="301"/>
      <c r="AA466" s="302"/>
      <c r="AB466" s="301"/>
      <c r="AC466" s="302"/>
      <c r="AD466" s="301"/>
      <c r="AE466" s="302"/>
      <c r="AF466" s="301"/>
      <c r="AG466" s="302"/>
      <c r="AH466" s="301"/>
      <c r="AI466" s="302"/>
      <c r="AJ466" s="301"/>
      <c r="AK466" s="302"/>
      <c r="AL466" s="301"/>
      <c r="AM466" s="302"/>
      <c r="AN466" s="301"/>
      <c r="AO466" s="302"/>
      <c r="AP466" s="301"/>
      <c r="AQ466" s="302"/>
      <c r="AR466" s="301"/>
      <c r="AS466" s="302"/>
      <c r="AT466" s="301"/>
      <c r="AU466" s="302"/>
      <c r="AV466" s="301"/>
      <c r="AW466" s="302"/>
      <c r="AX466" s="301"/>
      <c r="AY466" s="302"/>
      <c r="AZ466" s="301"/>
      <c r="BA466" s="302"/>
      <c r="BB466" s="301"/>
    </row>
    <row r="467" spans="1:54" ht="14.25" customHeight="1" x14ac:dyDescent="0.25">
      <c r="A467" s="322"/>
      <c r="B467" s="301"/>
      <c r="C467" s="302"/>
      <c r="D467" s="301"/>
      <c r="E467" s="302"/>
      <c r="F467" s="301"/>
      <c r="G467" s="302"/>
      <c r="H467" s="301"/>
      <c r="I467" s="302"/>
      <c r="J467" s="301"/>
      <c r="K467" s="302"/>
      <c r="L467" s="301"/>
      <c r="M467" s="302"/>
      <c r="N467" s="301"/>
      <c r="O467" s="302"/>
      <c r="P467" s="301"/>
      <c r="Q467" s="302"/>
      <c r="R467" s="301"/>
      <c r="S467" s="302"/>
      <c r="T467" s="301"/>
      <c r="U467" s="302"/>
      <c r="V467" s="301"/>
      <c r="W467" s="302"/>
      <c r="X467" s="301"/>
      <c r="Y467" s="302"/>
      <c r="Z467" s="301"/>
      <c r="AA467" s="302"/>
      <c r="AB467" s="301"/>
      <c r="AC467" s="302"/>
      <c r="AD467" s="301"/>
      <c r="AE467" s="302"/>
      <c r="AF467" s="301"/>
      <c r="AG467" s="302"/>
      <c r="AH467" s="301"/>
      <c r="AI467" s="302"/>
      <c r="AJ467" s="301"/>
      <c r="AK467" s="302"/>
      <c r="AL467" s="301"/>
      <c r="AM467" s="302"/>
      <c r="AN467" s="301"/>
      <c r="AO467" s="302"/>
      <c r="AP467" s="301"/>
      <c r="AQ467" s="302"/>
      <c r="AR467" s="301"/>
      <c r="AS467" s="302"/>
      <c r="AT467" s="301"/>
      <c r="AU467" s="302"/>
      <c r="AV467" s="301"/>
      <c r="AW467" s="302"/>
      <c r="AX467" s="301"/>
      <c r="AY467" s="302"/>
      <c r="AZ467" s="301"/>
      <c r="BA467" s="302"/>
      <c r="BB467" s="301"/>
    </row>
    <row r="468" spans="1:54" ht="14.25" customHeight="1" x14ac:dyDescent="0.25">
      <c r="A468" s="322"/>
      <c r="B468" s="301"/>
      <c r="C468" s="302"/>
      <c r="D468" s="301"/>
      <c r="E468" s="302"/>
      <c r="F468" s="301"/>
      <c r="G468" s="302"/>
      <c r="H468" s="301"/>
      <c r="I468" s="302"/>
      <c r="J468" s="301"/>
      <c r="K468" s="302"/>
      <c r="L468" s="301"/>
      <c r="M468" s="302"/>
      <c r="N468" s="301"/>
      <c r="O468" s="302"/>
      <c r="P468" s="301"/>
      <c r="Q468" s="302"/>
      <c r="R468" s="301"/>
      <c r="S468" s="302"/>
      <c r="T468" s="301"/>
      <c r="U468" s="302"/>
      <c r="V468" s="301"/>
      <c r="W468" s="302"/>
      <c r="X468" s="301"/>
      <c r="Y468" s="302"/>
      <c r="Z468" s="301"/>
      <c r="AA468" s="302"/>
      <c r="AB468" s="301"/>
      <c r="AC468" s="302"/>
      <c r="AD468" s="301"/>
      <c r="AE468" s="302"/>
      <c r="AF468" s="301"/>
      <c r="AG468" s="302"/>
      <c r="AH468" s="301"/>
      <c r="AI468" s="302"/>
      <c r="AJ468" s="301"/>
      <c r="AK468" s="302"/>
      <c r="AL468" s="301"/>
      <c r="AM468" s="302"/>
      <c r="AN468" s="301"/>
      <c r="AO468" s="302"/>
      <c r="AP468" s="301"/>
      <c r="AQ468" s="302"/>
      <c r="AR468" s="301"/>
      <c r="AS468" s="302"/>
      <c r="AT468" s="301"/>
      <c r="AU468" s="302"/>
      <c r="AV468" s="301"/>
      <c r="AW468" s="302"/>
      <c r="AX468" s="301"/>
      <c r="AY468" s="302"/>
      <c r="AZ468" s="301"/>
      <c r="BA468" s="302"/>
      <c r="BB468" s="301"/>
    </row>
    <row r="469" spans="1:54" ht="14.25" customHeight="1" x14ac:dyDescent="0.25">
      <c r="A469" s="322"/>
      <c r="B469" s="301"/>
      <c r="C469" s="302"/>
      <c r="D469" s="301"/>
      <c r="E469" s="302"/>
      <c r="F469" s="301"/>
      <c r="G469" s="302"/>
      <c r="H469" s="301"/>
      <c r="I469" s="302"/>
      <c r="J469" s="301"/>
      <c r="K469" s="302"/>
      <c r="L469" s="301"/>
      <c r="M469" s="302"/>
      <c r="N469" s="301"/>
      <c r="O469" s="302"/>
      <c r="P469" s="301"/>
      <c r="Q469" s="302"/>
      <c r="R469" s="301"/>
      <c r="S469" s="302"/>
      <c r="T469" s="301"/>
      <c r="U469" s="302"/>
      <c r="V469" s="301"/>
      <c r="W469" s="302"/>
      <c r="X469" s="301"/>
      <c r="Y469" s="302"/>
      <c r="Z469" s="301"/>
      <c r="AA469" s="302"/>
      <c r="AB469" s="301"/>
      <c r="AC469" s="302"/>
      <c r="AD469" s="301"/>
      <c r="AE469" s="302"/>
      <c r="AF469" s="301"/>
      <c r="AG469" s="302"/>
      <c r="AH469" s="301"/>
      <c r="AI469" s="302"/>
      <c r="AJ469" s="301"/>
      <c r="AK469" s="302"/>
      <c r="AL469" s="301"/>
      <c r="AM469" s="302"/>
      <c r="AN469" s="301"/>
      <c r="AO469" s="302"/>
      <c r="AP469" s="301"/>
      <c r="AQ469" s="302"/>
      <c r="AR469" s="301"/>
      <c r="AS469" s="302"/>
      <c r="AT469" s="301"/>
      <c r="AU469" s="302"/>
      <c r="AV469" s="301"/>
      <c r="AW469" s="302"/>
      <c r="AX469" s="301"/>
      <c r="AY469" s="302"/>
      <c r="AZ469" s="301"/>
      <c r="BA469" s="302"/>
      <c r="BB469" s="301"/>
    </row>
    <row r="470" spans="1:54" ht="14.25" customHeight="1" x14ac:dyDescent="0.25">
      <c r="A470" s="322"/>
      <c r="B470" s="301"/>
      <c r="C470" s="302"/>
      <c r="D470" s="301"/>
      <c r="E470" s="302"/>
      <c r="F470" s="301"/>
      <c r="G470" s="302"/>
      <c r="H470" s="301"/>
      <c r="I470" s="302"/>
      <c r="J470" s="301"/>
      <c r="K470" s="302"/>
      <c r="L470" s="301"/>
      <c r="M470" s="302"/>
      <c r="N470" s="301"/>
      <c r="O470" s="302"/>
      <c r="P470" s="301"/>
      <c r="Q470" s="302"/>
      <c r="R470" s="301"/>
      <c r="S470" s="302"/>
      <c r="T470" s="301"/>
      <c r="U470" s="302"/>
      <c r="V470" s="301"/>
      <c r="W470" s="302"/>
      <c r="X470" s="301"/>
      <c r="Y470" s="302"/>
      <c r="Z470" s="301"/>
      <c r="AA470" s="302"/>
      <c r="AB470" s="301"/>
      <c r="AC470" s="302"/>
      <c r="AD470" s="301"/>
      <c r="AE470" s="302"/>
      <c r="AF470" s="301"/>
      <c r="AG470" s="302"/>
      <c r="AH470" s="301"/>
      <c r="AI470" s="302"/>
      <c r="AJ470" s="301"/>
      <c r="AK470" s="302"/>
      <c r="AL470" s="301"/>
      <c r="AM470" s="302"/>
      <c r="AN470" s="301"/>
      <c r="AO470" s="302"/>
      <c r="AP470" s="301"/>
      <c r="AQ470" s="302"/>
      <c r="AR470" s="301"/>
      <c r="AS470" s="302"/>
      <c r="AT470" s="301"/>
      <c r="AU470" s="302"/>
      <c r="AV470" s="301"/>
      <c r="AW470" s="302"/>
      <c r="AX470" s="301"/>
      <c r="AY470" s="302"/>
      <c r="AZ470" s="301"/>
      <c r="BA470" s="302"/>
      <c r="BB470" s="301"/>
    </row>
    <row r="471" spans="1:54" ht="14.25" customHeight="1" x14ac:dyDescent="0.25">
      <c r="A471" s="322"/>
      <c r="B471" s="301"/>
      <c r="C471" s="302"/>
      <c r="D471" s="301"/>
      <c r="E471" s="302"/>
      <c r="F471" s="301"/>
      <c r="G471" s="302"/>
      <c r="H471" s="301"/>
      <c r="I471" s="302"/>
      <c r="J471" s="301"/>
      <c r="K471" s="302"/>
      <c r="L471" s="301"/>
      <c r="M471" s="302"/>
      <c r="N471" s="301"/>
      <c r="O471" s="302"/>
      <c r="P471" s="301"/>
      <c r="Q471" s="302"/>
      <c r="R471" s="301"/>
      <c r="S471" s="302"/>
      <c r="T471" s="301"/>
      <c r="U471" s="302"/>
      <c r="V471" s="301"/>
      <c r="W471" s="302"/>
      <c r="X471" s="301"/>
      <c r="Y471" s="302"/>
      <c r="Z471" s="301"/>
      <c r="AA471" s="302"/>
      <c r="AB471" s="301"/>
      <c r="AC471" s="302"/>
      <c r="AD471" s="301"/>
      <c r="AE471" s="302"/>
      <c r="AF471" s="301"/>
      <c r="AG471" s="302"/>
      <c r="AH471" s="301"/>
      <c r="AI471" s="302"/>
      <c r="AJ471" s="301"/>
      <c r="AK471" s="302"/>
      <c r="AL471" s="301"/>
      <c r="AM471" s="302"/>
      <c r="AN471" s="301"/>
      <c r="AO471" s="302"/>
      <c r="AP471" s="301"/>
      <c r="AQ471" s="302"/>
      <c r="AR471" s="301"/>
      <c r="AS471" s="302"/>
      <c r="AT471" s="301"/>
      <c r="AU471" s="302"/>
      <c r="AV471" s="301"/>
      <c r="AW471" s="302"/>
      <c r="AX471" s="301"/>
      <c r="AY471" s="302"/>
      <c r="AZ471" s="301"/>
      <c r="BA471" s="302"/>
      <c r="BB471" s="301"/>
    </row>
    <row r="472" spans="1:54" ht="14.25" customHeight="1" x14ac:dyDescent="0.25">
      <c r="A472" s="322"/>
      <c r="B472" s="301"/>
      <c r="C472" s="302"/>
      <c r="D472" s="301"/>
      <c r="E472" s="302"/>
      <c r="F472" s="301"/>
      <c r="G472" s="302"/>
      <c r="H472" s="301"/>
      <c r="I472" s="302"/>
      <c r="J472" s="301"/>
      <c r="K472" s="302"/>
      <c r="L472" s="301"/>
      <c r="M472" s="302"/>
      <c r="N472" s="301"/>
      <c r="O472" s="302"/>
      <c r="P472" s="301"/>
      <c r="Q472" s="302"/>
      <c r="R472" s="301"/>
      <c r="S472" s="302"/>
      <c r="T472" s="301"/>
      <c r="U472" s="302"/>
      <c r="V472" s="301"/>
      <c r="W472" s="302"/>
      <c r="X472" s="301"/>
      <c r="Y472" s="302"/>
      <c r="Z472" s="301"/>
      <c r="AA472" s="302"/>
      <c r="AB472" s="301"/>
      <c r="AC472" s="302"/>
      <c r="AD472" s="301"/>
      <c r="AE472" s="302"/>
      <c r="AF472" s="301"/>
      <c r="AG472" s="302"/>
      <c r="AH472" s="301"/>
      <c r="AI472" s="302"/>
      <c r="AJ472" s="301"/>
      <c r="AK472" s="302"/>
      <c r="AL472" s="301"/>
      <c r="AM472" s="302"/>
      <c r="AN472" s="301"/>
      <c r="AO472" s="302"/>
      <c r="AP472" s="301"/>
      <c r="AQ472" s="302"/>
      <c r="AR472" s="301"/>
      <c r="AS472" s="302"/>
      <c r="AT472" s="301"/>
      <c r="AU472" s="302"/>
      <c r="AV472" s="301"/>
      <c r="AW472" s="302"/>
      <c r="AX472" s="301"/>
      <c r="AY472" s="302"/>
      <c r="AZ472" s="301"/>
      <c r="BA472" s="302"/>
      <c r="BB472" s="301"/>
    </row>
    <row r="473" spans="1:54" ht="14.25" customHeight="1" x14ac:dyDescent="0.25">
      <c r="A473" s="322"/>
      <c r="B473" s="301"/>
      <c r="C473" s="302"/>
      <c r="D473" s="301"/>
      <c r="E473" s="302"/>
      <c r="F473" s="301"/>
      <c r="G473" s="302"/>
      <c r="H473" s="301"/>
      <c r="I473" s="302"/>
      <c r="J473" s="301"/>
      <c r="K473" s="302"/>
      <c r="L473" s="301"/>
      <c r="M473" s="302"/>
      <c r="N473" s="301"/>
      <c r="O473" s="302"/>
      <c r="P473" s="301"/>
      <c r="Q473" s="302"/>
      <c r="R473" s="301"/>
      <c r="S473" s="302"/>
      <c r="T473" s="301"/>
      <c r="U473" s="302"/>
      <c r="V473" s="301"/>
      <c r="W473" s="302"/>
      <c r="X473" s="301"/>
      <c r="Y473" s="302"/>
      <c r="Z473" s="301"/>
      <c r="AA473" s="302"/>
      <c r="AB473" s="301"/>
      <c r="AC473" s="302"/>
      <c r="AD473" s="301"/>
      <c r="AE473" s="302"/>
      <c r="AF473" s="301"/>
      <c r="AG473" s="302"/>
      <c r="AH473" s="301"/>
      <c r="AI473" s="302"/>
      <c r="AJ473" s="301"/>
      <c r="AK473" s="302"/>
      <c r="AL473" s="301"/>
      <c r="AM473" s="302"/>
      <c r="AN473" s="301"/>
      <c r="AO473" s="302"/>
      <c r="AP473" s="301"/>
      <c r="AQ473" s="302"/>
      <c r="AR473" s="301"/>
      <c r="AS473" s="302"/>
      <c r="AT473" s="301"/>
      <c r="AU473" s="302"/>
      <c r="AV473" s="301"/>
      <c r="AW473" s="302"/>
      <c r="AX473" s="301"/>
      <c r="AY473" s="302"/>
      <c r="AZ473" s="301"/>
      <c r="BA473" s="302"/>
      <c r="BB473" s="301"/>
    </row>
    <row r="474" spans="1:54" ht="14.25" customHeight="1" x14ac:dyDescent="0.25">
      <c r="A474" s="322"/>
      <c r="B474" s="301"/>
      <c r="C474" s="302"/>
      <c r="D474" s="301"/>
      <c r="E474" s="302"/>
      <c r="F474" s="301"/>
      <c r="G474" s="302"/>
      <c r="H474" s="301"/>
      <c r="I474" s="302"/>
      <c r="J474" s="301"/>
      <c r="K474" s="302"/>
      <c r="L474" s="301"/>
      <c r="M474" s="302"/>
      <c r="N474" s="301"/>
      <c r="O474" s="302"/>
      <c r="P474" s="301"/>
      <c r="Q474" s="302"/>
      <c r="R474" s="301"/>
      <c r="S474" s="302"/>
      <c r="T474" s="301"/>
      <c r="U474" s="302"/>
      <c r="V474" s="301"/>
      <c r="W474" s="302"/>
      <c r="X474" s="301"/>
      <c r="Y474" s="302"/>
      <c r="Z474" s="301"/>
      <c r="AA474" s="302"/>
      <c r="AB474" s="301"/>
      <c r="AC474" s="302"/>
      <c r="AD474" s="301"/>
      <c r="AE474" s="302"/>
      <c r="AF474" s="301"/>
      <c r="AG474" s="302"/>
      <c r="AH474" s="301"/>
      <c r="AI474" s="302"/>
      <c r="AJ474" s="301"/>
      <c r="AK474" s="302"/>
      <c r="AL474" s="301"/>
      <c r="AM474" s="302"/>
      <c r="AN474" s="301"/>
      <c r="AO474" s="302"/>
      <c r="AP474" s="301"/>
      <c r="AQ474" s="302"/>
      <c r="AR474" s="301"/>
      <c r="AS474" s="302"/>
      <c r="AT474" s="301"/>
      <c r="AU474" s="302"/>
      <c r="AV474" s="301"/>
      <c r="AW474" s="302"/>
      <c r="AX474" s="301"/>
      <c r="AY474" s="302"/>
      <c r="AZ474" s="301"/>
      <c r="BA474" s="302"/>
      <c r="BB474" s="301"/>
    </row>
    <row r="475" spans="1:54" ht="14.25" customHeight="1" x14ac:dyDescent="0.25">
      <c r="A475" s="322"/>
      <c r="B475" s="301"/>
      <c r="C475" s="302"/>
      <c r="D475" s="301"/>
      <c r="E475" s="302"/>
      <c r="F475" s="301"/>
      <c r="G475" s="302"/>
      <c r="H475" s="301"/>
      <c r="I475" s="302"/>
      <c r="J475" s="301"/>
      <c r="K475" s="302"/>
      <c r="L475" s="301"/>
      <c r="M475" s="302"/>
      <c r="N475" s="301"/>
      <c r="O475" s="302"/>
      <c r="P475" s="301"/>
      <c r="Q475" s="302"/>
      <c r="R475" s="301"/>
      <c r="S475" s="302"/>
      <c r="T475" s="301"/>
      <c r="U475" s="302"/>
      <c r="V475" s="301"/>
      <c r="W475" s="302"/>
      <c r="X475" s="301"/>
      <c r="Y475" s="302"/>
      <c r="Z475" s="301"/>
      <c r="AA475" s="302"/>
      <c r="AB475" s="301"/>
      <c r="AC475" s="302"/>
      <c r="AD475" s="301"/>
      <c r="AE475" s="302"/>
      <c r="AF475" s="301"/>
      <c r="AG475" s="302"/>
      <c r="AH475" s="301"/>
      <c r="AI475" s="302"/>
      <c r="AJ475" s="301"/>
      <c r="AK475" s="302"/>
      <c r="AL475" s="301"/>
      <c r="AM475" s="302"/>
      <c r="AN475" s="301"/>
      <c r="AO475" s="302"/>
      <c r="AP475" s="301"/>
      <c r="AQ475" s="302"/>
      <c r="AR475" s="301"/>
      <c r="AS475" s="302"/>
      <c r="AT475" s="301"/>
      <c r="AU475" s="302"/>
      <c r="AV475" s="301"/>
      <c r="AW475" s="302"/>
      <c r="AX475" s="301"/>
      <c r="AY475" s="302"/>
      <c r="AZ475" s="301"/>
      <c r="BA475" s="302"/>
      <c r="BB475" s="301"/>
    </row>
    <row r="476" spans="1:54" ht="14.25" customHeight="1" x14ac:dyDescent="0.25">
      <c r="A476" s="322"/>
      <c r="B476" s="301"/>
      <c r="C476" s="302"/>
      <c r="D476" s="301"/>
      <c r="E476" s="302"/>
      <c r="F476" s="301"/>
      <c r="G476" s="302"/>
      <c r="H476" s="301"/>
      <c r="I476" s="302"/>
      <c r="J476" s="301"/>
      <c r="K476" s="302"/>
      <c r="L476" s="301"/>
      <c r="M476" s="302"/>
      <c r="N476" s="301"/>
      <c r="O476" s="302"/>
      <c r="P476" s="301"/>
      <c r="Q476" s="302"/>
      <c r="R476" s="301"/>
      <c r="S476" s="302"/>
      <c r="T476" s="301"/>
      <c r="U476" s="302"/>
      <c r="V476" s="301"/>
      <c r="W476" s="302"/>
      <c r="X476" s="301"/>
      <c r="Y476" s="302"/>
      <c r="Z476" s="301"/>
      <c r="AA476" s="302"/>
      <c r="AB476" s="301"/>
      <c r="AC476" s="302"/>
      <c r="AD476" s="301"/>
      <c r="AE476" s="302"/>
      <c r="AF476" s="301"/>
      <c r="AG476" s="302"/>
      <c r="AH476" s="301"/>
      <c r="AI476" s="302"/>
      <c r="AJ476" s="301"/>
      <c r="AK476" s="302"/>
      <c r="AL476" s="301"/>
      <c r="AM476" s="302"/>
      <c r="AN476" s="301"/>
      <c r="AO476" s="302"/>
      <c r="AP476" s="301"/>
      <c r="AQ476" s="302"/>
      <c r="AR476" s="301"/>
      <c r="AS476" s="302"/>
      <c r="AT476" s="301"/>
      <c r="AU476" s="302"/>
      <c r="AV476" s="301"/>
      <c r="AW476" s="302"/>
      <c r="AX476" s="301"/>
      <c r="AY476" s="302"/>
      <c r="AZ476" s="301"/>
      <c r="BA476" s="302"/>
      <c r="BB476" s="301"/>
    </row>
    <row r="477" spans="1:54" ht="14.25" customHeight="1" x14ac:dyDescent="0.25">
      <c r="A477" s="322"/>
      <c r="B477" s="301"/>
      <c r="C477" s="302"/>
      <c r="D477" s="301"/>
      <c r="E477" s="302"/>
      <c r="F477" s="301"/>
      <c r="G477" s="302"/>
      <c r="H477" s="301"/>
      <c r="I477" s="302"/>
      <c r="J477" s="301"/>
      <c r="K477" s="302"/>
      <c r="L477" s="301"/>
      <c r="M477" s="302"/>
      <c r="N477" s="301"/>
      <c r="O477" s="302"/>
      <c r="P477" s="301"/>
      <c r="Q477" s="302"/>
      <c r="R477" s="301"/>
      <c r="S477" s="302"/>
      <c r="T477" s="301"/>
      <c r="U477" s="302"/>
      <c r="V477" s="301"/>
      <c r="W477" s="302"/>
      <c r="X477" s="301"/>
      <c r="Y477" s="302"/>
      <c r="Z477" s="301"/>
      <c r="AA477" s="302"/>
      <c r="AB477" s="301"/>
      <c r="AC477" s="302"/>
      <c r="AD477" s="301"/>
      <c r="AE477" s="302"/>
      <c r="AF477" s="301"/>
      <c r="AG477" s="302"/>
      <c r="AH477" s="301"/>
      <c r="AI477" s="302"/>
      <c r="AJ477" s="301"/>
      <c r="AK477" s="302"/>
      <c r="AL477" s="301"/>
      <c r="AM477" s="302"/>
      <c r="AN477" s="301"/>
      <c r="AO477" s="302"/>
      <c r="AP477" s="301"/>
      <c r="AQ477" s="302"/>
      <c r="AR477" s="301"/>
      <c r="AS477" s="302"/>
      <c r="AT477" s="301"/>
      <c r="AU477" s="302"/>
      <c r="AV477" s="301"/>
      <c r="AW477" s="302"/>
      <c r="AX477" s="301"/>
      <c r="AY477" s="302"/>
      <c r="AZ477" s="301"/>
      <c r="BA477" s="302"/>
      <c r="BB477" s="301"/>
    </row>
    <row r="478" spans="1:54" ht="14.25" customHeight="1" x14ac:dyDescent="0.25">
      <c r="A478" s="322"/>
      <c r="B478" s="301"/>
      <c r="C478" s="302"/>
      <c r="D478" s="301"/>
      <c r="E478" s="302"/>
      <c r="F478" s="301"/>
      <c r="G478" s="302"/>
      <c r="H478" s="301"/>
      <c r="I478" s="302"/>
      <c r="J478" s="301"/>
      <c r="K478" s="302"/>
      <c r="L478" s="301"/>
      <c r="M478" s="302"/>
      <c r="N478" s="301"/>
      <c r="O478" s="302"/>
      <c r="P478" s="301"/>
      <c r="Q478" s="302"/>
      <c r="R478" s="301"/>
      <c r="S478" s="302"/>
      <c r="T478" s="301"/>
      <c r="U478" s="302"/>
      <c r="V478" s="301"/>
      <c r="W478" s="302"/>
      <c r="X478" s="301"/>
      <c r="Y478" s="302"/>
      <c r="Z478" s="301"/>
      <c r="AA478" s="302"/>
      <c r="AB478" s="301"/>
      <c r="AC478" s="302"/>
      <c r="AD478" s="301"/>
      <c r="AE478" s="302"/>
      <c r="AF478" s="301"/>
      <c r="AG478" s="302"/>
      <c r="AH478" s="301"/>
      <c r="AI478" s="302"/>
      <c r="AJ478" s="301"/>
      <c r="AK478" s="302"/>
      <c r="AL478" s="301"/>
      <c r="AM478" s="302"/>
      <c r="AN478" s="301"/>
      <c r="AO478" s="302"/>
      <c r="AP478" s="301"/>
      <c r="AQ478" s="302"/>
      <c r="AR478" s="301"/>
      <c r="AS478" s="302"/>
      <c r="AT478" s="301"/>
      <c r="AU478" s="302"/>
      <c r="AV478" s="301"/>
      <c r="AW478" s="302"/>
      <c r="AX478" s="301"/>
      <c r="AY478" s="302"/>
      <c r="AZ478" s="301"/>
      <c r="BA478" s="302"/>
      <c r="BB478" s="301"/>
    </row>
    <row r="479" spans="1:54" ht="14.25" customHeight="1" x14ac:dyDescent="0.25">
      <c r="A479" s="322"/>
      <c r="B479" s="301"/>
      <c r="C479" s="302"/>
      <c r="D479" s="301"/>
      <c r="E479" s="302"/>
      <c r="F479" s="301"/>
      <c r="G479" s="302"/>
      <c r="H479" s="301"/>
      <c r="I479" s="302"/>
      <c r="J479" s="301"/>
      <c r="K479" s="302"/>
      <c r="L479" s="301"/>
      <c r="M479" s="302"/>
      <c r="N479" s="301"/>
      <c r="O479" s="302"/>
      <c r="P479" s="301"/>
      <c r="Q479" s="302"/>
      <c r="R479" s="301"/>
      <c r="S479" s="302"/>
      <c r="T479" s="301"/>
      <c r="U479" s="302"/>
      <c r="V479" s="301"/>
      <c r="W479" s="302"/>
      <c r="X479" s="301"/>
      <c r="Y479" s="302"/>
      <c r="Z479" s="301"/>
      <c r="AA479" s="302"/>
      <c r="AB479" s="301"/>
      <c r="AC479" s="302"/>
      <c r="AD479" s="301"/>
      <c r="AE479" s="302"/>
      <c r="AF479" s="301"/>
      <c r="AG479" s="302"/>
      <c r="AH479" s="301"/>
      <c r="AI479" s="302"/>
      <c r="AJ479" s="301"/>
      <c r="AK479" s="302"/>
      <c r="AL479" s="301"/>
      <c r="AM479" s="302"/>
      <c r="AN479" s="301"/>
      <c r="AO479" s="302"/>
      <c r="AP479" s="301"/>
      <c r="AQ479" s="302"/>
      <c r="AR479" s="301"/>
      <c r="AS479" s="302"/>
      <c r="AT479" s="301"/>
      <c r="AU479" s="302"/>
      <c r="AV479" s="301"/>
      <c r="AW479" s="302"/>
      <c r="AX479" s="301"/>
      <c r="AY479" s="302"/>
      <c r="AZ479" s="301"/>
      <c r="BA479" s="302"/>
      <c r="BB479" s="301"/>
    </row>
    <row r="480" spans="1:54" ht="14.25" customHeight="1" x14ac:dyDescent="0.25">
      <c r="A480" s="322"/>
      <c r="B480" s="301"/>
      <c r="C480" s="302"/>
      <c r="D480" s="301"/>
      <c r="E480" s="302"/>
      <c r="F480" s="301"/>
      <c r="G480" s="302"/>
      <c r="H480" s="301"/>
      <c r="I480" s="302"/>
      <c r="J480" s="301"/>
      <c r="K480" s="302"/>
      <c r="L480" s="301"/>
      <c r="M480" s="302"/>
      <c r="N480" s="301"/>
      <c r="O480" s="302"/>
      <c r="P480" s="301"/>
      <c r="Q480" s="302"/>
      <c r="R480" s="301"/>
      <c r="S480" s="302"/>
      <c r="T480" s="301"/>
      <c r="U480" s="302"/>
      <c r="V480" s="301"/>
      <c r="W480" s="302"/>
      <c r="X480" s="301"/>
      <c r="Y480" s="302"/>
      <c r="Z480" s="301"/>
      <c r="AA480" s="302"/>
      <c r="AB480" s="301"/>
      <c r="AC480" s="302"/>
      <c r="AD480" s="301"/>
      <c r="AE480" s="302"/>
      <c r="AF480" s="301"/>
      <c r="AG480" s="302"/>
      <c r="AH480" s="301"/>
      <c r="AI480" s="302"/>
      <c r="AJ480" s="301"/>
      <c r="AK480" s="302"/>
      <c r="AL480" s="301"/>
      <c r="AM480" s="302"/>
      <c r="AN480" s="301"/>
      <c r="AO480" s="302"/>
      <c r="AP480" s="301"/>
      <c r="AQ480" s="302"/>
      <c r="AR480" s="301"/>
      <c r="AS480" s="302"/>
      <c r="AT480" s="301"/>
      <c r="AU480" s="302"/>
      <c r="AV480" s="301"/>
      <c r="AW480" s="302"/>
      <c r="AX480" s="301"/>
      <c r="AY480" s="302"/>
      <c r="AZ480" s="301"/>
      <c r="BA480" s="302"/>
      <c r="BB480" s="301"/>
    </row>
    <row r="481" spans="1:54" ht="14.25" customHeight="1" x14ac:dyDescent="0.25">
      <c r="A481" s="322"/>
      <c r="B481" s="301"/>
      <c r="C481" s="302"/>
      <c r="D481" s="301"/>
      <c r="E481" s="302"/>
      <c r="F481" s="301"/>
      <c r="G481" s="302"/>
      <c r="H481" s="301"/>
      <c r="I481" s="302"/>
      <c r="J481" s="301"/>
      <c r="K481" s="302"/>
      <c r="L481" s="301"/>
      <c r="M481" s="302"/>
      <c r="N481" s="301"/>
      <c r="O481" s="302"/>
      <c r="P481" s="301"/>
      <c r="Q481" s="302"/>
      <c r="R481" s="301"/>
      <c r="S481" s="302"/>
      <c r="T481" s="301"/>
      <c r="U481" s="302"/>
      <c r="V481" s="301"/>
      <c r="W481" s="302"/>
      <c r="X481" s="301"/>
      <c r="Y481" s="302"/>
      <c r="Z481" s="301"/>
      <c r="AA481" s="302"/>
      <c r="AB481" s="301"/>
      <c r="AC481" s="302"/>
      <c r="AD481" s="301"/>
      <c r="AE481" s="302"/>
      <c r="AF481" s="301"/>
      <c r="AG481" s="302"/>
      <c r="AH481" s="301"/>
      <c r="AI481" s="302"/>
      <c r="AJ481" s="301"/>
      <c r="AK481" s="302"/>
      <c r="AL481" s="301"/>
      <c r="AM481" s="302"/>
      <c r="AN481" s="301"/>
      <c r="AO481" s="302"/>
      <c r="AP481" s="301"/>
      <c r="AQ481" s="302"/>
      <c r="AR481" s="301"/>
      <c r="AS481" s="302"/>
      <c r="AT481" s="301"/>
      <c r="AU481" s="302"/>
      <c r="AV481" s="301"/>
      <c r="AW481" s="302"/>
      <c r="AX481" s="301"/>
      <c r="AY481" s="302"/>
      <c r="AZ481" s="301"/>
      <c r="BA481" s="302"/>
      <c r="BB481" s="301"/>
    </row>
    <row r="482" spans="1:54" ht="14.25" customHeight="1" x14ac:dyDescent="0.25">
      <c r="A482" s="322"/>
      <c r="B482" s="301"/>
      <c r="C482" s="302"/>
      <c r="D482" s="301"/>
      <c r="E482" s="302"/>
      <c r="F482" s="301"/>
      <c r="G482" s="302"/>
      <c r="H482" s="301"/>
      <c r="I482" s="302"/>
      <c r="J482" s="301"/>
      <c r="K482" s="302"/>
      <c r="L482" s="301"/>
      <c r="M482" s="302"/>
      <c r="N482" s="301"/>
      <c r="O482" s="302"/>
      <c r="P482" s="301"/>
      <c r="Q482" s="302"/>
      <c r="R482" s="301"/>
      <c r="S482" s="302"/>
      <c r="T482" s="301"/>
      <c r="U482" s="302"/>
      <c r="V482" s="301"/>
      <c r="W482" s="302"/>
      <c r="X482" s="301"/>
      <c r="Y482" s="302"/>
      <c r="Z482" s="301"/>
      <c r="AA482" s="302"/>
      <c r="AB482" s="301"/>
      <c r="AC482" s="302"/>
      <c r="AD482" s="301"/>
      <c r="AE482" s="302"/>
      <c r="AF482" s="301"/>
      <c r="AG482" s="302"/>
      <c r="AH482" s="301"/>
      <c r="AI482" s="302"/>
      <c r="AJ482" s="301"/>
      <c r="AK482" s="302"/>
      <c r="AL482" s="301"/>
      <c r="AM482" s="302"/>
      <c r="AN482" s="301"/>
      <c r="AO482" s="302"/>
      <c r="AP482" s="301"/>
      <c r="AQ482" s="302"/>
      <c r="AR482" s="301"/>
      <c r="AS482" s="302"/>
      <c r="AT482" s="301"/>
      <c r="AU482" s="302"/>
      <c r="AV482" s="301"/>
      <c r="AW482" s="302"/>
      <c r="AX482" s="301"/>
      <c r="AY482" s="302"/>
      <c r="AZ482" s="301"/>
      <c r="BA482" s="302"/>
      <c r="BB482" s="301"/>
    </row>
    <row r="483" spans="1:54" ht="14.25" customHeight="1" x14ac:dyDescent="0.25">
      <c r="A483" s="322"/>
      <c r="B483" s="301"/>
      <c r="C483" s="302"/>
      <c r="D483" s="301"/>
      <c r="E483" s="302"/>
      <c r="F483" s="301"/>
      <c r="G483" s="302"/>
      <c r="H483" s="301"/>
      <c r="I483" s="302"/>
      <c r="J483" s="301"/>
      <c r="K483" s="302"/>
      <c r="L483" s="301"/>
      <c r="M483" s="302"/>
      <c r="N483" s="301"/>
      <c r="O483" s="302"/>
      <c r="P483" s="301"/>
      <c r="Q483" s="302"/>
      <c r="R483" s="301"/>
      <c r="S483" s="302"/>
      <c r="T483" s="301"/>
      <c r="U483" s="302"/>
      <c r="V483" s="301"/>
      <c r="W483" s="302"/>
      <c r="X483" s="301"/>
      <c r="Y483" s="302"/>
      <c r="Z483" s="301"/>
      <c r="AA483" s="302"/>
      <c r="AB483" s="301"/>
      <c r="AC483" s="302"/>
      <c r="AD483" s="301"/>
      <c r="AE483" s="302"/>
      <c r="AF483" s="301"/>
      <c r="AG483" s="302"/>
      <c r="AH483" s="301"/>
      <c r="AI483" s="302"/>
      <c r="AJ483" s="301"/>
      <c r="AK483" s="302"/>
      <c r="AL483" s="301"/>
      <c r="AM483" s="302"/>
      <c r="AN483" s="301"/>
      <c r="AO483" s="302"/>
      <c r="AP483" s="301"/>
      <c r="AQ483" s="302"/>
      <c r="AR483" s="301"/>
      <c r="AS483" s="302"/>
      <c r="AT483" s="301"/>
      <c r="AU483" s="302"/>
      <c r="AV483" s="301"/>
      <c r="AW483" s="302"/>
      <c r="AX483" s="301"/>
      <c r="AY483" s="302"/>
      <c r="AZ483" s="301"/>
      <c r="BA483" s="302"/>
      <c r="BB483" s="301"/>
    </row>
    <row r="484" spans="1:54" ht="14.25" customHeight="1" x14ac:dyDescent="0.25">
      <c r="A484" s="322"/>
      <c r="B484" s="301"/>
      <c r="C484" s="302"/>
      <c r="D484" s="301"/>
      <c r="E484" s="302"/>
      <c r="F484" s="301"/>
      <c r="G484" s="302"/>
      <c r="H484" s="301"/>
      <c r="I484" s="302"/>
      <c r="J484" s="301"/>
      <c r="K484" s="302"/>
      <c r="L484" s="301"/>
      <c r="M484" s="302"/>
      <c r="N484" s="301"/>
      <c r="O484" s="302"/>
      <c r="P484" s="301"/>
      <c r="Q484" s="302"/>
      <c r="R484" s="301"/>
      <c r="S484" s="302"/>
      <c r="T484" s="301"/>
      <c r="U484" s="302"/>
      <c r="V484" s="301"/>
      <c r="W484" s="302"/>
      <c r="X484" s="301"/>
      <c r="Y484" s="302"/>
      <c r="Z484" s="301"/>
      <c r="AA484" s="302"/>
      <c r="AB484" s="301"/>
      <c r="AC484" s="302"/>
      <c r="AD484" s="301"/>
      <c r="AE484" s="302"/>
      <c r="AF484" s="301"/>
      <c r="AG484" s="302"/>
      <c r="AH484" s="301"/>
      <c r="AI484" s="302"/>
      <c r="AJ484" s="301"/>
      <c r="AK484" s="302"/>
      <c r="AL484" s="301"/>
      <c r="AM484" s="302"/>
      <c r="AN484" s="301"/>
      <c r="AO484" s="302"/>
      <c r="AP484" s="301"/>
      <c r="AQ484" s="302"/>
      <c r="AR484" s="301"/>
      <c r="AS484" s="302"/>
      <c r="AT484" s="301"/>
      <c r="AU484" s="302"/>
      <c r="AV484" s="301"/>
      <c r="AW484" s="302"/>
      <c r="AX484" s="301"/>
      <c r="AY484" s="302"/>
      <c r="AZ484" s="301"/>
      <c r="BA484" s="302"/>
      <c r="BB484" s="301"/>
    </row>
    <row r="485" spans="1:54" ht="14.25" customHeight="1" x14ac:dyDescent="0.25">
      <c r="A485" s="322"/>
      <c r="B485" s="301"/>
      <c r="C485" s="302"/>
      <c r="D485" s="301"/>
      <c r="E485" s="302"/>
      <c r="F485" s="301"/>
      <c r="G485" s="302"/>
      <c r="H485" s="301"/>
      <c r="I485" s="302"/>
      <c r="J485" s="301"/>
      <c r="K485" s="302"/>
      <c r="L485" s="301"/>
      <c r="M485" s="302"/>
      <c r="N485" s="301"/>
      <c r="O485" s="302"/>
      <c r="P485" s="301"/>
      <c r="Q485" s="302"/>
      <c r="R485" s="301"/>
      <c r="S485" s="302"/>
      <c r="T485" s="301"/>
      <c r="U485" s="302"/>
      <c r="V485" s="301"/>
      <c r="W485" s="302"/>
      <c r="X485" s="301"/>
      <c r="Y485" s="302"/>
      <c r="Z485" s="301"/>
      <c r="AA485" s="302"/>
      <c r="AB485" s="301"/>
      <c r="AC485" s="302"/>
      <c r="AD485" s="301"/>
      <c r="AE485" s="302"/>
      <c r="AF485" s="301"/>
      <c r="AG485" s="302"/>
      <c r="AH485" s="301"/>
      <c r="AI485" s="302"/>
      <c r="AJ485" s="301"/>
      <c r="AK485" s="302"/>
      <c r="AL485" s="301"/>
      <c r="AM485" s="302"/>
      <c r="AN485" s="301"/>
      <c r="AO485" s="302"/>
      <c r="AP485" s="301"/>
      <c r="AQ485" s="302"/>
      <c r="AR485" s="301"/>
      <c r="AS485" s="302"/>
      <c r="AT485" s="301"/>
      <c r="AU485" s="302"/>
      <c r="AV485" s="301"/>
      <c r="AW485" s="302"/>
      <c r="AX485" s="301"/>
      <c r="AY485" s="302"/>
      <c r="AZ485" s="301"/>
      <c r="BA485" s="302"/>
      <c r="BB485" s="301"/>
    </row>
    <row r="486" spans="1:54" ht="14.25" customHeight="1" x14ac:dyDescent="0.25">
      <c r="A486" s="322"/>
      <c r="B486" s="301"/>
      <c r="C486" s="302"/>
      <c r="D486" s="301"/>
      <c r="E486" s="302"/>
      <c r="F486" s="301"/>
      <c r="G486" s="302"/>
      <c r="H486" s="301"/>
      <c r="I486" s="302"/>
      <c r="J486" s="301"/>
      <c r="K486" s="302"/>
      <c r="L486" s="301"/>
      <c r="M486" s="302"/>
      <c r="N486" s="301"/>
      <c r="O486" s="302"/>
      <c r="P486" s="301"/>
      <c r="Q486" s="302"/>
      <c r="R486" s="301"/>
      <c r="S486" s="302"/>
      <c r="T486" s="301"/>
      <c r="U486" s="302"/>
      <c r="V486" s="301"/>
      <c r="W486" s="302"/>
      <c r="X486" s="301"/>
      <c r="Y486" s="302"/>
      <c r="Z486" s="301"/>
      <c r="AA486" s="302"/>
      <c r="AB486" s="301"/>
      <c r="AC486" s="302"/>
      <c r="AD486" s="301"/>
      <c r="AE486" s="302"/>
      <c r="AF486" s="301"/>
      <c r="AG486" s="302"/>
      <c r="AH486" s="301"/>
      <c r="AI486" s="302"/>
      <c r="AJ486" s="301"/>
      <c r="AK486" s="302"/>
      <c r="AL486" s="301"/>
      <c r="AM486" s="302"/>
      <c r="AN486" s="301"/>
      <c r="AO486" s="302"/>
      <c r="AP486" s="301"/>
      <c r="AQ486" s="302"/>
      <c r="AR486" s="301"/>
      <c r="AS486" s="302"/>
      <c r="AT486" s="301"/>
      <c r="AU486" s="302"/>
      <c r="AV486" s="301"/>
      <c r="AW486" s="302"/>
      <c r="AX486" s="301"/>
      <c r="AY486" s="302"/>
      <c r="AZ486" s="301"/>
      <c r="BA486" s="302"/>
      <c r="BB486" s="301"/>
    </row>
    <row r="487" spans="1:54" ht="14.25" customHeight="1" x14ac:dyDescent="0.25">
      <c r="A487" s="322"/>
      <c r="B487" s="301"/>
      <c r="C487" s="302"/>
      <c r="D487" s="301"/>
      <c r="E487" s="302"/>
      <c r="F487" s="301"/>
      <c r="G487" s="302"/>
      <c r="H487" s="301"/>
      <c r="I487" s="302"/>
      <c r="J487" s="301"/>
      <c r="K487" s="302"/>
      <c r="L487" s="301"/>
      <c r="M487" s="302"/>
      <c r="N487" s="301"/>
      <c r="O487" s="302"/>
      <c r="P487" s="301"/>
      <c r="Q487" s="302"/>
      <c r="R487" s="301"/>
      <c r="S487" s="302"/>
      <c r="T487" s="301"/>
      <c r="U487" s="302"/>
      <c r="V487" s="301"/>
      <c r="W487" s="302"/>
      <c r="X487" s="301"/>
      <c r="Y487" s="302"/>
      <c r="Z487" s="301"/>
      <c r="AA487" s="302"/>
      <c r="AB487" s="301"/>
      <c r="AC487" s="302"/>
      <c r="AD487" s="301"/>
      <c r="AE487" s="302"/>
      <c r="AF487" s="301"/>
      <c r="AG487" s="302"/>
      <c r="AH487" s="301"/>
      <c r="AI487" s="302"/>
      <c r="AJ487" s="301"/>
      <c r="AK487" s="302"/>
      <c r="AL487" s="301"/>
      <c r="AM487" s="302"/>
      <c r="AN487" s="301"/>
      <c r="AO487" s="302"/>
      <c r="AP487" s="301"/>
      <c r="AQ487" s="302"/>
      <c r="AR487" s="301"/>
      <c r="AS487" s="302"/>
      <c r="AT487" s="301"/>
      <c r="AU487" s="302"/>
      <c r="AV487" s="301"/>
      <c r="AW487" s="302"/>
      <c r="AX487" s="301"/>
      <c r="AY487" s="302"/>
      <c r="AZ487" s="301"/>
      <c r="BA487" s="302"/>
      <c r="BB487" s="301"/>
    </row>
    <row r="488" spans="1:54" ht="14.25" customHeight="1" x14ac:dyDescent="0.25">
      <c r="A488" s="322"/>
      <c r="B488" s="301"/>
      <c r="C488" s="302"/>
      <c r="D488" s="301"/>
      <c r="E488" s="302"/>
      <c r="F488" s="301"/>
      <c r="G488" s="302"/>
      <c r="H488" s="301"/>
      <c r="I488" s="302"/>
      <c r="J488" s="301"/>
      <c r="K488" s="302"/>
      <c r="L488" s="301"/>
      <c r="M488" s="302"/>
      <c r="N488" s="301"/>
      <c r="O488" s="302"/>
      <c r="P488" s="301"/>
      <c r="Q488" s="302"/>
      <c r="R488" s="301"/>
      <c r="S488" s="302"/>
      <c r="T488" s="301"/>
      <c r="U488" s="302"/>
      <c r="V488" s="301"/>
      <c r="W488" s="302"/>
      <c r="X488" s="301"/>
      <c r="Y488" s="302"/>
      <c r="Z488" s="301"/>
      <c r="AA488" s="302"/>
      <c r="AB488" s="301"/>
      <c r="AC488" s="302"/>
      <c r="AD488" s="301"/>
      <c r="AE488" s="302"/>
      <c r="AF488" s="301"/>
      <c r="AG488" s="302"/>
      <c r="AH488" s="301"/>
      <c r="AI488" s="302"/>
      <c r="AJ488" s="301"/>
      <c r="AK488" s="302"/>
      <c r="AL488" s="301"/>
      <c r="AM488" s="302"/>
      <c r="AN488" s="301"/>
      <c r="AO488" s="302"/>
      <c r="AP488" s="301"/>
      <c r="AQ488" s="302"/>
      <c r="AR488" s="301"/>
      <c r="AS488" s="302"/>
      <c r="AT488" s="301"/>
      <c r="AU488" s="302"/>
      <c r="AV488" s="301"/>
      <c r="AW488" s="302"/>
      <c r="AX488" s="301"/>
      <c r="AY488" s="302"/>
      <c r="AZ488" s="301"/>
      <c r="BA488" s="302"/>
      <c r="BB488" s="301"/>
    </row>
    <row r="489" spans="1:54" ht="14.25" customHeight="1" x14ac:dyDescent="0.25">
      <c r="A489" s="322"/>
      <c r="B489" s="301"/>
      <c r="C489" s="302"/>
      <c r="D489" s="301"/>
      <c r="E489" s="302"/>
      <c r="F489" s="301"/>
      <c r="G489" s="302"/>
      <c r="H489" s="301"/>
      <c r="I489" s="302"/>
      <c r="J489" s="301"/>
      <c r="K489" s="302"/>
      <c r="L489" s="301"/>
      <c r="M489" s="302"/>
      <c r="N489" s="301"/>
      <c r="O489" s="302"/>
      <c r="P489" s="301"/>
      <c r="Q489" s="302"/>
      <c r="R489" s="301"/>
      <c r="S489" s="302"/>
      <c r="T489" s="301"/>
      <c r="U489" s="302"/>
      <c r="V489" s="301"/>
      <c r="W489" s="302"/>
      <c r="X489" s="301"/>
      <c r="Y489" s="302"/>
      <c r="Z489" s="301"/>
      <c r="AA489" s="302"/>
      <c r="AB489" s="301"/>
      <c r="AC489" s="302"/>
      <c r="AD489" s="301"/>
      <c r="AE489" s="302"/>
      <c r="AF489" s="301"/>
      <c r="AG489" s="302"/>
      <c r="AH489" s="301"/>
      <c r="AI489" s="302"/>
      <c r="AJ489" s="301"/>
      <c r="AK489" s="302"/>
      <c r="AL489" s="301"/>
      <c r="AM489" s="302"/>
      <c r="AN489" s="301"/>
      <c r="AO489" s="302"/>
      <c r="AP489" s="301"/>
      <c r="AQ489" s="302"/>
      <c r="AR489" s="301"/>
      <c r="AS489" s="302"/>
      <c r="AT489" s="301"/>
      <c r="AU489" s="302"/>
      <c r="AV489" s="301"/>
      <c r="AW489" s="302"/>
      <c r="AX489" s="301"/>
      <c r="AY489" s="302"/>
      <c r="AZ489" s="301"/>
      <c r="BA489" s="302"/>
      <c r="BB489" s="301"/>
    </row>
    <row r="490" spans="1:54" ht="14.25" customHeight="1" x14ac:dyDescent="0.25">
      <c r="A490" s="322"/>
      <c r="B490" s="301"/>
      <c r="C490" s="302"/>
      <c r="D490" s="301"/>
      <c r="E490" s="302"/>
      <c r="F490" s="301"/>
      <c r="G490" s="302"/>
      <c r="H490" s="301"/>
      <c r="I490" s="302"/>
      <c r="J490" s="301"/>
      <c r="K490" s="302"/>
      <c r="L490" s="301"/>
      <c r="M490" s="302"/>
      <c r="N490" s="301"/>
      <c r="O490" s="302"/>
      <c r="P490" s="301"/>
      <c r="Q490" s="302"/>
      <c r="R490" s="301"/>
      <c r="S490" s="302"/>
      <c r="T490" s="301"/>
      <c r="U490" s="302"/>
      <c r="V490" s="301"/>
      <c r="W490" s="302"/>
      <c r="X490" s="301"/>
      <c r="Y490" s="302"/>
      <c r="Z490" s="301"/>
      <c r="AA490" s="302"/>
      <c r="AB490" s="301"/>
      <c r="AC490" s="302"/>
      <c r="AD490" s="301"/>
      <c r="AE490" s="302"/>
      <c r="AF490" s="301"/>
      <c r="AG490" s="302"/>
      <c r="AH490" s="301"/>
      <c r="AI490" s="302"/>
      <c r="AJ490" s="301"/>
      <c r="AK490" s="302"/>
      <c r="AL490" s="301"/>
      <c r="AM490" s="302"/>
      <c r="AN490" s="301"/>
      <c r="AO490" s="302"/>
      <c r="AP490" s="301"/>
      <c r="AQ490" s="302"/>
      <c r="AR490" s="301"/>
      <c r="AS490" s="302"/>
      <c r="AT490" s="301"/>
      <c r="AU490" s="302"/>
      <c r="AV490" s="301"/>
      <c r="AW490" s="302"/>
      <c r="AX490" s="301"/>
      <c r="AY490" s="302"/>
      <c r="AZ490" s="301"/>
      <c r="BA490" s="302"/>
      <c r="BB490" s="301"/>
    </row>
    <row r="491" spans="1:54" ht="14.25" customHeight="1" x14ac:dyDescent="0.25">
      <c r="A491" s="322"/>
      <c r="B491" s="301"/>
      <c r="C491" s="302"/>
      <c r="D491" s="301"/>
      <c r="E491" s="302"/>
      <c r="F491" s="301"/>
      <c r="G491" s="302"/>
      <c r="H491" s="301"/>
      <c r="I491" s="302"/>
      <c r="J491" s="301"/>
      <c r="K491" s="302"/>
      <c r="L491" s="301"/>
      <c r="M491" s="302"/>
      <c r="N491" s="301"/>
      <c r="O491" s="302"/>
      <c r="P491" s="301"/>
      <c r="Q491" s="302"/>
      <c r="R491" s="301"/>
      <c r="S491" s="302"/>
      <c r="T491" s="301"/>
      <c r="U491" s="302"/>
      <c r="V491" s="301"/>
      <c r="W491" s="302"/>
      <c r="X491" s="301"/>
      <c r="Y491" s="302"/>
      <c r="Z491" s="301"/>
      <c r="AA491" s="302"/>
      <c r="AB491" s="301"/>
      <c r="AC491" s="302"/>
      <c r="AD491" s="301"/>
      <c r="AE491" s="302"/>
      <c r="AF491" s="301"/>
      <c r="AG491" s="302"/>
      <c r="AH491" s="301"/>
      <c r="AI491" s="302"/>
      <c r="AJ491" s="301"/>
      <c r="AK491" s="302"/>
      <c r="AL491" s="301"/>
      <c r="AM491" s="302"/>
      <c r="AN491" s="301"/>
      <c r="AO491" s="302"/>
      <c r="AP491" s="301"/>
      <c r="AQ491" s="302"/>
      <c r="AR491" s="301"/>
      <c r="AS491" s="302"/>
      <c r="AT491" s="301"/>
      <c r="AU491" s="302"/>
      <c r="AV491" s="301"/>
      <c r="AW491" s="302"/>
      <c r="AX491" s="301"/>
      <c r="AY491" s="302"/>
      <c r="AZ491" s="301"/>
      <c r="BA491" s="302"/>
      <c r="BB491" s="301"/>
    </row>
    <row r="492" spans="1:54" ht="14.25" customHeight="1" x14ac:dyDescent="0.25">
      <c r="A492" s="322"/>
      <c r="B492" s="301"/>
      <c r="C492" s="302"/>
      <c r="D492" s="301"/>
      <c r="E492" s="302"/>
      <c r="F492" s="301"/>
      <c r="G492" s="302"/>
      <c r="H492" s="301"/>
      <c r="I492" s="302"/>
      <c r="J492" s="301"/>
      <c r="K492" s="302"/>
      <c r="L492" s="301"/>
      <c r="M492" s="302"/>
      <c r="N492" s="301"/>
      <c r="O492" s="302"/>
      <c r="P492" s="301"/>
      <c r="Q492" s="302"/>
      <c r="R492" s="301"/>
      <c r="S492" s="302"/>
      <c r="T492" s="301"/>
      <c r="U492" s="302"/>
      <c r="V492" s="301"/>
      <c r="W492" s="302"/>
      <c r="X492" s="301"/>
      <c r="Y492" s="302"/>
      <c r="Z492" s="301"/>
      <c r="AA492" s="302"/>
      <c r="AB492" s="301"/>
      <c r="AC492" s="302"/>
      <c r="AD492" s="301"/>
      <c r="AE492" s="302"/>
      <c r="AF492" s="301"/>
      <c r="AG492" s="302"/>
      <c r="AH492" s="301"/>
      <c r="AI492" s="302"/>
      <c r="AJ492" s="301"/>
      <c r="AK492" s="302"/>
      <c r="AL492" s="301"/>
      <c r="AM492" s="302"/>
      <c r="AN492" s="301"/>
      <c r="AO492" s="302"/>
      <c r="AP492" s="301"/>
      <c r="AQ492" s="302"/>
      <c r="AR492" s="301"/>
      <c r="AS492" s="302"/>
      <c r="AT492" s="301"/>
      <c r="AU492" s="302"/>
      <c r="AV492" s="301"/>
      <c r="AW492" s="302"/>
      <c r="AX492" s="301"/>
      <c r="AY492" s="302"/>
      <c r="AZ492" s="301"/>
      <c r="BA492" s="302"/>
      <c r="BB492" s="301"/>
    </row>
    <row r="493" spans="1:54" ht="14.25" customHeight="1" x14ac:dyDescent="0.25">
      <c r="A493" s="322"/>
      <c r="B493" s="301"/>
      <c r="C493" s="302"/>
      <c r="D493" s="301"/>
      <c r="E493" s="302"/>
      <c r="F493" s="301"/>
      <c r="G493" s="302"/>
      <c r="H493" s="301"/>
      <c r="I493" s="302"/>
      <c r="J493" s="301"/>
      <c r="K493" s="302"/>
      <c r="L493" s="301"/>
      <c r="M493" s="302"/>
      <c r="N493" s="301"/>
      <c r="O493" s="302"/>
      <c r="P493" s="301"/>
      <c r="Q493" s="302"/>
      <c r="R493" s="301"/>
      <c r="S493" s="302"/>
      <c r="T493" s="301"/>
      <c r="U493" s="302"/>
      <c r="V493" s="301"/>
      <c r="W493" s="302"/>
      <c r="X493" s="301"/>
      <c r="Y493" s="302"/>
      <c r="Z493" s="301"/>
      <c r="AA493" s="302"/>
      <c r="AB493" s="301"/>
      <c r="AC493" s="302"/>
      <c r="AD493" s="301"/>
      <c r="AE493" s="302"/>
      <c r="AF493" s="301"/>
      <c r="AG493" s="302"/>
      <c r="AH493" s="301"/>
      <c r="AI493" s="302"/>
      <c r="AJ493" s="301"/>
      <c r="AK493" s="302"/>
      <c r="AL493" s="301"/>
      <c r="AM493" s="302"/>
      <c r="AN493" s="301"/>
      <c r="AO493" s="302"/>
      <c r="AP493" s="301"/>
      <c r="AQ493" s="302"/>
      <c r="AR493" s="301"/>
      <c r="AS493" s="302"/>
      <c r="AT493" s="301"/>
      <c r="AU493" s="302"/>
      <c r="AV493" s="301"/>
      <c r="AW493" s="302"/>
      <c r="AX493" s="301"/>
      <c r="AY493" s="302"/>
      <c r="AZ493" s="301"/>
      <c r="BA493" s="302"/>
      <c r="BB493" s="301"/>
    </row>
    <row r="494" spans="1:54" ht="14.25" customHeight="1" x14ac:dyDescent="0.25">
      <c r="A494" s="322"/>
      <c r="B494" s="301"/>
      <c r="C494" s="302"/>
      <c r="D494" s="301"/>
      <c r="E494" s="302"/>
      <c r="F494" s="301"/>
      <c r="G494" s="302"/>
      <c r="H494" s="301"/>
      <c r="I494" s="302"/>
      <c r="J494" s="301"/>
      <c r="K494" s="302"/>
      <c r="L494" s="301"/>
      <c r="M494" s="302"/>
      <c r="N494" s="301"/>
      <c r="O494" s="302"/>
      <c r="P494" s="301"/>
      <c r="Q494" s="302"/>
      <c r="R494" s="301"/>
      <c r="S494" s="302"/>
      <c r="T494" s="301"/>
      <c r="U494" s="302"/>
      <c r="V494" s="301"/>
      <c r="W494" s="302"/>
      <c r="X494" s="301"/>
      <c r="Y494" s="302"/>
      <c r="Z494" s="301"/>
      <c r="AA494" s="302"/>
      <c r="AB494" s="301"/>
      <c r="AC494" s="302"/>
      <c r="AD494" s="301"/>
      <c r="AE494" s="302"/>
      <c r="AF494" s="301"/>
      <c r="AG494" s="302"/>
      <c r="AH494" s="301"/>
      <c r="AI494" s="302"/>
      <c r="AJ494" s="301"/>
      <c r="AK494" s="302"/>
      <c r="AL494" s="301"/>
      <c r="AM494" s="302"/>
      <c r="AN494" s="301"/>
      <c r="AO494" s="302"/>
      <c r="AP494" s="301"/>
      <c r="AQ494" s="302"/>
      <c r="AR494" s="301"/>
      <c r="AS494" s="302"/>
      <c r="AT494" s="301"/>
      <c r="AU494" s="302"/>
      <c r="AV494" s="301"/>
      <c r="AW494" s="302"/>
      <c r="AX494" s="301"/>
      <c r="AY494" s="302"/>
      <c r="AZ494" s="301"/>
      <c r="BA494" s="302"/>
      <c r="BB494" s="301"/>
    </row>
    <row r="495" spans="1:54" ht="14.25" customHeight="1" x14ac:dyDescent="0.25">
      <c r="A495" s="322"/>
      <c r="B495" s="301"/>
      <c r="C495" s="302"/>
      <c r="D495" s="301"/>
      <c r="E495" s="302"/>
      <c r="F495" s="301"/>
      <c r="G495" s="302"/>
      <c r="H495" s="301"/>
      <c r="I495" s="302"/>
      <c r="J495" s="301"/>
      <c r="K495" s="302"/>
      <c r="L495" s="301"/>
      <c r="M495" s="302"/>
      <c r="N495" s="301"/>
      <c r="O495" s="302"/>
      <c r="P495" s="301"/>
      <c r="Q495" s="302"/>
      <c r="R495" s="301"/>
      <c r="S495" s="302"/>
      <c r="T495" s="301"/>
      <c r="U495" s="302"/>
      <c r="V495" s="301"/>
      <c r="W495" s="302"/>
      <c r="X495" s="301"/>
      <c r="Y495" s="302"/>
      <c r="Z495" s="301"/>
      <c r="AA495" s="302"/>
      <c r="AB495" s="301"/>
      <c r="AC495" s="302"/>
      <c r="AD495" s="301"/>
      <c r="AE495" s="302"/>
      <c r="AF495" s="301"/>
      <c r="AG495" s="302"/>
      <c r="AH495" s="301"/>
      <c r="AI495" s="302"/>
      <c r="AJ495" s="301"/>
      <c r="AK495" s="302"/>
      <c r="AL495" s="301"/>
      <c r="AM495" s="302"/>
      <c r="AN495" s="301"/>
      <c r="AO495" s="302"/>
      <c r="AP495" s="301"/>
      <c r="AQ495" s="302"/>
      <c r="AR495" s="301"/>
      <c r="AS495" s="302"/>
      <c r="AT495" s="301"/>
      <c r="AU495" s="302"/>
      <c r="AV495" s="301"/>
      <c r="AW495" s="302"/>
      <c r="AX495" s="301"/>
      <c r="AY495" s="302"/>
      <c r="AZ495" s="301"/>
      <c r="BA495" s="302"/>
      <c r="BB495" s="301"/>
    </row>
    <row r="496" spans="1:54" ht="14.25" customHeight="1" x14ac:dyDescent="0.25">
      <c r="A496" s="322"/>
      <c r="B496" s="301"/>
      <c r="C496" s="302"/>
      <c r="D496" s="301"/>
      <c r="E496" s="302"/>
      <c r="F496" s="301"/>
      <c r="G496" s="302"/>
      <c r="H496" s="301"/>
      <c r="I496" s="302"/>
      <c r="J496" s="301"/>
      <c r="K496" s="302"/>
      <c r="L496" s="301"/>
      <c r="M496" s="302"/>
      <c r="N496" s="301"/>
      <c r="O496" s="302"/>
      <c r="P496" s="301"/>
      <c r="Q496" s="302"/>
      <c r="R496" s="301"/>
      <c r="S496" s="302"/>
      <c r="T496" s="301"/>
      <c r="U496" s="302"/>
      <c r="V496" s="301"/>
      <c r="W496" s="302"/>
      <c r="X496" s="301"/>
      <c r="Y496" s="302"/>
      <c r="Z496" s="301"/>
      <c r="AA496" s="302"/>
      <c r="AB496" s="301"/>
      <c r="AC496" s="302"/>
      <c r="AD496" s="301"/>
      <c r="AE496" s="302"/>
      <c r="AF496" s="301"/>
      <c r="AG496" s="302"/>
      <c r="AH496" s="301"/>
      <c r="AI496" s="302"/>
      <c r="AJ496" s="301"/>
      <c r="AK496" s="302"/>
      <c r="AL496" s="301"/>
      <c r="AM496" s="302"/>
      <c r="AN496" s="301"/>
      <c r="AO496" s="302"/>
      <c r="AP496" s="301"/>
      <c r="AQ496" s="302"/>
      <c r="AR496" s="301"/>
      <c r="AS496" s="302"/>
      <c r="AT496" s="301"/>
      <c r="AU496" s="302"/>
      <c r="AV496" s="301"/>
      <c r="AW496" s="302"/>
      <c r="AX496" s="301"/>
      <c r="AY496" s="302"/>
      <c r="AZ496" s="301"/>
      <c r="BA496" s="302"/>
      <c r="BB496" s="301"/>
    </row>
    <row r="497" spans="1:54" ht="14.25" customHeight="1" x14ac:dyDescent="0.25">
      <c r="A497" s="322"/>
      <c r="B497" s="301"/>
      <c r="C497" s="302"/>
      <c r="D497" s="301"/>
      <c r="E497" s="302"/>
      <c r="F497" s="301"/>
      <c r="G497" s="302"/>
      <c r="H497" s="301"/>
      <c r="I497" s="302"/>
      <c r="J497" s="301"/>
      <c r="K497" s="302"/>
      <c r="L497" s="301"/>
      <c r="M497" s="302"/>
      <c r="N497" s="301"/>
      <c r="O497" s="302"/>
      <c r="P497" s="301"/>
      <c r="Q497" s="302"/>
      <c r="R497" s="301"/>
      <c r="S497" s="302"/>
      <c r="T497" s="301"/>
      <c r="U497" s="302"/>
      <c r="V497" s="301"/>
      <c r="W497" s="302"/>
      <c r="X497" s="301"/>
      <c r="Y497" s="302"/>
      <c r="Z497" s="301"/>
      <c r="AA497" s="302"/>
      <c r="AB497" s="301"/>
      <c r="AC497" s="302"/>
      <c r="AD497" s="301"/>
      <c r="AE497" s="302"/>
      <c r="AF497" s="301"/>
      <c r="AG497" s="302"/>
      <c r="AH497" s="301"/>
      <c r="AI497" s="302"/>
      <c r="AJ497" s="301"/>
      <c r="AK497" s="302"/>
      <c r="AL497" s="301"/>
      <c r="AM497" s="302"/>
      <c r="AN497" s="301"/>
      <c r="AO497" s="302"/>
      <c r="AP497" s="301"/>
      <c r="AQ497" s="302"/>
      <c r="AR497" s="301"/>
      <c r="AS497" s="302"/>
      <c r="AT497" s="301"/>
      <c r="AU497" s="302"/>
      <c r="AV497" s="301"/>
      <c r="AW497" s="302"/>
      <c r="AX497" s="301"/>
      <c r="AY497" s="302"/>
      <c r="AZ497" s="301"/>
      <c r="BA497" s="302"/>
      <c r="BB497" s="301"/>
    </row>
    <row r="498" spans="1:54" ht="14.25" customHeight="1" x14ac:dyDescent="0.25">
      <c r="A498" s="322"/>
      <c r="B498" s="301"/>
      <c r="C498" s="302"/>
      <c r="D498" s="301"/>
      <c r="E498" s="302"/>
      <c r="F498" s="301"/>
      <c r="G498" s="302"/>
      <c r="H498" s="301"/>
      <c r="I498" s="302"/>
      <c r="J498" s="301"/>
      <c r="K498" s="302"/>
      <c r="L498" s="301"/>
      <c r="M498" s="302"/>
      <c r="N498" s="301"/>
      <c r="O498" s="302"/>
      <c r="P498" s="301"/>
      <c r="Q498" s="302"/>
      <c r="R498" s="301"/>
      <c r="S498" s="302"/>
      <c r="T498" s="301"/>
      <c r="U498" s="302"/>
      <c r="V498" s="301"/>
      <c r="W498" s="302"/>
      <c r="X498" s="301"/>
      <c r="Y498" s="302"/>
      <c r="Z498" s="301"/>
      <c r="AA498" s="302"/>
      <c r="AB498" s="301"/>
      <c r="AC498" s="302"/>
      <c r="AD498" s="301"/>
      <c r="AE498" s="302"/>
      <c r="AF498" s="301"/>
      <c r="AG498" s="302"/>
      <c r="AH498" s="301"/>
      <c r="AI498" s="302"/>
      <c r="AJ498" s="301"/>
      <c r="AK498" s="302"/>
      <c r="AL498" s="301"/>
      <c r="AM498" s="302"/>
      <c r="AN498" s="301"/>
      <c r="AO498" s="302"/>
      <c r="AP498" s="301"/>
      <c r="AQ498" s="302"/>
      <c r="AR498" s="301"/>
      <c r="AS498" s="302"/>
      <c r="AT498" s="301"/>
      <c r="AU498" s="302"/>
      <c r="AV498" s="301"/>
      <c r="AW498" s="302"/>
      <c r="AX498" s="301"/>
      <c r="AY498" s="302"/>
      <c r="AZ498" s="301"/>
      <c r="BA498" s="302"/>
      <c r="BB498" s="301"/>
    </row>
    <row r="499" spans="1:54" ht="14.25" customHeight="1" x14ac:dyDescent="0.25">
      <c r="A499" s="322"/>
      <c r="B499" s="301"/>
      <c r="C499" s="302"/>
      <c r="D499" s="301"/>
      <c r="E499" s="302"/>
      <c r="F499" s="301"/>
      <c r="G499" s="302"/>
      <c r="H499" s="301"/>
      <c r="I499" s="302"/>
      <c r="J499" s="301"/>
      <c r="K499" s="302"/>
      <c r="L499" s="301"/>
      <c r="M499" s="302"/>
      <c r="N499" s="301"/>
      <c r="O499" s="302"/>
      <c r="P499" s="301"/>
      <c r="Q499" s="302"/>
      <c r="R499" s="301"/>
      <c r="S499" s="302"/>
      <c r="T499" s="301"/>
      <c r="U499" s="302"/>
      <c r="V499" s="301"/>
      <c r="W499" s="302"/>
      <c r="X499" s="301"/>
      <c r="Y499" s="302"/>
      <c r="Z499" s="301"/>
      <c r="AA499" s="302"/>
      <c r="AB499" s="301"/>
      <c r="AC499" s="302"/>
      <c r="AD499" s="301"/>
      <c r="AE499" s="302"/>
      <c r="AF499" s="301"/>
      <c r="AG499" s="302"/>
      <c r="AH499" s="301"/>
      <c r="AI499" s="302"/>
      <c r="AJ499" s="301"/>
      <c r="AK499" s="302"/>
      <c r="AL499" s="301"/>
      <c r="AM499" s="302"/>
      <c r="AN499" s="301"/>
      <c r="AO499" s="302"/>
      <c r="AP499" s="301"/>
      <c r="AQ499" s="302"/>
      <c r="AR499" s="301"/>
      <c r="AS499" s="302"/>
      <c r="AT499" s="301"/>
      <c r="AU499" s="302"/>
      <c r="AV499" s="301"/>
      <c r="AW499" s="302"/>
      <c r="AX499" s="301"/>
      <c r="AY499" s="302"/>
      <c r="AZ499" s="301"/>
      <c r="BA499" s="302"/>
      <c r="BB499" s="301"/>
    </row>
    <row r="500" spans="1:54" ht="14.25" customHeight="1" x14ac:dyDescent="0.25">
      <c r="A500" s="322"/>
      <c r="B500" s="301"/>
      <c r="C500" s="302"/>
      <c r="D500" s="301"/>
      <c r="E500" s="302"/>
      <c r="F500" s="301"/>
      <c r="G500" s="302"/>
      <c r="H500" s="301"/>
      <c r="I500" s="302"/>
      <c r="J500" s="301"/>
      <c r="K500" s="302"/>
      <c r="L500" s="301"/>
      <c r="M500" s="302"/>
      <c r="N500" s="301"/>
      <c r="O500" s="302"/>
      <c r="P500" s="301"/>
      <c r="Q500" s="302"/>
      <c r="R500" s="301"/>
      <c r="S500" s="302"/>
      <c r="T500" s="301"/>
      <c r="U500" s="302"/>
      <c r="V500" s="301"/>
      <c r="W500" s="302"/>
      <c r="X500" s="301"/>
      <c r="Y500" s="302"/>
      <c r="Z500" s="301"/>
      <c r="AA500" s="302"/>
      <c r="AB500" s="301"/>
      <c r="AC500" s="302"/>
      <c r="AD500" s="301"/>
      <c r="AE500" s="302"/>
      <c r="AF500" s="301"/>
      <c r="AG500" s="302"/>
      <c r="AH500" s="301"/>
      <c r="AI500" s="302"/>
      <c r="AJ500" s="301"/>
      <c r="AK500" s="302"/>
      <c r="AL500" s="301"/>
      <c r="AM500" s="302"/>
      <c r="AN500" s="301"/>
      <c r="AO500" s="302"/>
      <c r="AP500" s="301"/>
      <c r="AQ500" s="302"/>
      <c r="AR500" s="301"/>
      <c r="AS500" s="302"/>
      <c r="AT500" s="301"/>
      <c r="AU500" s="302"/>
      <c r="AV500" s="301"/>
      <c r="AW500" s="302"/>
      <c r="AX500" s="301"/>
      <c r="AY500" s="302"/>
      <c r="AZ500" s="301"/>
      <c r="BA500" s="302"/>
      <c r="BB500" s="301"/>
    </row>
    <row r="501" spans="1:54" ht="14.25" customHeight="1" x14ac:dyDescent="0.25">
      <c r="A501" s="322"/>
      <c r="B501" s="301"/>
      <c r="C501" s="302"/>
      <c r="D501" s="301"/>
      <c r="E501" s="302"/>
      <c r="F501" s="301"/>
      <c r="G501" s="302"/>
      <c r="H501" s="301"/>
      <c r="I501" s="302"/>
      <c r="J501" s="301"/>
      <c r="K501" s="302"/>
      <c r="L501" s="301"/>
      <c r="M501" s="302"/>
      <c r="N501" s="301"/>
      <c r="O501" s="302"/>
      <c r="P501" s="301"/>
      <c r="Q501" s="302"/>
      <c r="R501" s="301"/>
      <c r="S501" s="302"/>
      <c r="T501" s="301"/>
      <c r="U501" s="302"/>
      <c r="V501" s="301"/>
      <c r="W501" s="302"/>
      <c r="X501" s="301"/>
      <c r="Y501" s="302"/>
      <c r="Z501" s="301"/>
      <c r="AA501" s="302"/>
      <c r="AB501" s="301"/>
      <c r="AC501" s="302"/>
      <c r="AD501" s="301"/>
      <c r="AE501" s="302"/>
      <c r="AF501" s="301"/>
      <c r="AG501" s="302"/>
      <c r="AH501" s="301"/>
      <c r="AI501" s="302"/>
      <c r="AJ501" s="301"/>
      <c r="AK501" s="302"/>
      <c r="AL501" s="301"/>
      <c r="AM501" s="302"/>
      <c r="AN501" s="301"/>
      <c r="AO501" s="302"/>
      <c r="AP501" s="301"/>
      <c r="AQ501" s="302"/>
      <c r="AR501" s="301"/>
      <c r="AS501" s="302"/>
      <c r="AT501" s="301"/>
      <c r="AU501" s="302"/>
      <c r="AV501" s="301"/>
      <c r="AW501" s="302"/>
      <c r="AX501" s="301"/>
      <c r="AY501" s="302"/>
      <c r="AZ501" s="301"/>
      <c r="BA501" s="302"/>
      <c r="BB501" s="301"/>
    </row>
    <row r="502" spans="1:54" ht="14.25" customHeight="1" x14ac:dyDescent="0.25">
      <c r="A502" s="322"/>
      <c r="B502" s="301"/>
      <c r="C502" s="302"/>
      <c r="D502" s="301"/>
      <c r="E502" s="302"/>
      <c r="F502" s="301"/>
      <c r="G502" s="302"/>
      <c r="H502" s="301"/>
      <c r="I502" s="302"/>
      <c r="J502" s="301"/>
      <c r="K502" s="302"/>
      <c r="L502" s="301"/>
      <c r="M502" s="302"/>
      <c r="N502" s="301"/>
      <c r="O502" s="302"/>
      <c r="P502" s="301"/>
      <c r="Q502" s="302"/>
      <c r="R502" s="301"/>
      <c r="S502" s="302"/>
      <c r="T502" s="301"/>
      <c r="U502" s="302"/>
      <c r="V502" s="301"/>
      <c r="W502" s="302"/>
      <c r="X502" s="301"/>
      <c r="Y502" s="302"/>
      <c r="Z502" s="301"/>
      <c r="AA502" s="302"/>
      <c r="AB502" s="301"/>
      <c r="AC502" s="302"/>
      <c r="AD502" s="301"/>
      <c r="AE502" s="302"/>
      <c r="AF502" s="301"/>
      <c r="AG502" s="302"/>
      <c r="AH502" s="301"/>
      <c r="AI502" s="302"/>
      <c r="AJ502" s="301"/>
      <c r="AK502" s="302"/>
      <c r="AL502" s="301"/>
      <c r="AM502" s="302"/>
      <c r="AN502" s="301"/>
      <c r="AO502" s="302"/>
      <c r="AP502" s="301"/>
      <c r="AQ502" s="302"/>
      <c r="AR502" s="301"/>
      <c r="AS502" s="302"/>
      <c r="AT502" s="301"/>
      <c r="AU502" s="302"/>
      <c r="AV502" s="301"/>
      <c r="AW502" s="302"/>
      <c r="AX502" s="301"/>
      <c r="AY502" s="302"/>
      <c r="AZ502" s="301"/>
      <c r="BA502" s="302"/>
      <c r="BB502" s="301"/>
    </row>
    <row r="503" spans="1:54" ht="14.25" customHeight="1" x14ac:dyDescent="0.25">
      <c r="A503" s="322"/>
      <c r="B503" s="301"/>
      <c r="C503" s="302"/>
      <c r="D503" s="301"/>
      <c r="E503" s="302"/>
      <c r="F503" s="301"/>
      <c r="G503" s="302"/>
      <c r="H503" s="301"/>
      <c r="I503" s="302"/>
      <c r="J503" s="301"/>
      <c r="K503" s="302"/>
      <c r="L503" s="301"/>
      <c r="M503" s="302"/>
      <c r="N503" s="301"/>
      <c r="O503" s="302"/>
      <c r="P503" s="301"/>
      <c r="Q503" s="302"/>
      <c r="R503" s="301"/>
      <c r="S503" s="302"/>
      <c r="T503" s="301"/>
      <c r="U503" s="302"/>
      <c r="V503" s="301"/>
      <c r="W503" s="302"/>
      <c r="X503" s="301"/>
      <c r="Y503" s="302"/>
      <c r="Z503" s="301"/>
      <c r="AA503" s="302"/>
      <c r="AB503" s="301"/>
      <c r="AC503" s="302"/>
      <c r="AD503" s="301"/>
      <c r="AE503" s="302"/>
      <c r="AF503" s="301"/>
      <c r="AG503" s="302"/>
      <c r="AH503" s="301"/>
      <c r="AI503" s="302"/>
      <c r="AJ503" s="301"/>
      <c r="AK503" s="302"/>
      <c r="AL503" s="301"/>
      <c r="AM503" s="302"/>
      <c r="AN503" s="301"/>
      <c r="AO503" s="302"/>
      <c r="AP503" s="301"/>
      <c r="AQ503" s="302"/>
      <c r="AR503" s="301"/>
      <c r="AS503" s="302"/>
      <c r="AT503" s="301"/>
      <c r="AU503" s="302"/>
      <c r="AV503" s="301"/>
      <c r="AW503" s="302"/>
      <c r="AX503" s="301"/>
      <c r="AY503" s="302"/>
      <c r="AZ503" s="301"/>
      <c r="BA503" s="302"/>
      <c r="BB503" s="301"/>
    </row>
    <row r="504" spans="1:54" ht="14.25" customHeight="1" x14ac:dyDescent="0.25">
      <c r="A504" s="322"/>
      <c r="B504" s="301"/>
      <c r="C504" s="302"/>
      <c r="D504" s="301"/>
      <c r="E504" s="302"/>
      <c r="F504" s="301"/>
      <c r="G504" s="302"/>
      <c r="H504" s="301"/>
      <c r="I504" s="302"/>
      <c r="J504" s="301"/>
      <c r="K504" s="302"/>
      <c r="L504" s="301"/>
      <c r="M504" s="302"/>
      <c r="N504" s="301"/>
      <c r="O504" s="302"/>
      <c r="P504" s="301"/>
      <c r="Q504" s="302"/>
      <c r="R504" s="301"/>
      <c r="S504" s="302"/>
      <c r="T504" s="301"/>
      <c r="U504" s="302"/>
      <c r="V504" s="301"/>
      <c r="W504" s="302"/>
      <c r="X504" s="301"/>
      <c r="Y504" s="302"/>
      <c r="Z504" s="301"/>
      <c r="AA504" s="302"/>
      <c r="AB504" s="301"/>
      <c r="AC504" s="302"/>
      <c r="AD504" s="301"/>
      <c r="AE504" s="302"/>
      <c r="AF504" s="301"/>
      <c r="AG504" s="302"/>
      <c r="AH504" s="301"/>
      <c r="AI504" s="302"/>
      <c r="AJ504" s="301"/>
      <c r="AK504" s="302"/>
      <c r="AL504" s="301"/>
      <c r="AM504" s="302"/>
      <c r="AN504" s="301"/>
      <c r="AO504" s="302"/>
      <c r="AP504" s="301"/>
      <c r="AQ504" s="302"/>
      <c r="AR504" s="301"/>
      <c r="AS504" s="302"/>
      <c r="AT504" s="301"/>
      <c r="AU504" s="302"/>
      <c r="AV504" s="301"/>
      <c r="AW504" s="302"/>
      <c r="AX504" s="301"/>
      <c r="AY504" s="302"/>
      <c r="AZ504" s="301"/>
      <c r="BA504" s="302"/>
      <c r="BB504" s="301"/>
    </row>
    <row r="505" spans="1:54" ht="14.25" customHeight="1" x14ac:dyDescent="0.25">
      <c r="A505" s="322"/>
      <c r="B505" s="301"/>
      <c r="C505" s="302"/>
      <c r="D505" s="301"/>
      <c r="E505" s="302"/>
      <c r="F505" s="301"/>
      <c r="G505" s="302"/>
      <c r="H505" s="301"/>
      <c r="I505" s="302"/>
      <c r="J505" s="301"/>
      <c r="K505" s="302"/>
      <c r="L505" s="301"/>
      <c r="M505" s="302"/>
      <c r="N505" s="301"/>
      <c r="O505" s="302"/>
      <c r="P505" s="301"/>
      <c r="Q505" s="302"/>
      <c r="R505" s="301"/>
      <c r="S505" s="302"/>
      <c r="T505" s="301"/>
      <c r="U505" s="302"/>
      <c r="V505" s="301"/>
      <c r="W505" s="302"/>
      <c r="X505" s="301"/>
      <c r="Y505" s="302"/>
      <c r="Z505" s="301"/>
      <c r="AA505" s="302"/>
      <c r="AB505" s="301"/>
      <c r="AC505" s="302"/>
      <c r="AD505" s="301"/>
      <c r="AE505" s="302"/>
      <c r="AF505" s="301"/>
      <c r="AG505" s="302"/>
      <c r="AH505" s="301"/>
      <c r="AI505" s="302"/>
      <c r="AJ505" s="301"/>
      <c r="AK505" s="302"/>
      <c r="AL505" s="301"/>
      <c r="AM505" s="302"/>
      <c r="AN505" s="301"/>
      <c r="AO505" s="302"/>
      <c r="AP505" s="301"/>
      <c r="AQ505" s="302"/>
      <c r="AR505" s="301"/>
      <c r="AS505" s="302"/>
      <c r="AT505" s="301"/>
      <c r="AU505" s="302"/>
      <c r="AV505" s="301"/>
      <c r="AW505" s="302"/>
      <c r="AX505" s="301"/>
      <c r="AY505" s="302"/>
      <c r="AZ505" s="301"/>
      <c r="BA505" s="302"/>
      <c r="BB505" s="301"/>
    </row>
    <row r="506" spans="1:54" ht="14.25" customHeight="1" x14ac:dyDescent="0.25">
      <c r="A506" s="322"/>
      <c r="B506" s="301"/>
      <c r="C506" s="302"/>
      <c r="D506" s="301"/>
      <c r="E506" s="302"/>
      <c r="F506" s="301"/>
      <c r="G506" s="302"/>
      <c r="H506" s="301"/>
      <c r="I506" s="302"/>
      <c r="J506" s="301"/>
      <c r="K506" s="302"/>
      <c r="L506" s="301"/>
      <c r="M506" s="302"/>
      <c r="N506" s="301"/>
      <c r="O506" s="302"/>
      <c r="P506" s="301"/>
      <c r="Q506" s="302"/>
      <c r="R506" s="301"/>
      <c r="S506" s="302"/>
      <c r="T506" s="301"/>
      <c r="U506" s="302"/>
      <c r="V506" s="301"/>
      <c r="W506" s="302"/>
      <c r="X506" s="301"/>
      <c r="Y506" s="302"/>
      <c r="Z506" s="301"/>
      <c r="AA506" s="302"/>
      <c r="AB506" s="301"/>
      <c r="AC506" s="302"/>
      <c r="AD506" s="301"/>
      <c r="AE506" s="302"/>
      <c r="AF506" s="301"/>
      <c r="AG506" s="302"/>
      <c r="AH506" s="301"/>
      <c r="AI506" s="302"/>
      <c r="AJ506" s="301"/>
      <c r="AK506" s="302"/>
      <c r="AL506" s="301"/>
      <c r="AM506" s="302"/>
      <c r="AN506" s="301"/>
      <c r="AO506" s="302"/>
      <c r="AP506" s="301"/>
      <c r="AQ506" s="302"/>
      <c r="AR506" s="301"/>
      <c r="AS506" s="302"/>
      <c r="AT506" s="301"/>
      <c r="AU506" s="302"/>
      <c r="AV506" s="301"/>
      <c r="AW506" s="302"/>
      <c r="AX506" s="301"/>
      <c r="AY506" s="302"/>
      <c r="AZ506" s="301"/>
      <c r="BA506" s="302"/>
      <c r="BB506" s="301"/>
    </row>
    <row r="507" spans="1:54" ht="14.25" customHeight="1" x14ac:dyDescent="0.25">
      <c r="A507" s="322"/>
      <c r="B507" s="301"/>
      <c r="C507" s="302"/>
      <c r="D507" s="301"/>
      <c r="E507" s="302"/>
      <c r="F507" s="301"/>
      <c r="G507" s="302"/>
      <c r="H507" s="301"/>
      <c r="I507" s="302"/>
      <c r="J507" s="301"/>
      <c r="K507" s="302"/>
      <c r="L507" s="301"/>
      <c r="M507" s="302"/>
      <c r="N507" s="301"/>
      <c r="O507" s="302"/>
      <c r="P507" s="301"/>
      <c r="Q507" s="302"/>
      <c r="R507" s="301"/>
      <c r="S507" s="302"/>
      <c r="T507" s="301"/>
      <c r="U507" s="302"/>
      <c r="V507" s="301"/>
      <c r="W507" s="302"/>
      <c r="X507" s="301"/>
      <c r="Y507" s="302"/>
      <c r="Z507" s="301"/>
      <c r="AA507" s="302"/>
      <c r="AB507" s="301"/>
      <c r="AC507" s="302"/>
      <c r="AD507" s="301"/>
      <c r="AE507" s="302"/>
      <c r="AF507" s="301"/>
      <c r="AG507" s="302"/>
      <c r="AH507" s="301"/>
      <c r="AI507" s="302"/>
      <c r="AJ507" s="301"/>
      <c r="AK507" s="302"/>
      <c r="AL507" s="301"/>
      <c r="AM507" s="302"/>
      <c r="AN507" s="301"/>
      <c r="AO507" s="302"/>
      <c r="AP507" s="301"/>
      <c r="AQ507" s="302"/>
      <c r="AR507" s="301"/>
      <c r="AS507" s="302"/>
      <c r="AT507" s="301"/>
      <c r="AU507" s="302"/>
      <c r="AV507" s="301"/>
      <c r="AW507" s="302"/>
      <c r="AX507" s="301"/>
      <c r="AY507" s="302"/>
      <c r="AZ507" s="301"/>
      <c r="BA507" s="302"/>
      <c r="BB507" s="301"/>
    </row>
    <row r="508" spans="1:54" ht="14.25" customHeight="1" x14ac:dyDescent="0.25">
      <c r="A508" s="322"/>
      <c r="B508" s="301"/>
      <c r="C508" s="302"/>
      <c r="D508" s="301"/>
      <c r="E508" s="302"/>
      <c r="F508" s="301"/>
      <c r="G508" s="302"/>
      <c r="H508" s="301"/>
      <c r="I508" s="302"/>
      <c r="J508" s="301"/>
      <c r="K508" s="302"/>
      <c r="L508" s="301"/>
      <c r="M508" s="302"/>
      <c r="N508" s="301"/>
      <c r="O508" s="302"/>
      <c r="P508" s="301"/>
      <c r="Q508" s="302"/>
      <c r="R508" s="301"/>
      <c r="S508" s="302"/>
      <c r="T508" s="301"/>
      <c r="U508" s="302"/>
      <c r="V508" s="301"/>
      <c r="W508" s="302"/>
      <c r="X508" s="301"/>
      <c r="Y508" s="302"/>
      <c r="Z508" s="301"/>
      <c r="AA508" s="302"/>
      <c r="AB508" s="301"/>
      <c r="AC508" s="302"/>
      <c r="AD508" s="301"/>
      <c r="AE508" s="302"/>
      <c r="AF508" s="301"/>
      <c r="AG508" s="302"/>
      <c r="AH508" s="301"/>
      <c r="AI508" s="302"/>
      <c r="AJ508" s="301"/>
      <c r="AK508" s="302"/>
      <c r="AL508" s="301"/>
      <c r="AM508" s="302"/>
      <c r="AN508" s="301"/>
      <c r="AO508" s="302"/>
      <c r="AP508" s="301"/>
      <c r="AQ508" s="302"/>
      <c r="AR508" s="301"/>
      <c r="AS508" s="302"/>
      <c r="AT508" s="301"/>
      <c r="AU508" s="302"/>
      <c r="AV508" s="301"/>
      <c r="AW508" s="302"/>
      <c r="AX508" s="301"/>
      <c r="AY508" s="302"/>
      <c r="AZ508" s="301"/>
      <c r="BA508" s="302"/>
      <c r="BB508" s="301"/>
    </row>
    <row r="509" spans="1:54" ht="14.25" customHeight="1" x14ac:dyDescent="0.25">
      <c r="A509" s="322"/>
      <c r="B509" s="301"/>
      <c r="C509" s="302"/>
      <c r="D509" s="301"/>
      <c r="E509" s="302"/>
      <c r="F509" s="301"/>
      <c r="G509" s="302"/>
      <c r="H509" s="301"/>
      <c r="I509" s="302"/>
      <c r="J509" s="301"/>
      <c r="K509" s="302"/>
      <c r="L509" s="301"/>
      <c r="M509" s="302"/>
      <c r="N509" s="301"/>
      <c r="O509" s="302"/>
      <c r="P509" s="301"/>
      <c r="Q509" s="302"/>
      <c r="R509" s="301"/>
      <c r="S509" s="302"/>
      <c r="T509" s="301"/>
      <c r="U509" s="302"/>
      <c r="V509" s="301"/>
      <c r="W509" s="302"/>
      <c r="X509" s="301"/>
      <c r="Y509" s="302"/>
      <c r="Z509" s="301"/>
      <c r="AA509" s="302"/>
      <c r="AB509" s="301"/>
      <c r="AC509" s="302"/>
      <c r="AD509" s="301"/>
      <c r="AE509" s="302"/>
      <c r="AF509" s="301"/>
      <c r="AG509" s="302"/>
      <c r="AH509" s="301"/>
      <c r="AI509" s="302"/>
      <c r="AJ509" s="301"/>
      <c r="AK509" s="302"/>
      <c r="AL509" s="301"/>
      <c r="AM509" s="302"/>
      <c r="AN509" s="301"/>
      <c r="AO509" s="302"/>
      <c r="AP509" s="301"/>
      <c r="AQ509" s="302"/>
      <c r="AR509" s="301"/>
      <c r="AS509" s="302"/>
      <c r="AT509" s="301"/>
      <c r="AU509" s="302"/>
      <c r="AV509" s="301"/>
      <c r="AW509" s="302"/>
      <c r="AX509" s="301"/>
      <c r="AY509" s="302"/>
      <c r="AZ509" s="301"/>
      <c r="BA509" s="302"/>
      <c r="BB509" s="301"/>
    </row>
    <row r="510" spans="1:54" ht="14.25" customHeight="1" x14ac:dyDescent="0.25">
      <c r="A510" s="322"/>
      <c r="B510" s="301"/>
      <c r="C510" s="302"/>
      <c r="D510" s="301"/>
      <c r="E510" s="302"/>
      <c r="F510" s="301"/>
      <c r="G510" s="302"/>
      <c r="H510" s="301"/>
      <c r="I510" s="302"/>
      <c r="J510" s="301"/>
      <c r="K510" s="302"/>
      <c r="L510" s="301"/>
      <c r="M510" s="302"/>
      <c r="N510" s="301"/>
      <c r="O510" s="302"/>
      <c r="P510" s="301"/>
      <c r="Q510" s="302"/>
      <c r="R510" s="301"/>
      <c r="S510" s="302"/>
      <c r="T510" s="301"/>
      <c r="U510" s="302"/>
      <c r="V510" s="301"/>
      <c r="W510" s="302"/>
      <c r="X510" s="301"/>
      <c r="Y510" s="302"/>
      <c r="Z510" s="301"/>
      <c r="AA510" s="302"/>
      <c r="AB510" s="301"/>
      <c r="AC510" s="302"/>
      <c r="AD510" s="301"/>
      <c r="AE510" s="302"/>
      <c r="AF510" s="301"/>
      <c r="AG510" s="302"/>
      <c r="AH510" s="301"/>
      <c r="AI510" s="302"/>
      <c r="AJ510" s="301"/>
      <c r="AK510" s="302"/>
      <c r="AL510" s="301"/>
      <c r="AM510" s="302"/>
      <c r="AN510" s="301"/>
      <c r="AO510" s="302"/>
      <c r="AP510" s="301"/>
      <c r="AQ510" s="302"/>
      <c r="AR510" s="301"/>
      <c r="AS510" s="302"/>
      <c r="AT510" s="301"/>
      <c r="AU510" s="302"/>
      <c r="AV510" s="301"/>
      <c r="AW510" s="302"/>
      <c r="AX510" s="301"/>
      <c r="AY510" s="302"/>
      <c r="AZ510" s="301"/>
      <c r="BA510" s="302"/>
      <c r="BB510" s="301"/>
    </row>
    <row r="511" spans="1:54" ht="14.25" customHeight="1" x14ac:dyDescent="0.25">
      <c r="A511" s="322"/>
      <c r="B511" s="301"/>
      <c r="C511" s="302"/>
      <c r="D511" s="301"/>
      <c r="E511" s="302"/>
      <c r="F511" s="301"/>
      <c r="G511" s="302"/>
      <c r="H511" s="301"/>
      <c r="I511" s="302"/>
      <c r="J511" s="301"/>
      <c r="K511" s="302"/>
      <c r="L511" s="301"/>
      <c r="M511" s="302"/>
      <c r="N511" s="301"/>
      <c r="O511" s="302"/>
      <c r="P511" s="301"/>
      <c r="Q511" s="302"/>
      <c r="R511" s="301"/>
      <c r="S511" s="302"/>
      <c r="T511" s="301"/>
      <c r="U511" s="302"/>
      <c r="V511" s="301"/>
      <c r="W511" s="302"/>
      <c r="X511" s="301"/>
      <c r="Y511" s="302"/>
      <c r="Z511" s="301"/>
      <c r="AA511" s="302"/>
      <c r="AB511" s="301"/>
      <c r="AC511" s="302"/>
      <c r="AD511" s="301"/>
      <c r="AE511" s="302"/>
      <c r="AF511" s="301"/>
      <c r="AG511" s="302"/>
      <c r="AH511" s="301"/>
      <c r="AI511" s="302"/>
      <c r="AJ511" s="301"/>
      <c r="AK511" s="302"/>
      <c r="AL511" s="301"/>
      <c r="AM511" s="302"/>
      <c r="AN511" s="301"/>
      <c r="AO511" s="302"/>
      <c r="AP511" s="301"/>
      <c r="AQ511" s="302"/>
      <c r="AR511" s="301"/>
      <c r="AS511" s="302"/>
      <c r="AT511" s="301"/>
      <c r="AU511" s="302"/>
      <c r="AV511" s="301"/>
      <c r="AW511" s="302"/>
      <c r="AX511" s="301"/>
      <c r="AY511" s="302"/>
      <c r="AZ511" s="301"/>
      <c r="BA511" s="302"/>
      <c r="BB511" s="301"/>
    </row>
    <row r="512" spans="1:54" ht="14.25" customHeight="1" x14ac:dyDescent="0.25">
      <c r="A512" s="322"/>
      <c r="B512" s="301"/>
      <c r="C512" s="302"/>
      <c r="D512" s="301"/>
      <c r="E512" s="302"/>
      <c r="F512" s="301"/>
      <c r="G512" s="302"/>
      <c r="H512" s="301"/>
      <c r="I512" s="302"/>
      <c r="J512" s="301"/>
      <c r="K512" s="302"/>
      <c r="L512" s="301"/>
      <c r="M512" s="302"/>
      <c r="N512" s="301"/>
      <c r="O512" s="302"/>
      <c r="P512" s="301"/>
      <c r="Q512" s="302"/>
      <c r="R512" s="301"/>
      <c r="S512" s="302"/>
      <c r="T512" s="301"/>
      <c r="U512" s="302"/>
      <c r="V512" s="301"/>
      <c r="W512" s="302"/>
      <c r="X512" s="301"/>
      <c r="Y512" s="302"/>
      <c r="Z512" s="301"/>
      <c r="AA512" s="302"/>
      <c r="AB512" s="301"/>
      <c r="AC512" s="302"/>
      <c r="AD512" s="301"/>
      <c r="AE512" s="302"/>
      <c r="AF512" s="301"/>
      <c r="AG512" s="302"/>
      <c r="AH512" s="301"/>
      <c r="AI512" s="302"/>
      <c r="AJ512" s="301"/>
      <c r="AK512" s="302"/>
      <c r="AL512" s="301"/>
      <c r="AM512" s="302"/>
      <c r="AN512" s="301"/>
      <c r="AO512" s="302"/>
      <c r="AP512" s="301"/>
      <c r="AQ512" s="302"/>
      <c r="AR512" s="301"/>
      <c r="AS512" s="302"/>
      <c r="AT512" s="301"/>
      <c r="AU512" s="302"/>
      <c r="AV512" s="301"/>
      <c r="AW512" s="302"/>
      <c r="AX512" s="301"/>
      <c r="AY512" s="302"/>
      <c r="AZ512" s="301"/>
      <c r="BA512" s="302"/>
      <c r="BB512" s="301"/>
    </row>
    <row r="513" spans="1:54" ht="14.25" customHeight="1" x14ac:dyDescent="0.25">
      <c r="A513" s="322"/>
      <c r="B513" s="301"/>
      <c r="C513" s="302"/>
      <c r="D513" s="301"/>
      <c r="E513" s="302"/>
      <c r="F513" s="301"/>
      <c r="G513" s="302"/>
      <c r="H513" s="301"/>
      <c r="I513" s="302"/>
      <c r="J513" s="301"/>
      <c r="K513" s="302"/>
      <c r="L513" s="301"/>
      <c r="M513" s="302"/>
      <c r="N513" s="301"/>
      <c r="O513" s="302"/>
      <c r="P513" s="301"/>
      <c r="Q513" s="302"/>
      <c r="R513" s="301"/>
      <c r="S513" s="302"/>
      <c r="T513" s="301"/>
      <c r="U513" s="302"/>
      <c r="V513" s="301"/>
      <c r="W513" s="302"/>
      <c r="X513" s="301"/>
      <c r="Y513" s="302"/>
      <c r="Z513" s="301"/>
      <c r="AA513" s="302"/>
      <c r="AB513" s="301"/>
      <c r="AC513" s="302"/>
      <c r="AD513" s="301"/>
      <c r="AE513" s="302"/>
      <c r="AF513" s="301"/>
      <c r="AG513" s="302"/>
      <c r="AH513" s="301"/>
      <c r="AI513" s="302"/>
      <c r="AJ513" s="301"/>
      <c r="AK513" s="302"/>
      <c r="AL513" s="301"/>
      <c r="AM513" s="302"/>
      <c r="AN513" s="301"/>
      <c r="AO513" s="302"/>
      <c r="AP513" s="301"/>
      <c r="AQ513" s="302"/>
      <c r="AR513" s="301"/>
      <c r="AS513" s="302"/>
      <c r="AT513" s="301"/>
      <c r="AU513" s="302"/>
      <c r="AV513" s="301"/>
      <c r="AW513" s="302"/>
      <c r="AX513" s="301"/>
      <c r="AY513" s="302"/>
      <c r="AZ513" s="301"/>
      <c r="BA513" s="302"/>
      <c r="BB513" s="301"/>
    </row>
    <row r="514" spans="1:54" ht="14.25" customHeight="1" x14ac:dyDescent="0.25">
      <c r="A514" s="322"/>
      <c r="B514" s="301"/>
      <c r="C514" s="302"/>
      <c r="D514" s="301"/>
      <c r="E514" s="302"/>
      <c r="F514" s="301"/>
      <c r="G514" s="302"/>
      <c r="H514" s="301"/>
      <c r="I514" s="302"/>
      <c r="J514" s="301"/>
      <c r="K514" s="302"/>
      <c r="L514" s="301"/>
      <c r="M514" s="302"/>
      <c r="N514" s="301"/>
      <c r="O514" s="302"/>
      <c r="P514" s="301"/>
      <c r="Q514" s="302"/>
      <c r="R514" s="301"/>
      <c r="S514" s="302"/>
      <c r="T514" s="301"/>
      <c r="U514" s="302"/>
      <c r="V514" s="301"/>
      <c r="W514" s="302"/>
      <c r="X514" s="301"/>
      <c r="Y514" s="302"/>
      <c r="Z514" s="301"/>
      <c r="AA514" s="302"/>
      <c r="AB514" s="301"/>
      <c r="AC514" s="302"/>
      <c r="AD514" s="301"/>
      <c r="AE514" s="302"/>
      <c r="AF514" s="301"/>
      <c r="AG514" s="302"/>
      <c r="AH514" s="301"/>
      <c r="AI514" s="302"/>
      <c r="AJ514" s="301"/>
      <c r="AK514" s="302"/>
      <c r="AL514" s="301"/>
      <c r="AM514" s="302"/>
      <c r="AN514" s="301"/>
      <c r="AO514" s="302"/>
      <c r="AP514" s="301"/>
      <c r="AQ514" s="302"/>
      <c r="AR514" s="301"/>
      <c r="AS514" s="302"/>
      <c r="AT514" s="301"/>
      <c r="AU514" s="302"/>
      <c r="AV514" s="301"/>
      <c r="AW514" s="302"/>
      <c r="AX514" s="301"/>
      <c r="AY514" s="302"/>
      <c r="AZ514" s="301"/>
      <c r="BA514" s="302"/>
      <c r="BB514" s="301"/>
    </row>
    <row r="515" spans="1:54" ht="14.25" customHeight="1" x14ac:dyDescent="0.25">
      <c r="A515" s="322"/>
      <c r="B515" s="301"/>
      <c r="C515" s="302"/>
      <c r="D515" s="301"/>
      <c r="E515" s="302"/>
      <c r="F515" s="301"/>
      <c r="G515" s="302"/>
      <c r="H515" s="301"/>
      <c r="I515" s="302"/>
      <c r="J515" s="301"/>
      <c r="K515" s="302"/>
      <c r="L515" s="301"/>
      <c r="M515" s="302"/>
      <c r="N515" s="301"/>
      <c r="O515" s="302"/>
      <c r="P515" s="301"/>
      <c r="Q515" s="302"/>
      <c r="R515" s="301"/>
      <c r="S515" s="302"/>
      <c r="T515" s="301"/>
      <c r="U515" s="302"/>
      <c r="V515" s="301"/>
      <c r="W515" s="302"/>
      <c r="X515" s="301"/>
      <c r="Y515" s="302"/>
      <c r="Z515" s="301"/>
      <c r="AA515" s="302"/>
      <c r="AB515" s="301"/>
      <c r="AC515" s="302"/>
      <c r="AD515" s="301"/>
      <c r="AE515" s="302"/>
      <c r="AF515" s="301"/>
      <c r="AG515" s="302"/>
      <c r="AH515" s="301"/>
      <c r="AI515" s="302"/>
      <c r="AJ515" s="301"/>
      <c r="AK515" s="302"/>
      <c r="AL515" s="301"/>
      <c r="AM515" s="302"/>
      <c r="AN515" s="301"/>
      <c r="AO515" s="302"/>
      <c r="AP515" s="301"/>
      <c r="AQ515" s="302"/>
      <c r="AR515" s="301"/>
      <c r="AS515" s="302"/>
      <c r="AT515" s="301"/>
      <c r="AU515" s="302"/>
      <c r="AV515" s="301"/>
      <c r="AW515" s="302"/>
      <c r="AX515" s="301"/>
      <c r="AY515" s="302"/>
      <c r="AZ515" s="301"/>
      <c r="BA515" s="302"/>
      <c r="BB515" s="301"/>
    </row>
    <row r="516" spans="1:54" ht="14.25" customHeight="1" x14ac:dyDescent="0.25">
      <c r="A516" s="322"/>
      <c r="B516" s="301"/>
      <c r="C516" s="302"/>
      <c r="D516" s="301"/>
      <c r="E516" s="302"/>
      <c r="F516" s="301"/>
      <c r="G516" s="302"/>
      <c r="H516" s="301"/>
      <c r="I516" s="302"/>
      <c r="J516" s="301"/>
      <c r="K516" s="302"/>
      <c r="L516" s="301"/>
      <c r="M516" s="302"/>
      <c r="N516" s="301"/>
      <c r="O516" s="302"/>
      <c r="P516" s="301"/>
      <c r="Q516" s="302"/>
      <c r="R516" s="301"/>
      <c r="S516" s="302"/>
      <c r="T516" s="301"/>
      <c r="U516" s="302"/>
      <c r="V516" s="301"/>
      <c r="W516" s="302"/>
      <c r="X516" s="301"/>
      <c r="Y516" s="302"/>
      <c r="Z516" s="301"/>
      <c r="AA516" s="302"/>
      <c r="AB516" s="301"/>
      <c r="AC516" s="302"/>
      <c r="AD516" s="301"/>
      <c r="AE516" s="302"/>
      <c r="AF516" s="301"/>
      <c r="AG516" s="302"/>
      <c r="AH516" s="301"/>
      <c r="AI516" s="302"/>
      <c r="AJ516" s="301"/>
      <c r="AK516" s="302"/>
      <c r="AL516" s="301"/>
      <c r="AM516" s="302"/>
      <c r="AN516" s="301"/>
      <c r="AO516" s="302"/>
      <c r="AP516" s="301"/>
      <c r="AQ516" s="302"/>
      <c r="AR516" s="301"/>
      <c r="AS516" s="302"/>
      <c r="AT516" s="301"/>
      <c r="AU516" s="302"/>
      <c r="AV516" s="301"/>
      <c r="AW516" s="302"/>
      <c r="AX516" s="301"/>
      <c r="AY516" s="302"/>
      <c r="AZ516" s="301"/>
      <c r="BA516" s="302"/>
      <c r="BB516" s="301"/>
    </row>
    <row r="517" spans="1:54" ht="14.25" customHeight="1" x14ac:dyDescent="0.25">
      <c r="A517" s="322"/>
      <c r="B517" s="301"/>
      <c r="C517" s="302"/>
      <c r="D517" s="301"/>
      <c r="E517" s="302"/>
      <c r="F517" s="301"/>
      <c r="G517" s="302"/>
      <c r="H517" s="301"/>
      <c r="I517" s="302"/>
      <c r="J517" s="301"/>
      <c r="K517" s="302"/>
      <c r="L517" s="301"/>
      <c r="M517" s="302"/>
      <c r="N517" s="301"/>
      <c r="O517" s="302"/>
      <c r="P517" s="301"/>
      <c r="Q517" s="302"/>
      <c r="R517" s="301"/>
      <c r="S517" s="302"/>
      <c r="T517" s="301"/>
      <c r="U517" s="302"/>
      <c r="V517" s="301"/>
      <c r="W517" s="302"/>
      <c r="X517" s="301"/>
      <c r="Y517" s="302"/>
      <c r="Z517" s="301"/>
      <c r="AA517" s="302"/>
      <c r="AB517" s="301"/>
      <c r="AC517" s="302"/>
      <c r="AD517" s="301"/>
      <c r="AE517" s="302"/>
      <c r="AF517" s="301"/>
      <c r="AG517" s="302"/>
      <c r="AH517" s="301"/>
      <c r="AI517" s="302"/>
      <c r="AJ517" s="301"/>
      <c r="AK517" s="302"/>
      <c r="AL517" s="301"/>
      <c r="AM517" s="302"/>
      <c r="AN517" s="301"/>
      <c r="AO517" s="302"/>
      <c r="AP517" s="301"/>
      <c r="AQ517" s="302"/>
      <c r="AR517" s="301"/>
      <c r="AS517" s="302"/>
      <c r="AT517" s="301"/>
      <c r="AU517" s="302"/>
      <c r="AV517" s="301"/>
      <c r="AW517" s="302"/>
      <c r="AX517" s="301"/>
      <c r="AY517" s="302"/>
      <c r="AZ517" s="301"/>
      <c r="BA517" s="302"/>
      <c r="BB517" s="301"/>
    </row>
    <row r="518" spans="1:54" ht="14.25" customHeight="1" x14ac:dyDescent="0.25">
      <c r="A518" s="322"/>
      <c r="B518" s="301"/>
      <c r="C518" s="302"/>
      <c r="D518" s="301"/>
      <c r="E518" s="302"/>
      <c r="F518" s="301"/>
      <c r="G518" s="302"/>
      <c r="H518" s="301"/>
      <c r="I518" s="302"/>
      <c r="J518" s="301"/>
      <c r="K518" s="302"/>
      <c r="L518" s="301"/>
      <c r="M518" s="302"/>
      <c r="N518" s="301"/>
      <c r="O518" s="302"/>
      <c r="P518" s="301"/>
      <c r="Q518" s="302"/>
      <c r="R518" s="301"/>
      <c r="S518" s="302"/>
      <c r="T518" s="301"/>
      <c r="U518" s="302"/>
      <c r="V518" s="301"/>
      <c r="W518" s="302"/>
      <c r="X518" s="301"/>
      <c r="Y518" s="302"/>
      <c r="Z518" s="301"/>
      <c r="AA518" s="302"/>
      <c r="AB518" s="301"/>
      <c r="AC518" s="302"/>
      <c r="AD518" s="301"/>
      <c r="AE518" s="302"/>
      <c r="AF518" s="301"/>
      <c r="AG518" s="302"/>
      <c r="AH518" s="301"/>
      <c r="AI518" s="302"/>
      <c r="AJ518" s="301"/>
      <c r="AK518" s="302"/>
      <c r="AL518" s="301"/>
      <c r="AM518" s="302"/>
      <c r="AN518" s="301"/>
      <c r="AO518" s="302"/>
      <c r="AP518" s="301"/>
      <c r="AQ518" s="302"/>
      <c r="AR518" s="301"/>
      <c r="AS518" s="302"/>
      <c r="AT518" s="301"/>
      <c r="AU518" s="302"/>
      <c r="AV518" s="301"/>
      <c r="AW518" s="302"/>
      <c r="AX518" s="301"/>
      <c r="AY518" s="302"/>
      <c r="AZ518" s="301"/>
      <c r="BA518" s="302"/>
      <c r="BB518" s="301"/>
    </row>
    <row r="519" spans="1:54" ht="14.25" customHeight="1" x14ac:dyDescent="0.25">
      <c r="A519" s="322"/>
      <c r="B519" s="301"/>
      <c r="C519" s="302"/>
      <c r="D519" s="301"/>
      <c r="E519" s="302"/>
      <c r="F519" s="301"/>
      <c r="G519" s="302"/>
      <c r="H519" s="301"/>
      <c r="I519" s="302"/>
      <c r="J519" s="301"/>
      <c r="K519" s="302"/>
      <c r="L519" s="301"/>
      <c r="M519" s="302"/>
      <c r="N519" s="301"/>
      <c r="O519" s="302"/>
      <c r="P519" s="301"/>
      <c r="Q519" s="302"/>
      <c r="R519" s="301"/>
      <c r="S519" s="302"/>
      <c r="T519" s="301"/>
      <c r="U519" s="302"/>
      <c r="V519" s="301"/>
      <c r="W519" s="302"/>
      <c r="X519" s="301"/>
      <c r="Y519" s="302"/>
      <c r="Z519" s="301"/>
      <c r="AA519" s="302"/>
      <c r="AB519" s="301"/>
      <c r="AC519" s="302"/>
      <c r="AD519" s="301"/>
      <c r="AE519" s="302"/>
      <c r="AF519" s="301"/>
      <c r="AG519" s="302"/>
      <c r="AH519" s="301"/>
      <c r="AI519" s="302"/>
      <c r="AJ519" s="301"/>
      <c r="AK519" s="302"/>
      <c r="AL519" s="301"/>
      <c r="AM519" s="302"/>
      <c r="AN519" s="301"/>
      <c r="AO519" s="302"/>
      <c r="AP519" s="301"/>
      <c r="AQ519" s="302"/>
      <c r="AR519" s="301"/>
      <c r="AS519" s="302"/>
      <c r="AT519" s="301"/>
      <c r="AU519" s="302"/>
      <c r="AV519" s="301"/>
      <c r="AW519" s="302"/>
      <c r="AX519" s="301"/>
      <c r="AY519" s="302"/>
      <c r="AZ519" s="301"/>
      <c r="BA519" s="302"/>
      <c r="BB519" s="301"/>
    </row>
    <row r="520" spans="1:54" ht="14.25" customHeight="1" x14ac:dyDescent="0.25">
      <c r="A520" s="322"/>
      <c r="B520" s="301"/>
      <c r="C520" s="302"/>
      <c r="D520" s="301"/>
      <c r="E520" s="302"/>
      <c r="F520" s="301"/>
      <c r="G520" s="302"/>
      <c r="H520" s="301"/>
      <c r="I520" s="302"/>
      <c r="J520" s="301"/>
      <c r="K520" s="302"/>
      <c r="L520" s="301"/>
      <c r="M520" s="302"/>
      <c r="N520" s="301"/>
      <c r="O520" s="302"/>
      <c r="P520" s="301"/>
      <c r="Q520" s="302"/>
      <c r="R520" s="301"/>
      <c r="S520" s="302"/>
      <c r="T520" s="301"/>
      <c r="U520" s="302"/>
      <c r="V520" s="301"/>
      <c r="W520" s="302"/>
      <c r="X520" s="301"/>
      <c r="Y520" s="302"/>
      <c r="Z520" s="301"/>
      <c r="AA520" s="302"/>
      <c r="AB520" s="301"/>
      <c r="AC520" s="302"/>
      <c r="AD520" s="301"/>
      <c r="AE520" s="302"/>
      <c r="AF520" s="301"/>
      <c r="AG520" s="302"/>
      <c r="AH520" s="301"/>
      <c r="AI520" s="302"/>
      <c r="AJ520" s="301"/>
      <c r="AK520" s="302"/>
      <c r="AL520" s="301"/>
      <c r="AM520" s="302"/>
      <c r="AN520" s="301"/>
      <c r="AO520" s="302"/>
      <c r="AP520" s="301"/>
      <c r="AQ520" s="302"/>
      <c r="AR520" s="301"/>
      <c r="AS520" s="302"/>
      <c r="AT520" s="301"/>
      <c r="AU520" s="302"/>
      <c r="AV520" s="301"/>
      <c r="AW520" s="302"/>
      <c r="AX520" s="301"/>
      <c r="AY520" s="302"/>
      <c r="AZ520" s="301"/>
      <c r="BA520" s="302"/>
      <c r="BB520" s="301"/>
    </row>
    <row r="521" spans="1:54" ht="14.25" customHeight="1" x14ac:dyDescent="0.25">
      <c r="A521" s="322"/>
      <c r="B521" s="301"/>
      <c r="C521" s="302"/>
      <c r="D521" s="301"/>
      <c r="E521" s="302"/>
      <c r="F521" s="301"/>
      <c r="G521" s="302"/>
      <c r="H521" s="301"/>
      <c r="I521" s="302"/>
      <c r="J521" s="301"/>
      <c r="K521" s="302"/>
      <c r="L521" s="301"/>
      <c r="M521" s="302"/>
      <c r="N521" s="301"/>
      <c r="O521" s="302"/>
      <c r="P521" s="301"/>
      <c r="Q521" s="302"/>
      <c r="R521" s="301"/>
      <c r="S521" s="302"/>
      <c r="T521" s="301"/>
      <c r="U521" s="302"/>
      <c r="V521" s="301"/>
      <c r="W521" s="302"/>
      <c r="X521" s="301"/>
      <c r="Y521" s="302"/>
      <c r="Z521" s="301"/>
      <c r="AA521" s="302"/>
      <c r="AB521" s="301"/>
      <c r="AC521" s="302"/>
      <c r="AD521" s="301"/>
      <c r="AE521" s="302"/>
      <c r="AF521" s="301"/>
      <c r="AG521" s="302"/>
      <c r="AH521" s="301"/>
      <c r="AI521" s="302"/>
      <c r="AJ521" s="301"/>
      <c r="AK521" s="302"/>
      <c r="AL521" s="301"/>
      <c r="AM521" s="302"/>
      <c r="AN521" s="301"/>
      <c r="AO521" s="302"/>
      <c r="AP521" s="301"/>
      <c r="AQ521" s="302"/>
      <c r="AR521" s="301"/>
      <c r="AS521" s="302"/>
      <c r="AT521" s="301"/>
      <c r="AU521" s="302"/>
      <c r="AV521" s="301"/>
      <c r="AW521" s="302"/>
      <c r="AX521" s="301"/>
      <c r="AY521" s="302"/>
      <c r="AZ521" s="301"/>
      <c r="BA521" s="302"/>
      <c r="BB521" s="301"/>
    </row>
    <row r="522" spans="1:54" ht="14.25" customHeight="1" x14ac:dyDescent="0.25">
      <c r="A522" s="322"/>
      <c r="B522" s="301"/>
      <c r="C522" s="302"/>
      <c r="D522" s="301"/>
      <c r="E522" s="302"/>
      <c r="F522" s="301"/>
      <c r="G522" s="302"/>
      <c r="H522" s="301"/>
      <c r="I522" s="302"/>
      <c r="J522" s="301"/>
      <c r="K522" s="302"/>
      <c r="L522" s="301"/>
      <c r="M522" s="302"/>
      <c r="N522" s="301"/>
      <c r="O522" s="302"/>
      <c r="P522" s="301"/>
      <c r="Q522" s="302"/>
      <c r="R522" s="301"/>
      <c r="S522" s="302"/>
      <c r="T522" s="301"/>
      <c r="U522" s="302"/>
      <c r="V522" s="301"/>
      <c r="W522" s="302"/>
      <c r="X522" s="301"/>
      <c r="Y522" s="302"/>
      <c r="Z522" s="301"/>
      <c r="AA522" s="302"/>
      <c r="AB522" s="301"/>
      <c r="AC522" s="302"/>
      <c r="AD522" s="301"/>
      <c r="AE522" s="302"/>
      <c r="AF522" s="301"/>
      <c r="AG522" s="302"/>
      <c r="AH522" s="301"/>
      <c r="AI522" s="302"/>
      <c r="AJ522" s="301"/>
      <c r="AK522" s="302"/>
      <c r="AL522" s="301"/>
      <c r="AM522" s="302"/>
      <c r="AN522" s="301"/>
      <c r="AO522" s="302"/>
      <c r="AP522" s="301"/>
      <c r="AQ522" s="302"/>
      <c r="AR522" s="301"/>
      <c r="AS522" s="302"/>
      <c r="AT522" s="301"/>
      <c r="AU522" s="302"/>
      <c r="AV522" s="301"/>
      <c r="AW522" s="302"/>
      <c r="AX522" s="301"/>
      <c r="AY522" s="302"/>
      <c r="AZ522" s="301"/>
      <c r="BA522" s="302"/>
      <c r="BB522" s="301"/>
    </row>
    <row r="523" spans="1:54" ht="14.25" customHeight="1" x14ac:dyDescent="0.25">
      <c r="A523" s="322"/>
      <c r="B523" s="301"/>
      <c r="C523" s="302"/>
      <c r="D523" s="301"/>
      <c r="E523" s="302"/>
      <c r="F523" s="301"/>
      <c r="G523" s="302"/>
      <c r="H523" s="301"/>
      <c r="I523" s="302"/>
      <c r="J523" s="301"/>
      <c r="K523" s="302"/>
      <c r="L523" s="301"/>
      <c r="M523" s="302"/>
      <c r="N523" s="301"/>
      <c r="O523" s="302"/>
      <c r="P523" s="301"/>
      <c r="Q523" s="302"/>
      <c r="R523" s="301"/>
      <c r="S523" s="302"/>
      <c r="T523" s="301"/>
      <c r="U523" s="302"/>
      <c r="V523" s="301"/>
      <c r="W523" s="302"/>
      <c r="X523" s="301"/>
      <c r="Y523" s="302"/>
      <c r="Z523" s="301"/>
      <c r="AA523" s="302"/>
      <c r="AB523" s="301"/>
      <c r="AC523" s="302"/>
      <c r="AD523" s="301"/>
      <c r="AE523" s="302"/>
      <c r="AF523" s="301"/>
      <c r="AG523" s="302"/>
      <c r="AH523" s="301"/>
      <c r="AI523" s="302"/>
      <c r="AJ523" s="301"/>
      <c r="AK523" s="302"/>
      <c r="AL523" s="301"/>
      <c r="AM523" s="302"/>
      <c r="AN523" s="301"/>
      <c r="AO523" s="302"/>
      <c r="AP523" s="301"/>
      <c r="AQ523" s="302"/>
      <c r="AR523" s="301"/>
      <c r="AS523" s="302"/>
      <c r="AT523" s="301"/>
      <c r="AU523" s="302"/>
      <c r="AV523" s="301"/>
      <c r="AW523" s="302"/>
      <c r="AX523" s="301"/>
      <c r="AY523" s="302"/>
      <c r="AZ523" s="301"/>
      <c r="BA523" s="302"/>
      <c r="BB523" s="301"/>
    </row>
    <row r="524" spans="1:54" ht="14.25" customHeight="1" x14ac:dyDescent="0.25">
      <c r="A524" s="322"/>
      <c r="B524" s="301"/>
      <c r="C524" s="302"/>
      <c r="D524" s="301"/>
      <c r="E524" s="302"/>
      <c r="F524" s="301"/>
      <c r="G524" s="302"/>
      <c r="H524" s="301"/>
      <c r="I524" s="302"/>
      <c r="J524" s="301"/>
      <c r="K524" s="302"/>
      <c r="L524" s="301"/>
      <c r="M524" s="302"/>
      <c r="N524" s="301"/>
      <c r="O524" s="302"/>
      <c r="P524" s="301"/>
      <c r="Q524" s="302"/>
      <c r="R524" s="301"/>
      <c r="S524" s="302"/>
      <c r="T524" s="301"/>
      <c r="U524" s="302"/>
      <c r="V524" s="301"/>
      <c r="W524" s="302"/>
      <c r="X524" s="301"/>
      <c r="Y524" s="302"/>
      <c r="Z524" s="301"/>
      <c r="AA524" s="302"/>
      <c r="AB524" s="301"/>
      <c r="AC524" s="302"/>
      <c r="AD524" s="301"/>
      <c r="AE524" s="302"/>
      <c r="AF524" s="301"/>
      <c r="AG524" s="302"/>
      <c r="AH524" s="301"/>
      <c r="AI524" s="302"/>
      <c r="AJ524" s="301"/>
      <c r="AK524" s="302"/>
      <c r="AL524" s="301"/>
      <c r="AM524" s="302"/>
      <c r="AN524" s="301"/>
      <c r="AO524" s="302"/>
      <c r="AP524" s="301"/>
      <c r="AQ524" s="302"/>
      <c r="AR524" s="301"/>
      <c r="AS524" s="302"/>
      <c r="AT524" s="301"/>
      <c r="AU524" s="302"/>
      <c r="AV524" s="301"/>
      <c r="AW524" s="302"/>
      <c r="AX524" s="301"/>
      <c r="AY524" s="302"/>
      <c r="AZ524" s="301"/>
      <c r="BA524" s="302"/>
      <c r="BB524" s="301"/>
    </row>
    <row r="525" spans="1:54" ht="14.25" customHeight="1" x14ac:dyDescent="0.25">
      <c r="A525" s="322"/>
      <c r="B525" s="301"/>
      <c r="C525" s="302"/>
      <c r="D525" s="301"/>
      <c r="E525" s="302"/>
      <c r="F525" s="301"/>
      <c r="G525" s="302"/>
      <c r="H525" s="301"/>
      <c r="I525" s="302"/>
      <c r="J525" s="301"/>
      <c r="K525" s="302"/>
      <c r="L525" s="301"/>
      <c r="M525" s="302"/>
      <c r="N525" s="301"/>
      <c r="O525" s="302"/>
      <c r="P525" s="301"/>
      <c r="Q525" s="302"/>
      <c r="R525" s="301"/>
      <c r="S525" s="302"/>
      <c r="T525" s="301"/>
      <c r="U525" s="302"/>
      <c r="V525" s="301"/>
      <c r="W525" s="302"/>
      <c r="X525" s="301"/>
      <c r="Y525" s="302"/>
      <c r="Z525" s="301"/>
      <c r="AA525" s="302"/>
      <c r="AB525" s="301"/>
      <c r="AC525" s="302"/>
      <c r="AD525" s="301"/>
      <c r="AE525" s="302"/>
      <c r="AF525" s="301"/>
      <c r="AG525" s="302"/>
      <c r="AH525" s="301"/>
      <c r="AI525" s="302"/>
      <c r="AJ525" s="301"/>
      <c r="AK525" s="302"/>
      <c r="AL525" s="301"/>
      <c r="AM525" s="302"/>
      <c r="AN525" s="301"/>
      <c r="AO525" s="302"/>
      <c r="AP525" s="301"/>
      <c r="AQ525" s="302"/>
      <c r="AR525" s="301"/>
      <c r="AS525" s="302"/>
      <c r="AT525" s="301"/>
      <c r="AU525" s="302"/>
      <c r="AV525" s="301"/>
      <c r="AW525" s="302"/>
      <c r="AX525" s="301"/>
      <c r="AY525" s="302"/>
      <c r="AZ525" s="301"/>
      <c r="BA525" s="302"/>
      <c r="BB525" s="301"/>
    </row>
    <row r="526" spans="1:54" ht="14.25" customHeight="1" x14ac:dyDescent="0.25">
      <c r="A526" s="322"/>
      <c r="B526" s="301"/>
      <c r="C526" s="302"/>
      <c r="D526" s="301"/>
      <c r="E526" s="302"/>
      <c r="F526" s="301"/>
      <c r="G526" s="302"/>
      <c r="H526" s="301"/>
      <c r="I526" s="302"/>
      <c r="J526" s="301"/>
      <c r="K526" s="302"/>
      <c r="L526" s="301"/>
      <c r="M526" s="302"/>
      <c r="N526" s="301"/>
      <c r="O526" s="302"/>
      <c r="P526" s="301"/>
      <c r="Q526" s="302"/>
      <c r="R526" s="301"/>
      <c r="S526" s="302"/>
      <c r="T526" s="301"/>
      <c r="U526" s="302"/>
      <c r="V526" s="301"/>
      <c r="W526" s="302"/>
      <c r="X526" s="301"/>
      <c r="Y526" s="302"/>
      <c r="Z526" s="301"/>
      <c r="AA526" s="302"/>
      <c r="AB526" s="301"/>
      <c r="AC526" s="302"/>
      <c r="AD526" s="301"/>
      <c r="AE526" s="302"/>
      <c r="AF526" s="301"/>
      <c r="AG526" s="302"/>
      <c r="AH526" s="301"/>
      <c r="AI526" s="302"/>
      <c r="AJ526" s="301"/>
      <c r="AK526" s="302"/>
      <c r="AL526" s="301"/>
      <c r="AM526" s="302"/>
      <c r="AN526" s="301"/>
      <c r="AO526" s="302"/>
      <c r="AP526" s="301"/>
      <c r="AQ526" s="302"/>
      <c r="AR526" s="301"/>
      <c r="AS526" s="302"/>
      <c r="AT526" s="301"/>
      <c r="AU526" s="302"/>
      <c r="AV526" s="301"/>
      <c r="AW526" s="302"/>
      <c r="AX526" s="301"/>
      <c r="AY526" s="302"/>
      <c r="AZ526" s="301"/>
      <c r="BA526" s="302"/>
      <c r="BB526" s="301"/>
    </row>
    <row r="527" spans="1:54" ht="14.25" customHeight="1" x14ac:dyDescent="0.25">
      <c r="A527" s="322"/>
      <c r="B527" s="301"/>
      <c r="C527" s="302"/>
      <c r="D527" s="301"/>
      <c r="E527" s="302"/>
      <c r="F527" s="301"/>
      <c r="G527" s="302"/>
      <c r="H527" s="301"/>
      <c r="I527" s="302"/>
      <c r="J527" s="301"/>
      <c r="K527" s="302"/>
      <c r="L527" s="301"/>
      <c r="M527" s="302"/>
      <c r="N527" s="301"/>
      <c r="O527" s="302"/>
      <c r="P527" s="301"/>
      <c r="Q527" s="302"/>
      <c r="R527" s="301"/>
      <c r="S527" s="302"/>
      <c r="T527" s="301"/>
      <c r="U527" s="302"/>
      <c r="V527" s="301"/>
      <c r="W527" s="302"/>
      <c r="X527" s="301"/>
      <c r="Y527" s="302"/>
      <c r="Z527" s="301"/>
      <c r="AA527" s="302"/>
      <c r="AB527" s="301"/>
      <c r="AC527" s="302"/>
      <c r="AD527" s="301"/>
      <c r="AE527" s="302"/>
      <c r="AF527" s="301"/>
      <c r="AG527" s="302"/>
      <c r="AH527" s="301"/>
      <c r="AI527" s="302"/>
      <c r="AJ527" s="301"/>
      <c r="AK527" s="302"/>
      <c r="AL527" s="301"/>
      <c r="AM527" s="302"/>
      <c r="AN527" s="301"/>
      <c r="AO527" s="302"/>
      <c r="AP527" s="301"/>
      <c r="AQ527" s="302"/>
      <c r="AR527" s="301"/>
      <c r="AS527" s="302"/>
      <c r="AT527" s="301"/>
      <c r="AU527" s="302"/>
      <c r="AV527" s="301"/>
      <c r="AW527" s="302"/>
      <c r="AX527" s="301"/>
      <c r="AY527" s="302"/>
      <c r="AZ527" s="301"/>
      <c r="BA527" s="302"/>
      <c r="BB527" s="301"/>
    </row>
    <row r="528" spans="1:54" ht="14.25" customHeight="1" x14ac:dyDescent="0.25">
      <c r="A528" s="322"/>
      <c r="B528" s="301"/>
      <c r="C528" s="302"/>
      <c r="D528" s="301"/>
      <c r="E528" s="302"/>
      <c r="F528" s="301"/>
      <c r="G528" s="302"/>
      <c r="H528" s="301"/>
      <c r="I528" s="302"/>
      <c r="J528" s="301"/>
      <c r="K528" s="302"/>
      <c r="L528" s="301"/>
      <c r="M528" s="302"/>
      <c r="N528" s="301"/>
      <c r="O528" s="302"/>
      <c r="P528" s="301"/>
      <c r="Q528" s="302"/>
      <c r="R528" s="301"/>
      <c r="S528" s="302"/>
      <c r="T528" s="301"/>
      <c r="U528" s="302"/>
      <c r="V528" s="301"/>
      <c r="W528" s="302"/>
      <c r="X528" s="301"/>
      <c r="Y528" s="302"/>
      <c r="Z528" s="301"/>
      <c r="AA528" s="302"/>
      <c r="AB528" s="301"/>
      <c r="AC528" s="302"/>
      <c r="AD528" s="301"/>
      <c r="AE528" s="302"/>
      <c r="AF528" s="301"/>
      <c r="AG528" s="302"/>
      <c r="AH528" s="301"/>
      <c r="AI528" s="302"/>
      <c r="AJ528" s="301"/>
      <c r="AK528" s="302"/>
      <c r="AL528" s="301"/>
      <c r="AM528" s="302"/>
      <c r="AN528" s="301"/>
      <c r="AO528" s="302"/>
      <c r="AP528" s="301"/>
      <c r="AQ528" s="302"/>
      <c r="AR528" s="301"/>
      <c r="AS528" s="302"/>
      <c r="AT528" s="301"/>
      <c r="AU528" s="302"/>
      <c r="AV528" s="301"/>
      <c r="AW528" s="302"/>
      <c r="AX528" s="301"/>
      <c r="AY528" s="302"/>
      <c r="AZ528" s="301"/>
      <c r="BA528" s="302"/>
      <c r="BB528" s="301"/>
    </row>
    <row r="529" spans="1:54" ht="14.25" customHeight="1" x14ac:dyDescent="0.25">
      <c r="A529" s="322"/>
      <c r="B529" s="301"/>
      <c r="C529" s="302"/>
      <c r="D529" s="301"/>
      <c r="E529" s="302"/>
      <c r="F529" s="301"/>
      <c r="G529" s="302"/>
      <c r="H529" s="301"/>
      <c r="I529" s="302"/>
      <c r="J529" s="301"/>
      <c r="K529" s="302"/>
      <c r="L529" s="301"/>
      <c r="M529" s="302"/>
      <c r="N529" s="301"/>
      <c r="O529" s="302"/>
      <c r="P529" s="301"/>
      <c r="Q529" s="302"/>
      <c r="R529" s="301"/>
      <c r="S529" s="302"/>
      <c r="T529" s="301"/>
      <c r="U529" s="302"/>
      <c r="V529" s="301"/>
      <c r="W529" s="302"/>
      <c r="X529" s="301"/>
      <c r="Y529" s="302"/>
      <c r="Z529" s="301"/>
      <c r="AA529" s="302"/>
      <c r="AB529" s="301"/>
      <c r="AC529" s="302"/>
      <c r="AD529" s="301"/>
      <c r="AE529" s="302"/>
      <c r="AF529" s="301"/>
      <c r="AG529" s="302"/>
      <c r="AH529" s="301"/>
      <c r="AI529" s="302"/>
      <c r="AJ529" s="301"/>
      <c r="AK529" s="302"/>
      <c r="AL529" s="301"/>
      <c r="AM529" s="302"/>
      <c r="AN529" s="301"/>
      <c r="AO529" s="302"/>
      <c r="AP529" s="301"/>
      <c r="AQ529" s="302"/>
      <c r="AR529" s="301"/>
      <c r="AS529" s="302"/>
      <c r="AT529" s="301"/>
      <c r="AU529" s="302"/>
      <c r="AV529" s="301"/>
      <c r="AW529" s="302"/>
      <c r="AX529" s="301"/>
      <c r="AY529" s="302"/>
      <c r="AZ529" s="301"/>
      <c r="BA529" s="302"/>
      <c r="BB529" s="301"/>
    </row>
    <row r="530" spans="1:54" ht="14.25" customHeight="1" x14ac:dyDescent="0.25">
      <c r="A530" s="322"/>
      <c r="B530" s="301"/>
      <c r="C530" s="302"/>
      <c r="D530" s="301"/>
      <c r="E530" s="302"/>
      <c r="F530" s="301"/>
      <c r="G530" s="302"/>
      <c r="H530" s="301"/>
      <c r="I530" s="302"/>
      <c r="J530" s="301"/>
      <c r="K530" s="302"/>
      <c r="L530" s="301"/>
      <c r="M530" s="302"/>
      <c r="N530" s="301"/>
      <c r="O530" s="302"/>
      <c r="P530" s="301"/>
      <c r="Q530" s="302"/>
      <c r="R530" s="301"/>
      <c r="S530" s="302"/>
      <c r="T530" s="301"/>
      <c r="U530" s="302"/>
      <c r="V530" s="301"/>
      <c r="W530" s="302"/>
      <c r="X530" s="301"/>
      <c r="Y530" s="302"/>
      <c r="Z530" s="301"/>
      <c r="AA530" s="302"/>
      <c r="AB530" s="301"/>
      <c r="AC530" s="302"/>
      <c r="AD530" s="301"/>
      <c r="AE530" s="302"/>
      <c r="AF530" s="301"/>
      <c r="AG530" s="302"/>
      <c r="AH530" s="301"/>
      <c r="AI530" s="302"/>
      <c r="AJ530" s="301"/>
      <c r="AK530" s="302"/>
      <c r="AL530" s="301"/>
      <c r="AM530" s="302"/>
      <c r="AN530" s="301"/>
      <c r="AO530" s="302"/>
      <c r="AP530" s="301"/>
      <c r="AQ530" s="302"/>
      <c r="AR530" s="301"/>
      <c r="AS530" s="302"/>
      <c r="AT530" s="301"/>
      <c r="AU530" s="302"/>
      <c r="AV530" s="301"/>
      <c r="AW530" s="302"/>
      <c r="AX530" s="301"/>
      <c r="AY530" s="302"/>
      <c r="AZ530" s="301"/>
      <c r="BA530" s="302"/>
      <c r="BB530" s="301"/>
    </row>
    <row r="531" spans="1:54" ht="14.25" customHeight="1" x14ac:dyDescent="0.25">
      <c r="A531" s="322"/>
      <c r="B531" s="301"/>
      <c r="C531" s="302"/>
      <c r="D531" s="301"/>
      <c r="E531" s="302"/>
      <c r="F531" s="301"/>
      <c r="G531" s="302"/>
      <c r="H531" s="301"/>
      <c r="I531" s="302"/>
      <c r="J531" s="301"/>
      <c r="K531" s="302"/>
      <c r="L531" s="301"/>
      <c r="M531" s="302"/>
      <c r="N531" s="301"/>
      <c r="O531" s="302"/>
      <c r="P531" s="301"/>
      <c r="Q531" s="302"/>
      <c r="R531" s="301"/>
      <c r="S531" s="302"/>
      <c r="T531" s="301"/>
      <c r="U531" s="302"/>
      <c r="V531" s="301"/>
      <c r="W531" s="302"/>
      <c r="X531" s="301"/>
      <c r="Y531" s="302"/>
      <c r="Z531" s="301"/>
      <c r="AA531" s="302"/>
      <c r="AB531" s="301"/>
      <c r="AC531" s="302"/>
      <c r="AD531" s="301"/>
      <c r="AE531" s="302"/>
      <c r="AF531" s="301"/>
      <c r="AG531" s="302"/>
      <c r="AH531" s="301"/>
      <c r="AI531" s="302"/>
      <c r="AJ531" s="301"/>
      <c r="AK531" s="302"/>
      <c r="AL531" s="301"/>
      <c r="AM531" s="302"/>
      <c r="AN531" s="301"/>
      <c r="AO531" s="302"/>
      <c r="AP531" s="301"/>
      <c r="AQ531" s="302"/>
      <c r="AR531" s="301"/>
      <c r="AS531" s="302"/>
      <c r="AT531" s="301"/>
      <c r="AU531" s="302"/>
      <c r="AV531" s="301"/>
      <c r="AW531" s="302"/>
      <c r="AX531" s="301"/>
      <c r="AY531" s="302"/>
      <c r="AZ531" s="301"/>
      <c r="BA531" s="302"/>
      <c r="BB531" s="301"/>
    </row>
    <row r="532" spans="1:54" ht="14.25" customHeight="1" x14ac:dyDescent="0.25">
      <c r="A532" s="322"/>
      <c r="B532" s="301"/>
      <c r="C532" s="302"/>
      <c r="D532" s="301"/>
      <c r="E532" s="302"/>
      <c r="F532" s="301"/>
      <c r="G532" s="302"/>
      <c r="H532" s="301"/>
      <c r="I532" s="302"/>
      <c r="J532" s="301"/>
      <c r="K532" s="302"/>
      <c r="L532" s="301"/>
      <c r="M532" s="302"/>
      <c r="N532" s="301"/>
      <c r="O532" s="302"/>
      <c r="P532" s="301"/>
      <c r="Q532" s="302"/>
      <c r="R532" s="301"/>
      <c r="S532" s="302"/>
      <c r="T532" s="301"/>
      <c r="U532" s="302"/>
      <c r="V532" s="301"/>
      <c r="W532" s="302"/>
      <c r="X532" s="301"/>
      <c r="Y532" s="302"/>
      <c r="Z532" s="301"/>
      <c r="AA532" s="302"/>
      <c r="AB532" s="301"/>
      <c r="AC532" s="302"/>
      <c r="AD532" s="301"/>
      <c r="AE532" s="302"/>
      <c r="AF532" s="301"/>
      <c r="AG532" s="302"/>
      <c r="AH532" s="301"/>
      <c r="AI532" s="302"/>
      <c r="AJ532" s="301"/>
      <c r="AK532" s="302"/>
      <c r="AL532" s="301"/>
      <c r="AM532" s="302"/>
      <c r="AN532" s="301"/>
      <c r="AO532" s="302"/>
      <c r="AP532" s="301"/>
      <c r="AQ532" s="302"/>
      <c r="AR532" s="301"/>
      <c r="AS532" s="302"/>
      <c r="AT532" s="301"/>
      <c r="AU532" s="302"/>
      <c r="AV532" s="301"/>
      <c r="AW532" s="302"/>
      <c r="AX532" s="301"/>
      <c r="AY532" s="302"/>
      <c r="AZ532" s="301"/>
      <c r="BA532" s="302"/>
      <c r="BB532" s="301"/>
    </row>
    <row r="533" spans="1:54" ht="14.25" customHeight="1" x14ac:dyDescent="0.25">
      <c r="A533" s="322"/>
      <c r="B533" s="301"/>
      <c r="C533" s="302"/>
      <c r="D533" s="301"/>
      <c r="E533" s="302"/>
      <c r="F533" s="301"/>
      <c r="G533" s="302"/>
      <c r="H533" s="301"/>
      <c r="I533" s="302"/>
      <c r="J533" s="301"/>
      <c r="K533" s="302"/>
      <c r="L533" s="301"/>
      <c r="M533" s="302"/>
      <c r="N533" s="301"/>
      <c r="O533" s="302"/>
      <c r="P533" s="301"/>
      <c r="Q533" s="302"/>
      <c r="R533" s="301"/>
      <c r="S533" s="302"/>
      <c r="T533" s="301"/>
      <c r="U533" s="302"/>
      <c r="V533" s="301"/>
      <c r="W533" s="302"/>
      <c r="X533" s="301"/>
      <c r="Y533" s="302"/>
      <c r="Z533" s="301"/>
      <c r="AA533" s="302"/>
      <c r="AB533" s="301"/>
      <c r="AC533" s="302"/>
      <c r="AD533" s="301"/>
      <c r="AE533" s="302"/>
      <c r="AF533" s="301"/>
      <c r="AG533" s="302"/>
      <c r="AH533" s="301"/>
      <c r="AI533" s="302"/>
      <c r="AJ533" s="301"/>
      <c r="AK533" s="302"/>
      <c r="AL533" s="301"/>
      <c r="AM533" s="302"/>
      <c r="AN533" s="301"/>
      <c r="AO533" s="302"/>
      <c r="AP533" s="301"/>
      <c r="AQ533" s="302"/>
      <c r="AR533" s="301"/>
      <c r="AS533" s="302"/>
      <c r="AT533" s="301"/>
      <c r="AU533" s="302"/>
      <c r="AV533" s="301"/>
      <c r="AW533" s="302"/>
      <c r="AX533" s="301"/>
      <c r="AY533" s="302"/>
      <c r="AZ533" s="301"/>
      <c r="BA533" s="302"/>
      <c r="BB533" s="301"/>
    </row>
    <row r="534" spans="1:54" ht="14.25" customHeight="1" x14ac:dyDescent="0.25">
      <c r="A534" s="322"/>
      <c r="B534" s="301"/>
      <c r="C534" s="302"/>
      <c r="D534" s="301"/>
      <c r="E534" s="302"/>
      <c r="F534" s="301"/>
      <c r="G534" s="302"/>
      <c r="H534" s="301"/>
      <c r="I534" s="302"/>
      <c r="J534" s="301"/>
      <c r="K534" s="302"/>
      <c r="L534" s="301"/>
      <c r="M534" s="302"/>
      <c r="N534" s="301"/>
      <c r="O534" s="302"/>
      <c r="P534" s="301"/>
      <c r="Q534" s="302"/>
      <c r="R534" s="301"/>
      <c r="S534" s="302"/>
      <c r="T534" s="301"/>
      <c r="U534" s="302"/>
      <c r="V534" s="301"/>
      <c r="W534" s="302"/>
      <c r="X534" s="301"/>
      <c r="Y534" s="302"/>
      <c r="Z534" s="301"/>
      <c r="AA534" s="302"/>
      <c r="AB534" s="301"/>
      <c r="AC534" s="302"/>
      <c r="AD534" s="301"/>
      <c r="AE534" s="302"/>
      <c r="AF534" s="301"/>
      <c r="AG534" s="302"/>
      <c r="AH534" s="301"/>
      <c r="AI534" s="302"/>
      <c r="AJ534" s="301"/>
      <c r="AK534" s="302"/>
      <c r="AL534" s="301"/>
      <c r="AM534" s="302"/>
      <c r="AN534" s="301"/>
      <c r="AO534" s="302"/>
      <c r="AP534" s="301"/>
      <c r="AQ534" s="302"/>
      <c r="AR534" s="301"/>
      <c r="AS534" s="302"/>
      <c r="AT534" s="301"/>
      <c r="AU534" s="302"/>
      <c r="AV534" s="301"/>
      <c r="AW534" s="302"/>
      <c r="AX534" s="301"/>
      <c r="AY534" s="302"/>
      <c r="AZ534" s="301"/>
      <c r="BA534" s="302"/>
      <c r="BB534" s="301"/>
    </row>
    <row r="535" spans="1:54" ht="14.25" customHeight="1" x14ac:dyDescent="0.25">
      <c r="A535" s="322"/>
      <c r="B535" s="301"/>
      <c r="C535" s="302"/>
      <c r="D535" s="301"/>
      <c r="E535" s="302"/>
      <c r="F535" s="301"/>
      <c r="G535" s="302"/>
      <c r="H535" s="301"/>
      <c r="I535" s="302"/>
      <c r="J535" s="301"/>
      <c r="K535" s="302"/>
      <c r="L535" s="301"/>
      <c r="M535" s="302"/>
      <c r="N535" s="301"/>
      <c r="O535" s="302"/>
      <c r="P535" s="301"/>
      <c r="Q535" s="302"/>
      <c r="R535" s="301"/>
      <c r="S535" s="302"/>
      <c r="T535" s="301"/>
      <c r="U535" s="302"/>
      <c r="V535" s="301"/>
      <c r="W535" s="302"/>
      <c r="X535" s="301"/>
      <c r="Y535" s="302"/>
      <c r="Z535" s="301"/>
      <c r="AA535" s="302"/>
      <c r="AB535" s="301"/>
      <c r="AC535" s="302"/>
      <c r="AD535" s="301"/>
      <c r="AE535" s="302"/>
      <c r="AF535" s="301"/>
      <c r="AG535" s="302"/>
      <c r="AH535" s="301"/>
      <c r="AI535" s="302"/>
      <c r="AJ535" s="301"/>
      <c r="AK535" s="302"/>
      <c r="AL535" s="301"/>
      <c r="AM535" s="302"/>
      <c r="AN535" s="301"/>
      <c r="AO535" s="302"/>
      <c r="AP535" s="301"/>
      <c r="AQ535" s="302"/>
      <c r="AR535" s="301"/>
      <c r="AS535" s="302"/>
      <c r="AT535" s="301"/>
      <c r="AU535" s="302"/>
      <c r="AV535" s="301"/>
      <c r="AW535" s="302"/>
      <c r="AX535" s="301"/>
      <c r="AY535" s="302"/>
      <c r="AZ535" s="301"/>
      <c r="BA535" s="302"/>
      <c r="BB535" s="301"/>
    </row>
    <row r="536" spans="1:54" ht="14.25" customHeight="1" x14ac:dyDescent="0.25">
      <c r="A536" s="322"/>
      <c r="B536" s="301"/>
      <c r="C536" s="302"/>
      <c r="D536" s="301"/>
      <c r="E536" s="302"/>
      <c r="F536" s="301"/>
      <c r="G536" s="302"/>
      <c r="H536" s="301"/>
      <c r="I536" s="302"/>
      <c r="J536" s="301"/>
      <c r="K536" s="302"/>
      <c r="L536" s="301"/>
      <c r="M536" s="302"/>
      <c r="N536" s="301"/>
      <c r="O536" s="302"/>
      <c r="P536" s="301"/>
      <c r="Q536" s="302"/>
      <c r="R536" s="301"/>
      <c r="S536" s="302"/>
      <c r="T536" s="301"/>
      <c r="U536" s="302"/>
      <c r="V536" s="301"/>
      <c r="W536" s="302"/>
      <c r="X536" s="301"/>
      <c r="Y536" s="302"/>
      <c r="Z536" s="301"/>
      <c r="AA536" s="302"/>
      <c r="AB536" s="301"/>
      <c r="AC536" s="302"/>
      <c r="AD536" s="301"/>
      <c r="AE536" s="302"/>
      <c r="AF536" s="301"/>
      <c r="AG536" s="302"/>
      <c r="AH536" s="301"/>
      <c r="AI536" s="302"/>
      <c r="AJ536" s="301"/>
      <c r="AK536" s="302"/>
      <c r="AL536" s="301"/>
      <c r="AM536" s="302"/>
      <c r="AN536" s="301"/>
      <c r="AO536" s="302"/>
      <c r="AP536" s="301"/>
      <c r="AQ536" s="302"/>
      <c r="AR536" s="301"/>
      <c r="AS536" s="302"/>
      <c r="AT536" s="301"/>
      <c r="AU536" s="302"/>
      <c r="AV536" s="301"/>
      <c r="AW536" s="302"/>
      <c r="AX536" s="301"/>
      <c r="AY536" s="302"/>
      <c r="AZ536" s="301"/>
      <c r="BA536" s="302"/>
      <c r="BB536" s="301"/>
    </row>
    <row r="537" spans="1:54" ht="14.25" customHeight="1" x14ac:dyDescent="0.25">
      <c r="A537" s="322"/>
      <c r="B537" s="301"/>
      <c r="C537" s="302"/>
      <c r="D537" s="301"/>
      <c r="E537" s="302"/>
      <c r="F537" s="301"/>
      <c r="G537" s="302"/>
      <c r="H537" s="301"/>
      <c r="I537" s="302"/>
      <c r="J537" s="301"/>
      <c r="K537" s="302"/>
      <c r="L537" s="301"/>
      <c r="M537" s="302"/>
      <c r="N537" s="301"/>
      <c r="O537" s="302"/>
      <c r="P537" s="301"/>
      <c r="Q537" s="302"/>
      <c r="R537" s="301"/>
      <c r="S537" s="302"/>
      <c r="T537" s="301"/>
      <c r="U537" s="302"/>
      <c r="V537" s="301"/>
      <c r="W537" s="302"/>
      <c r="X537" s="301"/>
      <c r="Y537" s="302"/>
      <c r="Z537" s="301"/>
      <c r="AA537" s="302"/>
      <c r="AB537" s="301"/>
      <c r="AC537" s="302"/>
      <c r="AD537" s="301"/>
      <c r="AE537" s="302"/>
      <c r="AF537" s="301"/>
      <c r="AG537" s="302"/>
      <c r="AH537" s="301"/>
      <c r="AI537" s="302"/>
      <c r="AJ537" s="301"/>
      <c r="AK537" s="302"/>
      <c r="AL537" s="301"/>
      <c r="AM537" s="302"/>
      <c r="AN537" s="301"/>
      <c r="AO537" s="302"/>
      <c r="AP537" s="301"/>
      <c r="AQ537" s="302"/>
      <c r="AR537" s="301"/>
      <c r="AS537" s="302"/>
      <c r="AT537" s="301"/>
      <c r="AU537" s="302"/>
      <c r="AV537" s="301"/>
      <c r="AW537" s="302"/>
      <c r="AX537" s="301"/>
      <c r="AY537" s="302"/>
      <c r="AZ537" s="301"/>
      <c r="BA537" s="302"/>
      <c r="BB537" s="301"/>
    </row>
    <row r="538" spans="1:54" ht="14.25" customHeight="1" x14ac:dyDescent="0.25">
      <c r="A538" s="322"/>
      <c r="B538" s="301"/>
      <c r="C538" s="302"/>
      <c r="D538" s="301"/>
      <c r="E538" s="302"/>
      <c r="F538" s="301"/>
      <c r="G538" s="302"/>
      <c r="H538" s="301"/>
      <c r="I538" s="302"/>
      <c r="J538" s="301"/>
      <c r="K538" s="302"/>
      <c r="L538" s="301"/>
      <c r="M538" s="302"/>
      <c r="N538" s="301"/>
      <c r="O538" s="302"/>
      <c r="P538" s="301"/>
      <c r="Q538" s="302"/>
      <c r="R538" s="301"/>
      <c r="S538" s="302"/>
      <c r="T538" s="301"/>
      <c r="U538" s="302"/>
      <c r="V538" s="301"/>
      <c r="W538" s="302"/>
      <c r="X538" s="301"/>
      <c r="Y538" s="302"/>
      <c r="Z538" s="301"/>
      <c r="AA538" s="302"/>
      <c r="AB538" s="301"/>
      <c r="AC538" s="302"/>
      <c r="AD538" s="301"/>
      <c r="AE538" s="302"/>
      <c r="AF538" s="301"/>
      <c r="AG538" s="302"/>
      <c r="AH538" s="301"/>
      <c r="AI538" s="302"/>
      <c r="AJ538" s="301"/>
      <c r="AK538" s="302"/>
      <c r="AL538" s="301"/>
      <c r="AM538" s="302"/>
      <c r="AN538" s="301"/>
      <c r="AO538" s="302"/>
      <c r="AP538" s="301"/>
      <c r="AQ538" s="302"/>
      <c r="AR538" s="301"/>
      <c r="AS538" s="302"/>
      <c r="AT538" s="301"/>
      <c r="AU538" s="302"/>
      <c r="AV538" s="301"/>
      <c r="AW538" s="302"/>
      <c r="AX538" s="301"/>
      <c r="AY538" s="302"/>
      <c r="AZ538" s="301"/>
      <c r="BA538" s="302"/>
      <c r="BB538" s="301"/>
    </row>
    <row r="539" spans="1:54" ht="14.25" customHeight="1" x14ac:dyDescent="0.25">
      <c r="A539" s="322"/>
      <c r="B539" s="301"/>
      <c r="C539" s="302"/>
      <c r="D539" s="301"/>
      <c r="E539" s="302"/>
      <c r="F539" s="301"/>
      <c r="G539" s="302"/>
      <c r="H539" s="301"/>
      <c r="I539" s="302"/>
      <c r="J539" s="301"/>
      <c r="K539" s="302"/>
      <c r="L539" s="301"/>
      <c r="M539" s="302"/>
      <c r="N539" s="301"/>
      <c r="O539" s="302"/>
      <c r="P539" s="301"/>
      <c r="Q539" s="302"/>
      <c r="R539" s="301"/>
      <c r="S539" s="302"/>
      <c r="T539" s="301"/>
      <c r="U539" s="302"/>
      <c r="V539" s="301"/>
      <c r="W539" s="302"/>
      <c r="X539" s="301"/>
      <c r="Y539" s="302"/>
      <c r="Z539" s="301"/>
      <c r="AA539" s="302"/>
      <c r="AB539" s="301"/>
      <c r="AC539" s="302"/>
      <c r="AD539" s="301"/>
      <c r="AE539" s="302"/>
      <c r="AF539" s="301"/>
      <c r="AG539" s="302"/>
      <c r="AH539" s="301"/>
      <c r="AI539" s="302"/>
      <c r="AJ539" s="301"/>
      <c r="AK539" s="302"/>
      <c r="AL539" s="301"/>
      <c r="AM539" s="302"/>
      <c r="AN539" s="301"/>
      <c r="AO539" s="302"/>
      <c r="AP539" s="301"/>
      <c r="AQ539" s="302"/>
      <c r="AR539" s="301"/>
      <c r="AS539" s="302"/>
      <c r="AT539" s="301"/>
      <c r="AU539" s="302"/>
      <c r="AV539" s="301"/>
      <c r="AW539" s="302"/>
      <c r="AX539" s="301"/>
      <c r="AY539" s="302"/>
      <c r="AZ539" s="301"/>
      <c r="BA539" s="302"/>
      <c r="BB539" s="301"/>
    </row>
    <row r="540" spans="1:54" ht="14.25" customHeight="1" x14ac:dyDescent="0.25">
      <c r="A540" s="322"/>
      <c r="B540" s="301"/>
      <c r="C540" s="302"/>
      <c r="D540" s="301"/>
      <c r="E540" s="302"/>
      <c r="F540" s="301"/>
      <c r="G540" s="302"/>
      <c r="H540" s="301"/>
      <c r="I540" s="302"/>
      <c r="J540" s="301"/>
      <c r="K540" s="302"/>
      <c r="L540" s="301"/>
      <c r="M540" s="302"/>
      <c r="N540" s="301"/>
      <c r="O540" s="302"/>
      <c r="P540" s="301"/>
      <c r="Q540" s="302"/>
      <c r="R540" s="301"/>
      <c r="S540" s="302"/>
      <c r="T540" s="301"/>
      <c r="U540" s="302"/>
      <c r="V540" s="301"/>
      <c r="W540" s="302"/>
      <c r="X540" s="301"/>
      <c r="Y540" s="302"/>
      <c r="Z540" s="301"/>
      <c r="AA540" s="302"/>
      <c r="AB540" s="301"/>
      <c r="AC540" s="302"/>
      <c r="AD540" s="301"/>
      <c r="AE540" s="302"/>
      <c r="AF540" s="301"/>
      <c r="AG540" s="302"/>
      <c r="AH540" s="301"/>
      <c r="AI540" s="302"/>
      <c r="AJ540" s="301"/>
      <c r="AK540" s="302"/>
      <c r="AL540" s="301"/>
      <c r="AM540" s="302"/>
      <c r="AN540" s="301"/>
      <c r="AO540" s="302"/>
      <c r="AP540" s="301"/>
      <c r="AQ540" s="302"/>
      <c r="AR540" s="301"/>
      <c r="AS540" s="302"/>
      <c r="AT540" s="301"/>
      <c r="AU540" s="302"/>
      <c r="AV540" s="301"/>
      <c r="AW540" s="302"/>
      <c r="AX540" s="301"/>
      <c r="AY540" s="302"/>
      <c r="AZ540" s="301"/>
      <c r="BA540" s="302"/>
      <c r="BB540" s="301"/>
    </row>
    <row r="541" spans="1:54" ht="14.25" customHeight="1" x14ac:dyDescent="0.25">
      <c r="A541" s="322"/>
      <c r="B541" s="301"/>
      <c r="C541" s="302"/>
      <c r="D541" s="301"/>
      <c r="E541" s="302"/>
      <c r="F541" s="301"/>
      <c r="G541" s="302"/>
      <c r="H541" s="301"/>
      <c r="I541" s="302"/>
      <c r="J541" s="301"/>
      <c r="K541" s="302"/>
      <c r="L541" s="301"/>
      <c r="M541" s="302"/>
      <c r="N541" s="301"/>
      <c r="O541" s="302"/>
      <c r="P541" s="301"/>
      <c r="Q541" s="302"/>
      <c r="R541" s="301"/>
      <c r="S541" s="302"/>
      <c r="T541" s="301"/>
      <c r="U541" s="302"/>
      <c r="V541" s="301"/>
      <c r="W541" s="302"/>
      <c r="X541" s="301"/>
      <c r="Y541" s="302"/>
      <c r="Z541" s="301"/>
      <c r="AA541" s="302"/>
      <c r="AB541" s="301"/>
      <c r="AC541" s="302"/>
      <c r="AD541" s="301"/>
      <c r="AE541" s="302"/>
      <c r="AF541" s="301"/>
      <c r="AG541" s="302"/>
      <c r="AH541" s="301"/>
      <c r="AI541" s="302"/>
      <c r="AJ541" s="301"/>
      <c r="AK541" s="302"/>
      <c r="AL541" s="301"/>
      <c r="AM541" s="302"/>
      <c r="AN541" s="301"/>
      <c r="AO541" s="302"/>
      <c r="AP541" s="301"/>
      <c r="AQ541" s="302"/>
      <c r="AR541" s="301"/>
      <c r="AS541" s="302"/>
      <c r="AT541" s="301"/>
      <c r="AU541" s="302"/>
      <c r="AV541" s="301"/>
      <c r="AW541" s="302"/>
      <c r="AX541" s="301"/>
      <c r="AY541" s="302"/>
      <c r="AZ541" s="301"/>
      <c r="BA541" s="302"/>
      <c r="BB541" s="301"/>
    </row>
    <row r="542" spans="1:54" ht="14.25" customHeight="1" x14ac:dyDescent="0.25">
      <c r="A542" s="322"/>
      <c r="B542" s="301"/>
      <c r="C542" s="302"/>
      <c r="D542" s="301"/>
      <c r="E542" s="302"/>
      <c r="F542" s="301"/>
      <c r="G542" s="302"/>
      <c r="H542" s="301"/>
      <c r="I542" s="302"/>
      <c r="J542" s="301"/>
      <c r="K542" s="302"/>
      <c r="L542" s="301"/>
      <c r="M542" s="302"/>
      <c r="N542" s="301"/>
      <c r="O542" s="302"/>
      <c r="P542" s="301"/>
      <c r="Q542" s="302"/>
      <c r="R542" s="301"/>
      <c r="S542" s="302"/>
      <c r="T542" s="301"/>
      <c r="U542" s="302"/>
      <c r="V542" s="301"/>
      <c r="W542" s="302"/>
      <c r="X542" s="301"/>
      <c r="Y542" s="302"/>
      <c r="Z542" s="301"/>
      <c r="AA542" s="302"/>
      <c r="AB542" s="301"/>
      <c r="AC542" s="302"/>
      <c r="AD542" s="301"/>
      <c r="AE542" s="302"/>
      <c r="AF542" s="301"/>
      <c r="AG542" s="302"/>
      <c r="AH542" s="301"/>
      <c r="AI542" s="302"/>
      <c r="AJ542" s="301"/>
      <c r="AK542" s="302"/>
      <c r="AL542" s="301"/>
      <c r="AM542" s="302"/>
      <c r="AN542" s="301"/>
      <c r="AO542" s="302"/>
      <c r="AP542" s="301"/>
      <c r="AQ542" s="302"/>
      <c r="AR542" s="301"/>
      <c r="AS542" s="302"/>
      <c r="AT542" s="301"/>
      <c r="AU542" s="302"/>
      <c r="AV542" s="301"/>
      <c r="AW542" s="302"/>
      <c r="AX542" s="301"/>
      <c r="AY542" s="302"/>
      <c r="AZ542" s="301"/>
      <c r="BA542" s="302"/>
      <c r="BB542" s="301"/>
    </row>
    <row r="543" spans="1:54" ht="14.25" customHeight="1" x14ac:dyDescent="0.25">
      <c r="A543" s="322"/>
      <c r="B543" s="301"/>
      <c r="C543" s="302"/>
      <c r="D543" s="301"/>
      <c r="E543" s="302"/>
      <c r="F543" s="301"/>
      <c r="G543" s="302"/>
      <c r="H543" s="301"/>
      <c r="I543" s="302"/>
      <c r="J543" s="301"/>
      <c r="K543" s="302"/>
      <c r="L543" s="301"/>
      <c r="M543" s="302"/>
      <c r="N543" s="301"/>
      <c r="O543" s="302"/>
      <c r="P543" s="301"/>
      <c r="Q543" s="302"/>
      <c r="R543" s="301"/>
      <c r="S543" s="302"/>
      <c r="T543" s="301"/>
      <c r="U543" s="302"/>
      <c r="V543" s="301"/>
      <c r="W543" s="302"/>
      <c r="X543" s="301"/>
      <c r="Y543" s="302"/>
      <c r="Z543" s="301"/>
      <c r="AA543" s="302"/>
      <c r="AB543" s="301"/>
      <c r="AC543" s="302"/>
      <c r="AD543" s="301"/>
      <c r="AE543" s="302"/>
      <c r="AF543" s="301"/>
      <c r="AG543" s="302"/>
      <c r="AH543" s="301"/>
      <c r="AI543" s="302"/>
      <c r="AJ543" s="301"/>
      <c r="AK543" s="302"/>
      <c r="AL543" s="301"/>
      <c r="AM543" s="302"/>
      <c r="AN543" s="301"/>
      <c r="AO543" s="302"/>
      <c r="AP543" s="301"/>
      <c r="AQ543" s="302"/>
      <c r="AR543" s="301"/>
      <c r="AS543" s="302"/>
      <c r="AT543" s="301"/>
      <c r="AU543" s="302"/>
      <c r="AV543" s="301"/>
      <c r="AW543" s="302"/>
      <c r="AX543" s="301"/>
      <c r="AY543" s="302"/>
      <c r="AZ543" s="301"/>
      <c r="BA543" s="302"/>
      <c r="BB543" s="301"/>
    </row>
    <row r="544" spans="1:54" ht="14.25" customHeight="1" x14ac:dyDescent="0.25">
      <c r="A544" s="322"/>
      <c r="B544" s="301"/>
      <c r="C544" s="302"/>
      <c r="D544" s="301"/>
      <c r="E544" s="302"/>
      <c r="F544" s="301"/>
      <c r="G544" s="302"/>
      <c r="H544" s="301"/>
      <c r="I544" s="302"/>
      <c r="J544" s="301"/>
      <c r="K544" s="302"/>
      <c r="L544" s="301"/>
      <c r="M544" s="302"/>
      <c r="N544" s="301"/>
      <c r="O544" s="302"/>
      <c r="P544" s="301"/>
      <c r="Q544" s="302"/>
      <c r="R544" s="301"/>
      <c r="S544" s="302"/>
      <c r="T544" s="301"/>
      <c r="U544" s="302"/>
      <c r="V544" s="301"/>
      <c r="W544" s="302"/>
      <c r="X544" s="301"/>
      <c r="Y544" s="302"/>
      <c r="Z544" s="301"/>
      <c r="AA544" s="302"/>
      <c r="AB544" s="301"/>
      <c r="AC544" s="302"/>
      <c r="AD544" s="301"/>
      <c r="AE544" s="302"/>
      <c r="AF544" s="301"/>
      <c r="AG544" s="302"/>
      <c r="AH544" s="301"/>
      <c r="AI544" s="302"/>
      <c r="AJ544" s="301"/>
      <c r="AK544" s="302"/>
      <c r="AL544" s="301"/>
      <c r="AM544" s="302"/>
      <c r="AN544" s="301"/>
      <c r="AO544" s="302"/>
      <c r="AP544" s="301"/>
      <c r="AQ544" s="302"/>
      <c r="AR544" s="301"/>
      <c r="AS544" s="302"/>
      <c r="AT544" s="301"/>
      <c r="AU544" s="302"/>
      <c r="AV544" s="301"/>
      <c r="AW544" s="302"/>
      <c r="AX544" s="301"/>
      <c r="AY544" s="302"/>
      <c r="AZ544" s="301"/>
      <c r="BA544" s="302"/>
      <c r="BB544" s="301"/>
    </row>
    <row r="545" spans="1:54" ht="14.25" customHeight="1" x14ac:dyDescent="0.25">
      <c r="A545" s="322"/>
      <c r="B545" s="301"/>
      <c r="C545" s="302"/>
      <c r="D545" s="301"/>
      <c r="E545" s="302"/>
      <c r="F545" s="301"/>
      <c r="G545" s="302"/>
      <c r="H545" s="301"/>
      <c r="I545" s="302"/>
      <c r="J545" s="301"/>
      <c r="K545" s="302"/>
      <c r="L545" s="301"/>
      <c r="M545" s="302"/>
      <c r="N545" s="301"/>
      <c r="O545" s="302"/>
      <c r="P545" s="301"/>
      <c r="Q545" s="302"/>
      <c r="R545" s="301"/>
      <c r="S545" s="302"/>
      <c r="T545" s="301"/>
      <c r="U545" s="302"/>
      <c r="V545" s="301"/>
      <c r="W545" s="302"/>
      <c r="X545" s="301"/>
      <c r="Y545" s="302"/>
      <c r="Z545" s="301"/>
      <c r="AA545" s="302"/>
      <c r="AB545" s="301"/>
      <c r="AC545" s="302"/>
      <c r="AD545" s="301"/>
      <c r="AE545" s="302"/>
      <c r="AF545" s="301"/>
      <c r="AG545" s="302"/>
      <c r="AH545" s="301"/>
      <c r="AI545" s="302"/>
      <c r="AJ545" s="301"/>
      <c r="AK545" s="302"/>
      <c r="AL545" s="301"/>
      <c r="AM545" s="302"/>
      <c r="AN545" s="301"/>
      <c r="AO545" s="302"/>
      <c r="AP545" s="301"/>
      <c r="AQ545" s="302"/>
      <c r="AR545" s="301"/>
      <c r="AS545" s="302"/>
      <c r="AT545" s="301"/>
      <c r="AU545" s="302"/>
      <c r="AV545" s="301"/>
      <c r="AW545" s="302"/>
      <c r="AX545" s="301"/>
      <c r="AY545" s="302"/>
      <c r="AZ545" s="301"/>
      <c r="BA545" s="302"/>
      <c r="BB545" s="301"/>
    </row>
    <row r="546" spans="1:54" ht="14.25" customHeight="1" x14ac:dyDescent="0.25">
      <c r="A546" s="322"/>
      <c r="B546" s="301"/>
      <c r="C546" s="302"/>
      <c r="D546" s="301"/>
      <c r="E546" s="302"/>
      <c r="F546" s="301"/>
      <c r="G546" s="302"/>
      <c r="H546" s="301"/>
      <c r="I546" s="302"/>
      <c r="J546" s="301"/>
      <c r="K546" s="302"/>
      <c r="L546" s="301"/>
      <c r="M546" s="302"/>
      <c r="N546" s="301"/>
      <c r="O546" s="302"/>
      <c r="P546" s="301"/>
      <c r="Q546" s="302"/>
      <c r="R546" s="301"/>
      <c r="S546" s="302"/>
      <c r="T546" s="301"/>
      <c r="U546" s="302"/>
      <c r="V546" s="301"/>
      <c r="W546" s="302"/>
      <c r="X546" s="301"/>
      <c r="Y546" s="302"/>
      <c r="Z546" s="301"/>
      <c r="AA546" s="302"/>
      <c r="AB546" s="301"/>
      <c r="AC546" s="302"/>
      <c r="AD546" s="301"/>
      <c r="AE546" s="302"/>
      <c r="AF546" s="301"/>
      <c r="AG546" s="302"/>
      <c r="AH546" s="301"/>
      <c r="AI546" s="302"/>
      <c r="AJ546" s="301"/>
      <c r="AK546" s="302"/>
      <c r="AL546" s="301"/>
      <c r="AM546" s="302"/>
      <c r="AN546" s="301"/>
      <c r="AO546" s="302"/>
      <c r="AP546" s="301"/>
      <c r="AQ546" s="302"/>
      <c r="AR546" s="301"/>
      <c r="AS546" s="302"/>
      <c r="AT546" s="301"/>
      <c r="AU546" s="302"/>
      <c r="AV546" s="301"/>
      <c r="AW546" s="302"/>
      <c r="AX546" s="301"/>
      <c r="AY546" s="302"/>
      <c r="AZ546" s="301"/>
      <c r="BA546" s="302"/>
      <c r="BB546" s="301"/>
    </row>
    <row r="547" spans="1:54" ht="14.25" customHeight="1" x14ac:dyDescent="0.25">
      <c r="A547" s="322"/>
      <c r="B547" s="301"/>
      <c r="C547" s="302"/>
      <c r="D547" s="301"/>
      <c r="E547" s="302"/>
      <c r="F547" s="301"/>
      <c r="G547" s="302"/>
      <c r="H547" s="301"/>
      <c r="I547" s="302"/>
      <c r="J547" s="301"/>
      <c r="K547" s="302"/>
      <c r="L547" s="301"/>
      <c r="M547" s="302"/>
      <c r="N547" s="301"/>
      <c r="O547" s="302"/>
      <c r="P547" s="301"/>
      <c r="Q547" s="302"/>
      <c r="R547" s="301"/>
      <c r="S547" s="302"/>
      <c r="T547" s="301"/>
      <c r="U547" s="302"/>
      <c r="V547" s="301"/>
      <c r="W547" s="302"/>
      <c r="X547" s="301"/>
      <c r="Y547" s="302"/>
      <c r="Z547" s="301"/>
      <c r="AA547" s="302"/>
      <c r="AB547" s="301"/>
      <c r="AC547" s="302"/>
      <c r="AD547" s="301"/>
      <c r="AE547" s="302"/>
      <c r="AF547" s="301"/>
      <c r="AG547" s="302"/>
      <c r="AH547" s="301"/>
      <c r="AI547" s="302"/>
      <c r="AJ547" s="301"/>
      <c r="AK547" s="302"/>
      <c r="AL547" s="301"/>
      <c r="AM547" s="302"/>
      <c r="AN547" s="301"/>
      <c r="AO547" s="302"/>
      <c r="AP547" s="301"/>
      <c r="AQ547" s="302"/>
      <c r="AR547" s="301"/>
      <c r="AS547" s="302"/>
      <c r="AT547" s="301"/>
      <c r="AU547" s="302"/>
      <c r="AV547" s="301"/>
      <c r="AW547" s="302"/>
      <c r="AX547" s="301"/>
      <c r="AY547" s="302"/>
      <c r="AZ547" s="301"/>
      <c r="BA547" s="302"/>
      <c r="BB547" s="301"/>
    </row>
    <row r="548" spans="1:54" ht="14.25" customHeight="1" x14ac:dyDescent="0.25">
      <c r="A548" s="322"/>
      <c r="B548" s="301"/>
      <c r="C548" s="302"/>
      <c r="D548" s="301"/>
      <c r="E548" s="302"/>
      <c r="F548" s="301"/>
      <c r="G548" s="302"/>
      <c r="H548" s="301"/>
      <c r="I548" s="302"/>
      <c r="J548" s="301"/>
      <c r="K548" s="302"/>
      <c r="L548" s="301"/>
      <c r="M548" s="302"/>
      <c r="N548" s="301"/>
      <c r="O548" s="302"/>
      <c r="P548" s="301"/>
      <c r="Q548" s="302"/>
      <c r="R548" s="301"/>
      <c r="S548" s="302"/>
      <c r="T548" s="301"/>
      <c r="U548" s="302"/>
      <c r="V548" s="301"/>
      <c r="W548" s="302"/>
      <c r="X548" s="301"/>
      <c r="Y548" s="302"/>
      <c r="Z548" s="301"/>
      <c r="AA548" s="302"/>
      <c r="AB548" s="301"/>
      <c r="AC548" s="302"/>
      <c r="AD548" s="301"/>
      <c r="AE548" s="302"/>
      <c r="AF548" s="301"/>
      <c r="AG548" s="302"/>
      <c r="AH548" s="301"/>
      <c r="AI548" s="302"/>
      <c r="AJ548" s="301"/>
      <c r="AK548" s="302"/>
      <c r="AL548" s="301"/>
      <c r="AM548" s="302"/>
      <c r="AN548" s="301"/>
      <c r="AO548" s="302"/>
      <c r="AP548" s="301"/>
      <c r="AQ548" s="302"/>
      <c r="AR548" s="301"/>
      <c r="AS548" s="302"/>
      <c r="AT548" s="301"/>
      <c r="AU548" s="302"/>
      <c r="AV548" s="301"/>
      <c r="AW548" s="302"/>
      <c r="AX548" s="301"/>
      <c r="AY548" s="302"/>
      <c r="AZ548" s="301"/>
      <c r="BA548" s="302"/>
      <c r="BB548" s="301"/>
    </row>
    <row r="549" spans="1:54" ht="14.25" customHeight="1" x14ac:dyDescent="0.25">
      <c r="A549" s="322"/>
      <c r="B549" s="301"/>
      <c r="C549" s="302"/>
      <c r="D549" s="301"/>
      <c r="E549" s="302"/>
      <c r="F549" s="301"/>
      <c r="G549" s="302"/>
      <c r="H549" s="301"/>
      <c r="I549" s="302"/>
      <c r="J549" s="301"/>
      <c r="K549" s="302"/>
      <c r="L549" s="301"/>
      <c r="M549" s="302"/>
      <c r="N549" s="301"/>
      <c r="O549" s="302"/>
      <c r="P549" s="301"/>
      <c r="Q549" s="302"/>
      <c r="R549" s="301"/>
      <c r="S549" s="302"/>
      <c r="T549" s="301"/>
      <c r="U549" s="302"/>
      <c r="V549" s="301"/>
      <c r="W549" s="302"/>
      <c r="X549" s="301"/>
      <c r="Y549" s="302"/>
      <c r="Z549" s="301"/>
      <c r="AA549" s="302"/>
      <c r="AB549" s="301"/>
      <c r="AC549" s="302"/>
      <c r="AD549" s="301"/>
      <c r="AE549" s="302"/>
      <c r="AF549" s="301"/>
      <c r="AG549" s="302"/>
      <c r="AH549" s="301"/>
      <c r="AI549" s="302"/>
      <c r="AJ549" s="301"/>
      <c r="AK549" s="302"/>
      <c r="AL549" s="301"/>
      <c r="AM549" s="302"/>
      <c r="AN549" s="301"/>
      <c r="AO549" s="302"/>
      <c r="AP549" s="301"/>
      <c r="AQ549" s="302"/>
      <c r="AR549" s="301"/>
      <c r="AS549" s="302"/>
      <c r="AT549" s="301"/>
      <c r="AU549" s="302"/>
      <c r="AV549" s="301"/>
      <c r="AW549" s="302"/>
      <c r="AX549" s="301"/>
      <c r="AY549" s="302"/>
      <c r="AZ549" s="301"/>
      <c r="BA549" s="302"/>
      <c r="BB549" s="301"/>
    </row>
    <row r="550" spans="1:54" ht="14.25" customHeight="1" x14ac:dyDescent="0.25">
      <c r="A550" s="322"/>
      <c r="B550" s="301"/>
      <c r="C550" s="302"/>
      <c r="D550" s="301"/>
      <c r="E550" s="302"/>
      <c r="F550" s="301"/>
      <c r="G550" s="302"/>
      <c r="H550" s="301"/>
      <c r="I550" s="302"/>
      <c r="J550" s="301"/>
      <c r="K550" s="302"/>
      <c r="L550" s="301"/>
      <c r="M550" s="302"/>
      <c r="N550" s="301"/>
      <c r="O550" s="302"/>
      <c r="P550" s="301"/>
      <c r="Q550" s="302"/>
      <c r="R550" s="301"/>
      <c r="S550" s="302"/>
      <c r="T550" s="301"/>
      <c r="U550" s="302"/>
      <c r="V550" s="301"/>
      <c r="W550" s="302"/>
      <c r="X550" s="301"/>
      <c r="Y550" s="302"/>
      <c r="Z550" s="301"/>
      <c r="AA550" s="302"/>
      <c r="AB550" s="301"/>
      <c r="AC550" s="302"/>
      <c r="AD550" s="301"/>
      <c r="AE550" s="302"/>
      <c r="AF550" s="301"/>
      <c r="AG550" s="302"/>
      <c r="AH550" s="301"/>
      <c r="AI550" s="302"/>
      <c r="AJ550" s="301"/>
      <c r="AK550" s="302"/>
      <c r="AL550" s="301"/>
      <c r="AM550" s="302"/>
      <c r="AN550" s="301"/>
      <c r="AO550" s="302"/>
      <c r="AP550" s="301"/>
      <c r="AQ550" s="302"/>
      <c r="AR550" s="301"/>
      <c r="AS550" s="302"/>
      <c r="AT550" s="301"/>
      <c r="AU550" s="302"/>
      <c r="AV550" s="301"/>
      <c r="AW550" s="302"/>
      <c r="AX550" s="301"/>
      <c r="AY550" s="302"/>
      <c r="AZ550" s="301"/>
      <c r="BA550" s="302"/>
      <c r="BB550" s="301"/>
    </row>
    <row r="551" spans="1:54" ht="14.25" customHeight="1" x14ac:dyDescent="0.25">
      <c r="A551" s="322"/>
      <c r="B551" s="301"/>
      <c r="C551" s="302"/>
      <c r="D551" s="301"/>
      <c r="E551" s="302"/>
      <c r="F551" s="301"/>
      <c r="G551" s="302"/>
      <c r="H551" s="301"/>
      <c r="I551" s="302"/>
      <c r="J551" s="301"/>
      <c r="K551" s="302"/>
      <c r="L551" s="301"/>
      <c r="M551" s="302"/>
      <c r="N551" s="301"/>
      <c r="O551" s="302"/>
      <c r="P551" s="301"/>
      <c r="Q551" s="302"/>
      <c r="R551" s="301"/>
      <c r="S551" s="302"/>
      <c r="T551" s="301"/>
      <c r="U551" s="302"/>
      <c r="V551" s="301"/>
      <c r="W551" s="302"/>
      <c r="X551" s="301"/>
      <c r="Y551" s="302"/>
      <c r="Z551" s="301"/>
      <c r="AA551" s="302"/>
      <c r="AB551" s="301"/>
      <c r="AC551" s="302"/>
      <c r="AD551" s="301"/>
      <c r="AE551" s="302"/>
      <c r="AF551" s="301"/>
      <c r="AG551" s="302"/>
      <c r="AH551" s="301"/>
      <c r="AI551" s="302"/>
      <c r="AJ551" s="301"/>
      <c r="AK551" s="302"/>
      <c r="AL551" s="301"/>
      <c r="AM551" s="302"/>
      <c r="AN551" s="301"/>
      <c r="AO551" s="302"/>
      <c r="AP551" s="301"/>
      <c r="AQ551" s="302"/>
      <c r="AR551" s="301"/>
      <c r="AS551" s="302"/>
      <c r="AT551" s="301"/>
      <c r="AU551" s="302"/>
      <c r="AV551" s="301"/>
      <c r="AW551" s="302"/>
      <c r="AX551" s="301"/>
      <c r="AY551" s="302"/>
      <c r="AZ551" s="301"/>
      <c r="BA551" s="302"/>
      <c r="BB551" s="301"/>
    </row>
    <row r="552" spans="1:54" ht="14.25" customHeight="1" x14ac:dyDescent="0.25">
      <c r="A552" s="322"/>
      <c r="B552" s="301"/>
      <c r="C552" s="302"/>
      <c r="D552" s="301"/>
      <c r="E552" s="302"/>
      <c r="F552" s="301"/>
      <c r="G552" s="302"/>
      <c r="H552" s="301"/>
      <c r="I552" s="302"/>
      <c r="J552" s="301"/>
      <c r="K552" s="302"/>
      <c r="L552" s="301"/>
      <c r="M552" s="302"/>
      <c r="N552" s="301"/>
      <c r="O552" s="302"/>
      <c r="P552" s="301"/>
      <c r="Q552" s="302"/>
      <c r="R552" s="301"/>
      <c r="S552" s="302"/>
      <c r="T552" s="301"/>
      <c r="U552" s="302"/>
      <c r="V552" s="301"/>
      <c r="W552" s="302"/>
      <c r="X552" s="301"/>
      <c r="Y552" s="302"/>
      <c r="Z552" s="301"/>
      <c r="AA552" s="302"/>
      <c r="AB552" s="301"/>
      <c r="AC552" s="302"/>
      <c r="AD552" s="301"/>
      <c r="AE552" s="302"/>
      <c r="AF552" s="301"/>
      <c r="AG552" s="302"/>
      <c r="AH552" s="301"/>
      <c r="AI552" s="302"/>
      <c r="AJ552" s="301"/>
      <c r="AK552" s="302"/>
      <c r="AL552" s="301"/>
      <c r="AM552" s="302"/>
      <c r="AN552" s="301"/>
      <c r="AO552" s="302"/>
      <c r="AP552" s="301"/>
      <c r="AQ552" s="302"/>
      <c r="AR552" s="301"/>
      <c r="AS552" s="302"/>
      <c r="AT552" s="301"/>
      <c r="AU552" s="302"/>
      <c r="AV552" s="301"/>
      <c r="AW552" s="302"/>
      <c r="AX552" s="301"/>
      <c r="AY552" s="302"/>
      <c r="AZ552" s="301"/>
      <c r="BA552" s="302"/>
      <c r="BB552" s="301"/>
    </row>
    <row r="553" spans="1:54" ht="14.25" customHeight="1" x14ac:dyDescent="0.25">
      <c r="A553" s="322"/>
      <c r="B553" s="301"/>
      <c r="C553" s="302"/>
      <c r="D553" s="301"/>
      <c r="E553" s="302"/>
      <c r="F553" s="301"/>
      <c r="G553" s="302"/>
      <c r="H553" s="301"/>
      <c r="I553" s="302"/>
      <c r="J553" s="301"/>
      <c r="K553" s="302"/>
      <c r="L553" s="301"/>
      <c r="M553" s="302"/>
      <c r="N553" s="301"/>
      <c r="O553" s="302"/>
      <c r="P553" s="301"/>
      <c r="Q553" s="302"/>
      <c r="R553" s="301"/>
      <c r="S553" s="302"/>
      <c r="T553" s="301"/>
      <c r="U553" s="302"/>
      <c r="V553" s="301"/>
      <c r="W553" s="302"/>
      <c r="X553" s="301"/>
      <c r="Y553" s="302"/>
      <c r="Z553" s="301"/>
      <c r="AA553" s="302"/>
      <c r="AB553" s="301"/>
      <c r="AC553" s="302"/>
      <c r="AD553" s="301"/>
      <c r="AE553" s="302"/>
      <c r="AF553" s="301"/>
      <c r="AG553" s="302"/>
      <c r="AH553" s="301"/>
      <c r="AI553" s="302"/>
      <c r="AJ553" s="301"/>
      <c r="AK553" s="302"/>
      <c r="AL553" s="301"/>
      <c r="AM553" s="302"/>
      <c r="AN553" s="301"/>
      <c r="AO553" s="302"/>
      <c r="AP553" s="301"/>
      <c r="AQ553" s="302"/>
      <c r="AR553" s="301"/>
      <c r="AS553" s="302"/>
      <c r="AT553" s="301"/>
      <c r="AU553" s="302"/>
      <c r="AV553" s="301"/>
      <c r="AW553" s="302"/>
      <c r="AX553" s="301"/>
      <c r="AY553" s="302"/>
      <c r="AZ553" s="301"/>
      <c r="BA553" s="302"/>
      <c r="BB553" s="301"/>
    </row>
    <row r="554" spans="1:54" ht="14.25" customHeight="1" x14ac:dyDescent="0.25">
      <c r="A554" s="322"/>
      <c r="B554" s="301"/>
      <c r="C554" s="302"/>
      <c r="D554" s="301"/>
      <c r="E554" s="302"/>
      <c r="F554" s="301"/>
      <c r="G554" s="302"/>
      <c r="H554" s="301"/>
      <c r="I554" s="302"/>
      <c r="J554" s="301"/>
      <c r="K554" s="302"/>
      <c r="L554" s="301"/>
      <c r="M554" s="302"/>
      <c r="N554" s="301"/>
      <c r="O554" s="302"/>
      <c r="P554" s="301"/>
      <c r="Q554" s="302"/>
      <c r="R554" s="301"/>
      <c r="S554" s="302"/>
      <c r="T554" s="301"/>
      <c r="U554" s="302"/>
      <c r="V554" s="301"/>
      <c r="W554" s="302"/>
      <c r="X554" s="301"/>
      <c r="Y554" s="302"/>
      <c r="Z554" s="301"/>
      <c r="AA554" s="302"/>
      <c r="AB554" s="301"/>
      <c r="AC554" s="302"/>
      <c r="AD554" s="301"/>
      <c r="AE554" s="302"/>
      <c r="AF554" s="301"/>
      <c r="AG554" s="302"/>
      <c r="AH554" s="301"/>
      <c r="AI554" s="302"/>
      <c r="AJ554" s="301"/>
      <c r="AK554" s="302"/>
      <c r="AL554" s="301"/>
      <c r="AM554" s="302"/>
      <c r="AN554" s="301"/>
      <c r="AO554" s="302"/>
      <c r="AP554" s="301"/>
      <c r="AQ554" s="302"/>
      <c r="AR554" s="301"/>
      <c r="AS554" s="302"/>
      <c r="AT554" s="301"/>
      <c r="AU554" s="302"/>
      <c r="AV554" s="301"/>
      <c r="AW554" s="302"/>
      <c r="AX554" s="301"/>
      <c r="AY554" s="302"/>
      <c r="AZ554" s="301"/>
      <c r="BA554" s="302"/>
      <c r="BB554" s="301"/>
    </row>
    <row r="555" spans="1:54" ht="14.25" customHeight="1" x14ac:dyDescent="0.25">
      <c r="A555" s="322"/>
      <c r="B555" s="301"/>
      <c r="C555" s="302"/>
      <c r="D555" s="301"/>
      <c r="E555" s="302"/>
      <c r="F555" s="301"/>
      <c r="G555" s="302"/>
      <c r="H555" s="301"/>
      <c r="I555" s="302"/>
      <c r="J555" s="301"/>
      <c r="K555" s="302"/>
      <c r="L555" s="301"/>
      <c r="M555" s="302"/>
      <c r="N555" s="301"/>
      <c r="O555" s="302"/>
      <c r="P555" s="301"/>
      <c r="Q555" s="302"/>
      <c r="R555" s="301"/>
      <c r="S555" s="302"/>
      <c r="T555" s="301"/>
      <c r="U555" s="302"/>
      <c r="V555" s="301"/>
      <c r="W555" s="302"/>
      <c r="X555" s="301"/>
      <c r="Y555" s="302"/>
      <c r="Z555" s="301"/>
      <c r="AA555" s="302"/>
      <c r="AB555" s="301"/>
      <c r="AC555" s="302"/>
      <c r="AD555" s="301"/>
      <c r="AE555" s="302"/>
      <c r="AF555" s="301"/>
      <c r="AG555" s="302"/>
      <c r="AH555" s="301"/>
      <c r="AI555" s="302"/>
      <c r="AJ555" s="301"/>
      <c r="AK555" s="302"/>
      <c r="AL555" s="301"/>
      <c r="AM555" s="302"/>
      <c r="AN555" s="301"/>
      <c r="AO555" s="302"/>
      <c r="AP555" s="301"/>
      <c r="AQ555" s="302"/>
      <c r="AR555" s="301"/>
      <c r="AS555" s="302"/>
      <c r="AT555" s="301"/>
      <c r="AU555" s="302"/>
      <c r="AV555" s="301"/>
      <c r="AW555" s="302"/>
      <c r="AX555" s="301"/>
      <c r="AY555" s="302"/>
      <c r="AZ555" s="301"/>
      <c r="BA555" s="302"/>
      <c r="BB555" s="301"/>
    </row>
    <row r="556" spans="1:54" ht="14.25" customHeight="1" x14ac:dyDescent="0.25">
      <c r="A556" s="322"/>
      <c r="B556" s="301"/>
      <c r="C556" s="302"/>
      <c r="D556" s="301"/>
      <c r="E556" s="302"/>
      <c r="F556" s="301"/>
      <c r="G556" s="302"/>
      <c r="H556" s="301"/>
      <c r="I556" s="302"/>
      <c r="J556" s="301"/>
      <c r="K556" s="302"/>
      <c r="L556" s="301"/>
      <c r="M556" s="302"/>
      <c r="N556" s="301"/>
      <c r="O556" s="302"/>
      <c r="P556" s="301"/>
      <c r="Q556" s="302"/>
      <c r="R556" s="301"/>
      <c r="S556" s="302"/>
      <c r="T556" s="301"/>
      <c r="U556" s="302"/>
      <c r="V556" s="301"/>
      <c r="W556" s="302"/>
      <c r="X556" s="301"/>
      <c r="Y556" s="302"/>
      <c r="Z556" s="301"/>
      <c r="AA556" s="302"/>
      <c r="AB556" s="301"/>
      <c r="AC556" s="302"/>
      <c r="AD556" s="301"/>
      <c r="AE556" s="302"/>
      <c r="AF556" s="301"/>
      <c r="AG556" s="302"/>
      <c r="AH556" s="301"/>
      <c r="AI556" s="302"/>
      <c r="AJ556" s="301"/>
      <c r="AK556" s="302"/>
      <c r="AL556" s="301"/>
      <c r="AM556" s="302"/>
      <c r="AN556" s="301"/>
      <c r="AO556" s="302"/>
      <c r="AP556" s="301"/>
      <c r="AQ556" s="302"/>
      <c r="AR556" s="301"/>
      <c r="AS556" s="302"/>
      <c r="AT556" s="301"/>
      <c r="AU556" s="302"/>
      <c r="AV556" s="301"/>
      <c r="AW556" s="302"/>
      <c r="AX556" s="301"/>
      <c r="AY556" s="302"/>
      <c r="AZ556" s="301"/>
      <c r="BA556" s="302"/>
      <c r="BB556" s="301"/>
    </row>
    <row r="557" spans="1:54" ht="14.25" customHeight="1" x14ac:dyDescent="0.25">
      <c r="A557" s="322"/>
      <c r="B557" s="301"/>
      <c r="C557" s="302"/>
      <c r="D557" s="301"/>
      <c r="E557" s="302"/>
      <c r="F557" s="301"/>
      <c r="G557" s="302"/>
      <c r="H557" s="301"/>
      <c r="I557" s="302"/>
      <c r="J557" s="301"/>
      <c r="K557" s="302"/>
      <c r="L557" s="301"/>
      <c r="M557" s="302"/>
      <c r="N557" s="301"/>
      <c r="O557" s="302"/>
      <c r="P557" s="301"/>
      <c r="Q557" s="302"/>
      <c r="R557" s="301"/>
      <c r="S557" s="302"/>
      <c r="T557" s="301"/>
      <c r="U557" s="302"/>
      <c r="V557" s="301"/>
      <c r="W557" s="302"/>
      <c r="X557" s="301"/>
      <c r="Y557" s="302"/>
      <c r="Z557" s="301"/>
      <c r="AA557" s="302"/>
      <c r="AB557" s="301"/>
      <c r="AC557" s="302"/>
      <c r="AD557" s="301"/>
      <c r="AE557" s="302"/>
      <c r="AF557" s="301"/>
      <c r="AG557" s="302"/>
      <c r="AH557" s="301"/>
      <c r="AI557" s="302"/>
      <c r="AJ557" s="301"/>
      <c r="AK557" s="302"/>
      <c r="AL557" s="301"/>
      <c r="AM557" s="302"/>
      <c r="AN557" s="301"/>
      <c r="AO557" s="302"/>
      <c r="AP557" s="301"/>
      <c r="AQ557" s="302"/>
      <c r="AR557" s="301"/>
      <c r="AS557" s="302"/>
      <c r="AT557" s="301"/>
      <c r="AU557" s="302"/>
      <c r="AV557" s="301"/>
      <c r="AW557" s="302"/>
      <c r="AX557" s="301"/>
      <c r="AY557" s="302"/>
      <c r="AZ557" s="301"/>
      <c r="BA557" s="302"/>
      <c r="BB557" s="301"/>
    </row>
    <row r="558" spans="1:54" ht="14.25" customHeight="1" x14ac:dyDescent="0.25">
      <c r="A558" s="322"/>
      <c r="B558" s="301"/>
      <c r="C558" s="302"/>
      <c r="D558" s="301"/>
      <c r="E558" s="302"/>
      <c r="F558" s="301"/>
      <c r="G558" s="302"/>
      <c r="H558" s="301"/>
      <c r="I558" s="302"/>
      <c r="J558" s="301"/>
      <c r="K558" s="302"/>
      <c r="L558" s="301"/>
      <c r="M558" s="302"/>
      <c r="N558" s="301"/>
      <c r="O558" s="302"/>
      <c r="P558" s="301"/>
      <c r="Q558" s="302"/>
      <c r="R558" s="301"/>
      <c r="S558" s="302"/>
      <c r="T558" s="301"/>
      <c r="U558" s="302"/>
      <c r="V558" s="301"/>
      <c r="W558" s="302"/>
      <c r="X558" s="301"/>
      <c r="Y558" s="302"/>
      <c r="Z558" s="301"/>
      <c r="AA558" s="302"/>
      <c r="AB558" s="301"/>
      <c r="AC558" s="302"/>
      <c r="AD558" s="301"/>
      <c r="AE558" s="302"/>
      <c r="AF558" s="301"/>
      <c r="AG558" s="302"/>
      <c r="AH558" s="301"/>
      <c r="AI558" s="302"/>
      <c r="AJ558" s="301"/>
      <c r="AK558" s="302"/>
      <c r="AL558" s="301"/>
      <c r="AM558" s="302"/>
      <c r="AN558" s="301"/>
      <c r="AO558" s="302"/>
      <c r="AP558" s="301"/>
      <c r="AQ558" s="302"/>
      <c r="AR558" s="301"/>
      <c r="AS558" s="302"/>
      <c r="AT558" s="301"/>
      <c r="AU558" s="302"/>
      <c r="AV558" s="301"/>
      <c r="AW558" s="302"/>
      <c r="AX558" s="301"/>
      <c r="AY558" s="302"/>
      <c r="AZ558" s="301"/>
      <c r="BA558" s="302"/>
      <c r="BB558" s="301"/>
    </row>
    <row r="559" spans="1:54" ht="14.25" customHeight="1" x14ac:dyDescent="0.25">
      <c r="A559" s="322"/>
      <c r="B559" s="301"/>
      <c r="C559" s="302"/>
      <c r="D559" s="301"/>
      <c r="E559" s="302"/>
      <c r="F559" s="301"/>
      <c r="G559" s="302"/>
      <c r="H559" s="301"/>
      <c r="I559" s="302"/>
      <c r="J559" s="301"/>
      <c r="K559" s="302"/>
      <c r="L559" s="301"/>
      <c r="M559" s="302"/>
      <c r="N559" s="301"/>
      <c r="O559" s="302"/>
      <c r="P559" s="301"/>
      <c r="Q559" s="302"/>
      <c r="R559" s="301"/>
      <c r="S559" s="302"/>
      <c r="T559" s="301"/>
      <c r="U559" s="302"/>
      <c r="V559" s="301"/>
      <c r="W559" s="302"/>
      <c r="X559" s="301"/>
      <c r="Y559" s="302"/>
      <c r="Z559" s="301"/>
      <c r="AA559" s="302"/>
      <c r="AB559" s="301"/>
      <c r="AC559" s="302"/>
      <c r="AD559" s="301"/>
      <c r="AE559" s="302"/>
      <c r="AF559" s="301"/>
      <c r="AG559" s="302"/>
      <c r="AH559" s="301"/>
      <c r="AI559" s="302"/>
      <c r="AJ559" s="301"/>
      <c r="AK559" s="302"/>
      <c r="AL559" s="301"/>
      <c r="AM559" s="302"/>
      <c r="AN559" s="301"/>
      <c r="AO559" s="302"/>
      <c r="AP559" s="301"/>
      <c r="AQ559" s="302"/>
      <c r="AR559" s="301"/>
      <c r="AS559" s="302"/>
      <c r="AT559" s="301"/>
      <c r="AU559" s="302"/>
      <c r="AV559" s="301"/>
      <c r="AW559" s="302"/>
      <c r="AX559" s="301"/>
      <c r="AY559" s="302"/>
      <c r="AZ559" s="301"/>
      <c r="BA559" s="302"/>
      <c r="BB559" s="301"/>
    </row>
    <row r="560" spans="1:54" ht="14.25" customHeight="1" x14ac:dyDescent="0.25">
      <c r="A560" s="322"/>
      <c r="B560" s="301"/>
      <c r="C560" s="302"/>
      <c r="D560" s="301"/>
      <c r="E560" s="302"/>
      <c r="F560" s="301"/>
      <c r="G560" s="302"/>
      <c r="H560" s="301"/>
      <c r="I560" s="302"/>
      <c r="J560" s="301"/>
      <c r="K560" s="302"/>
      <c r="L560" s="301"/>
      <c r="M560" s="302"/>
      <c r="N560" s="301"/>
      <c r="O560" s="302"/>
      <c r="P560" s="301"/>
      <c r="Q560" s="302"/>
      <c r="R560" s="301"/>
      <c r="S560" s="302"/>
      <c r="T560" s="301"/>
      <c r="U560" s="302"/>
      <c r="V560" s="301"/>
      <c r="W560" s="302"/>
      <c r="X560" s="301"/>
      <c r="Y560" s="302"/>
      <c r="Z560" s="301"/>
      <c r="AA560" s="302"/>
      <c r="AB560" s="301"/>
      <c r="AC560" s="302"/>
      <c r="AD560" s="301"/>
      <c r="AE560" s="302"/>
      <c r="AF560" s="301"/>
      <c r="AG560" s="302"/>
      <c r="AH560" s="301"/>
      <c r="AI560" s="302"/>
      <c r="AJ560" s="301"/>
      <c r="AK560" s="302"/>
      <c r="AL560" s="301"/>
      <c r="AM560" s="302"/>
      <c r="AN560" s="301"/>
      <c r="AO560" s="302"/>
      <c r="AP560" s="301"/>
      <c r="AQ560" s="302"/>
      <c r="AR560" s="301"/>
      <c r="AS560" s="302"/>
      <c r="AT560" s="301"/>
      <c r="AU560" s="302"/>
      <c r="AV560" s="301"/>
      <c r="AW560" s="302"/>
      <c r="AX560" s="301"/>
      <c r="AY560" s="302"/>
      <c r="AZ560" s="301"/>
      <c r="BA560" s="302"/>
      <c r="BB560" s="301"/>
    </row>
    <row r="561" spans="1:54" ht="14.25" customHeight="1" x14ac:dyDescent="0.25">
      <c r="A561" s="322"/>
      <c r="B561" s="301"/>
      <c r="C561" s="302"/>
      <c r="D561" s="301"/>
      <c r="E561" s="302"/>
      <c r="F561" s="301"/>
      <c r="G561" s="302"/>
      <c r="H561" s="301"/>
      <c r="I561" s="302"/>
      <c r="J561" s="301"/>
      <c r="K561" s="302"/>
      <c r="L561" s="301"/>
      <c r="M561" s="302"/>
      <c r="N561" s="301"/>
      <c r="O561" s="302"/>
      <c r="P561" s="301"/>
      <c r="Q561" s="302"/>
      <c r="R561" s="301"/>
      <c r="S561" s="302"/>
      <c r="T561" s="301"/>
      <c r="U561" s="302"/>
      <c r="V561" s="301"/>
      <c r="W561" s="302"/>
      <c r="X561" s="301"/>
      <c r="Y561" s="302"/>
      <c r="Z561" s="301"/>
      <c r="AA561" s="302"/>
      <c r="AB561" s="301"/>
      <c r="AC561" s="302"/>
      <c r="AD561" s="301"/>
      <c r="AE561" s="302"/>
      <c r="AF561" s="301"/>
      <c r="AG561" s="302"/>
      <c r="AH561" s="301"/>
      <c r="AI561" s="302"/>
      <c r="AJ561" s="301"/>
      <c r="AK561" s="302"/>
      <c r="AL561" s="301"/>
      <c r="AM561" s="302"/>
      <c r="AN561" s="301"/>
      <c r="AO561" s="302"/>
      <c r="AP561" s="301"/>
      <c r="AQ561" s="302"/>
      <c r="AR561" s="301"/>
      <c r="AS561" s="302"/>
      <c r="AT561" s="301"/>
      <c r="AU561" s="302"/>
      <c r="AV561" s="301"/>
      <c r="AW561" s="302"/>
      <c r="AX561" s="301"/>
      <c r="AY561" s="302"/>
      <c r="AZ561" s="301"/>
      <c r="BA561" s="302"/>
      <c r="BB561" s="301"/>
    </row>
    <row r="562" spans="1:54" ht="14.25" customHeight="1" x14ac:dyDescent="0.25">
      <c r="A562" s="322"/>
      <c r="B562" s="301"/>
      <c r="C562" s="302"/>
      <c r="D562" s="301"/>
      <c r="E562" s="302"/>
      <c r="F562" s="301"/>
      <c r="G562" s="302"/>
      <c r="H562" s="301"/>
      <c r="I562" s="302"/>
      <c r="J562" s="301"/>
      <c r="K562" s="302"/>
      <c r="L562" s="301"/>
      <c r="M562" s="302"/>
      <c r="N562" s="301"/>
      <c r="O562" s="302"/>
      <c r="P562" s="301"/>
      <c r="Q562" s="302"/>
      <c r="R562" s="301"/>
      <c r="S562" s="302"/>
      <c r="T562" s="301"/>
      <c r="U562" s="302"/>
      <c r="V562" s="301"/>
      <c r="W562" s="302"/>
      <c r="X562" s="301"/>
      <c r="Y562" s="302"/>
      <c r="Z562" s="301"/>
      <c r="AA562" s="302"/>
      <c r="AB562" s="301"/>
      <c r="AC562" s="302"/>
      <c r="AD562" s="301"/>
      <c r="AE562" s="302"/>
      <c r="AF562" s="301"/>
      <c r="AG562" s="302"/>
      <c r="AH562" s="301"/>
      <c r="AI562" s="302"/>
      <c r="AJ562" s="301"/>
      <c r="AK562" s="302"/>
      <c r="AL562" s="301"/>
      <c r="AM562" s="302"/>
      <c r="AN562" s="301"/>
      <c r="AO562" s="302"/>
      <c r="AP562" s="301"/>
      <c r="AQ562" s="302"/>
      <c r="AR562" s="301"/>
      <c r="AS562" s="302"/>
      <c r="AT562" s="301"/>
      <c r="AU562" s="302"/>
      <c r="AV562" s="301"/>
      <c r="AW562" s="302"/>
      <c r="AX562" s="301"/>
      <c r="AY562" s="302"/>
      <c r="AZ562" s="301"/>
      <c r="BA562" s="302"/>
      <c r="BB562" s="301"/>
    </row>
    <row r="563" spans="1:54" ht="14.25" customHeight="1" x14ac:dyDescent="0.25">
      <c r="A563" s="322"/>
      <c r="B563" s="301"/>
      <c r="C563" s="302"/>
      <c r="D563" s="301"/>
      <c r="E563" s="302"/>
      <c r="F563" s="301"/>
      <c r="G563" s="302"/>
      <c r="H563" s="301"/>
      <c r="I563" s="302"/>
      <c r="J563" s="301"/>
      <c r="K563" s="302"/>
      <c r="L563" s="301"/>
      <c r="M563" s="302"/>
      <c r="N563" s="301"/>
      <c r="O563" s="302"/>
      <c r="P563" s="301"/>
      <c r="Q563" s="302"/>
      <c r="R563" s="301"/>
      <c r="S563" s="302"/>
      <c r="T563" s="301"/>
      <c r="U563" s="302"/>
      <c r="V563" s="301"/>
      <c r="W563" s="302"/>
      <c r="X563" s="301"/>
      <c r="Y563" s="302"/>
      <c r="Z563" s="301"/>
      <c r="AA563" s="302"/>
      <c r="AB563" s="301"/>
      <c r="AC563" s="302"/>
      <c r="AD563" s="301"/>
      <c r="AE563" s="302"/>
      <c r="AF563" s="301"/>
      <c r="AG563" s="302"/>
      <c r="AH563" s="301"/>
      <c r="AI563" s="302"/>
      <c r="AJ563" s="301"/>
      <c r="AK563" s="302"/>
      <c r="AL563" s="301"/>
      <c r="AM563" s="302"/>
      <c r="AN563" s="301"/>
      <c r="AO563" s="302"/>
      <c r="AP563" s="301"/>
      <c r="AQ563" s="302"/>
      <c r="AR563" s="301"/>
      <c r="AS563" s="302"/>
      <c r="AT563" s="301"/>
      <c r="AU563" s="302"/>
      <c r="AV563" s="301"/>
      <c r="AW563" s="302"/>
      <c r="AX563" s="301"/>
      <c r="AY563" s="302"/>
      <c r="AZ563" s="301"/>
      <c r="BA563" s="302"/>
      <c r="BB563" s="301"/>
    </row>
    <row r="564" spans="1:54" ht="14.25" customHeight="1" x14ac:dyDescent="0.25">
      <c r="A564" s="322"/>
      <c r="B564" s="301"/>
      <c r="C564" s="302"/>
      <c r="D564" s="301"/>
      <c r="E564" s="302"/>
      <c r="F564" s="301"/>
      <c r="G564" s="302"/>
      <c r="H564" s="301"/>
      <c r="I564" s="302"/>
      <c r="J564" s="301"/>
      <c r="K564" s="302"/>
      <c r="L564" s="301"/>
      <c r="M564" s="302"/>
      <c r="N564" s="301"/>
      <c r="O564" s="302"/>
      <c r="P564" s="301"/>
      <c r="Q564" s="302"/>
      <c r="R564" s="301"/>
      <c r="S564" s="302"/>
      <c r="T564" s="301"/>
      <c r="U564" s="302"/>
      <c r="V564" s="301"/>
      <c r="W564" s="302"/>
      <c r="X564" s="301"/>
      <c r="Y564" s="302"/>
      <c r="Z564" s="301"/>
      <c r="AA564" s="302"/>
      <c r="AB564" s="301"/>
      <c r="AC564" s="302"/>
      <c r="AD564" s="301"/>
      <c r="AE564" s="302"/>
      <c r="AF564" s="301"/>
      <c r="AG564" s="302"/>
      <c r="AH564" s="301"/>
      <c r="AI564" s="302"/>
      <c r="AJ564" s="301"/>
      <c r="AK564" s="302"/>
      <c r="AL564" s="301"/>
      <c r="AM564" s="302"/>
      <c r="AN564" s="301"/>
      <c r="AO564" s="302"/>
      <c r="AP564" s="301"/>
      <c r="AQ564" s="302"/>
      <c r="AR564" s="301"/>
      <c r="AS564" s="302"/>
      <c r="AT564" s="301"/>
      <c r="AU564" s="302"/>
      <c r="AV564" s="301"/>
      <c r="AW564" s="302"/>
      <c r="AX564" s="301"/>
      <c r="AY564" s="302"/>
      <c r="AZ564" s="301"/>
      <c r="BA564" s="302"/>
      <c r="BB564" s="301"/>
    </row>
    <row r="565" spans="1:54" ht="14.25" customHeight="1" x14ac:dyDescent="0.25">
      <c r="A565" s="322"/>
      <c r="B565" s="301"/>
      <c r="C565" s="302"/>
      <c r="D565" s="301"/>
      <c r="E565" s="302"/>
      <c r="F565" s="301"/>
      <c r="G565" s="302"/>
      <c r="H565" s="301"/>
      <c r="I565" s="302"/>
      <c r="J565" s="301"/>
      <c r="K565" s="302"/>
      <c r="L565" s="301"/>
      <c r="M565" s="302"/>
      <c r="N565" s="301"/>
      <c r="O565" s="302"/>
      <c r="P565" s="301"/>
      <c r="Q565" s="302"/>
      <c r="R565" s="301"/>
      <c r="S565" s="302"/>
      <c r="T565" s="301"/>
      <c r="U565" s="302"/>
      <c r="V565" s="301"/>
      <c r="W565" s="302"/>
      <c r="X565" s="301"/>
      <c r="Y565" s="302"/>
      <c r="Z565" s="301"/>
      <c r="AA565" s="302"/>
      <c r="AB565" s="301"/>
      <c r="AC565" s="302"/>
      <c r="AD565" s="301"/>
      <c r="AE565" s="302"/>
      <c r="AF565" s="301"/>
      <c r="AG565" s="302"/>
      <c r="AH565" s="301"/>
      <c r="AI565" s="302"/>
      <c r="AJ565" s="301"/>
      <c r="AK565" s="302"/>
      <c r="AL565" s="301"/>
      <c r="AM565" s="302"/>
      <c r="AN565" s="301"/>
      <c r="AO565" s="302"/>
      <c r="AP565" s="301"/>
      <c r="AQ565" s="302"/>
      <c r="AR565" s="301"/>
      <c r="AS565" s="302"/>
      <c r="AT565" s="301"/>
      <c r="AU565" s="302"/>
      <c r="AV565" s="301"/>
      <c r="AW565" s="302"/>
      <c r="AX565" s="301"/>
      <c r="AY565" s="302"/>
      <c r="AZ565" s="301"/>
      <c r="BA565" s="302"/>
      <c r="BB565" s="301"/>
    </row>
    <row r="566" spans="1:54" ht="14.25" customHeight="1" x14ac:dyDescent="0.25">
      <c r="A566" s="322"/>
      <c r="B566" s="301"/>
      <c r="C566" s="302"/>
      <c r="D566" s="301"/>
      <c r="E566" s="302"/>
      <c r="F566" s="301"/>
      <c r="G566" s="302"/>
      <c r="H566" s="301"/>
      <c r="I566" s="302"/>
      <c r="J566" s="301"/>
      <c r="K566" s="302"/>
      <c r="L566" s="301"/>
      <c r="M566" s="302"/>
      <c r="N566" s="301"/>
      <c r="O566" s="302"/>
      <c r="P566" s="301"/>
      <c r="Q566" s="302"/>
      <c r="R566" s="301"/>
      <c r="S566" s="302"/>
      <c r="T566" s="301"/>
      <c r="U566" s="302"/>
      <c r="V566" s="301"/>
      <c r="W566" s="302"/>
      <c r="X566" s="301"/>
      <c r="Y566" s="302"/>
      <c r="Z566" s="301"/>
      <c r="AA566" s="302"/>
      <c r="AB566" s="301"/>
      <c r="AC566" s="302"/>
      <c r="AD566" s="301"/>
      <c r="AE566" s="302"/>
      <c r="AF566" s="301"/>
      <c r="AG566" s="302"/>
      <c r="AH566" s="301"/>
      <c r="AI566" s="302"/>
      <c r="AJ566" s="301"/>
      <c r="AK566" s="302"/>
      <c r="AL566" s="301"/>
      <c r="AM566" s="302"/>
      <c r="AN566" s="301"/>
      <c r="AO566" s="302"/>
      <c r="AP566" s="301"/>
      <c r="AQ566" s="302"/>
      <c r="AR566" s="301"/>
      <c r="AS566" s="302"/>
      <c r="AT566" s="301"/>
      <c r="AU566" s="302"/>
      <c r="AV566" s="301"/>
      <c r="AW566" s="302"/>
      <c r="AX566" s="301"/>
      <c r="AY566" s="302"/>
      <c r="AZ566" s="301"/>
      <c r="BA566" s="302"/>
      <c r="BB566" s="301"/>
    </row>
    <row r="567" spans="1:54" ht="14.25" customHeight="1" x14ac:dyDescent="0.25">
      <c r="A567" s="322"/>
      <c r="B567" s="301"/>
      <c r="C567" s="302"/>
      <c r="D567" s="301"/>
      <c r="E567" s="302"/>
      <c r="F567" s="301"/>
      <c r="G567" s="302"/>
      <c r="H567" s="301"/>
      <c r="I567" s="302"/>
      <c r="J567" s="301"/>
      <c r="K567" s="302"/>
      <c r="L567" s="301"/>
      <c r="M567" s="302"/>
      <c r="N567" s="301"/>
      <c r="O567" s="302"/>
      <c r="P567" s="301"/>
      <c r="Q567" s="302"/>
      <c r="R567" s="301"/>
      <c r="S567" s="302"/>
      <c r="T567" s="301"/>
      <c r="U567" s="302"/>
      <c r="V567" s="301"/>
      <c r="W567" s="302"/>
      <c r="X567" s="301"/>
      <c r="Y567" s="302"/>
      <c r="Z567" s="301"/>
      <c r="AA567" s="302"/>
      <c r="AB567" s="301"/>
      <c r="AC567" s="302"/>
      <c r="AD567" s="301"/>
      <c r="AE567" s="302"/>
      <c r="AF567" s="301"/>
      <c r="AG567" s="302"/>
      <c r="AH567" s="301"/>
      <c r="AI567" s="302"/>
      <c r="AJ567" s="301"/>
      <c r="AK567" s="302"/>
      <c r="AL567" s="301"/>
      <c r="AM567" s="302"/>
      <c r="AN567" s="301"/>
      <c r="AO567" s="302"/>
      <c r="AP567" s="301"/>
      <c r="AQ567" s="302"/>
      <c r="AR567" s="301"/>
      <c r="AS567" s="302"/>
      <c r="AT567" s="301"/>
      <c r="AU567" s="302"/>
      <c r="AV567" s="301"/>
      <c r="AW567" s="302"/>
      <c r="AX567" s="301"/>
      <c r="AY567" s="302"/>
      <c r="AZ567" s="301"/>
      <c r="BA567" s="302"/>
      <c r="BB567" s="301"/>
    </row>
    <row r="568" spans="1:54" ht="14.25" customHeight="1" x14ac:dyDescent="0.25">
      <c r="A568" s="322"/>
      <c r="B568" s="301"/>
      <c r="C568" s="302"/>
      <c r="D568" s="301"/>
      <c r="E568" s="302"/>
      <c r="F568" s="301"/>
      <c r="G568" s="302"/>
      <c r="H568" s="301"/>
      <c r="I568" s="302"/>
      <c r="J568" s="301"/>
      <c r="K568" s="302"/>
      <c r="L568" s="301"/>
      <c r="M568" s="302"/>
      <c r="N568" s="301"/>
      <c r="O568" s="302"/>
      <c r="P568" s="301"/>
      <c r="Q568" s="302"/>
      <c r="R568" s="301"/>
      <c r="S568" s="302"/>
      <c r="T568" s="301"/>
      <c r="U568" s="302"/>
      <c r="V568" s="301"/>
      <c r="W568" s="302"/>
      <c r="X568" s="301"/>
      <c r="Y568" s="302"/>
      <c r="Z568" s="301"/>
      <c r="AA568" s="302"/>
      <c r="AB568" s="301"/>
      <c r="AC568" s="302"/>
      <c r="AD568" s="301"/>
      <c r="AE568" s="302"/>
      <c r="AF568" s="301"/>
      <c r="AG568" s="302"/>
      <c r="AH568" s="301"/>
      <c r="AI568" s="302"/>
      <c r="AJ568" s="301"/>
      <c r="AK568" s="302"/>
      <c r="AL568" s="301"/>
      <c r="AM568" s="302"/>
      <c r="AN568" s="301"/>
      <c r="AO568" s="302"/>
      <c r="AP568" s="301"/>
      <c r="AQ568" s="302"/>
      <c r="AR568" s="301"/>
      <c r="AS568" s="302"/>
      <c r="AT568" s="301"/>
      <c r="AU568" s="302"/>
      <c r="AV568" s="301"/>
      <c r="AW568" s="302"/>
      <c r="AX568" s="301"/>
      <c r="AY568" s="302"/>
      <c r="AZ568" s="301"/>
      <c r="BA568" s="302"/>
      <c r="BB568" s="301"/>
    </row>
    <row r="569" spans="1:54" ht="14.25" customHeight="1" x14ac:dyDescent="0.25">
      <c r="A569" s="322"/>
      <c r="B569" s="301"/>
      <c r="C569" s="302"/>
      <c r="D569" s="301"/>
      <c r="E569" s="302"/>
      <c r="F569" s="301"/>
      <c r="G569" s="302"/>
      <c r="H569" s="301"/>
      <c r="I569" s="302"/>
      <c r="J569" s="301"/>
      <c r="K569" s="302"/>
      <c r="L569" s="301"/>
      <c r="M569" s="302"/>
      <c r="N569" s="301"/>
      <c r="O569" s="302"/>
      <c r="P569" s="301"/>
      <c r="Q569" s="302"/>
      <c r="R569" s="301"/>
      <c r="S569" s="302"/>
      <c r="T569" s="301"/>
      <c r="U569" s="302"/>
      <c r="V569" s="301"/>
      <c r="W569" s="302"/>
      <c r="X569" s="301"/>
      <c r="Y569" s="302"/>
      <c r="Z569" s="301"/>
      <c r="AA569" s="302"/>
      <c r="AB569" s="301"/>
      <c r="AC569" s="302"/>
      <c r="AD569" s="301"/>
      <c r="AE569" s="302"/>
      <c r="AF569" s="301"/>
      <c r="AG569" s="302"/>
      <c r="AH569" s="301"/>
      <c r="AI569" s="302"/>
      <c r="AJ569" s="301"/>
      <c r="AK569" s="302"/>
      <c r="AL569" s="301"/>
      <c r="AM569" s="302"/>
      <c r="AN569" s="301"/>
      <c r="AO569" s="302"/>
      <c r="AP569" s="301"/>
      <c r="AQ569" s="302"/>
      <c r="AR569" s="301"/>
      <c r="AS569" s="302"/>
      <c r="AT569" s="301"/>
      <c r="AU569" s="302"/>
      <c r="AV569" s="301"/>
      <c r="AW569" s="302"/>
      <c r="AX569" s="301"/>
      <c r="AY569" s="302"/>
      <c r="AZ569" s="301"/>
      <c r="BA569" s="302"/>
      <c r="BB569" s="301"/>
    </row>
    <row r="570" spans="1:54" ht="14.25" customHeight="1" x14ac:dyDescent="0.25">
      <c r="A570" s="322"/>
      <c r="B570" s="301"/>
      <c r="C570" s="302"/>
      <c r="D570" s="301"/>
      <c r="E570" s="302"/>
      <c r="F570" s="301"/>
      <c r="G570" s="302"/>
      <c r="H570" s="301"/>
      <c r="I570" s="302"/>
      <c r="J570" s="301"/>
      <c r="K570" s="302"/>
      <c r="L570" s="301"/>
      <c r="M570" s="302"/>
      <c r="N570" s="301"/>
      <c r="O570" s="302"/>
      <c r="P570" s="301"/>
      <c r="Q570" s="302"/>
      <c r="R570" s="301"/>
      <c r="S570" s="302"/>
      <c r="T570" s="301"/>
      <c r="U570" s="302"/>
      <c r="V570" s="301"/>
      <c r="W570" s="302"/>
      <c r="X570" s="301"/>
      <c r="Y570" s="302"/>
      <c r="Z570" s="301"/>
      <c r="AA570" s="302"/>
      <c r="AB570" s="301"/>
      <c r="AC570" s="302"/>
      <c r="AD570" s="301"/>
      <c r="AE570" s="302"/>
      <c r="AF570" s="301"/>
      <c r="AG570" s="302"/>
      <c r="AH570" s="301"/>
      <c r="AI570" s="302"/>
      <c r="AJ570" s="301"/>
      <c r="AK570" s="302"/>
      <c r="AL570" s="301"/>
      <c r="AM570" s="302"/>
      <c r="AN570" s="301"/>
      <c r="AO570" s="302"/>
      <c r="AP570" s="301"/>
      <c r="AQ570" s="302"/>
      <c r="AR570" s="301"/>
      <c r="AS570" s="302"/>
      <c r="AT570" s="301"/>
      <c r="AU570" s="302"/>
      <c r="AV570" s="301"/>
      <c r="AW570" s="302"/>
      <c r="AX570" s="301"/>
      <c r="AY570" s="302"/>
      <c r="AZ570" s="301"/>
      <c r="BA570" s="302"/>
      <c r="BB570" s="301"/>
    </row>
    <row r="571" spans="1:54" ht="14.25" customHeight="1" x14ac:dyDescent="0.25">
      <c r="A571" s="322"/>
      <c r="B571" s="301"/>
      <c r="C571" s="302"/>
      <c r="D571" s="301"/>
      <c r="E571" s="302"/>
      <c r="F571" s="301"/>
      <c r="G571" s="302"/>
      <c r="H571" s="301"/>
      <c r="I571" s="302"/>
      <c r="J571" s="301"/>
      <c r="K571" s="302"/>
      <c r="L571" s="301"/>
      <c r="M571" s="302"/>
      <c r="N571" s="301"/>
      <c r="O571" s="302"/>
      <c r="P571" s="301"/>
      <c r="Q571" s="302"/>
      <c r="R571" s="301"/>
      <c r="S571" s="302"/>
      <c r="T571" s="301"/>
      <c r="U571" s="302"/>
      <c r="V571" s="301"/>
      <c r="W571" s="302"/>
      <c r="X571" s="301"/>
      <c r="Y571" s="302"/>
      <c r="Z571" s="301"/>
      <c r="AA571" s="302"/>
      <c r="AB571" s="301"/>
      <c r="AC571" s="302"/>
      <c r="AD571" s="301"/>
      <c r="AE571" s="302"/>
      <c r="AF571" s="301"/>
      <c r="AG571" s="302"/>
      <c r="AH571" s="301"/>
      <c r="AI571" s="302"/>
      <c r="AJ571" s="301"/>
      <c r="AK571" s="302"/>
      <c r="AL571" s="301"/>
      <c r="AM571" s="302"/>
      <c r="AN571" s="301"/>
      <c r="AO571" s="302"/>
      <c r="AP571" s="301"/>
      <c r="AQ571" s="302"/>
      <c r="AR571" s="301"/>
      <c r="AS571" s="302"/>
      <c r="AT571" s="301"/>
      <c r="AU571" s="302"/>
      <c r="AV571" s="301"/>
      <c r="AW571" s="302"/>
      <c r="AX571" s="301"/>
      <c r="AY571" s="302"/>
      <c r="AZ571" s="301"/>
      <c r="BA571" s="302"/>
      <c r="BB571" s="301"/>
    </row>
    <row r="572" spans="1:54" ht="14.25" customHeight="1" x14ac:dyDescent="0.25">
      <c r="A572" s="322"/>
      <c r="B572" s="301"/>
      <c r="C572" s="302"/>
      <c r="D572" s="301"/>
      <c r="E572" s="302"/>
      <c r="F572" s="301"/>
      <c r="G572" s="302"/>
      <c r="H572" s="301"/>
      <c r="I572" s="302"/>
      <c r="J572" s="301"/>
      <c r="K572" s="302"/>
      <c r="L572" s="301"/>
      <c r="M572" s="302"/>
      <c r="N572" s="301"/>
      <c r="O572" s="302"/>
      <c r="P572" s="301"/>
      <c r="Q572" s="302"/>
      <c r="R572" s="301"/>
      <c r="S572" s="302"/>
      <c r="T572" s="301"/>
      <c r="U572" s="302"/>
      <c r="V572" s="301"/>
      <c r="W572" s="302"/>
      <c r="X572" s="301"/>
      <c r="Y572" s="302"/>
      <c r="Z572" s="301"/>
      <c r="AA572" s="302"/>
      <c r="AB572" s="301"/>
      <c r="AC572" s="302"/>
      <c r="AD572" s="301"/>
      <c r="AE572" s="302"/>
      <c r="AF572" s="301"/>
      <c r="AG572" s="302"/>
      <c r="AH572" s="301"/>
      <c r="AI572" s="302"/>
      <c r="AJ572" s="301"/>
      <c r="AK572" s="302"/>
      <c r="AL572" s="301"/>
      <c r="AM572" s="302"/>
      <c r="AN572" s="301"/>
      <c r="AO572" s="302"/>
      <c r="AP572" s="301"/>
      <c r="AQ572" s="302"/>
      <c r="AR572" s="301"/>
      <c r="AS572" s="302"/>
      <c r="AT572" s="301"/>
      <c r="AU572" s="302"/>
      <c r="AV572" s="301"/>
      <c r="AW572" s="302"/>
      <c r="AX572" s="301"/>
      <c r="AY572" s="302"/>
      <c r="AZ572" s="301"/>
      <c r="BA572" s="302"/>
      <c r="BB572" s="301"/>
    </row>
    <row r="573" spans="1:54" ht="14.25" customHeight="1" x14ac:dyDescent="0.25">
      <c r="A573" s="322"/>
      <c r="B573" s="301"/>
      <c r="C573" s="302"/>
      <c r="D573" s="301"/>
      <c r="E573" s="302"/>
      <c r="F573" s="301"/>
      <c r="G573" s="302"/>
      <c r="H573" s="301"/>
      <c r="I573" s="302"/>
      <c r="J573" s="301"/>
      <c r="K573" s="302"/>
      <c r="L573" s="301"/>
      <c r="M573" s="302"/>
      <c r="N573" s="301"/>
      <c r="O573" s="302"/>
      <c r="P573" s="301"/>
      <c r="Q573" s="302"/>
      <c r="R573" s="301"/>
      <c r="S573" s="302"/>
      <c r="T573" s="301"/>
      <c r="U573" s="302"/>
      <c r="V573" s="301"/>
      <c r="W573" s="302"/>
      <c r="X573" s="301"/>
      <c r="Y573" s="302"/>
      <c r="Z573" s="301"/>
      <c r="AA573" s="302"/>
      <c r="AB573" s="301"/>
      <c r="AC573" s="302"/>
      <c r="AD573" s="301"/>
      <c r="AE573" s="302"/>
      <c r="AF573" s="301"/>
      <c r="AG573" s="302"/>
      <c r="AH573" s="301"/>
      <c r="AI573" s="302"/>
      <c r="AJ573" s="301"/>
      <c r="AK573" s="302"/>
      <c r="AL573" s="301"/>
      <c r="AM573" s="302"/>
      <c r="AN573" s="301"/>
      <c r="AO573" s="302"/>
      <c r="AP573" s="301"/>
      <c r="AQ573" s="302"/>
      <c r="AR573" s="301"/>
      <c r="AS573" s="302"/>
      <c r="AT573" s="301"/>
      <c r="AU573" s="302"/>
      <c r="AV573" s="301"/>
      <c r="AW573" s="302"/>
      <c r="AX573" s="301"/>
      <c r="AY573" s="302"/>
      <c r="AZ573" s="301"/>
      <c r="BA573" s="302"/>
      <c r="BB573" s="301"/>
    </row>
    <row r="574" spans="1:54" ht="14.25" customHeight="1" x14ac:dyDescent="0.25">
      <c r="A574" s="322"/>
      <c r="B574" s="301"/>
      <c r="C574" s="302"/>
      <c r="D574" s="301"/>
      <c r="E574" s="302"/>
      <c r="F574" s="301"/>
      <c r="G574" s="302"/>
      <c r="H574" s="301"/>
      <c r="I574" s="302"/>
      <c r="J574" s="301"/>
      <c r="K574" s="302"/>
      <c r="L574" s="301"/>
      <c r="M574" s="302"/>
      <c r="N574" s="301"/>
      <c r="O574" s="302"/>
      <c r="P574" s="301"/>
      <c r="Q574" s="302"/>
      <c r="R574" s="301"/>
      <c r="S574" s="302"/>
      <c r="T574" s="301"/>
      <c r="U574" s="302"/>
      <c r="V574" s="301"/>
      <c r="W574" s="302"/>
      <c r="X574" s="301"/>
      <c r="Y574" s="302"/>
      <c r="Z574" s="301"/>
      <c r="AA574" s="302"/>
      <c r="AB574" s="301"/>
      <c r="AC574" s="302"/>
      <c r="AD574" s="301"/>
      <c r="AE574" s="302"/>
      <c r="AF574" s="301"/>
      <c r="AG574" s="302"/>
      <c r="AH574" s="301"/>
      <c r="AI574" s="302"/>
      <c r="AJ574" s="301"/>
      <c r="AK574" s="302"/>
      <c r="AL574" s="301"/>
      <c r="AM574" s="302"/>
      <c r="AN574" s="301"/>
      <c r="AO574" s="302"/>
      <c r="AP574" s="301"/>
      <c r="AQ574" s="302"/>
      <c r="AR574" s="301"/>
      <c r="AS574" s="302"/>
      <c r="AT574" s="301"/>
      <c r="AU574" s="302"/>
      <c r="AV574" s="301"/>
      <c r="AW574" s="302"/>
      <c r="AX574" s="301"/>
      <c r="AY574" s="302"/>
      <c r="AZ574" s="301"/>
      <c r="BA574" s="302"/>
      <c r="BB574" s="301"/>
    </row>
    <row r="575" spans="1:54" ht="14.25" customHeight="1" x14ac:dyDescent="0.25">
      <c r="A575" s="322"/>
      <c r="B575" s="301"/>
      <c r="C575" s="302"/>
      <c r="D575" s="301"/>
      <c r="E575" s="302"/>
      <c r="F575" s="301"/>
      <c r="G575" s="302"/>
      <c r="H575" s="301"/>
      <c r="I575" s="302"/>
      <c r="J575" s="301"/>
      <c r="K575" s="302"/>
      <c r="L575" s="301"/>
      <c r="M575" s="302"/>
      <c r="N575" s="301"/>
      <c r="O575" s="302"/>
      <c r="P575" s="301"/>
      <c r="Q575" s="302"/>
      <c r="R575" s="301"/>
      <c r="S575" s="302"/>
      <c r="T575" s="301"/>
      <c r="U575" s="302"/>
      <c r="V575" s="301"/>
      <c r="W575" s="302"/>
      <c r="X575" s="301"/>
      <c r="Y575" s="302"/>
      <c r="Z575" s="301"/>
      <c r="AA575" s="302"/>
      <c r="AB575" s="301"/>
      <c r="AC575" s="302"/>
      <c r="AD575" s="301"/>
      <c r="AE575" s="302"/>
      <c r="AF575" s="301"/>
      <c r="AG575" s="302"/>
      <c r="AH575" s="301"/>
      <c r="AI575" s="302"/>
      <c r="AJ575" s="301"/>
      <c r="AK575" s="302"/>
      <c r="AL575" s="301"/>
      <c r="AM575" s="302"/>
      <c r="AN575" s="301"/>
      <c r="AO575" s="302"/>
      <c r="AP575" s="301"/>
      <c r="AQ575" s="302"/>
      <c r="AR575" s="301"/>
      <c r="AS575" s="302"/>
      <c r="AT575" s="301"/>
      <c r="AU575" s="302"/>
      <c r="AV575" s="301"/>
      <c r="AW575" s="302"/>
      <c r="AX575" s="301"/>
      <c r="AY575" s="302"/>
      <c r="AZ575" s="301"/>
      <c r="BA575" s="302"/>
      <c r="BB575" s="301"/>
    </row>
    <row r="576" spans="1:54" ht="14.25" customHeight="1" x14ac:dyDescent="0.25">
      <c r="A576" s="322"/>
      <c r="B576" s="301"/>
      <c r="C576" s="302"/>
      <c r="D576" s="301"/>
      <c r="E576" s="302"/>
      <c r="F576" s="301"/>
      <c r="G576" s="302"/>
      <c r="H576" s="301"/>
      <c r="I576" s="302"/>
      <c r="J576" s="301"/>
      <c r="K576" s="302"/>
      <c r="L576" s="301"/>
      <c r="M576" s="302"/>
      <c r="N576" s="301"/>
      <c r="O576" s="302"/>
      <c r="P576" s="301"/>
      <c r="Q576" s="302"/>
      <c r="R576" s="301"/>
      <c r="S576" s="302"/>
      <c r="T576" s="301"/>
      <c r="U576" s="302"/>
      <c r="V576" s="301"/>
      <c r="W576" s="302"/>
      <c r="X576" s="301"/>
      <c r="Y576" s="302"/>
      <c r="Z576" s="301"/>
      <c r="AA576" s="302"/>
      <c r="AB576" s="301"/>
      <c r="AC576" s="302"/>
      <c r="AD576" s="301"/>
      <c r="AE576" s="302"/>
      <c r="AF576" s="301"/>
      <c r="AG576" s="302"/>
      <c r="AH576" s="301"/>
      <c r="AI576" s="302"/>
      <c r="AJ576" s="301"/>
      <c r="AK576" s="302"/>
      <c r="AL576" s="301"/>
      <c r="AM576" s="302"/>
      <c r="AN576" s="301"/>
      <c r="AO576" s="302"/>
      <c r="AP576" s="301"/>
      <c r="AQ576" s="302"/>
      <c r="AR576" s="301"/>
      <c r="AS576" s="302"/>
      <c r="AT576" s="301"/>
      <c r="AU576" s="302"/>
      <c r="AV576" s="301"/>
      <c r="AW576" s="302"/>
      <c r="AX576" s="301"/>
      <c r="AY576" s="302"/>
      <c r="AZ576" s="301"/>
      <c r="BA576" s="302"/>
      <c r="BB576" s="301"/>
    </row>
    <row r="577" spans="1:54" ht="14.25" customHeight="1" x14ac:dyDescent="0.25">
      <c r="A577" s="322"/>
      <c r="B577" s="301"/>
      <c r="C577" s="302"/>
      <c r="D577" s="301"/>
      <c r="E577" s="302"/>
      <c r="F577" s="301"/>
      <c r="G577" s="302"/>
      <c r="H577" s="301"/>
      <c r="I577" s="302"/>
      <c r="J577" s="301"/>
      <c r="K577" s="302"/>
      <c r="L577" s="301"/>
      <c r="M577" s="302"/>
      <c r="N577" s="301"/>
      <c r="O577" s="302"/>
      <c r="P577" s="301"/>
      <c r="Q577" s="302"/>
      <c r="R577" s="301"/>
      <c r="S577" s="302"/>
      <c r="T577" s="301"/>
      <c r="U577" s="302"/>
      <c r="V577" s="301"/>
      <c r="W577" s="302"/>
      <c r="X577" s="301"/>
      <c r="Y577" s="302"/>
      <c r="Z577" s="301"/>
      <c r="AA577" s="302"/>
      <c r="AB577" s="301"/>
      <c r="AC577" s="302"/>
      <c r="AD577" s="301"/>
      <c r="AE577" s="302"/>
      <c r="AF577" s="301"/>
      <c r="AG577" s="302"/>
      <c r="AH577" s="301"/>
      <c r="AI577" s="302"/>
      <c r="AJ577" s="301"/>
      <c r="AK577" s="302"/>
      <c r="AL577" s="301"/>
      <c r="AM577" s="302"/>
      <c r="AN577" s="301"/>
      <c r="AO577" s="302"/>
      <c r="AP577" s="301"/>
      <c r="AQ577" s="302"/>
      <c r="AR577" s="301"/>
      <c r="AS577" s="302"/>
      <c r="AT577" s="301"/>
      <c r="AU577" s="302"/>
      <c r="AV577" s="301"/>
      <c r="AW577" s="302"/>
      <c r="AX577" s="301"/>
      <c r="AY577" s="302"/>
      <c r="AZ577" s="301"/>
      <c r="BA577" s="302"/>
      <c r="BB577" s="301"/>
    </row>
    <row r="578" spans="1:54" ht="14.25" customHeight="1" x14ac:dyDescent="0.25">
      <c r="A578" s="322"/>
      <c r="B578" s="301"/>
      <c r="C578" s="302"/>
      <c r="D578" s="301"/>
      <c r="E578" s="302"/>
      <c r="F578" s="301"/>
      <c r="G578" s="302"/>
      <c r="H578" s="301"/>
      <c r="I578" s="302"/>
      <c r="J578" s="301"/>
      <c r="K578" s="302"/>
      <c r="L578" s="301"/>
      <c r="M578" s="302"/>
      <c r="N578" s="301"/>
      <c r="O578" s="302"/>
      <c r="P578" s="301"/>
      <c r="Q578" s="302"/>
      <c r="R578" s="301"/>
      <c r="S578" s="302"/>
      <c r="T578" s="301"/>
      <c r="U578" s="302"/>
      <c r="V578" s="301"/>
      <c r="W578" s="302"/>
      <c r="X578" s="301"/>
      <c r="Y578" s="302"/>
      <c r="Z578" s="301"/>
      <c r="AA578" s="302"/>
      <c r="AB578" s="301"/>
      <c r="AC578" s="302"/>
      <c r="AD578" s="301"/>
      <c r="AE578" s="302"/>
      <c r="AF578" s="301"/>
      <c r="AG578" s="302"/>
      <c r="AH578" s="301"/>
      <c r="AI578" s="302"/>
      <c r="AJ578" s="301"/>
      <c r="AK578" s="302"/>
      <c r="AL578" s="301"/>
      <c r="AM578" s="302"/>
      <c r="AN578" s="301"/>
      <c r="AO578" s="302"/>
      <c r="AP578" s="301"/>
      <c r="AQ578" s="302"/>
      <c r="AR578" s="301"/>
      <c r="AS578" s="302"/>
      <c r="AT578" s="301"/>
      <c r="AU578" s="302"/>
      <c r="AV578" s="301"/>
      <c r="AW578" s="302"/>
      <c r="AX578" s="301"/>
      <c r="AY578" s="302"/>
      <c r="AZ578" s="301"/>
      <c r="BA578" s="302"/>
      <c r="BB578" s="301"/>
    </row>
    <row r="579" spans="1:54" ht="14.25" customHeight="1" x14ac:dyDescent="0.25">
      <c r="A579" s="322"/>
      <c r="B579" s="301"/>
      <c r="C579" s="302"/>
      <c r="D579" s="301"/>
      <c r="E579" s="302"/>
      <c r="F579" s="301"/>
      <c r="G579" s="302"/>
      <c r="H579" s="301"/>
      <c r="I579" s="302"/>
      <c r="J579" s="301"/>
      <c r="K579" s="302"/>
      <c r="L579" s="301"/>
      <c r="M579" s="302"/>
      <c r="N579" s="301"/>
      <c r="O579" s="302"/>
      <c r="P579" s="301"/>
      <c r="Q579" s="302"/>
      <c r="R579" s="301"/>
      <c r="S579" s="302"/>
      <c r="T579" s="301"/>
      <c r="U579" s="302"/>
      <c r="V579" s="301"/>
      <c r="W579" s="302"/>
      <c r="X579" s="301"/>
      <c r="Y579" s="302"/>
      <c r="Z579" s="301"/>
      <c r="AA579" s="302"/>
      <c r="AB579" s="301"/>
      <c r="AC579" s="302"/>
      <c r="AD579" s="301"/>
      <c r="AE579" s="302"/>
      <c r="AF579" s="301"/>
      <c r="AG579" s="302"/>
      <c r="AH579" s="301"/>
      <c r="AI579" s="302"/>
      <c r="AJ579" s="301"/>
      <c r="AK579" s="302"/>
      <c r="AL579" s="301"/>
      <c r="AM579" s="302"/>
      <c r="AN579" s="301"/>
      <c r="AO579" s="302"/>
      <c r="AP579" s="301"/>
      <c r="AQ579" s="302"/>
      <c r="AR579" s="301"/>
      <c r="AS579" s="302"/>
      <c r="AT579" s="301"/>
      <c r="AU579" s="302"/>
      <c r="AV579" s="301"/>
      <c r="AW579" s="302"/>
      <c r="AX579" s="301"/>
      <c r="AY579" s="302"/>
      <c r="AZ579" s="301"/>
      <c r="BA579" s="302"/>
      <c r="BB579" s="301"/>
    </row>
    <row r="580" spans="1:54" ht="14.25" customHeight="1" x14ac:dyDescent="0.25">
      <c r="A580" s="322"/>
      <c r="B580" s="301"/>
      <c r="C580" s="302"/>
      <c r="D580" s="301"/>
      <c r="E580" s="302"/>
      <c r="F580" s="301"/>
      <c r="G580" s="302"/>
      <c r="H580" s="301"/>
      <c r="I580" s="302"/>
      <c r="J580" s="301"/>
      <c r="K580" s="302"/>
      <c r="L580" s="301"/>
      <c r="M580" s="302"/>
      <c r="N580" s="301"/>
      <c r="O580" s="302"/>
      <c r="P580" s="301"/>
      <c r="Q580" s="302"/>
      <c r="R580" s="301"/>
      <c r="S580" s="302"/>
      <c r="T580" s="301"/>
      <c r="U580" s="302"/>
      <c r="V580" s="301"/>
      <c r="W580" s="302"/>
      <c r="X580" s="301"/>
      <c r="Y580" s="302"/>
      <c r="Z580" s="301"/>
      <c r="AA580" s="302"/>
      <c r="AB580" s="301"/>
      <c r="AC580" s="302"/>
      <c r="AD580" s="301"/>
      <c r="AE580" s="302"/>
      <c r="AF580" s="301"/>
      <c r="AG580" s="302"/>
      <c r="AH580" s="301"/>
      <c r="AI580" s="302"/>
      <c r="AJ580" s="301"/>
      <c r="AK580" s="302"/>
      <c r="AL580" s="301"/>
      <c r="AM580" s="302"/>
      <c r="AN580" s="301"/>
      <c r="AO580" s="302"/>
      <c r="AP580" s="301"/>
      <c r="AQ580" s="302"/>
      <c r="AR580" s="301"/>
      <c r="AS580" s="302"/>
      <c r="AT580" s="301"/>
      <c r="AU580" s="302"/>
      <c r="AV580" s="301"/>
      <c r="AW580" s="302"/>
      <c r="AX580" s="301"/>
      <c r="AY580" s="302"/>
      <c r="AZ580" s="301"/>
      <c r="BA580" s="302"/>
      <c r="BB580" s="301"/>
    </row>
    <row r="581" spans="1:54" ht="14.25" customHeight="1" x14ac:dyDescent="0.25">
      <c r="A581" s="322"/>
      <c r="B581" s="301"/>
      <c r="C581" s="302"/>
      <c r="D581" s="301"/>
      <c r="E581" s="302"/>
      <c r="F581" s="301"/>
      <c r="G581" s="302"/>
      <c r="H581" s="301"/>
      <c r="I581" s="302"/>
      <c r="J581" s="301"/>
      <c r="K581" s="302"/>
      <c r="L581" s="301"/>
      <c r="M581" s="302"/>
      <c r="N581" s="301"/>
      <c r="O581" s="302"/>
      <c r="P581" s="301"/>
      <c r="Q581" s="302"/>
      <c r="R581" s="301"/>
      <c r="S581" s="302"/>
      <c r="T581" s="301"/>
      <c r="U581" s="302"/>
      <c r="V581" s="301"/>
      <c r="W581" s="302"/>
      <c r="X581" s="301"/>
      <c r="Y581" s="302"/>
      <c r="Z581" s="301"/>
      <c r="AA581" s="302"/>
      <c r="AB581" s="301"/>
      <c r="AC581" s="302"/>
      <c r="AD581" s="301"/>
      <c r="AE581" s="302"/>
      <c r="AF581" s="301"/>
      <c r="AG581" s="302"/>
      <c r="AH581" s="301"/>
      <c r="AI581" s="302"/>
      <c r="AJ581" s="301"/>
      <c r="AK581" s="302"/>
      <c r="AL581" s="301"/>
      <c r="AM581" s="302"/>
      <c r="AN581" s="301"/>
      <c r="AO581" s="302"/>
      <c r="AP581" s="301"/>
      <c r="AQ581" s="302"/>
      <c r="AR581" s="301"/>
      <c r="AS581" s="302"/>
      <c r="AT581" s="301"/>
      <c r="AU581" s="302"/>
      <c r="AV581" s="301"/>
      <c r="AW581" s="302"/>
      <c r="AX581" s="301"/>
      <c r="AY581" s="302"/>
      <c r="AZ581" s="301"/>
      <c r="BA581" s="302"/>
      <c r="BB581" s="301"/>
    </row>
    <row r="582" spans="1:54" ht="14.25" customHeight="1" x14ac:dyDescent="0.25">
      <c r="A582" s="322"/>
      <c r="B582" s="301"/>
      <c r="C582" s="302"/>
      <c r="D582" s="301"/>
      <c r="E582" s="302"/>
      <c r="F582" s="301"/>
      <c r="G582" s="302"/>
      <c r="H582" s="301"/>
      <c r="I582" s="302"/>
      <c r="J582" s="301"/>
      <c r="K582" s="302"/>
      <c r="L582" s="301"/>
      <c r="M582" s="302"/>
      <c r="N582" s="301"/>
      <c r="O582" s="302"/>
      <c r="P582" s="301"/>
      <c r="Q582" s="302"/>
      <c r="R582" s="301"/>
      <c r="S582" s="302"/>
      <c r="T582" s="301"/>
      <c r="U582" s="302"/>
      <c r="V582" s="301"/>
      <c r="W582" s="302"/>
      <c r="X582" s="301"/>
      <c r="Y582" s="302"/>
      <c r="Z582" s="301"/>
      <c r="AA582" s="302"/>
      <c r="AB582" s="301"/>
      <c r="AC582" s="302"/>
      <c r="AD582" s="301"/>
      <c r="AE582" s="302"/>
      <c r="AF582" s="301"/>
      <c r="AG582" s="302"/>
      <c r="AH582" s="301"/>
      <c r="AI582" s="302"/>
      <c r="AJ582" s="301"/>
      <c r="AK582" s="302"/>
      <c r="AL582" s="301"/>
      <c r="AM582" s="302"/>
      <c r="AN582" s="301"/>
      <c r="AO582" s="302"/>
      <c r="AP582" s="301"/>
      <c r="AQ582" s="302"/>
      <c r="AR582" s="301"/>
      <c r="AS582" s="302"/>
      <c r="AT582" s="301"/>
      <c r="AU582" s="302"/>
      <c r="AV582" s="301"/>
      <c r="AW582" s="302"/>
      <c r="AX582" s="301"/>
      <c r="AY582" s="302"/>
      <c r="AZ582" s="301"/>
      <c r="BA582" s="302"/>
      <c r="BB582" s="301"/>
    </row>
    <row r="583" spans="1:54" ht="14.25" customHeight="1" x14ac:dyDescent="0.25">
      <c r="A583" s="322"/>
      <c r="B583" s="301"/>
      <c r="C583" s="302"/>
      <c r="D583" s="301"/>
      <c r="E583" s="302"/>
      <c r="F583" s="301"/>
      <c r="G583" s="302"/>
      <c r="H583" s="301"/>
      <c r="I583" s="302"/>
      <c r="J583" s="301"/>
      <c r="K583" s="302"/>
      <c r="L583" s="301"/>
      <c r="M583" s="302"/>
      <c r="N583" s="301"/>
      <c r="O583" s="302"/>
      <c r="P583" s="301"/>
      <c r="Q583" s="302"/>
      <c r="R583" s="301"/>
      <c r="S583" s="302"/>
      <c r="T583" s="301"/>
      <c r="U583" s="302"/>
      <c r="V583" s="301"/>
      <c r="W583" s="302"/>
      <c r="X583" s="301"/>
      <c r="Y583" s="302"/>
      <c r="Z583" s="301"/>
      <c r="AA583" s="302"/>
      <c r="AB583" s="301"/>
      <c r="AC583" s="302"/>
      <c r="AD583" s="301"/>
      <c r="AE583" s="302"/>
      <c r="AF583" s="301"/>
      <c r="AG583" s="302"/>
      <c r="AH583" s="301"/>
      <c r="AI583" s="302"/>
      <c r="AJ583" s="301"/>
      <c r="AK583" s="302"/>
      <c r="AL583" s="301"/>
      <c r="AM583" s="302"/>
      <c r="AN583" s="301"/>
      <c r="AO583" s="302"/>
      <c r="AP583" s="301"/>
      <c r="AQ583" s="302"/>
      <c r="AR583" s="301"/>
      <c r="AS583" s="302"/>
      <c r="AT583" s="301"/>
      <c r="AU583" s="302"/>
      <c r="AV583" s="301"/>
      <c r="AW583" s="302"/>
      <c r="AX583" s="301"/>
      <c r="AY583" s="302"/>
      <c r="AZ583" s="301"/>
      <c r="BA583" s="302"/>
      <c r="BB583" s="301"/>
    </row>
    <row r="584" spans="1:54" ht="14.25" customHeight="1" x14ac:dyDescent="0.25">
      <c r="A584" s="322"/>
      <c r="B584" s="301"/>
      <c r="C584" s="302"/>
      <c r="D584" s="301"/>
      <c r="E584" s="302"/>
      <c r="F584" s="301"/>
      <c r="G584" s="302"/>
      <c r="H584" s="301"/>
      <c r="I584" s="302"/>
      <c r="J584" s="301"/>
      <c r="K584" s="302"/>
      <c r="L584" s="301"/>
      <c r="M584" s="302"/>
      <c r="N584" s="301"/>
      <c r="O584" s="302"/>
      <c r="P584" s="301"/>
      <c r="Q584" s="302"/>
      <c r="R584" s="301"/>
      <c r="S584" s="302"/>
      <c r="T584" s="301"/>
      <c r="U584" s="302"/>
      <c r="V584" s="301"/>
      <c r="W584" s="302"/>
      <c r="X584" s="301"/>
      <c r="Y584" s="302"/>
      <c r="Z584" s="301"/>
      <c r="AA584" s="302"/>
      <c r="AB584" s="301"/>
      <c r="AC584" s="302"/>
      <c r="AD584" s="301"/>
      <c r="AE584" s="302"/>
      <c r="AF584" s="301"/>
      <c r="AG584" s="302"/>
      <c r="AH584" s="301"/>
      <c r="AI584" s="302"/>
      <c r="AJ584" s="301"/>
      <c r="AK584" s="302"/>
      <c r="AL584" s="301"/>
      <c r="AM584" s="302"/>
      <c r="AN584" s="301"/>
      <c r="AO584" s="302"/>
      <c r="AP584" s="301"/>
      <c r="AQ584" s="302"/>
      <c r="AR584" s="301"/>
      <c r="AS584" s="302"/>
      <c r="AT584" s="301"/>
      <c r="AU584" s="302"/>
      <c r="AV584" s="301"/>
      <c r="AW584" s="302"/>
      <c r="AX584" s="301"/>
      <c r="AY584" s="302"/>
      <c r="AZ584" s="301"/>
      <c r="BA584" s="302"/>
      <c r="BB584" s="301"/>
    </row>
    <row r="585" spans="1:54" ht="14.25" customHeight="1" x14ac:dyDescent="0.25">
      <c r="A585" s="322"/>
      <c r="B585" s="301"/>
      <c r="C585" s="302"/>
      <c r="D585" s="301"/>
      <c r="E585" s="302"/>
      <c r="F585" s="301"/>
      <c r="G585" s="302"/>
      <c r="H585" s="301"/>
      <c r="I585" s="302"/>
      <c r="J585" s="301"/>
      <c r="K585" s="302"/>
      <c r="L585" s="301"/>
      <c r="M585" s="302"/>
      <c r="N585" s="301"/>
      <c r="O585" s="302"/>
      <c r="P585" s="301"/>
      <c r="Q585" s="302"/>
      <c r="R585" s="301"/>
      <c r="S585" s="302"/>
      <c r="T585" s="301"/>
      <c r="U585" s="302"/>
      <c r="V585" s="301"/>
      <c r="W585" s="302"/>
      <c r="X585" s="301"/>
      <c r="Y585" s="302"/>
      <c r="Z585" s="301"/>
      <c r="AA585" s="302"/>
      <c r="AB585" s="301"/>
      <c r="AC585" s="302"/>
      <c r="AD585" s="301"/>
      <c r="AE585" s="302"/>
      <c r="AF585" s="301"/>
      <c r="AG585" s="302"/>
      <c r="AH585" s="301"/>
      <c r="AI585" s="302"/>
      <c r="AJ585" s="301"/>
      <c r="AK585" s="302"/>
      <c r="AL585" s="301"/>
      <c r="AM585" s="302"/>
      <c r="AN585" s="301"/>
      <c r="AO585" s="302"/>
      <c r="AP585" s="301"/>
      <c r="AQ585" s="302"/>
      <c r="AR585" s="301"/>
      <c r="AS585" s="302"/>
      <c r="AT585" s="301"/>
      <c r="AU585" s="302"/>
      <c r="AV585" s="301"/>
      <c r="AW585" s="302"/>
      <c r="AX585" s="301"/>
      <c r="AY585" s="302"/>
      <c r="AZ585" s="301"/>
      <c r="BA585" s="302"/>
      <c r="BB585" s="301"/>
    </row>
    <row r="586" spans="1:54" ht="14.25" customHeight="1" x14ac:dyDescent="0.25">
      <c r="A586" s="322"/>
      <c r="B586" s="301"/>
      <c r="C586" s="302"/>
      <c r="D586" s="301"/>
      <c r="E586" s="302"/>
      <c r="F586" s="301"/>
      <c r="G586" s="302"/>
      <c r="H586" s="301"/>
      <c r="I586" s="302"/>
      <c r="J586" s="301"/>
      <c r="K586" s="302"/>
      <c r="L586" s="301"/>
      <c r="M586" s="302"/>
      <c r="N586" s="301"/>
      <c r="O586" s="302"/>
      <c r="P586" s="301"/>
      <c r="Q586" s="302"/>
      <c r="R586" s="301"/>
      <c r="S586" s="302"/>
      <c r="T586" s="301"/>
      <c r="U586" s="302"/>
      <c r="V586" s="301"/>
      <c r="W586" s="302"/>
      <c r="X586" s="301"/>
      <c r="Y586" s="302"/>
      <c r="Z586" s="301"/>
      <c r="AA586" s="302"/>
      <c r="AB586" s="301"/>
      <c r="AC586" s="302"/>
      <c r="AD586" s="301"/>
      <c r="AE586" s="302"/>
      <c r="AF586" s="301"/>
      <c r="AG586" s="302"/>
      <c r="AH586" s="301"/>
      <c r="AI586" s="302"/>
      <c r="AJ586" s="301"/>
      <c r="AK586" s="302"/>
      <c r="AL586" s="301"/>
      <c r="AM586" s="302"/>
      <c r="AN586" s="301"/>
      <c r="AO586" s="302"/>
      <c r="AP586" s="301"/>
      <c r="AQ586" s="302"/>
      <c r="AR586" s="301"/>
      <c r="AS586" s="302"/>
      <c r="AT586" s="301"/>
      <c r="AU586" s="302"/>
      <c r="AV586" s="301"/>
      <c r="AW586" s="302"/>
      <c r="AX586" s="301"/>
      <c r="AY586" s="302"/>
      <c r="AZ586" s="301"/>
      <c r="BA586" s="302"/>
      <c r="BB586" s="301"/>
    </row>
    <row r="587" spans="1:54" ht="14.25" customHeight="1" x14ac:dyDescent="0.25">
      <c r="A587" s="322"/>
      <c r="B587" s="301"/>
      <c r="C587" s="302"/>
      <c r="D587" s="301"/>
      <c r="E587" s="302"/>
      <c r="F587" s="301"/>
      <c r="G587" s="302"/>
      <c r="H587" s="301"/>
      <c r="I587" s="302"/>
      <c r="J587" s="301"/>
      <c r="K587" s="302"/>
      <c r="L587" s="301"/>
      <c r="M587" s="302"/>
      <c r="N587" s="301"/>
      <c r="O587" s="302"/>
      <c r="P587" s="301"/>
      <c r="Q587" s="302"/>
      <c r="R587" s="301"/>
      <c r="S587" s="302"/>
      <c r="T587" s="301"/>
      <c r="U587" s="302"/>
      <c r="V587" s="301"/>
      <c r="W587" s="302"/>
      <c r="X587" s="301"/>
      <c r="Y587" s="302"/>
      <c r="Z587" s="301"/>
      <c r="AA587" s="302"/>
      <c r="AB587" s="301"/>
      <c r="AC587" s="302"/>
      <c r="AD587" s="301"/>
      <c r="AE587" s="302"/>
      <c r="AF587" s="301"/>
      <c r="AG587" s="302"/>
      <c r="AH587" s="301"/>
      <c r="AI587" s="302"/>
      <c r="AJ587" s="301"/>
      <c r="AK587" s="302"/>
      <c r="AL587" s="301"/>
      <c r="AM587" s="302"/>
      <c r="AN587" s="301"/>
      <c r="AO587" s="302"/>
      <c r="AP587" s="301"/>
      <c r="AQ587" s="302"/>
      <c r="AR587" s="301"/>
      <c r="AS587" s="302"/>
      <c r="AT587" s="301"/>
      <c r="AU587" s="302"/>
      <c r="AV587" s="301"/>
      <c r="AW587" s="302"/>
      <c r="AX587" s="301"/>
      <c r="AY587" s="302"/>
      <c r="AZ587" s="301"/>
      <c r="BA587" s="302"/>
      <c r="BB587" s="301"/>
    </row>
    <row r="588" spans="1:54" ht="14.25" customHeight="1" x14ac:dyDescent="0.25">
      <c r="A588" s="322"/>
      <c r="B588" s="301"/>
      <c r="C588" s="302"/>
      <c r="D588" s="301"/>
      <c r="E588" s="302"/>
      <c r="F588" s="301"/>
      <c r="G588" s="302"/>
      <c r="H588" s="301"/>
      <c r="I588" s="302"/>
      <c r="J588" s="301"/>
      <c r="K588" s="302"/>
      <c r="L588" s="301"/>
      <c r="M588" s="302"/>
      <c r="N588" s="301"/>
      <c r="O588" s="302"/>
      <c r="P588" s="301"/>
      <c r="Q588" s="302"/>
      <c r="R588" s="301"/>
      <c r="S588" s="302"/>
      <c r="T588" s="301"/>
      <c r="U588" s="302"/>
      <c r="V588" s="301"/>
      <c r="W588" s="302"/>
      <c r="X588" s="301"/>
      <c r="Y588" s="302"/>
      <c r="Z588" s="301"/>
      <c r="AA588" s="302"/>
      <c r="AB588" s="301"/>
      <c r="AC588" s="302"/>
      <c r="AD588" s="301"/>
      <c r="AE588" s="302"/>
      <c r="AF588" s="301"/>
      <c r="AG588" s="302"/>
      <c r="AH588" s="301"/>
      <c r="AI588" s="302"/>
      <c r="AJ588" s="301"/>
      <c r="AK588" s="302"/>
      <c r="AL588" s="301"/>
      <c r="AM588" s="302"/>
      <c r="AN588" s="301"/>
      <c r="AO588" s="302"/>
      <c r="AP588" s="301"/>
      <c r="AQ588" s="302"/>
      <c r="AR588" s="301"/>
      <c r="AS588" s="302"/>
      <c r="AT588" s="301"/>
      <c r="AU588" s="302"/>
      <c r="AV588" s="301"/>
      <c r="AW588" s="302"/>
      <c r="AX588" s="301"/>
      <c r="AY588" s="302"/>
      <c r="AZ588" s="301"/>
      <c r="BA588" s="302"/>
      <c r="BB588" s="301"/>
    </row>
    <row r="589" spans="1:54" ht="14.25" customHeight="1" x14ac:dyDescent="0.25">
      <c r="A589" s="322"/>
      <c r="B589" s="301"/>
      <c r="C589" s="302"/>
      <c r="D589" s="301"/>
      <c r="E589" s="302"/>
      <c r="F589" s="301"/>
      <c r="G589" s="302"/>
      <c r="H589" s="301"/>
      <c r="I589" s="302"/>
      <c r="J589" s="301"/>
      <c r="K589" s="302"/>
      <c r="L589" s="301"/>
      <c r="M589" s="302"/>
      <c r="N589" s="301"/>
      <c r="O589" s="302"/>
      <c r="P589" s="301"/>
      <c r="Q589" s="302"/>
      <c r="R589" s="301"/>
      <c r="S589" s="302"/>
      <c r="T589" s="301"/>
      <c r="U589" s="302"/>
      <c r="V589" s="301"/>
      <c r="W589" s="302"/>
      <c r="X589" s="301"/>
      <c r="Y589" s="302"/>
      <c r="Z589" s="301"/>
      <c r="AA589" s="302"/>
      <c r="AB589" s="301"/>
      <c r="AC589" s="302"/>
      <c r="AD589" s="301"/>
      <c r="AE589" s="302"/>
      <c r="AF589" s="301"/>
      <c r="AG589" s="302"/>
      <c r="AH589" s="301"/>
      <c r="AI589" s="302"/>
      <c r="AJ589" s="301"/>
      <c r="AK589" s="302"/>
      <c r="AL589" s="301"/>
      <c r="AM589" s="302"/>
      <c r="AN589" s="301"/>
      <c r="AO589" s="302"/>
      <c r="AP589" s="301"/>
      <c r="AQ589" s="302"/>
      <c r="AR589" s="301"/>
      <c r="AS589" s="302"/>
      <c r="AT589" s="301"/>
      <c r="AU589" s="302"/>
      <c r="AV589" s="301"/>
      <c r="AW589" s="302"/>
      <c r="AX589" s="301"/>
      <c r="AY589" s="302"/>
      <c r="AZ589" s="301"/>
      <c r="BA589" s="302"/>
      <c r="BB589" s="301"/>
    </row>
    <row r="590" spans="1:54" ht="14.25" customHeight="1" x14ac:dyDescent="0.25">
      <c r="A590" s="322"/>
      <c r="B590" s="301"/>
      <c r="C590" s="302"/>
      <c r="D590" s="301"/>
      <c r="E590" s="302"/>
      <c r="F590" s="301"/>
      <c r="G590" s="302"/>
      <c r="H590" s="301"/>
      <c r="I590" s="302"/>
      <c r="J590" s="301"/>
      <c r="K590" s="302"/>
      <c r="L590" s="301"/>
      <c r="M590" s="302"/>
      <c r="N590" s="301"/>
      <c r="O590" s="302"/>
      <c r="P590" s="301"/>
      <c r="Q590" s="302"/>
      <c r="R590" s="301"/>
      <c r="S590" s="302"/>
      <c r="T590" s="301"/>
      <c r="U590" s="302"/>
      <c r="V590" s="301"/>
      <c r="W590" s="302"/>
      <c r="X590" s="301"/>
      <c r="Y590" s="302"/>
      <c r="Z590" s="301"/>
      <c r="AA590" s="302"/>
      <c r="AB590" s="301"/>
      <c r="AC590" s="302"/>
      <c r="AD590" s="301"/>
      <c r="AE590" s="302"/>
      <c r="AF590" s="301"/>
      <c r="AG590" s="302"/>
      <c r="AH590" s="301"/>
      <c r="AI590" s="302"/>
      <c r="AJ590" s="301"/>
      <c r="AK590" s="302"/>
      <c r="AL590" s="301"/>
      <c r="AM590" s="302"/>
      <c r="AN590" s="301"/>
      <c r="AO590" s="302"/>
      <c r="AP590" s="301"/>
      <c r="AQ590" s="302"/>
      <c r="AR590" s="301"/>
      <c r="AS590" s="302"/>
      <c r="AT590" s="301"/>
      <c r="AU590" s="302"/>
      <c r="AV590" s="301"/>
      <c r="AW590" s="302"/>
      <c r="AX590" s="301"/>
      <c r="AY590" s="302"/>
      <c r="AZ590" s="301"/>
      <c r="BA590" s="302"/>
      <c r="BB590" s="301"/>
    </row>
    <row r="591" spans="1:54" ht="14.25" customHeight="1" x14ac:dyDescent="0.25">
      <c r="A591" s="322"/>
      <c r="B591" s="301"/>
      <c r="C591" s="302"/>
      <c r="D591" s="301"/>
      <c r="E591" s="302"/>
      <c r="F591" s="301"/>
      <c r="G591" s="302"/>
      <c r="H591" s="301"/>
      <c r="I591" s="302"/>
      <c r="J591" s="301"/>
      <c r="K591" s="302"/>
      <c r="L591" s="301"/>
      <c r="M591" s="302"/>
      <c r="N591" s="301"/>
      <c r="O591" s="302"/>
      <c r="P591" s="301"/>
      <c r="Q591" s="302"/>
      <c r="R591" s="301"/>
      <c r="S591" s="302"/>
      <c r="T591" s="301"/>
      <c r="U591" s="302"/>
      <c r="V591" s="301"/>
      <c r="W591" s="302"/>
      <c r="X591" s="301"/>
      <c r="Y591" s="302"/>
      <c r="Z591" s="301"/>
      <c r="AA591" s="302"/>
      <c r="AB591" s="301"/>
      <c r="AC591" s="302"/>
      <c r="AD591" s="301"/>
      <c r="AE591" s="302"/>
      <c r="AF591" s="301"/>
      <c r="AG591" s="302"/>
      <c r="AH591" s="301"/>
      <c r="AI591" s="302"/>
      <c r="AJ591" s="301"/>
      <c r="AK591" s="302"/>
      <c r="AL591" s="301"/>
      <c r="AM591" s="302"/>
      <c r="AN591" s="301"/>
      <c r="AO591" s="302"/>
      <c r="AP591" s="301"/>
      <c r="AQ591" s="302"/>
      <c r="AR591" s="301"/>
      <c r="AS591" s="302"/>
      <c r="AT591" s="301"/>
      <c r="AU591" s="302"/>
      <c r="AV591" s="301"/>
      <c r="AW591" s="302"/>
      <c r="AX591" s="301"/>
      <c r="AY591" s="302"/>
      <c r="AZ591" s="301"/>
      <c r="BA591" s="302"/>
      <c r="BB591" s="301"/>
    </row>
    <row r="592" spans="1:54" ht="14.25" customHeight="1" x14ac:dyDescent="0.25">
      <c r="A592" s="322"/>
      <c r="B592" s="301"/>
      <c r="C592" s="302"/>
      <c r="D592" s="301"/>
      <c r="E592" s="302"/>
      <c r="F592" s="301"/>
      <c r="G592" s="302"/>
      <c r="H592" s="301"/>
      <c r="I592" s="302"/>
      <c r="J592" s="301"/>
      <c r="K592" s="302"/>
      <c r="L592" s="301"/>
      <c r="M592" s="302"/>
      <c r="N592" s="301"/>
      <c r="O592" s="302"/>
      <c r="P592" s="301"/>
      <c r="Q592" s="302"/>
      <c r="R592" s="301"/>
      <c r="S592" s="302"/>
      <c r="T592" s="301"/>
      <c r="U592" s="302"/>
      <c r="V592" s="301"/>
      <c r="W592" s="302"/>
      <c r="X592" s="301"/>
      <c r="Y592" s="302"/>
      <c r="Z592" s="301"/>
      <c r="AA592" s="302"/>
      <c r="AB592" s="301"/>
      <c r="AC592" s="302"/>
      <c r="AD592" s="301"/>
      <c r="AE592" s="302"/>
      <c r="AF592" s="301"/>
      <c r="AG592" s="302"/>
      <c r="AH592" s="301"/>
      <c r="AI592" s="302"/>
      <c r="AJ592" s="301"/>
      <c r="AK592" s="302"/>
      <c r="AL592" s="301"/>
      <c r="AM592" s="302"/>
      <c r="AN592" s="301"/>
      <c r="AO592" s="302"/>
      <c r="AP592" s="301"/>
      <c r="AQ592" s="302"/>
      <c r="AR592" s="301"/>
      <c r="AS592" s="302"/>
      <c r="AT592" s="301"/>
      <c r="AU592" s="302"/>
      <c r="AV592" s="301"/>
      <c r="AW592" s="302"/>
      <c r="AX592" s="301"/>
      <c r="AY592" s="302"/>
      <c r="AZ592" s="301"/>
      <c r="BA592" s="302"/>
      <c r="BB592" s="301"/>
    </row>
    <row r="593" spans="1:54" ht="14.25" customHeight="1" x14ac:dyDescent="0.25">
      <c r="A593" s="322"/>
      <c r="B593" s="301"/>
      <c r="C593" s="302"/>
      <c r="D593" s="301"/>
      <c r="E593" s="302"/>
      <c r="F593" s="301"/>
      <c r="G593" s="302"/>
      <c r="H593" s="301"/>
      <c r="I593" s="302"/>
      <c r="J593" s="301"/>
      <c r="K593" s="302"/>
      <c r="L593" s="301"/>
      <c r="M593" s="302"/>
      <c r="N593" s="301"/>
      <c r="O593" s="302"/>
      <c r="P593" s="301"/>
      <c r="Q593" s="302"/>
      <c r="R593" s="301"/>
      <c r="S593" s="302"/>
      <c r="T593" s="301"/>
      <c r="U593" s="302"/>
      <c r="V593" s="301"/>
      <c r="W593" s="302"/>
      <c r="X593" s="301"/>
      <c r="Y593" s="302"/>
      <c r="Z593" s="301"/>
      <c r="AA593" s="302"/>
      <c r="AB593" s="301"/>
      <c r="AC593" s="302"/>
      <c r="AD593" s="301"/>
      <c r="AE593" s="302"/>
      <c r="AF593" s="301"/>
      <c r="AG593" s="302"/>
      <c r="AH593" s="301"/>
      <c r="AI593" s="302"/>
      <c r="AJ593" s="301"/>
      <c r="AK593" s="302"/>
      <c r="AL593" s="301"/>
      <c r="AM593" s="302"/>
      <c r="AN593" s="301"/>
      <c r="AO593" s="302"/>
      <c r="AP593" s="301"/>
      <c r="AQ593" s="302"/>
      <c r="AR593" s="301"/>
      <c r="AS593" s="302"/>
      <c r="AT593" s="301"/>
      <c r="AU593" s="302"/>
      <c r="AV593" s="301"/>
      <c r="AW593" s="302"/>
      <c r="AX593" s="301"/>
      <c r="AY593" s="302"/>
      <c r="AZ593" s="301"/>
      <c r="BA593" s="302"/>
      <c r="BB593" s="301"/>
    </row>
    <row r="594" spans="1:54" ht="14.25" customHeight="1" x14ac:dyDescent="0.25">
      <c r="A594" s="322"/>
      <c r="B594" s="301"/>
      <c r="C594" s="302"/>
      <c r="D594" s="301"/>
      <c r="E594" s="302"/>
      <c r="F594" s="301"/>
      <c r="G594" s="302"/>
      <c r="H594" s="301"/>
      <c r="I594" s="302"/>
      <c r="J594" s="301"/>
      <c r="K594" s="302"/>
      <c r="L594" s="301"/>
      <c r="M594" s="302"/>
      <c r="N594" s="301"/>
      <c r="O594" s="302"/>
      <c r="P594" s="301"/>
      <c r="Q594" s="302"/>
      <c r="R594" s="301"/>
      <c r="S594" s="302"/>
      <c r="T594" s="301"/>
      <c r="U594" s="302"/>
      <c r="V594" s="301"/>
      <c r="W594" s="302"/>
      <c r="X594" s="301"/>
      <c r="Y594" s="302"/>
      <c r="Z594" s="301"/>
      <c r="AA594" s="302"/>
      <c r="AB594" s="301"/>
      <c r="AC594" s="302"/>
      <c r="AD594" s="301"/>
      <c r="AE594" s="302"/>
      <c r="AF594" s="301"/>
      <c r="AG594" s="302"/>
      <c r="AH594" s="301"/>
      <c r="AI594" s="302"/>
      <c r="AJ594" s="301"/>
      <c r="AK594" s="302"/>
      <c r="AL594" s="301"/>
      <c r="AM594" s="302"/>
      <c r="AN594" s="301"/>
      <c r="AO594" s="302"/>
      <c r="AP594" s="301"/>
      <c r="AQ594" s="302"/>
      <c r="AR594" s="301"/>
      <c r="AS594" s="302"/>
      <c r="AT594" s="301"/>
      <c r="AU594" s="302"/>
      <c r="AV594" s="301"/>
      <c r="AW594" s="302"/>
      <c r="AX594" s="301"/>
      <c r="AY594" s="302"/>
      <c r="AZ594" s="301"/>
      <c r="BA594" s="302"/>
      <c r="BB594" s="301"/>
    </row>
    <row r="595" spans="1:54" ht="14.25" customHeight="1" x14ac:dyDescent="0.25">
      <c r="A595" s="322"/>
      <c r="B595" s="301"/>
      <c r="C595" s="302"/>
      <c r="D595" s="301"/>
      <c r="E595" s="302"/>
      <c r="F595" s="301"/>
      <c r="G595" s="302"/>
      <c r="H595" s="301"/>
      <c r="I595" s="302"/>
      <c r="J595" s="301"/>
      <c r="K595" s="302"/>
      <c r="L595" s="301"/>
      <c r="M595" s="302"/>
      <c r="N595" s="301"/>
      <c r="O595" s="302"/>
      <c r="P595" s="301"/>
      <c r="Q595" s="302"/>
      <c r="R595" s="301"/>
      <c r="S595" s="302"/>
      <c r="T595" s="301"/>
      <c r="U595" s="302"/>
      <c r="V595" s="301"/>
      <c r="W595" s="302"/>
      <c r="X595" s="301"/>
      <c r="Y595" s="302"/>
      <c r="Z595" s="301"/>
      <c r="AA595" s="302"/>
      <c r="AB595" s="301"/>
      <c r="AC595" s="302"/>
      <c r="AD595" s="301"/>
      <c r="AE595" s="302"/>
      <c r="AF595" s="301"/>
      <c r="AG595" s="302"/>
      <c r="AH595" s="301"/>
      <c r="AI595" s="302"/>
      <c r="AJ595" s="301"/>
      <c r="AK595" s="302"/>
      <c r="AL595" s="301"/>
      <c r="AM595" s="302"/>
      <c r="AN595" s="301"/>
      <c r="AO595" s="302"/>
      <c r="AP595" s="301"/>
      <c r="AQ595" s="302"/>
      <c r="AR595" s="301"/>
      <c r="AS595" s="302"/>
      <c r="AT595" s="301"/>
      <c r="AU595" s="302"/>
      <c r="AV595" s="301"/>
      <c r="AW595" s="302"/>
      <c r="AX595" s="301"/>
      <c r="AY595" s="302"/>
      <c r="AZ595" s="301"/>
      <c r="BA595" s="302"/>
      <c r="BB595" s="301"/>
    </row>
    <row r="596" spans="1:54" ht="14.25" customHeight="1" x14ac:dyDescent="0.25">
      <c r="A596" s="322"/>
      <c r="B596" s="301"/>
      <c r="C596" s="302"/>
      <c r="D596" s="301"/>
      <c r="E596" s="302"/>
      <c r="F596" s="301"/>
      <c r="G596" s="302"/>
      <c r="H596" s="301"/>
      <c r="I596" s="302"/>
      <c r="J596" s="301"/>
      <c r="K596" s="302"/>
      <c r="L596" s="301"/>
      <c r="M596" s="302"/>
      <c r="N596" s="301"/>
      <c r="O596" s="302"/>
      <c r="P596" s="301"/>
      <c r="Q596" s="302"/>
      <c r="R596" s="301"/>
      <c r="S596" s="302"/>
      <c r="T596" s="301"/>
      <c r="U596" s="302"/>
      <c r="V596" s="301"/>
      <c r="W596" s="302"/>
      <c r="X596" s="301"/>
      <c r="Y596" s="302"/>
      <c r="Z596" s="301"/>
      <c r="AA596" s="302"/>
      <c r="AB596" s="301"/>
      <c r="AC596" s="302"/>
      <c r="AD596" s="301"/>
      <c r="AE596" s="302"/>
      <c r="AF596" s="301"/>
      <c r="AG596" s="302"/>
      <c r="AH596" s="301"/>
      <c r="AI596" s="302"/>
      <c r="AJ596" s="301"/>
      <c r="AK596" s="302"/>
      <c r="AL596" s="301"/>
      <c r="AM596" s="302"/>
      <c r="AN596" s="301"/>
      <c r="AO596" s="302"/>
      <c r="AP596" s="301"/>
      <c r="AQ596" s="302"/>
      <c r="AR596" s="301"/>
      <c r="AS596" s="302"/>
      <c r="AT596" s="301"/>
      <c r="AU596" s="302"/>
      <c r="AV596" s="301"/>
      <c r="AW596" s="302"/>
      <c r="AX596" s="301"/>
      <c r="AY596" s="302"/>
      <c r="AZ596" s="301"/>
      <c r="BA596" s="302"/>
      <c r="BB596" s="301"/>
    </row>
    <row r="597" spans="1:54" ht="14.25" customHeight="1" x14ac:dyDescent="0.25">
      <c r="A597" s="322"/>
      <c r="B597" s="301"/>
      <c r="C597" s="302"/>
      <c r="D597" s="301"/>
      <c r="E597" s="302"/>
      <c r="F597" s="301"/>
      <c r="G597" s="302"/>
      <c r="H597" s="301"/>
      <c r="I597" s="302"/>
      <c r="J597" s="301"/>
      <c r="K597" s="302"/>
      <c r="L597" s="301"/>
      <c r="M597" s="302"/>
      <c r="N597" s="301"/>
      <c r="O597" s="302"/>
      <c r="P597" s="301"/>
      <c r="Q597" s="302"/>
      <c r="R597" s="301"/>
      <c r="S597" s="302"/>
      <c r="T597" s="301"/>
      <c r="U597" s="302"/>
      <c r="V597" s="301"/>
      <c r="W597" s="302"/>
      <c r="X597" s="301"/>
      <c r="Y597" s="302"/>
      <c r="Z597" s="301"/>
      <c r="AA597" s="302"/>
      <c r="AB597" s="301"/>
      <c r="AC597" s="302"/>
      <c r="AD597" s="301"/>
      <c r="AE597" s="302"/>
      <c r="AF597" s="301"/>
      <c r="AG597" s="302"/>
      <c r="AH597" s="301"/>
      <c r="AI597" s="302"/>
      <c r="AJ597" s="301"/>
      <c r="AK597" s="302"/>
      <c r="AL597" s="301"/>
      <c r="AM597" s="302"/>
      <c r="AN597" s="301"/>
      <c r="AO597" s="302"/>
      <c r="AP597" s="301"/>
      <c r="AQ597" s="302"/>
      <c r="AR597" s="301"/>
      <c r="AS597" s="302"/>
      <c r="AT597" s="301"/>
      <c r="AU597" s="302"/>
      <c r="AV597" s="301"/>
      <c r="AW597" s="302"/>
      <c r="AX597" s="301"/>
      <c r="AY597" s="302"/>
      <c r="AZ597" s="301"/>
      <c r="BA597" s="302"/>
      <c r="BB597" s="301"/>
    </row>
    <row r="598" spans="1:54" ht="14.25" customHeight="1" x14ac:dyDescent="0.25">
      <c r="A598" s="322"/>
      <c r="B598" s="301"/>
      <c r="C598" s="302"/>
      <c r="D598" s="301"/>
      <c r="E598" s="302"/>
      <c r="F598" s="301"/>
      <c r="G598" s="302"/>
      <c r="H598" s="301"/>
      <c r="I598" s="302"/>
      <c r="J598" s="301"/>
      <c r="K598" s="302"/>
      <c r="L598" s="301"/>
      <c r="M598" s="302"/>
      <c r="N598" s="301"/>
      <c r="O598" s="302"/>
      <c r="P598" s="301"/>
      <c r="Q598" s="302"/>
      <c r="R598" s="301"/>
      <c r="S598" s="302"/>
      <c r="T598" s="301"/>
      <c r="U598" s="302"/>
      <c r="V598" s="301"/>
      <c r="W598" s="302"/>
      <c r="X598" s="301"/>
      <c r="Y598" s="302"/>
      <c r="Z598" s="301"/>
      <c r="AA598" s="302"/>
      <c r="AB598" s="301"/>
      <c r="AC598" s="302"/>
      <c r="AD598" s="301"/>
      <c r="AE598" s="302"/>
      <c r="AF598" s="301"/>
      <c r="AG598" s="302"/>
      <c r="AH598" s="301"/>
      <c r="AI598" s="302"/>
      <c r="AJ598" s="301"/>
      <c r="AK598" s="302"/>
      <c r="AL598" s="301"/>
      <c r="AM598" s="302"/>
      <c r="AN598" s="301"/>
      <c r="AO598" s="302"/>
      <c r="AP598" s="301"/>
      <c r="AQ598" s="302"/>
      <c r="AR598" s="301"/>
      <c r="AS598" s="302"/>
      <c r="AT598" s="301"/>
      <c r="AU598" s="302"/>
      <c r="AV598" s="301"/>
      <c r="AW598" s="302"/>
      <c r="AX598" s="301"/>
      <c r="AY598" s="302"/>
      <c r="AZ598" s="301"/>
      <c r="BA598" s="302"/>
      <c r="BB598" s="301"/>
    </row>
    <row r="599" spans="1:54" ht="14.25" customHeight="1" x14ac:dyDescent="0.25">
      <c r="A599" s="322"/>
      <c r="B599" s="301"/>
      <c r="C599" s="302"/>
      <c r="D599" s="301"/>
      <c r="E599" s="302"/>
      <c r="F599" s="301"/>
      <c r="G599" s="302"/>
      <c r="H599" s="301"/>
      <c r="I599" s="302"/>
      <c r="J599" s="301"/>
      <c r="K599" s="302"/>
      <c r="L599" s="301"/>
      <c r="M599" s="302"/>
      <c r="N599" s="301"/>
      <c r="O599" s="302"/>
      <c r="P599" s="301"/>
      <c r="Q599" s="302"/>
      <c r="R599" s="301"/>
      <c r="S599" s="302"/>
      <c r="T599" s="301"/>
      <c r="U599" s="302"/>
      <c r="V599" s="301"/>
      <c r="W599" s="302"/>
      <c r="X599" s="301"/>
      <c r="Y599" s="302"/>
      <c r="Z599" s="301"/>
      <c r="AA599" s="302"/>
      <c r="AB599" s="301"/>
      <c r="AC599" s="302"/>
      <c r="AD599" s="301"/>
      <c r="AE599" s="302"/>
      <c r="AF599" s="301"/>
      <c r="AG599" s="302"/>
      <c r="AH599" s="301"/>
      <c r="AI599" s="302"/>
      <c r="AJ599" s="301"/>
      <c r="AK599" s="302"/>
      <c r="AL599" s="301"/>
      <c r="AM599" s="302"/>
      <c r="AN599" s="301"/>
      <c r="AO599" s="302"/>
      <c r="AP599" s="301"/>
      <c r="AQ599" s="302"/>
      <c r="AR599" s="301"/>
      <c r="AS599" s="302"/>
      <c r="AT599" s="301"/>
      <c r="AU599" s="302"/>
      <c r="AV599" s="301"/>
      <c r="AW599" s="302"/>
      <c r="AX599" s="301"/>
      <c r="AY599" s="302"/>
      <c r="AZ599" s="301"/>
      <c r="BA599" s="302"/>
      <c r="BB599" s="301"/>
    </row>
    <row r="600" spans="1:54" ht="14.25" customHeight="1" x14ac:dyDescent="0.25">
      <c r="A600" s="322"/>
      <c r="B600" s="301"/>
      <c r="C600" s="302"/>
      <c r="D600" s="301"/>
      <c r="E600" s="302"/>
      <c r="F600" s="301"/>
      <c r="G600" s="302"/>
      <c r="H600" s="301"/>
      <c r="I600" s="302"/>
      <c r="J600" s="301"/>
      <c r="K600" s="302"/>
      <c r="L600" s="301"/>
      <c r="M600" s="302"/>
      <c r="N600" s="301"/>
      <c r="O600" s="302"/>
      <c r="P600" s="301"/>
      <c r="Q600" s="302"/>
      <c r="R600" s="301"/>
      <c r="S600" s="302"/>
      <c r="T600" s="301"/>
      <c r="U600" s="302"/>
      <c r="V600" s="301"/>
      <c r="W600" s="302"/>
      <c r="X600" s="301"/>
      <c r="Y600" s="302"/>
      <c r="Z600" s="301"/>
      <c r="AA600" s="302"/>
      <c r="AB600" s="301"/>
      <c r="AC600" s="302"/>
      <c r="AD600" s="301"/>
      <c r="AE600" s="302"/>
      <c r="AF600" s="301"/>
      <c r="AG600" s="302"/>
      <c r="AH600" s="301"/>
      <c r="AI600" s="302"/>
      <c r="AJ600" s="301"/>
      <c r="AK600" s="302"/>
      <c r="AL600" s="301"/>
      <c r="AM600" s="302"/>
      <c r="AN600" s="301"/>
      <c r="AO600" s="302"/>
      <c r="AP600" s="301"/>
      <c r="AQ600" s="302"/>
      <c r="AR600" s="301"/>
      <c r="AS600" s="302"/>
      <c r="AT600" s="301"/>
      <c r="AU600" s="302"/>
      <c r="AV600" s="301"/>
      <c r="AW600" s="302"/>
      <c r="AX600" s="301"/>
      <c r="AY600" s="302"/>
      <c r="AZ600" s="301"/>
      <c r="BA600" s="302"/>
      <c r="BB600" s="301"/>
    </row>
    <row r="601" spans="1:54" ht="14.25" customHeight="1" x14ac:dyDescent="0.25">
      <c r="A601" s="322"/>
      <c r="B601" s="301"/>
      <c r="C601" s="302"/>
      <c r="D601" s="301"/>
      <c r="E601" s="302"/>
      <c r="F601" s="301"/>
      <c r="G601" s="302"/>
      <c r="H601" s="301"/>
      <c r="I601" s="302"/>
      <c r="J601" s="301"/>
      <c r="K601" s="302"/>
      <c r="L601" s="301"/>
      <c r="M601" s="302"/>
      <c r="N601" s="301"/>
      <c r="O601" s="302"/>
      <c r="P601" s="301"/>
      <c r="Q601" s="302"/>
      <c r="R601" s="301"/>
      <c r="S601" s="302"/>
      <c r="T601" s="301"/>
      <c r="U601" s="302"/>
      <c r="V601" s="301"/>
      <c r="W601" s="302"/>
      <c r="X601" s="301"/>
      <c r="Y601" s="302"/>
      <c r="Z601" s="301"/>
      <c r="AA601" s="302"/>
      <c r="AB601" s="301"/>
      <c r="AC601" s="302"/>
      <c r="AD601" s="301"/>
      <c r="AE601" s="302"/>
      <c r="AF601" s="301"/>
      <c r="AG601" s="302"/>
      <c r="AH601" s="301"/>
      <c r="AI601" s="302"/>
      <c r="AJ601" s="301"/>
      <c r="AK601" s="302"/>
      <c r="AL601" s="301"/>
      <c r="AM601" s="302"/>
      <c r="AN601" s="301"/>
      <c r="AO601" s="302"/>
      <c r="AP601" s="301"/>
      <c r="AQ601" s="302"/>
      <c r="AR601" s="301"/>
      <c r="AS601" s="302"/>
      <c r="AT601" s="301"/>
      <c r="AU601" s="302"/>
      <c r="AV601" s="301"/>
      <c r="AW601" s="302"/>
      <c r="AX601" s="301"/>
      <c r="AY601" s="302"/>
      <c r="AZ601" s="301"/>
      <c r="BA601" s="302"/>
      <c r="BB601" s="301"/>
    </row>
    <row r="602" spans="1:54" ht="14.25" customHeight="1" x14ac:dyDescent="0.25">
      <c r="A602" s="322"/>
      <c r="B602" s="301"/>
      <c r="C602" s="302"/>
      <c r="D602" s="301"/>
      <c r="E602" s="302"/>
      <c r="F602" s="301"/>
      <c r="G602" s="302"/>
      <c r="H602" s="301"/>
      <c r="I602" s="302"/>
      <c r="J602" s="301"/>
      <c r="K602" s="302"/>
      <c r="L602" s="301"/>
      <c r="M602" s="302"/>
      <c r="N602" s="301"/>
      <c r="O602" s="302"/>
      <c r="P602" s="301"/>
      <c r="Q602" s="302"/>
      <c r="R602" s="301"/>
      <c r="S602" s="302"/>
      <c r="T602" s="301"/>
      <c r="U602" s="302"/>
      <c r="V602" s="301"/>
      <c r="W602" s="302"/>
      <c r="X602" s="301"/>
      <c r="Y602" s="302"/>
      <c r="Z602" s="301"/>
      <c r="AA602" s="302"/>
      <c r="AB602" s="301"/>
      <c r="AC602" s="302"/>
      <c r="AD602" s="301"/>
      <c r="AE602" s="302"/>
      <c r="AF602" s="301"/>
      <c r="AG602" s="302"/>
      <c r="AH602" s="301"/>
      <c r="AI602" s="302"/>
      <c r="AJ602" s="301"/>
      <c r="AK602" s="302"/>
      <c r="AL602" s="301"/>
      <c r="AM602" s="302"/>
      <c r="AN602" s="301"/>
      <c r="AO602" s="302"/>
      <c r="AP602" s="301"/>
      <c r="AQ602" s="302"/>
      <c r="AR602" s="301"/>
      <c r="AS602" s="302"/>
      <c r="AT602" s="301"/>
      <c r="AU602" s="302"/>
      <c r="AV602" s="301"/>
      <c r="AW602" s="302"/>
      <c r="AX602" s="301"/>
      <c r="AY602" s="302"/>
      <c r="AZ602" s="301"/>
      <c r="BA602" s="302"/>
      <c r="BB602" s="301"/>
    </row>
    <row r="603" spans="1:54" ht="14.25" customHeight="1" x14ac:dyDescent="0.25">
      <c r="A603" s="322"/>
      <c r="B603" s="301"/>
      <c r="C603" s="302"/>
      <c r="D603" s="301"/>
      <c r="E603" s="302"/>
      <c r="F603" s="301"/>
      <c r="G603" s="302"/>
      <c r="H603" s="301"/>
      <c r="I603" s="302"/>
      <c r="J603" s="301"/>
      <c r="K603" s="302"/>
      <c r="L603" s="301"/>
      <c r="M603" s="302"/>
      <c r="N603" s="301"/>
      <c r="O603" s="302"/>
      <c r="P603" s="301"/>
      <c r="Q603" s="302"/>
      <c r="R603" s="301"/>
      <c r="S603" s="302"/>
      <c r="T603" s="301"/>
      <c r="U603" s="302"/>
      <c r="V603" s="301"/>
      <c r="W603" s="302"/>
      <c r="X603" s="301"/>
      <c r="Y603" s="302"/>
      <c r="Z603" s="301"/>
      <c r="AA603" s="302"/>
      <c r="AB603" s="301"/>
      <c r="AC603" s="302"/>
      <c r="AD603" s="301"/>
      <c r="AE603" s="302"/>
      <c r="AF603" s="301"/>
      <c r="AG603" s="302"/>
      <c r="AH603" s="301"/>
      <c r="AI603" s="302"/>
      <c r="AJ603" s="301"/>
      <c r="AK603" s="302"/>
      <c r="AL603" s="301"/>
      <c r="AM603" s="302"/>
      <c r="AN603" s="301"/>
      <c r="AO603" s="302"/>
      <c r="AP603" s="301"/>
      <c r="AQ603" s="302"/>
      <c r="AR603" s="301"/>
      <c r="AS603" s="302"/>
      <c r="AT603" s="301"/>
      <c r="AU603" s="302"/>
      <c r="AV603" s="301"/>
      <c r="AW603" s="302"/>
      <c r="AX603" s="301"/>
      <c r="AY603" s="302"/>
      <c r="AZ603" s="301"/>
      <c r="BA603" s="302"/>
      <c r="BB603" s="301"/>
    </row>
    <row r="604" spans="1:54" ht="14.25" customHeight="1" x14ac:dyDescent="0.25">
      <c r="A604" s="322"/>
      <c r="B604" s="301"/>
      <c r="C604" s="302"/>
      <c r="D604" s="301"/>
      <c r="E604" s="302"/>
      <c r="F604" s="301"/>
      <c r="G604" s="302"/>
      <c r="H604" s="301"/>
      <c r="I604" s="302"/>
      <c r="J604" s="301"/>
      <c r="K604" s="302"/>
      <c r="L604" s="301"/>
      <c r="M604" s="302"/>
      <c r="N604" s="301"/>
      <c r="O604" s="302"/>
      <c r="P604" s="301"/>
      <c r="Q604" s="302"/>
      <c r="R604" s="301"/>
      <c r="S604" s="302"/>
      <c r="T604" s="301"/>
      <c r="U604" s="302"/>
      <c r="V604" s="301"/>
      <c r="W604" s="302"/>
      <c r="X604" s="301"/>
      <c r="Y604" s="302"/>
      <c r="Z604" s="301"/>
      <c r="AA604" s="302"/>
      <c r="AB604" s="301"/>
      <c r="AC604" s="302"/>
      <c r="AD604" s="301"/>
      <c r="AE604" s="302"/>
      <c r="AF604" s="301"/>
      <c r="AG604" s="302"/>
      <c r="AH604" s="301"/>
      <c r="AI604" s="302"/>
      <c r="AJ604" s="301"/>
      <c r="AK604" s="302"/>
      <c r="AL604" s="301"/>
      <c r="AM604" s="302"/>
      <c r="AN604" s="301"/>
      <c r="AO604" s="302"/>
      <c r="AP604" s="301"/>
      <c r="AQ604" s="302"/>
      <c r="AR604" s="301"/>
      <c r="AS604" s="302"/>
      <c r="AT604" s="301"/>
      <c r="AU604" s="302"/>
      <c r="AV604" s="301"/>
      <c r="AW604" s="302"/>
      <c r="AX604" s="301"/>
      <c r="AY604" s="302"/>
      <c r="AZ604" s="301"/>
      <c r="BA604" s="302"/>
      <c r="BB604" s="301"/>
    </row>
    <row r="605" spans="1:54" ht="14.25" customHeight="1" x14ac:dyDescent="0.25">
      <c r="A605" s="322"/>
      <c r="B605" s="301"/>
      <c r="C605" s="302"/>
      <c r="D605" s="301"/>
      <c r="E605" s="302"/>
      <c r="F605" s="301"/>
      <c r="G605" s="302"/>
      <c r="H605" s="301"/>
      <c r="I605" s="302"/>
      <c r="J605" s="301"/>
      <c r="K605" s="302"/>
      <c r="L605" s="301"/>
      <c r="M605" s="302"/>
      <c r="N605" s="301"/>
      <c r="O605" s="302"/>
      <c r="P605" s="301"/>
      <c r="Q605" s="302"/>
      <c r="R605" s="301"/>
      <c r="S605" s="302"/>
      <c r="T605" s="301"/>
      <c r="U605" s="302"/>
      <c r="V605" s="301"/>
      <c r="W605" s="302"/>
      <c r="X605" s="301"/>
      <c r="Y605" s="302"/>
      <c r="Z605" s="301"/>
      <c r="AA605" s="302"/>
      <c r="AB605" s="301"/>
      <c r="AC605" s="302"/>
      <c r="AD605" s="301"/>
      <c r="AE605" s="302"/>
      <c r="AF605" s="301"/>
      <c r="AG605" s="302"/>
      <c r="AH605" s="301"/>
      <c r="AI605" s="302"/>
      <c r="AJ605" s="301"/>
      <c r="AK605" s="302"/>
      <c r="AL605" s="301"/>
      <c r="AM605" s="302"/>
      <c r="AN605" s="301"/>
      <c r="AO605" s="302"/>
      <c r="AP605" s="301"/>
      <c r="AQ605" s="302"/>
      <c r="AR605" s="301"/>
      <c r="AS605" s="302"/>
      <c r="AT605" s="301"/>
      <c r="AU605" s="302"/>
      <c r="AV605" s="301"/>
      <c r="AW605" s="302"/>
      <c r="AX605" s="301"/>
      <c r="AY605" s="302"/>
      <c r="AZ605" s="301"/>
      <c r="BA605" s="302"/>
      <c r="BB605" s="301"/>
    </row>
    <row r="606" spans="1:54" ht="14.25" customHeight="1" x14ac:dyDescent="0.25">
      <c r="A606" s="322"/>
      <c r="B606" s="301"/>
      <c r="C606" s="302"/>
      <c r="D606" s="301"/>
      <c r="E606" s="302"/>
      <c r="F606" s="301"/>
      <c r="G606" s="302"/>
      <c r="H606" s="301"/>
      <c r="I606" s="302"/>
      <c r="J606" s="301"/>
      <c r="K606" s="302"/>
      <c r="L606" s="301"/>
      <c r="M606" s="302"/>
      <c r="N606" s="301"/>
      <c r="O606" s="302"/>
      <c r="P606" s="301"/>
      <c r="Q606" s="302"/>
      <c r="R606" s="301"/>
      <c r="S606" s="302"/>
      <c r="T606" s="301"/>
      <c r="U606" s="302"/>
      <c r="V606" s="301"/>
      <c r="W606" s="302"/>
      <c r="X606" s="301"/>
      <c r="Y606" s="302"/>
      <c r="Z606" s="301"/>
      <c r="AA606" s="302"/>
      <c r="AB606" s="301"/>
      <c r="AC606" s="302"/>
      <c r="AD606" s="301"/>
      <c r="AE606" s="302"/>
      <c r="AF606" s="301"/>
      <c r="AG606" s="302"/>
      <c r="AH606" s="301"/>
      <c r="AI606" s="302"/>
      <c r="AJ606" s="301"/>
      <c r="AK606" s="302"/>
      <c r="AL606" s="301"/>
      <c r="AM606" s="302"/>
      <c r="AN606" s="301"/>
      <c r="AO606" s="302"/>
      <c r="AP606" s="301"/>
      <c r="AQ606" s="302"/>
      <c r="AR606" s="301"/>
      <c r="AS606" s="302"/>
      <c r="AT606" s="301"/>
      <c r="AU606" s="302"/>
      <c r="AV606" s="301"/>
      <c r="AW606" s="302"/>
      <c r="AX606" s="301"/>
      <c r="AY606" s="302"/>
      <c r="AZ606" s="301"/>
      <c r="BA606" s="302"/>
      <c r="BB606" s="301"/>
    </row>
    <row r="607" spans="1:54" ht="14.25" customHeight="1" x14ac:dyDescent="0.25">
      <c r="A607" s="322"/>
      <c r="B607" s="301"/>
      <c r="C607" s="302"/>
      <c r="D607" s="301"/>
      <c r="E607" s="302"/>
      <c r="F607" s="301"/>
      <c r="G607" s="302"/>
      <c r="H607" s="301"/>
      <c r="I607" s="302"/>
      <c r="J607" s="301"/>
      <c r="K607" s="302"/>
      <c r="L607" s="301"/>
      <c r="M607" s="302"/>
      <c r="N607" s="301"/>
      <c r="O607" s="302"/>
      <c r="P607" s="301"/>
      <c r="Q607" s="302"/>
      <c r="R607" s="301"/>
      <c r="S607" s="302"/>
      <c r="T607" s="301"/>
      <c r="U607" s="302"/>
      <c r="V607" s="301"/>
      <c r="W607" s="302"/>
      <c r="X607" s="301"/>
      <c r="Y607" s="302"/>
      <c r="Z607" s="301"/>
      <c r="AA607" s="302"/>
      <c r="AB607" s="301"/>
      <c r="AC607" s="302"/>
      <c r="AD607" s="301"/>
      <c r="AE607" s="302"/>
      <c r="AF607" s="301"/>
      <c r="AG607" s="302"/>
      <c r="AH607" s="301"/>
      <c r="AI607" s="302"/>
      <c r="AJ607" s="301"/>
      <c r="AK607" s="302"/>
      <c r="AL607" s="301"/>
      <c r="AM607" s="302"/>
      <c r="AN607" s="301"/>
      <c r="AO607" s="302"/>
      <c r="AP607" s="301"/>
      <c r="AQ607" s="302"/>
      <c r="AR607" s="301"/>
      <c r="AS607" s="302"/>
      <c r="AT607" s="301"/>
      <c r="AU607" s="302"/>
      <c r="AV607" s="301"/>
      <c r="AW607" s="302"/>
      <c r="AX607" s="301"/>
      <c r="AY607" s="302"/>
      <c r="AZ607" s="301"/>
      <c r="BA607" s="302"/>
      <c r="BB607" s="301"/>
    </row>
    <row r="608" spans="1:54" ht="14.25" customHeight="1" x14ac:dyDescent="0.25">
      <c r="A608" s="322"/>
      <c r="B608" s="301"/>
      <c r="C608" s="302"/>
      <c r="D608" s="301"/>
      <c r="E608" s="302"/>
      <c r="F608" s="301"/>
      <c r="G608" s="302"/>
      <c r="H608" s="301"/>
      <c r="I608" s="302"/>
      <c r="J608" s="301"/>
      <c r="K608" s="302"/>
      <c r="L608" s="301"/>
      <c r="M608" s="302"/>
      <c r="N608" s="301"/>
      <c r="O608" s="302"/>
      <c r="P608" s="301"/>
      <c r="Q608" s="302"/>
      <c r="R608" s="301"/>
      <c r="S608" s="302"/>
      <c r="T608" s="301"/>
      <c r="U608" s="302"/>
      <c r="V608" s="301"/>
      <c r="W608" s="302"/>
      <c r="X608" s="301"/>
      <c r="Y608" s="302"/>
      <c r="Z608" s="301"/>
      <c r="AA608" s="302"/>
      <c r="AB608" s="301"/>
      <c r="AC608" s="302"/>
      <c r="AD608" s="301"/>
      <c r="AE608" s="302"/>
      <c r="AF608" s="301"/>
      <c r="AG608" s="302"/>
      <c r="AH608" s="301"/>
      <c r="AI608" s="302"/>
      <c r="AJ608" s="301"/>
      <c r="AK608" s="302"/>
      <c r="AL608" s="301"/>
      <c r="AM608" s="302"/>
      <c r="AN608" s="301"/>
      <c r="AO608" s="302"/>
      <c r="AP608" s="301"/>
      <c r="AQ608" s="302"/>
      <c r="AR608" s="301"/>
      <c r="AS608" s="302"/>
      <c r="AT608" s="301"/>
      <c r="AU608" s="302"/>
      <c r="AV608" s="301"/>
      <c r="AW608" s="302"/>
      <c r="AX608" s="301"/>
      <c r="AY608" s="302"/>
      <c r="AZ608" s="301"/>
      <c r="BA608" s="302"/>
      <c r="BB608" s="301"/>
    </row>
    <row r="609" spans="1:54" ht="14.25" customHeight="1" x14ac:dyDescent="0.25">
      <c r="A609" s="322"/>
      <c r="B609" s="301"/>
      <c r="C609" s="302"/>
      <c r="D609" s="301"/>
      <c r="E609" s="302"/>
      <c r="F609" s="301"/>
      <c r="G609" s="302"/>
      <c r="H609" s="301"/>
      <c r="I609" s="302"/>
      <c r="J609" s="301"/>
      <c r="K609" s="302"/>
      <c r="L609" s="301"/>
      <c r="M609" s="302"/>
      <c r="N609" s="301"/>
      <c r="O609" s="302"/>
      <c r="P609" s="301"/>
      <c r="Q609" s="302"/>
      <c r="R609" s="301"/>
      <c r="S609" s="302"/>
      <c r="T609" s="301"/>
      <c r="U609" s="302"/>
      <c r="V609" s="301"/>
      <c r="W609" s="302"/>
      <c r="X609" s="301"/>
      <c r="Y609" s="302"/>
      <c r="Z609" s="301"/>
      <c r="AA609" s="302"/>
      <c r="AB609" s="301"/>
      <c r="AC609" s="302"/>
      <c r="AD609" s="301"/>
      <c r="AE609" s="302"/>
      <c r="AF609" s="301"/>
      <c r="AG609" s="302"/>
      <c r="AH609" s="301"/>
      <c r="AI609" s="302"/>
      <c r="AJ609" s="301"/>
      <c r="AK609" s="302"/>
      <c r="AL609" s="301"/>
      <c r="AM609" s="302"/>
      <c r="AN609" s="301"/>
      <c r="AO609" s="302"/>
      <c r="AP609" s="301"/>
      <c r="AQ609" s="302"/>
      <c r="AR609" s="301"/>
      <c r="AS609" s="302"/>
      <c r="AT609" s="301"/>
      <c r="AU609" s="302"/>
      <c r="AV609" s="301"/>
      <c r="AW609" s="302"/>
      <c r="AX609" s="301"/>
      <c r="AY609" s="302"/>
      <c r="AZ609" s="301"/>
      <c r="BA609" s="302"/>
      <c r="BB609" s="301"/>
    </row>
    <row r="610" spans="1:54" ht="14.25" customHeight="1" x14ac:dyDescent="0.25">
      <c r="A610" s="322"/>
      <c r="B610" s="301"/>
      <c r="C610" s="302"/>
      <c r="D610" s="301"/>
      <c r="E610" s="302"/>
      <c r="F610" s="301"/>
      <c r="G610" s="302"/>
      <c r="H610" s="301"/>
      <c r="I610" s="302"/>
      <c r="J610" s="301"/>
      <c r="K610" s="302"/>
      <c r="L610" s="301"/>
      <c r="M610" s="302"/>
      <c r="N610" s="301"/>
      <c r="O610" s="302"/>
      <c r="P610" s="301"/>
      <c r="Q610" s="302"/>
      <c r="R610" s="301"/>
      <c r="S610" s="302"/>
      <c r="T610" s="301"/>
      <c r="U610" s="302"/>
      <c r="V610" s="301"/>
      <c r="W610" s="302"/>
      <c r="X610" s="301"/>
      <c r="Y610" s="302"/>
      <c r="Z610" s="301"/>
      <c r="AA610" s="302"/>
      <c r="AB610" s="301"/>
      <c r="AC610" s="302"/>
      <c r="AD610" s="301"/>
      <c r="AE610" s="302"/>
      <c r="AF610" s="301"/>
      <c r="AG610" s="302"/>
      <c r="AH610" s="301"/>
      <c r="AI610" s="302"/>
      <c r="AJ610" s="301"/>
      <c r="AK610" s="302"/>
      <c r="AL610" s="301"/>
      <c r="AM610" s="302"/>
      <c r="AN610" s="301"/>
      <c r="AO610" s="302"/>
      <c r="AP610" s="301"/>
      <c r="AQ610" s="302"/>
      <c r="AR610" s="301"/>
      <c r="AS610" s="302"/>
      <c r="AT610" s="301"/>
      <c r="AU610" s="302"/>
      <c r="AV610" s="301"/>
      <c r="AW610" s="302"/>
      <c r="AX610" s="301"/>
      <c r="AY610" s="302"/>
      <c r="AZ610" s="301"/>
      <c r="BA610" s="302"/>
      <c r="BB610" s="301"/>
    </row>
    <row r="611" spans="1:54" ht="14.25" customHeight="1" x14ac:dyDescent="0.25">
      <c r="A611" s="322"/>
      <c r="B611" s="301"/>
      <c r="C611" s="302"/>
      <c r="D611" s="301"/>
      <c r="E611" s="302"/>
      <c r="F611" s="301"/>
      <c r="G611" s="302"/>
      <c r="H611" s="301"/>
      <c r="I611" s="302"/>
      <c r="J611" s="301"/>
      <c r="K611" s="302"/>
      <c r="L611" s="301"/>
      <c r="M611" s="302"/>
      <c r="N611" s="301"/>
      <c r="O611" s="302"/>
      <c r="P611" s="301"/>
      <c r="Q611" s="302"/>
      <c r="R611" s="301"/>
      <c r="S611" s="302"/>
      <c r="T611" s="301"/>
      <c r="U611" s="302"/>
      <c r="V611" s="301"/>
      <c r="W611" s="302"/>
      <c r="X611" s="301"/>
      <c r="Y611" s="302"/>
      <c r="Z611" s="301"/>
      <c r="AA611" s="302"/>
      <c r="AB611" s="301"/>
      <c r="AC611" s="302"/>
      <c r="AD611" s="301"/>
      <c r="AE611" s="302"/>
      <c r="AF611" s="301"/>
      <c r="AG611" s="302"/>
      <c r="AH611" s="301"/>
      <c r="AI611" s="302"/>
      <c r="AJ611" s="301"/>
      <c r="AK611" s="302"/>
      <c r="AL611" s="301"/>
      <c r="AM611" s="302"/>
      <c r="AN611" s="301"/>
      <c r="AO611" s="302"/>
      <c r="AP611" s="301"/>
      <c r="AQ611" s="302"/>
      <c r="AR611" s="301"/>
      <c r="AS611" s="302"/>
      <c r="AT611" s="301"/>
      <c r="AU611" s="302"/>
      <c r="AV611" s="301"/>
      <c r="AW611" s="302"/>
      <c r="AX611" s="301"/>
      <c r="AY611" s="302"/>
      <c r="AZ611" s="301"/>
      <c r="BA611" s="302"/>
      <c r="BB611" s="301"/>
    </row>
    <row r="612" spans="1:54" ht="14.25" customHeight="1" x14ac:dyDescent="0.25">
      <c r="A612" s="322"/>
      <c r="B612" s="301"/>
      <c r="C612" s="302"/>
      <c r="D612" s="301"/>
      <c r="E612" s="302"/>
      <c r="F612" s="301"/>
      <c r="G612" s="302"/>
      <c r="H612" s="301"/>
      <c r="I612" s="302"/>
      <c r="J612" s="301"/>
      <c r="K612" s="302"/>
      <c r="L612" s="301"/>
      <c r="M612" s="302"/>
      <c r="N612" s="301"/>
      <c r="O612" s="302"/>
      <c r="P612" s="301"/>
      <c r="Q612" s="302"/>
      <c r="R612" s="301"/>
      <c r="S612" s="302"/>
      <c r="T612" s="301"/>
      <c r="U612" s="302"/>
      <c r="V612" s="301"/>
      <c r="W612" s="302"/>
      <c r="X612" s="301"/>
      <c r="Y612" s="302"/>
      <c r="Z612" s="301"/>
      <c r="AA612" s="302"/>
      <c r="AB612" s="301"/>
      <c r="AC612" s="302"/>
      <c r="AD612" s="301"/>
      <c r="AE612" s="302"/>
      <c r="AF612" s="301"/>
      <c r="AG612" s="302"/>
      <c r="AH612" s="301"/>
      <c r="AI612" s="302"/>
      <c r="AJ612" s="301"/>
      <c r="AK612" s="302"/>
      <c r="AL612" s="301"/>
      <c r="AM612" s="302"/>
      <c r="AN612" s="301"/>
      <c r="AO612" s="302"/>
      <c r="AP612" s="301"/>
      <c r="AQ612" s="302"/>
      <c r="AR612" s="301"/>
      <c r="AS612" s="302"/>
      <c r="AT612" s="301"/>
      <c r="AU612" s="302"/>
      <c r="AV612" s="301"/>
      <c r="AW612" s="302"/>
      <c r="AX612" s="301"/>
      <c r="AY612" s="302"/>
      <c r="AZ612" s="301"/>
      <c r="BA612" s="302"/>
      <c r="BB612" s="301"/>
    </row>
    <row r="613" spans="1:54" ht="14.25" customHeight="1" x14ac:dyDescent="0.25">
      <c r="A613" s="322"/>
      <c r="B613" s="301"/>
      <c r="C613" s="302"/>
      <c r="D613" s="301"/>
      <c r="E613" s="302"/>
      <c r="F613" s="301"/>
      <c r="G613" s="302"/>
      <c r="H613" s="301"/>
      <c r="I613" s="302"/>
      <c r="J613" s="301"/>
      <c r="K613" s="302"/>
      <c r="L613" s="301"/>
      <c r="M613" s="302"/>
      <c r="N613" s="301"/>
      <c r="O613" s="302"/>
      <c r="P613" s="301"/>
      <c r="Q613" s="302"/>
      <c r="R613" s="301"/>
      <c r="S613" s="302"/>
      <c r="T613" s="301"/>
      <c r="U613" s="302"/>
      <c r="V613" s="301"/>
      <c r="W613" s="302"/>
      <c r="X613" s="301"/>
      <c r="Y613" s="302"/>
      <c r="Z613" s="301"/>
      <c r="AA613" s="302"/>
      <c r="AB613" s="301"/>
      <c r="AC613" s="302"/>
      <c r="AD613" s="301"/>
      <c r="AE613" s="302"/>
      <c r="AF613" s="301"/>
      <c r="AG613" s="302"/>
      <c r="AH613" s="301"/>
      <c r="AI613" s="302"/>
      <c r="AJ613" s="301"/>
      <c r="AK613" s="302"/>
      <c r="AL613" s="301"/>
      <c r="AM613" s="302"/>
      <c r="AN613" s="301"/>
      <c r="AO613" s="302"/>
      <c r="AP613" s="301"/>
      <c r="AQ613" s="302"/>
      <c r="AR613" s="301"/>
      <c r="AS613" s="302"/>
      <c r="AT613" s="301"/>
      <c r="AU613" s="302"/>
      <c r="AV613" s="301"/>
      <c r="AW613" s="302"/>
      <c r="AX613" s="301"/>
      <c r="AY613" s="302"/>
      <c r="AZ613" s="301"/>
      <c r="BA613" s="302"/>
      <c r="BB613" s="301"/>
    </row>
    <row r="614" spans="1:54" ht="14.25" customHeight="1" x14ac:dyDescent="0.25">
      <c r="A614" s="322"/>
      <c r="B614" s="301"/>
      <c r="C614" s="302"/>
      <c r="D614" s="301"/>
      <c r="E614" s="302"/>
      <c r="F614" s="301"/>
      <c r="G614" s="302"/>
      <c r="H614" s="301"/>
      <c r="I614" s="302"/>
      <c r="J614" s="301"/>
      <c r="K614" s="302"/>
      <c r="L614" s="301"/>
      <c r="M614" s="302"/>
      <c r="N614" s="301"/>
      <c r="O614" s="302"/>
      <c r="P614" s="301"/>
      <c r="Q614" s="302"/>
      <c r="R614" s="301"/>
      <c r="S614" s="302"/>
      <c r="T614" s="301"/>
      <c r="U614" s="302"/>
      <c r="V614" s="301"/>
      <c r="W614" s="302"/>
      <c r="X614" s="301"/>
      <c r="Y614" s="302"/>
      <c r="Z614" s="301"/>
      <c r="AA614" s="302"/>
      <c r="AB614" s="301"/>
      <c r="AC614" s="302"/>
      <c r="AD614" s="301"/>
      <c r="AE614" s="302"/>
      <c r="AF614" s="301"/>
      <c r="AG614" s="302"/>
      <c r="AH614" s="301"/>
      <c r="AI614" s="302"/>
      <c r="AJ614" s="301"/>
      <c r="AK614" s="302"/>
      <c r="AL614" s="301"/>
      <c r="AM614" s="302"/>
      <c r="AN614" s="301"/>
      <c r="AO614" s="302"/>
      <c r="AP614" s="301"/>
      <c r="AQ614" s="302"/>
      <c r="AR614" s="301"/>
      <c r="AS614" s="302"/>
      <c r="AT614" s="301"/>
      <c r="AU614" s="302"/>
      <c r="AV614" s="301"/>
      <c r="AW614" s="302"/>
      <c r="AX614" s="301"/>
      <c r="AY614" s="302"/>
      <c r="AZ614" s="301"/>
      <c r="BA614" s="302"/>
      <c r="BB614" s="301"/>
    </row>
    <row r="615" spans="1:54" ht="14.25" customHeight="1" x14ac:dyDescent="0.25">
      <c r="A615" s="322"/>
      <c r="B615" s="301"/>
      <c r="C615" s="302"/>
      <c r="D615" s="301"/>
      <c r="E615" s="302"/>
      <c r="F615" s="301"/>
      <c r="G615" s="302"/>
      <c r="H615" s="301"/>
      <c r="I615" s="302"/>
      <c r="J615" s="301"/>
      <c r="K615" s="302"/>
      <c r="L615" s="301"/>
      <c r="M615" s="302"/>
      <c r="N615" s="301"/>
      <c r="O615" s="302"/>
      <c r="P615" s="301"/>
      <c r="Q615" s="302"/>
      <c r="R615" s="301"/>
      <c r="S615" s="302"/>
      <c r="T615" s="301"/>
      <c r="U615" s="302"/>
      <c r="V615" s="301"/>
      <c r="W615" s="302"/>
      <c r="X615" s="301"/>
      <c r="Y615" s="302"/>
      <c r="Z615" s="301"/>
      <c r="AA615" s="302"/>
      <c r="AB615" s="301"/>
      <c r="AC615" s="302"/>
      <c r="AD615" s="301"/>
      <c r="AE615" s="302"/>
      <c r="AF615" s="301"/>
      <c r="AG615" s="302"/>
      <c r="AH615" s="301"/>
      <c r="AI615" s="302"/>
      <c r="AJ615" s="301"/>
      <c r="AK615" s="302"/>
      <c r="AL615" s="301"/>
      <c r="AM615" s="302"/>
      <c r="AN615" s="301"/>
      <c r="AO615" s="302"/>
      <c r="AP615" s="301"/>
      <c r="AQ615" s="302"/>
      <c r="AR615" s="301"/>
      <c r="AS615" s="302"/>
      <c r="AT615" s="301"/>
      <c r="AU615" s="302"/>
      <c r="AV615" s="301"/>
      <c r="AW615" s="302"/>
      <c r="AX615" s="301"/>
      <c r="AY615" s="302"/>
      <c r="AZ615" s="301"/>
      <c r="BA615" s="302"/>
      <c r="BB615" s="301"/>
    </row>
    <row r="616" spans="1:54" ht="14.25" customHeight="1" x14ac:dyDescent="0.25">
      <c r="A616" s="322"/>
      <c r="B616" s="301"/>
      <c r="C616" s="302"/>
      <c r="D616" s="301"/>
      <c r="E616" s="302"/>
      <c r="F616" s="301"/>
      <c r="G616" s="302"/>
      <c r="H616" s="301"/>
      <c r="I616" s="302"/>
      <c r="J616" s="301"/>
      <c r="K616" s="302"/>
      <c r="L616" s="301"/>
      <c r="M616" s="302"/>
      <c r="N616" s="301"/>
      <c r="O616" s="302"/>
      <c r="P616" s="301"/>
      <c r="Q616" s="302"/>
      <c r="R616" s="301"/>
      <c r="S616" s="302"/>
      <c r="T616" s="301"/>
      <c r="U616" s="302"/>
      <c r="V616" s="301"/>
      <c r="W616" s="302"/>
      <c r="X616" s="301"/>
      <c r="Y616" s="302"/>
      <c r="Z616" s="301"/>
      <c r="AA616" s="302"/>
      <c r="AB616" s="301"/>
      <c r="AC616" s="302"/>
      <c r="AD616" s="301"/>
      <c r="AE616" s="302"/>
      <c r="AF616" s="301"/>
      <c r="AG616" s="302"/>
      <c r="AH616" s="301"/>
      <c r="AI616" s="302"/>
      <c r="AJ616" s="301"/>
      <c r="AK616" s="302"/>
      <c r="AL616" s="301"/>
      <c r="AM616" s="302"/>
      <c r="AN616" s="301"/>
      <c r="AO616" s="302"/>
      <c r="AP616" s="301"/>
      <c r="AQ616" s="302"/>
      <c r="AR616" s="301"/>
      <c r="AS616" s="302"/>
      <c r="AT616" s="301"/>
      <c r="AU616" s="302"/>
      <c r="AV616" s="301"/>
      <c r="AW616" s="302"/>
      <c r="AX616" s="301"/>
      <c r="AY616" s="302"/>
      <c r="AZ616" s="301"/>
      <c r="BA616" s="302"/>
      <c r="BB616" s="301"/>
    </row>
    <row r="617" spans="1:54" ht="14.25" customHeight="1" x14ac:dyDescent="0.25">
      <c r="A617" s="322"/>
      <c r="B617" s="301"/>
      <c r="C617" s="302"/>
      <c r="D617" s="301"/>
      <c r="E617" s="302"/>
      <c r="F617" s="301"/>
      <c r="G617" s="302"/>
      <c r="H617" s="301"/>
      <c r="I617" s="302"/>
      <c r="J617" s="301"/>
      <c r="K617" s="302"/>
      <c r="L617" s="301"/>
      <c r="M617" s="302"/>
      <c r="N617" s="301"/>
      <c r="O617" s="302"/>
      <c r="P617" s="301"/>
      <c r="Q617" s="302"/>
      <c r="R617" s="301"/>
      <c r="S617" s="302"/>
      <c r="T617" s="301"/>
      <c r="U617" s="302"/>
      <c r="V617" s="301"/>
      <c r="W617" s="302"/>
      <c r="X617" s="301"/>
      <c r="Y617" s="302"/>
      <c r="Z617" s="301"/>
      <c r="AA617" s="302"/>
      <c r="AB617" s="301"/>
      <c r="AC617" s="302"/>
      <c r="AD617" s="301"/>
      <c r="AE617" s="302"/>
      <c r="AF617" s="301"/>
      <c r="AG617" s="302"/>
      <c r="AH617" s="301"/>
      <c r="AI617" s="302"/>
      <c r="AJ617" s="301"/>
      <c r="AK617" s="302"/>
      <c r="AL617" s="301"/>
      <c r="AM617" s="302"/>
      <c r="AN617" s="301"/>
      <c r="AO617" s="302"/>
      <c r="AP617" s="301"/>
      <c r="AQ617" s="302"/>
      <c r="AR617" s="301"/>
      <c r="AS617" s="302"/>
      <c r="AT617" s="301"/>
      <c r="AU617" s="302"/>
      <c r="AV617" s="301"/>
      <c r="AW617" s="302"/>
      <c r="AX617" s="301"/>
      <c r="AY617" s="302"/>
      <c r="AZ617" s="301"/>
      <c r="BA617" s="302"/>
      <c r="BB617" s="301"/>
    </row>
    <row r="618" spans="1:54" ht="14.25" customHeight="1" x14ac:dyDescent="0.25">
      <c r="A618" s="322"/>
      <c r="B618" s="301"/>
      <c r="C618" s="302"/>
      <c r="D618" s="301"/>
      <c r="E618" s="302"/>
      <c r="F618" s="301"/>
      <c r="G618" s="302"/>
      <c r="H618" s="301"/>
      <c r="I618" s="302"/>
      <c r="J618" s="301"/>
      <c r="K618" s="302"/>
      <c r="L618" s="301"/>
      <c r="M618" s="302"/>
      <c r="N618" s="301"/>
      <c r="O618" s="302"/>
      <c r="P618" s="301"/>
      <c r="Q618" s="302"/>
      <c r="R618" s="301"/>
      <c r="S618" s="302"/>
      <c r="T618" s="301"/>
      <c r="U618" s="302"/>
      <c r="V618" s="301"/>
      <c r="W618" s="302"/>
      <c r="X618" s="301"/>
      <c r="Y618" s="302"/>
      <c r="Z618" s="301"/>
      <c r="AA618" s="302"/>
      <c r="AB618" s="301"/>
      <c r="AC618" s="302"/>
      <c r="AD618" s="301"/>
      <c r="AE618" s="302"/>
      <c r="AF618" s="301"/>
      <c r="AG618" s="302"/>
      <c r="AH618" s="301"/>
      <c r="AI618" s="302"/>
      <c r="AJ618" s="301"/>
      <c r="AK618" s="302"/>
      <c r="AL618" s="301"/>
      <c r="AM618" s="302"/>
      <c r="AN618" s="301"/>
      <c r="AO618" s="302"/>
      <c r="AP618" s="301"/>
      <c r="AQ618" s="302"/>
      <c r="AR618" s="301"/>
      <c r="AS618" s="302"/>
      <c r="AT618" s="301"/>
      <c r="AU618" s="302"/>
      <c r="AV618" s="301"/>
      <c r="AW618" s="302"/>
      <c r="AX618" s="301"/>
      <c r="AY618" s="302"/>
      <c r="AZ618" s="301"/>
      <c r="BA618" s="302"/>
      <c r="BB618" s="301"/>
    </row>
    <row r="619" spans="1:54" ht="14.25" customHeight="1" x14ac:dyDescent="0.25">
      <c r="A619" s="322"/>
      <c r="B619" s="301"/>
      <c r="C619" s="302"/>
      <c r="D619" s="301"/>
      <c r="E619" s="302"/>
      <c r="F619" s="301"/>
      <c r="G619" s="302"/>
      <c r="H619" s="301"/>
      <c r="I619" s="302"/>
      <c r="J619" s="301"/>
      <c r="K619" s="302"/>
      <c r="L619" s="301"/>
      <c r="M619" s="302"/>
      <c r="N619" s="301"/>
      <c r="O619" s="302"/>
      <c r="P619" s="301"/>
      <c r="Q619" s="302"/>
      <c r="R619" s="301"/>
      <c r="S619" s="302"/>
      <c r="T619" s="301"/>
      <c r="U619" s="302"/>
      <c r="V619" s="301"/>
      <c r="W619" s="302"/>
      <c r="X619" s="301"/>
      <c r="Y619" s="302"/>
      <c r="Z619" s="301"/>
      <c r="AA619" s="302"/>
      <c r="AB619" s="301"/>
      <c r="AC619" s="302"/>
      <c r="AD619" s="301"/>
      <c r="AE619" s="302"/>
      <c r="AF619" s="301"/>
      <c r="AG619" s="302"/>
      <c r="AH619" s="301"/>
      <c r="AI619" s="302"/>
      <c r="AJ619" s="301"/>
      <c r="AK619" s="302"/>
      <c r="AL619" s="301"/>
      <c r="AM619" s="302"/>
      <c r="AN619" s="301"/>
      <c r="AO619" s="302"/>
      <c r="AP619" s="301"/>
      <c r="AQ619" s="302"/>
      <c r="AR619" s="301"/>
      <c r="AS619" s="302"/>
      <c r="AT619" s="301"/>
      <c r="AU619" s="302"/>
      <c r="AV619" s="301"/>
      <c r="AW619" s="302"/>
      <c r="AX619" s="301"/>
      <c r="AY619" s="302"/>
      <c r="AZ619" s="301"/>
      <c r="BA619" s="302"/>
      <c r="BB619" s="301"/>
    </row>
    <row r="620" spans="1:54" ht="14.25" customHeight="1" x14ac:dyDescent="0.25">
      <c r="A620" s="322"/>
      <c r="B620" s="301"/>
      <c r="C620" s="302"/>
      <c r="D620" s="301"/>
      <c r="E620" s="302"/>
      <c r="F620" s="301"/>
      <c r="G620" s="302"/>
      <c r="H620" s="301"/>
      <c r="I620" s="302"/>
      <c r="J620" s="301"/>
      <c r="K620" s="302"/>
      <c r="L620" s="301"/>
      <c r="M620" s="302"/>
      <c r="N620" s="301"/>
      <c r="O620" s="302"/>
      <c r="P620" s="301"/>
      <c r="Q620" s="302"/>
      <c r="R620" s="301"/>
      <c r="S620" s="302"/>
      <c r="T620" s="301"/>
      <c r="U620" s="302"/>
      <c r="V620" s="301"/>
      <c r="W620" s="302"/>
      <c r="X620" s="301"/>
      <c r="Y620" s="302"/>
      <c r="Z620" s="301"/>
      <c r="AA620" s="302"/>
      <c r="AB620" s="301"/>
      <c r="AC620" s="302"/>
      <c r="AD620" s="301"/>
      <c r="AE620" s="302"/>
      <c r="AF620" s="301"/>
      <c r="AG620" s="302"/>
      <c r="AH620" s="301"/>
      <c r="AI620" s="302"/>
      <c r="AJ620" s="301"/>
      <c r="AK620" s="302"/>
      <c r="AL620" s="301"/>
      <c r="AM620" s="302"/>
      <c r="AN620" s="301"/>
      <c r="AO620" s="302"/>
      <c r="AP620" s="301"/>
      <c r="AQ620" s="302"/>
      <c r="AR620" s="301"/>
      <c r="AS620" s="302"/>
      <c r="AT620" s="301"/>
      <c r="AU620" s="302"/>
      <c r="AV620" s="301"/>
      <c r="AW620" s="302"/>
      <c r="AX620" s="301"/>
      <c r="AY620" s="302"/>
      <c r="AZ620" s="301"/>
      <c r="BA620" s="302"/>
      <c r="BB620" s="301"/>
    </row>
    <row r="621" spans="1:54" ht="14.25" customHeight="1" x14ac:dyDescent="0.25">
      <c r="A621" s="322"/>
      <c r="B621" s="301"/>
      <c r="C621" s="302"/>
      <c r="D621" s="301"/>
      <c r="E621" s="302"/>
      <c r="F621" s="301"/>
      <c r="G621" s="302"/>
      <c r="H621" s="301"/>
      <c r="I621" s="302"/>
      <c r="J621" s="301"/>
      <c r="K621" s="302"/>
      <c r="L621" s="301"/>
      <c r="M621" s="302"/>
      <c r="N621" s="301"/>
      <c r="O621" s="302"/>
      <c r="P621" s="301"/>
      <c r="Q621" s="302"/>
      <c r="R621" s="301"/>
      <c r="S621" s="302"/>
      <c r="T621" s="301"/>
      <c r="U621" s="302"/>
      <c r="V621" s="301"/>
      <c r="W621" s="302"/>
      <c r="X621" s="301"/>
      <c r="Y621" s="302"/>
      <c r="Z621" s="301"/>
      <c r="AA621" s="302"/>
      <c r="AB621" s="301"/>
      <c r="AC621" s="302"/>
      <c r="AD621" s="301"/>
      <c r="AE621" s="302"/>
      <c r="AF621" s="301"/>
      <c r="AG621" s="302"/>
      <c r="AH621" s="301"/>
      <c r="AI621" s="302"/>
      <c r="AJ621" s="301"/>
      <c r="AK621" s="302"/>
      <c r="AL621" s="301"/>
      <c r="AM621" s="302"/>
      <c r="AN621" s="301"/>
      <c r="AO621" s="302"/>
      <c r="AP621" s="301"/>
      <c r="AQ621" s="302"/>
      <c r="AR621" s="301"/>
      <c r="AS621" s="302"/>
      <c r="AT621" s="301"/>
      <c r="AU621" s="302"/>
      <c r="AV621" s="301"/>
      <c r="AW621" s="302"/>
      <c r="AX621" s="301"/>
      <c r="AY621" s="302"/>
      <c r="AZ621" s="301"/>
      <c r="BA621" s="302"/>
      <c r="BB621" s="301"/>
    </row>
    <row r="622" spans="1:54" ht="14.25" customHeight="1" x14ac:dyDescent="0.25">
      <c r="A622" s="322"/>
      <c r="B622" s="301"/>
      <c r="C622" s="302"/>
      <c r="D622" s="301"/>
      <c r="E622" s="302"/>
      <c r="F622" s="301"/>
      <c r="G622" s="302"/>
      <c r="H622" s="301"/>
      <c r="I622" s="302"/>
      <c r="J622" s="301"/>
      <c r="K622" s="302"/>
      <c r="L622" s="301"/>
      <c r="M622" s="302"/>
      <c r="N622" s="301"/>
      <c r="O622" s="302"/>
      <c r="P622" s="301"/>
      <c r="Q622" s="302"/>
      <c r="R622" s="301"/>
      <c r="S622" s="302"/>
      <c r="T622" s="301"/>
      <c r="U622" s="302"/>
      <c r="V622" s="301"/>
      <c r="W622" s="302"/>
      <c r="X622" s="301"/>
      <c r="Y622" s="302"/>
      <c r="Z622" s="301"/>
      <c r="AA622" s="302"/>
      <c r="AB622" s="301"/>
      <c r="AC622" s="302"/>
      <c r="AD622" s="301"/>
      <c r="AE622" s="302"/>
      <c r="AF622" s="301"/>
      <c r="AG622" s="302"/>
      <c r="AH622" s="301"/>
      <c r="AI622" s="302"/>
      <c r="AJ622" s="301"/>
      <c r="AK622" s="302"/>
      <c r="AL622" s="301"/>
      <c r="AM622" s="302"/>
      <c r="AN622" s="301"/>
      <c r="AO622" s="302"/>
      <c r="AP622" s="301"/>
      <c r="AQ622" s="302"/>
      <c r="AR622" s="301"/>
      <c r="AS622" s="302"/>
      <c r="AT622" s="301"/>
      <c r="AU622" s="302"/>
      <c r="AV622" s="301"/>
      <c r="AW622" s="302"/>
      <c r="AX622" s="301"/>
      <c r="AY622" s="302"/>
      <c r="AZ622" s="301"/>
      <c r="BA622" s="302"/>
      <c r="BB622" s="301"/>
    </row>
    <row r="623" spans="1:54" ht="14.25" customHeight="1" x14ac:dyDescent="0.25">
      <c r="A623" s="322"/>
      <c r="B623" s="301"/>
      <c r="C623" s="302"/>
      <c r="D623" s="301"/>
      <c r="E623" s="302"/>
      <c r="F623" s="301"/>
      <c r="G623" s="302"/>
      <c r="H623" s="301"/>
      <c r="I623" s="302"/>
      <c r="J623" s="301"/>
      <c r="K623" s="302"/>
      <c r="L623" s="301"/>
      <c r="M623" s="302"/>
      <c r="N623" s="301"/>
      <c r="O623" s="302"/>
      <c r="P623" s="301"/>
      <c r="Q623" s="302"/>
      <c r="R623" s="301"/>
      <c r="S623" s="302"/>
      <c r="T623" s="301"/>
      <c r="U623" s="302"/>
      <c r="V623" s="301"/>
      <c r="W623" s="302"/>
      <c r="X623" s="301"/>
      <c r="Y623" s="302"/>
      <c r="Z623" s="301"/>
      <c r="AA623" s="302"/>
      <c r="AB623" s="301"/>
      <c r="AC623" s="302"/>
      <c r="AD623" s="301"/>
      <c r="AE623" s="302"/>
      <c r="AF623" s="301"/>
      <c r="AG623" s="302"/>
      <c r="AH623" s="301"/>
      <c r="AI623" s="302"/>
      <c r="AJ623" s="301"/>
      <c r="AK623" s="302"/>
      <c r="AL623" s="301"/>
      <c r="AM623" s="302"/>
      <c r="AN623" s="301"/>
      <c r="AO623" s="302"/>
      <c r="AP623" s="301"/>
      <c r="AQ623" s="302"/>
      <c r="AR623" s="301"/>
      <c r="AS623" s="302"/>
      <c r="AT623" s="301"/>
      <c r="AU623" s="302"/>
      <c r="AV623" s="301"/>
      <c r="AW623" s="302"/>
      <c r="AX623" s="301"/>
      <c r="AY623" s="302"/>
      <c r="AZ623" s="301"/>
      <c r="BA623" s="302"/>
      <c r="BB623" s="301"/>
    </row>
    <row r="624" spans="1:54" ht="14.25" customHeight="1" x14ac:dyDescent="0.25">
      <c r="A624" s="322"/>
      <c r="B624" s="301"/>
      <c r="C624" s="302"/>
      <c r="D624" s="301"/>
      <c r="E624" s="302"/>
      <c r="F624" s="301"/>
      <c r="G624" s="302"/>
      <c r="H624" s="301"/>
      <c r="I624" s="302"/>
      <c r="J624" s="301"/>
      <c r="K624" s="302"/>
      <c r="L624" s="301"/>
      <c r="M624" s="302"/>
      <c r="N624" s="301"/>
      <c r="O624" s="302"/>
      <c r="P624" s="301"/>
      <c r="Q624" s="302"/>
      <c r="R624" s="301"/>
      <c r="S624" s="302"/>
      <c r="T624" s="301"/>
      <c r="U624" s="302"/>
      <c r="V624" s="301"/>
      <c r="W624" s="302"/>
      <c r="X624" s="301"/>
      <c r="Y624" s="302"/>
      <c r="Z624" s="301"/>
      <c r="AA624" s="302"/>
      <c r="AB624" s="301"/>
      <c r="AC624" s="302"/>
      <c r="AD624" s="301"/>
      <c r="AE624" s="302"/>
      <c r="AF624" s="301"/>
      <c r="AG624" s="302"/>
      <c r="AH624" s="301"/>
      <c r="AI624" s="302"/>
      <c r="AJ624" s="301"/>
      <c r="AK624" s="302"/>
      <c r="AL624" s="301"/>
      <c r="AM624" s="302"/>
      <c r="AN624" s="301"/>
      <c r="AO624" s="302"/>
      <c r="AP624" s="301"/>
      <c r="AQ624" s="302"/>
      <c r="AR624" s="301"/>
      <c r="AS624" s="302"/>
      <c r="AT624" s="301"/>
      <c r="AU624" s="302"/>
      <c r="AV624" s="301"/>
      <c r="AW624" s="302"/>
      <c r="AX624" s="301"/>
      <c r="AY624" s="302"/>
      <c r="AZ624" s="301"/>
      <c r="BA624" s="302"/>
      <c r="BB624" s="301"/>
    </row>
    <row r="625" spans="1:54" ht="14.25" customHeight="1" x14ac:dyDescent="0.25">
      <c r="A625" s="322"/>
      <c r="B625" s="301"/>
      <c r="C625" s="302"/>
      <c r="D625" s="301"/>
      <c r="E625" s="302"/>
      <c r="F625" s="301"/>
      <c r="G625" s="302"/>
      <c r="H625" s="301"/>
      <c r="I625" s="302"/>
      <c r="J625" s="301"/>
      <c r="K625" s="302"/>
      <c r="L625" s="301"/>
      <c r="M625" s="302"/>
      <c r="N625" s="301"/>
      <c r="O625" s="302"/>
      <c r="P625" s="301"/>
      <c r="Q625" s="302"/>
      <c r="R625" s="301"/>
      <c r="S625" s="302"/>
      <c r="T625" s="301"/>
      <c r="U625" s="302"/>
      <c r="V625" s="301"/>
      <c r="W625" s="302"/>
      <c r="X625" s="301"/>
      <c r="Y625" s="302"/>
      <c r="Z625" s="301"/>
      <c r="AA625" s="302"/>
      <c r="AB625" s="301"/>
      <c r="AC625" s="302"/>
      <c r="AD625" s="301"/>
      <c r="AE625" s="302"/>
      <c r="AF625" s="301"/>
      <c r="AG625" s="302"/>
      <c r="AH625" s="301"/>
      <c r="AI625" s="302"/>
      <c r="AJ625" s="301"/>
      <c r="AK625" s="302"/>
      <c r="AL625" s="301"/>
      <c r="AM625" s="302"/>
      <c r="AN625" s="301"/>
      <c r="AO625" s="302"/>
      <c r="AP625" s="301"/>
      <c r="AQ625" s="302"/>
      <c r="AR625" s="301"/>
      <c r="AS625" s="302"/>
      <c r="AT625" s="301"/>
      <c r="AU625" s="302"/>
      <c r="AV625" s="301"/>
      <c r="AW625" s="302"/>
      <c r="AX625" s="301"/>
      <c r="AY625" s="302"/>
      <c r="AZ625" s="301"/>
      <c r="BA625" s="302"/>
      <c r="BB625" s="301"/>
    </row>
    <row r="626" spans="1:54" ht="14.25" customHeight="1" x14ac:dyDescent="0.25">
      <c r="A626" s="322"/>
      <c r="B626" s="301"/>
      <c r="C626" s="302"/>
      <c r="D626" s="301"/>
      <c r="E626" s="302"/>
      <c r="F626" s="301"/>
      <c r="G626" s="302"/>
      <c r="H626" s="301"/>
      <c r="I626" s="302"/>
      <c r="J626" s="301"/>
      <c r="K626" s="302"/>
      <c r="L626" s="301"/>
      <c r="M626" s="302"/>
      <c r="N626" s="301"/>
      <c r="O626" s="302"/>
      <c r="P626" s="301"/>
      <c r="Q626" s="302"/>
      <c r="R626" s="301"/>
      <c r="S626" s="302"/>
      <c r="T626" s="301"/>
      <c r="U626" s="302"/>
      <c r="V626" s="301"/>
      <c r="W626" s="302"/>
      <c r="X626" s="301"/>
      <c r="Y626" s="302"/>
      <c r="Z626" s="301"/>
      <c r="AA626" s="302"/>
      <c r="AB626" s="301"/>
      <c r="AC626" s="302"/>
      <c r="AD626" s="301"/>
      <c r="AE626" s="302"/>
      <c r="AF626" s="301"/>
      <c r="AG626" s="302"/>
      <c r="AH626" s="301"/>
      <c r="AI626" s="302"/>
      <c r="AJ626" s="301"/>
      <c r="AK626" s="302"/>
      <c r="AL626" s="301"/>
      <c r="AM626" s="302"/>
      <c r="AN626" s="301"/>
      <c r="AO626" s="302"/>
      <c r="AP626" s="301"/>
      <c r="AQ626" s="302"/>
      <c r="AR626" s="301"/>
      <c r="AS626" s="302"/>
      <c r="AT626" s="301"/>
      <c r="AU626" s="302"/>
      <c r="AV626" s="301"/>
      <c r="AW626" s="302"/>
      <c r="AX626" s="301"/>
      <c r="AY626" s="302"/>
      <c r="AZ626" s="301"/>
      <c r="BA626" s="302"/>
      <c r="BB626" s="301"/>
    </row>
    <row r="627" spans="1:54" ht="14.25" customHeight="1" x14ac:dyDescent="0.25">
      <c r="A627" s="322"/>
      <c r="B627" s="301"/>
      <c r="C627" s="302"/>
      <c r="D627" s="301"/>
      <c r="E627" s="302"/>
      <c r="F627" s="301"/>
      <c r="G627" s="302"/>
      <c r="H627" s="301"/>
      <c r="I627" s="302"/>
      <c r="J627" s="301"/>
      <c r="K627" s="302"/>
      <c r="L627" s="301"/>
      <c r="M627" s="302"/>
      <c r="N627" s="301"/>
      <c r="O627" s="302"/>
      <c r="P627" s="301"/>
      <c r="Q627" s="302"/>
      <c r="R627" s="301"/>
      <c r="S627" s="302"/>
      <c r="T627" s="301"/>
      <c r="U627" s="302"/>
      <c r="V627" s="301"/>
      <c r="W627" s="302"/>
      <c r="X627" s="301"/>
      <c r="Y627" s="302"/>
      <c r="Z627" s="301"/>
      <c r="AA627" s="302"/>
      <c r="AB627" s="301"/>
      <c r="AC627" s="302"/>
      <c r="AD627" s="301"/>
      <c r="AE627" s="302"/>
      <c r="AF627" s="301"/>
      <c r="AG627" s="302"/>
      <c r="AH627" s="301"/>
      <c r="AI627" s="302"/>
      <c r="AJ627" s="301"/>
      <c r="AK627" s="302"/>
      <c r="AL627" s="301"/>
      <c r="AM627" s="302"/>
      <c r="AN627" s="301"/>
      <c r="AO627" s="302"/>
      <c r="AP627" s="301"/>
      <c r="AQ627" s="302"/>
      <c r="AR627" s="301"/>
      <c r="AS627" s="302"/>
      <c r="AT627" s="301"/>
      <c r="AU627" s="302"/>
      <c r="AV627" s="301"/>
      <c r="AW627" s="302"/>
      <c r="AX627" s="301"/>
      <c r="AY627" s="302"/>
      <c r="AZ627" s="301"/>
      <c r="BA627" s="302"/>
      <c r="BB627" s="301"/>
    </row>
    <row r="628" spans="1:54" ht="14.25" customHeight="1" x14ac:dyDescent="0.25">
      <c r="A628" s="322"/>
      <c r="B628" s="301"/>
      <c r="C628" s="302"/>
      <c r="D628" s="301"/>
      <c r="E628" s="302"/>
      <c r="F628" s="301"/>
      <c r="G628" s="302"/>
      <c r="H628" s="301"/>
      <c r="I628" s="302"/>
      <c r="J628" s="301"/>
      <c r="K628" s="302"/>
      <c r="L628" s="301"/>
      <c r="M628" s="302"/>
      <c r="N628" s="301"/>
      <c r="O628" s="302"/>
      <c r="P628" s="301"/>
      <c r="Q628" s="302"/>
      <c r="R628" s="301"/>
      <c r="S628" s="302"/>
      <c r="T628" s="301"/>
      <c r="U628" s="302"/>
      <c r="V628" s="301"/>
      <c r="W628" s="302"/>
      <c r="X628" s="301"/>
      <c r="Y628" s="302"/>
      <c r="Z628" s="301"/>
      <c r="AA628" s="302"/>
      <c r="AB628" s="301"/>
      <c r="AC628" s="302"/>
      <c r="AD628" s="301"/>
      <c r="AE628" s="302"/>
      <c r="AF628" s="301"/>
      <c r="AG628" s="302"/>
      <c r="AH628" s="301"/>
      <c r="AI628" s="302"/>
      <c r="AJ628" s="301"/>
      <c r="AK628" s="302"/>
      <c r="AL628" s="301"/>
      <c r="AM628" s="302"/>
      <c r="AN628" s="301"/>
      <c r="AO628" s="302"/>
      <c r="AP628" s="301"/>
      <c r="AQ628" s="302"/>
      <c r="AR628" s="301"/>
      <c r="AS628" s="302"/>
      <c r="AT628" s="301"/>
      <c r="AU628" s="302"/>
      <c r="AV628" s="301"/>
      <c r="AW628" s="302"/>
      <c r="AX628" s="301"/>
      <c r="AY628" s="302"/>
      <c r="AZ628" s="301"/>
      <c r="BA628" s="302"/>
      <c r="BB628" s="301"/>
    </row>
    <row r="629" spans="1:54" ht="14.25" customHeight="1" x14ac:dyDescent="0.25">
      <c r="A629" s="322"/>
      <c r="B629" s="301"/>
      <c r="C629" s="302"/>
      <c r="D629" s="301"/>
      <c r="E629" s="302"/>
      <c r="F629" s="301"/>
      <c r="G629" s="302"/>
      <c r="H629" s="301"/>
      <c r="I629" s="302"/>
      <c r="J629" s="301"/>
      <c r="K629" s="302"/>
      <c r="L629" s="301"/>
      <c r="M629" s="302"/>
      <c r="N629" s="301"/>
      <c r="O629" s="302"/>
      <c r="P629" s="301"/>
      <c r="Q629" s="302"/>
      <c r="R629" s="301"/>
      <c r="S629" s="302"/>
      <c r="T629" s="301"/>
      <c r="U629" s="302"/>
      <c r="V629" s="301"/>
      <c r="W629" s="302"/>
      <c r="X629" s="301"/>
      <c r="Y629" s="302"/>
      <c r="Z629" s="301"/>
      <c r="AA629" s="302"/>
      <c r="AB629" s="301"/>
      <c r="AC629" s="302"/>
      <c r="AD629" s="301"/>
      <c r="AE629" s="302"/>
      <c r="AF629" s="301"/>
      <c r="AG629" s="302"/>
      <c r="AH629" s="301"/>
      <c r="AI629" s="302"/>
      <c r="AJ629" s="301"/>
      <c r="AK629" s="302"/>
      <c r="AL629" s="301"/>
      <c r="AM629" s="302"/>
      <c r="AN629" s="301"/>
      <c r="AO629" s="302"/>
      <c r="AP629" s="301"/>
      <c r="AQ629" s="302"/>
      <c r="AR629" s="301"/>
      <c r="AS629" s="302"/>
      <c r="AT629" s="301"/>
      <c r="AU629" s="302"/>
      <c r="AV629" s="301"/>
      <c r="AW629" s="302"/>
      <c r="AX629" s="301"/>
      <c r="AY629" s="302"/>
      <c r="AZ629" s="301"/>
      <c r="BA629" s="302"/>
      <c r="BB629" s="301"/>
    </row>
    <row r="630" spans="1:54" ht="14.25" customHeight="1" x14ac:dyDescent="0.25">
      <c r="A630" s="322"/>
      <c r="B630" s="301"/>
      <c r="C630" s="302"/>
      <c r="D630" s="301"/>
      <c r="E630" s="302"/>
      <c r="F630" s="301"/>
      <c r="G630" s="302"/>
      <c r="H630" s="301"/>
      <c r="I630" s="302"/>
      <c r="J630" s="301"/>
      <c r="K630" s="302"/>
      <c r="L630" s="301"/>
      <c r="M630" s="302"/>
      <c r="N630" s="301"/>
      <c r="O630" s="302"/>
      <c r="P630" s="301"/>
      <c r="Q630" s="302"/>
      <c r="R630" s="301"/>
      <c r="S630" s="302"/>
      <c r="T630" s="301"/>
      <c r="U630" s="302"/>
      <c r="V630" s="301"/>
      <c r="W630" s="302"/>
      <c r="X630" s="301"/>
      <c r="Y630" s="302"/>
      <c r="Z630" s="301"/>
      <c r="AA630" s="302"/>
      <c r="AB630" s="301"/>
      <c r="AC630" s="302"/>
      <c r="AD630" s="301"/>
      <c r="AE630" s="302"/>
      <c r="AF630" s="301"/>
      <c r="AG630" s="302"/>
      <c r="AH630" s="301"/>
      <c r="AI630" s="302"/>
      <c r="AJ630" s="301"/>
      <c r="AK630" s="302"/>
      <c r="AL630" s="301"/>
      <c r="AM630" s="302"/>
      <c r="AN630" s="301"/>
      <c r="AO630" s="302"/>
      <c r="AP630" s="301"/>
      <c r="AQ630" s="302"/>
      <c r="AR630" s="301"/>
      <c r="AS630" s="302"/>
      <c r="AT630" s="301"/>
      <c r="AU630" s="302"/>
      <c r="AV630" s="301"/>
      <c r="AW630" s="302"/>
      <c r="AX630" s="301"/>
      <c r="AY630" s="302"/>
      <c r="AZ630" s="301"/>
      <c r="BA630" s="302"/>
      <c r="BB630" s="301"/>
    </row>
    <row r="631" spans="1:54" ht="14.25" customHeight="1" x14ac:dyDescent="0.25">
      <c r="A631" s="322"/>
      <c r="B631" s="301"/>
      <c r="C631" s="302"/>
      <c r="D631" s="301"/>
      <c r="E631" s="302"/>
      <c r="F631" s="301"/>
      <c r="G631" s="302"/>
      <c r="H631" s="301"/>
      <c r="I631" s="302"/>
      <c r="J631" s="301"/>
      <c r="K631" s="302"/>
      <c r="L631" s="301"/>
      <c r="M631" s="302"/>
      <c r="N631" s="301"/>
      <c r="O631" s="302"/>
      <c r="P631" s="301"/>
      <c r="Q631" s="302"/>
      <c r="R631" s="301"/>
      <c r="S631" s="302"/>
      <c r="T631" s="301"/>
      <c r="U631" s="302"/>
      <c r="V631" s="301"/>
      <c r="W631" s="302"/>
      <c r="X631" s="301"/>
      <c r="Y631" s="302"/>
      <c r="Z631" s="301"/>
      <c r="AA631" s="302"/>
      <c r="AB631" s="301"/>
      <c r="AC631" s="302"/>
      <c r="AD631" s="301"/>
      <c r="AE631" s="302"/>
      <c r="AF631" s="301"/>
      <c r="AG631" s="302"/>
      <c r="AH631" s="301"/>
      <c r="AI631" s="302"/>
      <c r="AJ631" s="301"/>
      <c r="AK631" s="302"/>
      <c r="AL631" s="301"/>
      <c r="AM631" s="302"/>
      <c r="AN631" s="301"/>
      <c r="AO631" s="302"/>
      <c r="AP631" s="301"/>
      <c r="AQ631" s="302"/>
      <c r="AR631" s="301"/>
      <c r="AS631" s="302"/>
      <c r="AT631" s="301"/>
      <c r="AU631" s="302"/>
      <c r="AV631" s="301"/>
      <c r="AW631" s="302"/>
      <c r="AX631" s="301"/>
      <c r="AY631" s="302"/>
      <c r="AZ631" s="301"/>
      <c r="BA631" s="302"/>
      <c r="BB631" s="301"/>
    </row>
    <row r="632" spans="1:54" ht="14.25" customHeight="1" x14ac:dyDescent="0.25">
      <c r="A632" s="322"/>
      <c r="B632" s="301"/>
      <c r="C632" s="302"/>
      <c r="D632" s="301"/>
      <c r="E632" s="302"/>
      <c r="F632" s="301"/>
      <c r="G632" s="302"/>
      <c r="H632" s="301"/>
      <c r="I632" s="302"/>
      <c r="J632" s="301"/>
      <c r="K632" s="302"/>
      <c r="L632" s="301"/>
      <c r="M632" s="302"/>
      <c r="N632" s="301"/>
      <c r="O632" s="302"/>
      <c r="P632" s="301"/>
      <c r="Q632" s="302"/>
      <c r="R632" s="301"/>
      <c r="S632" s="302"/>
      <c r="T632" s="301"/>
      <c r="U632" s="302"/>
      <c r="V632" s="301"/>
      <c r="W632" s="302"/>
      <c r="X632" s="301"/>
      <c r="Y632" s="302"/>
      <c r="Z632" s="301"/>
      <c r="AA632" s="302"/>
      <c r="AB632" s="301"/>
      <c r="AC632" s="302"/>
      <c r="AD632" s="301"/>
      <c r="AE632" s="302"/>
      <c r="AF632" s="301"/>
      <c r="AG632" s="302"/>
      <c r="AH632" s="301"/>
      <c r="AI632" s="302"/>
      <c r="AJ632" s="301"/>
      <c r="AK632" s="302"/>
      <c r="AL632" s="301"/>
      <c r="AM632" s="302"/>
      <c r="AN632" s="301"/>
      <c r="AO632" s="302"/>
      <c r="AP632" s="301"/>
      <c r="AQ632" s="302"/>
      <c r="AR632" s="301"/>
      <c r="AS632" s="302"/>
      <c r="AT632" s="301"/>
      <c r="AU632" s="302"/>
      <c r="AV632" s="301"/>
      <c r="AW632" s="302"/>
      <c r="AX632" s="301"/>
      <c r="AY632" s="302"/>
      <c r="AZ632" s="301"/>
      <c r="BA632" s="302"/>
      <c r="BB632" s="301"/>
    </row>
    <row r="633" spans="1:54" ht="14.25" customHeight="1" x14ac:dyDescent="0.25">
      <c r="A633" s="322"/>
      <c r="B633" s="301"/>
      <c r="C633" s="302"/>
      <c r="D633" s="301"/>
      <c r="E633" s="302"/>
      <c r="F633" s="301"/>
      <c r="G633" s="302"/>
      <c r="H633" s="301"/>
      <c r="I633" s="302"/>
      <c r="J633" s="301"/>
      <c r="K633" s="302"/>
      <c r="L633" s="301"/>
      <c r="M633" s="302"/>
      <c r="N633" s="301"/>
      <c r="O633" s="302"/>
      <c r="P633" s="301"/>
      <c r="Q633" s="302"/>
      <c r="R633" s="301"/>
      <c r="S633" s="302"/>
      <c r="T633" s="301"/>
      <c r="U633" s="302"/>
      <c r="V633" s="301"/>
      <c r="W633" s="302"/>
      <c r="X633" s="301"/>
      <c r="Y633" s="302"/>
      <c r="Z633" s="301"/>
      <c r="AA633" s="302"/>
      <c r="AB633" s="301"/>
      <c r="AC633" s="302"/>
      <c r="AD633" s="301"/>
      <c r="AE633" s="302"/>
      <c r="AF633" s="301"/>
      <c r="AG633" s="302"/>
      <c r="AH633" s="301"/>
      <c r="AI633" s="302"/>
      <c r="AJ633" s="301"/>
      <c r="AK633" s="302"/>
      <c r="AL633" s="301"/>
      <c r="AM633" s="302"/>
      <c r="AN633" s="301"/>
      <c r="AO633" s="302"/>
      <c r="AP633" s="301"/>
      <c r="AQ633" s="302"/>
      <c r="AR633" s="301"/>
      <c r="AS633" s="302"/>
      <c r="AT633" s="301"/>
      <c r="AU633" s="302"/>
      <c r="AV633" s="301"/>
      <c r="AW633" s="302"/>
      <c r="AX633" s="301"/>
      <c r="AY633" s="302"/>
      <c r="AZ633" s="301"/>
      <c r="BA633" s="302"/>
      <c r="BB633" s="301"/>
    </row>
    <row r="634" spans="1:54" ht="14.25" customHeight="1" x14ac:dyDescent="0.25">
      <c r="A634" s="322"/>
      <c r="B634" s="301"/>
      <c r="C634" s="302"/>
      <c r="D634" s="301"/>
      <c r="E634" s="302"/>
      <c r="F634" s="301"/>
      <c r="G634" s="302"/>
      <c r="H634" s="301"/>
      <c r="I634" s="302"/>
      <c r="J634" s="301"/>
      <c r="K634" s="302"/>
      <c r="L634" s="301"/>
      <c r="M634" s="302"/>
      <c r="N634" s="301"/>
      <c r="O634" s="302"/>
      <c r="P634" s="301"/>
      <c r="Q634" s="302"/>
      <c r="R634" s="301"/>
      <c r="S634" s="302"/>
      <c r="T634" s="301"/>
      <c r="U634" s="302"/>
      <c r="V634" s="301"/>
      <c r="W634" s="302"/>
      <c r="X634" s="301"/>
      <c r="Y634" s="302"/>
      <c r="Z634" s="301"/>
      <c r="AA634" s="302"/>
      <c r="AB634" s="301"/>
      <c r="AC634" s="302"/>
      <c r="AD634" s="301"/>
      <c r="AE634" s="302"/>
      <c r="AF634" s="301"/>
      <c r="AG634" s="302"/>
      <c r="AH634" s="301"/>
      <c r="AI634" s="302"/>
      <c r="AJ634" s="301"/>
      <c r="AK634" s="302"/>
      <c r="AL634" s="301"/>
      <c r="AM634" s="302"/>
      <c r="AN634" s="301"/>
      <c r="AO634" s="302"/>
      <c r="AP634" s="301"/>
      <c r="AQ634" s="302"/>
      <c r="AR634" s="301"/>
      <c r="AS634" s="302"/>
      <c r="AT634" s="301"/>
      <c r="AU634" s="302"/>
      <c r="AV634" s="301"/>
      <c r="AW634" s="302"/>
      <c r="AX634" s="301"/>
      <c r="AY634" s="302"/>
      <c r="AZ634" s="301"/>
      <c r="BA634" s="302"/>
      <c r="BB634" s="301"/>
    </row>
    <row r="635" spans="1:54" ht="14.25" customHeight="1" x14ac:dyDescent="0.25">
      <c r="A635" s="322"/>
      <c r="B635" s="301"/>
      <c r="C635" s="302"/>
      <c r="D635" s="301"/>
      <c r="E635" s="302"/>
      <c r="F635" s="301"/>
      <c r="G635" s="302"/>
      <c r="H635" s="301"/>
      <c r="I635" s="302"/>
      <c r="J635" s="301"/>
      <c r="K635" s="302"/>
      <c r="L635" s="301"/>
      <c r="M635" s="302"/>
      <c r="N635" s="301"/>
      <c r="O635" s="302"/>
      <c r="P635" s="301"/>
      <c r="Q635" s="302"/>
      <c r="R635" s="301"/>
      <c r="S635" s="302"/>
      <c r="T635" s="301"/>
      <c r="U635" s="302"/>
      <c r="V635" s="301"/>
      <c r="W635" s="302"/>
      <c r="X635" s="301"/>
      <c r="Y635" s="302"/>
      <c r="Z635" s="301"/>
      <c r="AA635" s="302"/>
      <c r="AB635" s="301"/>
      <c r="AC635" s="302"/>
      <c r="AD635" s="301"/>
      <c r="AE635" s="302"/>
      <c r="AF635" s="301"/>
      <c r="AG635" s="302"/>
      <c r="AH635" s="301"/>
      <c r="AI635" s="302"/>
      <c r="AJ635" s="301"/>
      <c r="AK635" s="302"/>
      <c r="AL635" s="301"/>
      <c r="AM635" s="302"/>
      <c r="AN635" s="301"/>
      <c r="AO635" s="302"/>
      <c r="AP635" s="301"/>
      <c r="AQ635" s="302"/>
      <c r="AR635" s="301"/>
      <c r="AS635" s="302"/>
      <c r="AT635" s="301"/>
      <c r="AU635" s="302"/>
      <c r="AV635" s="301"/>
      <c r="AW635" s="302"/>
      <c r="AX635" s="301"/>
      <c r="AY635" s="302"/>
      <c r="AZ635" s="301"/>
      <c r="BA635" s="302"/>
      <c r="BB635" s="301"/>
    </row>
    <row r="636" spans="1:54" ht="14.25" customHeight="1" x14ac:dyDescent="0.25">
      <c r="A636" s="322"/>
      <c r="B636" s="301"/>
      <c r="C636" s="302"/>
      <c r="D636" s="301"/>
      <c r="E636" s="302"/>
      <c r="F636" s="301"/>
      <c r="G636" s="302"/>
      <c r="H636" s="301"/>
      <c r="I636" s="302"/>
      <c r="J636" s="301"/>
      <c r="K636" s="302"/>
      <c r="L636" s="301"/>
      <c r="M636" s="302"/>
      <c r="N636" s="301"/>
      <c r="O636" s="302"/>
      <c r="P636" s="301"/>
      <c r="Q636" s="302"/>
      <c r="R636" s="301"/>
      <c r="S636" s="302"/>
      <c r="T636" s="301"/>
      <c r="U636" s="302"/>
      <c r="V636" s="301"/>
      <c r="W636" s="302"/>
      <c r="X636" s="301"/>
      <c r="Y636" s="302"/>
      <c r="Z636" s="301"/>
      <c r="AA636" s="302"/>
      <c r="AB636" s="301"/>
      <c r="AC636" s="302"/>
      <c r="AD636" s="301"/>
      <c r="AE636" s="302"/>
      <c r="AF636" s="301"/>
      <c r="AG636" s="302"/>
      <c r="AH636" s="301"/>
      <c r="AI636" s="302"/>
      <c r="AJ636" s="301"/>
      <c r="AK636" s="302"/>
      <c r="AL636" s="301"/>
      <c r="AM636" s="302"/>
      <c r="AN636" s="301"/>
      <c r="AO636" s="302"/>
      <c r="AP636" s="301"/>
      <c r="AQ636" s="302"/>
      <c r="AR636" s="301"/>
      <c r="AS636" s="302"/>
      <c r="AT636" s="301"/>
      <c r="AU636" s="302"/>
      <c r="AV636" s="301"/>
      <c r="AW636" s="302"/>
      <c r="AX636" s="301"/>
      <c r="AY636" s="302"/>
      <c r="AZ636" s="301"/>
      <c r="BA636" s="302"/>
      <c r="BB636" s="301"/>
    </row>
    <row r="637" spans="1:54" ht="14.25" customHeight="1" x14ac:dyDescent="0.25">
      <c r="A637" s="322"/>
      <c r="B637" s="301"/>
      <c r="C637" s="302"/>
      <c r="D637" s="301"/>
      <c r="E637" s="302"/>
      <c r="F637" s="301"/>
      <c r="G637" s="302"/>
      <c r="H637" s="301"/>
      <c r="I637" s="302"/>
      <c r="J637" s="301"/>
      <c r="K637" s="302"/>
      <c r="L637" s="301"/>
      <c r="M637" s="302"/>
      <c r="N637" s="301"/>
      <c r="O637" s="302"/>
      <c r="P637" s="301"/>
      <c r="Q637" s="302"/>
      <c r="R637" s="301"/>
      <c r="S637" s="302"/>
      <c r="T637" s="301"/>
      <c r="U637" s="302"/>
      <c r="V637" s="301"/>
      <c r="W637" s="302"/>
      <c r="X637" s="301"/>
      <c r="Y637" s="302"/>
      <c r="Z637" s="301"/>
      <c r="AA637" s="302"/>
      <c r="AB637" s="301"/>
      <c r="AC637" s="302"/>
      <c r="AD637" s="301"/>
      <c r="AE637" s="302"/>
      <c r="AF637" s="301"/>
      <c r="AG637" s="302"/>
      <c r="AH637" s="301"/>
      <c r="AI637" s="302"/>
      <c r="AJ637" s="301"/>
      <c r="AK637" s="302"/>
      <c r="AL637" s="301"/>
      <c r="AM637" s="302"/>
      <c r="AN637" s="301"/>
      <c r="AO637" s="302"/>
      <c r="AP637" s="301"/>
      <c r="AQ637" s="302"/>
      <c r="AR637" s="301"/>
      <c r="AS637" s="302"/>
      <c r="AT637" s="301"/>
      <c r="AU637" s="302"/>
      <c r="AV637" s="301"/>
      <c r="AW637" s="302"/>
      <c r="AX637" s="301"/>
      <c r="AY637" s="302"/>
      <c r="AZ637" s="301"/>
      <c r="BA637" s="302"/>
      <c r="BB637" s="301"/>
    </row>
    <row r="638" spans="1:54" ht="14.25" customHeight="1" x14ac:dyDescent="0.25">
      <c r="A638" s="322"/>
      <c r="B638" s="301"/>
      <c r="C638" s="302"/>
      <c r="D638" s="301"/>
      <c r="E638" s="302"/>
      <c r="F638" s="301"/>
      <c r="G638" s="302"/>
      <c r="H638" s="301"/>
      <c r="I638" s="302"/>
      <c r="J638" s="301"/>
      <c r="K638" s="302"/>
      <c r="L638" s="301"/>
      <c r="M638" s="302"/>
      <c r="N638" s="301"/>
      <c r="O638" s="302"/>
      <c r="P638" s="301"/>
      <c r="Q638" s="302"/>
      <c r="R638" s="301"/>
      <c r="S638" s="302"/>
      <c r="T638" s="301"/>
      <c r="U638" s="302"/>
      <c r="V638" s="301"/>
      <c r="W638" s="302"/>
      <c r="X638" s="301"/>
      <c r="Y638" s="302"/>
      <c r="Z638" s="301"/>
      <c r="AA638" s="302"/>
      <c r="AB638" s="301"/>
      <c r="AC638" s="302"/>
      <c r="AD638" s="301"/>
      <c r="AE638" s="302"/>
      <c r="AF638" s="301"/>
      <c r="AG638" s="302"/>
      <c r="AH638" s="301"/>
      <c r="AI638" s="302"/>
      <c r="AJ638" s="301"/>
      <c r="AK638" s="302"/>
      <c r="AL638" s="301"/>
      <c r="AM638" s="302"/>
      <c r="AN638" s="301"/>
      <c r="AO638" s="302"/>
      <c r="AP638" s="301"/>
      <c r="AQ638" s="302"/>
      <c r="AR638" s="301"/>
      <c r="AS638" s="302"/>
      <c r="AT638" s="301"/>
      <c r="AU638" s="302"/>
      <c r="AV638" s="301"/>
      <c r="AW638" s="302"/>
      <c r="AX638" s="301"/>
      <c r="AY638" s="302"/>
      <c r="AZ638" s="301"/>
      <c r="BA638" s="302"/>
      <c r="BB638" s="301"/>
    </row>
    <row r="639" spans="1:54" ht="14.25" customHeight="1" x14ac:dyDescent="0.25">
      <c r="A639" s="322"/>
      <c r="B639" s="301"/>
      <c r="C639" s="302"/>
      <c r="D639" s="301"/>
      <c r="E639" s="302"/>
      <c r="F639" s="301"/>
      <c r="G639" s="302"/>
      <c r="H639" s="301"/>
      <c r="I639" s="302"/>
      <c r="J639" s="301"/>
      <c r="K639" s="302"/>
      <c r="L639" s="301"/>
      <c r="M639" s="302"/>
      <c r="N639" s="301"/>
      <c r="O639" s="302"/>
      <c r="P639" s="301"/>
      <c r="Q639" s="302"/>
      <c r="R639" s="301"/>
      <c r="S639" s="302"/>
      <c r="T639" s="301"/>
      <c r="U639" s="302"/>
      <c r="V639" s="301"/>
      <c r="W639" s="302"/>
      <c r="X639" s="301"/>
      <c r="Y639" s="302"/>
      <c r="Z639" s="301"/>
      <c r="AA639" s="302"/>
      <c r="AB639" s="301"/>
      <c r="AC639" s="302"/>
      <c r="AD639" s="301"/>
      <c r="AE639" s="302"/>
      <c r="AF639" s="301"/>
      <c r="AG639" s="302"/>
      <c r="AH639" s="301"/>
      <c r="AI639" s="302"/>
      <c r="AJ639" s="301"/>
      <c r="AK639" s="302"/>
      <c r="AL639" s="301"/>
      <c r="AM639" s="302"/>
      <c r="AN639" s="301"/>
      <c r="AO639" s="302"/>
      <c r="AP639" s="301"/>
      <c r="AQ639" s="302"/>
      <c r="AR639" s="301"/>
      <c r="AS639" s="302"/>
      <c r="AT639" s="301"/>
      <c r="AU639" s="302"/>
      <c r="AV639" s="301"/>
      <c r="AW639" s="302"/>
      <c r="AX639" s="301"/>
      <c r="AY639" s="302"/>
      <c r="AZ639" s="301"/>
      <c r="BA639" s="302"/>
      <c r="BB639" s="301"/>
    </row>
    <row r="640" spans="1:54" ht="14.25" customHeight="1" x14ac:dyDescent="0.25">
      <c r="A640" s="322"/>
      <c r="B640" s="301"/>
      <c r="C640" s="302"/>
      <c r="D640" s="301"/>
      <c r="E640" s="302"/>
      <c r="F640" s="301"/>
      <c r="G640" s="302"/>
      <c r="H640" s="301"/>
      <c r="I640" s="302"/>
      <c r="J640" s="301"/>
      <c r="K640" s="302"/>
      <c r="L640" s="301"/>
      <c r="M640" s="302"/>
      <c r="N640" s="301"/>
      <c r="O640" s="302"/>
      <c r="P640" s="301"/>
      <c r="Q640" s="302"/>
      <c r="R640" s="301"/>
      <c r="S640" s="302"/>
      <c r="T640" s="301"/>
      <c r="U640" s="302"/>
      <c r="V640" s="301"/>
      <c r="W640" s="302"/>
      <c r="X640" s="301"/>
      <c r="Y640" s="302"/>
      <c r="Z640" s="301"/>
      <c r="AA640" s="302"/>
      <c r="AB640" s="301"/>
      <c r="AC640" s="302"/>
      <c r="AD640" s="301"/>
      <c r="AE640" s="302"/>
      <c r="AF640" s="301"/>
      <c r="AG640" s="302"/>
      <c r="AH640" s="301"/>
      <c r="AI640" s="302"/>
      <c r="AJ640" s="301"/>
      <c r="AK640" s="302"/>
      <c r="AL640" s="301"/>
      <c r="AM640" s="302"/>
      <c r="AN640" s="301"/>
      <c r="AO640" s="302"/>
      <c r="AP640" s="301"/>
      <c r="AQ640" s="302"/>
      <c r="AR640" s="301"/>
      <c r="AS640" s="302"/>
      <c r="AT640" s="301"/>
      <c r="AU640" s="302"/>
      <c r="AV640" s="301"/>
      <c r="AW640" s="302"/>
      <c r="AX640" s="301"/>
      <c r="AY640" s="302"/>
      <c r="AZ640" s="301"/>
      <c r="BA640" s="302"/>
      <c r="BB640" s="301"/>
    </row>
    <row r="641" spans="1:54" ht="14.25" customHeight="1" x14ac:dyDescent="0.25">
      <c r="A641" s="322"/>
      <c r="B641" s="301"/>
      <c r="C641" s="302"/>
      <c r="D641" s="301"/>
      <c r="E641" s="302"/>
      <c r="F641" s="301"/>
      <c r="G641" s="302"/>
      <c r="H641" s="301"/>
      <c r="I641" s="302"/>
      <c r="J641" s="301"/>
      <c r="K641" s="302"/>
      <c r="L641" s="301"/>
      <c r="M641" s="302"/>
      <c r="N641" s="301"/>
      <c r="O641" s="302"/>
      <c r="P641" s="301"/>
      <c r="Q641" s="302"/>
      <c r="R641" s="301"/>
      <c r="S641" s="302"/>
      <c r="T641" s="301"/>
      <c r="U641" s="302"/>
      <c r="V641" s="301"/>
      <c r="W641" s="302"/>
      <c r="X641" s="301"/>
      <c r="Y641" s="302"/>
      <c r="Z641" s="301"/>
      <c r="AA641" s="302"/>
      <c r="AB641" s="301"/>
      <c r="AC641" s="302"/>
      <c r="AD641" s="301"/>
      <c r="AE641" s="302"/>
      <c r="AF641" s="301"/>
      <c r="AG641" s="302"/>
      <c r="AH641" s="301"/>
      <c r="AI641" s="302"/>
      <c r="AJ641" s="301"/>
      <c r="AK641" s="302"/>
      <c r="AL641" s="301"/>
      <c r="AM641" s="302"/>
      <c r="AN641" s="301"/>
      <c r="AO641" s="302"/>
      <c r="AP641" s="301"/>
      <c r="AQ641" s="302"/>
      <c r="AR641" s="301"/>
      <c r="AS641" s="302"/>
      <c r="AT641" s="301"/>
      <c r="AU641" s="302"/>
      <c r="AV641" s="301"/>
      <c r="AW641" s="302"/>
      <c r="AX641" s="301"/>
      <c r="AY641" s="302"/>
      <c r="AZ641" s="301"/>
      <c r="BA641" s="302"/>
      <c r="BB641" s="301"/>
    </row>
    <row r="642" spans="1:54" ht="14.25" customHeight="1" x14ac:dyDescent="0.25">
      <c r="A642" s="322"/>
      <c r="B642" s="301"/>
      <c r="C642" s="302"/>
      <c r="D642" s="301"/>
      <c r="E642" s="302"/>
      <c r="F642" s="301"/>
      <c r="G642" s="302"/>
      <c r="H642" s="301"/>
      <c r="I642" s="302"/>
      <c r="J642" s="301"/>
      <c r="K642" s="302"/>
      <c r="L642" s="301"/>
      <c r="M642" s="302"/>
      <c r="N642" s="301"/>
      <c r="O642" s="302"/>
      <c r="P642" s="301"/>
      <c r="Q642" s="302"/>
      <c r="R642" s="301"/>
      <c r="S642" s="302"/>
      <c r="T642" s="301"/>
      <c r="U642" s="302"/>
      <c r="V642" s="301"/>
      <c r="W642" s="302"/>
      <c r="X642" s="301"/>
      <c r="Y642" s="302"/>
      <c r="Z642" s="301"/>
      <c r="AA642" s="302"/>
      <c r="AB642" s="301"/>
      <c r="AC642" s="302"/>
      <c r="AD642" s="301"/>
      <c r="AE642" s="302"/>
      <c r="AF642" s="301"/>
      <c r="AG642" s="302"/>
      <c r="AH642" s="301"/>
      <c r="AI642" s="302"/>
      <c r="AJ642" s="301"/>
      <c r="AK642" s="302"/>
      <c r="AL642" s="301"/>
      <c r="AM642" s="302"/>
      <c r="AN642" s="301"/>
      <c r="AO642" s="302"/>
      <c r="AP642" s="301"/>
      <c r="AQ642" s="302"/>
      <c r="AR642" s="301"/>
      <c r="AS642" s="302"/>
      <c r="AT642" s="301"/>
      <c r="AU642" s="302"/>
      <c r="AV642" s="301"/>
      <c r="AW642" s="302"/>
      <c r="AX642" s="301"/>
      <c r="AY642" s="302"/>
      <c r="AZ642" s="301"/>
      <c r="BA642" s="302"/>
      <c r="BB642" s="301"/>
    </row>
    <row r="643" spans="1:54" ht="14.25" customHeight="1" x14ac:dyDescent="0.25">
      <c r="A643" s="322"/>
      <c r="B643" s="301"/>
      <c r="C643" s="302"/>
      <c r="D643" s="301"/>
      <c r="E643" s="302"/>
      <c r="F643" s="301"/>
      <c r="G643" s="302"/>
      <c r="H643" s="301"/>
      <c r="I643" s="302"/>
      <c r="J643" s="301"/>
      <c r="K643" s="302"/>
      <c r="L643" s="301"/>
      <c r="M643" s="302"/>
      <c r="N643" s="301"/>
      <c r="O643" s="302"/>
      <c r="P643" s="301"/>
      <c r="Q643" s="302"/>
      <c r="R643" s="301"/>
      <c r="S643" s="302"/>
      <c r="T643" s="301"/>
      <c r="U643" s="302"/>
      <c r="V643" s="301"/>
      <c r="W643" s="302"/>
      <c r="X643" s="301"/>
      <c r="Y643" s="302"/>
      <c r="Z643" s="301"/>
      <c r="AA643" s="302"/>
      <c r="AB643" s="301"/>
      <c r="AC643" s="302"/>
      <c r="AD643" s="301"/>
      <c r="AE643" s="302"/>
      <c r="AF643" s="301"/>
      <c r="AG643" s="302"/>
      <c r="AH643" s="301"/>
      <c r="AI643" s="302"/>
      <c r="AJ643" s="301"/>
      <c r="AK643" s="302"/>
      <c r="AL643" s="301"/>
      <c r="AM643" s="302"/>
      <c r="AN643" s="301"/>
      <c r="AO643" s="302"/>
      <c r="AP643" s="301"/>
      <c r="AQ643" s="302"/>
      <c r="AR643" s="301"/>
      <c r="AS643" s="302"/>
      <c r="AT643" s="301"/>
      <c r="AU643" s="302"/>
      <c r="AV643" s="301"/>
      <c r="AW643" s="302"/>
      <c r="AX643" s="301"/>
      <c r="AY643" s="302"/>
      <c r="AZ643" s="301"/>
      <c r="BA643" s="302"/>
      <c r="BB643" s="301"/>
    </row>
    <row r="644" spans="1:54" ht="14.25" customHeight="1" x14ac:dyDescent="0.25">
      <c r="A644" s="322"/>
      <c r="B644" s="301"/>
      <c r="C644" s="302"/>
      <c r="D644" s="301"/>
      <c r="E644" s="302"/>
      <c r="F644" s="301"/>
      <c r="G644" s="302"/>
      <c r="H644" s="301"/>
      <c r="I644" s="302"/>
      <c r="J644" s="301"/>
      <c r="K644" s="302"/>
      <c r="L644" s="301"/>
      <c r="M644" s="302"/>
      <c r="N644" s="301"/>
      <c r="O644" s="302"/>
      <c r="P644" s="301"/>
      <c r="Q644" s="302"/>
      <c r="R644" s="301"/>
      <c r="S644" s="302"/>
      <c r="T644" s="301"/>
      <c r="U644" s="302"/>
      <c r="V644" s="301"/>
      <c r="W644" s="302"/>
      <c r="X644" s="301"/>
      <c r="Y644" s="302"/>
      <c r="Z644" s="301"/>
      <c r="AA644" s="302"/>
      <c r="AB644" s="301"/>
      <c r="AC644" s="302"/>
      <c r="AD644" s="301"/>
      <c r="AE644" s="302"/>
      <c r="AF644" s="301"/>
      <c r="AG644" s="302"/>
      <c r="AH644" s="301"/>
      <c r="AI644" s="302"/>
      <c r="AJ644" s="301"/>
      <c r="AK644" s="302"/>
      <c r="AL644" s="301"/>
      <c r="AM644" s="302"/>
      <c r="AN644" s="301"/>
      <c r="AO644" s="302"/>
      <c r="AP644" s="301"/>
      <c r="AQ644" s="302"/>
      <c r="AR644" s="301"/>
      <c r="AS644" s="302"/>
      <c r="AT644" s="301"/>
      <c r="AU644" s="302"/>
      <c r="AV644" s="301"/>
      <c r="AW644" s="302"/>
      <c r="AX644" s="301"/>
      <c r="AY644" s="302"/>
      <c r="AZ644" s="301"/>
      <c r="BA644" s="302"/>
      <c r="BB644" s="301"/>
    </row>
    <row r="645" spans="1:54" ht="14.25" customHeight="1" x14ac:dyDescent="0.25">
      <c r="A645" s="322"/>
      <c r="B645" s="301"/>
      <c r="C645" s="302"/>
      <c r="D645" s="301"/>
      <c r="E645" s="302"/>
      <c r="F645" s="301"/>
      <c r="G645" s="302"/>
      <c r="H645" s="301"/>
      <c r="I645" s="302"/>
      <c r="J645" s="301"/>
      <c r="K645" s="302"/>
      <c r="L645" s="301"/>
      <c r="M645" s="302"/>
      <c r="N645" s="301"/>
      <c r="O645" s="302"/>
      <c r="P645" s="301"/>
      <c r="Q645" s="302"/>
      <c r="R645" s="301"/>
      <c r="S645" s="302"/>
      <c r="T645" s="301"/>
      <c r="U645" s="302"/>
      <c r="V645" s="301"/>
      <c r="W645" s="302"/>
      <c r="X645" s="301"/>
      <c r="Y645" s="302"/>
      <c r="Z645" s="301"/>
      <c r="AA645" s="302"/>
      <c r="AB645" s="301"/>
      <c r="AC645" s="302"/>
      <c r="AD645" s="301"/>
      <c r="AE645" s="302"/>
      <c r="AF645" s="301"/>
      <c r="AG645" s="302"/>
      <c r="AH645" s="301"/>
      <c r="AI645" s="302"/>
      <c r="AJ645" s="301"/>
      <c r="AK645" s="302"/>
      <c r="AL645" s="301"/>
      <c r="AM645" s="302"/>
      <c r="AN645" s="301"/>
      <c r="AO645" s="302"/>
      <c r="AP645" s="301"/>
      <c r="AQ645" s="302"/>
      <c r="AR645" s="301"/>
      <c r="AS645" s="302"/>
      <c r="AT645" s="301"/>
      <c r="AU645" s="302"/>
      <c r="AV645" s="301"/>
      <c r="AW645" s="302"/>
      <c r="AX645" s="301"/>
      <c r="AY645" s="302"/>
      <c r="AZ645" s="301"/>
      <c r="BA645" s="302"/>
      <c r="BB645" s="301"/>
    </row>
    <row r="646" spans="1:54" ht="14.25" customHeight="1" x14ac:dyDescent="0.25">
      <c r="A646" s="322"/>
      <c r="B646" s="301"/>
      <c r="C646" s="302"/>
      <c r="D646" s="301"/>
      <c r="E646" s="302"/>
      <c r="F646" s="301"/>
      <c r="G646" s="302"/>
      <c r="H646" s="301"/>
      <c r="I646" s="302"/>
      <c r="J646" s="301"/>
      <c r="K646" s="302"/>
      <c r="L646" s="301"/>
      <c r="M646" s="302"/>
      <c r="N646" s="301"/>
      <c r="O646" s="302"/>
      <c r="P646" s="301"/>
      <c r="Q646" s="302"/>
      <c r="R646" s="301"/>
      <c r="S646" s="302"/>
      <c r="T646" s="301"/>
      <c r="U646" s="302"/>
      <c r="V646" s="301"/>
      <c r="W646" s="302"/>
      <c r="X646" s="301"/>
      <c r="Y646" s="302"/>
      <c r="Z646" s="301"/>
      <c r="AA646" s="302"/>
      <c r="AB646" s="301"/>
      <c r="AC646" s="302"/>
      <c r="AD646" s="301"/>
      <c r="AE646" s="302"/>
      <c r="AF646" s="301"/>
      <c r="AG646" s="302"/>
      <c r="AH646" s="301"/>
      <c r="AI646" s="302"/>
      <c r="AJ646" s="301"/>
      <c r="AK646" s="302"/>
      <c r="AL646" s="301"/>
      <c r="AM646" s="302"/>
      <c r="AN646" s="301"/>
      <c r="AO646" s="302"/>
      <c r="AP646" s="301"/>
      <c r="AQ646" s="302"/>
      <c r="AR646" s="301"/>
      <c r="AS646" s="302"/>
      <c r="AT646" s="301"/>
      <c r="AU646" s="302"/>
      <c r="AV646" s="301"/>
      <c r="AW646" s="302"/>
      <c r="AX646" s="301"/>
      <c r="AY646" s="302"/>
      <c r="AZ646" s="301"/>
      <c r="BA646" s="302"/>
      <c r="BB646" s="301"/>
    </row>
    <row r="647" spans="1:54" ht="14.25" customHeight="1" x14ac:dyDescent="0.25">
      <c r="A647" s="322"/>
      <c r="B647" s="301"/>
      <c r="C647" s="302"/>
      <c r="D647" s="301"/>
      <c r="E647" s="302"/>
      <c r="F647" s="301"/>
      <c r="G647" s="302"/>
      <c r="H647" s="301"/>
      <c r="I647" s="302"/>
      <c r="J647" s="301"/>
      <c r="K647" s="302"/>
      <c r="L647" s="301"/>
      <c r="M647" s="302"/>
      <c r="N647" s="301"/>
      <c r="O647" s="302"/>
      <c r="P647" s="301"/>
      <c r="Q647" s="302"/>
      <c r="R647" s="301"/>
      <c r="S647" s="302"/>
      <c r="T647" s="301"/>
      <c r="U647" s="302"/>
      <c r="V647" s="301"/>
      <c r="W647" s="302"/>
      <c r="X647" s="301"/>
      <c r="Y647" s="302"/>
      <c r="Z647" s="301"/>
      <c r="AA647" s="302"/>
      <c r="AB647" s="301"/>
      <c r="AC647" s="302"/>
      <c r="AD647" s="301"/>
      <c r="AE647" s="302"/>
      <c r="AF647" s="301"/>
      <c r="AG647" s="302"/>
      <c r="AH647" s="301"/>
      <c r="AI647" s="302"/>
      <c r="AJ647" s="301"/>
      <c r="AK647" s="302"/>
      <c r="AL647" s="301"/>
      <c r="AM647" s="302"/>
      <c r="AN647" s="301"/>
      <c r="AO647" s="302"/>
      <c r="AP647" s="301"/>
      <c r="AQ647" s="302"/>
      <c r="AR647" s="301"/>
      <c r="AS647" s="302"/>
      <c r="AT647" s="301"/>
      <c r="AU647" s="302"/>
      <c r="AV647" s="301"/>
      <c r="AW647" s="302"/>
      <c r="AX647" s="301"/>
      <c r="AY647" s="302"/>
      <c r="AZ647" s="301"/>
      <c r="BA647" s="302"/>
      <c r="BB647" s="301"/>
    </row>
    <row r="648" spans="1:54" ht="14.25" customHeight="1" x14ac:dyDescent="0.25">
      <c r="A648" s="322"/>
      <c r="B648" s="301"/>
      <c r="C648" s="302"/>
      <c r="D648" s="301"/>
      <c r="E648" s="302"/>
      <c r="F648" s="301"/>
      <c r="G648" s="302"/>
      <c r="H648" s="301"/>
      <c r="I648" s="302"/>
      <c r="J648" s="301"/>
      <c r="K648" s="302"/>
      <c r="L648" s="301"/>
      <c r="M648" s="302"/>
      <c r="N648" s="301"/>
      <c r="O648" s="302"/>
      <c r="P648" s="301"/>
      <c r="Q648" s="302"/>
      <c r="R648" s="301"/>
      <c r="S648" s="302"/>
      <c r="T648" s="301"/>
      <c r="U648" s="302"/>
      <c r="V648" s="301"/>
      <c r="W648" s="302"/>
      <c r="X648" s="301"/>
      <c r="Y648" s="302"/>
      <c r="Z648" s="301"/>
      <c r="AA648" s="302"/>
      <c r="AB648" s="301"/>
      <c r="AC648" s="302"/>
      <c r="AD648" s="301"/>
      <c r="AE648" s="302"/>
      <c r="AF648" s="301"/>
      <c r="AG648" s="302"/>
      <c r="AH648" s="301"/>
      <c r="AI648" s="302"/>
      <c r="AJ648" s="301"/>
      <c r="AK648" s="302"/>
      <c r="AL648" s="301"/>
      <c r="AM648" s="302"/>
      <c r="AN648" s="301"/>
      <c r="AO648" s="302"/>
      <c r="AP648" s="301"/>
      <c r="AQ648" s="302"/>
      <c r="AR648" s="301"/>
      <c r="AS648" s="302"/>
      <c r="AT648" s="301"/>
      <c r="AU648" s="302"/>
      <c r="AV648" s="301"/>
      <c r="AW648" s="302"/>
      <c r="AX648" s="301"/>
      <c r="AY648" s="302"/>
      <c r="AZ648" s="301"/>
      <c r="BA648" s="302"/>
      <c r="BB648" s="301"/>
    </row>
    <row r="649" spans="1:54" ht="14.25" customHeight="1" x14ac:dyDescent="0.25">
      <c r="A649" s="322"/>
      <c r="B649" s="301"/>
      <c r="C649" s="302"/>
      <c r="D649" s="301"/>
      <c r="E649" s="302"/>
      <c r="F649" s="301"/>
      <c r="G649" s="302"/>
      <c r="H649" s="301"/>
      <c r="I649" s="302"/>
      <c r="J649" s="301"/>
      <c r="K649" s="302"/>
      <c r="L649" s="301"/>
      <c r="M649" s="302"/>
      <c r="N649" s="301"/>
      <c r="O649" s="302"/>
      <c r="P649" s="301"/>
      <c r="Q649" s="302"/>
      <c r="R649" s="301"/>
      <c r="S649" s="302"/>
      <c r="T649" s="301"/>
      <c r="U649" s="302"/>
      <c r="V649" s="301"/>
      <c r="W649" s="302"/>
      <c r="X649" s="301"/>
      <c r="Y649" s="302"/>
      <c r="Z649" s="301"/>
      <c r="AA649" s="302"/>
      <c r="AB649" s="301"/>
      <c r="AC649" s="302"/>
      <c r="AD649" s="301"/>
      <c r="AE649" s="302"/>
      <c r="AF649" s="301"/>
      <c r="AG649" s="302"/>
      <c r="AH649" s="301"/>
      <c r="AI649" s="302"/>
      <c r="AJ649" s="301"/>
      <c r="AK649" s="302"/>
      <c r="AL649" s="301"/>
      <c r="AM649" s="302"/>
      <c r="AN649" s="301"/>
      <c r="AO649" s="302"/>
      <c r="AP649" s="301"/>
      <c r="AQ649" s="302"/>
      <c r="AR649" s="301"/>
      <c r="AS649" s="302"/>
      <c r="AT649" s="301"/>
      <c r="AU649" s="302"/>
      <c r="AV649" s="301"/>
      <c r="AW649" s="302"/>
      <c r="AX649" s="301"/>
      <c r="AY649" s="302"/>
      <c r="AZ649" s="301"/>
      <c r="BA649" s="302"/>
      <c r="BB649" s="301"/>
    </row>
    <row r="650" spans="1:54" ht="14.25" customHeight="1" x14ac:dyDescent="0.25">
      <c r="A650" s="322"/>
      <c r="B650" s="301"/>
      <c r="C650" s="302"/>
      <c r="D650" s="301"/>
      <c r="E650" s="302"/>
      <c r="F650" s="301"/>
      <c r="G650" s="302"/>
      <c r="H650" s="301"/>
      <c r="I650" s="302"/>
      <c r="J650" s="301"/>
      <c r="K650" s="302"/>
      <c r="L650" s="301"/>
      <c r="M650" s="302"/>
      <c r="N650" s="301"/>
      <c r="O650" s="302"/>
      <c r="P650" s="301"/>
      <c r="Q650" s="302"/>
      <c r="R650" s="301"/>
      <c r="S650" s="302"/>
      <c r="T650" s="301"/>
      <c r="U650" s="302"/>
      <c r="V650" s="301"/>
      <c r="W650" s="302"/>
      <c r="X650" s="301"/>
      <c r="Y650" s="302"/>
      <c r="Z650" s="301"/>
      <c r="AA650" s="302"/>
      <c r="AB650" s="301"/>
      <c r="AC650" s="302"/>
      <c r="AD650" s="301"/>
      <c r="AE650" s="302"/>
      <c r="AF650" s="301"/>
      <c r="AG650" s="302"/>
      <c r="AH650" s="301"/>
      <c r="AI650" s="302"/>
      <c r="AJ650" s="301"/>
      <c r="AK650" s="302"/>
      <c r="AL650" s="301"/>
      <c r="AM650" s="302"/>
      <c r="AN650" s="301"/>
      <c r="AO650" s="302"/>
      <c r="AP650" s="301"/>
      <c r="AQ650" s="302"/>
      <c r="AR650" s="301"/>
      <c r="AS650" s="302"/>
      <c r="AT650" s="301"/>
      <c r="AU650" s="302"/>
      <c r="AV650" s="301"/>
      <c r="AW650" s="302"/>
      <c r="AX650" s="301"/>
      <c r="AY650" s="302"/>
      <c r="AZ650" s="301"/>
      <c r="BA650" s="302"/>
      <c r="BB650" s="301"/>
    </row>
    <row r="651" spans="1:54" ht="14.25" customHeight="1" x14ac:dyDescent="0.25">
      <c r="A651" s="322"/>
      <c r="B651" s="301"/>
      <c r="C651" s="302"/>
      <c r="D651" s="301"/>
      <c r="E651" s="302"/>
      <c r="F651" s="301"/>
      <c r="G651" s="302"/>
      <c r="H651" s="301"/>
      <c r="I651" s="302"/>
      <c r="J651" s="301"/>
      <c r="K651" s="302"/>
      <c r="L651" s="301"/>
      <c r="M651" s="302"/>
      <c r="N651" s="301"/>
      <c r="O651" s="302"/>
      <c r="P651" s="301"/>
      <c r="Q651" s="302"/>
      <c r="R651" s="301"/>
      <c r="S651" s="302"/>
      <c r="T651" s="301"/>
      <c r="U651" s="302"/>
      <c r="V651" s="301"/>
      <c r="W651" s="302"/>
      <c r="X651" s="301"/>
      <c r="Y651" s="302"/>
      <c r="Z651" s="301"/>
      <c r="AA651" s="302"/>
      <c r="AB651" s="301"/>
      <c r="AC651" s="302"/>
      <c r="AD651" s="301"/>
      <c r="AE651" s="302"/>
      <c r="AF651" s="301"/>
      <c r="AG651" s="302"/>
      <c r="AH651" s="301"/>
      <c r="AI651" s="302"/>
      <c r="AJ651" s="301"/>
      <c r="AK651" s="302"/>
      <c r="AL651" s="301"/>
      <c r="AM651" s="302"/>
      <c r="AN651" s="301"/>
      <c r="AO651" s="302"/>
      <c r="AP651" s="301"/>
      <c r="AQ651" s="302"/>
      <c r="AR651" s="301"/>
      <c r="AS651" s="302"/>
      <c r="AT651" s="301"/>
      <c r="AU651" s="302"/>
      <c r="AV651" s="301"/>
      <c r="AW651" s="302"/>
      <c r="AX651" s="301"/>
      <c r="AY651" s="302"/>
      <c r="AZ651" s="301"/>
      <c r="BA651" s="302"/>
      <c r="BB651" s="301"/>
    </row>
    <row r="652" spans="1:54" ht="14.25" customHeight="1" x14ac:dyDescent="0.25">
      <c r="A652" s="322"/>
      <c r="B652" s="301"/>
      <c r="C652" s="302"/>
      <c r="D652" s="301"/>
      <c r="E652" s="302"/>
      <c r="F652" s="301"/>
      <c r="G652" s="302"/>
      <c r="H652" s="301"/>
      <c r="I652" s="302"/>
      <c r="J652" s="301"/>
      <c r="K652" s="302"/>
      <c r="L652" s="301"/>
      <c r="M652" s="302"/>
      <c r="N652" s="301"/>
      <c r="O652" s="302"/>
      <c r="P652" s="301"/>
      <c r="Q652" s="302"/>
      <c r="R652" s="301"/>
      <c r="S652" s="302"/>
      <c r="T652" s="301"/>
      <c r="U652" s="302"/>
      <c r="V652" s="301"/>
      <c r="W652" s="302"/>
      <c r="X652" s="301"/>
      <c r="Y652" s="302"/>
      <c r="Z652" s="301"/>
      <c r="AA652" s="302"/>
      <c r="AB652" s="301"/>
      <c r="AC652" s="302"/>
      <c r="AD652" s="301"/>
      <c r="AE652" s="302"/>
      <c r="AF652" s="301"/>
      <c r="AG652" s="302"/>
      <c r="AH652" s="301"/>
      <c r="AI652" s="302"/>
      <c r="AJ652" s="301"/>
      <c r="AK652" s="302"/>
      <c r="AL652" s="301"/>
      <c r="AM652" s="302"/>
      <c r="AN652" s="301"/>
      <c r="AO652" s="302"/>
      <c r="AP652" s="301"/>
      <c r="AQ652" s="302"/>
      <c r="AR652" s="301"/>
      <c r="AS652" s="302"/>
      <c r="AT652" s="301"/>
      <c r="AU652" s="302"/>
      <c r="AV652" s="301"/>
      <c r="AW652" s="302"/>
      <c r="AX652" s="301"/>
      <c r="AY652" s="302"/>
      <c r="AZ652" s="301"/>
      <c r="BA652" s="302"/>
      <c r="BB652" s="301"/>
    </row>
    <row r="653" spans="1:54" ht="14.25" customHeight="1" x14ac:dyDescent="0.25">
      <c r="A653" s="322"/>
      <c r="B653" s="301"/>
      <c r="C653" s="302"/>
      <c r="D653" s="301"/>
      <c r="E653" s="302"/>
      <c r="F653" s="301"/>
      <c r="G653" s="302"/>
      <c r="H653" s="301"/>
      <c r="I653" s="302"/>
      <c r="J653" s="301"/>
      <c r="K653" s="302"/>
      <c r="L653" s="301"/>
      <c r="M653" s="302"/>
      <c r="N653" s="301"/>
      <c r="O653" s="302"/>
      <c r="P653" s="301"/>
      <c r="Q653" s="302"/>
      <c r="R653" s="301"/>
      <c r="S653" s="302"/>
      <c r="T653" s="301"/>
      <c r="U653" s="302"/>
      <c r="V653" s="301"/>
      <c r="W653" s="302"/>
      <c r="X653" s="301"/>
      <c r="Y653" s="302"/>
      <c r="Z653" s="301"/>
      <c r="AA653" s="302"/>
      <c r="AB653" s="301"/>
      <c r="AC653" s="302"/>
      <c r="AD653" s="301"/>
      <c r="AE653" s="302"/>
      <c r="AF653" s="301"/>
      <c r="AG653" s="302"/>
      <c r="AH653" s="301"/>
      <c r="AI653" s="302"/>
      <c r="AJ653" s="301"/>
      <c r="AK653" s="302"/>
      <c r="AL653" s="301"/>
      <c r="AM653" s="302"/>
      <c r="AN653" s="301"/>
      <c r="AO653" s="302"/>
      <c r="AP653" s="301"/>
      <c r="AQ653" s="302"/>
      <c r="AR653" s="301"/>
      <c r="AS653" s="302"/>
      <c r="AT653" s="301"/>
      <c r="AU653" s="302"/>
      <c r="AV653" s="301"/>
      <c r="AW653" s="302"/>
      <c r="AX653" s="301"/>
      <c r="AY653" s="302"/>
      <c r="AZ653" s="301"/>
      <c r="BA653" s="302"/>
      <c r="BB653" s="301"/>
    </row>
    <row r="654" spans="1:54" ht="14.25" customHeight="1" x14ac:dyDescent="0.25">
      <c r="A654" s="322"/>
      <c r="B654" s="301"/>
      <c r="C654" s="302"/>
      <c r="D654" s="301"/>
      <c r="E654" s="302"/>
      <c r="F654" s="301"/>
      <c r="G654" s="302"/>
      <c r="H654" s="301"/>
      <c r="I654" s="302"/>
      <c r="J654" s="301"/>
      <c r="K654" s="302"/>
      <c r="L654" s="301"/>
      <c r="M654" s="302"/>
      <c r="N654" s="301"/>
      <c r="O654" s="302"/>
      <c r="P654" s="301"/>
      <c r="Q654" s="302"/>
      <c r="R654" s="301"/>
      <c r="S654" s="302"/>
      <c r="T654" s="301"/>
      <c r="U654" s="302"/>
      <c r="V654" s="301"/>
      <c r="W654" s="302"/>
      <c r="X654" s="301"/>
      <c r="Y654" s="302"/>
      <c r="Z654" s="301"/>
      <c r="AA654" s="302"/>
      <c r="AB654" s="301"/>
      <c r="AC654" s="302"/>
      <c r="AD654" s="301"/>
      <c r="AE654" s="302"/>
      <c r="AF654" s="301"/>
      <c r="AG654" s="302"/>
      <c r="AH654" s="301"/>
      <c r="AI654" s="302"/>
      <c r="AJ654" s="301"/>
      <c r="AK654" s="302"/>
      <c r="AL654" s="301"/>
      <c r="AM654" s="302"/>
      <c r="AN654" s="301"/>
      <c r="AO654" s="302"/>
      <c r="AP654" s="301"/>
      <c r="AQ654" s="302"/>
      <c r="AR654" s="301"/>
      <c r="AS654" s="302"/>
      <c r="AT654" s="301"/>
      <c r="AU654" s="302"/>
      <c r="AV654" s="301"/>
      <c r="AW654" s="302"/>
      <c r="AX654" s="301"/>
      <c r="AY654" s="302"/>
      <c r="AZ654" s="301"/>
      <c r="BA654" s="302"/>
      <c r="BB654" s="301"/>
    </row>
    <row r="655" spans="1:54" ht="14.25" customHeight="1" x14ac:dyDescent="0.25">
      <c r="A655" s="322"/>
      <c r="B655" s="301"/>
      <c r="C655" s="302"/>
      <c r="D655" s="301"/>
      <c r="E655" s="302"/>
      <c r="F655" s="301"/>
      <c r="G655" s="302"/>
      <c r="H655" s="301"/>
      <c r="I655" s="302"/>
      <c r="J655" s="301"/>
      <c r="K655" s="302"/>
      <c r="L655" s="301"/>
      <c r="M655" s="302"/>
      <c r="N655" s="301"/>
      <c r="O655" s="302"/>
      <c r="P655" s="301"/>
      <c r="Q655" s="302"/>
      <c r="R655" s="301"/>
      <c r="S655" s="302"/>
      <c r="T655" s="301"/>
      <c r="U655" s="302"/>
      <c r="V655" s="301"/>
      <c r="W655" s="302"/>
      <c r="X655" s="301"/>
      <c r="Y655" s="302"/>
      <c r="Z655" s="301"/>
      <c r="AA655" s="302"/>
      <c r="AB655" s="301"/>
      <c r="AC655" s="302"/>
      <c r="AD655" s="301"/>
      <c r="AE655" s="302"/>
      <c r="AF655" s="301"/>
      <c r="AG655" s="302"/>
      <c r="AH655" s="301"/>
      <c r="AI655" s="302"/>
      <c r="AJ655" s="301"/>
      <c r="AK655" s="302"/>
      <c r="AL655" s="301"/>
      <c r="AM655" s="302"/>
      <c r="AN655" s="301"/>
      <c r="AO655" s="302"/>
      <c r="AP655" s="301"/>
      <c r="AQ655" s="302"/>
      <c r="AR655" s="301"/>
      <c r="AS655" s="302"/>
      <c r="AT655" s="301"/>
      <c r="AU655" s="302"/>
      <c r="AV655" s="301"/>
      <c r="AW655" s="302"/>
      <c r="AX655" s="301"/>
      <c r="AY655" s="302"/>
      <c r="AZ655" s="301"/>
      <c r="BA655" s="302"/>
      <c r="BB655" s="301"/>
    </row>
    <row r="656" spans="1:54" ht="14.25" customHeight="1" x14ac:dyDescent="0.25">
      <c r="A656" s="322"/>
      <c r="B656" s="301"/>
      <c r="C656" s="302"/>
      <c r="D656" s="301"/>
      <c r="E656" s="302"/>
      <c r="F656" s="301"/>
      <c r="G656" s="302"/>
      <c r="H656" s="301"/>
      <c r="I656" s="302"/>
      <c r="J656" s="301"/>
      <c r="K656" s="302"/>
      <c r="L656" s="301"/>
      <c r="M656" s="302"/>
      <c r="N656" s="301"/>
      <c r="O656" s="302"/>
      <c r="P656" s="301"/>
      <c r="Q656" s="302"/>
      <c r="R656" s="301"/>
      <c r="S656" s="302"/>
      <c r="T656" s="301"/>
      <c r="U656" s="302"/>
      <c r="V656" s="301"/>
      <c r="W656" s="302"/>
      <c r="X656" s="301"/>
      <c r="Y656" s="302"/>
      <c r="Z656" s="301"/>
      <c r="AA656" s="302"/>
      <c r="AB656" s="301"/>
      <c r="AC656" s="302"/>
      <c r="AD656" s="301"/>
      <c r="AE656" s="302"/>
      <c r="AF656" s="301"/>
      <c r="AG656" s="302"/>
      <c r="AH656" s="301"/>
      <c r="AI656" s="302"/>
      <c r="AJ656" s="301"/>
      <c r="AK656" s="302"/>
      <c r="AL656" s="301"/>
      <c r="AM656" s="302"/>
      <c r="AN656" s="301"/>
      <c r="AO656" s="302"/>
      <c r="AP656" s="301"/>
      <c r="AQ656" s="302"/>
      <c r="AR656" s="301"/>
      <c r="AS656" s="302"/>
      <c r="AT656" s="301"/>
      <c r="AU656" s="302"/>
      <c r="AV656" s="301"/>
      <c r="AW656" s="302"/>
      <c r="AX656" s="301"/>
      <c r="AY656" s="302"/>
      <c r="AZ656" s="301"/>
      <c r="BA656" s="302"/>
      <c r="BB656" s="301"/>
    </row>
    <row r="657" spans="1:54" ht="14.25" customHeight="1" x14ac:dyDescent="0.25">
      <c r="A657" s="322"/>
      <c r="B657" s="301"/>
      <c r="C657" s="302"/>
      <c r="D657" s="301"/>
      <c r="E657" s="302"/>
      <c r="F657" s="301"/>
      <c r="G657" s="302"/>
      <c r="H657" s="301"/>
      <c r="I657" s="302"/>
      <c r="J657" s="301"/>
      <c r="K657" s="302"/>
      <c r="L657" s="301"/>
      <c r="M657" s="302"/>
      <c r="N657" s="301"/>
      <c r="O657" s="302"/>
      <c r="P657" s="301"/>
      <c r="Q657" s="302"/>
      <c r="R657" s="301"/>
      <c r="S657" s="302"/>
      <c r="T657" s="301"/>
      <c r="U657" s="302"/>
      <c r="V657" s="301"/>
      <c r="W657" s="302"/>
      <c r="X657" s="301"/>
      <c r="Y657" s="302"/>
      <c r="Z657" s="301"/>
      <c r="AA657" s="302"/>
      <c r="AB657" s="301"/>
      <c r="AC657" s="302"/>
      <c r="AD657" s="301"/>
      <c r="AE657" s="302"/>
      <c r="AF657" s="301"/>
      <c r="AG657" s="302"/>
      <c r="AH657" s="301"/>
      <c r="AI657" s="302"/>
      <c r="AJ657" s="301"/>
      <c r="AK657" s="302"/>
      <c r="AL657" s="301"/>
      <c r="AM657" s="302"/>
      <c r="AN657" s="301"/>
      <c r="AO657" s="302"/>
      <c r="AP657" s="301"/>
      <c r="AQ657" s="302"/>
      <c r="AR657" s="301"/>
      <c r="AS657" s="302"/>
      <c r="AT657" s="301"/>
      <c r="AU657" s="302"/>
      <c r="AV657" s="301"/>
      <c r="AW657" s="302"/>
      <c r="AX657" s="301"/>
      <c r="AY657" s="302"/>
      <c r="AZ657" s="301"/>
      <c r="BA657" s="302"/>
      <c r="BB657" s="301"/>
    </row>
    <row r="658" spans="1:54" ht="14.25" customHeight="1" x14ac:dyDescent="0.25">
      <c r="A658" s="322"/>
      <c r="B658" s="301"/>
      <c r="C658" s="302"/>
      <c r="D658" s="301"/>
      <c r="E658" s="302"/>
      <c r="F658" s="301"/>
      <c r="G658" s="302"/>
      <c r="H658" s="301"/>
      <c r="I658" s="302"/>
      <c r="J658" s="301"/>
      <c r="K658" s="302"/>
      <c r="L658" s="301"/>
      <c r="M658" s="302"/>
      <c r="N658" s="301"/>
      <c r="O658" s="302"/>
      <c r="P658" s="301"/>
      <c r="Q658" s="302"/>
      <c r="R658" s="301"/>
      <c r="S658" s="302"/>
      <c r="T658" s="301"/>
      <c r="U658" s="302"/>
      <c r="V658" s="301"/>
      <c r="W658" s="302"/>
      <c r="X658" s="301"/>
      <c r="Y658" s="302"/>
      <c r="Z658" s="301"/>
      <c r="AA658" s="302"/>
      <c r="AB658" s="301"/>
      <c r="AC658" s="302"/>
      <c r="AD658" s="301"/>
      <c r="AE658" s="302"/>
      <c r="AF658" s="301"/>
      <c r="AG658" s="302"/>
      <c r="AH658" s="301"/>
      <c r="AI658" s="302"/>
      <c r="AJ658" s="301"/>
      <c r="AK658" s="302"/>
      <c r="AL658" s="301"/>
      <c r="AM658" s="302"/>
      <c r="AN658" s="301"/>
      <c r="AO658" s="302"/>
      <c r="AP658" s="301"/>
      <c r="AQ658" s="302"/>
      <c r="AR658" s="301"/>
      <c r="AS658" s="302"/>
      <c r="AT658" s="301"/>
      <c r="AU658" s="302"/>
      <c r="AV658" s="301"/>
      <c r="AW658" s="302"/>
      <c r="AX658" s="301"/>
      <c r="AY658" s="302"/>
      <c r="AZ658" s="301"/>
      <c r="BA658" s="302"/>
      <c r="BB658" s="301"/>
    </row>
    <row r="659" spans="1:54" ht="14.25" customHeight="1" x14ac:dyDescent="0.25">
      <c r="A659" s="322"/>
      <c r="B659" s="301"/>
      <c r="C659" s="302"/>
      <c r="D659" s="301"/>
      <c r="E659" s="302"/>
      <c r="F659" s="301"/>
      <c r="G659" s="302"/>
      <c r="H659" s="301"/>
      <c r="I659" s="302"/>
      <c r="J659" s="301"/>
      <c r="K659" s="302"/>
      <c r="L659" s="301"/>
      <c r="M659" s="302"/>
      <c r="N659" s="301"/>
      <c r="O659" s="302"/>
      <c r="P659" s="301"/>
      <c r="Q659" s="302"/>
      <c r="R659" s="301"/>
      <c r="S659" s="302"/>
      <c r="T659" s="301"/>
      <c r="U659" s="302"/>
      <c r="V659" s="301"/>
      <c r="W659" s="302"/>
      <c r="X659" s="301"/>
      <c r="Y659" s="302"/>
      <c r="Z659" s="301"/>
      <c r="AA659" s="302"/>
      <c r="AB659" s="301"/>
      <c r="AC659" s="302"/>
      <c r="AD659" s="301"/>
      <c r="AE659" s="302"/>
      <c r="AF659" s="301"/>
      <c r="AG659" s="302"/>
      <c r="AH659" s="301"/>
      <c r="AI659" s="302"/>
      <c r="AJ659" s="301"/>
      <c r="AK659" s="302"/>
      <c r="AL659" s="301"/>
      <c r="AM659" s="302"/>
      <c r="AN659" s="301"/>
      <c r="AO659" s="302"/>
      <c r="AP659" s="301"/>
      <c r="AQ659" s="302"/>
      <c r="AR659" s="301"/>
      <c r="AS659" s="302"/>
      <c r="AT659" s="301"/>
      <c r="AU659" s="302"/>
      <c r="AV659" s="301"/>
      <c r="AW659" s="302"/>
      <c r="AX659" s="301"/>
      <c r="AY659" s="302"/>
      <c r="AZ659" s="301"/>
      <c r="BA659" s="302"/>
      <c r="BB659" s="301"/>
    </row>
    <row r="660" spans="1:54" ht="14.25" customHeight="1" x14ac:dyDescent="0.25">
      <c r="A660" s="322"/>
      <c r="B660" s="301"/>
      <c r="C660" s="302"/>
      <c r="D660" s="301"/>
      <c r="E660" s="302"/>
      <c r="F660" s="301"/>
      <c r="G660" s="302"/>
      <c r="H660" s="301"/>
      <c r="I660" s="302"/>
      <c r="J660" s="301"/>
      <c r="K660" s="302"/>
      <c r="L660" s="301"/>
      <c r="M660" s="302"/>
      <c r="N660" s="301"/>
      <c r="O660" s="302"/>
      <c r="P660" s="301"/>
      <c r="Q660" s="302"/>
      <c r="R660" s="301"/>
      <c r="S660" s="302"/>
      <c r="T660" s="301"/>
      <c r="U660" s="302"/>
      <c r="V660" s="301"/>
      <c r="W660" s="302"/>
      <c r="X660" s="301"/>
      <c r="Y660" s="302"/>
      <c r="Z660" s="301"/>
      <c r="AA660" s="302"/>
      <c r="AB660" s="301"/>
      <c r="AC660" s="302"/>
      <c r="AD660" s="301"/>
      <c r="AE660" s="302"/>
      <c r="AF660" s="301"/>
      <c r="AG660" s="302"/>
      <c r="AH660" s="301"/>
      <c r="AI660" s="302"/>
      <c r="AJ660" s="301"/>
      <c r="AK660" s="302"/>
      <c r="AL660" s="301"/>
      <c r="AM660" s="302"/>
      <c r="AN660" s="301"/>
      <c r="AO660" s="302"/>
      <c r="AP660" s="301"/>
      <c r="AQ660" s="302"/>
      <c r="AR660" s="301"/>
      <c r="AS660" s="302"/>
      <c r="AT660" s="301"/>
      <c r="AU660" s="302"/>
      <c r="AV660" s="301"/>
      <c r="AW660" s="302"/>
      <c r="AX660" s="301"/>
      <c r="AY660" s="302"/>
      <c r="AZ660" s="301"/>
      <c r="BA660" s="302"/>
      <c r="BB660" s="301"/>
    </row>
    <row r="661" spans="1:54" ht="14.25" customHeight="1" x14ac:dyDescent="0.25">
      <c r="A661" s="322"/>
      <c r="B661" s="301"/>
      <c r="C661" s="302"/>
      <c r="D661" s="301"/>
      <c r="E661" s="302"/>
      <c r="F661" s="301"/>
      <c r="G661" s="302"/>
      <c r="H661" s="301"/>
      <c r="I661" s="302"/>
      <c r="J661" s="301"/>
      <c r="K661" s="302"/>
      <c r="L661" s="301"/>
      <c r="M661" s="302"/>
      <c r="N661" s="301"/>
      <c r="O661" s="302"/>
      <c r="P661" s="301"/>
      <c r="Q661" s="302"/>
      <c r="R661" s="301"/>
      <c r="S661" s="302"/>
      <c r="T661" s="301"/>
      <c r="U661" s="302"/>
      <c r="V661" s="301"/>
      <c r="W661" s="302"/>
      <c r="X661" s="301"/>
      <c r="Y661" s="302"/>
      <c r="Z661" s="301"/>
      <c r="AA661" s="302"/>
      <c r="AB661" s="301"/>
      <c r="AC661" s="302"/>
      <c r="AD661" s="301"/>
      <c r="AE661" s="302"/>
      <c r="AF661" s="301"/>
      <c r="AG661" s="302"/>
      <c r="AH661" s="301"/>
      <c r="AI661" s="302"/>
      <c r="AJ661" s="301"/>
      <c r="AK661" s="302"/>
      <c r="AL661" s="301"/>
      <c r="AM661" s="302"/>
      <c r="AN661" s="301"/>
      <c r="AO661" s="302"/>
      <c r="AP661" s="301"/>
      <c r="AQ661" s="302"/>
      <c r="AR661" s="301"/>
      <c r="AS661" s="302"/>
      <c r="AT661" s="301"/>
      <c r="AU661" s="302"/>
      <c r="AV661" s="301"/>
      <c r="AW661" s="302"/>
      <c r="AX661" s="301"/>
      <c r="AY661" s="302"/>
      <c r="AZ661" s="301"/>
      <c r="BA661" s="302"/>
      <c r="BB661" s="301"/>
    </row>
    <row r="662" spans="1:54" ht="14.25" customHeight="1" x14ac:dyDescent="0.25">
      <c r="A662" s="322"/>
      <c r="B662" s="301"/>
      <c r="C662" s="302"/>
      <c r="D662" s="301"/>
      <c r="E662" s="302"/>
      <c r="F662" s="301"/>
      <c r="G662" s="302"/>
      <c r="H662" s="301"/>
      <c r="I662" s="302"/>
      <c r="J662" s="301"/>
      <c r="K662" s="302"/>
      <c r="L662" s="301"/>
      <c r="M662" s="302"/>
      <c r="N662" s="301"/>
      <c r="O662" s="302"/>
      <c r="P662" s="301"/>
      <c r="Q662" s="302"/>
      <c r="R662" s="301"/>
      <c r="S662" s="302"/>
      <c r="T662" s="301"/>
      <c r="U662" s="302"/>
      <c r="V662" s="301"/>
      <c r="W662" s="302"/>
      <c r="X662" s="301"/>
      <c r="Y662" s="302"/>
      <c r="Z662" s="301"/>
      <c r="AA662" s="302"/>
      <c r="AB662" s="301"/>
      <c r="AC662" s="302"/>
      <c r="AD662" s="301"/>
      <c r="AE662" s="302"/>
      <c r="AF662" s="301"/>
      <c r="AG662" s="302"/>
      <c r="AH662" s="301"/>
      <c r="AI662" s="302"/>
      <c r="AJ662" s="301"/>
      <c r="AK662" s="302"/>
      <c r="AL662" s="301"/>
      <c r="AM662" s="302"/>
      <c r="AN662" s="301"/>
      <c r="AO662" s="302"/>
      <c r="AP662" s="301"/>
      <c r="AQ662" s="302"/>
      <c r="AR662" s="301"/>
      <c r="AS662" s="302"/>
      <c r="AT662" s="301"/>
      <c r="AU662" s="302"/>
      <c r="AV662" s="301"/>
      <c r="AW662" s="302"/>
      <c r="AX662" s="301"/>
      <c r="AY662" s="302"/>
      <c r="AZ662" s="301"/>
      <c r="BA662" s="302"/>
      <c r="BB662" s="301"/>
    </row>
    <row r="663" spans="1:54" ht="14.25" customHeight="1" x14ac:dyDescent="0.25">
      <c r="A663" s="322"/>
      <c r="B663" s="301"/>
      <c r="C663" s="302"/>
      <c r="D663" s="301"/>
      <c r="E663" s="302"/>
      <c r="F663" s="301"/>
      <c r="G663" s="302"/>
      <c r="H663" s="301"/>
      <c r="I663" s="302"/>
      <c r="J663" s="301"/>
      <c r="K663" s="302"/>
      <c r="L663" s="301"/>
      <c r="M663" s="302"/>
      <c r="N663" s="301"/>
      <c r="O663" s="302"/>
      <c r="P663" s="301"/>
      <c r="Q663" s="302"/>
      <c r="R663" s="301"/>
      <c r="S663" s="302"/>
      <c r="T663" s="301"/>
      <c r="U663" s="302"/>
      <c r="V663" s="301"/>
      <c r="W663" s="302"/>
      <c r="X663" s="301"/>
      <c r="Y663" s="302"/>
      <c r="Z663" s="301"/>
      <c r="AA663" s="302"/>
      <c r="AB663" s="301"/>
      <c r="AC663" s="302"/>
      <c r="AD663" s="301"/>
      <c r="AE663" s="302"/>
      <c r="AF663" s="301"/>
      <c r="AG663" s="302"/>
      <c r="AH663" s="301"/>
      <c r="AI663" s="302"/>
      <c r="AJ663" s="301"/>
      <c r="AK663" s="302"/>
      <c r="AL663" s="301"/>
      <c r="AM663" s="302"/>
      <c r="AN663" s="301"/>
      <c r="AO663" s="302"/>
      <c r="AP663" s="301"/>
      <c r="AQ663" s="302"/>
      <c r="AR663" s="301"/>
      <c r="AS663" s="302"/>
      <c r="AT663" s="301"/>
      <c r="AU663" s="302"/>
      <c r="AV663" s="301"/>
      <c r="AW663" s="302"/>
      <c r="AX663" s="301"/>
      <c r="AY663" s="302"/>
      <c r="AZ663" s="301"/>
      <c r="BA663" s="302"/>
      <c r="BB663" s="301"/>
    </row>
    <row r="664" spans="1:54" ht="14.25" customHeight="1" x14ac:dyDescent="0.25">
      <c r="A664" s="322"/>
      <c r="B664" s="301"/>
      <c r="C664" s="302"/>
      <c r="D664" s="301"/>
      <c r="E664" s="302"/>
      <c r="F664" s="301"/>
      <c r="G664" s="302"/>
      <c r="H664" s="301"/>
      <c r="I664" s="302"/>
      <c r="J664" s="301"/>
      <c r="K664" s="302"/>
      <c r="L664" s="301"/>
      <c r="M664" s="302"/>
      <c r="N664" s="301"/>
      <c r="O664" s="302"/>
      <c r="P664" s="301"/>
      <c r="Q664" s="302"/>
      <c r="R664" s="301"/>
      <c r="S664" s="302"/>
      <c r="T664" s="301"/>
      <c r="U664" s="302"/>
      <c r="V664" s="301"/>
      <c r="W664" s="302"/>
      <c r="X664" s="301"/>
      <c r="Y664" s="302"/>
      <c r="Z664" s="301"/>
      <c r="AA664" s="302"/>
      <c r="AB664" s="301"/>
      <c r="AC664" s="302"/>
      <c r="AD664" s="301"/>
      <c r="AE664" s="302"/>
      <c r="AF664" s="301"/>
      <c r="AG664" s="302"/>
      <c r="AH664" s="301"/>
      <c r="AI664" s="302"/>
      <c r="AJ664" s="301"/>
      <c r="AK664" s="302"/>
      <c r="AL664" s="301"/>
      <c r="AM664" s="302"/>
      <c r="AN664" s="301"/>
      <c r="AO664" s="302"/>
      <c r="AP664" s="301"/>
      <c r="AQ664" s="302"/>
      <c r="AR664" s="301"/>
      <c r="AS664" s="302"/>
      <c r="AT664" s="301"/>
      <c r="AU664" s="302"/>
      <c r="AV664" s="301"/>
      <c r="AW664" s="302"/>
      <c r="AX664" s="301"/>
      <c r="AY664" s="302"/>
      <c r="AZ664" s="301"/>
      <c r="BA664" s="302"/>
      <c r="BB664" s="301"/>
    </row>
    <row r="665" spans="1:54" ht="14.25" customHeight="1" x14ac:dyDescent="0.25">
      <c r="A665" s="322"/>
      <c r="B665" s="301"/>
      <c r="C665" s="302"/>
      <c r="D665" s="301"/>
      <c r="E665" s="302"/>
      <c r="F665" s="301"/>
      <c r="G665" s="302"/>
      <c r="H665" s="301"/>
      <c r="I665" s="302"/>
      <c r="J665" s="301"/>
      <c r="K665" s="302"/>
      <c r="L665" s="301"/>
      <c r="M665" s="302"/>
      <c r="N665" s="301"/>
      <c r="O665" s="302"/>
      <c r="P665" s="301"/>
      <c r="Q665" s="302"/>
      <c r="R665" s="301"/>
      <c r="S665" s="302"/>
      <c r="T665" s="301"/>
      <c r="U665" s="302"/>
      <c r="V665" s="301"/>
      <c r="W665" s="302"/>
      <c r="X665" s="301"/>
      <c r="Y665" s="302"/>
      <c r="Z665" s="301"/>
      <c r="AA665" s="302"/>
      <c r="AB665" s="301"/>
      <c r="AC665" s="302"/>
      <c r="AD665" s="301"/>
      <c r="AE665" s="302"/>
      <c r="AF665" s="301"/>
      <c r="AG665" s="302"/>
      <c r="AH665" s="301"/>
      <c r="AI665" s="302"/>
      <c r="AJ665" s="301"/>
      <c r="AK665" s="302"/>
      <c r="AL665" s="301"/>
      <c r="AM665" s="302"/>
      <c r="AN665" s="301"/>
      <c r="AO665" s="302"/>
      <c r="AP665" s="301"/>
      <c r="AQ665" s="302"/>
      <c r="AR665" s="301"/>
      <c r="AS665" s="302"/>
      <c r="AT665" s="301"/>
      <c r="AU665" s="302"/>
      <c r="AV665" s="301"/>
      <c r="AW665" s="302"/>
      <c r="AX665" s="301"/>
      <c r="AY665" s="302"/>
      <c r="AZ665" s="301"/>
      <c r="BA665" s="302"/>
      <c r="BB665" s="301"/>
    </row>
    <row r="666" spans="1:54" ht="14.25" customHeight="1" x14ac:dyDescent="0.25">
      <c r="A666" s="322"/>
      <c r="B666" s="301"/>
      <c r="C666" s="302"/>
      <c r="D666" s="301"/>
      <c r="E666" s="302"/>
      <c r="F666" s="301"/>
      <c r="G666" s="302"/>
      <c r="H666" s="301"/>
      <c r="I666" s="302"/>
      <c r="J666" s="301"/>
      <c r="K666" s="302"/>
      <c r="L666" s="301"/>
      <c r="M666" s="302"/>
      <c r="N666" s="301"/>
      <c r="O666" s="302"/>
      <c r="P666" s="301"/>
      <c r="Q666" s="302"/>
      <c r="R666" s="301"/>
      <c r="S666" s="302"/>
      <c r="T666" s="301"/>
      <c r="U666" s="302"/>
      <c r="V666" s="301"/>
      <c r="W666" s="302"/>
      <c r="X666" s="301"/>
      <c r="Y666" s="302"/>
      <c r="Z666" s="301"/>
      <c r="AA666" s="302"/>
      <c r="AB666" s="301"/>
      <c r="AC666" s="302"/>
      <c r="AD666" s="301"/>
      <c r="AE666" s="302"/>
      <c r="AF666" s="301"/>
      <c r="AG666" s="302"/>
      <c r="AH666" s="301"/>
      <c r="AI666" s="302"/>
      <c r="AJ666" s="301"/>
      <c r="AK666" s="302"/>
      <c r="AL666" s="301"/>
      <c r="AM666" s="302"/>
      <c r="AN666" s="301"/>
      <c r="AO666" s="302"/>
      <c r="AP666" s="301"/>
      <c r="AQ666" s="302"/>
      <c r="AR666" s="301"/>
      <c r="AS666" s="302"/>
      <c r="AT666" s="301"/>
      <c r="AU666" s="302"/>
      <c r="AV666" s="301"/>
      <c r="AW666" s="302"/>
      <c r="AX666" s="301"/>
      <c r="AY666" s="302"/>
      <c r="AZ666" s="301"/>
      <c r="BA666" s="302"/>
      <c r="BB666" s="301"/>
    </row>
    <row r="667" spans="1:54" ht="14.25" customHeight="1" x14ac:dyDescent="0.25">
      <c r="A667" s="322"/>
      <c r="B667" s="301"/>
      <c r="C667" s="302"/>
      <c r="D667" s="301"/>
      <c r="E667" s="302"/>
      <c r="F667" s="301"/>
      <c r="G667" s="302"/>
      <c r="H667" s="301"/>
      <c r="I667" s="302"/>
      <c r="J667" s="301"/>
      <c r="K667" s="302"/>
      <c r="L667" s="301"/>
      <c r="M667" s="302"/>
      <c r="N667" s="301"/>
      <c r="O667" s="302"/>
      <c r="P667" s="301"/>
      <c r="Q667" s="302"/>
      <c r="R667" s="301"/>
      <c r="S667" s="302"/>
      <c r="T667" s="301"/>
      <c r="U667" s="302"/>
      <c r="V667" s="301"/>
      <c r="W667" s="302"/>
      <c r="X667" s="301"/>
      <c r="Y667" s="302"/>
      <c r="Z667" s="301"/>
      <c r="AA667" s="302"/>
      <c r="AB667" s="301"/>
      <c r="AC667" s="302"/>
      <c r="AD667" s="301"/>
      <c r="AE667" s="302"/>
      <c r="AF667" s="301"/>
      <c r="AG667" s="302"/>
      <c r="AH667" s="301"/>
      <c r="AI667" s="302"/>
      <c r="AJ667" s="301"/>
      <c r="AK667" s="302"/>
      <c r="AL667" s="301"/>
      <c r="AM667" s="302"/>
      <c r="AN667" s="301"/>
      <c r="AO667" s="302"/>
      <c r="AP667" s="301"/>
      <c r="AQ667" s="302"/>
      <c r="AR667" s="301"/>
      <c r="AS667" s="302"/>
      <c r="AT667" s="301"/>
      <c r="AU667" s="302"/>
      <c r="AV667" s="301"/>
      <c r="AW667" s="302"/>
      <c r="AX667" s="301"/>
      <c r="AY667" s="302"/>
      <c r="AZ667" s="301"/>
      <c r="BA667" s="302"/>
      <c r="BB667" s="301"/>
    </row>
    <row r="668" spans="1:54" ht="14.25" customHeight="1" x14ac:dyDescent="0.25">
      <c r="A668" s="322"/>
      <c r="B668" s="301"/>
      <c r="C668" s="302"/>
      <c r="D668" s="301"/>
      <c r="E668" s="302"/>
      <c r="F668" s="301"/>
      <c r="G668" s="302"/>
      <c r="H668" s="301"/>
      <c r="I668" s="302"/>
      <c r="J668" s="301"/>
      <c r="K668" s="302"/>
      <c r="L668" s="301"/>
      <c r="M668" s="302"/>
      <c r="N668" s="301"/>
      <c r="O668" s="302"/>
      <c r="P668" s="301"/>
      <c r="Q668" s="302"/>
      <c r="R668" s="301"/>
      <c r="S668" s="302"/>
      <c r="T668" s="301"/>
      <c r="U668" s="302"/>
      <c r="V668" s="301"/>
      <c r="W668" s="302"/>
      <c r="X668" s="301"/>
      <c r="Y668" s="302"/>
      <c r="Z668" s="301"/>
      <c r="AA668" s="302"/>
      <c r="AB668" s="301"/>
      <c r="AC668" s="302"/>
      <c r="AD668" s="301"/>
      <c r="AE668" s="302"/>
      <c r="AF668" s="301"/>
      <c r="AG668" s="302"/>
      <c r="AH668" s="301"/>
      <c r="AI668" s="302"/>
      <c r="AJ668" s="301"/>
      <c r="AK668" s="302"/>
      <c r="AL668" s="301"/>
      <c r="AM668" s="302"/>
      <c r="AN668" s="301"/>
      <c r="AO668" s="302"/>
      <c r="AP668" s="301"/>
      <c r="AQ668" s="302"/>
      <c r="AR668" s="301"/>
      <c r="AS668" s="302"/>
      <c r="AT668" s="301"/>
      <c r="AU668" s="302"/>
      <c r="AV668" s="301"/>
      <c r="AW668" s="302"/>
      <c r="AX668" s="301"/>
      <c r="AY668" s="302"/>
      <c r="AZ668" s="301"/>
      <c r="BA668" s="302"/>
      <c r="BB668" s="301"/>
    </row>
    <row r="669" spans="1:54" ht="14.25" customHeight="1" x14ac:dyDescent="0.25">
      <c r="A669" s="322"/>
      <c r="B669" s="301"/>
      <c r="C669" s="302"/>
      <c r="D669" s="301"/>
      <c r="E669" s="302"/>
      <c r="F669" s="301"/>
      <c r="G669" s="302"/>
      <c r="H669" s="301"/>
      <c r="I669" s="302"/>
      <c r="J669" s="301"/>
      <c r="K669" s="302"/>
      <c r="L669" s="301"/>
      <c r="M669" s="302"/>
      <c r="N669" s="301"/>
      <c r="O669" s="302"/>
      <c r="P669" s="301"/>
      <c r="Q669" s="302"/>
      <c r="R669" s="301"/>
      <c r="S669" s="302"/>
      <c r="T669" s="301"/>
      <c r="U669" s="302"/>
      <c r="V669" s="301"/>
      <c r="W669" s="302"/>
      <c r="X669" s="301"/>
      <c r="Y669" s="302"/>
      <c r="Z669" s="301"/>
      <c r="AA669" s="302"/>
      <c r="AB669" s="301"/>
      <c r="AC669" s="302"/>
      <c r="AD669" s="301"/>
      <c r="AE669" s="302"/>
      <c r="AF669" s="301"/>
      <c r="AG669" s="302"/>
      <c r="AH669" s="301"/>
      <c r="AI669" s="302"/>
      <c r="AJ669" s="301"/>
      <c r="AK669" s="302"/>
      <c r="AL669" s="301"/>
      <c r="AM669" s="302"/>
      <c r="AN669" s="301"/>
      <c r="AO669" s="302"/>
      <c r="AP669" s="301"/>
      <c r="AQ669" s="302"/>
      <c r="AR669" s="301"/>
      <c r="AS669" s="302"/>
      <c r="AT669" s="301"/>
      <c r="AU669" s="302"/>
      <c r="AV669" s="301"/>
      <c r="AW669" s="302"/>
      <c r="AX669" s="301"/>
      <c r="AY669" s="302"/>
      <c r="AZ669" s="301"/>
      <c r="BA669" s="302"/>
      <c r="BB669" s="301"/>
    </row>
    <row r="670" spans="1:54" ht="14.25" customHeight="1" x14ac:dyDescent="0.25">
      <c r="A670" s="322"/>
      <c r="B670" s="301"/>
      <c r="C670" s="302"/>
      <c r="D670" s="301"/>
      <c r="E670" s="302"/>
      <c r="F670" s="301"/>
      <c r="G670" s="302"/>
      <c r="H670" s="301"/>
      <c r="I670" s="302"/>
      <c r="J670" s="301"/>
      <c r="K670" s="302"/>
      <c r="L670" s="301"/>
      <c r="M670" s="302"/>
      <c r="N670" s="301"/>
      <c r="O670" s="302"/>
      <c r="P670" s="301"/>
      <c r="Q670" s="302"/>
      <c r="R670" s="301"/>
      <c r="S670" s="302"/>
      <c r="T670" s="301"/>
      <c r="U670" s="302"/>
      <c r="V670" s="301"/>
      <c r="W670" s="302"/>
      <c r="X670" s="301"/>
      <c r="Y670" s="302"/>
      <c r="Z670" s="301"/>
      <c r="AA670" s="302"/>
      <c r="AB670" s="301"/>
      <c r="AC670" s="302"/>
      <c r="AD670" s="301"/>
      <c r="AE670" s="302"/>
      <c r="AF670" s="301"/>
      <c r="AG670" s="302"/>
      <c r="AH670" s="301"/>
      <c r="AI670" s="302"/>
      <c r="AJ670" s="301"/>
      <c r="AK670" s="302"/>
      <c r="AL670" s="301"/>
      <c r="AM670" s="302"/>
      <c r="AN670" s="301"/>
      <c r="AO670" s="302"/>
      <c r="AP670" s="301"/>
      <c r="AQ670" s="302"/>
      <c r="AR670" s="301"/>
      <c r="AS670" s="302"/>
      <c r="AT670" s="301"/>
      <c r="AU670" s="302"/>
      <c r="AV670" s="301"/>
      <c r="AW670" s="302"/>
      <c r="AX670" s="301"/>
      <c r="AY670" s="302"/>
      <c r="AZ670" s="301"/>
      <c r="BA670" s="302"/>
      <c r="BB670" s="301"/>
    </row>
    <row r="671" spans="1:54" ht="14.25" customHeight="1" x14ac:dyDescent="0.25">
      <c r="A671" s="322"/>
      <c r="B671" s="301"/>
      <c r="C671" s="302"/>
      <c r="D671" s="301"/>
      <c r="E671" s="302"/>
      <c r="F671" s="301"/>
      <c r="G671" s="302"/>
      <c r="H671" s="301"/>
      <c r="I671" s="302"/>
      <c r="J671" s="301"/>
      <c r="K671" s="302"/>
      <c r="L671" s="301"/>
      <c r="M671" s="302"/>
      <c r="N671" s="301"/>
      <c r="O671" s="302"/>
      <c r="P671" s="301"/>
      <c r="Q671" s="302"/>
      <c r="R671" s="301"/>
      <c r="S671" s="302"/>
      <c r="T671" s="301"/>
      <c r="U671" s="302"/>
      <c r="V671" s="301"/>
      <c r="W671" s="302"/>
      <c r="X671" s="301"/>
      <c r="Y671" s="302"/>
      <c r="Z671" s="301"/>
      <c r="AA671" s="302"/>
      <c r="AB671" s="301"/>
      <c r="AC671" s="302"/>
      <c r="AD671" s="301"/>
      <c r="AE671" s="302"/>
      <c r="AF671" s="301"/>
      <c r="AG671" s="302"/>
      <c r="AH671" s="301"/>
      <c r="AI671" s="302"/>
      <c r="AJ671" s="301"/>
      <c r="AK671" s="302"/>
      <c r="AL671" s="301"/>
      <c r="AM671" s="302"/>
      <c r="AN671" s="301"/>
      <c r="AO671" s="302"/>
      <c r="AP671" s="301"/>
      <c r="AQ671" s="302"/>
      <c r="AR671" s="301"/>
      <c r="AS671" s="302"/>
      <c r="AT671" s="301"/>
      <c r="AU671" s="302"/>
      <c r="AV671" s="301"/>
      <c r="AW671" s="302"/>
      <c r="AX671" s="301"/>
      <c r="AY671" s="302"/>
      <c r="AZ671" s="301"/>
      <c r="BA671" s="302"/>
      <c r="BB671" s="301"/>
    </row>
    <row r="672" spans="1:54" ht="14.25" customHeight="1" x14ac:dyDescent="0.25">
      <c r="A672" s="322"/>
      <c r="B672" s="301"/>
      <c r="C672" s="302"/>
      <c r="D672" s="301"/>
      <c r="E672" s="302"/>
      <c r="F672" s="301"/>
      <c r="G672" s="302"/>
      <c r="H672" s="301"/>
      <c r="I672" s="302"/>
      <c r="J672" s="301"/>
      <c r="K672" s="302"/>
      <c r="L672" s="301"/>
      <c r="M672" s="302"/>
      <c r="N672" s="301"/>
      <c r="O672" s="302"/>
      <c r="P672" s="301"/>
      <c r="Q672" s="302"/>
      <c r="R672" s="301"/>
      <c r="S672" s="302"/>
      <c r="T672" s="301"/>
      <c r="U672" s="302"/>
      <c r="V672" s="301"/>
      <c r="W672" s="302"/>
      <c r="X672" s="301"/>
      <c r="Y672" s="302"/>
      <c r="Z672" s="301"/>
      <c r="AA672" s="302"/>
      <c r="AB672" s="301"/>
      <c r="AC672" s="302"/>
      <c r="AD672" s="301"/>
      <c r="AE672" s="302"/>
      <c r="AF672" s="301"/>
      <c r="AG672" s="302"/>
      <c r="AH672" s="301"/>
      <c r="AI672" s="302"/>
      <c r="AJ672" s="301"/>
      <c r="AK672" s="302"/>
      <c r="AL672" s="301"/>
      <c r="AM672" s="302"/>
      <c r="AN672" s="301"/>
      <c r="AO672" s="302"/>
      <c r="AP672" s="301"/>
      <c r="AQ672" s="302"/>
      <c r="AR672" s="301"/>
      <c r="AS672" s="302"/>
      <c r="AT672" s="301"/>
      <c r="AU672" s="302"/>
      <c r="AV672" s="301"/>
      <c r="AW672" s="302"/>
      <c r="AX672" s="301"/>
      <c r="AY672" s="302"/>
      <c r="AZ672" s="301"/>
      <c r="BA672" s="302"/>
      <c r="BB672" s="301"/>
    </row>
    <row r="673" spans="1:54" ht="14.25" customHeight="1" x14ac:dyDescent="0.25">
      <c r="A673" s="322"/>
      <c r="B673" s="301"/>
      <c r="C673" s="302"/>
      <c r="D673" s="301"/>
      <c r="E673" s="302"/>
      <c r="F673" s="301"/>
      <c r="G673" s="302"/>
      <c r="H673" s="301"/>
      <c r="I673" s="302"/>
      <c r="J673" s="301"/>
      <c r="K673" s="302"/>
      <c r="L673" s="301"/>
      <c r="M673" s="302"/>
      <c r="N673" s="301"/>
      <c r="O673" s="302"/>
      <c r="P673" s="301"/>
      <c r="Q673" s="302"/>
      <c r="R673" s="301"/>
      <c r="S673" s="302"/>
      <c r="T673" s="301"/>
      <c r="U673" s="302"/>
      <c r="V673" s="301"/>
      <c r="W673" s="302"/>
      <c r="X673" s="301"/>
      <c r="Y673" s="302"/>
      <c r="Z673" s="301"/>
      <c r="AA673" s="302"/>
      <c r="AB673" s="301"/>
      <c r="AC673" s="302"/>
      <c r="AD673" s="301"/>
      <c r="AE673" s="302"/>
      <c r="AF673" s="301"/>
      <c r="AG673" s="302"/>
      <c r="AH673" s="301"/>
      <c r="AI673" s="302"/>
      <c r="AJ673" s="301"/>
      <c r="AK673" s="302"/>
      <c r="AL673" s="301"/>
      <c r="AM673" s="302"/>
      <c r="AN673" s="301"/>
      <c r="AO673" s="302"/>
      <c r="AP673" s="301"/>
      <c r="AQ673" s="302"/>
      <c r="AR673" s="301"/>
      <c r="AS673" s="302"/>
      <c r="AT673" s="301"/>
      <c r="AU673" s="302"/>
      <c r="AV673" s="301"/>
      <c r="AW673" s="302"/>
      <c r="AX673" s="301"/>
      <c r="AY673" s="302"/>
      <c r="AZ673" s="301"/>
      <c r="BA673" s="302"/>
      <c r="BB673" s="301"/>
    </row>
    <row r="674" spans="1:54" ht="14.25" customHeight="1" x14ac:dyDescent="0.25">
      <c r="A674" s="322"/>
      <c r="B674" s="301"/>
      <c r="C674" s="302"/>
      <c r="D674" s="301"/>
      <c r="E674" s="302"/>
      <c r="F674" s="301"/>
      <c r="G674" s="302"/>
      <c r="H674" s="301"/>
      <c r="I674" s="302"/>
      <c r="J674" s="301"/>
      <c r="K674" s="302"/>
      <c r="L674" s="301"/>
      <c r="M674" s="302"/>
      <c r="N674" s="301"/>
      <c r="O674" s="302"/>
      <c r="P674" s="301"/>
      <c r="Q674" s="302"/>
      <c r="R674" s="301"/>
      <c r="S674" s="302"/>
      <c r="T674" s="301"/>
      <c r="U674" s="302"/>
      <c r="V674" s="301"/>
      <c r="W674" s="302"/>
      <c r="X674" s="301"/>
      <c r="Y674" s="302"/>
      <c r="Z674" s="301"/>
      <c r="AA674" s="302"/>
      <c r="AB674" s="301"/>
      <c r="AC674" s="302"/>
      <c r="AD674" s="301"/>
      <c r="AE674" s="302"/>
      <c r="AF674" s="301"/>
      <c r="AG674" s="302"/>
      <c r="AH674" s="301"/>
      <c r="AI674" s="302"/>
      <c r="AJ674" s="301"/>
      <c r="AK674" s="302"/>
      <c r="AL674" s="301"/>
      <c r="AM674" s="302"/>
      <c r="AN674" s="301"/>
      <c r="AO674" s="302"/>
      <c r="AP674" s="301"/>
      <c r="AQ674" s="302"/>
      <c r="AR674" s="301"/>
      <c r="AS674" s="302"/>
      <c r="AT674" s="301"/>
      <c r="AU674" s="302"/>
      <c r="AV674" s="301"/>
      <c r="AW674" s="302"/>
      <c r="AX674" s="301"/>
      <c r="AY674" s="302"/>
      <c r="AZ674" s="301"/>
      <c r="BA674" s="302"/>
      <c r="BB674" s="301"/>
    </row>
    <row r="675" spans="1:54" ht="14.25" customHeight="1" x14ac:dyDescent="0.25">
      <c r="A675" s="322"/>
      <c r="B675" s="301"/>
      <c r="C675" s="302"/>
      <c r="D675" s="301"/>
      <c r="E675" s="302"/>
      <c r="F675" s="301"/>
      <c r="G675" s="302"/>
      <c r="H675" s="301"/>
      <c r="I675" s="302"/>
      <c r="J675" s="301"/>
      <c r="K675" s="302"/>
      <c r="L675" s="301"/>
      <c r="M675" s="302"/>
      <c r="N675" s="301"/>
      <c r="O675" s="302"/>
      <c r="P675" s="301"/>
      <c r="Q675" s="302"/>
      <c r="R675" s="301"/>
      <c r="S675" s="302"/>
      <c r="T675" s="301"/>
      <c r="U675" s="302"/>
      <c r="V675" s="301"/>
      <c r="W675" s="302"/>
      <c r="X675" s="301"/>
      <c r="Y675" s="302"/>
      <c r="Z675" s="301"/>
      <c r="AA675" s="302"/>
      <c r="AB675" s="301"/>
      <c r="AC675" s="302"/>
      <c r="AD675" s="301"/>
      <c r="AE675" s="302"/>
      <c r="AF675" s="301"/>
      <c r="AG675" s="302"/>
      <c r="AH675" s="301"/>
      <c r="AI675" s="302"/>
      <c r="AJ675" s="301"/>
      <c r="AK675" s="302"/>
      <c r="AL675" s="301"/>
      <c r="AM675" s="302"/>
      <c r="AN675" s="301"/>
      <c r="AO675" s="302"/>
      <c r="AP675" s="301"/>
      <c r="AQ675" s="302"/>
      <c r="AR675" s="301"/>
      <c r="AS675" s="302"/>
      <c r="AT675" s="301"/>
      <c r="AU675" s="302"/>
      <c r="AV675" s="301"/>
      <c r="AW675" s="302"/>
      <c r="AX675" s="301"/>
      <c r="AY675" s="302"/>
      <c r="AZ675" s="301"/>
      <c r="BA675" s="302"/>
      <c r="BB675" s="301"/>
    </row>
    <row r="676" spans="1:54" ht="14.25" customHeight="1" x14ac:dyDescent="0.25">
      <c r="A676" s="322"/>
      <c r="B676" s="301"/>
      <c r="C676" s="302"/>
      <c r="D676" s="301"/>
      <c r="E676" s="302"/>
      <c r="F676" s="301"/>
      <c r="G676" s="302"/>
      <c r="H676" s="301"/>
      <c r="I676" s="302"/>
      <c r="J676" s="301"/>
      <c r="K676" s="302"/>
      <c r="L676" s="301"/>
      <c r="M676" s="302"/>
      <c r="N676" s="301"/>
      <c r="O676" s="302"/>
      <c r="P676" s="301"/>
      <c r="Q676" s="302"/>
      <c r="R676" s="301"/>
      <c r="S676" s="302"/>
      <c r="T676" s="301"/>
      <c r="U676" s="302"/>
      <c r="V676" s="301"/>
      <c r="W676" s="302"/>
      <c r="X676" s="301"/>
      <c r="Y676" s="302"/>
      <c r="Z676" s="301"/>
      <c r="AA676" s="302"/>
      <c r="AB676" s="301"/>
      <c r="AC676" s="302"/>
      <c r="AD676" s="301"/>
      <c r="AE676" s="302"/>
      <c r="AF676" s="301"/>
      <c r="AG676" s="302"/>
      <c r="AH676" s="301"/>
      <c r="AI676" s="302"/>
      <c r="AJ676" s="301"/>
      <c r="AK676" s="302"/>
      <c r="AL676" s="301"/>
      <c r="AM676" s="302"/>
      <c r="AN676" s="301"/>
      <c r="AO676" s="302"/>
      <c r="AP676" s="301"/>
      <c r="AQ676" s="302"/>
      <c r="AR676" s="301"/>
      <c r="AS676" s="302"/>
      <c r="AT676" s="301"/>
      <c r="AU676" s="302"/>
      <c r="AV676" s="301"/>
      <c r="AW676" s="302"/>
      <c r="AX676" s="301"/>
      <c r="AY676" s="302"/>
      <c r="AZ676" s="301"/>
      <c r="BA676" s="302"/>
      <c r="BB676" s="301"/>
    </row>
    <row r="677" spans="1:54" ht="14.25" customHeight="1" x14ac:dyDescent="0.25">
      <c r="A677" s="322"/>
      <c r="B677" s="301"/>
      <c r="C677" s="302"/>
      <c r="D677" s="301"/>
      <c r="E677" s="302"/>
      <c r="F677" s="301"/>
      <c r="G677" s="302"/>
      <c r="H677" s="301"/>
      <c r="I677" s="302"/>
      <c r="J677" s="301"/>
      <c r="K677" s="302"/>
      <c r="L677" s="301"/>
      <c r="M677" s="302"/>
      <c r="N677" s="301"/>
      <c r="O677" s="302"/>
      <c r="P677" s="301"/>
      <c r="Q677" s="302"/>
      <c r="R677" s="301"/>
      <c r="S677" s="302"/>
      <c r="T677" s="301"/>
      <c r="U677" s="302"/>
      <c r="V677" s="301"/>
      <c r="W677" s="302"/>
      <c r="X677" s="301"/>
      <c r="Y677" s="302"/>
      <c r="Z677" s="301"/>
      <c r="AA677" s="302"/>
      <c r="AB677" s="301"/>
      <c r="AC677" s="302"/>
      <c r="AD677" s="301"/>
      <c r="AE677" s="302"/>
      <c r="AF677" s="301"/>
      <c r="AG677" s="302"/>
      <c r="AH677" s="301"/>
      <c r="AI677" s="302"/>
      <c r="AJ677" s="301"/>
      <c r="AK677" s="302"/>
      <c r="AL677" s="301"/>
      <c r="AM677" s="302"/>
      <c r="AN677" s="301"/>
      <c r="AO677" s="302"/>
      <c r="AP677" s="301"/>
      <c r="AQ677" s="302"/>
      <c r="AR677" s="301"/>
      <c r="AS677" s="302"/>
      <c r="AT677" s="301"/>
      <c r="AU677" s="302"/>
      <c r="AV677" s="301"/>
      <c r="AW677" s="302"/>
      <c r="AX677" s="301"/>
      <c r="AY677" s="302"/>
      <c r="AZ677" s="301"/>
      <c r="BA677" s="302"/>
      <c r="BB677" s="301"/>
    </row>
    <row r="678" spans="1:54" ht="14.25" customHeight="1" x14ac:dyDescent="0.25">
      <c r="A678" s="322"/>
      <c r="B678" s="301"/>
      <c r="C678" s="302"/>
      <c r="D678" s="301"/>
      <c r="E678" s="302"/>
      <c r="F678" s="301"/>
      <c r="G678" s="302"/>
      <c r="H678" s="301"/>
      <c r="I678" s="302"/>
      <c r="J678" s="301"/>
      <c r="K678" s="302"/>
      <c r="L678" s="301"/>
      <c r="M678" s="302"/>
      <c r="N678" s="301"/>
      <c r="O678" s="302"/>
      <c r="P678" s="301"/>
      <c r="Q678" s="302"/>
      <c r="R678" s="301"/>
      <c r="S678" s="302"/>
      <c r="T678" s="301"/>
      <c r="U678" s="302"/>
      <c r="V678" s="301"/>
      <c r="W678" s="302"/>
      <c r="X678" s="301"/>
      <c r="Y678" s="302"/>
      <c r="Z678" s="301"/>
      <c r="AA678" s="302"/>
      <c r="AB678" s="301"/>
      <c r="AC678" s="302"/>
      <c r="AD678" s="301"/>
      <c r="AE678" s="302"/>
      <c r="AF678" s="301"/>
      <c r="AG678" s="302"/>
      <c r="AH678" s="301"/>
      <c r="AI678" s="302"/>
      <c r="AJ678" s="301"/>
      <c r="AK678" s="302"/>
      <c r="AL678" s="301"/>
      <c r="AM678" s="302"/>
      <c r="AN678" s="301"/>
      <c r="AO678" s="302"/>
      <c r="AP678" s="301"/>
      <c r="AQ678" s="302"/>
      <c r="AR678" s="301"/>
      <c r="AS678" s="302"/>
      <c r="AT678" s="301"/>
      <c r="AU678" s="302"/>
      <c r="AV678" s="301"/>
      <c r="AW678" s="302"/>
      <c r="AX678" s="301"/>
      <c r="AY678" s="302"/>
      <c r="AZ678" s="301"/>
      <c r="BA678" s="302"/>
      <c r="BB678" s="301"/>
    </row>
    <row r="679" spans="1:54" ht="14.25" customHeight="1" x14ac:dyDescent="0.25">
      <c r="A679" s="322"/>
      <c r="B679" s="301"/>
      <c r="C679" s="302"/>
      <c r="D679" s="301"/>
      <c r="E679" s="302"/>
      <c r="F679" s="301"/>
      <c r="G679" s="302"/>
      <c r="H679" s="301"/>
      <c r="I679" s="302"/>
      <c r="J679" s="301"/>
      <c r="K679" s="302"/>
      <c r="L679" s="301"/>
      <c r="M679" s="302"/>
      <c r="N679" s="301"/>
      <c r="O679" s="302"/>
      <c r="P679" s="301"/>
      <c r="Q679" s="302"/>
      <c r="R679" s="301"/>
      <c r="S679" s="302"/>
      <c r="T679" s="301"/>
      <c r="U679" s="302"/>
      <c r="V679" s="301"/>
      <c r="W679" s="302"/>
      <c r="X679" s="301"/>
      <c r="Y679" s="302"/>
      <c r="Z679" s="301"/>
      <c r="AA679" s="302"/>
      <c r="AB679" s="301"/>
      <c r="AC679" s="302"/>
      <c r="AD679" s="301"/>
      <c r="AE679" s="302"/>
      <c r="AF679" s="301"/>
      <c r="AG679" s="302"/>
      <c r="AH679" s="301"/>
      <c r="AI679" s="302"/>
      <c r="AJ679" s="301"/>
      <c r="AK679" s="302"/>
      <c r="AL679" s="301"/>
      <c r="AM679" s="302"/>
      <c r="AN679" s="301"/>
      <c r="AO679" s="302"/>
      <c r="AP679" s="301"/>
      <c r="AQ679" s="302"/>
      <c r="AR679" s="301"/>
      <c r="AS679" s="302"/>
      <c r="AT679" s="301"/>
      <c r="AU679" s="302"/>
      <c r="AV679" s="301"/>
      <c r="AW679" s="302"/>
      <c r="AX679" s="301"/>
      <c r="AY679" s="302"/>
      <c r="AZ679" s="301"/>
      <c r="BA679" s="302"/>
      <c r="BB679" s="301"/>
    </row>
    <row r="680" spans="1:54" ht="14.25" customHeight="1" x14ac:dyDescent="0.25">
      <c r="A680" s="322"/>
      <c r="B680" s="301"/>
      <c r="C680" s="302"/>
      <c r="D680" s="301"/>
      <c r="E680" s="302"/>
      <c r="F680" s="301"/>
      <c r="G680" s="302"/>
      <c r="H680" s="301"/>
      <c r="I680" s="302"/>
      <c r="J680" s="301"/>
      <c r="K680" s="302"/>
      <c r="L680" s="301"/>
      <c r="M680" s="302"/>
      <c r="N680" s="301"/>
      <c r="O680" s="302"/>
      <c r="P680" s="301"/>
      <c r="Q680" s="302"/>
      <c r="R680" s="301"/>
      <c r="S680" s="302"/>
      <c r="T680" s="301"/>
      <c r="U680" s="302"/>
      <c r="V680" s="301"/>
      <c r="W680" s="302"/>
      <c r="X680" s="301"/>
      <c r="Y680" s="302"/>
      <c r="Z680" s="301"/>
      <c r="AA680" s="302"/>
      <c r="AB680" s="301"/>
      <c r="AC680" s="302"/>
      <c r="AD680" s="301"/>
      <c r="AE680" s="302"/>
      <c r="AF680" s="301"/>
      <c r="AG680" s="302"/>
      <c r="AH680" s="301"/>
      <c r="AI680" s="302"/>
      <c r="AJ680" s="301"/>
      <c r="AK680" s="302"/>
      <c r="AL680" s="301"/>
      <c r="AM680" s="302"/>
      <c r="AN680" s="301"/>
      <c r="AO680" s="302"/>
      <c r="AP680" s="301"/>
      <c r="AQ680" s="302"/>
      <c r="AR680" s="301"/>
      <c r="AS680" s="302"/>
      <c r="AT680" s="301"/>
      <c r="AU680" s="302"/>
      <c r="AV680" s="301"/>
      <c r="AW680" s="302"/>
      <c r="AX680" s="301"/>
      <c r="AY680" s="302"/>
      <c r="AZ680" s="301"/>
      <c r="BA680" s="302"/>
      <c r="BB680" s="301"/>
    </row>
    <row r="681" spans="1:54" ht="14.25" customHeight="1" x14ac:dyDescent="0.25">
      <c r="A681" s="322"/>
      <c r="B681" s="301"/>
      <c r="C681" s="302"/>
      <c r="D681" s="301"/>
      <c r="E681" s="302"/>
      <c r="F681" s="301"/>
      <c r="G681" s="302"/>
      <c r="H681" s="301"/>
      <c r="I681" s="302"/>
      <c r="J681" s="301"/>
      <c r="K681" s="302"/>
      <c r="L681" s="301"/>
      <c r="M681" s="302"/>
      <c r="N681" s="301"/>
      <c r="O681" s="302"/>
      <c r="P681" s="301"/>
      <c r="Q681" s="302"/>
      <c r="R681" s="301"/>
      <c r="S681" s="302"/>
      <c r="T681" s="301"/>
      <c r="U681" s="302"/>
      <c r="V681" s="301"/>
      <c r="W681" s="302"/>
      <c r="X681" s="301"/>
      <c r="Y681" s="302"/>
      <c r="Z681" s="301"/>
      <c r="AA681" s="302"/>
      <c r="AB681" s="301"/>
      <c r="AC681" s="302"/>
      <c r="AD681" s="301"/>
      <c r="AE681" s="302"/>
      <c r="AF681" s="301"/>
      <c r="AG681" s="302"/>
      <c r="AH681" s="301"/>
      <c r="AI681" s="302"/>
      <c r="AJ681" s="301"/>
      <c r="AK681" s="302"/>
      <c r="AL681" s="301"/>
      <c r="AM681" s="302"/>
      <c r="AN681" s="301"/>
      <c r="AO681" s="302"/>
      <c r="AP681" s="301"/>
      <c r="AQ681" s="302"/>
      <c r="AR681" s="301"/>
      <c r="AS681" s="302"/>
      <c r="AT681" s="301"/>
      <c r="AU681" s="302"/>
      <c r="AV681" s="301"/>
      <c r="AW681" s="302"/>
      <c r="AX681" s="301"/>
      <c r="AY681" s="302"/>
      <c r="AZ681" s="301"/>
      <c r="BA681" s="302"/>
      <c r="BB681" s="301"/>
    </row>
    <row r="682" spans="1:54" ht="14.25" customHeight="1" x14ac:dyDescent="0.25">
      <c r="A682" s="322"/>
      <c r="B682" s="301"/>
      <c r="C682" s="302"/>
      <c r="D682" s="301"/>
      <c r="E682" s="302"/>
      <c r="F682" s="301"/>
      <c r="G682" s="302"/>
      <c r="H682" s="301"/>
      <c r="I682" s="302"/>
      <c r="J682" s="301"/>
      <c r="K682" s="302"/>
      <c r="L682" s="301"/>
      <c r="M682" s="302"/>
      <c r="N682" s="301"/>
      <c r="O682" s="302"/>
      <c r="P682" s="301"/>
      <c r="Q682" s="302"/>
      <c r="R682" s="301"/>
      <c r="S682" s="302"/>
      <c r="T682" s="301"/>
      <c r="U682" s="302"/>
      <c r="V682" s="301"/>
      <c r="W682" s="302"/>
      <c r="X682" s="301"/>
      <c r="Y682" s="302"/>
      <c r="Z682" s="301"/>
      <c r="AA682" s="302"/>
      <c r="AB682" s="301"/>
      <c r="AC682" s="302"/>
      <c r="AD682" s="301"/>
      <c r="AE682" s="302"/>
      <c r="AF682" s="301"/>
      <c r="AG682" s="302"/>
      <c r="AH682" s="301"/>
      <c r="AI682" s="302"/>
      <c r="AJ682" s="301"/>
      <c r="AK682" s="302"/>
      <c r="AL682" s="301"/>
      <c r="AM682" s="302"/>
      <c r="AN682" s="301"/>
      <c r="AO682" s="302"/>
      <c r="AP682" s="301"/>
      <c r="AQ682" s="302"/>
      <c r="AR682" s="301"/>
      <c r="AS682" s="302"/>
      <c r="AT682" s="301"/>
      <c r="AU682" s="302"/>
      <c r="AV682" s="301"/>
      <c r="AW682" s="302"/>
      <c r="AX682" s="301"/>
      <c r="AY682" s="302"/>
      <c r="AZ682" s="301"/>
      <c r="BA682" s="302"/>
      <c r="BB682" s="301"/>
    </row>
    <row r="683" spans="1:54" ht="14.25" customHeight="1" x14ac:dyDescent="0.25">
      <c r="A683" s="322"/>
      <c r="B683" s="301"/>
      <c r="C683" s="302"/>
      <c r="D683" s="301"/>
      <c r="E683" s="302"/>
      <c r="F683" s="301"/>
      <c r="G683" s="302"/>
      <c r="H683" s="301"/>
      <c r="I683" s="302"/>
      <c r="J683" s="301"/>
      <c r="K683" s="302"/>
      <c r="L683" s="301"/>
      <c r="M683" s="302"/>
      <c r="N683" s="301"/>
      <c r="O683" s="302"/>
      <c r="P683" s="301"/>
      <c r="Q683" s="302"/>
      <c r="R683" s="301"/>
      <c r="S683" s="302"/>
      <c r="T683" s="301"/>
      <c r="U683" s="302"/>
      <c r="V683" s="301"/>
      <c r="W683" s="302"/>
      <c r="X683" s="301"/>
      <c r="Y683" s="302"/>
      <c r="Z683" s="301"/>
      <c r="AA683" s="302"/>
      <c r="AB683" s="301"/>
      <c r="AC683" s="302"/>
      <c r="AD683" s="301"/>
      <c r="AE683" s="302"/>
      <c r="AF683" s="301"/>
      <c r="AG683" s="302"/>
      <c r="AH683" s="301"/>
      <c r="AI683" s="302"/>
      <c r="AJ683" s="301"/>
      <c r="AK683" s="302"/>
      <c r="AL683" s="301"/>
      <c r="AM683" s="302"/>
      <c r="AN683" s="301"/>
      <c r="AO683" s="302"/>
      <c r="AP683" s="301"/>
      <c r="AQ683" s="302"/>
      <c r="AR683" s="301"/>
      <c r="AS683" s="302"/>
      <c r="AT683" s="301"/>
      <c r="AU683" s="302"/>
      <c r="AV683" s="301"/>
      <c r="AW683" s="302"/>
      <c r="AX683" s="301"/>
      <c r="AY683" s="302"/>
      <c r="AZ683" s="301"/>
      <c r="BA683" s="302"/>
      <c r="BB683" s="301"/>
    </row>
    <row r="684" spans="1:54" ht="14.25" customHeight="1" x14ac:dyDescent="0.25">
      <c r="A684" s="322"/>
      <c r="B684" s="301"/>
      <c r="C684" s="302"/>
      <c r="D684" s="301"/>
      <c r="E684" s="302"/>
      <c r="F684" s="301"/>
      <c r="G684" s="302"/>
      <c r="H684" s="301"/>
      <c r="I684" s="302"/>
      <c r="J684" s="301"/>
      <c r="K684" s="302"/>
      <c r="L684" s="301"/>
      <c r="M684" s="302"/>
      <c r="N684" s="301"/>
      <c r="O684" s="302"/>
      <c r="P684" s="301"/>
      <c r="Q684" s="302"/>
      <c r="R684" s="301"/>
      <c r="S684" s="302"/>
      <c r="T684" s="301"/>
      <c r="U684" s="302"/>
      <c r="V684" s="301"/>
      <c r="W684" s="302"/>
      <c r="X684" s="301"/>
      <c r="Y684" s="302"/>
      <c r="Z684" s="301"/>
      <c r="AA684" s="302"/>
      <c r="AB684" s="301"/>
      <c r="AC684" s="302"/>
      <c r="AD684" s="301"/>
      <c r="AE684" s="302"/>
      <c r="AF684" s="301"/>
      <c r="AG684" s="302"/>
      <c r="AH684" s="301"/>
      <c r="AI684" s="302"/>
      <c r="AJ684" s="301"/>
      <c r="AK684" s="302"/>
      <c r="AL684" s="301"/>
      <c r="AM684" s="302"/>
      <c r="AN684" s="301"/>
      <c r="AO684" s="302"/>
      <c r="AP684" s="301"/>
      <c r="AQ684" s="302"/>
      <c r="AR684" s="301"/>
      <c r="AS684" s="302"/>
      <c r="AT684" s="301"/>
      <c r="AU684" s="302"/>
      <c r="AV684" s="301"/>
      <c r="AW684" s="302"/>
      <c r="AX684" s="301"/>
      <c r="AY684" s="302"/>
      <c r="AZ684" s="301"/>
      <c r="BA684" s="302"/>
      <c r="BB684" s="301"/>
    </row>
    <row r="685" spans="1:54" ht="14.25" customHeight="1" x14ac:dyDescent="0.25">
      <c r="A685" s="322"/>
      <c r="B685" s="301"/>
      <c r="C685" s="302"/>
      <c r="D685" s="301"/>
      <c r="E685" s="302"/>
      <c r="F685" s="301"/>
      <c r="G685" s="302"/>
      <c r="H685" s="301"/>
      <c r="I685" s="302"/>
      <c r="J685" s="301"/>
      <c r="K685" s="302"/>
      <c r="L685" s="301"/>
      <c r="M685" s="302"/>
      <c r="N685" s="301"/>
      <c r="O685" s="302"/>
      <c r="P685" s="301"/>
      <c r="Q685" s="302"/>
      <c r="R685" s="301"/>
      <c r="S685" s="302"/>
      <c r="T685" s="301"/>
      <c r="U685" s="302"/>
      <c r="V685" s="301"/>
      <c r="W685" s="302"/>
      <c r="X685" s="301"/>
      <c r="Y685" s="302"/>
      <c r="Z685" s="301"/>
      <c r="AA685" s="302"/>
      <c r="AB685" s="301"/>
      <c r="AC685" s="302"/>
      <c r="AD685" s="301"/>
      <c r="AE685" s="302"/>
      <c r="AF685" s="301"/>
      <c r="AG685" s="302"/>
      <c r="AH685" s="301"/>
      <c r="AI685" s="302"/>
      <c r="AJ685" s="301"/>
      <c r="AK685" s="302"/>
      <c r="AL685" s="301"/>
      <c r="AM685" s="302"/>
      <c r="AN685" s="301"/>
      <c r="AO685" s="302"/>
      <c r="AP685" s="301"/>
      <c r="AQ685" s="302"/>
      <c r="AR685" s="301"/>
      <c r="AS685" s="302"/>
      <c r="AT685" s="301"/>
      <c r="AU685" s="302"/>
      <c r="AV685" s="301"/>
      <c r="AW685" s="302"/>
      <c r="AX685" s="301"/>
      <c r="AY685" s="302"/>
      <c r="AZ685" s="301"/>
      <c r="BA685" s="302"/>
      <c r="BB685" s="301"/>
    </row>
    <row r="686" spans="1:54" ht="14.25" customHeight="1" x14ac:dyDescent="0.25">
      <c r="A686" s="322"/>
      <c r="B686" s="301"/>
      <c r="C686" s="302"/>
      <c r="D686" s="301"/>
      <c r="E686" s="302"/>
      <c r="F686" s="301"/>
      <c r="G686" s="302"/>
      <c r="H686" s="301"/>
      <c r="I686" s="302"/>
      <c r="J686" s="301"/>
      <c r="K686" s="302"/>
      <c r="L686" s="301"/>
      <c r="M686" s="302"/>
      <c r="N686" s="301"/>
      <c r="O686" s="302"/>
      <c r="P686" s="301"/>
      <c r="Q686" s="302"/>
      <c r="R686" s="301"/>
      <c r="S686" s="302"/>
      <c r="T686" s="301"/>
      <c r="U686" s="302"/>
      <c r="V686" s="301"/>
      <c r="W686" s="302"/>
      <c r="X686" s="301"/>
      <c r="Y686" s="302"/>
      <c r="Z686" s="301"/>
      <c r="AA686" s="302"/>
      <c r="AB686" s="301"/>
      <c r="AC686" s="302"/>
      <c r="AD686" s="301"/>
      <c r="AE686" s="302"/>
      <c r="AF686" s="301"/>
      <c r="AG686" s="302"/>
      <c r="AH686" s="301"/>
      <c r="AI686" s="302"/>
      <c r="AJ686" s="301"/>
      <c r="AK686" s="302"/>
      <c r="AL686" s="301"/>
      <c r="AM686" s="302"/>
      <c r="AN686" s="301"/>
      <c r="AO686" s="302"/>
      <c r="AP686" s="301"/>
      <c r="AQ686" s="302"/>
      <c r="AR686" s="301"/>
      <c r="AS686" s="302"/>
      <c r="AT686" s="301"/>
      <c r="AU686" s="302"/>
      <c r="AV686" s="301"/>
      <c r="AW686" s="302"/>
      <c r="AX686" s="301"/>
      <c r="AY686" s="302"/>
      <c r="AZ686" s="301"/>
      <c r="BA686" s="302"/>
      <c r="BB686" s="301"/>
    </row>
    <row r="687" spans="1:54" ht="14.25" customHeight="1" x14ac:dyDescent="0.25">
      <c r="A687" s="322"/>
      <c r="B687" s="301"/>
      <c r="C687" s="302"/>
      <c r="D687" s="301"/>
      <c r="E687" s="302"/>
      <c r="F687" s="301"/>
      <c r="G687" s="302"/>
      <c r="H687" s="301"/>
      <c r="I687" s="302"/>
      <c r="J687" s="301"/>
      <c r="K687" s="302"/>
      <c r="L687" s="301"/>
      <c r="M687" s="302"/>
      <c r="N687" s="301"/>
      <c r="O687" s="302"/>
      <c r="P687" s="301"/>
      <c r="Q687" s="302"/>
      <c r="R687" s="301"/>
      <c r="S687" s="302"/>
      <c r="T687" s="301"/>
      <c r="U687" s="302"/>
      <c r="V687" s="301"/>
      <c r="W687" s="302"/>
      <c r="X687" s="301"/>
      <c r="Y687" s="302"/>
      <c r="Z687" s="301"/>
      <c r="AA687" s="302"/>
      <c r="AB687" s="301"/>
      <c r="AC687" s="302"/>
      <c r="AD687" s="301"/>
      <c r="AE687" s="302"/>
      <c r="AF687" s="301"/>
      <c r="AG687" s="302"/>
      <c r="AH687" s="301"/>
      <c r="AI687" s="302"/>
      <c r="AJ687" s="301"/>
      <c r="AK687" s="302"/>
      <c r="AL687" s="301"/>
      <c r="AM687" s="302"/>
      <c r="AN687" s="301"/>
      <c r="AO687" s="302"/>
      <c r="AP687" s="301"/>
      <c r="AQ687" s="302"/>
      <c r="AR687" s="301"/>
      <c r="AS687" s="302"/>
      <c r="AT687" s="301"/>
      <c r="AU687" s="302"/>
      <c r="AV687" s="301"/>
      <c r="AW687" s="302"/>
      <c r="AX687" s="301"/>
      <c r="AY687" s="302"/>
      <c r="AZ687" s="301"/>
      <c r="BA687" s="302"/>
      <c r="BB687" s="301"/>
    </row>
    <row r="688" spans="1:54" ht="14.25" customHeight="1" x14ac:dyDescent="0.25">
      <c r="A688" s="322"/>
      <c r="B688" s="301"/>
      <c r="C688" s="302"/>
      <c r="D688" s="301"/>
      <c r="E688" s="302"/>
      <c r="F688" s="301"/>
      <c r="G688" s="302"/>
      <c r="H688" s="301"/>
      <c r="I688" s="302"/>
      <c r="J688" s="301"/>
      <c r="K688" s="302"/>
      <c r="L688" s="301"/>
      <c r="M688" s="302"/>
      <c r="N688" s="301"/>
      <c r="O688" s="302"/>
      <c r="P688" s="301"/>
      <c r="Q688" s="302"/>
      <c r="R688" s="301"/>
      <c r="S688" s="302"/>
      <c r="T688" s="301"/>
      <c r="U688" s="302"/>
      <c r="V688" s="301"/>
      <c r="W688" s="302"/>
      <c r="X688" s="301"/>
      <c r="Y688" s="302"/>
      <c r="Z688" s="301"/>
      <c r="AA688" s="302"/>
      <c r="AB688" s="301"/>
      <c r="AC688" s="302"/>
      <c r="AD688" s="301"/>
      <c r="AE688" s="302"/>
      <c r="AF688" s="301"/>
      <c r="AG688" s="302"/>
      <c r="AH688" s="301"/>
      <c r="AI688" s="302"/>
      <c r="AJ688" s="301"/>
      <c r="AK688" s="302"/>
      <c r="AL688" s="301"/>
      <c r="AM688" s="302"/>
      <c r="AN688" s="301"/>
      <c r="AO688" s="302"/>
      <c r="AP688" s="301"/>
      <c r="AQ688" s="302"/>
      <c r="AR688" s="301"/>
      <c r="AS688" s="302"/>
      <c r="AT688" s="301"/>
      <c r="AU688" s="302"/>
      <c r="AV688" s="301"/>
      <c r="AW688" s="302"/>
      <c r="AX688" s="301"/>
      <c r="AY688" s="302"/>
      <c r="AZ688" s="301"/>
      <c r="BA688" s="302"/>
      <c r="BB688" s="301"/>
    </row>
    <row r="689" spans="1:54" ht="14.25" customHeight="1" x14ac:dyDescent="0.25">
      <c r="A689" s="322"/>
      <c r="B689" s="301"/>
      <c r="C689" s="302"/>
      <c r="D689" s="301"/>
      <c r="E689" s="302"/>
      <c r="F689" s="301"/>
      <c r="G689" s="302"/>
      <c r="H689" s="301"/>
      <c r="I689" s="302"/>
      <c r="J689" s="301"/>
      <c r="K689" s="302"/>
      <c r="L689" s="301"/>
      <c r="M689" s="302"/>
      <c r="N689" s="301"/>
      <c r="O689" s="302"/>
      <c r="P689" s="301"/>
      <c r="Q689" s="302"/>
      <c r="R689" s="301"/>
      <c r="S689" s="302"/>
      <c r="T689" s="301"/>
      <c r="U689" s="302"/>
      <c r="V689" s="301"/>
      <c r="W689" s="302"/>
      <c r="X689" s="301"/>
      <c r="Y689" s="302"/>
      <c r="Z689" s="301"/>
      <c r="AA689" s="302"/>
      <c r="AB689" s="301"/>
      <c r="AC689" s="302"/>
      <c r="AD689" s="301"/>
      <c r="AE689" s="302"/>
      <c r="AF689" s="301"/>
      <c r="AG689" s="302"/>
      <c r="AH689" s="301"/>
      <c r="AI689" s="302"/>
      <c r="AJ689" s="301"/>
      <c r="AK689" s="302"/>
      <c r="AL689" s="301"/>
      <c r="AM689" s="302"/>
      <c r="AN689" s="301"/>
      <c r="AO689" s="302"/>
      <c r="AP689" s="301"/>
      <c r="AQ689" s="302"/>
      <c r="AR689" s="301"/>
      <c r="AS689" s="302"/>
      <c r="AT689" s="301"/>
      <c r="AU689" s="302"/>
      <c r="AV689" s="301"/>
      <c r="AW689" s="302"/>
      <c r="AX689" s="301"/>
      <c r="AY689" s="302"/>
      <c r="AZ689" s="301"/>
      <c r="BA689" s="302"/>
      <c r="BB689" s="301"/>
    </row>
    <row r="690" spans="1:54" ht="14.25" customHeight="1" x14ac:dyDescent="0.25">
      <c r="A690" s="322"/>
      <c r="B690" s="301"/>
      <c r="C690" s="302"/>
      <c r="D690" s="301"/>
      <c r="E690" s="302"/>
      <c r="F690" s="301"/>
      <c r="G690" s="302"/>
      <c r="H690" s="301"/>
      <c r="I690" s="302"/>
      <c r="J690" s="301"/>
      <c r="K690" s="302"/>
      <c r="L690" s="301"/>
      <c r="M690" s="302"/>
      <c r="N690" s="301"/>
      <c r="O690" s="302"/>
      <c r="P690" s="301"/>
      <c r="Q690" s="302"/>
      <c r="R690" s="301"/>
      <c r="S690" s="302"/>
      <c r="T690" s="301"/>
      <c r="U690" s="302"/>
      <c r="V690" s="301"/>
      <c r="W690" s="302"/>
      <c r="X690" s="301"/>
      <c r="Y690" s="302"/>
      <c r="Z690" s="301"/>
      <c r="AA690" s="302"/>
      <c r="AB690" s="301"/>
      <c r="AC690" s="302"/>
      <c r="AD690" s="301"/>
      <c r="AE690" s="302"/>
      <c r="AF690" s="301"/>
      <c r="AG690" s="302"/>
      <c r="AH690" s="301"/>
      <c r="AI690" s="302"/>
      <c r="AJ690" s="301"/>
      <c r="AK690" s="302"/>
      <c r="AL690" s="301"/>
      <c r="AM690" s="302"/>
      <c r="AN690" s="301"/>
      <c r="AO690" s="302"/>
      <c r="AP690" s="301"/>
      <c r="AQ690" s="302"/>
      <c r="AR690" s="301"/>
      <c r="AS690" s="302"/>
      <c r="AT690" s="301"/>
      <c r="AU690" s="302"/>
      <c r="AV690" s="301"/>
      <c r="AW690" s="302"/>
      <c r="AX690" s="301"/>
      <c r="AY690" s="302"/>
      <c r="AZ690" s="301"/>
      <c r="BA690" s="302"/>
      <c r="BB690" s="301"/>
    </row>
    <row r="691" spans="1:54" ht="14.25" customHeight="1" x14ac:dyDescent="0.25">
      <c r="A691" s="322"/>
      <c r="B691" s="301"/>
      <c r="C691" s="302"/>
      <c r="D691" s="301"/>
      <c r="E691" s="302"/>
      <c r="F691" s="301"/>
      <c r="G691" s="302"/>
      <c r="H691" s="301"/>
      <c r="I691" s="302"/>
      <c r="J691" s="301"/>
      <c r="K691" s="302"/>
      <c r="L691" s="301"/>
      <c r="M691" s="302"/>
      <c r="N691" s="301"/>
      <c r="O691" s="302"/>
      <c r="P691" s="301"/>
      <c r="Q691" s="302"/>
      <c r="R691" s="301"/>
      <c r="S691" s="302"/>
      <c r="T691" s="301"/>
      <c r="U691" s="302"/>
      <c r="V691" s="301"/>
      <c r="W691" s="302"/>
      <c r="X691" s="301"/>
      <c r="Y691" s="302"/>
      <c r="Z691" s="301"/>
      <c r="AA691" s="302"/>
      <c r="AB691" s="301"/>
      <c r="AC691" s="302"/>
      <c r="AD691" s="301"/>
      <c r="AE691" s="302"/>
      <c r="AF691" s="301"/>
      <c r="AG691" s="302"/>
      <c r="AH691" s="301"/>
      <c r="AI691" s="302"/>
      <c r="AJ691" s="301"/>
      <c r="AK691" s="302"/>
      <c r="AL691" s="301"/>
      <c r="AM691" s="302"/>
      <c r="AN691" s="301"/>
      <c r="AO691" s="302"/>
      <c r="AP691" s="301"/>
      <c r="AQ691" s="302"/>
      <c r="AR691" s="301"/>
      <c r="AS691" s="302"/>
      <c r="AT691" s="301"/>
      <c r="AU691" s="302"/>
      <c r="AV691" s="301"/>
      <c r="AW691" s="302"/>
      <c r="AX691" s="301"/>
      <c r="AY691" s="302"/>
      <c r="AZ691" s="301"/>
      <c r="BA691" s="302"/>
      <c r="BB691" s="301"/>
    </row>
    <row r="692" spans="1:54" ht="14.25" customHeight="1" x14ac:dyDescent="0.25">
      <c r="A692" s="322"/>
      <c r="B692" s="301"/>
      <c r="C692" s="302"/>
      <c r="D692" s="301"/>
      <c r="E692" s="302"/>
      <c r="F692" s="301"/>
      <c r="G692" s="302"/>
      <c r="H692" s="301"/>
      <c r="I692" s="302"/>
      <c r="J692" s="301"/>
      <c r="K692" s="302"/>
      <c r="L692" s="301"/>
      <c r="M692" s="302"/>
      <c r="N692" s="301"/>
      <c r="O692" s="302"/>
      <c r="P692" s="301"/>
      <c r="Q692" s="302"/>
      <c r="R692" s="301"/>
      <c r="S692" s="302"/>
      <c r="T692" s="301"/>
      <c r="U692" s="302"/>
      <c r="V692" s="301"/>
      <c r="W692" s="302"/>
      <c r="X692" s="301"/>
      <c r="Y692" s="302"/>
      <c r="Z692" s="301"/>
      <c r="AA692" s="302"/>
      <c r="AB692" s="301"/>
      <c r="AC692" s="302"/>
      <c r="AD692" s="301"/>
      <c r="AE692" s="302"/>
      <c r="AF692" s="301"/>
      <c r="AG692" s="302"/>
      <c r="AH692" s="301"/>
      <c r="AI692" s="302"/>
      <c r="AJ692" s="301"/>
      <c r="AK692" s="302"/>
      <c r="AL692" s="301"/>
      <c r="AM692" s="302"/>
      <c r="AN692" s="301"/>
      <c r="AO692" s="302"/>
      <c r="AP692" s="301"/>
      <c r="AQ692" s="302"/>
      <c r="AR692" s="301"/>
      <c r="AS692" s="302"/>
      <c r="AT692" s="301"/>
      <c r="AU692" s="302"/>
      <c r="AV692" s="301"/>
      <c r="AW692" s="302"/>
      <c r="AX692" s="301"/>
      <c r="AY692" s="302"/>
      <c r="AZ692" s="301"/>
      <c r="BA692" s="302"/>
      <c r="BB692" s="301"/>
    </row>
    <row r="693" spans="1:54" ht="14.25" customHeight="1" x14ac:dyDescent="0.25">
      <c r="A693" s="322"/>
      <c r="B693" s="301"/>
      <c r="C693" s="302"/>
      <c r="D693" s="301"/>
      <c r="E693" s="302"/>
      <c r="F693" s="301"/>
      <c r="G693" s="302"/>
      <c r="H693" s="301"/>
      <c r="I693" s="302"/>
      <c r="J693" s="301"/>
      <c r="K693" s="302"/>
      <c r="L693" s="301"/>
      <c r="M693" s="302"/>
      <c r="N693" s="301"/>
      <c r="O693" s="302"/>
      <c r="P693" s="301"/>
      <c r="Q693" s="302"/>
      <c r="R693" s="301"/>
      <c r="S693" s="302"/>
      <c r="T693" s="301"/>
      <c r="U693" s="302"/>
      <c r="V693" s="301"/>
      <c r="W693" s="302"/>
      <c r="X693" s="301"/>
      <c r="Y693" s="302"/>
      <c r="Z693" s="301"/>
      <c r="AA693" s="302"/>
      <c r="AB693" s="301"/>
      <c r="AC693" s="302"/>
      <c r="AD693" s="301"/>
      <c r="AE693" s="302"/>
      <c r="AF693" s="301"/>
      <c r="AG693" s="302"/>
      <c r="AH693" s="301"/>
      <c r="AI693" s="302"/>
      <c r="AJ693" s="301"/>
      <c r="AK693" s="302"/>
      <c r="AL693" s="301"/>
      <c r="AM693" s="302"/>
      <c r="AN693" s="301"/>
      <c r="AO693" s="302"/>
      <c r="AP693" s="301"/>
      <c r="AQ693" s="302"/>
      <c r="AR693" s="301"/>
      <c r="AS693" s="302"/>
      <c r="AT693" s="301"/>
      <c r="AU693" s="302"/>
      <c r="AV693" s="301"/>
      <c r="AW693" s="302"/>
      <c r="AX693" s="301"/>
      <c r="AY693" s="302"/>
      <c r="AZ693" s="301"/>
      <c r="BA693" s="302"/>
      <c r="BB693" s="301"/>
    </row>
    <row r="694" spans="1:54" ht="14.25" customHeight="1" x14ac:dyDescent="0.25">
      <c r="A694" s="322"/>
      <c r="B694" s="301"/>
      <c r="C694" s="302"/>
      <c r="D694" s="301"/>
      <c r="E694" s="302"/>
      <c r="F694" s="301"/>
      <c r="G694" s="302"/>
      <c r="H694" s="301"/>
      <c r="I694" s="302"/>
      <c r="J694" s="301"/>
      <c r="K694" s="302"/>
      <c r="L694" s="301"/>
      <c r="M694" s="302"/>
      <c r="N694" s="301"/>
      <c r="O694" s="302"/>
      <c r="P694" s="301"/>
      <c r="Q694" s="302"/>
      <c r="R694" s="301"/>
      <c r="S694" s="302"/>
      <c r="T694" s="301"/>
      <c r="U694" s="302"/>
      <c r="V694" s="301"/>
      <c r="W694" s="302"/>
      <c r="X694" s="301"/>
      <c r="Y694" s="302"/>
      <c r="Z694" s="301"/>
      <c r="AA694" s="302"/>
      <c r="AB694" s="301"/>
      <c r="AC694" s="302"/>
      <c r="AD694" s="301"/>
      <c r="AE694" s="302"/>
      <c r="AF694" s="301"/>
      <c r="AG694" s="302"/>
      <c r="AH694" s="301"/>
      <c r="AI694" s="302"/>
      <c r="AJ694" s="301"/>
      <c r="AK694" s="302"/>
      <c r="AL694" s="301"/>
      <c r="AM694" s="302"/>
      <c r="AN694" s="301"/>
      <c r="AO694" s="302"/>
      <c r="AP694" s="301"/>
      <c r="AQ694" s="302"/>
      <c r="AR694" s="301"/>
      <c r="AS694" s="302"/>
      <c r="AT694" s="301"/>
      <c r="AU694" s="302"/>
      <c r="AV694" s="301"/>
      <c r="AW694" s="302"/>
      <c r="AX694" s="301"/>
      <c r="AY694" s="302"/>
      <c r="AZ694" s="301"/>
      <c r="BA694" s="302"/>
      <c r="BB694" s="301"/>
    </row>
    <row r="695" spans="1:54" ht="14.25" customHeight="1" x14ac:dyDescent="0.25">
      <c r="A695" s="322"/>
      <c r="B695" s="301"/>
      <c r="C695" s="302"/>
      <c r="D695" s="301"/>
      <c r="E695" s="302"/>
      <c r="F695" s="301"/>
      <c r="G695" s="302"/>
      <c r="H695" s="301"/>
      <c r="I695" s="302"/>
      <c r="J695" s="301"/>
      <c r="K695" s="302"/>
      <c r="L695" s="301"/>
      <c r="M695" s="302"/>
      <c r="N695" s="301"/>
      <c r="O695" s="302"/>
      <c r="P695" s="301"/>
      <c r="Q695" s="302"/>
      <c r="R695" s="301"/>
      <c r="S695" s="302"/>
      <c r="T695" s="301"/>
      <c r="U695" s="302"/>
      <c r="V695" s="301"/>
      <c r="W695" s="302"/>
      <c r="X695" s="301"/>
      <c r="Y695" s="302"/>
      <c r="Z695" s="301"/>
      <c r="AA695" s="302"/>
      <c r="AB695" s="301"/>
      <c r="AC695" s="302"/>
      <c r="AD695" s="301"/>
      <c r="AE695" s="302"/>
      <c r="AF695" s="301"/>
      <c r="AG695" s="302"/>
      <c r="AH695" s="301"/>
      <c r="AI695" s="302"/>
      <c r="AJ695" s="301"/>
      <c r="AK695" s="302"/>
      <c r="AL695" s="301"/>
      <c r="AM695" s="302"/>
      <c r="AN695" s="301"/>
      <c r="AO695" s="302"/>
      <c r="AP695" s="301"/>
      <c r="AQ695" s="302"/>
      <c r="AR695" s="301"/>
      <c r="AS695" s="302"/>
      <c r="AT695" s="301"/>
      <c r="AU695" s="302"/>
      <c r="AV695" s="301"/>
      <c r="AW695" s="302"/>
      <c r="AX695" s="301"/>
      <c r="AY695" s="302"/>
      <c r="AZ695" s="301"/>
      <c r="BA695" s="302"/>
      <c r="BB695" s="301"/>
    </row>
    <row r="696" spans="1:54" ht="14.25" customHeight="1" x14ac:dyDescent="0.25">
      <c r="A696" s="322"/>
      <c r="B696" s="301"/>
      <c r="C696" s="302"/>
      <c r="D696" s="301"/>
      <c r="E696" s="302"/>
      <c r="F696" s="301"/>
      <c r="G696" s="302"/>
      <c r="H696" s="301"/>
      <c r="I696" s="302"/>
      <c r="J696" s="301"/>
      <c r="K696" s="302"/>
      <c r="L696" s="301"/>
      <c r="M696" s="302"/>
      <c r="N696" s="301"/>
      <c r="O696" s="302"/>
      <c r="P696" s="301"/>
      <c r="Q696" s="302"/>
      <c r="R696" s="301"/>
      <c r="S696" s="302"/>
      <c r="T696" s="301"/>
      <c r="U696" s="302"/>
      <c r="V696" s="301"/>
      <c r="W696" s="302"/>
      <c r="X696" s="301"/>
      <c r="Y696" s="302"/>
      <c r="Z696" s="301"/>
      <c r="AA696" s="302"/>
      <c r="AB696" s="301"/>
      <c r="AC696" s="302"/>
      <c r="AD696" s="301"/>
      <c r="AE696" s="302"/>
      <c r="AF696" s="301"/>
      <c r="AG696" s="302"/>
      <c r="AH696" s="301"/>
      <c r="AI696" s="302"/>
      <c r="AJ696" s="301"/>
      <c r="AK696" s="302"/>
      <c r="AL696" s="301"/>
      <c r="AM696" s="302"/>
      <c r="AN696" s="301"/>
      <c r="AO696" s="302"/>
      <c r="AP696" s="301"/>
      <c r="AQ696" s="302"/>
      <c r="AR696" s="301"/>
      <c r="AS696" s="302"/>
      <c r="AT696" s="301"/>
      <c r="AU696" s="302"/>
      <c r="AV696" s="301"/>
      <c r="AW696" s="302"/>
      <c r="AX696" s="301"/>
      <c r="AY696" s="302"/>
      <c r="AZ696" s="301"/>
      <c r="BA696" s="302"/>
      <c r="BB696" s="301"/>
    </row>
    <row r="697" spans="1:54" ht="14.25" customHeight="1" x14ac:dyDescent="0.25">
      <c r="A697" s="322"/>
      <c r="B697" s="301"/>
      <c r="C697" s="302"/>
      <c r="D697" s="301"/>
      <c r="E697" s="302"/>
      <c r="F697" s="301"/>
      <c r="G697" s="302"/>
      <c r="H697" s="301"/>
      <c r="I697" s="302"/>
      <c r="J697" s="301"/>
      <c r="K697" s="302"/>
      <c r="L697" s="301"/>
      <c r="M697" s="302"/>
      <c r="N697" s="301"/>
      <c r="O697" s="302"/>
      <c r="P697" s="301"/>
      <c r="Q697" s="302"/>
      <c r="R697" s="301"/>
      <c r="S697" s="302"/>
      <c r="T697" s="301"/>
      <c r="U697" s="302"/>
      <c r="V697" s="301"/>
      <c r="W697" s="302"/>
      <c r="X697" s="301"/>
      <c r="Y697" s="302"/>
      <c r="Z697" s="301"/>
      <c r="AA697" s="302"/>
      <c r="AB697" s="301"/>
      <c r="AC697" s="302"/>
      <c r="AD697" s="301"/>
      <c r="AE697" s="302"/>
      <c r="AF697" s="301"/>
      <c r="AG697" s="302"/>
      <c r="AH697" s="301"/>
      <c r="AI697" s="302"/>
      <c r="AJ697" s="301"/>
      <c r="AK697" s="302"/>
      <c r="AL697" s="301"/>
      <c r="AM697" s="302"/>
      <c r="AN697" s="301"/>
      <c r="AO697" s="302"/>
      <c r="AP697" s="301"/>
      <c r="AQ697" s="302"/>
      <c r="AR697" s="301"/>
      <c r="AS697" s="302"/>
      <c r="AT697" s="301"/>
      <c r="AU697" s="302"/>
      <c r="AV697" s="301"/>
      <c r="AW697" s="302"/>
      <c r="AX697" s="301"/>
      <c r="AY697" s="302"/>
      <c r="AZ697" s="301"/>
      <c r="BA697" s="302"/>
      <c r="BB697" s="301"/>
    </row>
    <row r="698" spans="1:54" ht="14.25" customHeight="1" x14ac:dyDescent="0.25">
      <c r="A698" s="322"/>
      <c r="B698" s="301"/>
      <c r="C698" s="302"/>
      <c r="D698" s="301"/>
      <c r="E698" s="302"/>
      <c r="F698" s="301"/>
      <c r="G698" s="302"/>
      <c r="H698" s="301"/>
      <c r="I698" s="302"/>
      <c r="J698" s="301"/>
      <c r="K698" s="302"/>
      <c r="L698" s="301"/>
      <c r="M698" s="302"/>
      <c r="N698" s="301"/>
      <c r="O698" s="302"/>
      <c r="P698" s="301"/>
      <c r="Q698" s="302"/>
      <c r="R698" s="301"/>
      <c r="S698" s="302"/>
      <c r="T698" s="301"/>
      <c r="U698" s="302"/>
      <c r="V698" s="301"/>
      <c r="W698" s="302"/>
      <c r="X698" s="301"/>
      <c r="Y698" s="302"/>
      <c r="Z698" s="301"/>
      <c r="AA698" s="302"/>
      <c r="AB698" s="301"/>
      <c r="AC698" s="302"/>
      <c r="AD698" s="301"/>
      <c r="AE698" s="302"/>
      <c r="AF698" s="301"/>
      <c r="AG698" s="302"/>
      <c r="AH698" s="301"/>
      <c r="AI698" s="302"/>
      <c r="AJ698" s="301"/>
      <c r="AK698" s="302"/>
      <c r="AL698" s="301"/>
      <c r="AM698" s="302"/>
      <c r="AN698" s="301"/>
      <c r="AO698" s="302"/>
      <c r="AP698" s="301"/>
      <c r="AQ698" s="302"/>
      <c r="AR698" s="301"/>
      <c r="AS698" s="302"/>
      <c r="AT698" s="301"/>
      <c r="AU698" s="302"/>
      <c r="AV698" s="301"/>
      <c r="AW698" s="302"/>
      <c r="AX698" s="301"/>
      <c r="AY698" s="302"/>
      <c r="AZ698" s="301"/>
      <c r="BA698" s="302"/>
      <c r="BB698" s="301"/>
    </row>
    <row r="699" spans="1:54" ht="14.25" customHeight="1" x14ac:dyDescent="0.25">
      <c r="A699" s="322"/>
      <c r="B699" s="301"/>
      <c r="C699" s="302"/>
      <c r="D699" s="301"/>
      <c r="E699" s="302"/>
      <c r="F699" s="301"/>
      <c r="G699" s="302"/>
      <c r="H699" s="301"/>
      <c r="I699" s="302"/>
      <c r="J699" s="301"/>
      <c r="K699" s="302"/>
      <c r="L699" s="301"/>
      <c r="M699" s="302"/>
      <c r="N699" s="301"/>
      <c r="O699" s="302"/>
      <c r="P699" s="301"/>
      <c r="Q699" s="302"/>
      <c r="R699" s="301"/>
      <c r="S699" s="302"/>
      <c r="T699" s="301"/>
      <c r="U699" s="302"/>
      <c r="V699" s="301"/>
      <c r="W699" s="302"/>
      <c r="X699" s="301"/>
      <c r="Y699" s="302"/>
      <c r="Z699" s="301"/>
      <c r="AA699" s="302"/>
      <c r="AB699" s="301"/>
      <c r="AC699" s="302"/>
      <c r="AD699" s="301"/>
      <c r="AE699" s="302"/>
      <c r="AF699" s="301"/>
      <c r="AG699" s="302"/>
      <c r="AH699" s="301"/>
      <c r="AI699" s="302"/>
      <c r="AJ699" s="301"/>
      <c r="AK699" s="302"/>
      <c r="AL699" s="301"/>
      <c r="AM699" s="302"/>
      <c r="AN699" s="301"/>
      <c r="AO699" s="302"/>
      <c r="AP699" s="301"/>
      <c r="AQ699" s="302"/>
      <c r="AR699" s="301"/>
      <c r="AS699" s="302"/>
      <c r="AT699" s="301"/>
      <c r="AU699" s="302"/>
      <c r="AV699" s="301"/>
      <c r="AW699" s="302"/>
      <c r="AX699" s="301"/>
      <c r="AY699" s="302"/>
      <c r="AZ699" s="301"/>
      <c r="BA699" s="302"/>
      <c r="BB699" s="301"/>
    </row>
    <row r="700" spans="1:54" ht="14.25" customHeight="1" x14ac:dyDescent="0.25">
      <c r="A700" s="322"/>
      <c r="B700" s="301"/>
      <c r="C700" s="302"/>
      <c r="D700" s="301"/>
      <c r="E700" s="302"/>
      <c r="F700" s="301"/>
      <c r="G700" s="302"/>
      <c r="H700" s="301"/>
      <c r="I700" s="302"/>
      <c r="J700" s="301"/>
      <c r="K700" s="302"/>
      <c r="L700" s="301"/>
      <c r="M700" s="302"/>
      <c r="N700" s="301"/>
      <c r="O700" s="302"/>
      <c r="P700" s="301"/>
      <c r="Q700" s="302"/>
      <c r="R700" s="301"/>
      <c r="S700" s="302"/>
      <c r="T700" s="301"/>
      <c r="U700" s="302"/>
      <c r="V700" s="301"/>
      <c r="W700" s="302"/>
      <c r="X700" s="301"/>
      <c r="Y700" s="302"/>
      <c r="Z700" s="301"/>
      <c r="AA700" s="302"/>
      <c r="AB700" s="301"/>
      <c r="AC700" s="302"/>
      <c r="AD700" s="301"/>
      <c r="AE700" s="302"/>
      <c r="AF700" s="301"/>
      <c r="AG700" s="302"/>
      <c r="AH700" s="301"/>
      <c r="AI700" s="302"/>
      <c r="AJ700" s="301"/>
      <c r="AK700" s="302"/>
      <c r="AL700" s="301"/>
      <c r="AM700" s="302"/>
      <c r="AN700" s="301"/>
      <c r="AO700" s="302"/>
      <c r="AP700" s="301"/>
      <c r="AQ700" s="302"/>
      <c r="AR700" s="301"/>
      <c r="AS700" s="302"/>
      <c r="AT700" s="301"/>
      <c r="AU700" s="302"/>
      <c r="AV700" s="301"/>
      <c r="AW700" s="302"/>
      <c r="AX700" s="301"/>
      <c r="AY700" s="302"/>
      <c r="AZ700" s="301"/>
      <c r="BA700" s="302"/>
      <c r="BB700" s="301"/>
    </row>
    <row r="701" spans="1:54" ht="14.25" customHeight="1" x14ac:dyDescent="0.25">
      <c r="A701" s="322"/>
      <c r="B701" s="301"/>
      <c r="C701" s="302"/>
      <c r="D701" s="301"/>
      <c r="E701" s="302"/>
      <c r="F701" s="301"/>
      <c r="G701" s="302"/>
      <c r="H701" s="301"/>
      <c r="I701" s="302"/>
      <c r="J701" s="301"/>
      <c r="K701" s="302"/>
      <c r="L701" s="301"/>
      <c r="M701" s="302"/>
      <c r="N701" s="301"/>
      <c r="O701" s="302"/>
      <c r="P701" s="301"/>
      <c r="Q701" s="302"/>
      <c r="R701" s="301"/>
      <c r="S701" s="302"/>
      <c r="T701" s="301"/>
      <c r="U701" s="302"/>
      <c r="V701" s="301"/>
      <c r="W701" s="302"/>
      <c r="X701" s="301"/>
      <c r="Y701" s="302"/>
      <c r="Z701" s="301"/>
      <c r="AA701" s="302"/>
      <c r="AB701" s="301"/>
      <c r="AC701" s="302"/>
      <c r="AD701" s="301"/>
      <c r="AE701" s="302"/>
      <c r="AF701" s="301"/>
      <c r="AG701" s="302"/>
      <c r="AH701" s="301"/>
      <c r="AI701" s="302"/>
      <c r="AJ701" s="301"/>
      <c r="AK701" s="302"/>
      <c r="AL701" s="301"/>
      <c r="AM701" s="302"/>
      <c r="AN701" s="301"/>
      <c r="AO701" s="302"/>
      <c r="AP701" s="301"/>
      <c r="AQ701" s="302"/>
      <c r="AR701" s="301"/>
      <c r="AS701" s="302"/>
      <c r="AT701" s="301"/>
      <c r="AU701" s="302"/>
      <c r="AV701" s="301"/>
      <c r="AW701" s="302"/>
      <c r="AX701" s="301"/>
      <c r="AY701" s="302"/>
      <c r="AZ701" s="301"/>
      <c r="BA701" s="302"/>
      <c r="BB701" s="301"/>
    </row>
    <row r="702" spans="1:54" ht="14.25" customHeight="1" x14ac:dyDescent="0.25">
      <c r="A702" s="322"/>
      <c r="B702" s="301"/>
      <c r="C702" s="302"/>
      <c r="D702" s="301"/>
      <c r="E702" s="302"/>
      <c r="F702" s="301"/>
      <c r="G702" s="302"/>
      <c r="H702" s="301"/>
      <c r="I702" s="302"/>
      <c r="J702" s="301"/>
      <c r="K702" s="302"/>
      <c r="L702" s="301"/>
      <c r="M702" s="302"/>
      <c r="N702" s="301"/>
      <c r="O702" s="302"/>
      <c r="P702" s="301"/>
      <c r="Q702" s="302"/>
      <c r="R702" s="301"/>
      <c r="S702" s="302"/>
      <c r="T702" s="301"/>
      <c r="U702" s="302"/>
      <c r="V702" s="301"/>
      <c r="W702" s="302"/>
      <c r="X702" s="301"/>
      <c r="Y702" s="302"/>
      <c r="Z702" s="301"/>
      <c r="AA702" s="302"/>
      <c r="AB702" s="301"/>
      <c r="AC702" s="302"/>
      <c r="AD702" s="301"/>
      <c r="AE702" s="302"/>
      <c r="AF702" s="301"/>
      <c r="AG702" s="302"/>
      <c r="AH702" s="301"/>
      <c r="AI702" s="302"/>
      <c r="AJ702" s="301"/>
      <c r="AK702" s="302"/>
      <c r="AL702" s="301"/>
      <c r="AM702" s="302"/>
      <c r="AN702" s="301"/>
      <c r="AO702" s="302"/>
      <c r="AP702" s="301"/>
      <c r="AQ702" s="302"/>
      <c r="AR702" s="301"/>
      <c r="AS702" s="302"/>
      <c r="AT702" s="301"/>
      <c r="AU702" s="302"/>
      <c r="AV702" s="301"/>
      <c r="AW702" s="302"/>
      <c r="AX702" s="301"/>
      <c r="AY702" s="302"/>
      <c r="AZ702" s="301"/>
      <c r="BA702" s="302"/>
      <c r="BB702" s="301"/>
    </row>
    <row r="703" spans="1:54" ht="14.25" customHeight="1" x14ac:dyDescent="0.25">
      <c r="A703" s="322"/>
      <c r="B703" s="301"/>
      <c r="C703" s="302"/>
      <c r="D703" s="301"/>
      <c r="E703" s="302"/>
      <c r="F703" s="301"/>
      <c r="G703" s="302"/>
      <c r="H703" s="301"/>
      <c r="I703" s="302"/>
      <c r="J703" s="301"/>
      <c r="K703" s="302"/>
      <c r="L703" s="301"/>
      <c r="M703" s="302"/>
      <c r="N703" s="301"/>
      <c r="O703" s="302"/>
      <c r="P703" s="301"/>
      <c r="Q703" s="302"/>
      <c r="R703" s="301"/>
      <c r="S703" s="302"/>
      <c r="T703" s="301"/>
      <c r="U703" s="302"/>
      <c r="V703" s="301"/>
      <c r="W703" s="302"/>
      <c r="X703" s="301"/>
      <c r="Y703" s="302"/>
      <c r="Z703" s="301"/>
      <c r="AA703" s="302"/>
      <c r="AB703" s="301"/>
      <c r="AC703" s="302"/>
      <c r="AD703" s="301"/>
      <c r="AE703" s="302"/>
      <c r="AF703" s="301"/>
      <c r="AG703" s="302"/>
      <c r="AH703" s="301"/>
      <c r="AI703" s="302"/>
      <c r="AJ703" s="301"/>
      <c r="AK703" s="302"/>
      <c r="AL703" s="301"/>
      <c r="AM703" s="302"/>
      <c r="AN703" s="301"/>
      <c r="AO703" s="302"/>
      <c r="AP703" s="301"/>
      <c r="AQ703" s="302"/>
      <c r="AR703" s="301"/>
      <c r="AS703" s="302"/>
      <c r="AT703" s="301"/>
      <c r="AU703" s="302"/>
      <c r="AV703" s="301"/>
      <c r="AW703" s="302"/>
      <c r="AX703" s="301"/>
      <c r="AY703" s="302"/>
      <c r="AZ703" s="301"/>
      <c r="BA703" s="302"/>
      <c r="BB703" s="301"/>
    </row>
    <row r="704" spans="1:54" ht="14.25" customHeight="1" x14ac:dyDescent="0.25">
      <c r="A704" s="322"/>
      <c r="B704" s="301"/>
      <c r="C704" s="302"/>
      <c r="D704" s="301"/>
      <c r="E704" s="302"/>
      <c r="F704" s="301"/>
      <c r="G704" s="302"/>
      <c r="H704" s="301"/>
      <c r="I704" s="302"/>
      <c r="J704" s="301"/>
      <c r="K704" s="302"/>
      <c r="L704" s="301"/>
      <c r="M704" s="302"/>
      <c r="N704" s="301"/>
      <c r="O704" s="302"/>
      <c r="P704" s="301"/>
      <c r="Q704" s="302"/>
      <c r="R704" s="301"/>
      <c r="S704" s="302"/>
      <c r="T704" s="301"/>
      <c r="U704" s="302"/>
      <c r="V704" s="301"/>
      <c r="W704" s="302"/>
      <c r="X704" s="301"/>
      <c r="Y704" s="302"/>
      <c r="Z704" s="301"/>
      <c r="AA704" s="302"/>
      <c r="AB704" s="301"/>
      <c r="AC704" s="302"/>
      <c r="AD704" s="301"/>
      <c r="AE704" s="302"/>
      <c r="AF704" s="301"/>
      <c r="AG704" s="302"/>
      <c r="AH704" s="301"/>
      <c r="AI704" s="302"/>
      <c r="AJ704" s="301"/>
      <c r="AK704" s="302"/>
      <c r="AL704" s="301"/>
      <c r="AM704" s="302"/>
      <c r="AN704" s="301"/>
      <c r="AO704" s="302"/>
      <c r="AP704" s="301"/>
      <c r="AQ704" s="302"/>
      <c r="AR704" s="301"/>
      <c r="AS704" s="302"/>
      <c r="AT704" s="301"/>
      <c r="AU704" s="302"/>
      <c r="AV704" s="301"/>
      <c r="AW704" s="302"/>
      <c r="AX704" s="301"/>
      <c r="AY704" s="302"/>
      <c r="AZ704" s="301"/>
      <c r="BA704" s="302"/>
      <c r="BB704" s="301"/>
    </row>
    <row r="705" spans="1:54" ht="14.25" customHeight="1" x14ac:dyDescent="0.25">
      <c r="A705" s="322"/>
      <c r="B705" s="301"/>
      <c r="C705" s="302"/>
      <c r="D705" s="301"/>
      <c r="E705" s="302"/>
      <c r="F705" s="301"/>
      <c r="G705" s="302"/>
      <c r="H705" s="301"/>
      <c r="I705" s="302"/>
      <c r="J705" s="301"/>
      <c r="K705" s="302"/>
      <c r="L705" s="301"/>
      <c r="M705" s="302"/>
      <c r="N705" s="301"/>
      <c r="O705" s="302"/>
      <c r="P705" s="301"/>
      <c r="Q705" s="302"/>
      <c r="R705" s="301"/>
      <c r="S705" s="302"/>
      <c r="T705" s="301"/>
      <c r="U705" s="302"/>
      <c r="V705" s="301"/>
      <c r="W705" s="302"/>
      <c r="X705" s="301"/>
      <c r="Y705" s="302"/>
      <c r="Z705" s="301"/>
      <c r="AA705" s="302"/>
      <c r="AB705" s="301"/>
      <c r="AC705" s="302"/>
      <c r="AD705" s="301"/>
      <c r="AE705" s="302"/>
      <c r="AF705" s="301"/>
      <c r="AG705" s="302"/>
      <c r="AH705" s="301"/>
      <c r="AI705" s="302"/>
      <c r="AJ705" s="301"/>
      <c r="AK705" s="302"/>
      <c r="AL705" s="301"/>
      <c r="AM705" s="302"/>
      <c r="AN705" s="301"/>
      <c r="AO705" s="302"/>
      <c r="AP705" s="301"/>
      <c r="AQ705" s="302"/>
      <c r="AR705" s="301"/>
      <c r="AS705" s="302"/>
      <c r="AT705" s="301"/>
      <c r="AU705" s="302"/>
      <c r="AV705" s="301"/>
      <c r="AW705" s="302"/>
      <c r="AX705" s="301"/>
      <c r="AY705" s="302"/>
      <c r="AZ705" s="301"/>
      <c r="BA705" s="302"/>
      <c r="BB705" s="301"/>
    </row>
    <row r="706" spans="1:54" ht="14.25" customHeight="1" x14ac:dyDescent="0.25">
      <c r="A706" s="322"/>
      <c r="B706" s="301"/>
      <c r="C706" s="302"/>
      <c r="D706" s="301"/>
      <c r="E706" s="302"/>
      <c r="F706" s="301"/>
      <c r="G706" s="302"/>
      <c r="H706" s="301"/>
      <c r="I706" s="302"/>
      <c r="J706" s="301"/>
      <c r="K706" s="302"/>
      <c r="L706" s="301"/>
      <c r="M706" s="302"/>
      <c r="N706" s="301"/>
      <c r="O706" s="302"/>
      <c r="P706" s="301"/>
      <c r="Q706" s="302"/>
      <c r="R706" s="301"/>
      <c r="S706" s="302"/>
      <c r="T706" s="301"/>
      <c r="U706" s="302"/>
      <c r="V706" s="301"/>
      <c r="W706" s="302"/>
      <c r="X706" s="301"/>
      <c r="Y706" s="302"/>
      <c r="Z706" s="301"/>
      <c r="AA706" s="302"/>
      <c r="AB706" s="301"/>
      <c r="AC706" s="302"/>
      <c r="AD706" s="301"/>
      <c r="AE706" s="302"/>
      <c r="AF706" s="301"/>
      <c r="AG706" s="302"/>
      <c r="AH706" s="301"/>
      <c r="AI706" s="302"/>
      <c r="AJ706" s="301"/>
      <c r="AK706" s="302"/>
      <c r="AL706" s="301"/>
      <c r="AM706" s="302"/>
      <c r="AN706" s="301"/>
      <c r="AO706" s="302"/>
      <c r="AP706" s="301"/>
      <c r="AQ706" s="302"/>
      <c r="AR706" s="301"/>
      <c r="AS706" s="302"/>
      <c r="AT706" s="301"/>
      <c r="AU706" s="302"/>
      <c r="AV706" s="301"/>
      <c r="AW706" s="302"/>
      <c r="AX706" s="301"/>
      <c r="AY706" s="302"/>
      <c r="AZ706" s="301"/>
      <c r="BA706" s="302"/>
      <c r="BB706" s="301"/>
    </row>
    <row r="707" spans="1:54" ht="14.25" customHeight="1" x14ac:dyDescent="0.25">
      <c r="A707" s="322"/>
      <c r="B707" s="301"/>
      <c r="C707" s="302"/>
      <c r="D707" s="301"/>
      <c r="E707" s="302"/>
      <c r="F707" s="301"/>
      <c r="G707" s="302"/>
      <c r="H707" s="301"/>
      <c r="I707" s="302"/>
      <c r="J707" s="301"/>
      <c r="K707" s="302"/>
      <c r="L707" s="301"/>
      <c r="M707" s="302"/>
      <c r="N707" s="301"/>
      <c r="O707" s="302"/>
      <c r="P707" s="301"/>
      <c r="Q707" s="302"/>
      <c r="R707" s="301"/>
      <c r="S707" s="302"/>
      <c r="T707" s="301"/>
      <c r="U707" s="302"/>
      <c r="V707" s="301"/>
      <c r="W707" s="302"/>
      <c r="X707" s="301"/>
      <c r="Y707" s="302"/>
      <c r="Z707" s="301"/>
      <c r="AA707" s="302"/>
      <c r="AB707" s="301"/>
      <c r="AC707" s="302"/>
      <c r="AD707" s="301"/>
      <c r="AE707" s="302"/>
      <c r="AF707" s="301"/>
      <c r="AG707" s="302"/>
      <c r="AH707" s="301"/>
      <c r="AI707" s="302"/>
      <c r="AJ707" s="301"/>
      <c r="AK707" s="302"/>
      <c r="AL707" s="301"/>
      <c r="AM707" s="302"/>
      <c r="AN707" s="301"/>
      <c r="AO707" s="302"/>
      <c r="AP707" s="301"/>
      <c r="AQ707" s="302"/>
      <c r="AR707" s="301"/>
      <c r="AS707" s="302"/>
      <c r="AT707" s="301"/>
      <c r="AU707" s="302"/>
      <c r="AV707" s="301"/>
      <c r="AW707" s="302"/>
      <c r="AX707" s="301"/>
      <c r="AY707" s="302"/>
      <c r="AZ707" s="301"/>
      <c r="BA707" s="302"/>
      <c r="BB707" s="301"/>
    </row>
    <row r="708" spans="1:54" ht="14.25" customHeight="1" x14ac:dyDescent="0.25">
      <c r="A708" s="322"/>
      <c r="B708" s="301"/>
      <c r="C708" s="302"/>
      <c r="D708" s="301"/>
      <c r="E708" s="302"/>
      <c r="F708" s="301"/>
      <c r="G708" s="302"/>
      <c r="H708" s="301"/>
      <c r="I708" s="302"/>
      <c r="J708" s="301"/>
      <c r="K708" s="302"/>
      <c r="L708" s="301"/>
      <c r="M708" s="302"/>
      <c r="N708" s="301"/>
      <c r="O708" s="302"/>
      <c r="P708" s="301"/>
      <c r="Q708" s="302"/>
      <c r="R708" s="301"/>
      <c r="S708" s="302"/>
      <c r="T708" s="301"/>
      <c r="U708" s="302"/>
      <c r="V708" s="301"/>
      <c r="W708" s="302"/>
      <c r="X708" s="301"/>
      <c r="Y708" s="302"/>
      <c r="Z708" s="301"/>
      <c r="AA708" s="302"/>
      <c r="AB708" s="301"/>
      <c r="AC708" s="302"/>
      <c r="AD708" s="301"/>
      <c r="AE708" s="302"/>
      <c r="AF708" s="301"/>
      <c r="AG708" s="302"/>
      <c r="AH708" s="301"/>
      <c r="AI708" s="302"/>
      <c r="AJ708" s="301"/>
      <c r="AK708" s="302"/>
      <c r="AL708" s="301"/>
      <c r="AM708" s="302"/>
      <c r="AN708" s="301"/>
      <c r="AO708" s="302"/>
      <c r="AP708" s="301"/>
      <c r="AQ708" s="302"/>
      <c r="AR708" s="301"/>
      <c r="AS708" s="302"/>
      <c r="AT708" s="301"/>
      <c r="AU708" s="302"/>
      <c r="AV708" s="301"/>
      <c r="AW708" s="302"/>
      <c r="AX708" s="301"/>
      <c r="AY708" s="302"/>
      <c r="AZ708" s="301"/>
      <c r="BA708" s="302"/>
      <c r="BB708" s="301"/>
    </row>
    <row r="709" spans="1:54" ht="14.25" customHeight="1" x14ac:dyDescent="0.25">
      <c r="A709" s="322"/>
      <c r="B709" s="301"/>
      <c r="C709" s="302"/>
      <c r="D709" s="301"/>
      <c r="E709" s="302"/>
      <c r="F709" s="301"/>
      <c r="G709" s="302"/>
      <c r="H709" s="301"/>
      <c r="I709" s="302"/>
      <c r="J709" s="301"/>
      <c r="K709" s="302"/>
      <c r="L709" s="301"/>
      <c r="M709" s="302"/>
      <c r="N709" s="301"/>
      <c r="O709" s="302"/>
      <c r="P709" s="301"/>
      <c r="Q709" s="302"/>
      <c r="R709" s="301"/>
      <c r="S709" s="302"/>
      <c r="T709" s="301"/>
      <c r="U709" s="302"/>
      <c r="V709" s="301"/>
      <c r="W709" s="302"/>
      <c r="X709" s="301"/>
      <c r="Y709" s="302"/>
      <c r="Z709" s="301"/>
      <c r="AA709" s="302"/>
      <c r="AB709" s="301"/>
      <c r="AC709" s="302"/>
      <c r="AD709" s="301"/>
      <c r="AE709" s="302"/>
      <c r="AF709" s="301"/>
      <c r="AG709" s="302"/>
      <c r="AH709" s="301"/>
      <c r="AI709" s="302"/>
      <c r="AJ709" s="301"/>
      <c r="AK709" s="302"/>
      <c r="AL709" s="301"/>
      <c r="AM709" s="302"/>
      <c r="AN709" s="301"/>
      <c r="AO709" s="302"/>
      <c r="AP709" s="301"/>
      <c r="AQ709" s="302"/>
      <c r="AR709" s="301"/>
      <c r="AS709" s="302"/>
      <c r="AT709" s="301"/>
      <c r="AU709" s="302"/>
      <c r="AV709" s="301"/>
      <c r="AW709" s="302"/>
      <c r="AX709" s="301"/>
      <c r="AY709" s="302"/>
      <c r="AZ709" s="301"/>
      <c r="BA709" s="302"/>
      <c r="BB709" s="301"/>
    </row>
    <row r="710" spans="1:54" ht="14.25" customHeight="1" x14ac:dyDescent="0.25">
      <c r="A710" s="322"/>
      <c r="B710" s="301"/>
      <c r="C710" s="302"/>
      <c r="D710" s="301"/>
      <c r="E710" s="302"/>
      <c r="F710" s="301"/>
      <c r="G710" s="302"/>
      <c r="H710" s="301"/>
      <c r="I710" s="302"/>
      <c r="J710" s="301"/>
      <c r="K710" s="302"/>
      <c r="L710" s="301"/>
      <c r="M710" s="302"/>
      <c r="N710" s="301"/>
      <c r="O710" s="302"/>
      <c r="P710" s="301"/>
      <c r="Q710" s="302"/>
      <c r="R710" s="301"/>
      <c r="S710" s="302"/>
      <c r="T710" s="301"/>
      <c r="U710" s="302"/>
      <c r="V710" s="301"/>
      <c r="W710" s="302"/>
      <c r="X710" s="301"/>
      <c r="Y710" s="302"/>
      <c r="Z710" s="301"/>
      <c r="AA710" s="302"/>
      <c r="AB710" s="301"/>
      <c r="AC710" s="302"/>
      <c r="AD710" s="301"/>
      <c r="AE710" s="302"/>
      <c r="AF710" s="301"/>
      <c r="AG710" s="302"/>
      <c r="AH710" s="301"/>
      <c r="AI710" s="302"/>
      <c r="AJ710" s="301"/>
      <c r="AK710" s="302"/>
      <c r="AL710" s="301"/>
      <c r="AM710" s="302"/>
      <c r="AN710" s="301"/>
      <c r="AO710" s="302"/>
      <c r="AP710" s="301"/>
      <c r="AQ710" s="302"/>
      <c r="AR710" s="301"/>
      <c r="AS710" s="302"/>
      <c r="AT710" s="301"/>
      <c r="AU710" s="302"/>
      <c r="AV710" s="301"/>
      <c r="AW710" s="302"/>
      <c r="AX710" s="301"/>
      <c r="AY710" s="302"/>
      <c r="AZ710" s="301"/>
      <c r="BA710" s="302"/>
      <c r="BB710" s="301"/>
    </row>
    <row r="711" spans="1:54" ht="14.25" customHeight="1" x14ac:dyDescent="0.25">
      <c r="A711" s="322"/>
      <c r="B711" s="301"/>
      <c r="C711" s="302"/>
      <c r="D711" s="301"/>
      <c r="E711" s="302"/>
      <c r="F711" s="301"/>
      <c r="G711" s="302"/>
      <c r="H711" s="301"/>
      <c r="I711" s="302"/>
      <c r="J711" s="301"/>
      <c r="K711" s="302"/>
      <c r="L711" s="301"/>
      <c r="M711" s="302"/>
      <c r="N711" s="301"/>
      <c r="O711" s="302"/>
      <c r="P711" s="301"/>
      <c r="Q711" s="302"/>
      <c r="R711" s="301"/>
      <c r="S711" s="302"/>
      <c r="T711" s="301"/>
      <c r="U711" s="302"/>
      <c r="V711" s="301"/>
      <c r="W711" s="302"/>
      <c r="X711" s="301"/>
      <c r="Y711" s="302"/>
      <c r="Z711" s="301"/>
      <c r="AA711" s="302"/>
      <c r="AB711" s="301"/>
      <c r="AC711" s="302"/>
      <c r="AD711" s="301"/>
      <c r="AE711" s="302"/>
      <c r="AF711" s="301"/>
      <c r="AG711" s="302"/>
      <c r="AH711" s="301"/>
      <c r="AI711" s="302"/>
      <c r="AJ711" s="301"/>
      <c r="AK711" s="302"/>
      <c r="AL711" s="301"/>
      <c r="AM711" s="302"/>
      <c r="AN711" s="301"/>
      <c r="AO711" s="302"/>
      <c r="AP711" s="301"/>
      <c r="AQ711" s="302"/>
      <c r="AR711" s="301"/>
      <c r="AS711" s="302"/>
      <c r="AT711" s="301"/>
      <c r="AU711" s="302"/>
      <c r="AV711" s="301"/>
      <c r="AW711" s="302"/>
      <c r="AX711" s="301"/>
      <c r="AY711" s="302"/>
      <c r="AZ711" s="301"/>
      <c r="BA711" s="302"/>
      <c r="BB711" s="301"/>
    </row>
    <row r="712" spans="1:54" ht="14.25" customHeight="1" x14ac:dyDescent="0.25">
      <c r="A712" s="322"/>
      <c r="B712" s="301"/>
      <c r="C712" s="302"/>
      <c r="D712" s="301"/>
      <c r="E712" s="302"/>
      <c r="F712" s="301"/>
      <c r="G712" s="302"/>
      <c r="H712" s="301"/>
      <c r="I712" s="302"/>
      <c r="J712" s="301"/>
      <c r="K712" s="302"/>
      <c r="L712" s="301"/>
      <c r="M712" s="302"/>
      <c r="N712" s="301"/>
      <c r="O712" s="302"/>
      <c r="P712" s="301"/>
      <c r="Q712" s="302"/>
      <c r="R712" s="301"/>
      <c r="S712" s="302"/>
      <c r="T712" s="301"/>
      <c r="U712" s="302"/>
      <c r="V712" s="301"/>
      <c r="W712" s="302"/>
      <c r="X712" s="301"/>
      <c r="Y712" s="302"/>
      <c r="Z712" s="301"/>
      <c r="AA712" s="302"/>
      <c r="AB712" s="301"/>
      <c r="AC712" s="302"/>
      <c r="AD712" s="301"/>
      <c r="AE712" s="302"/>
      <c r="AF712" s="301"/>
      <c r="AG712" s="302"/>
      <c r="AH712" s="301"/>
      <c r="AI712" s="302"/>
      <c r="AJ712" s="301"/>
      <c r="AK712" s="302"/>
      <c r="AL712" s="301"/>
      <c r="AM712" s="302"/>
      <c r="AN712" s="301"/>
      <c r="AO712" s="302"/>
      <c r="AP712" s="301"/>
      <c r="AQ712" s="302"/>
      <c r="AR712" s="301"/>
      <c r="AS712" s="302"/>
      <c r="AT712" s="301"/>
      <c r="AU712" s="302"/>
      <c r="AV712" s="301"/>
      <c r="AW712" s="302"/>
      <c r="AX712" s="301"/>
      <c r="AY712" s="302"/>
      <c r="AZ712" s="301"/>
      <c r="BA712" s="302"/>
      <c r="BB712" s="301"/>
    </row>
    <row r="713" spans="1:54" ht="14.25" customHeight="1" x14ac:dyDescent="0.25">
      <c r="A713" s="322"/>
      <c r="B713" s="301"/>
      <c r="C713" s="302"/>
      <c r="D713" s="301"/>
      <c r="E713" s="302"/>
      <c r="F713" s="301"/>
      <c r="G713" s="302"/>
      <c r="H713" s="301"/>
      <c r="I713" s="302"/>
      <c r="J713" s="301"/>
      <c r="K713" s="302"/>
      <c r="L713" s="301"/>
      <c r="M713" s="302"/>
      <c r="N713" s="301"/>
      <c r="O713" s="302"/>
      <c r="P713" s="301"/>
      <c r="Q713" s="302"/>
      <c r="R713" s="301"/>
      <c r="S713" s="302"/>
      <c r="T713" s="301"/>
      <c r="U713" s="302"/>
      <c r="V713" s="301"/>
      <c r="W713" s="302"/>
      <c r="X713" s="301"/>
      <c r="Y713" s="302"/>
      <c r="Z713" s="301"/>
      <c r="AA713" s="302"/>
      <c r="AB713" s="301"/>
      <c r="AC713" s="302"/>
      <c r="AD713" s="301"/>
      <c r="AE713" s="302"/>
      <c r="AF713" s="301"/>
      <c r="AG713" s="302"/>
      <c r="AH713" s="301"/>
      <c r="AI713" s="302"/>
      <c r="AJ713" s="301"/>
      <c r="AK713" s="302"/>
      <c r="AL713" s="301"/>
      <c r="AM713" s="302"/>
      <c r="AN713" s="301"/>
      <c r="AO713" s="302"/>
      <c r="AP713" s="301"/>
      <c r="AQ713" s="302"/>
      <c r="AR713" s="301"/>
      <c r="AS713" s="302"/>
      <c r="AT713" s="301"/>
      <c r="AU713" s="302"/>
      <c r="AV713" s="301"/>
      <c r="AW713" s="302"/>
      <c r="AX713" s="301"/>
      <c r="AY713" s="302"/>
      <c r="AZ713" s="301"/>
      <c r="BA713" s="302"/>
      <c r="BB713" s="301"/>
    </row>
    <row r="714" spans="1:54" ht="14.25" customHeight="1" x14ac:dyDescent="0.25">
      <c r="A714" s="322"/>
      <c r="B714" s="301"/>
      <c r="C714" s="302"/>
      <c r="D714" s="301"/>
      <c r="E714" s="302"/>
      <c r="F714" s="301"/>
      <c r="G714" s="302"/>
      <c r="H714" s="301"/>
      <c r="I714" s="302"/>
      <c r="J714" s="301"/>
      <c r="K714" s="302"/>
      <c r="L714" s="301"/>
      <c r="M714" s="302"/>
      <c r="N714" s="301"/>
      <c r="O714" s="302"/>
      <c r="P714" s="301"/>
      <c r="Q714" s="302"/>
      <c r="R714" s="301"/>
      <c r="S714" s="302"/>
      <c r="T714" s="301"/>
      <c r="U714" s="302"/>
      <c r="V714" s="301"/>
      <c r="W714" s="302"/>
      <c r="X714" s="301"/>
      <c r="Y714" s="302"/>
      <c r="Z714" s="301"/>
      <c r="AA714" s="302"/>
      <c r="AB714" s="301"/>
      <c r="AC714" s="302"/>
      <c r="AD714" s="301"/>
      <c r="AE714" s="302"/>
      <c r="AF714" s="301"/>
      <c r="AG714" s="302"/>
      <c r="AH714" s="301"/>
      <c r="AI714" s="302"/>
      <c r="AJ714" s="301"/>
      <c r="AK714" s="302"/>
      <c r="AL714" s="301"/>
      <c r="AM714" s="302"/>
      <c r="AN714" s="301"/>
      <c r="AO714" s="302"/>
      <c r="AP714" s="301"/>
      <c r="AQ714" s="302"/>
      <c r="AR714" s="301"/>
      <c r="AS714" s="302"/>
      <c r="AT714" s="301"/>
      <c r="AU714" s="302"/>
      <c r="AV714" s="301"/>
      <c r="AW714" s="302"/>
      <c r="AX714" s="301"/>
      <c r="AY714" s="302"/>
      <c r="AZ714" s="301"/>
      <c r="BA714" s="302"/>
      <c r="BB714" s="301"/>
    </row>
    <row r="715" spans="1:54" ht="14.25" customHeight="1" x14ac:dyDescent="0.25">
      <c r="A715" s="322"/>
      <c r="B715" s="301"/>
      <c r="C715" s="302"/>
      <c r="D715" s="301"/>
      <c r="E715" s="302"/>
      <c r="F715" s="301"/>
      <c r="G715" s="302"/>
      <c r="H715" s="301"/>
      <c r="I715" s="302"/>
      <c r="J715" s="301"/>
      <c r="K715" s="302"/>
      <c r="L715" s="301"/>
      <c r="M715" s="302"/>
      <c r="N715" s="301"/>
      <c r="O715" s="302"/>
      <c r="P715" s="301"/>
      <c r="Q715" s="302"/>
      <c r="R715" s="301"/>
      <c r="S715" s="302"/>
      <c r="T715" s="301"/>
      <c r="U715" s="302"/>
      <c r="V715" s="301"/>
      <c r="W715" s="302"/>
      <c r="X715" s="301"/>
      <c r="Y715" s="302"/>
      <c r="Z715" s="301"/>
      <c r="AA715" s="302"/>
      <c r="AB715" s="301"/>
      <c r="AC715" s="302"/>
      <c r="AD715" s="301"/>
      <c r="AE715" s="302"/>
      <c r="AF715" s="301"/>
      <c r="AG715" s="302"/>
      <c r="AH715" s="301"/>
      <c r="AI715" s="302"/>
      <c r="AJ715" s="301"/>
      <c r="AK715" s="302"/>
      <c r="AL715" s="301"/>
      <c r="AM715" s="302"/>
      <c r="AN715" s="301"/>
      <c r="AO715" s="302"/>
      <c r="AP715" s="301"/>
      <c r="AQ715" s="302"/>
      <c r="AR715" s="301"/>
      <c r="AS715" s="302"/>
      <c r="AT715" s="301"/>
      <c r="AU715" s="302"/>
      <c r="AV715" s="301"/>
      <c r="AW715" s="302"/>
      <c r="AX715" s="301"/>
      <c r="AY715" s="302"/>
      <c r="AZ715" s="301"/>
      <c r="BA715" s="302"/>
      <c r="BB715" s="301"/>
    </row>
    <row r="716" spans="1:54" ht="14.25" customHeight="1" x14ac:dyDescent="0.25">
      <c r="A716" s="322"/>
      <c r="B716" s="301"/>
      <c r="C716" s="302"/>
      <c r="D716" s="301"/>
      <c r="E716" s="302"/>
      <c r="F716" s="301"/>
      <c r="G716" s="302"/>
      <c r="H716" s="301"/>
      <c r="I716" s="302"/>
      <c r="J716" s="301"/>
      <c r="K716" s="302"/>
      <c r="L716" s="301"/>
      <c r="M716" s="302"/>
      <c r="N716" s="301"/>
      <c r="O716" s="302"/>
      <c r="P716" s="301"/>
      <c r="Q716" s="302"/>
      <c r="R716" s="301"/>
      <c r="S716" s="302"/>
      <c r="T716" s="301"/>
      <c r="U716" s="302"/>
      <c r="V716" s="301"/>
      <c r="W716" s="302"/>
      <c r="X716" s="301"/>
      <c r="Y716" s="302"/>
      <c r="Z716" s="301"/>
      <c r="AA716" s="302"/>
      <c r="AB716" s="301"/>
      <c r="AC716" s="302"/>
      <c r="AD716" s="301"/>
      <c r="AE716" s="302"/>
      <c r="AF716" s="301"/>
      <c r="AG716" s="302"/>
      <c r="AH716" s="301"/>
      <c r="AI716" s="302"/>
      <c r="AJ716" s="301"/>
      <c r="AK716" s="302"/>
      <c r="AL716" s="301"/>
      <c r="AM716" s="302"/>
      <c r="AN716" s="301"/>
      <c r="AO716" s="302"/>
      <c r="AP716" s="301"/>
      <c r="AQ716" s="302"/>
      <c r="AR716" s="301"/>
      <c r="AS716" s="302"/>
      <c r="AT716" s="301"/>
      <c r="AU716" s="302"/>
      <c r="AV716" s="301"/>
      <c r="AW716" s="302"/>
      <c r="AX716" s="301"/>
      <c r="AY716" s="302"/>
      <c r="AZ716" s="301"/>
      <c r="BA716" s="302"/>
      <c r="BB716" s="301"/>
    </row>
    <row r="717" spans="1:54" ht="14.25" customHeight="1" x14ac:dyDescent="0.25">
      <c r="A717" s="322"/>
      <c r="B717" s="301"/>
      <c r="C717" s="302"/>
      <c r="D717" s="301"/>
      <c r="E717" s="302"/>
      <c r="F717" s="301"/>
      <c r="G717" s="302"/>
      <c r="H717" s="301"/>
      <c r="I717" s="302"/>
      <c r="J717" s="301"/>
      <c r="K717" s="302"/>
      <c r="L717" s="301"/>
      <c r="M717" s="302"/>
      <c r="N717" s="301"/>
      <c r="O717" s="302"/>
      <c r="P717" s="301"/>
      <c r="Q717" s="302"/>
      <c r="R717" s="301"/>
      <c r="S717" s="302"/>
      <c r="T717" s="301"/>
      <c r="U717" s="302"/>
      <c r="V717" s="301"/>
      <c r="W717" s="302"/>
      <c r="X717" s="301"/>
      <c r="Y717" s="302"/>
      <c r="Z717" s="301"/>
      <c r="AA717" s="302"/>
      <c r="AB717" s="301"/>
      <c r="AC717" s="302"/>
      <c r="AD717" s="301"/>
      <c r="AE717" s="302"/>
      <c r="AF717" s="301"/>
      <c r="AG717" s="302"/>
      <c r="AH717" s="301"/>
      <c r="AI717" s="302"/>
      <c r="AJ717" s="301"/>
      <c r="AK717" s="302"/>
      <c r="AL717" s="301"/>
      <c r="AM717" s="302"/>
      <c r="AN717" s="301"/>
      <c r="AO717" s="302"/>
      <c r="AP717" s="301"/>
      <c r="AQ717" s="302"/>
      <c r="AR717" s="301"/>
      <c r="AS717" s="302"/>
      <c r="AT717" s="301"/>
      <c r="AU717" s="302"/>
      <c r="AV717" s="301"/>
      <c r="AW717" s="302"/>
      <c r="AX717" s="301"/>
      <c r="AY717" s="302"/>
      <c r="AZ717" s="301"/>
      <c r="BA717" s="302"/>
      <c r="BB717" s="301"/>
    </row>
    <row r="718" spans="1:54" ht="14.25" customHeight="1" x14ac:dyDescent="0.25">
      <c r="A718" s="322"/>
      <c r="B718" s="301"/>
      <c r="C718" s="302"/>
      <c r="D718" s="301"/>
      <c r="E718" s="302"/>
      <c r="F718" s="301"/>
      <c r="G718" s="302"/>
      <c r="H718" s="301"/>
      <c r="I718" s="302"/>
      <c r="J718" s="301"/>
      <c r="K718" s="302"/>
      <c r="L718" s="301"/>
      <c r="M718" s="302"/>
      <c r="N718" s="301"/>
      <c r="O718" s="302"/>
      <c r="P718" s="301"/>
      <c r="Q718" s="302"/>
      <c r="R718" s="301"/>
      <c r="S718" s="302"/>
      <c r="T718" s="301"/>
      <c r="U718" s="302"/>
      <c r="V718" s="301"/>
      <c r="W718" s="302"/>
      <c r="X718" s="301"/>
      <c r="Y718" s="302"/>
      <c r="Z718" s="301"/>
      <c r="AA718" s="302"/>
      <c r="AB718" s="301"/>
      <c r="AC718" s="302"/>
      <c r="AD718" s="301"/>
      <c r="AE718" s="302"/>
      <c r="AF718" s="301"/>
      <c r="AG718" s="302"/>
      <c r="AH718" s="301"/>
      <c r="AI718" s="302"/>
      <c r="AJ718" s="301"/>
      <c r="AK718" s="302"/>
      <c r="AL718" s="301"/>
      <c r="AM718" s="302"/>
      <c r="AN718" s="301"/>
      <c r="AO718" s="302"/>
      <c r="AP718" s="301"/>
      <c r="AQ718" s="302"/>
      <c r="AR718" s="301"/>
      <c r="AS718" s="302"/>
      <c r="AT718" s="301"/>
      <c r="AU718" s="302"/>
      <c r="AV718" s="301"/>
      <c r="AW718" s="302"/>
      <c r="AX718" s="301"/>
      <c r="AY718" s="302"/>
      <c r="AZ718" s="301"/>
      <c r="BA718" s="302"/>
      <c r="BB718" s="301"/>
    </row>
    <row r="719" spans="1:54" ht="14.25" customHeight="1" x14ac:dyDescent="0.25">
      <c r="A719" s="322"/>
      <c r="B719" s="301"/>
      <c r="C719" s="302"/>
      <c r="D719" s="301"/>
      <c r="E719" s="302"/>
      <c r="F719" s="301"/>
      <c r="G719" s="302"/>
      <c r="H719" s="301"/>
      <c r="I719" s="302"/>
      <c r="J719" s="301"/>
      <c r="K719" s="302"/>
      <c r="L719" s="301"/>
      <c r="M719" s="302"/>
      <c r="N719" s="301"/>
      <c r="O719" s="302"/>
      <c r="P719" s="301"/>
      <c r="Q719" s="302"/>
      <c r="R719" s="301"/>
      <c r="S719" s="302"/>
      <c r="T719" s="301"/>
      <c r="U719" s="302"/>
      <c r="V719" s="301"/>
      <c r="W719" s="302"/>
      <c r="X719" s="301"/>
      <c r="Y719" s="302"/>
      <c r="Z719" s="301"/>
      <c r="AA719" s="302"/>
      <c r="AB719" s="301"/>
      <c r="AC719" s="302"/>
      <c r="AD719" s="301"/>
      <c r="AE719" s="302"/>
      <c r="AF719" s="301"/>
      <c r="AG719" s="302"/>
      <c r="AH719" s="301"/>
      <c r="AI719" s="302"/>
      <c r="AJ719" s="301"/>
      <c r="AK719" s="302"/>
      <c r="AL719" s="301"/>
      <c r="AM719" s="302"/>
      <c r="AN719" s="301"/>
      <c r="AO719" s="302"/>
      <c r="AP719" s="301"/>
      <c r="AQ719" s="302"/>
      <c r="AR719" s="301"/>
      <c r="AS719" s="302"/>
      <c r="AT719" s="301"/>
      <c r="AU719" s="302"/>
      <c r="AV719" s="301"/>
      <c r="AW719" s="302"/>
      <c r="AX719" s="301"/>
      <c r="AY719" s="302"/>
      <c r="AZ719" s="301"/>
      <c r="BA719" s="302"/>
      <c r="BB719" s="301"/>
    </row>
    <row r="720" spans="1:54" ht="14.25" customHeight="1" x14ac:dyDescent="0.25">
      <c r="A720" s="322"/>
      <c r="B720" s="301"/>
      <c r="C720" s="302"/>
      <c r="D720" s="301"/>
      <c r="E720" s="302"/>
      <c r="F720" s="301"/>
      <c r="G720" s="302"/>
      <c r="H720" s="301"/>
      <c r="I720" s="302"/>
      <c r="J720" s="301"/>
      <c r="K720" s="302"/>
      <c r="L720" s="301"/>
      <c r="M720" s="302"/>
      <c r="N720" s="301"/>
      <c r="O720" s="302"/>
      <c r="P720" s="301"/>
      <c r="Q720" s="302"/>
      <c r="R720" s="301"/>
      <c r="S720" s="302"/>
      <c r="T720" s="301"/>
      <c r="U720" s="302"/>
      <c r="V720" s="301"/>
      <c r="W720" s="302"/>
      <c r="X720" s="301"/>
      <c r="Y720" s="302"/>
      <c r="Z720" s="301"/>
      <c r="AA720" s="302"/>
      <c r="AB720" s="301"/>
      <c r="AC720" s="302"/>
      <c r="AD720" s="301"/>
      <c r="AE720" s="302"/>
      <c r="AF720" s="301"/>
      <c r="AG720" s="302"/>
      <c r="AH720" s="301"/>
      <c r="AI720" s="302"/>
      <c r="AJ720" s="301"/>
      <c r="AK720" s="302"/>
      <c r="AL720" s="301"/>
      <c r="AM720" s="302"/>
      <c r="AN720" s="301"/>
      <c r="AO720" s="302"/>
      <c r="AP720" s="301"/>
      <c r="AQ720" s="302"/>
      <c r="AR720" s="301"/>
      <c r="AS720" s="302"/>
      <c r="AT720" s="301"/>
      <c r="AU720" s="302"/>
      <c r="AV720" s="301"/>
      <c r="AW720" s="302"/>
      <c r="AX720" s="301"/>
      <c r="AY720" s="302"/>
      <c r="AZ720" s="301"/>
      <c r="BA720" s="302"/>
      <c r="BB720" s="301"/>
    </row>
    <row r="721" spans="1:54" ht="14.25" customHeight="1" x14ac:dyDescent="0.25">
      <c r="A721" s="322"/>
      <c r="B721" s="301"/>
      <c r="C721" s="302"/>
      <c r="D721" s="301"/>
      <c r="E721" s="302"/>
      <c r="F721" s="301"/>
      <c r="G721" s="302"/>
      <c r="H721" s="301"/>
      <c r="I721" s="302"/>
      <c r="J721" s="301"/>
      <c r="K721" s="302"/>
      <c r="L721" s="301"/>
      <c r="M721" s="302"/>
      <c r="N721" s="301"/>
      <c r="O721" s="302"/>
      <c r="P721" s="301"/>
      <c r="Q721" s="302"/>
      <c r="R721" s="301"/>
      <c r="S721" s="302"/>
      <c r="T721" s="301"/>
      <c r="U721" s="302"/>
      <c r="V721" s="301"/>
      <c r="W721" s="302"/>
      <c r="X721" s="301"/>
      <c r="Y721" s="302"/>
      <c r="Z721" s="301"/>
      <c r="AA721" s="302"/>
      <c r="AB721" s="301"/>
      <c r="AC721" s="302"/>
      <c r="AD721" s="301"/>
      <c r="AE721" s="302"/>
      <c r="AF721" s="301"/>
      <c r="AG721" s="302"/>
      <c r="AH721" s="301"/>
      <c r="AI721" s="302"/>
      <c r="AJ721" s="301"/>
      <c r="AK721" s="302"/>
      <c r="AL721" s="301"/>
      <c r="AM721" s="302"/>
      <c r="AN721" s="301"/>
      <c r="AO721" s="302"/>
      <c r="AP721" s="301"/>
      <c r="AQ721" s="302"/>
      <c r="AR721" s="301"/>
      <c r="AS721" s="302"/>
      <c r="AT721" s="301"/>
      <c r="AU721" s="302"/>
      <c r="AV721" s="301"/>
      <c r="AW721" s="302"/>
      <c r="AX721" s="301"/>
      <c r="AY721" s="302"/>
      <c r="AZ721" s="301"/>
      <c r="BA721" s="302"/>
      <c r="BB721" s="301"/>
    </row>
    <row r="722" spans="1:54" ht="14.25" customHeight="1" x14ac:dyDescent="0.25">
      <c r="A722" s="322"/>
      <c r="B722" s="301"/>
      <c r="C722" s="302"/>
      <c r="D722" s="301"/>
      <c r="E722" s="302"/>
      <c r="F722" s="301"/>
      <c r="G722" s="302"/>
      <c r="H722" s="301"/>
      <c r="I722" s="302"/>
      <c r="J722" s="301"/>
      <c r="K722" s="302"/>
      <c r="L722" s="301"/>
      <c r="M722" s="302"/>
      <c r="N722" s="301"/>
      <c r="O722" s="302"/>
      <c r="P722" s="301"/>
      <c r="Q722" s="302"/>
      <c r="R722" s="301"/>
      <c r="S722" s="302"/>
      <c r="T722" s="301"/>
      <c r="U722" s="302"/>
      <c r="V722" s="301"/>
      <c r="W722" s="302"/>
      <c r="X722" s="301"/>
      <c r="Y722" s="302"/>
      <c r="Z722" s="301"/>
      <c r="AA722" s="302"/>
      <c r="AB722" s="301"/>
      <c r="AC722" s="302"/>
      <c r="AD722" s="301"/>
      <c r="AE722" s="302"/>
      <c r="AF722" s="301"/>
      <c r="AG722" s="302"/>
      <c r="AH722" s="301"/>
      <c r="AI722" s="302"/>
      <c r="AJ722" s="301"/>
      <c r="AK722" s="302"/>
      <c r="AL722" s="301"/>
      <c r="AM722" s="302"/>
      <c r="AN722" s="301"/>
      <c r="AO722" s="302"/>
      <c r="AP722" s="301"/>
      <c r="AQ722" s="302"/>
      <c r="AR722" s="301"/>
      <c r="AS722" s="302"/>
      <c r="AT722" s="301"/>
      <c r="AU722" s="302"/>
      <c r="AV722" s="301"/>
      <c r="AW722" s="302"/>
      <c r="AX722" s="301"/>
      <c r="AY722" s="302"/>
      <c r="AZ722" s="301"/>
      <c r="BA722" s="302"/>
      <c r="BB722" s="301"/>
    </row>
    <row r="723" spans="1:54" ht="14.25" customHeight="1" x14ac:dyDescent="0.25">
      <c r="A723" s="322"/>
      <c r="B723" s="301"/>
      <c r="C723" s="302"/>
      <c r="D723" s="301"/>
      <c r="E723" s="302"/>
      <c r="F723" s="301"/>
      <c r="G723" s="302"/>
      <c r="H723" s="301"/>
      <c r="I723" s="302"/>
      <c r="J723" s="301"/>
      <c r="K723" s="302"/>
      <c r="L723" s="301"/>
      <c r="M723" s="302"/>
      <c r="N723" s="301"/>
      <c r="O723" s="302"/>
      <c r="P723" s="301"/>
      <c r="Q723" s="302"/>
      <c r="R723" s="301"/>
      <c r="S723" s="302"/>
      <c r="T723" s="301"/>
      <c r="U723" s="302"/>
      <c r="V723" s="301"/>
      <c r="W723" s="302"/>
      <c r="X723" s="301"/>
      <c r="Y723" s="302"/>
      <c r="Z723" s="301"/>
      <c r="AA723" s="302"/>
      <c r="AB723" s="301"/>
      <c r="AC723" s="302"/>
      <c r="AD723" s="301"/>
      <c r="AE723" s="302"/>
      <c r="AF723" s="301"/>
      <c r="AG723" s="302"/>
      <c r="AH723" s="301"/>
      <c r="AI723" s="302"/>
      <c r="AJ723" s="301"/>
      <c r="AK723" s="302"/>
      <c r="AL723" s="301"/>
      <c r="AM723" s="302"/>
      <c r="AN723" s="301"/>
      <c r="AO723" s="302"/>
      <c r="AP723" s="301"/>
      <c r="AQ723" s="302"/>
      <c r="AR723" s="301"/>
      <c r="AS723" s="302"/>
      <c r="AT723" s="301"/>
      <c r="AU723" s="302"/>
      <c r="AV723" s="301"/>
      <c r="AW723" s="302"/>
      <c r="AX723" s="301"/>
      <c r="AY723" s="302"/>
      <c r="AZ723" s="301"/>
      <c r="BA723" s="302"/>
      <c r="BB723" s="301"/>
    </row>
    <row r="724" spans="1:54" ht="14.25" customHeight="1" x14ac:dyDescent="0.25">
      <c r="A724" s="322"/>
      <c r="B724" s="301"/>
      <c r="C724" s="302"/>
      <c r="D724" s="301"/>
      <c r="E724" s="302"/>
      <c r="F724" s="301"/>
      <c r="G724" s="302"/>
      <c r="H724" s="301"/>
      <c r="I724" s="302"/>
      <c r="J724" s="301"/>
      <c r="K724" s="302"/>
      <c r="L724" s="301"/>
      <c r="M724" s="302"/>
      <c r="N724" s="301"/>
      <c r="O724" s="302"/>
      <c r="P724" s="301"/>
      <c r="Q724" s="302"/>
      <c r="R724" s="301"/>
      <c r="S724" s="302"/>
      <c r="T724" s="301"/>
      <c r="U724" s="302"/>
      <c r="V724" s="301"/>
      <c r="W724" s="302"/>
      <c r="X724" s="301"/>
      <c r="Y724" s="302"/>
      <c r="Z724" s="301"/>
      <c r="AA724" s="302"/>
      <c r="AB724" s="301"/>
      <c r="AC724" s="302"/>
      <c r="AD724" s="301"/>
      <c r="AE724" s="302"/>
      <c r="AF724" s="301"/>
      <c r="AG724" s="302"/>
      <c r="AH724" s="301"/>
      <c r="AI724" s="302"/>
      <c r="AJ724" s="301"/>
      <c r="AK724" s="302"/>
      <c r="AL724" s="301"/>
      <c r="AM724" s="302"/>
      <c r="AN724" s="301"/>
      <c r="AO724" s="302"/>
      <c r="AP724" s="301"/>
      <c r="AQ724" s="302"/>
      <c r="AR724" s="301"/>
      <c r="AS724" s="302"/>
      <c r="AT724" s="301"/>
      <c r="AU724" s="302"/>
      <c r="AV724" s="301"/>
      <c r="AW724" s="302"/>
      <c r="AX724" s="301"/>
      <c r="AY724" s="302"/>
      <c r="AZ724" s="301"/>
      <c r="BA724" s="302"/>
      <c r="BB724" s="301"/>
    </row>
    <row r="725" spans="1:54" ht="14.25" customHeight="1" x14ac:dyDescent="0.25">
      <c r="A725" s="322"/>
      <c r="B725" s="301"/>
      <c r="C725" s="302"/>
      <c r="D725" s="301"/>
      <c r="E725" s="302"/>
      <c r="F725" s="301"/>
      <c r="G725" s="302"/>
      <c r="H725" s="301"/>
      <c r="I725" s="302"/>
      <c r="J725" s="301"/>
      <c r="K725" s="302"/>
      <c r="L725" s="301"/>
      <c r="M725" s="302"/>
      <c r="N725" s="301"/>
      <c r="O725" s="302"/>
      <c r="P725" s="301"/>
      <c r="Q725" s="302"/>
      <c r="R725" s="301"/>
      <c r="S725" s="302"/>
      <c r="T725" s="301"/>
      <c r="U725" s="302"/>
      <c r="V725" s="301"/>
      <c r="W725" s="302"/>
      <c r="X725" s="301"/>
      <c r="Y725" s="302"/>
      <c r="Z725" s="301"/>
      <c r="AA725" s="302"/>
      <c r="AB725" s="301"/>
      <c r="AC725" s="302"/>
      <c r="AD725" s="301"/>
      <c r="AE725" s="302"/>
      <c r="AF725" s="301"/>
      <c r="AG725" s="302"/>
      <c r="AH725" s="301"/>
      <c r="AI725" s="302"/>
      <c r="AJ725" s="301"/>
      <c r="AK725" s="302"/>
      <c r="AL725" s="301"/>
      <c r="AM725" s="302"/>
      <c r="AN725" s="301"/>
      <c r="AO725" s="302"/>
      <c r="AP725" s="301"/>
      <c r="AQ725" s="302"/>
      <c r="AR725" s="301"/>
      <c r="AS725" s="302"/>
      <c r="AT725" s="301"/>
      <c r="AU725" s="302"/>
      <c r="AV725" s="301"/>
      <c r="AW725" s="302"/>
      <c r="AX725" s="301"/>
      <c r="AY725" s="302"/>
      <c r="AZ725" s="301"/>
      <c r="BA725" s="302"/>
      <c r="BB725" s="301"/>
    </row>
    <row r="726" spans="1:54" ht="14.25" customHeight="1" x14ac:dyDescent="0.25">
      <c r="A726" s="322"/>
      <c r="B726" s="301"/>
      <c r="C726" s="302"/>
      <c r="D726" s="301"/>
      <c r="E726" s="302"/>
      <c r="F726" s="301"/>
      <c r="G726" s="302"/>
      <c r="H726" s="301"/>
      <c r="I726" s="302"/>
      <c r="J726" s="301"/>
      <c r="K726" s="302"/>
      <c r="L726" s="301"/>
      <c r="M726" s="302"/>
      <c r="N726" s="301"/>
      <c r="O726" s="302"/>
      <c r="P726" s="301"/>
      <c r="Q726" s="302"/>
      <c r="R726" s="301"/>
      <c r="S726" s="302"/>
      <c r="T726" s="301"/>
      <c r="U726" s="302"/>
      <c r="V726" s="301"/>
      <c r="W726" s="302"/>
      <c r="X726" s="301"/>
      <c r="Y726" s="302"/>
      <c r="Z726" s="301"/>
      <c r="AA726" s="302"/>
      <c r="AB726" s="301"/>
      <c r="AC726" s="302"/>
      <c r="AD726" s="301"/>
      <c r="AE726" s="302"/>
      <c r="AF726" s="301"/>
      <c r="AG726" s="302"/>
      <c r="AH726" s="301"/>
      <c r="AI726" s="302"/>
      <c r="AJ726" s="301"/>
      <c r="AK726" s="302"/>
      <c r="AL726" s="301"/>
      <c r="AM726" s="302"/>
      <c r="AN726" s="301"/>
      <c r="AO726" s="302"/>
      <c r="AP726" s="301"/>
      <c r="AQ726" s="302"/>
      <c r="AR726" s="301"/>
      <c r="AS726" s="302"/>
      <c r="AT726" s="301"/>
      <c r="AU726" s="302"/>
      <c r="AV726" s="301"/>
      <c r="AW726" s="302"/>
      <c r="AX726" s="301"/>
      <c r="AY726" s="302"/>
      <c r="AZ726" s="301"/>
      <c r="BA726" s="302"/>
      <c r="BB726" s="301"/>
    </row>
    <row r="727" spans="1:54" ht="14.25" customHeight="1" x14ac:dyDescent="0.25">
      <c r="A727" s="322"/>
      <c r="B727" s="301"/>
      <c r="C727" s="302"/>
      <c r="D727" s="301"/>
      <c r="E727" s="302"/>
      <c r="F727" s="301"/>
      <c r="G727" s="302"/>
      <c r="H727" s="301"/>
      <c r="I727" s="302"/>
      <c r="J727" s="301"/>
      <c r="K727" s="302"/>
      <c r="L727" s="301"/>
      <c r="M727" s="302"/>
      <c r="N727" s="301"/>
      <c r="O727" s="302"/>
      <c r="P727" s="301"/>
      <c r="Q727" s="302"/>
      <c r="R727" s="301"/>
      <c r="S727" s="302"/>
      <c r="T727" s="301"/>
      <c r="U727" s="302"/>
      <c r="V727" s="301"/>
      <c r="W727" s="302"/>
      <c r="X727" s="301"/>
      <c r="Y727" s="302"/>
      <c r="Z727" s="301"/>
      <c r="AA727" s="302"/>
      <c r="AB727" s="301"/>
      <c r="AC727" s="302"/>
      <c r="AD727" s="301"/>
      <c r="AE727" s="302"/>
      <c r="AF727" s="301"/>
      <c r="AG727" s="302"/>
      <c r="AH727" s="301"/>
      <c r="AI727" s="302"/>
      <c r="AJ727" s="301"/>
      <c r="AK727" s="302"/>
      <c r="AL727" s="301"/>
      <c r="AM727" s="302"/>
      <c r="AN727" s="301"/>
      <c r="AO727" s="302"/>
      <c r="AP727" s="301"/>
      <c r="AQ727" s="302"/>
      <c r="AR727" s="301"/>
      <c r="AS727" s="302"/>
      <c r="AT727" s="301"/>
      <c r="AU727" s="302"/>
      <c r="AV727" s="301"/>
      <c r="AW727" s="302"/>
      <c r="AX727" s="301"/>
      <c r="AY727" s="302"/>
      <c r="AZ727" s="301"/>
      <c r="BA727" s="302"/>
      <c r="BB727" s="301"/>
    </row>
    <row r="728" spans="1:54" ht="14.25" customHeight="1" x14ac:dyDescent="0.25">
      <c r="A728" s="322"/>
      <c r="B728" s="301"/>
      <c r="C728" s="302"/>
      <c r="D728" s="301"/>
      <c r="E728" s="302"/>
      <c r="F728" s="301"/>
      <c r="G728" s="302"/>
      <c r="H728" s="301"/>
      <c r="I728" s="302"/>
      <c r="J728" s="301"/>
      <c r="K728" s="302"/>
      <c r="L728" s="301"/>
      <c r="M728" s="302"/>
      <c r="N728" s="301"/>
      <c r="O728" s="302"/>
      <c r="P728" s="301"/>
      <c r="Q728" s="302"/>
      <c r="R728" s="301"/>
      <c r="S728" s="302"/>
      <c r="T728" s="301"/>
      <c r="U728" s="302"/>
      <c r="V728" s="301"/>
      <c r="W728" s="302"/>
      <c r="X728" s="301"/>
      <c r="Y728" s="302"/>
      <c r="Z728" s="301"/>
      <c r="AA728" s="302"/>
      <c r="AB728" s="301"/>
      <c r="AC728" s="302"/>
      <c r="AD728" s="301"/>
      <c r="AE728" s="302"/>
      <c r="AF728" s="301"/>
      <c r="AG728" s="302"/>
      <c r="AH728" s="301"/>
      <c r="AI728" s="302"/>
      <c r="AJ728" s="301"/>
      <c r="AK728" s="302"/>
      <c r="AL728" s="301"/>
      <c r="AM728" s="302"/>
      <c r="AN728" s="301"/>
      <c r="AO728" s="302"/>
      <c r="AP728" s="301"/>
      <c r="AQ728" s="302"/>
      <c r="AR728" s="301"/>
      <c r="AS728" s="302"/>
      <c r="AT728" s="301"/>
      <c r="AU728" s="302"/>
      <c r="AV728" s="301"/>
      <c r="AW728" s="302"/>
      <c r="AX728" s="301"/>
      <c r="AY728" s="302"/>
      <c r="AZ728" s="301"/>
      <c r="BA728" s="302"/>
      <c r="BB728" s="301"/>
    </row>
    <row r="729" spans="1:54" ht="14.25" customHeight="1" x14ac:dyDescent="0.25">
      <c r="A729" s="322"/>
      <c r="B729" s="301"/>
      <c r="C729" s="302"/>
      <c r="D729" s="301"/>
      <c r="E729" s="302"/>
      <c r="F729" s="301"/>
      <c r="G729" s="302"/>
      <c r="H729" s="301"/>
      <c r="I729" s="302"/>
      <c r="J729" s="301"/>
      <c r="K729" s="302"/>
      <c r="L729" s="301"/>
      <c r="M729" s="302"/>
      <c r="N729" s="301"/>
      <c r="O729" s="302"/>
      <c r="P729" s="301"/>
      <c r="Q729" s="302"/>
      <c r="R729" s="301"/>
      <c r="S729" s="302"/>
      <c r="T729" s="301"/>
      <c r="U729" s="302"/>
      <c r="V729" s="301"/>
      <c r="W729" s="302"/>
      <c r="X729" s="301"/>
      <c r="Y729" s="302"/>
      <c r="Z729" s="301"/>
      <c r="AA729" s="302"/>
      <c r="AB729" s="301"/>
      <c r="AC729" s="302"/>
      <c r="AD729" s="301"/>
      <c r="AE729" s="302"/>
      <c r="AF729" s="301"/>
      <c r="AG729" s="302"/>
      <c r="AH729" s="301"/>
      <c r="AI729" s="302"/>
      <c r="AJ729" s="301"/>
      <c r="AK729" s="302"/>
      <c r="AL729" s="301"/>
      <c r="AM729" s="302"/>
      <c r="AN729" s="301"/>
      <c r="AO729" s="302"/>
      <c r="AP729" s="301"/>
      <c r="AQ729" s="302"/>
      <c r="AR729" s="301"/>
      <c r="AS729" s="302"/>
      <c r="AT729" s="301"/>
      <c r="AU729" s="302"/>
      <c r="AV729" s="301"/>
      <c r="AW729" s="302"/>
      <c r="AX729" s="301"/>
      <c r="AY729" s="302"/>
      <c r="AZ729" s="301"/>
      <c r="BA729" s="302"/>
      <c r="BB729" s="301"/>
    </row>
    <row r="730" spans="1:54" ht="14.25" customHeight="1" x14ac:dyDescent="0.25">
      <c r="A730" s="322"/>
      <c r="B730" s="301"/>
      <c r="C730" s="302"/>
      <c r="D730" s="301"/>
      <c r="E730" s="302"/>
      <c r="F730" s="301"/>
      <c r="G730" s="302"/>
      <c r="H730" s="301"/>
      <c r="I730" s="302"/>
      <c r="J730" s="301"/>
      <c r="K730" s="302"/>
      <c r="L730" s="301"/>
      <c r="M730" s="302"/>
      <c r="N730" s="301"/>
      <c r="O730" s="302"/>
      <c r="P730" s="301"/>
      <c r="Q730" s="302"/>
      <c r="R730" s="301"/>
      <c r="S730" s="302"/>
      <c r="T730" s="301"/>
      <c r="U730" s="302"/>
      <c r="V730" s="301"/>
      <c r="W730" s="302"/>
      <c r="X730" s="301"/>
      <c r="Y730" s="302"/>
      <c r="Z730" s="301"/>
      <c r="AA730" s="302"/>
      <c r="AB730" s="301"/>
      <c r="AC730" s="302"/>
      <c r="AD730" s="301"/>
      <c r="AE730" s="302"/>
      <c r="AF730" s="301"/>
      <c r="AG730" s="302"/>
      <c r="AH730" s="301"/>
      <c r="AI730" s="302"/>
      <c r="AJ730" s="301"/>
      <c r="AK730" s="302"/>
      <c r="AL730" s="301"/>
      <c r="AM730" s="302"/>
      <c r="AN730" s="301"/>
      <c r="AO730" s="302"/>
      <c r="AP730" s="301"/>
      <c r="AQ730" s="302"/>
      <c r="AR730" s="301"/>
      <c r="AS730" s="302"/>
      <c r="AT730" s="301"/>
      <c r="AU730" s="302"/>
      <c r="AV730" s="301"/>
      <c r="AW730" s="302"/>
      <c r="AX730" s="301"/>
      <c r="AY730" s="302"/>
      <c r="AZ730" s="301"/>
      <c r="BA730" s="302"/>
      <c r="BB730" s="301"/>
    </row>
    <row r="731" spans="1:54" ht="14.25" customHeight="1" x14ac:dyDescent="0.25">
      <c r="A731" s="322"/>
      <c r="B731" s="301"/>
      <c r="C731" s="302"/>
      <c r="D731" s="301"/>
      <c r="E731" s="302"/>
      <c r="F731" s="301"/>
      <c r="G731" s="302"/>
      <c r="H731" s="301"/>
      <c r="I731" s="302"/>
      <c r="J731" s="301"/>
      <c r="K731" s="302"/>
      <c r="L731" s="301"/>
      <c r="M731" s="302"/>
      <c r="N731" s="301"/>
      <c r="O731" s="302"/>
      <c r="P731" s="301"/>
      <c r="Q731" s="302"/>
      <c r="R731" s="301"/>
      <c r="S731" s="302"/>
      <c r="T731" s="301"/>
      <c r="U731" s="302"/>
      <c r="V731" s="301"/>
      <c r="W731" s="302"/>
      <c r="X731" s="301"/>
      <c r="Y731" s="302"/>
      <c r="Z731" s="301"/>
      <c r="AA731" s="302"/>
      <c r="AB731" s="301"/>
      <c r="AC731" s="302"/>
      <c r="AD731" s="301"/>
      <c r="AE731" s="302"/>
      <c r="AF731" s="301"/>
      <c r="AG731" s="302"/>
      <c r="AH731" s="301"/>
      <c r="AI731" s="302"/>
      <c r="AJ731" s="301"/>
      <c r="AK731" s="302"/>
      <c r="AL731" s="301"/>
      <c r="AM731" s="302"/>
      <c r="AN731" s="301"/>
      <c r="AO731" s="302"/>
      <c r="AP731" s="301"/>
      <c r="AQ731" s="302"/>
      <c r="AR731" s="301"/>
      <c r="AS731" s="302"/>
      <c r="AT731" s="301"/>
      <c r="AU731" s="302"/>
      <c r="AV731" s="301"/>
      <c r="AW731" s="302"/>
      <c r="AX731" s="301"/>
      <c r="AY731" s="302"/>
      <c r="AZ731" s="301"/>
      <c r="BA731" s="302"/>
      <c r="BB731" s="301"/>
    </row>
    <row r="732" spans="1:54" ht="14.25" customHeight="1" x14ac:dyDescent="0.25">
      <c r="A732" s="322"/>
      <c r="B732" s="301"/>
      <c r="C732" s="302"/>
      <c r="D732" s="301"/>
      <c r="E732" s="302"/>
      <c r="F732" s="301"/>
      <c r="G732" s="302"/>
      <c r="H732" s="301"/>
      <c r="I732" s="302"/>
      <c r="J732" s="301"/>
      <c r="K732" s="302"/>
      <c r="L732" s="301"/>
      <c r="M732" s="302"/>
      <c r="N732" s="301"/>
      <c r="O732" s="302"/>
      <c r="P732" s="301"/>
      <c r="Q732" s="302"/>
      <c r="R732" s="301"/>
      <c r="S732" s="302"/>
      <c r="T732" s="301"/>
      <c r="U732" s="302"/>
      <c r="V732" s="301"/>
      <c r="W732" s="302"/>
      <c r="X732" s="301"/>
      <c r="Y732" s="302"/>
      <c r="Z732" s="301"/>
      <c r="AA732" s="302"/>
      <c r="AB732" s="301"/>
      <c r="AC732" s="302"/>
      <c r="AD732" s="301"/>
      <c r="AE732" s="302"/>
      <c r="AF732" s="301"/>
      <c r="AG732" s="302"/>
      <c r="AH732" s="301"/>
      <c r="AI732" s="302"/>
      <c r="AJ732" s="301"/>
      <c r="AK732" s="302"/>
      <c r="AL732" s="301"/>
      <c r="AM732" s="302"/>
      <c r="AN732" s="301"/>
      <c r="AO732" s="302"/>
      <c r="AP732" s="301"/>
      <c r="AQ732" s="302"/>
      <c r="AR732" s="301"/>
      <c r="AS732" s="302"/>
      <c r="AT732" s="301"/>
      <c r="AU732" s="302"/>
      <c r="AV732" s="301"/>
      <c r="AW732" s="302"/>
      <c r="AX732" s="301"/>
      <c r="AY732" s="302"/>
      <c r="AZ732" s="301"/>
      <c r="BA732" s="302"/>
      <c r="BB732" s="301"/>
    </row>
    <row r="733" spans="1:54" ht="14.25" customHeight="1" x14ac:dyDescent="0.25">
      <c r="A733" s="322"/>
      <c r="B733" s="301"/>
      <c r="C733" s="302"/>
      <c r="D733" s="301"/>
      <c r="E733" s="302"/>
      <c r="F733" s="301"/>
      <c r="G733" s="302"/>
      <c r="H733" s="301"/>
      <c r="I733" s="302"/>
      <c r="J733" s="301"/>
      <c r="K733" s="302"/>
      <c r="L733" s="301"/>
      <c r="M733" s="302"/>
      <c r="N733" s="301"/>
      <c r="O733" s="302"/>
      <c r="P733" s="301"/>
      <c r="Q733" s="302"/>
      <c r="R733" s="301"/>
      <c r="S733" s="302"/>
      <c r="T733" s="301"/>
      <c r="U733" s="302"/>
      <c r="V733" s="301"/>
      <c r="W733" s="302"/>
      <c r="X733" s="301"/>
      <c r="Y733" s="302"/>
      <c r="Z733" s="301"/>
      <c r="AA733" s="302"/>
      <c r="AB733" s="301"/>
      <c r="AC733" s="302"/>
      <c r="AD733" s="301"/>
      <c r="AE733" s="302"/>
      <c r="AF733" s="301"/>
      <c r="AG733" s="302"/>
      <c r="AH733" s="301"/>
      <c r="AI733" s="302"/>
      <c r="AJ733" s="301"/>
      <c r="AK733" s="302"/>
      <c r="AL733" s="301"/>
      <c r="AM733" s="302"/>
      <c r="AN733" s="301"/>
      <c r="AO733" s="302"/>
      <c r="AP733" s="301"/>
      <c r="AQ733" s="302"/>
      <c r="AR733" s="301"/>
      <c r="AS733" s="302"/>
      <c r="AT733" s="301"/>
      <c r="AU733" s="302"/>
      <c r="AV733" s="301"/>
      <c r="AW733" s="302"/>
      <c r="AX733" s="301"/>
      <c r="AY733" s="302"/>
      <c r="AZ733" s="301"/>
      <c r="BA733" s="302"/>
      <c r="BB733" s="301"/>
    </row>
    <row r="734" spans="1:54" ht="14.25" customHeight="1" x14ac:dyDescent="0.25">
      <c r="A734" s="322"/>
      <c r="B734" s="301"/>
      <c r="C734" s="302"/>
      <c r="D734" s="301"/>
      <c r="E734" s="302"/>
      <c r="F734" s="301"/>
      <c r="G734" s="302"/>
      <c r="H734" s="301"/>
      <c r="I734" s="302"/>
      <c r="J734" s="301"/>
      <c r="K734" s="302"/>
      <c r="L734" s="301"/>
      <c r="M734" s="302"/>
      <c r="N734" s="301"/>
      <c r="O734" s="302"/>
      <c r="P734" s="301"/>
      <c r="Q734" s="302"/>
      <c r="R734" s="301"/>
      <c r="S734" s="302"/>
      <c r="T734" s="301"/>
      <c r="U734" s="302"/>
      <c r="V734" s="301"/>
      <c r="W734" s="302"/>
      <c r="X734" s="301"/>
      <c r="Y734" s="302"/>
      <c r="Z734" s="301"/>
      <c r="AA734" s="302"/>
      <c r="AB734" s="301"/>
      <c r="AC734" s="302"/>
      <c r="AD734" s="301"/>
      <c r="AE734" s="302"/>
      <c r="AF734" s="301"/>
      <c r="AG734" s="302"/>
      <c r="AH734" s="301"/>
      <c r="AI734" s="302"/>
      <c r="AJ734" s="301"/>
      <c r="AK734" s="302"/>
      <c r="AL734" s="301"/>
      <c r="AM734" s="302"/>
      <c r="AN734" s="301"/>
      <c r="AO734" s="302"/>
      <c r="AP734" s="301"/>
      <c r="AQ734" s="302"/>
      <c r="AR734" s="301"/>
      <c r="AS734" s="302"/>
      <c r="AT734" s="301"/>
      <c r="AU734" s="302"/>
      <c r="AV734" s="301"/>
      <c r="AW734" s="302"/>
      <c r="AX734" s="301"/>
      <c r="AY734" s="302"/>
      <c r="AZ734" s="301"/>
      <c r="BA734" s="302"/>
      <c r="BB734" s="301"/>
    </row>
    <row r="735" spans="1:54" ht="14.25" customHeight="1" x14ac:dyDescent="0.25">
      <c r="A735" s="322"/>
      <c r="B735" s="301"/>
      <c r="C735" s="302"/>
      <c r="D735" s="301"/>
      <c r="E735" s="302"/>
      <c r="F735" s="301"/>
      <c r="G735" s="302"/>
      <c r="H735" s="301"/>
      <c r="I735" s="302"/>
      <c r="J735" s="301"/>
      <c r="K735" s="302"/>
      <c r="L735" s="301"/>
      <c r="M735" s="302"/>
      <c r="N735" s="301"/>
      <c r="O735" s="302"/>
      <c r="P735" s="301"/>
      <c r="Q735" s="302"/>
      <c r="R735" s="301"/>
      <c r="S735" s="302"/>
      <c r="T735" s="301"/>
      <c r="U735" s="302"/>
      <c r="V735" s="301"/>
      <c r="W735" s="302"/>
      <c r="X735" s="301"/>
      <c r="Y735" s="302"/>
      <c r="Z735" s="301"/>
      <c r="AA735" s="302"/>
      <c r="AB735" s="301"/>
      <c r="AC735" s="302"/>
      <c r="AD735" s="301"/>
      <c r="AE735" s="302"/>
      <c r="AF735" s="301"/>
      <c r="AG735" s="302"/>
      <c r="AH735" s="301"/>
      <c r="AI735" s="302"/>
      <c r="AJ735" s="301"/>
      <c r="AK735" s="302"/>
      <c r="AL735" s="301"/>
      <c r="AM735" s="302"/>
      <c r="AN735" s="301"/>
      <c r="AO735" s="302"/>
      <c r="AP735" s="301"/>
      <c r="AQ735" s="302"/>
      <c r="AR735" s="301"/>
      <c r="AS735" s="302"/>
      <c r="AT735" s="301"/>
      <c r="AU735" s="302"/>
      <c r="AV735" s="301"/>
      <c r="AW735" s="302"/>
      <c r="AX735" s="301"/>
      <c r="AY735" s="302"/>
      <c r="AZ735" s="301"/>
      <c r="BA735" s="302"/>
      <c r="BB735" s="301"/>
    </row>
    <row r="736" spans="1:54" ht="14.25" customHeight="1" x14ac:dyDescent="0.25">
      <c r="A736" s="322"/>
      <c r="B736" s="301"/>
      <c r="C736" s="302"/>
      <c r="D736" s="301"/>
      <c r="E736" s="302"/>
      <c r="F736" s="301"/>
      <c r="G736" s="302"/>
      <c r="H736" s="301"/>
      <c r="I736" s="302"/>
      <c r="J736" s="301"/>
      <c r="K736" s="302"/>
      <c r="L736" s="301"/>
      <c r="M736" s="302"/>
      <c r="N736" s="301"/>
      <c r="O736" s="302"/>
      <c r="P736" s="301"/>
      <c r="Q736" s="302"/>
      <c r="R736" s="301"/>
      <c r="S736" s="302"/>
      <c r="T736" s="301"/>
      <c r="U736" s="302"/>
      <c r="V736" s="301"/>
      <c r="W736" s="302"/>
      <c r="X736" s="301"/>
      <c r="Y736" s="302"/>
      <c r="Z736" s="301"/>
      <c r="AA736" s="302"/>
      <c r="AB736" s="301"/>
      <c r="AC736" s="302"/>
      <c r="AD736" s="301"/>
      <c r="AE736" s="302"/>
      <c r="AF736" s="301"/>
      <c r="AG736" s="302"/>
      <c r="AH736" s="301"/>
      <c r="AI736" s="302"/>
      <c r="AJ736" s="301"/>
      <c r="AK736" s="302"/>
      <c r="AL736" s="301"/>
      <c r="AM736" s="302"/>
      <c r="AN736" s="301"/>
      <c r="AO736" s="302"/>
      <c r="AP736" s="301"/>
      <c r="AQ736" s="302"/>
      <c r="AR736" s="301"/>
      <c r="AS736" s="302"/>
      <c r="AT736" s="301"/>
      <c r="AU736" s="302"/>
      <c r="AV736" s="301"/>
      <c r="AW736" s="302"/>
      <c r="AX736" s="301"/>
      <c r="AY736" s="302"/>
      <c r="AZ736" s="301"/>
      <c r="BA736" s="302"/>
      <c r="BB736" s="301"/>
    </row>
    <row r="737" spans="1:54" ht="14.25" customHeight="1" x14ac:dyDescent="0.25">
      <c r="A737" s="322"/>
      <c r="B737" s="301"/>
      <c r="C737" s="302"/>
      <c r="D737" s="301"/>
      <c r="E737" s="302"/>
      <c r="F737" s="301"/>
      <c r="G737" s="302"/>
      <c r="H737" s="301"/>
      <c r="I737" s="302"/>
      <c r="J737" s="301"/>
      <c r="K737" s="302"/>
      <c r="L737" s="301"/>
      <c r="M737" s="302"/>
      <c r="N737" s="301"/>
      <c r="O737" s="302"/>
      <c r="P737" s="301"/>
      <c r="Q737" s="302"/>
      <c r="R737" s="301"/>
      <c r="S737" s="302"/>
      <c r="T737" s="301"/>
      <c r="U737" s="302"/>
      <c r="V737" s="301"/>
      <c r="W737" s="302"/>
      <c r="X737" s="301"/>
      <c r="Y737" s="302"/>
      <c r="Z737" s="301"/>
      <c r="AA737" s="302"/>
      <c r="AB737" s="301"/>
      <c r="AC737" s="302"/>
      <c r="AD737" s="301"/>
      <c r="AE737" s="302"/>
      <c r="AF737" s="301"/>
      <c r="AG737" s="302"/>
      <c r="AH737" s="301"/>
      <c r="AI737" s="302"/>
      <c r="AJ737" s="301"/>
      <c r="AK737" s="302"/>
      <c r="AL737" s="301"/>
      <c r="AM737" s="302"/>
      <c r="AN737" s="301"/>
      <c r="AO737" s="302"/>
      <c r="AP737" s="301"/>
      <c r="AQ737" s="302"/>
      <c r="AR737" s="301"/>
      <c r="AS737" s="302"/>
      <c r="AT737" s="301"/>
      <c r="AU737" s="302"/>
      <c r="AV737" s="301"/>
      <c r="AW737" s="302"/>
      <c r="AX737" s="301"/>
      <c r="AY737" s="302"/>
      <c r="AZ737" s="301"/>
      <c r="BA737" s="302"/>
      <c r="BB737" s="301"/>
    </row>
    <row r="738" spans="1:54" ht="14.25" customHeight="1" x14ac:dyDescent="0.25">
      <c r="A738" s="322"/>
      <c r="B738" s="301"/>
      <c r="C738" s="302"/>
      <c r="D738" s="301"/>
      <c r="E738" s="302"/>
      <c r="F738" s="301"/>
      <c r="G738" s="302"/>
      <c r="H738" s="301"/>
      <c r="I738" s="302"/>
      <c r="J738" s="301"/>
      <c r="K738" s="302"/>
      <c r="L738" s="301"/>
      <c r="M738" s="302"/>
      <c r="N738" s="301"/>
      <c r="O738" s="302"/>
      <c r="P738" s="301"/>
      <c r="Q738" s="302"/>
      <c r="R738" s="301"/>
      <c r="S738" s="302"/>
      <c r="T738" s="301"/>
      <c r="U738" s="302"/>
      <c r="V738" s="301"/>
      <c r="W738" s="302"/>
      <c r="X738" s="301"/>
      <c r="Y738" s="302"/>
      <c r="Z738" s="301"/>
      <c r="AA738" s="302"/>
      <c r="AB738" s="301"/>
      <c r="AC738" s="302"/>
      <c r="AD738" s="301"/>
      <c r="AE738" s="302"/>
      <c r="AF738" s="301"/>
      <c r="AG738" s="302"/>
      <c r="AH738" s="301"/>
      <c r="AI738" s="302"/>
      <c r="AJ738" s="301"/>
      <c r="AK738" s="302"/>
      <c r="AL738" s="301"/>
      <c r="AM738" s="302"/>
      <c r="AN738" s="301"/>
      <c r="AO738" s="302"/>
      <c r="AP738" s="301"/>
      <c r="AQ738" s="302"/>
      <c r="AR738" s="301"/>
      <c r="AS738" s="302"/>
      <c r="AT738" s="301"/>
      <c r="AU738" s="302"/>
      <c r="AV738" s="301"/>
      <c r="AW738" s="302"/>
      <c r="AX738" s="301"/>
      <c r="AY738" s="302"/>
      <c r="AZ738" s="301"/>
      <c r="BA738" s="302"/>
      <c r="BB738" s="301"/>
    </row>
    <row r="739" spans="1:54" ht="14.25" customHeight="1" x14ac:dyDescent="0.25">
      <c r="A739" s="322"/>
      <c r="B739" s="301"/>
      <c r="C739" s="302"/>
      <c r="D739" s="301"/>
      <c r="E739" s="302"/>
      <c r="F739" s="301"/>
      <c r="G739" s="302"/>
      <c r="H739" s="301"/>
      <c r="I739" s="302"/>
      <c r="J739" s="301"/>
      <c r="K739" s="302"/>
      <c r="L739" s="301"/>
      <c r="M739" s="302"/>
      <c r="N739" s="301"/>
      <c r="O739" s="302"/>
      <c r="P739" s="301"/>
      <c r="Q739" s="302"/>
      <c r="R739" s="301"/>
      <c r="S739" s="302"/>
      <c r="T739" s="301"/>
      <c r="U739" s="302"/>
      <c r="V739" s="301"/>
      <c r="W739" s="302"/>
      <c r="X739" s="301"/>
      <c r="Y739" s="302"/>
      <c r="Z739" s="301"/>
      <c r="AA739" s="302"/>
      <c r="AB739" s="301"/>
      <c r="AC739" s="302"/>
      <c r="AD739" s="301"/>
      <c r="AE739" s="302"/>
      <c r="AF739" s="301"/>
      <c r="AG739" s="302"/>
      <c r="AH739" s="301"/>
      <c r="AI739" s="302"/>
      <c r="AJ739" s="301"/>
      <c r="AK739" s="302"/>
      <c r="AL739" s="301"/>
      <c r="AM739" s="302"/>
      <c r="AN739" s="301"/>
      <c r="AO739" s="302"/>
      <c r="AP739" s="301"/>
      <c r="AQ739" s="302"/>
      <c r="AR739" s="301"/>
      <c r="AS739" s="302"/>
      <c r="AT739" s="301"/>
      <c r="AU739" s="302"/>
      <c r="AV739" s="301"/>
      <c r="AW739" s="302"/>
      <c r="AX739" s="301"/>
      <c r="AY739" s="302"/>
      <c r="AZ739" s="301"/>
      <c r="BA739" s="302"/>
      <c r="BB739" s="301"/>
    </row>
    <row r="740" spans="1:54" ht="14.25" customHeight="1" x14ac:dyDescent="0.25">
      <c r="A740" s="322"/>
      <c r="B740" s="301"/>
      <c r="C740" s="302"/>
      <c r="D740" s="301"/>
      <c r="E740" s="302"/>
      <c r="F740" s="301"/>
      <c r="G740" s="302"/>
      <c r="H740" s="301"/>
      <c r="I740" s="302"/>
      <c r="J740" s="301"/>
      <c r="K740" s="302"/>
      <c r="L740" s="301"/>
      <c r="M740" s="302"/>
      <c r="N740" s="301"/>
      <c r="O740" s="302"/>
      <c r="P740" s="301"/>
      <c r="Q740" s="302"/>
      <c r="R740" s="301"/>
      <c r="S740" s="302"/>
      <c r="T740" s="301"/>
      <c r="U740" s="302"/>
      <c r="V740" s="301"/>
      <c r="W740" s="302"/>
      <c r="X740" s="301"/>
      <c r="Y740" s="302"/>
      <c r="Z740" s="301"/>
      <c r="AA740" s="302"/>
      <c r="AB740" s="301"/>
      <c r="AC740" s="302"/>
      <c r="AD740" s="301"/>
      <c r="AE740" s="302"/>
      <c r="AF740" s="301"/>
      <c r="AG740" s="302"/>
      <c r="AH740" s="301"/>
      <c r="AI740" s="302"/>
      <c r="AJ740" s="301"/>
      <c r="AK740" s="302"/>
      <c r="AL740" s="301"/>
      <c r="AM740" s="302"/>
      <c r="AN740" s="301"/>
      <c r="AO740" s="302"/>
      <c r="AP740" s="301"/>
      <c r="AQ740" s="302"/>
      <c r="AR740" s="301"/>
      <c r="AS740" s="302"/>
      <c r="AT740" s="301"/>
      <c r="AU740" s="302"/>
      <c r="AV740" s="301"/>
      <c r="AW740" s="302"/>
      <c r="AX740" s="301"/>
      <c r="AY740" s="302"/>
      <c r="AZ740" s="301"/>
      <c r="BA740" s="302"/>
      <c r="BB740" s="301"/>
    </row>
    <row r="741" spans="1:54" ht="14.25" customHeight="1" x14ac:dyDescent="0.25">
      <c r="A741" s="322"/>
      <c r="B741" s="301"/>
      <c r="C741" s="302"/>
      <c r="D741" s="301"/>
      <c r="E741" s="302"/>
      <c r="F741" s="301"/>
      <c r="G741" s="302"/>
      <c r="H741" s="301"/>
      <c r="I741" s="302"/>
      <c r="J741" s="301"/>
      <c r="K741" s="302"/>
      <c r="L741" s="301"/>
      <c r="M741" s="302"/>
      <c r="N741" s="301"/>
      <c r="O741" s="302"/>
      <c r="P741" s="301"/>
      <c r="Q741" s="302"/>
      <c r="R741" s="301"/>
      <c r="S741" s="302"/>
      <c r="T741" s="301"/>
      <c r="U741" s="302"/>
      <c r="V741" s="301"/>
      <c r="W741" s="302"/>
      <c r="X741" s="301"/>
      <c r="Y741" s="302"/>
      <c r="Z741" s="301"/>
      <c r="AA741" s="302"/>
      <c r="AB741" s="301"/>
      <c r="AC741" s="302"/>
      <c r="AD741" s="301"/>
      <c r="AE741" s="302"/>
      <c r="AF741" s="301"/>
      <c r="AG741" s="302"/>
      <c r="AH741" s="301"/>
      <c r="AI741" s="302"/>
      <c r="AJ741" s="301"/>
      <c r="AK741" s="302"/>
      <c r="AL741" s="301"/>
      <c r="AM741" s="302"/>
      <c r="AN741" s="301"/>
      <c r="AO741" s="302"/>
      <c r="AP741" s="301"/>
      <c r="AQ741" s="302"/>
      <c r="AR741" s="301"/>
      <c r="AS741" s="302"/>
      <c r="AT741" s="301"/>
      <c r="AU741" s="302"/>
      <c r="AV741" s="301"/>
      <c r="AW741" s="302"/>
      <c r="AX741" s="301"/>
      <c r="AY741" s="302"/>
      <c r="AZ741" s="301"/>
      <c r="BA741" s="302"/>
      <c r="BB741" s="301"/>
    </row>
    <row r="742" spans="1:54" ht="14.25" customHeight="1" x14ac:dyDescent="0.25">
      <c r="A742" s="322"/>
      <c r="B742" s="301"/>
      <c r="C742" s="302"/>
      <c r="D742" s="301"/>
      <c r="E742" s="302"/>
      <c r="F742" s="301"/>
      <c r="G742" s="302"/>
      <c r="H742" s="301"/>
      <c r="I742" s="302"/>
      <c r="J742" s="301"/>
      <c r="K742" s="302"/>
      <c r="L742" s="301"/>
      <c r="M742" s="302"/>
      <c r="N742" s="301"/>
      <c r="O742" s="302"/>
      <c r="P742" s="301"/>
      <c r="Q742" s="302"/>
      <c r="R742" s="301"/>
      <c r="S742" s="302"/>
      <c r="T742" s="301"/>
      <c r="U742" s="302"/>
      <c r="V742" s="301"/>
      <c r="W742" s="302"/>
      <c r="X742" s="301"/>
      <c r="Y742" s="302"/>
      <c r="Z742" s="301"/>
      <c r="AA742" s="302"/>
      <c r="AB742" s="301"/>
      <c r="AC742" s="302"/>
      <c r="AD742" s="301"/>
      <c r="AE742" s="302"/>
      <c r="AF742" s="301"/>
      <c r="AG742" s="302"/>
      <c r="AH742" s="301"/>
      <c r="AI742" s="302"/>
      <c r="AJ742" s="301"/>
      <c r="AK742" s="302"/>
      <c r="AL742" s="301"/>
      <c r="AM742" s="302"/>
      <c r="AN742" s="301"/>
      <c r="AO742" s="302"/>
      <c r="AP742" s="301"/>
      <c r="AQ742" s="302"/>
      <c r="AR742" s="301"/>
      <c r="AS742" s="302"/>
      <c r="AT742" s="301"/>
      <c r="AU742" s="302"/>
      <c r="AV742" s="301"/>
      <c r="AW742" s="302"/>
      <c r="AX742" s="301"/>
      <c r="AY742" s="302"/>
      <c r="AZ742" s="301"/>
      <c r="BA742" s="302"/>
      <c r="BB742" s="301"/>
    </row>
    <row r="743" spans="1:54" ht="14.25" customHeight="1" x14ac:dyDescent="0.25">
      <c r="A743" s="322"/>
      <c r="B743" s="301"/>
      <c r="C743" s="302"/>
      <c r="D743" s="301"/>
      <c r="E743" s="302"/>
      <c r="F743" s="301"/>
      <c r="G743" s="302"/>
      <c r="H743" s="301"/>
      <c r="I743" s="302"/>
      <c r="J743" s="301"/>
      <c r="K743" s="302"/>
      <c r="L743" s="301"/>
      <c r="M743" s="302"/>
      <c r="N743" s="301"/>
      <c r="O743" s="302"/>
      <c r="P743" s="301"/>
      <c r="Q743" s="302"/>
      <c r="R743" s="301"/>
      <c r="S743" s="302"/>
      <c r="T743" s="301"/>
      <c r="U743" s="302"/>
      <c r="V743" s="301"/>
      <c r="W743" s="302"/>
      <c r="X743" s="301"/>
      <c r="Y743" s="302"/>
      <c r="Z743" s="301"/>
      <c r="AA743" s="302"/>
      <c r="AB743" s="301"/>
      <c r="AC743" s="302"/>
      <c r="AD743" s="301"/>
      <c r="AE743" s="302"/>
      <c r="AF743" s="301"/>
      <c r="AG743" s="302"/>
      <c r="AH743" s="301"/>
      <c r="AI743" s="302"/>
      <c r="AJ743" s="301"/>
      <c r="AK743" s="302"/>
      <c r="AL743" s="301"/>
      <c r="AM743" s="302"/>
      <c r="AN743" s="301"/>
      <c r="AO743" s="302"/>
      <c r="AP743" s="301"/>
      <c r="AQ743" s="302"/>
      <c r="AR743" s="301"/>
      <c r="AS743" s="302"/>
      <c r="AT743" s="301"/>
      <c r="AU743" s="302"/>
      <c r="AV743" s="301"/>
      <c r="AW743" s="302"/>
      <c r="AX743" s="301"/>
      <c r="AY743" s="302"/>
      <c r="AZ743" s="301"/>
      <c r="BA743" s="302"/>
      <c r="BB743" s="301"/>
    </row>
    <row r="744" spans="1:54" ht="14.25" customHeight="1" x14ac:dyDescent="0.25">
      <c r="A744" s="322"/>
      <c r="B744" s="301"/>
      <c r="C744" s="302"/>
      <c r="D744" s="301"/>
      <c r="E744" s="302"/>
      <c r="F744" s="301"/>
      <c r="G744" s="302"/>
      <c r="H744" s="301"/>
      <c r="I744" s="302"/>
      <c r="J744" s="301"/>
      <c r="K744" s="302"/>
      <c r="L744" s="301"/>
      <c r="M744" s="302"/>
      <c r="N744" s="301"/>
      <c r="O744" s="302"/>
      <c r="P744" s="301"/>
      <c r="Q744" s="302"/>
      <c r="R744" s="301"/>
      <c r="S744" s="302"/>
      <c r="T744" s="301"/>
      <c r="U744" s="302"/>
      <c r="V744" s="301"/>
      <c r="W744" s="302"/>
      <c r="X744" s="301"/>
      <c r="Y744" s="302"/>
      <c r="Z744" s="301"/>
      <c r="AA744" s="302"/>
      <c r="AB744" s="301"/>
      <c r="AC744" s="302"/>
      <c r="AD744" s="301"/>
      <c r="AE744" s="302"/>
      <c r="AF744" s="301"/>
      <c r="AG744" s="302"/>
      <c r="AH744" s="301"/>
      <c r="AI744" s="302"/>
      <c r="AJ744" s="301"/>
      <c r="AK744" s="302"/>
      <c r="AL744" s="301"/>
      <c r="AM744" s="302"/>
      <c r="AN744" s="301"/>
      <c r="AO744" s="302"/>
      <c r="AP744" s="301"/>
      <c r="AQ744" s="302"/>
      <c r="AR744" s="301"/>
      <c r="AS744" s="302"/>
      <c r="AT744" s="301"/>
      <c r="AU744" s="302"/>
      <c r="AV744" s="301"/>
      <c r="AW744" s="302"/>
      <c r="AX744" s="301"/>
      <c r="AY744" s="302"/>
      <c r="AZ744" s="301"/>
      <c r="BA744" s="302"/>
      <c r="BB744" s="301"/>
    </row>
    <row r="745" spans="1:54" ht="14.25" customHeight="1" x14ac:dyDescent="0.25">
      <c r="A745" s="322"/>
      <c r="B745" s="301"/>
      <c r="C745" s="302"/>
      <c r="D745" s="301"/>
      <c r="E745" s="302"/>
      <c r="F745" s="301"/>
      <c r="G745" s="302"/>
      <c r="H745" s="301"/>
      <c r="I745" s="302"/>
      <c r="J745" s="301"/>
      <c r="K745" s="302"/>
      <c r="L745" s="301"/>
      <c r="M745" s="302"/>
      <c r="N745" s="301"/>
      <c r="O745" s="302"/>
      <c r="P745" s="301"/>
      <c r="Q745" s="302"/>
      <c r="R745" s="301"/>
      <c r="S745" s="302"/>
      <c r="T745" s="301"/>
      <c r="U745" s="302"/>
      <c r="V745" s="301"/>
      <c r="W745" s="302"/>
      <c r="X745" s="301"/>
      <c r="Y745" s="302"/>
      <c r="Z745" s="301"/>
      <c r="AA745" s="302"/>
      <c r="AB745" s="301"/>
      <c r="AC745" s="302"/>
      <c r="AD745" s="301"/>
      <c r="AE745" s="302"/>
      <c r="AF745" s="301"/>
      <c r="AG745" s="302"/>
      <c r="AH745" s="301"/>
      <c r="AI745" s="302"/>
      <c r="AJ745" s="301"/>
      <c r="AK745" s="302"/>
      <c r="AL745" s="301"/>
      <c r="AM745" s="302"/>
      <c r="AN745" s="301"/>
      <c r="AO745" s="302"/>
      <c r="AP745" s="301"/>
      <c r="AQ745" s="302"/>
      <c r="AR745" s="301"/>
      <c r="AS745" s="302"/>
      <c r="AT745" s="301"/>
      <c r="AU745" s="302"/>
      <c r="AV745" s="301"/>
      <c r="AW745" s="302"/>
      <c r="AX745" s="301"/>
      <c r="AY745" s="302"/>
      <c r="AZ745" s="301"/>
      <c r="BA745" s="302"/>
      <c r="BB745" s="301"/>
    </row>
    <row r="746" spans="1:54" ht="14.25" customHeight="1" x14ac:dyDescent="0.25">
      <c r="A746" s="322"/>
      <c r="B746" s="301"/>
      <c r="C746" s="302"/>
      <c r="D746" s="301"/>
      <c r="E746" s="302"/>
      <c r="F746" s="301"/>
      <c r="G746" s="302"/>
      <c r="H746" s="301"/>
      <c r="I746" s="302"/>
      <c r="J746" s="301"/>
      <c r="K746" s="302"/>
      <c r="L746" s="301"/>
      <c r="M746" s="302"/>
      <c r="N746" s="301"/>
      <c r="O746" s="302"/>
      <c r="P746" s="301"/>
      <c r="Q746" s="302"/>
      <c r="R746" s="301"/>
      <c r="S746" s="302"/>
      <c r="T746" s="301"/>
      <c r="U746" s="302"/>
      <c r="V746" s="301"/>
      <c r="W746" s="302"/>
      <c r="X746" s="301"/>
      <c r="Y746" s="302"/>
      <c r="Z746" s="301"/>
      <c r="AA746" s="302"/>
      <c r="AB746" s="301"/>
      <c r="AC746" s="302"/>
      <c r="AD746" s="301"/>
      <c r="AE746" s="302"/>
      <c r="AF746" s="301"/>
      <c r="AG746" s="302"/>
      <c r="AH746" s="301"/>
      <c r="AI746" s="302"/>
      <c r="AJ746" s="301"/>
      <c r="AK746" s="302"/>
      <c r="AL746" s="301"/>
      <c r="AM746" s="302"/>
      <c r="AN746" s="301"/>
      <c r="AO746" s="302"/>
      <c r="AP746" s="301"/>
      <c r="AQ746" s="302"/>
      <c r="AR746" s="301"/>
      <c r="AS746" s="302"/>
      <c r="AT746" s="301"/>
      <c r="AU746" s="302"/>
      <c r="AV746" s="301"/>
      <c r="AW746" s="302"/>
      <c r="AX746" s="301"/>
      <c r="AY746" s="302"/>
      <c r="AZ746" s="301"/>
      <c r="BA746" s="302"/>
      <c r="BB746" s="301"/>
    </row>
    <row r="747" spans="1:54" ht="14.25" customHeight="1" x14ac:dyDescent="0.25">
      <c r="A747" s="322"/>
      <c r="B747" s="301"/>
      <c r="C747" s="302"/>
      <c r="D747" s="301"/>
      <c r="E747" s="302"/>
      <c r="F747" s="301"/>
      <c r="G747" s="302"/>
      <c r="H747" s="301"/>
      <c r="I747" s="302"/>
      <c r="J747" s="301"/>
      <c r="K747" s="302"/>
      <c r="L747" s="301"/>
      <c r="M747" s="302"/>
      <c r="N747" s="301"/>
      <c r="O747" s="302"/>
      <c r="P747" s="301"/>
      <c r="Q747" s="302"/>
      <c r="R747" s="301"/>
      <c r="S747" s="302"/>
      <c r="T747" s="301"/>
      <c r="U747" s="302"/>
      <c r="V747" s="301"/>
      <c r="W747" s="302"/>
      <c r="X747" s="301"/>
      <c r="Y747" s="302"/>
      <c r="Z747" s="301"/>
      <c r="AA747" s="302"/>
      <c r="AB747" s="301"/>
      <c r="AC747" s="302"/>
      <c r="AD747" s="301"/>
      <c r="AE747" s="302"/>
      <c r="AF747" s="301"/>
      <c r="AG747" s="302"/>
      <c r="AH747" s="301"/>
      <c r="AI747" s="302"/>
      <c r="AJ747" s="301"/>
      <c r="AK747" s="302"/>
      <c r="AL747" s="301"/>
      <c r="AM747" s="302"/>
      <c r="AN747" s="301"/>
      <c r="AO747" s="302"/>
      <c r="AP747" s="301"/>
      <c r="AQ747" s="302"/>
      <c r="AR747" s="301"/>
      <c r="AS747" s="302"/>
      <c r="AT747" s="301"/>
      <c r="AU747" s="302"/>
      <c r="AV747" s="301"/>
      <c r="AW747" s="302"/>
      <c r="AX747" s="301"/>
      <c r="AY747" s="302"/>
      <c r="AZ747" s="301"/>
      <c r="BA747" s="302"/>
      <c r="BB747" s="301"/>
    </row>
    <row r="748" spans="1:54" ht="14.25" customHeight="1" x14ac:dyDescent="0.25">
      <c r="A748" s="322"/>
      <c r="B748" s="301"/>
      <c r="C748" s="302"/>
      <c r="D748" s="301"/>
      <c r="E748" s="302"/>
      <c r="F748" s="301"/>
      <c r="G748" s="302"/>
      <c r="H748" s="301"/>
      <c r="I748" s="302"/>
      <c r="J748" s="301"/>
      <c r="K748" s="302"/>
      <c r="L748" s="301"/>
      <c r="M748" s="302"/>
      <c r="N748" s="301"/>
      <c r="O748" s="302"/>
      <c r="P748" s="301"/>
      <c r="Q748" s="302"/>
      <c r="R748" s="301"/>
      <c r="S748" s="302"/>
      <c r="T748" s="301"/>
      <c r="U748" s="302"/>
      <c r="V748" s="301"/>
      <c r="W748" s="302"/>
      <c r="X748" s="301"/>
      <c r="Y748" s="302"/>
      <c r="Z748" s="301"/>
      <c r="AA748" s="302"/>
      <c r="AB748" s="301"/>
      <c r="AC748" s="302"/>
      <c r="AD748" s="301"/>
      <c r="AE748" s="302"/>
      <c r="AF748" s="301"/>
      <c r="AG748" s="302"/>
      <c r="AH748" s="301"/>
      <c r="AI748" s="302"/>
      <c r="AJ748" s="301"/>
      <c r="AK748" s="302"/>
      <c r="AL748" s="301"/>
      <c r="AM748" s="302"/>
      <c r="AN748" s="301"/>
      <c r="AO748" s="302"/>
      <c r="AP748" s="301"/>
      <c r="AQ748" s="302"/>
      <c r="AR748" s="301"/>
      <c r="AS748" s="302"/>
      <c r="AT748" s="301"/>
      <c r="AU748" s="302"/>
      <c r="AV748" s="301"/>
      <c r="AW748" s="302"/>
      <c r="AX748" s="301"/>
      <c r="AY748" s="302"/>
      <c r="AZ748" s="301"/>
      <c r="BA748" s="302"/>
      <c r="BB748" s="301"/>
    </row>
    <row r="749" spans="1:54" ht="14.25" customHeight="1" x14ac:dyDescent="0.25">
      <c r="A749" s="322"/>
      <c r="B749" s="301"/>
      <c r="C749" s="302"/>
      <c r="D749" s="301"/>
      <c r="E749" s="302"/>
      <c r="F749" s="301"/>
      <c r="G749" s="302"/>
      <c r="H749" s="301"/>
      <c r="I749" s="302"/>
      <c r="J749" s="301"/>
      <c r="K749" s="302"/>
      <c r="L749" s="301"/>
      <c r="M749" s="302"/>
      <c r="N749" s="301"/>
      <c r="O749" s="302"/>
      <c r="P749" s="301"/>
      <c r="Q749" s="302"/>
      <c r="R749" s="301"/>
      <c r="S749" s="302"/>
      <c r="T749" s="301"/>
      <c r="U749" s="302"/>
      <c r="V749" s="301"/>
      <c r="W749" s="302"/>
      <c r="X749" s="301"/>
      <c r="Y749" s="302"/>
      <c r="Z749" s="301"/>
      <c r="AA749" s="302"/>
      <c r="AB749" s="301"/>
      <c r="AC749" s="302"/>
      <c r="AD749" s="301"/>
      <c r="AE749" s="302"/>
      <c r="AF749" s="301"/>
      <c r="AG749" s="302"/>
      <c r="AH749" s="301"/>
      <c r="AI749" s="302"/>
      <c r="AJ749" s="301"/>
      <c r="AK749" s="302"/>
      <c r="AL749" s="301"/>
      <c r="AM749" s="302"/>
      <c r="AN749" s="301"/>
      <c r="AO749" s="302"/>
      <c r="AP749" s="301"/>
      <c r="AQ749" s="302"/>
      <c r="AR749" s="301"/>
      <c r="AS749" s="302"/>
      <c r="AT749" s="301"/>
      <c r="AU749" s="302"/>
      <c r="AV749" s="301"/>
      <c r="AW749" s="302"/>
      <c r="AX749" s="301"/>
      <c r="AY749" s="302"/>
      <c r="AZ749" s="301"/>
      <c r="BA749" s="302"/>
      <c r="BB749" s="301"/>
    </row>
    <row r="750" spans="1:54" ht="14.25" customHeight="1" x14ac:dyDescent="0.25">
      <c r="A750" s="322"/>
      <c r="B750" s="301"/>
      <c r="C750" s="302"/>
      <c r="D750" s="301"/>
      <c r="E750" s="302"/>
      <c r="F750" s="301"/>
      <c r="G750" s="302"/>
      <c r="H750" s="301"/>
      <c r="I750" s="302"/>
      <c r="J750" s="301"/>
      <c r="K750" s="302"/>
      <c r="L750" s="301"/>
      <c r="M750" s="302"/>
      <c r="N750" s="301"/>
      <c r="O750" s="302"/>
      <c r="P750" s="301"/>
      <c r="Q750" s="302"/>
      <c r="R750" s="301"/>
      <c r="S750" s="302"/>
      <c r="T750" s="301"/>
      <c r="U750" s="302"/>
      <c r="V750" s="301"/>
      <c r="W750" s="302"/>
      <c r="X750" s="301"/>
      <c r="Y750" s="302"/>
      <c r="Z750" s="301"/>
      <c r="AA750" s="302"/>
      <c r="AB750" s="301"/>
      <c r="AC750" s="302"/>
      <c r="AD750" s="301"/>
      <c r="AE750" s="302"/>
      <c r="AF750" s="301"/>
      <c r="AG750" s="302"/>
      <c r="AH750" s="301"/>
      <c r="AI750" s="302"/>
      <c r="AJ750" s="301"/>
      <c r="AK750" s="302"/>
      <c r="AL750" s="301"/>
      <c r="AM750" s="302"/>
      <c r="AN750" s="301"/>
      <c r="AO750" s="302"/>
      <c r="AP750" s="301"/>
      <c r="AQ750" s="302"/>
      <c r="AR750" s="301"/>
      <c r="AS750" s="302"/>
      <c r="AT750" s="301"/>
      <c r="AU750" s="302"/>
      <c r="AV750" s="301"/>
      <c r="AW750" s="302"/>
      <c r="AX750" s="301"/>
      <c r="AY750" s="302"/>
      <c r="AZ750" s="301"/>
      <c r="BA750" s="302"/>
      <c r="BB750" s="301"/>
    </row>
    <row r="751" spans="1:54" ht="14.25" customHeight="1" x14ac:dyDescent="0.25">
      <c r="A751" s="322"/>
      <c r="B751" s="301"/>
      <c r="C751" s="302"/>
      <c r="D751" s="301"/>
      <c r="E751" s="302"/>
      <c r="F751" s="301"/>
      <c r="G751" s="302"/>
      <c r="H751" s="301"/>
      <c r="I751" s="302"/>
      <c r="J751" s="301"/>
      <c r="K751" s="302"/>
      <c r="L751" s="301"/>
      <c r="M751" s="302"/>
      <c r="N751" s="301"/>
      <c r="O751" s="302"/>
      <c r="P751" s="301"/>
      <c r="Q751" s="302"/>
      <c r="R751" s="301"/>
      <c r="S751" s="302"/>
      <c r="T751" s="301"/>
      <c r="U751" s="302"/>
      <c r="V751" s="301"/>
      <c r="W751" s="302"/>
      <c r="X751" s="301"/>
      <c r="Y751" s="302"/>
      <c r="Z751" s="301"/>
      <c r="AA751" s="302"/>
      <c r="AB751" s="301"/>
      <c r="AC751" s="302"/>
      <c r="AD751" s="301"/>
      <c r="AE751" s="302"/>
      <c r="AF751" s="301"/>
      <c r="AG751" s="302"/>
      <c r="AH751" s="301"/>
      <c r="AI751" s="302"/>
      <c r="AJ751" s="301"/>
      <c r="AK751" s="302"/>
      <c r="AL751" s="301"/>
      <c r="AM751" s="302"/>
      <c r="AN751" s="301"/>
      <c r="AO751" s="302"/>
      <c r="AP751" s="301"/>
      <c r="AQ751" s="302"/>
      <c r="AR751" s="301"/>
      <c r="AS751" s="302"/>
      <c r="AT751" s="301"/>
      <c r="AU751" s="302"/>
      <c r="AV751" s="301"/>
      <c r="AW751" s="302"/>
      <c r="AX751" s="301"/>
      <c r="AY751" s="302"/>
      <c r="AZ751" s="301"/>
      <c r="BA751" s="302"/>
      <c r="BB751" s="301"/>
    </row>
    <row r="752" spans="1:54" ht="14.25" customHeight="1" x14ac:dyDescent="0.25">
      <c r="A752" s="322"/>
      <c r="B752" s="301"/>
      <c r="C752" s="302"/>
      <c r="D752" s="301"/>
      <c r="E752" s="302"/>
      <c r="F752" s="301"/>
      <c r="G752" s="302"/>
      <c r="H752" s="301"/>
      <c r="I752" s="302"/>
      <c r="J752" s="301"/>
      <c r="K752" s="302"/>
      <c r="L752" s="301"/>
      <c r="M752" s="302"/>
      <c r="N752" s="301"/>
      <c r="O752" s="302"/>
      <c r="P752" s="301"/>
      <c r="Q752" s="302"/>
      <c r="R752" s="301"/>
      <c r="S752" s="302"/>
      <c r="T752" s="301"/>
      <c r="U752" s="302"/>
      <c r="V752" s="301"/>
      <c r="W752" s="302"/>
      <c r="X752" s="301"/>
      <c r="Y752" s="302"/>
      <c r="Z752" s="301"/>
      <c r="AA752" s="302"/>
      <c r="AB752" s="301"/>
      <c r="AC752" s="302"/>
      <c r="AD752" s="301"/>
      <c r="AE752" s="302"/>
      <c r="AF752" s="301"/>
      <c r="AG752" s="302"/>
      <c r="AH752" s="301"/>
      <c r="AI752" s="302"/>
      <c r="AJ752" s="301"/>
      <c r="AK752" s="302"/>
      <c r="AL752" s="301"/>
      <c r="AM752" s="302"/>
      <c r="AN752" s="301"/>
      <c r="AO752" s="302"/>
      <c r="AP752" s="301"/>
      <c r="AQ752" s="302"/>
      <c r="AR752" s="301"/>
      <c r="AS752" s="302"/>
      <c r="AT752" s="301"/>
      <c r="AU752" s="302"/>
      <c r="AV752" s="301"/>
      <c r="AW752" s="302"/>
      <c r="AX752" s="301"/>
      <c r="AY752" s="302"/>
      <c r="AZ752" s="301"/>
      <c r="BA752" s="302"/>
      <c r="BB752" s="301"/>
    </row>
    <row r="753" spans="1:54" ht="14.25" customHeight="1" x14ac:dyDescent="0.25">
      <c r="A753" s="322"/>
      <c r="B753" s="301"/>
      <c r="C753" s="302"/>
      <c r="D753" s="301"/>
      <c r="E753" s="302"/>
      <c r="F753" s="301"/>
      <c r="G753" s="302"/>
      <c r="H753" s="301"/>
      <c r="I753" s="302"/>
      <c r="J753" s="301"/>
      <c r="K753" s="302"/>
      <c r="L753" s="301"/>
      <c r="M753" s="302"/>
      <c r="N753" s="301"/>
      <c r="O753" s="302"/>
      <c r="P753" s="301"/>
      <c r="Q753" s="302"/>
      <c r="R753" s="301"/>
      <c r="S753" s="302"/>
      <c r="T753" s="301"/>
      <c r="U753" s="302"/>
      <c r="V753" s="301"/>
      <c r="W753" s="302"/>
      <c r="X753" s="301"/>
      <c r="Y753" s="302"/>
      <c r="Z753" s="301"/>
      <c r="AA753" s="302"/>
      <c r="AB753" s="301"/>
      <c r="AC753" s="302"/>
      <c r="AD753" s="301"/>
      <c r="AE753" s="302"/>
      <c r="AF753" s="301"/>
      <c r="AG753" s="302"/>
      <c r="AH753" s="301"/>
      <c r="AI753" s="302"/>
      <c r="AJ753" s="301"/>
      <c r="AK753" s="302"/>
      <c r="AL753" s="301"/>
      <c r="AM753" s="302"/>
      <c r="AN753" s="301"/>
      <c r="AO753" s="302"/>
      <c r="AP753" s="301"/>
      <c r="AQ753" s="302"/>
      <c r="AR753" s="301"/>
      <c r="AS753" s="302"/>
      <c r="AT753" s="301"/>
      <c r="AU753" s="302"/>
      <c r="AV753" s="301"/>
      <c r="AW753" s="302"/>
      <c r="AX753" s="301"/>
      <c r="AY753" s="302"/>
      <c r="AZ753" s="301"/>
      <c r="BA753" s="302"/>
      <c r="BB753" s="301"/>
    </row>
    <row r="754" spans="1:54" ht="14.25" customHeight="1" x14ac:dyDescent="0.25">
      <c r="A754" s="322"/>
      <c r="B754" s="301"/>
      <c r="C754" s="302"/>
      <c r="D754" s="301"/>
      <c r="E754" s="302"/>
      <c r="F754" s="301"/>
      <c r="G754" s="302"/>
      <c r="H754" s="301"/>
      <c r="I754" s="302"/>
      <c r="J754" s="301"/>
      <c r="K754" s="302"/>
      <c r="L754" s="301"/>
      <c r="M754" s="302"/>
      <c r="N754" s="301"/>
      <c r="O754" s="302"/>
      <c r="P754" s="301"/>
      <c r="Q754" s="302"/>
      <c r="R754" s="301"/>
      <c r="S754" s="302"/>
      <c r="T754" s="301"/>
      <c r="U754" s="302"/>
      <c r="V754" s="301"/>
      <c r="W754" s="302"/>
      <c r="X754" s="301"/>
      <c r="Y754" s="302"/>
      <c r="Z754" s="301"/>
      <c r="AA754" s="302"/>
      <c r="AB754" s="301"/>
      <c r="AC754" s="302"/>
      <c r="AD754" s="301"/>
      <c r="AE754" s="302"/>
      <c r="AF754" s="301"/>
      <c r="AG754" s="302"/>
      <c r="AH754" s="301"/>
      <c r="AI754" s="302"/>
      <c r="AJ754" s="301"/>
      <c r="AK754" s="302"/>
      <c r="AL754" s="301"/>
      <c r="AM754" s="302"/>
      <c r="AN754" s="301"/>
      <c r="AO754" s="302"/>
      <c r="AP754" s="301"/>
      <c r="AQ754" s="302"/>
      <c r="AR754" s="301"/>
      <c r="AS754" s="302"/>
      <c r="AT754" s="301"/>
      <c r="AU754" s="302"/>
      <c r="AV754" s="301"/>
      <c r="AW754" s="302"/>
      <c r="AX754" s="301"/>
      <c r="AY754" s="302"/>
      <c r="AZ754" s="301"/>
      <c r="BA754" s="302"/>
      <c r="BB754" s="301"/>
    </row>
    <row r="755" spans="1:54" ht="14.25" customHeight="1" x14ac:dyDescent="0.25">
      <c r="A755" s="322"/>
      <c r="B755" s="301"/>
      <c r="C755" s="302"/>
      <c r="D755" s="301"/>
      <c r="E755" s="302"/>
      <c r="F755" s="301"/>
      <c r="G755" s="302"/>
      <c r="H755" s="301"/>
      <c r="I755" s="302"/>
      <c r="J755" s="301"/>
      <c r="K755" s="302"/>
      <c r="L755" s="301"/>
      <c r="M755" s="302"/>
      <c r="N755" s="301"/>
      <c r="O755" s="302"/>
      <c r="P755" s="301"/>
      <c r="Q755" s="302"/>
      <c r="R755" s="301"/>
      <c r="S755" s="302"/>
      <c r="T755" s="301"/>
      <c r="U755" s="302"/>
      <c r="V755" s="301"/>
      <c r="W755" s="302"/>
      <c r="X755" s="301"/>
      <c r="Y755" s="302"/>
      <c r="Z755" s="301"/>
      <c r="AA755" s="302"/>
      <c r="AB755" s="301"/>
      <c r="AC755" s="302"/>
      <c r="AD755" s="301"/>
      <c r="AE755" s="302"/>
      <c r="AF755" s="301"/>
      <c r="AG755" s="302"/>
      <c r="AH755" s="301"/>
      <c r="AI755" s="302"/>
      <c r="AJ755" s="301"/>
      <c r="AK755" s="302"/>
      <c r="AL755" s="301"/>
      <c r="AM755" s="302"/>
      <c r="AN755" s="301"/>
      <c r="AO755" s="302"/>
      <c r="AP755" s="301"/>
      <c r="AQ755" s="302"/>
      <c r="AR755" s="301"/>
      <c r="AS755" s="302"/>
      <c r="AT755" s="301"/>
      <c r="AU755" s="302"/>
      <c r="AV755" s="301"/>
      <c r="AW755" s="302"/>
      <c r="AX755" s="301"/>
      <c r="AY755" s="302"/>
      <c r="AZ755" s="301"/>
      <c r="BA755" s="302"/>
      <c r="BB755" s="301"/>
    </row>
    <row r="756" spans="1:54" ht="14.25" customHeight="1" x14ac:dyDescent="0.25">
      <c r="A756" s="322"/>
      <c r="B756" s="301"/>
      <c r="C756" s="302"/>
      <c r="D756" s="301"/>
      <c r="E756" s="302"/>
      <c r="F756" s="301"/>
      <c r="G756" s="302"/>
      <c r="H756" s="301"/>
      <c r="I756" s="302"/>
      <c r="J756" s="301"/>
      <c r="K756" s="302"/>
      <c r="L756" s="301"/>
      <c r="M756" s="302"/>
      <c r="N756" s="301"/>
      <c r="O756" s="302"/>
      <c r="P756" s="301"/>
      <c r="Q756" s="302"/>
      <c r="R756" s="301"/>
      <c r="S756" s="302"/>
      <c r="T756" s="301"/>
      <c r="U756" s="302"/>
      <c r="V756" s="301"/>
      <c r="W756" s="302"/>
      <c r="X756" s="301"/>
      <c r="Y756" s="302"/>
      <c r="Z756" s="301"/>
      <c r="AA756" s="302"/>
      <c r="AB756" s="301"/>
      <c r="AC756" s="302"/>
      <c r="AD756" s="301"/>
      <c r="AE756" s="302"/>
      <c r="AF756" s="301"/>
      <c r="AG756" s="302"/>
      <c r="AH756" s="301"/>
      <c r="AI756" s="302"/>
      <c r="AJ756" s="301"/>
      <c r="AK756" s="302"/>
      <c r="AL756" s="301"/>
      <c r="AM756" s="302"/>
      <c r="AN756" s="301"/>
      <c r="AO756" s="302"/>
      <c r="AP756" s="301"/>
      <c r="AQ756" s="302"/>
      <c r="AR756" s="301"/>
      <c r="AS756" s="302"/>
      <c r="AT756" s="301"/>
      <c r="AU756" s="302"/>
      <c r="AV756" s="301"/>
      <c r="AW756" s="302"/>
      <c r="AX756" s="301"/>
      <c r="AY756" s="302"/>
      <c r="AZ756" s="301"/>
      <c r="BA756" s="302"/>
      <c r="BB756" s="301"/>
    </row>
    <row r="757" spans="1:54" ht="14.25" customHeight="1" x14ac:dyDescent="0.25">
      <c r="A757" s="322"/>
      <c r="B757" s="301"/>
      <c r="C757" s="302"/>
      <c r="D757" s="301"/>
      <c r="E757" s="302"/>
      <c r="F757" s="301"/>
      <c r="G757" s="302"/>
      <c r="H757" s="301"/>
      <c r="I757" s="302"/>
      <c r="J757" s="301"/>
      <c r="K757" s="302"/>
      <c r="L757" s="301"/>
      <c r="M757" s="302"/>
      <c r="N757" s="301"/>
      <c r="O757" s="302"/>
      <c r="P757" s="301"/>
      <c r="Q757" s="302"/>
      <c r="R757" s="301"/>
      <c r="S757" s="302"/>
      <c r="T757" s="301"/>
      <c r="U757" s="302"/>
      <c r="V757" s="301"/>
      <c r="W757" s="302"/>
      <c r="X757" s="301"/>
      <c r="Y757" s="302"/>
      <c r="Z757" s="301"/>
      <c r="AA757" s="302"/>
      <c r="AB757" s="301"/>
      <c r="AC757" s="302"/>
      <c r="AD757" s="301"/>
      <c r="AE757" s="302"/>
      <c r="AF757" s="301"/>
      <c r="AG757" s="302"/>
      <c r="AH757" s="301"/>
      <c r="AI757" s="302"/>
      <c r="AJ757" s="301"/>
      <c r="AK757" s="302"/>
      <c r="AL757" s="301"/>
      <c r="AM757" s="302"/>
      <c r="AN757" s="301"/>
      <c r="AO757" s="302"/>
      <c r="AP757" s="301"/>
      <c r="AQ757" s="302"/>
      <c r="AR757" s="301"/>
      <c r="AS757" s="302"/>
      <c r="AT757" s="301"/>
      <c r="AU757" s="302"/>
      <c r="AV757" s="301"/>
      <c r="AW757" s="302"/>
      <c r="AX757" s="301"/>
      <c r="AY757" s="302"/>
      <c r="AZ757" s="301"/>
      <c r="BA757" s="302"/>
      <c r="BB757" s="301"/>
    </row>
    <row r="758" spans="1:54" ht="14.25" customHeight="1" x14ac:dyDescent="0.25">
      <c r="A758" s="322"/>
      <c r="B758" s="301"/>
      <c r="C758" s="302"/>
      <c r="D758" s="301"/>
      <c r="E758" s="302"/>
      <c r="F758" s="301"/>
      <c r="G758" s="302"/>
      <c r="H758" s="301"/>
      <c r="I758" s="302"/>
      <c r="J758" s="301"/>
      <c r="K758" s="302"/>
      <c r="L758" s="301"/>
      <c r="M758" s="302"/>
      <c r="N758" s="301"/>
      <c r="O758" s="302"/>
      <c r="P758" s="301"/>
      <c r="Q758" s="302"/>
      <c r="R758" s="301"/>
      <c r="S758" s="302"/>
      <c r="T758" s="301"/>
      <c r="U758" s="302"/>
      <c r="V758" s="301"/>
      <c r="W758" s="302"/>
      <c r="X758" s="301"/>
      <c r="Y758" s="302"/>
      <c r="Z758" s="301"/>
      <c r="AA758" s="302"/>
      <c r="AB758" s="301"/>
      <c r="AC758" s="302"/>
      <c r="AD758" s="301"/>
      <c r="AE758" s="302"/>
      <c r="AF758" s="301"/>
      <c r="AG758" s="302"/>
      <c r="AH758" s="301"/>
      <c r="AI758" s="302"/>
      <c r="AJ758" s="301"/>
      <c r="AK758" s="302"/>
      <c r="AL758" s="301"/>
      <c r="AM758" s="302"/>
      <c r="AN758" s="301"/>
      <c r="AO758" s="302"/>
      <c r="AP758" s="301"/>
      <c r="AQ758" s="302"/>
      <c r="AR758" s="301"/>
      <c r="AS758" s="302"/>
      <c r="AT758" s="301"/>
      <c r="AU758" s="302"/>
      <c r="AV758" s="301"/>
      <c r="AW758" s="302"/>
      <c r="AX758" s="301"/>
      <c r="AY758" s="302"/>
      <c r="AZ758" s="301"/>
      <c r="BA758" s="302"/>
      <c r="BB758" s="301"/>
    </row>
    <row r="759" spans="1:54" ht="14.25" customHeight="1" x14ac:dyDescent="0.25">
      <c r="A759" s="322"/>
      <c r="B759" s="301"/>
      <c r="C759" s="302"/>
      <c r="D759" s="301"/>
      <c r="E759" s="302"/>
      <c r="F759" s="301"/>
      <c r="G759" s="302"/>
      <c r="H759" s="301"/>
      <c r="I759" s="302"/>
      <c r="J759" s="301"/>
      <c r="K759" s="302"/>
      <c r="L759" s="301"/>
      <c r="M759" s="302"/>
      <c r="N759" s="301"/>
      <c r="O759" s="302"/>
      <c r="P759" s="301"/>
      <c r="Q759" s="302"/>
      <c r="R759" s="301"/>
      <c r="S759" s="302"/>
      <c r="T759" s="301"/>
      <c r="U759" s="302"/>
      <c r="V759" s="301"/>
      <c r="W759" s="302"/>
      <c r="X759" s="301"/>
      <c r="Y759" s="302"/>
      <c r="Z759" s="301"/>
      <c r="AA759" s="302"/>
      <c r="AB759" s="301"/>
      <c r="AC759" s="302"/>
      <c r="AD759" s="301"/>
      <c r="AE759" s="302"/>
      <c r="AF759" s="301"/>
      <c r="AG759" s="302"/>
      <c r="AH759" s="301"/>
      <c r="AI759" s="302"/>
      <c r="AJ759" s="301"/>
      <c r="AK759" s="302"/>
      <c r="AL759" s="301"/>
      <c r="AM759" s="302"/>
      <c r="AN759" s="301"/>
      <c r="AO759" s="302"/>
      <c r="AP759" s="301"/>
      <c r="AQ759" s="302"/>
      <c r="AR759" s="301"/>
      <c r="AS759" s="302"/>
      <c r="AT759" s="301"/>
      <c r="AU759" s="302"/>
      <c r="AV759" s="301"/>
      <c r="AW759" s="302"/>
      <c r="AX759" s="301"/>
      <c r="AY759" s="302"/>
      <c r="AZ759" s="301"/>
      <c r="BA759" s="302"/>
      <c r="BB759" s="301"/>
    </row>
    <row r="760" spans="1:54" ht="14.25" customHeight="1" x14ac:dyDescent="0.25">
      <c r="A760" s="322"/>
      <c r="B760" s="301"/>
      <c r="C760" s="302"/>
      <c r="D760" s="301"/>
      <c r="E760" s="302"/>
      <c r="F760" s="301"/>
      <c r="G760" s="302"/>
      <c r="H760" s="301"/>
      <c r="I760" s="302"/>
      <c r="J760" s="301"/>
      <c r="K760" s="302"/>
      <c r="L760" s="301"/>
      <c r="M760" s="302"/>
      <c r="N760" s="301"/>
      <c r="O760" s="302"/>
      <c r="P760" s="301"/>
      <c r="Q760" s="302"/>
      <c r="R760" s="301"/>
      <c r="S760" s="302"/>
      <c r="T760" s="301"/>
      <c r="U760" s="302"/>
      <c r="V760" s="301"/>
      <c r="W760" s="302"/>
      <c r="X760" s="301"/>
      <c r="Y760" s="302"/>
      <c r="Z760" s="301"/>
      <c r="AA760" s="302"/>
      <c r="AB760" s="301"/>
      <c r="AC760" s="302"/>
      <c r="AD760" s="301"/>
      <c r="AE760" s="302"/>
      <c r="AF760" s="301"/>
      <c r="AG760" s="302"/>
      <c r="AH760" s="301"/>
      <c r="AI760" s="302"/>
      <c r="AJ760" s="301"/>
      <c r="AK760" s="302"/>
      <c r="AL760" s="301"/>
      <c r="AM760" s="302"/>
      <c r="AN760" s="301"/>
      <c r="AO760" s="302"/>
      <c r="AP760" s="301"/>
      <c r="AQ760" s="302"/>
      <c r="AR760" s="301"/>
      <c r="AS760" s="302"/>
      <c r="AT760" s="301"/>
      <c r="AU760" s="302"/>
      <c r="AV760" s="301"/>
      <c r="AW760" s="302"/>
      <c r="AX760" s="301"/>
      <c r="AY760" s="302"/>
      <c r="AZ760" s="301"/>
      <c r="BA760" s="302"/>
      <c r="BB760" s="301"/>
    </row>
    <row r="761" spans="1:54" ht="14.25" customHeight="1" x14ac:dyDescent="0.25">
      <c r="A761" s="322"/>
      <c r="B761" s="301"/>
      <c r="C761" s="302"/>
      <c r="D761" s="301"/>
      <c r="E761" s="302"/>
      <c r="F761" s="301"/>
      <c r="G761" s="302"/>
      <c r="H761" s="301"/>
      <c r="I761" s="302"/>
      <c r="J761" s="301"/>
      <c r="K761" s="302"/>
      <c r="L761" s="301"/>
      <c r="M761" s="302"/>
      <c r="N761" s="301"/>
      <c r="O761" s="302"/>
      <c r="P761" s="301"/>
      <c r="Q761" s="302"/>
      <c r="R761" s="301"/>
      <c r="S761" s="302"/>
      <c r="T761" s="301"/>
      <c r="U761" s="302"/>
      <c r="V761" s="301"/>
      <c r="W761" s="302"/>
      <c r="X761" s="301"/>
      <c r="Y761" s="302"/>
      <c r="Z761" s="301"/>
      <c r="AA761" s="302"/>
      <c r="AB761" s="301"/>
      <c r="AC761" s="302"/>
      <c r="AD761" s="301"/>
      <c r="AE761" s="302"/>
      <c r="AF761" s="301"/>
      <c r="AG761" s="302"/>
      <c r="AH761" s="301"/>
      <c r="AI761" s="302"/>
      <c r="AJ761" s="301"/>
      <c r="AK761" s="302"/>
      <c r="AL761" s="301"/>
      <c r="AM761" s="302"/>
      <c r="AN761" s="301"/>
      <c r="AO761" s="302"/>
      <c r="AP761" s="301"/>
      <c r="AQ761" s="302"/>
      <c r="AR761" s="301"/>
      <c r="AS761" s="302"/>
      <c r="AT761" s="301"/>
      <c r="AU761" s="302"/>
      <c r="AV761" s="301"/>
      <c r="AW761" s="302"/>
      <c r="AX761" s="301"/>
      <c r="AY761" s="302"/>
      <c r="AZ761" s="301"/>
      <c r="BA761" s="302"/>
      <c r="BB761" s="301"/>
    </row>
    <row r="762" spans="1:54" ht="14.25" customHeight="1" x14ac:dyDescent="0.25">
      <c r="A762" s="322"/>
      <c r="B762" s="301"/>
      <c r="C762" s="302"/>
      <c r="D762" s="301"/>
      <c r="E762" s="302"/>
      <c r="F762" s="301"/>
      <c r="G762" s="302"/>
      <c r="H762" s="301"/>
      <c r="I762" s="302"/>
      <c r="J762" s="301"/>
      <c r="K762" s="302"/>
      <c r="L762" s="301"/>
      <c r="M762" s="302"/>
      <c r="N762" s="301"/>
      <c r="O762" s="302"/>
      <c r="P762" s="301"/>
      <c r="Q762" s="302"/>
      <c r="R762" s="301"/>
      <c r="S762" s="302"/>
      <c r="T762" s="301"/>
      <c r="U762" s="302"/>
      <c r="V762" s="301"/>
      <c r="W762" s="302"/>
      <c r="X762" s="301"/>
      <c r="Y762" s="302"/>
      <c r="Z762" s="301"/>
      <c r="AA762" s="302"/>
      <c r="AB762" s="301"/>
      <c r="AC762" s="302"/>
      <c r="AD762" s="301"/>
      <c r="AE762" s="302"/>
      <c r="AF762" s="301"/>
      <c r="AG762" s="302"/>
      <c r="AH762" s="301"/>
      <c r="AI762" s="302"/>
      <c r="AJ762" s="301"/>
      <c r="AK762" s="302"/>
      <c r="AL762" s="301"/>
      <c r="AM762" s="302"/>
      <c r="AN762" s="301"/>
      <c r="AO762" s="302"/>
      <c r="AP762" s="301"/>
      <c r="AQ762" s="302"/>
      <c r="AR762" s="301"/>
      <c r="AS762" s="302"/>
      <c r="AT762" s="301"/>
      <c r="AU762" s="302"/>
      <c r="AV762" s="301"/>
      <c r="AW762" s="302"/>
      <c r="AX762" s="301"/>
      <c r="AY762" s="302"/>
      <c r="AZ762" s="301"/>
      <c r="BA762" s="302"/>
      <c r="BB762" s="301"/>
    </row>
    <row r="763" spans="1:54" ht="14.25" customHeight="1" x14ac:dyDescent="0.25">
      <c r="A763" s="322"/>
      <c r="B763" s="301"/>
      <c r="C763" s="302"/>
      <c r="D763" s="301"/>
      <c r="E763" s="302"/>
      <c r="F763" s="301"/>
      <c r="G763" s="302"/>
      <c r="H763" s="301"/>
      <c r="I763" s="302"/>
      <c r="J763" s="301"/>
      <c r="K763" s="302"/>
      <c r="L763" s="301"/>
      <c r="M763" s="302"/>
      <c r="N763" s="301"/>
      <c r="O763" s="302"/>
      <c r="P763" s="301"/>
      <c r="Q763" s="302"/>
      <c r="R763" s="301"/>
      <c r="S763" s="302"/>
      <c r="T763" s="301"/>
      <c r="U763" s="302"/>
      <c r="V763" s="301"/>
      <c r="W763" s="302"/>
      <c r="X763" s="301"/>
      <c r="Y763" s="302"/>
      <c r="Z763" s="301"/>
      <c r="AA763" s="302"/>
      <c r="AB763" s="301"/>
      <c r="AC763" s="302"/>
      <c r="AD763" s="301"/>
      <c r="AE763" s="302"/>
      <c r="AF763" s="301"/>
      <c r="AG763" s="302"/>
      <c r="AH763" s="301"/>
      <c r="AI763" s="302"/>
      <c r="AJ763" s="301"/>
      <c r="AK763" s="302"/>
      <c r="AL763" s="301"/>
      <c r="AM763" s="302"/>
      <c r="AN763" s="301"/>
      <c r="AO763" s="302"/>
      <c r="AP763" s="301"/>
      <c r="AQ763" s="302"/>
      <c r="AR763" s="301"/>
      <c r="AS763" s="302"/>
      <c r="AT763" s="301"/>
      <c r="AU763" s="302"/>
      <c r="AV763" s="301"/>
      <c r="AW763" s="302"/>
      <c r="AX763" s="301"/>
      <c r="AY763" s="302"/>
      <c r="AZ763" s="301"/>
      <c r="BA763" s="302"/>
      <c r="BB763" s="301"/>
    </row>
    <row r="764" spans="1:54" ht="14.25" customHeight="1" x14ac:dyDescent="0.25">
      <c r="A764" s="322"/>
      <c r="B764" s="301"/>
      <c r="C764" s="302"/>
      <c r="D764" s="301"/>
      <c r="E764" s="302"/>
      <c r="F764" s="301"/>
      <c r="G764" s="302"/>
      <c r="H764" s="301"/>
      <c r="I764" s="302"/>
      <c r="J764" s="301"/>
      <c r="K764" s="302"/>
      <c r="L764" s="301"/>
      <c r="M764" s="302"/>
      <c r="N764" s="301"/>
      <c r="O764" s="302"/>
      <c r="P764" s="301"/>
      <c r="Q764" s="302"/>
      <c r="R764" s="301"/>
      <c r="S764" s="302"/>
      <c r="T764" s="301"/>
      <c r="U764" s="302"/>
      <c r="V764" s="301"/>
      <c r="W764" s="302"/>
      <c r="X764" s="301"/>
      <c r="Y764" s="302"/>
      <c r="Z764" s="301"/>
      <c r="AA764" s="302"/>
      <c r="AB764" s="301"/>
      <c r="AC764" s="302"/>
      <c r="AD764" s="301"/>
      <c r="AE764" s="302"/>
      <c r="AF764" s="301"/>
      <c r="AG764" s="302"/>
      <c r="AH764" s="301"/>
      <c r="AI764" s="302"/>
      <c r="AJ764" s="301"/>
      <c r="AK764" s="302"/>
      <c r="AL764" s="301"/>
      <c r="AM764" s="302"/>
      <c r="AN764" s="301"/>
      <c r="AO764" s="302"/>
      <c r="AP764" s="301"/>
      <c r="AQ764" s="302"/>
      <c r="AR764" s="301"/>
      <c r="AS764" s="302"/>
      <c r="AT764" s="301"/>
      <c r="AU764" s="302"/>
      <c r="AV764" s="301"/>
      <c r="AW764" s="302"/>
      <c r="AX764" s="301"/>
      <c r="AY764" s="302"/>
      <c r="AZ764" s="301"/>
      <c r="BA764" s="302"/>
      <c r="BB764" s="301"/>
    </row>
    <row r="765" spans="1:54" ht="14.25" customHeight="1" x14ac:dyDescent="0.25">
      <c r="A765" s="322"/>
      <c r="B765" s="301"/>
      <c r="C765" s="302"/>
      <c r="D765" s="301"/>
      <c r="E765" s="302"/>
      <c r="F765" s="301"/>
      <c r="G765" s="302"/>
      <c r="H765" s="301"/>
      <c r="I765" s="302"/>
      <c r="J765" s="301"/>
      <c r="K765" s="302"/>
      <c r="L765" s="301"/>
      <c r="M765" s="302"/>
      <c r="N765" s="301"/>
      <c r="O765" s="302"/>
      <c r="P765" s="301"/>
      <c r="Q765" s="302"/>
      <c r="R765" s="301"/>
      <c r="S765" s="302"/>
      <c r="T765" s="301"/>
      <c r="U765" s="302"/>
      <c r="V765" s="301"/>
      <c r="W765" s="302"/>
      <c r="X765" s="301"/>
      <c r="Y765" s="302"/>
      <c r="Z765" s="301"/>
      <c r="AA765" s="302"/>
      <c r="AB765" s="301"/>
      <c r="AC765" s="302"/>
      <c r="AD765" s="301"/>
      <c r="AE765" s="302"/>
      <c r="AF765" s="301"/>
      <c r="AG765" s="302"/>
      <c r="AH765" s="301"/>
      <c r="AI765" s="302"/>
      <c r="AJ765" s="301"/>
      <c r="AK765" s="302"/>
      <c r="AL765" s="301"/>
      <c r="AM765" s="302"/>
      <c r="AN765" s="301"/>
      <c r="AO765" s="302"/>
      <c r="AP765" s="301"/>
      <c r="AQ765" s="302"/>
      <c r="AR765" s="301"/>
      <c r="AS765" s="302"/>
      <c r="AT765" s="301"/>
      <c r="AU765" s="302"/>
      <c r="AV765" s="301"/>
      <c r="AW765" s="302"/>
      <c r="AX765" s="301"/>
      <c r="AY765" s="302"/>
      <c r="AZ765" s="301"/>
      <c r="BA765" s="302"/>
      <c r="BB765" s="301"/>
    </row>
    <row r="766" spans="1:54" ht="14.25" customHeight="1" x14ac:dyDescent="0.25">
      <c r="A766" s="322"/>
      <c r="B766" s="301"/>
      <c r="C766" s="302"/>
      <c r="D766" s="301"/>
      <c r="E766" s="302"/>
      <c r="F766" s="301"/>
      <c r="G766" s="302"/>
      <c r="H766" s="301"/>
      <c r="I766" s="302"/>
      <c r="J766" s="301"/>
      <c r="K766" s="302"/>
      <c r="L766" s="301"/>
      <c r="M766" s="302"/>
      <c r="N766" s="301"/>
      <c r="O766" s="302"/>
      <c r="P766" s="301"/>
      <c r="Q766" s="302"/>
      <c r="R766" s="301"/>
      <c r="S766" s="302"/>
      <c r="T766" s="301"/>
      <c r="U766" s="302"/>
      <c r="V766" s="301"/>
      <c r="W766" s="302"/>
      <c r="X766" s="301"/>
      <c r="Y766" s="302"/>
      <c r="Z766" s="301"/>
      <c r="AA766" s="302"/>
      <c r="AB766" s="301"/>
      <c r="AC766" s="302"/>
      <c r="AD766" s="301"/>
      <c r="AE766" s="302"/>
      <c r="AF766" s="301"/>
      <c r="AG766" s="302"/>
      <c r="AH766" s="301"/>
      <c r="AI766" s="302"/>
      <c r="AJ766" s="301"/>
      <c r="AK766" s="302"/>
      <c r="AL766" s="301"/>
      <c r="AM766" s="302"/>
      <c r="AN766" s="301"/>
      <c r="AO766" s="302"/>
      <c r="AP766" s="301"/>
      <c r="AQ766" s="302"/>
      <c r="AR766" s="301"/>
      <c r="AS766" s="302"/>
      <c r="AT766" s="301"/>
      <c r="AU766" s="302"/>
      <c r="AV766" s="301"/>
      <c r="AW766" s="302"/>
      <c r="AX766" s="301"/>
      <c r="AY766" s="302"/>
      <c r="AZ766" s="301"/>
      <c r="BA766" s="302"/>
      <c r="BB766" s="301"/>
    </row>
    <row r="767" spans="1:54" ht="14.25" customHeight="1" x14ac:dyDescent="0.25">
      <c r="A767" s="322"/>
      <c r="B767" s="301"/>
      <c r="C767" s="302"/>
      <c r="D767" s="301"/>
      <c r="E767" s="302"/>
      <c r="F767" s="301"/>
      <c r="G767" s="302"/>
      <c r="H767" s="301"/>
      <c r="I767" s="302"/>
      <c r="J767" s="301"/>
      <c r="K767" s="302"/>
      <c r="L767" s="301"/>
      <c r="M767" s="302"/>
      <c r="N767" s="301"/>
      <c r="O767" s="302"/>
      <c r="P767" s="301"/>
      <c r="Q767" s="302"/>
      <c r="R767" s="301"/>
      <c r="S767" s="302"/>
      <c r="T767" s="301"/>
      <c r="U767" s="302"/>
      <c r="V767" s="301"/>
      <c r="W767" s="302"/>
      <c r="X767" s="301"/>
      <c r="Y767" s="302"/>
      <c r="Z767" s="301"/>
      <c r="AA767" s="302"/>
      <c r="AB767" s="301"/>
      <c r="AC767" s="302"/>
      <c r="AD767" s="301"/>
      <c r="AE767" s="302"/>
      <c r="AF767" s="301"/>
      <c r="AG767" s="302"/>
      <c r="AH767" s="301"/>
      <c r="AI767" s="302"/>
      <c r="AJ767" s="301"/>
      <c r="AK767" s="302"/>
      <c r="AL767" s="301"/>
      <c r="AM767" s="302"/>
      <c r="AN767" s="301"/>
      <c r="AO767" s="302"/>
      <c r="AP767" s="301"/>
      <c r="AQ767" s="302"/>
      <c r="AR767" s="301"/>
      <c r="AS767" s="302"/>
      <c r="AT767" s="301"/>
      <c r="AU767" s="302"/>
      <c r="AV767" s="301"/>
      <c r="AW767" s="302"/>
      <c r="AX767" s="301"/>
      <c r="AY767" s="302"/>
      <c r="AZ767" s="301"/>
      <c r="BA767" s="302"/>
      <c r="BB767" s="301"/>
    </row>
    <row r="768" spans="1:54" ht="14.25" customHeight="1" x14ac:dyDescent="0.25">
      <c r="A768" s="322"/>
      <c r="B768" s="301"/>
      <c r="C768" s="302"/>
      <c r="D768" s="301"/>
      <c r="E768" s="302"/>
      <c r="F768" s="301"/>
      <c r="G768" s="302"/>
      <c r="H768" s="301"/>
      <c r="I768" s="302"/>
      <c r="J768" s="301"/>
      <c r="K768" s="302"/>
      <c r="L768" s="301"/>
      <c r="M768" s="302"/>
      <c r="N768" s="301"/>
      <c r="O768" s="302"/>
      <c r="P768" s="301"/>
      <c r="Q768" s="302"/>
      <c r="R768" s="301"/>
      <c r="S768" s="302"/>
      <c r="T768" s="301"/>
      <c r="U768" s="302"/>
      <c r="V768" s="301"/>
      <c r="W768" s="302"/>
      <c r="X768" s="301"/>
      <c r="Y768" s="302"/>
      <c r="Z768" s="301"/>
      <c r="AA768" s="302"/>
      <c r="AB768" s="301"/>
      <c r="AC768" s="302"/>
      <c r="AD768" s="301"/>
      <c r="AE768" s="302"/>
      <c r="AF768" s="301"/>
      <c r="AG768" s="302"/>
      <c r="AH768" s="301"/>
      <c r="AI768" s="302"/>
      <c r="AJ768" s="301"/>
      <c r="AK768" s="302"/>
      <c r="AL768" s="301"/>
      <c r="AM768" s="302"/>
      <c r="AN768" s="301"/>
      <c r="AO768" s="302"/>
      <c r="AP768" s="301"/>
      <c r="AQ768" s="302"/>
      <c r="AR768" s="301"/>
      <c r="AS768" s="302"/>
      <c r="AT768" s="301"/>
      <c r="AU768" s="302"/>
      <c r="AV768" s="301"/>
      <c r="AW768" s="302"/>
      <c r="AX768" s="301"/>
      <c r="AY768" s="302"/>
      <c r="AZ768" s="301"/>
      <c r="BA768" s="302"/>
      <c r="BB768" s="301"/>
    </row>
    <row r="769" spans="1:54" ht="14.25" customHeight="1" x14ac:dyDescent="0.25">
      <c r="A769" s="322"/>
      <c r="B769" s="301"/>
      <c r="C769" s="302"/>
      <c r="D769" s="301"/>
      <c r="E769" s="302"/>
      <c r="F769" s="301"/>
      <c r="G769" s="302"/>
      <c r="H769" s="301"/>
      <c r="I769" s="302"/>
      <c r="J769" s="301"/>
      <c r="K769" s="302"/>
      <c r="L769" s="301"/>
      <c r="M769" s="302"/>
      <c r="N769" s="301"/>
      <c r="O769" s="302"/>
      <c r="P769" s="301"/>
      <c r="Q769" s="302"/>
      <c r="R769" s="301"/>
      <c r="S769" s="302"/>
      <c r="T769" s="301"/>
      <c r="U769" s="302"/>
      <c r="V769" s="301"/>
      <c r="W769" s="302"/>
      <c r="X769" s="301"/>
      <c r="Y769" s="302"/>
      <c r="Z769" s="301"/>
      <c r="AA769" s="302"/>
      <c r="AB769" s="301"/>
      <c r="AC769" s="302"/>
      <c r="AD769" s="301"/>
      <c r="AE769" s="302"/>
      <c r="AF769" s="301"/>
      <c r="AG769" s="302"/>
      <c r="AH769" s="301"/>
      <c r="AI769" s="302"/>
      <c r="AJ769" s="301"/>
      <c r="AK769" s="302"/>
      <c r="AL769" s="301"/>
      <c r="AM769" s="302"/>
      <c r="AN769" s="301"/>
      <c r="AO769" s="302"/>
      <c r="AP769" s="301"/>
      <c r="AQ769" s="302"/>
      <c r="AR769" s="301"/>
      <c r="AS769" s="302"/>
      <c r="AT769" s="301"/>
      <c r="AU769" s="302"/>
      <c r="AV769" s="301"/>
      <c r="AW769" s="302"/>
      <c r="AX769" s="301"/>
      <c r="AY769" s="302"/>
      <c r="AZ769" s="301"/>
      <c r="BA769" s="302"/>
      <c r="BB769" s="301"/>
    </row>
    <row r="770" spans="1:54" ht="14.25" customHeight="1" x14ac:dyDescent="0.25">
      <c r="A770" s="322"/>
      <c r="B770" s="301"/>
      <c r="C770" s="302"/>
      <c r="D770" s="301"/>
      <c r="E770" s="302"/>
      <c r="F770" s="301"/>
      <c r="G770" s="302"/>
      <c r="H770" s="301"/>
      <c r="I770" s="302"/>
      <c r="J770" s="301"/>
      <c r="K770" s="302"/>
      <c r="L770" s="301"/>
      <c r="M770" s="302"/>
      <c r="N770" s="301"/>
      <c r="O770" s="302"/>
      <c r="P770" s="301"/>
      <c r="Q770" s="302"/>
      <c r="R770" s="301"/>
      <c r="S770" s="302"/>
      <c r="T770" s="301"/>
      <c r="U770" s="302"/>
      <c r="V770" s="301"/>
      <c r="W770" s="302"/>
      <c r="X770" s="301"/>
      <c r="Y770" s="302"/>
      <c r="Z770" s="301"/>
      <c r="AA770" s="302"/>
      <c r="AB770" s="301"/>
      <c r="AC770" s="302"/>
      <c r="AD770" s="301"/>
      <c r="AE770" s="302"/>
      <c r="AF770" s="301"/>
      <c r="AG770" s="302"/>
      <c r="AH770" s="301"/>
      <c r="AI770" s="302"/>
      <c r="AJ770" s="301"/>
      <c r="AK770" s="302"/>
      <c r="AL770" s="301"/>
      <c r="AM770" s="302"/>
      <c r="AN770" s="301"/>
      <c r="AO770" s="302"/>
      <c r="AP770" s="301"/>
      <c r="AQ770" s="302"/>
      <c r="AR770" s="301"/>
      <c r="AS770" s="302"/>
      <c r="AT770" s="301"/>
      <c r="AU770" s="302"/>
      <c r="AV770" s="301"/>
      <c r="AW770" s="302"/>
      <c r="AX770" s="301"/>
      <c r="AY770" s="302"/>
      <c r="AZ770" s="301"/>
      <c r="BA770" s="302"/>
      <c r="BB770" s="301"/>
    </row>
    <row r="771" spans="1:54" ht="14.25" customHeight="1" x14ac:dyDescent="0.25">
      <c r="A771" s="322"/>
      <c r="B771" s="301"/>
      <c r="C771" s="302"/>
      <c r="D771" s="301"/>
      <c r="E771" s="302"/>
      <c r="F771" s="301"/>
      <c r="G771" s="302"/>
      <c r="H771" s="301"/>
      <c r="I771" s="302"/>
      <c r="J771" s="301"/>
      <c r="K771" s="302"/>
      <c r="L771" s="301"/>
      <c r="M771" s="302"/>
      <c r="N771" s="301"/>
      <c r="O771" s="302"/>
      <c r="P771" s="301"/>
      <c r="Q771" s="302"/>
      <c r="R771" s="301"/>
      <c r="S771" s="302"/>
      <c r="T771" s="301"/>
      <c r="U771" s="302"/>
      <c r="V771" s="301"/>
      <c r="W771" s="302"/>
      <c r="X771" s="301"/>
      <c r="Y771" s="302"/>
      <c r="Z771" s="301"/>
      <c r="AA771" s="302"/>
      <c r="AB771" s="301"/>
      <c r="AC771" s="302"/>
      <c r="AD771" s="301"/>
      <c r="AE771" s="302"/>
      <c r="AF771" s="301"/>
      <c r="AG771" s="302"/>
      <c r="AH771" s="301"/>
      <c r="AI771" s="302"/>
      <c r="AJ771" s="301"/>
      <c r="AK771" s="302"/>
      <c r="AL771" s="301"/>
      <c r="AM771" s="302"/>
      <c r="AN771" s="301"/>
      <c r="AO771" s="302"/>
      <c r="AP771" s="301"/>
      <c r="AQ771" s="302"/>
      <c r="AR771" s="301"/>
      <c r="AS771" s="302"/>
      <c r="AT771" s="301"/>
      <c r="AU771" s="302"/>
      <c r="AV771" s="301"/>
      <c r="AW771" s="302"/>
      <c r="AX771" s="301"/>
      <c r="AY771" s="302"/>
      <c r="AZ771" s="301"/>
      <c r="BA771" s="302"/>
      <c r="BB771" s="301"/>
    </row>
    <row r="772" spans="1:54" ht="14.25" customHeight="1" x14ac:dyDescent="0.25">
      <c r="A772" s="322"/>
      <c r="B772" s="301"/>
      <c r="C772" s="302"/>
      <c r="D772" s="301"/>
      <c r="E772" s="302"/>
      <c r="F772" s="301"/>
      <c r="G772" s="302"/>
      <c r="H772" s="301"/>
      <c r="I772" s="302"/>
      <c r="J772" s="301"/>
      <c r="K772" s="302"/>
      <c r="L772" s="301"/>
      <c r="M772" s="302"/>
      <c r="N772" s="301"/>
      <c r="O772" s="302"/>
      <c r="P772" s="301"/>
      <c r="Q772" s="302"/>
      <c r="R772" s="301"/>
      <c r="S772" s="302"/>
      <c r="T772" s="301"/>
      <c r="U772" s="302"/>
      <c r="V772" s="301"/>
      <c r="W772" s="302"/>
      <c r="X772" s="301"/>
      <c r="Y772" s="302"/>
      <c r="Z772" s="301"/>
      <c r="AA772" s="302"/>
      <c r="AB772" s="301"/>
      <c r="AC772" s="302"/>
      <c r="AD772" s="301"/>
      <c r="AE772" s="302"/>
      <c r="AF772" s="301"/>
      <c r="AG772" s="302"/>
      <c r="AH772" s="301"/>
      <c r="AI772" s="302"/>
      <c r="AJ772" s="301"/>
      <c r="AK772" s="302"/>
      <c r="AL772" s="301"/>
      <c r="AM772" s="302"/>
      <c r="AN772" s="301"/>
      <c r="AO772" s="302"/>
      <c r="AP772" s="301"/>
      <c r="AQ772" s="302"/>
      <c r="AR772" s="301"/>
      <c r="AS772" s="302"/>
      <c r="AT772" s="301"/>
      <c r="AU772" s="302"/>
      <c r="AV772" s="301"/>
      <c r="AW772" s="302"/>
      <c r="AX772" s="301"/>
      <c r="AY772" s="302"/>
      <c r="AZ772" s="301"/>
      <c r="BA772" s="302"/>
      <c r="BB772" s="301"/>
    </row>
    <row r="773" spans="1:54" ht="14.25" customHeight="1" x14ac:dyDescent="0.25">
      <c r="A773" s="322"/>
      <c r="B773" s="301"/>
      <c r="C773" s="302"/>
      <c r="D773" s="301"/>
      <c r="E773" s="302"/>
      <c r="F773" s="301"/>
      <c r="G773" s="302"/>
      <c r="H773" s="301"/>
      <c r="I773" s="302"/>
      <c r="J773" s="301"/>
      <c r="K773" s="302"/>
      <c r="L773" s="301"/>
      <c r="M773" s="302"/>
      <c r="N773" s="301"/>
      <c r="O773" s="302"/>
      <c r="P773" s="301"/>
      <c r="Q773" s="302"/>
      <c r="R773" s="301"/>
      <c r="S773" s="302"/>
      <c r="T773" s="301"/>
      <c r="U773" s="302"/>
      <c r="V773" s="301"/>
      <c r="W773" s="302"/>
      <c r="X773" s="301"/>
      <c r="Y773" s="302"/>
      <c r="Z773" s="301"/>
      <c r="AA773" s="302"/>
      <c r="AB773" s="301"/>
      <c r="AC773" s="302"/>
      <c r="AD773" s="301"/>
      <c r="AE773" s="302"/>
      <c r="AF773" s="301"/>
      <c r="AG773" s="302"/>
      <c r="AH773" s="301"/>
      <c r="AI773" s="302"/>
      <c r="AJ773" s="301"/>
      <c r="AK773" s="302"/>
      <c r="AL773" s="301"/>
      <c r="AM773" s="302"/>
      <c r="AN773" s="301"/>
      <c r="AO773" s="302"/>
      <c r="AP773" s="301"/>
      <c r="AQ773" s="302"/>
      <c r="AR773" s="301"/>
      <c r="AS773" s="302"/>
      <c r="AT773" s="301"/>
      <c r="AU773" s="302"/>
      <c r="AV773" s="301"/>
      <c r="AW773" s="302"/>
      <c r="AX773" s="301"/>
      <c r="AY773" s="302"/>
      <c r="AZ773" s="301"/>
      <c r="BA773" s="302"/>
      <c r="BB773" s="301"/>
    </row>
    <row r="774" spans="1:54" ht="14.25" customHeight="1" x14ac:dyDescent="0.25">
      <c r="A774" s="322"/>
      <c r="B774" s="301"/>
      <c r="C774" s="302"/>
      <c r="D774" s="301"/>
      <c r="E774" s="302"/>
      <c r="F774" s="301"/>
      <c r="G774" s="302"/>
      <c r="H774" s="301"/>
      <c r="I774" s="302"/>
      <c r="J774" s="301"/>
      <c r="K774" s="302"/>
      <c r="L774" s="301"/>
      <c r="M774" s="302"/>
      <c r="N774" s="301"/>
      <c r="O774" s="302"/>
      <c r="P774" s="301"/>
      <c r="Q774" s="302"/>
      <c r="R774" s="301"/>
      <c r="S774" s="302"/>
      <c r="T774" s="301"/>
      <c r="U774" s="302"/>
      <c r="V774" s="301"/>
      <c r="W774" s="302"/>
      <c r="X774" s="301"/>
      <c r="Y774" s="302"/>
      <c r="Z774" s="301"/>
      <c r="AA774" s="302"/>
      <c r="AB774" s="301"/>
      <c r="AC774" s="302"/>
      <c r="AD774" s="301"/>
      <c r="AE774" s="302"/>
      <c r="AF774" s="301"/>
      <c r="AG774" s="302"/>
      <c r="AH774" s="301"/>
      <c r="AI774" s="302"/>
      <c r="AJ774" s="301"/>
      <c r="AK774" s="302"/>
      <c r="AL774" s="301"/>
      <c r="AM774" s="302"/>
      <c r="AN774" s="301"/>
      <c r="AO774" s="302"/>
      <c r="AP774" s="301"/>
      <c r="AQ774" s="302"/>
      <c r="AR774" s="301"/>
      <c r="AS774" s="302"/>
      <c r="AT774" s="301"/>
      <c r="AU774" s="302"/>
      <c r="AV774" s="301"/>
      <c r="AW774" s="302"/>
      <c r="AX774" s="301"/>
      <c r="AY774" s="302"/>
      <c r="AZ774" s="301"/>
      <c r="BA774" s="302"/>
      <c r="BB774" s="301"/>
    </row>
    <row r="775" spans="1:54" ht="14.25" customHeight="1" x14ac:dyDescent="0.25">
      <c r="A775" s="322"/>
      <c r="B775" s="301"/>
      <c r="C775" s="302"/>
      <c r="D775" s="301"/>
      <c r="E775" s="302"/>
      <c r="F775" s="301"/>
      <c r="G775" s="302"/>
      <c r="H775" s="301"/>
      <c r="I775" s="302"/>
      <c r="J775" s="301"/>
      <c r="K775" s="302"/>
      <c r="L775" s="301"/>
      <c r="M775" s="302"/>
      <c r="N775" s="301"/>
      <c r="O775" s="302"/>
      <c r="P775" s="301"/>
      <c r="Q775" s="302"/>
      <c r="R775" s="301"/>
      <c r="S775" s="302"/>
      <c r="T775" s="301"/>
      <c r="U775" s="302"/>
      <c r="V775" s="301"/>
      <c r="W775" s="302"/>
      <c r="X775" s="301"/>
      <c r="Y775" s="302"/>
      <c r="Z775" s="301"/>
      <c r="AA775" s="302"/>
      <c r="AB775" s="301"/>
      <c r="AC775" s="302"/>
      <c r="AD775" s="301"/>
      <c r="AE775" s="302"/>
      <c r="AF775" s="301"/>
      <c r="AG775" s="302"/>
      <c r="AH775" s="301"/>
      <c r="AI775" s="302"/>
      <c r="AJ775" s="301"/>
      <c r="AK775" s="302"/>
      <c r="AL775" s="301"/>
      <c r="AM775" s="302"/>
      <c r="AN775" s="301"/>
      <c r="AO775" s="302"/>
      <c r="AP775" s="301"/>
      <c r="AQ775" s="302"/>
      <c r="AR775" s="301"/>
      <c r="AS775" s="302"/>
      <c r="AT775" s="301"/>
      <c r="AU775" s="302"/>
      <c r="AV775" s="301"/>
      <c r="AW775" s="302"/>
      <c r="AX775" s="301"/>
      <c r="AY775" s="302"/>
      <c r="AZ775" s="301"/>
      <c r="BA775" s="302"/>
      <c r="BB775" s="301"/>
    </row>
    <row r="776" spans="1:54" ht="14.25" customHeight="1" x14ac:dyDescent="0.25">
      <c r="A776" s="322"/>
      <c r="B776" s="301"/>
      <c r="C776" s="302"/>
      <c r="D776" s="301"/>
      <c r="E776" s="302"/>
      <c r="F776" s="301"/>
      <c r="G776" s="302"/>
      <c r="H776" s="301"/>
      <c r="I776" s="302"/>
      <c r="J776" s="301"/>
      <c r="K776" s="302"/>
      <c r="L776" s="301"/>
      <c r="M776" s="302"/>
      <c r="N776" s="301"/>
      <c r="O776" s="302"/>
      <c r="P776" s="301"/>
      <c r="Q776" s="302"/>
      <c r="R776" s="301"/>
      <c r="S776" s="302"/>
      <c r="T776" s="301"/>
      <c r="U776" s="302"/>
      <c r="V776" s="301"/>
      <c r="W776" s="302"/>
      <c r="X776" s="301"/>
      <c r="Y776" s="302"/>
      <c r="Z776" s="301"/>
      <c r="AA776" s="302"/>
      <c r="AB776" s="301"/>
      <c r="AC776" s="302"/>
      <c r="AD776" s="301"/>
      <c r="AE776" s="302"/>
      <c r="AF776" s="301"/>
      <c r="AG776" s="302"/>
      <c r="AH776" s="301"/>
      <c r="AI776" s="302"/>
      <c r="AJ776" s="301"/>
      <c r="AK776" s="302"/>
      <c r="AL776" s="301"/>
      <c r="AM776" s="302"/>
      <c r="AN776" s="301"/>
      <c r="AO776" s="302"/>
      <c r="AP776" s="301"/>
      <c r="AQ776" s="302"/>
      <c r="AR776" s="301"/>
      <c r="AS776" s="302"/>
      <c r="AT776" s="301"/>
      <c r="AU776" s="302"/>
      <c r="AV776" s="301"/>
      <c r="AW776" s="302"/>
      <c r="AX776" s="301"/>
      <c r="AY776" s="302"/>
      <c r="AZ776" s="301"/>
      <c r="BA776" s="302"/>
      <c r="BB776" s="301"/>
    </row>
    <row r="777" spans="1:54" ht="14.25" customHeight="1" x14ac:dyDescent="0.25">
      <c r="A777" s="322"/>
      <c r="B777" s="301"/>
      <c r="C777" s="302"/>
      <c r="D777" s="301"/>
      <c r="E777" s="302"/>
      <c r="F777" s="301"/>
      <c r="G777" s="302"/>
      <c r="H777" s="301"/>
      <c r="I777" s="302"/>
      <c r="J777" s="301"/>
      <c r="K777" s="302"/>
      <c r="L777" s="301"/>
      <c r="M777" s="302"/>
      <c r="N777" s="301"/>
      <c r="O777" s="302"/>
      <c r="P777" s="301"/>
      <c r="Q777" s="302"/>
      <c r="R777" s="301"/>
      <c r="S777" s="302"/>
      <c r="T777" s="301"/>
      <c r="U777" s="302"/>
      <c r="V777" s="301"/>
      <c r="W777" s="302"/>
      <c r="X777" s="301"/>
      <c r="Y777" s="302"/>
      <c r="Z777" s="301"/>
      <c r="AA777" s="302"/>
      <c r="AB777" s="301"/>
      <c r="AC777" s="302"/>
      <c r="AD777" s="301"/>
      <c r="AE777" s="302"/>
      <c r="AF777" s="301"/>
      <c r="AG777" s="302"/>
      <c r="AH777" s="301"/>
      <c r="AI777" s="302"/>
      <c r="AJ777" s="301"/>
      <c r="AK777" s="302"/>
      <c r="AL777" s="301"/>
      <c r="AM777" s="302"/>
      <c r="AN777" s="301"/>
      <c r="AO777" s="302"/>
      <c r="AP777" s="301"/>
      <c r="AQ777" s="302"/>
      <c r="AR777" s="301"/>
      <c r="AS777" s="302"/>
      <c r="AT777" s="301"/>
      <c r="AU777" s="302"/>
      <c r="AV777" s="301"/>
      <c r="AW777" s="302"/>
      <c r="AX777" s="301"/>
      <c r="AY777" s="302"/>
      <c r="AZ777" s="301"/>
      <c r="BA777" s="302"/>
      <c r="BB777" s="301"/>
    </row>
    <row r="778" spans="1:54" ht="14.25" customHeight="1" x14ac:dyDescent="0.25">
      <c r="A778" s="322"/>
      <c r="B778" s="301"/>
      <c r="C778" s="302"/>
      <c r="D778" s="301"/>
      <c r="E778" s="302"/>
      <c r="F778" s="301"/>
      <c r="G778" s="302"/>
      <c r="H778" s="301"/>
      <c r="I778" s="302"/>
      <c r="J778" s="301"/>
      <c r="K778" s="302"/>
      <c r="L778" s="301"/>
      <c r="M778" s="302"/>
      <c r="N778" s="301"/>
      <c r="O778" s="302"/>
      <c r="P778" s="301"/>
      <c r="Q778" s="302"/>
      <c r="R778" s="301"/>
      <c r="S778" s="302"/>
      <c r="T778" s="301"/>
      <c r="U778" s="302"/>
      <c r="V778" s="301"/>
      <c r="W778" s="302"/>
      <c r="X778" s="301"/>
      <c r="Y778" s="302"/>
      <c r="Z778" s="301"/>
      <c r="AA778" s="302"/>
      <c r="AB778" s="301"/>
      <c r="AC778" s="302"/>
      <c r="AD778" s="301"/>
      <c r="AE778" s="302"/>
      <c r="AF778" s="301"/>
      <c r="AG778" s="302"/>
      <c r="AH778" s="301"/>
      <c r="AI778" s="302"/>
      <c r="AJ778" s="301"/>
      <c r="AK778" s="302"/>
      <c r="AL778" s="301"/>
      <c r="AM778" s="302"/>
      <c r="AN778" s="301"/>
      <c r="AO778" s="302"/>
      <c r="AP778" s="301"/>
      <c r="AQ778" s="302"/>
      <c r="AR778" s="301"/>
      <c r="AS778" s="302"/>
      <c r="AT778" s="301"/>
      <c r="AU778" s="302"/>
      <c r="AV778" s="301"/>
      <c r="AW778" s="302"/>
      <c r="AX778" s="301"/>
      <c r="AY778" s="302"/>
      <c r="AZ778" s="301"/>
      <c r="BA778" s="302"/>
      <c r="BB778" s="301"/>
    </row>
    <row r="779" spans="1:54" ht="14.25" customHeight="1" x14ac:dyDescent="0.25">
      <c r="A779" s="322"/>
      <c r="B779" s="301"/>
      <c r="C779" s="302"/>
      <c r="D779" s="301"/>
      <c r="E779" s="302"/>
      <c r="F779" s="301"/>
      <c r="G779" s="302"/>
      <c r="H779" s="301"/>
      <c r="I779" s="302"/>
      <c r="J779" s="301"/>
      <c r="K779" s="302"/>
      <c r="L779" s="301"/>
      <c r="M779" s="302"/>
      <c r="N779" s="301"/>
      <c r="O779" s="302"/>
      <c r="P779" s="301"/>
      <c r="Q779" s="302"/>
      <c r="R779" s="301"/>
      <c r="S779" s="302"/>
      <c r="T779" s="301"/>
      <c r="U779" s="302"/>
      <c r="V779" s="301"/>
      <c r="W779" s="302"/>
      <c r="X779" s="301"/>
      <c r="Y779" s="302"/>
      <c r="Z779" s="301"/>
      <c r="AA779" s="302"/>
      <c r="AB779" s="301"/>
      <c r="AC779" s="302"/>
      <c r="AD779" s="301"/>
      <c r="AE779" s="302"/>
      <c r="AF779" s="301"/>
      <c r="AG779" s="302"/>
      <c r="AH779" s="301"/>
      <c r="AI779" s="302"/>
      <c r="AJ779" s="301"/>
      <c r="AK779" s="302"/>
      <c r="AL779" s="301"/>
      <c r="AM779" s="302"/>
      <c r="AN779" s="301"/>
      <c r="AO779" s="302"/>
      <c r="AP779" s="301"/>
      <c r="AQ779" s="302"/>
      <c r="AR779" s="301"/>
      <c r="AS779" s="302"/>
      <c r="AT779" s="301"/>
      <c r="AU779" s="302"/>
      <c r="AV779" s="301"/>
      <c r="AW779" s="302"/>
      <c r="AX779" s="301"/>
      <c r="AY779" s="302"/>
      <c r="AZ779" s="301"/>
      <c r="BA779" s="302"/>
      <c r="BB779" s="301"/>
    </row>
    <row r="780" spans="1:54" ht="14.25" customHeight="1" x14ac:dyDescent="0.25">
      <c r="A780" s="322"/>
      <c r="B780" s="301"/>
      <c r="C780" s="302"/>
      <c r="D780" s="301"/>
      <c r="E780" s="302"/>
      <c r="F780" s="301"/>
      <c r="G780" s="302"/>
      <c r="H780" s="301"/>
      <c r="I780" s="302"/>
      <c r="J780" s="301"/>
      <c r="K780" s="302"/>
      <c r="L780" s="301"/>
      <c r="M780" s="302"/>
      <c r="N780" s="301"/>
      <c r="O780" s="302"/>
      <c r="P780" s="301"/>
      <c r="Q780" s="302"/>
      <c r="R780" s="301"/>
      <c r="S780" s="302"/>
      <c r="T780" s="301"/>
      <c r="U780" s="302"/>
      <c r="V780" s="301"/>
      <c r="W780" s="302"/>
      <c r="X780" s="301"/>
      <c r="Y780" s="302"/>
      <c r="Z780" s="301"/>
      <c r="AA780" s="302"/>
      <c r="AB780" s="301"/>
      <c r="AC780" s="302"/>
      <c r="AD780" s="301"/>
      <c r="AE780" s="302"/>
      <c r="AF780" s="301"/>
      <c r="AG780" s="302"/>
      <c r="AH780" s="301"/>
      <c r="AI780" s="302"/>
      <c r="AJ780" s="301"/>
      <c r="AK780" s="302"/>
      <c r="AL780" s="301"/>
      <c r="AM780" s="302"/>
      <c r="AN780" s="301"/>
      <c r="AO780" s="302"/>
      <c r="AP780" s="301"/>
      <c r="AQ780" s="302"/>
      <c r="AR780" s="301"/>
      <c r="AS780" s="302"/>
      <c r="AT780" s="301"/>
      <c r="AU780" s="302"/>
      <c r="AV780" s="301"/>
      <c r="AW780" s="302"/>
      <c r="AX780" s="301"/>
      <c r="AY780" s="302"/>
      <c r="AZ780" s="301"/>
      <c r="BA780" s="302"/>
      <c r="BB780" s="301"/>
    </row>
    <row r="781" spans="1:54" ht="14.25" customHeight="1" x14ac:dyDescent="0.25">
      <c r="A781" s="322"/>
      <c r="B781" s="301"/>
      <c r="C781" s="302"/>
      <c r="D781" s="301"/>
      <c r="E781" s="302"/>
      <c r="F781" s="301"/>
      <c r="G781" s="302"/>
      <c r="H781" s="301"/>
      <c r="I781" s="302"/>
      <c r="J781" s="301"/>
      <c r="K781" s="302"/>
      <c r="L781" s="301"/>
      <c r="M781" s="302"/>
      <c r="N781" s="301"/>
      <c r="O781" s="302"/>
      <c r="P781" s="301"/>
      <c r="Q781" s="302"/>
      <c r="R781" s="301"/>
      <c r="S781" s="302"/>
      <c r="T781" s="301"/>
      <c r="U781" s="302"/>
      <c r="V781" s="301"/>
      <c r="W781" s="302"/>
      <c r="X781" s="301"/>
      <c r="Y781" s="302"/>
      <c r="Z781" s="301"/>
      <c r="AA781" s="302"/>
      <c r="AB781" s="301"/>
      <c r="AC781" s="302"/>
      <c r="AD781" s="301"/>
      <c r="AE781" s="302"/>
      <c r="AF781" s="301"/>
      <c r="AG781" s="302"/>
      <c r="AH781" s="301"/>
      <c r="AI781" s="302"/>
      <c r="AJ781" s="301"/>
      <c r="AK781" s="302"/>
      <c r="AL781" s="301"/>
      <c r="AM781" s="302"/>
      <c r="AN781" s="301"/>
      <c r="AO781" s="302"/>
      <c r="AP781" s="301"/>
      <c r="AQ781" s="302"/>
      <c r="AR781" s="301"/>
      <c r="AS781" s="302"/>
      <c r="AT781" s="301"/>
      <c r="AU781" s="302"/>
      <c r="AV781" s="301"/>
      <c r="AW781" s="302"/>
      <c r="AX781" s="301"/>
      <c r="AY781" s="302"/>
      <c r="AZ781" s="301"/>
      <c r="BA781" s="302"/>
      <c r="BB781" s="301"/>
    </row>
    <row r="782" spans="1:54" ht="14.25" customHeight="1" x14ac:dyDescent="0.25">
      <c r="A782" s="322"/>
      <c r="B782" s="301"/>
      <c r="C782" s="302"/>
      <c r="D782" s="301"/>
      <c r="E782" s="302"/>
      <c r="F782" s="301"/>
      <c r="G782" s="302"/>
      <c r="H782" s="301"/>
      <c r="I782" s="302"/>
      <c r="J782" s="301"/>
      <c r="K782" s="302"/>
      <c r="L782" s="301"/>
      <c r="M782" s="302"/>
      <c r="N782" s="301"/>
      <c r="O782" s="302"/>
      <c r="P782" s="301"/>
      <c r="Q782" s="302"/>
      <c r="R782" s="301"/>
      <c r="S782" s="302"/>
      <c r="T782" s="301"/>
      <c r="U782" s="302"/>
      <c r="V782" s="301"/>
      <c r="W782" s="302"/>
      <c r="X782" s="301"/>
      <c r="Y782" s="302"/>
      <c r="Z782" s="301"/>
      <c r="AA782" s="302"/>
      <c r="AB782" s="301"/>
      <c r="AC782" s="302"/>
      <c r="AD782" s="301"/>
      <c r="AE782" s="302"/>
      <c r="AF782" s="301"/>
      <c r="AG782" s="302"/>
      <c r="AH782" s="301"/>
      <c r="AI782" s="302"/>
      <c r="AJ782" s="301"/>
      <c r="AK782" s="302"/>
      <c r="AL782" s="301"/>
      <c r="AM782" s="302"/>
      <c r="AN782" s="301"/>
      <c r="AO782" s="302"/>
      <c r="AP782" s="301"/>
      <c r="AQ782" s="302"/>
      <c r="AR782" s="301"/>
      <c r="AS782" s="302"/>
      <c r="AT782" s="301"/>
      <c r="AU782" s="302"/>
      <c r="AV782" s="301"/>
      <c r="AW782" s="302"/>
      <c r="AX782" s="301"/>
      <c r="AY782" s="302"/>
      <c r="AZ782" s="301"/>
      <c r="BA782" s="302"/>
      <c r="BB782" s="301"/>
    </row>
    <row r="783" spans="1:54" ht="14.25" customHeight="1" x14ac:dyDescent="0.25">
      <c r="A783" s="322"/>
      <c r="B783" s="301"/>
      <c r="C783" s="302"/>
      <c r="D783" s="301"/>
      <c r="E783" s="302"/>
      <c r="F783" s="301"/>
      <c r="G783" s="302"/>
      <c r="H783" s="301"/>
      <c r="I783" s="302"/>
      <c r="J783" s="301"/>
      <c r="K783" s="302"/>
      <c r="L783" s="301"/>
      <c r="M783" s="302"/>
      <c r="N783" s="301"/>
      <c r="O783" s="302"/>
      <c r="P783" s="301"/>
      <c r="Q783" s="302"/>
      <c r="R783" s="301"/>
      <c r="S783" s="302"/>
      <c r="T783" s="301"/>
      <c r="U783" s="302"/>
      <c r="V783" s="301"/>
      <c r="W783" s="302"/>
      <c r="X783" s="301"/>
      <c r="Y783" s="302"/>
      <c r="Z783" s="301"/>
      <c r="AA783" s="302"/>
      <c r="AB783" s="301"/>
      <c r="AC783" s="302"/>
      <c r="AD783" s="301"/>
      <c r="AE783" s="302"/>
      <c r="AF783" s="301"/>
      <c r="AG783" s="302"/>
      <c r="AH783" s="301"/>
      <c r="AI783" s="302"/>
      <c r="AJ783" s="301"/>
      <c r="AK783" s="302"/>
      <c r="AL783" s="301"/>
      <c r="AM783" s="302"/>
      <c r="AN783" s="301"/>
      <c r="AO783" s="302"/>
      <c r="AP783" s="301"/>
      <c r="AQ783" s="302"/>
      <c r="AR783" s="301"/>
      <c r="AS783" s="302"/>
      <c r="AT783" s="301"/>
      <c r="AU783" s="302"/>
      <c r="AV783" s="301"/>
      <c r="AW783" s="302"/>
      <c r="AX783" s="301"/>
      <c r="AY783" s="302"/>
      <c r="AZ783" s="301"/>
      <c r="BA783" s="302"/>
      <c r="BB783" s="301"/>
    </row>
    <row r="784" spans="1:54" ht="14.25" customHeight="1" x14ac:dyDescent="0.25">
      <c r="A784" s="322"/>
      <c r="B784" s="301"/>
      <c r="C784" s="302"/>
      <c r="D784" s="301"/>
      <c r="E784" s="302"/>
      <c r="F784" s="301"/>
      <c r="G784" s="302"/>
      <c r="H784" s="301"/>
      <c r="I784" s="302"/>
      <c r="J784" s="301"/>
      <c r="K784" s="302"/>
      <c r="L784" s="301"/>
      <c r="M784" s="302"/>
      <c r="N784" s="301"/>
      <c r="O784" s="302"/>
      <c r="P784" s="301"/>
      <c r="Q784" s="302"/>
      <c r="R784" s="301"/>
      <c r="S784" s="302"/>
      <c r="T784" s="301"/>
      <c r="U784" s="302"/>
      <c r="V784" s="301"/>
      <c r="W784" s="302"/>
      <c r="X784" s="301"/>
      <c r="Y784" s="302"/>
      <c r="Z784" s="301"/>
      <c r="AA784" s="302"/>
      <c r="AB784" s="301"/>
      <c r="AC784" s="302"/>
      <c r="AD784" s="301"/>
      <c r="AE784" s="302"/>
      <c r="AF784" s="301"/>
      <c r="AG784" s="302"/>
      <c r="AH784" s="301"/>
      <c r="AI784" s="302"/>
      <c r="AJ784" s="301"/>
      <c r="AK784" s="302"/>
      <c r="AL784" s="301"/>
      <c r="AM784" s="302"/>
      <c r="AN784" s="301"/>
      <c r="AO784" s="302"/>
      <c r="AP784" s="301"/>
      <c r="AQ784" s="302"/>
      <c r="AR784" s="301"/>
      <c r="AS784" s="302"/>
      <c r="AT784" s="301"/>
      <c r="AU784" s="302"/>
      <c r="AV784" s="301"/>
      <c r="AW784" s="302"/>
      <c r="AX784" s="301"/>
      <c r="AY784" s="302"/>
      <c r="AZ784" s="301"/>
      <c r="BA784" s="302"/>
      <c r="BB784" s="301"/>
    </row>
    <row r="785" spans="1:54" ht="14.25" customHeight="1" x14ac:dyDescent="0.25">
      <c r="A785" s="322"/>
      <c r="B785" s="301"/>
      <c r="C785" s="302"/>
      <c r="D785" s="301"/>
      <c r="E785" s="302"/>
      <c r="F785" s="301"/>
      <c r="G785" s="302"/>
      <c r="H785" s="301"/>
      <c r="I785" s="302"/>
      <c r="J785" s="301"/>
      <c r="K785" s="302"/>
      <c r="L785" s="301"/>
      <c r="M785" s="302"/>
      <c r="N785" s="301"/>
      <c r="O785" s="302"/>
      <c r="P785" s="301"/>
      <c r="Q785" s="302"/>
      <c r="R785" s="301"/>
      <c r="S785" s="302"/>
      <c r="T785" s="301"/>
      <c r="U785" s="302"/>
      <c r="V785" s="301"/>
      <c r="W785" s="302"/>
      <c r="X785" s="301"/>
      <c r="Y785" s="302"/>
      <c r="Z785" s="301"/>
      <c r="AA785" s="302"/>
      <c r="AB785" s="301"/>
      <c r="AC785" s="302"/>
      <c r="AD785" s="301"/>
      <c r="AE785" s="302"/>
      <c r="AF785" s="301"/>
      <c r="AG785" s="302"/>
      <c r="AH785" s="301"/>
      <c r="AI785" s="302"/>
      <c r="AJ785" s="301"/>
      <c r="AK785" s="302"/>
      <c r="AL785" s="301"/>
      <c r="AM785" s="302"/>
      <c r="AN785" s="301"/>
      <c r="AO785" s="302"/>
      <c r="AP785" s="301"/>
      <c r="AQ785" s="302"/>
      <c r="AR785" s="301"/>
      <c r="AS785" s="302"/>
      <c r="AT785" s="301"/>
      <c r="AU785" s="302"/>
      <c r="AV785" s="301"/>
      <c r="AW785" s="302"/>
      <c r="AX785" s="301"/>
      <c r="AY785" s="302"/>
      <c r="AZ785" s="301"/>
      <c r="BA785" s="302"/>
      <c r="BB785" s="301"/>
    </row>
    <row r="786" spans="1:54" ht="14.25" customHeight="1" x14ac:dyDescent="0.25">
      <c r="A786" s="322"/>
      <c r="B786" s="301"/>
      <c r="C786" s="302"/>
      <c r="D786" s="301"/>
      <c r="E786" s="302"/>
      <c r="F786" s="301"/>
      <c r="G786" s="302"/>
      <c r="H786" s="301"/>
      <c r="I786" s="302"/>
      <c r="J786" s="301"/>
      <c r="K786" s="302"/>
      <c r="L786" s="301"/>
      <c r="M786" s="302"/>
      <c r="N786" s="301"/>
      <c r="O786" s="302"/>
      <c r="P786" s="301"/>
      <c r="Q786" s="302"/>
      <c r="R786" s="301"/>
      <c r="S786" s="302"/>
      <c r="T786" s="301"/>
      <c r="U786" s="302"/>
      <c r="V786" s="301"/>
      <c r="W786" s="302"/>
      <c r="X786" s="301"/>
      <c r="Y786" s="302"/>
      <c r="Z786" s="301"/>
      <c r="AA786" s="302"/>
      <c r="AB786" s="301"/>
      <c r="AC786" s="302"/>
      <c r="AD786" s="301"/>
      <c r="AE786" s="302"/>
      <c r="AF786" s="301"/>
      <c r="AG786" s="302"/>
      <c r="AH786" s="301"/>
      <c r="AI786" s="302"/>
      <c r="AJ786" s="301"/>
      <c r="AK786" s="302"/>
      <c r="AL786" s="301"/>
      <c r="AM786" s="302"/>
      <c r="AN786" s="301"/>
      <c r="AO786" s="302"/>
      <c r="AP786" s="301"/>
      <c r="AQ786" s="302"/>
      <c r="AR786" s="301"/>
      <c r="AS786" s="302"/>
      <c r="AT786" s="301"/>
      <c r="AU786" s="302"/>
      <c r="AV786" s="301"/>
      <c r="AW786" s="302"/>
      <c r="AX786" s="301"/>
      <c r="AY786" s="302"/>
      <c r="AZ786" s="301"/>
      <c r="BA786" s="302"/>
      <c r="BB786" s="301"/>
    </row>
    <row r="787" spans="1:54" ht="14.25" customHeight="1" x14ac:dyDescent="0.25">
      <c r="A787" s="322"/>
      <c r="B787" s="301"/>
      <c r="C787" s="302"/>
      <c r="D787" s="301"/>
      <c r="E787" s="302"/>
      <c r="F787" s="301"/>
      <c r="G787" s="302"/>
      <c r="H787" s="301"/>
      <c r="I787" s="302"/>
      <c r="J787" s="301"/>
      <c r="K787" s="302"/>
      <c r="L787" s="301"/>
      <c r="M787" s="302"/>
      <c r="N787" s="301"/>
      <c r="O787" s="302"/>
      <c r="P787" s="301"/>
      <c r="Q787" s="302"/>
      <c r="R787" s="301"/>
      <c r="S787" s="302"/>
      <c r="T787" s="301"/>
      <c r="U787" s="302"/>
      <c r="V787" s="301"/>
      <c r="W787" s="302"/>
      <c r="X787" s="301"/>
      <c r="Y787" s="302"/>
      <c r="Z787" s="301"/>
      <c r="AA787" s="302"/>
      <c r="AB787" s="301"/>
      <c r="AC787" s="302"/>
      <c r="AD787" s="301"/>
      <c r="AE787" s="302"/>
      <c r="AF787" s="301"/>
      <c r="AG787" s="302"/>
      <c r="AH787" s="301"/>
      <c r="AI787" s="302"/>
      <c r="AJ787" s="301"/>
      <c r="AK787" s="302"/>
      <c r="AL787" s="301"/>
      <c r="AM787" s="302"/>
      <c r="AN787" s="301"/>
      <c r="AO787" s="302"/>
      <c r="AP787" s="301"/>
      <c r="AQ787" s="302"/>
      <c r="AR787" s="301"/>
      <c r="AS787" s="302"/>
      <c r="AT787" s="301"/>
      <c r="AU787" s="302"/>
      <c r="AV787" s="301"/>
      <c r="AW787" s="302"/>
      <c r="AX787" s="301"/>
      <c r="AY787" s="302"/>
      <c r="AZ787" s="301"/>
      <c r="BA787" s="302"/>
      <c r="BB787" s="301"/>
    </row>
    <row r="788" spans="1:54" ht="14.25" customHeight="1" x14ac:dyDescent="0.25">
      <c r="A788" s="322"/>
      <c r="B788" s="301"/>
      <c r="C788" s="302"/>
      <c r="D788" s="301"/>
      <c r="E788" s="302"/>
      <c r="F788" s="301"/>
      <c r="G788" s="302"/>
      <c r="H788" s="301"/>
      <c r="I788" s="302"/>
      <c r="J788" s="301"/>
      <c r="K788" s="302"/>
      <c r="L788" s="301"/>
      <c r="M788" s="302"/>
      <c r="N788" s="301"/>
      <c r="O788" s="302"/>
      <c r="P788" s="301"/>
      <c r="Q788" s="302"/>
      <c r="R788" s="301"/>
      <c r="S788" s="302"/>
      <c r="T788" s="301"/>
      <c r="U788" s="302"/>
      <c r="V788" s="301"/>
      <c r="W788" s="302"/>
      <c r="X788" s="301"/>
      <c r="Y788" s="302"/>
      <c r="Z788" s="301"/>
      <c r="AA788" s="302"/>
      <c r="AB788" s="301"/>
      <c r="AC788" s="302"/>
      <c r="AD788" s="301"/>
      <c r="AE788" s="302"/>
      <c r="AF788" s="301"/>
      <c r="AG788" s="302"/>
      <c r="AH788" s="301"/>
      <c r="AI788" s="302"/>
      <c r="AJ788" s="301"/>
      <c r="AK788" s="302"/>
      <c r="AL788" s="301"/>
      <c r="AM788" s="302"/>
      <c r="AN788" s="301"/>
      <c r="AO788" s="302"/>
      <c r="AP788" s="301"/>
      <c r="AQ788" s="302"/>
      <c r="AR788" s="301"/>
      <c r="AS788" s="302"/>
      <c r="AT788" s="301"/>
      <c r="AU788" s="302"/>
      <c r="AV788" s="301"/>
      <c r="AW788" s="302"/>
      <c r="AX788" s="301"/>
      <c r="AY788" s="302"/>
      <c r="AZ788" s="301"/>
      <c r="BA788" s="302"/>
      <c r="BB788" s="301"/>
    </row>
    <row r="789" spans="1:54" ht="14.25" customHeight="1" x14ac:dyDescent="0.25">
      <c r="A789" s="322"/>
      <c r="B789" s="301"/>
      <c r="C789" s="302"/>
      <c r="D789" s="301"/>
      <c r="E789" s="302"/>
      <c r="F789" s="301"/>
      <c r="G789" s="302"/>
      <c r="H789" s="301"/>
      <c r="I789" s="302"/>
      <c r="J789" s="301"/>
      <c r="K789" s="302"/>
      <c r="L789" s="301"/>
      <c r="M789" s="302"/>
      <c r="N789" s="301"/>
      <c r="O789" s="302"/>
      <c r="P789" s="301"/>
      <c r="Q789" s="302"/>
      <c r="R789" s="301"/>
      <c r="S789" s="302"/>
      <c r="T789" s="301"/>
      <c r="U789" s="302"/>
      <c r="V789" s="301"/>
      <c r="W789" s="302"/>
      <c r="X789" s="301"/>
      <c r="Y789" s="302"/>
      <c r="Z789" s="301"/>
      <c r="AA789" s="302"/>
      <c r="AB789" s="301"/>
      <c r="AC789" s="302"/>
      <c r="AD789" s="301"/>
      <c r="AE789" s="302"/>
      <c r="AF789" s="301"/>
      <c r="AG789" s="302"/>
      <c r="AH789" s="301"/>
      <c r="AI789" s="302"/>
      <c r="AJ789" s="301"/>
      <c r="AK789" s="302"/>
      <c r="AL789" s="301"/>
      <c r="AM789" s="302"/>
      <c r="AN789" s="301"/>
      <c r="AO789" s="302"/>
      <c r="AP789" s="301"/>
      <c r="AQ789" s="302"/>
      <c r="AR789" s="301"/>
      <c r="AS789" s="302"/>
      <c r="AT789" s="301"/>
      <c r="AU789" s="302"/>
      <c r="AV789" s="301"/>
      <c r="AW789" s="302"/>
      <c r="AX789" s="301"/>
      <c r="AY789" s="302"/>
      <c r="AZ789" s="301"/>
      <c r="BA789" s="302"/>
      <c r="BB789" s="301"/>
    </row>
    <row r="790" spans="1:54" ht="14.25" customHeight="1" x14ac:dyDescent="0.25">
      <c r="A790" s="322"/>
      <c r="B790" s="301"/>
      <c r="C790" s="302"/>
      <c r="D790" s="301"/>
      <c r="E790" s="302"/>
      <c r="F790" s="301"/>
      <c r="G790" s="302"/>
      <c r="H790" s="301"/>
      <c r="I790" s="302"/>
      <c r="J790" s="301"/>
      <c r="K790" s="302"/>
      <c r="L790" s="301"/>
      <c r="M790" s="302"/>
      <c r="N790" s="301"/>
      <c r="O790" s="302"/>
      <c r="P790" s="301"/>
      <c r="Q790" s="302"/>
      <c r="R790" s="301"/>
      <c r="S790" s="302"/>
      <c r="T790" s="301"/>
      <c r="U790" s="302"/>
      <c r="V790" s="301"/>
      <c r="W790" s="302"/>
      <c r="X790" s="301"/>
      <c r="Y790" s="302"/>
      <c r="Z790" s="301"/>
      <c r="AA790" s="302"/>
      <c r="AB790" s="301"/>
      <c r="AC790" s="302"/>
      <c r="AD790" s="301"/>
      <c r="AE790" s="302"/>
      <c r="AF790" s="301"/>
      <c r="AG790" s="302"/>
      <c r="AH790" s="301"/>
      <c r="AI790" s="302"/>
      <c r="AJ790" s="301"/>
      <c r="AK790" s="302"/>
      <c r="AL790" s="301"/>
      <c r="AM790" s="302"/>
      <c r="AN790" s="301"/>
      <c r="AO790" s="302"/>
      <c r="AP790" s="301"/>
      <c r="AQ790" s="302"/>
      <c r="AR790" s="301"/>
      <c r="AS790" s="302"/>
      <c r="AT790" s="301"/>
      <c r="AU790" s="302"/>
      <c r="AV790" s="301"/>
      <c r="AW790" s="302"/>
      <c r="AX790" s="301"/>
      <c r="AY790" s="302"/>
      <c r="AZ790" s="301"/>
      <c r="BA790" s="302"/>
      <c r="BB790" s="301"/>
    </row>
    <row r="791" spans="1:54" ht="14.25" customHeight="1" x14ac:dyDescent="0.25">
      <c r="A791" s="322"/>
      <c r="B791" s="301"/>
      <c r="C791" s="302"/>
      <c r="D791" s="301"/>
      <c r="E791" s="302"/>
      <c r="F791" s="301"/>
      <c r="G791" s="302"/>
      <c r="H791" s="301"/>
      <c r="I791" s="302"/>
      <c r="J791" s="301"/>
      <c r="K791" s="302"/>
      <c r="L791" s="301"/>
      <c r="M791" s="302"/>
      <c r="N791" s="301"/>
      <c r="O791" s="302"/>
      <c r="P791" s="301"/>
      <c r="Q791" s="302"/>
      <c r="R791" s="301"/>
      <c r="S791" s="302"/>
      <c r="T791" s="301"/>
      <c r="U791" s="302"/>
      <c r="V791" s="301"/>
      <c r="W791" s="302"/>
      <c r="X791" s="301"/>
      <c r="Y791" s="302"/>
      <c r="Z791" s="301"/>
      <c r="AA791" s="302"/>
      <c r="AB791" s="301"/>
      <c r="AC791" s="302"/>
      <c r="AD791" s="301"/>
      <c r="AE791" s="302"/>
      <c r="AF791" s="301"/>
      <c r="AG791" s="302"/>
      <c r="AH791" s="301"/>
      <c r="AI791" s="302"/>
      <c r="AJ791" s="301"/>
      <c r="AK791" s="302"/>
      <c r="AL791" s="301"/>
      <c r="AM791" s="302"/>
      <c r="AN791" s="301"/>
      <c r="AO791" s="302"/>
      <c r="AP791" s="301"/>
      <c r="AQ791" s="302"/>
      <c r="AR791" s="301"/>
      <c r="AS791" s="302"/>
      <c r="AT791" s="301"/>
      <c r="AU791" s="302"/>
      <c r="AV791" s="301"/>
      <c r="AW791" s="302"/>
      <c r="AX791" s="301"/>
      <c r="AY791" s="302"/>
      <c r="AZ791" s="301"/>
      <c r="BA791" s="302"/>
      <c r="BB791" s="301"/>
    </row>
    <row r="792" spans="1:54" ht="14.25" customHeight="1" x14ac:dyDescent="0.25">
      <c r="A792" s="322"/>
      <c r="B792" s="301"/>
      <c r="C792" s="302"/>
      <c r="D792" s="301"/>
      <c r="E792" s="302"/>
      <c r="F792" s="301"/>
      <c r="G792" s="302"/>
      <c r="H792" s="301"/>
      <c r="I792" s="302"/>
      <c r="J792" s="301"/>
      <c r="K792" s="302"/>
      <c r="L792" s="301"/>
      <c r="M792" s="302"/>
      <c r="N792" s="301"/>
      <c r="O792" s="302"/>
      <c r="P792" s="301"/>
      <c r="Q792" s="302"/>
      <c r="R792" s="301"/>
      <c r="S792" s="302"/>
      <c r="T792" s="301"/>
      <c r="U792" s="302"/>
      <c r="V792" s="301"/>
      <c r="W792" s="302"/>
      <c r="X792" s="301"/>
      <c r="Y792" s="302"/>
      <c r="Z792" s="301"/>
      <c r="AA792" s="302"/>
      <c r="AB792" s="301"/>
      <c r="AC792" s="302"/>
      <c r="AD792" s="301"/>
      <c r="AE792" s="302"/>
      <c r="AF792" s="301"/>
      <c r="AG792" s="302"/>
      <c r="AH792" s="301"/>
      <c r="AI792" s="302"/>
      <c r="AJ792" s="301"/>
      <c r="AK792" s="302"/>
      <c r="AL792" s="301"/>
      <c r="AM792" s="302"/>
      <c r="AN792" s="301"/>
      <c r="AO792" s="302"/>
      <c r="AP792" s="301"/>
      <c r="AQ792" s="302"/>
      <c r="AR792" s="301"/>
      <c r="AS792" s="302"/>
      <c r="AT792" s="301"/>
      <c r="AU792" s="302"/>
      <c r="AV792" s="301"/>
      <c r="AW792" s="302"/>
      <c r="AX792" s="301"/>
      <c r="AY792" s="302"/>
      <c r="AZ792" s="301"/>
      <c r="BA792" s="302"/>
      <c r="BB792" s="301"/>
    </row>
    <row r="793" spans="1:54" ht="14.25" customHeight="1" x14ac:dyDescent="0.25">
      <c r="A793" s="322"/>
      <c r="B793" s="301"/>
      <c r="C793" s="302"/>
      <c r="D793" s="301"/>
      <c r="E793" s="302"/>
      <c r="F793" s="301"/>
      <c r="G793" s="302"/>
      <c r="H793" s="301"/>
      <c r="I793" s="302"/>
      <c r="J793" s="301"/>
      <c r="K793" s="302"/>
      <c r="L793" s="301"/>
      <c r="M793" s="302"/>
      <c r="N793" s="301"/>
      <c r="O793" s="302"/>
      <c r="P793" s="301"/>
      <c r="Q793" s="302"/>
      <c r="R793" s="301"/>
      <c r="S793" s="302"/>
      <c r="T793" s="301"/>
      <c r="U793" s="302"/>
      <c r="V793" s="301"/>
      <c r="W793" s="302"/>
      <c r="X793" s="301"/>
      <c r="Y793" s="302"/>
      <c r="Z793" s="301"/>
      <c r="AA793" s="302"/>
      <c r="AB793" s="301"/>
      <c r="AC793" s="302"/>
      <c r="AD793" s="301"/>
      <c r="AE793" s="302"/>
      <c r="AF793" s="301"/>
      <c r="AG793" s="302"/>
      <c r="AH793" s="301"/>
      <c r="AI793" s="302"/>
      <c r="AJ793" s="301"/>
      <c r="AK793" s="302"/>
      <c r="AL793" s="301"/>
      <c r="AM793" s="302"/>
      <c r="AN793" s="301"/>
      <c r="AO793" s="302"/>
      <c r="AP793" s="301"/>
      <c r="AQ793" s="302"/>
      <c r="AR793" s="301"/>
      <c r="AS793" s="302"/>
      <c r="AT793" s="301"/>
      <c r="AU793" s="302"/>
      <c r="AV793" s="301"/>
      <c r="AW793" s="302"/>
      <c r="AX793" s="301"/>
      <c r="AY793" s="302"/>
      <c r="AZ793" s="301"/>
      <c r="BA793" s="302"/>
      <c r="BB793" s="301"/>
    </row>
    <row r="794" spans="1:54" ht="14.25" customHeight="1" x14ac:dyDescent="0.25">
      <c r="A794" s="322"/>
      <c r="B794" s="301"/>
      <c r="C794" s="302"/>
      <c r="D794" s="301"/>
      <c r="E794" s="302"/>
      <c r="F794" s="301"/>
      <c r="G794" s="302"/>
      <c r="H794" s="301"/>
      <c r="I794" s="302"/>
      <c r="J794" s="301"/>
      <c r="K794" s="302"/>
      <c r="L794" s="301"/>
      <c r="M794" s="302"/>
      <c r="N794" s="301"/>
      <c r="O794" s="302"/>
      <c r="P794" s="301"/>
      <c r="Q794" s="302"/>
      <c r="R794" s="301"/>
      <c r="S794" s="302"/>
      <c r="T794" s="301"/>
      <c r="U794" s="302"/>
      <c r="V794" s="301"/>
      <c r="W794" s="302"/>
      <c r="X794" s="301"/>
      <c r="Y794" s="302"/>
      <c r="Z794" s="301"/>
      <c r="AA794" s="302"/>
      <c r="AB794" s="301"/>
      <c r="AC794" s="302"/>
      <c r="AD794" s="301"/>
      <c r="AE794" s="302"/>
      <c r="AF794" s="301"/>
      <c r="AG794" s="302"/>
      <c r="AH794" s="301"/>
      <c r="AI794" s="302"/>
      <c r="AJ794" s="301"/>
      <c r="AK794" s="302"/>
      <c r="AL794" s="301"/>
      <c r="AM794" s="302"/>
      <c r="AN794" s="301"/>
      <c r="AO794" s="302"/>
      <c r="AP794" s="301"/>
      <c r="AQ794" s="302"/>
      <c r="AR794" s="301"/>
      <c r="AS794" s="302"/>
      <c r="AT794" s="301"/>
      <c r="AU794" s="302"/>
      <c r="AV794" s="301"/>
      <c r="AW794" s="302"/>
      <c r="AX794" s="301"/>
      <c r="AY794" s="302"/>
      <c r="AZ794" s="301"/>
      <c r="BA794" s="302"/>
      <c r="BB794" s="301"/>
    </row>
    <row r="795" spans="1:54" ht="14.25" customHeight="1" x14ac:dyDescent="0.25">
      <c r="A795" s="322"/>
      <c r="B795" s="301"/>
      <c r="C795" s="302"/>
      <c r="D795" s="301"/>
      <c r="E795" s="302"/>
      <c r="F795" s="301"/>
      <c r="G795" s="302"/>
      <c r="H795" s="301"/>
      <c r="I795" s="302"/>
      <c r="J795" s="301"/>
      <c r="K795" s="302"/>
      <c r="L795" s="301"/>
      <c r="M795" s="302"/>
      <c r="N795" s="301"/>
      <c r="O795" s="302"/>
      <c r="P795" s="301"/>
      <c r="Q795" s="302"/>
      <c r="R795" s="301"/>
      <c r="S795" s="302"/>
      <c r="T795" s="301"/>
      <c r="U795" s="302"/>
      <c r="V795" s="301"/>
      <c r="W795" s="302"/>
      <c r="X795" s="301"/>
      <c r="Y795" s="302"/>
      <c r="Z795" s="301"/>
      <c r="AA795" s="302"/>
      <c r="AB795" s="301"/>
      <c r="AC795" s="302"/>
      <c r="AD795" s="301"/>
      <c r="AE795" s="302"/>
      <c r="AF795" s="301"/>
      <c r="AG795" s="302"/>
      <c r="AH795" s="301"/>
      <c r="AI795" s="302"/>
      <c r="AJ795" s="301"/>
      <c r="AK795" s="302"/>
      <c r="AL795" s="301"/>
      <c r="AM795" s="302"/>
      <c r="AN795" s="301"/>
      <c r="AO795" s="302"/>
      <c r="AP795" s="301"/>
      <c r="AQ795" s="302"/>
      <c r="AR795" s="301"/>
      <c r="AS795" s="302"/>
      <c r="AT795" s="301"/>
      <c r="AU795" s="302"/>
      <c r="AV795" s="301"/>
      <c r="AW795" s="302"/>
      <c r="AX795" s="301"/>
      <c r="AY795" s="302"/>
      <c r="AZ795" s="301"/>
      <c r="BA795" s="302"/>
      <c r="BB795" s="301"/>
    </row>
    <row r="796" spans="1:54" ht="14.25" customHeight="1" x14ac:dyDescent="0.25">
      <c r="A796" s="322"/>
      <c r="B796" s="301"/>
      <c r="C796" s="302"/>
      <c r="D796" s="301"/>
      <c r="E796" s="302"/>
      <c r="F796" s="301"/>
      <c r="G796" s="302"/>
      <c r="H796" s="301"/>
      <c r="I796" s="302"/>
      <c r="J796" s="301"/>
      <c r="K796" s="302"/>
      <c r="L796" s="301"/>
      <c r="M796" s="302"/>
      <c r="N796" s="301"/>
      <c r="O796" s="302"/>
      <c r="P796" s="301"/>
      <c r="Q796" s="302"/>
      <c r="R796" s="301"/>
      <c r="S796" s="302"/>
      <c r="T796" s="301"/>
      <c r="U796" s="302"/>
      <c r="V796" s="301"/>
      <c r="W796" s="302"/>
      <c r="X796" s="301"/>
      <c r="Y796" s="302"/>
      <c r="Z796" s="301"/>
      <c r="AA796" s="302"/>
      <c r="AB796" s="301"/>
      <c r="AC796" s="302"/>
      <c r="AD796" s="301"/>
      <c r="AE796" s="302"/>
      <c r="AF796" s="301"/>
      <c r="AG796" s="302"/>
      <c r="AH796" s="301"/>
      <c r="AI796" s="302"/>
      <c r="AJ796" s="301"/>
      <c r="AK796" s="302"/>
      <c r="AL796" s="301"/>
      <c r="AM796" s="302"/>
      <c r="AN796" s="301"/>
      <c r="AO796" s="302"/>
      <c r="AP796" s="301"/>
      <c r="AQ796" s="302"/>
      <c r="AR796" s="301"/>
      <c r="AS796" s="302"/>
      <c r="AT796" s="301"/>
      <c r="AU796" s="302"/>
      <c r="AV796" s="301"/>
      <c r="AW796" s="302"/>
      <c r="AX796" s="301"/>
      <c r="AY796" s="302"/>
      <c r="AZ796" s="301"/>
      <c r="BA796" s="302"/>
      <c r="BB796" s="301"/>
    </row>
    <row r="797" spans="1:54" ht="14.25" customHeight="1" x14ac:dyDescent="0.25">
      <c r="A797" s="322"/>
      <c r="B797" s="301"/>
      <c r="C797" s="302"/>
      <c r="D797" s="301"/>
      <c r="E797" s="302"/>
      <c r="F797" s="301"/>
      <c r="G797" s="302"/>
      <c r="H797" s="301"/>
      <c r="I797" s="302"/>
      <c r="J797" s="301"/>
      <c r="K797" s="302"/>
      <c r="L797" s="301"/>
      <c r="M797" s="302"/>
      <c r="N797" s="301"/>
      <c r="O797" s="302"/>
      <c r="P797" s="301"/>
      <c r="Q797" s="302"/>
      <c r="R797" s="301"/>
      <c r="S797" s="302"/>
      <c r="T797" s="301"/>
      <c r="U797" s="302"/>
      <c r="V797" s="301"/>
      <c r="W797" s="302"/>
      <c r="X797" s="301"/>
      <c r="Y797" s="302"/>
      <c r="Z797" s="301"/>
      <c r="AA797" s="302"/>
      <c r="AB797" s="301"/>
      <c r="AC797" s="302"/>
      <c r="AD797" s="301"/>
      <c r="AE797" s="302"/>
      <c r="AF797" s="301"/>
      <c r="AG797" s="302"/>
      <c r="AH797" s="301"/>
      <c r="AI797" s="302"/>
      <c r="AJ797" s="301"/>
      <c r="AK797" s="302"/>
      <c r="AL797" s="301"/>
      <c r="AM797" s="302"/>
      <c r="AN797" s="301"/>
      <c r="AO797" s="302"/>
      <c r="AP797" s="301"/>
      <c r="AQ797" s="302"/>
      <c r="AR797" s="301"/>
      <c r="AS797" s="302"/>
      <c r="AT797" s="301"/>
      <c r="AU797" s="302"/>
      <c r="AV797" s="301"/>
      <c r="AW797" s="302"/>
      <c r="AX797" s="301"/>
      <c r="AY797" s="302"/>
      <c r="AZ797" s="301"/>
      <c r="BA797" s="302"/>
      <c r="BB797" s="301"/>
    </row>
    <row r="798" spans="1:54" ht="14.25" customHeight="1" x14ac:dyDescent="0.25">
      <c r="A798" s="322"/>
      <c r="B798" s="301"/>
      <c r="C798" s="302"/>
      <c r="D798" s="301"/>
      <c r="E798" s="302"/>
      <c r="F798" s="301"/>
      <c r="G798" s="302"/>
      <c r="H798" s="301"/>
      <c r="I798" s="302"/>
      <c r="J798" s="301"/>
      <c r="K798" s="302"/>
      <c r="L798" s="301"/>
      <c r="M798" s="302"/>
      <c r="N798" s="301"/>
      <c r="O798" s="302"/>
      <c r="P798" s="301"/>
      <c r="Q798" s="302"/>
      <c r="R798" s="301"/>
      <c r="S798" s="302"/>
      <c r="T798" s="301"/>
      <c r="U798" s="302"/>
      <c r="V798" s="301"/>
      <c r="W798" s="302"/>
      <c r="X798" s="301"/>
      <c r="Y798" s="302"/>
      <c r="Z798" s="301"/>
      <c r="AA798" s="302"/>
      <c r="AB798" s="301"/>
      <c r="AC798" s="302"/>
      <c r="AD798" s="301"/>
      <c r="AE798" s="302"/>
      <c r="AF798" s="301"/>
      <c r="AG798" s="302"/>
      <c r="AH798" s="301"/>
      <c r="AI798" s="302"/>
      <c r="AJ798" s="301"/>
      <c r="AK798" s="302"/>
      <c r="AL798" s="301"/>
      <c r="AM798" s="302"/>
      <c r="AN798" s="301"/>
      <c r="AO798" s="302"/>
      <c r="AP798" s="301"/>
      <c r="AQ798" s="302"/>
      <c r="AR798" s="301"/>
      <c r="AS798" s="302"/>
      <c r="AT798" s="301"/>
      <c r="AU798" s="302"/>
      <c r="AV798" s="301"/>
      <c r="AW798" s="302"/>
      <c r="AX798" s="301"/>
      <c r="AY798" s="302"/>
      <c r="AZ798" s="301"/>
      <c r="BA798" s="302"/>
      <c r="BB798" s="301"/>
    </row>
    <row r="799" spans="1:54" ht="14.25" customHeight="1" x14ac:dyDescent="0.25">
      <c r="A799" s="322"/>
      <c r="B799" s="301"/>
      <c r="C799" s="302"/>
      <c r="D799" s="301"/>
      <c r="E799" s="302"/>
      <c r="F799" s="301"/>
      <c r="G799" s="302"/>
      <c r="H799" s="301"/>
      <c r="I799" s="302"/>
      <c r="J799" s="301"/>
      <c r="K799" s="302"/>
      <c r="L799" s="301"/>
      <c r="M799" s="302"/>
      <c r="N799" s="301"/>
      <c r="O799" s="302"/>
      <c r="P799" s="301"/>
      <c r="Q799" s="302"/>
      <c r="R799" s="301"/>
      <c r="S799" s="302"/>
      <c r="T799" s="301"/>
      <c r="U799" s="302"/>
      <c r="V799" s="301"/>
      <c r="W799" s="302"/>
      <c r="X799" s="301"/>
      <c r="Y799" s="302"/>
      <c r="Z799" s="301"/>
      <c r="AA799" s="302"/>
      <c r="AB799" s="301"/>
      <c r="AC799" s="302"/>
      <c r="AD799" s="301"/>
      <c r="AE799" s="302"/>
      <c r="AF799" s="301"/>
      <c r="AG799" s="302"/>
      <c r="AH799" s="301"/>
      <c r="AI799" s="302"/>
      <c r="AJ799" s="301"/>
      <c r="AK799" s="302"/>
      <c r="AL799" s="301"/>
      <c r="AM799" s="302"/>
      <c r="AN799" s="301"/>
      <c r="AO799" s="302"/>
      <c r="AP799" s="301"/>
      <c r="AQ799" s="302"/>
      <c r="AR799" s="301"/>
      <c r="AS799" s="302"/>
      <c r="AT799" s="301"/>
      <c r="AU799" s="302"/>
      <c r="AV799" s="301"/>
      <c r="AW799" s="302"/>
      <c r="AX799" s="301"/>
      <c r="AY799" s="302"/>
      <c r="AZ799" s="301"/>
      <c r="BA799" s="302"/>
      <c r="BB799" s="301"/>
    </row>
    <row r="800" spans="1:54" ht="14.25" customHeight="1" x14ac:dyDescent="0.25">
      <c r="A800" s="322"/>
      <c r="B800" s="301"/>
      <c r="C800" s="302"/>
      <c r="D800" s="301"/>
      <c r="E800" s="302"/>
      <c r="F800" s="301"/>
      <c r="G800" s="302"/>
      <c r="H800" s="301"/>
      <c r="I800" s="302"/>
      <c r="J800" s="301"/>
      <c r="K800" s="302"/>
      <c r="L800" s="301"/>
      <c r="M800" s="302"/>
      <c r="N800" s="301"/>
      <c r="O800" s="302"/>
      <c r="P800" s="301"/>
      <c r="Q800" s="302"/>
      <c r="R800" s="301"/>
      <c r="S800" s="302"/>
      <c r="T800" s="301"/>
      <c r="U800" s="302"/>
      <c r="V800" s="301"/>
      <c r="W800" s="302"/>
      <c r="X800" s="301"/>
      <c r="Y800" s="302"/>
      <c r="Z800" s="301"/>
      <c r="AA800" s="302"/>
      <c r="AB800" s="301"/>
      <c r="AC800" s="302"/>
      <c r="AD800" s="301"/>
      <c r="AE800" s="302"/>
      <c r="AF800" s="301"/>
      <c r="AG800" s="302"/>
      <c r="AH800" s="301"/>
      <c r="AI800" s="302"/>
      <c r="AJ800" s="301"/>
      <c r="AK800" s="302"/>
      <c r="AL800" s="301"/>
      <c r="AM800" s="302"/>
      <c r="AN800" s="301"/>
      <c r="AO800" s="302"/>
      <c r="AP800" s="301"/>
      <c r="AQ800" s="302"/>
      <c r="AR800" s="301"/>
      <c r="AS800" s="302"/>
      <c r="AT800" s="301"/>
      <c r="AU800" s="302"/>
      <c r="AV800" s="301"/>
      <c r="AW800" s="302"/>
      <c r="AX800" s="301"/>
      <c r="AY800" s="302"/>
      <c r="AZ800" s="301"/>
      <c r="BA800" s="302"/>
      <c r="BB800" s="301"/>
    </row>
    <row r="801" spans="1:54" ht="14.25" customHeight="1" x14ac:dyDescent="0.25">
      <c r="A801" s="322"/>
      <c r="B801" s="301"/>
      <c r="C801" s="302"/>
      <c r="D801" s="301"/>
      <c r="E801" s="302"/>
      <c r="F801" s="301"/>
      <c r="G801" s="302"/>
      <c r="H801" s="301"/>
      <c r="I801" s="302"/>
      <c r="J801" s="301"/>
      <c r="K801" s="302"/>
      <c r="L801" s="301"/>
      <c r="M801" s="302"/>
      <c r="N801" s="301"/>
      <c r="O801" s="302"/>
      <c r="P801" s="301"/>
      <c r="Q801" s="302"/>
      <c r="R801" s="301"/>
      <c r="S801" s="302"/>
      <c r="T801" s="301"/>
      <c r="U801" s="302"/>
      <c r="V801" s="301"/>
      <c r="W801" s="302"/>
      <c r="X801" s="301"/>
      <c r="Y801" s="302"/>
      <c r="Z801" s="301"/>
      <c r="AA801" s="302"/>
      <c r="AB801" s="301"/>
      <c r="AC801" s="302"/>
      <c r="AD801" s="301"/>
      <c r="AE801" s="302"/>
      <c r="AF801" s="301"/>
      <c r="AG801" s="302"/>
      <c r="AH801" s="301"/>
      <c r="AI801" s="302"/>
      <c r="AJ801" s="301"/>
      <c r="AK801" s="302"/>
      <c r="AL801" s="301"/>
      <c r="AM801" s="302"/>
      <c r="AN801" s="301"/>
      <c r="AO801" s="302"/>
      <c r="AP801" s="301"/>
      <c r="AQ801" s="302"/>
      <c r="AR801" s="301"/>
      <c r="AS801" s="302"/>
      <c r="AT801" s="301"/>
      <c r="AU801" s="302"/>
      <c r="AV801" s="301"/>
      <c r="AW801" s="302"/>
      <c r="AX801" s="301"/>
      <c r="AY801" s="302"/>
      <c r="AZ801" s="301"/>
      <c r="BA801" s="302"/>
      <c r="BB801" s="301"/>
    </row>
    <row r="802" spans="1:54" ht="14.25" customHeight="1" x14ac:dyDescent="0.25">
      <c r="A802" s="322"/>
      <c r="B802" s="301"/>
      <c r="C802" s="302"/>
      <c r="D802" s="301"/>
      <c r="E802" s="302"/>
      <c r="F802" s="301"/>
      <c r="G802" s="302"/>
      <c r="H802" s="301"/>
      <c r="I802" s="302"/>
      <c r="J802" s="301"/>
      <c r="K802" s="302"/>
      <c r="L802" s="301"/>
      <c r="M802" s="302"/>
      <c r="N802" s="301"/>
      <c r="O802" s="302"/>
      <c r="P802" s="301"/>
      <c r="Q802" s="302"/>
      <c r="R802" s="301"/>
      <c r="S802" s="302"/>
      <c r="T802" s="301"/>
      <c r="U802" s="302"/>
      <c r="V802" s="301"/>
      <c r="W802" s="302"/>
      <c r="X802" s="301"/>
      <c r="Y802" s="302"/>
      <c r="Z802" s="301"/>
      <c r="AA802" s="302"/>
      <c r="AB802" s="301"/>
      <c r="AC802" s="302"/>
      <c r="AD802" s="301"/>
      <c r="AE802" s="302"/>
      <c r="AF802" s="301"/>
      <c r="AG802" s="302"/>
      <c r="AH802" s="301"/>
      <c r="AI802" s="302"/>
      <c r="AJ802" s="301"/>
      <c r="AK802" s="302"/>
      <c r="AL802" s="301"/>
      <c r="AM802" s="302"/>
      <c r="AN802" s="301"/>
      <c r="AO802" s="302"/>
      <c r="AP802" s="301"/>
      <c r="AQ802" s="302"/>
      <c r="AR802" s="301"/>
      <c r="AS802" s="302"/>
      <c r="AT802" s="301"/>
      <c r="AU802" s="302"/>
      <c r="AV802" s="301"/>
      <c r="AW802" s="302"/>
      <c r="AX802" s="301"/>
      <c r="AY802" s="302"/>
      <c r="AZ802" s="301"/>
      <c r="BA802" s="302"/>
      <c r="BB802" s="301"/>
    </row>
    <row r="803" spans="1:54" ht="14.25" customHeight="1" x14ac:dyDescent="0.25">
      <c r="A803" s="322"/>
      <c r="B803" s="301"/>
      <c r="C803" s="302"/>
      <c r="D803" s="301"/>
      <c r="E803" s="302"/>
      <c r="F803" s="301"/>
      <c r="G803" s="302"/>
      <c r="H803" s="301"/>
      <c r="I803" s="302"/>
      <c r="J803" s="301"/>
      <c r="K803" s="302"/>
      <c r="L803" s="301"/>
      <c r="M803" s="302"/>
      <c r="N803" s="301"/>
      <c r="O803" s="302"/>
      <c r="P803" s="301"/>
      <c r="Q803" s="302"/>
      <c r="R803" s="301"/>
      <c r="S803" s="302"/>
      <c r="T803" s="301"/>
      <c r="U803" s="302"/>
      <c r="V803" s="301"/>
      <c r="W803" s="302"/>
      <c r="X803" s="301"/>
      <c r="Y803" s="302"/>
      <c r="Z803" s="301"/>
      <c r="AA803" s="302"/>
      <c r="AB803" s="301"/>
      <c r="AC803" s="302"/>
      <c r="AD803" s="301"/>
      <c r="AE803" s="302"/>
      <c r="AF803" s="301"/>
      <c r="AG803" s="302"/>
      <c r="AH803" s="301"/>
      <c r="AI803" s="302"/>
      <c r="AJ803" s="301"/>
      <c r="AK803" s="302"/>
      <c r="AL803" s="301"/>
      <c r="AM803" s="302"/>
      <c r="AN803" s="301"/>
      <c r="AO803" s="302"/>
      <c r="AP803" s="301"/>
      <c r="AQ803" s="302"/>
      <c r="AR803" s="301"/>
      <c r="AS803" s="302"/>
      <c r="AT803" s="301"/>
      <c r="AU803" s="302"/>
      <c r="AV803" s="301"/>
      <c r="AW803" s="302"/>
      <c r="AX803" s="301"/>
      <c r="AY803" s="302"/>
      <c r="AZ803" s="301"/>
      <c r="BA803" s="302"/>
      <c r="BB803" s="301"/>
    </row>
    <row r="804" spans="1:54" ht="14.25" customHeight="1" x14ac:dyDescent="0.25">
      <c r="A804" s="322"/>
      <c r="B804" s="301"/>
      <c r="C804" s="302"/>
      <c r="D804" s="301"/>
      <c r="E804" s="302"/>
      <c r="F804" s="301"/>
      <c r="G804" s="302"/>
      <c r="H804" s="301"/>
      <c r="I804" s="302"/>
      <c r="J804" s="301"/>
      <c r="K804" s="302"/>
      <c r="L804" s="301"/>
      <c r="M804" s="302"/>
      <c r="N804" s="301"/>
      <c r="O804" s="302"/>
      <c r="P804" s="301"/>
      <c r="Q804" s="302"/>
      <c r="R804" s="301"/>
      <c r="S804" s="302"/>
      <c r="T804" s="301"/>
      <c r="U804" s="302"/>
      <c r="V804" s="301"/>
      <c r="W804" s="302"/>
      <c r="X804" s="301"/>
      <c r="Y804" s="302"/>
      <c r="Z804" s="301"/>
      <c r="AA804" s="302"/>
      <c r="AB804" s="301"/>
      <c r="AC804" s="302"/>
      <c r="AD804" s="301"/>
      <c r="AE804" s="302"/>
      <c r="AF804" s="301"/>
      <c r="AG804" s="302"/>
      <c r="AH804" s="301"/>
      <c r="AI804" s="302"/>
      <c r="AJ804" s="301"/>
      <c r="AK804" s="302"/>
      <c r="AL804" s="301"/>
      <c r="AM804" s="302"/>
      <c r="AN804" s="301"/>
      <c r="AO804" s="302"/>
      <c r="AP804" s="301"/>
      <c r="AQ804" s="302"/>
      <c r="AR804" s="301"/>
      <c r="AS804" s="302"/>
      <c r="AT804" s="301"/>
      <c r="AU804" s="302"/>
      <c r="AV804" s="301"/>
      <c r="AW804" s="302"/>
      <c r="AX804" s="301"/>
      <c r="AY804" s="302"/>
      <c r="AZ804" s="301"/>
      <c r="BA804" s="302"/>
      <c r="BB804" s="301"/>
    </row>
    <row r="805" spans="1:54" ht="14.25" customHeight="1" x14ac:dyDescent="0.25">
      <c r="A805" s="322"/>
      <c r="B805" s="301"/>
      <c r="C805" s="302"/>
      <c r="D805" s="301"/>
      <c r="E805" s="302"/>
      <c r="F805" s="301"/>
      <c r="G805" s="302"/>
      <c r="H805" s="301"/>
      <c r="I805" s="302"/>
      <c r="J805" s="301"/>
      <c r="K805" s="302"/>
      <c r="L805" s="301"/>
      <c r="M805" s="302"/>
      <c r="N805" s="301"/>
      <c r="O805" s="302"/>
      <c r="P805" s="301"/>
      <c r="Q805" s="302"/>
      <c r="R805" s="301"/>
      <c r="S805" s="302"/>
      <c r="T805" s="301"/>
      <c r="U805" s="302"/>
      <c r="V805" s="301"/>
      <c r="W805" s="302"/>
      <c r="X805" s="301"/>
      <c r="Y805" s="302"/>
      <c r="Z805" s="301"/>
      <c r="AA805" s="302"/>
      <c r="AB805" s="301"/>
      <c r="AC805" s="302"/>
      <c r="AD805" s="301"/>
      <c r="AE805" s="302"/>
      <c r="AF805" s="301"/>
      <c r="AG805" s="302"/>
      <c r="AH805" s="301"/>
      <c r="AI805" s="302"/>
      <c r="AJ805" s="301"/>
      <c r="AK805" s="302"/>
      <c r="AL805" s="301"/>
      <c r="AM805" s="302"/>
      <c r="AN805" s="301"/>
      <c r="AO805" s="302"/>
      <c r="AP805" s="301"/>
      <c r="AQ805" s="302"/>
      <c r="AR805" s="301"/>
      <c r="AS805" s="302"/>
      <c r="AT805" s="301"/>
      <c r="AU805" s="302"/>
      <c r="AV805" s="301"/>
      <c r="AW805" s="302"/>
      <c r="AX805" s="301"/>
      <c r="AY805" s="302"/>
      <c r="AZ805" s="301"/>
      <c r="BA805" s="302"/>
      <c r="BB805" s="301"/>
    </row>
    <row r="806" spans="1:54" ht="14.25" customHeight="1" x14ac:dyDescent="0.25">
      <c r="A806" s="322"/>
      <c r="B806" s="301"/>
      <c r="C806" s="302"/>
      <c r="D806" s="301"/>
      <c r="E806" s="302"/>
      <c r="F806" s="301"/>
      <c r="G806" s="302"/>
      <c r="H806" s="301"/>
      <c r="I806" s="302"/>
      <c r="J806" s="301"/>
      <c r="K806" s="302"/>
      <c r="L806" s="301"/>
      <c r="M806" s="302"/>
      <c r="N806" s="301"/>
      <c r="O806" s="302"/>
      <c r="P806" s="301"/>
      <c r="Q806" s="302"/>
      <c r="R806" s="301"/>
      <c r="S806" s="302"/>
      <c r="T806" s="301"/>
      <c r="U806" s="302"/>
      <c r="V806" s="301"/>
      <c r="W806" s="302"/>
      <c r="X806" s="301"/>
      <c r="Y806" s="302"/>
      <c r="Z806" s="301"/>
      <c r="AA806" s="302"/>
      <c r="AB806" s="301"/>
      <c r="AC806" s="302"/>
      <c r="AD806" s="301"/>
      <c r="AE806" s="302"/>
      <c r="AF806" s="301"/>
      <c r="AG806" s="302"/>
      <c r="AH806" s="301"/>
      <c r="AI806" s="302"/>
      <c r="AJ806" s="301"/>
      <c r="AK806" s="302"/>
      <c r="AL806" s="301"/>
      <c r="AM806" s="302"/>
      <c r="AN806" s="301"/>
      <c r="AO806" s="302"/>
      <c r="AP806" s="301"/>
      <c r="AQ806" s="302"/>
      <c r="AR806" s="301"/>
      <c r="AS806" s="302"/>
      <c r="AT806" s="301"/>
      <c r="AU806" s="302"/>
      <c r="AV806" s="301"/>
      <c r="AW806" s="302"/>
      <c r="AX806" s="301"/>
      <c r="AY806" s="302"/>
      <c r="AZ806" s="301"/>
      <c r="BA806" s="302"/>
      <c r="BB806" s="301"/>
    </row>
    <row r="807" spans="1:54" ht="14.25" customHeight="1" x14ac:dyDescent="0.25">
      <c r="A807" s="322"/>
      <c r="B807" s="301"/>
      <c r="C807" s="302"/>
      <c r="D807" s="301"/>
      <c r="E807" s="302"/>
      <c r="F807" s="301"/>
      <c r="G807" s="302"/>
      <c r="H807" s="301"/>
      <c r="I807" s="302"/>
      <c r="J807" s="301"/>
      <c r="K807" s="302"/>
      <c r="L807" s="301"/>
      <c r="M807" s="302"/>
      <c r="N807" s="301"/>
      <c r="O807" s="302"/>
      <c r="P807" s="301"/>
      <c r="Q807" s="302"/>
      <c r="R807" s="301"/>
      <c r="S807" s="302"/>
      <c r="T807" s="301"/>
      <c r="U807" s="302"/>
      <c r="V807" s="301"/>
      <c r="W807" s="302"/>
      <c r="X807" s="301"/>
      <c r="Y807" s="302"/>
      <c r="Z807" s="301"/>
      <c r="AA807" s="302"/>
      <c r="AB807" s="301"/>
      <c r="AC807" s="302"/>
      <c r="AD807" s="301"/>
      <c r="AE807" s="302"/>
      <c r="AF807" s="301"/>
      <c r="AG807" s="302"/>
      <c r="AH807" s="301"/>
      <c r="AI807" s="302"/>
      <c r="AJ807" s="301"/>
      <c r="AK807" s="302"/>
      <c r="AL807" s="301"/>
      <c r="AM807" s="302"/>
      <c r="AN807" s="301"/>
      <c r="AO807" s="302"/>
      <c r="AP807" s="301"/>
      <c r="AQ807" s="302"/>
      <c r="AR807" s="301"/>
      <c r="AS807" s="302"/>
      <c r="AT807" s="301"/>
      <c r="AU807" s="302"/>
      <c r="AV807" s="301"/>
      <c r="AW807" s="302"/>
      <c r="AX807" s="301"/>
      <c r="AY807" s="302"/>
      <c r="AZ807" s="301"/>
      <c r="BA807" s="302"/>
      <c r="BB807" s="301"/>
    </row>
    <row r="808" spans="1:54" ht="14.25" customHeight="1" x14ac:dyDescent="0.25">
      <c r="A808" s="322"/>
      <c r="B808" s="301"/>
      <c r="C808" s="302"/>
      <c r="D808" s="301"/>
      <c r="E808" s="302"/>
      <c r="F808" s="301"/>
      <c r="G808" s="302"/>
      <c r="H808" s="301"/>
      <c r="I808" s="302"/>
      <c r="J808" s="301"/>
      <c r="K808" s="302"/>
      <c r="L808" s="301"/>
      <c r="M808" s="302"/>
      <c r="N808" s="301"/>
      <c r="O808" s="302"/>
      <c r="P808" s="301"/>
      <c r="Q808" s="302"/>
      <c r="R808" s="301"/>
      <c r="S808" s="302"/>
      <c r="T808" s="301"/>
      <c r="U808" s="302"/>
      <c r="V808" s="301"/>
      <c r="W808" s="302"/>
      <c r="X808" s="301"/>
      <c r="Y808" s="302"/>
      <c r="Z808" s="301"/>
      <c r="AA808" s="302"/>
      <c r="AB808" s="301"/>
      <c r="AC808" s="302"/>
      <c r="AD808" s="301"/>
      <c r="AE808" s="302"/>
      <c r="AF808" s="301"/>
      <c r="AG808" s="302"/>
      <c r="AH808" s="301"/>
      <c r="AI808" s="302"/>
      <c r="AJ808" s="301"/>
      <c r="AK808" s="302"/>
      <c r="AL808" s="301"/>
      <c r="AM808" s="302"/>
      <c r="AN808" s="301"/>
      <c r="AO808" s="302"/>
      <c r="AP808" s="301"/>
      <c r="AQ808" s="302"/>
      <c r="AR808" s="301"/>
      <c r="AS808" s="302"/>
      <c r="AT808" s="301"/>
      <c r="AU808" s="302"/>
      <c r="AV808" s="301"/>
      <c r="AW808" s="302"/>
      <c r="AX808" s="301"/>
      <c r="AY808" s="302"/>
      <c r="AZ808" s="301"/>
      <c r="BA808" s="302"/>
      <c r="BB808" s="301"/>
    </row>
    <row r="809" spans="1:54" ht="14.25" customHeight="1" x14ac:dyDescent="0.25">
      <c r="A809" s="322"/>
      <c r="B809" s="301"/>
      <c r="C809" s="302"/>
      <c r="D809" s="301"/>
      <c r="E809" s="302"/>
      <c r="F809" s="301"/>
      <c r="G809" s="302"/>
      <c r="H809" s="301"/>
      <c r="I809" s="302"/>
      <c r="J809" s="301"/>
      <c r="K809" s="302"/>
      <c r="L809" s="301"/>
      <c r="M809" s="302"/>
      <c r="N809" s="301"/>
      <c r="O809" s="302"/>
      <c r="P809" s="301"/>
      <c r="Q809" s="302"/>
      <c r="R809" s="301"/>
      <c r="S809" s="302"/>
      <c r="T809" s="301"/>
      <c r="U809" s="302"/>
      <c r="V809" s="301"/>
      <c r="W809" s="302"/>
      <c r="X809" s="301"/>
      <c r="Y809" s="302"/>
      <c r="Z809" s="301"/>
      <c r="AA809" s="302"/>
      <c r="AB809" s="301"/>
      <c r="AC809" s="302"/>
      <c r="AD809" s="301"/>
      <c r="AE809" s="302"/>
      <c r="AF809" s="301"/>
      <c r="AG809" s="302"/>
      <c r="AH809" s="301"/>
      <c r="AI809" s="302"/>
      <c r="AJ809" s="301"/>
      <c r="AK809" s="302"/>
      <c r="AL809" s="301"/>
      <c r="AM809" s="302"/>
      <c r="AN809" s="301"/>
      <c r="AO809" s="302"/>
      <c r="AP809" s="301"/>
      <c r="AQ809" s="302"/>
      <c r="AR809" s="301"/>
      <c r="AS809" s="302"/>
      <c r="AT809" s="301"/>
      <c r="AU809" s="302"/>
      <c r="AV809" s="301"/>
      <c r="AW809" s="302"/>
      <c r="AX809" s="301"/>
      <c r="AY809" s="302"/>
      <c r="AZ809" s="301"/>
      <c r="BA809" s="302"/>
      <c r="BB809" s="301"/>
    </row>
    <row r="810" spans="1:54" ht="14.25" customHeight="1" x14ac:dyDescent="0.25">
      <c r="A810" s="322"/>
      <c r="B810" s="301"/>
      <c r="C810" s="302"/>
      <c r="D810" s="301"/>
      <c r="E810" s="302"/>
      <c r="F810" s="301"/>
      <c r="G810" s="302"/>
      <c r="H810" s="301"/>
      <c r="I810" s="302"/>
      <c r="J810" s="301"/>
      <c r="K810" s="302"/>
      <c r="L810" s="301"/>
      <c r="M810" s="302"/>
      <c r="N810" s="301"/>
      <c r="O810" s="302"/>
      <c r="P810" s="301"/>
      <c r="Q810" s="302"/>
      <c r="R810" s="301"/>
      <c r="S810" s="302"/>
      <c r="T810" s="301"/>
      <c r="U810" s="302"/>
      <c r="V810" s="301"/>
      <c r="W810" s="302"/>
      <c r="X810" s="301"/>
      <c r="Y810" s="302"/>
      <c r="Z810" s="301"/>
      <c r="AA810" s="302"/>
      <c r="AB810" s="301"/>
      <c r="AC810" s="302"/>
      <c r="AD810" s="301"/>
      <c r="AE810" s="302"/>
      <c r="AF810" s="301"/>
      <c r="AG810" s="302"/>
      <c r="AH810" s="301"/>
      <c r="AI810" s="302"/>
      <c r="AJ810" s="301"/>
      <c r="AK810" s="302"/>
      <c r="AL810" s="301"/>
      <c r="AM810" s="302"/>
      <c r="AN810" s="301"/>
      <c r="AO810" s="302"/>
      <c r="AP810" s="301"/>
      <c r="AQ810" s="302"/>
      <c r="AR810" s="301"/>
      <c r="AS810" s="302"/>
      <c r="AT810" s="301"/>
      <c r="AU810" s="302"/>
      <c r="AV810" s="301"/>
      <c r="AW810" s="302"/>
      <c r="AX810" s="301"/>
      <c r="AY810" s="302"/>
      <c r="AZ810" s="301"/>
      <c r="BA810" s="302"/>
      <c r="BB810" s="301"/>
    </row>
    <row r="811" spans="1:54" ht="14.25" customHeight="1" x14ac:dyDescent="0.25">
      <c r="A811" s="322"/>
      <c r="B811" s="301"/>
      <c r="C811" s="302"/>
      <c r="D811" s="301"/>
      <c r="E811" s="302"/>
      <c r="F811" s="301"/>
      <c r="G811" s="302"/>
      <c r="H811" s="301"/>
      <c r="I811" s="302"/>
      <c r="J811" s="301"/>
      <c r="K811" s="302"/>
      <c r="L811" s="301"/>
      <c r="M811" s="302"/>
      <c r="N811" s="301"/>
      <c r="O811" s="302"/>
      <c r="P811" s="301"/>
      <c r="Q811" s="302"/>
      <c r="R811" s="301"/>
      <c r="S811" s="302"/>
      <c r="T811" s="301"/>
      <c r="U811" s="302"/>
      <c r="V811" s="301"/>
      <c r="W811" s="302"/>
      <c r="X811" s="301"/>
      <c r="Y811" s="302"/>
      <c r="Z811" s="301"/>
      <c r="AA811" s="302"/>
      <c r="AB811" s="301"/>
      <c r="AC811" s="302"/>
      <c r="AD811" s="301"/>
      <c r="AE811" s="302"/>
      <c r="AF811" s="301"/>
      <c r="AG811" s="302"/>
      <c r="AH811" s="301"/>
      <c r="AI811" s="302"/>
      <c r="AJ811" s="301"/>
      <c r="AK811" s="302"/>
      <c r="AL811" s="301"/>
      <c r="AM811" s="302"/>
      <c r="AN811" s="301"/>
      <c r="AO811" s="302"/>
      <c r="AP811" s="301"/>
      <c r="AQ811" s="302"/>
      <c r="AR811" s="301"/>
      <c r="AS811" s="302"/>
      <c r="AT811" s="301"/>
      <c r="AU811" s="302"/>
      <c r="AV811" s="301"/>
      <c r="AW811" s="302"/>
      <c r="AX811" s="301"/>
      <c r="AY811" s="302"/>
      <c r="AZ811" s="301"/>
      <c r="BA811" s="302"/>
      <c r="BB811" s="301"/>
    </row>
    <row r="812" spans="1:54" ht="14.25" customHeight="1" x14ac:dyDescent="0.25">
      <c r="A812" s="322"/>
      <c r="B812" s="301"/>
      <c r="C812" s="302"/>
      <c r="D812" s="301"/>
      <c r="E812" s="302"/>
      <c r="F812" s="301"/>
      <c r="G812" s="302"/>
      <c r="H812" s="301"/>
      <c r="I812" s="302"/>
      <c r="J812" s="301"/>
      <c r="K812" s="302"/>
      <c r="L812" s="301"/>
      <c r="M812" s="302"/>
      <c r="N812" s="301"/>
      <c r="O812" s="302"/>
      <c r="P812" s="301"/>
      <c r="Q812" s="302"/>
      <c r="R812" s="301"/>
      <c r="S812" s="302"/>
      <c r="T812" s="301"/>
      <c r="U812" s="302"/>
      <c r="V812" s="301"/>
      <c r="W812" s="302"/>
      <c r="X812" s="301"/>
      <c r="Y812" s="302"/>
      <c r="Z812" s="301"/>
      <c r="AA812" s="302"/>
      <c r="AB812" s="301"/>
      <c r="AC812" s="302"/>
      <c r="AD812" s="301"/>
      <c r="AE812" s="302"/>
      <c r="AF812" s="301"/>
      <c r="AG812" s="302"/>
      <c r="AH812" s="301"/>
      <c r="AI812" s="302"/>
      <c r="AJ812" s="301"/>
      <c r="AK812" s="302"/>
      <c r="AL812" s="301"/>
      <c r="AM812" s="302"/>
      <c r="AN812" s="301"/>
      <c r="AO812" s="302"/>
      <c r="AP812" s="301"/>
      <c r="AQ812" s="302"/>
      <c r="AR812" s="301"/>
      <c r="AS812" s="302"/>
      <c r="AT812" s="301"/>
      <c r="AU812" s="302"/>
      <c r="AV812" s="301"/>
      <c r="AW812" s="302"/>
      <c r="AX812" s="301"/>
      <c r="AY812" s="302"/>
      <c r="AZ812" s="301"/>
      <c r="BA812" s="302"/>
      <c r="BB812" s="301"/>
    </row>
    <row r="813" spans="1:54" ht="14.25" customHeight="1" x14ac:dyDescent="0.25">
      <c r="A813" s="322"/>
      <c r="B813" s="301"/>
      <c r="C813" s="302"/>
      <c r="D813" s="301"/>
      <c r="E813" s="302"/>
      <c r="F813" s="301"/>
      <c r="G813" s="302"/>
      <c r="H813" s="301"/>
      <c r="I813" s="302"/>
      <c r="J813" s="301"/>
      <c r="K813" s="302"/>
      <c r="L813" s="301"/>
      <c r="M813" s="302"/>
      <c r="N813" s="301"/>
      <c r="O813" s="302"/>
      <c r="P813" s="301"/>
      <c r="Q813" s="302"/>
      <c r="R813" s="301"/>
      <c r="S813" s="302"/>
      <c r="T813" s="301"/>
      <c r="U813" s="302"/>
      <c r="V813" s="301"/>
      <c r="W813" s="302"/>
      <c r="X813" s="301"/>
      <c r="Y813" s="302"/>
      <c r="Z813" s="301"/>
      <c r="AA813" s="302"/>
      <c r="AB813" s="301"/>
      <c r="AC813" s="302"/>
      <c r="AD813" s="301"/>
      <c r="AE813" s="302"/>
      <c r="AF813" s="301"/>
      <c r="AG813" s="302"/>
      <c r="AH813" s="301"/>
      <c r="AI813" s="302"/>
      <c r="AJ813" s="301"/>
      <c r="AK813" s="302"/>
      <c r="AL813" s="301"/>
      <c r="AM813" s="302"/>
      <c r="AN813" s="301"/>
      <c r="AO813" s="302"/>
      <c r="AP813" s="301"/>
      <c r="AQ813" s="302"/>
      <c r="AR813" s="301"/>
      <c r="AS813" s="302"/>
      <c r="AT813" s="301"/>
      <c r="AU813" s="302"/>
      <c r="AV813" s="301"/>
      <c r="AW813" s="302"/>
      <c r="AX813" s="301"/>
      <c r="AY813" s="302"/>
      <c r="AZ813" s="301"/>
      <c r="BA813" s="302"/>
      <c r="BB813" s="301"/>
    </row>
    <row r="814" spans="1:54" ht="14.25" customHeight="1" x14ac:dyDescent="0.25">
      <c r="A814" s="322"/>
      <c r="B814" s="301"/>
      <c r="C814" s="302"/>
      <c r="D814" s="301"/>
      <c r="E814" s="302"/>
      <c r="F814" s="301"/>
      <c r="G814" s="302"/>
      <c r="H814" s="301"/>
      <c r="I814" s="302"/>
      <c r="J814" s="301"/>
      <c r="K814" s="302"/>
      <c r="L814" s="301"/>
      <c r="M814" s="302"/>
      <c r="N814" s="301"/>
      <c r="O814" s="302"/>
      <c r="P814" s="301"/>
      <c r="Q814" s="302"/>
      <c r="R814" s="301"/>
      <c r="S814" s="302"/>
      <c r="T814" s="301"/>
      <c r="U814" s="302"/>
      <c r="V814" s="301"/>
      <c r="W814" s="302"/>
      <c r="X814" s="301"/>
      <c r="Y814" s="302"/>
      <c r="Z814" s="301"/>
      <c r="AA814" s="302"/>
      <c r="AB814" s="301"/>
      <c r="AC814" s="302"/>
      <c r="AD814" s="301"/>
      <c r="AE814" s="302"/>
      <c r="AF814" s="301"/>
      <c r="AG814" s="302"/>
      <c r="AH814" s="301"/>
      <c r="AI814" s="302"/>
      <c r="AJ814" s="301"/>
      <c r="AK814" s="302"/>
      <c r="AL814" s="301"/>
      <c r="AM814" s="302"/>
      <c r="AN814" s="301"/>
      <c r="AO814" s="302"/>
      <c r="AP814" s="301"/>
      <c r="AQ814" s="302"/>
      <c r="AR814" s="301"/>
      <c r="AS814" s="302"/>
      <c r="AT814" s="301"/>
      <c r="AU814" s="302"/>
      <c r="AV814" s="301"/>
      <c r="AW814" s="302"/>
      <c r="AX814" s="301"/>
      <c r="AY814" s="302"/>
      <c r="AZ814" s="301"/>
      <c r="BA814" s="302"/>
      <c r="BB814" s="301"/>
    </row>
    <row r="815" spans="1:54" ht="14.25" customHeight="1" x14ac:dyDescent="0.25">
      <c r="A815" s="322"/>
      <c r="B815" s="301"/>
      <c r="C815" s="302"/>
      <c r="D815" s="301"/>
      <c r="E815" s="302"/>
      <c r="F815" s="301"/>
      <c r="G815" s="302"/>
      <c r="H815" s="301"/>
      <c r="I815" s="302"/>
      <c r="J815" s="301"/>
      <c r="K815" s="302"/>
      <c r="L815" s="301"/>
      <c r="M815" s="302"/>
      <c r="N815" s="301"/>
      <c r="O815" s="302"/>
      <c r="P815" s="301"/>
      <c r="Q815" s="302"/>
      <c r="R815" s="301"/>
      <c r="S815" s="302"/>
      <c r="T815" s="301"/>
      <c r="U815" s="302"/>
      <c r="V815" s="301"/>
      <c r="W815" s="302"/>
      <c r="X815" s="301"/>
      <c r="Y815" s="302"/>
      <c r="Z815" s="301"/>
      <c r="AA815" s="302"/>
      <c r="AB815" s="301"/>
      <c r="AC815" s="302"/>
      <c r="AD815" s="301"/>
      <c r="AE815" s="302"/>
      <c r="AF815" s="301"/>
      <c r="AG815" s="302"/>
      <c r="AH815" s="301"/>
      <c r="AI815" s="302"/>
      <c r="AJ815" s="301"/>
      <c r="AK815" s="302"/>
      <c r="AL815" s="301"/>
      <c r="AM815" s="302"/>
      <c r="AN815" s="301"/>
      <c r="AO815" s="302"/>
      <c r="AP815" s="301"/>
      <c r="AQ815" s="302"/>
      <c r="AR815" s="301"/>
      <c r="AS815" s="302"/>
      <c r="AT815" s="301"/>
      <c r="AU815" s="302"/>
      <c r="AV815" s="301"/>
      <c r="AW815" s="302"/>
      <c r="AX815" s="301"/>
      <c r="AY815" s="302"/>
      <c r="AZ815" s="301"/>
      <c r="BA815" s="302"/>
      <c r="BB815" s="301"/>
    </row>
    <row r="816" spans="1:54" ht="14.25" customHeight="1" x14ac:dyDescent="0.25">
      <c r="A816" s="322"/>
      <c r="B816" s="301"/>
      <c r="C816" s="302"/>
      <c r="D816" s="301"/>
      <c r="E816" s="302"/>
      <c r="F816" s="301"/>
      <c r="G816" s="302"/>
      <c r="H816" s="301"/>
      <c r="I816" s="302"/>
      <c r="J816" s="301"/>
      <c r="K816" s="302"/>
      <c r="L816" s="301"/>
      <c r="M816" s="302"/>
      <c r="N816" s="301"/>
      <c r="O816" s="302"/>
      <c r="P816" s="301"/>
      <c r="Q816" s="302"/>
      <c r="R816" s="301"/>
      <c r="S816" s="302"/>
      <c r="T816" s="301"/>
      <c r="U816" s="302"/>
      <c r="V816" s="301"/>
      <c r="W816" s="302"/>
      <c r="X816" s="301"/>
      <c r="Y816" s="302"/>
      <c r="Z816" s="301"/>
      <c r="AA816" s="302"/>
      <c r="AB816" s="301"/>
      <c r="AC816" s="302"/>
      <c r="AD816" s="301"/>
      <c r="AE816" s="302"/>
      <c r="AF816" s="301"/>
      <c r="AG816" s="302"/>
      <c r="AH816" s="301"/>
      <c r="AI816" s="302"/>
      <c r="AJ816" s="301"/>
      <c r="AK816" s="302"/>
      <c r="AL816" s="301"/>
      <c r="AM816" s="302"/>
      <c r="AN816" s="301"/>
      <c r="AO816" s="302"/>
      <c r="AP816" s="301"/>
      <c r="AQ816" s="302"/>
      <c r="AR816" s="301"/>
      <c r="AS816" s="302"/>
      <c r="AT816" s="301"/>
      <c r="AU816" s="302"/>
      <c r="AV816" s="301"/>
      <c r="AW816" s="302"/>
      <c r="AX816" s="301"/>
      <c r="AY816" s="302"/>
      <c r="AZ816" s="301"/>
      <c r="BA816" s="302"/>
      <c r="BB816" s="301"/>
    </row>
    <row r="817" spans="1:54" ht="14.25" customHeight="1" x14ac:dyDescent="0.25">
      <c r="A817" s="322"/>
      <c r="B817" s="301"/>
      <c r="C817" s="302"/>
      <c r="D817" s="301"/>
      <c r="E817" s="302"/>
      <c r="F817" s="301"/>
      <c r="G817" s="302"/>
      <c r="H817" s="301"/>
      <c r="I817" s="302"/>
      <c r="J817" s="301"/>
      <c r="K817" s="302"/>
      <c r="L817" s="301"/>
      <c r="M817" s="302"/>
      <c r="N817" s="301"/>
      <c r="O817" s="302"/>
      <c r="P817" s="301"/>
      <c r="Q817" s="302"/>
      <c r="R817" s="301"/>
      <c r="S817" s="302"/>
      <c r="T817" s="301"/>
      <c r="U817" s="302"/>
      <c r="V817" s="301"/>
      <c r="W817" s="302"/>
      <c r="X817" s="301"/>
      <c r="Y817" s="302"/>
      <c r="Z817" s="301"/>
      <c r="AA817" s="302"/>
      <c r="AB817" s="301"/>
      <c r="AC817" s="302"/>
      <c r="AD817" s="301"/>
      <c r="AE817" s="302"/>
      <c r="AF817" s="301"/>
      <c r="AG817" s="302"/>
      <c r="AH817" s="301"/>
      <c r="AI817" s="302"/>
      <c r="AJ817" s="301"/>
      <c r="AK817" s="302"/>
      <c r="AL817" s="301"/>
      <c r="AM817" s="302"/>
      <c r="AN817" s="301"/>
      <c r="AO817" s="302"/>
      <c r="AP817" s="301"/>
      <c r="AQ817" s="302"/>
      <c r="AR817" s="301"/>
      <c r="AS817" s="302"/>
      <c r="AT817" s="301"/>
      <c r="AU817" s="302"/>
      <c r="AV817" s="301"/>
      <c r="AW817" s="302"/>
      <c r="AX817" s="301"/>
      <c r="AY817" s="302"/>
      <c r="AZ817" s="301"/>
      <c r="BA817" s="302"/>
      <c r="BB817" s="301"/>
    </row>
    <row r="818" spans="1:54" ht="14.25" customHeight="1" x14ac:dyDescent="0.25">
      <c r="A818" s="322"/>
      <c r="B818" s="301"/>
      <c r="C818" s="302"/>
      <c r="D818" s="301"/>
      <c r="E818" s="302"/>
      <c r="F818" s="301"/>
      <c r="G818" s="302"/>
      <c r="H818" s="301"/>
      <c r="I818" s="302"/>
      <c r="J818" s="301"/>
      <c r="K818" s="302"/>
      <c r="L818" s="301"/>
      <c r="M818" s="302"/>
      <c r="N818" s="301"/>
      <c r="O818" s="302"/>
      <c r="P818" s="301"/>
      <c r="Q818" s="302"/>
      <c r="R818" s="301"/>
      <c r="S818" s="302"/>
      <c r="T818" s="301"/>
      <c r="U818" s="302"/>
      <c r="V818" s="301"/>
      <c r="W818" s="302"/>
      <c r="X818" s="301"/>
      <c r="Y818" s="302"/>
      <c r="Z818" s="301"/>
      <c r="AA818" s="302"/>
      <c r="AB818" s="301"/>
      <c r="AC818" s="302"/>
      <c r="AD818" s="301"/>
      <c r="AE818" s="302"/>
      <c r="AF818" s="301"/>
      <c r="AG818" s="302"/>
      <c r="AH818" s="301"/>
      <c r="AI818" s="302"/>
      <c r="AJ818" s="301"/>
      <c r="AK818" s="302"/>
      <c r="AL818" s="301"/>
      <c r="AM818" s="302"/>
      <c r="AN818" s="301"/>
      <c r="AO818" s="302"/>
      <c r="AP818" s="301"/>
      <c r="AQ818" s="302"/>
      <c r="AR818" s="301"/>
      <c r="AS818" s="302"/>
      <c r="AT818" s="301"/>
      <c r="AU818" s="302"/>
      <c r="AV818" s="301"/>
      <c r="AW818" s="302"/>
      <c r="AX818" s="301"/>
      <c r="AY818" s="302"/>
      <c r="AZ818" s="301"/>
      <c r="BA818" s="302"/>
      <c r="BB818" s="301"/>
    </row>
    <row r="819" spans="1:54" ht="14.25" customHeight="1" x14ac:dyDescent="0.25">
      <c r="A819" s="322"/>
      <c r="B819" s="301"/>
      <c r="C819" s="302"/>
      <c r="D819" s="301"/>
      <c r="E819" s="302"/>
      <c r="F819" s="301"/>
      <c r="G819" s="302"/>
      <c r="H819" s="301"/>
      <c r="I819" s="302"/>
      <c r="J819" s="301"/>
      <c r="K819" s="302"/>
      <c r="L819" s="301"/>
      <c r="M819" s="302"/>
      <c r="N819" s="301"/>
      <c r="O819" s="302"/>
      <c r="P819" s="301"/>
      <c r="Q819" s="302"/>
      <c r="R819" s="301"/>
      <c r="S819" s="302"/>
      <c r="T819" s="301"/>
      <c r="U819" s="302"/>
      <c r="V819" s="301"/>
      <c r="W819" s="302"/>
      <c r="X819" s="301"/>
      <c r="Y819" s="302"/>
      <c r="Z819" s="301"/>
      <c r="AA819" s="302"/>
      <c r="AB819" s="301"/>
      <c r="AC819" s="302"/>
      <c r="AD819" s="301"/>
      <c r="AE819" s="302"/>
      <c r="AF819" s="301"/>
      <c r="AG819" s="302"/>
      <c r="AH819" s="301"/>
      <c r="AI819" s="302"/>
      <c r="AJ819" s="301"/>
      <c r="AK819" s="302"/>
      <c r="AL819" s="301"/>
      <c r="AM819" s="302"/>
      <c r="AN819" s="301"/>
      <c r="AO819" s="302"/>
      <c r="AP819" s="301"/>
      <c r="AQ819" s="302"/>
      <c r="AR819" s="301"/>
      <c r="AS819" s="302"/>
      <c r="AT819" s="301"/>
      <c r="AU819" s="302"/>
      <c r="AV819" s="301"/>
      <c r="AW819" s="302"/>
      <c r="AX819" s="301"/>
      <c r="AY819" s="302"/>
      <c r="AZ819" s="301"/>
      <c r="BA819" s="302"/>
      <c r="BB819" s="301"/>
    </row>
    <row r="820" spans="1:54" ht="14.25" customHeight="1" x14ac:dyDescent="0.25">
      <c r="A820" s="322"/>
      <c r="B820" s="301"/>
      <c r="C820" s="302"/>
      <c r="D820" s="301"/>
      <c r="E820" s="302"/>
      <c r="F820" s="301"/>
      <c r="G820" s="302"/>
      <c r="H820" s="301"/>
      <c r="I820" s="302"/>
      <c r="J820" s="301"/>
      <c r="K820" s="302"/>
      <c r="L820" s="301"/>
      <c r="M820" s="302"/>
      <c r="N820" s="301"/>
      <c r="O820" s="302"/>
      <c r="P820" s="301"/>
      <c r="Q820" s="302"/>
      <c r="R820" s="301"/>
      <c r="S820" s="302"/>
      <c r="T820" s="301"/>
      <c r="U820" s="302"/>
      <c r="V820" s="301"/>
      <c r="W820" s="302"/>
      <c r="X820" s="301"/>
      <c r="Y820" s="302"/>
      <c r="Z820" s="301"/>
      <c r="AA820" s="302"/>
      <c r="AB820" s="301"/>
      <c r="AC820" s="302"/>
      <c r="AD820" s="301"/>
      <c r="AE820" s="302"/>
      <c r="AF820" s="301"/>
      <c r="AG820" s="302"/>
      <c r="AH820" s="301"/>
      <c r="AI820" s="302"/>
      <c r="AJ820" s="301"/>
      <c r="AK820" s="302"/>
      <c r="AL820" s="301"/>
      <c r="AM820" s="302"/>
      <c r="AN820" s="301"/>
      <c r="AO820" s="302"/>
      <c r="AP820" s="301"/>
      <c r="AQ820" s="302"/>
      <c r="AR820" s="301"/>
      <c r="AS820" s="302"/>
      <c r="AT820" s="301"/>
      <c r="AU820" s="302"/>
      <c r="AV820" s="301"/>
      <c r="AW820" s="302"/>
      <c r="AX820" s="301"/>
      <c r="AY820" s="302"/>
      <c r="AZ820" s="301"/>
      <c r="BA820" s="302"/>
      <c r="BB820" s="301"/>
    </row>
    <row r="821" spans="1:54" ht="14.25" customHeight="1" x14ac:dyDescent="0.25">
      <c r="A821" s="322"/>
      <c r="B821" s="301"/>
      <c r="C821" s="302"/>
      <c r="D821" s="301"/>
      <c r="E821" s="302"/>
      <c r="F821" s="301"/>
      <c r="G821" s="302"/>
      <c r="H821" s="301"/>
      <c r="I821" s="302"/>
      <c r="J821" s="301"/>
      <c r="K821" s="302"/>
      <c r="L821" s="301"/>
      <c r="M821" s="302"/>
      <c r="N821" s="301"/>
      <c r="O821" s="302"/>
      <c r="P821" s="301"/>
      <c r="Q821" s="302"/>
      <c r="R821" s="301"/>
      <c r="S821" s="302"/>
      <c r="T821" s="301"/>
      <c r="U821" s="302"/>
      <c r="V821" s="301"/>
      <c r="W821" s="302"/>
      <c r="X821" s="301"/>
      <c r="Y821" s="302"/>
      <c r="Z821" s="301"/>
      <c r="AA821" s="302"/>
      <c r="AB821" s="301"/>
      <c r="AC821" s="302"/>
      <c r="AD821" s="301"/>
      <c r="AE821" s="302"/>
      <c r="AF821" s="301"/>
      <c r="AG821" s="302"/>
      <c r="AH821" s="301"/>
      <c r="AI821" s="302"/>
      <c r="AJ821" s="301"/>
      <c r="AK821" s="302"/>
      <c r="AL821" s="301"/>
      <c r="AM821" s="302"/>
      <c r="AN821" s="301"/>
      <c r="AO821" s="302"/>
      <c r="AP821" s="301"/>
      <c r="AQ821" s="302"/>
      <c r="AR821" s="301"/>
      <c r="AS821" s="302"/>
      <c r="AT821" s="301"/>
      <c r="AU821" s="302"/>
      <c r="AV821" s="301"/>
      <c r="AW821" s="302"/>
      <c r="AX821" s="301"/>
      <c r="AY821" s="302"/>
      <c r="AZ821" s="301"/>
      <c r="BA821" s="302"/>
      <c r="BB821" s="301"/>
    </row>
    <row r="822" spans="1:54" ht="14.25" customHeight="1" x14ac:dyDescent="0.25">
      <c r="A822" s="322"/>
      <c r="B822" s="301"/>
      <c r="C822" s="302"/>
      <c r="D822" s="301"/>
      <c r="E822" s="302"/>
      <c r="F822" s="301"/>
      <c r="G822" s="302"/>
      <c r="H822" s="301"/>
      <c r="I822" s="302"/>
      <c r="J822" s="301"/>
      <c r="K822" s="302"/>
      <c r="L822" s="301"/>
      <c r="M822" s="302"/>
      <c r="N822" s="301"/>
      <c r="O822" s="302"/>
      <c r="P822" s="301"/>
      <c r="Q822" s="302"/>
      <c r="R822" s="301"/>
      <c r="S822" s="302"/>
      <c r="T822" s="301"/>
      <c r="U822" s="302"/>
      <c r="V822" s="301"/>
      <c r="W822" s="302"/>
      <c r="X822" s="301"/>
      <c r="Y822" s="302"/>
      <c r="Z822" s="301"/>
      <c r="AA822" s="302"/>
      <c r="AB822" s="301"/>
      <c r="AC822" s="302"/>
      <c r="AD822" s="301"/>
      <c r="AE822" s="302"/>
      <c r="AF822" s="301"/>
      <c r="AG822" s="302"/>
      <c r="AH822" s="301"/>
      <c r="AI822" s="302"/>
      <c r="AJ822" s="301"/>
      <c r="AK822" s="302"/>
      <c r="AL822" s="301"/>
      <c r="AM822" s="302"/>
      <c r="AN822" s="301"/>
      <c r="AO822" s="302"/>
      <c r="AP822" s="301"/>
      <c r="AQ822" s="302"/>
      <c r="AR822" s="301"/>
      <c r="AS822" s="302"/>
      <c r="AT822" s="301"/>
      <c r="AU822" s="302"/>
      <c r="AV822" s="301"/>
      <c r="AW822" s="302"/>
      <c r="AX822" s="301"/>
      <c r="AY822" s="302"/>
      <c r="AZ822" s="301"/>
      <c r="BA822" s="302"/>
      <c r="BB822" s="301"/>
    </row>
    <row r="823" spans="1:54" ht="14.25" customHeight="1" x14ac:dyDescent="0.25">
      <c r="A823" s="322"/>
      <c r="B823" s="301"/>
      <c r="C823" s="302"/>
      <c r="D823" s="301"/>
      <c r="E823" s="302"/>
      <c r="F823" s="301"/>
      <c r="G823" s="302"/>
      <c r="H823" s="301"/>
      <c r="I823" s="302"/>
      <c r="J823" s="301"/>
      <c r="K823" s="302"/>
      <c r="L823" s="301"/>
      <c r="M823" s="302"/>
      <c r="N823" s="301"/>
      <c r="O823" s="302"/>
      <c r="P823" s="301"/>
      <c r="Q823" s="302"/>
      <c r="R823" s="301"/>
      <c r="S823" s="302"/>
      <c r="T823" s="301"/>
      <c r="U823" s="302"/>
      <c r="V823" s="301"/>
      <c r="W823" s="302"/>
      <c r="X823" s="301"/>
      <c r="Y823" s="302"/>
      <c r="Z823" s="301"/>
      <c r="AA823" s="302"/>
      <c r="AB823" s="301"/>
      <c r="AC823" s="302"/>
      <c r="AD823" s="301"/>
      <c r="AE823" s="302"/>
      <c r="AF823" s="301"/>
      <c r="AG823" s="302"/>
      <c r="AH823" s="301"/>
      <c r="AI823" s="302"/>
      <c r="AJ823" s="301"/>
      <c r="AK823" s="302"/>
      <c r="AL823" s="301"/>
      <c r="AM823" s="302"/>
      <c r="AN823" s="301"/>
      <c r="AO823" s="302"/>
      <c r="AP823" s="301"/>
      <c r="AQ823" s="302"/>
      <c r="AR823" s="301"/>
      <c r="AS823" s="302"/>
      <c r="AT823" s="301"/>
      <c r="AU823" s="302"/>
      <c r="AV823" s="301"/>
      <c r="AW823" s="302"/>
      <c r="AX823" s="301"/>
      <c r="AY823" s="302"/>
      <c r="AZ823" s="301"/>
      <c r="BA823" s="302"/>
      <c r="BB823" s="301"/>
    </row>
    <row r="824" spans="1:54" ht="14.25" customHeight="1" x14ac:dyDescent="0.25">
      <c r="A824" s="322"/>
      <c r="B824" s="301"/>
      <c r="C824" s="302"/>
      <c r="D824" s="301"/>
      <c r="E824" s="302"/>
      <c r="F824" s="301"/>
      <c r="G824" s="302"/>
      <c r="H824" s="301"/>
      <c r="I824" s="302"/>
      <c r="J824" s="301"/>
      <c r="K824" s="302"/>
      <c r="L824" s="301"/>
      <c r="M824" s="302"/>
      <c r="N824" s="301"/>
      <c r="O824" s="302"/>
      <c r="P824" s="301"/>
      <c r="Q824" s="302"/>
      <c r="R824" s="301"/>
      <c r="S824" s="302"/>
      <c r="T824" s="301"/>
      <c r="U824" s="302"/>
      <c r="V824" s="301"/>
      <c r="W824" s="302"/>
      <c r="X824" s="301"/>
      <c r="Y824" s="302"/>
      <c r="Z824" s="301"/>
      <c r="AA824" s="302"/>
      <c r="AB824" s="301"/>
      <c r="AC824" s="302"/>
      <c r="AD824" s="301"/>
      <c r="AE824" s="302"/>
      <c r="AF824" s="301"/>
      <c r="AG824" s="302"/>
      <c r="AH824" s="301"/>
      <c r="AI824" s="302"/>
      <c r="AJ824" s="301"/>
      <c r="AK824" s="302"/>
      <c r="AL824" s="301"/>
      <c r="AM824" s="302"/>
      <c r="AN824" s="301"/>
      <c r="AO824" s="302"/>
      <c r="AP824" s="301"/>
      <c r="AQ824" s="302"/>
      <c r="AR824" s="301"/>
      <c r="AS824" s="302"/>
      <c r="AT824" s="301"/>
      <c r="AU824" s="302"/>
      <c r="AV824" s="301"/>
      <c r="AW824" s="302"/>
      <c r="AX824" s="301"/>
      <c r="AY824" s="302"/>
      <c r="AZ824" s="301"/>
      <c r="BA824" s="302"/>
      <c r="BB824" s="301"/>
    </row>
    <row r="825" spans="1:54" ht="14.25" customHeight="1" x14ac:dyDescent="0.25">
      <c r="A825" s="322"/>
      <c r="B825" s="301"/>
      <c r="C825" s="302"/>
      <c r="D825" s="301"/>
      <c r="E825" s="302"/>
      <c r="F825" s="301"/>
      <c r="G825" s="302"/>
      <c r="H825" s="301"/>
      <c r="I825" s="302"/>
      <c r="J825" s="301"/>
      <c r="K825" s="302"/>
      <c r="L825" s="301"/>
      <c r="M825" s="302"/>
      <c r="N825" s="301"/>
      <c r="O825" s="302"/>
      <c r="P825" s="301"/>
      <c r="Q825" s="302"/>
      <c r="R825" s="301"/>
      <c r="S825" s="302"/>
      <c r="T825" s="301"/>
      <c r="U825" s="302"/>
      <c r="V825" s="301"/>
      <c r="W825" s="302"/>
      <c r="X825" s="301"/>
      <c r="Y825" s="302"/>
      <c r="Z825" s="301"/>
      <c r="AA825" s="302"/>
      <c r="AB825" s="301"/>
      <c r="AC825" s="302"/>
      <c r="AD825" s="301"/>
      <c r="AE825" s="302"/>
      <c r="AF825" s="301"/>
      <c r="AG825" s="302"/>
      <c r="AH825" s="301"/>
      <c r="AI825" s="302"/>
      <c r="AJ825" s="301"/>
      <c r="AK825" s="302"/>
      <c r="AL825" s="301"/>
      <c r="AM825" s="302"/>
      <c r="AN825" s="301"/>
      <c r="AO825" s="302"/>
      <c r="AP825" s="301"/>
      <c r="AQ825" s="302"/>
      <c r="AR825" s="301"/>
      <c r="AS825" s="302"/>
      <c r="AT825" s="301"/>
      <c r="AU825" s="302"/>
      <c r="AV825" s="301"/>
      <c r="AW825" s="302"/>
      <c r="AX825" s="301"/>
      <c r="AY825" s="302"/>
      <c r="AZ825" s="301"/>
      <c r="BA825" s="302"/>
      <c r="BB825" s="301"/>
    </row>
    <row r="826" spans="1:54" ht="14.25" customHeight="1" x14ac:dyDescent="0.25">
      <c r="A826" s="322"/>
      <c r="B826" s="301"/>
      <c r="C826" s="302"/>
      <c r="D826" s="301"/>
      <c r="E826" s="302"/>
      <c r="F826" s="301"/>
      <c r="G826" s="302"/>
      <c r="H826" s="301"/>
      <c r="I826" s="302"/>
      <c r="J826" s="301"/>
      <c r="K826" s="302"/>
      <c r="L826" s="301"/>
      <c r="M826" s="302"/>
      <c r="N826" s="301"/>
      <c r="O826" s="302"/>
      <c r="P826" s="301"/>
      <c r="Q826" s="302"/>
      <c r="R826" s="301"/>
      <c r="S826" s="302"/>
      <c r="T826" s="301"/>
      <c r="U826" s="302"/>
      <c r="V826" s="301"/>
      <c r="W826" s="302"/>
      <c r="X826" s="301"/>
      <c r="Y826" s="302"/>
      <c r="Z826" s="301"/>
      <c r="AA826" s="302"/>
      <c r="AB826" s="301"/>
      <c r="AC826" s="302"/>
      <c r="AD826" s="301"/>
      <c r="AE826" s="302"/>
      <c r="AF826" s="301"/>
      <c r="AG826" s="302"/>
      <c r="AH826" s="301"/>
      <c r="AI826" s="302"/>
      <c r="AJ826" s="301"/>
      <c r="AK826" s="302"/>
      <c r="AL826" s="301"/>
      <c r="AM826" s="302"/>
      <c r="AN826" s="301"/>
      <c r="AO826" s="302"/>
      <c r="AP826" s="301"/>
      <c r="AQ826" s="302"/>
      <c r="AR826" s="301"/>
      <c r="AS826" s="302"/>
      <c r="AT826" s="301"/>
      <c r="AU826" s="302"/>
      <c r="AV826" s="301"/>
      <c r="AW826" s="302"/>
      <c r="AX826" s="301"/>
      <c r="AY826" s="302"/>
      <c r="AZ826" s="301"/>
      <c r="BA826" s="302"/>
      <c r="BB826" s="301"/>
    </row>
    <row r="827" spans="1:54" ht="14.25" customHeight="1" x14ac:dyDescent="0.25">
      <c r="A827" s="322"/>
      <c r="B827" s="301"/>
      <c r="C827" s="302"/>
      <c r="D827" s="301"/>
      <c r="E827" s="302"/>
      <c r="F827" s="301"/>
      <c r="G827" s="302"/>
      <c r="H827" s="301"/>
      <c r="I827" s="302"/>
      <c r="J827" s="301"/>
      <c r="K827" s="302"/>
      <c r="L827" s="301"/>
      <c r="M827" s="302"/>
      <c r="N827" s="301"/>
      <c r="O827" s="302"/>
      <c r="P827" s="301"/>
      <c r="Q827" s="302"/>
      <c r="R827" s="301"/>
      <c r="S827" s="302"/>
      <c r="T827" s="301"/>
      <c r="U827" s="302"/>
      <c r="V827" s="301"/>
      <c r="W827" s="302"/>
      <c r="X827" s="301"/>
      <c r="Y827" s="302"/>
      <c r="Z827" s="301"/>
      <c r="AA827" s="302"/>
      <c r="AB827" s="301"/>
      <c r="AC827" s="302"/>
      <c r="AD827" s="301"/>
      <c r="AE827" s="302"/>
      <c r="AF827" s="301"/>
      <c r="AG827" s="302"/>
      <c r="AH827" s="301"/>
      <c r="AI827" s="302"/>
      <c r="AJ827" s="301"/>
      <c r="AK827" s="302"/>
      <c r="AL827" s="301"/>
      <c r="AM827" s="302"/>
      <c r="AN827" s="301"/>
      <c r="AO827" s="302"/>
      <c r="AP827" s="301"/>
      <c r="AQ827" s="302"/>
      <c r="AR827" s="301"/>
      <c r="AS827" s="302"/>
      <c r="AT827" s="301"/>
      <c r="AU827" s="302"/>
      <c r="AV827" s="301"/>
      <c r="AW827" s="302"/>
      <c r="AX827" s="301"/>
      <c r="AY827" s="302"/>
      <c r="AZ827" s="301"/>
      <c r="BA827" s="302"/>
      <c r="BB827" s="301"/>
    </row>
    <row r="828" spans="1:54" ht="14.25" customHeight="1" x14ac:dyDescent="0.25">
      <c r="A828" s="322"/>
      <c r="B828" s="301"/>
      <c r="C828" s="302"/>
      <c r="D828" s="301"/>
      <c r="E828" s="302"/>
      <c r="F828" s="301"/>
      <c r="G828" s="302"/>
      <c r="H828" s="301"/>
      <c r="I828" s="302"/>
      <c r="J828" s="301"/>
      <c r="K828" s="302"/>
      <c r="L828" s="301"/>
      <c r="M828" s="302"/>
      <c r="N828" s="301"/>
      <c r="O828" s="302"/>
      <c r="P828" s="301"/>
      <c r="Q828" s="302"/>
      <c r="R828" s="301"/>
      <c r="S828" s="302"/>
      <c r="T828" s="301"/>
      <c r="U828" s="302"/>
      <c r="V828" s="301"/>
      <c r="W828" s="302"/>
      <c r="X828" s="301"/>
      <c r="Y828" s="302"/>
      <c r="Z828" s="301"/>
      <c r="AA828" s="302"/>
      <c r="AB828" s="301"/>
      <c r="AC828" s="302"/>
      <c r="AD828" s="301"/>
      <c r="AE828" s="302"/>
      <c r="AF828" s="301"/>
      <c r="AG828" s="302"/>
      <c r="AH828" s="301"/>
      <c r="AI828" s="302"/>
      <c r="AJ828" s="301"/>
      <c r="AK828" s="302"/>
      <c r="AL828" s="301"/>
      <c r="AM828" s="302"/>
      <c r="AN828" s="301"/>
      <c r="AO828" s="302"/>
      <c r="AP828" s="301"/>
      <c r="AQ828" s="302"/>
      <c r="AR828" s="301"/>
      <c r="AS828" s="302"/>
      <c r="AT828" s="301"/>
      <c r="AU828" s="302"/>
      <c r="AV828" s="301"/>
      <c r="AW828" s="302"/>
      <c r="AX828" s="301"/>
      <c r="AY828" s="302"/>
      <c r="AZ828" s="301"/>
      <c r="BA828" s="302"/>
      <c r="BB828" s="301"/>
    </row>
    <row r="829" spans="1:54" ht="14.25" customHeight="1" x14ac:dyDescent="0.25">
      <c r="A829" s="322"/>
      <c r="B829" s="301"/>
      <c r="C829" s="302"/>
      <c r="D829" s="301"/>
      <c r="E829" s="302"/>
      <c r="F829" s="301"/>
      <c r="G829" s="302"/>
      <c r="H829" s="301"/>
      <c r="I829" s="302"/>
      <c r="J829" s="301"/>
      <c r="K829" s="302"/>
      <c r="L829" s="301"/>
      <c r="M829" s="302"/>
      <c r="N829" s="301"/>
      <c r="O829" s="302"/>
      <c r="P829" s="301"/>
      <c r="Q829" s="302"/>
      <c r="R829" s="301"/>
      <c r="S829" s="302"/>
      <c r="T829" s="301"/>
      <c r="U829" s="302"/>
      <c r="V829" s="301"/>
      <c r="W829" s="302"/>
      <c r="X829" s="301"/>
      <c r="Y829" s="302"/>
      <c r="Z829" s="301"/>
      <c r="AA829" s="302"/>
      <c r="AB829" s="301"/>
      <c r="AC829" s="302"/>
      <c r="AD829" s="301"/>
      <c r="AE829" s="302"/>
      <c r="AF829" s="301"/>
      <c r="AG829" s="302"/>
      <c r="AH829" s="301"/>
      <c r="AI829" s="302"/>
      <c r="AJ829" s="301"/>
      <c r="AK829" s="302"/>
      <c r="AL829" s="301"/>
      <c r="AM829" s="302"/>
      <c r="AN829" s="301"/>
      <c r="AO829" s="302"/>
      <c r="AP829" s="301"/>
      <c r="AQ829" s="302"/>
      <c r="AR829" s="301"/>
      <c r="AS829" s="302"/>
      <c r="AT829" s="301"/>
      <c r="AU829" s="302"/>
      <c r="AV829" s="301"/>
      <c r="AW829" s="302"/>
      <c r="AX829" s="301"/>
      <c r="AY829" s="302"/>
      <c r="AZ829" s="301"/>
      <c r="BA829" s="302"/>
      <c r="BB829" s="301"/>
    </row>
    <row r="830" spans="1:54" ht="14.25" customHeight="1" x14ac:dyDescent="0.25">
      <c r="A830" s="322"/>
      <c r="B830" s="301"/>
      <c r="C830" s="302"/>
      <c r="D830" s="301"/>
      <c r="E830" s="302"/>
      <c r="F830" s="301"/>
      <c r="G830" s="302"/>
      <c r="H830" s="301"/>
      <c r="I830" s="302"/>
      <c r="J830" s="301"/>
      <c r="K830" s="302"/>
      <c r="L830" s="301"/>
      <c r="M830" s="302"/>
      <c r="N830" s="301"/>
      <c r="O830" s="302"/>
      <c r="P830" s="301"/>
      <c r="Q830" s="302"/>
      <c r="R830" s="301"/>
      <c r="S830" s="302"/>
      <c r="T830" s="301"/>
      <c r="U830" s="302"/>
      <c r="V830" s="301"/>
      <c r="W830" s="302"/>
      <c r="X830" s="301"/>
      <c r="Y830" s="302"/>
      <c r="Z830" s="301"/>
      <c r="AA830" s="302"/>
      <c r="AB830" s="301"/>
      <c r="AC830" s="302"/>
      <c r="AD830" s="301"/>
      <c r="AE830" s="302"/>
      <c r="AF830" s="301"/>
      <c r="AG830" s="302"/>
      <c r="AH830" s="301"/>
      <c r="AI830" s="302"/>
      <c r="AJ830" s="301"/>
      <c r="AK830" s="302"/>
      <c r="AL830" s="301"/>
      <c r="AM830" s="302"/>
      <c r="AN830" s="301"/>
      <c r="AO830" s="302"/>
      <c r="AP830" s="301"/>
      <c r="AQ830" s="302"/>
      <c r="AR830" s="301"/>
      <c r="AS830" s="302"/>
      <c r="AT830" s="301"/>
      <c r="AU830" s="302"/>
      <c r="AV830" s="301"/>
      <c r="AW830" s="302"/>
      <c r="AX830" s="301"/>
      <c r="AY830" s="302"/>
      <c r="AZ830" s="301"/>
      <c r="BA830" s="302"/>
      <c r="BB830" s="301"/>
    </row>
    <row r="831" spans="1:54" ht="14.25" customHeight="1" x14ac:dyDescent="0.25">
      <c r="A831" s="322"/>
      <c r="B831" s="301"/>
      <c r="C831" s="302"/>
      <c r="D831" s="301"/>
      <c r="E831" s="302"/>
      <c r="F831" s="301"/>
      <c r="G831" s="302"/>
      <c r="H831" s="301"/>
      <c r="I831" s="302"/>
      <c r="J831" s="301"/>
      <c r="K831" s="302"/>
      <c r="L831" s="301"/>
      <c r="M831" s="302"/>
      <c r="N831" s="301"/>
      <c r="O831" s="302"/>
      <c r="P831" s="301"/>
      <c r="Q831" s="302"/>
      <c r="R831" s="301"/>
      <c r="S831" s="302"/>
      <c r="T831" s="301"/>
      <c r="U831" s="302"/>
      <c r="V831" s="301"/>
      <c r="W831" s="302"/>
      <c r="X831" s="301"/>
      <c r="Y831" s="302"/>
      <c r="Z831" s="301"/>
      <c r="AA831" s="302"/>
      <c r="AB831" s="301"/>
      <c r="AC831" s="302"/>
      <c r="AD831" s="301"/>
      <c r="AE831" s="302"/>
      <c r="AF831" s="301"/>
      <c r="AG831" s="302"/>
      <c r="AH831" s="301"/>
      <c r="AI831" s="302"/>
      <c r="AJ831" s="301"/>
      <c r="AK831" s="302"/>
      <c r="AL831" s="301"/>
      <c r="AM831" s="302"/>
      <c r="AN831" s="301"/>
      <c r="AO831" s="302"/>
      <c r="AP831" s="301"/>
      <c r="AQ831" s="302"/>
      <c r="AR831" s="301"/>
      <c r="AS831" s="302"/>
      <c r="AT831" s="301"/>
      <c r="AU831" s="302"/>
      <c r="AV831" s="301"/>
      <c r="AW831" s="302"/>
      <c r="AX831" s="301"/>
      <c r="AY831" s="302"/>
      <c r="AZ831" s="301"/>
      <c r="BA831" s="302"/>
      <c r="BB831" s="301"/>
    </row>
    <row r="832" spans="1:54" ht="14.25" customHeight="1" x14ac:dyDescent="0.25">
      <c r="A832" s="322"/>
      <c r="B832" s="301"/>
      <c r="C832" s="302"/>
      <c r="D832" s="301"/>
      <c r="E832" s="302"/>
      <c r="F832" s="301"/>
      <c r="G832" s="302"/>
      <c r="H832" s="301"/>
      <c r="I832" s="302"/>
      <c r="J832" s="301"/>
      <c r="K832" s="302"/>
      <c r="L832" s="301"/>
      <c r="M832" s="302"/>
      <c r="N832" s="301"/>
      <c r="O832" s="302"/>
      <c r="P832" s="301"/>
      <c r="Q832" s="302"/>
      <c r="R832" s="301"/>
      <c r="S832" s="302"/>
      <c r="T832" s="301"/>
      <c r="U832" s="302"/>
      <c r="V832" s="301"/>
      <c r="W832" s="302"/>
      <c r="X832" s="301"/>
      <c r="Y832" s="302"/>
      <c r="Z832" s="301"/>
      <c r="AA832" s="302"/>
      <c r="AB832" s="301"/>
      <c r="AC832" s="302"/>
      <c r="AD832" s="301"/>
      <c r="AE832" s="302"/>
      <c r="AF832" s="301"/>
      <c r="AG832" s="302"/>
      <c r="AH832" s="301"/>
      <c r="AI832" s="302"/>
      <c r="AJ832" s="301"/>
      <c r="AK832" s="302"/>
      <c r="AL832" s="301"/>
      <c r="AM832" s="302"/>
      <c r="AN832" s="301"/>
      <c r="AO832" s="302"/>
      <c r="AP832" s="301"/>
      <c r="AQ832" s="302"/>
      <c r="AR832" s="301"/>
      <c r="AS832" s="302"/>
      <c r="AT832" s="301"/>
      <c r="AU832" s="302"/>
      <c r="AV832" s="301"/>
      <c r="AW832" s="302"/>
      <c r="AX832" s="301"/>
      <c r="AY832" s="302"/>
      <c r="AZ832" s="301"/>
      <c r="BA832" s="302"/>
      <c r="BB832" s="301"/>
    </row>
    <row r="833" spans="1:54" ht="14.25" customHeight="1" x14ac:dyDescent="0.25">
      <c r="A833" s="322"/>
      <c r="B833" s="301"/>
      <c r="C833" s="302"/>
      <c r="D833" s="301"/>
      <c r="E833" s="302"/>
      <c r="F833" s="301"/>
      <c r="G833" s="302"/>
      <c r="H833" s="301"/>
      <c r="I833" s="302"/>
      <c r="J833" s="301"/>
      <c r="K833" s="302"/>
      <c r="L833" s="301"/>
      <c r="M833" s="302"/>
      <c r="N833" s="301"/>
      <c r="O833" s="302"/>
      <c r="P833" s="301"/>
      <c r="Q833" s="302"/>
      <c r="R833" s="301"/>
      <c r="S833" s="302"/>
      <c r="T833" s="301"/>
      <c r="U833" s="302"/>
      <c r="V833" s="301"/>
      <c r="W833" s="302"/>
      <c r="X833" s="301"/>
      <c r="Y833" s="302"/>
      <c r="Z833" s="301"/>
      <c r="AA833" s="302"/>
      <c r="AB833" s="301"/>
      <c r="AC833" s="302"/>
      <c r="AD833" s="301"/>
      <c r="AE833" s="302"/>
      <c r="AF833" s="301"/>
      <c r="AG833" s="302"/>
      <c r="AH833" s="301"/>
      <c r="AI833" s="302"/>
      <c r="AJ833" s="301"/>
      <c r="AK833" s="302"/>
      <c r="AL833" s="301"/>
      <c r="AM833" s="302"/>
      <c r="AN833" s="301"/>
      <c r="AO833" s="302"/>
      <c r="AP833" s="301"/>
      <c r="AQ833" s="302"/>
      <c r="AR833" s="301"/>
      <c r="AS833" s="302"/>
      <c r="AT833" s="301"/>
      <c r="AU833" s="302"/>
      <c r="AV833" s="301"/>
      <c r="AW833" s="302"/>
      <c r="AX833" s="301"/>
      <c r="AY833" s="302"/>
      <c r="AZ833" s="301"/>
      <c r="BA833" s="302"/>
      <c r="BB833" s="301"/>
    </row>
    <row r="834" spans="1:54" ht="14.25" customHeight="1" x14ac:dyDescent="0.25">
      <c r="A834" s="322"/>
      <c r="B834" s="301"/>
      <c r="C834" s="302"/>
      <c r="D834" s="301"/>
      <c r="E834" s="302"/>
      <c r="F834" s="301"/>
      <c r="G834" s="302"/>
      <c r="H834" s="301"/>
      <c r="I834" s="302"/>
      <c r="J834" s="301"/>
      <c r="K834" s="302"/>
      <c r="L834" s="301"/>
      <c r="M834" s="302"/>
      <c r="N834" s="301"/>
      <c r="O834" s="302"/>
      <c r="P834" s="301"/>
      <c r="Q834" s="302"/>
      <c r="R834" s="301"/>
      <c r="S834" s="302"/>
      <c r="T834" s="301"/>
      <c r="U834" s="302"/>
      <c r="V834" s="301"/>
      <c r="W834" s="302"/>
      <c r="X834" s="301"/>
      <c r="Y834" s="302"/>
      <c r="Z834" s="301"/>
      <c r="AA834" s="302"/>
      <c r="AB834" s="301"/>
      <c r="AC834" s="302"/>
      <c r="AD834" s="301"/>
      <c r="AE834" s="302"/>
      <c r="AF834" s="301"/>
      <c r="AG834" s="302"/>
      <c r="AH834" s="301"/>
      <c r="AI834" s="302"/>
      <c r="AJ834" s="301"/>
      <c r="AK834" s="302"/>
      <c r="AL834" s="301"/>
      <c r="AM834" s="302"/>
      <c r="AN834" s="301"/>
      <c r="AO834" s="302"/>
      <c r="AP834" s="301"/>
      <c r="AQ834" s="302"/>
      <c r="AR834" s="301"/>
      <c r="AS834" s="302"/>
      <c r="AT834" s="301"/>
      <c r="AU834" s="302"/>
      <c r="AV834" s="301"/>
      <c r="AW834" s="302"/>
      <c r="AX834" s="301"/>
      <c r="AY834" s="302"/>
      <c r="AZ834" s="301"/>
      <c r="BA834" s="302"/>
      <c r="BB834" s="301"/>
    </row>
    <row r="835" spans="1:54" ht="14.25" customHeight="1" x14ac:dyDescent="0.25">
      <c r="A835" s="322"/>
      <c r="B835" s="301"/>
      <c r="C835" s="302"/>
      <c r="D835" s="301"/>
      <c r="E835" s="302"/>
      <c r="F835" s="301"/>
      <c r="G835" s="302"/>
      <c r="H835" s="301"/>
      <c r="I835" s="302"/>
      <c r="J835" s="301"/>
      <c r="K835" s="302"/>
      <c r="L835" s="301"/>
      <c r="M835" s="302"/>
      <c r="N835" s="301"/>
      <c r="O835" s="302"/>
      <c r="P835" s="301"/>
      <c r="Q835" s="302"/>
      <c r="R835" s="301"/>
      <c r="S835" s="302"/>
      <c r="T835" s="301"/>
      <c r="U835" s="302"/>
      <c r="V835" s="301"/>
      <c r="W835" s="302"/>
      <c r="X835" s="301"/>
      <c r="Y835" s="302"/>
      <c r="Z835" s="301"/>
      <c r="AA835" s="302"/>
      <c r="AB835" s="301"/>
      <c r="AC835" s="302"/>
      <c r="AD835" s="301"/>
      <c r="AE835" s="302"/>
      <c r="AF835" s="301"/>
      <c r="AG835" s="302"/>
      <c r="AH835" s="301"/>
      <c r="AI835" s="302"/>
      <c r="AJ835" s="301"/>
      <c r="AK835" s="302"/>
      <c r="AL835" s="301"/>
      <c r="AM835" s="302"/>
      <c r="AN835" s="301"/>
      <c r="AO835" s="302"/>
      <c r="AP835" s="301"/>
      <c r="AQ835" s="302"/>
      <c r="AR835" s="301"/>
      <c r="AS835" s="302"/>
      <c r="AT835" s="301"/>
      <c r="AU835" s="302"/>
      <c r="AV835" s="301"/>
      <c r="AW835" s="302"/>
      <c r="AX835" s="301"/>
      <c r="AY835" s="302"/>
      <c r="AZ835" s="301"/>
      <c r="BA835" s="302"/>
      <c r="BB835" s="301"/>
    </row>
    <row r="836" spans="1:54" ht="14.25" customHeight="1" x14ac:dyDescent="0.25">
      <c r="A836" s="322"/>
      <c r="B836" s="301"/>
      <c r="C836" s="302"/>
      <c r="D836" s="301"/>
      <c r="E836" s="302"/>
      <c r="F836" s="301"/>
      <c r="G836" s="302"/>
      <c r="H836" s="301"/>
      <c r="I836" s="302"/>
      <c r="J836" s="301"/>
      <c r="K836" s="302"/>
      <c r="L836" s="301"/>
      <c r="M836" s="302"/>
      <c r="N836" s="301"/>
      <c r="O836" s="302"/>
      <c r="P836" s="301"/>
      <c r="Q836" s="302"/>
      <c r="R836" s="301"/>
      <c r="S836" s="302"/>
      <c r="T836" s="301"/>
      <c r="U836" s="302"/>
      <c r="V836" s="301"/>
      <c r="W836" s="302"/>
      <c r="X836" s="301"/>
      <c r="Y836" s="302"/>
      <c r="Z836" s="301"/>
      <c r="AA836" s="302"/>
      <c r="AB836" s="301"/>
      <c r="AC836" s="302"/>
      <c r="AD836" s="301"/>
      <c r="AE836" s="302"/>
      <c r="AF836" s="301"/>
      <c r="AG836" s="302"/>
      <c r="AH836" s="301"/>
      <c r="AI836" s="302"/>
      <c r="AJ836" s="301"/>
      <c r="AK836" s="302"/>
      <c r="AL836" s="301"/>
      <c r="AM836" s="302"/>
      <c r="AN836" s="301"/>
      <c r="AO836" s="302"/>
      <c r="AP836" s="301"/>
      <c r="AQ836" s="302"/>
      <c r="AR836" s="301"/>
      <c r="AS836" s="302"/>
      <c r="AT836" s="301"/>
      <c r="AU836" s="302"/>
      <c r="AV836" s="301"/>
      <c r="AW836" s="302"/>
      <c r="AX836" s="301"/>
      <c r="AY836" s="302"/>
      <c r="AZ836" s="301"/>
      <c r="BA836" s="302"/>
      <c r="BB836" s="301"/>
    </row>
    <row r="837" spans="1:54" ht="14.25" customHeight="1" x14ac:dyDescent="0.25">
      <c r="A837" s="322"/>
      <c r="B837" s="301"/>
      <c r="C837" s="302"/>
      <c r="D837" s="301"/>
      <c r="E837" s="302"/>
      <c r="F837" s="301"/>
      <c r="G837" s="302"/>
      <c r="H837" s="301"/>
      <c r="I837" s="302"/>
      <c r="J837" s="301"/>
      <c r="K837" s="302"/>
      <c r="L837" s="301"/>
      <c r="M837" s="302"/>
      <c r="N837" s="301"/>
      <c r="O837" s="302"/>
      <c r="P837" s="301"/>
      <c r="Q837" s="302"/>
      <c r="R837" s="301"/>
      <c r="S837" s="302"/>
      <c r="T837" s="301"/>
      <c r="U837" s="302"/>
      <c r="V837" s="301"/>
      <c r="W837" s="302"/>
      <c r="X837" s="301"/>
      <c r="Y837" s="302"/>
      <c r="Z837" s="301"/>
      <c r="AA837" s="302"/>
      <c r="AB837" s="301"/>
      <c r="AC837" s="302"/>
      <c r="AD837" s="301"/>
      <c r="AE837" s="302"/>
      <c r="AF837" s="301"/>
      <c r="AG837" s="302"/>
      <c r="AH837" s="301"/>
      <c r="AI837" s="302"/>
      <c r="AJ837" s="301"/>
      <c r="AK837" s="302"/>
      <c r="AL837" s="301"/>
      <c r="AM837" s="302"/>
      <c r="AN837" s="301"/>
      <c r="AO837" s="302"/>
      <c r="AP837" s="301"/>
      <c r="AQ837" s="302"/>
      <c r="AR837" s="301"/>
      <c r="AS837" s="302"/>
      <c r="AT837" s="301"/>
      <c r="AU837" s="302"/>
      <c r="AV837" s="301"/>
      <c r="AW837" s="302"/>
      <c r="AX837" s="301"/>
      <c r="AY837" s="302"/>
      <c r="AZ837" s="301"/>
      <c r="BA837" s="302"/>
      <c r="BB837" s="301"/>
    </row>
    <row r="838" spans="1:54" ht="14.25" customHeight="1" x14ac:dyDescent="0.25">
      <c r="A838" s="322"/>
      <c r="B838" s="301"/>
      <c r="C838" s="302"/>
      <c r="D838" s="301"/>
      <c r="E838" s="302"/>
      <c r="F838" s="301"/>
      <c r="G838" s="302"/>
      <c r="H838" s="301"/>
      <c r="I838" s="302"/>
      <c r="J838" s="301"/>
      <c r="K838" s="302"/>
      <c r="L838" s="301"/>
      <c r="M838" s="302"/>
      <c r="N838" s="301"/>
      <c r="O838" s="302"/>
      <c r="P838" s="301"/>
      <c r="Q838" s="302"/>
      <c r="R838" s="301"/>
      <c r="S838" s="302"/>
      <c r="T838" s="301"/>
      <c r="U838" s="302"/>
      <c r="V838" s="301"/>
      <c r="W838" s="302"/>
      <c r="X838" s="301"/>
      <c r="Y838" s="302"/>
      <c r="Z838" s="301"/>
      <c r="AA838" s="302"/>
      <c r="AB838" s="301"/>
      <c r="AC838" s="302"/>
      <c r="AD838" s="301"/>
      <c r="AE838" s="302"/>
      <c r="AF838" s="301"/>
      <c r="AG838" s="302"/>
      <c r="AH838" s="301"/>
      <c r="AI838" s="302"/>
      <c r="AJ838" s="301"/>
      <c r="AK838" s="302"/>
      <c r="AL838" s="301"/>
      <c r="AM838" s="302"/>
      <c r="AN838" s="301"/>
      <c r="AO838" s="302"/>
      <c r="AP838" s="301"/>
      <c r="AQ838" s="302"/>
      <c r="AR838" s="301"/>
      <c r="AS838" s="302"/>
      <c r="AT838" s="301"/>
      <c r="AU838" s="302"/>
      <c r="AV838" s="301"/>
      <c r="AW838" s="302"/>
      <c r="AX838" s="301"/>
      <c r="AY838" s="302"/>
      <c r="AZ838" s="301"/>
      <c r="BA838" s="302"/>
      <c r="BB838" s="301"/>
    </row>
    <row r="839" spans="1:54" ht="14.25" customHeight="1" x14ac:dyDescent="0.25">
      <c r="A839" s="322"/>
      <c r="B839" s="301"/>
      <c r="C839" s="302"/>
      <c r="D839" s="301"/>
      <c r="E839" s="302"/>
      <c r="F839" s="301"/>
      <c r="G839" s="302"/>
      <c r="H839" s="301"/>
      <c r="I839" s="302"/>
      <c r="J839" s="301"/>
      <c r="K839" s="302"/>
      <c r="L839" s="301"/>
      <c r="M839" s="302"/>
      <c r="N839" s="301"/>
      <c r="O839" s="302"/>
      <c r="P839" s="301"/>
      <c r="Q839" s="302"/>
      <c r="R839" s="301"/>
      <c r="S839" s="302"/>
      <c r="T839" s="301"/>
      <c r="U839" s="302"/>
      <c r="V839" s="301"/>
      <c r="W839" s="302"/>
      <c r="X839" s="301"/>
      <c r="Y839" s="302"/>
      <c r="Z839" s="301"/>
      <c r="AA839" s="302"/>
      <c r="AB839" s="301"/>
      <c r="AC839" s="302"/>
      <c r="AD839" s="301"/>
      <c r="AE839" s="302"/>
      <c r="AF839" s="301"/>
      <c r="AG839" s="302"/>
      <c r="AH839" s="301"/>
      <c r="AI839" s="302"/>
      <c r="AJ839" s="301"/>
      <c r="AK839" s="302"/>
      <c r="AL839" s="301"/>
      <c r="AM839" s="302"/>
      <c r="AN839" s="301"/>
      <c r="AO839" s="302"/>
      <c r="AP839" s="301"/>
      <c r="AQ839" s="302"/>
      <c r="AR839" s="301"/>
      <c r="AS839" s="302"/>
      <c r="AT839" s="301"/>
      <c r="AU839" s="302"/>
      <c r="AV839" s="301"/>
      <c r="AW839" s="302"/>
      <c r="AX839" s="301"/>
      <c r="AY839" s="302"/>
      <c r="AZ839" s="301"/>
      <c r="BA839" s="302"/>
      <c r="BB839" s="301"/>
    </row>
    <row r="840" spans="1:54" ht="14.25" customHeight="1" x14ac:dyDescent="0.25">
      <c r="A840" s="322"/>
      <c r="B840" s="301"/>
      <c r="C840" s="302"/>
      <c r="D840" s="301"/>
      <c r="E840" s="302"/>
      <c r="F840" s="301"/>
      <c r="G840" s="302"/>
      <c r="H840" s="301"/>
      <c r="I840" s="302"/>
      <c r="J840" s="301"/>
      <c r="K840" s="302"/>
      <c r="L840" s="301"/>
      <c r="M840" s="302"/>
      <c r="N840" s="301"/>
      <c r="O840" s="302"/>
      <c r="P840" s="301"/>
      <c r="Q840" s="302"/>
      <c r="R840" s="301"/>
      <c r="S840" s="302"/>
      <c r="T840" s="301"/>
      <c r="U840" s="302"/>
      <c r="V840" s="301"/>
      <c r="W840" s="302"/>
      <c r="X840" s="301"/>
      <c r="Y840" s="302"/>
      <c r="Z840" s="301"/>
      <c r="AA840" s="302"/>
      <c r="AB840" s="301"/>
      <c r="AC840" s="302"/>
      <c r="AD840" s="301"/>
      <c r="AE840" s="302"/>
      <c r="AF840" s="301"/>
      <c r="AG840" s="302"/>
      <c r="AH840" s="301"/>
      <c r="AI840" s="302"/>
      <c r="AJ840" s="301"/>
      <c r="AK840" s="302"/>
      <c r="AL840" s="301"/>
      <c r="AM840" s="302"/>
      <c r="AN840" s="301"/>
      <c r="AO840" s="302"/>
      <c r="AP840" s="301"/>
      <c r="AQ840" s="302"/>
      <c r="AR840" s="301"/>
      <c r="AS840" s="302"/>
      <c r="AT840" s="301"/>
      <c r="AU840" s="302"/>
      <c r="AV840" s="301"/>
      <c r="AW840" s="302"/>
      <c r="AX840" s="301"/>
      <c r="AY840" s="302"/>
      <c r="AZ840" s="301"/>
      <c r="BA840" s="302"/>
      <c r="BB840" s="301"/>
    </row>
    <row r="841" spans="1:54" ht="14.25" customHeight="1" x14ac:dyDescent="0.25">
      <c r="A841" s="322"/>
      <c r="B841" s="301"/>
      <c r="C841" s="302"/>
      <c r="D841" s="301"/>
      <c r="E841" s="302"/>
      <c r="F841" s="301"/>
      <c r="G841" s="302"/>
      <c r="H841" s="301"/>
      <c r="I841" s="302"/>
      <c r="J841" s="301"/>
      <c r="K841" s="302"/>
      <c r="L841" s="301"/>
      <c r="M841" s="302"/>
      <c r="N841" s="301"/>
      <c r="O841" s="302"/>
      <c r="P841" s="301"/>
      <c r="Q841" s="302"/>
      <c r="R841" s="301"/>
      <c r="S841" s="302"/>
      <c r="T841" s="301"/>
      <c r="U841" s="302"/>
      <c r="V841" s="301"/>
      <c r="W841" s="302"/>
      <c r="X841" s="301"/>
      <c r="Y841" s="302"/>
      <c r="Z841" s="301"/>
      <c r="AA841" s="302"/>
      <c r="AB841" s="301"/>
      <c r="AC841" s="302"/>
      <c r="AD841" s="301"/>
      <c r="AE841" s="302"/>
      <c r="AF841" s="301"/>
      <c r="AG841" s="302"/>
      <c r="AH841" s="301"/>
      <c r="AI841" s="302"/>
      <c r="AJ841" s="301"/>
      <c r="AK841" s="302"/>
      <c r="AL841" s="301"/>
      <c r="AM841" s="302"/>
      <c r="AN841" s="301"/>
      <c r="AO841" s="302"/>
      <c r="AP841" s="301"/>
      <c r="AQ841" s="302"/>
      <c r="AR841" s="301"/>
      <c r="AS841" s="302"/>
      <c r="AT841" s="301"/>
      <c r="AU841" s="302"/>
      <c r="AV841" s="301"/>
      <c r="AW841" s="302"/>
      <c r="AX841" s="301"/>
      <c r="AY841" s="302"/>
      <c r="AZ841" s="301"/>
      <c r="BA841" s="302"/>
      <c r="BB841" s="301"/>
    </row>
    <row r="842" spans="1:54" ht="14.25" customHeight="1" x14ac:dyDescent="0.25">
      <c r="A842" s="322"/>
      <c r="B842" s="301"/>
      <c r="C842" s="302"/>
      <c r="D842" s="301"/>
      <c r="E842" s="302"/>
      <c r="F842" s="301"/>
      <c r="G842" s="302"/>
      <c r="H842" s="301"/>
      <c r="I842" s="302"/>
      <c r="J842" s="301"/>
      <c r="K842" s="302"/>
      <c r="L842" s="301"/>
      <c r="M842" s="302"/>
      <c r="N842" s="301"/>
      <c r="O842" s="302"/>
      <c r="P842" s="301"/>
      <c r="Q842" s="302"/>
      <c r="R842" s="301"/>
      <c r="S842" s="302"/>
      <c r="T842" s="301"/>
      <c r="U842" s="302"/>
      <c r="V842" s="301"/>
      <c r="W842" s="302"/>
      <c r="X842" s="301"/>
      <c r="Y842" s="302"/>
      <c r="Z842" s="301"/>
      <c r="AA842" s="302"/>
      <c r="AB842" s="301"/>
      <c r="AC842" s="302"/>
      <c r="AD842" s="301"/>
      <c r="AE842" s="302"/>
      <c r="AF842" s="301"/>
      <c r="AG842" s="302"/>
      <c r="AH842" s="301"/>
      <c r="AI842" s="302"/>
      <c r="AJ842" s="301"/>
      <c r="AK842" s="302"/>
      <c r="AL842" s="301"/>
      <c r="AM842" s="302"/>
      <c r="AN842" s="301"/>
      <c r="AO842" s="302"/>
      <c r="AP842" s="301"/>
      <c r="AQ842" s="302"/>
      <c r="AR842" s="301"/>
      <c r="AS842" s="302"/>
      <c r="AT842" s="301"/>
      <c r="AU842" s="302"/>
      <c r="AV842" s="301"/>
      <c r="AW842" s="302"/>
      <c r="AX842" s="301"/>
      <c r="AY842" s="302"/>
      <c r="AZ842" s="301"/>
      <c r="BA842" s="302"/>
      <c r="BB842" s="301"/>
    </row>
    <row r="843" spans="1:54" ht="14.25" customHeight="1" x14ac:dyDescent="0.25">
      <c r="A843" s="322"/>
      <c r="B843" s="301"/>
      <c r="C843" s="302"/>
      <c r="D843" s="301"/>
      <c r="E843" s="302"/>
      <c r="F843" s="301"/>
      <c r="G843" s="302"/>
      <c r="H843" s="301"/>
      <c r="I843" s="302"/>
      <c r="J843" s="301"/>
      <c r="K843" s="302"/>
      <c r="L843" s="301"/>
      <c r="M843" s="302"/>
      <c r="N843" s="301"/>
      <c r="O843" s="302"/>
      <c r="P843" s="301"/>
      <c r="Q843" s="302"/>
      <c r="R843" s="301"/>
      <c r="S843" s="302"/>
      <c r="T843" s="301"/>
      <c r="U843" s="302"/>
      <c r="V843" s="301"/>
      <c r="W843" s="302"/>
      <c r="X843" s="301"/>
      <c r="Y843" s="302"/>
      <c r="Z843" s="301"/>
      <c r="AA843" s="302"/>
      <c r="AB843" s="301"/>
      <c r="AC843" s="302"/>
      <c r="AD843" s="301"/>
      <c r="AE843" s="302"/>
      <c r="AF843" s="301"/>
      <c r="AG843" s="302"/>
      <c r="AH843" s="301"/>
      <c r="AI843" s="302"/>
      <c r="AJ843" s="301"/>
      <c r="AK843" s="302"/>
      <c r="AL843" s="301"/>
      <c r="AM843" s="302"/>
      <c r="AN843" s="301"/>
      <c r="AO843" s="302"/>
      <c r="AP843" s="301"/>
      <c r="AQ843" s="302"/>
      <c r="AR843" s="301"/>
      <c r="AS843" s="302"/>
      <c r="AT843" s="301"/>
      <c r="AU843" s="302"/>
      <c r="AV843" s="301"/>
      <c r="AW843" s="302"/>
      <c r="AX843" s="301"/>
      <c r="AY843" s="302"/>
      <c r="AZ843" s="301"/>
      <c r="BA843" s="302"/>
      <c r="BB843" s="301"/>
    </row>
    <row r="844" spans="1:54" ht="14.25" customHeight="1" x14ac:dyDescent="0.25">
      <c r="A844" s="322"/>
      <c r="B844" s="301"/>
      <c r="C844" s="302"/>
      <c r="D844" s="301"/>
      <c r="E844" s="302"/>
      <c r="F844" s="301"/>
      <c r="G844" s="302"/>
      <c r="H844" s="301"/>
      <c r="I844" s="302"/>
      <c r="J844" s="301"/>
      <c r="K844" s="302"/>
      <c r="L844" s="301"/>
      <c r="M844" s="302"/>
      <c r="N844" s="301"/>
      <c r="O844" s="302"/>
      <c r="P844" s="301"/>
      <c r="Q844" s="302"/>
      <c r="R844" s="301"/>
      <c r="S844" s="302"/>
      <c r="T844" s="301"/>
      <c r="U844" s="302"/>
      <c r="V844" s="301"/>
      <c r="W844" s="302"/>
      <c r="X844" s="301"/>
      <c r="Y844" s="302"/>
      <c r="Z844" s="301"/>
      <c r="AA844" s="302"/>
      <c r="AB844" s="301"/>
      <c r="AC844" s="302"/>
      <c r="AD844" s="301"/>
      <c r="AE844" s="302"/>
      <c r="AF844" s="301"/>
      <c r="AG844" s="302"/>
      <c r="AH844" s="301"/>
      <c r="AI844" s="302"/>
      <c r="AJ844" s="301"/>
      <c r="AK844" s="302"/>
      <c r="AL844" s="301"/>
      <c r="AM844" s="302"/>
      <c r="AN844" s="301"/>
      <c r="AO844" s="302"/>
      <c r="AP844" s="301"/>
      <c r="AQ844" s="302"/>
      <c r="AR844" s="301"/>
      <c r="AS844" s="302"/>
      <c r="AT844" s="301"/>
      <c r="AU844" s="302"/>
      <c r="AV844" s="301"/>
      <c r="AW844" s="302"/>
      <c r="AX844" s="301"/>
      <c r="AY844" s="302"/>
      <c r="AZ844" s="301"/>
      <c r="BA844" s="302"/>
      <c r="BB844" s="301"/>
    </row>
    <row r="845" spans="1:54" ht="14.25" customHeight="1" x14ac:dyDescent="0.25">
      <c r="A845" s="322"/>
      <c r="B845" s="301"/>
      <c r="C845" s="302"/>
      <c r="D845" s="301"/>
      <c r="E845" s="302"/>
      <c r="F845" s="301"/>
      <c r="G845" s="302"/>
      <c r="H845" s="301"/>
      <c r="I845" s="302"/>
      <c r="J845" s="301"/>
      <c r="K845" s="302"/>
      <c r="L845" s="301"/>
      <c r="M845" s="302"/>
      <c r="N845" s="301"/>
      <c r="O845" s="302"/>
      <c r="P845" s="301"/>
      <c r="Q845" s="302"/>
      <c r="R845" s="301"/>
      <c r="S845" s="302"/>
      <c r="T845" s="301"/>
      <c r="U845" s="302"/>
      <c r="V845" s="301"/>
      <c r="W845" s="302"/>
      <c r="X845" s="301"/>
      <c r="Y845" s="302"/>
      <c r="Z845" s="301"/>
      <c r="AA845" s="302"/>
      <c r="AB845" s="301"/>
      <c r="AC845" s="302"/>
      <c r="AD845" s="301"/>
      <c r="AE845" s="302"/>
      <c r="AF845" s="301"/>
      <c r="AG845" s="302"/>
      <c r="AH845" s="301"/>
      <c r="AI845" s="302"/>
      <c r="AJ845" s="301"/>
      <c r="AK845" s="302"/>
      <c r="AL845" s="301"/>
      <c r="AM845" s="302"/>
      <c r="AN845" s="301"/>
      <c r="AO845" s="302"/>
      <c r="AP845" s="301"/>
      <c r="AQ845" s="302"/>
      <c r="AR845" s="301"/>
      <c r="AS845" s="302"/>
      <c r="AT845" s="301"/>
      <c r="AU845" s="302"/>
      <c r="AV845" s="301"/>
      <c r="AW845" s="302"/>
      <c r="AX845" s="301"/>
      <c r="AY845" s="302"/>
      <c r="AZ845" s="301"/>
      <c r="BA845" s="302"/>
      <c r="BB845" s="301"/>
    </row>
    <row r="846" spans="1:54" ht="14.25" customHeight="1" x14ac:dyDescent="0.25">
      <c r="A846" s="322"/>
      <c r="B846" s="301"/>
      <c r="C846" s="302"/>
      <c r="D846" s="301"/>
      <c r="E846" s="302"/>
      <c r="F846" s="301"/>
      <c r="G846" s="302"/>
      <c r="H846" s="301"/>
      <c r="I846" s="302"/>
      <c r="J846" s="301"/>
      <c r="K846" s="302"/>
      <c r="L846" s="301"/>
      <c r="M846" s="302"/>
      <c r="N846" s="301"/>
      <c r="O846" s="302"/>
      <c r="P846" s="301"/>
      <c r="Q846" s="302"/>
      <c r="R846" s="301"/>
      <c r="S846" s="302"/>
      <c r="T846" s="301"/>
      <c r="U846" s="302"/>
      <c r="V846" s="301"/>
      <c r="W846" s="302"/>
      <c r="X846" s="301"/>
      <c r="Y846" s="302"/>
      <c r="Z846" s="301"/>
      <c r="AA846" s="302"/>
      <c r="AB846" s="301"/>
      <c r="AC846" s="302"/>
      <c r="AD846" s="301"/>
      <c r="AE846" s="302"/>
      <c r="AF846" s="301"/>
      <c r="AG846" s="302"/>
      <c r="AH846" s="301"/>
      <c r="AI846" s="302"/>
      <c r="AJ846" s="301"/>
      <c r="AK846" s="302"/>
      <c r="AL846" s="301"/>
      <c r="AM846" s="302"/>
      <c r="AN846" s="301"/>
      <c r="AO846" s="302"/>
      <c r="AP846" s="301"/>
      <c r="AQ846" s="302"/>
      <c r="AR846" s="301"/>
      <c r="AS846" s="302"/>
      <c r="AT846" s="301"/>
      <c r="AU846" s="302"/>
      <c r="AV846" s="301"/>
      <c r="AW846" s="302"/>
      <c r="AX846" s="301"/>
      <c r="AY846" s="302"/>
      <c r="AZ846" s="301"/>
      <c r="BA846" s="302"/>
      <c r="BB846" s="301"/>
    </row>
    <row r="847" spans="1:54" ht="14.25" customHeight="1" x14ac:dyDescent="0.25">
      <c r="A847" s="322"/>
      <c r="B847" s="301"/>
      <c r="C847" s="302"/>
      <c r="D847" s="301"/>
      <c r="E847" s="302"/>
      <c r="F847" s="301"/>
      <c r="G847" s="302"/>
      <c r="H847" s="301"/>
      <c r="I847" s="302"/>
      <c r="J847" s="301"/>
      <c r="K847" s="302"/>
      <c r="L847" s="301"/>
      <c r="M847" s="302"/>
      <c r="N847" s="301"/>
      <c r="O847" s="302"/>
      <c r="P847" s="301"/>
      <c r="Q847" s="302"/>
      <c r="R847" s="301"/>
      <c r="S847" s="302"/>
      <c r="T847" s="301"/>
      <c r="U847" s="302"/>
      <c r="V847" s="301"/>
      <c r="W847" s="302"/>
      <c r="X847" s="301"/>
      <c r="Y847" s="302"/>
      <c r="Z847" s="301"/>
      <c r="AA847" s="302"/>
      <c r="AB847" s="301"/>
      <c r="AC847" s="302"/>
      <c r="AD847" s="301"/>
      <c r="AE847" s="302"/>
      <c r="AF847" s="301"/>
      <c r="AG847" s="302"/>
      <c r="AH847" s="301"/>
      <c r="AI847" s="302"/>
      <c r="AJ847" s="301"/>
      <c r="AK847" s="302"/>
      <c r="AL847" s="301"/>
      <c r="AM847" s="302"/>
      <c r="AN847" s="301"/>
      <c r="AO847" s="302"/>
      <c r="AP847" s="301"/>
      <c r="AQ847" s="302"/>
      <c r="AR847" s="301"/>
      <c r="AS847" s="302"/>
      <c r="AT847" s="301"/>
      <c r="AU847" s="302"/>
      <c r="AV847" s="301"/>
      <c r="AW847" s="302"/>
      <c r="AX847" s="301"/>
      <c r="AY847" s="302"/>
      <c r="AZ847" s="301"/>
      <c r="BA847" s="302"/>
      <c r="BB847" s="301"/>
    </row>
    <row r="848" spans="1:54" ht="14.25" customHeight="1" x14ac:dyDescent="0.25">
      <c r="A848" s="322"/>
      <c r="B848" s="301"/>
      <c r="C848" s="302"/>
      <c r="D848" s="301"/>
      <c r="E848" s="302"/>
      <c r="F848" s="301"/>
      <c r="G848" s="302"/>
      <c r="H848" s="301"/>
      <c r="I848" s="302"/>
      <c r="J848" s="301"/>
      <c r="K848" s="302"/>
      <c r="L848" s="301"/>
      <c r="M848" s="302"/>
      <c r="N848" s="301"/>
      <c r="O848" s="302"/>
      <c r="P848" s="301"/>
      <c r="Q848" s="302"/>
      <c r="R848" s="301"/>
      <c r="S848" s="302"/>
      <c r="T848" s="301"/>
      <c r="U848" s="302"/>
      <c r="V848" s="301"/>
      <c r="W848" s="302"/>
      <c r="X848" s="301"/>
      <c r="Y848" s="302"/>
      <c r="Z848" s="301"/>
      <c r="AA848" s="302"/>
      <c r="AB848" s="301"/>
      <c r="AC848" s="302"/>
      <c r="AD848" s="301"/>
      <c r="AE848" s="302"/>
      <c r="AF848" s="301"/>
      <c r="AG848" s="302"/>
      <c r="AH848" s="301"/>
      <c r="AI848" s="302"/>
      <c r="AJ848" s="301"/>
      <c r="AK848" s="302"/>
      <c r="AL848" s="301"/>
      <c r="AM848" s="302"/>
      <c r="AN848" s="301"/>
      <c r="AO848" s="302"/>
      <c r="AP848" s="301"/>
      <c r="AQ848" s="302"/>
      <c r="AR848" s="301"/>
      <c r="AS848" s="302"/>
      <c r="AT848" s="301"/>
      <c r="AU848" s="302"/>
      <c r="AV848" s="301"/>
      <c r="AW848" s="302"/>
      <c r="AX848" s="301"/>
      <c r="AY848" s="302"/>
      <c r="AZ848" s="301"/>
      <c r="BA848" s="302"/>
      <c r="BB848" s="301"/>
    </row>
    <row r="849" spans="1:54" ht="14.25" customHeight="1" x14ac:dyDescent="0.25">
      <c r="A849" s="322"/>
      <c r="B849" s="301"/>
      <c r="C849" s="302"/>
      <c r="D849" s="301"/>
      <c r="E849" s="302"/>
      <c r="F849" s="301"/>
      <c r="G849" s="302"/>
      <c r="H849" s="301"/>
      <c r="I849" s="302"/>
      <c r="J849" s="301"/>
      <c r="K849" s="302"/>
      <c r="L849" s="301"/>
      <c r="M849" s="302"/>
      <c r="N849" s="301"/>
      <c r="O849" s="302"/>
      <c r="P849" s="301"/>
      <c r="Q849" s="302"/>
      <c r="R849" s="301"/>
      <c r="S849" s="302"/>
      <c r="T849" s="301"/>
      <c r="U849" s="302"/>
      <c r="V849" s="301"/>
      <c r="W849" s="302"/>
      <c r="X849" s="301"/>
      <c r="Y849" s="302"/>
      <c r="Z849" s="301"/>
      <c r="AA849" s="302"/>
      <c r="AB849" s="301"/>
      <c r="AC849" s="302"/>
      <c r="AD849" s="301"/>
      <c r="AE849" s="302"/>
      <c r="AF849" s="301"/>
      <c r="AG849" s="302"/>
      <c r="AH849" s="301"/>
      <c r="AI849" s="302"/>
      <c r="AJ849" s="301"/>
      <c r="AK849" s="302"/>
      <c r="AL849" s="301"/>
      <c r="AM849" s="302"/>
      <c r="AN849" s="301"/>
      <c r="AO849" s="302"/>
      <c r="AP849" s="301"/>
      <c r="AQ849" s="302"/>
      <c r="AR849" s="301"/>
      <c r="AS849" s="302"/>
      <c r="AT849" s="301"/>
      <c r="AU849" s="302"/>
      <c r="AV849" s="301"/>
      <c r="AW849" s="302"/>
      <c r="AX849" s="301"/>
      <c r="AY849" s="302"/>
      <c r="AZ849" s="301"/>
      <c r="BA849" s="302"/>
      <c r="BB849" s="301"/>
    </row>
    <row r="850" spans="1:54" ht="14.25" customHeight="1" x14ac:dyDescent="0.25">
      <c r="A850" s="322"/>
      <c r="B850" s="301"/>
      <c r="C850" s="302"/>
      <c r="D850" s="301"/>
      <c r="E850" s="302"/>
      <c r="F850" s="301"/>
      <c r="G850" s="302"/>
      <c r="H850" s="301"/>
      <c r="I850" s="302"/>
      <c r="J850" s="301"/>
      <c r="K850" s="302"/>
      <c r="L850" s="301"/>
      <c r="M850" s="302"/>
      <c r="N850" s="301"/>
      <c r="O850" s="302"/>
      <c r="P850" s="301"/>
      <c r="Q850" s="302"/>
      <c r="R850" s="301"/>
      <c r="S850" s="302"/>
      <c r="T850" s="301"/>
      <c r="U850" s="302"/>
      <c r="V850" s="301"/>
      <c r="W850" s="302"/>
      <c r="X850" s="301"/>
      <c r="Y850" s="302"/>
      <c r="Z850" s="301"/>
      <c r="AA850" s="302"/>
      <c r="AB850" s="301"/>
      <c r="AC850" s="302"/>
      <c r="AD850" s="301"/>
      <c r="AE850" s="302"/>
      <c r="AF850" s="301"/>
      <c r="AG850" s="302"/>
      <c r="AH850" s="301"/>
      <c r="AI850" s="302"/>
      <c r="AJ850" s="301"/>
      <c r="AK850" s="302"/>
      <c r="AL850" s="301"/>
      <c r="AM850" s="302"/>
      <c r="AN850" s="301"/>
      <c r="AO850" s="302"/>
      <c r="AP850" s="301"/>
      <c r="AQ850" s="302"/>
      <c r="AR850" s="301"/>
      <c r="AS850" s="302"/>
      <c r="AT850" s="301"/>
      <c r="AU850" s="302"/>
      <c r="AV850" s="301"/>
      <c r="AW850" s="302"/>
      <c r="AX850" s="301"/>
      <c r="AY850" s="302"/>
      <c r="AZ850" s="301"/>
      <c r="BA850" s="302"/>
      <c r="BB850" s="301"/>
    </row>
    <row r="851" spans="1:54" ht="14.25" customHeight="1" x14ac:dyDescent="0.25">
      <c r="A851" s="322"/>
      <c r="B851" s="301"/>
      <c r="C851" s="302"/>
      <c r="D851" s="301"/>
      <c r="E851" s="302"/>
      <c r="F851" s="301"/>
      <c r="G851" s="302"/>
      <c r="H851" s="301"/>
      <c r="I851" s="302"/>
      <c r="J851" s="301"/>
      <c r="K851" s="302"/>
      <c r="L851" s="301"/>
      <c r="M851" s="302"/>
      <c r="N851" s="301"/>
      <c r="O851" s="302"/>
      <c r="P851" s="301"/>
      <c r="Q851" s="302"/>
      <c r="R851" s="301"/>
      <c r="S851" s="302"/>
      <c r="T851" s="301"/>
      <c r="U851" s="302"/>
      <c r="V851" s="301"/>
      <c r="W851" s="302"/>
      <c r="X851" s="301"/>
      <c r="Y851" s="302"/>
      <c r="Z851" s="301"/>
      <c r="AA851" s="302"/>
      <c r="AB851" s="301"/>
      <c r="AC851" s="302"/>
      <c r="AD851" s="301"/>
      <c r="AE851" s="302"/>
      <c r="AF851" s="301"/>
      <c r="AG851" s="302"/>
      <c r="AH851" s="301"/>
      <c r="AI851" s="302"/>
      <c r="AJ851" s="301"/>
      <c r="AK851" s="302"/>
      <c r="AL851" s="301"/>
      <c r="AM851" s="302"/>
      <c r="AN851" s="301"/>
      <c r="AO851" s="302"/>
      <c r="AP851" s="301"/>
      <c r="AQ851" s="302"/>
      <c r="AR851" s="301"/>
      <c r="AS851" s="302"/>
      <c r="AT851" s="301"/>
      <c r="AU851" s="302"/>
      <c r="AV851" s="301"/>
      <c r="AW851" s="302"/>
      <c r="AX851" s="301"/>
      <c r="AY851" s="302"/>
      <c r="AZ851" s="301"/>
      <c r="BA851" s="302"/>
      <c r="BB851" s="301"/>
    </row>
    <row r="852" spans="1:54" ht="14.25" customHeight="1" x14ac:dyDescent="0.25">
      <c r="A852" s="322"/>
      <c r="B852" s="301"/>
      <c r="C852" s="302"/>
      <c r="D852" s="301"/>
      <c r="E852" s="302"/>
      <c r="F852" s="301"/>
      <c r="G852" s="302"/>
      <c r="H852" s="301"/>
      <c r="I852" s="302"/>
      <c r="J852" s="301"/>
      <c r="K852" s="302"/>
      <c r="L852" s="301"/>
      <c r="M852" s="302"/>
      <c r="N852" s="301"/>
      <c r="O852" s="302"/>
      <c r="P852" s="301"/>
      <c r="Q852" s="302"/>
      <c r="R852" s="301"/>
      <c r="S852" s="302"/>
      <c r="T852" s="301"/>
      <c r="U852" s="302"/>
      <c r="V852" s="301"/>
      <c r="W852" s="302"/>
      <c r="X852" s="301"/>
      <c r="Y852" s="302"/>
      <c r="Z852" s="301"/>
      <c r="AA852" s="302"/>
      <c r="AB852" s="301"/>
      <c r="AC852" s="302"/>
      <c r="AD852" s="301"/>
      <c r="AE852" s="302"/>
      <c r="AF852" s="301"/>
      <c r="AG852" s="302"/>
      <c r="AH852" s="301"/>
      <c r="AI852" s="302"/>
      <c r="AJ852" s="301"/>
      <c r="AK852" s="302"/>
      <c r="AL852" s="301"/>
      <c r="AM852" s="302"/>
      <c r="AN852" s="301"/>
      <c r="AO852" s="302"/>
      <c r="AP852" s="301"/>
      <c r="AQ852" s="302"/>
      <c r="AR852" s="301"/>
      <c r="AS852" s="302"/>
      <c r="AT852" s="301"/>
      <c r="AU852" s="302"/>
      <c r="AV852" s="301"/>
      <c r="AW852" s="302"/>
      <c r="AX852" s="301"/>
      <c r="AY852" s="302"/>
      <c r="AZ852" s="301"/>
      <c r="BA852" s="302"/>
      <c r="BB852" s="301"/>
    </row>
    <row r="853" spans="1:54" ht="14.25" customHeight="1" x14ac:dyDescent="0.25">
      <c r="A853" s="322"/>
      <c r="B853" s="301"/>
      <c r="C853" s="302"/>
      <c r="D853" s="301"/>
      <c r="E853" s="302"/>
      <c r="F853" s="301"/>
      <c r="G853" s="302"/>
      <c r="H853" s="301"/>
      <c r="I853" s="302"/>
      <c r="J853" s="301"/>
      <c r="K853" s="302"/>
      <c r="L853" s="301"/>
      <c r="M853" s="302"/>
      <c r="N853" s="301"/>
      <c r="O853" s="302"/>
      <c r="P853" s="301"/>
      <c r="Q853" s="302"/>
      <c r="R853" s="301"/>
      <c r="S853" s="302"/>
      <c r="T853" s="301"/>
      <c r="U853" s="302"/>
      <c r="V853" s="301"/>
      <c r="W853" s="302"/>
      <c r="X853" s="301"/>
      <c r="Y853" s="302"/>
      <c r="Z853" s="301"/>
      <c r="AA853" s="302"/>
      <c r="AB853" s="301"/>
      <c r="AC853" s="302"/>
      <c r="AD853" s="301"/>
      <c r="AE853" s="302"/>
      <c r="AF853" s="301"/>
      <c r="AG853" s="302"/>
      <c r="AH853" s="301"/>
      <c r="AI853" s="302"/>
      <c r="AJ853" s="301"/>
      <c r="AK853" s="302"/>
      <c r="AL853" s="301"/>
      <c r="AM853" s="302"/>
      <c r="AN853" s="301"/>
      <c r="AO853" s="302"/>
      <c r="AP853" s="301"/>
      <c r="AQ853" s="302"/>
      <c r="AR853" s="301"/>
      <c r="AS853" s="302"/>
      <c r="AT853" s="301"/>
      <c r="AU853" s="302"/>
      <c r="AV853" s="301"/>
      <c r="AW853" s="302"/>
      <c r="AX853" s="301"/>
      <c r="AY853" s="302"/>
      <c r="AZ853" s="301"/>
      <c r="BA853" s="302"/>
      <c r="BB853" s="301"/>
    </row>
    <row r="854" spans="1:54" ht="14.25" customHeight="1" x14ac:dyDescent="0.25">
      <c r="A854" s="322"/>
      <c r="B854" s="301"/>
      <c r="C854" s="302"/>
      <c r="D854" s="301"/>
      <c r="E854" s="302"/>
      <c r="F854" s="301"/>
      <c r="G854" s="302"/>
      <c r="H854" s="301"/>
      <c r="I854" s="302"/>
      <c r="J854" s="301"/>
      <c r="K854" s="302"/>
      <c r="L854" s="301"/>
      <c r="M854" s="302"/>
      <c r="N854" s="301"/>
      <c r="O854" s="302"/>
      <c r="P854" s="301"/>
      <c r="Q854" s="302"/>
      <c r="R854" s="301"/>
      <c r="S854" s="302"/>
      <c r="T854" s="301"/>
      <c r="U854" s="302"/>
      <c r="V854" s="301"/>
      <c r="W854" s="302"/>
      <c r="X854" s="301"/>
      <c r="Y854" s="302"/>
      <c r="Z854" s="301"/>
      <c r="AA854" s="302"/>
      <c r="AB854" s="301"/>
      <c r="AC854" s="302"/>
      <c r="AD854" s="301"/>
      <c r="AE854" s="302"/>
      <c r="AF854" s="301"/>
      <c r="AG854" s="302"/>
      <c r="AH854" s="301"/>
      <c r="AI854" s="302"/>
      <c r="AJ854" s="301"/>
      <c r="AK854" s="302"/>
      <c r="AL854" s="301"/>
      <c r="AM854" s="302"/>
      <c r="AN854" s="301"/>
      <c r="AO854" s="302"/>
      <c r="AP854" s="301"/>
      <c r="AQ854" s="302"/>
      <c r="AR854" s="301"/>
      <c r="AS854" s="302"/>
      <c r="AT854" s="301"/>
      <c r="AU854" s="302"/>
      <c r="AV854" s="301"/>
      <c r="AW854" s="302"/>
      <c r="AX854" s="301"/>
      <c r="AY854" s="302"/>
      <c r="AZ854" s="301"/>
      <c r="BA854" s="302"/>
      <c r="BB854" s="301"/>
    </row>
    <row r="855" spans="1:54" ht="14.25" customHeight="1" x14ac:dyDescent="0.25">
      <c r="A855" s="322"/>
      <c r="B855" s="301"/>
      <c r="C855" s="302"/>
      <c r="D855" s="301"/>
      <c r="E855" s="302"/>
      <c r="F855" s="301"/>
      <c r="G855" s="302"/>
      <c r="H855" s="301"/>
      <c r="I855" s="302"/>
      <c r="J855" s="301"/>
      <c r="K855" s="302"/>
      <c r="L855" s="301"/>
      <c r="M855" s="302"/>
      <c r="N855" s="301"/>
      <c r="O855" s="302"/>
      <c r="P855" s="301"/>
      <c r="Q855" s="302"/>
      <c r="R855" s="301"/>
      <c r="S855" s="302"/>
      <c r="T855" s="301"/>
      <c r="U855" s="302"/>
      <c r="V855" s="301"/>
      <c r="W855" s="302"/>
      <c r="X855" s="301"/>
      <c r="Y855" s="302"/>
      <c r="Z855" s="301"/>
      <c r="AA855" s="302"/>
      <c r="AB855" s="301"/>
      <c r="AC855" s="302"/>
      <c r="AD855" s="301"/>
      <c r="AE855" s="302"/>
      <c r="AF855" s="301"/>
      <c r="AG855" s="302"/>
      <c r="AH855" s="301"/>
      <c r="AI855" s="302"/>
      <c r="AJ855" s="301"/>
      <c r="AK855" s="302"/>
      <c r="AL855" s="301"/>
      <c r="AM855" s="302"/>
      <c r="AN855" s="301"/>
      <c r="AO855" s="302"/>
      <c r="AP855" s="301"/>
      <c r="AQ855" s="302"/>
      <c r="AR855" s="301"/>
      <c r="AS855" s="302"/>
      <c r="AT855" s="301"/>
      <c r="AU855" s="302"/>
      <c r="AV855" s="301"/>
      <c r="AW855" s="302"/>
      <c r="AX855" s="301"/>
      <c r="AY855" s="302"/>
      <c r="AZ855" s="301"/>
      <c r="BA855" s="302"/>
      <c r="BB855" s="301"/>
    </row>
    <row r="856" spans="1:54" ht="14.25" customHeight="1" x14ac:dyDescent="0.25">
      <c r="A856" s="322"/>
      <c r="B856" s="301"/>
      <c r="C856" s="302"/>
      <c r="D856" s="301"/>
      <c r="E856" s="302"/>
      <c r="F856" s="301"/>
      <c r="G856" s="302"/>
      <c r="H856" s="301"/>
      <c r="I856" s="302"/>
      <c r="J856" s="301"/>
      <c r="K856" s="302"/>
      <c r="L856" s="301"/>
      <c r="M856" s="302"/>
      <c r="N856" s="301"/>
      <c r="O856" s="302"/>
      <c r="P856" s="301"/>
      <c r="Q856" s="302"/>
      <c r="R856" s="301"/>
      <c r="S856" s="302"/>
      <c r="T856" s="301"/>
      <c r="U856" s="302"/>
      <c r="V856" s="301"/>
      <c r="W856" s="302"/>
      <c r="X856" s="301"/>
      <c r="Y856" s="302"/>
      <c r="Z856" s="301"/>
      <c r="AA856" s="302"/>
      <c r="AB856" s="301"/>
      <c r="AC856" s="302"/>
      <c r="AD856" s="301"/>
      <c r="AE856" s="302"/>
      <c r="AF856" s="301"/>
      <c r="AG856" s="302"/>
      <c r="AH856" s="301"/>
      <c r="AI856" s="302"/>
      <c r="AJ856" s="301"/>
      <c r="AK856" s="302"/>
      <c r="AL856" s="301"/>
      <c r="AM856" s="302"/>
      <c r="AN856" s="301"/>
      <c r="AO856" s="302"/>
      <c r="AP856" s="301"/>
      <c r="AQ856" s="302"/>
      <c r="AR856" s="301"/>
      <c r="AS856" s="302"/>
      <c r="AT856" s="301"/>
      <c r="AU856" s="302"/>
      <c r="AV856" s="301"/>
      <c r="AW856" s="302"/>
      <c r="AX856" s="301"/>
      <c r="AY856" s="302"/>
      <c r="AZ856" s="301"/>
      <c r="BA856" s="302"/>
      <c r="BB856" s="301"/>
    </row>
    <row r="857" spans="1:54" ht="14.25" customHeight="1" x14ac:dyDescent="0.25">
      <c r="A857" s="322"/>
      <c r="B857" s="301"/>
      <c r="C857" s="302"/>
      <c r="D857" s="301"/>
      <c r="E857" s="302"/>
      <c r="F857" s="301"/>
      <c r="G857" s="302"/>
      <c r="H857" s="301"/>
      <c r="I857" s="302"/>
      <c r="J857" s="301"/>
      <c r="K857" s="302"/>
      <c r="L857" s="301"/>
      <c r="M857" s="302"/>
      <c r="N857" s="301"/>
      <c r="O857" s="302"/>
      <c r="P857" s="301"/>
      <c r="Q857" s="302"/>
      <c r="R857" s="301"/>
      <c r="S857" s="302"/>
      <c r="T857" s="301"/>
      <c r="U857" s="302"/>
      <c r="V857" s="301"/>
      <c r="W857" s="302"/>
      <c r="X857" s="301"/>
      <c r="Y857" s="302"/>
      <c r="Z857" s="301"/>
      <c r="AA857" s="302"/>
      <c r="AB857" s="301"/>
      <c r="AC857" s="302"/>
      <c r="AD857" s="301"/>
      <c r="AE857" s="302"/>
      <c r="AF857" s="301"/>
      <c r="AG857" s="302"/>
      <c r="AH857" s="301"/>
      <c r="AI857" s="302"/>
      <c r="AJ857" s="301"/>
      <c r="AK857" s="302"/>
      <c r="AL857" s="301"/>
      <c r="AM857" s="302"/>
      <c r="AN857" s="301"/>
      <c r="AO857" s="302"/>
      <c r="AP857" s="301"/>
      <c r="AQ857" s="302"/>
      <c r="AR857" s="301"/>
      <c r="AS857" s="302"/>
      <c r="AT857" s="301"/>
      <c r="AU857" s="302"/>
      <c r="AV857" s="301"/>
      <c r="AW857" s="302"/>
      <c r="AX857" s="301"/>
      <c r="AY857" s="302"/>
      <c r="AZ857" s="301"/>
      <c r="BA857" s="302"/>
      <c r="BB857" s="301"/>
    </row>
    <row r="858" spans="1:54" ht="14.25" customHeight="1" x14ac:dyDescent="0.25">
      <c r="A858" s="322"/>
      <c r="B858" s="301"/>
      <c r="C858" s="302"/>
      <c r="D858" s="301"/>
      <c r="E858" s="302"/>
      <c r="F858" s="301"/>
      <c r="G858" s="302"/>
      <c r="H858" s="301"/>
      <c r="I858" s="302"/>
      <c r="J858" s="301"/>
      <c r="K858" s="302"/>
      <c r="L858" s="301"/>
      <c r="M858" s="302"/>
      <c r="N858" s="301"/>
      <c r="O858" s="302"/>
      <c r="P858" s="301"/>
      <c r="Q858" s="302"/>
      <c r="R858" s="301"/>
      <c r="S858" s="302"/>
      <c r="T858" s="301"/>
      <c r="U858" s="302"/>
      <c r="V858" s="301"/>
      <c r="W858" s="302"/>
      <c r="X858" s="301"/>
      <c r="Y858" s="302"/>
      <c r="Z858" s="301"/>
      <c r="AA858" s="302"/>
      <c r="AB858" s="301"/>
      <c r="AC858" s="302"/>
      <c r="AD858" s="301"/>
      <c r="AE858" s="302"/>
      <c r="AF858" s="301"/>
      <c r="AG858" s="302"/>
      <c r="AH858" s="301"/>
      <c r="AI858" s="302"/>
      <c r="AJ858" s="301"/>
      <c r="AK858" s="302"/>
      <c r="AL858" s="301"/>
      <c r="AM858" s="302"/>
      <c r="AN858" s="301"/>
      <c r="AO858" s="302"/>
      <c r="AP858" s="301"/>
      <c r="AQ858" s="302"/>
      <c r="AR858" s="301"/>
      <c r="AS858" s="302"/>
      <c r="AT858" s="301"/>
      <c r="AU858" s="302"/>
      <c r="AV858" s="301"/>
      <c r="AW858" s="302"/>
      <c r="AX858" s="301"/>
      <c r="AY858" s="302"/>
      <c r="AZ858" s="301"/>
      <c r="BA858" s="302"/>
      <c r="BB858" s="301"/>
    </row>
    <row r="859" spans="1:54" ht="14.25" customHeight="1" x14ac:dyDescent="0.25">
      <c r="A859" s="322"/>
      <c r="B859" s="301"/>
      <c r="C859" s="302"/>
      <c r="D859" s="301"/>
      <c r="E859" s="302"/>
      <c r="F859" s="301"/>
      <c r="G859" s="302"/>
      <c r="H859" s="301"/>
      <c r="I859" s="302"/>
      <c r="J859" s="301"/>
      <c r="K859" s="302"/>
      <c r="L859" s="301"/>
      <c r="M859" s="302"/>
      <c r="N859" s="301"/>
      <c r="O859" s="302"/>
      <c r="P859" s="301"/>
      <c r="Q859" s="302"/>
      <c r="R859" s="301"/>
      <c r="S859" s="302"/>
      <c r="T859" s="301"/>
      <c r="U859" s="302"/>
      <c r="V859" s="301"/>
      <c r="W859" s="302"/>
      <c r="X859" s="301"/>
      <c r="Y859" s="302"/>
      <c r="Z859" s="301"/>
      <c r="AA859" s="302"/>
      <c r="AB859" s="301"/>
      <c r="AC859" s="302"/>
      <c r="AD859" s="301"/>
      <c r="AE859" s="302"/>
      <c r="AF859" s="301"/>
      <c r="AG859" s="302"/>
      <c r="AH859" s="301"/>
      <c r="AI859" s="302"/>
      <c r="AJ859" s="301"/>
      <c r="AK859" s="302"/>
      <c r="AL859" s="301"/>
      <c r="AM859" s="302"/>
      <c r="AN859" s="301"/>
      <c r="AO859" s="302"/>
      <c r="AP859" s="301"/>
      <c r="AQ859" s="302"/>
      <c r="AR859" s="301"/>
      <c r="AS859" s="302"/>
      <c r="AT859" s="301"/>
      <c r="AU859" s="302"/>
      <c r="AV859" s="301"/>
      <c r="AW859" s="302"/>
      <c r="AX859" s="301"/>
      <c r="AY859" s="302"/>
      <c r="AZ859" s="301"/>
      <c r="BA859" s="302"/>
      <c r="BB859" s="301"/>
    </row>
    <row r="860" spans="1:54" ht="14.25" customHeight="1" x14ac:dyDescent="0.25">
      <c r="A860" s="322"/>
      <c r="B860" s="301"/>
      <c r="C860" s="302"/>
      <c r="D860" s="301"/>
      <c r="E860" s="302"/>
      <c r="F860" s="301"/>
      <c r="G860" s="302"/>
      <c r="H860" s="301"/>
      <c r="I860" s="302"/>
      <c r="J860" s="301"/>
      <c r="K860" s="302"/>
      <c r="L860" s="301"/>
      <c r="M860" s="302"/>
      <c r="N860" s="301"/>
      <c r="O860" s="302"/>
      <c r="P860" s="301"/>
      <c r="Q860" s="302"/>
      <c r="R860" s="301"/>
      <c r="S860" s="302"/>
      <c r="T860" s="301"/>
      <c r="U860" s="302"/>
      <c r="V860" s="301"/>
      <c r="W860" s="302"/>
      <c r="X860" s="301"/>
      <c r="Y860" s="302"/>
      <c r="Z860" s="301"/>
      <c r="AA860" s="302"/>
      <c r="AB860" s="301"/>
      <c r="AC860" s="302"/>
      <c r="AD860" s="301"/>
      <c r="AE860" s="302"/>
      <c r="AF860" s="301"/>
      <c r="AG860" s="302"/>
      <c r="AH860" s="301"/>
      <c r="AI860" s="302"/>
      <c r="AJ860" s="301"/>
      <c r="AK860" s="302"/>
      <c r="AL860" s="301"/>
      <c r="AM860" s="302"/>
      <c r="AN860" s="301"/>
      <c r="AO860" s="302"/>
      <c r="AP860" s="301"/>
      <c r="AQ860" s="302"/>
      <c r="AR860" s="301"/>
      <c r="AS860" s="302"/>
      <c r="AT860" s="301"/>
      <c r="AU860" s="302"/>
      <c r="AV860" s="301"/>
      <c r="AW860" s="302"/>
      <c r="AX860" s="301"/>
      <c r="AY860" s="302"/>
      <c r="AZ860" s="301"/>
      <c r="BA860" s="302"/>
      <c r="BB860" s="301"/>
    </row>
    <row r="861" spans="1:54" ht="14.25" customHeight="1" x14ac:dyDescent="0.25">
      <c r="A861" s="322"/>
      <c r="B861" s="301"/>
      <c r="C861" s="302"/>
      <c r="D861" s="301"/>
      <c r="E861" s="302"/>
      <c r="F861" s="301"/>
      <c r="G861" s="302"/>
      <c r="H861" s="301"/>
      <c r="I861" s="302"/>
      <c r="J861" s="301"/>
      <c r="K861" s="302"/>
      <c r="L861" s="301"/>
      <c r="M861" s="302"/>
      <c r="N861" s="301"/>
      <c r="O861" s="302"/>
      <c r="P861" s="301"/>
      <c r="Q861" s="302"/>
      <c r="R861" s="301"/>
      <c r="S861" s="302"/>
      <c r="T861" s="301"/>
      <c r="U861" s="302"/>
      <c r="V861" s="301"/>
      <c r="W861" s="302"/>
      <c r="X861" s="301"/>
      <c r="Y861" s="302"/>
      <c r="Z861" s="301"/>
      <c r="AA861" s="302"/>
      <c r="AB861" s="301"/>
      <c r="AC861" s="302"/>
      <c r="AD861" s="301"/>
      <c r="AE861" s="302"/>
      <c r="AF861" s="301"/>
      <c r="AG861" s="302"/>
      <c r="AH861" s="301"/>
      <c r="AI861" s="302"/>
      <c r="AJ861" s="301"/>
      <c r="AK861" s="302"/>
      <c r="AL861" s="301"/>
      <c r="AM861" s="302"/>
      <c r="AN861" s="301"/>
      <c r="AO861" s="302"/>
      <c r="AP861" s="301"/>
      <c r="AQ861" s="302"/>
      <c r="AR861" s="301"/>
      <c r="AS861" s="302"/>
      <c r="AT861" s="301"/>
      <c r="AU861" s="302"/>
      <c r="AV861" s="301"/>
      <c r="AW861" s="302"/>
      <c r="AX861" s="301"/>
      <c r="AY861" s="302"/>
      <c r="AZ861" s="301"/>
      <c r="BA861" s="302"/>
      <c r="BB861" s="301"/>
    </row>
    <row r="862" spans="1:54" ht="14.25" customHeight="1" x14ac:dyDescent="0.25">
      <c r="A862" s="322"/>
      <c r="B862" s="301"/>
      <c r="C862" s="302"/>
      <c r="D862" s="301"/>
      <c r="E862" s="302"/>
      <c r="F862" s="301"/>
      <c r="G862" s="302"/>
      <c r="H862" s="301"/>
      <c r="I862" s="302"/>
      <c r="J862" s="301"/>
      <c r="K862" s="302"/>
      <c r="L862" s="301"/>
      <c r="M862" s="302"/>
      <c r="N862" s="301"/>
      <c r="O862" s="302"/>
      <c r="P862" s="301"/>
      <c r="Q862" s="302"/>
      <c r="R862" s="301"/>
      <c r="S862" s="302"/>
      <c r="T862" s="301"/>
      <c r="U862" s="302"/>
      <c r="V862" s="301"/>
      <c r="W862" s="302"/>
      <c r="X862" s="301"/>
      <c r="Y862" s="302"/>
      <c r="Z862" s="301"/>
      <c r="AA862" s="302"/>
      <c r="AB862" s="301"/>
      <c r="AC862" s="302"/>
      <c r="AD862" s="301"/>
      <c r="AE862" s="302"/>
      <c r="AF862" s="301"/>
      <c r="AG862" s="302"/>
      <c r="AH862" s="301"/>
      <c r="AI862" s="302"/>
      <c r="AJ862" s="301"/>
      <c r="AK862" s="302"/>
      <c r="AL862" s="301"/>
      <c r="AM862" s="302"/>
      <c r="AN862" s="301"/>
      <c r="AO862" s="302"/>
      <c r="AP862" s="301"/>
      <c r="AQ862" s="302"/>
      <c r="AR862" s="301"/>
      <c r="AS862" s="302"/>
      <c r="AT862" s="301"/>
      <c r="AU862" s="302"/>
      <c r="AV862" s="301"/>
      <c r="AW862" s="302"/>
      <c r="AX862" s="301"/>
      <c r="AY862" s="302"/>
      <c r="AZ862" s="301"/>
      <c r="BA862" s="302"/>
      <c r="BB862" s="301"/>
    </row>
    <row r="863" spans="1:54" ht="14.25" customHeight="1" x14ac:dyDescent="0.25">
      <c r="A863" s="322"/>
      <c r="B863" s="301"/>
      <c r="C863" s="302"/>
      <c r="D863" s="301"/>
      <c r="E863" s="302"/>
      <c r="F863" s="301"/>
      <c r="G863" s="302"/>
      <c r="H863" s="301"/>
      <c r="I863" s="302"/>
      <c r="J863" s="301"/>
      <c r="K863" s="302"/>
      <c r="L863" s="301"/>
      <c r="M863" s="302"/>
      <c r="N863" s="301"/>
      <c r="O863" s="302"/>
      <c r="P863" s="301"/>
      <c r="Q863" s="302"/>
      <c r="R863" s="301"/>
      <c r="S863" s="302"/>
      <c r="T863" s="301"/>
      <c r="U863" s="302"/>
      <c r="V863" s="301"/>
      <c r="W863" s="302"/>
      <c r="X863" s="301"/>
      <c r="Y863" s="302"/>
      <c r="Z863" s="301"/>
      <c r="AA863" s="302"/>
      <c r="AB863" s="301"/>
      <c r="AC863" s="302"/>
      <c r="AD863" s="301"/>
      <c r="AE863" s="302"/>
      <c r="AF863" s="301"/>
      <c r="AG863" s="302"/>
      <c r="AH863" s="301"/>
      <c r="AI863" s="302"/>
      <c r="AJ863" s="301"/>
      <c r="AK863" s="302"/>
      <c r="AL863" s="301"/>
      <c r="AM863" s="302"/>
      <c r="AN863" s="301"/>
      <c r="AO863" s="302"/>
      <c r="AP863" s="301"/>
      <c r="AQ863" s="302"/>
      <c r="AR863" s="301"/>
      <c r="AS863" s="302"/>
      <c r="AT863" s="301"/>
      <c r="AU863" s="302"/>
      <c r="AV863" s="301"/>
      <c r="AW863" s="302"/>
      <c r="AX863" s="301"/>
      <c r="AY863" s="302"/>
      <c r="AZ863" s="301"/>
      <c r="BA863" s="302"/>
      <c r="BB863" s="301"/>
    </row>
    <row r="864" spans="1:54" ht="14.25" customHeight="1" x14ac:dyDescent="0.25">
      <c r="A864" s="322"/>
      <c r="B864" s="301"/>
      <c r="C864" s="302"/>
      <c r="D864" s="301"/>
      <c r="E864" s="302"/>
      <c r="F864" s="301"/>
      <c r="G864" s="302"/>
      <c r="H864" s="301"/>
      <c r="I864" s="302"/>
      <c r="J864" s="301"/>
      <c r="K864" s="302"/>
      <c r="L864" s="301"/>
      <c r="M864" s="302"/>
      <c r="N864" s="301"/>
      <c r="O864" s="302"/>
      <c r="P864" s="301"/>
      <c r="Q864" s="302"/>
      <c r="R864" s="301"/>
      <c r="S864" s="302"/>
      <c r="T864" s="301"/>
      <c r="U864" s="302"/>
      <c r="V864" s="301"/>
      <c r="W864" s="302"/>
      <c r="X864" s="301"/>
      <c r="Y864" s="302"/>
      <c r="Z864" s="301"/>
      <c r="AA864" s="302"/>
      <c r="AB864" s="301"/>
      <c r="AC864" s="302"/>
      <c r="AD864" s="301"/>
      <c r="AE864" s="302"/>
      <c r="AF864" s="301"/>
      <c r="AG864" s="302"/>
      <c r="AH864" s="301"/>
      <c r="AI864" s="302"/>
      <c r="AJ864" s="301"/>
      <c r="AK864" s="302"/>
      <c r="AL864" s="301"/>
      <c r="AM864" s="302"/>
      <c r="AN864" s="301"/>
      <c r="AO864" s="302"/>
      <c r="AP864" s="301"/>
      <c r="AQ864" s="302"/>
      <c r="AR864" s="301"/>
      <c r="AS864" s="302"/>
      <c r="AT864" s="301"/>
      <c r="AU864" s="302"/>
      <c r="AV864" s="301"/>
      <c r="AW864" s="302"/>
      <c r="AX864" s="301"/>
      <c r="AY864" s="302"/>
      <c r="AZ864" s="301"/>
      <c r="BA864" s="302"/>
      <c r="BB864" s="301"/>
    </row>
    <row r="865" spans="1:54" ht="14.25" customHeight="1" x14ac:dyDescent="0.25">
      <c r="A865" s="322"/>
      <c r="B865" s="301"/>
      <c r="C865" s="302"/>
      <c r="D865" s="301"/>
      <c r="E865" s="302"/>
      <c r="F865" s="301"/>
      <c r="G865" s="302"/>
      <c r="H865" s="301"/>
      <c r="I865" s="302"/>
      <c r="J865" s="301"/>
      <c r="K865" s="302"/>
      <c r="L865" s="301"/>
      <c r="M865" s="302"/>
      <c r="N865" s="301"/>
      <c r="O865" s="302"/>
      <c r="P865" s="301"/>
      <c r="Q865" s="302"/>
      <c r="R865" s="301"/>
      <c r="S865" s="302"/>
      <c r="T865" s="301"/>
      <c r="U865" s="302"/>
      <c r="V865" s="301"/>
      <c r="W865" s="302"/>
      <c r="X865" s="301"/>
      <c r="Y865" s="302"/>
      <c r="Z865" s="301"/>
      <c r="AA865" s="302"/>
      <c r="AB865" s="301"/>
      <c r="AC865" s="302"/>
      <c r="AD865" s="301"/>
      <c r="AE865" s="302"/>
      <c r="AF865" s="301"/>
      <c r="AG865" s="302"/>
      <c r="AH865" s="301"/>
      <c r="AI865" s="302"/>
      <c r="AJ865" s="301"/>
      <c r="AK865" s="302"/>
      <c r="AL865" s="301"/>
      <c r="AM865" s="302"/>
      <c r="AN865" s="301"/>
      <c r="AO865" s="302"/>
      <c r="AP865" s="301"/>
      <c r="AQ865" s="302"/>
      <c r="AR865" s="301"/>
      <c r="AS865" s="302"/>
      <c r="AT865" s="301"/>
      <c r="AU865" s="302"/>
      <c r="AV865" s="301"/>
      <c r="AW865" s="302"/>
      <c r="AX865" s="301"/>
      <c r="AY865" s="302"/>
      <c r="AZ865" s="301"/>
      <c r="BA865" s="302"/>
      <c r="BB865" s="301"/>
    </row>
    <row r="866" spans="1:54" ht="14.25" customHeight="1" x14ac:dyDescent="0.25">
      <c r="A866" s="322"/>
      <c r="B866" s="301"/>
      <c r="C866" s="302"/>
      <c r="D866" s="301"/>
      <c r="E866" s="302"/>
      <c r="F866" s="301"/>
      <c r="G866" s="302"/>
      <c r="H866" s="301"/>
      <c r="I866" s="302"/>
      <c r="J866" s="301"/>
      <c r="K866" s="302"/>
      <c r="L866" s="301"/>
      <c r="M866" s="302"/>
      <c r="N866" s="301"/>
      <c r="O866" s="302"/>
      <c r="P866" s="301"/>
      <c r="Q866" s="302"/>
      <c r="R866" s="301"/>
      <c r="S866" s="302"/>
      <c r="T866" s="301"/>
      <c r="U866" s="302"/>
      <c r="V866" s="301"/>
      <c r="W866" s="302"/>
      <c r="X866" s="301"/>
      <c r="Y866" s="302"/>
      <c r="Z866" s="301"/>
      <c r="AA866" s="302"/>
      <c r="AB866" s="301"/>
      <c r="AC866" s="302"/>
      <c r="AD866" s="301"/>
      <c r="AE866" s="302"/>
      <c r="AF866" s="301"/>
      <c r="AG866" s="302"/>
      <c r="AH866" s="301"/>
      <c r="AI866" s="302"/>
      <c r="AJ866" s="301"/>
      <c r="AK866" s="302"/>
      <c r="AL866" s="301"/>
      <c r="AM866" s="302"/>
      <c r="AN866" s="301"/>
      <c r="AO866" s="302"/>
      <c r="AP866" s="301"/>
      <c r="AQ866" s="302"/>
      <c r="AR866" s="301"/>
      <c r="AS866" s="302"/>
      <c r="AT866" s="301"/>
      <c r="AU866" s="302"/>
      <c r="AV866" s="301"/>
      <c r="AW866" s="302"/>
      <c r="AX866" s="301"/>
      <c r="AY866" s="302"/>
      <c r="AZ866" s="301"/>
      <c r="BA866" s="302"/>
      <c r="BB866" s="301"/>
    </row>
    <row r="867" spans="1:54" ht="14.25" customHeight="1" x14ac:dyDescent="0.25">
      <c r="A867" s="322"/>
      <c r="B867" s="301"/>
      <c r="C867" s="302"/>
      <c r="D867" s="301"/>
      <c r="E867" s="302"/>
      <c r="F867" s="301"/>
      <c r="G867" s="302"/>
      <c r="H867" s="301"/>
      <c r="I867" s="302"/>
      <c r="J867" s="301"/>
      <c r="K867" s="302"/>
      <c r="L867" s="301"/>
      <c r="M867" s="302"/>
      <c r="N867" s="301"/>
      <c r="O867" s="302"/>
      <c r="P867" s="301"/>
      <c r="Q867" s="302"/>
      <c r="R867" s="301"/>
      <c r="S867" s="302"/>
      <c r="T867" s="301"/>
      <c r="U867" s="302"/>
      <c r="V867" s="301"/>
      <c r="W867" s="302"/>
      <c r="X867" s="301"/>
      <c r="Y867" s="302"/>
      <c r="Z867" s="301"/>
      <c r="AA867" s="302"/>
      <c r="AB867" s="301"/>
      <c r="AC867" s="302"/>
      <c r="AD867" s="301"/>
      <c r="AE867" s="302"/>
      <c r="AF867" s="301"/>
      <c r="AG867" s="302"/>
      <c r="AH867" s="301"/>
      <c r="AI867" s="302"/>
      <c r="AJ867" s="301"/>
      <c r="AK867" s="302"/>
      <c r="AL867" s="301"/>
      <c r="AM867" s="302"/>
      <c r="AN867" s="301"/>
      <c r="AO867" s="302"/>
      <c r="AP867" s="301"/>
      <c r="AQ867" s="302"/>
      <c r="AR867" s="301"/>
      <c r="AS867" s="302"/>
      <c r="AT867" s="301"/>
      <c r="AU867" s="302"/>
      <c r="AV867" s="301"/>
      <c r="AW867" s="302"/>
      <c r="AX867" s="301"/>
      <c r="AY867" s="302"/>
      <c r="AZ867" s="301"/>
      <c r="BA867" s="302"/>
      <c r="BB867" s="301"/>
    </row>
    <row r="868" spans="1:54" ht="14.25" customHeight="1" x14ac:dyDescent="0.25">
      <c r="A868" s="322"/>
      <c r="B868" s="301"/>
      <c r="C868" s="302"/>
      <c r="D868" s="301"/>
      <c r="E868" s="302"/>
      <c r="F868" s="301"/>
      <c r="G868" s="302"/>
      <c r="H868" s="301"/>
      <c r="I868" s="302"/>
      <c r="J868" s="301"/>
      <c r="K868" s="302"/>
      <c r="L868" s="301"/>
      <c r="M868" s="302"/>
      <c r="N868" s="301"/>
      <c r="O868" s="302"/>
      <c r="P868" s="301"/>
      <c r="Q868" s="302"/>
      <c r="R868" s="301"/>
      <c r="S868" s="302"/>
      <c r="T868" s="301"/>
      <c r="U868" s="302"/>
      <c r="V868" s="301"/>
      <c r="W868" s="302"/>
      <c r="X868" s="301"/>
      <c r="Y868" s="302"/>
      <c r="Z868" s="301"/>
      <c r="AA868" s="302"/>
      <c r="AB868" s="301"/>
      <c r="AC868" s="302"/>
      <c r="AD868" s="301"/>
      <c r="AE868" s="302"/>
      <c r="AF868" s="301"/>
      <c r="AG868" s="302"/>
      <c r="AH868" s="301"/>
      <c r="AI868" s="302"/>
      <c r="AJ868" s="301"/>
      <c r="AK868" s="302"/>
      <c r="AL868" s="301"/>
      <c r="AM868" s="302"/>
      <c r="AN868" s="301"/>
      <c r="AO868" s="302"/>
      <c r="AP868" s="301"/>
      <c r="AQ868" s="302"/>
      <c r="AR868" s="301"/>
      <c r="AS868" s="302"/>
      <c r="AT868" s="301"/>
      <c r="AU868" s="302"/>
      <c r="AV868" s="301"/>
      <c r="AW868" s="302"/>
      <c r="AX868" s="301"/>
      <c r="AY868" s="302"/>
      <c r="AZ868" s="301"/>
      <c r="BA868" s="302"/>
      <c r="BB868" s="301"/>
    </row>
    <row r="869" spans="1:54" ht="14.25" customHeight="1" x14ac:dyDescent="0.25">
      <c r="A869" s="322"/>
      <c r="B869" s="301"/>
      <c r="C869" s="302"/>
      <c r="D869" s="301"/>
      <c r="E869" s="302"/>
      <c r="F869" s="301"/>
      <c r="G869" s="302"/>
      <c r="H869" s="301"/>
      <c r="I869" s="302"/>
      <c r="J869" s="301"/>
      <c r="K869" s="302"/>
      <c r="L869" s="301"/>
      <c r="M869" s="302"/>
      <c r="N869" s="301"/>
      <c r="O869" s="302"/>
      <c r="P869" s="301"/>
      <c r="Q869" s="302"/>
      <c r="R869" s="301"/>
      <c r="S869" s="302"/>
      <c r="T869" s="301"/>
      <c r="U869" s="302"/>
      <c r="V869" s="301"/>
      <c r="W869" s="302"/>
      <c r="X869" s="301"/>
      <c r="Y869" s="302"/>
      <c r="Z869" s="301"/>
      <c r="AA869" s="302"/>
      <c r="AB869" s="301"/>
      <c r="AC869" s="302"/>
      <c r="AD869" s="301"/>
      <c r="AE869" s="302"/>
      <c r="AF869" s="301"/>
      <c r="AG869" s="302"/>
      <c r="AH869" s="301"/>
      <c r="AI869" s="302"/>
      <c r="AJ869" s="301"/>
      <c r="AK869" s="302"/>
      <c r="AL869" s="301"/>
      <c r="AM869" s="302"/>
      <c r="AN869" s="301"/>
      <c r="AO869" s="302"/>
      <c r="AP869" s="301"/>
      <c r="AQ869" s="302"/>
      <c r="AR869" s="301"/>
      <c r="AS869" s="302"/>
      <c r="AT869" s="301"/>
      <c r="AU869" s="302"/>
      <c r="AV869" s="301"/>
      <c r="AW869" s="302"/>
      <c r="AX869" s="301"/>
      <c r="AY869" s="302"/>
      <c r="AZ869" s="301"/>
      <c r="BA869" s="302"/>
      <c r="BB869" s="301"/>
    </row>
    <row r="870" spans="1:54" ht="14.25" customHeight="1" x14ac:dyDescent="0.25">
      <c r="A870" s="322"/>
      <c r="B870" s="301"/>
      <c r="C870" s="302"/>
      <c r="D870" s="301"/>
      <c r="E870" s="302"/>
      <c r="F870" s="301"/>
      <c r="G870" s="302"/>
      <c r="H870" s="301"/>
      <c r="I870" s="302"/>
      <c r="J870" s="301"/>
      <c r="K870" s="302"/>
      <c r="L870" s="301"/>
      <c r="M870" s="302"/>
      <c r="N870" s="301"/>
      <c r="O870" s="302"/>
      <c r="P870" s="301"/>
      <c r="Q870" s="302"/>
      <c r="R870" s="301"/>
      <c r="S870" s="302"/>
      <c r="T870" s="301"/>
      <c r="U870" s="302"/>
      <c r="V870" s="301"/>
      <c r="W870" s="302"/>
      <c r="X870" s="301"/>
      <c r="Y870" s="302"/>
      <c r="Z870" s="301"/>
      <c r="AA870" s="302"/>
      <c r="AB870" s="301"/>
      <c r="AC870" s="302"/>
      <c r="AD870" s="301"/>
      <c r="AE870" s="302"/>
      <c r="AF870" s="301"/>
      <c r="AG870" s="302"/>
      <c r="AH870" s="301"/>
      <c r="AI870" s="302"/>
      <c r="AJ870" s="301"/>
      <c r="AK870" s="302"/>
      <c r="AL870" s="301"/>
      <c r="AM870" s="302"/>
      <c r="AN870" s="301"/>
      <c r="AO870" s="302"/>
      <c r="AP870" s="301"/>
      <c r="AQ870" s="302"/>
      <c r="AR870" s="301"/>
      <c r="AS870" s="302"/>
      <c r="AT870" s="301"/>
      <c r="AU870" s="302"/>
      <c r="AV870" s="301"/>
      <c r="AW870" s="302"/>
      <c r="AX870" s="301"/>
      <c r="AY870" s="302"/>
      <c r="AZ870" s="301"/>
      <c r="BA870" s="302"/>
      <c r="BB870" s="301"/>
    </row>
    <row r="871" spans="1:54" ht="14.25" customHeight="1" x14ac:dyDescent="0.25">
      <c r="A871" s="322"/>
      <c r="B871" s="301"/>
      <c r="C871" s="302"/>
      <c r="D871" s="301"/>
      <c r="E871" s="302"/>
      <c r="F871" s="301"/>
      <c r="G871" s="302"/>
      <c r="H871" s="301"/>
      <c r="I871" s="302"/>
      <c r="J871" s="301"/>
      <c r="K871" s="302"/>
      <c r="L871" s="301"/>
      <c r="M871" s="302"/>
      <c r="N871" s="301"/>
      <c r="O871" s="302"/>
      <c r="P871" s="301"/>
      <c r="Q871" s="302"/>
      <c r="R871" s="301"/>
      <c r="S871" s="302"/>
      <c r="T871" s="301"/>
      <c r="U871" s="302"/>
      <c r="V871" s="301"/>
      <c r="W871" s="302"/>
      <c r="X871" s="301"/>
      <c r="Y871" s="302"/>
      <c r="Z871" s="301"/>
      <c r="AA871" s="302"/>
      <c r="AB871" s="301"/>
      <c r="AC871" s="302"/>
      <c r="AD871" s="301"/>
      <c r="AE871" s="302"/>
      <c r="AF871" s="301"/>
      <c r="AG871" s="302"/>
      <c r="AH871" s="301"/>
      <c r="AI871" s="302"/>
      <c r="AJ871" s="301"/>
      <c r="AK871" s="302"/>
      <c r="AL871" s="301"/>
      <c r="AM871" s="302"/>
      <c r="AN871" s="301"/>
      <c r="AO871" s="302"/>
      <c r="AP871" s="301"/>
      <c r="AQ871" s="302"/>
      <c r="AR871" s="301"/>
      <c r="AS871" s="302"/>
      <c r="AT871" s="301"/>
      <c r="AU871" s="302"/>
      <c r="AV871" s="301"/>
      <c r="AW871" s="302"/>
      <c r="AX871" s="301"/>
      <c r="AY871" s="302"/>
      <c r="AZ871" s="301"/>
      <c r="BA871" s="302"/>
      <c r="BB871" s="301"/>
    </row>
    <row r="872" spans="1:54" ht="14.25" customHeight="1" x14ac:dyDescent="0.25">
      <c r="A872" s="322"/>
      <c r="B872" s="301"/>
      <c r="C872" s="302"/>
      <c r="D872" s="301"/>
      <c r="E872" s="302"/>
      <c r="F872" s="301"/>
      <c r="G872" s="302"/>
      <c r="H872" s="301"/>
      <c r="I872" s="302"/>
      <c r="J872" s="301"/>
      <c r="K872" s="302"/>
      <c r="L872" s="301"/>
      <c r="M872" s="302"/>
      <c r="N872" s="301"/>
      <c r="O872" s="302"/>
      <c r="P872" s="301"/>
      <c r="Q872" s="302"/>
      <c r="R872" s="301"/>
      <c r="S872" s="302"/>
      <c r="T872" s="301"/>
      <c r="U872" s="302"/>
      <c r="V872" s="301"/>
      <c r="W872" s="302"/>
      <c r="X872" s="301"/>
      <c r="Y872" s="302"/>
      <c r="Z872" s="301"/>
      <c r="AA872" s="302"/>
      <c r="AB872" s="301"/>
      <c r="AC872" s="302"/>
      <c r="AD872" s="301"/>
      <c r="AE872" s="302"/>
      <c r="AF872" s="301"/>
      <c r="AG872" s="302"/>
      <c r="AH872" s="301"/>
      <c r="AI872" s="302"/>
      <c r="AJ872" s="301"/>
      <c r="AK872" s="302"/>
      <c r="AL872" s="301"/>
      <c r="AM872" s="302"/>
      <c r="AN872" s="301"/>
      <c r="AO872" s="302"/>
      <c r="AP872" s="301"/>
      <c r="AQ872" s="302"/>
      <c r="AR872" s="301"/>
      <c r="AS872" s="302"/>
      <c r="AT872" s="301"/>
      <c r="AU872" s="302"/>
      <c r="AV872" s="301"/>
      <c r="AW872" s="302"/>
      <c r="AX872" s="301"/>
      <c r="AY872" s="302"/>
      <c r="AZ872" s="301"/>
      <c r="BA872" s="302"/>
      <c r="BB872" s="301"/>
    </row>
    <row r="873" spans="1:54" ht="14.25" customHeight="1" x14ac:dyDescent="0.25">
      <c r="A873" s="322"/>
      <c r="B873" s="301"/>
      <c r="C873" s="302"/>
      <c r="D873" s="301"/>
      <c r="E873" s="302"/>
      <c r="F873" s="301"/>
      <c r="G873" s="302"/>
      <c r="H873" s="301"/>
      <c r="I873" s="302"/>
      <c r="J873" s="301"/>
      <c r="K873" s="302"/>
      <c r="L873" s="301"/>
      <c r="M873" s="302"/>
      <c r="N873" s="301"/>
      <c r="O873" s="302"/>
      <c r="P873" s="301"/>
      <c r="Q873" s="302"/>
      <c r="R873" s="301"/>
      <c r="S873" s="302"/>
      <c r="T873" s="301"/>
      <c r="U873" s="302"/>
      <c r="V873" s="301"/>
      <c r="W873" s="302"/>
      <c r="X873" s="301"/>
      <c r="Y873" s="302"/>
      <c r="Z873" s="301"/>
      <c r="AA873" s="302"/>
      <c r="AB873" s="301"/>
      <c r="AC873" s="302"/>
      <c r="AD873" s="301"/>
      <c r="AE873" s="302"/>
      <c r="AF873" s="301"/>
      <c r="AG873" s="302"/>
      <c r="AH873" s="301"/>
      <c r="AI873" s="302"/>
      <c r="AJ873" s="301"/>
      <c r="AK873" s="302"/>
      <c r="AL873" s="301"/>
      <c r="AM873" s="302"/>
      <c r="AN873" s="301"/>
      <c r="AO873" s="302"/>
      <c r="AP873" s="301"/>
      <c r="AQ873" s="302"/>
      <c r="AR873" s="301"/>
      <c r="AS873" s="302"/>
      <c r="AT873" s="301"/>
      <c r="AU873" s="302"/>
      <c r="AV873" s="301"/>
      <c r="AW873" s="302"/>
      <c r="AX873" s="301"/>
      <c r="AY873" s="302"/>
      <c r="AZ873" s="301"/>
      <c r="BA873" s="302"/>
      <c r="BB873" s="301"/>
    </row>
    <row r="874" spans="1:54" ht="14.25" customHeight="1" x14ac:dyDescent="0.25">
      <c r="A874" s="322"/>
      <c r="B874" s="301"/>
      <c r="C874" s="302"/>
      <c r="D874" s="301"/>
      <c r="E874" s="302"/>
      <c r="F874" s="301"/>
      <c r="G874" s="302"/>
      <c r="H874" s="301"/>
      <c r="I874" s="302"/>
      <c r="J874" s="301"/>
      <c r="K874" s="302"/>
      <c r="L874" s="301"/>
      <c r="M874" s="302"/>
      <c r="N874" s="301"/>
      <c r="O874" s="302"/>
      <c r="P874" s="301"/>
      <c r="Q874" s="302"/>
      <c r="R874" s="301"/>
      <c r="S874" s="302"/>
      <c r="T874" s="301"/>
      <c r="U874" s="302"/>
      <c r="V874" s="301"/>
      <c r="W874" s="302"/>
      <c r="X874" s="301"/>
      <c r="Y874" s="302"/>
      <c r="Z874" s="301"/>
      <c r="AA874" s="302"/>
      <c r="AB874" s="301"/>
      <c r="AC874" s="302"/>
      <c r="AD874" s="301"/>
      <c r="AE874" s="302"/>
      <c r="AF874" s="301"/>
      <c r="AG874" s="302"/>
      <c r="AH874" s="301"/>
      <c r="AI874" s="302"/>
      <c r="AJ874" s="301"/>
      <c r="AK874" s="302"/>
      <c r="AL874" s="301"/>
      <c r="AM874" s="302"/>
      <c r="AN874" s="301"/>
      <c r="AO874" s="302"/>
      <c r="AP874" s="301"/>
      <c r="AQ874" s="302"/>
      <c r="AR874" s="301"/>
      <c r="AS874" s="302"/>
      <c r="AT874" s="301"/>
      <c r="AU874" s="302"/>
      <c r="AV874" s="301"/>
      <c r="AW874" s="302"/>
      <c r="AX874" s="301"/>
      <c r="AY874" s="302"/>
      <c r="AZ874" s="301"/>
      <c r="BA874" s="302"/>
      <c r="BB874" s="301"/>
    </row>
    <row r="875" spans="1:54" ht="14.25" customHeight="1" x14ac:dyDescent="0.25">
      <c r="A875" s="322"/>
      <c r="B875" s="301"/>
      <c r="C875" s="302"/>
      <c r="D875" s="301"/>
      <c r="E875" s="302"/>
      <c r="F875" s="301"/>
      <c r="G875" s="302"/>
      <c r="H875" s="301"/>
      <c r="I875" s="302"/>
      <c r="J875" s="301"/>
      <c r="K875" s="302"/>
      <c r="L875" s="301"/>
      <c r="M875" s="302"/>
      <c r="N875" s="301"/>
      <c r="O875" s="302"/>
      <c r="P875" s="301"/>
      <c r="Q875" s="302"/>
      <c r="R875" s="301"/>
      <c r="S875" s="302"/>
      <c r="T875" s="301"/>
      <c r="U875" s="302"/>
      <c r="V875" s="301"/>
      <c r="W875" s="302"/>
      <c r="X875" s="301"/>
      <c r="Y875" s="302"/>
      <c r="Z875" s="301"/>
      <c r="AA875" s="302"/>
      <c r="AB875" s="301"/>
      <c r="AC875" s="302"/>
      <c r="AD875" s="301"/>
      <c r="AE875" s="302"/>
      <c r="AF875" s="301"/>
      <c r="AG875" s="302"/>
      <c r="AH875" s="301"/>
      <c r="AI875" s="302"/>
      <c r="AJ875" s="301"/>
      <c r="AK875" s="302"/>
      <c r="AL875" s="301"/>
      <c r="AM875" s="302"/>
      <c r="AN875" s="301"/>
      <c r="AO875" s="302"/>
      <c r="AP875" s="301"/>
      <c r="AQ875" s="302"/>
      <c r="AR875" s="301"/>
      <c r="AS875" s="302"/>
      <c r="AT875" s="301"/>
      <c r="AU875" s="302"/>
      <c r="AV875" s="301"/>
      <c r="AW875" s="302"/>
      <c r="AX875" s="301"/>
      <c r="AY875" s="302"/>
      <c r="AZ875" s="301"/>
      <c r="BA875" s="302"/>
      <c r="BB875" s="301"/>
    </row>
    <row r="876" spans="1:54" ht="14.25" customHeight="1" x14ac:dyDescent="0.25">
      <c r="A876" s="322"/>
      <c r="B876" s="301"/>
      <c r="C876" s="302"/>
      <c r="D876" s="301"/>
      <c r="E876" s="302"/>
      <c r="F876" s="301"/>
      <c r="G876" s="302"/>
      <c r="H876" s="301"/>
      <c r="I876" s="302"/>
      <c r="J876" s="301"/>
      <c r="K876" s="302"/>
      <c r="L876" s="301"/>
      <c r="M876" s="302"/>
      <c r="N876" s="301"/>
      <c r="O876" s="302"/>
      <c r="P876" s="301"/>
      <c r="Q876" s="302"/>
      <c r="R876" s="301"/>
      <c r="S876" s="302"/>
      <c r="T876" s="301"/>
      <c r="U876" s="302"/>
      <c r="V876" s="301"/>
      <c r="W876" s="302"/>
      <c r="X876" s="301"/>
      <c r="Y876" s="302"/>
      <c r="Z876" s="301"/>
      <c r="AA876" s="302"/>
      <c r="AB876" s="301"/>
      <c r="AC876" s="302"/>
      <c r="AD876" s="301"/>
      <c r="AE876" s="302"/>
      <c r="AF876" s="301"/>
      <c r="AG876" s="302"/>
      <c r="AH876" s="301"/>
      <c r="AI876" s="302"/>
      <c r="AJ876" s="301"/>
      <c r="AK876" s="302"/>
      <c r="AL876" s="301"/>
      <c r="AM876" s="302"/>
      <c r="AN876" s="301"/>
      <c r="AO876" s="302"/>
      <c r="AP876" s="301"/>
      <c r="AQ876" s="302"/>
      <c r="AR876" s="301"/>
      <c r="AS876" s="302"/>
      <c r="AT876" s="301"/>
      <c r="AU876" s="302"/>
      <c r="AV876" s="301"/>
      <c r="AW876" s="302"/>
      <c r="AX876" s="301"/>
      <c r="AY876" s="302"/>
      <c r="AZ876" s="301"/>
      <c r="BA876" s="302"/>
      <c r="BB876" s="301"/>
    </row>
    <row r="877" spans="1:54" ht="14.25" customHeight="1" x14ac:dyDescent="0.25">
      <c r="A877" s="322"/>
      <c r="B877" s="301"/>
      <c r="C877" s="302"/>
      <c r="D877" s="301"/>
      <c r="E877" s="302"/>
      <c r="F877" s="301"/>
      <c r="G877" s="302"/>
      <c r="H877" s="301"/>
      <c r="I877" s="302"/>
      <c r="J877" s="301"/>
      <c r="K877" s="302"/>
      <c r="L877" s="301"/>
      <c r="M877" s="302"/>
      <c r="N877" s="301"/>
      <c r="O877" s="302"/>
      <c r="P877" s="301"/>
      <c r="Q877" s="302"/>
      <c r="R877" s="301"/>
      <c r="S877" s="302"/>
      <c r="T877" s="301"/>
      <c r="U877" s="302"/>
      <c r="V877" s="301"/>
      <c r="W877" s="302"/>
      <c r="X877" s="301"/>
      <c r="Y877" s="302"/>
      <c r="Z877" s="301"/>
      <c r="AA877" s="302"/>
      <c r="AB877" s="301"/>
      <c r="AC877" s="302"/>
      <c r="AD877" s="301"/>
      <c r="AE877" s="302"/>
      <c r="AF877" s="301"/>
      <c r="AG877" s="302"/>
      <c r="AH877" s="301"/>
      <c r="AI877" s="302"/>
      <c r="AJ877" s="301"/>
      <c r="AK877" s="302"/>
      <c r="AL877" s="301"/>
      <c r="AM877" s="302"/>
      <c r="AN877" s="301"/>
      <c r="AO877" s="302"/>
      <c r="AP877" s="301"/>
      <c r="AQ877" s="302"/>
      <c r="AR877" s="301"/>
      <c r="AS877" s="302"/>
      <c r="AT877" s="301"/>
      <c r="AU877" s="302"/>
      <c r="AV877" s="301"/>
      <c r="AW877" s="302"/>
      <c r="AX877" s="301"/>
      <c r="AY877" s="302"/>
      <c r="AZ877" s="301"/>
      <c r="BA877" s="302"/>
      <c r="BB877" s="301"/>
    </row>
    <row r="878" spans="1:54" ht="14.25" customHeight="1" x14ac:dyDescent="0.25">
      <c r="A878" s="322"/>
      <c r="B878" s="301"/>
      <c r="C878" s="302"/>
      <c r="D878" s="301"/>
      <c r="E878" s="302"/>
      <c r="F878" s="301"/>
      <c r="G878" s="302"/>
      <c r="H878" s="301"/>
      <c r="I878" s="302"/>
      <c r="J878" s="301"/>
      <c r="K878" s="302"/>
      <c r="L878" s="301"/>
      <c r="M878" s="302"/>
      <c r="N878" s="301"/>
      <c r="O878" s="302"/>
      <c r="P878" s="301"/>
      <c r="Q878" s="302"/>
      <c r="R878" s="301"/>
      <c r="S878" s="302"/>
      <c r="T878" s="301"/>
      <c r="U878" s="302"/>
      <c r="V878" s="301"/>
      <c r="W878" s="302"/>
      <c r="X878" s="301"/>
      <c r="Y878" s="302"/>
      <c r="Z878" s="301"/>
      <c r="AA878" s="302"/>
      <c r="AB878" s="301"/>
      <c r="AC878" s="302"/>
      <c r="AD878" s="301"/>
      <c r="AE878" s="302"/>
      <c r="AF878" s="301"/>
      <c r="AG878" s="302"/>
      <c r="AH878" s="301"/>
      <c r="AI878" s="302"/>
      <c r="AJ878" s="301"/>
      <c r="AK878" s="302"/>
      <c r="AL878" s="301"/>
      <c r="AM878" s="302"/>
      <c r="AN878" s="301"/>
      <c r="AO878" s="302"/>
      <c r="AP878" s="301"/>
      <c r="AQ878" s="302"/>
      <c r="AR878" s="301"/>
      <c r="AS878" s="302"/>
      <c r="AT878" s="301"/>
      <c r="AU878" s="302"/>
      <c r="AV878" s="301"/>
      <c r="AW878" s="302"/>
      <c r="AX878" s="301"/>
      <c r="AY878" s="302"/>
      <c r="AZ878" s="301"/>
      <c r="BA878" s="302"/>
      <c r="BB878" s="301"/>
    </row>
    <row r="879" spans="1:54" ht="14.25" customHeight="1" x14ac:dyDescent="0.25">
      <c r="A879" s="322"/>
      <c r="B879" s="301"/>
      <c r="C879" s="302"/>
      <c r="D879" s="301"/>
      <c r="E879" s="302"/>
      <c r="F879" s="301"/>
      <c r="G879" s="302"/>
      <c r="H879" s="301"/>
      <c r="I879" s="302"/>
      <c r="J879" s="301"/>
      <c r="K879" s="302"/>
      <c r="L879" s="301"/>
      <c r="M879" s="302"/>
      <c r="N879" s="301"/>
      <c r="O879" s="302"/>
      <c r="P879" s="301"/>
      <c r="Q879" s="302"/>
      <c r="R879" s="301"/>
      <c r="S879" s="302"/>
      <c r="T879" s="301"/>
      <c r="U879" s="302"/>
      <c r="V879" s="301"/>
      <c r="W879" s="302"/>
      <c r="X879" s="301"/>
      <c r="Y879" s="302"/>
      <c r="Z879" s="301"/>
      <c r="AA879" s="302"/>
      <c r="AB879" s="301"/>
      <c r="AC879" s="302"/>
      <c r="AD879" s="301"/>
      <c r="AE879" s="302"/>
      <c r="AF879" s="301"/>
      <c r="AG879" s="302"/>
      <c r="AH879" s="301"/>
      <c r="AI879" s="302"/>
      <c r="AJ879" s="301"/>
      <c r="AK879" s="302"/>
      <c r="AL879" s="301"/>
      <c r="AM879" s="302"/>
      <c r="AN879" s="301"/>
      <c r="AO879" s="302"/>
      <c r="AP879" s="301"/>
      <c r="AQ879" s="302"/>
      <c r="AR879" s="301"/>
      <c r="AS879" s="302"/>
      <c r="AT879" s="301"/>
      <c r="AU879" s="302"/>
      <c r="AV879" s="301"/>
      <c r="AW879" s="302"/>
      <c r="AX879" s="301"/>
      <c r="AY879" s="302"/>
      <c r="AZ879" s="301"/>
      <c r="BA879" s="302"/>
      <c r="BB879" s="301"/>
    </row>
    <row r="880" spans="1:54" ht="14.25" customHeight="1" x14ac:dyDescent="0.25">
      <c r="A880" s="322"/>
      <c r="B880" s="301"/>
      <c r="C880" s="302"/>
      <c r="D880" s="301"/>
      <c r="E880" s="302"/>
      <c r="F880" s="301"/>
      <c r="G880" s="302"/>
      <c r="H880" s="301"/>
      <c r="I880" s="302"/>
      <c r="J880" s="301"/>
      <c r="K880" s="302"/>
      <c r="L880" s="301"/>
      <c r="M880" s="302"/>
      <c r="N880" s="301"/>
      <c r="O880" s="302"/>
      <c r="P880" s="301"/>
      <c r="Q880" s="302"/>
      <c r="R880" s="301"/>
      <c r="S880" s="302"/>
      <c r="T880" s="301"/>
      <c r="U880" s="302"/>
      <c r="V880" s="301"/>
      <c r="W880" s="302"/>
      <c r="X880" s="301"/>
      <c r="Y880" s="302"/>
      <c r="Z880" s="301"/>
      <c r="AA880" s="302"/>
      <c r="AB880" s="301"/>
      <c r="AC880" s="302"/>
      <c r="AD880" s="301"/>
      <c r="AE880" s="302"/>
      <c r="AF880" s="301"/>
      <c r="AG880" s="302"/>
      <c r="AH880" s="301"/>
      <c r="AI880" s="302"/>
      <c r="AJ880" s="301"/>
      <c r="AK880" s="302"/>
      <c r="AL880" s="301"/>
      <c r="AM880" s="302"/>
      <c r="AN880" s="301"/>
      <c r="AO880" s="302"/>
      <c r="AP880" s="301"/>
      <c r="AQ880" s="302"/>
      <c r="AR880" s="301"/>
      <c r="AS880" s="302"/>
      <c r="AT880" s="301"/>
      <c r="AU880" s="302"/>
      <c r="AV880" s="301"/>
      <c r="AW880" s="302"/>
      <c r="AX880" s="301"/>
      <c r="AY880" s="302"/>
      <c r="AZ880" s="301"/>
      <c r="BA880" s="302"/>
      <c r="BB880" s="301"/>
    </row>
    <row r="881" spans="1:54" ht="14.25" customHeight="1" x14ac:dyDescent="0.25">
      <c r="A881" s="322"/>
      <c r="B881" s="301"/>
      <c r="C881" s="302"/>
      <c r="D881" s="301"/>
      <c r="E881" s="302"/>
      <c r="F881" s="301"/>
      <c r="G881" s="302"/>
      <c r="H881" s="301"/>
      <c r="I881" s="302"/>
      <c r="J881" s="301"/>
      <c r="K881" s="302"/>
      <c r="L881" s="301"/>
      <c r="M881" s="302"/>
      <c r="N881" s="301"/>
      <c r="O881" s="302"/>
      <c r="P881" s="301"/>
      <c r="Q881" s="302"/>
      <c r="R881" s="301"/>
      <c r="S881" s="302"/>
      <c r="T881" s="301"/>
      <c r="U881" s="302"/>
      <c r="V881" s="301"/>
      <c r="W881" s="302"/>
      <c r="X881" s="301"/>
      <c r="Y881" s="302"/>
      <c r="Z881" s="301"/>
      <c r="AA881" s="302"/>
      <c r="AB881" s="301"/>
      <c r="AC881" s="302"/>
      <c r="AD881" s="301"/>
      <c r="AE881" s="302"/>
      <c r="AF881" s="301"/>
      <c r="AG881" s="302"/>
      <c r="AH881" s="301"/>
      <c r="AI881" s="302"/>
      <c r="AJ881" s="301"/>
      <c r="AK881" s="302"/>
      <c r="AL881" s="301"/>
      <c r="AM881" s="302"/>
      <c r="AN881" s="301"/>
      <c r="AO881" s="302"/>
      <c r="AP881" s="301"/>
      <c r="AQ881" s="302"/>
      <c r="AR881" s="301"/>
      <c r="AS881" s="302"/>
      <c r="AT881" s="301"/>
      <c r="AU881" s="302"/>
      <c r="AV881" s="301"/>
      <c r="AW881" s="302"/>
      <c r="AX881" s="301"/>
      <c r="AY881" s="302"/>
      <c r="AZ881" s="301"/>
      <c r="BA881" s="302"/>
      <c r="BB881" s="301"/>
    </row>
    <row r="882" spans="1:54" ht="14.25" customHeight="1" x14ac:dyDescent="0.25">
      <c r="A882" s="322"/>
      <c r="B882" s="301"/>
      <c r="C882" s="302"/>
      <c r="D882" s="301"/>
      <c r="E882" s="302"/>
      <c r="F882" s="301"/>
      <c r="G882" s="302"/>
      <c r="H882" s="301"/>
      <c r="I882" s="302"/>
      <c r="J882" s="301"/>
      <c r="K882" s="302"/>
      <c r="L882" s="301"/>
      <c r="M882" s="302"/>
      <c r="N882" s="301"/>
      <c r="O882" s="302"/>
      <c r="P882" s="301"/>
      <c r="Q882" s="302"/>
      <c r="R882" s="301"/>
      <c r="S882" s="302"/>
      <c r="T882" s="301"/>
      <c r="U882" s="302"/>
      <c r="V882" s="301"/>
      <c r="W882" s="302"/>
      <c r="X882" s="301"/>
      <c r="Y882" s="302"/>
      <c r="Z882" s="301"/>
      <c r="AA882" s="302"/>
      <c r="AB882" s="301"/>
      <c r="AC882" s="302"/>
      <c r="AD882" s="301"/>
      <c r="AE882" s="302"/>
      <c r="AF882" s="301"/>
      <c r="AG882" s="302"/>
      <c r="AH882" s="301"/>
      <c r="AI882" s="302"/>
      <c r="AJ882" s="301"/>
      <c r="AK882" s="302"/>
      <c r="AL882" s="301"/>
      <c r="AM882" s="302"/>
      <c r="AN882" s="301"/>
      <c r="AO882" s="302"/>
      <c r="AP882" s="301"/>
      <c r="AQ882" s="302"/>
      <c r="AR882" s="301"/>
      <c r="AS882" s="302"/>
      <c r="AT882" s="301"/>
      <c r="AU882" s="302"/>
      <c r="AV882" s="301"/>
      <c r="AW882" s="302"/>
      <c r="AX882" s="301"/>
      <c r="AY882" s="302"/>
      <c r="AZ882" s="301"/>
      <c r="BA882" s="302"/>
      <c r="BB882" s="301"/>
    </row>
    <row r="883" spans="1:54" ht="14.25" customHeight="1" x14ac:dyDescent="0.25">
      <c r="A883" s="322"/>
      <c r="B883" s="301"/>
      <c r="C883" s="302"/>
      <c r="D883" s="301"/>
      <c r="E883" s="302"/>
      <c r="F883" s="301"/>
      <c r="G883" s="302"/>
      <c r="H883" s="301"/>
      <c r="I883" s="302"/>
      <c r="J883" s="301"/>
      <c r="K883" s="302"/>
      <c r="L883" s="301"/>
      <c r="M883" s="302"/>
      <c r="N883" s="301"/>
      <c r="O883" s="302"/>
      <c r="P883" s="301"/>
      <c r="Q883" s="302"/>
      <c r="R883" s="301"/>
      <c r="S883" s="302"/>
      <c r="T883" s="301"/>
      <c r="U883" s="302"/>
      <c r="V883" s="301"/>
      <c r="W883" s="302"/>
      <c r="X883" s="301"/>
      <c r="Y883" s="302"/>
      <c r="Z883" s="301"/>
      <c r="AA883" s="302"/>
      <c r="AB883" s="301"/>
      <c r="AC883" s="302"/>
      <c r="AD883" s="301"/>
      <c r="AE883" s="302"/>
      <c r="AF883" s="301"/>
      <c r="AG883" s="302"/>
      <c r="AH883" s="301"/>
      <c r="AI883" s="302"/>
      <c r="AJ883" s="301"/>
      <c r="AK883" s="302"/>
      <c r="AL883" s="301"/>
      <c r="AM883" s="302"/>
      <c r="AN883" s="301"/>
      <c r="AO883" s="302"/>
      <c r="AP883" s="301"/>
      <c r="AQ883" s="302"/>
      <c r="AR883" s="301"/>
      <c r="AS883" s="302"/>
      <c r="AT883" s="301"/>
      <c r="AU883" s="302"/>
      <c r="AV883" s="301"/>
      <c r="AW883" s="302"/>
      <c r="AX883" s="301"/>
      <c r="AY883" s="302"/>
      <c r="AZ883" s="301"/>
      <c r="BA883" s="302"/>
      <c r="BB883" s="301"/>
    </row>
    <row r="884" spans="1:54" ht="14.25" customHeight="1" x14ac:dyDescent="0.25">
      <c r="A884" s="322"/>
      <c r="B884" s="301"/>
      <c r="C884" s="302"/>
      <c r="D884" s="301"/>
      <c r="E884" s="302"/>
      <c r="F884" s="301"/>
      <c r="G884" s="302"/>
      <c r="H884" s="301"/>
      <c r="I884" s="302"/>
      <c r="J884" s="301"/>
      <c r="K884" s="302"/>
      <c r="L884" s="301"/>
      <c r="M884" s="302"/>
      <c r="N884" s="301"/>
      <c r="O884" s="302"/>
      <c r="P884" s="301"/>
      <c r="Q884" s="302"/>
      <c r="R884" s="301"/>
      <c r="S884" s="302"/>
      <c r="T884" s="301"/>
      <c r="U884" s="302"/>
      <c r="V884" s="301"/>
      <c r="W884" s="302"/>
      <c r="X884" s="301"/>
      <c r="Y884" s="302"/>
      <c r="Z884" s="301"/>
      <c r="AA884" s="302"/>
      <c r="AB884" s="301"/>
      <c r="AC884" s="302"/>
      <c r="AD884" s="301"/>
      <c r="AE884" s="302"/>
      <c r="AF884" s="301"/>
      <c r="AG884" s="302"/>
      <c r="AH884" s="301"/>
      <c r="AI884" s="302"/>
      <c r="AJ884" s="301"/>
      <c r="AK884" s="302"/>
      <c r="AL884" s="301"/>
      <c r="AM884" s="302"/>
      <c r="AN884" s="301"/>
      <c r="AO884" s="302"/>
      <c r="AP884" s="301"/>
      <c r="AQ884" s="302"/>
      <c r="AR884" s="301"/>
      <c r="AS884" s="302"/>
      <c r="AT884" s="301"/>
      <c r="AU884" s="302"/>
      <c r="AV884" s="301"/>
      <c r="AW884" s="302"/>
      <c r="AX884" s="301"/>
      <c r="AY884" s="302"/>
      <c r="AZ884" s="301"/>
      <c r="BA884" s="302"/>
      <c r="BB884" s="301"/>
    </row>
    <row r="885" spans="1:54" ht="14.25" customHeight="1" x14ac:dyDescent="0.25">
      <c r="A885" s="322"/>
      <c r="B885" s="301"/>
      <c r="C885" s="302"/>
      <c r="D885" s="301"/>
      <c r="E885" s="302"/>
      <c r="F885" s="301"/>
      <c r="G885" s="302"/>
      <c r="H885" s="301"/>
      <c r="I885" s="302"/>
      <c r="J885" s="301"/>
      <c r="K885" s="302"/>
      <c r="L885" s="301"/>
      <c r="M885" s="302"/>
      <c r="N885" s="301"/>
      <c r="O885" s="302"/>
      <c r="P885" s="301"/>
      <c r="Q885" s="302"/>
      <c r="R885" s="301"/>
      <c r="S885" s="302"/>
      <c r="T885" s="301"/>
      <c r="U885" s="302"/>
      <c r="V885" s="301"/>
      <c r="W885" s="302"/>
      <c r="X885" s="301"/>
      <c r="Y885" s="302"/>
      <c r="Z885" s="301"/>
      <c r="AA885" s="302"/>
      <c r="AB885" s="301"/>
      <c r="AC885" s="302"/>
      <c r="AD885" s="301"/>
      <c r="AE885" s="302"/>
      <c r="AF885" s="301"/>
      <c r="AG885" s="302"/>
      <c r="AH885" s="301"/>
      <c r="AI885" s="302"/>
      <c r="AJ885" s="301"/>
      <c r="AK885" s="302"/>
      <c r="AL885" s="301"/>
      <c r="AM885" s="302"/>
      <c r="AN885" s="301"/>
      <c r="AO885" s="302"/>
      <c r="AP885" s="301"/>
      <c r="AQ885" s="302"/>
      <c r="AR885" s="301"/>
      <c r="AS885" s="302"/>
      <c r="AT885" s="301"/>
      <c r="AU885" s="302"/>
      <c r="AV885" s="301"/>
      <c r="AW885" s="302"/>
      <c r="AX885" s="301"/>
      <c r="AY885" s="302"/>
      <c r="AZ885" s="301"/>
      <c r="BA885" s="302"/>
      <c r="BB885" s="301"/>
    </row>
    <row r="886" spans="1:54" ht="14.25" customHeight="1" x14ac:dyDescent="0.25">
      <c r="A886" s="322"/>
      <c r="B886" s="301"/>
      <c r="C886" s="302"/>
      <c r="D886" s="301"/>
      <c r="E886" s="302"/>
      <c r="F886" s="301"/>
      <c r="G886" s="302"/>
      <c r="H886" s="301"/>
      <c r="I886" s="302"/>
      <c r="J886" s="301"/>
      <c r="K886" s="302"/>
      <c r="L886" s="301"/>
      <c r="M886" s="302"/>
      <c r="N886" s="301"/>
      <c r="O886" s="302"/>
      <c r="P886" s="301"/>
      <c r="Q886" s="302"/>
      <c r="R886" s="301"/>
      <c r="S886" s="302"/>
      <c r="T886" s="301"/>
      <c r="U886" s="302"/>
      <c r="V886" s="301"/>
      <c r="W886" s="302"/>
      <c r="X886" s="301"/>
      <c r="Y886" s="302"/>
      <c r="Z886" s="301"/>
      <c r="AA886" s="302"/>
      <c r="AB886" s="301"/>
      <c r="AC886" s="302"/>
      <c r="AD886" s="301"/>
      <c r="AE886" s="302"/>
      <c r="AF886" s="301"/>
      <c r="AG886" s="302"/>
      <c r="AH886" s="301"/>
      <c r="AI886" s="302"/>
      <c r="AJ886" s="301"/>
      <c r="AK886" s="302"/>
      <c r="AL886" s="301"/>
      <c r="AM886" s="302"/>
      <c r="AN886" s="301"/>
      <c r="AO886" s="302"/>
      <c r="AP886" s="301"/>
      <c r="AQ886" s="302"/>
      <c r="AR886" s="301"/>
      <c r="AS886" s="302"/>
      <c r="AT886" s="301"/>
      <c r="AU886" s="302"/>
      <c r="AV886" s="301"/>
      <c r="AW886" s="302"/>
      <c r="AX886" s="301"/>
      <c r="AY886" s="302"/>
      <c r="AZ886" s="301"/>
      <c r="BA886" s="302"/>
      <c r="BB886" s="301"/>
    </row>
    <row r="887" spans="1:54" ht="14.25" customHeight="1" x14ac:dyDescent="0.25">
      <c r="A887" s="322"/>
      <c r="B887" s="301"/>
      <c r="C887" s="302"/>
      <c r="D887" s="301"/>
      <c r="E887" s="302"/>
      <c r="F887" s="301"/>
      <c r="G887" s="302"/>
      <c r="H887" s="301"/>
      <c r="I887" s="302"/>
      <c r="J887" s="301"/>
      <c r="K887" s="302"/>
      <c r="L887" s="301"/>
      <c r="M887" s="302"/>
      <c r="N887" s="301"/>
      <c r="O887" s="302"/>
      <c r="P887" s="301"/>
      <c r="Q887" s="302"/>
      <c r="R887" s="301"/>
      <c r="S887" s="302"/>
      <c r="T887" s="301"/>
      <c r="U887" s="302"/>
      <c r="V887" s="301"/>
      <c r="W887" s="302"/>
      <c r="X887" s="301"/>
      <c r="Y887" s="302"/>
      <c r="Z887" s="301"/>
      <c r="AA887" s="302"/>
      <c r="AB887" s="301"/>
      <c r="AC887" s="302"/>
      <c r="AD887" s="301"/>
      <c r="AE887" s="302"/>
      <c r="AF887" s="301"/>
      <c r="AG887" s="302"/>
      <c r="AH887" s="301"/>
      <c r="AI887" s="302"/>
      <c r="AJ887" s="301"/>
      <c r="AK887" s="302"/>
      <c r="AL887" s="301"/>
      <c r="AM887" s="302"/>
      <c r="AN887" s="301"/>
      <c r="AO887" s="302"/>
      <c r="AP887" s="301"/>
      <c r="AQ887" s="302"/>
      <c r="AR887" s="301"/>
      <c r="AS887" s="302"/>
      <c r="AT887" s="301"/>
      <c r="AU887" s="302"/>
      <c r="AV887" s="301"/>
      <c r="AW887" s="302"/>
      <c r="AX887" s="301"/>
      <c r="AY887" s="302"/>
      <c r="AZ887" s="301"/>
      <c r="BA887" s="302"/>
      <c r="BB887" s="301"/>
    </row>
    <row r="888" spans="1:54" ht="14.25" customHeight="1" x14ac:dyDescent="0.25">
      <c r="A888" s="322"/>
      <c r="B888" s="301"/>
      <c r="C888" s="302"/>
      <c r="D888" s="301"/>
      <c r="E888" s="302"/>
      <c r="F888" s="301"/>
      <c r="G888" s="302"/>
      <c r="H888" s="301"/>
      <c r="I888" s="302"/>
      <c r="J888" s="301"/>
      <c r="K888" s="302"/>
      <c r="L888" s="301"/>
      <c r="M888" s="302"/>
      <c r="N888" s="301"/>
      <c r="O888" s="302"/>
      <c r="P888" s="301"/>
      <c r="Q888" s="302"/>
      <c r="R888" s="301"/>
      <c r="S888" s="302"/>
      <c r="T888" s="301"/>
      <c r="U888" s="302"/>
      <c r="V888" s="301"/>
      <c r="W888" s="302"/>
      <c r="X888" s="301"/>
      <c r="Y888" s="302"/>
      <c r="Z888" s="301"/>
      <c r="AA888" s="302"/>
      <c r="AB888" s="301"/>
      <c r="AC888" s="302"/>
      <c r="AD888" s="301"/>
      <c r="AE888" s="302"/>
      <c r="AF888" s="301"/>
      <c r="AG888" s="302"/>
      <c r="AH888" s="301"/>
      <c r="AI888" s="302"/>
      <c r="AJ888" s="301"/>
      <c r="AK888" s="302"/>
      <c r="AL888" s="301"/>
      <c r="AM888" s="302"/>
      <c r="AN888" s="301"/>
      <c r="AO888" s="302"/>
      <c r="AP888" s="301"/>
      <c r="AQ888" s="302"/>
      <c r="AR888" s="301"/>
      <c r="AS888" s="302"/>
      <c r="AT888" s="301"/>
      <c r="AU888" s="302"/>
      <c r="AV888" s="301"/>
      <c r="AW888" s="302"/>
      <c r="AX888" s="301"/>
      <c r="AY888" s="302"/>
      <c r="AZ888" s="301"/>
      <c r="BA888" s="302"/>
      <c r="BB888" s="301"/>
    </row>
    <row r="889" spans="1:54" ht="14.25" customHeight="1" x14ac:dyDescent="0.25">
      <c r="A889" s="322"/>
      <c r="B889" s="301"/>
      <c r="C889" s="302"/>
      <c r="D889" s="301"/>
      <c r="E889" s="302"/>
      <c r="F889" s="301"/>
      <c r="G889" s="302"/>
      <c r="H889" s="301"/>
      <c r="I889" s="302"/>
      <c r="J889" s="301"/>
      <c r="K889" s="302"/>
      <c r="L889" s="301"/>
      <c r="M889" s="302"/>
      <c r="N889" s="301"/>
      <c r="O889" s="302"/>
      <c r="P889" s="301"/>
      <c r="Q889" s="302"/>
      <c r="R889" s="301"/>
      <c r="S889" s="302"/>
      <c r="T889" s="301"/>
      <c r="U889" s="302"/>
      <c r="V889" s="301"/>
      <c r="W889" s="302"/>
      <c r="X889" s="301"/>
      <c r="Y889" s="302"/>
      <c r="Z889" s="301"/>
      <c r="AA889" s="302"/>
      <c r="AB889" s="301"/>
      <c r="AC889" s="302"/>
      <c r="AD889" s="301"/>
      <c r="AE889" s="302"/>
      <c r="AF889" s="301"/>
      <c r="AG889" s="302"/>
      <c r="AH889" s="301"/>
      <c r="AI889" s="302"/>
      <c r="AJ889" s="301"/>
      <c r="AK889" s="302"/>
      <c r="AL889" s="301"/>
      <c r="AM889" s="302"/>
      <c r="AN889" s="301"/>
      <c r="AO889" s="302"/>
      <c r="AP889" s="301"/>
      <c r="AQ889" s="302"/>
      <c r="AR889" s="301"/>
      <c r="AS889" s="302"/>
      <c r="AT889" s="301"/>
      <c r="AU889" s="302"/>
      <c r="AV889" s="301"/>
      <c r="AW889" s="302"/>
      <c r="AX889" s="301"/>
      <c r="AY889" s="302"/>
      <c r="AZ889" s="301"/>
      <c r="BA889" s="302"/>
      <c r="BB889" s="301"/>
    </row>
    <row r="890" spans="1:54" ht="14.25" customHeight="1" x14ac:dyDescent="0.25">
      <c r="A890" s="322"/>
      <c r="B890" s="301"/>
      <c r="C890" s="302"/>
      <c r="D890" s="301"/>
      <c r="E890" s="302"/>
      <c r="F890" s="301"/>
      <c r="G890" s="302"/>
      <c r="H890" s="301"/>
      <c r="I890" s="302"/>
      <c r="J890" s="301"/>
      <c r="K890" s="302"/>
      <c r="L890" s="301"/>
      <c r="M890" s="302"/>
      <c r="N890" s="301"/>
      <c r="O890" s="302"/>
      <c r="P890" s="301"/>
      <c r="Q890" s="302"/>
      <c r="R890" s="301"/>
      <c r="S890" s="302"/>
      <c r="T890" s="301"/>
      <c r="U890" s="302"/>
      <c r="V890" s="301"/>
      <c r="W890" s="302"/>
      <c r="X890" s="301"/>
      <c r="Y890" s="302"/>
      <c r="Z890" s="301"/>
      <c r="AA890" s="302"/>
      <c r="AB890" s="301"/>
      <c r="AC890" s="302"/>
      <c r="AD890" s="301"/>
      <c r="AE890" s="302"/>
      <c r="AF890" s="301"/>
      <c r="AG890" s="302"/>
      <c r="AH890" s="301"/>
      <c r="AI890" s="302"/>
      <c r="AJ890" s="301"/>
      <c r="AK890" s="302"/>
      <c r="AL890" s="301"/>
      <c r="AM890" s="302"/>
      <c r="AN890" s="301"/>
      <c r="AO890" s="302"/>
      <c r="AP890" s="301"/>
      <c r="AQ890" s="302"/>
      <c r="AR890" s="301"/>
      <c r="AS890" s="302"/>
      <c r="AT890" s="301"/>
      <c r="AU890" s="302"/>
      <c r="AV890" s="301"/>
      <c r="AW890" s="302"/>
      <c r="AX890" s="301"/>
      <c r="AY890" s="302"/>
      <c r="AZ890" s="301"/>
      <c r="BA890" s="302"/>
      <c r="BB890" s="301"/>
    </row>
    <row r="891" spans="1:54" ht="14.25" customHeight="1" x14ac:dyDescent="0.25">
      <c r="A891" s="322"/>
      <c r="B891" s="301"/>
      <c r="C891" s="302"/>
      <c r="D891" s="301"/>
      <c r="E891" s="302"/>
      <c r="F891" s="301"/>
      <c r="G891" s="302"/>
      <c r="H891" s="301"/>
      <c r="I891" s="302"/>
      <c r="J891" s="301"/>
      <c r="K891" s="302"/>
      <c r="L891" s="301"/>
      <c r="M891" s="302"/>
      <c r="N891" s="301"/>
      <c r="O891" s="302"/>
      <c r="P891" s="301"/>
      <c r="Q891" s="302"/>
      <c r="R891" s="301"/>
      <c r="S891" s="302"/>
      <c r="T891" s="301"/>
      <c r="U891" s="302"/>
      <c r="V891" s="301"/>
      <c r="W891" s="302"/>
      <c r="X891" s="301"/>
      <c r="Y891" s="302"/>
      <c r="Z891" s="301"/>
      <c r="AA891" s="302"/>
      <c r="AB891" s="301"/>
      <c r="AC891" s="302"/>
      <c r="AD891" s="301"/>
      <c r="AE891" s="302"/>
      <c r="AF891" s="301"/>
      <c r="AG891" s="302"/>
      <c r="AH891" s="301"/>
      <c r="AI891" s="302"/>
      <c r="AJ891" s="301"/>
      <c r="AK891" s="302"/>
      <c r="AL891" s="301"/>
      <c r="AM891" s="302"/>
      <c r="AN891" s="301"/>
      <c r="AO891" s="302"/>
      <c r="AP891" s="301"/>
      <c r="AQ891" s="302"/>
      <c r="AR891" s="301"/>
      <c r="AS891" s="302"/>
      <c r="AT891" s="301"/>
      <c r="AU891" s="302"/>
      <c r="AV891" s="301"/>
      <c r="AW891" s="302"/>
      <c r="AX891" s="301"/>
      <c r="AY891" s="302"/>
      <c r="AZ891" s="301"/>
      <c r="BA891" s="302"/>
      <c r="BB891" s="301"/>
    </row>
    <row r="892" spans="1:54" ht="14.25" customHeight="1" x14ac:dyDescent="0.25">
      <c r="A892" s="322"/>
      <c r="B892" s="301"/>
      <c r="C892" s="302"/>
      <c r="D892" s="301"/>
      <c r="E892" s="302"/>
      <c r="F892" s="301"/>
      <c r="G892" s="302"/>
      <c r="H892" s="301"/>
      <c r="I892" s="302"/>
      <c r="J892" s="301"/>
      <c r="K892" s="302"/>
      <c r="L892" s="301"/>
      <c r="M892" s="302"/>
      <c r="N892" s="301"/>
      <c r="O892" s="302"/>
      <c r="P892" s="301"/>
      <c r="Q892" s="302"/>
      <c r="R892" s="301"/>
      <c r="S892" s="302"/>
      <c r="T892" s="301"/>
      <c r="U892" s="302"/>
      <c r="V892" s="301"/>
      <c r="W892" s="302"/>
      <c r="X892" s="301"/>
      <c r="Y892" s="302"/>
      <c r="Z892" s="301"/>
      <c r="AA892" s="302"/>
      <c r="AB892" s="301"/>
      <c r="AC892" s="302"/>
      <c r="AD892" s="301"/>
      <c r="AE892" s="302"/>
      <c r="AF892" s="301"/>
      <c r="AG892" s="302"/>
      <c r="AH892" s="301"/>
      <c r="AI892" s="302"/>
      <c r="AJ892" s="301"/>
      <c r="AK892" s="302"/>
      <c r="AL892" s="301"/>
      <c r="AM892" s="302"/>
      <c r="AN892" s="301"/>
      <c r="AO892" s="302"/>
      <c r="AP892" s="301"/>
      <c r="AQ892" s="302"/>
      <c r="AR892" s="301"/>
      <c r="AS892" s="302"/>
      <c r="AT892" s="301"/>
      <c r="AU892" s="302"/>
      <c r="AV892" s="301"/>
      <c r="AW892" s="302"/>
      <c r="AX892" s="301"/>
      <c r="AY892" s="302"/>
      <c r="AZ892" s="301"/>
      <c r="BA892" s="302"/>
      <c r="BB892" s="301"/>
    </row>
    <row r="893" spans="1:54" ht="14.25" customHeight="1" x14ac:dyDescent="0.25">
      <c r="A893" s="322"/>
      <c r="B893" s="301"/>
      <c r="C893" s="302"/>
      <c r="D893" s="301"/>
      <c r="E893" s="302"/>
      <c r="F893" s="301"/>
      <c r="G893" s="302"/>
      <c r="H893" s="301"/>
      <c r="I893" s="302"/>
      <c r="J893" s="301"/>
      <c r="K893" s="302"/>
      <c r="L893" s="301"/>
      <c r="M893" s="302"/>
      <c r="N893" s="301"/>
      <c r="O893" s="302"/>
      <c r="P893" s="301"/>
      <c r="Q893" s="302"/>
      <c r="R893" s="301"/>
      <c r="S893" s="302"/>
      <c r="T893" s="301"/>
      <c r="U893" s="302"/>
      <c r="V893" s="301"/>
      <c r="W893" s="302"/>
      <c r="X893" s="301"/>
      <c r="Y893" s="302"/>
      <c r="Z893" s="301"/>
      <c r="AA893" s="302"/>
      <c r="AB893" s="301"/>
      <c r="AC893" s="302"/>
      <c r="AD893" s="301"/>
      <c r="AE893" s="302"/>
      <c r="AF893" s="301"/>
      <c r="AG893" s="302"/>
      <c r="AH893" s="301"/>
      <c r="AI893" s="302"/>
      <c r="AJ893" s="301"/>
      <c r="AK893" s="302"/>
      <c r="AL893" s="301"/>
      <c r="AM893" s="302"/>
      <c r="AN893" s="301"/>
      <c r="AO893" s="302"/>
      <c r="AP893" s="301"/>
      <c r="AQ893" s="302"/>
      <c r="AR893" s="301"/>
      <c r="AS893" s="302"/>
      <c r="AT893" s="301"/>
      <c r="AU893" s="302"/>
      <c r="AV893" s="301"/>
      <c r="AW893" s="302"/>
      <c r="AX893" s="301"/>
      <c r="AY893" s="302"/>
      <c r="AZ893" s="301"/>
      <c r="BA893" s="302"/>
      <c r="BB893" s="301"/>
    </row>
    <row r="894" spans="1:54" ht="14.25" customHeight="1" x14ac:dyDescent="0.25">
      <c r="A894" s="322"/>
      <c r="B894" s="301"/>
      <c r="C894" s="302"/>
      <c r="D894" s="301"/>
      <c r="E894" s="302"/>
      <c r="F894" s="301"/>
      <c r="G894" s="302"/>
      <c r="H894" s="301"/>
      <c r="I894" s="302"/>
      <c r="J894" s="301"/>
      <c r="K894" s="302"/>
      <c r="L894" s="301"/>
      <c r="M894" s="302"/>
      <c r="N894" s="301"/>
      <c r="O894" s="302"/>
      <c r="P894" s="301"/>
      <c r="Q894" s="302"/>
      <c r="R894" s="301"/>
      <c r="S894" s="302"/>
      <c r="T894" s="301"/>
      <c r="U894" s="302"/>
      <c r="V894" s="301"/>
      <c r="W894" s="302"/>
      <c r="X894" s="301"/>
      <c r="Y894" s="302"/>
      <c r="Z894" s="301"/>
      <c r="AA894" s="302"/>
      <c r="AB894" s="301"/>
      <c r="AC894" s="302"/>
      <c r="AD894" s="301"/>
      <c r="AE894" s="302"/>
      <c r="AF894" s="301"/>
      <c r="AG894" s="302"/>
      <c r="AH894" s="301"/>
      <c r="AI894" s="302"/>
      <c r="AJ894" s="301"/>
      <c r="AK894" s="302"/>
      <c r="AL894" s="301"/>
      <c r="AM894" s="302"/>
      <c r="AN894" s="301"/>
      <c r="AO894" s="302"/>
      <c r="AP894" s="301"/>
      <c r="AQ894" s="302"/>
      <c r="AR894" s="301"/>
      <c r="AS894" s="302"/>
      <c r="AT894" s="301"/>
      <c r="AU894" s="302"/>
      <c r="AV894" s="301"/>
      <c r="AW894" s="302"/>
      <c r="AX894" s="301"/>
      <c r="AY894" s="302"/>
      <c r="AZ894" s="301"/>
      <c r="BA894" s="302"/>
      <c r="BB894" s="301"/>
    </row>
    <row r="895" spans="1:54" ht="14.25" customHeight="1" x14ac:dyDescent="0.25">
      <c r="A895" s="322"/>
      <c r="B895" s="301"/>
      <c r="C895" s="302"/>
      <c r="D895" s="301"/>
      <c r="E895" s="302"/>
      <c r="F895" s="301"/>
      <c r="G895" s="302"/>
      <c r="H895" s="301"/>
      <c r="I895" s="302"/>
      <c r="J895" s="301"/>
      <c r="K895" s="302"/>
      <c r="L895" s="301"/>
      <c r="M895" s="302"/>
      <c r="N895" s="301"/>
      <c r="O895" s="302"/>
      <c r="P895" s="301"/>
      <c r="Q895" s="302"/>
      <c r="R895" s="301"/>
      <c r="S895" s="302"/>
      <c r="T895" s="301"/>
      <c r="U895" s="302"/>
      <c r="V895" s="301"/>
      <c r="W895" s="302"/>
      <c r="X895" s="301"/>
      <c r="Y895" s="302"/>
      <c r="Z895" s="301"/>
      <c r="AA895" s="302"/>
      <c r="AB895" s="301"/>
      <c r="AC895" s="302"/>
      <c r="AD895" s="301"/>
      <c r="AE895" s="302"/>
      <c r="AF895" s="301"/>
      <c r="AG895" s="302"/>
      <c r="AH895" s="301"/>
      <c r="AI895" s="302"/>
      <c r="AJ895" s="301"/>
      <c r="AK895" s="302"/>
      <c r="AL895" s="301"/>
      <c r="AM895" s="302"/>
      <c r="AN895" s="301"/>
      <c r="AO895" s="302"/>
      <c r="AP895" s="301"/>
      <c r="AQ895" s="302"/>
      <c r="AR895" s="301"/>
      <c r="AS895" s="302"/>
      <c r="AT895" s="301"/>
      <c r="AU895" s="302"/>
      <c r="AV895" s="301"/>
      <c r="AW895" s="302"/>
      <c r="AX895" s="301"/>
      <c r="AY895" s="302"/>
      <c r="AZ895" s="301"/>
      <c r="BA895" s="302"/>
      <c r="BB895" s="301"/>
    </row>
    <row r="896" spans="1:54" ht="14.25" customHeight="1" x14ac:dyDescent="0.25">
      <c r="A896" s="322"/>
      <c r="B896" s="301"/>
      <c r="C896" s="302"/>
      <c r="D896" s="301"/>
      <c r="E896" s="302"/>
      <c r="F896" s="301"/>
      <c r="G896" s="302"/>
      <c r="H896" s="301"/>
      <c r="I896" s="302"/>
      <c r="J896" s="301"/>
      <c r="K896" s="302"/>
      <c r="L896" s="301"/>
      <c r="M896" s="302"/>
      <c r="N896" s="301"/>
      <c r="O896" s="302"/>
      <c r="P896" s="301"/>
      <c r="Q896" s="302"/>
      <c r="R896" s="301"/>
      <c r="S896" s="302"/>
      <c r="T896" s="301"/>
      <c r="U896" s="302"/>
      <c r="V896" s="301"/>
      <c r="W896" s="302"/>
      <c r="X896" s="301"/>
      <c r="Y896" s="302"/>
      <c r="Z896" s="301"/>
      <c r="AA896" s="302"/>
      <c r="AB896" s="301"/>
      <c r="AC896" s="302"/>
      <c r="AD896" s="301"/>
      <c r="AE896" s="302"/>
      <c r="AF896" s="301"/>
      <c r="AG896" s="302"/>
      <c r="AH896" s="301"/>
      <c r="AI896" s="302"/>
      <c r="AJ896" s="301"/>
      <c r="AK896" s="302"/>
      <c r="AL896" s="301"/>
      <c r="AM896" s="302"/>
      <c r="AN896" s="301"/>
      <c r="AO896" s="302"/>
      <c r="AP896" s="301"/>
      <c r="AQ896" s="302"/>
      <c r="AR896" s="301"/>
      <c r="AS896" s="302"/>
      <c r="AT896" s="301"/>
      <c r="AU896" s="302"/>
      <c r="AV896" s="301"/>
      <c r="AW896" s="302"/>
      <c r="AX896" s="301"/>
      <c r="AY896" s="302"/>
      <c r="AZ896" s="301"/>
      <c r="BA896" s="302"/>
      <c r="BB896" s="301"/>
    </row>
    <row r="897" spans="1:54" ht="14.25" customHeight="1" x14ac:dyDescent="0.25">
      <c r="A897" s="322"/>
      <c r="B897" s="301"/>
      <c r="C897" s="302"/>
      <c r="D897" s="301"/>
      <c r="E897" s="302"/>
      <c r="F897" s="301"/>
      <c r="G897" s="302"/>
      <c r="H897" s="301"/>
      <c r="I897" s="302"/>
      <c r="J897" s="301"/>
      <c r="K897" s="302"/>
      <c r="L897" s="301"/>
      <c r="M897" s="302"/>
      <c r="N897" s="301"/>
      <c r="O897" s="302"/>
      <c r="P897" s="301"/>
      <c r="Q897" s="302"/>
      <c r="R897" s="301"/>
      <c r="S897" s="302"/>
      <c r="T897" s="301"/>
      <c r="U897" s="302"/>
      <c r="V897" s="301"/>
      <c r="W897" s="302"/>
      <c r="X897" s="301"/>
      <c r="Y897" s="302"/>
      <c r="Z897" s="301"/>
      <c r="AA897" s="302"/>
      <c r="AB897" s="301"/>
      <c r="AC897" s="302"/>
      <c r="AD897" s="301"/>
      <c r="AE897" s="302"/>
      <c r="AF897" s="301"/>
      <c r="AG897" s="302"/>
      <c r="AH897" s="301"/>
      <c r="AI897" s="302"/>
      <c r="AJ897" s="301"/>
      <c r="AK897" s="302"/>
      <c r="AL897" s="301"/>
      <c r="AM897" s="302"/>
      <c r="AN897" s="301"/>
      <c r="AO897" s="302"/>
      <c r="AP897" s="301"/>
      <c r="AQ897" s="302"/>
      <c r="AR897" s="301"/>
      <c r="AS897" s="302"/>
      <c r="AT897" s="301"/>
      <c r="AU897" s="302"/>
      <c r="AV897" s="301"/>
      <c r="AW897" s="302"/>
      <c r="AX897" s="301"/>
      <c r="AY897" s="302"/>
      <c r="AZ897" s="301"/>
      <c r="BA897" s="302"/>
      <c r="BB897" s="301"/>
    </row>
    <row r="898" spans="1:54" ht="14.25" customHeight="1" x14ac:dyDescent="0.25">
      <c r="A898" s="322"/>
      <c r="B898" s="301"/>
      <c r="C898" s="302"/>
      <c r="D898" s="301"/>
      <c r="E898" s="302"/>
      <c r="F898" s="301"/>
      <c r="G898" s="302"/>
      <c r="H898" s="301"/>
      <c r="I898" s="302"/>
      <c r="J898" s="301"/>
      <c r="K898" s="302"/>
      <c r="L898" s="301"/>
      <c r="M898" s="302"/>
      <c r="N898" s="301"/>
      <c r="O898" s="302"/>
      <c r="P898" s="301"/>
      <c r="Q898" s="302"/>
      <c r="R898" s="301"/>
      <c r="S898" s="302"/>
      <c r="T898" s="301"/>
      <c r="U898" s="302"/>
      <c r="V898" s="301"/>
      <c r="W898" s="302"/>
      <c r="X898" s="301"/>
      <c r="Y898" s="302"/>
      <c r="Z898" s="301"/>
      <c r="AA898" s="302"/>
      <c r="AB898" s="301"/>
      <c r="AC898" s="302"/>
      <c r="AD898" s="301"/>
      <c r="AE898" s="302"/>
      <c r="AF898" s="301"/>
      <c r="AG898" s="302"/>
      <c r="AH898" s="301"/>
      <c r="AI898" s="302"/>
      <c r="AJ898" s="301"/>
      <c r="AK898" s="302"/>
      <c r="AL898" s="301"/>
      <c r="AM898" s="302"/>
      <c r="AN898" s="301"/>
      <c r="AO898" s="302"/>
      <c r="AP898" s="301"/>
      <c r="AQ898" s="302"/>
      <c r="AR898" s="301"/>
      <c r="AS898" s="302"/>
      <c r="AT898" s="301"/>
      <c r="AU898" s="302"/>
      <c r="AV898" s="301"/>
      <c r="AW898" s="302"/>
      <c r="AX898" s="301"/>
      <c r="AY898" s="302"/>
      <c r="AZ898" s="301"/>
      <c r="BA898" s="302"/>
      <c r="BB898" s="301"/>
    </row>
    <row r="899" spans="1:54" ht="14.25" customHeight="1" x14ac:dyDescent="0.25">
      <c r="A899" s="322"/>
      <c r="B899" s="301"/>
      <c r="C899" s="302"/>
      <c r="D899" s="301"/>
      <c r="E899" s="302"/>
      <c r="F899" s="301"/>
      <c r="G899" s="302"/>
      <c r="H899" s="301"/>
      <c r="I899" s="302"/>
      <c r="J899" s="301"/>
      <c r="K899" s="302"/>
      <c r="L899" s="301"/>
      <c r="M899" s="302"/>
      <c r="N899" s="301"/>
      <c r="O899" s="302"/>
      <c r="P899" s="301"/>
      <c r="Q899" s="302"/>
      <c r="R899" s="301"/>
      <c r="S899" s="302"/>
      <c r="T899" s="301"/>
      <c r="U899" s="302"/>
      <c r="V899" s="301"/>
      <c r="W899" s="302"/>
      <c r="X899" s="301"/>
      <c r="Y899" s="302"/>
      <c r="Z899" s="301"/>
      <c r="AA899" s="302"/>
      <c r="AB899" s="301"/>
      <c r="AC899" s="302"/>
      <c r="AD899" s="301"/>
      <c r="AE899" s="302"/>
      <c r="AF899" s="301"/>
      <c r="AG899" s="302"/>
      <c r="AH899" s="301"/>
      <c r="AI899" s="302"/>
      <c r="AJ899" s="301"/>
      <c r="AK899" s="302"/>
      <c r="AL899" s="301"/>
      <c r="AM899" s="302"/>
      <c r="AN899" s="301"/>
      <c r="AO899" s="302"/>
      <c r="AP899" s="301"/>
      <c r="AQ899" s="302"/>
      <c r="AR899" s="301"/>
      <c r="AS899" s="302"/>
      <c r="AT899" s="301"/>
      <c r="AU899" s="302"/>
      <c r="AV899" s="301"/>
      <c r="AW899" s="302"/>
      <c r="AX899" s="301"/>
      <c r="AY899" s="302"/>
      <c r="AZ899" s="301"/>
      <c r="BA899" s="302"/>
      <c r="BB899" s="301"/>
    </row>
    <row r="900" spans="1:54" ht="14.25" customHeight="1" x14ac:dyDescent="0.25">
      <c r="A900" s="322"/>
      <c r="B900" s="301"/>
      <c r="C900" s="302"/>
      <c r="D900" s="301"/>
      <c r="E900" s="302"/>
      <c r="F900" s="301"/>
      <c r="G900" s="302"/>
      <c r="H900" s="301"/>
      <c r="I900" s="302"/>
      <c r="J900" s="301"/>
      <c r="K900" s="302"/>
      <c r="L900" s="301"/>
      <c r="M900" s="302"/>
      <c r="N900" s="301"/>
      <c r="O900" s="302"/>
      <c r="P900" s="301"/>
      <c r="Q900" s="302"/>
      <c r="R900" s="301"/>
      <c r="S900" s="302"/>
      <c r="T900" s="301"/>
      <c r="U900" s="302"/>
      <c r="V900" s="301"/>
      <c r="W900" s="302"/>
      <c r="X900" s="301"/>
      <c r="Y900" s="302"/>
      <c r="Z900" s="301"/>
      <c r="AA900" s="302"/>
      <c r="AB900" s="301"/>
      <c r="AC900" s="302"/>
      <c r="AD900" s="301"/>
      <c r="AE900" s="302"/>
      <c r="AF900" s="301"/>
      <c r="AG900" s="302"/>
      <c r="AH900" s="301"/>
      <c r="AI900" s="302"/>
      <c r="AJ900" s="301"/>
      <c r="AK900" s="302"/>
      <c r="AL900" s="301"/>
      <c r="AM900" s="302"/>
      <c r="AN900" s="301"/>
      <c r="AO900" s="302"/>
      <c r="AP900" s="301"/>
      <c r="AQ900" s="302"/>
      <c r="AR900" s="301"/>
      <c r="AS900" s="302"/>
      <c r="AT900" s="301"/>
      <c r="AU900" s="302"/>
      <c r="AV900" s="301"/>
      <c r="AW900" s="302"/>
      <c r="AX900" s="301"/>
      <c r="AY900" s="302"/>
      <c r="AZ900" s="301"/>
      <c r="BA900" s="302"/>
      <c r="BB900" s="301"/>
    </row>
    <row r="901" spans="1:54" ht="14.25" customHeight="1" x14ac:dyDescent="0.25">
      <c r="A901" s="322"/>
      <c r="B901" s="301"/>
      <c r="C901" s="302"/>
      <c r="D901" s="301"/>
      <c r="E901" s="302"/>
      <c r="F901" s="301"/>
      <c r="G901" s="302"/>
      <c r="H901" s="301"/>
      <c r="I901" s="302"/>
      <c r="J901" s="301"/>
      <c r="K901" s="302"/>
      <c r="L901" s="301"/>
      <c r="M901" s="302"/>
      <c r="N901" s="301"/>
      <c r="O901" s="302"/>
      <c r="P901" s="301"/>
      <c r="Q901" s="302"/>
      <c r="R901" s="301"/>
      <c r="S901" s="302"/>
      <c r="T901" s="301"/>
      <c r="U901" s="302"/>
      <c r="V901" s="301"/>
      <c r="W901" s="302"/>
      <c r="X901" s="301"/>
      <c r="Y901" s="302"/>
      <c r="Z901" s="301"/>
      <c r="AA901" s="302"/>
      <c r="AB901" s="301"/>
      <c r="AC901" s="302"/>
      <c r="AD901" s="301"/>
      <c r="AE901" s="302"/>
      <c r="AF901" s="301"/>
      <c r="AG901" s="302"/>
      <c r="AH901" s="301"/>
      <c r="AI901" s="302"/>
      <c r="AJ901" s="301"/>
      <c r="AK901" s="302"/>
      <c r="AL901" s="301"/>
      <c r="AM901" s="302"/>
      <c r="AN901" s="301"/>
      <c r="AO901" s="302"/>
      <c r="AP901" s="301"/>
      <c r="AQ901" s="302"/>
      <c r="AR901" s="301"/>
      <c r="AS901" s="302"/>
      <c r="AT901" s="301"/>
      <c r="AU901" s="302"/>
      <c r="AV901" s="301"/>
      <c r="AW901" s="302"/>
      <c r="AX901" s="301"/>
      <c r="AY901" s="302"/>
      <c r="AZ901" s="301"/>
      <c r="BA901" s="302"/>
      <c r="BB901" s="301"/>
    </row>
    <row r="902" spans="1:54" ht="14.25" customHeight="1" x14ac:dyDescent="0.25">
      <c r="A902" s="322"/>
      <c r="B902" s="301"/>
      <c r="C902" s="302"/>
      <c r="D902" s="301"/>
      <c r="E902" s="302"/>
      <c r="F902" s="301"/>
      <c r="G902" s="302"/>
      <c r="H902" s="301"/>
      <c r="I902" s="302"/>
      <c r="J902" s="301"/>
      <c r="K902" s="302"/>
      <c r="L902" s="301"/>
      <c r="M902" s="302"/>
      <c r="N902" s="301"/>
      <c r="O902" s="302"/>
      <c r="P902" s="301"/>
      <c r="Q902" s="302"/>
      <c r="R902" s="301"/>
      <c r="S902" s="302"/>
      <c r="T902" s="301"/>
      <c r="U902" s="302"/>
      <c r="V902" s="301"/>
      <c r="W902" s="302"/>
      <c r="X902" s="301"/>
      <c r="Y902" s="302"/>
      <c r="Z902" s="301"/>
      <c r="AA902" s="302"/>
      <c r="AB902" s="301"/>
      <c r="AC902" s="302"/>
      <c r="AD902" s="301"/>
      <c r="AE902" s="302"/>
      <c r="AF902" s="301"/>
      <c r="AG902" s="302"/>
      <c r="AH902" s="301"/>
      <c r="AI902" s="302"/>
      <c r="AJ902" s="301"/>
      <c r="AK902" s="302"/>
      <c r="AL902" s="301"/>
      <c r="AM902" s="302"/>
      <c r="AN902" s="301"/>
      <c r="AO902" s="302"/>
      <c r="AP902" s="301"/>
      <c r="AQ902" s="302"/>
      <c r="AR902" s="301"/>
      <c r="AS902" s="302"/>
      <c r="AT902" s="301"/>
      <c r="AU902" s="302"/>
      <c r="AV902" s="301"/>
      <c r="AW902" s="302"/>
      <c r="AX902" s="301"/>
      <c r="AY902" s="302"/>
      <c r="AZ902" s="301"/>
      <c r="BA902" s="302"/>
      <c r="BB902" s="301"/>
    </row>
    <row r="903" spans="1:54" ht="14.25" customHeight="1" x14ac:dyDescent="0.25">
      <c r="A903" s="322"/>
      <c r="B903" s="301"/>
      <c r="C903" s="302"/>
      <c r="D903" s="301"/>
      <c r="E903" s="302"/>
      <c r="F903" s="301"/>
      <c r="G903" s="302"/>
      <c r="H903" s="301"/>
      <c r="I903" s="302"/>
      <c r="J903" s="301"/>
      <c r="K903" s="302"/>
      <c r="L903" s="301"/>
      <c r="M903" s="302"/>
      <c r="N903" s="301"/>
      <c r="O903" s="302"/>
      <c r="P903" s="301"/>
      <c r="Q903" s="302"/>
      <c r="R903" s="301"/>
      <c r="S903" s="302"/>
      <c r="T903" s="301"/>
      <c r="U903" s="302"/>
      <c r="V903" s="301"/>
      <c r="W903" s="302"/>
      <c r="X903" s="301"/>
      <c r="Y903" s="302"/>
      <c r="Z903" s="301"/>
      <c r="AA903" s="302"/>
      <c r="AB903" s="301"/>
      <c r="AC903" s="302"/>
      <c r="AD903" s="301"/>
      <c r="AE903" s="302"/>
      <c r="AF903" s="301"/>
      <c r="AG903" s="302"/>
      <c r="AH903" s="301"/>
      <c r="AI903" s="302"/>
      <c r="AJ903" s="301"/>
      <c r="AK903" s="302"/>
      <c r="AL903" s="301"/>
      <c r="AM903" s="302"/>
      <c r="AN903" s="301"/>
      <c r="AO903" s="302"/>
      <c r="AP903" s="301"/>
      <c r="AQ903" s="302"/>
      <c r="AR903" s="301"/>
      <c r="AS903" s="302"/>
      <c r="AT903" s="301"/>
      <c r="AU903" s="302"/>
      <c r="AV903" s="301"/>
      <c r="AW903" s="302"/>
      <c r="AX903" s="301"/>
      <c r="AY903" s="302"/>
      <c r="AZ903" s="301"/>
      <c r="BA903" s="302"/>
      <c r="BB903" s="301"/>
    </row>
    <row r="904" spans="1:54" ht="14.25" customHeight="1" x14ac:dyDescent="0.25">
      <c r="A904" s="322"/>
      <c r="B904" s="301"/>
      <c r="C904" s="302"/>
      <c r="D904" s="301"/>
      <c r="E904" s="302"/>
      <c r="F904" s="301"/>
      <c r="G904" s="302"/>
      <c r="H904" s="301"/>
      <c r="I904" s="302"/>
      <c r="J904" s="301"/>
      <c r="K904" s="302"/>
      <c r="L904" s="301"/>
      <c r="M904" s="302"/>
      <c r="N904" s="301"/>
      <c r="O904" s="302"/>
      <c r="P904" s="301"/>
      <c r="Q904" s="302"/>
      <c r="R904" s="301"/>
      <c r="S904" s="302"/>
      <c r="T904" s="301"/>
      <c r="U904" s="302"/>
      <c r="V904" s="301"/>
      <c r="W904" s="302"/>
      <c r="X904" s="301"/>
      <c r="Y904" s="302"/>
      <c r="Z904" s="301"/>
      <c r="AA904" s="302"/>
      <c r="AB904" s="301"/>
      <c r="AC904" s="302"/>
      <c r="AD904" s="301"/>
      <c r="AE904" s="302"/>
      <c r="AF904" s="301"/>
      <c r="AG904" s="302"/>
      <c r="AH904" s="301"/>
      <c r="AI904" s="302"/>
      <c r="AJ904" s="301"/>
      <c r="AK904" s="302"/>
      <c r="AL904" s="301"/>
      <c r="AM904" s="302"/>
      <c r="AN904" s="301"/>
      <c r="AO904" s="302"/>
      <c r="AP904" s="301"/>
      <c r="AQ904" s="302"/>
      <c r="AR904" s="301"/>
      <c r="AS904" s="302"/>
      <c r="AT904" s="301"/>
      <c r="AU904" s="302"/>
      <c r="AV904" s="301"/>
      <c r="AW904" s="302"/>
      <c r="AX904" s="301"/>
      <c r="AY904" s="302"/>
      <c r="AZ904" s="301"/>
      <c r="BA904" s="302"/>
      <c r="BB904" s="301"/>
    </row>
    <row r="905" spans="1:54" ht="14.25" customHeight="1" x14ac:dyDescent="0.25">
      <c r="A905" s="322"/>
      <c r="B905" s="301"/>
      <c r="C905" s="302"/>
      <c r="D905" s="301"/>
      <c r="E905" s="302"/>
      <c r="F905" s="301"/>
      <c r="G905" s="302"/>
      <c r="H905" s="301"/>
      <c r="I905" s="302"/>
      <c r="J905" s="301"/>
      <c r="K905" s="302"/>
      <c r="L905" s="301"/>
      <c r="M905" s="302"/>
      <c r="N905" s="301"/>
      <c r="O905" s="302"/>
      <c r="P905" s="301"/>
      <c r="Q905" s="302"/>
      <c r="R905" s="301"/>
      <c r="S905" s="302"/>
      <c r="T905" s="301"/>
      <c r="U905" s="302"/>
      <c r="V905" s="301"/>
      <c r="W905" s="302"/>
      <c r="X905" s="301"/>
      <c r="Y905" s="302"/>
      <c r="Z905" s="301"/>
      <c r="AA905" s="302"/>
      <c r="AB905" s="301"/>
      <c r="AC905" s="302"/>
      <c r="AD905" s="301"/>
      <c r="AE905" s="302"/>
      <c r="AF905" s="301"/>
      <c r="AG905" s="302"/>
      <c r="AH905" s="301"/>
      <c r="AI905" s="302"/>
      <c r="AJ905" s="301"/>
      <c r="AK905" s="302"/>
      <c r="AL905" s="301"/>
      <c r="AM905" s="302"/>
      <c r="AN905" s="301"/>
      <c r="AO905" s="302"/>
      <c r="AP905" s="301"/>
      <c r="AQ905" s="302"/>
      <c r="AR905" s="301"/>
      <c r="AS905" s="302"/>
      <c r="AT905" s="301"/>
      <c r="AU905" s="302"/>
      <c r="AV905" s="301"/>
      <c r="AW905" s="302"/>
      <c r="AX905" s="301"/>
      <c r="AY905" s="302"/>
      <c r="AZ905" s="301"/>
      <c r="BA905" s="302"/>
      <c r="BB905" s="301"/>
    </row>
    <row r="906" spans="1:54" ht="14.25" customHeight="1" x14ac:dyDescent="0.25">
      <c r="A906" s="322"/>
      <c r="B906" s="301"/>
      <c r="C906" s="302"/>
      <c r="D906" s="301"/>
      <c r="E906" s="302"/>
      <c r="F906" s="301"/>
      <c r="G906" s="302"/>
      <c r="H906" s="301"/>
      <c r="I906" s="302"/>
      <c r="J906" s="301"/>
      <c r="K906" s="302"/>
      <c r="L906" s="301"/>
      <c r="M906" s="302"/>
      <c r="N906" s="301"/>
      <c r="O906" s="302"/>
      <c r="P906" s="301"/>
      <c r="Q906" s="302"/>
      <c r="R906" s="301"/>
      <c r="S906" s="302"/>
      <c r="T906" s="301"/>
      <c r="U906" s="302"/>
      <c r="V906" s="301"/>
      <c r="W906" s="302"/>
      <c r="X906" s="301"/>
      <c r="Y906" s="302"/>
      <c r="Z906" s="301"/>
      <c r="AA906" s="302"/>
      <c r="AB906" s="301"/>
      <c r="AC906" s="302"/>
      <c r="AD906" s="301"/>
      <c r="AE906" s="302"/>
      <c r="AF906" s="301"/>
      <c r="AG906" s="302"/>
      <c r="AH906" s="301"/>
      <c r="AI906" s="302"/>
      <c r="AJ906" s="301"/>
      <c r="AK906" s="302"/>
      <c r="AL906" s="301"/>
      <c r="AM906" s="302"/>
      <c r="AN906" s="301"/>
      <c r="AO906" s="302"/>
      <c r="AP906" s="301"/>
      <c r="AQ906" s="302"/>
      <c r="AR906" s="301"/>
      <c r="AS906" s="302"/>
      <c r="AT906" s="301"/>
      <c r="AU906" s="302"/>
      <c r="AV906" s="301"/>
      <c r="AW906" s="302"/>
      <c r="AX906" s="301"/>
      <c r="AY906" s="302"/>
      <c r="AZ906" s="301"/>
      <c r="BA906" s="302"/>
      <c r="BB906" s="301"/>
    </row>
    <row r="907" spans="1:54" ht="14.25" customHeight="1" x14ac:dyDescent="0.25">
      <c r="A907" s="322"/>
      <c r="B907" s="301"/>
      <c r="C907" s="302"/>
      <c r="D907" s="301"/>
      <c r="E907" s="302"/>
      <c r="F907" s="301"/>
      <c r="G907" s="302"/>
      <c r="H907" s="301"/>
      <c r="I907" s="302"/>
      <c r="J907" s="301"/>
      <c r="K907" s="302"/>
      <c r="L907" s="301"/>
      <c r="M907" s="302"/>
      <c r="N907" s="301"/>
      <c r="O907" s="302"/>
      <c r="P907" s="301"/>
      <c r="Q907" s="302"/>
      <c r="R907" s="301"/>
      <c r="S907" s="302"/>
      <c r="T907" s="301"/>
      <c r="U907" s="302"/>
      <c r="V907" s="301"/>
      <c r="W907" s="302"/>
      <c r="X907" s="301"/>
      <c r="Y907" s="302"/>
      <c r="Z907" s="301"/>
      <c r="AA907" s="302"/>
      <c r="AB907" s="301"/>
      <c r="AC907" s="302"/>
      <c r="AD907" s="301"/>
      <c r="AE907" s="302"/>
      <c r="AF907" s="301"/>
      <c r="AG907" s="302"/>
      <c r="AH907" s="301"/>
      <c r="AI907" s="302"/>
      <c r="AJ907" s="301"/>
      <c r="AK907" s="302"/>
      <c r="AL907" s="301"/>
      <c r="AM907" s="302"/>
      <c r="AN907" s="301"/>
      <c r="AO907" s="302"/>
      <c r="AP907" s="301"/>
      <c r="AQ907" s="302"/>
      <c r="AR907" s="301"/>
      <c r="AS907" s="302"/>
      <c r="AT907" s="301"/>
      <c r="AU907" s="302"/>
      <c r="AV907" s="301"/>
      <c r="AW907" s="302"/>
      <c r="AX907" s="301"/>
      <c r="AY907" s="302"/>
      <c r="AZ907" s="301"/>
      <c r="BA907" s="302"/>
      <c r="BB907" s="301"/>
    </row>
    <row r="908" spans="1:54" ht="14.25" customHeight="1" x14ac:dyDescent="0.25">
      <c r="A908" s="322"/>
      <c r="B908" s="301"/>
      <c r="C908" s="302"/>
      <c r="D908" s="301"/>
      <c r="E908" s="302"/>
      <c r="F908" s="301"/>
      <c r="G908" s="302"/>
      <c r="H908" s="301"/>
      <c r="I908" s="302"/>
      <c r="J908" s="301"/>
      <c r="K908" s="302"/>
      <c r="L908" s="301"/>
      <c r="M908" s="302"/>
      <c r="N908" s="301"/>
      <c r="O908" s="302"/>
      <c r="P908" s="301"/>
      <c r="Q908" s="302"/>
      <c r="R908" s="301"/>
      <c r="S908" s="302"/>
      <c r="T908" s="301"/>
      <c r="U908" s="302"/>
      <c r="V908" s="301"/>
      <c r="W908" s="302"/>
      <c r="X908" s="301"/>
      <c r="Y908" s="302"/>
      <c r="Z908" s="301"/>
      <c r="AA908" s="302"/>
      <c r="AB908" s="301"/>
      <c r="AC908" s="302"/>
      <c r="AD908" s="301"/>
      <c r="AE908" s="302"/>
      <c r="AF908" s="301"/>
      <c r="AG908" s="302"/>
      <c r="AH908" s="301"/>
      <c r="AI908" s="302"/>
      <c r="AJ908" s="301"/>
      <c r="AK908" s="302"/>
      <c r="AL908" s="301"/>
      <c r="AM908" s="302"/>
      <c r="AN908" s="301"/>
      <c r="AO908" s="302"/>
      <c r="AP908" s="301"/>
      <c r="AQ908" s="302"/>
      <c r="AR908" s="301"/>
      <c r="AS908" s="302"/>
      <c r="AT908" s="301"/>
      <c r="AU908" s="302"/>
      <c r="AV908" s="301"/>
      <c r="AW908" s="302"/>
      <c r="AX908" s="301"/>
      <c r="AY908" s="302"/>
      <c r="AZ908" s="301"/>
      <c r="BA908" s="302"/>
      <c r="BB908" s="301"/>
    </row>
    <row r="909" spans="1:54" ht="14.25" customHeight="1" x14ac:dyDescent="0.25">
      <c r="A909" s="322"/>
      <c r="B909" s="301"/>
      <c r="C909" s="302"/>
      <c r="D909" s="301"/>
      <c r="E909" s="302"/>
      <c r="F909" s="301"/>
      <c r="G909" s="302"/>
      <c r="H909" s="301"/>
      <c r="I909" s="302"/>
      <c r="J909" s="301"/>
      <c r="K909" s="302"/>
      <c r="L909" s="301"/>
      <c r="M909" s="302"/>
      <c r="N909" s="301"/>
      <c r="O909" s="302"/>
      <c r="P909" s="301"/>
      <c r="Q909" s="302"/>
      <c r="R909" s="301"/>
      <c r="S909" s="302"/>
      <c r="T909" s="301"/>
      <c r="U909" s="302"/>
      <c r="V909" s="301"/>
      <c r="W909" s="302"/>
      <c r="X909" s="301"/>
      <c r="Y909" s="302"/>
      <c r="Z909" s="301"/>
      <c r="AA909" s="302"/>
      <c r="AB909" s="301"/>
      <c r="AC909" s="302"/>
      <c r="AD909" s="301"/>
      <c r="AE909" s="302"/>
      <c r="AF909" s="301"/>
      <c r="AG909" s="302"/>
      <c r="AH909" s="301"/>
      <c r="AI909" s="302"/>
      <c r="AJ909" s="301"/>
      <c r="AK909" s="302"/>
      <c r="AL909" s="301"/>
      <c r="AM909" s="302"/>
      <c r="AN909" s="301"/>
      <c r="AO909" s="302"/>
      <c r="AP909" s="301"/>
      <c r="AQ909" s="302"/>
      <c r="AR909" s="301"/>
      <c r="AS909" s="302"/>
      <c r="AT909" s="301"/>
      <c r="AU909" s="302"/>
      <c r="AV909" s="301"/>
      <c r="AW909" s="302"/>
      <c r="AX909" s="301"/>
      <c r="AY909" s="302"/>
      <c r="AZ909" s="301"/>
      <c r="BA909" s="302"/>
      <c r="BB909" s="301"/>
    </row>
    <row r="910" spans="1:54" ht="14.25" customHeight="1" x14ac:dyDescent="0.25">
      <c r="A910" s="322"/>
      <c r="B910" s="301"/>
      <c r="C910" s="302"/>
      <c r="D910" s="301"/>
      <c r="E910" s="302"/>
      <c r="F910" s="301"/>
      <c r="G910" s="302"/>
      <c r="H910" s="301"/>
      <c r="I910" s="302"/>
      <c r="J910" s="301"/>
      <c r="K910" s="302"/>
      <c r="L910" s="301"/>
      <c r="M910" s="302"/>
      <c r="N910" s="301"/>
      <c r="O910" s="302"/>
      <c r="P910" s="301"/>
      <c r="Q910" s="302"/>
      <c r="R910" s="301"/>
      <c r="S910" s="302"/>
      <c r="T910" s="301"/>
      <c r="U910" s="302"/>
      <c r="V910" s="301"/>
      <c r="W910" s="302"/>
      <c r="X910" s="301"/>
      <c r="Y910" s="302"/>
      <c r="Z910" s="301"/>
      <c r="AA910" s="302"/>
      <c r="AB910" s="301"/>
      <c r="AC910" s="302"/>
      <c r="AD910" s="301"/>
      <c r="AE910" s="302"/>
      <c r="AF910" s="301"/>
      <c r="AG910" s="302"/>
      <c r="AH910" s="301"/>
      <c r="AI910" s="302"/>
      <c r="AJ910" s="301"/>
      <c r="AK910" s="302"/>
      <c r="AL910" s="301"/>
      <c r="AM910" s="302"/>
      <c r="AN910" s="301"/>
      <c r="AO910" s="302"/>
      <c r="AP910" s="301"/>
      <c r="AQ910" s="302"/>
      <c r="AR910" s="301"/>
      <c r="AS910" s="302"/>
      <c r="AT910" s="301"/>
      <c r="AU910" s="302"/>
      <c r="AV910" s="301"/>
      <c r="AW910" s="302"/>
      <c r="AX910" s="301"/>
      <c r="AY910" s="302"/>
      <c r="AZ910" s="301"/>
      <c r="BA910" s="302"/>
      <c r="BB910" s="301"/>
    </row>
    <row r="911" spans="1:54" ht="14.25" customHeight="1" x14ac:dyDescent="0.25">
      <c r="A911" s="322"/>
      <c r="B911" s="301"/>
      <c r="C911" s="302"/>
      <c r="D911" s="301"/>
      <c r="E911" s="302"/>
      <c r="F911" s="301"/>
      <c r="G911" s="302"/>
      <c r="H911" s="301"/>
      <c r="I911" s="302"/>
      <c r="J911" s="301"/>
      <c r="K911" s="302"/>
      <c r="L911" s="301"/>
      <c r="M911" s="302"/>
      <c r="N911" s="301"/>
      <c r="O911" s="302"/>
      <c r="P911" s="301"/>
      <c r="Q911" s="302"/>
      <c r="R911" s="301"/>
      <c r="S911" s="302"/>
      <c r="T911" s="301"/>
      <c r="U911" s="302"/>
      <c r="V911" s="301"/>
      <c r="W911" s="302"/>
      <c r="X911" s="301"/>
      <c r="Y911" s="302"/>
      <c r="Z911" s="301"/>
      <c r="AA911" s="302"/>
      <c r="AB911" s="301"/>
      <c r="AC911" s="302"/>
      <c r="AD911" s="301"/>
      <c r="AE911" s="302"/>
      <c r="AF911" s="301"/>
      <c r="AG911" s="302"/>
      <c r="AH911" s="301"/>
      <c r="AI911" s="302"/>
      <c r="AJ911" s="301"/>
      <c r="AK911" s="302"/>
      <c r="AL911" s="301"/>
      <c r="AM911" s="302"/>
      <c r="AN911" s="301"/>
      <c r="AO911" s="302"/>
      <c r="AP911" s="301"/>
      <c r="AQ911" s="302"/>
      <c r="AR911" s="301"/>
      <c r="AS911" s="302"/>
      <c r="AT911" s="301"/>
      <c r="AU911" s="302"/>
      <c r="AV911" s="301"/>
      <c r="AW911" s="302"/>
      <c r="AX911" s="301"/>
      <c r="AY911" s="302"/>
      <c r="AZ911" s="301"/>
      <c r="BA911" s="302"/>
      <c r="BB911" s="301"/>
    </row>
    <row r="912" spans="1:54" ht="14.25" customHeight="1" x14ac:dyDescent="0.25">
      <c r="A912" s="322"/>
      <c r="B912" s="301"/>
      <c r="C912" s="302"/>
      <c r="D912" s="301"/>
      <c r="E912" s="302"/>
      <c r="F912" s="301"/>
      <c r="G912" s="302"/>
      <c r="H912" s="301"/>
      <c r="I912" s="302"/>
      <c r="J912" s="301"/>
      <c r="K912" s="302"/>
      <c r="L912" s="301"/>
      <c r="M912" s="302"/>
      <c r="N912" s="301"/>
      <c r="O912" s="302"/>
      <c r="P912" s="301"/>
      <c r="Q912" s="302"/>
      <c r="R912" s="301"/>
      <c r="S912" s="302"/>
      <c r="T912" s="301"/>
      <c r="U912" s="302"/>
      <c r="V912" s="301"/>
      <c r="W912" s="302"/>
      <c r="X912" s="301"/>
      <c r="Y912" s="302"/>
      <c r="Z912" s="301"/>
      <c r="AA912" s="302"/>
      <c r="AB912" s="301"/>
      <c r="AC912" s="302"/>
      <c r="AD912" s="301"/>
      <c r="AE912" s="302"/>
      <c r="AF912" s="301"/>
      <c r="AG912" s="302"/>
      <c r="AH912" s="301"/>
      <c r="AI912" s="302"/>
      <c r="AJ912" s="301"/>
      <c r="AK912" s="302"/>
      <c r="AL912" s="301"/>
      <c r="AM912" s="302"/>
      <c r="AN912" s="301"/>
      <c r="AO912" s="302"/>
      <c r="AP912" s="301"/>
      <c r="AQ912" s="302"/>
      <c r="AR912" s="301"/>
      <c r="AS912" s="302"/>
      <c r="AT912" s="301"/>
      <c r="AU912" s="302"/>
      <c r="AV912" s="301"/>
      <c r="AW912" s="302"/>
      <c r="AX912" s="301"/>
      <c r="AY912" s="302"/>
      <c r="AZ912" s="301"/>
      <c r="BA912" s="302"/>
      <c r="BB912" s="301"/>
    </row>
    <row r="913" spans="1:54" ht="14.25" customHeight="1" x14ac:dyDescent="0.25">
      <c r="A913" s="322"/>
      <c r="B913" s="301"/>
      <c r="C913" s="302"/>
      <c r="D913" s="301"/>
      <c r="E913" s="302"/>
      <c r="F913" s="301"/>
      <c r="G913" s="302"/>
      <c r="H913" s="301"/>
      <c r="I913" s="302"/>
      <c r="J913" s="301"/>
      <c r="K913" s="302"/>
      <c r="L913" s="301"/>
      <c r="M913" s="302"/>
      <c r="N913" s="301"/>
      <c r="O913" s="302"/>
      <c r="P913" s="301"/>
      <c r="Q913" s="302"/>
      <c r="R913" s="301"/>
      <c r="S913" s="302"/>
      <c r="T913" s="301"/>
      <c r="U913" s="302"/>
      <c r="V913" s="301"/>
      <c r="W913" s="302"/>
      <c r="X913" s="301"/>
      <c r="Y913" s="302"/>
      <c r="Z913" s="301"/>
      <c r="AA913" s="302"/>
      <c r="AB913" s="301"/>
      <c r="AC913" s="302"/>
      <c r="AD913" s="301"/>
      <c r="AE913" s="302"/>
      <c r="AF913" s="301"/>
      <c r="AG913" s="302"/>
      <c r="AH913" s="301"/>
      <c r="AI913" s="302"/>
      <c r="AJ913" s="301"/>
      <c r="AK913" s="302"/>
      <c r="AL913" s="301"/>
      <c r="AM913" s="302"/>
      <c r="AN913" s="301"/>
      <c r="AO913" s="302"/>
      <c r="AP913" s="301"/>
      <c r="AQ913" s="302"/>
      <c r="AR913" s="301"/>
      <c r="AS913" s="302"/>
      <c r="AT913" s="301"/>
      <c r="AU913" s="302"/>
      <c r="AV913" s="301"/>
      <c r="AW913" s="302"/>
      <c r="AX913" s="301"/>
      <c r="AY913" s="302"/>
      <c r="AZ913" s="301"/>
      <c r="BA913" s="302"/>
      <c r="BB913" s="301"/>
    </row>
    <row r="914" spans="1:54" ht="14.25" customHeight="1" x14ac:dyDescent="0.25">
      <c r="A914" s="322"/>
      <c r="B914" s="301"/>
      <c r="C914" s="302"/>
      <c r="D914" s="301"/>
      <c r="E914" s="302"/>
      <c r="F914" s="301"/>
      <c r="G914" s="302"/>
      <c r="H914" s="301"/>
      <c r="I914" s="302"/>
      <c r="J914" s="301"/>
      <c r="K914" s="302"/>
      <c r="L914" s="301"/>
      <c r="M914" s="302"/>
      <c r="N914" s="301"/>
      <c r="O914" s="302"/>
      <c r="P914" s="301"/>
      <c r="Q914" s="302"/>
      <c r="R914" s="301"/>
      <c r="S914" s="302"/>
      <c r="T914" s="301"/>
      <c r="U914" s="302"/>
      <c r="V914" s="301"/>
      <c r="W914" s="302"/>
      <c r="X914" s="301"/>
      <c r="Y914" s="302"/>
      <c r="Z914" s="301"/>
      <c r="AA914" s="302"/>
      <c r="AB914" s="301"/>
      <c r="AC914" s="302"/>
      <c r="AD914" s="301"/>
      <c r="AE914" s="302"/>
      <c r="AF914" s="301"/>
      <c r="AG914" s="302"/>
      <c r="AH914" s="301"/>
      <c r="AI914" s="302"/>
      <c r="AJ914" s="301"/>
      <c r="AK914" s="302"/>
      <c r="AL914" s="301"/>
      <c r="AM914" s="302"/>
      <c r="AN914" s="301"/>
      <c r="AO914" s="302"/>
      <c r="AP914" s="301"/>
      <c r="AQ914" s="302"/>
      <c r="AR914" s="301"/>
      <c r="AS914" s="302"/>
      <c r="AT914" s="301"/>
      <c r="AU914" s="302"/>
      <c r="AV914" s="301"/>
      <c r="AW914" s="302"/>
      <c r="AX914" s="301"/>
      <c r="AY914" s="302"/>
      <c r="AZ914" s="301"/>
      <c r="BA914" s="302"/>
      <c r="BB914" s="301"/>
    </row>
    <row r="915" spans="1:54" ht="14.25" customHeight="1" x14ac:dyDescent="0.25">
      <c r="A915" s="322"/>
      <c r="B915" s="301"/>
      <c r="C915" s="302"/>
      <c r="D915" s="301"/>
      <c r="E915" s="302"/>
      <c r="F915" s="301"/>
      <c r="G915" s="302"/>
      <c r="H915" s="301"/>
      <c r="I915" s="302"/>
      <c r="J915" s="301"/>
      <c r="K915" s="302"/>
      <c r="L915" s="301"/>
      <c r="M915" s="302"/>
      <c r="N915" s="301"/>
      <c r="O915" s="302"/>
      <c r="P915" s="301"/>
      <c r="Q915" s="302"/>
      <c r="R915" s="301"/>
      <c r="S915" s="302"/>
      <c r="T915" s="301"/>
      <c r="U915" s="302"/>
      <c r="V915" s="301"/>
      <c r="W915" s="302"/>
      <c r="X915" s="301"/>
      <c r="Y915" s="302"/>
      <c r="Z915" s="301"/>
      <c r="AA915" s="302"/>
      <c r="AB915" s="301"/>
      <c r="AC915" s="302"/>
      <c r="AD915" s="301"/>
      <c r="AE915" s="302"/>
      <c r="AF915" s="301"/>
      <c r="AG915" s="302"/>
      <c r="AH915" s="301"/>
      <c r="AI915" s="302"/>
      <c r="AJ915" s="301"/>
      <c r="AK915" s="302"/>
      <c r="AL915" s="301"/>
      <c r="AM915" s="302"/>
      <c r="AN915" s="301"/>
      <c r="AO915" s="302"/>
      <c r="AP915" s="301"/>
      <c r="AQ915" s="302"/>
      <c r="AR915" s="301"/>
      <c r="AS915" s="302"/>
      <c r="AT915" s="301"/>
      <c r="AU915" s="302"/>
      <c r="AV915" s="301"/>
      <c r="AW915" s="302"/>
      <c r="AX915" s="301"/>
      <c r="AY915" s="302"/>
      <c r="AZ915" s="301"/>
      <c r="BA915" s="302"/>
      <c r="BB915" s="301"/>
    </row>
    <row r="916" spans="1:54" ht="14.25" customHeight="1" x14ac:dyDescent="0.25">
      <c r="A916" s="322"/>
      <c r="B916" s="301"/>
      <c r="C916" s="302"/>
      <c r="D916" s="301"/>
      <c r="E916" s="302"/>
      <c r="F916" s="301"/>
      <c r="G916" s="302"/>
      <c r="H916" s="301"/>
      <c r="I916" s="302"/>
      <c r="J916" s="301"/>
      <c r="K916" s="302"/>
      <c r="L916" s="301"/>
      <c r="M916" s="302"/>
      <c r="N916" s="301"/>
      <c r="O916" s="302"/>
      <c r="P916" s="301"/>
      <c r="Q916" s="302"/>
      <c r="R916" s="301"/>
      <c r="S916" s="302"/>
      <c r="T916" s="301"/>
      <c r="U916" s="302"/>
      <c r="V916" s="301"/>
      <c r="W916" s="302"/>
      <c r="X916" s="301"/>
      <c r="Y916" s="302"/>
      <c r="Z916" s="301"/>
      <c r="AA916" s="302"/>
      <c r="AB916" s="301"/>
      <c r="AC916" s="302"/>
      <c r="AD916" s="301"/>
      <c r="AE916" s="302"/>
      <c r="AF916" s="301"/>
      <c r="AG916" s="302"/>
      <c r="AH916" s="301"/>
      <c r="AI916" s="302"/>
      <c r="AJ916" s="301"/>
      <c r="AK916" s="302"/>
      <c r="AL916" s="301"/>
      <c r="AM916" s="302"/>
      <c r="AN916" s="301"/>
      <c r="AO916" s="302"/>
      <c r="AP916" s="301"/>
      <c r="AQ916" s="302"/>
      <c r="AR916" s="301"/>
      <c r="AS916" s="302"/>
      <c r="AT916" s="301"/>
      <c r="AU916" s="302"/>
      <c r="AV916" s="301"/>
      <c r="AW916" s="302"/>
      <c r="AX916" s="301"/>
      <c r="AY916" s="302"/>
      <c r="AZ916" s="301"/>
      <c r="BA916" s="302"/>
      <c r="BB916" s="301"/>
    </row>
    <row r="917" spans="1:54" ht="14.25" customHeight="1" x14ac:dyDescent="0.25">
      <c r="A917" s="322"/>
      <c r="B917" s="301"/>
      <c r="C917" s="302"/>
      <c r="D917" s="301"/>
      <c r="E917" s="302"/>
      <c r="F917" s="301"/>
      <c r="G917" s="302"/>
      <c r="H917" s="301"/>
      <c r="I917" s="302"/>
      <c r="J917" s="301"/>
      <c r="K917" s="302"/>
      <c r="L917" s="301"/>
      <c r="M917" s="302"/>
      <c r="N917" s="301"/>
      <c r="O917" s="302"/>
      <c r="P917" s="301"/>
      <c r="Q917" s="302"/>
      <c r="R917" s="301"/>
      <c r="S917" s="302"/>
      <c r="T917" s="301"/>
      <c r="U917" s="302"/>
      <c r="V917" s="301"/>
      <c r="W917" s="302"/>
      <c r="X917" s="301"/>
      <c r="Y917" s="302"/>
      <c r="Z917" s="301"/>
      <c r="AA917" s="302"/>
      <c r="AB917" s="301"/>
      <c r="AC917" s="302"/>
      <c r="AD917" s="301"/>
      <c r="AE917" s="302"/>
      <c r="AF917" s="301"/>
      <c r="AG917" s="302"/>
      <c r="AH917" s="301"/>
      <c r="AI917" s="302"/>
      <c r="AJ917" s="301"/>
      <c r="AK917" s="302"/>
      <c r="AL917" s="301"/>
      <c r="AM917" s="302"/>
      <c r="AN917" s="301"/>
      <c r="AO917" s="302"/>
      <c r="AP917" s="301"/>
      <c r="AQ917" s="302"/>
      <c r="AR917" s="301"/>
      <c r="AS917" s="302"/>
      <c r="AT917" s="301"/>
      <c r="AU917" s="302"/>
      <c r="AV917" s="301"/>
      <c r="AW917" s="302"/>
      <c r="AX917" s="301"/>
      <c r="AY917" s="302"/>
      <c r="AZ917" s="301"/>
      <c r="BA917" s="302"/>
      <c r="BB917" s="301"/>
    </row>
    <row r="918" spans="1:54" ht="14.25" customHeight="1" x14ac:dyDescent="0.25">
      <c r="A918" s="322"/>
      <c r="B918" s="301"/>
      <c r="C918" s="302"/>
      <c r="D918" s="301"/>
      <c r="E918" s="302"/>
      <c r="F918" s="301"/>
      <c r="G918" s="302"/>
      <c r="H918" s="301"/>
      <c r="I918" s="302"/>
      <c r="J918" s="301"/>
      <c r="K918" s="302"/>
      <c r="L918" s="301"/>
      <c r="M918" s="302"/>
      <c r="N918" s="301"/>
      <c r="O918" s="302"/>
      <c r="P918" s="301"/>
      <c r="Q918" s="302"/>
      <c r="R918" s="301"/>
      <c r="S918" s="302"/>
      <c r="T918" s="301"/>
      <c r="U918" s="302"/>
      <c r="V918" s="301"/>
      <c r="W918" s="302"/>
      <c r="X918" s="301"/>
      <c r="Y918" s="302"/>
      <c r="Z918" s="301"/>
      <c r="AA918" s="302"/>
      <c r="AB918" s="301"/>
      <c r="AC918" s="302"/>
      <c r="AD918" s="301"/>
      <c r="AE918" s="302"/>
      <c r="AF918" s="301"/>
      <c r="AG918" s="302"/>
      <c r="AH918" s="301"/>
      <c r="AI918" s="302"/>
      <c r="AJ918" s="301"/>
      <c r="AK918" s="302"/>
      <c r="AL918" s="301"/>
      <c r="AM918" s="302"/>
      <c r="AN918" s="301"/>
      <c r="AO918" s="302"/>
      <c r="AP918" s="301"/>
      <c r="AQ918" s="302"/>
      <c r="AR918" s="301"/>
      <c r="AS918" s="302"/>
      <c r="AT918" s="301"/>
      <c r="AU918" s="302"/>
      <c r="AV918" s="301"/>
      <c r="AW918" s="302"/>
      <c r="AX918" s="301"/>
      <c r="AY918" s="302"/>
      <c r="AZ918" s="301"/>
      <c r="BA918" s="302"/>
      <c r="BB918" s="301"/>
    </row>
    <row r="919" spans="1:54" ht="14.25" customHeight="1" x14ac:dyDescent="0.25">
      <c r="A919" s="322"/>
      <c r="B919" s="301"/>
      <c r="C919" s="302"/>
      <c r="D919" s="301"/>
      <c r="E919" s="302"/>
      <c r="F919" s="301"/>
      <c r="G919" s="302"/>
      <c r="H919" s="301"/>
      <c r="I919" s="302"/>
      <c r="J919" s="301"/>
      <c r="K919" s="302"/>
      <c r="L919" s="301"/>
      <c r="M919" s="302"/>
      <c r="N919" s="301"/>
      <c r="O919" s="302"/>
      <c r="P919" s="301"/>
      <c r="Q919" s="302"/>
      <c r="R919" s="301"/>
      <c r="S919" s="302"/>
      <c r="T919" s="301"/>
      <c r="U919" s="302"/>
      <c r="V919" s="301"/>
      <c r="W919" s="302"/>
      <c r="X919" s="301"/>
      <c r="Y919" s="302"/>
      <c r="Z919" s="301"/>
      <c r="AA919" s="302"/>
      <c r="AB919" s="301"/>
      <c r="AC919" s="302"/>
      <c r="AD919" s="301"/>
      <c r="AE919" s="302"/>
      <c r="AF919" s="301"/>
      <c r="AG919" s="302"/>
      <c r="AH919" s="301"/>
      <c r="AI919" s="302"/>
      <c r="AJ919" s="301"/>
      <c r="AK919" s="302"/>
      <c r="AL919" s="301"/>
      <c r="AM919" s="302"/>
      <c r="AN919" s="301"/>
      <c r="AO919" s="302"/>
      <c r="AP919" s="301"/>
      <c r="AQ919" s="302"/>
      <c r="AR919" s="301"/>
      <c r="AS919" s="302"/>
      <c r="AT919" s="301"/>
      <c r="AU919" s="302"/>
      <c r="AV919" s="301"/>
      <c r="AW919" s="302"/>
      <c r="AX919" s="301"/>
      <c r="AY919" s="302"/>
      <c r="AZ919" s="301"/>
      <c r="BA919" s="302"/>
      <c r="BB919" s="301"/>
    </row>
    <row r="920" spans="1:54" ht="14.25" customHeight="1" x14ac:dyDescent="0.25">
      <c r="A920" s="322"/>
      <c r="B920" s="301"/>
      <c r="C920" s="302"/>
      <c r="D920" s="301"/>
      <c r="E920" s="302"/>
      <c r="F920" s="301"/>
      <c r="G920" s="302"/>
      <c r="H920" s="301"/>
      <c r="I920" s="302"/>
      <c r="J920" s="301"/>
      <c r="K920" s="302"/>
      <c r="L920" s="301"/>
      <c r="M920" s="302"/>
      <c r="N920" s="301"/>
      <c r="O920" s="302"/>
      <c r="P920" s="301"/>
      <c r="Q920" s="302"/>
      <c r="R920" s="301"/>
      <c r="S920" s="302"/>
      <c r="T920" s="301"/>
      <c r="U920" s="302"/>
      <c r="V920" s="301"/>
      <c r="W920" s="302"/>
      <c r="X920" s="301"/>
      <c r="Y920" s="302"/>
      <c r="Z920" s="301"/>
      <c r="AA920" s="302"/>
      <c r="AB920" s="301"/>
      <c r="AC920" s="302"/>
      <c r="AD920" s="301"/>
      <c r="AE920" s="302"/>
      <c r="AF920" s="301"/>
      <c r="AG920" s="302"/>
      <c r="AH920" s="301"/>
      <c r="AI920" s="302"/>
      <c r="AJ920" s="301"/>
      <c r="AK920" s="302"/>
      <c r="AL920" s="301"/>
      <c r="AM920" s="302"/>
      <c r="AN920" s="301"/>
      <c r="AO920" s="302"/>
      <c r="AP920" s="301"/>
      <c r="AQ920" s="302"/>
      <c r="AR920" s="301"/>
      <c r="AS920" s="302"/>
      <c r="AT920" s="301"/>
      <c r="AU920" s="302"/>
      <c r="AV920" s="301"/>
      <c r="AW920" s="302"/>
      <c r="AX920" s="301"/>
      <c r="AY920" s="302"/>
      <c r="AZ920" s="301"/>
      <c r="BA920" s="302"/>
      <c r="BB920" s="301"/>
    </row>
    <row r="921" spans="1:54" ht="14.25" customHeight="1" x14ac:dyDescent="0.25">
      <c r="A921" s="322"/>
      <c r="B921" s="301"/>
      <c r="C921" s="302"/>
      <c r="D921" s="301"/>
      <c r="E921" s="302"/>
      <c r="F921" s="301"/>
      <c r="G921" s="302"/>
      <c r="H921" s="301"/>
      <c r="I921" s="302"/>
      <c r="J921" s="301"/>
      <c r="K921" s="302"/>
      <c r="L921" s="301"/>
      <c r="M921" s="302"/>
      <c r="N921" s="301"/>
      <c r="O921" s="302"/>
      <c r="P921" s="301"/>
      <c r="Q921" s="302"/>
      <c r="R921" s="301"/>
      <c r="S921" s="302"/>
      <c r="T921" s="301"/>
      <c r="U921" s="302"/>
      <c r="V921" s="301"/>
      <c r="W921" s="302"/>
      <c r="X921" s="301"/>
      <c r="Y921" s="302"/>
      <c r="Z921" s="301"/>
      <c r="AA921" s="302"/>
      <c r="AB921" s="301"/>
      <c r="AC921" s="302"/>
      <c r="AD921" s="301"/>
      <c r="AE921" s="302"/>
      <c r="AF921" s="301"/>
      <c r="AG921" s="302"/>
      <c r="AH921" s="301"/>
      <c r="AI921" s="302"/>
      <c r="AJ921" s="301"/>
      <c r="AK921" s="302"/>
      <c r="AL921" s="301"/>
      <c r="AM921" s="302"/>
      <c r="AN921" s="301"/>
      <c r="AO921" s="302"/>
      <c r="AP921" s="301"/>
      <c r="AQ921" s="302"/>
      <c r="AR921" s="301"/>
      <c r="AS921" s="302"/>
      <c r="AT921" s="301"/>
      <c r="AU921" s="302"/>
      <c r="AV921" s="301"/>
      <c r="AW921" s="302"/>
      <c r="AX921" s="301"/>
      <c r="AY921" s="302"/>
      <c r="AZ921" s="301"/>
      <c r="BA921" s="302"/>
      <c r="BB921" s="301"/>
    </row>
    <row r="922" spans="1:54" ht="14.25" customHeight="1" x14ac:dyDescent="0.25">
      <c r="A922" s="322"/>
      <c r="B922" s="301"/>
      <c r="C922" s="302"/>
      <c r="D922" s="301"/>
      <c r="E922" s="302"/>
      <c r="F922" s="301"/>
      <c r="G922" s="302"/>
      <c r="H922" s="301"/>
      <c r="I922" s="302"/>
      <c r="J922" s="301"/>
      <c r="K922" s="302"/>
      <c r="L922" s="301"/>
      <c r="M922" s="302"/>
      <c r="N922" s="301"/>
      <c r="O922" s="302"/>
      <c r="P922" s="301"/>
      <c r="Q922" s="302"/>
      <c r="R922" s="301"/>
      <c r="S922" s="302"/>
      <c r="T922" s="301"/>
      <c r="U922" s="302"/>
      <c r="V922" s="301"/>
      <c r="W922" s="302"/>
      <c r="X922" s="301"/>
      <c r="Y922" s="302"/>
      <c r="Z922" s="301"/>
      <c r="AA922" s="302"/>
      <c r="AB922" s="301"/>
      <c r="AC922" s="302"/>
      <c r="AD922" s="301"/>
      <c r="AE922" s="302"/>
      <c r="AF922" s="301"/>
      <c r="AG922" s="302"/>
      <c r="AH922" s="301"/>
      <c r="AI922" s="302"/>
      <c r="AJ922" s="301"/>
      <c r="AK922" s="302"/>
      <c r="AL922" s="301"/>
      <c r="AM922" s="302"/>
      <c r="AN922" s="301"/>
      <c r="AO922" s="302"/>
      <c r="AP922" s="301"/>
      <c r="AQ922" s="302"/>
      <c r="AR922" s="301"/>
      <c r="AS922" s="302"/>
      <c r="AT922" s="301"/>
      <c r="AU922" s="302"/>
      <c r="AV922" s="301"/>
      <c r="AW922" s="302"/>
      <c r="AX922" s="301"/>
      <c r="AY922" s="302"/>
      <c r="AZ922" s="301"/>
      <c r="BA922" s="302"/>
      <c r="BB922" s="301"/>
    </row>
    <row r="923" spans="1:54" ht="14.25" customHeight="1" x14ac:dyDescent="0.25">
      <c r="A923" s="322"/>
      <c r="B923" s="301"/>
      <c r="C923" s="302"/>
      <c r="D923" s="301"/>
      <c r="E923" s="302"/>
      <c r="F923" s="301"/>
      <c r="G923" s="302"/>
      <c r="H923" s="301"/>
      <c r="I923" s="302"/>
      <c r="J923" s="301"/>
      <c r="K923" s="302"/>
      <c r="L923" s="301"/>
      <c r="M923" s="302"/>
      <c r="N923" s="301"/>
      <c r="O923" s="302"/>
      <c r="P923" s="301"/>
      <c r="Q923" s="302"/>
      <c r="R923" s="301"/>
      <c r="S923" s="302"/>
      <c r="T923" s="301"/>
      <c r="U923" s="302"/>
      <c r="V923" s="301"/>
      <c r="W923" s="302"/>
      <c r="X923" s="301"/>
      <c r="Y923" s="302"/>
      <c r="Z923" s="301"/>
      <c r="AA923" s="302"/>
      <c r="AB923" s="301"/>
      <c r="AC923" s="302"/>
      <c r="AD923" s="301"/>
      <c r="AE923" s="302"/>
      <c r="AF923" s="301"/>
      <c r="AG923" s="302"/>
      <c r="AH923" s="301"/>
      <c r="AI923" s="302"/>
      <c r="AJ923" s="301"/>
      <c r="AK923" s="302"/>
      <c r="AL923" s="301"/>
      <c r="AM923" s="302"/>
      <c r="AN923" s="301"/>
      <c r="AO923" s="302"/>
      <c r="AP923" s="301"/>
      <c r="AQ923" s="302"/>
      <c r="AR923" s="301"/>
      <c r="AS923" s="302"/>
      <c r="AT923" s="301"/>
      <c r="AU923" s="302"/>
      <c r="AV923" s="301"/>
      <c r="AW923" s="302"/>
      <c r="AX923" s="301"/>
      <c r="AY923" s="302"/>
      <c r="AZ923" s="301"/>
      <c r="BA923" s="302"/>
      <c r="BB923" s="301"/>
    </row>
    <row r="924" spans="1:54" ht="14.25" customHeight="1" x14ac:dyDescent="0.25">
      <c r="A924" s="322"/>
      <c r="B924" s="301"/>
      <c r="C924" s="302"/>
      <c r="D924" s="301"/>
      <c r="E924" s="302"/>
      <c r="F924" s="301"/>
      <c r="G924" s="302"/>
      <c r="H924" s="301"/>
      <c r="I924" s="302"/>
      <c r="J924" s="301"/>
      <c r="K924" s="302"/>
      <c r="L924" s="301"/>
      <c r="M924" s="302"/>
      <c r="N924" s="301"/>
      <c r="O924" s="302"/>
      <c r="P924" s="301"/>
      <c r="Q924" s="302"/>
      <c r="R924" s="301"/>
      <c r="S924" s="302"/>
      <c r="T924" s="301"/>
      <c r="U924" s="302"/>
      <c r="V924" s="301"/>
      <c r="W924" s="302"/>
      <c r="X924" s="301"/>
      <c r="Y924" s="302"/>
      <c r="Z924" s="301"/>
      <c r="AA924" s="302"/>
      <c r="AB924" s="301"/>
      <c r="AC924" s="302"/>
      <c r="AD924" s="301"/>
      <c r="AE924" s="302"/>
      <c r="AF924" s="301"/>
      <c r="AG924" s="302"/>
      <c r="AH924" s="301"/>
      <c r="AI924" s="302"/>
      <c r="AJ924" s="301"/>
      <c r="AK924" s="302"/>
      <c r="AL924" s="301"/>
      <c r="AM924" s="302"/>
      <c r="AN924" s="301"/>
      <c r="AO924" s="302"/>
      <c r="AP924" s="301"/>
      <c r="AQ924" s="302"/>
      <c r="AR924" s="301"/>
      <c r="AS924" s="302"/>
      <c r="AT924" s="301"/>
      <c r="AU924" s="302"/>
      <c r="AV924" s="301"/>
      <c r="AW924" s="302"/>
      <c r="AX924" s="301"/>
      <c r="AY924" s="302"/>
      <c r="AZ924" s="301"/>
      <c r="BA924" s="302"/>
      <c r="BB924" s="301"/>
    </row>
    <row r="925" spans="1:54" ht="14.25" customHeight="1" x14ac:dyDescent="0.25">
      <c r="A925" s="322"/>
      <c r="B925" s="301"/>
      <c r="C925" s="302"/>
      <c r="D925" s="301"/>
      <c r="E925" s="302"/>
      <c r="F925" s="301"/>
      <c r="G925" s="302"/>
      <c r="H925" s="301"/>
      <c r="I925" s="302"/>
      <c r="J925" s="301"/>
      <c r="K925" s="302"/>
      <c r="L925" s="301"/>
      <c r="M925" s="302"/>
      <c r="N925" s="301"/>
      <c r="O925" s="302"/>
      <c r="P925" s="301"/>
      <c r="Q925" s="302"/>
      <c r="R925" s="301"/>
      <c r="S925" s="302"/>
      <c r="T925" s="301"/>
      <c r="U925" s="302"/>
      <c r="V925" s="301"/>
      <c r="W925" s="302"/>
      <c r="X925" s="301"/>
      <c r="Y925" s="302"/>
      <c r="Z925" s="301"/>
      <c r="AA925" s="302"/>
      <c r="AB925" s="301"/>
      <c r="AC925" s="302"/>
      <c r="AD925" s="301"/>
      <c r="AE925" s="302"/>
      <c r="AF925" s="301"/>
      <c r="AG925" s="302"/>
      <c r="AH925" s="301"/>
      <c r="AI925" s="302"/>
      <c r="AJ925" s="301"/>
      <c r="AK925" s="302"/>
      <c r="AL925" s="301"/>
      <c r="AM925" s="302"/>
      <c r="AN925" s="301"/>
      <c r="AO925" s="302"/>
      <c r="AP925" s="301"/>
      <c r="AQ925" s="302"/>
      <c r="AR925" s="301"/>
      <c r="AS925" s="302"/>
      <c r="AT925" s="301"/>
      <c r="AU925" s="302"/>
      <c r="AV925" s="301"/>
      <c r="AW925" s="302"/>
      <c r="AX925" s="301"/>
      <c r="AY925" s="302"/>
      <c r="AZ925" s="301"/>
      <c r="BA925" s="302"/>
      <c r="BB925" s="301"/>
    </row>
    <row r="926" spans="1:54" ht="14.25" customHeight="1" x14ac:dyDescent="0.25">
      <c r="A926" s="322"/>
      <c r="B926" s="301"/>
      <c r="C926" s="302"/>
      <c r="D926" s="301"/>
      <c r="E926" s="302"/>
      <c r="F926" s="301"/>
      <c r="G926" s="302"/>
      <c r="H926" s="301"/>
      <c r="I926" s="302"/>
      <c r="J926" s="301"/>
      <c r="K926" s="302"/>
      <c r="L926" s="301"/>
      <c r="M926" s="302"/>
      <c r="N926" s="301"/>
      <c r="O926" s="302"/>
      <c r="P926" s="301"/>
      <c r="Q926" s="302"/>
      <c r="R926" s="301"/>
      <c r="S926" s="302"/>
      <c r="T926" s="301"/>
      <c r="U926" s="302"/>
      <c r="V926" s="301"/>
      <c r="W926" s="302"/>
      <c r="X926" s="301"/>
      <c r="Y926" s="302"/>
      <c r="Z926" s="301"/>
      <c r="AA926" s="302"/>
      <c r="AB926" s="301"/>
      <c r="AC926" s="302"/>
      <c r="AD926" s="301"/>
      <c r="AE926" s="302"/>
      <c r="AF926" s="301"/>
      <c r="AG926" s="302"/>
      <c r="AH926" s="301"/>
      <c r="AI926" s="302"/>
      <c r="AJ926" s="301"/>
      <c r="AK926" s="302"/>
      <c r="AL926" s="301"/>
      <c r="AM926" s="302"/>
      <c r="AN926" s="301"/>
      <c r="AO926" s="302"/>
      <c r="AP926" s="301"/>
      <c r="AQ926" s="302"/>
      <c r="AR926" s="301"/>
      <c r="AS926" s="302"/>
      <c r="AT926" s="301"/>
      <c r="AU926" s="302"/>
      <c r="AV926" s="301"/>
      <c r="AW926" s="302"/>
      <c r="AX926" s="301"/>
      <c r="AY926" s="302"/>
      <c r="AZ926" s="301"/>
      <c r="BA926" s="302"/>
      <c r="BB926" s="301"/>
    </row>
    <row r="927" spans="1:54" ht="14.25" customHeight="1" x14ac:dyDescent="0.25">
      <c r="A927" s="322"/>
      <c r="B927" s="301"/>
      <c r="C927" s="302"/>
      <c r="D927" s="301"/>
      <c r="E927" s="302"/>
      <c r="F927" s="301"/>
      <c r="G927" s="302"/>
      <c r="H927" s="301"/>
      <c r="I927" s="302"/>
      <c r="J927" s="301"/>
      <c r="K927" s="302"/>
      <c r="L927" s="301"/>
      <c r="M927" s="302"/>
      <c r="N927" s="301"/>
      <c r="O927" s="302"/>
      <c r="P927" s="301"/>
      <c r="Q927" s="302"/>
      <c r="R927" s="301"/>
      <c r="S927" s="302"/>
      <c r="T927" s="301"/>
      <c r="U927" s="302"/>
      <c r="V927" s="301"/>
      <c r="W927" s="302"/>
      <c r="X927" s="301"/>
      <c r="Y927" s="302"/>
      <c r="Z927" s="301"/>
      <c r="AA927" s="302"/>
      <c r="AB927" s="301"/>
      <c r="AC927" s="302"/>
      <c r="AD927" s="301"/>
      <c r="AE927" s="302"/>
      <c r="AF927" s="301"/>
      <c r="AG927" s="302"/>
      <c r="AH927" s="301"/>
      <c r="AI927" s="302"/>
      <c r="AJ927" s="301"/>
      <c r="AK927" s="302"/>
      <c r="AL927" s="301"/>
      <c r="AM927" s="302"/>
      <c r="AN927" s="301"/>
      <c r="AO927" s="302"/>
      <c r="AP927" s="301"/>
      <c r="AQ927" s="302"/>
      <c r="AR927" s="301"/>
      <c r="AS927" s="302"/>
      <c r="AT927" s="301"/>
      <c r="AU927" s="302"/>
      <c r="AV927" s="301"/>
      <c r="AW927" s="302"/>
      <c r="AX927" s="301"/>
      <c r="AY927" s="302"/>
      <c r="AZ927" s="301"/>
      <c r="BA927" s="302"/>
      <c r="BB927" s="301"/>
    </row>
    <row r="928" spans="1:54" ht="14.25" customHeight="1" x14ac:dyDescent="0.25">
      <c r="A928" s="322"/>
      <c r="B928" s="301"/>
      <c r="C928" s="302"/>
      <c r="D928" s="301"/>
      <c r="E928" s="302"/>
      <c r="F928" s="301"/>
      <c r="G928" s="302"/>
      <c r="H928" s="301"/>
      <c r="I928" s="302"/>
      <c r="J928" s="301"/>
      <c r="K928" s="302"/>
      <c r="L928" s="301"/>
      <c r="M928" s="302"/>
      <c r="N928" s="301"/>
      <c r="O928" s="302"/>
      <c r="P928" s="301"/>
      <c r="Q928" s="302"/>
      <c r="R928" s="301"/>
      <c r="S928" s="302"/>
      <c r="T928" s="301"/>
      <c r="U928" s="302"/>
      <c r="V928" s="301"/>
      <c r="W928" s="302"/>
      <c r="X928" s="301"/>
      <c r="Y928" s="302"/>
      <c r="Z928" s="301"/>
      <c r="AA928" s="302"/>
      <c r="AB928" s="301"/>
      <c r="AC928" s="302"/>
      <c r="AD928" s="301"/>
      <c r="AE928" s="302"/>
      <c r="AF928" s="301"/>
      <c r="AG928" s="302"/>
      <c r="AH928" s="301"/>
      <c r="AI928" s="302"/>
      <c r="AJ928" s="301"/>
      <c r="AK928" s="302"/>
      <c r="AL928" s="301"/>
      <c r="AM928" s="302"/>
      <c r="AN928" s="301"/>
      <c r="AO928" s="302"/>
      <c r="AP928" s="301"/>
      <c r="AQ928" s="302"/>
      <c r="AR928" s="301"/>
      <c r="AS928" s="302"/>
      <c r="AT928" s="301"/>
      <c r="AU928" s="302"/>
      <c r="AV928" s="301"/>
      <c r="AW928" s="302"/>
      <c r="AX928" s="301"/>
      <c r="AY928" s="302"/>
      <c r="AZ928" s="301"/>
      <c r="BA928" s="302"/>
      <c r="BB928" s="301"/>
    </row>
    <row r="929" spans="1:54" ht="14.25" customHeight="1" x14ac:dyDescent="0.25">
      <c r="A929" s="322"/>
      <c r="B929" s="301"/>
      <c r="C929" s="302"/>
      <c r="D929" s="301"/>
      <c r="E929" s="302"/>
      <c r="F929" s="301"/>
      <c r="G929" s="302"/>
      <c r="H929" s="301"/>
      <c r="I929" s="302"/>
      <c r="J929" s="301"/>
      <c r="K929" s="302"/>
      <c r="L929" s="301"/>
      <c r="M929" s="302"/>
      <c r="N929" s="301"/>
      <c r="O929" s="302"/>
      <c r="P929" s="301"/>
      <c r="Q929" s="302"/>
      <c r="R929" s="301"/>
      <c r="S929" s="302"/>
      <c r="T929" s="301"/>
      <c r="U929" s="302"/>
      <c r="V929" s="301"/>
      <c r="W929" s="302"/>
      <c r="X929" s="301"/>
      <c r="Y929" s="302"/>
      <c r="Z929" s="301"/>
      <c r="AA929" s="302"/>
      <c r="AB929" s="301"/>
      <c r="AC929" s="302"/>
      <c r="AD929" s="301"/>
      <c r="AE929" s="302"/>
      <c r="AF929" s="301"/>
      <c r="AG929" s="302"/>
      <c r="AH929" s="301"/>
      <c r="AI929" s="302"/>
      <c r="AJ929" s="301"/>
      <c r="AK929" s="302"/>
      <c r="AL929" s="301"/>
      <c r="AM929" s="302"/>
      <c r="AN929" s="301"/>
      <c r="AO929" s="302"/>
      <c r="AP929" s="301"/>
      <c r="AQ929" s="302"/>
      <c r="AR929" s="301"/>
      <c r="AS929" s="302"/>
      <c r="AT929" s="301"/>
      <c r="AU929" s="302"/>
      <c r="AV929" s="301"/>
      <c r="AW929" s="302"/>
      <c r="AX929" s="301"/>
      <c r="AY929" s="302"/>
      <c r="AZ929" s="301"/>
      <c r="BA929" s="302"/>
      <c r="BB929" s="301"/>
    </row>
    <row r="930" spans="1:54" ht="14.25" customHeight="1" x14ac:dyDescent="0.25">
      <c r="A930" s="322"/>
      <c r="B930" s="301"/>
      <c r="C930" s="302"/>
      <c r="D930" s="301"/>
      <c r="E930" s="302"/>
      <c r="F930" s="301"/>
      <c r="G930" s="302"/>
      <c r="H930" s="301"/>
      <c r="I930" s="302"/>
      <c r="J930" s="301"/>
      <c r="K930" s="302"/>
      <c r="L930" s="301"/>
      <c r="M930" s="302"/>
      <c r="N930" s="301"/>
      <c r="O930" s="302"/>
      <c r="P930" s="301"/>
      <c r="Q930" s="302"/>
      <c r="R930" s="301"/>
      <c r="S930" s="302"/>
      <c r="T930" s="301"/>
      <c r="U930" s="302"/>
      <c r="V930" s="301"/>
      <c r="W930" s="302"/>
      <c r="X930" s="301"/>
      <c r="Y930" s="302"/>
      <c r="Z930" s="301"/>
      <c r="AA930" s="302"/>
      <c r="AB930" s="301"/>
      <c r="AC930" s="302"/>
      <c r="AD930" s="301"/>
      <c r="AE930" s="302"/>
      <c r="AF930" s="301"/>
      <c r="AG930" s="302"/>
      <c r="AH930" s="301"/>
      <c r="AI930" s="302"/>
      <c r="AJ930" s="301"/>
      <c r="AK930" s="302"/>
      <c r="AL930" s="301"/>
      <c r="AM930" s="302"/>
      <c r="AN930" s="301"/>
      <c r="AO930" s="302"/>
      <c r="AP930" s="301"/>
      <c r="AQ930" s="302"/>
      <c r="AR930" s="301"/>
      <c r="AS930" s="302"/>
      <c r="AT930" s="301"/>
      <c r="AU930" s="302"/>
      <c r="AV930" s="301"/>
      <c r="AW930" s="302"/>
      <c r="AX930" s="301"/>
      <c r="AY930" s="302"/>
      <c r="AZ930" s="301"/>
      <c r="BA930" s="302"/>
      <c r="BB930" s="301"/>
    </row>
    <row r="931" spans="1:54" ht="14.25" customHeight="1" x14ac:dyDescent="0.25">
      <c r="A931" s="322"/>
      <c r="B931" s="301"/>
      <c r="C931" s="302"/>
      <c r="D931" s="301"/>
      <c r="E931" s="302"/>
      <c r="F931" s="301"/>
      <c r="G931" s="302"/>
      <c r="H931" s="301"/>
      <c r="I931" s="302"/>
      <c r="J931" s="301"/>
      <c r="K931" s="302"/>
      <c r="L931" s="301"/>
      <c r="M931" s="302"/>
      <c r="N931" s="301"/>
      <c r="O931" s="302"/>
      <c r="P931" s="301"/>
      <c r="Q931" s="302"/>
      <c r="R931" s="301"/>
      <c r="S931" s="302"/>
      <c r="T931" s="301"/>
      <c r="U931" s="302"/>
      <c r="V931" s="301"/>
      <c r="W931" s="302"/>
      <c r="X931" s="301"/>
      <c r="Y931" s="302"/>
      <c r="Z931" s="301"/>
      <c r="AA931" s="302"/>
      <c r="AB931" s="301"/>
      <c r="AC931" s="302"/>
      <c r="AD931" s="301"/>
      <c r="AE931" s="302"/>
      <c r="AF931" s="301"/>
      <c r="AG931" s="302"/>
      <c r="AH931" s="301"/>
      <c r="AI931" s="302"/>
      <c r="AJ931" s="301"/>
      <c r="AK931" s="302"/>
      <c r="AL931" s="301"/>
      <c r="AM931" s="302"/>
      <c r="AN931" s="301"/>
      <c r="AO931" s="302"/>
      <c r="AP931" s="301"/>
      <c r="AQ931" s="302"/>
      <c r="AR931" s="301"/>
      <c r="AS931" s="302"/>
      <c r="AT931" s="301"/>
      <c r="AU931" s="302"/>
      <c r="AV931" s="301"/>
      <c r="AW931" s="302"/>
      <c r="AX931" s="301"/>
      <c r="AY931" s="302"/>
      <c r="AZ931" s="301"/>
      <c r="BA931" s="302"/>
      <c r="BB931" s="301"/>
    </row>
    <row r="932" spans="1:54" ht="14.25" customHeight="1" x14ac:dyDescent="0.25">
      <c r="A932" s="322"/>
      <c r="B932" s="301"/>
      <c r="C932" s="302"/>
      <c r="D932" s="301"/>
      <c r="E932" s="302"/>
      <c r="F932" s="301"/>
      <c r="G932" s="302"/>
      <c r="H932" s="301"/>
      <c r="I932" s="302"/>
      <c r="J932" s="301"/>
      <c r="K932" s="302"/>
      <c r="L932" s="301"/>
      <c r="M932" s="302"/>
      <c r="N932" s="301"/>
      <c r="O932" s="302"/>
      <c r="P932" s="301"/>
      <c r="Q932" s="302"/>
      <c r="R932" s="301"/>
      <c r="S932" s="302"/>
      <c r="T932" s="301"/>
      <c r="U932" s="302"/>
      <c r="V932" s="301"/>
      <c r="W932" s="302"/>
      <c r="X932" s="301"/>
      <c r="Y932" s="302"/>
      <c r="Z932" s="301"/>
      <c r="AA932" s="302"/>
      <c r="AB932" s="301"/>
      <c r="AC932" s="302"/>
      <c r="AD932" s="301"/>
      <c r="AE932" s="302"/>
      <c r="AF932" s="301"/>
      <c r="AG932" s="302"/>
      <c r="AH932" s="301"/>
      <c r="AI932" s="302"/>
      <c r="AJ932" s="301"/>
      <c r="AK932" s="302"/>
      <c r="AL932" s="301"/>
      <c r="AM932" s="302"/>
      <c r="AN932" s="301"/>
      <c r="AO932" s="302"/>
      <c r="AP932" s="301"/>
      <c r="AQ932" s="302"/>
      <c r="AR932" s="301"/>
      <c r="AS932" s="302"/>
      <c r="AT932" s="301"/>
      <c r="AU932" s="302"/>
      <c r="AV932" s="301"/>
      <c r="AW932" s="302"/>
      <c r="AX932" s="301"/>
      <c r="AY932" s="302"/>
      <c r="AZ932" s="301"/>
      <c r="BA932" s="302"/>
      <c r="BB932" s="301"/>
    </row>
    <row r="933" spans="1:54" ht="14.25" customHeight="1" x14ac:dyDescent="0.25">
      <c r="A933" s="322"/>
      <c r="B933" s="301"/>
      <c r="C933" s="302"/>
      <c r="D933" s="301"/>
      <c r="E933" s="302"/>
      <c r="F933" s="301"/>
      <c r="G933" s="302"/>
      <c r="H933" s="301"/>
      <c r="I933" s="302"/>
      <c r="J933" s="301"/>
      <c r="K933" s="302"/>
      <c r="L933" s="301"/>
      <c r="M933" s="302"/>
      <c r="N933" s="301"/>
      <c r="O933" s="302"/>
      <c r="P933" s="301"/>
      <c r="Q933" s="302"/>
      <c r="R933" s="301"/>
      <c r="S933" s="302"/>
      <c r="T933" s="301"/>
      <c r="U933" s="302"/>
      <c r="V933" s="301"/>
      <c r="W933" s="302"/>
      <c r="X933" s="301"/>
      <c r="Y933" s="302"/>
      <c r="Z933" s="301"/>
      <c r="AA933" s="302"/>
      <c r="AB933" s="301"/>
      <c r="AC933" s="302"/>
      <c r="AD933" s="301"/>
      <c r="AE933" s="302"/>
      <c r="AF933" s="301"/>
      <c r="AG933" s="302"/>
      <c r="AH933" s="301"/>
      <c r="AI933" s="302"/>
      <c r="AJ933" s="301"/>
      <c r="AK933" s="302"/>
      <c r="AL933" s="301"/>
      <c r="AM933" s="302"/>
      <c r="AN933" s="301"/>
      <c r="AO933" s="302"/>
      <c r="AP933" s="301"/>
      <c r="AQ933" s="302"/>
      <c r="AR933" s="301"/>
      <c r="AS933" s="302"/>
      <c r="AT933" s="301"/>
      <c r="AU933" s="302"/>
      <c r="AV933" s="301"/>
      <c r="AW933" s="302"/>
      <c r="AX933" s="301"/>
      <c r="AY933" s="302"/>
      <c r="AZ933" s="301"/>
      <c r="BA933" s="302"/>
      <c r="BB933" s="301"/>
    </row>
    <row r="934" spans="1:54" ht="14.25" customHeight="1" x14ac:dyDescent="0.25">
      <c r="A934" s="322"/>
      <c r="B934" s="301"/>
      <c r="C934" s="302"/>
      <c r="D934" s="301"/>
      <c r="E934" s="302"/>
      <c r="F934" s="301"/>
      <c r="G934" s="302"/>
      <c r="H934" s="301"/>
      <c r="I934" s="302"/>
      <c r="J934" s="301"/>
      <c r="K934" s="302"/>
      <c r="L934" s="301"/>
      <c r="M934" s="302"/>
      <c r="N934" s="301"/>
      <c r="O934" s="302"/>
      <c r="P934" s="301"/>
      <c r="Q934" s="302"/>
      <c r="R934" s="301"/>
      <c r="S934" s="302"/>
      <c r="T934" s="301"/>
      <c r="U934" s="302"/>
      <c r="V934" s="301"/>
      <c r="W934" s="302"/>
      <c r="X934" s="301"/>
      <c r="Y934" s="302"/>
      <c r="Z934" s="301"/>
      <c r="AA934" s="302"/>
      <c r="AB934" s="301"/>
      <c r="AC934" s="302"/>
      <c r="AD934" s="301"/>
      <c r="AE934" s="302"/>
      <c r="AF934" s="301"/>
      <c r="AG934" s="302"/>
      <c r="AH934" s="301"/>
      <c r="AI934" s="302"/>
      <c r="AJ934" s="301"/>
      <c r="AK934" s="302"/>
      <c r="AL934" s="301"/>
      <c r="AM934" s="302"/>
      <c r="AN934" s="301"/>
      <c r="AO934" s="302"/>
      <c r="AP934" s="301"/>
      <c r="AQ934" s="302"/>
      <c r="AR934" s="301"/>
      <c r="AS934" s="302"/>
      <c r="AT934" s="301"/>
      <c r="AU934" s="302"/>
      <c r="AV934" s="301"/>
      <c r="AW934" s="302"/>
      <c r="AX934" s="301"/>
      <c r="AY934" s="302"/>
      <c r="AZ934" s="301"/>
      <c r="BA934" s="302"/>
      <c r="BB934" s="301"/>
    </row>
    <row r="935" spans="1:54" ht="14.25" customHeight="1" x14ac:dyDescent="0.25">
      <c r="A935" s="322"/>
      <c r="B935" s="301"/>
      <c r="C935" s="302"/>
      <c r="D935" s="301"/>
      <c r="E935" s="302"/>
      <c r="F935" s="301"/>
      <c r="G935" s="302"/>
      <c r="H935" s="301"/>
      <c r="I935" s="302"/>
      <c r="J935" s="301"/>
      <c r="K935" s="302"/>
      <c r="L935" s="301"/>
      <c r="M935" s="302"/>
      <c r="N935" s="301"/>
      <c r="O935" s="302"/>
      <c r="P935" s="301"/>
      <c r="Q935" s="302"/>
      <c r="R935" s="301"/>
      <c r="S935" s="302"/>
      <c r="T935" s="301"/>
      <c r="U935" s="302"/>
      <c r="V935" s="301"/>
      <c r="W935" s="302"/>
      <c r="X935" s="301"/>
      <c r="Y935" s="302"/>
      <c r="Z935" s="301"/>
      <c r="AA935" s="302"/>
      <c r="AB935" s="301"/>
      <c r="AC935" s="302"/>
      <c r="AD935" s="301"/>
      <c r="AE935" s="302"/>
      <c r="AF935" s="301"/>
      <c r="AG935" s="302"/>
      <c r="AH935" s="301"/>
      <c r="AI935" s="302"/>
      <c r="AJ935" s="301"/>
      <c r="AK935" s="302"/>
      <c r="AL935" s="301"/>
      <c r="AM935" s="302"/>
      <c r="AN935" s="301"/>
      <c r="AO935" s="302"/>
      <c r="AP935" s="301"/>
      <c r="AQ935" s="302"/>
      <c r="AR935" s="301"/>
      <c r="AS935" s="302"/>
      <c r="AT935" s="301"/>
      <c r="AU935" s="302"/>
      <c r="AV935" s="301"/>
      <c r="AW935" s="302"/>
      <c r="AX935" s="301"/>
      <c r="AY935" s="302"/>
      <c r="AZ935" s="301"/>
      <c r="BA935" s="302"/>
      <c r="BB935" s="301"/>
    </row>
    <row r="936" spans="1:54" ht="14.25" customHeight="1" x14ac:dyDescent="0.25">
      <c r="A936" s="322"/>
      <c r="B936" s="301"/>
      <c r="C936" s="302"/>
      <c r="D936" s="301"/>
      <c r="E936" s="302"/>
      <c r="F936" s="301"/>
      <c r="G936" s="302"/>
      <c r="H936" s="301"/>
      <c r="I936" s="302"/>
      <c r="J936" s="301"/>
      <c r="K936" s="302"/>
      <c r="L936" s="301"/>
      <c r="M936" s="302"/>
      <c r="N936" s="301"/>
      <c r="O936" s="302"/>
      <c r="P936" s="301"/>
      <c r="Q936" s="302"/>
      <c r="R936" s="301"/>
      <c r="S936" s="302"/>
      <c r="T936" s="301"/>
      <c r="U936" s="302"/>
      <c r="V936" s="301"/>
      <c r="W936" s="302"/>
      <c r="X936" s="301"/>
      <c r="Y936" s="302"/>
      <c r="Z936" s="301"/>
      <c r="AA936" s="302"/>
      <c r="AB936" s="301"/>
      <c r="AC936" s="302"/>
      <c r="AD936" s="301"/>
      <c r="AE936" s="302"/>
      <c r="AF936" s="301"/>
      <c r="AG936" s="302"/>
      <c r="AH936" s="301"/>
      <c r="AI936" s="302"/>
      <c r="AJ936" s="301"/>
      <c r="AK936" s="302"/>
      <c r="AL936" s="301"/>
      <c r="AM936" s="302"/>
      <c r="AN936" s="301"/>
      <c r="AO936" s="302"/>
      <c r="AP936" s="301"/>
      <c r="AQ936" s="302"/>
      <c r="AR936" s="301"/>
      <c r="AS936" s="302"/>
      <c r="AT936" s="301"/>
      <c r="AU936" s="302"/>
      <c r="AV936" s="301"/>
      <c r="AW936" s="302"/>
      <c r="AX936" s="301"/>
      <c r="AY936" s="302"/>
      <c r="AZ936" s="301"/>
      <c r="BA936" s="302"/>
      <c r="BB936" s="301"/>
    </row>
    <row r="937" spans="1:54" ht="14.25" customHeight="1" x14ac:dyDescent="0.25">
      <c r="A937" s="322"/>
      <c r="B937" s="301"/>
      <c r="C937" s="302"/>
      <c r="D937" s="301"/>
      <c r="E937" s="302"/>
      <c r="F937" s="301"/>
      <c r="G937" s="302"/>
      <c r="H937" s="301"/>
      <c r="I937" s="302"/>
      <c r="J937" s="301"/>
      <c r="K937" s="302"/>
      <c r="L937" s="301"/>
      <c r="M937" s="302"/>
      <c r="N937" s="301"/>
      <c r="O937" s="302"/>
      <c r="P937" s="301"/>
      <c r="Q937" s="302"/>
      <c r="R937" s="301"/>
      <c r="S937" s="302"/>
      <c r="T937" s="301"/>
      <c r="U937" s="302"/>
      <c r="V937" s="301"/>
      <c r="W937" s="302"/>
      <c r="X937" s="301"/>
      <c r="Y937" s="302"/>
      <c r="Z937" s="301"/>
      <c r="AA937" s="302"/>
      <c r="AB937" s="301"/>
      <c r="AC937" s="302"/>
      <c r="AD937" s="301"/>
      <c r="AE937" s="302"/>
      <c r="AF937" s="301"/>
      <c r="AG937" s="302"/>
      <c r="AH937" s="301"/>
      <c r="AI937" s="302"/>
      <c r="AJ937" s="301"/>
      <c r="AK937" s="302"/>
      <c r="AL937" s="301"/>
      <c r="AM937" s="302"/>
      <c r="AN937" s="301"/>
      <c r="AO937" s="302"/>
      <c r="AP937" s="301"/>
      <c r="AQ937" s="302"/>
      <c r="AR937" s="301"/>
      <c r="AS937" s="302"/>
      <c r="AT937" s="301"/>
      <c r="AU937" s="302"/>
      <c r="AV937" s="301"/>
      <c r="AW937" s="302"/>
      <c r="AX937" s="301"/>
      <c r="AY937" s="302"/>
      <c r="AZ937" s="301"/>
      <c r="BA937" s="302"/>
      <c r="BB937" s="301"/>
    </row>
    <row r="938" spans="1:54" ht="14.25" customHeight="1" x14ac:dyDescent="0.25">
      <c r="A938" s="322"/>
      <c r="B938" s="301"/>
      <c r="C938" s="302"/>
      <c r="D938" s="301"/>
      <c r="E938" s="302"/>
      <c r="F938" s="301"/>
      <c r="G938" s="302"/>
      <c r="H938" s="301"/>
      <c r="I938" s="302"/>
      <c r="J938" s="301"/>
      <c r="K938" s="302"/>
      <c r="L938" s="301"/>
      <c r="M938" s="302"/>
      <c r="N938" s="301"/>
      <c r="O938" s="302"/>
      <c r="P938" s="301"/>
      <c r="Q938" s="302"/>
      <c r="R938" s="301"/>
      <c r="S938" s="302"/>
      <c r="T938" s="301"/>
      <c r="U938" s="302"/>
      <c r="V938" s="301"/>
      <c r="W938" s="302"/>
      <c r="X938" s="301"/>
      <c r="Y938" s="302"/>
      <c r="Z938" s="301"/>
      <c r="AA938" s="302"/>
      <c r="AB938" s="301"/>
      <c r="AC938" s="302"/>
      <c r="AD938" s="301"/>
      <c r="AE938" s="302"/>
      <c r="AF938" s="301"/>
      <c r="AG938" s="302"/>
      <c r="AH938" s="301"/>
      <c r="AI938" s="302"/>
      <c r="AJ938" s="301"/>
      <c r="AK938" s="302"/>
      <c r="AL938" s="301"/>
      <c r="AM938" s="302"/>
      <c r="AN938" s="301"/>
      <c r="AO938" s="302"/>
      <c r="AP938" s="301"/>
      <c r="AQ938" s="302"/>
      <c r="AR938" s="301"/>
      <c r="AS938" s="302"/>
      <c r="AT938" s="301"/>
      <c r="AU938" s="302"/>
      <c r="AV938" s="301"/>
      <c r="AW938" s="302"/>
      <c r="AX938" s="301"/>
      <c r="AY938" s="302"/>
      <c r="AZ938" s="301"/>
      <c r="BA938" s="302"/>
      <c r="BB938" s="301"/>
    </row>
    <row r="939" spans="1:54" ht="14.25" customHeight="1" x14ac:dyDescent="0.25">
      <c r="A939" s="322"/>
      <c r="B939" s="301"/>
      <c r="C939" s="302"/>
      <c r="D939" s="301"/>
      <c r="E939" s="302"/>
      <c r="F939" s="301"/>
      <c r="G939" s="302"/>
      <c r="H939" s="301"/>
      <c r="I939" s="302"/>
      <c r="J939" s="301"/>
      <c r="K939" s="302"/>
      <c r="L939" s="301"/>
      <c r="M939" s="302"/>
      <c r="N939" s="301"/>
      <c r="O939" s="302"/>
      <c r="P939" s="301"/>
      <c r="Q939" s="302"/>
      <c r="R939" s="301"/>
      <c r="S939" s="302"/>
      <c r="T939" s="301"/>
      <c r="U939" s="302"/>
      <c r="V939" s="301"/>
      <c r="W939" s="302"/>
      <c r="X939" s="301"/>
      <c r="Y939" s="302"/>
      <c r="Z939" s="301"/>
      <c r="AA939" s="302"/>
      <c r="AB939" s="301"/>
      <c r="AC939" s="302"/>
      <c r="AD939" s="301"/>
      <c r="AE939" s="302"/>
      <c r="AF939" s="301"/>
      <c r="AG939" s="302"/>
      <c r="AH939" s="301"/>
      <c r="AI939" s="302"/>
      <c r="AJ939" s="301"/>
      <c r="AK939" s="302"/>
      <c r="AL939" s="301"/>
      <c r="AM939" s="302"/>
      <c r="AN939" s="301"/>
      <c r="AO939" s="302"/>
      <c r="AP939" s="301"/>
      <c r="AQ939" s="302"/>
      <c r="AR939" s="301"/>
      <c r="AS939" s="302"/>
      <c r="AT939" s="301"/>
      <c r="AU939" s="302"/>
      <c r="AV939" s="301"/>
      <c r="AW939" s="302"/>
      <c r="AX939" s="301"/>
      <c r="AY939" s="302"/>
      <c r="AZ939" s="301"/>
      <c r="BA939" s="302"/>
      <c r="BB939" s="301"/>
    </row>
    <row r="940" spans="1:54" ht="14.25" customHeight="1" x14ac:dyDescent="0.25">
      <c r="A940" s="322"/>
      <c r="B940" s="301"/>
      <c r="C940" s="302"/>
      <c r="D940" s="301"/>
      <c r="E940" s="302"/>
      <c r="F940" s="301"/>
      <c r="G940" s="302"/>
      <c r="H940" s="301"/>
      <c r="I940" s="302"/>
      <c r="J940" s="301"/>
      <c r="K940" s="302"/>
      <c r="L940" s="301"/>
      <c r="M940" s="302"/>
      <c r="N940" s="301"/>
      <c r="O940" s="302"/>
      <c r="P940" s="301"/>
      <c r="Q940" s="302"/>
      <c r="R940" s="301"/>
      <c r="S940" s="302"/>
      <c r="T940" s="301"/>
      <c r="U940" s="302"/>
      <c r="V940" s="301"/>
      <c r="W940" s="302"/>
      <c r="X940" s="301"/>
      <c r="Y940" s="302"/>
      <c r="Z940" s="301"/>
      <c r="AA940" s="302"/>
      <c r="AB940" s="301"/>
      <c r="AC940" s="302"/>
      <c r="AD940" s="301"/>
      <c r="AE940" s="302"/>
      <c r="AF940" s="301"/>
      <c r="AG940" s="302"/>
      <c r="AH940" s="301"/>
      <c r="AI940" s="302"/>
      <c r="AJ940" s="301"/>
      <c r="AK940" s="302"/>
      <c r="AL940" s="301"/>
      <c r="AM940" s="302"/>
      <c r="AN940" s="301"/>
      <c r="AO940" s="302"/>
      <c r="AP940" s="301"/>
      <c r="AQ940" s="302"/>
      <c r="AR940" s="301"/>
      <c r="AS940" s="302"/>
      <c r="AT940" s="301"/>
      <c r="AU940" s="302"/>
      <c r="AV940" s="301"/>
      <c r="AW940" s="302"/>
      <c r="AX940" s="301"/>
      <c r="AY940" s="302"/>
      <c r="AZ940" s="301"/>
      <c r="BA940" s="302"/>
      <c r="BB940" s="301"/>
    </row>
    <row r="941" spans="1:54" ht="14.25" customHeight="1" x14ac:dyDescent="0.25">
      <c r="A941" s="322"/>
      <c r="B941" s="301"/>
      <c r="C941" s="302"/>
      <c r="D941" s="301"/>
      <c r="E941" s="302"/>
      <c r="F941" s="301"/>
      <c r="G941" s="302"/>
      <c r="H941" s="301"/>
      <c r="I941" s="302"/>
      <c r="J941" s="301"/>
      <c r="K941" s="302"/>
      <c r="L941" s="301"/>
      <c r="M941" s="302"/>
      <c r="N941" s="301"/>
      <c r="O941" s="302"/>
      <c r="P941" s="301"/>
      <c r="Q941" s="302"/>
      <c r="R941" s="301"/>
      <c r="S941" s="302"/>
      <c r="T941" s="301"/>
      <c r="U941" s="302"/>
      <c r="V941" s="301"/>
      <c r="W941" s="302"/>
      <c r="X941" s="301"/>
      <c r="Y941" s="302"/>
      <c r="Z941" s="301"/>
      <c r="AA941" s="302"/>
      <c r="AB941" s="301"/>
      <c r="AC941" s="302"/>
      <c r="AD941" s="301"/>
      <c r="AE941" s="302"/>
      <c r="AF941" s="301"/>
      <c r="AG941" s="302"/>
      <c r="AH941" s="301"/>
      <c r="AI941" s="302"/>
      <c r="AJ941" s="301"/>
      <c r="AK941" s="302"/>
      <c r="AL941" s="301"/>
      <c r="AM941" s="302"/>
      <c r="AN941" s="301"/>
      <c r="AO941" s="302"/>
      <c r="AP941" s="301"/>
      <c r="AQ941" s="302"/>
      <c r="AR941" s="301"/>
      <c r="AS941" s="302"/>
      <c r="AT941" s="301"/>
      <c r="AU941" s="302"/>
      <c r="AV941" s="301"/>
      <c r="AW941" s="302"/>
      <c r="AX941" s="301"/>
      <c r="AY941" s="302"/>
      <c r="AZ941" s="301"/>
      <c r="BA941" s="302"/>
      <c r="BB941" s="301"/>
    </row>
    <row r="942" spans="1:54" ht="14.25" customHeight="1" x14ac:dyDescent="0.25">
      <c r="A942" s="322"/>
      <c r="B942" s="301"/>
      <c r="C942" s="302"/>
      <c r="D942" s="301"/>
      <c r="E942" s="302"/>
      <c r="F942" s="301"/>
      <c r="G942" s="302"/>
      <c r="H942" s="301"/>
      <c r="I942" s="302"/>
      <c r="J942" s="301"/>
      <c r="K942" s="302"/>
      <c r="L942" s="301"/>
      <c r="M942" s="302"/>
      <c r="N942" s="301"/>
      <c r="O942" s="302"/>
      <c r="P942" s="301"/>
      <c r="Q942" s="302"/>
      <c r="R942" s="301"/>
      <c r="S942" s="302"/>
      <c r="T942" s="301"/>
      <c r="U942" s="302"/>
      <c r="V942" s="301"/>
      <c r="W942" s="302"/>
      <c r="X942" s="301"/>
      <c r="Y942" s="302"/>
      <c r="Z942" s="301"/>
      <c r="AA942" s="302"/>
      <c r="AB942" s="301"/>
      <c r="AC942" s="302"/>
      <c r="AD942" s="301"/>
      <c r="AE942" s="302"/>
      <c r="AF942" s="301"/>
      <c r="AG942" s="302"/>
      <c r="AH942" s="301"/>
      <c r="AI942" s="302"/>
      <c r="AJ942" s="301"/>
      <c r="AK942" s="302"/>
      <c r="AL942" s="301"/>
      <c r="AM942" s="302"/>
      <c r="AN942" s="301"/>
      <c r="AO942" s="302"/>
      <c r="AP942" s="301"/>
      <c r="AQ942" s="302"/>
      <c r="AR942" s="301"/>
      <c r="AS942" s="302"/>
      <c r="AT942" s="301"/>
      <c r="AU942" s="302"/>
      <c r="AV942" s="301"/>
      <c r="AW942" s="302"/>
      <c r="AX942" s="301"/>
      <c r="AY942" s="302"/>
      <c r="AZ942" s="301"/>
      <c r="BA942" s="302"/>
      <c r="BB942" s="301"/>
    </row>
    <row r="943" spans="1:54" ht="14.25" customHeight="1" x14ac:dyDescent="0.25">
      <c r="A943" s="322"/>
      <c r="B943" s="301"/>
      <c r="C943" s="302"/>
      <c r="D943" s="301"/>
      <c r="E943" s="302"/>
      <c r="F943" s="301"/>
      <c r="G943" s="302"/>
      <c r="H943" s="301"/>
      <c r="I943" s="302"/>
      <c r="J943" s="301"/>
      <c r="K943" s="302"/>
      <c r="L943" s="301"/>
      <c r="M943" s="302"/>
      <c r="N943" s="301"/>
      <c r="O943" s="302"/>
      <c r="P943" s="301"/>
      <c r="Q943" s="302"/>
      <c r="R943" s="301"/>
      <c r="S943" s="302"/>
      <c r="T943" s="301"/>
      <c r="U943" s="302"/>
      <c r="V943" s="301"/>
      <c r="W943" s="302"/>
      <c r="X943" s="301"/>
      <c r="Y943" s="302"/>
      <c r="Z943" s="301"/>
      <c r="AA943" s="302"/>
      <c r="AB943" s="301"/>
      <c r="AC943" s="302"/>
      <c r="AD943" s="301"/>
      <c r="AE943" s="302"/>
      <c r="AF943" s="301"/>
      <c r="AG943" s="302"/>
      <c r="AH943" s="301"/>
      <c r="AI943" s="302"/>
      <c r="AJ943" s="301"/>
      <c r="AK943" s="302"/>
      <c r="AL943" s="301"/>
      <c r="AM943" s="302"/>
      <c r="AN943" s="301"/>
      <c r="AO943" s="302"/>
      <c r="AP943" s="301"/>
      <c r="AQ943" s="302"/>
      <c r="AR943" s="301"/>
      <c r="AS943" s="302"/>
      <c r="AT943" s="301"/>
      <c r="AU943" s="302"/>
      <c r="AV943" s="301"/>
      <c r="AW943" s="302"/>
      <c r="AX943" s="301"/>
      <c r="AY943" s="302"/>
      <c r="AZ943" s="301"/>
      <c r="BA943" s="302"/>
      <c r="BB943" s="301"/>
    </row>
    <row r="944" spans="1:54" ht="14.25" customHeight="1" x14ac:dyDescent="0.25">
      <c r="A944" s="322"/>
      <c r="B944" s="301"/>
      <c r="C944" s="302"/>
      <c r="D944" s="301"/>
      <c r="E944" s="302"/>
      <c r="F944" s="301"/>
      <c r="G944" s="302"/>
      <c r="H944" s="301"/>
      <c r="I944" s="302"/>
      <c r="J944" s="301"/>
      <c r="K944" s="302"/>
      <c r="L944" s="301"/>
      <c r="M944" s="302"/>
      <c r="N944" s="301"/>
      <c r="O944" s="302"/>
      <c r="P944" s="301"/>
      <c r="Q944" s="302"/>
      <c r="R944" s="301"/>
      <c r="S944" s="302"/>
      <c r="T944" s="301"/>
      <c r="U944" s="302"/>
      <c r="V944" s="301"/>
      <c r="W944" s="302"/>
      <c r="X944" s="301"/>
      <c r="Y944" s="302"/>
      <c r="Z944" s="301"/>
      <c r="AA944" s="302"/>
      <c r="AB944" s="301"/>
      <c r="AC944" s="302"/>
      <c r="AD944" s="301"/>
      <c r="AE944" s="302"/>
      <c r="AF944" s="301"/>
      <c r="AG944" s="302"/>
      <c r="AH944" s="301"/>
      <c r="AI944" s="302"/>
      <c r="AJ944" s="301"/>
      <c r="AK944" s="302"/>
      <c r="AL944" s="301"/>
      <c r="AM944" s="302"/>
      <c r="AN944" s="301"/>
      <c r="AO944" s="302"/>
      <c r="AP944" s="301"/>
      <c r="AQ944" s="302"/>
      <c r="AR944" s="301"/>
      <c r="AS944" s="302"/>
      <c r="AT944" s="301"/>
      <c r="AU944" s="302"/>
      <c r="AV944" s="301"/>
      <c r="AW944" s="302"/>
      <c r="AX944" s="301"/>
      <c r="AY944" s="302"/>
      <c r="AZ944" s="301"/>
      <c r="BA944" s="302"/>
      <c r="BB944" s="301"/>
    </row>
    <row r="945" spans="1:54" ht="14.25" customHeight="1" x14ac:dyDescent="0.25">
      <c r="A945" s="322"/>
      <c r="B945" s="301"/>
      <c r="C945" s="302"/>
      <c r="D945" s="301"/>
      <c r="E945" s="302"/>
      <c r="F945" s="301"/>
      <c r="G945" s="302"/>
      <c r="H945" s="301"/>
      <c r="I945" s="302"/>
      <c r="J945" s="301"/>
      <c r="K945" s="302"/>
      <c r="L945" s="301"/>
      <c r="M945" s="302"/>
      <c r="N945" s="301"/>
      <c r="O945" s="302"/>
      <c r="P945" s="301"/>
      <c r="Q945" s="302"/>
      <c r="R945" s="301"/>
      <c r="S945" s="302"/>
      <c r="T945" s="301"/>
      <c r="U945" s="302"/>
      <c r="V945" s="301"/>
      <c r="W945" s="302"/>
      <c r="X945" s="301"/>
      <c r="Y945" s="302"/>
      <c r="Z945" s="301"/>
      <c r="AA945" s="302"/>
      <c r="AB945" s="301"/>
      <c r="AC945" s="302"/>
      <c r="AD945" s="301"/>
      <c r="AE945" s="302"/>
      <c r="AF945" s="301"/>
      <c r="AG945" s="302"/>
      <c r="AH945" s="301"/>
      <c r="AI945" s="302"/>
      <c r="AJ945" s="301"/>
      <c r="AK945" s="302"/>
      <c r="AL945" s="301"/>
      <c r="AM945" s="302"/>
      <c r="AN945" s="301"/>
      <c r="AO945" s="302"/>
      <c r="AP945" s="301"/>
      <c r="AQ945" s="302"/>
      <c r="AR945" s="301"/>
      <c r="AS945" s="302"/>
      <c r="AT945" s="301"/>
      <c r="AU945" s="302"/>
      <c r="AV945" s="301"/>
      <c r="AW945" s="302"/>
      <c r="AX945" s="301"/>
      <c r="AY945" s="302"/>
      <c r="AZ945" s="301"/>
      <c r="BA945" s="302"/>
      <c r="BB945" s="301"/>
    </row>
    <row r="946" spans="1:54" ht="14.25" customHeight="1" x14ac:dyDescent="0.25">
      <c r="A946" s="322"/>
      <c r="B946" s="301"/>
      <c r="C946" s="302"/>
      <c r="D946" s="301"/>
      <c r="E946" s="302"/>
      <c r="F946" s="301"/>
      <c r="G946" s="302"/>
      <c r="H946" s="301"/>
      <c r="I946" s="302"/>
      <c r="J946" s="301"/>
      <c r="K946" s="302"/>
      <c r="L946" s="301"/>
      <c r="M946" s="302"/>
      <c r="N946" s="301"/>
      <c r="O946" s="302"/>
      <c r="P946" s="301"/>
      <c r="Q946" s="302"/>
      <c r="R946" s="301"/>
      <c r="S946" s="302"/>
      <c r="T946" s="301"/>
      <c r="U946" s="302"/>
      <c r="V946" s="301"/>
      <c r="W946" s="302"/>
      <c r="X946" s="301"/>
      <c r="Y946" s="302"/>
      <c r="Z946" s="301"/>
      <c r="AA946" s="302"/>
      <c r="AB946" s="301"/>
      <c r="AC946" s="302"/>
      <c r="AD946" s="301"/>
      <c r="AE946" s="302"/>
      <c r="AF946" s="301"/>
      <c r="AG946" s="302"/>
      <c r="AH946" s="301"/>
      <c r="AI946" s="302"/>
      <c r="AJ946" s="301"/>
      <c r="AK946" s="302"/>
      <c r="AL946" s="301"/>
      <c r="AM946" s="302"/>
      <c r="AN946" s="301"/>
      <c r="AO946" s="302"/>
      <c r="AP946" s="301"/>
      <c r="AQ946" s="302"/>
      <c r="AR946" s="301"/>
      <c r="AS946" s="302"/>
      <c r="AT946" s="301"/>
      <c r="AU946" s="302"/>
      <c r="AV946" s="301"/>
      <c r="AW946" s="302"/>
      <c r="AX946" s="301"/>
      <c r="AY946" s="302"/>
      <c r="AZ946" s="301"/>
      <c r="BA946" s="302"/>
      <c r="BB946" s="301"/>
    </row>
    <row r="947" spans="1:54" ht="14.25" customHeight="1" x14ac:dyDescent="0.25">
      <c r="A947" s="322"/>
      <c r="B947" s="301"/>
      <c r="C947" s="302"/>
      <c r="D947" s="301"/>
      <c r="E947" s="302"/>
      <c r="F947" s="301"/>
      <c r="G947" s="302"/>
      <c r="H947" s="301"/>
      <c r="I947" s="302"/>
      <c r="J947" s="301"/>
      <c r="K947" s="302"/>
      <c r="L947" s="301"/>
      <c r="M947" s="302"/>
      <c r="N947" s="301"/>
      <c r="O947" s="302"/>
      <c r="P947" s="301"/>
      <c r="Q947" s="302"/>
      <c r="R947" s="301"/>
      <c r="S947" s="302"/>
      <c r="T947" s="301"/>
      <c r="U947" s="302"/>
      <c r="V947" s="301"/>
      <c r="W947" s="302"/>
      <c r="X947" s="301"/>
      <c r="Y947" s="302"/>
      <c r="Z947" s="301"/>
      <c r="AA947" s="302"/>
      <c r="AB947" s="301"/>
      <c r="AC947" s="302"/>
      <c r="AD947" s="301"/>
      <c r="AE947" s="302"/>
      <c r="AF947" s="301"/>
      <c r="AG947" s="302"/>
      <c r="AH947" s="301"/>
      <c r="AI947" s="302"/>
      <c r="AJ947" s="301"/>
      <c r="AK947" s="302"/>
      <c r="AL947" s="301"/>
      <c r="AM947" s="302"/>
      <c r="AN947" s="301"/>
      <c r="AO947" s="302"/>
      <c r="AP947" s="301"/>
      <c r="AQ947" s="302"/>
      <c r="AR947" s="301"/>
      <c r="AS947" s="302"/>
      <c r="AT947" s="301"/>
      <c r="AU947" s="302"/>
      <c r="AV947" s="301"/>
      <c r="AW947" s="302"/>
      <c r="AX947" s="301"/>
      <c r="AY947" s="302"/>
      <c r="AZ947" s="301"/>
      <c r="BA947" s="302"/>
      <c r="BB947" s="301"/>
    </row>
    <row r="948" spans="1:54" ht="14.25" customHeight="1" x14ac:dyDescent="0.25">
      <c r="A948" s="322"/>
      <c r="B948" s="301"/>
      <c r="C948" s="302"/>
      <c r="D948" s="301"/>
      <c r="E948" s="302"/>
      <c r="F948" s="301"/>
      <c r="G948" s="302"/>
      <c r="H948" s="301"/>
      <c r="I948" s="302"/>
      <c r="J948" s="301"/>
      <c r="K948" s="302"/>
      <c r="L948" s="301"/>
      <c r="M948" s="302"/>
      <c r="N948" s="301"/>
      <c r="O948" s="302"/>
      <c r="P948" s="301"/>
      <c r="Q948" s="302"/>
      <c r="R948" s="301"/>
      <c r="S948" s="302"/>
      <c r="T948" s="301"/>
      <c r="U948" s="302"/>
      <c r="V948" s="301"/>
      <c r="W948" s="302"/>
      <c r="X948" s="301"/>
      <c r="Y948" s="302"/>
      <c r="Z948" s="301"/>
      <c r="AA948" s="302"/>
      <c r="AB948" s="301"/>
      <c r="AC948" s="302"/>
      <c r="AD948" s="301"/>
      <c r="AE948" s="302"/>
      <c r="AF948" s="301"/>
      <c r="AG948" s="302"/>
      <c r="AH948" s="301"/>
      <c r="AI948" s="302"/>
      <c r="AJ948" s="301"/>
      <c r="AK948" s="302"/>
      <c r="AL948" s="301"/>
      <c r="AM948" s="302"/>
      <c r="AN948" s="301"/>
      <c r="AO948" s="302"/>
      <c r="AP948" s="301"/>
      <c r="AQ948" s="302"/>
      <c r="AR948" s="301"/>
      <c r="AS948" s="302"/>
      <c r="AT948" s="301"/>
      <c r="AU948" s="302"/>
      <c r="AV948" s="301"/>
      <c r="AW948" s="302"/>
      <c r="AX948" s="301"/>
      <c r="AY948" s="302"/>
      <c r="AZ948" s="301"/>
      <c r="BA948" s="302"/>
      <c r="BB948" s="301"/>
    </row>
    <row r="949" spans="1:54" ht="14.25" customHeight="1" x14ac:dyDescent="0.25">
      <c r="A949" s="322"/>
      <c r="B949" s="301"/>
      <c r="C949" s="302"/>
      <c r="D949" s="301"/>
      <c r="E949" s="302"/>
      <c r="F949" s="301"/>
      <c r="G949" s="302"/>
      <c r="H949" s="301"/>
      <c r="I949" s="302"/>
      <c r="J949" s="301"/>
      <c r="K949" s="302"/>
      <c r="L949" s="301"/>
      <c r="M949" s="302"/>
      <c r="N949" s="301"/>
      <c r="O949" s="302"/>
      <c r="P949" s="301"/>
      <c r="Q949" s="302"/>
      <c r="R949" s="301"/>
      <c r="S949" s="302"/>
      <c r="T949" s="301"/>
      <c r="U949" s="302"/>
      <c r="V949" s="301"/>
      <c r="W949" s="302"/>
      <c r="X949" s="301"/>
      <c r="Y949" s="302"/>
      <c r="Z949" s="301"/>
      <c r="AA949" s="302"/>
      <c r="AB949" s="301"/>
      <c r="AC949" s="302"/>
      <c r="AD949" s="301"/>
      <c r="AE949" s="302"/>
      <c r="AF949" s="301"/>
      <c r="AG949" s="302"/>
      <c r="AH949" s="301"/>
      <c r="AI949" s="302"/>
      <c r="AJ949" s="301"/>
      <c r="AK949" s="302"/>
      <c r="AL949" s="301"/>
      <c r="AM949" s="302"/>
      <c r="AN949" s="301"/>
      <c r="AO949" s="302"/>
      <c r="AP949" s="301"/>
      <c r="AQ949" s="302"/>
      <c r="AR949" s="301"/>
      <c r="AS949" s="302"/>
      <c r="AT949" s="301"/>
      <c r="AU949" s="302"/>
      <c r="AV949" s="301"/>
      <c r="AW949" s="302"/>
      <c r="AX949" s="301"/>
      <c r="AY949" s="302"/>
      <c r="AZ949" s="301"/>
      <c r="BA949" s="302"/>
      <c r="BB949" s="301"/>
    </row>
    <row r="950" spans="1:54" ht="14.25" customHeight="1" x14ac:dyDescent="0.25">
      <c r="A950" s="322"/>
      <c r="B950" s="301"/>
      <c r="C950" s="302"/>
      <c r="D950" s="301"/>
      <c r="E950" s="302"/>
      <c r="F950" s="301"/>
      <c r="G950" s="302"/>
      <c r="H950" s="301"/>
      <c r="I950" s="302"/>
      <c r="J950" s="301"/>
      <c r="K950" s="302"/>
      <c r="L950" s="301"/>
      <c r="M950" s="302"/>
      <c r="N950" s="301"/>
      <c r="O950" s="302"/>
      <c r="P950" s="301"/>
      <c r="Q950" s="302"/>
      <c r="R950" s="301"/>
      <c r="S950" s="302"/>
      <c r="T950" s="301"/>
      <c r="U950" s="302"/>
      <c r="V950" s="301"/>
      <c r="W950" s="302"/>
      <c r="X950" s="301"/>
      <c r="Y950" s="302"/>
      <c r="Z950" s="301"/>
      <c r="AA950" s="302"/>
      <c r="AB950" s="301"/>
      <c r="AC950" s="302"/>
      <c r="AD950" s="301"/>
      <c r="AE950" s="302"/>
      <c r="AF950" s="301"/>
      <c r="AG950" s="302"/>
      <c r="AH950" s="301"/>
      <c r="AI950" s="302"/>
      <c r="AJ950" s="301"/>
      <c r="AK950" s="302"/>
      <c r="AL950" s="301"/>
      <c r="AM950" s="302"/>
      <c r="AN950" s="301"/>
      <c r="AO950" s="302"/>
      <c r="AP950" s="301"/>
      <c r="AQ950" s="302"/>
      <c r="AR950" s="301"/>
      <c r="AS950" s="302"/>
      <c r="AT950" s="301"/>
      <c r="AU950" s="302"/>
      <c r="AV950" s="301"/>
      <c r="AW950" s="302"/>
      <c r="AX950" s="301"/>
      <c r="AY950" s="302"/>
      <c r="AZ950" s="301"/>
      <c r="BA950" s="302"/>
      <c r="BB950" s="301"/>
    </row>
    <row r="951" spans="1:54" ht="14.25" customHeight="1" x14ac:dyDescent="0.25">
      <c r="A951" s="322"/>
      <c r="B951" s="301"/>
      <c r="C951" s="302"/>
      <c r="D951" s="301"/>
      <c r="E951" s="302"/>
      <c r="F951" s="301"/>
      <c r="G951" s="302"/>
      <c r="H951" s="301"/>
      <c r="I951" s="302"/>
      <c r="J951" s="301"/>
      <c r="K951" s="302"/>
      <c r="L951" s="301"/>
      <c r="M951" s="302"/>
      <c r="N951" s="301"/>
      <c r="O951" s="302"/>
      <c r="P951" s="301"/>
      <c r="Q951" s="302"/>
      <c r="R951" s="301"/>
      <c r="S951" s="302"/>
      <c r="T951" s="301"/>
      <c r="U951" s="302"/>
      <c r="V951" s="301"/>
      <c r="W951" s="302"/>
      <c r="X951" s="301"/>
      <c r="Y951" s="302"/>
      <c r="Z951" s="301"/>
      <c r="AA951" s="302"/>
      <c r="AB951" s="301"/>
      <c r="AC951" s="302"/>
      <c r="AD951" s="301"/>
      <c r="AE951" s="302"/>
      <c r="AF951" s="301"/>
      <c r="AG951" s="302"/>
      <c r="AH951" s="301"/>
      <c r="AI951" s="302"/>
      <c r="AJ951" s="301"/>
      <c r="AK951" s="302"/>
      <c r="AL951" s="301"/>
      <c r="AM951" s="302"/>
      <c r="AN951" s="301"/>
      <c r="AO951" s="302"/>
      <c r="AP951" s="301"/>
      <c r="AQ951" s="302"/>
      <c r="AR951" s="301"/>
      <c r="AS951" s="302"/>
      <c r="AT951" s="301"/>
      <c r="AU951" s="302"/>
      <c r="AV951" s="301"/>
      <c r="AW951" s="302"/>
      <c r="AX951" s="301"/>
      <c r="AY951" s="302"/>
      <c r="AZ951" s="301"/>
      <c r="BA951" s="302"/>
      <c r="BB951" s="301"/>
    </row>
    <row r="952" spans="1:54" ht="14.25" customHeight="1" x14ac:dyDescent="0.25">
      <c r="A952" s="322"/>
      <c r="B952" s="301"/>
      <c r="C952" s="302"/>
      <c r="D952" s="301"/>
      <c r="E952" s="302"/>
      <c r="F952" s="301"/>
      <c r="G952" s="302"/>
      <c r="H952" s="301"/>
      <c r="I952" s="302"/>
      <c r="J952" s="301"/>
      <c r="K952" s="302"/>
      <c r="L952" s="301"/>
      <c r="M952" s="302"/>
      <c r="N952" s="301"/>
      <c r="O952" s="302"/>
      <c r="P952" s="301"/>
      <c r="Q952" s="302"/>
      <c r="R952" s="301"/>
      <c r="S952" s="302"/>
      <c r="T952" s="301"/>
      <c r="U952" s="302"/>
      <c r="V952" s="301"/>
      <c r="W952" s="302"/>
      <c r="X952" s="301"/>
      <c r="Y952" s="302"/>
      <c r="Z952" s="301"/>
      <c r="AA952" s="302"/>
      <c r="AB952" s="301"/>
      <c r="AC952" s="302"/>
      <c r="AD952" s="301"/>
      <c r="AE952" s="302"/>
      <c r="AF952" s="301"/>
      <c r="AG952" s="302"/>
      <c r="AH952" s="301"/>
      <c r="AI952" s="302"/>
      <c r="AJ952" s="301"/>
      <c r="AK952" s="302"/>
      <c r="AL952" s="301"/>
      <c r="AM952" s="302"/>
      <c r="AN952" s="301"/>
      <c r="AO952" s="302"/>
      <c r="AP952" s="301"/>
      <c r="AQ952" s="302"/>
      <c r="AR952" s="301"/>
      <c r="AS952" s="302"/>
      <c r="AT952" s="301"/>
      <c r="AU952" s="302"/>
      <c r="AV952" s="301"/>
      <c r="AW952" s="302"/>
      <c r="AX952" s="301"/>
      <c r="AY952" s="302"/>
      <c r="AZ952" s="301"/>
      <c r="BA952" s="302"/>
      <c r="BB952" s="301"/>
    </row>
    <row r="953" spans="1:54" ht="14.25" customHeight="1" x14ac:dyDescent="0.25">
      <c r="A953" s="322"/>
      <c r="B953" s="301"/>
      <c r="C953" s="302"/>
      <c r="D953" s="301"/>
      <c r="E953" s="302"/>
      <c r="F953" s="301"/>
      <c r="G953" s="302"/>
      <c r="H953" s="301"/>
      <c r="I953" s="302"/>
      <c r="J953" s="301"/>
      <c r="K953" s="302"/>
      <c r="L953" s="301"/>
      <c r="M953" s="302"/>
      <c r="N953" s="301"/>
      <c r="O953" s="302"/>
      <c r="P953" s="301"/>
      <c r="Q953" s="302"/>
      <c r="R953" s="301"/>
      <c r="S953" s="302"/>
      <c r="T953" s="301"/>
      <c r="U953" s="302"/>
      <c r="V953" s="301"/>
      <c r="W953" s="302"/>
      <c r="X953" s="301"/>
      <c r="Y953" s="302"/>
      <c r="Z953" s="301"/>
      <c r="AA953" s="302"/>
      <c r="AB953" s="301"/>
      <c r="AC953" s="302"/>
      <c r="AD953" s="301"/>
      <c r="AE953" s="302"/>
      <c r="AF953" s="301"/>
      <c r="AG953" s="302"/>
      <c r="AH953" s="301"/>
      <c r="AI953" s="302"/>
      <c r="AJ953" s="301"/>
      <c r="AK953" s="302"/>
      <c r="AL953" s="301"/>
      <c r="AM953" s="302"/>
      <c r="AN953" s="301"/>
      <c r="AO953" s="302"/>
      <c r="AP953" s="301"/>
      <c r="AQ953" s="302"/>
      <c r="AR953" s="301"/>
      <c r="AS953" s="302"/>
      <c r="AT953" s="301"/>
      <c r="AU953" s="302"/>
      <c r="AV953" s="301"/>
      <c r="AW953" s="302"/>
      <c r="AX953" s="301"/>
      <c r="AY953" s="302"/>
      <c r="AZ953" s="301"/>
      <c r="BA953" s="302"/>
      <c r="BB953" s="301"/>
    </row>
    <row r="954" spans="1:54" ht="14.25" customHeight="1" x14ac:dyDescent="0.25">
      <c r="A954" s="322"/>
      <c r="B954" s="301"/>
      <c r="C954" s="302"/>
      <c r="D954" s="301"/>
      <c r="E954" s="302"/>
      <c r="F954" s="301"/>
      <c r="G954" s="302"/>
      <c r="H954" s="301"/>
      <c r="I954" s="302"/>
      <c r="J954" s="301"/>
      <c r="K954" s="302"/>
      <c r="L954" s="301"/>
      <c r="M954" s="302"/>
      <c r="N954" s="301"/>
      <c r="O954" s="302"/>
      <c r="P954" s="301"/>
      <c r="Q954" s="302"/>
      <c r="R954" s="301"/>
      <c r="S954" s="302"/>
      <c r="T954" s="301"/>
      <c r="U954" s="302"/>
      <c r="V954" s="301"/>
      <c r="W954" s="302"/>
      <c r="X954" s="301"/>
      <c r="Y954" s="302"/>
      <c r="Z954" s="301"/>
      <c r="AA954" s="302"/>
      <c r="AB954" s="301"/>
      <c r="AC954" s="302"/>
      <c r="AD954" s="301"/>
      <c r="AE954" s="302"/>
      <c r="AF954" s="301"/>
      <c r="AG954" s="302"/>
      <c r="AH954" s="301"/>
      <c r="AI954" s="302"/>
      <c r="AJ954" s="301"/>
      <c r="AK954" s="302"/>
      <c r="AL954" s="301"/>
      <c r="AM954" s="302"/>
      <c r="AN954" s="301"/>
      <c r="AO954" s="302"/>
      <c r="AP954" s="301"/>
      <c r="AQ954" s="302"/>
      <c r="AR954" s="301"/>
      <c r="AS954" s="302"/>
      <c r="AT954" s="301"/>
      <c r="AU954" s="302"/>
      <c r="AV954" s="301"/>
      <c r="AW954" s="302"/>
      <c r="AX954" s="301"/>
      <c r="AY954" s="302"/>
      <c r="AZ954" s="301"/>
      <c r="BA954" s="302"/>
      <c r="BB954" s="301"/>
    </row>
    <row r="955" spans="1:54" ht="14.25" customHeight="1" x14ac:dyDescent="0.25">
      <c r="A955" s="322"/>
      <c r="B955" s="301"/>
      <c r="C955" s="302"/>
      <c r="D955" s="301"/>
      <c r="E955" s="302"/>
      <c r="F955" s="301"/>
      <c r="G955" s="302"/>
      <c r="H955" s="301"/>
      <c r="I955" s="302"/>
      <c r="J955" s="301"/>
      <c r="K955" s="302"/>
      <c r="L955" s="301"/>
      <c r="M955" s="302"/>
      <c r="N955" s="301"/>
      <c r="O955" s="302"/>
      <c r="P955" s="301"/>
      <c r="Q955" s="302"/>
      <c r="R955" s="301"/>
      <c r="S955" s="302"/>
      <c r="T955" s="301"/>
      <c r="U955" s="302"/>
      <c r="V955" s="301"/>
      <c r="W955" s="302"/>
      <c r="X955" s="301"/>
      <c r="Y955" s="302"/>
      <c r="Z955" s="301"/>
      <c r="AA955" s="302"/>
      <c r="AB955" s="301"/>
      <c r="AC955" s="302"/>
      <c r="AD955" s="301"/>
      <c r="AE955" s="302"/>
      <c r="AF955" s="301"/>
      <c r="AG955" s="302"/>
      <c r="AH955" s="301"/>
      <c r="AI955" s="302"/>
      <c r="AJ955" s="301"/>
      <c r="AK955" s="302"/>
      <c r="AL955" s="301"/>
      <c r="AM955" s="302"/>
      <c r="AN955" s="301"/>
      <c r="AO955" s="302"/>
      <c r="AP955" s="301"/>
      <c r="AQ955" s="302"/>
      <c r="AR955" s="301"/>
      <c r="AS955" s="302"/>
      <c r="AT955" s="301"/>
      <c r="AU955" s="302"/>
      <c r="AV955" s="301"/>
      <c r="AW955" s="302"/>
      <c r="AX955" s="301"/>
      <c r="AY955" s="302"/>
      <c r="AZ955" s="301"/>
      <c r="BA955" s="302"/>
      <c r="BB955" s="301"/>
    </row>
    <row r="956" spans="1:54" ht="14.25" customHeight="1" x14ac:dyDescent="0.25">
      <c r="A956" s="322"/>
      <c r="B956" s="301"/>
      <c r="C956" s="302"/>
      <c r="D956" s="301"/>
      <c r="E956" s="302"/>
      <c r="F956" s="301"/>
      <c r="G956" s="302"/>
      <c r="H956" s="301"/>
      <c r="I956" s="302"/>
      <c r="J956" s="301"/>
      <c r="K956" s="302"/>
      <c r="L956" s="301"/>
      <c r="M956" s="302"/>
      <c r="N956" s="301"/>
      <c r="O956" s="302"/>
      <c r="P956" s="301"/>
      <c r="Q956" s="302"/>
      <c r="R956" s="301"/>
      <c r="S956" s="302"/>
      <c r="T956" s="301"/>
      <c r="U956" s="302"/>
      <c r="V956" s="301"/>
      <c r="W956" s="302"/>
      <c r="X956" s="301"/>
      <c r="Y956" s="302"/>
      <c r="Z956" s="301"/>
      <c r="AA956" s="302"/>
      <c r="AB956" s="301"/>
      <c r="AC956" s="302"/>
      <c r="AD956" s="301"/>
      <c r="AE956" s="302"/>
      <c r="AF956" s="301"/>
      <c r="AG956" s="302"/>
      <c r="AH956" s="301"/>
      <c r="AI956" s="302"/>
      <c r="AJ956" s="301"/>
      <c r="AK956" s="302"/>
      <c r="AL956" s="301"/>
      <c r="AM956" s="302"/>
      <c r="AN956" s="301"/>
      <c r="AO956" s="302"/>
      <c r="AP956" s="301"/>
      <c r="AQ956" s="302"/>
      <c r="AR956" s="301"/>
      <c r="AS956" s="302"/>
      <c r="AT956" s="301"/>
      <c r="AU956" s="302"/>
      <c r="AV956" s="301"/>
      <c r="AW956" s="302"/>
      <c r="AX956" s="301"/>
      <c r="AY956" s="302"/>
      <c r="AZ956" s="301"/>
      <c r="BA956" s="302"/>
      <c r="BB956" s="301"/>
    </row>
    <row r="957" spans="1:54" ht="14.25" customHeight="1" x14ac:dyDescent="0.25">
      <c r="A957" s="322"/>
      <c r="B957" s="301"/>
      <c r="C957" s="302"/>
      <c r="D957" s="301"/>
      <c r="E957" s="302"/>
      <c r="F957" s="301"/>
      <c r="G957" s="302"/>
      <c r="H957" s="301"/>
      <c r="I957" s="302"/>
      <c r="J957" s="301"/>
      <c r="K957" s="302"/>
      <c r="L957" s="301"/>
      <c r="M957" s="302"/>
      <c r="N957" s="301"/>
      <c r="O957" s="302"/>
      <c r="P957" s="301"/>
      <c r="Q957" s="302"/>
      <c r="R957" s="301"/>
      <c r="S957" s="302"/>
      <c r="T957" s="301"/>
      <c r="U957" s="302"/>
      <c r="V957" s="301"/>
      <c r="W957" s="302"/>
      <c r="X957" s="301"/>
      <c r="Y957" s="302"/>
      <c r="Z957" s="301"/>
      <c r="AA957" s="302"/>
      <c r="AB957" s="301"/>
      <c r="AC957" s="302"/>
      <c r="AD957" s="301"/>
      <c r="AE957" s="302"/>
      <c r="AF957" s="301"/>
      <c r="AG957" s="302"/>
      <c r="AH957" s="301"/>
      <c r="AI957" s="302"/>
      <c r="AJ957" s="301"/>
      <c r="AK957" s="302"/>
      <c r="AL957" s="301"/>
      <c r="AM957" s="302"/>
      <c r="AN957" s="301"/>
      <c r="AO957" s="302"/>
      <c r="AP957" s="301"/>
      <c r="AQ957" s="302"/>
      <c r="AR957" s="301"/>
      <c r="AS957" s="302"/>
      <c r="AT957" s="301"/>
      <c r="AU957" s="302"/>
      <c r="AV957" s="301"/>
      <c r="AW957" s="302"/>
      <c r="AX957" s="301"/>
      <c r="AY957" s="302"/>
      <c r="AZ957" s="301"/>
      <c r="BA957" s="302"/>
      <c r="BB957" s="301"/>
    </row>
    <row r="958" spans="1:54" ht="14.25" customHeight="1" x14ac:dyDescent="0.25">
      <c r="A958" s="322"/>
      <c r="B958" s="301"/>
      <c r="C958" s="302"/>
      <c r="D958" s="301"/>
      <c r="E958" s="302"/>
      <c r="F958" s="301"/>
      <c r="G958" s="302"/>
      <c r="H958" s="301"/>
      <c r="I958" s="302"/>
      <c r="J958" s="301"/>
      <c r="K958" s="302"/>
      <c r="L958" s="301"/>
      <c r="M958" s="302"/>
      <c r="N958" s="301"/>
      <c r="O958" s="302"/>
      <c r="P958" s="301"/>
      <c r="Q958" s="302"/>
      <c r="R958" s="301"/>
      <c r="S958" s="302"/>
      <c r="T958" s="301"/>
      <c r="U958" s="302"/>
      <c r="V958" s="301"/>
      <c r="W958" s="302"/>
      <c r="X958" s="301"/>
      <c r="Y958" s="302"/>
      <c r="Z958" s="301"/>
      <c r="AA958" s="302"/>
      <c r="AB958" s="301"/>
      <c r="AC958" s="302"/>
      <c r="AD958" s="301"/>
      <c r="AE958" s="302"/>
      <c r="AF958" s="301"/>
      <c r="AG958" s="302"/>
      <c r="AH958" s="301"/>
      <c r="AI958" s="302"/>
      <c r="AJ958" s="301"/>
      <c r="AK958" s="302"/>
      <c r="AL958" s="301"/>
      <c r="AM958" s="302"/>
      <c r="AN958" s="301"/>
      <c r="AO958" s="302"/>
      <c r="AP958" s="301"/>
      <c r="AQ958" s="302"/>
      <c r="AR958" s="301"/>
      <c r="AS958" s="302"/>
      <c r="AT958" s="301"/>
      <c r="AU958" s="302"/>
      <c r="AV958" s="301"/>
      <c r="AW958" s="302"/>
      <c r="AX958" s="301"/>
      <c r="AY958" s="302"/>
      <c r="AZ958" s="301"/>
      <c r="BA958" s="302"/>
      <c r="BB958" s="301"/>
    </row>
    <row r="959" spans="1:54" ht="14.25" customHeight="1" x14ac:dyDescent="0.25">
      <c r="A959" s="322"/>
      <c r="B959" s="301"/>
      <c r="C959" s="302"/>
      <c r="D959" s="301"/>
      <c r="E959" s="302"/>
      <c r="F959" s="301"/>
      <c r="G959" s="302"/>
      <c r="H959" s="301"/>
      <c r="I959" s="302"/>
      <c r="J959" s="301"/>
      <c r="K959" s="302"/>
      <c r="L959" s="301"/>
      <c r="M959" s="302"/>
      <c r="N959" s="301"/>
      <c r="O959" s="302"/>
      <c r="P959" s="301"/>
      <c r="Q959" s="302"/>
      <c r="R959" s="301"/>
      <c r="S959" s="302"/>
      <c r="T959" s="301"/>
      <c r="U959" s="302"/>
      <c r="V959" s="301"/>
      <c r="W959" s="302"/>
      <c r="X959" s="301"/>
      <c r="Y959" s="302"/>
      <c r="Z959" s="301"/>
      <c r="AA959" s="302"/>
      <c r="AB959" s="301"/>
      <c r="AC959" s="302"/>
      <c r="AD959" s="301"/>
      <c r="AE959" s="302"/>
      <c r="AF959" s="301"/>
      <c r="AG959" s="302"/>
      <c r="AH959" s="301"/>
      <c r="AI959" s="302"/>
      <c r="AJ959" s="301"/>
      <c r="AK959" s="302"/>
      <c r="AL959" s="301"/>
      <c r="AM959" s="302"/>
      <c r="AN959" s="301"/>
      <c r="AO959" s="302"/>
      <c r="AP959" s="301"/>
      <c r="AQ959" s="302"/>
      <c r="AR959" s="301"/>
      <c r="AS959" s="302"/>
      <c r="AT959" s="301"/>
      <c r="AU959" s="302"/>
      <c r="AV959" s="301"/>
      <c r="AW959" s="302"/>
      <c r="AX959" s="301"/>
      <c r="AY959" s="302"/>
      <c r="AZ959" s="301"/>
      <c r="BA959" s="302"/>
      <c r="BB959" s="301"/>
    </row>
    <row r="960" spans="1:54" ht="14.25" customHeight="1" x14ac:dyDescent="0.25">
      <c r="A960" s="322"/>
      <c r="B960" s="301"/>
      <c r="C960" s="302"/>
      <c r="D960" s="301"/>
      <c r="E960" s="302"/>
      <c r="F960" s="301"/>
      <c r="G960" s="302"/>
      <c r="H960" s="301"/>
      <c r="I960" s="302"/>
      <c r="J960" s="301"/>
      <c r="K960" s="302"/>
      <c r="L960" s="301"/>
      <c r="M960" s="302"/>
      <c r="N960" s="301"/>
      <c r="O960" s="302"/>
      <c r="P960" s="301"/>
      <c r="Q960" s="302"/>
      <c r="R960" s="301"/>
      <c r="S960" s="302"/>
      <c r="T960" s="301"/>
      <c r="U960" s="302"/>
      <c r="V960" s="301"/>
      <c r="W960" s="302"/>
      <c r="X960" s="301"/>
      <c r="Y960" s="302"/>
      <c r="Z960" s="301"/>
      <c r="AA960" s="302"/>
      <c r="AB960" s="301"/>
      <c r="AC960" s="302"/>
      <c r="AD960" s="301"/>
      <c r="AE960" s="302"/>
      <c r="AF960" s="301"/>
      <c r="AG960" s="302"/>
      <c r="AH960" s="301"/>
      <c r="AI960" s="302"/>
      <c r="AJ960" s="301"/>
      <c r="AK960" s="302"/>
      <c r="AL960" s="301"/>
      <c r="AM960" s="302"/>
      <c r="AN960" s="301"/>
      <c r="AO960" s="302"/>
      <c r="AP960" s="301"/>
      <c r="AQ960" s="302"/>
      <c r="AR960" s="301"/>
      <c r="AS960" s="302"/>
      <c r="AT960" s="301"/>
      <c r="AU960" s="302"/>
      <c r="AV960" s="301"/>
      <c r="AW960" s="302"/>
      <c r="AX960" s="301"/>
      <c r="AY960" s="302"/>
      <c r="AZ960" s="301"/>
      <c r="BA960" s="302"/>
      <c r="BB960" s="301"/>
    </row>
    <row r="961" spans="1:54" ht="14.25" customHeight="1" x14ac:dyDescent="0.25">
      <c r="A961" s="322"/>
      <c r="B961" s="301"/>
      <c r="C961" s="302"/>
      <c r="D961" s="301"/>
      <c r="E961" s="302"/>
      <c r="F961" s="301"/>
      <c r="G961" s="302"/>
      <c r="H961" s="301"/>
      <c r="I961" s="302"/>
      <c r="J961" s="301"/>
      <c r="K961" s="302"/>
      <c r="L961" s="301"/>
      <c r="M961" s="302"/>
      <c r="N961" s="301"/>
      <c r="O961" s="302"/>
      <c r="P961" s="301"/>
      <c r="Q961" s="302"/>
      <c r="R961" s="301"/>
      <c r="S961" s="302"/>
      <c r="T961" s="301"/>
      <c r="U961" s="302"/>
      <c r="V961" s="301"/>
      <c r="W961" s="302"/>
      <c r="X961" s="301"/>
      <c r="Y961" s="302"/>
      <c r="Z961" s="301"/>
      <c r="AA961" s="302"/>
      <c r="AB961" s="301"/>
      <c r="AC961" s="302"/>
      <c r="AD961" s="301"/>
      <c r="AE961" s="302"/>
      <c r="AF961" s="301"/>
      <c r="AG961" s="302"/>
      <c r="AH961" s="301"/>
      <c r="AI961" s="302"/>
      <c r="AJ961" s="301"/>
      <c r="AK961" s="302"/>
      <c r="AL961" s="301"/>
      <c r="AM961" s="302"/>
      <c r="AN961" s="301"/>
      <c r="AO961" s="302"/>
      <c r="AP961" s="301"/>
      <c r="AQ961" s="302"/>
      <c r="AR961" s="301"/>
      <c r="AS961" s="302"/>
      <c r="AT961" s="301"/>
      <c r="AU961" s="302"/>
      <c r="AV961" s="301"/>
      <c r="AW961" s="302"/>
      <c r="AX961" s="301"/>
      <c r="AY961" s="302"/>
      <c r="AZ961" s="301"/>
      <c r="BA961" s="302"/>
      <c r="BB961" s="301"/>
    </row>
    <row r="962" spans="1:54" ht="14.25" customHeight="1" x14ac:dyDescent="0.25">
      <c r="A962" s="322"/>
      <c r="B962" s="301"/>
      <c r="C962" s="302"/>
      <c r="D962" s="301"/>
      <c r="E962" s="302"/>
      <c r="F962" s="301"/>
      <c r="G962" s="302"/>
      <c r="H962" s="301"/>
      <c r="I962" s="302"/>
      <c r="J962" s="301"/>
      <c r="K962" s="302"/>
      <c r="L962" s="301"/>
      <c r="M962" s="302"/>
      <c r="N962" s="301"/>
      <c r="O962" s="302"/>
      <c r="P962" s="301"/>
      <c r="Q962" s="302"/>
      <c r="R962" s="301"/>
      <c r="S962" s="302"/>
      <c r="T962" s="301"/>
      <c r="U962" s="302"/>
      <c r="V962" s="301"/>
      <c r="W962" s="302"/>
      <c r="X962" s="301"/>
      <c r="Y962" s="302"/>
      <c r="Z962" s="301"/>
      <c r="AA962" s="302"/>
      <c r="AB962" s="301"/>
      <c r="AC962" s="302"/>
      <c r="AD962" s="301"/>
      <c r="AE962" s="302"/>
      <c r="AF962" s="301"/>
      <c r="AG962" s="302"/>
      <c r="AH962" s="301"/>
      <c r="AI962" s="302"/>
      <c r="AJ962" s="301"/>
      <c r="AK962" s="302"/>
      <c r="AL962" s="301"/>
      <c r="AM962" s="302"/>
      <c r="AN962" s="301"/>
      <c r="AO962" s="302"/>
      <c r="AP962" s="301"/>
      <c r="AQ962" s="302"/>
      <c r="AR962" s="301"/>
      <c r="AS962" s="302"/>
      <c r="AT962" s="301"/>
      <c r="AU962" s="302"/>
      <c r="AV962" s="301"/>
      <c r="AW962" s="302"/>
      <c r="AX962" s="301"/>
      <c r="AY962" s="302"/>
      <c r="AZ962" s="301"/>
      <c r="BA962" s="302"/>
      <c r="BB962" s="301"/>
    </row>
    <row r="963" spans="1:54" ht="14.25" customHeight="1" x14ac:dyDescent="0.25">
      <c r="A963" s="322"/>
      <c r="B963" s="301"/>
      <c r="C963" s="302"/>
      <c r="D963" s="301"/>
      <c r="E963" s="302"/>
      <c r="F963" s="301"/>
      <c r="G963" s="302"/>
      <c r="H963" s="301"/>
      <c r="I963" s="302"/>
      <c r="J963" s="301"/>
      <c r="K963" s="302"/>
      <c r="L963" s="301"/>
      <c r="M963" s="302"/>
      <c r="N963" s="301"/>
      <c r="O963" s="302"/>
      <c r="P963" s="301"/>
      <c r="Q963" s="302"/>
      <c r="R963" s="301"/>
      <c r="S963" s="302"/>
      <c r="T963" s="301"/>
      <c r="U963" s="302"/>
      <c r="V963" s="301"/>
      <c r="W963" s="302"/>
      <c r="X963" s="301"/>
      <c r="Y963" s="302"/>
      <c r="Z963" s="301"/>
      <c r="AA963" s="302"/>
      <c r="AB963" s="301"/>
      <c r="AC963" s="302"/>
      <c r="AD963" s="301"/>
      <c r="AE963" s="302"/>
      <c r="AF963" s="301"/>
      <c r="AG963" s="302"/>
      <c r="AH963" s="301"/>
      <c r="AI963" s="302"/>
      <c r="AJ963" s="301"/>
      <c r="AK963" s="302"/>
      <c r="AL963" s="301"/>
      <c r="AM963" s="302"/>
      <c r="AN963" s="301"/>
      <c r="AO963" s="302"/>
      <c r="AP963" s="301"/>
      <c r="AQ963" s="302"/>
      <c r="AR963" s="301"/>
      <c r="AS963" s="302"/>
      <c r="AT963" s="301"/>
      <c r="AU963" s="302"/>
      <c r="AV963" s="301"/>
      <c r="AW963" s="302"/>
      <c r="AX963" s="301"/>
      <c r="AY963" s="302"/>
      <c r="AZ963" s="301"/>
      <c r="BA963" s="302"/>
      <c r="BB963" s="301"/>
    </row>
    <row r="964" spans="1:54" ht="14.25" customHeight="1" x14ac:dyDescent="0.25">
      <c r="A964" s="322"/>
      <c r="B964" s="301"/>
      <c r="C964" s="302"/>
      <c r="D964" s="301"/>
      <c r="E964" s="302"/>
      <c r="F964" s="301"/>
      <c r="G964" s="302"/>
      <c r="H964" s="301"/>
      <c r="I964" s="302"/>
      <c r="J964" s="301"/>
      <c r="K964" s="302"/>
      <c r="L964" s="301"/>
      <c r="M964" s="302"/>
      <c r="N964" s="301"/>
      <c r="O964" s="302"/>
      <c r="P964" s="301"/>
      <c r="Q964" s="302"/>
      <c r="R964" s="301"/>
      <c r="S964" s="302"/>
      <c r="T964" s="301"/>
      <c r="U964" s="302"/>
      <c r="V964" s="301"/>
      <c r="W964" s="302"/>
      <c r="X964" s="301"/>
      <c r="Y964" s="302"/>
      <c r="Z964" s="301"/>
      <c r="AA964" s="302"/>
      <c r="AB964" s="301"/>
      <c r="AC964" s="302"/>
      <c r="AD964" s="301"/>
      <c r="AE964" s="302"/>
      <c r="AF964" s="301"/>
      <c r="AG964" s="302"/>
      <c r="AH964" s="301"/>
      <c r="AI964" s="302"/>
      <c r="AJ964" s="301"/>
      <c r="AK964" s="302"/>
      <c r="AL964" s="301"/>
      <c r="AM964" s="302"/>
      <c r="AN964" s="301"/>
      <c r="AO964" s="302"/>
      <c r="AP964" s="301"/>
      <c r="AQ964" s="302"/>
      <c r="AR964" s="301"/>
      <c r="AS964" s="302"/>
      <c r="AT964" s="301"/>
      <c r="AU964" s="302"/>
      <c r="AV964" s="301"/>
      <c r="AW964" s="302"/>
      <c r="AX964" s="301"/>
      <c r="AY964" s="302"/>
      <c r="AZ964" s="301"/>
      <c r="BA964" s="302"/>
      <c r="BB964" s="301"/>
    </row>
    <row r="965" spans="1:54" ht="14.25" customHeight="1" x14ac:dyDescent="0.25">
      <c r="A965" s="322"/>
      <c r="B965" s="301"/>
      <c r="C965" s="302"/>
      <c r="D965" s="301"/>
      <c r="E965" s="302"/>
      <c r="F965" s="301"/>
      <c r="G965" s="302"/>
      <c r="H965" s="301"/>
      <c r="I965" s="302"/>
      <c r="J965" s="301"/>
      <c r="K965" s="302"/>
      <c r="L965" s="301"/>
      <c r="M965" s="302"/>
      <c r="N965" s="301"/>
      <c r="O965" s="302"/>
      <c r="P965" s="301"/>
      <c r="Q965" s="302"/>
      <c r="R965" s="301"/>
      <c r="S965" s="302"/>
      <c r="T965" s="301"/>
      <c r="U965" s="302"/>
      <c r="V965" s="301"/>
      <c r="W965" s="302"/>
      <c r="X965" s="301"/>
      <c r="Y965" s="302"/>
      <c r="Z965" s="301"/>
      <c r="AA965" s="302"/>
      <c r="AB965" s="301"/>
      <c r="AC965" s="302"/>
      <c r="AD965" s="301"/>
      <c r="AE965" s="302"/>
      <c r="AF965" s="301"/>
      <c r="AG965" s="302"/>
      <c r="AH965" s="301"/>
      <c r="AI965" s="302"/>
      <c r="AJ965" s="301"/>
      <c r="AK965" s="302"/>
      <c r="AL965" s="301"/>
      <c r="AM965" s="302"/>
      <c r="AN965" s="301"/>
      <c r="AO965" s="302"/>
      <c r="AP965" s="301"/>
      <c r="AQ965" s="302"/>
      <c r="AR965" s="301"/>
      <c r="AS965" s="302"/>
      <c r="AT965" s="301"/>
      <c r="AU965" s="302"/>
      <c r="AV965" s="301"/>
      <c r="AW965" s="302"/>
      <c r="AX965" s="301"/>
      <c r="AY965" s="302"/>
      <c r="AZ965" s="301"/>
      <c r="BA965" s="302"/>
      <c r="BB965" s="301"/>
    </row>
    <row r="966" spans="1:54" ht="14.25" customHeight="1" x14ac:dyDescent="0.25">
      <c r="A966" s="322"/>
      <c r="B966" s="301"/>
      <c r="C966" s="302"/>
      <c r="D966" s="301"/>
      <c r="E966" s="302"/>
      <c r="F966" s="301"/>
      <c r="G966" s="302"/>
      <c r="H966" s="301"/>
      <c r="I966" s="302"/>
      <c r="J966" s="301"/>
      <c r="K966" s="302"/>
      <c r="L966" s="301"/>
      <c r="M966" s="302"/>
      <c r="N966" s="301"/>
      <c r="O966" s="302"/>
      <c r="P966" s="301"/>
      <c r="Q966" s="302"/>
      <c r="R966" s="301"/>
      <c r="S966" s="302"/>
      <c r="T966" s="301"/>
      <c r="U966" s="302"/>
      <c r="V966" s="301"/>
      <c r="W966" s="302"/>
      <c r="X966" s="301"/>
      <c r="Y966" s="302"/>
      <c r="Z966" s="301"/>
      <c r="AA966" s="302"/>
      <c r="AB966" s="301"/>
      <c r="AC966" s="302"/>
      <c r="AD966" s="301"/>
      <c r="AE966" s="302"/>
      <c r="AF966" s="301"/>
      <c r="AG966" s="302"/>
      <c r="AH966" s="301"/>
      <c r="AI966" s="302"/>
      <c r="AJ966" s="301"/>
      <c r="AK966" s="302"/>
      <c r="AL966" s="301"/>
      <c r="AM966" s="302"/>
      <c r="AN966" s="301"/>
      <c r="AO966" s="302"/>
      <c r="AP966" s="301"/>
      <c r="AQ966" s="302"/>
      <c r="AR966" s="301"/>
      <c r="AS966" s="302"/>
      <c r="AT966" s="301"/>
      <c r="AU966" s="302"/>
      <c r="AV966" s="301"/>
      <c r="AW966" s="302"/>
      <c r="AX966" s="301"/>
      <c r="AY966" s="302"/>
      <c r="AZ966" s="301"/>
      <c r="BA966" s="302"/>
      <c r="BB966" s="301"/>
    </row>
    <row r="967" spans="1:54" ht="14.25" customHeight="1" x14ac:dyDescent="0.25">
      <c r="A967" s="322"/>
      <c r="B967" s="301"/>
      <c r="C967" s="302"/>
      <c r="D967" s="301"/>
      <c r="E967" s="302"/>
      <c r="F967" s="301"/>
      <c r="G967" s="302"/>
      <c r="H967" s="301"/>
      <c r="I967" s="302"/>
      <c r="J967" s="301"/>
      <c r="K967" s="302"/>
      <c r="L967" s="301"/>
      <c r="M967" s="302"/>
      <c r="N967" s="301"/>
      <c r="O967" s="302"/>
      <c r="P967" s="301"/>
      <c r="Q967" s="302"/>
      <c r="R967" s="301"/>
      <c r="S967" s="302"/>
      <c r="T967" s="301"/>
      <c r="U967" s="302"/>
      <c r="V967" s="301"/>
      <c r="W967" s="302"/>
      <c r="X967" s="301"/>
      <c r="Y967" s="302"/>
      <c r="Z967" s="301"/>
      <c r="AA967" s="302"/>
      <c r="AB967" s="301"/>
      <c r="AC967" s="302"/>
      <c r="AD967" s="301"/>
      <c r="AE967" s="302"/>
      <c r="AF967" s="301"/>
      <c r="AG967" s="302"/>
      <c r="AH967" s="301"/>
      <c r="AI967" s="302"/>
      <c r="AJ967" s="301"/>
      <c r="AK967" s="302"/>
      <c r="AL967" s="301"/>
      <c r="AM967" s="302"/>
      <c r="AN967" s="301"/>
      <c r="AO967" s="302"/>
      <c r="AP967" s="301"/>
      <c r="AQ967" s="302"/>
      <c r="AR967" s="301"/>
      <c r="AS967" s="302"/>
      <c r="AT967" s="301"/>
      <c r="AU967" s="302"/>
      <c r="AV967" s="301"/>
      <c r="AW967" s="302"/>
      <c r="AX967" s="301"/>
      <c r="AY967" s="302"/>
      <c r="AZ967" s="301"/>
      <c r="BA967" s="302"/>
      <c r="BB967" s="301"/>
    </row>
    <row r="968" spans="1:54" ht="14.25" customHeight="1" x14ac:dyDescent="0.25">
      <c r="A968" s="322"/>
      <c r="B968" s="301"/>
      <c r="C968" s="302"/>
      <c r="D968" s="301"/>
      <c r="E968" s="302"/>
      <c r="F968" s="301"/>
      <c r="G968" s="302"/>
      <c r="H968" s="301"/>
      <c r="I968" s="302"/>
      <c r="J968" s="301"/>
      <c r="K968" s="302"/>
      <c r="L968" s="301"/>
      <c r="M968" s="302"/>
      <c r="N968" s="301"/>
      <c r="O968" s="302"/>
      <c r="P968" s="301"/>
      <c r="Q968" s="302"/>
      <c r="R968" s="301"/>
      <c r="S968" s="302"/>
      <c r="T968" s="301"/>
      <c r="U968" s="302"/>
      <c r="V968" s="301"/>
      <c r="W968" s="302"/>
      <c r="X968" s="301"/>
      <c r="Y968" s="302"/>
      <c r="Z968" s="301"/>
      <c r="AA968" s="302"/>
      <c r="AB968" s="301"/>
      <c r="AC968" s="302"/>
      <c r="AD968" s="301"/>
      <c r="AE968" s="302"/>
      <c r="AF968" s="301"/>
      <c r="AG968" s="302"/>
      <c r="AH968" s="301"/>
      <c r="AI968" s="302"/>
      <c r="AJ968" s="301"/>
      <c r="AK968" s="302"/>
      <c r="AL968" s="301"/>
      <c r="AM968" s="302"/>
      <c r="AN968" s="301"/>
      <c r="AO968" s="302"/>
      <c r="AP968" s="301"/>
      <c r="AQ968" s="302"/>
      <c r="AR968" s="301"/>
      <c r="AS968" s="302"/>
      <c r="AT968" s="301"/>
      <c r="AU968" s="302"/>
      <c r="AV968" s="301"/>
      <c r="AW968" s="302"/>
      <c r="AX968" s="301"/>
      <c r="AY968" s="302"/>
      <c r="AZ968" s="301"/>
      <c r="BA968" s="302"/>
      <c r="BB968" s="301"/>
    </row>
    <row r="969" spans="1:54" ht="14.25" customHeight="1" x14ac:dyDescent="0.25">
      <c r="A969" s="322"/>
      <c r="B969" s="301"/>
      <c r="C969" s="302"/>
      <c r="D969" s="301"/>
      <c r="E969" s="302"/>
      <c r="F969" s="301"/>
      <c r="G969" s="302"/>
      <c r="H969" s="301"/>
      <c r="I969" s="302"/>
      <c r="J969" s="301"/>
      <c r="K969" s="302"/>
      <c r="L969" s="301"/>
      <c r="M969" s="302"/>
      <c r="N969" s="301"/>
      <c r="O969" s="302"/>
      <c r="P969" s="301"/>
      <c r="Q969" s="302"/>
      <c r="R969" s="301"/>
      <c r="S969" s="302"/>
      <c r="T969" s="301"/>
      <c r="U969" s="302"/>
      <c r="V969" s="301"/>
      <c r="W969" s="302"/>
      <c r="X969" s="301"/>
      <c r="Y969" s="302"/>
      <c r="Z969" s="301"/>
      <c r="AA969" s="302"/>
      <c r="AB969" s="301"/>
      <c r="AC969" s="302"/>
      <c r="AD969" s="301"/>
      <c r="AE969" s="302"/>
      <c r="AF969" s="301"/>
      <c r="AG969" s="302"/>
      <c r="AH969" s="301"/>
      <c r="AI969" s="302"/>
      <c r="AJ969" s="301"/>
      <c r="AK969" s="302"/>
      <c r="AL969" s="301"/>
      <c r="AM969" s="302"/>
      <c r="AN969" s="301"/>
      <c r="AO969" s="302"/>
      <c r="AP969" s="301"/>
      <c r="AQ969" s="302"/>
      <c r="AR969" s="301"/>
      <c r="AS969" s="302"/>
      <c r="AT969" s="301"/>
      <c r="AU969" s="302"/>
      <c r="AV969" s="301"/>
      <c r="AW969" s="302"/>
      <c r="AX969" s="301"/>
      <c r="AY969" s="302"/>
      <c r="AZ969" s="301"/>
      <c r="BA969" s="302"/>
      <c r="BB969" s="301"/>
    </row>
    <row r="970" spans="1:54" ht="14.25" customHeight="1" x14ac:dyDescent="0.25">
      <c r="A970" s="322"/>
      <c r="B970" s="301"/>
      <c r="C970" s="302"/>
      <c r="D970" s="301"/>
      <c r="E970" s="302"/>
      <c r="F970" s="301"/>
      <c r="G970" s="302"/>
      <c r="H970" s="301"/>
      <c r="I970" s="302"/>
      <c r="J970" s="301"/>
      <c r="K970" s="302"/>
      <c r="L970" s="301"/>
      <c r="M970" s="302"/>
      <c r="N970" s="301"/>
      <c r="O970" s="302"/>
      <c r="P970" s="301"/>
      <c r="Q970" s="302"/>
      <c r="R970" s="301"/>
      <c r="S970" s="302"/>
      <c r="T970" s="301"/>
      <c r="U970" s="302"/>
      <c r="V970" s="301"/>
      <c r="W970" s="302"/>
      <c r="X970" s="301"/>
      <c r="Y970" s="302"/>
      <c r="Z970" s="301"/>
      <c r="AA970" s="302"/>
      <c r="AB970" s="301"/>
      <c r="AC970" s="302"/>
      <c r="AD970" s="301"/>
      <c r="AE970" s="302"/>
      <c r="AF970" s="301"/>
      <c r="AG970" s="302"/>
      <c r="AH970" s="301"/>
      <c r="AI970" s="302"/>
      <c r="AJ970" s="301"/>
      <c r="AK970" s="302"/>
      <c r="AL970" s="301"/>
      <c r="AM970" s="302"/>
      <c r="AN970" s="301"/>
      <c r="AO970" s="302"/>
      <c r="AP970" s="301"/>
      <c r="AQ970" s="302"/>
      <c r="AR970" s="301"/>
      <c r="AS970" s="302"/>
      <c r="AT970" s="301"/>
      <c r="AU970" s="302"/>
      <c r="AV970" s="301"/>
      <c r="AW970" s="302"/>
      <c r="AX970" s="301"/>
      <c r="AY970" s="302"/>
      <c r="AZ970" s="301"/>
      <c r="BA970" s="302"/>
      <c r="BB970" s="301"/>
    </row>
    <row r="971" spans="1:54" ht="14.25" customHeight="1" x14ac:dyDescent="0.25">
      <c r="A971" s="322"/>
      <c r="B971" s="301"/>
      <c r="C971" s="302"/>
      <c r="D971" s="301"/>
      <c r="E971" s="302"/>
      <c r="F971" s="301"/>
      <c r="G971" s="302"/>
      <c r="H971" s="301"/>
      <c r="I971" s="302"/>
      <c r="J971" s="301"/>
      <c r="K971" s="302"/>
      <c r="L971" s="301"/>
      <c r="M971" s="302"/>
      <c r="N971" s="301"/>
      <c r="O971" s="302"/>
      <c r="P971" s="301"/>
      <c r="Q971" s="302"/>
      <c r="R971" s="301"/>
      <c r="S971" s="302"/>
      <c r="T971" s="301"/>
      <c r="U971" s="302"/>
      <c r="V971" s="301"/>
      <c r="W971" s="302"/>
      <c r="X971" s="301"/>
      <c r="Y971" s="302"/>
      <c r="Z971" s="301"/>
      <c r="AA971" s="302"/>
      <c r="AB971" s="301"/>
      <c r="AC971" s="302"/>
      <c r="AD971" s="301"/>
      <c r="AE971" s="302"/>
      <c r="AF971" s="301"/>
      <c r="AG971" s="302"/>
      <c r="AH971" s="301"/>
      <c r="AI971" s="302"/>
      <c r="AJ971" s="301"/>
      <c r="AK971" s="302"/>
      <c r="AL971" s="301"/>
      <c r="AM971" s="302"/>
      <c r="AN971" s="301"/>
      <c r="AO971" s="302"/>
      <c r="AP971" s="301"/>
      <c r="AQ971" s="302"/>
      <c r="AR971" s="301"/>
      <c r="AS971" s="302"/>
      <c r="AT971" s="301"/>
      <c r="AU971" s="302"/>
      <c r="AV971" s="301"/>
      <c r="AW971" s="302"/>
      <c r="AX971" s="301"/>
      <c r="AY971" s="302"/>
      <c r="AZ971" s="301"/>
      <c r="BA971" s="302"/>
      <c r="BB971" s="301"/>
    </row>
    <row r="972" spans="1:54" ht="14.25" customHeight="1" x14ac:dyDescent="0.25">
      <c r="A972" s="322"/>
      <c r="B972" s="301"/>
      <c r="C972" s="302"/>
      <c r="D972" s="301"/>
      <c r="E972" s="302"/>
      <c r="F972" s="301"/>
      <c r="G972" s="302"/>
      <c r="H972" s="301"/>
      <c r="I972" s="302"/>
      <c r="J972" s="301"/>
      <c r="K972" s="302"/>
      <c r="L972" s="301"/>
      <c r="M972" s="302"/>
      <c r="N972" s="301"/>
      <c r="O972" s="302"/>
      <c r="P972" s="301"/>
      <c r="Q972" s="302"/>
      <c r="R972" s="301"/>
      <c r="S972" s="302"/>
      <c r="T972" s="301"/>
      <c r="U972" s="302"/>
      <c r="V972" s="301"/>
      <c r="W972" s="302"/>
      <c r="X972" s="301"/>
      <c r="Y972" s="302"/>
      <c r="Z972" s="301"/>
      <c r="AA972" s="302"/>
      <c r="AB972" s="301"/>
      <c r="AC972" s="302"/>
      <c r="AD972" s="301"/>
      <c r="AE972" s="302"/>
      <c r="AF972" s="301"/>
      <c r="AG972" s="302"/>
      <c r="AH972" s="301"/>
      <c r="AI972" s="302"/>
      <c r="AJ972" s="301"/>
      <c r="AK972" s="302"/>
      <c r="AL972" s="301"/>
      <c r="AM972" s="302"/>
      <c r="AN972" s="301"/>
      <c r="AO972" s="302"/>
      <c r="AP972" s="301"/>
      <c r="AQ972" s="302"/>
      <c r="AR972" s="301"/>
      <c r="AS972" s="302"/>
      <c r="AT972" s="301"/>
      <c r="AU972" s="302"/>
      <c r="AV972" s="301"/>
      <c r="AW972" s="302"/>
      <c r="AX972" s="301"/>
      <c r="AY972" s="302"/>
      <c r="AZ972" s="301"/>
      <c r="BA972" s="302"/>
      <c r="BB972" s="301"/>
    </row>
    <row r="973" spans="1:54" ht="14.25" customHeight="1" x14ac:dyDescent="0.25">
      <c r="A973" s="322"/>
      <c r="B973" s="301"/>
      <c r="C973" s="302"/>
      <c r="D973" s="301"/>
      <c r="E973" s="302"/>
      <c r="F973" s="301"/>
      <c r="G973" s="302"/>
      <c r="H973" s="301"/>
      <c r="I973" s="302"/>
      <c r="J973" s="301"/>
      <c r="K973" s="302"/>
      <c r="L973" s="301"/>
      <c r="M973" s="302"/>
      <c r="N973" s="301"/>
      <c r="O973" s="302"/>
      <c r="P973" s="301"/>
      <c r="Q973" s="302"/>
      <c r="R973" s="301"/>
      <c r="S973" s="302"/>
      <c r="T973" s="301"/>
      <c r="U973" s="302"/>
      <c r="V973" s="301"/>
      <c r="W973" s="302"/>
      <c r="X973" s="301"/>
      <c r="Y973" s="302"/>
      <c r="Z973" s="301"/>
      <c r="AA973" s="302"/>
      <c r="AB973" s="301"/>
      <c r="AC973" s="302"/>
      <c r="AD973" s="301"/>
      <c r="AE973" s="302"/>
      <c r="AF973" s="301"/>
      <c r="AG973" s="302"/>
      <c r="AH973" s="301"/>
      <c r="AI973" s="302"/>
      <c r="AJ973" s="301"/>
      <c r="AK973" s="302"/>
      <c r="AL973" s="301"/>
      <c r="AM973" s="302"/>
      <c r="AN973" s="301"/>
      <c r="AO973" s="302"/>
      <c r="AP973" s="301"/>
      <c r="AQ973" s="302"/>
      <c r="AR973" s="301"/>
      <c r="AS973" s="302"/>
      <c r="AT973" s="301"/>
      <c r="AU973" s="302"/>
      <c r="AV973" s="301"/>
      <c r="AW973" s="302"/>
      <c r="AX973" s="301"/>
      <c r="AY973" s="302"/>
      <c r="AZ973" s="301"/>
      <c r="BA973" s="302"/>
      <c r="BB973" s="301"/>
    </row>
    <row r="974" spans="1:54" ht="14.25" customHeight="1" x14ac:dyDescent="0.25">
      <c r="A974" s="322"/>
      <c r="B974" s="301"/>
      <c r="C974" s="302"/>
      <c r="D974" s="301"/>
      <c r="E974" s="302"/>
      <c r="F974" s="301"/>
      <c r="G974" s="302"/>
      <c r="H974" s="301"/>
      <c r="I974" s="302"/>
      <c r="J974" s="301"/>
      <c r="K974" s="302"/>
      <c r="L974" s="301"/>
      <c r="M974" s="302"/>
      <c r="N974" s="301"/>
      <c r="O974" s="302"/>
      <c r="P974" s="301"/>
      <c r="Q974" s="302"/>
      <c r="R974" s="301"/>
      <c r="S974" s="302"/>
      <c r="T974" s="301"/>
      <c r="U974" s="302"/>
      <c r="V974" s="301"/>
      <c r="W974" s="302"/>
      <c r="X974" s="301"/>
      <c r="Y974" s="302"/>
      <c r="Z974" s="301"/>
      <c r="AA974" s="302"/>
      <c r="AB974" s="301"/>
      <c r="AC974" s="302"/>
      <c r="AD974" s="301"/>
      <c r="AE974" s="302"/>
      <c r="AF974" s="301"/>
      <c r="AG974" s="302"/>
      <c r="AH974" s="301"/>
      <c r="AI974" s="302"/>
      <c r="AJ974" s="301"/>
      <c r="AK974" s="302"/>
      <c r="AL974" s="301"/>
      <c r="AM974" s="302"/>
      <c r="AN974" s="301"/>
      <c r="AO974" s="302"/>
      <c r="AP974" s="301"/>
      <c r="AQ974" s="302"/>
      <c r="AR974" s="301"/>
      <c r="AS974" s="302"/>
      <c r="AT974" s="301"/>
      <c r="AU974" s="302"/>
      <c r="AV974" s="301"/>
      <c r="AW974" s="302"/>
      <c r="AX974" s="301"/>
      <c r="AY974" s="302"/>
      <c r="AZ974" s="301"/>
      <c r="BA974" s="302"/>
      <c r="BB974" s="301"/>
    </row>
    <row r="975" spans="1:54" ht="14.25" customHeight="1" x14ac:dyDescent="0.25">
      <c r="A975" s="322"/>
      <c r="B975" s="301"/>
      <c r="C975" s="302"/>
      <c r="D975" s="301"/>
      <c r="E975" s="302"/>
      <c r="F975" s="301"/>
      <c r="G975" s="302"/>
      <c r="H975" s="301"/>
      <c r="I975" s="302"/>
      <c r="J975" s="301"/>
      <c r="K975" s="302"/>
      <c r="L975" s="301"/>
      <c r="M975" s="302"/>
      <c r="N975" s="301"/>
      <c r="O975" s="302"/>
      <c r="P975" s="301"/>
      <c r="Q975" s="302"/>
      <c r="R975" s="301"/>
      <c r="S975" s="302"/>
      <c r="T975" s="301"/>
      <c r="U975" s="302"/>
      <c r="V975" s="301"/>
      <c r="W975" s="302"/>
      <c r="X975" s="301"/>
      <c r="Y975" s="302"/>
      <c r="Z975" s="301"/>
      <c r="AA975" s="302"/>
      <c r="AB975" s="301"/>
      <c r="AC975" s="302"/>
      <c r="AD975" s="301"/>
      <c r="AE975" s="302"/>
      <c r="AF975" s="301"/>
      <c r="AG975" s="302"/>
      <c r="AH975" s="301"/>
      <c r="AI975" s="302"/>
      <c r="AJ975" s="301"/>
      <c r="AK975" s="302"/>
      <c r="AL975" s="301"/>
      <c r="AM975" s="302"/>
      <c r="AN975" s="301"/>
      <c r="AO975" s="302"/>
      <c r="AP975" s="301"/>
      <c r="AQ975" s="302"/>
      <c r="AR975" s="301"/>
      <c r="AS975" s="302"/>
      <c r="AT975" s="301"/>
      <c r="AU975" s="302"/>
      <c r="AV975" s="301"/>
      <c r="AW975" s="302"/>
      <c r="AX975" s="301"/>
      <c r="AY975" s="302"/>
      <c r="AZ975" s="301"/>
      <c r="BA975" s="302"/>
      <c r="BB975" s="301"/>
    </row>
    <row r="976" spans="1:54" ht="14.25" customHeight="1" x14ac:dyDescent="0.25">
      <c r="A976" s="322"/>
      <c r="B976" s="301"/>
      <c r="C976" s="302"/>
      <c r="D976" s="301"/>
      <c r="E976" s="302"/>
      <c r="F976" s="301"/>
      <c r="G976" s="302"/>
      <c r="H976" s="301"/>
      <c r="I976" s="302"/>
      <c r="J976" s="301"/>
      <c r="K976" s="302"/>
      <c r="L976" s="301"/>
      <c r="M976" s="302"/>
      <c r="N976" s="301"/>
      <c r="O976" s="302"/>
      <c r="P976" s="301"/>
      <c r="Q976" s="302"/>
      <c r="R976" s="301"/>
      <c r="S976" s="302"/>
      <c r="T976" s="301"/>
      <c r="U976" s="302"/>
      <c r="V976" s="301"/>
      <c r="W976" s="302"/>
      <c r="X976" s="301"/>
      <c r="Y976" s="302"/>
      <c r="Z976" s="301"/>
      <c r="AA976" s="302"/>
      <c r="AB976" s="301"/>
      <c r="AC976" s="302"/>
      <c r="AD976" s="301"/>
      <c r="AE976" s="302"/>
      <c r="AF976" s="301"/>
      <c r="AG976" s="302"/>
      <c r="AH976" s="301"/>
      <c r="AI976" s="302"/>
      <c r="AJ976" s="301"/>
      <c r="AK976" s="302"/>
      <c r="AL976" s="301"/>
      <c r="AM976" s="302"/>
      <c r="AN976" s="301"/>
      <c r="AO976" s="302"/>
      <c r="AP976" s="301"/>
      <c r="AQ976" s="302"/>
      <c r="AR976" s="301"/>
      <c r="AS976" s="302"/>
      <c r="AT976" s="301"/>
      <c r="AU976" s="302"/>
      <c r="AV976" s="301"/>
      <c r="AW976" s="302"/>
      <c r="AX976" s="301"/>
      <c r="AY976" s="302"/>
      <c r="AZ976" s="301"/>
      <c r="BA976" s="302"/>
      <c r="BB976" s="301"/>
    </row>
    <row r="977" spans="1:54" ht="14.25" customHeight="1" x14ac:dyDescent="0.25">
      <c r="A977" s="322"/>
      <c r="B977" s="301"/>
      <c r="C977" s="302"/>
      <c r="D977" s="301"/>
      <c r="E977" s="302"/>
      <c r="F977" s="301"/>
      <c r="G977" s="302"/>
      <c r="H977" s="301"/>
      <c r="I977" s="302"/>
      <c r="J977" s="301"/>
      <c r="K977" s="302"/>
      <c r="L977" s="301"/>
      <c r="M977" s="302"/>
      <c r="N977" s="301"/>
      <c r="O977" s="302"/>
      <c r="P977" s="301"/>
      <c r="Q977" s="302"/>
      <c r="R977" s="301"/>
      <c r="S977" s="302"/>
      <c r="T977" s="301"/>
      <c r="U977" s="302"/>
      <c r="V977" s="301"/>
      <c r="W977" s="302"/>
      <c r="X977" s="301"/>
      <c r="Y977" s="302"/>
      <c r="Z977" s="301"/>
      <c r="AA977" s="302"/>
      <c r="AB977" s="301"/>
      <c r="AC977" s="302"/>
      <c r="AD977" s="301"/>
      <c r="AE977" s="302"/>
      <c r="AF977" s="301"/>
      <c r="AG977" s="302"/>
      <c r="AH977" s="301"/>
      <c r="AI977" s="302"/>
      <c r="AJ977" s="301"/>
      <c r="AK977" s="302"/>
      <c r="AL977" s="301"/>
      <c r="AM977" s="302"/>
      <c r="AN977" s="301"/>
      <c r="AO977" s="302"/>
      <c r="AP977" s="301"/>
      <c r="AQ977" s="302"/>
      <c r="AR977" s="301"/>
      <c r="AS977" s="302"/>
      <c r="AT977" s="301"/>
      <c r="AU977" s="302"/>
      <c r="AV977" s="301"/>
      <c r="AW977" s="302"/>
      <c r="AX977" s="301"/>
      <c r="AY977" s="302"/>
      <c r="AZ977" s="301"/>
      <c r="BA977" s="302"/>
      <c r="BB977" s="301"/>
    </row>
    <row r="978" spans="1:54" ht="14.25" customHeight="1" x14ac:dyDescent="0.25">
      <c r="A978" s="322"/>
      <c r="B978" s="301"/>
      <c r="C978" s="302"/>
      <c r="D978" s="301"/>
      <c r="E978" s="302"/>
      <c r="F978" s="301"/>
      <c r="G978" s="302"/>
      <c r="H978" s="301"/>
      <c r="I978" s="302"/>
      <c r="J978" s="301"/>
      <c r="K978" s="302"/>
      <c r="L978" s="301"/>
      <c r="M978" s="302"/>
      <c r="N978" s="301"/>
      <c r="O978" s="302"/>
      <c r="P978" s="301"/>
      <c r="Q978" s="302"/>
      <c r="R978" s="301"/>
      <c r="S978" s="302"/>
      <c r="T978" s="301"/>
      <c r="U978" s="302"/>
      <c r="V978" s="301"/>
      <c r="W978" s="302"/>
      <c r="X978" s="301"/>
      <c r="Y978" s="302"/>
      <c r="Z978" s="301"/>
      <c r="AA978" s="302"/>
      <c r="AB978" s="301"/>
      <c r="AC978" s="302"/>
      <c r="AD978" s="301"/>
      <c r="AE978" s="302"/>
      <c r="AF978" s="301"/>
      <c r="AG978" s="302"/>
      <c r="AH978" s="301"/>
      <c r="AI978" s="302"/>
      <c r="AJ978" s="301"/>
      <c r="AK978" s="302"/>
      <c r="AL978" s="301"/>
      <c r="AM978" s="302"/>
      <c r="AN978" s="301"/>
      <c r="AO978" s="302"/>
      <c r="AP978" s="301"/>
      <c r="AQ978" s="302"/>
      <c r="AR978" s="301"/>
      <c r="AS978" s="302"/>
      <c r="AT978" s="301"/>
      <c r="AU978" s="302"/>
      <c r="AV978" s="301"/>
      <c r="AW978" s="302"/>
      <c r="AX978" s="301"/>
      <c r="AY978" s="302"/>
      <c r="AZ978" s="301"/>
      <c r="BA978" s="302"/>
      <c r="BB978" s="301"/>
    </row>
    <row r="979" spans="1:54" ht="14.25" customHeight="1" x14ac:dyDescent="0.25">
      <c r="A979" s="322"/>
      <c r="B979" s="301"/>
      <c r="C979" s="302"/>
      <c r="D979" s="301"/>
      <c r="E979" s="302"/>
      <c r="F979" s="301"/>
      <c r="G979" s="302"/>
      <c r="H979" s="301"/>
      <c r="I979" s="302"/>
      <c r="J979" s="301"/>
      <c r="K979" s="302"/>
      <c r="L979" s="301"/>
      <c r="M979" s="302"/>
      <c r="N979" s="301"/>
      <c r="O979" s="302"/>
      <c r="P979" s="301"/>
      <c r="Q979" s="302"/>
      <c r="R979" s="301"/>
      <c r="S979" s="302"/>
      <c r="T979" s="301"/>
      <c r="U979" s="302"/>
      <c r="V979" s="301"/>
      <c r="W979" s="302"/>
      <c r="X979" s="301"/>
      <c r="Y979" s="302"/>
      <c r="Z979" s="301"/>
      <c r="AA979" s="302"/>
      <c r="AB979" s="301"/>
      <c r="AC979" s="302"/>
      <c r="AD979" s="301"/>
      <c r="AE979" s="302"/>
      <c r="AF979" s="301"/>
      <c r="AG979" s="302"/>
      <c r="AH979" s="301"/>
      <c r="AI979" s="302"/>
      <c r="AJ979" s="301"/>
      <c r="AK979" s="302"/>
      <c r="AL979" s="301"/>
      <c r="AM979" s="302"/>
      <c r="AN979" s="301"/>
      <c r="AO979" s="302"/>
      <c r="AP979" s="301"/>
      <c r="AQ979" s="302"/>
      <c r="AR979" s="301"/>
      <c r="AS979" s="302"/>
      <c r="AT979" s="301"/>
      <c r="AU979" s="302"/>
      <c r="AV979" s="301"/>
      <c r="AW979" s="302"/>
      <c r="AX979" s="301"/>
      <c r="AY979" s="302"/>
      <c r="AZ979" s="301"/>
      <c r="BA979" s="302"/>
      <c r="BB979" s="301"/>
    </row>
    <row r="980" spans="1:54" ht="14.25" customHeight="1" x14ac:dyDescent="0.25">
      <c r="A980" s="322"/>
      <c r="B980" s="301"/>
      <c r="C980" s="302"/>
      <c r="D980" s="301"/>
      <c r="E980" s="302"/>
      <c r="F980" s="301"/>
      <c r="G980" s="302"/>
      <c r="H980" s="301"/>
      <c r="I980" s="302"/>
      <c r="J980" s="301"/>
      <c r="K980" s="302"/>
      <c r="L980" s="301"/>
      <c r="M980" s="302"/>
      <c r="N980" s="301"/>
      <c r="O980" s="302"/>
      <c r="P980" s="301"/>
      <c r="Q980" s="302"/>
      <c r="R980" s="301"/>
      <c r="S980" s="302"/>
      <c r="T980" s="301"/>
      <c r="U980" s="302"/>
      <c r="V980" s="301"/>
      <c r="W980" s="302"/>
      <c r="X980" s="301"/>
      <c r="Y980" s="302"/>
      <c r="Z980" s="301"/>
      <c r="AA980" s="302"/>
      <c r="AB980" s="301"/>
      <c r="AC980" s="302"/>
      <c r="AD980" s="301"/>
      <c r="AE980" s="302"/>
      <c r="AF980" s="301"/>
      <c r="AG980" s="302"/>
      <c r="AH980" s="301"/>
      <c r="AI980" s="302"/>
      <c r="AJ980" s="301"/>
      <c r="AK980" s="302"/>
      <c r="AL980" s="301"/>
      <c r="AM980" s="302"/>
      <c r="AN980" s="301"/>
      <c r="AO980" s="302"/>
      <c r="AP980" s="301"/>
      <c r="AQ980" s="302"/>
      <c r="AR980" s="301"/>
      <c r="AS980" s="302"/>
      <c r="AT980" s="301"/>
      <c r="AU980" s="302"/>
      <c r="AV980" s="301"/>
      <c r="AW980" s="302"/>
      <c r="AX980" s="301"/>
      <c r="AY980" s="302"/>
      <c r="AZ980" s="301"/>
      <c r="BA980" s="302"/>
      <c r="BB980" s="301"/>
    </row>
    <row r="981" spans="1:54" ht="14.25" customHeight="1" x14ac:dyDescent="0.25">
      <c r="A981" s="322"/>
      <c r="B981" s="301"/>
      <c r="C981" s="302"/>
      <c r="D981" s="301"/>
      <c r="E981" s="302"/>
      <c r="F981" s="301"/>
      <c r="G981" s="302"/>
      <c r="H981" s="301"/>
      <c r="I981" s="302"/>
      <c r="J981" s="301"/>
      <c r="K981" s="302"/>
      <c r="L981" s="301"/>
      <c r="M981" s="302"/>
      <c r="N981" s="301"/>
      <c r="O981" s="302"/>
      <c r="P981" s="301"/>
      <c r="Q981" s="302"/>
      <c r="R981" s="301"/>
      <c r="S981" s="302"/>
      <c r="T981" s="301"/>
      <c r="U981" s="302"/>
      <c r="V981" s="301"/>
      <c r="W981" s="302"/>
      <c r="X981" s="301"/>
      <c r="Y981" s="302"/>
      <c r="Z981" s="301"/>
      <c r="AA981" s="302"/>
      <c r="AB981" s="301"/>
      <c r="AC981" s="302"/>
      <c r="AD981" s="301"/>
      <c r="AE981" s="302"/>
      <c r="AF981" s="301"/>
      <c r="AG981" s="302"/>
      <c r="AH981" s="301"/>
      <c r="AI981" s="302"/>
      <c r="AJ981" s="301"/>
      <c r="AK981" s="302"/>
      <c r="AL981" s="301"/>
      <c r="AM981" s="302"/>
      <c r="AN981" s="301"/>
      <c r="AO981" s="302"/>
      <c r="AP981" s="301"/>
      <c r="AQ981" s="302"/>
      <c r="AR981" s="301"/>
      <c r="AS981" s="302"/>
      <c r="AT981" s="301"/>
      <c r="AU981" s="302"/>
      <c r="AV981" s="301"/>
      <c r="AW981" s="302"/>
      <c r="AX981" s="301"/>
      <c r="AY981" s="302"/>
      <c r="AZ981" s="301"/>
      <c r="BA981" s="302"/>
      <c r="BB981" s="301"/>
    </row>
    <row r="982" spans="1:54" ht="14.25" customHeight="1" x14ac:dyDescent="0.25">
      <c r="A982" s="322"/>
      <c r="B982" s="301"/>
      <c r="C982" s="302"/>
      <c r="D982" s="301"/>
      <c r="E982" s="302"/>
      <c r="F982" s="301"/>
      <c r="G982" s="302"/>
      <c r="H982" s="301"/>
      <c r="I982" s="302"/>
      <c r="J982" s="301"/>
      <c r="K982" s="302"/>
      <c r="L982" s="301"/>
      <c r="M982" s="302"/>
      <c r="N982" s="301"/>
      <c r="O982" s="302"/>
      <c r="P982" s="301"/>
      <c r="Q982" s="302"/>
      <c r="R982" s="301"/>
      <c r="S982" s="302"/>
      <c r="T982" s="301"/>
      <c r="U982" s="302"/>
      <c r="V982" s="301"/>
      <c r="W982" s="302"/>
      <c r="X982" s="301"/>
      <c r="Y982" s="302"/>
      <c r="Z982" s="301"/>
      <c r="AA982" s="302"/>
      <c r="AB982" s="301"/>
      <c r="AC982" s="302"/>
      <c r="AD982" s="301"/>
      <c r="AE982" s="302"/>
      <c r="AF982" s="301"/>
      <c r="AG982" s="302"/>
      <c r="AH982" s="301"/>
      <c r="AI982" s="302"/>
      <c r="AJ982" s="301"/>
      <c r="AK982" s="302"/>
      <c r="AL982" s="301"/>
      <c r="AM982" s="302"/>
      <c r="AN982" s="301"/>
      <c r="AO982" s="302"/>
      <c r="AP982" s="301"/>
      <c r="AQ982" s="302"/>
      <c r="AR982" s="301"/>
      <c r="AS982" s="302"/>
      <c r="AT982" s="301"/>
      <c r="AU982" s="302"/>
      <c r="AV982" s="301"/>
      <c r="AW982" s="302"/>
      <c r="AX982" s="301"/>
      <c r="AY982" s="302"/>
      <c r="AZ982" s="301"/>
      <c r="BA982" s="302"/>
      <c r="BB982" s="301"/>
    </row>
    <row r="983" spans="1:54" ht="14.25" customHeight="1" x14ac:dyDescent="0.25">
      <c r="A983" s="322"/>
      <c r="B983" s="301"/>
      <c r="C983" s="302"/>
      <c r="D983" s="301"/>
      <c r="E983" s="302"/>
      <c r="F983" s="301"/>
      <c r="G983" s="302"/>
      <c r="H983" s="301"/>
      <c r="I983" s="302"/>
      <c r="J983" s="301"/>
      <c r="K983" s="302"/>
      <c r="L983" s="301"/>
      <c r="M983" s="302"/>
      <c r="N983" s="301"/>
      <c r="O983" s="302"/>
      <c r="P983" s="301"/>
      <c r="Q983" s="302"/>
      <c r="R983" s="301"/>
      <c r="S983" s="302"/>
      <c r="T983" s="301"/>
      <c r="U983" s="302"/>
      <c r="V983" s="301"/>
      <c r="W983" s="302"/>
      <c r="X983" s="301"/>
      <c r="Y983" s="302"/>
      <c r="Z983" s="301"/>
      <c r="AA983" s="302"/>
      <c r="AB983" s="301"/>
      <c r="AC983" s="302"/>
      <c r="AD983" s="301"/>
      <c r="AE983" s="302"/>
      <c r="AF983" s="301"/>
      <c r="AG983" s="302"/>
      <c r="AH983" s="301"/>
      <c r="AI983" s="302"/>
      <c r="AJ983" s="301"/>
      <c r="AK983" s="302"/>
      <c r="AL983" s="301"/>
      <c r="AM983" s="302"/>
      <c r="AN983" s="301"/>
      <c r="AO983" s="302"/>
      <c r="AP983" s="301"/>
      <c r="AQ983" s="302"/>
      <c r="AR983" s="301"/>
      <c r="AS983" s="302"/>
      <c r="AT983" s="301"/>
      <c r="AU983" s="302"/>
      <c r="AV983" s="301"/>
      <c r="AW983" s="302"/>
      <c r="AX983" s="301"/>
      <c r="AY983" s="302"/>
      <c r="AZ983" s="301"/>
      <c r="BA983" s="302"/>
      <c r="BB983" s="301"/>
    </row>
    <row r="984" spans="1:54" ht="14.25" customHeight="1" x14ac:dyDescent="0.25">
      <c r="A984" s="322"/>
      <c r="B984" s="301"/>
      <c r="C984" s="302"/>
      <c r="D984" s="301"/>
      <c r="E984" s="302"/>
      <c r="F984" s="301"/>
      <c r="G984" s="302"/>
      <c r="H984" s="301"/>
      <c r="I984" s="302"/>
      <c r="J984" s="301"/>
      <c r="K984" s="302"/>
      <c r="L984" s="301"/>
      <c r="M984" s="302"/>
      <c r="N984" s="301"/>
      <c r="O984" s="302"/>
      <c r="P984" s="301"/>
      <c r="Q984" s="302"/>
      <c r="R984" s="301"/>
      <c r="S984" s="302"/>
      <c r="T984" s="301"/>
      <c r="U984" s="302"/>
      <c r="V984" s="301"/>
      <c r="W984" s="302"/>
      <c r="X984" s="301"/>
      <c r="Y984" s="302"/>
      <c r="Z984" s="301"/>
      <c r="AA984" s="302"/>
      <c r="AB984" s="301"/>
      <c r="AC984" s="302"/>
      <c r="AD984" s="301"/>
      <c r="AE984" s="302"/>
      <c r="AF984" s="301"/>
      <c r="AG984" s="302"/>
      <c r="AH984" s="301"/>
      <c r="AI984" s="302"/>
      <c r="AJ984" s="301"/>
      <c r="AK984" s="302"/>
      <c r="AL984" s="301"/>
      <c r="AM984" s="302"/>
      <c r="AN984" s="301"/>
      <c r="AO984" s="302"/>
      <c r="AP984" s="301"/>
      <c r="AQ984" s="302"/>
      <c r="AR984" s="301"/>
      <c r="AS984" s="302"/>
      <c r="AT984" s="301"/>
      <c r="AU984" s="302"/>
      <c r="AV984" s="301"/>
      <c r="AW984" s="302"/>
      <c r="AX984" s="301"/>
      <c r="AY984" s="302"/>
      <c r="AZ984" s="301"/>
      <c r="BA984" s="302"/>
      <c r="BB984" s="301"/>
    </row>
    <row r="985" spans="1:54" ht="14.25" customHeight="1" x14ac:dyDescent="0.25">
      <c r="A985" s="322"/>
      <c r="B985" s="301"/>
      <c r="C985" s="302"/>
      <c r="D985" s="301"/>
      <c r="E985" s="302"/>
      <c r="F985" s="301"/>
      <c r="G985" s="302"/>
      <c r="H985" s="301"/>
      <c r="I985" s="302"/>
      <c r="J985" s="301"/>
      <c r="K985" s="302"/>
      <c r="L985" s="301"/>
      <c r="M985" s="302"/>
      <c r="N985" s="301"/>
      <c r="O985" s="302"/>
      <c r="P985" s="301"/>
      <c r="Q985" s="302"/>
      <c r="R985" s="301"/>
      <c r="S985" s="302"/>
      <c r="T985" s="301"/>
      <c r="U985" s="302"/>
      <c r="V985" s="301"/>
      <c r="W985" s="302"/>
      <c r="X985" s="301"/>
      <c r="Y985" s="302"/>
      <c r="Z985" s="301"/>
      <c r="AA985" s="302"/>
      <c r="AB985" s="301"/>
      <c r="AC985" s="302"/>
      <c r="AD985" s="301"/>
      <c r="AE985" s="302"/>
      <c r="AF985" s="301"/>
      <c r="AG985" s="302"/>
      <c r="AH985" s="301"/>
      <c r="AI985" s="302"/>
      <c r="AJ985" s="301"/>
      <c r="AK985" s="302"/>
      <c r="AL985" s="301"/>
      <c r="AM985" s="302"/>
      <c r="AN985" s="301"/>
      <c r="AO985" s="302"/>
      <c r="AP985" s="301"/>
      <c r="AQ985" s="302"/>
      <c r="AR985" s="301"/>
      <c r="AS985" s="302"/>
      <c r="AT985" s="301"/>
      <c r="AU985" s="302"/>
      <c r="AV985" s="301"/>
      <c r="AW985" s="302"/>
      <c r="AX985" s="301"/>
      <c r="AY985" s="302"/>
      <c r="AZ985" s="301"/>
      <c r="BA985" s="302"/>
      <c r="BB985" s="301"/>
    </row>
    <row r="986" spans="1:54" ht="14.25" customHeight="1" x14ac:dyDescent="0.25">
      <c r="A986" s="322"/>
      <c r="B986" s="301"/>
      <c r="C986" s="302"/>
      <c r="D986" s="301"/>
      <c r="E986" s="302"/>
      <c r="F986" s="301"/>
      <c r="G986" s="302"/>
      <c r="H986" s="301"/>
      <c r="I986" s="302"/>
      <c r="J986" s="301"/>
      <c r="K986" s="302"/>
      <c r="L986" s="301"/>
      <c r="M986" s="302"/>
      <c r="N986" s="301"/>
      <c r="O986" s="302"/>
      <c r="P986" s="301"/>
      <c r="Q986" s="302"/>
      <c r="R986" s="301"/>
      <c r="S986" s="302"/>
      <c r="T986" s="301"/>
      <c r="U986" s="302"/>
      <c r="V986" s="301"/>
      <c r="W986" s="302"/>
      <c r="X986" s="301"/>
      <c r="Y986" s="302"/>
      <c r="Z986" s="301"/>
      <c r="AA986" s="302"/>
      <c r="AB986" s="301"/>
      <c r="AC986" s="302"/>
      <c r="AD986" s="301"/>
      <c r="AE986" s="302"/>
      <c r="AF986" s="301"/>
      <c r="AG986" s="302"/>
      <c r="AH986" s="301"/>
      <c r="AI986" s="302"/>
      <c r="AJ986" s="301"/>
      <c r="AK986" s="302"/>
      <c r="AL986" s="301"/>
      <c r="AM986" s="302"/>
      <c r="AN986" s="301"/>
      <c r="AO986" s="302"/>
      <c r="AP986" s="301"/>
      <c r="AQ986" s="302"/>
      <c r="AR986" s="301"/>
      <c r="AS986" s="302"/>
      <c r="AT986" s="301"/>
      <c r="AU986" s="302"/>
      <c r="AV986" s="301"/>
      <c r="AW986" s="302"/>
      <c r="AX986" s="301"/>
      <c r="AY986" s="302"/>
      <c r="AZ986" s="301"/>
      <c r="BA986" s="302"/>
      <c r="BB986" s="301"/>
    </row>
    <row r="987" spans="1:54" ht="14.25" customHeight="1" x14ac:dyDescent="0.25">
      <c r="A987" s="322"/>
      <c r="B987" s="301"/>
      <c r="C987" s="302"/>
      <c r="D987" s="301"/>
      <c r="E987" s="302"/>
      <c r="F987" s="301"/>
      <c r="G987" s="302"/>
      <c r="H987" s="301"/>
      <c r="I987" s="302"/>
      <c r="J987" s="301"/>
      <c r="K987" s="302"/>
      <c r="L987" s="301"/>
      <c r="M987" s="302"/>
      <c r="N987" s="301"/>
      <c r="O987" s="302"/>
      <c r="P987" s="301"/>
      <c r="Q987" s="302"/>
      <c r="R987" s="301"/>
      <c r="S987" s="302"/>
      <c r="T987" s="301"/>
      <c r="U987" s="302"/>
      <c r="V987" s="301"/>
      <c r="W987" s="302"/>
      <c r="X987" s="301"/>
      <c r="Y987" s="302"/>
      <c r="Z987" s="301"/>
      <c r="AA987" s="302"/>
      <c r="AB987" s="301"/>
      <c r="AC987" s="302"/>
      <c r="AD987" s="301"/>
      <c r="AE987" s="302"/>
      <c r="AF987" s="301"/>
      <c r="AG987" s="302"/>
      <c r="AH987" s="301"/>
      <c r="AI987" s="302"/>
      <c r="AJ987" s="301"/>
      <c r="AK987" s="302"/>
      <c r="AL987" s="301"/>
      <c r="AM987" s="302"/>
      <c r="AN987" s="301"/>
      <c r="AO987" s="302"/>
      <c r="AP987" s="301"/>
      <c r="AQ987" s="302"/>
      <c r="AR987" s="301"/>
      <c r="AS987" s="302"/>
      <c r="AT987" s="301"/>
      <c r="AU987" s="302"/>
      <c r="AV987" s="301"/>
      <c r="AW987" s="302"/>
      <c r="AX987" s="301"/>
      <c r="AY987" s="302"/>
      <c r="AZ987" s="301"/>
      <c r="BA987" s="302"/>
      <c r="BB987" s="301"/>
    </row>
    <row r="988" spans="1:54" ht="14.25" customHeight="1" x14ac:dyDescent="0.25">
      <c r="A988" s="322"/>
      <c r="B988" s="301"/>
      <c r="C988" s="302"/>
      <c r="D988" s="301"/>
      <c r="E988" s="302"/>
      <c r="F988" s="301"/>
      <c r="G988" s="302"/>
      <c r="H988" s="301"/>
      <c r="I988" s="302"/>
      <c r="J988" s="301"/>
      <c r="K988" s="302"/>
      <c r="L988" s="301"/>
      <c r="M988" s="302"/>
      <c r="N988" s="301"/>
      <c r="O988" s="302"/>
      <c r="P988" s="301"/>
      <c r="Q988" s="302"/>
      <c r="R988" s="301"/>
      <c r="S988" s="302"/>
      <c r="T988" s="301"/>
      <c r="U988" s="302"/>
      <c r="V988" s="301"/>
      <c r="W988" s="302"/>
      <c r="X988" s="301"/>
      <c r="Y988" s="302"/>
      <c r="Z988" s="301"/>
      <c r="AA988" s="302"/>
      <c r="AB988" s="301"/>
      <c r="AC988" s="302"/>
      <c r="AD988" s="301"/>
      <c r="AE988" s="302"/>
      <c r="AF988" s="301"/>
      <c r="AG988" s="302"/>
      <c r="AH988" s="301"/>
      <c r="AI988" s="302"/>
      <c r="AJ988" s="301"/>
      <c r="AK988" s="302"/>
      <c r="AL988" s="301"/>
      <c r="AM988" s="302"/>
      <c r="AN988" s="301"/>
      <c r="AO988" s="302"/>
      <c r="AP988" s="301"/>
      <c r="AQ988" s="302"/>
      <c r="AR988" s="301"/>
      <c r="AS988" s="302"/>
      <c r="AT988" s="301"/>
      <c r="AU988" s="302"/>
      <c r="AV988" s="301"/>
      <c r="AW988" s="302"/>
      <c r="AX988" s="301"/>
      <c r="AY988" s="302"/>
      <c r="AZ988" s="301"/>
      <c r="BA988" s="302"/>
      <c r="BB988" s="301"/>
    </row>
    <row r="989" spans="1:54" ht="14.25" customHeight="1" x14ac:dyDescent="0.25">
      <c r="A989" s="322"/>
      <c r="B989" s="301"/>
      <c r="C989" s="302"/>
      <c r="D989" s="301"/>
      <c r="E989" s="302"/>
      <c r="F989" s="301"/>
      <c r="G989" s="302"/>
      <c r="H989" s="301"/>
      <c r="I989" s="302"/>
      <c r="J989" s="301"/>
      <c r="K989" s="302"/>
      <c r="L989" s="301"/>
      <c r="M989" s="302"/>
      <c r="N989" s="301"/>
      <c r="O989" s="302"/>
      <c r="P989" s="301"/>
      <c r="Q989" s="302"/>
      <c r="R989" s="301"/>
      <c r="S989" s="302"/>
      <c r="T989" s="301"/>
      <c r="U989" s="302"/>
      <c r="V989" s="301"/>
      <c r="W989" s="302"/>
      <c r="X989" s="301"/>
      <c r="Y989" s="302"/>
      <c r="Z989" s="301"/>
      <c r="AA989" s="302"/>
      <c r="AB989" s="301"/>
      <c r="AC989" s="302"/>
      <c r="AD989" s="301"/>
      <c r="AE989" s="302"/>
      <c r="AF989" s="301"/>
      <c r="AG989" s="302"/>
      <c r="AH989" s="301"/>
      <c r="AI989" s="302"/>
      <c r="AJ989" s="301"/>
      <c r="AK989" s="302"/>
      <c r="AL989" s="301"/>
      <c r="AM989" s="302"/>
      <c r="AN989" s="301"/>
      <c r="AO989" s="302"/>
      <c r="AP989" s="301"/>
      <c r="AQ989" s="302"/>
      <c r="AR989" s="301"/>
      <c r="AS989" s="302"/>
      <c r="AT989" s="301"/>
      <c r="AU989" s="302"/>
      <c r="AV989" s="301"/>
      <c r="AW989" s="302"/>
      <c r="AX989" s="301"/>
      <c r="AY989" s="302"/>
      <c r="AZ989" s="301"/>
      <c r="BA989" s="302"/>
      <c r="BB989" s="301"/>
    </row>
    <row r="990" spans="1:54" ht="14.25" customHeight="1" x14ac:dyDescent="0.25">
      <c r="A990" s="322"/>
      <c r="B990" s="301"/>
      <c r="C990" s="302"/>
      <c r="D990" s="301"/>
      <c r="E990" s="302"/>
      <c r="F990" s="301"/>
      <c r="G990" s="302"/>
      <c r="H990" s="301"/>
      <c r="I990" s="302"/>
      <c r="J990" s="301"/>
      <c r="K990" s="302"/>
      <c r="L990" s="301"/>
      <c r="M990" s="302"/>
      <c r="N990" s="301"/>
      <c r="O990" s="302"/>
      <c r="P990" s="301"/>
      <c r="Q990" s="302"/>
      <c r="R990" s="301"/>
      <c r="S990" s="302"/>
      <c r="T990" s="301"/>
      <c r="U990" s="302"/>
      <c r="V990" s="301"/>
      <c r="W990" s="302"/>
      <c r="X990" s="301"/>
      <c r="Y990" s="302"/>
      <c r="Z990" s="301"/>
      <c r="AA990" s="302"/>
      <c r="AB990" s="301"/>
      <c r="AC990" s="302"/>
      <c r="AD990" s="301"/>
      <c r="AE990" s="302"/>
      <c r="AF990" s="301"/>
      <c r="AG990" s="302"/>
      <c r="AH990" s="301"/>
      <c r="AI990" s="302"/>
      <c r="AJ990" s="301"/>
      <c r="AK990" s="302"/>
      <c r="AL990" s="301"/>
      <c r="AM990" s="302"/>
      <c r="AN990" s="301"/>
      <c r="AO990" s="302"/>
      <c r="AP990" s="301"/>
      <c r="AQ990" s="302"/>
      <c r="AR990" s="301"/>
      <c r="AS990" s="302"/>
      <c r="AT990" s="301"/>
      <c r="AU990" s="302"/>
      <c r="AV990" s="301"/>
      <c r="AW990" s="302"/>
      <c r="AX990" s="301"/>
      <c r="AY990" s="302"/>
      <c r="AZ990" s="301"/>
      <c r="BA990" s="302"/>
      <c r="BB990" s="301"/>
    </row>
    <row r="991" spans="1:54" ht="14.25" customHeight="1" x14ac:dyDescent="0.25">
      <c r="A991" s="322"/>
      <c r="B991" s="301"/>
      <c r="C991" s="302"/>
      <c r="D991" s="301"/>
      <c r="E991" s="302"/>
      <c r="F991" s="301"/>
      <c r="G991" s="302"/>
      <c r="H991" s="301"/>
      <c r="I991" s="302"/>
      <c r="J991" s="301"/>
      <c r="K991" s="302"/>
      <c r="L991" s="301"/>
      <c r="M991" s="302"/>
      <c r="N991" s="301"/>
      <c r="O991" s="302"/>
      <c r="P991" s="301"/>
      <c r="Q991" s="302"/>
      <c r="R991" s="301"/>
      <c r="S991" s="302"/>
      <c r="T991" s="301"/>
      <c r="U991" s="302"/>
      <c r="V991" s="301"/>
      <c r="W991" s="302"/>
      <c r="X991" s="301"/>
      <c r="Y991" s="302"/>
      <c r="Z991" s="301"/>
      <c r="AA991" s="302"/>
      <c r="AB991" s="301"/>
      <c r="AC991" s="302"/>
      <c r="AD991" s="301"/>
      <c r="AE991" s="302"/>
      <c r="AF991" s="301"/>
      <c r="AG991" s="302"/>
      <c r="AH991" s="301"/>
      <c r="AI991" s="302"/>
      <c r="AJ991" s="301"/>
      <c r="AK991" s="302"/>
      <c r="AL991" s="301"/>
      <c r="AM991" s="302"/>
      <c r="AN991" s="301"/>
      <c r="AO991" s="302"/>
      <c r="AP991" s="301"/>
      <c r="AQ991" s="302"/>
      <c r="AR991" s="301"/>
      <c r="AS991" s="302"/>
      <c r="AT991" s="301"/>
      <c r="AU991" s="302"/>
      <c r="AV991" s="301"/>
      <c r="AW991" s="302"/>
      <c r="AX991" s="301"/>
      <c r="AY991" s="302"/>
      <c r="AZ991" s="301"/>
      <c r="BA991" s="302"/>
      <c r="BB991" s="301"/>
    </row>
    <row r="992" spans="1:54" ht="14.25" customHeight="1" x14ac:dyDescent="0.25">
      <c r="A992" s="322"/>
      <c r="B992" s="301"/>
      <c r="C992" s="302"/>
      <c r="D992" s="301"/>
      <c r="E992" s="302"/>
      <c r="F992" s="301"/>
      <c r="G992" s="302"/>
      <c r="H992" s="301"/>
      <c r="I992" s="302"/>
      <c r="J992" s="301"/>
      <c r="K992" s="302"/>
      <c r="L992" s="301"/>
      <c r="M992" s="302"/>
      <c r="N992" s="301"/>
      <c r="O992" s="302"/>
      <c r="P992" s="301"/>
      <c r="Q992" s="302"/>
      <c r="R992" s="301"/>
      <c r="S992" s="302"/>
      <c r="T992" s="301"/>
      <c r="U992" s="302"/>
      <c r="V992" s="301"/>
      <c r="W992" s="302"/>
      <c r="X992" s="301"/>
      <c r="Y992" s="302"/>
      <c r="Z992" s="301"/>
      <c r="AA992" s="302"/>
      <c r="AB992" s="301"/>
      <c r="AC992" s="302"/>
      <c r="AD992" s="301"/>
      <c r="AE992" s="302"/>
      <c r="AF992" s="301"/>
      <c r="AG992" s="302"/>
      <c r="AH992" s="301"/>
      <c r="AI992" s="302"/>
      <c r="AJ992" s="301"/>
      <c r="AK992" s="302"/>
      <c r="AL992" s="301"/>
      <c r="AM992" s="302"/>
      <c r="AN992" s="301"/>
      <c r="AO992" s="302"/>
      <c r="AP992" s="301"/>
      <c r="AQ992" s="302"/>
      <c r="AR992" s="301"/>
      <c r="AS992" s="302"/>
      <c r="AT992" s="301"/>
      <c r="AU992" s="302"/>
      <c r="AV992" s="301"/>
      <c r="AW992" s="302"/>
      <c r="AX992" s="301"/>
      <c r="AY992" s="302"/>
      <c r="AZ992" s="301"/>
      <c r="BA992" s="302"/>
      <c r="BB992" s="301"/>
    </row>
    <row r="993" spans="1:54" ht="14.25" customHeight="1" x14ac:dyDescent="0.25">
      <c r="A993" s="322"/>
      <c r="B993" s="301"/>
      <c r="C993" s="302"/>
      <c r="D993" s="301"/>
      <c r="E993" s="302"/>
      <c r="F993" s="301"/>
      <c r="G993" s="302"/>
      <c r="H993" s="301"/>
      <c r="I993" s="302"/>
      <c r="J993" s="301"/>
      <c r="K993" s="302"/>
      <c r="L993" s="301"/>
      <c r="M993" s="302"/>
      <c r="N993" s="301"/>
      <c r="O993" s="302"/>
      <c r="P993" s="301"/>
      <c r="Q993" s="302"/>
      <c r="R993" s="301"/>
      <c r="S993" s="302"/>
      <c r="T993" s="301"/>
      <c r="U993" s="302"/>
      <c r="V993" s="301"/>
      <c r="W993" s="302"/>
      <c r="X993" s="301"/>
      <c r="Y993" s="302"/>
      <c r="Z993" s="301"/>
      <c r="AA993" s="302"/>
      <c r="AB993" s="301"/>
      <c r="AC993" s="302"/>
      <c r="AD993" s="301"/>
      <c r="AE993" s="302"/>
      <c r="AF993" s="301"/>
      <c r="AG993" s="302"/>
      <c r="AH993" s="301"/>
      <c r="AI993" s="302"/>
      <c r="AJ993" s="301"/>
      <c r="AK993" s="302"/>
      <c r="AL993" s="301"/>
      <c r="AM993" s="302"/>
      <c r="AN993" s="301"/>
      <c r="AO993" s="302"/>
      <c r="AP993" s="301"/>
      <c r="AQ993" s="302"/>
      <c r="AR993" s="301"/>
      <c r="AS993" s="302"/>
      <c r="AT993" s="301"/>
      <c r="AU993" s="302"/>
      <c r="AV993" s="301"/>
      <c r="AW993" s="302"/>
      <c r="AX993" s="301"/>
      <c r="AY993" s="302"/>
      <c r="AZ993" s="301"/>
      <c r="BA993" s="302"/>
      <c r="BB993" s="301"/>
    </row>
    <row r="994" spans="1:54" ht="14.25" customHeight="1" x14ac:dyDescent="0.25">
      <c r="A994" s="322"/>
      <c r="B994" s="301"/>
      <c r="C994" s="302"/>
      <c r="D994" s="301"/>
      <c r="E994" s="302"/>
      <c r="F994" s="301"/>
      <c r="G994" s="302"/>
      <c r="H994" s="301"/>
      <c r="I994" s="302"/>
      <c r="J994" s="301"/>
      <c r="K994" s="302"/>
      <c r="L994" s="301"/>
      <c r="M994" s="302"/>
      <c r="N994" s="301"/>
      <c r="O994" s="302"/>
      <c r="P994" s="301"/>
      <c r="Q994" s="302"/>
      <c r="R994" s="301"/>
      <c r="S994" s="302"/>
      <c r="T994" s="301"/>
      <c r="U994" s="302"/>
      <c r="V994" s="301"/>
      <c r="W994" s="302"/>
      <c r="X994" s="301"/>
      <c r="Y994" s="302"/>
      <c r="Z994" s="301"/>
      <c r="AA994" s="302"/>
      <c r="AB994" s="301"/>
      <c r="AC994" s="302"/>
      <c r="AD994" s="301"/>
      <c r="AE994" s="302"/>
      <c r="AF994" s="301"/>
      <c r="AG994" s="302"/>
      <c r="AH994" s="301"/>
      <c r="AI994" s="302"/>
      <c r="AJ994" s="301"/>
      <c r="AK994" s="302"/>
      <c r="AL994" s="301"/>
      <c r="AM994" s="302"/>
      <c r="AN994" s="301"/>
      <c r="AO994" s="302"/>
      <c r="AP994" s="301"/>
      <c r="AQ994" s="302"/>
      <c r="AR994" s="301"/>
      <c r="AS994" s="302"/>
      <c r="AT994" s="301"/>
      <c r="AU994" s="302"/>
      <c r="AV994" s="301"/>
      <c r="AW994" s="302"/>
      <c r="AX994" s="301"/>
      <c r="AY994" s="302"/>
      <c r="AZ994" s="301"/>
      <c r="BA994" s="302"/>
      <c r="BB994" s="301"/>
    </row>
    <row r="995" spans="1:54" ht="14.25" customHeight="1" x14ac:dyDescent="0.25">
      <c r="A995" s="322"/>
      <c r="B995" s="301"/>
      <c r="C995" s="302"/>
      <c r="D995" s="301"/>
      <c r="E995" s="302"/>
      <c r="F995" s="301"/>
      <c r="G995" s="302"/>
      <c r="H995" s="301"/>
      <c r="I995" s="302"/>
      <c r="J995" s="301"/>
      <c r="K995" s="302"/>
      <c r="L995" s="301"/>
      <c r="M995" s="302"/>
      <c r="N995" s="301"/>
      <c r="O995" s="302"/>
      <c r="P995" s="301"/>
      <c r="Q995" s="302"/>
      <c r="R995" s="301"/>
      <c r="S995" s="302"/>
      <c r="T995" s="301"/>
      <c r="U995" s="302"/>
      <c r="V995" s="301"/>
      <c r="W995" s="302"/>
      <c r="X995" s="301"/>
      <c r="Y995" s="302"/>
      <c r="Z995" s="301"/>
      <c r="AA995" s="302"/>
      <c r="AB995" s="301"/>
      <c r="AC995" s="302"/>
      <c r="AD995" s="301"/>
      <c r="AE995" s="302"/>
      <c r="AF995" s="301"/>
      <c r="AG995" s="302"/>
      <c r="AH995" s="301"/>
      <c r="AI995" s="302"/>
      <c r="AJ995" s="301"/>
      <c r="AK995" s="302"/>
      <c r="AL995" s="301"/>
      <c r="AM995" s="302"/>
      <c r="AN995" s="301"/>
      <c r="AO995" s="302"/>
      <c r="AP995" s="301"/>
      <c r="AQ995" s="302"/>
      <c r="AR995" s="301"/>
      <c r="AS995" s="302"/>
      <c r="AT995" s="301"/>
      <c r="AU995" s="302"/>
      <c r="AV995" s="301"/>
      <c r="AW995" s="302"/>
      <c r="AX995" s="301"/>
      <c r="AY995" s="302"/>
      <c r="AZ995" s="301"/>
      <c r="BA995" s="302"/>
      <c r="BB995" s="301"/>
    </row>
    <row r="996" spans="1:54" ht="14.25" customHeight="1" x14ac:dyDescent="0.25">
      <c r="A996" s="322"/>
      <c r="B996" s="301"/>
      <c r="C996" s="302"/>
      <c r="D996" s="301"/>
      <c r="E996" s="302"/>
      <c r="F996" s="301"/>
      <c r="G996" s="302"/>
      <c r="H996" s="301"/>
      <c r="I996" s="302"/>
      <c r="J996" s="301"/>
      <c r="K996" s="302"/>
      <c r="L996" s="301"/>
      <c r="M996" s="302"/>
      <c r="N996" s="301"/>
      <c r="O996" s="302"/>
      <c r="P996" s="301"/>
      <c r="Q996" s="302"/>
      <c r="R996" s="301"/>
      <c r="S996" s="302"/>
      <c r="T996" s="301"/>
      <c r="U996" s="302"/>
      <c r="V996" s="301"/>
      <c r="W996" s="302"/>
      <c r="X996" s="301"/>
      <c r="Y996" s="302"/>
      <c r="Z996" s="301"/>
      <c r="AA996" s="302"/>
      <c r="AB996" s="301"/>
      <c r="AC996" s="302"/>
      <c r="AD996" s="301"/>
      <c r="AE996" s="302"/>
      <c r="AF996" s="301"/>
      <c r="AG996" s="302"/>
      <c r="AH996" s="301"/>
      <c r="AI996" s="302"/>
      <c r="AJ996" s="301"/>
      <c r="AK996" s="302"/>
      <c r="AL996" s="301"/>
      <c r="AM996" s="302"/>
      <c r="AN996" s="301"/>
      <c r="AO996" s="302"/>
      <c r="AP996" s="301"/>
      <c r="AQ996" s="302"/>
      <c r="AR996" s="301"/>
      <c r="AS996" s="302"/>
      <c r="AT996" s="301"/>
      <c r="AU996" s="302"/>
      <c r="AV996" s="301"/>
      <c r="AW996" s="302"/>
      <c r="AX996" s="301"/>
      <c r="AY996" s="302"/>
      <c r="AZ996" s="301"/>
      <c r="BA996" s="302"/>
      <c r="BB996" s="301"/>
    </row>
    <row r="997" spans="1:54" ht="14.25" customHeight="1" x14ac:dyDescent="0.25">
      <c r="A997" s="322"/>
      <c r="B997" s="301"/>
      <c r="C997" s="302"/>
      <c r="D997" s="301"/>
      <c r="E997" s="302"/>
      <c r="F997" s="301"/>
      <c r="G997" s="302"/>
      <c r="H997" s="301"/>
      <c r="I997" s="302"/>
      <c r="J997" s="301"/>
      <c r="K997" s="302"/>
      <c r="L997" s="301"/>
      <c r="M997" s="302"/>
      <c r="N997" s="301"/>
      <c r="O997" s="302"/>
      <c r="P997" s="301"/>
      <c r="Q997" s="302"/>
      <c r="R997" s="301"/>
      <c r="S997" s="302"/>
      <c r="T997" s="301"/>
      <c r="U997" s="302"/>
      <c r="V997" s="301"/>
      <c r="W997" s="302"/>
      <c r="X997" s="301"/>
      <c r="Y997" s="302"/>
      <c r="Z997" s="301"/>
      <c r="AA997" s="302"/>
      <c r="AB997" s="301"/>
      <c r="AC997" s="302"/>
      <c r="AD997" s="301"/>
      <c r="AE997" s="302"/>
      <c r="AF997" s="301"/>
      <c r="AG997" s="302"/>
      <c r="AH997" s="301"/>
      <c r="AI997" s="302"/>
      <c r="AJ997" s="301"/>
      <c r="AK997" s="302"/>
      <c r="AL997" s="301"/>
      <c r="AM997" s="302"/>
      <c r="AN997" s="301"/>
      <c r="AO997" s="302"/>
      <c r="AP997" s="301"/>
      <c r="AQ997" s="302"/>
      <c r="AR997" s="301"/>
      <c r="AS997" s="302"/>
      <c r="AT997" s="301"/>
      <c r="AU997" s="302"/>
      <c r="AV997" s="301"/>
      <c r="AW997" s="302"/>
      <c r="AX997" s="301"/>
      <c r="AY997" s="302"/>
      <c r="AZ997" s="301"/>
      <c r="BA997" s="302"/>
      <c r="BB997" s="301"/>
    </row>
    <row r="998" spans="1:54" ht="14.25" customHeight="1" x14ac:dyDescent="0.25">
      <c r="A998" s="322"/>
      <c r="B998" s="301"/>
      <c r="C998" s="302"/>
      <c r="D998" s="301"/>
      <c r="E998" s="302"/>
      <c r="F998" s="301"/>
      <c r="G998" s="302"/>
      <c r="H998" s="301"/>
      <c r="I998" s="302"/>
      <c r="J998" s="301"/>
      <c r="K998" s="302"/>
      <c r="L998" s="301"/>
      <c r="M998" s="302"/>
      <c r="N998" s="301"/>
      <c r="O998" s="302"/>
      <c r="P998" s="301"/>
      <c r="Q998" s="302"/>
      <c r="R998" s="301"/>
      <c r="S998" s="302"/>
      <c r="T998" s="301"/>
      <c r="U998" s="302"/>
      <c r="V998" s="301"/>
      <c r="W998" s="302"/>
      <c r="X998" s="301"/>
      <c r="Y998" s="302"/>
      <c r="Z998" s="301"/>
      <c r="AA998" s="302"/>
      <c r="AB998" s="301"/>
      <c r="AC998" s="302"/>
      <c r="AD998" s="301"/>
      <c r="AE998" s="302"/>
      <c r="AF998" s="301"/>
      <c r="AG998" s="302"/>
      <c r="AH998" s="301"/>
      <c r="AI998" s="302"/>
      <c r="AJ998" s="301"/>
      <c r="AK998" s="302"/>
      <c r="AL998" s="301"/>
      <c r="AM998" s="302"/>
      <c r="AN998" s="301"/>
      <c r="AO998" s="302"/>
      <c r="AP998" s="301"/>
      <c r="AQ998" s="302"/>
      <c r="AR998" s="301"/>
      <c r="AS998" s="302"/>
      <c r="AT998" s="301"/>
      <c r="AU998" s="302"/>
      <c r="AV998" s="301"/>
      <c r="AW998" s="302"/>
      <c r="AX998" s="301"/>
      <c r="AY998" s="302"/>
      <c r="AZ998" s="301"/>
      <c r="BA998" s="302"/>
      <c r="BB998" s="301"/>
    </row>
    <row r="999" spans="1:54" ht="14.25" customHeight="1" x14ac:dyDescent="0.25">
      <c r="A999" s="322"/>
      <c r="B999" s="301"/>
      <c r="C999" s="302"/>
      <c r="D999" s="301"/>
      <c r="E999" s="302"/>
      <c r="F999" s="301"/>
      <c r="G999" s="302"/>
      <c r="H999" s="301"/>
      <c r="I999" s="302"/>
      <c r="J999" s="301"/>
      <c r="K999" s="302"/>
      <c r="L999" s="301"/>
      <c r="M999" s="302"/>
      <c r="N999" s="301"/>
      <c r="O999" s="302"/>
      <c r="P999" s="301"/>
      <c r="Q999" s="302"/>
      <c r="R999" s="301"/>
      <c r="S999" s="302"/>
      <c r="T999" s="301"/>
      <c r="U999" s="302"/>
      <c r="V999" s="301"/>
      <c r="W999" s="302"/>
      <c r="X999" s="301"/>
      <c r="Y999" s="302"/>
      <c r="Z999" s="301"/>
      <c r="AA999" s="302"/>
      <c r="AB999" s="301"/>
      <c r="AC999" s="302"/>
      <c r="AD999" s="301"/>
      <c r="AE999" s="302"/>
      <c r="AF999" s="301"/>
      <c r="AG999" s="302"/>
      <c r="AH999" s="301"/>
      <c r="AI999" s="302"/>
      <c r="AJ999" s="301"/>
      <c r="AK999" s="302"/>
      <c r="AL999" s="301"/>
      <c r="AM999" s="302"/>
      <c r="AN999" s="301"/>
      <c r="AO999" s="302"/>
      <c r="AP999" s="301"/>
      <c r="AQ999" s="302"/>
      <c r="AR999" s="301"/>
      <c r="AS999" s="302"/>
      <c r="AT999" s="301"/>
      <c r="AU999" s="302"/>
      <c r="AV999" s="301"/>
      <c r="AW999" s="302"/>
      <c r="AX999" s="301"/>
      <c r="AY999" s="302"/>
      <c r="AZ999" s="301"/>
      <c r="BA999" s="302"/>
      <c r="BB999" s="301"/>
    </row>
    <row r="1000" spans="1:54" ht="14.25" customHeight="1" x14ac:dyDescent="0.25">
      <c r="A1000" s="322"/>
      <c r="B1000" s="301"/>
      <c r="C1000" s="302"/>
      <c r="D1000" s="301"/>
      <c r="E1000" s="302"/>
      <c r="F1000" s="301"/>
      <c r="G1000" s="302"/>
      <c r="H1000" s="301"/>
      <c r="I1000" s="302"/>
      <c r="J1000" s="301"/>
      <c r="K1000" s="302"/>
      <c r="L1000" s="301"/>
      <c r="M1000" s="302"/>
      <c r="N1000" s="301"/>
      <c r="O1000" s="302"/>
      <c r="P1000" s="301"/>
      <c r="Q1000" s="302"/>
      <c r="R1000" s="301"/>
      <c r="S1000" s="302"/>
      <c r="T1000" s="301"/>
      <c r="U1000" s="302"/>
      <c r="V1000" s="301"/>
      <c r="W1000" s="302"/>
      <c r="X1000" s="301"/>
      <c r="Y1000" s="302"/>
      <c r="Z1000" s="301"/>
      <c r="AA1000" s="302"/>
      <c r="AB1000" s="301"/>
      <c r="AC1000" s="302"/>
      <c r="AD1000" s="301"/>
      <c r="AE1000" s="302"/>
      <c r="AF1000" s="301"/>
      <c r="AG1000" s="302"/>
      <c r="AH1000" s="301"/>
      <c r="AI1000" s="302"/>
      <c r="AJ1000" s="301"/>
      <c r="AK1000" s="302"/>
      <c r="AL1000" s="301"/>
      <c r="AM1000" s="302"/>
      <c r="AN1000" s="301"/>
      <c r="AO1000" s="302"/>
      <c r="AP1000" s="301"/>
      <c r="AQ1000" s="302"/>
      <c r="AR1000" s="301"/>
      <c r="AS1000" s="302"/>
      <c r="AT1000" s="301"/>
      <c r="AU1000" s="302"/>
      <c r="AV1000" s="301"/>
      <c r="AW1000" s="302"/>
      <c r="AX1000" s="301"/>
      <c r="AY1000" s="302"/>
      <c r="AZ1000" s="301"/>
      <c r="BA1000" s="302"/>
      <c r="BB1000" s="301"/>
    </row>
    <row r="1001" spans="1:54" ht="14.25" customHeight="1" x14ac:dyDescent="0.25">
      <c r="A1001" s="322"/>
      <c r="B1001" s="301"/>
      <c r="C1001" s="302"/>
      <c r="D1001" s="301"/>
      <c r="E1001" s="302"/>
      <c r="F1001" s="301"/>
      <c r="G1001" s="302"/>
      <c r="H1001" s="301"/>
      <c r="I1001" s="302"/>
      <c r="J1001" s="301"/>
      <c r="K1001" s="302"/>
      <c r="L1001" s="301"/>
      <c r="M1001" s="302"/>
      <c r="N1001" s="301"/>
      <c r="O1001" s="302"/>
      <c r="P1001" s="301"/>
      <c r="Q1001" s="302"/>
      <c r="R1001" s="301"/>
      <c r="S1001" s="302"/>
      <c r="T1001" s="301"/>
      <c r="U1001" s="302"/>
      <c r="V1001" s="301"/>
      <c r="W1001" s="302"/>
      <c r="X1001" s="301"/>
      <c r="Y1001" s="302"/>
      <c r="Z1001" s="301"/>
      <c r="AA1001" s="302"/>
      <c r="AB1001" s="301"/>
      <c r="AC1001" s="302"/>
      <c r="AD1001" s="301"/>
      <c r="AE1001" s="302"/>
      <c r="AF1001" s="301"/>
      <c r="AG1001" s="302"/>
      <c r="AH1001" s="301"/>
      <c r="AI1001" s="302"/>
      <c r="AJ1001" s="301"/>
      <c r="AK1001" s="302"/>
      <c r="AL1001" s="301"/>
      <c r="AM1001" s="302"/>
      <c r="AN1001" s="301"/>
      <c r="AO1001" s="302"/>
      <c r="AP1001" s="301"/>
      <c r="AQ1001" s="302"/>
      <c r="AR1001" s="301"/>
      <c r="AS1001" s="302"/>
      <c r="AT1001" s="301"/>
      <c r="AU1001" s="302"/>
      <c r="AV1001" s="301"/>
      <c r="AW1001" s="302"/>
      <c r="AX1001" s="301"/>
      <c r="AY1001" s="302"/>
      <c r="AZ1001" s="301"/>
      <c r="BA1001" s="302"/>
      <c r="BB1001" s="301"/>
    </row>
    <row r="1002" spans="1:54" ht="14.25" customHeight="1" x14ac:dyDescent="0.25">
      <c r="A1002" s="322"/>
      <c r="B1002" s="301"/>
      <c r="C1002" s="302"/>
      <c r="D1002" s="301"/>
      <c r="E1002" s="302"/>
      <c r="F1002" s="301"/>
      <c r="G1002" s="302"/>
      <c r="H1002" s="301"/>
      <c r="I1002" s="302"/>
      <c r="J1002" s="301"/>
      <c r="K1002" s="302"/>
      <c r="L1002" s="301"/>
      <c r="M1002" s="302"/>
      <c r="N1002" s="301"/>
      <c r="O1002" s="302"/>
      <c r="P1002" s="301"/>
      <c r="Q1002" s="302"/>
      <c r="R1002" s="301"/>
      <c r="S1002" s="302"/>
      <c r="T1002" s="301"/>
      <c r="U1002" s="302"/>
      <c r="V1002" s="301"/>
      <c r="W1002" s="302"/>
      <c r="X1002" s="301"/>
      <c r="Y1002" s="302"/>
      <c r="Z1002" s="301"/>
      <c r="AA1002" s="302"/>
      <c r="AB1002" s="301"/>
      <c r="AC1002" s="302"/>
      <c r="AD1002" s="301"/>
      <c r="AE1002" s="302"/>
      <c r="AF1002" s="301"/>
      <c r="AG1002" s="302"/>
      <c r="AH1002" s="301"/>
      <c r="AI1002" s="302"/>
      <c r="AJ1002" s="301"/>
      <c r="AK1002" s="302"/>
      <c r="AL1002" s="301"/>
      <c r="AM1002" s="302"/>
      <c r="AN1002" s="301"/>
      <c r="AO1002" s="302"/>
      <c r="AP1002" s="301"/>
      <c r="AQ1002" s="302"/>
      <c r="AR1002" s="301"/>
      <c r="AS1002" s="302"/>
      <c r="AT1002" s="301"/>
      <c r="AU1002" s="302"/>
      <c r="AV1002" s="301"/>
      <c r="AW1002" s="302"/>
      <c r="AX1002" s="301"/>
      <c r="AY1002" s="302"/>
      <c r="AZ1002" s="301"/>
      <c r="BA1002" s="302"/>
      <c r="BB1002" s="301"/>
    </row>
    <row r="1003" spans="1:54" ht="14.25" customHeight="1" x14ac:dyDescent="0.25">
      <c r="A1003" s="322"/>
      <c r="B1003" s="301"/>
      <c r="C1003" s="302"/>
      <c r="D1003" s="301"/>
      <c r="E1003" s="302"/>
      <c r="F1003" s="301"/>
      <c r="G1003" s="302"/>
      <c r="H1003" s="301"/>
      <c r="I1003" s="302"/>
      <c r="J1003" s="301"/>
      <c r="K1003" s="302"/>
      <c r="L1003" s="301"/>
      <c r="M1003" s="302"/>
      <c r="N1003" s="301"/>
      <c r="O1003" s="302"/>
      <c r="P1003" s="301"/>
      <c r="Q1003" s="302"/>
      <c r="R1003" s="301"/>
      <c r="S1003" s="302"/>
      <c r="T1003" s="301"/>
      <c r="U1003" s="302"/>
      <c r="V1003" s="301"/>
      <c r="W1003" s="302"/>
      <c r="X1003" s="301"/>
      <c r="Y1003" s="302"/>
      <c r="Z1003" s="301"/>
      <c r="AA1003" s="302"/>
      <c r="AB1003" s="301"/>
      <c r="AC1003" s="302"/>
      <c r="AD1003" s="301"/>
      <c r="AE1003" s="302"/>
      <c r="AF1003" s="301"/>
      <c r="AG1003" s="302"/>
      <c r="AH1003" s="301"/>
      <c r="AI1003" s="302"/>
      <c r="AJ1003" s="301"/>
      <c r="AK1003" s="302"/>
      <c r="AL1003" s="301"/>
      <c r="AM1003" s="302"/>
      <c r="AN1003" s="301"/>
      <c r="AO1003" s="302"/>
      <c r="AP1003" s="301"/>
      <c r="AQ1003" s="302"/>
      <c r="AR1003" s="301"/>
      <c r="AS1003" s="302"/>
      <c r="AT1003" s="301"/>
      <c r="AU1003" s="302"/>
      <c r="AV1003" s="301"/>
      <c r="AW1003" s="302"/>
      <c r="AX1003" s="301"/>
      <c r="AY1003" s="302"/>
      <c r="AZ1003" s="301"/>
      <c r="BA1003" s="302"/>
      <c r="BB1003" s="301"/>
    </row>
    <row r="1004" spans="1:54" ht="14.25" customHeight="1" x14ac:dyDescent="0.25">
      <c r="A1004" s="322"/>
      <c r="B1004" s="301"/>
      <c r="C1004" s="302"/>
      <c r="D1004" s="301"/>
      <c r="E1004" s="302"/>
      <c r="F1004" s="301"/>
      <c r="G1004" s="302"/>
      <c r="H1004" s="301"/>
      <c r="I1004" s="302"/>
      <c r="J1004" s="301"/>
      <c r="K1004" s="302"/>
      <c r="L1004" s="301"/>
      <c r="M1004" s="302"/>
      <c r="N1004" s="301"/>
      <c r="O1004" s="302"/>
      <c r="P1004" s="301"/>
      <c r="Q1004" s="302"/>
      <c r="R1004" s="301"/>
      <c r="S1004" s="302"/>
      <c r="T1004" s="301"/>
      <c r="U1004" s="302"/>
      <c r="V1004" s="301"/>
      <c r="W1004" s="302"/>
      <c r="X1004" s="301"/>
      <c r="Y1004" s="302"/>
      <c r="Z1004" s="301"/>
      <c r="AA1004" s="302"/>
      <c r="AB1004" s="301"/>
      <c r="AC1004" s="302"/>
      <c r="AD1004" s="301"/>
      <c r="AE1004" s="302"/>
      <c r="AF1004" s="301"/>
      <c r="AG1004" s="302"/>
      <c r="AH1004" s="301"/>
      <c r="AI1004" s="302"/>
      <c r="AJ1004" s="301"/>
      <c r="AK1004" s="302"/>
      <c r="AL1004" s="301"/>
      <c r="AM1004" s="302"/>
      <c r="AN1004" s="301"/>
      <c r="AO1004" s="302"/>
      <c r="AP1004" s="301"/>
      <c r="AQ1004" s="302"/>
      <c r="AR1004" s="301"/>
      <c r="AS1004" s="302"/>
      <c r="AT1004" s="301"/>
      <c r="AU1004" s="302"/>
      <c r="AV1004" s="301"/>
      <c r="AW1004" s="302"/>
      <c r="AX1004" s="301"/>
      <c r="AY1004" s="302"/>
      <c r="AZ1004" s="301"/>
      <c r="BA1004" s="302"/>
      <c r="BB1004" s="301"/>
    </row>
    <row r="1005" spans="1:54" ht="14.25" customHeight="1" x14ac:dyDescent="0.25">
      <c r="A1005" s="322"/>
      <c r="B1005" s="301"/>
      <c r="C1005" s="302"/>
      <c r="D1005" s="301"/>
      <c r="E1005" s="302"/>
      <c r="F1005" s="301"/>
      <c r="G1005" s="302"/>
      <c r="H1005" s="301"/>
      <c r="I1005" s="302"/>
      <c r="J1005" s="301"/>
      <c r="K1005" s="302"/>
      <c r="L1005" s="301"/>
      <c r="M1005" s="302"/>
      <c r="N1005" s="301"/>
      <c r="O1005" s="302"/>
      <c r="P1005" s="301"/>
      <c r="Q1005" s="302"/>
      <c r="R1005" s="301"/>
      <c r="S1005" s="302"/>
      <c r="T1005" s="301"/>
      <c r="U1005" s="302"/>
      <c r="V1005" s="301"/>
      <c r="W1005" s="302"/>
      <c r="X1005" s="301"/>
      <c r="Y1005" s="302"/>
      <c r="Z1005" s="301"/>
      <c r="AA1005" s="302"/>
      <c r="AB1005" s="301"/>
      <c r="AC1005" s="302"/>
      <c r="AD1005" s="301"/>
      <c r="AE1005" s="302"/>
      <c r="AF1005" s="301"/>
      <c r="AG1005" s="302"/>
      <c r="AH1005" s="301"/>
      <c r="AI1005" s="302"/>
      <c r="AJ1005" s="301"/>
      <c r="AK1005" s="302"/>
      <c r="AL1005" s="301"/>
      <c r="AM1005" s="302"/>
      <c r="AN1005" s="301"/>
      <c r="AO1005" s="302"/>
      <c r="AP1005" s="301"/>
      <c r="AQ1005" s="302"/>
      <c r="AR1005" s="301"/>
      <c r="AS1005" s="302"/>
      <c r="AT1005" s="301"/>
      <c r="AU1005" s="302"/>
      <c r="AV1005" s="301"/>
      <c r="AW1005" s="302"/>
      <c r="AX1005" s="301"/>
      <c r="AY1005" s="302"/>
      <c r="AZ1005" s="301"/>
      <c r="BA1005" s="302"/>
      <c r="BB1005" s="301"/>
    </row>
    <row r="1006" spans="1:54" ht="14.25" customHeight="1" x14ac:dyDescent="0.25">
      <c r="A1006" s="322"/>
      <c r="B1006" s="301"/>
      <c r="C1006" s="302"/>
      <c r="D1006" s="301"/>
      <c r="E1006" s="302"/>
      <c r="F1006" s="301"/>
      <c r="G1006" s="302"/>
      <c r="H1006" s="301"/>
      <c r="I1006" s="302"/>
      <c r="J1006" s="301"/>
      <c r="K1006" s="302"/>
      <c r="L1006" s="301"/>
      <c r="M1006" s="302"/>
      <c r="N1006" s="301"/>
      <c r="O1006" s="302"/>
      <c r="P1006" s="301"/>
      <c r="Q1006" s="302"/>
      <c r="R1006" s="301"/>
      <c r="S1006" s="302"/>
      <c r="T1006" s="301"/>
      <c r="U1006" s="302"/>
      <c r="V1006" s="301"/>
      <c r="W1006" s="302"/>
      <c r="X1006" s="301"/>
      <c r="Y1006" s="302"/>
      <c r="Z1006" s="301"/>
      <c r="AA1006" s="302"/>
      <c r="AB1006" s="301"/>
      <c r="AC1006" s="302"/>
      <c r="AD1006" s="301"/>
      <c r="AE1006" s="302"/>
      <c r="AF1006" s="301"/>
      <c r="AG1006" s="302"/>
      <c r="AH1006" s="301"/>
      <c r="AI1006" s="302"/>
      <c r="AJ1006" s="301"/>
      <c r="AK1006" s="302"/>
      <c r="AL1006" s="301"/>
      <c r="AM1006" s="302"/>
      <c r="AN1006" s="301"/>
      <c r="AO1006" s="302"/>
      <c r="AP1006" s="301"/>
      <c r="AQ1006" s="302"/>
      <c r="AR1006" s="301"/>
      <c r="AS1006" s="302"/>
      <c r="AT1006" s="301"/>
      <c r="AU1006" s="302"/>
      <c r="AV1006" s="301"/>
      <c r="AW1006" s="302"/>
      <c r="AX1006" s="301"/>
      <c r="AY1006" s="302"/>
      <c r="AZ1006" s="301"/>
      <c r="BA1006" s="302"/>
      <c r="BB1006" s="301"/>
    </row>
    <row r="1007" spans="1:54" ht="14.25" customHeight="1" x14ac:dyDescent="0.25">
      <c r="A1007" s="322"/>
      <c r="B1007" s="301"/>
      <c r="C1007" s="302"/>
      <c r="D1007" s="301"/>
      <c r="E1007" s="302"/>
      <c r="F1007" s="301"/>
      <c r="G1007" s="302"/>
      <c r="H1007" s="301"/>
      <c r="I1007" s="302"/>
      <c r="J1007" s="301"/>
      <c r="K1007" s="302"/>
      <c r="L1007" s="301"/>
      <c r="M1007" s="302"/>
      <c r="N1007" s="301"/>
      <c r="O1007" s="302"/>
      <c r="P1007" s="301"/>
      <c r="Q1007" s="302"/>
      <c r="R1007" s="301"/>
      <c r="S1007" s="302"/>
      <c r="T1007" s="301"/>
      <c r="U1007" s="302"/>
      <c r="V1007" s="301"/>
      <c r="W1007" s="302"/>
      <c r="X1007" s="301"/>
      <c r="Y1007" s="302"/>
      <c r="Z1007" s="301"/>
      <c r="AA1007" s="302"/>
      <c r="AB1007" s="301"/>
      <c r="AC1007" s="302"/>
      <c r="AD1007" s="301"/>
      <c r="AE1007" s="302"/>
      <c r="AF1007" s="301"/>
      <c r="AG1007" s="302"/>
      <c r="AH1007" s="301"/>
      <c r="AI1007" s="302"/>
      <c r="AJ1007" s="301"/>
      <c r="AK1007" s="302"/>
      <c r="AL1007" s="301"/>
      <c r="AM1007" s="302"/>
      <c r="AN1007" s="301"/>
      <c r="AO1007" s="302"/>
      <c r="AP1007" s="301"/>
      <c r="AQ1007" s="302"/>
      <c r="AR1007" s="301"/>
      <c r="AS1007" s="302"/>
      <c r="AT1007" s="301"/>
      <c r="AU1007" s="302"/>
      <c r="AV1007" s="301"/>
      <c r="AW1007" s="302"/>
      <c r="AX1007" s="301"/>
      <c r="AY1007" s="302"/>
      <c r="AZ1007" s="301"/>
      <c r="BA1007" s="302"/>
      <c r="BB1007" s="301"/>
    </row>
    <row r="1008" spans="1:54" ht="14.25" customHeight="1" x14ac:dyDescent="0.25">
      <c r="A1008" s="322"/>
      <c r="B1008" s="301"/>
      <c r="C1008" s="302"/>
      <c r="D1008" s="301"/>
      <c r="E1008" s="302"/>
      <c r="F1008" s="301"/>
      <c r="G1008" s="302"/>
      <c r="H1008" s="301"/>
      <c r="I1008" s="302"/>
      <c r="J1008" s="301"/>
      <c r="K1008" s="302"/>
      <c r="L1008" s="301"/>
      <c r="M1008" s="302"/>
      <c r="N1008" s="301"/>
      <c r="O1008" s="302"/>
      <c r="P1008" s="301"/>
      <c r="Q1008" s="302"/>
      <c r="R1008" s="301"/>
      <c r="S1008" s="302"/>
      <c r="T1008" s="301"/>
      <c r="U1008" s="302"/>
      <c r="V1008" s="301"/>
      <c r="W1008" s="302"/>
      <c r="X1008" s="301"/>
      <c r="Y1008" s="302"/>
      <c r="Z1008" s="301"/>
      <c r="AA1008" s="302"/>
      <c r="AB1008" s="301"/>
      <c r="AC1008" s="302"/>
      <c r="AD1008" s="301"/>
      <c r="AE1008" s="302"/>
      <c r="AF1008" s="301"/>
      <c r="AG1008" s="302"/>
      <c r="AH1008" s="301"/>
      <c r="AI1008" s="302"/>
      <c r="AJ1008" s="301"/>
      <c r="AK1008" s="302"/>
      <c r="AL1008" s="301"/>
      <c r="AM1008" s="302"/>
      <c r="AN1008" s="301"/>
      <c r="AO1008" s="302"/>
      <c r="AP1008" s="301"/>
      <c r="AQ1008" s="302"/>
      <c r="AR1008" s="301"/>
      <c r="AS1008" s="302"/>
      <c r="AT1008" s="301"/>
      <c r="AU1008" s="302"/>
      <c r="AV1008" s="301"/>
      <c r="AW1008" s="302"/>
      <c r="AX1008" s="301"/>
      <c r="AY1008" s="302"/>
      <c r="AZ1008" s="301"/>
      <c r="BA1008" s="302"/>
      <c r="BB1008" s="301"/>
    </row>
    <row r="1009" spans="1:54" ht="14.25" customHeight="1" x14ac:dyDescent="0.25">
      <c r="A1009" s="322"/>
      <c r="B1009" s="301"/>
      <c r="C1009" s="302"/>
      <c r="D1009" s="301"/>
      <c r="E1009" s="302"/>
      <c r="F1009" s="301"/>
      <c r="G1009" s="302"/>
      <c r="H1009" s="301"/>
      <c r="I1009" s="302"/>
      <c r="J1009" s="301"/>
      <c r="K1009" s="302"/>
      <c r="L1009" s="301"/>
      <c r="M1009" s="302"/>
      <c r="N1009" s="301"/>
      <c r="O1009" s="302"/>
      <c r="P1009" s="301"/>
      <c r="Q1009" s="302"/>
      <c r="R1009" s="301"/>
      <c r="S1009" s="302"/>
      <c r="T1009" s="301"/>
      <c r="U1009" s="302"/>
      <c r="V1009" s="301"/>
      <c r="W1009" s="302"/>
      <c r="X1009" s="301"/>
      <c r="Y1009" s="302"/>
      <c r="Z1009" s="301"/>
      <c r="AA1009" s="302"/>
      <c r="AB1009" s="301"/>
      <c r="AC1009" s="302"/>
      <c r="AD1009" s="301"/>
      <c r="AE1009" s="302"/>
      <c r="AF1009" s="301"/>
      <c r="AG1009" s="302"/>
      <c r="AH1009" s="301"/>
      <c r="AI1009" s="302"/>
      <c r="AJ1009" s="301"/>
      <c r="AK1009" s="302"/>
      <c r="AL1009" s="301"/>
      <c r="AM1009" s="302"/>
      <c r="AN1009" s="301"/>
      <c r="AO1009" s="302"/>
      <c r="AP1009" s="301"/>
      <c r="AQ1009" s="302"/>
      <c r="AR1009" s="301"/>
      <c r="AS1009" s="302"/>
      <c r="AT1009" s="301"/>
      <c r="AU1009" s="302"/>
      <c r="AV1009" s="301"/>
      <c r="AW1009" s="302"/>
      <c r="AX1009" s="301"/>
      <c r="AY1009" s="302"/>
      <c r="AZ1009" s="301"/>
      <c r="BA1009" s="302"/>
      <c r="BB1009" s="301"/>
    </row>
    <row r="1010" spans="1:54" ht="14.25" customHeight="1" x14ac:dyDescent="0.25">
      <c r="A1010" s="322"/>
      <c r="B1010" s="301"/>
      <c r="C1010" s="302"/>
      <c r="D1010" s="301"/>
      <c r="E1010" s="302"/>
      <c r="F1010" s="301"/>
      <c r="G1010" s="302"/>
      <c r="H1010" s="301"/>
      <c r="I1010" s="302"/>
      <c r="J1010" s="301"/>
      <c r="K1010" s="302"/>
      <c r="L1010" s="301"/>
      <c r="M1010" s="302"/>
      <c r="N1010" s="301"/>
      <c r="O1010" s="302"/>
      <c r="P1010" s="301"/>
      <c r="Q1010" s="302"/>
      <c r="R1010" s="301"/>
      <c r="S1010" s="302"/>
      <c r="T1010" s="301"/>
      <c r="U1010" s="302"/>
      <c r="V1010" s="301"/>
      <c r="W1010" s="302"/>
      <c r="X1010" s="301"/>
      <c r="Y1010" s="302"/>
      <c r="Z1010" s="301"/>
      <c r="AA1010" s="302"/>
      <c r="AB1010" s="301"/>
      <c r="AC1010" s="302"/>
      <c r="AD1010" s="301"/>
      <c r="AE1010" s="302"/>
      <c r="AF1010" s="301"/>
      <c r="AG1010" s="302"/>
      <c r="AH1010" s="301"/>
      <c r="AI1010" s="302"/>
      <c r="AJ1010" s="301"/>
      <c r="AK1010" s="302"/>
      <c r="AL1010" s="301"/>
      <c r="AM1010" s="302"/>
      <c r="AN1010" s="301"/>
      <c r="AO1010" s="302"/>
      <c r="AP1010" s="301"/>
      <c r="AQ1010" s="302"/>
      <c r="AR1010" s="301"/>
      <c r="AS1010" s="302"/>
      <c r="AT1010" s="301"/>
      <c r="AU1010" s="302"/>
      <c r="AV1010" s="301"/>
      <c r="AW1010" s="302"/>
      <c r="AX1010" s="301"/>
      <c r="AY1010" s="302"/>
      <c r="AZ1010" s="301"/>
      <c r="BA1010" s="302"/>
      <c r="BB1010" s="301"/>
    </row>
    <row r="1011" spans="1:54" ht="14.25" customHeight="1" x14ac:dyDescent="0.25">
      <c r="A1011" s="322"/>
      <c r="B1011" s="301"/>
      <c r="C1011" s="302"/>
      <c r="D1011" s="301"/>
      <c r="E1011" s="302"/>
      <c r="F1011" s="301"/>
      <c r="G1011" s="302"/>
      <c r="H1011" s="301"/>
      <c r="I1011" s="302"/>
      <c r="J1011" s="301"/>
      <c r="K1011" s="302"/>
      <c r="L1011" s="301"/>
      <c r="M1011" s="302"/>
      <c r="N1011" s="301"/>
      <c r="O1011" s="302"/>
      <c r="P1011" s="301"/>
      <c r="Q1011" s="302"/>
      <c r="R1011" s="301"/>
      <c r="S1011" s="302"/>
      <c r="T1011" s="301"/>
      <c r="U1011" s="302"/>
      <c r="V1011" s="301"/>
      <c r="W1011" s="302"/>
      <c r="X1011" s="301"/>
      <c r="Y1011" s="302"/>
      <c r="Z1011" s="301"/>
      <c r="AA1011" s="302"/>
      <c r="AB1011" s="301"/>
      <c r="AC1011" s="302"/>
      <c r="AD1011" s="301"/>
      <c r="AE1011" s="302"/>
      <c r="AF1011" s="301"/>
      <c r="AG1011" s="302"/>
      <c r="AH1011" s="301"/>
      <c r="AI1011" s="302"/>
      <c r="AJ1011" s="301"/>
      <c r="AK1011" s="302"/>
      <c r="AL1011" s="301"/>
      <c r="AM1011" s="302"/>
      <c r="AN1011" s="301"/>
      <c r="AO1011" s="302"/>
      <c r="AP1011" s="301"/>
      <c r="AQ1011" s="302"/>
      <c r="AR1011" s="301"/>
      <c r="AS1011" s="302"/>
      <c r="AT1011" s="301"/>
      <c r="AU1011" s="302"/>
      <c r="AV1011" s="301"/>
      <c r="AW1011" s="302"/>
      <c r="AX1011" s="301"/>
      <c r="AY1011" s="302"/>
      <c r="AZ1011" s="301"/>
      <c r="BA1011" s="302"/>
      <c r="BB1011" s="301"/>
    </row>
    <row r="1012" spans="1:54" ht="14.25" customHeight="1" x14ac:dyDescent="0.25">
      <c r="A1012" s="322"/>
      <c r="B1012" s="301"/>
      <c r="C1012" s="302"/>
      <c r="D1012" s="301"/>
      <c r="E1012" s="302"/>
      <c r="F1012" s="301"/>
      <c r="G1012" s="302"/>
      <c r="H1012" s="301"/>
      <c r="I1012" s="302"/>
      <c r="J1012" s="301"/>
      <c r="K1012" s="302"/>
      <c r="L1012" s="301"/>
      <c r="M1012" s="302"/>
      <c r="N1012" s="301"/>
      <c r="O1012" s="302"/>
      <c r="P1012" s="301"/>
      <c r="Q1012" s="302"/>
      <c r="R1012" s="301"/>
      <c r="S1012" s="302"/>
      <c r="T1012" s="301"/>
      <c r="U1012" s="302"/>
      <c r="V1012" s="301"/>
      <c r="W1012" s="302"/>
      <c r="X1012" s="301"/>
      <c r="Y1012" s="302"/>
      <c r="Z1012" s="301"/>
      <c r="AA1012" s="302"/>
      <c r="AB1012" s="301"/>
      <c r="AC1012" s="302"/>
      <c r="AD1012" s="301"/>
      <c r="AE1012" s="302"/>
      <c r="AF1012" s="301"/>
      <c r="AG1012" s="302"/>
      <c r="AH1012" s="301"/>
      <c r="AI1012" s="302"/>
      <c r="AJ1012" s="301"/>
      <c r="AK1012" s="302"/>
      <c r="AL1012" s="301"/>
      <c r="AM1012" s="302"/>
      <c r="AN1012" s="301"/>
      <c r="AO1012" s="302"/>
      <c r="AP1012" s="301"/>
      <c r="AQ1012" s="302"/>
      <c r="AR1012" s="301"/>
      <c r="AS1012" s="302"/>
      <c r="AT1012" s="301"/>
      <c r="AU1012" s="302"/>
      <c r="AV1012" s="301"/>
      <c r="AW1012" s="302"/>
      <c r="AX1012" s="301"/>
      <c r="AY1012" s="302"/>
      <c r="AZ1012" s="301"/>
      <c r="BA1012" s="302"/>
      <c r="BB1012" s="301"/>
    </row>
    <row r="1013" spans="1:54" ht="14.25" customHeight="1" x14ac:dyDescent="0.25">
      <c r="A1013" s="322"/>
      <c r="B1013" s="301"/>
      <c r="C1013" s="302"/>
      <c r="D1013" s="301"/>
      <c r="E1013" s="302"/>
      <c r="F1013" s="301"/>
      <c r="G1013" s="302"/>
      <c r="H1013" s="301"/>
      <c r="I1013" s="302"/>
      <c r="J1013" s="301"/>
      <c r="K1013" s="302"/>
      <c r="L1013" s="301"/>
      <c r="M1013" s="302"/>
      <c r="N1013" s="301"/>
      <c r="O1013" s="302"/>
      <c r="P1013" s="301"/>
      <c r="Q1013" s="302"/>
      <c r="R1013" s="301"/>
      <c r="S1013" s="302"/>
      <c r="T1013" s="301"/>
      <c r="U1013" s="302"/>
      <c r="V1013" s="301"/>
      <c r="W1013" s="302"/>
      <c r="X1013" s="301"/>
      <c r="Y1013" s="302"/>
      <c r="Z1013" s="301"/>
      <c r="AA1013" s="302"/>
      <c r="AB1013" s="301"/>
      <c r="AC1013" s="302"/>
      <c r="AD1013" s="301"/>
      <c r="AE1013" s="302"/>
      <c r="AF1013" s="301"/>
      <c r="AG1013" s="302"/>
      <c r="AH1013" s="301"/>
      <c r="AI1013" s="302"/>
      <c r="AJ1013" s="301"/>
      <c r="AK1013" s="302"/>
      <c r="AL1013" s="301"/>
      <c r="AM1013" s="302"/>
      <c r="AN1013" s="301"/>
      <c r="AO1013" s="302"/>
      <c r="AP1013" s="301"/>
      <c r="AQ1013" s="302"/>
      <c r="AR1013" s="301"/>
      <c r="AS1013" s="302"/>
      <c r="AT1013" s="301"/>
      <c r="AU1013" s="302"/>
      <c r="AV1013" s="301"/>
      <c r="AW1013" s="302"/>
      <c r="AX1013" s="301"/>
      <c r="AY1013" s="302"/>
      <c r="AZ1013" s="301"/>
      <c r="BA1013" s="302"/>
      <c r="BB1013" s="301"/>
    </row>
    <row r="1014" spans="1:54" ht="14.25" customHeight="1" x14ac:dyDescent="0.25">
      <c r="A1014" s="322"/>
      <c r="B1014" s="301"/>
      <c r="C1014" s="302"/>
      <c r="D1014" s="301"/>
      <c r="E1014" s="302"/>
      <c r="F1014" s="301"/>
      <c r="G1014" s="302"/>
      <c r="H1014" s="301"/>
      <c r="I1014" s="302"/>
      <c r="J1014" s="301"/>
      <c r="K1014" s="302"/>
      <c r="L1014" s="301"/>
      <c r="M1014" s="302"/>
      <c r="N1014" s="301"/>
      <c r="O1014" s="302"/>
      <c r="P1014" s="301"/>
      <c r="Q1014" s="302"/>
      <c r="R1014" s="301"/>
      <c r="S1014" s="302"/>
      <c r="T1014" s="301"/>
      <c r="U1014" s="302"/>
      <c r="V1014" s="301"/>
      <c r="W1014" s="302"/>
      <c r="X1014" s="301"/>
      <c r="Y1014" s="302"/>
      <c r="Z1014" s="301"/>
      <c r="AA1014" s="302"/>
      <c r="AB1014" s="301"/>
      <c r="AC1014" s="302"/>
      <c r="AD1014" s="301"/>
      <c r="AE1014" s="302"/>
      <c r="AF1014" s="301"/>
      <c r="AG1014" s="302"/>
      <c r="AH1014" s="301"/>
      <c r="AI1014" s="302"/>
      <c r="AJ1014" s="301"/>
      <c r="AK1014" s="302"/>
      <c r="AL1014" s="301"/>
      <c r="AM1014" s="302"/>
      <c r="AN1014" s="301"/>
      <c r="AO1014" s="302"/>
      <c r="AP1014" s="301"/>
      <c r="AQ1014" s="302"/>
      <c r="AR1014" s="301"/>
      <c r="AS1014" s="302"/>
      <c r="AT1014" s="301"/>
      <c r="AU1014" s="302"/>
      <c r="AV1014" s="301"/>
      <c r="AW1014" s="302"/>
      <c r="AX1014" s="301"/>
      <c r="AY1014" s="302"/>
      <c r="AZ1014" s="301"/>
      <c r="BA1014" s="302"/>
      <c r="BB1014" s="301"/>
    </row>
    <row r="1015" spans="1:54" ht="14.25" customHeight="1" x14ac:dyDescent="0.25">
      <c r="A1015" s="322"/>
      <c r="B1015" s="301"/>
      <c r="C1015" s="302"/>
      <c r="D1015" s="301"/>
      <c r="E1015" s="302"/>
      <c r="F1015" s="301"/>
      <c r="G1015" s="302"/>
      <c r="H1015" s="301"/>
      <c r="I1015" s="302"/>
      <c r="J1015" s="301"/>
      <c r="K1015" s="302"/>
      <c r="L1015" s="301"/>
      <c r="M1015" s="302"/>
      <c r="N1015" s="301"/>
      <c r="O1015" s="302"/>
      <c r="P1015" s="301"/>
      <c r="Q1015" s="302"/>
      <c r="R1015" s="301"/>
      <c r="S1015" s="302"/>
      <c r="T1015" s="301"/>
      <c r="U1015" s="302"/>
      <c r="V1015" s="301"/>
      <c r="W1015" s="302"/>
      <c r="X1015" s="301"/>
      <c r="Y1015" s="302"/>
      <c r="Z1015" s="301"/>
      <c r="AA1015" s="302"/>
      <c r="AB1015" s="301"/>
      <c r="AC1015" s="302"/>
      <c r="AD1015" s="301"/>
      <c r="AE1015" s="302"/>
      <c r="AF1015" s="301"/>
      <c r="AG1015" s="302"/>
      <c r="AH1015" s="301"/>
      <c r="AI1015" s="302"/>
      <c r="AJ1015" s="301"/>
      <c r="AK1015" s="302"/>
      <c r="AL1015" s="301"/>
      <c r="AM1015" s="302"/>
      <c r="AN1015" s="301"/>
      <c r="AO1015" s="302"/>
      <c r="AP1015" s="301"/>
      <c r="AQ1015" s="302"/>
      <c r="AR1015" s="301"/>
      <c r="AS1015" s="302"/>
      <c r="AT1015" s="301"/>
      <c r="AU1015" s="302"/>
      <c r="AV1015" s="301"/>
      <c r="AW1015" s="302"/>
      <c r="AX1015" s="301"/>
      <c r="AY1015" s="302"/>
      <c r="AZ1015" s="301"/>
      <c r="BA1015" s="302"/>
      <c r="BB1015" s="301"/>
    </row>
    <row r="1016" spans="1:54" ht="14.25" customHeight="1" x14ac:dyDescent="0.25">
      <c r="A1016" s="322"/>
      <c r="B1016" s="301"/>
      <c r="C1016" s="302"/>
      <c r="D1016" s="301"/>
      <c r="E1016" s="302"/>
      <c r="F1016" s="301"/>
      <c r="G1016" s="302"/>
      <c r="H1016" s="301"/>
      <c r="I1016" s="302"/>
      <c r="J1016" s="301"/>
      <c r="K1016" s="302"/>
      <c r="L1016" s="301"/>
      <c r="M1016" s="302"/>
      <c r="N1016" s="301"/>
      <c r="O1016" s="302"/>
      <c r="P1016" s="301"/>
      <c r="Q1016" s="302"/>
      <c r="R1016" s="301"/>
      <c r="S1016" s="302"/>
      <c r="T1016" s="301"/>
      <c r="U1016" s="302"/>
      <c r="V1016" s="301"/>
      <c r="W1016" s="302"/>
      <c r="X1016" s="301"/>
      <c r="Y1016" s="302"/>
      <c r="Z1016" s="301"/>
      <c r="AA1016" s="302"/>
      <c r="AB1016" s="301"/>
      <c r="AC1016" s="302"/>
      <c r="AD1016" s="301"/>
      <c r="AE1016" s="302"/>
      <c r="AF1016" s="301"/>
      <c r="AG1016" s="302"/>
      <c r="AH1016" s="301"/>
      <c r="AI1016" s="302"/>
      <c r="AJ1016" s="301"/>
      <c r="AK1016" s="302"/>
      <c r="AL1016" s="301"/>
      <c r="AM1016" s="302"/>
      <c r="AN1016" s="301"/>
      <c r="AO1016" s="302"/>
      <c r="AP1016" s="301"/>
      <c r="AQ1016" s="302"/>
      <c r="AR1016" s="301"/>
      <c r="AS1016" s="302"/>
      <c r="AT1016" s="301"/>
      <c r="AU1016" s="302"/>
      <c r="AV1016" s="301"/>
      <c r="AW1016" s="302"/>
      <c r="AX1016" s="301"/>
      <c r="AY1016" s="302"/>
      <c r="AZ1016" s="301"/>
      <c r="BA1016" s="302"/>
      <c r="BB1016" s="301"/>
    </row>
    <row r="1017" spans="1:54" ht="14.25" customHeight="1" x14ac:dyDescent="0.25">
      <c r="A1017" s="322"/>
      <c r="B1017" s="301"/>
      <c r="C1017" s="302"/>
      <c r="D1017" s="301"/>
      <c r="E1017" s="302"/>
      <c r="F1017" s="301"/>
      <c r="G1017" s="302"/>
      <c r="H1017" s="301"/>
      <c r="I1017" s="302"/>
      <c r="J1017" s="301"/>
      <c r="K1017" s="302"/>
      <c r="L1017" s="301"/>
      <c r="M1017" s="302"/>
      <c r="N1017" s="301"/>
      <c r="O1017" s="302"/>
      <c r="P1017" s="301"/>
      <c r="Q1017" s="302"/>
      <c r="R1017" s="301"/>
      <c r="S1017" s="302"/>
      <c r="T1017" s="301"/>
      <c r="U1017" s="302"/>
      <c r="V1017" s="301"/>
      <c r="W1017" s="302"/>
      <c r="X1017" s="301"/>
      <c r="Y1017" s="302"/>
      <c r="Z1017" s="301"/>
      <c r="AA1017" s="302"/>
      <c r="AB1017" s="301"/>
      <c r="AC1017" s="302"/>
      <c r="AD1017" s="301"/>
      <c r="AE1017" s="302"/>
      <c r="AF1017" s="301"/>
      <c r="AG1017" s="302"/>
      <c r="AH1017" s="301"/>
      <c r="AI1017" s="302"/>
      <c r="AJ1017" s="301"/>
      <c r="AK1017" s="302"/>
      <c r="AL1017" s="301"/>
      <c r="AM1017" s="302"/>
      <c r="AN1017" s="301"/>
      <c r="AO1017" s="302"/>
      <c r="AP1017" s="301"/>
      <c r="AQ1017" s="302"/>
      <c r="AR1017" s="301"/>
      <c r="AS1017" s="302"/>
      <c r="AT1017" s="301"/>
      <c r="AU1017" s="302"/>
      <c r="AV1017" s="301"/>
      <c r="AW1017" s="302"/>
      <c r="AX1017" s="301"/>
      <c r="AY1017" s="302"/>
      <c r="AZ1017" s="301"/>
      <c r="BA1017" s="302"/>
      <c r="BB1017" s="301"/>
    </row>
    <row r="1018" spans="1:54" ht="14.25" customHeight="1" x14ac:dyDescent="0.25">
      <c r="A1018" s="322"/>
      <c r="B1018" s="301"/>
      <c r="C1018" s="302"/>
      <c r="D1018" s="301"/>
      <c r="E1018" s="302"/>
      <c r="F1018" s="301"/>
      <c r="G1018" s="302"/>
      <c r="H1018" s="301"/>
      <c r="I1018" s="302"/>
      <c r="J1018" s="301"/>
      <c r="K1018" s="302"/>
      <c r="L1018" s="301"/>
      <c r="M1018" s="302"/>
      <c r="N1018" s="301"/>
      <c r="O1018" s="302"/>
      <c r="P1018" s="301"/>
      <c r="Q1018" s="302"/>
      <c r="R1018" s="301"/>
      <c r="S1018" s="302"/>
      <c r="T1018" s="301"/>
      <c r="U1018" s="302"/>
      <c r="V1018" s="301"/>
      <c r="W1018" s="302"/>
      <c r="X1018" s="301"/>
      <c r="Y1018" s="302"/>
      <c r="Z1018" s="301"/>
      <c r="AA1018" s="302"/>
      <c r="AB1018" s="301"/>
      <c r="AC1018" s="302"/>
      <c r="AD1018" s="301"/>
      <c r="AE1018" s="302"/>
      <c r="AF1018" s="301"/>
      <c r="AG1018" s="302"/>
      <c r="AH1018" s="301"/>
      <c r="AI1018" s="302"/>
      <c r="AJ1018" s="301"/>
      <c r="AK1018" s="302"/>
      <c r="AL1018" s="301"/>
      <c r="AM1018" s="302"/>
      <c r="AN1018" s="301"/>
      <c r="AO1018" s="302"/>
      <c r="AP1018" s="301"/>
      <c r="AQ1018" s="302"/>
      <c r="AR1018" s="301"/>
      <c r="AS1018" s="302"/>
      <c r="AT1018" s="301"/>
      <c r="AU1018" s="302"/>
      <c r="AV1018" s="301"/>
      <c r="AW1018" s="302"/>
      <c r="AX1018" s="301"/>
      <c r="AY1018" s="302"/>
      <c r="AZ1018" s="301"/>
      <c r="BA1018" s="302"/>
      <c r="BB1018" s="301"/>
    </row>
    <row r="1019" spans="1:54" ht="14.25" customHeight="1" x14ac:dyDescent="0.25">
      <c r="A1019" s="322"/>
      <c r="B1019" s="301"/>
      <c r="C1019" s="302"/>
      <c r="D1019" s="301"/>
      <c r="E1019" s="302"/>
      <c r="F1019" s="301"/>
      <c r="G1019" s="302"/>
      <c r="H1019" s="301"/>
      <c r="I1019" s="302"/>
      <c r="J1019" s="301"/>
      <c r="K1019" s="302"/>
      <c r="L1019" s="301"/>
      <c r="M1019" s="302"/>
      <c r="N1019" s="301"/>
      <c r="O1019" s="302"/>
      <c r="P1019" s="301"/>
      <c r="Q1019" s="302"/>
      <c r="R1019" s="301"/>
      <c r="S1019" s="302"/>
      <c r="T1019" s="301"/>
      <c r="U1019" s="302"/>
      <c r="V1019" s="301"/>
      <c r="W1019" s="302"/>
      <c r="X1019" s="301"/>
      <c r="Y1019" s="302"/>
      <c r="Z1019" s="301"/>
      <c r="AA1019" s="302"/>
      <c r="AB1019" s="301"/>
      <c r="AC1019" s="302"/>
      <c r="AD1019" s="301"/>
      <c r="AE1019" s="302"/>
      <c r="AF1019" s="301"/>
      <c r="AG1019" s="302"/>
      <c r="AH1019" s="301"/>
      <c r="AI1019" s="302"/>
      <c r="AJ1019" s="301"/>
      <c r="AK1019" s="302"/>
      <c r="AL1019" s="301"/>
      <c r="AM1019" s="302"/>
      <c r="AN1019" s="301"/>
      <c r="AO1019" s="302"/>
      <c r="AP1019" s="301"/>
      <c r="AQ1019" s="302"/>
      <c r="AR1019" s="301"/>
      <c r="AS1019" s="302"/>
      <c r="AT1019" s="301"/>
      <c r="AU1019" s="302"/>
      <c r="AV1019" s="301"/>
      <c r="AW1019" s="302"/>
      <c r="AX1019" s="301"/>
      <c r="AY1019" s="302"/>
      <c r="AZ1019" s="301"/>
      <c r="BA1019" s="302"/>
      <c r="BB1019" s="301"/>
    </row>
    <row r="1020" spans="1:54" ht="14.25" customHeight="1" x14ac:dyDescent="0.25">
      <c r="A1020" s="322"/>
      <c r="B1020" s="301"/>
      <c r="C1020" s="302"/>
      <c r="D1020" s="301"/>
      <c r="E1020" s="302"/>
      <c r="F1020" s="301"/>
      <c r="G1020" s="302"/>
      <c r="H1020" s="301"/>
      <c r="I1020" s="302"/>
      <c r="J1020" s="301"/>
      <c r="K1020" s="302"/>
      <c r="L1020" s="301"/>
      <c r="M1020" s="302"/>
      <c r="N1020" s="301"/>
      <c r="O1020" s="302"/>
      <c r="P1020" s="301"/>
      <c r="Q1020" s="302"/>
      <c r="R1020" s="301"/>
      <c r="S1020" s="302"/>
      <c r="T1020" s="301"/>
      <c r="U1020" s="302"/>
      <c r="V1020" s="301"/>
      <c r="W1020" s="302"/>
      <c r="X1020" s="301"/>
      <c r="Y1020" s="302"/>
      <c r="Z1020" s="301"/>
      <c r="AA1020" s="302"/>
      <c r="AB1020" s="301"/>
      <c r="AC1020" s="302"/>
      <c r="AD1020" s="301"/>
      <c r="AE1020" s="302"/>
      <c r="AF1020" s="301"/>
      <c r="AG1020" s="302"/>
      <c r="AH1020" s="301"/>
      <c r="AI1020" s="302"/>
      <c r="AJ1020" s="301"/>
      <c r="AK1020" s="302"/>
      <c r="AL1020" s="301"/>
      <c r="AM1020" s="302"/>
      <c r="AN1020" s="301"/>
      <c r="AO1020" s="302"/>
      <c r="AP1020" s="301"/>
      <c r="AQ1020" s="302"/>
      <c r="AR1020" s="301"/>
      <c r="AS1020" s="302"/>
      <c r="AT1020" s="301"/>
      <c r="AU1020" s="302"/>
      <c r="AV1020" s="301"/>
      <c r="AW1020" s="302"/>
      <c r="AX1020" s="301"/>
      <c r="AY1020" s="302"/>
      <c r="AZ1020" s="301"/>
      <c r="BA1020" s="302"/>
      <c r="BB1020" s="301"/>
    </row>
    <row r="1021" spans="1:54" ht="14.25" customHeight="1" x14ac:dyDescent="0.25">
      <c r="A1021" s="322"/>
      <c r="B1021" s="301"/>
      <c r="C1021" s="302"/>
      <c r="D1021" s="301"/>
      <c r="E1021" s="302"/>
      <c r="F1021" s="301"/>
      <c r="G1021" s="302"/>
      <c r="H1021" s="301"/>
      <c r="I1021" s="302"/>
      <c r="J1021" s="301"/>
      <c r="K1021" s="302"/>
      <c r="L1021" s="301"/>
      <c r="M1021" s="302"/>
      <c r="N1021" s="301"/>
      <c r="O1021" s="302"/>
      <c r="P1021" s="301"/>
      <c r="Q1021" s="302"/>
      <c r="R1021" s="301"/>
      <c r="S1021" s="302"/>
      <c r="T1021" s="301"/>
      <c r="U1021" s="302"/>
      <c r="V1021" s="301"/>
      <c r="W1021" s="302"/>
      <c r="X1021" s="301"/>
      <c r="Y1021" s="302"/>
      <c r="Z1021" s="301"/>
      <c r="AA1021" s="302"/>
      <c r="AB1021" s="301"/>
      <c r="AC1021" s="302"/>
      <c r="AD1021" s="301"/>
      <c r="AE1021" s="302"/>
      <c r="AF1021" s="301"/>
      <c r="AG1021" s="302"/>
      <c r="AH1021" s="301"/>
      <c r="AI1021" s="302"/>
      <c r="AJ1021" s="301"/>
      <c r="AK1021" s="302"/>
      <c r="AL1021" s="301"/>
      <c r="AM1021" s="302"/>
      <c r="AN1021" s="301"/>
      <c r="AO1021" s="302"/>
      <c r="AP1021" s="301"/>
      <c r="AQ1021" s="302"/>
      <c r="AR1021" s="301"/>
      <c r="AS1021" s="302"/>
      <c r="AT1021" s="301"/>
      <c r="AU1021" s="302"/>
      <c r="AV1021" s="301"/>
      <c r="AW1021" s="302"/>
      <c r="AX1021" s="301"/>
      <c r="AY1021" s="302"/>
      <c r="AZ1021" s="301"/>
      <c r="BA1021" s="302"/>
      <c r="BB1021" s="301"/>
    </row>
    <row r="1022" spans="1:54" ht="14.25" customHeight="1" x14ac:dyDescent="0.25">
      <c r="A1022" s="322"/>
      <c r="B1022" s="301"/>
      <c r="C1022" s="302"/>
      <c r="D1022" s="301"/>
      <c r="E1022" s="302"/>
      <c r="F1022" s="301"/>
      <c r="G1022" s="302"/>
      <c r="H1022" s="301"/>
      <c r="I1022" s="302"/>
      <c r="J1022" s="301"/>
      <c r="K1022" s="302"/>
      <c r="L1022" s="301"/>
      <c r="M1022" s="302"/>
      <c r="N1022" s="301"/>
      <c r="O1022" s="302"/>
      <c r="P1022" s="301"/>
      <c r="Q1022" s="302"/>
      <c r="R1022" s="301"/>
      <c r="S1022" s="302"/>
      <c r="T1022" s="301"/>
      <c r="U1022" s="302"/>
      <c r="V1022" s="301"/>
      <c r="W1022" s="302"/>
      <c r="X1022" s="301"/>
      <c r="Y1022" s="302"/>
      <c r="Z1022" s="301"/>
      <c r="AA1022" s="302"/>
      <c r="AB1022" s="301"/>
      <c r="AC1022" s="302"/>
      <c r="AD1022" s="301"/>
      <c r="AE1022" s="302"/>
      <c r="AF1022" s="301"/>
      <c r="AG1022" s="302"/>
      <c r="AH1022" s="301"/>
      <c r="AI1022" s="302"/>
      <c r="AJ1022" s="301"/>
      <c r="AK1022" s="302"/>
      <c r="AL1022" s="301"/>
      <c r="AM1022" s="302"/>
      <c r="AN1022" s="301"/>
      <c r="AO1022" s="302"/>
      <c r="AP1022" s="301"/>
      <c r="AQ1022" s="302"/>
      <c r="AR1022" s="301"/>
      <c r="AS1022" s="302"/>
      <c r="AT1022" s="301"/>
      <c r="AU1022" s="302"/>
      <c r="AV1022" s="301"/>
      <c r="AW1022" s="302"/>
      <c r="AX1022" s="301"/>
      <c r="AY1022" s="302"/>
      <c r="AZ1022" s="301"/>
      <c r="BA1022" s="302"/>
      <c r="BB1022" s="301"/>
    </row>
    <row r="1023" spans="1:54" ht="14.25" customHeight="1" x14ac:dyDescent="0.25">
      <c r="A1023" s="322"/>
      <c r="B1023" s="301"/>
      <c r="C1023" s="302"/>
      <c r="D1023" s="301"/>
      <c r="E1023" s="302"/>
      <c r="F1023" s="301"/>
      <c r="G1023" s="302"/>
      <c r="H1023" s="301"/>
      <c r="I1023" s="302"/>
      <c r="J1023" s="301"/>
      <c r="K1023" s="302"/>
      <c r="L1023" s="301"/>
      <c r="M1023" s="302"/>
      <c r="N1023" s="301"/>
      <c r="O1023" s="302"/>
      <c r="P1023" s="301"/>
      <c r="Q1023" s="302"/>
      <c r="R1023" s="301"/>
      <c r="S1023" s="302"/>
      <c r="T1023" s="301"/>
      <c r="U1023" s="302"/>
      <c r="V1023" s="301"/>
      <c r="W1023" s="302"/>
      <c r="X1023" s="301"/>
      <c r="Y1023" s="302"/>
      <c r="Z1023" s="301"/>
      <c r="AA1023" s="302"/>
      <c r="AB1023" s="301"/>
      <c r="AC1023" s="302"/>
      <c r="AD1023" s="301"/>
      <c r="AE1023" s="302"/>
      <c r="AF1023" s="301"/>
      <c r="AG1023" s="302"/>
      <c r="AH1023" s="301"/>
      <c r="AI1023" s="302"/>
      <c r="AJ1023" s="301"/>
      <c r="AK1023" s="302"/>
      <c r="AL1023" s="301"/>
      <c r="AM1023" s="302"/>
      <c r="AN1023" s="301"/>
      <c r="AO1023" s="302"/>
      <c r="AP1023" s="301"/>
      <c r="AQ1023" s="302"/>
      <c r="AR1023" s="301"/>
      <c r="AS1023" s="302"/>
      <c r="AT1023" s="301"/>
      <c r="AU1023" s="302"/>
      <c r="AV1023" s="301"/>
      <c r="AW1023" s="302"/>
      <c r="AX1023" s="301"/>
      <c r="AY1023" s="302"/>
      <c r="AZ1023" s="301"/>
      <c r="BA1023" s="302"/>
      <c r="BB1023" s="301"/>
    </row>
    <row r="1024" spans="1:54" ht="14.25" customHeight="1" x14ac:dyDescent="0.25">
      <c r="A1024" s="322"/>
      <c r="B1024" s="301"/>
      <c r="C1024" s="302"/>
      <c r="D1024" s="301"/>
      <c r="E1024" s="302"/>
      <c r="F1024" s="301"/>
      <c r="G1024" s="302"/>
      <c r="H1024" s="301"/>
      <c r="I1024" s="302"/>
      <c r="J1024" s="301"/>
      <c r="K1024" s="302"/>
      <c r="L1024" s="301"/>
      <c r="M1024" s="302"/>
      <c r="N1024" s="301"/>
      <c r="O1024" s="302"/>
      <c r="P1024" s="301"/>
      <c r="Q1024" s="302"/>
      <c r="R1024" s="301"/>
      <c r="S1024" s="302"/>
      <c r="T1024" s="301"/>
      <c r="U1024" s="302"/>
      <c r="V1024" s="301"/>
      <c r="W1024" s="302"/>
      <c r="X1024" s="301"/>
      <c r="Y1024" s="302"/>
      <c r="Z1024" s="301"/>
      <c r="AA1024" s="302"/>
      <c r="AB1024" s="301"/>
      <c r="AC1024" s="302"/>
      <c r="AD1024" s="301"/>
      <c r="AE1024" s="302"/>
      <c r="AF1024" s="301"/>
      <c r="AG1024" s="302"/>
      <c r="AH1024" s="301"/>
      <c r="AI1024" s="302"/>
      <c r="AJ1024" s="301"/>
      <c r="AK1024" s="302"/>
      <c r="AL1024" s="301"/>
      <c r="AM1024" s="302"/>
      <c r="AN1024" s="301"/>
      <c r="AO1024" s="302"/>
      <c r="AP1024" s="301"/>
      <c r="AQ1024" s="302"/>
      <c r="AR1024" s="301"/>
      <c r="AS1024" s="302"/>
      <c r="AT1024" s="301"/>
      <c r="AU1024" s="302"/>
      <c r="AV1024" s="301"/>
      <c r="AW1024" s="302"/>
      <c r="AX1024" s="301"/>
      <c r="AY1024" s="302"/>
      <c r="AZ1024" s="301"/>
      <c r="BA1024" s="302"/>
      <c r="BB1024" s="301"/>
    </row>
    <row r="1025" spans="1:54" ht="14.25" customHeight="1" x14ac:dyDescent="0.25">
      <c r="A1025" s="322"/>
      <c r="B1025" s="301"/>
      <c r="C1025" s="302"/>
      <c r="D1025" s="301"/>
      <c r="E1025" s="302"/>
      <c r="F1025" s="301"/>
      <c r="G1025" s="302"/>
      <c r="H1025" s="301"/>
      <c r="I1025" s="302"/>
      <c r="J1025" s="301"/>
      <c r="K1025" s="302"/>
      <c r="L1025" s="301"/>
      <c r="M1025" s="302"/>
      <c r="N1025" s="301"/>
      <c r="O1025" s="302"/>
      <c r="P1025" s="301"/>
      <c r="Q1025" s="302"/>
      <c r="R1025" s="301"/>
      <c r="S1025" s="302"/>
      <c r="T1025" s="301"/>
      <c r="U1025" s="302"/>
      <c r="V1025" s="301"/>
      <c r="W1025" s="302"/>
      <c r="X1025" s="301"/>
      <c r="Y1025" s="302"/>
      <c r="Z1025" s="301"/>
      <c r="AA1025" s="302"/>
      <c r="AB1025" s="301"/>
      <c r="AC1025" s="302"/>
      <c r="AD1025" s="301"/>
      <c r="AE1025" s="302"/>
      <c r="AF1025" s="301"/>
      <c r="AG1025" s="302"/>
      <c r="AH1025" s="301"/>
      <c r="AI1025" s="302"/>
      <c r="AJ1025" s="301"/>
      <c r="AK1025" s="302"/>
      <c r="AL1025" s="301"/>
      <c r="AM1025" s="302"/>
      <c r="AN1025" s="301"/>
      <c r="AO1025" s="302"/>
      <c r="AP1025" s="301"/>
      <c r="AQ1025" s="302"/>
      <c r="AR1025" s="301"/>
      <c r="AS1025" s="302"/>
      <c r="AT1025" s="301"/>
      <c r="AU1025" s="302"/>
      <c r="AV1025" s="301"/>
      <c r="AW1025" s="302"/>
      <c r="AX1025" s="301"/>
      <c r="AY1025" s="302"/>
      <c r="AZ1025" s="301"/>
      <c r="BA1025" s="302"/>
      <c r="BB1025" s="301"/>
    </row>
    <row r="1026" spans="1:54" ht="14.25" customHeight="1" x14ac:dyDescent="0.25">
      <c r="A1026" s="322"/>
      <c r="B1026" s="301"/>
      <c r="C1026" s="302"/>
      <c r="D1026" s="301"/>
      <c r="E1026" s="302"/>
      <c r="F1026" s="301"/>
      <c r="G1026" s="302"/>
      <c r="H1026" s="301"/>
      <c r="I1026" s="302"/>
      <c r="J1026" s="301"/>
      <c r="K1026" s="302"/>
      <c r="L1026" s="301"/>
      <c r="M1026" s="302"/>
      <c r="N1026" s="301"/>
      <c r="O1026" s="302"/>
      <c r="P1026" s="301"/>
      <c r="Q1026" s="302"/>
      <c r="R1026" s="301"/>
      <c r="S1026" s="302"/>
      <c r="T1026" s="301"/>
      <c r="U1026" s="302"/>
      <c r="V1026" s="301"/>
      <c r="W1026" s="302"/>
      <c r="X1026" s="301"/>
      <c r="Y1026" s="302"/>
      <c r="Z1026" s="301"/>
      <c r="AA1026" s="302"/>
      <c r="AB1026" s="301"/>
      <c r="AC1026" s="302"/>
      <c r="AD1026" s="301"/>
      <c r="AE1026" s="302"/>
      <c r="AF1026" s="301"/>
      <c r="AG1026" s="302"/>
      <c r="AH1026" s="301"/>
      <c r="AI1026" s="302"/>
      <c r="AJ1026" s="301"/>
      <c r="AK1026" s="302"/>
      <c r="AL1026" s="301"/>
      <c r="AM1026" s="302"/>
      <c r="AN1026" s="301"/>
      <c r="AO1026" s="302"/>
      <c r="AP1026" s="301"/>
      <c r="AQ1026" s="302"/>
      <c r="AR1026" s="301"/>
      <c r="AS1026" s="302"/>
      <c r="AT1026" s="301"/>
      <c r="AU1026" s="302"/>
      <c r="AV1026" s="301"/>
      <c r="AW1026" s="302"/>
      <c r="AX1026" s="301"/>
      <c r="AY1026" s="302"/>
      <c r="AZ1026" s="301"/>
      <c r="BA1026" s="302"/>
      <c r="BB1026" s="301"/>
    </row>
    <row r="1027" spans="1:54" ht="14.25" customHeight="1" x14ac:dyDescent="0.25">
      <c r="A1027" s="322"/>
      <c r="B1027" s="301"/>
      <c r="C1027" s="302"/>
      <c r="D1027" s="301"/>
      <c r="E1027" s="302"/>
      <c r="F1027" s="301"/>
      <c r="G1027" s="302"/>
      <c r="H1027" s="301"/>
      <c r="I1027" s="302"/>
      <c r="J1027" s="301"/>
      <c r="K1027" s="302"/>
      <c r="L1027" s="301"/>
      <c r="M1027" s="302"/>
      <c r="N1027" s="301"/>
      <c r="O1027" s="302"/>
      <c r="P1027" s="301"/>
      <c r="Q1027" s="302"/>
      <c r="R1027" s="301"/>
      <c r="S1027" s="302"/>
      <c r="T1027" s="301"/>
      <c r="U1027" s="302"/>
      <c r="V1027" s="301"/>
      <c r="W1027" s="302"/>
      <c r="X1027" s="301"/>
      <c r="Y1027" s="302"/>
      <c r="Z1027" s="301"/>
      <c r="AA1027" s="302"/>
      <c r="AB1027" s="301"/>
      <c r="AC1027" s="302"/>
      <c r="AD1027" s="301"/>
      <c r="AE1027" s="302"/>
      <c r="AF1027" s="301"/>
      <c r="AG1027" s="302"/>
      <c r="AH1027" s="301"/>
      <c r="AI1027" s="302"/>
      <c r="AJ1027" s="301"/>
      <c r="AK1027" s="302"/>
      <c r="AL1027" s="301"/>
      <c r="AM1027" s="302"/>
      <c r="AN1027" s="301"/>
      <c r="AO1027" s="302"/>
      <c r="AP1027" s="301"/>
      <c r="AQ1027" s="302"/>
      <c r="AR1027" s="301"/>
      <c r="AS1027" s="302"/>
      <c r="AT1027" s="301"/>
      <c r="AU1027" s="302"/>
      <c r="AV1027" s="301"/>
      <c r="AW1027" s="302"/>
      <c r="AX1027" s="301"/>
      <c r="AY1027" s="302"/>
      <c r="AZ1027" s="301"/>
      <c r="BA1027" s="302"/>
      <c r="BB1027" s="301"/>
    </row>
    <row r="1028" spans="1:54" ht="14.25" customHeight="1" x14ac:dyDescent="0.25">
      <c r="A1028" s="322"/>
      <c r="B1028" s="301"/>
      <c r="C1028" s="302"/>
      <c r="D1028" s="301"/>
      <c r="E1028" s="302"/>
      <c r="F1028" s="301"/>
      <c r="G1028" s="302"/>
      <c r="H1028" s="301"/>
      <c r="I1028" s="302"/>
      <c r="J1028" s="301"/>
      <c r="K1028" s="302"/>
      <c r="L1028" s="301"/>
      <c r="M1028" s="302"/>
      <c r="N1028" s="301"/>
      <c r="O1028" s="302"/>
      <c r="P1028" s="301"/>
      <c r="Q1028" s="302"/>
      <c r="R1028" s="301"/>
      <c r="S1028" s="302"/>
      <c r="T1028" s="301"/>
      <c r="U1028" s="302"/>
      <c r="V1028" s="301"/>
      <c r="W1028" s="302"/>
      <c r="X1028" s="301"/>
      <c r="Y1028" s="302"/>
      <c r="Z1028" s="301"/>
      <c r="AA1028" s="302"/>
      <c r="AB1028" s="301"/>
      <c r="AC1028" s="302"/>
      <c r="AD1028" s="301"/>
      <c r="AE1028" s="302"/>
      <c r="AF1028" s="301"/>
      <c r="AG1028" s="302"/>
      <c r="AH1028" s="301"/>
      <c r="AI1028" s="302"/>
      <c r="AJ1028" s="301"/>
      <c r="AK1028" s="302"/>
      <c r="AL1028" s="301"/>
      <c r="AM1028" s="302"/>
      <c r="AN1028" s="301"/>
      <c r="AO1028" s="302"/>
      <c r="AP1028" s="301"/>
      <c r="AQ1028" s="302"/>
      <c r="AR1028" s="301"/>
      <c r="AS1028" s="302"/>
      <c r="AT1028" s="301"/>
      <c r="AU1028" s="302"/>
      <c r="AV1028" s="301"/>
      <c r="AW1028" s="302"/>
      <c r="AX1028" s="301"/>
      <c r="AY1028" s="302"/>
      <c r="AZ1028" s="301"/>
      <c r="BA1028" s="302"/>
      <c r="BB1028" s="301"/>
    </row>
    <row r="1029" spans="1:54" ht="14.25" customHeight="1" x14ac:dyDescent="0.25">
      <c r="A1029" s="322"/>
      <c r="B1029" s="301"/>
      <c r="C1029" s="302"/>
      <c r="D1029" s="301"/>
      <c r="E1029" s="302"/>
      <c r="F1029" s="301"/>
      <c r="G1029" s="302"/>
      <c r="H1029" s="301"/>
      <c r="I1029" s="302"/>
      <c r="J1029" s="301"/>
      <c r="K1029" s="302"/>
      <c r="L1029" s="301"/>
      <c r="M1029" s="302"/>
      <c r="N1029" s="301"/>
      <c r="O1029" s="302"/>
      <c r="P1029" s="301"/>
      <c r="Q1029" s="302"/>
      <c r="R1029" s="301"/>
      <c r="S1029" s="302"/>
      <c r="T1029" s="301"/>
      <c r="U1029" s="302"/>
      <c r="V1029" s="301"/>
      <c r="W1029" s="302"/>
      <c r="X1029" s="301"/>
      <c r="Y1029" s="302"/>
      <c r="Z1029" s="301"/>
      <c r="AA1029" s="302"/>
      <c r="AB1029" s="301"/>
      <c r="AC1029" s="302"/>
      <c r="AD1029" s="301"/>
      <c r="AE1029" s="302"/>
      <c r="AF1029" s="301"/>
      <c r="AG1029" s="302"/>
      <c r="AH1029" s="301"/>
      <c r="AI1029" s="302"/>
      <c r="AJ1029" s="301"/>
      <c r="AK1029" s="302"/>
      <c r="AL1029" s="301"/>
      <c r="AM1029" s="302"/>
      <c r="AN1029" s="301"/>
      <c r="AO1029" s="302"/>
      <c r="AP1029" s="301"/>
      <c r="AQ1029" s="302"/>
      <c r="AR1029" s="301"/>
      <c r="AS1029" s="302"/>
      <c r="AT1029" s="301"/>
      <c r="AU1029" s="302"/>
      <c r="AV1029" s="301"/>
      <c r="AW1029" s="302"/>
      <c r="AX1029" s="301"/>
      <c r="AY1029" s="302"/>
      <c r="AZ1029" s="301"/>
      <c r="BA1029" s="302"/>
      <c r="BB1029" s="301"/>
    </row>
    <row r="1030" spans="1:54" ht="14.25" customHeight="1" x14ac:dyDescent="0.25">
      <c r="A1030" s="322"/>
      <c r="B1030" s="301"/>
      <c r="C1030" s="302"/>
      <c r="D1030" s="301"/>
      <c r="E1030" s="302"/>
      <c r="F1030" s="301"/>
      <c r="G1030" s="302"/>
      <c r="H1030" s="301"/>
      <c r="I1030" s="302"/>
      <c r="J1030" s="301"/>
      <c r="K1030" s="302"/>
      <c r="L1030" s="301"/>
      <c r="M1030" s="302"/>
      <c r="N1030" s="301"/>
      <c r="O1030" s="302"/>
      <c r="P1030" s="301"/>
      <c r="Q1030" s="302"/>
      <c r="R1030" s="301"/>
      <c r="S1030" s="302"/>
      <c r="T1030" s="301"/>
      <c r="U1030" s="302"/>
      <c r="V1030" s="301"/>
      <c r="W1030" s="302"/>
      <c r="X1030" s="301"/>
      <c r="Y1030" s="302"/>
      <c r="Z1030" s="301"/>
      <c r="AA1030" s="302"/>
      <c r="AB1030" s="301"/>
      <c r="AC1030" s="302"/>
      <c r="AD1030" s="301"/>
      <c r="AE1030" s="302"/>
      <c r="AF1030" s="301"/>
      <c r="AG1030" s="302"/>
      <c r="AH1030" s="301"/>
      <c r="AI1030" s="302"/>
      <c r="AJ1030" s="301"/>
      <c r="AK1030" s="302"/>
      <c r="AL1030" s="301"/>
      <c r="AM1030" s="302"/>
      <c r="AN1030" s="301"/>
      <c r="AO1030" s="302"/>
      <c r="AP1030" s="301"/>
      <c r="AQ1030" s="302"/>
      <c r="AR1030" s="301"/>
      <c r="AS1030" s="302"/>
      <c r="AT1030" s="301"/>
      <c r="AU1030" s="302"/>
      <c r="AV1030" s="301"/>
      <c r="AW1030" s="302"/>
      <c r="AX1030" s="301"/>
      <c r="AY1030" s="302"/>
      <c r="AZ1030" s="301"/>
      <c r="BA1030" s="302"/>
      <c r="BB1030" s="301"/>
    </row>
    <row r="1031" spans="1:54" ht="14.25" customHeight="1" x14ac:dyDescent="0.25">
      <c r="A1031" s="322"/>
      <c r="B1031" s="301"/>
      <c r="C1031" s="302"/>
      <c r="D1031" s="301"/>
      <c r="E1031" s="302"/>
      <c r="F1031" s="301"/>
      <c r="G1031" s="302"/>
      <c r="H1031" s="301"/>
      <c r="I1031" s="302"/>
      <c r="J1031" s="301"/>
      <c r="K1031" s="302"/>
      <c r="L1031" s="301"/>
      <c r="M1031" s="302"/>
      <c r="N1031" s="301"/>
      <c r="O1031" s="302"/>
      <c r="P1031" s="301"/>
      <c r="Q1031" s="302"/>
      <c r="R1031" s="301"/>
      <c r="S1031" s="302"/>
      <c r="T1031" s="301"/>
      <c r="U1031" s="302"/>
      <c r="V1031" s="301"/>
      <c r="W1031" s="302"/>
      <c r="X1031" s="301"/>
      <c r="Y1031" s="302"/>
      <c r="Z1031" s="301"/>
      <c r="AA1031" s="302"/>
      <c r="AB1031" s="301"/>
      <c r="AC1031" s="302"/>
      <c r="AD1031" s="301"/>
      <c r="AE1031" s="302"/>
      <c r="AF1031" s="301"/>
      <c r="AG1031" s="302"/>
      <c r="AH1031" s="301"/>
      <c r="AI1031" s="302"/>
      <c r="AJ1031" s="301"/>
      <c r="AK1031" s="302"/>
      <c r="AL1031" s="301"/>
      <c r="AM1031" s="302"/>
      <c r="AN1031" s="301"/>
      <c r="AO1031" s="302"/>
      <c r="AP1031" s="301"/>
      <c r="AQ1031" s="302"/>
      <c r="AR1031" s="301"/>
      <c r="AS1031" s="302"/>
      <c r="AT1031" s="301"/>
      <c r="AU1031" s="302"/>
      <c r="AV1031" s="301"/>
      <c r="AW1031" s="302"/>
      <c r="AX1031" s="301"/>
      <c r="AY1031" s="302"/>
      <c r="AZ1031" s="301"/>
      <c r="BA1031" s="302"/>
      <c r="BB1031" s="301"/>
    </row>
    <row r="1032" spans="1:54" ht="14.25" customHeight="1" x14ac:dyDescent="0.25">
      <c r="A1032" s="322"/>
      <c r="B1032" s="301"/>
      <c r="C1032" s="302"/>
      <c r="D1032" s="301"/>
      <c r="E1032" s="302"/>
      <c r="F1032" s="301"/>
      <c r="G1032" s="302"/>
      <c r="H1032" s="301"/>
      <c r="I1032" s="302"/>
      <c r="J1032" s="301"/>
      <c r="K1032" s="302"/>
      <c r="L1032" s="301"/>
      <c r="M1032" s="302"/>
      <c r="N1032" s="301"/>
      <c r="O1032" s="302"/>
      <c r="P1032" s="301"/>
      <c r="Q1032" s="302"/>
      <c r="R1032" s="301"/>
      <c r="S1032" s="302"/>
      <c r="T1032" s="301"/>
      <c r="U1032" s="302"/>
      <c r="V1032" s="301"/>
      <c r="W1032" s="302"/>
      <c r="X1032" s="301"/>
      <c r="Y1032" s="302"/>
      <c r="Z1032" s="301"/>
      <c r="AA1032" s="302"/>
      <c r="AB1032" s="301"/>
      <c r="AC1032" s="302"/>
      <c r="AD1032" s="301"/>
      <c r="AE1032" s="302"/>
      <c r="AF1032" s="301"/>
      <c r="AG1032" s="302"/>
      <c r="AH1032" s="301"/>
      <c r="AI1032" s="302"/>
      <c r="AJ1032" s="301"/>
      <c r="AK1032" s="302"/>
      <c r="AL1032" s="301"/>
      <c r="AM1032" s="302"/>
      <c r="AN1032" s="301"/>
      <c r="AO1032" s="302"/>
      <c r="AP1032" s="301"/>
      <c r="AQ1032" s="302"/>
      <c r="AR1032" s="301"/>
      <c r="AS1032" s="302"/>
      <c r="AT1032" s="301"/>
      <c r="AU1032" s="302"/>
      <c r="AV1032" s="301"/>
      <c r="AW1032" s="302"/>
      <c r="AX1032" s="301"/>
      <c r="AY1032" s="302"/>
      <c r="AZ1032" s="301"/>
      <c r="BA1032" s="302"/>
      <c r="BB1032" s="301"/>
    </row>
    <row r="1033" spans="1:54" ht="14.25" customHeight="1" x14ac:dyDescent="0.25">
      <c r="A1033" s="322"/>
      <c r="B1033" s="301"/>
      <c r="C1033" s="302"/>
      <c r="D1033" s="301"/>
      <c r="E1033" s="302"/>
      <c r="F1033" s="301"/>
      <c r="G1033" s="302"/>
      <c r="H1033" s="301"/>
      <c r="I1033" s="302"/>
      <c r="J1033" s="301"/>
      <c r="K1033" s="302"/>
      <c r="L1033" s="301"/>
      <c r="M1033" s="302"/>
      <c r="N1033" s="301"/>
      <c r="O1033" s="302"/>
      <c r="P1033" s="301"/>
      <c r="Q1033" s="302"/>
      <c r="R1033" s="301"/>
      <c r="S1033" s="302"/>
      <c r="T1033" s="301"/>
      <c r="U1033" s="302"/>
      <c r="V1033" s="301"/>
      <c r="W1033" s="302"/>
      <c r="X1033" s="301"/>
      <c r="Y1033" s="302"/>
      <c r="Z1033" s="301"/>
      <c r="AA1033" s="302"/>
      <c r="AB1033" s="301"/>
      <c r="AC1033" s="302"/>
      <c r="AD1033" s="301"/>
      <c r="AE1033" s="302"/>
      <c r="AF1033" s="301"/>
      <c r="AG1033" s="302"/>
      <c r="AH1033" s="301"/>
      <c r="AI1033" s="302"/>
      <c r="AJ1033" s="301"/>
      <c r="AK1033" s="302"/>
      <c r="AL1033" s="301"/>
      <c r="AM1033" s="302"/>
      <c r="AN1033" s="301"/>
      <c r="AO1033" s="302"/>
      <c r="AP1033" s="301"/>
      <c r="AQ1033" s="302"/>
      <c r="AR1033" s="301"/>
      <c r="AS1033" s="302"/>
      <c r="AT1033" s="301"/>
      <c r="AU1033" s="302"/>
      <c r="AV1033" s="301"/>
      <c r="AW1033" s="302"/>
      <c r="AX1033" s="301"/>
      <c r="AY1033" s="302"/>
      <c r="AZ1033" s="301"/>
      <c r="BA1033" s="302"/>
      <c r="BB1033" s="301"/>
    </row>
    <row r="1034" spans="1:54" ht="14.25" customHeight="1" x14ac:dyDescent="0.25">
      <c r="A1034" s="322"/>
      <c r="B1034" s="301"/>
      <c r="C1034" s="302"/>
      <c r="D1034" s="301"/>
      <c r="E1034" s="302"/>
      <c r="F1034" s="301"/>
      <c r="G1034" s="302"/>
      <c r="H1034" s="301"/>
      <c r="I1034" s="302"/>
      <c r="J1034" s="301"/>
      <c r="K1034" s="302"/>
      <c r="L1034" s="301"/>
      <c r="M1034" s="302"/>
      <c r="N1034" s="301"/>
      <c r="O1034" s="302"/>
      <c r="P1034" s="301"/>
      <c r="Q1034" s="302"/>
      <c r="R1034" s="301"/>
      <c r="S1034" s="302"/>
      <c r="T1034" s="301"/>
      <c r="U1034" s="302"/>
      <c r="V1034" s="301"/>
      <c r="W1034" s="302"/>
      <c r="X1034" s="301"/>
      <c r="Y1034" s="302"/>
      <c r="Z1034" s="301"/>
      <c r="AA1034" s="302"/>
      <c r="AB1034" s="301"/>
      <c r="AC1034" s="302"/>
      <c r="AD1034" s="301"/>
      <c r="AE1034" s="302"/>
      <c r="AF1034" s="301"/>
      <c r="AG1034" s="302"/>
      <c r="AH1034" s="301"/>
      <c r="AI1034" s="302"/>
      <c r="AJ1034" s="301"/>
      <c r="AK1034" s="302"/>
      <c r="AL1034" s="301"/>
      <c r="AM1034" s="302"/>
      <c r="AN1034" s="301"/>
      <c r="AO1034" s="302"/>
      <c r="AP1034" s="301"/>
      <c r="AQ1034" s="302"/>
      <c r="AR1034" s="301"/>
      <c r="AS1034" s="302"/>
      <c r="AT1034" s="301"/>
      <c r="AU1034" s="302"/>
      <c r="AV1034" s="301"/>
      <c r="AW1034" s="302"/>
      <c r="AX1034" s="301"/>
      <c r="AY1034" s="302"/>
      <c r="AZ1034" s="301"/>
      <c r="BA1034" s="302"/>
      <c r="BB1034" s="301"/>
    </row>
    <row r="1035" spans="1:54" ht="14.25" customHeight="1" x14ac:dyDescent="0.25">
      <c r="A1035" s="322"/>
      <c r="B1035" s="301"/>
      <c r="C1035" s="302"/>
      <c r="D1035" s="301"/>
      <c r="E1035" s="302"/>
      <c r="F1035" s="301"/>
      <c r="G1035" s="302"/>
      <c r="H1035" s="301"/>
      <c r="I1035" s="302"/>
      <c r="J1035" s="301"/>
      <c r="K1035" s="302"/>
      <c r="L1035" s="301"/>
      <c r="M1035" s="302"/>
      <c r="N1035" s="301"/>
      <c r="O1035" s="302"/>
      <c r="P1035" s="301"/>
      <c r="Q1035" s="302"/>
      <c r="R1035" s="301"/>
      <c r="S1035" s="302"/>
      <c r="T1035" s="301"/>
      <c r="U1035" s="302"/>
      <c r="V1035" s="301"/>
      <c r="W1035" s="302"/>
      <c r="X1035" s="301"/>
      <c r="Y1035" s="302"/>
      <c r="Z1035" s="301"/>
      <c r="AA1035" s="302"/>
      <c r="AB1035" s="301"/>
      <c r="AC1035" s="302"/>
      <c r="AD1035" s="301"/>
      <c r="AE1035" s="302"/>
      <c r="AF1035" s="301"/>
      <c r="AG1035" s="302"/>
      <c r="AH1035" s="301"/>
      <c r="AI1035" s="302"/>
      <c r="AJ1035" s="301"/>
      <c r="AK1035" s="302"/>
      <c r="AL1035" s="301"/>
      <c r="AM1035" s="302"/>
      <c r="AN1035" s="301"/>
      <c r="AO1035" s="302"/>
      <c r="AP1035" s="301"/>
      <c r="AQ1035" s="302"/>
      <c r="AR1035" s="301"/>
      <c r="AS1035" s="302"/>
      <c r="AT1035" s="301"/>
      <c r="AU1035" s="302"/>
      <c r="AV1035" s="301"/>
      <c r="AW1035" s="302"/>
      <c r="AX1035" s="301"/>
      <c r="AY1035" s="302"/>
      <c r="AZ1035" s="301"/>
      <c r="BA1035" s="302"/>
      <c r="BB1035" s="301"/>
    </row>
    <row r="1036" spans="1:54" ht="14.25" customHeight="1" x14ac:dyDescent="0.25">
      <c r="A1036" s="322"/>
      <c r="B1036" s="301"/>
      <c r="C1036" s="302"/>
      <c r="D1036" s="301"/>
      <c r="E1036" s="302"/>
      <c r="F1036" s="301"/>
      <c r="G1036" s="302"/>
      <c r="H1036" s="301"/>
      <c r="I1036" s="302"/>
      <c r="J1036" s="301"/>
      <c r="K1036" s="302"/>
      <c r="L1036" s="301"/>
      <c r="M1036" s="302"/>
      <c r="N1036" s="301"/>
      <c r="O1036" s="302"/>
      <c r="P1036" s="301"/>
      <c r="Q1036" s="302"/>
      <c r="R1036" s="301"/>
      <c r="S1036" s="302"/>
      <c r="T1036" s="301"/>
      <c r="U1036" s="302"/>
      <c r="V1036" s="301"/>
      <c r="W1036" s="302"/>
      <c r="X1036" s="301"/>
      <c r="Y1036" s="302"/>
      <c r="Z1036" s="301"/>
      <c r="AA1036" s="302"/>
      <c r="AB1036" s="301"/>
      <c r="AC1036" s="302"/>
      <c r="AD1036" s="301"/>
      <c r="AE1036" s="302"/>
      <c r="AF1036" s="301"/>
      <c r="AG1036" s="302"/>
      <c r="AH1036" s="301"/>
      <c r="AI1036" s="302"/>
      <c r="AJ1036" s="301"/>
      <c r="AK1036" s="302"/>
      <c r="AL1036" s="301"/>
      <c r="AM1036" s="302"/>
      <c r="AN1036" s="301"/>
      <c r="AO1036" s="302"/>
      <c r="AP1036" s="301"/>
      <c r="AQ1036" s="302"/>
      <c r="AR1036" s="301"/>
      <c r="AS1036" s="302"/>
      <c r="AT1036" s="301"/>
      <c r="AU1036" s="302"/>
      <c r="AV1036" s="301"/>
      <c r="AW1036" s="302"/>
      <c r="AX1036" s="301"/>
      <c r="AY1036" s="302"/>
      <c r="AZ1036" s="301"/>
      <c r="BA1036" s="302"/>
      <c r="BB1036" s="301"/>
    </row>
    <row r="1037" spans="1:54" ht="14.25" customHeight="1" x14ac:dyDescent="0.25">
      <c r="A1037" s="322"/>
      <c r="B1037" s="301"/>
      <c r="C1037" s="302"/>
      <c r="D1037" s="301"/>
      <c r="E1037" s="302"/>
      <c r="F1037" s="301"/>
      <c r="G1037" s="302"/>
      <c r="H1037" s="301"/>
      <c r="I1037" s="302"/>
      <c r="J1037" s="301"/>
      <c r="K1037" s="302"/>
      <c r="L1037" s="301"/>
      <c r="M1037" s="302"/>
      <c r="N1037" s="301"/>
      <c r="O1037" s="302"/>
      <c r="P1037" s="301"/>
      <c r="Q1037" s="302"/>
      <c r="R1037" s="301"/>
      <c r="S1037" s="302"/>
      <c r="T1037" s="301"/>
      <c r="U1037" s="302"/>
      <c r="V1037" s="301"/>
      <c r="W1037" s="302"/>
      <c r="X1037" s="301"/>
      <c r="Y1037" s="302"/>
      <c r="Z1037" s="301"/>
      <c r="AA1037" s="302"/>
      <c r="AB1037" s="301"/>
      <c r="AC1037" s="302"/>
      <c r="AD1037" s="301"/>
      <c r="AE1037" s="302"/>
      <c r="AF1037" s="301"/>
      <c r="AG1037" s="302"/>
      <c r="AH1037" s="301"/>
      <c r="AI1037" s="302"/>
      <c r="AJ1037" s="301"/>
      <c r="AK1037" s="302"/>
      <c r="AL1037" s="301"/>
      <c r="AM1037" s="302"/>
      <c r="AN1037" s="301"/>
      <c r="AO1037" s="302"/>
      <c r="AP1037" s="301"/>
      <c r="AQ1037" s="302"/>
      <c r="AR1037" s="301"/>
      <c r="AS1037" s="302"/>
      <c r="AT1037" s="301"/>
      <c r="AU1037" s="302"/>
      <c r="AV1037" s="301"/>
      <c r="AW1037" s="302"/>
      <c r="AX1037" s="301"/>
      <c r="AY1037" s="302"/>
      <c r="AZ1037" s="301"/>
      <c r="BA1037" s="302"/>
      <c r="BB1037" s="301"/>
    </row>
    <row r="1038" spans="1:54" ht="14.25" customHeight="1" x14ac:dyDescent="0.25">
      <c r="A1038" s="322"/>
      <c r="B1038" s="301"/>
      <c r="C1038" s="302"/>
      <c r="D1038" s="301"/>
      <c r="E1038" s="302"/>
      <c r="F1038" s="301"/>
      <c r="G1038" s="302"/>
      <c r="H1038" s="301"/>
      <c r="I1038" s="302"/>
      <c r="J1038" s="301"/>
      <c r="K1038" s="302"/>
      <c r="L1038" s="301"/>
      <c r="M1038" s="302"/>
      <c r="N1038" s="301"/>
      <c r="O1038" s="302"/>
      <c r="P1038" s="301"/>
      <c r="Q1038" s="302"/>
      <c r="R1038" s="301"/>
      <c r="S1038" s="302"/>
      <c r="T1038" s="301"/>
      <c r="U1038" s="302"/>
      <c r="V1038" s="301"/>
      <c r="W1038" s="302"/>
      <c r="X1038" s="301"/>
      <c r="Y1038" s="302"/>
      <c r="Z1038" s="301"/>
      <c r="AA1038" s="302"/>
      <c r="AB1038" s="301"/>
      <c r="AC1038" s="302"/>
      <c r="AD1038" s="301"/>
      <c r="AE1038" s="302"/>
      <c r="AF1038" s="301"/>
      <c r="AG1038" s="302"/>
      <c r="AH1038" s="301"/>
      <c r="AI1038" s="302"/>
      <c r="AJ1038" s="301"/>
      <c r="AK1038" s="302"/>
      <c r="AL1038" s="301"/>
      <c r="AM1038" s="302"/>
      <c r="AN1038" s="301"/>
      <c r="AO1038" s="302"/>
      <c r="AP1038" s="301"/>
      <c r="AQ1038" s="302"/>
      <c r="AR1038" s="301"/>
      <c r="AS1038" s="302"/>
      <c r="AT1038" s="301"/>
      <c r="AU1038" s="302"/>
      <c r="AV1038" s="301"/>
      <c r="AW1038" s="302"/>
      <c r="AX1038" s="301"/>
      <c r="AY1038" s="302"/>
      <c r="AZ1038" s="301"/>
      <c r="BA1038" s="302"/>
      <c r="BB1038" s="301"/>
    </row>
    <row r="1039" spans="1:54" ht="14.25" customHeight="1" x14ac:dyDescent="0.25">
      <c r="A1039" s="322"/>
      <c r="B1039" s="301"/>
      <c r="C1039" s="302"/>
      <c r="D1039" s="301"/>
      <c r="E1039" s="302"/>
      <c r="F1039" s="301"/>
      <c r="G1039" s="302"/>
      <c r="H1039" s="301"/>
      <c r="I1039" s="302"/>
      <c r="J1039" s="301"/>
      <c r="K1039" s="302"/>
      <c r="L1039" s="301"/>
      <c r="M1039" s="302"/>
      <c r="N1039" s="301"/>
      <c r="O1039" s="302"/>
      <c r="P1039" s="301"/>
      <c r="Q1039" s="302"/>
      <c r="R1039" s="301"/>
      <c r="S1039" s="302"/>
      <c r="T1039" s="301"/>
      <c r="U1039" s="302"/>
      <c r="V1039" s="301"/>
      <c r="W1039" s="302"/>
      <c r="X1039" s="301"/>
      <c r="Y1039" s="302"/>
      <c r="Z1039" s="301"/>
      <c r="AA1039" s="302"/>
      <c r="AB1039" s="301"/>
      <c r="AC1039" s="302"/>
      <c r="AD1039" s="301"/>
      <c r="AE1039" s="302"/>
      <c r="AF1039" s="301"/>
      <c r="AG1039" s="302"/>
      <c r="AH1039" s="301"/>
      <c r="AI1039" s="302"/>
      <c r="AJ1039" s="301"/>
      <c r="AK1039" s="302"/>
      <c r="AL1039" s="301"/>
      <c r="AM1039" s="302"/>
      <c r="AN1039" s="301"/>
      <c r="AO1039" s="302"/>
      <c r="AP1039" s="301"/>
      <c r="AQ1039" s="302"/>
      <c r="AR1039" s="301"/>
      <c r="AS1039" s="302"/>
      <c r="AT1039" s="301"/>
      <c r="AU1039" s="302"/>
      <c r="AV1039" s="301"/>
      <c r="AW1039" s="302"/>
      <c r="AX1039" s="301"/>
      <c r="AY1039" s="302"/>
      <c r="AZ1039" s="301"/>
      <c r="BA1039" s="302"/>
      <c r="BB1039" s="301"/>
    </row>
    <row r="1040" spans="1:54" ht="14.25" customHeight="1" x14ac:dyDescent="0.25">
      <c r="A1040" s="322"/>
      <c r="B1040" s="303"/>
      <c r="C1040" s="302"/>
      <c r="D1040" s="303"/>
      <c r="E1040" s="302"/>
      <c r="F1040" s="303"/>
      <c r="G1040" s="302"/>
      <c r="H1040" s="303"/>
      <c r="I1040" s="302"/>
      <c r="J1040" s="303"/>
      <c r="K1040" s="302"/>
      <c r="L1040" s="303"/>
      <c r="M1040" s="302"/>
      <c r="N1040" s="303"/>
      <c r="O1040" s="302"/>
      <c r="P1040" s="303"/>
      <c r="Q1040" s="302"/>
      <c r="R1040" s="303"/>
      <c r="S1040" s="302"/>
      <c r="T1040" s="303"/>
      <c r="U1040" s="302"/>
      <c r="V1040" s="303"/>
      <c r="W1040" s="302"/>
      <c r="X1040" s="303"/>
      <c r="Y1040" s="302"/>
      <c r="Z1040" s="303"/>
      <c r="AA1040" s="302"/>
      <c r="AB1040" s="303"/>
      <c r="AC1040" s="302"/>
      <c r="AD1040" s="303"/>
      <c r="AE1040" s="302"/>
      <c r="AF1040" s="303"/>
      <c r="AG1040" s="302"/>
      <c r="AH1040" s="303"/>
      <c r="AI1040" s="302"/>
      <c r="AJ1040" s="303"/>
      <c r="AK1040" s="302"/>
      <c r="AL1040" s="303"/>
      <c r="AM1040" s="302"/>
      <c r="AN1040" s="303"/>
      <c r="AO1040" s="302"/>
      <c r="AP1040" s="303"/>
      <c r="AQ1040" s="302"/>
      <c r="AR1040" s="303"/>
      <c r="AS1040" s="302"/>
      <c r="AT1040" s="303"/>
      <c r="AU1040" s="302"/>
      <c r="AV1040" s="303"/>
      <c r="AW1040" s="302"/>
      <c r="AX1040" s="303"/>
      <c r="AY1040" s="302"/>
      <c r="AZ1040" s="303"/>
      <c r="BA1040" s="302"/>
      <c r="BB1040" s="303"/>
    </row>
  </sheetData>
  <mergeCells count="1">
    <mergeCell ref="B202:C202"/>
  </mergeCells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59CA4"/>
  </sheetPr>
  <dimension ref="A1:BB1000"/>
  <sheetViews>
    <sheetView workbookViewId="0">
      <pane ySplit="1" topLeftCell="A2" activePane="bottomLeft" state="frozen"/>
      <selection pane="bottomLeft" activeCell="M27" sqref="M27"/>
    </sheetView>
  </sheetViews>
  <sheetFormatPr defaultColWidth="12.625" defaultRowHeight="15" customHeight="1" x14ac:dyDescent="0.2"/>
  <cols>
    <col min="1" max="1" width="21.125" customWidth="1"/>
    <col min="2" max="52" width="8.125" customWidth="1"/>
    <col min="53" max="53" width="7.625" customWidth="1"/>
    <col min="54" max="54" width="11" customWidth="1"/>
  </cols>
  <sheetData>
    <row r="1" spans="1:54" ht="14.25" customHeight="1" x14ac:dyDescent="0.25">
      <c r="A1" s="236" t="s">
        <v>1087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</row>
    <row r="2" spans="1:54" ht="14.25" customHeight="1" x14ac:dyDescent="0.25">
      <c r="A2" s="241" t="s">
        <v>5</v>
      </c>
      <c r="B2" s="242">
        <f>('Norm. ekonomicka prieviazanost'!B2+'Norm. neekonomicka previazanost'!B2)/'Celkova previazanost'!$BB2</f>
        <v>0</v>
      </c>
      <c r="C2" s="243">
        <f>('Norm. ekonomicka prieviazanost'!C2+'Norm. neekonomicka previazanost'!C2)/'Celkova previazanost'!$BB2</f>
        <v>6.8016271267924578E-3</v>
      </c>
      <c r="D2" s="243">
        <f>('Norm. ekonomicka prieviazanost'!D2+'Norm. neekonomicka previazanost'!D2)/'Celkova previazanost'!$BB2</f>
        <v>6.1427419683708021E-3</v>
      </c>
      <c r="E2" s="243">
        <f>('Norm. ekonomicka prieviazanost'!E2+'Norm. neekonomicka previazanost'!E2)/'Celkova previazanost'!$BB2</f>
        <v>2.0284607384897083E-2</v>
      </c>
      <c r="F2" s="243">
        <f>('Norm. ekonomicka prieviazanost'!F2+'Norm. neekonomicka previazanost'!F2)/'Celkova previazanost'!$BB2</f>
        <v>1.1255407988266682E-2</v>
      </c>
      <c r="G2" s="243">
        <f>('Norm. ekonomicka prieviazanost'!G2+'Norm. neekonomicka previazanost'!G2)/'Celkova previazanost'!$BB2</f>
        <v>3.0997365595664596E-2</v>
      </c>
      <c r="H2" s="243">
        <f>('Norm. ekonomicka prieviazanost'!H2+'Norm. neekonomicka previazanost'!H2)/'Celkova previazanost'!$BB2</f>
        <v>2.2255674051091277E-2</v>
      </c>
      <c r="I2" s="243">
        <f>('Norm. ekonomicka prieviazanost'!I2+'Norm. neekonomicka previazanost'!I2)/'Celkova previazanost'!$BB2</f>
        <v>4.3495641298475548E-3</v>
      </c>
      <c r="J2" s="243">
        <f>('Norm. ekonomicka prieviazanost'!J2+'Norm. neekonomicka previazanost'!J2)/'Celkova previazanost'!$BB2</f>
        <v>3.4109595172603056E-2</v>
      </c>
      <c r="K2" s="243">
        <f>('Norm. ekonomicka prieviazanost'!K2+'Norm. neekonomicka previazanost'!K2)/'Celkova previazanost'!$BB2</f>
        <v>1.5143315257466289E-2</v>
      </c>
      <c r="L2" s="243">
        <f>('Norm. ekonomicka prieviazanost'!L2+'Norm. neekonomicka previazanost'!L2)/'Celkova previazanost'!$BB2</f>
        <v>1.1879389027156462E-2</v>
      </c>
      <c r="M2" s="243">
        <f>('Norm. ekonomicka prieviazanost'!M2+'Norm. neekonomicka previazanost'!M2)/'Celkova previazanost'!$BB2</f>
        <v>1.0690829954354325E-2</v>
      </c>
      <c r="N2" s="243">
        <f>('Norm. ekonomicka prieviazanost'!N2+'Norm. neekonomicka previazanost'!N2)/'Celkova previazanost'!$BB2</f>
        <v>2.6933563245697026E-2</v>
      </c>
      <c r="O2" s="243">
        <f>('Norm. ekonomicka prieviazanost'!O2+'Norm. neekonomicka previazanost'!O2)/'Celkova previazanost'!$BB2</f>
        <v>9.7338968032780707E-2</v>
      </c>
      <c r="P2" s="243">
        <f>('Norm. ekonomicka prieviazanost'!P2+'Norm. neekonomicka previazanost'!P2)/'Celkova previazanost'!$BB2</f>
        <v>1.8646224077241924E-2</v>
      </c>
      <c r="Q2" s="243">
        <f>('Norm. ekonomicka prieviazanost'!Q2+'Norm. neekonomicka previazanost'!Q2)/'Celkova previazanost'!$BB2</f>
        <v>1.9680153638682304E-2</v>
      </c>
      <c r="R2" s="243">
        <f>('Norm. ekonomicka prieviazanost'!R2+'Norm. neekonomicka previazanost'!R2)/'Celkova previazanost'!$BB2</f>
        <v>1.478304551669303E-2</v>
      </c>
      <c r="S2" s="243">
        <f>('Norm. ekonomicka prieviazanost'!S2+'Norm. neekonomicka previazanost'!S2)/'Celkova previazanost'!$BB2</f>
        <v>6.6361559870197154E-3</v>
      </c>
      <c r="T2" s="243">
        <f>('Norm. ekonomicka prieviazanost'!T2+'Norm. neekonomicka previazanost'!T2)/'Celkova previazanost'!$BB2</f>
        <v>1.2553838979877132E-2</v>
      </c>
      <c r="U2" s="243">
        <f>('Norm. ekonomicka prieviazanost'!U2+'Norm. neekonomicka previazanost'!U2)/'Celkova previazanost'!$BB2</f>
        <v>6.7099206872524991E-3</v>
      </c>
      <c r="V2" s="243">
        <f>('Norm. ekonomicka prieviazanost'!V2+'Norm. neekonomicka previazanost'!V2)/'Celkova previazanost'!$BB2</f>
        <v>1.2767514254304727E-2</v>
      </c>
      <c r="W2" s="243">
        <f>('Norm. ekonomicka prieviazanost'!W2+'Norm. neekonomicka previazanost'!W2)/'Celkova previazanost'!$BB2</f>
        <v>1.0507120630255712E-2</v>
      </c>
      <c r="X2" s="243">
        <f>('Norm. ekonomicka prieviazanost'!X2+'Norm. neekonomicka previazanost'!X2)/'Celkova previazanost'!$BB2</f>
        <v>6.090499265546734E-3</v>
      </c>
      <c r="Y2" s="243">
        <f>('Norm. ekonomicka prieviazanost'!Y2+'Norm. neekonomicka previazanost'!Y2)/'Celkova previazanost'!$BB2</f>
        <v>1.0737189706689229E-2</v>
      </c>
      <c r="Z2" s="243">
        <f>('Norm. ekonomicka prieviazanost'!Z2+'Norm. neekonomicka previazanost'!Z2)/'Celkova previazanost'!$BB2</f>
        <v>5.6781166562326207E-3</v>
      </c>
      <c r="AA2" s="243">
        <f>('Norm. ekonomicka prieviazanost'!AA2+'Norm. neekonomicka previazanost'!AA2)/'Celkova previazanost'!$BB2</f>
        <v>9.0404616184990415E-3</v>
      </c>
      <c r="AB2" s="243">
        <f>('Norm. ekonomicka prieviazanost'!AB2+'Norm. neekonomicka previazanost'!AB2)/'Celkova previazanost'!$BB2</f>
        <v>3.8870131009961506E-3</v>
      </c>
      <c r="AC2" s="243">
        <f>('Norm. ekonomicka prieviazanost'!AC2+'Norm. neekonomicka previazanost'!AC2)/'Celkova previazanost'!$BB2</f>
        <v>1.2220703846857011E-2</v>
      </c>
      <c r="AD2" s="243">
        <f>('Norm. ekonomicka prieviazanost'!AD2+'Norm. neekonomicka previazanost'!AD2)/'Celkova previazanost'!$BB2</f>
        <v>1.0810476903091931E-2</v>
      </c>
      <c r="AE2" s="243">
        <f>('Norm. ekonomicka prieviazanost'!AE2+'Norm. neekonomicka previazanost'!AE2)/'Celkova previazanost'!$BB2</f>
        <v>1.3622785853598541E-2</v>
      </c>
      <c r="AF2" s="243">
        <f>('Norm. ekonomicka prieviazanost'!AF2+'Norm. neekonomicka previazanost'!AF2)/'Celkova previazanost'!$BB2</f>
        <v>2.8467149834959099E-2</v>
      </c>
      <c r="AG2" s="243">
        <f>('Norm. ekonomicka prieviazanost'!AG2+'Norm. neekonomicka previazanost'!AG2)/'Celkova previazanost'!$BB2</f>
        <v>7.3197541984783825E-3</v>
      </c>
      <c r="AH2" s="243">
        <f>('Norm. ekonomicka prieviazanost'!AH2+'Norm. neekonomicka previazanost'!AH2)/'Celkova previazanost'!$BB2</f>
        <v>3.8544473167544453E-2</v>
      </c>
      <c r="AI2" s="243">
        <f>('Norm. ekonomicka prieviazanost'!AI2+'Norm. neekonomicka previazanost'!AI2)/'Celkova previazanost'!$BB2</f>
        <v>1.0325833611388183E-2</v>
      </c>
      <c r="AJ2" s="243">
        <f>('Norm. ekonomicka prieviazanost'!AJ2+'Norm. neekonomicka previazanost'!AJ2)/'Celkova previazanost'!$BB2</f>
        <v>3.6715720282284141E-3</v>
      </c>
      <c r="AK2" s="243">
        <f>('Norm. ekonomicka prieviazanost'!AK2+'Norm. neekonomicka previazanost'!AK2)/'Celkova previazanost'!$BB2</f>
        <v>2.1792421030719041E-2</v>
      </c>
      <c r="AL2" s="243">
        <f>('Norm. ekonomicka prieviazanost'!AL2+'Norm. neekonomicka previazanost'!AL2)/'Celkova previazanost'!$BB2</f>
        <v>1.1899149638314675E-2</v>
      </c>
      <c r="AM2" s="243">
        <f>('Norm. ekonomicka prieviazanost'!AM2+'Norm. neekonomicka previazanost'!AM2)/'Celkova previazanost'!$BB2</f>
        <v>2.3838966399977478E-2</v>
      </c>
      <c r="AN2" s="243">
        <f>('Norm. ekonomicka prieviazanost'!AN2+'Norm. neekonomicka previazanost'!AN2)/'Celkova previazanost'!$BB2</f>
        <v>2.8348096669125633E-2</v>
      </c>
      <c r="AO2" s="243">
        <f>('Norm. ekonomicka prieviazanost'!AO2+'Norm. neekonomicka previazanost'!AO2)/'Celkova previazanost'!$BB2</f>
        <v>1.7634716846991281E-2</v>
      </c>
      <c r="AP2" s="243">
        <f>('Norm. ekonomicka prieviazanost'!AP2+'Norm. neekonomicka previazanost'!AP2)/'Celkova previazanost'!$BB2</f>
        <v>2.1047738543999602E-2</v>
      </c>
      <c r="AQ2" s="243">
        <f>('Norm. ekonomicka prieviazanost'!AQ2+'Norm. neekonomicka previazanost'!AQ2)/'Celkova previazanost'!$BB2</f>
        <v>1.9506190612082409E-2</v>
      </c>
      <c r="AR2" s="243">
        <f>('Norm. ekonomicka prieviazanost'!AR2+'Norm. neekonomicka previazanost'!AR2)/'Celkova previazanost'!$BB2</f>
        <v>1.4904679132660036E-2</v>
      </c>
      <c r="AS2" s="243">
        <f>('Norm. ekonomicka prieviazanost'!AS2+'Norm. neekonomicka previazanost'!AS2)/'Celkova previazanost'!$BB2</f>
        <v>1.6954258133231492E-2</v>
      </c>
      <c r="AT2" s="243">
        <f>('Norm. ekonomicka prieviazanost'!AT2+'Norm. neekonomicka previazanost'!AT2)/'Celkova previazanost'!$BB2</f>
        <v>6.1191554317969431E-2</v>
      </c>
      <c r="AU2" s="243">
        <f>('Norm. ekonomicka prieviazanost'!AU2+'Norm. neekonomicka previazanost'!AU2)/'Celkova previazanost'!$BB2</f>
        <v>2.8178870193869787E-2</v>
      </c>
      <c r="AV2" s="243">
        <f>('Norm. ekonomicka prieviazanost'!AV2+'Norm. neekonomicka previazanost'!AV2)/'Celkova previazanost'!$BB2</f>
        <v>2.1976990770283492E-2</v>
      </c>
      <c r="AW2" s="243">
        <f>('Norm. ekonomicka prieviazanost'!AW2+'Norm. neekonomicka previazanost'!AW2)/'Celkova previazanost'!$BB2</f>
        <v>1.4930314437050096E-2</v>
      </c>
      <c r="AX2" s="243">
        <f>('Norm. ekonomicka prieviazanost'!AX2+'Norm. neekonomicka previazanost'!AX2)/'Celkova previazanost'!$BB2</f>
        <v>8.0875822612949635E-2</v>
      </c>
      <c r="AY2" s="243">
        <f>('Norm. ekonomicka prieviazanost'!AY2+'Norm. neekonomicka previazanost'!AY2)/'Celkova previazanost'!$BB2</f>
        <v>3.8524387516927848E-2</v>
      </c>
      <c r="AZ2" s="243">
        <f>('Norm. ekonomicka prieviazanost'!AZ2+'Norm. neekonomicka previazanost'!AZ2)/'Celkova previazanost'!$BB2</f>
        <v>1.7513190645422869E-2</v>
      </c>
      <c r="BB2" s="244">
        <f t="shared" ref="BB2:BB52" si="0">SUM(B2:AZ2)</f>
        <v>0.99999999999999989</v>
      </c>
    </row>
    <row r="3" spans="1:54" ht="14.25" customHeight="1" x14ac:dyDescent="0.25">
      <c r="A3" s="245" t="s">
        <v>6</v>
      </c>
      <c r="B3" s="243">
        <f>('Norm. ekonomicka prieviazanost'!B3+'Norm. neekonomicka previazanost'!B3)/'Celkova previazanost'!$BB3</f>
        <v>7.555776183793831E-3</v>
      </c>
      <c r="C3" s="242">
        <f>('Norm. ekonomicka prieviazanost'!C3+'Norm. neekonomicka previazanost'!C3)/'Celkova previazanost'!$BB3</f>
        <v>0</v>
      </c>
      <c r="D3" s="243">
        <f>('Norm. ekonomicka prieviazanost'!D3+'Norm. neekonomicka previazanost'!D3)/'Celkova previazanost'!$BB3</f>
        <v>1.6160277806254897E-2</v>
      </c>
      <c r="E3" s="243">
        <f>('Norm. ekonomicka prieviazanost'!E3+'Norm. neekonomicka previazanost'!E3)/'Celkova previazanost'!$BB3</f>
        <v>1.9171613253722269E-2</v>
      </c>
      <c r="F3" s="243">
        <f>('Norm. ekonomicka prieviazanost'!F3+'Norm. neekonomicka previazanost'!F3)/'Celkova previazanost'!$BB3</f>
        <v>9.1082975690080267E-2</v>
      </c>
      <c r="G3" s="243">
        <f>('Norm. ekonomicka prieviazanost'!G3+'Norm. neekonomicka previazanost'!G3)/'Celkova previazanost'!$BB3</f>
        <v>1.0743375742066311E-2</v>
      </c>
      <c r="H3" s="243">
        <f>('Norm. ekonomicka prieviazanost'!H3+'Norm. neekonomicka previazanost'!H3)/'Celkova previazanost'!$BB3</f>
        <v>1.1941731123000241E-2</v>
      </c>
      <c r="I3" s="243">
        <f>('Norm. ekonomicka prieviazanost'!I3+'Norm. neekonomicka previazanost'!I3)/'Celkova previazanost'!$BB3</f>
        <v>0.10032228227631375</v>
      </c>
      <c r="J3" s="243">
        <f>('Norm. ekonomicka prieviazanost'!J3+'Norm. neekonomicka previazanost'!J3)/'Celkova previazanost'!$BB3</f>
        <v>4.7468145225154613E-2</v>
      </c>
      <c r="K3" s="243">
        <f>('Norm. ekonomicka prieviazanost'!K3+'Norm. neekonomicka previazanost'!K3)/'Celkova previazanost'!$BB3</f>
        <v>1.3161270895046278E-2</v>
      </c>
      <c r="L3" s="243">
        <f>('Norm. ekonomicka prieviazanost'!L3+'Norm. neekonomicka previazanost'!L3)/'Celkova previazanost'!$BB3</f>
        <v>7.8684697849515026E-3</v>
      </c>
      <c r="M3" s="243">
        <f>('Norm. ekonomicka prieviazanost'!M3+'Norm. neekonomicka previazanost'!M3)/'Celkova previazanost'!$BB3</f>
        <v>1.2730506755985612E-2</v>
      </c>
      <c r="N3" s="243">
        <f>('Norm. ekonomicka prieviazanost'!N3+'Norm. neekonomicka previazanost'!N3)/'Celkova previazanost'!$BB3</f>
        <v>2.3813585157963682E-2</v>
      </c>
      <c r="O3" s="243">
        <f>('Norm. ekonomicka prieviazanost'!O3+'Norm. neekonomicka previazanost'!O3)/'Celkova previazanost'!$BB3</f>
        <v>1.0934486623066267E-2</v>
      </c>
      <c r="P3" s="243">
        <f>('Norm. ekonomicka prieviazanost'!P3+'Norm. neekonomicka previazanost'!P3)/'Celkova previazanost'!$BB3</f>
        <v>2.0879151352736821E-2</v>
      </c>
      <c r="Q3" s="243">
        <f>('Norm. ekonomicka prieviazanost'!Q3+'Norm. neekonomicka previazanost'!Q3)/'Celkova previazanost'!$BB3</f>
        <v>7.3262433057680277E-3</v>
      </c>
      <c r="R3" s="243">
        <f>('Norm. ekonomicka prieviazanost'!R3+'Norm. neekonomicka previazanost'!R3)/'Celkova previazanost'!$BB3</f>
        <v>2.3497416078182135E-2</v>
      </c>
      <c r="S3" s="243">
        <f>('Norm. ekonomicka prieviazanost'!S3+'Norm. neekonomicka previazanost'!S3)/'Celkova previazanost'!$BB3</f>
        <v>1.3060015449964343E-2</v>
      </c>
      <c r="T3" s="243">
        <f>('Norm. ekonomicka prieviazanost'!T3+'Norm. neekonomicka previazanost'!T3)/'Celkova previazanost'!$BB3</f>
        <v>1.4537069092735796E-2</v>
      </c>
      <c r="U3" s="243">
        <f>('Norm. ekonomicka prieviazanost'!U3+'Norm. neekonomicka previazanost'!U3)/'Celkova previazanost'!$BB3</f>
        <v>7.5284768547871223E-3</v>
      </c>
      <c r="V3" s="243">
        <f>('Norm. ekonomicka prieviazanost'!V3+'Norm. neekonomicka previazanost'!V3)/'Celkova previazanost'!$BB3</f>
        <v>1.2447134054856616E-2</v>
      </c>
      <c r="W3" s="243">
        <f>('Norm. ekonomicka prieviazanost'!W3+'Norm. neekonomicka previazanost'!W3)/'Celkova previazanost'!$BB3</f>
        <v>1.881239888622091E-2</v>
      </c>
      <c r="X3" s="243">
        <f>('Norm. ekonomicka prieviazanost'!X3+'Norm. neekonomicka previazanost'!X3)/'Celkova previazanost'!$BB3</f>
        <v>1.7343622061043742E-2</v>
      </c>
      <c r="Y3" s="243">
        <f>('Norm. ekonomicka prieviazanost'!Y3+'Norm. neekonomicka previazanost'!Y3)/'Celkova previazanost'!$BB3</f>
        <v>2.4821938185920243E-2</v>
      </c>
      <c r="Z3" s="243">
        <f>('Norm. ekonomicka prieviazanost'!Z3+'Norm. neekonomicka previazanost'!Z3)/'Celkova previazanost'!$BB3</f>
        <v>1.0090365914642064E-2</v>
      </c>
      <c r="AA3" s="243">
        <f>('Norm. ekonomicka prieviazanost'!AA3+'Norm. neekonomicka previazanost'!AA3)/'Celkova previazanost'!$BB3</f>
        <v>1.7369259972925304E-2</v>
      </c>
      <c r="AB3" s="243">
        <f>('Norm. ekonomicka prieviazanost'!AB3+'Norm. neekonomicka previazanost'!AB3)/'Celkova previazanost'!$BB3</f>
        <v>2.2605205740246527E-2</v>
      </c>
      <c r="AC3" s="243">
        <f>('Norm. ekonomicka prieviazanost'!AC3+'Norm. neekonomicka previazanost'!AC3)/'Celkova previazanost'!$BB3</f>
        <v>9.3295234482199431E-3</v>
      </c>
      <c r="AD3" s="243">
        <f>('Norm. ekonomicka prieviazanost'!AD3+'Norm. neekonomicka previazanost'!AD3)/'Celkova previazanost'!$BB3</f>
        <v>8.2405150738377904E-3</v>
      </c>
      <c r="AE3" s="243">
        <f>('Norm. ekonomicka prieviazanost'!AE3+'Norm. neekonomicka previazanost'!AE3)/'Celkova previazanost'!$BB3</f>
        <v>1.3388199175856891E-2</v>
      </c>
      <c r="AF3" s="243">
        <f>('Norm. ekonomicka prieviazanost'!AF3+'Norm. neekonomicka previazanost'!AF3)/'Celkova previazanost'!$BB3</f>
        <v>1.3084222334064302E-2</v>
      </c>
      <c r="AG3" s="243">
        <f>('Norm. ekonomicka prieviazanost'!AG3+'Norm. neekonomicka previazanost'!AG3)/'Celkova previazanost'!$BB3</f>
        <v>3.3566035941222948E-2</v>
      </c>
      <c r="AH3" s="243">
        <f>('Norm. ekonomicka prieviazanost'!AH3+'Norm. neekonomicka previazanost'!AH3)/'Celkova previazanost'!$BB3</f>
        <v>2.8082756940148779E-2</v>
      </c>
      <c r="AI3" s="243">
        <f>('Norm. ekonomicka prieviazanost'!AI3+'Norm. neekonomicka previazanost'!AI3)/'Celkova previazanost'!$BB3</f>
        <v>9.1545695542496804E-3</v>
      </c>
      <c r="AJ3" s="243">
        <f>('Norm. ekonomicka prieviazanost'!AJ3+'Norm. neekonomicka previazanost'!AJ3)/'Celkova previazanost'!$BB3</f>
        <v>1.2229810330297337E-2</v>
      </c>
      <c r="AK3" s="243">
        <f>('Norm. ekonomicka prieviazanost'!AK3+'Norm. neekonomicka previazanost'!AK3)/'Celkova previazanost'!$BB3</f>
        <v>1.609360128542723E-2</v>
      </c>
      <c r="AL3" s="243">
        <f>('Norm. ekonomicka prieviazanost'!AL3+'Norm. neekonomicka previazanost'!AL3)/'Celkova previazanost'!$BB3</f>
        <v>1.7808546993484636E-2</v>
      </c>
      <c r="AM3" s="243">
        <f>('Norm. ekonomicka prieviazanost'!AM3+'Norm. neekonomicka previazanost'!AM3)/'Celkova previazanost'!$BB3</f>
        <v>1.2132729174518787E-2</v>
      </c>
      <c r="AN3" s="243">
        <f>('Norm. ekonomicka prieviazanost'!AN3+'Norm. neekonomicka previazanost'!AN3)/'Celkova previazanost'!$BB3</f>
        <v>1.2370466646978343E-2</v>
      </c>
      <c r="AO3" s="243">
        <f>('Norm. ekonomicka prieviazanost'!AO3+'Norm. neekonomicka previazanost'!AO3)/'Celkova previazanost'!$BB3</f>
        <v>1.506872458943148E-2</v>
      </c>
      <c r="AP3" s="243">
        <f>('Norm. ekonomicka prieviazanost'!AP3+'Norm. neekonomicka previazanost'!AP3)/'Celkova previazanost'!$BB3</f>
        <v>9.9522562267160483E-3</v>
      </c>
      <c r="AQ3" s="243">
        <f>('Norm. ekonomicka prieviazanost'!AQ3+'Norm. neekonomicka previazanost'!AQ3)/'Celkova previazanost'!$BB3</f>
        <v>8.515516704567962E-3</v>
      </c>
      <c r="AR3" s="243">
        <f>('Norm. ekonomicka prieviazanost'!AR3+'Norm. neekonomicka previazanost'!AR3)/'Celkova previazanost'!$BB3</f>
        <v>1.8769300975156732E-2</v>
      </c>
      <c r="AS3" s="243">
        <f>('Norm. ekonomicka prieviazanost'!AS3+'Norm. neekonomicka previazanost'!AS3)/'Celkova previazanost'!$BB3</f>
        <v>4.3107173371106727E-2</v>
      </c>
      <c r="AT3" s="243">
        <f>('Norm. ekonomicka prieviazanost'!AT3+'Norm. neekonomicka previazanost'!AT3)/'Celkova previazanost'!$BB3</f>
        <v>8.1173901530653993E-3</v>
      </c>
      <c r="AU3" s="243">
        <f>('Norm. ekonomicka prieviazanost'!AU3+'Norm. neekonomicka previazanost'!AU3)/'Celkova previazanost'!$BB3</f>
        <v>3.5816539927367427E-2</v>
      </c>
      <c r="AV3" s="243">
        <f>('Norm. ekonomicka prieviazanost'!AV3+'Norm. neekonomicka previazanost'!AV3)/'Celkova previazanost'!$BB3</f>
        <v>2.4203752783635821E-2</v>
      </c>
      <c r="AW3" s="243">
        <f>('Norm. ekonomicka prieviazanost'!AW3+'Norm. neekonomicka previazanost'!AW3)/'Celkova previazanost'!$BB3</f>
        <v>1.4366459315772942E-2</v>
      </c>
      <c r="AX3" s="243">
        <f>('Norm. ekonomicka prieviazanost'!AX3+'Norm. neekonomicka previazanost'!AX3)/'Celkova previazanost'!$BB3</f>
        <v>2.9025387781889515E-2</v>
      </c>
      <c r="AY3" s="243">
        <f>('Norm. ekonomicka prieviazanost'!AY3+'Norm. neekonomicka previazanost'!AY3)/'Celkova previazanost'!$BB3</f>
        <v>1.512147344272167E-2</v>
      </c>
      <c r="AZ3" s="243">
        <f>('Norm. ekonomicka prieviazanost'!AZ3+'Norm. neekonomicka previazanost'!AZ3)/'Celkova previazanost'!$BB3</f>
        <v>9.1822543628325478E-3</v>
      </c>
      <c r="BB3" s="244">
        <f t="shared" si="0"/>
        <v>1.0000000000000002</v>
      </c>
    </row>
    <row r="4" spans="1:54" ht="14.25" customHeight="1" x14ac:dyDescent="0.25">
      <c r="A4" s="246" t="s">
        <v>7</v>
      </c>
      <c r="B4" s="243">
        <f>('Norm. ekonomicka prieviazanost'!B4+'Norm. neekonomicka previazanost'!B4)/'Celkova previazanost'!$BB4</f>
        <v>7.5824737979167164E-3</v>
      </c>
      <c r="C4" s="243">
        <f>('Norm. ekonomicka prieviazanost'!C4+'Norm. neekonomicka previazanost'!C4)/'Celkova previazanost'!$BB4</f>
        <v>1.3224665036672514E-2</v>
      </c>
      <c r="D4" s="242">
        <f>('Norm. ekonomicka prieviazanost'!D4+'Norm. neekonomicka previazanost'!D4)/'Celkova previazanost'!$BB4</f>
        <v>0</v>
      </c>
      <c r="E4" s="243">
        <f>('Norm. ekonomicka prieviazanost'!E4+'Norm. neekonomicka previazanost'!E4)/'Celkova previazanost'!$BB4</f>
        <v>1.9806702791668448E-2</v>
      </c>
      <c r="F4" s="243">
        <f>('Norm. ekonomicka prieviazanost'!F4+'Norm. neekonomicka previazanost'!F4)/'Celkova previazanost'!$BB4</f>
        <v>1.5200113129809087E-2</v>
      </c>
      <c r="G4" s="243">
        <f>('Norm. ekonomicka prieviazanost'!G4+'Norm. neekonomicka previazanost'!G4)/'Celkova previazanost'!$BB4</f>
        <v>8.8284085729478257E-3</v>
      </c>
      <c r="H4" s="243">
        <f>('Norm. ekonomicka prieviazanost'!H4+'Norm. neekonomicka previazanost'!H4)/'Celkova previazanost'!$BB4</f>
        <v>1.2168667671330615E-2</v>
      </c>
      <c r="I4" s="243">
        <f>('Norm. ekonomicka prieviazanost'!I4+'Norm. neekonomicka previazanost'!I4)/'Celkova previazanost'!$BB4</f>
        <v>1.2455084097197186E-2</v>
      </c>
      <c r="J4" s="243">
        <f>('Norm. ekonomicka prieviazanost'!J4+'Norm. neekonomicka previazanost'!J4)/'Celkova previazanost'!$BB4</f>
        <v>8.0746738877010435E-2</v>
      </c>
      <c r="K4" s="243">
        <f>('Norm. ekonomicka prieviazanost'!K4+'Norm. neekonomicka previazanost'!K4)/'Celkova previazanost'!$BB4</f>
        <v>1.4874406591784253E-2</v>
      </c>
      <c r="L4" s="243">
        <f>('Norm. ekonomicka prieviazanost'!L4+'Norm. neekonomicka previazanost'!L4)/'Celkova previazanost'!$BB4</f>
        <v>9.0458227568130153E-3</v>
      </c>
      <c r="M4" s="243">
        <f>('Norm. ekonomicka prieviazanost'!M4+'Norm. neekonomicka previazanost'!M4)/'Celkova previazanost'!$BB4</f>
        <v>1.4457001837188871E-2</v>
      </c>
      <c r="N4" s="243">
        <f>('Norm. ekonomicka prieviazanost'!N4+'Norm. neekonomicka previazanost'!N4)/'Celkova previazanost'!$BB4</f>
        <v>1.9659514155434793E-2</v>
      </c>
      <c r="O4" s="243">
        <f>('Norm. ekonomicka prieviazanost'!O4+'Norm. neekonomicka previazanost'!O4)/'Celkova previazanost'!$BB4</f>
        <v>1.3517217276988293E-2</v>
      </c>
      <c r="P4" s="243">
        <f>('Norm. ekonomicka prieviazanost'!P4+'Norm. neekonomicka previazanost'!P4)/'Celkova previazanost'!$BB4</f>
        <v>2.6238050869171116E-2</v>
      </c>
      <c r="Q4" s="243">
        <f>('Norm. ekonomicka prieviazanost'!Q4+'Norm. neekonomicka previazanost'!Q4)/'Celkova previazanost'!$BB4</f>
        <v>7.7360723067750378E-3</v>
      </c>
      <c r="R4" s="243">
        <f>('Norm. ekonomicka prieviazanost'!R4+'Norm. neekonomicka previazanost'!R4)/'Celkova previazanost'!$BB4</f>
        <v>5.0205223546515937E-2</v>
      </c>
      <c r="S4" s="243">
        <f>('Norm. ekonomicka prieviazanost'!S4+'Norm. neekonomicka previazanost'!S4)/'Celkova previazanost'!$BB4</f>
        <v>1.0508999569239046E-2</v>
      </c>
      <c r="T4" s="243">
        <f>('Norm. ekonomicka prieviazanost'!T4+'Norm. neekonomicka previazanost'!T4)/'Celkova previazanost'!$BB4</f>
        <v>2.2877890013688583E-2</v>
      </c>
      <c r="U4" s="243">
        <f>('Norm. ekonomicka prieviazanost'!U4+'Norm. neekonomicka previazanost'!U4)/'Celkova previazanost'!$BB4</f>
        <v>1.1530166720898568E-2</v>
      </c>
      <c r="V4" s="243">
        <f>('Norm. ekonomicka prieviazanost'!V4+'Norm. neekonomicka previazanost'!V4)/'Celkova previazanost'!$BB4</f>
        <v>1.3162086705677313E-2</v>
      </c>
      <c r="W4" s="243">
        <f>('Norm. ekonomicka prieviazanost'!W4+'Norm. neekonomicka previazanost'!W4)/'Celkova previazanost'!$BB4</f>
        <v>5.4259492923161977E-2</v>
      </c>
      <c r="X4" s="243">
        <f>('Norm. ekonomicka prieviazanost'!X4+'Norm. neekonomicka previazanost'!X4)/'Celkova previazanost'!$BB4</f>
        <v>2.5217270945114285E-2</v>
      </c>
      <c r="Y4" s="243">
        <f>('Norm. ekonomicka prieviazanost'!Y4+'Norm. neekonomicka previazanost'!Y4)/'Celkova previazanost'!$BB4</f>
        <v>2.4381203185236532E-2</v>
      </c>
      <c r="Z4" s="243">
        <f>('Norm. ekonomicka prieviazanost'!Z4+'Norm. neekonomicka previazanost'!Z4)/'Celkova previazanost'!$BB4</f>
        <v>1.8289930608545578E-2</v>
      </c>
      <c r="AA4" s="243">
        <f>('Norm. ekonomicka prieviazanost'!AA4+'Norm. neekonomicka previazanost'!AA4)/'Celkova previazanost'!$BB4</f>
        <v>4.7566227202998093E-2</v>
      </c>
      <c r="AB4" s="243">
        <f>('Norm. ekonomicka prieviazanost'!AB4+'Norm. neekonomicka previazanost'!AB4)/'Celkova previazanost'!$BB4</f>
        <v>7.0984291789959507E-3</v>
      </c>
      <c r="AC4" s="243">
        <f>('Norm. ekonomicka prieviazanost'!AC4+'Norm. neekonomicka previazanost'!AC4)/'Celkova previazanost'!$BB4</f>
        <v>1.1660583869014755E-2</v>
      </c>
      <c r="AD4" s="243">
        <f>('Norm. ekonomicka prieviazanost'!AD4+'Norm. neekonomicka previazanost'!AD4)/'Celkova previazanost'!$BB4</f>
        <v>8.1553787854767336E-3</v>
      </c>
      <c r="AE4" s="243">
        <f>('Norm. ekonomicka prieviazanost'!AE4+'Norm. neekonomicka previazanost'!AE4)/'Celkova previazanost'!$BB4</f>
        <v>1.3708832276605808E-2</v>
      </c>
      <c r="AF4" s="243">
        <f>('Norm. ekonomicka prieviazanost'!AF4+'Norm. neekonomicka previazanost'!AF4)/'Celkova previazanost'!$BB4</f>
        <v>1.1625433670034312E-2</v>
      </c>
      <c r="AG4" s="243">
        <f>('Norm. ekonomicka prieviazanost'!AG4+'Norm. neekonomicka previazanost'!AG4)/'Celkova previazanost'!$BB4</f>
        <v>1.6197436169189155E-2</v>
      </c>
      <c r="AH4" s="243">
        <f>('Norm. ekonomicka prieviazanost'!AH4+'Norm. neekonomicka previazanost'!AH4)/'Celkova previazanost'!$BB4</f>
        <v>3.5157215288522635E-2</v>
      </c>
      <c r="AI4" s="243">
        <f>('Norm. ekonomicka prieviazanost'!AI4+'Norm. neekonomicka previazanost'!AI4)/'Celkova previazanost'!$BB4</f>
        <v>1.2679860174390564E-2</v>
      </c>
      <c r="AJ4" s="243">
        <f>('Norm. ekonomicka prieviazanost'!AJ4+'Norm. neekonomicka previazanost'!AJ4)/'Celkova previazanost'!$BB4</f>
        <v>4.5664918061666955E-2</v>
      </c>
      <c r="AK4" s="243">
        <f>('Norm. ekonomicka prieviazanost'!AK4+'Norm. neekonomicka previazanost'!AK4)/'Celkova previazanost'!$BB4</f>
        <v>1.4267662865885777E-2</v>
      </c>
      <c r="AL4" s="243">
        <f>('Norm. ekonomicka prieviazanost'!AL4+'Norm. neekonomicka previazanost'!AL4)/'Celkova previazanost'!$BB4</f>
        <v>9.6075668426917685E-3</v>
      </c>
      <c r="AM4" s="243">
        <f>('Norm. ekonomicka prieviazanost'!AM4+'Norm. neekonomicka previazanost'!AM4)/'Celkova previazanost'!$BB4</f>
        <v>1.7611949734610746E-2</v>
      </c>
      <c r="AN4" s="243">
        <f>('Norm. ekonomicka prieviazanost'!AN4+'Norm. neekonomicka previazanost'!AN4)/'Celkova previazanost'!$BB4</f>
        <v>9.950839563365059E-3</v>
      </c>
      <c r="AO4" s="243">
        <f>('Norm. ekonomicka prieviazanost'!AO4+'Norm. neekonomicka previazanost'!AO4)/'Celkova previazanost'!$BB4</f>
        <v>1.4026610611890429E-2</v>
      </c>
      <c r="AP4" s="243">
        <f>('Norm. ekonomicka prieviazanost'!AP4+'Norm. neekonomicka previazanost'!AP4)/'Celkova previazanost'!$BB4</f>
        <v>1.0348223990276113E-2</v>
      </c>
      <c r="AQ4" s="243">
        <f>('Norm. ekonomicka prieviazanost'!AQ4+'Norm. neekonomicka previazanost'!AQ4)/'Celkova previazanost'!$BB4</f>
        <v>9.6055066939912202E-3</v>
      </c>
      <c r="AR4" s="243">
        <f>('Norm. ekonomicka prieviazanost'!AR4+'Norm. neekonomicka previazanost'!AR4)/'Celkova previazanost'!$BB4</f>
        <v>3.6246713894027345E-2</v>
      </c>
      <c r="AS4" s="243">
        <f>('Norm. ekonomicka prieviazanost'!AS4+'Norm. neekonomicka previazanost'!AS4)/'Celkova previazanost'!$BB4</f>
        <v>4.6968777726797049E-2</v>
      </c>
      <c r="AT4" s="243">
        <f>('Norm. ekonomicka prieviazanost'!AT4+'Norm. neekonomicka previazanost'!AT4)/'Celkova previazanost'!$BB4</f>
        <v>8.1202972363117899E-3</v>
      </c>
      <c r="AU4" s="243">
        <f>('Norm. ekonomicka prieviazanost'!AU4+'Norm. neekonomicka previazanost'!AU4)/'Celkova previazanost'!$BB4</f>
        <v>1.6105984205439159E-2</v>
      </c>
      <c r="AV4" s="243">
        <f>('Norm. ekonomicka prieviazanost'!AV4+'Norm. neekonomicka previazanost'!AV4)/'Celkova previazanost'!$BB4</f>
        <v>2.1725410227657109E-2</v>
      </c>
      <c r="AW4" s="243">
        <f>('Norm. ekonomicka prieviazanost'!AW4+'Norm. neekonomicka previazanost'!AW4)/'Celkova previazanost'!$BB4</f>
        <v>1.735477788474981E-2</v>
      </c>
      <c r="AX4" s="243">
        <f>('Norm. ekonomicka prieviazanost'!AX4+'Norm. neekonomicka previazanost'!AX4)/'Celkova previazanost'!$BB4</f>
        <v>2.3965419077403207E-2</v>
      </c>
      <c r="AY4" s="243">
        <f>('Norm. ekonomicka prieviazanost'!AY4+'Norm. neekonomicka previazanost'!AY4)/'Celkova previazanost'!$BB4</f>
        <v>1.901624589214701E-2</v>
      </c>
      <c r="AZ4" s="243">
        <f>('Norm. ekonomicka prieviazanost'!AZ4+'Norm. neekonomicka previazanost'!AZ4)/'Celkova previazanost'!$BB4</f>
        <v>9.590494889075353E-3</v>
      </c>
      <c r="BB4" s="244">
        <f t="shared" si="0"/>
        <v>1</v>
      </c>
    </row>
    <row r="5" spans="1:54" ht="14.25" customHeight="1" x14ac:dyDescent="0.25">
      <c r="A5" s="246" t="s">
        <v>8</v>
      </c>
      <c r="B5" s="243">
        <f>('Norm. ekonomicka prieviazanost'!B5+'Norm. neekonomicka previazanost'!B5)/'Celkova previazanost'!$BB5</f>
        <v>6.8429628460466053E-3</v>
      </c>
      <c r="C5" s="243">
        <f>('Norm. ekonomicka prieviazanost'!C5+'Norm. neekonomicka previazanost'!C5)/'Celkova previazanost'!$BB5</f>
        <v>6.7515013928612653E-3</v>
      </c>
      <c r="D5" s="243">
        <f>('Norm. ekonomicka prieviazanost'!D5+'Norm. neekonomicka previazanost'!D5)/'Celkova previazanost'!$BB5</f>
        <v>9.1168435927664899E-3</v>
      </c>
      <c r="E5" s="242">
        <f>('Norm. ekonomicka prieviazanost'!E5+'Norm. neekonomicka previazanost'!E5)/'Celkova previazanost'!$BB5</f>
        <v>0</v>
      </c>
      <c r="F5" s="243">
        <f>('Norm. ekonomicka prieviazanost'!F5+'Norm. neekonomicka previazanost'!F5)/'Celkova previazanost'!$BB5</f>
        <v>1.1419441654767057E-2</v>
      </c>
      <c r="G5" s="243">
        <f>('Norm. ekonomicka prieviazanost'!G5+'Norm. neekonomicka previazanost'!G5)/'Celkova previazanost'!$BB5</f>
        <v>1.029342601156305E-2</v>
      </c>
      <c r="H5" s="243">
        <f>('Norm. ekonomicka prieviazanost'!H5+'Norm. neekonomicka previazanost'!H5)/'Celkova previazanost'!$BB5</f>
        <v>1.7571243224930238E-2</v>
      </c>
      <c r="I5" s="243">
        <f>('Norm. ekonomicka prieviazanost'!I5+'Norm. neekonomicka previazanost'!I5)/'Celkova previazanost'!$BB5</f>
        <v>6.6903709791363191E-3</v>
      </c>
      <c r="J5" s="243">
        <f>('Norm. ekonomicka prieviazanost'!J5+'Norm. neekonomicka previazanost'!J5)/'Celkova previazanost'!$BB5</f>
        <v>1.8926537493559454E-2</v>
      </c>
      <c r="K5" s="243">
        <f>('Norm. ekonomicka prieviazanost'!K5+'Norm. neekonomicka previazanost'!K5)/'Celkova previazanost'!$BB5</f>
        <v>2.008214304825218E-2</v>
      </c>
      <c r="L5" s="243">
        <f>('Norm. ekonomicka prieviazanost'!L5+'Norm. neekonomicka previazanost'!L5)/'Celkova previazanost'!$BB5</f>
        <v>8.7633354151152726E-3</v>
      </c>
      <c r="M5" s="243">
        <f>('Norm. ekonomicka prieviazanost'!M5+'Norm. neekonomicka previazanost'!M5)/'Celkova previazanost'!$BB5</f>
        <v>1.3696846550961112E-2</v>
      </c>
      <c r="N5" s="243">
        <f>('Norm. ekonomicka prieviazanost'!N5+'Norm. neekonomicka previazanost'!N5)/'Celkova previazanost'!$BB5</f>
        <v>7.7501493035765076E-2</v>
      </c>
      <c r="O5" s="243">
        <f>('Norm. ekonomicka prieviazanost'!O5+'Norm. neekonomicka previazanost'!O5)/'Celkova previazanost'!$BB5</f>
        <v>1.3087402026833178E-2</v>
      </c>
      <c r="P5" s="243">
        <f>('Norm. ekonomicka prieviazanost'!P5+'Norm. neekonomicka previazanost'!P5)/'Celkova previazanost'!$BB5</f>
        <v>9.6893238237675886E-2</v>
      </c>
      <c r="Q5" s="243">
        <f>('Norm. ekonomicka prieviazanost'!Q5+'Norm. neekonomicka previazanost'!Q5)/'Celkova previazanost'!$BB5</f>
        <v>1.0318722522689327E-2</v>
      </c>
      <c r="R5" s="243">
        <f>('Norm. ekonomicka prieviazanost'!R5+'Norm. neekonomicka previazanost'!R5)/'Celkova previazanost'!$BB5</f>
        <v>1.8296401271340339E-2</v>
      </c>
      <c r="S5" s="243">
        <f>('Norm. ekonomicka prieviazanost'!S5+'Norm. neekonomicka previazanost'!S5)/'Celkova previazanost'!$BB5</f>
        <v>7.3544467146996273E-3</v>
      </c>
      <c r="T5" s="243">
        <f>('Norm. ekonomicka prieviazanost'!T5+'Norm. neekonomicka previazanost'!T5)/'Celkova previazanost'!$BB5</f>
        <v>1.8856090877231797E-2</v>
      </c>
      <c r="U5" s="243">
        <f>('Norm. ekonomicka prieviazanost'!U5+'Norm. neekonomicka previazanost'!U5)/'Celkova previazanost'!$BB5</f>
        <v>8.0864739110153259E-3</v>
      </c>
      <c r="V5" s="243">
        <f>('Norm. ekonomicka prieviazanost'!V5+'Norm. neekonomicka previazanost'!V5)/'Celkova previazanost'!$BB5</f>
        <v>1.4780246264101026E-2</v>
      </c>
      <c r="W5" s="243">
        <f>('Norm. ekonomicka prieviazanost'!W5+'Norm. neekonomicka previazanost'!W5)/'Celkova previazanost'!$BB5</f>
        <v>1.197062701246023E-2</v>
      </c>
      <c r="X5" s="243">
        <f>('Norm. ekonomicka prieviazanost'!X5+'Norm. neekonomicka previazanost'!X5)/'Celkova previazanost'!$BB5</f>
        <v>9.8579333142903292E-3</v>
      </c>
      <c r="Y5" s="243">
        <f>('Norm. ekonomicka prieviazanost'!Y5+'Norm. neekonomicka previazanost'!Y5)/'Celkova previazanost'!$BB5</f>
        <v>1.400768081555414E-2</v>
      </c>
      <c r="Z5" s="243">
        <f>('Norm. ekonomicka prieviazanost'!Z5+'Norm. neekonomicka previazanost'!Z5)/'Celkova previazanost'!$BB5</f>
        <v>6.5641841430605606E-3</v>
      </c>
      <c r="AA5" s="243">
        <f>('Norm. ekonomicka prieviazanost'!AA5+'Norm. neekonomicka previazanost'!AA5)/'Celkova previazanost'!$BB5</f>
        <v>9.057556574990442E-3</v>
      </c>
      <c r="AB5" s="243">
        <f>('Norm. ekonomicka prieviazanost'!AB5+'Norm. neekonomicka previazanost'!AB5)/'Celkova previazanost'!$BB5</f>
        <v>5.5648882056046241E-3</v>
      </c>
      <c r="AC5" s="243">
        <f>('Norm. ekonomicka prieviazanost'!AC5+'Norm. neekonomicka previazanost'!AC5)/'Celkova previazanost'!$BB5</f>
        <v>1.1765842436480578E-2</v>
      </c>
      <c r="AD5" s="243">
        <f>('Norm. ekonomicka prieviazanost'!AD5+'Norm. neekonomicka previazanost'!AD5)/'Celkova previazanost'!$BB5</f>
        <v>8.9418852424268738E-3</v>
      </c>
      <c r="AE5" s="243">
        <f>('Norm. ekonomicka prieviazanost'!AE5+'Norm. neekonomicka previazanost'!AE5)/'Celkova previazanost'!$BB5</f>
        <v>6.8113651719502219E-2</v>
      </c>
      <c r="AF5" s="243">
        <f>('Norm. ekonomicka prieviazanost'!AF5+'Norm. neekonomicka previazanost'!AF5)/'Celkova previazanost'!$BB5</f>
        <v>1.5020784626100573E-2</v>
      </c>
      <c r="AG5" s="243">
        <f>('Norm. ekonomicka prieviazanost'!AG5+'Norm. neekonomicka previazanost'!AG5)/'Celkova previazanost'!$BB5</f>
        <v>9.9431545408600296E-3</v>
      </c>
      <c r="AH5" s="243">
        <f>('Norm. ekonomicka prieviazanost'!AH5+'Norm. neekonomicka previazanost'!AH5)/'Celkova previazanost'!$BB5</f>
        <v>7.1936449077573059E-2</v>
      </c>
      <c r="AI5" s="243">
        <f>('Norm. ekonomicka prieviazanost'!AI5+'Norm. neekonomicka previazanost'!AI5)/'Celkova previazanost'!$BB5</f>
        <v>1.507716084159481E-2</v>
      </c>
      <c r="AJ5" s="243">
        <f>('Norm. ekonomicka prieviazanost'!AJ5+'Norm. neekonomicka previazanost'!AJ5)/'Celkova previazanost'!$BB5</f>
        <v>5.2829584165005892E-3</v>
      </c>
      <c r="AK5" s="243">
        <f>('Norm. ekonomicka prieviazanost'!AK5+'Norm. neekonomicka previazanost'!AK5)/'Celkova previazanost'!$BB5</f>
        <v>2.1081975177242897E-2</v>
      </c>
      <c r="AL5" s="243">
        <f>('Norm. ekonomicka prieviazanost'!AL5+'Norm. neekonomicka previazanost'!AL5)/'Celkova previazanost'!$BB5</f>
        <v>1.6925571972634456E-2</v>
      </c>
      <c r="AM5" s="243">
        <f>('Norm. ekonomicka prieviazanost'!AM5+'Norm. neekonomicka previazanost'!AM5)/'Celkova previazanost'!$BB5</f>
        <v>2.5745365620763759E-2</v>
      </c>
      <c r="AN5" s="243">
        <f>('Norm. ekonomicka prieviazanost'!AN5+'Norm. neekonomicka previazanost'!AN5)/'Celkova previazanost'!$BB5</f>
        <v>1.5046161030156532E-2</v>
      </c>
      <c r="AO5" s="243">
        <f>('Norm. ekonomicka prieviazanost'!AO5+'Norm. neekonomicka previazanost'!AO5)/'Celkova previazanost'!$BB5</f>
        <v>1.3183150647185426E-2</v>
      </c>
      <c r="AP5" s="243">
        <f>('Norm. ekonomicka prieviazanost'!AP5+'Norm. neekonomicka previazanost'!AP5)/'Celkova previazanost'!$BB5</f>
        <v>1.252240148233745E-2</v>
      </c>
      <c r="AQ5" s="243">
        <f>('Norm. ekonomicka prieviazanost'!AQ5+'Norm. neekonomicka previazanost'!AQ5)/'Celkova previazanost'!$BB5</f>
        <v>1.2364289361414921E-2</v>
      </c>
      <c r="AR5" s="243">
        <f>('Norm. ekonomicka prieviazanost'!AR5+'Norm. neekonomicka previazanost'!AR5)/'Celkova previazanost'!$BB5</f>
        <v>4.3797510749876978E-2</v>
      </c>
      <c r="AS5" s="243">
        <f>('Norm. ekonomicka prieviazanost'!AS5+'Norm. neekonomicka previazanost'!AS5)/'Celkova previazanost'!$BB5</f>
        <v>2.4447316327708801E-2</v>
      </c>
      <c r="AT5" s="243">
        <f>('Norm. ekonomicka prieviazanost'!AT5+'Norm. neekonomicka previazanost'!AT5)/'Celkova previazanost'!$BB5</f>
        <v>9.2775847429311265E-3</v>
      </c>
      <c r="AU5" s="243">
        <f>('Norm. ekonomicka prieviazanost'!AU5+'Norm. neekonomicka previazanost'!AU5)/'Celkova previazanost'!$BB5</f>
        <v>2.6497933240931009E-2</v>
      </c>
      <c r="AV5" s="243">
        <f>('Norm. ekonomicka prieviazanost'!AV5+'Norm. neekonomicka previazanost'!AV5)/'Celkova previazanost'!$BB5</f>
        <v>3.3854858716796624E-2</v>
      </c>
      <c r="AW5" s="243">
        <f>('Norm. ekonomicka prieviazanost'!AW5+'Norm. neekonomicka previazanost'!AW5)/'Celkova previazanost'!$BB5</f>
        <v>2.2726002797282711E-2</v>
      </c>
      <c r="AX5" s="243">
        <f>('Norm. ekonomicka prieviazanost'!AX5+'Norm. neekonomicka previazanost'!AX5)/'Celkova previazanost'!$BB5</f>
        <v>3.6670238648982084E-2</v>
      </c>
      <c r="AY5" s="243">
        <f>('Norm. ekonomicka prieviazanost'!AY5+'Norm. neekonomicka previazanost'!AY5)/'Celkova previazanost'!$BB5</f>
        <v>1.7902602587790892E-2</v>
      </c>
      <c r="AZ5" s="243">
        <f>('Norm. ekonomicka prieviazanost'!AZ5+'Norm. neekonomicka previazanost'!AZ5)/'Celkova previazanost'!$BB5</f>
        <v>9.5231128576547686E-3</v>
      </c>
      <c r="BB5" s="244">
        <f t="shared" si="0"/>
        <v>1.0000000000000002</v>
      </c>
    </row>
    <row r="6" spans="1:54" ht="14.25" customHeight="1" x14ac:dyDescent="0.25">
      <c r="A6" s="245" t="s">
        <v>9</v>
      </c>
      <c r="B6" s="243">
        <f>('Norm. ekonomicka prieviazanost'!B6+'Norm. neekonomicka previazanost'!B6)/'Celkova previazanost'!$BB6</f>
        <v>8.7091204859248966E-3</v>
      </c>
      <c r="C6" s="243">
        <f>('Norm. ekonomicka prieviazanost'!C6+'Norm. neekonomicka previazanost'!C6)/'Celkova previazanost'!$BB6</f>
        <v>6.873571928278549E-2</v>
      </c>
      <c r="D6" s="243">
        <f>('Norm. ekonomicka prieviazanost'!D6+'Norm. neekonomicka previazanost'!D6)/'Celkova previazanost'!$BB6</f>
        <v>1.4043926333268737E-2</v>
      </c>
      <c r="E6" s="243">
        <f>('Norm. ekonomicka prieviazanost'!E6+'Norm. neekonomicka previazanost'!E6)/'Celkova previazanost'!$BB6</f>
        <v>2.2994571365214274E-2</v>
      </c>
      <c r="F6" s="242">
        <f>('Norm. ekonomicka prieviazanost'!F6+'Norm. neekonomicka previazanost'!F6)/'Celkova previazanost'!$BB6</f>
        <v>0</v>
      </c>
      <c r="G6" s="243">
        <f>('Norm. ekonomicka prieviazanost'!G6+'Norm. neekonomicka previazanost'!G6)/'Celkova previazanost'!$BB6</f>
        <v>9.8534322885700104E-3</v>
      </c>
      <c r="H6" s="243">
        <f>('Norm. ekonomicka prieviazanost'!H6+'Norm. neekonomicka previazanost'!H6)/'Celkova previazanost'!$BB6</f>
        <v>1.2391432340249701E-2</v>
      </c>
      <c r="I6" s="243">
        <f>('Norm. ekonomicka prieviazanost'!I6+'Norm. neekonomicka previazanost'!I6)/'Celkova previazanost'!$BB6</f>
        <v>4.1011740025341997E-2</v>
      </c>
      <c r="J6" s="243">
        <f>('Norm. ekonomicka prieviazanost'!J6+'Norm. neekonomicka previazanost'!J6)/'Celkova previazanost'!$BB6</f>
        <v>5.6398645032692658E-2</v>
      </c>
      <c r="K6" s="243">
        <f>('Norm. ekonomicka prieviazanost'!K6+'Norm. neekonomicka previazanost'!K6)/'Celkova previazanost'!$BB6</f>
        <v>1.2582661204151141E-2</v>
      </c>
      <c r="L6" s="243">
        <f>('Norm. ekonomicka prieviazanost'!L6+'Norm. neekonomicka previazanost'!L6)/'Celkova previazanost'!$BB6</f>
        <v>9.5859050685793944E-3</v>
      </c>
      <c r="M6" s="243">
        <f>('Norm. ekonomicka prieviazanost'!M6+'Norm. neekonomicka previazanost'!M6)/'Celkova previazanost'!$BB6</f>
        <v>1.336193765544442E-2</v>
      </c>
      <c r="N6" s="243">
        <f>('Norm. ekonomicka prieviazanost'!N6+'Norm. neekonomicka previazanost'!N6)/'Celkova previazanost'!$BB6</f>
        <v>2.7008441404407758E-2</v>
      </c>
      <c r="O6" s="243">
        <f>('Norm. ekonomicka prieviazanost'!O6+'Norm. neekonomicka previazanost'!O6)/'Celkova previazanost'!$BB6</f>
        <v>9.8657139979932071E-3</v>
      </c>
      <c r="P6" s="243">
        <f>('Norm. ekonomicka prieviazanost'!P6+'Norm. neekonomicka previazanost'!P6)/'Celkova previazanost'!$BB6</f>
        <v>2.5905891675406724E-2</v>
      </c>
      <c r="Q6" s="243">
        <f>('Norm. ekonomicka prieviazanost'!Q6+'Norm. neekonomicka previazanost'!Q6)/'Celkova previazanost'!$BB6</f>
        <v>8.8938957471965136E-3</v>
      </c>
      <c r="R6" s="243">
        <f>('Norm. ekonomicka prieviazanost'!R6+'Norm. neekonomicka previazanost'!R6)/'Celkova previazanost'!$BB6</f>
        <v>2.2483834670405677E-2</v>
      </c>
      <c r="S6" s="243">
        <f>('Norm. ekonomicka prieviazanost'!S6+'Norm. neekonomicka previazanost'!S6)/'Celkova previazanost'!$BB6</f>
        <v>1.6198299499819796E-2</v>
      </c>
      <c r="T6" s="243">
        <f>('Norm. ekonomicka prieviazanost'!T6+'Norm. neekonomicka previazanost'!T6)/'Celkova previazanost'!$BB6</f>
        <v>1.34795968800944E-2</v>
      </c>
      <c r="U6" s="243">
        <f>('Norm. ekonomicka prieviazanost'!U6+'Norm. neekonomicka previazanost'!U6)/'Celkova previazanost'!$BB6</f>
        <v>1.0767478662942507E-2</v>
      </c>
      <c r="V6" s="243">
        <f>('Norm. ekonomicka prieviazanost'!V6+'Norm. neekonomicka previazanost'!V6)/'Celkova previazanost'!$BB6</f>
        <v>1.3610751369145618E-2</v>
      </c>
      <c r="W6" s="243">
        <f>('Norm. ekonomicka prieviazanost'!W6+'Norm. neekonomicka previazanost'!W6)/'Celkova previazanost'!$BB6</f>
        <v>2.3347355646876546E-2</v>
      </c>
      <c r="X6" s="243">
        <f>('Norm. ekonomicka prieviazanost'!X6+'Norm. neekonomicka previazanost'!X6)/'Celkova previazanost'!$BB6</f>
        <v>1.6802472285679305E-2</v>
      </c>
      <c r="Y6" s="243">
        <f>('Norm. ekonomicka prieviazanost'!Y6+'Norm. neekonomicka previazanost'!Y6)/'Celkova previazanost'!$BB6</f>
        <v>2.3351566763064477E-2</v>
      </c>
      <c r="Z6" s="243">
        <f>('Norm. ekonomicka prieviazanost'!Z6+'Norm. neekonomicka previazanost'!Z6)/'Celkova previazanost'!$BB6</f>
        <v>1.0260421573038171E-2</v>
      </c>
      <c r="AA6" s="243">
        <f>('Norm. ekonomicka prieviazanost'!AA6+'Norm. neekonomicka previazanost'!AA6)/'Celkova previazanost'!$BB6</f>
        <v>2.2830096631033348E-2</v>
      </c>
      <c r="AB6" s="243">
        <f>('Norm. ekonomicka prieviazanost'!AB6+'Norm. neekonomicka previazanost'!AB6)/'Celkova previazanost'!$BB6</f>
        <v>2.2380067408477269E-2</v>
      </c>
      <c r="AC6" s="243">
        <f>('Norm. ekonomicka prieviazanost'!AC6+'Norm. neekonomicka previazanost'!AC6)/'Celkova previazanost'!$BB6</f>
        <v>9.0037234672100657E-3</v>
      </c>
      <c r="AD6" s="243">
        <f>('Norm. ekonomicka prieviazanost'!AD6+'Norm. neekonomicka previazanost'!AD6)/'Celkova previazanost'!$BB6</f>
        <v>8.218095297700052E-3</v>
      </c>
      <c r="AE6" s="243">
        <f>('Norm. ekonomicka prieviazanost'!AE6+'Norm. neekonomicka previazanost'!AE6)/'Celkova previazanost'!$BB6</f>
        <v>1.5788886531887883E-2</v>
      </c>
      <c r="AF6" s="243">
        <f>('Norm. ekonomicka prieviazanost'!AF6+'Norm. neekonomicka previazanost'!AF6)/'Celkova previazanost'!$BB6</f>
        <v>1.1878686897843211E-2</v>
      </c>
      <c r="AG6" s="243">
        <f>('Norm. ekonomicka prieviazanost'!AG6+'Norm. neekonomicka previazanost'!AG6)/'Celkova previazanost'!$BB6</f>
        <v>3.3133927078644945E-2</v>
      </c>
      <c r="AH6" s="243">
        <f>('Norm. ekonomicka prieviazanost'!AH6+'Norm. neekonomicka previazanost'!AH6)/'Celkova previazanost'!$BB6</f>
        <v>3.4571621564402841E-2</v>
      </c>
      <c r="AI6" s="243">
        <f>('Norm. ekonomicka prieviazanost'!AI6+'Norm. neekonomicka previazanost'!AI6)/'Celkova previazanost'!$BB6</f>
        <v>1.4795935100648482E-2</v>
      </c>
      <c r="AJ6" s="243">
        <f>('Norm. ekonomicka prieviazanost'!AJ6+'Norm. neekonomicka previazanost'!AJ6)/'Celkova previazanost'!$BB6</f>
        <v>9.1813597038717769E-3</v>
      </c>
      <c r="AK6" s="243">
        <f>('Norm. ekonomicka prieviazanost'!AK6+'Norm. neekonomicka previazanost'!AK6)/'Celkova previazanost'!$BB6</f>
        <v>1.490329061634342E-2</v>
      </c>
      <c r="AL6" s="243">
        <f>('Norm. ekonomicka prieviazanost'!AL6+'Norm. neekonomicka previazanost'!AL6)/'Celkova previazanost'!$BB6</f>
        <v>3.5335707454493319E-2</v>
      </c>
      <c r="AM6" s="243">
        <f>('Norm. ekonomicka prieviazanost'!AM6+'Norm. neekonomicka previazanost'!AM6)/'Celkova previazanost'!$BB6</f>
        <v>1.4086603289842885E-2</v>
      </c>
      <c r="AN6" s="243">
        <f>('Norm. ekonomicka prieviazanost'!AN6+'Norm. neekonomicka previazanost'!AN6)/'Celkova previazanost'!$BB6</f>
        <v>1.3442351423794078E-2</v>
      </c>
      <c r="AO6" s="243">
        <f>('Norm. ekonomicka prieviazanost'!AO6+'Norm. neekonomicka previazanost'!AO6)/'Celkova previazanost'!$BB6</f>
        <v>1.991517638003653E-2</v>
      </c>
      <c r="AP6" s="243">
        <f>('Norm. ekonomicka prieviazanost'!AP6+'Norm. neekonomicka previazanost'!AP6)/'Celkova previazanost'!$BB6</f>
        <v>9.9943934059499688E-3</v>
      </c>
      <c r="AQ6" s="243">
        <f>('Norm. ekonomicka prieviazanost'!AQ6+'Norm. neekonomicka previazanost'!AQ6)/'Celkova previazanost'!$BB6</f>
        <v>1.1650801834794656E-2</v>
      </c>
      <c r="AR6" s="243">
        <f>('Norm. ekonomicka prieviazanost'!AR6+'Norm. neekonomicka previazanost'!AR6)/'Celkova previazanost'!$BB6</f>
        <v>2.1483933753329552E-2</v>
      </c>
      <c r="AS6" s="243">
        <f>('Norm. ekonomicka prieviazanost'!AS6+'Norm. neekonomicka previazanost'!AS6)/'Celkova previazanost'!$BB6</f>
        <v>4.8171157553012281E-2</v>
      </c>
      <c r="AT6" s="243">
        <f>('Norm. ekonomicka prieviazanost'!AT6+'Norm. neekonomicka previazanost'!AT6)/'Celkova previazanost'!$BB6</f>
        <v>9.7429823232676738E-3</v>
      </c>
      <c r="AU6" s="243">
        <f>('Norm. ekonomicka prieviazanost'!AU6+'Norm. neekonomicka previazanost'!AU6)/'Celkova previazanost'!$BB6</f>
        <v>3.4503720770806559E-2</v>
      </c>
      <c r="AV6" s="243">
        <f>('Norm. ekonomicka prieviazanost'!AV6+'Norm. neekonomicka previazanost'!AV6)/'Celkova previazanost'!$BB6</f>
        <v>2.2587727284746721E-2</v>
      </c>
      <c r="AW6" s="243">
        <f>('Norm. ekonomicka prieviazanost'!AW6+'Norm. neekonomicka previazanost'!AW6)/'Celkova previazanost'!$BB6</f>
        <v>1.4596484415071366E-2</v>
      </c>
      <c r="AX6" s="243">
        <f>('Norm. ekonomicka prieviazanost'!AX6+'Norm. neekonomicka previazanost'!AX6)/'Celkova previazanost'!$BB6</f>
        <v>3.0044321547944501E-2</v>
      </c>
      <c r="AY6" s="243">
        <f>('Norm. ekonomicka prieviazanost'!AY6+'Norm. neekonomicka previazanost'!AY6)/'Celkova previazanost'!$BB6</f>
        <v>1.616275104792296E-2</v>
      </c>
      <c r="AZ6" s="243">
        <f>('Norm. ekonomicka prieviazanost'!AZ6+'Norm. neekonomicka previazanost'!AZ6)/'Celkova previazanost'!$BB6</f>
        <v>9.9513859586302916E-3</v>
      </c>
      <c r="BB6" s="244">
        <f t="shared" si="0"/>
        <v>1</v>
      </c>
    </row>
    <row r="7" spans="1:54" ht="14.25" customHeight="1" x14ac:dyDescent="0.25">
      <c r="A7" s="245" t="s">
        <v>10</v>
      </c>
      <c r="B7" s="243">
        <f>('Norm. ekonomicka prieviazanost'!B7+'Norm. neekonomicka previazanost'!B7)/'Celkova previazanost'!$BB7</f>
        <v>1.898185829020459E-2</v>
      </c>
      <c r="C7" s="243">
        <f>('Norm. ekonomicka prieviazanost'!C7+'Norm. neekonomicka previazanost'!C7)/'Celkova previazanost'!$BB7</f>
        <v>7.6635839394941074E-3</v>
      </c>
      <c r="D7" s="243">
        <f>('Norm. ekonomicka prieviazanost'!D7+'Norm. neekonomicka previazanost'!D7)/'Celkova previazanost'!$BB7</f>
        <v>5.8194180924553375E-3</v>
      </c>
      <c r="E7" s="243">
        <f>('Norm. ekonomicka prieviazanost'!E7+'Norm. neekonomicka previazanost'!E7)/'Celkova previazanost'!$BB7</f>
        <v>2.1670408524491109E-2</v>
      </c>
      <c r="F7" s="243">
        <f>('Norm. ekonomicka prieviazanost'!F7+'Norm. neekonomicka previazanost'!F7)/'Celkova previazanost'!$BB7</f>
        <v>7.9937534639707205E-3</v>
      </c>
      <c r="G7" s="242">
        <f>('Norm. ekonomicka prieviazanost'!G7+'Norm. neekonomicka previazanost'!G7)/'Celkova previazanost'!$BB7</f>
        <v>0</v>
      </c>
      <c r="H7" s="243">
        <f>('Norm. ekonomicka prieviazanost'!H7+'Norm. neekonomicka previazanost'!H7)/'Celkova previazanost'!$BB7</f>
        <v>2.8375745165905575E-2</v>
      </c>
      <c r="I7" s="243">
        <f>('Norm. ekonomicka prieviazanost'!I7+'Norm. neekonomicka previazanost'!I7)/'Celkova previazanost'!$BB7</f>
        <v>1.0582588500955538E-2</v>
      </c>
      <c r="J7" s="243">
        <f>('Norm. ekonomicka prieviazanost'!J7+'Norm. neekonomicka previazanost'!J7)/'Celkova previazanost'!$BB7</f>
        <v>2.1579511950528579E-2</v>
      </c>
      <c r="K7" s="243">
        <f>('Norm. ekonomicka prieviazanost'!K7+'Norm. neekonomicka previazanost'!K7)/'Celkova previazanost'!$BB7</f>
        <v>1.3666021256534901E-2</v>
      </c>
      <c r="L7" s="243">
        <f>('Norm. ekonomicka prieviazanost'!L7+'Norm. neekonomicka previazanost'!L7)/'Celkova previazanost'!$BB7</f>
        <v>1.0909705379908872E-2</v>
      </c>
      <c r="M7" s="243">
        <f>('Norm. ekonomicka prieviazanost'!M7+'Norm. neekonomicka previazanost'!M7)/'Celkova previazanost'!$BB7</f>
        <v>1.1570691788323125E-2</v>
      </c>
      <c r="N7" s="243">
        <f>('Norm. ekonomicka prieviazanost'!N7+'Norm. neekonomicka previazanost'!N7)/'Celkova previazanost'!$BB7</f>
        <v>2.5000083466546193E-2</v>
      </c>
      <c r="O7" s="243">
        <f>('Norm. ekonomicka prieviazanost'!O7+'Norm. neekonomicka previazanost'!O7)/'Celkova previazanost'!$BB7</f>
        <v>5.0008254855048138E-2</v>
      </c>
      <c r="P7" s="243">
        <f>('Norm. ekonomicka prieviazanost'!P7+'Norm. neekonomicka previazanost'!P7)/'Celkova previazanost'!$BB7</f>
        <v>2.3782901998279482E-2</v>
      </c>
      <c r="Q7" s="243">
        <f>('Norm. ekonomicka prieviazanost'!Q7+'Norm. neekonomicka previazanost'!Q7)/'Celkova previazanost'!$BB7</f>
        <v>2.3718216034779083E-2</v>
      </c>
      <c r="R7" s="243">
        <f>('Norm. ekonomicka prieviazanost'!R7+'Norm. neekonomicka previazanost'!R7)/'Celkova previazanost'!$BB7</f>
        <v>1.1308342162618805E-2</v>
      </c>
      <c r="S7" s="243">
        <f>('Norm. ekonomicka prieviazanost'!S7+'Norm. neekonomicka previazanost'!S7)/'Celkova previazanost'!$BB7</f>
        <v>1.0458286103616656E-2</v>
      </c>
      <c r="T7" s="243">
        <f>('Norm. ekonomicka prieviazanost'!T7+'Norm. neekonomicka previazanost'!T7)/'Celkova previazanost'!$BB7</f>
        <v>1.1432800446127862E-2</v>
      </c>
      <c r="U7" s="243">
        <f>('Norm. ekonomicka prieviazanost'!U7+'Norm. neekonomicka previazanost'!U7)/'Celkova previazanost'!$BB7</f>
        <v>6.5823504705665881E-3</v>
      </c>
      <c r="V7" s="243">
        <f>('Norm. ekonomicka prieviazanost'!V7+'Norm. neekonomicka previazanost'!V7)/'Celkova previazanost'!$BB7</f>
        <v>1.309855439750789E-2</v>
      </c>
      <c r="W7" s="243">
        <f>('Norm. ekonomicka prieviazanost'!W7+'Norm. neekonomicka previazanost'!W7)/'Celkova previazanost'!$BB7</f>
        <v>9.0616611953329308E-3</v>
      </c>
      <c r="X7" s="243">
        <f>('Norm. ekonomicka prieviazanost'!X7+'Norm. neekonomicka previazanost'!X7)/'Celkova previazanost'!$BB7</f>
        <v>1.2300702891494771E-2</v>
      </c>
      <c r="Y7" s="243">
        <f>('Norm. ekonomicka prieviazanost'!Y7+'Norm. neekonomicka previazanost'!Y7)/'Celkova previazanost'!$BB7</f>
        <v>1.0637897732919026E-2</v>
      </c>
      <c r="Z7" s="243">
        <f>('Norm. ekonomicka prieviazanost'!Z7+'Norm. neekonomicka previazanost'!Z7)/'Celkova previazanost'!$BB7</f>
        <v>6.1311427775504797E-3</v>
      </c>
      <c r="AA7" s="243">
        <f>('Norm. ekonomicka prieviazanost'!AA7+'Norm. neekonomicka previazanost'!AA7)/'Celkova previazanost'!$BB7</f>
        <v>9.889273195310298E-3</v>
      </c>
      <c r="AB7" s="243">
        <f>('Norm. ekonomicka prieviazanost'!AB7+'Norm. neekonomicka previazanost'!AB7)/'Celkova previazanost'!$BB7</f>
        <v>4.0503471361795712E-3</v>
      </c>
      <c r="AC7" s="243">
        <f>('Norm. ekonomicka prieviazanost'!AC7+'Norm. neekonomicka previazanost'!AC7)/'Celkova previazanost'!$BB7</f>
        <v>1.5575098726639879E-2</v>
      </c>
      <c r="AD7" s="243">
        <f>('Norm. ekonomicka prieviazanost'!AD7+'Norm. neekonomicka previazanost'!AD7)/'Celkova previazanost'!$BB7</f>
        <v>1.3883640208748761E-2</v>
      </c>
      <c r="AE7" s="243">
        <f>('Norm. ekonomicka prieviazanost'!AE7+'Norm. neekonomicka previazanost'!AE7)/'Celkova previazanost'!$BB7</f>
        <v>1.2990752876888594E-2</v>
      </c>
      <c r="AF7" s="243">
        <f>('Norm. ekonomicka prieviazanost'!AF7+'Norm. neekonomicka previazanost'!AF7)/'Celkova previazanost'!$BB7</f>
        <v>2.7418054879937537E-2</v>
      </c>
      <c r="AG7" s="243">
        <f>('Norm. ekonomicka prieviazanost'!AG7+'Norm. neekonomicka previazanost'!AG7)/'Celkova previazanost'!$BB7</f>
        <v>7.7221707620039855E-3</v>
      </c>
      <c r="AH7" s="243">
        <f>('Norm. ekonomicka prieviazanost'!AH7+'Norm. neekonomicka previazanost'!AH7)/'Celkova previazanost'!$BB7</f>
        <v>4.2207818048912826E-2</v>
      </c>
      <c r="AI7" s="243">
        <f>('Norm. ekonomicka prieviazanost'!AI7+'Norm. neekonomicka previazanost'!AI7)/'Celkova previazanost'!$BB7</f>
        <v>1.0976440659160215E-2</v>
      </c>
      <c r="AJ7" s="243">
        <f>('Norm. ekonomicka prieviazanost'!AJ7+'Norm. neekonomicka previazanost'!AJ7)/'Celkova previazanost'!$BB7</f>
        <v>4.18136825338345E-3</v>
      </c>
      <c r="AK7" s="243">
        <f>('Norm. ekonomicka prieviazanost'!AK7+'Norm. neekonomicka previazanost'!AK7)/'Celkova previazanost'!$BB7</f>
        <v>3.0927317065220609E-2</v>
      </c>
      <c r="AL7" s="243">
        <f>('Norm. ekonomicka prieviazanost'!AL7+'Norm. neekonomicka previazanost'!AL7)/'Celkova previazanost'!$BB7</f>
        <v>1.172481786439105E-2</v>
      </c>
      <c r="AM7" s="243">
        <f>('Norm. ekonomicka prieviazanost'!AM7+'Norm. neekonomicka previazanost'!AM7)/'Celkova previazanost'!$BB7</f>
        <v>2.4089942684702478E-2</v>
      </c>
      <c r="AN7" s="243">
        <f>('Norm. ekonomicka prieviazanost'!AN7+'Norm. neekonomicka previazanost'!AN7)/'Celkova previazanost'!$BB7</f>
        <v>5.9302192578583685E-2</v>
      </c>
      <c r="AO7" s="243">
        <f>('Norm. ekonomicka prieviazanost'!AO7+'Norm. neekonomicka previazanost'!AO7)/'Celkova previazanost'!$BB7</f>
        <v>3.1486823756172497E-2</v>
      </c>
      <c r="AP7" s="243">
        <f>('Norm. ekonomicka prieviazanost'!AP7+'Norm. neekonomicka previazanost'!AP7)/'Celkova previazanost'!$BB7</f>
        <v>2.7130718948732306E-2</v>
      </c>
      <c r="AQ7" s="243">
        <f>('Norm. ekonomicka prieviazanost'!AQ7+'Norm. neekonomicka previazanost'!AQ7)/'Celkova previazanost'!$BB7</f>
        <v>2.6525968585576126E-2</v>
      </c>
      <c r="AR7" s="243">
        <f>('Norm. ekonomicka prieviazanost'!AR7+'Norm. neekonomicka previazanost'!AR7)/'Celkova previazanost'!$BB7</f>
        <v>1.9271479864787628E-2</v>
      </c>
      <c r="AS7" s="243">
        <f>('Norm. ekonomicka prieviazanost'!AS7+'Norm. neekonomicka previazanost'!AS7)/'Celkova previazanost'!$BB7</f>
        <v>1.4119529068159928E-2</v>
      </c>
      <c r="AT7" s="243">
        <f>('Norm. ekonomicka prieviazanost'!AT7+'Norm. neekonomicka previazanost'!AT7)/'Celkova previazanost'!$BB7</f>
        <v>5.8363104978238017E-2</v>
      </c>
      <c r="AU7" s="243">
        <f>('Norm. ekonomicka prieviazanost'!AU7+'Norm. neekonomicka previazanost'!AU7)/'Celkova previazanost'!$BB7</f>
        <v>2.5759584995860906E-2</v>
      </c>
      <c r="AV7" s="243">
        <f>('Norm. ekonomicka prieviazanost'!AV7+'Norm. neekonomicka previazanost'!AV7)/'Celkova previazanost'!$BB7</f>
        <v>1.7548617998661555E-2</v>
      </c>
      <c r="AW7" s="243">
        <f>('Norm. ekonomicka prieviazanost'!AW7+'Norm. neekonomicka previazanost'!AW7)/'Celkova previazanost'!$BB7</f>
        <v>1.5215037736569247E-2</v>
      </c>
      <c r="AX7" s="243">
        <f>('Norm. ekonomicka prieviazanost'!AX7+'Norm. neekonomicka previazanost'!AX7)/'Celkova previazanost'!$BB7</f>
        <v>3.623971615810858E-2</v>
      </c>
      <c r="AY7" s="243">
        <f>('Norm. ekonomicka prieviazanost'!AY7+'Norm. neekonomicka previazanost'!AY7)/'Celkova previazanost'!$BB7</f>
        <v>5.3467639277967875E-2</v>
      </c>
      <c r="AZ7" s="243">
        <f>('Norm. ekonomicka prieviazanost'!AZ7+'Norm. neekonomicka previazanost'!AZ7)/'Celkova previazanost'!$BB7</f>
        <v>2.7598062805941785E-2</v>
      </c>
      <c r="BB7" s="244">
        <f t="shared" si="0"/>
        <v>0.99999999999999989</v>
      </c>
    </row>
    <row r="8" spans="1:54" ht="14.25" customHeight="1" x14ac:dyDescent="0.25">
      <c r="A8" s="246" t="s">
        <v>11</v>
      </c>
      <c r="B8" s="243">
        <f>('Norm. ekonomicka prieviazanost'!B8+'Norm. neekonomicka previazanost'!B8)/'Celkova previazanost'!$BB8</f>
        <v>1.0093144082145417E-2</v>
      </c>
      <c r="C8" s="243">
        <f>('Norm. ekonomicka prieviazanost'!C8+'Norm. neekonomicka previazanost'!C8)/'Celkova previazanost'!$BB8</f>
        <v>5.3235462922397178E-3</v>
      </c>
      <c r="D8" s="243">
        <f>('Norm. ekonomicka prieviazanost'!D8+'Norm. neekonomicka previazanost'!D8)/'Celkova previazanost'!$BB8</f>
        <v>6.8655651159250913E-3</v>
      </c>
      <c r="E8" s="243">
        <f>('Norm. ekonomicka prieviazanost'!E8+'Norm. neekonomicka previazanost'!E8)/'Celkova previazanost'!$BB8</f>
        <v>2.2437021032233877E-2</v>
      </c>
      <c r="F8" s="243">
        <f>('Norm. ekonomicka prieviazanost'!F8+'Norm. neekonomicka previazanost'!F8)/'Celkova previazanost'!$BB8</f>
        <v>7.2664246220365009E-3</v>
      </c>
      <c r="G8" s="243">
        <f>('Norm. ekonomicka prieviazanost'!G8+'Norm. neekonomicka previazanost'!G8)/'Celkova previazanost'!$BB8</f>
        <v>1.8943145397594771E-2</v>
      </c>
      <c r="H8" s="242">
        <f>('Norm. ekonomicka prieviazanost'!H8+'Norm. neekonomicka previazanost'!H8)/'Celkova previazanost'!$BB8</f>
        <v>0</v>
      </c>
      <c r="I8" s="243">
        <f>('Norm. ekonomicka prieviazanost'!I8+'Norm. neekonomicka previazanost'!I8)/'Celkova previazanost'!$BB8</f>
        <v>4.2772727717333052E-3</v>
      </c>
      <c r="J8" s="243">
        <f>('Norm. ekonomicka prieviazanost'!J8+'Norm. neekonomicka previazanost'!J8)/'Celkova previazanost'!$BB8</f>
        <v>2.9242935869404602E-2</v>
      </c>
      <c r="K8" s="243">
        <f>('Norm. ekonomicka prieviazanost'!K8+'Norm. neekonomicka previazanost'!K8)/'Celkova previazanost'!$BB8</f>
        <v>1.7648787688357877E-2</v>
      </c>
      <c r="L8" s="243">
        <f>('Norm. ekonomicka prieviazanost'!L8+'Norm. neekonomicka previazanost'!L8)/'Celkova previazanost'!$BB8</f>
        <v>1.1550183716982059E-2</v>
      </c>
      <c r="M8" s="243">
        <f>('Norm. ekonomicka prieviazanost'!M8+'Norm. neekonomicka previazanost'!M8)/'Celkova previazanost'!$BB8</f>
        <v>1.3703504036898942E-2</v>
      </c>
      <c r="N8" s="243">
        <f>('Norm. ekonomicka prieviazanost'!N8+'Norm. neekonomicka previazanost'!N8)/'Celkova previazanost'!$BB8</f>
        <v>2.8601785936924778E-2</v>
      </c>
      <c r="O8" s="243">
        <f>('Norm. ekonomicka prieviazanost'!O8+'Norm. neekonomicka previazanost'!O8)/'Celkova previazanost'!$BB8</f>
        <v>1.2098386777194313E-2</v>
      </c>
      <c r="P8" s="243">
        <f>('Norm. ekonomicka prieviazanost'!P8+'Norm. neekonomicka previazanost'!P8)/'Celkova previazanost'!$BB8</f>
        <v>2.777754184104109E-2</v>
      </c>
      <c r="Q8" s="243">
        <f>('Norm. ekonomicka prieviazanost'!Q8+'Norm. neekonomicka previazanost'!Q8)/'Celkova previazanost'!$BB8</f>
        <v>2.2029873294455639E-2</v>
      </c>
      <c r="R8" s="243">
        <f>('Norm. ekonomicka prieviazanost'!R8+'Norm. neekonomicka previazanost'!R8)/'Celkova previazanost'!$BB8</f>
        <v>1.0167113695211763E-2</v>
      </c>
      <c r="S8" s="243">
        <f>('Norm. ekonomicka prieviazanost'!S8+'Norm. neekonomicka previazanost'!S8)/'Celkova previazanost'!$BB8</f>
        <v>6.2672732390829829E-3</v>
      </c>
      <c r="T8" s="243">
        <f>('Norm. ekonomicka prieviazanost'!T8+'Norm. neekonomicka previazanost'!T8)/'Celkova previazanost'!$BB8</f>
        <v>1.527563588661824E-2</v>
      </c>
      <c r="U8" s="243">
        <f>('Norm. ekonomicka prieviazanost'!U8+'Norm. neekonomicka previazanost'!U8)/'Celkova previazanost'!$BB8</f>
        <v>7.5540194750700444E-3</v>
      </c>
      <c r="V8" s="243">
        <f>('Norm. ekonomicka prieviazanost'!V8+'Norm. neekonomicka previazanost'!V8)/'Celkova previazanost'!$BB8</f>
        <v>1.0456493367200047E-2</v>
      </c>
      <c r="W8" s="243">
        <f>('Norm. ekonomicka prieviazanost'!W8+'Norm. neekonomicka previazanost'!W8)/'Celkova previazanost'!$BB8</f>
        <v>1.3308032537573407E-2</v>
      </c>
      <c r="X8" s="243">
        <f>('Norm. ekonomicka prieviazanost'!X8+'Norm. neekonomicka previazanost'!X8)/'Celkova previazanost'!$BB8</f>
        <v>8.0724799491819696E-3</v>
      </c>
      <c r="Y8" s="243">
        <f>('Norm. ekonomicka prieviazanost'!Y8+'Norm. neekonomicka previazanost'!Y8)/'Celkova previazanost'!$BB8</f>
        <v>7.7123726517529106E-3</v>
      </c>
      <c r="Z8" s="243">
        <f>('Norm. ekonomicka prieviazanost'!Z8+'Norm. neekonomicka previazanost'!Z8)/'Celkova previazanost'!$BB8</f>
        <v>5.0848635572424807E-3</v>
      </c>
      <c r="AA8" s="243">
        <f>('Norm. ekonomicka prieviazanost'!AA8+'Norm. neekonomicka previazanost'!AA8)/'Celkova previazanost'!$BB8</f>
        <v>1.4818384156906986E-2</v>
      </c>
      <c r="AB8" s="243">
        <f>('Norm. ekonomicka prieviazanost'!AB8+'Norm. neekonomicka previazanost'!AB8)/'Celkova previazanost'!$BB8</f>
        <v>3.9295496540715097E-3</v>
      </c>
      <c r="AC8" s="243">
        <f>('Norm. ekonomicka prieviazanost'!AC8+'Norm. neekonomicka previazanost'!AC8)/'Celkova previazanost'!$BB8</f>
        <v>1.7544994560759673E-2</v>
      </c>
      <c r="AD8" s="243">
        <f>('Norm. ekonomicka prieviazanost'!AD8+'Norm. neekonomicka previazanost'!AD8)/'Celkova previazanost'!$BB8</f>
        <v>1.4696712643482209E-2</v>
      </c>
      <c r="AE8" s="243">
        <f>('Norm. ekonomicka prieviazanost'!AE8+'Norm. neekonomicka previazanost'!AE8)/'Celkova previazanost'!$BB8</f>
        <v>1.5232955732240847E-2</v>
      </c>
      <c r="AF8" s="243">
        <f>('Norm. ekonomicka prieviazanost'!AF8+'Norm. neekonomicka previazanost'!AF8)/'Celkova previazanost'!$BB8</f>
        <v>2.9576707383507296E-2</v>
      </c>
      <c r="AG8" s="243">
        <f>('Norm. ekonomicka prieviazanost'!AG8+'Norm. neekonomicka previazanost'!AG8)/'Celkova previazanost'!$BB8</f>
        <v>9.9994847843966825E-3</v>
      </c>
      <c r="AH8" s="243">
        <f>('Norm. ekonomicka prieviazanost'!AH8+'Norm. neekonomicka previazanost'!AH8)/'Celkova previazanost'!$BB8</f>
        <v>8.1378158870857392E-2</v>
      </c>
      <c r="AI8" s="243">
        <f>('Norm. ekonomicka prieviazanost'!AI8+'Norm. neekonomicka previazanost'!AI8)/'Celkova previazanost'!$BB8</f>
        <v>1.379019176649467E-2</v>
      </c>
      <c r="AJ8" s="243">
        <f>('Norm. ekonomicka prieviazanost'!AJ8+'Norm. neekonomicka previazanost'!AJ8)/'Celkova previazanost'!$BB8</f>
        <v>4.1382870369994027E-3</v>
      </c>
      <c r="AK8" s="243">
        <f>('Norm. ekonomicka prieviazanost'!AK8+'Norm. neekonomicka previazanost'!AK8)/'Celkova previazanost'!$BB8</f>
        <v>6.645710806818235E-2</v>
      </c>
      <c r="AL8" s="243">
        <f>('Norm. ekonomicka prieviazanost'!AL8+'Norm. neekonomicka previazanost'!AL8)/'Celkova previazanost'!$BB8</f>
        <v>1.1473999144134361E-2</v>
      </c>
      <c r="AM8" s="243">
        <f>('Norm. ekonomicka prieviazanost'!AM8+'Norm. neekonomicka previazanost'!AM8)/'Celkova previazanost'!$BB8</f>
        <v>5.3563515156411369E-2</v>
      </c>
      <c r="AN8" s="243">
        <f>('Norm. ekonomicka prieviazanost'!AN8+'Norm. neekonomicka previazanost'!AN8)/'Celkova previazanost'!$BB8</f>
        <v>2.1409006524668716E-2</v>
      </c>
      <c r="AO8" s="243">
        <f>('Norm. ekonomicka prieviazanost'!AO8+'Norm. neekonomicka previazanost'!AO8)/'Celkova previazanost'!$BB8</f>
        <v>2.1257060167782529E-2</v>
      </c>
      <c r="AP8" s="243">
        <f>('Norm. ekonomicka prieviazanost'!AP8+'Norm. neekonomicka previazanost'!AP8)/'Celkova previazanost'!$BB8</f>
        <v>7.7552049641915838E-2</v>
      </c>
      <c r="AQ8" s="243">
        <f>('Norm. ekonomicka prieviazanost'!AQ8+'Norm. neekonomicka previazanost'!AQ8)/'Celkova previazanost'!$BB8</f>
        <v>2.7502866265363621E-2</v>
      </c>
      <c r="AR8" s="243">
        <f>('Norm. ekonomicka prieviazanost'!AR8+'Norm. neekonomicka previazanost'!AR8)/'Celkova previazanost'!$BB8</f>
        <v>2.6223384595224351E-2</v>
      </c>
      <c r="AS8" s="243">
        <f>('Norm. ekonomicka prieviazanost'!AS8+'Norm. neekonomicka previazanost'!AS8)/'Celkova previazanost'!$BB8</f>
        <v>1.8106246515407449E-2</v>
      </c>
      <c r="AT8" s="243">
        <f>('Norm. ekonomicka prieviazanost'!AT8+'Norm. neekonomicka previazanost'!AT8)/'Celkova previazanost'!$BB8</f>
        <v>2.0395850458140689E-2</v>
      </c>
      <c r="AU8" s="243">
        <f>('Norm. ekonomicka prieviazanost'!AU8+'Norm. neekonomicka previazanost'!AU8)/'Celkova previazanost'!$BB8</f>
        <v>2.1605679223482492E-2</v>
      </c>
      <c r="AV8" s="243">
        <f>('Norm. ekonomicka prieviazanost'!AV8+'Norm. neekonomicka previazanost'!AV8)/'Celkova previazanost'!$BB8</f>
        <v>2.2221929637381885E-2</v>
      </c>
      <c r="AW8" s="243">
        <f>('Norm. ekonomicka prieviazanost'!AW8+'Norm. neekonomicka previazanost'!AW8)/'Celkova previazanost'!$BB8</f>
        <v>1.8532152638883997E-2</v>
      </c>
      <c r="AX8" s="243">
        <f>('Norm. ekonomicka prieviazanost'!AX8+'Norm. neekonomicka previazanost'!AX8)/'Celkova previazanost'!$BB8</f>
        <v>2.9731226417398716E-2</v>
      </c>
      <c r="AY8" s="243">
        <f>('Norm. ekonomicka prieviazanost'!AY8+'Norm. neekonomicka previazanost'!AY8)/'Celkova previazanost'!$BB8</f>
        <v>1.74127350673801E-2</v>
      </c>
      <c r="AZ8" s="243">
        <f>('Norm. ekonomicka prieviazanost'!AZ8+'Norm. neekonomicka previazanost'!AZ8)/'Celkova previazanost'!$BB8</f>
        <v>1.9692361054423464E-2</v>
      </c>
      <c r="BB8" s="244">
        <f t="shared" si="0"/>
        <v>1.0000000000000002</v>
      </c>
    </row>
    <row r="9" spans="1:54" ht="14.25" customHeight="1" x14ac:dyDescent="0.25">
      <c r="A9" s="246" t="s">
        <v>12</v>
      </c>
      <c r="B9" s="243">
        <f>('Norm. ekonomicka prieviazanost'!B9+'Norm. neekonomicka previazanost'!B9)/'Celkova previazanost'!$BB9</f>
        <v>7.1564267542002565E-3</v>
      </c>
      <c r="C9" s="243">
        <f>('Norm. ekonomicka prieviazanost'!C9+'Norm. neekonomicka previazanost'!C9)/'Celkova previazanost'!$BB9</f>
        <v>0.10360891597224618</v>
      </c>
      <c r="D9" s="243">
        <f>('Norm. ekonomicka prieviazanost'!D9+'Norm. neekonomicka previazanost'!D9)/'Celkova previazanost'!$BB9</f>
        <v>1.5102729947264854E-2</v>
      </c>
      <c r="E9" s="243">
        <f>('Norm. ekonomicka prieviazanost'!E9+'Norm. neekonomicka previazanost'!E9)/'Celkova previazanost'!$BB9</f>
        <v>1.9352170492666534E-2</v>
      </c>
      <c r="F9" s="243">
        <f>('Norm. ekonomicka prieviazanost'!F9+'Norm. neekonomicka previazanost'!F9)/'Celkova previazanost'!$BB9</f>
        <v>5.4403285889210562E-2</v>
      </c>
      <c r="G9" s="243">
        <f>('Norm. ekonomicka prieviazanost'!G9+'Norm. neekonomicka previazanost'!G9)/'Celkova previazanost'!$BB9</f>
        <v>1.344734134521915E-2</v>
      </c>
      <c r="H9" s="243">
        <f>('Norm. ekonomicka prieviazanost'!H9+'Norm. neekonomicka previazanost'!H9)/'Celkova previazanost'!$BB9</f>
        <v>1.0213381187402063E-2</v>
      </c>
      <c r="I9" s="242">
        <f>('Norm. ekonomicka prieviazanost'!I9+'Norm. neekonomicka previazanost'!I9)/'Celkova previazanost'!$BB9</f>
        <v>0</v>
      </c>
      <c r="J9" s="243">
        <f>('Norm. ekonomicka prieviazanost'!J9+'Norm. neekonomicka previazanost'!J9)/'Celkova previazanost'!$BB9</f>
        <v>6.5037989969985291E-2</v>
      </c>
      <c r="K9" s="243">
        <f>('Norm. ekonomicka prieviazanost'!K9+'Norm. neekonomicka previazanost'!K9)/'Celkova previazanost'!$BB9</f>
        <v>1.3063794249430686E-2</v>
      </c>
      <c r="L9" s="243">
        <f>('Norm. ekonomicka prieviazanost'!L9+'Norm. neekonomicka previazanost'!L9)/'Celkova previazanost'!$BB9</f>
        <v>8.2851972527542856E-3</v>
      </c>
      <c r="M9" s="243">
        <f>('Norm. ekonomicka prieviazanost'!M9+'Norm. neekonomicka previazanost'!M9)/'Celkova previazanost'!$BB9</f>
        <v>1.3834659931075214E-2</v>
      </c>
      <c r="N9" s="243">
        <f>('Norm. ekonomicka prieviazanost'!N9+'Norm. neekonomicka previazanost'!N9)/'Celkova previazanost'!$BB9</f>
        <v>2.6496607425228202E-2</v>
      </c>
      <c r="O9" s="243">
        <f>('Norm. ekonomicka prieviazanost'!O9+'Norm. neekonomicka previazanost'!O9)/'Celkova previazanost'!$BB9</f>
        <v>1.0074061057101784E-2</v>
      </c>
      <c r="P9" s="243">
        <f>('Norm. ekonomicka prieviazanost'!P9+'Norm. neekonomicka previazanost'!P9)/'Celkova previazanost'!$BB9</f>
        <v>2.1424462972077979E-2</v>
      </c>
      <c r="Q9" s="243">
        <f>('Norm. ekonomicka prieviazanost'!Q9+'Norm. neekonomicka previazanost'!Q9)/'Celkova previazanost'!$BB9</f>
        <v>7.4742824564247752E-3</v>
      </c>
      <c r="R9" s="243">
        <f>('Norm. ekonomicka prieviazanost'!R9+'Norm. neekonomicka previazanost'!R9)/'Celkova previazanost'!$BB9</f>
        <v>2.3276990551158477E-2</v>
      </c>
      <c r="S9" s="243">
        <f>('Norm. ekonomicka prieviazanost'!S9+'Norm. neekonomicka previazanost'!S9)/'Celkova previazanost'!$BB9</f>
        <v>7.5107427785451337E-3</v>
      </c>
      <c r="T9" s="243">
        <f>('Norm. ekonomicka prieviazanost'!T9+'Norm. neekonomicka previazanost'!T9)/'Celkova previazanost'!$BB9</f>
        <v>1.1569206641110899E-2</v>
      </c>
      <c r="U9" s="243">
        <f>('Norm. ekonomicka prieviazanost'!U9+'Norm. neekonomicka previazanost'!U9)/'Celkova previazanost'!$BB9</f>
        <v>8.5796322159689131E-3</v>
      </c>
      <c r="V9" s="243">
        <f>('Norm. ekonomicka prieviazanost'!V9+'Norm. neekonomicka previazanost'!V9)/'Celkova previazanost'!$BB9</f>
        <v>1.1589478056903822E-2</v>
      </c>
      <c r="W9" s="243">
        <f>('Norm. ekonomicka prieviazanost'!W9+'Norm. neekonomicka previazanost'!W9)/'Celkova previazanost'!$BB9</f>
        <v>3.5349388401793698E-2</v>
      </c>
      <c r="X9" s="243">
        <f>('Norm. ekonomicka prieviazanost'!X9+'Norm. neekonomicka previazanost'!X9)/'Celkova previazanost'!$BB9</f>
        <v>1.3032492257352661E-2</v>
      </c>
      <c r="Y9" s="243">
        <f>('Norm. ekonomicka prieviazanost'!Y9+'Norm. neekonomicka previazanost'!Y9)/'Celkova previazanost'!$BB9</f>
        <v>2.6354929574037698E-2</v>
      </c>
      <c r="Z9" s="243">
        <f>('Norm. ekonomicka prieviazanost'!Z9+'Norm. neekonomicka previazanost'!Z9)/'Celkova previazanost'!$BB9</f>
        <v>8.1667179144543217E-3</v>
      </c>
      <c r="AA9" s="243">
        <f>('Norm. ekonomicka prieviazanost'!AA9+'Norm. neekonomicka previazanost'!AA9)/'Celkova previazanost'!$BB9</f>
        <v>3.0223929750318217E-2</v>
      </c>
      <c r="AB9" s="243">
        <f>('Norm. ekonomicka prieviazanost'!AB9+'Norm. neekonomicka previazanost'!AB9)/'Celkova previazanost'!$BB9</f>
        <v>2.1249740992234582E-2</v>
      </c>
      <c r="AC9" s="243">
        <f>('Norm. ekonomicka prieviazanost'!AC9+'Norm. neekonomicka previazanost'!AC9)/'Celkova previazanost'!$BB9</f>
        <v>8.2744791983972756E-3</v>
      </c>
      <c r="AD9" s="243">
        <f>('Norm. ekonomicka prieviazanost'!AD9+'Norm. neekonomicka previazanost'!AD9)/'Celkova previazanost'!$BB9</f>
        <v>7.7750588486866518E-3</v>
      </c>
      <c r="AE9" s="243">
        <f>('Norm. ekonomicka prieviazanost'!AE9+'Norm. neekonomicka previazanost'!AE9)/'Celkova previazanost'!$BB9</f>
        <v>1.3668549197746608E-2</v>
      </c>
      <c r="AF9" s="243">
        <f>('Norm. ekonomicka prieviazanost'!AF9+'Norm. neekonomicka previazanost'!AF9)/'Celkova previazanost'!$BB9</f>
        <v>1.0296806704737559E-2</v>
      </c>
      <c r="AG9" s="243">
        <f>('Norm. ekonomicka prieviazanost'!AG9+'Norm. neekonomicka previazanost'!AG9)/'Celkova previazanost'!$BB9</f>
        <v>3.7155590358789452E-2</v>
      </c>
      <c r="AH9" s="243">
        <f>('Norm. ekonomicka prieviazanost'!AH9+'Norm. neekonomicka previazanost'!AH9)/'Celkova previazanost'!$BB9</f>
        <v>2.7145071732085808E-2</v>
      </c>
      <c r="AI9" s="243">
        <f>('Norm. ekonomicka prieviazanost'!AI9+'Norm. neekonomicka previazanost'!AI9)/'Celkova previazanost'!$BB9</f>
        <v>1.1238214972363655E-2</v>
      </c>
      <c r="AJ9" s="243">
        <f>('Norm. ekonomicka prieviazanost'!AJ9+'Norm. neekonomicka previazanost'!AJ9)/'Celkova previazanost'!$BB9</f>
        <v>1.28130156156982E-2</v>
      </c>
      <c r="AK9" s="243">
        <f>('Norm. ekonomicka prieviazanost'!AK9+'Norm. neekonomicka previazanost'!AK9)/'Celkova previazanost'!$BB9</f>
        <v>1.2440942764052654E-2</v>
      </c>
      <c r="AL9" s="243">
        <f>('Norm. ekonomicka prieviazanost'!AL9+'Norm. neekonomicka previazanost'!AL9)/'Celkova previazanost'!$BB9</f>
        <v>1.8037425473307125E-2</v>
      </c>
      <c r="AM9" s="243">
        <f>('Norm. ekonomicka prieviazanost'!AM9+'Norm. neekonomicka previazanost'!AM9)/'Celkova previazanost'!$BB9</f>
        <v>1.5636039754527008E-2</v>
      </c>
      <c r="AN9" s="243">
        <f>('Norm. ekonomicka prieviazanost'!AN9+'Norm. neekonomicka previazanost'!AN9)/'Celkova previazanost'!$BB9</f>
        <v>1.1412154526233355E-2</v>
      </c>
      <c r="AO9" s="243">
        <f>('Norm. ekonomicka prieviazanost'!AO9+'Norm. neekonomicka previazanost'!AO9)/'Celkova previazanost'!$BB9</f>
        <v>1.5180141846232093E-2</v>
      </c>
      <c r="AP9" s="243">
        <f>('Norm. ekonomicka prieviazanost'!AP9+'Norm. neekonomicka previazanost'!AP9)/'Celkova previazanost'!$BB9</f>
        <v>8.4435283294489651E-3</v>
      </c>
      <c r="AQ9" s="243">
        <f>('Norm. ekonomicka prieviazanost'!AQ9+'Norm. neekonomicka previazanost'!AQ9)/'Celkova previazanost'!$BB9</f>
        <v>8.3399570134637807E-3</v>
      </c>
      <c r="AR9" s="243">
        <f>('Norm. ekonomicka prieviazanost'!AR9+'Norm. neekonomicka previazanost'!AR9)/'Celkova previazanost'!$BB9</f>
        <v>1.9309017050881134E-2</v>
      </c>
      <c r="AS9" s="243">
        <f>('Norm. ekonomicka prieviazanost'!AS9+'Norm. neekonomicka previazanost'!AS9)/'Celkova previazanost'!$BB9</f>
        <v>5.5615621767629402E-2</v>
      </c>
      <c r="AT9" s="243">
        <f>('Norm. ekonomicka prieviazanost'!AT9+'Norm. neekonomicka previazanost'!AT9)/'Celkova previazanost'!$BB9</f>
        <v>8.0466164860522552E-3</v>
      </c>
      <c r="AU9" s="243">
        <f>('Norm. ekonomicka prieviazanost'!AU9+'Norm. neekonomicka previazanost'!AU9)/'Celkova previazanost'!$BB9</f>
        <v>3.3489563901031631E-2</v>
      </c>
      <c r="AV9" s="243">
        <f>('Norm. ekonomicka prieviazanost'!AV9+'Norm. neekonomicka previazanost'!AV9)/'Celkova previazanost'!$BB9</f>
        <v>1.9397969214419546E-2</v>
      </c>
      <c r="AW9" s="243">
        <f>('Norm. ekonomicka prieviazanost'!AW9+'Norm. neekonomicka previazanost'!AW9)/'Celkova previazanost'!$BB9</f>
        <v>1.3623738261598982E-2</v>
      </c>
      <c r="AX9" s="243">
        <f>('Norm. ekonomicka prieviazanost'!AX9+'Norm. neekonomicka previazanost'!AX9)/'Celkova previazanost'!$BB9</f>
        <v>2.3516522664558673E-2</v>
      </c>
      <c r="AY9" s="243">
        <f>('Norm. ekonomicka prieviazanost'!AY9+'Norm. neekonomicka previazanost'!AY9)/'Celkova previazanost'!$BB9</f>
        <v>1.4565719062019129E-2</v>
      </c>
      <c r="AZ9" s="243">
        <f>('Norm. ekonomicka prieviazanost'!AZ9+'Norm. neekonomicka previazanost'!AZ9)/'Celkova previazanost'!$BB9</f>
        <v>8.6996992198729618E-3</v>
      </c>
      <c r="BB9" s="244">
        <f t="shared" si="0"/>
        <v>1</v>
      </c>
    </row>
    <row r="10" spans="1:54" ht="14.25" customHeight="1" x14ac:dyDescent="0.25">
      <c r="A10" s="245" t="s">
        <v>13</v>
      </c>
      <c r="B10" s="243">
        <f>('Norm. ekonomicka prieviazanost'!B10+'Norm. neekonomicka previazanost'!B10)/'Celkova previazanost'!$BB10</f>
        <v>1.0465711469495733E-2</v>
      </c>
      <c r="C10" s="243">
        <f>('Norm. ekonomicka prieviazanost'!C10+'Norm. neekonomicka previazanost'!C10)/'Celkova previazanost'!$BB10</f>
        <v>1.3258897490728158E-2</v>
      </c>
      <c r="D10" s="243">
        <f>('Norm. ekonomicka prieviazanost'!D10+'Norm. neekonomicka previazanost'!D10)/'Celkova previazanost'!$BB10</f>
        <v>3.0270626380945305E-2</v>
      </c>
      <c r="E10" s="243">
        <f>('Norm. ekonomicka prieviazanost'!E10+'Norm. neekonomicka previazanost'!E10)/'Celkova previazanost'!$BB10</f>
        <v>1.6222198794499466E-2</v>
      </c>
      <c r="F10" s="243">
        <f>('Norm. ekonomicka prieviazanost'!F10+'Norm. neekonomicka previazanost'!F10)/'Celkova previazanost'!$BB10</f>
        <v>2.2073985882169998E-2</v>
      </c>
      <c r="G10" s="243">
        <f>('Norm. ekonomicka prieviazanost'!G10+'Norm. neekonomicka previazanost'!G10)/'Celkova previazanost'!$BB10</f>
        <v>1.2277435299463407E-2</v>
      </c>
      <c r="H10" s="243">
        <f>('Norm. ekonomicka prieviazanost'!H10+'Norm. neekonomicka previazanost'!H10)/'Celkova previazanost'!$BB10</f>
        <v>1.8049273572784467E-2</v>
      </c>
      <c r="I10" s="243">
        <f>('Norm. ekonomicka prieviazanost'!I10+'Norm. neekonomicka previazanost'!I10)/'Celkova previazanost'!$BB10</f>
        <v>1.6435473884219749E-2</v>
      </c>
      <c r="J10" s="242">
        <f>('Norm. ekonomicka prieviazanost'!J10+'Norm. neekonomicka previazanost'!J10)/'Celkova previazanost'!$BB10</f>
        <v>0</v>
      </c>
      <c r="K10" s="243">
        <f>('Norm. ekonomicka prieviazanost'!K10+'Norm. neekonomicka previazanost'!K10)/'Celkova previazanost'!$BB10</f>
        <v>1.5134012666161897E-2</v>
      </c>
      <c r="L10" s="243">
        <f>('Norm. ekonomicka prieviazanost'!L10+'Norm. neekonomicka previazanost'!L10)/'Celkova previazanost'!$BB10</f>
        <v>1.2328141087594325E-2</v>
      </c>
      <c r="M10" s="243">
        <f>('Norm. ekonomicka prieviazanost'!M10+'Norm. neekonomicka previazanost'!M10)/'Celkova previazanost'!$BB10</f>
        <v>1.552908073623919E-2</v>
      </c>
      <c r="N10" s="243">
        <f>('Norm. ekonomicka prieviazanost'!N10+'Norm. neekonomicka previazanost'!N10)/'Celkova previazanost'!$BB10</f>
        <v>2.4712935799636793E-2</v>
      </c>
      <c r="O10" s="243">
        <f>('Norm. ekonomicka prieviazanost'!O10+'Norm. neekonomicka previazanost'!O10)/'Celkova previazanost'!$BB10</f>
        <v>1.2664144206302085E-2</v>
      </c>
      <c r="P10" s="243">
        <f>('Norm. ekonomicka prieviazanost'!P10+'Norm. neekonomicka previazanost'!P10)/'Celkova previazanost'!$BB10</f>
        <v>2.2788099825378143E-2</v>
      </c>
      <c r="Q10" s="243">
        <f>('Norm. ekonomicka prieviazanost'!Q10+'Norm. neekonomicka previazanost'!Q10)/'Celkova previazanost'!$BB10</f>
        <v>1.0690244086417907E-2</v>
      </c>
      <c r="R10" s="243">
        <f>('Norm. ekonomicka prieviazanost'!R10+'Norm. neekonomicka previazanost'!R10)/'Celkova previazanost'!$BB10</f>
        <v>4.5166827645321157E-2</v>
      </c>
      <c r="S10" s="243">
        <f>('Norm. ekonomicka prieviazanost'!S10+'Norm. neekonomicka previazanost'!S10)/'Celkova previazanost'!$BB10</f>
        <v>2.2381245957381772E-2</v>
      </c>
      <c r="T10" s="243">
        <f>('Norm. ekonomicka prieviazanost'!T10+'Norm. neekonomicka previazanost'!T10)/'Celkova previazanost'!$BB10</f>
        <v>1.4997314587732813E-2</v>
      </c>
      <c r="U10" s="243">
        <f>('Norm. ekonomicka prieviazanost'!U10+'Norm. neekonomicka previazanost'!U10)/'Celkova previazanost'!$BB10</f>
        <v>1.0130110125816098E-2</v>
      </c>
      <c r="V10" s="243">
        <f>('Norm. ekonomicka prieviazanost'!V10+'Norm. neekonomicka previazanost'!V10)/'Celkova previazanost'!$BB10</f>
        <v>1.5429459935899625E-2</v>
      </c>
      <c r="W10" s="243">
        <f>('Norm. ekonomicka prieviazanost'!W10+'Norm. neekonomicka previazanost'!W10)/'Celkova previazanost'!$BB10</f>
        <v>4.5787243713813514E-2</v>
      </c>
      <c r="X10" s="243">
        <f>('Norm. ekonomicka prieviazanost'!X10+'Norm. neekonomicka previazanost'!X10)/'Celkova previazanost'!$BB10</f>
        <v>1.7885979645465368E-2</v>
      </c>
      <c r="Y10" s="243">
        <f>('Norm. ekonomicka prieviazanost'!Y10+'Norm. neekonomicka previazanost'!Y10)/'Celkova previazanost'!$BB10</f>
        <v>2.7298097629340053E-2</v>
      </c>
      <c r="Z10" s="243">
        <f>('Norm. ekonomicka prieviazanost'!Z10+'Norm. neekonomicka previazanost'!Z10)/'Celkova previazanost'!$BB10</f>
        <v>1.2395896135145724E-2</v>
      </c>
      <c r="AA10" s="243">
        <f>('Norm. ekonomicka prieviazanost'!AA10+'Norm. neekonomicka previazanost'!AA10)/'Celkova previazanost'!$BB10</f>
        <v>4.6010028226036587E-2</v>
      </c>
      <c r="AB10" s="243">
        <f>('Norm. ekonomicka prieviazanost'!AB10+'Norm. neekonomicka previazanost'!AB10)/'Celkova previazanost'!$BB10</f>
        <v>9.0339105452110022E-3</v>
      </c>
      <c r="AC10" s="243">
        <f>('Norm. ekonomicka prieviazanost'!AC10+'Norm. neekonomicka previazanost'!AC10)/'Celkova previazanost'!$BB10</f>
        <v>1.1832124743064961E-2</v>
      </c>
      <c r="AD10" s="243">
        <f>('Norm. ekonomicka prieviazanost'!AD10+'Norm. neekonomicka previazanost'!AD10)/'Celkova previazanost'!$BB10</f>
        <v>1.1428674344442592E-2</v>
      </c>
      <c r="AE10" s="243">
        <f>('Norm. ekonomicka prieviazanost'!AE10+'Norm. neekonomicka previazanost'!AE10)/'Celkova previazanost'!$BB10</f>
        <v>1.1474266409677617E-2</v>
      </c>
      <c r="AF10" s="243">
        <f>('Norm. ekonomicka prieviazanost'!AF10+'Norm. neekonomicka previazanost'!AF10)/'Celkova previazanost'!$BB10</f>
        <v>1.487264994448218E-2</v>
      </c>
      <c r="AG10" s="243">
        <f>('Norm. ekonomicka prieviazanost'!AG10+'Norm. neekonomicka previazanost'!AG10)/'Celkova previazanost'!$BB10</f>
        <v>2.1328491656473603E-2</v>
      </c>
      <c r="AH10" s="243">
        <f>('Norm. ekonomicka prieviazanost'!AH10+'Norm. neekonomicka previazanost'!AH10)/'Celkova previazanost'!$BB10</f>
        <v>3.5632708247448956E-2</v>
      </c>
      <c r="AI10" s="243">
        <f>('Norm. ekonomicka prieviazanost'!AI10+'Norm. neekonomicka previazanost'!AI10)/'Celkova previazanost'!$BB10</f>
        <v>1.5472747251062397E-2</v>
      </c>
      <c r="AJ10" s="243">
        <f>('Norm. ekonomicka prieviazanost'!AJ10+'Norm. neekonomicka previazanost'!AJ10)/'Celkova previazanost'!$BB10</f>
        <v>1.8375362627020338E-2</v>
      </c>
      <c r="AK10" s="243">
        <f>('Norm. ekonomicka prieviazanost'!AK10+'Norm. neekonomicka previazanost'!AK10)/'Celkova previazanost'!$BB10</f>
        <v>1.9363291804248155E-2</v>
      </c>
      <c r="AL10" s="243">
        <f>('Norm. ekonomicka prieviazanost'!AL10+'Norm. neekonomicka previazanost'!AL10)/'Celkova previazanost'!$BB10</f>
        <v>1.1666930594610278E-2</v>
      </c>
      <c r="AM10" s="243">
        <f>('Norm. ekonomicka prieviazanost'!AM10+'Norm. neekonomicka previazanost'!AM10)/'Celkova previazanost'!$BB10</f>
        <v>1.5990921549238851E-2</v>
      </c>
      <c r="AN10" s="243">
        <f>('Norm. ekonomicka prieviazanost'!AN10+'Norm. neekonomicka previazanost'!AN10)/'Celkova previazanost'!$BB10</f>
        <v>1.3928240776579059E-2</v>
      </c>
      <c r="AO10" s="243">
        <f>('Norm. ekonomicka prieviazanost'!AO10+'Norm. neekonomicka previazanost'!AO10)/'Celkova previazanost'!$BB10</f>
        <v>4.5730720882118082E-2</v>
      </c>
      <c r="AP10" s="243">
        <f>('Norm. ekonomicka prieviazanost'!AP10+'Norm. neekonomicka previazanost'!AP10)/'Celkova previazanost'!$BB10</f>
        <v>1.4477497165605108E-2</v>
      </c>
      <c r="AQ10" s="243">
        <f>('Norm. ekonomicka prieviazanost'!AQ10+'Norm. neekonomicka previazanost'!AQ10)/'Celkova previazanost'!$BB10</f>
        <v>1.2486533165386147E-2</v>
      </c>
      <c r="AR10" s="243">
        <f>('Norm. ekonomicka prieviazanost'!AR10+'Norm. neekonomicka previazanost'!AR10)/'Celkova previazanost'!$BB10</f>
        <v>2.5449458303957735E-2</v>
      </c>
      <c r="AS10" s="243">
        <f>('Norm. ekonomicka prieviazanost'!AS10+'Norm. neekonomicka previazanost'!AS10)/'Celkova previazanost'!$BB10</f>
        <v>5.6646669127499563E-2</v>
      </c>
      <c r="AT10" s="243">
        <f>('Norm. ekonomicka prieviazanost'!AT10+'Norm. neekonomicka previazanost'!AT10)/'Celkova previazanost'!$BB10</f>
        <v>1.1600209406243674E-2</v>
      </c>
      <c r="AU10" s="243">
        <f>('Norm. ekonomicka prieviazanost'!AU10+'Norm. neekonomicka previazanost'!AU10)/'Celkova previazanost'!$BB10</f>
        <v>1.9366182955350822E-2</v>
      </c>
      <c r="AV10" s="243">
        <f>('Norm. ekonomicka prieviazanost'!AV10+'Norm. neekonomicka previazanost'!AV10)/'Celkova previazanost'!$BB10</f>
        <v>2.0497992985836749E-2</v>
      </c>
      <c r="AW10" s="243">
        <f>('Norm. ekonomicka prieviazanost'!AW10+'Norm. neekonomicka previazanost'!AW10)/'Celkova previazanost'!$BB10</f>
        <v>1.6607904985813264E-2</v>
      </c>
      <c r="AX10" s="243">
        <f>('Norm. ekonomicka prieviazanost'!AX10+'Norm. neekonomicka previazanost'!AX10)/'Celkova previazanost'!$BB10</f>
        <v>2.1760008138133047E-2</v>
      </c>
      <c r="AY10" s="243">
        <f>('Norm. ekonomicka prieviazanost'!AY10+'Norm. neekonomicka previazanost'!AY10)/'Celkova previazanost'!$BB10</f>
        <v>1.9489506171935012E-2</v>
      </c>
      <c r="AZ10" s="243">
        <f>('Norm. ekonomicka prieviazanost'!AZ10+'Norm. neekonomicka previazanost'!AZ10)/'Celkova previazanost'!$BB10</f>
        <v>1.5104531434571435E-2</v>
      </c>
      <c r="BB10" s="244">
        <f t="shared" si="0"/>
        <v>0.99999999999999989</v>
      </c>
    </row>
    <row r="11" spans="1:54" ht="14.25" customHeight="1" x14ac:dyDescent="0.25">
      <c r="A11" s="246" t="s">
        <v>14</v>
      </c>
      <c r="B11" s="243">
        <f>('Norm. ekonomicka prieviazanost'!B11+'Norm. neekonomicka previazanost'!B11)/'Celkova previazanost'!$BB11</f>
        <v>8.9875057683018577E-3</v>
      </c>
      <c r="C11" s="243">
        <f>('Norm. ekonomicka prieviazanost'!C11+'Norm. neekonomicka previazanost'!C11)/'Celkova previazanost'!$BB11</f>
        <v>7.6308125435424418E-3</v>
      </c>
      <c r="D11" s="243">
        <f>('Norm. ekonomicka prieviazanost'!D11+'Norm. neekonomicka previazanost'!D11)/'Celkova previazanost'!$BB11</f>
        <v>1.0701167390747687E-2</v>
      </c>
      <c r="E11" s="243">
        <f>('Norm. ekonomicka prieviazanost'!E11+'Norm. neekonomicka previazanost'!E11)/'Celkova previazanost'!$BB11</f>
        <v>3.2253520211228591E-2</v>
      </c>
      <c r="F11" s="243">
        <f>('Norm. ekonomicka prieviazanost'!F11+'Norm. neekonomicka previazanost'!F11)/'Celkova previazanost'!$BB11</f>
        <v>9.5320601458970186E-3</v>
      </c>
      <c r="G11" s="243">
        <f>('Norm. ekonomicka prieviazanost'!G11+'Norm. neekonomicka previazanost'!G11)/'Celkova previazanost'!$BB11</f>
        <v>1.1554168232201088E-2</v>
      </c>
      <c r="H11" s="243">
        <f>('Norm. ekonomicka prieviazanost'!H11+'Norm. neekonomicka previazanost'!H11)/'Celkova previazanost'!$BB11</f>
        <v>2.2256371607453026E-2</v>
      </c>
      <c r="I11" s="243">
        <f>('Norm. ekonomicka prieviazanost'!I11+'Norm. neekonomicka previazanost'!I11)/'Celkova previazanost'!$BB11</f>
        <v>7.4137521530079466E-3</v>
      </c>
      <c r="J11" s="243">
        <f>('Norm. ekonomicka prieviazanost'!J11+'Norm. neekonomicka previazanost'!J11)/'Celkova previazanost'!$BB11</f>
        <v>2.7165808626620776E-2</v>
      </c>
      <c r="K11" s="242">
        <f>('Norm. ekonomicka prieviazanost'!K11+'Norm. neekonomicka previazanost'!K11)/'Celkova previazanost'!$BB11</f>
        <v>0</v>
      </c>
      <c r="L11" s="243">
        <f>('Norm. ekonomicka prieviazanost'!L11+'Norm. neekonomicka previazanost'!L11)/'Celkova previazanost'!$BB11</f>
        <v>2.2749559313382298E-2</v>
      </c>
      <c r="M11" s="243">
        <f>('Norm. ekonomicka prieviazanost'!M11+'Norm. neekonomicka previazanost'!M11)/'Celkova previazanost'!$BB11</f>
        <v>3.2277024538225972E-2</v>
      </c>
      <c r="N11" s="243">
        <f>('Norm. ekonomicka prieviazanost'!N11+'Norm. neekonomicka previazanost'!N11)/'Celkova previazanost'!$BB11</f>
        <v>2.690046470033304E-2</v>
      </c>
      <c r="O11" s="243">
        <f>('Norm. ekonomicka prieviazanost'!O11+'Norm. neekonomicka previazanost'!O11)/'Celkova previazanost'!$BB11</f>
        <v>1.3517165302373055E-2</v>
      </c>
      <c r="P11" s="243">
        <f>('Norm. ekonomicka prieviazanost'!P11+'Norm. neekonomicka previazanost'!P11)/'Celkova previazanost'!$BB11</f>
        <v>4.17957590855371E-2</v>
      </c>
      <c r="Q11" s="243">
        <f>('Norm. ekonomicka prieviazanost'!Q11+'Norm. neekonomicka previazanost'!Q11)/'Celkova previazanost'!$BB11</f>
        <v>1.2228773252840646E-2</v>
      </c>
      <c r="R11" s="243">
        <f>('Norm. ekonomicka prieviazanost'!R11+'Norm. neekonomicka previazanost'!R11)/'Celkova previazanost'!$BB11</f>
        <v>1.2851937010108134E-2</v>
      </c>
      <c r="S11" s="243">
        <f>('Norm. ekonomicka prieviazanost'!S11+'Norm. neekonomicka previazanost'!S11)/'Celkova previazanost'!$BB11</f>
        <v>8.2795327010132137E-3</v>
      </c>
      <c r="T11" s="243">
        <f>('Norm. ekonomicka prieviazanost'!T11+'Norm. neekonomicka previazanost'!T11)/'Celkova previazanost'!$BB11</f>
        <v>2.0814053543614323E-2</v>
      </c>
      <c r="U11" s="243">
        <f>('Norm. ekonomicka prieviazanost'!U11+'Norm. neekonomicka previazanost'!U11)/'Celkova previazanost'!$BB11</f>
        <v>2.4699930828871227E-2</v>
      </c>
      <c r="V11" s="243">
        <f>('Norm. ekonomicka prieviazanost'!V11+'Norm. neekonomicka previazanost'!V11)/'Celkova previazanost'!$BB11</f>
        <v>9.5492613218873239E-3</v>
      </c>
      <c r="W11" s="243">
        <f>('Norm. ekonomicka prieviazanost'!W11+'Norm. neekonomicka previazanost'!W11)/'Celkova previazanost'!$BB11</f>
        <v>1.4327621514404597E-2</v>
      </c>
      <c r="X11" s="243">
        <f>('Norm. ekonomicka prieviazanost'!X11+'Norm. neekonomicka previazanost'!X11)/'Celkova previazanost'!$BB11</f>
        <v>9.0781974902711584E-3</v>
      </c>
      <c r="Y11" s="243">
        <f>('Norm. ekonomicka prieviazanost'!Y11+'Norm. neekonomicka previazanost'!Y11)/'Celkova previazanost'!$BB11</f>
        <v>1.2735668763835119E-2</v>
      </c>
      <c r="Z11" s="243">
        <f>('Norm. ekonomicka prieviazanost'!Z11+'Norm. neekonomicka previazanost'!Z11)/'Celkova previazanost'!$BB11</f>
        <v>6.6081744584209103E-3</v>
      </c>
      <c r="AA11" s="243">
        <f>('Norm. ekonomicka prieviazanost'!AA11+'Norm. neekonomicka previazanost'!AA11)/'Celkova previazanost'!$BB11</f>
        <v>1.3671010698777474E-2</v>
      </c>
      <c r="AB11" s="243">
        <f>('Norm. ekonomicka prieviazanost'!AB11+'Norm. neekonomicka previazanost'!AB11)/'Celkova previazanost'!$BB11</f>
        <v>4.5576396121813191E-3</v>
      </c>
      <c r="AC11" s="243">
        <f>('Norm. ekonomicka prieviazanost'!AC11+'Norm. neekonomicka previazanost'!AC11)/'Celkova previazanost'!$BB11</f>
        <v>1.8668805229077934E-2</v>
      </c>
      <c r="AD11" s="243">
        <f>('Norm. ekonomicka prieviazanost'!AD11+'Norm. neekonomicka previazanost'!AD11)/'Celkova previazanost'!$BB11</f>
        <v>1.760342811875943E-2</v>
      </c>
      <c r="AE11" s="243">
        <f>('Norm. ekonomicka prieviazanost'!AE11+'Norm. neekonomicka previazanost'!AE11)/'Celkova previazanost'!$BB11</f>
        <v>2.1299754350407839E-2</v>
      </c>
      <c r="AF11" s="243">
        <f>('Norm. ekonomicka prieviazanost'!AF11+'Norm. neekonomicka previazanost'!AF11)/'Celkova previazanost'!$BB11</f>
        <v>1.7965154387330633E-2</v>
      </c>
      <c r="AG11" s="243">
        <f>('Norm. ekonomicka prieviazanost'!AG11+'Norm. neekonomicka previazanost'!AG11)/'Celkova previazanost'!$BB11</f>
        <v>9.3779311086286451E-3</v>
      </c>
      <c r="AH11" s="243">
        <f>('Norm. ekonomicka prieviazanost'!AH11+'Norm. neekonomicka previazanost'!AH11)/'Celkova previazanost'!$BB11</f>
        <v>7.1378557770214304E-2</v>
      </c>
      <c r="AI11" s="243">
        <f>('Norm. ekonomicka prieviazanost'!AI11+'Norm. neekonomicka previazanost'!AI11)/'Celkova previazanost'!$BB11</f>
        <v>5.2408056833210974E-2</v>
      </c>
      <c r="AJ11" s="243">
        <f>('Norm. ekonomicka prieviazanost'!AJ11+'Norm. neekonomicka previazanost'!AJ11)/'Celkova previazanost'!$BB11</f>
        <v>6.656028082203419E-3</v>
      </c>
      <c r="AK11" s="243">
        <f>('Norm. ekonomicka prieviazanost'!AK11+'Norm. neekonomicka previazanost'!AK11)/'Celkova previazanost'!$BB11</f>
        <v>2.9797284927598394E-2</v>
      </c>
      <c r="AL11" s="243">
        <f>('Norm. ekonomicka prieviazanost'!AL11+'Norm. neekonomicka previazanost'!AL11)/'Celkova previazanost'!$BB11</f>
        <v>1.3207667252788432E-2</v>
      </c>
      <c r="AM11" s="243">
        <f>('Norm. ekonomicka prieviazanost'!AM11+'Norm. neekonomicka previazanost'!AM11)/'Celkova previazanost'!$BB11</f>
        <v>2.1873038318939303E-2</v>
      </c>
      <c r="AN11" s="243">
        <f>('Norm. ekonomicka prieviazanost'!AN11+'Norm. neekonomicka previazanost'!AN11)/'Celkova previazanost'!$BB11</f>
        <v>1.4064173577534035E-2</v>
      </c>
      <c r="AO11" s="243">
        <f>('Norm. ekonomicka prieviazanost'!AO11+'Norm. neekonomicka previazanost'!AO11)/'Celkova previazanost'!$BB11</f>
        <v>1.7955690700266903E-2</v>
      </c>
      <c r="AP11" s="243">
        <f>('Norm. ekonomicka prieviazanost'!AP11+'Norm. neekonomicka previazanost'!AP11)/'Celkova previazanost'!$BB11</f>
        <v>1.6896171093570854E-2</v>
      </c>
      <c r="AQ11" s="243">
        <f>('Norm. ekonomicka prieviazanost'!AQ11+'Norm. neekonomicka previazanost'!AQ11)/'Celkova previazanost'!$BB11</f>
        <v>1.3684345690968264E-2</v>
      </c>
      <c r="AR11" s="243">
        <f>('Norm. ekonomicka prieviazanost'!AR11+'Norm. neekonomicka previazanost'!AR11)/'Celkova previazanost'!$BB11</f>
        <v>3.7496227804464384E-2</v>
      </c>
      <c r="AS11" s="243">
        <f>('Norm. ekonomicka prieviazanost'!AS11+'Norm. neekonomicka previazanost'!AS11)/'Celkova previazanost'!$BB11</f>
        <v>2.6086171809304327E-2</v>
      </c>
      <c r="AT11" s="243">
        <f>('Norm. ekonomicka prieviazanost'!AT11+'Norm. neekonomicka previazanost'!AT11)/'Celkova previazanost'!$BB11</f>
        <v>1.1757839515832084E-2</v>
      </c>
      <c r="AU11" s="243">
        <f>('Norm. ekonomicka prieviazanost'!AU11+'Norm. neekonomicka previazanost'!AU11)/'Celkova previazanost'!$BB11</f>
        <v>2.0822261051511009E-2</v>
      </c>
      <c r="AV11" s="243">
        <f>('Norm. ekonomicka prieviazanost'!AV11+'Norm. neekonomicka previazanost'!AV11)/'Celkova previazanost'!$BB11</f>
        <v>2.0987911938443824E-2</v>
      </c>
      <c r="AW11" s="243">
        <f>('Norm. ekonomicka prieviazanost'!AW11+'Norm. neekonomicka previazanost'!AW11)/'Celkova previazanost'!$BB11</f>
        <v>5.816020007748552E-2</v>
      </c>
      <c r="AX11" s="243">
        <f>('Norm. ekonomicka prieviazanost'!AX11+'Norm. neekonomicka previazanost'!AX11)/'Celkova previazanost'!$BB11</f>
        <v>2.5287453921116306E-2</v>
      </c>
      <c r="AY11" s="243">
        <f>('Norm. ekonomicka prieviazanost'!AY11+'Norm. neekonomicka previazanost'!AY11)/'Celkova previazanost'!$BB11</f>
        <v>1.9553400314956362E-2</v>
      </c>
      <c r="AZ11" s="243">
        <f>('Norm. ekonomicka prieviazanost'!AZ11+'Norm. neekonomicka previazanost'!AZ11)/'Celkova previazanost'!$BB11</f>
        <v>1.2875505310309508E-2</v>
      </c>
      <c r="BB11" s="244">
        <f t="shared" si="0"/>
        <v>1</v>
      </c>
    </row>
    <row r="12" spans="1:54" ht="14.25" customHeight="1" x14ac:dyDescent="0.25">
      <c r="A12" s="246" t="s">
        <v>15</v>
      </c>
      <c r="B12" s="243">
        <f>('Norm. ekonomicka prieviazanost'!B12+'Norm. neekonomicka previazanost'!B12)/'Celkova previazanost'!$BB12</f>
        <v>9.8161051565769462E-3</v>
      </c>
      <c r="C12" s="243">
        <f>('Norm. ekonomicka prieviazanost'!C12+'Norm. neekonomicka previazanost'!C12)/'Celkova previazanost'!$BB12</f>
        <v>5.6084514526080625E-3</v>
      </c>
      <c r="D12" s="243">
        <f>('Norm. ekonomicka prieviazanost'!D12+'Norm. neekonomicka previazanost'!D12)/'Celkova previazanost'!$BB12</f>
        <v>8.1449370005144406E-3</v>
      </c>
      <c r="E12" s="243">
        <f>('Norm. ekonomicka prieviazanost'!E12+'Norm. neekonomicka previazanost'!E12)/'Celkova previazanost'!$BB12</f>
        <v>2.1531645248900576E-2</v>
      </c>
      <c r="F12" s="243">
        <f>('Norm. ekonomicka prieviazanost'!F12+'Norm. neekonomicka previazanost'!F12)/'Celkova previazanost'!$BB12</f>
        <v>1.0147240245178405E-2</v>
      </c>
      <c r="G12" s="243">
        <f>('Norm. ekonomicka prieviazanost'!G12+'Norm. neekonomicka previazanost'!G12)/'Celkova previazanost'!$BB12</f>
        <v>1.3286888877964234E-2</v>
      </c>
      <c r="H12" s="243">
        <f>('Norm. ekonomicka prieviazanost'!H12+'Norm. neekonomicka previazanost'!H12)/'Celkova previazanost'!$BB12</f>
        <v>2.115988288385352E-2</v>
      </c>
      <c r="I12" s="243">
        <f>('Norm. ekonomicka prieviazanost'!I12+'Norm. neekonomicka previazanost'!I12)/'Celkova previazanost'!$BB12</f>
        <v>5.9190556639729065E-3</v>
      </c>
      <c r="J12" s="243">
        <f>('Norm. ekonomicka prieviazanost'!J12+'Norm. neekonomicka previazanost'!J12)/'Celkova previazanost'!$BB12</f>
        <v>2.6867419774184633E-2</v>
      </c>
      <c r="K12" s="243">
        <f>('Norm. ekonomicka prieviazanost'!K12+'Norm. neekonomicka previazanost'!K12)/'Celkova previazanost'!$BB12</f>
        <v>3.2124553214545395E-2</v>
      </c>
      <c r="L12" s="242">
        <f>('Norm. ekonomicka prieviazanost'!L12+'Norm. neekonomicka previazanost'!L12)/'Celkova previazanost'!$BB12</f>
        <v>0</v>
      </c>
      <c r="M12" s="243">
        <f>('Norm. ekonomicka prieviazanost'!M12+'Norm. neekonomicka previazanost'!M12)/'Celkova previazanost'!$BB12</f>
        <v>6.5358020993301374E-2</v>
      </c>
      <c r="N12" s="243">
        <f>('Norm. ekonomicka prieviazanost'!N12+'Norm. neekonomicka previazanost'!N12)/'Celkova previazanost'!$BB12</f>
        <v>2.3668877906588139E-2</v>
      </c>
      <c r="O12" s="243">
        <f>('Norm. ekonomicka prieviazanost'!O12+'Norm. neekonomicka previazanost'!O12)/'Celkova previazanost'!$BB12</f>
        <v>1.1431416668579749E-2</v>
      </c>
      <c r="P12" s="243">
        <f>('Norm. ekonomicka prieviazanost'!P12+'Norm. neekonomicka previazanost'!P12)/'Celkova previazanost'!$BB12</f>
        <v>2.7978986330710227E-2</v>
      </c>
      <c r="Q12" s="243">
        <f>('Norm. ekonomicka prieviazanost'!Q12+'Norm. neekonomicka previazanost'!Q12)/'Celkova previazanost'!$BB12</f>
        <v>1.0274774113693324E-2</v>
      </c>
      <c r="R12" s="243">
        <f>('Norm. ekonomicka prieviazanost'!R12+'Norm. neekonomicka previazanost'!R12)/'Celkova previazanost'!$BB12</f>
        <v>1.1680996500645196E-2</v>
      </c>
      <c r="S12" s="243">
        <f>('Norm. ekonomicka prieviazanost'!S12+'Norm. neekonomicka previazanost'!S12)/'Celkova previazanost'!$BB12</f>
        <v>7.7013206593240079E-3</v>
      </c>
      <c r="T12" s="243">
        <f>('Norm. ekonomicka prieviazanost'!T12+'Norm. neekonomicka previazanost'!T12)/'Celkova previazanost'!$BB12</f>
        <v>1.2764144592398984E-2</v>
      </c>
      <c r="U12" s="243">
        <f>('Norm. ekonomicka prieviazanost'!U12+'Norm. neekonomicka previazanost'!U12)/'Celkova previazanost'!$BB12</f>
        <v>1.1310333907116728E-2</v>
      </c>
      <c r="V12" s="243">
        <f>('Norm. ekonomicka prieviazanost'!V12+'Norm. neekonomicka previazanost'!V12)/'Celkova previazanost'!$BB12</f>
        <v>9.6567853581238459E-3</v>
      </c>
      <c r="W12" s="243">
        <f>('Norm. ekonomicka prieviazanost'!W12+'Norm. neekonomicka previazanost'!W12)/'Celkova previazanost'!$BB12</f>
        <v>1.4120993943425444E-2</v>
      </c>
      <c r="X12" s="243">
        <f>('Norm. ekonomicka prieviazanost'!X12+'Norm. neekonomicka previazanost'!X12)/'Celkova previazanost'!$BB12</f>
        <v>7.8269518066525802E-3</v>
      </c>
      <c r="Y12" s="243">
        <f>('Norm. ekonomicka prieviazanost'!Y12+'Norm. neekonomicka previazanost'!Y12)/'Celkova previazanost'!$BB12</f>
        <v>1.0216788346671739E-2</v>
      </c>
      <c r="Z12" s="243">
        <f>('Norm. ekonomicka prieviazanost'!Z12+'Norm. neekonomicka previazanost'!Z12)/'Celkova previazanost'!$BB12</f>
        <v>5.4936012116620792E-3</v>
      </c>
      <c r="AA12" s="243">
        <f>('Norm. ekonomicka prieviazanost'!AA12+'Norm. neekonomicka previazanost'!AA12)/'Celkova previazanost'!$BB12</f>
        <v>1.1636311942563739E-2</v>
      </c>
      <c r="AB12" s="243">
        <f>('Norm. ekonomicka prieviazanost'!AB12+'Norm. neekonomicka previazanost'!AB12)/'Celkova previazanost'!$BB12</f>
        <v>5.462721290286127E-3</v>
      </c>
      <c r="AC12" s="243">
        <f>('Norm. ekonomicka prieviazanost'!AC12+'Norm. neekonomicka previazanost'!AC12)/'Celkova previazanost'!$BB12</f>
        <v>4.248904417592448E-2</v>
      </c>
      <c r="AD12" s="243">
        <f>('Norm. ekonomicka prieviazanost'!AD12+'Norm. neekonomicka previazanost'!AD12)/'Celkova previazanost'!$BB12</f>
        <v>7.7649102063767503E-2</v>
      </c>
      <c r="AE12" s="243">
        <f>('Norm. ekonomicka prieviazanost'!AE12+'Norm. neekonomicka previazanost'!AE12)/'Celkova previazanost'!$BB12</f>
        <v>1.3783907663324858E-2</v>
      </c>
      <c r="AF12" s="243">
        <f>('Norm. ekonomicka prieviazanost'!AF12+'Norm. neekonomicka previazanost'!AF12)/'Celkova previazanost'!$BB12</f>
        <v>2.2974499160196452E-2</v>
      </c>
      <c r="AG12" s="243">
        <f>('Norm. ekonomicka prieviazanost'!AG12+'Norm. neekonomicka previazanost'!AG12)/'Celkova previazanost'!$BB12</f>
        <v>1.1389910769339729E-2</v>
      </c>
      <c r="AH12" s="243">
        <f>('Norm. ekonomicka prieviazanost'!AH12+'Norm. neekonomicka previazanost'!AH12)/'Celkova previazanost'!$BB12</f>
        <v>3.7669530869688564E-2</v>
      </c>
      <c r="AI12" s="243">
        <f>('Norm. ekonomicka prieviazanost'!AI12+'Norm. neekonomicka previazanost'!AI12)/'Celkova previazanost'!$BB12</f>
        <v>3.3458798504817311E-2</v>
      </c>
      <c r="AJ12" s="243">
        <f>('Norm. ekonomicka prieviazanost'!AJ12+'Norm. neekonomicka previazanost'!AJ12)/'Celkova previazanost'!$BB12</f>
        <v>4.8457640456354943E-3</v>
      </c>
      <c r="AK12" s="243">
        <f>('Norm. ekonomicka prieviazanost'!AK12+'Norm. neekonomicka previazanost'!AK12)/'Celkova previazanost'!$BB12</f>
        <v>3.1519643555704878E-2</v>
      </c>
      <c r="AL12" s="243">
        <f>('Norm. ekonomicka prieviazanost'!AL12+'Norm. neekonomicka previazanost'!AL12)/'Celkova previazanost'!$BB12</f>
        <v>1.1011747142261561E-2</v>
      </c>
      <c r="AM12" s="243">
        <f>('Norm. ekonomicka prieviazanost'!AM12+'Norm. neekonomicka previazanost'!AM12)/'Celkova previazanost'!$BB12</f>
        <v>1.7474173544378083E-2</v>
      </c>
      <c r="AN12" s="243">
        <f>('Norm. ekonomicka prieviazanost'!AN12+'Norm. neekonomicka previazanost'!AN12)/'Celkova previazanost'!$BB12</f>
        <v>1.7238187491124289E-2</v>
      </c>
      <c r="AO12" s="243">
        <f>('Norm. ekonomicka prieviazanost'!AO12+'Norm. neekonomicka previazanost'!AO12)/'Celkova previazanost'!$BB12</f>
        <v>4.3957699525562409E-2</v>
      </c>
      <c r="AP12" s="243">
        <f>('Norm. ekonomicka prieviazanost'!AP12+'Norm. neekonomicka previazanost'!AP12)/'Celkova previazanost'!$BB12</f>
        <v>1.8082203705546675E-2</v>
      </c>
      <c r="AQ12" s="243">
        <f>('Norm. ekonomicka prieviazanost'!AQ12+'Norm. neekonomicka previazanost'!AQ12)/'Celkova previazanost'!$BB12</f>
        <v>1.2805668390699148E-2</v>
      </c>
      <c r="AR12" s="243">
        <f>('Norm. ekonomicka prieviazanost'!AR12+'Norm. neekonomicka previazanost'!AR12)/'Celkova previazanost'!$BB12</f>
        <v>2.3769902843141576E-2</v>
      </c>
      <c r="AS12" s="243">
        <f>('Norm. ekonomicka prieviazanost'!AS12+'Norm. neekonomicka previazanost'!AS12)/'Celkova previazanost'!$BB12</f>
        <v>1.9647297495568674E-2</v>
      </c>
      <c r="AT12" s="243">
        <f>('Norm. ekonomicka prieviazanost'!AT12+'Norm. neekonomicka previazanost'!AT12)/'Celkova previazanost'!$BB12</f>
        <v>1.168989644382575E-2</v>
      </c>
      <c r="AU12" s="243">
        <f>('Norm. ekonomicka prieviazanost'!AU12+'Norm. neekonomicka previazanost'!AU12)/'Celkova previazanost'!$BB12</f>
        <v>1.7023557669443933E-2</v>
      </c>
      <c r="AV12" s="243">
        <f>('Norm. ekonomicka prieviazanost'!AV12+'Norm. neekonomicka previazanost'!AV12)/'Celkova previazanost'!$BB12</f>
        <v>1.8343948096104117E-2</v>
      </c>
      <c r="AW12" s="243">
        <f>('Norm. ekonomicka prieviazanost'!AW12+'Norm. neekonomicka previazanost'!AW12)/'Celkova previazanost'!$BB12</f>
        <v>4.5817435222183713E-2</v>
      </c>
      <c r="AX12" s="243">
        <f>('Norm. ekonomicka prieviazanost'!AX12+'Norm. neekonomicka previazanost'!AX12)/'Celkova previazanost'!$BB12</f>
        <v>2.1345883220085248E-2</v>
      </c>
      <c r="AY12" s="243">
        <f>('Norm. ekonomicka prieviazanost'!AY12+'Norm. neekonomicka previazanost'!AY12)/'Celkova previazanost'!$BB12</f>
        <v>1.9520886983764578E-2</v>
      </c>
      <c r="AZ12" s="243">
        <f>('Norm. ekonomicka prieviazanost'!AZ12+'Norm. neekonomicka previazanost'!AZ12)/'Celkova previazanost'!$BB12</f>
        <v>2.5302106327868387E-2</v>
      </c>
      <c r="BB12" s="244">
        <f t="shared" si="0"/>
        <v>0.99999999999999989</v>
      </c>
    </row>
    <row r="13" spans="1:54" ht="14.25" customHeight="1" x14ac:dyDescent="0.25">
      <c r="A13" s="246" t="s">
        <v>16</v>
      </c>
      <c r="B13" s="243">
        <f>('Norm. ekonomicka prieviazanost'!B13+'Norm. neekonomicka previazanost'!B13)/'Celkova previazanost'!$BB13</f>
        <v>7.9226646305071476E-3</v>
      </c>
      <c r="C13" s="243">
        <f>('Norm. ekonomicka prieviazanost'!C13+'Norm. neekonomicka previazanost'!C13)/'Celkova previazanost'!$BB13</f>
        <v>8.0038027838638219E-3</v>
      </c>
      <c r="D13" s="243">
        <f>('Norm. ekonomicka prieviazanost'!D13+'Norm. neekonomicka previazanost'!D13)/'Celkova previazanost'!$BB13</f>
        <v>1.0800979113877065E-2</v>
      </c>
      <c r="E13" s="243">
        <f>('Norm. ekonomicka prieviazanost'!E13+'Norm. neekonomicka previazanost'!E13)/'Celkova previazanost'!$BB13</f>
        <v>2.3918480441343572E-2</v>
      </c>
      <c r="F13" s="243">
        <f>('Norm. ekonomicka prieviazanost'!F13+'Norm. neekonomicka previazanost'!F13)/'Celkova previazanost'!$BB13</f>
        <v>1.1751135449914275E-2</v>
      </c>
      <c r="G13" s="243">
        <f>('Norm. ekonomicka prieviazanost'!G13+'Norm. neekonomicka previazanost'!G13)/'Celkova previazanost'!$BB13</f>
        <v>1.0724237714283784E-2</v>
      </c>
      <c r="H13" s="243">
        <f>('Norm. ekonomicka prieviazanost'!H13+'Norm. neekonomicka previazanost'!H13)/'Celkova previazanost'!$BB13</f>
        <v>1.8637131011286161E-2</v>
      </c>
      <c r="I13" s="243">
        <f>('Norm. ekonomicka prieviazanost'!I13+'Norm. neekonomicka previazanost'!I13)/'Celkova previazanost'!$BB13</f>
        <v>8.7155408228414104E-3</v>
      </c>
      <c r="J13" s="243">
        <f>('Norm. ekonomicka prieviazanost'!J13+'Norm. neekonomicka previazanost'!J13)/'Celkova previazanost'!$BB13</f>
        <v>2.8426527185532957E-2</v>
      </c>
      <c r="K13" s="243">
        <f>('Norm. ekonomicka prieviazanost'!K13+'Norm. neekonomicka previazanost'!K13)/'Celkova previazanost'!$BB13</f>
        <v>3.452870396634676E-2</v>
      </c>
      <c r="L13" s="243">
        <f>('Norm. ekonomicka prieviazanost'!L13+'Norm. neekonomicka previazanost'!L13)/'Celkova previazanost'!$BB13</f>
        <v>4.7244993551975659E-2</v>
      </c>
      <c r="M13" s="242">
        <f>('Norm. ekonomicka prieviazanost'!M13+'Norm. neekonomicka previazanost'!M13)/'Celkova previazanost'!$BB13</f>
        <v>0</v>
      </c>
      <c r="N13" s="243">
        <f>('Norm. ekonomicka prieviazanost'!N13+'Norm. neekonomicka previazanost'!N13)/'Celkova previazanost'!$BB13</f>
        <v>2.5075535431199582E-2</v>
      </c>
      <c r="O13" s="243">
        <f>('Norm. ekonomicka prieviazanost'!O13+'Norm. neekonomicka previazanost'!O13)/'Celkova previazanost'!$BB13</f>
        <v>1.0992661986319752E-2</v>
      </c>
      <c r="P13" s="243">
        <f>('Norm. ekonomicka prieviazanost'!P13+'Norm. neekonomicka previazanost'!P13)/'Celkova previazanost'!$BB13</f>
        <v>3.4047181173446753E-2</v>
      </c>
      <c r="Q13" s="243">
        <f>('Norm. ekonomicka prieviazanost'!Q13+'Norm. neekonomicka previazanost'!Q13)/'Celkova previazanost'!$BB13</f>
        <v>9.5942083810630231E-3</v>
      </c>
      <c r="R13" s="243">
        <f>('Norm. ekonomicka prieviazanost'!R13+'Norm. neekonomicka previazanost'!R13)/'Celkova previazanost'!$BB13</f>
        <v>1.3959189277258567E-2</v>
      </c>
      <c r="S13" s="243">
        <f>('Norm. ekonomicka prieviazanost'!S13+'Norm. neekonomicka previazanost'!S13)/'Celkova previazanost'!$BB13</f>
        <v>8.617783030979393E-3</v>
      </c>
      <c r="T13" s="243">
        <f>('Norm. ekonomicka prieviazanost'!T13+'Norm. neekonomicka previazanost'!T13)/'Celkova previazanost'!$BB13</f>
        <v>1.6871502647307652E-2</v>
      </c>
      <c r="U13" s="243">
        <f>('Norm. ekonomicka prieviazanost'!U13+'Norm. neekonomicka previazanost'!U13)/'Celkova previazanost'!$BB13</f>
        <v>1.3688267187832528E-2</v>
      </c>
      <c r="V13" s="243">
        <f>('Norm. ekonomicka prieviazanost'!V13+'Norm. neekonomicka previazanost'!V13)/'Celkova previazanost'!$BB13</f>
        <v>1.0616297802412421E-2</v>
      </c>
      <c r="W13" s="243">
        <f>('Norm. ekonomicka prieviazanost'!W13+'Norm. neekonomicka previazanost'!W13)/'Celkova previazanost'!$BB13</f>
        <v>1.6233358474491588E-2</v>
      </c>
      <c r="X13" s="243">
        <f>('Norm. ekonomicka prieviazanost'!X13+'Norm. neekonomicka previazanost'!X13)/'Celkova previazanost'!$BB13</f>
        <v>1.0091501528105335E-2</v>
      </c>
      <c r="Y13" s="243">
        <f>('Norm. ekonomicka prieviazanost'!Y13+'Norm. neekonomicka previazanost'!Y13)/'Celkova previazanost'!$BB13</f>
        <v>1.482796777790309E-2</v>
      </c>
      <c r="Z13" s="243">
        <f>('Norm. ekonomicka prieviazanost'!Z13+'Norm. neekonomicka previazanost'!Z13)/'Celkova previazanost'!$BB13</f>
        <v>7.0225636692814435E-3</v>
      </c>
      <c r="AA13" s="243">
        <f>('Norm. ekonomicka prieviazanost'!AA13+'Norm. neekonomicka previazanost'!AA13)/'Celkova previazanost'!$BB13</f>
        <v>1.426542403701486E-2</v>
      </c>
      <c r="AB13" s="243">
        <f>('Norm. ekonomicka prieviazanost'!AB13+'Norm. neekonomicka previazanost'!AB13)/'Celkova previazanost'!$BB13</f>
        <v>5.0194866098696158E-3</v>
      </c>
      <c r="AC13" s="243">
        <f>('Norm. ekonomicka prieviazanost'!AC13+'Norm. neekonomicka previazanost'!AC13)/'Celkova previazanost'!$BB13</f>
        <v>2.169045344977891E-2</v>
      </c>
      <c r="AD13" s="243">
        <f>('Norm. ekonomicka prieviazanost'!AD13+'Norm. neekonomicka previazanost'!AD13)/'Celkova previazanost'!$BB13</f>
        <v>2.2632193091244729E-2</v>
      </c>
      <c r="AE13" s="243">
        <f>('Norm. ekonomicka prieviazanost'!AE13+'Norm. neekonomicka previazanost'!AE13)/'Celkova previazanost'!$BB13</f>
        <v>1.5247614878794582E-2</v>
      </c>
      <c r="AF13" s="243">
        <f>('Norm. ekonomicka prieviazanost'!AF13+'Norm. neekonomicka previazanost'!AF13)/'Celkova previazanost'!$BB13</f>
        <v>1.9749816470902102E-2</v>
      </c>
      <c r="AG13" s="243">
        <f>('Norm. ekonomicka prieviazanost'!AG13+'Norm. neekonomicka previazanost'!AG13)/'Celkova previazanost'!$BB13</f>
        <v>1.0259755109321835E-2</v>
      </c>
      <c r="AH13" s="243">
        <f>('Norm. ekonomicka prieviazanost'!AH13+'Norm. neekonomicka previazanost'!AH13)/'Celkova previazanost'!$BB13</f>
        <v>4.6725580821298567E-2</v>
      </c>
      <c r="AI13" s="243">
        <f>('Norm. ekonomicka prieviazanost'!AI13+'Norm. neekonomicka previazanost'!AI13)/'Celkova previazanost'!$BB13</f>
        <v>4.3722814525747764E-2</v>
      </c>
      <c r="AJ13" s="243">
        <f>('Norm. ekonomicka prieviazanost'!AJ13+'Norm. neekonomicka previazanost'!AJ13)/'Celkova previazanost'!$BB13</f>
        <v>6.3378490466404272E-3</v>
      </c>
      <c r="AK13" s="243">
        <f>('Norm. ekonomicka prieviazanost'!AK13+'Norm. neekonomicka previazanost'!AK13)/'Celkova previazanost'!$BB13</f>
        <v>2.5375354227029107E-2</v>
      </c>
      <c r="AL13" s="243">
        <f>('Norm. ekonomicka prieviazanost'!AL13+'Norm. neekonomicka previazanost'!AL13)/'Celkova previazanost'!$BB13</f>
        <v>1.1943898408288826E-2</v>
      </c>
      <c r="AM13" s="243">
        <f>('Norm. ekonomicka prieviazanost'!AM13+'Norm. neekonomicka previazanost'!AM13)/'Celkova previazanost'!$BB13</f>
        <v>1.920584393543024E-2</v>
      </c>
      <c r="AN13" s="243">
        <f>('Norm. ekonomicka prieviazanost'!AN13+'Norm. neekonomicka previazanost'!AN13)/'Celkova previazanost'!$BB13</f>
        <v>1.3773077158395489E-2</v>
      </c>
      <c r="AO13" s="243">
        <f>('Norm. ekonomicka prieviazanost'!AO13+'Norm. neekonomicka previazanost'!AO13)/'Celkova previazanost'!$BB13</f>
        <v>3.9238015931088346E-2</v>
      </c>
      <c r="AP13" s="243">
        <f>('Norm. ekonomicka prieviazanost'!AP13+'Norm. neekonomicka previazanost'!AP13)/'Celkova previazanost'!$BB13</f>
        <v>1.4487555395226207E-2</v>
      </c>
      <c r="AQ13" s="243">
        <f>('Norm. ekonomicka prieviazanost'!AQ13+'Norm. neekonomicka previazanost'!AQ13)/'Celkova previazanost'!$BB13</f>
        <v>1.1486602810228412E-2</v>
      </c>
      <c r="AR13" s="243">
        <f>('Norm. ekonomicka prieviazanost'!AR13+'Norm. neekonomicka previazanost'!AR13)/'Celkova previazanost'!$BB13</f>
        <v>2.8431747564218346E-2</v>
      </c>
      <c r="AS13" s="243">
        <f>('Norm. ekonomicka prieviazanost'!AS13+'Norm. neekonomicka previazanost'!AS13)/'Celkova previazanost'!$BB13</f>
        <v>2.6967871599208024E-2</v>
      </c>
      <c r="AT13" s="243">
        <f>('Norm. ekonomicka prieviazanost'!AT13+'Norm. neekonomicka previazanost'!AT13)/'Celkova previazanost'!$BB13</f>
        <v>1.0584606378043556E-2</v>
      </c>
      <c r="AU13" s="243">
        <f>('Norm. ekonomicka prieviazanost'!AU13+'Norm. neekonomicka previazanost'!AU13)/'Celkova previazanost'!$BB13</f>
        <v>1.8943798385359676E-2</v>
      </c>
      <c r="AV13" s="243">
        <f>('Norm. ekonomicka prieviazanost'!AV13+'Norm. neekonomicka previazanost'!AV13)/'Celkova previazanost'!$BB13</f>
        <v>2.1453439102627845E-2</v>
      </c>
      <c r="AW13" s="243">
        <f>('Norm. ekonomicka prieviazanost'!AW13+'Norm. neekonomicka previazanost'!AW13)/'Celkova previazanost'!$BB13</f>
        <v>9.7649558108072188E-2</v>
      </c>
      <c r="AX13" s="243">
        <f>('Norm. ekonomicka prieviazanost'!AX13+'Norm. neekonomicka previazanost'!AX13)/'Celkova previazanost'!$BB13</f>
        <v>2.1998507150489437E-2</v>
      </c>
      <c r="AY13" s="243">
        <f>('Norm. ekonomicka prieviazanost'!AY13+'Norm. neekonomicka previazanost'!AY13)/'Celkova previazanost'!$BB13</f>
        <v>1.6642683332031147E-2</v>
      </c>
      <c r="AZ13" s="243">
        <f>('Norm. ekonomicka prieviazanost'!AZ13+'Norm. neekonomicka previazanost'!AZ13)/'Celkova previazanost'!$BB13</f>
        <v>1.3854237434276211E-2</v>
      </c>
      <c r="BB13" s="244">
        <f t="shared" si="0"/>
        <v>1</v>
      </c>
    </row>
    <row r="14" spans="1:54" ht="14.25" customHeight="1" x14ac:dyDescent="0.25">
      <c r="A14" s="246" t="s">
        <v>17</v>
      </c>
      <c r="B14" s="243">
        <f>('Norm. ekonomicka prieviazanost'!B14+'Norm. neekonomicka previazanost'!B14)/'Celkova previazanost'!$BB14</f>
        <v>8.5228684515761977E-3</v>
      </c>
      <c r="C14" s="243">
        <f>('Norm. ekonomicka prieviazanost'!C14+'Norm. neekonomicka previazanost'!C14)/'Celkova previazanost'!$BB14</f>
        <v>7.8534879341988096E-3</v>
      </c>
      <c r="D14" s="243">
        <f>('Norm. ekonomicka prieviazanost'!D14+'Norm. neekonomicka previazanost'!D14)/'Celkova previazanost'!$BB14</f>
        <v>8.3940108409465315E-3</v>
      </c>
      <c r="E14" s="243">
        <f>('Norm. ekonomicka prieviazanost'!E14+'Norm. neekonomicka previazanost'!E14)/'Celkova previazanost'!$BB14</f>
        <v>7.7223440626500328E-2</v>
      </c>
      <c r="F14" s="243">
        <f>('Norm. ekonomicka prieviazanost'!F14+'Norm. neekonomicka previazanost'!F14)/'Celkova previazanost'!$BB14</f>
        <v>1.2059190458178212E-2</v>
      </c>
      <c r="G14" s="243">
        <f>('Norm. ekonomicka prieviazanost'!G14+'Norm. neekonomicka previazanost'!G14)/'Celkova previazanost'!$BB14</f>
        <v>1.0978318690866962E-2</v>
      </c>
      <c r="H14" s="243">
        <f>('Norm. ekonomicka prieviazanost'!H14+'Norm. neekonomicka previazanost'!H14)/'Celkova previazanost'!$BB14</f>
        <v>1.9532291021954314E-2</v>
      </c>
      <c r="I14" s="243">
        <f>('Norm. ekonomicka prieviazanost'!I14+'Norm. neekonomicka previazanost'!I14)/'Celkova previazanost'!$BB14</f>
        <v>8.5240637425612002E-3</v>
      </c>
      <c r="J14" s="243">
        <f>('Norm. ekonomicka prieviazanost'!J14+'Norm. neekonomicka previazanost'!J14)/'Celkova previazanost'!$BB14</f>
        <v>2.8472624681601132E-2</v>
      </c>
      <c r="K14" s="243">
        <f>('Norm. ekonomicka prieviazanost'!K14+'Norm. neekonomicka previazanost'!K14)/'Celkova previazanost'!$BB14</f>
        <v>1.5180544861628776E-2</v>
      </c>
      <c r="L14" s="243">
        <f>('Norm. ekonomicka prieviazanost'!L14+'Norm. neekonomicka previazanost'!L14)/'Celkova previazanost'!$BB14</f>
        <v>9.0450481202812901E-3</v>
      </c>
      <c r="M14" s="243">
        <f>('Norm. ekonomicka prieviazanost'!M14+'Norm. neekonomicka previazanost'!M14)/'Celkova previazanost'!$BB14</f>
        <v>1.2469093332694772E-2</v>
      </c>
      <c r="N14" s="242">
        <f>('Norm. ekonomicka prieviazanost'!N14+'Norm. neekonomicka previazanost'!N14)/'Celkova previazanost'!$BB14</f>
        <v>0</v>
      </c>
      <c r="O14" s="243">
        <f>('Norm. ekonomicka prieviazanost'!O14+'Norm. neekonomicka previazanost'!O14)/'Celkova previazanost'!$BB14</f>
        <v>1.1953078872370586E-2</v>
      </c>
      <c r="P14" s="243">
        <f>('Norm. ekonomicka prieviazanost'!P14+'Norm. neekonomicka previazanost'!P14)/'Celkova previazanost'!$BB14</f>
        <v>3.1143829666643114E-2</v>
      </c>
      <c r="Q14" s="243">
        <f>('Norm. ekonomicka prieviazanost'!Q14+'Norm. neekonomicka previazanost'!Q14)/'Celkova previazanost'!$BB14</f>
        <v>1.1466384824095288E-2</v>
      </c>
      <c r="R14" s="243">
        <f>('Norm. ekonomicka prieviazanost'!R14+'Norm. neekonomicka previazanost'!R14)/'Celkova previazanost'!$BB14</f>
        <v>1.3140852675424489E-2</v>
      </c>
      <c r="S14" s="243">
        <f>('Norm. ekonomicka prieviazanost'!S14+'Norm. neekonomicka previazanost'!S14)/'Celkova previazanost'!$BB14</f>
        <v>1.0093407395854914E-2</v>
      </c>
      <c r="T14" s="243">
        <f>('Norm. ekonomicka prieviazanost'!T14+'Norm. neekonomicka previazanost'!T14)/'Celkova previazanost'!$BB14</f>
        <v>2.0013559284490109E-2</v>
      </c>
      <c r="U14" s="243">
        <f>('Norm. ekonomicka prieviazanost'!U14+'Norm. neekonomicka previazanost'!U14)/'Celkova previazanost'!$BB14</f>
        <v>8.5921963293715022E-3</v>
      </c>
      <c r="V14" s="243">
        <f>('Norm. ekonomicka prieviazanost'!V14+'Norm. neekonomicka previazanost'!V14)/'Celkova previazanost'!$BB14</f>
        <v>1.2457358564322691E-2</v>
      </c>
      <c r="W14" s="243">
        <f>('Norm. ekonomicka prieviazanost'!W14+'Norm. neekonomicka previazanost'!W14)/'Celkova previazanost'!$BB14</f>
        <v>1.5907208894748181E-2</v>
      </c>
      <c r="X14" s="243">
        <f>('Norm. ekonomicka prieviazanost'!X14+'Norm. neekonomicka previazanost'!X14)/'Celkova previazanost'!$BB14</f>
        <v>8.6255198081420965E-3</v>
      </c>
      <c r="Y14" s="243">
        <f>('Norm. ekonomicka prieviazanost'!Y14+'Norm. neekonomicka previazanost'!Y14)/'Celkova previazanost'!$BB14</f>
        <v>1.6475516541887232E-2</v>
      </c>
      <c r="Z14" s="243">
        <f>('Norm. ekonomicka prieviazanost'!Z14+'Norm. neekonomicka previazanost'!Z14)/'Celkova previazanost'!$BB14</f>
        <v>5.4182574658543708E-3</v>
      </c>
      <c r="AA14" s="243">
        <f>('Norm. ekonomicka prieviazanost'!AA14+'Norm. neekonomicka previazanost'!AA14)/'Celkova previazanost'!$BB14</f>
        <v>1.2252651083534308E-2</v>
      </c>
      <c r="AB14" s="243">
        <f>('Norm. ekonomicka prieviazanost'!AB14+'Norm. neekonomicka previazanost'!AB14)/'Celkova previazanost'!$BB14</f>
        <v>6.3775215139511088E-3</v>
      </c>
      <c r="AC14" s="243">
        <f>('Norm. ekonomicka prieviazanost'!AC14+'Norm. neekonomicka previazanost'!AC14)/'Celkova previazanost'!$BB14</f>
        <v>1.079034347207421E-2</v>
      </c>
      <c r="AD14" s="243">
        <f>('Norm. ekonomicka prieviazanost'!AD14+'Norm. neekonomicka previazanost'!AD14)/'Celkova previazanost'!$BB14</f>
        <v>8.6304154293625531E-3</v>
      </c>
      <c r="AE14" s="243">
        <f>('Norm. ekonomicka prieviazanost'!AE14+'Norm. neekonomicka previazanost'!AE14)/'Celkova previazanost'!$BB14</f>
        <v>5.4539027083500266E-2</v>
      </c>
      <c r="AF14" s="243">
        <f>('Norm. ekonomicka prieviazanost'!AF14+'Norm. neekonomicka previazanost'!AF14)/'Celkova previazanost'!$BB14</f>
        <v>1.6571304230783332E-2</v>
      </c>
      <c r="AG14" s="243">
        <f>('Norm. ekonomicka prieviazanost'!AG14+'Norm. neekonomicka previazanost'!AG14)/'Celkova previazanost'!$BB14</f>
        <v>1.2222564554664434E-2</v>
      </c>
      <c r="AH14" s="243">
        <f>('Norm. ekonomicka prieviazanost'!AH14+'Norm. neekonomicka previazanost'!AH14)/'Celkova previazanost'!$BB14</f>
        <v>5.8494006337738963E-2</v>
      </c>
      <c r="AI14" s="243">
        <f>('Norm. ekonomicka prieviazanost'!AI14+'Norm. neekonomicka previazanost'!AI14)/'Celkova previazanost'!$BB14</f>
        <v>1.6335312913299815E-2</v>
      </c>
      <c r="AJ14" s="243">
        <f>('Norm. ekonomicka prieviazanost'!AJ14+'Norm. neekonomicka previazanost'!AJ14)/'Celkova previazanost'!$BB14</f>
        <v>5.0337870401645389E-3</v>
      </c>
      <c r="AK14" s="243">
        <f>('Norm. ekonomicka prieviazanost'!AK14+'Norm. neekonomicka previazanost'!AK14)/'Celkova previazanost'!$BB14</f>
        <v>2.0972922116406285E-2</v>
      </c>
      <c r="AL14" s="243">
        <f>('Norm. ekonomicka prieviazanost'!AL14+'Norm. neekonomicka previazanost'!AL14)/'Celkova previazanost'!$BB14</f>
        <v>2.7421725667519173E-2</v>
      </c>
      <c r="AM14" s="243">
        <f>('Norm. ekonomicka prieviazanost'!AM14+'Norm. neekonomicka previazanost'!AM14)/'Celkova previazanost'!$BB14</f>
        <v>1.8568742427296874E-2</v>
      </c>
      <c r="AN14" s="243">
        <f>('Norm. ekonomicka prieviazanost'!AN14+'Norm. neekonomicka previazanost'!AN14)/'Celkova previazanost'!$BB14</f>
        <v>1.7274856171927033E-2</v>
      </c>
      <c r="AO14" s="243">
        <f>('Norm. ekonomicka prieviazanost'!AO14+'Norm. neekonomicka previazanost'!AO14)/'Celkova previazanost'!$BB14</f>
        <v>1.4397395143325092E-2</v>
      </c>
      <c r="AP14" s="243">
        <f>('Norm. ekonomicka prieviazanost'!AP14+'Norm. neekonomicka previazanost'!AP14)/'Celkova previazanost'!$BB14</f>
        <v>1.6111693063512882E-2</v>
      </c>
      <c r="AQ14" s="243">
        <f>('Norm. ekonomicka prieviazanost'!AQ14+'Norm. neekonomicka previazanost'!AQ14)/'Celkova previazanost'!$BB14</f>
        <v>1.4025037323762701E-2</v>
      </c>
      <c r="AR14" s="243">
        <f>('Norm. ekonomicka prieviazanost'!AR14+'Norm. neekonomicka previazanost'!AR14)/'Celkova previazanost'!$BB14</f>
        <v>3.142734618097616E-2</v>
      </c>
      <c r="AS14" s="243">
        <f>('Norm. ekonomicka prieviazanost'!AS14+'Norm. neekonomicka previazanost'!AS14)/'Celkova previazanost'!$BB14</f>
        <v>2.8249610382842086E-2</v>
      </c>
      <c r="AT14" s="243">
        <f>('Norm. ekonomicka prieviazanost'!AT14+'Norm. neekonomicka previazanost'!AT14)/'Celkova previazanost'!$BB14</f>
        <v>1.043162756102195E-2</v>
      </c>
      <c r="AU14" s="243">
        <f>('Norm. ekonomicka prieviazanost'!AU14+'Norm. neekonomicka previazanost'!AU14)/'Celkova previazanost'!$BB14</f>
        <v>5.6256845745370251E-2</v>
      </c>
      <c r="AV14" s="243">
        <f>('Norm. ekonomicka prieviazanost'!AV14+'Norm. neekonomicka previazanost'!AV14)/'Celkova previazanost'!$BB14</f>
        <v>6.3150681744616688E-2</v>
      </c>
      <c r="AW14" s="243">
        <f>('Norm. ekonomicka prieviazanost'!AW14+'Norm. neekonomicka previazanost'!AW14)/'Celkova previazanost'!$BB14</f>
        <v>1.6845917559078216E-2</v>
      </c>
      <c r="AX14" s="243">
        <f>('Norm. ekonomicka prieviazanost'!AX14+'Norm. neekonomicka previazanost'!AX14)/'Celkova previazanost'!$BB14</f>
        <v>5.2871657458776776E-2</v>
      </c>
      <c r="AY14" s="243">
        <f>('Norm. ekonomicka prieviazanost'!AY14+'Norm. neekonomicka previazanost'!AY14)/'Celkova previazanost'!$BB14</f>
        <v>1.7072661042110946E-2</v>
      </c>
      <c r="AZ14" s="243">
        <f>('Norm. ekonomicka prieviazanost'!AZ14+'Norm. neekonomicka previazanost'!AZ14)/'Celkova previazanost'!$BB14</f>
        <v>1.013219366619024E-2</v>
      </c>
      <c r="BB14" s="244">
        <f t="shared" si="0"/>
        <v>1</v>
      </c>
    </row>
    <row r="15" spans="1:54" ht="14.25" customHeight="1" x14ac:dyDescent="0.25">
      <c r="A15" s="246" t="s">
        <v>18</v>
      </c>
      <c r="B15" s="243">
        <f>('Norm. ekonomicka prieviazanost'!B15+'Norm. neekonomicka previazanost'!B15)/'Celkova previazanost'!$BB15</f>
        <v>7.7451488282755415E-2</v>
      </c>
      <c r="C15" s="243">
        <f>('Norm. ekonomicka prieviazanost'!C15+'Norm. neekonomicka previazanost'!C15)/'Celkova previazanost'!$BB15</f>
        <v>7.9021025318778467E-3</v>
      </c>
      <c r="D15" s="243">
        <f>('Norm. ekonomicka prieviazanost'!D15+'Norm. neekonomicka previazanost'!D15)/'Celkova previazanost'!$BB15</f>
        <v>9.6869131790178181E-3</v>
      </c>
      <c r="E15" s="243">
        <f>('Norm. ekonomicka prieviazanost'!E15+'Norm. neekonomicka previazanost'!E15)/'Celkova previazanost'!$BB15</f>
        <v>2.9274803199779213E-2</v>
      </c>
      <c r="F15" s="243">
        <f>('Norm. ekonomicka prieviazanost'!F15+'Norm. neekonomicka previazanost'!F15)/'Celkova previazanost'!$BB15</f>
        <v>7.9633918802304304E-3</v>
      </c>
      <c r="G15" s="243">
        <f>('Norm. ekonomicka prieviazanost'!G15+'Norm. neekonomicka previazanost'!G15)/'Celkova previazanost'!$BB15</f>
        <v>5.3148636140821895E-2</v>
      </c>
      <c r="H15" s="243">
        <f>('Norm. ekonomicka prieviazanost'!H15+'Norm. neekonomicka previazanost'!H15)/'Celkova previazanost'!$BB15</f>
        <v>1.9193401086297666E-2</v>
      </c>
      <c r="I15" s="243">
        <f>('Norm. ekonomicka prieviazanost'!I15+'Norm. neekonomicka previazanost'!I15)/'Celkova previazanost'!$BB15</f>
        <v>6.7866808273110771E-3</v>
      </c>
      <c r="J15" s="243">
        <f>('Norm. ekonomicka prieviazanost'!J15+'Norm. neekonomicka previazanost'!J15)/'Celkova previazanost'!$BB15</f>
        <v>2.4730442526437534E-2</v>
      </c>
      <c r="K15" s="243">
        <f>('Norm. ekonomicka prieviazanost'!K15+'Norm. neekonomicka previazanost'!K15)/'Celkova previazanost'!$BB15</f>
        <v>1.7516369281487722E-2</v>
      </c>
      <c r="L15" s="243">
        <f>('Norm. ekonomicka prieviazanost'!L15+'Norm. neekonomicka previazanost'!L15)/'Celkova previazanost'!$BB15</f>
        <v>1.0414956090304866E-2</v>
      </c>
      <c r="M15" s="243">
        <f>('Norm. ekonomicka prieviazanost'!M15+'Norm. neekonomicka previazanost'!M15)/'Celkova previazanost'!$BB15</f>
        <v>1.293578687078276E-2</v>
      </c>
      <c r="N15" s="243">
        <f>('Norm. ekonomicka prieviazanost'!N15+'Norm. neekonomicka previazanost'!N15)/'Celkova previazanost'!$BB15</f>
        <v>2.8063265899608832E-2</v>
      </c>
      <c r="O15" s="242">
        <f>('Norm. ekonomicka prieviazanost'!O15+'Norm. neekonomicka previazanost'!O15)/'Celkova previazanost'!$BB15</f>
        <v>0</v>
      </c>
      <c r="P15" s="243">
        <f>('Norm. ekonomicka prieviazanost'!P15+'Norm. neekonomicka previazanost'!P15)/'Celkova previazanost'!$BB15</f>
        <v>2.9123136724412697E-2</v>
      </c>
      <c r="Q15" s="243">
        <f>('Norm. ekonomicka prieviazanost'!Q15+'Norm. neekonomicka previazanost'!Q15)/'Celkova previazanost'!$BB15</f>
        <v>1.621869414258937E-2</v>
      </c>
      <c r="R15" s="243">
        <f>('Norm. ekonomicka prieviazanost'!R15+'Norm. neekonomicka previazanost'!R15)/'Celkova previazanost'!$BB15</f>
        <v>1.2992031712592493E-2</v>
      </c>
      <c r="S15" s="243">
        <f>('Norm. ekonomicka prieviazanost'!S15+'Norm. neekonomicka previazanost'!S15)/'Celkova previazanost'!$BB15</f>
        <v>1.9530314894051739E-2</v>
      </c>
      <c r="T15" s="243">
        <f>('Norm. ekonomicka prieviazanost'!T15+'Norm. neekonomicka previazanost'!T15)/'Celkova previazanost'!$BB15</f>
        <v>1.5558834186860998E-2</v>
      </c>
      <c r="U15" s="243">
        <f>('Norm. ekonomicka prieviazanost'!U15+'Norm. neekonomicka previazanost'!U15)/'Celkova previazanost'!$BB15</f>
        <v>7.2622235950163226E-3</v>
      </c>
      <c r="V15" s="243">
        <f>('Norm. ekonomicka prieviazanost'!V15+'Norm. neekonomicka previazanost'!V15)/'Celkova previazanost'!$BB15</f>
        <v>2.035246584861506E-2</v>
      </c>
      <c r="W15" s="243">
        <f>('Norm. ekonomicka prieviazanost'!W15+'Norm. neekonomicka previazanost'!W15)/'Celkova previazanost'!$BB15</f>
        <v>9.987036596346633E-3</v>
      </c>
      <c r="X15" s="243">
        <f>('Norm. ekonomicka prieviazanost'!X15+'Norm. neekonomicka previazanost'!X15)/'Celkova previazanost'!$BB15</f>
        <v>9.005383438423711E-3</v>
      </c>
      <c r="Y15" s="243">
        <f>('Norm. ekonomicka prieviazanost'!Y15+'Norm. neekonomicka previazanost'!Y15)/'Celkova previazanost'!$BB15</f>
        <v>9.7952683298357709E-3</v>
      </c>
      <c r="Z15" s="243">
        <f>('Norm. ekonomicka prieviazanost'!Z15+'Norm. neekonomicka previazanost'!Z15)/'Celkova previazanost'!$BB15</f>
        <v>7.0985203140463927E-3</v>
      </c>
      <c r="AA15" s="243">
        <f>('Norm. ekonomicka prieviazanost'!AA15+'Norm. neekonomicka previazanost'!AA15)/'Celkova previazanost'!$BB15</f>
        <v>1.9740233099345091E-2</v>
      </c>
      <c r="AB15" s="243">
        <f>('Norm. ekonomicka prieviazanost'!AB15+'Norm. neekonomicka previazanost'!AB15)/'Celkova previazanost'!$BB15</f>
        <v>5.2841867769688787E-3</v>
      </c>
      <c r="AC15" s="243">
        <f>('Norm. ekonomicka prieviazanost'!AC15+'Norm. neekonomicka previazanost'!AC15)/'Celkova previazanost'!$BB15</f>
        <v>1.2529794685115029E-2</v>
      </c>
      <c r="AD15" s="243">
        <f>('Norm. ekonomicka prieviazanost'!AD15+'Norm. neekonomicka previazanost'!AD15)/'Celkova previazanost'!$BB15</f>
        <v>1.0754602566690481E-2</v>
      </c>
      <c r="AE15" s="243">
        <f>('Norm. ekonomicka prieviazanost'!AE15+'Norm. neekonomicka previazanost'!AE15)/'Celkova previazanost'!$BB15</f>
        <v>1.6479538047761456E-2</v>
      </c>
      <c r="AF15" s="243">
        <f>('Norm. ekonomicka prieviazanost'!AF15+'Norm. neekonomicka previazanost'!AF15)/'Celkova previazanost'!$BB15</f>
        <v>2.0993108705183929E-2</v>
      </c>
      <c r="AG15" s="243">
        <f>('Norm. ekonomicka prieviazanost'!AG15+'Norm. neekonomicka previazanost'!AG15)/'Celkova previazanost'!$BB15</f>
        <v>8.9575599591959869E-3</v>
      </c>
      <c r="AH15" s="243">
        <f>('Norm. ekonomicka prieviazanost'!AH15+'Norm. neekonomicka previazanost'!AH15)/'Celkova previazanost'!$BB15</f>
        <v>3.945789402862631E-2</v>
      </c>
      <c r="AI15" s="243">
        <f>('Norm. ekonomicka prieviazanost'!AI15+'Norm. neekonomicka previazanost'!AI15)/'Celkova previazanost'!$BB15</f>
        <v>1.2709564622128237E-2</v>
      </c>
      <c r="AJ15" s="243">
        <f>('Norm. ekonomicka prieviazanost'!AJ15+'Norm. neekonomicka previazanost'!AJ15)/'Celkova previazanost'!$BB15</f>
        <v>5.3129514260649791E-3</v>
      </c>
      <c r="AK15" s="243">
        <f>('Norm. ekonomicka prieviazanost'!AK15+'Norm. neekonomicka previazanost'!AK15)/'Celkova previazanost'!$BB15</f>
        <v>2.2712841750595295E-2</v>
      </c>
      <c r="AL15" s="243">
        <f>('Norm. ekonomicka prieviazanost'!AL15+'Norm. neekonomicka previazanost'!AL15)/'Celkova previazanost'!$BB15</f>
        <v>1.3536295226051091E-2</v>
      </c>
      <c r="AM15" s="243">
        <f>('Norm. ekonomicka prieviazanost'!AM15+'Norm. neekonomicka previazanost'!AM15)/'Celkova previazanost'!$BB15</f>
        <v>2.1361096441344114E-2</v>
      </c>
      <c r="AN15" s="243">
        <f>('Norm. ekonomicka prieviazanost'!AN15+'Norm. neekonomicka previazanost'!AN15)/'Celkova previazanost'!$BB15</f>
        <v>2.846763781960206E-2</v>
      </c>
      <c r="AO15" s="243">
        <f>('Norm. ekonomicka prieviazanost'!AO15+'Norm. neekonomicka previazanost'!AO15)/'Celkova previazanost'!$BB15</f>
        <v>2.6671393633847799E-2</v>
      </c>
      <c r="AP15" s="243">
        <f>('Norm. ekonomicka prieviazanost'!AP15+'Norm. neekonomicka previazanost'!AP15)/'Celkova previazanost'!$BB15</f>
        <v>1.7823873086494007E-2</v>
      </c>
      <c r="AQ15" s="243">
        <f>('Norm. ekonomicka prieviazanost'!AQ15+'Norm. neekonomicka previazanost'!AQ15)/'Celkova previazanost'!$BB15</f>
        <v>1.9476844448923732E-2</v>
      </c>
      <c r="AR15" s="243">
        <f>('Norm. ekonomicka prieviazanost'!AR15+'Norm. neekonomicka previazanost'!AR15)/'Celkova previazanost'!$BB15</f>
        <v>2.427468143525463E-2</v>
      </c>
      <c r="AS15" s="243">
        <f>('Norm. ekonomicka prieviazanost'!AS15+'Norm. neekonomicka previazanost'!AS15)/'Celkova previazanost'!$BB15</f>
        <v>2.2979238307801284E-2</v>
      </c>
      <c r="AT15" s="243">
        <f>('Norm. ekonomicka prieviazanost'!AT15+'Norm. neekonomicka previazanost'!AT15)/'Celkova previazanost'!$BB15</f>
        <v>2.3785348430039079E-2</v>
      </c>
      <c r="AU15" s="243">
        <f>('Norm. ekonomicka prieviazanost'!AU15+'Norm. neekonomicka previazanost'!AU15)/'Celkova previazanost'!$BB15</f>
        <v>2.5630030128360608E-2</v>
      </c>
      <c r="AV15" s="243">
        <f>('Norm. ekonomicka prieviazanost'!AV15+'Norm. neekonomicka previazanost'!AV15)/'Celkova previazanost'!$BB15</f>
        <v>1.9171603053195523E-2</v>
      </c>
      <c r="AW15" s="243">
        <f>('Norm. ekonomicka prieviazanost'!AW15+'Norm. neekonomicka previazanost'!AW15)/'Celkova previazanost'!$BB15</f>
        <v>1.6677597528081765E-2</v>
      </c>
      <c r="AX15" s="243">
        <f>('Norm. ekonomicka prieviazanost'!AX15+'Norm. neekonomicka previazanost'!AX15)/'Celkova previazanost'!$BB15</f>
        <v>4.2092777626436879E-2</v>
      </c>
      <c r="AY15" s="243">
        <f>('Norm. ekonomicka prieviazanost'!AY15+'Norm. neekonomicka previazanost'!AY15)/'Celkova previazanost'!$BB15</f>
        <v>4.342452036994008E-2</v>
      </c>
      <c r="AZ15" s="243">
        <f>('Norm. ekonomicka prieviazanost'!AZ15+'Norm. neekonomicka previazanost'!AZ15)/'Celkova previazanost'!$BB15</f>
        <v>1.7702639217447198E-2</v>
      </c>
      <c r="BB15" s="244">
        <f t="shared" si="0"/>
        <v>0.99999999999999989</v>
      </c>
    </row>
    <row r="16" spans="1:54" ht="14.25" customHeight="1" x14ac:dyDescent="0.25">
      <c r="A16" s="246" t="s">
        <v>19</v>
      </c>
      <c r="B16" s="243">
        <f>('Norm. ekonomicka prieviazanost'!B16+'Norm. neekonomicka previazanost'!B16)/'Celkova previazanost'!$BB16</f>
        <v>7.6588196057201059E-3</v>
      </c>
      <c r="C16" s="243">
        <f>('Norm. ekonomicka prieviazanost'!C16+'Norm. neekonomicka previazanost'!C16)/'Celkova previazanost'!$BB16</f>
        <v>6.9799382024487225E-3</v>
      </c>
      <c r="D16" s="243">
        <f>('Norm. ekonomicka prieviazanost'!D16+'Norm. neekonomicka previazanost'!D16)/'Celkova previazanost'!$BB16</f>
        <v>1.076730954380579E-2</v>
      </c>
      <c r="E16" s="243">
        <f>('Norm. ekonomicka prieviazanost'!E16+'Norm. neekonomicka previazanost'!E16)/'Celkova previazanost'!$BB16</f>
        <v>0.10169576817175696</v>
      </c>
      <c r="F16" s="243">
        <f>('Norm. ekonomicka prieviazanost'!F16+'Norm. neekonomicka previazanost'!F16)/'Celkova previazanost'!$BB16</f>
        <v>1.2807608119503827E-2</v>
      </c>
      <c r="G16" s="243">
        <f>('Norm. ekonomicka prieviazanost'!G16+'Norm. neekonomicka previazanost'!G16)/'Celkova previazanost'!$BB16</f>
        <v>1.0995632250497453E-2</v>
      </c>
      <c r="H16" s="243">
        <f>('Norm. ekonomicka prieviazanost'!H16+'Norm. neekonomicka previazanost'!H16)/'Celkova previazanost'!$BB16</f>
        <v>2.0579619201175351E-2</v>
      </c>
      <c r="I16" s="243">
        <f>('Norm. ekonomicka prieviazanost'!I16+'Norm. neekonomicka previazanost'!I16)/'Celkova previazanost'!$BB16</f>
        <v>7.0987223141789164E-3</v>
      </c>
      <c r="J16" s="243">
        <f>('Norm. ekonomicka prieviazanost'!J16+'Norm. neekonomicka previazanost'!J16)/'Celkova previazanost'!$BB16</f>
        <v>2.7088117471826122E-2</v>
      </c>
      <c r="K16" s="243">
        <f>('Norm. ekonomicka prieviazanost'!K16+'Norm. neekonomicka previazanost'!K16)/'Celkova previazanost'!$BB16</f>
        <v>2.5670002070258019E-2</v>
      </c>
      <c r="L16" s="243">
        <f>('Norm. ekonomicka prieviazanost'!L16+'Norm. neekonomicka previazanost'!L16)/'Celkova previazanost'!$BB16</f>
        <v>1.0932893766072165E-2</v>
      </c>
      <c r="M16" s="243">
        <f>('Norm. ekonomicka prieviazanost'!M16+'Norm. neekonomicka previazanost'!M16)/'Celkova previazanost'!$BB16</f>
        <v>1.7978807772793679E-2</v>
      </c>
      <c r="N16" s="243">
        <f>('Norm. ekonomicka prieviazanost'!N16+'Norm. neekonomicka previazanost'!N16)/'Celkova previazanost'!$BB16</f>
        <v>3.285713808246233E-2</v>
      </c>
      <c r="O16" s="243">
        <f>('Norm. ekonomicka prieviazanost'!O16+'Norm. neekonomicka previazanost'!O16)/'Celkova previazanost'!$BB16</f>
        <v>1.2477479206498174E-2</v>
      </c>
      <c r="P16" s="242">
        <f>('Norm. ekonomicka prieviazanost'!P16+'Norm. neekonomicka previazanost'!P16)/'Celkova previazanost'!$BB16</f>
        <v>0</v>
      </c>
      <c r="Q16" s="243">
        <f>('Norm. ekonomicka prieviazanost'!Q16+'Norm. neekonomicka previazanost'!Q16)/'Celkova previazanost'!$BB16</f>
        <v>1.1702427998559453E-2</v>
      </c>
      <c r="R16" s="243">
        <f>('Norm. ekonomicka prieviazanost'!R16+'Norm. neekonomicka previazanost'!R16)/'Celkova previazanost'!$BB16</f>
        <v>1.3843332895404219E-2</v>
      </c>
      <c r="S16" s="243">
        <f>('Norm. ekonomicka prieviazanost'!S16+'Norm. neekonomicka previazanost'!S16)/'Celkova previazanost'!$BB16</f>
        <v>8.5383663343971249E-3</v>
      </c>
      <c r="T16" s="243">
        <f>('Norm. ekonomicka prieviazanost'!T16+'Norm. neekonomicka previazanost'!T16)/'Celkova previazanost'!$BB16</f>
        <v>2.6101441635557367E-2</v>
      </c>
      <c r="U16" s="243">
        <f>('Norm. ekonomicka prieviazanost'!U16+'Norm. neekonomicka previazanost'!U16)/'Celkova previazanost'!$BB16</f>
        <v>1.2018979111403049E-2</v>
      </c>
      <c r="V16" s="243">
        <f>('Norm. ekonomicka prieviazanost'!V16+'Norm. neekonomicka previazanost'!V16)/'Celkova previazanost'!$BB16</f>
        <v>1.1453574862986761E-2</v>
      </c>
      <c r="W16" s="243">
        <f>('Norm. ekonomicka prieviazanost'!W16+'Norm. neekonomicka previazanost'!W16)/'Celkova previazanost'!$BB16</f>
        <v>1.426502031774677E-2</v>
      </c>
      <c r="X16" s="243">
        <f>('Norm. ekonomicka prieviazanost'!X16+'Norm. neekonomicka previazanost'!X16)/'Celkova previazanost'!$BB16</f>
        <v>1.1188663098389043E-2</v>
      </c>
      <c r="Y16" s="243">
        <f>('Norm. ekonomicka prieviazanost'!Y16+'Norm. neekonomicka previazanost'!Y16)/'Celkova previazanost'!$BB16</f>
        <v>1.3449428059844871E-2</v>
      </c>
      <c r="Z16" s="243">
        <f>('Norm. ekonomicka prieviazanost'!Z16+'Norm. neekonomicka previazanost'!Z16)/'Celkova previazanost'!$BB16</f>
        <v>8.8515331090798996E-3</v>
      </c>
      <c r="AA16" s="243">
        <f>('Norm. ekonomicka prieviazanost'!AA16+'Norm. neekonomicka previazanost'!AA16)/'Celkova previazanost'!$BB16</f>
        <v>1.3411913199101743E-2</v>
      </c>
      <c r="AB16" s="243">
        <f>('Norm. ekonomicka prieviazanost'!AB16+'Norm. neekonomicka previazanost'!AB16)/'Celkova previazanost'!$BB16</f>
        <v>4.5765313518329846E-3</v>
      </c>
      <c r="AC16" s="243">
        <f>('Norm. ekonomicka prieviazanost'!AC16+'Norm. neekonomicka previazanost'!AC16)/'Celkova previazanost'!$BB16</f>
        <v>1.3062541850962488E-2</v>
      </c>
      <c r="AD16" s="243">
        <f>('Norm. ekonomicka prieviazanost'!AD16+'Norm. neekonomicka previazanost'!AD16)/'Celkova previazanost'!$BB16</f>
        <v>1.1226709598521832E-2</v>
      </c>
      <c r="AE16" s="243">
        <f>('Norm. ekonomicka prieviazanost'!AE16+'Norm. neekonomicka previazanost'!AE16)/'Celkova previazanost'!$BB16</f>
        <v>3.6694228327746638E-2</v>
      </c>
      <c r="AF16" s="243">
        <f>('Norm. ekonomicka prieviazanost'!AF16+'Norm. neekonomicka previazanost'!AF16)/'Celkova previazanost'!$BB16</f>
        <v>1.720166288278965E-2</v>
      </c>
      <c r="AG16" s="243">
        <f>('Norm. ekonomicka prieviazanost'!AG16+'Norm. neekonomicka previazanost'!AG16)/'Celkova previazanost'!$BB16</f>
        <v>9.6590244998680432E-3</v>
      </c>
      <c r="AH16" s="243">
        <f>('Norm. ekonomicka prieviazanost'!AH16+'Norm. neekonomicka previazanost'!AH16)/'Celkova previazanost'!$BB16</f>
        <v>8.6123664457872701E-2</v>
      </c>
      <c r="AI16" s="243">
        <f>('Norm. ekonomicka prieviazanost'!AI16+'Norm. neekonomicka previazanost'!AI16)/'Celkova previazanost'!$BB16</f>
        <v>1.9970429613720583E-2</v>
      </c>
      <c r="AJ16" s="243">
        <f>('Norm. ekonomicka prieviazanost'!AJ16+'Norm. neekonomicka previazanost'!AJ16)/'Celkova previazanost'!$BB16</f>
        <v>6.6596084459713302E-3</v>
      </c>
      <c r="AK16" s="243">
        <f>('Norm. ekonomicka prieviazanost'!AK16+'Norm. neekonomicka previazanost'!AK16)/'Celkova previazanost'!$BB16</f>
        <v>2.7360177224880738E-2</v>
      </c>
      <c r="AL16" s="243">
        <f>('Norm. ekonomicka prieviazanost'!AL16+'Norm. neekonomicka previazanost'!AL16)/'Celkova previazanost'!$BB16</f>
        <v>1.4896229155972522E-2</v>
      </c>
      <c r="AM16" s="243">
        <f>('Norm. ekonomicka prieviazanost'!AM16+'Norm. neekonomicka previazanost'!AM16)/'Celkova previazanost'!$BB16</f>
        <v>2.3492118433809564E-2</v>
      </c>
      <c r="AN16" s="243">
        <f>('Norm. ekonomicka prieviazanost'!AN16+'Norm. neekonomicka previazanost'!AN16)/'Celkova previazanost'!$BB16</f>
        <v>1.4168075301741443E-2</v>
      </c>
      <c r="AO16" s="243">
        <f>('Norm. ekonomicka prieviazanost'!AO16+'Norm. neekonomicka previazanost'!AO16)/'Celkova previazanost'!$BB16</f>
        <v>2.1925935034602068E-2</v>
      </c>
      <c r="AP16" s="243">
        <f>('Norm. ekonomicka prieviazanost'!AP16+'Norm. neekonomicka previazanost'!AP16)/'Celkova previazanost'!$BB16</f>
        <v>1.414072683458161E-2</v>
      </c>
      <c r="AQ16" s="243">
        <f>('Norm. ekonomicka prieviazanost'!AQ16+'Norm. neekonomicka previazanost'!AQ16)/'Celkova previazanost'!$BB16</f>
        <v>1.2910976131704305E-2</v>
      </c>
      <c r="AR16" s="243">
        <f>('Norm. ekonomicka prieviazanost'!AR16+'Norm. neekonomicka previazanost'!AR16)/'Celkova previazanost'!$BB16</f>
        <v>4.605622580795294E-2</v>
      </c>
      <c r="AS16" s="243">
        <f>('Norm. ekonomicka prieviazanost'!AS16+'Norm. neekonomicka previazanost'!AS16)/'Celkova previazanost'!$BB16</f>
        <v>3.0242977874104696E-2</v>
      </c>
      <c r="AT16" s="243">
        <f>('Norm. ekonomicka prieviazanost'!AT16+'Norm. neekonomicka previazanost'!AT16)/'Celkova previazanost'!$BB16</f>
        <v>9.8942459229754021E-3</v>
      </c>
      <c r="AU16" s="243">
        <f>('Norm. ekonomicka prieviazanost'!AU16+'Norm. neekonomicka previazanost'!AU16)/'Celkova previazanost'!$BB16</f>
        <v>2.2859166525313369E-2</v>
      </c>
      <c r="AV16" s="243">
        <f>('Norm. ekonomicka prieviazanost'!AV16+'Norm. neekonomicka previazanost'!AV16)/'Celkova previazanost'!$BB16</f>
        <v>2.662892782926557E-2</v>
      </c>
      <c r="AW16" s="243">
        <f>('Norm. ekonomicka prieviazanost'!AW16+'Norm. neekonomicka previazanost'!AW16)/'Celkova previazanost'!$BB16</f>
        <v>2.4279101685167753E-2</v>
      </c>
      <c r="AX16" s="243">
        <f>('Norm. ekonomicka prieviazanost'!AX16+'Norm. neekonomicka previazanost'!AX16)/'Celkova previazanost'!$BB16</f>
        <v>2.7158285871499897E-2</v>
      </c>
      <c r="AY16" s="243">
        <f>('Norm. ekonomicka prieviazanost'!AY16+'Norm. neekonomicka previazanost'!AY16)/'Celkova previazanost'!$BB16</f>
        <v>1.6914376083485467E-2</v>
      </c>
      <c r="AZ16" s="243">
        <f>('Norm. ekonomicka prieviazanost'!AZ16+'Norm. neekonomicka previazanost'!AZ16)/'Celkova previazanost'!$BB16</f>
        <v>1.1485516852188323E-2</v>
      </c>
      <c r="BB16" s="244">
        <f t="shared" si="0"/>
        <v>1</v>
      </c>
    </row>
    <row r="17" spans="1:54" ht="14.25" customHeight="1" x14ac:dyDescent="0.25">
      <c r="A17" s="245" t="s">
        <v>20</v>
      </c>
      <c r="B17" s="243">
        <f>('Norm. ekonomicka prieviazanost'!B17+'Norm. neekonomicka previazanost'!B17)/'Celkova previazanost'!$BB17</f>
        <v>1.3583293340608893E-2</v>
      </c>
      <c r="C17" s="243">
        <f>('Norm. ekonomicka prieviazanost'!C17+'Norm. neekonomicka previazanost'!C17)/'Celkova previazanost'!$BB17</f>
        <v>3.7174899921037126E-3</v>
      </c>
      <c r="D17" s="243">
        <f>('Norm. ekonomicka prieviazanost'!D17+'Norm. neekonomicka previazanost'!D17)/'Celkova previazanost'!$BB17</f>
        <v>4.7330239745002169E-3</v>
      </c>
      <c r="E17" s="243">
        <f>('Norm. ekonomicka prieviazanost'!E17+'Norm. neekonomicka previazanost'!E17)/'Celkova previazanost'!$BB17</f>
        <v>2.457243091901392E-2</v>
      </c>
      <c r="F17" s="243">
        <f>('Norm. ekonomicka prieviazanost'!F17+'Norm. neekonomicka previazanost'!F17)/'Celkova previazanost'!$BB17</f>
        <v>7.0228739090914816E-3</v>
      </c>
      <c r="G17" s="243">
        <f>('Norm. ekonomicka prieviazanost'!G17+'Norm. neekonomicka previazanost'!G17)/'Celkova previazanost'!$BB17</f>
        <v>2.3978977483186802E-2</v>
      </c>
      <c r="H17" s="243">
        <f>('Norm. ekonomicka prieviazanost'!H17+'Norm. neekonomicka previazanost'!H17)/'Celkova previazanost'!$BB17</f>
        <v>3.2684060853867679E-2</v>
      </c>
      <c r="I17" s="243">
        <f>('Norm. ekonomicka prieviazanost'!I17+'Norm. neekonomicka previazanost'!I17)/'Celkova previazanost'!$BB17</f>
        <v>3.589849044354952E-3</v>
      </c>
      <c r="J17" s="243">
        <f>('Norm. ekonomicka prieviazanost'!J17+'Norm. neekonomicka previazanost'!J17)/'Celkova previazanost'!$BB17</f>
        <v>2.2103559004514623E-2</v>
      </c>
      <c r="K17" s="243">
        <f>('Norm. ekonomicka prieviazanost'!K17+'Norm. neekonomicka previazanost'!K17)/'Celkova previazanost'!$BB17</f>
        <v>1.6112501472081774E-2</v>
      </c>
      <c r="L17" s="243">
        <f>('Norm. ekonomicka prieviazanost'!L17+'Norm. neekonomicka previazanost'!L17)/'Celkova previazanost'!$BB17</f>
        <v>8.1539507885528464E-3</v>
      </c>
      <c r="M17" s="243">
        <f>('Norm. ekonomicka prieviazanost'!M17+'Norm. neekonomicka previazanost'!M17)/'Celkova previazanost'!$BB17</f>
        <v>1.055833651148623E-2</v>
      </c>
      <c r="N17" s="243">
        <f>('Norm. ekonomicka prieviazanost'!N17+'Norm. neekonomicka previazanost'!N17)/'Celkova previazanost'!$BB17</f>
        <v>2.6595581899244498E-2</v>
      </c>
      <c r="O17" s="243">
        <f>('Norm. ekonomicka prieviazanost'!O17+'Norm. neekonomicka previazanost'!O17)/'Celkova previazanost'!$BB17</f>
        <v>1.5723839195297355E-2</v>
      </c>
      <c r="P17" s="243">
        <f>('Norm. ekonomicka prieviazanost'!P17+'Norm. neekonomicka previazanost'!P17)/'Celkova previazanost'!$BB17</f>
        <v>2.8923098898972266E-2</v>
      </c>
      <c r="Q17" s="242">
        <f>('Norm. ekonomicka prieviazanost'!Q17+'Norm. neekonomicka previazanost'!Q17)/'Celkova previazanost'!$BB17</f>
        <v>0</v>
      </c>
      <c r="R17" s="243">
        <f>('Norm. ekonomicka prieviazanost'!R17+'Norm. neekonomicka previazanost'!R17)/'Celkova previazanost'!$BB17</f>
        <v>1.0282656231208371E-2</v>
      </c>
      <c r="S17" s="243">
        <f>('Norm. ekonomicka prieviazanost'!S17+'Norm. neekonomicka previazanost'!S17)/'Celkova previazanost'!$BB17</f>
        <v>4.612498847642115E-3</v>
      </c>
      <c r="T17" s="243">
        <f>('Norm. ekonomicka prieviazanost'!T17+'Norm. neekonomicka previazanost'!T17)/'Celkova previazanost'!$BB17</f>
        <v>1.0937998521181788E-2</v>
      </c>
      <c r="U17" s="243">
        <f>('Norm. ekonomicka prieviazanost'!U17+'Norm. neekonomicka previazanost'!U17)/'Celkova previazanost'!$BB17</f>
        <v>6.3458776416042244E-3</v>
      </c>
      <c r="V17" s="243">
        <f>('Norm. ekonomicka prieviazanost'!V17+'Norm. neekonomicka previazanost'!V17)/'Celkova previazanost'!$BB17</f>
        <v>8.1773858286858618E-3</v>
      </c>
      <c r="W17" s="243">
        <f>('Norm. ekonomicka prieviazanost'!W17+'Norm. neekonomicka previazanost'!W17)/'Celkova previazanost'!$BB17</f>
        <v>9.1256966096261022E-3</v>
      </c>
      <c r="X17" s="243">
        <f>('Norm. ekonomicka prieviazanost'!X17+'Norm. neekonomicka previazanost'!X17)/'Celkova previazanost'!$BB17</f>
        <v>5.9256980239886323E-3</v>
      </c>
      <c r="Y17" s="243">
        <f>('Norm. ekonomicka prieviazanost'!Y17+'Norm. neekonomicka previazanost'!Y17)/'Celkova previazanost'!$BB17</f>
        <v>7.2537875535466645E-3</v>
      </c>
      <c r="Z17" s="243">
        <f>('Norm. ekonomicka prieviazanost'!Z17+'Norm. neekonomicka previazanost'!Z17)/'Celkova previazanost'!$BB17</f>
        <v>5.1616429244109681E-3</v>
      </c>
      <c r="AA17" s="243">
        <f>('Norm. ekonomicka prieviazanost'!AA17+'Norm. neekonomicka previazanost'!AA17)/'Celkova previazanost'!$BB17</f>
        <v>1.1197158543119368E-2</v>
      </c>
      <c r="AB17" s="243">
        <f>('Norm. ekonomicka prieviazanost'!AB17+'Norm. neekonomicka previazanost'!AB17)/'Celkova previazanost'!$BB17</f>
        <v>3.0310737861085975E-3</v>
      </c>
      <c r="AC17" s="243">
        <f>('Norm. ekonomicka prieviazanost'!AC17+'Norm. neekonomicka previazanost'!AC17)/'Celkova previazanost'!$BB17</f>
        <v>1.3227842795028347E-2</v>
      </c>
      <c r="AD17" s="243">
        <f>('Norm. ekonomicka prieviazanost'!AD17+'Norm. neekonomicka previazanost'!AD17)/'Celkova previazanost'!$BB17</f>
        <v>1.143410974818471E-2</v>
      </c>
      <c r="AE17" s="243">
        <f>('Norm. ekonomicka prieviazanost'!AE17+'Norm. neekonomicka previazanost'!AE17)/'Celkova previazanost'!$BB17</f>
        <v>1.5039084017370535E-2</v>
      </c>
      <c r="AF17" s="243">
        <f>('Norm. ekonomicka prieviazanost'!AF17+'Norm. neekonomicka previazanost'!AF17)/'Celkova previazanost'!$BB17</f>
        <v>5.020272071201598E-2</v>
      </c>
      <c r="AG17" s="243">
        <f>('Norm. ekonomicka prieviazanost'!AG17+'Norm. neekonomicka previazanost'!AG17)/'Celkova previazanost'!$BB17</f>
        <v>6.8188115675497183E-3</v>
      </c>
      <c r="AH17" s="243">
        <f>('Norm. ekonomicka prieviazanost'!AH17+'Norm. neekonomicka previazanost'!AH17)/'Celkova previazanost'!$BB17</f>
        <v>5.3902162037264847E-2</v>
      </c>
      <c r="AI17" s="243">
        <f>('Norm. ekonomicka prieviazanost'!AI17+'Norm. neekonomicka previazanost'!AI17)/'Celkova previazanost'!$BB17</f>
        <v>1.192443014821426E-2</v>
      </c>
      <c r="AJ17" s="243">
        <f>('Norm. ekonomicka prieviazanost'!AJ17+'Norm. neekonomicka previazanost'!AJ17)/'Celkova previazanost'!$BB17</f>
        <v>2.7047644276078026E-3</v>
      </c>
      <c r="AK17" s="243">
        <f>('Norm. ekonomicka prieviazanost'!AK17+'Norm. neekonomicka previazanost'!AK17)/'Celkova previazanost'!$BB17</f>
        <v>3.3036650048238012E-2</v>
      </c>
      <c r="AL17" s="243">
        <f>('Norm. ekonomicka prieviazanost'!AL17+'Norm. neekonomicka previazanost'!AL17)/'Celkova previazanost'!$BB17</f>
        <v>1.1034176273848194E-2</v>
      </c>
      <c r="AM17" s="243">
        <f>('Norm. ekonomicka prieviazanost'!AM17+'Norm. neekonomicka previazanost'!AM17)/'Celkova previazanost'!$BB17</f>
        <v>4.2649571010552535E-2</v>
      </c>
      <c r="AN17" s="243">
        <f>('Norm. ekonomicka prieviazanost'!AN17+'Norm. neekonomicka previazanost'!AN17)/'Celkova previazanost'!$BB17</f>
        <v>2.0046458962632914E-2</v>
      </c>
      <c r="AO17" s="243">
        <f>('Norm. ekonomicka prieviazanost'!AO17+'Norm. neekonomicka previazanost'!AO17)/'Celkova previazanost'!$BB17</f>
        <v>1.5727471315765955E-2</v>
      </c>
      <c r="AP17" s="243">
        <f>('Norm. ekonomicka prieviazanost'!AP17+'Norm. neekonomicka previazanost'!AP17)/'Celkova previazanost'!$BB17</f>
        <v>3.2058018877584735E-2</v>
      </c>
      <c r="AQ17" s="243">
        <f>('Norm. ekonomicka prieviazanost'!AQ17+'Norm. neekonomicka previazanost'!AQ17)/'Celkova previazanost'!$BB17</f>
        <v>0.11425283157939344</v>
      </c>
      <c r="AR17" s="243">
        <f>('Norm. ekonomicka prieviazanost'!AR17+'Norm. neekonomicka previazanost'!AR17)/'Celkova previazanost'!$BB17</f>
        <v>1.8645084154448075E-2</v>
      </c>
      <c r="AS17" s="243">
        <f>('Norm. ekonomicka prieviazanost'!AS17+'Norm. neekonomicka previazanost'!AS17)/'Celkova previazanost'!$BB17</f>
        <v>2.2555253553192916E-2</v>
      </c>
      <c r="AT17" s="243">
        <f>('Norm. ekonomicka prieviazanost'!AT17+'Norm. neekonomicka previazanost'!AT17)/'Celkova previazanost'!$BB17</f>
        <v>5.9139938260160757E-2</v>
      </c>
      <c r="AU17" s="243">
        <f>('Norm. ekonomicka prieviazanost'!AU17+'Norm. neekonomicka previazanost'!AU17)/'Celkova previazanost'!$BB17</f>
        <v>1.9927906438601196E-2</v>
      </c>
      <c r="AV17" s="243">
        <f>('Norm. ekonomicka prieviazanost'!AV17+'Norm. neekonomicka previazanost'!AV17)/'Celkova previazanost'!$BB17</f>
        <v>2.1929524629624515E-2</v>
      </c>
      <c r="AW17" s="243">
        <f>('Norm. ekonomicka prieviazanost'!AW17+'Norm. neekonomicka previazanost'!AW17)/'Celkova previazanost'!$BB17</f>
        <v>1.4741684953739476E-2</v>
      </c>
      <c r="AX17" s="243">
        <f>('Norm. ekonomicka prieviazanost'!AX17+'Norm. neekonomicka previazanost'!AX17)/'Celkova previazanost'!$BB17</f>
        <v>5.1176909509160484E-2</v>
      </c>
      <c r="AY17" s="243">
        <f>('Norm. ekonomicka prieviazanost'!AY17+'Norm. neekonomicka previazanost'!AY17)/'Celkova previazanost'!$BB17</f>
        <v>1.8705570303482473E-2</v>
      </c>
      <c r="AZ17" s="243">
        <f>('Norm. ekonomicka prieviazanost'!AZ17+'Norm. neekonomicka previazanost'!AZ17)/'Celkova previazanost'!$BB17</f>
        <v>1.5014682878338202E-2</v>
      </c>
      <c r="BB17" s="244">
        <f t="shared" si="0"/>
        <v>0.99999999999999989</v>
      </c>
    </row>
    <row r="18" spans="1:54" ht="14.25" customHeight="1" x14ac:dyDescent="0.25">
      <c r="A18" s="245" t="s">
        <v>21</v>
      </c>
      <c r="B18" s="243">
        <f>('Norm. ekonomicka prieviazanost'!B18+'Norm. neekonomicka previazanost'!B18)/'Celkova previazanost'!$BB18</f>
        <v>9.3426189469257535E-3</v>
      </c>
      <c r="C18" s="243">
        <f>('Norm. ekonomicka prieviazanost'!C18+'Norm. neekonomicka previazanost'!C18)/'Celkova previazanost'!$BB18</f>
        <v>1.3059342048193501E-2</v>
      </c>
      <c r="D18" s="243">
        <f>('Norm. ekonomicka prieviazanost'!D18+'Norm. neekonomicka previazanost'!D18)/'Celkova previazanost'!$BB18</f>
        <v>3.7917679647910894E-2</v>
      </c>
      <c r="E18" s="243">
        <f>('Norm. ekonomicka prieviazanost'!E18+'Norm. neekonomicka previazanost'!E18)/'Celkova previazanost'!$BB18</f>
        <v>2.7442559929621715E-2</v>
      </c>
      <c r="F18" s="243">
        <f>('Norm. ekonomicka prieviazanost'!F18+'Norm. neekonomicka previazanost'!F18)/'Celkova previazanost'!$BB18</f>
        <v>1.8212009326963596E-2</v>
      </c>
      <c r="G18" s="243">
        <f>('Norm. ekonomicka prieviazanost'!G18+'Norm. neekonomicka previazanost'!G18)/'Celkova previazanost'!$BB18</f>
        <v>1.1293019285695982E-2</v>
      </c>
      <c r="H18" s="243">
        <f>('Norm. ekonomicka prieviazanost'!H18+'Norm. neekonomicka previazanost'!H18)/'Celkova previazanost'!$BB18</f>
        <v>1.3643247401878901E-2</v>
      </c>
      <c r="I18" s="243">
        <f>('Norm. ekonomicka prieviazanost'!I18+'Norm. neekonomicka previazanost'!I18)/'Celkova previazanost'!$BB18</f>
        <v>1.2865772394780135E-2</v>
      </c>
      <c r="J18" s="243">
        <f>('Norm. ekonomicka prieviazanost'!J18+'Norm. neekonomicka previazanost'!J18)/'Celkova previazanost'!$BB18</f>
        <v>6.581719335273982E-2</v>
      </c>
      <c r="K18" s="243">
        <f>('Norm. ekonomicka prieviazanost'!K18+'Norm. neekonomicka previazanost'!K18)/'Celkova previazanost'!$BB18</f>
        <v>1.458540109931181E-2</v>
      </c>
      <c r="L18" s="243">
        <f>('Norm. ekonomicka prieviazanost'!L18+'Norm. neekonomicka previazanost'!L18)/'Celkova previazanost'!$BB18</f>
        <v>1.0109389632249648E-2</v>
      </c>
      <c r="M18" s="243">
        <f>('Norm. ekonomicka prieviazanost'!M18+'Norm. neekonomicka previazanost'!M18)/'Celkova previazanost'!$BB18</f>
        <v>1.4998844135212366E-2</v>
      </c>
      <c r="N18" s="243">
        <f>('Norm. ekonomicka prieviazanost'!N18+'Norm. neekonomicka previazanost'!N18)/'Celkova previazanost'!$BB18</f>
        <v>2.3034556762802905E-2</v>
      </c>
      <c r="O18" s="243">
        <f>('Norm. ekonomicka prieviazanost'!O18+'Norm. neekonomicka previazanost'!O18)/'Celkova previazanost'!$BB18</f>
        <v>1.1795104225870139E-2</v>
      </c>
      <c r="P18" s="243">
        <f>('Norm. ekonomicka prieviazanost'!P18+'Norm. neekonomicka previazanost'!P18)/'Celkova previazanost'!$BB18</f>
        <v>2.4826430974480028E-2</v>
      </c>
      <c r="Q18" s="243">
        <f>('Norm. ekonomicka prieviazanost'!Q18+'Norm. neekonomicka previazanost'!Q18)/'Celkova previazanost'!$BB18</f>
        <v>9.4458381654529567E-3</v>
      </c>
      <c r="R18" s="242">
        <f>('Norm. ekonomicka prieviazanost'!R18+'Norm. neekonomicka previazanost'!R18)/'Celkova previazanost'!$BB18</f>
        <v>0</v>
      </c>
      <c r="S18" s="243">
        <f>('Norm. ekonomicka prieviazanost'!S18+'Norm. neekonomicka previazanost'!S18)/'Celkova previazanost'!$BB18</f>
        <v>2.8565769408612031E-2</v>
      </c>
      <c r="T18" s="243">
        <f>('Norm. ekonomicka prieviazanost'!T18+'Norm. neekonomicka previazanost'!T18)/'Celkova previazanost'!$BB18</f>
        <v>1.9929295004407654E-2</v>
      </c>
      <c r="U18" s="243">
        <f>('Norm. ekonomicka prieviazanost'!U18+'Norm. neekonomicka previazanost'!U18)/'Celkova previazanost'!$BB18</f>
        <v>9.4967081262347982E-3</v>
      </c>
      <c r="V18" s="243">
        <f>('Norm. ekonomicka prieviazanost'!V18+'Norm. neekonomicka previazanost'!V18)/'Celkova previazanost'!$BB18</f>
        <v>1.8059444078532404E-2</v>
      </c>
      <c r="W18" s="243">
        <f>('Norm. ekonomicka prieviazanost'!W18+'Norm. neekonomicka previazanost'!W18)/'Celkova previazanost'!$BB18</f>
        <v>2.6010143451689373E-2</v>
      </c>
      <c r="X18" s="243">
        <f>('Norm. ekonomicka prieviazanost'!X18+'Norm. neekonomicka previazanost'!X18)/'Celkova previazanost'!$BB18</f>
        <v>3.0299448998587442E-2</v>
      </c>
      <c r="Y18" s="243">
        <f>('Norm. ekonomicka prieviazanost'!Y18+'Norm. neekonomicka previazanost'!Y18)/'Celkova previazanost'!$BB18</f>
        <v>2.6997597524274053E-2</v>
      </c>
      <c r="Z18" s="243">
        <f>('Norm. ekonomicka prieviazanost'!Z18+'Norm. neekonomicka previazanost'!Z18)/'Celkova previazanost'!$BB18</f>
        <v>2.4108035751020034E-2</v>
      </c>
      <c r="AA18" s="243">
        <f>('Norm. ekonomicka prieviazanost'!AA18+'Norm. neekonomicka previazanost'!AA18)/'Celkova previazanost'!$BB18</f>
        <v>2.9924211755423029E-2</v>
      </c>
      <c r="AB18" s="243">
        <f>('Norm. ekonomicka prieviazanost'!AB18+'Norm. neekonomicka previazanost'!AB18)/'Celkova previazanost'!$BB18</f>
        <v>6.2300630073199937E-3</v>
      </c>
      <c r="AC18" s="243">
        <f>('Norm. ekonomicka prieviazanost'!AC18+'Norm. neekonomicka previazanost'!AC18)/'Celkova previazanost'!$BB18</f>
        <v>1.0568368245426354E-2</v>
      </c>
      <c r="AD18" s="243">
        <f>('Norm. ekonomicka prieviazanost'!AD18+'Norm. neekonomicka previazanost'!AD18)/'Celkova previazanost'!$BB18</f>
        <v>1.0040337842657107E-2</v>
      </c>
      <c r="AE18" s="243">
        <f>('Norm. ekonomicka prieviazanost'!AE18+'Norm. neekonomicka previazanost'!AE18)/'Celkova previazanost'!$BB18</f>
        <v>1.709339905517588E-2</v>
      </c>
      <c r="AF18" s="243">
        <f>('Norm. ekonomicka prieviazanost'!AF18+'Norm. neekonomicka previazanost'!AF18)/'Celkova previazanost'!$BB18</f>
        <v>1.1967763301534295E-2</v>
      </c>
      <c r="AG18" s="243">
        <f>('Norm. ekonomicka prieviazanost'!AG18+'Norm. neekonomicka previazanost'!AG18)/'Celkova previazanost'!$BB18</f>
        <v>1.8678301780546573E-2</v>
      </c>
      <c r="AH18" s="243">
        <f>('Norm. ekonomicka prieviazanost'!AH18+'Norm. neekonomicka previazanost'!AH18)/'Celkova previazanost'!$BB18</f>
        <v>3.3398955534437086E-2</v>
      </c>
      <c r="AI18" s="243">
        <f>('Norm. ekonomicka prieviazanost'!AI18+'Norm. neekonomicka previazanost'!AI18)/'Celkova previazanost'!$BB18</f>
        <v>1.4085209138608779E-2</v>
      </c>
      <c r="AJ18" s="243">
        <f>('Norm. ekonomicka prieviazanost'!AJ18+'Norm. neekonomicka previazanost'!AJ18)/'Celkova previazanost'!$BB18</f>
        <v>1.8526703551289631E-2</v>
      </c>
      <c r="AK18" s="243">
        <f>('Norm. ekonomicka prieviazanost'!AK18+'Norm. neekonomicka previazanost'!AK18)/'Celkova previazanost'!$BB18</f>
        <v>1.6333070986272208E-2</v>
      </c>
      <c r="AL18" s="243">
        <f>('Norm. ekonomicka prieviazanost'!AL18+'Norm. neekonomicka previazanost'!AL18)/'Celkova previazanost'!$BB18</f>
        <v>1.146358088483607E-2</v>
      </c>
      <c r="AM18" s="243">
        <f>('Norm. ekonomicka prieviazanost'!AM18+'Norm. neekonomicka previazanost'!AM18)/'Celkova previazanost'!$BB18</f>
        <v>1.8102758129050774E-2</v>
      </c>
      <c r="AN18" s="243">
        <f>('Norm. ekonomicka prieviazanost'!AN18+'Norm. neekonomicka previazanost'!AN18)/'Celkova previazanost'!$BB18</f>
        <v>1.2423472383909107E-2</v>
      </c>
      <c r="AO18" s="243">
        <f>('Norm. ekonomicka prieviazanost'!AO18+'Norm. neekonomicka previazanost'!AO18)/'Celkova previazanost'!$BB18</f>
        <v>2.3149411882014415E-2</v>
      </c>
      <c r="AP18" s="243">
        <f>('Norm. ekonomicka prieviazanost'!AP18+'Norm. neekonomicka previazanost'!AP18)/'Celkova previazanost'!$BB18</f>
        <v>1.1061641626586665E-2</v>
      </c>
      <c r="AQ18" s="243">
        <f>('Norm. ekonomicka prieviazanost'!AQ18+'Norm. neekonomicka previazanost'!AQ18)/'Celkova previazanost'!$BB18</f>
        <v>1.0727485607358367E-2</v>
      </c>
      <c r="AR18" s="243">
        <f>('Norm. ekonomicka prieviazanost'!AR18+'Norm. neekonomicka previazanost'!AR18)/'Celkova previazanost'!$BB18</f>
        <v>3.5538478446661519E-2</v>
      </c>
      <c r="AS18" s="243">
        <f>('Norm. ekonomicka prieviazanost'!AS18+'Norm. neekonomicka previazanost'!AS18)/'Celkova previazanost'!$BB18</f>
        <v>4.9032380348589102E-2</v>
      </c>
      <c r="AT18" s="243">
        <f>('Norm. ekonomicka prieviazanost'!AT18+'Norm. neekonomicka previazanost'!AT18)/'Celkova previazanost'!$BB18</f>
        <v>1.0305837120453196E-2</v>
      </c>
      <c r="AU18" s="243">
        <f>('Norm. ekonomicka prieviazanost'!AU18+'Norm. neekonomicka previazanost'!AU18)/'Celkova previazanost'!$BB18</f>
        <v>1.8459181805535942E-2</v>
      </c>
      <c r="AV18" s="243">
        <f>('Norm. ekonomicka prieviazanost'!AV18+'Norm. neekonomicka previazanost'!AV18)/'Celkova previazanost'!$BB18</f>
        <v>3.3551415578082805E-2</v>
      </c>
      <c r="AW18" s="243">
        <f>('Norm. ekonomicka prieviazanost'!AW18+'Norm. neekonomicka previazanost'!AW18)/'Celkova previazanost'!$BB18</f>
        <v>1.6602942486168976E-2</v>
      </c>
      <c r="AX18" s="243">
        <f>('Norm. ekonomicka prieviazanost'!AX18+'Norm. neekonomicka previazanost'!AX18)/'Celkova previazanost'!$BB18</f>
        <v>2.2482710643240169E-2</v>
      </c>
      <c r="AY18" s="243">
        <f>('Norm. ekonomicka prieviazanost'!AY18+'Norm. neekonomicka previazanost'!AY18)/'Celkova previazanost'!$BB18</f>
        <v>2.1828381586364548E-2</v>
      </c>
      <c r="AZ18" s="243">
        <f>('Norm. ekonomicka prieviazanost'!AZ18+'Norm. neekonomicka previazanost'!AZ18)/'Celkova previazanost'!$BB18</f>
        <v>1.6568487599009307E-2</v>
      </c>
      <c r="BB18" s="244">
        <f t="shared" si="0"/>
        <v>1</v>
      </c>
    </row>
    <row r="19" spans="1:54" ht="14.25" customHeight="1" x14ac:dyDescent="0.25">
      <c r="A19" s="245" t="s">
        <v>22</v>
      </c>
      <c r="B19" s="243">
        <f>('Norm. ekonomicka prieviazanost'!B19+'Norm. neekonomicka previazanost'!B19)/'Celkova previazanost'!$BB19</f>
        <v>1.1664701519627719E-2</v>
      </c>
      <c r="C19" s="243">
        <f>('Norm. ekonomicka prieviazanost'!C19+'Norm. neekonomicka previazanost'!C19)/'Celkova previazanost'!$BB19</f>
        <v>1.3330365966520253E-2</v>
      </c>
      <c r="D19" s="243">
        <f>('Norm. ekonomicka prieviazanost'!D19+'Norm. neekonomicka previazanost'!D19)/'Celkova previazanost'!$BB19</f>
        <v>1.0845237776449069E-2</v>
      </c>
      <c r="E19" s="243">
        <f>('Norm. ekonomicka prieviazanost'!E19+'Norm. neekonomicka previazanost'!E19)/'Celkova previazanost'!$BB19</f>
        <v>2.0974395899219345E-2</v>
      </c>
      <c r="F19" s="243">
        <f>('Norm. ekonomicka prieviazanost'!F19+'Norm. neekonomicka previazanost'!F19)/'Celkova previazanost'!$BB19</f>
        <v>2.4833402351386185E-2</v>
      </c>
      <c r="G19" s="243">
        <f>('Norm. ekonomicka prieviazanost'!G19+'Norm. neekonomicka previazanost'!G19)/'Celkova previazanost'!$BB19</f>
        <v>1.6656926082915059E-2</v>
      </c>
      <c r="H19" s="243">
        <f>('Norm. ekonomicka prieviazanost'!H19+'Norm. neekonomicka previazanost'!H19)/'Celkova previazanost'!$BB19</f>
        <v>1.4306003823219738E-2</v>
      </c>
      <c r="I19" s="243">
        <f>('Norm. ekonomicka prieviazanost'!I19+'Norm. neekonomicka previazanost'!I19)/'Celkova previazanost'!$BB19</f>
        <v>6.6809713832615214E-3</v>
      </c>
      <c r="J19" s="243">
        <f>('Norm. ekonomicka prieviazanost'!J19+'Norm. neekonomicka previazanost'!J19)/'Celkova previazanost'!$BB19</f>
        <v>7.9522223227623326E-2</v>
      </c>
      <c r="K19" s="243">
        <f>('Norm. ekonomicka prieviazanost'!K19+'Norm. neekonomicka previazanost'!K19)/'Celkova previazanost'!$BB19</f>
        <v>1.5010394039334681E-2</v>
      </c>
      <c r="L19" s="243">
        <f>('Norm. ekonomicka prieviazanost'!L19+'Norm. neekonomicka previazanost'!L19)/'Celkova previazanost'!$BB19</f>
        <v>1.1877093180650448E-2</v>
      </c>
      <c r="M19" s="243">
        <f>('Norm. ekonomicka prieviazanost'!M19+'Norm. neekonomicka previazanost'!M19)/'Celkova previazanost'!$BB19</f>
        <v>1.4763327849021707E-2</v>
      </c>
      <c r="N19" s="243">
        <f>('Norm. ekonomicka prieviazanost'!N19+'Norm. neekonomicka previazanost'!N19)/'Celkova previazanost'!$BB19</f>
        <v>3.321679466821513E-2</v>
      </c>
      <c r="O19" s="243">
        <f>('Norm. ekonomicka prieviazanost'!O19+'Norm. neekonomicka previazanost'!O19)/'Celkova previazanost'!$BB19</f>
        <v>2.5615051623602454E-2</v>
      </c>
      <c r="P19" s="243">
        <f>('Norm. ekonomicka prieviazanost'!P19+'Norm. neekonomicka previazanost'!P19)/'Celkova previazanost'!$BB19</f>
        <v>2.5612521129782802E-2</v>
      </c>
      <c r="Q19" s="243">
        <f>('Norm. ekonomicka prieviazanost'!Q19+'Norm. neekonomicka previazanost'!Q19)/'Celkova previazanost'!$BB19</f>
        <v>1.0882510606624487E-2</v>
      </c>
      <c r="R19" s="243">
        <f>('Norm. ekonomicka prieviazanost'!R19+'Norm. neekonomicka previazanost'!R19)/'Celkova previazanost'!$BB19</f>
        <v>5.4253746252895578E-2</v>
      </c>
      <c r="S19" s="242">
        <f>('Norm. ekonomicka prieviazanost'!S19+'Norm. neekonomicka previazanost'!S19)/'Celkova previazanost'!$BB19</f>
        <v>0</v>
      </c>
      <c r="T19" s="243">
        <f>('Norm. ekonomicka prieviazanost'!T19+'Norm. neekonomicka previazanost'!T19)/'Celkova previazanost'!$BB19</f>
        <v>1.3678338140173789E-2</v>
      </c>
      <c r="U19" s="243">
        <f>('Norm. ekonomicka prieviazanost'!U19+'Norm. neekonomicka previazanost'!U19)/'Celkova previazanost'!$BB19</f>
        <v>8.8338833630396806E-3</v>
      </c>
      <c r="V19" s="243">
        <f>('Norm. ekonomicka prieviazanost'!V19+'Norm. neekonomicka previazanost'!V19)/'Celkova previazanost'!$BB19</f>
        <v>1.5410027477276274E-2</v>
      </c>
      <c r="W19" s="243">
        <f>('Norm. ekonomicka prieviazanost'!W19+'Norm. neekonomicka previazanost'!W19)/'Celkova previazanost'!$BB19</f>
        <v>3.1280762167626118E-2</v>
      </c>
      <c r="X19" s="243">
        <f>('Norm. ekonomicka prieviazanost'!X19+'Norm. neekonomicka previazanost'!X19)/'Celkova previazanost'!$BB19</f>
        <v>1.1258575599223103E-2</v>
      </c>
      <c r="Y19" s="243">
        <f>('Norm. ekonomicka prieviazanost'!Y19+'Norm. neekonomicka previazanost'!Y19)/'Celkova previazanost'!$BB19</f>
        <v>1.1114399260726904E-2</v>
      </c>
      <c r="Z19" s="243">
        <f>('Norm. ekonomicka prieviazanost'!Z19+'Norm. neekonomicka previazanost'!Z19)/'Celkova previazanost'!$BB19</f>
        <v>1.4630100686514812E-2</v>
      </c>
      <c r="AA19" s="243">
        <f>('Norm. ekonomicka prieviazanost'!AA19+'Norm. neekonomicka previazanost'!AA19)/'Celkova previazanost'!$BB19</f>
        <v>4.7432922803803956E-2</v>
      </c>
      <c r="AB19" s="243">
        <f>('Norm. ekonomicka prieviazanost'!AB19+'Norm. neekonomicka previazanost'!AB19)/'Celkova previazanost'!$BB19</f>
        <v>5.9186140360428562E-3</v>
      </c>
      <c r="AC19" s="243">
        <f>('Norm. ekonomicka prieviazanost'!AC19+'Norm. neekonomicka previazanost'!AC19)/'Celkova previazanost'!$BB19</f>
        <v>1.2432093353833395E-2</v>
      </c>
      <c r="AD19" s="243">
        <f>('Norm. ekonomicka prieviazanost'!AD19+'Norm. neekonomicka previazanost'!AD19)/'Celkova previazanost'!$BB19</f>
        <v>1.1708718929619066E-2</v>
      </c>
      <c r="AE19" s="243">
        <f>('Norm. ekonomicka prieviazanost'!AE19+'Norm. neekonomicka previazanost'!AE19)/'Celkova previazanost'!$BB19</f>
        <v>1.3873727909815073E-2</v>
      </c>
      <c r="AF19" s="243">
        <f>('Norm. ekonomicka prieviazanost'!AF19+'Norm. neekonomicka previazanost'!AF19)/'Celkova previazanost'!$BB19</f>
        <v>1.4046704253190202E-2</v>
      </c>
      <c r="AG19" s="243">
        <f>('Norm. ekonomicka prieviazanost'!AG19+'Norm. neekonomicka previazanost'!AG19)/'Celkova previazanost'!$BB19</f>
        <v>8.9684953412821414E-3</v>
      </c>
      <c r="AH19" s="243">
        <f>('Norm. ekonomicka prieviazanost'!AH19+'Norm. neekonomicka previazanost'!AH19)/'Celkova previazanost'!$BB19</f>
        <v>3.2668474376467457E-2</v>
      </c>
      <c r="AI19" s="243">
        <f>('Norm. ekonomicka prieviazanost'!AI19+'Norm. neekonomicka previazanost'!AI19)/'Celkova previazanost'!$BB19</f>
        <v>1.1453734422767304E-2</v>
      </c>
      <c r="AJ19" s="243">
        <f>('Norm. ekonomicka prieviazanost'!AJ19+'Norm. neekonomicka previazanost'!AJ19)/'Celkova previazanost'!$BB19</f>
        <v>8.8119561526995346E-3</v>
      </c>
      <c r="AK19" s="243">
        <f>('Norm. ekonomicka prieviazanost'!AK19+'Norm. neekonomicka previazanost'!AK19)/'Celkova previazanost'!$BB19</f>
        <v>1.6493130815504711E-2</v>
      </c>
      <c r="AL19" s="243">
        <f>('Norm. ekonomicka prieviazanost'!AL19+'Norm. neekonomicka previazanost'!AL19)/'Celkova previazanost'!$BB19</f>
        <v>1.1936495051254487E-2</v>
      </c>
      <c r="AM19" s="243">
        <f>('Norm. ekonomicka prieviazanost'!AM19+'Norm. neekonomicka previazanost'!AM19)/'Celkova previazanost'!$BB19</f>
        <v>1.8499493439421876E-2</v>
      </c>
      <c r="AN19" s="243">
        <f>('Norm. ekonomicka prieviazanost'!AN19+'Norm. neekonomicka previazanost'!AN19)/'Celkova previazanost'!$BB19</f>
        <v>2.0806236508563128E-2</v>
      </c>
      <c r="AO19" s="243">
        <f>('Norm. ekonomicka prieviazanost'!AO19+'Norm. neekonomicka previazanost'!AO19)/'Celkova previazanost'!$BB19</f>
        <v>2.462488153842371E-2</v>
      </c>
      <c r="AP19" s="243">
        <f>('Norm. ekonomicka prieviazanost'!AP19+'Norm. neekonomicka previazanost'!AP19)/'Celkova previazanost'!$BB19</f>
        <v>1.3371454971226097E-2</v>
      </c>
      <c r="AQ19" s="243">
        <f>('Norm. ekonomicka prieviazanost'!AQ19+'Norm. neekonomicka previazanost'!AQ19)/'Celkova previazanost'!$BB19</f>
        <v>1.0827129588318682E-2</v>
      </c>
      <c r="AR19" s="243">
        <f>('Norm. ekonomicka prieviazanost'!AR19+'Norm. neekonomicka previazanost'!AR19)/'Celkova previazanost'!$BB19</f>
        <v>1.5745329607493842E-2</v>
      </c>
      <c r="AS19" s="243">
        <f>('Norm. ekonomicka prieviazanost'!AS19+'Norm. neekonomicka previazanost'!AS19)/'Celkova previazanost'!$BB19</f>
        <v>1.0939872686419445E-2</v>
      </c>
      <c r="AT19" s="243">
        <f>('Norm. ekonomicka prieviazanost'!AT19+'Norm. neekonomicka previazanost'!AT19)/'Celkova previazanost'!$BB19</f>
        <v>1.337594289754806E-2</v>
      </c>
      <c r="AU19" s="243">
        <f>('Norm. ekonomicka prieviazanost'!AU19+'Norm. neekonomicka previazanost'!AU19)/'Celkova previazanost'!$BB19</f>
        <v>2.6082365424421858E-2</v>
      </c>
      <c r="AV19" s="243">
        <f>('Norm. ekonomicka prieviazanost'!AV19+'Norm. neekonomicka previazanost'!AV19)/'Celkova previazanost'!$BB19</f>
        <v>1.9219428251343554E-2</v>
      </c>
      <c r="AW19" s="243">
        <f>('Norm. ekonomicka prieviazanost'!AW19+'Norm. neekonomicka previazanost'!AW19)/'Celkova previazanost'!$BB19</f>
        <v>1.8738636041627978E-2</v>
      </c>
      <c r="AX19" s="243">
        <f>('Norm. ekonomicka prieviazanost'!AX19+'Norm. neekonomicka previazanost'!AX19)/'Celkova previazanost'!$BB19</f>
        <v>3.8046481694432699E-2</v>
      </c>
      <c r="AY19" s="243">
        <f>('Norm. ekonomicka prieviazanost'!AY19+'Norm. neekonomicka previazanost'!AY19)/'Celkova previazanost'!$BB19</f>
        <v>5.567482180656963E-2</v>
      </c>
      <c r="AZ19" s="243">
        <f>('Norm. ekonomicka prieviazanost'!AZ19+'Norm. neekonomicka previazanost'!AZ19)/'Celkova previazanost'!$BB19</f>
        <v>2.2051104022978728E-2</v>
      </c>
      <c r="BB19" s="244">
        <f t="shared" si="0"/>
        <v>1</v>
      </c>
    </row>
    <row r="20" spans="1:54" ht="14.25" customHeight="1" x14ac:dyDescent="0.25">
      <c r="A20" s="246" t="s">
        <v>23</v>
      </c>
      <c r="B20" s="243">
        <f>('Norm. ekonomicka prieviazanost'!B20+'Norm. neekonomicka previazanost'!B20)/'Celkova previazanost'!$BB20</f>
        <v>8.1996703325902531E-3</v>
      </c>
      <c r="C20" s="243">
        <f>('Norm. ekonomicka prieviazanost'!C20+'Norm. neekonomicka previazanost'!C20)/'Celkova previazanost'!$BB20</f>
        <v>8.5900715401728313E-3</v>
      </c>
      <c r="D20" s="243">
        <f>('Norm. ekonomicka prieviazanost'!D20+'Norm. neekonomicka previazanost'!D20)/'Celkova previazanost'!$BB20</f>
        <v>1.4208168568424101E-2</v>
      </c>
      <c r="E20" s="243">
        <f>('Norm. ekonomicka prieviazanost'!E20+'Norm. neekonomicka previazanost'!E20)/'Celkova previazanost'!$BB20</f>
        <v>3.0845212136736702E-2</v>
      </c>
      <c r="F20" s="243">
        <f>('Norm. ekonomicka prieviazanost'!F20+'Norm. neekonomicka previazanost'!F20)/'Celkova previazanost'!$BB20</f>
        <v>1.0328903801643731E-2</v>
      </c>
      <c r="G20" s="243">
        <f>('Norm. ekonomicka prieviazanost'!G20+'Norm. neekonomicka previazanost'!G20)/'Celkova previazanost'!$BB20</f>
        <v>1.0092305300055901E-2</v>
      </c>
      <c r="H20" s="243">
        <f>('Norm. ekonomicka prieviazanost'!H20+'Norm. neekonomicka previazanost'!H20)/'Celkova previazanost'!$BB20</f>
        <v>1.9727265183069869E-2</v>
      </c>
      <c r="I20" s="243">
        <f>('Norm. ekonomicka prieviazanost'!I20+'Norm. neekonomicka previazanost'!I20)/'Celkova previazanost'!$BB20</f>
        <v>6.4107544658169894E-3</v>
      </c>
      <c r="J20" s="243">
        <f>('Norm. ekonomicka prieviazanost'!J20+'Norm. neekonomicka previazanost'!J20)/'Celkova previazanost'!$BB20</f>
        <v>2.8201128841599189E-2</v>
      </c>
      <c r="K20" s="243">
        <f>('Norm. ekonomicka prieviazanost'!K20+'Norm. neekonomicka previazanost'!K20)/'Celkova previazanost'!$BB20</f>
        <v>2.156821396993789E-2</v>
      </c>
      <c r="L20" s="243">
        <f>('Norm. ekonomicka prieviazanost'!L20+'Norm. neekonomicka previazanost'!L20)/'Celkova previazanost'!$BB20</f>
        <v>9.9343461240102415E-3</v>
      </c>
      <c r="M20" s="243">
        <f>('Norm. ekonomicka prieviazanost'!M20+'Norm. neekonomicka previazanost'!M20)/'Celkova previazanost'!$BB20</f>
        <v>1.6260226352275246E-2</v>
      </c>
      <c r="N20" s="243">
        <f>('Norm. ekonomicka prieviazanost'!N20+'Norm. neekonomicka previazanost'!N20)/'Celkova previazanost'!$BB20</f>
        <v>3.8014662411143561E-2</v>
      </c>
      <c r="O20" s="243">
        <f>('Norm. ekonomicka prieviazanost'!O20+'Norm. neekonomicka previazanost'!O20)/'Celkova previazanost'!$BB20</f>
        <v>1.2325230416286357E-2</v>
      </c>
      <c r="P20" s="243">
        <f>('Norm. ekonomicka prieviazanost'!P20+'Norm. neekonomicka previazanost'!P20)/'Celkova previazanost'!$BB20</f>
        <v>4.2513802734124341E-2</v>
      </c>
      <c r="Q20" s="243">
        <f>('Norm. ekonomicka prieviazanost'!Q20+'Norm. neekonomicka previazanost'!Q20)/'Celkova previazanost'!$BB20</f>
        <v>9.9095493181072906E-3</v>
      </c>
      <c r="R20" s="243">
        <f>('Norm. ekonomicka prieviazanost'!R20+'Norm. neekonomicka previazanost'!R20)/'Celkova previazanost'!$BB20</f>
        <v>1.6755074248478184E-2</v>
      </c>
      <c r="S20" s="243">
        <f>('Norm. ekonomicka prieviazanost'!S20+'Norm. neekonomicka previazanost'!S20)/'Celkova previazanost'!$BB20</f>
        <v>7.852785942115012E-3</v>
      </c>
      <c r="T20" s="242">
        <f>('Norm. ekonomicka prieviazanost'!T20+'Norm. neekonomicka previazanost'!T20)/'Celkova previazanost'!$BB20</f>
        <v>0</v>
      </c>
      <c r="U20" s="243">
        <f>('Norm. ekonomicka prieviazanost'!U20+'Norm. neekonomicka previazanost'!U20)/'Celkova previazanost'!$BB20</f>
        <v>1.4518424204851194E-2</v>
      </c>
      <c r="V20" s="243">
        <f>('Norm. ekonomicka prieviazanost'!V20+'Norm. neekonomicka previazanost'!V20)/'Celkova previazanost'!$BB20</f>
        <v>1.211735437972814E-2</v>
      </c>
      <c r="W20" s="243">
        <f>('Norm. ekonomicka prieviazanost'!W20+'Norm. neekonomicka previazanost'!W20)/'Celkova previazanost'!$BB20</f>
        <v>2.1242932834174923E-2</v>
      </c>
      <c r="X20" s="243">
        <f>('Norm. ekonomicka prieviazanost'!X20+'Norm. neekonomicka previazanost'!X20)/'Celkova previazanost'!$BB20</f>
        <v>1.3032553289392523E-2</v>
      </c>
      <c r="Y20" s="243">
        <f>('Norm. ekonomicka prieviazanost'!Y20+'Norm. neekonomicka previazanost'!Y20)/'Celkova previazanost'!$BB20</f>
        <v>2.258433419772134E-2</v>
      </c>
      <c r="Z20" s="243">
        <f>('Norm. ekonomicka prieviazanost'!Z20+'Norm. neekonomicka previazanost'!Z20)/'Celkova previazanost'!$BB20</f>
        <v>1.0389489539425393E-2</v>
      </c>
      <c r="AA20" s="243">
        <f>('Norm. ekonomicka prieviazanost'!AA20+'Norm. neekonomicka previazanost'!AA20)/'Celkova previazanost'!$BB20</f>
        <v>1.4183603339574153E-2</v>
      </c>
      <c r="AB20" s="243">
        <f>('Norm. ekonomicka prieviazanost'!AB20+'Norm. neekonomicka previazanost'!AB20)/'Celkova previazanost'!$BB20</f>
        <v>4.8341494272007447E-3</v>
      </c>
      <c r="AC20" s="243">
        <f>('Norm. ekonomicka prieviazanost'!AC20+'Norm. neekonomicka previazanost'!AC20)/'Celkova previazanost'!$BB20</f>
        <v>1.1530399630700893E-2</v>
      </c>
      <c r="AD20" s="243">
        <f>('Norm. ekonomicka prieviazanost'!AD20+'Norm. neekonomicka previazanost'!AD20)/'Celkova previazanost'!$BB20</f>
        <v>1.0993419406398171E-2</v>
      </c>
      <c r="AE20" s="243">
        <f>('Norm. ekonomicka prieviazanost'!AE20+'Norm. neekonomicka previazanost'!AE20)/'Celkova previazanost'!$BB20</f>
        <v>2.1435374110225652E-2</v>
      </c>
      <c r="AF20" s="243">
        <f>('Norm. ekonomicka prieviazanost'!AF20+'Norm. neekonomicka previazanost'!AF20)/'Celkova previazanost'!$BB20</f>
        <v>1.4036701708295655E-2</v>
      </c>
      <c r="AG20" s="243">
        <f>('Norm. ekonomicka prieviazanost'!AG20+'Norm. neekonomicka previazanost'!AG20)/'Celkova previazanost'!$BB20</f>
        <v>1.3912040780543099E-2</v>
      </c>
      <c r="AH20" s="243">
        <f>('Norm. ekonomicka prieviazanost'!AH20+'Norm. neekonomicka previazanost'!AH20)/'Celkova previazanost'!$BB20</f>
        <v>4.8365746539861663E-2</v>
      </c>
      <c r="AI20" s="243">
        <f>('Norm. ekonomicka prieviazanost'!AI20+'Norm. neekonomicka previazanost'!AI20)/'Celkova previazanost'!$BB20</f>
        <v>2.259044026492352E-2</v>
      </c>
      <c r="AJ20" s="243">
        <f>('Norm. ekonomicka prieviazanost'!AJ20+'Norm. neekonomicka previazanost'!AJ20)/'Celkova previazanost'!$BB20</f>
        <v>8.4624108061290611E-3</v>
      </c>
      <c r="AK20" s="243">
        <f>('Norm. ekonomicka prieviazanost'!AK20+'Norm. neekonomicka previazanost'!AK20)/'Celkova previazanost'!$BB20</f>
        <v>2.3668082367112864E-2</v>
      </c>
      <c r="AL20" s="243">
        <f>('Norm. ekonomicka prieviazanost'!AL20+'Norm. neekonomicka previazanost'!AL20)/'Celkova previazanost'!$BB20</f>
        <v>1.5977619539884635E-2</v>
      </c>
      <c r="AM20" s="243">
        <f>('Norm. ekonomicka prieviazanost'!AM20+'Norm. neekonomicka previazanost'!AM20)/'Celkova previazanost'!$BB20</f>
        <v>2.0271545128933328E-2</v>
      </c>
      <c r="AN20" s="243">
        <f>('Norm. ekonomicka prieviazanost'!AN20+'Norm. neekonomicka previazanost'!AN20)/'Celkova previazanost'!$BB20</f>
        <v>1.2510128857194812E-2</v>
      </c>
      <c r="AO20" s="243">
        <f>('Norm. ekonomicka prieviazanost'!AO20+'Norm. neekonomicka previazanost'!AO20)/'Celkova previazanost'!$BB20</f>
        <v>1.3138663355489433E-2</v>
      </c>
      <c r="AP20" s="243">
        <f>('Norm. ekonomicka prieviazanost'!AP20+'Norm. neekonomicka previazanost'!AP20)/'Celkova previazanost'!$BB20</f>
        <v>1.2608992508050627E-2</v>
      </c>
      <c r="AQ20" s="243">
        <f>('Norm. ekonomicka prieviazanost'!AQ20+'Norm. neekonomicka previazanost'!AQ20)/'Celkova previazanost'!$BB20</f>
        <v>1.1061252118444487E-2</v>
      </c>
      <c r="AR20" s="243">
        <f>('Norm. ekonomicka prieviazanost'!AR20+'Norm. neekonomicka previazanost'!AR20)/'Celkova previazanost'!$BB20</f>
        <v>0.10963264795449434</v>
      </c>
      <c r="AS20" s="243">
        <f>('Norm. ekonomicka prieviazanost'!AS20+'Norm. neekonomicka previazanost'!AS20)/'Celkova previazanost'!$BB20</f>
        <v>6.3788699673231489E-2</v>
      </c>
      <c r="AT20" s="243">
        <f>('Norm. ekonomicka prieviazanost'!AT20+'Norm. neekonomicka previazanost'!AT20)/'Celkova previazanost'!$BB20</f>
        <v>9.9547810614804434E-3</v>
      </c>
      <c r="AU20" s="243">
        <f>('Norm. ekonomicka prieviazanost'!AU20+'Norm. neekonomicka previazanost'!AU20)/'Celkova previazanost'!$BB20</f>
        <v>2.4857751728107624E-2</v>
      </c>
      <c r="AV20" s="243">
        <f>('Norm. ekonomicka prieviazanost'!AV20+'Norm. neekonomicka previazanost'!AV20)/'Celkova previazanost'!$BB20</f>
        <v>3.5162577400427872E-2</v>
      </c>
      <c r="AW20" s="243">
        <f>('Norm. ekonomicka prieviazanost'!AW20+'Norm. neekonomicka previazanost'!AW20)/'Celkova previazanost'!$BB20</f>
        <v>2.0945552305340395E-2</v>
      </c>
      <c r="AX20" s="243">
        <f>('Norm. ekonomicka prieviazanost'!AX20+'Norm. neekonomicka previazanost'!AX20)/'Celkova previazanost'!$BB20</f>
        <v>2.563079249761931E-2</v>
      </c>
      <c r="AY20" s="243">
        <f>('Norm. ekonomicka prieviazanost'!AY20+'Norm. neekonomicka previazanost'!AY20)/'Celkova previazanost'!$BB20</f>
        <v>1.4923594321528835E-2</v>
      </c>
      <c r="AZ20" s="243">
        <f>('Norm. ekonomicka prieviazanost'!AZ20+'Norm. neekonomicka previazanost'!AZ20)/'Celkova previazanost'!$BB20</f>
        <v>9.9005730369260483E-3</v>
      </c>
      <c r="BB20" s="244">
        <f t="shared" si="0"/>
        <v>1.0000000000000002</v>
      </c>
    </row>
    <row r="21" spans="1:54" ht="14.25" customHeight="1" x14ac:dyDescent="0.25">
      <c r="A21" s="246" t="s">
        <v>24</v>
      </c>
      <c r="B21" s="243">
        <f>('Norm. ekonomicka prieviazanost'!B21+'Norm. neekonomicka previazanost'!B21)/'Celkova previazanost'!$BB21</f>
        <v>8.7274609038133256E-3</v>
      </c>
      <c r="C21" s="243">
        <f>('Norm. ekonomicka prieviazanost'!C21+'Norm. neekonomicka previazanost'!C21)/'Celkova previazanost'!$BB21</f>
        <v>6.5477218613647662E-3</v>
      </c>
      <c r="D21" s="243">
        <f>('Norm. ekonomicka prieviazanost'!D21+'Norm. neekonomicka previazanost'!D21)/'Celkova previazanost'!$BB21</f>
        <v>1.7914034388583168E-2</v>
      </c>
      <c r="E21" s="243">
        <f>('Norm. ekonomicka prieviazanost'!E21+'Norm. neekonomicka previazanost'!E21)/'Celkova previazanost'!$BB21</f>
        <v>2.5196728382665956E-2</v>
      </c>
      <c r="F21" s="243">
        <f>('Norm. ekonomicka prieviazanost'!F21+'Norm. neekonomicka previazanost'!F21)/'Celkova previazanost'!$BB21</f>
        <v>1.8353886549971044E-2</v>
      </c>
      <c r="G21" s="243">
        <f>('Norm. ekonomicka prieviazanost'!G21+'Norm. neekonomicka previazanost'!G21)/'Celkova previazanost'!$BB21</f>
        <v>1.0898847821412929E-2</v>
      </c>
      <c r="H21" s="243">
        <f>('Norm. ekonomicka prieviazanost'!H21+'Norm. neekonomicka previazanost'!H21)/'Celkova previazanost'!$BB21</f>
        <v>1.9821971242997696E-2</v>
      </c>
      <c r="I21" s="243">
        <f>('Norm. ekonomicka prieviazanost'!I21+'Norm. neekonomicka previazanost'!I21)/'Celkova previazanost'!$BB21</f>
        <v>8.500309719336907E-3</v>
      </c>
      <c r="J21" s="243">
        <f>('Norm. ekonomicka prieviazanost'!J21+'Norm. neekonomicka previazanost'!J21)/'Celkova previazanost'!$BB21</f>
        <v>2.5507794097481086E-2</v>
      </c>
      <c r="K21" s="243">
        <f>('Norm. ekonomicka prieviazanost'!K21+'Norm. neekonomicka previazanost'!K21)/'Celkova previazanost'!$BB21</f>
        <v>4.8762042194153671E-2</v>
      </c>
      <c r="L21" s="243">
        <f>('Norm. ekonomicka prieviazanost'!L21+'Norm. neekonomicka previazanost'!L21)/'Celkova previazanost'!$BB21</f>
        <v>1.603390609043822E-2</v>
      </c>
      <c r="M21" s="243">
        <f>('Norm. ekonomicka prieviazanost'!M21+'Norm. neekonomicka previazanost'!M21)/'Celkova previazanost'!$BB21</f>
        <v>2.3731186289298798E-2</v>
      </c>
      <c r="N21" s="243">
        <f>('Norm. ekonomicka prieviazanost'!N21+'Norm. neekonomicka previazanost'!N21)/'Celkova previazanost'!$BB21</f>
        <v>3.5045081473386731E-2</v>
      </c>
      <c r="O21" s="243">
        <f>('Norm. ekonomicka prieviazanost'!O21+'Norm. neekonomicka previazanost'!O21)/'Celkova previazanost'!$BB21</f>
        <v>1.079137063366678E-2</v>
      </c>
      <c r="P21" s="243">
        <f>('Norm. ekonomicka prieviazanost'!P21+'Norm. neekonomicka previazanost'!P21)/'Celkova previazanost'!$BB21</f>
        <v>4.7539807777361963E-2</v>
      </c>
      <c r="Q21" s="243">
        <f>('Norm. ekonomicka prieviazanost'!Q21+'Norm. neekonomicka previazanost'!Q21)/'Celkova previazanost'!$BB21</f>
        <v>1.0783457312102222E-2</v>
      </c>
      <c r="R21" s="243">
        <f>('Norm. ekonomicka prieviazanost'!R21+'Norm. neekonomicka previazanost'!R21)/'Celkova previazanost'!$BB21</f>
        <v>1.1300540392880754E-2</v>
      </c>
      <c r="S21" s="243">
        <f>('Norm. ekonomicka prieviazanost'!S21+'Norm. neekonomicka previazanost'!S21)/'Celkova previazanost'!$BB21</f>
        <v>7.4316878647263289E-3</v>
      </c>
      <c r="T21" s="243">
        <f>('Norm. ekonomicka prieviazanost'!T21+'Norm. neekonomicka previazanost'!T21)/'Celkova previazanost'!$BB21</f>
        <v>2.5325189476933602E-2</v>
      </c>
      <c r="U21" s="242">
        <f>('Norm. ekonomicka prieviazanost'!U21+'Norm. neekonomicka previazanost'!U21)/'Celkova previazanost'!$BB21</f>
        <v>0</v>
      </c>
      <c r="V21" s="243">
        <f>('Norm. ekonomicka prieviazanost'!V21+'Norm. neekonomicka previazanost'!V21)/'Celkova previazanost'!$BB21</f>
        <v>1.0780593156261098E-2</v>
      </c>
      <c r="W21" s="243">
        <f>('Norm. ekonomicka prieviazanost'!W21+'Norm. neekonomicka previazanost'!W21)/'Celkova previazanost'!$BB21</f>
        <v>2.0235227368526624E-2</v>
      </c>
      <c r="X21" s="243">
        <f>('Norm. ekonomicka prieviazanost'!X21+'Norm. neekonomicka previazanost'!X21)/'Celkova previazanost'!$BB21</f>
        <v>1.2395526375390126E-2</v>
      </c>
      <c r="Y21" s="243">
        <f>('Norm. ekonomicka prieviazanost'!Y21+'Norm. neekonomicka previazanost'!Y21)/'Celkova previazanost'!$BB21</f>
        <v>1.9662619800709612E-2</v>
      </c>
      <c r="Z21" s="243">
        <f>('Norm. ekonomicka prieviazanost'!Z21+'Norm. neekonomicka previazanost'!Z21)/'Celkova previazanost'!$BB21</f>
        <v>7.7663489415930468E-3</v>
      </c>
      <c r="AA21" s="243">
        <f>('Norm. ekonomicka prieviazanost'!AA21+'Norm. neekonomicka previazanost'!AA21)/'Celkova previazanost'!$BB21</f>
        <v>1.4632294244954713E-2</v>
      </c>
      <c r="AB21" s="243">
        <f>('Norm. ekonomicka prieviazanost'!AB21+'Norm. neekonomicka previazanost'!AB21)/'Celkova previazanost'!$BB21</f>
        <v>6.6552365304688513E-3</v>
      </c>
      <c r="AC21" s="243">
        <f>('Norm. ekonomicka prieviazanost'!AC21+'Norm. neekonomicka previazanost'!AC21)/'Celkova previazanost'!$BB21</f>
        <v>1.6973293937218838E-2</v>
      </c>
      <c r="AD21" s="243">
        <f>('Norm. ekonomicka prieviazanost'!AD21+'Norm. neekonomicka previazanost'!AD21)/'Celkova previazanost'!$BB21</f>
        <v>1.5436619528763088E-2</v>
      </c>
      <c r="AE21" s="243">
        <f>('Norm. ekonomicka prieviazanost'!AE21+'Norm. neekonomicka previazanost'!AE21)/'Celkova previazanost'!$BB21</f>
        <v>1.741614466173624E-2</v>
      </c>
      <c r="AF21" s="243">
        <f>('Norm. ekonomicka prieviazanost'!AF21+'Norm. neekonomicka previazanost'!AF21)/'Celkova previazanost'!$BB21</f>
        <v>1.6148851334629722E-2</v>
      </c>
      <c r="AG21" s="243">
        <f>('Norm. ekonomicka prieviazanost'!AG21+'Norm. neekonomicka previazanost'!AG21)/'Celkova previazanost'!$BB21</f>
        <v>1.0961969208291343E-2</v>
      </c>
      <c r="AH21" s="243">
        <f>('Norm. ekonomicka prieviazanost'!AH21+'Norm. neekonomicka previazanost'!AH21)/'Celkova previazanost'!$BB21</f>
        <v>4.2683523331495173E-2</v>
      </c>
      <c r="AI21" s="243">
        <f>('Norm. ekonomicka prieviazanost'!AI21+'Norm. neekonomicka previazanost'!AI21)/'Celkova previazanost'!$BB21</f>
        <v>5.2299114219383089E-2</v>
      </c>
      <c r="AJ21" s="243">
        <f>('Norm. ekonomicka prieviazanost'!AJ21+'Norm. neekonomicka previazanost'!AJ21)/'Celkova previazanost'!$BB21</f>
        <v>6.8439164220890688E-3</v>
      </c>
      <c r="AK21" s="243">
        <f>('Norm. ekonomicka prieviazanost'!AK21+'Norm. neekonomicka previazanost'!AK21)/'Celkova previazanost'!$BB21</f>
        <v>3.1864335413655957E-2</v>
      </c>
      <c r="AL21" s="243">
        <f>('Norm. ekonomicka prieviazanost'!AL21+'Norm. neekonomicka previazanost'!AL21)/'Celkova previazanost'!$BB21</f>
        <v>1.5708509714893786E-2</v>
      </c>
      <c r="AM21" s="243">
        <f>('Norm. ekonomicka prieviazanost'!AM21+'Norm. neekonomicka previazanost'!AM21)/'Celkova previazanost'!$BB21</f>
        <v>2.1211077333190411E-2</v>
      </c>
      <c r="AN21" s="243">
        <f>('Norm. ekonomicka prieviazanost'!AN21+'Norm. neekonomicka previazanost'!AN21)/'Celkova previazanost'!$BB21</f>
        <v>1.2887381424956428E-2</v>
      </c>
      <c r="AO21" s="243">
        <f>('Norm. ekonomicka prieviazanost'!AO21+'Norm. neekonomicka previazanost'!AO21)/'Celkova previazanost'!$BB21</f>
        <v>1.5282200023230509E-2</v>
      </c>
      <c r="AP21" s="243">
        <f>('Norm. ekonomicka prieviazanost'!AP21+'Norm. neekonomicka previazanost'!AP21)/'Celkova previazanost'!$BB21</f>
        <v>1.5420265635648928E-2</v>
      </c>
      <c r="AQ21" s="243">
        <f>('Norm. ekonomicka prieviazanost'!AQ21+'Norm. neekonomicka previazanost'!AQ21)/'Celkova previazanost'!$BB21</f>
        <v>1.1652352788793535E-2</v>
      </c>
      <c r="AR21" s="243">
        <f>('Norm. ekonomicka prieviazanost'!AR21+'Norm. neekonomicka previazanost'!AR21)/'Celkova previazanost'!$BB21</f>
        <v>4.3648709161772756E-2</v>
      </c>
      <c r="AS21" s="243">
        <f>('Norm. ekonomicka prieviazanost'!AS21+'Norm. neekonomicka previazanost'!AS21)/'Celkova previazanost'!$BB21</f>
        <v>3.1997882388040536E-2</v>
      </c>
      <c r="AT21" s="243">
        <f>('Norm. ekonomicka prieviazanost'!AT21+'Norm. neekonomicka previazanost'!AT21)/'Celkova previazanost'!$BB21</f>
        <v>1.02647637986786E-2</v>
      </c>
      <c r="AU21" s="243">
        <f>('Norm. ekonomicka prieviazanost'!AU21+'Norm. neekonomicka previazanost'!AU21)/'Celkova previazanost'!$BB21</f>
        <v>3.052775056387521E-2</v>
      </c>
      <c r="AV21" s="243">
        <f>('Norm. ekonomicka prieviazanost'!AV21+'Norm. neekonomicka previazanost'!AV21)/'Celkova previazanost'!$BB21</f>
        <v>2.0636484680280356E-2</v>
      </c>
      <c r="AW21" s="243">
        <f>('Norm. ekonomicka prieviazanost'!AW21+'Norm. neekonomicka previazanost'!AW21)/'Celkova previazanost'!$BB21</f>
        <v>3.195405711845152E-2</v>
      </c>
      <c r="AX21" s="243">
        <f>('Norm. ekonomicka prieviazanost'!AX21+'Norm. neekonomicka previazanost'!AX21)/'Celkova previazanost'!$BB21</f>
        <v>2.1789289272148127E-2</v>
      </c>
      <c r="AY21" s="243">
        <f>('Norm. ekonomicka prieviazanost'!AY21+'Norm. neekonomicka previazanost'!AY21)/'Celkova previazanost'!$BB21</f>
        <v>2.1285788783089964E-2</v>
      </c>
      <c r="AZ21" s="243">
        <f>('Norm. ekonomicka prieviazanost'!AZ21+'Norm. neekonomicka previazanost'!AZ21)/'Celkova previazanost'!$BB21</f>
        <v>1.4764848365207056E-2</v>
      </c>
      <c r="BB21" s="244">
        <f t="shared" si="0"/>
        <v>1</v>
      </c>
    </row>
    <row r="22" spans="1:54" ht="14.25" customHeight="1" x14ac:dyDescent="0.25">
      <c r="A22" s="246" t="s">
        <v>25</v>
      </c>
      <c r="B22" s="243">
        <f>('Norm. ekonomicka prieviazanost'!B22+'Norm. neekonomicka previazanost'!B22)/'Celkova previazanost'!$BB22</f>
        <v>1.4937233387601577E-2</v>
      </c>
      <c r="C22" s="243">
        <f>('Norm. ekonomicka prieviazanost'!C22+'Norm. neekonomicka previazanost'!C22)/'Celkova previazanost'!$BB22</f>
        <v>1.0486583860291721E-2</v>
      </c>
      <c r="D22" s="243">
        <f>('Norm. ekonomicka prieviazanost'!D22+'Norm. neekonomicka previazanost'!D22)/'Celkova previazanost'!$BB22</f>
        <v>1.3633781111062181E-2</v>
      </c>
      <c r="E22" s="243">
        <f>('Norm. ekonomicka prieviazanost'!E22+'Norm. neekonomicka previazanost'!E22)/'Celkova previazanost'!$BB22</f>
        <v>3.4522177460332648E-2</v>
      </c>
      <c r="F22" s="243">
        <f>('Norm. ekonomicka prieviazanost'!F22+'Norm. neekonomicka previazanost'!F22)/'Celkova previazanost'!$BB22</f>
        <v>1.5628067531593036E-2</v>
      </c>
      <c r="G22" s="243">
        <f>('Norm. ekonomicka prieviazanost'!G22+'Norm. neekonomicka previazanost'!G22)/'Celkova previazanost'!$BB22</f>
        <v>1.8650496053488622E-2</v>
      </c>
      <c r="H22" s="243">
        <f>('Norm. ekonomicka prieviazanost'!H22+'Norm. neekonomicka previazanost'!H22)/'Celkova previazanost'!$BB22</f>
        <v>1.9895381978770339E-2</v>
      </c>
      <c r="I22" s="243">
        <f>('Norm. ekonomicka prieviazanost'!I22+'Norm. neekonomicka previazanost'!I22)/'Celkova previazanost'!$BB22</f>
        <v>9.517856107905575E-3</v>
      </c>
      <c r="J22" s="243">
        <f>('Norm. ekonomicka prieviazanost'!J22+'Norm. neekonomicka previazanost'!J22)/'Celkova previazanost'!$BB22</f>
        <v>3.5934109597422992E-2</v>
      </c>
      <c r="K22" s="243">
        <f>('Norm. ekonomicka prieviazanost'!K22+'Norm. neekonomicka previazanost'!K22)/'Celkova previazanost'!$BB22</f>
        <v>1.4828113357078019E-2</v>
      </c>
      <c r="L22" s="243">
        <f>('Norm. ekonomicka prieviazanost'!L22+'Norm. neekonomicka previazanost'!L22)/'Celkova previazanost'!$BB22</f>
        <v>1.2096557747409207E-2</v>
      </c>
      <c r="M22" s="243">
        <f>('Norm. ekonomicka prieviazanost'!M22+'Norm. neekonomicka previazanost'!M22)/'Celkova previazanost'!$BB22</f>
        <v>1.5250317114827872E-2</v>
      </c>
      <c r="N22" s="243">
        <f>('Norm. ekonomicka prieviazanost'!N22+'Norm. neekonomicka previazanost'!N22)/'Celkova previazanost'!$BB22</f>
        <v>3.0915694970092653E-2</v>
      </c>
      <c r="O22" s="243">
        <f>('Norm. ekonomicka prieviazanost'!O22+'Norm. neekonomicka previazanost'!O22)/'Celkova previazanost'!$BB22</f>
        <v>2.4138869586528063E-2</v>
      </c>
      <c r="P22" s="243">
        <f>('Norm. ekonomicka prieviazanost'!P22+'Norm. neekonomicka previazanost'!P22)/'Celkova previazanost'!$BB22</f>
        <v>2.9142884018225249E-2</v>
      </c>
      <c r="Q22" s="243">
        <f>('Norm. ekonomicka prieviazanost'!Q22+'Norm. neekonomicka previazanost'!Q22)/'Celkova previazanost'!$BB22</f>
        <v>1.323832911272607E-2</v>
      </c>
      <c r="R22" s="243">
        <f>('Norm. ekonomicka prieviazanost'!R22+'Norm. neekonomicka previazanost'!R22)/'Celkova previazanost'!$BB22</f>
        <v>2.5808249642607771E-2</v>
      </c>
      <c r="S22" s="243">
        <f>('Norm. ekonomicka prieviazanost'!S22+'Norm. neekonomicka previazanost'!S22)/'Celkova previazanost'!$BB22</f>
        <v>1.3872192503320332E-2</v>
      </c>
      <c r="T22" s="243">
        <f>('Norm. ekonomicka prieviazanost'!T22+'Norm. neekonomicka previazanost'!T22)/'Celkova previazanost'!$BB22</f>
        <v>1.7609506903135189E-2</v>
      </c>
      <c r="U22" s="243">
        <f>('Norm. ekonomicka prieviazanost'!U22+'Norm. neekonomicka previazanost'!U22)/'Celkova previazanost'!$BB22</f>
        <v>9.4486147131277991E-3</v>
      </c>
      <c r="V22" s="242">
        <f>('Norm. ekonomicka prieviazanost'!V22+'Norm. neekonomicka previazanost'!V22)/'Celkova previazanost'!$BB22</f>
        <v>0</v>
      </c>
      <c r="W22" s="243">
        <f>('Norm. ekonomicka prieviazanost'!W22+'Norm. neekonomicka previazanost'!W22)/'Celkova previazanost'!$BB22</f>
        <v>2.1880570389952711E-2</v>
      </c>
      <c r="X22" s="243">
        <f>('Norm. ekonomicka prieviazanost'!X22+'Norm. neekonomicka previazanost'!X22)/'Celkova previazanost'!$BB22</f>
        <v>1.7570701847871361E-2</v>
      </c>
      <c r="Y22" s="243">
        <f>('Norm. ekonomicka prieviazanost'!Y22+'Norm. neekonomicka previazanost'!Y22)/'Celkova previazanost'!$BB22</f>
        <v>1.5174345362247703E-2</v>
      </c>
      <c r="Z22" s="243">
        <f>('Norm. ekonomicka prieviazanost'!Z22+'Norm. neekonomicka previazanost'!Z22)/'Celkova previazanost'!$BB22</f>
        <v>1.2742616538505832E-2</v>
      </c>
      <c r="AA22" s="243">
        <f>('Norm. ekonomicka prieviazanost'!AA22+'Norm. neekonomicka previazanost'!AA22)/'Celkova previazanost'!$BB22</f>
        <v>2.0236852066515092E-2</v>
      </c>
      <c r="AB22" s="243">
        <f>('Norm. ekonomicka prieviazanost'!AB22+'Norm. neekonomicka previazanost'!AB22)/'Celkova previazanost'!$BB22</f>
        <v>6.5757878109316374E-3</v>
      </c>
      <c r="AC22" s="243">
        <f>('Norm. ekonomicka prieviazanost'!AC22+'Norm. neekonomicka previazanost'!AC22)/'Celkova previazanost'!$BB22</f>
        <v>1.3754408293026651E-2</v>
      </c>
      <c r="AD22" s="243">
        <f>('Norm. ekonomicka prieviazanost'!AD22+'Norm. neekonomicka previazanost'!AD22)/'Celkova previazanost'!$BB22</f>
        <v>1.3201270314517339E-2</v>
      </c>
      <c r="AE22" s="243">
        <f>('Norm. ekonomicka prieviazanost'!AE22+'Norm. neekonomicka previazanost'!AE22)/'Celkova previazanost'!$BB22</f>
        <v>1.9048425911448889E-2</v>
      </c>
      <c r="AF22" s="243">
        <f>('Norm. ekonomicka prieviazanost'!AF22+'Norm. neekonomicka previazanost'!AF22)/'Celkova previazanost'!$BB22</f>
        <v>1.8531758939093743E-2</v>
      </c>
      <c r="AG22" s="243">
        <f>('Norm. ekonomicka prieviazanost'!AG22+'Norm. neekonomicka previazanost'!AG22)/'Celkova previazanost'!$BB22</f>
        <v>1.3364683938906462E-2</v>
      </c>
      <c r="AH22" s="243">
        <f>('Norm. ekonomicka prieviazanost'!AH22+'Norm. neekonomicka previazanost'!AH22)/'Celkova previazanost'!$BB22</f>
        <v>3.3227257560924706E-2</v>
      </c>
      <c r="AI22" s="243">
        <f>('Norm. ekonomicka prieviazanost'!AI22+'Norm. neekonomicka previazanost'!AI22)/'Celkova previazanost'!$BB22</f>
        <v>1.4540802562664126E-2</v>
      </c>
      <c r="AJ22" s="243">
        <f>('Norm. ekonomicka prieviazanost'!AJ22+'Norm. neekonomicka previazanost'!AJ22)/'Celkova previazanost'!$BB22</f>
        <v>7.7959513321814132E-3</v>
      </c>
      <c r="AK22" s="243">
        <f>('Norm. ekonomicka prieviazanost'!AK22+'Norm. neekonomicka previazanost'!AK22)/'Celkova previazanost'!$BB22</f>
        <v>1.9491590362885183E-2</v>
      </c>
      <c r="AL22" s="243">
        <f>('Norm. ekonomicka prieviazanost'!AL22+'Norm. neekonomicka previazanost'!AL22)/'Celkova previazanost'!$BB22</f>
        <v>1.4480413484338955E-2</v>
      </c>
      <c r="AM22" s="243">
        <f>('Norm. ekonomicka prieviazanost'!AM22+'Norm. neekonomicka previazanost'!AM22)/'Celkova previazanost'!$BB22</f>
        <v>1.9169709248069551E-2</v>
      </c>
      <c r="AN22" s="243">
        <f>('Norm. ekonomicka prieviazanost'!AN22+'Norm. neekonomicka previazanost'!AN22)/'Celkova previazanost'!$BB22</f>
        <v>1.9620230194777134E-2</v>
      </c>
      <c r="AO22" s="243">
        <f>('Norm. ekonomicka prieviazanost'!AO22+'Norm. neekonomicka previazanost'!AO22)/'Celkova previazanost'!$BB22</f>
        <v>2.2016408970459152E-2</v>
      </c>
      <c r="AP22" s="243">
        <f>('Norm. ekonomicka prieviazanost'!AP22+'Norm. neekonomicka previazanost'!AP22)/'Celkova previazanost'!$BB22</f>
        <v>1.7582948424278471E-2</v>
      </c>
      <c r="AQ22" s="243">
        <f>('Norm. ekonomicka prieviazanost'!AQ22+'Norm. neekonomicka previazanost'!AQ22)/'Celkova previazanost'!$BB22</f>
        <v>1.9571093353986838E-2</v>
      </c>
      <c r="AR22" s="243">
        <f>('Norm. ekonomicka prieviazanost'!AR22+'Norm. neekonomicka previazanost'!AR22)/'Celkova previazanost'!$BB22</f>
        <v>2.9712160331988799E-2</v>
      </c>
      <c r="AS22" s="243">
        <f>('Norm. ekonomicka prieviazanost'!AS22+'Norm. neekonomicka previazanost'!AS22)/'Celkova previazanost'!$BB22</f>
        <v>5.1909886308444855E-2</v>
      </c>
      <c r="AT22" s="243">
        <f>('Norm. ekonomicka prieviazanost'!AT22+'Norm. neekonomicka previazanost'!AT22)/'Celkova previazanost'!$BB22</f>
        <v>1.5487081062224378E-2</v>
      </c>
      <c r="AU22" s="243">
        <f>('Norm. ekonomicka prieviazanost'!AU22+'Norm. neekonomicka previazanost'!AU22)/'Celkova previazanost'!$BB22</f>
        <v>2.3854322174212031E-2</v>
      </c>
      <c r="AV22" s="243">
        <f>('Norm. ekonomicka prieviazanost'!AV22+'Norm. neekonomicka previazanost'!AV22)/'Celkova previazanost'!$BB22</f>
        <v>3.2360253210793943E-2</v>
      </c>
      <c r="AW22" s="243">
        <f>('Norm. ekonomicka prieviazanost'!AW22+'Norm. neekonomicka previazanost'!AW22)/'Celkova previazanost'!$BB22</f>
        <v>1.8872898437842765E-2</v>
      </c>
      <c r="AX22" s="243">
        <f>('Norm. ekonomicka prieviazanost'!AX22+'Norm. neekonomicka previazanost'!AX22)/'Celkova previazanost'!$BB22</f>
        <v>2.9301637293948975E-2</v>
      </c>
      <c r="AY22" s="243">
        <f>('Norm. ekonomicka prieviazanost'!AY22+'Norm. neekonomicka previazanost'!AY22)/'Celkova previazanost'!$BB22</f>
        <v>3.8649445971047081E-2</v>
      </c>
      <c r="AZ22" s="243">
        <f>('Norm. ekonomicka prieviazanost'!AZ22+'Norm. neekonomicka previazanost'!AZ22)/'Celkova previazanost'!$BB22</f>
        <v>2.0719471544367568E-2</v>
      </c>
      <c r="BB22" s="244">
        <f t="shared" si="0"/>
        <v>1</v>
      </c>
    </row>
    <row r="23" spans="1:54" ht="14.25" customHeight="1" x14ac:dyDescent="0.25">
      <c r="A23" s="246" t="s">
        <v>26</v>
      </c>
      <c r="B23" s="243">
        <f>('Norm. ekonomicka prieviazanost'!B23+'Norm. neekonomicka previazanost'!B23)/'Celkova previazanost'!$BB23</f>
        <v>9.6222712943876132E-3</v>
      </c>
      <c r="C23" s="243">
        <f>('Norm. ekonomicka prieviazanost'!C23+'Norm. neekonomicka previazanost'!C23)/'Celkova previazanost'!$BB23</f>
        <v>1.1112063061207243E-2</v>
      </c>
      <c r="D23" s="243">
        <f>('Norm. ekonomicka prieviazanost'!D23+'Norm. neekonomicka previazanost'!D23)/'Celkova previazanost'!$BB23</f>
        <v>3.5774894490713006E-2</v>
      </c>
      <c r="E23" s="243">
        <f>('Norm. ekonomicka prieviazanost'!E23+'Norm. neekonomicka previazanost'!E23)/'Celkova previazanost'!$BB23</f>
        <v>1.7341042896076703E-2</v>
      </c>
      <c r="F23" s="243">
        <f>('Norm. ekonomicka prieviazanost'!F23+'Norm. neekonomicka previazanost'!F23)/'Celkova previazanost'!$BB23</f>
        <v>1.7310485421034898E-2</v>
      </c>
      <c r="G23" s="243">
        <f>('Norm. ekonomicka prieviazanost'!G23+'Norm. neekonomicka previazanost'!G23)/'Celkova previazanost'!$BB23</f>
        <v>1.0972262904749895E-2</v>
      </c>
      <c r="H23" s="243">
        <f>('Norm. ekonomicka prieviazanost'!H23+'Norm. neekonomicka previazanost'!H23)/'Celkova previazanost'!$BB23</f>
        <v>1.5979811802434248E-2</v>
      </c>
      <c r="I23" s="243">
        <f>('Norm. ekonomicka prieviazanost'!I23+'Norm. neekonomicka previazanost'!I23)/'Celkova previazanost'!$BB23</f>
        <v>1.6936323766522446E-2</v>
      </c>
      <c r="J23" s="243">
        <f>('Norm. ekonomicka prieviazanost'!J23+'Norm. neekonomicka previazanost'!J23)/'Celkova previazanost'!$BB23</f>
        <v>7.6301057468871419E-2</v>
      </c>
      <c r="K23" s="243">
        <f>('Norm. ekonomicka prieviazanost'!K23+'Norm. neekonomicka previazanost'!K23)/'Celkova previazanost'!$BB23</f>
        <v>1.465157822054932E-2</v>
      </c>
      <c r="L23" s="243">
        <f>('Norm. ekonomicka prieviazanost'!L23+'Norm. neekonomicka previazanost'!L23)/'Celkova previazanost'!$BB23</f>
        <v>1.2012555733655308E-2</v>
      </c>
      <c r="M23" s="243">
        <f>('Norm. ekonomicka prieviazanost'!M23+'Norm. neekonomicka previazanost'!M23)/'Celkova previazanost'!$BB23</f>
        <v>1.5472910499732533E-2</v>
      </c>
      <c r="N23" s="243">
        <f>('Norm. ekonomicka prieviazanost'!N23+'Norm. neekonomicka previazanost'!N23)/'Celkova previazanost'!$BB23</f>
        <v>2.4585200793131673E-2</v>
      </c>
      <c r="O23" s="243">
        <f>('Norm. ekonomicka prieviazanost'!O23+'Norm. neekonomicka previazanost'!O23)/'Celkova previazanost'!$BB23</f>
        <v>1.1016780722771685E-2</v>
      </c>
      <c r="P23" s="243">
        <f>('Norm. ekonomicka prieviazanost'!P23+'Norm. neekonomicka previazanost'!P23)/'Celkova previazanost'!$BB23</f>
        <v>2.1671068421481667E-2</v>
      </c>
      <c r="Q23" s="243">
        <f>('Norm. ekonomicka prieviazanost'!Q23+'Norm. neekonomicka previazanost'!Q23)/'Celkova previazanost'!$BB23</f>
        <v>1.0113514430987203E-2</v>
      </c>
      <c r="R23" s="243">
        <f>('Norm. ekonomicka prieviazanost'!R23+'Norm. neekonomicka previazanost'!R23)/'Celkova previazanost'!$BB23</f>
        <v>2.4838362403992568E-2</v>
      </c>
      <c r="S23" s="243">
        <f>('Norm. ekonomicka prieviazanost'!S23+'Norm. neekonomicka previazanost'!S23)/'Celkova previazanost'!$BB23</f>
        <v>1.724298164759458E-2</v>
      </c>
      <c r="T23" s="243">
        <f>('Norm. ekonomicka prieviazanost'!T23+'Norm. neekonomicka previazanost'!T23)/'Celkova previazanost'!$BB23</f>
        <v>1.788331508866486E-2</v>
      </c>
      <c r="U23" s="243">
        <f>('Norm. ekonomicka prieviazanost'!U23+'Norm. neekonomicka previazanost'!U23)/'Celkova previazanost'!$BB23</f>
        <v>1.1459092933288255E-2</v>
      </c>
      <c r="V23" s="243">
        <f>('Norm. ekonomicka prieviazanost'!V23+'Norm. neekonomicka previazanost'!V23)/'Celkova previazanost'!$BB23</f>
        <v>1.5212654970792437E-2</v>
      </c>
      <c r="W23" s="242">
        <f>('Norm. ekonomicka prieviazanost'!W23+'Norm. neekonomicka previazanost'!W23)/'Celkova previazanost'!$BB23</f>
        <v>0</v>
      </c>
      <c r="X23" s="243">
        <f>('Norm. ekonomicka prieviazanost'!X23+'Norm. neekonomicka previazanost'!X23)/'Celkova previazanost'!$BB23</f>
        <v>1.698244954823535E-2</v>
      </c>
      <c r="Y23" s="243">
        <f>('Norm. ekonomicka prieviazanost'!Y23+'Norm. neekonomicka previazanost'!Y23)/'Celkova previazanost'!$BB23</f>
        <v>2.6054272397406177E-2</v>
      </c>
      <c r="Z23" s="243">
        <f>('Norm. ekonomicka prieviazanost'!Z23+'Norm. neekonomicka previazanost'!Z23)/'Celkova previazanost'!$BB23</f>
        <v>1.163386920681727E-2</v>
      </c>
      <c r="AA23" s="243">
        <f>('Norm. ekonomicka prieviazanost'!AA23+'Norm. neekonomicka previazanost'!AA23)/'Celkova previazanost'!$BB23</f>
        <v>7.4602134823861146E-2</v>
      </c>
      <c r="AB23" s="243">
        <f>('Norm. ekonomicka prieviazanost'!AB23+'Norm. neekonomicka previazanost'!AB23)/'Celkova previazanost'!$BB23</f>
        <v>8.6352139218156508E-3</v>
      </c>
      <c r="AC23" s="243">
        <f>('Norm. ekonomicka prieviazanost'!AC23+'Norm. neekonomicka previazanost'!AC23)/'Celkova previazanost'!$BB23</f>
        <v>1.235223367776307E-2</v>
      </c>
      <c r="AD23" s="243">
        <f>('Norm. ekonomicka prieviazanost'!AD23+'Norm. neekonomicka previazanost'!AD23)/'Celkova previazanost'!$BB23</f>
        <v>1.1008012652195524E-2</v>
      </c>
      <c r="AE23" s="243">
        <f>('Norm. ekonomicka prieviazanost'!AE23+'Norm. neekonomicka previazanost'!AE23)/'Celkova previazanost'!$BB23</f>
        <v>1.2003978011000116E-2</v>
      </c>
      <c r="AF23" s="243">
        <f>('Norm. ekonomicka prieviazanost'!AF23+'Norm. neekonomicka previazanost'!AF23)/'Celkova previazanost'!$BB23</f>
        <v>1.4819716823148647E-2</v>
      </c>
      <c r="AG23" s="243">
        <f>('Norm. ekonomicka prieviazanost'!AG23+'Norm. neekonomicka previazanost'!AG23)/'Celkova previazanost'!$BB23</f>
        <v>2.4378158488720721E-2</v>
      </c>
      <c r="AH23" s="243">
        <f>('Norm. ekonomicka prieviazanost'!AH23+'Norm. neekonomicka previazanost'!AH23)/'Celkova previazanost'!$BB23</f>
        <v>3.3394678286041833E-2</v>
      </c>
      <c r="AI23" s="243">
        <f>('Norm. ekonomicka prieviazanost'!AI23+'Norm. neekonomicka previazanost'!AI23)/'Celkova previazanost'!$BB23</f>
        <v>1.6178214666620432E-2</v>
      </c>
      <c r="AJ23" s="243">
        <f>('Norm. ekonomicka prieviazanost'!AJ23+'Norm. neekonomicka previazanost'!AJ23)/'Celkova previazanost'!$BB23</f>
        <v>1.7098470589495682E-2</v>
      </c>
      <c r="AK23" s="243">
        <f>('Norm. ekonomicka prieviazanost'!AK23+'Norm. neekonomicka previazanost'!AK23)/'Celkova previazanost'!$BB23</f>
        <v>1.6953475805988372E-2</v>
      </c>
      <c r="AL23" s="243">
        <f>('Norm. ekonomicka prieviazanost'!AL23+'Norm. neekonomicka previazanost'!AL23)/'Celkova previazanost'!$BB23</f>
        <v>1.1421972288922709E-2</v>
      </c>
      <c r="AM23" s="243">
        <f>('Norm. ekonomicka prieviazanost'!AM23+'Norm. neekonomicka previazanost'!AM23)/'Celkova previazanost'!$BB23</f>
        <v>1.6111779014783171E-2</v>
      </c>
      <c r="AN23" s="243">
        <f>('Norm. ekonomicka prieviazanost'!AN23+'Norm. neekonomicka previazanost'!AN23)/'Celkova previazanost'!$BB23</f>
        <v>1.2830890297216038E-2</v>
      </c>
      <c r="AO23" s="243">
        <f>('Norm. ekonomicka prieviazanost'!AO23+'Norm. neekonomicka previazanost'!AO23)/'Celkova previazanost'!$BB23</f>
        <v>2.9923699764583617E-2</v>
      </c>
      <c r="AP23" s="243">
        <f>('Norm. ekonomicka prieviazanost'!AP23+'Norm. neekonomicka previazanost'!AP23)/'Celkova previazanost'!$BB23</f>
        <v>1.2458819094229695E-2</v>
      </c>
      <c r="AQ23" s="243">
        <f>('Norm. ekonomicka prieviazanost'!AQ23+'Norm. neekonomicka previazanost'!AQ23)/'Celkova previazanost'!$BB23</f>
        <v>1.102913559006787E-2</v>
      </c>
      <c r="AR23" s="243">
        <f>('Norm. ekonomicka prieviazanost'!AR23+'Norm. neekonomicka previazanost'!AR23)/'Celkova previazanost'!$BB23</f>
        <v>2.5533869141302901E-2</v>
      </c>
      <c r="AS23" s="243">
        <f>('Norm. ekonomicka prieviazanost'!AS23+'Norm. neekonomicka previazanost'!AS23)/'Celkova previazanost'!$BB23</f>
        <v>5.7622072952798017E-2</v>
      </c>
      <c r="AT23" s="243">
        <f>('Norm. ekonomicka prieviazanost'!AT23+'Norm. neekonomicka previazanost'!AT23)/'Celkova previazanost'!$BB23</f>
        <v>1.0842124112630044E-2</v>
      </c>
      <c r="AU23" s="243">
        <f>('Norm. ekonomicka prieviazanost'!AU23+'Norm. neekonomicka previazanost'!AU23)/'Celkova previazanost'!$BB23</f>
        <v>1.8162001904132859E-2</v>
      </c>
      <c r="AV23" s="243">
        <f>('Norm. ekonomicka prieviazanost'!AV23+'Norm. neekonomicka previazanost'!AV23)/'Celkova previazanost'!$BB23</f>
        <v>2.1839868605824857E-2</v>
      </c>
      <c r="AW23" s="243">
        <f>('Norm. ekonomicka prieviazanost'!AW23+'Norm. neekonomicka previazanost'!AW23)/'Celkova previazanost'!$BB23</f>
        <v>1.6607999879618914E-2</v>
      </c>
      <c r="AX23" s="243">
        <f>('Norm. ekonomicka prieviazanost'!AX23+'Norm. neekonomicka previazanost'!AX23)/'Celkova previazanost'!$BB23</f>
        <v>2.1677677614939821E-2</v>
      </c>
      <c r="AY23" s="243">
        <f>('Norm. ekonomicka prieviazanost'!AY23+'Norm. neekonomicka previazanost'!AY23)/'Celkova previazanost'!$BB23</f>
        <v>1.7199832855898243E-2</v>
      </c>
      <c r="AZ23" s="243">
        <f>('Norm. ekonomicka prieviazanost'!AZ23+'Norm. neekonomicka previazanost'!AZ23)/'Celkova previazanost'!$BB23</f>
        <v>1.3133149011301653E-2</v>
      </c>
      <c r="BB23" s="244">
        <f t="shared" si="0"/>
        <v>0.99999999999999989</v>
      </c>
    </row>
    <row r="24" spans="1:54" ht="14.25" customHeight="1" x14ac:dyDescent="0.25">
      <c r="A24" s="245" t="s">
        <v>27</v>
      </c>
      <c r="B24" s="243">
        <f>('Norm. ekonomicka prieviazanost'!B24+'Norm. neekonomicka previazanost'!B24)/'Celkova previazanost'!$BB24</f>
        <v>8.9535876898889158E-3</v>
      </c>
      <c r="C24" s="243">
        <f>('Norm. ekonomicka prieviazanost'!C24+'Norm. neekonomicka previazanost'!C24)/'Celkova previazanost'!$BB24</f>
        <v>1.5944661793279958E-2</v>
      </c>
      <c r="D24" s="243">
        <f>('Norm. ekonomicka prieviazanost'!D24+'Norm. neekonomicka previazanost'!D24)/'Celkova previazanost'!$BB24</f>
        <v>2.6819552839392261E-2</v>
      </c>
      <c r="E24" s="243">
        <f>('Norm. ekonomicka prieviazanost'!E24+'Norm. neekonomicka previazanost'!E24)/'Celkova previazanost'!$BB24</f>
        <v>2.5460787481372284E-2</v>
      </c>
      <c r="F24" s="243">
        <f>('Norm. ekonomicka prieviazanost'!F24+'Norm. neekonomicka previazanost'!F24)/'Celkova previazanost'!$BB24</f>
        <v>2.045066225617943E-2</v>
      </c>
      <c r="G24" s="243">
        <f>('Norm. ekonomicka prieviazanost'!G24+'Norm. neekonomicka previazanost'!G24)/'Celkova previazanost'!$BB24</f>
        <v>1.4635422456764975E-2</v>
      </c>
      <c r="H24" s="243">
        <f>('Norm. ekonomicka prieviazanost'!H24+'Norm. neekonomicka previazanost'!H24)/'Celkova previazanost'!$BB24</f>
        <v>1.5891306872400122E-2</v>
      </c>
      <c r="I24" s="243">
        <f>('Norm. ekonomicka prieviazanost'!I24+'Norm. neekonomicka previazanost'!I24)/'Celkova previazanost'!$BB24</f>
        <v>1.2100832232044429E-2</v>
      </c>
      <c r="J24" s="243">
        <f>('Norm. ekonomicka prieviazanost'!J24+'Norm. neekonomicka previazanost'!J24)/'Celkova previazanost'!$BB24</f>
        <v>5.4727076694568985E-2</v>
      </c>
      <c r="K24" s="243">
        <f>('Norm. ekonomicka prieviazanost'!K24+'Norm. neekonomicka previazanost'!K24)/'Celkova previazanost'!$BB24</f>
        <v>1.5216108624254744E-2</v>
      </c>
      <c r="L24" s="243">
        <f>('Norm. ekonomicka prieviazanost'!L24+'Norm. neekonomicka previazanost'!L24)/'Celkova previazanost'!$BB24</f>
        <v>9.717447370396818E-3</v>
      </c>
      <c r="M24" s="243">
        <f>('Norm. ekonomicka prieviazanost'!M24+'Norm. neekonomicka previazanost'!M24)/'Celkova previazanost'!$BB24</f>
        <v>1.5400258528743032E-2</v>
      </c>
      <c r="N24" s="243">
        <f>('Norm. ekonomicka prieviazanost'!N24+'Norm. neekonomicka previazanost'!N24)/'Celkova previazanost'!$BB24</f>
        <v>2.4016301237995634E-2</v>
      </c>
      <c r="O24" s="243">
        <f>('Norm. ekonomicka prieviazanost'!O24+'Norm. neekonomicka previazanost'!O24)/'Celkova previazanost'!$BB24</f>
        <v>1.2291442626903921E-2</v>
      </c>
      <c r="P24" s="243">
        <f>('Norm. ekonomicka prieviazanost'!P24+'Norm. neekonomicka previazanost'!P24)/'Celkova previazanost'!$BB24</f>
        <v>2.9683792979918296E-2</v>
      </c>
      <c r="Q24" s="243">
        <f>('Norm. ekonomicka prieviazanost'!Q24+'Norm. neekonomicka previazanost'!Q24)/'Celkova previazanost'!$BB24</f>
        <v>9.4633799006054349E-3</v>
      </c>
      <c r="R24" s="243">
        <f>('Norm. ekonomicka prieviazanost'!R24+'Norm. neekonomicka previazanost'!R24)/'Celkova previazanost'!$BB24</f>
        <v>4.5992003988788756E-2</v>
      </c>
      <c r="S24" s="243">
        <f>('Norm. ekonomicka prieviazanost'!S24+'Norm. neekonomicka previazanost'!S24)/'Celkova previazanost'!$BB24</f>
        <v>1.1435024350726153E-2</v>
      </c>
      <c r="T24" s="243">
        <f>('Norm. ekonomicka prieviazanost'!T24+'Norm. neekonomicka previazanost'!T24)/'Celkova previazanost'!$BB24</f>
        <v>2.2169851449399924E-2</v>
      </c>
      <c r="U24" s="243">
        <f>('Norm. ekonomicka prieviazanost'!U24+'Norm. neekonomicka previazanost'!U24)/'Celkova previazanost'!$BB24</f>
        <v>1.1087600053023837E-2</v>
      </c>
      <c r="V24" s="243">
        <f>('Norm. ekonomicka prieviazanost'!V24+'Norm. neekonomicka previazanost'!V24)/'Celkova previazanost'!$BB24</f>
        <v>1.8673397780135294E-2</v>
      </c>
      <c r="W24" s="243">
        <f>('Norm. ekonomicka prieviazanost'!W24+'Norm. neekonomicka previazanost'!W24)/'Celkova previazanost'!$BB24</f>
        <v>2.9055726329021186E-2</v>
      </c>
      <c r="X24" s="242">
        <f>('Norm. ekonomicka prieviazanost'!X24+'Norm. neekonomicka previazanost'!X24)/'Celkova previazanost'!$BB24</f>
        <v>0</v>
      </c>
      <c r="Y24" s="243">
        <f>('Norm. ekonomicka prieviazanost'!Y24+'Norm. neekonomicka previazanost'!Y24)/'Celkova previazanost'!$BB24</f>
        <v>2.2901234627007626E-2</v>
      </c>
      <c r="Z24" s="243">
        <f>('Norm. ekonomicka prieviazanost'!Z24+'Norm. neekonomicka previazanost'!Z24)/'Celkova previazanost'!$BB24</f>
        <v>3.2491684425824785E-2</v>
      </c>
      <c r="AA24" s="243">
        <f>('Norm. ekonomicka prieviazanost'!AA24+'Norm. neekonomicka previazanost'!AA24)/'Celkova previazanost'!$BB24</f>
        <v>2.2052146067562034E-2</v>
      </c>
      <c r="AB24" s="243">
        <f>('Norm. ekonomicka prieviazanost'!AB24+'Norm. neekonomicka previazanost'!AB24)/'Celkova previazanost'!$BB24</f>
        <v>7.6707099355608384E-3</v>
      </c>
      <c r="AC24" s="243">
        <f>('Norm. ekonomicka prieviazanost'!AC24+'Norm. neekonomicka previazanost'!AC24)/'Celkova previazanost'!$BB24</f>
        <v>1.0847199391855699E-2</v>
      </c>
      <c r="AD24" s="243">
        <f>('Norm. ekonomicka prieviazanost'!AD24+'Norm. neekonomicka previazanost'!AD24)/'Celkova previazanost'!$BB24</f>
        <v>1.0286546015031867E-2</v>
      </c>
      <c r="AE24" s="243">
        <f>('Norm. ekonomicka prieviazanost'!AE24+'Norm. neekonomicka previazanost'!AE24)/'Celkova previazanost'!$BB24</f>
        <v>1.6124233241297987E-2</v>
      </c>
      <c r="AF24" s="243">
        <f>('Norm. ekonomicka prieviazanost'!AF24+'Norm. neekonomicka previazanost'!AF24)/'Celkova previazanost'!$BB24</f>
        <v>1.2881932829414609E-2</v>
      </c>
      <c r="AG24" s="243">
        <f>('Norm. ekonomicka prieviazanost'!AG24+'Norm. neekonomicka previazanost'!AG24)/'Celkova previazanost'!$BB24</f>
        <v>1.3580486956002833E-2</v>
      </c>
      <c r="AH24" s="243">
        <f>('Norm. ekonomicka prieviazanost'!AH24+'Norm. neekonomicka previazanost'!AH24)/'Celkova previazanost'!$BB24</f>
        <v>4.3409924327619642E-2</v>
      </c>
      <c r="AI24" s="243">
        <f>('Norm. ekonomicka prieviazanost'!AI24+'Norm. neekonomicka previazanost'!AI24)/'Celkova previazanost'!$BB24</f>
        <v>1.5576122370540436E-2</v>
      </c>
      <c r="AJ24" s="243">
        <f>('Norm. ekonomicka prieviazanost'!AJ24+'Norm. neekonomicka previazanost'!AJ24)/'Celkova previazanost'!$BB24</f>
        <v>1.8620771251320885E-2</v>
      </c>
      <c r="AK24" s="243">
        <f>('Norm. ekonomicka prieviazanost'!AK24+'Norm. neekonomicka previazanost'!AK24)/'Celkova previazanost'!$BB24</f>
        <v>1.6606758849511408E-2</v>
      </c>
      <c r="AL24" s="243">
        <f>('Norm. ekonomicka prieviazanost'!AL24+'Norm. neekonomicka previazanost'!AL24)/'Celkova previazanost'!$BB24</f>
        <v>1.451712785376864E-2</v>
      </c>
      <c r="AM24" s="243">
        <f>('Norm. ekonomicka prieviazanost'!AM24+'Norm. neekonomicka previazanost'!AM24)/'Celkova previazanost'!$BB24</f>
        <v>1.9169861309973394E-2</v>
      </c>
      <c r="AN24" s="243">
        <f>('Norm. ekonomicka prieviazanost'!AN24+'Norm. neekonomicka previazanost'!AN24)/'Celkova previazanost'!$BB24</f>
        <v>1.3074680741072982E-2</v>
      </c>
      <c r="AO24" s="243">
        <f>('Norm. ekonomicka prieviazanost'!AO24+'Norm. neekonomicka previazanost'!AO24)/'Celkova previazanost'!$BB24</f>
        <v>1.4944947234522107E-2</v>
      </c>
      <c r="AP24" s="243">
        <f>('Norm. ekonomicka prieviazanost'!AP24+'Norm. neekonomicka previazanost'!AP24)/'Celkova previazanost'!$BB24</f>
        <v>1.1892340414720396E-2</v>
      </c>
      <c r="AQ24" s="243">
        <f>('Norm. ekonomicka prieviazanost'!AQ24+'Norm. neekonomicka previazanost'!AQ24)/'Celkova previazanost'!$BB24</f>
        <v>1.1451537775371475E-2</v>
      </c>
      <c r="AR24" s="243">
        <f>('Norm. ekonomicka prieviazanost'!AR24+'Norm. neekonomicka previazanost'!AR24)/'Celkova previazanost'!$BB24</f>
        <v>4.2348181565950486E-2</v>
      </c>
      <c r="AS24" s="243">
        <f>('Norm. ekonomicka prieviazanost'!AS24+'Norm. neekonomicka previazanost'!AS24)/'Celkova previazanost'!$BB24</f>
        <v>4.3532498435171617E-2</v>
      </c>
      <c r="AT24" s="243">
        <f>('Norm. ekonomicka prieviazanost'!AT24+'Norm. neekonomicka previazanost'!AT24)/'Celkova previazanost'!$BB24</f>
        <v>9.742818858829284E-3</v>
      </c>
      <c r="AU24" s="243">
        <f>('Norm. ekonomicka prieviazanost'!AU24+'Norm. neekonomicka previazanost'!AU24)/'Celkova previazanost'!$BB24</f>
        <v>2.3118985735118718E-2</v>
      </c>
      <c r="AV24" s="243">
        <f>('Norm. ekonomicka prieviazanost'!AV24+'Norm. neekonomicka previazanost'!AV24)/'Celkova previazanost'!$BB24</f>
        <v>2.7010133080034006E-2</v>
      </c>
      <c r="AW24" s="243">
        <f>('Norm. ekonomicka prieviazanost'!AW24+'Norm. neekonomicka previazanost'!AW24)/'Celkova previazanost'!$BB24</f>
        <v>1.7733575534222869E-2</v>
      </c>
      <c r="AX24" s="243">
        <f>('Norm. ekonomicka prieviazanost'!AX24+'Norm. neekonomicka previazanost'!AX24)/'Celkova previazanost'!$BB24</f>
        <v>2.5397818054732769E-2</v>
      </c>
      <c r="AY24" s="243">
        <f>('Norm. ekonomicka prieviazanost'!AY24+'Norm. neekonomicka previazanost'!AY24)/'Celkova previazanost'!$BB24</f>
        <v>2.1301593692562598E-2</v>
      </c>
      <c r="AZ24" s="243">
        <f>('Norm. ekonomicka prieviazanost'!AZ24+'Norm. neekonomicka previazanost'!AZ24)/'Celkova previazanost'!$BB24</f>
        <v>1.2527923889593631E-2</v>
      </c>
      <c r="BB24" s="244">
        <f t="shared" si="0"/>
        <v>0.99999999999999989</v>
      </c>
    </row>
    <row r="25" spans="1:54" ht="14.25" customHeight="1" x14ac:dyDescent="0.25">
      <c r="A25" s="246" t="s">
        <v>28</v>
      </c>
      <c r="B25" s="243">
        <f>('Norm. ekonomicka prieviazanost'!B25+'Norm. neekonomicka previazanost'!B25)/'Celkova previazanost'!$BB25</f>
        <v>7.1454863324609246E-3</v>
      </c>
      <c r="C25" s="243">
        <f>('Norm. ekonomicka prieviazanost'!C25+'Norm. neekonomicka previazanost'!C25)/'Celkova previazanost'!$BB25</f>
        <v>1.5155825460129125E-2</v>
      </c>
      <c r="D25" s="243">
        <f>('Norm. ekonomicka prieviazanost'!D25+'Norm. neekonomicka previazanost'!D25)/'Celkova previazanost'!$BB25</f>
        <v>1.8015568373391681E-2</v>
      </c>
      <c r="E25" s="243">
        <f>('Norm. ekonomicka prieviazanost'!E25+'Norm. neekonomicka previazanost'!E25)/'Celkova previazanost'!$BB25</f>
        <v>2.4384241501321052E-2</v>
      </c>
      <c r="F25" s="243">
        <f>('Norm. ekonomicka prieviazanost'!F25+'Norm. neekonomicka previazanost'!F25)/'Celkova previazanost'!$BB25</f>
        <v>1.8959675944289819E-2</v>
      </c>
      <c r="G25" s="243">
        <f>('Norm. ekonomicka prieviazanost'!G25+'Norm. neekonomicka previazanost'!G25)/'Celkova previazanost'!$BB25</f>
        <v>9.3594200584671116E-3</v>
      </c>
      <c r="H25" s="243">
        <f>('Norm. ekonomicka prieviazanost'!H25+'Norm. neekonomicka previazanost'!H25)/'Celkova previazanost'!$BB25</f>
        <v>1.0861567309694864E-2</v>
      </c>
      <c r="I25" s="243">
        <f>('Norm. ekonomicka prieviazanost'!I25+'Norm. neekonomicka previazanost'!I25)/'Celkova previazanost'!$BB25</f>
        <v>1.5825893400479574E-2</v>
      </c>
      <c r="J25" s="243">
        <f>('Norm. ekonomicka prieviazanost'!J25+'Norm. neekonomicka previazanost'!J25)/'Celkova previazanost'!$BB25</f>
        <v>5.0617220655899617E-2</v>
      </c>
      <c r="K25" s="243">
        <f>('Norm. ekonomicka prieviazanost'!K25+'Norm. neekonomicka previazanost'!K25)/'Celkova previazanost'!$BB25</f>
        <v>1.4203225205221359E-2</v>
      </c>
      <c r="L25" s="243">
        <f>('Norm. ekonomicka prieviazanost'!L25+'Norm. neekonomicka previazanost'!L25)/'Celkova previazanost'!$BB25</f>
        <v>8.7589179081947049E-3</v>
      </c>
      <c r="M25" s="243">
        <f>('Norm. ekonomicka prieviazanost'!M25+'Norm. neekonomicka previazanost'!M25)/'Celkova previazanost'!$BB25</f>
        <v>1.4882561909876385E-2</v>
      </c>
      <c r="N25" s="243">
        <f>('Norm. ekonomicka prieviazanost'!N25+'Norm. neekonomicka previazanost'!N25)/'Celkova previazanost'!$BB25</f>
        <v>3.0755453569731184E-2</v>
      </c>
      <c r="O25" s="243">
        <f>('Norm. ekonomicka prieviazanost'!O25+'Norm. neekonomicka previazanost'!O25)/'Celkova previazanost'!$BB25</f>
        <v>8.8814646003518641E-3</v>
      </c>
      <c r="P25" s="243">
        <f>('Norm. ekonomicka prieviazanost'!P25+'Norm. neekonomicka previazanost'!P25)/'Celkova previazanost'!$BB25</f>
        <v>2.3996068060130913E-2</v>
      </c>
      <c r="Q25" s="243">
        <f>('Norm. ekonomicka prieviazanost'!Q25+'Norm. neekonomicka previazanost'!Q25)/'Celkova previazanost'!$BB25</f>
        <v>7.5568021937792423E-3</v>
      </c>
      <c r="R25" s="243">
        <f>('Norm. ekonomicka prieviazanost'!R25+'Norm. neekonomicka previazanost'!R25)/'Celkova previazanost'!$BB25</f>
        <v>2.654297009225259E-2</v>
      </c>
      <c r="S25" s="243">
        <f>('Norm. ekonomicka prieviazanost'!S25+'Norm. neekonomicka previazanost'!S25)/'Celkova previazanost'!$BB25</f>
        <v>7.6952981769705222E-3</v>
      </c>
      <c r="T25" s="243">
        <f>('Norm. ekonomicka prieviazanost'!T25+'Norm. neekonomicka previazanost'!T25)/'Celkova previazanost'!$BB25</f>
        <v>2.6458011388199521E-2</v>
      </c>
      <c r="U25" s="243">
        <f>('Norm. ekonomicka prieviazanost'!U25+'Norm. neekonomicka previazanost'!U25)/'Celkova previazanost'!$BB25</f>
        <v>1.266540828824075E-2</v>
      </c>
      <c r="V25" s="243">
        <f>('Norm. ekonomicka prieviazanost'!V25+'Norm. neekonomicka previazanost'!V25)/'Celkova previazanost'!$BB25</f>
        <v>1.0856359432266245E-2</v>
      </c>
      <c r="W25" s="243">
        <f>('Norm. ekonomicka prieviazanost'!W25+'Norm. neekonomicka previazanost'!W25)/'Celkova previazanost'!$BB25</f>
        <v>2.9682253456449689E-2</v>
      </c>
      <c r="X25" s="243">
        <f>('Norm. ekonomicka prieviazanost'!X25+'Norm. neekonomicka previazanost'!X25)/'Celkova previazanost'!$BB25</f>
        <v>1.5641094704814718E-2</v>
      </c>
      <c r="Y25" s="242">
        <f>('Norm. ekonomicka prieviazanost'!Y25+'Norm. neekonomicka previazanost'!Y25)/'Celkova previazanost'!$BB25</f>
        <v>0</v>
      </c>
      <c r="Z25" s="243">
        <f>('Norm. ekonomicka prieviazanost'!Z25+'Norm. neekonomicka previazanost'!Z25)/'Celkova previazanost'!$BB25</f>
        <v>1.2012565262528344E-2</v>
      </c>
      <c r="AA25" s="243">
        <f>('Norm. ekonomicka prieviazanost'!AA25+'Norm. neekonomicka previazanost'!AA25)/'Celkova previazanost'!$BB25</f>
        <v>2.2663341084675496E-2</v>
      </c>
      <c r="AB25" s="243">
        <f>('Norm. ekonomicka prieviazanost'!AB25+'Norm. neekonomicka previazanost'!AB25)/'Celkova previazanost'!$BB25</f>
        <v>1.5100053914569145E-2</v>
      </c>
      <c r="AC25" s="243">
        <f>('Norm. ekonomicka prieviazanost'!AC25+'Norm. neekonomicka previazanost'!AC25)/'Celkova previazanost'!$BB25</f>
        <v>9.1610648621814894E-3</v>
      </c>
      <c r="AD25" s="243">
        <f>('Norm. ekonomicka prieviazanost'!AD25+'Norm. neekonomicka previazanost'!AD25)/'Celkova previazanost'!$BB25</f>
        <v>1.0250666769526689E-2</v>
      </c>
      <c r="AE25" s="243">
        <f>('Norm. ekonomicka prieviazanost'!AE25+'Norm. neekonomicka previazanost'!AE25)/'Celkova previazanost'!$BB25</f>
        <v>1.7621832768412428E-2</v>
      </c>
      <c r="AF25" s="243">
        <f>('Norm. ekonomicka prieviazanost'!AF25+'Norm. neekonomicka previazanost'!AF25)/'Celkova previazanost'!$BB25</f>
        <v>1.0448775068474648E-2</v>
      </c>
      <c r="AG25" s="243">
        <f>('Norm. ekonomicka prieviazanost'!AG25+'Norm. neekonomicka previazanost'!AG25)/'Celkova previazanost'!$BB25</f>
        <v>4.1919977166686509E-2</v>
      </c>
      <c r="AH25" s="243">
        <f>('Norm. ekonomicka prieviazanost'!AH25+'Norm. neekonomicka previazanost'!AH25)/'Celkova previazanost'!$BB25</f>
        <v>3.4181440164258024E-2</v>
      </c>
      <c r="AI25" s="243">
        <f>('Norm. ekonomicka prieviazanost'!AI25+'Norm. neekonomicka previazanost'!AI25)/'Celkova previazanost'!$BB25</f>
        <v>1.8514956887861121E-2</v>
      </c>
      <c r="AJ25" s="243">
        <f>('Norm. ekonomicka prieviazanost'!AJ25+'Norm. neekonomicka previazanost'!AJ25)/'Celkova previazanost'!$BB25</f>
        <v>1.4630355584411295E-2</v>
      </c>
      <c r="AK25" s="243">
        <f>('Norm. ekonomicka prieviazanost'!AK25+'Norm. neekonomicka previazanost'!AK25)/'Celkova previazanost'!$BB25</f>
        <v>1.4115753832127488E-2</v>
      </c>
      <c r="AL25" s="243">
        <f>('Norm. ekonomicka prieviazanost'!AL25+'Norm. neekonomicka previazanost'!AL25)/'Celkova previazanost'!$BB25</f>
        <v>1.4394306649057914E-2</v>
      </c>
      <c r="AM25" s="243">
        <f>('Norm. ekonomicka prieviazanost'!AM25+'Norm. neekonomicka previazanost'!AM25)/'Celkova previazanost'!$BB25</f>
        <v>1.6711828216558169E-2</v>
      </c>
      <c r="AN25" s="243">
        <f>('Norm. ekonomicka prieviazanost'!AN25+'Norm. neekonomicka previazanost'!AN25)/'Celkova previazanost'!$BB25</f>
        <v>1.1519416163821209E-2</v>
      </c>
      <c r="AO25" s="243">
        <f>('Norm. ekonomicka prieviazanost'!AO25+'Norm. neekonomicka previazanost'!AO25)/'Celkova previazanost'!$BB25</f>
        <v>1.3303429481298389E-2</v>
      </c>
      <c r="AP25" s="243">
        <f>('Norm. ekonomicka prieviazanost'!AP25+'Norm. neekonomicka previazanost'!AP25)/'Celkova previazanost'!$BB25</f>
        <v>1.0395286080065539E-2</v>
      </c>
      <c r="AQ25" s="243">
        <f>('Norm. ekonomicka prieviazanost'!AQ25+'Norm. neekonomicka previazanost'!AQ25)/'Celkova previazanost'!$BB25</f>
        <v>8.2689288736540831E-3</v>
      </c>
      <c r="AR25" s="243">
        <f>('Norm. ekonomicka prieviazanost'!AR25+'Norm. neekonomicka previazanost'!AR25)/'Celkova previazanost'!$BB25</f>
        <v>3.7409689490430061E-2</v>
      </c>
      <c r="AS25" s="243">
        <f>('Norm. ekonomicka prieviazanost'!AS25+'Norm. neekonomicka previazanost'!AS25)/'Celkova previazanost'!$BB25</f>
        <v>0.14010393346711608</v>
      </c>
      <c r="AT25" s="243">
        <f>('Norm. ekonomicka prieviazanost'!AT25+'Norm. neekonomicka previazanost'!AT25)/'Celkova previazanost'!$BB25</f>
        <v>7.6506229702131496E-3</v>
      </c>
      <c r="AU25" s="243">
        <f>('Norm. ekonomicka prieviazanost'!AU25+'Norm. neekonomicka previazanost'!AU25)/'Celkova previazanost'!$BB25</f>
        <v>1.9757398491062336E-2</v>
      </c>
      <c r="AV25" s="243">
        <f>('Norm. ekonomicka prieviazanost'!AV25+'Norm. neekonomicka previazanost'!AV25)/'Celkova previazanost'!$BB25</f>
        <v>2.5310135007384365E-2</v>
      </c>
      <c r="AW25" s="243">
        <f>('Norm. ekonomicka prieviazanost'!AW25+'Norm. neekonomicka previazanost'!AW25)/'Celkova previazanost'!$BB25</f>
        <v>1.6378543843996774E-2</v>
      </c>
      <c r="AX25" s="243">
        <f>('Norm. ekonomicka prieviazanost'!AX25+'Norm. neekonomicka previazanost'!AX25)/'Celkova previazanost'!$BB25</f>
        <v>2.4963848892313765E-2</v>
      </c>
      <c r="AY25" s="243">
        <f>('Norm. ekonomicka prieviazanost'!AY25+'Norm. neekonomicka previazanost'!AY25)/'Celkova previazanost'!$BB25</f>
        <v>1.4922872970264995E-2</v>
      </c>
      <c r="AZ25" s="243">
        <f>('Norm. ekonomicka prieviazanost'!AZ25+'Norm. neekonomicka previazanost'!AZ25)/'Celkova previazanost'!$BB25</f>
        <v>9.3881880144372227E-3</v>
      </c>
      <c r="BB25" s="244">
        <f t="shared" si="0"/>
        <v>1</v>
      </c>
    </row>
    <row r="26" spans="1:54" ht="14.25" customHeight="1" x14ac:dyDescent="0.25">
      <c r="A26" s="245" t="s">
        <v>29</v>
      </c>
      <c r="B26" s="243">
        <f>('Norm. ekonomicka prieviazanost'!B26+'Norm. neekonomicka previazanost'!B26)/'Celkova previazanost'!$BB26</f>
        <v>9.6461929112871114E-3</v>
      </c>
      <c r="C26" s="243">
        <f>('Norm. ekonomicka prieviazanost'!C26+'Norm. neekonomicka previazanost'!C26)/'Celkova previazanost'!$BB26</f>
        <v>1.3835684401331875E-2</v>
      </c>
      <c r="D26" s="243">
        <f>('Norm. ekonomicka prieviazanost'!D26+'Norm. neekonomicka previazanost'!D26)/'Celkova previazanost'!$BB26</f>
        <v>2.1165984232944531E-2</v>
      </c>
      <c r="E26" s="243">
        <f>('Norm. ekonomicka prieviazanost'!E26+'Norm. neekonomicka previazanost'!E26)/'Celkova previazanost'!$BB26</f>
        <v>2.6489542406780048E-2</v>
      </c>
      <c r="F26" s="243">
        <f>('Norm. ekonomicka prieviazanost'!F26+'Norm. neekonomicka previazanost'!F26)/'Celkova previazanost'!$BB26</f>
        <v>1.8615394286563051E-2</v>
      </c>
      <c r="G26" s="243">
        <f>('Norm. ekonomicka prieviazanost'!G26+'Norm. neekonomicka previazanost'!G26)/'Celkova previazanost'!$BB26</f>
        <v>1.2562177345604553E-2</v>
      </c>
      <c r="H26" s="243">
        <f>('Norm. ekonomicka prieviazanost'!H26+'Norm. neekonomicka previazanost'!H26)/'Celkova previazanost'!$BB26</f>
        <v>1.5421681241806274E-2</v>
      </c>
      <c r="I26" s="243">
        <f>('Norm. ekonomicka prieviazanost'!I26+'Norm. neekonomicka previazanost'!I26)/'Celkova previazanost'!$BB26</f>
        <v>8.6389485391347477E-3</v>
      </c>
      <c r="J26" s="243">
        <f>('Norm. ekonomicka prieviazanost'!J26+'Norm. neekonomicka previazanost'!J26)/'Celkova previazanost'!$BB26</f>
        <v>5.9156000827268566E-2</v>
      </c>
      <c r="K26" s="243">
        <f>('Norm. ekonomicka prieviazanost'!K26+'Norm. neekonomicka previazanost'!K26)/'Celkova previazanost'!$BB26</f>
        <v>1.5226093154261584E-2</v>
      </c>
      <c r="L26" s="243">
        <f>('Norm. ekonomicka prieviazanost'!L26+'Norm. neekonomicka previazanost'!L26)/'Celkova previazanost'!$BB26</f>
        <v>9.4889299308530198E-3</v>
      </c>
      <c r="M26" s="243">
        <f>('Norm. ekonomicka prieviazanost'!M26+'Norm. neekonomicka previazanost'!M26)/'Celkova previazanost'!$BB26</f>
        <v>1.5356757685790407E-2</v>
      </c>
      <c r="N26" s="243">
        <f>('Norm. ekonomicka prieviazanost'!N26+'Norm. neekonomicka previazanost'!N26)/'Celkova previazanost'!$BB26</f>
        <v>2.3957313288506341E-2</v>
      </c>
      <c r="O26" s="243">
        <f>('Norm. ekonomicka prieviazanost'!O26+'Norm. neekonomicka previazanost'!O26)/'Celkova previazanost'!$BB26</f>
        <v>1.3199410353071492E-2</v>
      </c>
      <c r="P26" s="243">
        <f>('Norm. ekonomicka prieviazanost'!P26+'Norm. neekonomicka previazanost'!P26)/'Celkova previazanost'!$BB26</f>
        <v>3.6323538588008721E-2</v>
      </c>
      <c r="Q26" s="243">
        <f>('Norm. ekonomicka prieviazanost'!Q26+'Norm. neekonomicka previazanost'!Q26)/'Celkova previazanost'!$BB26</f>
        <v>1.0622642012729505E-2</v>
      </c>
      <c r="R26" s="243">
        <f>('Norm. ekonomicka prieviazanost'!R26+'Norm. neekonomicka previazanost'!R26)/'Celkova previazanost'!$BB26</f>
        <v>5.2693719898453346E-2</v>
      </c>
      <c r="S26" s="243">
        <f>('Norm. ekonomicka prieviazanost'!S26+'Norm. neekonomicka previazanost'!S26)/'Celkova previazanost'!$BB26</f>
        <v>1.9860755037339396E-2</v>
      </c>
      <c r="T26" s="243">
        <f>('Norm. ekonomicka prieviazanost'!T26+'Norm. neekonomicka previazanost'!T26)/'Celkova previazanost'!$BB26</f>
        <v>2.1955070652141272E-2</v>
      </c>
      <c r="U26" s="243">
        <f>('Norm. ekonomicka prieviazanost'!U26+'Norm. neekonomicka previazanost'!U26)/'Celkova previazanost'!$BB26</f>
        <v>9.8517464381211606E-3</v>
      </c>
      <c r="V26" s="243">
        <f>('Norm. ekonomicka prieviazanost'!V26+'Norm. neekonomicka previazanost'!V26)/'Celkova previazanost'!$BB26</f>
        <v>1.8976051261844838E-2</v>
      </c>
      <c r="W26" s="243">
        <f>('Norm. ekonomicka prieviazanost'!W26+'Norm. neekonomicka previazanost'!W26)/'Celkova previazanost'!$BB26</f>
        <v>2.9995236474984841E-2</v>
      </c>
      <c r="X26" s="243">
        <f>('Norm. ekonomicka prieviazanost'!X26+'Norm. neekonomicka previazanost'!X26)/'Celkova previazanost'!$BB26</f>
        <v>4.4661672119845258E-2</v>
      </c>
      <c r="Y26" s="243">
        <f>('Norm. ekonomicka prieviazanost'!Y26+'Norm. neekonomicka previazanost'!Y26)/'Celkova previazanost'!$BB26</f>
        <v>2.1667120702685498E-2</v>
      </c>
      <c r="Z26" s="242">
        <f>('Norm. ekonomicka prieviazanost'!Z26+'Norm. neekonomicka previazanost'!Z26)/'Celkova previazanost'!$BB26</f>
        <v>0</v>
      </c>
      <c r="AA26" s="243">
        <f>('Norm. ekonomicka prieviazanost'!AA26+'Norm. neekonomicka previazanost'!AA26)/'Celkova previazanost'!$BB26</f>
        <v>1.8829546051425939E-2</v>
      </c>
      <c r="AB26" s="243">
        <f>('Norm. ekonomicka prieviazanost'!AB26+'Norm. neekonomicka previazanost'!AB26)/'Celkova previazanost'!$BB26</f>
        <v>6.0934646691124675E-3</v>
      </c>
      <c r="AC26" s="243">
        <f>('Norm. ekonomicka prieviazanost'!AC26+'Norm. neekonomicka previazanost'!AC26)/'Celkova previazanost'!$BB26</f>
        <v>9.9389139320643881E-3</v>
      </c>
      <c r="AD26" s="243">
        <f>('Norm. ekonomicka prieviazanost'!AD26+'Norm. neekonomicka previazanost'!AD26)/'Celkova previazanost'!$BB26</f>
        <v>1.1869708179981732E-2</v>
      </c>
      <c r="AE26" s="243">
        <f>('Norm. ekonomicka prieviazanost'!AE26+'Norm. neekonomicka previazanost'!AE26)/'Celkova previazanost'!$BB26</f>
        <v>1.7481093125731408E-2</v>
      </c>
      <c r="AF26" s="243">
        <f>('Norm. ekonomicka prieviazanost'!AF26+'Norm. neekonomicka previazanost'!AF26)/'Celkova previazanost'!$BB26</f>
        <v>1.2135350851929674E-2</v>
      </c>
      <c r="AG26" s="243">
        <f>('Norm. ekonomicka prieviazanost'!AG26+'Norm. neekonomicka previazanost'!AG26)/'Celkova previazanost'!$BB26</f>
        <v>1.6653376959953666E-2</v>
      </c>
      <c r="AH26" s="243">
        <f>('Norm. ekonomicka prieviazanost'!AH26+'Norm. neekonomicka previazanost'!AH26)/'Celkova previazanost'!$BB26</f>
        <v>3.1959707744409455E-2</v>
      </c>
      <c r="AI26" s="243">
        <f>('Norm. ekonomicka prieviazanost'!AI26+'Norm. neekonomicka previazanost'!AI26)/'Celkova previazanost'!$BB26</f>
        <v>1.8054860063923098E-2</v>
      </c>
      <c r="AJ26" s="243">
        <f>('Norm. ekonomicka prieviazanost'!AJ26+'Norm. neekonomicka previazanost'!AJ26)/'Celkova previazanost'!$BB26</f>
        <v>1.4196248375127922E-2</v>
      </c>
      <c r="AK26" s="243">
        <f>('Norm. ekonomicka prieviazanost'!AK26+'Norm. neekonomicka previazanost'!AK26)/'Celkova previazanost'!$BB26</f>
        <v>1.6416455069292141E-2</v>
      </c>
      <c r="AL26" s="243">
        <f>('Norm. ekonomicka prieviazanost'!AL26+'Norm. neekonomicka previazanost'!AL26)/'Celkova previazanost'!$BB26</f>
        <v>1.2675302446125556E-2</v>
      </c>
      <c r="AM26" s="243">
        <f>('Norm. ekonomicka prieviazanost'!AM26+'Norm. neekonomicka previazanost'!AM26)/'Celkova previazanost'!$BB26</f>
        <v>1.7898049160569078E-2</v>
      </c>
      <c r="AN26" s="243">
        <f>('Norm. ekonomicka prieviazanost'!AN26+'Norm. neekonomicka previazanost'!AN26)/'Celkova previazanost'!$BB26</f>
        <v>1.1531999667458655E-2</v>
      </c>
      <c r="AO26" s="243">
        <f>('Norm. ekonomicka prieviazanost'!AO26+'Norm. neekonomicka previazanost'!AO26)/'Celkova previazanost'!$BB26</f>
        <v>2.3009341119529507E-2</v>
      </c>
      <c r="AP26" s="243">
        <f>('Norm. ekonomicka prieviazanost'!AP26+'Norm. neekonomicka previazanost'!AP26)/'Celkova previazanost'!$BB26</f>
        <v>1.0860740141760031E-2</v>
      </c>
      <c r="AQ26" s="243">
        <f>('Norm. ekonomicka prieviazanost'!AQ26+'Norm. neekonomicka previazanost'!AQ26)/'Celkova previazanost'!$BB26</f>
        <v>1.1310601342430658E-2</v>
      </c>
      <c r="AR26" s="243">
        <f>('Norm. ekonomicka prieviazanost'!AR26+'Norm. neekonomicka previazanost'!AR26)/'Celkova previazanost'!$BB26</f>
        <v>3.8494999139767394E-2</v>
      </c>
      <c r="AS26" s="243">
        <f>('Norm. ekonomicka prieviazanost'!AS26+'Norm. neekonomicka previazanost'!AS26)/'Celkova previazanost'!$BB26</f>
        <v>3.8077835647268639E-2</v>
      </c>
      <c r="AT26" s="243">
        <f>('Norm. ekonomicka prieviazanost'!AT26+'Norm. neekonomicka previazanost'!AT26)/'Celkova previazanost'!$BB26</f>
        <v>1.1829159964229804E-2</v>
      </c>
      <c r="AU26" s="243">
        <f>('Norm. ekonomicka prieviazanost'!AU26+'Norm. neekonomicka previazanost'!AU26)/'Celkova previazanost'!$BB26</f>
        <v>1.8407122481045847E-2</v>
      </c>
      <c r="AV26" s="243">
        <f>('Norm. ekonomicka prieviazanost'!AV26+'Norm. neekonomicka previazanost'!AV26)/'Celkova previazanost'!$BB26</f>
        <v>2.3151797666810785E-2</v>
      </c>
      <c r="AW26" s="243">
        <f>('Norm. ekonomicka prieviazanost'!AW26+'Norm. neekonomicka previazanost'!AW26)/'Celkova previazanost'!$BB26</f>
        <v>1.7823189566665527E-2</v>
      </c>
      <c r="AX26" s="243">
        <f>('Norm. ekonomicka prieviazanost'!AX26+'Norm. neekonomicka previazanost'!AX26)/'Celkova previazanost'!$BB26</f>
        <v>2.3311951184479717E-2</v>
      </c>
      <c r="AY26" s="243">
        <f>('Norm. ekonomicka prieviazanost'!AY26+'Norm. neekonomicka previazanost'!AY26)/'Celkova previazanost'!$BB26</f>
        <v>2.1835172367960495E-2</v>
      </c>
      <c r="AZ26" s="243">
        <f>('Norm. ekonomicka prieviazanost'!AZ26+'Norm. neekonomicka previazanost'!AZ26)/'Celkova previazanost'!$BB26</f>
        <v>1.6786349289589261E-2</v>
      </c>
      <c r="BB26" s="244">
        <f t="shared" si="0"/>
        <v>1.0000000000000002</v>
      </c>
    </row>
    <row r="27" spans="1:54" ht="14.25" customHeight="1" x14ac:dyDescent="0.25">
      <c r="A27" s="246" t="s">
        <v>30</v>
      </c>
      <c r="B27" s="243">
        <f>('Norm. ekonomicka prieviazanost'!B27+'Norm. neekonomicka previazanost'!B27)/'Celkova previazanost'!$BB27</f>
        <v>9.5998688885064083E-3</v>
      </c>
      <c r="C27" s="243">
        <f>('Norm. ekonomicka prieviazanost'!C27+'Norm. neekonomicka previazanost'!C27)/'Celkova previazanost'!$BB27</f>
        <v>1.0770437609378399E-2</v>
      </c>
      <c r="D27" s="243">
        <f>('Norm. ekonomicka prieviazanost'!D27+'Norm. neekonomicka previazanost'!D27)/'Celkova previazanost'!$BB27</f>
        <v>3.3962739672029688E-2</v>
      </c>
      <c r="E27" s="243">
        <f>('Norm. ekonomicka prieviazanost'!E27+'Norm. neekonomicka previazanost'!E27)/'Celkova previazanost'!$BB27</f>
        <v>1.5352863460130779E-2</v>
      </c>
      <c r="F27" s="243">
        <f>('Norm. ekonomicka prieviazanost'!F27+'Norm. neekonomicka previazanost'!F27)/'Celkova previazanost'!$BB27</f>
        <v>1.7906935520610744E-2</v>
      </c>
      <c r="G27" s="243">
        <f>('Norm. ekonomicka prieviazanost'!G27+'Norm. neekonomicka previazanost'!G27)/'Celkova previazanost'!$BB27</f>
        <v>1.1477610181119187E-2</v>
      </c>
      <c r="H27" s="243">
        <f>('Norm. ekonomicka prieviazanost'!H27+'Norm. neekonomicka previazanost'!H27)/'Celkova previazanost'!$BB27</f>
        <v>1.7736669023161799E-2</v>
      </c>
      <c r="I27" s="243">
        <f>('Norm. ekonomicka prieviazanost'!I27+'Norm. neekonomicka previazanost'!I27)/'Celkova previazanost'!$BB27</f>
        <v>1.5766568924961095E-2</v>
      </c>
      <c r="J27" s="243">
        <f>('Norm. ekonomicka prieviazanost'!J27+'Norm. neekonomicka previazanost'!J27)/'Celkova previazanost'!$BB27</f>
        <v>8.006487128240454E-2</v>
      </c>
      <c r="K27" s="243">
        <f>('Norm. ekonomicka prieviazanost'!K27+'Norm. neekonomicka previazanost'!K27)/'Celkova previazanost'!$BB27</f>
        <v>1.4777467320463396E-2</v>
      </c>
      <c r="L27" s="243">
        <f>('Norm. ekonomicka prieviazanost'!L27+'Norm. neekonomicka previazanost'!L27)/'Celkova previazanost'!$BB27</f>
        <v>1.1656620407740757E-2</v>
      </c>
      <c r="M27" s="243">
        <f>('Norm. ekonomicka prieviazanost'!M27+'Norm. neekonomicka previazanost'!M27)/'Celkova previazanost'!$BB27</f>
        <v>1.5039770781017738E-2</v>
      </c>
      <c r="N27" s="243">
        <f>('Norm. ekonomicka prieviazanost'!N27+'Norm. neekonomicka previazanost'!N27)/'Celkova previazanost'!$BB27</f>
        <v>2.1246853211349163E-2</v>
      </c>
      <c r="O27" s="243">
        <f>('Norm. ekonomicka prieviazanost'!O27+'Norm. neekonomicka previazanost'!O27)/'Celkova previazanost'!$BB27</f>
        <v>1.479275140292283E-2</v>
      </c>
      <c r="P27" s="243">
        <f>('Norm. ekonomicka prieviazanost'!P27+'Norm. neekonomicka previazanost'!P27)/'Celkova previazanost'!$BB27</f>
        <v>2.1846284341566286E-2</v>
      </c>
      <c r="Q27" s="243">
        <f>('Norm. ekonomicka prieviazanost'!Q27+'Norm. neekonomicka previazanost'!Q27)/'Celkova previazanost'!$BB27</f>
        <v>1.0615655409698129E-2</v>
      </c>
      <c r="R27" s="243">
        <f>('Norm. ekonomicka prieviazanost'!R27+'Norm. neekonomicka previazanost'!R27)/'Celkova previazanost'!$BB27</f>
        <v>2.962930044532372E-2</v>
      </c>
      <c r="S27" s="243">
        <f>('Norm. ekonomicka prieviazanost'!S27+'Norm. neekonomicka previazanost'!S27)/'Celkova previazanost'!$BB27</f>
        <v>2.3551368007185991E-2</v>
      </c>
      <c r="T27" s="243">
        <f>('Norm. ekonomicka prieviazanost'!T27+'Norm. neekonomicka previazanost'!T27)/'Celkova previazanost'!$BB27</f>
        <v>1.4719304706077171E-2</v>
      </c>
      <c r="U27" s="243">
        <f>('Norm. ekonomicka prieviazanost'!U27+'Norm. neekonomicka previazanost'!U27)/'Celkova previazanost'!$BB27</f>
        <v>1.0652139895094262E-2</v>
      </c>
      <c r="V27" s="243">
        <f>('Norm. ekonomicka prieviazanost'!V27+'Norm. neekonomicka previazanost'!V27)/'Celkova previazanost'!$BB27</f>
        <v>1.5206912703933598E-2</v>
      </c>
      <c r="W27" s="243">
        <f>('Norm. ekonomicka prieviazanost'!W27+'Norm. neekonomicka previazanost'!W27)/'Celkova previazanost'!$BB27</f>
        <v>7.6826808342187428E-2</v>
      </c>
      <c r="X27" s="243">
        <f>('Norm. ekonomicka prieviazanost'!X27+'Norm. neekonomicka previazanost'!X27)/'Celkova previazanost'!$BB27</f>
        <v>1.4657730448871847E-2</v>
      </c>
      <c r="Y27" s="243">
        <f>('Norm. ekonomicka prieviazanost'!Y27+'Norm. neekonomicka previazanost'!Y27)/'Celkova previazanost'!$BB27</f>
        <v>2.1968135647312374E-2</v>
      </c>
      <c r="Z27" s="243">
        <f>('Norm. ekonomicka prieviazanost'!Z27+'Norm. neekonomicka previazanost'!Z27)/'Celkova previazanost'!$BB27</f>
        <v>1.0385212782153158E-2</v>
      </c>
      <c r="AA27" s="242">
        <f>('Norm. ekonomicka prieviazanost'!AA27+'Norm. neekonomicka previazanost'!AA27)/'Celkova previazanost'!$BB27</f>
        <v>0</v>
      </c>
      <c r="AB27" s="243">
        <f>('Norm. ekonomicka prieviazanost'!AB27+'Norm. neekonomicka previazanost'!AB27)/'Celkova previazanost'!$BB27</f>
        <v>8.4946192296743005E-3</v>
      </c>
      <c r="AC27" s="243">
        <f>('Norm. ekonomicka prieviazanost'!AC27+'Norm. neekonomicka previazanost'!AC27)/'Celkova previazanost'!$BB27</f>
        <v>1.193837645029598E-2</v>
      </c>
      <c r="AD27" s="243">
        <f>('Norm. ekonomicka prieviazanost'!AD27+'Norm. neekonomicka previazanost'!AD27)/'Celkova previazanost'!$BB27</f>
        <v>1.1231214484540479E-2</v>
      </c>
      <c r="AE27" s="243">
        <f>('Norm. ekonomicka prieviazanost'!AE27+'Norm. neekonomicka previazanost'!AE27)/'Celkova previazanost'!$BB27</f>
        <v>1.1285674011597189E-2</v>
      </c>
      <c r="AF27" s="243">
        <f>('Norm. ekonomicka prieviazanost'!AF27+'Norm. neekonomicka previazanost'!AF27)/'Celkova previazanost'!$BB27</f>
        <v>1.4954847129035366E-2</v>
      </c>
      <c r="AG27" s="243">
        <f>('Norm. ekonomicka prieviazanost'!AG27+'Norm. neekonomicka previazanost'!AG27)/'Celkova previazanost'!$BB27</f>
        <v>2.3120214621773893E-2</v>
      </c>
      <c r="AH27" s="243">
        <f>('Norm. ekonomicka prieviazanost'!AH27+'Norm. neekonomicka previazanost'!AH27)/'Celkova previazanost'!$BB27</f>
        <v>3.1192452259576547E-2</v>
      </c>
      <c r="AI27" s="243">
        <f>('Norm. ekonomicka prieviazanost'!AI27+'Norm. neekonomicka previazanost'!AI27)/'Celkova previazanost'!$BB27</f>
        <v>1.9853738228824424E-2</v>
      </c>
      <c r="AJ27" s="243">
        <f>('Norm. ekonomicka prieviazanost'!AJ27+'Norm. neekonomicka previazanost'!AJ27)/'Celkova previazanost'!$BB27</f>
        <v>1.4784539076705799E-2</v>
      </c>
      <c r="AK27" s="243">
        <f>('Norm. ekonomicka prieviazanost'!AK27+'Norm. neekonomicka previazanost'!AK27)/'Celkova previazanost'!$BB27</f>
        <v>1.7534235740905544E-2</v>
      </c>
      <c r="AL27" s="243">
        <f>('Norm. ekonomicka prieviazanost'!AL27+'Norm. neekonomicka previazanost'!AL27)/'Celkova previazanost'!$BB27</f>
        <v>1.1629667045988562E-2</v>
      </c>
      <c r="AM27" s="243">
        <f>('Norm. ekonomicka prieviazanost'!AM27+'Norm. neekonomicka previazanost'!AM27)/'Celkova previazanost'!$BB27</f>
        <v>1.5466553390149938E-2</v>
      </c>
      <c r="AN27" s="243">
        <f>('Norm. ekonomicka prieviazanost'!AN27+'Norm. neekonomicka previazanost'!AN27)/'Celkova previazanost'!$BB27</f>
        <v>1.3212897379578724E-2</v>
      </c>
      <c r="AO27" s="243">
        <f>('Norm. ekonomicka prieviazanost'!AO27+'Norm. neekonomicka previazanost'!AO27)/'Celkova previazanost'!$BB27</f>
        <v>3.204161363318813E-2</v>
      </c>
      <c r="AP27" s="243">
        <f>('Norm. ekonomicka prieviazanost'!AP27+'Norm. neekonomicka previazanost'!AP27)/'Celkova previazanost'!$BB27</f>
        <v>1.7601654003849204E-2</v>
      </c>
      <c r="AQ27" s="243">
        <f>('Norm. ekonomicka prieviazanost'!AQ27+'Norm. neekonomicka previazanost'!AQ27)/'Celkova previazanost'!$BB27</f>
        <v>1.4708633897967069E-2</v>
      </c>
      <c r="AR27" s="243">
        <f>('Norm. ekonomicka prieviazanost'!AR27+'Norm. neekonomicka previazanost'!AR27)/'Celkova previazanost'!$BB27</f>
        <v>2.4590149731955897E-2</v>
      </c>
      <c r="AS27" s="243">
        <f>('Norm. ekonomicka prieviazanost'!AS27+'Norm. neekonomicka previazanost'!AS27)/'Celkova previazanost'!$BB27</f>
        <v>5.0687888502957405E-2</v>
      </c>
      <c r="AT27" s="243">
        <f>('Norm. ekonomicka prieviazanost'!AT27+'Norm. neekonomicka previazanost'!AT27)/'Celkova previazanost'!$BB27</f>
        <v>1.1026568541768356E-2</v>
      </c>
      <c r="AU27" s="243">
        <f>('Norm. ekonomicka prieviazanost'!AU27+'Norm. neekonomicka previazanost'!AU27)/'Celkova previazanost'!$BB27</f>
        <v>1.7881353741881063E-2</v>
      </c>
      <c r="AV27" s="243">
        <f>('Norm. ekonomicka prieviazanost'!AV27+'Norm. neekonomicka previazanost'!AV27)/'Celkova previazanost'!$BB27</f>
        <v>1.6469228997665661E-2</v>
      </c>
      <c r="AW27" s="243">
        <f>('Norm. ekonomicka prieviazanost'!AW27+'Norm. neekonomicka previazanost'!AW27)/'Celkova previazanost'!$BB27</f>
        <v>1.6180728161620448E-2</v>
      </c>
      <c r="AX27" s="243">
        <f>('Norm. ekonomicka prieviazanost'!AX27+'Norm. neekonomicka previazanost'!AX27)/'Celkova previazanost'!$BB27</f>
        <v>2.0845677419255259E-2</v>
      </c>
      <c r="AY27" s="243">
        <f>('Norm. ekonomicka prieviazanost'!AY27+'Norm. neekonomicka previazanost'!AY27)/'Celkova previazanost'!$BB27</f>
        <v>2.008338275258648E-2</v>
      </c>
      <c r="AZ27" s="243">
        <f>('Norm. ekonomicka prieviazanost'!AZ27+'Norm. neekonomicka previazanost'!AZ27)/'Celkova previazanost'!$BB27</f>
        <v>1.2973211151457869E-2</v>
      </c>
      <c r="BB27" s="244">
        <f t="shared" si="0"/>
        <v>1</v>
      </c>
    </row>
    <row r="28" spans="1:54" ht="14.25" customHeight="1" x14ac:dyDescent="0.25">
      <c r="A28" s="245" t="s">
        <v>31</v>
      </c>
      <c r="B28" s="243">
        <f>('Norm. ekonomicka prieviazanost'!B28+'Norm. neekonomicka previazanost'!B28)/'Celkova previazanost'!$BB28</f>
        <v>7.8721415953959609E-3</v>
      </c>
      <c r="C28" s="243">
        <f>('Norm. ekonomicka prieviazanost'!C28+'Norm. neekonomicka previazanost'!C28)/'Celkova previazanost'!$BB28</f>
        <v>3.624103027086422E-2</v>
      </c>
      <c r="D28" s="243">
        <f>('Norm. ekonomicka prieviazanost'!D28+'Norm. neekonomicka previazanost'!D28)/'Celkova previazanost'!$BB28</f>
        <v>9.8791808753937952E-3</v>
      </c>
      <c r="E28" s="243">
        <f>('Norm. ekonomicka prieviazanost'!E28+'Norm. neekonomicka previazanost'!E28)/'Celkova previazanost'!$BB28</f>
        <v>2.8656133866926212E-2</v>
      </c>
      <c r="F28" s="243">
        <f>('Norm. ekonomicka prieviazanost'!F28+'Norm. neekonomicka previazanost'!F28)/'Celkova previazanost'!$BB28</f>
        <v>4.2987901159470467E-2</v>
      </c>
      <c r="G28" s="243">
        <f>('Norm. ekonomicka prieviazanost'!G28+'Norm. neekonomicka previazanost'!G28)/'Celkova previazanost'!$BB28</f>
        <v>9.9915601164199518E-3</v>
      </c>
      <c r="H28" s="243">
        <f>('Norm. ekonomicka prieviazanost'!H28+'Norm. neekonomicka previazanost'!H28)/'Celkova previazanost'!$BB28</f>
        <v>1.4677514113662419E-2</v>
      </c>
      <c r="I28" s="243">
        <f>('Norm. ekonomicka prieviazanost'!I28+'Norm. neekonomicka previazanost'!I28)/'Celkova previazanost'!$BB28</f>
        <v>2.6045854381708117E-2</v>
      </c>
      <c r="J28" s="243">
        <f>('Norm. ekonomicka prieviazanost'!J28+'Norm. neekonomicka previazanost'!J28)/'Celkova previazanost'!$BB28</f>
        <v>5.9362062737821249E-2</v>
      </c>
      <c r="K28" s="243">
        <f>('Norm. ekonomicka prieviazanost'!K28+'Norm. neekonomicka previazanost'!K28)/'Celkova previazanost'!$BB28</f>
        <v>1.2578802339978606E-2</v>
      </c>
      <c r="L28" s="243">
        <f>('Norm. ekonomicka prieviazanost'!L28+'Norm. neekonomicka previazanost'!L28)/'Celkova previazanost'!$BB28</f>
        <v>1.154508999980316E-2</v>
      </c>
      <c r="M28" s="243">
        <f>('Norm. ekonomicka prieviazanost'!M28+'Norm. neekonomicka previazanost'!M28)/'Celkova previazanost'!$BB28</f>
        <v>1.406670483816104E-2</v>
      </c>
      <c r="N28" s="243">
        <f>('Norm. ekonomicka prieviazanost'!N28+'Norm. neekonomicka previazanost'!N28)/'Celkova previazanost'!$BB28</f>
        <v>3.2393138832519673E-2</v>
      </c>
      <c r="O28" s="243">
        <f>('Norm. ekonomicka prieviazanost'!O28+'Norm. neekonomicka previazanost'!O28)/'Celkova previazanost'!$BB28</f>
        <v>1.2672942340387548E-2</v>
      </c>
      <c r="P28" s="243">
        <f>('Norm. ekonomicka prieviazanost'!P28+'Norm. neekonomicka previazanost'!P28)/'Celkova previazanost'!$BB28</f>
        <v>2.5564769053185735E-2</v>
      </c>
      <c r="Q28" s="243">
        <f>('Norm. ekonomicka prieviazanost'!Q28+'Norm. neekonomicka previazanost'!Q28)/'Celkova previazanost'!$BB28</f>
        <v>8.1996264965134829E-3</v>
      </c>
      <c r="R28" s="243">
        <f>('Norm. ekonomicka prieviazanost'!R28+'Norm. neekonomicka previazanost'!R28)/'Celkova previazanost'!$BB28</f>
        <v>1.472819476428E-2</v>
      </c>
      <c r="S28" s="243">
        <f>('Norm. ekonomicka prieviazanost'!S28+'Norm. neekonomicka previazanost'!S28)/'Celkova previazanost'!$BB28</f>
        <v>6.8193011177897916E-3</v>
      </c>
      <c r="T28" s="243">
        <f>('Norm. ekonomicka prieviazanost'!T28+'Norm. neekonomicka previazanost'!T28)/'Celkova previazanost'!$BB28</f>
        <v>1.1138130991251346E-2</v>
      </c>
      <c r="U28" s="243">
        <f>('Norm. ekonomicka prieviazanost'!U28+'Norm. neekonomicka previazanost'!U28)/'Celkova previazanost'!$BB28</f>
        <v>9.9162888722113159E-3</v>
      </c>
      <c r="V28" s="243">
        <f>('Norm. ekonomicka prieviazanost'!V28+'Norm. neekonomicka previazanost'!V28)/'Celkova previazanost'!$BB28</f>
        <v>1.1262435464736186E-2</v>
      </c>
      <c r="W28" s="243">
        <f>('Norm. ekonomicka prieviazanost'!W28+'Norm. neekonomicka previazanost'!W28)/'Celkova previazanost'!$BB28</f>
        <v>1.5949710192519239E-2</v>
      </c>
      <c r="X28" s="243">
        <f>('Norm. ekonomicka prieviazanost'!X28+'Norm. neekonomicka previazanost'!X28)/'Celkova previazanost'!$BB28</f>
        <v>1.0348524942124628E-2</v>
      </c>
      <c r="Y28" s="243">
        <f>('Norm. ekonomicka prieviazanost'!Y28+'Norm. neekonomicka previazanost'!Y28)/'Celkova previazanost'!$BB28</f>
        <v>3.5287061055053144E-2</v>
      </c>
      <c r="Z28" s="243">
        <f>('Norm. ekonomicka prieviazanost'!Z28+'Norm. neekonomicka previazanost'!Z28)/'Celkova previazanost'!$BB28</f>
        <v>7.0299171052795812E-3</v>
      </c>
      <c r="AA28" s="243">
        <f>('Norm. ekonomicka prieviazanost'!AA28+'Norm. neekonomicka previazanost'!AA28)/'Celkova previazanost'!$BB28</f>
        <v>1.728596682755466E-2</v>
      </c>
      <c r="AB28" s="242">
        <f>('Norm. ekonomicka prieviazanost'!AB28+'Norm. neekonomicka previazanost'!AB28)/'Celkova previazanost'!$BB28</f>
        <v>0</v>
      </c>
      <c r="AC28" s="243">
        <f>('Norm. ekonomicka prieviazanost'!AC28+'Norm. neekonomicka previazanost'!AC28)/'Celkova previazanost'!$BB28</f>
        <v>1.3618714338819832E-2</v>
      </c>
      <c r="AD28" s="243">
        <f>('Norm. ekonomicka prieviazanost'!AD28+'Norm. neekonomicka previazanost'!AD28)/'Celkova previazanost'!$BB28</f>
        <v>8.6486847385120504E-3</v>
      </c>
      <c r="AE28" s="243">
        <f>('Norm. ekonomicka prieviazanost'!AE28+'Norm. neekonomicka previazanost'!AE28)/'Celkova previazanost'!$BB28</f>
        <v>1.8367792182251871E-2</v>
      </c>
      <c r="AF28" s="243">
        <f>('Norm. ekonomicka prieviazanost'!AF28+'Norm. neekonomicka previazanost'!AF28)/'Celkova previazanost'!$BB28</f>
        <v>9.9725798918183176E-3</v>
      </c>
      <c r="AG28" s="243">
        <f>('Norm. ekonomicka prieviazanost'!AG28+'Norm. neekonomicka previazanost'!AG28)/'Celkova previazanost'!$BB28</f>
        <v>5.4043248260440144E-2</v>
      </c>
      <c r="AH28" s="243">
        <f>('Norm. ekonomicka prieviazanost'!AH28+'Norm. neekonomicka previazanost'!AH28)/'Celkova previazanost'!$BB28</f>
        <v>3.208600420720762E-2</v>
      </c>
      <c r="AI28" s="243">
        <f>('Norm. ekonomicka prieviazanost'!AI28+'Norm. neekonomicka previazanost'!AI28)/'Celkova previazanost'!$BB28</f>
        <v>1.060756850588117E-2</v>
      </c>
      <c r="AJ28" s="243">
        <f>('Norm. ekonomicka prieviazanost'!AJ28+'Norm. neekonomicka previazanost'!AJ28)/'Celkova previazanost'!$BB28</f>
        <v>1.4351158114310095E-2</v>
      </c>
      <c r="AK28" s="243">
        <f>('Norm. ekonomicka prieviazanost'!AK28+'Norm. neekonomicka previazanost'!AK28)/'Celkova previazanost'!$BB28</f>
        <v>1.6588097769331862E-2</v>
      </c>
      <c r="AL28" s="243">
        <f>('Norm. ekonomicka prieviazanost'!AL28+'Norm. neekonomicka previazanost'!AL28)/'Celkova previazanost'!$BB28</f>
        <v>2.6566300876393938E-2</v>
      </c>
      <c r="AM28" s="243">
        <f>('Norm. ekonomicka prieviazanost'!AM28+'Norm. neekonomicka previazanost'!AM28)/'Celkova previazanost'!$BB28</f>
        <v>1.3543860189418343E-2</v>
      </c>
      <c r="AN28" s="243">
        <f>('Norm. ekonomicka prieviazanost'!AN28+'Norm. neekonomicka previazanost'!AN28)/'Celkova previazanost'!$BB28</f>
        <v>1.6096599683798115E-2</v>
      </c>
      <c r="AO28" s="243">
        <f>('Norm. ekonomicka prieviazanost'!AO28+'Norm. neekonomicka previazanost'!AO28)/'Celkova previazanost'!$BB28</f>
        <v>2.8573970982377728E-2</v>
      </c>
      <c r="AP28" s="243">
        <f>('Norm. ekonomicka prieviazanost'!AP28+'Norm. neekonomicka previazanost'!AP28)/'Celkova previazanost'!$BB28</f>
        <v>1.5602881780297614E-2</v>
      </c>
      <c r="AQ28" s="243">
        <f>('Norm. ekonomicka prieviazanost'!AQ28+'Norm. neekonomicka previazanost'!AQ28)/'Celkova previazanost'!$BB28</f>
        <v>8.1344380265897208E-3</v>
      </c>
      <c r="AR28" s="243">
        <f>('Norm. ekonomicka prieviazanost'!AR28+'Norm. neekonomicka previazanost'!AR28)/'Celkova previazanost'!$BB28</f>
        <v>1.7587592189518806E-2</v>
      </c>
      <c r="AS28" s="243">
        <f>('Norm. ekonomicka prieviazanost'!AS28+'Norm. neekonomicka previazanost'!AS28)/'Celkova previazanost'!$BB28</f>
        <v>3.6356714452534161E-2</v>
      </c>
      <c r="AT28" s="243">
        <f>('Norm. ekonomicka prieviazanost'!AT28+'Norm. neekonomicka previazanost'!AT28)/'Celkova previazanost'!$BB28</f>
        <v>8.2418878876700449E-3</v>
      </c>
      <c r="AU28" s="243">
        <f>('Norm. ekonomicka prieviazanost'!AU28+'Norm. neekonomicka previazanost'!AU28)/'Celkova previazanost'!$BB28</f>
        <v>6.1693162990488291E-2</v>
      </c>
      <c r="AV28" s="243">
        <f>('Norm. ekonomicka prieviazanost'!AV28+'Norm. neekonomicka previazanost'!AV28)/'Celkova previazanost'!$BB28</f>
        <v>2.2344730243201171E-2</v>
      </c>
      <c r="AW28" s="243">
        <f>('Norm. ekonomicka prieviazanost'!AW28+'Norm. neekonomicka previazanost'!AW28)/'Celkova previazanost'!$BB28</f>
        <v>1.3756670019174523E-2</v>
      </c>
      <c r="AX28" s="243">
        <f>('Norm. ekonomicka prieviazanost'!AX28+'Norm. neekonomicka previazanost'!AX28)/'Celkova previazanost'!$BB28</f>
        <v>3.4000497028014554E-2</v>
      </c>
      <c r="AY28" s="243">
        <f>('Norm. ekonomicka prieviazanost'!AY28+'Norm. neekonomicka previazanost'!AY28)/'Celkova previazanost'!$BB28</f>
        <v>1.4679296577056439E-2</v>
      </c>
      <c r="AZ28" s="243">
        <f>('Norm. ekonomicka prieviazanost'!AZ28+'Norm. neekonomicka previazanost'!AZ28)/'Celkova previazanost'!$BB28</f>
        <v>1.2037564713881854E-2</v>
      </c>
      <c r="BB28" s="244">
        <f t="shared" si="0"/>
        <v>0.99999999999999956</v>
      </c>
    </row>
    <row r="29" spans="1:54" ht="14.25" customHeight="1" x14ac:dyDescent="0.25">
      <c r="A29" s="246" t="s">
        <v>32</v>
      </c>
      <c r="B29" s="243">
        <f>('Norm. ekonomicka prieviazanost'!B29+'Norm. neekonomicka previazanost'!B29)/'Celkova previazanost'!$BB29</f>
        <v>9.1769237145525717E-3</v>
      </c>
      <c r="C29" s="243">
        <f>('Norm. ekonomicka prieviazanost'!C29+'Norm. neekonomicka previazanost'!C29)/'Celkova previazanost'!$BB29</f>
        <v>6.4004922988715506E-3</v>
      </c>
      <c r="D29" s="243">
        <f>('Norm. ekonomicka prieviazanost'!D29+'Norm. neekonomicka previazanost'!D29)/'Celkova previazanost'!$BB29</f>
        <v>7.0928740369867712E-3</v>
      </c>
      <c r="E29" s="243">
        <f>('Norm. ekonomicka prieviazanost'!E29+'Norm. neekonomicka previazanost'!E29)/'Celkova previazanost'!$BB29</f>
        <v>2.6031212856662437E-2</v>
      </c>
      <c r="F29" s="243">
        <f>('Norm. ekonomicka prieviazanost'!F29+'Norm. neekonomicka previazanost'!F29)/'Celkova previazanost'!$BB29</f>
        <v>6.7473016527636338E-3</v>
      </c>
      <c r="G29" s="243">
        <f>('Norm. ekonomicka prieviazanost'!G29+'Norm. neekonomicka previazanost'!G29)/'Celkova previazanost'!$BB29</f>
        <v>1.5961096815794839E-2</v>
      </c>
      <c r="H29" s="243">
        <f>('Norm. ekonomicka prieviazanost'!H29+'Norm. neekonomicka previazanost'!H29)/'Celkova previazanost'!$BB29</f>
        <v>2.6743878515348818E-2</v>
      </c>
      <c r="I29" s="243">
        <f>('Norm. ekonomicka prieviazanost'!I29+'Norm. neekonomicka previazanost'!I29)/'Celkova previazanost'!$BB29</f>
        <v>4.8265931091595977E-3</v>
      </c>
      <c r="J29" s="243">
        <f>('Norm. ekonomicka prieviazanost'!J29+'Norm. neekonomicka previazanost'!J29)/'Celkova previazanost'!$BB29</f>
        <v>1.8295791509063804E-2</v>
      </c>
      <c r="K29" s="243">
        <f>('Norm. ekonomicka prieviazanost'!K29+'Norm. neekonomicka previazanost'!K29)/'Celkova previazanost'!$BB29</f>
        <v>2.3902795808735333E-2</v>
      </c>
      <c r="L29" s="243">
        <f>('Norm. ekonomicka prieviazanost'!L29+'Norm. neekonomicka previazanost'!L29)/'Celkova previazanost'!$BB29</f>
        <v>3.4475068454857288E-2</v>
      </c>
      <c r="M29" s="243">
        <f>('Norm. ekonomicka prieviazanost'!M29+'Norm. neekonomicka previazanost'!M29)/'Celkova previazanost'!$BB29</f>
        <v>2.5861139615451938E-2</v>
      </c>
      <c r="N29" s="243">
        <f>('Norm. ekonomicka prieviazanost'!N29+'Norm. neekonomicka previazanost'!N29)/'Celkova previazanost'!$BB29</f>
        <v>2.5120475329024977E-2</v>
      </c>
      <c r="O29" s="243">
        <f>('Norm. ekonomicka prieviazanost'!O29+'Norm. neekonomicka previazanost'!O29)/'Celkova previazanost'!$BB29</f>
        <v>1.1870294080041286E-2</v>
      </c>
      <c r="P29" s="243">
        <f>('Norm. ekonomicka prieviazanost'!P29+'Norm. neekonomicka previazanost'!P29)/'Celkova previazanost'!$BB29</f>
        <v>2.9439879910142165E-2</v>
      </c>
      <c r="Q29" s="243">
        <f>('Norm. ekonomicka prieviazanost'!Q29+'Norm. neekonomicka previazanost'!Q29)/'Celkova previazanost'!$BB29</f>
        <v>1.3662918348011914E-2</v>
      </c>
      <c r="R29" s="243">
        <f>('Norm. ekonomicka prieviazanost'!R29+'Norm. neekonomicka previazanost'!R29)/'Celkova previazanost'!$BB29</f>
        <v>1.0574750880631407E-2</v>
      </c>
      <c r="S29" s="243">
        <f>('Norm. ekonomicka prieviazanost'!S29+'Norm. neekonomicka previazanost'!S29)/'Celkova previazanost'!$BB29</f>
        <v>7.0513980707527261E-3</v>
      </c>
      <c r="T29" s="243">
        <f>('Norm. ekonomicka prieviazanost'!T29+'Norm. neekonomicka previazanost'!T29)/'Celkova previazanost'!$BB29</f>
        <v>1.3490494154779469E-2</v>
      </c>
      <c r="U29" s="243">
        <f>('Norm. ekonomicka prieviazanost'!U29+'Norm. neekonomicka previazanost'!U29)/'Celkova previazanost'!$BB29</f>
        <v>9.9096324607873525E-3</v>
      </c>
      <c r="V29" s="243">
        <f>('Norm. ekonomicka prieviazanost'!V29+'Norm. neekonomicka previazanost'!V29)/'Celkova previazanost'!$BB29</f>
        <v>9.9222833868042124E-3</v>
      </c>
      <c r="W29" s="243">
        <f>('Norm. ekonomicka prieviazanost'!W29+'Norm. neekonomicka previazanost'!W29)/'Celkova previazanost'!$BB29</f>
        <v>1.296587063630191E-2</v>
      </c>
      <c r="X29" s="243">
        <f>('Norm. ekonomicka prieviazanost'!X29+'Norm. neekonomicka previazanost'!X29)/'Celkova previazanost'!$BB29</f>
        <v>7.9264699272568375E-3</v>
      </c>
      <c r="Y29" s="243">
        <f>('Norm. ekonomicka prieviazanost'!Y29+'Norm. neekonomicka previazanost'!Y29)/'Celkova previazanost'!$BB29</f>
        <v>9.5954617685624962E-3</v>
      </c>
      <c r="Z29" s="243">
        <f>('Norm. ekonomicka prieviazanost'!Z29+'Norm. neekonomicka previazanost'!Z29)/'Celkova previazanost'!$BB29</f>
        <v>4.9636605073865832E-3</v>
      </c>
      <c r="AA29" s="243">
        <f>('Norm. ekonomicka prieviazanost'!AA29+'Norm. neekonomicka previazanost'!AA29)/'Celkova previazanost'!$BB29</f>
        <v>1.0714457599666402E-2</v>
      </c>
      <c r="AB29" s="243">
        <f>('Norm. ekonomicka prieviazanost'!AB29+'Norm. neekonomicka previazanost'!AB29)/'Celkova previazanost'!$BB29</f>
        <v>5.2827004371250657E-3</v>
      </c>
      <c r="AC29" s="242">
        <f>('Norm. ekonomicka prieviazanost'!AC29+'Norm. neekonomicka previazanost'!AC29)/'Celkova previazanost'!$BB29</f>
        <v>0</v>
      </c>
      <c r="AD29" s="243">
        <f>('Norm. ekonomicka prieviazanost'!AD29+'Norm. neekonomicka previazanost'!AD29)/'Celkova previazanost'!$BB29</f>
        <v>0.11035465353604873</v>
      </c>
      <c r="AE29" s="243">
        <f>('Norm. ekonomicka prieviazanost'!AE29+'Norm. neekonomicka previazanost'!AE29)/'Celkova previazanost'!$BB29</f>
        <v>1.5148289597871442E-2</v>
      </c>
      <c r="AF29" s="243">
        <f>('Norm. ekonomicka prieviazanost'!AF29+'Norm. neekonomicka previazanost'!AF29)/'Celkova previazanost'!$BB29</f>
        <v>1.9026358993063309E-2</v>
      </c>
      <c r="AG29" s="243">
        <f>('Norm. ekonomicka prieviazanost'!AG29+'Norm. neekonomicka previazanost'!AG29)/'Celkova previazanost'!$BB29</f>
        <v>6.1026983647523474E-3</v>
      </c>
      <c r="AH29" s="243">
        <f>('Norm. ekonomicka prieviazanost'!AH29+'Norm. neekonomicka previazanost'!AH29)/'Celkova previazanost'!$BB29</f>
        <v>3.3178933942367976E-2</v>
      </c>
      <c r="AI29" s="243">
        <f>('Norm. ekonomicka prieviazanost'!AI29+'Norm. neekonomicka previazanost'!AI29)/'Celkova previazanost'!$BB29</f>
        <v>2.5154287321684853E-2</v>
      </c>
      <c r="AJ29" s="243">
        <f>('Norm. ekonomicka prieviazanost'!AJ29+'Norm. neekonomicka previazanost'!AJ29)/'Celkova previazanost'!$BB29</f>
        <v>5.4948350882581586E-3</v>
      </c>
      <c r="AK29" s="243">
        <f>('Norm. ekonomicka prieviazanost'!AK29+'Norm. neekonomicka previazanost'!AK29)/'Celkova previazanost'!$BB29</f>
        <v>6.9511639928174759E-2</v>
      </c>
      <c r="AL29" s="243">
        <f>('Norm. ekonomicka prieviazanost'!AL29+'Norm. neekonomicka previazanost'!AL29)/'Celkova previazanost'!$BB29</f>
        <v>1.0857712017362841E-2</v>
      </c>
      <c r="AM29" s="243">
        <f>('Norm. ekonomicka prieviazanost'!AM29+'Norm. neekonomicka previazanost'!AM29)/'Celkova previazanost'!$BB29</f>
        <v>1.9079948927243604E-2</v>
      </c>
      <c r="AN29" s="243">
        <f>('Norm. ekonomicka prieviazanost'!AN29+'Norm. neekonomicka previazanost'!AN29)/'Celkova previazanost'!$BB29</f>
        <v>1.5679099470893271E-2</v>
      </c>
      <c r="AO29" s="243">
        <f>('Norm. ekonomicka prieviazanost'!AO29+'Norm. neekonomicka previazanost'!AO29)/'Celkova previazanost'!$BB29</f>
        <v>4.5641909794749594E-2</v>
      </c>
      <c r="AP29" s="243">
        <f>('Norm. ekonomicka prieviazanost'!AP29+'Norm. neekonomicka previazanost'!AP29)/'Celkova previazanost'!$BB29</f>
        <v>2.154959728254165E-2</v>
      </c>
      <c r="AQ29" s="243">
        <f>('Norm. ekonomicka prieviazanost'!AQ29+'Norm. neekonomicka previazanost'!AQ29)/'Celkova previazanost'!$BB29</f>
        <v>1.6722750545208411E-2</v>
      </c>
      <c r="AR29" s="243">
        <f>('Norm. ekonomicka prieviazanost'!AR29+'Norm. neekonomicka previazanost'!AR29)/'Celkova previazanost'!$BB29</f>
        <v>2.5582913780741321E-2</v>
      </c>
      <c r="AS29" s="243">
        <f>('Norm. ekonomicka prieviazanost'!AS29+'Norm. neekonomicka previazanost'!AS29)/'Celkova previazanost'!$BB29</f>
        <v>2.1650060343284872E-2</v>
      </c>
      <c r="AT29" s="243">
        <f>('Norm. ekonomicka prieviazanost'!AT29+'Norm. neekonomicka previazanost'!AT29)/'Celkova previazanost'!$BB29</f>
        <v>1.4139597227811666E-2</v>
      </c>
      <c r="AU29" s="243">
        <f>('Norm. ekonomicka prieviazanost'!AU29+'Norm. neekonomicka previazanost'!AU29)/'Celkova previazanost'!$BB29</f>
        <v>1.9058309676522361E-2</v>
      </c>
      <c r="AV29" s="243">
        <f>('Norm. ekonomicka prieviazanost'!AV29+'Norm. neekonomicka previazanost'!AV29)/'Celkova previazanost'!$BB29</f>
        <v>1.5312551171051181E-2</v>
      </c>
      <c r="AW29" s="243">
        <f>('Norm. ekonomicka prieviazanost'!AW29+'Norm. neekonomicka previazanost'!AW29)/'Celkova previazanost'!$BB29</f>
        <v>3.2510060616805447E-2</v>
      </c>
      <c r="AX29" s="243">
        <f>('Norm. ekonomicka prieviazanost'!AX29+'Norm. neekonomicka previazanost'!AX29)/'Celkova previazanost'!$BB29</f>
        <v>2.6654669619259219E-2</v>
      </c>
      <c r="AY29" s="243">
        <f>('Norm. ekonomicka prieviazanost'!AY29+'Norm. neekonomicka previazanost'!AY29)/'Celkova previazanost'!$BB29</f>
        <v>1.6611595519450625E-2</v>
      </c>
      <c r="AZ29" s="243">
        <f>('Norm. ekonomicka prieviazanost'!AZ29+'Norm. neekonomicka previazanost'!AZ29)/'Celkova previazanost'!$BB29</f>
        <v>2.6971611349328746E-2</v>
      </c>
      <c r="BB29" s="244">
        <f t="shared" si="0"/>
        <v>0.99999999999999967</v>
      </c>
    </row>
    <row r="30" spans="1:54" ht="14.25" customHeight="1" x14ac:dyDescent="0.25">
      <c r="A30" s="246" t="s">
        <v>33</v>
      </c>
      <c r="B30" s="243">
        <f>('Norm. ekonomicka prieviazanost'!B30+'Norm. neekonomicka previazanost'!B30)/'Celkova previazanost'!$BB30</f>
        <v>8.5714971013424734E-3</v>
      </c>
      <c r="C30" s="243">
        <f>('Norm. ekonomicka prieviazanost'!C30+'Norm. neekonomicka previazanost'!C30)/'Celkova previazanost'!$BB30</f>
        <v>5.9939802756332492E-3</v>
      </c>
      <c r="D30" s="243">
        <f>('Norm. ekonomicka prieviazanost'!D30+'Norm. neekonomicka previazanost'!D30)/'Celkova previazanost'!$BB30</f>
        <v>5.5314945782848702E-3</v>
      </c>
      <c r="E30" s="243">
        <f>('Norm. ekonomicka prieviazanost'!E30+'Norm. neekonomicka previazanost'!E30)/'Celkova previazanost'!$BB30</f>
        <v>2.1472756192236035E-2</v>
      </c>
      <c r="F30" s="243">
        <f>('Norm. ekonomicka prieviazanost'!F30+'Norm. neekonomicka previazanost'!F30)/'Celkova previazanost'!$BB30</f>
        <v>5.8833464341940638E-3</v>
      </c>
      <c r="G30" s="243">
        <f>('Norm. ekonomicka prieviazanost'!G30+'Norm. neekonomicka previazanost'!G30)/'Celkova previazanost'!$BB30</f>
        <v>1.5638665480284624E-2</v>
      </c>
      <c r="H30" s="243">
        <f>('Norm. ekonomicka prieviazanost'!H30+'Norm. neekonomicka previazanost'!H30)/'Celkova previazanost'!$BB30</f>
        <v>2.4726687166335148E-2</v>
      </c>
      <c r="I30" s="243">
        <f>('Norm. ekonomicka prieviazanost'!I30+'Norm. neekonomicka previazanost'!I30)/'Celkova previazanost'!$BB30</f>
        <v>4.7777772056486166E-3</v>
      </c>
      <c r="J30" s="243">
        <f>('Norm. ekonomicka prieviazanost'!J30+'Norm. neekonomicka previazanost'!J30)/'Celkova previazanost'!$BB30</f>
        <v>1.9731883658162783E-2</v>
      </c>
      <c r="K30" s="243">
        <f>('Norm. ekonomicka prieviazanost'!K30+'Norm. neekonomicka previazanost'!K30)/'Celkova previazanost'!$BB30</f>
        <v>2.6801447890239864E-2</v>
      </c>
      <c r="L30" s="243">
        <f>('Norm. ekonomicka prieviazanost'!L30+'Norm. neekonomicka previazanost'!L30)/'Celkova previazanost'!$BB30</f>
        <v>7.2427312442042147E-2</v>
      </c>
      <c r="M30" s="243">
        <f>('Norm. ekonomicka prieviazanost'!M30+'Norm. neekonomicka previazanost'!M30)/'Celkova previazanost'!$BB30</f>
        <v>3.0987003233576324E-2</v>
      </c>
      <c r="N30" s="243">
        <f>('Norm. ekonomicka prieviazanost'!N30+'Norm. neekonomicka previazanost'!N30)/'Celkova previazanost'!$BB30</f>
        <v>2.0254102719239022E-2</v>
      </c>
      <c r="O30" s="243">
        <f>('Norm. ekonomicka prieviazanost'!O30+'Norm. neekonomicka previazanost'!O30)/'Celkova previazanost'!$BB30</f>
        <v>1.0898436129503204E-2</v>
      </c>
      <c r="P30" s="243">
        <f>('Norm. ekonomicka prieviazanost'!P30+'Norm. neekonomicka previazanost'!P30)/'Celkova previazanost'!$BB30</f>
        <v>2.8705081942914434E-2</v>
      </c>
      <c r="Q30" s="243">
        <f>('Norm. ekonomicka prieviazanost'!Q30+'Norm. neekonomicka previazanost'!Q30)/'Celkova previazanost'!$BB30</f>
        <v>1.2651522024132092E-2</v>
      </c>
      <c r="R30" s="243">
        <f>('Norm. ekonomicka prieviazanost'!R30+'Norm. neekonomicka previazanost'!R30)/'Celkova previazanost'!$BB30</f>
        <v>1.1209708720581794E-2</v>
      </c>
      <c r="S30" s="243">
        <f>('Norm. ekonomicka prieviazanost'!S30+'Norm. neekonomicka previazanost'!S30)/'Celkova previazanost'!$BB30</f>
        <v>6.5837786665550232E-3</v>
      </c>
      <c r="T30" s="243">
        <f>('Norm. ekonomicka prieviazanost'!T30+'Norm. neekonomicka previazanost'!T30)/'Celkova previazanost'!$BB30</f>
        <v>1.4742001047269439E-2</v>
      </c>
      <c r="U30" s="243">
        <f>('Norm. ekonomicka prieviazanost'!U30+'Norm. neekonomicka previazanost'!U30)/'Celkova previazanost'!$BB30</f>
        <v>1.0182070769217353E-2</v>
      </c>
      <c r="V30" s="243">
        <f>('Norm. ekonomicka prieviazanost'!V30+'Norm. neekonomicka previazanost'!V30)/'Celkova previazanost'!$BB30</f>
        <v>1.0752134714295097E-2</v>
      </c>
      <c r="W30" s="243">
        <f>('Norm. ekonomicka prieviazanost'!W30+'Norm. neekonomicka previazanost'!W30)/'Celkova previazanost'!$BB30</f>
        <v>9.6129750199018295E-3</v>
      </c>
      <c r="X30" s="243">
        <f>('Norm. ekonomicka prieviazanost'!X30+'Norm. neekonomicka previazanost'!X30)/'Celkova previazanost'!$BB30</f>
        <v>8.746287453037082E-3</v>
      </c>
      <c r="Y30" s="243">
        <f>('Norm. ekonomicka prieviazanost'!Y30+'Norm. neekonomicka previazanost'!Y30)/'Celkova previazanost'!$BB30</f>
        <v>1.5594569800799391E-2</v>
      </c>
      <c r="Z30" s="243">
        <f>('Norm. ekonomicka prieviazanost'!Z30+'Norm. neekonomicka previazanost'!Z30)/'Celkova previazanost'!$BB30</f>
        <v>6.6026297374470995E-3</v>
      </c>
      <c r="AA30" s="243">
        <f>('Norm. ekonomicka prieviazanost'!AA30+'Norm. neekonomicka previazanost'!AA30)/'Celkova previazanost'!$BB30</f>
        <v>9.9974103115678479E-3</v>
      </c>
      <c r="AB30" s="243">
        <f>('Norm. ekonomicka prieviazanost'!AB30+'Norm. neekonomicka previazanost'!AB30)/'Celkova previazanost'!$BB30</f>
        <v>3.7576561936620576E-3</v>
      </c>
      <c r="AC30" s="243">
        <f>('Norm. ekonomicka prieviazanost'!AC30+'Norm. neekonomicka previazanost'!AC30)/'Celkova previazanost'!$BB30</f>
        <v>0.12081458061139154</v>
      </c>
      <c r="AD30" s="242">
        <f>('Norm. ekonomicka prieviazanost'!AD30+'Norm. neekonomicka previazanost'!AD30)/'Celkova previazanost'!$BB30</f>
        <v>0</v>
      </c>
      <c r="AE30" s="243">
        <f>('Norm. ekonomicka prieviazanost'!AE30+'Norm. neekonomicka previazanost'!AE30)/'Celkova previazanost'!$BB30</f>
        <v>1.3180031225798588E-2</v>
      </c>
      <c r="AF30" s="243">
        <f>('Norm. ekonomicka prieviazanost'!AF30+'Norm. neekonomicka previazanost'!AF30)/'Celkova previazanost'!$BB30</f>
        <v>1.8107315753145992E-2</v>
      </c>
      <c r="AG30" s="243">
        <f>('Norm. ekonomicka prieviazanost'!AG30+'Norm. neekonomicka previazanost'!AG30)/'Celkova previazanost'!$BB30</f>
        <v>6.0589386266047384E-3</v>
      </c>
      <c r="AH30" s="243">
        <f>('Norm. ekonomicka prieviazanost'!AH30+'Norm. neekonomicka previazanost'!AH30)/'Celkova previazanost'!$BB30</f>
        <v>3.8631228014648404E-2</v>
      </c>
      <c r="AI30" s="243">
        <f>('Norm. ekonomicka prieviazanost'!AI30+'Norm. neekonomicka previazanost'!AI30)/'Celkova previazanost'!$BB30</f>
        <v>2.2024595052964724E-2</v>
      </c>
      <c r="AJ30" s="243">
        <f>('Norm. ekonomicka prieviazanost'!AJ30+'Norm. neekonomicka previazanost'!AJ30)/'Celkova previazanost'!$BB30</f>
        <v>4.3946384034342116E-3</v>
      </c>
      <c r="AK30" s="243">
        <f>('Norm. ekonomicka prieviazanost'!AK30+'Norm. neekonomicka previazanost'!AK30)/'Celkova previazanost'!$BB30</f>
        <v>4.6792632468385324E-2</v>
      </c>
      <c r="AL30" s="243">
        <f>('Norm. ekonomicka prieviazanost'!AL30+'Norm. neekonomicka previazanost'!AL30)/'Celkova previazanost'!$BB30</f>
        <v>9.9015661202307963E-3</v>
      </c>
      <c r="AM30" s="243">
        <f>('Norm. ekonomicka prieviazanost'!AM30+'Norm. neekonomicka previazanost'!AM30)/'Celkova previazanost'!$BB30</f>
        <v>1.7260372204540346E-2</v>
      </c>
      <c r="AN30" s="243">
        <f>('Norm. ekonomicka prieviazanost'!AN30+'Norm. neekonomicka previazanost'!AN30)/'Celkova previazanost'!$BB30</f>
        <v>1.3399751033019503E-2</v>
      </c>
      <c r="AO30" s="243">
        <f>('Norm. ekonomicka prieviazanost'!AO30+'Norm. neekonomicka previazanost'!AO30)/'Celkova previazanost'!$BB30</f>
        <v>3.7666842153963209E-2</v>
      </c>
      <c r="AP30" s="243">
        <f>('Norm. ekonomicka prieviazanost'!AP30+'Norm. neekonomicka previazanost'!AP30)/'Celkova previazanost'!$BB30</f>
        <v>2.173398443538584E-2</v>
      </c>
      <c r="AQ30" s="243">
        <f>('Norm. ekonomicka prieviazanost'!AQ30+'Norm. neekonomicka previazanost'!AQ30)/'Celkova previazanost'!$BB30</f>
        <v>1.5289073279665626E-2</v>
      </c>
      <c r="AR30" s="243">
        <f>('Norm. ekonomicka prieviazanost'!AR30+'Norm. neekonomicka previazanost'!AR30)/'Celkova previazanost'!$BB30</f>
        <v>2.6824147431331307E-2</v>
      </c>
      <c r="AS30" s="243">
        <f>('Norm. ekonomicka prieviazanost'!AS30+'Norm. neekonomicka previazanost'!AS30)/'Celkova previazanost'!$BB30</f>
        <v>1.8124602376058264E-2</v>
      </c>
      <c r="AT30" s="243">
        <f>('Norm. ekonomicka prieviazanost'!AT30+'Norm. neekonomicka previazanost'!AT30)/'Celkova previazanost'!$BB30</f>
        <v>1.2810649697322202E-2</v>
      </c>
      <c r="AU30" s="243">
        <f>('Norm. ekonomicka prieviazanost'!AU30+'Norm. neekonomicka previazanost'!AU30)/'Celkova previazanost'!$BB30</f>
        <v>1.7663624170197817E-2</v>
      </c>
      <c r="AV30" s="243">
        <f>('Norm. ekonomicka prieviazanost'!AV30+'Norm. neekonomicka previazanost'!AV30)/'Celkova previazanost'!$BB30</f>
        <v>1.5638254330222028E-2</v>
      </c>
      <c r="AW30" s="243">
        <f>('Norm. ekonomicka prieviazanost'!AW30+'Norm. neekonomicka previazanost'!AW30)/'Celkova previazanost'!$BB30</f>
        <v>3.4313921466360447E-2</v>
      </c>
      <c r="AX30" s="243">
        <f>('Norm. ekonomicka prieviazanost'!AX30+'Norm. neekonomicka previazanost'!AX30)/'Celkova previazanost'!$BB30</f>
        <v>2.1861879855325554E-2</v>
      </c>
      <c r="AY30" s="243">
        <f>('Norm. ekonomicka prieviazanost'!AY30+'Norm. neekonomicka previazanost'!AY30)/'Celkova previazanost'!$BB30</f>
        <v>1.6436740734729248E-2</v>
      </c>
      <c r="AZ30" s="243">
        <f>('Norm. ekonomicka prieviazanost'!AZ30+'Norm. neekonomicka previazanost'!AZ30)/'Celkova previazanost'!$BB30</f>
        <v>2.8236413647170985E-2</v>
      </c>
      <c r="BB30" s="244">
        <f t="shared" si="0"/>
        <v>0.99999999999999956</v>
      </c>
    </row>
    <row r="31" spans="1:54" ht="14.25" customHeight="1" x14ac:dyDescent="0.25">
      <c r="A31" s="246" t="s">
        <v>34</v>
      </c>
      <c r="B31" s="243">
        <f>('Norm. ekonomicka prieviazanost'!B31+'Norm. neekonomicka previazanost'!B31)/'Celkova previazanost'!$BB31</f>
        <v>7.3737491437777542E-3</v>
      </c>
      <c r="C31" s="243">
        <f>('Norm. ekonomicka prieviazanost'!C31+'Norm. neekonomicka previazanost'!C31)/'Celkova previazanost'!$BB31</f>
        <v>6.8806350190389783E-3</v>
      </c>
      <c r="D31" s="243">
        <f>('Norm. ekonomicka prieviazanost'!D31+'Norm. neekonomicka previazanost'!D31)/'Celkova previazanost'!$BB31</f>
        <v>9.247264260464556E-3</v>
      </c>
      <c r="E31" s="243">
        <f>('Norm. ekonomicka prieviazanost'!E31+'Norm. neekonomicka previazanost'!E31)/'Celkova previazanost'!$BB31</f>
        <v>7.1006418257293674E-2</v>
      </c>
      <c r="F31" s="243">
        <f>('Norm. ekonomicka prieviazanost'!F31+'Norm. neekonomicka previazanost'!F31)/'Celkova previazanost'!$BB31</f>
        <v>1.1562903203679449E-2</v>
      </c>
      <c r="G31" s="243">
        <f>('Norm. ekonomicka prieviazanost'!G31+'Norm. neekonomicka previazanost'!G31)/'Celkova previazanost'!$BB31</f>
        <v>1.0751092582792032E-2</v>
      </c>
      <c r="H31" s="243">
        <f>('Norm. ekonomicka prieviazanost'!H31+'Norm. neekonomicka previazanost'!H31)/'Celkova previazanost'!$BB31</f>
        <v>1.8639471785459553E-2</v>
      </c>
      <c r="I31" s="243">
        <f>('Norm. ekonomicka prieviazanost'!I31+'Norm. neekonomicka previazanost'!I31)/'Celkova previazanost'!$BB31</f>
        <v>6.8163158313523618E-3</v>
      </c>
      <c r="J31" s="243">
        <f>('Norm. ekonomicka prieviazanost'!J31+'Norm. neekonomicka previazanost'!J31)/'Celkova previazanost'!$BB31</f>
        <v>1.9050315886078601E-2</v>
      </c>
      <c r="K31" s="243">
        <f>('Norm. ekonomicka prieviazanost'!K31+'Norm. neekonomicka previazanost'!K31)/'Celkova previazanost'!$BB31</f>
        <v>2.0315135675965112E-2</v>
      </c>
      <c r="L31" s="243">
        <f>('Norm. ekonomicka prieviazanost'!L31+'Norm. neekonomicka previazanost'!L31)/'Celkova previazanost'!$BB31</f>
        <v>9.0701912662682991E-3</v>
      </c>
      <c r="M31" s="243">
        <f>('Norm. ekonomicka prieviazanost'!M31+'Norm. neekonomicka previazanost'!M31)/'Celkova previazanost'!$BB31</f>
        <v>1.399937150049493E-2</v>
      </c>
      <c r="N31" s="243">
        <f>('Norm. ekonomicka prieviazanost'!N31+'Norm. neekonomicka previazanost'!N31)/'Celkova previazanost'!$BB31</f>
        <v>7.4265395813055482E-2</v>
      </c>
      <c r="O31" s="243">
        <f>('Norm. ekonomicka prieviazanost'!O31+'Norm. neekonomicka previazanost'!O31)/'Celkova previazanost'!$BB31</f>
        <v>1.3538421468273845E-2</v>
      </c>
      <c r="P31" s="243">
        <f>('Norm. ekonomicka prieviazanost'!P31+'Norm. neekonomicka previazanost'!P31)/'Celkova previazanost'!$BB31</f>
        <v>6.0445965391212157E-2</v>
      </c>
      <c r="Q31" s="243">
        <f>('Norm. ekonomicka prieviazanost'!Q31+'Norm. neekonomicka previazanost'!Q31)/'Celkova previazanost'!$BB31</f>
        <v>1.1229302909260741E-2</v>
      </c>
      <c r="R31" s="243">
        <f>('Norm. ekonomicka prieviazanost'!R31+'Norm. neekonomicka previazanost'!R31)/'Celkova previazanost'!$BB31</f>
        <v>1.8505130534629557E-2</v>
      </c>
      <c r="S31" s="243">
        <f>('Norm. ekonomicka prieviazanost'!S31+'Norm. neekonomicka previazanost'!S31)/'Celkova previazanost'!$BB31</f>
        <v>7.553897392527497E-3</v>
      </c>
      <c r="T31" s="243">
        <f>('Norm. ekonomicka prieviazanost'!T31+'Norm. neekonomicka previazanost'!T31)/'Celkova previazanost'!$BB31</f>
        <v>1.8534758354513819E-2</v>
      </c>
      <c r="U31" s="243">
        <f>('Norm. ekonomicka prieviazanost'!U31+'Norm. neekonomicka previazanost'!U31)/'Celkova previazanost'!$BB31</f>
        <v>8.1641242687810495E-3</v>
      </c>
      <c r="V31" s="243">
        <f>('Norm. ekonomicka prieviazanost'!V31+'Norm. neekonomicka previazanost'!V31)/'Celkova previazanost'!$BB31</f>
        <v>1.5042605935925902E-2</v>
      </c>
      <c r="W31" s="243">
        <f>('Norm. ekonomicka prieviazanost'!W31+'Norm. neekonomicka previazanost'!W31)/'Celkova previazanost'!$BB31</f>
        <v>1.2073129873460143E-2</v>
      </c>
      <c r="X31" s="243">
        <f>('Norm. ekonomicka prieviazanost'!X31+'Norm. neekonomicka previazanost'!X31)/'Celkova previazanost'!$BB31</f>
        <v>9.4309045383597963E-3</v>
      </c>
      <c r="Y31" s="243">
        <f>('Norm. ekonomicka prieviazanost'!Y31+'Norm. neekonomicka previazanost'!Y31)/'Celkova previazanost'!$BB31</f>
        <v>1.4190862818492848E-2</v>
      </c>
      <c r="Z31" s="243">
        <f>('Norm. ekonomicka prieviazanost'!Z31+'Norm. neekonomicka previazanost'!Z31)/'Celkova previazanost'!$BB31</f>
        <v>6.7951403117875522E-3</v>
      </c>
      <c r="AA31" s="243">
        <f>('Norm. ekonomicka prieviazanost'!AA31+'Norm. neekonomicka previazanost'!AA31)/'Celkova previazanost'!$BB31</f>
        <v>9.1652598065914241E-3</v>
      </c>
      <c r="AB31" s="243">
        <f>('Norm. ekonomicka prieviazanost'!AB31+'Norm. neekonomicka previazanost'!AB31)/'Celkova previazanost'!$BB31</f>
        <v>5.6987936118270471E-3</v>
      </c>
      <c r="AC31" s="243">
        <f>('Norm. ekonomicka prieviazanost'!AC31+'Norm. neekonomicka previazanost'!AC31)/'Celkova previazanost'!$BB31</f>
        <v>1.2174617200573529E-2</v>
      </c>
      <c r="AD31" s="243">
        <f>('Norm. ekonomicka prieviazanost'!AD31+'Norm. neekonomicka previazanost'!AD31)/'Celkova previazanost'!$BB31</f>
        <v>9.2940433582306605E-3</v>
      </c>
      <c r="AE31" s="242">
        <f>('Norm. ekonomicka prieviazanost'!AE31+'Norm. neekonomicka previazanost'!AE31)/'Celkova previazanost'!$BB31</f>
        <v>0</v>
      </c>
      <c r="AF31" s="243">
        <f>('Norm. ekonomicka prieviazanost'!AF31+'Norm. neekonomicka previazanost'!AF31)/'Celkova previazanost'!$BB31</f>
        <v>1.574894256911559E-2</v>
      </c>
      <c r="AG31" s="243">
        <f>('Norm. ekonomicka prieviazanost'!AG31+'Norm. neekonomicka previazanost'!AG31)/'Celkova previazanost'!$BB31</f>
        <v>1.0068443845930255E-2</v>
      </c>
      <c r="AH31" s="243">
        <f>('Norm. ekonomicka prieviazanost'!AH31+'Norm. neekonomicka previazanost'!AH31)/'Celkova previazanost'!$BB31</f>
        <v>8.4043804645939177E-2</v>
      </c>
      <c r="AI31" s="243">
        <f>('Norm. ekonomicka prieviazanost'!AI31+'Norm. neekonomicka previazanost'!AI31)/'Celkova previazanost'!$BB31</f>
        <v>1.5221668437156116E-2</v>
      </c>
      <c r="AJ31" s="243">
        <f>('Norm. ekonomicka prieviazanost'!AJ31+'Norm. neekonomicka previazanost'!AJ31)/'Celkova previazanost'!$BB31</f>
        <v>5.3920896513952425E-3</v>
      </c>
      <c r="AK31" s="243">
        <f>('Norm. ekonomicka prieviazanost'!AK31+'Norm. neekonomicka previazanost'!AK31)/'Celkova previazanost'!$BB31</f>
        <v>2.1741031554946534E-2</v>
      </c>
      <c r="AL31" s="243">
        <f>('Norm. ekonomicka prieviazanost'!AL31+'Norm. neekonomicka previazanost'!AL31)/'Celkova previazanost'!$BB31</f>
        <v>2.0194483607483635E-2</v>
      </c>
      <c r="AM31" s="243">
        <f>('Norm. ekonomicka prieviazanost'!AM31+'Norm. neekonomicka previazanost'!AM31)/'Celkova previazanost'!$BB31</f>
        <v>2.8095987926432864E-2</v>
      </c>
      <c r="AN31" s="243">
        <f>('Norm. ekonomicka prieviazanost'!AN31+'Norm. neekonomicka previazanost'!AN31)/'Celkova previazanost'!$BB31</f>
        <v>1.5680447445911759E-2</v>
      </c>
      <c r="AO31" s="243">
        <f>('Norm. ekonomicka prieviazanost'!AO31+'Norm. neekonomicka previazanost'!AO31)/'Celkova previazanost'!$BB31</f>
        <v>1.3315317892697019E-2</v>
      </c>
      <c r="AP31" s="243">
        <f>('Norm. ekonomicka prieviazanost'!AP31+'Norm. neekonomicka previazanost'!AP31)/'Celkova previazanost'!$BB31</f>
        <v>1.3249159450338705E-2</v>
      </c>
      <c r="AQ31" s="243">
        <f>('Norm. ekonomicka prieviazanost'!AQ31+'Norm. neekonomicka previazanost'!AQ31)/'Celkova previazanost'!$BB31</f>
        <v>1.3379530966297657E-2</v>
      </c>
      <c r="AR31" s="243">
        <f>('Norm. ekonomicka prieviazanost'!AR31+'Norm. neekonomicka previazanost'!AR31)/'Celkova previazanost'!$BB31</f>
        <v>4.3291681075913059E-2</v>
      </c>
      <c r="AS31" s="243">
        <f>('Norm. ekonomicka prieviazanost'!AS31+'Norm. neekonomicka previazanost'!AS31)/'Celkova previazanost'!$BB31</f>
        <v>2.4578399582023618E-2</v>
      </c>
      <c r="AT31" s="243">
        <f>('Norm. ekonomicka prieviazanost'!AT31+'Norm. neekonomicka previazanost'!AT31)/'Celkova previazanost'!$BB31</f>
        <v>9.8682418455585275E-3</v>
      </c>
      <c r="AU31" s="243">
        <f>('Norm. ekonomicka prieviazanost'!AU31+'Norm. neekonomicka previazanost'!AU31)/'Celkova previazanost'!$BB31</f>
        <v>3.0219382587357901E-2</v>
      </c>
      <c r="AV31" s="243">
        <f>('Norm. ekonomicka prieviazanost'!AV31+'Norm. neekonomicka previazanost'!AV31)/'Celkova previazanost'!$BB31</f>
        <v>3.8188076228223539E-2</v>
      </c>
      <c r="AW31" s="243">
        <f>('Norm. ekonomicka prieviazanost'!AW31+'Norm. neekonomicka previazanost'!AW31)/'Celkova previazanost'!$BB31</f>
        <v>2.3048694130310531E-2</v>
      </c>
      <c r="AX31" s="243">
        <f>('Norm. ekonomicka prieviazanost'!AX31+'Norm. neekonomicka previazanost'!AX31)/'Celkova previazanost'!$BB31</f>
        <v>3.7950603341993586E-2</v>
      </c>
      <c r="AY31" s="243">
        <f>('Norm. ekonomicka prieviazanost'!AY31+'Norm. neekonomicka previazanost'!AY31)/'Celkova previazanost'!$BB31</f>
        <v>1.5995841173923955E-2</v>
      </c>
      <c r="AZ31" s="243">
        <f>('Norm. ekonomicka prieviazanost'!AZ31+'Norm. neekonomicka previazanost'!AZ31)/'Celkova previazanost'!$BB31</f>
        <v>9.9129540408822905E-3</v>
      </c>
      <c r="BB31" s="244">
        <f t="shared" si="0"/>
        <v>1</v>
      </c>
    </row>
    <row r="32" spans="1:54" ht="14.25" customHeight="1" x14ac:dyDescent="0.25">
      <c r="A32" s="246" t="s">
        <v>35</v>
      </c>
      <c r="B32" s="243">
        <f>('Norm. ekonomicka prieviazanost'!B32+'Norm. neekonomicka previazanost'!B32)/'Celkova previazanost'!$BB32</f>
        <v>1.2740707999752153E-2</v>
      </c>
      <c r="C32" s="243">
        <f>('Norm. ekonomicka prieviazanost'!C32+'Norm. neekonomicka previazanost'!C32)/'Celkova previazanost'!$BB32</f>
        <v>6.6136476726998874E-3</v>
      </c>
      <c r="D32" s="243">
        <f>('Norm. ekonomicka prieviazanost'!D32+'Norm. neekonomicka previazanost'!D32)/'Celkova previazanost'!$BB32</f>
        <v>7.1386587590882098E-3</v>
      </c>
      <c r="E32" s="243">
        <f>('Norm. ekonomicka prieviazanost'!E32+'Norm. neekonomicka previazanost'!E32)/'Celkova previazanost'!$BB32</f>
        <v>2.1365079967063577E-2</v>
      </c>
      <c r="F32" s="243">
        <f>('Norm. ekonomicka prieviazanost'!F32+'Norm. neekonomicka previazanost'!F32)/'Celkova previazanost'!$BB32</f>
        <v>7.6068232975334627E-3</v>
      </c>
      <c r="G32" s="243">
        <f>('Norm. ekonomicka prieviazanost'!G32+'Norm. neekonomicka previazanost'!G32)/'Celkova previazanost'!$BB32</f>
        <v>1.8834154709238382E-2</v>
      </c>
      <c r="H32" s="243">
        <f>('Norm. ekonomicka prieviazanost'!H32+'Norm. neekonomicka previazanost'!H32)/'Celkova previazanost'!$BB32</f>
        <v>3.2646427589295757E-2</v>
      </c>
      <c r="I32" s="243">
        <f>('Norm. ekonomicka prieviazanost'!I32+'Norm. neekonomicka previazanost'!I32)/'Celkova previazanost'!$BB32</f>
        <v>4.6064169694997187E-3</v>
      </c>
      <c r="J32" s="243">
        <f>('Norm. ekonomicka prieviazanost'!J32+'Norm. neekonomicka previazanost'!J32)/'Celkova previazanost'!$BB32</f>
        <v>2.3082309615501621E-2</v>
      </c>
      <c r="K32" s="243">
        <f>('Norm. ekonomicka prieviazanost'!K32+'Norm. neekonomicka previazanost'!K32)/'Celkova previazanost'!$BB32</f>
        <v>1.5395750517384987E-2</v>
      </c>
      <c r="L32" s="243">
        <f>('Norm. ekonomicka prieviazanost'!L32+'Norm. neekonomicka previazanost'!L32)/'Celkova previazanost'!$BB32</f>
        <v>1.424110782084418E-2</v>
      </c>
      <c r="M32" s="243">
        <f>('Norm. ekonomicka prieviazanost'!M32+'Norm. neekonomicka previazanost'!M32)/'Celkova previazanost'!$BB32</f>
        <v>1.558363592836956E-2</v>
      </c>
      <c r="N32" s="243">
        <f>('Norm. ekonomicka prieviazanost'!N32+'Norm. neekonomicka previazanost'!N32)/'Celkova previazanost'!$BB32</f>
        <v>2.7161570099014487E-2</v>
      </c>
      <c r="O32" s="243">
        <f>('Norm. ekonomicka prieviazanost'!O32+'Norm. neekonomicka previazanost'!O32)/'Celkova previazanost'!$BB32</f>
        <v>1.4129378058327192E-2</v>
      </c>
      <c r="P32" s="243">
        <f>('Norm. ekonomicka prieviazanost'!P32+'Norm. neekonomicka previazanost'!P32)/'Celkova previazanost'!$BB32</f>
        <v>2.6485654114056827E-2</v>
      </c>
      <c r="Q32" s="243">
        <f>('Norm. ekonomicka prieviazanost'!Q32+'Norm. neekonomicka previazanost'!Q32)/'Celkova previazanost'!$BB32</f>
        <v>3.4171422198221821E-2</v>
      </c>
      <c r="R32" s="243">
        <f>('Norm. ekonomicka prieviazanost'!R32+'Norm. neekonomicka previazanost'!R32)/'Celkova previazanost'!$BB32</f>
        <v>8.9131155104823674E-3</v>
      </c>
      <c r="S32" s="243">
        <f>('Norm. ekonomicka prieviazanost'!S32+'Norm. neekonomicka previazanost'!S32)/'Celkova previazanost'!$BB32</f>
        <v>6.2757348840503224E-3</v>
      </c>
      <c r="T32" s="243">
        <f>('Norm. ekonomicka prieviazanost'!T32+'Norm. neekonomicka previazanost'!T32)/'Celkova previazanost'!$BB32</f>
        <v>1.1668412402813402E-2</v>
      </c>
      <c r="U32" s="243">
        <f>('Norm. ekonomicka prieviazanost'!U32+'Norm. neekonomicka previazanost'!U32)/'Celkova previazanost'!$BB32</f>
        <v>6.7285669734945663E-3</v>
      </c>
      <c r="V32" s="243">
        <f>('Norm. ekonomicka prieviazanost'!V32+'Norm. neekonomicka previazanost'!V32)/'Celkova previazanost'!$BB32</f>
        <v>1.0156597401502602E-2</v>
      </c>
      <c r="W32" s="243">
        <f>('Norm. ekonomicka prieviazanost'!W32+'Norm. neekonomicka previazanost'!W32)/'Celkova previazanost'!$BB32</f>
        <v>1.3279400937131435E-2</v>
      </c>
      <c r="X32" s="243">
        <f>('Norm. ekonomicka prieviazanost'!X32+'Norm. neekonomicka previazanost'!X32)/'Celkova previazanost'!$BB32</f>
        <v>6.6346518641851558E-3</v>
      </c>
      <c r="Y32" s="243">
        <f>('Norm. ekonomicka prieviazanost'!Y32+'Norm. neekonomicka previazanost'!Y32)/'Celkova previazanost'!$BB32</f>
        <v>8.1846270199524215E-3</v>
      </c>
      <c r="Z32" s="243">
        <f>('Norm. ekonomicka prieviazanost'!Z32+'Norm. neekonomicka previazanost'!Z32)/'Celkova previazanost'!$BB32</f>
        <v>4.5061628057308303E-3</v>
      </c>
      <c r="AA32" s="243">
        <f>('Norm. ekonomicka prieviazanost'!AA32+'Norm. neekonomicka previazanost'!AA32)/'Celkova previazanost'!$BB32</f>
        <v>1.2515682504164393E-2</v>
      </c>
      <c r="AB32" s="243">
        <f>('Norm. ekonomicka prieviazanost'!AB32+'Norm. neekonomicka previazanost'!AB32)/'Celkova previazanost'!$BB32</f>
        <v>3.232121586818753E-3</v>
      </c>
      <c r="AC32" s="243">
        <f>('Norm. ekonomicka prieviazanost'!AC32+'Norm. neekonomicka previazanost'!AC32)/'Celkova previazanost'!$BB32</f>
        <v>1.3235973933108276E-2</v>
      </c>
      <c r="AD32" s="243">
        <f>('Norm. ekonomicka prieviazanost'!AD32+'Norm. neekonomicka previazanost'!AD32)/'Celkova previazanost'!$BB32</f>
        <v>1.1210443114346325E-2</v>
      </c>
      <c r="AE32" s="243">
        <f>('Norm. ekonomicka prieviazanost'!AE32+'Norm. neekonomicka previazanost'!AE32)/'Celkova previazanost'!$BB32</f>
        <v>1.3248141222413938E-2</v>
      </c>
      <c r="AF32" s="242">
        <f>('Norm. ekonomicka prieviazanost'!AF32+'Norm. neekonomicka previazanost'!AF32)/'Celkova previazanost'!$BB32</f>
        <v>0</v>
      </c>
      <c r="AG32" s="243">
        <f>('Norm. ekonomicka prieviazanost'!AG32+'Norm. neekonomicka previazanost'!AG32)/'Celkova previazanost'!$BB32</f>
        <v>1.0722405470131082E-2</v>
      </c>
      <c r="AH32" s="243">
        <f>('Norm. ekonomicka prieviazanost'!AH32+'Norm. neekonomicka previazanost'!AH32)/'Celkova previazanost'!$BB32</f>
        <v>6.3763155599241672E-2</v>
      </c>
      <c r="AI32" s="243">
        <f>('Norm. ekonomicka prieviazanost'!AI32+'Norm. neekonomicka previazanost'!AI32)/'Celkova previazanost'!$BB32</f>
        <v>1.4219814505146852E-2</v>
      </c>
      <c r="AJ32" s="243">
        <f>('Norm. ekonomicka prieviazanost'!AJ32+'Norm. neekonomicka previazanost'!AJ32)/'Celkova previazanost'!$BB32</f>
        <v>3.6704038362209918E-3</v>
      </c>
      <c r="AK32" s="243">
        <f>('Norm. ekonomicka prieviazanost'!AK32+'Norm. neekonomicka previazanost'!AK32)/'Celkova previazanost'!$BB32</f>
        <v>3.2166723308132014E-2</v>
      </c>
      <c r="AL32" s="243">
        <f>('Norm. ekonomicka prieviazanost'!AL32+'Norm. neekonomicka previazanost'!AL32)/'Celkova previazanost'!$BB32</f>
        <v>1.1101699828552389E-2</v>
      </c>
      <c r="AM32" s="243">
        <f>('Norm. ekonomicka prieviazanost'!AM32+'Norm. neekonomicka previazanost'!AM32)/'Celkova previazanost'!$BB32</f>
        <v>4.9440638255103725E-2</v>
      </c>
      <c r="AN32" s="243">
        <f>('Norm. ekonomicka prieviazanost'!AN32+'Norm. neekonomicka previazanost'!AN32)/'Celkova previazanost'!$BB32</f>
        <v>5.1871670990610443E-2</v>
      </c>
      <c r="AO32" s="243">
        <f>('Norm. ekonomicka prieviazanost'!AO32+'Norm. neekonomicka previazanost'!AO32)/'Celkova previazanost'!$BB32</f>
        <v>1.9003107169632792E-2</v>
      </c>
      <c r="AP32" s="243">
        <f>('Norm. ekonomicka prieviazanost'!AP32+'Norm. neekonomicka previazanost'!AP32)/'Celkova previazanost'!$BB32</f>
        <v>7.2369146694064024E-2</v>
      </c>
      <c r="AQ32" s="243">
        <f>('Norm. ekonomicka prieviazanost'!AQ32+'Norm. neekonomicka previazanost'!AQ32)/'Celkova previazanost'!$BB32</f>
        <v>3.9064593561694193E-2</v>
      </c>
      <c r="AR32" s="243">
        <f>('Norm. ekonomicka prieviazanost'!AR32+'Norm. neekonomicka previazanost'!AR32)/'Celkova previazanost'!$BB32</f>
        <v>2.2014487735033762E-2</v>
      </c>
      <c r="AS32" s="243">
        <f>('Norm. ekonomicka prieviazanost'!AS32+'Norm. neekonomicka previazanost'!AS32)/'Celkova previazanost'!$BB32</f>
        <v>1.9611690405709342E-2</v>
      </c>
      <c r="AT32" s="243">
        <f>('Norm. ekonomicka prieviazanost'!AT32+'Norm. neekonomicka previazanost'!AT32)/'Celkova previazanost'!$BB32</f>
        <v>4.4178791523812697E-2</v>
      </c>
      <c r="AU32" s="243">
        <f>('Norm. ekonomicka prieviazanost'!AU32+'Norm. neekonomicka previazanost'!AU32)/'Celkova previazanost'!$BB32</f>
        <v>2.039570830763817E-2</v>
      </c>
      <c r="AV32" s="243">
        <f>('Norm. ekonomicka prieviazanost'!AV32+'Norm. neekonomicka previazanost'!AV32)/'Celkova previazanost'!$BB32</f>
        <v>1.8495968251271921E-2</v>
      </c>
      <c r="AW32" s="243">
        <f>('Norm. ekonomicka prieviazanost'!AW32+'Norm. neekonomicka previazanost'!AW32)/'Celkova previazanost'!$BB32</f>
        <v>1.7346288788758386E-2</v>
      </c>
      <c r="AX32" s="243">
        <f>('Norm. ekonomicka prieviazanost'!AX32+'Norm. neekonomicka previazanost'!AX32)/'Celkova previazanost'!$BB32</f>
        <v>3.0888404205604791E-2</v>
      </c>
      <c r="AY32" s="243">
        <f>('Norm. ekonomicka prieviazanost'!AY32+'Norm. neekonomicka previazanost'!AY32)/'Celkova previazanost'!$BB32</f>
        <v>1.7856694591571059E-2</v>
      </c>
      <c r="AZ32" s="243">
        <f>('Norm. ekonomicka prieviazanost'!AZ32+'Norm. neekonomicka previazanost'!AZ32)/'Celkova previazanost'!$BB32</f>
        <v>3.0226229495983269E-2</v>
      </c>
      <c r="BB32" s="244">
        <f t="shared" si="0"/>
        <v>1</v>
      </c>
    </row>
    <row r="33" spans="1:54" ht="14.25" customHeight="1" x14ac:dyDescent="0.25">
      <c r="A33" s="246" t="s">
        <v>36</v>
      </c>
      <c r="B33" s="243">
        <f>('Norm. ekonomicka prieviazanost'!B33+'Norm. neekonomicka previazanost'!B33)/'Celkova previazanost'!$BB33</f>
        <v>7.5938014086283923E-3</v>
      </c>
      <c r="C33" s="243">
        <f>('Norm. ekonomicka prieviazanost'!C33+'Norm. neekonomicka previazanost'!C33)/'Celkova previazanost'!$BB33</f>
        <v>2.4984524806748738E-2</v>
      </c>
      <c r="D33" s="243">
        <f>('Norm. ekonomicka prieviazanost'!D33+'Norm. neekonomicka previazanost'!D33)/'Celkova previazanost'!$BB33</f>
        <v>1.3762783277037826E-2</v>
      </c>
      <c r="E33" s="243">
        <f>('Norm. ekonomicka prieviazanost'!E33+'Norm. neekonomicka previazanost'!E33)/'Celkova previazanost'!$BB33</f>
        <v>1.9500068155460407E-2</v>
      </c>
      <c r="F33" s="243">
        <f>('Norm. ekonomicka prieviazanost'!F33+'Norm. neekonomicka previazanost'!F33)/'Celkova previazanost'!$BB33</f>
        <v>3.0663536564829504E-2</v>
      </c>
      <c r="G33" s="243">
        <f>('Norm. ekonomicka prieviazanost'!G33+'Norm. neekonomicka previazanost'!G33)/'Celkova previazanost'!$BB33</f>
        <v>9.0690366011661281E-3</v>
      </c>
      <c r="H33" s="243">
        <f>('Norm. ekonomicka prieviazanost'!H33+'Norm. neekonomicka previazanost'!H33)/'Celkova previazanost'!$BB33</f>
        <v>1.4175032033482693E-2</v>
      </c>
      <c r="I33" s="243">
        <f>('Norm. ekonomicka prieviazanost'!I33+'Norm. neekonomicka previazanost'!I33)/'Celkova previazanost'!$BB33</f>
        <v>2.6848762860211123E-2</v>
      </c>
      <c r="J33" s="243">
        <f>('Norm. ekonomicka prieviazanost'!J33+'Norm. neekonomicka previazanost'!J33)/'Celkova previazanost'!$BB33</f>
        <v>4.6401487623778194E-2</v>
      </c>
      <c r="K33" s="243">
        <f>('Norm. ekonomicka prieviazanost'!K33+'Norm. neekonomicka previazanost'!K33)/'Celkova previazanost'!$BB33</f>
        <v>1.1870115883253124E-2</v>
      </c>
      <c r="L33" s="243">
        <f>('Norm. ekonomicka prieviazanost'!L33+'Norm. neekonomicka previazanost'!L33)/'Celkova previazanost'!$BB33</f>
        <v>9.831256349937036E-3</v>
      </c>
      <c r="M33" s="243">
        <f>('Norm. ekonomicka prieviazanost'!M33+'Norm. neekonomicka previazanost'!M33)/'Celkova previazanost'!$BB33</f>
        <v>1.1834524157105727E-2</v>
      </c>
      <c r="N33" s="243">
        <f>('Norm. ekonomicka prieviazanost'!N33+'Norm. neekonomicka previazanost'!N33)/'Celkova previazanost'!$BB33</f>
        <v>2.5082300440057916E-2</v>
      </c>
      <c r="O33" s="243">
        <f>('Norm. ekonomicka prieviazanost'!O33+'Norm. neekonomicka previazanost'!O33)/'Celkova previazanost'!$BB33</f>
        <v>9.5700558647906931E-3</v>
      </c>
      <c r="P33" s="243">
        <f>('Norm. ekonomicka prieviazanost'!P33+'Norm. neekonomicka previazanost'!P33)/'Celkova previazanost'!$BB33</f>
        <v>1.8464527345145171E-2</v>
      </c>
      <c r="Q33" s="243">
        <f>('Norm. ekonomicka prieviazanost'!Q33+'Norm. neekonomicka previazanost'!Q33)/'Celkova previazanost'!$BB33</f>
        <v>8.3175695376085969E-3</v>
      </c>
      <c r="R33" s="243">
        <f>('Norm. ekonomicka prieviazanost'!R33+'Norm. neekonomicka previazanost'!R33)/'Celkova previazanost'!$BB33</f>
        <v>2.0825256987112531E-2</v>
      </c>
      <c r="S33" s="243">
        <f>('Norm. ekonomicka prieviazanost'!S33+'Norm. neekonomicka previazanost'!S33)/'Celkova previazanost'!$BB33</f>
        <v>7.8515493387821683E-3</v>
      </c>
      <c r="T33" s="243">
        <f>('Norm. ekonomicka prieviazanost'!T33+'Norm. neekonomicka previazanost'!T33)/'Celkova previazanost'!$BB33</f>
        <v>1.5419091830515166E-2</v>
      </c>
      <c r="U33" s="243">
        <f>('Norm. ekonomicka prieviazanost'!U33+'Norm. neekonomicka previazanost'!U33)/'Celkova previazanost'!$BB33</f>
        <v>9.6205260928859046E-3</v>
      </c>
      <c r="V33" s="243">
        <f>('Norm. ekonomicka prieviazanost'!V33+'Norm. neekonomicka previazanost'!V33)/'Celkova previazanost'!$BB33</f>
        <v>1.1111095223376704E-2</v>
      </c>
      <c r="W33" s="243">
        <f>('Norm. ekonomicka prieviazanost'!W33+'Norm. neekonomicka previazanost'!W33)/'Celkova previazanost'!$BB33</f>
        <v>3.016471767054496E-2</v>
      </c>
      <c r="X33" s="243">
        <f>('Norm. ekonomicka prieviazanost'!X33+'Norm. neekonomicka previazanost'!X33)/'Celkova previazanost'!$BB33</f>
        <v>1.056201757007073E-2</v>
      </c>
      <c r="Y33" s="243">
        <f>('Norm. ekonomicka prieviazanost'!Y33+'Norm. neekonomicka previazanost'!Y33)/'Celkova previazanost'!$BB33</f>
        <v>4.6386267452513931E-2</v>
      </c>
      <c r="Z33" s="243">
        <f>('Norm. ekonomicka prieviazanost'!Z33+'Norm. neekonomicka previazanost'!Z33)/'Celkova previazanost'!$BB33</f>
        <v>8.2687770576751959E-3</v>
      </c>
      <c r="AA33" s="243">
        <f>('Norm. ekonomicka prieviazanost'!AA33+'Norm. neekonomicka previazanost'!AA33)/'Celkova previazanost'!$BB33</f>
        <v>2.6709641435046543E-2</v>
      </c>
      <c r="AB33" s="243">
        <f>('Norm. ekonomicka prieviazanost'!AB33+'Norm. neekonomicka previazanost'!AB33)/'Celkova previazanost'!$BB33</f>
        <v>3.2354769061741534E-2</v>
      </c>
      <c r="AC33" s="243">
        <f>('Norm. ekonomicka prieviazanost'!AC33+'Norm. neekonomicka previazanost'!AC33)/'Celkova previazanost'!$BB33</f>
        <v>8.5603107729815692E-3</v>
      </c>
      <c r="AD33" s="243">
        <f>('Norm. ekonomicka prieviazanost'!AD33+'Norm. neekonomicka previazanost'!AD33)/'Celkova previazanost'!$BB33</f>
        <v>8.2561043052819423E-3</v>
      </c>
      <c r="AE33" s="243">
        <f>('Norm. ekonomicka prieviazanost'!AE33+'Norm. neekonomicka previazanost'!AE33)/'Celkova previazanost'!$BB33</f>
        <v>1.4321646502018457E-2</v>
      </c>
      <c r="AF33" s="243">
        <f>('Norm. ekonomicka prieviazanost'!AF33+'Norm. neekonomicka previazanost'!AF33)/'Celkova previazanost'!$BB33</f>
        <v>1.348967232836637E-2</v>
      </c>
      <c r="AG33" s="242">
        <f>('Norm. ekonomicka prieviazanost'!AG33+'Norm. neekonomicka previazanost'!AG33)/'Celkova previazanost'!$BB33</f>
        <v>0</v>
      </c>
      <c r="AH33" s="243">
        <f>('Norm. ekonomicka prieviazanost'!AH33+'Norm. neekonomicka previazanost'!AH33)/'Celkova previazanost'!$BB33</f>
        <v>3.2443345768237368E-2</v>
      </c>
      <c r="AI33" s="243">
        <f>('Norm. ekonomicka prieviazanost'!AI33+'Norm. neekonomicka previazanost'!AI33)/'Celkova previazanost'!$BB33</f>
        <v>1.1094021870574554E-2</v>
      </c>
      <c r="AJ33" s="243">
        <f>('Norm. ekonomicka prieviazanost'!AJ33+'Norm. neekonomicka previazanost'!AJ33)/'Celkova previazanost'!$BB33</f>
        <v>1.0820953055332296E-2</v>
      </c>
      <c r="AK33" s="243">
        <f>('Norm. ekonomicka prieviazanost'!AK33+'Norm. neekonomicka previazanost'!AK33)/'Celkova previazanost'!$BB33</f>
        <v>1.3426787237010171E-2</v>
      </c>
      <c r="AL33" s="243">
        <f>('Norm. ekonomicka prieviazanost'!AL33+'Norm. neekonomicka previazanost'!AL33)/'Celkova previazanost'!$BB33</f>
        <v>1.8226761861499186E-2</v>
      </c>
      <c r="AM33" s="243">
        <f>('Norm. ekonomicka prieviazanost'!AM33+'Norm. neekonomicka previazanost'!AM33)/'Celkova previazanost'!$BB33</f>
        <v>1.4264956353051011E-2</v>
      </c>
      <c r="AN33" s="243">
        <f>('Norm. ekonomicka prieviazanost'!AN33+'Norm. neekonomicka previazanost'!AN33)/'Celkova previazanost'!$BB33</f>
        <v>1.2608505661415532E-2</v>
      </c>
      <c r="AO33" s="243">
        <f>('Norm. ekonomicka prieviazanost'!AO33+'Norm. neekonomicka previazanost'!AO33)/'Celkova previazanost'!$BB33</f>
        <v>1.535980723470259E-2</v>
      </c>
      <c r="AP33" s="243">
        <f>('Norm. ekonomicka prieviazanost'!AP33+'Norm. neekonomicka previazanost'!AP33)/'Celkova previazanost'!$BB33</f>
        <v>1.0368555723136256E-2</v>
      </c>
      <c r="AQ33" s="243">
        <f>('Norm. ekonomicka prieviazanost'!AQ33+'Norm. neekonomicka previazanost'!AQ33)/'Celkova previazanost'!$BB33</f>
        <v>9.3488437781468203E-3</v>
      </c>
      <c r="AR33" s="243">
        <f>('Norm. ekonomicka prieviazanost'!AR33+'Norm. neekonomicka previazanost'!AR33)/'Celkova previazanost'!$BB33</f>
        <v>1.9771795440478926E-2</v>
      </c>
      <c r="AS33" s="243">
        <f>('Norm. ekonomicka prieviazanost'!AS33+'Norm. neekonomicka previazanost'!AS33)/'Celkova previazanost'!$BB33</f>
        <v>0.15856395692047182</v>
      </c>
      <c r="AT33" s="243">
        <f>('Norm. ekonomicka prieviazanost'!AT33+'Norm. neekonomicka previazanost'!AT33)/'Celkova previazanost'!$BB33</f>
        <v>8.4308269280853523E-3</v>
      </c>
      <c r="AU33" s="243">
        <f>('Norm. ekonomicka prieviazanost'!AU33+'Norm. neekonomicka previazanost'!AU33)/'Celkova previazanost'!$BB33</f>
        <v>3.5300575844835452E-2</v>
      </c>
      <c r="AV33" s="243">
        <f>('Norm. ekonomicka prieviazanost'!AV33+'Norm. neekonomicka previazanost'!AV33)/'Celkova previazanost'!$BB33</f>
        <v>2.0350812954315713E-2</v>
      </c>
      <c r="AW33" s="243">
        <f>('Norm. ekonomicka prieviazanost'!AW33+'Norm. neekonomicka previazanost'!AW33)/'Celkova previazanost'!$BB33</f>
        <v>1.2813747611292545E-2</v>
      </c>
      <c r="AX33" s="243">
        <f>('Norm. ekonomicka prieviazanost'!AX33+'Norm. neekonomicka previazanost'!AX33)/'Celkova previazanost'!$BB33</f>
        <v>2.2275900190985361E-2</v>
      </c>
      <c r="AY33" s="243">
        <f>('Norm. ekonomicka prieviazanost'!AY33+'Norm. neekonomicka previazanost'!AY33)/'Celkova previazanost'!$BB33</f>
        <v>1.2928623296256565E-2</v>
      </c>
      <c r="AZ33" s="243">
        <f>('Norm. ekonomicka prieviazanost'!AZ33+'Norm. neekonomicka previazanost'!AZ33)/'Celkova previazanost'!$BB33</f>
        <v>9.7303957320174616E-3</v>
      </c>
      <c r="BB33" s="244">
        <f t="shared" si="0"/>
        <v>1</v>
      </c>
    </row>
    <row r="34" spans="1:54" ht="14.25" customHeight="1" x14ac:dyDescent="0.25">
      <c r="A34" s="246" t="s">
        <v>37</v>
      </c>
      <c r="B34" s="243">
        <f>('Norm. ekonomicka prieviazanost'!B34+'Norm. neekonomicka previazanost'!B34)/'Celkova previazanost'!$BB34</f>
        <v>7.5472732325504582E-3</v>
      </c>
      <c r="C34" s="243">
        <f>('Norm. ekonomicka prieviazanost'!C34+'Norm. neekonomicka previazanost'!C34)/'Celkova previazanost'!$BB34</f>
        <v>5.9201885758254471E-3</v>
      </c>
      <c r="D34" s="243">
        <f>('Norm. ekonomicka prieviazanost'!D34+'Norm. neekonomicka previazanost'!D34)/'Celkova previazanost'!$BB34</f>
        <v>1.0130112054560993E-2</v>
      </c>
      <c r="E34" s="243">
        <f>('Norm. ekonomicka prieviazanost'!E34+'Norm. neekonomicka previazanost'!E34)/'Celkova previazanost'!$BB34</f>
        <v>5.0816560330094435E-2</v>
      </c>
      <c r="F34" s="243">
        <f>('Norm. ekonomicka prieviazanost'!F34+'Norm. neekonomicka previazanost'!F34)/'Celkova previazanost'!$BB34</f>
        <v>1.0768000540274851E-2</v>
      </c>
      <c r="G34" s="243">
        <f>('Norm. ekonomicka prieviazanost'!G34+'Norm. neekonomicka previazanost'!G34)/'Celkova previazanost'!$BB34</f>
        <v>1.1297053402236809E-2</v>
      </c>
      <c r="H34" s="243">
        <f>('Norm. ekonomicka prieviazanost'!H34+'Norm. neekonomicka previazanost'!H34)/'Celkova previazanost'!$BB34</f>
        <v>4.1326266011561398E-2</v>
      </c>
      <c r="I34" s="243">
        <f>('Norm. ekonomicka prieviazanost'!I34+'Norm. neekonomicka previazanost'!I34)/'Celkova previazanost'!$BB34</f>
        <v>5.7265601529087979E-3</v>
      </c>
      <c r="J34" s="243">
        <f>('Norm. ekonomicka prieviazanost'!J34+'Norm. neekonomicka previazanost'!J34)/'Celkova previazanost'!$BB34</f>
        <v>2.8886509474801945E-2</v>
      </c>
      <c r="K34" s="243">
        <f>('Norm. ekonomicka prieviazanost'!K34+'Norm. neekonomicka previazanost'!K34)/'Celkova previazanost'!$BB34</f>
        <v>3.1809762131618957E-2</v>
      </c>
      <c r="L34" s="243">
        <f>('Norm. ekonomicka prieviazanost'!L34+'Norm. neekonomicka previazanost'!L34)/'Celkova previazanost'!$BB34</f>
        <v>9.53454955453455E-3</v>
      </c>
      <c r="M34" s="243">
        <f>('Norm. ekonomicka prieviazanost'!M34+'Norm. neekonomicka previazanost'!M34)/'Celkova previazanost'!$BB34</f>
        <v>1.5556642171609552E-2</v>
      </c>
      <c r="N34" s="243">
        <f>('Norm. ekonomicka prieviazanost'!N34+'Norm. neekonomicka previazanost'!N34)/'Celkova previazanost'!$BB34</f>
        <v>4.0289357806868535E-2</v>
      </c>
      <c r="O34" s="243">
        <f>('Norm. ekonomicka prieviazanost'!O34+'Norm. neekonomicka previazanost'!O34)/'Celkova previazanost'!$BB34</f>
        <v>1.0850512694225723E-2</v>
      </c>
      <c r="P34" s="243">
        <f>('Norm. ekonomicka prieviazanost'!P34+'Norm. neekonomicka previazanost'!P34)/'Celkova previazanost'!$BB34</f>
        <v>6.0176518321148342E-2</v>
      </c>
      <c r="Q34" s="243">
        <f>('Norm. ekonomicka prieviazanost'!Q34+'Norm. neekonomicka previazanost'!Q34)/'Celkova previazanost'!$BB34</f>
        <v>1.2132483874918594E-2</v>
      </c>
      <c r="R34" s="243">
        <f>('Norm. ekonomicka prieviazanost'!R34+'Norm. neekonomicka previazanost'!R34)/'Celkova previazanost'!$BB34</f>
        <v>1.2799559471202945E-2</v>
      </c>
      <c r="S34" s="243">
        <f>('Norm. ekonomicka prieviazanost'!S34+'Norm. neekonomicka previazanost'!S34)/'Celkova previazanost'!$BB34</f>
        <v>7.1229073730854093E-3</v>
      </c>
      <c r="T34" s="243">
        <f>('Norm. ekonomicka prieviazanost'!T34+'Norm. neekonomicka previazanost'!T34)/'Celkova previazanost'!$BB34</f>
        <v>1.8377757765808404E-2</v>
      </c>
      <c r="U34" s="243">
        <f>('Norm. ekonomicka prieviazanost'!U34+'Norm. neekonomicka previazanost'!U34)/'Celkova previazanost'!$BB34</f>
        <v>8.1266610131160485E-3</v>
      </c>
      <c r="V34" s="243">
        <f>('Norm. ekonomicka prieviazanost'!V34+'Norm. neekonomicka previazanost'!V34)/'Celkova previazanost'!$BB34</f>
        <v>8.6904192275954247E-3</v>
      </c>
      <c r="W34" s="243">
        <f>('Norm. ekonomicka prieviazanost'!W34+'Norm. neekonomicka previazanost'!W34)/'Celkova previazanost'!$BB34</f>
        <v>1.4978015361873877E-2</v>
      </c>
      <c r="X34" s="243">
        <f>('Norm. ekonomicka prieviazanost'!X34+'Norm. neekonomicka previazanost'!X34)/'Celkova previazanost'!$BB34</f>
        <v>1.0543224544501822E-2</v>
      </c>
      <c r="Y34" s="243">
        <f>('Norm. ekonomicka prieviazanost'!Y34+'Norm. neekonomicka previazanost'!Y34)/'Celkova previazanost'!$BB34</f>
        <v>1.2980035448323001E-2</v>
      </c>
      <c r="Z34" s="243">
        <f>('Norm. ekonomicka prieviazanost'!Z34+'Norm. neekonomicka previazanost'!Z34)/'Celkova previazanost'!$BB34</f>
        <v>5.772903077443302E-3</v>
      </c>
      <c r="AA34" s="243">
        <f>('Norm. ekonomicka prieviazanost'!AA34+'Norm. neekonomicka previazanost'!AA34)/'Celkova previazanost'!$BB34</f>
        <v>1.2800144782607352E-2</v>
      </c>
      <c r="AB34" s="243">
        <f>('Norm. ekonomicka prieviazanost'!AB34+'Norm. neekonomicka previazanost'!AB34)/'Celkova previazanost'!$BB34</f>
        <v>3.6588821579764405E-3</v>
      </c>
      <c r="AC34" s="243">
        <f>('Norm. ekonomicka prieviazanost'!AC34+'Norm. neekonomicka previazanost'!AC34)/'Celkova previazanost'!$BB34</f>
        <v>6.6783297856976599E-3</v>
      </c>
      <c r="AD34" s="243">
        <f>('Norm. ekonomicka prieviazanost'!AD34+'Norm. neekonomicka previazanost'!AD34)/'Celkova previazanost'!$BB34</f>
        <v>9.863224170684845E-3</v>
      </c>
      <c r="AE34" s="243">
        <f>('Norm. ekonomicka prieviazanost'!AE34+'Norm. neekonomicka previazanost'!AE34)/'Celkova previazanost'!$BB34</f>
        <v>4.9980038998557359E-2</v>
      </c>
      <c r="AF34" s="243">
        <f>('Norm. ekonomicka prieviazanost'!AF34+'Norm. neekonomicka previazanost'!AF34)/'Celkova previazanost'!$BB34</f>
        <v>2.5932378294143014E-2</v>
      </c>
      <c r="AG34" s="243">
        <f>('Norm. ekonomicka prieviazanost'!AG34+'Norm. neekonomicka previazanost'!AG34)/'Celkova previazanost'!$BB34</f>
        <v>1.12930135192002E-2</v>
      </c>
      <c r="AH34" s="242">
        <f>('Norm. ekonomicka prieviazanost'!AH34+'Norm. neekonomicka previazanost'!AH34)/'Celkova previazanost'!$BB34</f>
        <v>0</v>
      </c>
      <c r="AI34" s="243">
        <f>('Norm. ekonomicka prieviazanost'!AI34+'Norm. neekonomicka previazanost'!AI34)/'Celkova previazanost'!$BB34</f>
        <v>1.8289720280236486E-2</v>
      </c>
      <c r="AJ34" s="243">
        <f>('Norm. ekonomicka prieviazanost'!AJ34+'Norm. neekonomicka previazanost'!AJ34)/'Celkova previazanost'!$BB34</f>
        <v>5.5408036954927705E-3</v>
      </c>
      <c r="AK34" s="243">
        <f>('Norm. ekonomicka prieviazanost'!AK34+'Norm. neekonomicka previazanost'!AK34)/'Celkova previazanost'!$BB34</f>
        <v>4.2664620954984203E-2</v>
      </c>
      <c r="AL34" s="243">
        <f>('Norm. ekonomicka prieviazanost'!AL34+'Norm. neekonomicka previazanost'!AL34)/'Celkova previazanost'!$BB34</f>
        <v>1.2861729696200409E-2</v>
      </c>
      <c r="AM34" s="243">
        <f>('Norm. ekonomicka prieviazanost'!AM34+'Norm. neekonomicka previazanost'!AM34)/'Celkova previazanost'!$BB34</f>
        <v>5.4881903949253338E-2</v>
      </c>
      <c r="AN34" s="243">
        <f>('Norm. ekonomicka prieviazanost'!AN34+'Norm. neekonomicka previazanost'!AN34)/'Celkova previazanost'!$BB34</f>
        <v>1.705284924793599E-2</v>
      </c>
      <c r="AO34" s="243">
        <f>('Norm. ekonomicka prieviazanost'!AO34+'Norm. neekonomicka previazanost'!AO34)/'Celkova previazanost'!$BB34</f>
        <v>1.5720847987186565E-2</v>
      </c>
      <c r="AP34" s="243">
        <f>('Norm. ekonomicka prieviazanost'!AP34+'Norm. neekonomicka previazanost'!AP34)/'Celkova previazanost'!$BB34</f>
        <v>1.8718329490201271E-2</v>
      </c>
      <c r="AQ34" s="243">
        <f>('Norm. ekonomicka prieviazanost'!AQ34+'Norm. neekonomicka previazanost'!AQ34)/'Celkova previazanost'!$BB34</f>
        <v>1.5343550649635433E-2</v>
      </c>
      <c r="AR34" s="243">
        <f>('Norm. ekonomicka prieviazanost'!AR34+'Norm. neekonomicka previazanost'!AR34)/'Celkova previazanost'!$BB34</f>
        <v>3.1584476434157627E-2</v>
      </c>
      <c r="AS34" s="243">
        <f>('Norm. ekonomicka prieviazanost'!AS34+'Norm. neekonomicka previazanost'!AS34)/'Celkova previazanost'!$BB34</f>
        <v>2.9341616328649227E-2</v>
      </c>
      <c r="AT34" s="243">
        <f>('Norm. ekonomicka prieviazanost'!AT34+'Norm. neekonomicka previazanost'!AT34)/'Celkova previazanost'!$BB34</f>
        <v>1.0862343455219673E-2</v>
      </c>
      <c r="AU34" s="243">
        <f>('Norm. ekonomicka prieviazanost'!AU34+'Norm. neekonomicka previazanost'!AU34)/'Celkova previazanost'!$BB34</f>
        <v>2.1873271214799588E-2</v>
      </c>
      <c r="AV34" s="243">
        <f>('Norm. ekonomicka prieviazanost'!AV34+'Norm. neekonomicka previazanost'!AV34)/'Celkova previazanost'!$BB34</f>
        <v>5.4420452047931965E-2</v>
      </c>
      <c r="AW34" s="243">
        <f>('Norm. ekonomicka prieviazanost'!AW34+'Norm. neekonomicka previazanost'!AW34)/'Celkova previazanost'!$BB34</f>
        <v>2.0709803907286686E-2</v>
      </c>
      <c r="AX34" s="243">
        <f>('Norm. ekonomicka prieviazanost'!AX34+'Norm. neekonomicka previazanost'!AX34)/'Celkova previazanost'!$BB34</f>
        <v>2.8091808411957787E-2</v>
      </c>
      <c r="AY34" s="243">
        <f>('Norm. ekonomicka prieviazanost'!AY34+'Norm. neekonomicka previazanost'!AY34)/'Celkova previazanost'!$BB34</f>
        <v>1.8718264885290329E-2</v>
      </c>
      <c r="AZ34" s="243">
        <f>('Norm. ekonomicka prieviazanost'!AZ34+'Norm. neekonomicka previazanost'!AZ34)/'Celkova previazanost'!$BB34</f>
        <v>1.095776204202408E-2</v>
      </c>
      <c r="BB34" s="244">
        <f t="shared" si="0"/>
        <v>0.99999999999999978</v>
      </c>
    </row>
    <row r="35" spans="1:54" ht="14.25" customHeight="1" x14ac:dyDescent="0.25">
      <c r="A35" s="246" t="s">
        <v>38</v>
      </c>
      <c r="B35" s="243">
        <f>('Norm. ekonomicka prieviazanost'!B35+'Norm. neekonomicka previazanost'!B35)/'Celkova previazanost'!$BB35</f>
        <v>7.9597547926625722E-3</v>
      </c>
      <c r="C35" s="243">
        <f>('Norm. ekonomicka prieviazanost'!C35+'Norm. neekonomicka previazanost'!C35)/'Celkova previazanost'!$BB35</f>
        <v>4.9849607963409056E-3</v>
      </c>
      <c r="D35" s="243">
        <f>('Norm. ekonomicka prieviazanost'!D35+'Norm. neekonomicka previazanost'!D35)/'Celkova previazanost'!$BB35</f>
        <v>8.3025799212336823E-3</v>
      </c>
      <c r="E35" s="243">
        <f>('Norm. ekonomicka prieviazanost'!E35+'Norm. neekonomicka previazanost'!E35)/'Celkova previazanost'!$BB35</f>
        <v>2.4748459936042057E-2</v>
      </c>
      <c r="F35" s="243">
        <f>('Norm. ekonomicka prieviazanost'!F35+'Norm. neekonomicka previazanost'!F35)/'Celkova previazanost'!$BB35</f>
        <v>1.2455318537874209E-2</v>
      </c>
      <c r="G35" s="243">
        <f>('Norm. ekonomicka prieviazanost'!G35+'Norm. neekonomicka previazanost'!G35)/'Celkova previazanost'!$BB35</f>
        <v>1.0036611299891198E-2</v>
      </c>
      <c r="H35" s="243">
        <f>('Norm. ekonomicka prieviazanost'!H35+'Norm. neekonomicka previazanost'!H35)/'Celkova previazanost'!$BB35</f>
        <v>1.789043841373612E-2</v>
      </c>
      <c r="I35" s="243">
        <f>('Norm. ekonomicka prieviazanost'!I35+'Norm. neekonomicka previazanost'!I35)/'Celkova previazanost'!$BB35</f>
        <v>6.2812304521507574E-3</v>
      </c>
      <c r="J35" s="243">
        <f>('Norm. ekonomicka prieviazanost'!J35+'Norm. neekonomicka previazanost'!J35)/'Celkova previazanost'!$BB35</f>
        <v>2.8179670567873377E-2</v>
      </c>
      <c r="K35" s="243">
        <f>('Norm. ekonomicka prieviazanost'!K35+'Norm. neekonomicka previazanost'!K35)/'Celkova previazanost'!$BB35</f>
        <v>5.417584357795547E-2</v>
      </c>
      <c r="L35" s="243">
        <f>('Norm. ekonomicka prieviazanost'!L35+'Norm. neekonomicka previazanost'!L35)/'Celkova previazanost'!$BB35</f>
        <v>2.4042953214845283E-2</v>
      </c>
      <c r="M35" s="243">
        <f>('Norm. ekonomicka prieviazanost'!M35+'Norm. neekonomicka previazanost'!M35)/'Celkova previazanost'!$BB35</f>
        <v>4.2589977365871522E-2</v>
      </c>
      <c r="N35" s="243">
        <f>('Norm. ekonomicka prieviazanost'!N35+'Norm. neekonomicka previazanost'!N35)/'Celkova previazanost'!$BB35</f>
        <v>3.1505377987418426E-2</v>
      </c>
      <c r="O35" s="243">
        <f>('Norm. ekonomicka prieviazanost'!O35+'Norm. neekonomicka previazanost'!O35)/'Celkova previazanost'!$BB35</f>
        <v>1.0527388047661596E-2</v>
      </c>
      <c r="P35" s="243">
        <f>('Norm. ekonomicka prieviazanost'!P35+'Norm. neekonomicka previazanost'!P35)/'Celkova previazanost'!$BB35</f>
        <v>3.5857858767548496E-2</v>
      </c>
      <c r="Q35" s="243">
        <f>('Norm. ekonomicka prieviazanost'!Q35+'Norm. neekonomicka previazanost'!Q35)/'Celkova previazanost'!$BB35</f>
        <v>1.0354909027650745E-2</v>
      </c>
      <c r="R35" s="243">
        <f>('Norm. ekonomicka prieviazanost'!R35+'Norm. neekonomicka previazanost'!R35)/'Celkova previazanost'!$BB35</f>
        <v>1.2403039440484683E-2</v>
      </c>
      <c r="S35" s="243">
        <f>('Norm. ekonomicka prieviazanost'!S35+'Norm. neekonomicka previazanost'!S35)/'Celkova previazanost'!$BB35</f>
        <v>6.4310769642105395E-3</v>
      </c>
      <c r="T35" s="243">
        <f>('Norm. ekonomicka prieviazanost'!T35+'Norm. neekonomicka previazanost'!T35)/'Celkova previazanost'!$BB35</f>
        <v>2.2598493399422399E-2</v>
      </c>
      <c r="U35" s="243">
        <f>('Norm. ekonomicka prieviazanost'!U35+'Norm. neekonomicka previazanost'!U35)/'Celkova previazanost'!$BB35</f>
        <v>2.5888185260340344E-2</v>
      </c>
      <c r="V35" s="243">
        <f>('Norm. ekonomicka prieviazanost'!V35+'Norm. neekonomicka previazanost'!V35)/'Celkova previazanost'!$BB35</f>
        <v>9.7379847407621806E-3</v>
      </c>
      <c r="W35" s="243">
        <f>('Norm. ekonomicka prieviazanost'!W35+'Norm. neekonomicka previazanost'!W35)/'Celkova previazanost'!$BB35</f>
        <v>1.7254067112146845E-2</v>
      </c>
      <c r="X35" s="243">
        <f>('Norm. ekonomicka prieviazanost'!X35+'Norm. neekonomicka previazanost'!X35)/'Celkova previazanost'!$BB35</f>
        <v>9.7000916459749602E-3</v>
      </c>
      <c r="Y35" s="243">
        <f>('Norm. ekonomicka prieviazanost'!Y35+'Norm. neekonomicka previazanost'!Y35)/'Celkova previazanost'!$BB35</f>
        <v>1.8862114409969294E-2</v>
      </c>
      <c r="Z35" s="243">
        <f>('Norm. ekonomicka prieviazanost'!Z35+'Norm. neekonomicka previazanost'!Z35)/'Celkova previazanost'!$BB35</f>
        <v>7.6248719953399503E-3</v>
      </c>
      <c r="AA35" s="243">
        <f>('Norm. ekonomicka prieviazanost'!AA35+'Norm. neekonomicka previazanost'!AA35)/'Celkova previazanost'!$BB35</f>
        <v>2.2868760450768241E-2</v>
      </c>
      <c r="AB35" s="243">
        <f>('Norm. ekonomicka prieviazanost'!AB35+'Norm. neekonomicka previazanost'!AB35)/'Celkova previazanost'!$BB35</f>
        <v>4.4645763803626273E-3</v>
      </c>
      <c r="AC35" s="243">
        <f>('Norm. ekonomicka prieviazanost'!AC35+'Norm. neekonomicka previazanost'!AC35)/'Celkova previazanost'!$BB35</f>
        <v>1.9536949659335379E-2</v>
      </c>
      <c r="AD35" s="243">
        <f>('Norm. ekonomicka prieviazanost'!AD35+'Norm. neekonomicka previazanost'!AD35)/'Celkova previazanost'!$BB35</f>
        <v>1.6017891710878085E-2</v>
      </c>
      <c r="AE35" s="243">
        <f>('Norm. ekonomicka prieviazanost'!AE35+'Norm. neekonomicka previazanost'!AE35)/'Celkova previazanost'!$BB35</f>
        <v>1.7073046076114342E-2</v>
      </c>
      <c r="AF35" s="243">
        <f>('Norm. ekonomicka prieviazanost'!AF35+'Norm. neekonomicka previazanost'!AF35)/'Celkova previazanost'!$BB35</f>
        <v>1.7784302752951332E-2</v>
      </c>
      <c r="AG35" s="243">
        <f>('Norm. ekonomicka prieviazanost'!AG35+'Norm. neekonomicka previazanost'!AG35)/'Celkova previazanost'!$BB35</f>
        <v>8.3442878775478509E-3</v>
      </c>
      <c r="AH35" s="243">
        <f>('Norm. ekonomicka prieviazanost'!AH35+'Norm. neekonomicka previazanost'!AH35)/'Celkova previazanost'!$BB35</f>
        <v>5.0356630092650199E-2</v>
      </c>
      <c r="AI35" s="242">
        <f>('Norm. ekonomicka prieviazanost'!AI35+'Norm. neekonomicka previazanost'!AI35)/'Celkova previazanost'!$BB35</f>
        <v>0</v>
      </c>
      <c r="AJ35" s="243">
        <f>('Norm. ekonomicka prieviazanost'!AJ35+'Norm. neekonomicka previazanost'!AJ35)/'Celkova previazanost'!$BB35</f>
        <v>5.452164095001758E-3</v>
      </c>
      <c r="AK35" s="243">
        <f>('Norm. ekonomicka prieviazanost'!AK35+'Norm. neekonomicka previazanost'!AK35)/'Celkova previazanost'!$BB35</f>
        <v>3.2576494743939713E-2</v>
      </c>
      <c r="AL35" s="243">
        <f>('Norm. ekonomicka prieviazanost'!AL35+'Norm. neekonomicka previazanost'!AL35)/'Celkova previazanost'!$BB35</f>
        <v>1.3782206815839486E-2</v>
      </c>
      <c r="AM35" s="243">
        <f>('Norm. ekonomicka prieviazanost'!AM35+'Norm. neekonomicka previazanost'!AM35)/'Celkova previazanost'!$BB35</f>
        <v>1.8600458579149236E-2</v>
      </c>
      <c r="AN35" s="243">
        <f>('Norm. ekonomicka prieviazanost'!AN35+'Norm. neekonomicka previazanost'!AN35)/'Celkova previazanost'!$BB35</f>
        <v>1.3329166397275471E-2</v>
      </c>
      <c r="AO35" s="243">
        <f>('Norm. ekonomicka prieviazanost'!AO35+'Norm. neekonomicka previazanost'!AO35)/'Celkova previazanost'!$BB35</f>
        <v>2.014691086034107E-2</v>
      </c>
      <c r="AP35" s="243">
        <f>('Norm. ekonomicka prieviazanost'!AP35+'Norm. neekonomicka previazanost'!AP35)/'Celkova previazanost'!$BB35</f>
        <v>1.4132869646899001E-2</v>
      </c>
      <c r="AQ35" s="243">
        <f>('Norm. ekonomicka prieviazanost'!AQ35+'Norm. neekonomicka previazanost'!AQ35)/'Celkova previazanost'!$BB35</f>
        <v>1.1679859732312257E-2</v>
      </c>
      <c r="AR35" s="243">
        <f>('Norm. ekonomicka prieviazanost'!AR35+'Norm. neekonomicka previazanost'!AR35)/'Celkova previazanost'!$BB35</f>
        <v>5.1010331824696727E-2</v>
      </c>
      <c r="AS35" s="243">
        <f>('Norm. ekonomicka prieviazanost'!AS35+'Norm. neekonomicka previazanost'!AS35)/'Celkova previazanost'!$BB35</f>
        <v>3.0614454082397557E-2</v>
      </c>
      <c r="AT35" s="243">
        <f>('Norm. ekonomicka prieviazanost'!AT35+'Norm. neekonomicka previazanost'!AT35)/'Celkova previazanost'!$BB35</f>
        <v>9.9455923789547977E-3</v>
      </c>
      <c r="AU35" s="243">
        <f>('Norm. ekonomicka prieviazanost'!AU35+'Norm. neekonomicka previazanost'!AU35)/'Celkova previazanost'!$BB35</f>
        <v>2.2227838180973326E-2</v>
      </c>
      <c r="AV35" s="243">
        <f>('Norm. ekonomicka prieviazanost'!AV35+'Norm. neekonomicka previazanost'!AV35)/'Celkova previazanost'!$BB35</f>
        <v>2.0113020484438051E-2</v>
      </c>
      <c r="AW35" s="243">
        <f>('Norm. ekonomicka prieviazanost'!AW35+'Norm. neekonomicka previazanost'!AW35)/'Celkova previazanost'!$BB35</f>
        <v>6.9278301489879679E-2</v>
      </c>
      <c r="AX35" s="243">
        <f>('Norm. ekonomicka prieviazanost'!AX35+'Norm. neekonomicka previazanost'!AX35)/'Celkova previazanost'!$BB35</f>
        <v>2.2126231742375897E-2</v>
      </c>
      <c r="AY35" s="243">
        <f>('Norm. ekonomicka prieviazanost'!AY35+'Norm. neekonomicka previazanost'!AY35)/'Celkova previazanost'!$BB35</f>
        <v>1.6367162556753589E-2</v>
      </c>
      <c r="AZ35" s="243">
        <f>('Norm. ekonomicka prieviazanost'!AZ35+'Norm. neekonomicka previazanost'!AZ35)/'Celkova previazanost'!$BB35</f>
        <v>1.1777233712756784E-2</v>
      </c>
      <c r="BB35" s="244">
        <f t="shared" si="0"/>
        <v>1.0000000000000002</v>
      </c>
    </row>
    <row r="36" spans="1:54" ht="14.25" customHeight="1" x14ac:dyDescent="0.25">
      <c r="A36" s="246" t="s">
        <v>39</v>
      </c>
      <c r="B36" s="243">
        <f>('Norm. ekonomicka prieviazanost'!B36+'Norm. neekonomicka previazanost'!B36)/'Celkova previazanost'!$BB36</f>
        <v>7.3643238554625201E-3</v>
      </c>
      <c r="C36" s="243">
        <f>('Norm. ekonomicka prieviazanost'!C36+'Norm. neekonomicka previazanost'!C36)/'Celkova previazanost'!$BB36</f>
        <v>1.6324331931714252E-2</v>
      </c>
      <c r="D36" s="243">
        <f>('Norm. ekonomicka prieviazanost'!D36+'Norm. neekonomicka previazanost'!D36)/'Celkova previazanost'!$BB36</f>
        <v>7.6310193467018964E-2</v>
      </c>
      <c r="E36" s="243">
        <f>('Norm. ekonomicka prieviazanost'!E36+'Norm. neekonomicka previazanost'!E36)/'Celkova previazanost'!$BB36</f>
        <v>2.0304395087605315E-2</v>
      </c>
      <c r="F36" s="243">
        <f>('Norm. ekonomicka prieviazanost'!F36+'Norm. neekonomicka previazanost'!F36)/'Celkova previazanost'!$BB36</f>
        <v>1.4537953560892283E-2</v>
      </c>
      <c r="G36" s="243">
        <f>('Norm. ekonomicka prieviazanost'!G36+'Norm. neekonomicka previazanost'!G36)/'Celkova previazanost'!$BB36</f>
        <v>9.2730114241381736E-3</v>
      </c>
      <c r="H36" s="243">
        <f>('Norm. ekonomicka prieviazanost'!H36+'Norm. neekonomicka previazanost'!H36)/'Celkova previazanost'!$BB36</f>
        <v>1.2596091211166015E-2</v>
      </c>
      <c r="I36" s="243">
        <f>('Norm. ekonomicka prieviazanost'!I36+'Norm. neekonomicka previazanost'!I36)/'Celkova previazanost'!$BB36</f>
        <v>1.6729219282104038E-2</v>
      </c>
      <c r="J36" s="243">
        <f>('Norm. ekonomicka prieviazanost'!J36+'Norm. neekonomicka previazanost'!J36)/'Celkova previazanost'!$BB36</f>
        <v>7.2701753512087589E-2</v>
      </c>
      <c r="K36" s="243">
        <f>('Norm. ekonomicka prieviazanost'!K36+'Norm. neekonomicka previazanost'!K36)/'Celkova previazanost'!$BB36</f>
        <v>1.5963516025710219E-2</v>
      </c>
      <c r="L36" s="243">
        <f>('Norm. ekonomicka prieviazanost'!L36+'Norm. neekonomicka previazanost'!L36)/'Celkova previazanost'!$BB36</f>
        <v>8.9678229634631585E-3</v>
      </c>
      <c r="M36" s="243">
        <f>('Norm. ekonomicka prieviazanost'!M36+'Norm. neekonomicka previazanost'!M36)/'Celkova previazanost'!$BB36</f>
        <v>1.4492671430772614E-2</v>
      </c>
      <c r="N36" s="243">
        <f>('Norm. ekonomicka prieviazanost'!N36+'Norm. neekonomicka previazanost'!N36)/'Celkova previazanost'!$BB36</f>
        <v>2.1814097671730776E-2</v>
      </c>
      <c r="O36" s="243">
        <f>('Norm. ekonomicka prieviazanost'!O36+'Norm. neekonomicka previazanost'!O36)/'Celkova previazanost'!$BB36</f>
        <v>1.0428409872083422E-2</v>
      </c>
      <c r="P36" s="243">
        <f>('Norm. ekonomicka prieviazanost'!P36+'Norm. neekonomicka previazanost'!P36)/'Celkova previazanost'!$BB36</f>
        <v>2.6152792284474168E-2</v>
      </c>
      <c r="Q36" s="243">
        <f>('Norm. ekonomicka prieviazanost'!Q36+'Norm. neekonomicka previazanost'!Q36)/'Celkova previazanost'!$BB36</f>
        <v>7.430158283733607E-3</v>
      </c>
      <c r="R36" s="243">
        <f>('Norm. ekonomicka prieviazanost'!R36+'Norm. neekonomicka previazanost'!R36)/'Celkova previazanost'!$BB36</f>
        <v>3.428534940953256E-2</v>
      </c>
      <c r="S36" s="243">
        <f>('Norm. ekonomicka prieviazanost'!S36+'Norm. neekonomicka previazanost'!S36)/'Celkova previazanost'!$BB36</f>
        <v>1.2103186639584297E-2</v>
      </c>
      <c r="T36" s="243">
        <f>('Norm. ekonomicka prieviazanost'!T36+'Norm. neekonomicka previazanost'!T36)/'Celkova previazanost'!$BB36</f>
        <v>2.0356543674376837E-2</v>
      </c>
      <c r="U36" s="243">
        <f>('Norm. ekonomicka prieviazanost'!U36+'Norm. neekonomicka previazanost'!U36)/'Celkova previazanost'!$BB36</f>
        <v>1.0144319638305258E-2</v>
      </c>
      <c r="V36" s="243">
        <f>('Norm. ekonomicka prieviazanost'!V36+'Norm. neekonomicka previazanost'!V36)/'Celkova previazanost'!$BB36</f>
        <v>1.252320832290961E-2</v>
      </c>
      <c r="W36" s="243">
        <f>('Norm. ekonomicka prieviazanost'!W36+'Norm. neekonomicka previazanost'!W36)/'Celkova previazanost'!$BB36</f>
        <v>4.3423212799031864E-2</v>
      </c>
      <c r="X36" s="243">
        <f>('Norm. ekonomicka prieviazanost'!X36+'Norm. neekonomicka previazanost'!X36)/'Celkova previazanost'!$BB36</f>
        <v>2.5332696297195319E-2</v>
      </c>
      <c r="Y36" s="243">
        <f>('Norm. ekonomicka prieviazanost'!Y36+'Norm. neekonomicka previazanost'!Y36)/'Celkova previazanost'!$BB36</f>
        <v>3.0053933021916245E-2</v>
      </c>
      <c r="Z36" s="243">
        <f>('Norm. ekonomicka prieviazanost'!Z36+'Norm. neekonomicka previazanost'!Z36)/'Celkova previazanost'!$BB36</f>
        <v>1.778755731109637E-2</v>
      </c>
      <c r="AA36" s="243">
        <f>('Norm. ekonomicka prieviazanost'!AA36+'Norm. neekonomicka previazanost'!AA36)/'Celkova previazanost'!$BB36</f>
        <v>3.289437767086633E-2</v>
      </c>
      <c r="AB36" s="243">
        <f>('Norm. ekonomicka prieviazanost'!AB36+'Norm. neekonomicka previazanost'!AB36)/'Celkova previazanost'!$BB36</f>
        <v>1.1133928203095394E-2</v>
      </c>
      <c r="AC36" s="243">
        <f>('Norm. ekonomicka prieviazanost'!AC36+'Norm. neekonomicka previazanost'!AC36)/'Celkova previazanost'!$BB36</f>
        <v>1.0672477090815535E-2</v>
      </c>
      <c r="AD36" s="243">
        <f>('Norm. ekonomicka prieviazanost'!AD36+'Norm. neekonomicka previazanost'!AD36)/'Celkova previazanost'!$BB36</f>
        <v>8.761516867165647E-3</v>
      </c>
      <c r="AE36" s="243">
        <f>('Norm. ekonomicka prieviazanost'!AE36+'Norm. neekonomicka previazanost'!AE36)/'Celkova previazanost'!$BB36</f>
        <v>1.388395301637071E-2</v>
      </c>
      <c r="AF36" s="243">
        <f>('Norm. ekonomicka prieviazanost'!AF36+'Norm. neekonomicka previazanost'!AF36)/'Celkova previazanost'!$BB36</f>
        <v>1.0693398313472271E-2</v>
      </c>
      <c r="AG36" s="243">
        <f>('Norm. ekonomicka prieviazanost'!AG36+'Norm. neekonomicka previazanost'!AG36)/'Celkova previazanost'!$BB36</f>
        <v>1.9991298231687434E-2</v>
      </c>
      <c r="AH36" s="243">
        <f>('Norm. ekonomicka prieviazanost'!AH36+'Norm. neekonomicka previazanost'!AH36)/'Celkova previazanost'!$BB36</f>
        <v>3.4517670414321154E-2</v>
      </c>
      <c r="AI36" s="243">
        <f>('Norm. ekonomicka prieviazanost'!AI36+'Norm. neekonomicka previazanost'!AI36)/'Celkova previazanost'!$BB36</f>
        <v>1.3146615571235193E-2</v>
      </c>
      <c r="AJ36" s="242">
        <f>('Norm. ekonomicka prieviazanost'!AJ36+'Norm. neekonomicka previazanost'!AJ36)/'Celkova previazanost'!$BB36</f>
        <v>0</v>
      </c>
      <c r="AK36" s="243">
        <f>('Norm. ekonomicka prieviazanost'!AK36+'Norm. neekonomicka previazanost'!AK36)/'Celkova previazanost'!$BB36</f>
        <v>1.3190669717129865E-2</v>
      </c>
      <c r="AL36" s="243">
        <f>('Norm. ekonomicka prieviazanost'!AL36+'Norm. neekonomicka previazanost'!AL36)/'Celkova previazanost'!$BB36</f>
        <v>1.0310956750311235E-2</v>
      </c>
      <c r="AM36" s="243">
        <f>('Norm. ekonomicka prieviazanost'!AM36+'Norm. neekonomicka previazanost'!AM36)/'Celkova previazanost'!$BB36</f>
        <v>1.747869244547055E-2</v>
      </c>
      <c r="AN36" s="243">
        <f>('Norm. ekonomicka prieviazanost'!AN36+'Norm. neekonomicka previazanost'!AN36)/'Celkova previazanost'!$BB36</f>
        <v>1.019656341630285E-2</v>
      </c>
      <c r="AO36" s="243">
        <f>('Norm. ekonomicka prieviazanost'!AO36+'Norm. neekonomicka previazanost'!AO36)/'Celkova previazanost'!$BB36</f>
        <v>1.7194611154876725E-2</v>
      </c>
      <c r="AP36" s="243">
        <f>('Norm. ekonomicka prieviazanost'!AP36+'Norm. neekonomicka previazanost'!AP36)/'Celkova previazanost'!$BB36</f>
        <v>1.0596918687993742E-2</v>
      </c>
      <c r="AQ36" s="243">
        <f>('Norm. ekonomicka prieviazanost'!AQ36+'Norm. neekonomicka previazanost'!AQ36)/'Celkova previazanost'!$BB36</f>
        <v>8.967751679489995E-3</v>
      </c>
      <c r="AR36" s="243">
        <f>('Norm. ekonomicka prieviazanost'!AR36+'Norm. neekonomicka previazanost'!AR36)/'Celkova previazanost'!$BB36</f>
        <v>3.8711670096320892E-2</v>
      </c>
      <c r="AS36" s="243">
        <f>('Norm. ekonomicka prieviazanost'!AS36+'Norm. neekonomicka previazanost'!AS36)/'Celkova previazanost'!$BB36</f>
        <v>5.5924002226307425E-2</v>
      </c>
      <c r="AT36" s="243">
        <f>('Norm. ekonomicka prieviazanost'!AT36+'Norm. neekonomicka previazanost'!AT36)/'Celkova previazanost'!$BB36</f>
        <v>7.9547273982647528E-3</v>
      </c>
      <c r="AU36" s="243">
        <f>('Norm. ekonomicka prieviazanost'!AU36+'Norm. neekonomicka previazanost'!AU36)/'Celkova previazanost'!$BB36</f>
        <v>1.681719471288454E-2</v>
      </c>
      <c r="AV36" s="243">
        <f>('Norm. ekonomicka prieviazanost'!AV36+'Norm. neekonomicka previazanost'!AV36)/'Celkova previazanost'!$BB36</f>
        <v>1.8164946964331321E-2</v>
      </c>
      <c r="AW36" s="243">
        <f>('Norm. ekonomicka prieviazanost'!AW36+'Norm. neekonomicka previazanost'!AW36)/'Celkova previazanost'!$BB36</f>
        <v>1.6903011780585529E-2</v>
      </c>
      <c r="AX36" s="243">
        <f>('Norm. ekonomicka prieviazanost'!AX36+'Norm. neekonomicka previazanost'!AX36)/'Celkova previazanost'!$BB36</f>
        <v>2.1546968306660832E-2</v>
      </c>
      <c r="AY36" s="243">
        <f>('Norm. ekonomicka prieviazanost'!AY36+'Norm. neekonomicka previazanost'!AY36)/'Celkova previazanost'!$BB36</f>
        <v>1.3678409200265682E-2</v>
      </c>
      <c r="AZ36" s="243">
        <f>('Norm. ekonomicka prieviazanost'!AZ36+'Norm. neekonomicka previazanost'!AZ36)/'Celkova previazanost'!$BB36</f>
        <v>9.2669211056689016E-3</v>
      </c>
      <c r="BB36" s="244">
        <f t="shared" si="0"/>
        <v>1</v>
      </c>
    </row>
    <row r="37" spans="1:54" ht="14.25" customHeight="1" x14ac:dyDescent="0.25">
      <c r="A37" s="246" t="s">
        <v>40</v>
      </c>
      <c r="B37" s="243">
        <f>('Norm. ekonomicka prieviazanost'!B37+'Norm. neekonomicka previazanost'!B37)/'Celkova previazanost'!$BB37</f>
        <v>9.1178101080834836E-3</v>
      </c>
      <c r="C37" s="243">
        <f>('Norm. ekonomicka prieviazanost'!C37+'Norm. neekonomicka previazanost'!C37)/'Celkova previazanost'!$BB37</f>
        <v>6.5752509454691539E-3</v>
      </c>
      <c r="D37" s="243">
        <f>('Norm. ekonomicka prieviazanost'!D37+'Norm. neekonomicka previazanost'!D37)/'Celkova previazanost'!$BB37</f>
        <v>7.4742972922133737E-3</v>
      </c>
      <c r="E37" s="243">
        <f>('Norm. ekonomicka prieviazanost'!E37+'Norm. neekonomicka previazanost'!E37)/'Celkova previazanost'!$BB37</f>
        <v>2.3682843639196947E-2</v>
      </c>
      <c r="F37" s="243">
        <f>('Norm. ekonomicka prieviazanost'!F37+'Norm. neekonomicka previazanost'!F37)/'Celkova previazanost'!$BB37</f>
        <v>8.3648834335286869E-3</v>
      </c>
      <c r="G37" s="243">
        <f>('Norm. ekonomicka prieviazanost'!G37+'Norm. neekonomicka previazanost'!G37)/'Celkova previazanost'!$BB37</f>
        <v>1.8474963381497306E-2</v>
      </c>
      <c r="H37" s="243">
        <f>('Norm. ekonomicka prieviazanost'!H37+'Norm. neekonomicka previazanost'!H37)/'Celkova previazanost'!$BB37</f>
        <v>6.1167369739360752E-2</v>
      </c>
      <c r="I37" s="243">
        <f>('Norm. ekonomicka prieviazanost'!I37+'Norm. neekonomicka previazanost'!I37)/'Celkova previazanost'!$BB37</f>
        <v>4.8920335952002351E-3</v>
      </c>
      <c r="J37" s="243">
        <f>('Norm. ekonomicka prieviazanost'!J37+'Norm. neekonomicka previazanost'!J37)/'Celkova previazanost'!$BB37</f>
        <v>2.7072850388635862E-2</v>
      </c>
      <c r="K37" s="243">
        <f>('Norm. ekonomicka prieviazanost'!K37+'Norm. neekonomicka previazanost'!K37)/'Celkova previazanost'!$BB37</f>
        <v>2.0723836403242504E-2</v>
      </c>
      <c r="L37" s="243">
        <f>('Norm. ekonomicka prieviazanost'!L37+'Norm. neekonomicka previazanost'!L37)/'Celkova previazanost'!$BB37</f>
        <v>1.4498239053544873E-2</v>
      </c>
      <c r="M37" s="243">
        <f>('Norm. ekonomicka prieviazanost'!M37+'Norm. neekonomicka previazanost'!M37)/'Celkova previazanost'!$BB37</f>
        <v>1.6403513003686376E-2</v>
      </c>
      <c r="N37" s="243">
        <f>('Norm. ekonomicka prieviazanost'!N37+'Norm. neekonomicka previazanost'!N37)/'Celkova previazanost'!$BB37</f>
        <v>2.7573775129428123E-2</v>
      </c>
      <c r="O37" s="243">
        <f>('Norm. ekonomicka prieviazanost'!O37+'Norm. neekonomicka previazanost'!O37)/'Celkova previazanost'!$BB37</f>
        <v>1.2459664996470088E-2</v>
      </c>
      <c r="P37" s="243">
        <f>('Norm. ekonomicka prieviazanost'!P37+'Norm. neekonomicka previazanost'!P37)/'Celkova previazanost'!$BB37</f>
        <v>3.2335050040065927E-2</v>
      </c>
      <c r="Q37" s="243">
        <f>('Norm. ekonomicka prieviazanost'!Q37+'Norm. neekonomicka previazanost'!Q37)/'Celkova previazanost'!$BB37</f>
        <v>1.833908584892566E-2</v>
      </c>
      <c r="R37" s="243">
        <f>('Norm. ekonomicka prieviazanost'!R37+'Norm. neekonomicka previazanost'!R37)/'Celkova previazanost'!$BB37</f>
        <v>1.137193544534482E-2</v>
      </c>
      <c r="S37" s="243">
        <f>('Norm. ekonomicka prieviazanost'!S37+'Norm. neekonomicka previazanost'!S37)/'Celkova previazanost'!$BB37</f>
        <v>6.7275316415882757E-3</v>
      </c>
      <c r="T37" s="243">
        <f>('Norm. ekonomicka prieviazanost'!T37+'Norm. neekonomicka previazanost'!T37)/'Celkova previazanost'!$BB37</f>
        <v>1.6545646269922932E-2</v>
      </c>
      <c r="U37" s="243">
        <f>('Norm. ekonomicka prieviazanost'!U37+'Norm. neekonomicka previazanost'!U37)/'Celkova previazanost'!$BB37</f>
        <v>1.1012644901218151E-2</v>
      </c>
      <c r="V37" s="243">
        <f>('Norm. ekonomicka prieviazanost'!V37+'Norm. neekonomicka previazanost'!V37)/'Celkova previazanost'!$BB37</f>
        <v>9.2523383690502701E-3</v>
      </c>
      <c r="W37" s="243">
        <f>('Norm. ekonomicka prieviazanost'!W37+'Norm. neekonomicka previazanost'!W37)/'Celkova previazanost'!$BB37</f>
        <v>1.2394844355722884E-2</v>
      </c>
      <c r="X37" s="243">
        <f>('Norm. ekonomicka prieviazanost'!X37+'Norm. neekonomicka previazanost'!X37)/'Celkova previazanost'!$BB37</f>
        <v>7.477738854259181E-3</v>
      </c>
      <c r="Y37" s="243">
        <f>('Norm. ekonomicka prieviazanost'!Y37+'Norm. neekonomicka previazanost'!Y37)/'Celkova previazanost'!$BB37</f>
        <v>9.699186451503413E-3</v>
      </c>
      <c r="Z37" s="243">
        <f>('Norm. ekonomicka prieviazanost'!Z37+'Norm. neekonomicka previazanost'!Z37)/'Celkova previazanost'!$BB37</f>
        <v>4.9155106612083378E-3</v>
      </c>
      <c r="AA37" s="243">
        <f>('Norm. ekonomicka prieviazanost'!AA37+'Norm. neekonomicka previazanost'!AA37)/'Celkova previazanost'!$BB37</f>
        <v>1.2199870518350179E-2</v>
      </c>
      <c r="AB37" s="243">
        <f>('Norm. ekonomicka prieviazanost'!AB37+'Norm. neekonomicka previazanost'!AB37)/'Celkova previazanost'!$BB37</f>
        <v>3.9100069172480264E-3</v>
      </c>
      <c r="AC37" s="243">
        <f>('Norm. ekonomicka prieviazanost'!AC37+'Norm. neekonomicka previazanost'!AC37)/'Celkova previazanost'!$BB37</f>
        <v>4.4535787531349638E-2</v>
      </c>
      <c r="AD37" s="243">
        <f>('Norm. ekonomicka prieviazanost'!AD37+'Norm. neekonomicka previazanost'!AD37)/'Celkova previazanost'!$BB37</f>
        <v>2.491854613695858E-2</v>
      </c>
      <c r="AE37" s="243">
        <f>('Norm. ekonomicka prieviazanost'!AE37+'Norm. neekonomicka previazanost'!AE37)/'Celkova previazanost'!$BB37</f>
        <v>1.4343481078480071E-2</v>
      </c>
      <c r="AF37" s="243">
        <f>('Norm. ekonomicka prieviazanost'!AF37+'Norm. neekonomicka previazanost'!AF37)/'Celkova previazanost'!$BB37</f>
        <v>2.559917159333365E-2</v>
      </c>
      <c r="AG37" s="243">
        <f>('Norm. ekonomicka prieviazanost'!AG37+'Norm. neekonomicka previazanost'!AG37)/'Celkova previazanost'!$BB37</f>
        <v>7.9872044057683958E-3</v>
      </c>
      <c r="AH37" s="243">
        <f>('Norm. ekonomicka prieviazanost'!AH37+'Norm. neekonomicka previazanost'!AH37)/'Celkova previazanost'!$BB37</f>
        <v>7.4497756350570918E-2</v>
      </c>
      <c r="AI37" s="243">
        <f>('Norm. ekonomicka prieviazanost'!AI37+'Norm. neekonomicka previazanost'!AI37)/'Celkova previazanost'!$BB37</f>
        <v>2.2531326369564956E-2</v>
      </c>
      <c r="AJ37" s="243">
        <f>('Norm. ekonomicka prieviazanost'!AJ37+'Norm. neekonomicka previazanost'!AJ37)/'Celkova previazanost'!$BB37</f>
        <v>3.9030882620540064E-3</v>
      </c>
      <c r="AK37" s="242">
        <f>('Norm. ekonomicka prieviazanost'!AK37+'Norm. neekonomicka previazanost'!AK37)/'Celkova previazanost'!$BB37</f>
        <v>0</v>
      </c>
      <c r="AL37" s="243">
        <f>('Norm. ekonomicka prieviazanost'!AL37+'Norm. neekonomicka previazanost'!AL37)/'Celkova previazanost'!$BB37</f>
        <v>1.1327611522168893E-2</v>
      </c>
      <c r="AM37" s="243">
        <f>('Norm. ekonomicka prieviazanost'!AM37+'Norm. neekonomicka previazanost'!AM37)/'Celkova previazanost'!$BB37</f>
        <v>2.4060155522156096E-2</v>
      </c>
      <c r="AN37" s="243">
        <f>('Norm. ekonomicka prieviazanost'!AN37+'Norm. neekonomicka previazanost'!AN37)/'Celkova previazanost'!$BB37</f>
        <v>2.1044648631496778E-2</v>
      </c>
      <c r="AO37" s="243">
        <f>('Norm. ekonomicka prieviazanost'!AO37+'Norm. neekonomicka previazanost'!AO37)/'Celkova previazanost'!$BB37</f>
        <v>2.837967021628493E-2</v>
      </c>
      <c r="AP37" s="243">
        <f>('Norm. ekonomicka prieviazanost'!AP37+'Norm. neekonomicka previazanost'!AP37)/'Celkova previazanost'!$BB37</f>
        <v>5.3283943272159032E-2</v>
      </c>
      <c r="AQ37" s="243">
        <f>('Norm. ekonomicka prieviazanost'!AQ37+'Norm. neekonomicka previazanost'!AQ37)/'Celkova previazanost'!$BB37</f>
        <v>2.1246544877872357E-2</v>
      </c>
      <c r="AR37" s="243">
        <f>('Norm. ekonomicka prieviazanost'!AR37+'Norm. neekonomicka previazanost'!AR37)/'Celkova previazanost'!$BB37</f>
        <v>2.6449195093986654E-2</v>
      </c>
      <c r="AS37" s="243">
        <f>('Norm. ekonomicka prieviazanost'!AS37+'Norm. neekonomicka previazanost'!AS37)/'Celkova previazanost'!$BB37</f>
        <v>1.9800161084247155E-2</v>
      </c>
      <c r="AT37" s="243">
        <f>('Norm. ekonomicka prieviazanost'!AT37+'Norm. neekonomicka previazanost'!AT37)/'Celkova previazanost'!$BB37</f>
        <v>1.8882594858952457E-2</v>
      </c>
      <c r="AU37" s="243">
        <f>('Norm. ekonomicka prieviazanost'!AU37+'Norm. neekonomicka previazanost'!AU37)/'Celkova previazanost'!$BB37</f>
        <v>2.0627323176734252E-2</v>
      </c>
      <c r="AV37" s="243">
        <f>('Norm. ekonomicka prieviazanost'!AV37+'Norm. neekonomicka previazanost'!AV37)/'Celkova previazanost'!$BB37</f>
        <v>1.7977407507708442E-2</v>
      </c>
      <c r="AW37" s="243">
        <f>('Norm. ekonomicka prieviazanost'!AW37+'Norm. neekonomicka previazanost'!AW37)/'Celkova previazanost'!$BB37</f>
        <v>2.2814497393100222E-2</v>
      </c>
      <c r="AX37" s="243">
        <f>('Norm. ekonomicka prieviazanost'!AX37+'Norm. neekonomicka previazanost'!AX37)/'Celkova previazanost'!$BB37</f>
        <v>2.9170543088837514E-2</v>
      </c>
      <c r="AY37" s="243">
        <f>('Norm. ekonomicka prieviazanost'!AY37+'Norm. neekonomicka previazanost'!AY37)/'Celkova previazanost'!$BB37</f>
        <v>1.8012344054071216E-2</v>
      </c>
      <c r="AZ37" s="243">
        <f>('Norm. ekonomicka prieviazanost'!AZ37+'Norm. neekonomicka previazanost'!AZ37)/'Celkova previazanost'!$BB37</f>
        <v>3.3944276588177807E-2</v>
      </c>
      <c r="BB37" s="244">
        <f t="shared" si="0"/>
        <v>1</v>
      </c>
    </row>
    <row r="38" spans="1:54" ht="14.25" customHeight="1" x14ac:dyDescent="0.25">
      <c r="A38" s="246" t="s">
        <v>41</v>
      </c>
      <c r="B38" s="243">
        <f>('Norm. ekonomicka prieviazanost'!B38+'Norm. neekonomicka previazanost'!B38)/'Celkova previazanost'!$BB38</f>
        <v>9.7660273359577322E-3</v>
      </c>
      <c r="C38" s="243">
        <f>('Norm. ekonomicka prieviazanost'!C38+'Norm. neekonomicka previazanost'!C38)/'Celkova previazanost'!$BB38</f>
        <v>1.1871804757575065E-2</v>
      </c>
      <c r="D38" s="243">
        <f>('Norm. ekonomicka prieviazanost'!D38+'Norm. neekonomicka previazanost'!D38)/'Celkova previazanost'!$BB38</f>
        <v>7.8004241900200971E-3</v>
      </c>
      <c r="E38" s="243">
        <f>('Norm. ekonomicka prieviazanost'!E38+'Norm. neekonomicka previazanost'!E38)/'Celkova previazanost'!$BB38</f>
        <v>3.4471563299295446E-2</v>
      </c>
      <c r="F38" s="243">
        <f>('Norm. ekonomicka prieviazanost'!F38+'Norm. neekonomicka previazanost'!F38)/'Celkova previazanost'!$BB38</f>
        <v>2.9274167264770092E-2</v>
      </c>
      <c r="G38" s="243">
        <f>('Norm. ekonomicka prieviazanost'!G38+'Norm. neekonomicka previazanost'!G38)/'Celkova previazanost'!$BB38</f>
        <v>1.2416752275872887E-2</v>
      </c>
      <c r="H38" s="243">
        <f>('Norm. ekonomicka prieviazanost'!H38+'Norm. neekonomicka previazanost'!H38)/'Celkova previazanost'!$BB38</f>
        <v>1.8346061287027586E-2</v>
      </c>
      <c r="I38" s="243">
        <f>('Norm. ekonomicka prieviazanost'!I38+'Norm. neekonomicka previazanost'!I38)/'Celkova previazanost'!$BB38</f>
        <v>1.1677102863383439E-2</v>
      </c>
      <c r="J38" s="243">
        <f>('Norm. ekonomicka prieviazanost'!J38+'Norm. neekonomicka previazanost'!J38)/'Celkova previazanost'!$BB38</f>
        <v>2.2104411981242973E-2</v>
      </c>
      <c r="K38" s="243">
        <f>('Norm. ekonomicka prieviazanost'!K38+'Norm. neekonomicka previazanost'!K38)/'Celkova previazanost'!$BB38</f>
        <v>1.6713884280679193E-2</v>
      </c>
      <c r="L38" s="243">
        <f>('Norm. ekonomicka prieviazanost'!L38+'Norm. neekonomicka previazanost'!L38)/'Celkova previazanost'!$BB38</f>
        <v>1.0059198766270363E-2</v>
      </c>
      <c r="M38" s="243">
        <f>('Norm. ekonomicka prieviazanost'!M38+'Norm. neekonomicka previazanost'!M38)/'Celkova previazanost'!$BB38</f>
        <v>1.4051689540626315E-2</v>
      </c>
      <c r="N38" s="243">
        <f>('Norm. ekonomicka prieviazanost'!N38+'Norm. neekonomicka previazanost'!N38)/'Celkova previazanost'!$BB38</f>
        <v>5.7731117090856106E-2</v>
      </c>
      <c r="O38" s="243">
        <f>('Norm. ekonomicka prieviazanost'!O38+'Norm. neekonomicka previazanost'!O38)/'Celkova previazanost'!$BB38</f>
        <v>1.355006675628514E-2</v>
      </c>
      <c r="P38" s="243">
        <f>('Norm. ekonomicka prieviazanost'!P38+'Norm. neekonomicka previazanost'!P38)/'Celkova previazanost'!$BB38</f>
        <v>3.3354675596624167E-2</v>
      </c>
      <c r="Q38" s="243">
        <f>('Norm. ekonomicka prieviazanost'!Q38+'Norm. neekonomicka previazanost'!Q38)/'Celkova previazanost'!$BB38</f>
        <v>1.1703074902615986E-2</v>
      </c>
      <c r="R38" s="243">
        <f>('Norm. ekonomicka prieviazanost'!R38+'Norm. neekonomicka previazanost'!R38)/'Celkova previazanost'!$BB38</f>
        <v>1.3465484960636329E-2</v>
      </c>
      <c r="S38" s="243">
        <f>('Norm. ekonomicka prieviazanost'!S38+'Norm. neekonomicka previazanost'!S38)/'Celkova previazanost'!$BB38</f>
        <v>8.2662946964632833E-3</v>
      </c>
      <c r="T38" s="243">
        <f>('Norm. ekonomicka prieviazanost'!T38+'Norm. neekonomicka previazanost'!T38)/'Celkova previazanost'!$BB38</f>
        <v>1.9617766636396125E-2</v>
      </c>
      <c r="U38" s="243">
        <f>('Norm. ekonomicka prieviazanost'!U38+'Norm. neekonomicka previazanost'!U38)/'Celkova previazanost'!$BB38</f>
        <v>1.0220423569366895E-2</v>
      </c>
      <c r="V38" s="243">
        <f>('Norm. ekonomicka prieviazanost'!V38+'Norm. neekonomicka previazanost'!V38)/'Celkova previazanost'!$BB38</f>
        <v>1.1937600632162048E-2</v>
      </c>
      <c r="W38" s="243">
        <f>('Norm. ekonomicka prieviazanost'!W38+'Norm. neekonomicka previazanost'!W38)/'Celkova previazanost'!$BB38</f>
        <v>1.189538095267708E-2</v>
      </c>
      <c r="X38" s="243">
        <f>('Norm. ekonomicka prieviazanost'!X38+'Norm. neekonomicka previazanost'!X38)/'Celkova previazanost'!$BB38</f>
        <v>1.1411720236217195E-2</v>
      </c>
      <c r="Y38" s="243">
        <f>('Norm. ekonomicka prieviazanost'!Y38+'Norm. neekonomicka previazanost'!Y38)/'Celkova previazanost'!$BB38</f>
        <v>1.5101782499169507E-2</v>
      </c>
      <c r="Z38" s="243">
        <f>('Norm. ekonomicka prieviazanost'!Z38+'Norm. neekonomicka previazanost'!Z38)/'Celkova previazanost'!$BB38</f>
        <v>6.9714974574437861E-3</v>
      </c>
      <c r="AA38" s="243">
        <f>('Norm. ekonomicka prieviazanost'!AA38+'Norm. neekonomicka previazanost'!AA38)/'Celkova previazanost'!$BB38</f>
        <v>1.1861646413309633E-2</v>
      </c>
      <c r="AB38" s="243">
        <f>('Norm. ekonomicka prieviazanost'!AB38+'Norm. neekonomicka previazanost'!AB38)/'Celkova previazanost'!$BB38</f>
        <v>1.159225443087685E-2</v>
      </c>
      <c r="AC38" s="243">
        <f>('Norm. ekonomicka prieviazanost'!AC38+'Norm. neekonomicka previazanost'!AC38)/'Celkova previazanost'!$BB38</f>
        <v>1.1405942848691383E-2</v>
      </c>
      <c r="AD38" s="243">
        <f>('Norm. ekonomicka prieviazanost'!AD38+'Norm. neekonomicka previazanost'!AD38)/'Celkova previazanost'!$BB38</f>
        <v>9.8525373303970411E-3</v>
      </c>
      <c r="AE38" s="243">
        <f>('Norm. ekonomicka prieviazanost'!AE38+'Norm. neekonomicka previazanost'!AE38)/'Celkova previazanost'!$BB38</f>
        <v>2.800628090604226E-2</v>
      </c>
      <c r="AF38" s="243">
        <f>('Norm. ekonomicka prieviazanost'!AF38+'Norm. neekonomicka previazanost'!AF38)/'Celkova previazanost'!$BB38</f>
        <v>1.6383629293340009E-2</v>
      </c>
      <c r="AG38" s="243">
        <f>('Norm. ekonomicka prieviazanost'!AG38+'Norm. neekonomicka previazanost'!AG38)/'Celkova previazanost'!$BB38</f>
        <v>1.5846557144541775E-2</v>
      </c>
      <c r="AH38" s="243">
        <f>('Norm. ekonomicka prieviazanost'!AH38+'Norm. neekonomicka previazanost'!AH38)/'Celkova previazanost'!$BB38</f>
        <v>4.7311619057377338E-2</v>
      </c>
      <c r="AI38" s="243">
        <f>('Norm. ekonomicka prieviazanost'!AI38+'Norm. neekonomicka previazanost'!AI38)/'Celkova previazanost'!$BB38</f>
        <v>1.697529598882834E-2</v>
      </c>
      <c r="AJ38" s="243">
        <f>('Norm. ekonomicka prieviazanost'!AJ38+'Norm. neekonomicka previazanost'!AJ38)/'Celkova previazanost'!$BB38</f>
        <v>5.2762487330129202E-3</v>
      </c>
      <c r="AK38" s="243">
        <f>('Norm. ekonomicka prieviazanost'!AK38+'Norm. neekonomicka previazanost'!AK38)/'Celkova previazanost'!$BB38</f>
        <v>2.0476902945886097E-2</v>
      </c>
      <c r="AL38" s="242">
        <f>('Norm. ekonomicka prieviazanost'!AL38+'Norm. neekonomicka previazanost'!AL38)/'Celkova previazanost'!$BB38</f>
        <v>0</v>
      </c>
      <c r="AM38" s="243">
        <f>('Norm. ekonomicka prieviazanost'!AM38+'Norm. neekonomicka previazanost'!AM38)/'Celkova previazanost'!$BB38</f>
        <v>1.8827712798929273E-2</v>
      </c>
      <c r="AN38" s="243">
        <f>('Norm. ekonomicka prieviazanost'!AN38+'Norm. neekonomicka previazanost'!AN38)/'Celkova previazanost'!$BB38</f>
        <v>1.7665083213944777E-2</v>
      </c>
      <c r="AO38" s="243">
        <f>('Norm. ekonomicka prieviazanost'!AO38+'Norm. neekonomicka previazanost'!AO38)/'Celkova previazanost'!$BB38</f>
        <v>1.7666752742994805E-2</v>
      </c>
      <c r="AP38" s="243">
        <f>('Norm. ekonomicka prieviazanost'!AP38+'Norm. neekonomicka previazanost'!AP38)/'Celkova previazanost'!$BB38</f>
        <v>1.5735326533662174E-2</v>
      </c>
      <c r="AQ38" s="243">
        <f>('Norm. ekonomicka prieviazanost'!AQ38+'Norm. neekonomicka previazanost'!AQ38)/'Celkova previazanost'!$BB38</f>
        <v>1.3166900506005044E-2</v>
      </c>
      <c r="AR38" s="243">
        <f>('Norm. ekonomicka prieviazanost'!AR38+'Norm. neekonomicka previazanost'!AR38)/'Celkova previazanost'!$BB38</f>
        <v>3.2329948324600066E-2</v>
      </c>
      <c r="AS38" s="243">
        <f>('Norm. ekonomicka prieviazanost'!AS38+'Norm. neekonomicka previazanost'!AS38)/'Celkova previazanost'!$BB38</f>
        <v>2.4190260577032569E-2</v>
      </c>
      <c r="AT38" s="243">
        <f>('Norm. ekonomicka prieviazanost'!AT38+'Norm. neekonomicka previazanost'!AT38)/'Celkova previazanost'!$BB38</f>
        <v>1.1131099007268389E-2</v>
      </c>
      <c r="AU38" s="243">
        <f>('Norm. ekonomicka prieviazanost'!AU38+'Norm. neekonomicka previazanost'!AU38)/'Celkova previazanost'!$BB38</f>
        <v>0.11412256694185362</v>
      </c>
      <c r="AV38" s="243">
        <f>('Norm. ekonomicka prieviazanost'!AV38+'Norm. neekonomicka previazanost'!AV38)/'Celkova previazanost'!$BB38</f>
        <v>3.2239864154740783E-2</v>
      </c>
      <c r="AW38" s="243">
        <f>('Norm. ekonomicka prieviazanost'!AW38+'Norm. neekonomicka previazanost'!AW38)/'Celkova previazanost'!$BB38</f>
        <v>1.8113600896801859E-2</v>
      </c>
      <c r="AX38" s="243">
        <f>('Norm. ekonomicka prieviazanost'!AX38+'Norm. neekonomicka previazanost'!AX38)/'Celkova previazanost'!$BB38</f>
        <v>3.5448768031882856E-2</v>
      </c>
      <c r="AY38" s="243">
        <f>('Norm. ekonomicka prieviazanost'!AY38+'Norm. neekonomicka previazanost'!AY38)/'Celkova previazanost'!$BB38</f>
        <v>1.7861225780460996E-2</v>
      </c>
      <c r="AZ38" s="243">
        <f>('Norm. ekonomicka prieviazanost'!AZ38+'Norm. neekonomicka previazanost'!AZ38)/'Celkova previazanost'!$BB38</f>
        <v>1.2732001567884692E-2</v>
      </c>
      <c r="BB38" s="244">
        <f t="shared" si="0"/>
        <v>1.0000000000000002</v>
      </c>
    </row>
    <row r="39" spans="1:54" ht="14.25" customHeight="1" x14ac:dyDescent="0.25">
      <c r="A39" s="246" t="s">
        <v>42</v>
      </c>
      <c r="B39" s="243">
        <f>('Norm. ekonomicka prieviazanost'!B39+'Norm. neekonomicka previazanost'!B39)/'Celkova previazanost'!$BB39</f>
        <v>9.7892657804672292E-3</v>
      </c>
      <c r="C39" s="243">
        <f>('Norm. ekonomicka prieviazanost'!C39+'Norm. neekonomicka previazanost'!C39)/'Celkova previazanost'!$BB39</f>
        <v>5.1436719203172389E-3</v>
      </c>
      <c r="D39" s="243">
        <f>('Norm. ekonomicka prieviazanost'!D39+'Norm. neekonomicka previazanost'!D39)/'Celkova previazanost'!$BB39</f>
        <v>9.426671182197267E-3</v>
      </c>
      <c r="E39" s="243">
        <f>('Norm. ekonomicka prieviazanost'!E39+'Norm. neekonomicka previazanost'!E39)/'Celkova previazanost'!$BB39</f>
        <v>2.9960640222308096E-2</v>
      </c>
      <c r="F39" s="243">
        <f>('Norm. ekonomicka prieviazanost'!F39+'Norm. neekonomicka previazanost'!F39)/'Celkova previazanost'!$BB39</f>
        <v>8.5684607263908519E-3</v>
      </c>
      <c r="G39" s="243">
        <f>('Norm. ekonomicka prieviazanost'!G39+'Norm. neekonomicka previazanost'!G39)/'Celkova previazanost'!$BB39</f>
        <v>1.4158689038817483E-2</v>
      </c>
      <c r="H39" s="243">
        <f>('Norm. ekonomicka prieviazanost'!H39+'Norm. neekonomicka previazanost'!H39)/'Celkova previazanost'!$BB39</f>
        <v>4.9307316333417908E-2</v>
      </c>
      <c r="I39" s="243">
        <f>('Norm. ekonomicka prieviazanost'!I39+'Norm. neekonomicka previazanost'!I39)/'Celkova previazanost'!$BB39</f>
        <v>6.4196572543413532E-3</v>
      </c>
      <c r="J39" s="243">
        <f>('Norm. ekonomicka prieviazanost'!J39+'Norm. neekonomicka previazanost'!J39)/'Celkova previazanost'!$BB39</f>
        <v>2.3567244054367983E-2</v>
      </c>
      <c r="K39" s="243">
        <f>('Norm. ekonomicka prieviazanost'!K39+'Norm. neekonomicka previazanost'!K39)/'Celkova previazanost'!$BB39</f>
        <v>1.6120249055476134E-2</v>
      </c>
      <c r="L39" s="243">
        <f>('Norm. ekonomicka prieviazanost'!L39+'Norm. neekonomicka previazanost'!L39)/'Celkova previazanost'!$BB39</f>
        <v>8.9347447208194455E-3</v>
      </c>
      <c r="M39" s="243">
        <f>('Norm. ekonomicka prieviazanost'!M39+'Norm. neekonomicka previazanost'!M39)/'Celkova previazanost'!$BB39</f>
        <v>1.3233098099185261E-2</v>
      </c>
      <c r="N39" s="243">
        <f>('Norm. ekonomicka prieviazanost'!N39+'Norm. neekonomicka previazanost'!N39)/'Celkova previazanost'!$BB39</f>
        <v>2.5529551958962841E-2</v>
      </c>
      <c r="O39" s="243">
        <f>('Norm. ekonomicka prieviazanost'!O39+'Norm. neekonomicka previazanost'!O39)/'Celkova previazanost'!$BB39</f>
        <v>1.2357699267887526E-2</v>
      </c>
      <c r="P39" s="243">
        <f>('Norm. ekonomicka prieviazanost'!P39+'Norm. neekonomicka previazanost'!P39)/'Celkova previazanost'!$BB39</f>
        <v>2.7995264138415295E-2</v>
      </c>
      <c r="Q39" s="243">
        <f>('Norm. ekonomicka prieviazanost'!Q39+'Norm. neekonomicka previazanost'!Q39)/'Celkova previazanost'!$BB39</f>
        <v>2.1348208632666434E-2</v>
      </c>
      <c r="R39" s="243">
        <f>('Norm. ekonomicka prieviazanost'!R39+'Norm. neekonomicka previazanost'!R39)/'Celkova previazanost'!$BB39</f>
        <v>1.198106640182261E-2</v>
      </c>
      <c r="S39" s="243">
        <f>('Norm. ekonomicka prieviazanost'!S39+'Norm. neekonomicka previazanost'!S39)/'Celkova previazanost'!$BB39</f>
        <v>7.6664852391494917E-3</v>
      </c>
      <c r="T39" s="243">
        <f>('Norm. ekonomicka prieviazanost'!T39+'Norm. neekonomicka previazanost'!T39)/'Celkova previazanost'!$BB39</f>
        <v>1.4327319930968337E-2</v>
      </c>
      <c r="U39" s="243">
        <f>('Norm. ekonomicka prieviazanost'!U39+'Norm. neekonomicka previazanost'!U39)/'Celkova previazanost'!$BB39</f>
        <v>7.6980741978718631E-3</v>
      </c>
      <c r="V39" s="243">
        <f>('Norm. ekonomicka prieviazanost'!V39+'Norm. neekonomicka previazanost'!V39)/'Celkova previazanost'!$BB39</f>
        <v>9.3413061414662161E-3</v>
      </c>
      <c r="W39" s="243">
        <f>('Norm. ekonomicka prieviazanost'!W39+'Norm. neekonomicka previazanost'!W39)/'Celkova previazanost'!$BB39</f>
        <v>1.3535481021335106E-2</v>
      </c>
      <c r="X39" s="243">
        <f>('Norm. ekonomicka prieviazanost'!X39+'Norm. neekonomicka previazanost'!X39)/'Celkova previazanost'!$BB39</f>
        <v>8.495512789561576E-3</v>
      </c>
      <c r="Y39" s="243">
        <f>('Norm. ekonomicka prieviazanost'!Y39+'Norm. neekonomicka previazanost'!Y39)/'Celkova previazanost'!$BB39</f>
        <v>1.1603959963748496E-2</v>
      </c>
      <c r="Z39" s="243">
        <f>('Norm. ekonomicka prieviazanost'!Z39+'Norm. neekonomicka previazanost'!Z39)/'Celkova previazanost'!$BB39</f>
        <v>5.8238952394015541E-3</v>
      </c>
      <c r="AA39" s="243">
        <f>('Norm. ekonomicka prieviazanost'!AA39+'Norm. neekonomicka previazanost'!AA39)/'Celkova previazanost'!$BB39</f>
        <v>1.158986937550483E-2</v>
      </c>
      <c r="AB39" s="243">
        <f>('Norm. ekonomicka prieviazanost'!AB39+'Norm. neekonomicka previazanost'!AB39)/'Celkova previazanost'!$BB39</f>
        <v>3.3724577257819347E-3</v>
      </c>
      <c r="AC39" s="243">
        <f>('Norm. ekonomicka prieviazanost'!AC39+'Norm. neekonomicka previazanost'!AC39)/'Celkova previazanost'!$BB39</f>
        <v>1.1367053871692059E-2</v>
      </c>
      <c r="AD39" s="243">
        <f>('Norm. ekonomicka prieviazanost'!AD39+'Norm. neekonomicka previazanost'!AD39)/'Celkova previazanost'!$BB39</f>
        <v>9.3387232932561782E-3</v>
      </c>
      <c r="AE39" s="243">
        <f>('Norm. ekonomicka prieviazanost'!AE39+'Norm. neekonomicka previazanost'!AE39)/'Celkova previazanost'!$BB39</f>
        <v>2.3251143471696451E-2</v>
      </c>
      <c r="AF39" s="243">
        <f>('Norm. ekonomicka prieviazanost'!AF39+'Norm. neekonomicka previazanost'!AF39)/'Celkova previazanost'!$BB39</f>
        <v>4.287226285671495E-2</v>
      </c>
      <c r="AG39" s="243">
        <f>('Norm. ekonomicka prieviazanost'!AG39+'Norm. neekonomicka previazanost'!AG39)/'Celkova previazanost'!$BB39</f>
        <v>9.9235575306393028E-3</v>
      </c>
      <c r="AH39" s="243">
        <f>('Norm. ekonomicka prieviazanost'!AH39+'Norm. neekonomicka previazanost'!AH39)/'Celkova previazanost'!$BB39</f>
        <v>9.4980967421173387E-2</v>
      </c>
      <c r="AI39" s="243">
        <f>('Norm. ekonomicka prieviazanost'!AI39+'Norm. neekonomicka previazanost'!AI39)/'Celkova previazanost'!$BB39</f>
        <v>1.3239391118139874E-2</v>
      </c>
      <c r="AJ39" s="243">
        <f>('Norm. ekonomicka prieviazanost'!AJ39+'Norm. neekonomicka previazanost'!AJ39)/'Celkova previazanost'!$BB39</f>
        <v>5.3275670081895888E-3</v>
      </c>
      <c r="AK39" s="243">
        <f>('Norm. ekonomicka prieviazanost'!AK39+'Norm. neekonomicka previazanost'!AK39)/'Celkova previazanost'!$BB39</f>
        <v>2.5944157559787417E-2</v>
      </c>
      <c r="AL39" s="243">
        <f>('Norm. ekonomicka prieviazanost'!AL39+'Norm. neekonomicka previazanost'!AL39)/'Celkova previazanost'!$BB39</f>
        <v>1.1068012097906881E-2</v>
      </c>
      <c r="AM39" s="242">
        <f>('Norm. ekonomicka prieviazanost'!AM39+'Norm. neekonomicka previazanost'!AM39)/'Celkova previazanost'!$BB39</f>
        <v>0</v>
      </c>
      <c r="AN39" s="243">
        <f>('Norm. ekonomicka prieviazanost'!AN39+'Norm. neekonomicka previazanost'!AN39)/'Celkova previazanost'!$BB39</f>
        <v>2.4209033209318383E-2</v>
      </c>
      <c r="AO39" s="243">
        <f>('Norm. ekonomicka prieviazanost'!AO39+'Norm. neekonomicka previazanost'!AO39)/'Celkova previazanost'!$BB39</f>
        <v>1.2853489319240071E-2</v>
      </c>
      <c r="AP39" s="243">
        <f>('Norm. ekonomicka prieviazanost'!AP39+'Norm. neekonomicka previazanost'!AP39)/'Celkova previazanost'!$BB39</f>
        <v>3.8398945708132383E-2</v>
      </c>
      <c r="AQ39" s="243">
        <f>('Norm. ekonomicka prieviazanost'!AQ39+'Norm. neekonomicka previazanost'!AQ39)/'Celkova previazanost'!$BB39</f>
        <v>5.1174452351029791E-2</v>
      </c>
      <c r="AR39" s="243">
        <f>('Norm. ekonomicka prieviazanost'!AR39+'Norm. neekonomicka previazanost'!AR39)/'Celkova previazanost'!$BB39</f>
        <v>2.4082508657964737E-2</v>
      </c>
      <c r="AS39" s="243">
        <f>('Norm. ekonomicka prieviazanost'!AS39+'Norm. neekonomicka previazanost'!AS39)/'Celkova previazanost'!$BB39</f>
        <v>2.6680154073316146E-2</v>
      </c>
      <c r="AT39" s="243">
        <f>('Norm. ekonomicka prieviazanost'!AT39+'Norm. neekonomicka previazanost'!AT39)/'Celkova previazanost'!$BB39</f>
        <v>2.0286596837800455E-2</v>
      </c>
      <c r="AU39" s="243">
        <f>('Norm. ekonomicka prieviazanost'!AU39+'Norm. neekonomicka previazanost'!AU39)/'Celkova previazanost'!$BB39</f>
        <v>1.8637591799829368E-2</v>
      </c>
      <c r="AV39" s="243">
        <f>('Norm. ekonomicka prieviazanost'!AV39+'Norm. neekonomicka previazanost'!AV39)/'Celkova previazanost'!$BB39</f>
        <v>5.5609253464976957E-2</v>
      </c>
      <c r="AW39" s="243">
        <f>('Norm. ekonomicka prieviazanost'!AW39+'Norm. neekonomicka previazanost'!AW39)/'Celkova previazanost'!$BB39</f>
        <v>1.8372705437551099E-2</v>
      </c>
      <c r="AX39" s="243">
        <f>('Norm. ekonomicka prieviazanost'!AX39+'Norm. neekonomicka previazanost'!AX39)/'Celkova previazanost'!$BB39</f>
        <v>4.4284349205971817E-2</v>
      </c>
      <c r="AY39" s="243">
        <f>('Norm. ekonomicka prieviazanost'!AY39+'Norm. neekonomicka previazanost'!AY39)/'Celkova previazanost'!$BB39</f>
        <v>1.8088239842626305E-2</v>
      </c>
      <c r="AZ39" s="243">
        <f>('Norm. ekonomicka prieviazanost'!AZ39+'Norm. neekonomicka previazanost'!AZ39)/'Celkova previazanost'!$BB39</f>
        <v>1.2713983450396253E-2</v>
      </c>
      <c r="BB39" s="244">
        <f t="shared" si="0"/>
        <v>1</v>
      </c>
    </row>
    <row r="40" spans="1:54" ht="14.25" customHeight="1" x14ac:dyDescent="0.25">
      <c r="A40" s="245" t="s">
        <v>43</v>
      </c>
      <c r="B40" s="243">
        <f>('Norm. ekonomicka prieviazanost'!B40+'Norm. neekonomicka previazanost'!B40)/'Celkova previazanost'!$BB40</f>
        <v>1.5343524189149407E-2</v>
      </c>
      <c r="C40" s="243">
        <f>('Norm. ekonomicka prieviazanost'!C40+'Norm. neekonomicka previazanost'!C40)/'Celkova previazanost'!$BB40</f>
        <v>6.7804944109625988E-3</v>
      </c>
      <c r="D40" s="243">
        <f>('Norm. ekonomicka prieviazanost'!D40+'Norm. neekonomicka previazanost'!D40)/'Celkova previazanost'!$BB40</f>
        <v>6.235498905767304E-3</v>
      </c>
      <c r="E40" s="243">
        <f>('Norm. ekonomicka prieviazanost'!E40+'Norm. neekonomicka previazanost'!E40)/'Celkova previazanost'!$BB40</f>
        <v>2.5100545835824335E-2</v>
      </c>
      <c r="F40" s="243">
        <f>('Norm. ekonomicka prieviazanost'!F40+'Norm. neekonomicka previazanost'!F40)/'Celkova previazanost'!$BB40</f>
        <v>9.5172699763634225E-3</v>
      </c>
      <c r="G40" s="243">
        <f>('Norm. ekonomicka prieviazanost'!G40+'Norm. neekonomicka previazanost'!G40)/'Celkova previazanost'!$BB40</f>
        <v>5.0928005916421243E-2</v>
      </c>
      <c r="H40" s="243">
        <f>('Norm. ekonomicka prieviazanost'!H40+'Norm. neekonomicka previazanost'!H40)/'Celkova previazanost'!$BB40</f>
        <v>2.8013301835193346E-2</v>
      </c>
      <c r="I40" s="243">
        <f>('Norm. ekonomicka prieviazanost'!I40+'Norm. neekonomicka previazanost'!I40)/'Celkova previazanost'!$BB40</f>
        <v>5.8464255420738673E-3</v>
      </c>
      <c r="J40" s="243">
        <f>('Norm. ekonomicka prieviazanost'!J40+'Norm. neekonomicka previazanost'!J40)/'Celkova previazanost'!$BB40</f>
        <v>2.2277071311187207E-2</v>
      </c>
      <c r="K40" s="243">
        <f>('Norm. ekonomicka prieviazanost'!K40+'Norm. neekonomicka previazanost'!K40)/'Celkova previazanost'!$BB40</f>
        <v>1.4208924339381417E-2</v>
      </c>
      <c r="L40" s="243">
        <f>('Norm. ekonomicka prieviazanost'!L40+'Norm. neekonomicka previazanost'!L40)/'Celkova previazanost'!$BB40</f>
        <v>1.2128702895656393E-2</v>
      </c>
      <c r="M40" s="243">
        <f>('Norm. ekonomicka prieviazanost'!M40+'Norm. neekonomicka previazanost'!M40)/'Celkova previazanost'!$BB40</f>
        <v>1.298353657078841E-2</v>
      </c>
      <c r="N40" s="243">
        <f>('Norm. ekonomicka prieviazanost'!N40+'Norm. neekonomicka previazanost'!N40)/'Celkova previazanost'!$BB40</f>
        <v>3.2859068523952699E-2</v>
      </c>
      <c r="O40" s="243">
        <f>('Norm. ekonomicka prieviazanost'!O40+'Norm. neekonomicka previazanost'!O40)/'Celkova previazanost'!$BB40</f>
        <v>2.2331414046131447E-2</v>
      </c>
      <c r="P40" s="243">
        <f>('Norm. ekonomicka prieviazanost'!P40+'Norm. neekonomicka previazanost'!P40)/'Celkova previazanost'!$BB40</f>
        <v>2.5399748273846806E-2</v>
      </c>
      <c r="Q40" s="243">
        <f>('Norm. ekonomicka prieviazanost'!Q40+'Norm. neekonomicka previazanost'!Q40)/'Celkova previazanost'!$BB40</f>
        <v>1.5503500906476618E-2</v>
      </c>
      <c r="R40" s="243">
        <f>('Norm. ekonomicka prieviazanost'!R40+'Norm. neekonomicka previazanost'!R40)/'Celkova previazanost'!$BB40</f>
        <v>1.0948120625344782E-2</v>
      </c>
      <c r="S40" s="243">
        <f>('Norm. ekonomicka prieviazanost'!S40+'Norm. neekonomicka previazanost'!S40)/'Celkova previazanost'!$BB40</f>
        <v>1.1825698464227714E-2</v>
      </c>
      <c r="T40" s="243">
        <f>('Norm. ekonomicka prieviazanost'!T40+'Norm. neekonomicka previazanost'!T40)/'Celkova previazanost'!$BB40</f>
        <v>1.2312688782894805E-2</v>
      </c>
      <c r="U40" s="243">
        <f>('Norm. ekonomicka prieviazanost'!U40+'Norm. neekonomicka previazanost'!U40)/'Celkova previazanost'!$BB40</f>
        <v>6.9013684404866894E-3</v>
      </c>
      <c r="V40" s="243">
        <f>('Norm. ekonomicka prieviazanost'!V40+'Norm. neekonomicka previazanost'!V40)/'Celkova previazanost'!$BB40</f>
        <v>1.2676596222949418E-2</v>
      </c>
      <c r="W40" s="243">
        <f>('Norm. ekonomicka prieviazanost'!W40+'Norm. neekonomicka previazanost'!W40)/'Celkova previazanost'!$BB40</f>
        <v>1.1054625581377805E-2</v>
      </c>
      <c r="X40" s="243">
        <f>('Norm. ekonomicka prieviazanost'!X40+'Norm. neekonomicka previazanost'!X40)/'Celkova previazanost'!$BB40</f>
        <v>8.0066411102704647E-3</v>
      </c>
      <c r="Y40" s="243">
        <f>('Norm. ekonomicka prieviazanost'!Y40+'Norm. neekonomicka previazanost'!Y40)/'Celkova previazanost'!$BB40</f>
        <v>9.8989953169451479E-3</v>
      </c>
      <c r="Z40" s="243">
        <f>('Norm. ekonomicka prieviazanost'!Z40+'Norm. neekonomicka previazanost'!Z40)/'Celkova previazanost'!$BB40</f>
        <v>5.2626054266424107E-3</v>
      </c>
      <c r="AA40" s="243">
        <f>('Norm. ekonomicka prieviazanost'!AA40+'Norm. neekonomicka previazanost'!AA40)/'Celkova previazanost'!$BB40</f>
        <v>1.1049074265806227E-2</v>
      </c>
      <c r="AB40" s="243">
        <f>('Norm. ekonomicka prieviazanost'!AB40+'Norm. neekonomicka previazanost'!AB40)/'Celkova previazanost'!$BB40</f>
        <v>5.4925774431014577E-3</v>
      </c>
      <c r="AC40" s="243">
        <f>('Norm. ekonomicka prieviazanost'!AC40+'Norm. neekonomicka previazanost'!AC40)/'Celkova previazanost'!$BB40</f>
        <v>1.355024145444399E-2</v>
      </c>
      <c r="AD40" s="243">
        <f>('Norm. ekonomicka prieviazanost'!AD40+'Norm. neekonomicka previazanost'!AD40)/'Celkova previazanost'!$BB40</f>
        <v>1.1175336920698716E-2</v>
      </c>
      <c r="AE40" s="243">
        <f>('Norm. ekonomicka prieviazanost'!AE40+'Norm. neekonomicka previazanost'!AE40)/'Celkova previazanost'!$BB40</f>
        <v>1.5988698966201857E-2</v>
      </c>
      <c r="AF40" s="243">
        <f>('Norm. ekonomicka prieviazanost'!AF40+'Norm. neekonomicka previazanost'!AF40)/'Celkova previazanost'!$BB40</f>
        <v>6.1803212983698244E-2</v>
      </c>
      <c r="AG40" s="243">
        <f>('Norm. ekonomicka prieviazanost'!AG40+'Norm. neekonomicka previazanost'!AG40)/'Celkova previazanost'!$BB40</f>
        <v>9.5231285070769469E-3</v>
      </c>
      <c r="AH40" s="243">
        <f>('Norm. ekonomicka prieviazanost'!AH40+'Norm. neekonomicka previazanost'!AH40)/'Celkova previazanost'!$BB40</f>
        <v>5.3451483970273564E-2</v>
      </c>
      <c r="AI40" s="243">
        <f>('Norm. ekonomicka prieviazanost'!AI40+'Norm. neekonomicka previazanost'!AI40)/'Celkova previazanost'!$BB40</f>
        <v>1.3041762142815803E-2</v>
      </c>
      <c r="AJ40" s="243">
        <f>('Norm. ekonomicka prieviazanost'!AJ40+'Norm. neekonomicka previazanost'!AJ40)/'Celkova previazanost'!$BB40</f>
        <v>4.0896299238526463E-3</v>
      </c>
      <c r="AK40" s="243">
        <f>('Norm. ekonomicka prieviazanost'!AK40+'Norm. neekonomicka previazanost'!AK40)/'Celkova previazanost'!$BB40</f>
        <v>3.127858572328944E-2</v>
      </c>
      <c r="AL40" s="243">
        <f>('Norm. ekonomicka prieviazanost'!AL40+'Norm. neekonomicka previazanost'!AL40)/'Celkova previazanost'!$BB40</f>
        <v>1.4136496540331889E-2</v>
      </c>
      <c r="AM40" s="243">
        <f>('Norm. ekonomicka prieviazanost'!AM40+'Norm. neekonomicka previazanost'!AM40)/'Celkova previazanost'!$BB40</f>
        <v>3.3234523887715431E-2</v>
      </c>
      <c r="AN40" s="242">
        <f>('Norm. ekonomicka prieviazanost'!AN40+'Norm. neekonomicka previazanost'!AN40)/'Celkova previazanost'!$BB40</f>
        <v>0</v>
      </c>
      <c r="AO40" s="243">
        <f>('Norm. ekonomicka prieviazanost'!AO40+'Norm. neekonomicka previazanost'!AO40)/'Celkova previazanost'!$BB40</f>
        <v>1.9617564264235391E-2</v>
      </c>
      <c r="AP40" s="243">
        <f>('Norm. ekonomicka prieviazanost'!AP40+'Norm. neekonomicka previazanost'!AP40)/'Celkova previazanost'!$BB40</f>
        <v>2.8495982018796561E-2</v>
      </c>
      <c r="AQ40" s="243">
        <f>('Norm. ekonomicka prieviazanost'!AQ40+'Norm. neekonomicka previazanost'!AQ40)/'Celkova previazanost'!$BB40</f>
        <v>1.9690660256504677E-2</v>
      </c>
      <c r="AR40" s="243">
        <f>('Norm. ekonomicka prieviazanost'!AR40+'Norm. neekonomicka previazanost'!AR40)/'Celkova previazanost'!$BB40</f>
        <v>2.346856252474009E-2</v>
      </c>
      <c r="AS40" s="243">
        <f>('Norm. ekonomicka prieviazanost'!AS40+'Norm. neekonomicka previazanost'!AS40)/'Celkova previazanost'!$BB40</f>
        <v>1.7348342108288752E-2</v>
      </c>
      <c r="AT40" s="243">
        <f>('Norm. ekonomicka prieviazanost'!AT40+'Norm. neekonomicka previazanost'!AT40)/'Celkova previazanost'!$BB40</f>
        <v>4.269406807262599E-2</v>
      </c>
      <c r="AU40" s="243">
        <f>('Norm. ekonomicka prieviazanost'!AU40+'Norm. neekonomicka previazanost'!AU40)/'Celkova previazanost'!$BB40</f>
        <v>2.7259875033582862E-2</v>
      </c>
      <c r="AV40" s="243">
        <f>('Norm. ekonomicka prieviazanost'!AV40+'Norm. neekonomicka previazanost'!AV40)/'Celkova previazanost'!$BB40</f>
        <v>2.0061978281289805E-2</v>
      </c>
      <c r="AW40" s="243">
        <f>('Norm. ekonomicka prieviazanost'!AW40+'Norm. neekonomicka previazanost'!AW40)/'Celkova previazanost'!$BB40</f>
        <v>1.5638522439984332E-2</v>
      </c>
      <c r="AX40" s="243">
        <f>('Norm. ekonomicka prieviazanost'!AX40+'Norm. neekonomicka previazanost'!AX40)/'Celkova previazanost'!$BB40</f>
        <v>4.7720605606672468E-2</v>
      </c>
      <c r="AY40" s="243">
        <f>('Norm. ekonomicka prieviazanost'!AY40+'Norm. neekonomicka previazanost'!AY40)/'Celkova previazanost'!$BB40</f>
        <v>2.8442199935596463E-2</v>
      </c>
      <c r="AZ40" s="243">
        <f>('Norm. ekonomicka prieviazanost'!AZ40+'Norm. neekonomicka previazanost'!AZ40)/'Celkova previazanost'!$BB40</f>
        <v>3.740251327806049E-2</v>
      </c>
      <c r="BB40" s="244">
        <f t="shared" si="0"/>
        <v>1</v>
      </c>
    </row>
    <row r="41" spans="1:54" ht="14.25" customHeight="1" x14ac:dyDescent="0.25">
      <c r="A41" s="245" t="s">
        <v>44</v>
      </c>
      <c r="B41" s="243">
        <f>('Norm. ekonomicka prieviazanost'!B41+'Norm. neekonomicka previazanost'!B41)/'Celkova previazanost'!$BB41</f>
        <v>8.7099659249015547E-3</v>
      </c>
      <c r="C41" s="243">
        <f>('Norm. ekonomicka prieviazanost'!C41+'Norm. neekonomicka previazanost'!C41)/'Celkova previazanost'!$BB41</f>
        <v>8.1651054130788409E-3</v>
      </c>
      <c r="D41" s="243">
        <f>('Norm. ekonomicka prieviazanost'!D41+'Norm. neekonomicka previazanost'!D41)/'Celkova previazanost'!$BB41</f>
        <v>9.4963248428409919E-3</v>
      </c>
      <c r="E41" s="243">
        <f>('Norm. ekonomicka prieviazanost'!E41+'Norm. neekonomicka previazanost'!E41)/'Celkova previazanost'!$BB41</f>
        <v>1.7845876348357801E-2</v>
      </c>
      <c r="F41" s="243">
        <f>('Norm. ekonomicka prieviazanost'!F41+'Norm. neekonomicka previazanost'!F41)/'Celkova previazanost'!$BB41</f>
        <v>1.446833810899855E-2</v>
      </c>
      <c r="G41" s="243">
        <f>('Norm. ekonomicka prieviazanost'!G41+'Norm. neekonomicka previazanost'!G41)/'Celkova previazanost'!$BB41</f>
        <v>2.0420895417953038E-2</v>
      </c>
      <c r="H41" s="243">
        <f>('Norm. ekonomicka prieviazanost'!H41+'Norm. neekonomicka previazanost'!H41)/'Celkova previazanost'!$BB41</f>
        <v>2.3557669887259602E-2</v>
      </c>
      <c r="I41" s="243">
        <f>('Norm. ekonomicka prieviazanost'!I41+'Norm. neekonomicka previazanost'!I41)/'Celkova previazanost'!$BB41</f>
        <v>8.1583274256008097E-3</v>
      </c>
      <c r="J41" s="243">
        <f>('Norm. ekonomicka prieviazanost'!J41+'Norm. neekonomicka previazanost'!J41)/'Celkova previazanost'!$BB41</f>
        <v>5.9221808178268193E-2</v>
      </c>
      <c r="K41" s="243">
        <f>('Norm. ekonomicka prieviazanost'!K41+'Norm. neekonomicka previazanost'!K41)/'Celkova previazanost'!$BB41</f>
        <v>1.5633350674870154E-2</v>
      </c>
      <c r="L41" s="243">
        <f>('Norm. ekonomicka prieviazanost'!L41+'Norm. neekonomicka previazanost'!L41)/'Celkova previazanost'!$BB41</f>
        <v>2.9374235180397029E-2</v>
      </c>
      <c r="M41" s="243">
        <f>('Norm. ekonomicka prieviazanost'!M41+'Norm. neekonomicka previazanost'!M41)/'Celkova previazanost'!$BB41</f>
        <v>3.2767852725864952E-2</v>
      </c>
      <c r="N41" s="243">
        <f>('Norm. ekonomicka prieviazanost'!N41+'Norm. neekonomicka previazanost'!N41)/'Celkova previazanost'!$BB41</f>
        <v>2.257048059974625E-2</v>
      </c>
      <c r="O41" s="243">
        <f>('Norm. ekonomicka prieviazanost'!O41+'Norm. neekonomicka previazanost'!O41)/'Celkova previazanost'!$BB41</f>
        <v>1.5776085077890824E-2</v>
      </c>
      <c r="P41" s="243">
        <f>('Norm. ekonomicka prieviazanost'!P41+'Norm. neekonomicka previazanost'!P41)/'Celkova previazanost'!$BB41</f>
        <v>3.1306376284293884E-2</v>
      </c>
      <c r="Q41" s="243">
        <f>('Norm. ekonomicka prieviazanost'!Q41+'Norm. neekonomicka previazanost'!Q41)/'Celkova previazanost'!$BB41</f>
        <v>1.3277737127564592E-2</v>
      </c>
      <c r="R41" s="243">
        <f>('Norm. ekonomicka prieviazanost'!R41+'Norm. neekonomicka previazanost'!R41)/'Celkova previazanost'!$BB41</f>
        <v>2.0719499293844697E-2</v>
      </c>
      <c r="S41" s="243">
        <f>('Norm. ekonomicka prieviazanost'!S41+'Norm. neekonomicka previazanost'!S41)/'Celkova previazanost'!$BB41</f>
        <v>1.3569716582217471E-2</v>
      </c>
      <c r="T41" s="243">
        <f>('Norm. ekonomicka prieviazanost'!T41+'Norm. neekonomicka previazanost'!T41)/'Celkova previazanost'!$BB41</f>
        <v>1.2402990639654377E-2</v>
      </c>
      <c r="U41" s="243">
        <f>('Norm. ekonomicka prieviazanost'!U41+'Norm. neekonomicka previazanost'!U41)/'Celkova previazanost'!$BB41</f>
        <v>9.2081591969166918E-3</v>
      </c>
      <c r="V41" s="243">
        <f>('Norm. ekonomicka prieviazanost'!V41+'Norm. neekonomicka previazanost'!V41)/'Celkova previazanost'!$BB41</f>
        <v>1.3871790420286578E-2</v>
      </c>
      <c r="W41" s="243">
        <f>('Norm. ekonomicka prieviazanost'!W41+'Norm. neekonomicka previazanost'!W41)/'Celkova previazanost'!$BB41</f>
        <v>2.7579227790502786E-2</v>
      </c>
      <c r="X41" s="243">
        <f>('Norm. ekonomicka prieviazanost'!X41+'Norm. neekonomicka previazanost'!X41)/'Celkova previazanost'!$BB41</f>
        <v>9.1428526520462901E-3</v>
      </c>
      <c r="Y41" s="243">
        <f>('Norm. ekonomicka prieviazanost'!Y41+'Norm. neekonomicka previazanost'!Y41)/'Celkova previazanost'!$BB41</f>
        <v>1.2172141357897574E-2</v>
      </c>
      <c r="Z41" s="243">
        <f>('Norm. ekonomicka prieviazanost'!Z41+'Norm. neekonomicka previazanost'!Z41)/'Celkova previazanost'!$BB41</f>
        <v>8.6472938898711302E-3</v>
      </c>
      <c r="AA41" s="243">
        <f>('Norm. ekonomicka prieviazanost'!AA41+'Norm. neekonomicka previazanost'!AA41)/'Celkova previazanost'!$BB41</f>
        <v>2.8190932955613923E-2</v>
      </c>
      <c r="AB41" s="243">
        <f>('Norm. ekonomicka prieviazanost'!AB41+'Norm. neekonomicka previazanost'!AB41)/'Celkova previazanost'!$BB41</f>
        <v>7.6953662300697752E-3</v>
      </c>
      <c r="AC41" s="243">
        <f>('Norm. ekonomicka prieviazanost'!AC41+'Norm. neekonomicka previazanost'!AC41)/'Celkova previazanost'!$BB41</f>
        <v>3.401213965543886E-2</v>
      </c>
      <c r="AD41" s="243">
        <f>('Norm. ekonomicka prieviazanost'!AD41+'Norm. neekonomicka previazanost'!AD41)/'Celkova previazanost'!$BB41</f>
        <v>3.0541667845274366E-2</v>
      </c>
      <c r="AE41" s="243">
        <f>('Norm. ekonomicka prieviazanost'!AE41+'Norm. neekonomicka previazanost'!AE41)/'Celkova previazanost'!$BB41</f>
        <v>1.1192363712961477E-2</v>
      </c>
      <c r="AF41" s="243">
        <f>('Norm. ekonomicka prieviazanost'!AF41+'Norm. neekonomicka previazanost'!AF41)/'Celkova previazanost'!$BB41</f>
        <v>1.7388898415258498E-2</v>
      </c>
      <c r="AG41" s="243">
        <f>('Norm. ekonomicka prieviazanost'!AG41+'Norm. neekonomicka previazanost'!AG41)/'Celkova previazanost'!$BB41</f>
        <v>1.2198381078952672E-2</v>
      </c>
      <c r="AH41" s="243">
        <f>('Norm. ekonomicka prieviazanost'!AH41+'Norm. neekonomicka previazanost'!AH41)/'Celkova previazanost'!$BB41</f>
        <v>3.6321893022906331E-2</v>
      </c>
      <c r="AI41" s="243">
        <f>('Norm. ekonomicka prieviazanost'!AI41+'Norm. neekonomicka previazanost'!AI41)/'Celkova previazanost'!$BB41</f>
        <v>2.2201604552828623E-2</v>
      </c>
      <c r="AJ41" s="243">
        <f>('Norm. ekonomicka prieviazanost'!AJ41+'Norm. neekonomicka previazanost'!AJ41)/'Celkova previazanost'!$BB41</f>
        <v>7.5086200038917607E-3</v>
      </c>
      <c r="AK41" s="243">
        <f>('Norm. ekonomicka prieviazanost'!AK41+'Norm. neekonomicka previazanost'!AK41)/'Celkova previazanost'!$BB41</f>
        <v>3.7645934319015646E-2</v>
      </c>
      <c r="AL41" s="243">
        <f>('Norm. ekonomicka prieviazanost'!AL41+'Norm. neekonomicka previazanost'!AL41)/'Celkova previazanost'!$BB41</f>
        <v>1.2483246651035009E-2</v>
      </c>
      <c r="AM41" s="243">
        <f>('Norm. ekonomicka prieviazanost'!AM41+'Norm. neekonomicka previazanost'!AM41)/'Celkova previazanost'!$BB41</f>
        <v>1.480049068755197E-2</v>
      </c>
      <c r="AN41" s="243">
        <f>('Norm. ekonomicka prieviazanost'!AN41+'Norm. neekonomicka previazanost'!AN41)/'Celkova previazanost'!$BB41</f>
        <v>1.6006070969709418E-2</v>
      </c>
      <c r="AO41" s="242">
        <f>('Norm. ekonomicka prieviazanost'!AO41+'Norm. neekonomicka previazanost'!AO41)/'Celkova previazanost'!$BB41</f>
        <v>0</v>
      </c>
      <c r="AP41" s="243">
        <f>('Norm. ekonomicka prieviazanost'!AP41+'Norm. neekonomicka previazanost'!AP41)/'Celkova previazanost'!$BB41</f>
        <v>2.1474055193547521E-2</v>
      </c>
      <c r="AQ41" s="243">
        <f>('Norm. ekonomicka prieviazanost'!AQ41+'Norm. neekonomicka previazanost'!AQ41)/'Celkova previazanost'!$BB41</f>
        <v>1.5910142753098423E-2</v>
      </c>
      <c r="AR41" s="243">
        <f>('Norm. ekonomicka prieviazanost'!AR41+'Norm. neekonomicka previazanost'!AR41)/'Celkova previazanost'!$BB41</f>
        <v>2.1683434554259692E-2</v>
      </c>
      <c r="AS41" s="243">
        <f>('Norm. ekonomicka prieviazanost'!AS41+'Norm. neekonomicka previazanost'!AS41)/'Celkova previazanost'!$BB41</f>
        <v>2.7372913731690762E-2</v>
      </c>
      <c r="AT41" s="243">
        <f>('Norm. ekonomicka prieviazanost'!AT41+'Norm. neekonomicka previazanost'!AT41)/'Celkova previazanost'!$BB41</f>
        <v>1.7974460779076627E-2</v>
      </c>
      <c r="AU41" s="243">
        <f>('Norm. ekonomicka prieviazanost'!AU41+'Norm. neekonomicka previazanost'!AU41)/'Celkova previazanost'!$BB41</f>
        <v>1.6800908417596013E-2</v>
      </c>
      <c r="AV41" s="243">
        <f>('Norm. ekonomicka prieviazanost'!AV41+'Norm. neekonomicka previazanost'!AV41)/'Celkova previazanost'!$BB41</f>
        <v>1.6350316218135708E-2</v>
      </c>
      <c r="AW41" s="243">
        <f>('Norm. ekonomicka prieviazanost'!AW41+'Norm. neekonomicka previazanost'!AW41)/'Celkova previazanost'!$BB41</f>
        <v>1.8820359552034999E-2</v>
      </c>
      <c r="AX41" s="243">
        <f>('Norm. ekonomicka prieviazanost'!AX41+'Norm. neekonomicka previazanost'!AX41)/'Celkova previazanost'!$BB41</f>
        <v>2.6982137056481302E-2</v>
      </c>
      <c r="AY41" s="243">
        <f>('Norm. ekonomicka prieviazanost'!AY41+'Norm. neekonomicka previazanost'!AY41)/'Celkova previazanost'!$BB41</f>
        <v>2.4692829115503575E-2</v>
      </c>
      <c r="AZ41" s="243">
        <f>('Norm. ekonomicka prieviazanost'!AZ41+'Norm. neekonomicka previazanost'!AZ41)/'Celkova previazanost'!$BB41</f>
        <v>4.5686731486942724E-2</v>
      </c>
      <c r="BB41" s="244">
        <f t="shared" si="0"/>
        <v>1.0000000000000002</v>
      </c>
    </row>
    <row r="42" spans="1:54" ht="14.25" customHeight="1" x14ac:dyDescent="0.25">
      <c r="A42" s="246" t="s">
        <v>45</v>
      </c>
      <c r="B42" s="243">
        <f>('Norm. ekonomicka prieviazanost'!B42+'Norm. neekonomicka previazanost'!B42)/'Celkova previazanost'!$BB42</f>
        <v>1.0753622179345858E-2</v>
      </c>
      <c r="C42" s="243">
        <f>('Norm. ekonomicka prieviazanost'!C42+'Norm. neekonomicka previazanost'!C42)/'Celkova previazanost'!$BB42</f>
        <v>4.9494686981743901E-3</v>
      </c>
      <c r="D42" s="243">
        <f>('Norm. ekonomicka prieviazanost'!D42+'Norm. neekonomicka previazanost'!D42)/'Celkova previazanost'!$BB42</f>
        <v>6.3756145904107627E-3</v>
      </c>
      <c r="E42" s="243">
        <f>('Norm. ekonomicka prieviazanost'!E42+'Norm. neekonomicka previazanost'!E42)/'Celkova previazanost'!$BB42</f>
        <v>1.8809434884334404E-2</v>
      </c>
      <c r="F42" s="243">
        <f>('Norm. ekonomicka prieviazanost'!F42+'Norm. neekonomicka previazanost'!F42)/'Celkova previazanost'!$BB42</f>
        <v>5.9580378325050217E-3</v>
      </c>
      <c r="G42" s="243">
        <f>('Norm. ekonomicka prieviazanost'!G42+'Norm. neekonomicka previazanost'!G42)/'Celkova previazanost'!$BB42</f>
        <v>2.0670194929644302E-2</v>
      </c>
      <c r="H42" s="243">
        <f>('Norm. ekonomicka prieviazanost'!H42+'Norm. neekonomicka previazanost'!H42)/'Celkova previazanost'!$BB42</f>
        <v>8.5687004150857726E-2</v>
      </c>
      <c r="I42" s="243">
        <f>('Norm. ekonomicka prieviazanost'!I42+'Norm. neekonomicka previazanost'!I42)/'Celkova previazanost'!$BB42</f>
        <v>3.6111139779806708E-3</v>
      </c>
      <c r="J42" s="243">
        <f>('Norm. ekonomicka prieviazanost'!J42+'Norm. neekonomicka previazanost'!J42)/'Celkova previazanost'!$BB42</f>
        <v>2.4896167911575152E-2</v>
      </c>
      <c r="K42" s="243">
        <f>('Norm. ekonomicka prieviazanost'!K42+'Norm. neekonomicka previazanost'!K42)/'Celkova previazanost'!$BB42</f>
        <v>1.5330178741201839E-2</v>
      </c>
      <c r="L42" s="243">
        <f>('Norm. ekonomicka prieviazanost'!L42+'Norm. neekonomicka previazanost'!L42)/'Celkova previazanost'!$BB42</f>
        <v>1.1189529427098891E-2</v>
      </c>
      <c r="M42" s="243">
        <f>('Norm. ekonomicka prieviazanost'!M42+'Norm. neekonomicka previazanost'!M42)/'Celkova previazanost'!$BB42</f>
        <v>1.2157604320100397E-2</v>
      </c>
      <c r="N42" s="243">
        <f>('Norm. ekonomicka prieviazanost'!N42+'Norm. neekonomicka previazanost'!N42)/'Celkova previazanost'!$BB42</f>
        <v>2.9603258316216834E-2</v>
      </c>
      <c r="O42" s="243">
        <f>('Norm. ekonomicka prieviazanost'!O42+'Norm. neekonomicka previazanost'!O42)/'Celkova previazanost'!$BB42</f>
        <v>1.262766385445065E-2</v>
      </c>
      <c r="P42" s="243">
        <f>('Norm. ekonomicka prieviazanost'!P42+'Norm. neekonomicka previazanost'!P42)/'Celkova previazanost'!$BB42</f>
        <v>2.1855232946429552E-2</v>
      </c>
      <c r="Q42" s="243">
        <f>('Norm. ekonomicka prieviazanost'!Q42+'Norm. neekonomicka previazanost'!Q42)/'Celkova previazanost'!$BB42</f>
        <v>2.2617919551127276E-2</v>
      </c>
      <c r="R42" s="243">
        <f>('Norm. ekonomicka prieviazanost'!R42+'Norm. neekonomicka previazanost'!R42)/'Celkova previazanost'!$BB42</f>
        <v>8.3411112569630116E-3</v>
      </c>
      <c r="S42" s="243">
        <f>('Norm. ekonomicka prieviazanost'!S42+'Norm. neekonomicka previazanost'!S42)/'Celkova previazanost'!$BB42</f>
        <v>6.0308163649051925E-3</v>
      </c>
      <c r="T42" s="243">
        <f>('Norm. ekonomicka prieviazanost'!T42+'Norm. neekonomicka previazanost'!T42)/'Celkova previazanost'!$BB42</f>
        <v>1.0940124093750975E-2</v>
      </c>
      <c r="U42" s="243">
        <f>('Norm. ekonomicka prieviazanost'!U42+'Norm. neekonomicka previazanost'!U42)/'Celkova previazanost'!$BB42</f>
        <v>6.7831100361705182E-3</v>
      </c>
      <c r="V42" s="243">
        <f>('Norm. ekonomicka prieviazanost'!V42+'Norm. neekonomicka previazanost'!V42)/'Celkova previazanost'!$BB42</f>
        <v>1.0180848970566998E-2</v>
      </c>
      <c r="W42" s="243">
        <f>('Norm. ekonomicka prieviazanost'!W42+'Norm. neekonomicka previazanost'!W42)/'Celkova previazanost'!$BB42</f>
        <v>9.7929861795497605E-3</v>
      </c>
      <c r="X42" s="243">
        <f>('Norm. ekonomicka prieviazanost'!X42+'Norm. neekonomicka previazanost'!X42)/'Celkova previazanost'!$BB42</f>
        <v>6.3849044431293E-3</v>
      </c>
      <c r="Y42" s="243">
        <f>('Norm. ekonomicka prieviazanost'!Y42+'Norm. neekonomicka previazanost'!Y42)/'Celkova previazanost'!$BB42</f>
        <v>8.9232106014771988E-3</v>
      </c>
      <c r="Z42" s="243">
        <f>('Norm. ekonomicka prieviazanost'!Z42+'Norm. neekonomicka previazanost'!Z42)/'Celkova previazanost'!$BB42</f>
        <v>4.1855555675031908E-3</v>
      </c>
      <c r="AA42" s="243">
        <f>('Norm. ekonomicka prieviazanost'!AA42+'Norm. neekonomicka previazanost'!AA42)/'Celkova previazanost'!$BB42</f>
        <v>1.9499730626377099E-2</v>
      </c>
      <c r="AB42" s="243">
        <f>('Norm. ekonomicka prieviazanost'!AB42+'Norm. neekonomicka previazanost'!AB42)/'Celkova previazanost'!$BB42</f>
        <v>4.3371726698603714E-3</v>
      </c>
      <c r="AC42" s="243">
        <f>('Norm. ekonomicka prieviazanost'!AC42+'Norm. neekonomicka previazanost'!AC42)/'Celkova previazanost'!$BB42</f>
        <v>1.6178103558038712E-2</v>
      </c>
      <c r="AD42" s="243">
        <f>('Norm. ekonomicka prieviazanost'!AD42+'Norm. neekonomicka previazanost'!AD42)/'Celkova previazanost'!$BB42</f>
        <v>1.4515609452711142E-2</v>
      </c>
      <c r="AE42" s="243">
        <f>('Norm. ekonomicka prieviazanost'!AE42+'Norm. neekonomicka previazanost'!AE42)/'Celkova previazanost'!$BB42</f>
        <v>1.2310212044206563E-2</v>
      </c>
      <c r="AF42" s="243">
        <f>('Norm. ekonomicka prieviazanost'!AF42+'Norm. neekonomicka previazanost'!AF42)/'Celkova previazanost'!$BB42</f>
        <v>7.5001316904603835E-2</v>
      </c>
      <c r="AG42" s="243">
        <f>('Norm. ekonomicka prieviazanost'!AG42+'Norm. neekonomicka previazanost'!AG42)/'Celkova previazanost'!$BB42</f>
        <v>7.3310360286568139E-3</v>
      </c>
      <c r="AH42" s="243">
        <f>('Norm. ekonomicka prieviazanost'!AH42+'Norm. neekonomicka previazanost'!AH42)/'Celkova previazanost'!$BB42</f>
        <v>5.3369466114413483E-2</v>
      </c>
      <c r="AI42" s="243">
        <f>('Norm. ekonomicka prieviazanost'!AI42+'Norm. neekonomicka previazanost'!AI42)/'Celkova previazanost'!$BB42</f>
        <v>1.2214554949710389E-2</v>
      </c>
      <c r="AJ42" s="243">
        <f>('Norm. ekonomicka prieviazanost'!AJ42+'Norm. neekonomicka previazanost'!AJ42)/'Celkova previazanost'!$BB42</f>
        <v>3.8837716849669949E-3</v>
      </c>
      <c r="AK42" s="243">
        <f>('Norm. ekonomicka prieviazanost'!AK42+'Norm. neekonomicka previazanost'!AK42)/'Celkova previazanost'!$BB42</f>
        <v>6.2505659522233747E-2</v>
      </c>
      <c r="AL42" s="243">
        <f>('Norm. ekonomicka prieviazanost'!AL42+'Norm. neekonomicka previazanost'!AL42)/'Celkova previazanost'!$BB42</f>
        <v>1.1489828512028052E-2</v>
      </c>
      <c r="AM42" s="243">
        <f>('Norm. ekonomicka prieviazanost'!AM42+'Norm. neekonomicka previazanost'!AM42)/'Celkova previazanost'!$BB42</f>
        <v>4.6848217222211344E-2</v>
      </c>
      <c r="AN42" s="243">
        <f>('Norm. ekonomicka prieviazanost'!AN42+'Norm. neekonomicka previazanost'!AN42)/'Celkova previazanost'!$BB42</f>
        <v>2.5986392060540243E-2</v>
      </c>
      <c r="AO42" s="243">
        <f>('Norm. ekonomicka prieviazanost'!AO42+'Norm. neekonomicka previazanost'!AO42)/'Celkova previazanost'!$BB42</f>
        <v>2.3796062088997309E-2</v>
      </c>
      <c r="AP42" s="242">
        <f>('Norm. ekonomicka prieviazanost'!AP42+'Norm. neekonomicka previazanost'!AP42)/'Celkova previazanost'!$BB42</f>
        <v>0</v>
      </c>
      <c r="AQ42" s="243">
        <f>('Norm. ekonomicka prieviazanost'!AQ42+'Norm. neekonomicka previazanost'!AQ42)/'Celkova previazanost'!$BB42</f>
        <v>2.6928103286495669E-2</v>
      </c>
      <c r="AR42" s="243">
        <f>('Norm. ekonomicka prieviazanost'!AR42+'Norm. neekonomicka previazanost'!AR42)/'Celkova previazanost'!$BB42</f>
        <v>2.699515150692839E-2</v>
      </c>
      <c r="AS42" s="243">
        <f>('Norm. ekonomicka prieviazanost'!AS42+'Norm. neekonomicka previazanost'!AS42)/'Celkova previazanost'!$BB42</f>
        <v>1.8136504584130297E-2</v>
      </c>
      <c r="AT42" s="243">
        <f>('Norm. ekonomicka prieviazanost'!AT42+'Norm. neekonomicka previazanost'!AT42)/'Celkova previazanost'!$BB42</f>
        <v>2.3796359127758772E-2</v>
      </c>
      <c r="AU42" s="243">
        <f>('Norm. ekonomicka prieviazanost'!AU42+'Norm. neekonomicka previazanost'!AU42)/'Celkova previazanost'!$BB42</f>
        <v>2.1116661957404286E-2</v>
      </c>
      <c r="AV42" s="243">
        <f>('Norm. ekonomicka prieviazanost'!AV42+'Norm. neekonomicka previazanost'!AV42)/'Celkova previazanost'!$BB42</f>
        <v>1.9036175910240621E-2</v>
      </c>
      <c r="AW42" s="243">
        <f>('Norm. ekonomicka prieviazanost'!AW42+'Norm. neekonomicka previazanost'!AW42)/'Celkova previazanost'!$BB42</f>
        <v>1.732643619658648E-2</v>
      </c>
      <c r="AX42" s="243">
        <f>('Norm. ekonomicka prieviazanost'!AX42+'Norm. neekonomicka previazanost'!AX42)/'Celkova previazanost'!$BB42</f>
        <v>3.1117186863219407E-2</v>
      </c>
      <c r="AY42" s="243">
        <f>('Norm. ekonomicka prieviazanost'!AY42+'Norm. neekonomicka previazanost'!AY42)/'Celkova previazanost'!$BB42</f>
        <v>1.6028299501223371E-2</v>
      </c>
      <c r="AZ42" s="243">
        <f>('Norm. ekonomicka prieviazanost'!AZ42+'Norm. neekonomicka previazanost'!AZ42)/'Celkova previazanost'!$BB42</f>
        <v>3.159727380098664E-2</v>
      </c>
      <c r="BB42" s="244">
        <f t="shared" si="0"/>
        <v>1</v>
      </c>
    </row>
    <row r="43" spans="1:54" ht="14.25" customHeight="1" x14ac:dyDescent="0.25">
      <c r="A43" s="246" t="s">
        <v>46</v>
      </c>
      <c r="B43" s="243">
        <f>('Norm. ekonomicka prieviazanost'!B43+'Norm. neekonomicka previazanost'!B43)/'Celkova previazanost'!$BB43</f>
        <v>1.14215306266497E-2</v>
      </c>
      <c r="C43" s="243">
        <f>('Norm. ekonomicka prieviazanost'!C43+'Norm. neekonomicka previazanost'!C43)/'Celkova previazanost'!$BB43</f>
        <v>4.4651576998210336E-3</v>
      </c>
      <c r="D43" s="243">
        <f>('Norm. ekonomicka prieviazanost'!D43+'Norm. neekonomicka previazanost'!D43)/'Celkova previazanost'!$BB43</f>
        <v>7.2100368713687805E-3</v>
      </c>
      <c r="E43" s="243">
        <f>('Norm. ekonomicka prieviazanost'!E43+'Norm. neekonomicka previazanost'!E43)/'Celkova previazanost'!$BB43</f>
        <v>2.2608857397578935E-2</v>
      </c>
      <c r="F43" s="243">
        <f>('Norm. ekonomicka prieviazanost'!F43+'Norm. neekonomicka previazanost'!F43)/'Celkova previazanost'!$BB43</f>
        <v>1.0776803779340332E-2</v>
      </c>
      <c r="G43" s="243">
        <f>('Norm. ekonomicka prieviazanost'!G43+'Norm. neekonomicka previazanost'!G43)/'Celkova previazanost'!$BB43</f>
        <v>2.2777301786139671E-2</v>
      </c>
      <c r="H43" s="243">
        <f>('Norm. ekonomicka prieviazanost'!H43+'Norm. neekonomicka previazanost'!H43)/'Celkova previazanost'!$BB43</f>
        <v>3.4277895648775168E-2</v>
      </c>
      <c r="I43" s="243">
        <f>('Norm. ekonomicka prieviazanost'!I43+'Norm. neekonomicka previazanost'!I43)/'Celkova previazanost'!$BB43</f>
        <v>4.0042182629078686E-3</v>
      </c>
      <c r="J43" s="243">
        <f>('Norm. ekonomicka prieviazanost'!J43+'Norm. neekonomicka previazanost'!J43)/'Celkova previazanost'!$BB43</f>
        <v>2.5231721158519148E-2</v>
      </c>
      <c r="K43" s="243">
        <f>('Norm. ekonomicka prieviazanost'!K43+'Norm. neekonomicka previazanost'!K43)/'Celkova previazanost'!$BB43</f>
        <v>1.4008200092255615E-2</v>
      </c>
      <c r="L43" s="243">
        <f>('Norm. ekonomicka prieviazanost'!L43+'Norm. neekonomicka previazanost'!L43)/'Celkova previazanost'!$BB43</f>
        <v>8.9998827592587798E-3</v>
      </c>
      <c r="M43" s="243">
        <f>('Norm. ekonomicka prieviazanost'!M43+'Norm. neekonomicka previazanost'!M43)/'Celkova previazanost'!$BB43</f>
        <v>1.0994468604321444E-2</v>
      </c>
      <c r="N43" s="243">
        <f>('Norm. ekonomicka prieviazanost'!N43+'Norm. neekonomicka previazanost'!N43)/'Celkova previazanost'!$BB43</f>
        <v>2.8411423070709128E-2</v>
      </c>
      <c r="O43" s="243">
        <f>('Norm. ekonomicka prieviazanost'!O43+'Norm. neekonomicka previazanost'!O43)/'Celkova previazanost'!$BB43</f>
        <v>1.6389163386061844E-2</v>
      </c>
      <c r="P43" s="243">
        <f>('Norm. ekonomicka prieviazanost'!P43+'Norm. neekonomicka previazanost'!P43)/'Celkova previazanost'!$BB43</f>
        <v>2.2856312486052459E-2</v>
      </c>
      <c r="Q43" s="243">
        <f>('Norm. ekonomicka prieviazanost'!Q43+'Norm. neekonomicka previazanost'!Q43)/'Celkova previazanost'!$BB43</f>
        <v>9.5659373029096773E-2</v>
      </c>
      <c r="R43" s="243">
        <f>('Norm. ekonomicka prieviazanost'!R43+'Norm. neekonomicka previazanost'!R43)/'Celkova previazanost'!$BB43</f>
        <v>1.0470635620634529E-2</v>
      </c>
      <c r="S43" s="243">
        <f>('Norm. ekonomicka prieviazanost'!S43+'Norm. neekonomicka previazanost'!S43)/'Celkova previazanost'!$BB43</f>
        <v>4.3232905031188639E-3</v>
      </c>
      <c r="T43" s="243">
        <f>('Norm. ekonomicka prieviazanost'!T43+'Norm. neekonomicka previazanost'!T43)/'Celkova previazanost'!$BB43</f>
        <v>1.037024710862906E-2</v>
      </c>
      <c r="U43" s="243">
        <f>('Norm. ekonomicka prieviazanost'!U43+'Norm. neekonomicka previazanost'!U43)/'Celkova previazanost'!$BB43</f>
        <v>5.8851186793703204E-3</v>
      </c>
      <c r="V43" s="243">
        <f>('Norm. ekonomicka prieviazanost'!V43+'Norm. neekonomicka previazanost'!V43)/'Celkova previazanost'!$BB43</f>
        <v>1.52678359892587E-2</v>
      </c>
      <c r="W43" s="243">
        <f>('Norm. ekonomicka prieviazanost'!W43+'Norm. neekonomicka previazanost'!W43)/'Celkova previazanost'!$BB43</f>
        <v>9.2524327103769878E-3</v>
      </c>
      <c r="X43" s="243">
        <f>('Norm. ekonomicka prieviazanost'!X43+'Norm. neekonomicka previazanost'!X43)/'Celkova previazanost'!$BB43</f>
        <v>7.4357285587951169E-3</v>
      </c>
      <c r="Y43" s="243">
        <f>('Norm. ekonomicka prieviazanost'!Y43+'Norm. neekonomicka previazanost'!Y43)/'Celkova previazanost'!$BB43</f>
        <v>6.9086216389768317E-3</v>
      </c>
      <c r="Z43" s="243">
        <f>('Norm. ekonomicka prieviazanost'!Z43+'Norm. neekonomicka previazanost'!Z43)/'Celkova previazanost'!$BB43</f>
        <v>4.6492507674957811E-3</v>
      </c>
      <c r="AA43" s="243">
        <f>('Norm. ekonomicka prieviazanost'!AA43+'Norm. neekonomicka previazanost'!AA43)/'Celkova previazanost'!$BB43</f>
        <v>2.0014147315742609E-2</v>
      </c>
      <c r="AB43" s="243">
        <f>('Norm. ekonomicka prieviazanost'!AB43+'Norm. neekonomicka previazanost'!AB43)/'Celkova previazanost'!$BB43</f>
        <v>2.8190890241975445E-3</v>
      </c>
      <c r="AC43" s="243">
        <f>('Norm. ekonomicka prieviazanost'!AC43+'Norm. neekonomicka previazanost'!AC43)/'Celkova previazanost'!$BB43</f>
        <v>1.3976011812581485E-2</v>
      </c>
      <c r="AD43" s="243">
        <f>('Norm. ekonomicka prieviazanost'!AD43+'Norm. neekonomicka previazanost'!AD43)/'Celkova previazanost'!$BB43</f>
        <v>1.1683919032115098E-2</v>
      </c>
      <c r="AE43" s="243">
        <f>('Norm. ekonomicka prieviazanost'!AE43+'Norm. neekonomicka previazanost'!AE43)/'Celkova previazanost'!$BB43</f>
        <v>1.4314848778816613E-2</v>
      </c>
      <c r="AF43" s="243">
        <f>('Norm. ekonomicka prieviazanost'!AF43+'Norm. neekonomicka previazanost'!AF43)/'Celkova previazanost'!$BB43</f>
        <v>4.6333275158484746E-2</v>
      </c>
      <c r="AG43" s="243">
        <f>('Norm. ekonomicka prieviazanost'!AG43+'Norm. neekonomicka previazanost'!AG43)/'Celkova previazanost'!$BB43</f>
        <v>7.2686987999874726E-3</v>
      </c>
      <c r="AH43" s="243">
        <f>('Norm. ekonomicka prieviazanost'!AH43+'Norm. neekonomicka previazanost'!AH43)/'Celkova previazanost'!$BB43</f>
        <v>5.1623564104234333E-2</v>
      </c>
      <c r="AI43" s="243">
        <f>('Norm. ekonomicka prieviazanost'!AI43+'Norm. neekonomicka previazanost'!AI43)/'Celkova previazanost'!$BB43</f>
        <v>1.116033624243104E-2</v>
      </c>
      <c r="AJ43" s="243">
        <f>('Norm. ekonomicka prieviazanost'!AJ43+'Norm. neekonomicka previazanost'!AJ43)/'Celkova previazanost'!$BB43</f>
        <v>3.5540508696073141E-3</v>
      </c>
      <c r="AK43" s="243">
        <f>('Norm. ekonomicka prieviazanost'!AK43+'Norm. neekonomicka previazanost'!AK43)/'Celkova previazanost'!$BB43</f>
        <v>3.0235060406037573E-2</v>
      </c>
      <c r="AL43" s="243">
        <f>('Norm. ekonomicka prieviazanost'!AL43+'Norm. neekonomicka previazanost'!AL43)/'Celkova previazanost'!$BB43</f>
        <v>1.0525826275011013E-2</v>
      </c>
      <c r="AM43" s="243">
        <f>('Norm. ekonomicka prieviazanost'!AM43+'Norm. neekonomicka previazanost'!AM43)/'Celkova previazanost'!$BB43</f>
        <v>6.8765394302543983E-2</v>
      </c>
      <c r="AN43" s="243">
        <f>('Norm. ekonomicka prieviazanost'!AN43+'Norm. neekonomicka previazanost'!AN43)/'Celkova previazanost'!$BB43</f>
        <v>2.1639487073733595E-2</v>
      </c>
      <c r="AO43" s="243">
        <f>('Norm. ekonomicka prieviazanost'!AO43+'Norm. neekonomicka previazanost'!AO43)/'Celkova previazanost'!$BB43</f>
        <v>1.8391425031758162E-2</v>
      </c>
      <c r="AP43" s="243">
        <f>('Norm. ekonomicka prieviazanost'!AP43+'Norm. neekonomicka previazanost'!AP43)/'Celkova previazanost'!$BB43</f>
        <v>3.0776941800996868E-2</v>
      </c>
      <c r="AQ43" s="242">
        <f>('Norm. ekonomicka prieviazanost'!AQ43+'Norm. neekonomicka previazanost'!AQ43)/'Celkova previazanost'!$BB43</f>
        <v>0</v>
      </c>
      <c r="AR43" s="243">
        <f>('Norm. ekonomicka prieviazanost'!AR43+'Norm. neekonomicka previazanost'!AR43)/'Celkova previazanost'!$BB43</f>
        <v>1.7733155488564689E-2</v>
      </c>
      <c r="AS43" s="243">
        <f>('Norm. ekonomicka prieviazanost'!AS43+'Norm. neekonomicka previazanost'!AS43)/'Celkova previazanost'!$BB43</f>
        <v>1.4650874105281105E-2</v>
      </c>
      <c r="AT43" s="243">
        <f>('Norm. ekonomicka prieviazanost'!AT43+'Norm. neekonomicka previazanost'!AT43)/'Celkova previazanost'!$BB43</f>
        <v>3.7289045363275201E-2</v>
      </c>
      <c r="AU43" s="243">
        <f>('Norm. ekonomicka prieviazanost'!AU43+'Norm. neekonomicka previazanost'!AU43)/'Celkova previazanost'!$BB43</f>
        <v>2.0288367179114263E-2</v>
      </c>
      <c r="AV43" s="243">
        <f>('Norm. ekonomicka prieviazanost'!AV43+'Norm. neekonomicka previazanost'!AV43)/'Celkova previazanost'!$BB43</f>
        <v>2.3094239561960259E-2</v>
      </c>
      <c r="AW43" s="243">
        <f>('Norm. ekonomicka prieviazanost'!AW43+'Norm. neekonomicka previazanost'!AW43)/'Celkova previazanost'!$BB43</f>
        <v>1.4811061930775729E-2</v>
      </c>
      <c r="AX43" s="243">
        <f>('Norm. ekonomicka prieviazanost'!AX43+'Norm. neekonomicka previazanost'!AX43)/'Celkova previazanost'!$BB43</f>
        <v>5.6893690023678986E-2</v>
      </c>
      <c r="AY43" s="243">
        <f>('Norm. ekonomicka prieviazanost'!AY43+'Norm. neekonomicka previazanost'!AY43)/'Celkova previazanost'!$BB43</f>
        <v>2.1006061142240434E-2</v>
      </c>
      <c r="AZ43" s="243">
        <f>('Norm. ekonomicka prieviazanost'!AZ43+'Norm. neekonomicka previazanost'!AZ43)/'Celkova previazanost'!$BB43</f>
        <v>1.6495920941316973E-2</v>
      </c>
      <c r="BB43" s="244">
        <f t="shared" si="0"/>
        <v>1</v>
      </c>
    </row>
    <row r="44" spans="1:54" ht="14.25" customHeight="1" x14ac:dyDescent="0.25">
      <c r="A44" s="246" t="s">
        <v>47</v>
      </c>
      <c r="B44" s="243">
        <f>('Norm. ekonomicka prieviazanost'!B44+'Norm. neekonomicka previazanost'!B44)/'Celkova previazanost'!$BB44</f>
        <v>7.7726277941739643E-3</v>
      </c>
      <c r="C44" s="243">
        <f>('Norm. ekonomicka prieviazanost'!C44+'Norm. neekonomicka previazanost'!C44)/'Celkova previazanost'!$BB44</f>
        <v>6.7087668236000646E-3</v>
      </c>
      <c r="D44" s="243">
        <f>('Norm. ekonomicka prieviazanost'!D44+'Norm. neekonomicka previazanost'!D44)/'Celkova previazanost'!$BB44</f>
        <v>1.6402330801350302E-2</v>
      </c>
      <c r="E44" s="243">
        <f>('Norm. ekonomicka prieviazanost'!E44+'Norm. neekonomicka previazanost'!E44)/'Celkova previazanost'!$BB44</f>
        <v>4.1922433312818322E-2</v>
      </c>
      <c r="F44" s="243">
        <f>('Norm. ekonomicka prieviazanost'!F44+'Norm. neekonomicka previazanost'!F44)/'Celkova previazanost'!$BB44</f>
        <v>1.0618726124074348E-2</v>
      </c>
      <c r="G44" s="243">
        <f>('Norm. ekonomicka prieviazanost'!G44+'Norm. neekonomicka previazanost'!G44)/'Celkova previazanost'!$BB44</f>
        <v>1.0252431581003748E-2</v>
      </c>
      <c r="H44" s="243">
        <f>('Norm. ekonomicka prieviazanost'!H44+'Norm. neekonomicka previazanost'!H44)/'Celkova previazanost'!$BB44</f>
        <v>1.9612671636627825E-2</v>
      </c>
      <c r="I44" s="243">
        <f>('Norm. ekonomicka prieviazanost'!I44+'Norm. neekonomicka previazanost'!I44)/'Celkova previazanost'!$BB44</f>
        <v>6.8086524403150181E-3</v>
      </c>
      <c r="J44" s="243">
        <f>('Norm. ekonomicka prieviazanost'!J44+'Norm. neekonomicka previazanost'!J44)/'Celkova previazanost'!$BB44</f>
        <v>3.0795034156316396E-2</v>
      </c>
      <c r="K44" s="243">
        <f>('Norm. ekonomicka prieviazanost'!K44+'Norm. neekonomicka previazanost'!K44)/'Celkova previazanost'!$BB44</f>
        <v>2.4750039277104563E-2</v>
      </c>
      <c r="L44" s="243">
        <f>('Norm. ekonomicka prieviazanost'!L44+'Norm. neekonomicka previazanost'!L44)/'Celkova previazanost'!$BB44</f>
        <v>1.1047827068180339E-2</v>
      </c>
      <c r="M44" s="243">
        <f>('Norm. ekonomicka prieviazanost'!M44+'Norm. neekonomicka previazanost'!M44)/'Celkova previazanost'!$BB44</f>
        <v>1.7037264159794244E-2</v>
      </c>
      <c r="N44" s="243">
        <f>('Norm. ekonomicka prieviazanost'!N44+'Norm. neekonomicka previazanost'!N44)/'Celkova previazanost'!$BB44</f>
        <v>3.3870442656945436E-2</v>
      </c>
      <c r="O44" s="243">
        <f>('Norm. ekonomicka prieviazanost'!O44+'Norm. neekonomicka previazanost'!O44)/'Celkova previazanost'!$BB44</f>
        <v>1.1521080567524756E-2</v>
      </c>
      <c r="P44" s="243">
        <f>('Norm. ekonomicka prieviazanost'!P44+'Norm. neekonomicka previazanost'!P44)/'Celkova previazanost'!$BB44</f>
        <v>4.8893121469678398E-2</v>
      </c>
      <c r="Q44" s="243">
        <f>('Norm. ekonomicka prieviazanost'!Q44+'Norm. neekonomicka previazanost'!Q44)/'Celkova previazanost'!$BB44</f>
        <v>1.0086945744665739E-2</v>
      </c>
      <c r="R44" s="243">
        <f>('Norm. ekonomicka prieviazanost'!R44+'Norm. neekonomicka previazanost'!R44)/'Celkova previazanost'!$BB44</f>
        <v>2.1168145578433089E-2</v>
      </c>
      <c r="S44" s="243">
        <f>('Norm. ekonomicka prieviazanost'!S44+'Norm. neekonomicka previazanost'!S44)/'Celkova previazanost'!$BB44</f>
        <v>6.6075492549520012E-3</v>
      </c>
      <c r="T44" s="243">
        <f>('Norm. ekonomicka prieviazanost'!T44+'Norm. neekonomicka previazanost'!T44)/'Celkova previazanost'!$BB44</f>
        <v>8.1724614785474131E-2</v>
      </c>
      <c r="U44" s="243">
        <f>('Norm. ekonomicka prieviazanost'!U44+'Norm. neekonomicka previazanost'!U44)/'Celkova previazanost'!$BB44</f>
        <v>1.4921119752218406E-2</v>
      </c>
      <c r="V44" s="243">
        <f>('Norm. ekonomicka prieviazanost'!V44+'Norm. neekonomicka previazanost'!V44)/'Celkova previazanost'!$BB44</f>
        <v>1.2144696983916747E-2</v>
      </c>
      <c r="W44" s="243">
        <f>('Norm. ekonomicka prieviazanost'!W44+'Norm. neekonomicka previazanost'!W44)/'Celkova previazanost'!$BB44</f>
        <v>1.7512545781434456E-2</v>
      </c>
      <c r="X44" s="243">
        <f>('Norm. ekonomicka prieviazanost'!X44+'Norm. neekonomicka previazanost'!X44)/'Celkova previazanost'!$BB44</f>
        <v>1.672714859351862E-2</v>
      </c>
      <c r="Y44" s="243">
        <f>('Norm. ekonomicka prieviazanost'!Y44+'Norm. neekonomicka previazanost'!Y44)/'Celkova previazanost'!$BB44</f>
        <v>2.253273992895851E-2</v>
      </c>
      <c r="Z44" s="243">
        <f>('Norm. ekonomicka prieviazanost'!Z44+'Norm. neekonomicka previazanost'!Z44)/'Celkova previazanost'!$BB44</f>
        <v>1.0933541106245909E-2</v>
      </c>
      <c r="AA44" s="243">
        <f>('Norm. ekonomicka prieviazanost'!AA44+'Norm. neekonomicka previazanost'!AA44)/'Celkova previazanost'!$BB44</f>
        <v>1.5582301964686083E-2</v>
      </c>
      <c r="AB44" s="243">
        <f>('Norm. ekonomicka prieviazanost'!AB44+'Norm. neekonomicka previazanost'!AB44)/'Celkova previazanost'!$BB44</f>
        <v>4.8166322145650683E-3</v>
      </c>
      <c r="AC44" s="243">
        <f>('Norm. ekonomicka prieviazanost'!AC44+'Norm. neekonomicka previazanost'!AC44)/'Celkova previazanost'!$BB44</f>
        <v>1.2646447463068027E-2</v>
      </c>
      <c r="AD44" s="243">
        <f>('Norm. ekonomicka prieviazanost'!AD44+'Norm. neekonomicka previazanost'!AD44)/'Celkova previazanost'!$BB44</f>
        <v>1.1587845880496255E-2</v>
      </c>
      <c r="AE44" s="243">
        <f>('Norm. ekonomicka prieviazanost'!AE44+'Norm. neekonomicka previazanost'!AE44)/'Celkova previazanost'!$BB44</f>
        <v>2.5708212901686206E-2</v>
      </c>
      <c r="AF44" s="243">
        <f>('Norm. ekonomicka prieviazanost'!AF44+'Norm. neekonomicka previazanost'!AF44)/'Celkova previazanost'!$BB44</f>
        <v>1.5253988025319225E-2</v>
      </c>
      <c r="AG44" s="243">
        <f>('Norm. ekonomicka prieviazanost'!AG44+'Norm. neekonomicka previazanost'!AG44)/'Celkova previazanost'!$BB44</f>
        <v>1.0672246972136474E-2</v>
      </c>
      <c r="AH44" s="243">
        <f>('Norm. ekonomicka prieviazanost'!AH44+'Norm. neekonomicka previazanost'!AH44)/'Celkova previazanost'!$BB44</f>
        <v>5.0237625568332445E-2</v>
      </c>
      <c r="AI44" s="243">
        <f>('Norm. ekonomicka prieviazanost'!AI44+'Norm. neekonomicka previazanost'!AI44)/'Celkova previazanost'!$BB44</f>
        <v>2.9652988867431875E-2</v>
      </c>
      <c r="AJ44" s="243">
        <f>('Norm. ekonomicka prieviazanost'!AJ44+'Norm. neekonomicka previazanost'!AJ44)/'Celkova previazanost'!$BB44</f>
        <v>1.0769351698970232E-2</v>
      </c>
      <c r="AK44" s="243">
        <f>('Norm. ekonomicka prieviazanost'!AK44+'Norm. neekonomicka previazanost'!AK44)/'Celkova previazanost'!$BB44</f>
        <v>2.200549386917635E-2</v>
      </c>
      <c r="AL44" s="243">
        <f>('Norm. ekonomicka prieviazanost'!AL44+'Norm. neekonomicka previazanost'!AL44)/'Celkova previazanost'!$BB44</f>
        <v>1.5579791580821886E-2</v>
      </c>
      <c r="AM44" s="243">
        <f>('Norm. ekonomicka prieviazanost'!AM44+'Norm. neekonomicka previazanost'!AM44)/'Celkova previazanost'!$BB44</f>
        <v>2.1412783709102372E-2</v>
      </c>
      <c r="AN44" s="243">
        <f>('Norm. ekonomicka prieviazanost'!AN44+'Norm. neekonomicka previazanost'!AN44)/'Celkova previazanost'!$BB44</f>
        <v>1.37849050752871E-2</v>
      </c>
      <c r="AO44" s="243">
        <f>('Norm. ekonomicka prieviazanost'!AO44+'Norm. neekonomicka previazanost'!AO44)/'Celkova previazanost'!$BB44</f>
        <v>1.4775446620585083E-2</v>
      </c>
      <c r="AP44" s="243">
        <f>('Norm. ekonomicka prieviazanost'!AP44+'Norm. neekonomicka previazanost'!AP44)/'Celkova previazanost'!$BB44</f>
        <v>1.6208607281725004E-2</v>
      </c>
      <c r="AQ44" s="243">
        <f>('Norm. ekonomicka prieviazanost'!AQ44+'Norm. neekonomicka previazanost'!AQ44)/'Celkova previazanost'!$BB44</f>
        <v>1.1446714365804696E-2</v>
      </c>
      <c r="AR44" s="242">
        <f>('Norm. ekonomicka prieviazanost'!AR44+'Norm. neekonomicka previazanost'!AR44)/'Celkova previazanost'!$BB44</f>
        <v>0</v>
      </c>
      <c r="AS44" s="243">
        <f>('Norm. ekonomicka prieviazanost'!AS44+'Norm. neekonomicka previazanost'!AS44)/'Celkova previazanost'!$BB44</f>
        <v>3.9195863481847365E-2</v>
      </c>
      <c r="AT44" s="243">
        <f>('Norm. ekonomicka prieviazanost'!AT44+'Norm. neekonomicka previazanost'!AT44)/'Celkova previazanost'!$BB44</f>
        <v>9.8338339248818275E-3</v>
      </c>
      <c r="AU44" s="243">
        <f>('Norm. ekonomicka prieviazanost'!AU44+'Norm. neekonomicka previazanost'!AU44)/'Celkova previazanost'!$BB44</f>
        <v>2.5888364739548159E-2</v>
      </c>
      <c r="AV44" s="243">
        <f>('Norm. ekonomicka prieviazanost'!AV44+'Norm. neekonomicka previazanost'!AV44)/'Celkova previazanost'!$BB44</f>
        <v>3.1813988644791888E-2</v>
      </c>
      <c r="AW44" s="243">
        <f>('Norm. ekonomicka prieviazanost'!AW44+'Norm. neekonomicka previazanost'!AW44)/'Celkova previazanost'!$BB44</f>
        <v>2.3712891095859234E-2</v>
      </c>
      <c r="AX44" s="243">
        <f>('Norm. ekonomicka prieviazanost'!AX44+'Norm. neekonomicka previazanost'!AX44)/'Celkova previazanost'!$BB44</f>
        <v>2.6314181601517807E-2</v>
      </c>
      <c r="AY44" s="243">
        <f>('Norm. ekonomicka prieviazanost'!AY44+'Norm. neekonomicka previazanost'!AY44)/'Celkova previazanost'!$BB44</f>
        <v>1.831544499031177E-2</v>
      </c>
      <c r="AZ44" s="243">
        <f>('Norm. ekonomicka prieviazanost'!AZ44+'Norm. neekonomicka previazanost'!AZ44)/'Celkova previazanost'!$BB44</f>
        <v>1.0411550082722409E-2</v>
      </c>
      <c r="BB44" s="244">
        <f t="shared" si="0"/>
        <v>1</v>
      </c>
    </row>
    <row r="45" spans="1:54" ht="14.25" customHeight="1" x14ac:dyDescent="0.25">
      <c r="A45" s="246" t="s">
        <v>48</v>
      </c>
      <c r="B45" s="243">
        <f>('Norm. ekonomicka prieviazanost'!B45+'Norm. neekonomicka previazanost'!B45)/'Celkova previazanost'!$BB45</f>
        <v>6.9139016447697654E-3</v>
      </c>
      <c r="C45" s="243">
        <f>('Norm. ekonomicka prieviazanost'!C45+'Norm. neekonomicka previazanost'!C45)/'Celkova previazanost'!$BB45</f>
        <v>1.3033885941947862E-2</v>
      </c>
      <c r="D45" s="243">
        <f>('Norm. ekonomicka prieviazanost'!D45+'Norm. neekonomicka previazanost'!D45)/'Celkova previazanost'!$BB45</f>
        <v>2.0223988449401334E-2</v>
      </c>
      <c r="E45" s="243">
        <f>('Norm. ekonomicka prieviazanost'!E45+'Norm. neekonomicka previazanost'!E45)/'Celkova previazanost'!$BB45</f>
        <v>2.0100852023097481E-2</v>
      </c>
      <c r="F45" s="243">
        <f>('Norm. ekonomicka prieviazanost'!F45+'Norm. neekonomicka previazanost'!F45)/'Celkova previazanost'!$BB45</f>
        <v>2.0081138294810705E-2</v>
      </c>
      <c r="G45" s="243">
        <f>('Norm. ekonomicka prieviazanost'!G45+'Norm. neekonomicka previazanost'!G45)/'Celkova previazanost'!$BB45</f>
        <v>8.0249699858109882E-3</v>
      </c>
      <c r="H45" s="243">
        <f>('Norm. ekonomicka prieviazanost'!H45+'Norm. neekonomicka previazanost'!H45)/'Celkova previazanost'!$BB45</f>
        <v>1.1979910518040029E-2</v>
      </c>
      <c r="I45" s="243">
        <f>('Norm. ekonomicka prieviazanost'!I45+'Norm. neekonomicka previazanost'!I45)/'Celkova previazanost'!$BB45</f>
        <v>1.5574072546144313E-2</v>
      </c>
      <c r="J45" s="243">
        <f>('Norm. ekonomicka prieviazanost'!J45+'Norm. neekonomicka previazanost'!J45)/'Celkova previazanost'!$BB45</f>
        <v>5.6082805844383278E-2</v>
      </c>
      <c r="K45" s="243">
        <f>('Norm. ekonomicka prieviazanost'!K45+'Norm. neekonomicka previazanost'!K45)/'Celkova previazanost'!$BB45</f>
        <v>1.4400016969186798E-2</v>
      </c>
      <c r="L45" s="243">
        <f>('Norm. ekonomicka prieviazanost'!L45+'Norm. neekonomicka previazanost'!L45)/'Celkova previazanost'!$BB45</f>
        <v>8.5251515372110186E-3</v>
      </c>
      <c r="M45" s="243">
        <f>('Norm. ekonomicka prieviazanost'!M45+'Norm. neekonomicka previazanost'!M45)/'Celkova previazanost'!$BB45</f>
        <v>1.3863357378108876E-2</v>
      </c>
      <c r="N45" s="243">
        <f>('Norm. ekonomicka prieviazanost'!N45+'Norm. neekonomicka previazanost'!N45)/'Celkova previazanost'!$BB45</f>
        <v>2.343826935094602E-2</v>
      </c>
      <c r="O45" s="243">
        <f>('Norm. ekonomicka prieviazanost'!O45+'Norm. neekonomicka previazanost'!O45)/'Celkova previazanost'!$BB45</f>
        <v>1.5582381728232427E-2</v>
      </c>
      <c r="P45" s="243">
        <f>('Norm. ekonomicka prieviazanost'!P45+'Norm. neekonomicka previazanost'!P45)/'Celkova previazanost'!$BB45</f>
        <v>2.9558926466755165E-2</v>
      </c>
      <c r="Q45" s="243">
        <f>('Norm. ekonomicka prieviazanost'!Q45+'Norm. neekonomicka previazanost'!Q45)/'Celkova previazanost'!$BB45</f>
        <v>8.2947348785175675E-3</v>
      </c>
      <c r="R45" s="243">
        <f>('Norm. ekonomicka prieviazanost'!R45+'Norm. neekonomicka previazanost'!R45)/'Celkova previazanost'!$BB45</f>
        <v>2.6187046960035029E-2</v>
      </c>
      <c r="S45" s="243">
        <f>('Norm. ekonomicka prieviazanost'!S45+'Norm. neekonomicka previazanost'!S45)/'Celkova previazanost'!$BB45</f>
        <v>6.4028616679106046E-3</v>
      </c>
      <c r="T45" s="243">
        <f>('Norm. ekonomicka prieviazanost'!T45+'Norm. neekonomicka previazanost'!T45)/'Celkova previazanost'!$BB45</f>
        <v>3.3186326972283395E-2</v>
      </c>
      <c r="U45" s="243">
        <f>('Norm. ekonomicka prieviazanost'!U45+'Norm. neekonomicka previazanost'!U45)/'Celkova previazanost'!$BB45</f>
        <v>1.1743721768025097E-2</v>
      </c>
      <c r="V45" s="243">
        <f>('Norm. ekonomicka prieviazanost'!V45+'Norm. neekonomicka previazanost'!V45)/'Celkova previazanost'!$BB45</f>
        <v>1.5477451135056958E-2</v>
      </c>
      <c r="W45" s="243">
        <f>('Norm. ekonomicka prieviazanost'!W45+'Norm. neekonomicka previazanost'!W45)/'Celkova previazanost'!$BB45</f>
        <v>3.2760101395881716E-2</v>
      </c>
      <c r="X45" s="243">
        <f>('Norm. ekonomicka prieviazanost'!X45+'Norm. neekonomicka previazanost'!X45)/'Celkova previazanost'!$BB45</f>
        <v>1.7217936125814806E-2</v>
      </c>
      <c r="Y45" s="243">
        <f>('Norm. ekonomicka prieviazanost'!Y45+'Norm. neekonomicka previazanost'!Y45)/'Celkova previazanost'!$BB45</f>
        <v>7.7903735720557601E-2</v>
      </c>
      <c r="Z45" s="243">
        <f>('Norm. ekonomicka prieviazanost'!Z45+'Norm. neekonomicka previazanost'!Z45)/'Celkova previazanost'!$BB45</f>
        <v>1.233065967291618E-2</v>
      </c>
      <c r="AA45" s="243">
        <f>('Norm. ekonomicka prieviazanost'!AA45+'Norm. neekonomicka previazanost'!AA45)/'Celkova previazanost'!$BB45</f>
        <v>2.6807336202983808E-2</v>
      </c>
      <c r="AB45" s="243">
        <f>('Norm. ekonomicka prieviazanost'!AB45+'Norm. neekonomicka previazanost'!AB45)/'Celkova previazanost'!$BB45</f>
        <v>1.3238929591233456E-2</v>
      </c>
      <c r="AC45" s="243">
        <f>('Norm. ekonomicka prieviazanost'!AC45+'Norm. neekonomicka previazanost'!AC45)/'Celkova previazanost'!$BB45</f>
        <v>9.4158869479552178E-3</v>
      </c>
      <c r="AD45" s="243">
        <f>('Norm. ekonomicka prieviazanost'!AD45+'Norm. neekonomicka previazanost'!AD45)/'Celkova previazanost'!$BB45</f>
        <v>8.2487147282292693E-3</v>
      </c>
      <c r="AE45" s="243">
        <f>('Norm. ekonomicka prieviazanost'!AE45+'Norm. neekonomicka previazanost'!AE45)/'Celkova previazanost'!$BB45</f>
        <v>1.3766702500470789E-2</v>
      </c>
      <c r="AF45" s="243">
        <f>('Norm. ekonomicka prieviazanost'!AF45+'Norm. neekonomicka previazanost'!AF45)/'Celkova previazanost'!$BB45</f>
        <v>1.135924252796716E-2</v>
      </c>
      <c r="AG45" s="243">
        <f>('Norm. ekonomicka prieviazanost'!AG45+'Norm. neekonomicka previazanost'!AG45)/'Celkova previazanost'!$BB45</f>
        <v>8.0075952038868137E-2</v>
      </c>
      <c r="AH45" s="243">
        <f>('Norm. ekonomicka prieviazanost'!AH45+'Norm. neekonomicka previazanost'!AH45)/'Celkova previazanost'!$BB45</f>
        <v>3.9063289561488836E-2</v>
      </c>
      <c r="AI45" s="243">
        <f>('Norm. ekonomicka prieviazanost'!AI45+'Norm. neekonomicka previazanost'!AI45)/'Celkova previazanost'!$BB45</f>
        <v>1.8739062638724862E-2</v>
      </c>
      <c r="AJ45" s="243">
        <f>('Norm. ekonomicka prieviazanost'!AJ45+'Norm. neekonomicka previazanost'!AJ45)/'Celkova previazanost'!$BB45</f>
        <v>1.5889797077218298E-2</v>
      </c>
      <c r="AK45" s="243">
        <f>('Norm. ekonomicka prieviazanost'!AK45+'Norm. neekonomicka previazanost'!AK45)/'Celkova previazanost'!$BB45</f>
        <v>1.6595270782622018E-2</v>
      </c>
      <c r="AL45" s="243">
        <f>('Norm. ekonomicka prieviazanost'!AL45+'Norm. neekonomicka previazanost'!AL45)/'Celkova previazanost'!$BB45</f>
        <v>1.116417727392725E-2</v>
      </c>
      <c r="AM45" s="243">
        <f>('Norm. ekonomicka prieviazanost'!AM45+'Norm. neekonomicka previazanost'!AM45)/'Celkova previazanost'!$BB45</f>
        <v>1.7764072260787907E-2</v>
      </c>
      <c r="AN45" s="243">
        <f>('Norm. ekonomicka prieviazanost'!AN45+'Norm. neekonomicka previazanost'!AN45)/'Celkova previazanost'!$BB45</f>
        <v>9.8186261778114379E-3</v>
      </c>
      <c r="AO45" s="243">
        <f>('Norm. ekonomicka prieviazanost'!AO45+'Norm. neekonomicka previazanost'!AO45)/'Celkova previazanost'!$BB45</f>
        <v>1.6306218924763131E-2</v>
      </c>
      <c r="AP45" s="243">
        <f>('Norm. ekonomicka prieviazanost'!AP45+'Norm. neekonomicka previazanost'!AP45)/'Celkova previazanost'!$BB45</f>
        <v>1.0269989655436872E-2</v>
      </c>
      <c r="AQ45" s="243">
        <f>('Norm. ekonomicka prieviazanost'!AQ45+'Norm. neekonomicka previazanost'!AQ45)/'Celkova previazanost'!$BB45</f>
        <v>8.4542920503522367E-3</v>
      </c>
      <c r="AR45" s="243">
        <f>('Norm. ekonomicka prieviazanost'!AR45+'Norm. neekonomicka previazanost'!AR45)/'Celkova previazanost'!$BB45</f>
        <v>3.6780622953791579E-2</v>
      </c>
      <c r="AS45" s="242">
        <f>('Norm. ekonomicka prieviazanost'!AS45+'Norm. neekonomicka previazanost'!AS45)/'Celkova previazanost'!$BB45</f>
        <v>0</v>
      </c>
      <c r="AT45" s="243">
        <f>('Norm. ekonomicka prieviazanost'!AT45+'Norm. neekonomicka previazanost'!AT45)/'Celkova previazanost'!$BB45</f>
        <v>7.8039553686328573E-3</v>
      </c>
      <c r="AU45" s="243">
        <f>('Norm. ekonomicka prieviazanost'!AU45+'Norm. neekonomicka previazanost'!AU45)/'Celkova previazanost'!$BB45</f>
        <v>1.7338104377234247E-2</v>
      </c>
      <c r="AV45" s="243">
        <f>('Norm. ekonomicka prieviazanost'!AV45+'Norm. neekonomicka previazanost'!AV45)/'Celkova previazanost'!$BB45</f>
        <v>2.373338672541677E-2</v>
      </c>
      <c r="AW45" s="243">
        <f>('Norm. ekonomicka prieviazanost'!AW45+'Norm. neekonomicka previazanost'!AW45)/'Celkova previazanost'!$BB45</f>
        <v>1.9127977302637305E-2</v>
      </c>
      <c r="AX45" s="243">
        <f>('Norm. ekonomicka prieviazanost'!AX45+'Norm. neekonomicka previazanost'!AX45)/'Celkova previazanost'!$BB45</f>
        <v>2.4912472428652476E-2</v>
      </c>
      <c r="AY45" s="243">
        <f>('Norm. ekonomicka prieviazanost'!AY45+'Norm. neekonomicka previazanost'!AY45)/'Celkova previazanost'!$BB45</f>
        <v>1.4636102095939888E-2</v>
      </c>
      <c r="AZ45" s="243">
        <f>('Norm. ekonomicka prieviazanost'!AZ45+'Norm. neekonomicka previazanost'!AZ45)/'Celkova previazanost'!$BB45</f>
        <v>9.801612831009247E-3</v>
      </c>
      <c r="BB45" s="244">
        <f t="shared" si="0"/>
        <v>1</v>
      </c>
    </row>
    <row r="46" spans="1:54" ht="14.25" customHeight="1" x14ac:dyDescent="0.25">
      <c r="A46" s="245" t="s">
        <v>49</v>
      </c>
      <c r="B46" s="243">
        <f>('Norm. ekonomicka prieviazanost'!B46+'Norm. neekonomicka previazanost'!B46)/'Celkova previazanost'!$BB46</f>
        <v>3.848166780604198E-2</v>
      </c>
      <c r="C46" s="243">
        <f>('Norm. ekonomicka prieviazanost'!C46+'Norm. neekonomicka previazanost'!C46)/'Celkova previazanost'!$BB46</f>
        <v>4.802128409397039E-3</v>
      </c>
      <c r="D46" s="243">
        <f>('Norm. ekonomicka prieviazanost'!D46+'Norm. neekonomicka previazanost'!D46)/'Celkova previazanost'!$BB46</f>
        <v>4.9000046846779969E-3</v>
      </c>
      <c r="E46" s="243">
        <f>('Norm. ekonomicka prieviazanost'!E46+'Norm. neekonomicka previazanost'!E46)/'Celkova previazanost'!$BB46</f>
        <v>1.9999704936093318E-2</v>
      </c>
      <c r="F46" s="243">
        <f>('Norm. ekonomicka prieviazanost'!F46+'Norm. neekonomicka previazanost'!F46)/'Celkova previazanost'!$BB46</f>
        <v>8.7484330873956427E-3</v>
      </c>
      <c r="G46" s="243">
        <f>('Norm. ekonomicka prieviazanost'!G46+'Norm. neekonomicka previazanost'!G46)/'Celkova previazanost'!$BB46</f>
        <v>5.6021452823333186E-2</v>
      </c>
      <c r="H46" s="243">
        <f>('Norm. ekonomicka prieviazanost'!H46+'Norm. neekonomicka previazanost'!H46)/'Celkova previazanost'!$BB46</f>
        <v>3.071655834595725E-2</v>
      </c>
      <c r="I46" s="243">
        <f>('Norm. ekonomicka prieviazanost'!I46+'Norm. neekonomicka previazanost'!I46)/'Celkova previazanost'!$BB46</f>
        <v>4.3734533433603959E-3</v>
      </c>
      <c r="J46" s="243">
        <f>('Norm. ekonomicka prieviazanost'!J46+'Norm. neekonomicka previazanost'!J46)/'Celkova previazanost'!$BB46</f>
        <v>2.3502468068670991E-2</v>
      </c>
      <c r="K46" s="243">
        <f>('Norm. ekonomicka prieviazanost'!K46+'Norm. neekonomicka previazanost'!K46)/'Celkova previazanost'!$BB46</f>
        <v>1.4295303537269705E-2</v>
      </c>
      <c r="L46" s="243">
        <f>('Norm. ekonomicka prieviazanost'!L46+'Norm. neekonomicka previazanost'!L46)/'Celkova previazanost'!$BB46</f>
        <v>9.2497591915517516E-3</v>
      </c>
      <c r="M46" s="243">
        <f>('Norm. ekonomicka prieviazanost'!M46+'Norm. neekonomicka previazanost'!M46)/'Celkova previazanost'!$BB46</f>
        <v>1.1619988314091903E-2</v>
      </c>
      <c r="N46" s="243">
        <f>('Norm. ekonomicka prieviazanost'!N46+'Norm. neekonomicka previazanost'!N46)/'Celkova previazanost'!$BB46</f>
        <v>2.3802329143668633E-2</v>
      </c>
      <c r="O46" s="243">
        <f>('Norm. ekonomicka prieviazanost'!O46+'Norm. neekonomicka previazanost'!O46)/'Celkova previazanost'!$BB46</f>
        <v>2.3115437954794107E-2</v>
      </c>
      <c r="P46" s="243">
        <f>('Norm. ekonomicka prieviazanost'!P46+'Norm. neekonomicka previazanost'!P46)/'Celkova previazanost'!$BB46</f>
        <v>2.0073981897013846E-2</v>
      </c>
      <c r="Q46" s="243">
        <f>('Norm. ekonomicka prieviazanost'!Q46+'Norm. neekonomicka previazanost'!Q46)/'Celkova previazanost'!$BB46</f>
        <v>5.5810643769181267E-2</v>
      </c>
      <c r="R46" s="243">
        <f>('Norm. ekonomicka prieviazanost'!R46+'Norm. neekonomicka previazanost'!R46)/'Celkova previazanost'!$BB46</f>
        <v>1.0703874596038035E-2</v>
      </c>
      <c r="S46" s="243">
        <f>('Norm. ekonomicka prieviazanost'!S46+'Norm. neekonomicka previazanost'!S46)/'Celkova previazanost'!$BB46</f>
        <v>7.319493543919582E-3</v>
      </c>
      <c r="T46" s="243">
        <f>('Norm. ekonomicka prieviazanost'!T46+'Norm. neekonomicka previazanost'!T46)/'Celkova previazanost'!$BB46</f>
        <v>1.1271657911777725E-2</v>
      </c>
      <c r="U46" s="243">
        <f>('Norm. ekonomicka prieviazanost'!U46+'Norm. neekonomicka previazanost'!U46)/'Celkova previazanost'!$BB46</f>
        <v>5.764447365730954E-3</v>
      </c>
      <c r="V46" s="243">
        <f>('Norm. ekonomicka prieviazanost'!V46+'Norm. neekonomicka previazanost'!V46)/'Celkova previazanost'!$BB46</f>
        <v>9.888698379744364E-3</v>
      </c>
      <c r="W46" s="243">
        <f>('Norm. ekonomicka prieviazanost'!W46+'Norm. neekonomicka previazanost'!W46)/'Celkova previazanost'!$BB46</f>
        <v>1.0472808755185685E-2</v>
      </c>
      <c r="X46" s="243">
        <f>('Norm. ekonomicka prieviazanost'!X46+'Norm. neekonomicka previazanost'!X46)/'Celkova previazanost'!$BB46</f>
        <v>5.6582680977995152E-3</v>
      </c>
      <c r="Y46" s="243">
        <f>('Norm. ekonomicka prieviazanost'!Y46+'Norm. neekonomicka previazanost'!Y46)/'Celkova previazanost'!$BB46</f>
        <v>6.973690392860824E-3</v>
      </c>
      <c r="Z46" s="243">
        <f>('Norm. ekonomicka prieviazanost'!Z46+'Norm. neekonomicka previazanost'!Z46)/'Celkova previazanost'!$BB46</f>
        <v>5.5413509747402516E-3</v>
      </c>
      <c r="AA46" s="243">
        <f>('Norm. ekonomicka prieviazanost'!AA46+'Norm. neekonomicka previazanost'!AA46)/'Celkova previazanost'!$BB46</f>
        <v>1.0342313975149989E-2</v>
      </c>
      <c r="AB46" s="243">
        <f>('Norm. ekonomicka prieviazanost'!AB46+'Norm. neekonomicka previazanost'!AB46)/'Celkova previazanost'!$BB46</f>
        <v>3.0620987548860019E-3</v>
      </c>
      <c r="AC46" s="243">
        <f>('Norm. ekonomicka prieviazanost'!AC46+'Norm. neekonomicka previazanost'!AC46)/'Celkova previazanost'!$BB46</f>
        <v>1.299497380660058E-2</v>
      </c>
      <c r="AD46" s="243">
        <f>('Norm. ekonomicka prieviazanost'!AD46+'Norm. neekonomicka previazanost'!AD46)/'Celkova previazanost'!$BB46</f>
        <v>1.1045501716571116E-2</v>
      </c>
      <c r="AE46" s="243">
        <f>('Norm. ekonomicka prieviazanost'!AE46+'Norm. neekonomicka previazanost'!AE46)/'Celkova previazanost'!$BB46</f>
        <v>1.2206432016125495E-2</v>
      </c>
      <c r="AF46" s="243">
        <f>('Norm. ekonomicka prieviazanost'!AF46+'Norm. neekonomicka previazanost'!AF46)/'Celkova previazanost'!$BB46</f>
        <v>5.7455266449335039E-2</v>
      </c>
      <c r="AG46" s="243">
        <f>('Norm. ekonomicka prieviazanost'!AG46+'Norm. neekonomicka previazanost'!AG46)/'Celkova previazanost'!$BB46</f>
        <v>6.6397568311123102E-3</v>
      </c>
      <c r="AH46" s="243">
        <f>('Norm. ekonomicka prieviazanost'!AH46+'Norm. neekonomicka previazanost'!AH46)/'Celkova previazanost'!$BB46</f>
        <v>4.3359791256176006E-2</v>
      </c>
      <c r="AI46" s="243">
        <f>('Norm. ekonomicka prieviazanost'!AI46+'Norm. neekonomicka previazanost'!AI46)/'Celkova previazanost'!$BB46</f>
        <v>1.0545028323952573E-2</v>
      </c>
      <c r="AJ46" s="243">
        <f>('Norm. ekonomicka prieviazanost'!AJ46+'Norm. neekonomicka previazanost'!AJ46)/'Celkova previazanost'!$BB46</f>
        <v>3.0621983296828244E-3</v>
      </c>
      <c r="AK46" s="243">
        <f>('Norm. ekonomicka prieviazanost'!AK46+'Norm. neekonomicka previazanost'!AK46)/'Celkova previazanost'!$BB46</f>
        <v>3.2347336623140127E-2</v>
      </c>
      <c r="AL46" s="243">
        <f>('Norm. ekonomicka prieviazanost'!AL46+'Norm. neekonomicka previazanost'!AL46)/'Celkova previazanost'!$BB46</f>
        <v>9.917192858383557E-3</v>
      </c>
      <c r="AM46" s="243">
        <f>('Norm. ekonomicka prieviazanost'!AM46+'Norm. neekonomicka previazanost'!AM46)/'Celkova previazanost'!$BB46</f>
        <v>3.3755548387217706E-2</v>
      </c>
      <c r="AN46" s="243">
        <f>('Norm. ekonomicka prieviazanost'!AN46+'Norm. neekonomicka previazanost'!AN46)/'Celkova previazanost'!$BB46</f>
        <v>4.7248578761973352E-2</v>
      </c>
      <c r="AO46" s="243">
        <f>('Norm. ekonomicka prieviazanost'!AO46+'Norm. neekonomicka previazanost'!AO46)/'Celkova previazanost'!$BB46</f>
        <v>3.0973718269849706E-2</v>
      </c>
      <c r="AP46" s="243">
        <f>('Norm. ekonomicka prieviazanost'!AP46+'Norm. neekonomicka previazanost'!AP46)/'Celkova previazanost'!$BB46</f>
        <v>3.1265742273350085E-2</v>
      </c>
      <c r="AQ46" s="243">
        <f>('Norm. ekonomicka prieviazanost'!AQ46+'Norm. neekonomicka previazanost'!AQ46)/'Celkova previazanost'!$BB46</f>
        <v>4.3079068218038787E-2</v>
      </c>
      <c r="AR46" s="243">
        <f>('Norm. ekonomicka prieviazanost'!AR46+'Norm. neekonomicka previazanost'!AR46)/'Celkova previazanost'!$BB46</f>
        <v>1.8292480023144608E-2</v>
      </c>
      <c r="AS46" s="243">
        <f>('Norm. ekonomicka prieviazanost'!AS46+'Norm. neekonomicka previazanost'!AS46)/'Celkova previazanost'!$BB46</f>
        <v>1.4931593713701265E-2</v>
      </c>
      <c r="AT46" s="242">
        <f>('Norm. ekonomicka prieviazanost'!AT46+'Norm. neekonomicka previazanost'!AT46)/'Celkova previazanost'!$BB46</f>
        <v>0</v>
      </c>
      <c r="AU46" s="243">
        <f>('Norm. ekonomicka prieviazanost'!AU46+'Norm. neekonomicka previazanost'!AU46)/'Celkova previazanost'!$BB46</f>
        <v>1.7637608355694091E-2</v>
      </c>
      <c r="AV46" s="243">
        <f>('Norm. ekonomicka prieviazanost'!AV46+'Norm. neekonomicka previazanost'!AV46)/'Celkova previazanost'!$BB46</f>
        <v>1.9053165697962181E-2</v>
      </c>
      <c r="AW46" s="243">
        <f>('Norm. ekonomicka prieviazanost'!AW46+'Norm. neekonomicka previazanost'!AW46)/'Celkova previazanost'!$BB46</f>
        <v>1.5670790505566023E-2</v>
      </c>
      <c r="AX46" s="243">
        <f>('Norm. ekonomicka prieviazanost'!AX46+'Norm. neekonomicka previazanost'!AX46)/'Celkova previazanost'!$BB46</f>
        <v>4.301454879151085E-2</v>
      </c>
      <c r="AY46" s="243">
        <f>('Norm. ekonomicka prieviazanost'!AY46+'Norm. neekonomicka previazanost'!AY46)/'Celkova previazanost'!$BB46</f>
        <v>2.5958072288991864E-2</v>
      </c>
      <c r="AZ46" s="243">
        <f>('Norm. ekonomicka prieviazanost'!AZ46+'Norm. neekonomicka previazanost'!AZ46)/'Celkova previazanost'!$BB46</f>
        <v>2.3033588441588121E-2</v>
      </c>
      <c r="BB46" s="244">
        <f t="shared" si="0"/>
        <v>1</v>
      </c>
    </row>
    <row r="47" spans="1:54" ht="14.25" customHeight="1" x14ac:dyDescent="0.25">
      <c r="A47" s="246" t="s">
        <v>50</v>
      </c>
      <c r="B47" s="243">
        <f>('Norm. ekonomicka prieviazanost'!B47+'Norm. neekonomicka previazanost'!B47)/'Celkova previazanost'!$BB47</f>
        <v>1.0611524064173799E-2</v>
      </c>
      <c r="C47" s="243">
        <f>('Norm. ekonomicka prieviazanost'!C47+'Norm. neekonomicka previazanost'!C47)/'Celkova previazanost'!$BB47</f>
        <v>1.6280851019000123E-2</v>
      </c>
      <c r="D47" s="243">
        <f>('Norm. ekonomicka prieviazanost'!D47+'Norm. neekonomicka previazanost'!D47)/'Celkova previazanost'!$BB47</f>
        <v>9.0320239384827968E-3</v>
      </c>
      <c r="E47" s="243">
        <f>('Norm. ekonomicka prieviazanost'!E47+'Norm. neekonomicka previazanost'!E47)/'Celkova previazanost'!$BB47</f>
        <v>3.2422289725226115E-2</v>
      </c>
      <c r="F47" s="243">
        <f>('Norm. ekonomicka prieviazanost'!F47+'Norm. neekonomicka previazanost'!F47)/'Celkova previazanost'!$BB47</f>
        <v>2.019280503521953E-2</v>
      </c>
      <c r="G47" s="243">
        <f>('Norm. ekonomicka prieviazanost'!G47+'Norm. neekonomicka previazanost'!G47)/'Celkova previazanost'!$BB47</f>
        <v>1.4303744001099834E-2</v>
      </c>
      <c r="H47" s="243">
        <f>('Norm. ekonomicka prieviazanost'!H47+'Norm. neekonomicka previazanost'!H47)/'Celkova previazanost'!$BB47</f>
        <v>1.9903535776882114E-2</v>
      </c>
      <c r="I47" s="243">
        <f>('Norm. ekonomicka prieviazanost'!I47+'Norm. neekonomicka previazanost'!I47)/'Celkova previazanost'!$BB47</f>
        <v>1.4663564133819796E-2</v>
      </c>
      <c r="J47" s="243">
        <f>('Norm. ekonomicka prieviazanost'!J47+'Norm. neekonomicka previazanost'!J47)/'Celkova previazanost'!$BB47</f>
        <v>2.7386009286053239E-2</v>
      </c>
      <c r="K47" s="243">
        <f>('Norm. ekonomicka prieviazanost'!K47+'Norm. neekonomicka previazanost'!K47)/'Celkova previazanost'!$BB47</f>
        <v>1.590700217328684E-2</v>
      </c>
      <c r="L47" s="243">
        <f>('Norm. ekonomicka prieviazanost'!L47+'Norm. neekonomicka previazanost'!L47)/'Celkova previazanost'!$BB47</f>
        <v>9.7021026498720162E-3</v>
      </c>
      <c r="M47" s="243">
        <f>('Norm. ekonomicka prieviazanost'!M47+'Norm. neekonomicka previazanost'!M47)/'Celkova previazanost'!$BB47</f>
        <v>1.3180483401224586E-2</v>
      </c>
      <c r="N47" s="243">
        <f>('Norm. ekonomicka prieviazanost'!N47+'Norm. neekonomicka previazanost'!N47)/'Celkova previazanost'!$BB47</f>
        <v>7.5933371835521679E-2</v>
      </c>
      <c r="O47" s="243">
        <f>('Norm. ekonomicka prieviazanost'!O47+'Norm. neekonomicka previazanost'!O47)/'Celkova previazanost'!$BB47</f>
        <v>1.4690831872471503E-2</v>
      </c>
      <c r="P47" s="243">
        <f>('Norm. ekonomicka prieviazanost'!P47+'Norm. neekonomicka previazanost'!P47)/'Celkova previazanost'!$BB47</f>
        <v>2.9045045171084492E-2</v>
      </c>
      <c r="Q47" s="243">
        <f>('Norm. ekonomicka prieviazanost'!Q47+'Norm. neekonomicka previazanost'!Q47)/'Celkova previazanost'!$BB47</f>
        <v>1.2135578774646934E-2</v>
      </c>
      <c r="R47" s="243">
        <f>('Norm. ekonomicka prieviazanost'!R47+'Norm. neekonomicka previazanost'!R47)/'Celkova previazanost'!$BB47</f>
        <v>1.3828765873721525E-2</v>
      </c>
      <c r="S47" s="243">
        <f>('Norm. ekonomicka prieviazanost'!S47+'Norm. neekonomicka previazanost'!S47)/'Celkova previazanost'!$BB47</f>
        <v>1.1085899941876417E-2</v>
      </c>
      <c r="T47" s="243">
        <f>('Norm. ekonomicka prieviazanost'!T47+'Norm. neekonomicka previazanost'!T47)/'Celkova previazanost'!$BB47</f>
        <v>1.8775761309542845E-2</v>
      </c>
      <c r="U47" s="243">
        <f>('Norm. ekonomicka prieviazanost'!U47+'Norm. neekonomicka previazanost'!U47)/'Celkova previazanost'!$BB47</f>
        <v>1.0460514426276928E-2</v>
      </c>
      <c r="V47" s="243">
        <f>('Norm. ekonomicka prieviazanost'!V47+'Norm. neekonomicka previazanost'!V47)/'Celkova previazanost'!$BB47</f>
        <v>1.2464726107537995E-2</v>
      </c>
      <c r="W47" s="243">
        <f>('Norm. ekonomicka prieviazanost'!W47+'Norm. neekonomicka previazanost'!W47)/'Celkova previazanost'!$BB47</f>
        <v>1.4402662832329754E-2</v>
      </c>
      <c r="X47" s="243">
        <f>('Norm. ekonomicka prieviazanost'!X47+'Norm. neekonomicka previazanost'!X47)/'Celkova previazanost'!$BB47</f>
        <v>1.1164572820668441E-2</v>
      </c>
      <c r="Y47" s="243">
        <f>('Norm. ekonomicka prieviazanost'!Y47+'Norm. neekonomicka previazanost'!Y47)/'Celkova previazanost'!$BB47</f>
        <v>1.4346912507944343E-2</v>
      </c>
      <c r="Z47" s="243">
        <f>('Norm. ekonomicka prieviazanost'!Z47+'Norm. neekonomicka previazanost'!Z47)/'Celkova previazanost'!$BB47</f>
        <v>6.5272942675714514E-3</v>
      </c>
      <c r="AA47" s="243">
        <f>('Norm. ekonomicka prieviazanost'!AA47+'Norm. neekonomicka previazanost'!AA47)/'Celkova previazanost'!$BB47</f>
        <v>1.3233868703002357E-2</v>
      </c>
      <c r="AB47" s="243">
        <f>('Norm. ekonomicka prieviazanost'!AB47+'Norm. neekonomicka previazanost'!AB47)/'Celkova previazanost'!$BB47</f>
        <v>1.3542840291888986E-2</v>
      </c>
      <c r="AC47" s="243">
        <f>('Norm. ekonomicka prieviazanost'!AC47+'Norm. neekonomicka previazanost'!AC47)/'Celkova previazanost'!$BB47</f>
        <v>1.1597121631780151E-2</v>
      </c>
      <c r="AD47" s="243">
        <f>('Norm. ekonomicka prieviazanost'!AD47+'Norm. neekonomicka previazanost'!AD47)/'Celkova previazanost'!$BB47</f>
        <v>1.000313055560262E-2</v>
      </c>
      <c r="AE47" s="243">
        <f>('Norm. ekonomicka prieviazanost'!AE47+'Norm. neekonomicka previazanost'!AE47)/'Celkova previazanost'!$BB47</f>
        <v>2.7573069399427823E-2</v>
      </c>
      <c r="AF47" s="243">
        <f>('Norm. ekonomicka prieviazanost'!AF47+'Norm. neekonomicka previazanost'!AF47)/'Celkova previazanost'!$BB47</f>
        <v>1.7159312639603474E-2</v>
      </c>
      <c r="AG47" s="243">
        <f>('Norm. ekonomicka prieviazanost'!AG47+'Norm. neekonomicka previazanost'!AG47)/'Celkova previazanost'!$BB47</f>
        <v>2.2376671005360747E-2</v>
      </c>
      <c r="AH47" s="243">
        <f>('Norm. ekonomicka prieviazanost'!AH47+'Norm. neekonomicka previazanost'!AH47)/'Celkova previazanost'!$BB47</f>
        <v>4.3816534995200683E-2</v>
      </c>
      <c r="AI47" s="243">
        <f>('Norm. ekonomicka prieviazanost'!AI47+'Norm. neekonomicka previazanost'!AI47)/'Celkova previazanost'!$BB47</f>
        <v>1.6112611594057788E-2</v>
      </c>
      <c r="AJ47" s="243">
        <f>('Norm. ekonomicka prieviazanost'!AJ47+'Norm. neekonomicka previazanost'!AJ47)/'Celkova previazanost'!$BB47</f>
        <v>5.4413792674008251E-3</v>
      </c>
      <c r="AK47" s="243">
        <f>('Norm. ekonomicka prieviazanost'!AK47+'Norm. neekonomicka previazanost'!AK47)/'Celkova previazanost'!$BB47</f>
        <v>2.1272283664049901E-2</v>
      </c>
      <c r="AL47" s="243">
        <f>('Norm. ekonomicka prieviazanost'!AL47+'Norm. neekonomicka previazanost'!AL47)/'Celkova previazanost'!$BB47</f>
        <v>7.7616678658623928E-2</v>
      </c>
      <c r="AM47" s="243">
        <f>('Norm. ekonomicka prieviazanost'!AM47+'Norm. neekonomicka previazanost'!AM47)/'Celkova previazanost'!$BB47</f>
        <v>1.8471316488040977E-2</v>
      </c>
      <c r="AN47" s="243">
        <f>('Norm. ekonomicka prieviazanost'!AN47+'Norm. neekonomicka previazanost'!AN47)/'Celkova previazanost'!$BB47</f>
        <v>2.1847638234748674E-2</v>
      </c>
      <c r="AO47" s="243">
        <f>('Norm. ekonomicka prieviazanost'!AO47+'Norm. neekonomicka previazanost'!AO47)/'Celkova previazanost'!$BB47</f>
        <v>1.3992075350414829E-2</v>
      </c>
      <c r="AP47" s="243">
        <f>('Norm. ekonomicka prieviazanost'!AP47+'Norm. neekonomicka previazanost'!AP47)/'Celkova previazanost'!$BB47</f>
        <v>1.6157771964001016E-2</v>
      </c>
      <c r="AQ47" s="243">
        <f>('Norm. ekonomicka prieviazanost'!AQ47+'Norm. neekonomicka previazanost'!AQ47)/'Celkova previazanost'!$BB47</f>
        <v>1.4168668142536141E-2</v>
      </c>
      <c r="AR47" s="243">
        <f>('Norm. ekonomicka prieviazanost'!AR47+'Norm. neekonomicka previazanost'!AR47)/'Celkova previazanost'!$BB47</f>
        <v>3.2054930903837014E-2</v>
      </c>
      <c r="AS47" s="243">
        <f>('Norm. ekonomicka prieviazanost'!AS47+'Norm. neekonomicka previazanost'!AS47)/'Celkova previazanost'!$BB47</f>
        <v>2.5341723739477556E-2</v>
      </c>
      <c r="AT47" s="243">
        <f>('Norm. ekonomicka prieviazanost'!AT47+'Norm. neekonomicka previazanost'!AT47)/'Celkova previazanost'!$BB47</f>
        <v>1.14128144748585E-2</v>
      </c>
      <c r="AU47" s="242">
        <f>('Norm. ekonomicka prieviazanost'!AU47+'Norm. neekonomicka previazanost'!AU47)/'Celkova previazanost'!$BB47</f>
        <v>0</v>
      </c>
      <c r="AV47" s="243">
        <f>('Norm. ekonomicka prieviazanost'!AV47+'Norm. neekonomicka previazanost'!AV47)/'Celkova previazanost'!$BB47</f>
        <v>2.9149990208364184E-2</v>
      </c>
      <c r="AW47" s="243">
        <f>('Norm. ekonomicka prieviazanost'!AW47+'Norm. neekonomicka previazanost'!AW47)/'Celkova previazanost'!$BB47</f>
        <v>1.6196289464925368E-2</v>
      </c>
      <c r="AX47" s="243">
        <f>('Norm. ekonomicka prieviazanost'!AX47+'Norm. neekonomicka previazanost'!AX47)/'Celkova previazanost'!$BB47</f>
        <v>3.9514546531566663E-2</v>
      </c>
      <c r="AY47" s="243">
        <f>('Norm. ekonomicka prieviazanost'!AY47+'Norm. neekonomicka previazanost'!AY47)/'Celkova previazanost'!$BB47</f>
        <v>2.0953381070341327E-2</v>
      </c>
      <c r="AZ47" s="243">
        <f>('Norm. ekonomicka prieviazanost'!AZ47+'Norm. neekonomicka previazanost'!AZ47)/'Celkova previazanost'!$BB47</f>
        <v>1.2545478075353327E-2</v>
      </c>
      <c r="BB47" s="244">
        <f t="shared" si="0"/>
        <v>1</v>
      </c>
    </row>
    <row r="48" spans="1:54" ht="14.25" customHeight="1" x14ac:dyDescent="0.25">
      <c r="A48" s="246" t="s">
        <v>51</v>
      </c>
      <c r="B48" s="243">
        <f>('Norm. ekonomicka prieviazanost'!B48+'Norm. neekonomicka previazanost'!B48)/'Celkova previazanost'!$BB48</f>
        <v>8.7845493675442442E-3</v>
      </c>
      <c r="C48" s="243">
        <f>('Norm. ekonomicka prieviazanost'!C48+'Norm. neekonomicka previazanost'!C48)/'Celkova previazanost'!$BB48</f>
        <v>9.7055409097459681E-3</v>
      </c>
      <c r="D48" s="243">
        <f>('Norm. ekonomicka prieviazanost'!D48+'Norm. neekonomicka previazanost'!D48)/'Celkova previazanost'!$BB48</f>
        <v>1.1461615269396624E-2</v>
      </c>
      <c r="E48" s="243">
        <f>('Norm. ekonomicka prieviazanost'!E48+'Norm. neekonomicka previazanost'!E48)/'Celkova previazanost'!$BB48</f>
        <v>3.7587089974286211E-2</v>
      </c>
      <c r="F48" s="243">
        <f>('Norm. ekonomicka prieviazanost'!F48+'Norm. neekonomicka previazanost'!F48)/'Celkova previazanost'!$BB48</f>
        <v>1.2329229315098302E-2</v>
      </c>
      <c r="G48" s="243">
        <f>('Norm. ekonomicka prieviazanost'!G48+'Norm. neekonomicka previazanost'!G48)/'Celkova previazanost'!$BB48</f>
        <v>1.0212384663471645E-2</v>
      </c>
      <c r="H48" s="243">
        <f>('Norm. ekonomicka prieviazanost'!H48+'Norm. neekonomicka previazanost'!H48)/'Celkova previazanost'!$BB48</f>
        <v>1.9411490411560844E-2</v>
      </c>
      <c r="I48" s="243">
        <f>('Norm. ekonomicka prieviazanost'!I48+'Norm. neekonomicka previazanost'!I48)/'Celkova previazanost'!$BB48</f>
        <v>7.4384931430293896E-3</v>
      </c>
      <c r="J48" s="243">
        <f>('Norm. ekonomicka prieviazanost'!J48+'Norm. neekonomicka previazanost'!J48)/'Celkova previazanost'!$BB48</f>
        <v>3.1238610259081888E-2</v>
      </c>
      <c r="K48" s="243">
        <f>('Norm. ekonomicka prieviazanost'!K48+'Norm. neekonomicka previazanost'!K48)/'Celkova previazanost'!$BB48</f>
        <v>1.4873917757332572E-2</v>
      </c>
      <c r="L48" s="243">
        <f>('Norm. ekonomicka prieviazanost'!L48+'Norm. neekonomicka previazanost'!L48)/'Celkova previazanost'!$BB48</f>
        <v>8.7232026833429597E-3</v>
      </c>
      <c r="M48" s="243">
        <f>('Norm. ekonomicka prieviazanost'!M48+'Norm. neekonomicka previazanost'!M48)/'Celkova previazanost'!$BB48</f>
        <v>1.3709293426932332E-2</v>
      </c>
      <c r="N48" s="243">
        <f>('Norm. ekonomicka prieviazanost'!N48+'Norm. neekonomicka previazanost'!N48)/'Celkova previazanost'!$BB48</f>
        <v>6.7183175589360905E-2</v>
      </c>
      <c r="O48" s="243">
        <f>('Norm. ekonomicka prieviazanost'!O48+'Norm. neekonomicka previazanost'!O48)/'Celkova previazanost'!$BB48</f>
        <v>1.061652526938401E-2</v>
      </c>
      <c r="P48" s="243">
        <f>('Norm. ekonomicka prieviazanost'!P48+'Norm. neekonomicka previazanost'!P48)/'Celkova previazanost'!$BB48</f>
        <v>2.9112793829785124E-2</v>
      </c>
      <c r="Q48" s="243">
        <f>('Norm. ekonomicka prieviazanost'!Q48+'Norm. neekonomicka previazanost'!Q48)/'Celkova previazanost'!$BB48</f>
        <v>1.2946887871094133E-2</v>
      </c>
      <c r="R48" s="243">
        <f>('Norm. ekonomicka prieviazanost'!R48+'Norm. neekonomicka previazanost'!R48)/'Celkova previazanost'!$BB48</f>
        <v>2.6032921136079013E-2</v>
      </c>
      <c r="S48" s="243">
        <f>('Norm. ekonomicka prieviazanost'!S48+'Norm. neekonomicka previazanost'!S48)/'Celkova previazanost'!$BB48</f>
        <v>7.4860728432759871E-3</v>
      </c>
      <c r="T48" s="243">
        <f>('Norm. ekonomicka prieviazanost'!T48+'Norm. neekonomicka previazanost'!T48)/'Celkova previazanost'!$BB48</f>
        <v>2.3593701319256928E-2</v>
      </c>
      <c r="U48" s="243">
        <f>('Norm. ekonomicka prieviazanost'!U48+'Norm. neekonomicka previazanost'!U48)/'Celkova previazanost'!$BB48</f>
        <v>7.7409328303699324E-3</v>
      </c>
      <c r="V48" s="243">
        <f>('Norm. ekonomicka prieviazanost'!V48+'Norm. neekonomicka previazanost'!V48)/'Celkova previazanost'!$BB48</f>
        <v>1.5262688279386729E-2</v>
      </c>
      <c r="W48" s="243">
        <f>('Norm. ekonomicka prieviazanost'!W48+'Norm. neekonomicka previazanost'!W48)/'Celkova previazanost'!$BB48</f>
        <v>1.9059680195715835E-2</v>
      </c>
      <c r="X48" s="243">
        <f>('Norm. ekonomicka prieviazanost'!X48+'Norm. neekonomicka previazanost'!X48)/'Celkova previazanost'!$BB48</f>
        <v>1.2111662540050305E-2</v>
      </c>
      <c r="Y48" s="243">
        <f>('Norm. ekonomicka prieviazanost'!Y48+'Norm. neekonomicka previazanost'!Y48)/'Celkova previazanost'!$BB48</f>
        <v>1.6570188485670326E-2</v>
      </c>
      <c r="Z48" s="243">
        <f>('Norm. ekonomicka prieviazanost'!Z48+'Norm. neekonomicka previazanost'!Z48)/'Celkova previazanost'!$BB48</f>
        <v>6.8134743318367004E-3</v>
      </c>
      <c r="AA48" s="243">
        <f>('Norm. ekonomicka prieviazanost'!AA48+'Norm. neekonomicka previazanost'!AA48)/'Celkova previazanost'!$BB48</f>
        <v>1.1352845283049608E-2</v>
      </c>
      <c r="AB48" s="243">
        <f>('Norm. ekonomicka prieviazanost'!AB48+'Norm. neekonomicka previazanost'!AB48)/'Celkova previazanost'!$BB48</f>
        <v>5.4122953406945621E-3</v>
      </c>
      <c r="AC48" s="243">
        <f>('Norm. ekonomicka prieviazanost'!AC48+'Norm. neekonomicka previazanost'!AC48)/'Celkova previazanost'!$BB48</f>
        <v>9.1618229128345371E-3</v>
      </c>
      <c r="AD48" s="243">
        <f>('Norm. ekonomicka prieviazanost'!AD48+'Norm. neekonomicka previazanost'!AD48)/'Celkova previazanost'!$BB48</f>
        <v>8.3474070400663836E-3</v>
      </c>
      <c r="AE48" s="243">
        <f>('Norm. ekonomicka prieviazanost'!AE48+'Norm. neekonomicka previazanost'!AE48)/'Celkova previazanost'!$BB48</f>
        <v>3.1970237844778052E-2</v>
      </c>
      <c r="AF48" s="243">
        <f>('Norm. ekonomicka prieviazanost'!AF48+'Norm. neekonomicka previazanost'!AF48)/'Celkova previazanost'!$BB48</f>
        <v>1.5043524139157775E-2</v>
      </c>
      <c r="AG48" s="243">
        <f>('Norm. ekonomicka prieviazanost'!AG48+'Norm. neekonomicka previazanost'!AG48)/'Celkova previazanost'!$BB48</f>
        <v>1.1909256377534819E-2</v>
      </c>
      <c r="AH48" s="243">
        <f>('Norm. ekonomicka prieviazanost'!AH48+'Norm. neekonomicka previazanost'!AH48)/'Celkova previazanost'!$BB48</f>
        <v>8.5594661723429749E-2</v>
      </c>
      <c r="AI48" s="243">
        <f>('Norm. ekonomicka prieviazanost'!AI48+'Norm. neekonomicka previazanost'!AI48)/'Celkova previazanost'!$BB48</f>
        <v>1.3656355806026466E-2</v>
      </c>
      <c r="AJ48" s="243">
        <f>('Norm. ekonomicka prieviazanost'!AJ48+'Norm. neekonomicka previazanost'!AJ48)/'Celkova previazanost'!$BB48</f>
        <v>5.2062139438325333E-3</v>
      </c>
      <c r="AK48" s="243">
        <f>('Norm. ekonomicka prieviazanost'!AK48+'Norm. neekonomicka previazanost'!AK48)/'Celkova previazanost'!$BB48</f>
        <v>1.7530815031737881E-2</v>
      </c>
      <c r="AL48" s="243">
        <f>('Norm. ekonomicka prieviazanost'!AL48+'Norm. neekonomicka previazanost'!AL48)/'Celkova previazanost'!$BB48</f>
        <v>1.8173090082262394E-2</v>
      </c>
      <c r="AM48" s="243">
        <f>('Norm. ekonomicka prieviazanost'!AM48+'Norm. neekonomicka previazanost'!AM48)/'Celkova previazanost'!$BB48</f>
        <v>5.3415620085350723E-2</v>
      </c>
      <c r="AN48" s="243">
        <f>('Norm. ekonomicka prieviazanost'!AN48+'Norm. neekonomicka previazanost'!AN48)/'Celkova previazanost'!$BB48</f>
        <v>1.3985436887966182E-2</v>
      </c>
      <c r="AO48" s="243">
        <f>('Norm. ekonomicka prieviazanost'!AO48+'Norm. neekonomicka previazanost'!AO48)/'Celkova previazanost'!$BB48</f>
        <v>1.3029084064804035E-2</v>
      </c>
      <c r="AP48" s="243">
        <f>('Norm. ekonomicka prieviazanost'!AP48+'Norm. neekonomicka previazanost'!AP48)/'Celkova previazanost'!$BB48</f>
        <v>1.4415821669930377E-2</v>
      </c>
      <c r="AQ48" s="243">
        <f>('Norm. ekonomicka prieviazanost'!AQ48+'Norm. neekonomicka previazanost'!AQ48)/'Celkova previazanost'!$BB48</f>
        <v>1.5619758833741049E-2</v>
      </c>
      <c r="AR48" s="243">
        <f>('Norm. ekonomicka prieviazanost'!AR48+'Norm. neekonomicka previazanost'!AR48)/'Celkova previazanost'!$BB48</f>
        <v>3.6493587628697921E-2</v>
      </c>
      <c r="AS48" s="243">
        <f>('Norm. ekonomicka prieviazanost'!AS48+'Norm. neekonomicka previazanost'!AS48)/'Celkova previazanost'!$BB48</f>
        <v>3.6083471964104011E-2</v>
      </c>
      <c r="AT48" s="243">
        <f>('Norm. ekonomicka prieviazanost'!AT48+'Norm. neekonomicka previazanost'!AT48)/'Celkova previazanost'!$BB48</f>
        <v>1.0867413057407106E-2</v>
      </c>
      <c r="AU48" s="243">
        <f>('Norm. ekonomicka prieviazanost'!AU48+'Norm. neekonomicka previazanost'!AU48)/'Celkova previazanost'!$BB48</f>
        <v>2.520705070886789E-2</v>
      </c>
      <c r="AV48" s="242">
        <f>('Norm. ekonomicka prieviazanost'!AV48+'Norm. neekonomicka previazanost'!AV48)/'Celkova previazanost'!$BB48</f>
        <v>0</v>
      </c>
      <c r="AW48" s="243">
        <f>('Norm. ekonomicka prieviazanost'!AW48+'Norm. neekonomicka previazanost'!AW48)/'Celkova previazanost'!$BB48</f>
        <v>1.5553073802816023E-2</v>
      </c>
      <c r="AX48" s="243">
        <f>('Norm. ekonomicka prieviazanost'!AX48+'Norm. neekonomicka previazanost'!AX48)/'Celkova previazanost'!$BB48</f>
        <v>6.1355433995737993E-2</v>
      </c>
      <c r="AY48" s="243">
        <f>('Norm. ekonomicka prieviazanost'!AY48+'Norm. neekonomicka previazanost'!AY48)/'Celkova previazanost'!$BB48</f>
        <v>1.8323452516852533E-2</v>
      </c>
      <c r="AZ48" s="243">
        <f>('Norm. ekonomicka prieviazanost'!AZ48+'Norm. neekonomicka previazanost'!AZ48)/'Celkova previazanost'!$BB48</f>
        <v>1.2286147556230545E-2</v>
      </c>
      <c r="BB48" s="244">
        <f t="shared" si="0"/>
        <v>1</v>
      </c>
    </row>
    <row r="49" spans="1:54" ht="14.25" customHeight="1" x14ac:dyDescent="0.25">
      <c r="A49" s="246" t="s">
        <v>52</v>
      </c>
      <c r="B49" s="243">
        <f>('Norm. ekonomicka prieviazanost'!B49+'Norm. neekonomicka previazanost'!B49)/'Celkova previazanost'!$BB49</f>
        <v>8.3940500065212281E-3</v>
      </c>
      <c r="C49" s="243">
        <f>('Norm. ekonomicka prieviazanost'!C49+'Norm. neekonomicka previazanost'!C49)/'Celkova previazanost'!$BB49</f>
        <v>7.220019943534166E-3</v>
      </c>
      <c r="D49" s="243">
        <f>('Norm. ekonomicka prieviazanost'!D49+'Norm. neekonomicka previazanost'!D49)/'Celkova previazanost'!$BB49</f>
        <v>1.111561620894074E-2</v>
      </c>
      <c r="E49" s="243">
        <f>('Norm. ekonomicka prieviazanost'!E49+'Norm. neekonomicka previazanost'!E49)/'Celkova previazanost'!$BB49</f>
        <v>3.1581924090743126E-2</v>
      </c>
      <c r="F49" s="243">
        <f>('Norm. ekonomicka prieviazanost'!F49+'Norm. neekonomicka previazanost'!F49)/'Celkova previazanost'!$BB49</f>
        <v>1.0113896565397825E-2</v>
      </c>
      <c r="G49" s="243">
        <f>('Norm. ekonomicka prieviazanost'!G49+'Norm. neekonomicka previazanost'!G49)/'Celkova previazanost'!$BB49</f>
        <v>1.1395248479372571E-2</v>
      </c>
      <c r="H49" s="243">
        <f>('Norm. ekonomicka prieviazanost'!H49+'Norm. neekonomicka previazanost'!H49)/'Celkova previazanost'!$BB49</f>
        <v>2.0455982666302469E-2</v>
      </c>
      <c r="I49" s="243">
        <f>('Norm. ekonomicka prieviazanost'!I49+'Norm. neekonomicka previazanost'!I49)/'Celkova previazanost'!$BB49</f>
        <v>6.7128241412285307E-3</v>
      </c>
      <c r="J49" s="243">
        <f>('Norm. ekonomicka prieviazanost'!J49+'Norm. neekonomicka previazanost'!J49)/'Celkova previazanost'!$BB49</f>
        <v>2.478203934821838E-2</v>
      </c>
      <c r="K49" s="243">
        <f>('Norm. ekonomicka prieviazanost'!K49+'Norm. neekonomicka previazanost'!K49)/'Celkova previazanost'!$BB49</f>
        <v>5.077527016841888E-2</v>
      </c>
      <c r="L49" s="243">
        <f>('Norm. ekonomicka prieviazanost'!L49+'Norm. neekonomicka previazanost'!L49)/'Celkova previazanost'!$BB49</f>
        <v>2.6134183854107814E-2</v>
      </c>
      <c r="M49" s="243">
        <f>('Norm. ekonomicka prieviazanost'!M49+'Norm. neekonomicka previazanost'!M49)/'Celkova previazanost'!$BB49</f>
        <v>8.646428416035562E-2</v>
      </c>
      <c r="N49" s="243">
        <f>('Norm. ekonomicka prieviazanost'!N49+'Norm. neekonomicka previazanost'!N49)/'Celkova previazanost'!$BB49</f>
        <v>2.7070812609067314E-2</v>
      </c>
      <c r="O49" s="243">
        <f>('Norm. ekonomicka prieviazanost'!O49+'Norm. neekonomicka previazanost'!O49)/'Celkova previazanost'!$BB49</f>
        <v>1.1562604169068017E-2</v>
      </c>
      <c r="P49" s="243">
        <f>('Norm. ekonomicka prieviazanost'!P49+'Norm. neekonomicka previazanost'!P49)/'Celkova previazanost'!$BB49</f>
        <v>3.6551136120422767E-2</v>
      </c>
      <c r="Q49" s="243">
        <f>('Norm. ekonomicka prieviazanost'!Q49+'Norm. neekonomicka previazanost'!Q49)/'Celkova previazanost'!$BB49</f>
        <v>1.044506487010898E-2</v>
      </c>
      <c r="R49" s="243">
        <f>('Norm. ekonomicka prieviazanost'!R49+'Norm. neekonomicka previazanost'!R49)/'Celkova previazanost'!$BB49</f>
        <v>1.3217331622582786E-2</v>
      </c>
      <c r="S49" s="243">
        <f>('Norm. ekonomicka prieviazanost'!S49+'Norm. neekonomicka previazanost'!S49)/'Celkova previazanost'!$BB49</f>
        <v>9.3722366678548157E-3</v>
      </c>
      <c r="T49" s="243">
        <f>('Norm. ekonomicka prieviazanost'!T49+'Norm. neekonomicka previazanost'!T49)/'Celkova previazanost'!$BB49</f>
        <v>1.8120323924401726E-2</v>
      </c>
      <c r="U49" s="243">
        <f>('Norm. ekonomicka prieviazanost'!U49+'Norm. neekonomicka previazanost'!U49)/'Celkova previazanost'!$BB49</f>
        <v>1.4779432246858133E-2</v>
      </c>
      <c r="V49" s="243">
        <f>('Norm. ekonomicka prieviazanost'!V49+'Norm. neekonomicka previazanost'!V49)/'Celkova previazanost'!$BB49</f>
        <v>1.1131906689741714E-2</v>
      </c>
      <c r="W49" s="243">
        <f>('Norm. ekonomicka prieviazanost'!W49+'Norm. neekonomicka previazanost'!W49)/'Celkova previazanost'!$BB49</f>
        <v>1.4359485831355398E-2</v>
      </c>
      <c r="X49" s="243">
        <f>('Norm. ekonomicka prieviazanost'!X49+'Norm. neekonomicka previazanost'!X49)/'Celkova previazanost'!$BB49</f>
        <v>9.6789250015810614E-3</v>
      </c>
      <c r="Y49" s="243">
        <f>('Norm. ekonomicka prieviazanost'!Y49+'Norm. neekonomicka previazanost'!Y49)/'Celkova previazanost'!$BB49</f>
        <v>1.337270372391427E-2</v>
      </c>
      <c r="Z49" s="243">
        <f>('Norm. ekonomicka prieviazanost'!Z49+'Norm. neekonomicka previazanost'!Z49)/'Celkova previazanost'!$BB49</f>
        <v>6.8715650733573034E-3</v>
      </c>
      <c r="AA49" s="243">
        <f>('Norm. ekonomicka prieviazanost'!AA49+'Norm. neekonomicka previazanost'!AA49)/'Celkova previazanost'!$BB49</f>
        <v>1.2861698157507944E-2</v>
      </c>
      <c r="AB49" s="243">
        <f>('Norm. ekonomicka prieviazanost'!AB49+'Norm. neekonomicka previazanost'!AB49)/'Celkova previazanost'!$BB49</f>
        <v>4.5394627545786576E-3</v>
      </c>
      <c r="AC49" s="243">
        <f>('Norm. ekonomicka prieviazanost'!AC49+'Norm. neekonomicka previazanost'!AC49)/'Celkova previazanost'!$BB49</f>
        <v>2.2130789384241553E-2</v>
      </c>
      <c r="AD49" s="243">
        <f>('Norm. ekonomicka prieviazanost'!AD49+'Norm. neekonomicka previazanost'!AD49)/'Celkova previazanost'!$BB49</f>
        <v>2.1441000948216091E-2</v>
      </c>
      <c r="AE49" s="243">
        <f>('Norm. ekonomicka prieviazanost'!AE49+'Norm. neekonomicka previazanost'!AE49)/'Celkova previazanost'!$BB49</f>
        <v>1.8666031626553867E-2</v>
      </c>
      <c r="AF49" s="243">
        <f>('Norm. ekonomicka prieviazanost'!AF49+'Norm. neekonomicka previazanost'!AF49)/'Celkova previazanost'!$BB49</f>
        <v>1.7462502309618159E-2</v>
      </c>
      <c r="AG49" s="243">
        <f>('Norm. ekonomicka prieviazanost'!AG49+'Norm. neekonomicka previazanost'!AG49)/'Celkova previazanost'!$BB49</f>
        <v>9.0827056370907395E-3</v>
      </c>
      <c r="AH49" s="243">
        <f>('Norm. ekonomicka prieviazanost'!AH49+'Norm. neekonomicka previazanost'!AH49)/'Celkova previazanost'!$BB49</f>
        <v>4.884172739157918E-2</v>
      </c>
      <c r="AI49" s="243">
        <f>('Norm. ekonomicka prieviazanost'!AI49+'Norm. neekonomicka previazanost'!AI49)/'Celkova previazanost'!$BB49</f>
        <v>6.030286142027292E-2</v>
      </c>
      <c r="AJ49" s="243">
        <f>('Norm. ekonomicka prieviazanost'!AJ49+'Norm. neekonomicka previazanost'!AJ49)/'Celkova previazanost'!$BB49</f>
        <v>6.2080791951510299E-3</v>
      </c>
      <c r="AK49" s="243">
        <f>('Norm. ekonomicka prieviazanost'!AK49+'Norm. neekonomicka previazanost'!AK49)/'Celkova previazanost'!$BB49</f>
        <v>2.8244766452772262E-2</v>
      </c>
      <c r="AL49" s="243">
        <f>('Norm. ekonomicka prieviazanost'!AL49+'Norm. neekonomicka previazanost'!AL49)/'Celkova previazanost'!$BB49</f>
        <v>1.2487230258526915E-2</v>
      </c>
      <c r="AM49" s="243">
        <f>('Norm. ekonomicka prieviazanost'!AM49+'Norm. neekonomicka previazanost'!AM49)/'Celkova previazanost'!$BB49</f>
        <v>2.1558381368325812E-2</v>
      </c>
      <c r="AN49" s="243">
        <f>('Norm. ekonomicka prieviazanost'!AN49+'Norm. neekonomicka previazanost'!AN49)/'Celkova previazanost'!$BB49</f>
        <v>1.3834674854218158E-2</v>
      </c>
      <c r="AO49" s="243">
        <f>('Norm. ekonomicka prieviazanost'!AO49+'Norm. neekonomicka previazanost'!AO49)/'Celkova previazanost'!$BB49</f>
        <v>1.8579633483801161E-2</v>
      </c>
      <c r="AP49" s="243">
        <f>('Norm. ekonomicka prieviazanost'!AP49+'Norm. neekonomicka previazanost'!AP49)/'Celkova previazanost'!$BB49</f>
        <v>1.6484359956159229E-2</v>
      </c>
      <c r="AQ49" s="243">
        <f>('Norm. ekonomicka prieviazanost'!AQ49+'Norm. neekonomicka previazanost'!AQ49)/'Celkova previazanost'!$BB49</f>
        <v>1.2426175851614336E-2</v>
      </c>
      <c r="AR49" s="243">
        <f>('Norm. ekonomicka prieviazanost'!AR49+'Norm. neekonomicka previazanost'!AR49)/'Celkova previazanost'!$BB49</f>
        <v>3.3468580259784449E-2</v>
      </c>
      <c r="AS49" s="243">
        <f>('Norm. ekonomicka prieviazanost'!AS49+'Norm. neekonomicka previazanost'!AS49)/'Celkova previazanost'!$BB49</f>
        <v>2.6817677563561855E-2</v>
      </c>
      <c r="AT49" s="243">
        <f>('Norm. ekonomicka prieviazanost'!AT49+'Norm. neekonomicka previazanost'!AT49)/'Celkova previazanost'!$BB49</f>
        <v>1.1201791373305382E-2</v>
      </c>
      <c r="AU49" s="243">
        <f>('Norm. ekonomicka prieviazanost'!AU49+'Norm. neekonomicka previazanost'!AU49)/'Celkova previazanost'!$BB49</f>
        <v>1.8776986346065627E-2</v>
      </c>
      <c r="AV49" s="243">
        <f>('Norm. ekonomicka prieviazanost'!AV49+'Norm. neekonomicka previazanost'!AV49)/'Celkova previazanost'!$BB49</f>
        <v>1.9866327689721075E-2</v>
      </c>
      <c r="AW49" s="242">
        <f>('Norm. ekonomicka prieviazanost'!AW49+'Norm. neekonomicka previazanost'!AW49)/'Celkova previazanost'!$BB49</f>
        <v>0</v>
      </c>
      <c r="AX49" s="243">
        <f>('Norm. ekonomicka prieviazanost'!AX49+'Norm. neekonomicka previazanost'!AX49)/'Celkova previazanost'!$BB49</f>
        <v>2.3656932293147193E-2</v>
      </c>
      <c r="AY49" s="243">
        <f>('Norm. ekonomicka prieviazanost'!AY49+'Norm. neekonomicka previazanost'!AY49)/'Celkova previazanost'!$BB49</f>
        <v>1.6554536239679823E-2</v>
      </c>
      <c r="AZ49" s="243">
        <f>('Norm. ekonomicka prieviazanost'!AZ49+'Norm. neekonomicka previazanost'!AZ49)/'Celkova previazanost'!$BB49</f>
        <v>1.2826219001050871E-2</v>
      </c>
      <c r="BB49" s="244">
        <f t="shared" si="0"/>
        <v>1.0000000000000002</v>
      </c>
    </row>
    <row r="50" spans="1:54" ht="14.25" customHeight="1" x14ac:dyDescent="0.25">
      <c r="A50" s="246" t="s">
        <v>53</v>
      </c>
      <c r="B50" s="243">
        <f>('Norm. ekonomicka prieviazanost'!B50+'Norm. neekonomicka previazanost'!B50)/'Celkova previazanost'!$BB50</f>
        <v>1.7817928612083811E-2</v>
      </c>
      <c r="C50" s="243">
        <f>('Norm. ekonomicka prieviazanost'!C50+'Norm. neekonomicka previazanost'!C50)/'Celkova previazanost'!$BB50</f>
        <v>1.0381343660595765E-2</v>
      </c>
      <c r="D50" s="243">
        <f>('Norm. ekonomicka prieviazanost'!D50+'Norm. neekonomicka previazanost'!D50)/'Celkova previazanost'!$BB50</f>
        <v>1.073728756488364E-2</v>
      </c>
      <c r="E50" s="243">
        <f>('Norm. ekonomicka prieviazanost'!E50+'Norm. neekonomicka previazanost'!E50)/'Celkova previazanost'!$BB50</f>
        <v>3.5440037818061293E-2</v>
      </c>
      <c r="F50" s="243">
        <f>('Norm. ekonomicka prieviazanost'!F50+'Norm. neekonomicka previazanost'!F50)/'Celkova previazanost'!$BB50</f>
        <v>1.4481983149046619E-2</v>
      </c>
      <c r="G50" s="243">
        <f>('Norm. ekonomicka prieviazanost'!G50+'Norm. neekonomicka previazanost'!G50)/'Celkova previazanost'!$BB50</f>
        <v>1.6905818546089808E-2</v>
      </c>
      <c r="H50" s="243">
        <f>('Norm. ekonomicka prieviazanost'!H50+'Norm. neekonomicka previazanost'!H50)/'Celkova previazanost'!$BB50</f>
        <v>2.2319979272275203E-2</v>
      </c>
      <c r="I50" s="243">
        <f>('Norm. ekonomicka prieviazanost'!I50+'Norm. neekonomicka previazanost'!I50)/'Celkova previazanost'!$BB50</f>
        <v>8.1561353037575123E-3</v>
      </c>
      <c r="J50" s="243">
        <f>('Norm. ekonomicka prieviazanost'!J50+'Norm. neekonomicka previazanost'!J50)/'Celkova previazanost'!$BB50</f>
        <v>2.4823520802601886E-2</v>
      </c>
      <c r="K50" s="243">
        <f>('Norm. ekonomicka prieviazanost'!K50+'Norm. neekonomicka previazanost'!K50)/'Celkova previazanost'!$BB50</f>
        <v>1.5303152852947715E-2</v>
      </c>
      <c r="L50" s="243">
        <f>('Norm. ekonomicka prieviazanost'!L50+'Norm. neekonomicka previazanost'!L50)/'Celkova previazanost'!$BB50</f>
        <v>9.6753624187707766E-3</v>
      </c>
      <c r="M50" s="243">
        <f>('Norm. ekonomicka prieviazanost'!M50+'Norm. neekonomicka previazanost'!M50)/'Celkova previazanost'!$BB50</f>
        <v>1.2361997616627055E-2</v>
      </c>
      <c r="N50" s="243">
        <f>('Norm. ekonomicka prieviazanost'!N50+'Norm. neekonomicka previazanost'!N50)/'Celkova previazanost'!$BB50</f>
        <v>5.7747521624632328E-2</v>
      </c>
      <c r="O50" s="243">
        <f>('Norm. ekonomicka prieviazanost'!O50+'Norm. neekonomicka previazanost'!O50)/'Celkova previazanost'!$BB50</f>
        <v>1.9518268338394248E-2</v>
      </c>
      <c r="P50" s="243">
        <f>('Norm. ekonomicka prieviazanost'!P50+'Norm. neekonomicka previazanost'!P50)/'Celkova previazanost'!$BB50</f>
        <v>2.7535027431649706E-2</v>
      </c>
      <c r="Q50" s="243">
        <f>('Norm. ekonomicka prieviazanost'!Q50+'Norm. neekonomicka previazanost'!Q50)/'Celkova previazanost'!$BB50</f>
        <v>2.1509435670457867E-2</v>
      </c>
      <c r="R50" s="243">
        <f>('Norm. ekonomicka prieviazanost'!R50+'Norm. neekonomicka previazanost'!R50)/'Celkova previazanost'!$BB50</f>
        <v>1.3605382171350506E-2</v>
      </c>
      <c r="S50" s="243">
        <f>('Norm. ekonomicka prieviazanost'!S50+'Norm. neekonomicka previazanost'!S50)/'Celkova previazanost'!$BB50</f>
        <v>1.2452968294558126E-2</v>
      </c>
      <c r="T50" s="243">
        <f>('Norm. ekonomicka prieviazanost'!T50+'Norm. neekonomicka previazanost'!T50)/'Celkova previazanost'!$BB50</f>
        <v>1.4993901784073279E-2</v>
      </c>
      <c r="U50" s="243">
        <f>('Norm. ekonomicka prieviazanost'!U50+'Norm. neekonomicka previazanost'!U50)/'Celkova previazanost'!$BB50</f>
        <v>7.307622999654313E-3</v>
      </c>
      <c r="V50" s="243">
        <f>('Norm. ekonomicka prieviazanost'!V50+'Norm. neekonomicka previazanost'!V50)/'Celkova previazanost'!$BB50</f>
        <v>1.2486525521039932E-2</v>
      </c>
      <c r="W50" s="243">
        <f>('Norm. ekonomicka prieviazanost'!W50+'Norm. neekonomicka previazanost'!W50)/'Celkova previazanost'!$BB50</f>
        <v>1.4324230595024409E-2</v>
      </c>
      <c r="X50" s="243">
        <f>('Norm. ekonomicka prieviazanost'!X50+'Norm. neekonomicka previazanost'!X50)/'Celkova previazanost'!$BB50</f>
        <v>9.8246350103187562E-3</v>
      </c>
      <c r="Y50" s="243">
        <f>('Norm. ekonomicka prieviazanost'!Y50+'Norm. neekonomicka previazanost'!Y50)/'Celkova previazanost'!$BB50</f>
        <v>1.4727487748593572E-2</v>
      </c>
      <c r="Z50" s="243">
        <f>('Norm. ekonomicka prieviazanost'!Z50+'Norm. neekonomicka previazanost'!Z50)/'Celkova previazanost'!$BB50</f>
        <v>6.2182875810572781E-3</v>
      </c>
      <c r="AA50" s="243">
        <f>('Norm. ekonomicka prieviazanost'!AA50+'Norm. neekonomicka previazanost'!AA50)/'Celkova previazanost'!$BB50</f>
        <v>1.2701783599728974E-2</v>
      </c>
      <c r="AB50" s="243">
        <f>('Norm. ekonomicka prieviazanost'!AB50+'Norm. neekonomicka previazanost'!AB50)/'Celkova previazanost'!$BB50</f>
        <v>6.2860269328036157E-3</v>
      </c>
      <c r="AC50" s="243">
        <f>('Norm. ekonomicka prieviazanost'!AC50+'Norm. neekonomicka previazanost'!AC50)/'Celkova previazanost'!$BB50</f>
        <v>1.252681324574351E-2</v>
      </c>
      <c r="AD50" s="243">
        <f>('Norm. ekonomicka prieviazanost'!AD50+'Norm. neekonomicka previazanost'!AD50)/'Celkova previazanost'!$BB50</f>
        <v>1.0054614717001803E-2</v>
      </c>
      <c r="AE50" s="243">
        <f>('Norm. ekonomicka prieviazanost'!AE50+'Norm. neekonomicka previazanost'!AE50)/'Celkova previazanost'!$BB50</f>
        <v>2.4684570781288044E-2</v>
      </c>
      <c r="AF50" s="243">
        <f>('Norm. ekonomicka prieviazanost'!AF50+'Norm. neekonomicka previazanost'!AF50)/'Celkova previazanost'!$BB50</f>
        <v>2.1385746372160511E-2</v>
      </c>
      <c r="AG50" s="243">
        <f>('Norm. ekonomicka prieviazanost'!AG50+'Norm. neekonomicka previazanost'!AG50)/'Celkova previazanost'!$BB50</f>
        <v>1.1878230273773433E-2</v>
      </c>
      <c r="AH50" s="243">
        <f>('Norm. ekonomicka prieviazanost'!AH50+'Norm. neekonomicka previazanost'!AH50)/'Celkova previazanost'!$BB50</f>
        <v>4.484458743560938E-2</v>
      </c>
      <c r="AI50" s="243">
        <f>('Norm. ekonomicka prieviazanost'!AI50+'Norm. neekonomicka previazanost'!AI50)/'Celkova previazanost'!$BB50</f>
        <v>1.3275423431820319E-2</v>
      </c>
      <c r="AJ50" s="243">
        <f>('Norm. ekonomicka prieviazanost'!AJ50+'Norm. neekonomicka previazanost'!AJ50)/'Celkova previazanost'!$BB50</f>
        <v>5.4210146547008032E-3</v>
      </c>
      <c r="AK50" s="243">
        <f>('Norm. ekonomicka prieviazanost'!AK50+'Norm. neekonomicka previazanost'!AK50)/'Celkova previazanost'!$BB50</f>
        <v>2.3972813657016021E-2</v>
      </c>
      <c r="AL50" s="243">
        <f>('Norm. ekonomicka prieviazanost'!AL50+'Norm. neekonomicka previazanost'!AL50)/'Celkova previazanost'!$BB50</f>
        <v>1.7410748057998335E-2</v>
      </c>
      <c r="AM50" s="243">
        <f>('Norm. ekonomicka prieviazanost'!AM50+'Norm. neekonomicka previazanost'!AM50)/'Celkova previazanost'!$BB50</f>
        <v>3.9715724080285453E-2</v>
      </c>
      <c r="AN50" s="243">
        <f>('Norm. ekonomicka prieviazanost'!AN50+'Norm. neekonomicka previazanost'!AN50)/'Celkova previazanost'!$BB50</f>
        <v>2.9382738515112951E-2</v>
      </c>
      <c r="AO50" s="243">
        <f>('Norm. ekonomicka prieviazanost'!AO50+'Norm. neekonomicka previazanost'!AO50)/'Celkova previazanost'!$BB50</f>
        <v>1.8562510272581639E-2</v>
      </c>
      <c r="AP50" s="243">
        <f>('Norm. ekonomicka prieviazanost'!AP50+'Norm. neekonomicka previazanost'!AP50)/'Celkova previazanost'!$BB50</f>
        <v>1.9400531456432328E-2</v>
      </c>
      <c r="AQ50" s="243">
        <f>('Norm. ekonomicka prieviazanost'!AQ50+'Norm. neekonomicka previazanost'!AQ50)/'Celkova previazanost'!$BB50</f>
        <v>3.7676381507021212E-2</v>
      </c>
      <c r="AR50" s="243">
        <f>('Norm. ekonomicka prieviazanost'!AR50+'Norm. neekonomicka previazanost'!AR50)/'Celkova previazanost'!$BB50</f>
        <v>2.6125897524953694E-2</v>
      </c>
      <c r="AS50" s="243">
        <f>('Norm. ekonomicka prieviazanost'!AS50+'Norm. neekonomicka previazanost'!AS50)/'Celkova previazanost'!$BB50</f>
        <v>2.9099684509111559E-2</v>
      </c>
      <c r="AT50" s="243">
        <f>('Norm. ekonomicka prieviazanost'!AT50+'Norm. neekonomicka previazanost'!AT50)/'Celkova previazanost'!$BB50</f>
        <v>1.8362175015680028E-2</v>
      </c>
      <c r="AU50" s="243">
        <f>('Norm. ekonomicka prieviazanost'!AU50+'Norm. neekonomicka previazanost'!AU50)/'Celkova previazanost'!$BB50</f>
        <v>3.1697756000797786E-2</v>
      </c>
      <c r="AV50" s="243">
        <f>('Norm. ekonomicka prieviazanost'!AV50+'Norm. neekonomicka previazanost'!AV50)/'Celkova previazanost'!$BB50</f>
        <v>6.2900060672223465E-2</v>
      </c>
      <c r="AW50" s="243">
        <f>('Norm. ekonomicka prieviazanost'!AW50+'Norm. neekonomicka previazanost'!AW50)/'Celkova previazanost'!$BB50</f>
        <v>1.618750566893833E-2</v>
      </c>
      <c r="AX50" s="242">
        <f>('Norm. ekonomicka prieviazanost'!AX50+'Norm. neekonomicka previazanost'!AX50)/'Celkova previazanost'!$BB50</f>
        <v>0</v>
      </c>
      <c r="AY50" s="243">
        <f>('Norm. ekonomicka prieviazanost'!AY50+'Norm. neekonomicka previazanost'!AY50)/'Celkova previazanost'!$BB50</f>
        <v>2.1298592310456152E-2</v>
      </c>
      <c r="AZ50" s="243">
        <f>('Norm. ekonomicka prieviazanost'!AZ50+'Norm. neekonomicka previazanost'!AZ50)/'Celkova previazanost'!$BB50</f>
        <v>1.449222691821498E-2</v>
      </c>
      <c r="BB50" s="244">
        <f t="shared" si="0"/>
        <v>0.99999999999999967</v>
      </c>
    </row>
    <row r="51" spans="1:54" ht="14.25" customHeight="1" x14ac:dyDescent="0.25">
      <c r="A51" s="246" t="s">
        <v>54</v>
      </c>
      <c r="B51" s="243">
        <f>('Norm. ekonomicka prieviazanost'!B51+'Norm. neekonomicka previazanost'!B51)/'Celkova previazanost'!$BB51</f>
        <v>1.6020601213822004E-2</v>
      </c>
      <c r="C51" s="243">
        <f>('Norm. ekonomicka prieviazanost'!C51+'Norm. neekonomicka previazanost'!C51)/'Celkova previazanost'!$BB51</f>
        <v>8.2192205877850647E-3</v>
      </c>
      <c r="D51" s="243">
        <f>('Norm. ekonomicka prieviazanost'!D51+'Norm. neekonomicka previazanost'!D51)/'Celkova previazanost'!$BB51</f>
        <v>1.3402484033732058E-2</v>
      </c>
      <c r="E51" s="243">
        <f>('Norm. ekonomicka prieviazanost'!E51+'Norm. neekonomicka previazanost'!E51)/'Celkova previazanost'!$BB51</f>
        <v>2.6957332353740242E-2</v>
      </c>
      <c r="F51" s="243">
        <f>('Norm. ekonomicka prieviazanost'!F51+'Norm. neekonomicka previazanost'!F51)/'Celkova previazanost'!$BB51</f>
        <v>1.2038289479850113E-2</v>
      </c>
      <c r="G51" s="243">
        <f>('Norm. ekonomicka prieviazanost'!G51+'Norm. neekonomicka previazanost'!G51)/'Celkova previazanost'!$BB51</f>
        <v>4.9027619651990977E-2</v>
      </c>
      <c r="H51" s="243">
        <f>('Norm. ekonomicka prieviazanost'!H51+'Norm. neekonomicka previazanost'!H51)/'Celkova previazanost'!$BB51</f>
        <v>2.0509285038425442E-2</v>
      </c>
      <c r="I51" s="243">
        <f>('Norm. ekonomicka prieviazanost'!I51+'Norm. neekonomicka previazanost'!I51)/'Celkova previazanost'!$BB51</f>
        <v>7.8355679949487934E-3</v>
      </c>
      <c r="J51" s="243">
        <f>('Norm. ekonomicka prieviazanost'!J51+'Norm. neekonomicka previazanost'!J51)/'Celkova previazanost'!$BB51</f>
        <v>3.1506266218184871E-2</v>
      </c>
      <c r="K51" s="243">
        <f>('Norm. ekonomicka prieviazanost'!K51+'Norm. neekonomicka previazanost'!K51)/'Celkova previazanost'!$BB51</f>
        <v>2.0009660239816981E-2</v>
      </c>
      <c r="L51" s="243">
        <f>('Norm. ekonomicka prieviazanost'!L51+'Norm. neekonomicka previazanost'!L51)/'Celkova previazanost'!$BB51</f>
        <v>1.3063884499930107E-2</v>
      </c>
      <c r="M51" s="243">
        <f>('Norm. ekonomicka prieviazanost'!M51+'Norm. neekonomicka previazanost'!M51)/'Celkova previazanost'!$BB51</f>
        <v>1.5030058252042009E-2</v>
      </c>
      <c r="N51" s="243">
        <f>('Norm. ekonomicka prieviazanost'!N51+'Norm. neekonomicka previazanost'!N51)/'Celkova previazanost'!$BB51</f>
        <v>2.8607754667129202E-2</v>
      </c>
      <c r="O51" s="243">
        <f>('Norm. ekonomicka prieviazanost'!O51+'Norm. neekonomicka previazanost'!O51)/'Celkova previazanost'!$BB51</f>
        <v>3.663685653277033E-2</v>
      </c>
      <c r="P51" s="243">
        <f>('Norm. ekonomicka prieviazanost'!P51+'Norm. neekonomicka previazanost'!P51)/'Celkova previazanost'!$BB51</f>
        <v>2.6940857087537896E-2</v>
      </c>
      <c r="Q51" s="243">
        <f>('Norm. ekonomicka prieviazanost'!Q51+'Norm. neekonomicka previazanost'!Q51)/'Celkova previazanost'!$BB51</f>
        <v>1.3686198506034839E-2</v>
      </c>
      <c r="R51" s="243">
        <f>('Norm. ekonomicka prieviazanost'!R51+'Norm. neekonomicka previazanost'!R51)/'Celkova previazanost'!$BB51</f>
        <v>2.0144745662136629E-2</v>
      </c>
      <c r="S51" s="243">
        <f>('Norm. ekonomicka prieviazanost'!S51+'Norm. neekonomicka previazanost'!S51)/'Celkova previazanost'!$BB51</f>
        <v>3.2187268152731902E-2</v>
      </c>
      <c r="T51" s="243">
        <f>('Norm. ekonomicka prieviazanost'!T51+'Norm. neekonomicka previazanost'!T51)/'Celkova previazanost'!$BB51</f>
        <v>1.3958130503546417E-2</v>
      </c>
      <c r="U51" s="243">
        <f>('Norm. ekonomicka prieviazanost'!U51+'Norm. neekonomicka previazanost'!U51)/'Celkova previazanost'!$BB51</f>
        <v>9.4757037407171094E-3</v>
      </c>
      <c r="V51" s="243">
        <f>('Norm. ekonomicka prieviazanost'!V51+'Norm. neekonomicka previazanost'!V51)/'Celkova previazanost'!$BB51</f>
        <v>2.5673979066367092E-2</v>
      </c>
      <c r="W51" s="243">
        <f>('Norm. ekonomicka prieviazanost'!W51+'Norm. neekonomicka previazanost'!W51)/'Celkova previazanost'!$BB51</f>
        <v>1.5872413482881643E-2</v>
      </c>
      <c r="X51" s="243">
        <f>('Norm. ekonomicka prieviazanost'!X51+'Norm. neekonomicka previazanost'!X51)/'Celkova previazanost'!$BB51</f>
        <v>1.2781697683827852E-2</v>
      </c>
      <c r="Y51" s="243">
        <f>('Norm. ekonomicka prieviazanost'!Y51+'Norm. neekonomicka previazanost'!Y51)/'Celkova previazanost'!$BB51</f>
        <v>1.3624720289535616E-2</v>
      </c>
      <c r="Z51" s="243">
        <f>('Norm. ekonomicka prieviazanost'!Z51+'Norm. neekonomicka previazanost'!Z51)/'Celkova previazanost'!$BB51</f>
        <v>9.252919065362351E-3</v>
      </c>
      <c r="AA51" s="243">
        <f>('Norm. ekonomicka prieviazanost'!AA51+'Norm. neekonomicka previazanost'!AA51)/'Celkova previazanost'!$BB51</f>
        <v>1.8521044677736648E-2</v>
      </c>
      <c r="AB51" s="243">
        <f>('Norm. ekonomicka prieviazanost'!AB51+'Norm. neekonomicka previazanost'!AB51)/'Celkova previazanost'!$BB51</f>
        <v>5.41494475466442E-3</v>
      </c>
      <c r="AC51" s="243">
        <f>('Norm. ekonomicka prieviazanost'!AC51+'Norm. neekonomicka previazanost'!AC51)/'Celkova previazanost'!$BB51</f>
        <v>1.3933311905174292E-2</v>
      </c>
      <c r="AD51" s="243">
        <f>('Norm. ekonomicka prieviazanost'!AD51+'Norm. neekonomicka previazanost'!AD51)/'Celkova previazanost'!$BB51</f>
        <v>1.2529137587109372E-2</v>
      </c>
      <c r="AE51" s="243">
        <f>('Norm. ekonomicka prieviazanost'!AE51+'Norm. neekonomicka previazanost'!AE51)/'Celkova previazanost'!$BB51</f>
        <v>1.3903701142955296E-2</v>
      </c>
      <c r="AF51" s="243">
        <f>('Norm. ekonomicka prieviazanost'!AF51+'Norm. neekonomicka previazanost'!AF51)/'Celkova previazanost'!$BB51</f>
        <v>1.9858245915035763E-2</v>
      </c>
      <c r="AG51" s="243">
        <f>('Norm. ekonomicka prieviazanost'!AG51+'Norm. neekonomicka previazanost'!AG51)/'Celkova previazanost'!$BB51</f>
        <v>1.0214713111673749E-2</v>
      </c>
      <c r="AH51" s="243">
        <f>('Norm. ekonomicka prieviazanost'!AH51+'Norm. neekonomicka previazanost'!AH51)/'Celkova previazanost'!$BB51</f>
        <v>4.5731682132669378E-2</v>
      </c>
      <c r="AI51" s="243">
        <f>('Norm. ekonomicka prieviazanost'!AI51+'Norm. neekonomicka previazanost'!AI51)/'Celkova previazanost'!$BB51</f>
        <v>1.5200639595294821E-2</v>
      </c>
      <c r="AJ51" s="243">
        <f>('Norm. ekonomicka prieviazanost'!AJ51+'Norm. neekonomicka previazanost'!AJ51)/'Celkova previazanost'!$BB51</f>
        <v>5.7054485167231609E-3</v>
      </c>
      <c r="AK51" s="243">
        <f>('Norm. ekonomicka prieviazanost'!AK51+'Norm. neekonomicka previazanost'!AK51)/'Celkova previazanost'!$BB51</f>
        <v>2.366697125906464E-2</v>
      </c>
      <c r="AL51" s="243">
        <f>('Norm. ekonomicka prieviazanost'!AL51+'Norm. neekonomicka previazanost'!AL51)/'Celkova previazanost'!$BB51</f>
        <v>1.3485799814087577E-2</v>
      </c>
      <c r="AM51" s="243">
        <f>('Norm. ekonomicka prieviazanost'!AM51+'Norm. neekonomicka previazanost'!AM51)/'Celkova previazanost'!$BB51</f>
        <v>2.4480645838994734E-2</v>
      </c>
      <c r="AN51" s="243">
        <f>('Norm. ekonomicka prieviazanost'!AN51+'Norm. neekonomicka previazanost'!AN51)/'Celkova previazanost'!$BB51</f>
        <v>2.5639503562983921E-2</v>
      </c>
      <c r="AO51" s="243">
        <f>('Norm. ekonomicka prieviazanost'!AO51+'Norm. neekonomicka previazanost'!AO51)/'Celkova previazanost'!$BB51</f>
        <v>2.653443197462018E-2</v>
      </c>
      <c r="AP51" s="243">
        <f>('Norm. ekonomicka prieviazanost'!AP51+'Norm. neekonomicka previazanost'!AP51)/'Celkova previazanost'!$BB51</f>
        <v>1.7294965743603178E-2</v>
      </c>
      <c r="AQ51" s="243">
        <f>('Norm. ekonomicka prieviazanost'!AQ51+'Norm. neekonomicka previazanost'!AQ51)/'Celkova previazanost'!$BB51</f>
        <v>1.6870545947039635E-2</v>
      </c>
      <c r="AR51" s="243">
        <f>('Norm. ekonomicka prieviazanost'!AR51+'Norm. neekonomicka previazanost'!AR51)/'Celkova previazanost'!$BB51</f>
        <v>2.8455083675743814E-2</v>
      </c>
      <c r="AS51" s="243">
        <f>('Norm. ekonomicka prieviazanost'!AS51+'Norm. neekonomicka previazanost'!AS51)/'Celkova previazanost'!$BB51</f>
        <v>2.6921490600906015E-2</v>
      </c>
      <c r="AT51" s="243">
        <f>('Norm. ekonomicka prieviazanost'!AT51+'Norm. neekonomicka previazanost'!AT51)/'Celkova previazanost'!$BB51</f>
        <v>1.8286945685586517E-2</v>
      </c>
      <c r="AU51" s="243">
        <f>('Norm. ekonomicka prieviazanost'!AU51+'Norm. neekonomicka previazanost'!AU51)/'Celkova previazanost'!$BB51</f>
        <v>2.6201437363643224E-2</v>
      </c>
      <c r="AV51" s="243">
        <f>('Norm. ekonomicka prieviazanost'!AV51+'Norm. neekonomicka previazanost'!AV51)/'Celkova previazanost'!$BB51</f>
        <v>2.3878326270922883E-2</v>
      </c>
      <c r="AW51" s="243">
        <f>('Norm. ekonomicka prieviazanost'!AW51+'Norm. neekonomicka previazanost'!AW51)/'Celkova previazanost'!$BB51</f>
        <v>1.7940403352445837E-2</v>
      </c>
      <c r="AX51" s="243">
        <f>('Norm. ekonomicka prieviazanost'!AX51+'Norm. neekonomicka previazanost'!AX51)/'Celkova previazanost'!$BB51</f>
        <v>3.3164807445740185E-2</v>
      </c>
      <c r="AY51" s="242">
        <f>('Norm. ekonomicka prieviazanost'!AY51+'Norm. neekonomicka previazanost'!AY51)/'Celkova previazanost'!$BB51</f>
        <v>0</v>
      </c>
      <c r="AZ51" s="243">
        <f>('Norm. ekonomicka prieviazanost'!AZ51+'Norm. neekonomicka previazanost'!AZ51)/'Celkova previazanost'!$BB51</f>
        <v>2.370225812073334E-2</v>
      </c>
      <c r="BB51" s="244">
        <f t="shared" si="0"/>
        <v>1.0000000000000004</v>
      </c>
    </row>
    <row r="52" spans="1:54" ht="14.25" customHeight="1" x14ac:dyDescent="0.25">
      <c r="A52" s="245" t="s">
        <v>55</v>
      </c>
      <c r="B52" s="243">
        <f>('Norm. ekonomicka prieviazanost'!B52+'Norm. neekonomicka previazanost'!B52)/'Celkova previazanost'!$BB52</f>
        <v>1.1863127796921419E-2</v>
      </c>
      <c r="C52" s="243">
        <f>('Norm. ekonomicka prieviazanost'!C52+'Norm. neekonomicka previazanost'!C52)/'Celkova previazanost'!$BB52</f>
        <v>5.78057255746766E-3</v>
      </c>
      <c r="D52" s="243">
        <f>('Norm. ekonomicka prieviazanost'!D52+'Norm. neekonomicka previazanost'!D52)/'Celkova previazanost'!$BB52</f>
        <v>6.762274344523366E-3</v>
      </c>
      <c r="E52" s="243">
        <f>('Norm. ekonomicka prieviazanost'!E52+'Norm. neekonomicka previazanost'!E52)/'Celkova previazanost'!$BB52</f>
        <v>1.8628527619260076E-2</v>
      </c>
      <c r="F52" s="243">
        <f>('Norm. ekonomicka prieviazanost'!F52+'Norm. neekonomicka previazanost'!F52)/'Celkova previazanost'!$BB52</f>
        <v>8.0472151078522878E-3</v>
      </c>
      <c r="G52" s="243">
        <f>('Norm. ekonomicka prieviazanost'!G52+'Norm. neekonomicka previazanost'!G52)/'Celkova previazanost'!$BB52</f>
        <v>2.7559565397987162E-2</v>
      </c>
      <c r="H52" s="243">
        <f>('Norm. ekonomicka prieviazanost'!H52+'Norm. neekonomicka previazanost'!H52)/'Celkova previazanost'!$BB52</f>
        <v>2.9215158709789694E-2</v>
      </c>
      <c r="I52" s="243">
        <f>('Norm. ekonomicka prieviazanost'!I52+'Norm. neekonomicka previazanost'!I52)/'Celkova previazanost'!$BB52</f>
        <v>5.0917079082648574E-3</v>
      </c>
      <c r="J52" s="243">
        <f>('Norm. ekonomicka prieviazanost'!J52+'Norm. neekonomicka previazanost'!J52)/'Celkova previazanost'!$BB52</f>
        <v>3.2576191419658292E-2</v>
      </c>
      <c r="K52" s="243">
        <f>('Norm. ekonomicka prieviazanost'!K52+'Norm. neekonomicka previazanost'!K52)/'Celkova previazanost'!$BB52</f>
        <v>1.510470903624145E-2</v>
      </c>
      <c r="L52" s="243">
        <f>('Norm. ekonomicka prieviazanost'!L52+'Norm. neekonomicka previazanost'!L52)/'Celkova previazanost'!$BB52</f>
        <v>2.0782487701237657E-2</v>
      </c>
      <c r="M52" s="243">
        <f>('Norm. ekonomicka prieviazanost'!M52+'Norm. neekonomicka previazanost'!M52)/'Celkova previazanost'!$BB52</f>
        <v>1.5091772176576345E-2</v>
      </c>
      <c r="N52" s="243">
        <f>('Norm. ekonomicka prieviazanost'!N52+'Norm. neekonomicka previazanost'!N52)/'Celkova previazanost'!$BB52</f>
        <v>2.1378011264038741E-2</v>
      </c>
      <c r="O52" s="243">
        <f>('Norm. ekonomicka prieviazanost'!O52+'Norm. neekonomicka previazanost'!O52)/'Celkova previazanost'!$BB52</f>
        <v>1.6436032056333559E-2</v>
      </c>
      <c r="P52" s="243">
        <f>('Norm. ekonomicka prieviazanost'!P52+'Norm. neekonomicka previazanost'!P52)/'Celkova previazanost'!$BB52</f>
        <v>2.3908652361398105E-2</v>
      </c>
      <c r="Q52" s="243">
        <f>('Norm. ekonomicka prieviazanost'!Q52+'Norm. neekonomicka previazanost'!Q52)/'Celkova previazanost'!$BB52</f>
        <v>1.6447257127456833E-2</v>
      </c>
      <c r="R52" s="243">
        <f>('Norm. ekonomicka prieviazanost'!R52+'Norm. neekonomicka previazanost'!R52)/'Celkova previazanost'!$BB52</f>
        <v>2.1857573038833473E-2</v>
      </c>
      <c r="S52" s="243">
        <f>('Norm. ekonomicka prieviazanost'!S52+'Norm. neekonomicka previazanost'!S52)/'Celkova previazanost'!$BB52</f>
        <v>1.4906623253578605E-2</v>
      </c>
      <c r="T52" s="243">
        <f>('Norm. ekonomicka prieviazanost'!T52+'Norm. neekonomicka previazanost'!T52)/'Celkova previazanost'!$BB52</f>
        <v>1.0943535873289894E-2</v>
      </c>
      <c r="U52" s="243">
        <f>('Norm. ekonomicka prieviazanost'!U52+'Norm. neekonomicka previazanost'!U52)/'Celkova previazanost'!$BB52</f>
        <v>8.4022128179001686E-3</v>
      </c>
      <c r="V52" s="243">
        <f>('Norm. ekonomicka prieviazanost'!V52+'Norm. neekonomicka previazanost'!V52)/'Celkova previazanost'!$BB52</f>
        <v>1.6170536758191821E-2</v>
      </c>
      <c r="W52" s="243">
        <f>('Norm. ekonomicka prieviazanost'!W52+'Norm. neekonomicka previazanost'!W52)/'Celkova previazanost'!$BB52</f>
        <v>1.3775491245273584E-2</v>
      </c>
      <c r="X52" s="243">
        <f>('Norm. ekonomicka prieviazanost'!X52+'Norm. neekonomicka previazanost'!X52)/'Celkova previazanost'!$BB52</f>
        <v>9.0916592726727596E-3</v>
      </c>
      <c r="Y52" s="243">
        <f>('Norm. ekonomicka prieviazanost'!Y52+'Norm. neekonomicka previazanost'!Y52)/'Celkova previazanost'!$BB52</f>
        <v>9.8155620943473718E-3</v>
      </c>
      <c r="Z52" s="243">
        <f>('Norm. ekonomicka prieviazanost'!Z52+'Norm. neekonomicka previazanost'!Z52)/'Celkova previazanost'!$BB52</f>
        <v>7.8744215214984585E-3</v>
      </c>
      <c r="AA52" s="243">
        <f>('Norm. ekonomicka prieviazanost'!AA52+'Norm. neekonomicka previazanost'!AA52)/'Celkova previazanost'!$BB52</f>
        <v>1.2264317983921897E-2</v>
      </c>
      <c r="AB52" s="243">
        <f>('Norm. ekonomicka prieviazanost'!AB52+'Norm. neekonomicka previazanost'!AB52)/'Celkova previazanost'!$BB52</f>
        <v>4.706460811726809E-3</v>
      </c>
      <c r="AC52" s="243">
        <f>('Norm. ekonomicka prieviazanost'!AC52+'Norm. neekonomicka previazanost'!AC52)/'Celkova previazanost'!$BB52</f>
        <v>2.5330922045787307E-2</v>
      </c>
      <c r="AD52" s="243">
        <f>('Norm. ekonomicka prieviazanost'!AD52+'Norm. neekonomicka previazanost'!AD52)/'Celkova previazanost'!$BB52</f>
        <v>2.5089564601300039E-2</v>
      </c>
      <c r="AE52" s="243">
        <f>('Norm. ekonomicka prieviazanost'!AE52+'Norm. neekonomicka previazanost'!AE52)/'Celkova previazanost'!$BB52</f>
        <v>1.2023994167247582E-2</v>
      </c>
      <c r="AF52" s="243">
        <f>('Norm. ekonomicka prieviazanost'!AF52+'Norm. neekonomicka previazanost'!AF52)/'Celkova previazanost'!$BB52</f>
        <v>4.1910272681835344E-2</v>
      </c>
      <c r="AG52" s="243">
        <f>('Norm. ekonomicka prieviazanost'!AG52+'Norm. neekonomicka previazanost'!AG52)/'Celkova previazanost'!$BB52</f>
        <v>8.5883366056174869E-3</v>
      </c>
      <c r="AH52" s="243">
        <f>('Norm. ekonomicka prieviazanost'!AH52+'Norm. neekonomicka previazanost'!AH52)/'Celkova previazanost'!$BB52</f>
        <v>3.6847502251096002E-2</v>
      </c>
      <c r="AI52" s="243">
        <f>('Norm. ekonomicka prieviazanost'!AI52+'Norm. neekonomicka previazanost'!AI52)/'Celkova previazanost'!$BB52</f>
        <v>1.3143658737901917E-2</v>
      </c>
      <c r="AJ52" s="243">
        <f>('Norm. ekonomicka prieviazanost'!AJ52+'Norm. neekonomicka previazanost'!AJ52)/'Celkova previazanost'!$BB52</f>
        <v>4.1010911108682983E-3</v>
      </c>
      <c r="AK52" s="243">
        <f>('Norm. ekonomicka prieviazanost'!AK52+'Norm. neekonomicka previazanost'!AK52)/'Celkova previazanost'!$BB52</f>
        <v>5.4968576335865202E-2</v>
      </c>
      <c r="AL52" s="243">
        <f>('Norm. ekonomicka prieviazanost'!AL52+'Norm. neekonomicka previazanost'!AL52)/'Celkova previazanost'!$BB52</f>
        <v>1.1963716174983501E-2</v>
      </c>
      <c r="AM52" s="243">
        <f>('Norm. ekonomicka prieviazanost'!AM52+'Norm. neekonomicka previazanost'!AM52)/'Celkova previazanost'!$BB52</f>
        <v>2.0652898360970989E-2</v>
      </c>
      <c r="AN52" s="243">
        <f>('Norm. ekonomicka prieviazanost'!AN52+'Norm. neekonomicka previazanost'!AN52)/'Celkova previazanost'!$BB52</f>
        <v>4.2299333636905974E-2</v>
      </c>
      <c r="AO52" s="243">
        <f>('Norm. ekonomicka prieviazanost'!AO52+'Norm. neekonomicka previazanost'!AO52)/'Celkova previazanost'!$BB52</f>
        <v>5.4498283604214985E-2</v>
      </c>
      <c r="AP52" s="243">
        <f>('Norm. ekonomicka prieviazanost'!AP52+'Norm. neekonomicka previazanost'!AP52)/'Celkova previazanost'!$BB52</f>
        <v>4.1445200384300163E-2</v>
      </c>
      <c r="AQ52" s="243">
        <f>('Norm. ekonomicka prieviazanost'!AQ52+'Norm. neekonomicka previazanost'!AQ52)/'Celkova previazanost'!$BB52</f>
        <v>1.9549620924162219E-2</v>
      </c>
      <c r="AR52" s="243">
        <f>('Norm. ekonomicka prieviazanost'!AR52+'Norm. neekonomicka previazanost'!AR52)/'Celkova previazanost'!$BB52</f>
        <v>1.8485820000087024E-2</v>
      </c>
      <c r="AS52" s="243">
        <f>('Norm. ekonomicka prieviazanost'!AS52+'Norm. neekonomicka previazanost'!AS52)/'Celkova previazanost'!$BB52</f>
        <v>2.2017871708960426E-2</v>
      </c>
      <c r="AT52" s="243">
        <f>('Norm. ekonomicka prieviazanost'!AT52+'Norm. neekonomicka previazanost'!AT52)/'Celkova previazanost'!$BB52</f>
        <v>2.3237865487433909E-2</v>
      </c>
      <c r="AU52" s="243">
        <f>('Norm. ekonomicka prieviazanost'!AU52+'Norm. neekonomicka previazanost'!AU52)/'Celkova previazanost'!$BB52</f>
        <v>2.0224675454738092E-2</v>
      </c>
      <c r="AV52" s="243">
        <f>('Norm. ekonomicka prieviazanost'!AV52+'Norm. neekonomicka previazanost'!AV52)/'Celkova previazanost'!$BB52</f>
        <v>2.2192824378177999E-2</v>
      </c>
      <c r="AW52" s="243">
        <f>('Norm. ekonomicka prieviazanost'!AW52+'Norm. neekonomicka previazanost'!AW52)/'Celkova previazanost'!$BB52</f>
        <v>1.6460821402663559E-2</v>
      </c>
      <c r="AX52" s="243">
        <f>('Norm. ekonomicka prieviazanost'!AX52+'Norm. neekonomicka previazanost'!AX52)/'Celkova previazanost'!$BB52</f>
        <v>2.9812335514805801E-2</v>
      </c>
      <c r="AY52" s="243">
        <f>('Norm. ekonomicka prieviazanost'!AY52+'Norm. neekonomicka previazanost'!AY52)/'Celkova previazanost'!$BB52</f>
        <v>3.0673157173833974E-2</v>
      </c>
      <c r="AZ52" s="242">
        <f>('Norm. ekonomicka prieviazanost'!AZ52+'Norm. neekonomicka previazanost'!AZ52)/'Celkova previazanost'!$BB52</f>
        <v>0</v>
      </c>
      <c r="BB52" s="244">
        <f t="shared" si="0"/>
        <v>1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984"/>
  <sheetViews>
    <sheetView workbookViewId="0"/>
  </sheetViews>
  <sheetFormatPr defaultColWidth="12.625" defaultRowHeight="15" customHeight="1" x14ac:dyDescent="0.2"/>
  <cols>
    <col min="1" max="1" width="8.875" customWidth="1"/>
    <col min="2" max="2" width="26.375" customWidth="1"/>
    <col min="3" max="3" width="26.625" customWidth="1"/>
    <col min="4" max="54" width="7.625" customWidth="1"/>
  </cols>
  <sheetData>
    <row r="1" spans="1:54" ht="14.25" customHeight="1" x14ac:dyDescent="0.25">
      <c r="A1" s="4"/>
      <c r="B1" s="249"/>
      <c r="C1" s="250" t="s">
        <v>619</v>
      </c>
      <c r="D1" s="251" t="s">
        <v>5</v>
      </c>
      <c r="E1" s="252" t="s">
        <v>6</v>
      </c>
      <c r="F1" s="251" t="s">
        <v>7</v>
      </c>
      <c r="G1" s="253" t="s">
        <v>8</v>
      </c>
      <c r="H1" s="254" t="s">
        <v>9</v>
      </c>
      <c r="I1" s="255" t="s">
        <v>10</v>
      </c>
      <c r="J1" s="251" t="s">
        <v>11</v>
      </c>
      <c r="K1" s="253" t="s">
        <v>12</v>
      </c>
      <c r="L1" s="254" t="s">
        <v>13</v>
      </c>
      <c r="M1" s="253" t="s">
        <v>14</v>
      </c>
      <c r="N1" s="251" t="s">
        <v>15</v>
      </c>
      <c r="O1" s="253" t="s">
        <v>16</v>
      </c>
      <c r="P1" s="251" t="s">
        <v>17</v>
      </c>
      <c r="Q1" s="253" t="s">
        <v>18</v>
      </c>
      <c r="R1" s="251" t="s">
        <v>19</v>
      </c>
      <c r="S1" s="255" t="s">
        <v>20</v>
      </c>
      <c r="T1" s="254" t="s">
        <v>21</v>
      </c>
      <c r="U1" s="255" t="s">
        <v>22</v>
      </c>
      <c r="V1" s="251" t="s">
        <v>23</v>
      </c>
      <c r="W1" s="256" t="s">
        <v>24</v>
      </c>
      <c r="X1" s="251" t="s">
        <v>25</v>
      </c>
      <c r="Y1" s="256" t="s">
        <v>26</v>
      </c>
      <c r="Z1" s="254" t="s">
        <v>27</v>
      </c>
      <c r="AA1" s="256" t="s">
        <v>28</v>
      </c>
      <c r="AB1" s="254" t="s">
        <v>29</v>
      </c>
      <c r="AC1" s="256" t="s">
        <v>30</v>
      </c>
      <c r="AD1" s="254" t="s">
        <v>31</v>
      </c>
      <c r="AE1" s="256" t="s">
        <v>32</v>
      </c>
      <c r="AF1" s="251" t="s">
        <v>33</v>
      </c>
      <c r="AG1" s="256" t="s">
        <v>34</v>
      </c>
      <c r="AH1" s="251" t="s">
        <v>35</v>
      </c>
      <c r="AI1" s="256" t="s">
        <v>36</v>
      </c>
      <c r="AJ1" s="251" t="s">
        <v>37</v>
      </c>
      <c r="AK1" s="256" t="s">
        <v>38</v>
      </c>
      <c r="AL1" s="251" t="s">
        <v>39</v>
      </c>
      <c r="AM1" s="256" t="s">
        <v>40</v>
      </c>
      <c r="AN1" s="251" t="s">
        <v>41</v>
      </c>
      <c r="AO1" s="256" t="s">
        <v>42</v>
      </c>
      <c r="AP1" s="254" t="s">
        <v>43</v>
      </c>
      <c r="AQ1" s="252" t="s">
        <v>44</v>
      </c>
      <c r="AR1" s="251" t="s">
        <v>45</v>
      </c>
      <c r="AS1" s="256" t="s">
        <v>46</v>
      </c>
      <c r="AT1" s="251" t="s">
        <v>47</v>
      </c>
      <c r="AU1" s="256" t="s">
        <v>48</v>
      </c>
      <c r="AV1" s="254" t="s">
        <v>49</v>
      </c>
      <c r="AW1" s="256" t="s">
        <v>50</v>
      </c>
      <c r="AX1" s="251" t="s">
        <v>51</v>
      </c>
      <c r="AY1" s="256" t="s">
        <v>52</v>
      </c>
      <c r="AZ1" s="251" t="s">
        <v>53</v>
      </c>
      <c r="BA1" s="256" t="s">
        <v>54</v>
      </c>
      <c r="BB1" s="254" t="s">
        <v>55</v>
      </c>
    </row>
    <row r="2" spans="1:54" ht="14.25" customHeight="1" x14ac:dyDescent="0.25">
      <c r="A2" s="1"/>
      <c r="B2" s="257"/>
      <c r="C2" s="258" t="s">
        <v>620</v>
      </c>
      <c r="D2" s="259"/>
      <c r="E2" s="260"/>
      <c r="F2" s="259"/>
      <c r="G2" s="260"/>
      <c r="H2" s="259"/>
      <c r="I2" s="260"/>
      <c r="J2" s="259"/>
      <c r="K2" s="260"/>
      <c r="L2" s="259"/>
      <c r="M2" s="260"/>
      <c r="N2" s="259"/>
      <c r="O2" s="260"/>
      <c r="P2" s="259"/>
      <c r="Q2" s="260"/>
      <c r="R2" s="259"/>
      <c r="S2" s="260"/>
      <c r="T2" s="259"/>
      <c r="U2" s="260"/>
      <c r="V2" s="259"/>
      <c r="W2" s="260"/>
      <c r="X2" s="259"/>
      <c r="Y2" s="260"/>
      <c r="Z2" s="259"/>
      <c r="AA2" s="260"/>
      <c r="AB2" s="259"/>
      <c r="AC2" s="260"/>
      <c r="AD2" s="259"/>
      <c r="AE2" s="260"/>
      <c r="AF2" s="259"/>
      <c r="AG2" s="260"/>
      <c r="AH2" s="259"/>
      <c r="AI2" s="260"/>
      <c r="AJ2" s="259"/>
      <c r="AK2" s="260"/>
      <c r="AL2" s="259"/>
      <c r="AM2" s="260"/>
      <c r="AN2" s="259"/>
      <c r="AO2" s="260"/>
      <c r="AP2" s="259"/>
      <c r="AQ2" s="260"/>
      <c r="AR2" s="259"/>
      <c r="AS2" s="260"/>
      <c r="AT2" s="259"/>
      <c r="AU2" s="260"/>
      <c r="AV2" s="259"/>
      <c r="AW2" s="260"/>
      <c r="AX2" s="259"/>
      <c r="AY2" s="260"/>
      <c r="AZ2" s="259"/>
      <c r="BA2" s="260"/>
      <c r="BB2" s="259"/>
    </row>
    <row r="3" spans="1:54" ht="14.25" customHeight="1" x14ac:dyDescent="0.25">
      <c r="A3" s="1"/>
      <c r="B3" s="261"/>
      <c r="C3" s="258" t="s">
        <v>659</v>
      </c>
      <c r="D3" s="262"/>
      <c r="E3" s="263"/>
      <c r="F3" s="262"/>
      <c r="G3" s="263"/>
      <c r="H3" s="262"/>
      <c r="I3" s="263"/>
      <c r="J3" s="262"/>
      <c r="K3" s="263"/>
      <c r="L3" s="262"/>
      <c r="M3" s="263"/>
      <c r="N3" s="262"/>
      <c r="O3" s="263"/>
      <c r="P3" s="262"/>
      <c r="Q3" s="263"/>
      <c r="R3" s="262"/>
      <c r="S3" s="263"/>
      <c r="T3" s="262"/>
      <c r="U3" s="263"/>
      <c r="V3" s="262"/>
      <c r="W3" s="263"/>
      <c r="X3" s="262"/>
      <c r="Y3" s="263"/>
      <c r="Z3" s="262"/>
      <c r="AA3" s="263"/>
      <c r="AB3" s="262"/>
      <c r="AC3" s="263"/>
      <c r="AD3" s="262"/>
      <c r="AE3" s="263"/>
      <c r="AF3" s="262"/>
      <c r="AG3" s="263"/>
      <c r="AH3" s="262"/>
      <c r="AI3" s="263"/>
      <c r="AJ3" s="262"/>
      <c r="AK3" s="263"/>
      <c r="AL3" s="262"/>
      <c r="AM3" s="263"/>
      <c r="AN3" s="262"/>
      <c r="AO3" s="263"/>
      <c r="AP3" s="262"/>
      <c r="AQ3" s="263"/>
      <c r="AR3" s="262"/>
      <c r="AS3" s="263"/>
      <c r="AT3" s="262"/>
      <c r="AU3" s="263"/>
      <c r="AV3" s="262"/>
      <c r="AW3" s="263"/>
      <c r="AX3" s="262"/>
      <c r="AY3" s="263"/>
      <c r="AZ3" s="262"/>
      <c r="BA3" s="263"/>
      <c r="BB3" s="262"/>
    </row>
    <row r="4" spans="1:54" ht="14.25" customHeight="1" x14ac:dyDescent="0.25">
      <c r="A4" s="1"/>
      <c r="B4" s="257"/>
      <c r="C4" s="258"/>
      <c r="D4" s="264"/>
      <c r="E4" s="265"/>
      <c r="F4" s="264"/>
      <c r="G4" s="265"/>
      <c r="H4" s="264"/>
      <c r="I4" s="265"/>
      <c r="J4" s="264"/>
      <c r="K4" s="265"/>
      <c r="L4" s="264"/>
      <c r="M4" s="265"/>
      <c r="N4" s="264"/>
      <c r="O4" s="265"/>
      <c r="P4" s="264"/>
      <c r="Q4" s="265"/>
      <c r="R4" s="264"/>
      <c r="S4" s="265"/>
      <c r="T4" s="264"/>
      <c r="U4" s="265"/>
      <c r="V4" s="264"/>
      <c r="W4" s="265"/>
      <c r="X4" s="264"/>
      <c r="Y4" s="265"/>
      <c r="Z4" s="264"/>
      <c r="AA4" s="265"/>
      <c r="AB4" s="264"/>
      <c r="AC4" s="265"/>
      <c r="AD4" s="264"/>
      <c r="AE4" s="265"/>
      <c r="AF4" s="264"/>
      <c r="AG4" s="265"/>
      <c r="AH4" s="264"/>
      <c r="AI4" s="265"/>
      <c r="AJ4" s="264"/>
      <c r="AK4" s="265"/>
      <c r="AL4" s="264"/>
      <c r="AM4" s="265"/>
      <c r="AN4" s="264"/>
      <c r="AO4" s="265"/>
      <c r="AP4" s="264"/>
      <c r="AQ4" s="265"/>
      <c r="AR4" s="264"/>
      <c r="AS4" s="265"/>
      <c r="AT4" s="264"/>
      <c r="AU4" s="265"/>
      <c r="AV4" s="264"/>
      <c r="AW4" s="265"/>
      <c r="AX4" s="264"/>
      <c r="AY4" s="265"/>
      <c r="AZ4" s="264"/>
      <c r="BA4" s="265"/>
      <c r="BB4" s="264"/>
    </row>
    <row r="5" spans="1:54" ht="14.25" customHeight="1" x14ac:dyDescent="0.2">
      <c r="A5" s="14" t="s">
        <v>704</v>
      </c>
      <c r="B5" s="266" t="s">
        <v>705</v>
      </c>
      <c r="C5" s="267" t="s">
        <v>706</v>
      </c>
      <c r="D5" s="268"/>
      <c r="E5" s="14"/>
      <c r="F5" s="268"/>
      <c r="G5" s="14"/>
      <c r="H5" s="268"/>
      <c r="I5" s="14"/>
      <c r="J5" s="268"/>
      <c r="K5" s="14"/>
      <c r="L5" s="269"/>
      <c r="M5" s="14"/>
      <c r="N5" s="268"/>
      <c r="O5" s="270"/>
      <c r="P5" s="269"/>
      <c r="Q5" s="270"/>
      <c r="R5" s="268"/>
      <c r="S5" s="270"/>
      <c r="T5" s="268"/>
      <c r="U5" s="270"/>
      <c r="V5" s="268"/>
      <c r="W5" s="270"/>
      <c r="X5" s="269"/>
      <c r="Y5" s="270"/>
      <c r="Z5" s="269"/>
      <c r="AA5" s="270"/>
      <c r="AB5" s="269"/>
      <c r="AC5" s="14"/>
      <c r="AD5" s="269"/>
      <c r="AE5" s="270"/>
      <c r="AF5" s="268"/>
      <c r="AG5" s="270"/>
      <c r="AH5" s="268"/>
      <c r="AI5" s="14"/>
      <c r="AJ5" s="268"/>
      <c r="AK5" s="270"/>
      <c r="AL5" s="268"/>
      <c r="AM5" s="270"/>
      <c r="AN5" s="268"/>
      <c r="AO5" s="270"/>
      <c r="AP5" s="268"/>
      <c r="AQ5" s="270"/>
      <c r="AR5" s="268"/>
      <c r="AS5" s="270"/>
      <c r="AT5" s="268"/>
      <c r="AU5" s="270"/>
      <c r="AV5" s="269"/>
      <c r="AW5" s="270"/>
      <c r="AX5" s="269"/>
      <c r="AY5" s="270"/>
      <c r="AZ5" s="268"/>
      <c r="BA5" s="14"/>
      <c r="BB5" s="268"/>
    </row>
    <row r="6" spans="1:54" ht="14.25" customHeight="1" x14ac:dyDescent="0.2">
      <c r="A6" s="14">
        <v>1</v>
      </c>
      <c r="B6" s="271" t="s">
        <v>245</v>
      </c>
      <c r="C6" s="272" t="s">
        <v>244</v>
      </c>
      <c r="D6" s="273"/>
      <c r="E6" s="274"/>
      <c r="F6" s="273"/>
      <c r="G6" s="274"/>
      <c r="H6" s="273"/>
      <c r="I6" s="274"/>
      <c r="J6" s="273"/>
      <c r="K6" s="274"/>
      <c r="L6" s="273"/>
      <c r="M6" s="274"/>
      <c r="N6" s="273"/>
      <c r="O6" s="274"/>
      <c r="P6" s="273"/>
      <c r="Q6" s="274"/>
      <c r="R6" s="273"/>
      <c r="S6" s="274"/>
      <c r="T6" s="273"/>
      <c r="U6" s="274"/>
      <c r="V6" s="273"/>
      <c r="W6" s="274"/>
      <c r="X6" s="273"/>
      <c r="Y6" s="274"/>
      <c r="Z6" s="273"/>
      <c r="AA6" s="274"/>
      <c r="AB6" s="273"/>
      <c r="AC6" s="274"/>
      <c r="AD6" s="273"/>
      <c r="AE6" s="274"/>
      <c r="AF6" s="273"/>
      <c r="AG6" s="274"/>
      <c r="AH6" s="273"/>
      <c r="AI6" s="274"/>
      <c r="AJ6" s="273"/>
      <c r="AK6" s="274"/>
      <c r="AL6" s="273"/>
      <c r="AM6" s="274"/>
      <c r="AN6" s="273"/>
      <c r="AO6" s="274"/>
      <c r="AP6" s="273"/>
      <c r="AQ6" s="274"/>
      <c r="AR6" s="273"/>
      <c r="AS6" s="274"/>
      <c r="AT6" s="273"/>
      <c r="AU6" s="274"/>
      <c r="AV6" s="273"/>
      <c r="AW6" s="274"/>
      <c r="AX6" s="273"/>
      <c r="AY6" s="274"/>
      <c r="AZ6" s="273"/>
      <c r="BA6" s="274"/>
      <c r="BB6" s="273"/>
    </row>
    <row r="7" spans="1:54" ht="14.25" customHeight="1" x14ac:dyDescent="0.2">
      <c r="A7" s="14">
        <v>2</v>
      </c>
      <c r="B7" s="275" t="s">
        <v>101</v>
      </c>
      <c r="C7" s="276" t="s">
        <v>100</v>
      </c>
      <c r="D7" s="277">
        <f>'Norm. uspesnost-T'!C3</f>
        <v>0</v>
      </c>
      <c r="E7" s="278">
        <f>'Norm. uspesnost-T'!D3</f>
        <v>5.7655036089164858E-3</v>
      </c>
      <c r="F7" s="277">
        <f>'Norm. uspesnost-T'!E3</f>
        <v>1.1902461351451515E-2</v>
      </c>
      <c r="G7" s="278">
        <f>'Norm. uspesnost-T'!F3</f>
        <v>8.0691699909058341E-3</v>
      </c>
      <c r="H7" s="277">
        <f>'Norm. uspesnost-T'!G3</f>
        <v>1.1031958170975227E-2</v>
      </c>
      <c r="I7" s="278">
        <f>'Norm. uspesnost-T'!H3</f>
        <v>0</v>
      </c>
      <c r="J7" s="277">
        <f>'Norm. uspesnost-T'!I3</f>
        <v>1.0649651470234493E-2</v>
      </c>
      <c r="K7" s="278">
        <f>'Norm. uspesnost-T'!J3</f>
        <v>3.8912249607190069E-3</v>
      </c>
      <c r="L7" s="277">
        <f>'Norm. uspesnost-T'!K3</f>
        <v>0</v>
      </c>
      <c r="M7" s="278">
        <f>'Norm. uspesnost-T'!L3</f>
        <v>1.6032097057331007E-2</v>
      </c>
      <c r="N7" s="277">
        <f>'Norm. uspesnost-T'!M3</f>
        <v>0</v>
      </c>
      <c r="O7" s="278">
        <f>'Norm. uspesnost-T'!N3</f>
        <v>1.1781661924727084E-2</v>
      </c>
      <c r="P7" s="277">
        <f>'Norm. uspesnost-T'!O3</f>
        <v>1.0879272436601289E-2</v>
      </c>
      <c r="Q7" s="278">
        <f>'Norm. uspesnost-T'!P3</f>
        <v>0</v>
      </c>
      <c r="R7" s="277">
        <f>'Norm. uspesnost-T'!Q3</f>
        <v>7.4641245782115758E-3</v>
      </c>
      <c r="S7" s="278">
        <f>'Norm. uspesnost-T'!R3</f>
        <v>6.3259075975619482E-3</v>
      </c>
      <c r="T7" s="277">
        <f>'Norm. uspesnost-T'!S3</f>
        <v>1.9990026373393295E-3</v>
      </c>
      <c r="U7" s="278">
        <f>'Norm. uspesnost-T'!T3</f>
        <v>0</v>
      </c>
      <c r="V7" s="277">
        <f>'Norm. uspesnost-T'!U3</f>
        <v>0</v>
      </c>
      <c r="W7" s="278">
        <f>'Norm. uspesnost-T'!V3</f>
        <v>0</v>
      </c>
      <c r="X7" s="277">
        <f>'Norm. uspesnost-T'!W3</f>
        <v>2.3607218210899186E-2</v>
      </c>
      <c r="Y7" s="278">
        <f>'Norm. uspesnost-T'!X3</f>
        <v>1.5198792704180595E-2</v>
      </c>
      <c r="Z7" s="277">
        <f>'Norm. uspesnost-T'!Y3</f>
        <v>0</v>
      </c>
      <c r="AA7" s="278">
        <f>'Norm. uspesnost-T'!Z3</f>
        <v>2.1430187061498292E-2</v>
      </c>
      <c r="AB7" s="277">
        <f>'Norm. uspesnost-T'!AA3</f>
        <v>0</v>
      </c>
      <c r="AC7" s="278">
        <f>'Norm. uspesnost-T'!AB3</f>
        <v>1.1301097346670256E-2</v>
      </c>
      <c r="AD7" s="277">
        <f>'Norm. uspesnost-T'!AC3</f>
        <v>0</v>
      </c>
      <c r="AE7" s="278">
        <f>'Norm. uspesnost-T'!AD3</f>
        <v>0</v>
      </c>
      <c r="AF7" s="277">
        <f>'Norm. uspesnost-T'!AE3</f>
        <v>0</v>
      </c>
      <c r="AG7" s="278">
        <f>'Norm. uspesnost-T'!AF3</f>
        <v>0</v>
      </c>
      <c r="AH7" s="277">
        <f>'Norm. uspesnost-T'!AG3</f>
        <v>8.5637283538492516E-3</v>
      </c>
      <c r="AI7" s="278">
        <f>'Norm. uspesnost-T'!AH3</f>
        <v>2.4435424088733445E-2</v>
      </c>
      <c r="AJ7" s="277">
        <f>'Norm. uspesnost-T'!AI3</f>
        <v>5.9138529185476778E-3</v>
      </c>
      <c r="AK7" s="278">
        <f>'Norm. uspesnost-T'!AJ3</f>
        <v>7.4319544966220379E-3</v>
      </c>
      <c r="AL7" s="277">
        <f>'Norm. uspesnost-T'!AK3</f>
        <v>0</v>
      </c>
      <c r="AM7" s="278">
        <f>'Norm. uspesnost-T'!AL3</f>
        <v>6.3377456014064252E-3</v>
      </c>
      <c r="AN7" s="277">
        <f>'Norm. uspesnost-T'!AM3</f>
        <v>9.3133303867705616E-3</v>
      </c>
      <c r="AO7" s="278">
        <f>'Norm. uspesnost-T'!AN3</f>
        <v>1.4431091062045613E-2</v>
      </c>
      <c r="AP7" s="277">
        <f>'Norm. uspesnost-T'!AO3</f>
        <v>6.2408935983130206E-3</v>
      </c>
      <c r="AQ7" s="278">
        <f>'Norm. uspesnost-T'!AP3</f>
        <v>4.9484498028417555E-3</v>
      </c>
      <c r="AR7" s="277">
        <f>'Norm. uspesnost-T'!AQ3</f>
        <v>8.4621795667556531E-3</v>
      </c>
      <c r="AS7" s="278">
        <f>'Norm. uspesnost-T'!AR3</f>
        <v>7.9989523122423242E-3</v>
      </c>
      <c r="AT7" s="277">
        <f>'Norm. uspesnost-T'!AS3</f>
        <v>6.6526127284542279E-3</v>
      </c>
      <c r="AU7" s="278">
        <f>'Norm. uspesnost-T'!AT3</f>
        <v>1.6598854759823096E-2</v>
      </c>
      <c r="AV7" s="277">
        <f>'Norm. uspesnost-T'!AU3</f>
        <v>1.6866079929781112E-2</v>
      </c>
      <c r="AW7" s="278">
        <f>'Norm. uspesnost-T'!AV3</f>
        <v>5.448610565773628E-3</v>
      </c>
      <c r="AX7" s="277">
        <f>'Norm. uspesnost-T'!AW3</f>
        <v>7.979732867722673E-3</v>
      </c>
      <c r="AY7" s="278">
        <f>'Norm. uspesnost-T'!AX3</f>
        <v>8.6240734052012921E-3</v>
      </c>
      <c r="AZ7" s="277">
        <f>'Norm. uspesnost-T'!AY3</f>
        <v>6.958066675817296E-3</v>
      </c>
      <c r="BA7" s="278">
        <f>'Norm. uspesnost-T'!AZ3</f>
        <v>1.0284274009264783E-2</v>
      </c>
      <c r="BB7" s="277">
        <f>'Norm. uspesnost-T'!BA3</f>
        <v>3.7769976834075227E-3</v>
      </c>
    </row>
    <row r="8" spans="1:54" ht="14.25" customHeight="1" x14ac:dyDescent="0.2">
      <c r="A8" s="14">
        <v>3</v>
      </c>
      <c r="B8" s="271" t="s">
        <v>61</v>
      </c>
      <c r="C8" s="272" t="s">
        <v>60</v>
      </c>
      <c r="D8" s="273">
        <f>'Norm. uspesnost-T'!C7</f>
        <v>3.808921161293756E-2</v>
      </c>
      <c r="E8" s="274">
        <f>'Norm. uspesnost-T'!D7</f>
        <v>1.1958451480050834E-2</v>
      </c>
      <c r="F8" s="273">
        <f>'Norm. uspesnost-T'!E7</f>
        <v>9.6852220368327437E-3</v>
      </c>
      <c r="G8" s="274">
        <f>'Norm. uspesnost-T'!F7</f>
        <v>1.2517016422805278E-2</v>
      </c>
      <c r="H8" s="273">
        <f>'Norm. uspesnost-T'!G7</f>
        <v>1.28344619397807E-2</v>
      </c>
      <c r="I8" s="274">
        <f>'Norm. uspesnost-T'!H7</f>
        <v>1.8036438405956992E-2</v>
      </c>
      <c r="J8" s="273">
        <f>'Norm. uspesnost-T'!I7</f>
        <v>1.3656702172919593E-2</v>
      </c>
      <c r="K8" s="274">
        <f>'Norm. uspesnost-T'!J7</f>
        <v>1.3178857840984461E-2</v>
      </c>
      <c r="L8" s="273">
        <f>'Norm. uspesnost-T'!K7</f>
        <v>1.5768537540794495E-2</v>
      </c>
      <c r="M8" s="274">
        <f>'Norm. uspesnost-T'!L7</f>
        <v>1.3340055605051035E-2</v>
      </c>
      <c r="N8" s="273">
        <f>'Norm. uspesnost-T'!M7</f>
        <v>2.1340579827901399E-2</v>
      </c>
      <c r="O8" s="274">
        <f>'Norm. uspesnost-T'!N7</f>
        <v>1.2073582120315238E-2</v>
      </c>
      <c r="P8" s="273">
        <f>'Norm. uspesnost-T'!O7</f>
        <v>8.4679841741905123E-3</v>
      </c>
      <c r="Q8" s="274">
        <f>'Norm. uspesnost-T'!P7</f>
        <v>1.8521306047612835E-2</v>
      </c>
      <c r="R8" s="273">
        <f>'Norm. uspesnost-T'!Q7</f>
        <v>1.1306797777901055E-2</v>
      </c>
      <c r="S8" s="274">
        <f>'Norm. uspesnost-T'!R7</f>
        <v>1.7215084532961208E-2</v>
      </c>
      <c r="T8" s="273">
        <f>'Norm. uspesnost-T'!S7</f>
        <v>1.550031429614184E-2</v>
      </c>
      <c r="U8" s="274">
        <f>'Norm. uspesnost-T'!T7</f>
        <v>1.4453027115237754E-2</v>
      </c>
      <c r="V8" s="273">
        <f>'Norm. uspesnost-T'!U7</f>
        <v>1.7070835774214248E-2</v>
      </c>
      <c r="W8" s="274">
        <f>'Norm. uspesnost-T'!V7</f>
        <v>2.3074529528941557E-2</v>
      </c>
      <c r="X8" s="273">
        <f>'Norm. uspesnost-T'!W7</f>
        <v>1.7160886166779139E-2</v>
      </c>
      <c r="Y8" s="274">
        <f>'Norm. uspesnost-T'!X7</f>
        <v>9.1550787134014652E-3</v>
      </c>
      <c r="Z8" s="273">
        <f>'Norm. uspesnost-T'!Y7</f>
        <v>2.0421703985915883E-2</v>
      </c>
      <c r="AA8" s="274">
        <f>'Norm. uspesnost-T'!Z7</f>
        <v>1.2839158401278576E-2</v>
      </c>
      <c r="AB8" s="273">
        <f>'Norm. uspesnost-T'!AA7</f>
        <v>0.15041180368336207</v>
      </c>
      <c r="AC8" s="274">
        <f>'Norm. uspesnost-T'!AB7</f>
        <v>8.2841213776099834E-3</v>
      </c>
      <c r="AD8" s="273">
        <f>'Norm. uspesnost-T'!AC7</f>
        <v>4.0234676534123243E-2</v>
      </c>
      <c r="AE8" s="274">
        <f>'Norm. uspesnost-T'!AD7</f>
        <v>1.6992974124526723E-2</v>
      </c>
      <c r="AF8" s="273">
        <f>'Norm. uspesnost-T'!AE7</f>
        <v>1.8301965214514843E-2</v>
      </c>
      <c r="AG8" s="274">
        <f>'Norm. uspesnost-T'!AF7</f>
        <v>1.4239464092753147E-2</v>
      </c>
      <c r="AH8" s="273">
        <f>'Norm. uspesnost-T'!AG7</f>
        <v>1.3405279008022219E-2</v>
      </c>
      <c r="AI8" s="274">
        <f>'Norm. uspesnost-T'!AH7</f>
        <v>1.2695151210467329E-2</v>
      </c>
      <c r="AJ8" s="273">
        <f>'Norm. uspesnost-T'!AI7</f>
        <v>1.8491291617291759E-2</v>
      </c>
      <c r="AK8" s="274">
        <f>'Norm. uspesnost-T'!AJ7</f>
        <v>1.3798183020191155E-2</v>
      </c>
      <c r="AL8" s="273">
        <f>'Norm. uspesnost-T'!AK7</f>
        <v>1.4120499377721843E-2</v>
      </c>
      <c r="AM8" s="274">
        <f>'Norm. uspesnost-T'!AL7</f>
        <v>1.2109392644982696E-2</v>
      </c>
      <c r="AN8" s="273">
        <f>'Norm. uspesnost-T'!AM7</f>
        <v>1.9377682550222628E-2</v>
      </c>
      <c r="AO8" s="274">
        <f>'Norm. uspesnost-T'!AN7</f>
        <v>1.1308814347695836E-2</v>
      </c>
      <c r="AP8" s="273">
        <f>'Norm. uspesnost-T'!AO7</f>
        <v>1.7610620247592482E-2</v>
      </c>
      <c r="AQ8" s="274">
        <f>'Norm. uspesnost-T'!AP7</f>
        <v>1.5625318984846335E-3</v>
      </c>
      <c r="AR8" s="273">
        <f>'Norm. uspesnost-T'!AQ7</f>
        <v>1.4670380934928751E-2</v>
      </c>
      <c r="AS8" s="274">
        <f>'Norm. uspesnost-T'!AR7</f>
        <v>1.5502725064443858E-2</v>
      </c>
      <c r="AT8" s="273">
        <f>'Norm. uspesnost-T'!AS7</f>
        <v>1.6424258250350633E-2</v>
      </c>
      <c r="AU8" s="274">
        <f>'Norm. uspesnost-T'!AT7</f>
        <v>1.8006735330073201E-2</v>
      </c>
      <c r="AV8" s="273">
        <f>'Norm. uspesnost-T'!AU7</f>
        <v>1.6603064189856208E-2</v>
      </c>
      <c r="AW8" s="274">
        <f>'Norm. uspesnost-T'!AV7</f>
        <v>1.1501791236215208E-2</v>
      </c>
      <c r="AX8" s="273">
        <f>'Norm. uspesnost-T'!AW7</f>
        <v>1.1142269767606924E-2</v>
      </c>
      <c r="AY8" s="274">
        <f>'Norm. uspesnost-T'!AX7</f>
        <v>1.1553225930832496E-2</v>
      </c>
      <c r="AZ8" s="273">
        <f>'Norm. uspesnost-T'!AY7</f>
        <v>9.6990616840607821E-3</v>
      </c>
      <c r="BA8" s="274">
        <f>'Norm. uspesnost-T'!AZ7</f>
        <v>2.0084408023423428E-2</v>
      </c>
      <c r="BB8" s="273">
        <f>'Norm. uspesnost-T'!BA7</f>
        <v>1.5677292992698755E-2</v>
      </c>
    </row>
    <row r="9" spans="1:54" ht="14.25" customHeight="1" x14ac:dyDescent="0.2">
      <c r="A9" s="14">
        <v>4</v>
      </c>
      <c r="B9" s="275" t="s">
        <v>69</v>
      </c>
      <c r="C9" s="276" t="s">
        <v>68</v>
      </c>
      <c r="D9" s="277">
        <f>'Norm. uspesnost-T'!C9</f>
        <v>0</v>
      </c>
      <c r="E9" s="278">
        <f>'Norm. uspesnost-T'!D9</f>
        <v>1.3166590034886155E-2</v>
      </c>
      <c r="F9" s="277">
        <f>'Norm. uspesnost-T'!E9</f>
        <v>8.7347555271309781E-3</v>
      </c>
      <c r="G9" s="278">
        <f>'Norm. uspesnost-T'!F9</f>
        <v>1.2624468200100379E-2</v>
      </c>
      <c r="H9" s="277">
        <f>'Norm. uspesnost-T'!G9</f>
        <v>1.1246350646945225E-2</v>
      </c>
      <c r="I9" s="278">
        <f>'Norm. uspesnost-T'!H9</f>
        <v>3.9439982579673495E-3</v>
      </c>
      <c r="J9" s="277">
        <f>'Norm. uspesnost-T'!I9</f>
        <v>7.8878260884107897E-3</v>
      </c>
      <c r="K9" s="278">
        <f>'Norm. uspesnost-T'!J9</f>
        <v>1.4202436717463351E-2</v>
      </c>
      <c r="L9" s="277">
        <f>'Norm. uspesnost-T'!K9</f>
        <v>7.4251416261142504E-3</v>
      </c>
      <c r="M9" s="278">
        <f>'Norm. uspesnost-T'!L9</f>
        <v>1.2247086743859633E-2</v>
      </c>
      <c r="N9" s="277">
        <f>'Norm. uspesnost-T'!M9</f>
        <v>2.2472846847804196E-2</v>
      </c>
      <c r="O9" s="278">
        <f>'Norm. uspesnost-T'!N9</f>
        <v>3.9692110446438292E-2</v>
      </c>
      <c r="P9" s="277">
        <f>'Norm. uspesnost-T'!O9</f>
        <v>1.7111142517119649E-2</v>
      </c>
      <c r="Q9" s="278">
        <f>'Norm. uspesnost-T'!P9</f>
        <v>3.4294174026199527E-3</v>
      </c>
      <c r="R9" s="277">
        <f>'Norm. uspesnost-T'!Q9</f>
        <v>2.2433348899193854E-2</v>
      </c>
      <c r="S9" s="278">
        <f>'Norm. uspesnost-T'!R9</f>
        <v>8.4559853527803788E-3</v>
      </c>
      <c r="T9" s="277">
        <f>'Norm. uspesnost-T'!S9</f>
        <v>1.2903888617664902E-2</v>
      </c>
      <c r="U9" s="278">
        <f>'Norm. uspesnost-T'!T9</f>
        <v>1.4871571045073509E-2</v>
      </c>
      <c r="V9" s="277">
        <f>'Norm. uspesnost-T'!U9</f>
        <v>1.1014051504751269E-2</v>
      </c>
      <c r="W9" s="278">
        <f>'Norm. uspesnost-T'!V9</f>
        <v>0</v>
      </c>
      <c r="X9" s="277">
        <f>'Norm. uspesnost-T'!W9</f>
        <v>0</v>
      </c>
      <c r="Y9" s="278">
        <f>'Norm. uspesnost-T'!X9</f>
        <v>7.3999417315325708E-3</v>
      </c>
      <c r="Z9" s="277">
        <f>'Norm. uspesnost-T'!Y9</f>
        <v>9.3780920252884512E-3</v>
      </c>
      <c r="AA9" s="278">
        <f>'Norm. uspesnost-T'!Z9</f>
        <v>1.2033707378045449E-2</v>
      </c>
      <c r="AB9" s="277">
        <f>'Norm. uspesnost-T'!AA9</f>
        <v>0</v>
      </c>
      <c r="AC9" s="278">
        <f>'Norm. uspesnost-T'!AB9</f>
        <v>3.8540587005770357E-3</v>
      </c>
      <c r="AD9" s="277">
        <f>'Norm. uspesnost-T'!AC9</f>
        <v>0</v>
      </c>
      <c r="AE9" s="278">
        <f>'Norm. uspesnost-T'!AD9</f>
        <v>1.1203668864437443E-2</v>
      </c>
      <c r="AF9" s="277">
        <f>'Norm. uspesnost-T'!AE9</f>
        <v>8.164946639753522E-3</v>
      </c>
      <c r="AG9" s="278">
        <f>'Norm. uspesnost-T'!AF9</f>
        <v>1.1211691100469079E-2</v>
      </c>
      <c r="AH9" s="277">
        <f>'Norm. uspesnost-T'!AG9</f>
        <v>1.0965758987684296E-2</v>
      </c>
      <c r="AI9" s="278">
        <f>'Norm. uspesnost-T'!AH9</f>
        <v>1.6468790833867843E-2</v>
      </c>
      <c r="AJ9" s="277">
        <f>'Norm. uspesnost-T'!AI9</f>
        <v>1.1966039970804062E-2</v>
      </c>
      <c r="AK9" s="278">
        <f>'Norm. uspesnost-T'!AJ9</f>
        <v>1.1839172271365724E-2</v>
      </c>
      <c r="AL9" s="277">
        <f>'Norm. uspesnost-T'!AK9</f>
        <v>1.4192045100253707E-2</v>
      </c>
      <c r="AM9" s="278">
        <f>'Norm. uspesnost-T'!AL9</f>
        <v>8.9243673888255801E-3</v>
      </c>
      <c r="AN9" s="277">
        <f>'Norm. uspesnost-T'!AM9</f>
        <v>1.2916771932298825E-2</v>
      </c>
      <c r="AO9" s="278">
        <f>'Norm. uspesnost-T'!AN9</f>
        <v>8.4417694842671212E-3</v>
      </c>
      <c r="AP9" s="277">
        <f>'Norm. uspesnost-T'!AO9</f>
        <v>1.1562919763922085E-2</v>
      </c>
      <c r="AQ9" s="278">
        <f>'Norm. uspesnost-T'!AP9</f>
        <v>8.0234568908407623E-3</v>
      </c>
      <c r="AR9" s="277">
        <f>'Norm. uspesnost-T'!AQ9</f>
        <v>5.8577690108440909E-3</v>
      </c>
      <c r="AS9" s="278">
        <f>'Norm. uspesnost-T'!AR9</f>
        <v>3.3340504661632563E-3</v>
      </c>
      <c r="AT9" s="277">
        <f>'Norm. uspesnost-T'!AS9</f>
        <v>2.5373908126805723E-2</v>
      </c>
      <c r="AU9" s="278">
        <f>'Norm. uspesnost-T'!AT9</f>
        <v>8.6028453289981252E-3</v>
      </c>
      <c r="AV9" s="277">
        <f>'Norm. uspesnost-T'!AU9</f>
        <v>0</v>
      </c>
      <c r="AW9" s="278">
        <f>'Norm. uspesnost-T'!AV9</f>
        <v>1.0793859411873077E-2</v>
      </c>
      <c r="AX9" s="277">
        <f>'Norm. uspesnost-T'!AW9</f>
        <v>9.7290351763193398E-3</v>
      </c>
      <c r="AY9" s="278">
        <f>'Norm. uspesnost-T'!AX9</f>
        <v>1.0812431972922339E-2</v>
      </c>
      <c r="AZ9" s="277">
        <f>'Norm. uspesnost-T'!AY9</f>
        <v>8.5000428645694275E-3</v>
      </c>
      <c r="BA9" s="278">
        <f>'Norm. uspesnost-T'!AZ9</f>
        <v>1.1311694868834552E-2</v>
      </c>
      <c r="BB9" s="277">
        <f>'Norm. uspesnost-T'!BA9</f>
        <v>5.2917565007805402E-3</v>
      </c>
    </row>
    <row r="10" spans="1:54" ht="14.25" customHeight="1" x14ac:dyDescent="0.2">
      <c r="A10" s="14">
        <v>5</v>
      </c>
      <c r="B10" s="271" t="s">
        <v>230</v>
      </c>
      <c r="C10" s="272" t="s">
        <v>229</v>
      </c>
      <c r="D10" s="273">
        <f>'Norm. uspesnost-T'!C11</f>
        <v>0</v>
      </c>
      <c r="E10" s="274">
        <f>'Norm. uspesnost-T'!D11</f>
        <v>0</v>
      </c>
      <c r="F10" s="273">
        <f>'Norm. uspesnost-T'!E11</f>
        <v>0</v>
      </c>
      <c r="G10" s="274">
        <f>'Norm. uspesnost-T'!F11</f>
        <v>0</v>
      </c>
      <c r="H10" s="273">
        <f>'Norm. uspesnost-T'!G11</f>
        <v>0</v>
      </c>
      <c r="I10" s="274">
        <f>'Norm. uspesnost-T'!H11</f>
        <v>0</v>
      </c>
      <c r="J10" s="273">
        <f>'Norm. uspesnost-T'!I11</f>
        <v>4.1340126114057336E-3</v>
      </c>
      <c r="K10" s="274">
        <f>'Norm. uspesnost-T'!J11</f>
        <v>0</v>
      </c>
      <c r="L10" s="273">
        <f>'Norm. uspesnost-T'!K11</f>
        <v>9.4850714067411489E-3</v>
      </c>
      <c r="M10" s="274">
        <f>'Norm. uspesnost-T'!L11</f>
        <v>0</v>
      </c>
      <c r="N10" s="273">
        <f>'Norm. uspesnost-T'!M11</f>
        <v>2.5877642478830329E-2</v>
      </c>
      <c r="O10" s="274">
        <f>'Norm. uspesnost-T'!N11</f>
        <v>2.796637872703079E-2</v>
      </c>
      <c r="P10" s="273">
        <f>'Norm. uspesnost-T'!O11</f>
        <v>0</v>
      </c>
      <c r="Q10" s="274">
        <f>'Norm. uspesnost-T'!P11</f>
        <v>0</v>
      </c>
      <c r="R10" s="273">
        <f>'Norm. uspesnost-T'!Q11</f>
        <v>7.3822620854143159E-3</v>
      </c>
      <c r="S10" s="274">
        <f>'Norm. uspesnost-T'!R11</f>
        <v>0</v>
      </c>
      <c r="T10" s="273">
        <f>'Norm. uspesnost-T'!S11</f>
        <v>0</v>
      </c>
      <c r="U10" s="274">
        <f>'Norm. uspesnost-T'!T11</f>
        <v>0</v>
      </c>
      <c r="V10" s="273">
        <f>'Norm. uspesnost-T'!U11</f>
        <v>0</v>
      </c>
      <c r="W10" s="274">
        <f>'Norm. uspesnost-T'!V11</f>
        <v>0</v>
      </c>
      <c r="X10" s="273">
        <f>'Norm. uspesnost-T'!W11</f>
        <v>0</v>
      </c>
      <c r="Y10" s="274">
        <f>'Norm. uspesnost-T'!X11</f>
        <v>4.1355427786569183E-3</v>
      </c>
      <c r="Z10" s="273">
        <f>'Norm. uspesnost-T'!Y11</f>
        <v>0</v>
      </c>
      <c r="AA10" s="274">
        <f>'Norm. uspesnost-T'!Z11</f>
        <v>3.7899814696942839E-3</v>
      </c>
      <c r="AB10" s="273">
        <f>'Norm. uspesnost-T'!AA11</f>
        <v>0</v>
      </c>
      <c r="AC10" s="274">
        <f>'Norm. uspesnost-T'!AB11</f>
        <v>0</v>
      </c>
      <c r="AD10" s="273">
        <f>'Norm. uspesnost-T'!AC11</f>
        <v>0</v>
      </c>
      <c r="AE10" s="274">
        <f>'Norm. uspesnost-T'!AD11</f>
        <v>0</v>
      </c>
      <c r="AF10" s="273">
        <f>'Norm. uspesnost-T'!AE11</f>
        <v>1.0530961439717171E-2</v>
      </c>
      <c r="AG10" s="274">
        <f>'Norm. uspesnost-T'!AF11</f>
        <v>0</v>
      </c>
      <c r="AH10" s="273">
        <f>'Norm. uspesnost-T'!AG11</f>
        <v>9.5537359753032573E-3</v>
      </c>
      <c r="AI10" s="274">
        <f>'Norm. uspesnost-T'!AH11</f>
        <v>0</v>
      </c>
      <c r="AJ10" s="273">
        <f>'Norm. uspesnost-T'!AI11</f>
        <v>5.8053368302931176E-3</v>
      </c>
      <c r="AK10" s="274">
        <f>'Norm. uspesnost-T'!AJ11</f>
        <v>2.178510947287236E-2</v>
      </c>
      <c r="AL10" s="273">
        <f>'Norm. uspesnost-T'!AK11</f>
        <v>0</v>
      </c>
      <c r="AM10" s="274">
        <f>'Norm. uspesnost-T'!AL11</f>
        <v>0</v>
      </c>
      <c r="AN10" s="273">
        <f>'Norm. uspesnost-T'!AM11</f>
        <v>0</v>
      </c>
      <c r="AO10" s="274">
        <f>'Norm. uspesnost-T'!AN11</f>
        <v>0</v>
      </c>
      <c r="AP10" s="273">
        <f>'Norm. uspesnost-T'!AO11</f>
        <v>0</v>
      </c>
      <c r="AQ10" s="274">
        <f>'Norm. uspesnost-T'!AP11</f>
        <v>1.9702053429408419E-2</v>
      </c>
      <c r="AR10" s="273">
        <f>'Norm. uspesnost-T'!AQ11</f>
        <v>6.5119226050514229E-3</v>
      </c>
      <c r="AS10" s="274">
        <f>'Norm. uspesnost-T'!AR11</f>
        <v>0</v>
      </c>
      <c r="AT10" s="273">
        <f>'Norm. uspesnost-T'!AS11</f>
        <v>4.7677594325920003E-3</v>
      </c>
      <c r="AU10" s="274">
        <f>'Norm. uspesnost-T'!AT11</f>
        <v>7.6939957141286264E-3</v>
      </c>
      <c r="AV10" s="273">
        <f>'Norm. uspesnost-T'!AU11</f>
        <v>0</v>
      </c>
      <c r="AW10" s="274">
        <f>'Norm. uspesnost-T'!AV11</f>
        <v>0</v>
      </c>
      <c r="AX10" s="273">
        <f>'Norm. uspesnost-T'!AW11</f>
        <v>8.991052800624913E-3</v>
      </c>
      <c r="AY10" s="274">
        <f>'Norm. uspesnost-T'!AX11</f>
        <v>2.9217540578839411E-2</v>
      </c>
      <c r="AZ10" s="273">
        <f>'Norm. uspesnost-T'!AY11</f>
        <v>0</v>
      </c>
      <c r="BA10" s="274">
        <f>'Norm. uspesnost-T'!AZ11</f>
        <v>0</v>
      </c>
      <c r="BB10" s="273">
        <f>'Norm. uspesnost-T'!BA11</f>
        <v>3.5749881877317298E-3</v>
      </c>
    </row>
    <row r="11" spans="1:54" ht="14.25" customHeight="1" x14ac:dyDescent="0.2">
      <c r="A11" s="14">
        <v>6</v>
      </c>
      <c r="B11" s="275" t="s">
        <v>89</v>
      </c>
      <c r="C11" s="276" t="s">
        <v>88</v>
      </c>
      <c r="D11" s="277">
        <f>'Norm. uspesnost-T'!C12*0.5</f>
        <v>0</v>
      </c>
      <c r="E11" s="278">
        <f>'Norm. uspesnost-T'!D12*0.5</f>
        <v>6.7925057634963129E-3</v>
      </c>
      <c r="F11" s="277">
        <f>'Norm. uspesnost-T'!E12*0.5</f>
        <v>5.6564973380305202E-3</v>
      </c>
      <c r="G11" s="278">
        <f>'Norm. uspesnost-T'!F12*0.5</f>
        <v>4.9042473323361582E-3</v>
      </c>
      <c r="H11" s="277">
        <f>'Norm. uspesnost-T'!G12*0.5</f>
        <v>5.6236587077140221E-3</v>
      </c>
      <c r="I11" s="278">
        <f>'Norm. uspesnost-T'!H12*0.5</f>
        <v>6.7257445561056421E-3</v>
      </c>
      <c r="J11" s="277">
        <f>'Norm. uspesnost-T'!I12*0.5</f>
        <v>5.5686640744363183E-3</v>
      </c>
      <c r="K11" s="278">
        <f>'Norm. uspesnost-T'!J12*0.5</f>
        <v>4.4950374842860482E-3</v>
      </c>
      <c r="L11" s="277">
        <f>'Norm. uspesnost-T'!K12*0.5</f>
        <v>4.0103478708318095E-3</v>
      </c>
      <c r="M11" s="278">
        <f>'Norm. uspesnost-T'!L12*0.5</f>
        <v>1.5866756675869025E-3</v>
      </c>
      <c r="N11" s="277">
        <f>'Norm. uspesnost-T'!M12*0.5</f>
        <v>4.815820431918273E-3</v>
      </c>
      <c r="O11" s="278">
        <f>'Norm. uspesnost-T'!N12*0.5</f>
        <v>2.4507068306020858E-3</v>
      </c>
      <c r="P11" s="277">
        <f>'Norm. uspesnost-T'!O12*0.5</f>
        <v>2.9773328493353248E-3</v>
      </c>
      <c r="Q11" s="278">
        <f>'Norm. uspesnost-T'!P12*0.5</f>
        <v>6.0228072253989788E-3</v>
      </c>
      <c r="R11" s="277">
        <f>'Norm. uspesnost-T'!Q12*0.5</f>
        <v>5.8397844113319978E-3</v>
      </c>
      <c r="S11" s="278">
        <f>'Norm. uspesnost-T'!R12*0.5</f>
        <v>6.680777726994172E-3</v>
      </c>
      <c r="T11" s="277">
        <f>'Norm. uspesnost-T'!S12*0.5</f>
        <v>4.3509071883737691E-3</v>
      </c>
      <c r="U11" s="278">
        <f>'Norm. uspesnost-T'!T12*0.5</f>
        <v>5.718487084874789E-3</v>
      </c>
      <c r="V11" s="277">
        <f>'Norm. uspesnost-T'!U12*0.5</f>
        <v>5.8394288599288163E-3</v>
      </c>
      <c r="W11" s="278">
        <f>'Norm. uspesnost-T'!V12*0.5</f>
        <v>0</v>
      </c>
      <c r="X11" s="277">
        <f>'Norm. uspesnost-T'!W12*0.5</f>
        <v>1.1881382256000094E-2</v>
      </c>
      <c r="Y11" s="278">
        <f>'Norm. uspesnost-T'!X12*0.5</f>
        <v>1.6052730114713629E-2</v>
      </c>
      <c r="Z11" s="277">
        <f>'Norm. uspesnost-T'!Y12*0.5</f>
        <v>7.4138574088547489E-3</v>
      </c>
      <c r="AA11" s="278">
        <f>'Norm. uspesnost-T'!Z12*0.5</f>
        <v>5.372190445315006E-3</v>
      </c>
      <c r="AB11" s="277">
        <f>'Norm. uspesnost-T'!AA12*0.5</f>
        <v>4.0821982385408151E-3</v>
      </c>
      <c r="AC11" s="278">
        <f>'Norm. uspesnost-T'!AB12*0.5</f>
        <v>1.5929060633388975E-2</v>
      </c>
      <c r="AD11" s="277">
        <f>'Norm. uspesnost-T'!AC12*0.5</f>
        <v>5.6165532567059494E-2</v>
      </c>
      <c r="AE11" s="278">
        <f>'Norm. uspesnost-T'!AD12*0.5</f>
        <v>7.2473933322953236E-3</v>
      </c>
      <c r="AF11" s="277">
        <f>'Norm. uspesnost-T'!AE12*0.5</f>
        <v>2.7302032585905145E-3</v>
      </c>
      <c r="AG11" s="278">
        <f>'Norm. uspesnost-T'!AF12*0.5</f>
        <v>0</v>
      </c>
      <c r="AH11" s="277">
        <f>'Norm. uspesnost-T'!AG12*0.5</f>
        <v>3.160507037498453E-3</v>
      </c>
      <c r="AI11" s="278">
        <f>'Norm. uspesnost-T'!AH12*0.5</f>
        <v>1.086588482381458E-2</v>
      </c>
      <c r="AJ11" s="277">
        <f>'Norm. uspesnost-T'!AI12*0.5</f>
        <v>3.1523661808951671E-3</v>
      </c>
      <c r="AK11" s="278">
        <f>'Norm. uspesnost-T'!AJ12*0.5</f>
        <v>2.0771642000003998E-3</v>
      </c>
      <c r="AL11" s="277">
        <f>'Norm. uspesnost-T'!AK12*0.5</f>
        <v>6.6456289347595378E-3</v>
      </c>
      <c r="AM11" s="278">
        <f>'Norm. uspesnost-T'!AL12*0.5</f>
        <v>3.45803681569351E-3</v>
      </c>
      <c r="AN11" s="277">
        <f>'Norm. uspesnost-T'!AM12*0.5</f>
        <v>0</v>
      </c>
      <c r="AO11" s="278">
        <f>'Norm. uspesnost-T'!AN12*0.5</f>
        <v>5.181282417041919E-3</v>
      </c>
      <c r="AP11" s="277">
        <f>'Norm. uspesnost-T'!AO12*0.5</f>
        <v>5.1234973053514033E-3</v>
      </c>
      <c r="AQ11" s="278">
        <f>'Norm. uspesnost-T'!AP12*0.5</f>
        <v>2.8353606578483915E-3</v>
      </c>
      <c r="AR11" s="277">
        <f>'Norm. uspesnost-T'!AQ12*0.5</f>
        <v>5.993246831336215E-3</v>
      </c>
      <c r="AS11" s="278">
        <f>'Norm. uspesnost-T'!AR12*0.5</f>
        <v>4.2394440374782993E-3</v>
      </c>
      <c r="AT11" s="277">
        <f>'Norm. uspesnost-T'!AS12*0.5</f>
        <v>2.6814876347980485E-3</v>
      </c>
      <c r="AU11" s="278">
        <f>'Norm. uspesnost-T'!AT12*0.5</f>
        <v>6.5605321677258471E-3</v>
      </c>
      <c r="AV11" s="277">
        <f>'Norm. uspesnost-T'!AU12*0.5</f>
        <v>6.2149921755554286E-3</v>
      </c>
      <c r="AW11" s="278">
        <f>'Norm. uspesnost-T'!AV12*0.5</f>
        <v>4.1743374393613851E-3</v>
      </c>
      <c r="AX11" s="277">
        <f>'Norm. uspesnost-T'!AW12*0.5</f>
        <v>3.3003706322692048E-3</v>
      </c>
      <c r="AY11" s="278">
        <f>'Norm. uspesnost-T'!AX12*0.5</f>
        <v>4.0283962263258071E-3</v>
      </c>
      <c r="AZ11" s="277">
        <f>'Norm. uspesnost-T'!AY12*0.5</f>
        <v>4.4043087629040438E-3</v>
      </c>
      <c r="BA11" s="278">
        <f>'Norm. uspesnost-T'!AZ12*0.5</f>
        <v>2.049405009563621E-3</v>
      </c>
      <c r="BB11" s="277">
        <f>'Norm. uspesnost-T'!BA12*0.5</f>
        <v>4.6826743399375013E-3</v>
      </c>
    </row>
    <row r="12" spans="1:54" ht="14.25" customHeight="1" x14ac:dyDescent="0.2">
      <c r="A12" s="14">
        <v>7</v>
      </c>
      <c r="B12" s="271" t="s">
        <v>59</v>
      </c>
      <c r="C12" s="272" t="s">
        <v>58</v>
      </c>
      <c r="D12" s="273">
        <f>'Norm. uspesnost-T'!C13</f>
        <v>5.0697754305353226E-2</v>
      </c>
      <c r="E12" s="274">
        <f>'Norm. uspesnost-T'!D13</f>
        <v>4.1367222762018957E-2</v>
      </c>
      <c r="F12" s="273">
        <f>'Norm. uspesnost-T'!E13</f>
        <v>2.5736262971757223E-2</v>
      </c>
      <c r="G12" s="274">
        <f>'Norm. uspesnost-T'!F13</f>
        <v>1.1952331477486634E-2</v>
      </c>
      <c r="H12" s="273">
        <f>'Norm. uspesnost-T'!G13</f>
        <v>1.3194829511578106E-2</v>
      </c>
      <c r="I12" s="274">
        <f>'Norm. uspesnost-T'!H13</f>
        <v>2.7327465992405982E-2</v>
      </c>
      <c r="J12" s="273">
        <f>'Norm. uspesnost-T'!I13</f>
        <v>1.425570237054808E-2</v>
      </c>
      <c r="K12" s="274">
        <f>'Norm. uspesnost-T'!J13</f>
        <v>2.0266913801121229E-2</v>
      </c>
      <c r="L12" s="273">
        <f>'Norm. uspesnost-T'!K13</f>
        <v>1.177278073784448E-2</v>
      </c>
      <c r="M12" s="274">
        <f>'Norm. uspesnost-T'!L13</f>
        <v>1.4298673295950134E-2</v>
      </c>
      <c r="N12" s="273">
        <f>'Norm. uspesnost-T'!M13</f>
        <v>3.4245459959742833E-2</v>
      </c>
      <c r="O12" s="274">
        <f>'Norm. uspesnost-T'!N13</f>
        <v>1.3443710967150286E-2</v>
      </c>
      <c r="P12" s="273">
        <f>'Norm. uspesnost-T'!O13</f>
        <v>1.2518823761525936E-2</v>
      </c>
      <c r="Q12" s="274">
        <f>'Norm. uspesnost-T'!P13</f>
        <v>4.8513212556547988E-2</v>
      </c>
      <c r="R12" s="273">
        <f>'Norm. uspesnost-T'!Q13</f>
        <v>1.2164396009937333E-2</v>
      </c>
      <c r="S12" s="274">
        <f>'Norm. uspesnost-T'!R13</f>
        <v>2.0123185733701383E-2</v>
      </c>
      <c r="T12" s="273">
        <f>'Norm. uspesnost-T'!S13</f>
        <v>1.2883712723079263E-2</v>
      </c>
      <c r="U12" s="274">
        <f>'Norm. uspesnost-T'!T13</f>
        <v>2.901027382901452E-2</v>
      </c>
      <c r="V12" s="273">
        <f>'Norm. uspesnost-T'!U13</f>
        <v>1.5532269522852778E-2</v>
      </c>
      <c r="W12" s="274">
        <f>'Norm. uspesnost-T'!V13</f>
        <v>5.3575004398366537E-2</v>
      </c>
      <c r="X12" s="273">
        <f>'Norm. uspesnost-T'!W13</f>
        <v>3.7603383709730882E-2</v>
      </c>
      <c r="Y12" s="274">
        <f>'Norm. uspesnost-T'!X13</f>
        <v>8.2413547213060281E-3</v>
      </c>
      <c r="Z12" s="273">
        <f>'Norm. uspesnost-T'!Y13</f>
        <v>8.8126944014967328E-3</v>
      </c>
      <c r="AA12" s="274">
        <f>'Norm. uspesnost-T'!Z13</f>
        <v>1.1191207754266283E-2</v>
      </c>
      <c r="AB12" s="273">
        <f>'Norm. uspesnost-T'!AA13</f>
        <v>2.4084386229159978E-2</v>
      </c>
      <c r="AC12" s="274">
        <f>'Norm. uspesnost-T'!AB13</f>
        <v>1.2395480846202192E-2</v>
      </c>
      <c r="AD12" s="273">
        <f>'Norm. uspesnost-T'!AC13</f>
        <v>3.6711540136780525E-2</v>
      </c>
      <c r="AE12" s="274">
        <f>'Norm. uspesnost-T'!AD13</f>
        <v>3.8025167929145218E-2</v>
      </c>
      <c r="AF12" s="273">
        <f>'Norm. uspesnost-T'!AE13</f>
        <v>3.513530655719399E-2</v>
      </c>
      <c r="AG12" s="274">
        <f>'Norm. uspesnost-T'!AF13</f>
        <v>3.9870706206783194E-2</v>
      </c>
      <c r="AH12" s="273">
        <f>'Norm. uspesnost-T'!AG13</f>
        <v>1.8429569356710779E-2</v>
      </c>
      <c r="AI12" s="274">
        <f>'Norm. uspesnost-T'!AH13</f>
        <v>1.4888651248411289E-2</v>
      </c>
      <c r="AJ12" s="273">
        <f>'Norm. uspesnost-T'!AI13</f>
        <v>9.0799490432928887E-3</v>
      </c>
      <c r="AK12" s="274">
        <f>'Norm. uspesnost-T'!AJ13</f>
        <v>1.0474306877470835E-2</v>
      </c>
      <c r="AL12" s="273">
        <f>'Norm. uspesnost-T'!AK13</f>
        <v>1.469020374598291E-2</v>
      </c>
      <c r="AM12" s="274">
        <f>'Norm. uspesnost-T'!AL13</f>
        <v>1.5633285043320063E-2</v>
      </c>
      <c r="AN12" s="273">
        <f>'Norm. uspesnost-T'!AM13</f>
        <v>1.8130832696592609E-2</v>
      </c>
      <c r="AO12" s="274">
        <f>'Norm. uspesnost-T'!AN13</f>
        <v>1.4349427275425356E-2</v>
      </c>
      <c r="AP12" s="273">
        <f>'Norm. uspesnost-T'!AO13</f>
        <v>3.8105992573669339E-2</v>
      </c>
      <c r="AQ12" s="274">
        <f>'Norm. uspesnost-T'!AP13</f>
        <v>9.50789913198361E-3</v>
      </c>
      <c r="AR12" s="273">
        <f>'Norm. uspesnost-T'!AQ13</f>
        <v>1.8393599647384171E-2</v>
      </c>
      <c r="AS12" s="274">
        <f>'Norm. uspesnost-T'!AR13</f>
        <v>3.2913233421426345E-2</v>
      </c>
      <c r="AT12" s="273">
        <f>'Norm. uspesnost-T'!AS13</f>
        <v>7.0577544388099288E-3</v>
      </c>
      <c r="AU12" s="274">
        <f>'Norm. uspesnost-T'!AT13</f>
        <v>2.2100451681939252E-2</v>
      </c>
      <c r="AV12" s="273">
        <f>'Norm. uspesnost-T'!AU13</f>
        <v>4.6581136672939609E-2</v>
      </c>
      <c r="AW12" s="274">
        <f>'Norm. uspesnost-T'!AV13</f>
        <v>3.5696120065242816E-2</v>
      </c>
      <c r="AX12" s="273">
        <f>'Norm. uspesnost-T'!AW13</f>
        <v>1.1816223310273426E-2</v>
      </c>
      <c r="AY12" s="274">
        <f>'Norm. uspesnost-T'!AX13</f>
        <v>1.157079595420374E-2</v>
      </c>
      <c r="AZ12" s="273">
        <f>'Norm. uspesnost-T'!AY13</f>
        <v>1.047166052067019E-2</v>
      </c>
      <c r="BA12" s="274">
        <f>'Norm. uspesnost-T'!AZ13</f>
        <v>3.3583089580208107E-2</v>
      </c>
      <c r="BB12" s="273">
        <f>'Norm. uspesnost-T'!BA13</f>
        <v>1.9640326375353605E-2</v>
      </c>
    </row>
    <row r="13" spans="1:54" ht="14.25" customHeight="1" x14ac:dyDescent="0.2">
      <c r="A13" s="14">
        <v>8</v>
      </c>
      <c r="B13" s="275" t="s">
        <v>226</v>
      </c>
      <c r="C13" s="276" t="s">
        <v>225</v>
      </c>
      <c r="D13" s="277">
        <f>'Norm. uspesnost-T'!C75</f>
        <v>0</v>
      </c>
      <c r="E13" s="278">
        <f>'Norm. uspesnost-T'!D75</f>
        <v>2.3178921742075167E-2</v>
      </c>
      <c r="F13" s="277">
        <f>'Norm. uspesnost-T'!E75</f>
        <v>0</v>
      </c>
      <c r="G13" s="278">
        <f>'Norm. uspesnost-T'!F75</f>
        <v>0</v>
      </c>
      <c r="H13" s="277">
        <f>'Norm. uspesnost-T'!G75</f>
        <v>4.1739033119014999E-3</v>
      </c>
      <c r="I13" s="278">
        <f>'Norm. uspesnost-T'!H75</f>
        <v>0</v>
      </c>
      <c r="J13" s="277">
        <f>'Norm. uspesnost-T'!I75</f>
        <v>0</v>
      </c>
      <c r="K13" s="278">
        <f>'Norm. uspesnost-T'!J75</f>
        <v>1.8692113272651609E-2</v>
      </c>
      <c r="L13" s="277">
        <f>'Norm. uspesnost-T'!K75</f>
        <v>0</v>
      </c>
      <c r="M13" s="278">
        <f>'Norm. uspesnost-T'!L75</f>
        <v>0</v>
      </c>
      <c r="N13" s="277">
        <f>'Norm. uspesnost-T'!M75</f>
        <v>0</v>
      </c>
      <c r="O13" s="278">
        <f>'Norm. uspesnost-T'!N75</f>
        <v>0</v>
      </c>
      <c r="P13" s="277">
        <f>'Norm. uspesnost-T'!O75</f>
        <v>2.1700466819028874E-2</v>
      </c>
      <c r="Q13" s="278">
        <f>'Norm. uspesnost-T'!P75</f>
        <v>0</v>
      </c>
      <c r="R13" s="277">
        <f>'Norm. uspesnost-T'!Q75</f>
        <v>0</v>
      </c>
      <c r="S13" s="278">
        <f>'Norm. uspesnost-T'!R75</f>
        <v>0</v>
      </c>
      <c r="T13" s="277">
        <f>'Norm. uspesnost-T'!S75</f>
        <v>0</v>
      </c>
      <c r="U13" s="278">
        <f>'Norm. uspesnost-T'!T75</f>
        <v>0</v>
      </c>
      <c r="V13" s="277">
        <f>'Norm. uspesnost-T'!U75</f>
        <v>0</v>
      </c>
      <c r="W13" s="278">
        <f>'Norm. uspesnost-T'!V75</f>
        <v>0</v>
      </c>
      <c r="X13" s="277">
        <f>'Norm. uspesnost-T'!W75</f>
        <v>0</v>
      </c>
      <c r="Y13" s="278">
        <f>'Norm. uspesnost-T'!X75</f>
        <v>0</v>
      </c>
      <c r="Z13" s="277">
        <f>'Norm. uspesnost-T'!Y75</f>
        <v>0</v>
      </c>
      <c r="AA13" s="278">
        <f>'Norm. uspesnost-T'!Z75</f>
        <v>0</v>
      </c>
      <c r="AB13" s="277">
        <f>'Norm. uspesnost-T'!AA75</f>
        <v>0</v>
      </c>
      <c r="AC13" s="278">
        <f>'Norm. uspesnost-T'!AB75</f>
        <v>0</v>
      </c>
      <c r="AD13" s="277">
        <f>'Norm. uspesnost-T'!AC75</f>
        <v>7.0727025161862911E-2</v>
      </c>
      <c r="AE13" s="278">
        <f>'Norm. uspesnost-T'!AD75</f>
        <v>0</v>
      </c>
      <c r="AF13" s="277">
        <f>'Norm. uspesnost-T'!AE75</f>
        <v>0</v>
      </c>
      <c r="AG13" s="278">
        <f>'Norm. uspesnost-T'!AF75</f>
        <v>0</v>
      </c>
      <c r="AH13" s="277">
        <f>'Norm. uspesnost-T'!AG75</f>
        <v>0</v>
      </c>
      <c r="AI13" s="278">
        <f>'Norm. uspesnost-T'!AH75</f>
        <v>2.5892655078080428E-2</v>
      </c>
      <c r="AJ13" s="277">
        <f>'Norm. uspesnost-T'!AI75</f>
        <v>0</v>
      </c>
      <c r="AK13" s="278">
        <f>'Norm. uspesnost-T'!AJ75</f>
        <v>0</v>
      </c>
      <c r="AL13" s="277">
        <f>'Norm. uspesnost-T'!AK75</f>
        <v>0</v>
      </c>
      <c r="AM13" s="278">
        <f>'Norm. uspesnost-T'!AL75</f>
        <v>0</v>
      </c>
      <c r="AN13" s="277">
        <f>'Norm. uspesnost-T'!AM75</f>
        <v>0</v>
      </c>
      <c r="AO13" s="278">
        <f>'Norm. uspesnost-T'!AN75</f>
        <v>0</v>
      </c>
      <c r="AP13" s="277">
        <f>'Norm. uspesnost-T'!AO75</f>
        <v>0</v>
      </c>
      <c r="AQ13" s="278">
        <f>'Norm. uspesnost-T'!AP75</f>
        <v>0</v>
      </c>
      <c r="AR13" s="277">
        <f>'Norm. uspesnost-T'!AQ75</f>
        <v>0</v>
      </c>
      <c r="AS13" s="278">
        <f>'Norm. uspesnost-T'!AR75</f>
        <v>0</v>
      </c>
      <c r="AT13" s="277">
        <f>'Norm. uspesnost-T'!AS75</f>
        <v>0</v>
      </c>
      <c r="AU13" s="278">
        <f>'Norm. uspesnost-T'!AT75</f>
        <v>3.9869325668501618E-3</v>
      </c>
      <c r="AV13" s="277">
        <f>'Norm. uspesnost-T'!AU75</f>
        <v>0</v>
      </c>
      <c r="AW13" s="278">
        <f>'Norm. uspesnost-T'!AV75</f>
        <v>2.4945912607194504E-2</v>
      </c>
      <c r="AX13" s="277">
        <f>'Norm. uspesnost-T'!AW75</f>
        <v>0</v>
      </c>
      <c r="AY13" s="278">
        <f>'Norm. uspesnost-T'!AX75</f>
        <v>0</v>
      </c>
      <c r="AZ13" s="277">
        <f>'Norm. uspesnost-T'!AY75</f>
        <v>4.2641898523425427E-3</v>
      </c>
      <c r="BA13" s="278">
        <f>'Norm. uspesnost-T'!AZ75</f>
        <v>0</v>
      </c>
      <c r="BB13" s="277">
        <f>'Norm. uspesnost-T'!BA75</f>
        <v>0</v>
      </c>
    </row>
    <row r="14" spans="1:54" ht="14.25" customHeight="1" x14ac:dyDescent="0.2">
      <c r="A14" s="14">
        <v>9</v>
      </c>
      <c r="B14" s="271" t="s">
        <v>103</v>
      </c>
      <c r="C14" s="272" t="s">
        <v>102</v>
      </c>
      <c r="D14" s="273">
        <f>'Norm. uspesnost-T'!C10</f>
        <v>0</v>
      </c>
      <c r="E14" s="274">
        <f>'Norm. uspesnost-T'!D10</f>
        <v>6.1828769607418354E-3</v>
      </c>
      <c r="F14" s="273">
        <f>'Norm. uspesnost-T'!E10</f>
        <v>8.7717105589576721E-3</v>
      </c>
      <c r="G14" s="274">
        <f>'Norm. uspesnost-T'!F10</f>
        <v>9.7592074236358978E-3</v>
      </c>
      <c r="H14" s="273">
        <f>'Norm. uspesnost-T'!G10</f>
        <v>1.1928743838655605E-2</v>
      </c>
      <c r="I14" s="274">
        <f>'Norm. uspesnost-T'!H10</f>
        <v>1.9095506712939834E-2</v>
      </c>
      <c r="J14" s="273">
        <f>'Norm. uspesnost-T'!I10</f>
        <v>1.1100077405901724E-2</v>
      </c>
      <c r="K14" s="274">
        <f>'Norm. uspesnost-T'!J10</f>
        <v>1.1517026391808256E-2</v>
      </c>
      <c r="L14" s="273">
        <f>'Norm. uspesnost-T'!K10</f>
        <v>3.1780780263241576E-2</v>
      </c>
      <c r="M14" s="274">
        <f>'Norm. uspesnost-T'!L10</f>
        <v>2.3607580529253554E-2</v>
      </c>
      <c r="N14" s="273">
        <f>'Norm. uspesnost-T'!M10</f>
        <v>1.6291281154403998E-2</v>
      </c>
      <c r="O14" s="274">
        <f>'Norm. uspesnost-T'!N10</f>
        <v>1.1239101904259721E-2</v>
      </c>
      <c r="P14" s="273">
        <f>'Norm. uspesnost-T'!O10</f>
        <v>8.1633187295724937E-3</v>
      </c>
      <c r="Q14" s="274">
        <f>'Norm. uspesnost-T'!P10</f>
        <v>9.6011990282765872E-3</v>
      </c>
      <c r="R14" s="273">
        <f>'Norm. uspesnost-T'!Q10</f>
        <v>1.1158337251184439E-2</v>
      </c>
      <c r="S14" s="274">
        <f>'Norm. uspesnost-T'!R10</f>
        <v>9.9668041923003034E-3</v>
      </c>
      <c r="T14" s="273">
        <f>'Norm. uspesnost-T'!S10</f>
        <v>2.7333908227038593E-2</v>
      </c>
      <c r="U14" s="274">
        <f>'Norm. uspesnost-T'!T10</f>
        <v>9.3996550238652516E-3</v>
      </c>
      <c r="V14" s="273">
        <f>'Norm. uspesnost-T'!U10</f>
        <v>1.4348654118725665E-2</v>
      </c>
      <c r="W14" s="274">
        <f>'Norm. uspesnost-T'!V10</f>
        <v>2.6160658665592081E-2</v>
      </c>
      <c r="X14" s="273">
        <f>'Norm. uspesnost-T'!W10</f>
        <v>1.1407114183702476E-2</v>
      </c>
      <c r="Y14" s="274">
        <f>'Norm. uspesnost-T'!X10</f>
        <v>2.4879468202773054E-2</v>
      </c>
      <c r="Z14" s="273">
        <f>'Norm. uspesnost-T'!Y10</f>
        <v>1.3103004923361854E-2</v>
      </c>
      <c r="AA14" s="274">
        <f>'Norm. uspesnost-T'!Z10</f>
        <v>9.8946289345701512E-3</v>
      </c>
      <c r="AB14" s="273">
        <f>'Norm. uspesnost-T'!AA10</f>
        <v>2.9852037568637461E-2</v>
      </c>
      <c r="AC14" s="274">
        <f>'Norm. uspesnost-T'!AB10</f>
        <v>1.2949645604307114E-2</v>
      </c>
      <c r="AD14" s="273">
        <f>'Norm. uspesnost-T'!AC10</f>
        <v>3.4535075767288009E-2</v>
      </c>
      <c r="AE14" s="274">
        <f>'Norm. uspesnost-T'!AD10</f>
        <v>8.8945060070621806E-3</v>
      </c>
      <c r="AF14" s="273">
        <f>'Norm. uspesnost-T'!AE10</f>
        <v>7.8759227595581582E-3</v>
      </c>
      <c r="AG14" s="274">
        <f>'Norm. uspesnost-T'!AF10</f>
        <v>7.705616874339339E-3</v>
      </c>
      <c r="AH14" s="273">
        <f>'Norm. uspesnost-T'!AG10</f>
        <v>9.0314898818285062E-3</v>
      </c>
      <c r="AI14" s="274">
        <f>'Norm. uspesnost-T'!AH10</f>
        <v>1.3127861096937227E-2</v>
      </c>
      <c r="AJ14" s="273">
        <f>'Norm. uspesnost-T'!AI10</f>
        <v>7.7702159905097632E-3</v>
      </c>
      <c r="AK14" s="274">
        <f>'Norm. uspesnost-T'!AJ10</f>
        <v>9.9976484563286498E-3</v>
      </c>
      <c r="AL14" s="273">
        <f>'Norm. uspesnost-T'!AK10</f>
        <v>1.1745540433916393E-2</v>
      </c>
      <c r="AM14" s="274">
        <f>'Norm. uspesnost-T'!AL10</f>
        <v>9.1877824611492284E-3</v>
      </c>
      <c r="AN14" s="273">
        <f>'Norm. uspesnost-T'!AM10</f>
        <v>9.7249100451414095E-3</v>
      </c>
      <c r="AO14" s="274">
        <f>'Norm. uspesnost-T'!AN10</f>
        <v>9.7442613211731009E-3</v>
      </c>
      <c r="AP14" s="273">
        <f>'Norm. uspesnost-T'!AO10</f>
        <v>4.254841529093039E-3</v>
      </c>
      <c r="AQ14" s="274">
        <f>'Norm. uspesnost-T'!AP10</f>
        <v>8.2043526018816641E-3</v>
      </c>
      <c r="AR14" s="273">
        <f>'Norm. uspesnost-T'!AQ10</f>
        <v>8.7980875205471085E-3</v>
      </c>
      <c r="AS14" s="274">
        <f>'Norm. uspesnost-T'!AR10</f>
        <v>1.3296370538641657E-2</v>
      </c>
      <c r="AT14" s="273">
        <f>'Norm. uspesnost-T'!AS10</f>
        <v>8.2166512425333287E-3</v>
      </c>
      <c r="AU14" s="274">
        <f>'Norm. uspesnost-T'!AT10</f>
        <v>5.7625358357730905E-3</v>
      </c>
      <c r="AV14" s="273">
        <f>'Norm. uspesnost-T'!AU10</f>
        <v>9.3893698680032056E-3</v>
      </c>
      <c r="AW14" s="274">
        <f>'Norm. uspesnost-T'!AV10</f>
        <v>8.7840385182752761E-3</v>
      </c>
      <c r="AX14" s="273">
        <f>'Norm. uspesnost-T'!AW10</f>
        <v>8.9215289803983768E-3</v>
      </c>
      <c r="AY14" s="274">
        <f>'Norm. uspesnost-T'!AX10</f>
        <v>1.0097238241224604E-2</v>
      </c>
      <c r="AZ14" s="273">
        <f>'Norm. uspesnost-T'!AY10</f>
        <v>6.3757595126071598E-3</v>
      </c>
      <c r="BA14" s="274">
        <f>'Norm. uspesnost-T'!AZ10</f>
        <v>1.6585238594492523E-2</v>
      </c>
      <c r="BB14" s="273">
        <f>'Norm. uspesnost-T'!BA10</f>
        <v>1.2989314431933848E-2</v>
      </c>
    </row>
    <row r="15" spans="1:54" ht="14.25" customHeight="1" x14ac:dyDescent="0.2">
      <c r="A15" s="14">
        <v>10</v>
      </c>
      <c r="B15" s="275" t="s">
        <v>127</v>
      </c>
      <c r="C15" s="276" t="s">
        <v>126</v>
      </c>
      <c r="D15" s="277">
        <f>'Norm. uspesnost-T'!C14</f>
        <v>0</v>
      </c>
      <c r="E15" s="278">
        <f>'Norm. uspesnost-T'!D14</f>
        <v>0</v>
      </c>
      <c r="F15" s="277">
        <f>'Norm. uspesnost-T'!E14</f>
        <v>1.9658415164212429E-3</v>
      </c>
      <c r="G15" s="278">
        <f>'Norm. uspesnost-T'!F14</f>
        <v>1.1787129932773375E-2</v>
      </c>
      <c r="H15" s="277">
        <f>'Norm. uspesnost-T'!G14</f>
        <v>0</v>
      </c>
      <c r="I15" s="278">
        <f>'Norm. uspesnost-T'!H14</f>
        <v>1.2445237930938088E-2</v>
      </c>
      <c r="J15" s="277">
        <f>'Norm. uspesnost-T'!I14</f>
        <v>1.0553938311711879E-2</v>
      </c>
      <c r="K15" s="278">
        <f>'Norm. uspesnost-T'!J14</f>
        <v>0</v>
      </c>
      <c r="L15" s="277">
        <f>'Norm. uspesnost-T'!K14</f>
        <v>1.7241279258759575E-3</v>
      </c>
      <c r="M15" s="278">
        <f>'Norm. uspesnost-T'!L14</f>
        <v>0</v>
      </c>
      <c r="N15" s="277">
        <f>'Norm. uspesnost-T'!M14</f>
        <v>1.1706730944635056E-2</v>
      </c>
      <c r="O15" s="278">
        <f>'Norm. uspesnost-T'!N14</f>
        <v>9.5335224136564693E-3</v>
      </c>
      <c r="P15" s="277">
        <f>'Norm. uspesnost-T'!O14</f>
        <v>1.3490770172741173E-2</v>
      </c>
      <c r="Q15" s="278">
        <f>'Norm. uspesnost-T'!P14</f>
        <v>0</v>
      </c>
      <c r="R15" s="277">
        <f>'Norm. uspesnost-T'!Q14</f>
        <v>0</v>
      </c>
      <c r="S15" s="278">
        <f>'Norm. uspesnost-T'!R14</f>
        <v>0</v>
      </c>
      <c r="T15" s="277">
        <f>'Norm. uspesnost-T'!S14</f>
        <v>0</v>
      </c>
      <c r="U15" s="278">
        <f>'Norm. uspesnost-T'!T14</f>
        <v>0</v>
      </c>
      <c r="V15" s="277">
        <f>'Norm. uspesnost-T'!U14</f>
        <v>0</v>
      </c>
      <c r="W15" s="278">
        <f>'Norm. uspesnost-T'!V14</f>
        <v>0</v>
      </c>
      <c r="X15" s="277">
        <f>'Norm. uspesnost-T'!W14</f>
        <v>0</v>
      </c>
      <c r="Y15" s="278">
        <f>'Norm. uspesnost-T'!X14</f>
        <v>3.5027704610566166E-3</v>
      </c>
      <c r="Z15" s="277">
        <f>'Norm. uspesnost-T'!Y14</f>
        <v>0</v>
      </c>
      <c r="AA15" s="278">
        <f>'Norm. uspesnost-T'!Z14</f>
        <v>5.4351645693945178E-3</v>
      </c>
      <c r="AB15" s="277">
        <f>'Norm. uspesnost-T'!AA14</f>
        <v>0</v>
      </c>
      <c r="AC15" s="278">
        <f>'Norm. uspesnost-T'!AB14</f>
        <v>4.0109969639696022E-3</v>
      </c>
      <c r="AD15" s="277">
        <f>'Norm. uspesnost-T'!AC14</f>
        <v>0</v>
      </c>
      <c r="AE15" s="278">
        <f>'Norm. uspesnost-T'!AD14</f>
        <v>8.2251940223492491E-3</v>
      </c>
      <c r="AF15" s="277">
        <f>'Norm. uspesnost-T'!AE14</f>
        <v>9.4047931578917689E-3</v>
      </c>
      <c r="AG15" s="278">
        <f>'Norm. uspesnost-T'!AF14</f>
        <v>0</v>
      </c>
      <c r="AH15" s="277">
        <f>'Norm. uspesnost-T'!AG14</f>
        <v>0</v>
      </c>
      <c r="AI15" s="278">
        <f>'Norm. uspesnost-T'!AH14</f>
        <v>0</v>
      </c>
      <c r="AJ15" s="277">
        <f>'Norm. uspesnost-T'!AI14</f>
        <v>2.1134183112808416E-2</v>
      </c>
      <c r="AK15" s="278">
        <f>'Norm. uspesnost-T'!AJ14</f>
        <v>3.9715164428634327E-2</v>
      </c>
      <c r="AL15" s="277">
        <f>'Norm. uspesnost-T'!AK14</f>
        <v>0</v>
      </c>
      <c r="AM15" s="278">
        <f>'Norm. uspesnost-T'!AL14</f>
        <v>7.5792305580263024E-3</v>
      </c>
      <c r="AN15" s="277">
        <f>'Norm. uspesnost-T'!AM14</f>
        <v>0</v>
      </c>
      <c r="AO15" s="278">
        <f>'Norm. uspesnost-T'!AN14</f>
        <v>1.0215558022834144E-2</v>
      </c>
      <c r="AP15" s="277">
        <f>'Norm. uspesnost-T'!AO14</f>
        <v>7.9170634388985531E-3</v>
      </c>
      <c r="AQ15" s="278">
        <f>'Norm. uspesnost-T'!AP14</f>
        <v>6.9745690143803146E-3</v>
      </c>
      <c r="AR15" s="277">
        <f>'Norm. uspesnost-T'!AQ14</f>
        <v>2.6291652591666929E-2</v>
      </c>
      <c r="AS15" s="278">
        <f>'Norm. uspesnost-T'!AR14</f>
        <v>1.4293943533140544E-2</v>
      </c>
      <c r="AT15" s="277">
        <f>'Norm. uspesnost-T'!AS14</f>
        <v>1.1601153504410026E-3</v>
      </c>
      <c r="AU15" s="278">
        <f>'Norm. uspesnost-T'!AT14</f>
        <v>3.7293060454697256E-3</v>
      </c>
      <c r="AV15" s="277">
        <f>'Norm. uspesnost-T'!AU14</f>
        <v>0</v>
      </c>
      <c r="AW15" s="278">
        <f>'Norm. uspesnost-T'!AV14</f>
        <v>0</v>
      </c>
      <c r="AX15" s="277">
        <f>'Norm. uspesnost-T'!AW14</f>
        <v>9.4608767410821297E-3</v>
      </c>
      <c r="AY15" s="278">
        <f>'Norm. uspesnost-T'!AX14</f>
        <v>1.8625390707068257E-2</v>
      </c>
      <c r="AZ15" s="277">
        <f>'Norm. uspesnost-T'!AY14</f>
        <v>1.3313166467117128E-2</v>
      </c>
      <c r="BA15" s="278">
        <f>'Norm. uspesnost-T'!AZ14</f>
        <v>0</v>
      </c>
      <c r="BB15" s="277">
        <f>'Norm. uspesnost-T'!BA14</f>
        <v>1.027488492335696E-2</v>
      </c>
    </row>
    <row r="16" spans="1:54" ht="14.25" customHeight="1" x14ac:dyDescent="0.2">
      <c r="A16" s="14">
        <v>11</v>
      </c>
      <c r="B16" s="271" t="s">
        <v>131</v>
      </c>
      <c r="C16" s="272" t="s">
        <v>130</v>
      </c>
      <c r="D16" s="273">
        <f>'Norm. uspesnost-T'!C15</f>
        <v>4.2407823389514751E-2</v>
      </c>
      <c r="E16" s="274">
        <f>'Norm. uspesnost-T'!D15</f>
        <v>1.1738884291370174E-2</v>
      </c>
      <c r="F16" s="273">
        <f>'Norm. uspesnost-T'!E15</f>
        <v>1.6808900319577103E-2</v>
      </c>
      <c r="G16" s="274">
        <f>'Norm. uspesnost-T'!F15</f>
        <v>1.3370898830588498E-2</v>
      </c>
      <c r="H16" s="273">
        <f>'Norm. uspesnost-T'!G15</f>
        <v>1.0291088021215172E-2</v>
      </c>
      <c r="I16" s="274">
        <f>'Norm. uspesnost-T'!H15</f>
        <v>7.9855175051121632E-3</v>
      </c>
      <c r="J16" s="273">
        <f>'Norm. uspesnost-T'!I15</f>
        <v>9.2712377098481194E-3</v>
      </c>
      <c r="K16" s="274">
        <f>'Norm. uspesnost-T'!J15</f>
        <v>1.2115825490103533E-2</v>
      </c>
      <c r="L16" s="273">
        <f>'Norm. uspesnost-T'!K15</f>
        <v>2.1009833091143845E-2</v>
      </c>
      <c r="M16" s="274">
        <f>'Norm. uspesnost-T'!L15</f>
        <v>3.7707673449736004E-3</v>
      </c>
      <c r="N16" s="273">
        <f>'Norm. uspesnost-T'!M15</f>
        <v>7.6342952902889068E-3</v>
      </c>
      <c r="O16" s="274">
        <f>'Norm. uspesnost-T'!N15</f>
        <v>9.2868854006317968E-3</v>
      </c>
      <c r="P16" s="273">
        <f>'Norm. uspesnost-T'!O15</f>
        <v>4.4545411854481241E-3</v>
      </c>
      <c r="Q16" s="274">
        <f>'Norm. uspesnost-T'!P15</f>
        <v>1.4917961230654477E-2</v>
      </c>
      <c r="R16" s="273">
        <f>'Norm. uspesnost-T'!Q15</f>
        <v>9.8400493383769532E-3</v>
      </c>
      <c r="S16" s="274">
        <f>'Norm. uspesnost-T'!R15</f>
        <v>2.5607491777325715E-3</v>
      </c>
      <c r="T16" s="273">
        <f>'Norm. uspesnost-T'!S15</f>
        <v>6.5595354452613729E-3</v>
      </c>
      <c r="U16" s="274">
        <f>'Norm. uspesnost-T'!T15</f>
        <v>2.9087833581629721E-2</v>
      </c>
      <c r="V16" s="273">
        <f>'Norm. uspesnost-T'!U15</f>
        <v>2.9854627062189502E-2</v>
      </c>
      <c r="W16" s="274">
        <f>'Norm. uspesnost-T'!V15</f>
        <v>0</v>
      </c>
      <c r="X16" s="273">
        <f>'Norm. uspesnost-T'!W15</f>
        <v>1.9453687631541889E-2</v>
      </c>
      <c r="Y16" s="274">
        <f>'Norm. uspesnost-T'!X15</f>
        <v>6.6522930560302135E-3</v>
      </c>
      <c r="Z16" s="273">
        <f>'Norm. uspesnost-T'!Y15</f>
        <v>1.2673387520186432E-2</v>
      </c>
      <c r="AA16" s="274">
        <f>'Norm. uspesnost-T'!Z15</f>
        <v>4.7961942593775448E-3</v>
      </c>
      <c r="AB16" s="273">
        <f>'Norm. uspesnost-T'!AA15</f>
        <v>0</v>
      </c>
      <c r="AC16" s="274">
        <f>'Norm. uspesnost-T'!AB15</f>
        <v>1.1943773825525941E-2</v>
      </c>
      <c r="AD16" s="273">
        <f>'Norm. uspesnost-T'!AC15</f>
        <v>0</v>
      </c>
      <c r="AE16" s="274">
        <f>'Norm. uspesnost-T'!AD15</f>
        <v>6.795137915449773E-3</v>
      </c>
      <c r="AF16" s="273">
        <f>'Norm. uspesnost-T'!AE15</f>
        <v>0</v>
      </c>
      <c r="AG16" s="274">
        <f>'Norm. uspesnost-T'!AF15</f>
        <v>8.4143386572835006E-3</v>
      </c>
      <c r="AH16" s="273">
        <f>'Norm. uspesnost-T'!AG15</f>
        <v>7.8929659402412963E-3</v>
      </c>
      <c r="AI16" s="274">
        <f>'Norm. uspesnost-T'!AH15</f>
        <v>9.312587933655362E-3</v>
      </c>
      <c r="AJ16" s="273">
        <f>'Norm. uspesnost-T'!AI15</f>
        <v>8.1843075474445567E-3</v>
      </c>
      <c r="AK16" s="274">
        <f>'Norm. uspesnost-T'!AJ15</f>
        <v>1.283374125758629E-2</v>
      </c>
      <c r="AL16" s="273">
        <f>'Norm. uspesnost-T'!AK15</f>
        <v>6.5110163480606121E-3</v>
      </c>
      <c r="AM16" s="274">
        <f>'Norm. uspesnost-T'!AL15</f>
        <v>1.1077406518463728E-2</v>
      </c>
      <c r="AN16" s="273">
        <f>'Norm. uspesnost-T'!AM15</f>
        <v>1.2313239100120337E-2</v>
      </c>
      <c r="AO16" s="274">
        <f>'Norm. uspesnost-T'!AN15</f>
        <v>9.52489040059268E-3</v>
      </c>
      <c r="AP16" s="273">
        <f>'Norm. uspesnost-T'!AO15</f>
        <v>0</v>
      </c>
      <c r="AQ16" s="274">
        <f>'Norm. uspesnost-T'!AP15</f>
        <v>3.8894233762201383E-3</v>
      </c>
      <c r="AR16" s="273">
        <f>'Norm. uspesnost-T'!AQ15</f>
        <v>0</v>
      </c>
      <c r="AS16" s="274">
        <f>'Norm. uspesnost-T'!AR15</f>
        <v>8.3480904731575035E-3</v>
      </c>
      <c r="AT16" s="273">
        <f>'Norm. uspesnost-T'!AS15</f>
        <v>2.2811491949312462E-2</v>
      </c>
      <c r="AU16" s="274">
        <f>'Norm. uspesnost-T'!AT15</f>
        <v>5.3961715262215489E-3</v>
      </c>
      <c r="AV16" s="273">
        <f>'Norm. uspesnost-T'!AU15</f>
        <v>0</v>
      </c>
      <c r="AW16" s="274">
        <f>'Norm. uspesnost-T'!AV15</f>
        <v>7.8294675089840993E-3</v>
      </c>
      <c r="AX16" s="273">
        <f>'Norm. uspesnost-T'!AW15</f>
        <v>1.0969206699340501E-2</v>
      </c>
      <c r="AY16" s="274">
        <f>'Norm. uspesnost-T'!AX15</f>
        <v>7.8054078366609899E-3</v>
      </c>
      <c r="AZ16" s="273">
        <f>'Norm. uspesnost-T'!AY15</f>
        <v>4.868064395570108E-3</v>
      </c>
      <c r="BA16" s="274">
        <f>'Norm. uspesnost-T'!AZ15</f>
        <v>1.8196243194258614E-2</v>
      </c>
      <c r="BB16" s="273">
        <f>'Norm. uspesnost-T'!BA15</f>
        <v>5.6175353916077817E-3</v>
      </c>
    </row>
    <row r="17" spans="1:54" ht="14.25" customHeight="1" x14ac:dyDescent="0.25">
      <c r="A17" s="21">
        <v>12</v>
      </c>
      <c r="B17" s="275" t="s">
        <v>135</v>
      </c>
      <c r="C17" s="276" t="s">
        <v>134</v>
      </c>
      <c r="D17" s="277">
        <f>'Norm. uspesnost-T'!C17</f>
        <v>0</v>
      </c>
      <c r="E17" s="278">
        <f>'Norm. uspesnost-T'!D17</f>
        <v>2.3147967330227571E-3</v>
      </c>
      <c r="F17" s="277">
        <f>'Norm. uspesnost-T'!E17</f>
        <v>7.2914120149776629E-3</v>
      </c>
      <c r="G17" s="278">
        <f>'Norm. uspesnost-T'!F17</f>
        <v>8.6264713553049557E-3</v>
      </c>
      <c r="H17" s="277">
        <f>'Norm. uspesnost-T'!G17</f>
        <v>7.5067633568751116E-3</v>
      </c>
      <c r="I17" s="278">
        <f>'Norm. uspesnost-T'!H17</f>
        <v>3.5004884768386111E-3</v>
      </c>
      <c r="J17" s="277">
        <f>'Norm. uspesnost-T'!I17</f>
        <v>1.0422938279650228E-2</v>
      </c>
      <c r="K17" s="278">
        <f>'Norm. uspesnost-T'!J17</f>
        <v>0</v>
      </c>
      <c r="L17" s="277">
        <f>'Norm. uspesnost-T'!K17</f>
        <v>9.6413719977487301E-3</v>
      </c>
      <c r="M17" s="278">
        <f>'Norm. uspesnost-T'!L17</f>
        <v>0</v>
      </c>
      <c r="N17" s="277">
        <f>'Norm. uspesnost-T'!M17</f>
        <v>0</v>
      </c>
      <c r="O17" s="278">
        <f>'Norm. uspesnost-T'!N17</f>
        <v>0</v>
      </c>
      <c r="P17" s="277">
        <f>'Norm. uspesnost-T'!O17</f>
        <v>5.7729722392775408E-3</v>
      </c>
      <c r="Q17" s="278">
        <f>'Norm. uspesnost-T'!P17</f>
        <v>0</v>
      </c>
      <c r="R17" s="277">
        <f>'Norm. uspesnost-T'!Q17</f>
        <v>9.2055824985380463E-3</v>
      </c>
      <c r="S17" s="278">
        <f>'Norm. uspesnost-T'!R17</f>
        <v>8.0970211238540722E-3</v>
      </c>
      <c r="T17" s="277">
        <f>'Norm. uspesnost-T'!S17</f>
        <v>0</v>
      </c>
      <c r="U17" s="278">
        <f>'Norm. uspesnost-T'!T17</f>
        <v>0</v>
      </c>
      <c r="V17" s="277">
        <f>'Norm. uspesnost-T'!U17</f>
        <v>5.0550548025634565E-3</v>
      </c>
      <c r="W17" s="278">
        <f>'Norm. uspesnost-T'!V17</f>
        <v>0</v>
      </c>
      <c r="X17" s="277">
        <f>'Norm. uspesnost-T'!W17</f>
        <v>1.5329695474780133E-2</v>
      </c>
      <c r="Y17" s="278">
        <f>'Norm. uspesnost-T'!X17</f>
        <v>3.4422872779747778E-3</v>
      </c>
      <c r="Z17" s="277">
        <f>'Norm. uspesnost-T'!Y17</f>
        <v>0</v>
      </c>
      <c r="AA17" s="278">
        <f>'Norm. uspesnost-T'!Z17</f>
        <v>1.7617011151622019E-2</v>
      </c>
      <c r="AB17" s="277">
        <f>'Norm. uspesnost-T'!AA17</f>
        <v>0</v>
      </c>
      <c r="AC17" s="278">
        <f>'Norm. uspesnost-T'!AB17</f>
        <v>1.3114231957080894E-2</v>
      </c>
      <c r="AD17" s="277">
        <f>'Norm. uspesnost-T'!AC17</f>
        <v>0</v>
      </c>
      <c r="AE17" s="278">
        <f>'Norm. uspesnost-T'!AD17</f>
        <v>0</v>
      </c>
      <c r="AF17" s="277">
        <f>'Norm. uspesnost-T'!AE17</f>
        <v>3.9399843724689229E-2</v>
      </c>
      <c r="AG17" s="278">
        <f>'Norm. uspesnost-T'!AF17</f>
        <v>1.3088515468233195E-2</v>
      </c>
      <c r="AH17" s="277">
        <f>'Norm. uspesnost-T'!AG17</f>
        <v>0</v>
      </c>
      <c r="AI17" s="278">
        <f>'Norm. uspesnost-T'!AH17</f>
        <v>5.4871928234627868E-3</v>
      </c>
      <c r="AJ17" s="277">
        <f>'Norm. uspesnost-T'!AI17</f>
        <v>2.1886150531321619E-2</v>
      </c>
      <c r="AK17" s="278">
        <f>'Norm. uspesnost-T'!AJ17</f>
        <v>9.7164453900610882E-3</v>
      </c>
      <c r="AL17" s="277">
        <f>'Norm. uspesnost-T'!AK17</f>
        <v>6.4102698061875522E-3</v>
      </c>
      <c r="AM17" s="278">
        <f>'Norm. uspesnost-T'!AL17</f>
        <v>1.0147223511203337E-2</v>
      </c>
      <c r="AN17" s="277">
        <f>'Norm. uspesnost-T'!AM17</f>
        <v>0</v>
      </c>
      <c r="AO17" s="278">
        <f>'Norm. uspesnost-T'!AN17</f>
        <v>1.1269898064852919E-2</v>
      </c>
      <c r="AP17" s="277">
        <f>'Norm. uspesnost-T'!AO17</f>
        <v>1.6041027964527627E-2</v>
      </c>
      <c r="AQ17" s="278">
        <f>'Norm. uspesnost-T'!AP17</f>
        <v>1.6897775092194336E-2</v>
      </c>
      <c r="AR17" s="277">
        <f>'Norm. uspesnost-T'!AQ17</f>
        <v>6.2238471002808819E-3</v>
      </c>
      <c r="AS17" s="278">
        <f>'Norm. uspesnost-T'!AR17</f>
        <v>1.1376388731191333E-2</v>
      </c>
      <c r="AT17" s="277">
        <f>'Norm. uspesnost-T'!AS17</f>
        <v>7.7189582979174257E-3</v>
      </c>
      <c r="AU17" s="278">
        <f>'Norm. uspesnost-T'!AT17</f>
        <v>8.2725923007032718E-3</v>
      </c>
      <c r="AV17" s="277">
        <f>'Norm. uspesnost-T'!AU17</f>
        <v>6.0869279739104946E-3</v>
      </c>
      <c r="AW17" s="278">
        <f>'Norm. uspesnost-T'!AV17</f>
        <v>3.1939567656319862E-3</v>
      </c>
      <c r="AX17" s="277">
        <f>'Norm. uspesnost-T'!AW17</f>
        <v>1.6052885142946782E-2</v>
      </c>
      <c r="AY17" s="278">
        <f>'Norm. uspesnost-T'!AX17</f>
        <v>8.3428416114193441E-3</v>
      </c>
      <c r="AZ17" s="277">
        <f>'Norm. uspesnost-T'!AY17</f>
        <v>8.8712678826243507E-3</v>
      </c>
      <c r="BA17" s="278">
        <f>'Norm. uspesnost-T'!AZ17</f>
        <v>0</v>
      </c>
      <c r="BB17" s="277">
        <f>'Norm. uspesnost-T'!BA17</f>
        <v>4.2975715574443771E-3</v>
      </c>
    </row>
    <row r="18" spans="1:54" ht="14.25" customHeight="1" x14ac:dyDescent="0.2">
      <c r="A18" s="14">
        <v>13</v>
      </c>
      <c r="B18" s="271" t="s">
        <v>240</v>
      </c>
      <c r="C18" s="272" t="s">
        <v>239</v>
      </c>
      <c r="D18" s="273"/>
      <c r="E18" s="274"/>
      <c r="F18" s="273"/>
      <c r="G18" s="274"/>
      <c r="H18" s="273"/>
      <c r="I18" s="274"/>
      <c r="J18" s="273"/>
      <c r="K18" s="274"/>
      <c r="L18" s="273"/>
      <c r="M18" s="274"/>
      <c r="N18" s="273"/>
      <c r="O18" s="274"/>
      <c r="P18" s="273"/>
      <c r="Q18" s="274"/>
      <c r="R18" s="273"/>
      <c r="S18" s="274"/>
      <c r="T18" s="273"/>
      <c r="U18" s="274"/>
      <c r="V18" s="273"/>
      <c r="W18" s="274"/>
      <c r="X18" s="273"/>
      <c r="Y18" s="274"/>
      <c r="Z18" s="273"/>
      <c r="AA18" s="274"/>
      <c r="AB18" s="273"/>
      <c r="AC18" s="274"/>
      <c r="AD18" s="273"/>
      <c r="AE18" s="274"/>
      <c r="AF18" s="273"/>
      <c r="AG18" s="274"/>
      <c r="AH18" s="273"/>
      <c r="AI18" s="274"/>
      <c r="AJ18" s="273"/>
      <c r="AK18" s="274"/>
      <c r="AL18" s="273"/>
      <c r="AM18" s="274"/>
      <c r="AN18" s="273"/>
      <c r="AO18" s="274"/>
      <c r="AP18" s="273"/>
      <c r="AQ18" s="274"/>
      <c r="AR18" s="273"/>
      <c r="AS18" s="274"/>
      <c r="AT18" s="273"/>
      <c r="AU18" s="274"/>
      <c r="AV18" s="273"/>
      <c r="AW18" s="274"/>
      <c r="AX18" s="273"/>
      <c r="AY18" s="274"/>
      <c r="AZ18" s="273"/>
      <c r="BA18" s="274"/>
      <c r="BB18" s="273"/>
    </row>
    <row r="19" spans="1:54" ht="14.25" customHeight="1" x14ac:dyDescent="0.2">
      <c r="A19" s="14">
        <v>14</v>
      </c>
      <c r="B19" s="275" t="s">
        <v>183</v>
      </c>
      <c r="C19" s="276" t="s">
        <v>182</v>
      </c>
      <c r="D19" s="277">
        <f>'Norm. uspesnost-T'!C19</f>
        <v>0</v>
      </c>
      <c r="E19" s="278">
        <f>'Norm. uspesnost-T'!D19</f>
        <v>1.6976861705710802E-2</v>
      </c>
      <c r="F19" s="277">
        <f>'Norm. uspesnost-T'!E19</f>
        <v>7.1855594077756615E-3</v>
      </c>
      <c r="G19" s="278">
        <f>'Norm. uspesnost-T'!F19</f>
        <v>1.5441725614558983E-2</v>
      </c>
      <c r="H19" s="277">
        <f>'Norm. uspesnost-T'!G19</f>
        <v>1.3876287548248507E-2</v>
      </c>
      <c r="I19" s="278">
        <f>'Norm. uspesnost-T'!H19</f>
        <v>8.4364778745218937E-3</v>
      </c>
      <c r="J19" s="277">
        <f>'Norm. uspesnost-T'!I19</f>
        <v>6.2660369370336937E-3</v>
      </c>
      <c r="K19" s="278">
        <f>'Norm. uspesnost-T'!J19</f>
        <v>1.5983227977723939E-2</v>
      </c>
      <c r="L19" s="277">
        <f>'Norm. uspesnost-T'!K19</f>
        <v>9.4173031447498806E-3</v>
      </c>
      <c r="M19" s="278">
        <f>'Norm. uspesnost-T'!L19</f>
        <v>8.8307787021368513E-3</v>
      </c>
      <c r="N19" s="277">
        <f>'Norm. uspesnost-T'!M19</f>
        <v>1.4862101275742371E-2</v>
      </c>
      <c r="O19" s="278">
        <f>'Norm. uspesnost-T'!N19</f>
        <v>6.952540855624998E-3</v>
      </c>
      <c r="P19" s="277">
        <f>'Norm. uspesnost-T'!O19</f>
        <v>2.170923785183303E-2</v>
      </c>
      <c r="Q19" s="278">
        <f>'Norm. uspesnost-T'!P19</f>
        <v>7.957594694052491E-3</v>
      </c>
      <c r="R19" s="277">
        <f>'Norm. uspesnost-T'!Q19</f>
        <v>6.9390417831787518E-3</v>
      </c>
      <c r="S19" s="278">
        <f>'Norm. uspesnost-T'!R19</f>
        <v>3.2508065134999888E-3</v>
      </c>
      <c r="T19" s="277">
        <f>'Norm. uspesnost-T'!S19</f>
        <v>4.5013036687176168E-3</v>
      </c>
      <c r="U19" s="278">
        <f>'Norm. uspesnost-T'!T19</f>
        <v>5.1681350321873222E-3</v>
      </c>
      <c r="V19" s="277">
        <f>'Norm. uspesnost-T'!U19</f>
        <v>0</v>
      </c>
      <c r="W19" s="278">
        <f>'Norm. uspesnost-T'!V19</f>
        <v>0</v>
      </c>
      <c r="X19" s="277">
        <f>'Norm. uspesnost-T'!W19</f>
        <v>1.0520863481115529E-2</v>
      </c>
      <c r="Y19" s="278">
        <f>'Norm. uspesnost-T'!X19</f>
        <v>7.1362324349305804E-3</v>
      </c>
      <c r="Z19" s="277">
        <f>'Norm. uspesnost-T'!Y19</f>
        <v>0</v>
      </c>
      <c r="AA19" s="278">
        <f>'Norm. uspesnost-T'!Z19</f>
        <v>9.023877800020768E-3</v>
      </c>
      <c r="AB19" s="277">
        <f>'Norm. uspesnost-T'!AA19</f>
        <v>0</v>
      </c>
      <c r="AC19" s="278">
        <f>'Norm. uspesnost-T'!AB19</f>
        <v>0</v>
      </c>
      <c r="AD19" s="277">
        <f>'Norm. uspesnost-T'!AC19</f>
        <v>0</v>
      </c>
      <c r="AE19" s="278">
        <f>'Norm. uspesnost-T'!AD19</f>
        <v>7.1773491964497475E-3</v>
      </c>
      <c r="AF19" s="277">
        <f>'Norm. uspesnost-T'!AE19</f>
        <v>8.3467121047278749E-3</v>
      </c>
      <c r="AG19" s="278">
        <f>'Norm. uspesnost-T'!AF19</f>
        <v>2.0998088213050471E-2</v>
      </c>
      <c r="AH19" s="277">
        <f>'Norm. uspesnost-T'!AG19</f>
        <v>1.1611825093897184E-2</v>
      </c>
      <c r="AI19" s="278">
        <f>'Norm. uspesnost-T'!AH19</f>
        <v>3.5834453741028878E-3</v>
      </c>
      <c r="AJ19" s="277">
        <f>'Norm. uspesnost-T'!AI19</f>
        <v>7.0852978602127812E-3</v>
      </c>
      <c r="AK19" s="278">
        <f>'Norm. uspesnost-T'!AJ19</f>
        <v>8.9779019419189612E-3</v>
      </c>
      <c r="AL19" s="277">
        <f>'Norm. uspesnost-T'!AK19</f>
        <v>4.9671322480258715E-3</v>
      </c>
      <c r="AM19" s="278">
        <f>'Norm. uspesnost-T'!AL19</f>
        <v>6.4403782451115379E-3</v>
      </c>
      <c r="AN19" s="277">
        <f>'Norm. uspesnost-T'!AM19</f>
        <v>6.0632542496022058E-3</v>
      </c>
      <c r="AO19" s="278">
        <f>'Norm. uspesnost-T'!AN19</f>
        <v>9.0637187518943178E-3</v>
      </c>
      <c r="AP19" s="277">
        <f>'Norm. uspesnost-T'!AO19</f>
        <v>0</v>
      </c>
      <c r="AQ19" s="278">
        <f>'Norm. uspesnost-T'!AP19</f>
        <v>4.410730333126652E-3</v>
      </c>
      <c r="AR19" s="277">
        <f>'Norm. uspesnost-T'!AQ19</f>
        <v>1.5047096359800166E-2</v>
      </c>
      <c r="AS19" s="278">
        <f>'Norm. uspesnost-T'!AR19</f>
        <v>1.7611174184974061E-2</v>
      </c>
      <c r="AT19" s="277">
        <f>'Norm. uspesnost-T'!AS19</f>
        <v>4.2877758614161239E-3</v>
      </c>
      <c r="AU19" s="278">
        <f>'Norm. uspesnost-T'!AT19</f>
        <v>4.6022546205773457E-3</v>
      </c>
      <c r="AV19" s="277">
        <f>'Norm. uspesnost-T'!AU19</f>
        <v>2.520802295649883E-3</v>
      </c>
      <c r="AW19" s="278">
        <f>'Norm. uspesnost-T'!AV19</f>
        <v>8.2487084199068805E-3</v>
      </c>
      <c r="AX19" s="277">
        <f>'Norm. uspesnost-T'!AW19</f>
        <v>1.1252082780846814E-2</v>
      </c>
      <c r="AY19" s="278">
        <f>'Norm. uspesnost-T'!AX19</f>
        <v>6.634319166298688E-3</v>
      </c>
      <c r="AZ19" s="277">
        <f>'Norm. uspesnost-T'!AY19</f>
        <v>1.7920800394390611E-2</v>
      </c>
      <c r="BA19" s="278">
        <f>'Norm. uspesnost-T'!AZ19</f>
        <v>1.9896010469844072E-2</v>
      </c>
      <c r="BB19" s="277">
        <f>'Norm. uspesnost-T'!BA19</f>
        <v>5.8809736311606032E-3</v>
      </c>
    </row>
    <row r="20" spans="1:54" ht="14.25" customHeight="1" x14ac:dyDescent="0.2">
      <c r="A20" s="14">
        <v>15</v>
      </c>
      <c r="B20" s="271" t="s">
        <v>165</v>
      </c>
      <c r="C20" s="272" t="s">
        <v>164</v>
      </c>
      <c r="D20" s="273">
        <f>'Norm. uspesnost-T'!C20</f>
        <v>0</v>
      </c>
      <c r="E20" s="274">
        <f>'Norm. uspesnost-T'!D20</f>
        <v>0</v>
      </c>
      <c r="F20" s="273">
        <f>'Norm. uspesnost-T'!E20</f>
        <v>9.3186581496648435E-3</v>
      </c>
      <c r="G20" s="274">
        <f>'Norm. uspesnost-T'!F20</f>
        <v>7.9430983320711544E-3</v>
      </c>
      <c r="H20" s="273">
        <f>'Norm. uspesnost-T'!G20</f>
        <v>4.8481848022664097E-3</v>
      </c>
      <c r="I20" s="274">
        <f>'Norm. uspesnost-T'!H20</f>
        <v>0</v>
      </c>
      <c r="J20" s="273">
        <f>'Norm. uspesnost-T'!I20</f>
        <v>6.9785911797896442E-3</v>
      </c>
      <c r="K20" s="274">
        <f>'Norm. uspesnost-T'!J20</f>
        <v>0</v>
      </c>
      <c r="L20" s="273">
        <f>'Norm. uspesnost-T'!K20</f>
        <v>2.2951708363257296E-3</v>
      </c>
      <c r="M20" s="274">
        <f>'Norm. uspesnost-T'!L20</f>
        <v>1.5844728219361649E-2</v>
      </c>
      <c r="N20" s="273">
        <f>'Norm. uspesnost-T'!M20</f>
        <v>4.7588704642384932E-3</v>
      </c>
      <c r="O20" s="274">
        <f>'Norm. uspesnost-T'!N20</f>
        <v>1.9788711935804924E-2</v>
      </c>
      <c r="P20" s="273">
        <f>'Norm. uspesnost-T'!O20</f>
        <v>4.7354784563146141E-3</v>
      </c>
      <c r="Q20" s="274">
        <f>'Norm. uspesnost-T'!P20</f>
        <v>6.1884423405935305E-3</v>
      </c>
      <c r="R20" s="273">
        <f>'Norm. uspesnost-T'!Q20</f>
        <v>4.7433935282653961E-3</v>
      </c>
      <c r="S20" s="274">
        <f>'Norm. uspesnost-T'!R20</f>
        <v>0</v>
      </c>
      <c r="T20" s="273">
        <f>'Norm. uspesnost-T'!S20</f>
        <v>5.678495720070861E-3</v>
      </c>
      <c r="U20" s="274">
        <f>'Norm. uspesnost-T'!T20</f>
        <v>0</v>
      </c>
      <c r="V20" s="273">
        <f>'Norm. uspesnost-T'!U20</f>
        <v>7.5384241754317622E-3</v>
      </c>
      <c r="W20" s="274">
        <f>'Norm. uspesnost-T'!V20</f>
        <v>1.0045627359061015E-2</v>
      </c>
      <c r="X20" s="273">
        <f>'Norm. uspesnost-T'!W20</f>
        <v>0</v>
      </c>
      <c r="Y20" s="274">
        <f>'Norm. uspesnost-T'!X20</f>
        <v>7.9000620622539566E-3</v>
      </c>
      <c r="Z20" s="273">
        <f>'Norm. uspesnost-T'!Y20</f>
        <v>8.4632618130960607E-3</v>
      </c>
      <c r="AA20" s="274">
        <f>'Norm. uspesnost-T'!Z20</f>
        <v>7.7306728891672529E-3</v>
      </c>
      <c r="AB20" s="273">
        <f>'Norm. uspesnost-T'!AA20</f>
        <v>0</v>
      </c>
      <c r="AC20" s="274">
        <f>'Norm. uspesnost-T'!AB20</f>
        <v>2.5578534782367986E-2</v>
      </c>
      <c r="AD20" s="273">
        <f>'Norm. uspesnost-T'!AC20</f>
        <v>0</v>
      </c>
      <c r="AE20" s="274">
        <f>'Norm. uspesnost-T'!AD20</f>
        <v>0</v>
      </c>
      <c r="AF20" s="273">
        <f>'Norm. uspesnost-T'!AE20</f>
        <v>2.6829342570427954E-2</v>
      </c>
      <c r="AG20" s="274">
        <f>'Norm. uspesnost-T'!AF20</f>
        <v>0</v>
      </c>
      <c r="AH20" s="273">
        <f>'Norm. uspesnost-T'!AG20</f>
        <v>2.2947789543346464E-3</v>
      </c>
      <c r="AI20" s="274">
        <f>'Norm. uspesnost-T'!AH20</f>
        <v>1.1353792979829037E-2</v>
      </c>
      <c r="AJ20" s="273">
        <f>'Norm. uspesnost-T'!AI20</f>
        <v>7.3801638869107865E-3</v>
      </c>
      <c r="AK20" s="274">
        <f>'Norm. uspesnost-T'!AJ20</f>
        <v>9.1821400621678231E-3</v>
      </c>
      <c r="AL20" s="273">
        <f>'Norm. uspesnost-T'!AK20</f>
        <v>0</v>
      </c>
      <c r="AM20" s="274">
        <f>'Norm. uspesnost-T'!AL20</f>
        <v>4.148782316950028E-3</v>
      </c>
      <c r="AN20" s="273">
        <f>'Norm. uspesnost-T'!AM20</f>
        <v>0</v>
      </c>
      <c r="AO20" s="274">
        <f>'Norm. uspesnost-T'!AN20</f>
        <v>2.2952007010389784E-3</v>
      </c>
      <c r="AP20" s="273">
        <f>'Norm. uspesnost-T'!AO20</f>
        <v>0</v>
      </c>
      <c r="AQ20" s="274">
        <f>'Norm. uspesnost-T'!AP20</f>
        <v>5.9522272793975355E-3</v>
      </c>
      <c r="AR20" s="273">
        <f>'Norm. uspesnost-T'!AQ20</f>
        <v>5.3521142416790395E-3</v>
      </c>
      <c r="AS20" s="274">
        <f>'Norm. uspesnost-T'!AR20</f>
        <v>3.5292017059369847E-3</v>
      </c>
      <c r="AT20" s="273">
        <f>'Norm. uspesnost-T'!AS20</f>
        <v>1.1528008034941944E-2</v>
      </c>
      <c r="AU20" s="274">
        <f>'Norm. uspesnost-T'!AT20</f>
        <v>1.6599259366548737E-2</v>
      </c>
      <c r="AV20" s="273">
        <f>'Norm. uspesnost-T'!AU20</f>
        <v>0</v>
      </c>
      <c r="AW20" s="274">
        <f>'Norm. uspesnost-T'!AV20</f>
        <v>0</v>
      </c>
      <c r="AX20" s="273">
        <f>'Norm. uspesnost-T'!AW20</f>
        <v>6.706925589352407E-3</v>
      </c>
      <c r="AY20" s="274">
        <f>'Norm. uspesnost-T'!AX20</f>
        <v>2.0917729227339595E-2</v>
      </c>
      <c r="AZ20" s="273">
        <f>'Norm. uspesnost-T'!AY20</f>
        <v>3.3483255139258646E-3</v>
      </c>
      <c r="BA20" s="274">
        <f>'Norm. uspesnost-T'!AZ20</f>
        <v>0</v>
      </c>
      <c r="BB20" s="273">
        <f>'Norm. uspesnost-T'!BA20</f>
        <v>6.1481823378355741E-3</v>
      </c>
    </row>
    <row r="21" spans="1:54" ht="14.25" customHeight="1" x14ac:dyDescent="0.2">
      <c r="A21" s="14">
        <v>16</v>
      </c>
      <c r="B21" s="275" t="s">
        <v>79</v>
      </c>
      <c r="C21" s="276" t="s">
        <v>78</v>
      </c>
      <c r="D21" s="277">
        <f>'Norm. uspesnost-T'!C21</f>
        <v>5.0995783594188611E-2</v>
      </c>
      <c r="E21" s="278">
        <f>'Norm. uspesnost-T'!D21</f>
        <v>2.0158706679453759E-2</v>
      </c>
      <c r="F21" s="277">
        <f>'Norm. uspesnost-T'!E21</f>
        <v>9.379534659724742E-3</v>
      </c>
      <c r="G21" s="278">
        <f>'Norm. uspesnost-T'!F21</f>
        <v>1.12956056265857E-2</v>
      </c>
      <c r="H21" s="277">
        <f>'Norm. uspesnost-T'!G21</f>
        <v>1.1436780768105444E-2</v>
      </c>
      <c r="I21" s="278">
        <f>'Norm. uspesnost-T'!H21</f>
        <v>1.7850533544503146E-2</v>
      </c>
      <c r="J21" s="277">
        <f>'Norm. uspesnost-T'!I21</f>
        <v>9.2274624057235681E-3</v>
      </c>
      <c r="K21" s="278">
        <f>'Norm. uspesnost-T'!J21</f>
        <v>1.7393681974839051E-2</v>
      </c>
      <c r="L21" s="277">
        <f>'Norm. uspesnost-T'!K21</f>
        <v>9.6820197708358344E-3</v>
      </c>
      <c r="M21" s="278">
        <f>'Norm. uspesnost-T'!L21</f>
        <v>1.368465399598651E-2</v>
      </c>
      <c r="N21" s="277">
        <f>'Norm. uspesnost-T'!M21</f>
        <v>7.9692136350445145E-3</v>
      </c>
      <c r="O21" s="278">
        <f>'Norm. uspesnost-T'!N21</f>
        <v>1.0061128369768801E-2</v>
      </c>
      <c r="P21" s="277">
        <f>'Norm. uspesnost-T'!O21</f>
        <v>8.3728184936948703E-3</v>
      </c>
      <c r="Q21" s="278">
        <f>'Norm. uspesnost-T'!P21</f>
        <v>1.2590110126832728E-2</v>
      </c>
      <c r="R21" s="277">
        <f>'Norm. uspesnost-T'!Q21</f>
        <v>6.6414800661628269E-3</v>
      </c>
      <c r="S21" s="278">
        <f>'Norm. uspesnost-T'!R21</f>
        <v>1.147291422995071E-2</v>
      </c>
      <c r="T21" s="277">
        <f>'Norm. uspesnost-T'!S21</f>
        <v>1.5409301574803311E-2</v>
      </c>
      <c r="U21" s="278">
        <f>'Norm. uspesnost-T'!T21</f>
        <v>1.4866927741585056E-2</v>
      </c>
      <c r="V21" s="277">
        <f>'Norm. uspesnost-T'!U21</f>
        <v>1.532180632145518E-2</v>
      </c>
      <c r="W21" s="278">
        <f>'Norm. uspesnost-T'!V21</f>
        <v>3.017526246458165E-3</v>
      </c>
      <c r="X21" s="277">
        <f>'Norm. uspesnost-T'!W21</f>
        <v>1.2069084283615654E-2</v>
      </c>
      <c r="Y21" s="278">
        <f>'Norm. uspesnost-T'!X21</f>
        <v>1.6558434827627203E-2</v>
      </c>
      <c r="Z21" s="277">
        <f>'Norm. uspesnost-T'!Y21</f>
        <v>2.2144859078283695E-2</v>
      </c>
      <c r="AA21" s="278">
        <f>'Norm. uspesnost-T'!Z21</f>
        <v>1.0750574716050551E-2</v>
      </c>
      <c r="AB21" s="277">
        <f>'Norm. uspesnost-T'!AA21</f>
        <v>2.8920010119492207E-2</v>
      </c>
      <c r="AC21" s="278">
        <f>'Norm. uspesnost-T'!AB21</f>
        <v>1.1116323303738051E-2</v>
      </c>
      <c r="AD21" s="277">
        <f>'Norm. uspesnost-T'!AC21</f>
        <v>3.1965461957545044E-2</v>
      </c>
      <c r="AE21" s="278">
        <f>'Norm. uspesnost-T'!AD21</f>
        <v>1.2817539164915924E-2</v>
      </c>
      <c r="AF21" s="277">
        <f>'Norm. uspesnost-T'!AE21</f>
        <v>2.2414020493474653E-2</v>
      </c>
      <c r="AG21" s="278">
        <f>'Norm. uspesnost-T'!AF21</f>
        <v>9.5752972846460498E-3</v>
      </c>
      <c r="AH21" s="277">
        <f>'Norm. uspesnost-T'!AG21</f>
        <v>1.3263062486642477E-2</v>
      </c>
      <c r="AI21" s="278">
        <f>'Norm. uspesnost-T'!AH21</f>
        <v>4.7727674794497951E-2</v>
      </c>
      <c r="AJ21" s="277">
        <f>'Norm. uspesnost-T'!AI21</f>
        <v>8.3864453654832315E-3</v>
      </c>
      <c r="AK21" s="278">
        <f>'Norm. uspesnost-T'!AJ21</f>
        <v>8.209085951767503E-3</v>
      </c>
      <c r="AL21" s="277">
        <f>'Norm. uspesnost-T'!AK21</f>
        <v>1.0700236789594366E-2</v>
      </c>
      <c r="AM21" s="278">
        <f>'Norm. uspesnost-T'!AL21</f>
        <v>1.1448863378375898E-2</v>
      </c>
      <c r="AN21" s="277">
        <f>'Norm. uspesnost-T'!AM21</f>
        <v>7.7613068171327893E-3</v>
      </c>
      <c r="AO21" s="278">
        <f>'Norm. uspesnost-T'!AN21</f>
        <v>7.5464200884412559E-3</v>
      </c>
      <c r="AP21" s="277">
        <f>'Norm. uspesnost-T'!AO21</f>
        <v>1.6872410474566158E-2</v>
      </c>
      <c r="AQ21" s="278">
        <f>'Norm. uspesnost-T'!AP21</f>
        <v>1.189125409781909E-2</v>
      </c>
      <c r="AR21" s="277">
        <f>'Norm. uspesnost-T'!AQ21</f>
        <v>1.1450556029122131E-2</v>
      </c>
      <c r="AS21" s="278">
        <f>'Norm. uspesnost-T'!AR21</f>
        <v>8.1342022709055099E-3</v>
      </c>
      <c r="AT21" s="277">
        <f>'Norm. uspesnost-T'!AS21</f>
        <v>1.5970342070251685E-2</v>
      </c>
      <c r="AU21" s="278">
        <f>'Norm. uspesnost-T'!AT21</f>
        <v>1.7676819242802806E-2</v>
      </c>
      <c r="AV21" s="277">
        <f>'Norm. uspesnost-T'!AU21</f>
        <v>1.904701531090898E-2</v>
      </c>
      <c r="AW21" s="278">
        <f>'Norm. uspesnost-T'!AV21</f>
        <v>9.7643390444957547E-3</v>
      </c>
      <c r="AX21" s="277">
        <f>'Norm. uspesnost-T'!AW21</f>
        <v>7.5670258650308748E-3</v>
      </c>
      <c r="AY21" s="278">
        <f>'Norm. uspesnost-T'!AX21</f>
        <v>7.797953216676274E-3</v>
      </c>
      <c r="AZ21" s="277">
        <f>'Norm. uspesnost-T'!AY21</f>
        <v>8.7552950849873936E-3</v>
      </c>
      <c r="BA21" s="278">
        <f>'Norm. uspesnost-T'!AZ21</f>
        <v>1.4313786685388383E-2</v>
      </c>
      <c r="BB21" s="277">
        <f>'Norm. uspesnost-T'!BA21</f>
        <v>1.5281395460363403E-2</v>
      </c>
    </row>
    <row r="22" spans="1:54" ht="14.25" customHeight="1" x14ac:dyDescent="0.2">
      <c r="A22" s="14">
        <v>17</v>
      </c>
      <c r="B22" s="271" t="s">
        <v>171</v>
      </c>
      <c r="C22" s="272" t="s">
        <v>170</v>
      </c>
      <c r="D22" s="273">
        <f>'Norm. uspesnost-T'!C22</f>
        <v>2.447697538600984E-2</v>
      </c>
      <c r="E22" s="274">
        <f>'Norm. uspesnost-T'!D22</f>
        <v>1.3387034966124754E-2</v>
      </c>
      <c r="F22" s="273">
        <f>'Norm. uspesnost-T'!E22</f>
        <v>8.4668394221177751E-3</v>
      </c>
      <c r="G22" s="274">
        <f>'Norm. uspesnost-T'!F22</f>
        <v>8.2187261658933832E-3</v>
      </c>
      <c r="H22" s="273">
        <f>'Norm. uspesnost-T'!G22</f>
        <v>1.1800744506397521E-2</v>
      </c>
      <c r="I22" s="274">
        <f>'Norm. uspesnost-T'!H22</f>
        <v>1.7398535933558307E-2</v>
      </c>
      <c r="J22" s="273">
        <f>'Norm. uspesnost-T'!I22</f>
        <v>7.7198706963927961E-3</v>
      </c>
      <c r="K22" s="274">
        <f>'Norm. uspesnost-T'!J22</f>
        <v>1.2325216058214397E-2</v>
      </c>
      <c r="L22" s="273">
        <f>'Norm. uspesnost-T'!K22</f>
        <v>2.091910673363765E-2</v>
      </c>
      <c r="M22" s="274">
        <f>'Norm. uspesnost-T'!L22</f>
        <v>1.6762511971816316E-2</v>
      </c>
      <c r="N22" s="273">
        <f>'Norm. uspesnost-T'!M22</f>
        <v>1.0520774513382115E-2</v>
      </c>
      <c r="O22" s="274">
        <f>'Norm. uspesnost-T'!N22</f>
        <v>9.6253136896856089E-3</v>
      </c>
      <c r="P22" s="273">
        <f>'Norm. uspesnost-T'!O22</f>
        <v>9.2581360817605568E-3</v>
      </c>
      <c r="Q22" s="274">
        <f>'Norm. uspesnost-T'!P22</f>
        <v>1.4358411421835837E-2</v>
      </c>
      <c r="R22" s="273">
        <f>'Norm. uspesnost-T'!Q22</f>
        <v>2.0544881565722612E-2</v>
      </c>
      <c r="S22" s="274">
        <f>'Norm. uspesnost-T'!R22</f>
        <v>1.3721418732459171E-2</v>
      </c>
      <c r="T22" s="273">
        <f>'Norm. uspesnost-T'!S22</f>
        <v>1.5147470685280344E-2</v>
      </c>
      <c r="U22" s="274">
        <f>'Norm. uspesnost-T'!T22</f>
        <v>2.6767428739246338E-3</v>
      </c>
      <c r="V22" s="273">
        <f>'Norm. uspesnost-T'!U22</f>
        <v>1.2975664817245507E-2</v>
      </c>
      <c r="W22" s="274">
        <f>'Norm. uspesnost-T'!V22</f>
        <v>2.4004719484332908E-2</v>
      </c>
      <c r="X22" s="273">
        <f>'Norm. uspesnost-T'!W22</f>
        <v>2.3058714473011881E-2</v>
      </c>
      <c r="Y22" s="274">
        <f>'Norm. uspesnost-T'!X22</f>
        <v>7.4106925417173628E-3</v>
      </c>
      <c r="Z22" s="273">
        <f>'Norm. uspesnost-T'!Y22</f>
        <v>1.4735904896158086E-2</v>
      </c>
      <c r="AA22" s="274">
        <f>'Norm. uspesnost-T'!Z22</f>
        <v>9.2138485967862092E-3</v>
      </c>
      <c r="AB22" s="273">
        <f>'Norm. uspesnost-T'!AA22</f>
        <v>2.4435744143046164E-2</v>
      </c>
      <c r="AC22" s="274">
        <f>'Norm. uspesnost-T'!AB22</f>
        <v>6.3372741432331757E-3</v>
      </c>
      <c r="AD22" s="273">
        <f>'Norm. uspesnost-T'!AC22</f>
        <v>0</v>
      </c>
      <c r="AE22" s="274">
        <f>'Norm. uspesnost-T'!AD22</f>
        <v>1.3980635859237799E-2</v>
      </c>
      <c r="AF22" s="273">
        <f>'Norm. uspesnost-T'!AE22</f>
        <v>1.4401603461685791E-2</v>
      </c>
      <c r="AG22" s="274">
        <f>'Norm. uspesnost-T'!AF22</f>
        <v>8.2161614990554372E-3</v>
      </c>
      <c r="AH22" s="273">
        <f>'Norm. uspesnost-T'!AG22</f>
        <v>6.8067674252952331E-3</v>
      </c>
      <c r="AI22" s="274">
        <f>'Norm. uspesnost-T'!AH22</f>
        <v>9.2129888864471224E-3</v>
      </c>
      <c r="AJ22" s="273">
        <f>'Norm. uspesnost-T'!AI22</f>
        <v>7.714339434155738E-3</v>
      </c>
      <c r="AK22" s="274">
        <f>'Norm. uspesnost-T'!AJ22</f>
        <v>1.4810524988858024E-2</v>
      </c>
      <c r="AL22" s="273">
        <f>'Norm. uspesnost-T'!AK22</f>
        <v>1.2989931028799924E-2</v>
      </c>
      <c r="AM22" s="274">
        <f>'Norm. uspesnost-T'!AL22</f>
        <v>1.635599602123471E-2</v>
      </c>
      <c r="AN22" s="273">
        <f>'Norm. uspesnost-T'!AM22</f>
        <v>1.2843455429761098E-2</v>
      </c>
      <c r="AO22" s="274">
        <f>'Norm. uspesnost-T'!AN22</f>
        <v>9.8808754414650216E-3</v>
      </c>
      <c r="AP22" s="273">
        <f>'Norm. uspesnost-T'!AO22</f>
        <v>2.2614106907777581E-2</v>
      </c>
      <c r="AQ22" s="274">
        <f>'Norm. uspesnost-T'!AP22</f>
        <v>1.2686407836409624E-2</v>
      </c>
      <c r="AR22" s="273">
        <f>'Norm. uspesnost-T'!AQ22</f>
        <v>4.7304261800218753E-3</v>
      </c>
      <c r="AS22" s="274">
        <f>'Norm. uspesnost-T'!AR22</f>
        <v>8.6379368277442435E-3</v>
      </c>
      <c r="AT22" s="273">
        <f>'Norm. uspesnost-T'!AS22</f>
        <v>8.7677002303664011E-3</v>
      </c>
      <c r="AU22" s="274">
        <f>'Norm. uspesnost-T'!AT22</f>
        <v>1.6577203072756088E-2</v>
      </c>
      <c r="AV22" s="273">
        <f>'Norm. uspesnost-T'!AU22</f>
        <v>6.7866405835758249E-3</v>
      </c>
      <c r="AW22" s="274">
        <f>'Norm. uspesnost-T'!AV22</f>
        <v>8.4331836886823962E-3</v>
      </c>
      <c r="AX22" s="273">
        <f>'Norm. uspesnost-T'!AW22</f>
        <v>6.6700409198007619E-3</v>
      </c>
      <c r="AY22" s="274">
        <f>'Norm. uspesnost-T'!AX22</f>
        <v>1.2247204110797185E-2</v>
      </c>
      <c r="AZ22" s="273">
        <f>'Norm. uspesnost-T'!AY22</f>
        <v>1.0032440380411864E-2</v>
      </c>
      <c r="BA22" s="274">
        <f>'Norm. uspesnost-T'!AZ22</f>
        <v>1.6014507825148117E-2</v>
      </c>
      <c r="BB22" s="273">
        <f>'Norm. uspesnost-T'!BA22</f>
        <v>4.5092496600023938E-3</v>
      </c>
    </row>
    <row r="23" spans="1:54" ht="14.25" customHeight="1" x14ac:dyDescent="0.2">
      <c r="A23" s="14">
        <v>18</v>
      </c>
      <c r="B23" s="275" t="s">
        <v>144</v>
      </c>
      <c r="C23" s="276" t="s">
        <v>143</v>
      </c>
      <c r="D23" s="277">
        <f>'Norm. uspesnost-T'!C28</f>
        <v>0</v>
      </c>
      <c r="E23" s="278">
        <f>'Norm. uspesnost-T'!D28</f>
        <v>0</v>
      </c>
      <c r="F23" s="277">
        <f>'Norm. uspesnost-T'!E28</f>
        <v>6.4271621011631527E-3</v>
      </c>
      <c r="G23" s="278">
        <f>'Norm. uspesnost-T'!F28</f>
        <v>5.4930718552490482E-3</v>
      </c>
      <c r="H23" s="277">
        <f>'Norm. uspesnost-T'!G28</f>
        <v>6.5555167363135708E-3</v>
      </c>
      <c r="I23" s="278">
        <f>'Norm. uspesnost-T'!H28</f>
        <v>8.7388451014292282E-3</v>
      </c>
      <c r="J23" s="277">
        <f>'Norm. uspesnost-T'!I28</f>
        <v>1.1719344284567272E-2</v>
      </c>
      <c r="K23" s="278">
        <f>'Norm. uspesnost-T'!J28</f>
        <v>0</v>
      </c>
      <c r="L23" s="277">
        <f>'Norm. uspesnost-T'!K28</f>
        <v>9.5670876572730695E-3</v>
      </c>
      <c r="M23" s="278">
        <f>'Norm. uspesnost-T'!L28</f>
        <v>1.5281181234401836E-2</v>
      </c>
      <c r="N23" s="277">
        <f>'Norm. uspesnost-T'!M28</f>
        <v>1.9375606260111165E-2</v>
      </c>
      <c r="O23" s="278">
        <f>'Norm. uspesnost-T'!N28</f>
        <v>1.2797542723586587E-2</v>
      </c>
      <c r="P23" s="277">
        <f>'Norm. uspesnost-T'!O28</f>
        <v>4.2064170926985767E-3</v>
      </c>
      <c r="Q23" s="278">
        <f>'Norm. uspesnost-T'!P28</f>
        <v>8.0738765082150835E-3</v>
      </c>
      <c r="R23" s="277">
        <f>'Norm. uspesnost-T'!Q28</f>
        <v>6.8519755754006661E-3</v>
      </c>
      <c r="S23" s="278">
        <f>'Norm. uspesnost-T'!R28</f>
        <v>9.2453131131549817E-3</v>
      </c>
      <c r="T23" s="277">
        <f>'Norm. uspesnost-T'!S28</f>
        <v>0</v>
      </c>
      <c r="U23" s="278">
        <f>'Norm. uspesnost-T'!T28</f>
        <v>0</v>
      </c>
      <c r="V23" s="277">
        <f>'Norm. uspesnost-T'!U28</f>
        <v>1.0145530536853188E-2</v>
      </c>
      <c r="W23" s="278">
        <f>'Norm. uspesnost-T'!V28</f>
        <v>1.1635395967953726E-2</v>
      </c>
      <c r="X23" s="277">
        <f>'Norm. uspesnost-T'!W28</f>
        <v>1.2430290024134061E-2</v>
      </c>
      <c r="Y23" s="278">
        <f>'Norm. uspesnost-T'!X28</f>
        <v>8.6255237754591808E-3</v>
      </c>
      <c r="Z23" s="277">
        <f>'Norm. uspesnost-T'!Y28</f>
        <v>0</v>
      </c>
      <c r="AA23" s="278">
        <f>'Norm. uspesnost-T'!Z28</f>
        <v>2.8778973068812906E-2</v>
      </c>
      <c r="AB23" s="277">
        <f>'Norm. uspesnost-T'!AA28</f>
        <v>0</v>
      </c>
      <c r="AC23" s="278">
        <f>'Norm. uspesnost-T'!AB28</f>
        <v>1.2144241221267432E-2</v>
      </c>
      <c r="AD23" s="277">
        <f>'Norm. uspesnost-T'!AC28</f>
        <v>0</v>
      </c>
      <c r="AE23" s="278">
        <f>'Norm. uspesnost-T'!AD28</f>
        <v>1.2473907722851802E-2</v>
      </c>
      <c r="AF23" s="277">
        <f>'Norm. uspesnost-T'!AE28</f>
        <v>1.5673057244760404E-2</v>
      </c>
      <c r="AG23" s="278">
        <f>'Norm. uspesnost-T'!AF28</f>
        <v>1.5264428191107385E-2</v>
      </c>
      <c r="AH23" s="277">
        <f>'Norm. uspesnost-T'!AG28</f>
        <v>1.12120406247933E-2</v>
      </c>
      <c r="AI23" s="278">
        <f>'Norm. uspesnost-T'!AH28</f>
        <v>2.0319460469834607E-3</v>
      </c>
      <c r="AJ23" s="277">
        <f>'Norm. uspesnost-T'!AI28</f>
        <v>6.3743585231448678E-3</v>
      </c>
      <c r="AK23" s="278">
        <f>'Norm. uspesnost-T'!AJ28</f>
        <v>1.6936313872138384E-2</v>
      </c>
      <c r="AL23" s="277">
        <f>'Norm. uspesnost-T'!AK28</f>
        <v>1.024787783048956E-2</v>
      </c>
      <c r="AM23" s="278">
        <f>'Norm. uspesnost-T'!AL28</f>
        <v>8.252020113544152E-3</v>
      </c>
      <c r="AN23" s="277">
        <f>'Norm. uspesnost-T'!AM28</f>
        <v>4.316786711460803E-3</v>
      </c>
      <c r="AO23" s="278">
        <f>'Norm. uspesnost-T'!AN28</f>
        <v>8.5039586484725507E-3</v>
      </c>
      <c r="AP23" s="277">
        <f>'Norm. uspesnost-T'!AO28</f>
        <v>9.1257672363827293E-3</v>
      </c>
      <c r="AQ23" s="278">
        <f>'Norm. uspesnost-T'!AP28</f>
        <v>1.2742220218039092E-2</v>
      </c>
      <c r="AR23" s="277">
        <f>'Norm. uspesnost-T'!AQ28</f>
        <v>1.2313502468032842E-2</v>
      </c>
      <c r="AS23" s="278">
        <f>'Norm. uspesnost-T'!AR28</f>
        <v>1.249260334299003E-2</v>
      </c>
      <c r="AT23" s="277">
        <f>'Norm. uspesnost-T'!AS28</f>
        <v>1.046657381097691E-2</v>
      </c>
      <c r="AU23" s="278">
        <f>'Norm. uspesnost-T'!AT28</f>
        <v>8.4388193369917281E-3</v>
      </c>
      <c r="AV23" s="277">
        <f>'Norm. uspesnost-T'!AU28</f>
        <v>7.0949506300121735E-3</v>
      </c>
      <c r="AW23" s="278">
        <f>'Norm. uspesnost-T'!AV28</f>
        <v>1.0735714621138714E-2</v>
      </c>
      <c r="AX23" s="277">
        <f>'Norm. uspesnost-T'!AW28</f>
        <v>2.6994777838632057E-2</v>
      </c>
      <c r="AY23" s="278">
        <f>'Norm. uspesnost-T'!AX28</f>
        <v>2.6882681341403029E-2</v>
      </c>
      <c r="AZ23" s="277">
        <f>'Norm. uspesnost-T'!AY28</f>
        <v>8.1891231595096706E-3</v>
      </c>
      <c r="BA23" s="278">
        <f>'Norm. uspesnost-T'!AZ28</f>
        <v>1.5596559285203683E-2</v>
      </c>
      <c r="BB23" s="277">
        <f>'Norm. uspesnost-T'!BA28</f>
        <v>4.0991784350325154E-3</v>
      </c>
    </row>
    <row r="24" spans="1:54" ht="14.25" customHeight="1" x14ac:dyDescent="0.2">
      <c r="A24" s="14">
        <v>19</v>
      </c>
      <c r="B24" s="271" t="s">
        <v>71</v>
      </c>
      <c r="C24" s="272" t="s">
        <v>70</v>
      </c>
      <c r="D24" s="273">
        <f>'Norm. uspesnost-T'!C29</f>
        <v>3.827544789201414E-2</v>
      </c>
      <c r="E24" s="274">
        <f>'Norm. uspesnost-T'!D29</f>
        <v>1.2924428742348811E-2</v>
      </c>
      <c r="F24" s="273">
        <f>'Norm. uspesnost-T'!E29</f>
        <v>9.8519333692984237E-3</v>
      </c>
      <c r="G24" s="274">
        <f>'Norm. uspesnost-T'!F29</f>
        <v>2.433915079563179E-2</v>
      </c>
      <c r="H24" s="273">
        <f>'Norm. uspesnost-T'!G29</f>
        <v>1.0658552542231938E-2</v>
      </c>
      <c r="I24" s="274">
        <f>'Norm. uspesnost-T'!H29</f>
        <v>8.931216096419857E-3</v>
      </c>
      <c r="J24" s="273">
        <f>'Norm. uspesnost-T'!I29</f>
        <v>1.2890731616308186E-2</v>
      </c>
      <c r="K24" s="274">
        <f>'Norm. uspesnost-T'!J29</f>
        <v>1.8526684591625805E-2</v>
      </c>
      <c r="L24" s="273">
        <f>'Norm. uspesnost-T'!K29</f>
        <v>7.9371076440499823E-3</v>
      </c>
      <c r="M24" s="274">
        <f>'Norm. uspesnost-T'!L29</f>
        <v>1.6993781577948317E-2</v>
      </c>
      <c r="N24" s="273">
        <f>'Norm. uspesnost-T'!M29</f>
        <v>2.0410932408918597E-2</v>
      </c>
      <c r="O24" s="274">
        <f>'Norm. uspesnost-T'!N29</f>
        <v>9.3033628061523141E-3</v>
      </c>
      <c r="P24" s="273">
        <f>'Norm. uspesnost-T'!O29</f>
        <v>1.2678490315078814E-2</v>
      </c>
      <c r="Q24" s="274">
        <f>'Norm. uspesnost-T'!P29</f>
        <v>1.57764234151857E-2</v>
      </c>
      <c r="R24" s="273">
        <f>'Norm. uspesnost-T'!Q29</f>
        <v>3.5377811795042145E-2</v>
      </c>
      <c r="S24" s="274">
        <f>'Norm. uspesnost-T'!R29</f>
        <v>1.367522120583366E-2</v>
      </c>
      <c r="T24" s="273">
        <f>'Norm. uspesnost-T'!S29</f>
        <v>9.3953729766989205E-3</v>
      </c>
      <c r="U24" s="274">
        <f>'Norm. uspesnost-T'!T29</f>
        <v>1.7675177169980998E-2</v>
      </c>
      <c r="V24" s="273">
        <f>'Norm. uspesnost-T'!U29</f>
        <v>1.5907182273038754E-2</v>
      </c>
      <c r="W24" s="274">
        <f>'Norm. uspesnost-T'!V29</f>
        <v>2.0822022771454621E-2</v>
      </c>
      <c r="X24" s="273">
        <f>'Norm. uspesnost-T'!W29</f>
        <v>1.4435172419255755E-2</v>
      </c>
      <c r="Y24" s="274">
        <f>'Norm. uspesnost-T'!X29</f>
        <v>8.1940450282159249E-3</v>
      </c>
      <c r="Z24" s="273">
        <f>'Norm. uspesnost-T'!Y29</f>
        <v>1.7779801402435142E-2</v>
      </c>
      <c r="AA24" s="274">
        <f>'Norm. uspesnost-T'!Z29</f>
        <v>9.9655806111792391E-3</v>
      </c>
      <c r="AB24" s="273">
        <f>'Norm. uspesnost-T'!AA29</f>
        <v>2.1099592454539538E-2</v>
      </c>
      <c r="AC24" s="274">
        <f>'Norm. uspesnost-T'!AB29</f>
        <v>8.5656371074409408E-3</v>
      </c>
      <c r="AD24" s="273">
        <f>'Norm. uspesnost-T'!AC29</f>
        <v>2.6048422491694187E-2</v>
      </c>
      <c r="AE24" s="274">
        <f>'Norm. uspesnost-T'!AD29</f>
        <v>1.7244336690886226E-2</v>
      </c>
      <c r="AF24" s="273">
        <f>'Norm. uspesnost-T'!AE29</f>
        <v>1.7817306454802336E-2</v>
      </c>
      <c r="AG24" s="274">
        <f>'Norm. uspesnost-T'!AF29</f>
        <v>2.3806411933354102E-2</v>
      </c>
      <c r="AH24" s="273">
        <f>'Norm. uspesnost-T'!AG29</f>
        <v>1.2297317043535852E-2</v>
      </c>
      <c r="AI24" s="274">
        <f>'Norm. uspesnost-T'!AH29</f>
        <v>1.4098898862558648E-2</v>
      </c>
      <c r="AJ24" s="273">
        <f>'Norm. uspesnost-T'!AI29</f>
        <v>1.4763564190159955E-2</v>
      </c>
      <c r="AK24" s="274">
        <f>'Norm. uspesnost-T'!AJ29</f>
        <v>1.4249533152418717E-2</v>
      </c>
      <c r="AL24" s="273">
        <f>'Norm. uspesnost-T'!AK29</f>
        <v>1.3994479991329191E-2</v>
      </c>
      <c r="AM24" s="274">
        <f>'Norm. uspesnost-T'!AL29</f>
        <v>1.1929955753884251E-2</v>
      </c>
      <c r="AN24" s="273">
        <f>'Norm. uspesnost-T'!AM29</f>
        <v>1.4762628471053075E-2</v>
      </c>
      <c r="AO24" s="274">
        <f>'Norm. uspesnost-T'!AN29</f>
        <v>1.2559022118430126E-2</v>
      </c>
      <c r="AP24" s="273">
        <f>'Norm. uspesnost-T'!AO29</f>
        <v>1.4137415532189701E-2</v>
      </c>
      <c r="AQ24" s="274">
        <f>'Norm. uspesnost-T'!AP29</f>
        <v>8.2133085824592587E-3</v>
      </c>
      <c r="AR24" s="273">
        <f>'Norm. uspesnost-T'!AQ29</f>
        <v>1.6681851339524524E-2</v>
      </c>
      <c r="AS24" s="274">
        <f>'Norm. uspesnost-T'!AR29</f>
        <v>1.2978278759073047E-2</v>
      </c>
      <c r="AT24" s="273">
        <f>'Norm. uspesnost-T'!AS29</f>
        <v>1.1026055104747844E-2</v>
      </c>
      <c r="AU24" s="274">
        <f>'Norm. uspesnost-T'!AT29</f>
        <v>6.3562631178033921E-3</v>
      </c>
      <c r="AV24" s="273">
        <f>'Norm. uspesnost-T'!AU29</f>
        <v>1.134540152981527E-2</v>
      </c>
      <c r="AW24" s="274">
        <f>'Norm. uspesnost-T'!AV29</f>
        <v>1.1917537258913374E-2</v>
      </c>
      <c r="AX24" s="273">
        <f>'Norm. uspesnost-T'!AW29</f>
        <v>1.4481117834556825E-2</v>
      </c>
      <c r="AY24" s="274">
        <f>'Norm. uspesnost-T'!AX29</f>
        <v>1.0424438541983281E-2</v>
      </c>
      <c r="AZ24" s="273">
        <f>'Norm. uspesnost-T'!AY29</f>
        <v>3.6154858430057411E-2</v>
      </c>
      <c r="BA24" s="274">
        <f>'Norm. uspesnost-T'!AZ29</f>
        <v>1.2064627358259616E-2</v>
      </c>
      <c r="BB24" s="273">
        <f>'Norm. uspesnost-T'!BA29</f>
        <v>1.347347452781676E-2</v>
      </c>
    </row>
    <row r="25" spans="1:54" ht="14.25" customHeight="1" x14ac:dyDescent="0.2">
      <c r="A25" s="14">
        <v>20</v>
      </c>
      <c r="B25" s="275" t="s">
        <v>196</v>
      </c>
      <c r="C25" s="276" t="s">
        <v>195</v>
      </c>
      <c r="D25" s="277">
        <f>'Norm. uspesnost-T'!C34</f>
        <v>0</v>
      </c>
      <c r="E25" s="278">
        <f>'Norm. uspesnost-T'!D34</f>
        <v>0</v>
      </c>
      <c r="F25" s="277">
        <f>'Norm. uspesnost-T'!E34</f>
        <v>0</v>
      </c>
      <c r="G25" s="278">
        <f>'Norm. uspesnost-T'!F34</f>
        <v>8.5151462085370413E-3</v>
      </c>
      <c r="H25" s="277">
        <f>'Norm. uspesnost-T'!G34</f>
        <v>7.7723339288081643E-3</v>
      </c>
      <c r="I25" s="278">
        <f>'Norm. uspesnost-T'!H34</f>
        <v>0</v>
      </c>
      <c r="J25" s="277">
        <f>'Norm. uspesnost-T'!I34</f>
        <v>1.0420881455984755E-2</v>
      </c>
      <c r="K25" s="278">
        <f>'Norm. uspesnost-T'!J34</f>
        <v>0</v>
      </c>
      <c r="L25" s="277">
        <f>'Norm. uspesnost-T'!K34</f>
        <v>9.0458649550578946E-3</v>
      </c>
      <c r="M25" s="278">
        <f>'Norm. uspesnost-T'!L34</f>
        <v>0</v>
      </c>
      <c r="N25" s="277">
        <f>'Norm. uspesnost-T'!M34</f>
        <v>2.3280724654507003E-2</v>
      </c>
      <c r="O25" s="278">
        <f>'Norm. uspesnost-T'!N34</f>
        <v>0</v>
      </c>
      <c r="P25" s="277">
        <f>'Norm. uspesnost-T'!O34</f>
        <v>6.8657978204451232E-3</v>
      </c>
      <c r="Q25" s="278">
        <f>'Norm. uspesnost-T'!P34</f>
        <v>0</v>
      </c>
      <c r="R25" s="277">
        <f>'Norm. uspesnost-T'!Q34</f>
        <v>2.4492271445304994E-2</v>
      </c>
      <c r="S25" s="278">
        <f>'Norm. uspesnost-T'!R34</f>
        <v>0</v>
      </c>
      <c r="T25" s="277">
        <f>'Norm. uspesnost-T'!S34</f>
        <v>0</v>
      </c>
      <c r="U25" s="278">
        <f>'Norm. uspesnost-T'!T34</f>
        <v>0</v>
      </c>
      <c r="V25" s="277">
        <f>'Norm. uspesnost-T'!U34</f>
        <v>2.6529460666154595E-3</v>
      </c>
      <c r="W25" s="278">
        <f>'Norm. uspesnost-T'!V34</f>
        <v>0</v>
      </c>
      <c r="X25" s="277">
        <f>'Norm. uspesnost-T'!W34</f>
        <v>2.1366683056226205E-2</v>
      </c>
      <c r="Y25" s="278">
        <f>'Norm. uspesnost-T'!X34</f>
        <v>9.2259749390651371E-4</v>
      </c>
      <c r="Z25" s="277">
        <f>'Norm. uspesnost-T'!Y34</f>
        <v>0</v>
      </c>
      <c r="AA25" s="278">
        <f>'Norm. uspesnost-T'!Z34</f>
        <v>4.7532741923149626E-3</v>
      </c>
      <c r="AB25" s="277">
        <f>'Norm. uspesnost-T'!AA34</f>
        <v>0</v>
      </c>
      <c r="AC25" s="278">
        <f>'Norm. uspesnost-T'!AB34</f>
        <v>0</v>
      </c>
      <c r="AD25" s="277">
        <f>'Norm. uspesnost-T'!AC34</f>
        <v>1.5601276062377604E-2</v>
      </c>
      <c r="AE25" s="278">
        <f>'Norm. uspesnost-T'!AD34</f>
        <v>2.3394778158373108E-2</v>
      </c>
      <c r="AF25" s="277">
        <f>'Norm. uspesnost-T'!AE34</f>
        <v>3.8691814844880927E-2</v>
      </c>
      <c r="AG25" s="278">
        <f>'Norm. uspesnost-T'!AF34</f>
        <v>0</v>
      </c>
      <c r="AH25" s="277">
        <f>'Norm. uspesnost-T'!AG34</f>
        <v>1.1638005467614889E-2</v>
      </c>
      <c r="AI25" s="278">
        <f>'Norm. uspesnost-T'!AH34</f>
        <v>0</v>
      </c>
      <c r="AJ25" s="277">
        <f>'Norm. uspesnost-T'!AI34</f>
        <v>5.6850041673935413E-3</v>
      </c>
      <c r="AK25" s="278">
        <f>'Norm. uspesnost-T'!AJ34</f>
        <v>0</v>
      </c>
      <c r="AL25" s="277">
        <f>'Norm. uspesnost-T'!AK34</f>
        <v>0</v>
      </c>
      <c r="AM25" s="278">
        <f>'Norm. uspesnost-T'!AL34</f>
        <v>1.5871423793829911E-2</v>
      </c>
      <c r="AN25" s="277">
        <f>'Norm. uspesnost-T'!AM34</f>
        <v>5.3875227823951509E-3</v>
      </c>
      <c r="AO25" s="278">
        <f>'Norm. uspesnost-T'!AN34</f>
        <v>0</v>
      </c>
      <c r="AP25" s="277">
        <f>'Norm. uspesnost-T'!AO34</f>
        <v>1.1178296751557067E-2</v>
      </c>
      <c r="AQ25" s="278">
        <f>'Norm. uspesnost-T'!AP34</f>
        <v>2.2195742855715905E-2</v>
      </c>
      <c r="AR25" s="277">
        <f>'Norm. uspesnost-T'!AQ34</f>
        <v>0</v>
      </c>
      <c r="AS25" s="278">
        <f>'Norm. uspesnost-T'!AR34</f>
        <v>1.0953960121381867E-2</v>
      </c>
      <c r="AT25" s="277">
        <f>'Norm. uspesnost-T'!AS34</f>
        <v>1.8076670259414818E-3</v>
      </c>
      <c r="AU25" s="278">
        <f>'Norm. uspesnost-T'!AT34</f>
        <v>3.9973974886883907E-3</v>
      </c>
      <c r="AV25" s="277">
        <f>'Norm. uspesnost-T'!AU34</f>
        <v>0</v>
      </c>
      <c r="AW25" s="278">
        <f>'Norm. uspesnost-T'!AV34</f>
        <v>2.3024799879864783E-3</v>
      </c>
      <c r="AX25" s="277">
        <f>'Norm. uspesnost-T'!AW34</f>
        <v>5.3404805690462883E-3</v>
      </c>
      <c r="AY25" s="278">
        <f>'Norm. uspesnost-T'!AX34</f>
        <v>0</v>
      </c>
      <c r="AZ25" s="277">
        <f>'Norm. uspesnost-T'!AY34</f>
        <v>7.783275135580435E-3</v>
      </c>
      <c r="BA25" s="278">
        <f>'Norm. uspesnost-T'!AZ34</f>
        <v>1.3327615737664405E-2</v>
      </c>
      <c r="BB25" s="277">
        <f>'Norm. uspesnost-T'!BA34</f>
        <v>2.0575192743607522E-2</v>
      </c>
    </row>
    <row r="26" spans="1:54" ht="14.25" customHeight="1" x14ac:dyDescent="0.2">
      <c r="A26" s="14">
        <v>21</v>
      </c>
      <c r="B26" s="271" t="s">
        <v>236</v>
      </c>
      <c r="C26" s="272" t="s">
        <v>235</v>
      </c>
      <c r="D26" s="273">
        <f>'Norm. uspesnost-T'!C33</f>
        <v>0</v>
      </c>
      <c r="E26" s="274">
        <f>'Norm. uspesnost-T'!D33</f>
        <v>0</v>
      </c>
      <c r="F26" s="273">
        <f>'Norm. uspesnost-T'!E33</f>
        <v>6.5499911294252334E-3</v>
      </c>
      <c r="G26" s="274">
        <f>'Norm. uspesnost-T'!F33</f>
        <v>0</v>
      </c>
      <c r="H26" s="273">
        <f>'Norm. uspesnost-T'!G33</f>
        <v>0</v>
      </c>
      <c r="I26" s="274">
        <f>'Norm. uspesnost-T'!H33</f>
        <v>0</v>
      </c>
      <c r="J26" s="273">
        <f>'Norm. uspesnost-T'!I33</f>
        <v>6.3579538786842464E-3</v>
      </c>
      <c r="K26" s="274">
        <f>'Norm. uspesnost-T'!J33</f>
        <v>0</v>
      </c>
      <c r="L26" s="273">
        <f>'Norm. uspesnost-T'!K33</f>
        <v>2.066864809271024E-2</v>
      </c>
      <c r="M26" s="274">
        <f>'Norm. uspesnost-T'!L33</f>
        <v>0</v>
      </c>
      <c r="N26" s="273">
        <f>'Norm. uspesnost-T'!M33</f>
        <v>0</v>
      </c>
      <c r="O26" s="274">
        <f>'Norm. uspesnost-T'!N33</f>
        <v>0</v>
      </c>
      <c r="P26" s="273">
        <f>'Norm. uspesnost-T'!O33</f>
        <v>4.4811780996431823E-3</v>
      </c>
      <c r="Q26" s="274">
        <f>'Norm. uspesnost-T'!P33</f>
        <v>0</v>
      </c>
      <c r="R26" s="273">
        <f>'Norm. uspesnost-T'!Q33</f>
        <v>0</v>
      </c>
      <c r="S26" s="274">
        <f>'Norm. uspesnost-T'!R33</f>
        <v>0</v>
      </c>
      <c r="T26" s="273">
        <f>'Norm. uspesnost-T'!S33</f>
        <v>7.4859211815124227E-3</v>
      </c>
      <c r="U26" s="274">
        <f>'Norm. uspesnost-T'!T33</f>
        <v>7.2019483828487845E-3</v>
      </c>
      <c r="V26" s="273">
        <f>'Norm. uspesnost-T'!U33</f>
        <v>0</v>
      </c>
      <c r="W26" s="274">
        <f>'Norm. uspesnost-T'!V33</f>
        <v>0</v>
      </c>
      <c r="X26" s="273">
        <f>'Norm. uspesnost-T'!W33</f>
        <v>0</v>
      </c>
      <c r="Y26" s="274">
        <f>'Norm. uspesnost-T'!X33</f>
        <v>4.6523969323382462E-3</v>
      </c>
      <c r="Z26" s="273">
        <f>'Norm. uspesnost-T'!Y33</f>
        <v>0</v>
      </c>
      <c r="AA26" s="274">
        <f>'Norm. uspesnost-T'!Z33</f>
        <v>1.7358921281533796E-2</v>
      </c>
      <c r="AB26" s="273">
        <f>'Norm. uspesnost-T'!AA33</f>
        <v>0</v>
      </c>
      <c r="AC26" s="274">
        <f>'Norm. uspesnost-T'!AB33</f>
        <v>2.1486255891415723E-3</v>
      </c>
      <c r="AD26" s="273">
        <f>'Norm. uspesnost-T'!AC33</f>
        <v>0</v>
      </c>
      <c r="AE26" s="274">
        <f>'Norm. uspesnost-T'!AD33</f>
        <v>0</v>
      </c>
      <c r="AF26" s="273">
        <f>'Norm. uspesnost-T'!AE33</f>
        <v>0</v>
      </c>
      <c r="AG26" s="274">
        <f>'Norm. uspesnost-T'!AF33</f>
        <v>0</v>
      </c>
      <c r="AH26" s="273">
        <f>'Norm. uspesnost-T'!AG33</f>
        <v>4.6799836767709791E-3</v>
      </c>
      <c r="AI26" s="274">
        <f>'Norm. uspesnost-T'!AH33</f>
        <v>0</v>
      </c>
      <c r="AJ26" s="273">
        <f>'Norm. uspesnost-T'!AI33</f>
        <v>6.2835972515388238E-3</v>
      </c>
      <c r="AK26" s="274">
        <f>'Norm. uspesnost-T'!AJ33</f>
        <v>0</v>
      </c>
      <c r="AL26" s="273">
        <f>'Norm. uspesnost-T'!AK33</f>
        <v>9.3614750916581647E-3</v>
      </c>
      <c r="AM26" s="274">
        <f>'Norm. uspesnost-T'!AL33</f>
        <v>0</v>
      </c>
      <c r="AN26" s="273">
        <f>'Norm. uspesnost-T'!AM33</f>
        <v>0</v>
      </c>
      <c r="AO26" s="274">
        <f>'Norm. uspesnost-T'!AN33</f>
        <v>0</v>
      </c>
      <c r="AP26" s="273">
        <f>'Norm. uspesnost-T'!AO33</f>
        <v>0</v>
      </c>
      <c r="AQ26" s="274">
        <f>'Norm. uspesnost-T'!AP33</f>
        <v>1.7271442421849656E-3</v>
      </c>
      <c r="AR26" s="273">
        <f>'Norm. uspesnost-T'!AQ33</f>
        <v>0</v>
      </c>
      <c r="AS26" s="274">
        <f>'Norm. uspesnost-T'!AR33</f>
        <v>0</v>
      </c>
      <c r="AT26" s="273">
        <f>'Norm. uspesnost-T'!AS33</f>
        <v>5.9603601928108546E-3</v>
      </c>
      <c r="AU26" s="274">
        <f>'Norm. uspesnost-T'!AT33</f>
        <v>9.0369953089557142E-3</v>
      </c>
      <c r="AV26" s="273">
        <f>'Norm. uspesnost-T'!AU33</f>
        <v>0</v>
      </c>
      <c r="AW26" s="274">
        <f>'Norm. uspesnost-T'!AV33</f>
        <v>4.1127028994786862E-3</v>
      </c>
      <c r="AX26" s="273">
        <f>'Norm. uspesnost-T'!AW33</f>
        <v>5.814595952886744E-3</v>
      </c>
      <c r="AY26" s="274">
        <f>'Norm. uspesnost-T'!AX33</f>
        <v>4.5872472109337583E-3</v>
      </c>
      <c r="AZ26" s="273">
        <f>'Norm. uspesnost-T'!AY33</f>
        <v>7.4924203457850348E-3</v>
      </c>
      <c r="BA26" s="274">
        <f>'Norm. uspesnost-T'!AZ33</f>
        <v>0</v>
      </c>
      <c r="BB26" s="273">
        <f>'Norm. uspesnost-T'!BA33</f>
        <v>1.2394499932534542E-2</v>
      </c>
    </row>
    <row r="27" spans="1:54" ht="14.25" customHeight="1" x14ac:dyDescent="0.2">
      <c r="A27" s="14">
        <v>22</v>
      </c>
      <c r="B27" s="275" t="s">
        <v>214</v>
      </c>
      <c r="C27" s="276" t="s">
        <v>213</v>
      </c>
      <c r="D27" s="277">
        <f>'Norm. uspesnost-T'!C66</f>
        <v>0</v>
      </c>
      <c r="E27" s="278">
        <f>'Norm. uspesnost-T'!D66</f>
        <v>0</v>
      </c>
      <c r="F27" s="277">
        <f>'Norm. uspesnost-T'!E66</f>
        <v>2.9807706806676509E-3</v>
      </c>
      <c r="G27" s="278">
        <f>'Norm. uspesnost-T'!F66</f>
        <v>7.239465257817013E-3</v>
      </c>
      <c r="H27" s="277">
        <f>'Norm. uspesnost-T'!G66</f>
        <v>0</v>
      </c>
      <c r="I27" s="278">
        <f>'Norm. uspesnost-T'!H66</f>
        <v>0</v>
      </c>
      <c r="J27" s="277">
        <f>'Norm. uspesnost-T'!I66</f>
        <v>1.9100694509467667E-2</v>
      </c>
      <c r="K27" s="278">
        <f>'Norm. uspesnost-T'!J66</f>
        <v>0</v>
      </c>
      <c r="L27" s="277">
        <f>'Norm. uspesnost-T'!K66</f>
        <v>7.1825378774642082E-3</v>
      </c>
      <c r="M27" s="278">
        <f>'Norm. uspesnost-T'!L66</f>
        <v>1.3451336784551059E-2</v>
      </c>
      <c r="N27" s="277">
        <f>'Norm. uspesnost-T'!M66</f>
        <v>0</v>
      </c>
      <c r="O27" s="278">
        <f>'Norm. uspesnost-T'!N66</f>
        <v>1.2839012288871576E-2</v>
      </c>
      <c r="P27" s="277">
        <f>'Norm. uspesnost-T'!O66</f>
        <v>0</v>
      </c>
      <c r="Q27" s="278">
        <f>'Norm. uspesnost-T'!P66</f>
        <v>0</v>
      </c>
      <c r="R27" s="277">
        <f>'Norm. uspesnost-T'!Q66</f>
        <v>7.4340652315499113E-3</v>
      </c>
      <c r="S27" s="278">
        <f>'Norm. uspesnost-T'!R66</f>
        <v>0</v>
      </c>
      <c r="T27" s="277">
        <f>'Norm. uspesnost-T'!S66</f>
        <v>1.1952153435657807E-2</v>
      </c>
      <c r="U27" s="278">
        <f>'Norm. uspesnost-T'!T66</f>
        <v>7.9416584115286747E-3</v>
      </c>
      <c r="V27" s="277">
        <f>'Norm. uspesnost-T'!U66</f>
        <v>0</v>
      </c>
      <c r="W27" s="278">
        <f>'Norm. uspesnost-T'!V66</f>
        <v>0</v>
      </c>
      <c r="X27" s="277">
        <f>'Norm. uspesnost-T'!W66</f>
        <v>0</v>
      </c>
      <c r="Y27" s="278">
        <f>'Norm. uspesnost-T'!X66</f>
        <v>7.5576606298535399E-3</v>
      </c>
      <c r="Z27" s="277">
        <f>'Norm. uspesnost-T'!Y66</f>
        <v>0</v>
      </c>
      <c r="AA27" s="278">
        <f>'Norm. uspesnost-T'!Z66</f>
        <v>0</v>
      </c>
      <c r="AB27" s="277">
        <f>'Norm. uspesnost-T'!AA66</f>
        <v>0</v>
      </c>
      <c r="AC27" s="278">
        <f>'Norm. uspesnost-T'!AB66</f>
        <v>2.7731335542609424E-3</v>
      </c>
      <c r="AD27" s="277">
        <f>'Norm. uspesnost-T'!AC66</f>
        <v>0</v>
      </c>
      <c r="AE27" s="278">
        <f>'Norm. uspesnost-T'!AD66</f>
        <v>0</v>
      </c>
      <c r="AF27" s="277">
        <f>'Norm. uspesnost-T'!AE66</f>
        <v>1.1021648941791555E-2</v>
      </c>
      <c r="AG27" s="278">
        <f>'Norm. uspesnost-T'!AF66</f>
        <v>0</v>
      </c>
      <c r="AH27" s="277">
        <f>'Norm. uspesnost-T'!AG66</f>
        <v>7.4814068508527194E-3</v>
      </c>
      <c r="AI27" s="278">
        <f>'Norm. uspesnost-T'!AH66</f>
        <v>0</v>
      </c>
      <c r="AJ27" s="277">
        <f>'Norm. uspesnost-T'!AI66</f>
        <v>2.1569098502686325E-2</v>
      </c>
      <c r="AK27" s="278">
        <f>'Norm. uspesnost-T'!AJ66</f>
        <v>0</v>
      </c>
      <c r="AL27" s="277">
        <f>'Norm. uspesnost-T'!AK66</f>
        <v>5.6621177348450255E-3</v>
      </c>
      <c r="AM27" s="278">
        <f>'Norm. uspesnost-T'!AL66</f>
        <v>6.6183046032151872E-3</v>
      </c>
      <c r="AN27" s="277">
        <f>'Norm. uspesnost-T'!AM66</f>
        <v>0</v>
      </c>
      <c r="AO27" s="278">
        <f>'Norm. uspesnost-T'!AN66</f>
        <v>2.1948322774425374E-2</v>
      </c>
      <c r="AP27" s="277">
        <f>'Norm. uspesnost-T'!AO66</f>
        <v>0</v>
      </c>
      <c r="AQ27" s="278">
        <f>'Norm. uspesnost-T'!AP66</f>
        <v>8.1151517734834779E-3</v>
      </c>
      <c r="AR27" s="277">
        <f>'Norm. uspesnost-T'!AQ66</f>
        <v>1.2023068505725152E-2</v>
      </c>
      <c r="AS27" s="278">
        <f>'Norm. uspesnost-T'!AR66</f>
        <v>0</v>
      </c>
      <c r="AT27" s="277">
        <f>'Norm. uspesnost-T'!AS66</f>
        <v>0</v>
      </c>
      <c r="AU27" s="278">
        <f>'Norm. uspesnost-T'!AT66</f>
        <v>1.1630468447952971E-3</v>
      </c>
      <c r="AV27" s="277">
        <f>'Norm. uspesnost-T'!AU66</f>
        <v>0</v>
      </c>
      <c r="AW27" s="278">
        <f>'Norm. uspesnost-T'!AV66</f>
        <v>0</v>
      </c>
      <c r="AX27" s="277">
        <f>'Norm. uspesnost-T'!AW66</f>
        <v>1.7367154519171049E-2</v>
      </c>
      <c r="AY27" s="278">
        <f>'Norm. uspesnost-T'!AX66</f>
        <v>2.4435132857950417E-2</v>
      </c>
      <c r="AZ27" s="277">
        <f>'Norm. uspesnost-T'!AY66</f>
        <v>1.1383450965326808E-2</v>
      </c>
      <c r="BA27" s="278">
        <f>'Norm. uspesnost-T'!AZ66</f>
        <v>0</v>
      </c>
      <c r="BB27" s="277">
        <f>'Norm. uspesnost-T'!BA66</f>
        <v>0</v>
      </c>
    </row>
    <row r="28" spans="1:54" ht="14.25" customHeight="1" x14ac:dyDescent="0.2">
      <c r="A28" s="14">
        <v>23</v>
      </c>
      <c r="B28" s="271" t="s">
        <v>222</v>
      </c>
      <c r="C28" s="272" t="s">
        <v>221</v>
      </c>
      <c r="D28" s="273">
        <f>'Norm. uspesnost-T'!C39</f>
        <v>0</v>
      </c>
      <c r="E28" s="274">
        <f>'Norm. uspesnost-T'!D39</f>
        <v>2.0079669207998755E-2</v>
      </c>
      <c r="F28" s="273">
        <f>'Norm. uspesnost-T'!E39</f>
        <v>2.8394091831036301E-3</v>
      </c>
      <c r="G28" s="274">
        <f>'Norm. uspesnost-T'!F39</f>
        <v>7.1036580904378964E-3</v>
      </c>
      <c r="H28" s="273">
        <f>'Norm. uspesnost-T'!G39</f>
        <v>1.8623324650510399E-2</v>
      </c>
      <c r="I28" s="274">
        <f>'Norm. uspesnost-T'!H39</f>
        <v>0</v>
      </c>
      <c r="J28" s="273">
        <f>'Norm. uspesnost-T'!I39</f>
        <v>8.9781092971641958E-3</v>
      </c>
      <c r="K28" s="274">
        <f>'Norm. uspesnost-T'!J39</f>
        <v>1.7027955483203044E-2</v>
      </c>
      <c r="L28" s="273">
        <f>'Norm. uspesnost-T'!K39</f>
        <v>0</v>
      </c>
      <c r="M28" s="274">
        <f>'Norm. uspesnost-T'!L39</f>
        <v>6.150648670366023E-3</v>
      </c>
      <c r="N28" s="273">
        <f>'Norm. uspesnost-T'!M39</f>
        <v>0</v>
      </c>
      <c r="O28" s="274">
        <f>'Norm. uspesnost-T'!N39</f>
        <v>0</v>
      </c>
      <c r="P28" s="273">
        <f>'Norm. uspesnost-T'!O39</f>
        <v>0</v>
      </c>
      <c r="Q28" s="274">
        <f>'Norm. uspesnost-T'!P39</f>
        <v>0</v>
      </c>
      <c r="R28" s="273">
        <f>'Norm. uspesnost-T'!Q39</f>
        <v>2.8201297760127504E-3</v>
      </c>
      <c r="S28" s="274">
        <f>'Norm. uspesnost-T'!R39</f>
        <v>0</v>
      </c>
      <c r="T28" s="273">
        <f>'Norm. uspesnost-T'!S39</f>
        <v>0</v>
      </c>
      <c r="U28" s="274">
        <f>'Norm. uspesnost-T'!T39</f>
        <v>0</v>
      </c>
      <c r="V28" s="273">
        <f>'Norm. uspesnost-T'!U39</f>
        <v>0</v>
      </c>
      <c r="W28" s="274">
        <f>'Norm. uspesnost-T'!V39</f>
        <v>0</v>
      </c>
      <c r="X28" s="273">
        <f>'Norm. uspesnost-T'!W39</f>
        <v>0</v>
      </c>
      <c r="Y28" s="274">
        <f>'Norm. uspesnost-T'!X39</f>
        <v>1.628233442520947E-3</v>
      </c>
      <c r="Z28" s="273">
        <f>'Norm. uspesnost-T'!Y39</f>
        <v>0</v>
      </c>
      <c r="AA28" s="274">
        <f>'Norm. uspesnost-T'!Z39</f>
        <v>0</v>
      </c>
      <c r="AB28" s="273">
        <f>'Norm. uspesnost-T'!AA39</f>
        <v>0</v>
      </c>
      <c r="AC28" s="274">
        <f>'Norm. uspesnost-T'!AB39</f>
        <v>0</v>
      </c>
      <c r="AD28" s="273">
        <f>'Norm. uspesnost-T'!AC39</f>
        <v>0</v>
      </c>
      <c r="AE28" s="274">
        <f>'Norm. uspesnost-T'!AD39</f>
        <v>0</v>
      </c>
      <c r="AF28" s="273">
        <f>'Norm. uspesnost-T'!AE39</f>
        <v>0</v>
      </c>
      <c r="AG28" s="274">
        <f>'Norm. uspesnost-T'!AF39</f>
        <v>0</v>
      </c>
      <c r="AH28" s="273">
        <f>'Norm. uspesnost-T'!AG39</f>
        <v>0</v>
      </c>
      <c r="AI28" s="274">
        <f>'Norm. uspesnost-T'!AH39</f>
        <v>0</v>
      </c>
      <c r="AJ28" s="273">
        <f>'Norm. uspesnost-T'!AI39</f>
        <v>2.1568267234842464E-2</v>
      </c>
      <c r="AK28" s="274">
        <f>'Norm. uspesnost-T'!AJ39</f>
        <v>0</v>
      </c>
      <c r="AL28" s="273">
        <f>'Norm. uspesnost-T'!AK39</f>
        <v>9.2917892321579699E-3</v>
      </c>
      <c r="AM28" s="274">
        <f>'Norm. uspesnost-T'!AL39</f>
        <v>1.2074892328067374E-2</v>
      </c>
      <c r="AN28" s="273">
        <f>'Norm. uspesnost-T'!AM39</f>
        <v>0</v>
      </c>
      <c r="AO28" s="274">
        <f>'Norm. uspesnost-T'!AN39</f>
        <v>2.5104708396981031E-2</v>
      </c>
      <c r="AP28" s="273">
        <f>'Norm. uspesnost-T'!AO39</f>
        <v>0</v>
      </c>
      <c r="AQ28" s="274">
        <f>'Norm. uspesnost-T'!AP39</f>
        <v>0</v>
      </c>
      <c r="AR28" s="273">
        <f>'Norm. uspesnost-T'!AQ39</f>
        <v>0</v>
      </c>
      <c r="AS28" s="274">
        <f>'Norm. uspesnost-T'!AR39</f>
        <v>0</v>
      </c>
      <c r="AT28" s="273">
        <f>'Norm. uspesnost-T'!AS39</f>
        <v>0</v>
      </c>
      <c r="AU28" s="274">
        <f>'Norm. uspesnost-T'!AT39</f>
        <v>2.4470501812045545E-3</v>
      </c>
      <c r="AV28" s="273">
        <f>'Norm. uspesnost-T'!AU39</f>
        <v>1.6129865119749138E-2</v>
      </c>
      <c r="AW28" s="274">
        <f>'Norm. uspesnost-T'!AV39</f>
        <v>0</v>
      </c>
      <c r="AX28" s="273">
        <f>'Norm. uspesnost-T'!AW39</f>
        <v>2.7206641550926315E-2</v>
      </c>
      <c r="AY28" s="274">
        <f>'Norm. uspesnost-T'!AX39</f>
        <v>0</v>
      </c>
      <c r="AZ28" s="273">
        <f>'Norm. uspesnost-T'!AY39</f>
        <v>1.1968080432596865E-2</v>
      </c>
      <c r="BA28" s="274">
        <f>'Norm. uspesnost-T'!AZ39</f>
        <v>0</v>
      </c>
      <c r="BB28" s="273">
        <f>'Norm. uspesnost-T'!BA39</f>
        <v>0</v>
      </c>
    </row>
    <row r="29" spans="1:54" ht="14.25" customHeight="1" x14ac:dyDescent="0.2">
      <c r="A29" s="14">
        <v>24</v>
      </c>
      <c r="B29" s="275" t="s">
        <v>150</v>
      </c>
      <c r="C29" s="276" t="s">
        <v>149</v>
      </c>
      <c r="D29" s="277">
        <f>'Norm. uspesnost-T'!C40</f>
        <v>0</v>
      </c>
      <c r="E29" s="278">
        <f>'Norm. uspesnost-T'!D40</f>
        <v>0</v>
      </c>
      <c r="F29" s="277">
        <f>'Norm. uspesnost-T'!E40</f>
        <v>8.3272177099890255E-3</v>
      </c>
      <c r="G29" s="278">
        <f>'Norm. uspesnost-T'!F40</f>
        <v>6.8689146160136119E-3</v>
      </c>
      <c r="H29" s="277">
        <f>'Norm. uspesnost-T'!G40</f>
        <v>0</v>
      </c>
      <c r="I29" s="278">
        <f>'Norm. uspesnost-T'!H40</f>
        <v>0</v>
      </c>
      <c r="J29" s="277">
        <f>'Norm. uspesnost-T'!I40</f>
        <v>1.9819519407561732E-2</v>
      </c>
      <c r="K29" s="278">
        <f>'Norm. uspesnost-T'!J40</f>
        <v>0</v>
      </c>
      <c r="L29" s="277">
        <f>'Norm. uspesnost-T'!K40</f>
        <v>4.1741936638302665E-3</v>
      </c>
      <c r="M29" s="278">
        <f>'Norm. uspesnost-T'!L40</f>
        <v>1.6166423777832405E-2</v>
      </c>
      <c r="N29" s="277">
        <f>'Norm. uspesnost-T'!M40</f>
        <v>2.4690361076533954E-2</v>
      </c>
      <c r="O29" s="278">
        <f>'Norm. uspesnost-T'!N40</f>
        <v>3.6009074293314659E-2</v>
      </c>
      <c r="P29" s="277">
        <f>'Norm. uspesnost-T'!O40</f>
        <v>3.7987441703765746E-3</v>
      </c>
      <c r="Q29" s="278">
        <f>'Norm. uspesnost-T'!P40</f>
        <v>0</v>
      </c>
      <c r="R29" s="277">
        <f>'Norm. uspesnost-T'!Q40</f>
        <v>6.7752580044448561E-3</v>
      </c>
      <c r="S29" s="278">
        <f>'Norm. uspesnost-T'!R40</f>
        <v>0</v>
      </c>
      <c r="T29" s="277">
        <f>'Norm. uspesnost-T'!S40</f>
        <v>6.2976353026741932E-3</v>
      </c>
      <c r="U29" s="278">
        <f>'Norm. uspesnost-T'!T40</f>
        <v>7.2805241290603822E-3</v>
      </c>
      <c r="V29" s="277">
        <f>'Norm. uspesnost-T'!U40</f>
        <v>0</v>
      </c>
      <c r="W29" s="278">
        <f>'Norm. uspesnost-T'!V40</f>
        <v>1.2364755204693569E-2</v>
      </c>
      <c r="X29" s="277">
        <f>'Norm. uspesnost-T'!W40</f>
        <v>0</v>
      </c>
      <c r="Y29" s="278">
        <f>'Norm. uspesnost-T'!X40</f>
        <v>7.0274829342428652E-3</v>
      </c>
      <c r="Z29" s="277">
        <f>'Norm. uspesnost-T'!Y40</f>
        <v>0</v>
      </c>
      <c r="AA29" s="278">
        <f>'Norm. uspesnost-T'!Z40</f>
        <v>7.3466296355923187E-3</v>
      </c>
      <c r="AB29" s="277">
        <f>'Norm. uspesnost-T'!AA40</f>
        <v>1.8375130162857245E-2</v>
      </c>
      <c r="AC29" s="278">
        <f>'Norm. uspesnost-T'!AB40</f>
        <v>8.0830177025025558E-3</v>
      </c>
      <c r="AD29" s="277">
        <f>'Norm. uspesnost-T'!AC40</f>
        <v>0</v>
      </c>
      <c r="AE29" s="278">
        <f>'Norm. uspesnost-T'!AD40</f>
        <v>0</v>
      </c>
      <c r="AF29" s="277">
        <f>'Norm. uspesnost-T'!AE40</f>
        <v>2.2059825369509053E-2</v>
      </c>
      <c r="AG29" s="278">
        <f>'Norm. uspesnost-T'!AF40</f>
        <v>0</v>
      </c>
      <c r="AH29" s="277">
        <f>'Norm. uspesnost-T'!AG40</f>
        <v>9.4653149876126816E-3</v>
      </c>
      <c r="AI29" s="278">
        <f>'Norm. uspesnost-T'!AH40</f>
        <v>0</v>
      </c>
      <c r="AJ29" s="277">
        <f>'Norm. uspesnost-T'!AI40</f>
        <v>1.0890527880294732E-2</v>
      </c>
      <c r="AK29" s="278">
        <f>'Norm. uspesnost-T'!AJ40</f>
        <v>1.6444626156513008E-2</v>
      </c>
      <c r="AL29" s="277">
        <f>'Norm. uspesnost-T'!AK40</f>
        <v>9.2049876368634227E-3</v>
      </c>
      <c r="AM29" s="278">
        <f>'Norm. uspesnost-T'!AL40</f>
        <v>1.239553285285447E-2</v>
      </c>
      <c r="AN29" s="277">
        <f>'Norm. uspesnost-T'!AM40</f>
        <v>0</v>
      </c>
      <c r="AO29" s="278">
        <f>'Norm. uspesnost-T'!AN40</f>
        <v>7.0718739814320938E-3</v>
      </c>
      <c r="AP29" s="277">
        <f>'Norm. uspesnost-T'!AO40</f>
        <v>0</v>
      </c>
      <c r="AQ29" s="278">
        <f>'Norm. uspesnost-T'!AP40</f>
        <v>5.9978491505558711E-3</v>
      </c>
      <c r="AR29" s="277">
        <f>'Norm. uspesnost-T'!AQ40</f>
        <v>2.6142125638059482E-2</v>
      </c>
      <c r="AS29" s="278">
        <f>'Norm. uspesnost-T'!AR40</f>
        <v>1.203707379016297E-2</v>
      </c>
      <c r="AT29" s="277">
        <f>'Norm. uspesnost-T'!AS40</f>
        <v>3.8130039491488009E-3</v>
      </c>
      <c r="AU29" s="278">
        <f>'Norm. uspesnost-T'!AT40</f>
        <v>4.6194779879309422E-3</v>
      </c>
      <c r="AV29" s="277">
        <f>'Norm. uspesnost-T'!AU40</f>
        <v>6.0121924612421126E-3</v>
      </c>
      <c r="AW29" s="278">
        <f>'Norm. uspesnost-T'!AV40</f>
        <v>7.9358784176129498E-3</v>
      </c>
      <c r="AX29" s="277">
        <f>'Norm. uspesnost-T'!AW40</f>
        <v>2.4445065245456012E-2</v>
      </c>
      <c r="AY29" s="278">
        <f>'Norm. uspesnost-T'!AX40</f>
        <v>3.3107964791808095E-2</v>
      </c>
      <c r="AZ29" s="277">
        <f>'Norm. uspesnost-T'!AY40</f>
        <v>5.1642696864608803E-3</v>
      </c>
      <c r="BA29" s="278">
        <f>'Norm. uspesnost-T'!AZ40</f>
        <v>0</v>
      </c>
      <c r="BB29" s="277">
        <f>'Norm. uspesnost-T'!BA40</f>
        <v>5.3027284071153445E-3</v>
      </c>
    </row>
    <row r="30" spans="1:54" ht="14.25" customHeight="1" x14ac:dyDescent="0.2">
      <c r="A30" s="14">
        <v>25</v>
      </c>
      <c r="B30" s="271" t="s">
        <v>57</v>
      </c>
      <c r="C30" s="272" t="s">
        <v>56</v>
      </c>
      <c r="D30" s="273">
        <f>'Norm. uspesnost-T'!C42</f>
        <v>0.11129753843078712</v>
      </c>
      <c r="E30" s="274">
        <f>'Norm. uspesnost-T'!D42</f>
        <v>1.8091420578110064E-2</v>
      </c>
      <c r="F30" s="273">
        <f>'Norm. uspesnost-T'!E42</f>
        <v>9.770254410266601E-3</v>
      </c>
      <c r="G30" s="274">
        <f>'Norm. uspesnost-T'!F42</f>
        <v>5.0124367780041743E-2</v>
      </c>
      <c r="H30" s="273">
        <f>'Norm. uspesnost-T'!G42</f>
        <v>3.4473649082821155E-2</v>
      </c>
      <c r="I30" s="274">
        <f>'Norm. uspesnost-T'!H42</f>
        <v>3.3356221104005712E-2</v>
      </c>
      <c r="J30" s="273">
        <f>'Norm. uspesnost-T'!I42</f>
        <v>1.2581746313103701E-2</v>
      </c>
      <c r="K30" s="274">
        <f>'Norm. uspesnost-T'!J42</f>
        <v>3.6564816698204466E-2</v>
      </c>
      <c r="L30" s="273">
        <f>'Norm. uspesnost-T'!K42</f>
        <v>8.7646951581401532E-3</v>
      </c>
      <c r="M30" s="274">
        <f>'Norm. uspesnost-T'!L42</f>
        <v>1.7838924161131232E-2</v>
      </c>
      <c r="N30" s="273">
        <f>'Norm. uspesnost-T'!M42</f>
        <v>2.4268503230079883E-2</v>
      </c>
      <c r="O30" s="274">
        <f>'Norm. uspesnost-T'!N42</f>
        <v>1.4365920962273385E-2</v>
      </c>
      <c r="P30" s="273">
        <f>'Norm. uspesnost-T'!O42</f>
        <v>2.3806016848018981E-2</v>
      </c>
      <c r="Q30" s="274">
        <f>'Norm. uspesnost-T'!P42</f>
        <v>2.1430534118525614E-2</v>
      </c>
      <c r="R30" s="273">
        <f>'Norm. uspesnost-T'!Q42</f>
        <v>1.3626183552756079E-2</v>
      </c>
      <c r="S30" s="274">
        <f>'Norm. uspesnost-T'!R42</f>
        <v>4.7490620686720809E-2</v>
      </c>
      <c r="T30" s="273">
        <f>'Norm. uspesnost-T'!S42</f>
        <v>8.9563551204281631E-3</v>
      </c>
      <c r="U30" s="274">
        <f>'Norm. uspesnost-T'!T42</f>
        <v>4.0667902156742861E-2</v>
      </c>
      <c r="V30" s="273">
        <f>'Norm. uspesnost-T'!U42</f>
        <v>2.8988516990935898E-2</v>
      </c>
      <c r="W30" s="274">
        <f>'Norm. uspesnost-T'!V42</f>
        <v>7.2065586634602732E-2</v>
      </c>
      <c r="X30" s="273">
        <f>'Norm. uspesnost-T'!W42</f>
        <v>3.2581874636640404E-2</v>
      </c>
      <c r="Y30" s="274">
        <f>'Norm. uspesnost-T'!X42</f>
        <v>8.9613809896287103E-3</v>
      </c>
      <c r="Z30" s="273">
        <f>'Norm. uspesnost-T'!Y42</f>
        <v>1.6178226253588369E-2</v>
      </c>
      <c r="AA30" s="274">
        <f>'Norm. uspesnost-T'!Z42</f>
        <v>8.6298779701525601E-3</v>
      </c>
      <c r="AB30" s="273">
        <f>'Norm. uspesnost-T'!AA42</f>
        <v>2.3712838330658615E-2</v>
      </c>
      <c r="AC30" s="274">
        <f>'Norm. uspesnost-T'!AB42</f>
        <v>1.2463085804898225E-2</v>
      </c>
      <c r="AD30" s="273">
        <f>'Norm. uspesnost-T'!AC42</f>
        <v>8.5828942013995019E-3</v>
      </c>
      <c r="AE30" s="274">
        <f>'Norm. uspesnost-T'!AD42</f>
        <v>1.4645225115723191E-2</v>
      </c>
      <c r="AF30" s="273">
        <f>'Norm. uspesnost-T'!AE42</f>
        <v>1.5772797894886541E-2</v>
      </c>
      <c r="AG30" s="274">
        <f>'Norm. uspesnost-T'!AF42</f>
        <v>3.5873346764593667E-2</v>
      </c>
      <c r="AH30" s="273">
        <f>'Norm. uspesnost-T'!AG42</f>
        <v>2.1999607332584912E-2</v>
      </c>
      <c r="AI30" s="274">
        <f>'Norm. uspesnost-T'!AH42</f>
        <v>1.6486074821341283E-2</v>
      </c>
      <c r="AJ30" s="273">
        <f>'Norm. uspesnost-T'!AI42</f>
        <v>1.0137727870485051E-2</v>
      </c>
      <c r="AK30" s="274">
        <f>'Norm. uspesnost-T'!AJ42</f>
        <v>1.6103104911673174E-2</v>
      </c>
      <c r="AL30" s="273">
        <f>'Norm. uspesnost-T'!AK42</f>
        <v>8.8826969632695273E-3</v>
      </c>
      <c r="AM30" s="274">
        <f>'Norm. uspesnost-T'!AL42</f>
        <v>1.6566577099259839E-2</v>
      </c>
      <c r="AN30" s="273">
        <f>'Norm. uspesnost-T'!AM42</f>
        <v>3.8346059917105352E-2</v>
      </c>
      <c r="AO30" s="274">
        <f>'Norm. uspesnost-T'!AN42</f>
        <v>1.9510546700773308E-2</v>
      </c>
      <c r="AP30" s="273">
        <f>'Norm. uspesnost-T'!AO42</f>
        <v>3.2366578789407331E-2</v>
      </c>
      <c r="AQ30" s="274">
        <f>'Norm. uspesnost-T'!AP42</f>
        <v>9.7391130327456471E-3</v>
      </c>
      <c r="AR30" s="273">
        <f>'Norm. uspesnost-T'!AQ42</f>
        <v>2.9149111608550597E-2</v>
      </c>
      <c r="AS30" s="274">
        <f>'Norm. uspesnost-T'!AR42</f>
        <v>2.981993870592306E-2</v>
      </c>
      <c r="AT30" s="273">
        <f>'Norm. uspesnost-T'!AS42</f>
        <v>2.0706772132234531E-2</v>
      </c>
      <c r="AU30" s="274">
        <f>'Norm. uspesnost-T'!AT42</f>
        <v>6.6341761972542115E-3</v>
      </c>
      <c r="AV30" s="273">
        <f>'Norm. uspesnost-T'!AU42</f>
        <v>2.2771374228134987E-2</v>
      </c>
      <c r="AW30" s="274">
        <f>'Norm. uspesnost-T'!AV42</f>
        <v>1.4813164251086881E-2</v>
      </c>
      <c r="AX30" s="273">
        <f>'Norm. uspesnost-T'!AW42</f>
        <v>2.0890395677880126E-2</v>
      </c>
      <c r="AY30" s="274">
        <f>'Norm. uspesnost-T'!AX42</f>
        <v>1.5217382630109267E-2</v>
      </c>
      <c r="AZ30" s="273">
        <f>'Norm. uspesnost-T'!AY42</f>
        <v>1.1006557685017905E-2</v>
      </c>
      <c r="BA30" s="274">
        <f>'Norm. uspesnost-T'!AZ42</f>
        <v>3.3331520426403111E-2</v>
      </c>
      <c r="BB30" s="273">
        <f>'Norm. uspesnost-T'!BA42</f>
        <v>2.5146300286922597E-2</v>
      </c>
    </row>
    <row r="31" spans="1:54" ht="14.25" customHeight="1" x14ac:dyDescent="0.2">
      <c r="A31" s="14">
        <v>26</v>
      </c>
      <c r="B31" s="275" t="s">
        <v>186</v>
      </c>
      <c r="C31" s="276" t="s">
        <v>186</v>
      </c>
      <c r="D31" s="277">
        <f>'Norm. uspesnost-T'!C44</f>
        <v>0</v>
      </c>
      <c r="E31" s="278">
        <f>'Norm. uspesnost-T'!D44</f>
        <v>8.8219908860258777E-3</v>
      </c>
      <c r="F31" s="277">
        <f>'Norm. uspesnost-T'!E44</f>
        <v>6.3032968668011993E-3</v>
      </c>
      <c r="G31" s="278">
        <f>'Norm. uspesnost-T'!F44</f>
        <v>8.7127816867649307E-3</v>
      </c>
      <c r="H31" s="277">
        <f>'Norm. uspesnost-T'!G44</f>
        <v>4.6912570138925849E-3</v>
      </c>
      <c r="I31" s="278">
        <f>'Norm. uspesnost-T'!H44</f>
        <v>3.7673179590536543E-3</v>
      </c>
      <c r="J31" s="277">
        <f>'Norm. uspesnost-T'!I44</f>
        <v>1.0301554716852233E-2</v>
      </c>
      <c r="K31" s="278">
        <f>'Norm. uspesnost-T'!J44</f>
        <v>1.1606824230330545E-2</v>
      </c>
      <c r="L31" s="277">
        <f>'Norm. uspesnost-T'!K44</f>
        <v>2.7458785694301574E-2</v>
      </c>
      <c r="M31" s="278">
        <f>'Norm. uspesnost-T'!L44</f>
        <v>6.9809480473353369E-3</v>
      </c>
      <c r="N31" s="277">
        <f>'Norm. uspesnost-T'!M44</f>
        <v>0</v>
      </c>
      <c r="O31" s="278">
        <f>'Norm. uspesnost-T'!N44</f>
        <v>8.9103854076441075E-3</v>
      </c>
      <c r="P31" s="277">
        <f>'Norm. uspesnost-T'!O44</f>
        <v>7.1491436387035277E-3</v>
      </c>
      <c r="Q31" s="278">
        <f>'Norm. uspesnost-T'!P44</f>
        <v>0</v>
      </c>
      <c r="R31" s="277">
        <f>'Norm. uspesnost-T'!Q44</f>
        <v>9.8805040403661774E-3</v>
      </c>
      <c r="S31" s="278">
        <f>'Norm. uspesnost-T'!R44</f>
        <v>1.514846005313652E-2</v>
      </c>
      <c r="T31" s="277">
        <f>'Norm. uspesnost-T'!S44</f>
        <v>2.0223039149520248E-3</v>
      </c>
      <c r="U31" s="278">
        <f>'Norm. uspesnost-T'!T44</f>
        <v>0</v>
      </c>
      <c r="V31" s="277">
        <f>'Norm. uspesnost-T'!U44</f>
        <v>8.8193246424176763E-3</v>
      </c>
      <c r="W31" s="278">
        <f>'Norm. uspesnost-T'!V44</f>
        <v>0</v>
      </c>
      <c r="X31" s="277">
        <f>'Norm. uspesnost-T'!W44</f>
        <v>1.9405919999837991E-2</v>
      </c>
      <c r="Y31" s="278">
        <f>'Norm. uspesnost-T'!X44</f>
        <v>8.8365285169560558E-3</v>
      </c>
      <c r="Z31" s="277">
        <f>'Norm. uspesnost-T'!Y44</f>
        <v>4.8078471497318134E-3</v>
      </c>
      <c r="AA31" s="278">
        <f>'Norm. uspesnost-T'!Z44</f>
        <v>1.2841576999739588E-2</v>
      </c>
      <c r="AB31" s="277">
        <f>'Norm. uspesnost-T'!AA44</f>
        <v>0</v>
      </c>
      <c r="AC31" s="278">
        <f>'Norm. uspesnost-T'!AB44</f>
        <v>2.5051857857649122E-2</v>
      </c>
      <c r="AD31" s="277">
        <f>'Norm. uspesnost-T'!AC44</f>
        <v>0</v>
      </c>
      <c r="AE31" s="278">
        <f>'Norm. uspesnost-T'!AD44</f>
        <v>1.0919153346292359E-2</v>
      </c>
      <c r="AF31" s="277">
        <f>'Norm. uspesnost-T'!AE44</f>
        <v>0</v>
      </c>
      <c r="AG31" s="278">
        <f>'Norm. uspesnost-T'!AF44</f>
        <v>0</v>
      </c>
      <c r="AH31" s="277">
        <f>'Norm. uspesnost-T'!AG44</f>
        <v>2.5269502817760265E-2</v>
      </c>
      <c r="AI31" s="278">
        <f>'Norm. uspesnost-T'!AH44</f>
        <v>4.7014549261786016E-3</v>
      </c>
      <c r="AJ31" s="277">
        <f>'Norm. uspesnost-T'!AI44</f>
        <v>5.2757791043812809E-3</v>
      </c>
      <c r="AK31" s="278">
        <f>'Norm. uspesnost-T'!AJ44</f>
        <v>5.6394008788335616E-3</v>
      </c>
      <c r="AL31" s="277">
        <f>'Norm. uspesnost-T'!AK44</f>
        <v>1.2879648085369129E-2</v>
      </c>
      <c r="AM31" s="278">
        <f>'Norm. uspesnost-T'!AL44</f>
        <v>9.5680939011739095E-3</v>
      </c>
      <c r="AN31" s="277">
        <f>'Norm. uspesnost-T'!AM44</f>
        <v>1.5870500155205861E-2</v>
      </c>
      <c r="AO31" s="278">
        <f>'Norm. uspesnost-T'!AN44</f>
        <v>2.9868532429509998E-3</v>
      </c>
      <c r="AP31" s="277">
        <f>'Norm. uspesnost-T'!AO44</f>
        <v>9.0255533433420774E-3</v>
      </c>
      <c r="AQ31" s="278">
        <f>'Norm. uspesnost-T'!AP44</f>
        <v>5.5739991604053804E-3</v>
      </c>
      <c r="AR31" s="277">
        <f>'Norm. uspesnost-T'!AQ44</f>
        <v>9.1519141494520034E-3</v>
      </c>
      <c r="AS31" s="278">
        <f>'Norm. uspesnost-T'!AR44</f>
        <v>1.1760005091929726E-2</v>
      </c>
      <c r="AT31" s="277">
        <f>'Norm. uspesnost-T'!AS44</f>
        <v>5.1329437549179884E-3</v>
      </c>
      <c r="AU31" s="278">
        <f>'Norm. uspesnost-T'!AT44</f>
        <v>9.3434566403928949E-3</v>
      </c>
      <c r="AV31" s="277">
        <f>'Norm. uspesnost-T'!AU44</f>
        <v>1.3204389129563746E-2</v>
      </c>
      <c r="AW31" s="278">
        <f>'Norm. uspesnost-T'!AV44</f>
        <v>3.9349982154506533E-3</v>
      </c>
      <c r="AX31" s="277">
        <f>'Norm. uspesnost-T'!AW44</f>
        <v>3.1983992478516929E-3</v>
      </c>
      <c r="AY31" s="278">
        <f>'Norm. uspesnost-T'!AX44</f>
        <v>3.9037517696094357E-3</v>
      </c>
      <c r="AZ31" s="277">
        <f>'Norm. uspesnost-T'!AY44</f>
        <v>6.9888796063445257E-3</v>
      </c>
      <c r="BA31" s="278">
        <f>'Norm. uspesnost-T'!AZ44</f>
        <v>3.9407084665703243E-3</v>
      </c>
      <c r="BB31" s="277">
        <f>'Norm. uspesnost-T'!BA44</f>
        <v>1.6533012458879937E-2</v>
      </c>
    </row>
    <row r="32" spans="1:54" ht="14.25" customHeight="1" x14ac:dyDescent="0.2">
      <c r="A32" s="14">
        <v>27</v>
      </c>
      <c r="B32" s="271" t="s">
        <v>91</v>
      </c>
      <c r="C32" s="272" t="s">
        <v>90</v>
      </c>
      <c r="D32" s="273">
        <f>'Norm. uspesnost-T'!C45</f>
        <v>0</v>
      </c>
      <c r="E32" s="274">
        <f>'Norm. uspesnost-T'!D45</f>
        <v>1.3591763405646927E-2</v>
      </c>
      <c r="F32" s="273">
        <f>'Norm. uspesnost-T'!E45</f>
        <v>1.4469651185413079E-2</v>
      </c>
      <c r="G32" s="274">
        <f>'Norm. uspesnost-T'!F45</f>
        <v>1.2471070201289351E-2</v>
      </c>
      <c r="H32" s="273">
        <f>'Norm. uspesnost-T'!G45</f>
        <v>7.8788162255815E-3</v>
      </c>
      <c r="I32" s="274">
        <f>'Norm. uspesnost-T'!H45</f>
        <v>6.3442245563778542E-3</v>
      </c>
      <c r="J32" s="273">
        <f>'Norm. uspesnost-T'!I45</f>
        <v>1.0137053694089453E-2</v>
      </c>
      <c r="K32" s="274">
        <f>'Norm. uspesnost-T'!J45</f>
        <v>1.6157031196049915E-2</v>
      </c>
      <c r="L32" s="273">
        <f>'Norm. uspesnost-T'!K45</f>
        <v>1.0585821096614236E-2</v>
      </c>
      <c r="M32" s="274">
        <f>'Norm. uspesnost-T'!L45</f>
        <v>1.7600944624914995E-2</v>
      </c>
      <c r="N32" s="273">
        <f>'Norm. uspesnost-T'!M45</f>
        <v>1.2905008843085188E-2</v>
      </c>
      <c r="O32" s="274">
        <f>'Norm. uspesnost-T'!N45</f>
        <v>1.2612154366050588E-2</v>
      </c>
      <c r="P32" s="273">
        <f>'Norm. uspesnost-T'!O45</f>
        <v>7.9406420783820712E-3</v>
      </c>
      <c r="Q32" s="274">
        <f>'Norm. uspesnost-T'!P45</f>
        <v>1.1803775793627567E-2</v>
      </c>
      <c r="R32" s="273">
        <f>'Norm. uspesnost-T'!Q45</f>
        <v>1.077494563818646E-2</v>
      </c>
      <c r="S32" s="274">
        <f>'Norm. uspesnost-T'!R45</f>
        <v>7.4809642981429605E-3</v>
      </c>
      <c r="T32" s="273">
        <f>'Norm. uspesnost-T'!S45</f>
        <v>1.4910280328057872E-2</v>
      </c>
      <c r="U32" s="274">
        <f>'Norm. uspesnost-T'!T45</f>
        <v>0</v>
      </c>
      <c r="V32" s="273">
        <f>'Norm. uspesnost-T'!U45</f>
        <v>1.7933161606961828E-2</v>
      </c>
      <c r="W32" s="274">
        <f>'Norm. uspesnost-T'!V45</f>
        <v>3.9613653014737127E-2</v>
      </c>
      <c r="X32" s="273">
        <f>'Norm. uspesnost-T'!W45</f>
        <v>2.9681545195468693E-3</v>
      </c>
      <c r="Y32" s="274">
        <f>'Norm. uspesnost-T'!X45</f>
        <v>1.0707677976182968E-2</v>
      </c>
      <c r="Z32" s="273">
        <f>'Norm. uspesnost-T'!Y45</f>
        <v>4.6862749792834606E-2</v>
      </c>
      <c r="AA32" s="274">
        <f>'Norm. uspesnost-T'!Z45</f>
        <v>1.0046329197953889E-2</v>
      </c>
      <c r="AB32" s="273">
        <f>'Norm. uspesnost-T'!AA45</f>
        <v>2.7372894689477126E-2</v>
      </c>
      <c r="AC32" s="274">
        <f>'Norm. uspesnost-T'!AB45</f>
        <v>1.9121750361747125E-2</v>
      </c>
      <c r="AD32" s="273">
        <f>'Norm. uspesnost-T'!AC45</f>
        <v>0</v>
      </c>
      <c r="AE32" s="274">
        <f>'Norm. uspesnost-T'!AD45</f>
        <v>4.3735132203770507E-3</v>
      </c>
      <c r="AF32" s="273">
        <f>'Norm. uspesnost-T'!AE45</f>
        <v>6.1772534896118126E-3</v>
      </c>
      <c r="AG32" s="274">
        <f>'Norm. uspesnost-T'!AF45</f>
        <v>9.9784839260986039E-3</v>
      </c>
      <c r="AH32" s="273">
        <f>'Norm. uspesnost-T'!AG45</f>
        <v>9.1513219242861672E-3</v>
      </c>
      <c r="AI32" s="274">
        <f>'Norm. uspesnost-T'!AH45</f>
        <v>1.5190530482248698E-2</v>
      </c>
      <c r="AJ32" s="273">
        <f>'Norm. uspesnost-T'!AI45</f>
        <v>7.0806367634871203E-3</v>
      </c>
      <c r="AK32" s="274">
        <f>'Norm. uspesnost-T'!AJ45</f>
        <v>1.3677571348397108E-2</v>
      </c>
      <c r="AL32" s="273">
        <f>'Norm. uspesnost-T'!AK45</f>
        <v>1.370494323490625E-2</v>
      </c>
      <c r="AM32" s="274">
        <f>'Norm. uspesnost-T'!AL45</f>
        <v>6.7526621994661645E-3</v>
      </c>
      <c r="AN32" s="273">
        <f>'Norm. uspesnost-T'!AM45</f>
        <v>1.2837576568785605E-2</v>
      </c>
      <c r="AO32" s="274">
        <f>'Norm. uspesnost-T'!AN45</f>
        <v>1.3546302044733694E-2</v>
      </c>
      <c r="AP32" s="273">
        <f>'Norm. uspesnost-T'!AO45</f>
        <v>0</v>
      </c>
      <c r="AQ32" s="274">
        <f>'Norm. uspesnost-T'!AP45</f>
        <v>5.6060386298438106E-3</v>
      </c>
      <c r="AR32" s="273">
        <f>'Norm. uspesnost-T'!AQ45</f>
        <v>1.315829830446678E-2</v>
      </c>
      <c r="AS32" s="274">
        <f>'Norm. uspesnost-T'!AR45</f>
        <v>1.3925119008116372E-2</v>
      </c>
      <c r="AT32" s="273">
        <f>'Norm. uspesnost-T'!AS45</f>
        <v>1.9858664117999636E-2</v>
      </c>
      <c r="AU32" s="274">
        <f>'Norm. uspesnost-T'!AT45</f>
        <v>1.7642091675865695E-2</v>
      </c>
      <c r="AV32" s="273">
        <f>'Norm. uspesnost-T'!AU45</f>
        <v>7.0293098003586397E-3</v>
      </c>
      <c r="AW32" s="274">
        <f>'Norm. uspesnost-T'!AV45</f>
        <v>2.2012605043063342E-2</v>
      </c>
      <c r="AX32" s="273">
        <f>'Norm. uspesnost-T'!AW45</f>
        <v>1.014086226760451E-2</v>
      </c>
      <c r="AY32" s="274">
        <f>'Norm. uspesnost-T'!AX45</f>
        <v>1.2594849993332116E-2</v>
      </c>
      <c r="AZ32" s="273">
        <f>'Norm. uspesnost-T'!AY45</f>
        <v>9.5930447880496449E-3</v>
      </c>
      <c r="BA32" s="274">
        <f>'Norm. uspesnost-T'!AZ45</f>
        <v>9.8226435546633975E-3</v>
      </c>
      <c r="BB32" s="273">
        <f>'Norm. uspesnost-T'!BA45</f>
        <v>2.5664581308563706E-3</v>
      </c>
    </row>
    <row r="33" spans="1:54" ht="14.25" customHeight="1" x14ac:dyDescent="0.2">
      <c r="A33" s="14">
        <v>28</v>
      </c>
      <c r="B33" s="275" t="s">
        <v>77</v>
      </c>
      <c r="C33" s="276" t="s">
        <v>76</v>
      </c>
      <c r="D33" s="277">
        <f>'Norm. uspesnost-T'!C46+'Norm. uspesnost-T'!C55</f>
        <v>2.8627133777403696E-2</v>
      </c>
      <c r="E33" s="278">
        <f>'Norm. uspesnost-T'!D46+'Norm. uspesnost-T'!D55</f>
        <v>9.1865965211079259E-3</v>
      </c>
      <c r="F33" s="277">
        <f>'Norm. uspesnost-T'!E46+'Norm. uspesnost-T'!E55</f>
        <v>1.7588352804703448E-2</v>
      </c>
      <c r="G33" s="278">
        <f>'Norm. uspesnost-T'!F46+'Norm. uspesnost-T'!F55</f>
        <v>1.1192668561060251E-2</v>
      </c>
      <c r="H33" s="277">
        <f>'Norm. uspesnost-T'!G46+'Norm. uspesnost-T'!G55</f>
        <v>1.2650492668466887E-2</v>
      </c>
      <c r="I33" s="278">
        <f>'Norm. uspesnost-T'!H46+'Norm. uspesnost-T'!H55</f>
        <v>3.1788446725042246E-2</v>
      </c>
      <c r="J33" s="277">
        <f>'Norm. uspesnost-T'!I46+'Norm. uspesnost-T'!I55</f>
        <v>1.7628181395323989E-2</v>
      </c>
      <c r="K33" s="278">
        <f>'Norm. uspesnost-T'!J46+'Norm. uspesnost-T'!J55</f>
        <v>9.948855559554869E-3</v>
      </c>
      <c r="L33" s="277">
        <f>'Norm. uspesnost-T'!K46+'Norm. uspesnost-T'!K55</f>
        <v>2.6417682635344303E-2</v>
      </c>
      <c r="M33" s="278">
        <f>'Norm. uspesnost-T'!L46+'Norm. uspesnost-T'!L55</f>
        <v>1.0799286295126128E-2</v>
      </c>
      <c r="N33" s="277">
        <f>'Norm. uspesnost-T'!M46+'Norm. uspesnost-T'!M55</f>
        <v>3.7980144891418695E-3</v>
      </c>
      <c r="O33" s="278">
        <f>'Norm. uspesnost-T'!N46+'Norm. uspesnost-T'!N55</f>
        <v>1.6537591085220127E-2</v>
      </c>
      <c r="P33" s="277">
        <f>'Norm. uspesnost-T'!O46+'Norm. uspesnost-T'!O55</f>
        <v>1.3446446123986039E-2</v>
      </c>
      <c r="Q33" s="278">
        <f>'Norm. uspesnost-T'!P46+'Norm. uspesnost-T'!P55</f>
        <v>2.5696292028718121E-2</v>
      </c>
      <c r="R33" s="277">
        <f>'Norm. uspesnost-T'!Q46+'Norm. uspesnost-T'!Q55</f>
        <v>1.0492625304700874E-2</v>
      </c>
      <c r="S33" s="278">
        <f>'Norm. uspesnost-T'!R46+'Norm. uspesnost-T'!R55</f>
        <v>1.3157087435223964E-2</v>
      </c>
      <c r="T33" s="277">
        <f>'Norm. uspesnost-T'!S46+'Norm. uspesnost-T'!S55</f>
        <v>1.6997505252382621E-2</v>
      </c>
      <c r="U33" s="278">
        <f>'Norm. uspesnost-T'!T46+'Norm. uspesnost-T'!T55</f>
        <v>7.4772817244628488E-3</v>
      </c>
      <c r="V33" s="277">
        <f>'Norm. uspesnost-T'!U46+'Norm. uspesnost-T'!U55</f>
        <v>8.6006767921615566E-3</v>
      </c>
      <c r="W33" s="278">
        <f>'Norm. uspesnost-T'!V46+'Norm. uspesnost-T'!V55</f>
        <v>1.390147384183015E-2</v>
      </c>
      <c r="X33" s="277">
        <f>'Norm. uspesnost-T'!W46+'Norm. uspesnost-T'!W55</f>
        <v>2.9762763393921202E-2</v>
      </c>
      <c r="Y33" s="278">
        <f>'Norm. uspesnost-T'!X46+'Norm. uspesnost-T'!X55</f>
        <v>2.4390244088300792E-2</v>
      </c>
      <c r="Z33" s="277">
        <f>'Norm. uspesnost-T'!Y46+'Norm. uspesnost-T'!Y55</f>
        <v>2.4879649299114348E-2</v>
      </c>
      <c r="AA33" s="278">
        <f>'Norm. uspesnost-T'!Z46+'Norm. uspesnost-T'!Z55</f>
        <v>1.5326299667166025E-2</v>
      </c>
      <c r="AB33" s="277">
        <f>'Norm. uspesnost-T'!AA46+'Norm. uspesnost-T'!AA55</f>
        <v>2.9863037151860099E-2</v>
      </c>
      <c r="AC33" s="278">
        <f>'Norm. uspesnost-T'!AB46+'Norm. uspesnost-T'!AB55</f>
        <v>3.5820203868378593E-2</v>
      </c>
      <c r="AD33" s="277">
        <f>'Norm. uspesnost-T'!AC46+'Norm. uspesnost-T'!AC55</f>
        <v>2.1957650058759031E-2</v>
      </c>
      <c r="AE33" s="278">
        <f>'Norm. uspesnost-T'!AD46+'Norm. uspesnost-T'!AD55</f>
        <v>1.5825023875088093E-2</v>
      </c>
      <c r="AF33" s="277">
        <f>'Norm. uspesnost-T'!AE46+'Norm. uspesnost-T'!AE55</f>
        <v>1.2092292916714133E-2</v>
      </c>
      <c r="AG33" s="278">
        <f>'Norm. uspesnost-T'!AF46+'Norm. uspesnost-T'!AF55</f>
        <v>9.8586002996825621E-3</v>
      </c>
      <c r="AH33" s="277">
        <f>'Norm. uspesnost-T'!AG46+'Norm. uspesnost-T'!AG55</f>
        <v>3.7647861246899852E-2</v>
      </c>
      <c r="AI33" s="278">
        <f>'Norm. uspesnost-T'!AH46+'Norm. uspesnost-T'!AH55</f>
        <v>1.3508567105097232E-2</v>
      </c>
      <c r="AJ33" s="277">
        <f>'Norm. uspesnost-T'!AI46+'Norm. uspesnost-T'!AI55</f>
        <v>2.0318145220102068E-2</v>
      </c>
      <c r="AK33" s="278">
        <f>'Norm. uspesnost-T'!AJ46+'Norm. uspesnost-T'!AJ55</f>
        <v>2.7343799944576738E-2</v>
      </c>
      <c r="AL33" s="277">
        <f>'Norm. uspesnost-T'!AK46+'Norm. uspesnost-T'!AK55</f>
        <v>7.9641277670463619E-3</v>
      </c>
      <c r="AM33" s="278">
        <f>'Norm. uspesnost-T'!AL46+'Norm. uspesnost-T'!AL55</f>
        <v>8.165195682303502E-3</v>
      </c>
      <c r="AN33" s="277">
        <f>'Norm. uspesnost-T'!AM46+'Norm. uspesnost-T'!AM55</f>
        <v>3.778384383915355E-2</v>
      </c>
      <c r="AO33" s="278">
        <f>'Norm. uspesnost-T'!AN46+'Norm. uspesnost-T'!AN55</f>
        <v>1.036127934758637E-2</v>
      </c>
      <c r="AP33" s="277">
        <f>'Norm. uspesnost-T'!AO46+'Norm. uspesnost-T'!AO55</f>
        <v>2.1490751602622198E-2</v>
      </c>
      <c r="AQ33" s="278">
        <f>'Norm. uspesnost-T'!AP46+'Norm. uspesnost-T'!AP55</f>
        <v>2.8361627897503711E-2</v>
      </c>
      <c r="AR33" s="277">
        <f>'Norm. uspesnost-T'!AQ46+'Norm. uspesnost-T'!AQ55</f>
        <v>1.9250008542758844E-2</v>
      </c>
      <c r="AS33" s="278">
        <f>'Norm. uspesnost-T'!AR46+'Norm. uspesnost-T'!AR55</f>
        <v>1.3176605515134089E-2</v>
      </c>
      <c r="AT33" s="277">
        <f>'Norm. uspesnost-T'!AS46+'Norm. uspesnost-T'!AS55</f>
        <v>1.4477344008156721E-2</v>
      </c>
      <c r="AU33" s="278">
        <f>'Norm. uspesnost-T'!AT46+'Norm. uspesnost-T'!AT55</f>
        <v>2.9301310370994732E-2</v>
      </c>
      <c r="AV33" s="277">
        <f>'Norm. uspesnost-T'!AU46+'Norm. uspesnost-T'!AU55</f>
        <v>1.2362038503811269E-2</v>
      </c>
      <c r="AW33" s="278">
        <f>'Norm. uspesnost-T'!AV46+'Norm. uspesnost-T'!AV55</f>
        <v>1.6316828987983558E-2</v>
      </c>
      <c r="AX33" s="277">
        <f>'Norm. uspesnost-T'!AW46+'Norm. uspesnost-T'!AW55</f>
        <v>6.7016576560550035E-3</v>
      </c>
      <c r="AY33" s="278">
        <f>'Norm. uspesnost-T'!AX46+'Norm. uspesnost-T'!AX55</f>
        <v>8.246633839443844E-3</v>
      </c>
      <c r="AZ33" s="277">
        <f>'Norm. uspesnost-T'!AY46+'Norm. uspesnost-T'!AY55</f>
        <v>1.022045812813736E-2</v>
      </c>
      <c r="BA33" s="278">
        <f>'Norm. uspesnost-T'!AZ46+'Norm. uspesnost-T'!AZ55</f>
        <v>1.6226888506107248E-2</v>
      </c>
      <c r="BB33" s="277">
        <f>'Norm. uspesnost-T'!BA46+'Norm. uspesnost-T'!BA55</f>
        <v>1.3791663136546024E-2</v>
      </c>
    </row>
    <row r="34" spans="1:54" ht="14.25" customHeight="1" x14ac:dyDescent="0.2">
      <c r="A34" s="14">
        <v>29</v>
      </c>
      <c r="B34" s="271" t="s">
        <v>83</v>
      </c>
      <c r="C34" s="272" t="s">
        <v>82</v>
      </c>
      <c r="D34" s="273">
        <f>'Norm. uspesnost-T'!C47</f>
        <v>0</v>
      </c>
      <c r="E34" s="274">
        <f>'Norm. uspesnost-T'!D47</f>
        <v>1.5734054689960458E-2</v>
      </c>
      <c r="F34" s="273">
        <f>'Norm. uspesnost-T'!E47</f>
        <v>7.1875751328567619E-3</v>
      </c>
      <c r="G34" s="274">
        <f>'Norm. uspesnost-T'!F47</f>
        <v>4.6866617447691612E-3</v>
      </c>
      <c r="H34" s="273">
        <f>'Norm. uspesnost-T'!G47</f>
        <v>1.3508383500598067E-2</v>
      </c>
      <c r="I34" s="274">
        <f>'Norm. uspesnost-T'!H47</f>
        <v>0</v>
      </c>
      <c r="J34" s="273">
        <f>'Norm. uspesnost-T'!I47</f>
        <v>9.822038284443774E-3</v>
      </c>
      <c r="K34" s="274">
        <f>'Norm. uspesnost-T'!J47</f>
        <v>1.8417874611660355E-2</v>
      </c>
      <c r="L34" s="273">
        <f>'Norm. uspesnost-T'!K47</f>
        <v>7.0461912009439362E-3</v>
      </c>
      <c r="M34" s="274">
        <f>'Norm. uspesnost-T'!L47</f>
        <v>6.4388656493843358E-2</v>
      </c>
      <c r="N34" s="273">
        <f>'Norm. uspesnost-T'!M47</f>
        <v>8.4674599773879589E-3</v>
      </c>
      <c r="O34" s="274">
        <f>'Norm. uspesnost-T'!N47</f>
        <v>7.9500509490832982E-3</v>
      </c>
      <c r="P34" s="273">
        <f>'Norm. uspesnost-T'!O47</f>
        <v>1.7087804000169654E-2</v>
      </c>
      <c r="Q34" s="274">
        <f>'Norm. uspesnost-T'!P47</f>
        <v>2.6205751540654479E-2</v>
      </c>
      <c r="R34" s="273">
        <f>'Norm. uspesnost-T'!Q47</f>
        <v>1.1065177016014359E-2</v>
      </c>
      <c r="S34" s="274">
        <f>'Norm. uspesnost-T'!R47</f>
        <v>3.2039829087616267E-2</v>
      </c>
      <c r="T34" s="273">
        <f>'Norm. uspesnost-T'!S47</f>
        <v>1.0613596803851721E-2</v>
      </c>
      <c r="U34" s="274">
        <f>'Norm. uspesnost-T'!T47</f>
        <v>2.0644134855663313E-2</v>
      </c>
      <c r="V34" s="273">
        <f>'Norm. uspesnost-T'!U47</f>
        <v>0</v>
      </c>
      <c r="W34" s="274">
        <f>'Norm. uspesnost-T'!V47</f>
        <v>3.8969757400483675E-2</v>
      </c>
      <c r="X34" s="273">
        <f>'Norm. uspesnost-T'!W47</f>
        <v>1.4149161558329435E-2</v>
      </c>
      <c r="Y34" s="274">
        <f>'Norm. uspesnost-T'!X47</f>
        <v>7.0048516440132805E-3</v>
      </c>
      <c r="Z34" s="273">
        <f>'Norm. uspesnost-T'!Y47</f>
        <v>0</v>
      </c>
      <c r="AA34" s="274">
        <f>'Norm. uspesnost-T'!Z47</f>
        <v>6.7384112920787749E-3</v>
      </c>
      <c r="AB34" s="273">
        <f>'Norm. uspesnost-T'!AA47</f>
        <v>0</v>
      </c>
      <c r="AC34" s="274">
        <f>'Norm. uspesnost-T'!AB47</f>
        <v>1.0014869467716136E-2</v>
      </c>
      <c r="AD34" s="273">
        <f>'Norm. uspesnost-T'!AC47</f>
        <v>1.1044177949184207E-2</v>
      </c>
      <c r="AE34" s="274">
        <f>'Norm. uspesnost-T'!AD47</f>
        <v>5.1140958746284599E-3</v>
      </c>
      <c r="AF34" s="273">
        <f>'Norm. uspesnost-T'!AE47</f>
        <v>8.2013457220294628E-3</v>
      </c>
      <c r="AG34" s="274">
        <f>'Norm. uspesnost-T'!AF47</f>
        <v>1.42569795575867E-2</v>
      </c>
      <c r="AH34" s="273">
        <f>'Norm. uspesnost-T'!AG47</f>
        <v>1.7335110131398344E-2</v>
      </c>
      <c r="AI34" s="274">
        <f>'Norm. uspesnost-T'!AH47</f>
        <v>5.1238303136721796E-3</v>
      </c>
      <c r="AJ34" s="273">
        <f>'Norm. uspesnost-T'!AI47</f>
        <v>1.7492441313884329E-2</v>
      </c>
      <c r="AK34" s="274">
        <f>'Norm. uspesnost-T'!AJ47</f>
        <v>3.9433388183416199E-2</v>
      </c>
      <c r="AL34" s="273">
        <f>'Norm. uspesnost-T'!AK47</f>
        <v>9.2485465488887468E-3</v>
      </c>
      <c r="AM34" s="274">
        <f>'Norm. uspesnost-T'!AL47</f>
        <v>1.2277496663246991E-2</v>
      </c>
      <c r="AN34" s="273">
        <f>'Norm. uspesnost-T'!AM47</f>
        <v>3.5806151781789734E-3</v>
      </c>
      <c r="AO34" s="274">
        <f>'Norm. uspesnost-T'!AN47</f>
        <v>1.0756225617402138E-2</v>
      </c>
      <c r="AP34" s="273">
        <f>'Norm. uspesnost-T'!AO47</f>
        <v>6.2536188989640697E-3</v>
      </c>
      <c r="AQ34" s="274">
        <f>'Norm. uspesnost-T'!AP47</f>
        <v>1.2869590889002323E-2</v>
      </c>
      <c r="AR34" s="273">
        <f>'Norm. uspesnost-T'!AQ47</f>
        <v>1.1208242115658254E-2</v>
      </c>
      <c r="AS34" s="274">
        <f>'Norm. uspesnost-T'!AR47</f>
        <v>1.9832918918635697E-2</v>
      </c>
      <c r="AT34" s="273">
        <f>'Norm. uspesnost-T'!AS47</f>
        <v>0</v>
      </c>
      <c r="AU34" s="274">
        <f>'Norm. uspesnost-T'!AT47</f>
        <v>1.4577594149349498E-3</v>
      </c>
      <c r="AV34" s="273">
        <f>'Norm. uspesnost-T'!AU47</f>
        <v>2.0828592363234703E-2</v>
      </c>
      <c r="AW34" s="274">
        <f>'Norm. uspesnost-T'!AV47</f>
        <v>1.3574071800985053E-2</v>
      </c>
      <c r="AX34" s="273">
        <f>'Norm. uspesnost-T'!AW47</f>
        <v>2.7710388722113921E-3</v>
      </c>
      <c r="AY34" s="274">
        <f>'Norm. uspesnost-T'!AX47</f>
        <v>1.1704308107043529E-2</v>
      </c>
      <c r="AZ34" s="273">
        <f>'Norm. uspesnost-T'!AY47</f>
        <v>5.7725909706648074E-3</v>
      </c>
      <c r="BA34" s="274">
        <f>'Norm. uspesnost-T'!AZ47</f>
        <v>1.1501380708801846E-2</v>
      </c>
      <c r="BB34" s="273">
        <f>'Norm. uspesnost-T'!BA47</f>
        <v>8.4384453700059488E-3</v>
      </c>
    </row>
    <row r="35" spans="1:54" ht="14.25" customHeight="1" x14ac:dyDescent="0.2">
      <c r="A35" s="14">
        <v>30</v>
      </c>
      <c r="B35" s="275" t="s">
        <v>140</v>
      </c>
      <c r="C35" s="276" t="s">
        <v>139</v>
      </c>
      <c r="D35" s="277">
        <f>'Norm. uspesnost-T'!C25</f>
        <v>0</v>
      </c>
      <c r="E35" s="278">
        <f>'Norm. uspesnost-T'!D25</f>
        <v>2.639321860448116E-3</v>
      </c>
      <c r="F35" s="277">
        <f>'Norm. uspesnost-T'!E25</f>
        <v>0</v>
      </c>
      <c r="G35" s="278">
        <f>'Norm. uspesnost-T'!F25</f>
        <v>0</v>
      </c>
      <c r="H35" s="277">
        <f>'Norm. uspesnost-T'!G25</f>
        <v>0</v>
      </c>
      <c r="I35" s="278">
        <f>'Norm. uspesnost-T'!H25</f>
        <v>1.3746713792132383E-2</v>
      </c>
      <c r="J35" s="277">
        <f>'Norm. uspesnost-T'!I25</f>
        <v>7.1021621253699362E-3</v>
      </c>
      <c r="K35" s="278">
        <f>'Norm. uspesnost-T'!J25</f>
        <v>0</v>
      </c>
      <c r="L35" s="277">
        <f>'Norm. uspesnost-T'!K25</f>
        <v>1.5407627268399574E-2</v>
      </c>
      <c r="M35" s="278">
        <f>'Norm. uspesnost-T'!L25</f>
        <v>2.1540508252473702E-3</v>
      </c>
      <c r="N35" s="277">
        <f>'Norm. uspesnost-T'!M25</f>
        <v>0</v>
      </c>
      <c r="O35" s="278">
        <f>'Norm. uspesnost-T'!N25</f>
        <v>8.7973745457612627E-3</v>
      </c>
      <c r="P35" s="277">
        <f>'Norm. uspesnost-T'!O25</f>
        <v>7.6196308828682079E-3</v>
      </c>
      <c r="Q35" s="278">
        <f>'Norm. uspesnost-T'!P25</f>
        <v>9.6468429485077282E-3</v>
      </c>
      <c r="R35" s="277">
        <f>'Norm. uspesnost-T'!Q25</f>
        <v>7.8680999353287467E-3</v>
      </c>
      <c r="S35" s="278">
        <f>'Norm. uspesnost-T'!R25</f>
        <v>0</v>
      </c>
      <c r="T35" s="277">
        <f>'Norm. uspesnost-T'!S25</f>
        <v>1.3287031614126189E-2</v>
      </c>
      <c r="U35" s="278">
        <f>'Norm. uspesnost-T'!T25</f>
        <v>1.0970454675161544E-2</v>
      </c>
      <c r="V35" s="277">
        <f>'Norm. uspesnost-T'!U25</f>
        <v>9.1563060455735357E-3</v>
      </c>
      <c r="W35" s="278">
        <f>'Norm. uspesnost-T'!V25</f>
        <v>0</v>
      </c>
      <c r="X35" s="277">
        <f>'Norm. uspesnost-T'!W25</f>
        <v>0</v>
      </c>
      <c r="Y35" s="278">
        <f>'Norm. uspesnost-T'!X25</f>
        <v>7.7573099707480171E-3</v>
      </c>
      <c r="Z35" s="277">
        <f>'Norm. uspesnost-T'!Y25</f>
        <v>5.1121528782955795E-3</v>
      </c>
      <c r="AA35" s="278">
        <f>'Norm. uspesnost-T'!Z25</f>
        <v>6.4349349211124908E-3</v>
      </c>
      <c r="AB35" s="277">
        <f>'Norm. uspesnost-T'!AA25</f>
        <v>1.5321725196079824E-2</v>
      </c>
      <c r="AC35" s="278">
        <f>'Norm. uspesnost-T'!AB25</f>
        <v>1.1217627547576161E-2</v>
      </c>
      <c r="AD35" s="277">
        <f>'Norm. uspesnost-T'!AC25</f>
        <v>0</v>
      </c>
      <c r="AE35" s="278">
        <f>'Norm. uspesnost-T'!AD25</f>
        <v>0</v>
      </c>
      <c r="AF35" s="277">
        <f>'Norm. uspesnost-T'!AE25</f>
        <v>2.7138202138192015E-3</v>
      </c>
      <c r="AG35" s="278">
        <f>'Norm. uspesnost-T'!AF25</f>
        <v>0</v>
      </c>
      <c r="AH35" s="277">
        <f>'Norm. uspesnost-T'!AG25</f>
        <v>0</v>
      </c>
      <c r="AI35" s="278">
        <f>'Norm. uspesnost-T'!AH25</f>
        <v>1.1250029042219023E-2</v>
      </c>
      <c r="AJ35" s="277">
        <f>'Norm. uspesnost-T'!AI25</f>
        <v>6.2303482764100174E-3</v>
      </c>
      <c r="AK35" s="278">
        <f>'Norm. uspesnost-T'!AJ25</f>
        <v>8.4783398222237488E-3</v>
      </c>
      <c r="AL35" s="277">
        <f>'Norm. uspesnost-T'!AK25</f>
        <v>1.0656123177270055E-2</v>
      </c>
      <c r="AM35" s="278">
        <f>'Norm. uspesnost-T'!AL25</f>
        <v>2.3998835537795436E-2</v>
      </c>
      <c r="AN35" s="277">
        <f>'Norm. uspesnost-T'!AM25</f>
        <v>8.172753937301179E-3</v>
      </c>
      <c r="AO35" s="278">
        <f>'Norm. uspesnost-T'!AN25</f>
        <v>3.5944513090354971E-2</v>
      </c>
      <c r="AP35" s="277">
        <f>'Norm. uspesnost-T'!AO25</f>
        <v>8.2636628467304511E-3</v>
      </c>
      <c r="AQ35" s="278">
        <f>'Norm. uspesnost-T'!AP25</f>
        <v>9.0379568035989528E-3</v>
      </c>
      <c r="AR35" s="277">
        <f>'Norm. uspesnost-T'!AQ25</f>
        <v>1.5261527292149501E-2</v>
      </c>
      <c r="AS35" s="278">
        <f>'Norm. uspesnost-T'!AR25</f>
        <v>1.8909613927700596E-2</v>
      </c>
      <c r="AT35" s="277">
        <f>'Norm. uspesnost-T'!AS25</f>
        <v>1.1504576959883042E-2</v>
      </c>
      <c r="AU35" s="278">
        <f>'Norm. uspesnost-T'!AT25</f>
        <v>7.5321837804489429E-3</v>
      </c>
      <c r="AV35" s="277">
        <f>'Norm. uspesnost-T'!AU25</f>
        <v>0</v>
      </c>
      <c r="AW35" s="278">
        <f>'Norm. uspesnost-T'!AV25</f>
        <v>1.1587339322327774E-2</v>
      </c>
      <c r="AX35" s="277">
        <f>'Norm. uspesnost-T'!AW25</f>
        <v>1.1330075457292763E-2</v>
      </c>
      <c r="AY35" s="278">
        <f>'Norm. uspesnost-T'!AX25</f>
        <v>9.9093940154253921E-3</v>
      </c>
      <c r="AZ35" s="277">
        <f>'Norm. uspesnost-T'!AY25</f>
        <v>2.0596973103577818E-2</v>
      </c>
      <c r="BA35" s="278">
        <f>'Norm. uspesnost-T'!AZ25</f>
        <v>0</v>
      </c>
      <c r="BB35" s="277">
        <f>'Norm. uspesnost-T'!BA25</f>
        <v>7.4063919232110944E-3</v>
      </c>
    </row>
    <row r="36" spans="1:54" ht="14.25" customHeight="1" x14ac:dyDescent="0.2">
      <c r="A36" s="14">
        <v>31</v>
      </c>
      <c r="B36" s="271" t="s">
        <v>99</v>
      </c>
      <c r="C36" s="272" t="s">
        <v>98</v>
      </c>
      <c r="D36" s="273">
        <f>'Norm. uspesnost-T'!C86</f>
        <v>0</v>
      </c>
      <c r="E36" s="274">
        <f>'Norm. uspesnost-T'!D86</f>
        <v>1.1320302449888119E-2</v>
      </c>
      <c r="F36" s="273">
        <f>'Norm. uspesnost-T'!E86</f>
        <v>1.2507615319939814E-2</v>
      </c>
      <c r="G36" s="274">
        <f>'Norm. uspesnost-T'!F86</f>
        <v>1.1192942648878591E-2</v>
      </c>
      <c r="H36" s="273">
        <f>'Norm. uspesnost-T'!G86</f>
        <v>1.128430683534914E-2</v>
      </c>
      <c r="I36" s="274">
        <f>'Norm. uspesnost-T'!H86</f>
        <v>2.0963291128445142E-2</v>
      </c>
      <c r="J36" s="273">
        <f>'Norm. uspesnost-T'!I86</f>
        <v>8.6707600457755479E-3</v>
      </c>
      <c r="K36" s="274">
        <f>'Norm. uspesnost-T'!J86</f>
        <v>1.2785108065453625E-2</v>
      </c>
      <c r="L36" s="273">
        <f>'Norm. uspesnost-T'!K86</f>
        <v>9.3763620048255437E-3</v>
      </c>
      <c r="M36" s="274">
        <f>'Norm. uspesnost-T'!L86</f>
        <v>1.6740367094471038E-2</v>
      </c>
      <c r="N36" s="273">
        <f>'Norm. uspesnost-T'!M86</f>
        <v>1.9201330355777296E-2</v>
      </c>
      <c r="O36" s="274">
        <f>'Norm. uspesnost-T'!N86</f>
        <v>1.4604151387434967E-2</v>
      </c>
      <c r="P36" s="273">
        <f>'Norm. uspesnost-T'!O86</f>
        <v>2.1931833707552795E-2</v>
      </c>
      <c r="Q36" s="274">
        <f>'Norm. uspesnost-T'!P86</f>
        <v>1.9016746120857939E-2</v>
      </c>
      <c r="R36" s="273">
        <f>'Norm. uspesnost-T'!Q86</f>
        <v>1.1741152898294086E-2</v>
      </c>
      <c r="S36" s="274">
        <f>'Norm. uspesnost-T'!R86</f>
        <v>1.670083131450318E-2</v>
      </c>
      <c r="T36" s="273">
        <f>'Norm. uspesnost-T'!S86</f>
        <v>1.3202827753914617E-2</v>
      </c>
      <c r="U36" s="274">
        <f>'Norm. uspesnost-T'!T86</f>
        <v>4.832119317770292E-3</v>
      </c>
      <c r="V36" s="273">
        <f>'Norm. uspesnost-T'!U86</f>
        <v>1.0385313016586906E-2</v>
      </c>
      <c r="W36" s="274">
        <f>'Norm. uspesnost-T'!V86</f>
        <v>6.5758378224941138E-3</v>
      </c>
      <c r="X36" s="273">
        <f>'Norm. uspesnost-T'!W86</f>
        <v>1.6535412712783842E-2</v>
      </c>
      <c r="Y36" s="274">
        <f>'Norm. uspesnost-T'!X86</f>
        <v>8.9043742815735558E-3</v>
      </c>
      <c r="Z36" s="273">
        <f>'Norm. uspesnost-T'!Y86</f>
        <v>1.7260169822805031E-2</v>
      </c>
      <c r="AA36" s="274">
        <f>'Norm. uspesnost-T'!Z86</f>
        <v>8.8221745031728596E-3</v>
      </c>
      <c r="AB36" s="273">
        <f>'Norm. uspesnost-T'!AA86</f>
        <v>0</v>
      </c>
      <c r="AC36" s="274">
        <f>'Norm. uspesnost-T'!AB86</f>
        <v>8.8353814720822342E-3</v>
      </c>
      <c r="AD36" s="273">
        <f>'Norm. uspesnost-T'!AC86</f>
        <v>2.24014991258417E-2</v>
      </c>
      <c r="AE36" s="274">
        <f>'Norm. uspesnost-T'!AD86</f>
        <v>9.8059789806671308E-3</v>
      </c>
      <c r="AF36" s="273">
        <f>'Norm. uspesnost-T'!AE86</f>
        <v>7.202912173169481E-3</v>
      </c>
      <c r="AG36" s="274">
        <f>'Norm. uspesnost-T'!AF86</f>
        <v>1.0235254377832077E-2</v>
      </c>
      <c r="AH36" s="273">
        <f>'Norm. uspesnost-T'!AG86</f>
        <v>1.1104636128456047E-2</v>
      </c>
      <c r="AI36" s="274">
        <f>'Norm. uspesnost-T'!AH86</f>
        <v>8.9552962417021962E-3</v>
      </c>
      <c r="AJ36" s="273">
        <f>'Norm. uspesnost-T'!AI86</f>
        <v>9.3983932744503545E-3</v>
      </c>
      <c r="AK36" s="274">
        <f>'Norm. uspesnost-T'!AJ86</f>
        <v>1.1254600856535037E-2</v>
      </c>
      <c r="AL36" s="273">
        <f>'Norm. uspesnost-T'!AK86</f>
        <v>2.4058206046650484E-2</v>
      </c>
      <c r="AM36" s="274">
        <f>'Norm. uspesnost-T'!AL86</f>
        <v>1.0746110089967644E-2</v>
      </c>
      <c r="AN36" s="273">
        <f>'Norm. uspesnost-T'!AM86</f>
        <v>1.4979427496650115E-2</v>
      </c>
      <c r="AO36" s="274">
        <f>'Norm. uspesnost-T'!AN86</f>
        <v>1.1103843072118355E-2</v>
      </c>
      <c r="AP36" s="273">
        <f>'Norm. uspesnost-T'!AO86</f>
        <v>1.4434248590914297E-2</v>
      </c>
      <c r="AQ36" s="274">
        <f>'Norm. uspesnost-T'!AP86</f>
        <v>7.1765140381677486E-3</v>
      </c>
      <c r="AR36" s="273">
        <f>'Norm. uspesnost-T'!AQ86</f>
        <v>8.3472850729849161E-3</v>
      </c>
      <c r="AS36" s="274">
        <f>'Norm. uspesnost-T'!AR86</f>
        <v>1.5033541267369015E-2</v>
      </c>
      <c r="AT36" s="273">
        <f>'Norm. uspesnost-T'!AS86</f>
        <v>1.7758301686834163E-2</v>
      </c>
      <c r="AU36" s="274">
        <f>'Norm. uspesnost-T'!AT86</f>
        <v>1.0601995734573296E-2</v>
      </c>
      <c r="AV36" s="273">
        <f>'Norm. uspesnost-T'!AU86</f>
        <v>1.0036030991580229E-2</v>
      </c>
      <c r="AW36" s="274">
        <f>'Norm. uspesnost-T'!AV86</f>
        <v>1.2257081974937262E-2</v>
      </c>
      <c r="AX36" s="273">
        <f>'Norm. uspesnost-T'!AW86</f>
        <v>1.2182672792830945E-2</v>
      </c>
      <c r="AY36" s="274">
        <f>'Norm. uspesnost-T'!AX86</f>
        <v>1.8242768829041973E-2</v>
      </c>
      <c r="AZ36" s="273">
        <f>'Norm. uspesnost-T'!AY86</f>
        <v>1.0223278915489841E-2</v>
      </c>
      <c r="BA36" s="274">
        <f>'Norm. uspesnost-T'!AZ86</f>
        <v>1.2497446594790938E-2</v>
      </c>
      <c r="BB36" s="273">
        <f>'Norm. uspesnost-T'!BA86</f>
        <v>8.7603963727593357E-3</v>
      </c>
    </row>
    <row r="37" spans="1:54" ht="14.25" customHeight="1" x14ac:dyDescent="0.2">
      <c r="A37" s="14">
        <v>32</v>
      </c>
      <c r="B37" s="275" t="s">
        <v>113</v>
      </c>
      <c r="C37" s="276" t="s">
        <v>112</v>
      </c>
      <c r="D37" s="277">
        <f>'Norm. uspesnost-T'!C35</f>
        <v>0</v>
      </c>
      <c r="E37" s="278">
        <f>'Norm. uspesnost-T'!D35</f>
        <v>1.1145284525702194E-2</v>
      </c>
      <c r="F37" s="277">
        <f>'Norm. uspesnost-T'!E35</f>
        <v>1.0223133186347579E-2</v>
      </c>
      <c r="G37" s="278">
        <f>'Norm. uspesnost-T'!F35</f>
        <v>1.773364635197382E-2</v>
      </c>
      <c r="H37" s="277">
        <f>'Norm. uspesnost-T'!G35</f>
        <v>1.1459857203875844E-2</v>
      </c>
      <c r="I37" s="278">
        <f>'Norm. uspesnost-T'!H35</f>
        <v>1.2262734800384803E-2</v>
      </c>
      <c r="J37" s="277">
        <f>'Norm. uspesnost-T'!I35</f>
        <v>1.0880873451003767E-2</v>
      </c>
      <c r="K37" s="278">
        <f>'Norm. uspesnost-T'!J35</f>
        <v>1.579978569989357E-2</v>
      </c>
      <c r="L37" s="277">
        <f>'Norm. uspesnost-T'!K35</f>
        <v>6.2655846754056995E-3</v>
      </c>
      <c r="M37" s="278">
        <f>'Norm. uspesnost-T'!L35</f>
        <v>1.8291360206760011E-2</v>
      </c>
      <c r="N37" s="277">
        <f>'Norm. uspesnost-T'!M35</f>
        <v>1.8875948686301203E-2</v>
      </c>
      <c r="O37" s="278">
        <f>'Norm. uspesnost-T'!N35</f>
        <v>1.2607318216672183E-2</v>
      </c>
      <c r="P37" s="277">
        <f>'Norm. uspesnost-T'!O35</f>
        <v>1.1273748140567634E-2</v>
      </c>
      <c r="Q37" s="278">
        <f>'Norm. uspesnost-T'!P35</f>
        <v>1.454722003440923E-2</v>
      </c>
      <c r="R37" s="277">
        <f>'Norm. uspesnost-T'!Q35</f>
        <v>1.3875642733397302E-2</v>
      </c>
      <c r="S37" s="278">
        <f>'Norm. uspesnost-T'!R35</f>
        <v>5.5008264321924939E-3</v>
      </c>
      <c r="T37" s="277">
        <f>'Norm. uspesnost-T'!S35</f>
        <v>9.6639602903041757E-3</v>
      </c>
      <c r="U37" s="278">
        <f>'Norm. uspesnost-T'!T35</f>
        <v>1.3714960591021863E-2</v>
      </c>
      <c r="V37" s="277">
        <f>'Norm. uspesnost-T'!U35</f>
        <v>1.9048034614508432E-2</v>
      </c>
      <c r="W37" s="278">
        <f>'Norm. uspesnost-T'!V35</f>
        <v>0</v>
      </c>
      <c r="X37" s="277">
        <f>'Norm. uspesnost-T'!W35</f>
        <v>1.6518284904597731E-2</v>
      </c>
      <c r="Y37" s="278">
        <f>'Norm. uspesnost-T'!X35</f>
        <v>7.6002712759823442E-3</v>
      </c>
      <c r="Z37" s="277">
        <f>'Norm. uspesnost-T'!Y35</f>
        <v>1.4812038145903542E-2</v>
      </c>
      <c r="AA37" s="278">
        <f>'Norm. uspesnost-T'!Z35</f>
        <v>9.5459863920279945E-3</v>
      </c>
      <c r="AB37" s="277">
        <f>'Norm. uspesnost-T'!AA35</f>
        <v>0</v>
      </c>
      <c r="AC37" s="278">
        <f>'Norm. uspesnost-T'!AB35</f>
        <v>7.3102166824788222E-3</v>
      </c>
      <c r="AD37" s="277">
        <f>'Norm. uspesnost-T'!AC35</f>
        <v>7.1138007671645229E-3</v>
      </c>
      <c r="AE37" s="278">
        <f>'Norm. uspesnost-T'!AD35</f>
        <v>1.2088713676373736E-2</v>
      </c>
      <c r="AF37" s="277">
        <f>'Norm. uspesnost-T'!AE35</f>
        <v>1.3897401444351776E-2</v>
      </c>
      <c r="AG37" s="278">
        <f>'Norm. uspesnost-T'!AF35</f>
        <v>2.6497908015374182E-2</v>
      </c>
      <c r="AH37" s="277">
        <f>'Norm. uspesnost-T'!AG35</f>
        <v>1.0091204054559624E-2</v>
      </c>
      <c r="AI37" s="278">
        <f>'Norm. uspesnost-T'!AH35</f>
        <v>1.3909030046292993E-2</v>
      </c>
      <c r="AJ37" s="277">
        <f>'Norm. uspesnost-T'!AI35</f>
        <v>2.4245263120929006E-2</v>
      </c>
      <c r="AK37" s="278">
        <f>'Norm. uspesnost-T'!AJ35</f>
        <v>1.2421127123328102E-2</v>
      </c>
      <c r="AL37" s="277">
        <f>'Norm. uspesnost-T'!AK35</f>
        <v>1.4660049324823203E-2</v>
      </c>
      <c r="AM37" s="278">
        <f>'Norm. uspesnost-T'!AL35</f>
        <v>1.0241404652802747E-2</v>
      </c>
      <c r="AN37" s="277">
        <f>'Norm. uspesnost-T'!AM35</f>
        <v>1.8953920379552031E-2</v>
      </c>
      <c r="AO37" s="278">
        <f>'Norm. uspesnost-T'!AN35</f>
        <v>1.2735701026418704E-2</v>
      </c>
      <c r="AP37" s="277">
        <f>'Norm. uspesnost-T'!AO35</f>
        <v>8.0369713160631448E-3</v>
      </c>
      <c r="AQ37" s="278">
        <f>'Norm. uspesnost-T'!AP35</f>
        <v>7.3637792144795192E-3</v>
      </c>
      <c r="AR37" s="277">
        <f>'Norm. uspesnost-T'!AQ35</f>
        <v>1.2243101307406778E-2</v>
      </c>
      <c r="AS37" s="278">
        <f>'Norm. uspesnost-T'!AR35</f>
        <v>1.2164312122027272E-2</v>
      </c>
      <c r="AT37" s="277">
        <f>'Norm. uspesnost-T'!AS35</f>
        <v>1.7554819598714022E-2</v>
      </c>
      <c r="AU37" s="278">
        <f>'Norm. uspesnost-T'!AT35</f>
        <v>9.4993451250504225E-3</v>
      </c>
      <c r="AV37" s="277">
        <f>'Norm. uspesnost-T'!AU35</f>
        <v>1.6452338949190465E-3</v>
      </c>
      <c r="AW37" s="278">
        <f>'Norm. uspesnost-T'!AV35</f>
        <v>1.0926357878381825E-2</v>
      </c>
      <c r="AX37" s="277">
        <f>'Norm. uspesnost-T'!AW35</f>
        <v>2.798240181034712E-2</v>
      </c>
      <c r="AY37" s="278">
        <f>'Norm. uspesnost-T'!AX35</f>
        <v>1.2108375984920722E-2</v>
      </c>
      <c r="AZ37" s="277">
        <f>'Norm. uspesnost-T'!AY35</f>
        <v>9.3529076779431761E-3</v>
      </c>
      <c r="BA37" s="278">
        <f>'Norm. uspesnost-T'!AZ35</f>
        <v>8.2220315126935624E-3</v>
      </c>
      <c r="BB37" s="277">
        <f>'Norm. uspesnost-T'!BA35</f>
        <v>9.5809504556290809E-3</v>
      </c>
    </row>
    <row r="38" spans="1:54" ht="14.25" customHeight="1" x14ac:dyDescent="0.2">
      <c r="A38" s="14">
        <v>33</v>
      </c>
      <c r="B38" s="271" t="s">
        <v>177</v>
      </c>
      <c r="C38" s="272" t="s">
        <v>176</v>
      </c>
      <c r="D38" s="273">
        <f>'Norm. uspesnost-T'!C54</f>
        <v>0</v>
      </c>
      <c r="E38" s="274">
        <f>'Norm. uspesnost-T'!D54</f>
        <v>0</v>
      </c>
      <c r="F38" s="273">
        <f>'Norm. uspesnost-T'!E54</f>
        <v>0</v>
      </c>
      <c r="G38" s="274">
        <f>'Norm. uspesnost-T'!F54</f>
        <v>2.1201696458209594E-2</v>
      </c>
      <c r="H38" s="273">
        <f>'Norm. uspesnost-T'!G54</f>
        <v>0</v>
      </c>
      <c r="I38" s="274">
        <f>'Norm. uspesnost-T'!H54</f>
        <v>8.0513848958743955E-3</v>
      </c>
      <c r="J38" s="273">
        <f>'Norm. uspesnost-T'!I54</f>
        <v>0</v>
      </c>
      <c r="K38" s="274">
        <f>'Norm. uspesnost-T'!J54</f>
        <v>0</v>
      </c>
      <c r="L38" s="273">
        <f>'Norm. uspesnost-T'!K54</f>
        <v>2.7543358521452004E-3</v>
      </c>
      <c r="M38" s="274">
        <f>'Norm. uspesnost-T'!L54</f>
        <v>9.5101927713830536E-3</v>
      </c>
      <c r="N38" s="273">
        <f>'Norm. uspesnost-T'!M54</f>
        <v>0</v>
      </c>
      <c r="O38" s="274">
        <f>'Norm. uspesnost-T'!N54</f>
        <v>0</v>
      </c>
      <c r="P38" s="273">
        <f>'Norm. uspesnost-T'!O54</f>
        <v>1.648797045067334E-2</v>
      </c>
      <c r="Q38" s="274">
        <f>'Norm. uspesnost-T'!P54</f>
        <v>1.6239348786352147E-2</v>
      </c>
      <c r="R38" s="273">
        <f>'Norm. uspesnost-T'!Q54</f>
        <v>1.1864771452038696E-2</v>
      </c>
      <c r="S38" s="274">
        <f>'Norm. uspesnost-T'!R54</f>
        <v>8.4172481150080417E-3</v>
      </c>
      <c r="T38" s="273">
        <f>'Norm. uspesnost-T'!S54</f>
        <v>6.9160235581860385E-3</v>
      </c>
      <c r="U38" s="274">
        <f>'Norm. uspesnost-T'!T54</f>
        <v>1.5609725960220941E-2</v>
      </c>
      <c r="V38" s="273">
        <f>'Norm. uspesnost-T'!U54</f>
        <v>0</v>
      </c>
      <c r="W38" s="274">
        <f>'Norm. uspesnost-T'!V54</f>
        <v>0</v>
      </c>
      <c r="X38" s="273">
        <f>'Norm. uspesnost-T'!W54</f>
        <v>2.1337961434288726E-2</v>
      </c>
      <c r="Y38" s="274">
        <f>'Norm. uspesnost-T'!X54</f>
        <v>1.5611203048432852E-3</v>
      </c>
      <c r="Z38" s="273">
        <f>'Norm. uspesnost-T'!Y54</f>
        <v>0</v>
      </c>
      <c r="AA38" s="274">
        <f>'Norm. uspesnost-T'!Z54</f>
        <v>1.1551485544549073E-2</v>
      </c>
      <c r="AB38" s="273">
        <f>'Norm. uspesnost-T'!AA54</f>
        <v>0</v>
      </c>
      <c r="AC38" s="274">
        <f>'Norm. uspesnost-T'!AB54</f>
        <v>3.5028615832554846E-3</v>
      </c>
      <c r="AD38" s="273">
        <f>'Norm. uspesnost-T'!AC54</f>
        <v>0</v>
      </c>
      <c r="AE38" s="274">
        <f>'Norm. uspesnost-T'!AD54</f>
        <v>0</v>
      </c>
      <c r="AF38" s="273">
        <f>'Norm. uspesnost-T'!AE54</f>
        <v>0</v>
      </c>
      <c r="AG38" s="274">
        <f>'Norm. uspesnost-T'!AF54</f>
        <v>0</v>
      </c>
      <c r="AH38" s="273">
        <f>'Norm. uspesnost-T'!AG54</f>
        <v>9.2949506350975698E-3</v>
      </c>
      <c r="AI38" s="274">
        <f>'Norm. uspesnost-T'!AH54</f>
        <v>7.7738022099132159E-3</v>
      </c>
      <c r="AJ38" s="273">
        <f>'Norm. uspesnost-T'!AI54</f>
        <v>1.3632851417482099E-2</v>
      </c>
      <c r="AK38" s="274">
        <f>'Norm. uspesnost-T'!AJ54</f>
        <v>0</v>
      </c>
      <c r="AL38" s="273">
        <f>'Norm. uspesnost-T'!AK54</f>
        <v>0</v>
      </c>
      <c r="AM38" s="274">
        <f>'Norm. uspesnost-T'!AL54</f>
        <v>1.8048364138552275E-2</v>
      </c>
      <c r="AN38" s="273">
        <f>'Norm. uspesnost-T'!AM54</f>
        <v>8.8686760190079348E-3</v>
      </c>
      <c r="AO38" s="274">
        <f>'Norm. uspesnost-T'!AN54</f>
        <v>1.2388204676033996E-2</v>
      </c>
      <c r="AP38" s="273">
        <f>'Norm. uspesnost-T'!AO54</f>
        <v>2.1287444510050116E-2</v>
      </c>
      <c r="AQ38" s="274">
        <f>'Norm. uspesnost-T'!AP54</f>
        <v>2.221958271429901E-2</v>
      </c>
      <c r="AR38" s="273">
        <f>'Norm. uspesnost-T'!AQ54</f>
        <v>0</v>
      </c>
      <c r="AS38" s="274">
        <f>'Norm. uspesnost-T'!AR54</f>
        <v>1.5436019101140078E-2</v>
      </c>
      <c r="AT38" s="273">
        <f>'Norm. uspesnost-T'!AS54</f>
        <v>0</v>
      </c>
      <c r="AU38" s="274">
        <f>'Norm. uspesnost-T'!AT54</f>
        <v>0</v>
      </c>
      <c r="AV38" s="273">
        <f>'Norm. uspesnost-T'!AU54</f>
        <v>3.8657120506827452E-3</v>
      </c>
      <c r="AW38" s="274">
        <f>'Norm. uspesnost-T'!AV54</f>
        <v>9.8838128125100771E-3</v>
      </c>
      <c r="AX38" s="273">
        <f>'Norm. uspesnost-T'!AW54</f>
        <v>9.7059599427178657E-3</v>
      </c>
      <c r="AY38" s="274">
        <f>'Norm. uspesnost-T'!AX54</f>
        <v>9.7562610804992761E-3</v>
      </c>
      <c r="AZ38" s="273">
        <f>'Norm. uspesnost-T'!AY54</f>
        <v>6.8688771511202732E-3</v>
      </c>
      <c r="BA38" s="274">
        <f>'Norm. uspesnost-T'!AZ54</f>
        <v>0</v>
      </c>
      <c r="BB38" s="273">
        <f>'Norm. uspesnost-T'!BA54</f>
        <v>9.1424591602071344E-3</v>
      </c>
    </row>
    <row r="39" spans="1:54" ht="14.25" customHeight="1" x14ac:dyDescent="0.2">
      <c r="A39" s="14">
        <v>34</v>
      </c>
      <c r="B39" s="275" t="s">
        <v>95</v>
      </c>
      <c r="C39" s="276" t="s">
        <v>94</v>
      </c>
      <c r="D39" s="277">
        <f>'Norm. uspesnost-T'!C53</f>
        <v>3.2953145553000919E-2</v>
      </c>
      <c r="E39" s="278">
        <f>'Norm. uspesnost-T'!D53</f>
        <v>1.3436014692414018E-2</v>
      </c>
      <c r="F39" s="277">
        <f>'Norm. uspesnost-T'!E53</f>
        <v>8.5415311128850847E-3</v>
      </c>
      <c r="G39" s="278">
        <f>'Norm. uspesnost-T'!F53</f>
        <v>1.2219698867317873E-2</v>
      </c>
      <c r="H39" s="277">
        <f>'Norm. uspesnost-T'!G53</f>
        <v>2.0735446155434066E-2</v>
      </c>
      <c r="I39" s="278">
        <f>'Norm. uspesnost-T'!H53</f>
        <v>1.5323722983089575E-2</v>
      </c>
      <c r="J39" s="277">
        <f>'Norm. uspesnost-T'!I53</f>
        <v>1.0544629053552006E-2</v>
      </c>
      <c r="K39" s="278">
        <f>'Norm. uspesnost-T'!J53</f>
        <v>1.2849620379487614E-2</v>
      </c>
      <c r="L39" s="277">
        <f>'Norm. uspesnost-T'!K53</f>
        <v>9.5226764362910457E-3</v>
      </c>
      <c r="M39" s="278">
        <f>'Norm. uspesnost-T'!L53</f>
        <v>1.0044240965438015E-2</v>
      </c>
      <c r="N39" s="277">
        <f>'Norm. uspesnost-T'!M53</f>
        <v>1.4530864480306825E-2</v>
      </c>
      <c r="O39" s="278">
        <f>'Norm. uspesnost-T'!N53</f>
        <v>7.1623409550974184E-3</v>
      </c>
      <c r="P39" s="277">
        <f>'Norm. uspesnost-T'!O53</f>
        <v>1.4032295254985032E-2</v>
      </c>
      <c r="Q39" s="278">
        <f>'Norm. uspesnost-T'!P53</f>
        <v>1.4267920894014137E-2</v>
      </c>
      <c r="R39" s="277">
        <f>'Norm. uspesnost-T'!Q53</f>
        <v>1.4330705546593632E-2</v>
      </c>
      <c r="S39" s="278">
        <f>'Norm. uspesnost-T'!R53</f>
        <v>1.4911871887113815E-2</v>
      </c>
      <c r="T39" s="277">
        <f>'Norm. uspesnost-T'!S53</f>
        <v>1.034563229580425E-2</v>
      </c>
      <c r="U39" s="278">
        <f>'Norm. uspesnost-T'!T53</f>
        <v>1.6789489516743021E-2</v>
      </c>
      <c r="V39" s="277">
        <f>'Norm. uspesnost-T'!U53</f>
        <v>1.2088425334597978E-2</v>
      </c>
      <c r="W39" s="278">
        <f>'Norm. uspesnost-T'!V53</f>
        <v>1.9436128962213899E-2</v>
      </c>
      <c r="X39" s="277">
        <f>'Norm. uspesnost-T'!W53</f>
        <v>2.8352882359402011E-2</v>
      </c>
      <c r="Y39" s="278">
        <f>'Norm. uspesnost-T'!X53</f>
        <v>2.7880624835005086E-2</v>
      </c>
      <c r="Z39" s="277">
        <f>'Norm. uspesnost-T'!Y53</f>
        <v>1.0377610264543353E-2</v>
      </c>
      <c r="AA39" s="278">
        <f>'Norm. uspesnost-T'!Z53</f>
        <v>1.0088362619495498E-2</v>
      </c>
      <c r="AB39" s="277">
        <f>'Norm. uspesnost-T'!AA53</f>
        <v>1.3879160605701173E-2</v>
      </c>
      <c r="AC39" s="278">
        <f>'Norm. uspesnost-T'!AB53</f>
        <v>1.3072290704337389E-2</v>
      </c>
      <c r="AD39" s="277">
        <f>'Norm. uspesnost-T'!AC53</f>
        <v>4.5015909463813099E-2</v>
      </c>
      <c r="AE39" s="278">
        <f>'Norm. uspesnost-T'!AD53</f>
        <v>1.3235866730718698E-2</v>
      </c>
      <c r="AF39" s="277">
        <f>'Norm. uspesnost-T'!AE53</f>
        <v>1.1933140427080121E-2</v>
      </c>
      <c r="AG39" s="278">
        <f>'Norm. uspesnost-T'!AF53</f>
        <v>1.0818600920136881E-2</v>
      </c>
      <c r="AH39" s="277">
        <f>'Norm. uspesnost-T'!AG53</f>
        <v>1.3882402809337452E-2</v>
      </c>
      <c r="AI39" s="278">
        <f>'Norm. uspesnost-T'!AH53</f>
        <v>1.1945915118186913E-2</v>
      </c>
      <c r="AJ39" s="277">
        <f>'Norm. uspesnost-T'!AI53</f>
        <v>1.3142285088241125E-2</v>
      </c>
      <c r="AK39" s="278">
        <f>'Norm. uspesnost-T'!AJ53</f>
        <v>4.4954155828595696E-3</v>
      </c>
      <c r="AL39" s="277">
        <f>'Norm. uspesnost-T'!AK53</f>
        <v>9.8949832657123978E-3</v>
      </c>
      <c r="AM39" s="278">
        <f>'Norm. uspesnost-T'!AL53</f>
        <v>1.0330370647662469E-2</v>
      </c>
      <c r="AN39" s="277">
        <f>'Norm. uspesnost-T'!AM53</f>
        <v>1.8161180320675985E-2</v>
      </c>
      <c r="AO39" s="278">
        <f>'Norm. uspesnost-T'!AN53</f>
        <v>1.2125839917905803E-2</v>
      </c>
      <c r="AP39" s="277">
        <f>'Norm. uspesnost-T'!AO53</f>
        <v>1.7053421070184614E-2</v>
      </c>
      <c r="AQ39" s="278">
        <f>'Norm. uspesnost-T'!AP53</f>
        <v>2.0281791063386085E-2</v>
      </c>
      <c r="AR39" s="277">
        <f>'Norm. uspesnost-T'!AQ53</f>
        <v>1.0768211696131217E-2</v>
      </c>
      <c r="AS39" s="278">
        <f>'Norm. uspesnost-T'!AR53</f>
        <v>1.8892224441761096E-2</v>
      </c>
      <c r="AT39" s="277">
        <f>'Norm. uspesnost-T'!AS53</f>
        <v>8.3504378954895025E-3</v>
      </c>
      <c r="AU39" s="278">
        <f>'Norm. uspesnost-T'!AT53</f>
        <v>5.2582359920472594E-3</v>
      </c>
      <c r="AV39" s="277">
        <f>'Norm. uspesnost-T'!AU53</f>
        <v>1.9739572251102552E-2</v>
      </c>
      <c r="AW39" s="278">
        <f>'Norm. uspesnost-T'!AV53</f>
        <v>1.0931230536748906E-2</v>
      </c>
      <c r="AX39" s="277">
        <f>'Norm. uspesnost-T'!AW53</f>
        <v>8.5978129267120559E-3</v>
      </c>
      <c r="AY39" s="278">
        <f>'Norm. uspesnost-T'!AX53</f>
        <v>9.5491078284821781E-3</v>
      </c>
      <c r="AZ39" s="277">
        <f>'Norm. uspesnost-T'!AY53</f>
        <v>9.4792670180086913E-3</v>
      </c>
      <c r="BA39" s="278">
        <f>'Norm. uspesnost-T'!AZ53</f>
        <v>1.7491307696779427E-2</v>
      </c>
      <c r="BB39" s="277">
        <f>'Norm. uspesnost-T'!BA53</f>
        <v>1.4457441848421803E-2</v>
      </c>
    </row>
    <row r="40" spans="1:54" ht="14.25" customHeight="1" x14ac:dyDescent="0.2">
      <c r="A40" s="14">
        <v>35</v>
      </c>
      <c r="B40" s="271" t="s">
        <v>93</v>
      </c>
      <c r="C40" s="272" t="s">
        <v>92</v>
      </c>
      <c r="D40" s="273">
        <f>'Norm. uspesnost-T'!C23</f>
        <v>0</v>
      </c>
      <c r="E40" s="274">
        <f>'Norm. uspesnost-T'!D23</f>
        <v>1.4509461593293494E-2</v>
      </c>
      <c r="F40" s="273">
        <f>'Norm. uspesnost-T'!E23</f>
        <v>1.0219295453848306E-2</v>
      </c>
      <c r="G40" s="274">
        <f>'Norm. uspesnost-T'!F23</f>
        <v>1.1267383384239297E-2</v>
      </c>
      <c r="H40" s="273">
        <f>'Norm. uspesnost-T'!G23</f>
        <v>9.7381346786826178E-3</v>
      </c>
      <c r="I40" s="274">
        <f>'Norm. uspesnost-T'!H23</f>
        <v>9.7691446915235229E-3</v>
      </c>
      <c r="J40" s="273">
        <f>'Norm. uspesnost-T'!I23</f>
        <v>2.0754736525891479E-2</v>
      </c>
      <c r="K40" s="274">
        <f>'Norm. uspesnost-T'!J23</f>
        <v>1.3806010827233118E-2</v>
      </c>
      <c r="L40" s="273">
        <f>'Norm. uspesnost-T'!K23</f>
        <v>1.4586796398925694E-2</v>
      </c>
      <c r="M40" s="274">
        <f>'Norm. uspesnost-T'!L23</f>
        <v>8.418244775053773E-3</v>
      </c>
      <c r="N40" s="273">
        <f>'Norm. uspesnost-T'!M23</f>
        <v>1.3073983328203878E-2</v>
      </c>
      <c r="O40" s="274">
        <f>'Norm. uspesnost-T'!N23</f>
        <v>8.9231070833572755E-3</v>
      </c>
      <c r="P40" s="273">
        <f>'Norm. uspesnost-T'!O23</f>
        <v>1.6638017895444744E-2</v>
      </c>
      <c r="Q40" s="274">
        <f>'Norm. uspesnost-T'!P23</f>
        <v>1.3464317427298273E-2</v>
      </c>
      <c r="R40" s="273">
        <f>'Norm. uspesnost-T'!Q23</f>
        <v>1.0179869601876706E-2</v>
      </c>
      <c r="S40" s="274">
        <f>'Norm. uspesnost-T'!R23</f>
        <v>1.5484870164482276E-2</v>
      </c>
      <c r="T40" s="273">
        <f>'Norm. uspesnost-T'!S23</f>
        <v>1.5141101031375904E-2</v>
      </c>
      <c r="U40" s="274">
        <f>'Norm. uspesnost-T'!T23</f>
        <v>1.5103097296130828E-2</v>
      </c>
      <c r="V40" s="273">
        <f>'Norm. uspesnost-T'!U23</f>
        <v>1.4795158164425859E-2</v>
      </c>
      <c r="W40" s="274">
        <f>'Norm. uspesnost-T'!V23</f>
        <v>0</v>
      </c>
      <c r="X40" s="273">
        <f>'Norm. uspesnost-T'!W23</f>
        <v>8.6905071405389937E-3</v>
      </c>
      <c r="Y40" s="274">
        <f>'Norm. uspesnost-T'!X23</f>
        <v>7.9777691758639371E-3</v>
      </c>
      <c r="Z40" s="273">
        <f>'Norm. uspesnost-T'!Y23</f>
        <v>2.0181526766232995E-2</v>
      </c>
      <c r="AA40" s="274">
        <f>'Norm. uspesnost-T'!Z23</f>
        <v>9.0618245659261232E-3</v>
      </c>
      <c r="AB40" s="273">
        <f>'Norm. uspesnost-T'!AA23</f>
        <v>2.5166467840046246E-2</v>
      </c>
      <c r="AC40" s="274">
        <f>'Norm. uspesnost-T'!AB23</f>
        <v>7.2738018378176346E-3</v>
      </c>
      <c r="AD40" s="273">
        <f>'Norm. uspesnost-T'!AC23</f>
        <v>1.6924120778762871E-2</v>
      </c>
      <c r="AE40" s="274">
        <f>'Norm. uspesnost-T'!AD23</f>
        <v>1.3666380582974501E-2</v>
      </c>
      <c r="AF40" s="273">
        <f>'Norm. uspesnost-T'!AE23</f>
        <v>1.4323232401830708E-2</v>
      </c>
      <c r="AG40" s="274">
        <f>'Norm. uspesnost-T'!AF23</f>
        <v>6.4327385844911433E-3</v>
      </c>
      <c r="AH40" s="273">
        <f>'Norm. uspesnost-T'!AG23</f>
        <v>1.7326269800786703E-2</v>
      </c>
      <c r="AI40" s="274">
        <f>'Norm. uspesnost-T'!AH23</f>
        <v>1.1066959849931559E-2</v>
      </c>
      <c r="AJ40" s="273">
        <f>'Norm. uspesnost-T'!AI23</f>
        <v>2.5188370558141795E-2</v>
      </c>
      <c r="AK40" s="274">
        <f>'Norm. uspesnost-T'!AJ23</f>
        <v>1.2407620794744712E-2</v>
      </c>
      <c r="AL40" s="273">
        <f>'Norm. uspesnost-T'!AK23</f>
        <v>1.3636006056184669E-2</v>
      </c>
      <c r="AM40" s="274">
        <f>'Norm. uspesnost-T'!AL23</f>
        <v>2.7709106641269743E-2</v>
      </c>
      <c r="AN40" s="273">
        <f>'Norm. uspesnost-T'!AM23</f>
        <v>2.111377533181151E-2</v>
      </c>
      <c r="AO40" s="274">
        <f>'Norm. uspesnost-T'!AN23</f>
        <v>9.5309293213115803E-3</v>
      </c>
      <c r="AP40" s="273">
        <f>'Norm. uspesnost-T'!AO23</f>
        <v>8.479320528653975E-3</v>
      </c>
      <c r="AQ40" s="274">
        <f>'Norm. uspesnost-T'!AP23</f>
        <v>8.1153079652367989E-3</v>
      </c>
      <c r="AR40" s="273">
        <f>'Norm. uspesnost-T'!AQ23</f>
        <v>1.8798254621098007E-2</v>
      </c>
      <c r="AS40" s="274">
        <f>'Norm. uspesnost-T'!AR23</f>
        <v>1.67351217643423E-2</v>
      </c>
      <c r="AT40" s="273">
        <f>'Norm. uspesnost-T'!AS23</f>
        <v>9.7513997171396194E-3</v>
      </c>
      <c r="AU40" s="274">
        <f>'Norm. uspesnost-T'!AT23</f>
        <v>5.5570096689520759E-3</v>
      </c>
      <c r="AV40" s="273">
        <f>'Norm. uspesnost-T'!AU23</f>
        <v>1.8855899835647033E-2</v>
      </c>
      <c r="AW40" s="274">
        <f>'Norm. uspesnost-T'!AV23</f>
        <v>1.5120420812544992E-2</v>
      </c>
      <c r="AX40" s="273">
        <f>'Norm. uspesnost-T'!AW23</f>
        <v>9.3117186944754425E-3</v>
      </c>
      <c r="AY40" s="274">
        <f>'Norm. uspesnost-T'!AX23</f>
        <v>1.0663702650369124E-2</v>
      </c>
      <c r="AZ40" s="273">
        <f>'Norm. uspesnost-T'!AY23</f>
        <v>9.4755022873874665E-3</v>
      </c>
      <c r="BA40" s="274">
        <f>'Norm. uspesnost-T'!AZ23</f>
        <v>1.144672684964191E-2</v>
      </c>
      <c r="BB40" s="273">
        <f>'Norm. uspesnost-T'!BA23</f>
        <v>1.3358548658608829E-2</v>
      </c>
    </row>
    <row r="41" spans="1:54" ht="14.25" customHeight="1" x14ac:dyDescent="0.2">
      <c r="A41" s="14">
        <v>36</v>
      </c>
      <c r="B41" s="275" t="s">
        <v>121</v>
      </c>
      <c r="C41" s="276" t="s">
        <v>120</v>
      </c>
      <c r="D41" s="277">
        <f>'Norm. uspesnost-T'!C57</f>
        <v>2.8647946134880076E-2</v>
      </c>
      <c r="E41" s="278">
        <f>'Norm. uspesnost-T'!D57</f>
        <v>1.114743590572102E-2</v>
      </c>
      <c r="F41" s="277">
        <f>'Norm. uspesnost-T'!E57</f>
        <v>8.4487546709434876E-3</v>
      </c>
      <c r="G41" s="278">
        <f>'Norm. uspesnost-T'!F57</f>
        <v>1.0362604280956537E-2</v>
      </c>
      <c r="H41" s="277">
        <f>'Norm. uspesnost-T'!G57</f>
        <v>1.3044679350023874E-2</v>
      </c>
      <c r="I41" s="278">
        <f>'Norm. uspesnost-T'!H57</f>
        <v>1.2205602831963131E-2</v>
      </c>
      <c r="J41" s="277">
        <f>'Norm. uspesnost-T'!I57</f>
        <v>8.8374099139110849E-3</v>
      </c>
      <c r="K41" s="278">
        <f>'Norm. uspesnost-T'!J57</f>
        <v>1.7541137800171334E-2</v>
      </c>
      <c r="L41" s="277">
        <f>'Norm. uspesnost-T'!K57</f>
        <v>9.6472643694934992E-3</v>
      </c>
      <c r="M41" s="278">
        <f>'Norm. uspesnost-T'!L57</f>
        <v>1.1961467938490164E-2</v>
      </c>
      <c r="N41" s="277">
        <f>'Norm. uspesnost-T'!M57</f>
        <v>1.0299293666656681E-2</v>
      </c>
      <c r="O41" s="278">
        <f>'Norm. uspesnost-T'!N57</f>
        <v>1.2972529714466313E-2</v>
      </c>
      <c r="P41" s="277">
        <f>'Norm. uspesnost-T'!O57</f>
        <v>1.1341533751223147E-2</v>
      </c>
      <c r="Q41" s="278">
        <f>'Norm. uspesnost-T'!P57</f>
        <v>1.9829384485623689E-2</v>
      </c>
      <c r="R41" s="277">
        <f>'Norm. uspesnost-T'!Q57</f>
        <v>9.770201320999438E-3</v>
      </c>
      <c r="S41" s="278">
        <f>'Norm. uspesnost-T'!R57</f>
        <v>1.9754135923745683E-2</v>
      </c>
      <c r="T41" s="277">
        <f>'Norm. uspesnost-T'!S57</f>
        <v>1.0332332177510247E-2</v>
      </c>
      <c r="U41" s="278">
        <f>'Norm. uspesnost-T'!T57</f>
        <v>4.9561620072389762E-2</v>
      </c>
      <c r="V41" s="277">
        <f>'Norm. uspesnost-T'!U57</f>
        <v>9.7264795744363558E-3</v>
      </c>
      <c r="W41" s="278">
        <f>'Norm. uspesnost-T'!V57</f>
        <v>1.3759361599017901E-2</v>
      </c>
      <c r="X41" s="277">
        <f>'Norm. uspesnost-T'!W57</f>
        <v>1.1475901319376876E-2</v>
      </c>
      <c r="Y41" s="278">
        <f>'Norm. uspesnost-T'!X57</f>
        <v>2.504590320566143E-2</v>
      </c>
      <c r="Z41" s="277">
        <f>'Norm. uspesnost-T'!Y57</f>
        <v>1.3451929448616937E-2</v>
      </c>
      <c r="AA41" s="278">
        <f>'Norm. uspesnost-T'!Z57</f>
        <v>9.2968565797354966E-3</v>
      </c>
      <c r="AB41" s="277">
        <f>'Norm. uspesnost-T'!AA57</f>
        <v>1.832571271104742E-2</v>
      </c>
      <c r="AC41" s="278">
        <f>'Norm. uspesnost-T'!AB57</f>
        <v>7.663966093043058E-3</v>
      </c>
      <c r="AD41" s="277">
        <f>'Norm. uspesnost-T'!AC57</f>
        <v>2.4363019696057645E-2</v>
      </c>
      <c r="AE41" s="278">
        <f>'Norm. uspesnost-T'!AD57</f>
        <v>8.5307817967054927E-3</v>
      </c>
      <c r="AF41" s="277">
        <f>'Norm. uspesnost-T'!AE57</f>
        <v>1.1190393869126031E-2</v>
      </c>
      <c r="AG41" s="278">
        <f>'Norm. uspesnost-T'!AF57</f>
        <v>1.4753591635807809E-2</v>
      </c>
      <c r="AH41" s="277">
        <f>'Norm. uspesnost-T'!AG57</f>
        <v>1.1192822800687679E-2</v>
      </c>
      <c r="AI41" s="278">
        <f>'Norm. uspesnost-T'!AH57</f>
        <v>1.341026923877665E-2</v>
      </c>
      <c r="AJ41" s="277">
        <f>'Norm. uspesnost-T'!AI57</f>
        <v>8.0670865673433054E-3</v>
      </c>
      <c r="AK41" s="278">
        <f>'Norm. uspesnost-T'!AJ57</f>
        <v>8.1184032523687662E-3</v>
      </c>
      <c r="AL41" s="277">
        <f>'Norm. uspesnost-T'!AK57</f>
        <v>1.3045695410395774E-2</v>
      </c>
      <c r="AM41" s="278">
        <f>'Norm. uspesnost-T'!AL57</f>
        <v>8.3293948574729281E-3</v>
      </c>
      <c r="AN41" s="277">
        <f>'Norm. uspesnost-T'!AM57</f>
        <v>1.3493074419999094E-2</v>
      </c>
      <c r="AO41" s="278">
        <f>'Norm. uspesnost-T'!AN57</f>
        <v>1.0387340526083496E-2</v>
      </c>
      <c r="AP41" s="277">
        <f>'Norm. uspesnost-T'!AO57</f>
        <v>1.3617855833124743E-2</v>
      </c>
      <c r="AQ41" s="278">
        <f>'Norm. uspesnost-T'!AP57</f>
        <v>7.6485116999143558E-3</v>
      </c>
      <c r="AR41" s="277">
        <f>'Norm. uspesnost-T'!AQ57</f>
        <v>1.6434309205299591E-2</v>
      </c>
      <c r="AS41" s="278">
        <f>'Norm. uspesnost-T'!AR57</f>
        <v>1.1327883755493359E-2</v>
      </c>
      <c r="AT41" s="277">
        <f>'Norm. uspesnost-T'!AS57</f>
        <v>6.7006589770128725E-3</v>
      </c>
      <c r="AU41" s="278">
        <f>'Norm. uspesnost-T'!AT57</f>
        <v>6.0233067384704306E-3</v>
      </c>
      <c r="AV41" s="277">
        <f>'Norm. uspesnost-T'!AU57</f>
        <v>2.0327120565178311E-2</v>
      </c>
      <c r="AW41" s="278">
        <f>'Norm. uspesnost-T'!AV57</f>
        <v>1.2470032602437283E-2</v>
      </c>
      <c r="AX41" s="277">
        <f>'Norm. uspesnost-T'!AW57</f>
        <v>1.198189112846946E-2</v>
      </c>
      <c r="AY41" s="278">
        <f>'Norm. uspesnost-T'!AX57</f>
        <v>7.4085778421481971E-3</v>
      </c>
      <c r="AZ41" s="277">
        <f>'Norm. uspesnost-T'!AY57</f>
        <v>1.5864919964080529E-2</v>
      </c>
      <c r="BA41" s="278">
        <f>'Norm. uspesnost-T'!AZ57</f>
        <v>6.3564464879406479E-2</v>
      </c>
      <c r="BB41" s="277">
        <f>'Norm. uspesnost-T'!BA57</f>
        <v>1.7888899334037995E-2</v>
      </c>
    </row>
    <row r="42" spans="1:54" ht="14.25" customHeight="1" x14ac:dyDescent="0.2">
      <c r="A42" s="14">
        <v>37</v>
      </c>
      <c r="B42" s="271" t="s">
        <v>188</v>
      </c>
      <c r="C42" s="272" t="s">
        <v>187</v>
      </c>
      <c r="D42" s="273">
        <f>'Norm. uspesnost-T'!C58</f>
        <v>0</v>
      </c>
      <c r="E42" s="274">
        <f>'Norm. uspesnost-T'!D58</f>
        <v>4.9300694602686023E-3</v>
      </c>
      <c r="F42" s="273">
        <f>'Norm. uspesnost-T'!E58</f>
        <v>7.7400802755231137E-3</v>
      </c>
      <c r="G42" s="274">
        <f>'Norm. uspesnost-T'!F58</f>
        <v>1.0157216240377952E-2</v>
      </c>
      <c r="H42" s="273">
        <f>'Norm. uspesnost-T'!G58</f>
        <v>1.9936821330147108E-2</v>
      </c>
      <c r="I42" s="274">
        <f>'Norm. uspesnost-T'!H58</f>
        <v>7.6491577451709043E-3</v>
      </c>
      <c r="J42" s="273">
        <f>'Norm. uspesnost-T'!I58</f>
        <v>4.7492552651642091E-3</v>
      </c>
      <c r="K42" s="274">
        <f>'Norm. uspesnost-T'!J58</f>
        <v>1.6244672892440915E-2</v>
      </c>
      <c r="L42" s="273">
        <f>'Norm. uspesnost-T'!K58</f>
        <v>8.9026276436984034E-3</v>
      </c>
      <c r="M42" s="274">
        <f>'Norm. uspesnost-T'!L58</f>
        <v>3.3518359806965123E-3</v>
      </c>
      <c r="N42" s="273">
        <f>'Norm. uspesnost-T'!M58</f>
        <v>0</v>
      </c>
      <c r="O42" s="274">
        <f>'Norm. uspesnost-T'!N58</f>
        <v>1.0038333454405281E-2</v>
      </c>
      <c r="P42" s="273">
        <f>'Norm. uspesnost-T'!O58</f>
        <v>7.7785968648580875E-3</v>
      </c>
      <c r="Q42" s="274">
        <f>'Norm. uspesnost-T'!P58</f>
        <v>4.4124743551181038E-3</v>
      </c>
      <c r="R42" s="273">
        <f>'Norm. uspesnost-T'!Q58</f>
        <v>1.4703960572091878E-2</v>
      </c>
      <c r="S42" s="274">
        <f>'Norm. uspesnost-T'!R58</f>
        <v>5.7087526347294653E-3</v>
      </c>
      <c r="T42" s="273">
        <f>'Norm. uspesnost-T'!S58</f>
        <v>0</v>
      </c>
      <c r="U42" s="274">
        <f>'Norm. uspesnost-T'!T58</f>
        <v>0</v>
      </c>
      <c r="V42" s="273">
        <f>'Norm. uspesnost-T'!U58</f>
        <v>7.515211568334082E-3</v>
      </c>
      <c r="W42" s="274">
        <f>'Norm. uspesnost-T'!V58</f>
        <v>0</v>
      </c>
      <c r="X42" s="273">
        <f>'Norm. uspesnost-T'!W58</f>
        <v>7.1035699022795338E-3</v>
      </c>
      <c r="Y42" s="274">
        <f>'Norm. uspesnost-T'!X58</f>
        <v>2.4087014350483993E-2</v>
      </c>
      <c r="Z42" s="273">
        <f>'Norm. uspesnost-T'!Y58</f>
        <v>6.4518544409959203E-3</v>
      </c>
      <c r="AA42" s="274">
        <f>'Norm. uspesnost-T'!Z58</f>
        <v>1.4196441878847485E-2</v>
      </c>
      <c r="AB42" s="273">
        <f>'Norm. uspesnost-T'!AA58</f>
        <v>0</v>
      </c>
      <c r="AC42" s="274">
        <f>'Norm. uspesnost-T'!AB58</f>
        <v>2.5003482973628706E-2</v>
      </c>
      <c r="AD42" s="273">
        <f>'Norm. uspesnost-T'!AC58</f>
        <v>0</v>
      </c>
      <c r="AE42" s="274">
        <f>'Norm. uspesnost-T'!AD58</f>
        <v>7.6221331582303096E-3</v>
      </c>
      <c r="AF42" s="273">
        <f>'Norm. uspesnost-T'!AE58</f>
        <v>5.0386555077203115E-3</v>
      </c>
      <c r="AG42" s="274">
        <f>'Norm. uspesnost-T'!AF58</f>
        <v>8.6393194091976388E-3</v>
      </c>
      <c r="AH42" s="273">
        <f>'Norm. uspesnost-T'!AG58</f>
        <v>1.5505045826049727E-2</v>
      </c>
      <c r="AI42" s="274">
        <f>'Norm. uspesnost-T'!AH58</f>
        <v>1.3591110311977581E-2</v>
      </c>
      <c r="AJ42" s="273">
        <f>'Norm. uspesnost-T'!AI58</f>
        <v>6.7331894874540169E-3</v>
      </c>
      <c r="AK42" s="274">
        <f>'Norm. uspesnost-T'!AJ58</f>
        <v>7.2283171250992883E-3</v>
      </c>
      <c r="AL42" s="273">
        <f>'Norm. uspesnost-T'!AK58</f>
        <v>6.4442001707843422E-3</v>
      </c>
      <c r="AM42" s="274">
        <f>'Norm. uspesnost-T'!AL58</f>
        <v>1.4157868511680057E-2</v>
      </c>
      <c r="AN42" s="273">
        <f>'Norm. uspesnost-T'!AM58</f>
        <v>5.1220240505606331E-3</v>
      </c>
      <c r="AO42" s="274">
        <f>'Norm. uspesnost-T'!AN58</f>
        <v>8.121479896302573E-3</v>
      </c>
      <c r="AP42" s="273">
        <f>'Norm. uspesnost-T'!AO58</f>
        <v>1.3316187950890866E-2</v>
      </c>
      <c r="AQ42" s="274">
        <f>'Norm. uspesnost-T'!AP58</f>
        <v>3.4223438562644057E-3</v>
      </c>
      <c r="AR42" s="273">
        <f>'Norm. uspesnost-T'!AQ58</f>
        <v>0</v>
      </c>
      <c r="AS42" s="274">
        <f>'Norm. uspesnost-T'!AR58</f>
        <v>3.755449938107649E-3</v>
      </c>
      <c r="AT42" s="273">
        <f>'Norm. uspesnost-T'!AS58</f>
        <v>4.5728997447548455E-3</v>
      </c>
      <c r="AU42" s="274">
        <f>'Norm. uspesnost-T'!AT58</f>
        <v>1.0445340291553645E-2</v>
      </c>
      <c r="AV42" s="273">
        <f>'Norm. uspesnost-T'!AU58</f>
        <v>1.1141741255354325E-2</v>
      </c>
      <c r="AW42" s="274">
        <f>'Norm. uspesnost-T'!AV58</f>
        <v>6.03701956196568E-3</v>
      </c>
      <c r="AX42" s="273">
        <f>'Norm. uspesnost-T'!AW58</f>
        <v>8.0473382817963252E-3</v>
      </c>
      <c r="AY42" s="274">
        <f>'Norm. uspesnost-T'!AX58</f>
        <v>8.5424079626582466E-3</v>
      </c>
      <c r="AZ42" s="273">
        <f>'Norm. uspesnost-T'!AY58</f>
        <v>9.7199664113491718E-3</v>
      </c>
      <c r="BA42" s="274">
        <f>'Norm. uspesnost-T'!AZ58</f>
        <v>1.25370026447105E-2</v>
      </c>
      <c r="BB42" s="273">
        <f>'Norm. uspesnost-T'!BA58</f>
        <v>0</v>
      </c>
    </row>
    <row r="43" spans="1:54" ht="14.25" customHeight="1" x14ac:dyDescent="0.2">
      <c r="A43" s="14">
        <v>38</v>
      </c>
      <c r="B43" s="275" t="s">
        <v>146</v>
      </c>
      <c r="C43" s="276" t="s">
        <v>145</v>
      </c>
      <c r="D43" s="277">
        <f>'Norm. uspesnost-T'!C60</f>
        <v>0</v>
      </c>
      <c r="E43" s="278">
        <f>'Norm. uspesnost-T'!D60</f>
        <v>3.3800239795883E-3</v>
      </c>
      <c r="F43" s="277">
        <f>'Norm. uspesnost-T'!E60</f>
        <v>8.0451533530959719E-3</v>
      </c>
      <c r="G43" s="278">
        <f>'Norm. uspesnost-T'!F60</f>
        <v>8.9823693692266671E-3</v>
      </c>
      <c r="H43" s="277">
        <f>'Norm. uspesnost-T'!G60</f>
        <v>2.020342809872732E-2</v>
      </c>
      <c r="I43" s="278">
        <f>'Norm. uspesnost-T'!H60</f>
        <v>1.6071469054790739E-2</v>
      </c>
      <c r="J43" s="277">
        <f>'Norm. uspesnost-T'!I60</f>
        <v>1.0051098102157197E-2</v>
      </c>
      <c r="K43" s="278">
        <f>'Norm. uspesnost-T'!J60</f>
        <v>1.4231430946945104E-2</v>
      </c>
      <c r="L43" s="277">
        <f>'Norm. uspesnost-T'!K60</f>
        <v>9.7443292618168264E-3</v>
      </c>
      <c r="M43" s="278">
        <f>'Norm. uspesnost-T'!L60</f>
        <v>1.1544999536029591E-2</v>
      </c>
      <c r="N43" s="277">
        <f>'Norm. uspesnost-T'!M60</f>
        <v>1.3989291055678733E-2</v>
      </c>
      <c r="O43" s="278">
        <f>'Norm. uspesnost-T'!N60</f>
        <v>6.9445750892645512E-3</v>
      </c>
      <c r="P43" s="277">
        <f>'Norm. uspesnost-T'!O60</f>
        <v>1.6555559075955725E-2</v>
      </c>
      <c r="Q43" s="278">
        <f>'Norm. uspesnost-T'!P60</f>
        <v>9.9329850475700001E-3</v>
      </c>
      <c r="R43" s="277">
        <f>'Norm. uspesnost-T'!Q60</f>
        <v>2.0812349258279007E-2</v>
      </c>
      <c r="S43" s="278">
        <f>'Norm. uspesnost-T'!R60</f>
        <v>1.4800464010195247E-2</v>
      </c>
      <c r="T43" s="277">
        <f>'Norm. uspesnost-T'!S60</f>
        <v>3.6148297417278883E-3</v>
      </c>
      <c r="U43" s="278">
        <f>'Norm. uspesnost-T'!T60</f>
        <v>4.407990125189447E-3</v>
      </c>
      <c r="V43" s="277">
        <f>'Norm. uspesnost-T'!U60</f>
        <v>9.1608308296665369E-3</v>
      </c>
      <c r="W43" s="278">
        <f>'Norm. uspesnost-T'!V60</f>
        <v>0</v>
      </c>
      <c r="X43" s="277">
        <f>'Norm. uspesnost-T'!W60</f>
        <v>1.3938804118799825E-2</v>
      </c>
      <c r="Y43" s="278">
        <f>'Norm. uspesnost-T'!X60</f>
        <v>5.7559936203576707E-3</v>
      </c>
      <c r="Z43" s="277">
        <f>'Norm. uspesnost-T'!Y60</f>
        <v>3.9325585725756233E-3</v>
      </c>
      <c r="AA43" s="278">
        <f>'Norm. uspesnost-T'!Z60</f>
        <v>8.9639749338563685E-3</v>
      </c>
      <c r="AB43" s="277">
        <f>'Norm. uspesnost-T'!AA60</f>
        <v>0</v>
      </c>
      <c r="AC43" s="278">
        <f>'Norm. uspesnost-T'!AB60</f>
        <v>1.0351705554600412E-2</v>
      </c>
      <c r="AD43" s="277">
        <f>'Norm. uspesnost-T'!AC60</f>
        <v>0</v>
      </c>
      <c r="AE43" s="278">
        <f>'Norm. uspesnost-T'!AD60</f>
        <v>1.5773980304974497E-2</v>
      </c>
      <c r="AF43" s="277">
        <f>'Norm. uspesnost-T'!AE60</f>
        <v>8.1265610315107203E-3</v>
      </c>
      <c r="AG43" s="278">
        <f>'Norm. uspesnost-T'!AF60</f>
        <v>0</v>
      </c>
      <c r="AH43" s="277">
        <f>'Norm. uspesnost-T'!AG60</f>
        <v>8.0368775620991307E-3</v>
      </c>
      <c r="AI43" s="278">
        <f>'Norm. uspesnost-T'!AH60</f>
        <v>1.1080132531334013E-2</v>
      </c>
      <c r="AJ43" s="277">
        <f>'Norm. uspesnost-T'!AI60</f>
        <v>7.135392549018669E-3</v>
      </c>
      <c r="AK43" s="278">
        <f>'Norm. uspesnost-T'!AJ60</f>
        <v>7.2331570513666137E-3</v>
      </c>
      <c r="AL43" s="277">
        <f>'Norm. uspesnost-T'!AK60</f>
        <v>2.9806632586265973E-3</v>
      </c>
      <c r="AM43" s="278">
        <f>'Norm. uspesnost-T'!AL60</f>
        <v>9.6966805895184038E-3</v>
      </c>
      <c r="AN43" s="277">
        <f>'Norm. uspesnost-T'!AM60</f>
        <v>1.6298787329040939E-2</v>
      </c>
      <c r="AO43" s="278">
        <f>'Norm. uspesnost-T'!AN60</f>
        <v>1.0615935457857877E-2</v>
      </c>
      <c r="AP43" s="277">
        <f>'Norm. uspesnost-T'!AO60</f>
        <v>2.1482459663071819E-2</v>
      </c>
      <c r="AQ43" s="278">
        <f>'Norm. uspesnost-T'!AP60</f>
        <v>9.3767508811293133E-3</v>
      </c>
      <c r="AR43" s="277">
        <f>'Norm. uspesnost-T'!AQ60</f>
        <v>1.132491142649587E-2</v>
      </c>
      <c r="AS43" s="278">
        <f>'Norm. uspesnost-T'!AR60</f>
        <v>1.0522279288242864E-2</v>
      </c>
      <c r="AT43" s="277">
        <f>'Norm. uspesnost-T'!AS60</f>
        <v>8.434255047975802E-3</v>
      </c>
      <c r="AU43" s="278">
        <f>'Norm. uspesnost-T'!AT60</f>
        <v>1.6614932921477792E-2</v>
      </c>
      <c r="AV43" s="277">
        <f>'Norm. uspesnost-T'!AU60</f>
        <v>1.3062832437816281E-2</v>
      </c>
      <c r="AW43" s="278">
        <f>'Norm. uspesnost-T'!AV60</f>
        <v>5.5990182106883486E-3</v>
      </c>
      <c r="AX43" s="277">
        <f>'Norm. uspesnost-T'!AW60</f>
        <v>9.0538114292139059E-3</v>
      </c>
      <c r="AY43" s="278">
        <f>'Norm. uspesnost-T'!AX60</f>
        <v>1.0569714073441563E-2</v>
      </c>
      <c r="AZ43" s="277">
        <f>'Norm. uspesnost-T'!AY60</f>
        <v>5.634834185075998E-3</v>
      </c>
      <c r="BA43" s="278">
        <f>'Norm. uspesnost-T'!AZ60</f>
        <v>2.0043071905428179E-2</v>
      </c>
      <c r="BB43" s="277">
        <f>'Norm. uspesnost-T'!BA60</f>
        <v>1.3303120459433146E-2</v>
      </c>
    </row>
    <row r="44" spans="1:54" ht="14.25" customHeight="1" x14ac:dyDescent="0.2">
      <c r="A44" s="14">
        <v>39</v>
      </c>
      <c r="B44" s="271" t="s">
        <v>156</v>
      </c>
      <c r="C44" s="272" t="s">
        <v>155</v>
      </c>
      <c r="D44" s="273">
        <f>'Norm. uspesnost-T'!C82</f>
        <v>0</v>
      </c>
      <c r="E44" s="274">
        <f>'Norm. uspesnost-T'!D82</f>
        <v>1.7112991213954563E-2</v>
      </c>
      <c r="F44" s="273">
        <f>'Norm. uspesnost-T'!E82</f>
        <v>1.1092847926872687E-2</v>
      </c>
      <c r="G44" s="274">
        <f>'Norm. uspesnost-T'!F82</f>
        <v>1.1751017585567524E-2</v>
      </c>
      <c r="H44" s="273">
        <f>'Norm. uspesnost-T'!G82</f>
        <v>1.6465482148124416E-2</v>
      </c>
      <c r="I44" s="274">
        <f>'Norm. uspesnost-T'!H82</f>
        <v>1.2180674062267728E-2</v>
      </c>
      <c r="J44" s="273">
        <f>'Norm. uspesnost-T'!I82</f>
        <v>1.2143663490030302E-2</v>
      </c>
      <c r="K44" s="274">
        <f>'Norm. uspesnost-T'!J82</f>
        <v>1.8547304171954746E-2</v>
      </c>
      <c r="L44" s="273">
        <f>'Norm. uspesnost-T'!K82</f>
        <v>9.0671951988335071E-3</v>
      </c>
      <c r="M44" s="274">
        <f>'Norm. uspesnost-T'!L82</f>
        <v>5.0812478515934343E-3</v>
      </c>
      <c r="N44" s="273">
        <f>'Norm. uspesnost-T'!M82</f>
        <v>7.7849851158290134E-3</v>
      </c>
      <c r="O44" s="274">
        <f>'Norm. uspesnost-T'!N82</f>
        <v>6.9054785602207626E-3</v>
      </c>
      <c r="P44" s="273">
        <f>'Norm. uspesnost-T'!O82</f>
        <v>1.2324931927795333E-2</v>
      </c>
      <c r="Q44" s="274">
        <f>'Norm. uspesnost-T'!P82</f>
        <v>6.7729197385810059E-3</v>
      </c>
      <c r="R44" s="273">
        <f>'Norm. uspesnost-T'!Q82</f>
        <v>9.204871520087976E-3</v>
      </c>
      <c r="S44" s="274">
        <f>'Norm. uspesnost-T'!R82</f>
        <v>8.1423665684946522E-3</v>
      </c>
      <c r="T44" s="273">
        <f>'Norm. uspesnost-T'!S82</f>
        <v>1.4647086760328755E-2</v>
      </c>
      <c r="U44" s="274">
        <f>'Norm. uspesnost-T'!T82</f>
        <v>1.0751331737941437E-2</v>
      </c>
      <c r="V44" s="273">
        <f>'Norm. uspesnost-T'!U82</f>
        <v>1.1881513570372267E-2</v>
      </c>
      <c r="W44" s="274">
        <f>'Norm. uspesnost-T'!V82</f>
        <v>0</v>
      </c>
      <c r="X44" s="273">
        <f>'Norm. uspesnost-T'!W82</f>
        <v>8.7566477440402853E-3</v>
      </c>
      <c r="Y44" s="274">
        <f>'Norm. uspesnost-T'!X82</f>
        <v>1.534888895035736E-2</v>
      </c>
      <c r="Z44" s="273">
        <f>'Norm. uspesnost-T'!Y82</f>
        <v>0</v>
      </c>
      <c r="AA44" s="274">
        <f>'Norm. uspesnost-T'!Z82</f>
        <v>1.0293140006823744E-2</v>
      </c>
      <c r="AB44" s="273">
        <f>'Norm. uspesnost-T'!AA82</f>
        <v>1.2639479160080989E-2</v>
      </c>
      <c r="AC44" s="274">
        <f>'Norm. uspesnost-T'!AB82</f>
        <v>8.3730236100011436E-3</v>
      </c>
      <c r="AD44" s="273">
        <f>'Norm. uspesnost-T'!AC82</f>
        <v>1.1882081795804746E-2</v>
      </c>
      <c r="AE44" s="274">
        <f>'Norm. uspesnost-T'!AD82</f>
        <v>1.2511282271190001E-2</v>
      </c>
      <c r="AF44" s="273">
        <f>'Norm. uspesnost-T'!AE82</f>
        <v>1.5289808511037563E-2</v>
      </c>
      <c r="AG44" s="274">
        <f>'Norm. uspesnost-T'!AF82</f>
        <v>0</v>
      </c>
      <c r="AH44" s="273">
        <f>'Norm. uspesnost-T'!AG82</f>
        <v>4.0177197435358825E-3</v>
      </c>
      <c r="AI44" s="274">
        <f>'Norm. uspesnost-T'!AH82</f>
        <v>1.1509128299323516E-2</v>
      </c>
      <c r="AJ44" s="273">
        <f>'Norm. uspesnost-T'!AI82</f>
        <v>7.2746135956512359E-3</v>
      </c>
      <c r="AK44" s="274">
        <f>'Norm. uspesnost-T'!AJ82</f>
        <v>8.5573187931882351E-3</v>
      </c>
      <c r="AL44" s="273">
        <f>'Norm. uspesnost-T'!AK82</f>
        <v>1.164331572759239E-2</v>
      </c>
      <c r="AM44" s="274">
        <f>'Norm. uspesnost-T'!AL82</f>
        <v>5.1025144304645007E-3</v>
      </c>
      <c r="AN44" s="273">
        <f>'Norm. uspesnost-T'!AM82</f>
        <v>2.1850380197902045E-2</v>
      </c>
      <c r="AO44" s="274">
        <f>'Norm. uspesnost-T'!AN82</f>
        <v>9.8135866090331685E-3</v>
      </c>
      <c r="AP44" s="273">
        <f>'Norm. uspesnost-T'!AO82</f>
        <v>0</v>
      </c>
      <c r="AQ44" s="274">
        <f>'Norm. uspesnost-T'!AP82</f>
        <v>6.2126364616407366E-3</v>
      </c>
      <c r="AR44" s="273">
        <f>'Norm. uspesnost-T'!AQ82</f>
        <v>9.0573386005801063E-3</v>
      </c>
      <c r="AS44" s="274">
        <f>'Norm. uspesnost-T'!AR82</f>
        <v>6.7762596741863619E-3</v>
      </c>
      <c r="AT44" s="273">
        <f>'Norm. uspesnost-T'!AS82</f>
        <v>7.2523069105409526E-3</v>
      </c>
      <c r="AU44" s="274">
        <f>'Norm. uspesnost-T'!AT82</f>
        <v>1.6600912304686934E-2</v>
      </c>
      <c r="AV44" s="273">
        <f>'Norm. uspesnost-T'!AU82</f>
        <v>2.3339240075926949E-3</v>
      </c>
      <c r="AW44" s="274">
        <f>'Norm. uspesnost-T'!AV82</f>
        <v>2.5578124552307901E-2</v>
      </c>
      <c r="AX44" s="273">
        <f>'Norm. uspesnost-T'!AW82</f>
        <v>1.0091656325093002E-2</v>
      </c>
      <c r="AY44" s="274">
        <f>'Norm. uspesnost-T'!AX82</f>
        <v>7.4602674161393075E-3</v>
      </c>
      <c r="AZ44" s="273">
        <f>'Norm. uspesnost-T'!AY82</f>
        <v>1.3960291892253156E-2</v>
      </c>
      <c r="BA44" s="274">
        <f>'Norm. uspesnost-T'!AZ82</f>
        <v>3.9318103776394466E-3</v>
      </c>
      <c r="BB44" s="273">
        <f>'Norm. uspesnost-T'!BA82</f>
        <v>6.1098607233865771E-3</v>
      </c>
    </row>
    <row r="45" spans="1:54" ht="14.25" customHeight="1" x14ac:dyDescent="0.2">
      <c r="A45" s="14">
        <v>40</v>
      </c>
      <c r="B45" s="275" t="s">
        <v>185</v>
      </c>
      <c r="C45" s="276" t="s">
        <v>184</v>
      </c>
      <c r="D45" s="277">
        <f>'Norm. uspesnost-T'!C61</f>
        <v>0</v>
      </c>
      <c r="E45" s="278">
        <f>'Norm. uspesnost-T'!D61</f>
        <v>9.9287347644279132E-3</v>
      </c>
      <c r="F45" s="277">
        <f>'Norm. uspesnost-T'!E61</f>
        <v>8.8985396140460818E-3</v>
      </c>
      <c r="G45" s="278">
        <f>'Norm. uspesnost-T'!F61</f>
        <v>2.3769182849463812E-2</v>
      </c>
      <c r="H45" s="277">
        <f>'Norm. uspesnost-T'!G61</f>
        <v>9.160066457547706E-3</v>
      </c>
      <c r="I45" s="278">
        <f>'Norm. uspesnost-T'!H61</f>
        <v>5.5604415185691435E-3</v>
      </c>
      <c r="J45" s="277">
        <f>'Norm. uspesnost-T'!I61</f>
        <v>1.4652062729337398E-2</v>
      </c>
      <c r="K45" s="278">
        <f>'Norm. uspesnost-T'!J61</f>
        <v>0</v>
      </c>
      <c r="L45" s="277">
        <f>'Norm. uspesnost-T'!K61</f>
        <v>1.5511994039535328E-2</v>
      </c>
      <c r="M45" s="278">
        <f>'Norm. uspesnost-T'!L61</f>
        <v>0</v>
      </c>
      <c r="N45" s="277">
        <f>'Norm. uspesnost-T'!M61</f>
        <v>0</v>
      </c>
      <c r="O45" s="278">
        <f>'Norm. uspesnost-T'!N61</f>
        <v>3.6246110825020146E-3</v>
      </c>
      <c r="P45" s="277">
        <f>'Norm. uspesnost-T'!O61</f>
        <v>6.0018674140836338E-3</v>
      </c>
      <c r="Q45" s="278">
        <f>'Norm. uspesnost-T'!P61</f>
        <v>1.4791777561452271E-2</v>
      </c>
      <c r="R45" s="277">
        <f>'Norm. uspesnost-T'!Q61</f>
        <v>3.2315521314263962E-2</v>
      </c>
      <c r="S45" s="278">
        <f>'Norm. uspesnost-T'!R61</f>
        <v>5.1498093842407616E-3</v>
      </c>
      <c r="T45" s="277">
        <f>'Norm. uspesnost-T'!S61</f>
        <v>9.7864420319215498E-3</v>
      </c>
      <c r="U45" s="278">
        <f>'Norm. uspesnost-T'!T61</f>
        <v>0</v>
      </c>
      <c r="V45" s="277">
        <f>'Norm. uspesnost-T'!U61</f>
        <v>1.5465489606606729E-2</v>
      </c>
      <c r="W45" s="278">
        <f>'Norm. uspesnost-T'!V61</f>
        <v>0</v>
      </c>
      <c r="X45" s="277">
        <f>'Norm. uspesnost-T'!W61</f>
        <v>0</v>
      </c>
      <c r="Y45" s="278">
        <f>'Norm. uspesnost-T'!X61</f>
        <v>7.4201302698352917E-3</v>
      </c>
      <c r="Z45" s="277">
        <f>'Norm. uspesnost-T'!Y61</f>
        <v>1.5248255821795353E-2</v>
      </c>
      <c r="AA45" s="278">
        <f>'Norm. uspesnost-T'!Z61</f>
        <v>2.4650799054998064E-3</v>
      </c>
      <c r="AB45" s="277">
        <f>'Norm. uspesnost-T'!AA61</f>
        <v>6.2246595338806979E-3</v>
      </c>
      <c r="AC45" s="278">
        <f>'Norm. uspesnost-T'!AB61</f>
        <v>7.554823940197089E-3</v>
      </c>
      <c r="AD45" s="277">
        <f>'Norm. uspesnost-T'!AC61</f>
        <v>0</v>
      </c>
      <c r="AE45" s="278">
        <f>'Norm. uspesnost-T'!AD61</f>
        <v>0</v>
      </c>
      <c r="AF45" s="277">
        <f>'Norm. uspesnost-T'!AE61</f>
        <v>0</v>
      </c>
      <c r="AG45" s="278">
        <f>'Norm. uspesnost-T'!AF61</f>
        <v>1.1330345631616874E-2</v>
      </c>
      <c r="AH45" s="277">
        <f>'Norm. uspesnost-T'!AG61</f>
        <v>1.6587925536277262E-2</v>
      </c>
      <c r="AI45" s="278">
        <f>'Norm. uspesnost-T'!AH61</f>
        <v>0</v>
      </c>
      <c r="AJ45" s="277">
        <f>'Norm. uspesnost-T'!AI61</f>
        <v>1.1011145455506511E-2</v>
      </c>
      <c r="AK45" s="278">
        <f>'Norm. uspesnost-T'!AJ61</f>
        <v>0</v>
      </c>
      <c r="AL45" s="277">
        <f>'Norm. uspesnost-T'!AK61</f>
        <v>1.1831852706233738E-2</v>
      </c>
      <c r="AM45" s="278">
        <f>'Norm. uspesnost-T'!AL61</f>
        <v>1.0679729539690038E-2</v>
      </c>
      <c r="AN45" s="277">
        <f>'Norm. uspesnost-T'!AM61</f>
        <v>3.2087966063676844E-2</v>
      </c>
      <c r="AO45" s="278">
        <f>'Norm. uspesnost-T'!AN61</f>
        <v>0</v>
      </c>
      <c r="AP45" s="277">
        <f>'Norm. uspesnost-T'!AO61</f>
        <v>5.5528099045845736E-3</v>
      </c>
      <c r="AQ45" s="278">
        <f>'Norm. uspesnost-T'!AP61</f>
        <v>4.3463202577994978E-3</v>
      </c>
      <c r="AR45" s="277">
        <f>'Norm. uspesnost-T'!AQ61</f>
        <v>1.6014421378163082E-2</v>
      </c>
      <c r="AS45" s="278">
        <f>'Norm. uspesnost-T'!AR61</f>
        <v>0</v>
      </c>
      <c r="AT45" s="277">
        <f>'Norm. uspesnost-T'!AS61</f>
        <v>8.4562560352926027E-3</v>
      </c>
      <c r="AU45" s="278">
        <f>'Norm. uspesnost-T'!AT61</f>
        <v>1.4565752402118375E-3</v>
      </c>
      <c r="AV45" s="277">
        <f>'Norm. uspesnost-T'!AU61</f>
        <v>1.6633432662361378E-2</v>
      </c>
      <c r="AW45" s="278">
        <f>'Norm. uspesnost-T'!AV61</f>
        <v>1.0863323374171997E-2</v>
      </c>
      <c r="AX45" s="277">
        <f>'Norm. uspesnost-T'!AW61</f>
        <v>7.2351320828057302E-3</v>
      </c>
      <c r="AY45" s="278">
        <f>'Norm. uspesnost-T'!AX61</f>
        <v>7.6424033276298415E-3</v>
      </c>
      <c r="AZ45" s="277">
        <f>'Norm. uspesnost-T'!AY61</f>
        <v>2.3829811164772707E-3</v>
      </c>
      <c r="BA45" s="278">
        <f>'Norm. uspesnost-T'!AZ61</f>
        <v>1.4061268746859597E-2</v>
      </c>
      <c r="BB45" s="277">
        <f>'Norm. uspesnost-T'!BA61</f>
        <v>6.5639285114166262E-3</v>
      </c>
    </row>
    <row r="46" spans="1:54" ht="14.25" customHeight="1" x14ac:dyDescent="0.2">
      <c r="A46" s="14">
        <v>41</v>
      </c>
      <c r="B46" s="271" t="s">
        <v>117</v>
      </c>
      <c r="C46" s="272" t="s">
        <v>138</v>
      </c>
      <c r="D46" s="273"/>
      <c r="E46" s="274"/>
      <c r="F46" s="273"/>
      <c r="G46" s="274"/>
      <c r="H46" s="273"/>
      <c r="I46" s="274"/>
      <c r="J46" s="273"/>
      <c r="K46" s="274"/>
      <c r="L46" s="273"/>
      <c r="M46" s="274"/>
      <c r="N46" s="273"/>
      <c r="O46" s="274"/>
      <c r="P46" s="273"/>
      <c r="Q46" s="274"/>
      <c r="R46" s="273"/>
      <c r="S46" s="274"/>
      <c r="T46" s="273"/>
      <c r="U46" s="274"/>
      <c r="V46" s="273"/>
      <c r="W46" s="274"/>
      <c r="X46" s="273"/>
      <c r="Y46" s="274"/>
      <c r="Z46" s="273"/>
      <c r="AA46" s="274"/>
      <c r="AB46" s="273"/>
      <c r="AC46" s="274"/>
      <c r="AD46" s="273"/>
      <c r="AE46" s="274"/>
      <c r="AF46" s="273"/>
      <c r="AG46" s="274"/>
      <c r="AH46" s="273"/>
      <c r="AI46" s="274"/>
      <c r="AJ46" s="273"/>
      <c r="AK46" s="274"/>
      <c r="AL46" s="273"/>
      <c r="AM46" s="274"/>
      <c r="AN46" s="273"/>
      <c r="AO46" s="274"/>
      <c r="AP46" s="273"/>
      <c r="AQ46" s="274"/>
      <c r="AR46" s="273"/>
      <c r="AS46" s="274"/>
      <c r="AT46" s="273"/>
      <c r="AU46" s="274"/>
      <c r="AV46" s="273"/>
      <c r="AW46" s="274"/>
      <c r="AX46" s="273"/>
      <c r="AY46" s="274"/>
      <c r="AZ46" s="273"/>
      <c r="BA46" s="274"/>
      <c r="BB46" s="273"/>
    </row>
    <row r="47" spans="1:54" ht="14.25" customHeight="1" x14ac:dyDescent="0.2">
      <c r="A47" s="14">
        <v>42</v>
      </c>
      <c r="B47" s="275" t="s">
        <v>73</v>
      </c>
      <c r="C47" s="276" t="s">
        <v>72</v>
      </c>
      <c r="D47" s="277">
        <f>'Norm. uspesnost-T'!C26</f>
        <v>0</v>
      </c>
      <c r="E47" s="278">
        <f>'Norm. uspesnost-T'!D26</f>
        <v>9.6514933890097902E-3</v>
      </c>
      <c r="F47" s="277">
        <f>'Norm. uspesnost-T'!E26</f>
        <v>1.5547640873532349E-2</v>
      </c>
      <c r="G47" s="278">
        <f>'Norm. uspesnost-T'!F26</f>
        <v>6.1853377171582156E-3</v>
      </c>
      <c r="H47" s="277">
        <f>'Norm. uspesnost-T'!G26</f>
        <v>4.1896239763530661E-3</v>
      </c>
      <c r="I47" s="278">
        <f>'Norm. uspesnost-T'!H26</f>
        <v>4.3329935561843636E-3</v>
      </c>
      <c r="J47" s="277">
        <f>'Norm. uspesnost-T'!I26</f>
        <v>2.0257161880585439E-3</v>
      </c>
      <c r="K47" s="278">
        <f>'Norm. uspesnost-T'!J26</f>
        <v>7.2811635798328469E-3</v>
      </c>
      <c r="L47" s="277">
        <f>'Norm. uspesnost-T'!K26</f>
        <v>2.2149144444418216E-3</v>
      </c>
      <c r="M47" s="278">
        <f>'Norm. uspesnost-T'!L26</f>
        <v>1.2221145409231405E-2</v>
      </c>
      <c r="N47" s="277">
        <f>'Norm. uspesnost-T'!M26</f>
        <v>0</v>
      </c>
      <c r="O47" s="278">
        <f>'Norm. uspesnost-T'!N26</f>
        <v>1.9465754205437876E-3</v>
      </c>
      <c r="P47" s="277">
        <f>'Norm. uspesnost-T'!O26</f>
        <v>4.4214116875283893E-3</v>
      </c>
      <c r="Q47" s="278">
        <f>'Norm. uspesnost-T'!P26</f>
        <v>0</v>
      </c>
      <c r="R47" s="277">
        <f>'Norm. uspesnost-T'!Q26</f>
        <v>1.1476514546049211E-2</v>
      </c>
      <c r="S47" s="278">
        <f>'Norm. uspesnost-T'!R26</f>
        <v>0</v>
      </c>
      <c r="T47" s="277">
        <f>'Norm. uspesnost-T'!S26</f>
        <v>6.4781500804973774E-2</v>
      </c>
      <c r="U47" s="278">
        <f>'Norm. uspesnost-T'!T26</f>
        <v>0</v>
      </c>
      <c r="V47" s="277">
        <f>'Norm. uspesnost-T'!U26</f>
        <v>2.1435734617268786E-2</v>
      </c>
      <c r="W47" s="278">
        <f>'Norm. uspesnost-T'!V26</f>
        <v>0</v>
      </c>
      <c r="X47" s="277">
        <f>'Norm. uspesnost-T'!W26</f>
        <v>4.4539487914448455E-3</v>
      </c>
      <c r="Y47" s="278">
        <f>'Norm. uspesnost-T'!X26</f>
        <v>4.2651939483217827E-3</v>
      </c>
      <c r="Z47" s="277">
        <f>'Norm. uspesnost-T'!Y26</f>
        <v>2.8048471199430405E-2</v>
      </c>
      <c r="AA47" s="278">
        <f>'Norm. uspesnost-T'!Z26</f>
        <v>5.4078752085200237E-3</v>
      </c>
      <c r="AB47" s="277">
        <f>'Norm. uspesnost-T'!AA26</f>
        <v>3.8801270547859701E-2</v>
      </c>
      <c r="AC47" s="278">
        <f>'Norm. uspesnost-T'!AB26</f>
        <v>4.7276512420260002E-3</v>
      </c>
      <c r="AD47" s="277">
        <f>'Norm. uspesnost-T'!AC26</f>
        <v>0</v>
      </c>
      <c r="AE47" s="278">
        <f>'Norm. uspesnost-T'!AD26</f>
        <v>0</v>
      </c>
      <c r="AF47" s="277">
        <f>'Norm. uspesnost-T'!AE26</f>
        <v>0</v>
      </c>
      <c r="AG47" s="278">
        <f>'Norm. uspesnost-T'!AF26</f>
        <v>1.1625320669974262E-2</v>
      </c>
      <c r="AH47" s="277">
        <f>'Norm. uspesnost-T'!AG26</f>
        <v>2.9123562860028001E-3</v>
      </c>
      <c r="AI47" s="278">
        <f>'Norm. uspesnost-T'!AH26</f>
        <v>6.6952294517991992E-3</v>
      </c>
      <c r="AJ47" s="277">
        <f>'Norm. uspesnost-T'!AI26</f>
        <v>5.2559936767870687E-3</v>
      </c>
      <c r="AK47" s="278">
        <f>'Norm. uspesnost-T'!AJ26</f>
        <v>9.4230891824853332E-3</v>
      </c>
      <c r="AL47" s="277">
        <f>'Norm. uspesnost-T'!AK26</f>
        <v>2.9640233678635095E-2</v>
      </c>
      <c r="AM47" s="278">
        <f>'Norm. uspesnost-T'!AL26</f>
        <v>0</v>
      </c>
      <c r="AN47" s="277">
        <f>'Norm. uspesnost-T'!AM26</f>
        <v>3.2315089222784946E-3</v>
      </c>
      <c r="AO47" s="278">
        <f>'Norm. uspesnost-T'!AN26</f>
        <v>8.2385761841739322E-3</v>
      </c>
      <c r="AP47" s="277">
        <f>'Norm. uspesnost-T'!AO26</f>
        <v>8.0415876739743201E-3</v>
      </c>
      <c r="AQ47" s="278">
        <f>'Norm. uspesnost-T'!AP26</f>
        <v>0</v>
      </c>
      <c r="AR47" s="277">
        <f>'Norm. uspesnost-T'!AQ26</f>
        <v>0</v>
      </c>
      <c r="AS47" s="278">
        <f>'Norm. uspesnost-T'!AR26</f>
        <v>0</v>
      </c>
      <c r="AT47" s="277">
        <f>'Norm. uspesnost-T'!AS26</f>
        <v>1.8334060083281544E-2</v>
      </c>
      <c r="AU47" s="278">
        <f>'Norm. uspesnost-T'!AT26</f>
        <v>4.5842132133581516E-3</v>
      </c>
      <c r="AV47" s="277">
        <f>'Norm. uspesnost-T'!AU26</f>
        <v>0</v>
      </c>
      <c r="AW47" s="278">
        <f>'Norm. uspesnost-T'!AV26</f>
        <v>3.5295393012740378E-3</v>
      </c>
      <c r="AX47" s="277">
        <f>'Norm. uspesnost-T'!AW26</f>
        <v>0</v>
      </c>
      <c r="AY47" s="278">
        <f>'Norm. uspesnost-T'!AX26</f>
        <v>4.4434753737913292E-3</v>
      </c>
      <c r="AZ47" s="277">
        <f>'Norm. uspesnost-T'!AY26</f>
        <v>4.5941624038601013E-3</v>
      </c>
      <c r="BA47" s="278">
        <f>'Norm. uspesnost-T'!AZ26</f>
        <v>0</v>
      </c>
      <c r="BB47" s="277">
        <f>'Norm. uspesnost-T'!BA26</f>
        <v>0</v>
      </c>
    </row>
    <row r="48" spans="1:54" ht="14.25" customHeight="1" x14ac:dyDescent="0.2">
      <c r="A48" s="14">
        <v>43</v>
      </c>
      <c r="B48" s="271" t="s">
        <v>163</v>
      </c>
      <c r="C48" s="272" t="s">
        <v>162</v>
      </c>
      <c r="D48" s="273">
        <f>'Norm. uspesnost-T'!C18</f>
        <v>0</v>
      </c>
      <c r="E48" s="274">
        <f>'Norm. uspesnost-T'!D18</f>
        <v>9.1667648183942248E-3</v>
      </c>
      <c r="F48" s="273">
        <f>'Norm. uspesnost-T'!E18</f>
        <v>7.4800606291957859E-3</v>
      </c>
      <c r="G48" s="274">
        <f>'Norm. uspesnost-T'!F18</f>
        <v>9.0462689971631208E-3</v>
      </c>
      <c r="H48" s="273">
        <f>'Norm. uspesnost-T'!G18</f>
        <v>2.2599140524657033E-2</v>
      </c>
      <c r="I48" s="274">
        <f>'Norm. uspesnost-T'!H18</f>
        <v>1.3202793104182202E-2</v>
      </c>
      <c r="J48" s="273">
        <f>'Norm. uspesnost-T'!I18</f>
        <v>1.839358152053058E-2</v>
      </c>
      <c r="K48" s="274">
        <f>'Norm. uspesnost-T'!J18</f>
        <v>1.5347190333889076E-2</v>
      </c>
      <c r="L48" s="273">
        <f>'Norm. uspesnost-T'!K18</f>
        <v>9.6792374580232168E-3</v>
      </c>
      <c r="M48" s="274">
        <f>'Norm. uspesnost-T'!L18</f>
        <v>7.5806157567520722E-3</v>
      </c>
      <c r="N48" s="273">
        <f>'Norm. uspesnost-T'!M18</f>
        <v>1.5766216177322188E-2</v>
      </c>
      <c r="O48" s="274">
        <f>'Norm. uspesnost-T'!N18</f>
        <v>1.2818718238822127E-2</v>
      </c>
      <c r="P48" s="273">
        <f>'Norm. uspesnost-T'!O18</f>
        <v>6.70371417180015E-3</v>
      </c>
      <c r="Q48" s="274">
        <f>'Norm. uspesnost-T'!P18</f>
        <v>9.3971529033246275E-3</v>
      </c>
      <c r="R48" s="273">
        <f>'Norm. uspesnost-T'!Q18</f>
        <v>1.5282391312794024E-2</v>
      </c>
      <c r="S48" s="274">
        <f>'Norm. uspesnost-T'!R18</f>
        <v>1.2048319541227967E-2</v>
      </c>
      <c r="T48" s="273">
        <f>'Norm. uspesnost-T'!S18</f>
        <v>9.9363699169789672E-3</v>
      </c>
      <c r="U48" s="274">
        <f>'Norm. uspesnost-T'!T18</f>
        <v>2.0865875604548889E-2</v>
      </c>
      <c r="V48" s="273">
        <f>'Norm. uspesnost-T'!U18</f>
        <v>1.1277153939657792E-2</v>
      </c>
      <c r="W48" s="274">
        <f>'Norm. uspesnost-T'!V18</f>
        <v>1.2949316122907902E-2</v>
      </c>
      <c r="X48" s="273">
        <f>'Norm. uspesnost-T'!W18</f>
        <v>0</v>
      </c>
      <c r="Y48" s="274">
        <f>'Norm. uspesnost-T'!X18</f>
        <v>7.2010390906397694E-3</v>
      </c>
      <c r="Z48" s="273">
        <f>'Norm. uspesnost-T'!Y18</f>
        <v>9.2355131753683595E-3</v>
      </c>
      <c r="AA48" s="274">
        <f>'Norm. uspesnost-T'!Z18</f>
        <v>2.1478832072855725E-2</v>
      </c>
      <c r="AB48" s="273">
        <f>'Norm. uspesnost-T'!AA18</f>
        <v>1.6875391175301648E-2</v>
      </c>
      <c r="AC48" s="274">
        <f>'Norm. uspesnost-T'!AB18</f>
        <v>1.01696155980867E-2</v>
      </c>
      <c r="AD48" s="273">
        <f>'Norm. uspesnost-T'!AC18</f>
        <v>0</v>
      </c>
      <c r="AE48" s="274">
        <f>'Norm. uspesnost-T'!AD18</f>
        <v>1.4254323156561482E-2</v>
      </c>
      <c r="AF48" s="273">
        <f>'Norm. uspesnost-T'!AE18</f>
        <v>5.2327276850143503E-3</v>
      </c>
      <c r="AG48" s="274">
        <f>'Norm. uspesnost-T'!AF18</f>
        <v>1.4666367413952892E-2</v>
      </c>
      <c r="AH48" s="273">
        <f>'Norm. uspesnost-T'!AG18</f>
        <v>9.8922197170249384E-3</v>
      </c>
      <c r="AI48" s="274">
        <f>'Norm. uspesnost-T'!AH18</f>
        <v>1.4978668787522763E-2</v>
      </c>
      <c r="AJ48" s="273">
        <f>'Norm. uspesnost-T'!AI18</f>
        <v>7.003598546074785E-3</v>
      </c>
      <c r="AK48" s="274">
        <f>'Norm. uspesnost-T'!AJ18</f>
        <v>1.2943535475476723E-2</v>
      </c>
      <c r="AL48" s="273">
        <f>'Norm. uspesnost-T'!AK18</f>
        <v>0</v>
      </c>
      <c r="AM48" s="274">
        <f>'Norm. uspesnost-T'!AL18</f>
        <v>8.7757771973339515E-3</v>
      </c>
      <c r="AN48" s="273">
        <f>'Norm. uspesnost-T'!AM18</f>
        <v>1.7887053258858601E-2</v>
      </c>
      <c r="AO48" s="274">
        <f>'Norm. uspesnost-T'!AN18</f>
        <v>7.6133350245063793E-3</v>
      </c>
      <c r="AP48" s="273">
        <f>'Norm. uspesnost-T'!AO18</f>
        <v>1.1807497858380965E-2</v>
      </c>
      <c r="AQ48" s="274">
        <f>'Norm. uspesnost-T'!AP18</f>
        <v>9.5329962661409844E-3</v>
      </c>
      <c r="AR48" s="273">
        <f>'Norm. uspesnost-T'!AQ18</f>
        <v>1.2546460132627259E-2</v>
      </c>
      <c r="AS48" s="274">
        <f>'Norm. uspesnost-T'!AR18</f>
        <v>0</v>
      </c>
      <c r="AT48" s="273">
        <f>'Norm. uspesnost-T'!AS18</f>
        <v>1.3053866788112206E-2</v>
      </c>
      <c r="AU48" s="274">
        <f>'Norm. uspesnost-T'!AT18</f>
        <v>1.6587363545864167E-2</v>
      </c>
      <c r="AV48" s="273">
        <f>'Norm. uspesnost-T'!AU18</f>
        <v>1.4982288737108386E-2</v>
      </c>
      <c r="AW48" s="274">
        <f>'Norm. uspesnost-T'!AV18</f>
        <v>1.236620010732895E-2</v>
      </c>
      <c r="AX48" s="273">
        <f>'Norm. uspesnost-T'!AW18</f>
        <v>8.9592516152161936E-3</v>
      </c>
      <c r="AY48" s="274">
        <f>'Norm. uspesnost-T'!AX18</f>
        <v>8.418290040023358E-3</v>
      </c>
      <c r="AZ48" s="273">
        <f>'Norm. uspesnost-T'!AY18</f>
        <v>9.8339674418148094E-3</v>
      </c>
      <c r="BA48" s="274">
        <f>'Norm. uspesnost-T'!AZ18</f>
        <v>1.2665554574985199E-2</v>
      </c>
      <c r="BB48" s="273">
        <f>'Norm. uspesnost-T'!BA18</f>
        <v>1.0736314158388204E-2</v>
      </c>
    </row>
    <row r="49" spans="1:54" ht="14.25" customHeight="1" x14ac:dyDescent="0.25">
      <c r="A49" s="21">
        <v>44</v>
      </c>
      <c r="B49" s="279" t="s">
        <v>81</v>
      </c>
      <c r="C49" s="280" t="s">
        <v>80</v>
      </c>
      <c r="D49" s="277">
        <f>'Norm. uspesnost-T'!C51</f>
        <v>0</v>
      </c>
      <c r="E49" s="278">
        <f>'Norm. uspesnost-T'!D51</f>
        <v>0</v>
      </c>
      <c r="F49" s="277">
        <f>'Norm. uspesnost-T'!E51</f>
        <v>4.9812034646900833E-3</v>
      </c>
      <c r="G49" s="278">
        <f>'Norm. uspesnost-T'!F51</f>
        <v>6.5255783787537946E-3</v>
      </c>
      <c r="H49" s="277">
        <f>'Norm. uspesnost-T'!G51</f>
        <v>0</v>
      </c>
      <c r="I49" s="278">
        <f>'Norm. uspesnost-T'!H51</f>
        <v>1.2399653176049937E-2</v>
      </c>
      <c r="J49" s="277">
        <f>'Norm. uspesnost-T'!I51</f>
        <v>1.7523645639756311E-2</v>
      </c>
      <c r="K49" s="278">
        <f>'Norm. uspesnost-T'!J51</f>
        <v>0</v>
      </c>
      <c r="L49" s="277">
        <f>'Norm. uspesnost-T'!K51</f>
        <v>6.0367346899482767E-3</v>
      </c>
      <c r="M49" s="278">
        <f>'Norm. uspesnost-T'!L51</f>
        <v>1.5315696083959038E-2</v>
      </c>
      <c r="N49" s="277">
        <f>'Norm. uspesnost-T'!M51</f>
        <v>1.0204633279039374E-2</v>
      </c>
      <c r="O49" s="278">
        <f>'Norm. uspesnost-T'!N51</f>
        <v>4.1440747217586546E-2</v>
      </c>
      <c r="P49" s="277">
        <f>'Norm. uspesnost-T'!O51</f>
        <v>6.6292432055073047E-3</v>
      </c>
      <c r="Q49" s="278">
        <f>'Norm. uspesnost-T'!P51</f>
        <v>0</v>
      </c>
      <c r="R49" s="277">
        <f>'Norm. uspesnost-T'!Q51</f>
        <v>7.7934467196095697E-3</v>
      </c>
      <c r="S49" s="278">
        <f>'Norm. uspesnost-T'!R51</f>
        <v>1.1638672062362913E-2</v>
      </c>
      <c r="T49" s="277">
        <f>'Norm. uspesnost-T'!S51</f>
        <v>0</v>
      </c>
      <c r="U49" s="278">
        <f>'Norm. uspesnost-T'!T51</f>
        <v>0</v>
      </c>
      <c r="V49" s="277">
        <f>'Norm. uspesnost-T'!U51</f>
        <v>0</v>
      </c>
      <c r="W49" s="278">
        <f>'Norm. uspesnost-T'!V51</f>
        <v>2.9123605752811914E-2</v>
      </c>
      <c r="X49" s="277">
        <f>'Norm. uspesnost-T'!W51</f>
        <v>9.2560881283403861E-3</v>
      </c>
      <c r="Y49" s="278">
        <f>'Norm. uspesnost-T'!X51</f>
        <v>8.5325682860252234E-3</v>
      </c>
      <c r="Z49" s="277">
        <f>'Norm. uspesnost-T'!Y51</f>
        <v>7.6759789079438945E-3</v>
      </c>
      <c r="AA49" s="278">
        <f>'Norm. uspesnost-T'!Z51</f>
        <v>3.7400796084416571E-2</v>
      </c>
      <c r="AB49" s="277">
        <f>'Norm. uspesnost-T'!AA51</f>
        <v>0</v>
      </c>
      <c r="AC49" s="278">
        <f>'Norm. uspesnost-T'!AB51</f>
        <v>9.5283920325857033E-3</v>
      </c>
      <c r="AD49" s="277">
        <f>'Norm. uspesnost-T'!AC51</f>
        <v>0</v>
      </c>
      <c r="AE49" s="278">
        <f>'Norm. uspesnost-T'!AD51</f>
        <v>9.0226450352379178E-3</v>
      </c>
      <c r="AF49" s="277">
        <f>'Norm. uspesnost-T'!AE51</f>
        <v>2.2577271126007631E-2</v>
      </c>
      <c r="AG49" s="278">
        <f>'Norm. uspesnost-T'!AF51</f>
        <v>1.736151271158367E-2</v>
      </c>
      <c r="AH49" s="277">
        <f>'Norm. uspesnost-T'!AG51</f>
        <v>1.1877299878387947E-2</v>
      </c>
      <c r="AI49" s="278">
        <f>'Norm. uspesnost-T'!AH51</f>
        <v>7.9709418179901223E-3</v>
      </c>
      <c r="AJ49" s="277">
        <f>'Norm. uspesnost-T'!AI51</f>
        <v>9.7963463708261797E-3</v>
      </c>
      <c r="AK49" s="278">
        <f>'Norm. uspesnost-T'!AJ51</f>
        <v>1.3928333011293068E-2</v>
      </c>
      <c r="AL49" s="277">
        <f>'Norm. uspesnost-T'!AK51</f>
        <v>6.5589643659650747E-3</v>
      </c>
      <c r="AM49" s="278">
        <f>'Norm. uspesnost-T'!AL51</f>
        <v>8.3092359130006246E-3</v>
      </c>
      <c r="AN49" s="277">
        <f>'Norm. uspesnost-T'!AM51</f>
        <v>0</v>
      </c>
      <c r="AO49" s="278">
        <f>'Norm. uspesnost-T'!AN51</f>
        <v>1.1696618138065886E-2</v>
      </c>
      <c r="AP49" s="277">
        <f>'Norm. uspesnost-T'!AO51</f>
        <v>1.5038074367670856E-2</v>
      </c>
      <c r="AQ49" s="278">
        <f>'Norm. uspesnost-T'!AP51</f>
        <v>2.4240009092032788E-2</v>
      </c>
      <c r="AR49" s="277">
        <f>'Norm. uspesnost-T'!AQ51</f>
        <v>2.0172009325737025E-2</v>
      </c>
      <c r="AS49" s="278">
        <f>'Norm. uspesnost-T'!AR51</f>
        <v>1.7260867960337059E-2</v>
      </c>
      <c r="AT49" s="277">
        <f>'Norm. uspesnost-T'!AS51</f>
        <v>5.7434486122410486E-3</v>
      </c>
      <c r="AU49" s="278">
        <f>'Norm. uspesnost-T'!AT51</f>
        <v>8.4992557293761522E-3</v>
      </c>
      <c r="AV49" s="277">
        <f>'Norm. uspesnost-T'!AU51</f>
        <v>6.9115695814449688E-3</v>
      </c>
      <c r="AW49" s="278">
        <f>'Norm. uspesnost-T'!AV51</f>
        <v>6.4991762152019862E-3</v>
      </c>
      <c r="AX49" s="277">
        <f>'Norm. uspesnost-T'!AW51</f>
        <v>1.3791652885017488E-2</v>
      </c>
      <c r="AY49" s="278">
        <f>'Norm. uspesnost-T'!AX51</f>
        <v>2.9072046769792644E-2</v>
      </c>
      <c r="AZ49" s="277">
        <f>'Norm. uspesnost-T'!AY51</f>
        <v>7.9256649524300903E-3</v>
      </c>
      <c r="BA49" s="278">
        <f>'Norm. uspesnost-T'!AZ51</f>
        <v>9.4004308888554714E-3</v>
      </c>
      <c r="BB49" s="277">
        <f>'Norm. uspesnost-T'!BA51</f>
        <v>9.8794497720498999E-3</v>
      </c>
    </row>
    <row r="50" spans="1:54" ht="14.25" customHeight="1" x14ac:dyDescent="0.25">
      <c r="A50" s="21">
        <v>45</v>
      </c>
      <c r="B50" s="281" t="s">
        <v>204</v>
      </c>
      <c r="C50" s="282" t="s">
        <v>203</v>
      </c>
      <c r="D50" s="273">
        <f>'Norm. uspesnost-T'!C62</f>
        <v>0</v>
      </c>
      <c r="E50" s="274">
        <f>'Norm. uspesnost-T'!D62</f>
        <v>6.4805525078744219E-3</v>
      </c>
      <c r="F50" s="273">
        <f>'Norm. uspesnost-T'!E62</f>
        <v>1.3263974619331081E-2</v>
      </c>
      <c r="G50" s="274">
        <f>'Norm. uspesnost-T'!F62</f>
        <v>8.0689386619281628E-3</v>
      </c>
      <c r="H50" s="273">
        <f>'Norm. uspesnost-T'!G62</f>
        <v>0</v>
      </c>
      <c r="I50" s="274">
        <f>'Norm. uspesnost-T'!H62</f>
        <v>0</v>
      </c>
      <c r="J50" s="273">
        <f>'Norm. uspesnost-T'!I62</f>
        <v>1.2117538062144247E-2</v>
      </c>
      <c r="K50" s="274">
        <f>'Norm. uspesnost-T'!J62</f>
        <v>0</v>
      </c>
      <c r="L50" s="273">
        <f>'Norm. uspesnost-T'!K62</f>
        <v>5.660289214351754E-3</v>
      </c>
      <c r="M50" s="274">
        <f>'Norm. uspesnost-T'!L62</f>
        <v>5.7394845253411174E-3</v>
      </c>
      <c r="N50" s="273">
        <f>'Norm. uspesnost-T'!M62</f>
        <v>0</v>
      </c>
      <c r="O50" s="274">
        <f>'Norm. uspesnost-T'!N62</f>
        <v>1.5318818221284704E-2</v>
      </c>
      <c r="P50" s="273">
        <f>'Norm. uspesnost-T'!O62</f>
        <v>2.7491834160379949E-3</v>
      </c>
      <c r="Q50" s="274">
        <f>'Norm. uspesnost-T'!P62</f>
        <v>1.0195613315003077E-2</v>
      </c>
      <c r="R50" s="273">
        <f>'Norm. uspesnost-T'!Q62</f>
        <v>1.0710698242434145E-2</v>
      </c>
      <c r="S50" s="274">
        <f>'Norm. uspesnost-T'!R62</f>
        <v>4.6821169374013536E-3</v>
      </c>
      <c r="T50" s="273">
        <f>'Norm. uspesnost-T'!S62</f>
        <v>0</v>
      </c>
      <c r="U50" s="274">
        <f>'Norm. uspesnost-T'!T62</f>
        <v>0</v>
      </c>
      <c r="V50" s="273">
        <f>'Norm. uspesnost-T'!U62</f>
        <v>1.7332495503032848E-2</v>
      </c>
      <c r="W50" s="274">
        <f>'Norm. uspesnost-T'!V62</f>
        <v>0</v>
      </c>
      <c r="X50" s="273">
        <f>'Norm. uspesnost-T'!W62</f>
        <v>4.6598436891513446E-2</v>
      </c>
      <c r="Y50" s="274">
        <f>'Norm. uspesnost-T'!X62</f>
        <v>1.0825161983022968E-2</v>
      </c>
      <c r="Z50" s="273">
        <f>'Norm. uspesnost-T'!Y62</f>
        <v>0</v>
      </c>
      <c r="AA50" s="274">
        <f>'Norm. uspesnost-T'!Z62</f>
        <v>2.1289493727782736E-2</v>
      </c>
      <c r="AB50" s="273">
        <f>'Norm. uspesnost-T'!AA62</f>
        <v>0</v>
      </c>
      <c r="AC50" s="274">
        <f>'Norm. uspesnost-T'!AB62</f>
        <v>7.6082167618829301E-3</v>
      </c>
      <c r="AD50" s="273">
        <f>'Norm. uspesnost-T'!AC62</f>
        <v>0</v>
      </c>
      <c r="AE50" s="274">
        <f>'Norm. uspesnost-T'!AD62</f>
        <v>0</v>
      </c>
      <c r="AF50" s="273">
        <f>'Norm. uspesnost-T'!AE62</f>
        <v>1.4139041284713109E-2</v>
      </c>
      <c r="AG50" s="274">
        <f>'Norm. uspesnost-T'!AF62</f>
        <v>1.0842265308047605E-2</v>
      </c>
      <c r="AH50" s="273">
        <f>'Norm. uspesnost-T'!AG62</f>
        <v>6.2988692742467472E-3</v>
      </c>
      <c r="AI50" s="274">
        <f>'Norm. uspesnost-T'!AH62</f>
        <v>1.2314823198764051E-2</v>
      </c>
      <c r="AJ50" s="273">
        <f>'Norm. uspesnost-T'!AI62</f>
        <v>8.6563400886900781E-3</v>
      </c>
      <c r="AK50" s="274">
        <f>'Norm. uspesnost-T'!AJ62</f>
        <v>6.7719102786908984E-3</v>
      </c>
      <c r="AL50" s="273">
        <f>'Norm. uspesnost-T'!AK62</f>
        <v>9.9373186194864349E-3</v>
      </c>
      <c r="AM50" s="274">
        <f>'Norm. uspesnost-T'!AL62</f>
        <v>4.3499981518698187E-3</v>
      </c>
      <c r="AN50" s="273">
        <f>'Norm. uspesnost-T'!AM62</f>
        <v>0</v>
      </c>
      <c r="AO50" s="274">
        <f>'Norm. uspesnost-T'!AN62</f>
        <v>9.4508083983022833E-3</v>
      </c>
      <c r="AP50" s="273">
        <f>'Norm. uspesnost-T'!AO62</f>
        <v>0</v>
      </c>
      <c r="AQ50" s="274">
        <f>'Norm. uspesnost-T'!AP62</f>
        <v>2.4637445221782476E-3</v>
      </c>
      <c r="AR50" s="273">
        <f>'Norm. uspesnost-T'!AQ62</f>
        <v>1.4128291246466208E-2</v>
      </c>
      <c r="AS50" s="274">
        <f>'Norm. uspesnost-T'!AR62</f>
        <v>0</v>
      </c>
      <c r="AT50" s="273">
        <f>'Norm. uspesnost-T'!AS62</f>
        <v>1.4300295000530757E-2</v>
      </c>
      <c r="AU50" s="274">
        <f>'Norm. uspesnost-T'!AT62</f>
        <v>1.6579257045804895E-2</v>
      </c>
      <c r="AV50" s="273">
        <f>'Norm. uspesnost-T'!AU62</f>
        <v>3.8081386403098737E-3</v>
      </c>
      <c r="AW50" s="274">
        <f>'Norm. uspesnost-T'!AV62</f>
        <v>6.9688826479281617E-3</v>
      </c>
      <c r="AX50" s="273">
        <f>'Norm. uspesnost-T'!AW62</f>
        <v>1.0614946558391946E-2</v>
      </c>
      <c r="AY50" s="274">
        <f>'Norm. uspesnost-T'!AX62</f>
        <v>9.489203692369939E-3</v>
      </c>
      <c r="AZ50" s="273">
        <f>'Norm. uspesnost-T'!AY62</f>
        <v>6.9559443551171036E-3</v>
      </c>
      <c r="BA50" s="274">
        <f>'Norm. uspesnost-T'!AZ62</f>
        <v>3.6454958100857054E-3</v>
      </c>
      <c r="BB50" s="273">
        <f>'Norm. uspesnost-T'!BA62</f>
        <v>0</v>
      </c>
    </row>
    <row r="51" spans="1:54" ht="14.25" customHeight="1" x14ac:dyDescent="0.25">
      <c r="A51" s="21">
        <v>46</v>
      </c>
      <c r="B51" s="279" t="s">
        <v>137</v>
      </c>
      <c r="C51" s="280" t="s">
        <v>136</v>
      </c>
      <c r="D51" s="277">
        <f>'Norm. uspesnost-T'!C2</f>
        <v>3.5021646923930061E-2</v>
      </c>
      <c r="E51" s="278">
        <f>'Norm. uspesnost-T'!D2</f>
        <v>7.0599157798061259E-3</v>
      </c>
      <c r="F51" s="277">
        <f>'Norm. uspesnost-T'!E2</f>
        <v>7.7164135085211125E-3</v>
      </c>
      <c r="G51" s="278">
        <f>'Norm. uspesnost-T'!F2</f>
        <v>1.0182288692504074E-2</v>
      </c>
      <c r="H51" s="277">
        <f>'Norm. uspesnost-T'!G2</f>
        <v>1.2728746125903998E-2</v>
      </c>
      <c r="I51" s="278">
        <f>'Norm. uspesnost-T'!H2</f>
        <v>1.0832528593127595E-2</v>
      </c>
      <c r="J51" s="277">
        <f>'Norm. uspesnost-T'!I2</f>
        <v>1.8128055869274452E-2</v>
      </c>
      <c r="K51" s="278">
        <f>'Norm. uspesnost-T'!J2</f>
        <v>2.0369212252460269E-2</v>
      </c>
      <c r="L51" s="277">
        <f>'Norm. uspesnost-T'!K2</f>
        <v>6.7407818313359171E-3</v>
      </c>
      <c r="M51" s="278">
        <f>'Norm. uspesnost-T'!L2</f>
        <v>1.000493269998104E-2</v>
      </c>
      <c r="N51" s="277">
        <f>'Norm. uspesnost-T'!M2</f>
        <v>9.5217356647196681E-3</v>
      </c>
      <c r="O51" s="278">
        <f>'Norm. uspesnost-T'!N2</f>
        <v>8.7204138546202598E-3</v>
      </c>
      <c r="P51" s="277">
        <f>'Norm. uspesnost-T'!O2</f>
        <v>2.1703228635564079E-2</v>
      </c>
      <c r="Q51" s="278">
        <f>'Norm. uspesnost-T'!P2</f>
        <v>7.732349318459497E-3</v>
      </c>
      <c r="R51" s="277">
        <f>'Norm. uspesnost-T'!Q2</f>
        <v>9.7574185956512145E-3</v>
      </c>
      <c r="S51" s="278">
        <f>'Norm. uspesnost-T'!R2</f>
        <v>1.4773311564773073E-2</v>
      </c>
      <c r="T51" s="277">
        <f>'Norm. uspesnost-T'!S2</f>
        <v>5.2742101544027186E-3</v>
      </c>
      <c r="U51" s="278">
        <f>'Norm. uspesnost-T'!T2</f>
        <v>8.4284760533319073E-3</v>
      </c>
      <c r="V51" s="277">
        <f>'Norm. uspesnost-T'!U2</f>
        <v>8.3388382517020944E-3</v>
      </c>
      <c r="W51" s="278">
        <f>'Norm. uspesnost-T'!V2</f>
        <v>7.6069441961048971E-3</v>
      </c>
      <c r="X51" s="277">
        <f>'Norm. uspesnost-T'!W2</f>
        <v>1.1189827014509391E-2</v>
      </c>
      <c r="Y51" s="278">
        <f>'Norm. uspesnost-T'!X2</f>
        <v>7.6882369338247825E-3</v>
      </c>
      <c r="Z51" s="277">
        <f>'Norm. uspesnost-T'!Y2</f>
        <v>1.3315925783362799E-2</v>
      </c>
      <c r="AA51" s="278">
        <f>'Norm. uspesnost-T'!Z2</f>
        <v>9.2949155861441566E-3</v>
      </c>
      <c r="AB51" s="277">
        <f>'Norm. uspesnost-T'!AA2</f>
        <v>0</v>
      </c>
      <c r="AC51" s="278">
        <f>'Norm. uspesnost-T'!AB2</f>
        <v>8.2548098164010146E-3</v>
      </c>
      <c r="AD51" s="277">
        <f>'Norm. uspesnost-T'!AC2</f>
        <v>0</v>
      </c>
      <c r="AE51" s="278">
        <f>'Norm. uspesnost-T'!AD2</f>
        <v>1.3741772997611762E-2</v>
      </c>
      <c r="AF51" s="277">
        <f>'Norm. uspesnost-T'!AE2</f>
        <v>1.1247150954759668E-2</v>
      </c>
      <c r="AG51" s="278">
        <f>'Norm. uspesnost-T'!AF2</f>
        <v>2.0611043060462953E-2</v>
      </c>
      <c r="AH51" s="277">
        <f>'Norm. uspesnost-T'!AG2</f>
        <v>8.648077806529984E-3</v>
      </c>
      <c r="AI51" s="278">
        <f>'Norm. uspesnost-T'!AH2</f>
        <v>3.7157315874923728E-3</v>
      </c>
      <c r="AJ51" s="277">
        <f>'Norm. uspesnost-T'!AI2</f>
        <v>1.645182660214517E-2</v>
      </c>
      <c r="AK51" s="278">
        <f>'Norm. uspesnost-T'!AJ2</f>
        <v>1.1450426323949768E-2</v>
      </c>
      <c r="AL51" s="277">
        <f>'Norm. uspesnost-T'!AK2</f>
        <v>1.0449991691478816E-2</v>
      </c>
      <c r="AM51" s="278">
        <f>'Norm. uspesnost-T'!AL2</f>
        <v>1.0930127051882092E-2</v>
      </c>
      <c r="AN51" s="277">
        <f>'Norm. uspesnost-T'!AM2</f>
        <v>6.6104935371815929E-3</v>
      </c>
      <c r="AO51" s="278">
        <f>'Norm. uspesnost-T'!AN2</f>
        <v>2.0303191903282489E-2</v>
      </c>
      <c r="AP51" s="277">
        <f>'Norm. uspesnost-T'!AO2</f>
        <v>1.3041369653757556E-2</v>
      </c>
      <c r="AQ51" s="278">
        <f>'Norm. uspesnost-T'!AP2</f>
        <v>1.0311332556318319E-2</v>
      </c>
      <c r="AR51" s="277">
        <f>'Norm. uspesnost-T'!AQ2</f>
        <v>1.0032924599312749E-2</v>
      </c>
      <c r="AS51" s="278">
        <f>'Norm. uspesnost-T'!AR2</f>
        <v>2.4688325490122866E-2</v>
      </c>
      <c r="AT51" s="277">
        <f>'Norm. uspesnost-T'!AS2</f>
        <v>7.0116737957957361E-3</v>
      </c>
      <c r="AU51" s="278">
        <f>'Norm. uspesnost-T'!AT2</f>
        <v>6.9511378131482436E-3</v>
      </c>
      <c r="AV51" s="277">
        <f>'Norm. uspesnost-T'!AU2</f>
        <v>1.43336295929152E-2</v>
      </c>
      <c r="AW51" s="278">
        <f>'Norm. uspesnost-T'!AV2</f>
        <v>9.777453925926086E-3</v>
      </c>
      <c r="AX51" s="277">
        <f>'Norm. uspesnost-T'!AW2</f>
        <v>2.4165520062480711E-2</v>
      </c>
      <c r="AY51" s="278">
        <f>'Norm. uspesnost-T'!AX2</f>
        <v>8.9646302249234144E-3</v>
      </c>
      <c r="AZ51" s="277">
        <f>'Norm. uspesnost-T'!AY2</f>
        <v>9.9605903672160025E-3</v>
      </c>
      <c r="BA51" s="278">
        <f>'Norm. uspesnost-T'!AZ2</f>
        <v>1.2690275922153712E-2</v>
      </c>
      <c r="BB51" s="277">
        <f>'Norm. uspesnost-T'!BA2</f>
        <v>1.0856853808047887E-2</v>
      </c>
    </row>
    <row r="52" spans="1:54" ht="14.25" customHeight="1" x14ac:dyDescent="0.25">
      <c r="A52" s="21">
        <v>47</v>
      </c>
      <c r="B52" s="281" t="s">
        <v>123</v>
      </c>
      <c r="C52" s="282" t="s">
        <v>122</v>
      </c>
      <c r="D52" s="273">
        <f>'Norm. uspesnost-T'!C5</f>
        <v>2.2026191426924836E-2</v>
      </c>
      <c r="E52" s="274">
        <f>'Norm. uspesnost-T'!D5</f>
        <v>1.3163104137279547E-2</v>
      </c>
      <c r="F52" s="273">
        <f>'Norm. uspesnost-T'!E5</f>
        <v>8.2127592456892832E-3</v>
      </c>
      <c r="G52" s="274">
        <f>'Norm. uspesnost-T'!F5</f>
        <v>1.0107468894286181E-2</v>
      </c>
      <c r="H52" s="273">
        <f>'Norm. uspesnost-T'!G5</f>
        <v>1.0889100411210018E-2</v>
      </c>
      <c r="I52" s="274">
        <f>'Norm. uspesnost-T'!H5</f>
        <v>1.1519693137249419E-2</v>
      </c>
      <c r="J52" s="273">
        <f>'Norm. uspesnost-T'!I5</f>
        <v>7.3506301848089524E-3</v>
      </c>
      <c r="K52" s="274">
        <f>'Norm. uspesnost-T'!J5</f>
        <v>1.6603098787440904E-2</v>
      </c>
      <c r="L52" s="273">
        <f>'Norm. uspesnost-T'!K5</f>
        <v>1.4823413970473895E-2</v>
      </c>
      <c r="M52" s="274">
        <f>'Norm. uspesnost-T'!L5</f>
        <v>1.7676945120602194E-2</v>
      </c>
      <c r="N52" s="273">
        <f>'Norm. uspesnost-T'!M5</f>
        <v>1.7412937811721211E-2</v>
      </c>
      <c r="O52" s="274">
        <f>'Norm. uspesnost-T'!N5</f>
        <v>9.1338094951409262E-3</v>
      </c>
      <c r="P52" s="273">
        <f>'Norm. uspesnost-T'!O5</f>
        <v>8.0414856972184402E-3</v>
      </c>
      <c r="Q52" s="274">
        <f>'Norm. uspesnost-T'!P5</f>
        <v>1.2122076256326057E-2</v>
      </c>
      <c r="R52" s="273">
        <f>'Norm. uspesnost-T'!Q5</f>
        <v>1.2615665316528555E-2</v>
      </c>
      <c r="S52" s="274">
        <f>'Norm. uspesnost-T'!R5</f>
        <v>1.2204560792351615E-2</v>
      </c>
      <c r="T52" s="273">
        <f>'Norm. uspesnost-T'!S5</f>
        <v>1.8642954146466051E-2</v>
      </c>
      <c r="U52" s="274">
        <f>'Norm. uspesnost-T'!T5</f>
        <v>1.9666512943086512E-2</v>
      </c>
      <c r="V52" s="273">
        <f>'Norm. uspesnost-T'!U5</f>
        <v>9.866637376814447E-3</v>
      </c>
      <c r="W52" s="274">
        <f>'Norm. uspesnost-T'!V5</f>
        <v>2.4959396228548897E-2</v>
      </c>
      <c r="X52" s="273">
        <f>'Norm. uspesnost-T'!W5</f>
        <v>6.7813044472597121E-3</v>
      </c>
      <c r="Y52" s="274">
        <f>'Norm. uspesnost-T'!X5</f>
        <v>8.3881258858861506E-3</v>
      </c>
      <c r="Z52" s="273">
        <f>'Norm. uspesnost-T'!Y5</f>
        <v>1.1631179719455107E-2</v>
      </c>
      <c r="AA52" s="274">
        <f>'Norm. uspesnost-T'!Z5</f>
        <v>8.5406672123291821E-3</v>
      </c>
      <c r="AB52" s="273">
        <f>'Norm. uspesnost-T'!AA5</f>
        <v>1.3881248481860613E-2</v>
      </c>
      <c r="AC52" s="274">
        <f>'Norm. uspesnost-T'!AB5</f>
        <v>3.9390381528409228E-2</v>
      </c>
      <c r="AD52" s="273">
        <f>'Norm. uspesnost-T'!AC5</f>
        <v>1.9012522105240921E-2</v>
      </c>
      <c r="AE52" s="274">
        <f>'Norm. uspesnost-T'!AD5</f>
        <v>7.1416316942278487E-3</v>
      </c>
      <c r="AF52" s="273">
        <f>'Norm. uspesnost-T'!AE5</f>
        <v>1.0359402032011538E-2</v>
      </c>
      <c r="AG52" s="274">
        <f>'Norm. uspesnost-T'!AF5</f>
        <v>1.8300307111088768E-2</v>
      </c>
      <c r="AH52" s="273">
        <f>'Norm. uspesnost-T'!AG5</f>
        <v>3.3811663696145361E-3</v>
      </c>
      <c r="AI52" s="274">
        <f>'Norm. uspesnost-T'!AH5</f>
        <v>1.4996649052526028E-2</v>
      </c>
      <c r="AJ52" s="273">
        <f>'Norm. uspesnost-T'!AI5</f>
        <v>7.8210946180863328E-3</v>
      </c>
      <c r="AK52" s="274">
        <f>'Norm. uspesnost-T'!AJ5</f>
        <v>8.8427833445197061E-3</v>
      </c>
      <c r="AL52" s="273">
        <f>'Norm. uspesnost-T'!AK5</f>
        <v>1.1497245380940619E-2</v>
      </c>
      <c r="AM52" s="274">
        <f>'Norm. uspesnost-T'!AL5</f>
        <v>8.8773522166869165E-3</v>
      </c>
      <c r="AN52" s="273">
        <f>'Norm. uspesnost-T'!AM5</f>
        <v>6.6166048917735368E-3</v>
      </c>
      <c r="AO52" s="274">
        <f>'Norm. uspesnost-T'!AN5</f>
        <v>9.3313884906226635E-3</v>
      </c>
      <c r="AP52" s="273">
        <f>'Norm. uspesnost-T'!AO5</f>
        <v>1.3904988705898225E-2</v>
      </c>
      <c r="AQ52" s="274">
        <f>'Norm. uspesnost-T'!AP5</f>
        <v>1.0718430721812753E-2</v>
      </c>
      <c r="AR52" s="273">
        <f>'Norm. uspesnost-T'!AQ5</f>
        <v>1.0336203407436921E-2</v>
      </c>
      <c r="AS52" s="274">
        <f>'Norm. uspesnost-T'!AR5</f>
        <v>1.4172413228134067E-2</v>
      </c>
      <c r="AT52" s="273">
        <f>'Norm. uspesnost-T'!AS5</f>
        <v>8.0172329312065572E-3</v>
      </c>
      <c r="AU52" s="274">
        <f>'Norm. uspesnost-T'!AT5</f>
        <v>1.27491718799579E-2</v>
      </c>
      <c r="AV52" s="273">
        <f>'Norm. uspesnost-T'!AU5</f>
        <v>9.8881456785848282E-3</v>
      </c>
      <c r="AW52" s="274">
        <f>'Norm. uspesnost-T'!AV5</f>
        <v>1.1131069125989882E-2</v>
      </c>
      <c r="AX52" s="273">
        <f>'Norm. uspesnost-T'!AW5</f>
        <v>8.3999344356837386E-3</v>
      </c>
      <c r="AY52" s="274">
        <f>'Norm. uspesnost-T'!AX5</f>
        <v>7.9614683556324863E-3</v>
      </c>
      <c r="AZ52" s="273">
        <f>'Norm. uspesnost-T'!AY5</f>
        <v>1.1760002890853416E-2</v>
      </c>
      <c r="BA52" s="274">
        <f>'Norm. uspesnost-T'!AZ5</f>
        <v>4.4182121985819348E-2</v>
      </c>
      <c r="BB52" s="273">
        <f>'Norm. uspesnost-T'!BA5</f>
        <v>1.2230497670358765E-2</v>
      </c>
    </row>
    <row r="53" spans="1:54" ht="14.25" customHeight="1" x14ac:dyDescent="0.25">
      <c r="A53" s="21">
        <v>48</v>
      </c>
      <c r="B53" s="275" t="s">
        <v>75</v>
      </c>
      <c r="C53" s="276" t="s">
        <v>74</v>
      </c>
      <c r="D53" s="277">
        <f>'Norm. uspesnost-T'!C93</f>
        <v>3.6085375988591621E-2</v>
      </c>
      <c r="E53" s="278">
        <f>'Norm. uspesnost-T'!D93</f>
        <v>1.3386931846458941E-2</v>
      </c>
      <c r="F53" s="277">
        <f>'Norm. uspesnost-T'!E93</f>
        <v>8.9017685698001905E-3</v>
      </c>
      <c r="G53" s="278">
        <f>'Norm. uspesnost-T'!F93</f>
        <v>1.0391231728810742E-2</v>
      </c>
      <c r="H53" s="277">
        <f>'Norm. uspesnost-T'!G93</f>
        <v>7.5568223902476748E-3</v>
      </c>
      <c r="I53" s="278">
        <f>'Norm. uspesnost-T'!H93</f>
        <v>1.9871354541346632E-2</v>
      </c>
      <c r="J53" s="277">
        <f>'Norm. uspesnost-T'!I93</f>
        <v>1.2059378492768785E-2</v>
      </c>
      <c r="K53" s="278">
        <f>'Norm. uspesnost-T'!J93</f>
        <v>1.5483230668770815E-2</v>
      </c>
      <c r="L53" s="277">
        <f>'Norm. uspesnost-T'!K93</f>
        <v>9.6264469214612999E-3</v>
      </c>
      <c r="M53" s="278">
        <f>'Norm. uspesnost-T'!L93</f>
        <v>1.2396140938793787E-2</v>
      </c>
      <c r="N53" s="277">
        <f>'Norm. uspesnost-T'!M93</f>
        <v>2.1976346825789316E-2</v>
      </c>
      <c r="O53" s="278">
        <f>'Norm. uspesnost-T'!N93</f>
        <v>1.4756198161955223E-2</v>
      </c>
      <c r="P53" s="277">
        <f>'Norm. uspesnost-T'!O93</f>
        <v>8.2184478014624002E-3</v>
      </c>
      <c r="Q53" s="278">
        <f>'Norm. uspesnost-T'!P93</f>
        <v>1.575997214494931E-2</v>
      </c>
      <c r="R53" s="277">
        <f>'Norm. uspesnost-T'!Q93</f>
        <v>9.1794839773755438E-3</v>
      </c>
      <c r="S53" s="278">
        <f>'Norm. uspesnost-T'!R93</f>
        <v>1.2567641095310117E-2</v>
      </c>
      <c r="T53" s="277">
        <f>'Norm. uspesnost-T'!S93</f>
        <v>7.4066187480600326E-3</v>
      </c>
      <c r="U53" s="278">
        <f>'Norm. uspesnost-T'!T93</f>
        <v>1.5178892947752825E-2</v>
      </c>
      <c r="V53" s="277">
        <f>'Norm. uspesnost-T'!U93</f>
        <v>1.2452837263300858E-2</v>
      </c>
      <c r="W53" s="278">
        <f>'Norm. uspesnost-T'!V93</f>
        <v>2.8108766059055566E-2</v>
      </c>
      <c r="X53" s="277">
        <f>'Norm. uspesnost-T'!W93</f>
        <v>9.7451537286413169E-3</v>
      </c>
      <c r="Y53" s="278">
        <f>'Norm. uspesnost-T'!X93</f>
        <v>9.3238362005978598E-3</v>
      </c>
      <c r="Z53" s="277">
        <f>'Norm. uspesnost-T'!Y93</f>
        <v>9.9751811482300234E-3</v>
      </c>
      <c r="AA53" s="278">
        <f>'Norm. uspesnost-T'!Z93</f>
        <v>1.0450312371404445E-2</v>
      </c>
      <c r="AB53" s="277">
        <f>'Norm. uspesnost-T'!AA93</f>
        <v>1.5501506652651466E-2</v>
      </c>
      <c r="AC53" s="278">
        <f>'Norm. uspesnost-T'!AB93</f>
        <v>1.099174925994113E-2</v>
      </c>
      <c r="AD53" s="277">
        <f>'Norm. uspesnost-T'!AC93</f>
        <v>0</v>
      </c>
      <c r="AE53" s="278">
        <f>'Norm. uspesnost-T'!AD93</f>
        <v>1.4216565130973979E-2</v>
      </c>
      <c r="AF53" s="277">
        <f>'Norm. uspesnost-T'!AE93</f>
        <v>1.7640850653358412E-2</v>
      </c>
      <c r="AG53" s="278">
        <f>'Norm. uspesnost-T'!AF93</f>
        <v>1.7644203628714227E-2</v>
      </c>
      <c r="AH53" s="277">
        <f>'Norm. uspesnost-T'!AG93</f>
        <v>1.0297180991639735E-2</v>
      </c>
      <c r="AI53" s="278">
        <f>'Norm. uspesnost-T'!AH93</f>
        <v>1.058849917952326E-2</v>
      </c>
      <c r="AJ53" s="277">
        <f>'Norm. uspesnost-T'!AI93</f>
        <v>9.4894690571552288E-3</v>
      </c>
      <c r="AK53" s="278">
        <f>'Norm. uspesnost-T'!AJ93</f>
        <v>5.3297277280705643E-2</v>
      </c>
      <c r="AL53" s="277">
        <f>'Norm. uspesnost-T'!AK93</f>
        <v>1.1255985975727179E-2</v>
      </c>
      <c r="AM53" s="278">
        <f>'Norm. uspesnost-T'!AL93</f>
        <v>1.1848167583185219E-2</v>
      </c>
      <c r="AN53" s="277">
        <f>'Norm. uspesnost-T'!AM93</f>
        <v>1.052526205610221E-2</v>
      </c>
      <c r="AO53" s="278">
        <f>'Norm. uspesnost-T'!AN93</f>
        <v>3.4548526985435229E-2</v>
      </c>
      <c r="AP53" s="277">
        <f>'Norm. uspesnost-T'!AO93</f>
        <v>1.6987314565702759E-2</v>
      </c>
      <c r="AQ53" s="278">
        <f>'Norm. uspesnost-T'!AP93</f>
        <v>1.1981818801378748E-2</v>
      </c>
      <c r="AR53" s="277">
        <f>'Norm. uspesnost-T'!AQ93</f>
        <v>1.5303710801985972E-2</v>
      </c>
      <c r="AS53" s="278">
        <f>'Norm. uspesnost-T'!AR93</f>
        <v>2.0255245086294973E-2</v>
      </c>
      <c r="AT53" s="277">
        <f>'Norm. uspesnost-T'!AS93</f>
        <v>7.2012816963717037E-3</v>
      </c>
      <c r="AU53" s="278">
        <f>'Norm. uspesnost-T'!AT93</f>
        <v>1.2773285506260472E-2</v>
      </c>
      <c r="AV53" s="277">
        <f>'Norm. uspesnost-T'!AU93</f>
        <v>1.4757215498979352E-2</v>
      </c>
      <c r="AW53" s="278">
        <f>'Norm. uspesnost-T'!AV93</f>
        <v>9.3023565241949803E-3</v>
      </c>
      <c r="AX53" s="277">
        <f>'Norm. uspesnost-T'!AW93</f>
        <v>3.1998745724964806E-2</v>
      </c>
      <c r="AY53" s="278">
        <f>'Norm. uspesnost-T'!AX93</f>
        <v>1.1980429597074025E-2</v>
      </c>
      <c r="AZ53" s="277">
        <f>'Norm. uspesnost-T'!AY93</f>
        <v>1.3024536186315055E-2</v>
      </c>
      <c r="BA53" s="278">
        <f>'Norm. uspesnost-T'!AZ93</f>
        <v>1.1572515204960795E-2</v>
      </c>
      <c r="BB53" s="277">
        <f>'Norm. uspesnost-T'!BA93</f>
        <v>1.1894839320218842E-2</v>
      </c>
    </row>
    <row r="54" spans="1:54" ht="14.25" customHeight="1" x14ac:dyDescent="0.25">
      <c r="A54" s="21">
        <v>49</v>
      </c>
      <c r="B54" s="281" t="s">
        <v>133</v>
      </c>
      <c r="C54" s="282" t="s">
        <v>132</v>
      </c>
      <c r="D54" s="273">
        <f>'Norm. uspesnost-T'!C68</f>
        <v>0</v>
      </c>
      <c r="E54" s="274">
        <f>'Norm. uspesnost-T'!D68</f>
        <v>1.3357216284193696E-2</v>
      </c>
      <c r="F54" s="273">
        <f>'Norm. uspesnost-T'!E68</f>
        <v>4.007664282960211E-3</v>
      </c>
      <c r="G54" s="274">
        <f>'Norm. uspesnost-T'!F68</f>
        <v>4.960737349432808E-3</v>
      </c>
      <c r="H54" s="273">
        <f>'Norm. uspesnost-T'!G68</f>
        <v>9.4495591729641913E-3</v>
      </c>
      <c r="I54" s="274">
        <f>'Norm. uspesnost-T'!H68</f>
        <v>1.2594367780499145E-2</v>
      </c>
      <c r="J54" s="273">
        <f>'Norm. uspesnost-T'!I68</f>
        <v>9.9840594770577058E-3</v>
      </c>
      <c r="K54" s="274">
        <f>'Norm. uspesnost-T'!J68</f>
        <v>1.2652832178939852E-2</v>
      </c>
      <c r="L54" s="273">
        <f>'Norm. uspesnost-T'!K68</f>
        <v>8.686769232036139E-3</v>
      </c>
      <c r="M54" s="274">
        <f>'Norm. uspesnost-T'!L68</f>
        <v>5.3298390492224979E-3</v>
      </c>
      <c r="N54" s="273">
        <f>'Norm. uspesnost-T'!M68</f>
        <v>5.8380235176219465E-3</v>
      </c>
      <c r="O54" s="274">
        <f>'Norm. uspesnost-T'!N68</f>
        <v>5.9275139587078116E-3</v>
      </c>
      <c r="P54" s="273">
        <f>'Norm. uspesnost-T'!O68</f>
        <v>2.1762821309713881E-2</v>
      </c>
      <c r="Q54" s="274">
        <f>'Norm. uspesnost-T'!P68</f>
        <v>7.7873347140825907E-3</v>
      </c>
      <c r="R54" s="273">
        <f>'Norm. uspesnost-T'!Q68</f>
        <v>3.9513777396794634E-3</v>
      </c>
      <c r="S54" s="274">
        <f>'Norm. uspesnost-T'!R68</f>
        <v>0</v>
      </c>
      <c r="T54" s="273">
        <f>'Norm. uspesnost-T'!S68</f>
        <v>9.5128020864993015E-3</v>
      </c>
      <c r="U54" s="274">
        <f>'Norm. uspesnost-T'!T68</f>
        <v>0</v>
      </c>
      <c r="V54" s="273">
        <f>'Norm. uspesnost-T'!U68</f>
        <v>1.0229388291223855E-2</v>
      </c>
      <c r="W54" s="274">
        <f>'Norm. uspesnost-T'!V68</f>
        <v>0</v>
      </c>
      <c r="X54" s="273">
        <f>'Norm. uspesnost-T'!W68</f>
        <v>3.6476149727040436E-3</v>
      </c>
      <c r="Y54" s="274">
        <f>'Norm. uspesnost-T'!X68</f>
        <v>6.6771176784843483E-3</v>
      </c>
      <c r="Z54" s="273">
        <f>'Norm. uspesnost-T'!Y68</f>
        <v>8.1412336800210042E-3</v>
      </c>
      <c r="AA54" s="274">
        <f>'Norm. uspesnost-T'!Z68</f>
        <v>8.7177115975249405E-3</v>
      </c>
      <c r="AB54" s="273">
        <f>'Norm. uspesnost-T'!AA68</f>
        <v>0</v>
      </c>
      <c r="AC54" s="274">
        <f>'Norm. uspesnost-T'!AB68</f>
        <v>1.9109614425914891E-2</v>
      </c>
      <c r="AD54" s="273">
        <f>'Norm. uspesnost-T'!AC68</f>
        <v>3.0166339944066305E-2</v>
      </c>
      <c r="AE54" s="274">
        <f>'Norm. uspesnost-T'!AD68</f>
        <v>4.1029928165754508E-2</v>
      </c>
      <c r="AF54" s="273">
        <f>'Norm. uspesnost-T'!AE68</f>
        <v>1.0741992159915018E-2</v>
      </c>
      <c r="AG54" s="274">
        <f>'Norm. uspesnost-T'!AF68</f>
        <v>0</v>
      </c>
      <c r="AH54" s="273">
        <f>'Norm. uspesnost-T'!AG68</f>
        <v>1.4338963299760091E-2</v>
      </c>
      <c r="AI54" s="274">
        <f>'Norm. uspesnost-T'!AH68</f>
        <v>1.3274938271836905E-2</v>
      </c>
      <c r="AJ54" s="273">
        <f>'Norm. uspesnost-T'!AI68</f>
        <v>1.4190587424124415E-2</v>
      </c>
      <c r="AK54" s="274">
        <f>'Norm. uspesnost-T'!AJ68</f>
        <v>0</v>
      </c>
      <c r="AL54" s="273">
        <f>'Norm. uspesnost-T'!AK68</f>
        <v>6.6616330366160584E-3</v>
      </c>
      <c r="AM54" s="274">
        <f>'Norm. uspesnost-T'!AL68</f>
        <v>1.0617673323225723E-2</v>
      </c>
      <c r="AN54" s="273">
        <f>'Norm. uspesnost-T'!AM68</f>
        <v>2.3998330185662817E-2</v>
      </c>
      <c r="AO54" s="274">
        <f>'Norm. uspesnost-T'!AN68</f>
        <v>5.0881897459537613E-3</v>
      </c>
      <c r="AP54" s="273">
        <f>'Norm. uspesnost-T'!AO68</f>
        <v>0</v>
      </c>
      <c r="AQ54" s="274">
        <f>'Norm. uspesnost-T'!AP68</f>
        <v>1.0344909584480068E-2</v>
      </c>
      <c r="AR54" s="273">
        <f>'Norm. uspesnost-T'!AQ68</f>
        <v>8.1919912505560941E-3</v>
      </c>
      <c r="AS54" s="274">
        <f>'Norm. uspesnost-T'!AR68</f>
        <v>0</v>
      </c>
      <c r="AT54" s="273">
        <f>'Norm. uspesnost-T'!AS68</f>
        <v>1.7435236953902221E-2</v>
      </c>
      <c r="AU54" s="274">
        <f>'Norm. uspesnost-T'!AT68</f>
        <v>6.220115507157808E-3</v>
      </c>
      <c r="AV54" s="273">
        <f>'Norm. uspesnost-T'!AU68</f>
        <v>0</v>
      </c>
      <c r="AW54" s="274">
        <f>'Norm. uspesnost-T'!AV68</f>
        <v>8.0965036713836289E-3</v>
      </c>
      <c r="AX54" s="273">
        <f>'Norm. uspesnost-T'!AW68</f>
        <v>5.8325452452436585E-3</v>
      </c>
      <c r="AY54" s="274">
        <f>'Norm. uspesnost-T'!AX68</f>
        <v>3.3560679234681014E-3</v>
      </c>
      <c r="AZ54" s="273">
        <f>'Norm. uspesnost-T'!AY68</f>
        <v>8.1155671093267288E-3</v>
      </c>
      <c r="BA54" s="274">
        <f>'Norm. uspesnost-T'!AZ68</f>
        <v>1.3060931547144633E-2</v>
      </c>
      <c r="BB54" s="273">
        <f>'Norm. uspesnost-T'!BA68</f>
        <v>1.3400497261870889E-2</v>
      </c>
    </row>
    <row r="55" spans="1:54" ht="14.25" customHeight="1" x14ac:dyDescent="0.25">
      <c r="A55" s="21">
        <v>50</v>
      </c>
      <c r="B55" s="279" t="s">
        <v>119</v>
      </c>
      <c r="C55" s="280" t="s">
        <v>118</v>
      </c>
      <c r="D55" s="277">
        <f>'Norm. uspesnost-T'!C69</f>
        <v>0</v>
      </c>
      <c r="E55" s="278">
        <f>'Norm. uspesnost-T'!D69</f>
        <v>2.3150764136455732E-3</v>
      </c>
      <c r="F55" s="277">
        <f>'Norm. uspesnost-T'!E69</f>
        <v>8.2745491451117828E-3</v>
      </c>
      <c r="G55" s="278">
        <f>'Norm. uspesnost-T'!F69</f>
        <v>5.2453812367817534E-3</v>
      </c>
      <c r="H55" s="277">
        <f>'Norm. uspesnost-T'!G69</f>
        <v>2.0429673301400443E-3</v>
      </c>
      <c r="I55" s="278">
        <f>'Norm. uspesnost-T'!H69</f>
        <v>1.2319806023416811E-2</v>
      </c>
      <c r="J55" s="277">
        <f>'Norm. uspesnost-T'!I69</f>
        <v>7.911841800484095E-3</v>
      </c>
      <c r="K55" s="278">
        <f>'Norm. uspesnost-T'!J69</f>
        <v>1.137102529312403E-2</v>
      </c>
      <c r="L55" s="277">
        <f>'Norm. uspesnost-T'!K69</f>
        <v>6.5682403419015344E-3</v>
      </c>
      <c r="M55" s="278">
        <f>'Norm. uspesnost-T'!L69</f>
        <v>1.6603343522916588E-2</v>
      </c>
      <c r="N55" s="277">
        <f>'Norm. uspesnost-T'!M69</f>
        <v>5.2724078279642117E-3</v>
      </c>
      <c r="O55" s="278">
        <f>'Norm. uspesnost-T'!N69</f>
        <v>8.6211617796287544E-3</v>
      </c>
      <c r="P55" s="277">
        <f>'Norm. uspesnost-T'!O69</f>
        <v>1.2215337356550041E-2</v>
      </c>
      <c r="Q55" s="278">
        <f>'Norm. uspesnost-T'!P69</f>
        <v>3.626382103165076E-2</v>
      </c>
      <c r="R55" s="277">
        <f>'Norm. uspesnost-T'!Q69</f>
        <v>7.0404082343888657E-3</v>
      </c>
      <c r="S55" s="278">
        <f>'Norm. uspesnost-T'!R69</f>
        <v>6.0081068915313219E-3</v>
      </c>
      <c r="T55" s="277">
        <f>'Norm. uspesnost-T'!S69</f>
        <v>6.0334036323571542E-3</v>
      </c>
      <c r="U55" s="278">
        <f>'Norm. uspesnost-T'!T69</f>
        <v>0</v>
      </c>
      <c r="V55" s="277">
        <f>'Norm. uspesnost-T'!U69</f>
        <v>9.7776766406406455E-3</v>
      </c>
      <c r="W55" s="278">
        <f>'Norm. uspesnost-T'!V69</f>
        <v>5.54290230500111E-3</v>
      </c>
      <c r="X55" s="277">
        <f>'Norm. uspesnost-T'!W69</f>
        <v>1.2114283101305157E-2</v>
      </c>
      <c r="Y55" s="278">
        <f>'Norm. uspesnost-T'!X69</f>
        <v>1.3778081033868241E-2</v>
      </c>
      <c r="Z55" s="277">
        <f>'Norm. uspesnost-T'!Y69</f>
        <v>1.1378202417600963E-2</v>
      </c>
      <c r="AA55" s="278">
        <f>'Norm. uspesnost-T'!Z69</f>
        <v>0</v>
      </c>
      <c r="AB55" s="277">
        <f>'Norm. uspesnost-T'!AA69</f>
        <v>0</v>
      </c>
      <c r="AC55" s="278">
        <f>'Norm. uspesnost-T'!AB69</f>
        <v>0</v>
      </c>
      <c r="AD55" s="277">
        <f>'Norm. uspesnost-T'!AC69</f>
        <v>0</v>
      </c>
      <c r="AE55" s="278">
        <f>'Norm. uspesnost-T'!AD69</f>
        <v>1.0194981712252789E-2</v>
      </c>
      <c r="AF55" s="277">
        <f>'Norm. uspesnost-T'!AE69</f>
        <v>4.798180291817852E-3</v>
      </c>
      <c r="AG55" s="278">
        <f>'Norm. uspesnost-T'!AF69</f>
        <v>2.5730352316451842E-2</v>
      </c>
      <c r="AH55" s="277">
        <f>'Norm. uspesnost-T'!AG69</f>
        <v>8.850812671572254E-3</v>
      </c>
      <c r="AI55" s="278">
        <f>'Norm. uspesnost-T'!AH69</f>
        <v>1.168336548120285E-2</v>
      </c>
      <c r="AJ55" s="277">
        <f>'Norm. uspesnost-T'!AI69</f>
        <v>1.3072018620440818E-2</v>
      </c>
      <c r="AK55" s="278">
        <f>'Norm. uspesnost-T'!AJ69</f>
        <v>7.7866919850798025E-3</v>
      </c>
      <c r="AL55" s="277">
        <f>'Norm. uspesnost-T'!AK69</f>
        <v>1.5202517018692409E-2</v>
      </c>
      <c r="AM55" s="278">
        <f>'Norm. uspesnost-T'!AL69</f>
        <v>5.1572514223956877E-3</v>
      </c>
      <c r="AN55" s="277">
        <f>'Norm. uspesnost-T'!AM69</f>
        <v>1.589111074390499E-2</v>
      </c>
      <c r="AO55" s="278">
        <f>'Norm. uspesnost-T'!AN69</f>
        <v>1.2666393713321374E-2</v>
      </c>
      <c r="AP55" s="277">
        <f>'Norm. uspesnost-T'!AO69</f>
        <v>0</v>
      </c>
      <c r="AQ55" s="278">
        <f>'Norm. uspesnost-T'!AP69</f>
        <v>2.7013309363196959E-3</v>
      </c>
      <c r="AR55" s="277">
        <f>'Norm. uspesnost-T'!AQ69</f>
        <v>3.9623157779067704E-3</v>
      </c>
      <c r="AS55" s="278">
        <f>'Norm. uspesnost-T'!AR69</f>
        <v>1.3656196251984949E-2</v>
      </c>
      <c r="AT55" s="277">
        <f>'Norm. uspesnost-T'!AS69</f>
        <v>1.2132743059016253E-2</v>
      </c>
      <c r="AU55" s="278">
        <f>'Norm. uspesnost-T'!AT69</f>
        <v>1.5237420173954714E-3</v>
      </c>
      <c r="AV55" s="277">
        <f>'Norm. uspesnost-T'!AU69</f>
        <v>0</v>
      </c>
      <c r="AW55" s="278">
        <f>'Norm. uspesnost-T'!AV69</f>
        <v>1.9394697192165695E-2</v>
      </c>
      <c r="AX55" s="277">
        <f>'Norm. uspesnost-T'!AW69</f>
        <v>9.780096036867825E-3</v>
      </c>
      <c r="AY55" s="278">
        <f>'Norm. uspesnost-T'!AX69</f>
        <v>2.2690173047757452E-2</v>
      </c>
      <c r="AZ55" s="277">
        <f>'Norm. uspesnost-T'!AY69</f>
        <v>8.6887832751125216E-3</v>
      </c>
      <c r="BA55" s="278">
        <f>'Norm. uspesnost-T'!AZ69</f>
        <v>7.8818956060941209E-3</v>
      </c>
      <c r="BB55" s="277">
        <f>'Norm. uspesnost-T'!BA69</f>
        <v>1.0246053440959895E-2</v>
      </c>
    </row>
    <row r="56" spans="1:54" ht="14.25" customHeight="1" x14ac:dyDescent="0.25">
      <c r="A56" s="21">
        <v>51</v>
      </c>
      <c r="B56" s="281" t="s">
        <v>232</v>
      </c>
      <c r="C56" s="282" t="s">
        <v>231</v>
      </c>
      <c r="D56" s="273">
        <f>'Norm. uspesnost-T'!C71</f>
        <v>0</v>
      </c>
      <c r="E56" s="274">
        <f>'Norm. uspesnost-T'!D71</f>
        <v>1.9537392586431251E-3</v>
      </c>
      <c r="F56" s="273">
        <f>'Norm. uspesnost-T'!E71</f>
        <v>2.6650451468056717E-2</v>
      </c>
      <c r="G56" s="274">
        <f>'Norm. uspesnost-T'!F71</f>
        <v>0</v>
      </c>
      <c r="H56" s="273">
        <f>'Norm. uspesnost-T'!G71</f>
        <v>0</v>
      </c>
      <c r="I56" s="274">
        <f>'Norm. uspesnost-T'!H71</f>
        <v>0</v>
      </c>
      <c r="J56" s="273">
        <f>'Norm. uspesnost-T'!I71</f>
        <v>0</v>
      </c>
      <c r="K56" s="274">
        <f>'Norm. uspesnost-T'!J71</f>
        <v>0</v>
      </c>
      <c r="L56" s="273">
        <f>'Norm. uspesnost-T'!K71</f>
        <v>0</v>
      </c>
      <c r="M56" s="274">
        <f>'Norm. uspesnost-T'!L71</f>
        <v>0</v>
      </c>
      <c r="N56" s="273">
        <f>'Norm. uspesnost-T'!M71</f>
        <v>0</v>
      </c>
      <c r="O56" s="274">
        <f>'Norm. uspesnost-T'!N71</f>
        <v>0</v>
      </c>
      <c r="P56" s="273">
        <f>'Norm. uspesnost-T'!O71</f>
        <v>0</v>
      </c>
      <c r="Q56" s="274">
        <f>'Norm. uspesnost-T'!P71</f>
        <v>0</v>
      </c>
      <c r="R56" s="273">
        <f>'Norm. uspesnost-T'!Q71</f>
        <v>1.6710571817625623E-3</v>
      </c>
      <c r="S56" s="274">
        <f>'Norm. uspesnost-T'!R71</f>
        <v>0</v>
      </c>
      <c r="T56" s="273">
        <f>'Norm. uspesnost-T'!S71</f>
        <v>0</v>
      </c>
      <c r="U56" s="274">
        <f>'Norm. uspesnost-T'!T71</f>
        <v>0</v>
      </c>
      <c r="V56" s="273">
        <f>'Norm. uspesnost-T'!U71</f>
        <v>1.0665530895764686E-2</v>
      </c>
      <c r="W56" s="274">
        <f>'Norm. uspesnost-T'!V71</f>
        <v>0</v>
      </c>
      <c r="X56" s="273">
        <f>'Norm. uspesnost-T'!W71</f>
        <v>5.6163172131337771E-3</v>
      </c>
      <c r="Y56" s="274">
        <f>'Norm. uspesnost-T'!X71</f>
        <v>0</v>
      </c>
      <c r="Z56" s="273">
        <f>'Norm. uspesnost-T'!Y71</f>
        <v>2.8408418803757003E-2</v>
      </c>
      <c r="AA56" s="274">
        <f>'Norm. uspesnost-T'!Z71</f>
        <v>4.1704427205733058E-3</v>
      </c>
      <c r="AB56" s="273">
        <f>'Norm. uspesnost-T'!AA71</f>
        <v>1.6216736207920163E-2</v>
      </c>
      <c r="AC56" s="274">
        <f>'Norm. uspesnost-T'!AB71</f>
        <v>0</v>
      </c>
      <c r="AD56" s="273">
        <f>'Norm. uspesnost-T'!AC71</f>
        <v>0</v>
      </c>
      <c r="AE56" s="274">
        <f>'Norm. uspesnost-T'!AD71</f>
        <v>0</v>
      </c>
      <c r="AF56" s="273">
        <f>'Norm. uspesnost-T'!AE71</f>
        <v>0</v>
      </c>
      <c r="AG56" s="274">
        <f>'Norm. uspesnost-T'!AF71</f>
        <v>0</v>
      </c>
      <c r="AH56" s="273">
        <f>'Norm. uspesnost-T'!AG71</f>
        <v>0</v>
      </c>
      <c r="AI56" s="274">
        <f>'Norm. uspesnost-T'!AH71</f>
        <v>0</v>
      </c>
      <c r="AJ56" s="273">
        <f>'Norm. uspesnost-T'!AI71</f>
        <v>0</v>
      </c>
      <c r="AK56" s="274">
        <f>'Norm. uspesnost-T'!AJ71</f>
        <v>0</v>
      </c>
      <c r="AL56" s="273">
        <f>'Norm. uspesnost-T'!AK71</f>
        <v>3.1073156481479468E-2</v>
      </c>
      <c r="AM56" s="274">
        <f>'Norm. uspesnost-T'!AL71</f>
        <v>0</v>
      </c>
      <c r="AN56" s="273">
        <f>'Norm. uspesnost-T'!AM71</f>
        <v>0</v>
      </c>
      <c r="AO56" s="274">
        <f>'Norm. uspesnost-T'!AN71</f>
        <v>0</v>
      </c>
      <c r="AP56" s="273">
        <f>'Norm. uspesnost-T'!AO71</f>
        <v>0</v>
      </c>
      <c r="AQ56" s="274">
        <f>'Norm. uspesnost-T'!AP71</f>
        <v>0</v>
      </c>
      <c r="AR56" s="273">
        <f>'Norm. uspesnost-T'!AQ71</f>
        <v>0</v>
      </c>
      <c r="AS56" s="274">
        <f>'Norm. uspesnost-T'!AR71</f>
        <v>0</v>
      </c>
      <c r="AT56" s="273">
        <f>'Norm. uspesnost-T'!AS71</f>
        <v>1.430689766421959E-2</v>
      </c>
      <c r="AU56" s="274">
        <f>'Norm. uspesnost-T'!AT71</f>
        <v>1.872047645286454E-3</v>
      </c>
      <c r="AV56" s="273">
        <f>'Norm. uspesnost-T'!AU71</f>
        <v>0</v>
      </c>
      <c r="AW56" s="274">
        <f>'Norm. uspesnost-T'!AV71</f>
        <v>0</v>
      </c>
      <c r="AX56" s="273">
        <f>'Norm. uspesnost-T'!AW71</f>
        <v>0</v>
      </c>
      <c r="AY56" s="274">
        <f>'Norm. uspesnost-T'!AX71</f>
        <v>0</v>
      </c>
      <c r="AZ56" s="273">
        <f>'Norm. uspesnost-T'!AY71</f>
        <v>0</v>
      </c>
      <c r="BA56" s="274">
        <f>'Norm. uspesnost-T'!AZ71</f>
        <v>0</v>
      </c>
      <c r="BB56" s="273">
        <f>'Norm. uspesnost-T'!BA71</f>
        <v>0</v>
      </c>
    </row>
    <row r="57" spans="1:54" ht="14.25" customHeight="1" x14ac:dyDescent="0.25">
      <c r="A57" s="21">
        <v>52</v>
      </c>
      <c r="B57" s="279" t="s">
        <v>154</v>
      </c>
      <c r="C57" s="280" t="s">
        <v>153</v>
      </c>
      <c r="D57" s="277">
        <f>'Norm. uspesnost-T'!C73</f>
        <v>0</v>
      </c>
      <c r="E57" s="278">
        <f>'Norm. uspesnost-T'!D73</f>
        <v>4.3221255283076628E-3</v>
      </c>
      <c r="F57" s="277">
        <f>'Norm. uspesnost-T'!E73</f>
        <v>5.506052321124894E-3</v>
      </c>
      <c r="G57" s="278">
        <f>'Norm. uspesnost-T'!F73</f>
        <v>8.0388931177743234E-3</v>
      </c>
      <c r="H57" s="277">
        <f>'Norm. uspesnost-T'!G73</f>
        <v>6.9670712158111537E-3</v>
      </c>
      <c r="I57" s="278">
        <f>'Norm. uspesnost-T'!H73</f>
        <v>1.518465334621617E-2</v>
      </c>
      <c r="J57" s="277">
        <f>'Norm. uspesnost-T'!I73</f>
        <v>1.8035633897239486E-2</v>
      </c>
      <c r="K57" s="278">
        <f>'Norm. uspesnost-T'!J73</f>
        <v>6.956107582107623E-3</v>
      </c>
      <c r="L57" s="277">
        <f>'Norm. uspesnost-T'!K73</f>
        <v>3.9875399262771947E-3</v>
      </c>
      <c r="M57" s="278">
        <f>'Norm. uspesnost-T'!L73</f>
        <v>1.4765837391196876E-2</v>
      </c>
      <c r="N57" s="277">
        <f>'Norm. uspesnost-T'!M73</f>
        <v>3.400398377095077E-2</v>
      </c>
      <c r="O57" s="278">
        <f>'Norm. uspesnost-T'!N73</f>
        <v>2.8870905191198715E-2</v>
      </c>
      <c r="P57" s="277">
        <f>'Norm. uspesnost-T'!O73</f>
        <v>7.2581540457568438E-3</v>
      </c>
      <c r="Q57" s="278">
        <f>'Norm. uspesnost-T'!P73</f>
        <v>0</v>
      </c>
      <c r="R57" s="277">
        <f>'Norm. uspesnost-T'!Q73</f>
        <v>5.9747152007205064E-3</v>
      </c>
      <c r="S57" s="278">
        <f>'Norm. uspesnost-T'!R73</f>
        <v>1.2285476235979495E-2</v>
      </c>
      <c r="T57" s="277">
        <f>'Norm. uspesnost-T'!S73</f>
        <v>0</v>
      </c>
      <c r="U57" s="278">
        <f>'Norm. uspesnost-T'!T73</f>
        <v>0</v>
      </c>
      <c r="V57" s="277">
        <f>'Norm. uspesnost-T'!U73</f>
        <v>7.8695606270028813E-3</v>
      </c>
      <c r="W57" s="278">
        <f>'Norm. uspesnost-T'!V73</f>
        <v>0</v>
      </c>
      <c r="X57" s="277">
        <f>'Norm. uspesnost-T'!W73</f>
        <v>8.6080158045622572E-3</v>
      </c>
      <c r="Y57" s="278">
        <f>'Norm. uspesnost-T'!X73</f>
        <v>6.7367409425575057E-3</v>
      </c>
      <c r="Z57" s="277">
        <f>'Norm. uspesnost-T'!Y73</f>
        <v>7.3337506898032414E-3</v>
      </c>
      <c r="AA57" s="278">
        <f>'Norm. uspesnost-T'!Z73</f>
        <v>4.5547123035208524E-3</v>
      </c>
      <c r="AB57" s="277">
        <f>'Norm. uspesnost-T'!AA73</f>
        <v>0</v>
      </c>
      <c r="AC57" s="278">
        <f>'Norm. uspesnost-T'!AB73</f>
        <v>5.71915747211199E-3</v>
      </c>
      <c r="AD57" s="277">
        <f>'Norm. uspesnost-T'!AC73</f>
        <v>0</v>
      </c>
      <c r="AE57" s="278">
        <f>'Norm. uspesnost-T'!AD73</f>
        <v>1.9892217030057887E-2</v>
      </c>
      <c r="AF57" s="277">
        <f>'Norm. uspesnost-T'!AE73</f>
        <v>2.1863598483708356E-2</v>
      </c>
      <c r="AG57" s="278">
        <f>'Norm. uspesnost-T'!AF73</f>
        <v>0</v>
      </c>
      <c r="AH57" s="277">
        <f>'Norm. uspesnost-T'!AG73</f>
        <v>1.1615797366993072E-2</v>
      </c>
      <c r="AI57" s="278">
        <f>'Norm. uspesnost-T'!AH73</f>
        <v>0</v>
      </c>
      <c r="AJ57" s="277">
        <f>'Norm. uspesnost-T'!AI73</f>
        <v>6.8948510221780047E-3</v>
      </c>
      <c r="AK57" s="278">
        <f>'Norm. uspesnost-T'!AJ73</f>
        <v>3.1443029707099501E-2</v>
      </c>
      <c r="AL57" s="277">
        <f>'Norm. uspesnost-T'!AK73</f>
        <v>8.1082648882971394E-3</v>
      </c>
      <c r="AM57" s="278">
        <f>'Norm. uspesnost-T'!AL73</f>
        <v>9.5123340843141987E-3</v>
      </c>
      <c r="AN57" s="277">
        <f>'Norm. uspesnost-T'!AM73</f>
        <v>1.229957432745787E-2</v>
      </c>
      <c r="AO57" s="278">
        <f>'Norm. uspesnost-T'!AN73</f>
        <v>1.2216760644620959E-2</v>
      </c>
      <c r="AP57" s="277">
        <f>'Norm. uspesnost-T'!AO73</f>
        <v>1.4323717158047058E-2</v>
      </c>
      <c r="AQ57" s="278">
        <f>'Norm. uspesnost-T'!AP73</f>
        <v>1.2584073787488359E-2</v>
      </c>
      <c r="AR57" s="277">
        <f>'Norm. uspesnost-T'!AQ73</f>
        <v>2.080838650267218E-2</v>
      </c>
      <c r="AS57" s="278">
        <f>'Norm. uspesnost-T'!AR73</f>
        <v>1.4533971797177195E-2</v>
      </c>
      <c r="AT57" s="277">
        <f>'Norm. uspesnost-T'!AS73</f>
        <v>8.2010636854930163E-3</v>
      </c>
      <c r="AU57" s="278">
        <f>'Norm. uspesnost-T'!AT73</f>
        <v>4.5331856506954709E-3</v>
      </c>
      <c r="AV57" s="277">
        <f>'Norm. uspesnost-T'!AU73</f>
        <v>8.8757549106724815E-3</v>
      </c>
      <c r="AW57" s="278">
        <f>'Norm. uspesnost-T'!AV73</f>
        <v>7.3613563976030489E-3</v>
      </c>
      <c r="AX57" s="277">
        <f>'Norm. uspesnost-T'!AW73</f>
        <v>1.6486595232336376E-2</v>
      </c>
      <c r="AY57" s="278">
        <f>'Norm. uspesnost-T'!AX73</f>
        <v>3.3190190152000781E-2</v>
      </c>
      <c r="AZ57" s="277">
        <f>'Norm. uspesnost-T'!AY73</f>
        <v>7.9325459702144011E-3</v>
      </c>
      <c r="BA57" s="278">
        <f>'Norm. uspesnost-T'!AZ73</f>
        <v>1.4263594288559622E-2</v>
      </c>
      <c r="BB57" s="277">
        <f>'Norm. uspesnost-T'!BA73</f>
        <v>1.2711881757729717E-2</v>
      </c>
    </row>
    <row r="58" spans="1:54" ht="14.25" customHeight="1" x14ac:dyDescent="0.25">
      <c r="A58" s="21">
        <v>53</v>
      </c>
      <c r="B58" s="281" t="s">
        <v>165</v>
      </c>
      <c r="C58" s="282" t="s">
        <v>243</v>
      </c>
      <c r="D58" s="273"/>
      <c r="E58" s="274"/>
      <c r="F58" s="273"/>
      <c r="G58" s="274"/>
      <c r="H58" s="273"/>
      <c r="I58" s="274"/>
      <c r="J58" s="273"/>
      <c r="K58" s="274"/>
      <c r="L58" s="273"/>
      <c r="M58" s="274"/>
      <c r="N58" s="273"/>
      <c r="O58" s="274"/>
      <c r="P58" s="273"/>
      <c r="Q58" s="274"/>
      <c r="R58" s="273"/>
      <c r="S58" s="274"/>
      <c r="T58" s="273"/>
      <c r="U58" s="274"/>
      <c r="V58" s="273"/>
      <c r="W58" s="274"/>
      <c r="X58" s="273"/>
      <c r="Y58" s="274"/>
      <c r="Z58" s="273"/>
      <c r="AA58" s="274"/>
      <c r="AB58" s="273"/>
      <c r="AC58" s="274"/>
      <c r="AD58" s="273"/>
      <c r="AE58" s="274"/>
      <c r="AF58" s="273"/>
      <c r="AG58" s="274"/>
      <c r="AH58" s="273"/>
      <c r="AI58" s="274"/>
      <c r="AJ58" s="273"/>
      <c r="AK58" s="274"/>
      <c r="AL58" s="273"/>
      <c r="AM58" s="274"/>
      <c r="AN58" s="273"/>
      <c r="AO58" s="274"/>
      <c r="AP58" s="273"/>
      <c r="AQ58" s="274"/>
      <c r="AR58" s="273"/>
      <c r="AS58" s="274"/>
      <c r="AT58" s="273"/>
      <c r="AU58" s="274"/>
      <c r="AV58" s="273"/>
      <c r="AW58" s="274"/>
      <c r="AX58" s="273"/>
      <c r="AY58" s="274"/>
      <c r="AZ58" s="273"/>
      <c r="BA58" s="274"/>
      <c r="BB58" s="273"/>
    </row>
    <row r="59" spans="1:54" ht="14.25" customHeight="1" x14ac:dyDescent="0.25">
      <c r="A59" s="21">
        <v>54</v>
      </c>
      <c r="B59" s="279" t="s">
        <v>65</v>
      </c>
      <c r="C59" s="280" t="s">
        <v>64</v>
      </c>
      <c r="D59" s="277">
        <f>'Norm. uspesnost-T'!C4</f>
        <v>4.5209315436722491E-2</v>
      </c>
      <c r="E59" s="278">
        <f>'Norm. uspesnost-T'!D4</f>
        <v>1.341714645173718E-2</v>
      </c>
      <c r="F59" s="277">
        <f>'Norm. uspesnost-T'!E4</f>
        <v>2.229601247476562E-2</v>
      </c>
      <c r="G59" s="278">
        <f>'Norm. uspesnost-T'!F4</f>
        <v>1.0669711556660912E-2</v>
      </c>
      <c r="H59" s="277">
        <f>'Norm. uspesnost-T'!G4</f>
        <v>1.2882056786685714E-2</v>
      </c>
      <c r="I59" s="278">
        <f>'Norm. uspesnost-T'!H4</f>
        <v>1.6179022835425494E-2</v>
      </c>
      <c r="J59" s="277">
        <f>'Norm. uspesnost-T'!I4</f>
        <v>1.0177577678354076E-2</v>
      </c>
      <c r="K59" s="278">
        <f>'Norm. uspesnost-T'!J4</f>
        <v>1.5743458082644789E-2</v>
      </c>
      <c r="L59" s="277">
        <f>'Norm. uspesnost-T'!K4</f>
        <v>2.3085938494869923E-2</v>
      </c>
      <c r="M59" s="278">
        <f>'Norm. uspesnost-T'!L4</f>
        <v>1.4198726614445359E-2</v>
      </c>
      <c r="N59" s="277">
        <f>'Norm. uspesnost-T'!M4</f>
        <v>1.7345807322836033E-2</v>
      </c>
      <c r="O59" s="278">
        <f>'Norm. uspesnost-T'!N4</f>
        <v>1.2184956075383556E-2</v>
      </c>
      <c r="P59" s="277">
        <f>'Norm. uspesnost-T'!O4</f>
        <v>8.2172275769718164E-3</v>
      </c>
      <c r="Q59" s="278">
        <f>'Norm. uspesnost-T'!P4</f>
        <v>2.1672279483271148E-2</v>
      </c>
      <c r="R59" s="277">
        <f>'Norm. uspesnost-T'!Q4</f>
        <v>1.1750237373679825E-2</v>
      </c>
      <c r="S59" s="278">
        <f>'Norm. uspesnost-T'!R4</f>
        <v>2.2344399863320343E-2</v>
      </c>
      <c r="T59" s="277">
        <f>'Norm. uspesnost-T'!S4</f>
        <v>1.4146266692786437E-2</v>
      </c>
      <c r="U59" s="278">
        <f>'Norm. uspesnost-T'!T4</f>
        <v>3.555522138004359E-3</v>
      </c>
      <c r="V59" s="277">
        <f>'Norm. uspesnost-T'!U4</f>
        <v>1.625135917745631E-2</v>
      </c>
      <c r="W59" s="278">
        <f>'Norm. uspesnost-T'!V4</f>
        <v>3.5045116240312639E-2</v>
      </c>
      <c r="X59" s="277">
        <f>'Norm. uspesnost-T'!W4</f>
        <v>2.4133099148685035E-2</v>
      </c>
      <c r="Y59" s="278">
        <f>'Norm. uspesnost-T'!X4</f>
        <v>1.0764392275313053E-2</v>
      </c>
      <c r="Z59" s="277">
        <f>'Norm. uspesnost-T'!Y4</f>
        <v>1.8836155749118264E-2</v>
      </c>
      <c r="AA59" s="278">
        <f>'Norm. uspesnost-T'!Z4</f>
        <v>1.0447741793543432E-2</v>
      </c>
      <c r="AB59" s="277">
        <f>'Norm. uspesnost-T'!AA4</f>
        <v>3.2283976607322025E-2</v>
      </c>
      <c r="AC59" s="278">
        <f>'Norm. uspesnost-T'!AB4</f>
        <v>1.1774656385827365E-2</v>
      </c>
      <c r="AD59" s="277">
        <f>'Norm. uspesnost-T'!AC4</f>
        <v>3.5734369755469043E-2</v>
      </c>
      <c r="AE59" s="278">
        <f>'Norm. uspesnost-T'!AD4</f>
        <v>1.9304091081764001E-2</v>
      </c>
      <c r="AF59" s="277">
        <f>'Norm. uspesnost-T'!AE4</f>
        <v>1.5177091560931621E-2</v>
      </c>
      <c r="AG59" s="278">
        <f>'Norm. uspesnost-T'!AF4</f>
        <v>2.8049480752224906E-2</v>
      </c>
      <c r="AH59" s="277">
        <f>'Norm. uspesnost-T'!AG4</f>
        <v>1.8755081286737366E-2</v>
      </c>
      <c r="AI59" s="278">
        <f>'Norm. uspesnost-T'!AH4</f>
        <v>1.5638241023521422E-2</v>
      </c>
      <c r="AJ59" s="277">
        <f>'Norm. uspesnost-T'!AI4</f>
        <v>8.1036434795037516E-3</v>
      </c>
      <c r="AK59" s="278">
        <f>'Norm. uspesnost-T'!AJ4</f>
        <v>1.2669164310553989E-2</v>
      </c>
      <c r="AL59" s="277">
        <f>'Norm. uspesnost-T'!AK4</f>
        <v>1.3996418947916176E-2</v>
      </c>
      <c r="AM59" s="278">
        <f>'Norm. uspesnost-T'!AL4</f>
        <v>1.0787528893274235E-2</v>
      </c>
      <c r="AN59" s="277">
        <f>'Norm. uspesnost-T'!AM4</f>
        <v>1.4335903852280932E-2</v>
      </c>
      <c r="AO59" s="278">
        <f>'Norm. uspesnost-T'!AN4</f>
        <v>1.1842571600137519E-2</v>
      </c>
      <c r="AP59" s="277">
        <f>'Norm. uspesnost-T'!AO4</f>
        <v>2.0456797450659252E-2</v>
      </c>
      <c r="AQ59" s="278">
        <f>'Norm. uspesnost-T'!AP4</f>
        <v>1.5276668049910532E-2</v>
      </c>
      <c r="AR59" s="277">
        <f>'Norm. uspesnost-T'!AQ4</f>
        <v>1.5440081577164753E-2</v>
      </c>
      <c r="AS59" s="278">
        <f>'Norm. uspesnost-T'!AR4</f>
        <v>1.4846188586056215E-2</v>
      </c>
      <c r="AT59" s="277">
        <f>'Norm. uspesnost-T'!AS4</f>
        <v>1.1114523122783868E-2</v>
      </c>
      <c r="AU59" s="278">
        <f>'Norm. uspesnost-T'!AT4</f>
        <v>1.730341362296571E-2</v>
      </c>
      <c r="AV59" s="277">
        <f>'Norm. uspesnost-T'!AU4</f>
        <v>2.695740414442992E-2</v>
      </c>
      <c r="AW59" s="278">
        <f>'Norm. uspesnost-T'!AV4</f>
        <v>1.2601958468781177E-2</v>
      </c>
      <c r="AX59" s="277">
        <f>'Norm. uspesnost-T'!AW4</f>
        <v>1.1127193518242437E-2</v>
      </c>
      <c r="AY59" s="278">
        <f>'Norm. uspesnost-T'!AX4</f>
        <v>1.1191610461141357E-2</v>
      </c>
      <c r="AZ59" s="277">
        <f>'Norm. uspesnost-T'!AY4</f>
        <v>1.5647385853428231E-2</v>
      </c>
      <c r="BA59" s="278">
        <f>'Norm. uspesnost-T'!AZ4</f>
        <v>1.8064970549377633E-2</v>
      </c>
      <c r="BB59" s="277">
        <f>'Norm. uspesnost-T'!BA4</f>
        <v>1.3887373370872881E-2</v>
      </c>
    </row>
    <row r="60" spans="1:54" ht="14.25" customHeight="1" x14ac:dyDescent="0.25">
      <c r="A60" s="21">
        <v>55</v>
      </c>
      <c r="B60" s="281" t="s">
        <v>224</v>
      </c>
      <c r="C60" s="282" t="s">
        <v>223</v>
      </c>
      <c r="D60" s="273">
        <f>'Norm. uspesnost-T'!C78</f>
        <v>0</v>
      </c>
      <c r="E60" s="274">
        <f>'Norm. uspesnost-T'!D78</f>
        <v>4.5520062377618888E-2</v>
      </c>
      <c r="F60" s="273">
        <f>'Norm. uspesnost-T'!E78</f>
        <v>1.2773382871095128E-2</v>
      </c>
      <c r="G60" s="274">
        <f>'Norm. uspesnost-T'!F78</f>
        <v>7.0723995248803363E-3</v>
      </c>
      <c r="H60" s="273">
        <f>'Norm. uspesnost-T'!G78</f>
        <v>6.6690490415932313E-3</v>
      </c>
      <c r="I60" s="274">
        <f>'Norm. uspesnost-T'!H78</f>
        <v>0</v>
      </c>
      <c r="J60" s="273">
        <f>'Norm. uspesnost-T'!I78</f>
        <v>0</v>
      </c>
      <c r="K60" s="274">
        <f>'Norm. uspesnost-T'!J78</f>
        <v>4.9765389031240004E-2</v>
      </c>
      <c r="L60" s="273">
        <f>'Norm. uspesnost-T'!K78</f>
        <v>0</v>
      </c>
      <c r="M60" s="274">
        <f>'Norm. uspesnost-T'!L78</f>
        <v>0</v>
      </c>
      <c r="N60" s="273">
        <f>'Norm. uspesnost-T'!M78</f>
        <v>0</v>
      </c>
      <c r="O60" s="274">
        <f>'Norm. uspesnost-T'!N78</f>
        <v>7.6547609888556259E-3</v>
      </c>
      <c r="P60" s="273">
        <f>'Norm. uspesnost-T'!O78</f>
        <v>4.0824956352950087E-3</v>
      </c>
      <c r="Q60" s="274">
        <f>'Norm. uspesnost-T'!P78</f>
        <v>0</v>
      </c>
      <c r="R60" s="273">
        <f>'Norm. uspesnost-T'!Q78</f>
        <v>6.0714900282720632E-3</v>
      </c>
      <c r="S60" s="274">
        <f>'Norm. uspesnost-T'!R78</f>
        <v>0</v>
      </c>
      <c r="T60" s="273">
        <f>'Norm. uspesnost-T'!S78</f>
        <v>2.3461688060737531E-2</v>
      </c>
      <c r="U60" s="274">
        <f>'Norm. uspesnost-T'!T78</f>
        <v>1.0976431489691957E-2</v>
      </c>
      <c r="V60" s="273">
        <f>'Norm. uspesnost-T'!U78</f>
        <v>9.4698359928685055E-3</v>
      </c>
      <c r="W60" s="274">
        <f>'Norm. uspesnost-T'!V78</f>
        <v>0</v>
      </c>
      <c r="X60" s="273">
        <f>'Norm. uspesnost-T'!W78</f>
        <v>0</v>
      </c>
      <c r="Y60" s="274">
        <f>'Norm. uspesnost-T'!X78</f>
        <v>4.5301725157951417E-3</v>
      </c>
      <c r="Z60" s="273">
        <f>'Norm. uspesnost-T'!Y78</f>
        <v>9.8690418291633962E-3</v>
      </c>
      <c r="AA60" s="274">
        <f>'Norm. uspesnost-T'!Z78</f>
        <v>5.2773484689476804E-3</v>
      </c>
      <c r="AB60" s="273">
        <f>'Norm. uspesnost-T'!AA78</f>
        <v>0</v>
      </c>
      <c r="AC60" s="274">
        <f>'Norm. uspesnost-T'!AB78</f>
        <v>0</v>
      </c>
      <c r="AD60" s="273">
        <f>'Norm. uspesnost-T'!AC78</f>
        <v>0</v>
      </c>
      <c r="AE60" s="274">
        <f>'Norm. uspesnost-T'!AD78</f>
        <v>0</v>
      </c>
      <c r="AF60" s="273">
        <f>'Norm. uspesnost-T'!AE78</f>
        <v>0</v>
      </c>
      <c r="AG60" s="274">
        <f>'Norm. uspesnost-T'!AF78</f>
        <v>2.1759475072598695E-2</v>
      </c>
      <c r="AH60" s="273">
        <f>'Norm. uspesnost-T'!AG78</f>
        <v>7.4625522201490109E-3</v>
      </c>
      <c r="AI60" s="274">
        <f>'Norm. uspesnost-T'!AH78</f>
        <v>8.1887380681342544E-3</v>
      </c>
      <c r="AJ60" s="273">
        <f>'Norm. uspesnost-T'!AI78</f>
        <v>4.0571532698670488E-3</v>
      </c>
      <c r="AK60" s="274">
        <f>'Norm. uspesnost-T'!AJ78</f>
        <v>0</v>
      </c>
      <c r="AL60" s="273">
        <f>'Norm. uspesnost-T'!AK78</f>
        <v>1.9349037979762465E-2</v>
      </c>
      <c r="AM60" s="274">
        <f>'Norm. uspesnost-T'!AL78</f>
        <v>5.8631063102219669E-3</v>
      </c>
      <c r="AN60" s="273">
        <f>'Norm. uspesnost-T'!AM78</f>
        <v>1.0395164129669331E-2</v>
      </c>
      <c r="AO60" s="274">
        <f>'Norm. uspesnost-T'!AN78</f>
        <v>6.7045552134575815E-3</v>
      </c>
      <c r="AP60" s="273">
        <f>'Norm. uspesnost-T'!AO78</f>
        <v>0</v>
      </c>
      <c r="AQ60" s="274">
        <f>'Norm. uspesnost-T'!AP78</f>
        <v>4.1752002554937464E-3</v>
      </c>
      <c r="AR60" s="273">
        <f>'Norm. uspesnost-T'!AQ78</f>
        <v>9.191325515421369E-3</v>
      </c>
      <c r="AS60" s="274">
        <f>'Norm. uspesnost-T'!AR78</f>
        <v>0</v>
      </c>
      <c r="AT60" s="273">
        <f>'Norm. uspesnost-T'!AS78</f>
        <v>1.4364321204580784E-2</v>
      </c>
      <c r="AU60" s="274">
        <f>'Norm. uspesnost-T'!AT78</f>
        <v>9.3332604901051591E-3</v>
      </c>
      <c r="AV60" s="273">
        <f>'Norm. uspesnost-T'!AU78</f>
        <v>0</v>
      </c>
      <c r="AW60" s="274">
        <f>'Norm. uspesnost-T'!AV78</f>
        <v>1.5371443196965408E-2</v>
      </c>
      <c r="AX60" s="273">
        <f>'Norm. uspesnost-T'!AW78</f>
        <v>6.1223866354188023E-3</v>
      </c>
      <c r="AY60" s="274">
        <f>'Norm. uspesnost-T'!AX78</f>
        <v>6.1119658181348754E-3</v>
      </c>
      <c r="AZ60" s="273">
        <f>'Norm. uspesnost-T'!AY78</f>
        <v>5.1015822771755493E-3</v>
      </c>
      <c r="BA60" s="274">
        <f>'Norm. uspesnost-T'!AZ78</f>
        <v>1.0002981597758569E-2</v>
      </c>
      <c r="BB60" s="273">
        <f>'Norm. uspesnost-T'!BA78</f>
        <v>0</v>
      </c>
    </row>
    <row r="61" spans="1:54" ht="14.25" customHeight="1" x14ac:dyDescent="0.25">
      <c r="A61" s="21">
        <v>56</v>
      </c>
      <c r="B61" s="279" t="s">
        <v>158</v>
      </c>
      <c r="C61" s="283" t="s">
        <v>157</v>
      </c>
      <c r="D61" s="277">
        <f>'Norm. uspesnost-T'!C108</f>
        <v>0</v>
      </c>
      <c r="E61" s="278">
        <f>'Norm. uspesnost-T'!D108</f>
        <v>6.6151893186552407E-3</v>
      </c>
      <c r="F61" s="277">
        <f>'Norm. uspesnost-T'!E108</f>
        <v>2.2187620471414136E-3</v>
      </c>
      <c r="G61" s="278">
        <f>'Norm. uspesnost-T'!F108</f>
        <v>7.1726208175292233E-3</v>
      </c>
      <c r="H61" s="277">
        <f>'Norm. uspesnost-T'!G108</f>
        <v>1.5939068699454444E-3</v>
      </c>
      <c r="I61" s="278">
        <f>'Norm. uspesnost-T'!H108</f>
        <v>3.523520293678071E-3</v>
      </c>
      <c r="J61" s="277">
        <f>'Norm. uspesnost-T'!I108</f>
        <v>1.4617924675568132E-2</v>
      </c>
      <c r="K61" s="278">
        <f>'Norm. uspesnost-T'!J108</f>
        <v>1.4354361616892087E-2</v>
      </c>
      <c r="L61" s="277">
        <f>'Norm. uspesnost-T'!K108</f>
        <v>6.3420640373267759E-3</v>
      </c>
      <c r="M61" s="278">
        <f>'Norm. uspesnost-T'!L108</f>
        <v>1.0889285924907535E-2</v>
      </c>
      <c r="N61" s="277">
        <f>'Norm. uspesnost-T'!M108</f>
        <v>3.8291937185130534E-2</v>
      </c>
      <c r="O61" s="278">
        <f>'Norm. uspesnost-T'!N108</f>
        <v>9.6299783428042199E-3</v>
      </c>
      <c r="P61" s="277">
        <f>'Norm. uspesnost-T'!O108</f>
        <v>1.2262210313290339E-2</v>
      </c>
      <c r="Q61" s="278">
        <f>'Norm. uspesnost-T'!P108</f>
        <v>1.9039138123744907E-2</v>
      </c>
      <c r="R61" s="277">
        <f>'Norm. uspesnost-T'!Q108</f>
        <v>6.3424352957688066E-3</v>
      </c>
      <c r="S61" s="278">
        <f>'Norm. uspesnost-T'!R108</f>
        <v>3.4461339163044245E-2</v>
      </c>
      <c r="T61" s="277">
        <f>'Norm. uspesnost-T'!S108</f>
        <v>4.3445561542312496E-3</v>
      </c>
      <c r="U61" s="278">
        <f>'Norm. uspesnost-T'!T108</f>
        <v>6.5588829523247783E-3</v>
      </c>
      <c r="V61" s="277">
        <f>'Norm. uspesnost-T'!U108</f>
        <v>0</v>
      </c>
      <c r="W61" s="278">
        <f>'Norm. uspesnost-T'!V108</f>
        <v>0</v>
      </c>
      <c r="X61" s="277">
        <f>'Norm. uspesnost-T'!W108</f>
        <v>0</v>
      </c>
      <c r="Y61" s="278">
        <f>'Norm. uspesnost-T'!X108</f>
        <v>5.289052619517759E-3</v>
      </c>
      <c r="Z61" s="277">
        <f>'Norm. uspesnost-T'!Y108</f>
        <v>8.4903549418614051E-3</v>
      </c>
      <c r="AA61" s="278">
        <f>'Norm. uspesnost-T'!Z108</f>
        <v>3.7631524037868552E-3</v>
      </c>
      <c r="AB61" s="277">
        <f>'Norm. uspesnost-T'!AA108</f>
        <v>0</v>
      </c>
      <c r="AC61" s="278">
        <f>'Norm. uspesnost-T'!AB108</f>
        <v>1.051798973262277E-2</v>
      </c>
      <c r="AD61" s="277">
        <f>'Norm. uspesnost-T'!AC108</f>
        <v>0</v>
      </c>
      <c r="AE61" s="278">
        <f>'Norm. uspesnost-T'!AD108</f>
        <v>2.6555404371768846E-2</v>
      </c>
      <c r="AF61" s="277">
        <f>'Norm. uspesnost-T'!AE108</f>
        <v>0</v>
      </c>
      <c r="AG61" s="278">
        <f>'Norm. uspesnost-T'!AF108</f>
        <v>7.0867953316237908E-3</v>
      </c>
      <c r="AH61" s="277">
        <f>'Norm. uspesnost-T'!AG108</f>
        <v>7.902134457697739E-3</v>
      </c>
      <c r="AI61" s="278">
        <f>'Norm. uspesnost-T'!AH108</f>
        <v>7.8076108352049846E-3</v>
      </c>
      <c r="AJ61" s="277">
        <f>'Norm. uspesnost-T'!AI108</f>
        <v>7.7648889161012168E-3</v>
      </c>
      <c r="AK61" s="278">
        <f>'Norm. uspesnost-T'!AJ108</f>
        <v>1.0148137803931E-2</v>
      </c>
      <c r="AL61" s="277">
        <f>'Norm. uspesnost-T'!AK108</f>
        <v>1.0467184849013798E-2</v>
      </c>
      <c r="AM61" s="278">
        <f>'Norm. uspesnost-T'!AL108</f>
        <v>8.3623644636727796E-3</v>
      </c>
      <c r="AN61" s="277">
        <f>'Norm. uspesnost-T'!AM108</f>
        <v>1.6717643695857792E-2</v>
      </c>
      <c r="AO61" s="278">
        <f>'Norm. uspesnost-T'!AN108</f>
        <v>1.1646883454969519E-2</v>
      </c>
      <c r="AP61" s="277">
        <f>'Norm. uspesnost-T'!AO108</f>
        <v>4.0213088127989171E-3</v>
      </c>
      <c r="AQ61" s="278">
        <f>'Norm. uspesnost-T'!AP108</f>
        <v>2.2224507751478207E-2</v>
      </c>
      <c r="AR61" s="277">
        <f>'Norm. uspesnost-T'!AQ108</f>
        <v>7.3413800775372394E-3</v>
      </c>
      <c r="AS61" s="278">
        <f>'Norm. uspesnost-T'!AR108</f>
        <v>1.5318388709770411E-2</v>
      </c>
      <c r="AT61" s="277">
        <f>'Norm. uspesnost-T'!AS108</f>
        <v>5.5380319996967417E-3</v>
      </c>
      <c r="AU61" s="278">
        <f>'Norm. uspesnost-T'!AT108</f>
        <v>5.1806329809734744E-3</v>
      </c>
      <c r="AV61" s="277">
        <f>'Norm. uspesnost-T'!AU108</f>
        <v>1.1026755849135957E-2</v>
      </c>
      <c r="AW61" s="278">
        <f>'Norm. uspesnost-T'!AV108</f>
        <v>1.0814102335253029E-2</v>
      </c>
      <c r="AX61" s="277">
        <f>'Norm. uspesnost-T'!AW108</f>
        <v>6.917320787546314E-3</v>
      </c>
      <c r="AY61" s="278">
        <f>'Norm. uspesnost-T'!AX108</f>
        <v>9.0873297573090765E-3</v>
      </c>
      <c r="AZ61" s="277">
        <f>'Norm. uspesnost-T'!AY108</f>
        <v>2.0629326963430793E-2</v>
      </c>
      <c r="BA61" s="278">
        <f>'Norm. uspesnost-T'!AZ108</f>
        <v>1.5305059215406256E-2</v>
      </c>
      <c r="BB61" s="277">
        <f>'Norm. uspesnost-T'!BA108</f>
        <v>2.6892417819625994E-2</v>
      </c>
    </row>
    <row r="62" spans="1:54" ht="14.25" customHeight="1" x14ac:dyDescent="0.25">
      <c r="A62" s="21">
        <v>57</v>
      </c>
      <c r="B62" s="281" t="s">
        <v>218</v>
      </c>
      <c r="C62" s="282" t="s">
        <v>217</v>
      </c>
      <c r="D62" s="273">
        <f>'Norm. uspesnost-T'!C49</f>
        <v>0</v>
      </c>
      <c r="E62" s="274">
        <f>'Norm. uspesnost-T'!D49</f>
        <v>0</v>
      </c>
      <c r="F62" s="273">
        <f>'Norm. uspesnost-T'!E49</f>
        <v>9.2700077215664665E-3</v>
      </c>
      <c r="G62" s="274">
        <f>'Norm. uspesnost-T'!F49</f>
        <v>7.1368122697616299E-3</v>
      </c>
      <c r="H62" s="273">
        <f>'Norm. uspesnost-T'!G49</f>
        <v>9.3274818561221735E-3</v>
      </c>
      <c r="I62" s="274">
        <f>'Norm. uspesnost-T'!H49</f>
        <v>0</v>
      </c>
      <c r="J62" s="273">
        <f>'Norm. uspesnost-T'!I49</f>
        <v>5.7709479026682659E-3</v>
      </c>
      <c r="K62" s="274">
        <f>'Norm. uspesnost-T'!J49</f>
        <v>1.7661511587986137E-2</v>
      </c>
      <c r="L62" s="273">
        <f>'Norm. uspesnost-T'!K49</f>
        <v>6.1897797025274384E-3</v>
      </c>
      <c r="M62" s="274">
        <f>'Norm. uspesnost-T'!L49</f>
        <v>8.532047282365814E-3</v>
      </c>
      <c r="N62" s="273">
        <f>'Norm. uspesnost-T'!M49</f>
        <v>1.0541489991986652E-2</v>
      </c>
      <c r="O62" s="274">
        <f>'Norm. uspesnost-T'!N49</f>
        <v>1.935272402542863E-2</v>
      </c>
      <c r="P62" s="273">
        <f>'Norm. uspesnost-T'!O49</f>
        <v>1.6781017985694397E-3</v>
      </c>
      <c r="Q62" s="274">
        <f>'Norm. uspesnost-T'!P49</f>
        <v>6.5363475035445616E-3</v>
      </c>
      <c r="R62" s="273">
        <f>'Norm. uspesnost-T'!Q49</f>
        <v>4.4316032496923684E-3</v>
      </c>
      <c r="S62" s="274">
        <f>'Norm. uspesnost-T'!R49</f>
        <v>0</v>
      </c>
      <c r="T62" s="273">
        <f>'Norm. uspesnost-T'!S49</f>
        <v>0</v>
      </c>
      <c r="U62" s="274">
        <f>'Norm. uspesnost-T'!T49</f>
        <v>0</v>
      </c>
      <c r="V62" s="273">
        <f>'Norm. uspesnost-T'!U49</f>
        <v>0</v>
      </c>
      <c r="W62" s="274">
        <f>'Norm. uspesnost-T'!V49</f>
        <v>0</v>
      </c>
      <c r="X62" s="273">
        <f>'Norm. uspesnost-T'!W49</f>
        <v>0</v>
      </c>
      <c r="Y62" s="274">
        <f>'Norm. uspesnost-T'!X49</f>
        <v>2.4104846867529707E-2</v>
      </c>
      <c r="Z62" s="273">
        <f>'Norm. uspesnost-T'!Y49</f>
        <v>1.0607471397327399E-2</v>
      </c>
      <c r="AA62" s="274">
        <f>'Norm. uspesnost-T'!Z49</f>
        <v>8.2136079675833654E-3</v>
      </c>
      <c r="AB62" s="273">
        <f>'Norm. uspesnost-T'!AA49</f>
        <v>0</v>
      </c>
      <c r="AC62" s="274">
        <f>'Norm. uspesnost-T'!AB49</f>
        <v>4.2348092495430711E-3</v>
      </c>
      <c r="AD62" s="273">
        <f>'Norm. uspesnost-T'!AC49</f>
        <v>0</v>
      </c>
      <c r="AE62" s="274">
        <f>'Norm. uspesnost-T'!AD49</f>
        <v>0</v>
      </c>
      <c r="AF62" s="273">
        <f>'Norm. uspesnost-T'!AE49</f>
        <v>0</v>
      </c>
      <c r="AG62" s="274">
        <f>'Norm. uspesnost-T'!AF49</f>
        <v>0</v>
      </c>
      <c r="AH62" s="273">
        <f>'Norm. uspesnost-T'!AG49</f>
        <v>0</v>
      </c>
      <c r="AI62" s="274">
        <f>'Norm. uspesnost-T'!AH49</f>
        <v>2.7275808315677882E-2</v>
      </c>
      <c r="AJ62" s="273">
        <f>'Norm. uspesnost-T'!AI49</f>
        <v>5.4690010076417677E-3</v>
      </c>
      <c r="AK62" s="274">
        <f>'Norm. uspesnost-T'!AJ49</f>
        <v>1.3742278241925558E-2</v>
      </c>
      <c r="AL62" s="273">
        <f>'Norm. uspesnost-T'!AK49</f>
        <v>8.5065371600633963E-3</v>
      </c>
      <c r="AM62" s="274">
        <f>'Norm. uspesnost-T'!AL49</f>
        <v>1.9243154856345033E-3</v>
      </c>
      <c r="AN62" s="273">
        <f>'Norm. uspesnost-T'!AM49</f>
        <v>0</v>
      </c>
      <c r="AO62" s="274">
        <f>'Norm. uspesnost-T'!AN49</f>
        <v>6.2962317676931324E-3</v>
      </c>
      <c r="AP62" s="273">
        <f>'Norm. uspesnost-T'!AO49</f>
        <v>0</v>
      </c>
      <c r="AQ62" s="274">
        <f>'Norm. uspesnost-T'!AP49</f>
        <v>8.8092054433767317E-3</v>
      </c>
      <c r="AR62" s="273">
        <f>'Norm. uspesnost-T'!AQ49</f>
        <v>0</v>
      </c>
      <c r="AS62" s="274">
        <f>'Norm. uspesnost-T'!AR49</f>
        <v>3.4870775235415076E-2</v>
      </c>
      <c r="AT62" s="273">
        <f>'Norm. uspesnost-T'!AS49</f>
        <v>7.1523884995628659E-3</v>
      </c>
      <c r="AU62" s="274">
        <f>'Norm. uspesnost-T'!AT49</f>
        <v>1.2553145123965088E-2</v>
      </c>
      <c r="AV62" s="273">
        <f>'Norm. uspesnost-T'!AU49</f>
        <v>5.6802312980277683E-3</v>
      </c>
      <c r="AW62" s="274">
        <f>'Norm. uspesnost-T'!AV49</f>
        <v>0</v>
      </c>
      <c r="AX62" s="273">
        <f>'Norm. uspesnost-T'!AW49</f>
        <v>0</v>
      </c>
      <c r="AY62" s="274">
        <f>'Norm. uspesnost-T'!AX49</f>
        <v>7.633089949281505E-3</v>
      </c>
      <c r="AZ62" s="273">
        <f>'Norm. uspesnost-T'!AY49</f>
        <v>4.1948498348287448E-3</v>
      </c>
      <c r="BA62" s="274">
        <f>'Norm. uspesnost-T'!AZ49</f>
        <v>0</v>
      </c>
      <c r="BB62" s="273">
        <f>'Norm. uspesnost-T'!BA49</f>
        <v>8.2041986779242283E-3</v>
      </c>
    </row>
    <row r="63" spans="1:54" ht="14.25" customHeight="1" x14ac:dyDescent="0.25">
      <c r="A63" s="21">
        <v>58</v>
      </c>
      <c r="B63" s="279" t="s">
        <v>107</v>
      </c>
      <c r="C63" s="280" t="s">
        <v>106</v>
      </c>
      <c r="D63" s="277">
        <f>'Norm. uspesnost-T'!C38</f>
        <v>0</v>
      </c>
      <c r="E63" s="278">
        <f>'Norm. uspesnost-T'!D38</f>
        <v>2.9303516588457885E-2</v>
      </c>
      <c r="F63" s="277">
        <f>'Norm. uspesnost-T'!E38</f>
        <v>2.7109186330948512E-2</v>
      </c>
      <c r="G63" s="278">
        <f>'Norm. uspesnost-T'!F38</f>
        <v>2.1273166469131438E-2</v>
      </c>
      <c r="H63" s="277">
        <f>'Norm. uspesnost-T'!G38</f>
        <v>6.141095832370401E-3</v>
      </c>
      <c r="I63" s="278">
        <f>'Norm. uspesnost-T'!H38</f>
        <v>0</v>
      </c>
      <c r="J63" s="277">
        <f>'Norm. uspesnost-T'!I38</f>
        <v>1.2693193600062247E-2</v>
      </c>
      <c r="K63" s="278">
        <f>'Norm. uspesnost-T'!J38</f>
        <v>1.1302722398790238E-2</v>
      </c>
      <c r="L63" s="277">
        <f>'Norm. uspesnost-T'!K38</f>
        <v>8.1472770676882921E-3</v>
      </c>
      <c r="M63" s="278">
        <f>'Norm. uspesnost-T'!L38</f>
        <v>4.1794064822131723E-3</v>
      </c>
      <c r="N63" s="277">
        <f>'Norm. uspesnost-T'!M38</f>
        <v>0</v>
      </c>
      <c r="O63" s="278">
        <f>'Norm. uspesnost-T'!N38</f>
        <v>1.5755795310739649E-3</v>
      </c>
      <c r="P63" s="277">
        <f>'Norm. uspesnost-T'!O38</f>
        <v>6.1414582982658996E-3</v>
      </c>
      <c r="Q63" s="278">
        <f>'Norm. uspesnost-T'!P38</f>
        <v>3.0909202354166302E-3</v>
      </c>
      <c r="R63" s="277">
        <f>'Norm. uspesnost-T'!Q38</f>
        <v>2.6708638602467225E-2</v>
      </c>
      <c r="S63" s="278">
        <f>'Norm. uspesnost-T'!R38</f>
        <v>7.5478010999460278E-3</v>
      </c>
      <c r="T63" s="277">
        <f>'Norm. uspesnost-T'!S38</f>
        <v>2.0267714457528525E-2</v>
      </c>
      <c r="U63" s="278">
        <f>'Norm. uspesnost-T'!T38</f>
        <v>9.6302428723353123E-3</v>
      </c>
      <c r="V63" s="277">
        <f>'Norm. uspesnost-T'!U38</f>
        <v>1.2981427015089825E-2</v>
      </c>
      <c r="W63" s="278">
        <f>'Norm. uspesnost-T'!V38</f>
        <v>0</v>
      </c>
      <c r="X63" s="277">
        <f>'Norm. uspesnost-T'!W38</f>
        <v>0</v>
      </c>
      <c r="Y63" s="278">
        <f>'Norm. uspesnost-T'!X38</f>
        <v>5.4687942783758874E-3</v>
      </c>
      <c r="Z63" s="277">
        <f>'Norm. uspesnost-T'!Y38</f>
        <v>1.7037998534982491E-2</v>
      </c>
      <c r="AA63" s="278">
        <f>'Norm. uspesnost-T'!Z38</f>
        <v>9.1249577295037312E-3</v>
      </c>
      <c r="AB63" s="277">
        <f>'Norm. uspesnost-T'!AA38</f>
        <v>0</v>
      </c>
      <c r="AC63" s="278">
        <f>'Norm. uspesnost-T'!AB38</f>
        <v>8.1055247413772593E-3</v>
      </c>
      <c r="AD63" s="277">
        <f>'Norm. uspesnost-T'!AC38</f>
        <v>0</v>
      </c>
      <c r="AE63" s="278">
        <f>'Norm. uspesnost-T'!AD38</f>
        <v>1.2444460033037733E-2</v>
      </c>
      <c r="AF63" s="277">
        <f>'Norm. uspesnost-T'!AE38</f>
        <v>0</v>
      </c>
      <c r="AG63" s="278">
        <f>'Norm. uspesnost-T'!AF38</f>
        <v>0</v>
      </c>
      <c r="AH63" s="277">
        <f>'Norm. uspesnost-T'!AG38</f>
        <v>0</v>
      </c>
      <c r="AI63" s="278">
        <f>'Norm. uspesnost-T'!AH38</f>
        <v>1.1500023738923516E-2</v>
      </c>
      <c r="AJ63" s="277">
        <f>'Norm. uspesnost-T'!AI38</f>
        <v>1.1689716759777464E-2</v>
      </c>
      <c r="AK63" s="278">
        <f>'Norm. uspesnost-T'!AJ38</f>
        <v>0</v>
      </c>
      <c r="AL63" s="277">
        <f>'Norm. uspesnost-T'!AK38</f>
        <v>1.0852705174444019E-2</v>
      </c>
      <c r="AM63" s="278">
        <f>'Norm. uspesnost-T'!AL38</f>
        <v>1.1806732003174159E-2</v>
      </c>
      <c r="AN63" s="277">
        <f>'Norm. uspesnost-T'!AM38</f>
        <v>7.2638398055774826E-3</v>
      </c>
      <c r="AO63" s="278">
        <f>'Norm. uspesnost-T'!AN38</f>
        <v>1.3350815384148723E-2</v>
      </c>
      <c r="AP63" s="277">
        <f>'Norm. uspesnost-T'!AO38</f>
        <v>0</v>
      </c>
      <c r="AQ63" s="278">
        <f>'Norm. uspesnost-T'!AP38</f>
        <v>6.44236978399322E-3</v>
      </c>
      <c r="AR63" s="277">
        <f>'Norm. uspesnost-T'!AQ38</f>
        <v>5.1208683004632201E-3</v>
      </c>
      <c r="AS63" s="278">
        <f>'Norm. uspesnost-T'!AR38</f>
        <v>5.6004212712510064E-3</v>
      </c>
      <c r="AT63" s="277">
        <f>'Norm. uspesnost-T'!AS38</f>
        <v>1.0501769899517621E-2</v>
      </c>
      <c r="AU63" s="278">
        <f>'Norm. uspesnost-T'!AT38</f>
        <v>5.0253054745342347E-3</v>
      </c>
      <c r="AV63" s="277">
        <f>'Norm. uspesnost-T'!AU38</f>
        <v>0</v>
      </c>
      <c r="AW63" s="278">
        <f>'Norm. uspesnost-T'!AV38</f>
        <v>8.0059272655449119E-3</v>
      </c>
      <c r="AX63" s="277">
        <f>'Norm. uspesnost-T'!AW38</f>
        <v>7.0938765040342343E-3</v>
      </c>
      <c r="AY63" s="278">
        <f>'Norm. uspesnost-T'!AX38</f>
        <v>4.7245275735848741E-3</v>
      </c>
      <c r="AZ63" s="277">
        <f>'Norm. uspesnost-T'!AY38</f>
        <v>7.5109543707238451E-3</v>
      </c>
      <c r="BA63" s="278">
        <f>'Norm. uspesnost-T'!AZ38</f>
        <v>1.1345250586344221E-2</v>
      </c>
      <c r="BB63" s="277">
        <f>'Norm. uspesnost-T'!BA38</f>
        <v>1.3193381075611514E-2</v>
      </c>
    </row>
    <row r="64" spans="1:54" ht="14.25" customHeight="1" x14ac:dyDescent="0.25">
      <c r="A64" s="21">
        <v>59</v>
      </c>
      <c r="B64" s="281" t="s">
        <v>228</v>
      </c>
      <c r="C64" s="282" t="s">
        <v>227</v>
      </c>
      <c r="D64" s="273">
        <f>'Norm. uspesnost-T'!C107</f>
        <v>0</v>
      </c>
      <c r="E64" s="274">
        <f>'Norm. uspesnost-T'!D107</f>
        <v>0</v>
      </c>
      <c r="F64" s="273">
        <f>'Norm. uspesnost-T'!E107</f>
        <v>1.4850582351381104E-3</v>
      </c>
      <c r="G64" s="274">
        <f>'Norm. uspesnost-T'!F107</f>
        <v>6.9575003103212922E-3</v>
      </c>
      <c r="H64" s="273">
        <f>'Norm. uspesnost-T'!G107</f>
        <v>0</v>
      </c>
      <c r="I64" s="274">
        <f>'Norm. uspesnost-T'!H107</f>
        <v>0</v>
      </c>
      <c r="J64" s="273">
        <f>'Norm. uspesnost-T'!I107</f>
        <v>0</v>
      </c>
      <c r="K64" s="274">
        <f>'Norm. uspesnost-T'!J107</f>
        <v>0</v>
      </c>
      <c r="L64" s="273">
        <f>'Norm. uspesnost-T'!K107</f>
        <v>1.150851458804057E-2</v>
      </c>
      <c r="M64" s="274">
        <f>'Norm. uspesnost-T'!L107</f>
        <v>0</v>
      </c>
      <c r="N64" s="273">
        <f>'Norm. uspesnost-T'!M107</f>
        <v>0</v>
      </c>
      <c r="O64" s="274">
        <f>'Norm. uspesnost-T'!N107</f>
        <v>0</v>
      </c>
      <c r="P64" s="273">
        <f>'Norm. uspesnost-T'!O107</f>
        <v>2.9117981406267331E-3</v>
      </c>
      <c r="Q64" s="274">
        <f>'Norm. uspesnost-T'!P107</f>
        <v>0</v>
      </c>
      <c r="R64" s="273">
        <f>'Norm. uspesnost-T'!Q107</f>
        <v>3.2283602422380805E-2</v>
      </c>
      <c r="S64" s="274">
        <f>'Norm. uspesnost-T'!R107</f>
        <v>0</v>
      </c>
      <c r="T64" s="273">
        <f>'Norm. uspesnost-T'!S107</f>
        <v>0</v>
      </c>
      <c r="U64" s="274">
        <f>'Norm. uspesnost-T'!T107</f>
        <v>0</v>
      </c>
      <c r="V64" s="273">
        <f>'Norm. uspesnost-T'!U107</f>
        <v>1.801838840595802E-2</v>
      </c>
      <c r="W64" s="274">
        <f>'Norm. uspesnost-T'!V107</f>
        <v>0</v>
      </c>
      <c r="X64" s="273">
        <f>'Norm. uspesnost-T'!W107</f>
        <v>0</v>
      </c>
      <c r="Y64" s="274">
        <f>'Norm. uspesnost-T'!X107</f>
        <v>4.9977036208839701E-3</v>
      </c>
      <c r="Z64" s="273">
        <f>'Norm. uspesnost-T'!Y107</f>
        <v>1.6027630056669538E-2</v>
      </c>
      <c r="AA64" s="274">
        <f>'Norm. uspesnost-T'!Z107</f>
        <v>0</v>
      </c>
      <c r="AB64" s="273">
        <f>'Norm. uspesnost-T'!AA107</f>
        <v>0</v>
      </c>
      <c r="AC64" s="274">
        <f>'Norm. uspesnost-T'!AB107</f>
        <v>9.4490802064619833E-3</v>
      </c>
      <c r="AD64" s="273">
        <f>'Norm. uspesnost-T'!AC107</f>
        <v>0</v>
      </c>
      <c r="AE64" s="274">
        <f>'Norm. uspesnost-T'!AD107</f>
        <v>7.0435872561385362E-3</v>
      </c>
      <c r="AF64" s="273">
        <f>'Norm. uspesnost-T'!AE107</f>
        <v>1.697135344319621E-2</v>
      </c>
      <c r="AG64" s="274">
        <f>'Norm. uspesnost-T'!AF107</f>
        <v>0</v>
      </c>
      <c r="AH64" s="273">
        <f>'Norm. uspesnost-T'!AG107</f>
        <v>0</v>
      </c>
      <c r="AI64" s="274">
        <f>'Norm. uspesnost-T'!AH107</f>
        <v>0</v>
      </c>
      <c r="AJ64" s="273">
        <f>'Norm. uspesnost-T'!AI107</f>
        <v>7.8855256109518213E-3</v>
      </c>
      <c r="AK64" s="274">
        <f>'Norm. uspesnost-T'!AJ107</f>
        <v>0</v>
      </c>
      <c r="AL64" s="273">
        <f>'Norm. uspesnost-T'!AK107</f>
        <v>0</v>
      </c>
      <c r="AM64" s="274">
        <f>'Norm. uspesnost-T'!AL107</f>
        <v>0</v>
      </c>
      <c r="AN64" s="273">
        <f>'Norm. uspesnost-T'!AM107</f>
        <v>0</v>
      </c>
      <c r="AO64" s="274">
        <f>'Norm. uspesnost-T'!AN107</f>
        <v>0</v>
      </c>
      <c r="AP64" s="273">
        <f>'Norm. uspesnost-T'!AO107</f>
        <v>0</v>
      </c>
      <c r="AQ64" s="274">
        <f>'Norm. uspesnost-T'!AP107</f>
        <v>0</v>
      </c>
      <c r="AR64" s="273">
        <f>'Norm. uspesnost-T'!AQ107</f>
        <v>0</v>
      </c>
      <c r="AS64" s="274">
        <f>'Norm. uspesnost-T'!AR107</f>
        <v>0</v>
      </c>
      <c r="AT64" s="273">
        <f>'Norm. uspesnost-T'!AS107</f>
        <v>1.0873036933002841E-2</v>
      </c>
      <c r="AU64" s="274">
        <f>'Norm. uspesnost-T'!AT107</f>
        <v>2.2241066122665938E-3</v>
      </c>
      <c r="AV64" s="273">
        <f>'Norm. uspesnost-T'!AU107</f>
        <v>0</v>
      </c>
      <c r="AW64" s="274">
        <f>'Norm. uspesnost-T'!AV107</f>
        <v>2.0304238198428255E-2</v>
      </c>
      <c r="AX64" s="273">
        <f>'Norm. uspesnost-T'!AW107</f>
        <v>2.0041428885760441E-2</v>
      </c>
      <c r="AY64" s="274">
        <f>'Norm. uspesnost-T'!AX107</f>
        <v>7.4831030057780348E-3</v>
      </c>
      <c r="AZ64" s="273">
        <f>'Norm. uspesnost-T'!AY107</f>
        <v>6.6705754733087513E-3</v>
      </c>
      <c r="BA64" s="274">
        <f>'Norm. uspesnost-T'!AZ107</f>
        <v>0</v>
      </c>
      <c r="BB64" s="273">
        <f>'Norm. uspesnost-T'!BA107</f>
        <v>0</v>
      </c>
    </row>
    <row r="65" spans="1:54" ht="14.25" customHeight="1" x14ac:dyDescent="0.25">
      <c r="A65" s="21">
        <v>60</v>
      </c>
      <c r="B65" s="279" t="s">
        <v>206</v>
      </c>
      <c r="C65" s="280" t="s">
        <v>205</v>
      </c>
      <c r="D65" s="277">
        <f>'Norm. uspesnost-T'!C6</f>
        <v>0</v>
      </c>
      <c r="E65" s="278">
        <f>'Norm. uspesnost-T'!D6</f>
        <v>4.7821707795537268E-3</v>
      </c>
      <c r="F65" s="277">
        <f>'Norm. uspesnost-T'!E6</f>
        <v>0</v>
      </c>
      <c r="G65" s="278">
        <f>'Norm. uspesnost-T'!F6</f>
        <v>2.7531499339508415E-3</v>
      </c>
      <c r="H65" s="277">
        <f>'Norm. uspesnost-T'!G6</f>
        <v>1.096553322709796E-2</v>
      </c>
      <c r="I65" s="278">
        <f>'Norm. uspesnost-T'!H6</f>
        <v>3.6781185058931472E-2</v>
      </c>
      <c r="J65" s="277">
        <f>'Norm. uspesnost-T'!I6</f>
        <v>0</v>
      </c>
      <c r="K65" s="278">
        <f>'Norm. uspesnost-T'!J6</f>
        <v>0</v>
      </c>
      <c r="L65" s="277">
        <f>'Norm. uspesnost-T'!K6</f>
        <v>0</v>
      </c>
      <c r="M65" s="278">
        <f>'Norm. uspesnost-T'!L6</f>
        <v>4.1169421388291636E-3</v>
      </c>
      <c r="N65" s="277">
        <f>'Norm. uspesnost-T'!M6</f>
        <v>0</v>
      </c>
      <c r="O65" s="278">
        <f>'Norm. uspesnost-T'!N6</f>
        <v>0</v>
      </c>
      <c r="P65" s="277">
        <f>'Norm. uspesnost-T'!O6</f>
        <v>5.5042517054162852E-3</v>
      </c>
      <c r="Q65" s="278">
        <f>'Norm. uspesnost-T'!P6</f>
        <v>1.2465479298946272E-2</v>
      </c>
      <c r="R65" s="277">
        <f>'Norm. uspesnost-T'!Q6</f>
        <v>0</v>
      </c>
      <c r="S65" s="278">
        <f>'Norm. uspesnost-T'!R6</f>
        <v>3.9415103831176501E-3</v>
      </c>
      <c r="T65" s="277">
        <f>'Norm. uspesnost-T'!S6</f>
        <v>1.1482332680623434E-2</v>
      </c>
      <c r="U65" s="278">
        <f>'Norm. uspesnost-T'!T6</f>
        <v>7.7046549237983729E-3</v>
      </c>
      <c r="V65" s="277">
        <f>'Norm. uspesnost-T'!U6</f>
        <v>0</v>
      </c>
      <c r="W65" s="278">
        <f>'Norm. uspesnost-T'!V6</f>
        <v>0</v>
      </c>
      <c r="X65" s="277">
        <f>'Norm. uspesnost-T'!W6</f>
        <v>6.3449796015261429E-3</v>
      </c>
      <c r="Y65" s="278">
        <f>'Norm. uspesnost-T'!X6</f>
        <v>5.8979251431479154E-3</v>
      </c>
      <c r="Z65" s="277">
        <f>'Norm. uspesnost-T'!Y6</f>
        <v>8.1830313491686145E-3</v>
      </c>
      <c r="AA65" s="278">
        <f>'Norm. uspesnost-T'!Z6</f>
        <v>4.530551910233647E-3</v>
      </c>
      <c r="AB65" s="277">
        <f>'Norm. uspesnost-T'!AA6</f>
        <v>0</v>
      </c>
      <c r="AC65" s="278">
        <f>'Norm. uspesnost-T'!AB6</f>
        <v>0</v>
      </c>
      <c r="AD65" s="277">
        <f>'Norm. uspesnost-T'!AC6</f>
        <v>0</v>
      </c>
      <c r="AE65" s="278">
        <f>'Norm. uspesnost-T'!AD6</f>
        <v>8.8502683671066486E-3</v>
      </c>
      <c r="AF65" s="277">
        <f>'Norm. uspesnost-T'!AE6</f>
        <v>1.6891365286788619E-2</v>
      </c>
      <c r="AG65" s="278">
        <f>'Norm. uspesnost-T'!AF6</f>
        <v>0</v>
      </c>
      <c r="AH65" s="277">
        <f>'Norm. uspesnost-T'!AG6</f>
        <v>1.5095380353851716E-2</v>
      </c>
      <c r="AI65" s="278">
        <f>'Norm. uspesnost-T'!AH6</f>
        <v>0</v>
      </c>
      <c r="AJ65" s="277">
        <f>'Norm. uspesnost-T'!AI6</f>
        <v>3.1332043204122272E-3</v>
      </c>
      <c r="AK65" s="278">
        <f>'Norm. uspesnost-T'!AJ6</f>
        <v>7.5783619396943436E-3</v>
      </c>
      <c r="AL65" s="277">
        <f>'Norm. uspesnost-T'!AK6</f>
        <v>2.6167286571978717E-3</v>
      </c>
      <c r="AM65" s="278">
        <f>'Norm. uspesnost-T'!AL6</f>
        <v>0</v>
      </c>
      <c r="AN65" s="277">
        <f>'Norm. uspesnost-T'!AM6</f>
        <v>0</v>
      </c>
      <c r="AO65" s="278">
        <f>'Norm. uspesnost-T'!AN6</f>
        <v>0</v>
      </c>
      <c r="AP65" s="277">
        <f>'Norm. uspesnost-T'!AO6</f>
        <v>3.0657125382171461E-2</v>
      </c>
      <c r="AQ65" s="278">
        <f>'Norm. uspesnost-T'!AP6</f>
        <v>2.2213387907823474E-2</v>
      </c>
      <c r="AR65" s="277">
        <f>'Norm. uspesnost-T'!AQ6</f>
        <v>1.901131342126634E-2</v>
      </c>
      <c r="AS65" s="278">
        <f>'Norm. uspesnost-T'!AR6</f>
        <v>1.1734276123041447E-2</v>
      </c>
      <c r="AT65" s="277">
        <f>'Norm. uspesnost-T'!AS6</f>
        <v>0</v>
      </c>
      <c r="AU65" s="278">
        <f>'Norm. uspesnost-T'!AT6</f>
        <v>5.2973926023098831E-3</v>
      </c>
      <c r="AV65" s="277">
        <f>'Norm. uspesnost-T'!AU6</f>
        <v>1.4870808659512208E-2</v>
      </c>
      <c r="AW65" s="278">
        <f>'Norm. uspesnost-T'!AV6</f>
        <v>5.3106726266045441E-3</v>
      </c>
      <c r="AX65" s="277">
        <f>'Norm. uspesnost-T'!AW6</f>
        <v>4.0860761020983325E-3</v>
      </c>
      <c r="AY65" s="278">
        <f>'Norm. uspesnost-T'!AX6</f>
        <v>0</v>
      </c>
      <c r="AZ65" s="277">
        <f>'Norm. uspesnost-T'!AY6</f>
        <v>7.3604786540815885E-3</v>
      </c>
      <c r="BA65" s="278">
        <f>'Norm. uspesnost-T'!AZ6</f>
        <v>3.2431151818898434E-2</v>
      </c>
      <c r="BB65" s="277">
        <f>'Norm. uspesnost-T'!BA6</f>
        <v>1.8173425476676656E-2</v>
      </c>
    </row>
    <row r="66" spans="1:54" ht="14.25" customHeight="1" x14ac:dyDescent="0.25">
      <c r="A66" s="21">
        <v>61</v>
      </c>
      <c r="B66" s="281" t="s">
        <v>210</v>
      </c>
      <c r="C66" s="282" t="s">
        <v>209</v>
      </c>
      <c r="D66" s="273">
        <f>'Norm. uspesnost-T'!C94</f>
        <v>0</v>
      </c>
      <c r="E66" s="274">
        <f>'Norm. uspesnost-T'!D94</f>
        <v>8.1915878132229579E-3</v>
      </c>
      <c r="F66" s="273">
        <f>'Norm. uspesnost-T'!E94</f>
        <v>0</v>
      </c>
      <c r="G66" s="274">
        <f>'Norm. uspesnost-T'!F94</f>
        <v>9.838617564982402E-3</v>
      </c>
      <c r="H66" s="273">
        <f>'Norm. uspesnost-T'!G94</f>
        <v>2.7587439668265994E-3</v>
      </c>
      <c r="I66" s="274">
        <f>'Norm. uspesnost-T'!H94</f>
        <v>0</v>
      </c>
      <c r="J66" s="273">
        <f>'Norm. uspesnost-T'!I94</f>
        <v>2.1847084428806316E-2</v>
      </c>
      <c r="K66" s="274">
        <f>'Norm. uspesnost-T'!J94</f>
        <v>5.5332582840763589E-3</v>
      </c>
      <c r="L66" s="273">
        <f>'Norm. uspesnost-T'!K94</f>
        <v>0</v>
      </c>
      <c r="M66" s="274">
        <f>'Norm. uspesnost-T'!L94</f>
        <v>3.1525558923439605E-3</v>
      </c>
      <c r="N66" s="273">
        <f>'Norm. uspesnost-T'!M94</f>
        <v>0</v>
      </c>
      <c r="O66" s="274">
        <f>'Norm. uspesnost-T'!N94</f>
        <v>2.4250135693498855E-2</v>
      </c>
      <c r="P66" s="273">
        <f>'Norm. uspesnost-T'!O94</f>
        <v>9.2647413997613056E-3</v>
      </c>
      <c r="Q66" s="274">
        <f>'Norm. uspesnost-T'!P94</f>
        <v>0</v>
      </c>
      <c r="R66" s="273">
        <f>'Norm. uspesnost-T'!Q94</f>
        <v>7.5387529380641473E-3</v>
      </c>
      <c r="S66" s="274">
        <f>'Norm. uspesnost-T'!R94</f>
        <v>0</v>
      </c>
      <c r="T66" s="273">
        <f>'Norm. uspesnost-T'!S94</f>
        <v>0</v>
      </c>
      <c r="U66" s="274">
        <f>'Norm. uspesnost-T'!T94</f>
        <v>0</v>
      </c>
      <c r="V66" s="273">
        <f>'Norm. uspesnost-T'!U94</f>
        <v>0</v>
      </c>
      <c r="W66" s="274">
        <f>'Norm. uspesnost-T'!V94</f>
        <v>0</v>
      </c>
      <c r="X66" s="273">
        <f>'Norm. uspesnost-T'!W94</f>
        <v>0</v>
      </c>
      <c r="Y66" s="274">
        <f>'Norm. uspesnost-T'!X94</f>
        <v>0</v>
      </c>
      <c r="Z66" s="273">
        <f>'Norm. uspesnost-T'!Y94</f>
        <v>0</v>
      </c>
      <c r="AA66" s="274">
        <f>'Norm. uspesnost-T'!Z94</f>
        <v>2.8899035306274982E-3</v>
      </c>
      <c r="AB66" s="273">
        <f>'Norm. uspesnost-T'!AA94</f>
        <v>0</v>
      </c>
      <c r="AC66" s="274">
        <f>'Norm. uspesnost-T'!AB94</f>
        <v>0</v>
      </c>
      <c r="AD66" s="273">
        <f>'Norm. uspesnost-T'!AC94</f>
        <v>0</v>
      </c>
      <c r="AE66" s="274">
        <f>'Norm. uspesnost-T'!AD94</f>
        <v>1.4333483721842399E-2</v>
      </c>
      <c r="AF66" s="273">
        <f>'Norm. uspesnost-T'!AE94</f>
        <v>1.3841734323876261E-2</v>
      </c>
      <c r="AG66" s="274">
        <f>'Norm. uspesnost-T'!AF94</f>
        <v>0</v>
      </c>
      <c r="AH66" s="273">
        <f>'Norm. uspesnost-T'!AG94</f>
        <v>7.1848214795997289E-3</v>
      </c>
      <c r="AI66" s="274">
        <f>'Norm. uspesnost-T'!AH94</f>
        <v>5.0356450529544525E-3</v>
      </c>
      <c r="AJ66" s="273">
        <f>'Norm. uspesnost-T'!AI94</f>
        <v>5.3368976023678068E-3</v>
      </c>
      <c r="AK66" s="274">
        <f>'Norm. uspesnost-T'!AJ94</f>
        <v>3.0692231413033455E-2</v>
      </c>
      <c r="AL66" s="273">
        <f>'Norm. uspesnost-T'!AK94</f>
        <v>0</v>
      </c>
      <c r="AM66" s="274">
        <f>'Norm. uspesnost-T'!AL94</f>
        <v>1.7319269757413994E-2</v>
      </c>
      <c r="AN66" s="273">
        <f>'Norm. uspesnost-T'!AM94</f>
        <v>0</v>
      </c>
      <c r="AO66" s="274">
        <f>'Norm. uspesnost-T'!AN94</f>
        <v>5.0301499514795976E-3</v>
      </c>
      <c r="AP66" s="273">
        <f>'Norm. uspesnost-T'!AO94</f>
        <v>0</v>
      </c>
      <c r="AQ66" s="274">
        <f>'Norm. uspesnost-T'!AP94</f>
        <v>6.1316979413438355E-3</v>
      </c>
      <c r="AR66" s="273">
        <f>'Norm. uspesnost-T'!AQ94</f>
        <v>1.6426764238025457E-2</v>
      </c>
      <c r="AS66" s="274">
        <f>'Norm. uspesnost-T'!AR94</f>
        <v>8.5900200016296481E-3</v>
      </c>
      <c r="AT66" s="273">
        <f>'Norm. uspesnost-T'!AS94</f>
        <v>8.5232881295503084E-3</v>
      </c>
      <c r="AU66" s="274">
        <f>'Norm. uspesnost-T'!AT94</f>
        <v>3.2025108329225924E-3</v>
      </c>
      <c r="AV66" s="273">
        <f>'Norm. uspesnost-T'!AU94</f>
        <v>0</v>
      </c>
      <c r="AW66" s="274">
        <f>'Norm. uspesnost-T'!AV94</f>
        <v>9.8492474678842194E-3</v>
      </c>
      <c r="AX66" s="273">
        <f>'Norm. uspesnost-T'!AW94</f>
        <v>1.1618322569303828E-2</v>
      </c>
      <c r="AY66" s="274">
        <f>'Norm. uspesnost-T'!AX94</f>
        <v>3.2487876731685607E-2</v>
      </c>
      <c r="AZ66" s="273">
        <f>'Norm. uspesnost-T'!AY94</f>
        <v>4.5287374090926371E-3</v>
      </c>
      <c r="BA66" s="274">
        <f>'Norm. uspesnost-T'!AZ94</f>
        <v>0</v>
      </c>
      <c r="BB66" s="273">
        <f>'Norm. uspesnost-T'!BA94</f>
        <v>0</v>
      </c>
    </row>
    <row r="67" spans="1:54" ht="14.25" customHeight="1" x14ac:dyDescent="0.25">
      <c r="A67" s="21">
        <v>62</v>
      </c>
      <c r="B67" s="279" t="s">
        <v>238</v>
      </c>
      <c r="C67" s="280" t="s">
        <v>237</v>
      </c>
      <c r="D67" s="277">
        <f>'Norm. uspesnost-T'!C81</f>
        <v>0</v>
      </c>
      <c r="E67" s="278">
        <f>'Norm. uspesnost-T'!D81</f>
        <v>2.077892729543486E-2</v>
      </c>
      <c r="F67" s="277">
        <f>'Norm. uspesnost-T'!E81</f>
        <v>0</v>
      </c>
      <c r="G67" s="278">
        <f>'Norm. uspesnost-T'!F81</f>
        <v>0</v>
      </c>
      <c r="H67" s="277">
        <f>'Norm. uspesnost-T'!G81</f>
        <v>0</v>
      </c>
      <c r="I67" s="278">
        <f>'Norm. uspesnost-T'!H81</f>
        <v>0</v>
      </c>
      <c r="J67" s="277">
        <f>'Norm. uspesnost-T'!I81</f>
        <v>0</v>
      </c>
      <c r="K67" s="278">
        <f>'Norm. uspesnost-T'!J81</f>
        <v>9.1478251686928341E-3</v>
      </c>
      <c r="L67" s="277">
        <f>'Norm. uspesnost-T'!K81</f>
        <v>0</v>
      </c>
      <c r="M67" s="278">
        <f>'Norm. uspesnost-T'!L81</f>
        <v>0</v>
      </c>
      <c r="N67" s="277">
        <f>'Norm. uspesnost-T'!M81</f>
        <v>0</v>
      </c>
      <c r="O67" s="278">
        <f>'Norm. uspesnost-T'!N81</f>
        <v>0</v>
      </c>
      <c r="P67" s="277">
        <f>'Norm. uspesnost-T'!O81</f>
        <v>0</v>
      </c>
      <c r="Q67" s="278">
        <f>'Norm. uspesnost-T'!P81</f>
        <v>0</v>
      </c>
      <c r="R67" s="277">
        <f>'Norm. uspesnost-T'!Q81</f>
        <v>0</v>
      </c>
      <c r="S67" s="278">
        <f>'Norm. uspesnost-T'!R81</f>
        <v>0</v>
      </c>
      <c r="T67" s="277">
        <f>'Norm. uspesnost-T'!S81</f>
        <v>9.1813869477975103E-3</v>
      </c>
      <c r="U67" s="278">
        <f>'Norm. uspesnost-T'!T81</f>
        <v>0</v>
      </c>
      <c r="V67" s="277">
        <f>'Norm. uspesnost-T'!U81</f>
        <v>7.7969779079597665E-3</v>
      </c>
      <c r="W67" s="278">
        <f>'Norm. uspesnost-T'!V81</f>
        <v>0</v>
      </c>
      <c r="X67" s="277">
        <f>'Norm. uspesnost-T'!W81</f>
        <v>0</v>
      </c>
      <c r="Y67" s="278">
        <f>'Norm. uspesnost-T'!X81</f>
        <v>5.8526241899011303E-3</v>
      </c>
      <c r="Z67" s="277">
        <f>'Norm. uspesnost-T'!Y81</f>
        <v>0</v>
      </c>
      <c r="AA67" s="278">
        <f>'Norm. uspesnost-T'!Z81</f>
        <v>9.3854179597440118E-3</v>
      </c>
      <c r="AB67" s="277">
        <f>'Norm. uspesnost-T'!AA81</f>
        <v>0</v>
      </c>
      <c r="AC67" s="278">
        <f>'Norm. uspesnost-T'!AB81</f>
        <v>7.9990174053514544E-3</v>
      </c>
      <c r="AD67" s="277">
        <f>'Norm. uspesnost-T'!AC81</f>
        <v>0</v>
      </c>
      <c r="AE67" s="278">
        <f>'Norm. uspesnost-T'!AD81</f>
        <v>0</v>
      </c>
      <c r="AF67" s="277">
        <f>'Norm. uspesnost-T'!AE81</f>
        <v>0</v>
      </c>
      <c r="AG67" s="278">
        <f>'Norm. uspesnost-T'!AF81</f>
        <v>0</v>
      </c>
      <c r="AH67" s="277">
        <f>'Norm. uspesnost-T'!AG81</f>
        <v>0</v>
      </c>
      <c r="AI67" s="278">
        <f>'Norm. uspesnost-T'!AH81</f>
        <v>4.3556087665372729E-2</v>
      </c>
      <c r="AJ67" s="277">
        <f>'Norm. uspesnost-T'!AI81</f>
        <v>0</v>
      </c>
      <c r="AK67" s="278">
        <f>'Norm. uspesnost-T'!AJ81</f>
        <v>0</v>
      </c>
      <c r="AL67" s="277">
        <f>'Norm. uspesnost-T'!AK81</f>
        <v>0</v>
      </c>
      <c r="AM67" s="278">
        <f>'Norm. uspesnost-T'!AL81</f>
        <v>0</v>
      </c>
      <c r="AN67" s="277">
        <f>'Norm. uspesnost-T'!AM81</f>
        <v>0</v>
      </c>
      <c r="AO67" s="278">
        <f>'Norm. uspesnost-T'!AN81</f>
        <v>0</v>
      </c>
      <c r="AP67" s="277">
        <f>'Norm. uspesnost-T'!AO81</f>
        <v>0</v>
      </c>
      <c r="AQ67" s="278">
        <f>'Norm. uspesnost-T'!AP81</f>
        <v>0</v>
      </c>
      <c r="AR67" s="277">
        <f>'Norm. uspesnost-T'!AQ81</f>
        <v>0</v>
      </c>
      <c r="AS67" s="278">
        <f>'Norm. uspesnost-T'!AR81</f>
        <v>0</v>
      </c>
      <c r="AT67" s="277">
        <f>'Norm. uspesnost-T'!AS81</f>
        <v>0</v>
      </c>
      <c r="AU67" s="278">
        <f>'Norm. uspesnost-T'!AT81</f>
        <v>1.0036324675662046E-2</v>
      </c>
      <c r="AV67" s="277">
        <f>'Norm. uspesnost-T'!AU81</f>
        <v>0</v>
      </c>
      <c r="AW67" s="278">
        <f>'Norm. uspesnost-T'!AV81</f>
        <v>0</v>
      </c>
      <c r="AX67" s="277">
        <f>'Norm. uspesnost-T'!AW81</f>
        <v>2.8702871942940249E-3</v>
      </c>
      <c r="AY67" s="278">
        <f>'Norm. uspesnost-T'!AX81</f>
        <v>0</v>
      </c>
      <c r="AZ67" s="277">
        <f>'Norm. uspesnost-T'!AY81</f>
        <v>0</v>
      </c>
      <c r="BA67" s="278">
        <f>'Norm. uspesnost-T'!AZ81</f>
        <v>0</v>
      </c>
      <c r="BB67" s="277">
        <f>'Norm. uspesnost-T'!BA81</f>
        <v>0</v>
      </c>
    </row>
    <row r="68" spans="1:54" ht="14.25" customHeight="1" x14ac:dyDescent="0.25">
      <c r="A68" s="21">
        <v>63</v>
      </c>
      <c r="B68" s="281" t="s">
        <v>97</v>
      </c>
      <c r="C68" s="282" t="s">
        <v>96</v>
      </c>
      <c r="D68" s="273">
        <f>'Norm. uspesnost-T'!C84+'Norm. uspesnost-T'!C85</f>
        <v>0</v>
      </c>
      <c r="E68" s="274">
        <f>'Norm. uspesnost-T'!D84+'Norm. uspesnost-T'!D85</f>
        <v>1.9988866658760693E-2</v>
      </c>
      <c r="F68" s="273">
        <f>'Norm. uspesnost-T'!E84+'Norm. uspesnost-T'!E85</f>
        <v>3.9255169339031407E-2</v>
      </c>
      <c r="G68" s="274">
        <f>'Norm. uspesnost-T'!F84+'Norm. uspesnost-T'!F85</f>
        <v>1.4243238128423472E-2</v>
      </c>
      <c r="H68" s="273">
        <f>'Norm. uspesnost-T'!G84+'Norm. uspesnost-T'!G85</f>
        <v>1.407332066391322E-2</v>
      </c>
      <c r="I68" s="274">
        <f>'Norm. uspesnost-T'!H84+'Norm. uspesnost-T'!H85</f>
        <v>1.1467393947372395E-2</v>
      </c>
      <c r="J68" s="273">
        <f>'Norm. uspesnost-T'!I84+'Norm. uspesnost-T'!I85</f>
        <v>1.7008600635219119E-2</v>
      </c>
      <c r="K68" s="274">
        <f>'Norm. uspesnost-T'!J84+'Norm. uspesnost-T'!J85</f>
        <v>2.8981414922138071E-2</v>
      </c>
      <c r="L68" s="273">
        <f>'Norm. uspesnost-T'!K84+'Norm. uspesnost-T'!K85</f>
        <v>8.330197221134138E-3</v>
      </c>
      <c r="M68" s="274">
        <f>'Norm. uspesnost-T'!L84+'Norm. uspesnost-T'!L85</f>
        <v>1.0116736254951762E-2</v>
      </c>
      <c r="N68" s="273">
        <f>'Norm. uspesnost-T'!M84+'Norm. uspesnost-T'!M85</f>
        <v>3.9632159410977605E-3</v>
      </c>
      <c r="O68" s="274">
        <f>'Norm. uspesnost-T'!N84+'Norm. uspesnost-T'!N85</f>
        <v>3.4406903467518279E-3</v>
      </c>
      <c r="P68" s="273">
        <f>'Norm. uspesnost-T'!O84+'Norm. uspesnost-T'!O85</f>
        <v>1.814836174928398E-2</v>
      </c>
      <c r="Q68" s="274">
        <f>'Norm. uspesnost-T'!P84+'Norm. uspesnost-T'!P85</f>
        <v>2.1447995180878934E-2</v>
      </c>
      <c r="R68" s="273">
        <f>'Norm. uspesnost-T'!Q84+'Norm. uspesnost-T'!Q85</f>
        <v>1.617426549748445E-2</v>
      </c>
      <c r="S68" s="274">
        <f>'Norm. uspesnost-T'!R84+'Norm. uspesnost-T'!R85</f>
        <v>1.1710778678083088E-2</v>
      </c>
      <c r="T68" s="273">
        <f>'Norm. uspesnost-T'!S84+'Norm. uspesnost-T'!S85</f>
        <v>4.2827802817030063E-3</v>
      </c>
      <c r="U68" s="274">
        <f>'Norm. uspesnost-T'!T84+'Norm. uspesnost-T'!T85</f>
        <v>0</v>
      </c>
      <c r="V68" s="273">
        <f>'Norm. uspesnost-T'!U84+'Norm. uspesnost-T'!U85</f>
        <v>4.5833988126571384E-2</v>
      </c>
      <c r="W68" s="274">
        <f>'Norm. uspesnost-T'!V84+'Norm. uspesnost-T'!V85</f>
        <v>0</v>
      </c>
      <c r="X68" s="273">
        <f>'Norm. uspesnost-T'!W84+'Norm. uspesnost-T'!W85</f>
        <v>1.1333494779288496E-2</v>
      </c>
      <c r="Y68" s="274">
        <f>'Norm. uspesnost-T'!X84+'Norm. uspesnost-T'!X85</f>
        <v>1.2726193558967721E-2</v>
      </c>
      <c r="Z68" s="273">
        <f>'Norm. uspesnost-T'!Y84+'Norm. uspesnost-T'!Y85</f>
        <v>7.0724108278322706E-2</v>
      </c>
      <c r="AA68" s="274">
        <f>'Norm. uspesnost-T'!Z84+'Norm. uspesnost-T'!Z85</f>
        <v>2.0027028568874138E-2</v>
      </c>
      <c r="AB68" s="273">
        <f>'Norm. uspesnost-T'!AA84+'Norm. uspesnost-T'!AA85</f>
        <v>5.6010452149726254E-2</v>
      </c>
      <c r="AC68" s="274">
        <f>'Norm. uspesnost-T'!AB84+'Norm. uspesnost-T'!AB85</f>
        <v>8.6367038462553773E-3</v>
      </c>
      <c r="AD68" s="273">
        <f>'Norm. uspesnost-T'!AC84+'Norm. uspesnost-T'!AC85</f>
        <v>0</v>
      </c>
      <c r="AE68" s="274">
        <f>'Norm. uspesnost-T'!AD84+'Norm. uspesnost-T'!AD85</f>
        <v>1.3460656312366129E-2</v>
      </c>
      <c r="AF68" s="273">
        <f>'Norm. uspesnost-T'!AE84+'Norm. uspesnost-T'!AE85</f>
        <v>1.2596698957504354E-2</v>
      </c>
      <c r="AG68" s="274">
        <f>'Norm. uspesnost-T'!AF84+'Norm. uspesnost-T'!AF85</f>
        <v>2.0974524245479333E-2</v>
      </c>
      <c r="AH68" s="273">
        <f>'Norm. uspesnost-T'!AG84+'Norm. uspesnost-T'!AG85</f>
        <v>1.6035663540268474E-2</v>
      </c>
      <c r="AI68" s="274">
        <f>'Norm. uspesnost-T'!AH84+'Norm. uspesnost-T'!AH85</f>
        <v>1.3533756590110123E-2</v>
      </c>
      <c r="AJ68" s="273">
        <f>'Norm. uspesnost-T'!AI84+'Norm. uspesnost-T'!AI85</f>
        <v>9.3180594891078099E-3</v>
      </c>
      <c r="AK68" s="274">
        <f>'Norm. uspesnost-T'!AJ84+'Norm. uspesnost-T'!AJ85</f>
        <v>1.3745148156881836E-2</v>
      </c>
      <c r="AL68" s="273">
        <f>'Norm. uspesnost-T'!AK84+'Norm. uspesnost-T'!AK85</f>
        <v>7.8994303987453343E-2</v>
      </c>
      <c r="AM68" s="274">
        <f>'Norm. uspesnost-T'!AL84+'Norm. uspesnost-T'!AL85</f>
        <v>1.5267255081995983E-2</v>
      </c>
      <c r="AN68" s="273">
        <f>'Norm. uspesnost-T'!AM84+'Norm. uspesnost-T'!AM85</f>
        <v>1.89292976792425E-2</v>
      </c>
      <c r="AO68" s="274">
        <f>'Norm. uspesnost-T'!AN84+'Norm. uspesnost-T'!AN85</f>
        <v>2.8435051142073711E-3</v>
      </c>
      <c r="AP68" s="273">
        <f>'Norm. uspesnost-T'!AO84+'Norm. uspesnost-T'!AO85</f>
        <v>1.7720453764195461E-2</v>
      </c>
      <c r="AQ68" s="274">
        <f>'Norm. uspesnost-T'!AP84+'Norm. uspesnost-T'!AP85</f>
        <v>1.2208601813059033E-2</v>
      </c>
      <c r="AR68" s="273">
        <f>'Norm. uspesnost-T'!AQ84+'Norm. uspesnost-T'!AQ85</f>
        <v>0</v>
      </c>
      <c r="AS68" s="274">
        <f>'Norm. uspesnost-T'!AR84+'Norm. uspesnost-T'!AR85</f>
        <v>6.9529891238911028E-3</v>
      </c>
      <c r="AT68" s="273">
        <f>'Norm. uspesnost-T'!AS84+'Norm. uspesnost-T'!AS85</f>
        <v>3.246220369530485E-2</v>
      </c>
      <c r="AU68" s="274">
        <f>'Norm. uspesnost-T'!AT84+'Norm. uspesnost-T'!AT85</f>
        <v>1.4521212648003622E-2</v>
      </c>
      <c r="AV68" s="273">
        <f>'Norm. uspesnost-T'!AU84+'Norm. uspesnost-T'!AU85</f>
        <v>2.322231010539633E-2</v>
      </c>
      <c r="AW68" s="274">
        <f>'Norm. uspesnost-T'!AV84+'Norm. uspesnost-T'!AV85</f>
        <v>1.7270889933854928E-2</v>
      </c>
      <c r="AX68" s="273">
        <f>'Norm. uspesnost-T'!AW84+'Norm. uspesnost-T'!AW85</f>
        <v>8.9008143012557842E-3</v>
      </c>
      <c r="AY68" s="274">
        <f>'Norm. uspesnost-T'!AX84+'Norm. uspesnost-T'!AX85</f>
        <v>1.0790997592764268E-2</v>
      </c>
      <c r="AZ68" s="273">
        <f>'Norm. uspesnost-T'!AY84+'Norm. uspesnost-T'!AY85</f>
        <v>1.7160688963549983E-2</v>
      </c>
      <c r="BA68" s="274">
        <f>'Norm. uspesnost-T'!AZ84+'Norm. uspesnost-T'!AZ85</f>
        <v>1.0087882226502053E-2</v>
      </c>
      <c r="BB68" s="273">
        <f>'Norm. uspesnost-T'!BA84+'Norm. uspesnost-T'!BA85</f>
        <v>1.4986691038446045E-2</v>
      </c>
    </row>
    <row r="69" spans="1:54" ht="14.25" customHeight="1" x14ac:dyDescent="0.25">
      <c r="A69" s="21">
        <v>64</v>
      </c>
      <c r="B69" s="279" t="s">
        <v>216</v>
      </c>
      <c r="C69" s="280" t="s">
        <v>215</v>
      </c>
      <c r="D69" s="277">
        <f>'Norm. uspesnost-T'!C24</f>
        <v>0</v>
      </c>
      <c r="E69" s="278">
        <f>'Norm. uspesnost-T'!D24</f>
        <v>0</v>
      </c>
      <c r="F69" s="277">
        <f>'Norm. uspesnost-T'!E24</f>
        <v>0</v>
      </c>
      <c r="G69" s="278">
        <f>'Norm. uspesnost-T'!F24</f>
        <v>0</v>
      </c>
      <c r="H69" s="277">
        <f>'Norm. uspesnost-T'!G24</f>
        <v>0</v>
      </c>
      <c r="I69" s="278">
        <f>'Norm. uspesnost-T'!H24</f>
        <v>0</v>
      </c>
      <c r="J69" s="277">
        <f>'Norm. uspesnost-T'!I24</f>
        <v>3.5313184233998499E-2</v>
      </c>
      <c r="K69" s="278">
        <f>'Norm. uspesnost-T'!J24</f>
        <v>0</v>
      </c>
      <c r="L69" s="277">
        <f>'Norm. uspesnost-T'!K24</f>
        <v>0</v>
      </c>
      <c r="M69" s="278">
        <f>'Norm. uspesnost-T'!L24</f>
        <v>0</v>
      </c>
      <c r="N69" s="277">
        <f>'Norm. uspesnost-T'!M24</f>
        <v>1.4862487684612897E-2</v>
      </c>
      <c r="O69" s="278">
        <f>'Norm. uspesnost-T'!N24</f>
        <v>0</v>
      </c>
      <c r="P69" s="277">
        <f>'Norm. uspesnost-T'!O24</f>
        <v>0</v>
      </c>
      <c r="Q69" s="278">
        <f>'Norm. uspesnost-T'!P24</f>
        <v>0</v>
      </c>
      <c r="R69" s="277">
        <f>'Norm. uspesnost-T'!Q24</f>
        <v>0</v>
      </c>
      <c r="S69" s="278">
        <f>'Norm. uspesnost-T'!R24</f>
        <v>2.2102227819935063E-2</v>
      </c>
      <c r="T69" s="277">
        <f>'Norm. uspesnost-T'!S24</f>
        <v>0</v>
      </c>
      <c r="U69" s="278">
        <f>'Norm. uspesnost-T'!T24</f>
        <v>0</v>
      </c>
      <c r="V69" s="277">
        <f>'Norm. uspesnost-T'!U24</f>
        <v>0</v>
      </c>
      <c r="W69" s="278">
        <f>'Norm. uspesnost-T'!V24</f>
        <v>0</v>
      </c>
      <c r="X69" s="277">
        <f>'Norm. uspesnost-T'!W24</f>
        <v>0</v>
      </c>
      <c r="Y69" s="278">
        <f>'Norm. uspesnost-T'!X24</f>
        <v>4.7807645555779212E-3</v>
      </c>
      <c r="Z69" s="277">
        <f>'Norm. uspesnost-T'!Y24</f>
        <v>0</v>
      </c>
      <c r="AA69" s="278">
        <f>'Norm. uspesnost-T'!Z24</f>
        <v>0</v>
      </c>
      <c r="AB69" s="277">
        <f>'Norm. uspesnost-T'!AA24</f>
        <v>0</v>
      </c>
      <c r="AC69" s="278">
        <f>'Norm. uspesnost-T'!AB24</f>
        <v>0</v>
      </c>
      <c r="AD69" s="277">
        <f>'Norm. uspesnost-T'!AC24</f>
        <v>0</v>
      </c>
      <c r="AE69" s="278">
        <f>'Norm. uspesnost-T'!AD24</f>
        <v>0</v>
      </c>
      <c r="AF69" s="277">
        <f>'Norm. uspesnost-T'!AE24</f>
        <v>0</v>
      </c>
      <c r="AG69" s="278">
        <f>'Norm. uspesnost-T'!AF24</f>
        <v>0</v>
      </c>
      <c r="AH69" s="277">
        <f>'Norm. uspesnost-T'!AG24</f>
        <v>5.3512811088722604E-3</v>
      </c>
      <c r="AI69" s="278">
        <f>'Norm. uspesnost-T'!AH24</f>
        <v>0</v>
      </c>
      <c r="AJ69" s="277">
        <f>'Norm. uspesnost-T'!AI24</f>
        <v>1.6026749124210364E-2</v>
      </c>
      <c r="AK69" s="278">
        <f>'Norm. uspesnost-T'!AJ24</f>
        <v>5.0383001124577349E-3</v>
      </c>
      <c r="AL69" s="277">
        <f>'Norm. uspesnost-T'!AK24</f>
        <v>0</v>
      </c>
      <c r="AM69" s="278">
        <f>'Norm. uspesnost-T'!AL24</f>
        <v>2.3047921088325159E-2</v>
      </c>
      <c r="AN69" s="277">
        <f>'Norm. uspesnost-T'!AM24</f>
        <v>0</v>
      </c>
      <c r="AO69" s="278">
        <f>'Norm. uspesnost-T'!AN24</f>
        <v>1.3372228442002081E-2</v>
      </c>
      <c r="AP69" s="277">
        <f>'Norm. uspesnost-T'!AO24</f>
        <v>0</v>
      </c>
      <c r="AQ69" s="278">
        <f>'Norm. uspesnost-T'!AP24</f>
        <v>0</v>
      </c>
      <c r="AR69" s="277">
        <f>'Norm. uspesnost-T'!AQ24</f>
        <v>3.2081097658021598E-2</v>
      </c>
      <c r="AS69" s="278">
        <f>'Norm. uspesnost-T'!AR24</f>
        <v>1.6940309447760326E-2</v>
      </c>
      <c r="AT69" s="277">
        <f>'Norm. uspesnost-T'!AS24</f>
        <v>0</v>
      </c>
      <c r="AU69" s="278">
        <f>'Norm. uspesnost-T'!AT24</f>
        <v>2.8696788363112356E-3</v>
      </c>
      <c r="AV69" s="277">
        <f>'Norm. uspesnost-T'!AU24</f>
        <v>0</v>
      </c>
      <c r="AW69" s="278">
        <f>'Norm. uspesnost-T'!AV24</f>
        <v>8.2400777041785264E-3</v>
      </c>
      <c r="AX69" s="277">
        <f>'Norm. uspesnost-T'!AW24</f>
        <v>4.0656024007236832E-3</v>
      </c>
      <c r="AY69" s="278">
        <f>'Norm. uspesnost-T'!AX24</f>
        <v>1.4353617712583457E-2</v>
      </c>
      <c r="AZ69" s="277">
        <f>'Norm. uspesnost-T'!AY24</f>
        <v>0</v>
      </c>
      <c r="BA69" s="278">
        <f>'Norm. uspesnost-T'!AZ24</f>
        <v>0</v>
      </c>
      <c r="BB69" s="277">
        <f>'Norm. uspesnost-T'!BA24</f>
        <v>0</v>
      </c>
    </row>
    <row r="70" spans="1:54" ht="14.25" customHeight="1" x14ac:dyDescent="0.25">
      <c r="A70" s="21">
        <v>65</v>
      </c>
      <c r="B70" s="281" t="s">
        <v>117</v>
      </c>
      <c r="C70" s="282" t="s">
        <v>116</v>
      </c>
      <c r="D70" s="273">
        <f>'Norm. uspesnost-T'!C91</f>
        <v>0</v>
      </c>
      <c r="E70" s="274">
        <f>'Norm. uspesnost-T'!D91</f>
        <v>2.7211003647499435E-3</v>
      </c>
      <c r="F70" s="273">
        <f>'Norm. uspesnost-T'!E91</f>
        <v>8.3047358277816979E-3</v>
      </c>
      <c r="G70" s="274">
        <f>'Norm. uspesnost-T'!F91</f>
        <v>1.0446580041989147E-2</v>
      </c>
      <c r="H70" s="273">
        <f>'Norm. uspesnost-T'!G91</f>
        <v>2.972886209900051E-3</v>
      </c>
      <c r="I70" s="274">
        <f>'Norm. uspesnost-T'!H91</f>
        <v>1.206723396395263E-2</v>
      </c>
      <c r="J70" s="273">
        <f>'Norm. uspesnost-T'!I91</f>
        <v>1.1368384646465791E-2</v>
      </c>
      <c r="K70" s="274">
        <f>'Norm. uspesnost-T'!J91</f>
        <v>0</v>
      </c>
      <c r="L70" s="273">
        <f>'Norm. uspesnost-T'!K91</f>
        <v>1.008083763661748E-2</v>
      </c>
      <c r="M70" s="274">
        <f>'Norm. uspesnost-T'!L91</f>
        <v>9.9873440711083783E-3</v>
      </c>
      <c r="N70" s="273">
        <f>'Norm. uspesnost-T'!M91</f>
        <v>1.6202102266889579E-2</v>
      </c>
      <c r="O70" s="274">
        <f>'Norm. uspesnost-T'!N91</f>
        <v>1.0849690546209941E-2</v>
      </c>
      <c r="P70" s="273">
        <f>'Norm. uspesnost-T'!O91</f>
        <v>7.7360423360138221E-3</v>
      </c>
      <c r="Q70" s="274">
        <f>'Norm. uspesnost-T'!P91</f>
        <v>4.5487460182453802E-3</v>
      </c>
      <c r="R70" s="273">
        <f>'Norm. uspesnost-T'!Q91</f>
        <v>1.8809523483686662E-2</v>
      </c>
      <c r="S70" s="274">
        <f>'Norm. uspesnost-T'!R91</f>
        <v>9.9146789259569046E-3</v>
      </c>
      <c r="T70" s="273">
        <f>'Norm. uspesnost-T'!S91</f>
        <v>1.7511310038439819E-3</v>
      </c>
      <c r="U70" s="274">
        <f>'Norm. uspesnost-T'!T91</f>
        <v>0</v>
      </c>
      <c r="V70" s="273">
        <f>'Norm. uspesnost-T'!U91</f>
        <v>8.4191794668761009E-3</v>
      </c>
      <c r="W70" s="274">
        <f>'Norm. uspesnost-T'!V91</f>
        <v>0</v>
      </c>
      <c r="X70" s="273">
        <f>'Norm. uspesnost-T'!W91</f>
        <v>1.4942908414905212E-2</v>
      </c>
      <c r="Y70" s="274">
        <f>'Norm. uspesnost-T'!X91</f>
        <v>1.5574475725125228E-2</v>
      </c>
      <c r="Z70" s="273">
        <f>'Norm. uspesnost-T'!Y91</f>
        <v>0</v>
      </c>
      <c r="AA70" s="274">
        <f>'Norm. uspesnost-T'!Z91</f>
        <v>2.2066640587989624E-2</v>
      </c>
      <c r="AB70" s="273">
        <f>'Norm. uspesnost-T'!AA91</f>
        <v>0</v>
      </c>
      <c r="AC70" s="274">
        <f>'Norm. uspesnost-T'!AB91</f>
        <v>1.5420405913880549E-2</v>
      </c>
      <c r="AD70" s="273">
        <f>'Norm. uspesnost-T'!AC91</f>
        <v>0</v>
      </c>
      <c r="AE70" s="274">
        <f>'Norm. uspesnost-T'!AD91</f>
        <v>7.3361242344221079E-3</v>
      </c>
      <c r="AF70" s="273">
        <f>'Norm. uspesnost-T'!AE91</f>
        <v>1.6053068215619803E-2</v>
      </c>
      <c r="AG70" s="274">
        <f>'Norm. uspesnost-T'!AF91</f>
        <v>9.2113367463397058E-3</v>
      </c>
      <c r="AH70" s="273">
        <f>'Norm. uspesnost-T'!AG91</f>
        <v>1.5125001494750054E-2</v>
      </c>
      <c r="AI70" s="274">
        <f>'Norm. uspesnost-T'!AH91</f>
        <v>4.4505335539776559E-3</v>
      </c>
      <c r="AJ70" s="273">
        <f>'Norm. uspesnost-T'!AI91</f>
        <v>7.1345360702332414E-3</v>
      </c>
      <c r="AK70" s="274">
        <f>'Norm. uspesnost-T'!AJ91</f>
        <v>1.4182327206444158E-2</v>
      </c>
      <c r="AL70" s="273">
        <f>'Norm. uspesnost-T'!AK91</f>
        <v>6.057563348868973E-3</v>
      </c>
      <c r="AM70" s="274">
        <f>'Norm. uspesnost-T'!AL91</f>
        <v>9.3793469394215408E-3</v>
      </c>
      <c r="AN70" s="273">
        <f>'Norm. uspesnost-T'!AM91</f>
        <v>0</v>
      </c>
      <c r="AO70" s="274">
        <f>'Norm. uspesnost-T'!AN91</f>
        <v>1.0788068390528018E-2</v>
      </c>
      <c r="AP70" s="273">
        <f>'Norm. uspesnost-T'!AO91</f>
        <v>1.2771463580400254E-2</v>
      </c>
      <c r="AQ70" s="274">
        <f>'Norm. uspesnost-T'!AP91</f>
        <v>2.3686038407591273E-2</v>
      </c>
      <c r="AR70" s="273">
        <f>'Norm. uspesnost-T'!AQ91</f>
        <v>9.9245585337163333E-3</v>
      </c>
      <c r="AS70" s="274">
        <f>'Norm. uspesnost-T'!AR91</f>
        <v>5.4988648537260022E-3</v>
      </c>
      <c r="AT70" s="273">
        <f>'Norm. uspesnost-T'!AS91</f>
        <v>5.7231834045048061E-3</v>
      </c>
      <c r="AU70" s="274">
        <f>'Norm. uspesnost-T'!AT91</f>
        <v>8.432483869314656E-3</v>
      </c>
      <c r="AV70" s="273">
        <f>'Norm. uspesnost-T'!AU91</f>
        <v>1.0403319472560492E-2</v>
      </c>
      <c r="AW70" s="274">
        <f>'Norm. uspesnost-T'!AV91</f>
        <v>4.3114744843521392E-3</v>
      </c>
      <c r="AX70" s="273">
        <f>'Norm. uspesnost-T'!AW91</f>
        <v>8.0932708133016357E-3</v>
      </c>
      <c r="AY70" s="274">
        <f>'Norm. uspesnost-T'!AX91</f>
        <v>7.5723265817286001E-3</v>
      </c>
      <c r="AZ70" s="273">
        <f>'Norm. uspesnost-T'!AY91</f>
        <v>1.1201273628205607E-2</v>
      </c>
      <c r="BA70" s="274">
        <f>'Norm. uspesnost-T'!AZ91</f>
        <v>1.0176595875897816E-2</v>
      </c>
      <c r="BB70" s="273">
        <f>'Norm. uspesnost-T'!BA91</f>
        <v>8.6977928479520794E-3</v>
      </c>
    </row>
    <row r="71" spans="1:54" ht="14.25" customHeight="1" x14ac:dyDescent="0.25">
      <c r="A71" s="21">
        <v>66</v>
      </c>
      <c r="B71" s="279" t="s">
        <v>142</v>
      </c>
      <c r="C71" s="280" t="s">
        <v>141</v>
      </c>
      <c r="D71" s="277">
        <f>'Norm. uspesnost-T'!C50</f>
        <v>5.1960989322016475E-2</v>
      </c>
      <c r="E71" s="278">
        <f>'Norm. uspesnost-T'!D50</f>
        <v>1.5281638229469782E-2</v>
      </c>
      <c r="F71" s="277">
        <f>'Norm. uspesnost-T'!E50</f>
        <v>7.309410576838332E-3</v>
      </c>
      <c r="G71" s="278">
        <f>'Norm. uspesnost-T'!F50</f>
        <v>1.0286370180736672E-2</v>
      </c>
      <c r="H71" s="277">
        <f>'Norm. uspesnost-T'!G50</f>
        <v>1.0988170678405193E-2</v>
      </c>
      <c r="I71" s="278">
        <f>'Norm. uspesnost-T'!H50</f>
        <v>1.7238473222036858E-2</v>
      </c>
      <c r="J71" s="277">
        <f>'Norm. uspesnost-T'!I50</f>
        <v>1.2457765164776646E-2</v>
      </c>
      <c r="K71" s="278">
        <f>'Norm. uspesnost-T'!J50</f>
        <v>1.3996893958849049E-2</v>
      </c>
      <c r="L71" s="277">
        <f>'Norm. uspesnost-T'!K50</f>
        <v>1.8114538386132487E-2</v>
      </c>
      <c r="M71" s="278">
        <f>'Norm. uspesnost-T'!L50</f>
        <v>1.5112117597884915E-2</v>
      </c>
      <c r="N71" s="277">
        <f>'Norm. uspesnost-T'!M50</f>
        <v>1.4232258020337918E-2</v>
      </c>
      <c r="O71" s="278">
        <f>'Norm. uspesnost-T'!N50</f>
        <v>9.7574569594984176E-3</v>
      </c>
      <c r="P71" s="277">
        <f>'Norm. uspesnost-T'!O50</f>
        <v>8.3552381507004236E-3</v>
      </c>
      <c r="Q71" s="278">
        <f>'Norm. uspesnost-T'!P50</f>
        <v>1.9906326563342049E-2</v>
      </c>
      <c r="R71" s="277">
        <f>'Norm. uspesnost-T'!Q50</f>
        <v>1.1771041104211793E-2</v>
      </c>
      <c r="S71" s="278">
        <f>'Norm. uspesnost-T'!R50</f>
        <v>1.9180278523788653E-2</v>
      </c>
      <c r="T71" s="277">
        <f>'Norm. uspesnost-T'!S50</f>
        <v>2.8665131954801564E-2</v>
      </c>
      <c r="U71" s="278">
        <f>'Norm. uspesnost-T'!T50</f>
        <v>1.8249226703520919E-2</v>
      </c>
      <c r="V71" s="277">
        <f>'Norm. uspesnost-T'!U50</f>
        <v>1.076687208714943E-2</v>
      </c>
      <c r="W71" s="278">
        <f>'Norm. uspesnost-T'!V50</f>
        <v>3.2403792938948461E-2</v>
      </c>
      <c r="X71" s="277">
        <f>'Norm. uspesnost-T'!W50</f>
        <v>2.4472774695655768E-2</v>
      </c>
      <c r="Y71" s="278">
        <f>'Norm. uspesnost-T'!X50</f>
        <v>3.9051551204600989E-3</v>
      </c>
      <c r="Z71" s="277">
        <f>'Norm. uspesnost-T'!Y50</f>
        <v>9.8392363743968359E-3</v>
      </c>
      <c r="AA71" s="278">
        <f>'Norm. uspesnost-T'!Z50</f>
        <v>8.4742843515923753E-3</v>
      </c>
      <c r="AB71" s="277">
        <f>'Norm. uspesnost-T'!AA50</f>
        <v>1.3212259698648124E-2</v>
      </c>
      <c r="AC71" s="278">
        <f>'Norm. uspesnost-T'!AB50</f>
        <v>5.5009618424784199E-3</v>
      </c>
      <c r="AD71" s="277">
        <f>'Norm. uspesnost-T'!AC50</f>
        <v>3.7192300159810947E-2</v>
      </c>
      <c r="AE71" s="278">
        <f>'Norm. uspesnost-T'!AD50</f>
        <v>1.4579793903380029E-2</v>
      </c>
      <c r="AF71" s="277">
        <f>'Norm. uspesnost-T'!AE50</f>
        <v>1.6153511983085834E-2</v>
      </c>
      <c r="AG71" s="278">
        <f>'Norm. uspesnost-T'!AF50</f>
        <v>1.6559888365051446E-2</v>
      </c>
      <c r="AH71" s="277">
        <f>'Norm. uspesnost-T'!AG50</f>
        <v>1.8326686604074414E-2</v>
      </c>
      <c r="AI71" s="278">
        <f>'Norm. uspesnost-T'!AH50</f>
        <v>1.0305438084750731E-2</v>
      </c>
      <c r="AJ71" s="277">
        <f>'Norm. uspesnost-T'!AI50</f>
        <v>8.0789539323665796E-3</v>
      </c>
      <c r="AK71" s="278">
        <f>'Norm. uspesnost-T'!AJ50</f>
        <v>1.41079077149981E-2</v>
      </c>
      <c r="AL71" s="277">
        <f>'Norm. uspesnost-T'!AK50</f>
        <v>8.1330297412128428E-3</v>
      </c>
      <c r="AM71" s="278">
        <f>'Norm. uspesnost-T'!AL50</f>
        <v>1.2586065137624261E-2</v>
      </c>
      <c r="AN71" s="277">
        <f>'Norm. uspesnost-T'!AM50</f>
        <v>1.1319026428485967E-2</v>
      </c>
      <c r="AO71" s="278">
        <f>'Norm. uspesnost-T'!AN50</f>
        <v>1.0098481935102139E-2</v>
      </c>
      <c r="AP71" s="277">
        <f>'Norm. uspesnost-T'!AO50</f>
        <v>1.9078955273922834E-2</v>
      </c>
      <c r="AQ71" s="278">
        <f>'Norm. uspesnost-T'!AP50</f>
        <v>2.3341117929112691E-2</v>
      </c>
      <c r="AR71" s="277">
        <f>'Norm. uspesnost-T'!AQ50</f>
        <v>1.2169188124733254E-2</v>
      </c>
      <c r="AS71" s="278">
        <f>'Norm. uspesnost-T'!AR50</f>
        <v>1.4562213223418228E-2</v>
      </c>
      <c r="AT71" s="277">
        <f>'Norm. uspesnost-T'!AS50</f>
        <v>8.2025457961080826E-3</v>
      </c>
      <c r="AU71" s="278">
        <f>'Norm. uspesnost-T'!AT50</f>
        <v>1.2701711284323536E-2</v>
      </c>
      <c r="AV71" s="277">
        <f>'Norm. uspesnost-T'!AU50</f>
        <v>2.2187945882737193E-2</v>
      </c>
      <c r="AW71" s="278">
        <f>'Norm. uspesnost-T'!AV50</f>
        <v>1.1572024220616208E-2</v>
      </c>
      <c r="AX71" s="277">
        <f>'Norm. uspesnost-T'!AW50</f>
        <v>9.153447542682264E-3</v>
      </c>
      <c r="AY71" s="278">
        <f>'Norm. uspesnost-T'!AX50</f>
        <v>1.0459970313003339E-2</v>
      </c>
      <c r="AZ71" s="277">
        <f>'Norm. uspesnost-T'!AY50</f>
        <v>8.121484606865511E-3</v>
      </c>
      <c r="BA71" s="278">
        <f>'Norm. uspesnost-T'!AZ50</f>
        <v>1.7167228778077283E-2</v>
      </c>
      <c r="BB71" s="277">
        <f>'Norm. uspesnost-T'!BA50</f>
        <v>2.3345787175529334E-2</v>
      </c>
    </row>
    <row r="72" spans="1:54" ht="14.25" customHeight="1" x14ac:dyDescent="0.25">
      <c r="A72" s="21">
        <v>67</v>
      </c>
      <c r="B72" s="281" t="s">
        <v>200</v>
      </c>
      <c r="C72" s="282" t="s">
        <v>199</v>
      </c>
      <c r="D72" s="273">
        <f>'Norm. uspesnost-T'!C87</f>
        <v>0</v>
      </c>
      <c r="E72" s="274">
        <f>'Norm. uspesnost-T'!D87</f>
        <v>7.2185166636874395E-3</v>
      </c>
      <c r="F72" s="273">
        <f>'Norm. uspesnost-T'!E87</f>
        <v>6.574612091700534E-3</v>
      </c>
      <c r="G72" s="274">
        <f>'Norm. uspesnost-T'!F87</f>
        <v>4.7867422495137526E-3</v>
      </c>
      <c r="H72" s="273">
        <f>'Norm. uspesnost-T'!G87</f>
        <v>4.1904333849838958E-3</v>
      </c>
      <c r="I72" s="274">
        <f>'Norm. uspesnost-T'!H87</f>
        <v>2.3291905407189725E-2</v>
      </c>
      <c r="J72" s="273">
        <f>'Norm. uspesnost-T'!I87</f>
        <v>3.3211414766419907E-3</v>
      </c>
      <c r="K72" s="274">
        <f>'Norm. uspesnost-T'!J87</f>
        <v>6.1299419355142866E-3</v>
      </c>
      <c r="L72" s="273">
        <f>'Norm. uspesnost-T'!K87</f>
        <v>5.5968767985783725E-3</v>
      </c>
      <c r="M72" s="274">
        <f>'Norm. uspesnost-T'!L87</f>
        <v>0</v>
      </c>
      <c r="N72" s="273">
        <f>'Norm. uspesnost-T'!M87</f>
        <v>0</v>
      </c>
      <c r="O72" s="274">
        <f>'Norm. uspesnost-T'!N87</f>
        <v>0</v>
      </c>
      <c r="P72" s="273">
        <f>'Norm. uspesnost-T'!O87</f>
        <v>8.0000448691808848E-3</v>
      </c>
      <c r="Q72" s="274">
        <f>'Norm. uspesnost-T'!P87</f>
        <v>1.6412927968336578E-2</v>
      </c>
      <c r="R72" s="273">
        <f>'Norm. uspesnost-T'!Q87</f>
        <v>7.4845991188683932E-3</v>
      </c>
      <c r="S72" s="274">
        <f>'Norm. uspesnost-T'!R87</f>
        <v>1.3655744664101351E-2</v>
      </c>
      <c r="T72" s="273">
        <f>'Norm. uspesnost-T'!S87</f>
        <v>0</v>
      </c>
      <c r="U72" s="274">
        <f>'Norm. uspesnost-T'!T87</f>
        <v>9.4118713832407157E-3</v>
      </c>
      <c r="V72" s="273">
        <f>'Norm. uspesnost-T'!U87</f>
        <v>1.1664020370751446E-2</v>
      </c>
      <c r="W72" s="274">
        <f>'Norm. uspesnost-T'!V87</f>
        <v>0</v>
      </c>
      <c r="X72" s="273">
        <f>'Norm. uspesnost-T'!W87</f>
        <v>9.2384063631871551E-3</v>
      </c>
      <c r="Y72" s="274">
        <f>'Norm. uspesnost-T'!X87</f>
        <v>7.48218004446073E-3</v>
      </c>
      <c r="Z72" s="273">
        <f>'Norm. uspesnost-T'!Y87</f>
        <v>0</v>
      </c>
      <c r="AA72" s="274">
        <f>'Norm. uspesnost-T'!Z87</f>
        <v>6.248772786157721E-3</v>
      </c>
      <c r="AB72" s="273">
        <f>'Norm. uspesnost-T'!AA87</f>
        <v>0</v>
      </c>
      <c r="AC72" s="274">
        <f>'Norm. uspesnost-T'!AB87</f>
        <v>1.1868696477422367E-2</v>
      </c>
      <c r="AD72" s="273">
        <f>'Norm. uspesnost-T'!AC87</f>
        <v>0</v>
      </c>
      <c r="AE72" s="274">
        <f>'Norm. uspesnost-T'!AD87</f>
        <v>2.0058679842897477E-2</v>
      </c>
      <c r="AF72" s="273">
        <f>'Norm. uspesnost-T'!AE87</f>
        <v>5.388944824735304E-3</v>
      </c>
      <c r="AG72" s="274">
        <f>'Norm. uspesnost-T'!AF87</f>
        <v>0</v>
      </c>
      <c r="AH72" s="273">
        <f>'Norm. uspesnost-T'!AG87</f>
        <v>2.9617237221143374E-3</v>
      </c>
      <c r="AI72" s="274">
        <f>'Norm. uspesnost-T'!AH87</f>
        <v>1.3291738002225682E-2</v>
      </c>
      <c r="AJ72" s="273">
        <f>'Norm. uspesnost-T'!AI87</f>
        <v>5.5108751790651309E-3</v>
      </c>
      <c r="AK72" s="274">
        <f>'Norm. uspesnost-T'!AJ87</f>
        <v>0</v>
      </c>
      <c r="AL72" s="273">
        <f>'Norm. uspesnost-T'!AK87</f>
        <v>0</v>
      </c>
      <c r="AM72" s="274">
        <f>'Norm. uspesnost-T'!AL87</f>
        <v>1.2573170539115952E-3</v>
      </c>
      <c r="AN72" s="273">
        <f>'Norm. uspesnost-T'!AM87</f>
        <v>0</v>
      </c>
      <c r="AO72" s="274">
        <f>'Norm. uspesnost-T'!AN87</f>
        <v>0</v>
      </c>
      <c r="AP72" s="273">
        <f>'Norm. uspesnost-T'!AO87</f>
        <v>2.1298619024080308E-2</v>
      </c>
      <c r="AQ72" s="274">
        <f>'Norm. uspesnost-T'!AP87</f>
        <v>2.2306943874969922E-2</v>
      </c>
      <c r="AR72" s="273">
        <f>'Norm. uspesnost-T'!AQ87</f>
        <v>0</v>
      </c>
      <c r="AS72" s="274">
        <f>'Norm. uspesnost-T'!AR87</f>
        <v>0</v>
      </c>
      <c r="AT72" s="273">
        <f>'Norm. uspesnost-T'!AS87</f>
        <v>4.7538289316734735E-3</v>
      </c>
      <c r="AU72" s="274">
        <f>'Norm. uspesnost-T'!AT87</f>
        <v>4.803806514030117E-3</v>
      </c>
      <c r="AV72" s="273">
        <f>'Norm. uspesnost-T'!AU87</f>
        <v>6.2181157933403741E-3</v>
      </c>
      <c r="AW72" s="274">
        <f>'Norm. uspesnost-T'!AV87</f>
        <v>1.0241775624297286E-2</v>
      </c>
      <c r="AX72" s="273">
        <f>'Norm. uspesnost-T'!AW87</f>
        <v>1.6858180974773141E-3</v>
      </c>
      <c r="AY72" s="274">
        <f>'Norm. uspesnost-T'!AX87</f>
        <v>0</v>
      </c>
      <c r="AZ72" s="273">
        <f>'Norm. uspesnost-T'!AY87</f>
        <v>5.1637756704850041E-3</v>
      </c>
      <c r="BA72" s="274">
        <f>'Norm. uspesnost-T'!AZ87</f>
        <v>0</v>
      </c>
      <c r="BB72" s="273">
        <f>'Norm. uspesnost-T'!BA87</f>
        <v>2.3799390553324515E-2</v>
      </c>
    </row>
    <row r="73" spans="1:54" ht="14.25" customHeight="1" x14ac:dyDescent="0.25">
      <c r="A73" s="21">
        <v>68</v>
      </c>
      <c r="B73" s="279" t="s">
        <v>152</v>
      </c>
      <c r="C73" s="280" t="s">
        <v>151</v>
      </c>
      <c r="D73" s="277">
        <f>'Norm. uspesnost-T'!C65</f>
        <v>0</v>
      </c>
      <c r="E73" s="278">
        <f>'Norm. uspesnost-T'!D65</f>
        <v>9.0946351226506381E-3</v>
      </c>
      <c r="F73" s="277">
        <f>'Norm. uspesnost-T'!E65</f>
        <v>2.4582709229549263E-3</v>
      </c>
      <c r="G73" s="278">
        <f>'Norm. uspesnost-T'!F65</f>
        <v>0</v>
      </c>
      <c r="H73" s="277">
        <f>'Norm. uspesnost-T'!G65</f>
        <v>0</v>
      </c>
      <c r="I73" s="278">
        <f>'Norm. uspesnost-T'!H65</f>
        <v>1.1972770106313008E-2</v>
      </c>
      <c r="J73" s="277">
        <f>'Norm. uspesnost-T'!I65</f>
        <v>8.0478154861339662E-3</v>
      </c>
      <c r="K73" s="278">
        <f>'Norm. uspesnost-T'!J65</f>
        <v>0</v>
      </c>
      <c r="L73" s="277">
        <f>'Norm. uspesnost-T'!K65</f>
        <v>0</v>
      </c>
      <c r="M73" s="278">
        <f>'Norm. uspesnost-T'!L65</f>
        <v>0</v>
      </c>
      <c r="N73" s="277">
        <f>'Norm. uspesnost-T'!M65</f>
        <v>0</v>
      </c>
      <c r="O73" s="278">
        <f>'Norm. uspesnost-T'!N65</f>
        <v>0</v>
      </c>
      <c r="P73" s="277">
        <f>'Norm. uspesnost-T'!O65</f>
        <v>0</v>
      </c>
      <c r="Q73" s="278">
        <f>'Norm. uspesnost-T'!P65</f>
        <v>0</v>
      </c>
      <c r="R73" s="277">
        <f>'Norm. uspesnost-T'!Q65</f>
        <v>4.4906229135301739E-3</v>
      </c>
      <c r="S73" s="278">
        <f>'Norm. uspesnost-T'!R65</f>
        <v>7.6290109208398647E-3</v>
      </c>
      <c r="T73" s="277">
        <f>'Norm. uspesnost-T'!S65</f>
        <v>5.4755068450087875E-3</v>
      </c>
      <c r="U73" s="278">
        <f>'Norm. uspesnost-T'!T65</f>
        <v>0</v>
      </c>
      <c r="V73" s="277">
        <f>'Norm. uspesnost-T'!U65</f>
        <v>0</v>
      </c>
      <c r="W73" s="278">
        <f>'Norm. uspesnost-T'!V65</f>
        <v>0</v>
      </c>
      <c r="X73" s="277">
        <f>'Norm. uspesnost-T'!W65</f>
        <v>0</v>
      </c>
      <c r="Y73" s="278">
        <f>'Norm. uspesnost-T'!X65</f>
        <v>0</v>
      </c>
      <c r="Z73" s="277">
        <f>'Norm. uspesnost-T'!Y65</f>
        <v>0</v>
      </c>
      <c r="AA73" s="278">
        <f>'Norm. uspesnost-T'!Z65</f>
        <v>1.1920957390752924E-2</v>
      </c>
      <c r="AB73" s="277">
        <f>'Norm. uspesnost-T'!AA65</f>
        <v>0</v>
      </c>
      <c r="AC73" s="278">
        <f>'Norm. uspesnost-T'!AB65</f>
        <v>9.2061576928300498E-3</v>
      </c>
      <c r="AD73" s="277">
        <f>'Norm. uspesnost-T'!AC65</f>
        <v>0</v>
      </c>
      <c r="AE73" s="278">
        <f>'Norm. uspesnost-T'!AD65</f>
        <v>0</v>
      </c>
      <c r="AF73" s="277">
        <f>'Norm. uspesnost-T'!AE65</f>
        <v>4.2882422973421312E-2</v>
      </c>
      <c r="AG73" s="278">
        <f>'Norm. uspesnost-T'!AF65</f>
        <v>0</v>
      </c>
      <c r="AH73" s="277">
        <f>'Norm. uspesnost-T'!AG65</f>
        <v>0</v>
      </c>
      <c r="AI73" s="278">
        <f>'Norm. uspesnost-T'!AH65</f>
        <v>0</v>
      </c>
      <c r="AJ73" s="277">
        <f>'Norm. uspesnost-T'!AI65</f>
        <v>2.1795535522670093E-2</v>
      </c>
      <c r="AK73" s="278">
        <f>'Norm. uspesnost-T'!AJ65</f>
        <v>2.9922446835636074E-3</v>
      </c>
      <c r="AL73" s="277">
        <f>'Norm. uspesnost-T'!AK65</f>
        <v>0</v>
      </c>
      <c r="AM73" s="278">
        <f>'Norm. uspesnost-T'!AL65</f>
        <v>1.1358666499709125E-2</v>
      </c>
      <c r="AN73" s="277">
        <f>'Norm. uspesnost-T'!AM65</f>
        <v>0</v>
      </c>
      <c r="AO73" s="278">
        <f>'Norm. uspesnost-T'!AN65</f>
        <v>2.7531940047869529E-2</v>
      </c>
      <c r="AP73" s="277">
        <f>'Norm. uspesnost-T'!AO65</f>
        <v>2.3508158198337532E-2</v>
      </c>
      <c r="AQ73" s="278">
        <f>'Norm. uspesnost-T'!AP65</f>
        <v>1.0697827573668816E-2</v>
      </c>
      <c r="AR73" s="277">
        <f>'Norm. uspesnost-T'!AQ65</f>
        <v>1.3407926216966905E-2</v>
      </c>
      <c r="AS73" s="278">
        <f>'Norm. uspesnost-T'!AR65</f>
        <v>1.0434907027420391E-2</v>
      </c>
      <c r="AT73" s="277">
        <f>'Norm. uspesnost-T'!AS65</f>
        <v>6.3696011049732939E-3</v>
      </c>
      <c r="AU73" s="278">
        <f>'Norm. uspesnost-T'!AT65</f>
        <v>9.8775371846765367E-3</v>
      </c>
      <c r="AV73" s="277">
        <f>'Norm. uspesnost-T'!AU65</f>
        <v>0</v>
      </c>
      <c r="AW73" s="278">
        <f>'Norm. uspesnost-T'!AV65</f>
        <v>0</v>
      </c>
      <c r="AX73" s="277">
        <f>'Norm. uspesnost-T'!AW65</f>
        <v>7.4390970503603361E-3</v>
      </c>
      <c r="AY73" s="278">
        <f>'Norm. uspesnost-T'!AX65</f>
        <v>1.751072189320935E-3</v>
      </c>
      <c r="AZ73" s="277">
        <f>'Norm. uspesnost-T'!AY65</f>
        <v>1.007991229439149E-2</v>
      </c>
      <c r="BA73" s="278">
        <f>'Norm. uspesnost-T'!AZ65</f>
        <v>0</v>
      </c>
      <c r="BB73" s="277">
        <f>'Norm. uspesnost-T'!BA65</f>
        <v>1.0259146254919032E-2</v>
      </c>
    </row>
    <row r="74" spans="1:54" ht="14.25" customHeight="1" x14ac:dyDescent="0.25">
      <c r="A74" s="21">
        <v>69</v>
      </c>
      <c r="B74" s="281" t="s">
        <v>194</v>
      </c>
      <c r="C74" s="282" t="s">
        <v>193</v>
      </c>
      <c r="D74" s="273">
        <f>'Norm. uspesnost-T'!C88</f>
        <v>0</v>
      </c>
      <c r="E74" s="274">
        <f>'Norm. uspesnost-T'!D88</f>
        <v>0</v>
      </c>
      <c r="F74" s="273">
        <f>'Norm. uspesnost-T'!E88</f>
        <v>0</v>
      </c>
      <c r="G74" s="274">
        <f>'Norm. uspesnost-T'!F88</f>
        <v>2.8451960278314797E-2</v>
      </c>
      <c r="H74" s="273">
        <f>'Norm. uspesnost-T'!G88</f>
        <v>0</v>
      </c>
      <c r="I74" s="274">
        <f>'Norm. uspesnost-T'!H88</f>
        <v>2.001434392950063E-2</v>
      </c>
      <c r="J74" s="273">
        <f>'Norm. uspesnost-T'!I88</f>
        <v>0</v>
      </c>
      <c r="K74" s="274">
        <f>'Norm. uspesnost-T'!J88</f>
        <v>0</v>
      </c>
      <c r="L74" s="273">
        <f>'Norm. uspesnost-T'!K88</f>
        <v>6.2350350545575459E-3</v>
      </c>
      <c r="M74" s="274">
        <f>'Norm. uspesnost-T'!L88</f>
        <v>0</v>
      </c>
      <c r="N74" s="273">
        <f>'Norm. uspesnost-T'!M88</f>
        <v>0</v>
      </c>
      <c r="O74" s="274">
        <f>'Norm. uspesnost-T'!N88</f>
        <v>1.431639672317001E-2</v>
      </c>
      <c r="P74" s="273">
        <f>'Norm. uspesnost-T'!O88</f>
        <v>2.1701023809860758E-2</v>
      </c>
      <c r="Q74" s="274">
        <f>'Norm. uspesnost-T'!P88</f>
        <v>7.369513387564172E-3</v>
      </c>
      <c r="R74" s="273">
        <f>'Norm. uspesnost-T'!Q88</f>
        <v>1.7224803596139887E-3</v>
      </c>
      <c r="S74" s="274">
        <f>'Norm. uspesnost-T'!R88</f>
        <v>3.9101788196723226E-2</v>
      </c>
      <c r="T74" s="273">
        <f>'Norm. uspesnost-T'!S88</f>
        <v>5.2120429421209074E-3</v>
      </c>
      <c r="U74" s="274">
        <f>'Norm. uspesnost-T'!T88</f>
        <v>2.1516446102548454E-2</v>
      </c>
      <c r="V74" s="273">
        <f>'Norm. uspesnost-T'!U88</f>
        <v>5.8117705400372041E-3</v>
      </c>
      <c r="W74" s="274">
        <f>'Norm. uspesnost-T'!V88</f>
        <v>0</v>
      </c>
      <c r="X74" s="273">
        <f>'Norm. uspesnost-T'!W88</f>
        <v>0</v>
      </c>
      <c r="Y74" s="274">
        <f>'Norm. uspesnost-T'!X88</f>
        <v>6.1851810500373203E-3</v>
      </c>
      <c r="Z74" s="273">
        <f>'Norm. uspesnost-T'!Y88</f>
        <v>0</v>
      </c>
      <c r="AA74" s="274">
        <f>'Norm. uspesnost-T'!Z88</f>
        <v>0</v>
      </c>
      <c r="AB74" s="273">
        <f>'Norm. uspesnost-T'!AA88</f>
        <v>0</v>
      </c>
      <c r="AC74" s="274">
        <f>'Norm. uspesnost-T'!AB88</f>
        <v>0</v>
      </c>
      <c r="AD74" s="273">
        <f>'Norm. uspesnost-T'!AC88</f>
        <v>8.9110411795994392E-3</v>
      </c>
      <c r="AE74" s="274">
        <f>'Norm. uspesnost-T'!AD88</f>
        <v>0</v>
      </c>
      <c r="AF74" s="273">
        <f>'Norm. uspesnost-T'!AE88</f>
        <v>0</v>
      </c>
      <c r="AG74" s="274">
        <f>'Norm. uspesnost-T'!AF88</f>
        <v>0</v>
      </c>
      <c r="AH74" s="273">
        <f>'Norm. uspesnost-T'!AG88</f>
        <v>6.9351437929805427E-3</v>
      </c>
      <c r="AI74" s="274">
        <f>'Norm. uspesnost-T'!AH88</f>
        <v>0</v>
      </c>
      <c r="AJ74" s="273">
        <f>'Norm. uspesnost-T'!AI88</f>
        <v>3.8867853293053371E-3</v>
      </c>
      <c r="AK74" s="274">
        <f>'Norm. uspesnost-T'!AJ88</f>
        <v>0</v>
      </c>
      <c r="AL74" s="273">
        <f>'Norm. uspesnost-T'!AK88</f>
        <v>0</v>
      </c>
      <c r="AM74" s="274">
        <f>'Norm. uspesnost-T'!AL88</f>
        <v>1.9925403611834925E-3</v>
      </c>
      <c r="AN74" s="273">
        <f>'Norm. uspesnost-T'!AM88</f>
        <v>5.5507262729551279E-3</v>
      </c>
      <c r="AO74" s="274">
        <f>'Norm. uspesnost-T'!AN88</f>
        <v>9.8770383844466059E-3</v>
      </c>
      <c r="AP74" s="273">
        <f>'Norm. uspesnost-T'!AO88</f>
        <v>1.1213443106365923E-2</v>
      </c>
      <c r="AQ74" s="274">
        <f>'Norm. uspesnost-T'!AP88</f>
        <v>8.7525852576204165E-3</v>
      </c>
      <c r="AR74" s="273">
        <f>'Norm. uspesnost-T'!AQ88</f>
        <v>0</v>
      </c>
      <c r="AS74" s="274">
        <f>'Norm. uspesnost-T'!AR88</f>
        <v>1.7740283630544969E-2</v>
      </c>
      <c r="AT74" s="273">
        <f>'Norm. uspesnost-T'!AS88</f>
        <v>7.3247178108860594E-3</v>
      </c>
      <c r="AU74" s="274">
        <f>'Norm. uspesnost-T'!AT88</f>
        <v>2.3031617467138572E-3</v>
      </c>
      <c r="AV74" s="273">
        <f>'Norm. uspesnost-T'!AU88</f>
        <v>3.7524000959848078E-2</v>
      </c>
      <c r="AW74" s="274">
        <f>'Norm. uspesnost-T'!AV88</f>
        <v>7.7640546982037199E-3</v>
      </c>
      <c r="AX74" s="273">
        <f>'Norm. uspesnost-T'!AW88</f>
        <v>5.1455366176271465E-3</v>
      </c>
      <c r="AY74" s="274">
        <f>'Norm. uspesnost-T'!AX88</f>
        <v>0</v>
      </c>
      <c r="AZ74" s="273">
        <f>'Norm. uspesnost-T'!AY88</f>
        <v>1.6960721952682788E-2</v>
      </c>
      <c r="BA74" s="274">
        <f>'Norm. uspesnost-T'!AZ88</f>
        <v>0</v>
      </c>
      <c r="BB74" s="273">
        <f>'Norm. uspesnost-T'!BA88</f>
        <v>1.7982746862041304E-2</v>
      </c>
    </row>
    <row r="75" spans="1:54" ht="14.25" customHeight="1" x14ac:dyDescent="0.25">
      <c r="A75" s="21">
        <v>70</v>
      </c>
      <c r="B75" s="279" t="s">
        <v>242</v>
      </c>
      <c r="C75" s="280" t="s">
        <v>241</v>
      </c>
      <c r="D75" s="277">
        <f>'Norm. uspesnost-T'!C89</f>
        <v>0</v>
      </c>
      <c r="E75" s="278">
        <f>'Norm. uspesnost-T'!D89</f>
        <v>0</v>
      </c>
      <c r="F75" s="277">
        <f>'Norm. uspesnost-T'!E89</f>
        <v>0</v>
      </c>
      <c r="G75" s="278">
        <f>'Norm. uspesnost-T'!F89</f>
        <v>0</v>
      </c>
      <c r="H75" s="277">
        <f>'Norm. uspesnost-T'!G89</f>
        <v>7.4685211919041823E-3</v>
      </c>
      <c r="I75" s="278">
        <f>'Norm. uspesnost-T'!H89</f>
        <v>0</v>
      </c>
      <c r="J75" s="277">
        <f>'Norm. uspesnost-T'!I89</f>
        <v>0</v>
      </c>
      <c r="K75" s="278">
        <f>'Norm. uspesnost-T'!J89</f>
        <v>0</v>
      </c>
      <c r="L75" s="277">
        <f>'Norm. uspesnost-T'!K89</f>
        <v>1.0650619591435411E-2</v>
      </c>
      <c r="M75" s="278">
        <f>'Norm. uspesnost-T'!L89</f>
        <v>0</v>
      </c>
      <c r="N75" s="277">
        <f>'Norm. uspesnost-T'!M89</f>
        <v>0</v>
      </c>
      <c r="O75" s="278">
        <f>'Norm. uspesnost-T'!N89</f>
        <v>0</v>
      </c>
      <c r="P75" s="277">
        <f>'Norm. uspesnost-T'!O89</f>
        <v>4.5719049076114486E-3</v>
      </c>
      <c r="Q75" s="278">
        <f>'Norm. uspesnost-T'!P89</f>
        <v>0</v>
      </c>
      <c r="R75" s="277">
        <f>'Norm. uspesnost-T'!Q89</f>
        <v>0</v>
      </c>
      <c r="S75" s="278">
        <f>'Norm. uspesnost-T'!R89</f>
        <v>0</v>
      </c>
      <c r="T75" s="277">
        <f>'Norm. uspesnost-T'!S89</f>
        <v>2.8086533324502571E-2</v>
      </c>
      <c r="U75" s="278">
        <f>'Norm. uspesnost-T'!T89</f>
        <v>3.7354689134259288E-2</v>
      </c>
      <c r="V75" s="277">
        <f>'Norm. uspesnost-T'!U89</f>
        <v>0</v>
      </c>
      <c r="W75" s="278">
        <f>'Norm. uspesnost-T'!V89</f>
        <v>0</v>
      </c>
      <c r="X75" s="277">
        <f>'Norm. uspesnost-T'!W89</f>
        <v>0</v>
      </c>
      <c r="Y75" s="278">
        <f>'Norm. uspesnost-T'!X89</f>
        <v>6.5002083803946927E-3</v>
      </c>
      <c r="Z75" s="277">
        <f>'Norm. uspesnost-T'!Y89</f>
        <v>0</v>
      </c>
      <c r="AA75" s="278">
        <f>'Norm. uspesnost-T'!Z89</f>
        <v>0</v>
      </c>
      <c r="AB75" s="277">
        <f>'Norm. uspesnost-T'!AA89</f>
        <v>0</v>
      </c>
      <c r="AC75" s="278">
        <f>'Norm. uspesnost-T'!AB89</f>
        <v>0</v>
      </c>
      <c r="AD75" s="277">
        <f>'Norm. uspesnost-T'!AC89</f>
        <v>0</v>
      </c>
      <c r="AE75" s="278">
        <f>'Norm. uspesnost-T'!AD89</f>
        <v>0</v>
      </c>
      <c r="AF75" s="277">
        <f>'Norm. uspesnost-T'!AE89</f>
        <v>0</v>
      </c>
      <c r="AG75" s="278">
        <f>'Norm. uspesnost-T'!AF89</f>
        <v>0</v>
      </c>
      <c r="AH75" s="277">
        <f>'Norm. uspesnost-T'!AG89</f>
        <v>0</v>
      </c>
      <c r="AI75" s="278">
        <f>'Norm. uspesnost-T'!AH89</f>
        <v>0</v>
      </c>
      <c r="AJ75" s="277">
        <f>'Norm. uspesnost-T'!AI89</f>
        <v>1.5089659350994086E-3</v>
      </c>
      <c r="AK75" s="278">
        <f>'Norm. uspesnost-T'!AJ89</f>
        <v>0</v>
      </c>
      <c r="AL75" s="277">
        <f>'Norm. uspesnost-T'!AK89</f>
        <v>0</v>
      </c>
      <c r="AM75" s="278">
        <f>'Norm. uspesnost-T'!AL89</f>
        <v>0</v>
      </c>
      <c r="AN75" s="277">
        <f>'Norm. uspesnost-T'!AM89</f>
        <v>0</v>
      </c>
      <c r="AO75" s="278">
        <f>'Norm. uspesnost-T'!AN89</f>
        <v>0</v>
      </c>
      <c r="AP75" s="277">
        <f>'Norm. uspesnost-T'!AO89</f>
        <v>0</v>
      </c>
      <c r="AQ75" s="278">
        <f>'Norm. uspesnost-T'!AP89</f>
        <v>0</v>
      </c>
      <c r="AR75" s="277">
        <f>'Norm. uspesnost-T'!AQ89</f>
        <v>0</v>
      </c>
      <c r="AS75" s="278">
        <f>'Norm. uspesnost-T'!AR89</f>
        <v>0</v>
      </c>
      <c r="AT75" s="277">
        <f>'Norm. uspesnost-T'!AS89</f>
        <v>0</v>
      </c>
      <c r="AU75" s="278">
        <f>'Norm. uspesnost-T'!AT89</f>
        <v>0</v>
      </c>
      <c r="AV75" s="277">
        <f>'Norm. uspesnost-T'!AU89</f>
        <v>0</v>
      </c>
      <c r="AW75" s="278">
        <f>'Norm. uspesnost-T'!AV89</f>
        <v>0</v>
      </c>
      <c r="AX75" s="277">
        <f>'Norm. uspesnost-T'!AW89</f>
        <v>0</v>
      </c>
      <c r="AY75" s="278">
        <f>'Norm. uspesnost-T'!AX89</f>
        <v>0</v>
      </c>
      <c r="AZ75" s="277">
        <f>'Norm. uspesnost-T'!AY89</f>
        <v>0</v>
      </c>
      <c r="BA75" s="278">
        <f>'Norm. uspesnost-T'!AZ89</f>
        <v>0</v>
      </c>
      <c r="BB75" s="277">
        <f>'Norm. uspesnost-T'!BA89</f>
        <v>0</v>
      </c>
    </row>
    <row r="76" spans="1:54" ht="14.25" customHeight="1" x14ac:dyDescent="0.25">
      <c r="A76" s="21">
        <v>71</v>
      </c>
      <c r="B76" s="281" t="s">
        <v>111</v>
      </c>
      <c r="C76" s="282" t="s">
        <v>110</v>
      </c>
      <c r="D76" s="273">
        <f>'Norm. uspesnost-T'!C37</f>
        <v>0</v>
      </c>
      <c r="E76" s="274">
        <f>'Norm. uspesnost-T'!D37</f>
        <v>1.5009999055588375E-2</v>
      </c>
      <c r="F76" s="273">
        <f>'Norm. uspesnost-T'!E37</f>
        <v>8.3550374636413016E-3</v>
      </c>
      <c r="G76" s="274">
        <f>'Norm. uspesnost-T'!F37</f>
        <v>1.0296569368758508E-2</v>
      </c>
      <c r="H76" s="273">
        <f>'Norm. uspesnost-T'!G37</f>
        <v>1.2544147702034115E-2</v>
      </c>
      <c r="I76" s="274">
        <f>'Norm. uspesnost-T'!H37</f>
        <v>1.3322244547840189E-2</v>
      </c>
      <c r="J76" s="273">
        <f>'Norm. uspesnost-T'!I37</f>
        <v>9.1542892231659991E-3</v>
      </c>
      <c r="K76" s="274">
        <f>'Norm. uspesnost-T'!J37</f>
        <v>1.6303055346093352E-2</v>
      </c>
      <c r="L76" s="273">
        <f>'Norm. uspesnost-T'!K37</f>
        <v>1.1910872398085318E-2</v>
      </c>
      <c r="M76" s="274">
        <f>'Norm. uspesnost-T'!L37</f>
        <v>9.9364745771806547E-3</v>
      </c>
      <c r="N76" s="273">
        <f>'Norm. uspesnost-T'!M37</f>
        <v>1.4948148987239724E-2</v>
      </c>
      <c r="O76" s="274">
        <f>'Norm. uspesnost-T'!N37</f>
        <v>7.7078129329395091E-3</v>
      </c>
      <c r="P76" s="273">
        <f>'Norm. uspesnost-T'!O37</f>
        <v>1.3904011277002765E-2</v>
      </c>
      <c r="Q76" s="274">
        <f>'Norm. uspesnost-T'!P37</f>
        <v>1.3097285129020192E-2</v>
      </c>
      <c r="R76" s="273">
        <f>'Norm. uspesnost-T'!Q37</f>
        <v>7.9828542214781268E-3</v>
      </c>
      <c r="S76" s="274">
        <f>'Norm. uspesnost-T'!R37</f>
        <v>9.4190212018718592E-3</v>
      </c>
      <c r="T76" s="273">
        <f>'Norm. uspesnost-T'!S37</f>
        <v>1.4415481543613742E-2</v>
      </c>
      <c r="U76" s="274">
        <f>'Norm. uspesnost-T'!T37</f>
        <v>2.0574862903380696E-2</v>
      </c>
      <c r="V76" s="273">
        <f>'Norm. uspesnost-T'!U37</f>
        <v>1.0494305788685347E-2</v>
      </c>
      <c r="W76" s="274">
        <f>'Norm. uspesnost-T'!V37</f>
        <v>1.1598461624768925E-2</v>
      </c>
      <c r="X76" s="273">
        <f>'Norm. uspesnost-T'!W37</f>
        <v>1.7076762638237555E-2</v>
      </c>
      <c r="Y76" s="274">
        <f>'Norm. uspesnost-T'!X37</f>
        <v>1.1534201583029327E-2</v>
      </c>
      <c r="Z76" s="273">
        <f>'Norm. uspesnost-T'!Y37</f>
        <v>1.0085599168204711E-2</v>
      </c>
      <c r="AA76" s="274">
        <f>'Norm. uspesnost-T'!Z37</f>
        <v>1.0068674803303699E-2</v>
      </c>
      <c r="AB76" s="273">
        <f>'Norm. uspesnost-T'!AA37</f>
        <v>0</v>
      </c>
      <c r="AC76" s="274">
        <f>'Norm. uspesnost-T'!AB37</f>
        <v>2.0407617935598883E-2</v>
      </c>
      <c r="AD76" s="273">
        <f>'Norm. uspesnost-T'!AC37</f>
        <v>2.6778636286198559E-2</v>
      </c>
      <c r="AE76" s="274">
        <f>'Norm. uspesnost-T'!AD37</f>
        <v>8.642034131948367E-3</v>
      </c>
      <c r="AF76" s="273">
        <f>'Norm. uspesnost-T'!AE37</f>
        <v>8.324939400160894E-3</v>
      </c>
      <c r="AG76" s="274">
        <f>'Norm. uspesnost-T'!AF37</f>
        <v>1.0585195763472293E-2</v>
      </c>
      <c r="AH76" s="273">
        <f>'Norm. uspesnost-T'!AG37</f>
        <v>1.8359241277190307E-2</v>
      </c>
      <c r="AI76" s="274">
        <f>'Norm. uspesnost-T'!AH37</f>
        <v>1.4060560395024574E-2</v>
      </c>
      <c r="AJ76" s="273">
        <f>'Norm. uspesnost-T'!AI37</f>
        <v>8.2657993271799575E-3</v>
      </c>
      <c r="AK76" s="274">
        <f>'Norm. uspesnost-T'!AJ37</f>
        <v>5.4501319349985972E-3</v>
      </c>
      <c r="AL76" s="273">
        <f>'Norm. uspesnost-T'!AK37</f>
        <v>8.9584008051165395E-3</v>
      </c>
      <c r="AM76" s="274">
        <f>'Norm. uspesnost-T'!AL37</f>
        <v>1.1900501244787021E-2</v>
      </c>
      <c r="AN76" s="273">
        <f>'Norm. uspesnost-T'!AM37</f>
        <v>8.8179851106912968E-3</v>
      </c>
      <c r="AO76" s="274">
        <f>'Norm. uspesnost-T'!AN37</f>
        <v>8.7241972060068847E-3</v>
      </c>
      <c r="AP76" s="273">
        <f>'Norm. uspesnost-T'!AO37</f>
        <v>1.5331772443969724E-2</v>
      </c>
      <c r="AQ76" s="274">
        <f>'Norm. uspesnost-T'!AP37</f>
        <v>2.4485378749051694E-2</v>
      </c>
      <c r="AR76" s="273">
        <f>'Norm. uspesnost-T'!AQ37</f>
        <v>8.4214092421904772E-3</v>
      </c>
      <c r="AS76" s="274">
        <f>'Norm. uspesnost-T'!AR37</f>
        <v>7.4900988495551673E-3</v>
      </c>
      <c r="AT76" s="273">
        <f>'Norm. uspesnost-T'!AS37</f>
        <v>7.6405364187995643E-3</v>
      </c>
      <c r="AU76" s="274">
        <f>'Norm. uspesnost-T'!AT37</f>
        <v>8.6454202937160263E-3</v>
      </c>
      <c r="AV76" s="273">
        <f>'Norm. uspesnost-T'!AU37</f>
        <v>1.2729026236867646E-2</v>
      </c>
      <c r="AW76" s="274">
        <f>'Norm. uspesnost-T'!AV37</f>
        <v>1.0613273465647376E-2</v>
      </c>
      <c r="AX76" s="273">
        <f>'Norm. uspesnost-T'!AW37</f>
        <v>1.0414969777942037E-2</v>
      </c>
      <c r="AY76" s="274">
        <f>'Norm. uspesnost-T'!AX37</f>
        <v>8.1624959470388437E-3</v>
      </c>
      <c r="AZ76" s="273">
        <f>'Norm. uspesnost-T'!AY37</f>
        <v>2.2004355761875889E-2</v>
      </c>
      <c r="BA76" s="274">
        <f>'Norm. uspesnost-T'!AZ37</f>
        <v>1.2512674505534185E-2</v>
      </c>
      <c r="BB76" s="273">
        <f>'Norm. uspesnost-T'!BA37</f>
        <v>1.4940255017931069E-2</v>
      </c>
    </row>
    <row r="77" spans="1:54" ht="14.25" customHeight="1" x14ac:dyDescent="0.25">
      <c r="A77" s="21">
        <v>72</v>
      </c>
      <c r="B77" s="284" t="s">
        <v>179</v>
      </c>
      <c r="C77" s="280" t="s">
        <v>178</v>
      </c>
      <c r="D77" s="277">
        <f>'Norm. uspesnost-T'!C80</f>
        <v>0</v>
      </c>
      <c r="E77" s="277">
        <f>'Norm. uspesnost-T'!D80</f>
        <v>9.7335483686516646E-3</v>
      </c>
      <c r="F77" s="277">
        <f>'Norm. uspesnost-T'!E80</f>
        <v>7.1886981664391458E-3</v>
      </c>
      <c r="G77" s="277">
        <f>'Norm. uspesnost-T'!F80</f>
        <v>9.8690800306052186E-3</v>
      </c>
      <c r="H77" s="277">
        <f>'Norm. uspesnost-T'!G80</f>
        <v>1.260852563737115E-2</v>
      </c>
      <c r="I77" s="277">
        <f>'Norm. uspesnost-T'!H80</f>
        <v>1.1519533605185241E-2</v>
      </c>
      <c r="J77" s="277">
        <f>'Norm. uspesnost-T'!I80</f>
        <v>1.0085314234538532E-2</v>
      </c>
      <c r="K77" s="277">
        <f>'Norm. uspesnost-T'!J80</f>
        <v>1.1151660314123485E-2</v>
      </c>
      <c r="L77" s="277">
        <f>'Norm. uspesnost-T'!K80</f>
        <v>0</v>
      </c>
      <c r="M77" s="277">
        <f>'Norm. uspesnost-T'!L80</f>
        <v>1.5465038909796591E-2</v>
      </c>
      <c r="N77" s="277">
        <f>'Norm. uspesnost-T'!M80</f>
        <v>1.5020815894075544E-2</v>
      </c>
      <c r="O77" s="277">
        <f>'Norm. uspesnost-T'!N80</f>
        <v>1.2415377060425309E-2</v>
      </c>
      <c r="P77" s="277">
        <f>'Norm. uspesnost-T'!O80</f>
        <v>7.4378890516215374E-3</v>
      </c>
      <c r="Q77" s="277">
        <f>'Norm. uspesnost-T'!P80</f>
        <v>2.697555214031882E-3</v>
      </c>
      <c r="R77" s="277">
        <f>'Norm. uspesnost-T'!Q80</f>
        <v>1.0508039076085791E-2</v>
      </c>
      <c r="S77" s="277">
        <f>'Norm. uspesnost-T'!R80</f>
        <v>4.892525677733019E-3</v>
      </c>
      <c r="T77" s="277">
        <f>'Norm. uspesnost-T'!S80</f>
        <v>1.3424664890587567E-2</v>
      </c>
      <c r="U77" s="277">
        <f>'Norm. uspesnost-T'!T80</f>
        <v>8.1490436479456831E-3</v>
      </c>
      <c r="V77" s="277">
        <f>'Norm. uspesnost-T'!U80</f>
        <v>8.075223155676681E-3</v>
      </c>
      <c r="W77" s="277">
        <f>'Norm. uspesnost-T'!V80</f>
        <v>3.2982959238769018E-2</v>
      </c>
      <c r="X77" s="277">
        <f>'Norm. uspesnost-T'!W80</f>
        <v>0</v>
      </c>
      <c r="Y77" s="277">
        <f>'Norm. uspesnost-T'!X80</f>
        <v>1.5321627478200071E-2</v>
      </c>
      <c r="Z77" s="277">
        <f>'Norm. uspesnost-T'!Y80</f>
        <v>1.3149810317716025E-2</v>
      </c>
      <c r="AA77" s="277">
        <f>'Norm. uspesnost-T'!Z80</f>
        <v>1.3100266591627878E-2</v>
      </c>
      <c r="AB77" s="277">
        <f>'Norm. uspesnost-T'!AA80</f>
        <v>0</v>
      </c>
      <c r="AC77" s="277">
        <f>'Norm. uspesnost-T'!AB80</f>
        <v>0</v>
      </c>
      <c r="AD77" s="277">
        <f>'Norm. uspesnost-T'!AC80</f>
        <v>0</v>
      </c>
      <c r="AE77" s="277">
        <f>'Norm. uspesnost-T'!AD80</f>
        <v>1.4406286305661804E-2</v>
      </c>
      <c r="AF77" s="277">
        <f>'Norm. uspesnost-T'!AE80</f>
        <v>1.0150956954860971E-2</v>
      </c>
      <c r="AG77" s="277">
        <f>'Norm. uspesnost-T'!AF80</f>
        <v>1.8209874521661881E-2</v>
      </c>
      <c r="AH77" s="277">
        <f>'Norm. uspesnost-T'!AG80</f>
        <v>1.0895466384483948E-2</v>
      </c>
      <c r="AI77" s="277">
        <f>'Norm. uspesnost-T'!AH80</f>
        <v>1.0462558079044955E-2</v>
      </c>
      <c r="AJ77" s="277">
        <f>'Norm. uspesnost-T'!AI80</f>
        <v>7.265210057820496E-3</v>
      </c>
      <c r="AK77" s="277">
        <f>'Norm. uspesnost-T'!AJ80</f>
        <v>1.5460113921848258E-2</v>
      </c>
      <c r="AL77" s="277">
        <f>'Norm. uspesnost-T'!AK80</f>
        <v>1.173431373231108E-2</v>
      </c>
      <c r="AM77" s="277">
        <f>'Norm. uspesnost-T'!AL80</f>
        <v>1.0558310203528015E-2</v>
      </c>
      <c r="AN77" s="277">
        <f>'Norm. uspesnost-T'!AM80</f>
        <v>0</v>
      </c>
      <c r="AO77" s="277">
        <f>'Norm. uspesnost-T'!AN80</f>
        <v>1.0443371674239964E-2</v>
      </c>
      <c r="AP77" s="277">
        <f>'Norm. uspesnost-T'!AO80</f>
        <v>1.1315303138013683E-2</v>
      </c>
      <c r="AQ77" s="277">
        <f>'Norm. uspesnost-T'!AP80</f>
        <v>2.2356206422379135E-2</v>
      </c>
      <c r="AR77" s="277">
        <f>'Norm. uspesnost-T'!AQ80</f>
        <v>1.4921292564470941E-2</v>
      </c>
      <c r="AS77" s="277">
        <f>'Norm. uspesnost-T'!AR80</f>
        <v>7.1865132942086525E-3</v>
      </c>
      <c r="AT77" s="277">
        <f>'Norm. uspesnost-T'!AS80</f>
        <v>8.4420119397594535E-3</v>
      </c>
      <c r="AU77" s="277">
        <f>'Norm. uspesnost-T'!AT80</f>
        <v>1.2627897213187583E-2</v>
      </c>
      <c r="AV77" s="277">
        <f>'Norm. uspesnost-T'!AU80</f>
        <v>7.5354856026047809E-3</v>
      </c>
      <c r="AW77" s="277">
        <f>'Norm. uspesnost-T'!AV80</f>
        <v>4.4892315649249876E-3</v>
      </c>
      <c r="AX77" s="277">
        <f>'Norm. uspesnost-T'!AW80</f>
        <v>3.6006017778359213E-3</v>
      </c>
      <c r="AY77" s="277">
        <f>'Norm. uspesnost-T'!AX80</f>
        <v>1.6820912730688604E-2</v>
      </c>
      <c r="AZ77" s="277">
        <f>'Norm. uspesnost-T'!AY80</f>
        <v>9.465246492494292E-3</v>
      </c>
      <c r="BA77" s="277">
        <f>'Norm. uspesnost-T'!AZ80</f>
        <v>5.5856947068470917E-3</v>
      </c>
      <c r="BB77" s="277">
        <f>'Norm. uspesnost-T'!BA80</f>
        <v>2.3971969026333067E-2</v>
      </c>
    </row>
    <row r="78" spans="1:54" ht="14.25" customHeight="1" x14ac:dyDescent="0.25">
      <c r="A78" s="21">
        <v>73</v>
      </c>
      <c r="B78" s="281" t="s">
        <v>190</v>
      </c>
      <c r="C78" s="282" t="s">
        <v>189</v>
      </c>
      <c r="D78" s="273">
        <f>'Norm. uspesnost-T'!C31</f>
        <v>0</v>
      </c>
      <c r="E78" s="274">
        <f>'Norm. uspesnost-T'!D31</f>
        <v>0</v>
      </c>
      <c r="F78" s="273">
        <f>'Norm. uspesnost-T'!E31</f>
        <v>9.673373275000537E-3</v>
      </c>
      <c r="G78" s="274">
        <f>'Norm. uspesnost-T'!F31</f>
        <v>1.9057691696362147E-2</v>
      </c>
      <c r="H78" s="273">
        <f>'Norm. uspesnost-T'!G31</f>
        <v>7.8003610938383533E-3</v>
      </c>
      <c r="I78" s="274">
        <f>'Norm. uspesnost-T'!H31</f>
        <v>5.9646544707029677E-3</v>
      </c>
      <c r="J78" s="273">
        <f>'Norm. uspesnost-T'!I31</f>
        <v>9.9311223639604006E-3</v>
      </c>
      <c r="K78" s="274">
        <f>'Norm. uspesnost-T'!J31</f>
        <v>0</v>
      </c>
      <c r="L78" s="273">
        <f>'Norm. uspesnost-T'!K31</f>
        <v>3.8321729716065851E-3</v>
      </c>
      <c r="M78" s="274">
        <f>'Norm. uspesnost-T'!L31</f>
        <v>1.3239670947255042E-2</v>
      </c>
      <c r="N78" s="273">
        <f>'Norm. uspesnost-T'!M31</f>
        <v>4.4801529566506539E-3</v>
      </c>
      <c r="O78" s="274">
        <f>'Norm. uspesnost-T'!N31</f>
        <v>1.188562171416155E-2</v>
      </c>
      <c r="P78" s="273">
        <f>'Norm. uspesnost-T'!O31</f>
        <v>1.8715436488732807E-3</v>
      </c>
      <c r="Q78" s="274">
        <f>'Norm. uspesnost-T'!P31</f>
        <v>1.6629078299848506E-2</v>
      </c>
      <c r="R78" s="273">
        <f>'Norm. uspesnost-T'!Q31</f>
        <v>2.453048504897239E-2</v>
      </c>
      <c r="S78" s="274">
        <f>'Norm. uspesnost-T'!R31</f>
        <v>1.4087205482394817E-2</v>
      </c>
      <c r="T78" s="273">
        <f>'Norm. uspesnost-T'!S31</f>
        <v>1.0373013231110029E-2</v>
      </c>
      <c r="U78" s="274">
        <f>'Norm. uspesnost-T'!T31</f>
        <v>1.0396356778511221E-2</v>
      </c>
      <c r="V78" s="273">
        <f>'Norm. uspesnost-T'!U31</f>
        <v>1.7986209680606602E-2</v>
      </c>
      <c r="W78" s="274">
        <f>'Norm. uspesnost-T'!V31</f>
        <v>9.8606120886875134E-3</v>
      </c>
      <c r="X78" s="273">
        <f>'Norm. uspesnost-T'!W31</f>
        <v>0</v>
      </c>
      <c r="Y78" s="274">
        <f>'Norm. uspesnost-T'!X31</f>
        <v>7.6798629660815038E-3</v>
      </c>
      <c r="Z78" s="273">
        <f>'Norm. uspesnost-T'!Y31</f>
        <v>1.2449668609469318E-2</v>
      </c>
      <c r="AA78" s="274">
        <f>'Norm. uspesnost-T'!Z31</f>
        <v>1.5798106640222985E-2</v>
      </c>
      <c r="AB78" s="273">
        <f>'Norm. uspesnost-T'!AA31</f>
        <v>0</v>
      </c>
      <c r="AC78" s="274">
        <f>'Norm. uspesnost-T'!AB31</f>
        <v>1.0767797745331461E-2</v>
      </c>
      <c r="AD78" s="273">
        <f>'Norm. uspesnost-T'!AC31</f>
        <v>0</v>
      </c>
      <c r="AE78" s="274">
        <f>'Norm. uspesnost-T'!AD31</f>
        <v>1.6265658058362154E-2</v>
      </c>
      <c r="AF78" s="273">
        <f>'Norm. uspesnost-T'!AE31</f>
        <v>1.4639372448396715E-2</v>
      </c>
      <c r="AG78" s="274">
        <f>'Norm. uspesnost-T'!AF31</f>
        <v>1.3130812947694276E-2</v>
      </c>
      <c r="AH78" s="273">
        <f>'Norm. uspesnost-T'!AG31</f>
        <v>8.1065284789295089E-3</v>
      </c>
      <c r="AI78" s="274">
        <f>'Norm. uspesnost-T'!AH31</f>
        <v>0</v>
      </c>
      <c r="AJ78" s="273">
        <f>'Norm. uspesnost-T'!AI31</f>
        <v>1.3614956836840164E-2</v>
      </c>
      <c r="AK78" s="274">
        <f>'Norm. uspesnost-T'!AJ31</f>
        <v>4.2791937948030313E-3</v>
      </c>
      <c r="AL78" s="273">
        <f>'Norm. uspesnost-T'!AK31</f>
        <v>1.830453056964355E-2</v>
      </c>
      <c r="AM78" s="274">
        <f>'Norm. uspesnost-T'!AL31</f>
        <v>1.0075502135545285E-2</v>
      </c>
      <c r="AN78" s="273">
        <f>'Norm. uspesnost-T'!AM31</f>
        <v>1.040283790733583E-2</v>
      </c>
      <c r="AO78" s="274">
        <f>'Norm. uspesnost-T'!AN31</f>
        <v>1.2290572266462076E-2</v>
      </c>
      <c r="AP78" s="273">
        <f>'Norm. uspesnost-T'!AO31</f>
        <v>1.0074308349335861E-2</v>
      </c>
      <c r="AQ78" s="274">
        <f>'Norm. uspesnost-T'!AP31</f>
        <v>7.8736376257393138E-3</v>
      </c>
      <c r="AR78" s="273">
        <f>'Norm. uspesnost-T'!AQ31</f>
        <v>2.5511461868529413E-3</v>
      </c>
      <c r="AS78" s="274">
        <f>'Norm. uspesnost-T'!AR31</f>
        <v>1.3231378897463335E-2</v>
      </c>
      <c r="AT78" s="273">
        <f>'Norm. uspesnost-T'!AS31</f>
        <v>2.2780057271200364E-2</v>
      </c>
      <c r="AU78" s="274">
        <f>'Norm. uspesnost-T'!AT31</f>
        <v>6.7953340575350801E-3</v>
      </c>
      <c r="AV78" s="273">
        <f>'Norm. uspesnost-T'!AU31</f>
        <v>5.5755572656318465E-3</v>
      </c>
      <c r="AW78" s="274">
        <f>'Norm. uspesnost-T'!AV31</f>
        <v>9.5079106362070207E-3</v>
      </c>
      <c r="AX78" s="273">
        <f>'Norm. uspesnost-T'!AW31</f>
        <v>4.5855248292834255E-3</v>
      </c>
      <c r="AY78" s="274">
        <f>'Norm. uspesnost-T'!AX31</f>
        <v>9.6085972890522075E-3</v>
      </c>
      <c r="AZ78" s="273">
        <f>'Norm. uspesnost-T'!AY31</f>
        <v>3.0190219965846709E-3</v>
      </c>
      <c r="BA78" s="274">
        <f>'Norm. uspesnost-T'!AZ31</f>
        <v>1.0842477912364307E-2</v>
      </c>
      <c r="BB78" s="273">
        <f>'Norm. uspesnost-T'!BA31</f>
        <v>5.6898731268741343E-3</v>
      </c>
    </row>
    <row r="79" spans="1:54" ht="14.25" customHeight="1" x14ac:dyDescent="0.25">
      <c r="A79" s="21">
        <v>74</v>
      </c>
      <c r="B79" s="279" t="s">
        <v>220</v>
      </c>
      <c r="C79" s="280" t="s">
        <v>219</v>
      </c>
      <c r="D79" s="277">
        <f>'Norm. uspesnost-T'!C92</f>
        <v>0</v>
      </c>
      <c r="E79" s="278">
        <f>'Norm. uspesnost-T'!D92</f>
        <v>0</v>
      </c>
      <c r="F79" s="277">
        <f>'Norm. uspesnost-T'!E92</f>
        <v>0</v>
      </c>
      <c r="G79" s="278">
        <f>'Norm. uspesnost-T'!F92</f>
        <v>5.4542913223427298E-3</v>
      </c>
      <c r="H79" s="277">
        <f>'Norm. uspesnost-T'!G92</f>
        <v>3.2565893032356513E-3</v>
      </c>
      <c r="I79" s="278">
        <f>'Norm. uspesnost-T'!H92</f>
        <v>9.2551089447705896E-3</v>
      </c>
      <c r="J79" s="277">
        <f>'Norm. uspesnost-T'!I92</f>
        <v>5.5466608853489124E-3</v>
      </c>
      <c r="K79" s="278">
        <f>'Norm. uspesnost-T'!J92</f>
        <v>0</v>
      </c>
      <c r="L79" s="277">
        <f>'Norm. uspesnost-T'!K92</f>
        <v>1.0389762682051832E-2</v>
      </c>
      <c r="M79" s="278">
        <f>'Norm. uspesnost-T'!L92</f>
        <v>5.5747949832640666E-3</v>
      </c>
      <c r="N79" s="277">
        <f>'Norm. uspesnost-T'!M92</f>
        <v>0</v>
      </c>
      <c r="O79" s="278">
        <f>'Norm. uspesnost-T'!N92</f>
        <v>0</v>
      </c>
      <c r="P79" s="277">
        <f>'Norm. uspesnost-T'!O92</f>
        <v>1.5524130781251656E-2</v>
      </c>
      <c r="Q79" s="278">
        <f>'Norm. uspesnost-T'!P92</f>
        <v>5.8476701537479381E-3</v>
      </c>
      <c r="R79" s="277">
        <f>'Norm. uspesnost-T'!Q92</f>
        <v>0</v>
      </c>
      <c r="S79" s="278">
        <f>'Norm. uspesnost-T'!R92</f>
        <v>0</v>
      </c>
      <c r="T79" s="277">
        <f>'Norm. uspesnost-T'!S92</f>
        <v>2.4713216175288083E-3</v>
      </c>
      <c r="U79" s="278">
        <f>'Norm. uspesnost-T'!T92</f>
        <v>5.7768196507262601E-3</v>
      </c>
      <c r="V79" s="277">
        <f>'Norm. uspesnost-T'!U92</f>
        <v>0</v>
      </c>
      <c r="W79" s="278">
        <f>'Norm. uspesnost-T'!V92</f>
        <v>0</v>
      </c>
      <c r="X79" s="277">
        <f>'Norm. uspesnost-T'!W92</f>
        <v>0</v>
      </c>
      <c r="Y79" s="278">
        <f>'Norm. uspesnost-T'!X92</f>
        <v>7.0166964763574277E-3</v>
      </c>
      <c r="Z79" s="277">
        <f>'Norm. uspesnost-T'!Y92</f>
        <v>0</v>
      </c>
      <c r="AA79" s="278">
        <f>'Norm. uspesnost-T'!Z92</f>
        <v>8.7944636125871153E-3</v>
      </c>
      <c r="AB79" s="277">
        <f>'Norm. uspesnost-T'!AA92</f>
        <v>0</v>
      </c>
      <c r="AC79" s="278">
        <f>'Norm. uspesnost-T'!AB92</f>
        <v>8.0273964732743633E-3</v>
      </c>
      <c r="AD79" s="277">
        <f>'Norm. uspesnost-T'!AC92</f>
        <v>0</v>
      </c>
      <c r="AE79" s="278">
        <f>'Norm. uspesnost-T'!AD92</f>
        <v>0</v>
      </c>
      <c r="AF79" s="277">
        <f>'Norm. uspesnost-T'!AE92</f>
        <v>0</v>
      </c>
      <c r="AG79" s="278">
        <f>'Norm. uspesnost-T'!AF92</f>
        <v>0</v>
      </c>
      <c r="AH79" s="277">
        <f>'Norm. uspesnost-T'!AG92</f>
        <v>0</v>
      </c>
      <c r="AI79" s="278">
        <f>'Norm. uspesnost-T'!AH92</f>
        <v>0</v>
      </c>
      <c r="AJ79" s="277">
        <f>'Norm. uspesnost-T'!AI92</f>
        <v>6.2833731114190694E-3</v>
      </c>
      <c r="AK79" s="278">
        <f>'Norm. uspesnost-T'!AJ92</f>
        <v>1.0469013239417043E-2</v>
      </c>
      <c r="AL79" s="277">
        <f>'Norm. uspesnost-T'!AK92</f>
        <v>0</v>
      </c>
      <c r="AM79" s="278">
        <f>'Norm. uspesnost-T'!AL92</f>
        <v>6.079037240080157E-3</v>
      </c>
      <c r="AN79" s="277">
        <f>'Norm. uspesnost-T'!AM92</f>
        <v>1.3192992905466046E-2</v>
      </c>
      <c r="AO79" s="278">
        <f>'Norm. uspesnost-T'!AN92</f>
        <v>1.1734914357013061E-2</v>
      </c>
      <c r="AP79" s="277">
        <f>'Norm. uspesnost-T'!AO92</f>
        <v>1.2024449164769109E-2</v>
      </c>
      <c r="AQ79" s="278">
        <f>'Norm. uspesnost-T'!AP92</f>
        <v>9.5629528021408654E-3</v>
      </c>
      <c r="AR79" s="277">
        <f>'Norm. uspesnost-T'!AQ92</f>
        <v>1.249609612269556E-2</v>
      </c>
      <c r="AS79" s="278">
        <f>'Norm. uspesnost-T'!AR92</f>
        <v>7.7195660811289514E-3</v>
      </c>
      <c r="AT79" s="277">
        <f>'Norm. uspesnost-T'!AS92</f>
        <v>4.9740691218107345E-3</v>
      </c>
      <c r="AU79" s="278">
        <f>'Norm. uspesnost-T'!AT92</f>
        <v>1.6575640216119156E-2</v>
      </c>
      <c r="AV79" s="277">
        <f>'Norm. uspesnost-T'!AU92</f>
        <v>0</v>
      </c>
      <c r="AW79" s="278">
        <f>'Norm. uspesnost-T'!AV92</f>
        <v>1.7231495638709033E-2</v>
      </c>
      <c r="AX79" s="277">
        <f>'Norm. uspesnost-T'!AW92</f>
        <v>1.9371026765622898E-2</v>
      </c>
      <c r="AY79" s="278">
        <f>'Norm. uspesnost-T'!AX92</f>
        <v>6.2869624399453277E-3</v>
      </c>
      <c r="AZ79" s="277">
        <f>'Norm. uspesnost-T'!AY92</f>
        <v>1.9400592657388145E-2</v>
      </c>
      <c r="BA79" s="278">
        <f>'Norm. uspesnost-T'!AZ92</f>
        <v>0</v>
      </c>
      <c r="BB79" s="277">
        <f>'Norm. uspesnost-T'!BA92</f>
        <v>0</v>
      </c>
    </row>
    <row r="80" spans="1:54" ht="14.25" customHeight="1" x14ac:dyDescent="0.25">
      <c r="A80" s="21">
        <v>75</v>
      </c>
      <c r="B80" s="281" t="s">
        <v>234</v>
      </c>
      <c r="C80" s="282" t="s">
        <v>233</v>
      </c>
      <c r="D80" s="273">
        <f>'Norm. uspesnost-T'!C95</f>
        <v>0</v>
      </c>
      <c r="E80" s="274">
        <f>'Norm. uspesnost-T'!D95</f>
        <v>0</v>
      </c>
      <c r="F80" s="273">
        <f>'Norm. uspesnost-T'!E95</f>
        <v>0</v>
      </c>
      <c r="G80" s="274">
        <f>'Norm. uspesnost-T'!F95</f>
        <v>0</v>
      </c>
      <c r="H80" s="273">
        <f>'Norm. uspesnost-T'!G95</f>
        <v>0</v>
      </c>
      <c r="I80" s="274">
        <f>'Norm. uspesnost-T'!H95</f>
        <v>0</v>
      </c>
      <c r="J80" s="273">
        <f>'Norm. uspesnost-T'!I95</f>
        <v>6.0152196518890736E-3</v>
      </c>
      <c r="K80" s="274">
        <f>'Norm. uspesnost-T'!J95</f>
        <v>0</v>
      </c>
      <c r="L80" s="273">
        <f>'Norm. uspesnost-T'!K95</f>
        <v>1.4827614792822519E-2</v>
      </c>
      <c r="M80" s="274">
        <f>'Norm. uspesnost-T'!L95</f>
        <v>0</v>
      </c>
      <c r="N80" s="273">
        <f>'Norm. uspesnost-T'!M95</f>
        <v>0</v>
      </c>
      <c r="O80" s="274">
        <f>'Norm. uspesnost-T'!N95</f>
        <v>0</v>
      </c>
      <c r="P80" s="273">
        <f>'Norm. uspesnost-T'!O95</f>
        <v>0</v>
      </c>
      <c r="Q80" s="274">
        <f>'Norm. uspesnost-T'!P95</f>
        <v>0</v>
      </c>
      <c r="R80" s="273">
        <f>'Norm. uspesnost-T'!Q95</f>
        <v>0</v>
      </c>
      <c r="S80" s="274">
        <f>'Norm. uspesnost-T'!R95</f>
        <v>0</v>
      </c>
      <c r="T80" s="273">
        <f>'Norm. uspesnost-T'!S95</f>
        <v>1.1952094228384736E-2</v>
      </c>
      <c r="U80" s="274">
        <f>'Norm. uspesnost-T'!T95</f>
        <v>0</v>
      </c>
      <c r="V80" s="273">
        <f>'Norm. uspesnost-T'!U95</f>
        <v>0</v>
      </c>
      <c r="W80" s="274">
        <f>'Norm. uspesnost-T'!V95</f>
        <v>0</v>
      </c>
      <c r="X80" s="273">
        <f>'Norm. uspesnost-T'!W95</f>
        <v>0</v>
      </c>
      <c r="Y80" s="274">
        <f>'Norm. uspesnost-T'!X95</f>
        <v>1.4828901361763801E-2</v>
      </c>
      <c r="Z80" s="273">
        <f>'Norm. uspesnost-T'!Y95</f>
        <v>0</v>
      </c>
      <c r="AA80" s="274">
        <f>'Norm. uspesnost-T'!Z95</f>
        <v>3.7638715935657671E-3</v>
      </c>
      <c r="AB80" s="273">
        <f>'Norm. uspesnost-T'!AA95</f>
        <v>0</v>
      </c>
      <c r="AC80" s="274">
        <f>'Norm. uspesnost-T'!AB95</f>
        <v>2.4749294918615678E-2</v>
      </c>
      <c r="AD80" s="273">
        <f>'Norm. uspesnost-T'!AC95</f>
        <v>0</v>
      </c>
      <c r="AE80" s="274">
        <f>'Norm. uspesnost-T'!AD95</f>
        <v>0</v>
      </c>
      <c r="AF80" s="273">
        <f>'Norm. uspesnost-T'!AE95</f>
        <v>0</v>
      </c>
      <c r="AG80" s="274">
        <f>'Norm. uspesnost-T'!AF95</f>
        <v>0</v>
      </c>
      <c r="AH80" s="273">
        <f>'Norm. uspesnost-T'!AG95</f>
        <v>9.4016414414360462E-3</v>
      </c>
      <c r="AI80" s="274">
        <f>'Norm. uspesnost-T'!AH95</f>
        <v>0</v>
      </c>
      <c r="AJ80" s="273">
        <f>'Norm. uspesnost-T'!AI95</f>
        <v>3.9906124353201637E-3</v>
      </c>
      <c r="AK80" s="274">
        <f>'Norm. uspesnost-T'!AJ95</f>
        <v>0</v>
      </c>
      <c r="AL80" s="273">
        <f>'Norm. uspesnost-T'!AK95</f>
        <v>0</v>
      </c>
      <c r="AM80" s="274">
        <f>'Norm. uspesnost-T'!AL95</f>
        <v>4.0560964704177199E-3</v>
      </c>
      <c r="AN80" s="273">
        <f>'Norm. uspesnost-T'!AM95</f>
        <v>0</v>
      </c>
      <c r="AO80" s="274">
        <f>'Norm. uspesnost-T'!AN95</f>
        <v>0</v>
      </c>
      <c r="AP80" s="273">
        <f>'Norm. uspesnost-T'!AO95</f>
        <v>0</v>
      </c>
      <c r="AQ80" s="274">
        <f>'Norm. uspesnost-T'!AP95</f>
        <v>1.4029056773436194E-3</v>
      </c>
      <c r="AR80" s="273">
        <f>'Norm. uspesnost-T'!AQ95</f>
        <v>0</v>
      </c>
      <c r="AS80" s="274">
        <f>'Norm. uspesnost-T'!AR95</f>
        <v>0</v>
      </c>
      <c r="AT80" s="273">
        <f>'Norm. uspesnost-T'!AS95</f>
        <v>0</v>
      </c>
      <c r="AU80" s="274">
        <f>'Norm. uspesnost-T'!AT95</f>
        <v>2.224102383637011E-3</v>
      </c>
      <c r="AV80" s="273">
        <f>'Norm. uspesnost-T'!AU95</f>
        <v>0</v>
      </c>
      <c r="AW80" s="274">
        <f>'Norm. uspesnost-T'!AV95</f>
        <v>0</v>
      </c>
      <c r="AX80" s="273">
        <f>'Norm. uspesnost-T'!AW95</f>
        <v>0</v>
      </c>
      <c r="AY80" s="274">
        <f>'Norm. uspesnost-T'!AX95</f>
        <v>0</v>
      </c>
      <c r="AZ80" s="273">
        <f>'Norm. uspesnost-T'!AY95</f>
        <v>0</v>
      </c>
      <c r="BA80" s="274">
        <f>'Norm. uspesnost-T'!AZ95</f>
        <v>0</v>
      </c>
      <c r="BB80" s="273">
        <f>'Norm. uspesnost-T'!BA95</f>
        <v>0</v>
      </c>
    </row>
    <row r="81" spans="1:54" ht="14.25" customHeight="1" x14ac:dyDescent="0.25">
      <c r="A81" s="21">
        <v>76</v>
      </c>
      <c r="B81" s="279" t="s">
        <v>950</v>
      </c>
      <c r="C81" s="280" t="s">
        <v>159</v>
      </c>
      <c r="D81" s="277">
        <f>'Norm. uspesnost-T'!C12*0.5</f>
        <v>0</v>
      </c>
      <c r="E81" s="278">
        <f>'Norm. uspesnost-T'!D12*0.5</f>
        <v>6.7925057634963129E-3</v>
      </c>
      <c r="F81" s="277">
        <f>'Norm. uspesnost-T'!E12*0.5</f>
        <v>5.6564973380305202E-3</v>
      </c>
      <c r="G81" s="278">
        <f>'Norm. uspesnost-T'!F12*0.5</f>
        <v>4.9042473323361582E-3</v>
      </c>
      <c r="H81" s="277">
        <f>'Norm. uspesnost-T'!G12*0.5</f>
        <v>5.6236587077140221E-3</v>
      </c>
      <c r="I81" s="278">
        <f>'Norm. uspesnost-T'!H12*0.5</f>
        <v>6.7257445561056421E-3</v>
      </c>
      <c r="J81" s="277">
        <f>'Norm. uspesnost-T'!I12*0.5</f>
        <v>5.5686640744363183E-3</v>
      </c>
      <c r="K81" s="278">
        <f>'Norm. uspesnost-T'!J12*0.5</f>
        <v>4.4950374842860482E-3</v>
      </c>
      <c r="L81" s="277">
        <f>'Norm. uspesnost-T'!K12*0.5</f>
        <v>4.0103478708318095E-3</v>
      </c>
      <c r="M81" s="278">
        <f>'Norm. uspesnost-T'!L12*0.5</f>
        <v>1.5866756675869025E-3</v>
      </c>
      <c r="N81" s="277">
        <f>'Norm. uspesnost-T'!M12*0.5</f>
        <v>4.815820431918273E-3</v>
      </c>
      <c r="O81" s="278">
        <f>'Norm. uspesnost-T'!N12*0.5</f>
        <v>2.4507068306020858E-3</v>
      </c>
      <c r="P81" s="277">
        <f>'Norm. uspesnost-T'!O12*0.5</f>
        <v>2.9773328493353248E-3</v>
      </c>
      <c r="Q81" s="278">
        <f>'Norm. uspesnost-T'!P12*0.5</f>
        <v>6.0228072253989788E-3</v>
      </c>
      <c r="R81" s="277">
        <f>'Norm. uspesnost-T'!Q12*0.5</f>
        <v>5.8397844113319978E-3</v>
      </c>
      <c r="S81" s="278">
        <f>'Norm. uspesnost-T'!R12*0.5</f>
        <v>6.680777726994172E-3</v>
      </c>
      <c r="T81" s="277">
        <f>'Norm. uspesnost-T'!S12*0.5</f>
        <v>4.3509071883737691E-3</v>
      </c>
      <c r="U81" s="278">
        <f>'Norm. uspesnost-T'!T12*0.5</f>
        <v>5.718487084874789E-3</v>
      </c>
      <c r="V81" s="277">
        <f>'Norm. uspesnost-T'!U12*0.5</f>
        <v>5.8394288599288163E-3</v>
      </c>
      <c r="W81" s="278">
        <f>'Norm. uspesnost-T'!V12*0.5</f>
        <v>0</v>
      </c>
      <c r="X81" s="277">
        <f>'Norm. uspesnost-T'!W12*0.5</f>
        <v>1.1881382256000094E-2</v>
      </c>
      <c r="Y81" s="278">
        <f>'Norm. uspesnost-T'!X12*0.5</f>
        <v>1.6052730114713629E-2</v>
      </c>
      <c r="Z81" s="277">
        <f>'Norm. uspesnost-T'!Y12*0.5</f>
        <v>7.4138574088547489E-3</v>
      </c>
      <c r="AA81" s="278">
        <f>'Norm. uspesnost-T'!Z12*0.5</f>
        <v>5.372190445315006E-3</v>
      </c>
      <c r="AB81" s="277">
        <f>'Norm. uspesnost-T'!AA12*0.5</f>
        <v>4.0821982385408151E-3</v>
      </c>
      <c r="AC81" s="278">
        <f>'Norm. uspesnost-T'!AB12*0.5</f>
        <v>1.5929060633388975E-2</v>
      </c>
      <c r="AD81" s="277">
        <f>'Norm. uspesnost-T'!AC12*0.5</f>
        <v>5.6165532567059494E-2</v>
      </c>
      <c r="AE81" s="278">
        <f>'Norm. uspesnost-T'!AD12*0.5</f>
        <v>7.2473933322953236E-3</v>
      </c>
      <c r="AF81" s="277">
        <f>'Norm. uspesnost-T'!AE12*0.5</f>
        <v>2.7302032585905145E-3</v>
      </c>
      <c r="AG81" s="278">
        <f>'Norm. uspesnost-T'!AF12*0.5</f>
        <v>0</v>
      </c>
      <c r="AH81" s="277">
        <f>'Norm. uspesnost-T'!AG12*0.5</f>
        <v>3.160507037498453E-3</v>
      </c>
      <c r="AI81" s="278">
        <f>'Norm. uspesnost-T'!AH12*0.5</f>
        <v>1.086588482381458E-2</v>
      </c>
      <c r="AJ81" s="277">
        <f>'Norm. uspesnost-T'!AI12*0.5</f>
        <v>3.1523661808951671E-3</v>
      </c>
      <c r="AK81" s="278">
        <f>'Norm. uspesnost-T'!AJ12*0.5</f>
        <v>2.0771642000003998E-3</v>
      </c>
      <c r="AL81" s="277">
        <f>'Norm. uspesnost-T'!AK12*0.5</f>
        <v>6.6456289347595378E-3</v>
      </c>
      <c r="AM81" s="278">
        <f>'Norm. uspesnost-T'!AL12*0.5</f>
        <v>3.45803681569351E-3</v>
      </c>
      <c r="AN81" s="277">
        <f>'Norm. uspesnost-T'!AM12*0.5</f>
        <v>0</v>
      </c>
      <c r="AO81" s="278">
        <f>'Norm. uspesnost-T'!AN12*0.5</f>
        <v>5.181282417041919E-3</v>
      </c>
      <c r="AP81" s="277">
        <f>'Norm. uspesnost-T'!AO12*0.5</f>
        <v>5.1234973053514033E-3</v>
      </c>
      <c r="AQ81" s="278">
        <f>'Norm. uspesnost-T'!AP12*0.5</f>
        <v>2.8353606578483915E-3</v>
      </c>
      <c r="AR81" s="277">
        <f>'Norm. uspesnost-T'!AQ12*0.5</f>
        <v>5.993246831336215E-3</v>
      </c>
      <c r="AS81" s="278">
        <f>'Norm. uspesnost-T'!AR12*0.5</f>
        <v>4.2394440374782993E-3</v>
      </c>
      <c r="AT81" s="277">
        <f>'Norm. uspesnost-T'!AS12*0.5</f>
        <v>2.6814876347980485E-3</v>
      </c>
      <c r="AU81" s="278">
        <f>'Norm. uspesnost-T'!AT12*0.5</f>
        <v>6.5605321677258471E-3</v>
      </c>
      <c r="AV81" s="277">
        <f>'Norm. uspesnost-T'!AU12*0.5</f>
        <v>6.2149921755554286E-3</v>
      </c>
      <c r="AW81" s="278">
        <f>'Norm. uspesnost-T'!AV12*0.5</f>
        <v>4.1743374393613851E-3</v>
      </c>
      <c r="AX81" s="277">
        <f>'Norm. uspesnost-T'!AW12*0.5</f>
        <v>3.3003706322692048E-3</v>
      </c>
      <c r="AY81" s="278">
        <f>'Norm. uspesnost-T'!AX12*0.5</f>
        <v>4.0283962263258071E-3</v>
      </c>
      <c r="AZ81" s="277">
        <f>'Norm. uspesnost-T'!AY12*0.5</f>
        <v>4.4043087629040438E-3</v>
      </c>
      <c r="BA81" s="278">
        <f>'Norm. uspesnost-T'!AZ12*0.5</f>
        <v>2.049405009563621E-3</v>
      </c>
      <c r="BB81" s="277">
        <f>'Norm. uspesnost-T'!BA12*0.5</f>
        <v>4.6826743399375013E-3</v>
      </c>
    </row>
    <row r="82" spans="1:54" ht="14.25" customHeight="1" x14ac:dyDescent="0.25">
      <c r="A82" s="21">
        <v>77</v>
      </c>
      <c r="B82" s="281" t="s">
        <v>167</v>
      </c>
      <c r="C82" s="282" t="s">
        <v>166</v>
      </c>
      <c r="D82" s="273">
        <f>'Norm. uspesnost-T'!C96</f>
        <v>0</v>
      </c>
      <c r="E82" s="274">
        <f>'Norm. uspesnost-T'!D96</f>
        <v>1.1939255279973252E-2</v>
      </c>
      <c r="F82" s="273">
        <f>'Norm. uspesnost-T'!E96</f>
        <v>7.5618840238351713E-3</v>
      </c>
      <c r="G82" s="274">
        <f>'Norm. uspesnost-T'!F96</f>
        <v>1.1431640246299789E-2</v>
      </c>
      <c r="H82" s="273">
        <f>'Norm. uspesnost-T'!G96</f>
        <v>7.1445162519017582E-3</v>
      </c>
      <c r="I82" s="274">
        <f>'Norm. uspesnost-T'!H96</f>
        <v>1.1118267353790449E-2</v>
      </c>
      <c r="J82" s="273">
        <f>'Norm. uspesnost-T'!I96</f>
        <v>1.2205477662330834E-2</v>
      </c>
      <c r="K82" s="274">
        <f>'Norm. uspesnost-T'!J96</f>
        <v>1.4427599079837863E-2</v>
      </c>
      <c r="L82" s="273">
        <f>'Norm. uspesnost-T'!K96</f>
        <v>1.2674396243213575E-2</v>
      </c>
      <c r="M82" s="274">
        <f>'Norm. uspesnost-T'!L96</f>
        <v>8.1785041360695563E-3</v>
      </c>
      <c r="N82" s="273">
        <f>'Norm. uspesnost-T'!M96</f>
        <v>0</v>
      </c>
      <c r="O82" s="274">
        <f>'Norm. uspesnost-T'!N96</f>
        <v>3.708025924741622E-3</v>
      </c>
      <c r="P82" s="273">
        <f>'Norm. uspesnost-T'!O96</f>
        <v>2.1715884775348953E-2</v>
      </c>
      <c r="Q82" s="274">
        <f>'Norm. uspesnost-T'!P96</f>
        <v>9.3734954850169683E-3</v>
      </c>
      <c r="R82" s="273">
        <f>'Norm. uspesnost-T'!Q96</f>
        <v>1.0020625526475192E-2</v>
      </c>
      <c r="S82" s="274">
        <f>'Norm. uspesnost-T'!R96</f>
        <v>9.6960728140129977E-3</v>
      </c>
      <c r="T82" s="273">
        <f>'Norm. uspesnost-T'!S96</f>
        <v>4.124686622536883E-3</v>
      </c>
      <c r="U82" s="274">
        <f>'Norm. uspesnost-T'!T96</f>
        <v>1.2965057969908758E-2</v>
      </c>
      <c r="V82" s="273">
        <f>'Norm. uspesnost-T'!U96</f>
        <v>5.6396831801787378E-3</v>
      </c>
      <c r="W82" s="274">
        <f>'Norm. uspesnost-T'!V96</f>
        <v>1.3448462711372353E-2</v>
      </c>
      <c r="X82" s="273">
        <f>'Norm. uspesnost-T'!W96</f>
        <v>1.6148185553827344E-2</v>
      </c>
      <c r="Y82" s="274">
        <f>'Norm. uspesnost-T'!X96</f>
        <v>1.8383848105080307E-2</v>
      </c>
      <c r="Z82" s="273">
        <f>'Norm. uspesnost-T'!Y96</f>
        <v>9.9403777483819521E-3</v>
      </c>
      <c r="AA82" s="274">
        <f>'Norm. uspesnost-T'!Z96</f>
        <v>8.8923771495440021E-3</v>
      </c>
      <c r="AB82" s="273">
        <f>'Norm. uspesnost-T'!AA96</f>
        <v>0</v>
      </c>
      <c r="AC82" s="274">
        <f>'Norm. uspesnost-T'!AB96</f>
        <v>9.8058264917464874E-3</v>
      </c>
      <c r="AD82" s="273">
        <f>'Norm. uspesnost-T'!AC96</f>
        <v>0</v>
      </c>
      <c r="AE82" s="274">
        <f>'Norm. uspesnost-T'!AD96</f>
        <v>1.3891903278797212E-2</v>
      </c>
      <c r="AF82" s="273">
        <f>'Norm. uspesnost-T'!AE96</f>
        <v>3.646085852509594E-3</v>
      </c>
      <c r="AG82" s="274">
        <f>'Norm. uspesnost-T'!AF96</f>
        <v>1.5590706047654661E-2</v>
      </c>
      <c r="AH82" s="273">
        <f>'Norm. uspesnost-T'!AG96</f>
        <v>7.6044662051959451E-3</v>
      </c>
      <c r="AI82" s="274">
        <f>'Norm. uspesnost-T'!AH96</f>
        <v>9.0092770500889222E-3</v>
      </c>
      <c r="AJ82" s="273">
        <f>'Norm. uspesnost-T'!AI96</f>
        <v>1.1072631472737935E-2</v>
      </c>
      <c r="AK82" s="274">
        <f>'Norm. uspesnost-T'!AJ96</f>
        <v>1.1401673071116872E-2</v>
      </c>
      <c r="AL82" s="273">
        <f>'Norm. uspesnost-T'!AK96</f>
        <v>7.2154861809900824E-3</v>
      </c>
      <c r="AM82" s="274">
        <f>'Norm. uspesnost-T'!AL96</f>
        <v>1.2277185343404178E-2</v>
      </c>
      <c r="AN82" s="273">
        <f>'Norm. uspesnost-T'!AM96</f>
        <v>8.8539067089871415E-3</v>
      </c>
      <c r="AO82" s="274">
        <f>'Norm. uspesnost-T'!AN96</f>
        <v>1.2053885599735255E-2</v>
      </c>
      <c r="AP82" s="273">
        <f>'Norm. uspesnost-T'!AO96</f>
        <v>8.6163175336926752E-3</v>
      </c>
      <c r="AQ82" s="274">
        <f>'Norm. uspesnost-T'!AP96</f>
        <v>1.2599543034823872E-2</v>
      </c>
      <c r="AR82" s="273">
        <f>'Norm. uspesnost-T'!AQ96</f>
        <v>1.3425141905717152E-2</v>
      </c>
      <c r="AS82" s="274">
        <f>'Norm. uspesnost-T'!AR96</f>
        <v>2.7676961544473976E-2</v>
      </c>
      <c r="AT82" s="273">
        <f>'Norm. uspesnost-T'!AS96</f>
        <v>7.3723405329243989E-3</v>
      </c>
      <c r="AU82" s="274">
        <f>'Norm. uspesnost-T'!AT96</f>
        <v>1.0488824040046656E-2</v>
      </c>
      <c r="AV82" s="273">
        <f>'Norm. uspesnost-T'!AU96</f>
        <v>6.4025088889208626E-3</v>
      </c>
      <c r="AW82" s="274">
        <f>'Norm. uspesnost-T'!AV96</f>
        <v>1.1891392978980821E-2</v>
      </c>
      <c r="AX82" s="273">
        <f>'Norm. uspesnost-T'!AW96</f>
        <v>1.1113185947562276E-2</v>
      </c>
      <c r="AY82" s="274">
        <f>'Norm. uspesnost-T'!AX96</f>
        <v>8.7150051755724451E-3</v>
      </c>
      <c r="AZ82" s="273">
        <f>'Norm. uspesnost-T'!AY96</f>
        <v>9.5941629933396708E-3</v>
      </c>
      <c r="BA82" s="274">
        <f>'Norm. uspesnost-T'!AZ96</f>
        <v>8.406701741008004E-3</v>
      </c>
      <c r="BB82" s="273">
        <f>'Norm. uspesnost-T'!BA96</f>
        <v>1.1152063637740109E-2</v>
      </c>
    </row>
    <row r="83" spans="1:54" ht="14.25" customHeight="1" x14ac:dyDescent="0.25">
      <c r="A83" s="21">
        <v>78</v>
      </c>
      <c r="B83" s="279" t="s">
        <v>173</v>
      </c>
      <c r="C83" s="280" t="s">
        <v>172</v>
      </c>
      <c r="D83" s="277">
        <f>'Norm. uspesnost-T'!C97</f>
        <v>0</v>
      </c>
      <c r="E83" s="278">
        <f>'Norm. uspesnost-T'!D97</f>
        <v>2.2712848933613022E-3</v>
      </c>
      <c r="F83" s="277">
        <f>'Norm. uspesnost-T'!E97</f>
        <v>7.1199085149645739E-3</v>
      </c>
      <c r="G83" s="278">
        <f>'Norm. uspesnost-T'!F97</f>
        <v>1.1291233784979836E-2</v>
      </c>
      <c r="H83" s="277">
        <f>'Norm. uspesnost-T'!G97</f>
        <v>7.8712472982078781E-3</v>
      </c>
      <c r="I83" s="278">
        <f>'Norm. uspesnost-T'!H97</f>
        <v>1.1642645900317754E-2</v>
      </c>
      <c r="J83" s="277">
        <f>'Norm. uspesnost-T'!I97</f>
        <v>1.6259270554616883E-2</v>
      </c>
      <c r="K83" s="278">
        <f>'Norm. uspesnost-T'!J97</f>
        <v>0</v>
      </c>
      <c r="L83" s="277">
        <f>'Norm. uspesnost-T'!K97</f>
        <v>0</v>
      </c>
      <c r="M83" s="278">
        <f>'Norm. uspesnost-T'!L97</f>
        <v>4.7906176277727527E-3</v>
      </c>
      <c r="N83" s="277">
        <f>'Norm. uspesnost-T'!M97</f>
        <v>9.3827926354894935E-3</v>
      </c>
      <c r="O83" s="278">
        <f>'Norm. uspesnost-T'!N97</f>
        <v>1.4854082630619467E-2</v>
      </c>
      <c r="P83" s="277">
        <f>'Norm. uspesnost-T'!O97</f>
        <v>2.1701640930384715E-2</v>
      </c>
      <c r="Q83" s="278">
        <f>'Norm. uspesnost-T'!P97</f>
        <v>1.3953622651988934E-2</v>
      </c>
      <c r="R83" s="277">
        <f>'Norm. uspesnost-T'!Q97</f>
        <v>1.1077631608021807E-2</v>
      </c>
      <c r="S83" s="278">
        <f>'Norm. uspesnost-T'!R97</f>
        <v>2.7059500500546819E-2</v>
      </c>
      <c r="T83" s="277">
        <f>'Norm. uspesnost-T'!S97</f>
        <v>0</v>
      </c>
      <c r="U83" s="278">
        <f>'Norm. uspesnost-T'!T97</f>
        <v>0</v>
      </c>
      <c r="V83" s="277">
        <f>'Norm. uspesnost-T'!U97</f>
        <v>1.5815337727269774E-2</v>
      </c>
      <c r="W83" s="278">
        <f>'Norm. uspesnost-T'!V97</f>
        <v>0</v>
      </c>
      <c r="X83" s="277">
        <f>'Norm. uspesnost-T'!W97</f>
        <v>5.0943482610408186E-3</v>
      </c>
      <c r="Y83" s="278">
        <f>'Norm. uspesnost-T'!X97</f>
        <v>5.2087368032665603E-3</v>
      </c>
      <c r="Z83" s="277">
        <f>'Norm. uspesnost-T'!Y97</f>
        <v>1.7135012095586846E-2</v>
      </c>
      <c r="AA83" s="278">
        <f>'Norm. uspesnost-T'!Z97</f>
        <v>6.8790267014870879E-3</v>
      </c>
      <c r="AB83" s="277">
        <f>'Norm. uspesnost-T'!AA97</f>
        <v>0</v>
      </c>
      <c r="AC83" s="278">
        <f>'Norm. uspesnost-T'!AB97</f>
        <v>2.7230188867241561E-3</v>
      </c>
      <c r="AD83" s="277">
        <f>'Norm. uspesnost-T'!AC97</f>
        <v>0</v>
      </c>
      <c r="AE83" s="278">
        <f>'Norm. uspesnost-T'!AD97</f>
        <v>2.1288859954835829E-2</v>
      </c>
      <c r="AF83" s="277">
        <f>'Norm. uspesnost-T'!AE97</f>
        <v>1.0294985806555745E-2</v>
      </c>
      <c r="AG83" s="278">
        <f>'Norm. uspesnost-T'!AF97</f>
        <v>3.6255709893825545E-2</v>
      </c>
      <c r="AH83" s="277">
        <f>'Norm. uspesnost-T'!AG97</f>
        <v>2.5303301841450822E-2</v>
      </c>
      <c r="AI83" s="278">
        <f>'Norm. uspesnost-T'!AH97</f>
        <v>7.6928946689924678E-3</v>
      </c>
      <c r="AJ83" s="277">
        <f>'Norm. uspesnost-T'!AI97</f>
        <v>5.9328338989601478E-3</v>
      </c>
      <c r="AK83" s="278">
        <f>'Norm. uspesnost-T'!AJ97</f>
        <v>4.7128346733077888E-3</v>
      </c>
      <c r="AL83" s="277">
        <f>'Norm. uspesnost-T'!AK97</f>
        <v>1.030035998665498E-2</v>
      </c>
      <c r="AM83" s="278">
        <f>'Norm. uspesnost-T'!AL97</f>
        <v>1.0062078557104309E-2</v>
      </c>
      <c r="AN83" s="277">
        <f>'Norm. uspesnost-T'!AM97</f>
        <v>2.0586378906072011E-2</v>
      </c>
      <c r="AO83" s="278">
        <f>'Norm. uspesnost-T'!AN97</f>
        <v>4.7120181758116822E-3</v>
      </c>
      <c r="AP83" s="277">
        <f>'Norm. uspesnost-T'!AO97</f>
        <v>1.1530913932073301E-2</v>
      </c>
      <c r="AQ83" s="278">
        <f>'Norm. uspesnost-T'!AP97</f>
        <v>6.3813157034095036E-3</v>
      </c>
      <c r="AR83" s="277">
        <f>'Norm. uspesnost-T'!AQ97</f>
        <v>1.9804913523968067E-2</v>
      </c>
      <c r="AS83" s="278">
        <f>'Norm. uspesnost-T'!AR97</f>
        <v>1.3836953231069194E-2</v>
      </c>
      <c r="AT83" s="277">
        <f>'Norm. uspesnost-T'!AS97</f>
        <v>1.4396538070249196E-2</v>
      </c>
      <c r="AU83" s="278">
        <f>'Norm. uspesnost-T'!AT97</f>
        <v>4.6626596745413295E-3</v>
      </c>
      <c r="AV83" s="277">
        <f>'Norm. uspesnost-T'!AU97</f>
        <v>1.121366974263386E-2</v>
      </c>
      <c r="AW83" s="278">
        <f>'Norm. uspesnost-T'!AV97</f>
        <v>1.8355465016349305E-2</v>
      </c>
      <c r="AX83" s="277">
        <f>'Norm. uspesnost-T'!AW97</f>
        <v>3.6150383048611972E-3</v>
      </c>
      <c r="AY83" s="278">
        <f>'Norm. uspesnost-T'!AX97</f>
        <v>4.4759803687656596E-3</v>
      </c>
      <c r="AZ83" s="277">
        <f>'Norm. uspesnost-T'!AY97</f>
        <v>2.0620126897948097E-2</v>
      </c>
      <c r="BA83" s="278">
        <f>'Norm. uspesnost-T'!AZ97</f>
        <v>0</v>
      </c>
      <c r="BB83" s="277">
        <f>'Norm. uspesnost-T'!BA97</f>
        <v>1.484978187854971E-2</v>
      </c>
    </row>
    <row r="84" spans="1:54" ht="14.25" customHeight="1" x14ac:dyDescent="0.25">
      <c r="A84" s="21">
        <v>79</v>
      </c>
      <c r="B84" s="281" t="s">
        <v>192</v>
      </c>
      <c r="C84" s="282" t="s">
        <v>1089</v>
      </c>
      <c r="D84" s="273">
        <f>'Norm. uspesnost-T'!C41</f>
        <v>0</v>
      </c>
      <c r="E84" s="274">
        <f>'Norm. uspesnost-T'!D41</f>
        <v>0</v>
      </c>
      <c r="F84" s="273">
        <f>'Norm. uspesnost-T'!E41</f>
        <v>1.340701579734372E-2</v>
      </c>
      <c r="G84" s="274">
        <f>'Norm. uspesnost-T'!F41</f>
        <v>1.0778644703193431E-2</v>
      </c>
      <c r="H84" s="273">
        <f>'Norm. uspesnost-T'!G41</f>
        <v>6.2976539452535797E-3</v>
      </c>
      <c r="I84" s="274">
        <f>'Norm. uspesnost-T'!H41</f>
        <v>0</v>
      </c>
      <c r="J84" s="273">
        <f>'Norm. uspesnost-T'!I41</f>
        <v>1.1216820094141091E-2</v>
      </c>
      <c r="K84" s="274">
        <f>'Norm. uspesnost-T'!J41</f>
        <v>0</v>
      </c>
      <c r="L84" s="273">
        <f>'Norm. uspesnost-T'!K41</f>
        <v>2.7497225402297845E-3</v>
      </c>
      <c r="M84" s="274">
        <f>'Norm. uspesnost-T'!L41</f>
        <v>1.4574144852117069E-2</v>
      </c>
      <c r="N84" s="273">
        <f>'Norm. uspesnost-T'!M41</f>
        <v>2.5192074204003666E-2</v>
      </c>
      <c r="O84" s="274">
        <f>'Norm. uspesnost-T'!N41</f>
        <v>1.763652434517627E-2</v>
      </c>
      <c r="P84" s="273">
        <f>'Norm. uspesnost-T'!O41</f>
        <v>7.9158574582620655E-3</v>
      </c>
      <c r="Q84" s="274">
        <f>'Norm. uspesnost-T'!P41</f>
        <v>0</v>
      </c>
      <c r="R84" s="273">
        <f>'Norm. uspesnost-T'!Q41</f>
        <v>9.4937622252910074E-3</v>
      </c>
      <c r="S84" s="274">
        <f>'Norm. uspesnost-T'!R41</f>
        <v>4.2945163537310878E-3</v>
      </c>
      <c r="T84" s="273">
        <f>'Norm. uspesnost-T'!S41</f>
        <v>7.0563396518132926E-3</v>
      </c>
      <c r="U84" s="274">
        <f>'Norm. uspesnost-T'!T41</f>
        <v>0</v>
      </c>
      <c r="V84" s="273">
        <f>'Norm. uspesnost-T'!U41</f>
        <v>8.3408647118800965E-3</v>
      </c>
      <c r="W84" s="274">
        <f>'Norm. uspesnost-T'!V41</f>
        <v>8.5247480141273889E-3</v>
      </c>
      <c r="X84" s="273">
        <f>'Norm. uspesnost-T'!W41</f>
        <v>8.9835274247979952E-3</v>
      </c>
      <c r="Y84" s="274">
        <f>'Norm. uspesnost-T'!X41</f>
        <v>1.0987909493202051E-2</v>
      </c>
      <c r="Z84" s="273">
        <f>'Norm. uspesnost-T'!Y41</f>
        <v>6.3396890504771571E-3</v>
      </c>
      <c r="AA84" s="274">
        <f>'Norm. uspesnost-T'!Z41</f>
        <v>2.1332193009509871E-2</v>
      </c>
      <c r="AB84" s="273">
        <f>'Norm. uspesnost-T'!AA41</f>
        <v>0</v>
      </c>
      <c r="AC84" s="274">
        <f>'Norm. uspesnost-T'!AB41</f>
        <v>6.7124767802084874E-3</v>
      </c>
      <c r="AD84" s="273">
        <f>'Norm. uspesnost-T'!AC41</f>
        <v>0</v>
      </c>
      <c r="AE84" s="274">
        <f>'Norm. uspesnost-T'!AD41</f>
        <v>1.1180847485151323E-2</v>
      </c>
      <c r="AF84" s="273">
        <f>'Norm. uspesnost-T'!AE41</f>
        <v>1.2873959899487976E-2</v>
      </c>
      <c r="AG84" s="274">
        <f>'Norm. uspesnost-T'!AF41</f>
        <v>9.0348030890611778E-3</v>
      </c>
      <c r="AH84" s="273">
        <f>'Norm. uspesnost-T'!AG41</f>
        <v>7.8758610479621963E-3</v>
      </c>
      <c r="AI84" s="274">
        <f>'Norm. uspesnost-T'!AH41</f>
        <v>6.0402578805455716E-3</v>
      </c>
      <c r="AJ84" s="273">
        <f>'Norm. uspesnost-T'!AI41</f>
        <v>1.2170130072545528E-2</v>
      </c>
      <c r="AK84" s="274">
        <f>'Norm. uspesnost-T'!AJ41</f>
        <v>9.3968885084872184E-3</v>
      </c>
      <c r="AL84" s="273">
        <f>'Norm. uspesnost-T'!AK41</f>
        <v>1.4183602234619777E-2</v>
      </c>
      <c r="AM84" s="274">
        <f>'Norm. uspesnost-T'!AL41</f>
        <v>7.6796761298931118E-3</v>
      </c>
      <c r="AN84" s="273">
        <f>'Norm. uspesnost-T'!AM41</f>
        <v>1.2114452941343484E-2</v>
      </c>
      <c r="AO84" s="274">
        <f>'Norm. uspesnost-T'!AN41</f>
        <v>9.7023660326003482E-3</v>
      </c>
      <c r="AP84" s="273">
        <f>'Norm. uspesnost-T'!AO41</f>
        <v>0</v>
      </c>
      <c r="AQ84" s="274">
        <f>'Norm. uspesnost-T'!AP41</f>
        <v>5.573940389496739E-3</v>
      </c>
      <c r="AR84" s="273">
        <f>'Norm. uspesnost-T'!AQ41</f>
        <v>1.1721761100885951E-2</v>
      </c>
      <c r="AS84" s="274">
        <f>'Norm. uspesnost-T'!AR41</f>
        <v>1.0632198732988471E-2</v>
      </c>
      <c r="AT84" s="273">
        <f>'Norm. uspesnost-T'!AS41</f>
        <v>1.436253347529918E-2</v>
      </c>
      <c r="AU84" s="274">
        <f>'Norm. uspesnost-T'!AT41</f>
        <v>1.6579942468954428E-2</v>
      </c>
      <c r="AV84" s="273">
        <f>'Norm. uspesnost-T'!AU41</f>
        <v>0</v>
      </c>
      <c r="AW84" s="274">
        <f>'Norm. uspesnost-T'!AV41</f>
        <v>8.0451083102189916E-3</v>
      </c>
      <c r="AX84" s="273">
        <f>'Norm. uspesnost-T'!AW41</f>
        <v>1.0388595343544074E-2</v>
      </c>
      <c r="AY84" s="274">
        <f>'Norm. uspesnost-T'!AX41</f>
        <v>1.1176169041854955E-2</v>
      </c>
      <c r="AZ84" s="273">
        <f>'Norm. uspesnost-T'!AY41</f>
        <v>7.1891780268637968E-3</v>
      </c>
      <c r="BA84" s="274">
        <f>'Norm. uspesnost-T'!AZ41</f>
        <v>4.7759608752251338E-3</v>
      </c>
      <c r="BB84" s="273">
        <f>'Norm. uspesnost-T'!BA41</f>
        <v>8.0157920962395171E-3</v>
      </c>
    </row>
    <row r="85" spans="1:54" ht="14.25" customHeight="1" x14ac:dyDescent="0.25">
      <c r="A85" s="21">
        <v>80</v>
      </c>
      <c r="B85" s="279" t="s">
        <v>175</v>
      </c>
      <c r="C85" s="280" t="s">
        <v>174</v>
      </c>
      <c r="D85" s="277">
        <f>'Norm. uspesnost-T'!C98</f>
        <v>0</v>
      </c>
      <c r="E85" s="278">
        <f>'Norm. uspesnost-T'!D98</f>
        <v>1.1988612870418748E-2</v>
      </c>
      <c r="F85" s="277">
        <f>'Norm. uspesnost-T'!E98</f>
        <v>9.5430863704251585E-3</v>
      </c>
      <c r="G85" s="278">
        <f>'Norm. uspesnost-T'!F98</f>
        <v>1.1606648818363251E-2</v>
      </c>
      <c r="H85" s="277">
        <f>'Norm. uspesnost-T'!G98</f>
        <v>7.3015054131130436E-3</v>
      </c>
      <c r="I85" s="278">
        <f>'Norm. uspesnost-T'!H98</f>
        <v>0</v>
      </c>
      <c r="J85" s="277">
        <f>'Norm. uspesnost-T'!I98</f>
        <v>1.0908154720281378E-2</v>
      </c>
      <c r="K85" s="278">
        <f>'Norm. uspesnost-T'!J98</f>
        <v>0</v>
      </c>
      <c r="L85" s="277">
        <f>'Norm. uspesnost-T'!K98</f>
        <v>4.5392596367276996E-3</v>
      </c>
      <c r="M85" s="278">
        <f>'Norm. uspesnost-T'!L98</f>
        <v>6.301049156452113E-3</v>
      </c>
      <c r="N85" s="277">
        <f>'Norm. uspesnost-T'!M98</f>
        <v>0</v>
      </c>
      <c r="O85" s="278">
        <f>'Norm. uspesnost-T'!N98</f>
        <v>1.2141135586414694E-2</v>
      </c>
      <c r="P85" s="277">
        <f>'Norm. uspesnost-T'!O98</f>
        <v>1.3756712183698538E-2</v>
      </c>
      <c r="Q85" s="278">
        <f>'Norm. uspesnost-T'!P98</f>
        <v>9.4412857262555355E-3</v>
      </c>
      <c r="R85" s="277">
        <f>'Norm. uspesnost-T'!Q98</f>
        <v>9.2176221876113431E-3</v>
      </c>
      <c r="S85" s="278">
        <f>'Norm. uspesnost-T'!R98</f>
        <v>4.7201165662124171E-3</v>
      </c>
      <c r="T85" s="277">
        <f>'Norm. uspesnost-T'!S98</f>
        <v>1.820107161065064E-2</v>
      </c>
      <c r="U85" s="278">
        <f>'Norm. uspesnost-T'!T98</f>
        <v>1.3169923293988748E-2</v>
      </c>
      <c r="V85" s="277">
        <f>'Norm. uspesnost-T'!U98</f>
        <v>1.0002046835270378E-2</v>
      </c>
      <c r="W85" s="278">
        <f>'Norm. uspesnost-T'!V98</f>
        <v>0</v>
      </c>
      <c r="X85" s="277">
        <f>'Norm. uspesnost-T'!W98</f>
        <v>6.5352791038986065E-3</v>
      </c>
      <c r="Y85" s="278">
        <f>'Norm. uspesnost-T'!X98</f>
        <v>7.0115500001596024E-3</v>
      </c>
      <c r="Z85" s="277">
        <f>'Norm. uspesnost-T'!Y98</f>
        <v>1.7085141820745289E-2</v>
      </c>
      <c r="AA85" s="278">
        <f>'Norm. uspesnost-T'!Z98</f>
        <v>1.0117685520285514E-2</v>
      </c>
      <c r="AB85" s="277">
        <f>'Norm. uspesnost-T'!AA98</f>
        <v>0</v>
      </c>
      <c r="AC85" s="278">
        <f>'Norm. uspesnost-T'!AB98</f>
        <v>8.8592330001668208E-3</v>
      </c>
      <c r="AD85" s="277">
        <f>'Norm. uspesnost-T'!AC98</f>
        <v>0</v>
      </c>
      <c r="AE85" s="278">
        <f>'Norm. uspesnost-T'!AD98</f>
        <v>0</v>
      </c>
      <c r="AF85" s="277">
        <f>'Norm. uspesnost-T'!AE98</f>
        <v>7.7232915776465445E-3</v>
      </c>
      <c r="AG85" s="278">
        <f>'Norm. uspesnost-T'!AF98</f>
        <v>0</v>
      </c>
      <c r="AH85" s="277">
        <f>'Norm. uspesnost-T'!AG98</f>
        <v>9.7754478147672377E-3</v>
      </c>
      <c r="AI85" s="278">
        <f>'Norm. uspesnost-T'!AH98</f>
        <v>1.425436161214343E-2</v>
      </c>
      <c r="AJ85" s="277">
        <f>'Norm. uspesnost-T'!AI98</f>
        <v>6.0436607151699295E-3</v>
      </c>
      <c r="AK85" s="278">
        <f>'Norm. uspesnost-T'!AJ98</f>
        <v>8.7199136601154772E-3</v>
      </c>
      <c r="AL85" s="277">
        <f>'Norm. uspesnost-T'!AK98</f>
        <v>2.0678226403414549E-2</v>
      </c>
      <c r="AM85" s="278">
        <f>'Norm. uspesnost-T'!AL98</f>
        <v>6.0149007728257618E-3</v>
      </c>
      <c r="AN85" s="277">
        <f>'Norm. uspesnost-T'!AM98</f>
        <v>1.259781261152847E-2</v>
      </c>
      <c r="AO85" s="278">
        <f>'Norm. uspesnost-T'!AN98</f>
        <v>7.6541807475138867E-3</v>
      </c>
      <c r="AP85" s="277">
        <f>'Norm. uspesnost-T'!AO98</f>
        <v>9.2057648483270024E-3</v>
      </c>
      <c r="AQ85" s="278">
        <f>'Norm. uspesnost-T'!AP98</f>
        <v>4.2346515187166762E-3</v>
      </c>
      <c r="AR85" s="277">
        <f>'Norm. uspesnost-T'!AQ98</f>
        <v>4.5579409208188638E-3</v>
      </c>
      <c r="AS85" s="278">
        <f>'Norm. uspesnost-T'!AR98</f>
        <v>0</v>
      </c>
      <c r="AT85" s="277">
        <f>'Norm. uspesnost-T'!AS98</f>
        <v>1.7411965836713023E-2</v>
      </c>
      <c r="AU85" s="278">
        <f>'Norm. uspesnost-T'!AT98</f>
        <v>9.4043936126114586E-3</v>
      </c>
      <c r="AV85" s="277">
        <f>'Norm. uspesnost-T'!AU98</f>
        <v>7.6170129285193268E-3</v>
      </c>
      <c r="AW85" s="278">
        <f>'Norm. uspesnost-T'!AV98</f>
        <v>1.0733880405512647E-2</v>
      </c>
      <c r="AX85" s="277">
        <f>'Norm. uspesnost-T'!AW98</f>
        <v>1.1244929527745031E-2</v>
      </c>
      <c r="AY85" s="278">
        <f>'Norm. uspesnost-T'!AX98</f>
        <v>5.7978444421948275E-3</v>
      </c>
      <c r="AZ85" s="277">
        <f>'Norm. uspesnost-T'!AY98</f>
        <v>7.4421764773787901E-3</v>
      </c>
      <c r="BA85" s="278">
        <f>'Norm. uspesnost-T'!AZ98</f>
        <v>0</v>
      </c>
      <c r="BB85" s="277">
        <f>'Norm. uspesnost-T'!BA98</f>
        <v>8.8807460188612807E-3</v>
      </c>
    </row>
    <row r="86" spans="1:54" ht="14.25" customHeight="1" x14ac:dyDescent="0.25">
      <c r="A86" s="21">
        <v>81</v>
      </c>
      <c r="B86" s="281" t="s">
        <v>109</v>
      </c>
      <c r="C86" s="282" t="s">
        <v>108</v>
      </c>
      <c r="D86" s="273">
        <f>'Norm. uspesnost-T'!C103</f>
        <v>0</v>
      </c>
      <c r="E86" s="274">
        <f>'Norm. uspesnost-T'!D103</f>
        <v>1.3365265633252807E-2</v>
      </c>
      <c r="F86" s="273">
        <f>'Norm. uspesnost-T'!E103</f>
        <v>7.5539422542010961E-3</v>
      </c>
      <c r="G86" s="274">
        <f>'Norm. uspesnost-T'!F103</f>
        <v>1.2257283790485058E-2</v>
      </c>
      <c r="H86" s="273">
        <f>'Norm. uspesnost-T'!G103</f>
        <v>1.5374218748915916E-2</v>
      </c>
      <c r="I86" s="274">
        <f>'Norm. uspesnost-T'!H103</f>
        <v>1.4354934879176095E-2</v>
      </c>
      <c r="J86" s="273">
        <f>'Norm. uspesnost-T'!I103</f>
        <v>1.196590125998351E-2</v>
      </c>
      <c r="K86" s="274">
        <f>'Norm. uspesnost-T'!J103</f>
        <v>1.6565430062139799E-2</v>
      </c>
      <c r="L86" s="273">
        <f>'Norm. uspesnost-T'!K103</f>
        <v>3.6280835070437466E-2</v>
      </c>
      <c r="M86" s="274">
        <f>'Norm. uspesnost-T'!L103</f>
        <v>1.1554364862661377E-2</v>
      </c>
      <c r="N86" s="273">
        <f>'Norm. uspesnost-T'!M103</f>
        <v>1.1539899956323887E-2</v>
      </c>
      <c r="O86" s="274">
        <f>'Norm. uspesnost-T'!N103</f>
        <v>9.3630833340857048E-3</v>
      </c>
      <c r="P86" s="273">
        <f>'Norm. uspesnost-T'!O103</f>
        <v>7.8814647678422407E-3</v>
      </c>
      <c r="Q86" s="274">
        <f>'Norm. uspesnost-T'!P103</f>
        <v>1.6178464885828917E-2</v>
      </c>
      <c r="R86" s="273">
        <f>'Norm. uspesnost-T'!Q103</f>
        <v>9.6149946486688686E-3</v>
      </c>
      <c r="S86" s="274">
        <f>'Norm. uspesnost-T'!R103</f>
        <v>1.7184330666384456E-2</v>
      </c>
      <c r="T86" s="273">
        <f>'Norm. uspesnost-T'!S103</f>
        <v>1.7998909501679816E-2</v>
      </c>
      <c r="U86" s="274">
        <f>'Norm. uspesnost-T'!T103</f>
        <v>1.6746935609398755E-2</v>
      </c>
      <c r="V86" s="273">
        <f>'Norm. uspesnost-T'!U103</f>
        <v>3.0778702622132783E-3</v>
      </c>
      <c r="W86" s="274">
        <f>'Norm. uspesnost-T'!V103</f>
        <v>1.1540091538072287E-2</v>
      </c>
      <c r="X86" s="273">
        <f>'Norm. uspesnost-T'!W103</f>
        <v>1.1993885736490488E-2</v>
      </c>
      <c r="Y86" s="274">
        <f>'Norm. uspesnost-T'!X103</f>
        <v>2.1020190169079401E-2</v>
      </c>
      <c r="Z86" s="273">
        <f>'Norm. uspesnost-T'!Y103</f>
        <v>1.280164382774548E-2</v>
      </c>
      <c r="AA86" s="274">
        <f>'Norm. uspesnost-T'!Z103</f>
        <v>7.7653654800418524E-3</v>
      </c>
      <c r="AB86" s="273">
        <f>'Norm. uspesnost-T'!AA103</f>
        <v>2.0064518667998441E-2</v>
      </c>
      <c r="AC86" s="274">
        <f>'Norm. uspesnost-T'!AB103</f>
        <v>2.6698457116684372E-2</v>
      </c>
      <c r="AD86" s="273">
        <f>'Norm. uspesnost-T'!AC103</f>
        <v>2.5478464935902809E-2</v>
      </c>
      <c r="AE86" s="274">
        <f>'Norm. uspesnost-T'!AD103</f>
        <v>1.4203208246762217E-2</v>
      </c>
      <c r="AF86" s="273">
        <f>'Norm. uspesnost-T'!AE103</f>
        <v>6.4631468613252589E-3</v>
      </c>
      <c r="AG86" s="274">
        <f>'Norm. uspesnost-T'!AF103</f>
        <v>2.8954010187214274E-2</v>
      </c>
      <c r="AH86" s="273">
        <f>'Norm. uspesnost-T'!AG103</f>
        <v>1.4801355741969649E-2</v>
      </c>
      <c r="AI86" s="274">
        <f>'Norm. uspesnost-T'!AH103</f>
        <v>1.1881102420586806E-2</v>
      </c>
      <c r="AJ86" s="273">
        <f>'Norm. uspesnost-T'!AI103</f>
        <v>1.5622486668039311E-2</v>
      </c>
      <c r="AK86" s="274">
        <f>'Norm. uspesnost-T'!AJ103</f>
        <v>8.7792727591501744E-3</v>
      </c>
      <c r="AL86" s="273">
        <f>'Norm. uspesnost-T'!AK103</f>
        <v>9.2964768932421501E-3</v>
      </c>
      <c r="AM86" s="274">
        <f>'Norm. uspesnost-T'!AL103</f>
        <v>1.10088673377924E-2</v>
      </c>
      <c r="AN86" s="273">
        <f>'Norm. uspesnost-T'!AM103</f>
        <v>1.6727349043709872E-2</v>
      </c>
      <c r="AO86" s="274">
        <f>'Norm. uspesnost-T'!AN103</f>
        <v>1.4050292225746299E-2</v>
      </c>
      <c r="AP86" s="273">
        <f>'Norm. uspesnost-T'!AO103</f>
        <v>2.5647203687412603E-2</v>
      </c>
      <c r="AQ86" s="274">
        <f>'Norm. uspesnost-T'!AP103</f>
        <v>7.9208408162800854E-3</v>
      </c>
      <c r="AR86" s="273">
        <f>'Norm. uspesnost-T'!AQ103</f>
        <v>1.5121348126654973E-2</v>
      </c>
      <c r="AS86" s="274">
        <f>'Norm. uspesnost-T'!AR103</f>
        <v>1.6838971708628407E-2</v>
      </c>
      <c r="AT86" s="273">
        <f>'Norm. uspesnost-T'!AS103</f>
        <v>7.6107914595778909E-3</v>
      </c>
      <c r="AU86" s="274">
        <f>'Norm. uspesnost-T'!AT103</f>
        <v>5.6423740147057136E-3</v>
      </c>
      <c r="AV86" s="273">
        <f>'Norm. uspesnost-T'!AU103</f>
        <v>1.8467829716748711E-2</v>
      </c>
      <c r="AW86" s="274">
        <f>'Norm. uspesnost-T'!AV103</f>
        <v>9.881589290362567E-3</v>
      </c>
      <c r="AX86" s="273">
        <f>'Norm. uspesnost-T'!AW103</f>
        <v>8.592339700330515E-3</v>
      </c>
      <c r="AY86" s="274">
        <f>'Norm. uspesnost-T'!AX103</f>
        <v>1.2914186696808076E-2</v>
      </c>
      <c r="AZ86" s="273">
        <f>'Norm. uspesnost-T'!AY103</f>
        <v>8.2481258309754085E-3</v>
      </c>
      <c r="BA86" s="274">
        <f>'Norm. uspesnost-T'!AZ103</f>
        <v>1.4507035853415885E-2</v>
      </c>
      <c r="BB86" s="273">
        <f>'Norm. uspesnost-T'!BA103</f>
        <v>1.3803888078908474E-2</v>
      </c>
    </row>
    <row r="87" spans="1:54" ht="14.25" customHeight="1" x14ac:dyDescent="0.25">
      <c r="A87" s="21">
        <v>82</v>
      </c>
      <c r="B87" s="279" t="s">
        <v>105</v>
      </c>
      <c r="C87" s="280" t="s">
        <v>104</v>
      </c>
      <c r="D87" s="277">
        <f>'Norm. uspesnost-T'!C90</f>
        <v>4.1198651818708236E-2</v>
      </c>
      <c r="E87" s="278">
        <f>'Norm. uspesnost-T'!D90</f>
        <v>9.4298304534798736E-3</v>
      </c>
      <c r="F87" s="277">
        <f>'Norm. uspesnost-T'!E90</f>
        <v>9.1173335607258928E-3</v>
      </c>
      <c r="G87" s="278">
        <f>'Norm. uspesnost-T'!F90</f>
        <v>6.7911345910092605E-3</v>
      </c>
      <c r="H87" s="277">
        <f>'Norm. uspesnost-T'!G90</f>
        <v>9.3716637601707429E-3</v>
      </c>
      <c r="I87" s="278">
        <f>'Norm. uspesnost-T'!H90</f>
        <v>1.7015065129726156E-2</v>
      </c>
      <c r="J87" s="277">
        <f>'Norm. uspesnost-T'!I90</f>
        <v>1.3151668249567428E-2</v>
      </c>
      <c r="K87" s="278">
        <f>'Norm. uspesnost-T'!J90</f>
        <v>1.1327336285717849E-2</v>
      </c>
      <c r="L87" s="277">
        <f>'Norm. uspesnost-T'!K90</f>
        <v>3.2162690197108441E-2</v>
      </c>
      <c r="M87" s="278">
        <f>'Norm. uspesnost-T'!L90</f>
        <v>1.0990744722632123E-2</v>
      </c>
      <c r="N87" s="277">
        <f>'Norm. uspesnost-T'!M90</f>
        <v>1.7363119880083482E-2</v>
      </c>
      <c r="O87" s="278">
        <f>'Norm. uspesnost-T'!N90</f>
        <v>1.2131430398597905E-2</v>
      </c>
      <c r="P87" s="277">
        <f>'Norm. uspesnost-T'!O90</f>
        <v>7.8002841248660075E-3</v>
      </c>
      <c r="Q87" s="278">
        <f>'Norm. uspesnost-T'!P90</f>
        <v>2.033840113253407E-2</v>
      </c>
      <c r="R87" s="277">
        <f>'Norm. uspesnost-T'!Q90</f>
        <v>4.9018478151397413E-3</v>
      </c>
      <c r="S87" s="278">
        <f>'Norm. uspesnost-T'!R90</f>
        <v>3.5645023098168992E-2</v>
      </c>
      <c r="T87" s="277">
        <f>'Norm. uspesnost-T'!S90</f>
        <v>4.2383767675628424E-2</v>
      </c>
      <c r="U87" s="278">
        <f>'Norm. uspesnost-T'!T90</f>
        <v>1.6126351692394122E-2</v>
      </c>
      <c r="V87" s="277">
        <f>'Norm. uspesnost-T'!U90</f>
        <v>5.8482309448071616E-3</v>
      </c>
      <c r="W87" s="278">
        <f>'Norm. uspesnost-T'!V90</f>
        <v>1.0945823364959584E-2</v>
      </c>
      <c r="X87" s="277">
        <f>'Norm. uspesnost-T'!W90</f>
        <v>8.3195992293610844E-3</v>
      </c>
      <c r="Y87" s="278">
        <f>'Norm. uspesnost-T'!X90</f>
        <v>7.7883434905789781E-3</v>
      </c>
      <c r="Z87" s="277">
        <f>'Norm. uspesnost-T'!Y90</f>
        <v>5.2558301675896361E-3</v>
      </c>
      <c r="AA87" s="278">
        <f>'Norm. uspesnost-T'!Z90</f>
        <v>4.4348035141710445E-3</v>
      </c>
      <c r="AB87" s="277">
        <f>'Norm. uspesnost-T'!AA90</f>
        <v>5.3751316091574502E-3</v>
      </c>
      <c r="AC87" s="278">
        <f>'Norm. uspesnost-T'!AB90</f>
        <v>1.4394558837838316E-2</v>
      </c>
      <c r="AD87" s="277">
        <f>'Norm. uspesnost-T'!AC90</f>
        <v>2.7302501815580655E-2</v>
      </c>
      <c r="AE87" s="278">
        <f>'Norm. uspesnost-T'!AD90</f>
        <v>1.329070995470019E-2</v>
      </c>
      <c r="AF87" s="277">
        <f>'Norm. uspesnost-T'!AE90</f>
        <v>9.2884375401915201E-3</v>
      </c>
      <c r="AG87" s="278">
        <f>'Norm. uspesnost-T'!AF90</f>
        <v>1.1975150996461521E-2</v>
      </c>
      <c r="AH87" s="277">
        <f>'Norm. uspesnost-T'!AG90</f>
        <v>1.5230928144781886E-2</v>
      </c>
      <c r="AI87" s="278">
        <f>'Norm. uspesnost-T'!AH90</f>
        <v>1.063746341462034E-2</v>
      </c>
      <c r="AJ87" s="277">
        <f>'Norm. uspesnost-T'!AI90</f>
        <v>8.3896186344204447E-3</v>
      </c>
      <c r="AK87" s="278">
        <f>'Norm. uspesnost-T'!AJ90</f>
        <v>1.2154546920533056E-2</v>
      </c>
      <c r="AL87" s="277">
        <f>'Norm. uspesnost-T'!AK90</f>
        <v>6.4785557773914572E-3</v>
      </c>
      <c r="AM87" s="278">
        <f>'Norm. uspesnost-T'!AL90</f>
        <v>1.0688923459654014E-2</v>
      </c>
      <c r="AN87" s="277">
        <f>'Norm. uspesnost-T'!AM90</f>
        <v>1.1455489453383209E-2</v>
      </c>
      <c r="AO87" s="278">
        <f>'Norm. uspesnost-T'!AN90</f>
        <v>1.0542865786224091E-2</v>
      </c>
      <c r="AP87" s="277">
        <f>'Norm. uspesnost-T'!AO90</f>
        <v>1.6647300503404423E-2</v>
      </c>
      <c r="AQ87" s="278">
        <f>'Norm. uspesnost-T'!AP90</f>
        <v>1.344247229714266E-2</v>
      </c>
      <c r="AR87" s="277">
        <f>'Norm. uspesnost-T'!AQ90</f>
        <v>1.5021726135174142E-2</v>
      </c>
      <c r="AS87" s="278">
        <f>'Norm. uspesnost-T'!AR90</f>
        <v>1.2733116303658046E-2</v>
      </c>
      <c r="AT87" s="277">
        <f>'Norm. uspesnost-T'!AS90</f>
        <v>8.6199861984155024E-3</v>
      </c>
      <c r="AU87" s="278">
        <f>'Norm. uspesnost-T'!AT90</f>
        <v>7.8309193351851301E-3</v>
      </c>
      <c r="AV87" s="277">
        <f>'Norm. uspesnost-T'!AU90</f>
        <v>2.2758732130707008E-2</v>
      </c>
      <c r="AW87" s="278">
        <f>'Norm. uspesnost-T'!AV90</f>
        <v>1.029271978680456E-2</v>
      </c>
      <c r="AX87" s="277">
        <f>'Norm. uspesnost-T'!AW90</f>
        <v>1.0535345913317477E-2</v>
      </c>
      <c r="AY87" s="278">
        <f>'Norm. uspesnost-T'!AX90</f>
        <v>9.3516803703881119E-3</v>
      </c>
      <c r="AZ87" s="277">
        <f>'Norm. uspesnost-T'!AY90</f>
        <v>1.8254057173225001E-2</v>
      </c>
      <c r="BA87" s="278">
        <f>'Norm. uspesnost-T'!AZ90</f>
        <v>1.4393298201883283E-2</v>
      </c>
      <c r="BB87" s="277">
        <f>'Norm. uspesnost-T'!BA90</f>
        <v>1.457561381399592E-2</v>
      </c>
    </row>
    <row r="88" spans="1:54" ht="14.25" customHeight="1" x14ac:dyDescent="0.25">
      <c r="A88" s="21">
        <v>83</v>
      </c>
      <c r="B88" s="281" t="s">
        <v>212</v>
      </c>
      <c r="C88" s="282" t="s">
        <v>211</v>
      </c>
      <c r="D88" s="273">
        <f>'Norm. uspesnost-T'!C100</f>
        <v>0</v>
      </c>
      <c r="E88" s="274">
        <f>'Norm. uspesnost-T'!D100</f>
        <v>0</v>
      </c>
      <c r="F88" s="273">
        <f>'Norm. uspesnost-T'!E100</f>
        <v>3.4330213271196721E-3</v>
      </c>
      <c r="G88" s="274">
        <f>'Norm. uspesnost-T'!F100</f>
        <v>0</v>
      </c>
      <c r="H88" s="273">
        <f>'Norm. uspesnost-T'!G100</f>
        <v>1.6567554804293904E-2</v>
      </c>
      <c r="I88" s="274">
        <f>'Norm. uspesnost-T'!H100</f>
        <v>4.1595639450015508E-2</v>
      </c>
      <c r="J88" s="273">
        <f>'Norm. uspesnost-T'!I100</f>
        <v>0</v>
      </c>
      <c r="K88" s="274">
        <f>'Norm. uspesnost-T'!J100</f>
        <v>0</v>
      </c>
      <c r="L88" s="273">
        <f>'Norm. uspesnost-T'!K100</f>
        <v>1.1171416377338936E-2</v>
      </c>
      <c r="M88" s="274">
        <f>'Norm. uspesnost-T'!L100</f>
        <v>0</v>
      </c>
      <c r="N88" s="273">
        <f>'Norm. uspesnost-T'!M100</f>
        <v>0</v>
      </c>
      <c r="O88" s="274">
        <f>'Norm. uspesnost-T'!N100</f>
        <v>7.202577855217886E-3</v>
      </c>
      <c r="P88" s="273">
        <f>'Norm. uspesnost-T'!O100</f>
        <v>0</v>
      </c>
      <c r="Q88" s="274">
        <f>'Norm. uspesnost-T'!P100</f>
        <v>0</v>
      </c>
      <c r="R88" s="273">
        <f>'Norm. uspesnost-T'!Q100</f>
        <v>0</v>
      </c>
      <c r="S88" s="274">
        <f>'Norm. uspesnost-T'!R100</f>
        <v>0</v>
      </c>
      <c r="T88" s="273">
        <f>'Norm. uspesnost-T'!S100</f>
        <v>0</v>
      </c>
      <c r="U88" s="274">
        <f>'Norm. uspesnost-T'!T100</f>
        <v>0</v>
      </c>
      <c r="V88" s="273">
        <f>'Norm. uspesnost-T'!U100</f>
        <v>0</v>
      </c>
      <c r="W88" s="274">
        <f>'Norm. uspesnost-T'!V100</f>
        <v>0</v>
      </c>
      <c r="X88" s="273">
        <f>'Norm. uspesnost-T'!W100</f>
        <v>0</v>
      </c>
      <c r="Y88" s="274">
        <f>'Norm. uspesnost-T'!X100</f>
        <v>2.4145019512446152E-2</v>
      </c>
      <c r="Z88" s="273">
        <f>'Norm. uspesnost-T'!Y100</f>
        <v>0</v>
      </c>
      <c r="AA88" s="274">
        <f>'Norm. uspesnost-T'!Z100</f>
        <v>0</v>
      </c>
      <c r="AB88" s="273">
        <f>'Norm. uspesnost-T'!AA100</f>
        <v>0</v>
      </c>
      <c r="AC88" s="274">
        <f>'Norm. uspesnost-T'!AB100</f>
        <v>0</v>
      </c>
      <c r="AD88" s="273">
        <f>'Norm. uspesnost-T'!AC100</f>
        <v>0</v>
      </c>
      <c r="AE88" s="274">
        <f>'Norm. uspesnost-T'!AD100</f>
        <v>0</v>
      </c>
      <c r="AF88" s="273">
        <f>'Norm. uspesnost-T'!AE100</f>
        <v>0</v>
      </c>
      <c r="AG88" s="274">
        <f>'Norm. uspesnost-T'!AF100</f>
        <v>0</v>
      </c>
      <c r="AH88" s="273">
        <f>'Norm. uspesnost-T'!AG100</f>
        <v>1.7652554832918822E-2</v>
      </c>
      <c r="AI88" s="274">
        <f>'Norm. uspesnost-T'!AH100</f>
        <v>0</v>
      </c>
      <c r="AJ88" s="273">
        <f>'Norm. uspesnost-T'!AI100</f>
        <v>2.4295471978757872E-3</v>
      </c>
      <c r="AK88" s="274">
        <f>'Norm. uspesnost-T'!AJ100</f>
        <v>3.8962378135830996E-3</v>
      </c>
      <c r="AL88" s="273">
        <f>'Norm. uspesnost-T'!AK100</f>
        <v>0</v>
      </c>
      <c r="AM88" s="274">
        <f>'Norm. uspesnost-T'!AL100</f>
        <v>8.3552091368201565E-3</v>
      </c>
      <c r="AN88" s="273">
        <f>'Norm. uspesnost-T'!AM100</f>
        <v>0</v>
      </c>
      <c r="AO88" s="274">
        <f>'Norm. uspesnost-T'!AN100</f>
        <v>0</v>
      </c>
      <c r="AP88" s="273">
        <f>'Norm. uspesnost-T'!AO100</f>
        <v>0</v>
      </c>
      <c r="AQ88" s="274">
        <f>'Norm. uspesnost-T'!AP100</f>
        <v>6.1130258179129433E-3</v>
      </c>
      <c r="AR88" s="273">
        <f>'Norm. uspesnost-T'!AQ100</f>
        <v>0</v>
      </c>
      <c r="AS88" s="274">
        <f>'Norm. uspesnost-T'!AR100</f>
        <v>0</v>
      </c>
      <c r="AT88" s="273">
        <f>'Norm. uspesnost-T'!AS100</f>
        <v>0</v>
      </c>
      <c r="AU88" s="274">
        <f>'Norm. uspesnost-T'!AT100</f>
        <v>3.3132977438611938E-3</v>
      </c>
      <c r="AV88" s="273">
        <f>'Norm. uspesnost-T'!AU100</f>
        <v>0</v>
      </c>
      <c r="AW88" s="274">
        <f>'Norm. uspesnost-T'!AV100</f>
        <v>0</v>
      </c>
      <c r="AX88" s="273">
        <f>'Norm. uspesnost-T'!AW100</f>
        <v>0</v>
      </c>
      <c r="AY88" s="274">
        <f>'Norm. uspesnost-T'!AX100</f>
        <v>0</v>
      </c>
      <c r="AZ88" s="273">
        <f>'Norm. uspesnost-T'!AY100</f>
        <v>0</v>
      </c>
      <c r="BA88" s="274">
        <f>'Norm. uspesnost-T'!AZ100</f>
        <v>0</v>
      </c>
      <c r="BB88" s="273">
        <f>'Norm. uspesnost-T'!BA100</f>
        <v>1.0416005819410207E-2</v>
      </c>
    </row>
    <row r="89" spans="1:54" ht="14.25" customHeight="1" x14ac:dyDescent="0.25">
      <c r="A89" s="21">
        <v>84</v>
      </c>
      <c r="B89" s="279" t="s">
        <v>202</v>
      </c>
      <c r="C89" s="280" t="s">
        <v>201</v>
      </c>
      <c r="D89" s="277">
        <f>'Norm. uspesnost-T'!C101</f>
        <v>0</v>
      </c>
      <c r="E89" s="278">
        <f>'Norm. uspesnost-T'!D101</f>
        <v>1.3046391923906034E-2</v>
      </c>
      <c r="F89" s="277">
        <f>'Norm. uspesnost-T'!E101</f>
        <v>1.6718286593521706E-2</v>
      </c>
      <c r="G89" s="278">
        <f>'Norm. uspesnost-T'!F101</f>
        <v>6.6786955785071381E-3</v>
      </c>
      <c r="H89" s="277">
        <f>'Norm. uspesnost-T'!G101</f>
        <v>2.6973600017811808E-2</v>
      </c>
      <c r="I89" s="278">
        <f>'Norm. uspesnost-T'!H101</f>
        <v>0</v>
      </c>
      <c r="J89" s="277">
        <f>'Norm. uspesnost-T'!I101</f>
        <v>1.5227752852878555E-3</v>
      </c>
      <c r="K89" s="278">
        <f>'Norm. uspesnost-T'!J101</f>
        <v>1.8923712977899482E-2</v>
      </c>
      <c r="L89" s="277">
        <f>'Norm. uspesnost-T'!K101</f>
        <v>0</v>
      </c>
      <c r="M89" s="278">
        <f>'Norm. uspesnost-T'!L101</f>
        <v>0</v>
      </c>
      <c r="N89" s="277">
        <f>'Norm. uspesnost-T'!M101</f>
        <v>0</v>
      </c>
      <c r="O89" s="278">
        <f>'Norm. uspesnost-T'!N101</f>
        <v>3.1539301503151073E-3</v>
      </c>
      <c r="P89" s="277">
        <f>'Norm. uspesnost-T'!O101</f>
        <v>1.2218766477936675E-2</v>
      </c>
      <c r="Q89" s="278">
        <f>'Norm. uspesnost-T'!P101</f>
        <v>6.1639099320827707E-3</v>
      </c>
      <c r="R89" s="277">
        <f>'Norm. uspesnost-T'!Q101</f>
        <v>5.1070687768725483E-3</v>
      </c>
      <c r="S89" s="278">
        <f>'Norm. uspesnost-T'!R101</f>
        <v>0</v>
      </c>
      <c r="T89" s="277">
        <f>'Norm. uspesnost-T'!S101</f>
        <v>5.499497926750997E-3</v>
      </c>
      <c r="U89" s="278">
        <f>'Norm. uspesnost-T'!T101</f>
        <v>0</v>
      </c>
      <c r="V89" s="277">
        <f>'Norm. uspesnost-T'!U101</f>
        <v>7.1136312735305017E-3</v>
      </c>
      <c r="W89" s="278">
        <f>'Norm. uspesnost-T'!V101</f>
        <v>0</v>
      </c>
      <c r="X89" s="277">
        <f>'Norm. uspesnost-T'!W101</f>
        <v>1.3236203647482035E-2</v>
      </c>
      <c r="Y89" s="278">
        <f>'Norm. uspesnost-T'!X101</f>
        <v>9.8646146423888772E-3</v>
      </c>
      <c r="Z89" s="277">
        <f>'Norm. uspesnost-T'!Y101</f>
        <v>2.8702293896167429E-2</v>
      </c>
      <c r="AA89" s="278">
        <f>'Norm. uspesnost-T'!Z101</f>
        <v>8.9122313293832495E-3</v>
      </c>
      <c r="AB89" s="277">
        <f>'Norm. uspesnost-T'!AA101</f>
        <v>0</v>
      </c>
      <c r="AC89" s="278">
        <f>'Norm. uspesnost-T'!AB101</f>
        <v>6.7177987329277633E-3</v>
      </c>
      <c r="AD89" s="277">
        <f>'Norm. uspesnost-T'!AC101</f>
        <v>0</v>
      </c>
      <c r="AE89" s="278">
        <f>'Norm. uspesnost-T'!AD101</f>
        <v>0</v>
      </c>
      <c r="AF89" s="277">
        <f>'Norm. uspesnost-T'!AE101</f>
        <v>0</v>
      </c>
      <c r="AG89" s="278">
        <f>'Norm. uspesnost-T'!AF101</f>
        <v>0</v>
      </c>
      <c r="AH89" s="277">
        <f>'Norm. uspesnost-T'!AG101</f>
        <v>2.4505395260224394E-3</v>
      </c>
      <c r="AI89" s="278">
        <f>'Norm. uspesnost-T'!AH101</f>
        <v>1.1542709450298861E-2</v>
      </c>
      <c r="AJ89" s="277">
        <f>'Norm. uspesnost-T'!AI101</f>
        <v>6.3492170703355359E-3</v>
      </c>
      <c r="AK89" s="278">
        <f>'Norm. uspesnost-T'!AJ101</f>
        <v>0</v>
      </c>
      <c r="AL89" s="277">
        <f>'Norm. uspesnost-T'!AK101</f>
        <v>1.4623218399456381E-2</v>
      </c>
      <c r="AM89" s="278">
        <f>'Norm. uspesnost-T'!AL101</f>
        <v>3.815812816694051E-3</v>
      </c>
      <c r="AN89" s="277">
        <f>'Norm. uspesnost-T'!AM101</f>
        <v>1.5657502172743532E-2</v>
      </c>
      <c r="AO89" s="278">
        <f>'Norm. uspesnost-T'!AN101</f>
        <v>8.0039261998092331E-3</v>
      </c>
      <c r="AP89" s="277">
        <f>'Norm. uspesnost-T'!AO101</f>
        <v>0</v>
      </c>
      <c r="AQ89" s="278">
        <f>'Norm. uspesnost-T'!AP101</f>
        <v>6.8730590704538137E-3</v>
      </c>
      <c r="AR89" s="277">
        <f>'Norm. uspesnost-T'!AQ101</f>
        <v>0</v>
      </c>
      <c r="AS89" s="278">
        <f>'Norm. uspesnost-T'!AR101</f>
        <v>0</v>
      </c>
      <c r="AT89" s="277">
        <f>'Norm. uspesnost-T'!AS101</f>
        <v>7.6243712864069715E-3</v>
      </c>
      <c r="AU89" s="278">
        <f>'Norm. uspesnost-T'!AT101</f>
        <v>1.6598004279675973E-2</v>
      </c>
      <c r="AV89" s="277">
        <f>'Norm. uspesnost-T'!AU101</f>
        <v>0</v>
      </c>
      <c r="AW89" s="278">
        <f>'Norm. uspesnost-T'!AV101</f>
        <v>1.1263721767551966E-2</v>
      </c>
      <c r="AX89" s="277">
        <f>'Norm. uspesnost-T'!AW101</f>
        <v>2.1787838895474293E-3</v>
      </c>
      <c r="AY89" s="278">
        <f>'Norm. uspesnost-T'!AX101</f>
        <v>8.167750992644867E-3</v>
      </c>
      <c r="AZ89" s="277">
        <f>'Norm. uspesnost-T'!AY101</f>
        <v>9.3305723452723737E-3</v>
      </c>
      <c r="BA89" s="278">
        <f>'Norm. uspesnost-T'!AZ101</f>
        <v>0</v>
      </c>
      <c r="BB89" s="277">
        <f>'Norm. uspesnost-T'!BA101</f>
        <v>0</v>
      </c>
    </row>
    <row r="90" spans="1:54" ht="14.25" customHeight="1" x14ac:dyDescent="0.25">
      <c r="A90" s="21">
        <v>85</v>
      </c>
      <c r="B90" s="281" t="s">
        <v>115</v>
      </c>
      <c r="C90" s="282" t="s">
        <v>114</v>
      </c>
      <c r="D90" s="273">
        <f>'Norm. uspesnost-T'!C104</f>
        <v>2.4460320360043402E-2</v>
      </c>
      <c r="E90" s="274">
        <f>'Norm. uspesnost-T'!D104</f>
        <v>1.5188173787044002E-2</v>
      </c>
      <c r="F90" s="273">
        <f>'Norm. uspesnost-T'!E104</f>
        <v>9.1221831310209552E-3</v>
      </c>
      <c r="G90" s="274">
        <f>'Norm. uspesnost-T'!F104</f>
        <v>1.1271031776501576E-2</v>
      </c>
      <c r="H90" s="273">
        <f>'Norm. uspesnost-T'!G104</f>
        <v>1.2654627420350496E-2</v>
      </c>
      <c r="I90" s="274">
        <f>'Norm. uspesnost-T'!H104</f>
        <v>1.3450310270826993E-2</v>
      </c>
      <c r="J90" s="273">
        <f>'Norm. uspesnost-T'!I104</f>
        <v>8.8246225730587678E-3</v>
      </c>
      <c r="K90" s="274">
        <f>'Norm. uspesnost-T'!J104</f>
        <v>1.4868121408607337E-2</v>
      </c>
      <c r="L90" s="273">
        <f>'Norm. uspesnost-T'!K104</f>
        <v>1.6630745003667197E-2</v>
      </c>
      <c r="M90" s="274">
        <f>'Norm. uspesnost-T'!L104</f>
        <v>1.4949563637634599E-2</v>
      </c>
      <c r="N90" s="273">
        <f>'Norm. uspesnost-T'!M104</f>
        <v>2.7273323971126902E-3</v>
      </c>
      <c r="O90" s="274">
        <f>'Norm. uspesnost-T'!N104</f>
        <v>1.1199143026005196E-2</v>
      </c>
      <c r="P90" s="273">
        <f>'Norm. uspesnost-T'!O104</f>
        <v>7.6741404634093433E-3</v>
      </c>
      <c r="Q90" s="274">
        <f>'Norm. uspesnost-T'!P104</f>
        <v>1.7128326868962634E-2</v>
      </c>
      <c r="R90" s="273">
        <f>'Norm. uspesnost-T'!Q104</f>
        <v>1.0879897609451281E-2</v>
      </c>
      <c r="S90" s="274">
        <f>'Norm. uspesnost-T'!R104</f>
        <v>2.0760923546104374E-2</v>
      </c>
      <c r="T90" s="273">
        <f>'Norm. uspesnost-T'!S104</f>
        <v>1.6127240191876519E-2</v>
      </c>
      <c r="U90" s="274">
        <f>'Norm. uspesnost-T'!T104</f>
        <v>3.2865856977745155E-2</v>
      </c>
      <c r="V90" s="273">
        <f>'Norm. uspesnost-T'!U104</f>
        <v>6.0565281261418932E-3</v>
      </c>
      <c r="W90" s="274">
        <f>'Norm. uspesnost-T'!V104</f>
        <v>2.3810964119056557E-2</v>
      </c>
      <c r="X90" s="273">
        <f>'Norm. uspesnost-T'!W104</f>
        <v>1.3915334309608101E-2</v>
      </c>
      <c r="Y90" s="274">
        <f>'Norm. uspesnost-T'!X104</f>
        <v>5.3496917295451866E-3</v>
      </c>
      <c r="Z90" s="273">
        <f>'Norm. uspesnost-T'!Y104</f>
        <v>7.3025402214643535E-4</v>
      </c>
      <c r="AA90" s="274">
        <f>'Norm. uspesnost-T'!Z104</f>
        <v>9.7602265119441332E-3</v>
      </c>
      <c r="AB90" s="273">
        <f>'Norm. uspesnost-T'!AA104</f>
        <v>2.8263992814750186E-2</v>
      </c>
      <c r="AC90" s="274">
        <f>'Norm. uspesnost-T'!AB104</f>
        <v>3.9375774303635966E-2</v>
      </c>
      <c r="AD90" s="273">
        <f>'Norm. uspesnost-T'!AC104</f>
        <v>2.6299308895321408E-2</v>
      </c>
      <c r="AE90" s="274">
        <f>'Norm. uspesnost-T'!AD104</f>
        <v>9.1613995704020873E-3</v>
      </c>
      <c r="AF90" s="273">
        <f>'Norm. uspesnost-T'!AE104</f>
        <v>7.8976089328661198E-3</v>
      </c>
      <c r="AG90" s="274">
        <f>'Norm. uspesnost-T'!AF104</f>
        <v>8.5608895096217896E-3</v>
      </c>
      <c r="AH90" s="273">
        <f>'Norm. uspesnost-T'!AG104</f>
        <v>9.4962519621524331E-3</v>
      </c>
      <c r="AI90" s="274">
        <f>'Norm. uspesnost-T'!AH104</f>
        <v>1.6890622645909029E-2</v>
      </c>
      <c r="AJ90" s="273">
        <f>'Norm. uspesnost-T'!AI104</f>
        <v>7.977354879688564E-3</v>
      </c>
      <c r="AK90" s="274">
        <f>'Norm. uspesnost-T'!AJ104</f>
        <v>1.3344514813891616E-2</v>
      </c>
      <c r="AL90" s="273">
        <f>'Norm. uspesnost-T'!AK104</f>
        <v>1.027634066946354E-2</v>
      </c>
      <c r="AM90" s="274">
        <f>'Norm. uspesnost-T'!AL104</f>
        <v>8.4897155942490043E-3</v>
      </c>
      <c r="AN90" s="273">
        <f>'Norm. uspesnost-T'!AM104</f>
        <v>1.1115959958706784E-2</v>
      </c>
      <c r="AO90" s="274">
        <f>'Norm. uspesnost-T'!AN104</f>
        <v>1.1533558802970762E-2</v>
      </c>
      <c r="AP90" s="273">
        <f>'Norm. uspesnost-T'!AO104</f>
        <v>1.3049713447750797E-2</v>
      </c>
      <c r="AQ90" s="274">
        <f>'Norm. uspesnost-T'!AP104</f>
        <v>1.841174823905696E-2</v>
      </c>
      <c r="AR90" s="273">
        <f>'Norm. uspesnost-T'!AQ104</f>
        <v>7.9229967018834991E-3</v>
      </c>
      <c r="AS90" s="274">
        <f>'Norm. uspesnost-T'!AR104</f>
        <v>1.2449703151902157E-2</v>
      </c>
      <c r="AT90" s="273">
        <f>'Norm. uspesnost-T'!AS104</f>
        <v>1.4760411992338131E-2</v>
      </c>
      <c r="AU90" s="274">
        <f>'Norm. uspesnost-T'!AT104</f>
        <v>6.1666471023275205E-3</v>
      </c>
      <c r="AV90" s="273">
        <f>'Norm. uspesnost-T'!AU104</f>
        <v>2.3114091444699298E-2</v>
      </c>
      <c r="AW90" s="274">
        <f>'Norm. uspesnost-T'!AV104</f>
        <v>1.2550003073496673E-2</v>
      </c>
      <c r="AX90" s="273">
        <f>'Norm. uspesnost-T'!AW104</f>
        <v>8.349921385789735E-3</v>
      </c>
      <c r="AY90" s="274">
        <f>'Norm. uspesnost-T'!AX104</f>
        <v>1.0175791945050255E-2</v>
      </c>
      <c r="AZ90" s="273">
        <f>'Norm. uspesnost-T'!AY104</f>
        <v>8.521189990943567E-3</v>
      </c>
      <c r="BA90" s="274">
        <f>'Norm. uspesnost-T'!AZ104</f>
        <v>3.6734795543558046E-2</v>
      </c>
      <c r="BB90" s="273">
        <f>'Norm. uspesnost-T'!BA104</f>
        <v>1.0408754759729457E-2</v>
      </c>
    </row>
    <row r="91" spans="1:54" ht="14.25" customHeight="1" x14ac:dyDescent="0.25">
      <c r="A91" s="21">
        <v>86</v>
      </c>
      <c r="B91" s="279" t="s">
        <v>148</v>
      </c>
      <c r="C91" s="280" t="s">
        <v>147</v>
      </c>
      <c r="D91" s="277">
        <f>'Norm. uspesnost-T'!C30</f>
        <v>4.1861480500428476E-2</v>
      </c>
      <c r="E91" s="278">
        <f>'Norm. uspesnost-T'!D30</f>
        <v>3.2905206405321979E-3</v>
      </c>
      <c r="F91" s="277">
        <f>'Norm. uspesnost-T'!E30</f>
        <v>6.3313653027580368E-3</v>
      </c>
      <c r="G91" s="278">
        <f>'Norm. uspesnost-T'!F30</f>
        <v>3.2470224472399131E-3</v>
      </c>
      <c r="H91" s="277">
        <f>'Norm. uspesnost-T'!G30</f>
        <v>1.1080915441371717E-2</v>
      </c>
      <c r="I91" s="278">
        <f>'Norm. uspesnost-T'!H30</f>
        <v>1.0174786470296576E-2</v>
      </c>
      <c r="J91" s="277">
        <f>'Norm. uspesnost-T'!I30</f>
        <v>1.0068887196156879E-2</v>
      </c>
      <c r="K91" s="278">
        <f>'Norm. uspesnost-T'!J30</f>
        <v>0</v>
      </c>
      <c r="L91" s="277">
        <f>'Norm. uspesnost-T'!K30</f>
        <v>1.0059047320336941E-2</v>
      </c>
      <c r="M91" s="278">
        <f>'Norm. uspesnost-T'!L30</f>
        <v>1.6604483409460205E-2</v>
      </c>
      <c r="N91" s="277">
        <f>'Norm. uspesnost-T'!M30</f>
        <v>1.7055850588286351E-2</v>
      </c>
      <c r="O91" s="278">
        <f>'Norm. uspesnost-T'!N30</f>
        <v>1.3093428304994492E-2</v>
      </c>
      <c r="P91" s="277">
        <f>'Norm. uspesnost-T'!O30</f>
        <v>8.1614739590751585E-3</v>
      </c>
      <c r="Q91" s="278">
        <f>'Norm. uspesnost-T'!P30</f>
        <v>1.9291148155194403E-2</v>
      </c>
      <c r="R91" s="277">
        <f>'Norm. uspesnost-T'!Q30</f>
        <v>1.6605324237560653E-2</v>
      </c>
      <c r="S91" s="278">
        <f>'Norm. uspesnost-T'!R30</f>
        <v>9.1481574175395867E-3</v>
      </c>
      <c r="T91" s="277">
        <f>'Norm. uspesnost-T'!S30</f>
        <v>1.4114473205345934E-2</v>
      </c>
      <c r="U91" s="278">
        <f>'Norm. uspesnost-T'!T30</f>
        <v>0</v>
      </c>
      <c r="V91" s="277">
        <f>'Norm. uspesnost-T'!U30</f>
        <v>8.8241714710431528E-3</v>
      </c>
      <c r="W91" s="278">
        <f>'Norm. uspesnost-T'!V30</f>
        <v>9.9230729534970762E-3</v>
      </c>
      <c r="X91" s="277">
        <f>'Norm. uspesnost-T'!W30</f>
        <v>1.0483741515933466E-2</v>
      </c>
      <c r="Y91" s="278">
        <f>'Norm. uspesnost-T'!X30</f>
        <v>2.4220759292446496E-2</v>
      </c>
      <c r="Z91" s="277">
        <f>'Norm. uspesnost-T'!Y30</f>
        <v>9.6389626568325597E-3</v>
      </c>
      <c r="AA91" s="278">
        <f>'Norm. uspesnost-T'!Z30</f>
        <v>9.1010173405988645E-3</v>
      </c>
      <c r="AB91" s="277">
        <f>'Norm. uspesnost-T'!AA30</f>
        <v>0</v>
      </c>
      <c r="AC91" s="278">
        <f>'Norm. uspesnost-T'!AB30</f>
        <v>1.1804122856695866E-2</v>
      </c>
      <c r="AD91" s="277">
        <f>'Norm. uspesnost-T'!AC30</f>
        <v>0</v>
      </c>
      <c r="AE91" s="278">
        <f>'Norm. uspesnost-T'!AD30</f>
        <v>1.2785061132449973E-2</v>
      </c>
      <c r="AF91" s="277">
        <f>'Norm. uspesnost-T'!AE30</f>
        <v>1.4307199742078778E-2</v>
      </c>
      <c r="AG91" s="278">
        <f>'Norm. uspesnost-T'!AF30</f>
        <v>8.3195177066847457E-3</v>
      </c>
      <c r="AH91" s="277">
        <f>'Norm. uspesnost-T'!AG30</f>
        <v>8.4108676146714793E-3</v>
      </c>
      <c r="AI91" s="278">
        <f>'Norm. uspesnost-T'!AH30</f>
        <v>1.5208581347587965E-3</v>
      </c>
      <c r="AJ91" s="277">
        <f>'Norm. uspesnost-T'!AI30</f>
        <v>7.5704838112964357E-3</v>
      </c>
      <c r="AK91" s="278">
        <f>'Norm. uspesnost-T'!AJ30</f>
        <v>5.8245121161472797E-3</v>
      </c>
      <c r="AL91" s="277">
        <f>'Norm. uspesnost-T'!AK30</f>
        <v>7.8308463615222989E-3</v>
      </c>
      <c r="AM91" s="278">
        <f>'Norm. uspesnost-T'!AL30</f>
        <v>8.6852998347808734E-3</v>
      </c>
      <c r="AN91" s="277">
        <f>'Norm. uspesnost-T'!AM30</f>
        <v>1.0051724620884781E-2</v>
      </c>
      <c r="AO91" s="278">
        <f>'Norm. uspesnost-T'!AN30</f>
        <v>8.8925469496162497E-3</v>
      </c>
      <c r="AP91" s="277">
        <f>'Norm. uspesnost-T'!AO30</f>
        <v>1.1812157117965044E-2</v>
      </c>
      <c r="AQ91" s="278">
        <f>'Norm. uspesnost-T'!AP30</f>
        <v>1.7010889755489179E-2</v>
      </c>
      <c r="AR91" s="277">
        <f>'Norm. uspesnost-T'!AQ30</f>
        <v>1.167023750637544E-2</v>
      </c>
      <c r="AS91" s="278">
        <f>'Norm. uspesnost-T'!AR30</f>
        <v>8.4259861791596471E-3</v>
      </c>
      <c r="AT91" s="277">
        <f>'Norm. uspesnost-T'!AS30</f>
        <v>9.5446320314734462E-3</v>
      </c>
      <c r="AU91" s="278">
        <f>'Norm. uspesnost-T'!AT30</f>
        <v>9.4110852759304465E-3</v>
      </c>
      <c r="AV91" s="277">
        <f>'Norm. uspesnost-T'!AU30</f>
        <v>8.1098989413012496E-3</v>
      </c>
      <c r="AW91" s="278">
        <f>'Norm. uspesnost-T'!AV30</f>
        <v>8.3504063322970123E-3</v>
      </c>
      <c r="AX91" s="277">
        <f>'Norm. uspesnost-T'!AW30</f>
        <v>6.417076579505224E-3</v>
      </c>
      <c r="AY91" s="278">
        <f>'Norm. uspesnost-T'!AX30</f>
        <v>3.8783719928381184E-3</v>
      </c>
      <c r="AZ91" s="277">
        <f>'Norm. uspesnost-T'!AY30</f>
        <v>1.7244279084333715E-2</v>
      </c>
      <c r="BA91" s="278">
        <f>'Norm. uspesnost-T'!AZ30</f>
        <v>6.9446795896776032E-3</v>
      </c>
      <c r="BB91" s="277">
        <f>'Norm. uspesnost-T'!BA30</f>
        <v>1.3078849638095844E-2</v>
      </c>
    </row>
    <row r="92" spans="1:54" ht="14.25" customHeight="1" x14ac:dyDescent="0.25">
      <c r="A92" s="21">
        <v>87</v>
      </c>
      <c r="B92" s="281" t="s">
        <v>63</v>
      </c>
      <c r="C92" s="282" t="s">
        <v>62</v>
      </c>
      <c r="D92" s="273">
        <f>'Norm. uspesnost-T'!C105</f>
        <v>1.7473356870285488E-2</v>
      </c>
      <c r="E92" s="274">
        <f>'Norm. uspesnost-T'!D105</f>
        <v>1.681619163913875E-2</v>
      </c>
      <c r="F92" s="273">
        <f>'Norm. uspesnost-T'!E105</f>
        <v>1.3433105240397973E-2</v>
      </c>
      <c r="G92" s="274">
        <f>'Norm. uspesnost-T'!F105</f>
        <v>1.2491993579569269E-2</v>
      </c>
      <c r="H92" s="273">
        <f>'Norm. uspesnost-T'!G105</f>
        <v>1.2512523517833093E-2</v>
      </c>
      <c r="I92" s="274">
        <f>'Norm. uspesnost-T'!H105</f>
        <v>2.2632669548029182E-2</v>
      </c>
      <c r="J92" s="273">
        <f>'Norm. uspesnost-T'!I105</f>
        <v>3.2010595359002421E-2</v>
      </c>
      <c r="K92" s="274">
        <f>'Norm. uspesnost-T'!J105</f>
        <v>1.9708217847351207E-2</v>
      </c>
      <c r="L92" s="273">
        <f>'Norm. uspesnost-T'!K105</f>
        <v>1.0302953754208088E-2</v>
      </c>
      <c r="M92" s="274">
        <f>'Norm. uspesnost-T'!L105</f>
        <v>1.1059092191711251E-2</v>
      </c>
      <c r="N92" s="273">
        <f>'Norm. uspesnost-T'!M105</f>
        <v>2.0489510128240955E-2</v>
      </c>
      <c r="O92" s="274">
        <f>'Norm. uspesnost-T'!N105</f>
        <v>1.0473389387358339E-2</v>
      </c>
      <c r="P92" s="273">
        <f>'Norm. uspesnost-T'!O105</f>
        <v>1.177572342380399E-2</v>
      </c>
      <c r="Q92" s="274">
        <f>'Norm. uspesnost-T'!P105</f>
        <v>2.0133624630539422E-2</v>
      </c>
      <c r="R92" s="273">
        <f>'Norm. uspesnost-T'!Q105</f>
        <v>1.0053762932793871E-2</v>
      </c>
      <c r="S92" s="274">
        <f>'Norm. uspesnost-T'!R105</f>
        <v>1.7864946495335834E-2</v>
      </c>
      <c r="T92" s="273">
        <f>'Norm. uspesnost-T'!S105</f>
        <v>1.5330917171512123E-2</v>
      </c>
      <c r="U92" s="274">
        <f>'Norm. uspesnost-T'!T105</f>
        <v>7.7925900024016634E-3</v>
      </c>
      <c r="V92" s="273">
        <f>'Norm. uspesnost-T'!U105</f>
        <v>1.0870617108568703E-2</v>
      </c>
      <c r="W92" s="274">
        <f>'Norm. uspesnost-T'!V105</f>
        <v>8.0119715810844823E-3</v>
      </c>
      <c r="X92" s="273">
        <f>'Norm. uspesnost-T'!W105</f>
        <v>2.4814056752865833E-2</v>
      </c>
      <c r="Y92" s="274">
        <f>'Norm. uspesnost-T'!X105</f>
        <v>9.4142022274687764E-3</v>
      </c>
      <c r="Z92" s="273">
        <f>'Norm. uspesnost-T'!Y105</f>
        <v>1.4786519071015311E-2</v>
      </c>
      <c r="AA92" s="274">
        <f>'Norm. uspesnost-T'!Z105</f>
        <v>9.6198436174689574E-3</v>
      </c>
      <c r="AB92" s="273">
        <f>'Norm. uspesnost-T'!AA105</f>
        <v>1.8167822302203714E-2</v>
      </c>
      <c r="AC92" s="274">
        <f>'Norm. uspesnost-T'!AB105</f>
        <v>1.0074450528622268E-2</v>
      </c>
      <c r="AD92" s="273">
        <f>'Norm. uspesnost-T'!AC105</f>
        <v>1.1095636359070744E-2</v>
      </c>
      <c r="AE92" s="274">
        <f>'Norm. uspesnost-T'!AD105</f>
        <v>1.9064561892603072E-2</v>
      </c>
      <c r="AF92" s="273">
        <f>'Norm. uspesnost-T'!AE105</f>
        <v>1.8401421868738773E-2</v>
      </c>
      <c r="AG92" s="274">
        <f>'Norm. uspesnost-T'!AF105</f>
        <v>3.1602482496729083E-2</v>
      </c>
      <c r="AH92" s="273">
        <f>'Norm. uspesnost-T'!AG105</f>
        <v>1.4065775029234505E-2</v>
      </c>
      <c r="AI92" s="274">
        <f>'Norm. uspesnost-T'!AH105</f>
        <v>1.0078605715860637E-2</v>
      </c>
      <c r="AJ92" s="273">
        <f>'Norm. uspesnost-T'!AI105</f>
        <v>7.9436224625800012E-3</v>
      </c>
      <c r="AK92" s="274">
        <f>'Norm. uspesnost-T'!AJ105</f>
        <v>1.1704570267482022E-2</v>
      </c>
      <c r="AL92" s="273">
        <f>'Norm. uspesnost-T'!AK105</f>
        <v>8.2177731138604795E-3</v>
      </c>
      <c r="AM92" s="274">
        <f>'Norm. uspesnost-T'!AL105</f>
        <v>1.183640218271536E-2</v>
      </c>
      <c r="AN92" s="273">
        <f>'Norm. uspesnost-T'!AM105</f>
        <v>1.6952566273113857E-2</v>
      </c>
      <c r="AO92" s="274">
        <f>'Norm. uspesnost-T'!AN105</f>
        <v>1.3746043551482191E-2</v>
      </c>
      <c r="AP92" s="273">
        <f>'Norm. uspesnost-T'!AO105</f>
        <v>2.7092354762977545E-2</v>
      </c>
      <c r="AQ92" s="274">
        <f>'Norm. uspesnost-T'!AP105</f>
        <v>1.078564277756403E-2</v>
      </c>
      <c r="AR92" s="273">
        <f>'Norm. uspesnost-T'!AQ105</f>
        <v>1.9398993271006717E-2</v>
      </c>
      <c r="AS92" s="274">
        <f>'Norm. uspesnost-T'!AR105</f>
        <v>2.0286093149572994E-2</v>
      </c>
      <c r="AT92" s="273">
        <f>'Norm. uspesnost-T'!AS105</f>
        <v>8.6293418046285621E-3</v>
      </c>
      <c r="AU92" s="274">
        <f>'Norm. uspesnost-T'!AT105</f>
        <v>1.8895166484878594E-2</v>
      </c>
      <c r="AV92" s="273">
        <f>'Norm. uspesnost-T'!AU105</f>
        <v>7.106244831893363E-2</v>
      </c>
      <c r="AW92" s="274">
        <f>'Norm. uspesnost-T'!AV105</f>
        <v>2.9820784942024524E-2</v>
      </c>
      <c r="AX92" s="273">
        <f>'Norm. uspesnost-T'!AW105</f>
        <v>1.3995048951435324E-2</v>
      </c>
      <c r="AY92" s="274">
        <f>'Norm. uspesnost-T'!AX105</f>
        <v>1.0852566844915559E-2</v>
      </c>
      <c r="AZ92" s="273">
        <f>'Norm. uspesnost-T'!AY105</f>
        <v>1.0833523273003076E-2</v>
      </c>
      <c r="BA92" s="274">
        <f>'Norm. uspesnost-T'!AZ105</f>
        <v>1.3835133351683647E-2</v>
      </c>
      <c r="BB92" s="273">
        <f>'Norm. uspesnost-T'!BA105</f>
        <v>1.6436498851204254E-2</v>
      </c>
    </row>
    <row r="93" spans="1:54" ht="14.25" customHeight="1" x14ac:dyDescent="0.25">
      <c r="A93" s="21">
        <v>88</v>
      </c>
      <c r="B93" s="279" t="s">
        <v>247</v>
      </c>
      <c r="C93" s="280" t="s">
        <v>246</v>
      </c>
      <c r="D93" s="277"/>
      <c r="E93" s="278"/>
      <c r="F93" s="277"/>
      <c r="G93" s="278"/>
      <c r="H93" s="277"/>
      <c r="I93" s="278"/>
      <c r="J93" s="277"/>
      <c r="K93" s="278"/>
      <c r="L93" s="277"/>
      <c r="M93" s="278"/>
      <c r="N93" s="277"/>
      <c r="O93" s="278"/>
      <c r="P93" s="277"/>
      <c r="Q93" s="278"/>
      <c r="R93" s="277"/>
      <c r="S93" s="278"/>
      <c r="T93" s="277"/>
      <c r="U93" s="278"/>
      <c r="V93" s="277"/>
      <c r="W93" s="278"/>
      <c r="X93" s="277"/>
      <c r="Y93" s="278"/>
      <c r="Z93" s="277"/>
      <c r="AA93" s="278"/>
      <c r="AB93" s="277"/>
      <c r="AC93" s="278"/>
      <c r="AD93" s="277"/>
      <c r="AE93" s="278"/>
      <c r="AF93" s="277"/>
      <c r="AG93" s="278"/>
      <c r="AH93" s="277"/>
      <c r="AI93" s="278"/>
      <c r="AJ93" s="277"/>
      <c r="AK93" s="278"/>
      <c r="AL93" s="277"/>
      <c r="AM93" s="278"/>
      <c r="AN93" s="277"/>
      <c r="AO93" s="278"/>
      <c r="AP93" s="277"/>
      <c r="AQ93" s="278"/>
      <c r="AR93" s="277"/>
      <c r="AS93" s="278"/>
      <c r="AT93" s="277"/>
      <c r="AU93" s="278"/>
      <c r="AV93" s="277"/>
      <c r="AW93" s="278"/>
      <c r="AX93" s="277"/>
      <c r="AY93" s="278"/>
      <c r="AZ93" s="277"/>
      <c r="BA93" s="278"/>
      <c r="BB93" s="277"/>
    </row>
    <row r="94" spans="1:54" ht="14.25" customHeight="1" x14ac:dyDescent="0.25">
      <c r="A94" s="21">
        <v>89</v>
      </c>
      <c r="B94" s="271" t="s">
        <v>161</v>
      </c>
      <c r="C94" s="272" t="s">
        <v>160</v>
      </c>
      <c r="D94" s="273">
        <f>'Norm. uspesnost-T'!C70</f>
        <v>0</v>
      </c>
      <c r="E94" s="274">
        <f>'Norm. uspesnost-T'!D70</f>
        <v>3.941110543339797E-3</v>
      </c>
      <c r="F94" s="273">
        <f>'Norm. uspesnost-T'!E70</f>
        <v>1.366218473262315E-2</v>
      </c>
      <c r="G94" s="274">
        <f>'Norm. uspesnost-T'!F70</f>
        <v>1.1334340122397708E-2</v>
      </c>
      <c r="H94" s="273">
        <f>'Norm. uspesnost-T'!G70</f>
        <v>1.3226443501333561E-2</v>
      </c>
      <c r="I94" s="274">
        <f>'Norm. uspesnost-T'!H70</f>
        <v>5.2392646467760481E-3</v>
      </c>
      <c r="J94" s="273">
        <f>'Norm. uspesnost-T'!I70</f>
        <v>7.2671127162000316E-3</v>
      </c>
      <c r="K94" s="274">
        <f>'Norm. uspesnost-T'!J70</f>
        <v>0</v>
      </c>
      <c r="L94" s="273">
        <f>'Norm. uspesnost-T'!K70</f>
        <v>7.0874674462631246E-3</v>
      </c>
      <c r="M94" s="274">
        <f>'Norm. uspesnost-T'!L70</f>
        <v>0</v>
      </c>
      <c r="N94" s="273">
        <f>'Norm. uspesnost-T'!M70</f>
        <v>1.9152425369532197E-2</v>
      </c>
      <c r="O94" s="274">
        <f>'Norm. uspesnost-T'!N70</f>
        <v>9.6980158099821672E-3</v>
      </c>
      <c r="P94" s="273">
        <f>'Norm. uspesnost-T'!O70</f>
        <v>1.6535022768320407E-2</v>
      </c>
      <c r="Q94" s="274">
        <f>'Norm. uspesnost-T'!P70</f>
        <v>1.2738943860624342E-2</v>
      </c>
      <c r="R94" s="273">
        <f>'Norm. uspesnost-T'!Q70</f>
        <v>9.4431070301336777E-3</v>
      </c>
      <c r="S94" s="274">
        <f>'Norm. uspesnost-T'!R70</f>
        <v>1.2180025765671574E-2</v>
      </c>
      <c r="T94" s="273">
        <f>'Norm. uspesnost-T'!S70</f>
        <v>7.5187453423316824E-3</v>
      </c>
      <c r="U94" s="274">
        <f>'Norm. uspesnost-T'!T70</f>
        <v>2.1799123549418525E-2</v>
      </c>
      <c r="V94" s="273">
        <f>'Norm. uspesnost-T'!U70</f>
        <v>1.6540585158497285E-2</v>
      </c>
      <c r="W94" s="274">
        <f>'Norm. uspesnost-T'!V70</f>
        <v>0</v>
      </c>
      <c r="X94" s="273">
        <f>'Norm. uspesnost-T'!W70</f>
        <v>1.4055603858816549E-2</v>
      </c>
      <c r="Y94" s="274">
        <f>'Norm. uspesnost-T'!X70</f>
        <v>1.3739367519361358E-2</v>
      </c>
      <c r="Z94" s="273">
        <f>'Norm. uspesnost-T'!Y70</f>
        <v>4.5285059738474345E-3</v>
      </c>
      <c r="AA94" s="274">
        <f>'Norm. uspesnost-T'!Z70</f>
        <v>8.8467644851193475E-3</v>
      </c>
      <c r="AB94" s="273">
        <f>'Norm. uspesnost-T'!AA70</f>
        <v>4.0356349385281903E-2</v>
      </c>
      <c r="AC94" s="274">
        <f>'Norm. uspesnost-T'!AB70</f>
        <v>2.8517860425718187E-3</v>
      </c>
      <c r="AD94" s="273">
        <f>'Norm. uspesnost-T'!AC70</f>
        <v>0</v>
      </c>
      <c r="AE94" s="274">
        <f>'Norm. uspesnost-T'!AD70</f>
        <v>1.0534477073152193E-2</v>
      </c>
      <c r="AF94" s="273">
        <f>'Norm. uspesnost-T'!AE70</f>
        <v>0</v>
      </c>
      <c r="AG94" s="274">
        <f>'Norm. uspesnost-T'!AF70</f>
        <v>3.0061417489703385E-2</v>
      </c>
      <c r="AH94" s="273">
        <f>'Norm. uspesnost-T'!AG70</f>
        <v>7.3750012469745137E-3</v>
      </c>
      <c r="AI94" s="274">
        <f>'Norm. uspesnost-T'!AH70</f>
        <v>3.7707714814427663E-3</v>
      </c>
      <c r="AJ94" s="273">
        <f>'Norm. uspesnost-T'!AI70</f>
        <v>3.6694609433203448E-3</v>
      </c>
      <c r="AK94" s="274">
        <f>'Norm. uspesnost-T'!AJ70</f>
        <v>3.5298795515971183E-3</v>
      </c>
      <c r="AL94" s="273">
        <f>'Norm. uspesnost-T'!AK70</f>
        <v>3.471898334040587E-3</v>
      </c>
      <c r="AM94" s="274">
        <f>'Norm. uspesnost-T'!AL70</f>
        <v>9.494243973392557E-3</v>
      </c>
      <c r="AN94" s="273">
        <f>'Norm. uspesnost-T'!AM70</f>
        <v>1.8860677530266955E-2</v>
      </c>
      <c r="AO94" s="274">
        <f>'Norm. uspesnost-T'!AN70</f>
        <v>3.0906352514587197E-3</v>
      </c>
      <c r="AP94" s="273">
        <f>'Norm. uspesnost-T'!AO70</f>
        <v>1.408251603473216E-2</v>
      </c>
      <c r="AQ94" s="274">
        <f>'Norm. uspesnost-T'!AP70</f>
        <v>9.406160389776241E-3</v>
      </c>
      <c r="AR94" s="273">
        <f>'Norm. uspesnost-T'!AQ70</f>
        <v>7.2249250516214303E-3</v>
      </c>
      <c r="AS94" s="274">
        <f>'Norm. uspesnost-T'!AR70</f>
        <v>1.3167476603979737E-2</v>
      </c>
      <c r="AT94" s="273">
        <f>'Norm. uspesnost-T'!AS70</f>
        <v>1.4474313710551532E-2</v>
      </c>
      <c r="AU94" s="274">
        <f>'Norm. uspesnost-T'!AT70</f>
        <v>7.7602534872820202E-3</v>
      </c>
      <c r="AV94" s="273">
        <f>'Norm. uspesnost-T'!AU70</f>
        <v>5.683184458081433E-3</v>
      </c>
      <c r="AW94" s="274">
        <f>'Norm. uspesnost-T'!AV70</f>
        <v>1.2169022003211051E-2</v>
      </c>
      <c r="AX94" s="273">
        <f>'Norm. uspesnost-T'!AW70</f>
        <v>8.6759870454219297E-3</v>
      </c>
      <c r="AY94" s="274">
        <f>'Norm. uspesnost-T'!AX70</f>
        <v>1.0895788563966518E-2</v>
      </c>
      <c r="AZ94" s="273">
        <f>'Norm. uspesnost-T'!AY70</f>
        <v>9.3940511673611931E-3</v>
      </c>
      <c r="BA94" s="274">
        <f>'Norm. uspesnost-T'!AZ70</f>
        <v>1.2896925196249713E-2</v>
      </c>
      <c r="BB94" s="273">
        <f>'Norm. uspesnost-T'!BA70</f>
        <v>1.3696981555512669E-2</v>
      </c>
    </row>
    <row r="95" spans="1:54" ht="14.25" customHeight="1" x14ac:dyDescent="0.25">
      <c r="A95" s="21">
        <v>90</v>
      </c>
      <c r="B95" s="279" t="s">
        <v>129</v>
      </c>
      <c r="C95" s="280" t="s">
        <v>128</v>
      </c>
      <c r="D95" s="277">
        <f>'Norm. uspesnost-T'!C106</f>
        <v>0</v>
      </c>
      <c r="E95" s="278">
        <f>'Norm. uspesnost-T'!D106</f>
        <v>1.1328618495722092E-2</v>
      </c>
      <c r="F95" s="277">
        <f>'Norm. uspesnost-T'!E106</f>
        <v>1.7072533680394103E-2</v>
      </c>
      <c r="G95" s="278">
        <f>'Norm. uspesnost-T'!F106</f>
        <v>1.3559364820843228E-2</v>
      </c>
      <c r="H95" s="277">
        <f>'Norm. uspesnost-T'!G106</f>
        <v>1.009100144514718E-2</v>
      </c>
      <c r="I95" s="278">
        <f>'Norm. uspesnost-T'!H106</f>
        <v>8.1572633644220547E-3</v>
      </c>
      <c r="J95" s="277">
        <f>'Norm. uspesnost-T'!I106</f>
        <v>1.1614640970910407E-2</v>
      </c>
      <c r="K95" s="278">
        <f>'Norm. uspesnost-T'!J106</f>
        <v>1.4964410698484915E-2</v>
      </c>
      <c r="L95" s="277">
        <f>'Norm. uspesnost-T'!K106</f>
        <v>8.0526686595737782E-3</v>
      </c>
      <c r="M95" s="278">
        <f>'Norm. uspesnost-T'!L106</f>
        <v>1.6356852936840808E-2</v>
      </c>
      <c r="N95" s="277">
        <f>'Norm. uspesnost-T'!M106</f>
        <v>1.3019281536768703E-2</v>
      </c>
      <c r="O95" s="278">
        <f>'Norm. uspesnost-T'!N106</f>
        <v>8.9002940363009306E-3</v>
      </c>
      <c r="P95" s="277">
        <f>'Norm. uspesnost-T'!O106</f>
        <v>1.6669117149911764E-2</v>
      </c>
      <c r="Q95" s="278">
        <f>'Norm. uspesnost-T'!P106</f>
        <v>1.0648089412425418E-2</v>
      </c>
      <c r="R95" s="277">
        <f>'Norm. uspesnost-T'!Q106</f>
        <v>1.1887814886286216E-2</v>
      </c>
      <c r="S95" s="278">
        <f>'Norm. uspesnost-T'!R106</f>
        <v>1.0675841723405443E-2</v>
      </c>
      <c r="T95" s="277">
        <f>'Norm. uspesnost-T'!S106</f>
        <v>4.6307091854277532E-3</v>
      </c>
      <c r="U95" s="278">
        <f>'Norm. uspesnost-T'!T106</f>
        <v>2.7176648748647538E-3</v>
      </c>
      <c r="V95" s="277">
        <f>'Norm. uspesnost-T'!U106</f>
        <v>1.3706065531435404E-2</v>
      </c>
      <c r="W95" s="278">
        <f>'Norm. uspesnost-T'!V106</f>
        <v>2.1527087606737282E-2</v>
      </c>
      <c r="X95" s="277">
        <f>'Norm. uspesnost-T'!W106</f>
        <v>1.5801509732259487E-2</v>
      </c>
      <c r="Y95" s="278">
        <f>'Norm. uspesnost-T'!X106</f>
        <v>1.143417860266711E-2</v>
      </c>
      <c r="Z95" s="277">
        <f>'Norm. uspesnost-T'!Y106</f>
        <v>1.5531689943071058E-2</v>
      </c>
      <c r="AA95" s="278">
        <f>'Norm. uspesnost-T'!Z106</f>
        <v>8.9574471648594979E-3</v>
      </c>
      <c r="AB95" s="277">
        <f>'Norm. uspesnost-T'!AA106</f>
        <v>0</v>
      </c>
      <c r="AC95" s="278">
        <f>'Norm. uspesnost-T'!AB106</f>
        <v>8.8782936164649353E-3</v>
      </c>
      <c r="AD95" s="277">
        <f>'Norm. uspesnost-T'!AC106</f>
        <v>2.174173475435465E-2</v>
      </c>
      <c r="AE95" s="278">
        <f>'Norm. uspesnost-T'!AD106</f>
        <v>6.756915639008142E-3</v>
      </c>
      <c r="AF95" s="277">
        <f>'Norm. uspesnost-T'!AE106</f>
        <v>6.3424838354272156E-3</v>
      </c>
      <c r="AG95" s="278">
        <f>'Norm. uspesnost-T'!AF106</f>
        <v>2.2335926020574375E-2</v>
      </c>
      <c r="AH95" s="277">
        <f>'Norm. uspesnost-T'!AG106</f>
        <v>1.3191843537812258E-2</v>
      </c>
      <c r="AI95" s="278">
        <f>'Norm. uspesnost-T'!AH106</f>
        <v>1.4968243362341658E-2</v>
      </c>
      <c r="AJ95" s="277">
        <f>'Norm. uspesnost-T'!AI106</f>
        <v>9.355972867253896E-3</v>
      </c>
      <c r="AK95" s="278">
        <f>'Norm. uspesnost-T'!AJ106</f>
        <v>8.6254307720203417E-3</v>
      </c>
      <c r="AL95" s="277">
        <f>'Norm. uspesnost-T'!AK106</f>
        <v>1.2630854431268814E-2</v>
      </c>
      <c r="AM95" s="278">
        <f>'Norm. uspesnost-T'!AL106</f>
        <v>8.5191808531837297E-3</v>
      </c>
      <c r="AN95" s="277">
        <f>'Norm. uspesnost-T'!AM106</f>
        <v>1.6455521472360905E-2</v>
      </c>
      <c r="AO95" s="278">
        <f>'Norm. uspesnost-T'!AN106</f>
        <v>1.2074921379100805E-2</v>
      </c>
      <c r="AP95" s="277">
        <f>'Norm. uspesnost-T'!AO106</f>
        <v>1.8405431455705314E-2</v>
      </c>
      <c r="AQ95" s="278">
        <f>'Norm. uspesnost-T'!AP106</f>
        <v>7.7581736140536041E-3</v>
      </c>
      <c r="AR95" s="277">
        <f>'Norm. uspesnost-T'!AQ106</f>
        <v>1.5012452879935951E-2</v>
      </c>
      <c r="AS95" s="278">
        <f>'Norm. uspesnost-T'!AR106</f>
        <v>1.5801067734486609E-2</v>
      </c>
      <c r="AT95" s="277">
        <f>'Norm. uspesnost-T'!AS106</f>
        <v>1.3134812077479099E-2</v>
      </c>
      <c r="AU95" s="278">
        <f>'Norm. uspesnost-T'!AT106</f>
        <v>1.6734079276534416E-2</v>
      </c>
      <c r="AV95" s="277">
        <f>'Norm. uspesnost-T'!AU106</f>
        <v>1.36647416025377E-2</v>
      </c>
      <c r="AW95" s="278">
        <f>'Norm. uspesnost-T'!AV106</f>
        <v>1.6708668921753916E-2</v>
      </c>
      <c r="AX95" s="277">
        <f>'Norm. uspesnost-T'!AW106</f>
        <v>1.3588735276431842E-2</v>
      </c>
      <c r="AY95" s="278">
        <f>'Norm. uspesnost-T'!AX106</f>
        <v>8.2659311373923898E-3</v>
      </c>
      <c r="AZ95" s="277">
        <f>'Norm. uspesnost-T'!AY106</f>
        <v>1.0177426552521227E-2</v>
      </c>
      <c r="BA95" s="278">
        <f>'Norm. uspesnost-T'!AZ106</f>
        <v>8.4575070274015684E-3</v>
      </c>
      <c r="BB95" s="277">
        <f>'Norm. uspesnost-T'!BA106</f>
        <v>1.4006993359956333E-2</v>
      </c>
    </row>
    <row r="96" spans="1:54" ht="15" customHeight="1" x14ac:dyDescent="0.25">
      <c r="A96" s="21">
        <v>91</v>
      </c>
      <c r="B96" s="271" t="s">
        <v>85</v>
      </c>
      <c r="C96" s="272" t="s">
        <v>84</v>
      </c>
      <c r="D96" s="273">
        <f>'Norm. uspesnost-T'!C83</f>
        <v>0</v>
      </c>
      <c r="E96" s="274">
        <f>'Norm. uspesnost-T'!D83</f>
        <v>1.0501262662285212E-2</v>
      </c>
      <c r="F96" s="273">
        <f>'Norm. uspesnost-T'!E83</f>
        <v>1.3658434430689509E-2</v>
      </c>
      <c r="G96" s="274">
        <f>'Norm. uspesnost-T'!F83</f>
        <v>9.4572919138503353E-3</v>
      </c>
      <c r="H96" s="273">
        <f>'Norm. uspesnost-T'!G83</f>
        <v>9.5395455777059247E-3</v>
      </c>
      <c r="I96" s="274">
        <f>'Norm. uspesnost-T'!H83</f>
        <v>1.1800687098732708E-2</v>
      </c>
      <c r="J96" s="273">
        <f>'Norm. uspesnost-T'!I83</f>
        <v>1.0613221751519908E-2</v>
      </c>
      <c r="K96" s="274">
        <f>'Norm. uspesnost-T'!J83</f>
        <v>1.2443484091272492E-2</v>
      </c>
      <c r="L96" s="273">
        <f>'Norm. uspesnost-T'!K83</f>
        <v>9.65196903866904E-3</v>
      </c>
      <c r="M96" s="274">
        <f>'Norm. uspesnost-T'!L83</f>
        <v>1.5663637657822197E-2</v>
      </c>
      <c r="N96" s="273">
        <f>'Norm. uspesnost-T'!M83</f>
        <v>1.5175543613451992E-2</v>
      </c>
      <c r="O96" s="274">
        <f>'Norm. uspesnost-T'!N83</f>
        <v>4.7478952702552958E-3</v>
      </c>
      <c r="P96" s="273">
        <f>'Norm. uspesnost-T'!O83</f>
        <v>7.9291168927882738E-3</v>
      </c>
      <c r="Q96" s="274">
        <f>'Norm. uspesnost-T'!P83</f>
        <v>1.6820361681336483E-2</v>
      </c>
      <c r="R96" s="273">
        <f>'Norm. uspesnost-T'!Q83</f>
        <v>1.5211778176760232E-2</v>
      </c>
      <c r="S96" s="274">
        <f>'Norm. uspesnost-T'!R83</f>
        <v>1.9489362178179148E-2</v>
      </c>
      <c r="T96" s="273">
        <f>'Norm. uspesnost-T'!S83</f>
        <v>1.022096227976645E-2</v>
      </c>
      <c r="U96" s="274">
        <f>'Norm. uspesnost-T'!T83</f>
        <v>4.403741549367202E-3</v>
      </c>
      <c r="V96" s="273">
        <f>'Norm. uspesnost-T'!U83</f>
        <v>1.7018728795673555E-2</v>
      </c>
      <c r="W96" s="274">
        <f>'Norm. uspesnost-T'!V83</f>
        <v>0</v>
      </c>
      <c r="X96" s="273">
        <f>'Norm. uspesnost-T'!W83</f>
        <v>9.4734438209594773E-3</v>
      </c>
      <c r="Y96" s="274">
        <f>'Norm. uspesnost-T'!X83</f>
        <v>6.5924317379672239E-3</v>
      </c>
      <c r="Z96" s="273">
        <f>'Norm. uspesnost-T'!Y83</f>
        <v>1.683285451126474E-2</v>
      </c>
      <c r="AA96" s="274">
        <f>'Norm. uspesnost-T'!Z83</f>
        <v>1.0057382812870564E-2</v>
      </c>
      <c r="AB96" s="273">
        <f>'Norm. uspesnost-T'!AA83</f>
        <v>0</v>
      </c>
      <c r="AC96" s="274">
        <f>'Norm. uspesnost-T'!AB83</f>
        <v>8.7241725822368322E-3</v>
      </c>
      <c r="AD96" s="273">
        <f>'Norm. uspesnost-T'!AC83</f>
        <v>2.8995726712833104E-2</v>
      </c>
      <c r="AE96" s="274">
        <f>'Norm. uspesnost-T'!AD83</f>
        <v>1.7033023450160212E-2</v>
      </c>
      <c r="AF96" s="273">
        <f>'Norm. uspesnost-T'!AE83</f>
        <v>9.0424409242665371E-3</v>
      </c>
      <c r="AG96" s="274">
        <f>'Norm. uspesnost-T'!AF83</f>
        <v>0</v>
      </c>
      <c r="AH96" s="273">
        <f>'Norm. uspesnost-T'!AG83</f>
        <v>1.1404957875924319E-2</v>
      </c>
      <c r="AI96" s="274">
        <f>'Norm. uspesnost-T'!AH83</f>
        <v>1.3697366533471676E-2</v>
      </c>
      <c r="AJ96" s="273">
        <f>'Norm. uspesnost-T'!AI83</f>
        <v>9.3249292625437619E-3</v>
      </c>
      <c r="AK96" s="274">
        <f>'Norm. uspesnost-T'!AJ83</f>
        <v>1.2652027241201881E-2</v>
      </c>
      <c r="AL96" s="273">
        <f>'Norm. uspesnost-T'!AK83</f>
        <v>2.3263928147006889E-2</v>
      </c>
      <c r="AM96" s="274">
        <f>'Norm. uspesnost-T'!AL83</f>
        <v>1.2709348762061807E-2</v>
      </c>
      <c r="AN96" s="273">
        <f>'Norm. uspesnost-T'!AM83</f>
        <v>6.0788894636519594E-3</v>
      </c>
      <c r="AO96" s="274">
        <f>'Norm. uspesnost-T'!AN83</f>
        <v>1.2417952605293981E-2</v>
      </c>
      <c r="AP96" s="273">
        <f>'Norm. uspesnost-T'!AO83</f>
        <v>2.1730523898089344E-2</v>
      </c>
      <c r="AQ96" s="274">
        <f>'Norm. uspesnost-T'!AP83</f>
        <v>5.7779948339399508E-3</v>
      </c>
      <c r="AR96" s="273">
        <f>'Norm. uspesnost-T'!AQ83</f>
        <v>6.551779766717363E-3</v>
      </c>
      <c r="AS96" s="274">
        <f>'Norm. uspesnost-T'!AR83</f>
        <v>6.5554746315155668E-3</v>
      </c>
      <c r="AT96" s="273">
        <f>'Norm. uspesnost-T'!AS83</f>
        <v>2.3061754248961813E-2</v>
      </c>
      <c r="AU96" s="274">
        <f>'Norm. uspesnost-T'!AT83</f>
        <v>1.2731477976841458E-2</v>
      </c>
      <c r="AV96" s="273">
        <f>'Norm. uspesnost-T'!AU83</f>
        <v>1.6490478640516799E-2</v>
      </c>
      <c r="AW96" s="274">
        <f>'Norm. uspesnost-T'!AV83</f>
        <v>9.1615918140053633E-3</v>
      </c>
      <c r="AX96" s="273">
        <f>'Norm. uspesnost-T'!AW83</f>
        <v>9.9777187939637385E-3</v>
      </c>
      <c r="AY96" s="274">
        <f>'Norm. uspesnost-T'!AX83</f>
        <v>7.6509500319977466E-3</v>
      </c>
      <c r="AZ96" s="273">
        <f>'Norm. uspesnost-T'!AY83</f>
        <v>1.7521230970026603E-2</v>
      </c>
      <c r="BA96" s="274">
        <f>'Norm. uspesnost-T'!AZ83</f>
        <v>1.0042677912638317E-2</v>
      </c>
      <c r="BB96" s="273">
        <f>'Norm. uspesnost-T'!BA83</f>
        <v>1.5644204133236472E-2</v>
      </c>
    </row>
    <row r="97" spans="1:54" ht="14.25" customHeight="1" x14ac:dyDescent="0.25">
      <c r="A97" s="21">
        <v>92</v>
      </c>
      <c r="B97" s="279" t="s">
        <v>198</v>
      </c>
      <c r="C97" s="280" t="s">
        <v>197</v>
      </c>
      <c r="D97" s="277">
        <f>'Norm. uspesnost-T'!C110</f>
        <v>0</v>
      </c>
      <c r="E97" s="278">
        <f>'Norm. uspesnost-T'!D110</f>
        <v>9.7833756927915311E-3</v>
      </c>
      <c r="F97" s="277">
        <f>'Norm. uspesnost-T'!E110</f>
        <v>2.646832536100403E-2</v>
      </c>
      <c r="G97" s="278">
        <f>'Norm. uspesnost-T'!F110</f>
        <v>5.8558317594771059E-3</v>
      </c>
      <c r="H97" s="277">
        <f>'Norm. uspesnost-T'!G110</f>
        <v>9.2883213829665252E-3</v>
      </c>
      <c r="I97" s="278">
        <f>'Norm. uspesnost-T'!H110</f>
        <v>0</v>
      </c>
      <c r="J97" s="277">
        <f>'Norm. uspesnost-T'!I110</f>
        <v>0</v>
      </c>
      <c r="K97" s="278">
        <f>'Norm. uspesnost-T'!J110</f>
        <v>0</v>
      </c>
      <c r="L97" s="277">
        <f>'Norm. uspesnost-T'!K110</f>
        <v>0</v>
      </c>
      <c r="M97" s="278">
        <f>'Norm. uspesnost-T'!L110</f>
        <v>0</v>
      </c>
      <c r="N97" s="277">
        <f>'Norm. uspesnost-T'!M110</f>
        <v>0</v>
      </c>
      <c r="O97" s="278">
        <f>'Norm. uspesnost-T'!N110</f>
        <v>7.9444446502466223E-3</v>
      </c>
      <c r="P97" s="277">
        <f>'Norm. uspesnost-T'!O110</f>
        <v>3.696725323559222E-3</v>
      </c>
      <c r="Q97" s="278">
        <f>'Norm. uspesnost-T'!P110</f>
        <v>0</v>
      </c>
      <c r="R97" s="277">
        <f>'Norm. uspesnost-T'!Q110</f>
        <v>7.4342495045856697E-3</v>
      </c>
      <c r="S97" s="278">
        <f>'Norm. uspesnost-T'!R110</f>
        <v>0</v>
      </c>
      <c r="T97" s="277">
        <f>'Norm. uspesnost-T'!S110</f>
        <v>0</v>
      </c>
      <c r="U97" s="278">
        <f>'Norm. uspesnost-T'!T110</f>
        <v>0</v>
      </c>
      <c r="V97" s="277">
        <f>'Norm. uspesnost-T'!U110</f>
        <v>0</v>
      </c>
      <c r="W97" s="278">
        <f>'Norm. uspesnost-T'!V110</f>
        <v>0</v>
      </c>
      <c r="X97" s="277">
        <f>'Norm. uspesnost-T'!W110</f>
        <v>5.4830162770562896E-3</v>
      </c>
      <c r="Y97" s="278">
        <f>'Norm. uspesnost-T'!X110</f>
        <v>1.1497298849635145E-2</v>
      </c>
      <c r="Z97" s="277">
        <f>'Norm. uspesnost-T'!Y110</f>
        <v>6.392721976831192E-3</v>
      </c>
      <c r="AA97" s="278">
        <f>'Norm. uspesnost-T'!Z110</f>
        <v>1.7278836200134904E-2</v>
      </c>
      <c r="AB97" s="277">
        <f>'Norm. uspesnost-T'!AA110</f>
        <v>0</v>
      </c>
      <c r="AC97" s="278">
        <f>'Norm. uspesnost-T'!AB110</f>
        <v>9.1668188693485898E-3</v>
      </c>
      <c r="AD97" s="277">
        <f>'Norm. uspesnost-T'!AC110</f>
        <v>0</v>
      </c>
      <c r="AE97" s="278">
        <f>'Norm. uspesnost-T'!AD110</f>
        <v>0</v>
      </c>
      <c r="AF97" s="277">
        <f>'Norm. uspesnost-T'!AE110</f>
        <v>0</v>
      </c>
      <c r="AG97" s="278">
        <f>'Norm. uspesnost-T'!AF110</f>
        <v>0</v>
      </c>
      <c r="AH97" s="277">
        <f>'Norm. uspesnost-T'!AG110</f>
        <v>6.3028693729955832E-3</v>
      </c>
      <c r="AI97" s="278">
        <f>'Norm. uspesnost-T'!AH110</f>
        <v>1.2872431260122722E-2</v>
      </c>
      <c r="AJ97" s="277">
        <f>'Norm. uspesnost-T'!AI110</f>
        <v>9.0547469928150305E-3</v>
      </c>
      <c r="AK97" s="278">
        <f>'Norm. uspesnost-T'!AJ110</f>
        <v>4.0091234903651138E-3</v>
      </c>
      <c r="AL97" s="277">
        <f>'Norm. uspesnost-T'!AK110</f>
        <v>2.1682402856214845E-2</v>
      </c>
      <c r="AM97" s="278">
        <f>'Norm. uspesnost-T'!AL110</f>
        <v>0</v>
      </c>
      <c r="AN97" s="277">
        <f>'Norm. uspesnost-T'!AM110</f>
        <v>0</v>
      </c>
      <c r="AO97" s="278">
        <f>'Norm. uspesnost-T'!AN110</f>
        <v>7.1241749185025297E-3</v>
      </c>
      <c r="AP97" s="277">
        <f>'Norm. uspesnost-T'!AO110</f>
        <v>0</v>
      </c>
      <c r="AQ97" s="278">
        <f>'Norm. uspesnost-T'!AP110</f>
        <v>0</v>
      </c>
      <c r="AR97" s="277">
        <f>'Norm. uspesnost-T'!AQ110</f>
        <v>0</v>
      </c>
      <c r="AS97" s="278">
        <f>'Norm. uspesnost-T'!AR110</f>
        <v>0</v>
      </c>
      <c r="AT97" s="277">
        <f>'Norm. uspesnost-T'!AS110</f>
        <v>8.3282138562293193E-3</v>
      </c>
      <c r="AU97" s="278">
        <f>'Norm. uspesnost-T'!AT110</f>
        <v>1.2465974876874819E-2</v>
      </c>
      <c r="AV97" s="277">
        <f>'Norm. uspesnost-T'!AU110</f>
        <v>0</v>
      </c>
      <c r="AW97" s="278">
        <f>'Norm. uspesnost-T'!AV110</f>
        <v>0</v>
      </c>
      <c r="AX97" s="277">
        <f>'Norm. uspesnost-T'!AW110</f>
        <v>5.0413748859113759E-3</v>
      </c>
      <c r="AY97" s="278">
        <f>'Norm. uspesnost-T'!AX110</f>
        <v>7.9911213328544371E-3</v>
      </c>
      <c r="AZ97" s="277">
        <f>'Norm. uspesnost-T'!AY110</f>
        <v>8.5109993565801473E-3</v>
      </c>
      <c r="BA97" s="278">
        <f>'Norm. uspesnost-T'!AZ110</f>
        <v>0</v>
      </c>
      <c r="BB97" s="277">
        <f>'Norm. uspesnost-T'!BA110</f>
        <v>0</v>
      </c>
    </row>
    <row r="98" spans="1:54" ht="14.25" customHeight="1" x14ac:dyDescent="0.25">
      <c r="A98" s="21">
        <v>93</v>
      </c>
      <c r="B98" s="281" t="s">
        <v>181</v>
      </c>
      <c r="C98" s="282" t="s">
        <v>180</v>
      </c>
      <c r="D98" s="273">
        <f>'Norm. uspesnost-T'!C79</f>
        <v>0</v>
      </c>
      <c r="E98" s="274">
        <f>'Norm. uspesnost-T'!D79</f>
        <v>0</v>
      </c>
      <c r="F98" s="273">
        <f>'Norm. uspesnost-T'!E79</f>
        <v>8.8463325145276619E-3</v>
      </c>
      <c r="G98" s="274">
        <f>'Norm. uspesnost-T'!F79</f>
        <v>1.632973218143088E-2</v>
      </c>
      <c r="H98" s="273">
        <f>'Norm. uspesnost-T'!G79</f>
        <v>0</v>
      </c>
      <c r="I98" s="274">
        <f>'Norm. uspesnost-T'!H79</f>
        <v>0</v>
      </c>
      <c r="J98" s="273">
        <f>'Norm. uspesnost-T'!I79</f>
        <v>4.8464134838186942E-3</v>
      </c>
      <c r="K98" s="274">
        <f>'Norm. uspesnost-T'!J79</f>
        <v>0</v>
      </c>
      <c r="L98" s="273">
        <f>'Norm. uspesnost-T'!K79</f>
        <v>4.6867037926965555E-3</v>
      </c>
      <c r="M98" s="274">
        <f>'Norm. uspesnost-T'!L79</f>
        <v>9.9167509660880969E-3</v>
      </c>
      <c r="N98" s="273">
        <f>'Norm. uspesnost-T'!M79</f>
        <v>2.1584961363139071E-2</v>
      </c>
      <c r="O98" s="274">
        <f>'Norm. uspesnost-T'!N79</f>
        <v>1.0147328648488841E-2</v>
      </c>
      <c r="P98" s="273">
        <f>'Norm. uspesnost-T'!O79</f>
        <v>1.6383025019260963E-2</v>
      </c>
      <c r="Q98" s="274">
        <f>'Norm. uspesnost-T'!P79</f>
        <v>0</v>
      </c>
      <c r="R98" s="273">
        <f>'Norm. uspesnost-T'!Q79</f>
        <v>0</v>
      </c>
      <c r="S98" s="274">
        <f>'Norm. uspesnost-T'!R79</f>
        <v>9.3182100336991775E-3</v>
      </c>
      <c r="T98" s="273">
        <f>'Norm. uspesnost-T'!S79</f>
        <v>0</v>
      </c>
      <c r="U98" s="274">
        <f>'Norm. uspesnost-T'!T79</f>
        <v>0</v>
      </c>
      <c r="V98" s="273">
        <f>'Norm. uspesnost-T'!U79</f>
        <v>0</v>
      </c>
      <c r="W98" s="274">
        <f>'Norm. uspesnost-T'!V79</f>
        <v>0</v>
      </c>
      <c r="X98" s="273">
        <f>'Norm. uspesnost-T'!W79</f>
        <v>0</v>
      </c>
      <c r="Y98" s="274">
        <f>'Norm. uspesnost-T'!X79</f>
        <v>2.1077869502646091E-3</v>
      </c>
      <c r="Z98" s="273">
        <f>'Norm. uspesnost-T'!Y79</f>
        <v>0</v>
      </c>
      <c r="AA98" s="274">
        <f>'Norm. uspesnost-T'!Z79</f>
        <v>0</v>
      </c>
      <c r="AB98" s="273">
        <f>'Norm. uspesnost-T'!AA79</f>
        <v>0</v>
      </c>
      <c r="AC98" s="274">
        <f>'Norm. uspesnost-T'!AB79</f>
        <v>0</v>
      </c>
      <c r="AD98" s="273">
        <f>'Norm. uspesnost-T'!AC79</f>
        <v>0</v>
      </c>
      <c r="AE98" s="274">
        <f>'Norm. uspesnost-T'!AD79</f>
        <v>2.1667333837225806E-2</v>
      </c>
      <c r="AF98" s="273">
        <f>'Norm. uspesnost-T'!AE79</f>
        <v>7.3895618435126645E-3</v>
      </c>
      <c r="AG98" s="274">
        <f>'Norm. uspesnost-T'!AF79</f>
        <v>0</v>
      </c>
      <c r="AH98" s="273">
        <f>'Norm. uspesnost-T'!AG79</f>
        <v>8.5923447778094453E-3</v>
      </c>
      <c r="AI98" s="274">
        <f>'Norm. uspesnost-T'!AH79</f>
        <v>0</v>
      </c>
      <c r="AJ98" s="273">
        <f>'Norm. uspesnost-T'!AI79</f>
        <v>4.9340129289692954E-3</v>
      </c>
      <c r="AK98" s="274">
        <f>'Norm. uspesnost-T'!AJ79</f>
        <v>1.0808378396801445E-2</v>
      </c>
      <c r="AL98" s="273">
        <f>'Norm. uspesnost-T'!AK79</f>
        <v>4.1663911279351071E-3</v>
      </c>
      <c r="AM98" s="274">
        <f>'Norm. uspesnost-T'!AL79</f>
        <v>8.4440621190364079E-3</v>
      </c>
      <c r="AN98" s="273">
        <f>'Norm. uspesnost-T'!AM79</f>
        <v>1.1531701505439989E-2</v>
      </c>
      <c r="AO98" s="274">
        <f>'Norm. uspesnost-T'!AN79</f>
        <v>5.6879203606471536E-3</v>
      </c>
      <c r="AP98" s="273">
        <f>'Norm. uspesnost-T'!AO79</f>
        <v>0</v>
      </c>
      <c r="AQ98" s="274">
        <f>'Norm. uspesnost-T'!AP79</f>
        <v>6.4619467973449363E-3</v>
      </c>
      <c r="AR98" s="273">
        <f>'Norm. uspesnost-T'!AQ79</f>
        <v>0</v>
      </c>
      <c r="AS98" s="274">
        <f>'Norm. uspesnost-T'!AR79</f>
        <v>0</v>
      </c>
      <c r="AT98" s="273">
        <f>'Norm. uspesnost-T'!AS79</f>
        <v>4.9424711379345461E-3</v>
      </c>
      <c r="AU98" s="274">
        <f>'Norm. uspesnost-T'!AT79</f>
        <v>9.9559900115737195E-4</v>
      </c>
      <c r="AV98" s="273">
        <f>'Norm. uspesnost-T'!AU79</f>
        <v>4.1689491789259408E-3</v>
      </c>
      <c r="AW98" s="274">
        <f>'Norm. uspesnost-T'!AV79</f>
        <v>1.5798426701953468E-2</v>
      </c>
      <c r="AX98" s="273">
        <f>'Norm. uspesnost-T'!AW79</f>
        <v>0</v>
      </c>
      <c r="AY98" s="274">
        <f>'Norm. uspesnost-T'!AX79</f>
        <v>1.0364459113816216E-2</v>
      </c>
      <c r="AZ98" s="273">
        <f>'Norm. uspesnost-T'!AY79</f>
        <v>1.6858216722542358E-2</v>
      </c>
      <c r="BA98" s="274">
        <f>'Norm. uspesnost-T'!AZ79</f>
        <v>0</v>
      </c>
      <c r="BB98" s="273">
        <f>'Norm. uspesnost-T'!BA79</f>
        <v>0</v>
      </c>
    </row>
    <row r="99" spans="1:54" ht="14.25" customHeight="1" x14ac:dyDescent="0.25">
      <c r="A99" s="21">
        <v>94</v>
      </c>
      <c r="B99" s="279" t="s">
        <v>67</v>
      </c>
      <c r="C99" s="280" t="s">
        <v>66</v>
      </c>
      <c r="D99" s="277">
        <f>'Norm. uspesnost-T'!C109</f>
        <v>2.7495083706512394E-2</v>
      </c>
      <c r="E99" s="278">
        <f>'Norm. uspesnost-T'!D109</f>
        <v>1.8027333676838678E-2</v>
      </c>
      <c r="F99" s="277">
        <f>'Norm. uspesnost-T'!E109</f>
        <v>8.8941563985271022E-3</v>
      </c>
      <c r="G99" s="278">
        <f>'Norm. uspesnost-T'!F109</f>
        <v>1.3589737494494946E-2</v>
      </c>
      <c r="H99" s="277">
        <f>'Norm. uspesnost-T'!G109</f>
        <v>3.005512483374527E-2</v>
      </c>
      <c r="I99" s="278">
        <f>'Norm. uspesnost-T'!H109</f>
        <v>2.7011879705498051E-2</v>
      </c>
      <c r="J99" s="277">
        <f>'Norm. uspesnost-T'!I109</f>
        <v>1.1532448258292817E-2</v>
      </c>
      <c r="K99" s="278">
        <f>'Norm. uspesnost-T'!J109</f>
        <v>1.6149212061343666E-2</v>
      </c>
      <c r="L99" s="277">
        <f>'Norm. uspesnost-T'!K109</f>
        <v>2.664231674032284E-2</v>
      </c>
      <c r="M99" s="278">
        <f>'Norm. uspesnost-T'!L109</f>
        <v>1.1316915013970627E-2</v>
      </c>
      <c r="N99" s="277">
        <f>'Norm. uspesnost-T'!M109</f>
        <v>2.1895373793673508E-2</v>
      </c>
      <c r="O99" s="278">
        <f>'Norm. uspesnost-T'!N109</f>
        <v>1.1840405548928764E-2</v>
      </c>
      <c r="P99" s="277">
        <f>'Norm. uspesnost-T'!O109</f>
        <v>7.0959298751954803E-3</v>
      </c>
      <c r="Q99" s="278">
        <f>'Norm. uspesnost-T'!P109</f>
        <v>1.6604631515663118E-2</v>
      </c>
      <c r="R99" s="277">
        <f>'Norm. uspesnost-T'!Q109</f>
        <v>1.2746419719496527E-2</v>
      </c>
      <c r="S99" s="278">
        <f>'Norm. uspesnost-T'!R109</f>
        <v>1.4745629710758589E-2</v>
      </c>
      <c r="T99" s="277">
        <f>'Norm. uspesnost-T'!S109</f>
        <v>4.9220134365457026E-3</v>
      </c>
      <c r="U99" s="278">
        <f>'Norm. uspesnost-T'!T109</f>
        <v>2.1201341362962242E-2</v>
      </c>
      <c r="V99" s="277">
        <f>'Norm. uspesnost-T'!U109</f>
        <v>2.855904231154094E-3</v>
      </c>
      <c r="W99" s="278">
        <f>'Norm. uspesnost-T'!V109</f>
        <v>5.6190517087402948E-2</v>
      </c>
      <c r="X99" s="277">
        <f>'Norm. uspesnost-T'!W109</f>
        <v>1.8799862073966389E-2</v>
      </c>
      <c r="Y99" s="278">
        <f>'Norm. uspesnost-T'!X109</f>
        <v>9.2830557515337381E-3</v>
      </c>
      <c r="Z99" s="277">
        <f>'Norm. uspesnost-T'!Y109</f>
        <v>5.2034783278160687E-3</v>
      </c>
      <c r="AA99" s="278">
        <f>'Norm. uspesnost-T'!Z109</f>
        <v>1.0662368483365268E-2</v>
      </c>
      <c r="AB99" s="277">
        <f>'Norm. uspesnost-T'!AA109</f>
        <v>3.4963093281136649E-2</v>
      </c>
      <c r="AC99" s="278">
        <f>'Norm. uspesnost-T'!AB109</f>
        <v>1.2296552643496866E-2</v>
      </c>
      <c r="AD99" s="277">
        <f>'Norm. uspesnost-T'!AC109</f>
        <v>4.3350364621466429E-2</v>
      </c>
      <c r="AE99" s="278">
        <f>'Norm. uspesnost-T'!AD109</f>
        <v>1.7429691445602601E-3</v>
      </c>
      <c r="AF99" s="277">
        <f>'Norm. uspesnost-T'!AE109</f>
        <v>1.3848462524238343E-2</v>
      </c>
      <c r="AG99" s="278">
        <f>'Norm. uspesnost-T'!AF109</f>
        <v>2.2352019038390743E-2</v>
      </c>
      <c r="AH99" s="277">
        <f>'Norm. uspesnost-T'!AG109</f>
        <v>1.117255710730577E-2</v>
      </c>
      <c r="AI99" s="278">
        <f>'Norm. uspesnost-T'!AH109</f>
        <v>1.5204438719648708E-2</v>
      </c>
      <c r="AJ99" s="277">
        <f>'Norm. uspesnost-T'!AI109</f>
        <v>7.754648887984523E-3</v>
      </c>
      <c r="AK99" s="278">
        <f>'Norm. uspesnost-T'!AJ109</f>
        <v>9.3590241975823763E-3</v>
      </c>
      <c r="AL99" s="277">
        <f>'Norm. uspesnost-T'!AK109</f>
        <v>8.0011439649364975E-3</v>
      </c>
      <c r="AM99" s="278">
        <f>'Norm. uspesnost-T'!AL109</f>
        <v>2.5876040775823096E-2</v>
      </c>
      <c r="AN99" s="277">
        <f>'Norm. uspesnost-T'!AM109</f>
        <v>1.5958868094707739E-2</v>
      </c>
      <c r="AO99" s="278">
        <f>'Norm. uspesnost-T'!AN109</f>
        <v>1.0417181591176435E-2</v>
      </c>
      <c r="AP99" s="277">
        <f>'Norm. uspesnost-T'!AO109</f>
        <v>1.4375595303866498E-2</v>
      </c>
      <c r="AQ99" s="278">
        <f>'Norm. uspesnost-T'!AP109</f>
        <v>1.6862563298250838E-2</v>
      </c>
      <c r="AR99" s="277">
        <f>'Norm. uspesnost-T'!AQ109</f>
        <v>1.5196420029507026E-2</v>
      </c>
      <c r="AS99" s="278">
        <f>'Norm. uspesnost-T'!AR109</f>
        <v>1.9153177615881936E-2</v>
      </c>
      <c r="AT99" s="277">
        <f>'Norm. uspesnost-T'!AS109</f>
        <v>4.6512407174311163E-3</v>
      </c>
      <c r="AU99" s="278">
        <f>'Norm. uspesnost-T'!AT109</f>
        <v>1.7770313455124673E-2</v>
      </c>
      <c r="AV99" s="277">
        <f>'Norm. uspesnost-T'!AU109</f>
        <v>4.3548921987979737E-2</v>
      </c>
      <c r="AW99" s="278">
        <f>'Norm. uspesnost-T'!AV109</f>
        <v>8.7322188618235829E-3</v>
      </c>
      <c r="AX99" s="277">
        <f>'Norm. uspesnost-T'!AW109</f>
        <v>8.7102348269254264E-3</v>
      </c>
      <c r="AY99" s="278">
        <f>'Norm. uspesnost-T'!AX109</f>
        <v>6.3983700976195206E-3</v>
      </c>
      <c r="AZ99" s="277">
        <f>'Norm. uspesnost-T'!AY109</f>
        <v>1.2345679418016828E-2</v>
      </c>
      <c r="BA99" s="278">
        <f>'Norm. uspesnost-T'!AZ109</f>
        <v>2.0437612696714978E-2</v>
      </c>
      <c r="BB99" s="277">
        <f>'Norm. uspesnost-T'!BA109</f>
        <v>1.0413828501134578E-2</v>
      </c>
    </row>
    <row r="100" spans="1:54" ht="14.25" customHeight="1" x14ac:dyDescent="0.25">
      <c r="A100" s="21">
        <v>95</v>
      </c>
      <c r="B100" s="285" t="s">
        <v>125</v>
      </c>
      <c r="C100" s="282" t="s">
        <v>124</v>
      </c>
      <c r="D100" s="273">
        <f>'Norm. uspesnost-T'!C111</f>
        <v>7.857341751895304E-2</v>
      </c>
      <c r="E100" s="273">
        <f>'Norm. uspesnost-T'!D111</f>
        <v>3.612500135684826E-3</v>
      </c>
      <c r="F100" s="273">
        <f>'Norm. uspesnost-T'!E111</f>
        <v>5.9560722847849055E-3</v>
      </c>
      <c r="G100" s="273">
        <f>'Norm. uspesnost-T'!F111</f>
        <v>5.5759942944477222E-3</v>
      </c>
      <c r="H100" s="273">
        <f>'Norm. uspesnost-T'!G111</f>
        <v>1.0591972369255978E-2</v>
      </c>
      <c r="I100" s="273">
        <f>'Norm. uspesnost-T'!H111</f>
        <v>6.8918652331096987E-3</v>
      </c>
      <c r="J100" s="273">
        <f>'Norm. uspesnost-T'!I111</f>
        <v>8.9104713224773396E-3</v>
      </c>
      <c r="K100" s="273">
        <f>'Norm. uspesnost-T'!J111</f>
        <v>1.5108620239561294E-2</v>
      </c>
      <c r="L100" s="273">
        <f>'Norm. uspesnost-T'!K111</f>
        <v>3.172376780900836E-2</v>
      </c>
      <c r="M100" s="273">
        <f>'Norm. uspesnost-T'!L111</f>
        <v>5.3861052019180808E-3</v>
      </c>
      <c r="N100" s="273">
        <f>'Norm. uspesnost-T'!M111</f>
        <v>1.3192246162341778E-2</v>
      </c>
      <c r="O100" s="273">
        <f>'Norm. uspesnost-T'!N111</f>
        <v>8.3314387605429325E-3</v>
      </c>
      <c r="P100" s="273">
        <f>'Norm. uspesnost-T'!O111</f>
        <v>5.9802390998770416E-3</v>
      </c>
      <c r="Q100" s="273">
        <f>'Norm. uspesnost-T'!P111</f>
        <v>5.1866660916109163E-3</v>
      </c>
      <c r="R100" s="273">
        <f>'Norm. uspesnost-T'!Q111</f>
        <v>9.1202743806168322E-4</v>
      </c>
      <c r="S100" s="273">
        <f>'Norm. uspesnost-T'!R111</f>
        <v>9.1553257163148032E-3</v>
      </c>
      <c r="T100" s="273">
        <f>'Norm. uspesnost-T'!S111</f>
        <v>1.3270942788993642E-2</v>
      </c>
      <c r="U100" s="273">
        <f>'Norm. uspesnost-T'!T111</f>
        <v>2.2832092415591948E-2</v>
      </c>
      <c r="V100" s="273">
        <f>'Norm. uspesnost-T'!U111</f>
        <v>4.852195657572912E-3</v>
      </c>
      <c r="W100" s="273">
        <f>'Norm. uspesnost-T'!V111</f>
        <v>6.4365613707994887E-3</v>
      </c>
      <c r="X100" s="273">
        <f>'Norm. uspesnost-T'!W111</f>
        <v>1.185169813452178E-2</v>
      </c>
      <c r="Y100" s="273">
        <f>'Norm. uspesnost-T'!X111</f>
        <v>8.5499419968684456E-3</v>
      </c>
      <c r="Z100" s="273">
        <f>'Norm. uspesnost-T'!Y111</f>
        <v>4.6317545860576322E-3</v>
      </c>
      <c r="AA100" s="273">
        <f>'Norm. uspesnost-T'!Z111</f>
        <v>8.039065046396978E-3</v>
      </c>
      <c r="AB100" s="273">
        <f>'Norm. uspesnost-T'!AA111</f>
        <v>7.0043037198285595E-3</v>
      </c>
      <c r="AC100" s="273">
        <f>'Norm. uspesnost-T'!AB111</f>
        <v>1.1905299334893081E-2</v>
      </c>
      <c r="AD100" s="273">
        <f>'Norm. uspesnost-T'!AC111</f>
        <v>3.1056003727642029E-2</v>
      </c>
      <c r="AE100" s="273">
        <f>'Norm. uspesnost-T'!AD111</f>
        <v>1.3321365420216204E-2</v>
      </c>
      <c r="AF100" s="273">
        <f>'Norm. uspesnost-T'!AE111</f>
        <v>1.3798938221585514E-2</v>
      </c>
      <c r="AG100" s="273">
        <f>'Norm. uspesnost-T'!AF111</f>
        <v>0</v>
      </c>
      <c r="AH100" s="273">
        <f>'Norm. uspesnost-T'!AG111</f>
        <v>7.0749516788361074E-3</v>
      </c>
      <c r="AI100" s="273">
        <f>'Norm. uspesnost-T'!AH111</f>
        <v>1.3847410147961885E-2</v>
      </c>
      <c r="AJ100" s="273">
        <f>'Norm. uspesnost-T'!AI111</f>
        <v>6.1382450825347573E-3</v>
      </c>
      <c r="AK100" s="273">
        <f>'Norm. uspesnost-T'!AJ111</f>
        <v>4.0441764667459761E-3</v>
      </c>
      <c r="AL100" s="273">
        <f>'Norm. uspesnost-T'!AK111</f>
        <v>9.3176107647419612E-3</v>
      </c>
      <c r="AM100" s="273">
        <f>'Norm. uspesnost-T'!AL111</f>
        <v>7.547676530011733E-3</v>
      </c>
      <c r="AN100" s="273">
        <f>'Norm. uspesnost-T'!AM111</f>
        <v>0</v>
      </c>
      <c r="AO100" s="273">
        <f>'Norm. uspesnost-T'!AN111</f>
        <v>6.004288205153664E-3</v>
      </c>
      <c r="AP100" s="273">
        <f>'Norm. uspesnost-T'!AO111</f>
        <v>1.7078249714304543E-2</v>
      </c>
      <c r="AQ100" s="273">
        <f>'Norm. uspesnost-T'!AP111</f>
        <v>8.5085777081333868E-3</v>
      </c>
      <c r="AR100" s="273">
        <f>'Norm. uspesnost-T'!AQ111</f>
        <v>7.217894465993191E-3</v>
      </c>
      <c r="AS100" s="273">
        <f>'Norm. uspesnost-T'!AR111</f>
        <v>0</v>
      </c>
      <c r="AT100" s="273">
        <f>'Norm. uspesnost-T'!AS111</f>
        <v>6.3587587379303218E-3</v>
      </c>
      <c r="AU100" s="273">
        <f>'Norm. uspesnost-T'!AT111</f>
        <v>6.0571304402563192E-3</v>
      </c>
      <c r="AV100" s="273">
        <f>'Norm. uspesnost-T'!AU111</f>
        <v>0</v>
      </c>
      <c r="AW100" s="273">
        <f>'Norm. uspesnost-T'!AV111</f>
        <v>9.6448568745327659E-3</v>
      </c>
      <c r="AX100" s="273">
        <f>'Norm. uspesnost-T'!AW111</f>
        <v>2.0247653109458051E-3</v>
      </c>
      <c r="AY100" s="273">
        <f>'Norm. uspesnost-T'!AX111</f>
        <v>5.5486469337463372E-3</v>
      </c>
      <c r="AZ100" s="273">
        <f>'Norm. uspesnost-T'!AY111</f>
        <v>7.8704949211318206E-3</v>
      </c>
      <c r="BA100" s="273">
        <f>'Norm. uspesnost-T'!AZ111</f>
        <v>1.7836019131798629E-2</v>
      </c>
      <c r="BB100" s="273">
        <f>'Norm. uspesnost-T'!BA111</f>
        <v>1.2987004669799037E-2</v>
      </c>
    </row>
    <row r="101" spans="1:54" ht="14.25" customHeight="1" x14ac:dyDescent="0.25">
      <c r="A101" s="21">
        <v>96</v>
      </c>
      <c r="B101" s="279" t="s">
        <v>169</v>
      </c>
      <c r="C101" s="280" t="s">
        <v>168</v>
      </c>
      <c r="D101" s="277">
        <f>'Norm. uspesnost-T'!C113</f>
        <v>0</v>
      </c>
      <c r="E101" s="278">
        <f>'Norm. uspesnost-T'!D113</f>
        <v>1.0998599009227625E-2</v>
      </c>
      <c r="F101" s="277">
        <f>'Norm. uspesnost-T'!E113</f>
        <v>6.8642058651859732E-3</v>
      </c>
      <c r="G101" s="278">
        <f>'Norm. uspesnost-T'!F113</f>
        <v>8.3563789741185907E-3</v>
      </c>
      <c r="H101" s="277">
        <f>'Norm. uspesnost-T'!G113</f>
        <v>1.1759853607395017E-2</v>
      </c>
      <c r="I101" s="278">
        <f>'Norm. uspesnost-T'!H113</f>
        <v>0</v>
      </c>
      <c r="J101" s="277">
        <f>'Norm. uspesnost-T'!I113</f>
        <v>3.314895949973853E-3</v>
      </c>
      <c r="K101" s="278">
        <f>'Norm. uspesnost-T'!J113</f>
        <v>1.4207557954543424E-2</v>
      </c>
      <c r="L101" s="277">
        <f>'Norm. uspesnost-T'!K113</f>
        <v>2.7827325138752017E-2</v>
      </c>
      <c r="M101" s="278">
        <f>'Norm. uspesnost-T'!L113</f>
        <v>0</v>
      </c>
      <c r="N101" s="277">
        <f>'Norm. uspesnost-T'!M113</f>
        <v>0</v>
      </c>
      <c r="O101" s="278">
        <f>'Norm. uspesnost-T'!N113</f>
        <v>0</v>
      </c>
      <c r="P101" s="277">
        <f>'Norm. uspesnost-T'!O113</f>
        <v>6.9647600779605958E-3</v>
      </c>
      <c r="Q101" s="278">
        <f>'Norm. uspesnost-T'!P113</f>
        <v>1.2042515036937072E-2</v>
      </c>
      <c r="R101" s="277">
        <f>'Norm. uspesnost-T'!Q113</f>
        <v>4.1048173807680874E-3</v>
      </c>
      <c r="S101" s="278">
        <f>'Norm. uspesnost-T'!R113</f>
        <v>4.6352826962010795E-3</v>
      </c>
      <c r="T101" s="277">
        <f>'Norm. uspesnost-T'!S113</f>
        <v>2.0538313336044823E-2</v>
      </c>
      <c r="U101" s="278">
        <f>'Norm. uspesnost-T'!T113</f>
        <v>5.4279448944366267E-2</v>
      </c>
      <c r="V101" s="277">
        <f>'Norm. uspesnost-T'!U113</f>
        <v>0</v>
      </c>
      <c r="W101" s="278">
        <f>'Norm. uspesnost-T'!V113</f>
        <v>0</v>
      </c>
      <c r="X101" s="277">
        <f>'Norm. uspesnost-T'!W113</f>
        <v>1.0684465656017814E-2</v>
      </c>
      <c r="Y101" s="278">
        <f>'Norm. uspesnost-T'!X113</f>
        <v>4.784705218186908E-3</v>
      </c>
      <c r="Z101" s="277">
        <f>'Norm. uspesnost-T'!Y113</f>
        <v>0</v>
      </c>
      <c r="AA101" s="278">
        <f>'Norm. uspesnost-T'!Z113</f>
        <v>5.3972432325517412E-3</v>
      </c>
      <c r="AB101" s="277">
        <f>'Norm. uspesnost-T'!AA113</f>
        <v>0</v>
      </c>
      <c r="AC101" s="278">
        <f>'Norm. uspesnost-T'!AB113</f>
        <v>1.5428234925909143E-2</v>
      </c>
      <c r="AD101" s="277">
        <f>'Norm. uspesnost-T'!AC113</f>
        <v>0</v>
      </c>
      <c r="AE101" s="278">
        <f>'Norm. uspesnost-T'!AD113</f>
        <v>0</v>
      </c>
      <c r="AF101" s="277">
        <f>'Norm. uspesnost-T'!AE113</f>
        <v>0</v>
      </c>
      <c r="AG101" s="278">
        <f>'Norm. uspesnost-T'!AF113</f>
        <v>0</v>
      </c>
      <c r="AH101" s="277">
        <f>'Norm. uspesnost-T'!AG113</f>
        <v>2.5525122602580489E-3</v>
      </c>
      <c r="AI101" s="278">
        <f>'Norm. uspesnost-T'!AH113</f>
        <v>1.2277140258666165E-2</v>
      </c>
      <c r="AJ101" s="277">
        <f>'Norm. uspesnost-T'!AI113</f>
        <v>5.7938747217448627E-3</v>
      </c>
      <c r="AK101" s="278">
        <f>'Norm. uspesnost-T'!AJ113</f>
        <v>2.306427082712361E-3</v>
      </c>
      <c r="AL101" s="277">
        <f>'Norm. uspesnost-T'!AK113</f>
        <v>6.1028622356842279E-3</v>
      </c>
      <c r="AM101" s="278">
        <f>'Norm. uspesnost-T'!AL113</f>
        <v>6.476873217881529E-3</v>
      </c>
      <c r="AN101" s="277">
        <f>'Norm. uspesnost-T'!AM113</f>
        <v>1.0737987562719258E-2</v>
      </c>
      <c r="AO101" s="278">
        <f>'Norm. uspesnost-T'!AN113</f>
        <v>4.8474297096753613E-3</v>
      </c>
      <c r="AP101" s="277">
        <f>'Norm. uspesnost-T'!AO113</f>
        <v>1.1782212308265693E-2</v>
      </c>
      <c r="AQ101" s="278">
        <f>'Norm. uspesnost-T'!AP113</f>
        <v>8.4298614998816242E-3</v>
      </c>
      <c r="AR101" s="277">
        <f>'Norm. uspesnost-T'!AQ113</f>
        <v>0</v>
      </c>
      <c r="AS101" s="278">
        <f>'Norm. uspesnost-T'!AR113</f>
        <v>0</v>
      </c>
      <c r="AT101" s="277">
        <f>'Norm. uspesnost-T'!AS113</f>
        <v>2.70566730876921E-3</v>
      </c>
      <c r="AU101" s="278">
        <f>'Norm. uspesnost-T'!AT113</f>
        <v>5.5925588842835449E-3</v>
      </c>
      <c r="AV101" s="277">
        <f>'Norm. uspesnost-T'!AU113</f>
        <v>0</v>
      </c>
      <c r="AW101" s="278">
        <f>'Norm. uspesnost-T'!AV113</f>
        <v>7.1868146630833752E-3</v>
      </c>
      <c r="AX101" s="277">
        <f>'Norm. uspesnost-T'!AW113</f>
        <v>9.7839139565878853E-3</v>
      </c>
      <c r="AY101" s="278">
        <f>'Norm. uspesnost-T'!AX113</f>
        <v>3.5928793441123499E-3</v>
      </c>
      <c r="AZ101" s="277">
        <f>'Norm. uspesnost-T'!AY113</f>
        <v>7.2820779687223329E-3</v>
      </c>
      <c r="BA101" s="278">
        <f>'Norm. uspesnost-T'!AZ113</f>
        <v>1.8639906829819176E-2</v>
      </c>
      <c r="BB101" s="277">
        <f>'Norm. uspesnost-T'!BA113</f>
        <v>1.1635376085078615E-2</v>
      </c>
    </row>
    <row r="102" spans="1:54" ht="14.25" customHeight="1" x14ac:dyDescent="0.25">
      <c r="A102" s="21">
        <v>97</v>
      </c>
      <c r="B102" s="281" t="s">
        <v>208</v>
      </c>
      <c r="C102" s="282" t="s">
        <v>207</v>
      </c>
      <c r="D102" s="273">
        <f>'Norm. uspesnost-T'!C64</f>
        <v>0</v>
      </c>
      <c r="E102" s="274">
        <f>'Norm. uspesnost-T'!D64</f>
        <v>1.0035544680607831E-2</v>
      </c>
      <c r="F102" s="273">
        <f>'Norm. uspesnost-T'!E64</f>
        <v>2.6488275537250597E-2</v>
      </c>
      <c r="G102" s="274">
        <f>'Norm. uspesnost-T'!F64</f>
        <v>9.6503149706625539E-3</v>
      </c>
      <c r="H102" s="273">
        <f>'Norm. uspesnost-T'!G64</f>
        <v>4.1697158810322273E-3</v>
      </c>
      <c r="I102" s="274">
        <f>'Norm. uspesnost-T'!H64</f>
        <v>0</v>
      </c>
      <c r="J102" s="273">
        <f>'Norm. uspesnost-T'!I64</f>
        <v>7.4780348822299442E-3</v>
      </c>
      <c r="K102" s="274">
        <f>'Norm. uspesnost-T'!J64</f>
        <v>0</v>
      </c>
      <c r="L102" s="273">
        <f>'Norm. uspesnost-T'!K64</f>
        <v>7.8189478870929995E-3</v>
      </c>
      <c r="M102" s="274">
        <f>'Norm. uspesnost-T'!L64</f>
        <v>8.965893860831374E-3</v>
      </c>
      <c r="N102" s="273">
        <f>'Norm. uspesnost-T'!M64</f>
        <v>0</v>
      </c>
      <c r="O102" s="274">
        <f>'Norm. uspesnost-T'!N64</f>
        <v>1.9502153445773161E-3</v>
      </c>
      <c r="P102" s="273">
        <f>'Norm. uspesnost-T'!O64</f>
        <v>1.3600730875262349E-2</v>
      </c>
      <c r="Q102" s="274">
        <f>'Norm. uspesnost-T'!P64</f>
        <v>0</v>
      </c>
      <c r="R102" s="273">
        <f>'Norm. uspesnost-T'!Q64</f>
        <v>1.0198235683471496E-2</v>
      </c>
      <c r="S102" s="274">
        <f>'Norm. uspesnost-T'!R64</f>
        <v>0</v>
      </c>
      <c r="T102" s="273">
        <f>'Norm. uspesnost-T'!S64</f>
        <v>5.3083547324520031E-3</v>
      </c>
      <c r="U102" s="274">
        <f>'Norm. uspesnost-T'!T64</f>
        <v>4.2133210489212871E-3</v>
      </c>
      <c r="V102" s="273">
        <f>'Norm. uspesnost-T'!U64</f>
        <v>1.3970579923456853E-2</v>
      </c>
      <c r="W102" s="274">
        <f>'Norm. uspesnost-T'!V64</f>
        <v>0</v>
      </c>
      <c r="X102" s="273">
        <f>'Norm. uspesnost-T'!W64</f>
        <v>0</v>
      </c>
      <c r="Y102" s="274">
        <f>'Norm. uspesnost-T'!X64</f>
        <v>8.4678168510346711E-3</v>
      </c>
      <c r="Z102" s="273">
        <f>'Norm. uspesnost-T'!Y64</f>
        <v>2.5012645444026729E-2</v>
      </c>
      <c r="AA102" s="274">
        <f>'Norm. uspesnost-T'!Z64</f>
        <v>7.7288265736827457E-3</v>
      </c>
      <c r="AB102" s="273">
        <f>'Norm. uspesnost-T'!AA64</f>
        <v>2.5385690227428221E-2</v>
      </c>
      <c r="AC102" s="274">
        <f>'Norm. uspesnost-T'!AB64</f>
        <v>4.1491868969614279E-3</v>
      </c>
      <c r="AD102" s="273">
        <f>'Norm. uspesnost-T'!AC64</f>
        <v>0</v>
      </c>
      <c r="AE102" s="274">
        <f>'Norm. uspesnost-T'!AD64</f>
        <v>0</v>
      </c>
      <c r="AF102" s="273">
        <f>'Norm. uspesnost-T'!AE64</f>
        <v>0</v>
      </c>
      <c r="AG102" s="274">
        <f>'Norm. uspesnost-T'!AF64</f>
        <v>0</v>
      </c>
      <c r="AH102" s="273">
        <f>'Norm. uspesnost-T'!AG64</f>
        <v>6.1063982021727437E-3</v>
      </c>
      <c r="AI102" s="274">
        <f>'Norm. uspesnost-T'!AH64</f>
        <v>0</v>
      </c>
      <c r="AJ102" s="273">
        <f>'Norm. uspesnost-T'!AI64</f>
        <v>1.2055717429279035E-2</v>
      </c>
      <c r="AK102" s="274">
        <f>'Norm. uspesnost-T'!AJ64</f>
        <v>8.2705323692180838E-3</v>
      </c>
      <c r="AL102" s="273">
        <f>'Norm. uspesnost-T'!AK64</f>
        <v>3.044955308561454E-2</v>
      </c>
      <c r="AM102" s="274">
        <f>'Norm. uspesnost-T'!AL64</f>
        <v>1.0143582927096483E-2</v>
      </c>
      <c r="AN102" s="273">
        <f>'Norm. uspesnost-T'!AM64</f>
        <v>1.0473982758331179E-2</v>
      </c>
      <c r="AO102" s="274">
        <f>'Norm. uspesnost-T'!AN64</f>
        <v>8.1809130029327579E-3</v>
      </c>
      <c r="AP102" s="273">
        <f>'Norm. uspesnost-T'!AO64</f>
        <v>0</v>
      </c>
      <c r="AQ102" s="274">
        <f>'Norm. uspesnost-T'!AP64</f>
        <v>0</v>
      </c>
      <c r="AR102" s="273">
        <f>'Norm. uspesnost-T'!AQ64</f>
        <v>0</v>
      </c>
      <c r="AS102" s="274">
        <f>'Norm. uspesnost-T'!AR64</f>
        <v>0</v>
      </c>
      <c r="AT102" s="273">
        <f>'Norm. uspesnost-T'!AS64</f>
        <v>9.066283315938747E-3</v>
      </c>
      <c r="AU102" s="274">
        <f>'Norm. uspesnost-T'!AT64</f>
        <v>5.6177170530720549E-3</v>
      </c>
      <c r="AV102" s="273">
        <f>'Norm. uspesnost-T'!AU64</f>
        <v>0</v>
      </c>
      <c r="AW102" s="274">
        <f>'Norm. uspesnost-T'!AV64</f>
        <v>1.0396517497939772E-2</v>
      </c>
      <c r="AX102" s="273">
        <f>'Norm. uspesnost-T'!AW64</f>
        <v>8.2841987336466048E-3</v>
      </c>
      <c r="AY102" s="274">
        <f>'Norm. uspesnost-T'!AX64</f>
        <v>4.3700632263225072E-3</v>
      </c>
      <c r="AZ102" s="273">
        <f>'Norm. uspesnost-T'!AY64</f>
        <v>1.3541753801869224E-2</v>
      </c>
      <c r="BA102" s="274">
        <f>'Norm. uspesnost-T'!AZ64</f>
        <v>0</v>
      </c>
      <c r="BB102" s="273">
        <f>'Norm. uspesnost-T'!BA64</f>
        <v>0</v>
      </c>
    </row>
    <row r="103" spans="1:54" ht="14.25" customHeight="1" x14ac:dyDescent="0.25">
      <c r="A103" s="21">
        <v>98</v>
      </c>
      <c r="B103" s="286" t="s">
        <v>87</v>
      </c>
      <c r="C103" s="280" t="s">
        <v>86</v>
      </c>
      <c r="D103" s="277">
        <f>'Norm. uspesnost-T'!C112</f>
        <v>5.1094652511986416E-2</v>
      </c>
      <c r="E103" s="278">
        <f>'Norm. uspesnost-T'!D112</f>
        <v>7.0532383537703037E-3</v>
      </c>
      <c r="F103" s="277">
        <f>'Norm. uspesnost-T'!E112</f>
        <v>3.8188942287779646E-3</v>
      </c>
      <c r="G103" s="278">
        <f>'Norm. uspesnost-T'!F112</f>
        <v>0</v>
      </c>
      <c r="H103" s="277">
        <f>'Norm. uspesnost-T'!G112</f>
        <v>7.18266557921778E-3</v>
      </c>
      <c r="I103" s="278">
        <f>'Norm. uspesnost-T'!H112</f>
        <v>1.9609389119603231E-2</v>
      </c>
      <c r="J103" s="277">
        <f>'Norm. uspesnost-T'!I112</f>
        <v>6.6592761734494367E-3</v>
      </c>
      <c r="K103" s="278">
        <f>'Norm. uspesnost-T'!J112</f>
        <v>5.4824125841532604E-3</v>
      </c>
      <c r="L103" s="277">
        <f>'Norm. uspesnost-T'!K112</f>
        <v>1.0565884721478156E-2</v>
      </c>
      <c r="M103" s="278">
        <f>'Norm. uspesnost-T'!L112</f>
        <v>5.5671059057492076E-3</v>
      </c>
      <c r="N103" s="277">
        <f>'Norm. uspesnost-T'!M112</f>
        <v>2.3907993359489781E-2</v>
      </c>
      <c r="O103" s="278">
        <f>'Norm. uspesnost-T'!N112</f>
        <v>6.8396090220476111E-3</v>
      </c>
      <c r="P103" s="277">
        <f>'Norm. uspesnost-T'!O112</f>
        <v>6.6648708575540311E-3</v>
      </c>
      <c r="Q103" s="278">
        <f>'Norm. uspesnost-T'!P112</f>
        <v>1.9646712296547984E-2</v>
      </c>
      <c r="R103" s="277">
        <f>'Norm. uspesnost-T'!Q112</f>
        <v>4.6822580148969542E-3</v>
      </c>
      <c r="S103" s="278">
        <f>'Norm. uspesnost-T'!R112</f>
        <v>5.8894270789756151E-3</v>
      </c>
      <c r="T103" s="277">
        <f>'Norm. uspesnost-T'!S112</f>
        <v>1.7652940138852918E-2</v>
      </c>
      <c r="U103" s="278">
        <f>'Norm. uspesnost-T'!T112</f>
        <v>3.4831602987429051E-2</v>
      </c>
      <c r="V103" s="277">
        <f>'Norm. uspesnost-T'!U112</f>
        <v>0</v>
      </c>
      <c r="W103" s="278">
        <f>'Norm. uspesnost-T'!V112</f>
        <v>0</v>
      </c>
      <c r="X103" s="277">
        <f>'Norm. uspesnost-T'!W112</f>
        <v>1.7755922759622563E-2</v>
      </c>
      <c r="Y103" s="278">
        <f>'Norm. uspesnost-T'!X112</f>
        <v>2.0147008886411213E-2</v>
      </c>
      <c r="Z103" s="277">
        <f>'Norm. uspesnost-T'!Y112</f>
        <v>0</v>
      </c>
      <c r="AA103" s="278">
        <f>'Norm. uspesnost-T'!Z112</f>
        <v>6.1147483348145187E-3</v>
      </c>
      <c r="AB103" s="277">
        <f>'Norm. uspesnost-T'!AA112</f>
        <v>0</v>
      </c>
      <c r="AC103" s="278">
        <f>'Norm. uspesnost-T'!AB112</f>
        <v>8.8535242876879791E-3</v>
      </c>
      <c r="AD103" s="277">
        <f>'Norm. uspesnost-T'!AC112</f>
        <v>3.6281285517231122E-2</v>
      </c>
      <c r="AE103" s="278">
        <f>'Norm. uspesnost-T'!AD112</f>
        <v>1.705619411384067E-2</v>
      </c>
      <c r="AF103" s="277">
        <f>'Norm. uspesnost-T'!AE112</f>
        <v>1.3623371390380924E-2</v>
      </c>
      <c r="AG103" s="278">
        <f>'Norm. uspesnost-T'!AF112</f>
        <v>0</v>
      </c>
      <c r="AH103" s="277">
        <f>'Norm. uspesnost-T'!AG112</f>
        <v>1.56544475278639E-2</v>
      </c>
      <c r="AI103" s="278">
        <f>'Norm. uspesnost-T'!AH112</f>
        <v>1.1068758536024395E-2</v>
      </c>
      <c r="AJ103" s="277">
        <f>'Norm. uspesnost-T'!AI112</f>
        <v>6.9772363625556794E-3</v>
      </c>
      <c r="AK103" s="278">
        <f>'Norm. uspesnost-T'!AJ112</f>
        <v>7.5836795913245348E-3</v>
      </c>
      <c r="AL103" s="277">
        <f>'Norm. uspesnost-T'!AK112</f>
        <v>7.7123159183880192E-3</v>
      </c>
      <c r="AM103" s="278">
        <f>'Norm. uspesnost-T'!AL112</f>
        <v>1.0993285613225351E-2</v>
      </c>
      <c r="AN103" s="277">
        <f>'Norm. uspesnost-T'!AM112</f>
        <v>5.6681784075888744E-3</v>
      </c>
      <c r="AO103" s="278">
        <f>'Norm. uspesnost-T'!AN112</f>
        <v>9.3325066144783527E-3</v>
      </c>
      <c r="AP103" s="277">
        <f>'Norm. uspesnost-T'!AO112</f>
        <v>1.7247324714539616E-2</v>
      </c>
      <c r="AQ103" s="278">
        <f>'Norm. uspesnost-T'!AP112</f>
        <v>2.6129405120206992E-2</v>
      </c>
      <c r="AR103" s="277">
        <f>'Norm. uspesnost-T'!AQ112</f>
        <v>1.0799595449540796E-2</v>
      </c>
      <c r="AS103" s="278">
        <f>'Norm. uspesnost-T'!AR112</f>
        <v>4.1178144739690697E-3</v>
      </c>
      <c r="AT103" s="277">
        <f>'Norm. uspesnost-T'!AS112</f>
        <v>4.7854679184055268E-3</v>
      </c>
      <c r="AU103" s="278">
        <f>'Norm. uspesnost-T'!AT112</f>
        <v>1.0635263651113402E-2</v>
      </c>
      <c r="AV103" s="277">
        <f>'Norm. uspesnost-T'!AU112</f>
        <v>1.4848694730960023E-2</v>
      </c>
      <c r="AW103" s="278">
        <f>'Norm. uspesnost-T'!AV112</f>
        <v>8.3494141094185518E-3</v>
      </c>
      <c r="AX103" s="277">
        <f>'Norm. uspesnost-T'!AW112</f>
        <v>7.2182128243422844E-3</v>
      </c>
      <c r="AY103" s="278">
        <f>'Norm. uspesnost-T'!AX112</f>
        <v>7.5191905249875788E-3</v>
      </c>
      <c r="AZ103" s="277">
        <f>'Norm. uspesnost-T'!AY112</f>
        <v>8.9588425562140313E-3</v>
      </c>
      <c r="BA103" s="278">
        <f>'Norm. uspesnost-T'!AZ112</f>
        <v>1.9222636404438047E-2</v>
      </c>
      <c r="BB103" s="277">
        <f>'Norm. uspesnost-T'!BA112</f>
        <v>1.5284485157942757E-2</v>
      </c>
    </row>
    <row r="104" spans="1:54" ht="14.25" customHeight="1" x14ac:dyDescent="0.25">
      <c r="A104" s="4"/>
      <c r="B104" s="287"/>
      <c r="C104" s="4"/>
      <c r="D104" s="288"/>
      <c r="E104" s="5"/>
      <c r="F104" s="288"/>
      <c r="G104" s="5"/>
      <c r="H104" s="288"/>
      <c r="I104" s="5"/>
      <c r="J104" s="288"/>
      <c r="K104" s="5"/>
      <c r="L104" s="288"/>
      <c r="M104" s="5"/>
      <c r="N104" s="288"/>
      <c r="O104" s="5"/>
      <c r="P104" s="288"/>
      <c r="Q104" s="5"/>
      <c r="R104" s="288"/>
      <c r="S104" s="5"/>
      <c r="T104" s="288"/>
      <c r="U104" s="5"/>
      <c r="V104" s="288"/>
      <c r="W104" s="5"/>
      <c r="X104" s="288"/>
      <c r="Y104" s="5"/>
      <c r="Z104" s="288"/>
      <c r="AA104" s="5"/>
      <c r="AB104" s="288"/>
      <c r="AC104" s="5"/>
      <c r="AD104" s="288"/>
      <c r="AE104" s="5"/>
      <c r="AF104" s="288"/>
      <c r="AG104" s="5"/>
      <c r="AH104" s="288"/>
      <c r="AI104" s="5"/>
      <c r="AJ104" s="288"/>
      <c r="AK104" s="5"/>
      <c r="AL104" s="288"/>
      <c r="AM104" s="5"/>
      <c r="AN104" s="288"/>
      <c r="AO104" s="5"/>
      <c r="AP104" s="288"/>
      <c r="AQ104" s="5"/>
      <c r="AR104" s="288"/>
      <c r="AS104" s="5"/>
      <c r="AT104" s="288"/>
      <c r="AU104" s="5"/>
      <c r="AV104" s="288"/>
      <c r="AW104" s="5"/>
      <c r="AX104" s="288"/>
      <c r="AY104" s="5"/>
      <c r="AZ104" s="288"/>
      <c r="BA104" s="5"/>
      <c r="BB104" s="288"/>
    </row>
    <row r="105" spans="1:54" ht="14.25" customHeight="1" x14ac:dyDescent="0.25">
      <c r="A105" s="4"/>
      <c r="B105" s="30" t="s">
        <v>248</v>
      </c>
      <c r="C105" s="4"/>
      <c r="D105" s="288"/>
      <c r="E105" s="5"/>
      <c r="F105" s="288"/>
      <c r="G105" s="5"/>
      <c r="H105" s="288"/>
      <c r="I105" s="5"/>
      <c r="J105" s="288"/>
      <c r="K105" s="5"/>
      <c r="L105" s="288"/>
      <c r="M105" s="5"/>
      <c r="N105" s="288"/>
      <c r="O105" s="5"/>
      <c r="P105" s="288"/>
      <c r="Q105" s="5"/>
      <c r="R105" s="288"/>
      <c r="S105" s="5"/>
      <c r="T105" s="288"/>
      <c r="U105" s="5"/>
      <c r="V105" s="288"/>
      <c r="W105" s="5"/>
      <c r="X105" s="288"/>
      <c r="Y105" s="5"/>
      <c r="Z105" s="288"/>
      <c r="AA105" s="5"/>
      <c r="AB105" s="288"/>
      <c r="AC105" s="5"/>
      <c r="AD105" s="288"/>
      <c r="AE105" s="5"/>
      <c r="AF105" s="288"/>
      <c r="AG105" s="5"/>
      <c r="AH105" s="288"/>
      <c r="AI105" s="5"/>
      <c r="AJ105" s="288"/>
      <c r="AK105" s="5"/>
      <c r="AL105" s="288"/>
      <c r="AM105" s="5"/>
      <c r="AN105" s="288"/>
      <c r="AO105" s="5"/>
      <c r="AP105" s="288"/>
      <c r="AQ105" s="5"/>
      <c r="AR105" s="288"/>
      <c r="AS105" s="5"/>
      <c r="AT105" s="288"/>
      <c r="AU105" s="5"/>
      <c r="AV105" s="288"/>
      <c r="AW105" s="5"/>
      <c r="AX105" s="288"/>
      <c r="AY105" s="5"/>
      <c r="AZ105" s="288"/>
      <c r="BA105" s="5"/>
      <c r="BB105" s="288"/>
    </row>
    <row r="106" spans="1:54" ht="14.25" customHeight="1" x14ac:dyDescent="0.25">
      <c r="A106" s="31">
        <v>99</v>
      </c>
      <c r="B106" s="33" t="s">
        <v>276</v>
      </c>
      <c r="C106" s="33" t="s">
        <v>275</v>
      </c>
      <c r="D106" s="289">
        <f>'Norm. uspesnost-T'!C8</f>
        <v>0</v>
      </c>
      <c r="E106" s="289">
        <f>'Norm. uspesnost-T'!D8</f>
        <v>0</v>
      </c>
      <c r="F106" s="289">
        <f>'Norm. uspesnost-T'!E8</f>
        <v>2.6493411361722372E-2</v>
      </c>
      <c r="G106" s="289">
        <f>'Norm. uspesnost-T'!F8</f>
        <v>0</v>
      </c>
      <c r="H106" s="289">
        <f>'Norm. uspesnost-T'!G8</f>
        <v>0</v>
      </c>
      <c r="I106" s="289">
        <f>'Norm. uspesnost-T'!H8</f>
        <v>0</v>
      </c>
      <c r="J106" s="289">
        <f>'Norm. uspesnost-T'!I8</f>
        <v>0</v>
      </c>
      <c r="K106" s="289">
        <f>'Norm. uspesnost-T'!J8</f>
        <v>0</v>
      </c>
      <c r="L106" s="289">
        <f>'Norm. uspesnost-T'!K8</f>
        <v>3.8666250775870555E-3</v>
      </c>
      <c r="M106" s="289">
        <f>'Norm. uspesnost-T'!L8</f>
        <v>0</v>
      </c>
      <c r="N106" s="289">
        <f>'Norm. uspesnost-T'!M8</f>
        <v>0</v>
      </c>
      <c r="O106" s="289">
        <f>'Norm. uspesnost-T'!N8</f>
        <v>0</v>
      </c>
      <c r="P106" s="289">
        <f>'Norm. uspesnost-T'!O8</f>
        <v>4.3332633939283886E-3</v>
      </c>
      <c r="Q106" s="289">
        <f>'Norm. uspesnost-T'!P8</f>
        <v>0</v>
      </c>
      <c r="R106" s="289">
        <f>'Norm. uspesnost-T'!Q8</f>
        <v>0</v>
      </c>
      <c r="S106" s="289">
        <f>'Norm. uspesnost-T'!R8</f>
        <v>1.2468324594696177E-2</v>
      </c>
      <c r="T106" s="289">
        <f>'Norm. uspesnost-T'!S8</f>
        <v>3.1849188886505569E-3</v>
      </c>
      <c r="U106" s="289">
        <f>'Norm. uspesnost-T'!T8</f>
        <v>0</v>
      </c>
      <c r="V106" s="289">
        <f>'Norm. uspesnost-T'!U8</f>
        <v>3.8314584771653205E-2</v>
      </c>
      <c r="W106" s="289">
        <f>'Norm. uspesnost-T'!V8</f>
        <v>0</v>
      </c>
      <c r="X106" s="289">
        <f>'Norm. uspesnost-T'!W8</f>
        <v>0</v>
      </c>
      <c r="Y106" s="289">
        <f>'Norm. uspesnost-T'!X8</f>
        <v>2.9361806666948881E-3</v>
      </c>
      <c r="Z106" s="289">
        <f>'Norm. uspesnost-T'!Y8</f>
        <v>1.2449366585991557E-2</v>
      </c>
      <c r="AA106" s="289">
        <f>'Norm. uspesnost-T'!Z8</f>
        <v>9.5516447849691346E-3</v>
      </c>
      <c r="AB106" s="289">
        <f>'Norm. uspesnost-T'!AA8</f>
        <v>0</v>
      </c>
      <c r="AC106" s="289">
        <f>'Norm. uspesnost-T'!AB8</f>
        <v>0</v>
      </c>
      <c r="AD106" s="289">
        <f>'Norm. uspesnost-T'!AC8</f>
        <v>0</v>
      </c>
      <c r="AE106" s="289">
        <f>'Norm. uspesnost-T'!AD8</f>
        <v>0</v>
      </c>
      <c r="AF106" s="289">
        <f>'Norm. uspesnost-T'!AE8</f>
        <v>0</v>
      </c>
      <c r="AG106" s="289">
        <f>'Norm. uspesnost-T'!AF8</f>
        <v>0</v>
      </c>
      <c r="AH106" s="289">
        <f>'Norm. uspesnost-T'!AG8</f>
        <v>0</v>
      </c>
      <c r="AI106" s="289">
        <f>'Norm. uspesnost-T'!AH8</f>
        <v>0</v>
      </c>
      <c r="AJ106" s="289">
        <f>'Norm. uspesnost-T'!AI8</f>
        <v>3.4583906280847743E-3</v>
      </c>
      <c r="AK106" s="289">
        <f>'Norm. uspesnost-T'!AJ8</f>
        <v>0</v>
      </c>
      <c r="AL106" s="289">
        <f>'Norm. uspesnost-T'!AK8</f>
        <v>2.1214122812965277E-2</v>
      </c>
      <c r="AM106" s="289">
        <f>'Norm. uspesnost-T'!AL8</f>
        <v>0</v>
      </c>
      <c r="AN106" s="289">
        <f>'Norm. uspesnost-T'!AM8</f>
        <v>0</v>
      </c>
      <c r="AO106" s="289">
        <f>'Norm. uspesnost-T'!AN8</f>
        <v>0</v>
      </c>
      <c r="AP106" s="289">
        <f>'Norm. uspesnost-T'!AO8</f>
        <v>0</v>
      </c>
      <c r="AQ106" s="289">
        <f>'Norm. uspesnost-T'!AP8</f>
        <v>0</v>
      </c>
      <c r="AR106" s="289">
        <f>'Norm. uspesnost-T'!AQ8</f>
        <v>0</v>
      </c>
      <c r="AS106" s="289">
        <f>'Norm. uspesnost-T'!AR8</f>
        <v>0</v>
      </c>
      <c r="AT106" s="289">
        <f>'Norm. uspesnost-T'!AS8</f>
        <v>9.0831942734081791E-3</v>
      </c>
      <c r="AU106" s="289">
        <f>'Norm. uspesnost-T'!AT8</f>
        <v>7.6351031209581271E-3</v>
      </c>
      <c r="AV106" s="289">
        <f>'Norm. uspesnost-T'!AU8</f>
        <v>0</v>
      </c>
      <c r="AW106" s="289">
        <f>'Norm. uspesnost-T'!AV8</f>
        <v>0</v>
      </c>
      <c r="AX106" s="289">
        <f>'Norm. uspesnost-T'!AW8</f>
        <v>0</v>
      </c>
      <c r="AY106" s="289">
        <f>'Norm. uspesnost-T'!AX8</f>
        <v>0</v>
      </c>
      <c r="AZ106" s="289">
        <f>'Norm. uspesnost-T'!AY8</f>
        <v>0</v>
      </c>
      <c r="BA106" s="289">
        <f>'Norm. uspesnost-T'!AZ8</f>
        <v>0</v>
      </c>
      <c r="BB106" s="289">
        <f>'Norm. uspesnost-T'!BA8</f>
        <v>0</v>
      </c>
    </row>
    <row r="107" spans="1:54" ht="14.25" customHeight="1" x14ac:dyDescent="0.25">
      <c r="A107" s="31">
        <v>100</v>
      </c>
      <c r="B107" s="41" t="s">
        <v>262</v>
      </c>
      <c r="C107" s="46" t="s">
        <v>261</v>
      </c>
      <c r="D107" s="290">
        <f>'Norm. uspesnost-T'!C16</f>
        <v>2.6730072898211839E-2</v>
      </c>
      <c r="E107" s="290">
        <f>'Norm. uspesnost-T'!D16</f>
        <v>1.4994820387290395E-2</v>
      </c>
      <c r="F107" s="290">
        <f>'Norm. uspesnost-T'!E16</f>
        <v>1.6863913277888557E-2</v>
      </c>
      <c r="G107" s="290">
        <f>'Norm. uspesnost-T'!F16</f>
        <v>1.2242771552772711E-2</v>
      </c>
      <c r="H107" s="290">
        <f>'Norm. uspesnost-T'!G16</f>
        <v>3.54815006998098E-2</v>
      </c>
      <c r="I107" s="290">
        <f>'Norm. uspesnost-T'!H16</f>
        <v>8.2142327940753698E-3</v>
      </c>
      <c r="J107" s="290">
        <f>'Norm. uspesnost-T'!I16</f>
        <v>4.845842904029422E-3</v>
      </c>
      <c r="K107" s="290">
        <f>'Norm. uspesnost-T'!J16</f>
        <v>1.4517419854953306E-2</v>
      </c>
      <c r="L107" s="290">
        <f>'Norm. uspesnost-T'!K16</f>
        <v>5.9477360503204417E-3</v>
      </c>
      <c r="M107" s="290">
        <f>'Norm. uspesnost-T'!L16</f>
        <v>1.2081541802060952E-2</v>
      </c>
      <c r="N107" s="290">
        <f>'Norm. uspesnost-T'!M16</f>
        <v>1.4393327095549404E-2</v>
      </c>
      <c r="O107" s="290">
        <f>'Norm. uspesnost-T'!N16</f>
        <v>1.2367399483922308E-2</v>
      </c>
      <c r="P107" s="290">
        <f>'Norm. uspesnost-T'!O16</f>
        <v>1.1269647856967364E-2</v>
      </c>
      <c r="Q107" s="290">
        <f>'Norm. uspesnost-T'!P16</f>
        <v>1.2079950020028747E-2</v>
      </c>
      <c r="R107" s="290">
        <f>'Norm. uspesnost-T'!Q16</f>
        <v>7.0017938408371439E-3</v>
      </c>
      <c r="S107" s="290">
        <f>'Norm. uspesnost-T'!R16</f>
        <v>1.0187778155213574E-2</v>
      </c>
      <c r="T107" s="290">
        <f>'Norm. uspesnost-T'!S16</f>
        <v>9.8419992763220509E-3</v>
      </c>
      <c r="U107" s="290">
        <f>'Norm. uspesnost-T'!T16</f>
        <v>1.298467022542431E-2</v>
      </c>
      <c r="V107" s="290">
        <f>'Norm. uspesnost-T'!U16</f>
        <v>1.4358826856937061E-2</v>
      </c>
      <c r="W107" s="290">
        <f>'Norm. uspesnost-T'!V16</f>
        <v>0</v>
      </c>
      <c r="X107" s="290">
        <f>'Norm. uspesnost-T'!W16</f>
        <v>1.8975608598840284E-2</v>
      </c>
      <c r="Y107" s="290">
        <f>'Norm. uspesnost-T'!X16</f>
        <v>1.0319511056851393E-2</v>
      </c>
      <c r="Z107" s="290">
        <f>'Norm. uspesnost-T'!Y16</f>
        <v>3.7782946645611715E-3</v>
      </c>
      <c r="AA107" s="290">
        <f>'Norm. uspesnost-T'!Z16</f>
        <v>1.0207379637852633E-2</v>
      </c>
      <c r="AB107" s="290">
        <f>'Norm. uspesnost-T'!AA16</f>
        <v>8.2649287737208109E-3</v>
      </c>
      <c r="AC107" s="290">
        <f>'Norm. uspesnost-T'!AB16</f>
        <v>9.8780522882765537E-3</v>
      </c>
      <c r="AD107" s="290">
        <f>'Norm. uspesnost-T'!AC16</f>
        <v>1.1921093405446354E-2</v>
      </c>
      <c r="AE107" s="290">
        <f>'Norm. uspesnost-T'!AD16</f>
        <v>1.3569369995502397E-2</v>
      </c>
      <c r="AF107" s="290">
        <f>'Norm. uspesnost-T'!AE16</f>
        <v>1.3771655576273689E-2</v>
      </c>
      <c r="AG107" s="290">
        <f>'Norm. uspesnost-T'!AF16</f>
        <v>0</v>
      </c>
      <c r="AH107" s="290">
        <f>'Norm. uspesnost-T'!AG16</f>
        <v>7.8966463479130111E-3</v>
      </c>
      <c r="AI107" s="290">
        <f>'Norm. uspesnost-T'!AH16</f>
        <v>1.4520710433817353E-2</v>
      </c>
      <c r="AJ107" s="290">
        <f>'Norm. uspesnost-T'!AI16</f>
        <v>7.5710887468730973E-3</v>
      </c>
      <c r="AK107" s="290">
        <f>'Norm. uspesnost-T'!AJ16</f>
        <v>1.3932436353290218E-2</v>
      </c>
      <c r="AL107" s="290">
        <f>'Norm. uspesnost-T'!AK16</f>
        <v>9.5113122663192783E-3</v>
      </c>
      <c r="AM107" s="290">
        <f>'Norm. uspesnost-T'!AL16</f>
        <v>2.0941628421803995E-2</v>
      </c>
      <c r="AN107" s="290">
        <f>'Norm. uspesnost-T'!AM16</f>
        <v>2.2097395105107585E-2</v>
      </c>
      <c r="AO107" s="290">
        <f>'Norm. uspesnost-T'!AN16</f>
        <v>5.0030466889744163E-3</v>
      </c>
      <c r="AP107" s="290">
        <f>'Norm. uspesnost-T'!AO16</f>
        <v>6.9782876761715551E-3</v>
      </c>
      <c r="AQ107" s="290">
        <f>'Norm. uspesnost-T'!AP16</f>
        <v>6.896843590311715E-3</v>
      </c>
      <c r="AR107" s="290">
        <f>'Norm. uspesnost-T'!AQ16</f>
        <v>5.7589810908449867E-3</v>
      </c>
      <c r="AS107" s="290">
        <f>'Norm. uspesnost-T'!AR16</f>
        <v>0</v>
      </c>
      <c r="AT107" s="290">
        <f>'Norm. uspesnost-T'!AS16</f>
        <v>1.0754236821763673E-2</v>
      </c>
      <c r="AU107" s="290">
        <f>'Norm. uspesnost-T'!AT16</f>
        <v>1.2643886180690497E-2</v>
      </c>
      <c r="AV107" s="290">
        <f>'Norm. uspesnost-T'!AU16</f>
        <v>1.9614484921520264E-2</v>
      </c>
      <c r="AW107" s="290">
        <f>'Norm. uspesnost-T'!AV16</f>
        <v>1.0509393679972426E-2</v>
      </c>
      <c r="AX107" s="290">
        <f>'Norm. uspesnost-T'!AW16</f>
        <v>1.0256808159507523E-2</v>
      </c>
      <c r="AY107" s="290">
        <f>'Norm. uspesnost-T'!AX16</f>
        <v>1.232860738512691E-2</v>
      </c>
      <c r="AZ107" s="290">
        <f>'Norm. uspesnost-T'!AY16</f>
        <v>9.3937788417843681E-3</v>
      </c>
      <c r="BA107" s="290">
        <f>'Norm. uspesnost-T'!AZ16</f>
        <v>8.7335779701916728E-3</v>
      </c>
      <c r="BB107" s="290">
        <f>'Norm. uspesnost-T'!BA16</f>
        <v>1.0441735190825878E-2</v>
      </c>
    </row>
    <row r="108" spans="1:54" ht="14.25" customHeight="1" x14ac:dyDescent="0.25">
      <c r="A108" s="31">
        <v>101</v>
      </c>
      <c r="B108" s="33" t="s">
        <v>254</v>
      </c>
      <c r="C108" s="33" t="s">
        <v>253</v>
      </c>
      <c r="D108" s="289">
        <f>'Norm. uspesnost-T'!C48</f>
        <v>0</v>
      </c>
      <c r="E108" s="289">
        <f>'Norm. uspesnost-T'!D48</f>
        <v>0</v>
      </c>
      <c r="F108" s="289">
        <f>'Norm. uspesnost-T'!E48</f>
        <v>2.6715842597875235E-2</v>
      </c>
      <c r="G108" s="289">
        <f>'Norm. uspesnost-T'!F48</f>
        <v>3.7262277790400212E-3</v>
      </c>
      <c r="H108" s="289">
        <f>'Norm. uspesnost-T'!G48</f>
        <v>6.7502370120766392E-3</v>
      </c>
      <c r="I108" s="289">
        <f>'Norm. uspesnost-T'!H48</f>
        <v>0</v>
      </c>
      <c r="J108" s="289">
        <f>'Norm. uspesnost-T'!I48</f>
        <v>0</v>
      </c>
      <c r="K108" s="289">
        <f>'Norm. uspesnost-T'!J48</f>
        <v>0</v>
      </c>
      <c r="L108" s="289">
        <f>'Norm. uspesnost-T'!K48</f>
        <v>0</v>
      </c>
      <c r="M108" s="289">
        <f>'Norm. uspesnost-T'!L48</f>
        <v>0</v>
      </c>
      <c r="N108" s="289">
        <f>'Norm. uspesnost-T'!M48</f>
        <v>0</v>
      </c>
      <c r="O108" s="289">
        <f>'Norm. uspesnost-T'!N48</f>
        <v>0</v>
      </c>
      <c r="P108" s="289">
        <f>'Norm. uspesnost-T'!O48</f>
        <v>8.754495816740893E-3</v>
      </c>
      <c r="Q108" s="289">
        <f>'Norm. uspesnost-T'!P48</f>
        <v>0</v>
      </c>
      <c r="R108" s="289">
        <f>'Norm. uspesnost-T'!Q48</f>
        <v>0</v>
      </c>
      <c r="S108" s="289">
        <f>'Norm. uspesnost-T'!R48</f>
        <v>0</v>
      </c>
      <c r="T108" s="289">
        <f>'Norm. uspesnost-T'!S48</f>
        <v>0</v>
      </c>
      <c r="U108" s="289">
        <f>'Norm. uspesnost-T'!T48</f>
        <v>0</v>
      </c>
      <c r="V108" s="289">
        <f>'Norm. uspesnost-T'!U48</f>
        <v>2.9607332650297389E-2</v>
      </c>
      <c r="W108" s="289">
        <f>'Norm. uspesnost-T'!V48</f>
        <v>0</v>
      </c>
      <c r="X108" s="289">
        <f>'Norm. uspesnost-T'!W48</f>
        <v>0</v>
      </c>
      <c r="Y108" s="289">
        <f>'Norm. uspesnost-T'!X48</f>
        <v>1.4869077704925819E-2</v>
      </c>
      <c r="Z108" s="289">
        <f>'Norm. uspesnost-T'!Y48</f>
        <v>1.9679000538236371E-2</v>
      </c>
      <c r="AA108" s="289">
        <f>'Norm. uspesnost-T'!Z48</f>
        <v>0</v>
      </c>
      <c r="AB108" s="289">
        <f>'Norm. uspesnost-T'!AA48</f>
        <v>0</v>
      </c>
      <c r="AC108" s="289">
        <f>'Norm. uspesnost-T'!AB48</f>
        <v>0</v>
      </c>
      <c r="AD108" s="289">
        <f>'Norm. uspesnost-T'!AC48</f>
        <v>0</v>
      </c>
      <c r="AE108" s="289">
        <f>'Norm. uspesnost-T'!AD48</f>
        <v>0</v>
      </c>
      <c r="AF108" s="289">
        <f>'Norm. uspesnost-T'!AE48</f>
        <v>0</v>
      </c>
      <c r="AG108" s="289">
        <f>'Norm. uspesnost-T'!AF48</f>
        <v>0</v>
      </c>
      <c r="AH108" s="289">
        <f>'Norm. uspesnost-T'!AG48</f>
        <v>0</v>
      </c>
      <c r="AI108" s="289">
        <f>'Norm. uspesnost-T'!AH48</f>
        <v>0</v>
      </c>
      <c r="AJ108" s="289">
        <f>'Norm. uspesnost-T'!AI48</f>
        <v>1.3862047911021845E-3</v>
      </c>
      <c r="AK108" s="289">
        <f>'Norm. uspesnost-T'!AJ48</f>
        <v>7.0221504027391315E-3</v>
      </c>
      <c r="AL108" s="289">
        <f>'Norm. uspesnost-T'!AK48</f>
        <v>1.0796873548833314E-2</v>
      </c>
      <c r="AM108" s="289">
        <f>'Norm. uspesnost-T'!AL48</f>
        <v>0</v>
      </c>
      <c r="AN108" s="289">
        <f>'Norm. uspesnost-T'!AM48</f>
        <v>0</v>
      </c>
      <c r="AO108" s="289">
        <f>'Norm. uspesnost-T'!AN48</f>
        <v>0</v>
      </c>
      <c r="AP108" s="289">
        <f>'Norm. uspesnost-T'!AO48</f>
        <v>0</v>
      </c>
      <c r="AQ108" s="289">
        <f>'Norm. uspesnost-T'!AP48</f>
        <v>0</v>
      </c>
      <c r="AR108" s="289">
        <f>'Norm. uspesnost-T'!AQ48</f>
        <v>0</v>
      </c>
      <c r="AS108" s="289">
        <f>'Norm. uspesnost-T'!AR48</f>
        <v>0</v>
      </c>
      <c r="AT108" s="289">
        <f>'Norm. uspesnost-T'!AS48</f>
        <v>1.7181858452884596E-2</v>
      </c>
      <c r="AU108" s="289">
        <f>'Norm. uspesnost-T'!AT48</f>
        <v>4.8162198738918791E-3</v>
      </c>
      <c r="AV108" s="289">
        <f>'Norm. uspesnost-T'!AU48</f>
        <v>0</v>
      </c>
      <c r="AW108" s="289">
        <f>'Norm. uspesnost-T'!AV48</f>
        <v>0</v>
      </c>
      <c r="AX108" s="289">
        <f>'Norm. uspesnost-T'!AW48</f>
        <v>0</v>
      </c>
      <c r="AY108" s="289">
        <f>'Norm. uspesnost-T'!AX48</f>
        <v>0</v>
      </c>
      <c r="AZ108" s="289">
        <f>'Norm. uspesnost-T'!AY48</f>
        <v>3.1792068284052875E-3</v>
      </c>
      <c r="BA108" s="289">
        <f>'Norm. uspesnost-T'!AZ48</f>
        <v>0</v>
      </c>
      <c r="BB108" s="289">
        <f>'Norm. uspesnost-T'!BA48</f>
        <v>0</v>
      </c>
    </row>
    <row r="109" spans="1:54" ht="14.25" customHeight="1" x14ac:dyDescent="0.25">
      <c r="A109" s="31">
        <v>102</v>
      </c>
      <c r="B109" s="41" t="s">
        <v>256</v>
      </c>
      <c r="C109" s="46" t="s">
        <v>255</v>
      </c>
      <c r="D109" s="290">
        <f>'Norm. uspesnost-T'!C36</f>
        <v>3.4813120259210371E-2</v>
      </c>
      <c r="E109" s="290">
        <f>'Norm. uspesnost-T'!D36</f>
        <v>1.2972507506531075E-2</v>
      </c>
      <c r="F109" s="290">
        <f>'Norm. uspesnost-T'!E36</f>
        <v>9.5356886967247027E-3</v>
      </c>
      <c r="G109" s="290">
        <f>'Norm. uspesnost-T'!F36</f>
        <v>1.0488118616943175E-2</v>
      </c>
      <c r="H109" s="290">
        <f>'Norm. uspesnost-T'!G36</f>
        <v>1.2941192796659647E-2</v>
      </c>
      <c r="I109" s="290">
        <f>'Norm. uspesnost-T'!H36</f>
        <v>2.023838033581541E-2</v>
      </c>
      <c r="J109" s="290">
        <f>'Norm. uspesnost-T'!I36</f>
        <v>9.1581398276248706E-3</v>
      </c>
      <c r="K109" s="290">
        <f>'Norm. uspesnost-T'!J36</f>
        <v>1.2711030588597638E-2</v>
      </c>
      <c r="L109" s="290">
        <f>'Norm. uspesnost-T'!K36</f>
        <v>2.3363352262393656E-2</v>
      </c>
      <c r="M109" s="290">
        <f>'Norm. uspesnost-T'!L36</f>
        <v>2.5814814218002243E-2</v>
      </c>
      <c r="N109" s="290">
        <f>'Norm. uspesnost-T'!M36</f>
        <v>1.9611558885328825E-2</v>
      </c>
      <c r="O109" s="290">
        <f>'Norm. uspesnost-T'!N36</f>
        <v>1.6247629719057334E-2</v>
      </c>
      <c r="P109" s="290">
        <f>'Norm. uspesnost-T'!O36</f>
        <v>1.0303049685901827E-2</v>
      </c>
      <c r="Q109" s="290">
        <f>'Norm. uspesnost-T'!P36</f>
        <v>1.4346312876305185E-2</v>
      </c>
      <c r="R109" s="290">
        <f>'Norm. uspesnost-T'!Q36</f>
        <v>1.0992315692869094E-2</v>
      </c>
      <c r="S109" s="290">
        <f>'Norm. uspesnost-T'!R36</f>
        <v>1.225457015560133E-2</v>
      </c>
      <c r="T109" s="290">
        <f>'Norm. uspesnost-T'!S36</f>
        <v>1.0273329345366254E-2</v>
      </c>
      <c r="U109" s="290">
        <f>'Norm. uspesnost-T'!T36</f>
        <v>9.2980573641930631E-3</v>
      </c>
      <c r="V109" s="290">
        <f>'Norm. uspesnost-T'!U36</f>
        <v>1.0451591451285543E-2</v>
      </c>
      <c r="W109" s="290">
        <f>'Norm. uspesnost-T'!V36</f>
        <v>2.2016749171308653E-2</v>
      </c>
      <c r="X109" s="290">
        <f>'Norm. uspesnost-T'!W36</f>
        <v>1.8976588859600119E-2</v>
      </c>
      <c r="Y109" s="290">
        <f>'Norm. uspesnost-T'!X36</f>
        <v>8.0159856902859115E-3</v>
      </c>
      <c r="Z109" s="290">
        <f>'Norm. uspesnost-T'!Y36</f>
        <v>1.1523576674300713E-2</v>
      </c>
      <c r="AA109" s="290">
        <f>'Norm. uspesnost-T'!Z36</f>
        <v>1.2152790233347574E-2</v>
      </c>
      <c r="AB109" s="290">
        <f>'Norm. uspesnost-T'!AA36</f>
        <v>9.2454607786784503E-3</v>
      </c>
      <c r="AC109" s="290">
        <f>'Norm. uspesnost-T'!AB36</f>
        <v>2.3466236869830619E-2</v>
      </c>
      <c r="AD109" s="290">
        <f>'Norm. uspesnost-T'!AC36</f>
        <v>1.6307706190933618E-2</v>
      </c>
      <c r="AE109" s="290">
        <f>'Norm. uspesnost-T'!AD36</f>
        <v>1.2294816994460483E-2</v>
      </c>
      <c r="AF109" s="290">
        <f>'Norm. uspesnost-T'!AE36</f>
        <v>1.1466084629510487E-2</v>
      </c>
      <c r="AG109" s="290">
        <f>'Norm. uspesnost-T'!AF36</f>
        <v>9.712434143916128E-3</v>
      </c>
      <c r="AH109" s="290">
        <f>'Norm. uspesnost-T'!AG36</f>
        <v>8.4835650263190929E-3</v>
      </c>
      <c r="AI109" s="290">
        <f>'Norm. uspesnost-T'!AH36</f>
        <v>1.1785075583006892E-2</v>
      </c>
      <c r="AJ109" s="290">
        <f>'Norm. uspesnost-T'!AI36</f>
        <v>8.1567970865782831E-3</v>
      </c>
      <c r="AK109" s="290">
        <f>'Norm. uspesnost-T'!AJ36</f>
        <v>1.3337205229301407E-2</v>
      </c>
      <c r="AL109" s="290">
        <f>'Norm. uspesnost-T'!AK36</f>
        <v>1.0283193520165613E-2</v>
      </c>
      <c r="AM109" s="290">
        <f>'Norm. uspesnost-T'!AL36</f>
        <v>1.1258508419901373E-2</v>
      </c>
      <c r="AN109" s="290">
        <f>'Norm. uspesnost-T'!AM36</f>
        <v>1.2120434976043292E-2</v>
      </c>
      <c r="AO109" s="290">
        <f>'Norm. uspesnost-T'!AN36</f>
        <v>1.0887369941073579E-2</v>
      </c>
      <c r="AP109" s="290">
        <f>'Norm. uspesnost-T'!AO36</f>
        <v>1.6452215214199144E-2</v>
      </c>
      <c r="AQ109" s="290">
        <f>'Norm. uspesnost-T'!AP36</f>
        <v>8.667808092733726E-3</v>
      </c>
      <c r="AR109" s="290">
        <f>'Norm. uspesnost-T'!AQ36</f>
        <v>1.220386252655084E-2</v>
      </c>
      <c r="AS109" s="290">
        <f>'Norm. uspesnost-T'!AR36</f>
        <v>1.111936927807267E-2</v>
      </c>
      <c r="AT109" s="290">
        <f>'Norm. uspesnost-T'!AS36</f>
        <v>8.4347378206788264E-3</v>
      </c>
      <c r="AU109" s="290">
        <f>'Norm. uspesnost-T'!AT36</f>
        <v>1.6753962132297729E-2</v>
      </c>
      <c r="AV109" s="290">
        <f>'Norm. uspesnost-T'!AU36</f>
        <v>1.3936528023549966E-2</v>
      </c>
      <c r="AW109" s="290">
        <f>'Norm. uspesnost-T'!AV36</f>
        <v>9.8535408836379346E-3</v>
      </c>
      <c r="AX109" s="290">
        <f>'Norm. uspesnost-T'!AW36</f>
        <v>7.7908447892840052E-3</v>
      </c>
      <c r="AY109" s="290">
        <f>'Norm. uspesnost-T'!AX36</f>
        <v>2.0966087474009347E-2</v>
      </c>
      <c r="AZ109" s="290">
        <f>'Norm. uspesnost-T'!AY36</f>
        <v>7.4999885976115739E-3</v>
      </c>
      <c r="BA109" s="290">
        <f>'Norm. uspesnost-T'!AZ36</f>
        <v>1.5347431123583524E-2</v>
      </c>
      <c r="BB109" s="290">
        <f>'Norm. uspesnost-T'!BA36</f>
        <v>1.3927818172933355E-2</v>
      </c>
    </row>
    <row r="110" spans="1:54" ht="14.25" customHeight="1" x14ac:dyDescent="0.25">
      <c r="A110" s="31">
        <v>103</v>
      </c>
      <c r="B110" s="41" t="s">
        <v>268</v>
      </c>
      <c r="C110" s="46" t="s">
        <v>267</v>
      </c>
      <c r="D110" s="289">
        <f>'Norm. uspesnost-T'!C43</f>
        <v>0</v>
      </c>
      <c r="E110" s="289">
        <f>'Norm. uspesnost-T'!D43</f>
        <v>4.5496029558836165E-2</v>
      </c>
      <c r="F110" s="289">
        <f>'Norm. uspesnost-T'!E43</f>
        <v>6.00252668578816E-3</v>
      </c>
      <c r="G110" s="289">
        <f>'Norm. uspesnost-T'!F43</f>
        <v>1.0707369294814806E-2</v>
      </c>
      <c r="H110" s="289">
        <f>'Norm. uspesnost-T'!G43</f>
        <v>6.4951444029490678E-3</v>
      </c>
      <c r="I110" s="289">
        <f>'Norm. uspesnost-T'!H43</f>
        <v>0</v>
      </c>
      <c r="J110" s="289">
        <f>'Norm. uspesnost-T'!I43</f>
        <v>9.2132752148652124E-3</v>
      </c>
      <c r="K110" s="289">
        <f>'Norm. uspesnost-T'!J43</f>
        <v>8.2225006298274304E-3</v>
      </c>
      <c r="L110" s="289">
        <f>'Norm. uspesnost-T'!K43</f>
        <v>6.8357558726458078E-3</v>
      </c>
      <c r="M110" s="289">
        <f>'Norm. uspesnost-T'!L43</f>
        <v>0</v>
      </c>
      <c r="N110" s="289">
        <f>'Norm. uspesnost-T'!M43</f>
        <v>0</v>
      </c>
      <c r="O110" s="289">
        <f>'Norm. uspesnost-T'!N43</f>
        <v>0</v>
      </c>
      <c r="P110" s="289">
        <f>'Norm. uspesnost-T'!O43</f>
        <v>1.3517109348131421E-2</v>
      </c>
      <c r="Q110" s="289">
        <f>'Norm. uspesnost-T'!P43</f>
        <v>0</v>
      </c>
      <c r="R110" s="289">
        <f>'Norm. uspesnost-T'!Q43</f>
        <v>1.2484020556061702E-2</v>
      </c>
      <c r="S110" s="289">
        <f>'Norm. uspesnost-T'!R43</f>
        <v>0</v>
      </c>
      <c r="T110" s="289">
        <f>'Norm. uspesnost-T'!S43</f>
        <v>0</v>
      </c>
      <c r="U110" s="289">
        <f>'Norm. uspesnost-T'!T43</f>
        <v>0</v>
      </c>
      <c r="V110" s="289">
        <f>'Norm. uspesnost-T'!U43</f>
        <v>7.0755810709347191E-3</v>
      </c>
      <c r="W110" s="289">
        <f>'Norm. uspesnost-T'!V43</f>
        <v>0</v>
      </c>
      <c r="X110" s="289">
        <f>'Norm. uspesnost-T'!W43</f>
        <v>0</v>
      </c>
      <c r="Y110" s="289">
        <f>'Norm. uspesnost-T'!X43</f>
        <v>7.8010994392998705E-3</v>
      </c>
      <c r="Z110" s="289">
        <f>'Norm. uspesnost-T'!Y43</f>
        <v>0</v>
      </c>
      <c r="AA110" s="289">
        <f>'Norm. uspesnost-T'!Z43</f>
        <v>0</v>
      </c>
      <c r="AB110" s="289">
        <f>'Norm. uspesnost-T'!AA43</f>
        <v>0</v>
      </c>
      <c r="AC110" s="289">
        <f>'Norm. uspesnost-T'!AB43</f>
        <v>0</v>
      </c>
      <c r="AD110" s="289">
        <f>'Norm. uspesnost-T'!AC43</f>
        <v>0</v>
      </c>
      <c r="AE110" s="289">
        <f>'Norm. uspesnost-T'!AD43</f>
        <v>0</v>
      </c>
      <c r="AF110" s="289">
        <f>'Norm. uspesnost-T'!AE43</f>
        <v>0</v>
      </c>
      <c r="AG110" s="289">
        <f>'Norm. uspesnost-T'!AF43</f>
        <v>2.5206732986828625E-2</v>
      </c>
      <c r="AH110" s="289">
        <f>'Norm. uspesnost-T'!AG43</f>
        <v>2.468033075086452E-2</v>
      </c>
      <c r="AI110" s="289">
        <f>'Norm. uspesnost-T'!AH43</f>
        <v>1.1870131817574002E-2</v>
      </c>
      <c r="AJ110" s="289">
        <f>'Norm. uspesnost-T'!AI43</f>
        <v>4.6524747856224362E-3</v>
      </c>
      <c r="AK110" s="289">
        <f>'Norm. uspesnost-T'!AJ43</f>
        <v>6.594708051127318E-3</v>
      </c>
      <c r="AL110" s="289">
        <f>'Norm. uspesnost-T'!AK43</f>
        <v>2.7307336903112343E-3</v>
      </c>
      <c r="AM110" s="289">
        <f>'Norm. uspesnost-T'!AL43</f>
        <v>0</v>
      </c>
      <c r="AN110" s="289">
        <f>'Norm. uspesnost-T'!AM43</f>
        <v>1.4852118418159093E-2</v>
      </c>
      <c r="AO110" s="289">
        <f>'Norm. uspesnost-T'!AN43</f>
        <v>3.5308765327924352E-3</v>
      </c>
      <c r="AP110" s="289">
        <f>'Norm. uspesnost-T'!AO43</f>
        <v>0</v>
      </c>
      <c r="AQ110" s="289">
        <f>'Norm. uspesnost-T'!AP43</f>
        <v>1.0563673417274969E-3</v>
      </c>
      <c r="AR110" s="289">
        <f>'Norm. uspesnost-T'!AQ43</f>
        <v>3.3641260322881478E-2</v>
      </c>
      <c r="AS110" s="289">
        <f>'Norm. uspesnost-T'!AR43</f>
        <v>9.4021310929162018E-3</v>
      </c>
      <c r="AT110" s="289">
        <f>'Norm. uspesnost-T'!AS43</f>
        <v>1.7207739086750912E-2</v>
      </c>
      <c r="AU110" s="289">
        <f>'Norm. uspesnost-T'!AT43</f>
        <v>7.2507567349513547E-3</v>
      </c>
      <c r="AV110" s="289">
        <f>'Norm. uspesnost-T'!AU43</f>
        <v>0</v>
      </c>
      <c r="AW110" s="289">
        <f>'Norm. uspesnost-T'!AV43</f>
        <v>9.4492838538393822E-3</v>
      </c>
      <c r="AX110" s="289">
        <f>'Norm. uspesnost-T'!AW43</f>
        <v>1.2060492364681444E-2</v>
      </c>
      <c r="AY110" s="289">
        <f>'Norm. uspesnost-T'!AX43</f>
        <v>3.8947758321549722E-3</v>
      </c>
      <c r="AZ110" s="289">
        <f>'Norm. uspesnost-T'!AY43</f>
        <v>8.4143750318493322E-3</v>
      </c>
      <c r="BA110" s="289">
        <f>'Norm. uspesnost-T'!AZ43</f>
        <v>5.0335905169291012E-3</v>
      </c>
      <c r="BB110" s="289">
        <f>'Norm. uspesnost-T'!BA43</f>
        <v>0</v>
      </c>
    </row>
    <row r="111" spans="1:54" ht="14.25" customHeight="1" x14ac:dyDescent="0.25">
      <c r="A111" s="31">
        <v>104</v>
      </c>
      <c r="B111" s="33" t="s">
        <v>284</v>
      </c>
      <c r="C111" s="33" t="s">
        <v>283</v>
      </c>
      <c r="D111" s="290">
        <f>'Norm. uspesnost-T'!C56</f>
        <v>0</v>
      </c>
      <c r="E111" s="290">
        <f>'Norm. uspesnost-T'!D56</f>
        <v>3.6992580645255004E-3</v>
      </c>
      <c r="F111" s="290">
        <f>'Norm. uspesnost-T'!E56</f>
        <v>3.5747422180960808E-3</v>
      </c>
      <c r="G111" s="290">
        <f>'Norm. uspesnost-T'!F56</f>
        <v>0</v>
      </c>
      <c r="H111" s="290">
        <f>'Norm. uspesnost-T'!G56</f>
        <v>0</v>
      </c>
      <c r="I111" s="290">
        <f>'Norm. uspesnost-T'!H56</f>
        <v>0</v>
      </c>
      <c r="J111" s="290">
        <f>'Norm. uspesnost-T'!I56</f>
        <v>0</v>
      </c>
      <c r="K111" s="290">
        <f>'Norm. uspesnost-T'!J56</f>
        <v>0</v>
      </c>
      <c r="L111" s="290">
        <f>'Norm. uspesnost-T'!K56</f>
        <v>0</v>
      </c>
      <c r="M111" s="290">
        <f>'Norm. uspesnost-T'!L56</f>
        <v>0</v>
      </c>
      <c r="N111" s="290">
        <f>'Norm. uspesnost-T'!M56</f>
        <v>0</v>
      </c>
      <c r="O111" s="290">
        <f>'Norm. uspesnost-T'!N56</f>
        <v>0</v>
      </c>
      <c r="P111" s="290">
        <f>'Norm. uspesnost-T'!O56</f>
        <v>0</v>
      </c>
      <c r="Q111" s="290">
        <f>'Norm. uspesnost-T'!P56</f>
        <v>0</v>
      </c>
      <c r="R111" s="290">
        <f>'Norm. uspesnost-T'!Q56</f>
        <v>0</v>
      </c>
      <c r="S111" s="290">
        <f>'Norm. uspesnost-T'!R56</f>
        <v>0</v>
      </c>
      <c r="T111" s="290">
        <f>'Norm. uspesnost-T'!S56</f>
        <v>4.8826340947192175E-2</v>
      </c>
      <c r="U111" s="290">
        <f>'Norm. uspesnost-T'!T56</f>
        <v>5.1585777216294669E-2</v>
      </c>
      <c r="V111" s="290">
        <f>'Norm. uspesnost-T'!U56</f>
        <v>0</v>
      </c>
      <c r="W111" s="290">
        <f>'Norm. uspesnost-T'!V56</f>
        <v>0</v>
      </c>
      <c r="X111" s="290">
        <f>'Norm. uspesnost-T'!W56</f>
        <v>0</v>
      </c>
      <c r="Y111" s="290">
        <f>'Norm. uspesnost-T'!X56</f>
        <v>3.6916422402201079E-3</v>
      </c>
      <c r="Z111" s="290">
        <f>'Norm. uspesnost-T'!Y56</f>
        <v>0</v>
      </c>
      <c r="AA111" s="290">
        <f>'Norm. uspesnost-T'!Z56</f>
        <v>0</v>
      </c>
      <c r="AB111" s="290">
        <f>'Norm. uspesnost-T'!AA56</f>
        <v>6.3410195804515596E-2</v>
      </c>
      <c r="AC111" s="290">
        <f>'Norm. uspesnost-T'!AB56</f>
        <v>1.7531146042461941E-2</v>
      </c>
      <c r="AD111" s="290">
        <f>'Norm. uspesnost-T'!AC56</f>
        <v>0</v>
      </c>
      <c r="AE111" s="290">
        <f>'Norm. uspesnost-T'!AD56</f>
        <v>0</v>
      </c>
      <c r="AF111" s="290">
        <f>'Norm. uspesnost-T'!AE56</f>
        <v>0</v>
      </c>
      <c r="AG111" s="290">
        <f>'Norm. uspesnost-T'!AF56</f>
        <v>0</v>
      </c>
      <c r="AH111" s="290">
        <f>'Norm. uspesnost-T'!AG56</f>
        <v>0</v>
      </c>
      <c r="AI111" s="290">
        <f>'Norm. uspesnost-T'!AH56</f>
        <v>0</v>
      </c>
      <c r="AJ111" s="290">
        <f>'Norm. uspesnost-T'!AI56</f>
        <v>0</v>
      </c>
      <c r="AK111" s="290">
        <f>'Norm. uspesnost-T'!AJ56</f>
        <v>0</v>
      </c>
      <c r="AL111" s="290">
        <f>'Norm. uspesnost-T'!AK56</f>
        <v>0</v>
      </c>
      <c r="AM111" s="290">
        <f>'Norm. uspesnost-T'!AL56</f>
        <v>7.4464439864909675E-3</v>
      </c>
      <c r="AN111" s="290">
        <f>'Norm. uspesnost-T'!AM56</f>
        <v>0</v>
      </c>
      <c r="AO111" s="290">
        <f>'Norm. uspesnost-T'!AN56</f>
        <v>0</v>
      </c>
      <c r="AP111" s="290">
        <f>'Norm. uspesnost-T'!AO56</f>
        <v>0</v>
      </c>
      <c r="AQ111" s="290">
        <f>'Norm. uspesnost-T'!AP56</f>
        <v>0</v>
      </c>
      <c r="AR111" s="290">
        <f>'Norm. uspesnost-T'!AQ56</f>
        <v>0</v>
      </c>
      <c r="AS111" s="290">
        <f>'Norm. uspesnost-T'!AR56</f>
        <v>0</v>
      </c>
      <c r="AT111" s="290">
        <f>'Norm. uspesnost-T'!AS56</f>
        <v>4.3356665281270509E-3</v>
      </c>
      <c r="AU111" s="290">
        <f>'Norm. uspesnost-T'!AT56</f>
        <v>1.0541142915206341E-3</v>
      </c>
      <c r="AV111" s="290">
        <f>'Norm. uspesnost-T'!AU56</f>
        <v>0</v>
      </c>
      <c r="AW111" s="290">
        <f>'Norm. uspesnost-T'!AV56</f>
        <v>0</v>
      </c>
      <c r="AX111" s="290">
        <f>'Norm. uspesnost-T'!AW56</f>
        <v>0</v>
      </c>
      <c r="AY111" s="290">
        <f>'Norm. uspesnost-T'!AX56</f>
        <v>0</v>
      </c>
      <c r="AZ111" s="290">
        <f>'Norm. uspesnost-T'!AY56</f>
        <v>0</v>
      </c>
      <c r="BA111" s="290">
        <f>'Norm. uspesnost-T'!AZ56</f>
        <v>0</v>
      </c>
      <c r="BB111" s="290">
        <f>'Norm. uspesnost-T'!BA56</f>
        <v>0</v>
      </c>
    </row>
    <row r="112" spans="1:54" ht="14.25" customHeight="1" x14ac:dyDescent="0.25">
      <c r="A112" s="31">
        <v>105</v>
      </c>
      <c r="B112" s="33" t="s">
        <v>258</v>
      </c>
      <c r="C112" s="45" t="s">
        <v>257</v>
      </c>
      <c r="D112" s="289">
        <f>'Norm. uspesnost-T'!C27</f>
        <v>0</v>
      </c>
      <c r="E112" s="289">
        <f>'Norm. uspesnost-T'!D27</f>
        <v>1.2037614749346764E-2</v>
      </c>
      <c r="F112" s="289">
        <f>'Norm. uspesnost-T'!E27</f>
        <v>2.018250414548171E-2</v>
      </c>
      <c r="G112" s="289">
        <f>'Norm. uspesnost-T'!F27</f>
        <v>1.2508313096906599E-2</v>
      </c>
      <c r="H112" s="289">
        <f>'Norm. uspesnost-T'!G27</f>
        <v>1.1042482809411457E-2</v>
      </c>
      <c r="I112" s="289">
        <f>'Norm. uspesnost-T'!H27</f>
        <v>1.4249600500194613E-2</v>
      </c>
      <c r="J112" s="289">
        <f>'Norm. uspesnost-T'!I27</f>
        <v>7.1647288282699045E-3</v>
      </c>
      <c r="K112" s="289">
        <f>'Norm. uspesnost-T'!J27</f>
        <v>1.6387122910815052E-2</v>
      </c>
      <c r="L112" s="289">
        <f>'Norm. uspesnost-T'!K27</f>
        <v>7.392742661761288E-3</v>
      </c>
      <c r="M112" s="289">
        <f>'Norm. uspesnost-T'!L27</f>
        <v>1.5680792828631579E-2</v>
      </c>
      <c r="N112" s="289">
        <f>'Norm. uspesnost-T'!M27</f>
        <v>1.2632812399588501E-2</v>
      </c>
      <c r="O112" s="289">
        <f>'Norm. uspesnost-T'!N27</f>
        <v>1.3863675703521689E-2</v>
      </c>
      <c r="P112" s="289">
        <f>'Norm. uspesnost-T'!O27</f>
        <v>8.077523569403609E-3</v>
      </c>
      <c r="Q112" s="289">
        <f>'Norm. uspesnost-T'!P27</f>
        <v>2.1266461932313862E-2</v>
      </c>
      <c r="R112" s="289">
        <f>'Norm. uspesnost-T'!Q27</f>
        <v>9.8176099189287783E-3</v>
      </c>
      <c r="S112" s="289">
        <f>'Norm. uspesnost-T'!R27</f>
        <v>1.5616608191656955E-2</v>
      </c>
      <c r="T112" s="289">
        <f>'Norm. uspesnost-T'!S27</f>
        <v>7.5484787314941404E-3</v>
      </c>
      <c r="U112" s="289">
        <f>'Norm. uspesnost-T'!T27</f>
        <v>4.2765373637812824E-3</v>
      </c>
      <c r="V112" s="289">
        <f>'Norm. uspesnost-T'!U27</f>
        <v>1.8446392699819441E-2</v>
      </c>
      <c r="W112" s="289">
        <f>'Norm. uspesnost-T'!V27</f>
        <v>9.7696807450895207E-2</v>
      </c>
      <c r="X112" s="289">
        <f>'Norm. uspesnost-T'!W27</f>
        <v>1.2388759494205282E-2</v>
      </c>
      <c r="Y112" s="289">
        <f>'Norm. uspesnost-T'!X27</f>
        <v>6.8196549882102312E-3</v>
      </c>
      <c r="Z112" s="289">
        <f>'Norm. uspesnost-T'!Y27</f>
        <v>1.9515343445422918E-2</v>
      </c>
      <c r="AA112" s="289">
        <f>'Norm. uspesnost-T'!Z27</f>
        <v>1.6053942136030026E-2</v>
      </c>
      <c r="AB112" s="289">
        <f>'Norm. uspesnost-T'!AA27</f>
        <v>2.5284666451893204E-2</v>
      </c>
      <c r="AC112" s="289">
        <f>'Norm. uspesnost-T'!AB27</f>
        <v>5.0091586401894567E-3</v>
      </c>
      <c r="AD112" s="289">
        <f>'Norm. uspesnost-T'!AC27</f>
        <v>0</v>
      </c>
      <c r="AE112" s="289">
        <f>'Norm. uspesnost-T'!AD27</f>
        <v>1.4246220378444871E-2</v>
      </c>
      <c r="AF112" s="289">
        <f>'Norm. uspesnost-T'!AE27</f>
        <v>1.3091508896926273E-2</v>
      </c>
      <c r="AG112" s="289">
        <f>'Norm. uspesnost-T'!AF27</f>
        <v>2.8281864052803883E-2</v>
      </c>
      <c r="AH112" s="289">
        <f>'Norm. uspesnost-T'!AG27</f>
        <v>1.4148100584619728E-2</v>
      </c>
      <c r="AI112" s="289">
        <f>'Norm. uspesnost-T'!AH27</f>
        <v>1.3884518072529594E-2</v>
      </c>
      <c r="AJ112" s="289">
        <f>'Norm. uspesnost-T'!AI27</f>
        <v>7.5551462355579538E-3</v>
      </c>
      <c r="AK112" s="289">
        <f>'Norm. uspesnost-T'!AJ27</f>
        <v>2.1157794987984594E-2</v>
      </c>
      <c r="AL112" s="289">
        <f>'Norm. uspesnost-T'!AK27</f>
        <v>1.5497601130233855E-2</v>
      </c>
      <c r="AM112" s="289">
        <f>'Norm. uspesnost-T'!AL27</f>
        <v>1.2730069113321151E-2</v>
      </c>
      <c r="AN112" s="289">
        <f>'Norm. uspesnost-T'!AM27</f>
        <v>9.7790223914428261E-3</v>
      </c>
      <c r="AO112" s="289">
        <f>'Norm. uspesnost-T'!AN27</f>
        <v>9.60834268876864E-3</v>
      </c>
      <c r="AP112" s="289">
        <f>'Norm. uspesnost-T'!AO27</f>
        <v>1.1534200166252669E-2</v>
      </c>
      <c r="AQ112" s="289">
        <f>'Norm. uspesnost-T'!AP27</f>
        <v>7.0792467056644756E-3</v>
      </c>
      <c r="AR112" s="289">
        <f>'Norm. uspesnost-T'!AQ27</f>
        <v>1.6006061847436213E-2</v>
      </c>
      <c r="AS112" s="289">
        <f>'Norm. uspesnost-T'!AR27</f>
        <v>5.0254210229575729E-3</v>
      </c>
      <c r="AT112" s="289">
        <f>'Norm. uspesnost-T'!AS27</f>
        <v>8.2747229815103573E-3</v>
      </c>
      <c r="AU112" s="289">
        <f>'Norm. uspesnost-T'!AT27</f>
        <v>1.6577242737843553E-2</v>
      </c>
      <c r="AV112" s="289">
        <f>'Norm. uspesnost-T'!AU27</f>
        <v>3.4015226159716566E-3</v>
      </c>
      <c r="AW112" s="289">
        <f>'Norm. uspesnost-T'!AV27</f>
        <v>8.4537091651282585E-3</v>
      </c>
      <c r="AX112" s="289">
        <f>'Norm. uspesnost-T'!AW27</f>
        <v>1.503147813994629E-2</v>
      </c>
      <c r="AY112" s="289">
        <f>'Norm. uspesnost-T'!AX27</f>
        <v>1.5335377329311513E-2</v>
      </c>
      <c r="AZ112" s="289">
        <f>'Norm. uspesnost-T'!AY27</f>
        <v>6.373868175972212E-3</v>
      </c>
      <c r="BA112" s="289">
        <f>'Norm. uspesnost-T'!AZ27</f>
        <v>1.5993517359759409E-2</v>
      </c>
      <c r="BB112" s="289">
        <f>'Norm. uspesnost-T'!BA27</f>
        <v>9.6637183827179996E-3</v>
      </c>
    </row>
    <row r="113" spans="1:54" ht="14.25" customHeight="1" x14ac:dyDescent="0.25">
      <c r="A113" s="31">
        <v>106</v>
      </c>
      <c r="B113" s="33" t="s">
        <v>266</v>
      </c>
      <c r="C113" s="45" t="s">
        <v>265</v>
      </c>
      <c r="D113" s="290">
        <f>'Norm. uspesnost-T'!C52</f>
        <v>0</v>
      </c>
      <c r="E113" s="290">
        <f>'Norm. uspesnost-T'!D52</f>
        <v>0</v>
      </c>
      <c r="F113" s="290">
        <f>'Norm. uspesnost-T'!E52</f>
        <v>3.0795617749445835E-3</v>
      </c>
      <c r="G113" s="290">
        <f>'Norm. uspesnost-T'!F52</f>
        <v>0</v>
      </c>
      <c r="H113" s="290">
        <f>'Norm. uspesnost-T'!G52</f>
        <v>1.6845031682115163E-2</v>
      </c>
      <c r="I113" s="290">
        <f>'Norm. uspesnost-T'!H52</f>
        <v>0</v>
      </c>
      <c r="J113" s="290">
        <f>'Norm. uspesnost-T'!I52</f>
        <v>1.2794618210879535E-2</v>
      </c>
      <c r="K113" s="290">
        <f>'Norm. uspesnost-T'!J52</f>
        <v>0</v>
      </c>
      <c r="L113" s="290">
        <f>'Norm. uspesnost-T'!K52</f>
        <v>0</v>
      </c>
      <c r="M113" s="290">
        <f>'Norm. uspesnost-T'!L52</f>
        <v>0</v>
      </c>
      <c r="N113" s="290">
        <f>'Norm. uspesnost-T'!M52</f>
        <v>0</v>
      </c>
      <c r="O113" s="290">
        <f>'Norm. uspesnost-T'!N52</f>
        <v>1.1839629199365072E-2</v>
      </c>
      <c r="P113" s="290">
        <f>'Norm. uspesnost-T'!O52</f>
        <v>2.2031501983535502E-3</v>
      </c>
      <c r="Q113" s="290">
        <f>'Norm. uspesnost-T'!P52</f>
        <v>0</v>
      </c>
      <c r="R113" s="290">
        <f>'Norm. uspesnost-T'!Q52</f>
        <v>0</v>
      </c>
      <c r="S113" s="290">
        <f>'Norm. uspesnost-T'!R52</f>
        <v>0</v>
      </c>
      <c r="T113" s="290">
        <f>'Norm. uspesnost-T'!S52</f>
        <v>3.5003724243416181E-3</v>
      </c>
      <c r="U113" s="290">
        <f>'Norm. uspesnost-T'!T52</f>
        <v>0</v>
      </c>
      <c r="V113" s="290">
        <f>'Norm. uspesnost-T'!U52</f>
        <v>0</v>
      </c>
      <c r="W113" s="290">
        <f>'Norm. uspesnost-T'!V52</f>
        <v>0</v>
      </c>
      <c r="X113" s="290">
        <f>'Norm. uspesnost-T'!W52</f>
        <v>0</v>
      </c>
      <c r="Y113" s="290">
        <f>'Norm. uspesnost-T'!X52</f>
        <v>0</v>
      </c>
      <c r="Z113" s="290">
        <f>'Norm. uspesnost-T'!Y52</f>
        <v>0</v>
      </c>
      <c r="AA113" s="290">
        <f>'Norm. uspesnost-T'!Z52</f>
        <v>6.7289772519261992E-3</v>
      </c>
      <c r="AB113" s="290">
        <f>'Norm. uspesnost-T'!AA52</f>
        <v>3.3581928605108405E-2</v>
      </c>
      <c r="AC113" s="290">
        <f>'Norm. uspesnost-T'!AB52</f>
        <v>0</v>
      </c>
      <c r="AD113" s="290">
        <f>'Norm. uspesnost-T'!AC52</f>
        <v>0</v>
      </c>
      <c r="AE113" s="290">
        <f>'Norm. uspesnost-T'!AD52</f>
        <v>7.2876737768321391E-3</v>
      </c>
      <c r="AF113" s="290">
        <f>'Norm. uspesnost-T'!AE52</f>
        <v>0</v>
      </c>
      <c r="AG113" s="290">
        <f>'Norm. uspesnost-T'!AF52</f>
        <v>2.4699495898103812E-2</v>
      </c>
      <c r="AH113" s="290">
        <f>'Norm. uspesnost-T'!AG52</f>
        <v>0</v>
      </c>
      <c r="AI113" s="290">
        <f>'Norm. uspesnost-T'!AH52</f>
        <v>0</v>
      </c>
      <c r="AJ113" s="290">
        <f>'Norm. uspesnost-T'!AI52</f>
        <v>1.6206020693777513E-2</v>
      </c>
      <c r="AK113" s="290">
        <f>'Norm. uspesnost-T'!AJ52</f>
        <v>0</v>
      </c>
      <c r="AL113" s="290">
        <f>'Norm. uspesnost-T'!AK52</f>
        <v>0</v>
      </c>
      <c r="AM113" s="290">
        <f>'Norm. uspesnost-T'!AL52</f>
        <v>7.7249955414168681E-3</v>
      </c>
      <c r="AN113" s="290">
        <f>'Norm. uspesnost-T'!AM52</f>
        <v>0</v>
      </c>
      <c r="AO113" s="290">
        <f>'Norm. uspesnost-T'!AN52</f>
        <v>3.563858053983298E-2</v>
      </c>
      <c r="AP113" s="290">
        <f>'Norm. uspesnost-T'!AO52</f>
        <v>0</v>
      </c>
      <c r="AQ113" s="290">
        <f>'Norm. uspesnost-T'!AP52</f>
        <v>5.6913854433639699E-3</v>
      </c>
      <c r="AR113" s="290">
        <f>'Norm. uspesnost-T'!AQ52</f>
        <v>0</v>
      </c>
      <c r="AS113" s="290">
        <f>'Norm. uspesnost-T'!AR52</f>
        <v>2.9051248007754851E-2</v>
      </c>
      <c r="AT113" s="290">
        <f>'Norm. uspesnost-T'!AS52</f>
        <v>0</v>
      </c>
      <c r="AU113" s="290">
        <f>'Norm. uspesnost-T'!AT52</f>
        <v>9.5125008631071308E-4</v>
      </c>
      <c r="AV113" s="290">
        <f>'Norm. uspesnost-T'!AU52</f>
        <v>0</v>
      </c>
      <c r="AW113" s="290">
        <f>'Norm. uspesnost-T'!AV52</f>
        <v>0</v>
      </c>
      <c r="AX113" s="290">
        <f>'Norm. uspesnost-T'!AW52</f>
        <v>1.9977449065712784E-2</v>
      </c>
      <c r="AY113" s="290">
        <f>'Norm. uspesnost-T'!AX52</f>
        <v>0</v>
      </c>
      <c r="AZ113" s="290">
        <f>'Norm. uspesnost-T'!AY52</f>
        <v>1.6669470914887023E-2</v>
      </c>
      <c r="BA113" s="290">
        <f>'Norm. uspesnost-T'!AZ52</f>
        <v>0</v>
      </c>
      <c r="BB113" s="290">
        <f>'Norm. uspesnost-T'!BA52</f>
        <v>5.935103318137889E-3</v>
      </c>
    </row>
    <row r="114" spans="1:54" ht="14.25" customHeight="1" x14ac:dyDescent="0.25">
      <c r="A114" s="31">
        <v>107</v>
      </c>
      <c r="B114" s="41" t="s">
        <v>282</v>
      </c>
      <c r="C114" s="46" t="s">
        <v>281</v>
      </c>
      <c r="D114" s="289">
        <f>'Norm. uspesnost-T'!C74</f>
        <v>0</v>
      </c>
      <c r="E114" s="289">
        <f>'Norm. uspesnost-T'!D74</f>
        <v>4.0097359260761425E-2</v>
      </c>
      <c r="F114" s="289">
        <f>'Norm. uspesnost-T'!E74</f>
        <v>0</v>
      </c>
      <c r="G114" s="289">
        <f>'Norm. uspesnost-T'!F74</f>
        <v>8.8322844514863805E-3</v>
      </c>
      <c r="H114" s="289">
        <f>'Norm. uspesnost-T'!G74</f>
        <v>2.1702082946799636E-2</v>
      </c>
      <c r="I114" s="289">
        <f>'Norm. uspesnost-T'!H74</f>
        <v>0</v>
      </c>
      <c r="J114" s="289">
        <f>'Norm. uspesnost-T'!I74</f>
        <v>0</v>
      </c>
      <c r="K114" s="289">
        <f>'Norm. uspesnost-T'!J74</f>
        <v>1.697436441190547E-2</v>
      </c>
      <c r="L114" s="289">
        <f>'Norm. uspesnost-T'!K74</f>
        <v>0</v>
      </c>
      <c r="M114" s="289">
        <f>'Norm. uspesnost-T'!L74</f>
        <v>0</v>
      </c>
      <c r="N114" s="289">
        <f>'Norm. uspesnost-T'!M74</f>
        <v>0</v>
      </c>
      <c r="O114" s="289">
        <f>'Norm. uspesnost-T'!N74</f>
        <v>6.2127742253688615E-3</v>
      </c>
      <c r="P114" s="289">
        <f>'Norm. uspesnost-T'!O74</f>
        <v>5.098365734650257E-3</v>
      </c>
      <c r="Q114" s="289">
        <f>'Norm. uspesnost-T'!P74</f>
        <v>0</v>
      </c>
      <c r="R114" s="289">
        <f>'Norm. uspesnost-T'!Q74</f>
        <v>4.5638243159826673E-3</v>
      </c>
      <c r="S114" s="289">
        <f>'Norm. uspesnost-T'!R74</f>
        <v>0</v>
      </c>
      <c r="T114" s="289">
        <f>'Norm. uspesnost-T'!S74</f>
        <v>0</v>
      </c>
      <c r="U114" s="289">
        <f>'Norm. uspesnost-T'!T74</f>
        <v>0</v>
      </c>
      <c r="V114" s="289">
        <f>'Norm. uspesnost-T'!U74</f>
        <v>0</v>
      </c>
      <c r="W114" s="289">
        <f>'Norm. uspesnost-T'!V74</f>
        <v>0</v>
      </c>
      <c r="X114" s="289">
        <f>'Norm. uspesnost-T'!W74</f>
        <v>0</v>
      </c>
      <c r="Y114" s="289">
        <f>'Norm. uspesnost-T'!X74</f>
        <v>0</v>
      </c>
      <c r="Z114" s="289">
        <f>'Norm. uspesnost-T'!Y74</f>
        <v>0</v>
      </c>
      <c r="AA114" s="289">
        <f>'Norm. uspesnost-T'!Z74</f>
        <v>3.0454859517431063E-3</v>
      </c>
      <c r="AB114" s="289">
        <f>'Norm. uspesnost-T'!AA74</f>
        <v>0</v>
      </c>
      <c r="AC114" s="289">
        <f>'Norm. uspesnost-T'!AB74</f>
        <v>0</v>
      </c>
      <c r="AD114" s="289">
        <f>'Norm. uspesnost-T'!AC74</f>
        <v>0</v>
      </c>
      <c r="AE114" s="289">
        <f>'Norm. uspesnost-T'!AD74</f>
        <v>6.4463325797938231E-3</v>
      </c>
      <c r="AF114" s="289">
        <f>'Norm. uspesnost-T'!AE74</f>
        <v>0</v>
      </c>
      <c r="AG114" s="289">
        <f>'Norm. uspesnost-T'!AF74</f>
        <v>0</v>
      </c>
      <c r="AH114" s="289">
        <f>'Norm. uspesnost-T'!AG74</f>
        <v>0</v>
      </c>
      <c r="AI114" s="289">
        <f>'Norm. uspesnost-T'!AH74</f>
        <v>1.1411445499084981E-2</v>
      </c>
      <c r="AJ114" s="289">
        <f>'Norm. uspesnost-T'!AI74</f>
        <v>4.1271399099338671E-3</v>
      </c>
      <c r="AK114" s="289">
        <f>'Norm. uspesnost-T'!AJ74</f>
        <v>0</v>
      </c>
      <c r="AL114" s="289">
        <f>'Norm. uspesnost-T'!AK74</f>
        <v>0</v>
      </c>
      <c r="AM114" s="289">
        <f>'Norm. uspesnost-T'!AL74</f>
        <v>0</v>
      </c>
      <c r="AN114" s="289">
        <f>'Norm. uspesnost-T'!AM74</f>
        <v>2.5733757787054615E-2</v>
      </c>
      <c r="AO114" s="289">
        <f>'Norm. uspesnost-T'!AN74</f>
        <v>3.2909041240782029E-3</v>
      </c>
      <c r="AP114" s="289">
        <f>'Norm. uspesnost-T'!AO74</f>
        <v>0</v>
      </c>
      <c r="AQ114" s="289">
        <f>'Norm. uspesnost-T'!AP74</f>
        <v>0</v>
      </c>
      <c r="AR114" s="289">
        <f>'Norm. uspesnost-T'!AQ74</f>
        <v>0</v>
      </c>
      <c r="AS114" s="289">
        <f>'Norm. uspesnost-T'!AR74</f>
        <v>0</v>
      </c>
      <c r="AT114" s="289">
        <f>'Norm. uspesnost-T'!AS74</f>
        <v>4.7495463246884379E-3</v>
      </c>
      <c r="AU114" s="289">
        <f>'Norm. uspesnost-T'!AT74</f>
        <v>2.8924361848654549E-3</v>
      </c>
      <c r="AV114" s="289">
        <f>'Norm. uspesnost-T'!AU74</f>
        <v>0</v>
      </c>
      <c r="AW114" s="289">
        <f>'Norm. uspesnost-T'!AV74</f>
        <v>3.0012553201614937E-2</v>
      </c>
      <c r="AX114" s="289">
        <f>'Norm. uspesnost-T'!AW74</f>
        <v>5.1372418257514376E-3</v>
      </c>
      <c r="AY114" s="289">
        <f>'Norm. uspesnost-T'!AX74</f>
        <v>1.5272540105672534E-2</v>
      </c>
      <c r="AZ114" s="289">
        <f>'Norm. uspesnost-T'!AY74</f>
        <v>1.1136886256486666E-2</v>
      </c>
      <c r="BA114" s="289">
        <f>'Norm. uspesnost-T'!AZ74</f>
        <v>0</v>
      </c>
      <c r="BB114" s="289">
        <f>'Norm. uspesnost-T'!BA74</f>
        <v>0</v>
      </c>
    </row>
    <row r="115" spans="1:54" ht="14.25" customHeight="1" x14ac:dyDescent="0.25">
      <c r="A115" s="31">
        <v>108</v>
      </c>
      <c r="B115" s="33" t="s">
        <v>278</v>
      </c>
      <c r="C115" s="45" t="s">
        <v>277</v>
      </c>
      <c r="D115" s="290">
        <f>'Norm. uspesnost-T'!C63</f>
        <v>0</v>
      </c>
      <c r="E115" s="290">
        <f>'Norm. uspesnost-T'!D63</f>
        <v>0</v>
      </c>
      <c r="F115" s="290">
        <f>'Norm. uspesnost-T'!E63</f>
        <v>0</v>
      </c>
      <c r="G115" s="290">
        <f>'Norm. uspesnost-T'!F63</f>
        <v>2.2363629041730171E-2</v>
      </c>
      <c r="H115" s="290">
        <f>'Norm. uspesnost-T'!G63</f>
        <v>0</v>
      </c>
      <c r="I115" s="290">
        <f>'Norm. uspesnost-T'!H63</f>
        <v>0</v>
      </c>
      <c r="J115" s="290">
        <f>'Norm. uspesnost-T'!I63</f>
        <v>0</v>
      </c>
      <c r="K115" s="290">
        <f>'Norm. uspesnost-T'!J63</f>
        <v>2.2560532497591494E-2</v>
      </c>
      <c r="L115" s="290">
        <f>'Norm. uspesnost-T'!K63</f>
        <v>0</v>
      </c>
      <c r="M115" s="290">
        <f>'Norm. uspesnost-T'!L63</f>
        <v>2.103127461177632E-2</v>
      </c>
      <c r="N115" s="290">
        <f>'Norm. uspesnost-T'!M63</f>
        <v>0</v>
      </c>
      <c r="O115" s="290">
        <f>'Norm. uspesnost-T'!N63</f>
        <v>0</v>
      </c>
      <c r="P115" s="290">
        <f>'Norm. uspesnost-T'!O63</f>
        <v>2.1700425677660611E-2</v>
      </c>
      <c r="Q115" s="290">
        <f>'Norm. uspesnost-T'!P63</f>
        <v>1.1389569824644041E-2</v>
      </c>
      <c r="R115" s="290">
        <f>'Norm. uspesnost-T'!Q63</f>
        <v>9.7721603006289248E-3</v>
      </c>
      <c r="S115" s="290">
        <f>'Norm. uspesnost-T'!R63</f>
        <v>0</v>
      </c>
      <c r="T115" s="290">
        <f>'Norm. uspesnost-T'!S63</f>
        <v>0</v>
      </c>
      <c r="U115" s="290">
        <f>'Norm. uspesnost-T'!T63</f>
        <v>0</v>
      </c>
      <c r="V115" s="290">
        <f>'Norm. uspesnost-T'!U63</f>
        <v>1.1381889894138558E-2</v>
      </c>
      <c r="W115" s="290">
        <f>'Norm. uspesnost-T'!V63</f>
        <v>0</v>
      </c>
      <c r="X115" s="290">
        <f>'Norm. uspesnost-T'!W63</f>
        <v>0</v>
      </c>
      <c r="Y115" s="290">
        <f>'Norm. uspesnost-T'!X63</f>
        <v>0</v>
      </c>
      <c r="Z115" s="290">
        <f>'Norm. uspesnost-T'!Y63</f>
        <v>0</v>
      </c>
      <c r="AA115" s="290">
        <f>'Norm. uspesnost-T'!Z63</f>
        <v>0</v>
      </c>
      <c r="AB115" s="290">
        <f>'Norm. uspesnost-T'!AA63</f>
        <v>0</v>
      </c>
      <c r="AC115" s="290">
        <f>'Norm. uspesnost-T'!AB63</f>
        <v>0</v>
      </c>
      <c r="AD115" s="290">
        <f>'Norm. uspesnost-T'!AC63</f>
        <v>0</v>
      </c>
      <c r="AE115" s="290">
        <f>'Norm. uspesnost-T'!AD63</f>
        <v>0</v>
      </c>
      <c r="AF115" s="290">
        <f>'Norm. uspesnost-T'!AE63</f>
        <v>0</v>
      </c>
      <c r="AG115" s="290">
        <f>'Norm. uspesnost-T'!AF63</f>
        <v>0</v>
      </c>
      <c r="AH115" s="290">
        <f>'Norm. uspesnost-T'!AG63</f>
        <v>0</v>
      </c>
      <c r="AI115" s="290">
        <f>'Norm. uspesnost-T'!AH63</f>
        <v>0</v>
      </c>
      <c r="AJ115" s="290">
        <f>'Norm. uspesnost-T'!AI63</f>
        <v>1.5989979586274138E-2</v>
      </c>
      <c r="AK115" s="290">
        <f>'Norm. uspesnost-T'!AJ63</f>
        <v>0</v>
      </c>
      <c r="AL115" s="290">
        <f>'Norm. uspesnost-T'!AK63</f>
        <v>3.6784871671034971E-3</v>
      </c>
      <c r="AM115" s="290">
        <f>'Norm. uspesnost-T'!AL63</f>
        <v>0</v>
      </c>
      <c r="AN115" s="290">
        <f>'Norm. uspesnost-T'!AM63</f>
        <v>0</v>
      </c>
      <c r="AO115" s="290">
        <f>'Norm. uspesnost-T'!AN63</f>
        <v>0</v>
      </c>
      <c r="AP115" s="290">
        <f>'Norm. uspesnost-T'!AO63</f>
        <v>0</v>
      </c>
      <c r="AQ115" s="290">
        <f>'Norm. uspesnost-T'!AP63</f>
        <v>0</v>
      </c>
      <c r="AR115" s="290">
        <f>'Norm. uspesnost-T'!AQ63</f>
        <v>0</v>
      </c>
      <c r="AS115" s="290">
        <f>'Norm. uspesnost-T'!AR63</f>
        <v>0</v>
      </c>
      <c r="AT115" s="290">
        <f>'Norm. uspesnost-T'!AS63</f>
        <v>1.160303084846798E-2</v>
      </c>
      <c r="AU115" s="290">
        <f>'Norm. uspesnost-T'!AT63</f>
        <v>3.5128615852337464E-3</v>
      </c>
      <c r="AV115" s="290">
        <f>'Norm. uspesnost-T'!AU63</f>
        <v>0</v>
      </c>
      <c r="AW115" s="290">
        <f>'Norm. uspesnost-T'!AV63</f>
        <v>3.149406583842663E-3</v>
      </c>
      <c r="AX115" s="290">
        <f>'Norm. uspesnost-T'!AW63</f>
        <v>9.112345342729089E-3</v>
      </c>
      <c r="AY115" s="290">
        <f>'Norm. uspesnost-T'!AX63</f>
        <v>0</v>
      </c>
      <c r="AZ115" s="290">
        <f>'Norm. uspesnost-T'!AY63</f>
        <v>4.2641862964811934E-3</v>
      </c>
      <c r="BA115" s="290">
        <f>'Norm. uspesnost-T'!AZ63</f>
        <v>0</v>
      </c>
      <c r="BB115" s="290">
        <f>'Norm. uspesnost-T'!BA63</f>
        <v>0</v>
      </c>
    </row>
    <row r="116" spans="1:54" ht="14.25" customHeight="1" x14ac:dyDescent="0.25">
      <c r="A116" s="31">
        <v>109</v>
      </c>
      <c r="B116" s="33" t="s">
        <v>280</v>
      </c>
      <c r="C116" s="33" t="s">
        <v>279</v>
      </c>
      <c r="D116" s="289">
        <f>'Norm. uspesnost-T'!C76</f>
        <v>0</v>
      </c>
      <c r="E116" s="289">
        <f>'Norm. uspesnost-T'!D76</f>
        <v>0</v>
      </c>
      <c r="F116" s="289">
        <f>'Norm. uspesnost-T'!E76</f>
        <v>6.3482498803966092E-3</v>
      </c>
      <c r="G116" s="289">
        <f>'Norm. uspesnost-T'!F76</f>
        <v>0</v>
      </c>
      <c r="H116" s="289">
        <f>'Norm. uspesnost-T'!G76</f>
        <v>2.1791642477749555E-2</v>
      </c>
      <c r="I116" s="289">
        <f>'Norm. uspesnost-T'!H76</f>
        <v>0</v>
      </c>
      <c r="J116" s="289">
        <f>'Norm. uspesnost-T'!I76</f>
        <v>0</v>
      </c>
      <c r="K116" s="289">
        <f>'Norm. uspesnost-T'!J76</f>
        <v>0</v>
      </c>
      <c r="L116" s="289">
        <f>'Norm. uspesnost-T'!K76</f>
        <v>1.5732027851121124E-3</v>
      </c>
      <c r="M116" s="289">
        <f>'Norm. uspesnost-T'!L76</f>
        <v>0</v>
      </c>
      <c r="N116" s="289">
        <f>'Norm. uspesnost-T'!M76</f>
        <v>0</v>
      </c>
      <c r="O116" s="289">
        <f>'Norm. uspesnost-T'!N76</f>
        <v>0</v>
      </c>
      <c r="P116" s="289">
        <f>'Norm. uspesnost-T'!O76</f>
        <v>5.5653491318952133E-3</v>
      </c>
      <c r="Q116" s="289">
        <f>'Norm. uspesnost-T'!P76</f>
        <v>1.1719201666329905E-2</v>
      </c>
      <c r="R116" s="289">
        <f>'Norm. uspesnost-T'!Q76</f>
        <v>0</v>
      </c>
      <c r="S116" s="289">
        <f>'Norm. uspesnost-T'!R76</f>
        <v>0</v>
      </c>
      <c r="T116" s="289">
        <f>'Norm. uspesnost-T'!S76</f>
        <v>4.9327973009362196E-3</v>
      </c>
      <c r="U116" s="289">
        <f>'Norm. uspesnost-T'!T76</f>
        <v>0</v>
      </c>
      <c r="V116" s="289">
        <f>'Norm. uspesnost-T'!U76</f>
        <v>0</v>
      </c>
      <c r="W116" s="289">
        <f>'Norm. uspesnost-T'!V76</f>
        <v>0</v>
      </c>
      <c r="X116" s="289">
        <f>'Norm. uspesnost-T'!W76</f>
        <v>6.5855188930811041E-3</v>
      </c>
      <c r="Y116" s="289">
        <f>'Norm. uspesnost-T'!X76</f>
        <v>2.8021003487329285E-3</v>
      </c>
      <c r="Z116" s="289">
        <f>'Norm. uspesnost-T'!Y76</f>
        <v>0</v>
      </c>
      <c r="AA116" s="289">
        <f>'Norm. uspesnost-T'!Z76</f>
        <v>2.1080903525657425E-2</v>
      </c>
      <c r="AB116" s="289">
        <f>'Norm. uspesnost-T'!AA76</f>
        <v>0</v>
      </c>
      <c r="AC116" s="289">
        <f>'Norm. uspesnost-T'!AB76</f>
        <v>1.5638854384594607E-2</v>
      </c>
      <c r="AD116" s="289">
        <f>'Norm. uspesnost-T'!AC76</f>
        <v>0</v>
      </c>
      <c r="AE116" s="289">
        <f>'Norm. uspesnost-T'!AD76</f>
        <v>1.4987547610706305E-2</v>
      </c>
      <c r="AF116" s="289">
        <f>'Norm. uspesnost-T'!AE76</f>
        <v>0</v>
      </c>
      <c r="AG116" s="289">
        <f>'Norm. uspesnost-T'!AF76</f>
        <v>0</v>
      </c>
      <c r="AH116" s="289">
        <f>'Norm. uspesnost-T'!AG76</f>
        <v>0</v>
      </c>
      <c r="AI116" s="289">
        <f>'Norm. uspesnost-T'!AH76</f>
        <v>0</v>
      </c>
      <c r="AJ116" s="289">
        <f>'Norm. uspesnost-T'!AI76</f>
        <v>1.162875253121945E-2</v>
      </c>
      <c r="AK116" s="289">
        <f>'Norm. uspesnost-T'!AJ76</f>
        <v>0</v>
      </c>
      <c r="AL116" s="289">
        <f>'Norm. uspesnost-T'!AK76</f>
        <v>0</v>
      </c>
      <c r="AM116" s="289">
        <f>'Norm. uspesnost-T'!AL76</f>
        <v>0</v>
      </c>
      <c r="AN116" s="289">
        <f>'Norm. uspesnost-T'!AM76</f>
        <v>9.5065153026129574E-3</v>
      </c>
      <c r="AO116" s="289">
        <f>'Norm. uspesnost-T'!AN76</f>
        <v>7.9687221064008041E-3</v>
      </c>
      <c r="AP116" s="289">
        <f>'Norm. uspesnost-T'!AO76</f>
        <v>0</v>
      </c>
      <c r="AQ116" s="289">
        <f>'Norm. uspesnost-T'!AP76</f>
        <v>6.0704540114283429E-3</v>
      </c>
      <c r="AR116" s="289">
        <f>'Norm. uspesnost-T'!AQ76</f>
        <v>0</v>
      </c>
      <c r="AS116" s="289">
        <f>'Norm. uspesnost-T'!AR76</f>
        <v>0</v>
      </c>
      <c r="AT116" s="289">
        <f>'Norm. uspesnost-T'!AS76</f>
        <v>7.0595657143210826E-3</v>
      </c>
      <c r="AU116" s="289">
        <f>'Norm. uspesnost-T'!AT76</f>
        <v>1.6575526648710842E-2</v>
      </c>
      <c r="AV116" s="289">
        <f>'Norm. uspesnost-T'!AU76</f>
        <v>1.0922750885764899E-2</v>
      </c>
      <c r="AW116" s="289">
        <f>'Norm. uspesnost-T'!AV76</f>
        <v>0</v>
      </c>
      <c r="AX116" s="289">
        <f>'Norm. uspesnost-T'!AW76</f>
        <v>3.2923232533731356E-3</v>
      </c>
      <c r="AY116" s="289">
        <f>'Norm. uspesnost-T'!AX76</f>
        <v>0</v>
      </c>
      <c r="AZ116" s="289">
        <f>'Norm. uspesnost-T'!AY76</f>
        <v>1.1308107114193602E-2</v>
      </c>
      <c r="BA116" s="289">
        <f>'Norm. uspesnost-T'!AZ76</f>
        <v>0</v>
      </c>
      <c r="BB116" s="289">
        <f>'Norm. uspesnost-T'!BA76</f>
        <v>0</v>
      </c>
    </row>
    <row r="117" spans="1:54" ht="14.25" customHeight="1" x14ac:dyDescent="0.25">
      <c r="A117" s="31">
        <v>110</v>
      </c>
      <c r="B117" s="41" t="s">
        <v>264</v>
      </c>
      <c r="C117" s="46" t="s">
        <v>263</v>
      </c>
      <c r="D117" s="290">
        <f>'Norm. uspesnost-T'!C72</f>
        <v>0</v>
      </c>
      <c r="E117" s="290">
        <f>'Norm. uspesnost-T'!D72</f>
        <v>0</v>
      </c>
      <c r="F117" s="290">
        <f>'Norm. uspesnost-T'!E72</f>
        <v>1.1372738932264159E-2</v>
      </c>
      <c r="G117" s="290">
        <f>'Norm. uspesnost-T'!F72</f>
        <v>1.0626932750773546E-2</v>
      </c>
      <c r="H117" s="290">
        <f>'Norm. uspesnost-T'!G72</f>
        <v>0</v>
      </c>
      <c r="I117" s="290">
        <f>'Norm. uspesnost-T'!H72</f>
        <v>6.9301241311316352E-3</v>
      </c>
      <c r="J117" s="290">
        <f>'Norm. uspesnost-T'!I72</f>
        <v>9.1252017258946962E-3</v>
      </c>
      <c r="K117" s="290">
        <f>'Norm. uspesnost-T'!J72</f>
        <v>0</v>
      </c>
      <c r="L117" s="290">
        <f>'Norm. uspesnost-T'!K72</f>
        <v>4.362283914223909E-3</v>
      </c>
      <c r="M117" s="290">
        <f>'Norm. uspesnost-T'!L72</f>
        <v>3.6575963271921121E-2</v>
      </c>
      <c r="N117" s="290">
        <f>'Norm. uspesnost-T'!M72</f>
        <v>0</v>
      </c>
      <c r="O117" s="290">
        <f>'Norm. uspesnost-T'!N72</f>
        <v>0</v>
      </c>
      <c r="P117" s="290">
        <f>'Norm. uspesnost-T'!O72</f>
        <v>5.9199307250626205E-3</v>
      </c>
      <c r="Q117" s="290">
        <f>'Norm. uspesnost-T'!P72</f>
        <v>6.0377196487926546E-3</v>
      </c>
      <c r="R117" s="290">
        <f>'Norm. uspesnost-T'!Q72</f>
        <v>7.2915880995014296E-3</v>
      </c>
      <c r="S117" s="290">
        <f>'Norm. uspesnost-T'!R72</f>
        <v>1.3398698901426013E-2</v>
      </c>
      <c r="T117" s="290">
        <f>'Norm. uspesnost-T'!S72</f>
        <v>0</v>
      </c>
      <c r="U117" s="290">
        <f>'Norm. uspesnost-T'!T72</f>
        <v>0</v>
      </c>
      <c r="V117" s="290">
        <f>'Norm. uspesnost-T'!U72</f>
        <v>8.9746592932995611E-3</v>
      </c>
      <c r="W117" s="290">
        <f>'Norm. uspesnost-T'!V72</f>
        <v>0</v>
      </c>
      <c r="X117" s="290">
        <f>'Norm. uspesnost-T'!W72</f>
        <v>0</v>
      </c>
      <c r="Y117" s="290">
        <f>'Norm. uspesnost-T'!X72</f>
        <v>0</v>
      </c>
      <c r="Z117" s="290">
        <f>'Norm. uspesnost-T'!Y72</f>
        <v>0</v>
      </c>
      <c r="AA117" s="290">
        <f>'Norm. uspesnost-T'!Z72</f>
        <v>1.2055072262532551E-2</v>
      </c>
      <c r="AB117" s="290">
        <f>'Norm. uspesnost-T'!AA72</f>
        <v>0</v>
      </c>
      <c r="AC117" s="290">
        <f>'Norm. uspesnost-T'!AB72</f>
        <v>0</v>
      </c>
      <c r="AD117" s="290">
        <f>'Norm. uspesnost-T'!AC72</f>
        <v>0</v>
      </c>
      <c r="AE117" s="290">
        <f>'Norm. uspesnost-T'!AD72</f>
        <v>1.955369048508062E-2</v>
      </c>
      <c r="AF117" s="290">
        <f>'Norm. uspesnost-T'!AE72</f>
        <v>0</v>
      </c>
      <c r="AG117" s="290">
        <f>'Norm. uspesnost-T'!AF72</f>
        <v>2.6322971474633139E-2</v>
      </c>
      <c r="AH117" s="290">
        <f>'Norm. uspesnost-T'!AG72</f>
        <v>1.0360975373613492E-2</v>
      </c>
      <c r="AI117" s="290">
        <f>'Norm. uspesnost-T'!AH72</f>
        <v>1.8769126873147248E-3</v>
      </c>
      <c r="AJ117" s="290">
        <f>'Norm. uspesnost-T'!AI72</f>
        <v>1.2003674852970861E-2</v>
      </c>
      <c r="AK117" s="290">
        <f>'Norm. uspesnost-T'!AJ72</f>
        <v>9.2030771509166876E-3</v>
      </c>
      <c r="AL117" s="290">
        <f>'Norm. uspesnost-T'!AK72</f>
        <v>0</v>
      </c>
      <c r="AM117" s="290">
        <f>'Norm. uspesnost-T'!AL72</f>
        <v>1.7748917900275794E-2</v>
      </c>
      <c r="AN117" s="290">
        <f>'Norm. uspesnost-T'!AM72</f>
        <v>7.4712703575279607E-3</v>
      </c>
      <c r="AO117" s="290">
        <f>'Norm. uspesnost-T'!AN72</f>
        <v>1.5314649652921907E-2</v>
      </c>
      <c r="AP117" s="290">
        <f>'Norm. uspesnost-T'!AO72</f>
        <v>4.5403492973624697E-3</v>
      </c>
      <c r="AQ117" s="290">
        <f>'Norm. uspesnost-T'!AP72</f>
        <v>1.3899906848643546E-2</v>
      </c>
      <c r="AR117" s="290">
        <f>'Norm. uspesnost-T'!AQ72</f>
        <v>5.9489948113148278E-3</v>
      </c>
      <c r="AS117" s="290">
        <f>'Norm. uspesnost-T'!AR72</f>
        <v>1.219306309771165E-2</v>
      </c>
      <c r="AT117" s="290">
        <f>'Norm. uspesnost-T'!AS72</f>
        <v>7.6833685801297302E-3</v>
      </c>
      <c r="AU117" s="290">
        <f>'Norm. uspesnost-T'!AT72</f>
        <v>1.657582982567541E-2</v>
      </c>
      <c r="AV117" s="290">
        <f>'Norm. uspesnost-T'!AU72</f>
        <v>9.5035401767342431E-3</v>
      </c>
      <c r="AW117" s="290">
        <f>'Norm. uspesnost-T'!AV72</f>
        <v>5.8152798577787209E-3</v>
      </c>
      <c r="AX117" s="290">
        <f>'Norm. uspesnost-T'!AW72</f>
        <v>8.6827157991098136E-3</v>
      </c>
      <c r="AY117" s="290">
        <f>'Norm. uspesnost-T'!AX72</f>
        <v>1.0385541182279169E-2</v>
      </c>
      <c r="AZ117" s="290">
        <f>'Norm. uspesnost-T'!AY72</f>
        <v>3.4888782411957348E-3</v>
      </c>
      <c r="BA117" s="290">
        <f>'Norm. uspesnost-T'!AZ72</f>
        <v>0</v>
      </c>
      <c r="BB117" s="290">
        <f>'Norm. uspesnost-T'!BA72</f>
        <v>7.1690009613460115E-3</v>
      </c>
    </row>
    <row r="118" spans="1:54" ht="14.25" customHeight="1" x14ac:dyDescent="0.25">
      <c r="A118" s="31">
        <v>111</v>
      </c>
      <c r="B118" s="37" t="s">
        <v>287</v>
      </c>
      <c r="C118" s="37" t="s">
        <v>178</v>
      </c>
      <c r="D118" s="289">
        <f>'Norm. uspesnost-T'!C99</f>
        <v>0</v>
      </c>
      <c r="E118" s="289">
        <f>'Norm. uspesnost-T'!D99</f>
        <v>0</v>
      </c>
      <c r="F118" s="289">
        <f>'Norm. uspesnost-T'!E99</f>
        <v>2.4292803167469622E-3</v>
      </c>
      <c r="G118" s="289">
        <f>'Norm. uspesnost-T'!F99</f>
        <v>0</v>
      </c>
      <c r="H118" s="289">
        <f>'Norm. uspesnost-T'!G99</f>
        <v>0</v>
      </c>
      <c r="I118" s="289">
        <f>'Norm. uspesnost-T'!H99</f>
        <v>0</v>
      </c>
      <c r="J118" s="289">
        <f>'Norm. uspesnost-T'!I99</f>
        <v>0</v>
      </c>
      <c r="K118" s="289">
        <f>'Norm. uspesnost-T'!J99</f>
        <v>0</v>
      </c>
      <c r="L118" s="289">
        <f>'Norm. uspesnost-T'!K99</f>
        <v>0</v>
      </c>
      <c r="M118" s="289">
        <f>'Norm. uspesnost-T'!L99</f>
        <v>0</v>
      </c>
      <c r="N118" s="289">
        <f>'Norm. uspesnost-T'!M99</f>
        <v>0</v>
      </c>
      <c r="O118" s="289">
        <f>'Norm. uspesnost-T'!N99</f>
        <v>0</v>
      </c>
      <c r="P118" s="289">
        <f>'Norm. uspesnost-T'!O99</f>
        <v>0</v>
      </c>
      <c r="Q118" s="289">
        <f>'Norm. uspesnost-T'!P99</f>
        <v>0</v>
      </c>
      <c r="R118" s="289">
        <f>'Norm. uspesnost-T'!Q99</f>
        <v>0</v>
      </c>
      <c r="S118" s="289">
        <f>'Norm. uspesnost-T'!R99</f>
        <v>0</v>
      </c>
      <c r="T118" s="289">
        <f>'Norm. uspesnost-T'!S99</f>
        <v>0</v>
      </c>
      <c r="U118" s="289">
        <f>'Norm. uspesnost-T'!T99</f>
        <v>0</v>
      </c>
      <c r="V118" s="289">
        <f>'Norm. uspesnost-T'!U99</f>
        <v>0</v>
      </c>
      <c r="W118" s="289">
        <f>'Norm. uspesnost-T'!V99</f>
        <v>7.6540150191194548E-2</v>
      </c>
      <c r="X118" s="289">
        <f>'Norm. uspesnost-T'!W99</f>
        <v>0</v>
      </c>
      <c r="Y118" s="289">
        <f>'Norm. uspesnost-T'!X99</f>
        <v>0</v>
      </c>
      <c r="Z118" s="289">
        <f>'Norm. uspesnost-T'!Y99</f>
        <v>5.7943465887551589E-3</v>
      </c>
      <c r="AA118" s="289">
        <f>'Norm. uspesnost-T'!Z99</f>
        <v>1.2216402542242497E-2</v>
      </c>
      <c r="AB118" s="289">
        <f>'Norm. uspesnost-T'!AA99</f>
        <v>0</v>
      </c>
      <c r="AC118" s="289">
        <f>'Norm. uspesnost-T'!AB99</f>
        <v>0</v>
      </c>
      <c r="AD118" s="289">
        <f>'Norm. uspesnost-T'!AC99</f>
        <v>0</v>
      </c>
      <c r="AE118" s="289">
        <f>'Norm. uspesnost-T'!AD99</f>
        <v>0</v>
      </c>
      <c r="AF118" s="289">
        <f>'Norm. uspesnost-T'!AE99</f>
        <v>1.8952930621113553E-2</v>
      </c>
      <c r="AG118" s="289">
        <f>'Norm. uspesnost-T'!AF99</f>
        <v>0</v>
      </c>
      <c r="AH118" s="289">
        <f>'Norm. uspesnost-T'!AG99</f>
        <v>0</v>
      </c>
      <c r="AI118" s="289">
        <f>'Norm. uspesnost-T'!AH99</f>
        <v>0</v>
      </c>
      <c r="AJ118" s="289">
        <f>'Norm. uspesnost-T'!AI99</f>
        <v>3.3943362253070855E-3</v>
      </c>
      <c r="AK118" s="289">
        <f>'Norm. uspesnost-T'!AJ99</f>
        <v>1.112181961622831E-2</v>
      </c>
      <c r="AL118" s="289">
        <f>'Norm. uspesnost-T'!AK99</f>
        <v>0</v>
      </c>
      <c r="AM118" s="289">
        <f>'Norm. uspesnost-T'!AL99</f>
        <v>2.2958091540381462E-2</v>
      </c>
      <c r="AN118" s="289">
        <f>'Norm. uspesnost-T'!AM99</f>
        <v>0</v>
      </c>
      <c r="AO118" s="289">
        <f>'Norm. uspesnost-T'!AN99</f>
        <v>0</v>
      </c>
      <c r="AP118" s="289">
        <f>'Norm. uspesnost-T'!AO99</f>
        <v>0</v>
      </c>
      <c r="AQ118" s="289">
        <f>'Norm. uspesnost-T'!AP99</f>
        <v>3.4934079938020966E-3</v>
      </c>
      <c r="AR118" s="289">
        <f>'Norm. uspesnost-T'!AQ99</f>
        <v>0</v>
      </c>
      <c r="AS118" s="289">
        <f>'Norm. uspesnost-T'!AR99</f>
        <v>0</v>
      </c>
      <c r="AT118" s="289">
        <f>'Norm. uspesnost-T'!AS99</f>
        <v>1.6888870648315985E-2</v>
      </c>
      <c r="AU118" s="289">
        <f>'Norm. uspesnost-T'!AT99</f>
        <v>1.6575449197408481E-2</v>
      </c>
      <c r="AV118" s="289">
        <f>'Norm. uspesnost-T'!AU99</f>
        <v>0</v>
      </c>
      <c r="AW118" s="289">
        <f>'Norm. uspesnost-T'!AV99</f>
        <v>0</v>
      </c>
      <c r="AX118" s="289">
        <f>'Norm. uspesnost-T'!AW99</f>
        <v>0</v>
      </c>
      <c r="AY118" s="289">
        <f>'Norm. uspesnost-T'!AX99</f>
        <v>5.1133765946238668E-3</v>
      </c>
      <c r="AZ118" s="289">
        <f>'Norm. uspesnost-T'!AY99</f>
        <v>0</v>
      </c>
      <c r="BA118" s="289">
        <f>'Norm. uspesnost-T'!AZ99</f>
        <v>0</v>
      </c>
      <c r="BB118" s="289">
        <f>'Norm. uspesnost-T'!BA99</f>
        <v>1.1332033593483764E-2</v>
      </c>
    </row>
    <row r="119" spans="1:54" ht="14.25" customHeight="1" x14ac:dyDescent="0.25">
      <c r="A119" s="31">
        <v>112</v>
      </c>
      <c r="B119" s="41" t="s">
        <v>260</v>
      </c>
      <c r="C119" s="41" t="s">
        <v>259</v>
      </c>
      <c r="D119" s="290">
        <f>'Norm. uspesnost-T'!C102</f>
        <v>0</v>
      </c>
      <c r="E119" s="290">
        <f>'Norm. uspesnost-T'!D102</f>
        <v>7.9989002165358185E-3</v>
      </c>
      <c r="F119" s="290">
        <f>'Norm. uspesnost-T'!E102</f>
        <v>0</v>
      </c>
      <c r="G119" s="290">
        <f>'Norm. uspesnost-T'!F102</f>
        <v>1.3846047549469571E-2</v>
      </c>
      <c r="H119" s="290">
        <f>'Norm. uspesnost-T'!G102</f>
        <v>4.7604191982306802E-3</v>
      </c>
      <c r="I119" s="290">
        <f>'Norm. uspesnost-T'!H102</f>
        <v>2.457651594862572E-2</v>
      </c>
      <c r="J119" s="290">
        <f>'Norm. uspesnost-T'!I102</f>
        <v>1.456016957919193E-2</v>
      </c>
      <c r="K119" s="290">
        <f>'Norm. uspesnost-T'!J102</f>
        <v>8.5533263879998545E-3</v>
      </c>
      <c r="L119" s="290">
        <f>'Norm. uspesnost-T'!K102</f>
        <v>7.8944652629090312E-3</v>
      </c>
      <c r="M119" s="290">
        <f>'Norm. uspesnost-T'!L102</f>
        <v>1.2027318806870108E-2</v>
      </c>
      <c r="N119" s="290">
        <f>'Norm. uspesnost-T'!M102</f>
        <v>0</v>
      </c>
      <c r="O119" s="290">
        <f>'Norm. uspesnost-T'!N102</f>
        <v>8.3586330679583862E-3</v>
      </c>
      <c r="P119" s="290">
        <f>'Norm. uspesnost-T'!O102</f>
        <v>1.6488461445222907E-2</v>
      </c>
      <c r="Q119" s="290">
        <f>'Norm. uspesnost-T'!P102</f>
        <v>0</v>
      </c>
      <c r="R119" s="290">
        <f>'Norm. uspesnost-T'!Q102</f>
        <v>1.0699420818669992E-2</v>
      </c>
      <c r="S119" s="290">
        <f>'Norm. uspesnost-T'!R102</f>
        <v>3.3932998553613935E-3</v>
      </c>
      <c r="T119" s="290">
        <f>'Norm. uspesnost-T'!S102</f>
        <v>7.9631088927587454E-3</v>
      </c>
      <c r="U119" s="290">
        <f>'Norm. uspesnost-T'!T102</f>
        <v>1.7388169040254448E-2</v>
      </c>
      <c r="V119" s="290">
        <f>'Norm. uspesnost-T'!U102</f>
        <v>5.3882503246505233E-3</v>
      </c>
      <c r="W119" s="290">
        <f>'Norm. uspesnost-T'!V102</f>
        <v>0</v>
      </c>
      <c r="X119" s="290">
        <f>'Norm. uspesnost-T'!W102</f>
        <v>0</v>
      </c>
      <c r="Y119" s="290">
        <f>'Norm. uspesnost-T'!X102</f>
        <v>6.6146202829244476E-3</v>
      </c>
      <c r="Z119" s="290">
        <f>'Norm. uspesnost-T'!Y102</f>
        <v>0</v>
      </c>
      <c r="AA119" s="290">
        <f>'Norm. uspesnost-T'!Z102</f>
        <v>9.5314962296619305E-3</v>
      </c>
      <c r="AB119" s="290">
        <f>'Norm. uspesnost-T'!AA102</f>
        <v>0</v>
      </c>
      <c r="AC119" s="290">
        <f>'Norm. uspesnost-T'!AB102</f>
        <v>5.5895493768940065E-3</v>
      </c>
      <c r="AD119" s="290">
        <f>'Norm. uspesnost-T'!AC102</f>
        <v>0</v>
      </c>
      <c r="AE119" s="290">
        <f>'Norm. uspesnost-T'!AD102</f>
        <v>1.0874822975387555E-2</v>
      </c>
      <c r="AF119" s="290">
        <f>'Norm. uspesnost-T'!AE102</f>
        <v>6.769889654987169E-3</v>
      </c>
      <c r="AG119" s="290">
        <f>'Norm. uspesnost-T'!AF102</f>
        <v>4.0626257764028097E-2</v>
      </c>
      <c r="AH119" s="290">
        <f>'Norm. uspesnost-T'!AG102</f>
        <v>1.5684775554239753E-2</v>
      </c>
      <c r="AI119" s="290">
        <f>'Norm. uspesnost-T'!AH102</f>
        <v>6.1018521926638888E-3</v>
      </c>
      <c r="AJ119" s="290">
        <f>'Norm. uspesnost-T'!AI102</f>
        <v>2.1567122538139444E-2</v>
      </c>
      <c r="AK119" s="290">
        <f>'Norm. uspesnost-T'!AJ102</f>
        <v>0</v>
      </c>
      <c r="AL119" s="290">
        <f>'Norm. uspesnost-T'!AK102</f>
        <v>0</v>
      </c>
      <c r="AM119" s="290">
        <f>'Norm. uspesnost-T'!AL102</f>
        <v>1.0534272321694653E-2</v>
      </c>
      <c r="AN119" s="290">
        <f>'Norm. uspesnost-T'!AM102</f>
        <v>1.6017051296607961E-2</v>
      </c>
      <c r="AO119" s="290">
        <f>'Norm. uspesnost-T'!AN102</f>
        <v>2.2499089684504297E-2</v>
      </c>
      <c r="AP119" s="290">
        <f>'Norm. uspesnost-T'!AO102</f>
        <v>1.5293636397347043E-2</v>
      </c>
      <c r="AQ119" s="290">
        <f>'Norm. uspesnost-T'!AP102</f>
        <v>5.3878143146321982E-3</v>
      </c>
      <c r="AR119" s="290">
        <f>'Norm. uspesnost-T'!AQ102</f>
        <v>1.5286913763423797E-2</v>
      </c>
      <c r="AS119" s="290">
        <f>'Norm. uspesnost-T'!AR102</f>
        <v>1.5072846742151903E-2</v>
      </c>
      <c r="AT119" s="290">
        <f>'Norm. uspesnost-T'!AS102</f>
        <v>1.0446277765302813E-2</v>
      </c>
      <c r="AU119" s="290">
        <f>'Norm. uspesnost-T'!AT102</f>
        <v>9.3524961513925219E-3</v>
      </c>
      <c r="AV119" s="290">
        <f>'Norm. uspesnost-T'!AU102</f>
        <v>1.4774020851349341E-2</v>
      </c>
      <c r="AW119" s="290">
        <f>'Norm. uspesnost-T'!AV102</f>
        <v>6.7686410529464716E-3</v>
      </c>
      <c r="AX119" s="290">
        <f>'Norm. uspesnost-T'!AW102</f>
        <v>1.8301446796290519E-2</v>
      </c>
      <c r="AY119" s="290">
        <f>'Norm. uspesnost-T'!AX102</f>
        <v>0</v>
      </c>
      <c r="AZ119" s="290">
        <f>'Norm. uspesnost-T'!AY102</f>
        <v>8.5727964988134755E-3</v>
      </c>
      <c r="BA119" s="290">
        <f>'Norm. uspesnost-T'!AZ102</f>
        <v>1.2231181840272999E-2</v>
      </c>
      <c r="BB119" s="290">
        <f>'Norm. uspesnost-T'!BA102</f>
        <v>0</v>
      </c>
    </row>
    <row r="120" spans="1:54" ht="14.25" customHeight="1" x14ac:dyDescent="0.25">
      <c r="A120" s="31">
        <v>113</v>
      </c>
      <c r="B120" s="41" t="s">
        <v>270</v>
      </c>
      <c r="C120" s="46" t="s">
        <v>269</v>
      </c>
      <c r="D120" s="289">
        <f>'Norm. uspesnost-T'!C77</f>
        <v>0</v>
      </c>
      <c r="E120" s="289">
        <f>'Norm. uspesnost-T'!D77</f>
        <v>0</v>
      </c>
      <c r="F120" s="289">
        <f>'Norm. uspesnost-T'!E77</f>
        <v>5.5140231592190562E-3</v>
      </c>
      <c r="G120" s="289">
        <f>'Norm. uspesnost-T'!F77</f>
        <v>5.7360955884535568E-3</v>
      </c>
      <c r="H120" s="289">
        <f>'Norm. uspesnost-T'!G77</f>
        <v>8.0629377718366962E-3</v>
      </c>
      <c r="I120" s="289">
        <f>'Norm. uspesnost-T'!H77</f>
        <v>0</v>
      </c>
      <c r="J120" s="289">
        <f>'Norm. uspesnost-T'!I77</f>
        <v>5.0647031846853914E-3</v>
      </c>
      <c r="K120" s="289">
        <f>'Norm. uspesnost-T'!J77</f>
        <v>0</v>
      </c>
      <c r="L120" s="289">
        <f>'Norm. uspesnost-T'!K77</f>
        <v>1.2163630904732691E-2</v>
      </c>
      <c r="M120" s="289">
        <f>'Norm. uspesnost-T'!L77</f>
        <v>1.4964652123707029E-2</v>
      </c>
      <c r="N120" s="289">
        <f>'Norm. uspesnost-T'!M77</f>
        <v>6.6109551150590933E-3</v>
      </c>
      <c r="O120" s="289">
        <f>'Norm. uspesnost-T'!N77</f>
        <v>1.1157133725042599E-2</v>
      </c>
      <c r="P120" s="289">
        <f>'Norm. uspesnost-T'!O77</f>
        <v>1.5432732415265789E-3</v>
      </c>
      <c r="Q120" s="289">
        <f>'Norm. uspesnost-T'!P77</f>
        <v>1.3001239094219063E-2</v>
      </c>
      <c r="R120" s="289">
        <f>'Norm. uspesnost-T'!Q77</f>
        <v>1.0779424146478169E-2</v>
      </c>
      <c r="S120" s="289">
        <f>'Norm. uspesnost-T'!R77</f>
        <v>0</v>
      </c>
      <c r="T120" s="289">
        <f>'Norm. uspesnost-T'!S77</f>
        <v>6.0840666541513311E-3</v>
      </c>
      <c r="U120" s="289">
        <f>'Norm. uspesnost-T'!T77</f>
        <v>0</v>
      </c>
      <c r="V120" s="289">
        <f>'Norm. uspesnost-T'!U77</f>
        <v>0</v>
      </c>
      <c r="W120" s="289">
        <f>'Norm. uspesnost-T'!V77</f>
        <v>0</v>
      </c>
      <c r="X120" s="289">
        <f>'Norm. uspesnost-T'!W77</f>
        <v>0</v>
      </c>
      <c r="Y120" s="289">
        <f>'Norm. uspesnost-T'!X77</f>
        <v>2.4079674585218279E-2</v>
      </c>
      <c r="Z120" s="289">
        <f>'Norm. uspesnost-T'!Y77</f>
        <v>1.4975689575514749E-2</v>
      </c>
      <c r="AA120" s="289">
        <f>'Norm. uspesnost-T'!Z77</f>
        <v>9.0216560931757287E-3</v>
      </c>
      <c r="AB120" s="289">
        <f>'Norm. uspesnost-T'!AA77</f>
        <v>0</v>
      </c>
      <c r="AC120" s="289">
        <f>'Norm. uspesnost-T'!AB77</f>
        <v>5.3235030139053953E-3</v>
      </c>
      <c r="AD120" s="289">
        <f>'Norm. uspesnost-T'!AC77</f>
        <v>0</v>
      </c>
      <c r="AE120" s="289">
        <f>'Norm. uspesnost-T'!AD77</f>
        <v>4.3668260321094495E-3</v>
      </c>
      <c r="AF120" s="289">
        <f>'Norm. uspesnost-T'!AE77</f>
        <v>0</v>
      </c>
      <c r="AG120" s="289">
        <f>'Norm. uspesnost-T'!AF77</f>
        <v>0</v>
      </c>
      <c r="AH120" s="289">
        <f>'Norm. uspesnost-T'!AG77</f>
        <v>1.6731430911497331E-2</v>
      </c>
      <c r="AI120" s="289">
        <f>'Norm. uspesnost-T'!AH77</f>
        <v>3.2941646516144993E-2</v>
      </c>
      <c r="AJ120" s="289">
        <f>'Norm. uspesnost-T'!AI77</f>
        <v>1.3485928018649802E-2</v>
      </c>
      <c r="AK120" s="289">
        <f>'Norm. uspesnost-T'!AJ77</f>
        <v>8.8736299780763882E-3</v>
      </c>
      <c r="AL120" s="289">
        <f>'Norm. uspesnost-T'!AK77</f>
        <v>1.7743316012054954E-3</v>
      </c>
      <c r="AM120" s="289">
        <f>'Norm. uspesnost-T'!AL77</f>
        <v>1.3755208183582975E-2</v>
      </c>
      <c r="AN120" s="289">
        <f>'Norm. uspesnost-T'!AM77</f>
        <v>4.6531188587586514E-3</v>
      </c>
      <c r="AO120" s="289">
        <f>'Norm. uspesnost-T'!AN77</f>
        <v>0</v>
      </c>
      <c r="AP120" s="289">
        <f>'Norm. uspesnost-T'!AO77</f>
        <v>8.071354678002551E-3</v>
      </c>
      <c r="AQ120" s="289">
        <f>'Norm. uspesnost-T'!AP77</f>
        <v>1.1019606994991963E-2</v>
      </c>
      <c r="AR120" s="289">
        <f>'Norm. uspesnost-T'!AQ77</f>
        <v>4.9730056798109098E-3</v>
      </c>
      <c r="AS120" s="289">
        <f>'Norm. uspesnost-T'!AR77</f>
        <v>0</v>
      </c>
      <c r="AT120" s="289">
        <f>'Norm. uspesnost-T'!AS77</f>
        <v>3.8941501784856363E-3</v>
      </c>
      <c r="AU120" s="289">
        <f>'Norm. uspesnost-T'!AT77</f>
        <v>2.2262994120722441E-3</v>
      </c>
      <c r="AV120" s="289">
        <f>'Norm. uspesnost-T'!AU77</f>
        <v>0</v>
      </c>
      <c r="AW120" s="289">
        <f>'Norm. uspesnost-T'!AV77</f>
        <v>1.8051972602143199E-2</v>
      </c>
      <c r="AX120" s="289">
        <f>'Norm. uspesnost-T'!AW77</f>
        <v>7.9660884936334428E-3</v>
      </c>
      <c r="AY120" s="289">
        <f>'Norm. uspesnost-T'!AX77</f>
        <v>8.0210191705692747E-3</v>
      </c>
      <c r="AZ120" s="289">
        <f>'Norm. uspesnost-T'!AY77</f>
        <v>6.9652674389304456E-3</v>
      </c>
      <c r="BA120" s="289">
        <f>'Norm. uspesnost-T'!AZ77</f>
        <v>0</v>
      </c>
      <c r="BB120" s="289">
        <f>'Norm. uspesnost-T'!BA77</f>
        <v>1.1752660404095838E-2</v>
      </c>
    </row>
    <row r="121" spans="1:54" ht="14.25" customHeight="1" x14ac:dyDescent="0.25">
      <c r="A121" s="31">
        <v>114</v>
      </c>
      <c r="B121" s="44" t="s">
        <v>272</v>
      </c>
      <c r="C121" s="291" t="s">
        <v>271</v>
      </c>
      <c r="D121" s="289">
        <f>'Norm. uspesnost-T'!C59</f>
        <v>0</v>
      </c>
      <c r="E121" s="289">
        <f>'Norm. uspesnost-T'!D59</f>
        <v>0</v>
      </c>
      <c r="F121" s="289">
        <f>'Norm. uspesnost-T'!E59</f>
        <v>7.7057794427251676E-3</v>
      </c>
      <c r="G121" s="289">
        <f>'Norm. uspesnost-T'!F59</f>
        <v>0</v>
      </c>
      <c r="H121" s="289">
        <f>'Norm. uspesnost-T'!G59</f>
        <v>0</v>
      </c>
      <c r="I121" s="289">
        <f>'Norm. uspesnost-T'!H59</f>
        <v>6.7416887525660217E-3</v>
      </c>
      <c r="J121" s="289">
        <f>'Norm. uspesnost-T'!I59</f>
        <v>7.6630692500410102E-3</v>
      </c>
      <c r="K121" s="289">
        <f>'Norm. uspesnost-T'!J59</f>
        <v>8.6905422461647213E-3</v>
      </c>
      <c r="L121" s="289">
        <f>'Norm. uspesnost-T'!K59</f>
        <v>4.3769437998921997E-3</v>
      </c>
      <c r="M121" s="289">
        <f>'Norm. uspesnost-T'!L59</f>
        <v>1.1628158568326443E-2</v>
      </c>
      <c r="N121" s="289">
        <f>'Norm. uspesnost-T'!M59</f>
        <v>1.375323160200053E-2</v>
      </c>
      <c r="O121" s="289">
        <f>'Norm. uspesnost-T'!N59</f>
        <v>1.8902814803744328E-2</v>
      </c>
      <c r="P121" s="289">
        <f>'Norm. uspesnost-T'!O59</f>
        <v>2.2562352730860435E-3</v>
      </c>
      <c r="Q121" s="289">
        <f>'Norm. uspesnost-T'!P59</f>
        <v>0</v>
      </c>
      <c r="R121" s="289">
        <f>'Norm. uspesnost-T'!Q59</f>
        <v>0</v>
      </c>
      <c r="S121" s="289">
        <f>'Norm. uspesnost-T'!R59</f>
        <v>1.2668257887347333E-2</v>
      </c>
      <c r="T121" s="289">
        <f>'Norm. uspesnost-T'!S59</f>
        <v>0</v>
      </c>
      <c r="U121" s="289">
        <f>'Norm. uspesnost-T'!T59</f>
        <v>0</v>
      </c>
      <c r="V121" s="289">
        <f>'Norm. uspesnost-T'!U59</f>
        <v>3.2505976562405253E-2</v>
      </c>
      <c r="W121" s="289">
        <f>'Norm. uspesnost-T'!V59</f>
        <v>0</v>
      </c>
      <c r="X121" s="289">
        <f>'Norm. uspesnost-T'!W59</f>
        <v>6.638161277715506E-3</v>
      </c>
      <c r="Y121" s="289">
        <f>'Norm. uspesnost-T'!X59</f>
        <v>0</v>
      </c>
      <c r="Z121" s="289">
        <f>'Norm. uspesnost-T'!Y59</f>
        <v>0</v>
      </c>
      <c r="AA121" s="289">
        <f>'Norm. uspesnost-T'!Z59</f>
        <v>6.4186355078764828E-3</v>
      </c>
      <c r="AB121" s="289">
        <f>'Norm. uspesnost-T'!AA59</f>
        <v>0</v>
      </c>
      <c r="AC121" s="289">
        <f>'Norm. uspesnost-T'!AB59</f>
        <v>4.5167593540189569E-3</v>
      </c>
      <c r="AD121" s="289">
        <f>'Norm. uspesnost-T'!AC59</f>
        <v>0</v>
      </c>
      <c r="AE121" s="289">
        <f>'Norm. uspesnost-T'!AD59</f>
        <v>2.8371419752975621E-2</v>
      </c>
      <c r="AF121" s="289">
        <f>'Norm. uspesnost-T'!AE59</f>
        <v>1.6552751311008623E-2</v>
      </c>
      <c r="AG121" s="289">
        <f>'Norm. uspesnost-T'!AF59</f>
        <v>0</v>
      </c>
      <c r="AH121" s="289">
        <f>'Norm. uspesnost-T'!AG59</f>
        <v>1.4260848265724362E-2</v>
      </c>
      <c r="AI121" s="289">
        <f>'Norm. uspesnost-T'!AH59</f>
        <v>0</v>
      </c>
      <c r="AJ121" s="289">
        <f>'Norm. uspesnost-T'!AI59</f>
        <v>4.1787886514358498E-3</v>
      </c>
      <c r="AK121" s="289">
        <f>'Norm. uspesnost-T'!AJ59</f>
        <v>1.2995964240964683E-2</v>
      </c>
      <c r="AL121" s="289">
        <f>'Norm. uspesnost-T'!AK59</f>
        <v>0</v>
      </c>
      <c r="AM121" s="289">
        <f>'Norm. uspesnost-T'!AL59</f>
        <v>1.1732069459669751E-2</v>
      </c>
      <c r="AN121" s="289">
        <f>'Norm. uspesnost-T'!AM59</f>
        <v>0</v>
      </c>
      <c r="AO121" s="289">
        <f>'Norm. uspesnost-T'!AN59</f>
        <v>0</v>
      </c>
      <c r="AP121" s="289">
        <f>'Norm. uspesnost-T'!AO59</f>
        <v>0</v>
      </c>
      <c r="AQ121" s="289">
        <f>'Norm. uspesnost-T'!AP59</f>
        <v>2.2194556286470803E-2</v>
      </c>
      <c r="AR121" s="289">
        <f>'Norm. uspesnost-T'!AQ59</f>
        <v>6.9720187956152724E-3</v>
      </c>
      <c r="AS121" s="289">
        <f>'Norm. uspesnost-T'!AR59</f>
        <v>4.9684962711569738E-3</v>
      </c>
      <c r="AT121" s="289">
        <f>'Norm. uspesnost-T'!AS59</f>
        <v>6.3331263327294929E-3</v>
      </c>
      <c r="AU121" s="289">
        <f>'Norm. uspesnost-T'!AT59</f>
        <v>8.1066579367017316E-3</v>
      </c>
      <c r="AV121" s="289">
        <f>'Norm. uspesnost-T'!AU59</f>
        <v>1.7905195342950056E-2</v>
      </c>
      <c r="AW121" s="289">
        <f>'Norm. uspesnost-T'!AV59</f>
        <v>0</v>
      </c>
      <c r="AX121" s="289">
        <f>'Norm. uspesnost-T'!AW59</f>
        <v>1.9480061505859358E-3</v>
      </c>
      <c r="AY121" s="289">
        <f>'Norm. uspesnost-T'!AX59</f>
        <v>0</v>
      </c>
      <c r="AZ121" s="289">
        <f>'Norm. uspesnost-T'!AY59</f>
        <v>0</v>
      </c>
      <c r="BA121" s="289">
        <f>'Norm. uspesnost-T'!AZ59</f>
        <v>0</v>
      </c>
      <c r="BB121" s="289">
        <f>'Norm. uspesnost-T'!BA59</f>
        <v>3.3203137290562887E-2</v>
      </c>
    </row>
    <row r="122" spans="1:54" ht="14.25" customHeight="1" x14ac:dyDescent="0.25">
      <c r="A122" s="31">
        <v>115</v>
      </c>
      <c r="B122" s="33" t="s">
        <v>250</v>
      </c>
      <c r="C122" s="45" t="s">
        <v>249</v>
      </c>
      <c r="D122" s="290">
        <f>'Norm. uspesnost-T'!C67</f>
        <v>1.952756438138447E-2</v>
      </c>
      <c r="E122" s="290">
        <f>'Norm. uspesnost-T'!D67</f>
        <v>1.381214786467576E-2</v>
      </c>
      <c r="F122" s="290">
        <f>'Norm. uspesnost-T'!E67</f>
        <v>1.0020539076974228E-2</v>
      </c>
      <c r="G122" s="290">
        <f>'Norm. uspesnost-T'!F67</f>
        <v>6.0502090396748372E-3</v>
      </c>
      <c r="H122" s="290">
        <f>'Norm. uspesnost-T'!G67</f>
        <v>2.8150840366314867E-2</v>
      </c>
      <c r="I122" s="290">
        <f>'Norm. uspesnost-T'!H67</f>
        <v>1.7317256982605795E-2</v>
      </c>
      <c r="J122" s="290">
        <f>'Norm. uspesnost-T'!I67</f>
        <v>1.1747420047310237E-2</v>
      </c>
      <c r="K122" s="290">
        <f>'Norm. uspesnost-T'!J67</f>
        <v>1.2459979249216229E-2</v>
      </c>
      <c r="L122" s="290">
        <f>'Norm. uspesnost-T'!K67</f>
        <v>1.3751324935753675E-2</v>
      </c>
      <c r="M122" s="290">
        <f>'Norm. uspesnost-T'!L67</f>
        <v>1.1542111040922313E-2</v>
      </c>
      <c r="N122" s="290">
        <f>'Norm. uspesnost-T'!M67</f>
        <v>9.1712639041800527E-3</v>
      </c>
      <c r="O122" s="290">
        <f>'Norm. uspesnost-T'!N67</f>
        <v>1.2866892169755265E-2</v>
      </c>
      <c r="P122" s="290">
        <f>'Norm. uspesnost-T'!O67</f>
        <v>7.7964354491241771E-3</v>
      </c>
      <c r="Q122" s="290">
        <f>'Norm. uspesnost-T'!P67</f>
        <v>1.4417903225547391E-2</v>
      </c>
      <c r="R122" s="290">
        <f>'Norm. uspesnost-T'!Q67</f>
        <v>1.1189391368662822E-2</v>
      </c>
      <c r="S122" s="290">
        <f>'Norm. uspesnost-T'!R67</f>
        <v>1.3993149220336377E-2</v>
      </c>
      <c r="T122" s="290">
        <f>'Norm. uspesnost-T'!S67</f>
        <v>1.2232261024485443E-2</v>
      </c>
      <c r="U122" s="290">
        <f>'Norm. uspesnost-T'!T67</f>
        <v>1.0162520384519983E-2</v>
      </c>
      <c r="V122" s="290">
        <f>'Norm. uspesnost-T'!U67</f>
        <v>1.7486115310409334E-2</v>
      </c>
      <c r="W122" s="290">
        <f>'Norm. uspesnost-T'!V67</f>
        <v>1.4183081141341291E-2</v>
      </c>
      <c r="X122" s="290">
        <f>'Norm. uspesnost-T'!W67</f>
        <v>1.3668859921955427E-2</v>
      </c>
      <c r="Y122" s="290">
        <f>'Norm. uspesnost-T'!X67</f>
        <v>1.4880992623228633E-2</v>
      </c>
      <c r="Z122" s="290">
        <f>'Norm. uspesnost-T'!Y67</f>
        <v>1.5082615163408948E-2</v>
      </c>
      <c r="AA122" s="290">
        <f>'Norm. uspesnost-T'!Z67</f>
        <v>1.0869336887397718E-2</v>
      </c>
      <c r="AB122" s="290">
        <f>'Norm. uspesnost-T'!AA67</f>
        <v>0</v>
      </c>
      <c r="AC122" s="290">
        <f>'Norm. uspesnost-T'!AB67</f>
        <v>1.2372189938695575E-2</v>
      </c>
      <c r="AD122" s="290">
        <f>'Norm. uspesnost-T'!AC67</f>
        <v>2.4935266551253703E-2</v>
      </c>
      <c r="AE122" s="290">
        <f>'Norm. uspesnost-T'!AD67</f>
        <v>1.6415745427247771E-2</v>
      </c>
      <c r="AF122" s="290">
        <f>'Norm. uspesnost-T'!AE67</f>
        <v>1.3293014346036773E-2</v>
      </c>
      <c r="AG122" s="290">
        <f>'Norm. uspesnost-T'!AF67</f>
        <v>6.6929665938491112E-3</v>
      </c>
      <c r="AH122" s="290">
        <f>'Norm. uspesnost-T'!AG67</f>
        <v>6.2896999914180424E-3</v>
      </c>
      <c r="AI122" s="290">
        <f>'Norm. uspesnost-T'!AH67</f>
        <v>1.5476446226938983E-2</v>
      </c>
      <c r="AJ122" s="290">
        <f>'Norm. uspesnost-T'!AI67</f>
        <v>6.7247591281578761E-3</v>
      </c>
      <c r="AK122" s="290">
        <f>'Norm. uspesnost-T'!AJ67</f>
        <v>5.2481932966094809E-3</v>
      </c>
      <c r="AL122" s="290">
        <f>'Norm. uspesnost-T'!AK67</f>
        <v>1.1345513276933667E-2</v>
      </c>
      <c r="AM122" s="290">
        <f>'Norm. uspesnost-T'!AL67</f>
        <v>1.6232573911841065E-2</v>
      </c>
      <c r="AN122" s="290">
        <f>'Norm. uspesnost-T'!AM67</f>
        <v>1.1472727933203588E-2</v>
      </c>
      <c r="AO122" s="290">
        <f>'Norm. uspesnost-T'!AN67</f>
        <v>8.9085396502555751E-3</v>
      </c>
      <c r="AP122" s="290">
        <f>'Norm. uspesnost-T'!AO67</f>
        <v>9.6404341573093945E-3</v>
      </c>
      <c r="AQ122" s="290">
        <f>'Norm. uspesnost-T'!AP67</f>
        <v>1.6369776671508185E-2</v>
      </c>
      <c r="AR122" s="290">
        <f>'Norm. uspesnost-T'!AQ67</f>
        <v>1.3470424778801287E-2</v>
      </c>
      <c r="AS122" s="290">
        <f>'Norm. uspesnost-T'!AR67</f>
        <v>8.2238491170186865E-3</v>
      </c>
      <c r="AT122" s="290">
        <f>'Norm. uspesnost-T'!AS67</f>
        <v>1.2064488416529715E-2</v>
      </c>
      <c r="AU122" s="290">
        <f>'Norm. uspesnost-T'!AT67</f>
        <v>1.7025535886237408E-2</v>
      </c>
      <c r="AV122" s="290">
        <f>'Norm. uspesnost-T'!AU67</f>
        <v>1.4572455666693462E-2</v>
      </c>
      <c r="AW122" s="290">
        <f>'Norm. uspesnost-T'!AV67</f>
        <v>8.7781772946059055E-3</v>
      </c>
      <c r="AX122" s="290">
        <f>'Norm. uspesnost-T'!AW67</f>
        <v>9.7552166157924541E-3</v>
      </c>
      <c r="AY122" s="290">
        <f>'Norm. uspesnost-T'!AX67</f>
        <v>1.1227178972021497E-2</v>
      </c>
      <c r="AZ122" s="290">
        <f>'Norm. uspesnost-T'!AY67</f>
        <v>8.4609243171759382E-3</v>
      </c>
      <c r="BA122" s="290">
        <f>'Norm. uspesnost-T'!AZ67</f>
        <v>8.6698887104714357E-3</v>
      </c>
      <c r="BB122" s="290">
        <f>'Norm. uspesnost-T'!BA67</f>
        <v>1.4088320426833695E-2</v>
      </c>
    </row>
    <row r="123" spans="1:54" ht="14.25" customHeight="1" x14ac:dyDescent="0.25">
      <c r="A123" s="292">
        <v>193</v>
      </c>
      <c r="B123" s="41" t="s">
        <v>301</v>
      </c>
      <c r="C123" s="41" t="s">
        <v>300</v>
      </c>
      <c r="D123" s="290">
        <f>'Norm. uspesnost-T'!C32</f>
        <v>0</v>
      </c>
      <c r="E123" s="290">
        <f>'Norm. uspesnost-T'!D32</f>
        <v>0</v>
      </c>
      <c r="F123" s="290">
        <f>'Norm. uspesnost-T'!E32</f>
        <v>1.9703677711375839E-2</v>
      </c>
      <c r="G123" s="290">
        <f>'Norm. uspesnost-T'!F32</f>
        <v>0</v>
      </c>
      <c r="H123" s="290">
        <f>'Norm. uspesnost-T'!G32</f>
        <v>0</v>
      </c>
      <c r="I123" s="290">
        <f>'Norm. uspesnost-T'!H32</f>
        <v>0</v>
      </c>
      <c r="J123" s="290">
        <f>'Norm. uspesnost-T'!I32</f>
        <v>0</v>
      </c>
      <c r="K123" s="290">
        <f>'Norm. uspesnost-T'!J32</f>
        <v>0</v>
      </c>
      <c r="L123" s="290">
        <f>'Norm. uspesnost-T'!K32</f>
        <v>0</v>
      </c>
      <c r="M123" s="290">
        <f>'Norm. uspesnost-T'!L32</f>
        <v>0</v>
      </c>
      <c r="N123" s="290">
        <f>'Norm. uspesnost-T'!M32</f>
        <v>0</v>
      </c>
      <c r="O123" s="290">
        <f>'Norm. uspesnost-T'!N32</f>
        <v>0</v>
      </c>
      <c r="P123" s="290">
        <f>'Norm. uspesnost-T'!O32</f>
        <v>0</v>
      </c>
      <c r="Q123" s="290">
        <f>'Norm. uspesnost-T'!P32</f>
        <v>0</v>
      </c>
      <c r="R123" s="290">
        <f>'Norm. uspesnost-T'!Q32</f>
        <v>0</v>
      </c>
      <c r="S123" s="290">
        <f>'Norm. uspesnost-T'!R32</f>
        <v>0</v>
      </c>
      <c r="T123" s="290">
        <f>'Norm. uspesnost-T'!S32</f>
        <v>7.943795825882961E-3</v>
      </c>
      <c r="U123" s="290">
        <f>'Norm. uspesnost-T'!T32</f>
        <v>1.276385136264128E-2</v>
      </c>
      <c r="V123" s="290">
        <f>'Norm. uspesnost-T'!U32</f>
        <v>0</v>
      </c>
      <c r="W123" s="290">
        <f>'Norm. uspesnost-T'!V32</f>
        <v>0</v>
      </c>
      <c r="X123" s="290">
        <f>'Norm. uspesnost-T'!W32</f>
        <v>0</v>
      </c>
      <c r="Y123" s="290">
        <f>'Norm. uspesnost-T'!X32</f>
        <v>1.7475053144661642E-3</v>
      </c>
      <c r="Z123" s="290">
        <f>'Norm. uspesnost-T'!Y32</f>
        <v>1.4311435991866571E-2</v>
      </c>
      <c r="AA123" s="290">
        <f>'Norm. uspesnost-T'!Z32</f>
        <v>6.9705852316673551E-3</v>
      </c>
      <c r="AB123" s="290">
        <f>'Norm. uspesnost-T'!AA32</f>
        <v>0</v>
      </c>
      <c r="AC123" s="290">
        <f>'Norm. uspesnost-T'!AB32</f>
        <v>0</v>
      </c>
      <c r="AD123" s="290">
        <f>'Norm. uspesnost-T'!AC32</f>
        <v>0</v>
      </c>
      <c r="AE123" s="290">
        <f>'Norm. uspesnost-T'!AD32</f>
        <v>0</v>
      </c>
      <c r="AF123" s="290">
        <f>'Norm. uspesnost-T'!AE32</f>
        <v>0</v>
      </c>
      <c r="AG123" s="290">
        <f>'Norm. uspesnost-T'!AF32</f>
        <v>0</v>
      </c>
      <c r="AH123" s="290">
        <f>'Norm. uspesnost-T'!AG32</f>
        <v>0</v>
      </c>
      <c r="AI123" s="290">
        <f>'Norm. uspesnost-T'!AH32</f>
        <v>0</v>
      </c>
      <c r="AJ123" s="290">
        <f>'Norm. uspesnost-T'!AI32</f>
        <v>0</v>
      </c>
      <c r="AK123" s="290">
        <f>'Norm. uspesnost-T'!AJ32</f>
        <v>0</v>
      </c>
      <c r="AL123" s="290">
        <f>'Norm. uspesnost-T'!AK32</f>
        <v>0</v>
      </c>
      <c r="AM123" s="290">
        <f>'Norm. uspesnost-T'!AL32</f>
        <v>0</v>
      </c>
      <c r="AN123" s="290">
        <f>'Norm. uspesnost-T'!AM32</f>
        <v>0</v>
      </c>
      <c r="AO123" s="290">
        <f>'Norm. uspesnost-T'!AN32</f>
        <v>0</v>
      </c>
      <c r="AP123" s="290">
        <f>'Norm. uspesnost-T'!AO32</f>
        <v>0</v>
      </c>
      <c r="AQ123" s="290">
        <f>'Norm. uspesnost-T'!AP32</f>
        <v>0</v>
      </c>
      <c r="AR123" s="290">
        <f>'Norm. uspesnost-T'!AQ32</f>
        <v>0</v>
      </c>
      <c r="AS123" s="290">
        <f>'Norm. uspesnost-T'!AR32</f>
        <v>0</v>
      </c>
      <c r="AT123" s="290">
        <f>'Norm. uspesnost-T'!AS32</f>
        <v>0</v>
      </c>
      <c r="AU123" s="290">
        <f>'Norm. uspesnost-T'!AT32</f>
        <v>9.9591315689987973E-3</v>
      </c>
      <c r="AV123" s="290">
        <f>'Norm. uspesnost-T'!AU32</f>
        <v>0</v>
      </c>
      <c r="AW123" s="290">
        <f>'Norm. uspesnost-T'!AV32</f>
        <v>0</v>
      </c>
      <c r="AX123" s="290">
        <f>'Norm. uspesnost-T'!AW32</f>
        <v>3.8579600288564629E-3</v>
      </c>
      <c r="AY123" s="290">
        <f>'Norm. uspesnost-T'!AX32</f>
        <v>0</v>
      </c>
      <c r="AZ123" s="290">
        <f>'Norm. uspesnost-T'!AY32</f>
        <v>1.4057802293893112E-2</v>
      </c>
      <c r="BA123" s="290">
        <f>'Norm. uspesnost-T'!AZ32</f>
        <v>0</v>
      </c>
      <c r="BB123" s="290">
        <f>'Norm. uspesnost-T'!BA32</f>
        <v>0</v>
      </c>
    </row>
    <row r="124" spans="1:54" ht="14.25" customHeight="1" x14ac:dyDescent="0.25">
      <c r="A124" s="4"/>
      <c r="B124" s="4"/>
      <c r="C124" s="4"/>
      <c r="D124" s="293"/>
      <c r="E124" s="294"/>
      <c r="F124" s="293"/>
      <c r="G124" s="294"/>
      <c r="H124" s="293"/>
      <c r="I124" s="294"/>
      <c r="J124" s="293"/>
      <c r="K124" s="294"/>
      <c r="L124" s="293"/>
      <c r="M124" s="294"/>
      <c r="N124" s="293"/>
      <c r="O124" s="294"/>
      <c r="P124" s="293"/>
      <c r="Q124" s="294"/>
      <c r="R124" s="293"/>
      <c r="S124" s="294"/>
      <c r="T124" s="293"/>
      <c r="U124" s="294"/>
      <c r="V124" s="293"/>
      <c r="W124" s="294"/>
      <c r="X124" s="293"/>
      <c r="Y124" s="294"/>
      <c r="Z124" s="293"/>
      <c r="AA124" s="294"/>
      <c r="AB124" s="293"/>
      <c r="AC124" s="294"/>
      <c r="AD124" s="293"/>
      <c r="AE124" s="294"/>
      <c r="AF124" s="293"/>
      <c r="AG124" s="294"/>
      <c r="AH124" s="293"/>
      <c r="AI124" s="294"/>
      <c r="AJ124" s="293"/>
      <c r="AK124" s="294"/>
      <c r="AL124" s="293"/>
      <c r="AM124" s="294"/>
      <c r="AN124" s="293"/>
      <c r="AO124" s="294"/>
      <c r="AP124" s="293"/>
      <c r="AQ124" s="294"/>
      <c r="AR124" s="293"/>
      <c r="AS124" s="294"/>
      <c r="AT124" s="293"/>
      <c r="AU124" s="294"/>
      <c r="AV124" s="293"/>
      <c r="AW124" s="294"/>
      <c r="AX124" s="293"/>
      <c r="AY124" s="294"/>
      <c r="AZ124" s="293"/>
      <c r="BA124" s="294"/>
      <c r="BB124" s="293"/>
    </row>
    <row r="125" spans="1:54" ht="14.25" customHeight="1" x14ac:dyDescent="0.25">
      <c r="A125" s="4"/>
      <c r="B125" s="295" t="s">
        <v>1062</v>
      </c>
      <c r="C125" s="296"/>
      <c r="D125" s="297">
        <v>0</v>
      </c>
      <c r="E125" s="297">
        <v>0</v>
      </c>
      <c r="F125" s="297">
        <v>0</v>
      </c>
      <c r="G125" s="297">
        <v>0</v>
      </c>
      <c r="H125" s="297">
        <v>0</v>
      </c>
      <c r="I125" s="297">
        <v>0</v>
      </c>
      <c r="J125" s="297">
        <v>0</v>
      </c>
      <c r="K125" s="297">
        <v>0</v>
      </c>
      <c r="L125" s="297">
        <v>0</v>
      </c>
      <c r="M125" s="297">
        <v>0</v>
      </c>
      <c r="N125" s="297">
        <v>0</v>
      </c>
      <c r="O125" s="297">
        <v>0</v>
      </c>
      <c r="P125" s="297">
        <v>0</v>
      </c>
      <c r="Q125" s="297">
        <v>0</v>
      </c>
      <c r="R125" s="297">
        <v>0</v>
      </c>
      <c r="S125" s="297">
        <v>0</v>
      </c>
      <c r="T125" s="297">
        <v>0</v>
      </c>
      <c r="U125" s="297">
        <v>0</v>
      </c>
      <c r="V125" s="297">
        <v>0</v>
      </c>
      <c r="W125" s="297">
        <v>0</v>
      </c>
      <c r="X125" s="297">
        <v>0</v>
      </c>
      <c r="Y125" s="297">
        <v>0</v>
      </c>
      <c r="Z125" s="297">
        <v>0</v>
      </c>
      <c r="AA125" s="297">
        <v>0</v>
      </c>
      <c r="AB125" s="297">
        <v>0</v>
      </c>
      <c r="AC125" s="297">
        <v>0</v>
      </c>
      <c r="AD125" s="297">
        <v>0</v>
      </c>
      <c r="AE125" s="297">
        <v>0</v>
      </c>
      <c r="AF125" s="297">
        <v>0</v>
      </c>
      <c r="AG125" s="297">
        <v>0</v>
      </c>
      <c r="AH125" s="297">
        <v>0</v>
      </c>
      <c r="AI125" s="297">
        <v>0</v>
      </c>
      <c r="AJ125" s="297">
        <v>0</v>
      </c>
      <c r="AK125" s="297">
        <v>0</v>
      </c>
      <c r="AL125" s="297">
        <v>0</v>
      </c>
      <c r="AM125" s="297">
        <v>0</v>
      </c>
      <c r="AN125" s="297">
        <v>0</v>
      </c>
      <c r="AO125" s="297">
        <v>0</v>
      </c>
      <c r="AP125" s="297">
        <v>0</v>
      </c>
      <c r="AQ125" s="297">
        <v>0</v>
      </c>
      <c r="AR125" s="297">
        <v>0</v>
      </c>
      <c r="AS125" s="297">
        <v>0</v>
      </c>
      <c r="AT125" s="297">
        <v>0</v>
      </c>
      <c r="AU125" s="297">
        <v>0</v>
      </c>
      <c r="AV125" s="297">
        <v>0</v>
      </c>
      <c r="AW125" s="297">
        <v>0</v>
      </c>
      <c r="AX125" s="297">
        <v>0</v>
      </c>
      <c r="AY125" s="297">
        <v>0</v>
      </c>
      <c r="AZ125" s="297">
        <v>0</v>
      </c>
      <c r="BA125" s="297">
        <v>0</v>
      </c>
      <c r="BB125" s="297">
        <v>0</v>
      </c>
    </row>
    <row r="126" spans="1:54" ht="14.25" customHeight="1" x14ac:dyDescent="0.25">
      <c r="A126" s="4"/>
      <c r="B126" s="287"/>
      <c r="C126" s="4"/>
      <c r="D126" s="287"/>
      <c r="F126" s="287"/>
      <c r="H126" s="287"/>
      <c r="J126" s="287"/>
      <c r="L126" s="287"/>
      <c r="N126" s="287"/>
      <c r="P126" s="287"/>
      <c r="R126" s="287"/>
      <c r="T126" s="287"/>
      <c r="V126" s="287"/>
      <c r="X126" s="287"/>
      <c r="Z126" s="287"/>
      <c r="AB126" s="287"/>
      <c r="AD126" s="287"/>
      <c r="AF126" s="287"/>
      <c r="AH126" s="287"/>
      <c r="AJ126" s="287"/>
      <c r="AL126" s="287"/>
      <c r="AN126" s="287"/>
      <c r="AP126" s="287"/>
      <c r="AR126" s="287"/>
      <c r="AT126" s="287"/>
      <c r="AV126" s="287"/>
      <c r="AX126" s="287"/>
      <c r="AZ126" s="287"/>
      <c r="BB126" s="287"/>
    </row>
    <row r="127" spans="1:54" ht="14.25" customHeight="1" x14ac:dyDescent="0.25">
      <c r="A127" s="4"/>
      <c r="B127" s="465" t="s">
        <v>1086</v>
      </c>
      <c r="C127" s="466"/>
      <c r="D127" s="298">
        <f t="shared" ref="D127:BB127" si="0">SUM(D6:D125)</f>
        <v>0.99999999999999956</v>
      </c>
      <c r="E127" s="299">
        <f t="shared" si="0"/>
        <v>0.99999999999999944</v>
      </c>
      <c r="F127" s="300">
        <f t="shared" si="0"/>
        <v>0.99999999999999956</v>
      </c>
      <c r="G127" s="299">
        <f t="shared" si="0"/>
        <v>1.0000000000000009</v>
      </c>
      <c r="H127" s="300">
        <f t="shared" si="0"/>
        <v>1</v>
      </c>
      <c r="I127" s="299">
        <f t="shared" si="0"/>
        <v>1</v>
      </c>
      <c r="J127" s="300">
        <f t="shared" si="0"/>
        <v>1.0000000000000002</v>
      </c>
      <c r="K127" s="299">
        <f t="shared" si="0"/>
        <v>1</v>
      </c>
      <c r="L127" s="300">
        <f t="shared" si="0"/>
        <v>0.99999999999999978</v>
      </c>
      <c r="M127" s="299">
        <f t="shared" si="0"/>
        <v>1.0000000000000002</v>
      </c>
      <c r="N127" s="300">
        <f t="shared" si="0"/>
        <v>0.99999999999999989</v>
      </c>
      <c r="O127" s="299">
        <f t="shared" si="0"/>
        <v>1.0000000000000002</v>
      </c>
      <c r="P127" s="300">
        <f t="shared" si="0"/>
        <v>0.99999999999999989</v>
      </c>
      <c r="Q127" s="299">
        <f t="shared" si="0"/>
        <v>1.0000000000000007</v>
      </c>
      <c r="R127" s="300">
        <f t="shared" si="0"/>
        <v>1</v>
      </c>
      <c r="S127" s="299">
        <f t="shared" si="0"/>
        <v>1.0000000000000002</v>
      </c>
      <c r="T127" s="300">
        <f t="shared" si="0"/>
        <v>0.99999999999999989</v>
      </c>
      <c r="U127" s="299">
        <f t="shared" si="0"/>
        <v>0.99999999999999989</v>
      </c>
      <c r="V127" s="300">
        <f t="shared" si="0"/>
        <v>0.99999999999999967</v>
      </c>
      <c r="W127" s="299">
        <f t="shared" si="0"/>
        <v>0.99999999999999989</v>
      </c>
      <c r="X127" s="300">
        <f t="shared" si="0"/>
        <v>1.0000000000000002</v>
      </c>
      <c r="Y127" s="299">
        <f t="shared" si="0"/>
        <v>1.0000000000000002</v>
      </c>
      <c r="Z127" s="300">
        <f t="shared" si="0"/>
        <v>0.99999999999999989</v>
      </c>
      <c r="AA127" s="299">
        <f t="shared" si="0"/>
        <v>0.99999999999999967</v>
      </c>
      <c r="AB127" s="300">
        <f t="shared" si="0"/>
        <v>1</v>
      </c>
      <c r="AC127" s="299">
        <f t="shared" si="0"/>
        <v>0.99999999999999956</v>
      </c>
      <c r="AD127" s="300">
        <f t="shared" si="0"/>
        <v>0.99999999999999967</v>
      </c>
      <c r="AE127" s="299">
        <f t="shared" si="0"/>
        <v>1.0000000000000002</v>
      </c>
      <c r="AF127" s="300">
        <f t="shared" si="0"/>
        <v>0.99999999999999978</v>
      </c>
      <c r="AG127" s="299">
        <f t="shared" si="0"/>
        <v>0.99999999999999911</v>
      </c>
      <c r="AH127" s="300">
        <f t="shared" si="0"/>
        <v>1.0000000000000002</v>
      </c>
      <c r="AI127" s="299">
        <f t="shared" si="0"/>
        <v>1.0000000000000002</v>
      </c>
      <c r="AJ127" s="300">
        <f t="shared" si="0"/>
        <v>0.99999999999999956</v>
      </c>
      <c r="AK127" s="299">
        <f t="shared" si="0"/>
        <v>0.99999999999999967</v>
      </c>
      <c r="AL127" s="300">
        <f t="shared" si="0"/>
        <v>1</v>
      </c>
      <c r="AM127" s="299">
        <f t="shared" si="0"/>
        <v>0.99999999999999967</v>
      </c>
      <c r="AN127" s="300">
        <f t="shared" si="0"/>
        <v>1</v>
      </c>
      <c r="AO127" s="299">
        <f t="shared" si="0"/>
        <v>0.99999999999999978</v>
      </c>
      <c r="AP127" s="300">
        <f t="shared" si="0"/>
        <v>0.99999999999999978</v>
      </c>
      <c r="AQ127" s="299">
        <f t="shared" si="0"/>
        <v>1.0000000000000004</v>
      </c>
      <c r="AR127" s="300">
        <f t="shared" si="0"/>
        <v>1</v>
      </c>
      <c r="AS127" s="299">
        <f t="shared" si="0"/>
        <v>0.99999999999999989</v>
      </c>
      <c r="AT127" s="300">
        <f t="shared" si="0"/>
        <v>0.99999999999999967</v>
      </c>
      <c r="AU127" s="299">
        <f t="shared" si="0"/>
        <v>1.0000000000000002</v>
      </c>
      <c r="AV127" s="300">
        <f t="shared" si="0"/>
        <v>1.0000000000000004</v>
      </c>
      <c r="AW127" s="299">
        <f t="shared" si="0"/>
        <v>1</v>
      </c>
      <c r="AX127" s="300">
        <f t="shared" si="0"/>
        <v>1.0000000000000004</v>
      </c>
      <c r="AY127" s="299">
        <f t="shared" si="0"/>
        <v>1.0000000000000004</v>
      </c>
      <c r="AZ127" s="300">
        <f t="shared" si="0"/>
        <v>1.0000000000000004</v>
      </c>
      <c r="BA127" s="299">
        <f t="shared" si="0"/>
        <v>1.0000000000000002</v>
      </c>
      <c r="BB127" s="300">
        <f t="shared" si="0"/>
        <v>0.99999999999999956</v>
      </c>
    </row>
    <row r="128" spans="1:54" ht="14.25" customHeight="1" x14ac:dyDescent="0.25">
      <c r="A128" s="4"/>
      <c r="B128" s="287"/>
      <c r="C128" s="4"/>
      <c r="D128" s="287"/>
      <c r="F128" s="287"/>
      <c r="H128" s="287"/>
      <c r="J128" s="287"/>
      <c r="L128" s="287"/>
      <c r="N128" s="287"/>
      <c r="P128" s="287"/>
      <c r="R128" s="287"/>
      <c r="T128" s="287"/>
      <c r="V128" s="287"/>
      <c r="X128" s="287"/>
      <c r="Z128" s="287"/>
      <c r="AB128" s="287"/>
      <c r="AD128" s="287"/>
      <c r="AF128" s="287"/>
      <c r="AH128" s="287"/>
      <c r="AJ128" s="287"/>
      <c r="AL128" s="287"/>
      <c r="AN128" s="287"/>
      <c r="AP128" s="287"/>
      <c r="AR128" s="287"/>
      <c r="AT128" s="287"/>
      <c r="AV128" s="287"/>
      <c r="AX128" s="287"/>
      <c r="AZ128" s="287"/>
      <c r="BB128" s="287"/>
    </row>
    <row r="129" spans="1:54" ht="14.25" customHeight="1" x14ac:dyDescent="0.25">
      <c r="A129" s="4"/>
      <c r="B129" s="287"/>
      <c r="C129" s="4"/>
      <c r="D129" s="287"/>
      <c r="F129" s="287"/>
      <c r="H129" s="287"/>
      <c r="J129" s="287"/>
      <c r="L129" s="287"/>
      <c r="N129" s="287"/>
      <c r="P129" s="287"/>
      <c r="R129" s="287"/>
      <c r="T129" s="287"/>
      <c r="V129" s="287"/>
      <c r="X129" s="287"/>
      <c r="Z129" s="287"/>
      <c r="AB129" s="287"/>
      <c r="AD129" s="287"/>
      <c r="AF129" s="287"/>
      <c r="AH129" s="287"/>
      <c r="AJ129" s="287"/>
      <c r="AL129" s="287"/>
      <c r="AN129" s="287"/>
      <c r="AP129" s="287"/>
      <c r="AR129" s="287"/>
      <c r="AT129" s="287"/>
      <c r="AV129" s="287"/>
      <c r="AX129" s="287"/>
      <c r="AZ129" s="287"/>
      <c r="BB129" s="287"/>
    </row>
    <row r="130" spans="1:54" ht="14.25" customHeight="1" x14ac:dyDescent="0.25">
      <c r="A130" s="4"/>
      <c r="B130" s="287"/>
      <c r="C130" s="4"/>
      <c r="D130" s="287"/>
      <c r="F130" s="287"/>
      <c r="H130" s="287"/>
      <c r="J130" s="287"/>
      <c r="L130" s="287"/>
      <c r="N130" s="287"/>
      <c r="P130" s="287"/>
      <c r="R130" s="287"/>
      <c r="T130" s="287"/>
      <c r="V130" s="287"/>
      <c r="X130" s="287"/>
      <c r="Z130" s="287"/>
      <c r="AB130" s="287"/>
      <c r="AD130" s="287"/>
      <c r="AF130" s="287"/>
      <c r="AH130" s="287"/>
      <c r="AJ130" s="287"/>
      <c r="AL130" s="287"/>
      <c r="AN130" s="287"/>
      <c r="AP130" s="287"/>
      <c r="AR130" s="287"/>
      <c r="AT130" s="287"/>
      <c r="AV130" s="287"/>
      <c r="AX130" s="287"/>
      <c r="AZ130" s="287"/>
      <c r="BB130" s="287"/>
    </row>
    <row r="131" spans="1:54" ht="14.25" customHeight="1" x14ac:dyDescent="0.25">
      <c r="A131" s="4"/>
      <c r="B131" s="287"/>
      <c r="C131" s="4"/>
      <c r="D131" s="287"/>
      <c r="F131" s="287"/>
      <c r="H131" s="287"/>
      <c r="J131" s="287"/>
      <c r="L131" s="287"/>
      <c r="N131" s="287"/>
      <c r="P131" s="287"/>
      <c r="R131" s="287"/>
      <c r="T131" s="287"/>
      <c r="V131" s="287"/>
      <c r="X131" s="287"/>
      <c r="Z131" s="287"/>
      <c r="AB131" s="287"/>
      <c r="AD131" s="287"/>
      <c r="AF131" s="287"/>
      <c r="AH131" s="287"/>
      <c r="AJ131" s="287"/>
      <c r="AL131" s="287"/>
      <c r="AN131" s="287"/>
      <c r="AP131" s="287"/>
      <c r="AR131" s="287"/>
      <c r="AT131" s="287"/>
      <c r="AV131" s="287"/>
      <c r="AX131" s="287"/>
      <c r="AZ131" s="287"/>
      <c r="BB131" s="287"/>
    </row>
    <row r="132" spans="1:54" ht="14.25" customHeight="1" x14ac:dyDescent="0.25">
      <c r="A132" s="4"/>
      <c r="B132" s="287"/>
      <c r="C132" s="4"/>
      <c r="D132" s="287"/>
      <c r="F132" s="287"/>
      <c r="H132" s="287"/>
      <c r="J132" s="287"/>
      <c r="L132" s="287"/>
      <c r="N132" s="287"/>
      <c r="P132" s="287"/>
      <c r="R132" s="287"/>
      <c r="T132" s="287"/>
      <c r="V132" s="287"/>
      <c r="X132" s="287"/>
      <c r="Z132" s="287"/>
      <c r="AB132" s="287"/>
      <c r="AD132" s="287"/>
      <c r="AF132" s="287"/>
      <c r="AH132" s="287"/>
      <c r="AJ132" s="287"/>
      <c r="AL132" s="287"/>
      <c r="AN132" s="287"/>
      <c r="AP132" s="287"/>
      <c r="AR132" s="287"/>
      <c r="AT132" s="287"/>
      <c r="AV132" s="287"/>
      <c r="AX132" s="287"/>
      <c r="AZ132" s="287"/>
      <c r="BB132" s="287"/>
    </row>
    <row r="133" spans="1:54" ht="14.25" customHeight="1" x14ac:dyDescent="0.25">
      <c r="A133" s="4"/>
      <c r="B133" s="287"/>
      <c r="C133" s="4"/>
      <c r="D133" s="287"/>
      <c r="F133" s="287"/>
      <c r="H133" s="287"/>
      <c r="J133" s="287"/>
      <c r="L133" s="287"/>
      <c r="N133" s="287"/>
      <c r="P133" s="287"/>
      <c r="R133" s="287"/>
      <c r="T133" s="287"/>
      <c r="V133" s="287"/>
      <c r="X133" s="287"/>
      <c r="Z133" s="287"/>
      <c r="AB133" s="287"/>
      <c r="AD133" s="287"/>
      <c r="AF133" s="287"/>
      <c r="AH133" s="287"/>
      <c r="AJ133" s="287"/>
      <c r="AL133" s="287"/>
      <c r="AN133" s="287"/>
      <c r="AP133" s="287"/>
      <c r="AR133" s="287"/>
      <c r="AT133" s="287"/>
      <c r="AV133" s="287"/>
      <c r="AX133" s="287"/>
      <c r="AZ133" s="287"/>
      <c r="BB133" s="287"/>
    </row>
    <row r="134" spans="1:54" ht="14.25" customHeight="1" x14ac:dyDescent="0.25">
      <c r="A134" s="4"/>
      <c r="B134" s="287"/>
      <c r="C134" s="4"/>
      <c r="D134" s="287"/>
      <c r="F134" s="287"/>
      <c r="H134" s="287"/>
      <c r="J134" s="287"/>
      <c r="L134" s="287"/>
      <c r="N134" s="287"/>
      <c r="P134" s="287"/>
      <c r="R134" s="287"/>
      <c r="T134" s="287"/>
      <c r="V134" s="287"/>
      <c r="X134" s="287"/>
      <c r="Z134" s="287"/>
      <c r="AB134" s="287"/>
      <c r="AD134" s="287"/>
      <c r="AF134" s="287"/>
      <c r="AH134" s="287"/>
      <c r="AJ134" s="287"/>
      <c r="AL134" s="287"/>
      <c r="AN134" s="287"/>
      <c r="AP134" s="287"/>
      <c r="AR134" s="287"/>
      <c r="AT134" s="287"/>
      <c r="AV134" s="287"/>
      <c r="AX134" s="287"/>
      <c r="AZ134" s="287"/>
      <c r="BB134" s="287"/>
    </row>
    <row r="135" spans="1:54" ht="14.25" customHeight="1" x14ac:dyDescent="0.25">
      <c r="A135" s="4"/>
      <c r="B135" s="287"/>
      <c r="C135" s="4"/>
      <c r="D135" s="287"/>
      <c r="F135" s="287"/>
      <c r="H135" s="287"/>
      <c r="J135" s="287"/>
      <c r="L135" s="287"/>
      <c r="N135" s="287"/>
      <c r="P135" s="287"/>
      <c r="R135" s="287"/>
      <c r="T135" s="287"/>
      <c r="V135" s="287"/>
      <c r="X135" s="287"/>
      <c r="Z135" s="287"/>
      <c r="AB135" s="287"/>
      <c r="AD135" s="287"/>
      <c r="AF135" s="287"/>
      <c r="AH135" s="287"/>
      <c r="AJ135" s="287"/>
      <c r="AL135" s="287"/>
      <c r="AN135" s="287"/>
      <c r="AP135" s="287"/>
      <c r="AR135" s="287"/>
      <c r="AT135" s="287"/>
      <c r="AV135" s="287"/>
      <c r="AX135" s="287"/>
      <c r="AZ135" s="287"/>
      <c r="BB135" s="287"/>
    </row>
    <row r="136" spans="1:54" ht="14.25" customHeight="1" x14ac:dyDescent="0.25">
      <c r="A136" s="4"/>
      <c r="B136" s="287"/>
      <c r="C136" s="4"/>
      <c r="D136" s="287"/>
      <c r="F136" s="287"/>
      <c r="H136" s="287"/>
      <c r="J136" s="287"/>
      <c r="L136" s="287"/>
      <c r="N136" s="287"/>
      <c r="P136" s="287"/>
      <c r="R136" s="287"/>
      <c r="T136" s="287"/>
      <c r="V136" s="287"/>
      <c r="X136" s="287"/>
      <c r="Z136" s="287"/>
      <c r="AB136" s="287"/>
      <c r="AD136" s="287"/>
      <c r="AF136" s="287"/>
      <c r="AH136" s="287"/>
      <c r="AJ136" s="287"/>
      <c r="AL136" s="287"/>
      <c r="AN136" s="287"/>
      <c r="AP136" s="287"/>
      <c r="AR136" s="287"/>
      <c r="AT136" s="287"/>
      <c r="AV136" s="287"/>
      <c r="AX136" s="287"/>
      <c r="AZ136" s="287"/>
      <c r="BB136" s="287"/>
    </row>
    <row r="137" spans="1:54" ht="14.25" customHeight="1" x14ac:dyDescent="0.25">
      <c r="A137" s="4"/>
      <c r="B137" s="287"/>
      <c r="C137" s="4"/>
      <c r="D137" s="287"/>
      <c r="F137" s="287"/>
      <c r="H137" s="287"/>
      <c r="J137" s="287"/>
      <c r="L137" s="287"/>
      <c r="N137" s="287"/>
      <c r="P137" s="287"/>
      <c r="R137" s="287"/>
      <c r="T137" s="287"/>
      <c r="V137" s="287"/>
      <c r="X137" s="287"/>
      <c r="Z137" s="287"/>
      <c r="AB137" s="287"/>
      <c r="AD137" s="287"/>
      <c r="AF137" s="287"/>
      <c r="AH137" s="287"/>
      <c r="AJ137" s="287"/>
      <c r="AL137" s="287"/>
      <c r="AN137" s="287"/>
      <c r="AP137" s="287"/>
      <c r="AR137" s="287"/>
      <c r="AT137" s="287"/>
      <c r="AV137" s="287"/>
      <c r="AX137" s="287"/>
      <c r="AZ137" s="287"/>
      <c r="BB137" s="287"/>
    </row>
    <row r="138" spans="1:54" ht="14.25" customHeight="1" x14ac:dyDescent="0.25">
      <c r="A138" s="4"/>
      <c r="B138" s="287"/>
      <c r="C138" s="4"/>
      <c r="D138" s="287"/>
      <c r="F138" s="287"/>
      <c r="H138" s="287"/>
      <c r="J138" s="287"/>
      <c r="L138" s="287"/>
      <c r="N138" s="287"/>
      <c r="P138" s="287"/>
      <c r="R138" s="287"/>
      <c r="T138" s="287"/>
      <c r="V138" s="287"/>
      <c r="X138" s="287"/>
      <c r="Z138" s="287"/>
      <c r="AB138" s="287"/>
      <c r="AD138" s="287"/>
      <c r="AF138" s="287"/>
      <c r="AH138" s="287"/>
      <c r="AJ138" s="287"/>
      <c r="AL138" s="287"/>
      <c r="AN138" s="287"/>
      <c r="AP138" s="287"/>
      <c r="AR138" s="287"/>
      <c r="AT138" s="287"/>
      <c r="AV138" s="287"/>
      <c r="AX138" s="287"/>
      <c r="AZ138" s="287"/>
      <c r="BB138" s="287"/>
    </row>
    <row r="139" spans="1:54" ht="14.25" customHeight="1" x14ac:dyDescent="0.25">
      <c r="A139" s="4"/>
      <c r="B139" s="287"/>
      <c r="C139" s="4"/>
      <c r="D139" s="287"/>
      <c r="F139" s="287"/>
      <c r="H139" s="287"/>
      <c r="J139" s="287"/>
      <c r="L139" s="287"/>
      <c r="N139" s="287"/>
      <c r="P139" s="287"/>
      <c r="R139" s="287"/>
      <c r="T139" s="287"/>
      <c r="V139" s="287"/>
      <c r="X139" s="287"/>
      <c r="Z139" s="287"/>
      <c r="AB139" s="287"/>
      <c r="AD139" s="287"/>
      <c r="AF139" s="287"/>
      <c r="AH139" s="287"/>
      <c r="AJ139" s="287"/>
      <c r="AL139" s="287"/>
      <c r="AN139" s="287"/>
      <c r="AP139" s="287"/>
      <c r="AR139" s="287"/>
      <c r="AT139" s="287"/>
      <c r="AV139" s="287"/>
      <c r="AX139" s="287"/>
      <c r="AZ139" s="287"/>
      <c r="BB139" s="287"/>
    </row>
    <row r="140" spans="1:54" ht="14.25" customHeight="1" x14ac:dyDescent="0.25">
      <c r="A140" s="4"/>
      <c r="B140" s="287"/>
      <c r="C140" s="4"/>
      <c r="D140" s="287"/>
      <c r="F140" s="287"/>
      <c r="H140" s="287"/>
      <c r="J140" s="287"/>
      <c r="L140" s="287"/>
      <c r="N140" s="287"/>
      <c r="P140" s="287"/>
      <c r="R140" s="287"/>
      <c r="T140" s="287"/>
      <c r="V140" s="287"/>
      <c r="X140" s="287"/>
      <c r="Z140" s="287"/>
      <c r="AB140" s="287"/>
      <c r="AD140" s="287"/>
      <c r="AF140" s="287"/>
      <c r="AH140" s="287"/>
      <c r="AJ140" s="287"/>
      <c r="AL140" s="287"/>
      <c r="AN140" s="287"/>
      <c r="AP140" s="287"/>
      <c r="AR140" s="287"/>
      <c r="AT140" s="287"/>
      <c r="AV140" s="287"/>
      <c r="AX140" s="287"/>
      <c r="AZ140" s="287"/>
      <c r="BB140" s="287"/>
    </row>
    <row r="141" spans="1:54" ht="14.25" customHeight="1" x14ac:dyDescent="0.25">
      <c r="A141" s="4"/>
      <c r="B141" s="287"/>
      <c r="C141" s="4"/>
      <c r="D141" s="287"/>
      <c r="F141" s="287"/>
      <c r="H141" s="287"/>
      <c r="J141" s="287"/>
      <c r="L141" s="287"/>
      <c r="N141" s="287"/>
      <c r="P141" s="287"/>
      <c r="R141" s="287"/>
      <c r="T141" s="287"/>
      <c r="V141" s="287"/>
      <c r="X141" s="287"/>
      <c r="Z141" s="287"/>
      <c r="AB141" s="287"/>
      <c r="AD141" s="287"/>
      <c r="AF141" s="287"/>
      <c r="AH141" s="287"/>
      <c r="AJ141" s="287"/>
      <c r="AL141" s="287"/>
      <c r="AN141" s="287"/>
      <c r="AP141" s="287"/>
      <c r="AR141" s="287"/>
      <c r="AT141" s="287"/>
      <c r="AV141" s="287"/>
      <c r="AX141" s="287"/>
      <c r="AZ141" s="287"/>
      <c r="BB141" s="287"/>
    </row>
    <row r="142" spans="1:54" ht="14.25" customHeight="1" x14ac:dyDescent="0.25">
      <c r="A142" s="4"/>
      <c r="B142" s="287"/>
      <c r="C142" s="4"/>
      <c r="D142" s="287"/>
      <c r="F142" s="287"/>
      <c r="H142" s="287"/>
      <c r="J142" s="287"/>
      <c r="L142" s="287"/>
      <c r="N142" s="287"/>
      <c r="P142" s="287"/>
      <c r="R142" s="287"/>
      <c r="T142" s="287"/>
      <c r="V142" s="287"/>
      <c r="X142" s="287"/>
      <c r="Z142" s="287"/>
      <c r="AB142" s="287"/>
      <c r="AD142" s="287"/>
      <c r="AF142" s="287"/>
      <c r="AH142" s="287"/>
      <c r="AJ142" s="287"/>
      <c r="AL142" s="287"/>
      <c r="AN142" s="287"/>
      <c r="AP142" s="287"/>
      <c r="AR142" s="287"/>
      <c r="AT142" s="287"/>
      <c r="AV142" s="287"/>
      <c r="AX142" s="287"/>
      <c r="AZ142" s="287"/>
      <c r="BB142" s="287"/>
    </row>
    <row r="143" spans="1:54" ht="14.25" customHeight="1" x14ac:dyDescent="0.25">
      <c r="A143" s="4"/>
      <c r="B143" s="287"/>
      <c r="C143" s="4"/>
      <c r="D143" s="287"/>
      <c r="F143" s="287"/>
      <c r="H143" s="287"/>
      <c r="J143" s="287"/>
      <c r="L143" s="287"/>
      <c r="N143" s="287"/>
      <c r="P143" s="287"/>
      <c r="R143" s="287"/>
      <c r="T143" s="287"/>
      <c r="V143" s="287"/>
      <c r="X143" s="287"/>
      <c r="Z143" s="287"/>
      <c r="AB143" s="287"/>
      <c r="AD143" s="287"/>
      <c r="AF143" s="287"/>
      <c r="AH143" s="287"/>
      <c r="AJ143" s="287"/>
      <c r="AL143" s="287"/>
      <c r="AN143" s="287"/>
      <c r="AP143" s="287"/>
      <c r="AR143" s="287"/>
      <c r="AT143" s="287"/>
      <c r="AV143" s="287"/>
      <c r="AX143" s="287"/>
      <c r="AZ143" s="287"/>
      <c r="BB143" s="287"/>
    </row>
    <row r="144" spans="1:54" ht="14.25" customHeight="1" x14ac:dyDescent="0.25">
      <c r="A144" s="4"/>
      <c r="B144" s="287"/>
      <c r="C144" s="4"/>
      <c r="D144" s="287"/>
      <c r="F144" s="287"/>
      <c r="H144" s="287"/>
      <c r="J144" s="287"/>
      <c r="L144" s="287"/>
      <c r="N144" s="287"/>
      <c r="P144" s="287"/>
      <c r="R144" s="287"/>
      <c r="T144" s="287"/>
      <c r="V144" s="287"/>
      <c r="X144" s="287"/>
      <c r="Z144" s="287"/>
      <c r="AB144" s="287"/>
      <c r="AD144" s="287"/>
      <c r="AF144" s="287"/>
      <c r="AH144" s="287"/>
      <c r="AJ144" s="287"/>
      <c r="AL144" s="287"/>
      <c r="AN144" s="287"/>
      <c r="AP144" s="287"/>
      <c r="AR144" s="287"/>
      <c r="AT144" s="287"/>
      <c r="AV144" s="287"/>
      <c r="AX144" s="287"/>
      <c r="AZ144" s="287"/>
      <c r="BB144" s="287"/>
    </row>
    <row r="145" spans="1:54" ht="14.25" customHeight="1" x14ac:dyDescent="0.25">
      <c r="A145" s="4"/>
      <c r="B145" s="287"/>
      <c r="C145" s="4"/>
      <c r="D145" s="287"/>
      <c r="F145" s="287"/>
      <c r="H145" s="287"/>
      <c r="J145" s="287"/>
      <c r="L145" s="287"/>
      <c r="N145" s="287"/>
      <c r="P145" s="287"/>
      <c r="R145" s="287"/>
      <c r="T145" s="287"/>
      <c r="V145" s="287"/>
      <c r="X145" s="287"/>
      <c r="Z145" s="287"/>
      <c r="AB145" s="287"/>
      <c r="AD145" s="287"/>
      <c r="AF145" s="287"/>
      <c r="AH145" s="287"/>
      <c r="AJ145" s="287"/>
      <c r="AL145" s="287"/>
      <c r="AN145" s="287"/>
      <c r="AP145" s="287"/>
      <c r="AR145" s="287"/>
      <c r="AT145" s="287"/>
      <c r="AV145" s="287"/>
      <c r="AX145" s="287"/>
      <c r="AZ145" s="287"/>
      <c r="BB145" s="287"/>
    </row>
    <row r="146" spans="1:54" ht="14.25" customHeight="1" x14ac:dyDescent="0.25">
      <c r="A146" s="4"/>
      <c r="B146" s="287"/>
      <c r="C146" s="4"/>
      <c r="D146" s="287"/>
      <c r="F146" s="287"/>
      <c r="H146" s="287"/>
      <c r="J146" s="287"/>
      <c r="L146" s="287"/>
      <c r="N146" s="287"/>
      <c r="P146" s="287"/>
      <c r="R146" s="287"/>
      <c r="T146" s="287"/>
      <c r="V146" s="287"/>
      <c r="X146" s="287"/>
      <c r="Z146" s="287"/>
      <c r="AB146" s="287"/>
      <c r="AD146" s="287"/>
      <c r="AF146" s="287"/>
      <c r="AH146" s="287"/>
      <c r="AJ146" s="287"/>
      <c r="AL146" s="287"/>
      <c r="AN146" s="287"/>
      <c r="AP146" s="287"/>
      <c r="AR146" s="287"/>
      <c r="AT146" s="287"/>
      <c r="AV146" s="287"/>
      <c r="AX146" s="287"/>
      <c r="AZ146" s="287"/>
      <c r="BB146" s="287"/>
    </row>
    <row r="147" spans="1:54" ht="14.25" customHeight="1" x14ac:dyDescent="0.25">
      <c r="A147" s="4"/>
      <c r="B147" s="287"/>
      <c r="C147" s="4"/>
      <c r="D147" s="287"/>
      <c r="F147" s="287"/>
      <c r="H147" s="287"/>
      <c r="J147" s="287"/>
      <c r="L147" s="287"/>
      <c r="N147" s="287"/>
      <c r="P147" s="287"/>
      <c r="R147" s="287"/>
      <c r="T147" s="287"/>
      <c r="V147" s="287"/>
      <c r="X147" s="287"/>
      <c r="Z147" s="287"/>
      <c r="AB147" s="287"/>
      <c r="AD147" s="287"/>
      <c r="AF147" s="287"/>
      <c r="AH147" s="287"/>
      <c r="AJ147" s="287"/>
      <c r="AL147" s="287"/>
      <c r="AN147" s="287"/>
      <c r="AP147" s="287"/>
      <c r="AR147" s="287"/>
      <c r="AT147" s="287"/>
      <c r="AV147" s="287"/>
      <c r="AX147" s="287"/>
      <c r="AZ147" s="287"/>
      <c r="BB147" s="287"/>
    </row>
    <row r="148" spans="1:54" ht="14.25" customHeight="1" x14ac:dyDescent="0.25">
      <c r="A148" s="4"/>
      <c r="B148" s="287"/>
      <c r="C148" s="4"/>
      <c r="D148" s="287"/>
      <c r="F148" s="287"/>
      <c r="H148" s="287"/>
      <c r="J148" s="287"/>
      <c r="L148" s="287"/>
      <c r="N148" s="287"/>
      <c r="P148" s="287"/>
      <c r="R148" s="287"/>
      <c r="T148" s="287"/>
      <c r="V148" s="287"/>
      <c r="X148" s="287"/>
      <c r="Z148" s="287"/>
      <c r="AB148" s="287"/>
      <c r="AD148" s="287"/>
      <c r="AF148" s="287"/>
      <c r="AH148" s="287"/>
      <c r="AJ148" s="287"/>
      <c r="AL148" s="287"/>
      <c r="AN148" s="287"/>
      <c r="AP148" s="287"/>
      <c r="AR148" s="287"/>
      <c r="AT148" s="287"/>
      <c r="AV148" s="287"/>
      <c r="AX148" s="287"/>
      <c r="AZ148" s="287"/>
      <c r="BB148" s="287"/>
    </row>
    <row r="149" spans="1:54" ht="14.25" customHeight="1" x14ac:dyDescent="0.25">
      <c r="A149" s="4"/>
      <c r="B149" s="287"/>
      <c r="C149" s="4"/>
      <c r="D149" s="287"/>
      <c r="F149" s="287"/>
      <c r="H149" s="287"/>
      <c r="J149" s="287"/>
      <c r="L149" s="287"/>
      <c r="N149" s="287"/>
      <c r="P149" s="287"/>
      <c r="R149" s="287"/>
      <c r="T149" s="287"/>
      <c r="V149" s="287"/>
      <c r="X149" s="287"/>
      <c r="Z149" s="287"/>
      <c r="AB149" s="287"/>
      <c r="AD149" s="287"/>
      <c r="AF149" s="287"/>
      <c r="AH149" s="287"/>
      <c r="AJ149" s="287"/>
      <c r="AL149" s="287"/>
      <c r="AN149" s="287"/>
      <c r="AP149" s="287"/>
      <c r="AR149" s="287"/>
      <c r="AT149" s="287"/>
      <c r="AV149" s="287"/>
      <c r="AX149" s="287"/>
      <c r="AZ149" s="287"/>
      <c r="BB149" s="287"/>
    </row>
    <row r="150" spans="1:54" ht="14.25" customHeight="1" x14ac:dyDescent="0.25">
      <c r="A150" s="4"/>
      <c r="B150" s="287"/>
      <c r="C150" s="4"/>
      <c r="D150" s="287"/>
      <c r="F150" s="287"/>
      <c r="H150" s="287"/>
      <c r="J150" s="287"/>
      <c r="L150" s="287"/>
      <c r="N150" s="287"/>
      <c r="P150" s="287"/>
      <c r="R150" s="287"/>
      <c r="T150" s="287"/>
      <c r="V150" s="287"/>
      <c r="X150" s="287"/>
      <c r="Z150" s="287"/>
      <c r="AB150" s="287"/>
      <c r="AD150" s="287"/>
      <c r="AF150" s="287"/>
      <c r="AH150" s="287"/>
      <c r="AJ150" s="287"/>
      <c r="AL150" s="287"/>
      <c r="AN150" s="287"/>
      <c r="AP150" s="287"/>
      <c r="AR150" s="287"/>
      <c r="AT150" s="287"/>
      <c r="AV150" s="287"/>
      <c r="AX150" s="287"/>
      <c r="AZ150" s="287"/>
      <c r="BB150" s="287"/>
    </row>
    <row r="151" spans="1:54" ht="14.25" customHeight="1" x14ac:dyDescent="0.25">
      <c r="A151" s="4"/>
      <c r="B151" s="287"/>
      <c r="C151" s="4"/>
      <c r="D151" s="287"/>
      <c r="F151" s="287"/>
      <c r="H151" s="287"/>
      <c r="J151" s="287"/>
      <c r="L151" s="287"/>
      <c r="N151" s="287"/>
      <c r="P151" s="287"/>
      <c r="R151" s="287"/>
      <c r="T151" s="287"/>
      <c r="V151" s="287"/>
      <c r="X151" s="287"/>
      <c r="Z151" s="287"/>
      <c r="AB151" s="287"/>
      <c r="AD151" s="287"/>
      <c r="AF151" s="287"/>
      <c r="AH151" s="287"/>
      <c r="AJ151" s="287"/>
      <c r="AL151" s="287"/>
      <c r="AN151" s="287"/>
      <c r="AP151" s="287"/>
      <c r="AR151" s="287"/>
      <c r="AT151" s="287"/>
      <c r="AV151" s="287"/>
      <c r="AX151" s="287"/>
      <c r="AZ151" s="287"/>
      <c r="BB151" s="287"/>
    </row>
    <row r="152" spans="1:54" ht="14.25" customHeight="1" x14ac:dyDescent="0.25">
      <c r="A152" s="4"/>
      <c r="B152" s="287"/>
      <c r="C152" s="4"/>
      <c r="D152" s="287"/>
      <c r="F152" s="287"/>
      <c r="H152" s="287"/>
      <c r="J152" s="287"/>
      <c r="L152" s="287"/>
      <c r="N152" s="287"/>
      <c r="P152" s="287"/>
      <c r="R152" s="287"/>
      <c r="T152" s="287"/>
      <c r="V152" s="287"/>
      <c r="X152" s="287"/>
      <c r="Z152" s="287"/>
      <c r="AB152" s="287"/>
      <c r="AD152" s="287"/>
      <c r="AF152" s="287"/>
      <c r="AH152" s="287"/>
      <c r="AJ152" s="287"/>
      <c r="AL152" s="287"/>
      <c r="AN152" s="287"/>
      <c r="AP152" s="287"/>
      <c r="AR152" s="287"/>
      <c r="AT152" s="287"/>
      <c r="AV152" s="287"/>
      <c r="AX152" s="287"/>
      <c r="AZ152" s="287"/>
      <c r="BB152" s="287"/>
    </row>
    <row r="153" spans="1:54" ht="14.25" customHeight="1" x14ac:dyDescent="0.25">
      <c r="A153" s="4"/>
      <c r="B153" s="287"/>
      <c r="C153" s="4"/>
      <c r="D153" s="287"/>
      <c r="F153" s="287"/>
      <c r="H153" s="287"/>
      <c r="J153" s="287"/>
      <c r="L153" s="287"/>
      <c r="N153" s="287"/>
      <c r="P153" s="287"/>
      <c r="R153" s="287"/>
      <c r="T153" s="287"/>
      <c r="V153" s="287"/>
      <c r="X153" s="287"/>
      <c r="Z153" s="287"/>
      <c r="AB153" s="287"/>
      <c r="AD153" s="287"/>
      <c r="AF153" s="287"/>
      <c r="AH153" s="287"/>
      <c r="AJ153" s="287"/>
      <c r="AL153" s="287"/>
      <c r="AN153" s="287"/>
      <c r="AP153" s="287"/>
      <c r="AR153" s="287"/>
      <c r="AT153" s="287"/>
      <c r="AV153" s="287"/>
      <c r="AX153" s="287"/>
      <c r="AZ153" s="287"/>
      <c r="BB153" s="287"/>
    </row>
    <row r="154" spans="1:54" ht="14.25" customHeight="1" x14ac:dyDescent="0.25">
      <c r="A154" s="4"/>
      <c r="B154" s="287"/>
      <c r="C154" s="4"/>
      <c r="D154" s="287"/>
      <c r="F154" s="287"/>
      <c r="H154" s="287"/>
      <c r="J154" s="287"/>
      <c r="L154" s="287"/>
      <c r="N154" s="287"/>
      <c r="P154" s="287"/>
      <c r="R154" s="287"/>
      <c r="T154" s="287"/>
      <c r="V154" s="287"/>
      <c r="X154" s="287"/>
      <c r="Z154" s="287"/>
      <c r="AB154" s="287"/>
      <c r="AD154" s="287"/>
      <c r="AF154" s="287"/>
      <c r="AH154" s="287"/>
      <c r="AJ154" s="287"/>
      <c r="AL154" s="287"/>
      <c r="AN154" s="287"/>
      <c r="AP154" s="287"/>
      <c r="AR154" s="287"/>
      <c r="AT154" s="287"/>
      <c r="AV154" s="287"/>
      <c r="AX154" s="287"/>
      <c r="AZ154" s="287"/>
      <c r="BB154" s="287"/>
    </row>
    <row r="155" spans="1:54" ht="14.25" customHeight="1" x14ac:dyDescent="0.25">
      <c r="A155" s="4"/>
      <c r="B155" s="287"/>
      <c r="C155" s="4"/>
      <c r="D155" s="287"/>
      <c r="F155" s="287"/>
      <c r="H155" s="287"/>
      <c r="J155" s="287"/>
      <c r="L155" s="287"/>
      <c r="N155" s="287"/>
      <c r="P155" s="287"/>
      <c r="R155" s="287"/>
      <c r="T155" s="287"/>
      <c r="V155" s="287"/>
      <c r="X155" s="287"/>
      <c r="Z155" s="287"/>
      <c r="AB155" s="287"/>
      <c r="AD155" s="287"/>
      <c r="AF155" s="287"/>
      <c r="AH155" s="287"/>
      <c r="AJ155" s="287"/>
      <c r="AL155" s="287"/>
      <c r="AN155" s="287"/>
      <c r="AP155" s="287"/>
      <c r="AR155" s="287"/>
      <c r="AT155" s="287"/>
      <c r="AV155" s="287"/>
      <c r="AX155" s="287"/>
      <c r="AZ155" s="287"/>
      <c r="BB155" s="287"/>
    </row>
    <row r="156" spans="1:54" ht="14.25" customHeight="1" x14ac:dyDescent="0.25">
      <c r="A156" s="4"/>
      <c r="B156" s="287"/>
      <c r="C156" s="4"/>
      <c r="D156" s="287"/>
      <c r="F156" s="287"/>
      <c r="H156" s="287"/>
      <c r="J156" s="287"/>
      <c r="L156" s="287"/>
      <c r="N156" s="287"/>
      <c r="P156" s="287"/>
      <c r="R156" s="287"/>
      <c r="T156" s="287"/>
      <c r="V156" s="287"/>
      <c r="X156" s="287"/>
      <c r="Z156" s="287"/>
      <c r="AB156" s="287"/>
      <c r="AD156" s="287"/>
      <c r="AF156" s="287"/>
      <c r="AH156" s="287"/>
      <c r="AJ156" s="287"/>
      <c r="AL156" s="287"/>
      <c r="AN156" s="287"/>
      <c r="AP156" s="287"/>
      <c r="AR156" s="287"/>
      <c r="AT156" s="287"/>
      <c r="AV156" s="287"/>
      <c r="AX156" s="287"/>
      <c r="AZ156" s="287"/>
      <c r="BB156" s="287"/>
    </row>
    <row r="157" spans="1:54" ht="14.25" customHeight="1" x14ac:dyDescent="0.25">
      <c r="A157" s="4"/>
      <c r="B157" s="287"/>
      <c r="C157" s="4"/>
      <c r="D157" s="287"/>
      <c r="F157" s="287"/>
      <c r="H157" s="287"/>
      <c r="J157" s="287"/>
      <c r="L157" s="287"/>
      <c r="N157" s="287"/>
      <c r="P157" s="287"/>
      <c r="R157" s="287"/>
      <c r="T157" s="287"/>
      <c r="V157" s="287"/>
      <c r="X157" s="287"/>
      <c r="Z157" s="287"/>
      <c r="AB157" s="287"/>
      <c r="AD157" s="287"/>
      <c r="AF157" s="287"/>
      <c r="AH157" s="287"/>
      <c r="AJ157" s="287"/>
      <c r="AL157" s="287"/>
      <c r="AN157" s="287"/>
      <c r="AP157" s="287"/>
      <c r="AR157" s="287"/>
      <c r="AT157" s="287"/>
      <c r="AV157" s="287"/>
      <c r="AX157" s="287"/>
      <c r="AZ157" s="287"/>
      <c r="BB157" s="287"/>
    </row>
    <row r="158" spans="1:54" ht="14.25" customHeight="1" x14ac:dyDescent="0.25">
      <c r="A158" s="4"/>
      <c r="B158" s="287"/>
      <c r="C158" s="4"/>
      <c r="D158" s="287"/>
      <c r="F158" s="287"/>
      <c r="H158" s="287"/>
      <c r="J158" s="287"/>
      <c r="L158" s="287"/>
      <c r="N158" s="287"/>
      <c r="P158" s="287"/>
      <c r="R158" s="287"/>
      <c r="T158" s="287"/>
      <c r="V158" s="287"/>
      <c r="X158" s="287"/>
      <c r="Z158" s="287"/>
      <c r="AB158" s="287"/>
      <c r="AD158" s="287"/>
      <c r="AF158" s="287"/>
      <c r="AH158" s="287"/>
      <c r="AJ158" s="287"/>
      <c r="AL158" s="287"/>
      <c r="AN158" s="287"/>
      <c r="AP158" s="287"/>
      <c r="AR158" s="287"/>
      <c r="AT158" s="287"/>
      <c r="AV158" s="287"/>
      <c r="AX158" s="287"/>
      <c r="AZ158" s="287"/>
      <c r="BB158" s="287"/>
    </row>
    <row r="159" spans="1:54" ht="14.25" customHeight="1" x14ac:dyDescent="0.25">
      <c r="A159" s="4"/>
      <c r="B159" s="287"/>
      <c r="C159" s="4"/>
      <c r="D159" s="287"/>
      <c r="F159" s="287"/>
      <c r="H159" s="287"/>
      <c r="J159" s="287"/>
      <c r="L159" s="287"/>
      <c r="N159" s="287"/>
      <c r="P159" s="287"/>
      <c r="R159" s="287"/>
      <c r="T159" s="287"/>
      <c r="V159" s="287"/>
      <c r="X159" s="287"/>
      <c r="Z159" s="287"/>
      <c r="AB159" s="287"/>
      <c r="AD159" s="287"/>
      <c r="AF159" s="287"/>
      <c r="AH159" s="287"/>
      <c r="AJ159" s="287"/>
      <c r="AL159" s="287"/>
      <c r="AN159" s="287"/>
      <c r="AP159" s="287"/>
      <c r="AR159" s="287"/>
      <c r="AT159" s="287"/>
      <c r="AV159" s="287"/>
      <c r="AX159" s="287"/>
      <c r="AZ159" s="287"/>
      <c r="BB159" s="287"/>
    </row>
    <row r="160" spans="1:54" ht="14.25" customHeight="1" x14ac:dyDescent="0.25">
      <c r="A160" s="4"/>
      <c r="B160" s="287"/>
      <c r="C160" s="4"/>
      <c r="D160" s="287"/>
      <c r="F160" s="287"/>
      <c r="H160" s="287"/>
      <c r="J160" s="287"/>
      <c r="L160" s="287"/>
      <c r="N160" s="287"/>
      <c r="P160" s="287"/>
      <c r="R160" s="287"/>
      <c r="T160" s="287"/>
      <c r="V160" s="287"/>
      <c r="X160" s="287"/>
      <c r="Z160" s="287"/>
      <c r="AB160" s="287"/>
      <c r="AD160" s="287"/>
      <c r="AF160" s="287"/>
      <c r="AH160" s="287"/>
      <c r="AJ160" s="287"/>
      <c r="AL160" s="287"/>
      <c r="AN160" s="287"/>
      <c r="AP160" s="287"/>
      <c r="AR160" s="287"/>
      <c r="AT160" s="287"/>
      <c r="AV160" s="287"/>
      <c r="AX160" s="287"/>
      <c r="AZ160" s="287"/>
      <c r="BB160" s="287"/>
    </row>
    <row r="161" spans="1:54" ht="14.25" customHeight="1" x14ac:dyDescent="0.25">
      <c r="A161" s="4"/>
      <c r="B161" s="287"/>
      <c r="C161" s="4"/>
      <c r="D161" s="287"/>
      <c r="F161" s="287"/>
      <c r="H161" s="287"/>
      <c r="J161" s="287"/>
      <c r="L161" s="287"/>
      <c r="N161" s="287"/>
      <c r="P161" s="287"/>
      <c r="R161" s="287"/>
      <c r="T161" s="287"/>
      <c r="V161" s="287"/>
      <c r="X161" s="287"/>
      <c r="Z161" s="287"/>
      <c r="AB161" s="287"/>
      <c r="AD161" s="287"/>
      <c r="AF161" s="287"/>
      <c r="AH161" s="287"/>
      <c r="AJ161" s="287"/>
      <c r="AL161" s="287"/>
      <c r="AN161" s="287"/>
      <c r="AP161" s="287"/>
      <c r="AR161" s="287"/>
      <c r="AT161" s="287"/>
      <c r="AV161" s="287"/>
      <c r="AX161" s="287"/>
      <c r="AZ161" s="287"/>
      <c r="BB161" s="287"/>
    </row>
    <row r="162" spans="1:54" ht="14.25" customHeight="1" x14ac:dyDescent="0.25">
      <c r="A162" s="4"/>
      <c r="B162" s="287"/>
      <c r="C162" s="4"/>
      <c r="D162" s="287"/>
      <c r="F162" s="287"/>
      <c r="H162" s="287"/>
      <c r="J162" s="287"/>
      <c r="L162" s="287"/>
      <c r="N162" s="287"/>
      <c r="P162" s="287"/>
      <c r="R162" s="287"/>
      <c r="T162" s="287"/>
      <c r="V162" s="287"/>
      <c r="X162" s="287"/>
      <c r="Z162" s="287"/>
      <c r="AB162" s="287"/>
      <c r="AD162" s="287"/>
      <c r="AF162" s="287"/>
      <c r="AH162" s="287"/>
      <c r="AJ162" s="287"/>
      <c r="AL162" s="287"/>
      <c r="AN162" s="287"/>
      <c r="AP162" s="287"/>
      <c r="AR162" s="287"/>
      <c r="AT162" s="287"/>
      <c r="AV162" s="287"/>
      <c r="AX162" s="287"/>
      <c r="AZ162" s="287"/>
      <c r="BB162" s="287"/>
    </row>
    <row r="163" spans="1:54" ht="14.25" customHeight="1" x14ac:dyDescent="0.25">
      <c r="A163" s="4"/>
      <c r="B163" s="287"/>
      <c r="C163" s="4"/>
      <c r="D163" s="287"/>
      <c r="F163" s="287"/>
      <c r="H163" s="287"/>
      <c r="J163" s="287"/>
      <c r="L163" s="287"/>
      <c r="N163" s="287"/>
      <c r="P163" s="287"/>
      <c r="R163" s="287"/>
      <c r="T163" s="287"/>
      <c r="V163" s="287"/>
      <c r="X163" s="287"/>
      <c r="Z163" s="287"/>
      <c r="AB163" s="287"/>
      <c r="AD163" s="287"/>
      <c r="AF163" s="287"/>
      <c r="AH163" s="287"/>
      <c r="AJ163" s="287"/>
      <c r="AL163" s="287"/>
      <c r="AN163" s="287"/>
      <c r="AP163" s="287"/>
      <c r="AR163" s="287"/>
      <c r="AT163" s="287"/>
      <c r="AV163" s="287"/>
      <c r="AX163" s="287"/>
      <c r="AZ163" s="287"/>
      <c r="BB163" s="287"/>
    </row>
    <row r="164" spans="1:54" ht="14.25" customHeight="1" x14ac:dyDescent="0.25">
      <c r="A164" s="4"/>
      <c r="B164" s="287"/>
      <c r="C164" s="4"/>
      <c r="D164" s="287"/>
      <c r="F164" s="287"/>
      <c r="H164" s="287"/>
      <c r="J164" s="287"/>
      <c r="L164" s="287"/>
      <c r="N164" s="287"/>
      <c r="P164" s="287"/>
      <c r="R164" s="287"/>
      <c r="T164" s="287"/>
      <c r="V164" s="287"/>
      <c r="X164" s="287"/>
      <c r="Z164" s="287"/>
      <c r="AB164" s="287"/>
      <c r="AD164" s="287"/>
      <c r="AF164" s="287"/>
      <c r="AH164" s="287"/>
      <c r="AJ164" s="287"/>
      <c r="AL164" s="287"/>
      <c r="AN164" s="287"/>
      <c r="AP164" s="287"/>
      <c r="AR164" s="287"/>
      <c r="AT164" s="287"/>
      <c r="AV164" s="287"/>
      <c r="AX164" s="287"/>
      <c r="AZ164" s="287"/>
      <c r="BB164" s="287"/>
    </row>
    <row r="165" spans="1:54" ht="14.25" customHeight="1" x14ac:dyDescent="0.25">
      <c r="A165" s="4"/>
      <c r="B165" s="287"/>
      <c r="C165" s="4"/>
      <c r="D165" s="287"/>
      <c r="F165" s="287"/>
      <c r="H165" s="287"/>
      <c r="J165" s="287"/>
      <c r="L165" s="287"/>
      <c r="N165" s="287"/>
      <c r="P165" s="287"/>
      <c r="R165" s="287"/>
      <c r="T165" s="287"/>
      <c r="V165" s="287"/>
      <c r="X165" s="287"/>
      <c r="Z165" s="287"/>
      <c r="AB165" s="287"/>
      <c r="AD165" s="287"/>
      <c r="AF165" s="287"/>
      <c r="AH165" s="287"/>
      <c r="AJ165" s="287"/>
      <c r="AL165" s="287"/>
      <c r="AN165" s="287"/>
      <c r="AP165" s="287"/>
      <c r="AR165" s="287"/>
      <c r="AT165" s="287"/>
      <c r="AV165" s="287"/>
      <c r="AX165" s="287"/>
      <c r="AZ165" s="287"/>
      <c r="BB165" s="287"/>
    </row>
    <row r="166" spans="1:54" ht="14.25" customHeight="1" x14ac:dyDescent="0.25">
      <c r="A166" s="4"/>
      <c r="B166" s="287"/>
      <c r="C166" s="4"/>
      <c r="D166" s="287"/>
      <c r="F166" s="287"/>
      <c r="H166" s="287"/>
      <c r="J166" s="287"/>
      <c r="L166" s="287"/>
      <c r="N166" s="287"/>
      <c r="P166" s="287"/>
      <c r="R166" s="287"/>
      <c r="T166" s="287"/>
      <c r="V166" s="287"/>
      <c r="X166" s="287"/>
      <c r="Z166" s="287"/>
      <c r="AB166" s="287"/>
      <c r="AD166" s="287"/>
      <c r="AF166" s="287"/>
      <c r="AH166" s="287"/>
      <c r="AJ166" s="287"/>
      <c r="AL166" s="287"/>
      <c r="AN166" s="287"/>
      <c r="AP166" s="287"/>
      <c r="AR166" s="287"/>
      <c r="AT166" s="287"/>
      <c r="AV166" s="287"/>
      <c r="AX166" s="287"/>
      <c r="AZ166" s="287"/>
      <c r="BB166" s="287"/>
    </row>
    <row r="167" spans="1:54" ht="14.25" customHeight="1" x14ac:dyDescent="0.25">
      <c r="A167" s="4"/>
      <c r="B167" s="287"/>
      <c r="C167" s="4"/>
      <c r="D167" s="287"/>
      <c r="F167" s="287"/>
      <c r="H167" s="287"/>
      <c r="J167" s="287"/>
      <c r="L167" s="287"/>
      <c r="N167" s="287"/>
      <c r="P167" s="287"/>
      <c r="R167" s="287"/>
      <c r="T167" s="287"/>
      <c r="V167" s="287"/>
      <c r="X167" s="287"/>
      <c r="Z167" s="287"/>
      <c r="AB167" s="287"/>
      <c r="AD167" s="287"/>
      <c r="AF167" s="287"/>
      <c r="AH167" s="287"/>
      <c r="AJ167" s="287"/>
      <c r="AL167" s="287"/>
      <c r="AN167" s="287"/>
      <c r="AP167" s="287"/>
      <c r="AR167" s="287"/>
      <c r="AT167" s="287"/>
      <c r="AV167" s="287"/>
      <c r="AX167" s="287"/>
      <c r="AZ167" s="287"/>
      <c r="BB167" s="287"/>
    </row>
    <row r="168" spans="1:54" ht="14.25" customHeight="1" x14ac:dyDescent="0.25">
      <c r="A168" s="4"/>
      <c r="B168" s="287"/>
      <c r="C168" s="4"/>
      <c r="D168" s="287"/>
      <c r="F168" s="287"/>
      <c r="H168" s="287"/>
      <c r="J168" s="287"/>
      <c r="L168" s="287"/>
      <c r="N168" s="287"/>
      <c r="P168" s="287"/>
      <c r="R168" s="287"/>
      <c r="T168" s="287"/>
      <c r="V168" s="287"/>
      <c r="X168" s="287"/>
      <c r="Z168" s="287"/>
      <c r="AB168" s="287"/>
      <c r="AD168" s="287"/>
      <c r="AF168" s="287"/>
      <c r="AH168" s="287"/>
      <c r="AJ168" s="287"/>
      <c r="AL168" s="287"/>
      <c r="AN168" s="287"/>
      <c r="AP168" s="287"/>
      <c r="AR168" s="287"/>
      <c r="AT168" s="287"/>
      <c r="AV168" s="287"/>
      <c r="AX168" s="287"/>
      <c r="AZ168" s="287"/>
      <c r="BB168" s="287"/>
    </row>
    <row r="169" spans="1:54" ht="14.25" customHeight="1" x14ac:dyDescent="0.25">
      <c r="A169" s="4"/>
      <c r="B169" s="287"/>
      <c r="C169" s="4"/>
      <c r="D169" s="287"/>
      <c r="F169" s="287"/>
      <c r="H169" s="287"/>
      <c r="J169" s="287"/>
      <c r="L169" s="287"/>
      <c r="N169" s="287"/>
      <c r="P169" s="287"/>
      <c r="R169" s="287"/>
      <c r="T169" s="287"/>
      <c r="V169" s="287"/>
      <c r="X169" s="287"/>
      <c r="Z169" s="287"/>
      <c r="AB169" s="287"/>
      <c r="AD169" s="287"/>
      <c r="AF169" s="287"/>
      <c r="AH169" s="287"/>
      <c r="AJ169" s="287"/>
      <c r="AL169" s="287"/>
      <c r="AN169" s="287"/>
      <c r="AP169" s="287"/>
      <c r="AR169" s="287"/>
      <c r="AT169" s="287"/>
      <c r="AV169" s="287"/>
      <c r="AX169" s="287"/>
      <c r="AZ169" s="287"/>
      <c r="BB169" s="287"/>
    </row>
    <row r="170" spans="1:54" ht="14.25" customHeight="1" x14ac:dyDescent="0.25">
      <c r="A170" s="4"/>
      <c r="B170" s="287"/>
      <c r="C170" s="4"/>
      <c r="D170" s="287"/>
      <c r="F170" s="287"/>
      <c r="H170" s="287"/>
      <c r="J170" s="287"/>
      <c r="L170" s="287"/>
      <c r="N170" s="287"/>
      <c r="P170" s="287"/>
      <c r="R170" s="287"/>
      <c r="T170" s="287"/>
      <c r="V170" s="287"/>
      <c r="X170" s="287"/>
      <c r="Z170" s="287"/>
      <c r="AB170" s="287"/>
      <c r="AD170" s="287"/>
      <c r="AF170" s="287"/>
      <c r="AH170" s="287"/>
      <c r="AJ170" s="287"/>
      <c r="AL170" s="287"/>
      <c r="AN170" s="287"/>
      <c r="AP170" s="287"/>
      <c r="AR170" s="287"/>
      <c r="AT170" s="287"/>
      <c r="AV170" s="287"/>
      <c r="AX170" s="287"/>
      <c r="AZ170" s="287"/>
      <c r="BB170" s="287"/>
    </row>
    <row r="171" spans="1:54" ht="14.25" customHeight="1" x14ac:dyDescent="0.25">
      <c r="A171" s="4"/>
      <c r="B171" s="287"/>
      <c r="C171" s="4"/>
      <c r="D171" s="287"/>
      <c r="F171" s="287"/>
      <c r="H171" s="287"/>
      <c r="J171" s="287"/>
      <c r="L171" s="287"/>
      <c r="N171" s="287"/>
      <c r="P171" s="287"/>
      <c r="R171" s="287"/>
      <c r="T171" s="287"/>
      <c r="V171" s="287"/>
      <c r="X171" s="287"/>
      <c r="Z171" s="287"/>
      <c r="AB171" s="287"/>
      <c r="AD171" s="287"/>
      <c r="AF171" s="287"/>
      <c r="AH171" s="287"/>
      <c r="AJ171" s="287"/>
      <c r="AL171" s="287"/>
      <c r="AN171" s="287"/>
      <c r="AP171" s="287"/>
      <c r="AR171" s="287"/>
      <c r="AT171" s="287"/>
      <c r="AV171" s="287"/>
      <c r="AX171" s="287"/>
      <c r="AZ171" s="287"/>
      <c r="BB171" s="287"/>
    </row>
    <row r="172" spans="1:54" ht="14.25" customHeight="1" x14ac:dyDescent="0.25">
      <c r="A172" s="4"/>
      <c r="B172" s="287"/>
      <c r="C172" s="4"/>
      <c r="D172" s="287"/>
      <c r="F172" s="287"/>
      <c r="H172" s="287"/>
      <c r="J172" s="287"/>
      <c r="L172" s="287"/>
      <c r="N172" s="287"/>
      <c r="P172" s="287"/>
      <c r="R172" s="287"/>
      <c r="T172" s="287"/>
      <c r="V172" s="287"/>
      <c r="X172" s="287"/>
      <c r="Z172" s="287"/>
      <c r="AB172" s="287"/>
      <c r="AD172" s="287"/>
      <c r="AF172" s="287"/>
      <c r="AH172" s="287"/>
      <c r="AJ172" s="287"/>
      <c r="AL172" s="287"/>
      <c r="AN172" s="287"/>
      <c r="AP172" s="287"/>
      <c r="AR172" s="287"/>
      <c r="AT172" s="287"/>
      <c r="AV172" s="287"/>
      <c r="AX172" s="287"/>
      <c r="AZ172" s="287"/>
      <c r="BB172" s="287"/>
    </row>
    <row r="173" spans="1:54" ht="14.25" customHeight="1" x14ac:dyDescent="0.25">
      <c r="A173" s="4"/>
      <c r="B173" s="287"/>
      <c r="C173" s="4"/>
      <c r="D173" s="287"/>
      <c r="F173" s="287"/>
      <c r="H173" s="287"/>
      <c r="J173" s="287"/>
      <c r="L173" s="287"/>
      <c r="N173" s="287"/>
      <c r="P173" s="287"/>
      <c r="R173" s="287"/>
      <c r="T173" s="287"/>
      <c r="V173" s="287"/>
      <c r="X173" s="287"/>
      <c r="Z173" s="287"/>
      <c r="AB173" s="287"/>
      <c r="AD173" s="287"/>
      <c r="AF173" s="287"/>
      <c r="AH173" s="287"/>
      <c r="AJ173" s="287"/>
      <c r="AL173" s="287"/>
      <c r="AN173" s="287"/>
      <c r="AP173" s="287"/>
      <c r="AR173" s="287"/>
      <c r="AT173" s="287"/>
      <c r="AV173" s="287"/>
      <c r="AX173" s="287"/>
      <c r="AZ173" s="287"/>
      <c r="BB173" s="287"/>
    </row>
    <row r="174" spans="1:54" ht="14.25" customHeight="1" x14ac:dyDescent="0.25">
      <c r="A174" s="4"/>
      <c r="B174" s="287"/>
      <c r="C174" s="4"/>
      <c r="D174" s="287"/>
      <c r="F174" s="287"/>
      <c r="H174" s="287"/>
      <c r="J174" s="287"/>
      <c r="L174" s="287"/>
      <c r="N174" s="287"/>
      <c r="P174" s="287"/>
      <c r="R174" s="287"/>
      <c r="T174" s="287"/>
      <c r="V174" s="287"/>
      <c r="X174" s="287"/>
      <c r="Z174" s="287"/>
      <c r="AB174" s="287"/>
      <c r="AD174" s="287"/>
      <c r="AF174" s="287"/>
      <c r="AH174" s="287"/>
      <c r="AJ174" s="287"/>
      <c r="AL174" s="287"/>
      <c r="AN174" s="287"/>
      <c r="AP174" s="287"/>
      <c r="AR174" s="287"/>
      <c r="AT174" s="287"/>
      <c r="AV174" s="287"/>
      <c r="AX174" s="287"/>
      <c r="AZ174" s="287"/>
      <c r="BB174" s="287"/>
    </row>
    <row r="175" spans="1:54" ht="14.25" customHeight="1" x14ac:dyDescent="0.25">
      <c r="A175" s="4"/>
      <c r="B175" s="287"/>
      <c r="C175" s="4"/>
      <c r="D175" s="287"/>
      <c r="F175" s="287"/>
      <c r="H175" s="287"/>
      <c r="J175" s="287"/>
      <c r="L175" s="287"/>
      <c r="N175" s="287"/>
      <c r="P175" s="287"/>
      <c r="R175" s="287"/>
      <c r="T175" s="287"/>
      <c r="V175" s="287"/>
      <c r="X175" s="287"/>
      <c r="Z175" s="287"/>
      <c r="AB175" s="287"/>
      <c r="AD175" s="287"/>
      <c r="AF175" s="287"/>
      <c r="AH175" s="287"/>
      <c r="AJ175" s="287"/>
      <c r="AL175" s="287"/>
      <c r="AN175" s="287"/>
      <c r="AP175" s="287"/>
      <c r="AR175" s="287"/>
      <c r="AT175" s="287"/>
      <c r="AV175" s="287"/>
      <c r="AX175" s="287"/>
      <c r="AZ175" s="287"/>
      <c r="BB175" s="287"/>
    </row>
    <row r="176" spans="1:54" ht="14.25" customHeight="1" x14ac:dyDescent="0.25">
      <c r="A176" s="4"/>
      <c r="B176" s="287"/>
      <c r="C176" s="4"/>
      <c r="D176" s="287"/>
      <c r="F176" s="287"/>
      <c r="H176" s="287"/>
      <c r="J176" s="287"/>
      <c r="L176" s="287"/>
      <c r="N176" s="287"/>
      <c r="P176" s="287"/>
      <c r="R176" s="287"/>
      <c r="T176" s="287"/>
      <c r="V176" s="287"/>
      <c r="X176" s="287"/>
      <c r="Z176" s="287"/>
      <c r="AB176" s="287"/>
      <c r="AD176" s="287"/>
      <c r="AF176" s="287"/>
      <c r="AH176" s="287"/>
      <c r="AJ176" s="287"/>
      <c r="AL176" s="287"/>
      <c r="AN176" s="287"/>
      <c r="AP176" s="287"/>
      <c r="AR176" s="287"/>
      <c r="AT176" s="287"/>
      <c r="AV176" s="287"/>
      <c r="AX176" s="287"/>
      <c r="AZ176" s="287"/>
      <c r="BB176" s="287"/>
    </row>
    <row r="177" spans="1:54" ht="14.25" customHeight="1" x14ac:dyDescent="0.25">
      <c r="A177" s="4"/>
      <c r="B177" s="287"/>
      <c r="C177" s="4"/>
      <c r="D177" s="287"/>
      <c r="F177" s="287"/>
      <c r="H177" s="287"/>
      <c r="J177" s="287"/>
      <c r="L177" s="287"/>
      <c r="N177" s="287"/>
      <c r="P177" s="287"/>
      <c r="R177" s="287"/>
      <c r="T177" s="287"/>
      <c r="V177" s="287"/>
      <c r="X177" s="287"/>
      <c r="Z177" s="287"/>
      <c r="AB177" s="287"/>
      <c r="AD177" s="287"/>
      <c r="AF177" s="287"/>
      <c r="AH177" s="287"/>
      <c r="AJ177" s="287"/>
      <c r="AL177" s="287"/>
      <c r="AN177" s="287"/>
      <c r="AP177" s="287"/>
      <c r="AR177" s="287"/>
      <c r="AT177" s="287"/>
      <c r="AV177" s="287"/>
      <c r="AX177" s="287"/>
      <c r="AZ177" s="287"/>
      <c r="BB177" s="287"/>
    </row>
    <row r="178" spans="1:54" ht="14.25" customHeight="1" x14ac:dyDescent="0.25">
      <c r="A178" s="4"/>
      <c r="B178" s="287"/>
      <c r="C178" s="4"/>
      <c r="D178" s="287"/>
      <c r="F178" s="287"/>
      <c r="H178" s="287"/>
      <c r="J178" s="287"/>
      <c r="L178" s="287"/>
      <c r="N178" s="287"/>
      <c r="P178" s="287"/>
      <c r="R178" s="287"/>
      <c r="T178" s="287"/>
      <c r="V178" s="287"/>
      <c r="X178" s="287"/>
      <c r="Z178" s="287"/>
      <c r="AB178" s="287"/>
      <c r="AD178" s="287"/>
      <c r="AF178" s="287"/>
      <c r="AH178" s="287"/>
      <c r="AJ178" s="287"/>
      <c r="AL178" s="287"/>
      <c r="AN178" s="287"/>
      <c r="AP178" s="287"/>
      <c r="AR178" s="287"/>
      <c r="AT178" s="287"/>
      <c r="AV178" s="287"/>
      <c r="AX178" s="287"/>
      <c r="AZ178" s="287"/>
      <c r="BB178" s="287"/>
    </row>
    <row r="179" spans="1:54" ht="14.25" customHeight="1" x14ac:dyDescent="0.25">
      <c r="A179" s="4"/>
      <c r="B179" s="287"/>
      <c r="C179" s="4"/>
      <c r="D179" s="287"/>
      <c r="F179" s="287"/>
      <c r="H179" s="287"/>
      <c r="J179" s="287"/>
      <c r="L179" s="287"/>
      <c r="N179" s="287"/>
      <c r="P179" s="287"/>
      <c r="R179" s="287"/>
      <c r="T179" s="287"/>
      <c r="V179" s="287"/>
      <c r="X179" s="287"/>
      <c r="Z179" s="287"/>
      <c r="AB179" s="287"/>
      <c r="AD179" s="287"/>
      <c r="AF179" s="287"/>
      <c r="AH179" s="287"/>
      <c r="AJ179" s="287"/>
      <c r="AL179" s="287"/>
      <c r="AN179" s="287"/>
      <c r="AP179" s="287"/>
      <c r="AR179" s="287"/>
      <c r="AT179" s="287"/>
      <c r="AV179" s="287"/>
      <c r="AX179" s="287"/>
      <c r="AZ179" s="287"/>
      <c r="BB179" s="287"/>
    </row>
    <row r="180" spans="1:54" ht="14.25" customHeight="1" x14ac:dyDescent="0.25">
      <c r="A180" s="4"/>
      <c r="B180" s="287"/>
      <c r="C180" s="4"/>
      <c r="D180" s="287"/>
      <c r="F180" s="287"/>
      <c r="H180" s="287"/>
      <c r="J180" s="287"/>
      <c r="L180" s="287"/>
      <c r="N180" s="287"/>
      <c r="P180" s="287"/>
      <c r="R180" s="287"/>
      <c r="T180" s="287"/>
      <c r="V180" s="287"/>
      <c r="X180" s="287"/>
      <c r="Z180" s="287"/>
      <c r="AB180" s="287"/>
      <c r="AD180" s="287"/>
      <c r="AF180" s="287"/>
      <c r="AH180" s="287"/>
      <c r="AJ180" s="287"/>
      <c r="AL180" s="287"/>
      <c r="AN180" s="287"/>
      <c r="AP180" s="287"/>
      <c r="AR180" s="287"/>
      <c r="AT180" s="287"/>
      <c r="AV180" s="287"/>
      <c r="AX180" s="287"/>
      <c r="AZ180" s="287"/>
      <c r="BB180" s="287"/>
    </row>
    <row r="181" spans="1:54" ht="14.25" customHeight="1" x14ac:dyDescent="0.25">
      <c r="A181" s="4"/>
      <c r="B181" s="287"/>
      <c r="C181" s="4"/>
      <c r="D181" s="287"/>
      <c r="F181" s="287"/>
      <c r="H181" s="287"/>
      <c r="J181" s="287"/>
      <c r="L181" s="287"/>
      <c r="N181" s="287"/>
      <c r="P181" s="287"/>
      <c r="R181" s="287"/>
      <c r="T181" s="287"/>
      <c r="V181" s="287"/>
      <c r="X181" s="287"/>
      <c r="Z181" s="287"/>
      <c r="AB181" s="287"/>
      <c r="AD181" s="287"/>
      <c r="AF181" s="287"/>
      <c r="AH181" s="287"/>
      <c r="AJ181" s="287"/>
      <c r="AL181" s="287"/>
      <c r="AN181" s="287"/>
      <c r="AP181" s="287"/>
      <c r="AR181" s="287"/>
      <c r="AT181" s="287"/>
      <c r="AV181" s="287"/>
      <c r="AX181" s="287"/>
      <c r="AZ181" s="287"/>
      <c r="BB181" s="287"/>
    </row>
    <row r="182" spans="1:54" ht="14.25" customHeight="1" x14ac:dyDescent="0.25">
      <c r="A182" s="4"/>
      <c r="B182" s="287"/>
      <c r="C182" s="4"/>
      <c r="D182" s="287"/>
      <c r="F182" s="287"/>
      <c r="H182" s="287"/>
      <c r="J182" s="287"/>
      <c r="L182" s="287"/>
      <c r="N182" s="287"/>
      <c r="P182" s="287"/>
      <c r="R182" s="287"/>
      <c r="T182" s="287"/>
      <c r="V182" s="287"/>
      <c r="X182" s="287"/>
      <c r="Z182" s="287"/>
      <c r="AB182" s="287"/>
      <c r="AD182" s="287"/>
      <c r="AF182" s="287"/>
      <c r="AH182" s="287"/>
      <c r="AJ182" s="287"/>
      <c r="AL182" s="287"/>
      <c r="AN182" s="287"/>
      <c r="AP182" s="287"/>
      <c r="AR182" s="287"/>
      <c r="AT182" s="287"/>
      <c r="AV182" s="287"/>
      <c r="AX182" s="287"/>
      <c r="AZ182" s="287"/>
      <c r="BB182" s="287"/>
    </row>
    <row r="183" spans="1:54" ht="14.25" customHeight="1" x14ac:dyDescent="0.25">
      <c r="A183" s="4"/>
      <c r="B183" s="287"/>
      <c r="C183" s="4"/>
      <c r="D183" s="287"/>
      <c r="F183" s="287"/>
      <c r="H183" s="287"/>
      <c r="J183" s="287"/>
      <c r="L183" s="287"/>
      <c r="N183" s="287"/>
      <c r="P183" s="287"/>
      <c r="R183" s="287"/>
      <c r="T183" s="287"/>
      <c r="V183" s="287"/>
      <c r="X183" s="287"/>
      <c r="Z183" s="287"/>
      <c r="AB183" s="287"/>
      <c r="AD183" s="287"/>
      <c r="AF183" s="287"/>
      <c r="AH183" s="287"/>
      <c r="AJ183" s="287"/>
      <c r="AL183" s="287"/>
      <c r="AN183" s="287"/>
      <c r="AP183" s="287"/>
      <c r="AR183" s="287"/>
      <c r="AT183" s="287"/>
      <c r="AV183" s="287"/>
      <c r="AX183" s="287"/>
      <c r="AZ183" s="287"/>
      <c r="BB183" s="287"/>
    </row>
    <row r="184" spans="1:54" ht="14.25" customHeight="1" x14ac:dyDescent="0.25">
      <c r="A184" s="4"/>
      <c r="B184" s="287"/>
      <c r="C184" s="4"/>
      <c r="D184" s="287"/>
      <c r="F184" s="287"/>
      <c r="H184" s="287"/>
      <c r="J184" s="287"/>
      <c r="L184" s="287"/>
      <c r="N184" s="287"/>
      <c r="P184" s="287"/>
      <c r="R184" s="287"/>
      <c r="T184" s="287"/>
      <c r="V184" s="287"/>
      <c r="X184" s="287"/>
      <c r="Z184" s="287"/>
      <c r="AB184" s="287"/>
      <c r="AD184" s="287"/>
      <c r="AF184" s="287"/>
      <c r="AH184" s="287"/>
      <c r="AJ184" s="287"/>
      <c r="AL184" s="287"/>
      <c r="AN184" s="287"/>
      <c r="AP184" s="287"/>
      <c r="AR184" s="287"/>
      <c r="AT184" s="287"/>
      <c r="AV184" s="287"/>
      <c r="AX184" s="287"/>
      <c r="AZ184" s="287"/>
      <c r="BB184" s="287"/>
    </row>
    <row r="185" spans="1:54" ht="14.25" customHeight="1" x14ac:dyDescent="0.25">
      <c r="A185" s="4"/>
      <c r="B185" s="287"/>
      <c r="C185" s="4"/>
      <c r="D185" s="287"/>
      <c r="F185" s="287"/>
      <c r="H185" s="287"/>
      <c r="J185" s="287"/>
      <c r="L185" s="287"/>
      <c r="N185" s="287"/>
      <c r="P185" s="287"/>
      <c r="R185" s="287"/>
      <c r="T185" s="287"/>
      <c r="V185" s="287"/>
      <c r="X185" s="287"/>
      <c r="Z185" s="287"/>
      <c r="AB185" s="287"/>
      <c r="AD185" s="287"/>
      <c r="AF185" s="287"/>
      <c r="AH185" s="287"/>
      <c r="AJ185" s="287"/>
      <c r="AL185" s="287"/>
      <c r="AN185" s="287"/>
      <c r="AP185" s="287"/>
      <c r="AR185" s="287"/>
      <c r="AT185" s="287"/>
      <c r="AV185" s="287"/>
      <c r="AX185" s="287"/>
      <c r="AZ185" s="287"/>
      <c r="BB185" s="287"/>
    </row>
    <row r="186" spans="1:54" ht="14.25" customHeight="1" x14ac:dyDescent="0.25">
      <c r="A186" s="4"/>
      <c r="B186" s="287"/>
      <c r="C186" s="4"/>
      <c r="D186" s="287"/>
      <c r="F186" s="287"/>
      <c r="H186" s="287"/>
      <c r="J186" s="287"/>
      <c r="L186" s="287"/>
      <c r="N186" s="287"/>
      <c r="P186" s="287"/>
      <c r="R186" s="287"/>
      <c r="T186" s="287"/>
      <c r="V186" s="287"/>
      <c r="X186" s="287"/>
      <c r="Z186" s="287"/>
      <c r="AB186" s="287"/>
      <c r="AD186" s="287"/>
      <c r="AF186" s="287"/>
      <c r="AH186" s="287"/>
      <c r="AJ186" s="287"/>
      <c r="AL186" s="287"/>
      <c r="AN186" s="287"/>
      <c r="AP186" s="287"/>
      <c r="AR186" s="287"/>
      <c r="AT186" s="287"/>
      <c r="AV186" s="287"/>
      <c r="AX186" s="287"/>
      <c r="AZ186" s="287"/>
      <c r="BB186" s="287"/>
    </row>
    <row r="187" spans="1:54" ht="14.25" customHeight="1" x14ac:dyDescent="0.25">
      <c r="A187" s="4"/>
      <c r="B187" s="287"/>
      <c r="C187" s="4"/>
      <c r="D187" s="287"/>
      <c r="F187" s="287"/>
      <c r="H187" s="287"/>
      <c r="J187" s="287"/>
      <c r="L187" s="287"/>
      <c r="N187" s="287"/>
      <c r="P187" s="287"/>
      <c r="R187" s="287"/>
      <c r="T187" s="287"/>
      <c r="V187" s="287"/>
      <c r="X187" s="287"/>
      <c r="Z187" s="287"/>
      <c r="AB187" s="287"/>
      <c r="AD187" s="287"/>
      <c r="AF187" s="287"/>
      <c r="AH187" s="287"/>
      <c r="AJ187" s="287"/>
      <c r="AL187" s="287"/>
      <c r="AN187" s="287"/>
      <c r="AP187" s="287"/>
      <c r="AR187" s="287"/>
      <c r="AT187" s="287"/>
      <c r="AV187" s="287"/>
      <c r="AX187" s="287"/>
      <c r="AZ187" s="287"/>
      <c r="BB187" s="287"/>
    </row>
    <row r="188" spans="1:54" ht="14.25" customHeight="1" x14ac:dyDescent="0.25">
      <c r="A188" s="4"/>
      <c r="B188" s="287"/>
      <c r="C188" s="4"/>
      <c r="D188" s="287"/>
      <c r="F188" s="287"/>
      <c r="H188" s="287"/>
      <c r="J188" s="287"/>
      <c r="L188" s="287"/>
      <c r="N188" s="287"/>
      <c r="P188" s="287"/>
      <c r="R188" s="287"/>
      <c r="T188" s="287"/>
      <c r="V188" s="287"/>
      <c r="X188" s="287"/>
      <c r="Z188" s="287"/>
      <c r="AB188" s="287"/>
      <c r="AD188" s="287"/>
      <c r="AF188" s="287"/>
      <c r="AH188" s="287"/>
      <c r="AJ188" s="287"/>
      <c r="AL188" s="287"/>
      <c r="AN188" s="287"/>
      <c r="AP188" s="287"/>
      <c r="AR188" s="287"/>
      <c r="AT188" s="287"/>
      <c r="AV188" s="287"/>
      <c r="AX188" s="287"/>
      <c r="AZ188" s="287"/>
      <c r="BB188" s="287"/>
    </row>
    <row r="189" spans="1:54" ht="14.25" customHeight="1" x14ac:dyDescent="0.25">
      <c r="A189" s="4"/>
      <c r="B189" s="287"/>
      <c r="C189" s="4"/>
      <c r="D189" s="287"/>
      <c r="F189" s="287"/>
      <c r="H189" s="287"/>
      <c r="J189" s="287"/>
      <c r="L189" s="287"/>
      <c r="N189" s="287"/>
      <c r="P189" s="287"/>
      <c r="R189" s="287"/>
      <c r="T189" s="287"/>
      <c r="V189" s="287"/>
      <c r="X189" s="287"/>
      <c r="Z189" s="287"/>
      <c r="AB189" s="287"/>
      <c r="AD189" s="287"/>
      <c r="AF189" s="287"/>
      <c r="AH189" s="287"/>
      <c r="AJ189" s="287"/>
      <c r="AL189" s="287"/>
      <c r="AN189" s="287"/>
      <c r="AP189" s="287"/>
      <c r="AR189" s="287"/>
      <c r="AT189" s="287"/>
      <c r="AV189" s="287"/>
      <c r="AX189" s="287"/>
      <c r="AZ189" s="287"/>
      <c r="BB189" s="287"/>
    </row>
    <row r="190" spans="1:54" ht="14.25" customHeight="1" x14ac:dyDescent="0.25">
      <c r="A190" s="4"/>
      <c r="B190" s="287"/>
      <c r="C190" s="4"/>
      <c r="D190" s="287"/>
      <c r="F190" s="287"/>
      <c r="H190" s="287"/>
      <c r="J190" s="287"/>
      <c r="L190" s="287"/>
      <c r="N190" s="287"/>
      <c r="P190" s="287"/>
      <c r="R190" s="287"/>
      <c r="T190" s="287"/>
      <c r="V190" s="287"/>
      <c r="X190" s="287"/>
      <c r="Z190" s="287"/>
      <c r="AB190" s="287"/>
      <c r="AD190" s="287"/>
      <c r="AF190" s="287"/>
      <c r="AH190" s="287"/>
      <c r="AJ190" s="287"/>
      <c r="AL190" s="287"/>
      <c r="AN190" s="287"/>
      <c r="AP190" s="287"/>
      <c r="AR190" s="287"/>
      <c r="AT190" s="287"/>
      <c r="AV190" s="287"/>
      <c r="AX190" s="287"/>
      <c r="AZ190" s="287"/>
      <c r="BB190" s="287"/>
    </row>
    <row r="191" spans="1:54" ht="14.25" customHeight="1" x14ac:dyDescent="0.25">
      <c r="A191" s="4"/>
      <c r="B191" s="287"/>
      <c r="C191" s="4"/>
      <c r="D191" s="287"/>
      <c r="F191" s="287"/>
      <c r="H191" s="287"/>
      <c r="J191" s="287"/>
      <c r="L191" s="287"/>
      <c r="N191" s="287"/>
      <c r="P191" s="287"/>
      <c r="R191" s="287"/>
      <c r="T191" s="287"/>
      <c r="V191" s="287"/>
      <c r="X191" s="287"/>
      <c r="Z191" s="287"/>
      <c r="AB191" s="287"/>
      <c r="AD191" s="287"/>
      <c r="AF191" s="287"/>
      <c r="AH191" s="287"/>
      <c r="AJ191" s="287"/>
      <c r="AL191" s="287"/>
      <c r="AN191" s="287"/>
      <c r="AP191" s="287"/>
      <c r="AR191" s="287"/>
      <c r="AT191" s="287"/>
      <c r="AV191" s="287"/>
      <c r="AX191" s="287"/>
      <c r="AZ191" s="287"/>
      <c r="BB191" s="287"/>
    </row>
    <row r="192" spans="1:54" ht="14.25" customHeight="1" x14ac:dyDescent="0.25">
      <c r="A192" s="4"/>
      <c r="B192" s="287"/>
      <c r="C192" s="4"/>
      <c r="D192" s="287"/>
      <c r="F192" s="287"/>
      <c r="H192" s="287"/>
      <c r="J192" s="287"/>
      <c r="L192" s="287"/>
      <c r="N192" s="287"/>
      <c r="P192" s="287"/>
      <c r="R192" s="287"/>
      <c r="T192" s="287"/>
      <c r="V192" s="287"/>
      <c r="X192" s="287"/>
      <c r="Z192" s="287"/>
      <c r="AB192" s="287"/>
      <c r="AD192" s="287"/>
      <c r="AF192" s="287"/>
      <c r="AH192" s="287"/>
      <c r="AJ192" s="287"/>
      <c r="AL192" s="287"/>
      <c r="AN192" s="287"/>
      <c r="AP192" s="287"/>
      <c r="AR192" s="287"/>
      <c r="AT192" s="287"/>
      <c r="AV192" s="287"/>
      <c r="AX192" s="287"/>
      <c r="AZ192" s="287"/>
      <c r="BB192" s="287"/>
    </row>
    <row r="193" spans="1:54" ht="14.25" customHeight="1" x14ac:dyDescent="0.25">
      <c r="A193" s="4"/>
      <c r="B193" s="287"/>
      <c r="C193" s="4"/>
      <c r="D193" s="287"/>
      <c r="F193" s="287"/>
      <c r="H193" s="287"/>
      <c r="J193" s="287"/>
      <c r="L193" s="287"/>
      <c r="N193" s="287"/>
      <c r="P193" s="287"/>
      <c r="R193" s="287"/>
      <c r="T193" s="287"/>
      <c r="V193" s="287"/>
      <c r="X193" s="287"/>
      <c r="Z193" s="287"/>
      <c r="AB193" s="287"/>
      <c r="AD193" s="287"/>
      <c r="AF193" s="287"/>
      <c r="AH193" s="287"/>
      <c r="AJ193" s="287"/>
      <c r="AL193" s="287"/>
      <c r="AN193" s="287"/>
      <c r="AP193" s="287"/>
      <c r="AR193" s="287"/>
      <c r="AT193" s="287"/>
      <c r="AV193" s="287"/>
      <c r="AX193" s="287"/>
      <c r="AZ193" s="287"/>
      <c r="BB193" s="287"/>
    </row>
    <row r="194" spans="1:54" ht="14.25" customHeight="1" x14ac:dyDescent="0.25">
      <c r="A194" s="4"/>
      <c r="B194" s="287"/>
      <c r="C194" s="4"/>
      <c r="D194" s="287"/>
      <c r="F194" s="287"/>
      <c r="H194" s="287"/>
      <c r="J194" s="287"/>
      <c r="L194" s="287"/>
      <c r="N194" s="287"/>
      <c r="P194" s="287"/>
      <c r="R194" s="287"/>
      <c r="T194" s="287"/>
      <c r="V194" s="287"/>
      <c r="X194" s="287"/>
      <c r="Z194" s="287"/>
      <c r="AB194" s="287"/>
      <c r="AD194" s="287"/>
      <c r="AF194" s="287"/>
      <c r="AH194" s="287"/>
      <c r="AJ194" s="287"/>
      <c r="AL194" s="287"/>
      <c r="AN194" s="287"/>
      <c r="AP194" s="287"/>
      <c r="AR194" s="287"/>
      <c r="AT194" s="287"/>
      <c r="AV194" s="287"/>
      <c r="AX194" s="287"/>
      <c r="AZ194" s="287"/>
      <c r="BB194" s="287"/>
    </row>
    <row r="195" spans="1:54" ht="14.25" customHeight="1" x14ac:dyDescent="0.25">
      <c r="A195" s="4"/>
      <c r="B195" s="287"/>
      <c r="C195" s="4"/>
      <c r="D195" s="287"/>
      <c r="F195" s="287"/>
      <c r="H195" s="287"/>
      <c r="J195" s="287"/>
      <c r="L195" s="287"/>
      <c r="N195" s="287"/>
      <c r="P195" s="287"/>
      <c r="R195" s="287"/>
      <c r="T195" s="287"/>
      <c r="V195" s="287"/>
      <c r="X195" s="287"/>
      <c r="Z195" s="287"/>
      <c r="AB195" s="287"/>
      <c r="AD195" s="287"/>
      <c r="AF195" s="287"/>
      <c r="AH195" s="287"/>
      <c r="AJ195" s="287"/>
      <c r="AL195" s="287"/>
      <c r="AN195" s="287"/>
      <c r="AP195" s="287"/>
      <c r="AR195" s="287"/>
      <c r="AT195" s="287"/>
      <c r="AV195" s="287"/>
      <c r="AX195" s="287"/>
      <c r="AZ195" s="287"/>
      <c r="BB195" s="287"/>
    </row>
    <row r="196" spans="1:54" ht="14.25" customHeight="1" x14ac:dyDescent="0.25">
      <c r="A196" s="4"/>
      <c r="B196" s="287"/>
      <c r="C196" s="4"/>
      <c r="D196" s="287"/>
      <c r="F196" s="287"/>
      <c r="H196" s="287"/>
      <c r="J196" s="287"/>
      <c r="L196" s="287"/>
      <c r="N196" s="287"/>
      <c r="P196" s="287"/>
      <c r="R196" s="287"/>
      <c r="T196" s="287"/>
      <c r="V196" s="287"/>
      <c r="X196" s="287"/>
      <c r="Z196" s="287"/>
      <c r="AB196" s="287"/>
      <c r="AD196" s="287"/>
      <c r="AF196" s="287"/>
      <c r="AH196" s="287"/>
      <c r="AJ196" s="287"/>
      <c r="AL196" s="287"/>
      <c r="AN196" s="287"/>
      <c r="AP196" s="287"/>
      <c r="AR196" s="287"/>
      <c r="AT196" s="287"/>
      <c r="AV196" s="287"/>
      <c r="AX196" s="287"/>
      <c r="AZ196" s="287"/>
      <c r="BB196" s="287"/>
    </row>
    <row r="197" spans="1:54" ht="14.25" customHeight="1" x14ac:dyDescent="0.25">
      <c r="A197" s="4"/>
      <c r="B197" s="287"/>
      <c r="C197" s="4"/>
      <c r="D197" s="287"/>
      <c r="F197" s="287"/>
      <c r="H197" s="287"/>
      <c r="J197" s="287"/>
      <c r="L197" s="287"/>
      <c r="N197" s="287"/>
      <c r="P197" s="287"/>
      <c r="R197" s="287"/>
      <c r="T197" s="287"/>
      <c r="V197" s="287"/>
      <c r="X197" s="287"/>
      <c r="Z197" s="287"/>
      <c r="AB197" s="287"/>
      <c r="AD197" s="287"/>
      <c r="AF197" s="287"/>
      <c r="AH197" s="287"/>
      <c r="AJ197" s="287"/>
      <c r="AL197" s="287"/>
      <c r="AN197" s="287"/>
      <c r="AP197" s="287"/>
      <c r="AR197" s="287"/>
      <c r="AT197" s="287"/>
      <c r="AV197" s="287"/>
      <c r="AX197" s="287"/>
      <c r="AZ197" s="287"/>
      <c r="BB197" s="287"/>
    </row>
    <row r="198" spans="1:54" ht="14.25" customHeight="1" x14ac:dyDescent="0.25">
      <c r="A198" s="4"/>
      <c r="B198" s="287"/>
      <c r="C198" s="4"/>
      <c r="D198" s="287"/>
      <c r="F198" s="287"/>
      <c r="H198" s="287"/>
      <c r="J198" s="287"/>
      <c r="L198" s="287"/>
      <c r="N198" s="287"/>
      <c r="P198" s="287"/>
      <c r="R198" s="287"/>
      <c r="T198" s="287"/>
      <c r="V198" s="287"/>
      <c r="X198" s="287"/>
      <c r="Z198" s="287"/>
      <c r="AB198" s="287"/>
      <c r="AD198" s="287"/>
      <c r="AF198" s="287"/>
      <c r="AH198" s="287"/>
      <c r="AJ198" s="287"/>
      <c r="AL198" s="287"/>
      <c r="AN198" s="287"/>
      <c r="AP198" s="287"/>
      <c r="AR198" s="287"/>
      <c r="AT198" s="287"/>
      <c r="AV198" s="287"/>
      <c r="AX198" s="287"/>
      <c r="AZ198" s="287"/>
      <c r="BB198" s="287"/>
    </row>
    <row r="199" spans="1:54" ht="14.25" customHeight="1" x14ac:dyDescent="0.25">
      <c r="A199" s="4"/>
      <c r="B199" s="287"/>
      <c r="C199" s="4"/>
      <c r="D199" s="287"/>
      <c r="F199" s="287"/>
      <c r="H199" s="287"/>
      <c r="J199" s="287"/>
      <c r="L199" s="287"/>
      <c r="N199" s="287"/>
      <c r="P199" s="287"/>
      <c r="R199" s="287"/>
      <c r="T199" s="287"/>
      <c r="V199" s="287"/>
      <c r="X199" s="287"/>
      <c r="Z199" s="287"/>
      <c r="AB199" s="287"/>
      <c r="AD199" s="287"/>
      <c r="AF199" s="287"/>
      <c r="AH199" s="287"/>
      <c r="AJ199" s="287"/>
      <c r="AL199" s="287"/>
      <c r="AN199" s="287"/>
      <c r="AP199" s="287"/>
      <c r="AR199" s="287"/>
      <c r="AT199" s="287"/>
      <c r="AV199" s="287"/>
      <c r="AX199" s="287"/>
      <c r="AZ199" s="287"/>
      <c r="BB199" s="287"/>
    </row>
    <row r="200" spans="1:54" ht="14.25" customHeight="1" x14ac:dyDescent="0.25">
      <c r="A200" s="4"/>
      <c r="B200" s="287"/>
      <c r="C200" s="4"/>
      <c r="D200" s="287"/>
      <c r="F200" s="287"/>
      <c r="H200" s="287"/>
      <c r="J200" s="287"/>
      <c r="L200" s="287"/>
      <c r="N200" s="287"/>
      <c r="P200" s="287"/>
      <c r="R200" s="287"/>
      <c r="T200" s="287"/>
      <c r="V200" s="287"/>
      <c r="X200" s="287"/>
      <c r="Z200" s="287"/>
      <c r="AB200" s="287"/>
      <c r="AD200" s="287"/>
      <c r="AF200" s="287"/>
      <c r="AH200" s="287"/>
      <c r="AJ200" s="287"/>
      <c r="AL200" s="287"/>
      <c r="AN200" s="287"/>
      <c r="AP200" s="287"/>
      <c r="AR200" s="287"/>
      <c r="AT200" s="287"/>
      <c r="AV200" s="287"/>
      <c r="AX200" s="287"/>
      <c r="AZ200" s="287"/>
      <c r="BB200" s="287"/>
    </row>
    <row r="201" spans="1:54" ht="14.25" customHeight="1" x14ac:dyDescent="0.25">
      <c r="A201" s="4"/>
      <c r="B201" s="287"/>
      <c r="C201" s="4"/>
      <c r="D201" s="287"/>
      <c r="F201" s="287"/>
      <c r="H201" s="287"/>
      <c r="J201" s="287"/>
      <c r="L201" s="287"/>
      <c r="N201" s="287"/>
      <c r="P201" s="287"/>
      <c r="R201" s="287"/>
      <c r="T201" s="287"/>
      <c r="V201" s="287"/>
      <c r="X201" s="287"/>
      <c r="Z201" s="287"/>
      <c r="AB201" s="287"/>
      <c r="AD201" s="287"/>
      <c r="AF201" s="287"/>
      <c r="AH201" s="287"/>
      <c r="AJ201" s="287"/>
      <c r="AL201" s="287"/>
      <c r="AN201" s="287"/>
      <c r="AP201" s="287"/>
      <c r="AR201" s="287"/>
      <c r="AT201" s="287"/>
      <c r="AV201" s="287"/>
      <c r="AX201" s="287"/>
      <c r="AZ201" s="287"/>
      <c r="BB201" s="287"/>
    </row>
    <row r="202" spans="1:54" ht="14.25" customHeight="1" x14ac:dyDescent="0.25">
      <c r="A202" s="4"/>
      <c r="B202" s="287"/>
      <c r="C202" s="4"/>
      <c r="D202" s="287"/>
      <c r="F202" s="287"/>
      <c r="H202" s="287"/>
      <c r="J202" s="287"/>
      <c r="L202" s="287"/>
      <c r="N202" s="287"/>
      <c r="P202" s="287"/>
      <c r="R202" s="287"/>
      <c r="T202" s="287"/>
      <c r="V202" s="287"/>
      <c r="X202" s="287"/>
      <c r="Z202" s="287"/>
      <c r="AB202" s="287"/>
      <c r="AD202" s="287"/>
      <c r="AF202" s="287"/>
      <c r="AH202" s="287"/>
      <c r="AJ202" s="287"/>
      <c r="AL202" s="287"/>
      <c r="AN202" s="287"/>
      <c r="AP202" s="287"/>
      <c r="AR202" s="287"/>
      <c r="AT202" s="287"/>
      <c r="AV202" s="287"/>
      <c r="AX202" s="287"/>
      <c r="AZ202" s="287"/>
      <c r="BB202" s="287"/>
    </row>
    <row r="203" spans="1:54" ht="14.25" customHeight="1" x14ac:dyDescent="0.25">
      <c r="A203" s="4"/>
      <c r="B203" s="287"/>
      <c r="C203" s="4"/>
      <c r="D203" s="287"/>
      <c r="F203" s="287"/>
      <c r="H203" s="287"/>
      <c r="J203" s="287"/>
      <c r="L203" s="287"/>
      <c r="N203" s="287"/>
      <c r="P203" s="287"/>
      <c r="R203" s="287"/>
      <c r="T203" s="287"/>
      <c r="V203" s="287"/>
      <c r="X203" s="287"/>
      <c r="Z203" s="287"/>
      <c r="AB203" s="287"/>
      <c r="AD203" s="287"/>
      <c r="AF203" s="287"/>
      <c r="AH203" s="287"/>
      <c r="AJ203" s="287"/>
      <c r="AL203" s="287"/>
      <c r="AN203" s="287"/>
      <c r="AP203" s="287"/>
      <c r="AR203" s="287"/>
      <c r="AT203" s="287"/>
      <c r="AV203" s="287"/>
      <c r="AX203" s="287"/>
      <c r="AZ203" s="287"/>
      <c r="BB203" s="287"/>
    </row>
    <row r="204" spans="1:54" ht="14.25" customHeight="1" x14ac:dyDescent="0.25">
      <c r="A204" s="4"/>
      <c r="B204" s="287"/>
      <c r="C204" s="4"/>
      <c r="D204" s="287"/>
      <c r="F204" s="287"/>
      <c r="H204" s="287"/>
      <c r="J204" s="287"/>
      <c r="L204" s="287"/>
      <c r="N204" s="287"/>
      <c r="P204" s="287"/>
      <c r="R204" s="287"/>
      <c r="T204" s="287"/>
      <c r="V204" s="287"/>
      <c r="X204" s="287"/>
      <c r="Z204" s="287"/>
      <c r="AB204" s="287"/>
      <c r="AD204" s="287"/>
      <c r="AF204" s="287"/>
      <c r="AH204" s="287"/>
      <c r="AJ204" s="287"/>
      <c r="AL204" s="287"/>
      <c r="AN204" s="287"/>
      <c r="AP204" s="287"/>
      <c r="AR204" s="287"/>
      <c r="AT204" s="287"/>
      <c r="AV204" s="287"/>
      <c r="AX204" s="287"/>
      <c r="AZ204" s="287"/>
      <c r="BB204" s="287"/>
    </row>
    <row r="205" spans="1:54" ht="14.25" customHeight="1" x14ac:dyDescent="0.25">
      <c r="A205" s="4"/>
      <c r="B205" s="287"/>
      <c r="C205" s="4"/>
      <c r="D205" s="287"/>
      <c r="F205" s="287"/>
      <c r="H205" s="287"/>
      <c r="J205" s="287"/>
      <c r="L205" s="287"/>
      <c r="N205" s="287"/>
      <c r="P205" s="287"/>
      <c r="R205" s="287"/>
      <c r="T205" s="287"/>
      <c r="V205" s="287"/>
      <c r="X205" s="287"/>
      <c r="Z205" s="287"/>
      <c r="AB205" s="287"/>
      <c r="AD205" s="287"/>
      <c r="AF205" s="287"/>
      <c r="AH205" s="287"/>
      <c r="AJ205" s="287"/>
      <c r="AL205" s="287"/>
      <c r="AN205" s="287"/>
      <c r="AP205" s="287"/>
      <c r="AR205" s="287"/>
      <c r="AT205" s="287"/>
      <c r="AV205" s="287"/>
      <c r="AX205" s="287"/>
      <c r="AZ205" s="287"/>
      <c r="BB205" s="287"/>
    </row>
    <row r="206" spans="1:54" ht="14.25" customHeight="1" x14ac:dyDescent="0.25">
      <c r="A206" s="4"/>
      <c r="B206" s="287"/>
      <c r="C206" s="4"/>
      <c r="D206" s="287"/>
      <c r="F206" s="287"/>
      <c r="H206" s="287"/>
      <c r="J206" s="287"/>
      <c r="L206" s="287"/>
      <c r="N206" s="287"/>
      <c r="P206" s="287"/>
      <c r="R206" s="287"/>
      <c r="T206" s="287"/>
      <c r="V206" s="287"/>
      <c r="X206" s="287"/>
      <c r="Z206" s="287"/>
      <c r="AB206" s="287"/>
      <c r="AD206" s="287"/>
      <c r="AF206" s="287"/>
      <c r="AH206" s="287"/>
      <c r="AJ206" s="287"/>
      <c r="AL206" s="287"/>
      <c r="AN206" s="287"/>
      <c r="AP206" s="287"/>
      <c r="AR206" s="287"/>
      <c r="AT206" s="287"/>
      <c r="AV206" s="287"/>
      <c r="AX206" s="287"/>
      <c r="AZ206" s="287"/>
      <c r="BB206" s="287"/>
    </row>
    <row r="207" spans="1:54" ht="14.25" customHeight="1" x14ac:dyDescent="0.25">
      <c r="A207" s="4"/>
      <c r="B207" s="287"/>
      <c r="C207" s="4"/>
      <c r="D207" s="287"/>
      <c r="F207" s="287"/>
      <c r="H207" s="287"/>
      <c r="J207" s="287"/>
      <c r="L207" s="287"/>
      <c r="N207" s="287"/>
      <c r="P207" s="287"/>
      <c r="R207" s="287"/>
      <c r="T207" s="287"/>
      <c r="V207" s="287"/>
      <c r="X207" s="287"/>
      <c r="Z207" s="287"/>
      <c r="AB207" s="287"/>
      <c r="AD207" s="287"/>
      <c r="AF207" s="287"/>
      <c r="AH207" s="287"/>
      <c r="AJ207" s="287"/>
      <c r="AL207" s="287"/>
      <c r="AN207" s="287"/>
      <c r="AP207" s="287"/>
      <c r="AR207" s="287"/>
      <c r="AT207" s="287"/>
      <c r="AV207" s="287"/>
      <c r="AX207" s="287"/>
      <c r="AZ207" s="287"/>
      <c r="BB207" s="287"/>
    </row>
    <row r="208" spans="1:54" ht="14.25" customHeight="1" x14ac:dyDescent="0.25">
      <c r="A208" s="4"/>
      <c r="B208" s="287"/>
      <c r="C208" s="4"/>
      <c r="D208" s="287"/>
      <c r="F208" s="287"/>
      <c r="H208" s="287"/>
      <c r="J208" s="287"/>
      <c r="L208" s="287"/>
      <c r="N208" s="287"/>
      <c r="P208" s="287"/>
      <c r="R208" s="287"/>
      <c r="T208" s="287"/>
      <c r="V208" s="287"/>
      <c r="X208" s="287"/>
      <c r="Z208" s="287"/>
      <c r="AB208" s="287"/>
      <c r="AD208" s="287"/>
      <c r="AF208" s="287"/>
      <c r="AH208" s="287"/>
      <c r="AJ208" s="287"/>
      <c r="AL208" s="287"/>
      <c r="AN208" s="287"/>
      <c r="AP208" s="287"/>
      <c r="AR208" s="287"/>
      <c r="AT208" s="287"/>
      <c r="AV208" s="287"/>
      <c r="AX208" s="287"/>
      <c r="AZ208" s="287"/>
      <c r="BB208" s="287"/>
    </row>
    <row r="209" spans="1:54" ht="14.25" customHeight="1" x14ac:dyDescent="0.25">
      <c r="A209" s="4"/>
      <c r="B209" s="287"/>
      <c r="C209" s="4"/>
      <c r="D209" s="287"/>
      <c r="F209" s="287"/>
      <c r="H209" s="287"/>
      <c r="J209" s="287"/>
      <c r="L209" s="287"/>
      <c r="N209" s="287"/>
      <c r="P209" s="287"/>
      <c r="R209" s="287"/>
      <c r="T209" s="287"/>
      <c r="V209" s="287"/>
      <c r="X209" s="287"/>
      <c r="Z209" s="287"/>
      <c r="AB209" s="287"/>
      <c r="AD209" s="287"/>
      <c r="AF209" s="287"/>
      <c r="AH209" s="287"/>
      <c r="AJ209" s="287"/>
      <c r="AL209" s="287"/>
      <c r="AN209" s="287"/>
      <c r="AP209" s="287"/>
      <c r="AR209" s="287"/>
      <c r="AT209" s="287"/>
      <c r="AV209" s="287"/>
      <c r="AX209" s="287"/>
      <c r="AZ209" s="287"/>
      <c r="BB209" s="287"/>
    </row>
    <row r="210" spans="1:54" ht="14.25" customHeight="1" x14ac:dyDescent="0.25">
      <c r="A210" s="4"/>
      <c r="B210" s="287"/>
      <c r="C210" s="4"/>
      <c r="D210" s="287"/>
      <c r="F210" s="287"/>
      <c r="H210" s="287"/>
      <c r="J210" s="287"/>
      <c r="L210" s="287"/>
      <c r="N210" s="287"/>
      <c r="P210" s="287"/>
      <c r="R210" s="287"/>
      <c r="T210" s="287"/>
      <c r="V210" s="287"/>
      <c r="X210" s="287"/>
      <c r="Z210" s="287"/>
      <c r="AB210" s="287"/>
      <c r="AD210" s="287"/>
      <c r="AF210" s="287"/>
      <c r="AH210" s="287"/>
      <c r="AJ210" s="287"/>
      <c r="AL210" s="287"/>
      <c r="AN210" s="287"/>
      <c r="AP210" s="287"/>
      <c r="AR210" s="287"/>
      <c r="AT210" s="287"/>
      <c r="AV210" s="287"/>
      <c r="AX210" s="287"/>
      <c r="AZ210" s="287"/>
      <c r="BB210" s="287"/>
    </row>
    <row r="211" spans="1:54" ht="14.25" customHeight="1" x14ac:dyDescent="0.25">
      <c r="A211" s="4"/>
      <c r="B211" s="287"/>
      <c r="C211" s="4"/>
      <c r="D211" s="287"/>
      <c r="F211" s="287"/>
      <c r="H211" s="287"/>
      <c r="J211" s="287"/>
      <c r="L211" s="287"/>
      <c r="N211" s="287"/>
      <c r="P211" s="287"/>
      <c r="R211" s="287"/>
      <c r="T211" s="287"/>
      <c r="V211" s="287"/>
      <c r="X211" s="287"/>
      <c r="Z211" s="287"/>
      <c r="AB211" s="287"/>
      <c r="AD211" s="287"/>
      <c r="AF211" s="287"/>
      <c r="AH211" s="287"/>
      <c r="AJ211" s="287"/>
      <c r="AL211" s="287"/>
      <c r="AN211" s="287"/>
      <c r="AP211" s="287"/>
      <c r="AR211" s="287"/>
      <c r="AT211" s="287"/>
      <c r="AV211" s="287"/>
      <c r="AX211" s="287"/>
      <c r="AZ211" s="287"/>
      <c r="BB211" s="287"/>
    </row>
    <row r="212" spans="1:54" ht="14.25" customHeight="1" x14ac:dyDescent="0.25">
      <c r="A212" s="4"/>
      <c r="B212" s="287"/>
      <c r="C212" s="4"/>
      <c r="D212" s="287"/>
      <c r="F212" s="287"/>
      <c r="H212" s="287"/>
      <c r="J212" s="287"/>
      <c r="L212" s="287"/>
      <c r="N212" s="287"/>
      <c r="P212" s="287"/>
      <c r="R212" s="287"/>
      <c r="T212" s="287"/>
      <c r="V212" s="287"/>
      <c r="X212" s="287"/>
      <c r="Z212" s="287"/>
      <c r="AB212" s="287"/>
      <c r="AD212" s="287"/>
      <c r="AF212" s="287"/>
      <c r="AH212" s="287"/>
      <c r="AJ212" s="287"/>
      <c r="AL212" s="287"/>
      <c r="AN212" s="287"/>
      <c r="AP212" s="287"/>
      <c r="AR212" s="287"/>
      <c r="AT212" s="287"/>
      <c r="AV212" s="287"/>
      <c r="AX212" s="287"/>
      <c r="AZ212" s="287"/>
      <c r="BB212" s="287"/>
    </row>
    <row r="213" spans="1:54" ht="14.25" customHeight="1" x14ac:dyDescent="0.25">
      <c r="A213" s="4"/>
      <c r="B213" s="287"/>
      <c r="C213" s="4"/>
      <c r="D213" s="287"/>
      <c r="F213" s="287"/>
      <c r="H213" s="287"/>
      <c r="J213" s="287"/>
      <c r="L213" s="287"/>
      <c r="N213" s="287"/>
      <c r="P213" s="287"/>
      <c r="R213" s="287"/>
      <c r="T213" s="287"/>
      <c r="V213" s="287"/>
      <c r="X213" s="287"/>
      <c r="Z213" s="287"/>
      <c r="AB213" s="287"/>
      <c r="AD213" s="287"/>
      <c r="AF213" s="287"/>
      <c r="AH213" s="287"/>
      <c r="AJ213" s="287"/>
      <c r="AL213" s="287"/>
      <c r="AN213" s="287"/>
      <c r="AP213" s="287"/>
      <c r="AR213" s="287"/>
      <c r="AT213" s="287"/>
      <c r="AV213" s="287"/>
      <c r="AX213" s="287"/>
      <c r="AZ213" s="287"/>
      <c r="BB213" s="287"/>
    </row>
    <row r="214" spans="1:54" ht="14.25" customHeight="1" x14ac:dyDescent="0.25">
      <c r="A214" s="4"/>
      <c r="B214" s="287"/>
      <c r="C214" s="4"/>
      <c r="D214" s="287"/>
      <c r="F214" s="287"/>
      <c r="H214" s="287"/>
      <c r="J214" s="287"/>
      <c r="L214" s="287"/>
      <c r="N214" s="287"/>
      <c r="P214" s="287"/>
      <c r="R214" s="287"/>
      <c r="T214" s="287"/>
      <c r="V214" s="287"/>
      <c r="X214" s="287"/>
      <c r="Z214" s="287"/>
      <c r="AB214" s="287"/>
      <c r="AD214" s="287"/>
      <c r="AF214" s="287"/>
      <c r="AH214" s="287"/>
      <c r="AJ214" s="287"/>
      <c r="AL214" s="287"/>
      <c r="AN214" s="287"/>
      <c r="AP214" s="287"/>
      <c r="AR214" s="287"/>
      <c r="AT214" s="287"/>
      <c r="AV214" s="287"/>
      <c r="AX214" s="287"/>
      <c r="AZ214" s="287"/>
      <c r="BB214" s="287"/>
    </row>
    <row r="215" spans="1:54" ht="14.25" customHeight="1" x14ac:dyDescent="0.25">
      <c r="A215" s="4"/>
      <c r="B215" s="287"/>
      <c r="C215" s="4"/>
      <c r="D215" s="287"/>
      <c r="F215" s="287"/>
      <c r="H215" s="287"/>
      <c r="J215" s="287"/>
      <c r="L215" s="287"/>
      <c r="N215" s="287"/>
      <c r="P215" s="287"/>
      <c r="R215" s="287"/>
      <c r="T215" s="287"/>
      <c r="V215" s="287"/>
      <c r="X215" s="287"/>
      <c r="Z215" s="287"/>
      <c r="AB215" s="287"/>
      <c r="AD215" s="287"/>
      <c r="AF215" s="287"/>
      <c r="AH215" s="287"/>
      <c r="AJ215" s="287"/>
      <c r="AL215" s="287"/>
      <c r="AN215" s="287"/>
      <c r="AP215" s="287"/>
      <c r="AR215" s="287"/>
      <c r="AT215" s="287"/>
      <c r="AV215" s="287"/>
      <c r="AX215" s="287"/>
      <c r="AZ215" s="287"/>
      <c r="BB215" s="287"/>
    </row>
    <row r="216" spans="1:54" ht="14.25" customHeight="1" x14ac:dyDescent="0.25">
      <c r="A216" s="4"/>
      <c r="B216" s="287"/>
      <c r="C216" s="4"/>
      <c r="D216" s="287"/>
      <c r="F216" s="287"/>
      <c r="H216" s="287"/>
      <c r="J216" s="287"/>
      <c r="L216" s="287"/>
      <c r="N216" s="287"/>
      <c r="P216" s="287"/>
      <c r="R216" s="287"/>
      <c r="T216" s="287"/>
      <c r="V216" s="287"/>
      <c r="X216" s="287"/>
      <c r="Z216" s="287"/>
      <c r="AB216" s="287"/>
      <c r="AD216" s="287"/>
      <c r="AF216" s="287"/>
      <c r="AH216" s="287"/>
      <c r="AJ216" s="287"/>
      <c r="AL216" s="287"/>
      <c r="AN216" s="287"/>
      <c r="AP216" s="287"/>
      <c r="AR216" s="287"/>
      <c r="AT216" s="287"/>
      <c r="AV216" s="287"/>
      <c r="AX216" s="287"/>
      <c r="AZ216" s="287"/>
      <c r="BB216" s="287"/>
    </row>
    <row r="217" spans="1:54" ht="14.25" customHeight="1" x14ac:dyDescent="0.25">
      <c r="A217" s="4"/>
      <c r="B217" s="287"/>
      <c r="C217" s="4"/>
      <c r="D217" s="287"/>
      <c r="F217" s="287"/>
      <c r="H217" s="287"/>
      <c r="J217" s="287"/>
      <c r="L217" s="287"/>
      <c r="N217" s="287"/>
      <c r="P217" s="287"/>
      <c r="R217" s="287"/>
      <c r="T217" s="287"/>
      <c r="V217" s="287"/>
      <c r="X217" s="287"/>
      <c r="Z217" s="287"/>
      <c r="AB217" s="287"/>
      <c r="AD217" s="287"/>
      <c r="AF217" s="287"/>
      <c r="AH217" s="287"/>
      <c r="AJ217" s="287"/>
      <c r="AL217" s="287"/>
      <c r="AN217" s="287"/>
      <c r="AP217" s="287"/>
      <c r="AR217" s="287"/>
      <c r="AT217" s="287"/>
      <c r="AV217" s="287"/>
      <c r="AX217" s="287"/>
      <c r="AZ217" s="287"/>
      <c r="BB217" s="287"/>
    </row>
    <row r="218" spans="1:54" ht="14.25" customHeight="1" x14ac:dyDescent="0.25">
      <c r="A218" s="4"/>
      <c r="B218" s="287"/>
      <c r="C218" s="4"/>
      <c r="D218" s="287"/>
      <c r="F218" s="287"/>
      <c r="H218" s="287"/>
      <c r="J218" s="287"/>
      <c r="L218" s="287"/>
      <c r="N218" s="287"/>
      <c r="P218" s="287"/>
      <c r="R218" s="287"/>
      <c r="T218" s="287"/>
      <c r="V218" s="287"/>
      <c r="X218" s="287"/>
      <c r="Z218" s="287"/>
      <c r="AB218" s="287"/>
      <c r="AD218" s="287"/>
      <c r="AF218" s="287"/>
      <c r="AH218" s="287"/>
      <c r="AJ218" s="287"/>
      <c r="AL218" s="287"/>
      <c r="AN218" s="287"/>
      <c r="AP218" s="287"/>
      <c r="AR218" s="287"/>
      <c r="AT218" s="287"/>
      <c r="AV218" s="287"/>
      <c r="AX218" s="287"/>
      <c r="AZ218" s="287"/>
      <c r="BB218" s="287"/>
    </row>
    <row r="219" spans="1:54" ht="14.25" customHeight="1" x14ac:dyDescent="0.25">
      <c r="A219" s="4"/>
      <c r="B219" s="287"/>
      <c r="C219" s="4"/>
      <c r="D219" s="287"/>
      <c r="F219" s="287"/>
      <c r="H219" s="287"/>
      <c r="J219" s="287"/>
      <c r="L219" s="287"/>
      <c r="N219" s="287"/>
      <c r="P219" s="287"/>
      <c r="R219" s="287"/>
      <c r="T219" s="287"/>
      <c r="V219" s="287"/>
      <c r="X219" s="287"/>
      <c r="Z219" s="287"/>
      <c r="AB219" s="287"/>
      <c r="AD219" s="287"/>
      <c r="AF219" s="287"/>
      <c r="AH219" s="287"/>
      <c r="AJ219" s="287"/>
      <c r="AL219" s="287"/>
      <c r="AN219" s="287"/>
      <c r="AP219" s="287"/>
      <c r="AR219" s="287"/>
      <c r="AT219" s="287"/>
      <c r="AV219" s="287"/>
      <c r="AX219" s="287"/>
      <c r="AZ219" s="287"/>
      <c r="BB219" s="287"/>
    </row>
    <row r="220" spans="1:54" ht="14.25" customHeight="1" x14ac:dyDescent="0.25">
      <c r="A220" s="4"/>
      <c r="B220" s="287"/>
      <c r="C220" s="4"/>
      <c r="D220" s="287"/>
      <c r="F220" s="287"/>
      <c r="H220" s="287"/>
      <c r="J220" s="287"/>
      <c r="L220" s="287"/>
      <c r="N220" s="287"/>
      <c r="P220" s="287"/>
      <c r="R220" s="287"/>
      <c r="T220" s="287"/>
      <c r="V220" s="287"/>
      <c r="X220" s="287"/>
      <c r="Z220" s="287"/>
      <c r="AB220" s="287"/>
      <c r="AD220" s="287"/>
      <c r="AF220" s="287"/>
      <c r="AH220" s="287"/>
      <c r="AJ220" s="287"/>
      <c r="AL220" s="287"/>
      <c r="AN220" s="287"/>
      <c r="AP220" s="287"/>
      <c r="AR220" s="287"/>
      <c r="AT220" s="287"/>
      <c r="AV220" s="287"/>
      <c r="AX220" s="287"/>
      <c r="AZ220" s="287"/>
      <c r="BB220" s="287"/>
    </row>
    <row r="221" spans="1:54" ht="14.25" customHeight="1" x14ac:dyDescent="0.25">
      <c r="A221" s="4"/>
      <c r="B221" s="287"/>
      <c r="C221" s="4"/>
      <c r="D221" s="287"/>
      <c r="F221" s="287"/>
      <c r="H221" s="287"/>
      <c r="J221" s="287"/>
      <c r="L221" s="287"/>
      <c r="N221" s="287"/>
      <c r="P221" s="287"/>
      <c r="R221" s="287"/>
      <c r="T221" s="287"/>
      <c r="V221" s="287"/>
      <c r="X221" s="287"/>
      <c r="Z221" s="287"/>
      <c r="AB221" s="287"/>
      <c r="AD221" s="287"/>
      <c r="AF221" s="287"/>
      <c r="AH221" s="287"/>
      <c r="AJ221" s="287"/>
      <c r="AL221" s="287"/>
      <c r="AN221" s="287"/>
      <c r="AP221" s="287"/>
      <c r="AR221" s="287"/>
      <c r="AT221" s="287"/>
      <c r="AV221" s="287"/>
      <c r="AX221" s="287"/>
      <c r="AZ221" s="287"/>
      <c r="BB221" s="287"/>
    </row>
    <row r="222" spans="1:54" ht="14.25" customHeight="1" x14ac:dyDescent="0.25">
      <c r="A222" s="4"/>
      <c r="B222" s="287"/>
      <c r="C222" s="4"/>
      <c r="D222" s="287"/>
      <c r="F222" s="287"/>
      <c r="H222" s="287"/>
      <c r="J222" s="287"/>
      <c r="L222" s="287"/>
      <c r="N222" s="287"/>
      <c r="P222" s="287"/>
      <c r="R222" s="287"/>
      <c r="T222" s="287"/>
      <c r="V222" s="287"/>
      <c r="X222" s="287"/>
      <c r="Z222" s="287"/>
      <c r="AB222" s="287"/>
      <c r="AD222" s="287"/>
      <c r="AF222" s="287"/>
      <c r="AH222" s="287"/>
      <c r="AJ222" s="287"/>
      <c r="AL222" s="287"/>
      <c r="AN222" s="287"/>
      <c r="AP222" s="287"/>
      <c r="AR222" s="287"/>
      <c r="AT222" s="287"/>
      <c r="AV222" s="287"/>
      <c r="AX222" s="287"/>
      <c r="AZ222" s="287"/>
      <c r="BB222" s="287"/>
    </row>
    <row r="223" spans="1:54" ht="14.25" customHeight="1" x14ac:dyDescent="0.25">
      <c r="A223" s="4"/>
      <c r="B223" s="287"/>
      <c r="C223" s="4"/>
      <c r="D223" s="287"/>
      <c r="F223" s="287"/>
      <c r="H223" s="287"/>
      <c r="J223" s="287"/>
      <c r="L223" s="287"/>
      <c r="N223" s="287"/>
      <c r="P223" s="287"/>
      <c r="R223" s="287"/>
      <c r="T223" s="287"/>
      <c r="V223" s="287"/>
      <c r="X223" s="287"/>
      <c r="Z223" s="287"/>
      <c r="AB223" s="287"/>
      <c r="AD223" s="287"/>
      <c r="AF223" s="287"/>
      <c r="AH223" s="287"/>
      <c r="AJ223" s="287"/>
      <c r="AL223" s="287"/>
      <c r="AN223" s="287"/>
      <c r="AP223" s="287"/>
      <c r="AR223" s="287"/>
      <c r="AT223" s="287"/>
      <c r="AV223" s="287"/>
      <c r="AX223" s="287"/>
      <c r="AZ223" s="287"/>
      <c r="BB223" s="287"/>
    </row>
    <row r="224" spans="1:54" ht="14.25" customHeight="1" x14ac:dyDescent="0.25">
      <c r="A224" s="4"/>
      <c r="B224" s="287"/>
      <c r="C224" s="4"/>
      <c r="D224" s="287"/>
      <c r="F224" s="287"/>
      <c r="H224" s="287"/>
      <c r="J224" s="287"/>
      <c r="L224" s="287"/>
      <c r="N224" s="287"/>
      <c r="P224" s="287"/>
      <c r="R224" s="287"/>
      <c r="T224" s="287"/>
      <c r="V224" s="287"/>
      <c r="X224" s="287"/>
      <c r="Z224" s="287"/>
      <c r="AB224" s="287"/>
      <c r="AD224" s="287"/>
      <c r="AF224" s="287"/>
      <c r="AH224" s="287"/>
      <c r="AJ224" s="287"/>
      <c r="AL224" s="287"/>
      <c r="AN224" s="287"/>
      <c r="AP224" s="287"/>
      <c r="AR224" s="287"/>
      <c r="AT224" s="287"/>
      <c r="AV224" s="287"/>
      <c r="AX224" s="287"/>
      <c r="AZ224" s="287"/>
      <c r="BB224" s="287"/>
    </row>
    <row r="225" spans="1:54" ht="14.25" customHeight="1" x14ac:dyDescent="0.25">
      <c r="A225" s="4"/>
      <c r="B225" s="287"/>
      <c r="C225" s="4"/>
      <c r="D225" s="287"/>
      <c r="F225" s="287"/>
      <c r="H225" s="287"/>
      <c r="J225" s="287"/>
      <c r="L225" s="287"/>
      <c r="N225" s="287"/>
      <c r="P225" s="287"/>
      <c r="R225" s="287"/>
      <c r="T225" s="287"/>
      <c r="V225" s="287"/>
      <c r="X225" s="287"/>
      <c r="Z225" s="287"/>
      <c r="AB225" s="287"/>
      <c r="AD225" s="287"/>
      <c r="AF225" s="287"/>
      <c r="AH225" s="287"/>
      <c r="AJ225" s="287"/>
      <c r="AL225" s="287"/>
      <c r="AN225" s="287"/>
      <c r="AP225" s="287"/>
      <c r="AR225" s="287"/>
      <c r="AT225" s="287"/>
      <c r="AV225" s="287"/>
      <c r="AX225" s="287"/>
      <c r="AZ225" s="287"/>
      <c r="BB225" s="287"/>
    </row>
    <row r="226" spans="1:54" ht="14.25" customHeight="1" x14ac:dyDescent="0.25">
      <c r="A226" s="4"/>
      <c r="B226" s="287"/>
      <c r="C226" s="4"/>
      <c r="D226" s="287"/>
      <c r="F226" s="287"/>
      <c r="H226" s="287"/>
      <c r="J226" s="287"/>
      <c r="L226" s="287"/>
      <c r="N226" s="287"/>
      <c r="P226" s="287"/>
      <c r="R226" s="287"/>
      <c r="T226" s="287"/>
      <c r="V226" s="287"/>
      <c r="X226" s="287"/>
      <c r="Z226" s="287"/>
      <c r="AB226" s="287"/>
      <c r="AD226" s="287"/>
      <c r="AF226" s="287"/>
      <c r="AH226" s="287"/>
      <c r="AJ226" s="287"/>
      <c r="AL226" s="287"/>
      <c r="AN226" s="287"/>
      <c r="AP226" s="287"/>
      <c r="AR226" s="287"/>
      <c r="AT226" s="287"/>
      <c r="AV226" s="287"/>
      <c r="AX226" s="287"/>
      <c r="AZ226" s="287"/>
      <c r="BB226" s="287"/>
    </row>
    <row r="227" spans="1:54" ht="14.25" customHeight="1" x14ac:dyDescent="0.25">
      <c r="A227" s="4"/>
      <c r="B227" s="287"/>
      <c r="C227" s="4"/>
      <c r="D227" s="287"/>
      <c r="F227" s="287"/>
      <c r="H227" s="287"/>
      <c r="J227" s="287"/>
      <c r="L227" s="287"/>
      <c r="N227" s="287"/>
      <c r="P227" s="287"/>
      <c r="R227" s="287"/>
      <c r="T227" s="287"/>
      <c r="V227" s="287"/>
      <c r="X227" s="287"/>
      <c r="Z227" s="287"/>
      <c r="AB227" s="287"/>
      <c r="AD227" s="287"/>
      <c r="AF227" s="287"/>
      <c r="AH227" s="287"/>
      <c r="AJ227" s="287"/>
      <c r="AL227" s="287"/>
      <c r="AN227" s="287"/>
      <c r="AP227" s="287"/>
      <c r="AR227" s="287"/>
      <c r="AT227" s="287"/>
      <c r="AV227" s="287"/>
      <c r="AX227" s="287"/>
      <c r="AZ227" s="287"/>
      <c r="BB227" s="287"/>
    </row>
    <row r="228" spans="1:54" ht="14.25" customHeight="1" x14ac:dyDescent="0.25">
      <c r="A228" s="4"/>
      <c r="B228" s="287"/>
      <c r="C228" s="4"/>
      <c r="D228" s="287"/>
      <c r="F228" s="287"/>
      <c r="H228" s="287"/>
      <c r="J228" s="287"/>
      <c r="L228" s="287"/>
      <c r="N228" s="287"/>
      <c r="P228" s="287"/>
      <c r="R228" s="287"/>
      <c r="T228" s="287"/>
      <c r="V228" s="287"/>
      <c r="X228" s="287"/>
      <c r="Z228" s="287"/>
      <c r="AB228" s="287"/>
      <c r="AD228" s="287"/>
      <c r="AF228" s="287"/>
      <c r="AH228" s="287"/>
      <c r="AJ228" s="287"/>
      <c r="AL228" s="287"/>
      <c r="AN228" s="287"/>
      <c r="AP228" s="287"/>
      <c r="AR228" s="287"/>
      <c r="AT228" s="287"/>
      <c r="AV228" s="287"/>
      <c r="AX228" s="287"/>
      <c r="AZ228" s="287"/>
      <c r="BB228" s="287"/>
    </row>
    <row r="229" spans="1:54" ht="14.25" customHeight="1" x14ac:dyDescent="0.25">
      <c r="A229" s="4"/>
      <c r="B229" s="287"/>
      <c r="C229" s="4"/>
      <c r="D229" s="287"/>
      <c r="F229" s="287"/>
      <c r="H229" s="287"/>
      <c r="J229" s="287"/>
      <c r="L229" s="287"/>
      <c r="N229" s="287"/>
      <c r="P229" s="287"/>
      <c r="R229" s="287"/>
      <c r="T229" s="287"/>
      <c r="V229" s="287"/>
      <c r="X229" s="287"/>
      <c r="Z229" s="287"/>
      <c r="AB229" s="287"/>
      <c r="AD229" s="287"/>
      <c r="AF229" s="287"/>
      <c r="AH229" s="287"/>
      <c r="AJ229" s="287"/>
      <c r="AL229" s="287"/>
      <c r="AN229" s="287"/>
      <c r="AP229" s="287"/>
      <c r="AR229" s="287"/>
      <c r="AT229" s="287"/>
      <c r="AV229" s="287"/>
      <c r="AX229" s="287"/>
      <c r="AZ229" s="287"/>
      <c r="BB229" s="287"/>
    </row>
    <row r="230" spans="1:54" ht="14.25" customHeight="1" x14ac:dyDescent="0.25">
      <c r="A230" s="4"/>
      <c r="B230" s="287"/>
      <c r="C230" s="4"/>
      <c r="D230" s="287"/>
      <c r="F230" s="287"/>
      <c r="H230" s="287"/>
      <c r="J230" s="287"/>
      <c r="L230" s="287"/>
      <c r="N230" s="287"/>
      <c r="P230" s="287"/>
      <c r="R230" s="287"/>
      <c r="T230" s="287"/>
      <c r="V230" s="287"/>
      <c r="X230" s="287"/>
      <c r="Z230" s="287"/>
      <c r="AB230" s="287"/>
      <c r="AD230" s="287"/>
      <c r="AF230" s="287"/>
      <c r="AH230" s="287"/>
      <c r="AJ230" s="287"/>
      <c r="AL230" s="287"/>
      <c r="AN230" s="287"/>
      <c r="AP230" s="287"/>
      <c r="AR230" s="287"/>
      <c r="AT230" s="287"/>
      <c r="AV230" s="287"/>
      <c r="AX230" s="287"/>
      <c r="AZ230" s="287"/>
      <c r="BB230" s="287"/>
    </row>
    <row r="231" spans="1:54" ht="14.25" customHeight="1" x14ac:dyDescent="0.25">
      <c r="A231" s="4"/>
      <c r="B231" s="287"/>
      <c r="C231" s="4"/>
      <c r="D231" s="287"/>
      <c r="F231" s="287"/>
      <c r="H231" s="287"/>
      <c r="J231" s="287"/>
      <c r="L231" s="287"/>
      <c r="N231" s="287"/>
      <c r="P231" s="287"/>
      <c r="R231" s="287"/>
      <c r="T231" s="287"/>
      <c r="V231" s="287"/>
      <c r="X231" s="287"/>
      <c r="Z231" s="287"/>
      <c r="AB231" s="287"/>
      <c r="AD231" s="287"/>
      <c r="AF231" s="287"/>
      <c r="AH231" s="287"/>
      <c r="AJ231" s="287"/>
      <c r="AL231" s="287"/>
      <c r="AN231" s="287"/>
      <c r="AP231" s="287"/>
      <c r="AR231" s="287"/>
      <c r="AT231" s="287"/>
      <c r="AV231" s="287"/>
      <c r="AX231" s="287"/>
      <c r="AZ231" s="287"/>
      <c r="BB231" s="287"/>
    </row>
    <row r="232" spans="1:54" ht="14.25" customHeight="1" x14ac:dyDescent="0.25">
      <c r="A232" s="4"/>
      <c r="B232" s="287"/>
      <c r="C232" s="4"/>
      <c r="D232" s="287"/>
      <c r="F232" s="287"/>
      <c r="H232" s="287"/>
      <c r="J232" s="287"/>
      <c r="L232" s="287"/>
      <c r="N232" s="287"/>
      <c r="P232" s="287"/>
      <c r="R232" s="287"/>
      <c r="T232" s="287"/>
      <c r="V232" s="287"/>
      <c r="X232" s="287"/>
      <c r="Z232" s="287"/>
      <c r="AB232" s="287"/>
      <c r="AD232" s="287"/>
      <c r="AF232" s="287"/>
      <c r="AH232" s="287"/>
      <c r="AJ232" s="287"/>
      <c r="AL232" s="287"/>
      <c r="AN232" s="287"/>
      <c r="AP232" s="287"/>
      <c r="AR232" s="287"/>
      <c r="AT232" s="287"/>
      <c r="AV232" s="287"/>
      <c r="AX232" s="287"/>
      <c r="AZ232" s="287"/>
      <c r="BB232" s="287"/>
    </row>
    <row r="233" spans="1:54" ht="14.25" customHeight="1" x14ac:dyDescent="0.25">
      <c r="A233" s="4"/>
      <c r="B233" s="287"/>
      <c r="C233" s="4"/>
      <c r="D233" s="287"/>
      <c r="F233" s="287"/>
      <c r="H233" s="287"/>
      <c r="J233" s="287"/>
      <c r="L233" s="287"/>
      <c r="N233" s="287"/>
      <c r="P233" s="287"/>
      <c r="R233" s="287"/>
      <c r="T233" s="287"/>
      <c r="V233" s="287"/>
      <c r="X233" s="287"/>
      <c r="Z233" s="287"/>
      <c r="AB233" s="287"/>
      <c r="AD233" s="287"/>
      <c r="AF233" s="287"/>
      <c r="AH233" s="287"/>
      <c r="AJ233" s="287"/>
      <c r="AL233" s="287"/>
      <c r="AN233" s="287"/>
      <c r="AP233" s="287"/>
      <c r="AR233" s="287"/>
      <c r="AT233" s="287"/>
      <c r="AV233" s="287"/>
      <c r="AX233" s="287"/>
      <c r="AZ233" s="287"/>
      <c r="BB233" s="287"/>
    </row>
    <row r="234" spans="1:54" ht="14.25" customHeight="1" x14ac:dyDescent="0.25">
      <c r="A234" s="4"/>
      <c r="B234" s="287"/>
      <c r="C234" s="4"/>
      <c r="D234" s="287"/>
      <c r="F234" s="287"/>
      <c r="H234" s="287"/>
      <c r="J234" s="287"/>
      <c r="L234" s="287"/>
      <c r="N234" s="287"/>
      <c r="P234" s="287"/>
      <c r="R234" s="287"/>
      <c r="T234" s="287"/>
      <c r="V234" s="287"/>
      <c r="X234" s="287"/>
      <c r="Z234" s="287"/>
      <c r="AB234" s="287"/>
      <c r="AD234" s="287"/>
      <c r="AF234" s="287"/>
      <c r="AH234" s="287"/>
      <c r="AJ234" s="287"/>
      <c r="AL234" s="287"/>
      <c r="AN234" s="287"/>
      <c r="AP234" s="287"/>
      <c r="AR234" s="287"/>
      <c r="AT234" s="287"/>
      <c r="AV234" s="287"/>
      <c r="AX234" s="287"/>
      <c r="AZ234" s="287"/>
      <c r="BB234" s="287"/>
    </row>
    <row r="235" spans="1:54" ht="14.25" customHeight="1" x14ac:dyDescent="0.25">
      <c r="A235" s="4"/>
      <c r="B235" s="287"/>
      <c r="C235" s="4"/>
      <c r="D235" s="287"/>
      <c r="F235" s="287"/>
      <c r="H235" s="287"/>
      <c r="J235" s="287"/>
      <c r="L235" s="287"/>
      <c r="N235" s="287"/>
      <c r="P235" s="287"/>
      <c r="R235" s="287"/>
      <c r="T235" s="287"/>
      <c r="V235" s="287"/>
      <c r="X235" s="287"/>
      <c r="Z235" s="287"/>
      <c r="AB235" s="287"/>
      <c r="AD235" s="287"/>
      <c r="AF235" s="287"/>
      <c r="AH235" s="287"/>
      <c r="AJ235" s="287"/>
      <c r="AL235" s="287"/>
      <c r="AN235" s="287"/>
      <c r="AP235" s="287"/>
      <c r="AR235" s="287"/>
      <c r="AT235" s="287"/>
      <c r="AV235" s="287"/>
      <c r="AX235" s="287"/>
      <c r="AZ235" s="287"/>
      <c r="BB235" s="287"/>
    </row>
    <row r="236" spans="1:54" ht="14.25" customHeight="1" x14ac:dyDescent="0.25">
      <c r="A236" s="4"/>
      <c r="B236" s="287"/>
      <c r="C236" s="4"/>
      <c r="D236" s="287"/>
      <c r="F236" s="287"/>
      <c r="H236" s="287"/>
      <c r="J236" s="287"/>
      <c r="L236" s="287"/>
      <c r="N236" s="287"/>
      <c r="P236" s="287"/>
      <c r="R236" s="287"/>
      <c r="T236" s="287"/>
      <c r="V236" s="287"/>
      <c r="X236" s="287"/>
      <c r="Z236" s="287"/>
      <c r="AB236" s="287"/>
      <c r="AD236" s="287"/>
      <c r="AF236" s="287"/>
      <c r="AH236" s="287"/>
      <c r="AJ236" s="287"/>
      <c r="AL236" s="287"/>
      <c r="AN236" s="287"/>
      <c r="AP236" s="287"/>
      <c r="AR236" s="287"/>
      <c r="AT236" s="287"/>
      <c r="AV236" s="287"/>
      <c r="AX236" s="287"/>
      <c r="AZ236" s="287"/>
      <c r="BB236" s="287"/>
    </row>
    <row r="237" spans="1:54" ht="14.25" customHeight="1" x14ac:dyDescent="0.25">
      <c r="A237" s="4"/>
      <c r="B237" s="287"/>
      <c r="C237" s="4"/>
      <c r="D237" s="287"/>
      <c r="F237" s="287"/>
      <c r="H237" s="287"/>
      <c r="J237" s="287"/>
      <c r="L237" s="287"/>
      <c r="N237" s="287"/>
      <c r="P237" s="287"/>
      <c r="R237" s="287"/>
      <c r="T237" s="287"/>
      <c r="V237" s="287"/>
      <c r="X237" s="287"/>
      <c r="Z237" s="287"/>
      <c r="AB237" s="287"/>
      <c r="AD237" s="287"/>
      <c r="AF237" s="287"/>
      <c r="AH237" s="287"/>
      <c r="AJ237" s="287"/>
      <c r="AL237" s="287"/>
      <c r="AN237" s="287"/>
      <c r="AP237" s="287"/>
      <c r="AR237" s="287"/>
      <c r="AT237" s="287"/>
      <c r="AV237" s="287"/>
      <c r="AX237" s="287"/>
      <c r="AZ237" s="287"/>
      <c r="BB237" s="287"/>
    </row>
    <row r="238" spans="1:54" ht="14.25" customHeight="1" x14ac:dyDescent="0.25">
      <c r="A238" s="4"/>
      <c r="B238" s="287"/>
      <c r="C238" s="4"/>
      <c r="D238" s="287"/>
      <c r="F238" s="287"/>
      <c r="H238" s="287"/>
      <c r="J238" s="287"/>
      <c r="L238" s="287"/>
      <c r="N238" s="287"/>
      <c r="P238" s="287"/>
      <c r="R238" s="287"/>
      <c r="T238" s="287"/>
      <c r="V238" s="287"/>
      <c r="X238" s="287"/>
      <c r="Z238" s="287"/>
      <c r="AB238" s="287"/>
      <c r="AD238" s="287"/>
      <c r="AF238" s="287"/>
      <c r="AH238" s="287"/>
      <c r="AJ238" s="287"/>
      <c r="AL238" s="287"/>
      <c r="AN238" s="287"/>
      <c r="AP238" s="287"/>
      <c r="AR238" s="287"/>
      <c r="AT238" s="287"/>
      <c r="AV238" s="287"/>
      <c r="AX238" s="287"/>
      <c r="AZ238" s="287"/>
      <c r="BB238" s="287"/>
    </row>
    <row r="239" spans="1:54" ht="14.25" customHeight="1" x14ac:dyDescent="0.25">
      <c r="A239" s="4"/>
      <c r="B239" s="287"/>
      <c r="C239" s="4"/>
      <c r="D239" s="287"/>
      <c r="F239" s="287"/>
      <c r="H239" s="287"/>
      <c r="J239" s="287"/>
      <c r="L239" s="287"/>
      <c r="N239" s="287"/>
      <c r="P239" s="287"/>
      <c r="R239" s="287"/>
      <c r="T239" s="287"/>
      <c r="V239" s="287"/>
      <c r="X239" s="287"/>
      <c r="Z239" s="287"/>
      <c r="AB239" s="287"/>
      <c r="AD239" s="287"/>
      <c r="AF239" s="287"/>
      <c r="AH239" s="287"/>
      <c r="AJ239" s="287"/>
      <c r="AL239" s="287"/>
      <c r="AN239" s="287"/>
      <c r="AP239" s="287"/>
      <c r="AR239" s="287"/>
      <c r="AT239" s="287"/>
      <c r="AV239" s="287"/>
      <c r="AX239" s="287"/>
      <c r="AZ239" s="287"/>
      <c r="BB239" s="287"/>
    </row>
    <row r="240" spans="1:54" ht="14.25" customHeight="1" x14ac:dyDescent="0.25">
      <c r="A240" s="4"/>
      <c r="B240" s="287"/>
      <c r="C240" s="4"/>
      <c r="D240" s="287"/>
      <c r="F240" s="287"/>
      <c r="H240" s="287"/>
      <c r="J240" s="287"/>
      <c r="L240" s="287"/>
      <c r="N240" s="287"/>
      <c r="P240" s="287"/>
      <c r="R240" s="287"/>
      <c r="T240" s="287"/>
      <c r="V240" s="287"/>
      <c r="X240" s="287"/>
      <c r="Z240" s="287"/>
      <c r="AB240" s="287"/>
      <c r="AD240" s="287"/>
      <c r="AF240" s="287"/>
      <c r="AH240" s="287"/>
      <c r="AJ240" s="287"/>
      <c r="AL240" s="287"/>
      <c r="AN240" s="287"/>
      <c r="AP240" s="287"/>
      <c r="AR240" s="287"/>
      <c r="AT240" s="287"/>
      <c r="AV240" s="287"/>
      <c r="AX240" s="287"/>
      <c r="AZ240" s="287"/>
      <c r="BB240" s="287"/>
    </row>
    <row r="241" spans="1:54" ht="14.25" customHeight="1" x14ac:dyDescent="0.25">
      <c r="A241" s="4"/>
      <c r="B241" s="287"/>
      <c r="C241" s="4"/>
      <c r="D241" s="287"/>
      <c r="F241" s="287"/>
      <c r="H241" s="287"/>
      <c r="J241" s="287"/>
      <c r="L241" s="287"/>
      <c r="N241" s="287"/>
      <c r="P241" s="287"/>
      <c r="R241" s="287"/>
      <c r="T241" s="287"/>
      <c r="V241" s="287"/>
      <c r="X241" s="287"/>
      <c r="Z241" s="287"/>
      <c r="AB241" s="287"/>
      <c r="AD241" s="287"/>
      <c r="AF241" s="287"/>
      <c r="AH241" s="287"/>
      <c r="AJ241" s="287"/>
      <c r="AL241" s="287"/>
      <c r="AN241" s="287"/>
      <c r="AP241" s="287"/>
      <c r="AR241" s="287"/>
      <c r="AT241" s="287"/>
      <c r="AV241" s="287"/>
      <c r="AX241" s="287"/>
      <c r="AZ241" s="287"/>
      <c r="BB241" s="287"/>
    </row>
    <row r="242" spans="1:54" ht="14.25" customHeight="1" x14ac:dyDescent="0.25">
      <c r="A242" s="4"/>
      <c r="B242" s="287"/>
      <c r="C242" s="4"/>
      <c r="D242" s="287"/>
      <c r="F242" s="287"/>
      <c r="H242" s="287"/>
      <c r="J242" s="287"/>
      <c r="L242" s="287"/>
      <c r="N242" s="287"/>
      <c r="P242" s="287"/>
      <c r="R242" s="287"/>
      <c r="T242" s="287"/>
      <c r="V242" s="287"/>
      <c r="X242" s="287"/>
      <c r="Z242" s="287"/>
      <c r="AB242" s="287"/>
      <c r="AD242" s="287"/>
      <c r="AF242" s="287"/>
      <c r="AH242" s="287"/>
      <c r="AJ242" s="287"/>
      <c r="AL242" s="287"/>
      <c r="AN242" s="287"/>
      <c r="AP242" s="287"/>
      <c r="AR242" s="287"/>
      <c r="AT242" s="287"/>
      <c r="AV242" s="287"/>
      <c r="AX242" s="287"/>
      <c r="AZ242" s="287"/>
      <c r="BB242" s="287"/>
    </row>
    <row r="243" spans="1:54" ht="14.25" customHeight="1" x14ac:dyDescent="0.25">
      <c r="A243" s="4"/>
      <c r="B243" s="287"/>
      <c r="C243" s="4"/>
      <c r="D243" s="287"/>
      <c r="F243" s="287"/>
      <c r="H243" s="287"/>
      <c r="J243" s="287"/>
      <c r="L243" s="287"/>
      <c r="N243" s="287"/>
      <c r="P243" s="287"/>
      <c r="R243" s="287"/>
      <c r="T243" s="287"/>
      <c r="V243" s="287"/>
      <c r="X243" s="287"/>
      <c r="Z243" s="287"/>
      <c r="AB243" s="287"/>
      <c r="AD243" s="287"/>
      <c r="AF243" s="287"/>
      <c r="AH243" s="287"/>
      <c r="AJ243" s="287"/>
      <c r="AL243" s="287"/>
      <c r="AN243" s="287"/>
      <c r="AP243" s="287"/>
      <c r="AR243" s="287"/>
      <c r="AT243" s="287"/>
      <c r="AV243" s="287"/>
      <c r="AX243" s="287"/>
      <c r="AZ243" s="287"/>
      <c r="BB243" s="287"/>
    </row>
    <row r="244" spans="1:54" ht="14.25" customHeight="1" x14ac:dyDescent="0.25">
      <c r="A244" s="4"/>
      <c r="B244" s="287"/>
      <c r="C244" s="4"/>
      <c r="D244" s="287"/>
      <c r="F244" s="287"/>
      <c r="H244" s="287"/>
      <c r="J244" s="287"/>
      <c r="L244" s="287"/>
      <c r="N244" s="287"/>
      <c r="P244" s="287"/>
      <c r="R244" s="287"/>
      <c r="T244" s="287"/>
      <c r="V244" s="287"/>
      <c r="X244" s="287"/>
      <c r="Z244" s="287"/>
      <c r="AB244" s="287"/>
      <c r="AD244" s="287"/>
      <c r="AF244" s="287"/>
      <c r="AH244" s="287"/>
      <c r="AJ244" s="287"/>
      <c r="AL244" s="287"/>
      <c r="AN244" s="287"/>
      <c r="AP244" s="287"/>
      <c r="AR244" s="287"/>
      <c r="AT244" s="287"/>
      <c r="AV244" s="287"/>
      <c r="AX244" s="287"/>
      <c r="AZ244" s="287"/>
      <c r="BB244" s="287"/>
    </row>
    <row r="245" spans="1:54" ht="14.25" customHeight="1" x14ac:dyDescent="0.25">
      <c r="A245" s="4"/>
      <c r="B245" s="287"/>
      <c r="C245" s="4"/>
      <c r="D245" s="287"/>
      <c r="F245" s="287"/>
      <c r="H245" s="287"/>
      <c r="J245" s="287"/>
      <c r="L245" s="287"/>
      <c r="N245" s="287"/>
      <c r="P245" s="287"/>
      <c r="R245" s="287"/>
      <c r="T245" s="287"/>
      <c r="V245" s="287"/>
      <c r="X245" s="287"/>
      <c r="Z245" s="287"/>
      <c r="AB245" s="287"/>
      <c r="AD245" s="287"/>
      <c r="AF245" s="287"/>
      <c r="AH245" s="287"/>
      <c r="AJ245" s="287"/>
      <c r="AL245" s="287"/>
      <c r="AN245" s="287"/>
      <c r="AP245" s="287"/>
      <c r="AR245" s="287"/>
      <c r="AT245" s="287"/>
      <c r="AV245" s="287"/>
      <c r="AX245" s="287"/>
      <c r="AZ245" s="287"/>
      <c r="BB245" s="287"/>
    </row>
    <row r="246" spans="1:54" ht="14.25" customHeight="1" x14ac:dyDescent="0.25">
      <c r="A246" s="4"/>
      <c r="B246" s="287"/>
      <c r="C246" s="4"/>
      <c r="D246" s="287"/>
      <c r="F246" s="287"/>
      <c r="H246" s="287"/>
      <c r="J246" s="287"/>
      <c r="L246" s="287"/>
      <c r="N246" s="287"/>
      <c r="P246" s="287"/>
      <c r="R246" s="287"/>
      <c r="T246" s="287"/>
      <c r="V246" s="287"/>
      <c r="X246" s="287"/>
      <c r="Z246" s="287"/>
      <c r="AB246" s="287"/>
      <c r="AD246" s="287"/>
      <c r="AF246" s="287"/>
      <c r="AH246" s="287"/>
      <c r="AJ246" s="287"/>
      <c r="AL246" s="287"/>
      <c r="AN246" s="287"/>
      <c r="AP246" s="287"/>
      <c r="AR246" s="287"/>
      <c r="AT246" s="287"/>
      <c r="AV246" s="287"/>
      <c r="AX246" s="287"/>
      <c r="AZ246" s="287"/>
      <c r="BB246" s="287"/>
    </row>
    <row r="247" spans="1:54" ht="14.25" customHeight="1" x14ac:dyDescent="0.25">
      <c r="A247" s="4"/>
      <c r="B247" s="287"/>
      <c r="C247" s="4"/>
      <c r="D247" s="287"/>
      <c r="F247" s="287"/>
      <c r="H247" s="287"/>
      <c r="J247" s="287"/>
      <c r="L247" s="287"/>
      <c r="N247" s="287"/>
      <c r="P247" s="287"/>
      <c r="R247" s="287"/>
      <c r="T247" s="287"/>
      <c r="V247" s="287"/>
      <c r="X247" s="287"/>
      <c r="Z247" s="287"/>
      <c r="AB247" s="287"/>
      <c r="AD247" s="287"/>
      <c r="AF247" s="287"/>
      <c r="AH247" s="287"/>
      <c r="AJ247" s="287"/>
      <c r="AL247" s="287"/>
      <c r="AN247" s="287"/>
      <c r="AP247" s="287"/>
      <c r="AR247" s="287"/>
      <c r="AT247" s="287"/>
      <c r="AV247" s="287"/>
      <c r="AX247" s="287"/>
      <c r="AZ247" s="287"/>
      <c r="BB247" s="287"/>
    </row>
    <row r="248" spans="1:54" ht="14.25" customHeight="1" x14ac:dyDescent="0.25">
      <c r="A248" s="4"/>
      <c r="B248" s="287"/>
      <c r="C248" s="4"/>
      <c r="D248" s="287"/>
      <c r="F248" s="287"/>
      <c r="H248" s="287"/>
      <c r="J248" s="287"/>
      <c r="L248" s="287"/>
      <c r="N248" s="287"/>
      <c r="P248" s="287"/>
      <c r="R248" s="287"/>
      <c r="T248" s="287"/>
      <c r="V248" s="287"/>
      <c r="X248" s="287"/>
      <c r="Z248" s="287"/>
      <c r="AB248" s="287"/>
      <c r="AD248" s="287"/>
      <c r="AF248" s="287"/>
      <c r="AH248" s="287"/>
      <c r="AJ248" s="287"/>
      <c r="AL248" s="287"/>
      <c r="AN248" s="287"/>
      <c r="AP248" s="287"/>
      <c r="AR248" s="287"/>
      <c r="AT248" s="287"/>
      <c r="AV248" s="287"/>
      <c r="AX248" s="287"/>
      <c r="AZ248" s="287"/>
      <c r="BB248" s="287"/>
    </row>
    <row r="249" spans="1:54" ht="14.25" customHeight="1" x14ac:dyDescent="0.25">
      <c r="A249" s="4"/>
      <c r="B249" s="287"/>
      <c r="C249" s="4"/>
      <c r="D249" s="287"/>
      <c r="F249" s="287"/>
      <c r="H249" s="287"/>
      <c r="J249" s="287"/>
      <c r="L249" s="287"/>
      <c r="N249" s="287"/>
      <c r="P249" s="287"/>
      <c r="R249" s="287"/>
      <c r="T249" s="287"/>
      <c r="V249" s="287"/>
      <c r="X249" s="287"/>
      <c r="Z249" s="287"/>
      <c r="AB249" s="287"/>
      <c r="AD249" s="287"/>
      <c r="AF249" s="287"/>
      <c r="AH249" s="287"/>
      <c r="AJ249" s="287"/>
      <c r="AL249" s="287"/>
      <c r="AN249" s="287"/>
      <c r="AP249" s="287"/>
      <c r="AR249" s="287"/>
      <c r="AT249" s="287"/>
      <c r="AV249" s="287"/>
      <c r="AX249" s="287"/>
      <c r="AZ249" s="287"/>
      <c r="BB249" s="287"/>
    </row>
    <row r="250" spans="1:54" ht="14.25" customHeight="1" x14ac:dyDescent="0.25">
      <c r="A250" s="4"/>
      <c r="B250" s="287"/>
      <c r="C250" s="4"/>
      <c r="D250" s="287"/>
      <c r="F250" s="287"/>
      <c r="H250" s="287"/>
      <c r="J250" s="287"/>
      <c r="L250" s="287"/>
      <c r="N250" s="287"/>
      <c r="P250" s="287"/>
      <c r="R250" s="287"/>
      <c r="T250" s="287"/>
      <c r="V250" s="287"/>
      <c r="X250" s="287"/>
      <c r="Z250" s="287"/>
      <c r="AB250" s="287"/>
      <c r="AD250" s="287"/>
      <c r="AF250" s="287"/>
      <c r="AH250" s="287"/>
      <c r="AJ250" s="287"/>
      <c r="AL250" s="287"/>
      <c r="AN250" s="287"/>
      <c r="AP250" s="287"/>
      <c r="AR250" s="287"/>
      <c r="AT250" s="287"/>
      <c r="AV250" s="287"/>
      <c r="AX250" s="287"/>
      <c r="AZ250" s="287"/>
      <c r="BB250" s="287"/>
    </row>
    <row r="251" spans="1:54" ht="14.25" customHeight="1" x14ac:dyDescent="0.25">
      <c r="A251" s="4"/>
      <c r="B251" s="287"/>
      <c r="C251" s="4"/>
      <c r="D251" s="287"/>
      <c r="F251" s="287"/>
      <c r="H251" s="287"/>
      <c r="J251" s="287"/>
      <c r="L251" s="287"/>
      <c r="N251" s="287"/>
      <c r="P251" s="287"/>
      <c r="R251" s="287"/>
      <c r="T251" s="287"/>
      <c r="V251" s="287"/>
      <c r="X251" s="287"/>
      <c r="Z251" s="287"/>
      <c r="AB251" s="287"/>
      <c r="AD251" s="287"/>
      <c r="AF251" s="287"/>
      <c r="AH251" s="287"/>
      <c r="AJ251" s="287"/>
      <c r="AL251" s="287"/>
      <c r="AN251" s="287"/>
      <c r="AP251" s="287"/>
      <c r="AR251" s="287"/>
      <c r="AT251" s="287"/>
      <c r="AV251" s="287"/>
      <c r="AX251" s="287"/>
      <c r="AZ251" s="287"/>
      <c r="BB251" s="287"/>
    </row>
    <row r="252" spans="1:54" ht="14.25" customHeight="1" x14ac:dyDescent="0.25">
      <c r="A252" s="4"/>
      <c r="B252" s="287"/>
      <c r="C252" s="4"/>
      <c r="D252" s="287"/>
      <c r="F252" s="287"/>
      <c r="H252" s="287"/>
      <c r="J252" s="287"/>
      <c r="L252" s="287"/>
      <c r="N252" s="287"/>
      <c r="P252" s="287"/>
      <c r="R252" s="287"/>
      <c r="T252" s="287"/>
      <c r="V252" s="287"/>
      <c r="X252" s="287"/>
      <c r="Z252" s="287"/>
      <c r="AB252" s="287"/>
      <c r="AD252" s="287"/>
      <c r="AF252" s="287"/>
      <c r="AH252" s="287"/>
      <c r="AJ252" s="287"/>
      <c r="AL252" s="287"/>
      <c r="AN252" s="287"/>
      <c r="AP252" s="287"/>
      <c r="AR252" s="287"/>
      <c r="AT252" s="287"/>
      <c r="AV252" s="287"/>
      <c r="AX252" s="287"/>
      <c r="AZ252" s="287"/>
      <c r="BB252" s="287"/>
    </row>
    <row r="253" spans="1:54" ht="14.25" customHeight="1" x14ac:dyDescent="0.25">
      <c r="A253" s="4"/>
      <c r="B253" s="287"/>
      <c r="C253" s="4"/>
      <c r="D253" s="287"/>
      <c r="F253" s="287"/>
      <c r="H253" s="287"/>
      <c r="J253" s="287"/>
      <c r="L253" s="287"/>
      <c r="N253" s="287"/>
      <c r="P253" s="287"/>
      <c r="R253" s="287"/>
      <c r="T253" s="287"/>
      <c r="V253" s="287"/>
      <c r="X253" s="287"/>
      <c r="Z253" s="287"/>
      <c r="AB253" s="287"/>
      <c r="AD253" s="287"/>
      <c r="AF253" s="287"/>
      <c r="AH253" s="287"/>
      <c r="AJ253" s="287"/>
      <c r="AL253" s="287"/>
      <c r="AN253" s="287"/>
      <c r="AP253" s="287"/>
      <c r="AR253" s="287"/>
      <c r="AT253" s="287"/>
      <c r="AV253" s="287"/>
      <c r="AX253" s="287"/>
      <c r="AZ253" s="287"/>
      <c r="BB253" s="287"/>
    </row>
    <row r="254" spans="1:54" ht="14.25" customHeight="1" x14ac:dyDescent="0.25">
      <c r="A254" s="4"/>
      <c r="B254" s="287"/>
      <c r="C254" s="4"/>
      <c r="D254" s="287"/>
      <c r="F254" s="287"/>
      <c r="H254" s="287"/>
      <c r="J254" s="287"/>
      <c r="L254" s="287"/>
      <c r="N254" s="287"/>
      <c r="P254" s="287"/>
      <c r="R254" s="287"/>
      <c r="T254" s="287"/>
      <c r="V254" s="287"/>
      <c r="X254" s="287"/>
      <c r="Z254" s="287"/>
      <c r="AB254" s="287"/>
      <c r="AD254" s="287"/>
      <c r="AF254" s="287"/>
      <c r="AH254" s="287"/>
      <c r="AJ254" s="287"/>
      <c r="AL254" s="287"/>
      <c r="AN254" s="287"/>
      <c r="AP254" s="287"/>
      <c r="AR254" s="287"/>
      <c r="AT254" s="287"/>
      <c r="AV254" s="287"/>
      <c r="AX254" s="287"/>
      <c r="AZ254" s="287"/>
      <c r="BB254" s="287"/>
    </row>
    <row r="255" spans="1:54" ht="14.25" customHeight="1" x14ac:dyDescent="0.25">
      <c r="A255" s="4"/>
      <c r="B255" s="287"/>
      <c r="C255" s="4"/>
      <c r="D255" s="287"/>
      <c r="F255" s="287"/>
      <c r="H255" s="287"/>
      <c r="J255" s="287"/>
      <c r="L255" s="287"/>
      <c r="N255" s="287"/>
      <c r="P255" s="287"/>
      <c r="R255" s="287"/>
      <c r="T255" s="287"/>
      <c r="V255" s="287"/>
      <c r="X255" s="287"/>
      <c r="Z255" s="287"/>
      <c r="AB255" s="287"/>
      <c r="AD255" s="287"/>
      <c r="AF255" s="287"/>
      <c r="AH255" s="287"/>
      <c r="AJ255" s="287"/>
      <c r="AL255" s="287"/>
      <c r="AN255" s="287"/>
      <c r="AP255" s="287"/>
      <c r="AR255" s="287"/>
      <c r="AT255" s="287"/>
      <c r="AV255" s="287"/>
      <c r="AX255" s="287"/>
      <c r="AZ255" s="287"/>
      <c r="BB255" s="287"/>
    </row>
    <row r="256" spans="1:54" ht="14.25" customHeight="1" x14ac:dyDescent="0.25">
      <c r="A256" s="4"/>
      <c r="B256" s="287"/>
      <c r="C256" s="4"/>
      <c r="D256" s="287"/>
      <c r="F256" s="287"/>
      <c r="H256" s="287"/>
      <c r="J256" s="287"/>
      <c r="L256" s="287"/>
      <c r="N256" s="287"/>
      <c r="P256" s="287"/>
      <c r="R256" s="287"/>
      <c r="T256" s="287"/>
      <c r="V256" s="287"/>
      <c r="X256" s="287"/>
      <c r="Z256" s="287"/>
      <c r="AB256" s="287"/>
      <c r="AD256" s="287"/>
      <c r="AF256" s="287"/>
      <c r="AH256" s="287"/>
      <c r="AJ256" s="287"/>
      <c r="AL256" s="287"/>
      <c r="AN256" s="287"/>
      <c r="AP256" s="287"/>
      <c r="AR256" s="287"/>
      <c r="AT256" s="287"/>
      <c r="AV256" s="287"/>
      <c r="AX256" s="287"/>
      <c r="AZ256" s="287"/>
      <c r="BB256" s="287"/>
    </row>
    <row r="257" spans="1:54" ht="14.25" customHeight="1" x14ac:dyDescent="0.25">
      <c r="A257" s="4"/>
      <c r="B257" s="287"/>
      <c r="C257" s="4"/>
      <c r="D257" s="287"/>
      <c r="F257" s="287"/>
      <c r="H257" s="287"/>
      <c r="J257" s="287"/>
      <c r="L257" s="287"/>
      <c r="N257" s="287"/>
      <c r="P257" s="287"/>
      <c r="R257" s="287"/>
      <c r="T257" s="287"/>
      <c r="V257" s="287"/>
      <c r="X257" s="287"/>
      <c r="Z257" s="287"/>
      <c r="AB257" s="287"/>
      <c r="AD257" s="287"/>
      <c r="AF257" s="287"/>
      <c r="AH257" s="287"/>
      <c r="AJ257" s="287"/>
      <c r="AL257" s="287"/>
      <c r="AN257" s="287"/>
      <c r="AP257" s="287"/>
      <c r="AR257" s="287"/>
      <c r="AT257" s="287"/>
      <c r="AV257" s="287"/>
      <c r="AX257" s="287"/>
      <c r="AZ257" s="287"/>
      <c r="BB257" s="287"/>
    </row>
    <row r="258" spans="1:54" ht="14.25" customHeight="1" x14ac:dyDescent="0.25">
      <c r="A258" s="4"/>
      <c r="B258" s="287"/>
      <c r="C258" s="4"/>
      <c r="D258" s="287"/>
      <c r="F258" s="287"/>
      <c r="H258" s="287"/>
      <c r="J258" s="287"/>
      <c r="L258" s="287"/>
      <c r="N258" s="287"/>
      <c r="P258" s="287"/>
      <c r="R258" s="287"/>
      <c r="T258" s="287"/>
      <c r="V258" s="287"/>
      <c r="X258" s="287"/>
      <c r="Z258" s="287"/>
      <c r="AB258" s="287"/>
      <c r="AD258" s="287"/>
      <c r="AF258" s="287"/>
      <c r="AH258" s="287"/>
      <c r="AJ258" s="287"/>
      <c r="AL258" s="287"/>
      <c r="AN258" s="287"/>
      <c r="AP258" s="287"/>
      <c r="AR258" s="287"/>
      <c r="AT258" s="287"/>
      <c r="AV258" s="287"/>
      <c r="AX258" s="287"/>
      <c r="AZ258" s="287"/>
      <c r="BB258" s="287"/>
    </row>
    <row r="259" spans="1:54" ht="14.25" customHeight="1" x14ac:dyDescent="0.25">
      <c r="A259" s="4"/>
      <c r="B259" s="287"/>
      <c r="C259" s="4"/>
      <c r="D259" s="287"/>
      <c r="F259" s="287"/>
      <c r="H259" s="287"/>
      <c r="J259" s="287"/>
      <c r="L259" s="287"/>
      <c r="N259" s="287"/>
      <c r="P259" s="287"/>
      <c r="R259" s="287"/>
      <c r="T259" s="287"/>
      <c r="V259" s="287"/>
      <c r="X259" s="287"/>
      <c r="Z259" s="287"/>
      <c r="AB259" s="287"/>
      <c r="AD259" s="287"/>
      <c r="AF259" s="287"/>
      <c r="AH259" s="287"/>
      <c r="AJ259" s="287"/>
      <c r="AL259" s="287"/>
      <c r="AN259" s="287"/>
      <c r="AP259" s="287"/>
      <c r="AR259" s="287"/>
      <c r="AT259" s="287"/>
      <c r="AV259" s="287"/>
      <c r="AX259" s="287"/>
      <c r="AZ259" s="287"/>
      <c r="BB259" s="287"/>
    </row>
    <row r="260" spans="1:54" ht="14.25" customHeight="1" x14ac:dyDescent="0.25">
      <c r="A260" s="4"/>
      <c r="B260" s="287"/>
      <c r="C260" s="4"/>
      <c r="D260" s="287"/>
      <c r="F260" s="287"/>
      <c r="H260" s="287"/>
      <c r="J260" s="287"/>
      <c r="L260" s="287"/>
      <c r="N260" s="287"/>
      <c r="P260" s="287"/>
      <c r="R260" s="287"/>
      <c r="T260" s="287"/>
      <c r="V260" s="287"/>
      <c r="X260" s="287"/>
      <c r="Z260" s="287"/>
      <c r="AB260" s="287"/>
      <c r="AD260" s="287"/>
      <c r="AF260" s="287"/>
      <c r="AH260" s="287"/>
      <c r="AJ260" s="287"/>
      <c r="AL260" s="287"/>
      <c r="AN260" s="287"/>
      <c r="AP260" s="287"/>
      <c r="AR260" s="287"/>
      <c r="AT260" s="287"/>
      <c r="AV260" s="287"/>
      <c r="AX260" s="287"/>
      <c r="AZ260" s="287"/>
      <c r="BB260" s="287"/>
    </row>
    <row r="261" spans="1:54" ht="14.25" customHeight="1" x14ac:dyDescent="0.25">
      <c r="A261" s="4"/>
      <c r="B261" s="287"/>
      <c r="C261" s="4"/>
      <c r="D261" s="287"/>
      <c r="F261" s="287"/>
      <c r="H261" s="287"/>
      <c r="J261" s="287"/>
      <c r="L261" s="287"/>
      <c r="N261" s="287"/>
      <c r="P261" s="287"/>
      <c r="R261" s="287"/>
      <c r="T261" s="287"/>
      <c r="V261" s="287"/>
      <c r="X261" s="287"/>
      <c r="Z261" s="287"/>
      <c r="AB261" s="287"/>
      <c r="AD261" s="287"/>
      <c r="AF261" s="287"/>
      <c r="AH261" s="287"/>
      <c r="AJ261" s="287"/>
      <c r="AL261" s="287"/>
      <c r="AN261" s="287"/>
      <c r="AP261" s="287"/>
      <c r="AR261" s="287"/>
      <c r="AT261" s="287"/>
      <c r="AV261" s="287"/>
      <c r="AX261" s="287"/>
      <c r="AZ261" s="287"/>
      <c r="BB261" s="287"/>
    </row>
    <row r="262" spans="1:54" ht="14.25" customHeight="1" x14ac:dyDescent="0.25">
      <c r="A262" s="4"/>
      <c r="B262" s="287"/>
      <c r="C262" s="4"/>
      <c r="D262" s="287"/>
      <c r="F262" s="287"/>
      <c r="H262" s="287"/>
      <c r="J262" s="287"/>
      <c r="L262" s="287"/>
      <c r="N262" s="287"/>
      <c r="P262" s="287"/>
      <c r="R262" s="287"/>
      <c r="T262" s="287"/>
      <c r="V262" s="287"/>
      <c r="X262" s="287"/>
      <c r="Z262" s="287"/>
      <c r="AB262" s="287"/>
      <c r="AD262" s="287"/>
      <c r="AF262" s="287"/>
      <c r="AH262" s="287"/>
      <c r="AJ262" s="287"/>
      <c r="AL262" s="287"/>
      <c r="AN262" s="287"/>
      <c r="AP262" s="287"/>
      <c r="AR262" s="287"/>
      <c r="AT262" s="287"/>
      <c r="AV262" s="287"/>
      <c r="AX262" s="287"/>
      <c r="AZ262" s="287"/>
      <c r="BB262" s="287"/>
    </row>
    <row r="263" spans="1:54" ht="14.25" customHeight="1" x14ac:dyDescent="0.25">
      <c r="A263" s="4"/>
      <c r="B263" s="287"/>
      <c r="C263" s="4"/>
      <c r="D263" s="287"/>
      <c r="F263" s="287"/>
      <c r="H263" s="287"/>
      <c r="J263" s="287"/>
      <c r="L263" s="287"/>
      <c r="N263" s="287"/>
      <c r="P263" s="287"/>
      <c r="R263" s="287"/>
      <c r="T263" s="287"/>
      <c r="V263" s="287"/>
      <c r="X263" s="287"/>
      <c r="Z263" s="287"/>
      <c r="AB263" s="287"/>
      <c r="AD263" s="287"/>
      <c r="AF263" s="287"/>
      <c r="AH263" s="287"/>
      <c r="AJ263" s="287"/>
      <c r="AL263" s="287"/>
      <c r="AN263" s="287"/>
      <c r="AP263" s="287"/>
      <c r="AR263" s="287"/>
      <c r="AT263" s="287"/>
      <c r="AV263" s="287"/>
      <c r="AX263" s="287"/>
      <c r="AZ263" s="287"/>
      <c r="BB263" s="287"/>
    </row>
    <row r="264" spans="1:54" ht="14.25" customHeight="1" x14ac:dyDescent="0.25">
      <c r="A264" s="4"/>
      <c r="B264" s="287"/>
      <c r="C264" s="4"/>
      <c r="D264" s="287"/>
      <c r="F264" s="287"/>
      <c r="H264" s="287"/>
      <c r="J264" s="287"/>
      <c r="L264" s="287"/>
      <c r="N264" s="287"/>
      <c r="P264" s="287"/>
      <c r="R264" s="287"/>
      <c r="T264" s="287"/>
      <c r="V264" s="287"/>
      <c r="X264" s="287"/>
      <c r="Z264" s="287"/>
      <c r="AB264" s="287"/>
      <c r="AD264" s="287"/>
      <c r="AF264" s="287"/>
      <c r="AH264" s="287"/>
      <c r="AJ264" s="287"/>
      <c r="AL264" s="287"/>
      <c r="AN264" s="287"/>
      <c r="AP264" s="287"/>
      <c r="AR264" s="287"/>
      <c r="AT264" s="287"/>
      <c r="AV264" s="287"/>
      <c r="AX264" s="287"/>
      <c r="AZ264" s="287"/>
      <c r="BB264" s="287"/>
    </row>
    <row r="265" spans="1:54" ht="14.25" customHeight="1" x14ac:dyDescent="0.25">
      <c r="A265" s="4"/>
      <c r="B265" s="287"/>
      <c r="C265" s="4"/>
      <c r="D265" s="287"/>
      <c r="F265" s="287"/>
      <c r="H265" s="287"/>
      <c r="J265" s="287"/>
      <c r="L265" s="287"/>
      <c r="N265" s="287"/>
      <c r="P265" s="287"/>
      <c r="R265" s="287"/>
      <c r="T265" s="287"/>
      <c r="V265" s="287"/>
      <c r="X265" s="287"/>
      <c r="Z265" s="287"/>
      <c r="AB265" s="287"/>
      <c r="AD265" s="287"/>
      <c r="AF265" s="287"/>
      <c r="AH265" s="287"/>
      <c r="AJ265" s="287"/>
      <c r="AL265" s="287"/>
      <c r="AN265" s="287"/>
      <c r="AP265" s="287"/>
      <c r="AR265" s="287"/>
      <c r="AT265" s="287"/>
      <c r="AV265" s="287"/>
      <c r="AX265" s="287"/>
      <c r="AZ265" s="287"/>
      <c r="BB265" s="287"/>
    </row>
    <row r="266" spans="1:54" ht="14.25" customHeight="1" x14ac:dyDescent="0.25">
      <c r="A266" s="4"/>
      <c r="B266" s="287"/>
      <c r="C266" s="4"/>
      <c r="D266" s="287"/>
      <c r="F266" s="287"/>
      <c r="H266" s="287"/>
      <c r="J266" s="287"/>
      <c r="L266" s="287"/>
      <c r="N266" s="287"/>
      <c r="P266" s="287"/>
      <c r="R266" s="287"/>
      <c r="T266" s="287"/>
      <c r="V266" s="287"/>
      <c r="X266" s="287"/>
      <c r="Z266" s="287"/>
      <c r="AB266" s="287"/>
      <c r="AD266" s="287"/>
      <c r="AF266" s="287"/>
      <c r="AH266" s="287"/>
      <c r="AJ266" s="287"/>
      <c r="AL266" s="287"/>
      <c r="AN266" s="287"/>
      <c r="AP266" s="287"/>
      <c r="AR266" s="287"/>
      <c r="AT266" s="287"/>
      <c r="AV266" s="287"/>
      <c r="AX266" s="287"/>
      <c r="AZ266" s="287"/>
      <c r="BB266" s="287"/>
    </row>
    <row r="267" spans="1:54" ht="14.25" customHeight="1" x14ac:dyDescent="0.25">
      <c r="A267" s="4"/>
      <c r="B267" s="287"/>
      <c r="C267" s="4"/>
      <c r="D267" s="287"/>
      <c r="F267" s="287"/>
      <c r="H267" s="287"/>
      <c r="J267" s="287"/>
      <c r="L267" s="287"/>
      <c r="N267" s="287"/>
      <c r="P267" s="287"/>
      <c r="R267" s="287"/>
      <c r="T267" s="287"/>
      <c r="V267" s="287"/>
      <c r="X267" s="287"/>
      <c r="Z267" s="287"/>
      <c r="AB267" s="287"/>
      <c r="AD267" s="287"/>
      <c r="AF267" s="287"/>
      <c r="AH267" s="287"/>
      <c r="AJ267" s="287"/>
      <c r="AL267" s="287"/>
      <c r="AN267" s="287"/>
      <c r="AP267" s="287"/>
      <c r="AR267" s="287"/>
      <c r="AT267" s="287"/>
      <c r="AV267" s="287"/>
      <c r="AX267" s="287"/>
      <c r="AZ267" s="287"/>
      <c r="BB267" s="287"/>
    </row>
    <row r="268" spans="1:54" ht="14.25" customHeight="1" x14ac:dyDescent="0.25">
      <c r="A268" s="4"/>
      <c r="B268" s="287"/>
      <c r="C268" s="4"/>
      <c r="D268" s="287"/>
      <c r="F268" s="287"/>
      <c r="H268" s="287"/>
      <c r="J268" s="287"/>
      <c r="L268" s="287"/>
      <c r="N268" s="287"/>
      <c r="P268" s="287"/>
      <c r="R268" s="287"/>
      <c r="T268" s="287"/>
      <c r="V268" s="287"/>
      <c r="X268" s="287"/>
      <c r="Z268" s="287"/>
      <c r="AB268" s="287"/>
      <c r="AD268" s="287"/>
      <c r="AF268" s="287"/>
      <c r="AH268" s="287"/>
      <c r="AJ268" s="287"/>
      <c r="AL268" s="287"/>
      <c r="AN268" s="287"/>
      <c r="AP268" s="287"/>
      <c r="AR268" s="287"/>
      <c r="AT268" s="287"/>
      <c r="AV268" s="287"/>
      <c r="AX268" s="287"/>
      <c r="AZ268" s="287"/>
      <c r="BB268" s="287"/>
    </row>
    <row r="269" spans="1:54" ht="14.25" customHeight="1" x14ac:dyDescent="0.25">
      <c r="A269" s="4"/>
      <c r="B269" s="287"/>
      <c r="C269" s="4"/>
      <c r="D269" s="287"/>
      <c r="F269" s="287"/>
      <c r="H269" s="287"/>
      <c r="J269" s="287"/>
      <c r="L269" s="287"/>
      <c r="N269" s="287"/>
      <c r="P269" s="287"/>
      <c r="R269" s="287"/>
      <c r="T269" s="287"/>
      <c r="V269" s="287"/>
      <c r="X269" s="287"/>
      <c r="Z269" s="287"/>
      <c r="AB269" s="287"/>
      <c r="AD269" s="287"/>
      <c r="AF269" s="287"/>
      <c r="AH269" s="287"/>
      <c r="AJ269" s="287"/>
      <c r="AL269" s="287"/>
      <c r="AN269" s="287"/>
      <c r="AP269" s="287"/>
      <c r="AR269" s="287"/>
      <c r="AT269" s="287"/>
      <c r="AV269" s="287"/>
      <c r="AX269" s="287"/>
      <c r="AZ269" s="287"/>
      <c r="BB269" s="287"/>
    </row>
    <row r="270" spans="1:54" ht="14.25" customHeight="1" x14ac:dyDescent="0.25">
      <c r="A270" s="4"/>
      <c r="B270" s="287"/>
      <c r="C270" s="4"/>
      <c r="D270" s="287"/>
      <c r="F270" s="287"/>
      <c r="H270" s="287"/>
      <c r="J270" s="287"/>
      <c r="L270" s="287"/>
      <c r="N270" s="287"/>
      <c r="P270" s="287"/>
      <c r="R270" s="287"/>
      <c r="T270" s="287"/>
      <c r="V270" s="287"/>
      <c r="X270" s="287"/>
      <c r="Z270" s="287"/>
      <c r="AB270" s="287"/>
      <c r="AD270" s="287"/>
      <c r="AF270" s="287"/>
      <c r="AH270" s="287"/>
      <c r="AJ270" s="287"/>
      <c r="AL270" s="287"/>
      <c r="AN270" s="287"/>
      <c r="AP270" s="287"/>
      <c r="AR270" s="287"/>
      <c r="AT270" s="287"/>
      <c r="AV270" s="287"/>
      <c r="AX270" s="287"/>
      <c r="AZ270" s="287"/>
      <c r="BB270" s="287"/>
    </row>
    <row r="271" spans="1:54" ht="14.25" customHeight="1" x14ac:dyDescent="0.25">
      <c r="A271" s="4"/>
      <c r="B271" s="287"/>
      <c r="C271" s="4"/>
      <c r="D271" s="287"/>
      <c r="F271" s="287"/>
      <c r="H271" s="287"/>
      <c r="J271" s="287"/>
      <c r="L271" s="287"/>
      <c r="N271" s="287"/>
      <c r="P271" s="287"/>
      <c r="R271" s="287"/>
      <c r="T271" s="287"/>
      <c r="V271" s="287"/>
      <c r="X271" s="287"/>
      <c r="Z271" s="287"/>
      <c r="AB271" s="287"/>
      <c r="AD271" s="287"/>
      <c r="AF271" s="287"/>
      <c r="AH271" s="287"/>
      <c r="AJ271" s="287"/>
      <c r="AL271" s="287"/>
      <c r="AN271" s="287"/>
      <c r="AP271" s="287"/>
      <c r="AR271" s="287"/>
      <c r="AT271" s="287"/>
      <c r="AV271" s="287"/>
      <c r="AX271" s="287"/>
      <c r="AZ271" s="287"/>
      <c r="BB271" s="287"/>
    </row>
    <row r="272" spans="1:54" ht="14.25" customHeight="1" x14ac:dyDescent="0.25">
      <c r="A272" s="4"/>
      <c r="B272" s="287"/>
      <c r="C272" s="4"/>
      <c r="D272" s="287"/>
      <c r="F272" s="287"/>
      <c r="H272" s="287"/>
      <c r="J272" s="287"/>
      <c r="L272" s="287"/>
      <c r="N272" s="287"/>
      <c r="P272" s="287"/>
      <c r="R272" s="287"/>
      <c r="T272" s="287"/>
      <c r="V272" s="287"/>
      <c r="X272" s="287"/>
      <c r="Z272" s="287"/>
      <c r="AB272" s="287"/>
      <c r="AD272" s="287"/>
      <c r="AF272" s="287"/>
      <c r="AH272" s="287"/>
      <c r="AJ272" s="287"/>
      <c r="AL272" s="287"/>
      <c r="AN272" s="287"/>
      <c r="AP272" s="287"/>
      <c r="AR272" s="287"/>
      <c r="AT272" s="287"/>
      <c r="AV272" s="287"/>
      <c r="AX272" s="287"/>
      <c r="AZ272" s="287"/>
      <c r="BB272" s="287"/>
    </row>
    <row r="273" spans="1:54" ht="14.25" customHeight="1" x14ac:dyDescent="0.25">
      <c r="A273" s="4"/>
      <c r="B273" s="287"/>
      <c r="C273" s="4"/>
      <c r="D273" s="287"/>
      <c r="F273" s="287"/>
      <c r="H273" s="287"/>
      <c r="J273" s="287"/>
      <c r="L273" s="287"/>
      <c r="N273" s="287"/>
      <c r="P273" s="287"/>
      <c r="R273" s="287"/>
      <c r="T273" s="287"/>
      <c r="V273" s="287"/>
      <c r="X273" s="287"/>
      <c r="Z273" s="287"/>
      <c r="AB273" s="287"/>
      <c r="AD273" s="287"/>
      <c r="AF273" s="287"/>
      <c r="AH273" s="287"/>
      <c r="AJ273" s="287"/>
      <c r="AL273" s="287"/>
      <c r="AN273" s="287"/>
      <c r="AP273" s="287"/>
      <c r="AR273" s="287"/>
      <c r="AT273" s="287"/>
      <c r="AV273" s="287"/>
      <c r="AX273" s="287"/>
      <c r="AZ273" s="287"/>
      <c r="BB273" s="287"/>
    </row>
    <row r="274" spans="1:54" ht="14.25" customHeight="1" x14ac:dyDescent="0.25">
      <c r="A274" s="4"/>
      <c r="B274" s="287"/>
      <c r="C274" s="4"/>
      <c r="D274" s="287"/>
      <c r="F274" s="287"/>
      <c r="H274" s="287"/>
      <c r="J274" s="287"/>
      <c r="L274" s="287"/>
      <c r="N274" s="287"/>
      <c r="P274" s="287"/>
      <c r="R274" s="287"/>
      <c r="T274" s="287"/>
      <c r="V274" s="287"/>
      <c r="X274" s="287"/>
      <c r="Z274" s="287"/>
      <c r="AB274" s="287"/>
      <c r="AD274" s="287"/>
      <c r="AF274" s="287"/>
      <c r="AH274" s="287"/>
      <c r="AJ274" s="287"/>
      <c r="AL274" s="287"/>
      <c r="AN274" s="287"/>
      <c r="AP274" s="287"/>
      <c r="AR274" s="287"/>
      <c r="AT274" s="287"/>
      <c r="AV274" s="287"/>
      <c r="AX274" s="287"/>
      <c r="AZ274" s="287"/>
      <c r="BB274" s="287"/>
    </row>
    <row r="275" spans="1:54" ht="14.25" customHeight="1" x14ac:dyDescent="0.25">
      <c r="A275" s="4"/>
      <c r="B275" s="287"/>
      <c r="C275" s="4"/>
      <c r="D275" s="287"/>
      <c r="F275" s="287"/>
      <c r="H275" s="287"/>
      <c r="J275" s="287"/>
      <c r="L275" s="287"/>
      <c r="N275" s="287"/>
      <c r="P275" s="287"/>
      <c r="R275" s="287"/>
      <c r="T275" s="287"/>
      <c r="V275" s="287"/>
      <c r="X275" s="287"/>
      <c r="Z275" s="287"/>
      <c r="AB275" s="287"/>
      <c r="AD275" s="287"/>
      <c r="AF275" s="287"/>
      <c r="AH275" s="287"/>
      <c r="AJ275" s="287"/>
      <c r="AL275" s="287"/>
      <c r="AN275" s="287"/>
      <c r="AP275" s="287"/>
      <c r="AR275" s="287"/>
      <c r="AT275" s="287"/>
      <c r="AV275" s="287"/>
      <c r="AX275" s="287"/>
      <c r="AZ275" s="287"/>
      <c r="BB275" s="287"/>
    </row>
    <row r="276" spans="1:54" ht="14.25" customHeight="1" x14ac:dyDescent="0.25">
      <c r="A276" s="4"/>
      <c r="B276" s="287"/>
      <c r="C276" s="4"/>
      <c r="D276" s="287"/>
      <c r="F276" s="287"/>
      <c r="H276" s="287"/>
      <c r="J276" s="287"/>
      <c r="L276" s="287"/>
      <c r="N276" s="287"/>
      <c r="P276" s="287"/>
      <c r="R276" s="287"/>
      <c r="T276" s="287"/>
      <c r="V276" s="287"/>
      <c r="X276" s="287"/>
      <c r="Z276" s="287"/>
      <c r="AB276" s="287"/>
      <c r="AD276" s="287"/>
      <c r="AF276" s="287"/>
      <c r="AH276" s="287"/>
      <c r="AJ276" s="287"/>
      <c r="AL276" s="287"/>
      <c r="AN276" s="287"/>
      <c r="AP276" s="287"/>
      <c r="AR276" s="287"/>
      <c r="AT276" s="287"/>
      <c r="AV276" s="287"/>
      <c r="AX276" s="287"/>
      <c r="AZ276" s="287"/>
      <c r="BB276" s="287"/>
    </row>
    <row r="277" spans="1:54" ht="14.25" customHeight="1" x14ac:dyDescent="0.25">
      <c r="A277" s="4"/>
      <c r="B277" s="287"/>
      <c r="C277" s="4"/>
      <c r="D277" s="287"/>
      <c r="F277" s="287"/>
      <c r="H277" s="287"/>
      <c r="J277" s="287"/>
      <c r="L277" s="287"/>
      <c r="N277" s="287"/>
      <c r="P277" s="287"/>
      <c r="R277" s="287"/>
      <c r="T277" s="287"/>
      <c r="V277" s="287"/>
      <c r="X277" s="287"/>
      <c r="Z277" s="287"/>
      <c r="AB277" s="287"/>
      <c r="AD277" s="287"/>
      <c r="AF277" s="287"/>
      <c r="AH277" s="287"/>
      <c r="AJ277" s="287"/>
      <c r="AL277" s="287"/>
      <c r="AN277" s="287"/>
      <c r="AP277" s="287"/>
      <c r="AR277" s="287"/>
      <c r="AT277" s="287"/>
      <c r="AV277" s="287"/>
      <c r="AX277" s="287"/>
      <c r="AZ277" s="287"/>
      <c r="BB277" s="287"/>
    </row>
    <row r="278" spans="1:54" ht="14.25" customHeight="1" x14ac:dyDescent="0.25">
      <c r="A278" s="4"/>
      <c r="B278" s="287"/>
      <c r="C278" s="4"/>
      <c r="D278" s="287"/>
      <c r="F278" s="287"/>
      <c r="H278" s="287"/>
      <c r="J278" s="287"/>
      <c r="L278" s="287"/>
      <c r="N278" s="287"/>
      <c r="P278" s="287"/>
      <c r="R278" s="287"/>
      <c r="T278" s="287"/>
      <c r="V278" s="287"/>
      <c r="X278" s="287"/>
      <c r="Z278" s="287"/>
      <c r="AB278" s="287"/>
      <c r="AD278" s="287"/>
      <c r="AF278" s="287"/>
      <c r="AH278" s="287"/>
      <c r="AJ278" s="287"/>
      <c r="AL278" s="287"/>
      <c r="AN278" s="287"/>
      <c r="AP278" s="287"/>
      <c r="AR278" s="287"/>
      <c r="AT278" s="287"/>
      <c r="AV278" s="287"/>
      <c r="AX278" s="287"/>
      <c r="AZ278" s="287"/>
      <c r="BB278" s="287"/>
    </row>
    <row r="279" spans="1:54" ht="14.25" customHeight="1" x14ac:dyDescent="0.25">
      <c r="A279" s="4"/>
      <c r="B279" s="287"/>
      <c r="C279" s="4"/>
      <c r="D279" s="287"/>
      <c r="F279" s="287"/>
      <c r="H279" s="287"/>
      <c r="J279" s="287"/>
      <c r="L279" s="287"/>
      <c r="N279" s="287"/>
      <c r="P279" s="287"/>
      <c r="R279" s="287"/>
      <c r="T279" s="287"/>
      <c r="V279" s="287"/>
      <c r="X279" s="287"/>
      <c r="Z279" s="287"/>
      <c r="AB279" s="287"/>
      <c r="AD279" s="287"/>
      <c r="AF279" s="287"/>
      <c r="AH279" s="287"/>
      <c r="AJ279" s="287"/>
      <c r="AL279" s="287"/>
      <c r="AN279" s="287"/>
      <c r="AP279" s="287"/>
      <c r="AR279" s="287"/>
      <c r="AT279" s="287"/>
      <c r="AV279" s="287"/>
      <c r="AX279" s="287"/>
      <c r="AZ279" s="287"/>
      <c r="BB279" s="287"/>
    </row>
    <row r="280" spans="1:54" ht="14.25" customHeight="1" x14ac:dyDescent="0.25">
      <c r="A280" s="4"/>
      <c r="B280" s="287"/>
      <c r="C280" s="4"/>
      <c r="D280" s="287"/>
      <c r="F280" s="287"/>
      <c r="H280" s="287"/>
      <c r="J280" s="287"/>
      <c r="L280" s="287"/>
      <c r="N280" s="287"/>
      <c r="P280" s="287"/>
      <c r="R280" s="287"/>
      <c r="T280" s="287"/>
      <c r="V280" s="287"/>
      <c r="X280" s="287"/>
      <c r="Z280" s="287"/>
      <c r="AB280" s="287"/>
      <c r="AD280" s="287"/>
      <c r="AF280" s="287"/>
      <c r="AH280" s="287"/>
      <c r="AJ280" s="287"/>
      <c r="AL280" s="287"/>
      <c r="AN280" s="287"/>
      <c r="AP280" s="287"/>
      <c r="AR280" s="287"/>
      <c r="AT280" s="287"/>
      <c r="AV280" s="287"/>
      <c r="AX280" s="287"/>
      <c r="AZ280" s="287"/>
      <c r="BB280" s="287"/>
    </row>
    <row r="281" spans="1:54" ht="14.25" customHeight="1" x14ac:dyDescent="0.25">
      <c r="A281" s="4"/>
      <c r="B281" s="287"/>
      <c r="C281" s="4"/>
      <c r="D281" s="287"/>
      <c r="F281" s="287"/>
      <c r="H281" s="287"/>
      <c r="J281" s="287"/>
      <c r="L281" s="287"/>
      <c r="N281" s="287"/>
      <c r="P281" s="287"/>
      <c r="R281" s="287"/>
      <c r="T281" s="287"/>
      <c r="V281" s="287"/>
      <c r="X281" s="287"/>
      <c r="Z281" s="287"/>
      <c r="AB281" s="287"/>
      <c r="AD281" s="287"/>
      <c r="AF281" s="287"/>
      <c r="AH281" s="287"/>
      <c r="AJ281" s="287"/>
      <c r="AL281" s="287"/>
      <c r="AN281" s="287"/>
      <c r="AP281" s="287"/>
      <c r="AR281" s="287"/>
      <c r="AT281" s="287"/>
      <c r="AV281" s="287"/>
      <c r="AX281" s="287"/>
      <c r="AZ281" s="287"/>
      <c r="BB281" s="287"/>
    </row>
    <row r="282" spans="1:54" ht="14.25" customHeight="1" x14ac:dyDescent="0.25">
      <c r="A282" s="4"/>
      <c r="B282" s="287"/>
      <c r="C282" s="4"/>
      <c r="D282" s="287"/>
      <c r="F282" s="287"/>
      <c r="H282" s="287"/>
      <c r="J282" s="287"/>
      <c r="L282" s="287"/>
      <c r="N282" s="287"/>
      <c r="P282" s="287"/>
      <c r="R282" s="287"/>
      <c r="T282" s="287"/>
      <c r="V282" s="287"/>
      <c r="X282" s="287"/>
      <c r="Z282" s="287"/>
      <c r="AB282" s="287"/>
      <c r="AD282" s="287"/>
      <c r="AF282" s="287"/>
      <c r="AH282" s="287"/>
      <c r="AJ282" s="287"/>
      <c r="AL282" s="287"/>
      <c r="AN282" s="287"/>
      <c r="AP282" s="287"/>
      <c r="AR282" s="287"/>
      <c r="AT282" s="287"/>
      <c r="AV282" s="287"/>
      <c r="AX282" s="287"/>
      <c r="AZ282" s="287"/>
      <c r="BB282" s="287"/>
    </row>
    <row r="283" spans="1:54" ht="14.25" customHeight="1" x14ac:dyDescent="0.25">
      <c r="A283" s="4"/>
      <c r="B283" s="287"/>
      <c r="C283" s="4"/>
      <c r="D283" s="287"/>
      <c r="F283" s="287"/>
      <c r="H283" s="287"/>
      <c r="J283" s="287"/>
      <c r="L283" s="287"/>
      <c r="N283" s="287"/>
      <c r="P283" s="287"/>
      <c r="R283" s="287"/>
      <c r="T283" s="287"/>
      <c r="V283" s="287"/>
      <c r="X283" s="287"/>
      <c r="Z283" s="287"/>
      <c r="AB283" s="287"/>
      <c r="AD283" s="287"/>
      <c r="AF283" s="287"/>
      <c r="AH283" s="287"/>
      <c r="AJ283" s="287"/>
      <c r="AL283" s="287"/>
      <c r="AN283" s="287"/>
      <c r="AP283" s="287"/>
      <c r="AR283" s="287"/>
      <c r="AT283" s="287"/>
      <c r="AV283" s="287"/>
      <c r="AX283" s="287"/>
      <c r="AZ283" s="287"/>
      <c r="BB283" s="287"/>
    </row>
    <row r="284" spans="1:54" ht="14.25" customHeight="1" x14ac:dyDescent="0.25">
      <c r="A284" s="4"/>
      <c r="B284" s="287"/>
      <c r="C284" s="4"/>
      <c r="D284" s="287"/>
      <c r="F284" s="287"/>
      <c r="H284" s="287"/>
      <c r="J284" s="287"/>
      <c r="L284" s="287"/>
      <c r="N284" s="287"/>
      <c r="P284" s="287"/>
      <c r="R284" s="287"/>
      <c r="T284" s="287"/>
      <c r="V284" s="287"/>
      <c r="X284" s="287"/>
      <c r="Z284" s="287"/>
      <c r="AB284" s="287"/>
      <c r="AD284" s="287"/>
      <c r="AF284" s="287"/>
      <c r="AH284" s="287"/>
      <c r="AJ284" s="287"/>
      <c r="AL284" s="287"/>
      <c r="AN284" s="287"/>
      <c r="AP284" s="287"/>
      <c r="AR284" s="287"/>
      <c r="AT284" s="287"/>
      <c r="AV284" s="287"/>
      <c r="AX284" s="287"/>
      <c r="AZ284" s="287"/>
      <c r="BB284" s="287"/>
    </row>
    <row r="285" spans="1:54" ht="14.25" customHeight="1" x14ac:dyDescent="0.25">
      <c r="A285" s="4"/>
      <c r="B285" s="287"/>
      <c r="C285" s="4"/>
      <c r="D285" s="287"/>
      <c r="F285" s="287"/>
      <c r="H285" s="287"/>
      <c r="J285" s="287"/>
      <c r="L285" s="287"/>
      <c r="N285" s="287"/>
      <c r="P285" s="287"/>
      <c r="R285" s="287"/>
      <c r="T285" s="287"/>
      <c r="V285" s="287"/>
      <c r="X285" s="287"/>
      <c r="Z285" s="287"/>
      <c r="AB285" s="287"/>
      <c r="AD285" s="287"/>
      <c r="AF285" s="287"/>
      <c r="AH285" s="287"/>
      <c r="AJ285" s="287"/>
      <c r="AL285" s="287"/>
      <c r="AN285" s="287"/>
      <c r="AP285" s="287"/>
      <c r="AR285" s="287"/>
      <c r="AT285" s="287"/>
      <c r="AV285" s="287"/>
      <c r="AX285" s="287"/>
      <c r="AZ285" s="287"/>
      <c r="BB285" s="287"/>
    </row>
    <row r="286" spans="1:54" ht="14.25" customHeight="1" x14ac:dyDescent="0.25">
      <c r="A286" s="4"/>
      <c r="B286" s="287"/>
      <c r="C286" s="4"/>
      <c r="D286" s="287"/>
      <c r="F286" s="287"/>
      <c r="H286" s="287"/>
      <c r="J286" s="287"/>
      <c r="L286" s="287"/>
      <c r="N286" s="287"/>
      <c r="P286" s="287"/>
      <c r="R286" s="287"/>
      <c r="T286" s="287"/>
      <c r="V286" s="287"/>
      <c r="X286" s="287"/>
      <c r="Z286" s="287"/>
      <c r="AB286" s="287"/>
      <c r="AD286" s="287"/>
      <c r="AF286" s="287"/>
      <c r="AH286" s="287"/>
      <c r="AJ286" s="287"/>
      <c r="AL286" s="287"/>
      <c r="AN286" s="287"/>
      <c r="AP286" s="287"/>
      <c r="AR286" s="287"/>
      <c r="AT286" s="287"/>
      <c r="AV286" s="287"/>
      <c r="AX286" s="287"/>
      <c r="AZ286" s="287"/>
      <c r="BB286" s="287"/>
    </row>
    <row r="287" spans="1:54" ht="14.25" customHeight="1" x14ac:dyDescent="0.25">
      <c r="A287" s="4"/>
      <c r="B287" s="287"/>
      <c r="C287" s="4"/>
      <c r="D287" s="287"/>
      <c r="F287" s="287"/>
      <c r="H287" s="287"/>
      <c r="J287" s="287"/>
      <c r="L287" s="287"/>
      <c r="N287" s="287"/>
      <c r="P287" s="287"/>
      <c r="R287" s="287"/>
      <c r="T287" s="287"/>
      <c r="V287" s="287"/>
      <c r="X287" s="287"/>
      <c r="Z287" s="287"/>
      <c r="AB287" s="287"/>
      <c r="AD287" s="287"/>
      <c r="AF287" s="287"/>
      <c r="AH287" s="287"/>
      <c r="AJ287" s="287"/>
      <c r="AL287" s="287"/>
      <c r="AN287" s="287"/>
      <c r="AP287" s="287"/>
      <c r="AR287" s="287"/>
      <c r="AT287" s="287"/>
      <c r="AV287" s="287"/>
      <c r="AX287" s="287"/>
      <c r="AZ287" s="287"/>
      <c r="BB287" s="287"/>
    </row>
    <row r="288" spans="1:54" ht="14.25" customHeight="1" x14ac:dyDescent="0.25">
      <c r="A288" s="4"/>
      <c r="B288" s="287"/>
      <c r="C288" s="4"/>
      <c r="D288" s="287"/>
      <c r="F288" s="287"/>
      <c r="H288" s="287"/>
      <c r="J288" s="287"/>
      <c r="L288" s="287"/>
      <c r="N288" s="287"/>
      <c r="P288" s="287"/>
      <c r="R288" s="287"/>
      <c r="T288" s="287"/>
      <c r="V288" s="287"/>
      <c r="X288" s="287"/>
      <c r="Z288" s="287"/>
      <c r="AB288" s="287"/>
      <c r="AD288" s="287"/>
      <c r="AF288" s="287"/>
      <c r="AH288" s="287"/>
      <c r="AJ288" s="287"/>
      <c r="AL288" s="287"/>
      <c r="AN288" s="287"/>
      <c r="AP288" s="287"/>
      <c r="AR288" s="287"/>
      <c r="AT288" s="287"/>
      <c r="AV288" s="287"/>
      <c r="AX288" s="287"/>
      <c r="AZ288" s="287"/>
      <c r="BB288" s="287"/>
    </row>
    <row r="289" spans="1:54" ht="14.25" customHeight="1" x14ac:dyDescent="0.25">
      <c r="A289" s="4"/>
      <c r="B289" s="287"/>
      <c r="C289" s="4"/>
      <c r="D289" s="287"/>
      <c r="F289" s="287"/>
      <c r="H289" s="287"/>
      <c r="J289" s="287"/>
      <c r="L289" s="287"/>
      <c r="N289" s="287"/>
      <c r="P289" s="287"/>
      <c r="R289" s="287"/>
      <c r="T289" s="287"/>
      <c r="V289" s="287"/>
      <c r="X289" s="287"/>
      <c r="Z289" s="287"/>
      <c r="AB289" s="287"/>
      <c r="AD289" s="287"/>
      <c r="AF289" s="287"/>
      <c r="AH289" s="287"/>
      <c r="AJ289" s="287"/>
      <c r="AL289" s="287"/>
      <c r="AN289" s="287"/>
      <c r="AP289" s="287"/>
      <c r="AR289" s="287"/>
      <c r="AT289" s="287"/>
      <c r="AV289" s="287"/>
      <c r="AX289" s="287"/>
      <c r="AZ289" s="287"/>
      <c r="BB289" s="287"/>
    </row>
    <row r="290" spans="1:54" ht="14.25" customHeight="1" x14ac:dyDescent="0.25">
      <c r="A290" s="4"/>
      <c r="B290" s="287"/>
      <c r="C290" s="4"/>
      <c r="D290" s="287"/>
      <c r="F290" s="287"/>
      <c r="H290" s="287"/>
      <c r="J290" s="287"/>
      <c r="L290" s="287"/>
      <c r="N290" s="287"/>
      <c r="P290" s="287"/>
      <c r="R290" s="287"/>
      <c r="T290" s="287"/>
      <c r="V290" s="287"/>
      <c r="X290" s="287"/>
      <c r="Z290" s="287"/>
      <c r="AB290" s="287"/>
      <c r="AD290" s="287"/>
      <c r="AF290" s="287"/>
      <c r="AH290" s="287"/>
      <c r="AJ290" s="287"/>
      <c r="AL290" s="287"/>
      <c r="AN290" s="287"/>
      <c r="AP290" s="287"/>
      <c r="AR290" s="287"/>
      <c r="AT290" s="287"/>
      <c r="AV290" s="287"/>
      <c r="AX290" s="287"/>
      <c r="AZ290" s="287"/>
      <c r="BB290" s="287"/>
    </row>
    <row r="291" spans="1:54" ht="14.25" customHeight="1" x14ac:dyDescent="0.25">
      <c r="A291" s="4"/>
      <c r="B291" s="287"/>
      <c r="C291" s="4"/>
      <c r="D291" s="287"/>
      <c r="F291" s="287"/>
      <c r="H291" s="287"/>
      <c r="J291" s="287"/>
      <c r="L291" s="287"/>
      <c r="N291" s="287"/>
      <c r="P291" s="287"/>
      <c r="R291" s="287"/>
      <c r="T291" s="287"/>
      <c r="V291" s="287"/>
      <c r="X291" s="287"/>
      <c r="Z291" s="287"/>
      <c r="AB291" s="287"/>
      <c r="AD291" s="287"/>
      <c r="AF291" s="287"/>
      <c r="AH291" s="287"/>
      <c r="AJ291" s="287"/>
      <c r="AL291" s="287"/>
      <c r="AN291" s="287"/>
      <c r="AP291" s="287"/>
      <c r="AR291" s="287"/>
      <c r="AT291" s="287"/>
      <c r="AV291" s="287"/>
      <c r="AX291" s="287"/>
      <c r="AZ291" s="287"/>
      <c r="BB291" s="287"/>
    </row>
    <row r="292" spans="1:54" ht="14.25" customHeight="1" x14ac:dyDescent="0.25">
      <c r="A292" s="4"/>
      <c r="B292" s="287"/>
      <c r="C292" s="4"/>
      <c r="D292" s="287"/>
      <c r="F292" s="287"/>
      <c r="H292" s="287"/>
      <c r="J292" s="287"/>
      <c r="L292" s="287"/>
      <c r="N292" s="287"/>
      <c r="P292" s="287"/>
      <c r="R292" s="287"/>
      <c r="T292" s="287"/>
      <c r="V292" s="287"/>
      <c r="X292" s="287"/>
      <c r="Z292" s="287"/>
      <c r="AB292" s="287"/>
      <c r="AD292" s="287"/>
      <c r="AF292" s="287"/>
      <c r="AH292" s="287"/>
      <c r="AJ292" s="287"/>
      <c r="AL292" s="287"/>
      <c r="AN292" s="287"/>
      <c r="AP292" s="287"/>
      <c r="AR292" s="287"/>
      <c r="AT292" s="287"/>
      <c r="AV292" s="287"/>
      <c r="AX292" s="287"/>
      <c r="AZ292" s="287"/>
      <c r="BB292" s="287"/>
    </row>
    <row r="293" spans="1:54" ht="14.25" customHeight="1" x14ac:dyDescent="0.25">
      <c r="A293" s="4"/>
      <c r="B293" s="287"/>
      <c r="C293" s="4"/>
      <c r="D293" s="287"/>
      <c r="F293" s="287"/>
      <c r="H293" s="287"/>
      <c r="J293" s="287"/>
      <c r="L293" s="287"/>
      <c r="N293" s="287"/>
      <c r="P293" s="287"/>
      <c r="R293" s="287"/>
      <c r="T293" s="287"/>
      <c r="V293" s="287"/>
      <c r="X293" s="287"/>
      <c r="Z293" s="287"/>
      <c r="AB293" s="287"/>
      <c r="AD293" s="287"/>
      <c r="AF293" s="287"/>
      <c r="AH293" s="287"/>
      <c r="AJ293" s="287"/>
      <c r="AL293" s="287"/>
      <c r="AN293" s="287"/>
      <c r="AP293" s="287"/>
      <c r="AR293" s="287"/>
      <c r="AT293" s="287"/>
      <c r="AV293" s="287"/>
      <c r="AX293" s="287"/>
      <c r="AZ293" s="287"/>
      <c r="BB293" s="287"/>
    </row>
    <row r="294" spans="1:54" ht="14.25" customHeight="1" x14ac:dyDescent="0.25">
      <c r="A294" s="4"/>
      <c r="B294" s="287"/>
      <c r="C294" s="4"/>
      <c r="D294" s="287"/>
      <c r="F294" s="287"/>
      <c r="H294" s="287"/>
      <c r="J294" s="287"/>
      <c r="L294" s="287"/>
      <c r="N294" s="287"/>
      <c r="P294" s="287"/>
      <c r="R294" s="287"/>
      <c r="T294" s="287"/>
      <c r="V294" s="287"/>
      <c r="X294" s="287"/>
      <c r="Z294" s="287"/>
      <c r="AB294" s="287"/>
      <c r="AD294" s="287"/>
      <c r="AF294" s="287"/>
      <c r="AH294" s="287"/>
      <c r="AJ294" s="287"/>
      <c r="AL294" s="287"/>
      <c r="AN294" s="287"/>
      <c r="AP294" s="287"/>
      <c r="AR294" s="287"/>
      <c r="AT294" s="287"/>
      <c r="AV294" s="287"/>
      <c r="AX294" s="287"/>
      <c r="AZ294" s="287"/>
      <c r="BB294" s="287"/>
    </row>
    <row r="295" spans="1:54" ht="14.25" customHeight="1" x14ac:dyDescent="0.25">
      <c r="A295" s="4"/>
      <c r="B295" s="287"/>
      <c r="C295" s="4"/>
      <c r="D295" s="287"/>
      <c r="F295" s="287"/>
      <c r="H295" s="287"/>
      <c r="J295" s="287"/>
      <c r="L295" s="287"/>
      <c r="N295" s="287"/>
      <c r="P295" s="287"/>
      <c r="R295" s="287"/>
      <c r="T295" s="287"/>
      <c r="V295" s="287"/>
      <c r="X295" s="287"/>
      <c r="Z295" s="287"/>
      <c r="AB295" s="287"/>
      <c r="AD295" s="287"/>
      <c r="AF295" s="287"/>
      <c r="AH295" s="287"/>
      <c r="AJ295" s="287"/>
      <c r="AL295" s="287"/>
      <c r="AN295" s="287"/>
      <c r="AP295" s="287"/>
      <c r="AR295" s="287"/>
      <c r="AT295" s="287"/>
      <c r="AV295" s="287"/>
      <c r="AX295" s="287"/>
      <c r="AZ295" s="287"/>
      <c r="BB295" s="287"/>
    </row>
    <row r="296" spans="1:54" ht="14.25" customHeight="1" x14ac:dyDescent="0.25">
      <c r="A296" s="4"/>
      <c r="B296" s="287"/>
      <c r="C296" s="4"/>
      <c r="D296" s="287"/>
      <c r="F296" s="287"/>
      <c r="H296" s="287"/>
      <c r="J296" s="287"/>
      <c r="L296" s="287"/>
      <c r="N296" s="287"/>
      <c r="P296" s="287"/>
      <c r="R296" s="287"/>
      <c r="T296" s="287"/>
      <c r="V296" s="287"/>
      <c r="X296" s="287"/>
      <c r="Z296" s="287"/>
      <c r="AB296" s="287"/>
      <c r="AD296" s="287"/>
      <c r="AF296" s="287"/>
      <c r="AH296" s="287"/>
      <c r="AJ296" s="287"/>
      <c r="AL296" s="287"/>
      <c r="AN296" s="287"/>
      <c r="AP296" s="287"/>
      <c r="AR296" s="287"/>
      <c r="AT296" s="287"/>
      <c r="AV296" s="287"/>
      <c r="AX296" s="287"/>
      <c r="AZ296" s="287"/>
      <c r="BB296" s="287"/>
    </row>
    <row r="297" spans="1:54" ht="14.25" customHeight="1" x14ac:dyDescent="0.25">
      <c r="A297" s="4"/>
      <c r="B297" s="287"/>
      <c r="C297" s="4"/>
      <c r="D297" s="287"/>
      <c r="F297" s="287"/>
      <c r="H297" s="287"/>
      <c r="J297" s="287"/>
      <c r="L297" s="287"/>
      <c r="N297" s="287"/>
      <c r="P297" s="287"/>
      <c r="R297" s="287"/>
      <c r="T297" s="287"/>
      <c r="V297" s="287"/>
      <c r="X297" s="287"/>
      <c r="Z297" s="287"/>
      <c r="AB297" s="287"/>
      <c r="AD297" s="287"/>
      <c r="AF297" s="287"/>
      <c r="AH297" s="287"/>
      <c r="AJ297" s="287"/>
      <c r="AL297" s="287"/>
      <c r="AN297" s="287"/>
      <c r="AP297" s="287"/>
      <c r="AR297" s="287"/>
      <c r="AT297" s="287"/>
      <c r="AV297" s="287"/>
      <c r="AX297" s="287"/>
      <c r="AZ297" s="287"/>
      <c r="BB297" s="287"/>
    </row>
    <row r="298" spans="1:54" ht="14.25" customHeight="1" x14ac:dyDescent="0.25">
      <c r="A298" s="4"/>
      <c r="B298" s="287"/>
      <c r="C298" s="4"/>
      <c r="D298" s="287"/>
      <c r="F298" s="287"/>
      <c r="H298" s="287"/>
      <c r="J298" s="287"/>
      <c r="L298" s="287"/>
      <c r="N298" s="287"/>
      <c r="P298" s="287"/>
      <c r="R298" s="287"/>
      <c r="T298" s="287"/>
      <c r="V298" s="287"/>
      <c r="X298" s="287"/>
      <c r="Z298" s="287"/>
      <c r="AB298" s="287"/>
      <c r="AD298" s="287"/>
      <c r="AF298" s="287"/>
      <c r="AH298" s="287"/>
      <c r="AJ298" s="287"/>
      <c r="AL298" s="287"/>
      <c r="AN298" s="287"/>
      <c r="AP298" s="287"/>
      <c r="AR298" s="287"/>
      <c r="AT298" s="287"/>
      <c r="AV298" s="287"/>
      <c r="AX298" s="287"/>
      <c r="AZ298" s="287"/>
      <c r="BB298" s="287"/>
    </row>
    <row r="299" spans="1:54" ht="14.25" customHeight="1" x14ac:dyDescent="0.25">
      <c r="A299" s="4"/>
      <c r="B299" s="287"/>
      <c r="C299" s="4"/>
      <c r="D299" s="287"/>
      <c r="F299" s="287"/>
      <c r="H299" s="287"/>
      <c r="J299" s="287"/>
      <c r="L299" s="287"/>
      <c r="N299" s="287"/>
      <c r="P299" s="287"/>
      <c r="R299" s="287"/>
      <c r="T299" s="287"/>
      <c r="V299" s="287"/>
      <c r="X299" s="287"/>
      <c r="Z299" s="287"/>
      <c r="AB299" s="287"/>
      <c r="AD299" s="287"/>
      <c r="AF299" s="287"/>
      <c r="AH299" s="287"/>
      <c r="AJ299" s="287"/>
      <c r="AL299" s="287"/>
      <c r="AN299" s="287"/>
      <c r="AP299" s="287"/>
      <c r="AR299" s="287"/>
      <c r="AT299" s="287"/>
      <c r="AV299" s="287"/>
      <c r="AX299" s="287"/>
      <c r="AZ299" s="287"/>
      <c r="BB299" s="287"/>
    </row>
    <row r="300" spans="1:54" ht="14.25" customHeight="1" x14ac:dyDescent="0.25">
      <c r="A300" s="4"/>
      <c r="B300" s="287"/>
      <c r="C300" s="4"/>
      <c r="D300" s="287"/>
      <c r="F300" s="287"/>
      <c r="H300" s="287"/>
      <c r="J300" s="287"/>
      <c r="L300" s="287"/>
      <c r="N300" s="287"/>
      <c r="P300" s="287"/>
      <c r="R300" s="287"/>
      <c r="T300" s="287"/>
      <c r="V300" s="287"/>
      <c r="X300" s="287"/>
      <c r="Z300" s="287"/>
      <c r="AB300" s="287"/>
      <c r="AD300" s="287"/>
      <c r="AF300" s="287"/>
      <c r="AH300" s="287"/>
      <c r="AJ300" s="287"/>
      <c r="AL300" s="287"/>
      <c r="AN300" s="287"/>
      <c r="AP300" s="287"/>
      <c r="AR300" s="287"/>
      <c r="AT300" s="287"/>
      <c r="AV300" s="287"/>
      <c r="AX300" s="287"/>
      <c r="AZ300" s="287"/>
      <c r="BB300" s="287"/>
    </row>
    <row r="301" spans="1:54" ht="14.25" customHeight="1" x14ac:dyDescent="0.25">
      <c r="A301" s="4"/>
      <c r="B301" s="287"/>
      <c r="C301" s="4"/>
      <c r="D301" s="287"/>
      <c r="F301" s="287"/>
      <c r="H301" s="287"/>
      <c r="J301" s="287"/>
      <c r="L301" s="287"/>
      <c r="N301" s="287"/>
      <c r="P301" s="287"/>
      <c r="R301" s="287"/>
      <c r="T301" s="287"/>
      <c r="V301" s="287"/>
      <c r="X301" s="287"/>
      <c r="Z301" s="287"/>
      <c r="AB301" s="287"/>
      <c r="AD301" s="287"/>
      <c r="AF301" s="287"/>
      <c r="AH301" s="287"/>
      <c r="AJ301" s="287"/>
      <c r="AL301" s="287"/>
      <c r="AN301" s="287"/>
      <c r="AP301" s="287"/>
      <c r="AR301" s="287"/>
      <c r="AT301" s="287"/>
      <c r="AV301" s="287"/>
      <c r="AX301" s="287"/>
      <c r="AZ301" s="287"/>
      <c r="BB301" s="287"/>
    </row>
    <row r="302" spans="1:54" ht="14.25" customHeight="1" x14ac:dyDescent="0.25">
      <c r="A302" s="4"/>
      <c r="B302" s="287"/>
      <c r="C302" s="4"/>
      <c r="D302" s="287"/>
      <c r="F302" s="287"/>
      <c r="H302" s="287"/>
      <c r="J302" s="287"/>
      <c r="L302" s="287"/>
      <c r="N302" s="287"/>
      <c r="P302" s="287"/>
      <c r="R302" s="287"/>
      <c r="T302" s="287"/>
      <c r="V302" s="287"/>
      <c r="X302" s="287"/>
      <c r="Z302" s="287"/>
      <c r="AB302" s="287"/>
      <c r="AD302" s="287"/>
      <c r="AF302" s="287"/>
      <c r="AH302" s="287"/>
      <c r="AJ302" s="287"/>
      <c r="AL302" s="287"/>
      <c r="AN302" s="287"/>
      <c r="AP302" s="287"/>
      <c r="AR302" s="287"/>
      <c r="AT302" s="287"/>
      <c r="AV302" s="287"/>
      <c r="AX302" s="287"/>
      <c r="AZ302" s="287"/>
      <c r="BB302" s="287"/>
    </row>
    <row r="303" spans="1:54" ht="14.25" customHeight="1" x14ac:dyDescent="0.25">
      <c r="A303" s="4"/>
      <c r="B303" s="287"/>
      <c r="C303" s="4"/>
      <c r="D303" s="287"/>
      <c r="F303" s="287"/>
      <c r="H303" s="287"/>
      <c r="J303" s="287"/>
      <c r="L303" s="287"/>
      <c r="N303" s="287"/>
      <c r="P303" s="287"/>
      <c r="R303" s="287"/>
      <c r="T303" s="287"/>
      <c r="V303" s="287"/>
      <c r="X303" s="287"/>
      <c r="Z303" s="287"/>
      <c r="AB303" s="287"/>
      <c r="AD303" s="287"/>
      <c r="AF303" s="287"/>
      <c r="AH303" s="287"/>
      <c r="AJ303" s="287"/>
      <c r="AL303" s="287"/>
      <c r="AN303" s="287"/>
      <c r="AP303" s="287"/>
      <c r="AR303" s="287"/>
      <c r="AT303" s="287"/>
      <c r="AV303" s="287"/>
      <c r="AX303" s="287"/>
      <c r="AZ303" s="287"/>
      <c r="BB303" s="287"/>
    </row>
    <row r="304" spans="1:54" ht="14.25" customHeight="1" x14ac:dyDescent="0.25">
      <c r="A304" s="4"/>
      <c r="B304" s="287"/>
      <c r="C304" s="4"/>
      <c r="D304" s="287"/>
      <c r="F304" s="287"/>
      <c r="H304" s="287"/>
      <c r="J304" s="287"/>
      <c r="L304" s="287"/>
      <c r="N304" s="287"/>
      <c r="P304" s="287"/>
      <c r="R304" s="287"/>
      <c r="T304" s="287"/>
      <c r="V304" s="287"/>
      <c r="X304" s="287"/>
      <c r="Z304" s="287"/>
      <c r="AB304" s="287"/>
      <c r="AD304" s="287"/>
      <c r="AF304" s="287"/>
      <c r="AH304" s="287"/>
      <c r="AJ304" s="287"/>
      <c r="AL304" s="287"/>
      <c r="AN304" s="287"/>
      <c r="AP304" s="287"/>
      <c r="AR304" s="287"/>
      <c r="AT304" s="287"/>
      <c r="AV304" s="287"/>
      <c r="AX304" s="287"/>
      <c r="AZ304" s="287"/>
      <c r="BB304" s="287"/>
    </row>
    <row r="305" spans="1:54" ht="14.25" customHeight="1" x14ac:dyDescent="0.25">
      <c r="A305" s="4"/>
      <c r="B305" s="287"/>
      <c r="C305" s="4"/>
      <c r="D305" s="287"/>
      <c r="F305" s="287"/>
      <c r="H305" s="287"/>
      <c r="J305" s="287"/>
      <c r="L305" s="287"/>
      <c r="N305" s="287"/>
      <c r="P305" s="287"/>
      <c r="R305" s="287"/>
      <c r="T305" s="287"/>
      <c r="V305" s="287"/>
      <c r="X305" s="287"/>
      <c r="Z305" s="287"/>
      <c r="AB305" s="287"/>
      <c r="AD305" s="287"/>
      <c r="AF305" s="287"/>
      <c r="AH305" s="287"/>
      <c r="AJ305" s="287"/>
      <c r="AL305" s="287"/>
      <c r="AN305" s="287"/>
      <c r="AP305" s="287"/>
      <c r="AR305" s="287"/>
      <c r="AT305" s="287"/>
      <c r="AV305" s="287"/>
      <c r="AX305" s="287"/>
      <c r="AZ305" s="287"/>
      <c r="BB305" s="287"/>
    </row>
    <row r="306" spans="1:54" ht="14.25" customHeight="1" x14ac:dyDescent="0.25">
      <c r="A306" s="4"/>
      <c r="B306" s="287"/>
      <c r="C306" s="4"/>
      <c r="D306" s="287"/>
      <c r="F306" s="287"/>
      <c r="H306" s="287"/>
      <c r="J306" s="287"/>
      <c r="L306" s="287"/>
      <c r="N306" s="287"/>
      <c r="P306" s="287"/>
      <c r="R306" s="287"/>
      <c r="T306" s="287"/>
      <c r="V306" s="287"/>
      <c r="X306" s="287"/>
      <c r="Z306" s="287"/>
      <c r="AB306" s="287"/>
      <c r="AD306" s="287"/>
      <c r="AF306" s="287"/>
      <c r="AH306" s="287"/>
      <c r="AJ306" s="287"/>
      <c r="AL306" s="287"/>
      <c r="AN306" s="287"/>
      <c r="AP306" s="287"/>
      <c r="AR306" s="287"/>
      <c r="AT306" s="287"/>
      <c r="AV306" s="287"/>
      <c r="AX306" s="287"/>
      <c r="AZ306" s="287"/>
      <c r="BB306" s="287"/>
    </row>
    <row r="307" spans="1:54" ht="14.25" customHeight="1" x14ac:dyDescent="0.25">
      <c r="A307" s="4"/>
      <c r="B307" s="287"/>
      <c r="C307" s="4"/>
      <c r="D307" s="287"/>
      <c r="F307" s="287"/>
      <c r="H307" s="287"/>
      <c r="J307" s="287"/>
      <c r="L307" s="287"/>
      <c r="N307" s="287"/>
      <c r="P307" s="287"/>
      <c r="R307" s="287"/>
      <c r="T307" s="287"/>
      <c r="V307" s="287"/>
      <c r="X307" s="287"/>
      <c r="Z307" s="287"/>
      <c r="AB307" s="287"/>
      <c r="AD307" s="287"/>
      <c r="AF307" s="287"/>
      <c r="AH307" s="287"/>
      <c r="AJ307" s="287"/>
      <c r="AL307" s="287"/>
      <c r="AN307" s="287"/>
      <c r="AP307" s="287"/>
      <c r="AR307" s="287"/>
      <c r="AT307" s="287"/>
      <c r="AV307" s="287"/>
      <c r="AX307" s="287"/>
      <c r="AZ307" s="287"/>
      <c r="BB307" s="287"/>
    </row>
    <row r="308" spans="1:54" ht="14.25" customHeight="1" x14ac:dyDescent="0.25">
      <c r="A308" s="4"/>
      <c r="B308" s="287"/>
      <c r="C308" s="4"/>
      <c r="D308" s="287"/>
      <c r="F308" s="287"/>
      <c r="H308" s="287"/>
      <c r="J308" s="287"/>
      <c r="L308" s="287"/>
      <c r="N308" s="287"/>
      <c r="P308" s="287"/>
      <c r="R308" s="287"/>
      <c r="T308" s="287"/>
      <c r="V308" s="287"/>
      <c r="X308" s="287"/>
      <c r="Z308" s="287"/>
      <c r="AB308" s="287"/>
      <c r="AD308" s="287"/>
      <c r="AF308" s="287"/>
      <c r="AH308" s="287"/>
      <c r="AJ308" s="287"/>
      <c r="AL308" s="287"/>
      <c r="AN308" s="287"/>
      <c r="AP308" s="287"/>
      <c r="AR308" s="287"/>
      <c r="AT308" s="287"/>
      <c r="AV308" s="287"/>
      <c r="AX308" s="287"/>
      <c r="AZ308" s="287"/>
      <c r="BB308" s="287"/>
    </row>
    <row r="309" spans="1:54" ht="14.25" customHeight="1" x14ac:dyDescent="0.25">
      <c r="A309" s="4"/>
      <c r="B309" s="287"/>
      <c r="C309" s="4"/>
      <c r="D309" s="287"/>
      <c r="F309" s="287"/>
      <c r="H309" s="287"/>
      <c r="J309" s="287"/>
      <c r="L309" s="287"/>
      <c r="N309" s="287"/>
      <c r="P309" s="287"/>
      <c r="R309" s="287"/>
      <c r="T309" s="287"/>
      <c r="V309" s="287"/>
      <c r="X309" s="287"/>
      <c r="Z309" s="287"/>
      <c r="AB309" s="287"/>
      <c r="AD309" s="287"/>
      <c r="AF309" s="287"/>
      <c r="AH309" s="287"/>
      <c r="AJ309" s="287"/>
      <c r="AL309" s="287"/>
      <c r="AN309" s="287"/>
      <c r="AP309" s="287"/>
      <c r="AR309" s="287"/>
      <c r="AT309" s="287"/>
      <c r="AV309" s="287"/>
      <c r="AX309" s="287"/>
      <c r="AZ309" s="287"/>
      <c r="BB309" s="287"/>
    </row>
    <row r="310" spans="1:54" ht="14.25" customHeight="1" x14ac:dyDescent="0.25">
      <c r="A310" s="4"/>
      <c r="B310" s="287"/>
      <c r="C310" s="4"/>
      <c r="D310" s="287"/>
      <c r="F310" s="287"/>
      <c r="H310" s="287"/>
      <c r="J310" s="287"/>
      <c r="L310" s="287"/>
      <c r="N310" s="287"/>
      <c r="P310" s="287"/>
      <c r="R310" s="287"/>
      <c r="T310" s="287"/>
      <c r="V310" s="287"/>
      <c r="X310" s="287"/>
      <c r="Z310" s="287"/>
      <c r="AB310" s="287"/>
      <c r="AD310" s="287"/>
      <c r="AF310" s="287"/>
      <c r="AH310" s="287"/>
      <c r="AJ310" s="287"/>
      <c r="AL310" s="287"/>
      <c r="AN310" s="287"/>
      <c r="AP310" s="287"/>
      <c r="AR310" s="287"/>
      <c r="AT310" s="287"/>
      <c r="AV310" s="287"/>
      <c r="AX310" s="287"/>
      <c r="AZ310" s="287"/>
      <c r="BB310" s="287"/>
    </row>
    <row r="311" spans="1:54" ht="14.25" customHeight="1" x14ac:dyDescent="0.25">
      <c r="A311" s="4"/>
      <c r="B311" s="287"/>
      <c r="C311" s="4"/>
      <c r="D311" s="287"/>
      <c r="F311" s="287"/>
      <c r="H311" s="287"/>
      <c r="J311" s="287"/>
      <c r="L311" s="287"/>
      <c r="N311" s="287"/>
      <c r="P311" s="287"/>
      <c r="R311" s="287"/>
      <c r="T311" s="287"/>
      <c r="V311" s="287"/>
      <c r="X311" s="287"/>
      <c r="Z311" s="287"/>
      <c r="AB311" s="287"/>
      <c r="AD311" s="287"/>
      <c r="AF311" s="287"/>
      <c r="AH311" s="287"/>
      <c r="AJ311" s="287"/>
      <c r="AL311" s="287"/>
      <c r="AN311" s="287"/>
      <c r="AP311" s="287"/>
      <c r="AR311" s="287"/>
      <c r="AT311" s="287"/>
      <c r="AV311" s="287"/>
      <c r="AX311" s="287"/>
      <c r="AZ311" s="287"/>
      <c r="BB311" s="287"/>
    </row>
    <row r="312" spans="1:54" ht="14.25" customHeight="1" x14ac:dyDescent="0.25">
      <c r="A312" s="4"/>
      <c r="B312" s="287"/>
      <c r="C312" s="4"/>
      <c r="D312" s="287"/>
      <c r="F312" s="287"/>
      <c r="H312" s="287"/>
      <c r="J312" s="287"/>
      <c r="L312" s="287"/>
      <c r="N312" s="287"/>
      <c r="P312" s="287"/>
      <c r="R312" s="287"/>
      <c r="T312" s="287"/>
      <c r="V312" s="287"/>
      <c r="X312" s="287"/>
      <c r="Z312" s="287"/>
      <c r="AB312" s="287"/>
      <c r="AD312" s="287"/>
      <c r="AF312" s="287"/>
      <c r="AH312" s="287"/>
      <c r="AJ312" s="287"/>
      <c r="AL312" s="287"/>
      <c r="AN312" s="287"/>
      <c r="AP312" s="287"/>
      <c r="AR312" s="287"/>
      <c r="AT312" s="287"/>
      <c r="AV312" s="287"/>
      <c r="AX312" s="287"/>
      <c r="AZ312" s="287"/>
      <c r="BB312" s="287"/>
    </row>
    <row r="313" spans="1:54" ht="14.25" customHeight="1" x14ac:dyDescent="0.25">
      <c r="A313" s="4"/>
      <c r="B313" s="287"/>
      <c r="C313" s="4"/>
      <c r="D313" s="287"/>
      <c r="F313" s="287"/>
      <c r="H313" s="287"/>
      <c r="J313" s="287"/>
      <c r="L313" s="287"/>
      <c r="N313" s="287"/>
      <c r="P313" s="287"/>
      <c r="R313" s="287"/>
      <c r="T313" s="287"/>
      <c r="V313" s="287"/>
      <c r="X313" s="287"/>
      <c r="Z313" s="287"/>
      <c r="AB313" s="287"/>
      <c r="AD313" s="287"/>
      <c r="AF313" s="287"/>
      <c r="AH313" s="287"/>
      <c r="AJ313" s="287"/>
      <c r="AL313" s="287"/>
      <c r="AN313" s="287"/>
      <c r="AP313" s="287"/>
      <c r="AR313" s="287"/>
      <c r="AT313" s="287"/>
      <c r="AV313" s="287"/>
      <c r="AX313" s="287"/>
      <c r="AZ313" s="287"/>
      <c r="BB313" s="287"/>
    </row>
    <row r="314" spans="1:54" ht="14.25" customHeight="1" x14ac:dyDescent="0.25">
      <c r="A314" s="4"/>
      <c r="B314" s="287"/>
      <c r="C314" s="4"/>
      <c r="D314" s="287"/>
      <c r="F314" s="287"/>
      <c r="H314" s="287"/>
      <c r="J314" s="287"/>
      <c r="L314" s="287"/>
      <c r="N314" s="287"/>
      <c r="P314" s="287"/>
      <c r="R314" s="287"/>
      <c r="T314" s="287"/>
      <c r="V314" s="287"/>
      <c r="X314" s="287"/>
      <c r="Z314" s="287"/>
      <c r="AB314" s="287"/>
      <c r="AD314" s="287"/>
      <c r="AF314" s="287"/>
      <c r="AH314" s="287"/>
      <c r="AJ314" s="287"/>
      <c r="AL314" s="287"/>
      <c r="AN314" s="287"/>
      <c r="AP314" s="287"/>
      <c r="AR314" s="287"/>
      <c r="AT314" s="287"/>
      <c r="AV314" s="287"/>
      <c r="AX314" s="287"/>
      <c r="AZ314" s="287"/>
      <c r="BB314" s="287"/>
    </row>
    <row r="315" spans="1:54" ht="14.25" customHeight="1" x14ac:dyDescent="0.25">
      <c r="A315" s="4"/>
      <c r="B315" s="287"/>
      <c r="C315" s="4"/>
      <c r="D315" s="287"/>
      <c r="F315" s="287"/>
      <c r="H315" s="287"/>
      <c r="J315" s="287"/>
      <c r="L315" s="287"/>
      <c r="N315" s="287"/>
      <c r="P315" s="287"/>
      <c r="R315" s="287"/>
      <c r="T315" s="287"/>
      <c r="V315" s="287"/>
      <c r="X315" s="287"/>
      <c r="Z315" s="287"/>
      <c r="AB315" s="287"/>
      <c r="AD315" s="287"/>
      <c r="AF315" s="287"/>
      <c r="AH315" s="287"/>
      <c r="AJ315" s="287"/>
      <c r="AL315" s="287"/>
      <c r="AN315" s="287"/>
      <c r="AP315" s="287"/>
      <c r="AR315" s="287"/>
      <c r="AT315" s="287"/>
      <c r="AV315" s="287"/>
      <c r="AX315" s="287"/>
      <c r="AZ315" s="287"/>
      <c r="BB315" s="287"/>
    </row>
    <row r="316" spans="1:54" ht="14.25" customHeight="1" x14ac:dyDescent="0.25">
      <c r="A316" s="4"/>
      <c r="B316" s="287"/>
      <c r="C316" s="4"/>
      <c r="D316" s="287"/>
      <c r="F316" s="287"/>
      <c r="H316" s="287"/>
      <c r="J316" s="287"/>
      <c r="L316" s="287"/>
      <c r="N316" s="287"/>
      <c r="P316" s="287"/>
      <c r="R316" s="287"/>
      <c r="T316" s="287"/>
      <c r="V316" s="287"/>
      <c r="X316" s="287"/>
      <c r="Z316" s="287"/>
      <c r="AB316" s="287"/>
      <c r="AD316" s="287"/>
      <c r="AF316" s="287"/>
      <c r="AH316" s="287"/>
      <c r="AJ316" s="287"/>
      <c r="AL316" s="287"/>
      <c r="AN316" s="287"/>
      <c r="AP316" s="287"/>
      <c r="AR316" s="287"/>
      <c r="AT316" s="287"/>
      <c r="AV316" s="287"/>
      <c r="AX316" s="287"/>
      <c r="AZ316" s="287"/>
      <c r="BB316" s="287"/>
    </row>
    <row r="317" spans="1:54" ht="14.25" customHeight="1" x14ac:dyDescent="0.25">
      <c r="A317" s="4"/>
      <c r="B317" s="287"/>
      <c r="C317" s="4"/>
      <c r="D317" s="287"/>
      <c r="F317" s="287"/>
      <c r="H317" s="287"/>
      <c r="J317" s="287"/>
      <c r="L317" s="287"/>
      <c r="N317" s="287"/>
      <c r="P317" s="287"/>
      <c r="R317" s="287"/>
      <c r="T317" s="287"/>
      <c r="V317" s="287"/>
      <c r="X317" s="287"/>
      <c r="Z317" s="287"/>
      <c r="AB317" s="287"/>
      <c r="AD317" s="287"/>
      <c r="AF317" s="287"/>
      <c r="AH317" s="287"/>
      <c r="AJ317" s="287"/>
      <c r="AL317" s="287"/>
      <c r="AN317" s="287"/>
      <c r="AP317" s="287"/>
      <c r="AR317" s="287"/>
      <c r="AT317" s="287"/>
      <c r="AV317" s="287"/>
      <c r="AX317" s="287"/>
      <c r="AZ317" s="287"/>
      <c r="BB317" s="287"/>
    </row>
    <row r="318" spans="1:54" ht="14.25" customHeight="1" x14ac:dyDescent="0.25">
      <c r="A318" s="4"/>
      <c r="B318" s="287"/>
      <c r="C318" s="4"/>
      <c r="D318" s="287"/>
      <c r="F318" s="287"/>
      <c r="H318" s="287"/>
      <c r="J318" s="287"/>
      <c r="L318" s="287"/>
      <c r="N318" s="287"/>
      <c r="P318" s="287"/>
      <c r="R318" s="287"/>
      <c r="T318" s="287"/>
      <c r="V318" s="287"/>
      <c r="X318" s="287"/>
      <c r="Z318" s="287"/>
      <c r="AB318" s="287"/>
      <c r="AD318" s="287"/>
      <c r="AF318" s="287"/>
      <c r="AH318" s="287"/>
      <c r="AJ318" s="287"/>
      <c r="AL318" s="287"/>
      <c r="AN318" s="287"/>
      <c r="AP318" s="287"/>
      <c r="AR318" s="287"/>
      <c r="AT318" s="287"/>
      <c r="AV318" s="287"/>
      <c r="AX318" s="287"/>
      <c r="AZ318" s="287"/>
      <c r="BB318" s="287"/>
    </row>
    <row r="319" spans="1:54" ht="14.25" customHeight="1" x14ac:dyDescent="0.25">
      <c r="A319" s="4"/>
      <c r="B319" s="287"/>
      <c r="C319" s="4"/>
      <c r="D319" s="287"/>
      <c r="F319" s="287"/>
      <c r="H319" s="287"/>
      <c r="J319" s="287"/>
      <c r="L319" s="287"/>
      <c r="N319" s="287"/>
      <c r="P319" s="287"/>
      <c r="R319" s="287"/>
      <c r="T319" s="287"/>
      <c r="V319" s="287"/>
      <c r="X319" s="287"/>
      <c r="Z319" s="287"/>
      <c r="AB319" s="287"/>
      <c r="AD319" s="287"/>
      <c r="AF319" s="287"/>
      <c r="AH319" s="287"/>
      <c r="AJ319" s="287"/>
      <c r="AL319" s="287"/>
      <c r="AN319" s="287"/>
      <c r="AP319" s="287"/>
      <c r="AR319" s="287"/>
      <c r="AT319" s="287"/>
      <c r="AV319" s="287"/>
      <c r="AX319" s="287"/>
      <c r="AZ319" s="287"/>
      <c r="BB319" s="287"/>
    </row>
    <row r="320" spans="1:54" ht="14.25" customHeight="1" x14ac:dyDescent="0.25">
      <c r="A320" s="4"/>
      <c r="B320" s="287"/>
      <c r="C320" s="4"/>
      <c r="D320" s="287"/>
      <c r="F320" s="287"/>
      <c r="H320" s="287"/>
      <c r="J320" s="287"/>
      <c r="L320" s="287"/>
      <c r="N320" s="287"/>
      <c r="P320" s="287"/>
      <c r="R320" s="287"/>
      <c r="T320" s="287"/>
      <c r="V320" s="287"/>
      <c r="X320" s="287"/>
      <c r="Z320" s="287"/>
      <c r="AB320" s="287"/>
      <c r="AD320" s="287"/>
      <c r="AF320" s="287"/>
      <c r="AH320" s="287"/>
      <c r="AJ320" s="287"/>
      <c r="AL320" s="287"/>
      <c r="AN320" s="287"/>
      <c r="AP320" s="287"/>
      <c r="AR320" s="287"/>
      <c r="AT320" s="287"/>
      <c r="AV320" s="287"/>
      <c r="AX320" s="287"/>
      <c r="AZ320" s="287"/>
      <c r="BB320" s="287"/>
    </row>
    <row r="321" spans="1:54" ht="14.25" customHeight="1" x14ac:dyDescent="0.25">
      <c r="A321" s="4"/>
      <c r="B321" s="287"/>
      <c r="C321" s="4"/>
      <c r="D321" s="287"/>
      <c r="F321" s="287"/>
      <c r="H321" s="287"/>
      <c r="J321" s="287"/>
      <c r="L321" s="287"/>
      <c r="N321" s="287"/>
      <c r="P321" s="287"/>
      <c r="R321" s="287"/>
      <c r="T321" s="287"/>
      <c r="V321" s="287"/>
      <c r="X321" s="287"/>
      <c r="Z321" s="287"/>
      <c r="AB321" s="287"/>
      <c r="AD321" s="287"/>
      <c r="AF321" s="287"/>
      <c r="AH321" s="287"/>
      <c r="AJ321" s="287"/>
      <c r="AL321" s="287"/>
      <c r="AN321" s="287"/>
      <c r="AP321" s="287"/>
      <c r="AR321" s="287"/>
      <c r="AT321" s="287"/>
      <c r="AV321" s="287"/>
      <c r="AX321" s="287"/>
      <c r="AZ321" s="287"/>
      <c r="BB321" s="287"/>
    </row>
    <row r="322" spans="1:54" ht="14.25" customHeight="1" x14ac:dyDescent="0.25">
      <c r="A322" s="4"/>
      <c r="B322" s="287"/>
      <c r="C322" s="4"/>
      <c r="D322" s="287"/>
      <c r="F322" s="287"/>
      <c r="H322" s="287"/>
      <c r="J322" s="287"/>
      <c r="L322" s="287"/>
      <c r="N322" s="287"/>
      <c r="P322" s="287"/>
      <c r="R322" s="287"/>
      <c r="T322" s="287"/>
      <c r="V322" s="287"/>
      <c r="X322" s="287"/>
      <c r="Z322" s="287"/>
      <c r="AB322" s="287"/>
      <c r="AD322" s="287"/>
      <c r="AF322" s="287"/>
      <c r="AH322" s="287"/>
      <c r="AJ322" s="287"/>
      <c r="AL322" s="287"/>
      <c r="AN322" s="287"/>
      <c r="AP322" s="287"/>
      <c r="AR322" s="287"/>
      <c r="AT322" s="287"/>
      <c r="AV322" s="287"/>
      <c r="AX322" s="287"/>
      <c r="AZ322" s="287"/>
      <c r="BB322" s="287"/>
    </row>
    <row r="323" spans="1:54" ht="14.25" customHeight="1" x14ac:dyDescent="0.25">
      <c r="A323" s="4"/>
      <c r="B323" s="287"/>
      <c r="C323" s="4"/>
      <c r="D323" s="287"/>
      <c r="F323" s="287"/>
      <c r="H323" s="287"/>
      <c r="J323" s="287"/>
      <c r="L323" s="287"/>
      <c r="N323" s="287"/>
      <c r="P323" s="287"/>
      <c r="R323" s="287"/>
      <c r="T323" s="287"/>
      <c r="V323" s="287"/>
      <c r="X323" s="287"/>
      <c r="Z323" s="287"/>
      <c r="AB323" s="287"/>
      <c r="AD323" s="287"/>
      <c r="AF323" s="287"/>
      <c r="AH323" s="287"/>
      <c r="AJ323" s="287"/>
      <c r="AL323" s="287"/>
      <c r="AN323" s="287"/>
      <c r="AP323" s="287"/>
      <c r="AR323" s="287"/>
      <c r="AT323" s="287"/>
      <c r="AV323" s="287"/>
      <c r="AX323" s="287"/>
      <c r="AZ323" s="287"/>
      <c r="BB323" s="287"/>
    </row>
    <row r="324" spans="1:54" ht="14.25" customHeight="1" x14ac:dyDescent="0.25">
      <c r="A324" s="4"/>
      <c r="B324" s="287"/>
      <c r="C324" s="4"/>
      <c r="D324" s="287"/>
      <c r="F324" s="287"/>
      <c r="H324" s="287"/>
      <c r="J324" s="287"/>
      <c r="L324" s="287"/>
      <c r="N324" s="287"/>
      <c r="P324" s="287"/>
      <c r="R324" s="287"/>
      <c r="T324" s="287"/>
      <c r="V324" s="287"/>
      <c r="X324" s="287"/>
      <c r="Z324" s="287"/>
      <c r="AB324" s="287"/>
      <c r="AD324" s="287"/>
      <c r="AF324" s="287"/>
      <c r="AH324" s="287"/>
      <c r="AJ324" s="287"/>
      <c r="AL324" s="287"/>
      <c r="AN324" s="287"/>
      <c r="AP324" s="287"/>
      <c r="AR324" s="287"/>
      <c r="AT324" s="287"/>
      <c r="AV324" s="287"/>
      <c r="AX324" s="287"/>
      <c r="AZ324" s="287"/>
      <c r="BB324" s="287"/>
    </row>
    <row r="325" spans="1:54" ht="14.25" customHeight="1" x14ac:dyDescent="0.25">
      <c r="A325" s="4"/>
      <c r="B325" s="287"/>
      <c r="C325" s="4"/>
      <c r="D325" s="287"/>
      <c r="F325" s="287"/>
      <c r="H325" s="287"/>
      <c r="J325" s="287"/>
      <c r="L325" s="287"/>
      <c r="N325" s="287"/>
      <c r="P325" s="287"/>
      <c r="R325" s="287"/>
      <c r="T325" s="287"/>
      <c r="V325" s="287"/>
      <c r="X325" s="287"/>
      <c r="Z325" s="287"/>
      <c r="AB325" s="287"/>
      <c r="AD325" s="287"/>
      <c r="AF325" s="287"/>
      <c r="AH325" s="287"/>
      <c r="AJ325" s="287"/>
      <c r="AL325" s="287"/>
      <c r="AN325" s="287"/>
      <c r="AP325" s="287"/>
      <c r="AR325" s="287"/>
      <c r="AT325" s="287"/>
      <c r="AV325" s="287"/>
      <c r="AX325" s="287"/>
      <c r="AZ325" s="287"/>
      <c r="BB325" s="287"/>
    </row>
    <row r="326" spans="1:54" ht="14.25" customHeight="1" x14ac:dyDescent="0.25">
      <c r="A326" s="4"/>
      <c r="B326" s="287"/>
      <c r="C326" s="4"/>
      <c r="D326" s="287"/>
      <c r="F326" s="287"/>
      <c r="H326" s="287"/>
      <c r="J326" s="287"/>
      <c r="L326" s="287"/>
      <c r="N326" s="287"/>
      <c r="P326" s="287"/>
      <c r="R326" s="287"/>
      <c r="T326" s="287"/>
      <c r="V326" s="287"/>
      <c r="X326" s="287"/>
      <c r="Z326" s="287"/>
      <c r="AB326" s="287"/>
      <c r="AD326" s="287"/>
      <c r="AF326" s="287"/>
      <c r="AH326" s="287"/>
      <c r="AJ326" s="287"/>
      <c r="AL326" s="287"/>
      <c r="AN326" s="287"/>
      <c r="AP326" s="287"/>
      <c r="AR326" s="287"/>
      <c r="AT326" s="287"/>
      <c r="AV326" s="287"/>
      <c r="AX326" s="287"/>
      <c r="AZ326" s="287"/>
      <c r="BB326" s="287"/>
    </row>
    <row r="327" spans="1:54" ht="14.25" customHeight="1" x14ac:dyDescent="0.25">
      <c r="A327" s="4"/>
      <c r="B327" s="287"/>
      <c r="C327" s="4"/>
      <c r="D327" s="287"/>
      <c r="F327" s="287"/>
      <c r="H327" s="287"/>
      <c r="J327" s="287"/>
      <c r="L327" s="287"/>
      <c r="N327" s="287"/>
      <c r="P327" s="287"/>
      <c r="R327" s="287"/>
      <c r="T327" s="287"/>
      <c r="V327" s="287"/>
      <c r="X327" s="287"/>
      <c r="Z327" s="287"/>
      <c r="AB327" s="287"/>
      <c r="AD327" s="287"/>
      <c r="AF327" s="287"/>
      <c r="AH327" s="287"/>
      <c r="AJ327" s="287"/>
      <c r="AL327" s="287"/>
      <c r="AN327" s="287"/>
      <c r="AP327" s="287"/>
      <c r="AR327" s="287"/>
      <c r="AT327" s="287"/>
      <c r="AV327" s="287"/>
      <c r="AX327" s="287"/>
      <c r="AZ327" s="287"/>
      <c r="BB327" s="287"/>
    </row>
    <row r="328" spans="1:54" ht="14.25" customHeight="1" x14ac:dyDescent="0.25">
      <c r="A328" s="4"/>
      <c r="B328" s="301"/>
      <c r="C328" s="302"/>
      <c r="D328" s="287"/>
      <c r="F328" s="287"/>
      <c r="H328" s="287"/>
      <c r="J328" s="287"/>
      <c r="L328" s="287"/>
      <c r="N328" s="287"/>
      <c r="P328" s="287"/>
      <c r="R328" s="287"/>
      <c r="T328" s="287"/>
      <c r="V328" s="287"/>
      <c r="X328" s="287"/>
      <c r="Z328" s="287"/>
      <c r="AB328" s="287"/>
      <c r="AD328" s="287"/>
      <c r="AF328" s="287"/>
      <c r="AH328" s="287"/>
      <c r="AJ328" s="287"/>
      <c r="AL328" s="287"/>
      <c r="AN328" s="287"/>
      <c r="AP328" s="287"/>
      <c r="AR328" s="287"/>
      <c r="AT328" s="287"/>
      <c r="AV328" s="287"/>
      <c r="AX328" s="287"/>
      <c r="AZ328" s="287"/>
      <c r="BB328" s="287"/>
    </row>
    <row r="329" spans="1:54" ht="14.25" customHeight="1" x14ac:dyDescent="0.25">
      <c r="A329" s="4"/>
      <c r="B329" s="301"/>
      <c r="C329" s="302"/>
      <c r="D329" s="287"/>
      <c r="F329" s="287"/>
      <c r="H329" s="287"/>
      <c r="J329" s="287"/>
      <c r="L329" s="287"/>
      <c r="N329" s="287"/>
      <c r="P329" s="287"/>
      <c r="R329" s="287"/>
      <c r="T329" s="287"/>
      <c r="V329" s="287"/>
      <c r="X329" s="287"/>
      <c r="Z329" s="287"/>
      <c r="AB329" s="287"/>
      <c r="AD329" s="287"/>
      <c r="AF329" s="287"/>
      <c r="AH329" s="287"/>
      <c r="AJ329" s="287"/>
      <c r="AL329" s="287"/>
      <c r="AN329" s="287"/>
      <c r="AP329" s="287"/>
      <c r="AR329" s="287"/>
      <c r="AT329" s="287"/>
      <c r="AV329" s="287"/>
      <c r="AX329" s="287"/>
      <c r="AZ329" s="287"/>
      <c r="BB329" s="287"/>
    </row>
    <row r="330" spans="1:54" ht="14.25" customHeight="1" x14ac:dyDescent="0.25">
      <c r="A330" s="4"/>
      <c r="B330" s="301"/>
      <c r="C330" s="302"/>
      <c r="D330" s="287"/>
      <c r="F330" s="287"/>
      <c r="H330" s="287"/>
      <c r="J330" s="287"/>
      <c r="L330" s="287"/>
      <c r="N330" s="287"/>
      <c r="P330" s="287"/>
      <c r="R330" s="287"/>
      <c r="T330" s="287"/>
      <c r="V330" s="287"/>
      <c r="X330" s="287"/>
      <c r="Z330" s="287"/>
      <c r="AB330" s="287"/>
      <c r="AD330" s="287"/>
      <c r="AF330" s="287"/>
      <c r="AH330" s="287"/>
      <c r="AJ330" s="287"/>
      <c r="AL330" s="287"/>
      <c r="AN330" s="287"/>
      <c r="AP330" s="287"/>
      <c r="AR330" s="287"/>
      <c r="AT330" s="287"/>
      <c r="AV330" s="287"/>
      <c r="AX330" s="287"/>
      <c r="AZ330" s="287"/>
      <c r="BB330" s="287"/>
    </row>
    <row r="331" spans="1:54" ht="14.25" customHeight="1" x14ac:dyDescent="0.25">
      <c r="A331" s="4"/>
      <c r="B331" s="301"/>
      <c r="C331" s="302"/>
      <c r="D331" s="287"/>
      <c r="F331" s="287"/>
      <c r="H331" s="287"/>
      <c r="J331" s="287"/>
      <c r="L331" s="287"/>
      <c r="N331" s="287"/>
      <c r="P331" s="287"/>
      <c r="R331" s="287"/>
      <c r="T331" s="287"/>
      <c r="V331" s="287"/>
      <c r="X331" s="287"/>
      <c r="Z331" s="287"/>
      <c r="AB331" s="287"/>
      <c r="AD331" s="287"/>
      <c r="AF331" s="287"/>
      <c r="AH331" s="287"/>
      <c r="AJ331" s="287"/>
      <c r="AL331" s="287"/>
      <c r="AN331" s="287"/>
      <c r="AP331" s="287"/>
      <c r="AR331" s="287"/>
      <c r="AT331" s="287"/>
      <c r="AV331" s="287"/>
      <c r="AX331" s="287"/>
      <c r="AZ331" s="287"/>
      <c r="BB331" s="287"/>
    </row>
    <row r="332" spans="1:54" ht="14.25" customHeight="1" x14ac:dyDescent="0.25">
      <c r="A332" s="4"/>
      <c r="B332" s="301"/>
      <c r="C332" s="302"/>
      <c r="D332" s="287"/>
      <c r="F332" s="287"/>
      <c r="H332" s="287"/>
      <c r="J332" s="287"/>
      <c r="L332" s="287"/>
      <c r="N332" s="287"/>
      <c r="P332" s="287"/>
      <c r="R332" s="287"/>
      <c r="T332" s="287"/>
      <c r="V332" s="287"/>
      <c r="X332" s="287"/>
      <c r="Z332" s="287"/>
      <c r="AB332" s="287"/>
      <c r="AD332" s="287"/>
      <c r="AF332" s="287"/>
      <c r="AH332" s="287"/>
      <c r="AJ332" s="287"/>
      <c r="AL332" s="287"/>
      <c r="AN332" s="287"/>
      <c r="AP332" s="287"/>
      <c r="AR332" s="287"/>
      <c r="AT332" s="287"/>
      <c r="AV332" s="287"/>
      <c r="AX332" s="287"/>
      <c r="AZ332" s="287"/>
      <c r="BB332" s="287"/>
    </row>
    <row r="333" spans="1:54" ht="14.25" customHeight="1" x14ac:dyDescent="0.25">
      <c r="A333" s="4"/>
      <c r="B333" s="301"/>
      <c r="C333" s="302"/>
      <c r="D333" s="287"/>
      <c r="F333" s="287"/>
      <c r="H333" s="287"/>
      <c r="J333" s="287"/>
      <c r="L333" s="287"/>
      <c r="N333" s="287"/>
      <c r="P333" s="287"/>
      <c r="R333" s="287"/>
      <c r="T333" s="287"/>
      <c r="V333" s="287"/>
      <c r="X333" s="287"/>
      <c r="Z333" s="287"/>
      <c r="AB333" s="287"/>
      <c r="AD333" s="287"/>
      <c r="AF333" s="287"/>
      <c r="AH333" s="287"/>
      <c r="AJ333" s="287"/>
      <c r="AL333" s="287"/>
      <c r="AN333" s="287"/>
      <c r="AP333" s="287"/>
      <c r="AR333" s="287"/>
      <c r="AT333" s="287"/>
      <c r="AV333" s="287"/>
      <c r="AX333" s="287"/>
      <c r="AZ333" s="287"/>
      <c r="BB333" s="287"/>
    </row>
    <row r="334" spans="1:54" ht="14.25" customHeight="1" x14ac:dyDescent="0.25">
      <c r="A334" s="4"/>
      <c r="B334" s="301"/>
      <c r="C334" s="302"/>
      <c r="D334" s="287"/>
      <c r="F334" s="287"/>
      <c r="H334" s="287"/>
      <c r="J334" s="287"/>
      <c r="L334" s="287"/>
      <c r="N334" s="287"/>
      <c r="P334" s="287"/>
      <c r="R334" s="287"/>
      <c r="T334" s="287"/>
      <c r="V334" s="287"/>
      <c r="X334" s="287"/>
      <c r="Z334" s="287"/>
      <c r="AB334" s="287"/>
      <c r="AD334" s="287"/>
      <c r="AF334" s="287"/>
      <c r="AH334" s="287"/>
      <c r="AJ334" s="287"/>
      <c r="AL334" s="287"/>
      <c r="AN334" s="287"/>
      <c r="AP334" s="287"/>
      <c r="AR334" s="287"/>
      <c r="AT334" s="287"/>
      <c r="AV334" s="287"/>
      <c r="AX334" s="287"/>
      <c r="AZ334" s="287"/>
      <c r="BB334" s="287"/>
    </row>
    <row r="335" spans="1:54" ht="14.25" customHeight="1" x14ac:dyDescent="0.25">
      <c r="A335" s="4"/>
      <c r="B335" s="301"/>
      <c r="C335" s="302"/>
      <c r="D335" s="287"/>
      <c r="F335" s="287"/>
      <c r="H335" s="287"/>
      <c r="J335" s="287"/>
      <c r="L335" s="287"/>
      <c r="N335" s="287"/>
      <c r="P335" s="287"/>
      <c r="R335" s="287"/>
      <c r="T335" s="287"/>
      <c r="V335" s="287"/>
      <c r="X335" s="287"/>
      <c r="Z335" s="287"/>
      <c r="AB335" s="287"/>
      <c r="AD335" s="287"/>
      <c r="AF335" s="287"/>
      <c r="AH335" s="287"/>
      <c r="AJ335" s="287"/>
      <c r="AL335" s="287"/>
      <c r="AN335" s="287"/>
      <c r="AP335" s="287"/>
      <c r="AR335" s="287"/>
      <c r="AT335" s="287"/>
      <c r="AV335" s="287"/>
      <c r="AX335" s="287"/>
      <c r="AZ335" s="287"/>
      <c r="BB335" s="287"/>
    </row>
    <row r="336" spans="1:54" ht="14.25" customHeight="1" x14ac:dyDescent="0.25">
      <c r="A336" s="4"/>
      <c r="B336" s="301"/>
      <c r="C336" s="302"/>
      <c r="D336" s="287"/>
      <c r="F336" s="287"/>
      <c r="H336" s="287"/>
      <c r="J336" s="287"/>
      <c r="L336" s="287"/>
      <c r="N336" s="287"/>
      <c r="P336" s="287"/>
      <c r="R336" s="287"/>
      <c r="T336" s="287"/>
      <c r="V336" s="287"/>
      <c r="X336" s="287"/>
      <c r="Z336" s="287"/>
      <c r="AB336" s="287"/>
      <c r="AD336" s="287"/>
      <c r="AF336" s="287"/>
      <c r="AH336" s="287"/>
      <c r="AJ336" s="287"/>
      <c r="AL336" s="287"/>
      <c r="AN336" s="287"/>
      <c r="AP336" s="287"/>
      <c r="AR336" s="287"/>
      <c r="AT336" s="287"/>
      <c r="AV336" s="287"/>
      <c r="AX336" s="287"/>
      <c r="AZ336" s="287"/>
      <c r="BB336" s="287"/>
    </row>
    <row r="337" spans="1:54" ht="14.25" customHeight="1" x14ac:dyDescent="0.25">
      <c r="A337" s="4"/>
      <c r="B337" s="301"/>
      <c r="C337" s="302"/>
      <c r="D337" s="287"/>
      <c r="F337" s="287"/>
      <c r="H337" s="287"/>
      <c r="J337" s="287"/>
      <c r="L337" s="287"/>
      <c r="N337" s="287"/>
      <c r="P337" s="287"/>
      <c r="R337" s="287"/>
      <c r="T337" s="287"/>
      <c r="V337" s="287"/>
      <c r="X337" s="287"/>
      <c r="Z337" s="287"/>
      <c r="AB337" s="287"/>
      <c r="AD337" s="287"/>
      <c r="AF337" s="287"/>
      <c r="AH337" s="287"/>
      <c r="AJ337" s="287"/>
      <c r="AL337" s="287"/>
      <c r="AN337" s="287"/>
      <c r="AP337" s="287"/>
      <c r="AR337" s="287"/>
      <c r="AT337" s="287"/>
      <c r="AV337" s="287"/>
      <c r="AX337" s="287"/>
      <c r="AZ337" s="287"/>
      <c r="BB337" s="287"/>
    </row>
    <row r="338" spans="1:54" ht="14.25" customHeight="1" x14ac:dyDescent="0.25">
      <c r="A338" s="4"/>
      <c r="B338" s="301"/>
      <c r="C338" s="302"/>
      <c r="D338" s="287"/>
      <c r="F338" s="287"/>
      <c r="H338" s="287"/>
      <c r="J338" s="287"/>
      <c r="L338" s="287"/>
      <c r="N338" s="287"/>
      <c r="P338" s="287"/>
      <c r="R338" s="287"/>
      <c r="T338" s="287"/>
      <c r="V338" s="287"/>
      <c r="X338" s="287"/>
      <c r="Z338" s="287"/>
      <c r="AB338" s="287"/>
      <c r="AD338" s="287"/>
      <c r="AF338" s="287"/>
      <c r="AH338" s="287"/>
      <c r="AJ338" s="287"/>
      <c r="AL338" s="287"/>
      <c r="AN338" s="287"/>
      <c r="AP338" s="287"/>
      <c r="AR338" s="287"/>
      <c r="AT338" s="287"/>
      <c r="AV338" s="287"/>
      <c r="AX338" s="287"/>
      <c r="AZ338" s="287"/>
      <c r="BB338" s="287"/>
    </row>
    <row r="339" spans="1:54" ht="14.25" customHeight="1" x14ac:dyDescent="0.25">
      <c r="A339" s="4"/>
      <c r="B339" s="301"/>
      <c r="C339" s="302"/>
      <c r="D339" s="287"/>
      <c r="F339" s="287"/>
      <c r="H339" s="287"/>
      <c r="J339" s="287"/>
      <c r="L339" s="287"/>
      <c r="N339" s="287"/>
      <c r="P339" s="287"/>
      <c r="R339" s="287"/>
      <c r="T339" s="287"/>
      <c r="V339" s="287"/>
      <c r="X339" s="287"/>
      <c r="Z339" s="287"/>
      <c r="AB339" s="287"/>
      <c r="AD339" s="287"/>
      <c r="AF339" s="287"/>
      <c r="AH339" s="287"/>
      <c r="AJ339" s="287"/>
      <c r="AL339" s="287"/>
      <c r="AN339" s="287"/>
      <c r="AP339" s="287"/>
      <c r="AR339" s="287"/>
      <c r="AT339" s="287"/>
      <c r="AV339" s="287"/>
      <c r="AX339" s="287"/>
      <c r="AZ339" s="287"/>
      <c r="BB339" s="287"/>
    </row>
    <row r="340" spans="1:54" ht="14.25" customHeight="1" x14ac:dyDescent="0.25">
      <c r="A340" s="4"/>
      <c r="B340" s="301"/>
      <c r="C340" s="302"/>
      <c r="D340" s="287"/>
      <c r="F340" s="287"/>
      <c r="H340" s="287"/>
      <c r="J340" s="287"/>
      <c r="L340" s="287"/>
      <c r="N340" s="287"/>
      <c r="P340" s="287"/>
      <c r="R340" s="287"/>
      <c r="T340" s="287"/>
      <c r="V340" s="287"/>
      <c r="X340" s="287"/>
      <c r="Z340" s="287"/>
      <c r="AB340" s="287"/>
      <c r="AD340" s="287"/>
      <c r="AF340" s="287"/>
      <c r="AH340" s="287"/>
      <c r="AJ340" s="287"/>
      <c r="AL340" s="287"/>
      <c r="AN340" s="287"/>
      <c r="AP340" s="287"/>
      <c r="AR340" s="287"/>
      <c r="AT340" s="287"/>
      <c r="AV340" s="287"/>
      <c r="AX340" s="287"/>
      <c r="AZ340" s="287"/>
      <c r="BB340" s="287"/>
    </row>
    <row r="341" spans="1:54" ht="14.25" customHeight="1" x14ac:dyDescent="0.25">
      <c r="A341" s="4"/>
      <c r="B341" s="301"/>
      <c r="C341" s="302"/>
      <c r="D341" s="287"/>
      <c r="F341" s="287"/>
      <c r="H341" s="287"/>
      <c r="J341" s="287"/>
      <c r="L341" s="287"/>
      <c r="N341" s="287"/>
      <c r="P341" s="287"/>
      <c r="R341" s="287"/>
      <c r="T341" s="287"/>
      <c r="V341" s="287"/>
      <c r="X341" s="287"/>
      <c r="Z341" s="287"/>
      <c r="AB341" s="287"/>
      <c r="AD341" s="287"/>
      <c r="AF341" s="287"/>
      <c r="AH341" s="287"/>
      <c r="AJ341" s="287"/>
      <c r="AL341" s="287"/>
      <c r="AN341" s="287"/>
      <c r="AP341" s="287"/>
      <c r="AR341" s="287"/>
      <c r="AT341" s="287"/>
      <c r="AV341" s="287"/>
      <c r="AX341" s="287"/>
      <c r="AZ341" s="287"/>
      <c r="BB341" s="287"/>
    </row>
    <row r="342" spans="1:54" ht="14.25" customHeight="1" x14ac:dyDescent="0.25">
      <c r="A342" s="4"/>
      <c r="B342" s="301"/>
      <c r="C342" s="302"/>
      <c r="D342" s="287"/>
      <c r="F342" s="287"/>
      <c r="H342" s="287"/>
      <c r="J342" s="287"/>
      <c r="L342" s="287"/>
      <c r="N342" s="287"/>
      <c r="P342" s="287"/>
      <c r="R342" s="287"/>
      <c r="T342" s="287"/>
      <c r="V342" s="287"/>
      <c r="X342" s="287"/>
      <c r="Z342" s="287"/>
      <c r="AB342" s="287"/>
      <c r="AD342" s="287"/>
      <c r="AF342" s="287"/>
      <c r="AH342" s="287"/>
      <c r="AJ342" s="287"/>
      <c r="AL342" s="287"/>
      <c r="AN342" s="287"/>
      <c r="AP342" s="287"/>
      <c r="AR342" s="287"/>
      <c r="AT342" s="287"/>
      <c r="AV342" s="287"/>
      <c r="AX342" s="287"/>
      <c r="AZ342" s="287"/>
      <c r="BB342" s="287"/>
    </row>
    <row r="343" spans="1:54" ht="14.25" customHeight="1" x14ac:dyDescent="0.25">
      <c r="A343" s="4"/>
      <c r="B343" s="301"/>
      <c r="C343" s="302"/>
      <c r="D343" s="287"/>
      <c r="F343" s="287"/>
      <c r="H343" s="287"/>
      <c r="J343" s="287"/>
      <c r="L343" s="287"/>
      <c r="N343" s="287"/>
      <c r="P343" s="287"/>
      <c r="R343" s="287"/>
      <c r="T343" s="287"/>
      <c r="V343" s="287"/>
      <c r="X343" s="287"/>
      <c r="Z343" s="287"/>
      <c r="AB343" s="287"/>
      <c r="AD343" s="287"/>
      <c r="AF343" s="287"/>
      <c r="AH343" s="287"/>
      <c r="AJ343" s="287"/>
      <c r="AL343" s="287"/>
      <c r="AN343" s="287"/>
      <c r="AP343" s="287"/>
      <c r="AR343" s="287"/>
      <c r="AT343" s="287"/>
      <c r="AV343" s="287"/>
      <c r="AX343" s="287"/>
      <c r="AZ343" s="287"/>
      <c r="BB343" s="287"/>
    </row>
    <row r="344" spans="1:54" ht="14.25" customHeight="1" x14ac:dyDescent="0.25">
      <c r="A344" s="4"/>
      <c r="B344" s="301"/>
      <c r="C344" s="302"/>
      <c r="D344" s="287"/>
      <c r="F344" s="287"/>
      <c r="H344" s="287"/>
      <c r="J344" s="287"/>
      <c r="L344" s="287"/>
      <c r="N344" s="287"/>
      <c r="P344" s="287"/>
      <c r="R344" s="287"/>
      <c r="T344" s="287"/>
      <c r="V344" s="287"/>
      <c r="X344" s="287"/>
      <c r="Z344" s="287"/>
      <c r="AB344" s="287"/>
      <c r="AD344" s="287"/>
      <c r="AF344" s="287"/>
      <c r="AH344" s="287"/>
      <c r="AJ344" s="287"/>
      <c r="AL344" s="287"/>
      <c r="AN344" s="287"/>
      <c r="AP344" s="287"/>
      <c r="AR344" s="287"/>
      <c r="AT344" s="287"/>
      <c r="AV344" s="287"/>
      <c r="AX344" s="287"/>
      <c r="AZ344" s="287"/>
      <c r="BB344" s="287"/>
    </row>
    <row r="345" spans="1:54" ht="14.25" customHeight="1" x14ac:dyDescent="0.25">
      <c r="A345" s="4"/>
      <c r="B345" s="301"/>
      <c r="C345" s="302"/>
      <c r="D345" s="287"/>
      <c r="F345" s="287"/>
      <c r="H345" s="287"/>
      <c r="J345" s="287"/>
      <c r="L345" s="287"/>
      <c r="N345" s="287"/>
      <c r="P345" s="287"/>
      <c r="R345" s="287"/>
      <c r="T345" s="287"/>
      <c r="V345" s="287"/>
      <c r="X345" s="287"/>
      <c r="Z345" s="287"/>
      <c r="AB345" s="287"/>
      <c r="AD345" s="287"/>
      <c r="AF345" s="287"/>
      <c r="AH345" s="287"/>
      <c r="AJ345" s="287"/>
      <c r="AL345" s="287"/>
      <c r="AN345" s="287"/>
      <c r="AP345" s="287"/>
      <c r="AR345" s="287"/>
      <c r="AT345" s="287"/>
      <c r="AV345" s="287"/>
      <c r="AX345" s="287"/>
      <c r="AZ345" s="287"/>
      <c r="BB345" s="287"/>
    </row>
    <row r="346" spans="1:54" ht="14.25" customHeight="1" x14ac:dyDescent="0.25">
      <c r="A346" s="4"/>
      <c r="B346" s="301"/>
      <c r="C346" s="302"/>
      <c r="D346" s="287"/>
      <c r="F346" s="287"/>
      <c r="H346" s="287"/>
      <c r="J346" s="287"/>
      <c r="L346" s="287"/>
      <c r="N346" s="287"/>
      <c r="P346" s="287"/>
      <c r="R346" s="287"/>
      <c r="T346" s="287"/>
      <c r="V346" s="287"/>
      <c r="X346" s="287"/>
      <c r="Z346" s="287"/>
      <c r="AB346" s="287"/>
      <c r="AD346" s="287"/>
      <c r="AF346" s="287"/>
      <c r="AH346" s="287"/>
      <c r="AJ346" s="287"/>
      <c r="AL346" s="287"/>
      <c r="AN346" s="287"/>
      <c r="AP346" s="287"/>
      <c r="AR346" s="287"/>
      <c r="AT346" s="287"/>
      <c r="AV346" s="287"/>
      <c r="AX346" s="287"/>
      <c r="AZ346" s="287"/>
      <c r="BB346" s="287"/>
    </row>
    <row r="347" spans="1:54" ht="14.25" customHeight="1" x14ac:dyDescent="0.25">
      <c r="A347" s="4"/>
      <c r="B347" s="301"/>
      <c r="C347" s="302"/>
      <c r="D347" s="287"/>
      <c r="F347" s="287"/>
      <c r="H347" s="287"/>
      <c r="J347" s="287"/>
      <c r="L347" s="287"/>
      <c r="N347" s="287"/>
      <c r="P347" s="287"/>
      <c r="R347" s="287"/>
      <c r="T347" s="287"/>
      <c r="V347" s="287"/>
      <c r="X347" s="287"/>
      <c r="Z347" s="287"/>
      <c r="AB347" s="287"/>
      <c r="AD347" s="287"/>
      <c r="AF347" s="287"/>
      <c r="AH347" s="287"/>
      <c r="AJ347" s="287"/>
      <c r="AL347" s="287"/>
      <c r="AN347" s="287"/>
      <c r="AP347" s="287"/>
      <c r="AR347" s="287"/>
      <c r="AT347" s="287"/>
      <c r="AV347" s="287"/>
      <c r="AX347" s="287"/>
      <c r="AZ347" s="287"/>
      <c r="BB347" s="287"/>
    </row>
    <row r="348" spans="1:54" ht="14.25" customHeight="1" x14ac:dyDescent="0.25">
      <c r="A348" s="4"/>
      <c r="B348" s="301"/>
      <c r="C348" s="302"/>
      <c r="D348" s="287"/>
      <c r="F348" s="287"/>
      <c r="H348" s="287"/>
      <c r="J348" s="287"/>
      <c r="L348" s="287"/>
      <c r="N348" s="287"/>
      <c r="P348" s="287"/>
      <c r="R348" s="287"/>
      <c r="T348" s="287"/>
      <c r="V348" s="287"/>
      <c r="X348" s="287"/>
      <c r="Z348" s="287"/>
      <c r="AB348" s="287"/>
      <c r="AD348" s="287"/>
      <c r="AF348" s="287"/>
      <c r="AH348" s="287"/>
      <c r="AJ348" s="287"/>
      <c r="AL348" s="287"/>
      <c r="AN348" s="287"/>
      <c r="AP348" s="287"/>
      <c r="AR348" s="287"/>
      <c r="AT348" s="287"/>
      <c r="AV348" s="287"/>
      <c r="AX348" s="287"/>
      <c r="AZ348" s="287"/>
      <c r="BB348" s="287"/>
    </row>
    <row r="349" spans="1:54" ht="14.25" customHeight="1" x14ac:dyDescent="0.25">
      <c r="A349" s="4"/>
      <c r="B349" s="301"/>
      <c r="C349" s="302"/>
      <c r="D349" s="287"/>
      <c r="F349" s="287"/>
      <c r="H349" s="287"/>
      <c r="J349" s="287"/>
      <c r="L349" s="287"/>
      <c r="N349" s="287"/>
      <c r="P349" s="287"/>
      <c r="R349" s="287"/>
      <c r="T349" s="287"/>
      <c r="V349" s="287"/>
      <c r="X349" s="287"/>
      <c r="Z349" s="287"/>
      <c r="AB349" s="287"/>
      <c r="AD349" s="287"/>
      <c r="AF349" s="287"/>
      <c r="AH349" s="287"/>
      <c r="AJ349" s="287"/>
      <c r="AL349" s="287"/>
      <c r="AN349" s="287"/>
      <c r="AP349" s="287"/>
      <c r="AR349" s="287"/>
      <c r="AT349" s="287"/>
      <c r="AV349" s="287"/>
      <c r="AX349" s="287"/>
      <c r="AZ349" s="287"/>
      <c r="BB349" s="287"/>
    </row>
    <row r="350" spans="1:54" ht="14.25" customHeight="1" x14ac:dyDescent="0.25">
      <c r="A350" s="4"/>
      <c r="B350" s="301"/>
      <c r="C350" s="302"/>
      <c r="D350" s="287"/>
      <c r="F350" s="287"/>
      <c r="H350" s="287"/>
      <c r="J350" s="287"/>
      <c r="L350" s="287"/>
      <c r="N350" s="287"/>
      <c r="P350" s="287"/>
      <c r="R350" s="287"/>
      <c r="T350" s="287"/>
      <c r="V350" s="287"/>
      <c r="X350" s="287"/>
      <c r="Z350" s="287"/>
      <c r="AB350" s="287"/>
      <c r="AD350" s="287"/>
      <c r="AF350" s="287"/>
      <c r="AH350" s="287"/>
      <c r="AJ350" s="287"/>
      <c r="AL350" s="287"/>
      <c r="AN350" s="287"/>
      <c r="AP350" s="287"/>
      <c r="AR350" s="287"/>
      <c r="AT350" s="287"/>
      <c r="AV350" s="287"/>
      <c r="AX350" s="287"/>
      <c r="AZ350" s="287"/>
      <c r="BB350" s="287"/>
    </row>
    <row r="351" spans="1:54" ht="14.25" customHeight="1" x14ac:dyDescent="0.25">
      <c r="A351" s="4"/>
      <c r="B351" s="301"/>
      <c r="C351" s="302"/>
      <c r="D351" s="287"/>
      <c r="F351" s="287"/>
      <c r="H351" s="287"/>
      <c r="J351" s="287"/>
      <c r="L351" s="287"/>
      <c r="N351" s="287"/>
      <c r="P351" s="287"/>
      <c r="R351" s="287"/>
      <c r="T351" s="287"/>
      <c r="V351" s="287"/>
      <c r="X351" s="287"/>
      <c r="Z351" s="287"/>
      <c r="AB351" s="287"/>
      <c r="AD351" s="287"/>
      <c r="AF351" s="287"/>
      <c r="AH351" s="287"/>
      <c r="AJ351" s="287"/>
      <c r="AL351" s="287"/>
      <c r="AN351" s="287"/>
      <c r="AP351" s="287"/>
      <c r="AR351" s="287"/>
      <c r="AT351" s="287"/>
      <c r="AV351" s="287"/>
      <c r="AX351" s="287"/>
      <c r="AZ351" s="287"/>
      <c r="BB351" s="287"/>
    </row>
    <row r="352" spans="1:54" ht="14.25" customHeight="1" x14ac:dyDescent="0.25">
      <c r="A352" s="4"/>
      <c r="B352" s="301"/>
      <c r="C352" s="302"/>
      <c r="D352" s="287"/>
      <c r="F352" s="287"/>
      <c r="H352" s="287"/>
      <c r="J352" s="287"/>
      <c r="L352" s="287"/>
      <c r="N352" s="287"/>
      <c r="P352" s="287"/>
      <c r="R352" s="287"/>
      <c r="T352" s="287"/>
      <c r="V352" s="287"/>
      <c r="X352" s="287"/>
      <c r="Z352" s="287"/>
      <c r="AB352" s="287"/>
      <c r="AD352" s="287"/>
      <c r="AF352" s="287"/>
      <c r="AH352" s="287"/>
      <c r="AJ352" s="287"/>
      <c r="AL352" s="287"/>
      <c r="AN352" s="287"/>
      <c r="AP352" s="287"/>
      <c r="AR352" s="287"/>
      <c r="AT352" s="287"/>
      <c r="AV352" s="287"/>
      <c r="AX352" s="287"/>
      <c r="AZ352" s="287"/>
      <c r="BB352" s="287"/>
    </row>
    <row r="353" spans="1:54" ht="14.25" customHeight="1" x14ac:dyDescent="0.25">
      <c r="A353" s="4"/>
      <c r="B353" s="301"/>
      <c r="C353" s="302"/>
      <c r="D353" s="287"/>
      <c r="F353" s="287"/>
      <c r="H353" s="287"/>
      <c r="J353" s="287"/>
      <c r="L353" s="287"/>
      <c r="N353" s="287"/>
      <c r="P353" s="287"/>
      <c r="R353" s="287"/>
      <c r="T353" s="287"/>
      <c r="V353" s="287"/>
      <c r="X353" s="287"/>
      <c r="Z353" s="287"/>
      <c r="AB353" s="287"/>
      <c r="AD353" s="287"/>
      <c r="AF353" s="287"/>
      <c r="AH353" s="287"/>
      <c r="AJ353" s="287"/>
      <c r="AL353" s="287"/>
      <c r="AN353" s="287"/>
      <c r="AP353" s="287"/>
      <c r="AR353" s="287"/>
      <c r="AT353" s="287"/>
      <c r="AV353" s="287"/>
      <c r="AX353" s="287"/>
      <c r="AZ353" s="287"/>
      <c r="BB353" s="287"/>
    </row>
    <row r="354" spans="1:54" ht="14.25" customHeight="1" x14ac:dyDescent="0.25">
      <c r="A354" s="4"/>
      <c r="B354" s="301"/>
      <c r="C354" s="302"/>
      <c r="D354" s="287"/>
      <c r="F354" s="287"/>
      <c r="H354" s="287"/>
      <c r="J354" s="287"/>
      <c r="L354" s="287"/>
      <c r="N354" s="287"/>
      <c r="P354" s="287"/>
      <c r="R354" s="287"/>
      <c r="T354" s="287"/>
      <c r="V354" s="287"/>
      <c r="X354" s="287"/>
      <c r="Z354" s="287"/>
      <c r="AB354" s="287"/>
      <c r="AD354" s="287"/>
      <c r="AF354" s="287"/>
      <c r="AH354" s="287"/>
      <c r="AJ354" s="287"/>
      <c r="AL354" s="287"/>
      <c r="AN354" s="287"/>
      <c r="AP354" s="287"/>
      <c r="AR354" s="287"/>
      <c r="AT354" s="287"/>
      <c r="AV354" s="287"/>
      <c r="AX354" s="287"/>
      <c r="AZ354" s="287"/>
      <c r="BB354" s="287"/>
    </row>
    <row r="355" spans="1:54" ht="14.25" customHeight="1" x14ac:dyDescent="0.25">
      <c r="A355" s="4"/>
      <c r="B355" s="301"/>
      <c r="C355" s="302"/>
      <c r="D355" s="287"/>
      <c r="F355" s="287"/>
      <c r="H355" s="287"/>
      <c r="J355" s="287"/>
      <c r="L355" s="287"/>
      <c r="N355" s="287"/>
      <c r="P355" s="287"/>
      <c r="R355" s="287"/>
      <c r="T355" s="287"/>
      <c r="V355" s="287"/>
      <c r="X355" s="287"/>
      <c r="Z355" s="287"/>
      <c r="AB355" s="287"/>
      <c r="AD355" s="287"/>
      <c r="AF355" s="287"/>
      <c r="AH355" s="287"/>
      <c r="AJ355" s="287"/>
      <c r="AL355" s="287"/>
      <c r="AN355" s="287"/>
      <c r="AP355" s="287"/>
      <c r="AR355" s="287"/>
      <c r="AT355" s="287"/>
      <c r="AV355" s="287"/>
      <c r="AX355" s="287"/>
      <c r="AZ355" s="287"/>
      <c r="BB355" s="287"/>
    </row>
    <row r="356" spans="1:54" ht="14.25" customHeight="1" x14ac:dyDescent="0.25">
      <c r="A356" s="4"/>
      <c r="B356" s="301"/>
      <c r="C356" s="302"/>
      <c r="D356" s="287"/>
      <c r="F356" s="287"/>
      <c r="H356" s="287"/>
      <c r="J356" s="287"/>
      <c r="L356" s="287"/>
      <c r="N356" s="287"/>
      <c r="P356" s="287"/>
      <c r="R356" s="287"/>
      <c r="T356" s="287"/>
      <c r="V356" s="287"/>
      <c r="X356" s="287"/>
      <c r="Z356" s="287"/>
      <c r="AB356" s="287"/>
      <c r="AD356" s="287"/>
      <c r="AF356" s="287"/>
      <c r="AH356" s="287"/>
      <c r="AJ356" s="287"/>
      <c r="AL356" s="287"/>
      <c r="AN356" s="287"/>
      <c r="AP356" s="287"/>
      <c r="AR356" s="287"/>
      <c r="AT356" s="287"/>
      <c r="AV356" s="287"/>
      <c r="AX356" s="287"/>
      <c r="AZ356" s="287"/>
      <c r="BB356" s="287"/>
    </row>
    <row r="357" spans="1:54" ht="14.25" customHeight="1" x14ac:dyDescent="0.25">
      <c r="A357" s="4"/>
      <c r="B357" s="301"/>
      <c r="C357" s="302"/>
      <c r="D357" s="287"/>
      <c r="F357" s="287"/>
      <c r="H357" s="287"/>
      <c r="J357" s="287"/>
      <c r="L357" s="287"/>
      <c r="N357" s="287"/>
      <c r="P357" s="287"/>
      <c r="R357" s="287"/>
      <c r="T357" s="287"/>
      <c r="V357" s="287"/>
      <c r="X357" s="287"/>
      <c r="Z357" s="287"/>
      <c r="AB357" s="287"/>
      <c r="AD357" s="287"/>
      <c r="AF357" s="287"/>
      <c r="AH357" s="287"/>
      <c r="AJ357" s="287"/>
      <c r="AL357" s="287"/>
      <c r="AN357" s="287"/>
      <c r="AP357" s="287"/>
      <c r="AR357" s="287"/>
      <c r="AT357" s="287"/>
      <c r="AV357" s="287"/>
      <c r="AX357" s="287"/>
      <c r="AZ357" s="287"/>
      <c r="BB357" s="287"/>
    </row>
    <row r="358" spans="1:54" ht="14.25" customHeight="1" x14ac:dyDescent="0.25">
      <c r="A358" s="4"/>
      <c r="B358" s="301"/>
      <c r="C358" s="302"/>
      <c r="D358" s="287"/>
      <c r="F358" s="287"/>
      <c r="H358" s="287"/>
      <c r="J358" s="287"/>
      <c r="L358" s="287"/>
      <c r="N358" s="287"/>
      <c r="P358" s="287"/>
      <c r="R358" s="287"/>
      <c r="T358" s="287"/>
      <c r="V358" s="287"/>
      <c r="X358" s="287"/>
      <c r="Z358" s="287"/>
      <c r="AB358" s="287"/>
      <c r="AD358" s="287"/>
      <c r="AF358" s="287"/>
      <c r="AH358" s="287"/>
      <c r="AJ358" s="287"/>
      <c r="AL358" s="287"/>
      <c r="AN358" s="287"/>
      <c r="AP358" s="287"/>
      <c r="AR358" s="287"/>
      <c r="AT358" s="287"/>
      <c r="AV358" s="287"/>
      <c r="AX358" s="287"/>
      <c r="AZ358" s="287"/>
      <c r="BB358" s="287"/>
    </row>
    <row r="359" spans="1:54" ht="14.25" customHeight="1" x14ac:dyDescent="0.25">
      <c r="A359" s="4"/>
      <c r="B359" s="301"/>
      <c r="C359" s="302"/>
      <c r="D359" s="287"/>
      <c r="F359" s="287"/>
      <c r="H359" s="287"/>
      <c r="J359" s="287"/>
      <c r="L359" s="287"/>
      <c r="N359" s="287"/>
      <c r="P359" s="287"/>
      <c r="R359" s="287"/>
      <c r="T359" s="287"/>
      <c r="V359" s="287"/>
      <c r="X359" s="287"/>
      <c r="Z359" s="287"/>
      <c r="AB359" s="287"/>
      <c r="AD359" s="287"/>
      <c r="AF359" s="287"/>
      <c r="AH359" s="287"/>
      <c r="AJ359" s="287"/>
      <c r="AL359" s="287"/>
      <c r="AN359" s="287"/>
      <c r="AP359" s="287"/>
      <c r="AR359" s="287"/>
      <c r="AT359" s="287"/>
      <c r="AV359" s="287"/>
      <c r="AX359" s="287"/>
      <c r="AZ359" s="287"/>
      <c r="BB359" s="287"/>
    </row>
    <row r="360" spans="1:54" ht="14.25" customHeight="1" x14ac:dyDescent="0.25">
      <c r="A360" s="4"/>
      <c r="B360" s="301"/>
      <c r="C360" s="302"/>
      <c r="D360" s="287"/>
      <c r="F360" s="287"/>
      <c r="H360" s="287"/>
      <c r="J360" s="287"/>
      <c r="L360" s="287"/>
      <c r="N360" s="287"/>
      <c r="P360" s="287"/>
      <c r="R360" s="287"/>
      <c r="T360" s="287"/>
      <c r="V360" s="287"/>
      <c r="X360" s="287"/>
      <c r="Z360" s="287"/>
      <c r="AB360" s="287"/>
      <c r="AD360" s="287"/>
      <c r="AF360" s="287"/>
      <c r="AH360" s="287"/>
      <c r="AJ360" s="287"/>
      <c r="AL360" s="287"/>
      <c r="AN360" s="287"/>
      <c r="AP360" s="287"/>
      <c r="AR360" s="287"/>
      <c r="AT360" s="287"/>
      <c r="AV360" s="287"/>
      <c r="AX360" s="287"/>
      <c r="AZ360" s="287"/>
      <c r="BB360" s="287"/>
    </row>
    <row r="361" spans="1:54" ht="14.25" customHeight="1" x14ac:dyDescent="0.25">
      <c r="A361" s="4"/>
      <c r="B361" s="301"/>
      <c r="C361" s="302"/>
      <c r="D361" s="287"/>
      <c r="F361" s="287"/>
      <c r="H361" s="287"/>
      <c r="J361" s="287"/>
      <c r="L361" s="287"/>
      <c r="N361" s="287"/>
      <c r="P361" s="287"/>
      <c r="R361" s="287"/>
      <c r="T361" s="287"/>
      <c r="V361" s="287"/>
      <c r="X361" s="287"/>
      <c r="Z361" s="287"/>
      <c r="AB361" s="287"/>
      <c r="AD361" s="287"/>
      <c r="AF361" s="287"/>
      <c r="AH361" s="287"/>
      <c r="AJ361" s="287"/>
      <c r="AL361" s="287"/>
      <c r="AN361" s="287"/>
      <c r="AP361" s="287"/>
      <c r="AR361" s="287"/>
      <c r="AT361" s="287"/>
      <c r="AV361" s="287"/>
      <c r="AX361" s="287"/>
      <c r="AZ361" s="287"/>
      <c r="BB361" s="287"/>
    </row>
    <row r="362" spans="1:54" ht="14.25" customHeight="1" x14ac:dyDescent="0.25">
      <c r="A362" s="4"/>
      <c r="B362" s="301"/>
      <c r="C362" s="302"/>
      <c r="D362" s="287"/>
      <c r="F362" s="287"/>
      <c r="H362" s="287"/>
      <c r="J362" s="287"/>
      <c r="L362" s="287"/>
      <c r="N362" s="287"/>
      <c r="P362" s="287"/>
      <c r="R362" s="287"/>
      <c r="T362" s="287"/>
      <c r="V362" s="287"/>
      <c r="X362" s="287"/>
      <c r="Z362" s="287"/>
      <c r="AB362" s="287"/>
      <c r="AD362" s="287"/>
      <c r="AF362" s="287"/>
      <c r="AH362" s="287"/>
      <c r="AJ362" s="287"/>
      <c r="AL362" s="287"/>
      <c r="AN362" s="287"/>
      <c r="AP362" s="287"/>
      <c r="AR362" s="287"/>
      <c r="AT362" s="287"/>
      <c r="AV362" s="287"/>
      <c r="AX362" s="287"/>
      <c r="AZ362" s="287"/>
      <c r="BB362" s="287"/>
    </row>
    <row r="363" spans="1:54" ht="14.25" customHeight="1" x14ac:dyDescent="0.25">
      <c r="A363" s="4"/>
      <c r="B363" s="301"/>
      <c r="C363" s="302"/>
      <c r="D363" s="287"/>
      <c r="F363" s="287"/>
      <c r="H363" s="287"/>
      <c r="J363" s="287"/>
      <c r="L363" s="287"/>
      <c r="N363" s="287"/>
      <c r="P363" s="287"/>
      <c r="R363" s="287"/>
      <c r="T363" s="287"/>
      <c r="V363" s="287"/>
      <c r="X363" s="287"/>
      <c r="Z363" s="287"/>
      <c r="AB363" s="287"/>
      <c r="AD363" s="287"/>
      <c r="AF363" s="287"/>
      <c r="AH363" s="287"/>
      <c r="AJ363" s="287"/>
      <c r="AL363" s="287"/>
      <c r="AN363" s="287"/>
      <c r="AP363" s="287"/>
      <c r="AR363" s="287"/>
      <c r="AT363" s="287"/>
      <c r="AV363" s="287"/>
      <c r="AX363" s="287"/>
      <c r="AZ363" s="287"/>
      <c r="BB363" s="287"/>
    </row>
    <row r="364" spans="1:54" ht="14.25" customHeight="1" x14ac:dyDescent="0.25">
      <c r="A364" s="4"/>
      <c r="B364" s="301"/>
      <c r="C364" s="302"/>
      <c r="D364" s="287"/>
      <c r="F364" s="287"/>
      <c r="H364" s="287"/>
      <c r="J364" s="287"/>
      <c r="L364" s="287"/>
      <c r="N364" s="287"/>
      <c r="P364" s="287"/>
      <c r="R364" s="287"/>
      <c r="T364" s="287"/>
      <c r="V364" s="287"/>
      <c r="X364" s="287"/>
      <c r="Z364" s="287"/>
      <c r="AB364" s="287"/>
      <c r="AD364" s="287"/>
      <c r="AF364" s="287"/>
      <c r="AH364" s="287"/>
      <c r="AJ364" s="287"/>
      <c r="AL364" s="287"/>
      <c r="AN364" s="287"/>
      <c r="AP364" s="287"/>
      <c r="AR364" s="287"/>
      <c r="AT364" s="287"/>
      <c r="AV364" s="287"/>
      <c r="AX364" s="287"/>
      <c r="AZ364" s="287"/>
      <c r="BB364" s="287"/>
    </row>
    <row r="365" spans="1:54" ht="14.25" customHeight="1" x14ac:dyDescent="0.25">
      <c r="A365" s="4"/>
      <c r="B365" s="301"/>
      <c r="C365" s="302"/>
      <c r="D365" s="287"/>
      <c r="F365" s="287"/>
      <c r="H365" s="287"/>
      <c r="J365" s="287"/>
      <c r="L365" s="287"/>
      <c r="N365" s="287"/>
      <c r="P365" s="287"/>
      <c r="R365" s="287"/>
      <c r="T365" s="287"/>
      <c r="V365" s="287"/>
      <c r="X365" s="287"/>
      <c r="Z365" s="287"/>
      <c r="AB365" s="287"/>
      <c r="AD365" s="287"/>
      <c r="AF365" s="287"/>
      <c r="AH365" s="287"/>
      <c r="AJ365" s="287"/>
      <c r="AL365" s="287"/>
      <c r="AN365" s="287"/>
      <c r="AP365" s="287"/>
      <c r="AR365" s="287"/>
      <c r="AT365" s="287"/>
      <c r="AV365" s="287"/>
      <c r="AX365" s="287"/>
      <c r="AZ365" s="287"/>
      <c r="BB365" s="287"/>
    </row>
    <row r="366" spans="1:54" ht="14.25" customHeight="1" x14ac:dyDescent="0.25">
      <c r="A366" s="4"/>
      <c r="B366" s="301"/>
      <c r="C366" s="302"/>
      <c r="D366" s="287"/>
      <c r="F366" s="287"/>
      <c r="H366" s="287"/>
      <c r="J366" s="287"/>
      <c r="L366" s="287"/>
      <c r="N366" s="287"/>
      <c r="P366" s="287"/>
      <c r="R366" s="287"/>
      <c r="T366" s="287"/>
      <c r="V366" s="287"/>
      <c r="X366" s="287"/>
      <c r="Z366" s="287"/>
      <c r="AB366" s="287"/>
      <c r="AD366" s="287"/>
      <c r="AF366" s="287"/>
      <c r="AH366" s="287"/>
      <c r="AJ366" s="287"/>
      <c r="AL366" s="287"/>
      <c r="AN366" s="287"/>
      <c r="AP366" s="287"/>
      <c r="AR366" s="287"/>
      <c r="AT366" s="287"/>
      <c r="AV366" s="287"/>
      <c r="AX366" s="287"/>
      <c r="AZ366" s="287"/>
      <c r="BB366" s="287"/>
    </row>
    <row r="367" spans="1:54" ht="14.25" customHeight="1" x14ac:dyDescent="0.25">
      <c r="A367" s="4"/>
      <c r="B367" s="301"/>
      <c r="C367" s="302"/>
      <c r="D367" s="287"/>
      <c r="F367" s="287"/>
      <c r="H367" s="287"/>
      <c r="J367" s="287"/>
      <c r="L367" s="287"/>
      <c r="N367" s="287"/>
      <c r="P367" s="287"/>
      <c r="R367" s="287"/>
      <c r="T367" s="287"/>
      <c r="V367" s="287"/>
      <c r="X367" s="287"/>
      <c r="Z367" s="287"/>
      <c r="AB367" s="287"/>
      <c r="AD367" s="287"/>
      <c r="AF367" s="287"/>
      <c r="AH367" s="287"/>
      <c r="AJ367" s="287"/>
      <c r="AL367" s="287"/>
      <c r="AN367" s="287"/>
      <c r="AP367" s="287"/>
      <c r="AR367" s="287"/>
      <c r="AT367" s="287"/>
      <c r="AV367" s="287"/>
      <c r="AX367" s="287"/>
      <c r="AZ367" s="287"/>
      <c r="BB367" s="287"/>
    </row>
    <row r="368" spans="1:54" ht="14.25" customHeight="1" x14ac:dyDescent="0.25">
      <c r="A368" s="4"/>
      <c r="B368" s="301"/>
      <c r="C368" s="302"/>
      <c r="D368" s="287"/>
      <c r="F368" s="287"/>
      <c r="H368" s="287"/>
      <c r="J368" s="287"/>
      <c r="L368" s="287"/>
      <c r="N368" s="287"/>
      <c r="P368" s="287"/>
      <c r="R368" s="287"/>
      <c r="T368" s="287"/>
      <c r="V368" s="287"/>
      <c r="X368" s="287"/>
      <c r="Z368" s="287"/>
      <c r="AB368" s="287"/>
      <c r="AD368" s="287"/>
      <c r="AF368" s="287"/>
      <c r="AH368" s="287"/>
      <c r="AJ368" s="287"/>
      <c r="AL368" s="287"/>
      <c r="AN368" s="287"/>
      <c r="AP368" s="287"/>
      <c r="AR368" s="287"/>
      <c r="AT368" s="287"/>
      <c r="AV368" s="287"/>
      <c r="AX368" s="287"/>
      <c r="AZ368" s="287"/>
      <c r="BB368" s="287"/>
    </row>
    <row r="369" spans="1:54" ht="14.25" customHeight="1" x14ac:dyDescent="0.25">
      <c r="A369" s="4"/>
      <c r="B369" s="301"/>
      <c r="C369" s="302"/>
      <c r="D369" s="287"/>
      <c r="F369" s="287"/>
      <c r="H369" s="287"/>
      <c r="J369" s="287"/>
      <c r="L369" s="287"/>
      <c r="N369" s="287"/>
      <c r="P369" s="287"/>
      <c r="R369" s="287"/>
      <c r="T369" s="287"/>
      <c r="V369" s="287"/>
      <c r="X369" s="287"/>
      <c r="Z369" s="287"/>
      <c r="AB369" s="287"/>
      <c r="AD369" s="287"/>
      <c r="AF369" s="287"/>
      <c r="AH369" s="287"/>
      <c r="AJ369" s="287"/>
      <c r="AL369" s="287"/>
      <c r="AN369" s="287"/>
      <c r="AP369" s="287"/>
      <c r="AR369" s="287"/>
      <c r="AT369" s="287"/>
      <c r="AV369" s="287"/>
      <c r="AX369" s="287"/>
      <c r="AZ369" s="287"/>
      <c r="BB369" s="287"/>
    </row>
    <row r="370" spans="1:54" ht="14.25" customHeight="1" x14ac:dyDescent="0.25">
      <c r="A370" s="4"/>
      <c r="B370" s="301"/>
      <c r="C370" s="302"/>
      <c r="D370" s="287"/>
      <c r="F370" s="287"/>
      <c r="H370" s="287"/>
      <c r="J370" s="287"/>
      <c r="L370" s="287"/>
      <c r="N370" s="287"/>
      <c r="P370" s="287"/>
      <c r="R370" s="287"/>
      <c r="T370" s="287"/>
      <c r="V370" s="287"/>
      <c r="X370" s="287"/>
      <c r="Z370" s="287"/>
      <c r="AB370" s="287"/>
      <c r="AD370" s="287"/>
      <c r="AF370" s="287"/>
      <c r="AH370" s="287"/>
      <c r="AJ370" s="287"/>
      <c r="AL370" s="287"/>
      <c r="AN370" s="287"/>
      <c r="AP370" s="287"/>
      <c r="AR370" s="287"/>
      <c r="AT370" s="287"/>
      <c r="AV370" s="287"/>
      <c r="AX370" s="287"/>
      <c r="AZ370" s="287"/>
      <c r="BB370" s="287"/>
    </row>
    <row r="371" spans="1:54" ht="14.25" customHeight="1" x14ac:dyDescent="0.25">
      <c r="A371" s="4"/>
      <c r="B371" s="301"/>
      <c r="C371" s="302"/>
      <c r="D371" s="287"/>
      <c r="F371" s="287"/>
      <c r="H371" s="287"/>
      <c r="J371" s="287"/>
      <c r="L371" s="287"/>
      <c r="N371" s="287"/>
      <c r="P371" s="287"/>
      <c r="R371" s="287"/>
      <c r="T371" s="287"/>
      <c r="V371" s="287"/>
      <c r="X371" s="287"/>
      <c r="Z371" s="287"/>
      <c r="AB371" s="287"/>
      <c r="AD371" s="287"/>
      <c r="AF371" s="287"/>
      <c r="AH371" s="287"/>
      <c r="AJ371" s="287"/>
      <c r="AL371" s="287"/>
      <c r="AN371" s="287"/>
      <c r="AP371" s="287"/>
      <c r="AR371" s="287"/>
      <c r="AT371" s="287"/>
      <c r="AV371" s="287"/>
      <c r="AX371" s="287"/>
      <c r="AZ371" s="287"/>
      <c r="BB371" s="287"/>
    </row>
    <row r="372" spans="1:54" ht="14.25" customHeight="1" x14ac:dyDescent="0.25">
      <c r="A372" s="4"/>
      <c r="B372" s="301"/>
      <c r="C372" s="302"/>
      <c r="D372" s="287"/>
      <c r="F372" s="287"/>
      <c r="H372" s="287"/>
      <c r="J372" s="287"/>
      <c r="L372" s="287"/>
      <c r="N372" s="287"/>
      <c r="P372" s="287"/>
      <c r="R372" s="287"/>
      <c r="T372" s="287"/>
      <c r="V372" s="287"/>
      <c r="X372" s="287"/>
      <c r="Z372" s="287"/>
      <c r="AB372" s="287"/>
      <c r="AD372" s="287"/>
      <c r="AF372" s="287"/>
      <c r="AH372" s="287"/>
      <c r="AJ372" s="287"/>
      <c r="AL372" s="287"/>
      <c r="AN372" s="287"/>
      <c r="AP372" s="287"/>
      <c r="AR372" s="287"/>
      <c r="AT372" s="287"/>
      <c r="AV372" s="287"/>
      <c r="AX372" s="287"/>
      <c r="AZ372" s="287"/>
      <c r="BB372" s="287"/>
    </row>
    <row r="373" spans="1:54" ht="14.25" customHeight="1" x14ac:dyDescent="0.25">
      <c r="A373" s="4"/>
      <c r="B373" s="301"/>
      <c r="C373" s="302"/>
      <c r="D373" s="287"/>
      <c r="F373" s="287"/>
      <c r="H373" s="287"/>
      <c r="J373" s="287"/>
      <c r="L373" s="287"/>
      <c r="N373" s="287"/>
      <c r="P373" s="287"/>
      <c r="R373" s="287"/>
      <c r="T373" s="287"/>
      <c r="V373" s="287"/>
      <c r="X373" s="287"/>
      <c r="Z373" s="287"/>
      <c r="AB373" s="287"/>
      <c r="AD373" s="287"/>
      <c r="AF373" s="287"/>
      <c r="AH373" s="287"/>
      <c r="AJ373" s="287"/>
      <c r="AL373" s="287"/>
      <c r="AN373" s="287"/>
      <c r="AP373" s="287"/>
      <c r="AR373" s="287"/>
      <c r="AT373" s="287"/>
      <c r="AV373" s="287"/>
      <c r="AX373" s="287"/>
      <c r="AZ373" s="287"/>
      <c r="BB373" s="287"/>
    </row>
    <row r="374" spans="1:54" ht="14.25" customHeight="1" x14ac:dyDescent="0.25">
      <c r="A374" s="4"/>
      <c r="B374" s="301"/>
      <c r="C374" s="302"/>
      <c r="D374" s="287"/>
      <c r="F374" s="287"/>
      <c r="H374" s="287"/>
      <c r="J374" s="287"/>
      <c r="L374" s="287"/>
      <c r="N374" s="287"/>
      <c r="P374" s="287"/>
      <c r="R374" s="287"/>
      <c r="T374" s="287"/>
      <c r="V374" s="287"/>
      <c r="X374" s="287"/>
      <c r="Z374" s="287"/>
      <c r="AB374" s="287"/>
      <c r="AD374" s="287"/>
      <c r="AF374" s="287"/>
      <c r="AH374" s="287"/>
      <c r="AJ374" s="287"/>
      <c r="AL374" s="287"/>
      <c r="AN374" s="287"/>
      <c r="AP374" s="287"/>
      <c r="AR374" s="287"/>
      <c r="AT374" s="287"/>
      <c r="AV374" s="287"/>
      <c r="AX374" s="287"/>
      <c r="AZ374" s="287"/>
      <c r="BB374" s="287"/>
    </row>
    <row r="375" spans="1:54" ht="14.25" customHeight="1" x14ac:dyDescent="0.25">
      <c r="A375" s="4"/>
      <c r="B375" s="301"/>
      <c r="C375" s="302"/>
      <c r="D375" s="287"/>
      <c r="F375" s="287"/>
      <c r="H375" s="287"/>
      <c r="J375" s="287"/>
      <c r="L375" s="287"/>
      <c r="N375" s="287"/>
      <c r="P375" s="287"/>
      <c r="R375" s="287"/>
      <c r="T375" s="287"/>
      <c r="V375" s="287"/>
      <c r="X375" s="287"/>
      <c r="Z375" s="287"/>
      <c r="AB375" s="287"/>
      <c r="AD375" s="287"/>
      <c r="AF375" s="287"/>
      <c r="AH375" s="287"/>
      <c r="AJ375" s="287"/>
      <c r="AL375" s="287"/>
      <c r="AN375" s="287"/>
      <c r="AP375" s="287"/>
      <c r="AR375" s="287"/>
      <c r="AT375" s="287"/>
      <c r="AV375" s="287"/>
      <c r="AX375" s="287"/>
      <c r="AZ375" s="287"/>
      <c r="BB375" s="287"/>
    </row>
    <row r="376" spans="1:54" ht="14.25" customHeight="1" x14ac:dyDescent="0.25">
      <c r="A376" s="4"/>
      <c r="B376" s="301"/>
      <c r="C376" s="302"/>
      <c r="D376" s="287"/>
      <c r="F376" s="287"/>
      <c r="H376" s="287"/>
      <c r="J376" s="287"/>
      <c r="L376" s="287"/>
      <c r="N376" s="287"/>
      <c r="P376" s="287"/>
      <c r="R376" s="287"/>
      <c r="T376" s="287"/>
      <c r="V376" s="287"/>
      <c r="X376" s="287"/>
      <c r="Z376" s="287"/>
      <c r="AB376" s="287"/>
      <c r="AD376" s="287"/>
      <c r="AF376" s="287"/>
      <c r="AH376" s="287"/>
      <c r="AJ376" s="287"/>
      <c r="AL376" s="287"/>
      <c r="AN376" s="287"/>
      <c r="AP376" s="287"/>
      <c r="AR376" s="287"/>
      <c r="AT376" s="287"/>
      <c r="AV376" s="287"/>
      <c r="AX376" s="287"/>
      <c r="AZ376" s="287"/>
      <c r="BB376" s="287"/>
    </row>
    <row r="377" spans="1:54" ht="14.25" customHeight="1" x14ac:dyDescent="0.25">
      <c r="A377" s="4"/>
      <c r="B377" s="301"/>
      <c r="C377" s="302"/>
      <c r="D377" s="287"/>
      <c r="F377" s="287"/>
      <c r="H377" s="287"/>
      <c r="J377" s="287"/>
      <c r="L377" s="287"/>
      <c r="N377" s="287"/>
      <c r="P377" s="287"/>
      <c r="R377" s="287"/>
      <c r="T377" s="287"/>
      <c r="V377" s="287"/>
      <c r="X377" s="287"/>
      <c r="Z377" s="287"/>
      <c r="AB377" s="287"/>
      <c r="AD377" s="287"/>
      <c r="AF377" s="287"/>
      <c r="AH377" s="287"/>
      <c r="AJ377" s="287"/>
      <c r="AL377" s="287"/>
      <c r="AN377" s="287"/>
      <c r="AP377" s="287"/>
      <c r="AR377" s="287"/>
      <c r="AT377" s="287"/>
      <c r="AV377" s="287"/>
      <c r="AX377" s="287"/>
      <c r="AZ377" s="287"/>
      <c r="BB377" s="287"/>
    </row>
    <row r="378" spans="1:54" ht="14.25" customHeight="1" x14ac:dyDescent="0.25">
      <c r="A378" s="4"/>
      <c r="B378" s="301"/>
      <c r="C378" s="302"/>
      <c r="D378" s="287"/>
      <c r="F378" s="287"/>
      <c r="H378" s="287"/>
      <c r="J378" s="287"/>
      <c r="L378" s="287"/>
      <c r="N378" s="287"/>
      <c r="P378" s="287"/>
      <c r="R378" s="287"/>
      <c r="T378" s="287"/>
      <c r="V378" s="287"/>
      <c r="X378" s="287"/>
      <c r="Z378" s="287"/>
      <c r="AB378" s="287"/>
      <c r="AD378" s="287"/>
      <c r="AF378" s="287"/>
      <c r="AH378" s="287"/>
      <c r="AJ378" s="287"/>
      <c r="AL378" s="287"/>
      <c r="AN378" s="287"/>
      <c r="AP378" s="287"/>
      <c r="AR378" s="287"/>
      <c r="AT378" s="287"/>
      <c r="AV378" s="287"/>
      <c r="AX378" s="287"/>
      <c r="AZ378" s="287"/>
      <c r="BB378" s="287"/>
    </row>
    <row r="379" spans="1:54" ht="14.25" customHeight="1" x14ac:dyDescent="0.25">
      <c r="A379" s="4"/>
      <c r="B379" s="301"/>
      <c r="C379" s="302"/>
      <c r="D379" s="287"/>
      <c r="F379" s="287"/>
      <c r="H379" s="287"/>
      <c r="J379" s="287"/>
      <c r="L379" s="287"/>
      <c r="N379" s="287"/>
      <c r="P379" s="287"/>
      <c r="R379" s="287"/>
      <c r="T379" s="287"/>
      <c r="V379" s="287"/>
      <c r="X379" s="287"/>
      <c r="Z379" s="287"/>
      <c r="AB379" s="287"/>
      <c r="AD379" s="287"/>
      <c r="AF379" s="287"/>
      <c r="AH379" s="287"/>
      <c r="AJ379" s="287"/>
      <c r="AL379" s="287"/>
      <c r="AN379" s="287"/>
      <c r="AP379" s="287"/>
      <c r="AR379" s="287"/>
      <c r="AT379" s="287"/>
      <c r="AV379" s="287"/>
      <c r="AX379" s="287"/>
      <c r="AZ379" s="287"/>
      <c r="BB379" s="287"/>
    </row>
    <row r="380" spans="1:54" ht="14.25" customHeight="1" x14ac:dyDescent="0.25">
      <c r="A380" s="4"/>
      <c r="B380" s="301"/>
      <c r="C380" s="302"/>
      <c r="D380" s="287"/>
      <c r="F380" s="287"/>
      <c r="H380" s="287"/>
      <c r="J380" s="287"/>
      <c r="L380" s="287"/>
      <c r="N380" s="287"/>
      <c r="P380" s="287"/>
      <c r="R380" s="287"/>
      <c r="T380" s="287"/>
      <c r="V380" s="287"/>
      <c r="X380" s="287"/>
      <c r="Z380" s="287"/>
      <c r="AB380" s="287"/>
      <c r="AD380" s="287"/>
      <c r="AF380" s="287"/>
      <c r="AH380" s="287"/>
      <c r="AJ380" s="287"/>
      <c r="AL380" s="287"/>
      <c r="AN380" s="287"/>
      <c r="AP380" s="287"/>
      <c r="AR380" s="287"/>
      <c r="AT380" s="287"/>
      <c r="AV380" s="287"/>
      <c r="AX380" s="287"/>
      <c r="AZ380" s="287"/>
      <c r="BB380" s="287"/>
    </row>
    <row r="381" spans="1:54" ht="14.25" customHeight="1" x14ac:dyDescent="0.25">
      <c r="A381" s="4"/>
      <c r="B381" s="301"/>
      <c r="C381" s="302"/>
      <c r="D381" s="287"/>
      <c r="F381" s="287"/>
      <c r="H381" s="287"/>
      <c r="J381" s="287"/>
      <c r="L381" s="287"/>
      <c r="N381" s="287"/>
      <c r="P381" s="287"/>
      <c r="R381" s="287"/>
      <c r="T381" s="287"/>
      <c r="V381" s="287"/>
      <c r="X381" s="287"/>
      <c r="Z381" s="287"/>
      <c r="AB381" s="287"/>
      <c r="AD381" s="287"/>
      <c r="AF381" s="287"/>
      <c r="AH381" s="287"/>
      <c r="AJ381" s="287"/>
      <c r="AL381" s="287"/>
      <c r="AN381" s="287"/>
      <c r="AP381" s="287"/>
      <c r="AR381" s="287"/>
      <c r="AT381" s="287"/>
      <c r="AV381" s="287"/>
      <c r="AX381" s="287"/>
      <c r="AZ381" s="287"/>
      <c r="BB381" s="287"/>
    </row>
    <row r="382" spans="1:54" ht="14.25" customHeight="1" x14ac:dyDescent="0.25">
      <c r="A382" s="4"/>
      <c r="B382" s="301"/>
      <c r="C382" s="302"/>
      <c r="D382" s="287"/>
      <c r="F382" s="287"/>
      <c r="H382" s="287"/>
      <c r="J382" s="287"/>
      <c r="L382" s="287"/>
      <c r="N382" s="287"/>
      <c r="P382" s="287"/>
      <c r="R382" s="287"/>
      <c r="T382" s="287"/>
      <c r="V382" s="287"/>
      <c r="X382" s="287"/>
      <c r="Z382" s="287"/>
      <c r="AB382" s="287"/>
      <c r="AD382" s="287"/>
      <c r="AF382" s="287"/>
      <c r="AH382" s="287"/>
      <c r="AJ382" s="287"/>
      <c r="AL382" s="287"/>
      <c r="AN382" s="287"/>
      <c r="AP382" s="287"/>
      <c r="AR382" s="287"/>
      <c r="AT382" s="287"/>
      <c r="AV382" s="287"/>
      <c r="AX382" s="287"/>
      <c r="AZ382" s="287"/>
      <c r="BB382" s="287"/>
    </row>
    <row r="383" spans="1:54" ht="14.25" customHeight="1" x14ac:dyDescent="0.25">
      <c r="A383" s="4"/>
      <c r="B383" s="301"/>
      <c r="C383" s="302"/>
      <c r="D383" s="287"/>
      <c r="F383" s="287"/>
      <c r="H383" s="287"/>
      <c r="J383" s="287"/>
      <c r="L383" s="287"/>
      <c r="N383" s="287"/>
      <c r="P383" s="287"/>
      <c r="R383" s="287"/>
      <c r="T383" s="287"/>
      <c r="V383" s="287"/>
      <c r="X383" s="287"/>
      <c r="Z383" s="287"/>
      <c r="AB383" s="287"/>
      <c r="AD383" s="287"/>
      <c r="AF383" s="287"/>
      <c r="AH383" s="287"/>
      <c r="AJ383" s="287"/>
      <c r="AL383" s="287"/>
      <c r="AN383" s="287"/>
      <c r="AP383" s="287"/>
      <c r="AR383" s="287"/>
      <c r="AT383" s="287"/>
      <c r="AV383" s="287"/>
      <c r="AX383" s="287"/>
      <c r="AZ383" s="287"/>
      <c r="BB383" s="287"/>
    </row>
    <row r="384" spans="1:54" ht="14.25" customHeight="1" x14ac:dyDescent="0.25">
      <c r="A384" s="4"/>
      <c r="B384" s="301"/>
      <c r="C384" s="302"/>
      <c r="D384" s="287"/>
      <c r="F384" s="287"/>
      <c r="H384" s="287"/>
      <c r="J384" s="287"/>
      <c r="L384" s="287"/>
      <c r="N384" s="287"/>
      <c r="P384" s="287"/>
      <c r="R384" s="287"/>
      <c r="T384" s="287"/>
      <c r="V384" s="287"/>
      <c r="X384" s="287"/>
      <c r="Z384" s="287"/>
      <c r="AB384" s="287"/>
      <c r="AD384" s="287"/>
      <c r="AF384" s="287"/>
      <c r="AH384" s="287"/>
      <c r="AJ384" s="287"/>
      <c r="AL384" s="287"/>
      <c r="AN384" s="287"/>
      <c r="AP384" s="287"/>
      <c r="AR384" s="287"/>
      <c r="AT384" s="287"/>
      <c r="AV384" s="287"/>
      <c r="AX384" s="287"/>
      <c r="AZ384" s="287"/>
      <c r="BB384" s="287"/>
    </row>
    <row r="385" spans="1:54" ht="14.25" customHeight="1" x14ac:dyDescent="0.25">
      <c r="A385" s="4"/>
      <c r="B385" s="301"/>
      <c r="C385" s="302"/>
      <c r="D385" s="287"/>
      <c r="F385" s="287"/>
      <c r="H385" s="287"/>
      <c r="J385" s="287"/>
      <c r="L385" s="287"/>
      <c r="N385" s="287"/>
      <c r="P385" s="287"/>
      <c r="R385" s="287"/>
      <c r="T385" s="287"/>
      <c r="V385" s="287"/>
      <c r="X385" s="287"/>
      <c r="Z385" s="287"/>
      <c r="AB385" s="287"/>
      <c r="AD385" s="287"/>
      <c r="AF385" s="287"/>
      <c r="AH385" s="287"/>
      <c r="AJ385" s="287"/>
      <c r="AL385" s="287"/>
      <c r="AN385" s="287"/>
      <c r="AP385" s="287"/>
      <c r="AR385" s="287"/>
      <c r="AT385" s="287"/>
      <c r="AV385" s="287"/>
      <c r="AX385" s="287"/>
      <c r="AZ385" s="287"/>
      <c r="BB385" s="287"/>
    </row>
    <row r="386" spans="1:54" ht="14.25" customHeight="1" x14ac:dyDescent="0.25">
      <c r="A386" s="4"/>
      <c r="B386" s="301"/>
      <c r="C386" s="302"/>
      <c r="D386" s="287"/>
      <c r="F386" s="287"/>
      <c r="H386" s="287"/>
      <c r="J386" s="287"/>
      <c r="L386" s="287"/>
      <c r="N386" s="287"/>
      <c r="P386" s="287"/>
      <c r="R386" s="287"/>
      <c r="T386" s="287"/>
      <c r="V386" s="287"/>
      <c r="X386" s="287"/>
      <c r="Z386" s="287"/>
      <c r="AB386" s="287"/>
      <c r="AD386" s="287"/>
      <c r="AF386" s="287"/>
      <c r="AH386" s="287"/>
      <c r="AJ386" s="287"/>
      <c r="AL386" s="287"/>
      <c r="AN386" s="287"/>
      <c r="AP386" s="287"/>
      <c r="AR386" s="287"/>
      <c r="AT386" s="287"/>
      <c r="AV386" s="287"/>
      <c r="AX386" s="287"/>
      <c r="AZ386" s="287"/>
      <c r="BB386" s="287"/>
    </row>
    <row r="387" spans="1:54" ht="14.25" customHeight="1" x14ac:dyDescent="0.25">
      <c r="A387" s="4"/>
      <c r="B387" s="301"/>
      <c r="C387" s="302"/>
      <c r="D387" s="287"/>
      <c r="F387" s="287"/>
      <c r="H387" s="287"/>
      <c r="J387" s="287"/>
      <c r="L387" s="287"/>
      <c r="N387" s="287"/>
      <c r="P387" s="287"/>
      <c r="R387" s="287"/>
      <c r="T387" s="287"/>
      <c r="V387" s="287"/>
      <c r="X387" s="287"/>
      <c r="Z387" s="287"/>
      <c r="AB387" s="287"/>
      <c r="AD387" s="287"/>
      <c r="AF387" s="287"/>
      <c r="AH387" s="287"/>
      <c r="AJ387" s="287"/>
      <c r="AL387" s="287"/>
      <c r="AN387" s="287"/>
      <c r="AP387" s="287"/>
      <c r="AR387" s="287"/>
      <c r="AT387" s="287"/>
      <c r="AV387" s="287"/>
      <c r="AX387" s="287"/>
      <c r="AZ387" s="287"/>
      <c r="BB387" s="287"/>
    </row>
    <row r="388" spans="1:54" ht="14.25" customHeight="1" x14ac:dyDescent="0.25">
      <c r="A388" s="4"/>
      <c r="B388" s="301"/>
      <c r="C388" s="302"/>
      <c r="D388" s="287"/>
      <c r="F388" s="287"/>
      <c r="H388" s="287"/>
      <c r="J388" s="287"/>
      <c r="L388" s="287"/>
      <c r="N388" s="287"/>
      <c r="P388" s="287"/>
      <c r="R388" s="287"/>
      <c r="T388" s="287"/>
      <c r="V388" s="287"/>
      <c r="X388" s="287"/>
      <c r="Z388" s="287"/>
      <c r="AB388" s="287"/>
      <c r="AD388" s="287"/>
      <c r="AF388" s="287"/>
      <c r="AH388" s="287"/>
      <c r="AJ388" s="287"/>
      <c r="AL388" s="287"/>
      <c r="AN388" s="287"/>
      <c r="AP388" s="287"/>
      <c r="AR388" s="287"/>
      <c r="AT388" s="287"/>
      <c r="AV388" s="287"/>
      <c r="AX388" s="287"/>
      <c r="AZ388" s="287"/>
      <c r="BB388" s="287"/>
    </row>
    <row r="389" spans="1:54" ht="14.25" customHeight="1" x14ac:dyDescent="0.25">
      <c r="A389" s="4"/>
      <c r="B389" s="301"/>
      <c r="C389" s="302"/>
      <c r="D389" s="287"/>
      <c r="F389" s="287"/>
      <c r="H389" s="287"/>
      <c r="J389" s="287"/>
      <c r="L389" s="287"/>
      <c r="N389" s="287"/>
      <c r="P389" s="287"/>
      <c r="R389" s="287"/>
      <c r="T389" s="287"/>
      <c r="V389" s="287"/>
      <c r="X389" s="287"/>
      <c r="Z389" s="287"/>
      <c r="AB389" s="287"/>
      <c r="AD389" s="287"/>
      <c r="AF389" s="287"/>
      <c r="AH389" s="287"/>
      <c r="AJ389" s="287"/>
      <c r="AL389" s="287"/>
      <c r="AN389" s="287"/>
      <c r="AP389" s="287"/>
      <c r="AR389" s="287"/>
      <c r="AT389" s="287"/>
      <c r="AV389" s="287"/>
      <c r="AX389" s="287"/>
      <c r="AZ389" s="287"/>
      <c r="BB389" s="287"/>
    </row>
    <row r="390" spans="1:54" ht="14.25" customHeight="1" x14ac:dyDescent="0.25">
      <c r="A390" s="4"/>
      <c r="B390" s="301"/>
      <c r="C390" s="302"/>
      <c r="D390" s="287"/>
      <c r="F390" s="287"/>
      <c r="H390" s="287"/>
      <c r="J390" s="287"/>
      <c r="L390" s="287"/>
      <c r="N390" s="287"/>
      <c r="P390" s="287"/>
      <c r="R390" s="287"/>
      <c r="T390" s="287"/>
      <c r="V390" s="287"/>
      <c r="X390" s="287"/>
      <c r="Z390" s="287"/>
      <c r="AB390" s="287"/>
      <c r="AD390" s="287"/>
      <c r="AF390" s="287"/>
      <c r="AH390" s="287"/>
      <c r="AJ390" s="287"/>
      <c r="AL390" s="287"/>
      <c r="AN390" s="287"/>
      <c r="AP390" s="287"/>
      <c r="AR390" s="287"/>
      <c r="AT390" s="287"/>
      <c r="AV390" s="287"/>
      <c r="AX390" s="287"/>
      <c r="AZ390" s="287"/>
      <c r="BB390" s="287"/>
    </row>
    <row r="391" spans="1:54" ht="14.25" customHeight="1" x14ac:dyDescent="0.25">
      <c r="A391" s="4"/>
      <c r="B391" s="301"/>
      <c r="C391" s="302"/>
      <c r="D391" s="287"/>
      <c r="F391" s="287"/>
      <c r="H391" s="287"/>
      <c r="J391" s="287"/>
      <c r="L391" s="287"/>
      <c r="N391" s="287"/>
      <c r="P391" s="287"/>
      <c r="R391" s="287"/>
      <c r="T391" s="287"/>
      <c r="V391" s="287"/>
      <c r="X391" s="287"/>
      <c r="Z391" s="287"/>
      <c r="AB391" s="287"/>
      <c r="AD391" s="287"/>
      <c r="AF391" s="287"/>
      <c r="AH391" s="287"/>
      <c r="AJ391" s="287"/>
      <c r="AL391" s="287"/>
      <c r="AN391" s="287"/>
      <c r="AP391" s="287"/>
      <c r="AR391" s="287"/>
      <c r="AT391" s="287"/>
      <c r="AV391" s="287"/>
      <c r="AX391" s="287"/>
      <c r="AZ391" s="287"/>
      <c r="BB391" s="287"/>
    </row>
    <row r="392" spans="1:54" ht="14.25" customHeight="1" x14ac:dyDescent="0.25">
      <c r="A392" s="4"/>
      <c r="B392" s="301"/>
      <c r="C392" s="302"/>
      <c r="D392" s="287"/>
      <c r="F392" s="287"/>
      <c r="H392" s="287"/>
      <c r="J392" s="287"/>
      <c r="L392" s="287"/>
      <c r="N392" s="287"/>
      <c r="P392" s="287"/>
      <c r="R392" s="287"/>
      <c r="T392" s="287"/>
      <c r="V392" s="287"/>
      <c r="X392" s="287"/>
      <c r="Z392" s="287"/>
      <c r="AB392" s="287"/>
      <c r="AD392" s="287"/>
      <c r="AF392" s="287"/>
      <c r="AH392" s="287"/>
      <c r="AJ392" s="287"/>
      <c r="AL392" s="287"/>
      <c r="AN392" s="287"/>
      <c r="AP392" s="287"/>
      <c r="AR392" s="287"/>
      <c r="AT392" s="287"/>
      <c r="AV392" s="287"/>
      <c r="AX392" s="287"/>
      <c r="AZ392" s="287"/>
      <c r="BB392" s="287"/>
    </row>
    <row r="393" spans="1:54" ht="14.25" customHeight="1" x14ac:dyDescent="0.25">
      <c r="A393" s="4"/>
      <c r="B393" s="301"/>
      <c r="C393" s="302"/>
      <c r="D393" s="287"/>
      <c r="F393" s="287"/>
      <c r="H393" s="287"/>
      <c r="J393" s="287"/>
      <c r="L393" s="287"/>
      <c r="N393" s="287"/>
      <c r="P393" s="287"/>
      <c r="R393" s="287"/>
      <c r="T393" s="287"/>
      <c r="V393" s="287"/>
      <c r="X393" s="287"/>
      <c r="Z393" s="287"/>
      <c r="AB393" s="287"/>
      <c r="AD393" s="287"/>
      <c r="AF393" s="287"/>
      <c r="AH393" s="287"/>
      <c r="AJ393" s="287"/>
      <c r="AL393" s="287"/>
      <c r="AN393" s="287"/>
      <c r="AP393" s="287"/>
      <c r="AR393" s="287"/>
      <c r="AT393" s="287"/>
      <c r="AV393" s="287"/>
      <c r="AX393" s="287"/>
      <c r="AZ393" s="287"/>
      <c r="BB393" s="287"/>
    </row>
    <row r="394" spans="1:54" ht="14.25" customHeight="1" x14ac:dyDescent="0.25">
      <c r="A394" s="4"/>
      <c r="B394" s="301"/>
      <c r="C394" s="302"/>
      <c r="D394" s="287"/>
      <c r="F394" s="287"/>
      <c r="H394" s="287"/>
      <c r="J394" s="287"/>
      <c r="L394" s="287"/>
      <c r="N394" s="287"/>
      <c r="P394" s="287"/>
      <c r="R394" s="287"/>
      <c r="T394" s="287"/>
      <c r="V394" s="287"/>
      <c r="X394" s="287"/>
      <c r="Z394" s="287"/>
      <c r="AB394" s="287"/>
      <c r="AD394" s="287"/>
      <c r="AF394" s="287"/>
      <c r="AH394" s="287"/>
      <c r="AJ394" s="287"/>
      <c r="AL394" s="287"/>
      <c r="AN394" s="287"/>
      <c r="AP394" s="287"/>
      <c r="AR394" s="287"/>
      <c r="AT394" s="287"/>
      <c r="AV394" s="287"/>
      <c r="AX394" s="287"/>
      <c r="AZ394" s="287"/>
      <c r="BB394" s="287"/>
    </row>
    <row r="395" spans="1:54" ht="14.25" customHeight="1" x14ac:dyDescent="0.25">
      <c r="A395" s="4"/>
      <c r="B395" s="301"/>
      <c r="C395" s="302"/>
      <c r="D395" s="287"/>
      <c r="F395" s="287"/>
      <c r="H395" s="287"/>
      <c r="J395" s="287"/>
      <c r="L395" s="287"/>
      <c r="N395" s="287"/>
      <c r="P395" s="287"/>
      <c r="R395" s="287"/>
      <c r="T395" s="287"/>
      <c r="V395" s="287"/>
      <c r="X395" s="287"/>
      <c r="Z395" s="287"/>
      <c r="AB395" s="287"/>
      <c r="AD395" s="287"/>
      <c r="AF395" s="287"/>
      <c r="AH395" s="287"/>
      <c r="AJ395" s="287"/>
      <c r="AL395" s="287"/>
      <c r="AN395" s="287"/>
      <c r="AP395" s="287"/>
      <c r="AR395" s="287"/>
      <c r="AT395" s="287"/>
      <c r="AV395" s="287"/>
      <c r="AX395" s="287"/>
      <c r="AZ395" s="287"/>
      <c r="BB395" s="287"/>
    </row>
    <row r="396" spans="1:54" ht="14.25" customHeight="1" x14ac:dyDescent="0.25">
      <c r="A396" s="4"/>
      <c r="B396" s="301"/>
      <c r="C396" s="302"/>
      <c r="D396" s="287"/>
      <c r="F396" s="287"/>
      <c r="H396" s="287"/>
      <c r="J396" s="287"/>
      <c r="L396" s="287"/>
      <c r="N396" s="287"/>
      <c r="P396" s="287"/>
      <c r="R396" s="287"/>
      <c r="T396" s="287"/>
      <c r="V396" s="287"/>
      <c r="X396" s="287"/>
      <c r="Z396" s="287"/>
      <c r="AB396" s="287"/>
      <c r="AD396" s="287"/>
      <c r="AF396" s="287"/>
      <c r="AH396" s="287"/>
      <c r="AJ396" s="287"/>
      <c r="AL396" s="287"/>
      <c r="AN396" s="287"/>
      <c r="AP396" s="287"/>
      <c r="AR396" s="287"/>
      <c r="AT396" s="287"/>
      <c r="AV396" s="287"/>
      <c r="AX396" s="287"/>
      <c r="AZ396" s="287"/>
      <c r="BB396" s="287"/>
    </row>
    <row r="397" spans="1:54" ht="14.25" customHeight="1" x14ac:dyDescent="0.25">
      <c r="A397" s="4"/>
      <c r="B397" s="301"/>
      <c r="C397" s="302"/>
      <c r="D397" s="287"/>
      <c r="F397" s="287"/>
      <c r="H397" s="287"/>
      <c r="J397" s="287"/>
      <c r="L397" s="287"/>
      <c r="N397" s="287"/>
      <c r="P397" s="287"/>
      <c r="R397" s="287"/>
      <c r="T397" s="287"/>
      <c r="V397" s="287"/>
      <c r="X397" s="287"/>
      <c r="Z397" s="287"/>
      <c r="AB397" s="287"/>
      <c r="AD397" s="287"/>
      <c r="AF397" s="287"/>
      <c r="AH397" s="287"/>
      <c r="AJ397" s="287"/>
      <c r="AL397" s="287"/>
      <c r="AN397" s="287"/>
      <c r="AP397" s="287"/>
      <c r="AR397" s="287"/>
      <c r="AT397" s="287"/>
      <c r="AV397" s="287"/>
      <c r="AX397" s="287"/>
      <c r="AZ397" s="287"/>
      <c r="BB397" s="287"/>
    </row>
    <row r="398" spans="1:54" ht="14.25" customHeight="1" x14ac:dyDescent="0.25">
      <c r="A398" s="4"/>
      <c r="B398" s="301"/>
      <c r="C398" s="302"/>
      <c r="D398" s="287"/>
      <c r="F398" s="287"/>
      <c r="H398" s="287"/>
      <c r="J398" s="287"/>
      <c r="L398" s="287"/>
      <c r="N398" s="287"/>
      <c r="P398" s="287"/>
      <c r="R398" s="287"/>
      <c r="T398" s="287"/>
      <c r="V398" s="287"/>
      <c r="X398" s="287"/>
      <c r="Z398" s="287"/>
      <c r="AB398" s="287"/>
      <c r="AD398" s="287"/>
      <c r="AF398" s="287"/>
      <c r="AH398" s="287"/>
      <c r="AJ398" s="287"/>
      <c r="AL398" s="287"/>
      <c r="AN398" s="287"/>
      <c r="AP398" s="287"/>
      <c r="AR398" s="287"/>
      <c r="AT398" s="287"/>
      <c r="AV398" s="287"/>
      <c r="AX398" s="287"/>
      <c r="AZ398" s="287"/>
      <c r="BB398" s="287"/>
    </row>
    <row r="399" spans="1:54" ht="14.25" customHeight="1" x14ac:dyDescent="0.25">
      <c r="A399" s="4"/>
      <c r="B399" s="301"/>
      <c r="C399" s="302"/>
      <c r="D399" s="287"/>
      <c r="F399" s="287"/>
      <c r="H399" s="287"/>
      <c r="J399" s="287"/>
      <c r="L399" s="287"/>
      <c r="N399" s="287"/>
      <c r="P399" s="287"/>
      <c r="R399" s="287"/>
      <c r="T399" s="287"/>
      <c r="V399" s="287"/>
      <c r="X399" s="287"/>
      <c r="Z399" s="287"/>
      <c r="AB399" s="287"/>
      <c r="AD399" s="287"/>
      <c r="AF399" s="287"/>
      <c r="AH399" s="287"/>
      <c r="AJ399" s="287"/>
      <c r="AL399" s="287"/>
      <c r="AN399" s="287"/>
      <c r="AP399" s="287"/>
      <c r="AR399" s="287"/>
      <c r="AT399" s="287"/>
      <c r="AV399" s="287"/>
      <c r="AX399" s="287"/>
      <c r="AZ399" s="287"/>
      <c r="BB399" s="287"/>
    </row>
    <row r="400" spans="1:54" ht="14.25" customHeight="1" x14ac:dyDescent="0.25">
      <c r="A400" s="4"/>
      <c r="B400" s="301"/>
      <c r="C400" s="302"/>
      <c r="D400" s="287"/>
      <c r="F400" s="287"/>
      <c r="H400" s="287"/>
      <c r="J400" s="287"/>
      <c r="L400" s="287"/>
      <c r="N400" s="287"/>
      <c r="P400" s="287"/>
      <c r="R400" s="287"/>
      <c r="T400" s="287"/>
      <c r="V400" s="287"/>
      <c r="X400" s="287"/>
      <c r="Z400" s="287"/>
      <c r="AB400" s="287"/>
      <c r="AD400" s="287"/>
      <c r="AF400" s="287"/>
      <c r="AH400" s="287"/>
      <c r="AJ400" s="287"/>
      <c r="AL400" s="287"/>
      <c r="AN400" s="287"/>
      <c r="AP400" s="287"/>
      <c r="AR400" s="287"/>
      <c r="AT400" s="287"/>
      <c r="AV400" s="287"/>
      <c r="AX400" s="287"/>
      <c r="AZ400" s="287"/>
      <c r="BB400" s="287"/>
    </row>
    <row r="401" spans="1:54" ht="14.25" customHeight="1" x14ac:dyDescent="0.25">
      <c r="A401" s="4"/>
      <c r="B401" s="301"/>
      <c r="C401" s="302"/>
      <c r="D401" s="287"/>
      <c r="F401" s="287"/>
      <c r="H401" s="287"/>
      <c r="J401" s="287"/>
      <c r="L401" s="287"/>
      <c r="N401" s="287"/>
      <c r="P401" s="287"/>
      <c r="R401" s="287"/>
      <c r="T401" s="287"/>
      <c r="V401" s="287"/>
      <c r="X401" s="287"/>
      <c r="Z401" s="287"/>
      <c r="AB401" s="287"/>
      <c r="AD401" s="287"/>
      <c r="AF401" s="287"/>
      <c r="AH401" s="287"/>
      <c r="AJ401" s="287"/>
      <c r="AL401" s="287"/>
      <c r="AN401" s="287"/>
      <c r="AP401" s="287"/>
      <c r="AR401" s="287"/>
      <c r="AT401" s="287"/>
      <c r="AV401" s="287"/>
      <c r="AX401" s="287"/>
      <c r="AZ401" s="287"/>
      <c r="BB401" s="287"/>
    </row>
    <row r="402" spans="1:54" ht="14.25" customHeight="1" x14ac:dyDescent="0.25">
      <c r="A402" s="4"/>
      <c r="B402" s="301"/>
      <c r="C402" s="302"/>
      <c r="D402" s="287"/>
      <c r="F402" s="287"/>
      <c r="H402" s="287"/>
      <c r="J402" s="287"/>
      <c r="L402" s="287"/>
      <c r="N402" s="287"/>
      <c r="P402" s="287"/>
      <c r="R402" s="287"/>
      <c r="T402" s="287"/>
      <c r="V402" s="287"/>
      <c r="X402" s="287"/>
      <c r="Z402" s="287"/>
      <c r="AB402" s="287"/>
      <c r="AD402" s="287"/>
      <c r="AF402" s="287"/>
      <c r="AH402" s="287"/>
      <c r="AJ402" s="287"/>
      <c r="AL402" s="287"/>
      <c r="AN402" s="287"/>
      <c r="AP402" s="287"/>
      <c r="AR402" s="287"/>
      <c r="AT402" s="287"/>
      <c r="AV402" s="287"/>
      <c r="AX402" s="287"/>
      <c r="AZ402" s="287"/>
      <c r="BB402" s="287"/>
    </row>
    <row r="403" spans="1:54" ht="14.25" customHeight="1" x14ac:dyDescent="0.25">
      <c r="A403" s="4"/>
      <c r="B403" s="301"/>
      <c r="C403" s="302"/>
      <c r="D403" s="287"/>
      <c r="F403" s="287"/>
      <c r="H403" s="287"/>
      <c r="J403" s="287"/>
      <c r="L403" s="287"/>
      <c r="N403" s="287"/>
      <c r="P403" s="287"/>
      <c r="R403" s="287"/>
      <c r="T403" s="287"/>
      <c r="V403" s="287"/>
      <c r="X403" s="287"/>
      <c r="Z403" s="287"/>
      <c r="AB403" s="287"/>
      <c r="AD403" s="287"/>
      <c r="AF403" s="287"/>
      <c r="AH403" s="287"/>
      <c r="AJ403" s="287"/>
      <c r="AL403" s="287"/>
      <c r="AN403" s="287"/>
      <c r="AP403" s="287"/>
      <c r="AR403" s="287"/>
      <c r="AT403" s="287"/>
      <c r="AV403" s="287"/>
      <c r="AX403" s="287"/>
      <c r="AZ403" s="287"/>
      <c r="BB403" s="287"/>
    </row>
    <row r="404" spans="1:54" ht="14.25" customHeight="1" x14ac:dyDescent="0.25">
      <c r="A404" s="4"/>
      <c r="B404" s="301"/>
      <c r="C404" s="302"/>
      <c r="D404" s="287"/>
      <c r="F404" s="287"/>
      <c r="H404" s="287"/>
      <c r="J404" s="287"/>
      <c r="L404" s="287"/>
      <c r="N404" s="287"/>
      <c r="P404" s="287"/>
      <c r="R404" s="287"/>
      <c r="T404" s="287"/>
      <c r="V404" s="287"/>
      <c r="X404" s="287"/>
      <c r="Z404" s="287"/>
      <c r="AB404" s="287"/>
      <c r="AD404" s="287"/>
      <c r="AF404" s="287"/>
      <c r="AH404" s="287"/>
      <c r="AJ404" s="287"/>
      <c r="AL404" s="287"/>
      <c r="AN404" s="287"/>
      <c r="AP404" s="287"/>
      <c r="AR404" s="287"/>
      <c r="AT404" s="287"/>
      <c r="AV404" s="287"/>
      <c r="AX404" s="287"/>
      <c r="AZ404" s="287"/>
      <c r="BB404" s="287"/>
    </row>
    <row r="405" spans="1:54" ht="14.25" customHeight="1" x14ac:dyDescent="0.25">
      <c r="A405" s="4"/>
      <c r="B405" s="301"/>
      <c r="C405" s="302"/>
      <c r="D405" s="287"/>
      <c r="F405" s="287"/>
      <c r="H405" s="287"/>
      <c r="J405" s="287"/>
      <c r="L405" s="287"/>
      <c r="N405" s="287"/>
      <c r="P405" s="287"/>
      <c r="R405" s="287"/>
      <c r="T405" s="287"/>
      <c r="V405" s="287"/>
      <c r="X405" s="287"/>
      <c r="Z405" s="287"/>
      <c r="AB405" s="287"/>
      <c r="AD405" s="287"/>
      <c r="AF405" s="287"/>
      <c r="AH405" s="287"/>
      <c r="AJ405" s="287"/>
      <c r="AL405" s="287"/>
      <c r="AN405" s="287"/>
      <c r="AP405" s="287"/>
      <c r="AR405" s="287"/>
      <c r="AT405" s="287"/>
      <c r="AV405" s="287"/>
      <c r="AX405" s="287"/>
      <c r="AZ405" s="287"/>
      <c r="BB405" s="287"/>
    </row>
    <row r="406" spans="1:54" ht="14.25" customHeight="1" x14ac:dyDescent="0.25">
      <c r="A406" s="4"/>
      <c r="B406" s="301"/>
      <c r="C406" s="302"/>
      <c r="D406" s="287"/>
      <c r="F406" s="287"/>
      <c r="H406" s="287"/>
      <c r="J406" s="287"/>
      <c r="L406" s="287"/>
      <c r="N406" s="287"/>
      <c r="P406" s="287"/>
      <c r="R406" s="287"/>
      <c r="T406" s="287"/>
      <c r="V406" s="287"/>
      <c r="X406" s="287"/>
      <c r="Z406" s="287"/>
      <c r="AB406" s="287"/>
      <c r="AD406" s="287"/>
      <c r="AF406" s="287"/>
      <c r="AH406" s="287"/>
      <c r="AJ406" s="287"/>
      <c r="AL406" s="287"/>
      <c r="AN406" s="287"/>
      <c r="AP406" s="287"/>
      <c r="AR406" s="287"/>
      <c r="AT406" s="287"/>
      <c r="AV406" s="287"/>
      <c r="AX406" s="287"/>
      <c r="AZ406" s="287"/>
      <c r="BB406" s="287"/>
    </row>
    <row r="407" spans="1:54" ht="14.25" customHeight="1" x14ac:dyDescent="0.25">
      <c r="A407" s="4"/>
      <c r="B407" s="301"/>
      <c r="C407" s="302"/>
      <c r="D407" s="287"/>
      <c r="F407" s="287"/>
      <c r="H407" s="287"/>
      <c r="J407" s="287"/>
      <c r="L407" s="287"/>
      <c r="N407" s="287"/>
      <c r="P407" s="287"/>
      <c r="R407" s="287"/>
      <c r="T407" s="287"/>
      <c r="V407" s="287"/>
      <c r="X407" s="287"/>
      <c r="Z407" s="287"/>
      <c r="AB407" s="287"/>
      <c r="AD407" s="287"/>
      <c r="AF407" s="287"/>
      <c r="AH407" s="287"/>
      <c r="AJ407" s="287"/>
      <c r="AL407" s="287"/>
      <c r="AN407" s="287"/>
      <c r="AP407" s="287"/>
      <c r="AR407" s="287"/>
      <c r="AT407" s="287"/>
      <c r="AV407" s="287"/>
      <c r="AX407" s="287"/>
      <c r="AZ407" s="287"/>
      <c r="BB407" s="287"/>
    </row>
    <row r="408" spans="1:54" ht="14.25" customHeight="1" x14ac:dyDescent="0.25">
      <c r="A408" s="4"/>
      <c r="B408" s="301"/>
      <c r="C408" s="302"/>
      <c r="D408" s="287"/>
      <c r="F408" s="287"/>
      <c r="H408" s="287"/>
      <c r="J408" s="287"/>
      <c r="L408" s="287"/>
      <c r="N408" s="287"/>
      <c r="P408" s="287"/>
      <c r="R408" s="287"/>
      <c r="T408" s="287"/>
      <c r="V408" s="287"/>
      <c r="X408" s="287"/>
      <c r="Z408" s="287"/>
      <c r="AB408" s="287"/>
      <c r="AD408" s="287"/>
      <c r="AF408" s="287"/>
      <c r="AH408" s="287"/>
      <c r="AJ408" s="287"/>
      <c r="AL408" s="287"/>
      <c r="AN408" s="287"/>
      <c r="AP408" s="287"/>
      <c r="AR408" s="287"/>
      <c r="AT408" s="287"/>
      <c r="AV408" s="287"/>
      <c r="AX408" s="287"/>
      <c r="AZ408" s="287"/>
      <c r="BB408" s="287"/>
    </row>
    <row r="409" spans="1:54" ht="14.25" customHeight="1" x14ac:dyDescent="0.25">
      <c r="A409" s="4"/>
      <c r="B409" s="301"/>
      <c r="C409" s="302"/>
      <c r="D409" s="287"/>
      <c r="F409" s="287"/>
      <c r="H409" s="287"/>
      <c r="J409" s="287"/>
      <c r="L409" s="287"/>
      <c r="N409" s="287"/>
      <c r="P409" s="287"/>
      <c r="R409" s="287"/>
      <c r="T409" s="287"/>
      <c r="V409" s="287"/>
      <c r="X409" s="287"/>
      <c r="Z409" s="287"/>
      <c r="AB409" s="287"/>
      <c r="AD409" s="287"/>
      <c r="AF409" s="287"/>
      <c r="AH409" s="287"/>
      <c r="AJ409" s="287"/>
      <c r="AL409" s="287"/>
      <c r="AN409" s="287"/>
      <c r="AP409" s="287"/>
      <c r="AR409" s="287"/>
      <c r="AT409" s="287"/>
      <c r="AV409" s="287"/>
      <c r="AX409" s="287"/>
      <c r="AZ409" s="287"/>
      <c r="BB409" s="287"/>
    </row>
    <row r="410" spans="1:54" ht="14.25" customHeight="1" x14ac:dyDescent="0.25">
      <c r="A410" s="4"/>
      <c r="B410" s="301"/>
      <c r="C410" s="302"/>
      <c r="D410" s="287"/>
      <c r="F410" s="287"/>
      <c r="H410" s="287"/>
      <c r="J410" s="287"/>
      <c r="L410" s="287"/>
      <c r="N410" s="287"/>
      <c r="P410" s="287"/>
      <c r="R410" s="287"/>
      <c r="T410" s="287"/>
      <c r="V410" s="287"/>
      <c r="X410" s="287"/>
      <c r="Z410" s="287"/>
      <c r="AB410" s="287"/>
      <c r="AD410" s="287"/>
      <c r="AF410" s="287"/>
      <c r="AH410" s="287"/>
      <c r="AJ410" s="287"/>
      <c r="AL410" s="287"/>
      <c r="AN410" s="287"/>
      <c r="AP410" s="287"/>
      <c r="AR410" s="287"/>
      <c r="AT410" s="287"/>
      <c r="AV410" s="287"/>
      <c r="AX410" s="287"/>
      <c r="AZ410" s="287"/>
      <c r="BB410" s="287"/>
    </row>
    <row r="411" spans="1:54" ht="14.25" customHeight="1" x14ac:dyDescent="0.25">
      <c r="A411" s="4"/>
      <c r="B411" s="301"/>
      <c r="C411" s="302"/>
      <c r="D411" s="287"/>
      <c r="F411" s="287"/>
      <c r="H411" s="287"/>
      <c r="J411" s="287"/>
      <c r="L411" s="287"/>
      <c r="N411" s="287"/>
      <c r="P411" s="287"/>
      <c r="R411" s="287"/>
      <c r="T411" s="287"/>
      <c r="V411" s="287"/>
      <c r="X411" s="287"/>
      <c r="Z411" s="287"/>
      <c r="AB411" s="287"/>
      <c r="AD411" s="287"/>
      <c r="AF411" s="287"/>
      <c r="AH411" s="287"/>
      <c r="AJ411" s="287"/>
      <c r="AL411" s="287"/>
      <c r="AN411" s="287"/>
      <c r="AP411" s="287"/>
      <c r="AR411" s="287"/>
      <c r="AT411" s="287"/>
      <c r="AV411" s="287"/>
      <c r="AX411" s="287"/>
      <c r="AZ411" s="287"/>
      <c r="BB411" s="287"/>
    </row>
    <row r="412" spans="1:54" ht="14.25" customHeight="1" x14ac:dyDescent="0.25">
      <c r="A412" s="4"/>
      <c r="B412" s="301"/>
      <c r="C412" s="302"/>
      <c r="D412" s="287"/>
      <c r="F412" s="287"/>
      <c r="H412" s="287"/>
      <c r="J412" s="287"/>
      <c r="L412" s="287"/>
      <c r="N412" s="287"/>
      <c r="P412" s="287"/>
      <c r="R412" s="287"/>
      <c r="T412" s="287"/>
      <c r="V412" s="287"/>
      <c r="X412" s="287"/>
      <c r="Z412" s="287"/>
      <c r="AB412" s="287"/>
      <c r="AD412" s="287"/>
      <c r="AF412" s="287"/>
      <c r="AH412" s="287"/>
      <c r="AJ412" s="287"/>
      <c r="AL412" s="287"/>
      <c r="AN412" s="287"/>
      <c r="AP412" s="287"/>
      <c r="AR412" s="287"/>
      <c r="AT412" s="287"/>
      <c r="AV412" s="287"/>
      <c r="AX412" s="287"/>
      <c r="AZ412" s="287"/>
      <c r="BB412" s="287"/>
    </row>
    <row r="413" spans="1:54" ht="14.25" customHeight="1" x14ac:dyDescent="0.25">
      <c r="A413" s="4"/>
      <c r="B413" s="301"/>
      <c r="C413" s="302"/>
      <c r="D413" s="287"/>
      <c r="F413" s="287"/>
      <c r="H413" s="287"/>
      <c r="J413" s="287"/>
      <c r="L413" s="287"/>
      <c r="N413" s="287"/>
      <c r="P413" s="287"/>
      <c r="R413" s="287"/>
      <c r="T413" s="287"/>
      <c r="V413" s="287"/>
      <c r="X413" s="287"/>
      <c r="Z413" s="287"/>
      <c r="AB413" s="287"/>
      <c r="AD413" s="287"/>
      <c r="AF413" s="287"/>
      <c r="AH413" s="287"/>
      <c r="AJ413" s="287"/>
      <c r="AL413" s="287"/>
      <c r="AN413" s="287"/>
      <c r="AP413" s="287"/>
      <c r="AR413" s="287"/>
      <c r="AT413" s="287"/>
      <c r="AV413" s="287"/>
      <c r="AX413" s="287"/>
      <c r="AZ413" s="287"/>
      <c r="BB413" s="287"/>
    </row>
    <row r="414" spans="1:54" ht="14.25" customHeight="1" x14ac:dyDescent="0.25">
      <c r="A414" s="4"/>
      <c r="B414" s="301"/>
      <c r="C414" s="302"/>
      <c r="D414" s="287"/>
      <c r="F414" s="287"/>
      <c r="H414" s="287"/>
      <c r="J414" s="287"/>
      <c r="L414" s="287"/>
      <c r="N414" s="287"/>
      <c r="P414" s="287"/>
      <c r="R414" s="287"/>
      <c r="T414" s="287"/>
      <c r="V414" s="287"/>
      <c r="X414" s="287"/>
      <c r="Z414" s="287"/>
      <c r="AB414" s="287"/>
      <c r="AD414" s="287"/>
      <c r="AF414" s="287"/>
      <c r="AH414" s="287"/>
      <c r="AJ414" s="287"/>
      <c r="AL414" s="287"/>
      <c r="AN414" s="287"/>
      <c r="AP414" s="287"/>
      <c r="AR414" s="287"/>
      <c r="AT414" s="287"/>
      <c r="AV414" s="287"/>
      <c r="AX414" s="287"/>
      <c r="AZ414" s="287"/>
      <c r="BB414" s="287"/>
    </row>
    <row r="415" spans="1:54" ht="14.25" customHeight="1" x14ac:dyDescent="0.25">
      <c r="A415" s="4"/>
      <c r="B415" s="301"/>
      <c r="C415" s="302"/>
      <c r="D415" s="287"/>
      <c r="F415" s="287"/>
      <c r="H415" s="287"/>
      <c r="J415" s="287"/>
      <c r="L415" s="287"/>
      <c r="N415" s="287"/>
      <c r="P415" s="287"/>
      <c r="R415" s="287"/>
      <c r="T415" s="287"/>
      <c r="V415" s="287"/>
      <c r="X415" s="287"/>
      <c r="Z415" s="287"/>
      <c r="AB415" s="287"/>
      <c r="AD415" s="287"/>
      <c r="AF415" s="287"/>
      <c r="AH415" s="287"/>
      <c r="AJ415" s="287"/>
      <c r="AL415" s="287"/>
      <c r="AN415" s="287"/>
      <c r="AP415" s="287"/>
      <c r="AR415" s="287"/>
      <c r="AT415" s="287"/>
      <c r="AV415" s="287"/>
      <c r="AX415" s="287"/>
      <c r="AZ415" s="287"/>
      <c r="BB415" s="287"/>
    </row>
    <row r="416" spans="1:54" ht="14.25" customHeight="1" x14ac:dyDescent="0.25">
      <c r="A416" s="4"/>
      <c r="B416" s="301"/>
      <c r="C416" s="302"/>
      <c r="D416" s="287"/>
      <c r="F416" s="287"/>
      <c r="H416" s="287"/>
      <c r="J416" s="287"/>
      <c r="L416" s="287"/>
      <c r="N416" s="287"/>
      <c r="P416" s="287"/>
      <c r="R416" s="287"/>
      <c r="T416" s="287"/>
      <c r="V416" s="287"/>
      <c r="X416" s="287"/>
      <c r="Z416" s="287"/>
      <c r="AB416" s="287"/>
      <c r="AD416" s="287"/>
      <c r="AF416" s="287"/>
      <c r="AH416" s="287"/>
      <c r="AJ416" s="287"/>
      <c r="AL416" s="287"/>
      <c r="AN416" s="287"/>
      <c r="AP416" s="287"/>
      <c r="AR416" s="287"/>
      <c r="AT416" s="287"/>
      <c r="AV416" s="287"/>
      <c r="AX416" s="287"/>
      <c r="AZ416" s="287"/>
      <c r="BB416" s="287"/>
    </row>
    <row r="417" spans="1:54" ht="14.25" customHeight="1" x14ac:dyDescent="0.25">
      <c r="A417" s="4"/>
      <c r="B417" s="301"/>
      <c r="C417" s="302"/>
      <c r="D417" s="287"/>
      <c r="F417" s="287"/>
      <c r="H417" s="287"/>
      <c r="J417" s="287"/>
      <c r="L417" s="287"/>
      <c r="N417" s="287"/>
      <c r="P417" s="287"/>
      <c r="R417" s="287"/>
      <c r="T417" s="287"/>
      <c r="V417" s="287"/>
      <c r="X417" s="287"/>
      <c r="Z417" s="287"/>
      <c r="AB417" s="287"/>
      <c r="AD417" s="287"/>
      <c r="AF417" s="287"/>
      <c r="AH417" s="287"/>
      <c r="AJ417" s="287"/>
      <c r="AL417" s="287"/>
      <c r="AN417" s="287"/>
      <c r="AP417" s="287"/>
      <c r="AR417" s="287"/>
      <c r="AT417" s="287"/>
      <c r="AV417" s="287"/>
      <c r="AX417" s="287"/>
      <c r="AZ417" s="287"/>
      <c r="BB417" s="287"/>
    </row>
    <row r="418" spans="1:54" ht="14.25" customHeight="1" x14ac:dyDescent="0.25">
      <c r="A418" s="4"/>
      <c r="B418" s="301"/>
      <c r="C418" s="302"/>
      <c r="D418" s="287"/>
      <c r="F418" s="287"/>
      <c r="H418" s="287"/>
      <c r="J418" s="287"/>
      <c r="L418" s="287"/>
      <c r="N418" s="287"/>
      <c r="P418" s="287"/>
      <c r="R418" s="287"/>
      <c r="T418" s="287"/>
      <c r="V418" s="287"/>
      <c r="X418" s="287"/>
      <c r="Z418" s="287"/>
      <c r="AB418" s="287"/>
      <c r="AD418" s="287"/>
      <c r="AF418" s="287"/>
      <c r="AH418" s="287"/>
      <c r="AJ418" s="287"/>
      <c r="AL418" s="287"/>
      <c r="AN418" s="287"/>
      <c r="AP418" s="287"/>
      <c r="AR418" s="287"/>
      <c r="AT418" s="287"/>
      <c r="AV418" s="287"/>
      <c r="AX418" s="287"/>
      <c r="AZ418" s="287"/>
      <c r="BB418" s="287"/>
    </row>
    <row r="419" spans="1:54" ht="14.25" customHeight="1" x14ac:dyDescent="0.25">
      <c r="A419" s="4"/>
      <c r="B419" s="301"/>
      <c r="C419" s="302"/>
      <c r="D419" s="287"/>
      <c r="F419" s="287"/>
      <c r="H419" s="287"/>
      <c r="J419" s="287"/>
      <c r="L419" s="287"/>
      <c r="N419" s="287"/>
      <c r="P419" s="287"/>
      <c r="R419" s="287"/>
      <c r="T419" s="287"/>
      <c r="V419" s="287"/>
      <c r="X419" s="287"/>
      <c r="Z419" s="287"/>
      <c r="AB419" s="287"/>
      <c r="AD419" s="287"/>
      <c r="AF419" s="287"/>
      <c r="AH419" s="287"/>
      <c r="AJ419" s="287"/>
      <c r="AL419" s="287"/>
      <c r="AN419" s="287"/>
      <c r="AP419" s="287"/>
      <c r="AR419" s="287"/>
      <c r="AT419" s="287"/>
      <c r="AV419" s="287"/>
      <c r="AX419" s="287"/>
      <c r="AZ419" s="287"/>
      <c r="BB419" s="287"/>
    </row>
    <row r="420" spans="1:54" ht="14.25" customHeight="1" x14ac:dyDescent="0.25">
      <c r="A420" s="4"/>
      <c r="B420" s="301"/>
      <c r="C420" s="302"/>
      <c r="D420" s="287"/>
      <c r="F420" s="287"/>
      <c r="H420" s="287"/>
      <c r="J420" s="287"/>
      <c r="L420" s="287"/>
      <c r="N420" s="287"/>
      <c r="P420" s="287"/>
      <c r="R420" s="287"/>
      <c r="T420" s="287"/>
      <c r="V420" s="287"/>
      <c r="X420" s="287"/>
      <c r="Z420" s="287"/>
      <c r="AB420" s="287"/>
      <c r="AD420" s="287"/>
      <c r="AF420" s="287"/>
      <c r="AH420" s="287"/>
      <c r="AJ420" s="287"/>
      <c r="AL420" s="287"/>
      <c r="AN420" s="287"/>
      <c r="AP420" s="287"/>
      <c r="AR420" s="287"/>
      <c r="AT420" s="287"/>
      <c r="AV420" s="287"/>
      <c r="AX420" s="287"/>
      <c r="AZ420" s="287"/>
      <c r="BB420" s="287"/>
    </row>
    <row r="421" spans="1:54" ht="14.25" customHeight="1" x14ac:dyDescent="0.25">
      <c r="A421" s="4"/>
      <c r="B421" s="301"/>
      <c r="C421" s="302"/>
      <c r="D421" s="287"/>
      <c r="F421" s="287"/>
      <c r="H421" s="287"/>
      <c r="J421" s="287"/>
      <c r="L421" s="287"/>
      <c r="N421" s="287"/>
      <c r="P421" s="287"/>
      <c r="R421" s="287"/>
      <c r="T421" s="287"/>
      <c r="V421" s="287"/>
      <c r="X421" s="287"/>
      <c r="Z421" s="287"/>
      <c r="AB421" s="287"/>
      <c r="AD421" s="287"/>
      <c r="AF421" s="287"/>
      <c r="AH421" s="287"/>
      <c r="AJ421" s="287"/>
      <c r="AL421" s="287"/>
      <c r="AN421" s="287"/>
      <c r="AP421" s="287"/>
      <c r="AR421" s="287"/>
      <c r="AT421" s="287"/>
      <c r="AV421" s="287"/>
      <c r="AX421" s="287"/>
      <c r="AZ421" s="287"/>
      <c r="BB421" s="287"/>
    </row>
    <row r="422" spans="1:54" ht="14.25" customHeight="1" x14ac:dyDescent="0.25">
      <c r="A422" s="4"/>
      <c r="B422" s="301"/>
      <c r="C422" s="302"/>
      <c r="D422" s="287"/>
      <c r="F422" s="287"/>
      <c r="H422" s="287"/>
      <c r="J422" s="287"/>
      <c r="L422" s="287"/>
      <c r="N422" s="287"/>
      <c r="P422" s="287"/>
      <c r="R422" s="287"/>
      <c r="T422" s="287"/>
      <c r="V422" s="287"/>
      <c r="X422" s="287"/>
      <c r="Z422" s="287"/>
      <c r="AB422" s="287"/>
      <c r="AD422" s="287"/>
      <c r="AF422" s="287"/>
      <c r="AH422" s="287"/>
      <c r="AJ422" s="287"/>
      <c r="AL422" s="287"/>
      <c r="AN422" s="287"/>
      <c r="AP422" s="287"/>
      <c r="AR422" s="287"/>
      <c r="AT422" s="287"/>
      <c r="AV422" s="287"/>
      <c r="AX422" s="287"/>
      <c r="AZ422" s="287"/>
      <c r="BB422" s="287"/>
    </row>
    <row r="423" spans="1:54" ht="14.25" customHeight="1" x14ac:dyDescent="0.25">
      <c r="A423" s="4"/>
      <c r="B423" s="301"/>
      <c r="C423" s="302"/>
      <c r="D423" s="287"/>
      <c r="F423" s="287"/>
      <c r="H423" s="287"/>
      <c r="J423" s="287"/>
      <c r="L423" s="287"/>
      <c r="N423" s="287"/>
      <c r="P423" s="287"/>
      <c r="R423" s="287"/>
      <c r="T423" s="287"/>
      <c r="V423" s="287"/>
      <c r="X423" s="287"/>
      <c r="Z423" s="287"/>
      <c r="AB423" s="287"/>
      <c r="AD423" s="287"/>
      <c r="AF423" s="287"/>
      <c r="AH423" s="287"/>
      <c r="AJ423" s="287"/>
      <c r="AL423" s="287"/>
      <c r="AN423" s="287"/>
      <c r="AP423" s="287"/>
      <c r="AR423" s="287"/>
      <c r="AT423" s="287"/>
      <c r="AV423" s="287"/>
      <c r="AX423" s="287"/>
      <c r="AZ423" s="287"/>
      <c r="BB423" s="287"/>
    </row>
    <row r="424" spans="1:54" ht="14.25" customHeight="1" x14ac:dyDescent="0.25">
      <c r="A424" s="4"/>
      <c r="B424" s="301"/>
      <c r="C424" s="302"/>
      <c r="D424" s="287"/>
      <c r="F424" s="287"/>
      <c r="H424" s="287"/>
      <c r="J424" s="287"/>
      <c r="L424" s="287"/>
      <c r="N424" s="287"/>
      <c r="P424" s="287"/>
      <c r="R424" s="287"/>
      <c r="T424" s="287"/>
      <c r="V424" s="287"/>
      <c r="X424" s="287"/>
      <c r="Z424" s="287"/>
      <c r="AB424" s="287"/>
      <c r="AD424" s="287"/>
      <c r="AF424" s="287"/>
      <c r="AH424" s="287"/>
      <c r="AJ424" s="287"/>
      <c r="AL424" s="287"/>
      <c r="AN424" s="287"/>
      <c r="AP424" s="287"/>
      <c r="AR424" s="287"/>
      <c r="AT424" s="287"/>
      <c r="AV424" s="287"/>
      <c r="AX424" s="287"/>
      <c r="AZ424" s="287"/>
      <c r="BB424" s="287"/>
    </row>
    <row r="425" spans="1:54" ht="14.25" customHeight="1" x14ac:dyDescent="0.25">
      <c r="A425" s="4"/>
      <c r="B425" s="301"/>
      <c r="C425" s="302"/>
      <c r="D425" s="287"/>
      <c r="F425" s="287"/>
      <c r="H425" s="287"/>
      <c r="J425" s="287"/>
      <c r="L425" s="287"/>
      <c r="N425" s="287"/>
      <c r="P425" s="287"/>
      <c r="R425" s="287"/>
      <c r="T425" s="287"/>
      <c r="V425" s="287"/>
      <c r="X425" s="287"/>
      <c r="Z425" s="287"/>
      <c r="AB425" s="287"/>
      <c r="AD425" s="287"/>
      <c r="AF425" s="287"/>
      <c r="AH425" s="287"/>
      <c r="AJ425" s="287"/>
      <c r="AL425" s="287"/>
      <c r="AN425" s="287"/>
      <c r="AP425" s="287"/>
      <c r="AR425" s="287"/>
      <c r="AT425" s="287"/>
      <c r="AV425" s="287"/>
      <c r="AX425" s="287"/>
      <c r="AZ425" s="287"/>
      <c r="BB425" s="287"/>
    </row>
    <row r="426" spans="1:54" ht="14.25" customHeight="1" x14ac:dyDescent="0.25">
      <c r="A426" s="4"/>
      <c r="B426" s="301"/>
      <c r="C426" s="302"/>
      <c r="D426" s="287"/>
      <c r="F426" s="287"/>
      <c r="H426" s="287"/>
      <c r="J426" s="287"/>
      <c r="L426" s="287"/>
      <c r="N426" s="287"/>
      <c r="P426" s="287"/>
      <c r="R426" s="287"/>
      <c r="T426" s="287"/>
      <c r="V426" s="287"/>
      <c r="X426" s="287"/>
      <c r="Z426" s="287"/>
      <c r="AB426" s="287"/>
      <c r="AD426" s="287"/>
      <c r="AF426" s="287"/>
      <c r="AH426" s="287"/>
      <c r="AJ426" s="287"/>
      <c r="AL426" s="287"/>
      <c r="AN426" s="287"/>
      <c r="AP426" s="287"/>
      <c r="AR426" s="287"/>
      <c r="AT426" s="287"/>
      <c r="AV426" s="287"/>
      <c r="AX426" s="287"/>
      <c r="AZ426" s="287"/>
      <c r="BB426" s="287"/>
    </row>
    <row r="427" spans="1:54" ht="14.25" customHeight="1" x14ac:dyDescent="0.25">
      <c r="A427" s="4"/>
      <c r="B427" s="301"/>
      <c r="C427" s="302"/>
      <c r="D427" s="287"/>
      <c r="F427" s="287"/>
      <c r="H427" s="287"/>
      <c r="J427" s="287"/>
      <c r="L427" s="287"/>
      <c r="N427" s="287"/>
      <c r="P427" s="287"/>
      <c r="R427" s="287"/>
      <c r="T427" s="287"/>
      <c r="V427" s="287"/>
      <c r="X427" s="287"/>
      <c r="Z427" s="287"/>
      <c r="AB427" s="287"/>
      <c r="AD427" s="287"/>
      <c r="AF427" s="287"/>
      <c r="AH427" s="287"/>
      <c r="AJ427" s="287"/>
      <c r="AL427" s="287"/>
      <c r="AN427" s="287"/>
      <c r="AP427" s="287"/>
      <c r="AR427" s="287"/>
      <c r="AT427" s="287"/>
      <c r="AV427" s="287"/>
      <c r="AX427" s="287"/>
      <c r="AZ427" s="287"/>
      <c r="BB427" s="287"/>
    </row>
    <row r="428" spans="1:54" ht="14.25" customHeight="1" x14ac:dyDescent="0.25">
      <c r="A428" s="4"/>
      <c r="B428" s="301"/>
      <c r="C428" s="302"/>
      <c r="D428" s="287"/>
      <c r="F428" s="287"/>
      <c r="H428" s="287"/>
      <c r="J428" s="287"/>
      <c r="L428" s="287"/>
      <c r="N428" s="287"/>
      <c r="P428" s="287"/>
      <c r="R428" s="287"/>
      <c r="T428" s="287"/>
      <c r="V428" s="287"/>
      <c r="X428" s="287"/>
      <c r="Z428" s="287"/>
      <c r="AB428" s="287"/>
      <c r="AD428" s="287"/>
      <c r="AF428" s="287"/>
      <c r="AH428" s="287"/>
      <c r="AJ428" s="287"/>
      <c r="AL428" s="287"/>
      <c r="AN428" s="287"/>
      <c r="AP428" s="287"/>
      <c r="AR428" s="287"/>
      <c r="AT428" s="287"/>
      <c r="AV428" s="287"/>
      <c r="AX428" s="287"/>
      <c r="AZ428" s="287"/>
      <c r="BB428" s="287"/>
    </row>
    <row r="429" spans="1:54" ht="14.25" customHeight="1" x14ac:dyDescent="0.25">
      <c r="A429" s="4"/>
      <c r="B429" s="301"/>
      <c r="C429" s="302"/>
      <c r="D429" s="287"/>
      <c r="F429" s="287"/>
      <c r="H429" s="287"/>
      <c r="J429" s="287"/>
      <c r="L429" s="287"/>
      <c r="N429" s="287"/>
      <c r="P429" s="287"/>
      <c r="R429" s="287"/>
      <c r="T429" s="287"/>
      <c r="V429" s="287"/>
      <c r="X429" s="287"/>
      <c r="Z429" s="287"/>
      <c r="AB429" s="287"/>
      <c r="AD429" s="287"/>
      <c r="AF429" s="287"/>
      <c r="AH429" s="287"/>
      <c r="AJ429" s="287"/>
      <c r="AL429" s="287"/>
      <c r="AN429" s="287"/>
      <c r="AP429" s="287"/>
      <c r="AR429" s="287"/>
      <c r="AT429" s="287"/>
      <c r="AV429" s="287"/>
      <c r="AX429" s="287"/>
      <c r="AZ429" s="287"/>
      <c r="BB429" s="287"/>
    </row>
    <row r="430" spans="1:54" ht="14.25" customHeight="1" x14ac:dyDescent="0.25">
      <c r="A430" s="4"/>
      <c r="B430" s="301"/>
      <c r="C430" s="302"/>
      <c r="D430" s="287"/>
      <c r="F430" s="287"/>
      <c r="H430" s="287"/>
      <c r="J430" s="287"/>
      <c r="L430" s="287"/>
      <c r="N430" s="287"/>
      <c r="P430" s="287"/>
      <c r="R430" s="287"/>
      <c r="T430" s="287"/>
      <c r="V430" s="287"/>
      <c r="X430" s="287"/>
      <c r="Z430" s="287"/>
      <c r="AB430" s="287"/>
      <c r="AD430" s="287"/>
      <c r="AF430" s="287"/>
      <c r="AH430" s="287"/>
      <c r="AJ430" s="287"/>
      <c r="AL430" s="287"/>
      <c r="AN430" s="287"/>
      <c r="AP430" s="287"/>
      <c r="AR430" s="287"/>
      <c r="AT430" s="287"/>
      <c r="AV430" s="287"/>
      <c r="AX430" s="287"/>
      <c r="AZ430" s="287"/>
      <c r="BB430" s="287"/>
    </row>
    <row r="431" spans="1:54" ht="14.25" customHeight="1" x14ac:dyDescent="0.25">
      <c r="A431" s="4"/>
      <c r="B431" s="301"/>
      <c r="C431" s="302"/>
      <c r="D431" s="287"/>
      <c r="F431" s="287"/>
      <c r="H431" s="287"/>
      <c r="J431" s="287"/>
      <c r="L431" s="287"/>
      <c r="N431" s="287"/>
      <c r="P431" s="287"/>
      <c r="R431" s="287"/>
      <c r="T431" s="287"/>
      <c r="V431" s="287"/>
      <c r="X431" s="287"/>
      <c r="Z431" s="287"/>
      <c r="AB431" s="287"/>
      <c r="AD431" s="287"/>
      <c r="AF431" s="287"/>
      <c r="AH431" s="287"/>
      <c r="AJ431" s="287"/>
      <c r="AL431" s="287"/>
      <c r="AN431" s="287"/>
      <c r="AP431" s="287"/>
      <c r="AR431" s="287"/>
      <c r="AT431" s="287"/>
      <c r="AV431" s="287"/>
      <c r="AX431" s="287"/>
      <c r="AZ431" s="287"/>
      <c r="BB431" s="287"/>
    </row>
    <row r="432" spans="1:54" ht="14.25" customHeight="1" x14ac:dyDescent="0.25">
      <c r="A432" s="4"/>
      <c r="B432" s="301"/>
      <c r="C432" s="302"/>
      <c r="D432" s="287"/>
      <c r="F432" s="287"/>
      <c r="H432" s="287"/>
      <c r="J432" s="287"/>
      <c r="L432" s="287"/>
      <c r="N432" s="287"/>
      <c r="P432" s="287"/>
      <c r="R432" s="287"/>
      <c r="T432" s="287"/>
      <c r="V432" s="287"/>
      <c r="X432" s="287"/>
      <c r="Z432" s="287"/>
      <c r="AB432" s="287"/>
      <c r="AD432" s="287"/>
      <c r="AF432" s="287"/>
      <c r="AH432" s="287"/>
      <c r="AJ432" s="287"/>
      <c r="AL432" s="287"/>
      <c r="AN432" s="287"/>
      <c r="AP432" s="287"/>
      <c r="AR432" s="287"/>
      <c r="AT432" s="287"/>
      <c r="AV432" s="287"/>
      <c r="AX432" s="287"/>
      <c r="AZ432" s="287"/>
      <c r="BB432" s="287"/>
    </row>
    <row r="433" spans="1:54" ht="14.25" customHeight="1" x14ac:dyDescent="0.25">
      <c r="A433" s="4"/>
      <c r="B433" s="301"/>
      <c r="C433" s="302"/>
      <c r="D433" s="287"/>
      <c r="F433" s="287"/>
      <c r="H433" s="287"/>
      <c r="J433" s="287"/>
      <c r="L433" s="287"/>
      <c r="N433" s="287"/>
      <c r="P433" s="287"/>
      <c r="R433" s="287"/>
      <c r="T433" s="287"/>
      <c r="V433" s="287"/>
      <c r="X433" s="287"/>
      <c r="Z433" s="287"/>
      <c r="AB433" s="287"/>
      <c r="AD433" s="287"/>
      <c r="AF433" s="287"/>
      <c r="AH433" s="287"/>
      <c r="AJ433" s="287"/>
      <c r="AL433" s="287"/>
      <c r="AN433" s="287"/>
      <c r="AP433" s="287"/>
      <c r="AR433" s="287"/>
      <c r="AT433" s="287"/>
      <c r="AV433" s="287"/>
      <c r="AX433" s="287"/>
      <c r="AZ433" s="287"/>
      <c r="BB433" s="287"/>
    </row>
    <row r="434" spans="1:54" ht="14.25" customHeight="1" x14ac:dyDescent="0.25">
      <c r="A434" s="4"/>
      <c r="B434" s="301"/>
      <c r="C434" s="302"/>
      <c r="D434" s="287"/>
      <c r="F434" s="287"/>
      <c r="H434" s="287"/>
      <c r="J434" s="287"/>
      <c r="L434" s="287"/>
      <c r="N434" s="287"/>
      <c r="P434" s="287"/>
      <c r="R434" s="287"/>
      <c r="T434" s="287"/>
      <c r="V434" s="287"/>
      <c r="X434" s="287"/>
      <c r="Z434" s="287"/>
      <c r="AB434" s="287"/>
      <c r="AD434" s="287"/>
      <c r="AF434" s="287"/>
      <c r="AH434" s="287"/>
      <c r="AJ434" s="287"/>
      <c r="AL434" s="287"/>
      <c r="AN434" s="287"/>
      <c r="AP434" s="287"/>
      <c r="AR434" s="287"/>
      <c r="AT434" s="287"/>
      <c r="AV434" s="287"/>
      <c r="AX434" s="287"/>
      <c r="AZ434" s="287"/>
      <c r="BB434" s="287"/>
    </row>
    <row r="435" spans="1:54" ht="14.25" customHeight="1" x14ac:dyDescent="0.25">
      <c r="A435" s="4"/>
      <c r="B435" s="301"/>
      <c r="C435" s="302"/>
      <c r="D435" s="287"/>
      <c r="F435" s="287"/>
      <c r="H435" s="287"/>
      <c r="J435" s="287"/>
      <c r="L435" s="287"/>
      <c r="N435" s="287"/>
      <c r="P435" s="287"/>
      <c r="R435" s="287"/>
      <c r="T435" s="287"/>
      <c r="V435" s="287"/>
      <c r="X435" s="287"/>
      <c r="Z435" s="287"/>
      <c r="AB435" s="287"/>
      <c r="AD435" s="287"/>
      <c r="AF435" s="287"/>
      <c r="AH435" s="287"/>
      <c r="AJ435" s="287"/>
      <c r="AL435" s="287"/>
      <c r="AN435" s="287"/>
      <c r="AP435" s="287"/>
      <c r="AR435" s="287"/>
      <c r="AT435" s="287"/>
      <c r="AV435" s="287"/>
      <c r="AX435" s="287"/>
      <c r="AZ435" s="287"/>
      <c r="BB435" s="287"/>
    </row>
    <row r="436" spans="1:54" ht="14.25" customHeight="1" x14ac:dyDescent="0.25">
      <c r="A436" s="4"/>
      <c r="B436" s="301"/>
      <c r="C436" s="302"/>
      <c r="D436" s="287"/>
      <c r="F436" s="287"/>
      <c r="H436" s="287"/>
      <c r="J436" s="287"/>
      <c r="L436" s="287"/>
      <c r="N436" s="287"/>
      <c r="P436" s="287"/>
      <c r="R436" s="287"/>
      <c r="T436" s="287"/>
      <c r="V436" s="287"/>
      <c r="X436" s="287"/>
      <c r="Z436" s="287"/>
      <c r="AB436" s="287"/>
      <c r="AD436" s="287"/>
      <c r="AF436" s="287"/>
      <c r="AH436" s="287"/>
      <c r="AJ436" s="287"/>
      <c r="AL436" s="287"/>
      <c r="AN436" s="287"/>
      <c r="AP436" s="287"/>
      <c r="AR436" s="287"/>
      <c r="AT436" s="287"/>
      <c r="AV436" s="287"/>
      <c r="AX436" s="287"/>
      <c r="AZ436" s="287"/>
      <c r="BB436" s="287"/>
    </row>
    <row r="437" spans="1:54" ht="14.25" customHeight="1" x14ac:dyDescent="0.25">
      <c r="A437" s="4"/>
      <c r="B437" s="301"/>
      <c r="C437" s="302"/>
      <c r="D437" s="287"/>
      <c r="F437" s="287"/>
      <c r="H437" s="287"/>
      <c r="J437" s="287"/>
      <c r="L437" s="287"/>
      <c r="N437" s="287"/>
      <c r="P437" s="287"/>
      <c r="R437" s="287"/>
      <c r="T437" s="287"/>
      <c r="V437" s="287"/>
      <c r="X437" s="287"/>
      <c r="Z437" s="287"/>
      <c r="AB437" s="287"/>
      <c r="AD437" s="287"/>
      <c r="AF437" s="287"/>
      <c r="AH437" s="287"/>
      <c r="AJ437" s="287"/>
      <c r="AL437" s="287"/>
      <c r="AN437" s="287"/>
      <c r="AP437" s="287"/>
      <c r="AR437" s="287"/>
      <c r="AT437" s="287"/>
      <c r="AV437" s="287"/>
      <c r="AX437" s="287"/>
      <c r="AZ437" s="287"/>
      <c r="BB437" s="287"/>
    </row>
    <row r="438" spans="1:54" ht="14.25" customHeight="1" x14ac:dyDescent="0.25">
      <c r="A438" s="4"/>
      <c r="B438" s="301"/>
      <c r="C438" s="302"/>
      <c r="D438" s="287"/>
      <c r="F438" s="287"/>
      <c r="H438" s="287"/>
      <c r="J438" s="287"/>
      <c r="L438" s="287"/>
      <c r="N438" s="287"/>
      <c r="P438" s="287"/>
      <c r="R438" s="287"/>
      <c r="T438" s="287"/>
      <c r="V438" s="287"/>
      <c r="X438" s="287"/>
      <c r="Z438" s="287"/>
      <c r="AB438" s="287"/>
      <c r="AD438" s="287"/>
      <c r="AF438" s="287"/>
      <c r="AH438" s="287"/>
      <c r="AJ438" s="287"/>
      <c r="AL438" s="287"/>
      <c r="AN438" s="287"/>
      <c r="AP438" s="287"/>
      <c r="AR438" s="287"/>
      <c r="AT438" s="287"/>
      <c r="AV438" s="287"/>
      <c r="AX438" s="287"/>
      <c r="AZ438" s="287"/>
      <c r="BB438" s="287"/>
    </row>
    <row r="439" spans="1:54" ht="14.25" customHeight="1" x14ac:dyDescent="0.25">
      <c r="A439" s="4"/>
      <c r="B439" s="301"/>
      <c r="C439" s="302"/>
      <c r="D439" s="287"/>
      <c r="F439" s="287"/>
      <c r="H439" s="287"/>
      <c r="J439" s="287"/>
      <c r="L439" s="287"/>
      <c r="N439" s="287"/>
      <c r="P439" s="287"/>
      <c r="R439" s="287"/>
      <c r="T439" s="287"/>
      <c r="V439" s="287"/>
      <c r="X439" s="287"/>
      <c r="Z439" s="287"/>
      <c r="AB439" s="287"/>
      <c r="AD439" s="287"/>
      <c r="AF439" s="287"/>
      <c r="AH439" s="287"/>
      <c r="AJ439" s="287"/>
      <c r="AL439" s="287"/>
      <c r="AN439" s="287"/>
      <c r="AP439" s="287"/>
      <c r="AR439" s="287"/>
      <c r="AT439" s="287"/>
      <c r="AV439" s="287"/>
      <c r="AX439" s="287"/>
      <c r="AZ439" s="287"/>
      <c r="BB439" s="287"/>
    </row>
    <row r="440" spans="1:54" ht="14.25" customHeight="1" x14ac:dyDescent="0.25">
      <c r="A440" s="4"/>
      <c r="B440" s="301"/>
      <c r="C440" s="302"/>
      <c r="D440" s="287"/>
      <c r="F440" s="287"/>
      <c r="H440" s="287"/>
      <c r="J440" s="287"/>
      <c r="L440" s="287"/>
      <c r="N440" s="287"/>
      <c r="P440" s="287"/>
      <c r="R440" s="287"/>
      <c r="T440" s="287"/>
      <c r="V440" s="287"/>
      <c r="X440" s="287"/>
      <c r="Z440" s="287"/>
      <c r="AB440" s="287"/>
      <c r="AD440" s="287"/>
      <c r="AF440" s="287"/>
      <c r="AH440" s="287"/>
      <c r="AJ440" s="287"/>
      <c r="AL440" s="287"/>
      <c r="AN440" s="287"/>
      <c r="AP440" s="287"/>
      <c r="AR440" s="287"/>
      <c r="AT440" s="287"/>
      <c r="AV440" s="287"/>
      <c r="AX440" s="287"/>
      <c r="AZ440" s="287"/>
      <c r="BB440" s="287"/>
    </row>
    <row r="441" spans="1:54" ht="14.25" customHeight="1" x14ac:dyDescent="0.25">
      <c r="A441" s="4"/>
      <c r="B441" s="301"/>
      <c r="C441" s="302"/>
      <c r="D441" s="287"/>
      <c r="F441" s="287"/>
      <c r="H441" s="287"/>
      <c r="J441" s="287"/>
      <c r="L441" s="287"/>
      <c r="N441" s="287"/>
      <c r="P441" s="287"/>
      <c r="R441" s="287"/>
      <c r="T441" s="287"/>
      <c r="V441" s="287"/>
      <c r="X441" s="287"/>
      <c r="Z441" s="287"/>
      <c r="AB441" s="287"/>
      <c r="AD441" s="287"/>
      <c r="AF441" s="287"/>
      <c r="AH441" s="287"/>
      <c r="AJ441" s="287"/>
      <c r="AL441" s="287"/>
      <c r="AN441" s="287"/>
      <c r="AP441" s="287"/>
      <c r="AR441" s="287"/>
      <c r="AT441" s="287"/>
      <c r="AV441" s="287"/>
      <c r="AX441" s="287"/>
      <c r="AZ441" s="287"/>
      <c r="BB441" s="287"/>
    </row>
    <row r="442" spans="1:54" ht="14.25" customHeight="1" x14ac:dyDescent="0.25">
      <c r="A442" s="4"/>
      <c r="B442" s="301"/>
      <c r="C442" s="302"/>
      <c r="D442" s="287"/>
      <c r="F442" s="287"/>
      <c r="H442" s="287"/>
      <c r="J442" s="287"/>
      <c r="L442" s="287"/>
      <c r="N442" s="287"/>
      <c r="P442" s="287"/>
      <c r="R442" s="287"/>
      <c r="T442" s="287"/>
      <c r="V442" s="287"/>
      <c r="X442" s="287"/>
      <c r="Z442" s="287"/>
      <c r="AB442" s="287"/>
      <c r="AD442" s="287"/>
      <c r="AF442" s="287"/>
      <c r="AH442" s="287"/>
      <c r="AJ442" s="287"/>
      <c r="AL442" s="287"/>
      <c r="AN442" s="287"/>
      <c r="AP442" s="287"/>
      <c r="AR442" s="287"/>
      <c r="AT442" s="287"/>
      <c r="AV442" s="287"/>
      <c r="AX442" s="287"/>
      <c r="AZ442" s="287"/>
      <c r="BB442" s="287"/>
    </row>
    <row r="443" spans="1:54" ht="14.25" customHeight="1" x14ac:dyDescent="0.25">
      <c r="A443" s="4"/>
      <c r="B443" s="301"/>
      <c r="C443" s="302"/>
      <c r="D443" s="287"/>
      <c r="F443" s="287"/>
      <c r="H443" s="287"/>
      <c r="J443" s="287"/>
      <c r="L443" s="287"/>
      <c r="N443" s="287"/>
      <c r="P443" s="287"/>
      <c r="R443" s="287"/>
      <c r="T443" s="287"/>
      <c r="V443" s="287"/>
      <c r="X443" s="287"/>
      <c r="Z443" s="287"/>
      <c r="AB443" s="287"/>
      <c r="AD443" s="287"/>
      <c r="AF443" s="287"/>
      <c r="AH443" s="287"/>
      <c r="AJ443" s="287"/>
      <c r="AL443" s="287"/>
      <c r="AN443" s="287"/>
      <c r="AP443" s="287"/>
      <c r="AR443" s="287"/>
      <c r="AT443" s="287"/>
      <c r="AV443" s="287"/>
      <c r="AX443" s="287"/>
      <c r="AZ443" s="287"/>
      <c r="BB443" s="287"/>
    </row>
    <row r="444" spans="1:54" ht="14.25" customHeight="1" x14ac:dyDescent="0.25">
      <c r="A444" s="4"/>
      <c r="B444" s="301"/>
      <c r="C444" s="302"/>
      <c r="D444" s="287"/>
      <c r="F444" s="287"/>
      <c r="H444" s="287"/>
      <c r="J444" s="287"/>
      <c r="L444" s="287"/>
      <c r="N444" s="287"/>
      <c r="P444" s="287"/>
      <c r="R444" s="287"/>
      <c r="T444" s="287"/>
      <c r="V444" s="287"/>
      <c r="X444" s="287"/>
      <c r="Z444" s="287"/>
      <c r="AB444" s="287"/>
      <c r="AD444" s="287"/>
      <c r="AF444" s="287"/>
      <c r="AH444" s="287"/>
      <c r="AJ444" s="287"/>
      <c r="AL444" s="287"/>
      <c r="AN444" s="287"/>
      <c r="AP444" s="287"/>
      <c r="AR444" s="287"/>
      <c r="AT444" s="287"/>
      <c r="AV444" s="287"/>
      <c r="AX444" s="287"/>
      <c r="AZ444" s="287"/>
      <c r="BB444" s="287"/>
    </row>
    <row r="445" spans="1:54" ht="14.25" customHeight="1" x14ac:dyDescent="0.25">
      <c r="A445" s="4"/>
      <c r="B445" s="301"/>
      <c r="C445" s="302"/>
      <c r="D445" s="287"/>
      <c r="F445" s="287"/>
      <c r="H445" s="287"/>
      <c r="J445" s="287"/>
      <c r="L445" s="287"/>
      <c r="N445" s="287"/>
      <c r="P445" s="287"/>
      <c r="R445" s="287"/>
      <c r="T445" s="287"/>
      <c r="V445" s="287"/>
      <c r="X445" s="287"/>
      <c r="Z445" s="287"/>
      <c r="AB445" s="287"/>
      <c r="AD445" s="287"/>
      <c r="AF445" s="287"/>
      <c r="AH445" s="287"/>
      <c r="AJ445" s="287"/>
      <c r="AL445" s="287"/>
      <c r="AN445" s="287"/>
      <c r="AP445" s="287"/>
      <c r="AR445" s="287"/>
      <c r="AT445" s="287"/>
      <c r="AV445" s="287"/>
      <c r="AX445" s="287"/>
      <c r="AZ445" s="287"/>
      <c r="BB445" s="287"/>
    </row>
    <row r="446" spans="1:54" ht="14.25" customHeight="1" x14ac:dyDescent="0.25">
      <c r="A446" s="4"/>
      <c r="B446" s="301"/>
      <c r="C446" s="302"/>
      <c r="D446" s="287"/>
      <c r="F446" s="287"/>
      <c r="H446" s="287"/>
      <c r="J446" s="287"/>
      <c r="L446" s="287"/>
      <c r="N446" s="287"/>
      <c r="P446" s="287"/>
      <c r="R446" s="287"/>
      <c r="T446" s="287"/>
      <c r="V446" s="287"/>
      <c r="X446" s="287"/>
      <c r="Z446" s="287"/>
      <c r="AB446" s="287"/>
      <c r="AD446" s="287"/>
      <c r="AF446" s="287"/>
      <c r="AH446" s="287"/>
      <c r="AJ446" s="287"/>
      <c r="AL446" s="287"/>
      <c r="AN446" s="287"/>
      <c r="AP446" s="287"/>
      <c r="AR446" s="287"/>
      <c r="AT446" s="287"/>
      <c r="AV446" s="287"/>
      <c r="AX446" s="287"/>
      <c r="AZ446" s="287"/>
      <c r="BB446" s="287"/>
    </row>
    <row r="447" spans="1:54" ht="14.25" customHeight="1" x14ac:dyDescent="0.25">
      <c r="A447" s="4"/>
      <c r="B447" s="301"/>
      <c r="C447" s="302"/>
      <c r="D447" s="287"/>
      <c r="F447" s="287"/>
      <c r="H447" s="287"/>
      <c r="J447" s="287"/>
      <c r="L447" s="287"/>
      <c r="N447" s="287"/>
      <c r="P447" s="287"/>
      <c r="R447" s="287"/>
      <c r="T447" s="287"/>
      <c r="V447" s="287"/>
      <c r="X447" s="287"/>
      <c r="Z447" s="287"/>
      <c r="AB447" s="287"/>
      <c r="AD447" s="287"/>
      <c r="AF447" s="287"/>
      <c r="AH447" s="287"/>
      <c r="AJ447" s="287"/>
      <c r="AL447" s="287"/>
      <c r="AN447" s="287"/>
      <c r="AP447" s="287"/>
      <c r="AR447" s="287"/>
      <c r="AT447" s="287"/>
      <c r="AV447" s="287"/>
      <c r="AX447" s="287"/>
      <c r="AZ447" s="287"/>
      <c r="BB447" s="287"/>
    </row>
    <row r="448" spans="1:54" ht="14.25" customHeight="1" x14ac:dyDescent="0.25">
      <c r="A448" s="4"/>
      <c r="B448" s="301"/>
      <c r="C448" s="302"/>
      <c r="D448" s="287"/>
      <c r="F448" s="287"/>
      <c r="H448" s="287"/>
      <c r="J448" s="287"/>
      <c r="L448" s="287"/>
      <c r="N448" s="287"/>
      <c r="P448" s="287"/>
      <c r="R448" s="287"/>
      <c r="T448" s="287"/>
      <c r="V448" s="287"/>
      <c r="X448" s="287"/>
      <c r="Z448" s="287"/>
      <c r="AB448" s="287"/>
      <c r="AD448" s="287"/>
      <c r="AF448" s="287"/>
      <c r="AH448" s="287"/>
      <c r="AJ448" s="287"/>
      <c r="AL448" s="287"/>
      <c r="AN448" s="287"/>
      <c r="AP448" s="287"/>
      <c r="AR448" s="287"/>
      <c r="AT448" s="287"/>
      <c r="AV448" s="287"/>
      <c r="AX448" s="287"/>
      <c r="AZ448" s="287"/>
      <c r="BB448" s="287"/>
    </row>
    <row r="449" spans="1:54" ht="14.25" customHeight="1" x14ac:dyDescent="0.25">
      <c r="A449" s="4"/>
      <c r="B449" s="301"/>
      <c r="C449" s="302"/>
      <c r="D449" s="287"/>
      <c r="F449" s="287"/>
      <c r="H449" s="287"/>
      <c r="J449" s="287"/>
      <c r="L449" s="287"/>
      <c r="N449" s="287"/>
      <c r="P449" s="287"/>
      <c r="R449" s="287"/>
      <c r="T449" s="287"/>
      <c r="V449" s="287"/>
      <c r="X449" s="287"/>
      <c r="Z449" s="287"/>
      <c r="AB449" s="287"/>
      <c r="AD449" s="287"/>
      <c r="AF449" s="287"/>
      <c r="AH449" s="287"/>
      <c r="AJ449" s="287"/>
      <c r="AL449" s="287"/>
      <c r="AN449" s="287"/>
      <c r="AP449" s="287"/>
      <c r="AR449" s="287"/>
      <c r="AT449" s="287"/>
      <c r="AV449" s="287"/>
      <c r="AX449" s="287"/>
      <c r="AZ449" s="287"/>
      <c r="BB449" s="287"/>
    </row>
    <row r="450" spans="1:54" ht="14.25" customHeight="1" x14ac:dyDescent="0.25">
      <c r="A450" s="4"/>
      <c r="B450" s="301"/>
      <c r="C450" s="302"/>
      <c r="D450" s="287"/>
      <c r="F450" s="287"/>
      <c r="H450" s="287"/>
      <c r="J450" s="287"/>
      <c r="L450" s="287"/>
      <c r="N450" s="287"/>
      <c r="P450" s="287"/>
      <c r="R450" s="287"/>
      <c r="T450" s="287"/>
      <c r="V450" s="287"/>
      <c r="X450" s="287"/>
      <c r="Z450" s="287"/>
      <c r="AB450" s="287"/>
      <c r="AD450" s="287"/>
      <c r="AF450" s="287"/>
      <c r="AH450" s="287"/>
      <c r="AJ450" s="287"/>
      <c r="AL450" s="287"/>
      <c r="AN450" s="287"/>
      <c r="AP450" s="287"/>
      <c r="AR450" s="287"/>
      <c r="AT450" s="287"/>
      <c r="AV450" s="287"/>
      <c r="AX450" s="287"/>
      <c r="AZ450" s="287"/>
      <c r="BB450" s="287"/>
    </row>
    <row r="451" spans="1:54" ht="14.25" customHeight="1" x14ac:dyDescent="0.25">
      <c r="A451" s="4"/>
      <c r="B451" s="301"/>
      <c r="C451" s="302"/>
      <c r="D451" s="287"/>
      <c r="F451" s="287"/>
      <c r="H451" s="287"/>
      <c r="J451" s="287"/>
      <c r="L451" s="287"/>
      <c r="N451" s="287"/>
      <c r="P451" s="287"/>
      <c r="R451" s="287"/>
      <c r="T451" s="287"/>
      <c r="V451" s="287"/>
      <c r="X451" s="287"/>
      <c r="Z451" s="287"/>
      <c r="AB451" s="287"/>
      <c r="AD451" s="287"/>
      <c r="AF451" s="287"/>
      <c r="AH451" s="287"/>
      <c r="AJ451" s="287"/>
      <c r="AL451" s="287"/>
      <c r="AN451" s="287"/>
      <c r="AP451" s="287"/>
      <c r="AR451" s="287"/>
      <c r="AT451" s="287"/>
      <c r="AV451" s="287"/>
      <c r="AX451" s="287"/>
      <c r="AZ451" s="287"/>
      <c r="BB451" s="287"/>
    </row>
    <row r="452" spans="1:54" ht="14.25" customHeight="1" x14ac:dyDescent="0.25">
      <c r="A452" s="4"/>
      <c r="B452" s="301"/>
      <c r="C452" s="302"/>
      <c r="D452" s="287"/>
      <c r="F452" s="287"/>
      <c r="H452" s="287"/>
      <c r="J452" s="287"/>
      <c r="L452" s="287"/>
      <c r="N452" s="287"/>
      <c r="P452" s="287"/>
      <c r="R452" s="287"/>
      <c r="T452" s="287"/>
      <c r="V452" s="287"/>
      <c r="X452" s="287"/>
      <c r="Z452" s="287"/>
      <c r="AB452" s="287"/>
      <c r="AD452" s="287"/>
      <c r="AF452" s="287"/>
      <c r="AH452" s="287"/>
      <c r="AJ452" s="287"/>
      <c r="AL452" s="287"/>
      <c r="AN452" s="287"/>
      <c r="AP452" s="287"/>
      <c r="AR452" s="287"/>
      <c r="AT452" s="287"/>
      <c r="AV452" s="287"/>
      <c r="AX452" s="287"/>
      <c r="AZ452" s="287"/>
      <c r="BB452" s="287"/>
    </row>
    <row r="453" spans="1:54" ht="14.25" customHeight="1" x14ac:dyDescent="0.25">
      <c r="A453" s="4"/>
      <c r="B453" s="301"/>
      <c r="C453" s="302"/>
      <c r="D453" s="287"/>
      <c r="F453" s="287"/>
      <c r="H453" s="287"/>
      <c r="J453" s="287"/>
      <c r="L453" s="287"/>
      <c r="N453" s="287"/>
      <c r="P453" s="287"/>
      <c r="R453" s="287"/>
      <c r="T453" s="287"/>
      <c r="V453" s="287"/>
      <c r="X453" s="287"/>
      <c r="Z453" s="287"/>
      <c r="AB453" s="287"/>
      <c r="AD453" s="287"/>
      <c r="AF453" s="287"/>
      <c r="AH453" s="287"/>
      <c r="AJ453" s="287"/>
      <c r="AL453" s="287"/>
      <c r="AN453" s="287"/>
      <c r="AP453" s="287"/>
      <c r="AR453" s="287"/>
      <c r="AT453" s="287"/>
      <c r="AV453" s="287"/>
      <c r="AX453" s="287"/>
      <c r="AZ453" s="287"/>
      <c r="BB453" s="287"/>
    </row>
    <row r="454" spans="1:54" ht="14.25" customHeight="1" x14ac:dyDescent="0.25">
      <c r="A454" s="4"/>
      <c r="B454" s="301"/>
      <c r="C454" s="302"/>
      <c r="D454" s="287"/>
      <c r="F454" s="287"/>
      <c r="H454" s="287"/>
      <c r="J454" s="287"/>
      <c r="L454" s="287"/>
      <c r="N454" s="287"/>
      <c r="P454" s="287"/>
      <c r="R454" s="287"/>
      <c r="T454" s="287"/>
      <c r="V454" s="287"/>
      <c r="X454" s="287"/>
      <c r="Z454" s="287"/>
      <c r="AB454" s="287"/>
      <c r="AD454" s="287"/>
      <c r="AF454" s="287"/>
      <c r="AH454" s="287"/>
      <c r="AJ454" s="287"/>
      <c r="AL454" s="287"/>
      <c r="AN454" s="287"/>
      <c r="AP454" s="287"/>
      <c r="AR454" s="287"/>
      <c r="AT454" s="287"/>
      <c r="AV454" s="287"/>
      <c r="AX454" s="287"/>
      <c r="AZ454" s="287"/>
      <c r="BB454" s="287"/>
    </row>
    <row r="455" spans="1:54" ht="14.25" customHeight="1" x14ac:dyDescent="0.25">
      <c r="A455" s="4"/>
      <c r="B455" s="301"/>
      <c r="C455" s="302"/>
      <c r="D455" s="287"/>
      <c r="F455" s="287"/>
      <c r="H455" s="287"/>
      <c r="J455" s="287"/>
      <c r="L455" s="287"/>
      <c r="N455" s="287"/>
      <c r="P455" s="287"/>
      <c r="R455" s="287"/>
      <c r="T455" s="287"/>
      <c r="V455" s="287"/>
      <c r="X455" s="287"/>
      <c r="Z455" s="287"/>
      <c r="AB455" s="287"/>
      <c r="AD455" s="287"/>
      <c r="AF455" s="287"/>
      <c r="AH455" s="287"/>
      <c r="AJ455" s="287"/>
      <c r="AL455" s="287"/>
      <c r="AN455" s="287"/>
      <c r="AP455" s="287"/>
      <c r="AR455" s="287"/>
      <c r="AT455" s="287"/>
      <c r="AV455" s="287"/>
      <c r="AX455" s="287"/>
      <c r="AZ455" s="287"/>
      <c r="BB455" s="287"/>
    </row>
    <row r="456" spans="1:54" ht="14.25" customHeight="1" x14ac:dyDescent="0.25">
      <c r="A456" s="4"/>
      <c r="B456" s="301"/>
      <c r="C456" s="302"/>
      <c r="D456" s="287"/>
      <c r="F456" s="287"/>
      <c r="H456" s="287"/>
      <c r="J456" s="287"/>
      <c r="L456" s="287"/>
      <c r="N456" s="287"/>
      <c r="P456" s="287"/>
      <c r="R456" s="287"/>
      <c r="T456" s="287"/>
      <c r="V456" s="287"/>
      <c r="X456" s="287"/>
      <c r="Z456" s="287"/>
      <c r="AB456" s="287"/>
      <c r="AD456" s="287"/>
      <c r="AF456" s="287"/>
      <c r="AH456" s="287"/>
      <c r="AJ456" s="287"/>
      <c r="AL456" s="287"/>
      <c r="AN456" s="287"/>
      <c r="AP456" s="287"/>
      <c r="AR456" s="287"/>
      <c r="AT456" s="287"/>
      <c r="AV456" s="287"/>
      <c r="AX456" s="287"/>
      <c r="AZ456" s="287"/>
      <c r="BB456" s="287"/>
    </row>
    <row r="457" spans="1:54" ht="14.25" customHeight="1" x14ac:dyDescent="0.25">
      <c r="A457" s="4"/>
      <c r="B457" s="301"/>
      <c r="C457" s="302"/>
      <c r="D457" s="287"/>
      <c r="F457" s="287"/>
      <c r="H457" s="287"/>
      <c r="J457" s="287"/>
      <c r="L457" s="287"/>
      <c r="N457" s="287"/>
      <c r="P457" s="287"/>
      <c r="R457" s="287"/>
      <c r="T457" s="287"/>
      <c r="V457" s="287"/>
      <c r="X457" s="287"/>
      <c r="Z457" s="287"/>
      <c r="AB457" s="287"/>
      <c r="AD457" s="287"/>
      <c r="AF457" s="287"/>
      <c r="AH457" s="287"/>
      <c r="AJ457" s="287"/>
      <c r="AL457" s="287"/>
      <c r="AN457" s="287"/>
      <c r="AP457" s="287"/>
      <c r="AR457" s="287"/>
      <c r="AT457" s="287"/>
      <c r="AV457" s="287"/>
      <c r="AX457" s="287"/>
      <c r="AZ457" s="287"/>
      <c r="BB457" s="287"/>
    </row>
    <row r="458" spans="1:54" ht="14.25" customHeight="1" x14ac:dyDescent="0.25">
      <c r="A458" s="4"/>
      <c r="B458" s="301"/>
      <c r="C458" s="302"/>
      <c r="D458" s="287"/>
      <c r="F458" s="287"/>
      <c r="H458" s="287"/>
      <c r="J458" s="287"/>
      <c r="L458" s="287"/>
      <c r="N458" s="287"/>
      <c r="P458" s="287"/>
      <c r="R458" s="287"/>
      <c r="T458" s="287"/>
      <c r="V458" s="287"/>
      <c r="X458" s="287"/>
      <c r="Z458" s="287"/>
      <c r="AB458" s="287"/>
      <c r="AD458" s="287"/>
      <c r="AF458" s="287"/>
      <c r="AH458" s="287"/>
      <c r="AJ458" s="287"/>
      <c r="AL458" s="287"/>
      <c r="AN458" s="287"/>
      <c r="AP458" s="287"/>
      <c r="AR458" s="287"/>
      <c r="AT458" s="287"/>
      <c r="AV458" s="287"/>
      <c r="AX458" s="287"/>
      <c r="AZ458" s="287"/>
      <c r="BB458" s="287"/>
    </row>
    <row r="459" spans="1:54" ht="14.25" customHeight="1" x14ac:dyDescent="0.25">
      <c r="A459" s="4"/>
      <c r="B459" s="301"/>
      <c r="C459" s="302"/>
      <c r="D459" s="287"/>
      <c r="F459" s="287"/>
      <c r="H459" s="287"/>
      <c r="J459" s="287"/>
      <c r="L459" s="287"/>
      <c r="N459" s="287"/>
      <c r="P459" s="287"/>
      <c r="R459" s="287"/>
      <c r="T459" s="287"/>
      <c r="V459" s="287"/>
      <c r="X459" s="287"/>
      <c r="Z459" s="287"/>
      <c r="AB459" s="287"/>
      <c r="AD459" s="287"/>
      <c r="AF459" s="287"/>
      <c r="AH459" s="287"/>
      <c r="AJ459" s="287"/>
      <c r="AL459" s="287"/>
      <c r="AN459" s="287"/>
      <c r="AP459" s="287"/>
      <c r="AR459" s="287"/>
      <c r="AT459" s="287"/>
      <c r="AV459" s="287"/>
      <c r="AX459" s="287"/>
      <c r="AZ459" s="287"/>
      <c r="BB459" s="287"/>
    </row>
    <row r="460" spans="1:54" ht="14.25" customHeight="1" x14ac:dyDescent="0.25">
      <c r="A460" s="4"/>
      <c r="B460" s="301"/>
      <c r="C460" s="302"/>
      <c r="D460" s="287"/>
      <c r="F460" s="287"/>
      <c r="H460" s="287"/>
      <c r="J460" s="287"/>
      <c r="L460" s="287"/>
      <c r="N460" s="287"/>
      <c r="P460" s="287"/>
      <c r="R460" s="287"/>
      <c r="T460" s="287"/>
      <c r="V460" s="287"/>
      <c r="X460" s="287"/>
      <c r="Z460" s="287"/>
      <c r="AB460" s="287"/>
      <c r="AD460" s="287"/>
      <c r="AF460" s="287"/>
      <c r="AH460" s="287"/>
      <c r="AJ460" s="287"/>
      <c r="AL460" s="287"/>
      <c r="AN460" s="287"/>
      <c r="AP460" s="287"/>
      <c r="AR460" s="287"/>
      <c r="AT460" s="287"/>
      <c r="AV460" s="287"/>
      <c r="AX460" s="287"/>
      <c r="AZ460" s="287"/>
      <c r="BB460" s="287"/>
    </row>
    <row r="461" spans="1:54" ht="14.25" customHeight="1" x14ac:dyDescent="0.25">
      <c r="A461" s="4"/>
      <c r="B461" s="301"/>
      <c r="C461" s="302"/>
      <c r="D461" s="287"/>
      <c r="F461" s="287"/>
      <c r="H461" s="287"/>
      <c r="J461" s="287"/>
      <c r="L461" s="287"/>
      <c r="N461" s="287"/>
      <c r="P461" s="287"/>
      <c r="R461" s="287"/>
      <c r="T461" s="287"/>
      <c r="V461" s="287"/>
      <c r="X461" s="287"/>
      <c r="Z461" s="287"/>
      <c r="AB461" s="287"/>
      <c r="AD461" s="287"/>
      <c r="AF461" s="287"/>
      <c r="AH461" s="287"/>
      <c r="AJ461" s="287"/>
      <c r="AL461" s="287"/>
      <c r="AN461" s="287"/>
      <c r="AP461" s="287"/>
      <c r="AR461" s="287"/>
      <c r="AT461" s="287"/>
      <c r="AV461" s="287"/>
      <c r="AX461" s="287"/>
      <c r="AZ461" s="287"/>
      <c r="BB461" s="287"/>
    </row>
    <row r="462" spans="1:54" ht="14.25" customHeight="1" x14ac:dyDescent="0.25">
      <c r="A462" s="4"/>
      <c r="B462" s="301"/>
      <c r="C462" s="302"/>
      <c r="D462" s="287"/>
      <c r="F462" s="287"/>
      <c r="H462" s="287"/>
      <c r="J462" s="287"/>
      <c r="L462" s="287"/>
      <c r="N462" s="287"/>
      <c r="P462" s="287"/>
      <c r="R462" s="287"/>
      <c r="T462" s="287"/>
      <c r="V462" s="287"/>
      <c r="X462" s="287"/>
      <c r="Z462" s="287"/>
      <c r="AB462" s="287"/>
      <c r="AD462" s="287"/>
      <c r="AF462" s="287"/>
      <c r="AH462" s="287"/>
      <c r="AJ462" s="287"/>
      <c r="AL462" s="287"/>
      <c r="AN462" s="287"/>
      <c r="AP462" s="287"/>
      <c r="AR462" s="287"/>
      <c r="AT462" s="287"/>
      <c r="AV462" s="287"/>
      <c r="AX462" s="287"/>
      <c r="AZ462" s="287"/>
      <c r="BB462" s="287"/>
    </row>
    <row r="463" spans="1:54" ht="14.25" customHeight="1" x14ac:dyDescent="0.25">
      <c r="A463" s="4"/>
      <c r="B463" s="301"/>
      <c r="C463" s="302"/>
      <c r="D463" s="287"/>
      <c r="F463" s="287"/>
      <c r="H463" s="287"/>
      <c r="J463" s="287"/>
      <c r="L463" s="287"/>
      <c r="N463" s="287"/>
      <c r="P463" s="287"/>
      <c r="R463" s="287"/>
      <c r="T463" s="287"/>
      <c r="V463" s="287"/>
      <c r="X463" s="287"/>
      <c r="Z463" s="287"/>
      <c r="AB463" s="287"/>
      <c r="AD463" s="287"/>
      <c r="AF463" s="287"/>
      <c r="AH463" s="287"/>
      <c r="AJ463" s="287"/>
      <c r="AL463" s="287"/>
      <c r="AN463" s="287"/>
      <c r="AP463" s="287"/>
      <c r="AR463" s="287"/>
      <c r="AT463" s="287"/>
      <c r="AV463" s="287"/>
      <c r="AX463" s="287"/>
      <c r="AZ463" s="287"/>
      <c r="BB463" s="287"/>
    </row>
    <row r="464" spans="1:54" ht="14.25" customHeight="1" x14ac:dyDescent="0.25">
      <c r="A464" s="4"/>
      <c r="B464" s="301"/>
      <c r="C464" s="302"/>
      <c r="D464" s="287"/>
      <c r="F464" s="287"/>
      <c r="H464" s="287"/>
      <c r="J464" s="287"/>
      <c r="L464" s="287"/>
      <c r="N464" s="287"/>
      <c r="P464" s="287"/>
      <c r="R464" s="287"/>
      <c r="T464" s="287"/>
      <c r="V464" s="287"/>
      <c r="X464" s="287"/>
      <c r="Z464" s="287"/>
      <c r="AB464" s="287"/>
      <c r="AD464" s="287"/>
      <c r="AF464" s="287"/>
      <c r="AH464" s="287"/>
      <c r="AJ464" s="287"/>
      <c r="AL464" s="287"/>
      <c r="AN464" s="287"/>
      <c r="AP464" s="287"/>
      <c r="AR464" s="287"/>
      <c r="AT464" s="287"/>
      <c r="AV464" s="287"/>
      <c r="AX464" s="287"/>
      <c r="AZ464" s="287"/>
      <c r="BB464" s="287"/>
    </row>
    <row r="465" spans="1:54" ht="14.25" customHeight="1" x14ac:dyDescent="0.25">
      <c r="A465" s="4"/>
      <c r="B465" s="301"/>
      <c r="C465" s="302"/>
      <c r="D465" s="287"/>
      <c r="F465" s="287"/>
      <c r="H465" s="287"/>
      <c r="J465" s="287"/>
      <c r="L465" s="287"/>
      <c r="N465" s="287"/>
      <c r="P465" s="287"/>
      <c r="R465" s="287"/>
      <c r="T465" s="287"/>
      <c r="V465" s="287"/>
      <c r="X465" s="287"/>
      <c r="Z465" s="287"/>
      <c r="AB465" s="287"/>
      <c r="AD465" s="287"/>
      <c r="AF465" s="287"/>
      <c r="AH465" s="287"/>
      <c r="AJ465" s="287"/>
      <c r="AL465" s="287"/>
      <c r="AN465" s="287"/>
      <c r="AP465" s="287"/>
      <c r="AR465" s="287"/>
      <c r="AT465" s="287"/>
      <c r="AV465" s="287"/>
      <c r="AX465" s="287"/>
      <c r="AZ465" s="287"/>
      <c r="BB465" s="287"/>
    </row>
    <row r="466" spans="1:54" ht="14.25" customHeight="1" x14ac:dyDescent="0.25">
      <c r="A466" s="4"/>
      <c r="B466" s="301"/>
      <c r="C466" s="302"/>
      <c r="D466" s="287"/>
      <c r="F466" s="287"/>
      <c r="H466" s="287"/>
      <c r="J466" s="287"/>
      <c r="L466" s="287"/>
      <c r="N466" s="287"/>
      <c r="P466" s="287"/>
      <c r="R466" s="287"/>
      <c r="T466" s="287"/>
      <c r="V466" s="287"/>
      <c r="X466" s="287"/>
      <c r="Z466" s="287"/>
      <c r="AB466" s="287"/>
      <c r="AD466" s="287"/>
      <c r="AF466" s="287"/>
      <c r="AH466" s="287"/>
      <c r="AJ466" s="287"/>
      <c r="AL466" s="287"/>
      <c r="AN466" s="287"/>
      <c r="AP466" s="287"/>
      <c r="AR466" s="287"/>
      <c r="AT466" s="287"/>
      <c r="AV466" s="287"/>
      <c r="AX466" s="287"/>
      <c r="AZ466" s="287"/>
      <c r="BB466" s="287"/>
    </row>
    <row r="467" spans="1:54" ht="14.25" customHeight="1" x14ac:dyDescent="0.25">
      <c r="A467" s="4"/>
      <c r="B467" s="301"/>
      <c r="C467" s="302"/>
      <c r="D467" s="287"/>
      <c r="F467" s="287"/>
      <c r="H467" s="287"/>
      <c r="J467" s="287"/>
      <c r="L467" s="287"/>
      <c r="N467" s="287"/>
      <c r="P467" s="287"/>
      <c r="R467" s="287"/>
      <c r="T467" s="287"/>
      <c r="V467" s="287"/>
      <c r="X467" s="287"/>
      <c r="Z467" s="287"/>
      <c r="AB467" s="287"/>
      <c r="AD467" s="287"/>
      <c r="AF467" s="287"/>
      <c r="AH467" s="287"/>
      <c r="AJ467" s="287"/>
      <c r="AL467" s="287"/>
      <c r="AN467" s="287"/>
      <c r="AP467" s="287"/>
      <c r="AR467" s="287"/>
      <c r="AT467" s="287"/>
      <c r="AV467" s="287"/>
      <c r="AX467" s="287"/>
      <c r="AZ467" s="287"/>
      <c r="BB467" s="287"/>
    </row>
    <row r="468" spans="1:54" ht="14.25" customHeight="1" x14ac:dyDescent="0.25">
      <c r="A468" s="4"/>
      <c r="B468" s="301"/>
      <c r="C468" s="302"/>
      <c r="D468" s="287"/>
      <c r="F468" s="287"/>
      <c r="H468" s="287"/>
      <c r="J468" s="287"/>
      <c r="L468" s="287"/>
      <c r="N468" s="287"/>
      <c r="P468" s="287"/>
      <c r="R468" s="287"/>
      <c r="T468" s="287"/>
      <c r="V468" s="287"/>
      <c r="X468" s="287"/>
      <c r="Z468" s="287"/>
      <c r="AB468" s="287"/>
      <c r="AD468" s="287"/>
      <c r="AF468" s="287"/>
      <c r="AH468" s="287"/>
      <c r="AJ468" s="287"/>
      <c r="AL468" s="287"/>
      <c r="AN468" s="287"/>
      <c r="AP468" s="287"/>
      <c r="AR468" s="287"/>
      <c r="AT468" s="287"/>
      <c r="AV468" s="287"/>
      <c r="AX468" s="287"/>
      <c r="AZ468" s="287"/>
      <c r="BB468" s="287"/>
    </row>
    <row r="469" spans="1:54" ht="14.25" customHeight="1" x14ac:dyDescent="0.25">
      <c r="A469" s="4"/>
      <c r="B469" s="301"/>
      <c r="C469" s="302"/>
      <c r="D469" s="287"/>
      <c r="F469" s="287"/>
      <c r="H469" s="287"/>
      <c r="J469" s="287"/>
      <c r="L469" s="287"/>
      <c r="N469" s="287"/>
      <c r="P469" s="287"/>
      <c r="R469" s="287"/>
      <c r="T469" s="287"/>
      <c r="V469" s="287"/>
      <c r="X469" s="287"/>
      <c r="Z469" s="287"/>
      <c r="AB469" s="287"/>
      <c r="AD469" s="287"/>
      <c r="AF469" s="287"/>
      <c r="AH469" s="287"/>
      <c r="AJ469" s="287"/>
      <c r="AL469" s="287"/>
      <c r="AN469" s="287"/>
      <c r="AP469" s="287"/>
      <c r="AR469" s="287"/>
      <c r="AT469" s="287"/>
      <c r="AV469" s="287"/>
      <c r="AX469" s="287"/>
      <c r="AZ469" s="287"/>
      <c r="BB469" s="287"/>
    </row>
    <row r="470" spans="1:54" ht="14.25" customHeight="1" x14ac:dyDescent="0.25">
      <c r="A470" s="4"/>
      <c r="B470" s="301"/>
      <c r="C470" s="302"/>
      <c r="D470" s="287"/>
      <c r="F470" s="287"/>
      <c r="H470" s="287"/>
      <c r="J470" s="287"/>
      <c r="L470" s="287"/>
      <c r="N470" s="287"/>
      <c r="P470" s="287"/>
      <c r="R470" s="287"/>
      <c r="T470" s="287"/>
      <c r="V470" s="287"/>
      <c r="X470" s="287"/>
      <c r="Z470" s="287"/>
      <c r="AB470" s="287"/>
      <c r="AD470" s="287"/>
      <c r="AF470" s="287"/>
      <c r="AH470" s="287"/>
      <c r="AJ470" s="287"/>
      <c r="AL470" s="287"/>
      <c r="AN470" s="287"/>
      <c r="AP470" s="287"/>
      <c r="AR470" s="287"/>
      <c r="AT470" s="287"/>
      <c r="AV470" s="287"/>
      <c r="AX470" s="287"/>
      <c r="AZ470" s="287"/>
      <c r="BB470" s="287"/>
    </row>
    <row r="471" spans="1:54" ht="14.25" customHeight="1" x14ac:dyDescent="0.25">
      <c r="A471" s="4"/>
      <c r="B471" s="301"/>
      <c r="C471" s="302"/>
      <c r="D471" s="287"/>
      <c r="F471" s="287"/>
      <c r="H471" s="287"/>
      <c r="J471" s="287"/>
      <c r="L471" s="287"/>
      <c r="N471" s="287"/>
      <c r="P471" s="287"/>
      <c r="R471" s="287"/>
      <c r="T471" s="287"/>
      <c r="V471" s="287"/>
      <c r="X471" s="287"/>
      <c r="Z471" s="287"/>
      <c r="AB471" s="287"/>
      <c r="AD471" s="287"/>
      <c r="AF471" s="287"/>
      <c r="AH471" s="287"/>
      <c r="AJ471" s="287"/>
      <c r="AL471" s="287"/>
      <c r="AN471" s="287"/>
      <c r="AP471" s="287"/>
      <c r="AR471" s="287"/>
      <c r="AT471" s="287"/>
      <c r="AV471" s="287"/>
      <c r="AX471" s="287"/>
      <c r="AZ471" s="287"/>
      <c r="BB471" s="287"/>
    </row>
    <row r="472" spans="1:54" ht="14.25" customHeight="1" x14ac:dyDescent="0.25">
      <c r="A472" s="4"/>
      <c r="B472" s="301"/>
      <c r="C472" s="302"/>
      <c r="D472" s="287"/>
      <c r="F472" s="287"/>
      <c r="H472" s="287"/>
      <c r="J472" s="287"/>
      <c r="L472" s="287"/>
      <c r="N472" s="287"/>
      <c r="P472" s="287"/>
      <c r="R472" s="287"/>
      <c r="T472" s="287"/>
      <c r="V472" s="287"/>
      <c r="X472" s="287"/>
      <c r="Z472" s="287"/>
      <c r="AB472" s="287"/>
      <c r="AD472" s="287"/>
      <c r="AF472" s="287"/>
      <c r="AH472" s="287"/>
      <c r="AJ472" s="287"/>
      <c r="AL472" s="287"/>
      <c r="AN472" s="287"/>
      <c r="AP472" s="287"/>
      <c r="AR472" s="287"/>
      <c r="AT472" s="287"/>
      <c r="AV472" s="287"/>
      <c r="AX472" s="287"/>
      <c r="AZ472" s="287"/>
      <c r="BB472" s="287"/>
    </row>
    <row r="473" spans="1:54" ht="14.25" customHeight="1" x14ac:dyDescent="0.25">
      <c r="A473" s="4"/>
      <c r="B473" s="301"/>
      <c r="C473" s="302"/>
      <c r="D473" s="287"/>
      <c r="F473" s="287"/>
      <c r="H473" s="287"/>
      <c r="J473" s="287"/>
      <c r="L473" s="287"/>
      <c r="N473" s="287"/>
      <c r="P473" s="287"/>
      <c r="R473" s="287"/>
      <c r="T473" s="287"/>
      <c r="V473" s="287"/>
      <c r="X473" s="287"/>
      <c r="Z473" s="287"/>
      <c r="AB473" s="287"/>
      <c r="AD473" s="287"/>
      <c r="AF473" s="287"/>
      <c r="AH473" s="287"/>
      <c r="AJ473" s="287"/>
      <c r="AL473" s="287"/>
      <c r="AN473" s="287"/>
      <c r="AP473" s="287"/>
      <c r="AR473" s="287"/>
      <c r="AT473" s="287"/>
      <c r="AV473" s="287"/>
      <c r="AX473" s="287"/>
      <c r="AZ473" s="287"/>
      <c r="BB473" s="287"/>
    </row>
    <row r="474" spans="1:54" ht="14.25" customHeight="1" x14ac:dyDescent="0.25">
      <c r="A474" s="4"/>
      <c r="B474" s="301"/>
      <c r="C474" s="302"/>
      <c r="D474" s="287"/>
      <c r="F474" s="287"/>
      <c r="H474" s="287"/>
      <c r="J474" s="287"/>
      <c r="L474" s="287"/>
      <c r="N474" s="287"/>
      <c r="P474" s="287"/>
      <c r="R474" s="287"/>
      <c r="T474" s="287"/>
      <c r="V474" s="287"/>
      <c r="X474" s="287"/>
      <c r="Z474" s="287"/>
      <c r="AB474" s="287"/>
      <c r="AD474" s="287"/>
      <c r="AF474" s="287"/>
      <c r="AH474" s="287"/>
      <c r="AJ474" s="287"/>
      <c r="AL474" s="287"/>
      <c r="AN474" s="287"/>
      <c r="AP474" s="287"/>
      <c r="AR474" s="287"/>
      <c r="AT474" s="287"/>
      <c r="AV474" s="287"/>
      <c r="AX474" s="287"/>
      <c r="AZ474" s="287"/>
      <c r="BB474" s="287"/>
    </row>
    <row r="475" spans="1:54" ht="14.25" customHeight="1" x14ac:dyDescent="0.25">
      <c r="A475" s="4"/>
      <c r="B475" s="301"/>
      <c r="C475" s="302"/>
      <c r="D475" s="287"/>
      <c r="F475" s="287"/>
      <c r="H475" s="287"/>
      <c r="J475" s="287"/>
      <c r="L475" s="287"/>
      <c r="N475" s="287"/>
      <c r="P475" s="287"/>
      <c r="R475" s="287"/>
      <c r="T475" s="287"/>
      <c r="V475" s="287"/>
      <c r="X475" s="287"/>
      <c r="Z475" s="287"/>
      <c r="AB475" s="287"/>
      <c r="AD475" s="287"/>
      <c r="AF475" s="287"/>
      <c r="AH475" s="287"/>
      <c r="AJ475" s="287"/>
      <c r="AL475" s="287"/>
      <c r="AN475" s="287"/>
      <c r="AP475" s="287"/>
      <c r="AR475" s="287"/>
      <c r="AT475" s="287"/>
      <c r="AV475" s="287"/>
      <c r="AX475" s="287"/>
      <c r="AZ475" s="287"/>
      <c r="BB475" s="287"/>
    </row>
    <row r="476" spans="1:54" ht="14.25" customHeight="1" x14ac:dyDescent="0.25">
      <c r="A476" s="4"/>
      <c r="B476" s="301"/>
      <c r="C476" s="302"/>
      <c r="D476" s="287"/>
      <c r="F476" s="287"/>
      <c r="H476" s="287"/>
      <c r="J476" s="287"/>
      <c r="L476" s="287"/>
      <c r="N476" s="287"/>
      <c r="P476" s="287"/>
      <c r="R476" s="287"/>
      <c r="T476" s="287"/>
      <c r="V476" s="287"/>
      <c r="X476" s="287"/>
      <c r="Z476" s="287"/>
      <c r="AB476" s="287"/>
      <c r="AD476" s="287"/>
      <c r="AF476" s="287"/>
      <c r="AH476" s="287"/>
      <c r="AJ476" s="287"/>
      <c r="AL476" s="287"/>
      <c r="AN476" s="287"/>
      <c r="AP476" s="287"/>
      <c r="AR476" s="287"/>
      <c r="AT476" s="287"/>
      <c r="AV476" s="287"/>
      <c r="AX476" s="287"/>
      <c r="AZ476" s="287"/>
      <c r="BB476" s="287"/>
    </row>
    <row r="477" spans="1:54" ht="14.25" customHeight="1" x14ac:dyDescent="0.25">
      <c r="A477" s="4"/>
      <c r="B477" s="301"/>
      <c r="C477" s="302"/>
      <c r="D477" s="287"/>
      <c r="F477" s="287"/>
      <c r="H477" s="287"/>
      <c r="J477" s="287"/>
      <c r="L477" s="287"/>
      <c r="N477" s="287"/>
      <c r="P477" s="287"/>
      <c r="R477" s="287"/>
      <c r="T477" s="287"/>
      <c r="V477" s="287"/>
      <c r="X477" s="287"/>
      <c r="Z477" s="287"/>
      <c r="AB477" s="287"/>
      <c r="AD477" s="287"/>
      <c r="AF477" s="287"/>
      <c r="AH477" s="287"/>
      <c r="AJ477" s="287"/>
      <c r="AL477" s="287"/>
      <c r="AN477" s="287"/>
      <c r="AP477" s="287"/>
      <c r="AR477" s="287"/>
      <c r="AT477" s="287"/>
      <c r="AV477" s="287"/>
      <c r="AX477" s="287"/>
      <c r="AZ477" s="287"/>
      <c r="BB477" s="287"/>
    </row>
    <row r="478" spans="1:54" ht="14.25" customHeight="1" x14ac:dyDescent="0.25">
      <c r="A478" s="4"/>
      <c r="B478" s="301"/>
      <c r="C478" s="302"/>
      <c r="D478" s="287"/>
      <c r="F478" s="287"/>
      <c r="H478" s="287"/>
      <c r="J478" s="287"/>
      <c r="L478" s="287"/>
      <c r="N478" s="287"/>
      <c r="P478" s="287"/>
      <c r="R478" s="287"/>
      <c r="T478" s="287"/>
      <c r="V478" s="287"/>
      <c r="X478" s="287"/>
      <c r="Z478" s="287"/>
      <c r="AB478" s="287"/>
      <c r="AD478" s="287"/>
      <c r="AF478" s="287"/>
      <c r="AH478" s="287"/>
      <c r="AJ478" s="287"/>
      <c r="AL478" s="287"/>
      <c r="AN478" s="287"/>
      <c r="AP478" s="287"/>
      <c r="AR478" s="287"/>
      <c r="AT478" s="287"/>
      <c r="AV478" s="287"/>
      <c r="AX478" s="287"/>
      <c r="AZ478" s="287"/>
      <c r="BB478" s="287"/>
    </row>
    <row r="479" spans="1:54" ht="14.25" customHeight="1" x14ac:dyDescent="0.25">
      <c r="A479" s="4"/>
      <c r="B479" s="301"/>
      <c r="C479" s="302"/>
      <c r="D479" s="287"/>
      <c r="F479" s="287"/>
      <c r="H479" s="287"/>
      <c r="J479" s="287"/>
      <c r="L479" s="287"/>
      <c r="N479" s="287"/>
      <c r="P479" s="287"/>
      <c r="R479" s="287"/>
      <c r="T479" s="287"/>
      <c r="V479" s="287"/>
      <c r="X479" s="287"/>
      <c r="Z479" s="287"/>
      <c r="AB479" s="287"/>
      <c r="AD479" s="287"/>
      <c r="AF479" s="287"/>
      <c r="AH479" s="287"/>
      <c r="AJ479" s="287"/>
      <c r="AL479" s="287"/>
      <c r="AN479" s="287"/>
      <c r="AP479" s="287"/>
      <c r="AR479" s="287"/>
      <c r="AT479" s="287"/>
      <c r="AV479" s="287"/>
      <c r="AX479" s="287"/>
      <c r="AZ479" s="287"/>
      <c r="BB479" s="287"/>
    </row>
    <row r="480" spans="1:54" ht="14.25" customHeight="1" x14ac:dyDescent="0.25">
      <c r="A480" s="4"/>
      <c r="B480" s="301"/>
      <c r="C480" s="302"/>
      <c r="D480" s="287"/>
      <c r="F480" s="287"/>
      <c r="H480" s="287"/>
      <c r="J480" s="287"/>
      <c r="L480" s="287"/>
      <c r="N480" s="287"/>
      <c r="P480" s="287"/>
      <c r="R480" s="287"/>
      <c r="T480" s="287"/>
      <c r="V480" s="287"/>
      <c r="X480" s="287"/>
      <c r="Z480" s="287"/>
      <c r="AB480" s="287"/>
      <c r="AD480" s="287"/>
      <c r="AF480" s="287"/>
      <c r="AH480" s="287"/>
      <c r="AJ480" s="287"/>
      <c r="AL480" s="287"/>
      <c r="AN480" s="287"/>
      <c r="AP480" s="287"/>
      <c r="AR480" s="287"/>
      <c r="AT480" s="287"/>
      <c r="AV480" s="287"/>
      <c r="AX480" s="287"/>
      <c r="AZ480" s="287"/>
      <c r="BB480" s="287"/>
    </row>
    <row r="481" spans="1:54" ht="14.25" customHeight="1" x14ac:dyDescent="0.25">
      <c r="A481" s="4"/>
      <c r="B481" s="301"/>
      <c r="C481" s="302"/>
      <c r="D481" s="287"/>
      <c r="F481" s="287"/>
      <c r="H481" s="287"/>
      <c r="J481" s="287"/>
      <c r="L481" s="287"/>
      <c r="N481" s="287"/>
      <c r="P481" s="287"/>
      <c r="R481" s="287"/>
      <c r="T481" s="287"/>
      <c r="V481" s="287"/>
      <c r="X481" s="287"/>
      <c r="Z481" s="287"/>
      <c r="AB481" s="287"/>
      <c r="AD481" s="287"/>
      <c r="AF481" s="287"/>
      <c r="AH481" s="287"/>
      <c r="AJ481" s="287"/>
      <c r="AL481" s="287"/>
      <c r="AN481" s="287"/>
      <c r="AP481" s="287"/>
      <c r="AR481" s="287"/>
      <c r="AT481" s="287"/>
      <c r="AV481" s="287"/>
      <c r="AX481" s="287"/>
      <c r="AZ481" s="287"/>
      <c r="BB481" s="287"/>
    </row>
    <row r="482" spans="1:54" ht="14.25" customHeight="1" x14ac:dyDescent="0.25">
      <c r="A482" s="4"/>
      <c r="B482" s="301"/>
      <c r="C482" s="302"/>
      <c r="D482" s="287"/>
      <c r="F482" s="287"/>
      <c r="H482" s="287"/>
      <c r="J482" s="287"/>
      <c r="L482" s="287"/>
      <c r="N482" s="287"/>
      <c r="P482" s="287"/>
      <c r="R482" s="287"/>
      <c r="T482" s="287"/>
      <c r="V482" s="287"/>
      <c r="X482" s="287"/>
      <c r="Z482" s="287"/>
      <c r="AB482" s="287"/>
      <c r="AD482" s="287"/>
      <c r="AF482" s="287"/>
      <c r="AH482" s="287"/>
      <c r="AJ482" s="287"/>
      <c r="AL482" s="287"/>
      <c r="AN482" s="287"/>
      <c r="AP482" s="287"/>
      <c r="AR482" s="287"/>
      <c r="AT482" s="287"/>
      <c r="AV482" s="287"/>
      <c r="AX482" s="287"/>
      <c r="AZ482" s="287"/>
      <c r="BB482" s="287"/>
    </row>
    <row r="483" spans="1:54" ht="14.25" customHeight="1" x14ac:dyDescent="0.25">
      <c r="A483" s="4"/>
      <c r="B483" s="301"/>
      <c r="C483" s="302"/>
      <c r="D483" s="287"/>
      <c r="F483" s="287"/>
      <c r="H483" s="287"/>
      <c r="J483" s="287"/>
      <c r="L483" s="287"/>
      <c r="N483" s="287"/>
      <c r="P483" s="287"/>
      <c r="R483" s="287"/>
      <c r="T483" s="287"/>
      <c r="V483" s="287"/>
      <c r="X483" s="287"/>
      <c r="Z483" s="287"/>
      <c r="AB483" s="287"/>
      <c r="AD483" s="287"/>
      <c r="AF483" s="287"/>
      <c r="AH483" s="287"/>
      <c r="AJ483" s="287"/>
      <c r="AL483" s="287"/>
      <c r="AN483" s="287"/>
      <c r="AP483" s="287"/>
      <c r="AR483" s="287"/>
      <c r="AT483" s="287"/>
      <c r="AV483" s="287"/>
      <c r="AX483" s="287"/>
      <c r="AZ483" s="287"/>
      <c r="BB483" s="287"/>
    </row>
    <row r="484" spans="1:54" ht="14.25" customHeight="1" x14ac:dyDescent="0.25">
      <c r="A484" s="4"/>
      <c r="B484" s="301"/>
      <c r="C484" s="302"/>
      <c r="D484" s="287"/>
      <c r="F484" s="287"/>
      <c r="H484" s="287"/>
      <c r="J484" s="287"/>
      <c r="L484" s="287"/>
      <c r="N484" s="287"/>
      <c r="P484" s="287"/>
      <c r="R484" s="287"/>
      <c r="T484" s="287"/>
      <c r="V484" s="287"/>
      <c r="X484" s="287"/>
      <c r="Z484" s="287"/>
      <c r="AB484" s="287"/>
      <c r="AD484" s="287"/>
      <c r="AF484" s="287"/>
      <c r="AH484" s="287"/>
      <c r="AJ484" s="287"/>
      <c r="AL484" s="287"/>
      <c r="AN484" s="287"/>
      <c r="AP484" s="287"/>
      <c r="AR484" s="287"/>
      <c r="AT484" s="287"/>
      <c r="AV484" s="287"/>
      <c r="AX484" s="287"/>
      <c r="AZ484" s="287"/>
      <c r="BB484" s="287"/>
    </row>
    <row r="485" spans="1:54" ht="14.25" customHeight="1" x14ac:dyDescent="0.25">
      <c r="A485" s="4"/>
      <c r="B485" s="301"/>
      <c r="C485" s="302"/>
      <c r="D485" s="287"/>
      <c r="F485" s="287"/>
      <c r="H485" s="287"/>
      <c r="J485" s="287"/>
      <c r="L485" s="287"/>
      <c r="N485" s="287"/>
      <c r="P485" s="287"/>
      <c r="R485" s="287"/>
      <c r="T485" s="287"/>
      <c r="V485" s="287"/>
      <c r="X485" s="287"/>
      <c r="Z485" s="287"/>
      <c r="AB485" s="287"/>
      <c r="AD485" s="287"/>
      <c r="AF485" s="287"/>
      <c r="AH485" s="287"/>
      <c r="AJ485" s="287"/>
      <c r="AL485" s="287"/>
      <c r="AN485" s="287"/>
      <c r="AP485" s="287"/>
      <c r="AR485" s="287"/>
      <c r="AT485" s="287"/>
      <c r="AV485" s="287"/>
      <c r="AX485" s="287"/>
      <c r="AZ485" s="287"/>
      <c r="BB485" s="287"/>
    </row>
    <row r="486" spans="1:54" ht="14.25" customHeight="1" x14ac:dyDescent="0.25">
      <c r="A486" s="4"/>
      <c r="B486" s="301"/>
      <c r="C486" s="302"/>
      <c r="D486" s="287"/>
      <c r="F486" s="287"/>
      <c r="H486" s="287"/>
      <c r="J486" s="287"/>
      <c r="L486" s="287"/>
      <c r="N486" s="287"/>
      <c r="P486" s="287"/>
      <c r="R486" s="287"/>
      <c r="T486" s="287"/>
      <c r="V486" s="287"/>
      <c r="X486" s="287"/>
      <c r="Z486" s="287"/>
      <c r="AB486" s="287"/>
      <c r="AD486" s="287"/>
      <c r="AF486" s="287"/>
      <c r="AH486" s="287"/>
      <c r="AJ486" s="287"/>
      <c r="AL486" s="287"/>
      <c r="AN486" s="287"/>
      <c r="AP486" s="287"/>
      <c r="AR486" s="287"/>
      <c r="AT486" s="287"/>
      <c r="AV486" s="287"/>
      <c r="AX486" s="287"/>
      <c r="AZ486" s="287"/>
      <c r="BB486" s="287"/>
    </row>
    <row r="487" spans="1:54" ht="14.25" customHeight="1" x14ac:dyDescent="0.25">
      <c r="A487" s="4"/>
      <c r="B487" s="301"/>
      <c r="C487" s="302"/>
      <c r="D487" s="287"/>
      <c r="F487" s="287"/>
      <c r="H487" s="287"/>
      <c r="J487" s="287"/>
      <c r="L487" s="287"/>
      <c r="N487" s="287"/>
      <c r="P487" s="287"/>
      <c r="R487" s="287"/>
      <c r="T487" s="287"/>
      <c r="V487" s="287"/>
      <c r="X487" s="287"/>
      <c r="Z487" s="287"/>
      <c r="AB487" s="287"/>
      <c r="AD487" s="287"/>
      <c r="AF487" s="287"/>
      <c r="AH487" s="287"/>
      <c r="AJ487" s="287"/>
      <c r="AL487" s="287"/>
      <c r="AN487" s="287"/>
      <c r="AP487" s="287"/>
      <c r="AR487" s="287"/>
      <c r="AT487" s="287"/>
      <c r="AV487" s="287"/>
      <c r="AX487" s="287"/>
      <c r="AZ487" s="287"/>
      <c r="BB487" s="287"/>
    </row>
    <row r="488" spans="1:54" ht="14.25" customHeight="1" x14ac:dyDescent="0.25">
      <c r="A488" s="4"/>
      <c r="B488" s="301"/>
      <c r="C488" s="302"/>
      <c r="D488" s="287"/>
      <c r="F488" s="287"/>
      <c r="H488" s="287"/>
      <c r="J488" s="287"/>
      <c r="L488" s="287"/>
      <c r="N488" s="287"/>
      <c r="P488" s="287"/>
      <c r="R488" s="287"/>
      <c r="T488" s="287"/>
      <c r="V488" s="287"/>
      <c r="X488" s="287"/>
      <c r="Z488" s="287"/>
      <c r="AB488" s="287"/>
      <c r="AD488" s="287"/>
      <c r="AF488" s="287"/>
      <c r="AH488" s="287"/>
      <c r="AJ488" s="287"/>
      <c r="AL488" s="287"/>
      <c r="AN488" s="287"/>
      <c r="AP488" s="287"/>
      <c r="AR488" s="287"/>
      <c r="AT488" s="287"/>
      <c r="AV488" s="287"/>
      <c r="AX488" s="287"/>
      <c r="AZ488" s="287"/>
      <c r="BB488" s="287"/>
    </row>
    <row r="489" spans="1:54" ht="14.25" customHeight="1" x14ac:dyDescent="0.25">
      <c r="A489" s="4"/>
      <c r="B489" s="301"/>
      <c r="C489" s="302"/>
      <c r="D489" s="287"/>
      <c r="F489" s="287"/>
      <c r="H489" s="287"/>
      <c r="J489" s="287"/>
      <c r="L489" s="287"/>
      <c r="N489" s="287"/>
      <c r="P489" s="287"/>
      <c r="R489" s="287"/>
      <c r="T489" s="287"/>
      <c r="V489" s="287"/>
      <c r="X489" s="287"/>
      <c r="Z489" s="287"/>
      <c r="AB489" s="287"/>
      <c r="AD489" s="287"/>
      <c r="AF489" s="287"/>
      <c r="AH489" s="287"/>
      <c r="AJ489" s="287"/>
      <c r="AL489" s="287"/>
      <c r="AN489" s="287"/>
      <c r="AP489" s="287"/>
      <c r="AR489" s="287"/>
      <c r="AT489" s="287"/>
      <c r="AV489" s="287"/>
      <c r="AX489" s="287"/>
      <c r="AZ489" s="287"/>
      <c r="BB489" s="287"/>
    </row>
    <row r="490" spans="1:54" ht="14.25" customHeight="1" x14ac:dyDescent="0.25">
      <c r="A490" s="4"/>
      <c r="B490" s="301"/>
      <c r="C490" s="302"/>
      <c r="D490" s="287"/>
      <c r="F490" s="287"/>
      <c r="H490" s="287"/>
      <c r="J490" s="287"/>
      <c r="L490" s="287"/>
      <c r="N490" s="287"/>
      <c r="P490" s="287"/>
      <c r="R490" s="287"/>
      <c r="T490" s="287"/>
      <c r="V490" s="287"/>
      <c r="X490" s="287"/>
      <c r="Z490" s="287"/>
      <c r="AB490" s="287"/>
      <c r="AD490" s="287"/>
      <c r="AF490" s="287"/>
      <c r="AH490" s="287"/>
      <c r="AJ490" s="287"/>
      <c r="AL490" s="287"/>
      <c r="AN490" s="287"/>
      <c r="AP490" s="287"/>
      <c r="AR490" s="287"/>
      <c r="AT490" s="287"/>
      <c r="AV490" s="287"/>
      <c r="AX490" s="287"/>
      <c r="AZ490" s="287"/>
      <c r="BB490" s="287"/>
    </row>
    <row r="491" spans="1:54" ht="14.25" customHeight="1" x14ac:dyDescent="0.25">
      <c r="A491" s="4"/>
      <c r="B491" s="301"/>
      <c r="C491" s="302"/>
      <c r="D491" s="287"/>
      <c r="F491" s="287"/>
      <c r="H491" s="287"/>
      <c r="J491" s="287"/>
      <c r="L491" s="287"/>
      <c r="N491" s="287"/>
      <c r="P491" s="287"/>
      <c r="R491" s="287"/>
      <c r="T491" s="287"/>
      <c r="V491" s="287"/>
      <c r="X491" s="287"/>
      <c r="Z491" s="287"/>
      <c r="AB491" s="287"/>
      <c r="AD491" s="287"/>
      <c r="AF491" s="287"/>
      <c r="AH491" s="287"/>
      <c r="AJ491" s="287"/>
      <c r="AL491" s="287"/>
      <c r="AN491" s="287"/>
      <c r="AP491" s="287"/>
      <c r="AR491" s="287"/>
      <c r="AT491" s="287"/>
      <c r="AV491" s="287"/>
      <c r="AX491" s="287"/>
      <c r="AZ491" s="287"/>
      <c r="BB491" s="287"/>
    </row>
    <row r="492" spans="1:54" ht="14.25" customHeight="1" x14ac:dyDescent="0.25">
      <c r="A492" s="4"/>
      <c r="B492" s="301"/>
      <c r="C492" s="302"/>
      <c r="D492" s="287"/>
      <c r="F492" s="287"/>
      <c r="H492" s="287"/>
      <c r="J492" s="287"/>
      <c r="L492" s="287"/>
      <c r="N492" s="287"/>
      <c r="P492" s="287"/>
      <c r="R492" s="287"/>
      <c r="T492" s="287"/>
      <c r="V492" s="287"/>
      <c r="X492" s="287"/>
      <c r="Z492" s="287"/>
      <c r="AB492" s="287"/>
      <c r="AD492" s="287"/>
      <c r="AF492" s="287"/>
      <c r="AH492" s="287"/>
      <c r="AJ492" s="287"/>
      <c r="AL492" s="287"/>
      <c r="AN492" s="287"/>
      <c r="AP492" s="287"/>
      <c r="AR492" s="287"/>
      <c r="AT492" s="287"/>
      <c r="AV492" s="287"/>
      <c r="AX492" s="287"/>
      <c r="AZ492" s="287"/>
      <c r="BB492" s="287"/>
    </row>
    <row r="493" spans="1:54" ht="14.25" customHeight="1" x14ac:dyDescent="0.25">
      <c r="A493" s="4"/>
      <c r="B493" s="301"/>
      <c r="C493" s="302"/>
      <c r="D493" s="287"/>
      <c r="F493" s="287"/>
      <c r="H493" s="287"/>
      <c r="J493" s="287"/>
      <c r="L493" s="287"/>
      <c r="N493" s="287"/>
      <c r="P493" s="287"/>
      <c r="R493" s="287"/>
      <c r="T493" s="287"/>
      <c r="V493" s="287"/>
      <c r="X493" s="287"/>
      <c r="Z493" s="287"/>
      <c r="AB493" s="287"/>
      <c r="AD493" s="287"/>
      <c r="AF493" s="287"/>
      <c r="AH493" s="287"/>
      <c r="AJ493" s="287"/>
      <c r="AL493" s="287"/>
      <c r="AN493" s="287"/>
      <c r="AP493" s="287"/>
      <c r="AR493" s="287"/>
      <c r="AT493" s="287"/>
      <c r="AV493" s="287"/>
      <c r="AX493" s="287"/>
      <c r="AZ493" s="287"/>
      <c r="BB493" s="287"/>
    </row>
    <row r="494" spans="1:54" ht="14.25" customHeight="1" x14ac:dyDescent="0.25">
      <c r="A494" s="4"/>
      <c r="B494" s="301"/>
      <c r="C494" s="302"/>
      <c r="D494" s="287"/>
      <c r="F494" s="287"/>
      <c r="H494" s="287"/>
      <c r="J494" s="287"/>
      <c r="L494" s="287"/>
      <c r="N494" s="287"/>
      <c r="P494" s="287"/>
      <c r="R494" s="287"/>
      <c r="T494" s="287"/>
      <c r="V494" s="287"/>
      <c r="X494" s="287"/>
      <c r="Z494" s="287"/>
      <c r="AB494" s="287"/>
      <c r="AD494" s="287"/>
      <c r="AF494" s="287"/>
      <c r="AH494" s="287"/>
      <c r="AJ494" s="287"/>
      <c r="AL494" s="287"/>
      <c r="AN494" s="287"/>
      <c r="AP494" s="287"/>
      <c r="AR494" s="287"/>
      <c r="AT494" s="287"/>
      <c r="AV494" s="287"/>
      <c r="AX494" s="287"/>
      <c r="AZ494" s="287"/>
      <c r="BB494" s="287"/>
    </row>
    <row r="495" spans="1:54" ht="14.25" customHeight="1" x14ac:dyDescent="0.25">
      <c r="A495" s="4"/>
      <c r="B495" s="301"/>
      <c r="C495" s="302"/>
      <c r="D495" s="287"/>
      <c r="F495" s="287"/>
      <c r="H495" s="287"/>
      <c r="J495" s="287"/>
      <c r="L495" s="287"/>
      <c r="N495" s="287"/>
      <c r="P495" s="287"/>
      <c r="R495" s="287"/>
      <c r="T495" s="287"/>
      <c r="V495" s="287"/>
      <c r="X495" s="287"/>
      <c r="Z495" s="287"/>
      <c r="AB495" s="287"/>
      <c r="AD495" s="287"/>
      <c r="AF495" s="287"/>
      <c r="AH495" s="287"/>
      <c r="AJ495" s="287"/>
      <c r="AL495" s="287"/>
      <c r="AN495" s="287"/>
      <c r="AP495" s="287"/>
      <c r="AR495" s="287"/>
      <c r="AT495" s="287"/>
      <c r="AV495" s="287"/>
      <c r="AX495" s="287"/>
      <c r="AZ495" s="287"/>
      <c r="BB495" s="287"/>
    </row>
    <row r="496" spans="1:54" ht="14.25" customHeight="1" x14ac:dyDescent="0.25">
      <c r="A496" s="4"/>
      <c r="B496" s="301"/>
      <c r="C496" s="302"/>
      <c r="D496" s="287"/>
      <c r="F496" s="287"/>
      <c r="H496" s="287"/>
      <c r="J496" s="287"/>
      <c r="L496" s="287"/>
      <c r="N496" s="287"/>
      <c r="P496" s="287"/>
      <c r="R496" s="287"/>
      <c r="T496" s="287"/>
      <c r="V496" s="287"/>
      <c r="X496" s="287"/>
      <c r="Z496" s="287"/>
      <c r="AB496" s="287"/>
      <c r="AD496" s="287"/>
      <c r="AF496" s="287"/>
      <c r="AH496" s="287"/>
      <c r="AJ496" s="287"/>
      <c r="AL496" s="287"/>
      <c r="AN496" s="287"/>
      <c r="AP496" s="287"/>
      <c r="AR496" s="287"/>
      <c r="AT496" s="287"/>
      <c r="AV496" s="287"/>
      <c r="AX496" s="287"/>
      <c r="AZ496" s="287"/>
      <c r="BB496" s="287"/>
    </row>
    <row r="497" spans="1:54" ht="14.25" customHeight="1" x14ac:dyDescent="0.25">
      <c r="A497" s="4"/>
      <c r="B497" s="301"/>
      <c r="C497" s="302"/>
      <c r="D497" s="287"/>
      <c r="F497" s="287"/>
      <c r="H497" s="287"/>
      <c r="J497" s="287"/>
      <c r="L497" s="287"/>
      <c r="N497" s="287"/>
      <c r="P497" s="287"/>
      <c r="R497" s="287"/>
      <c r="T497" s="287"/>
      <c r="V497" s="287"/>
      <c r="X497" s="287"/>
      <c r="Z497" s="287"/>
      <c r="AB497" s="287"/>
      <c r="AD497" s="287"/>
      <c r="AF497" s="287"/>
      <c r="AH497" s="287"/>
      <c r="AJ497" s="287"/>
      <c r="AL497" s="287"/>
      <c r="AN497" s="287"/>
      <c r="AP497" s="287"/>
      <c r="AR497" s="287"/>
      <c r="AT497" s="287"/>
      <c r="AV497" s="287"/>
      <c r="AX497" s="287"/>
      <c r="AZ497" s="287"/>
      <c r="BB497" s="287"/>
    </row>
    <row r="498" spans="1:54" ht="14.25" customHeight="1" x14ac:dyDescent="0.25">
      <c r="A498" s="4"/>
      <c r="B498" s="301"/>
      <c r="C498" s="302"/>
      <c r="D498" s="287"/>
      <c r="F498" s="287"/>
      <c r="H498" s="287"/>
      <c r="J498" s="287"/>
      <c r="L498" s="287"/>
      <c r="N498" s="287"/>
      <c r="P498" s="287"/>
      <c r="R498" s="287"/>
      <c r="T498" s="287"/>
      <c r="V498" s="287"/>
      <c r="X498" s="287"/>
      <c r="Z498" s="287"/>
      <c r="AB498" s="287"/>
      <c r="AD498" s="287"/>
      <c r="AF498" s="287"/>
      <c r="AH498" s="287"/>
      <c r="AJ498" s="287"/>
      <c r="AL498" s="287"/>
      <c r="AN498" s="287"/>
      <c r="AP498" s="287"/>
      <c r="AR498" s="287"/>
      <c r="AT498" s="287"/>
      <c r="AV498" s="287"/>
      <c r="AX498" s="287"/>
      <c r="AZ498" s="287"/>
      <c r="BB498" s="287"/>
    </row>
    <row r="499" spans="1:54" ht="14.25" customHeight="1" x14ac:dyDescent="0.25">
      <c r="A499" s="4"/>
      <c r="B499" s="301"/>
      <c r="C499" s="302"/>
      <c r="D499" s="287"/>
      <c r="F499" s="287"/>
      <c r="H499" s="287"/>
      <c r="J499" s="287"/>
      <c r="L499" s="287"/>
      <c r="N499" s="287"/>
      <c r="P499" s="287"/>
      <c r="R499" s="287"/>
      <c r="T499" s="287"/>
      <c r="V499" s="287"/>
      <c r="X499" s="287"/>
      <c r="Z499" s="287"/>
      <c r="AB499" s="287"/>
      <c r="AD499" s="287"/>
      <c r="AF499" s="287"/>
      <c r="AH499" s="287"/>
      <c r="AJ499" s="287"/>
      <c r="AL499" s="287"/>
      <c r="AN499" s="287"/>
      <c r="AP499" s="287"/>
      <c r="AR499" s="287"/>
      <c r="AT499" s="287"/>
      <c r="AV499" s="287"/>
      <c r="AX499" s="287"/>
      <c r="AZ499" s="287"/>
      <c r="BB499" s="287"/>
    </row>
    <row r="500" spans="1:54" ht="14.25" customHeight="1" x14ac:dyDescent="0.25">
      <c r="A500" s="4"/>
      <c r="B500" s="301"/>
      <c r="C500" s="302"/>
      <c r="D500" s="287"/>
      <c r="F500" s="287"/>
      <c r="H500" s="287"/>
      <c r="J500" s="287"/>
      <c r="L500" s="287"/>
      <c r="N500" s="287"/>
      <c r="P500" s="287"/>
      <c r="R500" s="287"/>
      <c r="T500" s="287"/>
      <c r="V500" s="287"/>
      <c r="X500" s="287"/>
      <c r="Z500" s="287"/>
      <c r="AB500" s="287"/>
      <c r="AD500" s="287"/>
      <c r="AF500" s="287"/>
      <c r="AH500" s="287"/>
      <c r="AJ500" s="287"/>
      <c r="AL500" s="287"/>
      <c r="AN500" s="287"/>
      <c r="AP500" s="287"/>
      <c r="AR500" s="287"/>
      <c r="AT500" s="287"/>
      <c r="AV500" s="287"/>
      <c r="AX500" s="287"/>
      <c r="AZ500" s="287"/>
      <c r="BB500" s="287"/>
    </row>
    <row r="501" spans="1:54" ht="14.25" customHeight="1" x14ac:dyDescent="0.25">
      <c r="A501" s="4"/>
      <c r="B501" s="301"/>
      <c r="C501" s="302"/>
      <c r="D501" s="287"/>
      <c r="F501" s="287"/>
      <c r="H501" s="287"/>
      <c r="J501" s="287"/>
      <c r="L501" s="287"/>
      <c r="N501" s="287"/>
      <c r="P501" s="287"/>
      <c r="R501" s="287"/>
      <c r="T501" s="287"/>
      <c r="V501" s="287"/>
      <c r="X501" s="287"/>
      <c r="Z501" s="287"/>
      <c r="AB501" s="287"/>
      <c r="AD501" s="287"/>
      <c r="AF501" s="287"/>
      <c r="AH501" s="287"/>
      <c r="AJ501" s="287"/>
      <c r="AL501" s="287"/>
      <c r="AN501" s="287"/>
      <c r="AP501" s="287"/>
      <c r="AR501" s="287"/>
      <c r="AT501" s="287"/>
      <c r="AV501" s="287"/>
      <c r="AX501" s="287"/>
      <c r="AZ501" s="287"/>
      <c r="BB501" s="287"/>
    </row>
    <row r="502" spans="1:54" ht="14.25" customHeight="1" x14ac:dyDescent="0.25">
      <c r="A502" s="4"/>
      <c r="B502" s="301"/>
      <c r="C502" s="302"/>
      <c r="D502" s="287"/>
      <c r="F502" s="287"/>
      <c r="H502" s="287"/>
      <c r="J502" s="287"/>
      <c r="L502" s="287"/>
      <c r="N502" s="287"/>
      <c r="P502" s="287"/>
      <c r="R502" s="287"/>
      <c r="T502" s="287"/>
      <c r="V502" s="287"/>
      <c r="X502" s="287"/>
      <c r="Z502" s="287"/>
      <c r="AB502" s="287"/>
      <c r="AD502" s="287"/>
      <c r="AF502" s="287"/>
      <c r="AH502" s="287"/>
      <c r="AJ502" s="287"/>
      <c r="AL502" s="287"/>
      <c r="AN502" s="287"/>
      <c r="AP502" s="287"/>
      <c r="AR502" s="287"/>
      <c r="AT502" s="287"/>
      <c r="AV502" s="287"/>
      <c r="AX502" s="287"/>
      <c r="AZ502" s="287"/>
      <c r="BB502" s="287"/>
    </row>
    <row r="503" spans="1:54" ht="14.25" customHeight="1" x14ac:dyDescent="0.25">
      <c r="A503" s="4"/>
      <c r="B503" s="301"/>
      <c r="C503" s="302"/>
      <c r="D503" s="287"/>
      <c r="F503" s="287"/>
      <c r="H503" s="287"/>
      <c r="J503" s="287"/>
      <c r="L503" s="287"/>
      <c r="N503" s="287"/>
      <c r="P503" s="287"/>
      <c r="R503" s="287"/>
      <c r="T503" s="287"/>
      <c r="V503" s="287"/>
      <c r="X503" s="287"/>
      <c r="Z503" s="287"/>
      <c r="AB503" s="287"/>
      <c r="AD503" s="287"/>
      <c r="AF503" s="287"/>
      <c r="AH503" s="287"/>
      <c r="AJ503" s="287"/>
      <c r="AL503" s="287"/>
      <c r="AN503" s="287"/>
      <c r="AP503" s="287"/>
      <c r="AR503" s="287"/>
      <c r="AT503" s="287"/>
      <c r="AV503" s="287"/>
      <c r="AX503" s="287"/>
      <c r="AZ503" s="287"/>
      <c r="BB503" s="287"/>
    </row>
    <row r="504" spans="1:54" ht="14.25" customHeight="1" x14ac:dyDescent="0.25">
      <c r="A504" s="4"/>
      <c r="B504" s="301"/>
      <c r="C504" s="302"/>
      <c r="D504" s="287"/>
      <c r="F504" s="287"/>
      <c r="H504" s="287"/>
      <c r="J504" s="287"/>
      <c r="L504" s="287"/>
      <c r="N504" s="287"/>
      <c r="P504" s="287"/>
      <c r="R504" s="287"/>
      <c r="T504" s="287"/>
      <c r="V504" s="287"/>
      <c r="X504" s="287"/>
      <c r="Z504" s="287"/>
      <c r="AB504" s="287"/>
      <c r="AD504" s="287"/>
      <c r="AF504" s="287"/>
      <c r="AH504" s="287"/>
      <c r="AJ504" s="287"/>
      <c r="AL504" s="287"/>
      <c r="AN504" s="287"/>
      <c r="AP504" s="287"/>
      <c r="AR504" s="287"/>
      <c r="AT504" s="287"/>
      <c r="AV504" s="287"/>
      <c r="AX504" s="287"/>
      <c r="AZ504" s="287"/>
      <c r="BB504" s="287"/>
    </row>
    <row r="505" spans="1:54" ht="14.25" customHeight="1" x14ac:dyDescent="0.25">
      <c r="A505" s="4"/>
      <c r="B505" s="301"/>
      <c r="C505" s="302"/>
      <c r="D505" s="287"/>
      <c r="F505" s="287"/>
      <c r="H505" s="287"/>
      <c r="J505" s="287"/>
      <c r="L505" s="287"/>
      <c r="N505" s="287"/>
      <c r="P505" s="287"/>
      <c r="R505" s="287"/>
      <c r="T505" s="287"/>
      <c r="V505" s="287"/>
      <c r="X505" s="287"/>
      <c r="Z505" s="287"/>
      <c r="AB505" s="287"/>
      <c r="AD505" s="287"/>
      <c r="AF505" s="287"/>
      <c r="AH505" s="287"/>
      <c r="AJ505" s="287"/>
      <c r="AL505" s="287"/>
      <c r="AN505" s="287"/>
      <c r="AP505" s="287"/>
      <c r="AR505" s="287"/>
      <c r="AT505" s="287"/>
      <c r="AV505" s="287"/>
      <c r="AX505" s="287"/>
      <c r="AZ505" s="287"/>
      <c r="BB505" s="287"/>
    </row>
    <row r="506" spans="1:54" ht="14.25" customHeight="1" x14ac:dyDescent="0.25">
      <c r="A506" s="4"/>
      <c r="B506" s="301"/>
      <c r="C506" s="302"/>
      <c r="D506" s="287"/>
      <c r="F506" s="287"/>
      <c r="H506" s="287"/>
      <c r="J506" s="287"/>
      <c r="L506" s="287"/>
      <c r="N506" s="287"/>
      <c r="P506" s="287"/>
      <c r="R506" s="287"/>
      <c r="T506" s="287"/>
      <c r="V506" s="287"/>
      <c r="X506" s="287"/>
      <c r="Z506" s="287"/>
      <c r="AB506" s="287"/>
      <c r="AD506" s="287"/>
      <c r="AF506" s="287"/>
      <c r="AH506" s="287"/>
      <c r="AJ506" s="287"/>
      <c r="AL506" s="287"/>
      <c r="AN506" s="287"/>
      <c r="AP506" s="287"/>
      <c r="AR506" s="287"/>
      <c r="AT506" s="287"/>
      <c r="AV506" s="287"/>
      <c r="AX506" s="287"/>
      <c r="AZ506" s="287"/>
      <c r="BB506" s="287"/>
    </row>
    <row r="507" spans="1:54" ht="14.25" customHeight="1" x14ac:dyDescent="0.25">
      <c r="A507" s="4"/>
      <c r="B507" s="301"/>
      <c r="C507" s="302"/>
      <c r="D507" s="287"/>
      <c r="F507" s="287"/>
      <c r="H507" s="287"/>
      <c r="J507" s="287"/>
      <c r="L507" s="287"/>
      <c r="N507" s="287"/>
      <c r="P507" s="287"/>
      <c r="R507" s="287"/>
      <c r="T507" s="287"/>
      <c r="V507" s="287"/>
      <c r="X507" s="287"/>
      <c r="Z507" s="287"/>
      <c r="AB507" s="287"/>
      <c r="AD507" s="287"/>
      <c r="AF507" s="287"/>
      <c r="AH507" s="287"/>
      <c r="AJ507" s="287"/>
      <c r="AL507" s="287"/>
      <c r="AN507" s="287"/>
      <c r="AP507" s="287"/>
      <c r="AR507" s="287"/>
      <c r="AT507" s="287"/>
      <c r="AV507" s="287"/>
      <c r="AX507" s="287"/>
      <c r="AZ507" s="287"/>
      <c r="BB507" s="287"/>
    </row>
    <row r="508" spans="1:54" ht="14.25" customHeight="1" x14ac:dyDescent="0.25">
      <c r="A508" s="4"/>
      <c r="B508" s="301"/>
      <c r="C508" s="302"/>
      <c r="D508" s="287"/>
      <c r="F508" s="287"/>
      <c r="H508" s="287"/>
      <c r="J508" s="287"/>
      <c r="L508" s="287"/>
      <c r="N508" s="287"/>
      <c r="P508" s="287"/>
      <c r="R508" s="287"/>
      <c r="T508" s="287"/>
      <c r="V508" s="287"/>
      <c r="X508" s="287"/>
      <c r="Z508" s="287"/>
      <c r="AB508" s="287"/>
      <c r="AD508" s="287"/>
      <c r="AF508" s="287"/>
      <c r="AH508" s="287"/>
      <c r="AJ508" s="287"/>
      <c r="AL508" s="287"/>
      <c r="AN508" s="287"/>
      <c r="AP508" s="287"/>
      <c r="AR508" s="287"/>
      <c r="AT508" s="287"/>
      <c r="AV508" s="287"/>
      <c r="AX508" s="287"/>
      <c r="AZ508" s="287"/>
      <c r="BB508" s="287"/>
    </row>
    <row r="509" spans="1:54" ht="14.25" customHeight="1" x14ac:dyDescent="0.25">
      <c r="A509" s="4"/>
      <c r="B509" s="301"/>
      <c r="C509" s="302"/>
      <c r="D509" s="287"/>
      <c r="F509" s="287"/>
      <c r="H509" s="287"/>
      <c r="J509" s="287"/>
      <c r="L509" s="287"/>
      <c r="N509" s="287"/>
      <c r="P509" s="287"/>
      <c r="R509" s="287"/>
      <c r="T509" s="287"/>
      <c r="V509" s="287"/>
      <c r="X509" s="287"/>
      <c r="Z509" s="287"/>
      <c r="AB509" s="287"/>
      <c r="AD509" s="287"/>
      <c r="AF509" s="287"/>
      <c r="AH509" s="287"/>
      <c r="AJ509" s="287"/>
      <c r="AL509" s="287"/>
      <c r="AN509" s="287"/>
      <c r="AP509" s="287"/>
      <c r="AR509" s="287"/>
      <c r="AT509" s="287"/>
      <c r="AV509" s="287"/>
      <c r="AX509" s="287"/>
      <c r="AZ509" s="287"/>
      <c r="BB509" s="287"/>
    </row>
    <row r="510" spans="1:54" ht="14.25" customHeight="1" x14ac:dyDescent="0.25">
      <c r="A510" s="4"/>
      <c r="B510" s="301"/>
      <c r="C510" s="302"/>
      <c r="D510" s="287"/>
      <c r="F510" s="287"/>
      <c r="H510" s="287"/>
      <c r="J510" s="287"/>
      <c r="L510" s="287"/>
      <c r="N510" s="287"/>
      <c r="P510" s="287"/>
      <c r="R510" s="287"/>
      <c r="T510" s="287"/>
      <c r="V510" s="287"/>
      <c r="X510" s="287"/>
      <c r="Z510" s="287"/>
      <c r="AB510" s="287"/>
      <c r="AD510" s="287"/>
      <c r="AF510" s="287"/>
      <c r="AH510" s="287"/>
      <c r="AJ510" s="287"/>
      <c r="AL510" s="287"/>
      <c r="AN510" s="287"/>
      <c r="AP510" s="287"/>
      <c r="AR510" s="287"/>
      <c r="AT510" s="287"/>
      <c r="AV510" s="287"/>
      <c r="AX510" s="287"/>
      <c r="AZ510" s="287"/>
      <c r="BB510" s="287"/>
    </row>
    <row r="511" spans="1:54" ht="14.25" customHeight="1" x14ac:dyDescent="0.25">
      <c r="A511" s="4"/>
      <c r="B511" s="301"/>
      <c r="C511" s="302"/>
      <c r="D511" s="287"/>
      <c r="F511" s="287"/>
      <c r="H511" s="287"/>
      <c r="J511" s="287"/>
      <c r="L511" s="287"/>
      <c r="N511" s="287"/>
      <c r="P511" s="287"/>
      <c r="R511" s="287"/>
      <c r="T511" s="287"/>
      <c r="V511" s="287"/>
      <c r="X511" s="287"/>
      <c r="Z511" s="287"/>
      <c r="AB511" s="287"/>
      <c r="AD511" s="287"/>
      <c r="AF511" s="287"/>
      <c r="AH511" s="287"/>
      <c r="AJ511" s="287"/>
      <c r="AL511" s="287"/>
      <c r="AN511" s="287"/>
      <c r="AP511" s="287"/>
      <c r="AR511" s="287"/>
      <c r="AT511" s="287"/>
      <c r="AV511" s="287"/>
      <c r="AX511" s="287"/>
      <c r="AZ511" s="287"/>
      <c r="BB511" s="287"/>
    </row>
    <row r="512" spans="1:54" ht="14.25" customHeight="1" x14ac:dyDescent="0.25">
      <c r="A512" s="4"/>
      <c r="B512" s="301"/>
      <c r="C512" s="302"/>
      <c r="D512" s="287"/>
      <c r="F512" s="287"/>
      <c r="H512" s="287"/>
      <c r="J512" s="287"/>
      <c r="L512" s="287"/>
      <c r="N512" s="287"/>
      <c r="P512" s="287"/>
      <c r="R512" s="287"/>
      <c r="T512" s="287"/>
      <c r="V512" s="287"/>
      <c r="X512" s="287"/>
      <c r="Z512" s="287"/>
      <c r="AB512" s="287"/>
      <c r="AD512" s="287"/>
      <c r="AF512" s="287"/>
      <c r="AH512" s="287"/>
      <c r="AJ512" s="287"/>
      <c r="AL512" s="287"/>
      <c r="AN512" s="287"/>
      <c r="AP512" s="287"/>
      <c r="AR512" s="287"/>
      <c r="AT512" s="287"/>
      <c r="AV512" s="287"/>
      <c r="AX512" s="287"/>
      <c r="AZ512" s="287"/>
      <c r="BB512" s="287"/>
    </row>
    <row r="513" spans="1:54" ht="14.25" customHeight="1" x14ac:dyDescent="0.25">
      <c r="A513" s="4"/>
      <c r="B513" s="301"/>
      <c r="C513" s="302"/>
      <c r="D513" s="287"/>
      <c r="F513" s="287"/>
      <c r="H513" s="287"/>
      <c r="J513" s="287"/>
      <c r="L513" s="287"/>
      <c r="N513" s="287"/>
      <c r="P513" s="287"/>
      <c r="R513" s="287"/>
      <c r="T513" s="287"/>
      <c r="V513" s="287"/>
      <c r="X513" s="287"/>
      <c r="Z513" s="287"/>
      <c r="AB513" s="287"/>
      <c r="AD513" s="287"/>
      <c r="AF513" s="287"/>
      <c r="AH513" s="287"/>
      <c r="AJ513" s="287"/>
      <c r="AL513" s="287"/>
      <c r="AN513" s="287"/>
      <c r="AP513" s="287"/>
      <c r="AR513" s="287"/>
      <c r="AT513" s="287"/>
      <c r="AV513" s="287"/>
      <c r="AX513" s="287"/>
      <c r="AZ513" s="287"/>
      <c r="BB513" s="287"/>
    </row>
    <row r="514" spans="1:54" ht="14.25" customHeight="1" x14ac:dyDescent="0.25">
      <c r="A514" s="4"/>
      <c r="B514" s="301"/>
      <c r="C514" s="302"/>
      <c r="D514" s="287"/>
      <c r="F514" s="287"/>
      <c r="H514" s="287"/>
      <c r="J514" s="287"/>
      <c r="L514" s="287"/>
      <c r="N514" s="287"/>
      <c r="P514" s="287"/>
      <c r="R514" s="287"/>
      <c r="T514" s="287"/>
      <c r="V514" s="287"/>
      <c r="X514" s="287"/>
      <c r="Z514" s="287"/>
      <c r="AB514" s="287"/>
      <c r="AD514" s="287"/>
      <c r="AF514" s="287"/>
      <c r="AH514" s="287"/>
      <c r="AJ514" s="287"/>
      <c r="AL514" s="287"/>
      <c r="AN514" s="287"/>
      <c r="AP514" s="287"/>
      <c r="AR514" s="287"/>
      <c r="AT514" s="287"/>
      <c r="AV514" s="287"/>
      <c r="AX514" s="287"/>
      <c r="AZ514" s="287"/>
      <c r="BB514" s="287"/>
    </row>
    <row r="515" spans="1:54" ht="14.25" customHeight="1" x14ac:dyDescent="0.25">
      <c r="A515" s="4"/>
      <c r="B515" s="301"/>
      <c r="C515" s="302"/>
      <c r="D515" s="287"/>
      <c r="F515" s="287"/>
      <c r="H515" s="287"/>
      <c r="J515" s="287"/>
      <c r="L515" s="287"/>
      <c r="N515" s="287"/>
      <c r="P515" s="287"/>
      <c r="R515" s="287"/>
      <c r="T515" s="287"/>
      <c r="V515" s="287"/>
      <c r="X515" s="287"/>
      <c r="Z515" s="287"/>
      <c r="AB515" s="287"/>
      <c r="AD515" s="287"/>
      <c r="AF515" s="287"/>
      <c r="AH515" s="287"/>
      <c r="AJ515" s="287"/>
      <c r="AL515" s="287"/>
      <c r="AN515" s="287"/>
      <c r="AP515" s="287"/>
      <c r="AR515" s="287"/>
      <c r="AT515" s="287"/>
      <c r="AV515" s="287"/>
      <c r="AX515" s="287"/>
      <c r="AZ515" s="287"/>
      <c r="BB515" s="287"/>
    </row>
    <row r="516" spans="1:54" ht="14.25" customHeight="1" x14ac:dyDescent="0.25">
      <c r="A516" s="4"/>
      <c r="B516" s="301"/>
      <c r="C516" s="302"/>
      <c r="D516" s="287"/>
      <c r="F516" s="287"/>
      <c r="H516" s="287"/>
      <c r="J516" s="287"/>
      <c r="L516" s="287"/>
      <c r="N516" s="287"/>
      <c r="P516" s="287"/>
      <c r="R516" s="287"/>
      <c r="T516" s="287"/>
      <c r="V516" s="287"/>
      <c r="X516" s="287"/>
      <c r="Z516" s="287"/>
      <c r="AB516" s="287"/>
      <c r="AD516" s="287"/>
      <c r="AF516" s="287"/>
      <c r="AH516" s="287"/>
      <c r="AJ516" s="287"/>
      <c r="AL516" s="287"/>
      <c r="AN516" s="287"/>
      <c r="AP516" s="287"/>
      <c r="AR516" s="287"/>
      <c r="AT516" s="287"/>
      <c r="AV516" s="287"/>
      <c r="AX516" s="287"/>
      <c r="AZ516" s="287"/>
      <c r="BB516" s="287"/>
    </row>
    <row r="517" spans="1:54" ht="14.25" customHeight="1" x14ac:dyDescent="0.25">
      <c r="A517" s="4"/>
      <c r="B517" s="301"/>
      <c r="C517" s="302"/>
      <c r="D517" s="287"/>
      <c r="F517" s="287"/>
      <c r="H517" s="287"/>
      <c r="J517" s="287"/>
      <c r="L517" s="287"/>
      <c r="N517" s="287"/>
      <c r="P517" s="287"/>
      <c r="R517" s="287"/>
      <c r="T517" s="287"/>
      <c r="V517" s="287"/>
      <c r="X517" s="287"/>
      <c r="Z517" s="287"/>
      <c r="AB517" s="287"/>
      <c r="AD517" s="287"/>
      <c r="AF517" s="287"/>
      <c r="AH517" s="287"/>
      <c r="AJ517" s="287"/>
      <c r="AL517" s="287"/>
      <c r="AN517" s="287"/>
      <c r="AP517" s="287"/>
      <c r="AR517" s="287"/>
      <c r="AT517" s="287"/>
      <c r="AV517" s="287"/>
      <c r="AX517" s="287"/>
      <c r="AZ517" s="287"/>
      <c r="BB517" s="287"/>
    </row>
    <row r="518" spans="1:54" ht="14.25" customHeight="1" x14ac:dyDescent="0.25">
      <c r="A518" s="4"/>
      <c r="B518" s="301"/>
      <c r="C518" s="302"/>
      <c r="D518" s="287"/>
      <c r="F518" s="287"/>
      <c r="H518" s="287"/>
      <c r="J518" s="287"/>
      <c r="L518" s="287"/>
      <c r="N518" s="287"/>
      <c r="P518" s="287"/>
      <c r="R518" s="287"/>
      <c r="T518" s="287"/>
      <c r="V518" s="287"/>
      <c r="X518" s="287"/>
      <c r="Z518" s="287"/>
      <c r="AB518" s="287"/>
      <c r="AD518" s="287"/>
      <c r="AF518" s="287"/>
      <c r="AH518" s="287"/>
      <c r="AJ518" s="287"/>
      <c r="AL518" s="287"/>
      <c r="AN518" s="287"/>
      <c r="AP518" s="287"/>
      <c r="AR518" s="287"/>
      <c r="AT518" s="287"/>
      <c r="AV518" s="287"/>
      <c r="AX518" s="287"/>
      <c r="AZ518" s="287"/>
      <c r="BB518" s="287"/>
    </row>
    <row r="519" spans="1:54" ht="14.25" customHeight="1" x14ac:dyDescent="0.25">
      <c r="A519" s="4"/>
      <c r="B519" s="301"/>
      <c r="C519" s="302"/>
      <c r="D519" s="287"/>
      <c r="F519" s="287"/>
      <c r="H519" s="287"/>
      <c r="J519" s="287"/>
      <c r="L519" s="287"/>
      <c r="N519" s="287"/>
      <c r="P519" s="287"/>
      <c r="R519" s="287"/>
      <c r="T519" s="287"/>
      <c r="V519" s="287"/>
      <c r="X519" s="287"/>
      <c r="Z519" s="287"/>
      <c r="AB519" s="287"/>
      <c r="AD519" s="287"/>
      <c r="AF519" s="287"/>
      <c r="AH519" s="287"/>
      <c r="AJ519" s="287"/>
      <c r="AL519" s="287"/>
      <c r="AN519" s="287"/>
      <c r="AP519" s="287"/>
      <c r="AR519" s="287"/>
      <c r="AT519" s="287"/>
      <c r="AV519" s="287"/>
      <c r="AX519" s="287"/>
      <c r="AZ519" s="287"/>
      <c r="BB519" s="287"/>
    </row>
    <row r="520" spans="1:54" ht="14.25" customHeight="1" x14ac:dyDescent="0.25">
      <c r="A520" s="4"/>
      <c r="B520" s="301"/>
      <c r="C520" s="302"/>
      <c r="D520" s="287"/>
      <c r="F520" s="287"/>
      <c r="H520" s="287"/>
      <c r="J520" s="287"/>
      <c r="L520" s="287"/>
      <c r="N520" s="287"/>
      <c r="P520" s="287"/>
      <c r="R520" s="287"/>
      <c r="T520" s="287"/>
      <c r="V520" s="287"/>
      <c r="X520" s="287"/>
      <c r="Z520" s="287"/>
      <c r="AB520" s="287"/>
      <c r="AD520" s="287"/>
      <c r="AF520" s="287"/>
      <c r="AH520" s="287"/>
      <c r="AJ520" s="287"/>
      <c r="AL520" s="287"/>
      <c r="AN520" s="287"/>
      <c r="AP520" s="287"/>
      <c r="AR520" s="287"/>
      <c r="AT520" s="287"/>
      <c r="AV520" s="287"/>
      <c r="AX520" s="287"/>
      <c r="AZ520" s="287"/>
      <c r="BB520" s="287"/>
    </row>
    <row r="521" spans="1:54" ht="14.25" customHeight="1" x14ac:dyDescent="0.25">
      <c r="A521" s="4"/>
      <c r="B521" s="301"/>
      <c r="C521" s="302"/>
      <c r="D521" s="287"/>
      <c r="F521" s="287"/>
      <c r="H521" s="287"/>
      <c r="J521" s="287"/>
      <c r="L521" s="287"/>
      <c r="N521" s="287"/>
      <c r="P521" s="287"/>
      <c r="R521" s="287"/>
      <c r="T521" s="287"/>
      <c r="V521" s="287"/>
      <c r="X521" s="287"/>
      <c r="Z521" s="287"/>
      <c r="AB521" s="287"/>
      <c r="AD521" s="287"/>
      <c r="AF521" s="287"/>
      <c r="AH521" s="287"/>
      <c r="AJ521" s="287"/>
      <c r="AL521" s="287"/>
      <c r="AN521" s="287"/>
      <c r="AP521" s="287"/>
      <c r="AR521" s="287"/>
      <c r="AT521" s="287"/>
      <c r="AV521" s="287"/>
      <c r="AX521" s="287"/>
      <c r="AZ521" s="287"/>
      <c r="BB521" s="287"/>
    </row>
    <row r="522" spans="1:54" ht="14.25" customHeight="1" x14ac:dyDescent="0.25">
      <c r="A522" s="4"/>
      <c r="B522" s="301"/>
      <c r="C522" s="302"/>
      <c r="D522" s="287"/>
      <c r="F522" s="287"/>
      <c r="H522" s="287"/>
      <c r="J522" s="287"/>
      <c r="L522" s="287"/>
      <c r="N522" s="287"/>
      <c r="P522" s="287"/>
      <c r="R522" s="287"/>
      <c r="T522" s="287"/>
      <c r="V522" s="287"/>
      <c r="X522" s="287"/>
      <c r="Z522" s="287"/>
      <c r="AB522" s="287"/>
      <c r="AD522" s="287"/>
      <c r="AF522" s="287"/>
      <c r="AH522" s="287"/>
      <c r="AJ522" s="287"/>
      <c r="AL522" s="287"/>
      <c r="AN522" s="287"/>
      <c r="AP522" s="287"/>
      <c r="AR522" s="287"/>
      <c r="AT522" s="287"/>
      <c r="AV522" s="287"/>
      <c r="AX522" s="287"/>
      <c r="AZ522" s="287"/>
      <c r="BB522" s="287"/>
    </row>
    <row r="523" spans="1:54" ht="14.25" customHeight="1" x14ac:dyDescent="0.25">
      <c r="A523" s="4"/>
      <c r="B523" s="301"/>
      <c r="C523" s="302"/>
      <c r="D523" s="287"/>
      <c r="F523" s="287"/>
      <c r="H523" s="287"/>
      <c r="J523" s="287"/>
      <c r="L523" s="287"/>
      <c r="N523" s="287"/>
      <c r="P523" s="287"/>
      <c r="R523" s="287"/>
      <c r="T523" s="287"/>
      <c r="V523" s="287"/>
      <c r="X523" s="287"/>
      <c r="Z523" s="287"/>
      <c r="AB523" s="287"/>
      <c r="AD523" s="287"/>
      <c r="AF523" s="287"/>
      <c r="AH523" s="287"/>
      <c r="AJ523" s="287"/>
      <c r="AL523" s="287"/>
      <c r="AN523" s="287"/>
      <c r="AP523" s="287"/>
      <c r="AR523" s="287"/>
      <c r="AT523" s="287"/>
      <c r="AV523" s="287"/>
      <c r="AX523" s="287"/>
      <c r="AZ523" s="287"/>
      <c r="BB523" s="287"/>
    </row>
    <row r="524" spans="1:54" ht="14.25" customHeight="1" x14ac:dyDescent="0.25">
      <c r="A524" s="4"/>
      <c r="B524" s="301"/>
      <c r="C524" s="302"/>
      <c r="D524" s="287"/>
      <c r="F524" s="287"/>
      <c r="H524" s="287"/>
      <c r="J524" s="287"/>
      <c r="L524" s="287"/>
      <c r="N524" s="287"/>
      <c r="P524" s="287"/>
      <c r="R524" s="287"/>
      <c r="T524" s="287"/>
      <c r="V524" s="287"/>
      <c r="X524" s="287"/>
      <c r="Z524" s="287"/>
      <c r="AB524" s="287"/>
      <c r="AD524" s="287"/>
      <c r="AF524" s="287"/>
      <c r="AH524" s="287"/>
      <c r="AJ524" s="287"/>
      <c r="AL524" s="287"/>
      <c r="AN524" s="287"/>
      <c r="AP524" s="287"/>
      <c r="AR524" s="287"/>
      <c r="AT524" s="287"/>
      <c r="AV524" s="287"/>
      <c r="AX524" s="287"/>
      <c r="AZ524" s="287"/>
      <c r="BB524" s="287"/>
    </row>
    <row r="525" spans="1:54" ht="14.25" customHeight="1" x14ac:dyDescent="0.25">
      <c r="A525" s="4"/>
      <c r="B525" s="301"/>
      <c r="C525" s="302"/>
      <c r="D525" s="287"/>
      <c r="F525" s="287"/>
      <c r="H525" s="287"/>
      <c r="J525" s="287"/>
      <c r="L525" s="287"/>
      <c r="N525" s="287"/>
      <c r="P525" s="287"/>
      <c r="R525" s="287"/>
      <c r="T525" s="287"/>
      <c r="V525" s="287"/>
      <c r="X525" s="287"/>
      <c r="Z525" s="287"/>
      <c r="AB525" s="287"/>
      <c r="AD525" s="287"/>
      <c r="AF525" s="287"/>
      <c r="AH525" s="287"/>
      <c r="AJ525" s="287"/>
      <c r="AL525" s="287"/>
      <c r="AN525" s="287"/>
      <c r="AP525" s="287"/>
      <c r="AR525" s="287"/>
      <c r="AT525" s="287"/>
      <c r="AV525" s="287"/>
      <c r="AX525" s="287"/>
      <c r="AZ525" s="287"/>
      <c r="BB525" s="287"/>
    </row>
    <row r="526" spans="1:54" ht="14.25" customHeight="1" x14ac:dyDescent="0.25">
      <c r="A526" s="4"/>
      <c r="B526" s="301"/>
      <c r="C526" s="302"/>
      <c r="D526" s="287"/>
      <c r="F526" s="287"/>
      <c r="H526" s="287"/>
      <c r="J526" s="287"/>
      <c r="L526" s="287"/>
      <c r="N526" s="287"/>
      <c r="P526" s="287"/>
      <c r="R526" s="287"/>
      <c r="T526" s="287"/>
      <c r="V526" s="287"/>
      <c r="X526" s="287"/>
      <c r="Z526" s="287"/>
      <c r="AB526" s="287"/>
      <c r="AD526" s="287"/>
      <c r="AF526" s="287"/>
      <c r="AH526" s="287"/>
      <c r="AJ526" s="287"/>
      <c r="AL526" s="287"/>
      <c r="AN526" s="287"/>
      <c r="AP526" s="287"/>
      <c r="AR526" s="287"/>
      <c r="AT526" s="287"/>
      <c r="AV526" s="287"/>
      <c r="AX526" s="287"/>
      <c r="AZ526" s="287"/>
      <c r="BB526" s="287"/>
    </row>
    <row r="527" spans="1:54" ht="14.25" customHeight="1" x14ac:dyDescent="0.25">
      <c r="A527" s="4"/>
      <c r="B527" s="301"/>
      <c r="C527" s="302"/>
      <c r="D527" s="287"/>
      <c r="F527" s="287"/>
      <c r="H527" s="287"/>
      <c r="J527" s="287"/>
      <c r="L527" s="287"/>
      <c r="N527" s="287"/>
      <c r="P527" s="287"/>
      <c r="R527" s="287"/>
      <c r="T527" s="287"/>
      <c r="V527" s="287"/>
      <c r="X527" s="287"/>
      <c r="Z527" s="287"/>
      <c r="AB527" s="287"/>
      <c r="AD527" s="287"/>
      <c r="AF527" s="287"/>
      <c r="AH527" s="287"/>
      <c r="AJ527" s="287"/>
      <c r="AL527" s="287"/>
      <c r="AN527" s="287"/>
      <c r="AP527" s="287"/>
      <c r="AR527" s="287"/>
      <c r="AT527" s="287"/>
      <c r="AV527" s="287"/>
      <c r="AX527" s="287"/>
      <c r="AZ527" s="287"/>
      <c r="BB527" s="287"/>
    </row>
    <row r="528" spans="1:54" ht="14.25" customHeight="1" x14ac:dyDescent="0.25">
      <c r="A528" s="4"/>
      <c r="B528" s="301"/>
      <c r="C528" s="302"/>
      <c r="D528" s="287"/>
      <c r="F528" s="287"/>
      <c r="H528" s="287"/>
      <c r="J528" s="287"/>
      <c r="L528" s="287"/>
      <c r="N528" s="287"/>
      <c r="P528" s="287"/>
      <c r="R528" s="287"/>
      <c r="T528" s="287"/>
      <c r="V528" s="287"/>
      <c r="X528" s="287"/>
      <c r="Z528" s="287"/>
      <c r="AB528" s="287"/>
      <c r="AD528" s="287"/>
      <c r="AF528" s="287"/>
      <c r="AH528" s="287"/>
      <c r="AJ528" s="287"/>
      <c r="AL528" s="287"/>
      <c r="AN528" s="287"/>
      <c r="AP528" s="287"/>
      <c r="AR528" s="287"/>
      <c r="AT528" s="287"/>
      <c r="AV528" s="287"/>
      <c r="AX528" s="287"/>
      <c r="AZ528" s="287"/>
      <c r="BB528" s="287"/>
    </row>
    <row r="529" spans="1:54" ht="14.25" customHeight="1" x14ac:dyDescent="0.25">
      <c r="A529" s="4"/>
      <c r="B529" s="301"/>
      <c r="C529" s="302"/>
      <c r="D529" s="287"/>
      <c r="F529" s="287"/>
      <c r="H529" s="287"/>
      <c r="J529" s="287"/>
      <c r="L529" s="287"/>
      <c r="N529" s="287"/>
      <c r="P529" s="287"/>
      <c r="R529" s="287"/>
      <c r="T529" s="287"/>
      <c r="V529" s="287"/>
      <c r="X529" s="287"/>
      <c r="Z529" s="287"/>
      <c r="AB529" s="287"/>
      <c r="AD529" s="287"/>
      <c r="AF529" s="287"/>
      <c r="AH529" s="287"/>
      <c r="AJ529" s="287"/>
      <c r="AL529" s="287"/>
      <c r="AN529" s="287"/>
      <c r="AP529" s="287"/>
      <c r="AR529" s="287"/>
      <c r="AT529" s="287"/>
      <c r="AV529" s="287"/>
      <c r="AX529" s="287"/>
      <c r="AZ529" s="287"/>
      <c r="BB529" s="287"/>
    </row>
    <row r="530" spans="1:54" ht="14.25" customHeight="1" x14ac:dyDescent="0.25">
      <c r="A530" s="4"/>
      <c r="B530" s="301"/>
      <c r="C530" s="302"/>
      <c r="D530" s="287"/>
      <c r="F530" s="287"/>
      <c r="H530" s="287"/>
      <c r="J530" s="287"/>
      <c r="L530" s="287"/>
      <c r="N530" s="287"/>
      <c r="P530" s="287"/>
      <c r="R530" s="287"/>
      <c r="T530" s="287"/>
      <c r="V530" s="287"/>
      <c r="X530" s="287"/>
      <c r="Z530" s="287"/>
      <c r="AB530" s="287"/>
      <c r="AD530" s="287"/>
      <c r="AF530" s="287"/>
      <c r="AH530" s="287"/>
      <c r="AJ530" s="287"/>
      <c r="AL530" s="287"/>
      <c r="AN530" s="287"/>
      <c r="AP530" s="287"/>
      <c r="AR530" s="287"/>
      <c r="AT530" s="287"/>
      <c r="AV530" s="287"/>
      <c r="AX530" s="287"/>
      <c r="AZ530" s="287"/>
      <c r="BB530" s="287"/>
    </row>
    <row r="531" spans="1:54" ht="14.25" customHeight="1" x14ac:dyDescent="0.25">
      <c r="A531" s="4"/>
      <c r="B531" s="301"/>
      <c r="C531" s="302"/>
      <c r="D531" s="287"/>
      <c r="F531" s="287"/>
      <c r="H531" s="287"/>
      <c r="J531" s="287"/>
      <c r="L531" s="287"/>
      <c r="N531" s="287"/>
      <c r="P531" s="287"/>
      <c r="R531" s="287"/>
      <c r="T531" s="287"/>
      <c r="V531" s="287"/>
      <c r="X531" s="287"/>
      <c r="Z531" s="287"/>
      <c r="AB531" s="287"/>
      <c r="AD531" s="287"/>
      <c r="AF531" s="287"/>
      <c r="AH531" s="287"/>
      <c r="AJ531" s="287"/>
      <c r="AL531" s="287"/>
      <c r="AN531" s="287"/>
      <c r="AP531" s="287"/>
      <c r="AR531" s="287"/>
      <c r="AT531" s="287"/>
      <c r="AV531" s="287"/>
      <c r="AX531" s="287"/>
      <c r="AZ531" s="287"/>
      <c r="BB531" s="287"/>
    </row>
    <row r="532" spans="1:54" ht="14.25" customHeight="1" x14ac:dyDescent="0.25">
      <c r="A532" s="4"/>
      <c r="B532" s="301"/>
      <c r="C532" s="302"/>
      <c r="D532" s="287"/>
      <c r="F532" s="287"/>
      <c r="H532" s="287"/>
      <c r="J532" s="287"/>
      <c r="L532" s="287"/>
      <c r="N532" s="287"/>
      <c r="P532" s="287"/>
      <c r="R532" s="287"/>
      <c r="T532" s="287"/>
      <c r="V532" s="287"/>
      <c r="X532" s="287"/>
      <c r="Z532" s="287"/>
      <c r="AB532" s="287"/>
      <c r="AD532" s="287"/>
      <c r="AF532" s="287"/>
      <c r="AH532" s="287"/>
      <c r="AJ532" s="287"/>
      <c r="AL532" s="287"/>
      <c r="AN532" s="287"/>
      <c r="AP532" s="287"/>
      <c r="AR532" s="287"/>
      <c r="AT532" s="287"/>
      <c r="AV532" s="287"/>
      <c r="AX532" s="287"/>
      <c r="AZ532" s="287"/>
      <c r="BB532" s="287"/>
    </row>
    <row r="533" spans="1:54" ht="14.25" customHeight="1" x14ac:dyDescent="0.25">
      <c r="A533" s="4"/>
      <c r="B533" s="301"/>
      <c r="C533" s="302"/>
      <c r="D533" s="287"/>
      <c r="F533" s="287"/>
      <c r="H533" s="287"/>
      <c r="J533" s="287"/>
      <c r="L533" s="287"/>
      <c r="N533" s="287"/>
      <c r="P533" s="287"/>
      <c r="R533" s="287"/>
      <c r="T533" s="287"/>
      <c r="V533" s="287"/>
      <c r="X533" s="287"/>
      <c r="Z533" s="287"/>
      <c r="AB533" s="287"/>
      <c r="AD533" s="287"/>
      <c r="AF533" s="287"/>
      <c r="AH533" s="287"/>
      <c r="AJ533" s="287"/>
      <c r="AL533" s="287"/>
      <c r="AN533" s="287"/>
      <c r="AP533" s="287"/>
      <c r="AR533" s="287"/>
      <c r="AT533" s="287"/>
      <c r="AV533" s="287"/>
      <c r="AX533" s="287"/>
      <c r="AZ533" s="287"/>
      <c r="BB533" s="287"/>
    </row>
    <row r="534" spans="1:54" ht="14.25" customHeight="1" x14ac:dyDescent="0.25">
      <c r="A534" s="4"/>
      <c r="B534" s="301"/>
      <c r="C534" s="302"/>
      <c r="D534" s="287"/>
      <c r="F534" s="287"/>
      <c r="H534" s="287"/>
      <c r="J534" s="287"/>
      <c r="L534" s="287"/>
      <c r="N534" s="287"/>
      <c r="P534" s="287"/>
      <c r="R534" s="287"/>
      <c r="T534" s="287"/>
      <c r="V534" s="287"/>
      <c r="X534" s="287"/>
      <c r="Z534" s="287"/>
      <c r="AB534" s="287"/>
      <c r="AD534" s="287"/>
      <c r="AF534" s="287"/>
      <c r="AH534" s="287"/>
      <c r="AJ534" s="287"/>
      <c r="AL534" s="287"/>
      <c r="AN534" s="287"/>
      <c r="AP534" s="287"/>
      <c r="AR534" s="287"/>
      <c r="AT534" s="287"/>
      <c r="AV534" s="287"/>
      <c r="AX534" s="287"/>
      <c r="AZ534" s="287"/>
      <c r="BB534" s="287"/>
    </row>
    <row r="535" spans="1:54" ht="14.25" customHeight="1" x14ac:dyDescent="0.25">
      <c r="A535" s="4"/>
      <c r="B535" s="301"/>
      <c r="C535" s="302"/>
      <c r="D535" s="287"/>
      <c r="F535" s="287"/>
      <c r="H535" s="287"/>
      <c r="J535" s="287"/>
      <c r="L535" s="287"/>
      <c r="N535" s="287"/>
      <c r="P535" s="287"/>
      <c r="R535" s="287"/>
      <c r="T535" s="287"/>
      <c r="V535" s="287"/>
      <c r="X535" s="287"/>
      <c r="Z535" s="287"/>
      <c r="AB535" s="287"/>
      <c r="AD535" s="287"/>
      <c r="AF535" s="287"/>
      <c r="AH535" s="287"/>
      <c r="AJ535" s="287"/>
      <c r="AL535" s="287"/>
      <c r="AN535" s="287"/>
      <c r="AP535" s="287"/>
      <c r="AR535" s="287"/>
      <c r="AT535" s="287"/>
      <c r="AV535" s="287"/>
      <c r="AX535" s="287"/>
      <c r="AZ535" s="287"/>
      <c r="BB535" s="287"/>
    </row>
    <row r="536" spans="1:54" ht="14.25" customHeight="1" x14ac:dyDescent="0.25">
      <c r="A536" s="4"/>
      <c r="B536" s="301"/>
      <c r="C536" s="302"/>
      <c r="D536" s="287"/>
      <c r="F536" s="287"/>
      <c r="H536" s="287"/>
      <c r="J536" s="287"/>
      <c r="L536" s="287"/>
      <c r="N536" s="287"/>
      <c r="P536" s="287"/>
      <c r="R536" s="287"/>
      <c r="T536" s="287"/>
      <c r="V536" s="287"/>
      <c r="X536" s="287"/>
      <c r="Z536" s="287"/>
      <c r="AB536" s="287"/>
      <c r="AD536" s="287"/>
      <c r="AF536" s="287"/>
      <c r="AH536" s="287"/>
      <c r="AJ536" s="287"/>
      <c r="AL536" s="287"/>
      <c r="AN536" s="287"/>
      <c r="AP536" s="287"/>
      <c r="AR536" s="287"/>
      <c r="AT536" s="287"/>
      <c r="AV536" s="287"/>
      <c r="AX536" s="287"/>
      <c r="AZ536" s="287"/>
      <c r="BB536" s="287"/>
    </row>
    <row r="537" spans="1:54" ht="14.25" customHeight="1" x14ac:dyDescent="0.25">
      <c r="A537" s="4"/>
      <c r="B537" s="301"/>
      <c r="C537" s="302"/>
      <c r="D537" s="287"/>
      <c r="F537" s="287"/>
      <c r="H537" s="287"/>
      <c r="J537" s="287"/>
      <c r="L537" s="287"/>
      <c r="N537" s="287"/>
      <c r="P537" s="287"/>
      <c r="R537" s="287"/>
      <c r="T537" s="287"/>
      <c r="V537" s="287"/>
      <c r="X537" s="287"/>
      <c r="Z537" s="287"/>
      <c r="AB537" s="287"/>
      <c r="AD537" s="287"/>
      <c r="AF537" s="287"/>
      <c r="AH537" s="287"/>
      <c r="AJ537" s="287"/>
      <c r="AL537" s="287"/>
      <c r="AN537" s="287"/>
      <c r="AP537" s="287"/>
      <c r="AR537" s="287"/>
      <c r="AT537" s="287"/>
      <c r="AV537" s="287"/>
      <c r="AX537" s="287"/>
      <c r="AZ537" s="287"/>
      <c r="BB537" s="287"/>
    </row>
    <row r="538" spans="1:54" ht="14.25" customHeight="1" x14ac:dyDescent="0.25">
      <c r="A538" s="4"/>
      <c r="B538" s="301"/>
      <c r="C538" s="302"/>
      <c r="D538" s="287"/>
      <c r="F538" s="287"/>
      <c r="H538" s="287"/>
      <c r="J538" s="287"/>
      <c r="L538" s="287"/>
      <c r="N538" s="287"/>
      <c r="P538" s="287"/>
      <c r="R538" s="287"/>
      <c r="T538" s="287"/>
      <c r="V538" s="287"/>
      <c r="X538" s="287"/>
      <c r="Z538" s="287"/>
      <c r="AB538" s="287"/>
      <c r="AD538" s="287"/>
      <c r="AF538" s="287"/>
      <c r="AH538" s="287"/>
      <c r="AJ538" s="287"/>
      <c r="AL538" s="287"/>
      <c r="AN538" s="287"/>
      <c r="AP538" s="287"/>
      <c r="AR538" s="287"/>
      <c r="AT538" s="287"/>
      <c r="AV538" s="287"/>
      <c r="AX538" s="287"/>
      <c r="AZ538" s="287"/>
      <c r="BB538" s="287"/>
    </row>
    <row r="539" spans="1:54" ht="14.25" customHeight="1" x14ac:dyDescent="0.25">
      <c r="A539" s="4"/>
      <c r="B539" s="301"/>
      <c r="C539" s="302"/>
      <c r="D539" s="287"/>
      <c r="F539" s="287"/>
      <c r="H539" s="287"/>
      <c r="J539" s="287"/>
      <c r="L539" s="287"/>
      <c r="N539" s="287"/>
      <c r="P539" s="287"/>
      <c r="R539" s="287"/>
      <c r="T539" s="287"/>
      <c r="V539" s="287"/>
      <c r="X539" s="287"/>
      <c r="Z539" s="287"/>
      <c r="AB539" s="287"/>
      <c r="AD539" s="287"/>
      <c r="AF539" s="287"/>
      <c r="AH539" s="287"/>
      <c r="AJ539" s="287"/>
      <c r="AL539" s="287"/>
      <c r="AN539" s="287"/>
      <c r="AP539" s="287"/>
      <c r="AR539" s="287"/>
      <c r="AT539" s="287"/>
      <c r="AV539" s="287"/>
      <c r="AX539" s="287"/>
      <c r="AZ539" s="287"/>
      <c r="BB539" s="287"/>
    </row>
    <row r="540" spans="1:54" ht="14.25" customHeight="1" x14ac:dyDescent="0.25">
      <c r="A540" s="4"/>
      <c r="B540" s="301"/>
      <c r="C540" s="302"/>
      <c r="D540" s="287"/>
      <c r="F540" s="287"/>
      <c r="H540" s="287"/>
      <c r="J540" s="287"/>
      <c r="L540" s="287"/>
      <c r="N540" s="287"/>
      <c r="P540" s="287"/>
      <c r="R540" s="287"/>
      <c r="T540" s="287"/>
      <c r="V540" s="287"/>
      <c r="X540" s="287"/>
      <c r="Z540" s="287"/>
      <c r="AB540" s="287"/>
      <c r="AD540" s="287"/>
      <c r="AF540" s="287"/>
      <c r="AH540" s="287"/>
      <c r="AJ540" s="287"/>
      <c r="AL540" s="287"/>
      <c r="AN540" s="287"/>
      <c r="AP540" s="287"/>
      <c r="AR540" s="287"/>
      <c r="AT540" s="287"/>
      <c r="AV540" s="287"/>
      <c r="AX540" s="287"/>
      <c r="AZ540" s="287"/>
      <c r="BB540" s="287"/>
    </row>
    <row r="541" spans="1:54" ht="14.25" customHeight="1" x14ac:dyDescent="0.25">
      <c r="A541" s="4"/>
      <c r="B541" s="301"/>
      <c r="C541" s="302"/>
      <c r="D541" s="287"/>
      <c r="F541" s="287"/>
      <c r="H541" s="287"/>
      <c r="J541" s="287"/>
      <c r="L541" s="287"/>
      <c r="N541" s="287"/>
      <c r="P541" s="287"/>
      <c r="R541" s="287"/>
      <c r="T541" s="287"/>
      <c r="V541" s="287"/>
      <c r="X541" s="287"/>
      <c r="Z541" s="287"/>
      <c r="AB541" s="287"/>
      <c r="AD541" s="287"/>
      <c r="AF541" s="287"/>
      <c r="AH541" s="287"/>
      <c r="AJ541" s="287"/>
      <c r="AL541" s="287"/>
      <c r="AN541" s="287"/>
      <c r="AP541" s="287"/>
      <c r="AR541" s="287"/>
      <c r="AT541" s="287"/>
      <c r="AV541" s="287"/>
      <c r="AX541" s="287"/>
      <c r="AZ541" s="287"/>
      <c r="BB541" s="287"/>
    </row>
    <row r="542" spans="1:54" ht="14.25" customHeight="1" x14ac:dyDescent="0.25">
      <c r="A542" s="4"/>
      <c r="B542" s="301"/>
      <c r="C542" s="302"/>
      <c r="D542" s="287"/>
      <c r="F542" s="287"/>
      <c r="H542" s="287"/>
      <c r="J542" s="287"/>
      <c r="L542" s="287"/>
      <c r="N542" s="287"/>
      <c r="P542" s="287"/>
      <c r="R542" s="287"/>
      <c r="T542" s="287"/>
      <c r="V542" s="287"/>
      <c r="X542" s="287"/>
      <c r="Z542" s="287"/>
      <c r="AB542" s="287"/>
      <c r="AD542" s="287"/>
      <c r="AF542" s="287"/>
      <c r="AH542" s="287"/>
      <c r="AJ542" s="287"/>
      <c r="AL542" s="287"/>
      <c r="AN542" s="287"/>
      <c r="AP542" s="287"/>
      <c r="AR542" s="287"/>
      <c r="AT542" s="287"/>
      <c r="AV542" s="287"/>
      <c r="AX542" s="287"/>
      <c r="AZ542" s="287"/>
      <c r="BB542" s="287"/>
    </row>
    <row r="543" spans="1:54" ht="14.25" customHeight="1" x14ac:dyDescent="0.25">
      <c r="A543" s="4"/>
      <c r="B543" s="301"/>
      <c r="C543" s="302"/>
      <c r="D543" s="287"/>
      <c r="F543" s="287"/>
      <c r="H543" s="287"/>
      <c r="J543" s="287"/>
      <c r="L543" s="287"/>
      <c r="N543" s="287"/>
      <c r="P543" s="287"/>
      <c r="R543" s="287"/>
      <c r="T543" s="287"/>
      <c r="V543" s="287"/>
      <c r="X543" s="287"/>
      <c r="Z543" s="287"/>
      <c r="AB543" s="287"/>
      <c r="AD543" s="287"/>
      <c r="AF543" s="287"/>
      <c r="AH543" s="287"/>
      <c r="AJ543" s="287"/>
      <c r="AL543" s="287"/>
      <c r="AN543" s="287"/>
      <c r="AP543" s="287"/>
      <c r="AR543" s="287"/>
      <c r="AT543" s="287"/>
      <c r="AV543" s="287"/>
      <c r="AX543" s="287"/>
      <c r="AZ543" s="287"/>
      <c r="BB543" s="287"/>
    </row>
    <row r="544" spans="1:54" ht="14.25" customHeight="1" x14ac:dyDescent="0.25">
      <c r="A544" s="4"/>
      <c r="B544" s="301"/>
      <c r="C544" s="302"/>
      <c r="D544" s="287"/>
      <c r="F544" s="287"/>
      <c r="H544" s="287"/>
      <c r="J544" s="287"/>
      <c r="L544" s="287"/>
      <c r="N544" s="287"/>
      <c r="P544" s="287"/>
      <c r="R544" s="287"/>
      <c r="T544" s="287"/>
      <c r="V544" s="287"/>
      <c r="X544" s="287"/>
      <c r="Z544" s="287"/>
      <c r="AB544" s="287"/>
      <c r="AD544" s="287"/>
      <c r="AF544" s="287"/>
      <c r="AH544" s="287"/>
      <c r="AJ544" s="287"/>
      <c r="AL544" s="287"/>
      <c r="AN544" s="287"/>
      <c r="AP544" s="287"/>
      <c r="AR544" s="287"/>
      <c r="AT544" s="287"/>
      <c r="AV544" s="287"/>
      <c r="AX544" s="287"/>
      <c r="AZ544" s="287"/>
      <c r="BB544" s="287"/>
    </row>
    <row r="545" spans="1:54" ht="14.25" customHeight="1" x14ac:dyDescent="0.25">
      <c r="A545" s="4"/>
      <c r="B545" s="301"/>
      <c r="C545" s="302"/>
      <c r="D545" s="287"/>
      <c r="F545" s="287"/>
      <c r="H545" s="287"/>
      <c r="J545" s="287"/>
      <c r="L545" s="287"/>
      <c r="N545" s="287"/>
      <c r="P545" s="287"/>
      <c r="R545" s="287"/>
      <c r="T545" s="287"/>
      <c r="V545" s="287"/>
      <c r="X545" s="287"/>
      <c r="Z545" s="287"/>
      <c r="AB545" s="287"/>
      <c r="AD545" s="287"/>
      <c r="AF545" s="287"/>
      <c r="AH545" s="287"/>
      <c r="AJ545" s="287"/>
      <c r="AL545" s="287"/>
      <c r="AN545" s="287"/>
      <c r="AP545" s="287"/>
      <c r="AR545" s="287"/>
      <c r="AT545" s="287"/>
      <c r="AV545" s="287"/>
      <c r="AX545" s="287"/>
      <c r="AZ545" s="287"/>
      <c r="BB545" s="287"/>
    </row>
    <row r="546" spans="1:54" ht="14.25" customHeight="1" x14ac:dyDescent="0.25">
      <c r="A546" s="4"/>
      <c r="B546" s="301"/>
      <c r="C546" s="302"/>
      <c r="D546" s="287"/>
      <c r="F546" s="287"/>
      <c r="H546" s="287"/>
      <c r="J546" s="287"/>
      <c r="L546" s="287"/>
      <c r="N546" s="287"/>
      <c r="P546" s="287"/>
      <c r="R546" s="287"/>
      <c r="T546" s="287"/>
      <c r="V546" s="287"/>
      <c r="X546" s="287"/>
      <c r="Z546" s="287"/>
      <c r="AB546" s="287"/>
      <c r="AD546" s="287"/>
      <c r="AF546" s="287"/>
      <c r="AH546" s="287"/>
      <c r="AJ546" s="287"/>
      <c r="AL546" s="287"/>
      <c r="AN546" s="287"/>
      <c r="AP546" s="287"/>
      <c r="AR546" s="287"/>
      <c r="AT546" s="287"/>
      <c r="AV546" s="287"/>
      <c r="AX546" s="287"/>
      <c r="AZ546" s="287"/>
      <c r="BB546" s="287"/>
    </row>
    <row r="547" spans="1:54" ht="14.25" customHeight="1" x14ac:dyDescent="0.25">
      <c r="A547" s="4"/>
      <c r="B547" s="301"/>
      <c r="C547" s="302"/>
      <c r="D547" s="287"/>
      <c r="F547" s="287"/>
      <c r="H547" s="287"/>
      <c r="J547" s="287"/>
      <c r="L547" s="287"/>
      <c r="N547" s="287"/>
      <c r="P547" s="287"/>
      <c r="R547" s="287"/>
      <c r="T547" s="287"/>
      <c r="V547" s="287"/>
      <c r="X547" s="287"/>
      <c r="Z547" s="287"/>
      <c r="AB547" s="287"/>
      <c r="AD547" s="287"/>
      <c r="AF547" s="287"/>
      <c r="AH547" s="287"/>
      <c r="AJ547" s="287"/>
      <c r="AL547" s="287"/>
      <c r="AN547" s="287"/>
      <c r="AP547" s="287"/>
      <c r="AR547" s="287"/>
      <c r="AT547" s="287"/>
      <c r="AV547" s="287"/>
      <c r="AX547" s="287"/>
      <c r="AZ547" s="287"/>
      <c r="BB547" s="287"/>
    </row>
    <row r="548" spans="1:54" ht="14.25" customHeight="1" x14ac:dyDescent="0.25">
      <c r="A548" s="4"/>
      <c r="B548" s="301"/>
      <c r="C548" s="302"/>
      <c r="D548" s="287"/>
      <c r="F548" s="287"/>
      <c r="H548" s="287"/>
      <c r="J548" s="287"/>
      <c r="L548" s="287"/>
      <c r="N548" s="287"/>
      <c r="P548" s="287"/>
      <c r="R548" s="287"/>
      <c r="T548" s="287"/>
      <c r="V548" s="287"/>
      <c r="X548" s="287"/>
      <c r="Z548" s="287"/>
      <c r="AB548" s="287"/>
      <c r="AD548" s="287"/>
      <c r="AF548" s="287"/>
      <c r="AH548" s="287"/>
      <c r="AJ548" s="287"/>
      <c r="AL548" s="287"/>
      <c r="AN548" s="287"/>
      <c r="AP548" s="287"/>
      <c r="AR548" s="287"/>
      <c r="AT548" s="287"/>
      <c r="AV548" s="287"/>
      <c r="AX548" s="287"/>
      <c r="AZ548" s="287"/>
      <c r="BB548" s="287"/>
    </row>
    <row r="549" spans="1:54" ht="14.25" customHeight="1" x14ac:dyDescent="0.25">
      <c r="A549" s="4"/>
      <c r="B549" s="301"/>
      <c r="C549" s="302"/>
      <c r="D549" s="287"/>
      <c r="F549" s="287"/>
      <c r="H549" s="287"/>
      <c r="J549" s="287"/>
      <c r="L549" s="287"/>
      <c r="N549" s="287"/>
      <c r="P549" s="287"/>
      <c r="R549" s="287"/>
      <c r="T549" s="287"/>
      <c r="V549" s="287"/>
      <c r="X549" s="287"/>
      <c r="Z549" s="287"/>
      <c r="AB549" s="287"/>
      <c r="AD549" s="287"/>
      <c r="AF549" s="287"/>
      <c r="AH549" s="287"/>
      <c r="AJ549" s="287"/>
      <c r="AL549" s="287"/>
      <c r="AN549" s="287"/>
      <c r="AP549" s="287"/>
      <c r="AR549" s="287"/>
      <c r="AT549" s="287"/>
      <c r="AV549" s="287"/>
      <c r="AX549" s="287"/>
      <c r="AZ549" s="287"/>
      <c r="BB549" s="287"/>
    </row>
    <row r="550" spans="1:54" ht="14.25" customHeight="1" x14ac:dyDescent="0.25">
      <c r="A550" s="4"/>
      <c r="B550" s="301"/>
      <c r="C550" s="302"/>
      <c r="D550" s="287"/>
      <c r="F550" s="287"/>
      <c r="H550" s="287"/>
      <c r="J550" s="287"/>
      <c r="L550" s="287"/>
      <c r="N550" s="287"/>
      <c r="P550" s="287"/>
      <c r="R550" s="287"/>
      <c r="T550" s="287"/>
      <c r="V550" s="287"/>
      <c r="X550" s="287"/>
      <c r="Z550" s="287"/>
      <c r="AB550" s="287"/>
      <c r="AD550" s="287"/>
      <c r="AF550" s="287"/>
      <c r="AH550" s="287"/>
      <c r="AJ550" s="287"/>
      <c r="AL550" s="287"/>
      <c r="AN550" s="287"/>
      <c r="AP550" s="287"/>
      <c r="AR550" s="287"/>
      <c r="AT550" s="287"/>
      <c r="AV550" s="287"/>
      <c r="AX550" s="287"/>
      <c r="AZ550" s="287"/>
      <c r="BB550" s="287"/>
    </row>
    <row r="551" spans="1:54" ht="14.25" customHeight="1" x14ac:dyDescent="0.25">
      <c r="A551" s="4"/>
      <c r="B551" s="301"/>
      <c r="C551" s="302"/>
      <c r="D551" s="287"/>
      <c r="F551" s="287"/>
      <c r="H551" s="287"/>
      <c r="J551" s="287"/>
      <c r="L551" s="287"/>
      <c r="N551" s="287"/>
      <c r="P551" s="287"/>
      <c r="R551" s="287"/>
      <c r="T551" s="287"/>
      <c r="V551" s="287"/>
      <c r="X551" s="287"/>
      <c r="Z551" s="287"/>
      <c r="AB551" s="287"/>
      <c r="AD551" s="287"/>
      <c r="AF551" s="287"/>
      <c r="AH551" s="287"/>
      <c r="AJ551" s="287"/>
      <c r="AL551" s="287"/>
      <c r="AN551" s="287"/>
      <c r="AP551" s="287"/>
      <c r="AR551" s="287"/>
      <c r="AT551" s="287"/>
      <c r="AV551" s="287"/>
      <c r="AX551" s="287"/>
      <c r="AZ551" s="287"/>
      <c r="BB551" s="287"/>
    </row>
    <row r="552" spans="1:54" ht="14.25" customHeight="1" x14ac:dyDescent="0.25">
      <c r="A552" s="4"/>
      <c r="B552" s="301"/>
      <c r="C552" s="302"/>
      <c r="D552" s="287"/>
      <c r="F552" s="287"/>
      <c r="H552" s="287"/>
      <c r="J552" s="287"/>
      <c r="L552" s="287"/>
      <c r="N552" s="287"/>
      <c r="P552" s="287"/>
      <c r="R552" s="287"/>
      <c r="T552" s="287"/>
      <c r="V552" s="287"/>
      <c r="X552" s="287"/>
      <c r="Z552" s="287"/>
      <c r="AB552" s="287"/>
      <c r="AD552" s="287"/>
      <c r="AF552" s="287"/>
      <c r="AH552" s="287"/>
      <c r="AJ552" s="287"/>
      <c r="AL552" s="287"/>
      <c r="AN552" s="287"/>
      <c r="AP552" s="287"/>
      <c r="AR552" s="287"/>
      <c r="AT552" s="287"/>
      <c r="AV552" s="287"/>
      <c r="AX552" s="287"/>
      <c r="AZ552" s="287"/>
      <c r="BB552" s="287"/>
    </row>
    <row r="553" spans="1:54" ht="14.25" customHeight="1" x14ac:dyDescent="0.25">
      <c r="A553" s="4"/>
      <c r="B553" s="301"/>
      <c r="C553" s="302"/>
      <c r="D553" s="287"/>
      <c r="F553" s="287"/>
      <c r="H553" s="287"/>
      <c r="J553" s="287"/>
      <c r="L553" s="287"/>
      <c r="N553" s="287"/>
      <c r="P553" s="287"/>
      <c r="R553" s="287"/>
      <c r="T553" s="287"/>
      <c r="V553" s="287"/>
      <c r="X553" s="287"/>
      <c r="Z553" s="287"/>
      <c r="AB553" s="287"/>
      <c r="AD553" s="287"/>
      <c r="AF553" s="287"/>
      <c r="AH553" s="287"/>
      <c r="AJ553" s="287"/>
      <c r="AL553" s="287"/>
      <c r="AN553" s="287"/>
      <c r="AP553" s="287"/>
      <c r="AR553" s="287"/>
      <c r="AT553" s="287"/>
      <c r="AV553" s="287"/>
      <c r="AX553" s="287"/>
      <c r="AZ553" s="287"/>
      <c r="BB553" s="287"/>
    </row>
    <row r="554" spans="1:54" ht="14.25" customHeight="1" x14ac:dyDescent="0.25">
      <c r="A554" s="4"/>
      <c r="B554" s="301"/>
      <c r="C554" s="302"/>
      <c r="D554" s="287"/>
      <c r="F554" s="287"/>
      <c r="H554" s="287"/>
      <c r="J554" s="287"/>
      <c r="L554" s="287"/>
      <c r="N554" s="287"/>
      <c r="P554" s="287"/>
      <c r="R554" s="287"/>
      <c r="T554" s="287"/>
      <c r="V554" s="287"/>
      <c r="X554" s="287"/>
      <c r="Z554" s="287"/>
      <c r="AB554" s="287"/>
      <c r="AD554" s="287"/>
      <c r="AF554" s="287"/>
      <c r="AH554" s="287"/>
      <c r="AJ554" s="287"/>
      <c r="AL554" s="287"/>
      <c r="AN554" s="287"/>
      <c r="AP554" s="287"/>
      <c r="AR554" s="287"/>
      <c r="AT554" s="287"/>
      <c r="AV554" s="287"/>
      <c r="AX554" s="287"/>
      <c r="AZ554" s="287"/>
      <c r="BB554" s="287"/>
    </row>
    <row r="555" spans="1:54" ht="14.25" customHeight="1" x14ac:dyDescent="0.25">
      <c r="A555" s="4"/>
      <c r="B555" s="301"/>
      <c r="C555" s="302"/>
      <c r="D555" s="287"/>
      <c r="F555" s="287"/>
      <c r="H555" s="287"/>
      <c r="J555" s="287"/>
      <c r="L555" s="287"/>
      <c r="N555" s="287"/>
      <c r="P555" s="287"/>
      <c r="R555" s="287"/>
      <c r="T555" s="287"/>
      <c r="V555" s="287"/>
      <c r="X555" s="287"/>
      <c r="Z555" s="287"/>
      <c r="AB555" s="287"/>
      <c r="AD555" s="287"/>
      <c r="AF555" s="287"/>
      <c r="AH555" s="287"/>
      <c r="AJ555" s="287"/>
      <c r="AL555" s="287"/>
      <c r="AN555" s="287"/>
      <c r="AP555" s="287"/>
      <c r="AR555" s="287"/>
      <c r="AT555" s="287"/>
      <c r="AV555" s="287"/>
      <c r="AX555" s="287"/>
      <c r="AZ555" s="287"/>
      <c r="BB555" s="287"/>
    </row>
    <row r="556" spans="1:54" ht="14.25" customHeight="1" x14ac:dyDescent="0.25">
      <c r="A556" s="4"/>
      <c r="B556" s="301"/>
      <c r="C556" s="302"/>
      <c r="D556" s="287"/>
      <c r="F556" s="287"/>
      <c r="H556" s="287"/>
      <c r="J556" s="287"/>
      <c r="L556" s="287"/>
      <c r="N556" s="287"/>
      <c r="P556" s="287"/>
      <c r="R556" s="287"/>
      <c r="T556" s="287"/>
      <c r="V556" s="287"/>
      <c r="X556" s="287"/>
      <c r="Z556" s="287"/>
      <c r="AB556" s="287"/>
      <c r="AD556" s="287"/>
      <c r="AF556" s="287"/>
      <c r="AH556" s="287"/>
      <c r="AJ556" s="287"/>
      <c r="AL556" s="287"/>
      <c r="AN556" s="287"/>
      <c r="AP556" s="287"/>
      <c r="AR556" s="287"/>
      <c r="AT556" s="287"/>
      <c r="AV556" s="287"/>
      <c r="AX556" s="287"/>
      <c r="AZ556" s="287"/>
      <c r="BB556" s="287"/>
    </row>
    <row r="557" spans="1:54" ht="14.25" customHeight="1" x14ac:dyDescent="0.25">
      <c r="A557" s="4"/>
      <c r="B557" s="301"/>
      <c r="C557" s="302"/>
      <c r="D557" s="287"/>
      <c r="F557" s="287"/>
      <c r="H557" s="287"/>
      <c r="J557" s="287"/>
      <c r="L557" s="287"/>
      <c r="N557" s="287"/>
      <c r="P557" s="287"/>
      <c r="R557" s="287"/>
      <c r="T557" s="287"/>
      <c r="V557" s="287"/>
      <c r="X557" s="287"/>
      <c r="Z557" s="287"/>
      <c r="AB557" s="287"/>
      <c r="AD557" s="287"/>
      <c r="AF557" s="287"/>
      <c r="AH557" s="287"/>
      <c r="AJ557" s="287"/>
      <c r="AL557" s="287"/>
      <c r="AN557" s="287"/>
      <c r="AP557" s="287"/>
      <c r="AR557" s="287"/>
      <c r="AT557" s="287"/>
      <c r="AV557" s="287"/>
      <c r="AX557" s="287"/>
      <c r="AZ557" s="287"/>
      <c r="BB557" s="287"/>
    </row>
    <row r="558" spans="1:54" ht="14.25" customHeight="1" x14ac:dyDescent="0.25">
      <c r="A558" s="4"/>
      <c r="B558" s="301"/>
      <c r="C558" s="302"/>
      <c r="D558" s="287"/>
      <c r="F558" s="287"/>
      <c r="H558" s="287"/>
      <c r="J558" s="287"/>
      <c r="L558" s="287"/>
      <c r="N558" s="287"/>
      <c r="P558" s="287"/>
      <c r="R558" s="287"/>
      <c r="T558" s="287"/>
      <c r="V558" s="287"/>
      <c r="X558" s="287"/>
      <c r="Z558" s="287"/>
      <c r="AB558" s="287"/>
      <c r="AD558" s="287"/>
      <c r="AF558" s="287"/>
      <c r="AH558" s="287"/>
      <c r="AJ558" s="287"/>
      <c r="AL558" s="287"/>
      <c r="AN558" s="287"/>
      <c r="AP558" s="287"/>
      <c r="AR558" s="287"/>
      <c r="AT558" s="287"/>
      <c r="AV558" s="287"/>
      <c r="AX558" s="287"/>
      <c r="AZ558" s="287"/>
      <c r="BB558" s="287"/>
    </row>
    <row r="559" spans="1:54" ht="14.25" customHeight="1" x14ac:dyDescent="0.25">
      <c r="A559" s="4"/>
      <c r="B559" s="301"/>
      <c r="C559" s="302"/>
      <c r="D559" s="287"/>
      <c r="F559" s="287"/>
      <c r="H559" s="287"/>
      <c r="J559" s="287"/>
      <c r="L559" s="287"/>
      <c r="N559" s="287"/>
      <c r="P559" s="287"/>
      <c r="R559" s="287"/>
      <c r="T559" s="287"/>
      <c r="V559" s="287"/>
      <c r="X559" s="287"/>
      <c r="Z559" s="287"/>
      <c r="AB559" s="287"/>
      <c r="AD559" s="287"/>
      <c r="AF559" s="287"/>
      <c r="AH559" s="287"/>
      <c r="AJ559" s="287"/>
      <c r="AL559" s="287"/>
      <c r="AN559" s="287"/>
      <c r="AP559" s="287"/>
      <c r="AR559" s="287"/>
      <c r="AT559" s="287"/>
      <c r="AV559" s="287"/>
      <c r="AX559" s="287"/>
      <c r="AZ559" s="287"/>
      <c r="BB559" s="287"/>
    </row>
    <row r="560" spans="1:54" ht="14.25" customHeight="1" x14ac:dyDescent="0.25">
      <c r="A560" s="4"/>
      <c r="B560" s="301"/>
      <c r="C560" s="302"/>
      <c r="D560" s="287"/>
      <c r="F560" s="287"/>
      <c r="H560" s="287"/>
      <c r="J560" s="287"/>
      <c r="L560" s="287"/>
      <c r="N560" s="287"/>
      <c r="P560" s="287"/>
      <c r="R560" s="287"/>
      <c r="T560" s="287"/>
      <c r="V560" s="287"/>
      <c r="X560" s="287"/>
      <c r="Z560" s="287"/>
      <c r="AB560" s="287"/>
      <c r="AD560" s="287"/>
      <c r="AF560" s="287"/>
      <c r="AH560" s="287"/>
      <c r="AJ560" s="287"/>
      <c r="AL560" s="287"/>
      <c r="AN560" s="287"/>
      <c r="AP560" s="287"/>
      <c r="AR560" s="287"/>
      <c r="AT560" s="287"/>
      <c r="AV560" s="287"/>
      <c r="AX560" s="287"/>
      <c r="AZ560" s="287"/>
      <c r="BB560" s="287"/>
    </row>
    <row r="561" spans="1:54" ht="14.25" customHeight="1" x14ac:dyDescent="0.25">
      <c r="A561" s="4"/>
      <c r="B561" s="301"/>
      <c r="C561" s="302"/>
      <c r="D561" s="287"/>
      <c r="F561" s="287"/>
      <c r="H561" s="287"/>
      <c r="J561" s="287"/>
      <c r="L561" s="287"/>
      <c r="N561" s="287"/>
      <c r="P561" s="287"/>
      <c r="R561" s="287"/>
      <c r="T561" s="287"/>
      <c r="V561" s="287"/>
      <c r="X561" s="287"/>
      <c r="Z561" s="287"/>
      <c r="AB561" s="287"/>
      <c r="AD561" s="287"/>
      <c r="AF561" s="287"/>
      <c r="AH561" s="287"/>
      <c r="AJ561" s="287"/>
      <c r="AL561" s="287"/>
      <c r="AN561" s="287"/>
      <c r="AP561" s="287"/>
      <c r="AR561" s="287"/>
      <c r="AT561" s="287"/>
      <c r="AV561" s="287"/>
      <c r="AX561" s="287"/>
      <c r="AZ561" s="287"/>
      <c r="BB561" s="287"/>
    </row>
    <row r="562" spans="1:54" ht="14.25" customHeight="1" x14ac:dyDescent="0.25">
      <c r="A562" s="4"/>
      <c r="B562" s="301"/>
      <c r="C562" s="302"/>
      <c r="D562" s="287"/>
      <c r="F562" s="287"/>
      <c r="H562" s="287"/>
      <c r="J562" s="287"/>
      <c r="L562" s="287"/>
      <c r="N562" s="287"/>
      <c r="P562" s="287"/>
      <c r="R562" s="287"/>
      <c r="T562" s="287"/>
      <c r="V562" s="287"/>
      <c r="X562" s="287"/>
      <c r="Z562" s="287"/>
      <c r="AB562" s="287"/>
      <c r="AD562" s="287"/>
      <c r="AF562" s="287"/>
      <c r="AH562" s="287"/>
      <c r="AJ562" s="287"/>
      <c r="AL562" s="287"/>
      <c r="AN562" s="287"/>
      <c r="AP562" s="287"/>
      <c r="AR562" s="287"/>
      <c r="AT562" s="287"/>
      <c r="AV562" s="287"/>
      <c r="AX562" s="287"/>
      <c r="AZ562" s="287"/>
      <c r="BB562" s="287"/>
    </row>
    <row r="563" spans="1:54" ht="14.25" customHeight="1" x14ac:dyDescent="0.25">
      <c r="A563" s="4"/>
      <c r="B563" s="301"/>
      <c r="C563" s="302"/>
      <c r="D563" s="287"/>
      <c r="F563" s="287"/>
      <c r="H563" s="287"/>
      <c r="J563" s="287"/>
      <c r="L563" s="287"/>
      <c r="N563" s="287"/>
      <c r="P563" s="287"/>
      <c r="R563" s="287"/>
      <c r="T563" s="287"/>
      <c r="V563" s="287"/>
      <c r="X563" s="287"/>
      <c r="Z563" s="287"/>
      <c r="AB563" s="287"/>
      <c r="AD563" s="287"/>
      <c r="AF563" s="287"/>
      <c r="AH563" s="287"/>
      <c r="AJ563" s="287"/>
      <c r="AL563" s="287"/>
      <c r="AN563" s="287"/>
      <c r="AP563" s="287"/>
      <c r="AR563" s="287"/>
      <c r="AT563" s="287"/>
      <c r="AV563" s="287"/>
      <c r="AX563" s="287"/>
      <c r="AZ563" s="287"/>
      <c r="BB563" s="287"/>
    </row>
    <row r="564" spans="1:54" ht="14.25" customHeight="1" x14ac:dyDescent="0.25">
      <c r="A564" s="4"/>
      <c r="B564" s="301"/>
      <c r="C564" s="302"/>
      <c r="D564" s="287"/>
      <c r="F564" s="287"/>
      <c r="H564" s="287"/>
      <c r="J564" s="287"/>
      <c r="L564" s="287"/>
      <c r="N564" s="287"/>
      <c r="P564" s="287"/>
      <c r="R564" s="287"/>
      <c r="T564" s="287"/>
      <c r="V564" s="287"/>
      <c r="X564" s="287"/>
      <c r="Z564" s="287"/>
      <c r="AB564" s="287"/>
      <c r="AD564" s="287"/>
      <c r="AF564" s="287"/>
      <c r="AH564" s="287"/>
      <c r="AJ564" s="287"/>
      <c r="AL564" s="287"/>
      <c r="AN564" s="287"/>
      <c r="AP564" s="287"/>
      <c r="AR564" s="287"/>
      <c r="AT564" s="287"/>
      <c r="AV564" s="287"/>
      <c r="AX564" s="287"/>
      <c r="AZ564" s="287"/>
      <c r="BB564" s="287"/>
    </row>
    <row r="565" spans="1:54" ht="14.25" customHeight="1" x14ac:dyDescent="0.25">
      <c r="A565" s="4"/>
      <c r="B565" s="301"/>
      <c r="C565" s="302"/>
      <c r="D565" s="287"/>
      <c r="F565" s="287"/>
      <c r="H565" s="287"/>
      <c r="J565" s="287"/>
      <c r="L565" s="287"/>
      <c r="N565" s="287"/>
      <c r="P565" s="287"/>
      <c r="R565" s="287"/>
      <c r="T565" s="287"/>
      <c r="V565" s="287"/>
      <c r="X565" s="287"/>
      <c r="Z565" s="287"/>
      <c r="AB565" s="287"/>
      <c r="AD565" s="287"/>
      <c r="AF565" s="287"/>
      <c r="AH565" s="287"/>
      <c r="AJ565" s="287"/>
      <c r="AL565" s="287"/>
      <c r="AN565" s="287"/>
      <c r="AP565" s="287"/>
      <c r="AR565" s="287"/>
      <c r="AT565" s="287"/>
      <c r="AV565" s="287"/>
      <c r="AX565" s="287"/>
      <c r="AZ565" s="287"/>
      <c r="BB565" s="287"/>
    </row>
    <row r="566" spans="1:54" ht="14.25" customHeight="1" x14ac:dyDescent="0.25">
      <c r="A566" s="4"/>
      <c r="B566" s="301"/>
      <c r="C566" s="302"/>
      <c r="D566" s="287"/>
      <c r="F566" s="287"/>
      <c r="H566" s="287"/>
      <c r="J566" s="287"/>
      <c r="L566" s="287"/>
      <c r="N566" s="287"/>
      <c r="P566" s="287"/>
      <c r="R566" s="287"/>
      <c r="T566" s="287"/>
      <c r="V566" s="287"/>
      <c r="X566" s="287"/>
      <c r="Z566" s="287"/>
      <c r="AB566" s="287"/>
      <c r="AD566" s="287"/>
      <c r="AF566" s="287"/>
      <c r="AH566" s="287"/>
      <c r="AJ566" s="287"/>
      <c r="AL566" s="287"/>
      <c r="AN566" s="287"/>
      <c r="AP566" s="287"/>
      <c r="AR566" s="287"/>
      <c r="AT566" s="287"/>
      <c r="AV566" s="287"/>
      <c r="AX566" s="287"/>
      <c r="AZ566" s="287"/>
      <c r="BB566" s="287"/>
    </row>
    <row r="567" spans="1:54" ht="14.25" customHeight="1" x14ac:dyDescent="0.25">
      <c r="A567" s="4"/>
      <c r="B567" s="301"/>
      <c r="C567" s="302"/>
      <c r="D567" s="287"/>
      <c r="F567" s="287"/>
      <c r="H567" s="287"/>
      <c r="J567" s="287"/>
      <c r="L567" s="287"/>
      <c r="N567" s="287"/>
      <c r="P567" s="287"/>
      <c r="R567" s="287"/>
      <c r="T567" s="287"/>
      <c r="V567" s="287"/>
      <c r="X567" s="287"/>
      <c r="Z567" s="287"/>
      <c r="AB567" s="287"/>
      <c r="AD567" s="287"/>
      <c r="AF567" s="287"/>
      <c r="AH567" s="287"/>
      <c r="AJ567" s="287"/>
      <c r="AL567" s="287"/>
      <c r="AN567" s="287"/>
      <c r="AP567" s="287"/>
      <c r="AR567" s="287"/>
      <c r="AT567" s="287"/>
      <c r="AV567" s="287"/>
      <c r="AX567" s="287"/>
      <c r="AZ567" s="287"/>
      <c r="BB567" s="287"/>
    </row>
    <row r="568" spans="1:54" ht="14.25" customHeight="1" x14ac:dyDescent="0.25">
      <c r="A568" s="4"/>
      <c r="B568" s="301"/>
      <c r="C568" s="302"/>
      <c r="D568" s="287"/>
      <c r="F568" s="287"/>
      <c r="H568" s="287"/>
      <c r="J568" s="287"/>
      <c r="L568" s="287"/>
      <c r="N568" s="287"/>
      <c r="P568" s="287"/>
      <c r="R568" s="287"/>
      <c r="T568" s="287"/>
      <c r="V568" s="287"/>
      <c r="X568" s="287"/>
      <c r="Z568" s="287"/>
      <c r="AB568" s="287"/>
      <c r="AD568" s="287"/>
      <c r="AF568" s="287"/>
      <c r="AH568" s="287"/>
      <c r="AJ568" s="287"/>
      <c r="AL568" s="287"/>
      <c r="AN568" s="287"/>
      <c r="AP568" s="287"/>
      <c r="AR568" s="287"/>
      <c r="AT568" s="287"/>
      <c r="AV568" s="287"/>
      <c r="AX568" s="287"/>
      <c r="AZ568" s="287"/>
      <c r="BB568" s="287"/>
    </row>
    <row r="569" spans="1:54" ht="14.25" customHeight="1" x14ac:dyDescent="0.25">
      <c r="A569" s="4"/>
      <c r="B569" s="301"/>
      <c r="C569" s="302"/>
      <c r="D569" s="287"/>
      <c r="F569" s="287"/>
      <c r="H569" s="287"/>
      <c r="J569" s="287"/>
      <c r="L569" s="287"/>
      <c r="N569" s="287"/>
      <c r="P569" s="287"/>
      <c r="R569" s="287"/>
      <c r="T569" s="287"/>
      <c r="V569" s="287"/>
      <c r="X569" s="287"/>
      <c r="Z569" s="287"/>
      <c r="AB569" s="287"/>
      <c r="AD569" s="287"/>
      <c r="AF569" s="287"/>
      <c r="AH569" s="287"/>
      <c r="AJ569" s="287"/>
      <c r="AL569" s="287"/>
      <c r="AN569" s="287"/>
      <c r="AP569" s="287"/>
      <c r="AR569" s="287"/>
      <c r="AT569" s="287"/>
      <c r="AV569" s="287"/>
      <c r="AX569" s="287"/>
      <c r="AZ569" s="287"/>
      <c r="BB569" s="287"/>
    </row>
    <row r="570" spans="1:54" ht="14.25" customHeight="1" x14ac:dyDescent="0.25">
      <c r="A570" s="4"/>
      <c r="B570" s="301"/>
      <c r="C570" s="302"/>
      <c r="D570" s="287"/>
      <c r="F570" s="287"/>
      <c r="H570" s="287"/>
      <c r="J570" s="287"/>
      <c r="L570" s="287"/>
      <c r="N570" s="287"/>
      <c r="P570" s="287"/>
      <c r="R570" s="287"/>
      <c r="T570" s="287"/>
      <c r="V570" s="287"/>
      <c r="X570" s="287"/>
      <c r="Z570" s="287"/>
      <c r="AB570" s="287"/>
      <c r="AD570" s="287"/>
      <c r="AF570" s="287"/>
      <c r="AH570" s="287"/>
      <c r="AJ570" s="287"/>
      <c r="AL570" s="287"/>
      <c r="AN570" s="287"/>
      <c r="AP570" s="287"/>
      <c r="AR570" s="287"/>
      <c r="AT570" s="287"/>
      <c r="AV570" s="287"/>
      <c r="AX570" s="287"/>
      <c r="AZ570" s="287"/>
      <c r="BB570" s="287"/>
    </row>
    <row r="571" spans="1:54" ht="14.25" customHeight="1" x14ac:dyDescent="0.25">
      <c r="A571" s="4"/>
      <c r="B571" s="301"/>
      <c r="C571" s="302"/>
      <c r="D571" s="287"/>
      <c r="F571" s="287"/>
      <c r="H571" s="287"/>
      <c r="J571" s="287"/>
      <c r="L571" s="287"/>
      <c r="N571" s="287"/>
      <c r="P571" s="287"/>
      <c r="R571" s="287"/>
      <c r="T571" s="287"/>
      <c r="V571" s="287"/>
      <c r="X571" s="287"/>
      <c r="Z571" s="287"/>
      <c r="AB571" s="287"/>
      <c r="AD571" s="287"/>
      <c r="AF571" s="287"/>
      <c r="AH571" s="287"/>
      <c r="AJ571" s="287"/>
      <c r="AL571" s="287"/>
      <c r="AN571" s="287"/>
      <c r="AP571" s="287"/>
      <c r="AR571" s="287"/>
      <c r="AT571" s="287"/>
      <c r="AV571" s="287"/>
      <c r="AX571" s="287"/>
      <c r="AZ571" s="287"/>
      <c r="BB571" s="287"/>
    </row>
    <row r="572" spans="1:54" ht="14.25" customHeight="1" x14ac:dyDescent="0.25">
      <c r="A572" s="4"/>
      <c r="B572" s="301"/>
      <c r="C572" s="302"/>
      <c r="D572" s="287"/>
      <c r="F572" s="287"/>
      <c r="H572" s="287"/>
      <c r="J572" s="287"/>
      <c r="L572" s="287"/>
      <c r="N572" s="287"/>
      <c r="P572" s="287"/>
      <c r="R572" s="287"/>
      <c r="T572" s="287"/>
      <c r="V572" s="287"/>
      <c r="X572" s="287"/>
      <c r="Z572" s="287"/>
      <c r="AB572" s="287"/>
      <c r="AD572" s="287"/>
      <c r="AF572" s="287"/>
      <c r="AH572" s="287"/>
      <c r="AJ572" s="287"/>
      <c r="AL572" s="287"/>
      <c r="AN572" s="287"/>
      <c r="AP572" s="287"/>
      <c r="AR572" s="287"/>
      <c r="AT572" s="287"/>
      <c r="AV572" s="287"/>
      <c r="AX572" s="287"/>
      <c r="AZ572" s="287"/>
      <c r="BB572" s="287"/>
    </row>
    <row r="573" spans="1:54" ht="14.25" customHeight="1" x14ac:dyDescent="0.25">
      <c r="A573" s="4"/>
      <c r="B573" s="301"/>
      <c r="C573" s="302"/>
      <c r="D573" s="287"/>
      <c r="F573" s="287"/>
      <c r="H573" s="287"/>
      <c r="J573" s="287"/>
      <c r="L573" s="287"/>
      <c r="N573" s="287"/>
      <c r="P573" s="287"/>
      <c r="R573" s="287"/>
      <c r="T573" s="287"/>
      <c r="V573" s="287"/>
      <c r="X573" s="287"/>
      <c r="Z573" s="287"/>
      <c r="AB573" s="287"/>
      <c r="AD573" s="287"/>
      <c r="AF573" s="287"/>
      <c r="AH573" s="287"/>
      <c r="AJ573" s="287"/>
      <c r="AL573" s="287"/>
      <c r="AN573" s="287"/>
      <c r="AP573" s="287"/>
      <c r="AR573" s="287"/>
      <c r="AT573" s="287"/>
      <c r="AV573" s="287"/>
      <c r="AX573" s="287"/>
      <c r="AZ573" s="287"/>
      <c r="BB573" s="287"/>
    </row>
    <row r="574" spans="1:54" ht="14.25" customHeight="1" x14ac:dyDescent="0.25">
      <c r="A574" s="4"/>
      <c r="B574" s="301"/>
      <c r="C574" s="302"/>
      <c r="D574" s="287"/>
      <c r="F574" s="287"/>
      <c r="H574" s="287"/>
      <c r="J574" s="287"/>
      <c r="L574" s="287"/>
      <c r="N574" s="287"/>
      <c r="P574" s="287"/>
      <c r="R574" s="287"/>
      <c r="T574" s="287"/>
      <c r="V574" s="287"/>
      <c r="X574" s="287"/>
      <c r="Z574" s="287"/>
      <c r="AB574" s="287"/>
      <c r="AD574" s="287"/>
      <c r="AF574" s="287"/>
      <c r="AH574" s="287"/>
      <c r="AJ574" s="287"/>
      <c r="AL574" s="287"/>
      <c r="AN574" s="287"/>
      <c r="AP574" s="287"/>
      <c r="AR574" s="287"/>
      <c r="AT574" s="287"/>
      <c r="AV574" s="287"/>
      <c r="AX574" s="287"/>
      <c r="AZ574" s="287"/>
      <c r="BB574" s="287"/>
    </row>
    <row r="575" spans="1:54" ht="14.25" customHeight="1" x14ac:dyDescent="0.25">
      <c r="A575" s="4"/>
      <c r="B575" s="301"/>
      <c r="C575" s="302"/>
      <c r="D575" s="287"/>
      <c r="F575" s="287"/>
      <c r="H575" s="287"/>
      <c r="J575" s="287"/>
      <c r="L575" s="287"/>
      <c r="N575" s="287"/>
      <c r="P575" s="287"/>
      <c r="R575" s="287"/>
      <c r="T575" s="287"/>
      <c r="V575" s="287"/>
      <c r="X575" s="287"/>
      <c r="Z575" s="287"/>
      <c r="AB575" s="287"/>
      <c r="AD575" s="287"/>
      <c r="AF575" s="287"/>
      <c r="AH575" s="287"/>
      <c r="AJ575" s="287"/>
      <c r="AL575" s="287"/>
      <c r="AN575" s="287"/>
      <c r="AP575" s="287"/>
      <c r="AR575" s="287"/>
      <c r="AT575" s="287"/>
      <c r="AV575" s="287"/>
      <c r="AX575" s="287"/>
      <c r="AZ575" s="287"/>
      <c r="BB575" s="287"/>
    </row>
    <row r="576" spans="1:54" ht="14.25" customHeight="1" x14ac:dyDescent="0.25">
      <c r="A576" s="4"/>
      <c r="B576" s="301"/>
      <c r="C576" s="302"/>
      <c r="D576" s="287"/>
      <c r="F576" s="287"/>
      <c r="H576" s="287"/>
      <c r="J576" s="287"/>
      <c r="L576" s="287"/>
      <c r="N576" s="287"/>
      <c r="P576" s="287"/>
      <c r="R576" s="287"/>
      <c r="T576" s="287"/>
      <c r="V576" s="287"/>
      <c r="X576" s="287"/>
      <c r="Z576" s="287"/>
      <c r="AB576" s="287"/>
      <c r="AD576" s="287"/>
      <c r="AF576" s="287"/>
      <c r="AH576" s="287"/>
      <c r="AJ576" s="287"/>
      <c r="AL576" s="287"/>
      <c r="AN576" s="287"/>
      <c r="AP576" s="287"/>
      <c r="AR576" s="287"/>
      <c r="AT576" s="287"/>
      <c r="AV576" s="287"/>
      <c r="AX576" s="287"/>
      <c r="AZ576" s="287"/>
      <c r="BB576" s="287"/>
    </row>
    <row r="577" spans="1:54" ht="14.25" customHeight="1" x14ac:dyDescent="0.25">
      <c r="A577" s="4"/>
      <c r="B577" s="301"/>
      <c r="C577" s="302"/>
      <c r="D577" s="287"/>
      <c r="F577" s="287"/>
      <c r="H577" s="287"/>
      <c r="J577" s="287"/>
      <c r="L577" s="287"/>
      <c r="N577" s="287"/>
      <c r="P577" s="287"/>
      <c r="R577" s="287"/>
      <c r="T577" s="287"/>
      <c r="V577" s="287"/>
      <c r="X577" s="287"/>
      <c r="Z577" s="287"/>
      <c r="AB577" s="287"/>
      <c r="AD577" s="287"/>
      <c r="AF577" s="287"/>
      <c r="AH577" s="287"/>
      <c r="AJ577" s="287"/>
      <c r="AL577" s="287"/>
      <c r="AN577" s="287"/>
      <c r="AP577" s="287"/>
      <c r="AR577" s="287"/>
      <c r="AT577" s="287"/>
      <c r="AV577" s="287"/>
      <c r="AX577" s="287"/>
      <c r="AZ577" s="287"/>
      <c r="BB577" s="287"/>
    </row>
    <row r="578" spans="1:54" ht="14.25" customHeight="1" x14ac:dyDescent="0.25">
      <c r="A578" s="4"/>
      <c r="B578" s="301"/>
      <c r="C578" s="302"/>
      <c r="D578" s="287"/>
      <c r="F578" s="287"/>
      <c r="H578" s="287"/>
      <c r="J578" s="287"/>
      <c r="L578" s="287"/>
      <c r="N578" s="287"/>
      <c r="P578" s="287"/>
      <c r="R578" s="287"/>
      <c r="T578" s="287"/>
      <c r="V578" s="287"/>
      <c r="X578" s="287"/>
      <c r="Z578" s="287"/>
      <c r="AB578" s="287"/>
      <c r="AD578" s="287"/>
      <c r="AF578" s="287"/>
      <c r="AH578" s="287"/>
      <c r="AJ578" s="287"/>
      <c r="AL578" s="287"/>
      <c r="AN578" s="287"/>
      <c r="AP578" s="287"/>
      <c r="AR578" s="287"/>
      <c r="AT578" s="287"/>
      <c r="AV578" s="287"/>
      <c r="AX578" s="287"/>
      <c r="AZ578" s="287"/>
      <c r="BB578" s="287"/>
    </row>
    <row r="579" spans="1:54" ht="14.25" customHeight="1" x14ac:dyDescent="0.25">
      <c r="A579" s="4"/>
      <c r="B579" s="301"/>
      <c r="C579" s="302"/>
      <c r="D579" s="287"/>
      <c r="F579" s="287"/>
      <c r="H579" s="287"/>
      <c r="J579" s="287"/>
      <c r="L579" s="287"/>
      <c r="N579" s="287"/>
      <c r="P579" s="287"/>
      <c r="R579" s="287"/>
      <c r="T579" s="287"/>
      <c r="V579" s="287"/>
      <c r="X579" s="287"/>
      <c r="Z579" s="287"/>
      <c r="AB579" s="287"/>
      <c r="AD579" s="287"/>
      <c r="AF579" s="287"/>
      <c r="AH579" s="287"/>
      <c r="AJ579" s="287"/>
      <c r="AL579" s="287"/>
      <c r="AN579" s="287"/>
      <c r="AP579" s="287"/>
      <c r="AR579" s="287"/>
      <c r="AT579" s="287"/>
      <c r="AV579" s="287"/>
      <c r="AX579" s="287"/>
      <c r="AZ579" s="287"/>
      <c r="BB579" s="287"/>
    </row>
    <row r="580" spans="1:54" ht="14.25" customHeight="1" x14ac:dyDescent="0.25">
      <c r="A580" s="4"/>
      <c r="B580" s="301"/>
      <c r="C580" s="302"/>
      <c r="D580" s="287"/>
      <c r="F580" s="287"/>
      <c r="H580" s="287"/>
      <c r="J580" s="287"/>
      <c r="L580" s="287"/>
      <c r="N580" s="287"/>
      <c r="P580" s="287"/>
      <c r="R580" s="287"/>
      <c r="T580" s="287"/>
      <c r="V580" s="287"/>
      <c r="X580" s="287"/>
      <c r="Z580" s="287"/>
      <c r="AB580" s="287"/>
      <c r="AD580" s="287"/>
      <c r="AF580" s="287"/>
      <c r="AH580" s="287"/>
      <c r="AJ580" s="287"/>
      <c r="AL580" s="287"/>
      <c r="AN580" s="287"/>
      <c r="AP580" s="287"/>
      <c r="AR580" s="287"/>
      <c r="AT580" s="287"/>
      <c r="AV580" s="287"/>
      <c r="AX580" s="287"/>
      <c r="AZ580" s="287"/>
      <c r="BB580" s="287"/>
    </row>
    <row r="581" spans="1:54" ht="14.25" customHeight="1" x14ac:dyDescent="0.25">
      <c r="A581" s="4"/>
      <c r="B581" s="301"/>
      <c r="C581" s="302"/>
      <c r="D581" s="287"/>
      <c r="F581" s="287"/>
      <c r="H581" s="287"/>
      <c r="J581" s="287"/>
      <c r="L581" s="287"/>
      <c r="N581" s="287"/>
      <c r="P581" s="287"/>
      <c r="R581" s="287"/>
      <c r="T581" s="287"/>
      <c r="V581" s="287"/>
      <c r="X581" s="287"/>
      <c r="Z581" s="287"/>
      <c r="AB581" s="287"/>
      <c r="AD581" s="287"/>
      <c r="AF581" s="287"/>
      <c r="AH581" s="287"/>
      <c r="AJ581" s="287"/>
      <c r="AL581" s="287"/>
      <c r="AN581" s="287"/>
      <c r="AP581" s="287"/>
      <c r="AR581" s="287"/>
      <c r="AT581" s="287"/>
      <c r="AV581" s="287"/>
      <c r="AX581" s="287"/>
      <c r="AZ581" s="287"/>
      <c r="BB581" s="287"/>
    </row>
    <row r="582" spans="1:54" ht="14.25" customHeight="1" x14ac:dyDescent="0.25">
      <c r="A582" s="4"/>
      <c r="B582" s="301"/>
      <c r="C582" s="302"/>
      <c r="D582" s="287"/>
      <c r="F582" s="287"/>
      <c r="H582" s="287"/>
      <c r="J582" s="287"/>
      <c r="L582" s="287"/>
      <c r="N582" s="287"/>
      <c r="P582" s="287"/>
      <c r="R582" s="287"/>
      <c r="T582" s="287"/>
      <c r="V582" s="287"/>
      <c r="X582" s="287"/>
      <c r="Z582" s="287"/>
      <c r="AB582" s="287"/>
      <c r="AD582" s="287"/>
      <c r="AF582" s="287"/>
      <c r="AH582" s="287"/>
      <c r="AJ582" s="287"/>
      <c r="AL582" s="287"/>
      <c r="AN582" s="287"/>
      <c r="AP582" s="287"/>
      <c r="AR582" s="287"/>
      <c r="AT582" s="287"/>
      <c r="AV582" s="287"/>
      <c r="AX582" s="287"/>
      <c r="AZ582" s="287"/>
      <c r="BB582" s="287"/>
    </row>
    <row r="583" spans="1:54" ht="14.25" customHeight="1" x14ac:dyDescent="0.25">
      <c r="A583" s="4"/>
      <c r="B583" s="301"/>
      <c r="C583" s="302"/>
      <c r="D583" s="287"/>
      <c r="F583" s="287"/>
      <c r="H583" s="287"/>
      <c r="J583" s="287"/>
      <c r="L583" s="287"/>
      <c r="N583" s="287"/>
      <c r="P583" s="287"/>
      <c r="R583" s="287"/>
      <c r="T583" s="287"/>
      <c r="V583" s="287"/>
      <c r="X583" s="287"/>
      <c r="Z583" s="287"/>
      <c r="AB583" s="287"/>
      <c r="AD583" s="287"/>
      <c r="AF583" s="287"/>
      <c r="AH583" s="287"/>
      <c r="AJ583" s="287"/>
      <c r="AL583" s="287"/>
      <c r="AN583" s="287"/>
      <c r="AP583" s="287"/>
      <c r="AR583" s="287"/>
      <c r="AT583" s="287"/>
      <c r="AV583" s="287"/>
      <c r="AX583" s="287"/>
      <c r="AZ583" s="287"/>
      <c r="BB583" s="287"/>
    </row>
    <row r="584" spans="1:54" ht="14.25" customHeight="1" x14ac:dyDescent="0.25">
      <c r="A584" s="4"/>
      <c r="B584" s="301"/>
      <c r="C584" s="302"/>
      <c r="D584" s="287"/>
      <c r="F584" s="287"/>
      <c r="H584" s="287"/>
      <c r="J584" s="287"/>
      <c r="L584" s="287"/>
      <c r="N584" s="287"/>
      <c r="P584" s="287"/>
      <c r="R584" s="287"/>
      <c r="T584" s="287"/>
      <c r="V584" s="287"/>
      <c r="X584" s="287"/>
      <c r="Z584" s="287"/>
      <c r="AB584" s="287"/>
      <c r="AD584" s="287"/>
      <c r="AF584" s="287"/>
      <c r="AH584" s="287"/>
      <c r="AJ584" s="287"/>
      <c r="AL584" s="287"/>
      <c r="AN584" s="287"/>
      <c r="AP584" s="287"/>
      <c r="AR584" s="287"/>
      <c r="AT584" s="287"/>
      <c r="AV584" s="287"/>
      <c r="AX584" s="287"/>
      <c r="AZ584" s="287"/>
      <c r="BB584" s="287"/>
    </row>
    <row r="585" spans="1:54" ht="14.25" customHeight="1" x14ac:dyDescent="0.25">
      <c r="A585" s="4"/>
      <c r="B585" s="301"/>
      <c r="C585" s="302"/>
      <c r="D585" s="287"/>
      <c r="F585" s="287"/>
      <c r="H585" s="287"/>
      <c r="J585" s="287"/>
      <c r="L585" s="287"/>
      <c r="N585" s="287"/>
      <c r="P585" s="287"/>
      <c r="R585" s="287"/>
      <c r="T585" s="287"/>
      <c r="V585" s="287"/>
      <c r="X585" s="287"/>
      <c r="Z585" s="287"/>
      <c r="AB585" s="287"/>
      <c r="AD585" s="287"/>
      <c r="AF585" s="287"/>
      <c r="AH585" s="287"/>
      <c r="AJ585" s="287"/>
      <c r="AL585" s="287"/>
      <c r="AN585" s="287"/>
      <c r="AP585" s="287"/>
      <c r="AR585" s="287"/>
      <c r="AT585" s="287"/>
      <c r="AV585" s="287"/>
      <c r="AX585" s="287"/>
      <c r="AZ585" s="287"/>
      <c r="BB585" s="287"/>
    </row>
    <row r="586" spans="1:54" ht="14.25" customHeight="1" x14ac:dyDescent="0.25">
      <c r="A586" s="4"/>
      <c r="B586" s="301"/>
      <c r="C586" s="302"/>
      <c r="D586" s="287"/>
      <c r="F586" s="287"/>
      <c r="H586" s="287"/>
      <c r="J586" s="287"/>
      <c r="L586" s="287"/>
      <c r="N586" s="287"/>
      <c r="P586" s="287"/>
      <c r="R586" s="287"/>
      <c r="T586" s="287"/>
      <c r="V586" s="287"/>
      <c r="X586" s="287"/>
      <c r="Z586" s="287"/>
      <c r="AB586" s="287"/>
      <c r="AD586" s="287"/>
      <c r="AF586" s="287"/>
      <c r="AH586" s="287"/>
      <c r="AJ586" s="287"/>
      <c r="AL586" s="287"/>
      <c r="AN586" s="287"/>
      <c r="AP586" s="287"/>
      <c r="AR586" s="287"/>
      <c r="AT586" s="287"/>
      <c r="AV586" s="287"/>
      <c r="AX586" s="287"/>
      <c r="AZ586" s="287"/>
      <c r="BB586" s="287"/>
    </row>
    <row r="587" spans="1:54" ht="14.25" customHeight="1" x14ac:dyDescent="0.25">
      <c r="A587" s="4"/>
      <c r="B587" s="301"/>
      <c r="C587" s="302"/>
      <c r="D587" s="287"/>
      <c r="F587" s="287"/>
      <c r="H587" s="287"/>
      <c r="J587" s="287"/>
      <c r="L587" s="287"/>
      <c r="N587" s="287"/>
      <c r="P587" s="287"/>
      <c r="R587" s="287"/>
      <c r="T587" s="287"/>
      <c r="V587" s="287"/>
      <c r="X587" s="287"/>
      <c r="Z587" s="287"/>
      <c r="AB587" s="287"/>
      <c r="AD587" s="287"/>
      <c r="AF587" s="287"/>
      <c r="AH587" s="287"/>
      <c r="AJ587" s="287"/>
      <c r="AL587" s="287"/>
      <c r="AN587" s="287"/>
      <c r="AP587" s="287"/>
      <c r="AR587" s="287"/>
      <c r="AT587" s="287"/>
      <c r="AV587" s="287"/>
      <c r="AX587" s="287"/>
      <c r="AZ587" s="287"/>
      <c r="BB587" s="287"/>
    </row>
    <row r="588" spans="1:54" ht="14.25" customHeight="1" x14ac:dyDescent="0.25">
      <c r="A588" s="4"/>
      <c r="B588" s="301"/>
      <c r="C588" s="302"/>
      <c r="D588" s="287"/>
      <c r="F588" s="287"/>
      <c r="H588" s="287"/>
      <c r="J588" s="287"/>
      <c r="L588" s="287"/>
      <c r="N588" s="287"/>
      <c r="P588" s="287"/>
      <c r="R588" s="287"/>
      <c r="T588" s="287"/>
      <c r="V588" s="287"/>
      <c r="X588" s="287"/>
      <c r="Z588" s="287"/>
      <c r="AB588" s="287"/>
      <c r="AD588" s="287"/>
      <c r="AF588" s="287"/>
      <c r="AH588" s="287"/>
      <c r="AJ588" s="287"/>
      <c r="AL588" s="287"/>
      <c r="AN588" s="287"/>
      <c r="AP588" s="287"/>
      <c r="AR588" s="287"/>
      <c r="AT588" s="287"/>
      <c r="AV588" s="287"/>
      <c r="AX588" s="287"/>
      <c r="AZ588" s="287"/>
      <c r="BB588" s="287"/>
    </row>
    <row r="589" spans="1:54" ht="14.25" customHeight="1" x14ac:dyDescent="0.25">
      <c r="A589" s="4"/>
      <c r="B589" s="301"/>
      <c r="C589" s="302"/>
      <c r="D589" s="287"/>
      <c r="F589" s="287"/>
      <c r="H589" s="287"/>
      <c r="J589" s="287"/>
      <c r="L589" s="287"/>
      <c r="N589" s="287"/>
      <c r="P589" s="287"/>
      <c r="R589" s="287"/>
      <c r="T589" s="287"/>
      <c r="V589" s="287"/>
      <c r="X589" s="287"/>
      <c r="Z589" s="287"/>
      <c r="AB589" s="287"/>
      <c r="AD589" s="287"/>
      <c r="AF589" s="287"/>
      <c r="AH589" s="287"/>
      <c r="AJ589" s="287"/>
      <c r="AL589" s="287"/>
      <c r="AN589" s="287"/>
      <c r="AP589" s="287"/>
      <c r="AR589" s="287"/>
      <c r="AT589" s="287"/>
      <c r="AV589" s="287"/>
      <c r="AX589" s="287"/>
      <c r="AZ589" s="287"/>
      <c r="BB589" s="287"/>
    </row>
    <row r="590" spans="1:54" ht="14.25" customHeight="1" x14ac:dyDescent="0.25">
      <c r="A590" s="4"/>
      <c r="B590" s="301"/>
      <c r="C590" s="302"/>
      <c r="D590" s="287"/>
      <c r="F590" s="287"/>
      <c r="H590" s="287"/>
      <c r="J590" s="287"/>
      <c r="L590" s="287"/>
      <c r="N590" s="287"/>
      <c r="P590" s="287"/>
      <c r="R590" s="287"/>
      <c r="T590" s="287"/>
      <c r="V590" s="287"/>
      <c r="X590" s="287"/>
      <c r="Z590" s="287"/>
      <c r="AB590" s="287"/>
      <c r="AD590" s="287"/>
      <c r="AF590" s="287"/>
      <c r="AH590" s="287"/>
      <c r="AJ590" s="287"/>
      <c r="AL590" s="287"/>
      <c r="AN590" s="287"/>
      <c r="AP590" s="287"/>
      <c r="AR590" s="287"/>
      <c r="AT590" s="287"/>
      <c r="AV590" s="287"/>
      <c r="AX590" s="287"/>
      <c r="AZ590" s="287"/>
      <c r="BB590" s="287"/>
    </row>
    <row r="591" spans="1:54" ht="14.25" customHeight="1" x14ac:dyDescent="0.25">
      <c r="A591" s="4"/>
      <c r="B591" s="301"/>
      <c r="C591" s="302"/>
      <c r="D591" s="287"/>
      <c r="F591" s="287"/>
      <c r="H591" s="287"/>
      <c r="J591" s="287"/>
      <c r="L591" s="287"/>
      <c r="N591" s="287"/>
      <c r="P591" s="287"/>
      <c r="R591" s="287"/>
      <c r="T591" s="287"/>
      <c r="V591" s="287"/>
      <c r="X591" s="287"/>
      <c r="Z591" s="287"/>
      <c r="AB591" s="287"/>
      <c r="AD591" s="287"/>
      <c r="AF591" s="287"/>
      <c r="AH591" s="287"/>
      <c r="AJ591" s="287"/>
      <c r="AL591" s="287"/>
      <c r="AN591" s="287"/>
      <c r="AP591" s="287"/>
      <c r="AR591" s="287"/>
      <c r="AT591" s="287"/>
      <c r="AV591" s="287"/>
      <c r="AX591" s="287"/>
      <c r="AZ591" s="287"/>
      <c r="BB591" s="287"/>
    </row>
    <row r="592" spans="1:54" ht="14.25" customHeight="1" x14ac:dyDescent="0.25">
      <c r="A592" s="4"/>
      <c r="B592" s="301"/>
      <c r="C592" s="302"/>
      <c r="D592" s="287"/>
      <c r="F592" s="287"/>
      <c r="H592" s="287"/>
      <c r="J592" s="287"/>
      <c r="L592" s="287"/>
      <c r="N592" s="287"/>
      <c r="P592" s="287"/>
      <c r="R592" s="287"/>
      <c r="T592" s="287"/>
      <c r="V592" s="287"/>
      <c r="X592" s="287"/>
      <c r="Z592" s="287"/>
      <c r="AB592" s="287"/>
      <c r="AD592" s="287"/>
      <c r="AF592" s="287"/>
      <c r="AH592" s="287"/>
      <c r="AJ592" s="287"/>
      <c r="AL592" s="287"/>
      <c r="AN592" s="287"/>
      <c r="AP592" s="287"/>
      <c r="AR592" s="287"/>
      <c r="AT592" s="287"/>
      <c r="AV592" s="287"/>
      <c r="AX592" s="287"/>
      <c r="AZ592" s="287"/>
      <c r="BB592" s="287"/>
    </row>
    <row r="593" spans="1:54" ht="14.25" customHeight="1" x14ac:dyDescent="0.25">
      <c r="A593" s="4"/>
      <c r="B593" s="301"/>
      <c r="C593" s="302"/>
      <c r="D593" s="287"/>
      <c r="F593" s="287"/>
      <c r="H593" s="287"/>
      <c r="J593" s="287"/>
      <c r="L593" s="287"/>
      <c r="N593" s="287"/>
      <c r="P593" s="287"/>
      <c r="R593" s="287"/>
      <c r="T593" s="287"/>
      <c r="V593" s="287"/>
      <c r="X593" s="287"/>
      <c r="Z593" s="287"/>
      <c r="AB593" s="287"/>
      <c r="AD593" s="287"/>
      <c r="AF593" s="287"/>
      <c r="AH593" s="287"/>
      <c r="AJ593" s="287"/>
      <c r="AL593" s="287"/>
      <c r="AN593" s="287"/>
      <c r="AP593" s="287"/>
      <c r="AR593" s="287"/>
      <c r="AT593" s="287"/>
      <c r="AV593" s="287"/>
      <c r="AX593" s="287"/>
      <c r="AZ593" s="287"/>
      <c r="BB593" s="287"/>
    </row>
    <row r="594" spans="1:54" ht="14.25" customHeight="1" x14ac:dyDescent="0.25">
      <c r="A594" s="4"/>
      <c r="B594" s="301"/>
      <c r="C594" s="302"/>
      <c r="D594" s="287"/>
      <c r="F594" s="287"/>
      <c r="H594" s="287"/>
      <c r="J594" s="287"/>
      <c r="L594" s="287"/>
      <c r="N594" s="287"/>
      <c r="P594" s="287"/>
      <c r="R594" s="287"/>
      <c r="T594" s="287"/>
      <c r="V594" s="287"/>
      <c r="X594" s="287"/>
      <c r="Z594" s="287"/>
      <c r="AB594" s="287"/>
      <c r="AD594" s="287"/>
      <c r="AF594" s="287"/>
      <c r="AH594" s="287"/>
      <c r="AJ594" s="287"/>
      <c r="AL594" s="287"/>
      <c r="AN594" s="287"/>
      <c r="AP594" s="287"/>
      <c r="AR594" s="287"/>
      <c r="AT594" s="287"/>
      <c r="AV594" s="287"/>
      <c r="AX594" s="287"/>
      <c r="AZ594" s="287"/>
      <c r="BB594" s="287"/>
    </row>
    <row r="595" spans="1:54" ht="14.25" customHeight="1" x14ac:dyDescent="0.25">
      <c r="A595" s="4"/>
      <c r="B595" s="301"/>
      <c r="C595" s="302"/>
      <c r="D595" s="287"/>
      <c r="F595" s="287"/>
      <c r="H595" s="287"/>
      <c r="J595" s="287"/>
      <c r="L595" s="287"/>
      <c r="N595" s="287"/>
      <c r="P595" s="287"/>
      <c r="R595" s="287"/>
      <c r="T595" s="287"/>
      <c r="V595" s="287"/>
      <c r="X595" s="287"/>
      <c r="Z595" s="287"/>
      <c r="AB595" s="287"/>
      <c r="AD595" s="287"/>
      <c r="AF595" s="287"/>
      <c r="AH595" s="287"/>
      <c r="AJ595" s="287"/>
      <c r="AL595" s="287"/>
      <c r="AN595" s="287"/>
      <c r="AP595" s="287"/>
      <c r="AR595" s="287"/>
      <c r="AT595" s="287"/>
      <c r="AV595" s="287"/>
      <c r="AX595" s="287"/>
      <c r="AZ595" s="287"/>
      <c r="BB595" s="287"/>
    </row>
    <row r="596" spans="1:54" ht="14.25" customHeight="1" x14ac:dyDescent="0.25">
      <c r="A596" s="4"/>
      <c r="B596" s="301"/>
      <c r="C596" s="302"/>
      <c r="D596" s="287"/>
      <c r="F596" s="287"/>
      <c r="H596" s="287"/>
      <c r="J596" s="287"/>
      <c r="L596" s="287"/>
      <c r="N596" s="287"/>
      <c r="P596" s="287"/>
      <c r="R596" s="287"/>
      <c r="T596" s="287"/>
      <c r="V596" s="287"/>
      <c r="X596" s="287"/>
      <c r="Z596" s="287"/>
      <c r="AB596" s="287"/>
      <c r="AD596" s="287"/>
      <c r="AF596" s="287"/>
      <c r="AH596" s="287"/>
      <c r="AJ596" s="287"/>
      <c r="AL596" s="287"/>
      <c r="AN596" s="287"/>
      <c r="AP596" s="287"/>
      <c r="AR596" s="287"/>
      <c r="AT596" s="287"/>
      <c r="AV596" s="287"/>
      <c r="AX596" s="287"/>
      <c r="AZ596" s="287"/>
      <c r="BB596" s="287"/>
    </row>
    <row r="597" spans="1:54" ht="14.25" customHeight="1" x14ac:dyDescent="0.25">
      <c r="A597" s="4"/>
      <c r="B597" s="301"/>
      <c r="C597" s="302"/>
      <c r="D597" s="287"/>
      <c r="F597" s="287"/>
      <c r="H597" s="287"/>
      <c r="J597" s="287"/>
      <c r="L597" s="287"/>
      <c r="N597" s="287"/>
      <c r="P597" s="287"/>
      <c r="R597" s="287"/>
      <c r="T597" s="287"/>
      <c r="V597" s="287"/>
      <c r="X597" s="287"/>
      <c r="Z597" s="287"/>
      <c r="AB597" s="287"/>
      <c r="AD597" s="287"/>
      <c r="AF597" s="287"/>
      <c r="AH597" s="287"/>
      <c r="AJ597" s="287"/>
      <c r="AL597" s="287"/>
      <c r="AN597" s="287"/>
      <c r="AP597" s="287"/>
      <c r="AR597" s="287"/>
      <c r="AT597" s="287"/>
      <c r="AV597" s="287"/>
      <c r="AX597" s="287"/>
      <c r="AZ597" s="287"/>
      <c r="BB597" s="287"/>
    </row>
    <row r="598" spans="1:54" ht="14.25" customHeight="1" x14ac:dyDescent="0.25">
      <c r="A598" s="4"/>
      <c r="B598" s="301"/>
      <c r="C598" s="302"/>
      <c r="D598" s="287"/>
      <c r="F598" s="287"/>
      <c r="H598" s="287"/>
      <c r="J598" s="287"/>
      <c r="L598" s="287"/>
      <c r="N598" s="287"/>
      <c r="P598" s="287"/>
      <c r="R598" s="287"/>
      <c r="T598" s="287"/>
      <c r="V598" s="287"/>
      <c r="X598" s="287"/>
      <c r="Z598" s="287"/>
      <c r="AB598" s="287"/>
      <c r="AD598" s="287"/>
      <c r="AF598" s="287"/>
      <c r="AH598" s="287"/>
      <c r="AJ598" s="287"/>
      <c r="AL598" s="287"/>
      <c r="AN598" s="287"/>
      <c r="AP598" s="287"/>
      <c r="AR598" s="287"/>
      <c r="AT598" s="287"/>
      <c r="AV598" s="287"/>
      <c r="AX598" s="287"/>
      <c r="AZ598" s="287"/>
      <c r="BB598" s="287"/>
    </row>
    <row r="599" spans="1:54" ht="14.25" customHeight="1" x14ac:dyDescent="0.25">
      <c r="A599" s="4"/>
      <c r="B599" s="301"/>
      <c r="C599" s="302"/>
      <c r="D599" s="287"/>
      <c r="F599" s="287"/>
      <c r="H599" s="287"/>
      <c r="J599" s="287"/>
      <c r="L599" s="287"/>
      <c r="N599" s="287"/>
      <c r="P599" s="287"/>
      <c r="R599" s="287"/>
      <c r="T599" s="287"/>
      <c r="V599" s="287"/>
      <c r="X599" s="287"/>
      <c r="Z599" s="287"/>
      <c r="AB599" s="287"/>
      <c r="AD599" s="287"/>
      <c r="AF599" s="287"/>
      <c r="AH599" s="287"/>
      <c r="AJ599" s="287"/>
      <c r="AL599" s="287"/>
      <c r="AN599" s="287"/>
      <c r="AP599" s="287"/>
      <c r="AR599" s="287"/>
      <c r="AT599" s="287"/>
      <c r="AV599" s="287"/>
      <c r="AX599" s="287"/>
      <c r="AZ599" s="287"/>
      <c r="BB599" s="287"/>
    </row>
    <row r="600" spans="1:54" ht="14.25" customHeight="1" x14ac:dyDescent="0.25">
      <c r="A600" s="4"/>
      <c r="B600" s="301"/>
      <c r="C600" s="302"/>
      <c r="D600" s="287"/>
      <c r="F600" s="287"/>
      <c r="H600" s="287"/>
      <c r="J600" s="287"/>
      <c r="L600" s="287"/>
      <c r="N600" s="287"/>
      <c r="P600" s="287"/>
      <c r="R600" s="287"/>
      <c r="T600" s="287"/>
      <c r="V600" s="287"/>
      <c r="X600" s="287"/>
      <c r="Z600" s="287"/>
      <c r="AB600" s="287"/>
      <c r="AD600" s="287"/>
      <c r="AF600" s="287"/>
      <c r="AH600" s="287"/>
      <c r="AJ600" s="287"/>
      <c r="AL600" s="287"/>
      <c r="AN600" s="287"/>
      <c r="AP600" s="287"/>
      <c r="AR600" s="287"/>
      <c r="AT600" s="287"/>
      <c r="AV600" s="287"/>
      <c r="AX600" s="287"/>
      <c r="AZ600" s="287"/>
      <c r="BB600" s="287"/>
    </row>
    <row r="601" spans="1:54" ht="14.25" customHeight="1" x14ac:dyDescent="0.25">
      <c r="A601" s="4"/>
      <c r="B601" s="301"/>
      <c r="C601" s="302"/>
      <c r="D601" s="287"/>
      <c r="F601" s="287"/>
      <c r="H601" s="287"/>
      <c r="J601" s="287"/>
      <c r="L601" s="287"/>
      <c r="N601" s="287"/>
      <c r="P601" s="287"/>
      <c r="R601" s="287"/>
      <c r="T601" s="287"/>
      <c r="V601" s="287"/>
      <c r="X601" s="287"/>
      <c r="Z601" s="287"/>
      <c r="AB601" s="287"/>
      <c r="AD601" s="287"/>
      <c r="AF601" s="287"/>
      <c r="AH601" s="287"/>
      <c r="AJ601" s="287"/>
      <c r="AL601" s="287"/>
      <c r="AN601" s="287"/>
      <c r="AP601" s="287"/>
      <c r="AR601" s="287"/>
      <c r="AT601" s="287"/>
      <c r="AV601" s="287"/>
      <c r="AX601" s="287"/>
      <c r="AZ601" s="287"/>
      <c r="BB601" s="287"/>
    </row>
    <row r="602" spans="1:54" ht="14.25" customHeight="1" x14ac:dyDescent="0.25">
      <c r="A602" s="4"/>
      <c r="B602" s="301"/>
      <c r="C602" s="302"/>
      <c r="D602" s="287"/>
      <c r="F602" s="287"/>
      <c r="H602" s="287"/>
      <c r="J602" s="287"/>
      <c r="L602" s="287"/>
      <c r="N602" s="287"/>
      <c r="P602" s="287"/>
      <c r="R602" s="287"/>
      <c r="T602" s="287"/>
      <c r="V602" s="287"/>
      <c r="X602" s="287"/>
      <c r="Z602" s="287"/>
      <c r="AB602" s="287"/>
      <c r="AD602" s="287"/>
      <c r="AF602" s="287"/>
      <c r="AH602" s="287"/>
      <c r="AJ602" s="287"/>
      <c r="AL602" s="287"/>
      <c r="AN602" s="287"/>
      <c r="AP602" s="287"/>
      <c r="AR602" s="287"/>
      <c r="AT602" s="287"/>
      <c r="AV602" s="287"/>
      <c r="AX602" s="287"/>
      <c r="AZ602" s="287"/>
      <c r="BB602" s="287"/>
    </row>
    <row r="603" spans="1:54" ht="14.25" customHeight="1" x14ac:dyDescent="0.25">
      <c r="A603" s="4"/>
      <c r="B603" s="301"/>
      <c r="C603" s="302"/>
      <c r="D603" s="287"/>
      <c r="F603" s="287"/>
      <c r="H603" s="287"/>
      <c r="J603" s="287"/>
      <c r="L603" s="287"/>
      <c r="N603" s="287"/>
      <c r="P603" s="287"/>
      <c r="R603" s="287"/>
      <c r="T603" s="287"/>
      <c r="V603" s="287"/>
      <c r="X603" s="287"/>
      <c r="Z603" s="287"/>
      <c r="AB603" s="287"/>
      <c r="AD603" s="287"/>
      <c r="AF603" s="287"/>
      <c r="AH603" s="287"/>
      <c r="AJ603" s="287"/>
      <c r="AL603" s="287"/>
      <c r="AN603" s="287"/>
      <c r="AP603" s="287"/>
      <c r="AR603" s="287"/>
      <c r="AT603" s="287"/>
      <c r="AV603" s="287"/>
      <c r="AX603" s="287"/>
      <c r="AZ603" s="287"/>
      <c r="BB603" s="287"/>
    </row>
    <row r="604" spans="1:54" ht="14.25" customHeight="1" x14ac:dyDescent="0.25">
      <c r="A604" s="4"/>
      <c r="B604" s="301"/>
      <c r="C604" s="302"/>
      <c r="D604" s="287"/>
      <c r="F604" s="287"/>
      <c r="H604" s="287"/>
      <c r="J604" s="287"/>
      <c r="L604" s="287"/>
      <c r="N604" s="287"/>
      <c r="P604" s="287"/>
      <c r="R604" s="287"/>
      <c r="T604" s="287"/>
      <c r="V604" s="287"/>
      <c r="X604" s="287"/>
      <c r="Z604" s="287"/>
      <c r="AB604" s="287"/>
      <c r="AD604" s="287"/>
      <c r="AF604" s="287"/>
      <c r="AH604" s="287"/>
      <c r="AJ604" s="287"/>
      <c r="AL604" s="287"/>
      <c r="AN604" s="287"/>
      <c r="AP604" s="287"/>
      <c r="AR604" s="287"/>
      <c r="AT604" s="287"/>
      <c r="AV604" s="287"/>
      <c r="AX604" s="287"/>
      <c r="AZ604" s="287"/>
      <c r="BB604" s="287"/>
    </row>
    <row r="605" spans="1:54" ht="14.25" customHeight="1" x14ac:dyDescent="0.25">
      <c r="A605" s="4"/>
      <c r="B605" s="301"/>
      <c r="C605" s="302"/>
      <c r="D605" s="287"/>
      <c r="F605" s="287"/>
      <c r="H605" s="287"/>
      <c r="J605" s="287"/>
      <c r="L605" s="287"/>
      <c r="N605" s="287"/>
      <c r="P605" s="287"/>
      <c r="R605" s="287"/>
      <c r="T605" s="287"/>
      <c r="V605" s="287"/>
      <c r="X605" s="287"/>
      <c r="Z605" s="287"/>
      <c r="AB605" s="287"/>
      <c r="AD605" s="287"/>
      <c r="AF605" s="287"/>
      <c r="AH605" s="287"/>
      <c r="AJ605" s="287"/>
      <c r="AL605" s="287"/>
      <c r="AN605" s="287"/>
      <c r="AP605" s="287"/>
      <c r="AR605" s="287"/>
      <c r="AT605" s="287"/>
      <c r="AV605" s="287"/>
      <c r="AX605" s="287"/>
      <c r="AZ605" s="287"/>
      <c r="BB605" s="287"/>
    </row>
    <row r="606" spans="1:54" ht="14.25" customHeight="1" x14ac:dyDescent="0.25">
      <c r="A606" s="4"/>
      <c r="B606" s="301"/>
      <c r="C606" s="302"/>
      <c r="D606" s="287"/>
      <c r="F606" s="287"/>
      <c r="H606" s="287"/>
      <c r="J606" s="287"/>
      <c r="L606" s="287"/>
      <c r="N606" s="287"/>
      <c r="P606" s="287"/>
      <c r="R606" s="287"/>
      <c r="T606" s="287"/>
      <c r="V606" s="287"/>
      <c r="X606" s="287"/>
      <c r="Z606" s="287"/>
      <c r="AB606" s="287"/>
      <c r="AD606" s="287"/>
      <c r="AF606" s="287"/>
      <c r="AH606" s="287"/>
      <c r="AJ606" s="287"/>
      <c r="AL606" s="287"/>
      <c r="AN606" s="287"/>
      <c r="AP606" s="287"/>
      <c r="AR606" s="287"/>
      <c r="AT606" s="287"/>
      <c r="AV606" s="287"/>
      <c r="AX606" s="287"/>
      <c r="AZ606" s="287"/>
      <c r="BB606" s="287"/>
    </row>
    <row r="607" spans="1:54" ht="14.25" customHeight="1" x14ac:dyDescent="0.25">
      <c r="A607" s="4"/>
      <c r="B607" s="301"/>
      <c r="C607" s="302"/>
      <c r="D607" s="287"/>
      <c r="F607" s="287"/>
      <c r="H607" s="287"/>
      <c r="J607" s="287"/>
      <c r="L607" s="287"/>
      <c r="N607" s="287"/>
      <c r="P607" s="287"/>
      <c r="R607" s="287"/>
      <c r="T607" s="287"/>
      <c r="V607" s="287"/>
      <c r="X607" s="287"/>
      <c r="Z607" s="287"/>
      <c r="AB607" s="287"/>
      <c r="AD607" s="287"/>
      <c r="AF607" s="287"/>
      <c r="AH607" s="287"/>
      <c r="AJ607" s="287"/>
      <c r="AL607" s="287"/>
      <c r="AN607" s="287"/>
      <c r="AP607" s="287"/>
      <c r="AR607" s="287"/>
      <c r="AT607" s="287"/>
      <c r="AV607" s="287"/>
      <c r="AX607" s="287"/>
      <c r="AZ607" s="287"/>
      <c r="BB607" s="287"/>
    </row>
    <row r="608" spans="1:54" ht="14.25" customHeight="1" x14ac:dyDescent="0.25">
      <c r="A608" s="4"/>
      <c r="B608" s="301"/>
      <c r="C608" s="302"/>
      <c r="D608" s="287"/>
      <c r="F608" s="287"/>
      <c r="H608" s="287"/>
      <c r="J608" s="287"/>
      <c r="L608" s="287"/>
      <c r="N608" s="287"/>
      <c r="P608" s="287"/>
      <c r="R608" s="287"/>
      <c r="T608" s="287"/>
      <c r="V608" s="287"/>
      <c r="X608" s="287"/>
      <c r="Z608" s="287"/>
      <c r="AB608" s="287"/>
      <c r="AD608" s="287"/>
      <c r="AF608" s="287"/>
      <c r="AH608" s="287"/>
      <c r="AJ608" s="287"/>
      <c r="AL608" s="287"/>
      <c r="AN608" s="287"/>
      <c r="AP608" s="287"/>
      <c r="AR608" s="287"/>
      <c r="AT608" s="287"/>
      <c r="AV608" s="287"/>
      <c r="AX608" s="287"/>
      <c r="AZ608" s="287"/>
      <c r="BB608" s="287"/>
    </row>
    <row r="609" spans="1:54" ht="14.25" customHeight="1" x14ac:dyDescent="0.25">
      <c r="A609" s="4"/>
      <c r="B609" s="301"/>
      <c r="C609" s="302"/>
      <c r="D609" s="287"/>
      <c r="F609" s="287"/>
      <c r="H609" s="287"/>
      <c r="J609" s="287"/>
      <c r="L609" s="287"/>
      <c r="N609" s="287"/>
      <c r="P609" s="287"/>
      <c r="R609" s="287"/>
      <c r="T609" s="287"/>
      <c r="V609" s="287"/>
      <c r="X609" s="287"/>
      <c r="Z609" s="287"/>
      <c r="AB609" s="287"/>
      <c r="AD609" s="287"/>
      <c r="AF609" s="287"/>
      <c r="AH609" s="287"/>
      <c r="AJ609" s="287"/>
      <c r="AL609" s="287"/>
      <c r="AN609" s="287"/>
      <c r="AP609" s="287"/>
      <c r="AR609" s="287"/>
      <c r="AT609" s="287"/>
      <c r="AV609" s="287"/>
      <c r="AX609" s="287"/>
      <c r="AZ609" s="287"/>
      <c r="BB609" s="287"/>
    </row>
    <row r="610" spans="1:54" ht="14.25" customHeight="1" x14ac:dyDescent="0.25">
      <c r="A610" s="4"/>
      <c r="B610" s="301"/>
      <c r="C610" s="302"/>
      <c r="D610" s="287"/>
      <c r="F610" s="287"/>
      <c r="H610" s="287"/>
      <c r="J610" s="287"/>
      <c r="L610" s="287"/>
      <c r="N610" s="287"/>
      <c r="P610" s="287"/>
      <c r="R610" s="287"/>
      <c r="T610" s="287"/>
      <c r="V610" s="287"/>
      <c r="X610" s="287"/>
      <c r="Z610" s="287"/>
      <c r="AB610" s="287"/>
      <c r="AD610" s="287"/>
      <c r="AF610" s="287"/>
      <c r="AH610" s="287"/>
      <c r="AJ610" s="287"/>
      <c r="AL610" s="287"/>
      <c r="AN610" s="287"/>
      <c r="AP610" s="287"/>
      <c r="AR610" s="287"/>
      <c r="AT610" s="287"/>
      <c r="AV610" s="287"/>
      <c r="AX610" s="287"/>
      <c r="AZ610" s="287"/>
      <c r="BB610" s="287"/>
    </row>
    <row r="611" spans="1:54" ht="14.25" customHeight="1" x14ac:dyDescent="0.25">
      <c r="A611" s="4"/>
      <c r="B611" s="301"/>
      <c r="C611" s="302"/>
      <c r="D611" s="287"/>
      <c r="F611" s="287"/>
      <c r="H611" s="287"/>
      <c r="J611" s="287"/>
      <c r="L611" s="287"/>
      <c r="N611" s="287"/>
      <c r="P611" s="287"/>
      <c r="R611" s="287"/>
      <c r="T611" s="287"/>
      <c r="V611" s="287"/>
      <c r="X611" s="287"/>
      <c r="Z611" s="287"/>
      <c r="AB611" s="287"/>
      <c r="AD611" s="287"/>
      <c r="AF611" s="287"/>
      <c r="AH611" s="287"/>
      <c r="AJ611" s="287"/>
      <c r="AL611" s="287"/>
      <c r="AN611" s="287"/>
      <c r="AP611" s="287"/>
      <c r="AR611" s="287"/>
      <c r="AT611" s="287"/>
      <c r="AV611" s="287"/>
      <c r="AX611" s="287"/>
      <c r="AZ611" s="287"/>
      <c r="BB611" s="287"/>
    </row>
    <row r="612" spans="1:54" ht="14.25" customHeight="1" x14ac:dyDescent="0.25">
      <c r="A612" s="4"/>
      <c r="B612" s="301"/>
      <c r="C612" s="302"/>
      <c r="D612" s="287"/>
      <c r="F612" s="287"/>
      <c r="H612" s="287"/>
      <c r="J612" s="287"/>
      <c r="L612" s="287"/>
      <c r="N612" s="287"/>
      <c r="P612" s="287"/>
      <c r="R612" s="287"/>
      <c r="T612" s="287"/>
      <c r="V612" s="287"/>
      <c r="X612" s="287"/>
      <c r="Z612" s="287"/>
      <c r="AB612" s="287"/>
      <c r="AD612" s="287"/>
      <c r="AF612" s="287"/>
      <c r="AH612" s="287"/>
      <c r="AJ612" s="287"/>
      <c r="AL612" s="287"/>
      <c r="AN612" s="287"/>
      <c r="AP612" s="287"/>
      <c r="AR612" s="287"/>
      <c r="AT612" s="287"/>
      <c r="AV612" s="287"/>
      <c r="AX612" s="287"/>
      <c r="AZ612" s="287"/>
      <c r="BB612" s="287"/>
    </row>
    <row r="613" spans="1:54" ht="14.25" customHeight="1" x14ac:dyDescent="0.25">
      <c r="A613" s="4"/>
      <c r="B613" s="301"/>
      <c r="C613" s="302"/>
      <c r="D613" s="287"/>
      <c r="F613" s="287"/>
      <c r="H613" s="287"/>
      <c r="J613" s="287"/>
      <c r="L613" s="287"/>
      <c r="N613" s="287"/>
      <c r="P613" s="287"/>
      <c r="R613" s="287"/>
      <c r="T613" s="287"/>
      <c r="V613" s="287"/>
      <c r="X613" s="287"/>
      <c r="Z613" s="287"/>
      <c r="AB613" s="287"/>
      <c r="AD613" s="287"/>
      <c r="AF613" s="287"/>
      <c r="AH613" s="287"/>
      <c r="AJ613" s="287"/>
      <c r="AL613" s="287"/>
      <c r="AN613" s="287"/>
      <c r="AP613" s="287"/>
      <c r="AR613" s="287"/>
      <c r="AT613" s="287"/>
      <c r="AV613" s="287"/>
      <c r="AX613" s="287"/>
      <c r="AZ613" s="287"/>
      <c r="BB613" s="287"/>
    </row>
    <row r="614" spans="1:54" ht="14.25" customHeight="1" x14ac:dyDescent="0.25">
      <c r="A614" s="4"/>
      <c r="B614" s="301"/>
      <c r="C614" s="302"/>
      <c r="D614" s="287"/>
      <c r="F614" s="287"/>
      <c r="H614" s="287"/>
      <c r="J614" s="287"/>
      <c r="L614" s="287"/>
      <c r="N614" s="287"/>
      <c r="P614" s="287"/>
      <c r="R614" s="287"/>
      <c r="T614" s="287"/>
      <c r="V614" s="287"/>
      <c r="X614" s="287"/>
      <c r="Z614" s="287"/>
      <c r="AB614" s="287"/>
      <c r="AD614" s="287"/>
      <c r="AF614" s="287"/>
      <c r="AH614" s="287"/>
      <c r="AJ614" s="287"/>
      <c r="AL614" s="287"/>
      <c r="AN614" s="287"/>
      <c r="AP614" s="287"/>
      <c r="AR614" s="287"/>
      <c r="AT614" s="287"/>
      <c r="AV614" s="287"/>
      <c r="AX614" s="287"/>
      <c r="AZ614" s="287"/>
      <c r="BB614" s="287"/>
    </row>
    <row r="615" spans="1:54" ht="14.25" customHeight="1" x14ac:dyDescent="0.25">
      <c r="A615" s="4"/>
      <c r="B615" s="301"/>
      <c r="C615" s="302"/>
      <c r="D615" s="287"/>
      <c r="F615" s="287"/>
      <c r="H615" s="287"/>
      <c r="J615" s="287"/>
      <c r="L615" s="287"/>
      <c r="N615" s="287"/>
      <c r="P615" s="287"/>
      <c r="R615" s="287"/>
      <c r="T615" s="287"/>
      <c r="V615" s="287"/>
      <c r="X615" s="287"/>
      <c r="Z615" s="287"/>
      <c r="AB615" s="287"/>
      <c r="AD615" s="287"/>
      <c r="AF615" s="287"/>
      <c r="AH615" s="287"/>
      <c r="AJ615" s="287"/>
      <c r="AL615" s="287"/>
      <c r="AN615" s="287"/>
      <c r="AP615" s="287"/>
      <c r="AR615" s="287"/>
      <c r="AT615" s="287"/>
      <c r="AV615" s="287"/>
      <c r="AX615" s="287"/>
      <c r="AZ615" s="287"/>
      <c r="BB615" s="287"/>
    </row>
    <row r="616" spans="1:54" ht="14.25" customHeight="1" x14ac:dyDescent="0.25">
      <c r="A616" s="4"/>
      <c r="B616" s="301"/>
      <c r="C616" s="302"/>
      <c r="D616" s="287"/>
      <c r="F616" s="287"/>
      <c r="H616" s="287"/>
      <c r="J616" s="287"/>
      <c r="L616" s="287"/>
      <c r="N616" s="287"/>
      <c r="P616" s="287"/>
      <c r="R616" s="287"/>
      <c r="T616" s="287"/>
      <c r="V616" s="287"/>
      <c r="X616" s="287"/>
      <c r="Z616" s="287"/>
      <c r="AB616" s="287"/>
      <c r="AD616" s="287"/>
      <c r="AF616" s="287"/>
      <c r="AH616" s="287"/>
      <c r="AJ616" s="287"/>
      <c r="AL616" s="287"/>
      <c r="AN616" s="287"/>
      <c r="AP616" s="287"/>
      <c r="AR616" s="287"/>
      <c r="AT616" s="287"/>
      <c r="AV616" s="287"/>
      <c r="AX616" s="287"/>
      <c r="AZ616" s="287"/>
      <c r="BB616" s="287"/>
    </row>
    <row r="617" spans="1:54" ht="14.25" customHeight="1" x14ac:dyDescent="0.25">
      <c r="A617" s="4"/>
      <c r="B617" s="301"/>
      <c r="C617" s="302"/>
      <c r="D617" s="287"/>
      <c r="F617" s="287"/>
      <c r="H617" s="287"/>
      <c r="J617" s="287"/>
      <c r="L617" s="287"/>
      <c r="N617" s="287"/>
      <c r="P617" s="287"/>
      <c r="R617" s="287"/>
      <c r="T617" s="287"/>
      <c r="V617" s="287"/>
      <c r="X617" s="287"/>
      <c r="Z617" s="287"/>
      <c r="AB617" s="287"/>
      <c r="AD617" s="287"/>
      <c r="AF617" s="287"/>
      <c r="AH617" s="287"/>
      <c r="AJ617" s="287"/>
      <c r="AL617" s="287"/>
      <c r="AN617" s="287"/>
      <c r="AP617" s="287"/>
      <c r="AR617" s="287"/>
      <c r="AT617" s="287"/>
      <c r="AV617" s="287"/>
      <c r="AX617" s="287"/>
      <c r="AZ617" s="287"/>
      <c r="BB617" s="287"/>
    </row>
    <row r="618" spans="1:54" ht="14.25" customHeight="1" x14ac:dyDescent="0.25">
      <c r="A618" s="4"/>
      <c r="B618" s="301"/>
      <c r="C618" s="302"/>
      <c r="D618" s="287"/>
      <c r="F618" s="287"/>
      <c r="H618" s="287"/>
      <c r="J618" s="287"/>
      <c r="L618" s="287"/>
      <c r="N618" s="287"/>
      <c r="P618" s="287"/>
      <c r="R618" s="287"/>
      <c r="T618" s="287"/>
      <c r="V618" s="287"/>
      <c r="X618" s="287"/>
      <c r="Z618" s="287"/>
      <c r="AB618" s="287"/>
      <c r="AD618" s="287"/>
      <c r="AF618" s="287"/>
      <c r="AH618" s="287"/>
      <c r="AJ618" s="287"/>
      <c r="AL618" s="287"/>
      <c r="AN618" s="287"/>
      <c r="AP618" s="287"/>
      <c r="AR618" s="287"/>
      <c r="AT618" s="287"/>
      <c r="AV618" s="287"/>
      <c r="AX618" s="287"/>
      <c r="AZ618" s="287"/>
      <c r="BB618" s="287"/>
    </row>
    <row r="619" spans="1:54" ht="14.25" customHeight="1" x14ac:dyDescent="0.25">
      <c r="A619" s="4"/>
      <c r="B619" s="301"/>
      <c r="C619" s="302"/>
      <c r="D619" s="287"/>
      <c r="F619" s="287"/>
      <c r="H619" s="287"/>
      <c r="J619" s="287"/>
      <c r="L619" s="287"/>
      <c r="N619" s="287"/>
      <c r="P619" s="287"/>
      <c r="R619" s="287"/>
      <c r="T619" s="287"/>
      <c r="V619" s="287"/>
      <c r="X619" s="287"/>
      <c r="Z619" s="287"/>
      <c r="AB619" s="287"/>
      <c r="AD619" s="287"/>
      <c r="AF619" s="287"/>
      <c r="AH619" s="287"/>
      <c r="AJ619" s="287"/>
      <c r="AL619" s="287"/>
      <c r="AN619" s="287"/>
      <c r="AP619" s="287"/>
      <c r="AR619" s="287"/>
      <c r="AT619" s="287"/>
      <c r="AV619" s="287"/>
      <c r="AX619" s="287"/>
      <c r="AZ619" s="287"/>
      <c r="BB619" s="287"/>
    </row>
    <row r="620" spans="1:54" ht="14.25" customHeight="1" x14ac:dyDescent="0.25">
      <c r="A620" s="4"/>
      <c r="B620" s="301"/>
      <c r="C620" s="302"/>
      <c r="D620" s="287"/>
      <c r="F620" s="287"/>
      <c r="H620" s="287"/>
      <c r="J620" s="287"/>
      <c r="L620" s="287"/>
      <c r="N620" s="287"/>
      <c r="P620" s="287"/>
      <c r="R620" s="287"/>
      <c r="T620" s="287"/>
      <c r="V620" s="287"/>
      <c r="X620" s="287"/>
      <c r="Z620" s="287"/>
      <c r="AB620" s="287"/>
      <c r="AD620" s="287"/>
      <c r="AF620" s="287"/>
      <c r="AH620" s="287"/>
      <c r="AJ620" s="287"/>
      <c r="AL620" s="287"/>
      <c r="AN620" s="287"/>
      <c r="AP620" s="287"/>
      <c r="AR620" s="287"/>
      <c r="AT620" s="287"/>
      <c r="AV620" s="287"/>
      <c r="AX620" s="287"/>
      <c r="AZ620" s="287"/>
      <c r="BB620" s="287"/>
    </row>
    <row r="621" spans="1:54" ht="14.25" customHeight="1" x14ac:dyDescent="0.25">
      <c r="A621" s="4"/>
      <c r="B621" s="301"/>
      <c r="C621" s="302"/>
      <c r="D621" s="287"/>
      <c r="F621" s="287"/>
      <c r="H621" s="287"/>
      <c r="J621" s="287"/>
      <c r="L621" s="287"/>
      <c r="N621" s="287"/>
      <c r="P621" s="287"/>
      <c r="R621" s="287"/>
      <c r="T621" s="287"/>
      <c r="V621" s="287"/>
      <c r="X621" s="287"/>
      <c r="Z621" s="287"/>
      <c r="AB621" s="287"/>
      <c r="AD621" s="287"/>
      <c r="AF621" s="287"/>
      <c r="AH621" s="287"/>
      <c r="AJ621" s="287"/>
      <c r="AL621" s="287"/>
      <c r="AN621" s="287"/>
      <c r="AP621" s="287"/>
      <c r="AR621" s="287"/>
      <c r="AT621" s="287"/>
      <c r="AV621" s="287"/>
      <c r="AX621" s="287"/>
      <c r="AZ621" s="287"/>
      <c r="BB621" s="287"/>
    </row>
    <row r="622" spans="1:54" ht="14.25" customHeight="1" x14ac:dyDescent="0.25">
      <c r="A622" s="4"/>
      <c r="B622" s="301"/>
      <c r="C622" s="302"/>
      <c r="D622" s="287"/>
      <c r="F622" s="287"/>
      <c r="H622" s="287"/>
      <c r="J622" s="287"/>
      <c r="L622" s="287"/>
      <c r="N622" s="287"/>
      <c r="P622" s="287"/>
      <c r="R622" s="287"/>
      <c r="T622" s="287"/>
      <c r="V622" s="287"/>
      <c r="X622" s="287"/>
      <c r="Z622" s="287"/>
      <c r="AB622" s="287"/>
      <c r="AD622" s="287"/>
      <c r="AF622" s="287"/>
      <c r="AH622" s="287"/>
      <c r="AJ622" s="287"/>
      <c r="AL622" s="287"/>
      <c r="AN622" s="287"/>
      <c r="AP622" s="287"/>
      <c r="AR622" s="287"/>
      <c r="AT622" s="287"/>
      <c r="AV622" s="287"/>
      <c r="AX622" s="287"/>
      <c r="AZ622" s="287"/>
      <c r="BB622" s="287"/>
    </row>
    <row r="623" spans="1:54" ht="14.25" customHeight="1" x14ac:dyDescent="0.25">
      <c r="A623" s="4"/>
      <c r="B623" s="301"/>
      <c r="C623" s="302"/>
      <c r="D623" s="287"/>
      <c r="F623" s="287"/>
      <c r="H623" s="287"/>
      <c r="J623" s="287"/>
      <c r="L623" s="287"/>
      <c r="N623" s="287"/>
      <c r="P623" s="287"/>
      <c r="R623" s="287"/>
      <c r="T623" s="287"/>
      <c r="V623" s="287"/>
      <c r="X623" s="287"/>
      <c r="Z623" s="287"/>
      <c r="AB623" s="287"/>
      <c r="AD623" s="287"/>
      <c r="AF623" s="287"/>
      <c r="AH623" s="287"/>
      <c r="AJ623" s="287"/>
      <c r="AL623" s="287"/>
      <c r="AN623" s="287"/>
      <c r="AP623" s="287"/>
      <c r="AR623" s="287"/>
      <c r="AT623" s="287"/>
      <c r="AV623" s="287"/>
      <c r="AX623" s="287"/>
      <c r="AZ623" s="287"/>
      <c r="BB623" s="287"/>
    </row>
    <row r="624" spans="1:54" ht="14.25" customHeight="1" x14ac:dyDescent="0.25">
      <c r="A624" s="4"/>
      <c r="B624" s="301"/>
      <c r="C624" s="302"/>
      <c r="D624" s="287"/>
      <c r="F624" s="287"/>
      <c r="H624" s="287"/>
      <c r="J624" s="287"/>
      <c r="L624" s="287"/>
      <c r="N624" s="287"/>
      <c r="P624" s="287"/>
      <c r="R624" s="287"/>
      <c r="T624" s="287"/>
      <c r="V624" s="287"/>
      <c r="X624" s="287"/>
      <c r="Z624" s="287"/>
      <c r="AB624" s="287"/>
      <c r="AD624" s="287"/>
      <c r="AF624" s="287"/>
      <c r="AH624" s="287"/>
      <c r="AJ624" s="287"/>
      <c r="AL624" s="287"/>
      <c r="AN624" s="287"/>
      <c r="AP624" s="287"/>
      <c r="AR624" s="287"/>
      <c r="AT624" s="287"/>
      <c r="AV624" s="287"/>
      <c r="AX624" s="287"/>
      <c r="AZ624" s="287"/>
      <c r="BB624" s="287"/>
    </row>
    <row r="625" spans="1:54" ht="14.25" customHeight="1" x14ac:dyDescent="0.25">
      <c r="A625" s="4"/>
      <c r="B625" s="301"/>
      <c r="C625" s="302"/>
      <c r="D625" s="287"/>
      <c r="F625" s="287"/>
      <c r="H625" s="287"/>
      <c r="J625" s="287"/>
      <c r="L625" s="287"/>
      <c r="N625" s="287"/>
      <c r="P625" s="287"/>
      <c r="R625" s="287"/>
      <c r="T625" s="287"/>
      <c r="V625" s="287"/>
      <c r="X625" s="287"/>
      <c r="Z625" s="287"/>
      <c r="AB625" s="287"/>
      <c r="AD625" s="287"/>
      <c r="AF625" s="287"/>
      <c r="AH625" s="287"/>
      <c r="AJ625" s="287"/>
      <c r="AL625" s="287"/>
      <c r="AN625" s="287"/>
      <c r="AP625" s="287"/>
      <c r="AR625" s="287"/>
      <c r="AT625" s="287"/>
      <c r="AV625" s="287"/>
      <c r="AX625" s="287"/>
      <c r="AZ625" s="287"/>
      <c r="BB625" s="287"/>
    </row>
    <row r="626" spans="1:54" ht="14.25" customHeight="1" x14ac:dyDescent="0.25">
      <c r="A626" s="4"/>
      <c r="B626" s="301"/>
      <c r="C626" s="302"/>
      <c r="D626" s="287"/>
      <c r="F626" s="287"/>
      <c r="H626" s="287"/>
      <c r="J626" s="287"/>
      <c r="L626" s="287"/>
      <c r="N626" s="287"/>
      <c r="P626" s="287"/>
      <c r="R626" s="287"/>
      <c r="T626" s="287"/>
      <c r="V626" s="287"/>
      <c r="X626" s="287"/>
      <c r="Z626" s="287"/>
      <c r="AB626" s="287"/>
      <c r="AD626" s="287"/>
      <c r="AF626" s="287"/>
      <c r="AH626" s="287"/>
      <c r="AJ626" s="287"/>
      <c r="AL626" s="287"/>
      <c r="AN626" s="287"/>
      <c r="AP626" s="287"/>
      <c r="AR626" s="287"/>
      <c r="AT626" s="287"/>
      <c r="AV626" s="287"/>
      <c r="AX626" s="287"/>
      <c r="AZ626" s="287"/>
      <c r="BB626" s="287"/>
    </row>
    <row r="627" spans="1:54" ht="14.25" customHeight="1" x14ac:dyDescent="0.25">
      <c r="A627" s="4"/>
      <c r="B627" s="301"/>
      <c r="C627" s="302"/>
      <c r="D627" s="287"/>
      <c r="F627" s="287"/>
      <c r="H627" s="287"/>
      <c r="J627" s="287"/>
      <c r="L627" s="287"/>
      <c r="N627" s="287"/>
      <c r="P627" s="287"/>
      <c r="R627" s="287"/>
      <c r="T627" s="287"/>
      <c r="V627" s="287"/>
      <c r="X627" s="287"/>
      <c r="Z627" s="287"/>
      <c r="AB627" s="287"/>
      <c r="AD627" s="287"/>
      <c r="AF627" s="287"/>
      <c r="AH627" s="287"/>
      <c r="AJ627" s="287"/>
      <c r="AL627" s="287"/>
      <c r="AN627" s="287"/>
      <c r="AP627" s="287"/>
      <c r="AR627" s="287"/>
      <c r="AT627" s="287"/>
      <c r="AV627" s="287"/>
      <c r="AX627" s="287"/>
      <c r="AZ627" s="287"/>
      <c r="BB627" s="287"/>
    </row>
    <row r="628" spans="1:54" ht="14.25" customHeight="1" x14ac:dyDescent="0.25">
      <c r="A628" s="4"/>
      <c r="B628" s="301"/>
      <c r="C628" s="302"/>
      <c r="D628" s="287"/>
      <c r="F628" s="287"/>
      <c r="H628" s="287"/>
      <c r="J628" s="287"/>
      <c r="L628" s="287"/>
      <c r="N628" s="287"/>
      <c r="P628" s="287"/>
      <c r="R628" s="287"/>
      <c r="T628" s="287"/>
      <c r="V628" s="287"/>
      <c r="X628" s="287"/>
      <c r="Z628" s="287"/>
      <c r="AB628" s="287"/>
      <c r="AD628" s="287"/>
      <c r="AF628" s="287"/>
      <c r="AH628" s="287"/>
      <c r="AJ628" s="287"/>
      <c r="AL628" s="287"/>
      <c r="AN628" s="287"/>
      <c r="AP628" s="287"/>
      <c r="AR628" s="287"/>
      <c r="AT628" s="287"/>
      <c r="AV628" s="287"/>
      <c r="AX628" s="287"/>
      <c r="AZ628" s="287"/>
      <c r="BB628" s="287"/>
    </row>
    <row r="629" spans="1:54" ht="14.25" customHeight="1" x14ac:dyDescent="0.25">
      <c r="A629" s="4"/>
      <c r="B629" s="301"/>
      <c r="C629" s="302"/>
      <c r="D629" s="287"/>
      <c r="F629" s="287"/>
      <c r="H629" s="287"/>
      <c r="J629" s="287"/>
      <c r="L629" s="287"/>
      <c r="N629" s="287"/>
      <c r="P629" s="287"/>
      <c r="R629" s="287"/>
      <c r="T629" s="287"/>
      <c r="V629" s="287"/>
      <c r="X629" s="287"/>
      <c r="Z629" s="287"/>
      <c r="AB629" s="287"/>
      <c r="AD629" s="287"/>
      <c r="AF629" s="287"/>
      <c r="AH629" s="287"/>
      <c r="AJ629" s="287"/>
      <c r="AL629" s="287"/>
      <c r="AN629" s="287"/>
      <c r="AP629" s="287"/>
      <c r="AR629" s="287"/>
      <c r="AT629" s="287"/>
      <c r="AV629" s="287"/>
      <c r="AX629" s="287"/>
      <c r="AZ629" s="287"/>
      <c r="BB629" s="287"/>
    </row>
    <row r="630" spans="1:54" ht="14.25" customHeight="1" x14ac:dyDescent="0.25">
      <c r="A630" s="4"/>
      <c r="B630" s="301"/>
      <c r="C630" s="302"/>
      <c r="D630" s="287"/>
      <c r="F630" s="287"/>
      <c r="H630" s="287"/>
      <c r="J630" s="287"/>
      <c r="L630" s="287"/>
      <c r="N630" s="287"/>
      <c r="P630" s="287"/>
      <c r="R630" s="287"/>
      <c r="T630" s="287"/>
      <c r="V630" s="287"/>
      <c r="X630" s="287"/>
      <c r="Z630" s="287"/>
      <c r="AB630" s="287"/>
      <c r="AD630" s="287"/>
      <c r="AF630" s="287"/>
      <c r="AH630" s="287"/>
      <c r="AJ630" s="287"/>
      <c r="AL630" s="287"/>
      <c r="AN630" s="287"/>
      <c r="AP630" s="287"/>
      <c r="AR630" s="287"/>
      <c r="AT630" s="287"/>
      <c r="AV630" s="287"/>
      <c r="AX630" s="287"/>
      <c r="AZ630" s="287"/>
      <c r="BB630" s="287"/>
    </row>
    <row r="631" spans="1:54" ht="14.25" customHeight="1" x14ac:dyDescent="0.25">
      <c r="A631" s="4"/>
      <c r="B631" s="301"/>
      <c r="C631" s="302"/>
      <c r="D631" s="287"/>
      <c r="F631" s="287"/>
      <c r="H631" s="287"/>
      <c r="J631" s="287"/>
      <c r="L631" s="287"/>
      <c r="N631" s="287"/>
      <c r="P631" s="287"/>
      <c r="R631" s="287"/>
      <c r="T631" s="287"/>
      <c r="V631" s="287"/>
      <c r="X631" s="287"/>
      <c r="Z631" s="287"/>
      <c r="AB631" s="287"/>
      <c r="AD631" s="287"/>
      <c r="AF631" s="287"/>
      <c r="AH631" s="287"/>
      <c r="AJ631" s="287"/>
      <c r="AL631" s="287"/>
      <c r="AN631" s="287"/>
      <c r="AP631" s="287"/>
      <c r="AR631" s="287"/>
      <c r="AT631" s="287"/>
      <c r="AV631" s="287"/>
      <c r="AX631" s="287"/>
      <c r="AZ631" s="287"/>
      <c r="BB631" s="287"/>
    </row>
    <row r="632" spans="1:54" ht="14.25" customHeight="1" x14ac:dyDescent="0.25">
      <c r="A632" s="4"/>
      <c r="B632" s="301"/>
      <c r="C632" s="302"/>
      <c r="D632" s="287"/>
      <c r="F632" s="287"/>
      <c r="H632" s="287"/>
      <c r="J632" s="287"/>
      <c r="L632" s="287"/>
      <c r="N632" s="287"/>
      <c r="P632" s="287"/>
      <c r="R632" s="287"/>
      <c r="T632" s="287"/>
      <c r="V632" s="287"/>
      <c r="X632" s="287"/>
      <c r="Z632" s="287"/>
      <c r="AB632" s="287"/>
      <c r="AD632" s="287"/>
      <c r="AF632" s="287"/>
      <c r="AH632" s="287"/>
      <c r="AJ632" s="287"/>
      <c r="AL632" s="287"/>
      <c r="AN632" s="287"/>
      <c r="AP632" s="287"/>
      <c r="AR632" s="287"/>
      <c r="AT632" s="287"/>
      <c r="AV632" s="287"/>
      <c r="AX632" s="287"/>
      <c r="AZ632" s="287"/>
      <c r="BB632" s="287"/>
    </row>
    <row r="633" spans="1:54" ht="14.25" customHeight="1" x14ac:dyDescent="0.25">
      <c r="A633" s="4"/>
      <c r="B633" s="301"/>
      <c r="C633" s="302"/>
      <c r="D633" s="287"/>
      <c r="F633" s="287"/>
      <c r="H633" s="287"/>
      <c r="J633" s="287"/>
      <c r="L633" s="287"/>
      <c r="N633" s="287"/>
      <c r="P633" s="287"/>
      <c r="R633" s="287"/>
      <c r="T633" s="287"/>
      <c r="V633" s="287"/>
      <c r="X633" s="287"/>
      <c r="Z633" s="287"/>
      <c r="AB633" s="287"/>
      <c r="AD633" s="287"/>
      <c r="AF633" s="287"/>
      <c r="AH633" s="287"/>
      <c r="AJ633" s="287"/>
      <c r="AL633" s="287"/>
      <c r="AN633" s="287"/>
      <c r="AP633" s="287"/>
      <c r="AR633" s="287"/>
      <c r="AT633" s="287"/>
      <c r="AV633" s="287"/>
      <c r="AX633" s="287"/>
      <c r="AZ633" s="287"/>
      <c r="BB633" s="287"/>
    </row>
    <row r="634" spans="1:54" ht="14.25" customHeight="1" x14ac:dyDescent="0.25">
      <c r="A634" s="4"/>
      <c r="B634" s="301"/>
      <c r="C634" s="302"/>
      <c r="D634" s="287"/>
      <c r="F634" s="287"/>
      <c r="H634" s="287"/>
      <c r="J634" s="287"/>
      <c r="L634" s="287"/>
      <c r="N634" s="287"/>
      <c r="P634" s="287"/>
      <c r="R634" s="287"/>
      <c r="T634" s="287"/>
      <c r="V634" s="287"/>
      <c r="X634" s="287"/>
      <c r="Z634" s="287"/>
      <c r="AB634" s="287"/>
      <c r="AD634" s="287"/>
      <c r="AF634" s="287"/>
      <c r="AH634" s="287"/>
      <c r="AJ634" s="287"/>
      <c r="AL634" s="287"/>
      <c r="AN634" s="287"/>
      <c r="AP634" s="287"/>
      <c r="AR634" s="287"/>
      <c r="AT634" s="287"/>
      <c r="AV634" s="287"/>
      <c r="AX634" s="287"/>
      <c r="AZ634" s="287"/>
      <c r="BB634" s="287"/>
    </row>
    <row r="635" spans="1:54" ht="14.25" customHeight="1" x14ac:dyDescent="0.25">
      <c r="A635" s="4"/>
      <c r="B635" s="301"/>
      <c r="C635" s="302"/>
      <c r="D635" s="287"/>
      <c r="F635" s="287"/>
      <c r="H635" s="287"/>
      <c r="J635" s="287"/>
      <c r="L635" s="287"/>
      <c r="N635" s="287"/>
      <c r="P635" s="287"/>
      <c r="R635" s="287"/>
      <c r="T635" s="287"/>
      <c r="V635" s="287"/>
      <c r="X635" s="287"/>
      <c r="Z635" s="287"/>
      <c r="AB635" s="287"/>
      <c r="AD635" s="287"/>
      <c r="AF635" s="287"/>
      <c r="AH635" s="287"/>
      <c r="AJ635" s="287"/>
      <c r="AL635" s="287"/>
      <c r="AN635" s="287"/>
      <c r="AP635" s="287"/>
      <c r="AR635" s="287"/>
      <c r="AT635" s="287"/>
      <c r="AV635" s="287"/>
      <c r="AX635" s="287"/>
      <c r="AZ635" s="287"/>
      <c r="BB635" s="287"/>
    </row>
    <row r="636" spans="1:54" ht="14.25" customHeight="1" x14ac:dyDescent="0.25">
      <c r="A636" s="4"/>
      <c r="B636" s="301"/>
      <c r="C636" s="302"/>
      <c r="D636" s="287"/>
      <c r="F636" s="287"/>
      <c r="H636" s="287"/>
      <c r="J636" s="287"/>
      <c r="L636" s="287"/>
      <c r="N636" s="287"/>
      <c r="P636" s="287"/>
      <c r="R636" s="287"/>
      <c r="T636" s="287"/>
      <c r="V636" s="287"/>
      <c r="X636" s="287"/>
      <c r="Z636" s="287"/>
      <c r="AB636" s="287"/>
      <c r="AD636" s="287"/>
      <c r="AF636" s="287"/>
      <c r="AH636" s="287"/>
      <c r="AJ636" s="287"/>
      <c r="AL636" s="287"/>
      <c r="AN636" s="287"/>
      <c r="AP636" s="287"/>
      <c r="AR636" s="287"/>
      <c r="AT636" s="287"/>
      <c r="AV636" s="287"/>
      <c r="AX636" s="287"/>
      <c r="AZ636" s="287"/>
      <c r="BB636" s="287"/>
    </row>
    <row r="637" spans="1:54" ht="14.25" customHeight="1" x14ac:dyDescent="0.25">
      <c r="A637" s="4"/>
      <c r="B637" s="301"/>
      <c r="C637" s="302"/>
      <c r="D637" s="287"/>
      <c r="F637" s="287"/>
      <c r="H637" s="287"/>
      <c r="J637" s="287"/>
      <c r="L637" s="287"/>
      <c r="N637" s="287"/>
      <c r="P637" s="287"/>
      <c r="R637" s="287"/>
      <c r="T637" s="287"/>
      <c r="V637" s="287"/>
      <c r="X637" s="287"/>
      <c r="Z637" s="287"/>
      <c r="AB637" s="287"/>
      <c r="AD637" s="287"/>
      <c r="AF637" s="287"/>
      <c r="AH637" s="287"/>
      <c r="AJ637" s="287"/>
      <c r="AL637" s="287"/>
      <c r="AN637" s="287"/>
      <c r="AP637" s="287"/>
      <c r="AR637" s="287"/>
      <c r="AT637" s="287"/>
      <c r="AV637" s="287"/>
      <c r="AX637" s="287"/>
      <c r="AZ637" s="287"/>
      <c r="BB637" s="287"/>
    </row>
    <row r="638" spans="1:54" ht="14.25" customHeight="1" x14ac:dyDescent="0.25">
      <c r="A638" s="4"/>
      <c r="B638" s="301"/>
      <c r="C638" s="302"/>
      <c r="D638" s="287"/>
      <c r="F638" s="287"/>
      <c r="H638" s="287"/>
      <c r="J638" s="287"/>
      <c r="L638" s="287"/>
      <c r="N638" s="287"/>
      <c r="P638" s="287"/>
      <c r="R638" s="287"/>
      <c r="T638" s="287"/>
      <c r="V638" s="287"/>
      <c r="X638" s="287"/>
      <c r="Z638" s="287"/>
      <c r="AB638" s="287"/>
      <c r="AD638" s="287"/>
      <c r="AF638" s="287"/>
      <c r="AH638" s="287"/>
      <c r="AJ638" s="287"/>
      <c r="AL638" s="287"/>
      <c r="AN638" s="287"/>
      <c r="AP638" s="287"/>
      <c r="AR638" s="287"/>
      <c r="AT638" s="287"/>
      <c r="AV638" s="287"/>
      <c r="AX638" s="287"/>
      <c r="AZ638" s="287"/>
      <c r="BB638" s="287"/>
    </row>
    <row r="639" spans="1:54" ht="14.25" customHeight="1" x14ac:dyDescent="0.25">
      <c r="A639" s="4"/>
      <c r="B639" s="301"/>
      <c r="C639" s="302"/>
      <c r="D639" s="287"/>
      <c r="F639" s="287"/>
      <c r="H639" s="287"/>
      <c r="J639" s="287"/>
      <c r="L639" s="287"/>
      <c r="N639" s="287"/>
      <c r="P639" s="287"/>
      <c r="R639" s="287"/>
      <c r="T639" s="287"/>
      <c r="V639" s="287"/>
      <c r="X639" s="287"/>
      <c r="Z639" s="287"/>
      <c r="AB639" s="287"/>
      <c r="AD639" s="287"/>
      <c r="AF639" s="287"/>
      <c r="AH639" s="287"/>
      <c r="AJ639" s="287"/>
      <c r="AL639" s="287"/>
      <c r="AN639" s="287"/>
      <c r="AP639" s="287"/>
      <c r="AR639" s="287"/>
      <c r="AT639" s="287"/>
      <c r="AV639" s="287"/>
      <c r="AX639" s="287"/>
      <c r="AZ639" s="287"/>
      <c r="BB639" s="287"/>
    </row>
    <row r="640" spans="1:54" ht="14.25" customHeight="1" x14ac:dyDescent="0.25">
      <c r="A640" s="4"/>
      <c r="B640" s="301"/>
      <c r="C640" s="302"/>
      <c r="D640" s="287"/>
      <c r="F640" s="287"/>
      <c r="H640" s="287"/>
      <c r="J640" s="287"/>
      <c r="L640" s="287"/>
      <c r="N640" s="287"/>
      <c r="P640" s="287"/>
      <c r="R640" s="287"/>
      <c r="T640" s="287"/>
      <c r="V640" s="287"/>
      <c r="X640" s="287"/>
      <c r="Z640" s="287"/>
      <c r="AB640" s="287"/>
      <c r="AD640" s="287"/>
      <c r="AF640" s="287"/>
      <c r="AH640" s="287"/>
      <c r="AJ640" s="287"/>
      <c r="AL640" s="287"/>
      <c r="AN640" s="287"/>
      <c r="AP640" s="287"/>
      <c r="AR640" s="287"/>
      <c r="AT640" s="287"/>
      <c r="AV640" s="287"/>
      <c r="AX640" s="287"/>
      <c r="AZ640" s="287"/>
      <c r="BB640" s="287"/>
    </row>
    <row r="641" spans="1:54" ht="14.25" customHeight="1" x14ac:dyDescent="0.25">
      <c r="A641" s="4"/>
      <c r="B641" s="301"/>
      <c r="C641" s="302"/>
      <c r="D641" s="287"/>
      <c r="F641" s="287"/>
      <c r="H641" s="287"/>
      <c r="J641" s="287"/>
      <c r="L641" s="287"/>
      <c r="N641" s="287"/>
      <c r="P641" s="287"/>
      <c r="R641" s="287"/>
      <c r="T641" s="287"/>
      <c r="V641" s="287"/>
      <c r="X641" s="287"/>
      <c r="Z641" s="287"/>
      <c r="AB641" s="287"/>
      <c r="AD641" s="287"/>
      <c r="AF641" s="287"/>
      <c r="AH641" s="287"/>
      <c r="AJ641" s="287"/>
      <c r="AL641" s="287"/>
      <c r="AN641" s="287"/>
      <c r="AP641" s="287"/>
      <c r="AR641" s="287"/>
      <c r="AT641" s="287"/>
      <c r="AV641" s="287"/>
      <c r="AX641" s="287"/>
      <c r="AZ641" s="287"/>
      <c r="BB641" s="287"/>
    </row>
    <row r="642" spans="1:54" ht="14.25" customHeight="1" x14ac:dyDescent="0.25">
      <c r="A642" s="4"/>
      <c r="B642" s="301"/>
      <c r="C642" s="302"/>
      <c r="D642" s="287"/>
      <c r="F642" s="287"/>
      <c r="H642" s="287"/>
      <c r="J642" s="287"/>
      <c r="L642" s="287"/>
      <c r="N642" s="287"/>
      <c r="P642" s="287"/>
      <c r="R642" s="287"/>
      <c r="T642" s="287"/>
      <c r="V642" s="287"/>
      <c r="X642" s="287"/>
      <c r="Z642" s="287"/>
      <c r="AB642" s="287"/>
      <c r="AD642" s="287"/>
      <c r="AF642" s="287"/>
      <c r="AH642" s="287"/>
      <c r="AJ642" s="287"/>
      <c r="AL642" s="287"/>
      <c r="AN642" s="287"/>
      <c r="AP642" s="287"/>
      <c r="AR642" s="287"/>
      <c r="AT642" s="287"/>
      <c r="AV642" s="287"/>
      <c r="AX642" s="287"/>
      <c r="AZ642" s="287"/>
      <c r="BB642" s="287"/>
    </row>
    <row r="643" spans="1:54" ht="14.25" customHeight="1" x14ac:dyDescent="0.25">
      <c r="A643" s="4"/>
      <c r="B643" s="301"/>
      <c r="C643" s="302"/>
      <c r="D643" s="287"/>
      <c r="F643" s="287"/>
      <c r="H643" s="287"/>
      <c r="J643" s="287"/>
      <c r="L643" s="287"/>
      <c r="N643" s="287"/>
      <c r="P643" s="287"/>
      <c r="R643" s="287"/>
      <c r="T643" s="287"/>
      <c r="V643" s="287"/>
      <c r="X643" s="287"/>
      <c r="Z643" s="287"/>
      <c r="AB643" s="287"/>
      <c r="AD643" s="287"/>
      <c r="AF643" s="287"/>
      <c r="AH643" s="287"/>
      <c r="AJ643" s="287"/>
      <c r="AL643" s="287"/>
      <c r="AN643" s="287"/>
      <c r="AP643" s="287"/>
      <c r="AR643" s="287"/>
      <c r="AT643" s="287"/>
      <c r="AV643" s="287"/>
      <c r="AX643" s="287"/>
      <c r="AZ643" s="287"/>
      <c r="BB643" s="287"/>
    </row>
    <row r="644" spans="1:54" ht="14.25" customHeight="1" x14ac:dyDescent="0.25">
      <c r="A644" s="4"/>
      <c r="B644" s="301"/>
      <c r="C644" s="302"/>
      <c r="D644" s="287"/>
      <c r="F644" s="287"/>
      <c r="H644" s="287"/>
      <c r="J644" s="287"/>
      <c r="L644" s="287"/>
      <c r="N644" s="287"/>
      <c r="P644" s="287"/>
      <c r="R644" s="287"/>
      <c r="T644" s="287"/>
      <c r="V644" s="287"/>
      <c r="X644" s="287"/>
      <c r="Z644" s="287"/>
      <c r="AB644" s="287"/>
      <c r="AD644" s="287"/>
      <c r="AF644" s="287"/>
      <c r="AH644" s="287"/>
      <c r="AJ644" s="287"/>
      <c r="AL644" s="287"/>
      <c r="AN644" s="287"/>
      <c r="AP644" s="287"/>
      <c r="AR644" s="287"/>
      <c r="AT644" s="287"/>
      <c r="AV644" s="287"/>
      <c r="AX644" s="287"/>
      <c r="AZ644" s="287"/>
      <c r="BB644" s="287"/>
    </row>
    <row r="645" spans="1:54" ht="14.25" customHeight="1" x14ac:dyDescent="0.25">
      <c r="A645" s="4"/>
      <c r="B645" s="301"/>
      <c r="C645" s="302"/>
      <c r="D645" s="287"/>
      <c r="F645" s="287"/>
      <c r="H645" s="287"/>
      <c r="J645" s="287"/>
      <c r="L645" s="287"/>
      <c r="N645" s="287"/>
      <c r="P645" s="287"/>
      <c r="R645" s="287"/>
      <c r="T645" s="287"/>
      <c r="V645" s="287"/>
      <c r="X645" s="287"/>
      <c r="Z645" s="287"/>
      <c r="AB645" s="287"/>
      <c r="AD645" s="287"/>
      <c r="AF645" s="287"/>
      <c r="AH645" s="287"/>
      <c r="AJ645" s="287"/>
      <c r="AL645" s="287"/>
      <c r="AN645" s="287"/>
      <c r="AP645" s="287"/>
      <c r="AR645" s="287"/>
      <c r="AT645" s="287"/>
      <c r="AV645" s="287"/>
      <c r="AX645" s="287"/>
      <c r="AZ645" s="287"/>
      <c r="BB645" s="287"/>
    </row>
    <row r="646" spans="1:54" ht="14.25" customHeight="1" x14ac:dyDescent="0.25">
      <c r="A646" s="4"/>
      <c r="B646" s="301"/>
      <c r="C646" s="302"/>
      <c r="D646" s="287"/>
      <c r="F646" s="287"/>
      <c r="H646" s="287"/>
      <c r="J646" s="287"/>
      <c r="L646" s="287"/>
      <c r="N646" s="287"/>
      <c r="P646" s="287"/>
      <c r="R646" s="287"/>
      <c r="T646" s="287"/>
      <c r="V646" s="287"/>
      <c r="X646" s="287"/>
      <c r="Z646" s="287"/>
      <c r="AB646" s="287"/>
      <c r="AD646" s="287"/>
      <c r="AF646" s="287"/>
      <c r="AH646" s="287"/>
      <c r="AJ646" s="287"/>
      <c r="AL646" s="287"/>
      <c r="AN646" s="287"/>
      <c r="AP646" s="287"/>
      <c r="AR646" s="287"/>
      <c r="AT646" s="287"/>
      <c r="AV646" s="287"/>
      <c r="AX646" s="287"/>
      <c r="AZ646" s="287"/>
      <c r="BB646" s="287"/>
    </row>
    <row r="647" spans="1:54" ht="14.25" customHeight="1" x14ac:dyDescent="0.25">
      <c r="A647" s="4"/>
      <c r="B647" s="301"/>
      <c r="C647" s="302"/>
      <c r="D647" s="287"/>
      <c r="F647" s="287"/>
      <c r="H647" s="287"/>
      <c r="J647" s="287"/>
      <c r="L647" s="287"/>
      <c r="N647" s="287"/>
      <c r="P647" s="287"/>
      <c r="R647" s="287"/>
      <c r="T647" s="287"/>
      <c r="V647" s="287"/>
      <c r="X647" s="287"/>
      <c r="Z647" s="287"/>
      <c r="AB647" s="287"/>
      <c r="AD647" s="287"/>
      <c r="AF647" s="287"/>
      <c r="AH647" s="287"/>
      <c r="AJ647" s="287"/>
      <c r="AL647" s="287"/>
      <c r="AN647" s="287"/>
      <c r="AP647" s="287"/>
      <c r="AR647" s="287"/>
      <c r="AT647" s="287"/>
      <c r="AV647" s="287"/>
      <c r="AX647" s="287"/>
      <c r="AZ647" s="287"/>
      <c r="BB647" s="287"/>
    </row>
    <row r="648" spans="1:54" ht="14.25" customHeight="1" x14ac:dyDescent="0.25">
      <c r="A648" s="4"/>
      <c r="B648" s="301"/>
      <c r="C648" s="302"/>
      <c r="D648" s="287"/>
      <c r="F648" s="287"/>
      <c r="H648" s="287"/>
      <c r="J648" s="287"/>
      <c r="L648" s="287"/>
      <c r="N648" s="287"/>
      <c r="P648" s="287"/>
      <c r="R648" s="287"/>
      <c r="T648" s="287"/>
      <c r="V648" s="287"/>
      <c r="X648" s="287"/>
      <c r="Z648" s="287"/>
      <c r="AB648" s="287"/>
      <c r="AD648" s="287"/>
      <c r="AF648" s="287"/>
      <c r="AH648" s="287"/>
      <c r="AJ648" s="287"/>
      <c r="AL648" s="287"/>
      <c r="AN648" s="287"/>
      <c r="AP648" s="287"/>
      <c r="AR648" s="287"/>
      <c r="AT648" s="287"/>
      <c r="AV648" s="287"/>
      <c r="AX648" s="287"/>
      <c r="AZ648" s="287"/>
      <c r="BB648" s="287"/>
    </row>
    <row r="649" spans="1:54" ht="14.25" customHeight="1" x14ac:dyDescent="0.25">
      <c r="A649" s="4"/>
      <c r="B649" s="301"/>
      <c r="C649" s="302"/>
      <c r="D649" s="287"/>
      <c r="F649" s="287"/>
      <c r="H649" s="287"/>
      <c r="J649" s="287"/>
      <c r="L649" s="287"/>
      <c r="N649" s="287"/>
      <c r="P649" s="287"/>
      <c r="R649" s="287"/>
      <c r="T649" s="287"/>
      <c r="V649" s="287"/>
      <c r="X649" s="287"/>
      <c r="Z649" s="287"/>
      <c r="AB649" s="287"/>
      <c r="AD649" s="287"/>
      <c r="AF649" s="287"/>
      <c r="AH649" s="287"/>
      <c r="AJ649" s="287"/>
      <c r="AL649" s="287"/>
      <c r="AN649" s="287"/>
      <c r="AP649" s="287"/>
      <c r="AR649" s="287"/>
      <c r="AT649" s="287"/>
      <c r="AV649" s="287"/>
      <c r="AX649" s="287"/>
      <c r="AZ649" s="287"/>
      <c r="BB649" s="287"/>
    </row>
    <row r="650" spans="1:54" ht="14.25" customHeight="1" x14ac:dyDescent="0.25">
      <c r="A650" s="4"/>
      <c r="B650" s="301"/>
      <c r="C650" s="302"/>
      <c r="D650" s="287"/>
      <c r="F650" s="287"/>
      <c r="H650" s="287"/>
      <c r="J650" s="287"/>
      <c r="L650" s="287"/>
      <c r="N650" s="287"/>
      <c r="P650" s="287"/>
      <c r="R650" s="287"/>
      <c r="T650" s="287"/>
      <c r="V650" s="287"/>
      <c r="X650" s="287"/>
      <c r="Z650" s="287"/>
      <c r="AB650" s="287"/>
      <c r="AD650" s="287"/>
      <c r="AF650" s="287"/>
      <c r="AH650" s="287"/>
      <c r="AJ650" s="287"/>
      <c r="AL650" s="287"/>
      <c r="AN650" s="287"/>
      <c r="AP650" s="287"/>
      <c r="AR650" s="287"/>
      <c r="AT650" s="287"/>
      <c r="AV650" s="287"/>
      <c r="AX650" s="287"/>
      <c r="AZ650" s="287"/>
      <c r="BB650" s="287"/>
    </row>
    <row r="651" spans="1:54" ht="14.25" customHeight="1" x14ac:dyDescent="0.25">
      <c r="A651" s="4"/>
      <c r="B651" s="301"/>
      <c r="C651" s="302"/>
      <c r="D651" s="287"/>
      <c r="F651" s="287"/>
      <c r="H651" s="287"/>
      <c r="J651" s="287"/>
      <c r="L651" s="287"/>
      <c r="N651" s="287"/>
      <c r="P651" s="287"/>
      <c r="R651" s="287"/>
      <c r="T651" s="287"/>
      <c r="V651" s="287"/>
      <c r="X651" s="287"/>
      <c r="Z651" s="287"/>
      <c r="AB651" s="287"/>
      <c r="AD651" s="287"/>
      <c r="AF651" s="287"/>
      <c r="AH651" s="287"/>
      <c r="AJ651" s="287"/>
      <c r="AL651" s="287"/>
      <c r="AN651" s="287"/>
      <c r="AP651" s="287"/>
      <c r="AR651" s="287"/>
      <c r="AT651" s="287"/>
      <c r="AV651" s="287"/>
      <c r="AX651" s="287"/>
      <c r="AZ651" s="287"/>
      <c r="BB651" s="287"/>
    </row>
    <row r="652" spans="1:54" ht="14.25" customHeight="1" x14ac:dyDescent="0.25">
      <c r="A652" s="4"/>
      <c r="B652" s="301"/>
      <c r="C652" s="302"/>
      <c r="D652" s="287"/>
      <c r="F652" s="287"/>
      <c r="H652" s="287"/>
      <c r="J652" s="287"/>
      <c r="L652" s="287"/>
      <c r="N652" s="287"/>
      <c r="P652" s="287"/>
      <c r="R652" s="287"/>
      <c r="T652" s="287"/>
      <c r="V652" s="287"/>
      <c r="X652" s="287"/>
      <c r="Z652" s="287"/>
      <c r="AB652" s="287"/>
      <c r="AD652" s="287"/>
      <c r="AF652" s="287"/>
      <c r="AH652" s="287"/>
      <c r="AJ652" s="287"/>
      <c r="AL652" s="287"/>
      <c r="AN652" s="287"/>
      <c r="AP652" s="287"/>
      <c r="AR652" s="287"/>
      <c r="AT652" s="287"/>
      <c r="AV652" s="287"/>
      <c r="AX652" s="287"/>
      <c r="AZ652" s="287"/>
      <c r="BB652" s="287"/>
    </row>
    <row r="653" spans="1:54" ht="14.25" customHeight="1" x14ac:dyDescent="0.25">
      <c r="A653" s="4"/>
      <c r="B653" s="301"/>
      <c r="C653" s="302"/>
      <c r="D653" s="287"/>
      <c r="F653" s="287"/>
      <c r="H653" s="287"/>
      <c r="J653" s="287"/>
      <c r="L653" s="287"/>
      <c r="N653" s="287"/>
      <c r="P653" s="287"/>
      <c r="R653" s="287"/>
      <c r="T653" s="287"/>
      <c r="V653" s="287"/>
      <c r="X653" s="287"/>
      <c r="Z653" s="287"/>
      <c r="AB653" s="287"/>
      <c r="AD653" s="287"/>
      <c r="AF653" s="287"/>
      <c r="AH653" s="287"/>
      <c r="AJ653" s="287"/>
      <c r="AL653" s="287"/>
      <c r="AN653" s="287"/>
      <c r="AP653" s="287"/>
      <c r="AR653" s="287"/>
      <c r="AT653" s="287"/>
      <c r="AV653" s="287"/>
      <c r="AX653" s="287"/>
      <c r="AZ653" s="287"/>
      <c r="BB653" s="287"/>
    </row>
    <row r="654" spans="1:54" ht="14.25" customHeight="1" x14ac:dyDescent="0.25">
      <c r="A654" s="4"/>
      <c r="B654" s="301"/>
      <c r="C654" s="302"/>
      <c r="D654" s="287"/>
      <c r="F654" s="287"/>
      <c r="H654" s="287"/>
      <c r="J654" s="287"/>
      <c r="L654" s="287"/>
      <c r="N654" s="287"/>
      <c r="P654" s="287"/>
      <c r="R654" s="287"/>
      <c r="T654" s="287"/>
      <c r="V654" s="287"/>
      <c r="X654" s="287"/>
      <c r="Z654" s="287"/>
      <c r="AB654" s="287"/>
      <c r="AD654" s="287"/>
      <c r="AF654" s="287"/>
      <c r="AH654" s="287"/>
      <c r="AJ654" s="287"/>
      <c r="AL654" s="287"/>
      <c r="AN654" s="287"/>
      <c r="AP654" s="287"/>
      <c r="AR654" s="287"/>
      <c r="AT654" s="287"/>
      <c r="AV654" s="287"/>
      <c r="AX654" s="287"/>
      <c r="AZ654" s="287"/>
      <c r="BB654" s="287"/>
    </row>
    <row r="655" spans="1:54" ht="14.25" customHeight="1" x14ac:dyDescent="0.25">
      <c r="A655" s="4"/>
      <c r="B655" s="301"/>
      <c r="C655" s="302"/>
      <c r="D655" s="287"/>
      <c r="F655" s="287"/>
      <c r="H655" s="287"/>
      <c r="J655" s="287"/>
      <c r="L655" s="287"/>
      <c r="N655" s="287"/>
      <c r="P655" s="287"/>
      <c r="R655" s="287"/>
      <c r="T655" s="287"/>
      <c r="V655" s="287"/>
      <c r="X655" s="287"/>
      <c r="Z655" s="287"/>
      <c r="AB655" s="287"/>
      <c r="AD655" s="287"/>
      <c r="AF655" s="287"/>
      <c r="AH655" s="287"/>
      <c r="AJ655" s="287"/>
      <c r="AL655" s="287"/>
      <c r="AN655" s="287"/>
      <c r="AP655" s="287"/>
      <c r="AR655" s="287"/>
      <c r="AT655" s="287"/>
      <c r="AV655" s="287"/>
      <c r="AX655" s="287"/>
      <c r="AZ655" s="287"/>
      <c r="BB655" s="287"/>
    </row>
    <row r="656" spans="1:54" ht="14.25" customHeight="1" x14ac:dyDescent="0.25">
      <c r="A656" s="4"/>
      <c r="B656" s="301"/>
      <c r="C656" s="302"/>
      <c r="D656" s="287"/>
      <c r="F656" s="287"/>
      <c r="H656" s="287"/>
      <c r="J656" s="287"/>
      <c r="L656" s="287"/>
      <c r="N656" s="287"/>
      <c r="P656" s="287"/>
      <c r="R656" s="287"/>
      <c r="T656" s="287"/>
      <c r="V656" s="287"/>
      <c r="X656" s="287"/>
      <c r="Z656" s="287"/>
      <c r="AB656" s="287"/>
      <c r="AD656" s="287"/>
      <c r="AF656" s="287"/>
      <c r="AH656" s="287"/>
      <c r="AJ656" s="287"/>
      <c r="AL656" s="287"/>
      <c r="AN656" s="287"/>
      <c r="AP656" s="287"/>
      <c r="AR656" s="287"/>
      <c r="AT656" s="287"/>
      <c r="AV656" s="287"/>
      <c r="AX656" s="287"/>
      <c r="AZ656" s="287"/>
      <c r="BB656" s="287"/>
    </row>
    <row r="657" spans="1:54" ht="14.25" customHeight="1" x14ac:dyDescent="0.25">
      <c r="A657" s="4"/>
      <c r="B657" s="301"/>
      <c r="C657" s="302"/>
      <c r="D657" s="287"/>
      <c r="F657" s="287"/>
      <c r="H657" s="287"/>
      <c r="J657" s="287"/>
      <c r="L657" s="287"/>
      <c r="N657" s="287"/>
      <c r="P657" s="287"/>
      <c r="R657" s="287"/>
      <c r="T657" s="287"/>
      <c r="V657" s="287"/>
      <c r="X657" s="287"/>
      <c r="Z657" s="287"/>
      <c r="AB657" s="287"/>
      <c r="AD657" s="287"/>
      <c r="AF657" s="287"/>
      <c r="AH657" s="287"/>
      <c r="AJ657" s="287"/>
      <c r="AL657" s="287"/>
      <c r="AN657" s="287"/>
      <c r="AP657" s="287"/>
      <c r="AR657" s="287"/>
      <c r="AT657" s="287"/>
      <c r="AV657" s="287"/>
      <c r="AX657" s="287"/>
      <c r="AZ657" s="287"/>
      <c r="BB657" s="287"/>
    </row>
    <row r="658" spans="1:54" ht="14.25" customHeight="1" x14ac:dyDescent="0.25">
      <c r="A658" s="4"/>
      <c r="B658" s="301"/>
      <c r="C658" s="302"/>
      <c r="D658" s="287"/>
      <c r="F658" s="287"/>
      <c r="H658" s="287"/>
      <c r="J658" s="287"/>
      <c r="L658" s="287"/>
      <c r="N658" s="287"/>
      <c r="P658" s="287"/>
      <c r="R658" s="287"/>
      <c r="T658" s="287"/>
      <c r="V658" s="287"/>
      <c r="X658" s="287"/>
      <c r="Z658" s="287"/>
      <c r="AB658" s="287"/>
      <c r="AD658" s="287"/>
      <c r="AF658" s="287"/>
      <c r="AH658" s="287"/>
      <c r="AJ658" s="287"/>
      <c r="AL658" s="287"/>
      <c r="AN658" s="287"/>
      <c r="AP658" s="287"/>
      <c r="AR658" s="287"/>
      <c r="AT658" s="287"/>
      <c r="AV658" s="287"/>
      <c r="AX658" s="287"/>
      <c r="AZ658" s="287"/>
      <c r="BB658" s="287"/>
    </row>
    <row r="659" spans="1:54" ht="14.25" customHeight="1" x14ac:dyDescent="0.25">
      <c r="A659" s="4"/>
      <c r="B659" s="301"/>
      <c r="C659" s="302"/>
      <c r="D659" s="287"/>
      <c r="F659" s="287"/>
      <c r="H659" s="287"/>
      <c r="J659" s="287"/>
      <c r="L659" s="287"/>
      <c r="N659" s="287"/>
      <c r="P659" s="287"/>
      <c r="R659" s="287"/>
      <c r="T659" s="287"/>
      <c r="V659" s="287"/>
      <c r="X659" s="287"/>
      <c r="Z659" s="287"/>
      <c r="AB659" s="287"/>
      <c r="AD659" s="287"/>
      <c r="AF659" s="287"/>
      <c r="AH659" s="287"/>
      <c r="AJ659" s="287"/>
      <c r="AL659" s="287"/>
      <c r="AN659" s="287"/>
      <c r="AP659" s="287"/>
      <c r="AR659" s="287"/>
      <c r="AT659" s="287"/>
      <c r="AV659" s="287"/>
      <c r="AX659" s="287"/>
      <c r="AZ659" s="287"/>
      <c r="BB659" s="287"/>
    </row>
    <row r="660" spans="1:54" ht="14.25" customHeight="1" x14ac:dyDescent="0.25">
      <c r="A660" s="4"/>
      <c r="B660" s="301"/>
      <c r="C660" s="302"/>
      <c r="D660" s="287"/>
      <c r="F660" s="287"/>
      <c r="H660" s="287"/>
      <c r="J660" s="287"/>
      <c r="L660" s="287"/>
      <c r="N660" s="287"/>
      <c r="P660" s="287"/>
      <c r="R660" s="287"/>
      <c r="T660" s="287"/>
      <c r="V660" s="287"/>
      <c r="X660" s="287"/>
      <c r="Z660" s="287"/>
      <c r="AB660" s="287"/>
      <c r="AD660" s="287"/>
      <c r="AF660" s="287"/>
      <c r="AH660" s="287"/>
      <c r="AJ660" s="287"/>
      <c r="AL660" s="287"/>
      <c r="AN660" s="287"/>
      <c r="AP660" s="287"/>
      <c r="AR660" s="287"/>
      <c r="AT660" s="287"/>
      <c r="AV660" s="287"/>
      <c r="AX660" s="287"/>
      <c r="AZ660" s="287"/>
      <c r="BB660" s="287"/>
    </row>
    <row r="661" spans="1:54" ht="14.25" customHeight="1" x14ac:dyDescent="0.25">
      <c r="A661" s="4"/>
      <c r="B661" s="301"/>
      <c r="C661" s="302"/>
      <c r="D661" s="287"/>
      <c r="F661" s="287"/>
      <c r="H661" s="287"/>
      <c r="J661" s="287"/>
      <c r="L661" s="287"/>
      <c r="N661" s="287"/>
      <c r="P661" s="287"/>
      <c r="R661" s="287"/>
      <c r="T661" s="287"/>
      <c r="V661" s="287"/>
      <c r="X661" s="287"/>
      <c r="Z661" s="287"/>
      <c r="AB661" s="287"/>
      <c r="AD661" s="287"/>
      <c r="AF661" s="287"/>
      <c r="AH661" s="287"/>
      <c r="AJ661" s="287"/>
      <c r="AL661" s="287"/>
      <c r="AN661" s="287"/>
      <c r="AP661" s="287"/>
      <c r="AR661" s="287"/>
      <c r="AT661" s="287"/>
      <c r="AV661" s="287"/>
      <c r="AX661" s="287"/>
      <c r="AZ661" s="287"/>
      <c r="BB661" s="287"/>
    </row>
    <row r="662" spans="1:54" ht="14.25" customHeight="1" x14ac:dyDescent="0.25">
      <c r="A662" s="4"/>
      <c r="B662" s="301"/>
      <c r="C662" s="302"/>
      <c r="D662" s="287"/>
      <c r="F662" s="287"/>
      <c r="H662" s="287"/>
      <c r="J662" s="287"/>
      <c r="L662" s="287"/>
      <c r="N662" s="287"/>
      <c r="P662" s="287"/>
      <c r="R662" s="287"/>
      <c r="T662" s="287"/>
      <c r="V662" s="287"/>
      <c r="X662" s="287"/>
      <c r="Z662" s="287"/>
      <c r="AB662" s="287"/>
      <c r="AD662" s="287"/>
      <c r="AF662" s="287"/>
      <c r="AH662" s="287"/>
      <c r="AJ662" s="287"/>
      <c r="AL662" s="287"/>
      <c r="AN662" s="287"/>
      <c r="AP662" s="287"/>
      <c r="AR662" s="287"/>
      <c r="AT662" s="287"/>
      <c r="AV662" s="287"/>
      <c r="AX662" s="287"/>
      <c r="AZ662" s="287"/>
      <c r="BB662" s="287"/>
    </row>
    <row r="663" spans="1:54" ht="14.25" customHeight="1" x14ac:dyDescent="0.25">
      <c r="A663" s="4"/>
      <c r="B663" s="301"/>
      <c r="C663" s="302"/>
      <c r="D663" s="287"/>
      <c r="F663" s="287"/>
      <c r="H663" s="287"/>
      <c r="J663" s="287"/>
      <c r="L663" s="287"/>
      <c r="N663" s="287"/>
      <c r="P663" s="287"/>
      <c r="R663" s="287"/>
      <c r="T663" s="287"/>
      <c r="V663" s="287"/>
      <c r="X663" s="287"/>
      <c r="Z663" s="287"/>
      <c r="AB663" s="287"/>
      <c r="AD663" s="287"/>
      <c r="AF663" s="287"/>
      <c r="AH663" s="287"/>
      <c r="AJ663" s="287"/>
      <c r="AL663" s="287"/>
      <c r="AN663" s="287"/>
      <c r="AP663" s="287"/>
      <c r="AR663" s="287"/>
      <c r="AT663" s="287"/>
      <c r="AV663" s="287"/>
      <c r="AX663" s="287"/>
      <c r="AZ663" s="287"/>
      <c r="BB663" s="287"/>
    </row>
    <row r="664" spans="1:54" ht="14.25" customHeight="1" x14ac:dyDescent="0.25">
      <c r="A664" s="4"/>
      <c r="B664" s="301"/>
      <c r="C664" s="302"/>
      <c r="D664" s="287"/>
      <c r="F664" s="287"/>
      <c r="H664" s="287"/>
      <c r="J664" s="287"/>
      <c r="L664" s="287"/>
      <c r="N664" s="287"/>
      <c r="P664" s="287"/>
      <c r="R664" s="287"/>
      <c r="T664" s="287"/>
      <c r="V664" s="287"/>
      <c r="X664" s="287"/>
      <c r="Z664" s="287"/>
      <c r="AB664" s="287"/>
      <c r="AD664" s="287"/>
      <c r="AF664" s="287"/>
      <c r="AH664" s="287"/>
      <c r="AJ664" s="287"/>
      <c r="AL664" s="287"/>
      <c r="AN664" s="287"/>
      <c r="AP664" s="287"/>
      <c r="AR664" s="287"/>
      <c r="AT664" s="287"/>
      <c r="AV664" s="287"/>
      <c r="AX664" s="287"/>
      <c r="AZ664" s="287"/>
      <c r="BB664" s="287"/>
    </row>
    <row r="665" spans="1:54" ht="14.25" customHeight="1" x14ac:dyDescent="0.25">
      <c r="A665" s="4"/>
      <c r="B665" s="301"/>
      <c r="C665" s="302"/>
      <c r="D665" s="287"/>
      <c r="F665" s="287"/>
      <c r="H665" s="287"/>
      <c r="J665" s="287"/>
      <c r="L665" s="287"/>
      <c r="N665" s="287"/>
      <c r="P665" s="287"/>
      <c r="R665" s="287"/>
      <c r="T665" s="287"/>
      <c r="V665" s="287"/>
      <c r="X665" s="287"/>
      <c r="Z665" s="287"/>
      <c r="AB665" s="287"/>
      <c r="AD665" s="287"/>
      <c r="AF665" s="287"/>
      <c r="AH665" s="287"/>
      <c r="AJ665" s="287"/>
      <c r="AL665" s="287"/>
      <c r="AN665" s="287"/>
      <c r="AP665" s="287"/>
      <c r="AR665" s="287"/>
      <c r="AT665" s="287"/>
      <c r="AV665" s="287"/>
      <c r="AX665" s="287"/>
      <c r="AZ665" s="287"/>
      <c r="BB665" s="287"/>
    </row>
    <row r="666" spans="1:54" ht="14.25" customHeight="1" x14ac:dyDescent="0.25">
      <c r="A666" s="4"/>
      <c r="B666" s="301"/>
      <c r="C666" s="302"/>
      <c r="D666" s="287"/>
      <c r="F666" s="287"/>
      <c r="H666" s="287"/>
      <c r="J666" s="287"/>
      <c r="L666" s="287"/>
      <c r="N666" s="287"/>
      <c r="P666" s="287"/>
      <c r="R666" s="287"/>
      <c r="T666" s="287"/>
      <c r="V666" s="287"/>
      <c r="X666" s="287"/>
      <c r="Z666" s="287"/>
      <c r="AB666" s="287"/>
      <c r="AD666" s="287"/>
      <c r="AF666" s="287"/>
      <c r="AH666" s="287"/>
      <c r="AJ666" s="287"/>
      <c r="AL666" s="287"/>
      <c r="AN666" s="287"/>
      <c r="AP666" s="287"/>
      <c r="AR666" s="287"/>
      <c r="AT666" s="287"/>
      <c r="AV666" s="287"/>
      <c r="AX666" s="287"/>
      <c r="AZ666" s="287"/>
      <c r="BB666" s="287"/>
    </row>
    <row r="667" spans="1:54" ht="14.25" customHeight="1" x14ac:dyDescent="0.25">
      <c r="A667" s="4"/>
      <c r="B667" s="301"/>
      <c r="C667" s="302"/>
      <c r="D667" s="287"/>
      <c r="F667" s="287"/>
      <c r="H667" s="287"/>
      <c r="J667" s="287"/>
      <c r="L667" s="287"/>
      <c r="N667" s="287"/>
      <c r="P667" s="287"/>
      <c r="R667" s="287"/>
      <c r="T667" s="287"/>
      <c r="V667" s="287"/>
      <c r="X667" s="287"/>
      <c r="Z667" s="287"/>
      <c r="AB667" s="287"/>
      <c r="AD667" s="287"/>
      <c r="AF667" s="287"/>
      <c r="AH667" s="287"/>
      <c r="AJ667" s="287"/>
      <c r="AL667" s="287"/>
      <c r="AN667" s="287"/>
      <c r="AP667" s="287"/>
      <c r="AR667" s="287"/>
      <c r="AT667" s="287"/>
      <c r="AV667" s="287"/>
      <c r="AX667" s="287"/>
      <c r="AZ667" s="287"/>
      <c r="BB667" s="287"/>
    </row>
    <row r="668" spans="1:54" ht="14.25" customHeight="1" x14ac:dyDescent="0.25">
      <c r="A668" s="4"/>
      <c r="B668" s="301"/>
      <c r="C668" s="302"/>
      <c r="D668" s="287"/>
      <c r="F668" s="287"/>
      <c r="H668" s="287"/>
      <c r="J668" s="287"/>
      <c r="L668" s="287"/>
      <c r="N668" s="287"/>
      <c r="P668" s="287"/>
      <c r="R668" s="287"/>
      <c r="T668" s="287"/>
      <c r="V668" s="287"/>
      <c r="X668" s="287"/>
      <c r="Z668" s="287"/>
      <c r="AB668" s="287"/>
      <c r="AD668" s="287"/>
      <c r="AF668" s="287"/>
      <c r="AH668" s="287"/>
      <c r="AJ668" s="287"/>
      <c r="AL668" s="287"/>
      <c r="AN668" s="287"/>
      <c r="AP668" s="287"/>
      <c r="AR668" s="287"/>
      <c r="AT668" s="287"/>
      <c r="AV668" s="287"/>
      <c r="AX668" s="287"/>
      <c r="AZ668" s="287"/>
      <c r="BB668" s="287"/>
    </row>
    <row r="669" spans="1:54" ht="14.25" customHeight="1" x14ac:dyDescent="0.25">
      <c r="A669" s="4"/>
      <c r="B669" s="301"/>
      <c r="C669" s="302"/>
      <c r="D669" s="287"/>
      <c r="F669" s="287"/>
      <c r="H669" s="287"/>
      <c r="J669" s="287"/>
      <c r="L669" s="287"/>
      <c r="N669" s="287"/>
      <c r="P669" s="287"/>
      <c r="R669" s="287"/>
      <c r="T669" s="287"/>
      <c r="V669" s="287"/>
      <c r="X669" s="287"/>
      <c r="Z669" s="287"/>
      <c r="AB669" s="287"/>
      <c r="AD669" s="287"/>
      <c r="AF669" s="287"/>
      <c r="AH669" s="287"/>
      <c r="AJ669" s="287"/>
      <c r="AL669" s="287"/>
      <c r="AN669" s="287"/>
      <c r="AP669" s="287"/>
      <c r="AR669" s="287"/>
      <c r="AT669" s="287"/>
      <c r="AV669" s="287"/>
      <c r="AX669" s="287"/>
      <c r="AZ669" s="287"/>
      <c r="BB669" s="287"/>
    </row>
    <row r="670" spans="1:54" ht="14.25" customHeight="1" x14ac:dyDescent="0.25">
      <c r="A670" s="4"/>
      <c r="B670" s="301"/>
      <c r="C670" s="302"/>
      <c r="D670" s="287"/>
      <c r="F670" s="287"/>
      <c r="H670" s="287"/>
      <c r="J670" s="287"/>
      <c r="L670" s="287"/>
      <c r="N670" s="287"/>
      <c r="P670" s="287"/>
      <c r="R670" s="287"/>
      <c r="T670" s="287"/>
      <c r="V670" s="287"/>
      <c r="X670" s="287"/>
      <c r="Z670" s="287"/>
      <c r="AB670" s="287"/>
      <c r="AD670" s="287"/>
      <c r="AF670" s="287"/>
      <c r="AH670" s="287"/>
      <c r="AJ670" s="287"/>
      <c r="AL670" s="287"/>
      <c r="AN670" s="287"/>
      <c r="AP670" s="287"/>
      <c r="AR670" s="287"/>
      <c r="AT670" s="287"/>
      <c r="AV670" s="287"/>
      <c r="AX670" s="287"/>
      <c r="AZ670" s="287"/>
      <c r="BB670" s="287"/>
    </row>
    <row r="671" spans="1:54" ht="14.25" customHeight="1" x14ac:dyDescent="0.25">
      <c r="A671" s="4"/>
      <c r="B671" s="301"/>
      <c r="C671" s="302"/>
      <c r="D671" s="287"/>
      <c r="F671" s="287"/>
      <c r="H671" s="287"/>
      <c r="J671" s="287"/>
      <c r="L671" s="287"/>
      <c r="N671" s="287"/>
      <c r="P671" s="287"/>
      <c r="R671" s="287"/>
      <c r="T671" s="287"/>
      <c r="V671" s="287"/>
      <c r="X671" s="287"/>
      <c r="Z671" s="287"/>
      <c r="AB671" s="287"/>
      <c r="AD671" s="287"/>
      <c r="AF671" s="287"/>
      <c r="AH671" s="287"/>
      <c r="AJ671" s="287"/>
      <c r="AL671" s="287"/>
      <c r="AN671" s="287"/>
      <c r="AP671" s="287"/>
      <c r="AR671" s="287"/>
      <c r="AT671" s="287"/>
      <c r="AV671" s="287"/>
      <c r="AX671" s="287"/>
      <c r="AZ671" s="287"/>
      <c r="BB671" s="287"/>
    </row>
    <row r="672" spans="1:54" ht="14.25" customHeight="1" x14ac:dyDescent="0.25">
      <c r="A672" s="4"/>
      <c r="B672" s="301"/>
      <c r="C672" s="302"/>
      <c r="D672" s="287"/>
      <c r="F672" s="287"/>
      <c r="H672" s="287"/>
      <c r="J672" s="287"/>
      <c r="L672" s="287"/>
      <c r="N672" s="287"/>
      <c r="P672" s="287"/>
      <c r="R672" s="287"/>
      <c r="T672" s="287"/>
      <c r="V672" s="287"/>
      <c r="X672" s="287"/>
      <c r="Z672" s="287"/>
      <c r="AB672" s="287"/>
      <c r="AD672" s="287"/>
      <c r="AF672" s="287"/>
      <c r="AH672" s="287"/>
      <c r="AJ672" s="287"/>
      <c r="AL672" s="287"/>
      <c r="AN672" s="287"/>
      <c r="AP672" s="287"/>
      <c r="AR672" s="287"/>
      <c r="AT672" s="287"/>
      <c r="AV672" s="287"/>
      <c r="AX672" s="287"/>
      <c r="AZ672" s="287"/>
      <c r="BB672" s="287"/>
    </row>
    <row r="673" spans="1:54" ht="14.25" customHeight="1" x14ac:dyDescent="0.25">
      <c r="A673" s="4"/>
      <c r="B673" s="301"/>
      <c r="C673" s="302"/>
      <c r="D673" s="287"/>
      <c r="F673" s="287"/>
      <c r="H673" s="287"/>
      <c r="J673" s="287"/>
      <c r="L673" s="287"/>
      <c r="N673" s="287"/>
      <c r="P673" s="287"/>
      <c r="R673" s="287"/>
      <c r="T673" s="287"/>
      <c r="V673" s="287"/>
      <c r="X673" s="287"/>
      <c r="Z673" s="287"/>
      <c r="AB673" s="287"/>
      <c r="AD673" s="287"/>
      <c r="AF673" s="287"/>
      <c r="AH673" s="287"/>
      <c r="AJ673" s="287"/>
      <c r="AL673" s="287"/>
      <c r="AN673" s="287"/>
      <c r="AP673" s="287"/>
      <c r="AR673" s="287"/>
      <c r="AT673" s="287"/>
      <c r="AV673" s="287"/>
      <c r="AX673" s="287"/>
      <c r="AZ673" s="287"/>
      <c r="BB673" s="287"/>
    </row>
    <row r="674" spans="1:54" ht="14.25" customHeight="1" x14ac:dyDescent="0.25">
      <c r="A674" s="4"/>
      <c r="B674" s="301"/>
      <c r="C674" s="302"/>
      <c r="D674" s="287"/>
      <c r="F674" s="287"/>
      <c r="H674" s="287"/>
      <c r="J674" s="287"/>
      <c r="L674" s="287"/>
      <c r="N674" s="287"/>
      <c r="P674" s="287"/>
      <c r="R674" s="287"/>
      <c r="T674" s="287"/>
      <c r="V674" s="287"/>
      <c r="X674" s="287"/>
      <c r="Z674" s="287"/>
      <c r="AB674" s="287"/>
      <c r="AD674" s="287"/>
      <c r="AF674" s="287"/>
      <c r="AH674" s="287"/>
      <c r="AJ674" s="287"/>
      <c r="AL674" s="287"/>
      <c r="AN674" s="287"/>
      <c r="AP674" s="287"/>
      <c r="AR674" s="287"/>
      <c r="AT674" s="287"/>
      <c r="AV674" s="287"/>
      <c r="AX674" s="287"/>
      <c r="AZ674" s="287"/>
      <c r="BB674" s="287"/>
    </row>
    <row r="675" spans="1:54" ht="14.25" customHeight="1" x14ac:dyDescent="0.25">
      <c r="A675" s="4"/>
      <c r="B675" s="301"/>
      <c r="C675" s="302"/>
      <c r="D675" s="287"/>
      <c r="F675" s="287"/>
      <c r="H675" s="287"/>
      <c r="J675" s="287"/>
      <c r="L675" s="287"/>
      <c r="N675" s="287"/>
      <c r="P675" s="287"/>
      <c r="R675" s="287"/>
      <c r="T675" s="287"/>
      <c r="V675" s="287"/>
      <c r="X675" s="287"/>
      <c r="Z675" s="287"/>
      <c r="AB675" s="287"/>
      <c r="AD675" s="287"/>
      <c r="AF675" s="287"/>
      <c r="AH675" s="287"/>
      <c r="AJ675" s="287"/>
      <c r="AL675" s="287"/>
      <c r="AN675" s="287"/>
      <c r="AP675" s="287"/>
      <c r="AR675" s="287"/>
      <c r="AT675" s="287"/>
      <c r="AV675" s="287"/>
      <c r="AX675" s="287"/>
      <c r="AZ675" s="287"/>
      <c r="BB675" s="287"/>
    </row>
    <row r="676" spans="1:54" ht="14.25" customHeight="1" x14ac:dyDescent="0.25">
      <c r="A676" s="4"/>
      <c r="B676" s="301"/>
      <c r="C676" s="302"/>
      <c r="D676" s="287"/>
      <c r="F676" s="287"/>
      <c r="H676" s="287"/>
      <c r="J676" s="287"/>
      <c r="L676" s="287"/>
      <c r="N676" s="287"/>
      <c r="P676" s="287"/>
      <c r="R676" s="287"/>
      <c r="T676" s="287"/>
      <c r="V676" s="287"/>
      <c r="X676" s="287"/>
      <c r="Z676" s="287"/>
      <c r="AB676" s="287"/>
      <c r="AD676" s="287"/>
      <c r="AF676" s="287"/>
      <c r="AH676" s="287"/>
      <c r="AJ676" s="287"/>
      <c r="AL676" s="287"/>
      <c r="AN676" s="287"/>
      <c r="AP676" s="287"/>
      <c r="AR676" s="287"/>
      <c r="AT676" s="287"/>
      <c r="AV676" s="287"/>
      <c r="AX676" s="287"/>
      <c r="AZ676" s="287"/>
      <c r="BB676" s="287"/>
    </row>
    <row r="677" spans="1:54" ht="14.25" customHeight="1" x14ac:dyDescent="0.25">
      <c r="A677" s="4"/>
      <c r="B677" s="301"/>
      <c r="C677" s="302"/>
      <c r="D677" s="287"/>
      <c r="F677" s="287"/>
      <c r="H677" s="287"/>
      <c r="J677" s="287"/>
      <c r="L677" s="287"/>
      <c r="N677" s="287"/>
      <c r="P677" s="287"/>
      <c r="R677" s="287"/>
      <c r="T677" s="287"/>
      <c r="V677" s="287"/>
      <c r="X677" s="287"/>
      <c r="Z677" s="287"/>
      <c r="AB677" s="287"/>
      <c r="AD677" s="287"/>
      <c r="AF677" s="287"/>
      <c r="AH677" s="287"/>
      <c r="AJ677" s="287"/>
      <c r="AL677" s="287"/>
      <c r="AN677" s="287"/>
      <c r="AP677" s="287"/>
      <c r="AR677" s="287"/>
      <c r="AT677" s="287"/>
      <c r="AV677" s="287"/>
      <c r="AX677" s="287"/>
      <c r="AZ677" s="287"/>
      <c r="BB677" s="287"/>
    </row>
    <row r="678" spans="1:54" ht="14.25" customHeight="1" x14ac:dyDescent="0.25">
      <c r="A678" s="4"/>
      <c r="B678" s="301"/>
      <c r="C678" s="302"/>
      <c r="D678" s="287"/>
      <c r="F678" s="287"/>
      <c r="H678" s="287"/>
      <c r="J678" s="287"/>
      <c r="L678" s="287"/>
      <c r="N678" s="287"/>
      <c r="P678" s="287"/>
      <c r="R678" s="287"/>
      <c r="T678" s="287"/>
      <c r="V678" s="287"/>
      <c r="X678" s="287"/>
      <c r="Z678" s="287"/>
      <c r="AB678" s="287"/>
      <c r="AD678" s="287"/>
      <c r="AF678" s="287"/>
      <c r="AH678" s="287"/>
      <c r="AJ678" s="287"/>
      <c r="AL678" s="287"/>
      <c r="AN678" s="287"/>
      <c r="AP678" s="287"/>
      <c r="AR678" s="287"/>
      <c r="AT678" s="287"/>
      <c r="AV678" s="287"/>
      <c r="AX678" s="287"/>
      <c r="AZ678" s="287"/>
      <c r="BB678" s="287"/>
    </row>
    <row r="679" spans="1:54" ht="14.25" customHeight="1" x14ac:dyDescent="0.25">
      <c r="A679" s="4"/>
      <c r="B679" s="301"/>
      <c r="C679" s="302"/>
      <c r="D679" s="287"/>
      <c r="F679" s="287"/>
      <c r="H679" s="287"/>
      <c r="J679" s="287"/>
      <c r="L679" s="287"/>
      <c r="N679" s="287"/>
      <c r="P679" s="287"/>
      <c r="R679" s="287"/>
      <c r="T679" s="287"/>
      <c r="V679" s="287"/>
      <c r="X679" s="287"/>
      <c r="Z679" s="287"/>
      <c r="AB679" s="287"/>
      <c r="AD679" s="287"/>
      <c r="AF679" s="287"/>
      <c r="AH679" s="287"/>
      <c r="AJ679" s="287"/>
      <c r="AL679" s="287"/>
      <c r="AN679" s="287"/>
      <c r="AP679" s="287"/>
      <c r="AR679" s="287"/>
      <c r="AT679" s="287"/>
      <c r="AV679" s="287"/>
      <c r="AX679" s="287"/>
      <c r="AZ679" s="287"/>
      <c r="BB679" s="287"/>
    </row>
    <row r="680" spans="1:54" ht="14.25" customHeight="1" x14ac:dyDescent="0.25">
      <c r="A680" s="4"/>
      <c r="B680" s="301"/>
      <c r="C680" s="302"/>
      <c r="D680" s="287"/>
      <c r="F680" s="287"/>
      <c r="H680" s="287"/>
      <c r="J680" s="287"/>
      <c r="L680" s="287"/>
      <c r="N680" s="287"/>
      <c r="P680" s="287"/>
      <c r="R680" s="287"/>
      <c r="T680" s="287"/>
      <c r="V680" s="287"/>
      <c r="X680" s="287"/>
      <c r="Z680" s="287"/>
      <c r="AB680" s="287"/>
      <c r="AD680" s="287"/>
      <c r="AF680" s="287"/>
      <c r="AH680" s="287"/>
      <c r="AJ680" s="287"/>
      <c r="AL680" s="287"/>
      <c r="AN680" s="287"/>
      <c r="AP680" s="287"/>
      <c r="AR680" s="287"/>
      <c r="AT680" s="287"/>
      <c r="AV680" s="287"/>
      <c r="AX680" s="287"/>
      <c r="AZ680" s="287"/>
      <c r="BB680" s="287"/>
    </row>
    <row r="681" spans="1:54" ht="14.25" customHeight="1" x14ac:dyDescent="0.25">
      <c r="A681" s="4"/>
      <c r="B681" s="301"/>
      <c r="C681" s="302"/>
      <c r="D681" s="287"/>
      <c r="F681" s="287"/>
      <c r="H681" s="287"/>
      <c r="J681" s="287"/>
      <c r="L681" s="287"/>
      <c r="N681" s="287"/>
      <c r="P681" s="287"/>
      <c r="R681" s="287"/>
      <c r="T681" s="287"/>
      <c r="V681" s="287"/>
      <c r="X681" s="287"/>
      <c r="Z681" s="287"/>
      <c r="AB681" s="287"/>
      <c r="AD681" s="287"/>
      <c r="AF681" s="287"/>
      <c r="AH681" s="287"/>
      <c r="AJ681" s="287"/>
      <c r="AL681" s="287"/>
      <c r="AN681" s="287"/>
      <c r="AP681" s="287"/>
      <c r="AR681" s="287"/>
      <c r="AT681" s="287"/>
      <c r="AV681" s="287"/>
      <c r="AX681" s="287"/>
      <c r="AZ681" s="287"/>
      <c r="BB681" s="287"/>
    </row>
    <row r="682" spans="1:54" ht="14.25" customHeight="1" x14ac:dyDescent="0.25">
      <c r="A682" s="4"/>
      <c r="B682" s="301"/>
      <c r="C682" s="302"/>
      <c r="D682" s="287"/>
      <c r="F682" s="287"/>
      <c r="H682" s="287"/>
      <c r="J682" s="287"/>
      <c r="L682" s="287"/>
      <c r="N682" s="287"/>
      <c r="P682" s="287"/>
      <c r="R682" s="287"/>
      <c r="T682" s="287"/>
      <c r="V682" s="287"/>
      <c r="X682" s="287"/>
      <c r="Z682" s="287"/>
      <c r="AB682" s="287"/>
      <c r="AD682" s="287"/>
      <c r="AF682" s="287"/>
      <c r="AH682" s="287"/>
      <c r="AJ682" s="287"/>
      <c r="AL682" s="287"/>
      <c r="AN682" s="287"/>
      <c r="AP682" s="287"/>
      <c r="AR682" s="287"/>
      <c r="AT682" s="287"/>
      <c r="AV682" s="287"/>
      <c r="AX682" s="287"/>
      <c r="AZ682" s="287"/>
      <c r="BB682" s="287"/>
    </row>
    <row r="683" spans="1:54" ht="14.25" customHeight="1" x14ac:dyDescent="0.25">
      <c r="A683" s="4"/>
      <c r="B683" s="301"/>
      <c r="C683" s="302"/>
      <c r="D683" s="287"/>
      <c r="F683" s="287"/>
      <c r="H683" s="287"/>
      <c r="J683" s="287"/>
      <c r="L683" s="287"/>
      <c r="N683" s="287"/>
      <c r="P683" s="287"/>
      <c r="R683" s="287"/>
      <c r="T683" s="287"/>
      <c r="V683" s="287"/>
      <c r="X683" s="287"/>
      <c r="Z683" s="287"/>
      <c r="AB683" s="287"/>
      <c r="AD683" s="287"/>
      <c r="AF683" s="287"/>
      <c r="AH683" s="287"/>
      <c r="AJ683" s="287"/>
      <c r="AL683" s="287"/>
      <c r="AN683" s="287"/>
      <c r="AP683" s="287"/>
      <c r="AR683" s="287"/>
      <c r="AT683" s="287"/>
      <c r="AV683" s="287"/>
      <c r="AX683" s="287"/>
      <c r="AZ683" s="287"/>
      <c r="BB683" s="287"/>
    </row>
    <row r="684" spans="1:54" ht="14.25" customHeight="1" x14ac:dyDescent="0.25">
      <c r="A684" s="4"/>
      <c r="B684" s="301"/>
      <c r="C684" s="302"/>
      <c r="D684" s="287"/>
      <c r="F684" s="287"/>
      <c r="H684" s="287"/>
      <c r="J684" s="287"/>
      <c r="L684" s="287"/>
      <c r="N684" s="287"/>
      <c r="P684" s="287"/>
      <c r="R684" s="287"/>
      <c r="T684" s="287"/>
      <c r="V684" s="287"/>
      <c r="X684" s="287"/>
      <c r="Z684" s="287"/>
      <c r="AB684" s="287"/>
      <c r="AD684" s="287"/>
      <c r="AF684" s="287"/>
      <c r="AH684" s="287"/>
      <c r="AJ684" s="287"/>
      <c r="AL684" s="287"/>
      <c r="AN684" s="287"/>
      <c r="AP684" s="287"/>
      <c r="AR684" s="287"/>
      <c r="AT684" s="287"/>
      <c r="AV684" s="287"/>
      <c r="AX684" s="287"/>
      <c r="AZ684" s="287"/>
      <c r="BB684" s="287"/>
    </row>
    <row r="685" spans="1:54" ht="14.25" customHeight="1" x14ac:dyDescent="0.25">
      <c r="A685" s="4"/>
      <c r="B685" s="301"/>
      <c r="C685" s="302"/>
      <c r="D685" s="287"/>
      <c r="F685" s="287"/>
      <c r="H685" s="287"/>
      <c r="J685" s="287"/>
      <c r="L685" s="287"/>
      <c r="N685" s="287"/>
      <c r="P685" s="287"/>
      <c r="R685" s="287"/>
      <c r="T685" s="287"/>
      <c r="V685" s="287"/>
      <c r="X685" s="287"/>
      <c r="Z685" s="287"/>
      <c r="AB685" s="287"/>
      <c r="AD685" s="287"/>
      <c r="AF685" s="287"/>
      <c r="AH685" s="287"/>
      <c r="AJ685" s="287"/>
      <c r="AL685" s="287"/>
      <c r="AN685" s="287"/>
      <c r="AP685" s="287"/>
      <c r="AR685" s="287"/>
      <c r="AT685" s="287"/>
      <c r="AV685" s="287"/>
      <c r="AX685" s="287"/>
      <c r="AZ685" s="287"/>
      <c r="BB685" s="287"/>
    </row>
    <row r="686" spans="1:54" ht="14.25" customHeight="1" x14ac:dyDescent="0.25">
      <c r="A686" s="4"/>
      <c r="B686" s="301"/>
      <c r="C686" s="302"/>
      <c r="D686" s="287"/>
      <c r="F686" s="287"/>
      <c r="H686" s="287"/>
      <c r="J686" s="287"/>
      <c r="L686" s="287"/>
      <c r="N686" s="287"/>
      <c r="P686" s="287"/>
      <c r="R686" s="287"/>
      <c r="T686" s="287"/>
      <c r="V686" s="287"/>
      <c r="X686" s="287"/>
      <c r="Z686" s="287"/>
      <c r="AB686" s="287"/>
      <c r="AD686" s="287"/>
      <c r="AF686" s="287"/>
      <c r="AH686" s="287"/>
      <c r="AJ686" s="287"/>
      <c r="AL686" s="287"/>
      <c r="AN686" s="287"/>
      <c r="AP686" s="287"/>
      <c r="AR686" s="287"/>
      <c r="AT686" s="287"/>
      <c r="AV686" s="287"/>
      <c r="AX686" s="287"/>
      <c r="AZ686" s="287"/>
      <c r="BB686" s="287"/>
    </row>
    <row r="687" spans="1:54" ht="14.25" customHeight="1" x14ac:dyDescent="0.25">
      <c r="A687" s="4"/>
      <c r="B687" s="301"/>
      <c r="C687" s="302"/>
      <c r="D687" s="287"/>
      <c r="F687" s="287"/>
      <c r="H687" s="287"/>
      <c r="J687" s="287"/>
      <c r="L687" s="287"/>
      <c r="N687" s="287"/>
      <c r="P687" s="287"/>
      <c r="R687" s="287"/>
      <c r="T687" s="287"/>
      <c r="V687" s="287"/>
      <c r="X687" s="287"/>
      <c r="Z687" s="287"/>
      <c r="AB687" s="287"/>
      <c r="AD687" s="287"/>
      <c r="AF687" s="287"/>
      <c r="AH687" s="287"/>
      <c r="AJ687" s="287"/>
      <c r="AL687" s="287"/>
      <c r="AN687" s="287"/>
      <c r="AP687" s="287"/>
      <c r="AR687" s="287"/>
      <c r="AT687" s="287"/>
      <c r="AV687" s="287"/>
      <c r="AX687" s="287"/>
      <c r="AZ687" s="287"/>
      <c r="BB687" s="287"/>
    </row>
    <row r="688" spans="1:54" ht="14.25" customHeight="1" x14ac:dyDescent="0.25">
      <c r="A688" s="4"/>
      <c r="B688" s="301"/>
      <c r="C688" s="302"/>
      <c r="D688" s="287"/>
      <c r="F688" s="287"/>
      <c r="H688" s="287"/>
      <c r="J688" s="287"/>
      <c r="L688" s="287"/>
      <c r="N688" s="287"/>
      <c r="P688" s="287"/>
      <c r="R688" s="287"/>
      <c r="T688" s="287"/>
      <c r="V688" s="287"/>
      <c r="X688" s="287"/>
      <c r="Z688" s="287"/>
      <c r="AB688" s="287"/>
      <c r="AD688" s="287"/>
      <c r="AF688" s="287"/>
      <c r="AH688" s="287"/>
      <c r="AJ688" s="287"/>
      <c r="AL688" s="287"/>
      <c r="AN688" s="287"/>
      <c r="AP688" s="287"/>
      <c r="AR688" s="287"/>
      <c r="AT688" s="287"/>
      <c r="AV688" s="287"/>
      <c r="AX688" s="287"/>
      <c r="AZ688" s="287"/>
      <c r="BB688" s="287"/>
    </row>
    <row r="689" spans="1:54" ht="14.25" customHeight="1" x14ac:dyDescent="0.25">
      <c r="A689" s="4"/>
      <c r="B689" s="301"/>
      <c r="C689" s="302"/>
      <c r="D689" s="287"/>
      <c r="F689" s="287"/>
      <c r="H689" s="287"/>
      <c r="J689" s="287"/>
      <c r="L689" s="287"/>
      <c r="N689" s="287"/>
      <c r="P689" s="287"/>
      <c r="R689" s="287"/>
      <c r="T689" s="287"/>
      <c r="V689" s="287"/>
      <c r="X689" s="287"/>
      <c r="Z689" s="287"/>
      <c r="AB689" s="287"/>
      <c r="AD689" s="287"/>
      <c r="AF689" s="287"/>
      <c r="AH689" s="287"/>
      <c r="AJ689" s="287"/>
      <c r="AL689" s="287"/>
      <c r="AN689" s="287"/>
      <c r="AP689" s="287"/>
      <c r="AR689" s="287"/>
      <c r="AT689" s="287"/>
      <c r="AV689" s="287"/>
      <c r="AX689" s="287"/>
      <c r="AZ689" s="287"/>
      <c r="BB689" s="287"/>
    </row>
    <row r="690" spans="1:54" ht="14.25" customHeight="1" x14ac:dyDescent="0.25">
      <c r="A690" s="4"/>
      <c r="B690" s="301"/>
      <c r="C690" s="302"/>
      <c r="D690" s="287"/>
      <c r="F690" s="287"/>
      <c r="H690" s="287"/>
      <c r="J690" s="287"/>
      <c r="L690" s="287"/>
      <c r="N690" s="287"/>
      <c r="P690" s="287"/>
      <c r="R690" s="287"/>
      <c r="T690" s="287"/>
      <c r="V690" s="287"/>
      <c r="X690" s="287"/>
      <c r="Z690" s="287"/>
      <c r="AB690" s="287"/>
      <c r="AD690" s="287"/>
      <c r="AF690" s="287"/>
      <c r="AH690" s="287"/>
      <c r="AJ690" s="287"/>
      <c r="AL690" s="287"/>
      <c r="AN690" s="287"/>
      <c r="AP690" s="287"/>
      <c r="AR690" s="287"/>
      <c r="AT690" s="287"/>
      <c r="AV690" s="287"/>
      <c r="AX690" s="287"/>
      <c r="AZ690" s="287"/>
      <c r="BB690" s="287"/>
    </row>
    <row r="691" spans="1:54" ht="14.25" customHeight="1" x14ac:dyDescent="0.25">
      <c r="A691" s="4"/>
      <c r="B691" s="301"/>
      <c r="C691" s="302"/>
      <c r="D691" s="287"/>
      <c r="F691" s="287"/>
      <c r="H691" s="287"/>
      <c r="J691" s="287"/>
      <c r="L691" s="287"/>
      <c r="N691" s="287"/>
      <c r="P691" s="287"/>
      <c r="R691" s="287"/>
      <c r="T691" s="287"/>
      <c r="V691" s="287"/>
      <c r="X691" s="287"/>
      <c r="Z691" s="287"/>
      <c r="AB691" s="287"/>
      <c r="AD691" s="287"/>
      <c r="AF691" s="287"/>
      <c r="AH691" s="287"/>
      <c r="AJ691" s="287"/>
      <c r="AL691" s="287"/>
      <c r="AN691" s="287"/>
      <c r="AP691" s="287"/>
      <c r="AR691" s="287"/>
      <c r="AT691" s="287"/>
      <c r="AV691" s="287"/>
      <c r="AX691" s="287"/>
      <c r="AZ691" s="287"/>
      <c r="BB691" s="287"/>
    </row>
    <row r="692" spans="1:54" ht="14.25" customHeight="1" x14ac:dyDescent="0.25">
      <c r="A692" s="4"/>
      <c r="B692" s="301"/>
      <c r="C692" s="302"/>
      <c r="D692" s="287"/>
      <c r="F692" s="287"/>
      <c r="H692" s="287"/>
      <c r="J692" s="287"/>
      <c r="L692" s="287"/>
      <c r="N692" s="287"/>
      <c r="P692" s="287"/>
      <c r="R692" s="287"/>
      <c r="T692" s="287"/>
      <c r="V692" s="287"/>
      <c r="X692" s="287"/>
      <c r="Z692" s="287"/>
      <c r="AB692" s="287"/>
      <c r="AD692" s="287"/>
      <c r="AF692" s="287"/>
      <c r="AH692" s="287"/>
      <c r="AJ692" s="287"/>
      <c r="AL692" s="287"/>
      <c r="AN692" s="287"/>
      <c r="AP692" s="287"/>
      <c r="AR692" s="287"/>
      <c r="AT692" s="287"/>
      <c r="AV692" s="287"/>
      <c r="AX692" s="287"/>
      <c r="AZ692" s="287"/>
      <c r="BB692" s="287"/>
    </row>
    <row r="693" spans="1:54" ht="14.25" customHeight="1" x14ac:dyDescent="0.25">
      <c r="A693" s="4"/>
      <c r="B693" s="301"/>
      <c r="C693" s="302"/>
      <c r="D693" s="287"/>
      <c r="F693" s="287"/>
      <c r="H693" s="287"/>
      <c r="J693" s="287"/>
      <c r="L693" s="287"/>
      <c r="N693" s="287"/>
      <c r="P693" s="287"/>
      <c r="R693" s="287"/>
      <c r="T693" s="287"/>
      <c r="V693" s="287"/>
      <c r="X693" s="287"/>
      <c r="Z693" s="287"/>
      <c r="AB693" s="287"/>
      <c r="AD693" s="287"/>
      <c r="AF693" s="287"/>
      <c r="AH693" s="287"/>
      <c r="AJ693" s="287"/>
      <c r="AL693" s="287"/>
      <c r="AN693" s="287"/>
      <c r="AP693" s="287"/>
      <c r="AR693" s="287"/>
      <c r="AT693" s="287"/>
      <c r="AV693" s="287"/>
      <c r="AX693" s="287"/>
      <c r="AZ693" s="287"/>
      <c r="BB693" s="287"/>
    </row>
    <row r="694" spans="1:54" ht="14.25" customHeight="1" x14ac:dyDescent="0.25">
      <c r="A694" s="4"/>
      <c r="B694" s="301"/>
      <c r="C694" s="302"/>
      <c r="D694" s="287"/>
      <c r="F694" s="287"/>
      <c r="H694" s="287"/>
      <c r="J694" s="287"/>
      <c r="L694" s="287"/>
      <c r="N694" s="287"/>
      <c r="P694" s="287"/>
      <c r="R694" s="287"/>
      <c r="T694" s="287"/>
      <c r="V694" s="287"/>
      <c r="X694" s="287"/>
      <c r="Z694" s="287"/>
      <c r="AB694" s="287"/>
      <c r="AD694" s="287"/>
      <c r="AF694" s="287"/>
      <c r="AH694" s="287"/>
      <c r="AJ694" s="287"/>
      <c r="AL694" s="287"/>
      <c r="AN694" s="287"/>
      <c r="AP694" s="287"/>
      <c r="AR694" s="287"/>
      <c r="AT694" s="287"/>
      <c r="AV694" s="287"/>
      <c r="AX694" s="287"/>
      <c r="AZ694" s="287"/>
      <c r="BB694" s="287"/>
    </row>
    <row r="695" spans="1:54" ht="14.25" customHeight="1" x14ac:dyDescent="0.25">
      <c r="A695" s="4"/>
      <c r="B695" s="301"/>
      <c r="C695" s="302"/>
      <c r="D695" s="287"/>
      <c r="F695" s="287"/>
      <c r="H695" s="287"/>
      <c r="J695" s="287"/>
      <c r="L695" s="287"/>
      <c r="N695" s="287"/>
      <c r="P695" s="287"/>
      <c r="R695" s="287"/>
      <c r="T695" s="287"/>
      <c r="V695" s="287"/>
      <c r="X695" s="287"/>
      <c r="Z695" s="287"/>
      <c r="AB695" s="287"/>
      <c r="AD695" s="287"/>
      <c r="AF695" s="287"/>
      <c r="AH695" s="287"/>
      <c r="AJ695" s="287"/>
      <c r="AL695" s="287"/>
      <c r="AN695" s="287"/>
      <c r="AP695" s="287"/>
      <c r="AR695" s="287"/>
      <c r="AT695" s="287"/>
      <c r="AV695" s="287"/>
      <c r="AX695" s="287"/>
      <c r="AZ695" s="287"/>
      <c r="BB695" s="287"/>
    </row>
    <row r="696" spans="1:54" ht="14.25" customHeight="1" x14ac:dyDescent="0.25">
      <c r="A696" s="4"/>
      <c r="B696" s="301"/>
      <c r="C696" s="302"/>
      <c r="D696" s="287"/>
      <c r="F696" s="287"/>
      <c r="H696" s="287"/>
      <c r="J696" s="287"/>
      <c r="L696" s="287"/>
      <c r="N696" s="287"/>
      <c r="P696" s="287"/>
      <c r="R696" s="287"/>
      <c r="T696" s="287"/>
      <c r="V696" s="287"/>
      <c r="X696" s="287"/>
      <c r="Z696" s="287"/>
      <c r="AB696" s="287"/>
      <c r="AD696" s="287"/>
      <c r="AF696" s="287"/>
      <c r="AH696" s="287"/>
      <c r="AJ696" s="287"/>
      <c r="AL696" s="287"/>
      <c r="AN696" s="287"/>
      <c r="AP696" s="287"/>
      <c r="AR696" s="287"/>
      <c r="AT696" s="287"/>
      <c r="AV696" s="287"/>
      <c r="AX696" s="287"/>
      <c r="AZ696" s="287"/>
      <c r="BB696" s="287"/>
    </row>
    <row r="697" spans="1:54" ht="14.25" customHeight="1" x14ac:dyDescent="0.25">
      <c r="A697" s="4"/>
      <c r="B697" s="301"/>
      <c r="C697" s="302"/>
      <c r="D697" s="287"/>
      <c r="F697" s="287"/>
      <c r="H697" s="287"/>
      <c r="J697" s="287"/>
      <c r="L697" s="287"/>
      <c r="N697" s="287"/>
      <c r="P697" s="287"/>
      <c r="R697" s="287"/>
      <c r="T697" s="287"/>
      <c r="V697" s="287"/>
      <c r="X697" s="287"/>
      <c r="Z697" s="287"/>
      <c r="AB697" s="287"/>
      <c r="AD697" s="287"/>
      <c r="AF697" s="287"/>
      <c r="AH697" s="287"/>
      <c r="AJ697" s="287"/>
      <c r="AL697" s="287"/>
      <c r="AN697" s="287"/>
      <c r="AP697" s="287"/>
      <c r="AR697" s="287"/>
      <c r="AT697" s="287"/>
      <c r="AV697" s="287"/>
      <c r="AX697" s="287"/>
      <c r="AZ697" s="287"/>
      <c r="BB697" s="287"/>
    </row>
    <row r="698" spans="1:54" ht="14.25" customHeight="1" x14ac:dyDescent="0.25">
      <c r="A698" s="4"/>
      <c r="B698" s="301"/>
      <c r="C698" s="302"/>
      <c r="D698" s="287"/>
      <c r="F698" s="287"/>
      <c r="H698" s="287"/>
      <c r="J698" s="287"/>
      <c r="L698" s="287"/>
      <c r="N698" s="287"/>
      <c r="P698" s="287"/>
      <c r="R698" s="287"/>
      <c r="T698" s="287"/>
      <c r="V698" s="287"/>
      <c r="X698" s="287"/>
      <c r="Z698" s="287"/>
      <c r="AB698" s="287"/>
      <c r="AD698" s="287"/>
      <c r="AF698" s="287"/>
      <c r="AH698" s="287"/>
      <c r="AJ698" s="287"/>
      <c r="AL698" s="287"/>
      <c r="AN698" s="287"/>
      <c r="AP698" s="287"/>
      <c r="AR698" s="287"/>
      <c r="AT698" s="287"/>
      <c r="AV698" s="287"/>
      <c r="AX698" s="287"/>
      <c r="AZ698" s="287"/>
      <c r="BB698" s="287"/>
    </row>
    <row r="699" spans="1:54" ht="14.25" customHeight="1" x14ac:dyDescent="0.25">
      <c r="A699" s="4"/>
      <c r="B699" s="301"/>
      <c r="C699" s="302"/>
      <c r="D699" s="287"/>
      <c r="F699" s="287"/>
      <c r="H699" s="287"/>
      <c r="J699" s="287"/>
      <c r="L699" s="287"/>
      <c r="N699" s="287"/>
      <c r="P699" s="287"/>
      <c r="R699" s="287"/>
      <c r="T699" s="287"/>
      <c r="V699" s="287"/>
      <c r="X699" s="287"/>
      <c r="Z699" s="287"/>
      <c r="AB699" s="287"/>
      <c r="AD699" s="287"/>
      <c r="AF699" s="287"/>
      <c r="AH699" s="287"/>
      <c r="AJ699" s="287"/>
      <c r="AL699" s="287"/>
      <c r="AN699" s="287"/>
      <c r="AP699" s="287"/>
      <c r="AR699" s="287"/>
      <c r="AT699" s="287"/>
      <c r="AV699" s="287"/>
      <c r="AX699" s="287"/>
      <c r="AZ699" s="287"/>
      <c r="BB699" s="287"/>
    </row>
    <row r="700" spans="1:54" ht="14.25" customHeight="1" x14ac:dyDescent="0.25">
      <c r="A700" s="4"/>
      <c r="B700" s="301"/>
      <c r="C700" s="302"/>
      <c r="D700" s="287"/>
      <c r="F700" s="287"/>
      <c r="H700" s="287"/>
      <c r="J700" s="287"/>
      <c r="L700" s="287"/>
      <c r="N700" s="287"/>
      <c r="P700" s="287"/>
      <c r="R700" s="287"/>
      <c r="T700" s="287"/>
      <c r="V700" s="287"/>
      <c r="X700" s="287"/>
      <c r="Z700" s="287"/>
      <c r="AB700" s="287"/>
      <c r="AD700" s="287"/>
      <c r="AF700" s="287"/>
      <c r="AH700" s="287"/>
      <c r="AJ700" s="287"/>
      <c r="AL700" s="287"/>
      <c r="AN700" s="287"/>
      <c r="AP700" s="287"/>
      <c r="AR700" s="287"/>
      <c r="AT700" s="287"/>
      <c r="AV700" s="287"/>
      <c r="AX700" s="287"/>
      <c r="AZ700" s="287"/>
      <c r="BB700" s="287"/>
    </row>
    <row r="701" spans="1:54" ht="14.25" customHeight="1" x14ac:dyDescent="0.25">
      <c r="A701" s="4"/>
      <c r="B701" s="301"/>
      <c r="C701" s="302"/>
      <c r="D701" s="287"/>
      <c r="F701" s="287"/>
      <c r="H701" s="287"/>
      <c r="J701" s="287"/>
      <c r="L701" s="287"/>
      <c r="N701" s="287"/>
      <c r="P701" s="287"/>
      <c r="R701" s="287"/>
      <c r="T701" s="287"/>
      <c r="V701" s="287"/>
      <c r="X701" s="287"/>
      <c r="Z701" s="287"/>
      <c r="AB701" s="287"/>
      <c r="AD701" s="287"/>
      <c r="AF701" s="287"/>
      <c r="AH701" s="287"/>
      <c r="AJ701" s="287"/>
      <c r="AL701" s="287"/>
      <c r="AN701" s="287"/>
      <c r="AP701" s="287"/>
      <c r="AR701" s="287"/>
      <c r="AT701" s="287"/>
      <c r="AV701" s="287"/>
      <c r="AX701" s="287"/>
      <c r="AZ701" s="287"/>
      <c r="BB701" s="287"/>
    </row>
    <row r="702" spans="1:54" ht="14.25" customHeight="1" x14ac:dyDescent="0.25">
      <c r="A702" s="4"/>
      <c r="B702" s="301"/>
      <c r="C702" s="302"/>
      <c r="D702" s="287"/>
      <c r="F702" s="287"/>
      <c r="H702" s="287"/>
      <c r="J702" s="287"/>
      <c r="L702" s="287"/>
      <c r="N702" s="287"/>
      <c r="P702" s="287"/>
      <c r="R702" s="287"/>
      <c r="T702" s="287"/>
      <c r="V702" s="287"/>
      <c r="X702" s="287"/>
      <c r="Z702" s="287"/>
      <c r="AB702" s="287"/>
      <c r="AD702" s="287"/>
      <c r="AF702" s="287"/>
      <c r="AH702" s="287"/>
      <c r="AJ702" s="287"/>
      <c r="AL702" s="287"/>
      <c r="AN702" s="287"/>
      <c r="AP702" s="287"/>
      <c r="AR702" s="287"/>
      <c r="AT702" s="287"/>
      <c r="AV702" s="287"/>
      <c r="AX702" s="287"/>
      <c r="AZ702" s="287"/>
      <c r="BB702" s="287"/>
    </row>
    <row r="703" spans="1:54" ht="14.25" customHeight="1" x14ac:dyDescent="0.25">
      <c r="A703" s="4"/>
      <c r="B703" s="301"/>
      <c r="C703" s="302"/>
      <c r="D703" s="287"/>
      <c r="F703" s="287"/>
      <c r="H703" s="287"/>
      <c r="J703" s="287"/>
      <c r="L703" s="287"/>
      <c r="N703" s="287"/>
      <c r="P703" s="287"/>
      <c r="R703" s="287"/>
      <c r="T703" s="287"/>
      <c r="V703" s="287"/>
      <c r="X703" s="287"/>
      <c r="Z703" s="287"/>
      <c r="AB703" s="287"/>
      <c r="AD703" s="287"/>
      <c r="AF703" s="287"/>
      <c r="AH703" s="287"/>
      <c r="AJ703" s="287"/>
      <c r="AL703" s="287"/>
      <c r="AN703" s="287"/>
      <c r="AP703" s="287"/>
      <c r="AR703" s="287"/>
      <c r="AT703" s="287"/>
      <c r="AV703" s="287"/>
      <c r="AX703" s="287"/>
      <c r="AZ703" s="287"/>
      <c r="BB703" s="287"/>
    </row>
    <row r="704" spans="1:54" ht="14.25" customHeight="1" x14ac:dyDescent="0.25">
      <c r="A704" s="4"/>
      <c r="B704" s="301"/>
      <c r="C704" s="302"/>
      <c r="D704" s="287"/>
      <c r="F704" s="287"/>
      <c r="H704" s="287"/>
      <c r="J704" s="287"/>
      <c r="L704" s="287"/>
      <c r="N704" s="287"/>
      <c r="P704" s="287"/>
      <c r="R704" s="287"/>
      <c r="T704" s="287"/>
      <c r="V704" s="287"/>
      <c r="X704" s="287"/>
      <c r="Z704" s="287"/>
      <c r="AB704" s="287"/>
      <c r="AD704" s="287"/>
      <c r="AF704" s="287"/>
      <c r="AH704" s="287"/>
      <c r="AJ704" s="287"/>
      <c r="AL704" s="287"/>
      <c r="AN704" s="287"/>
      <c r="AP704" s="287"/>
      <c r="AR704" s="287"/>
      <c r="AT704" s="287"/>
      <c r="AV704" s="287"/>
      <c r="AX704" s="287"/>
      <c r="AZ704" s="287"/>
      <c r="BB704" s="287"/>
    </row>
    <row r="705" spans="1:54" ht="14.25" customHeight="1" x14ac:dyDescent="0.25">
      <c r="A705" s="4"/>
      <c r="B705" s="301"/>
      <c r="C705" s="302"/>
      <c r="D705" s="287"/>
      <c r="F705" s="287"/>
      <c r="H705" s="287"/>
      <c r="J705" s="287"/>
      <c r="L705" s="287"/>
      <c r="N705" s="287"/>
      <c r="P705" s="287"/>
      <c r="R705" s="287"/>
      <c r="T705" s="287"/>
      <c r="V705" s="287"/>
      <c r="X705" s="287"/>
      <c r="Z705" s="287"/>
      <c r="AB705" s="287"/>
      <c r="AD705" s="287"/>
      <c r="AF705" s="287"/>
      <c r="AH705" s="287"/>
      <c r="AJ705" s="287"/>
      <c r="AL705" s="287"/>
      <c r="AN705" s="287"/>
      <c r="AP705" s="287"/>
      <c r="AR705" s="287"/>
      <c r="AT705" s="287"/>
      <c r="AV705" s="287"/>
      <c r="AX705" s="287"/>
      <c r="AZ705" s="287"/>
      <c r="BB705" s="287"/>
    </row>
    <row r="706" spans="1:54" ht="14.25" customHeight="1" x14ac:dyDescent="0.25">
      <c r="A706" s="4"/>
      <c r="B706" s="301"/>
      <c r="C706" s="302"/>
      <c r="D706" s="287"/>
      <c r="F706" s="287"/>
      <c r="H706" s="287"/>
      <c r="J706" s="287"/>
      <c r="L706" s="287"/>
      <c r="N706" s="287"/>
      <c r="P706" s="287"/>
      <c r="R706" s="287"/>
      <c r="T706" s="287"/>
      <c r="V706" s="287"/>
      <c r="X706" s="287"/>
      <c r="Z706" s="287"/>
      <c r="AB706" s="287"/>
      <c r="AD706" s="287"/>
      <c r="AF706" s="287"/>
      <c r="AH706" s="287"/>
      <c r="AJ706" s="287"/>
      <c r="AL706" s="287"/>
      <c r="AN706" s="287"/>
      <c r="AP706" s="287"/>
      <c r="AR706" s="287"/>
      <c r="AT706" s="287"/>
      <c r="AV706" s="287"/>
      <c r="AX706" s="287"/>
      <c r="AZ706" s="287"/>
      <c r="BB706" s="287"/>
    </row>
    <row r="707" spans="1:54" ht="14.25" customHeight="1" x14ac:dyDescent="0.25">
      <c r="A707" s="4"/>
      <c r="B707" s="301"/>
      <c r="C707" s="302"/>
      <c r="D707" s="287"/>
      <c r="F707" s="287"/>
      <c r="H707" s="287"/>
      <c r="J707" s="287"/>
      <c r="L707" s="287"/>
      <c r="N707" s="287"/>
      <c r="P707" s="287"/>
      <c r="R707" s="287"/>
      <c r="T707" s="287"/>
      <c r="V707" s="287"/>
      <c r="X707" s="287"/>
      <c r="Z707" s="287"/>
      <c r="AB707" s="287"/>
      <c r="AD707" s="287"/>
      <c r="AF707" s="287"/>
      <c r="AH707" s="287"/>
      <c r="AJ707" s="287"/>
      <c r="AL707" s="287"/>
      <c r="AN707" s="287"/>
      <c r="AP707" s="287"/>
      <c r="AR707" s="287"/>
      <c r="AT707" s="287"/>
      <c r="AV707" s="287"/>
      <c r="AX707" s="287"/>
      <c r="AZ707" s="287"/>
      <c r="BB707" s="287"/>
    </row>
    <row r="708" spans="1:54" ht="14.25" customHeight="1" x14ac:dyDescent="0.25">
      <c r="A708" s="4"/>
      <c r="B708" s="301"/>
      <c r="C708" s="302"/>
      <c r="D708" s="287"/>
      <c r="F708" s="287"/>
      <c r="H708" s="287"/>
      <c r="J708" s="287"/>
      <c r="L708" s="287"/>
      <c r="N708" s="287"/>
      <c r="P708" s="287"/>
      <c r="R708" s="287"/>
      <c r="T708" s="287"/>
      <c r="V708" s="287"/>
      <c r="X708" s="287"/>
      <c r="Z708" s="287"/>
      <c r="AB708" s="287"/>
      <c r="AD708" s="287"/>
      <c r="AF708" s="287"/>
      <c r="AH708" s="287"/>
      <c r="AJ708" s="287"/>
      <c r="AL708" s="287"/>
      <c r="AN708" s="287"/>
      <c r="AP708" s="287"/>
      <c r="AR708" s="287"/>
      <c r="AT708" s="287"/>
      <c r="AV708" s="287"/>
      <c r="AX708" s="287"/>
      <c r="AZ708" s="287"/>
      <c r="BB708" s="287"/>
    </row>
    <row r="709" spans="1:54" ht="14.25" customHeight="1" x14ac:dyDescent="0.25">
      <c r="A709" s="4"/>
      <c r="B709" s="301"/>
      <c r="C709" s="302"/>
      <c r="D709" s="287"/>
      <c r="F709" s="287"/>
      <c r="H709" s="287"/>
      <c r="J709" s="287"/>
      <c r="L709" s="287"/>
      <c r="N709" s="287"/>
      <c r="P709" s="287"/>
      <c r="R709" s="287"/>
      <c r="T709" s="287"/>
      <c r="V709" s="287"/>
      <c r="X709" s="287"/>
      <c r="Z709" s="287"/>
      <c r="AB709" s="287"/>
      <c r="AD709" s="287"/>
      <c r="AF709" s="287"/>
      <c r="AH709" s="287"/>
      <c r="AJ709" s="287"/>
      <c r="AL709" s="287"/>
      <c r="AN709" s="287"/>
      <c r="AP709" s="287"/>
      <c r="AR709" s="287"/>
      <c r="AT709" s="287"/>
      <c r="AV709" s="287"/>
      <c r="AX709" s="287"/>
      <c r="AZ709" s="287"/>
      <c r="BB709" s="287"/>
    </row>
    <row r="710" spans="1:54" ht="14.25" customHeight="1" x14ac:dyDescent="0.25">
      <c r="A710" s="4"/>
      <c r="B710" s="301"/>
      <c r="C710" s="302"/>
      <c r="D710" s="287"/>
      <c r="F710" s="287"/>
      <c r="H710" s="287"/>
      <c r="J710" s="287"/>
      <c r="L710" s="287"/>
      <c r="N710" s="287"/>
      <c r="P710" s="287"/>
      <c r="R710" s="287"/>
      <c r="T710" s="287"/>
      <c r="V710" s="287"/>
      <c r="X710" s="287"/>
      <c r="Z710" s="287"/>
      <c r="AB710" s="287"/>
      <c r="AD710" s="287"/>
      <c r="AF710" s="287"/>
      <c r="AH710" s="287"/>
      <c r="AJ710" s="287"/>
      <c r="AL710" s="287"/>
      <c r="AN710" s="287"/>
      <c r="AP710" s="287"/>
      <c r="AR710" s="287"/>
      <c r="AT710" s="287"/>
      <c r="AV710" s="287"/>
      <c r="AX710" s="287"/>
      <c r="AZ710" s="287"/>
      <c r="BB710" s="287"/>
    </row>
    <row r="711" spans="1:54" ht="14.25" customHeight="1" x14ac:dyDescent="0.25">
      <c r="A711" s="4"/>
      <c r="B711" s="301"/>
      <c r="C711" s="302"/>
      <c r="D711" s="287"/>
      <c r="F711" s="287"/>
      <c r="H711" s="287"/>
      <c r="J711" s="287"/>
      <c r="L711" s="287"/>
      <c r="N711" s="287"/>
      <c r="P711" s="287"/>
      <c r="R711" s="287"/>
      <c r="T711" s="287"/>
      <c r="V711" s="287"/>
      <c r="X711" s="287"/>
      <c r="Z711" s="287"/>
      <c r="AB711" s="287"/>
      <c r="AD711" s="287"/>
      <c r="AF711" s="287"/>
      <c r="AH711" s="287"/>
      <c r="AJ711" s="287"/>
      <c r="AL711" s="287"/>
      <c r="AN711" s="287"/>
      <c r="AP711" s="287"/>
      <c r="AR711" s="287"/>
      <c r="AT711" s="287"/>
      <c r="AV711" s="287"/>
      <c r="AX711" s="287"/>
      <c r="AZ711" s="287"/>
      <c r="BB711" s="287"/>
    </row>
    <row r="712" spans="1:54" ht="14.25" customHeight="1" x14ac:dyDescent="0.25">
      <c r="A712" s="4"/>
      <c r="B712" s="301"/>
      <c r="C712" s="302"/>
      <c r="D712" s="287"/>
      <c r="F712" s="287"/>
      <c r="H712" s="287"/>
      <c r="J712" s="287"/>
      <c r="L712" s="287"/>
      <c r="N712" s="287"/>
      <c r="P712" s="287"/>
      <c r="R712" s="287"/>
      <c r="T712" s="287"/>
      <c r="V712" s="287"/>
      <c r="X712" s="287"/>
      <c r="Z712" s="287"/>
      <c r="AB712" s="287"/>
      <c r="AD712" s="287"/>
      <c r="AF712" s="287"/>
      <c r="AH712" s="287"/>
      <c r="AJ712" s="287"/>
      <c r="AL712" s="287"/>
      <c r="AN712" s="287"/>
      <c r="AP712" s="287"/>
      <c r="AR712" s="287"/>
      <c r="AT712" s="287"/>
      <c r="AV712" s="287"/>
      <c r="AX712" s="287"/>
      <c r="AZ712" s="287"/>
      <c r="BB712" s="287"/>
    </row>
    <row r="713" spans="1:54" ht="14.25" customHeight="1" x14ac:dyDescent="0.25">
      <c r="A713" s="4"/>
      <c r="B713" s="301"/>
      <c r="C713" s="302"/>
      <c r="D713" s="287"/>
      <c r="F713" s="287"/>
      <c r="H713" s="287"/>
      <c r="J713" s="287"/>
      <c r="L713" s="287"/>
      <c r="N713" s="287"/>
      <c r="P713" s="287"/>
      <c r="R713" s="287"/>
      <c r="T713" s="287"/>
      <c r="V713" s="287"/>
      <c r="X713" s="287"/>
      <c r="Z713" s="287"/>
      <c r="AB713" s="287"/>
      <c r="AD713" s="287"/>
      <c r="AF713" s="287"/>
      <c r="AH713" s="287"/>
      <c r="AJ713" s="287"/>
      <c r="AL713" s="287"/>
      <c r="AN713" s="287"/>
      <c r="AP713" s="287"/>
      <c r="AR713" s="287"/>
      <c r="AT713" s="287"/>
      <c r="AV713" s="287"/>
      <c r="AX713" s="287"/>
      <c r="AZ713" s="287"/>
      <c r="BB713" s="287"/>
    </row>
    <row r="714" spans="1:54" ht="14.25" customHeight="1" x14ac:dyDescent="0.25">
      <c r="A714" s="4"/>
      <c r="B714" s="301"/>
      <c r="C714" s="302"/>
      <c r="D714" s="287"/>
      <c r="F714" s="287"/>
      <c r="H714" s="287"/>
      <c r="J714" s="287"/>
      <c r="L714" s="287"/>
      <c r="N714" s="287"/>
      <c r="P714" s="287"/>
      <c r="R714" s="287"/>
      <c r="T714" s="287"/>
      <c r="V714" s="287"/>
      <c r="X714" s="287"/>
      <c r="Z714" s="287"/>
      <c r="AB714" s="287"/>
      <c r="AD714" s="287"/>
      <c r="AF714" s="287"/>
      <c r="AH714" s="287"/>
      <c r="AJ714" s="287"/>
      <c r="AL714" s="287"/>
      <c r="AN714" s="287"/>
      <c r="AP714" s="287"/>
      <c r="AR714" s="287"/>
      <c r="AT714" s="287"/>
      <c r="AV714" s="287"/>
      <c r="AX714" s="287"/>
      <c r="AZ714" s="287"/>
      <c r="BB714" s="287"/>
    </row>
    <row r="715" spans="1:54" ht="14.25" customHeight="1" x14ac:dyDescent="0.25">
      <c r="A715" s="4"/>
      <c r="B715" s="301"/>
      <c r="C715" s="302"/>
      <c r="D715" s="287"/>
      <c r="F715" s="287"/>
      <c r="H715" s="287"/>
      <c r="J715" s="287"/>
      <c r="L715" s="287"/>
      <c r="N715" s="287"/>
      <c r="P715" s="287"/>
      <c r="R715" s="287"/>
      <c r="T715" s="287"/>
      <c r="V715" s="287"/>
      <c r="X715" s="287"/>
      <c r="Z715" s="287"/>
      <c r="AB715" s="287"/>
      <c r="AD715" s="287"/>
      <c r="AF715" s="287"/>
      <c r="AH715" s="287"/>
      <c r="AJ715" s="287"/>
      <c r="AL715" s="287"/>
      <c r="AN715" s="287"/>
      <c r="AP715" s="287"/>
      <c r="AR715" s="287"/>
      <c r="AT715" s="287"/>
      <c r="AV715" s="287"/>
      <c r="AX715" s="287"/>
      <c r="AZ715" s="287"/>
      <c r="BB715" s="287"/>
    </row>
    <row r="716" spans="1:54" ht="14.25" customHeight="1" x14ac:dyDescent="0.25">
      <c r="A716" s="4"/>
      <c r="B716" s="301"/>
      <c r="C716" s="302"/>
      <c r="D716" s="287"/>
      <c r="F716" s="287"/>
      <c r="H716" s="287"/>
      <c r="J716" s="287"/>
      <c r="L716" s="287"/>
      <c r="N716" s="287"/>
      <c r="P716" s="287"/>
      <c r="R716" s="287"/>
      <c r="T716" s="287"/>
      <c r="V716" s="287"/>
      <c r="X716" s="287"/>
      <c r="Z716" s="287"/>
      <c r="AB716" s="287"/>
      <c r="AD716" s="287"/>
      <c r="AF716" s="287"/>
      <c r="AH716" s="287"/>
      <c r="AJ716" s="287"/>
      <c r="AL716" s="287"/>
      <c r="AN716" s="287"/>
      <c r="AP716" s="287"/>
      <c r="AR716" s="287"/>
      <c r="AT716" s="287"/>
      <c r="AV716" s="287"/>
      <c r="AX716" s="287"/>
      <c r="AZ716" s="287"/>
      <c r="BB716" s="287"/>
    </row>
    <row r="717" spans="1:54" ht="14.25" customHeight="1" x14ac:dyDescent="0.25">
      <c r="A717" s="4"/>
      <c r="B717" s="301"/>
      <c r="C717" s="302"/>
      <c r="D717" s="287"/>
      <c r="F717" s="287"/>
      <c r="H717" s="287"/>
      <c r="J717" s="287"/>
      <c r="L717" s="287"/>
      <c r="N717" s="287"/>
      <c r="P717" s="287"/>
      <c r="R717" s="287"/>
      <c r="T717" s="287"/>
      <c r="V717" s="287"/>
      <c r="X717" s="287"/>
      <c r="Z717" s="287"/>
      <c r="AB717" s="287"/>
      <c r="AD717" s="287"/>
      <c r="AF717" s="287"/>
      <c r="AH717" s="287"/>
      <c r="AJ717" s="287"/>
      <c r="AL717" s="287"/>
      <c r="AN717" s="287"/>
      <c r="AP717" s="287"/>
      <c r="AR717" s="287"/>
      <c r="AT717" s="287"/>
      <c r="AV717" s="287"/>
      <c r="AX717" s="287"/>
      <c r="AZ717" s="287"/>
      <c r="BB717" s="287"/>
    </row>
    <row r="718" spans="1:54" ht="14.25" customHeight="1" x14ac:dyDescent="0.25">
      <c r="A718" s="4"/>
      <c r="B718" s="301"/>
      <c r="C718" s="302"/>
      <c r="D718" s="287"/>
      <c r="F718" s="287"/>
      <c r="H718" s="287"/>
      <c r="J718" s="287"/>
      <c r="L718" s="287"/>
      <c r="N718" s="287"/>
      <c r="P718" s="287"/>
      <c r="R718" s="287"/>
      <c r="T718" s="287"/>
      <c r="V718" s="287"/>
      <c r="X718" s="287"/>
      <c r="Z718" s="287"/>
      <c r="AB718" s="287"/>
      <c r="AD718" s="287"/>
      <c r="AF718" s="287"/>
      <c r="AH718" s="287"/>
      <c r="AJ718" s="287"/>
      <c r="AL718" s="287"/>
      <c r="AN718" s="287"/>
      <c r="AP718" s="287"/>
      <c r="AR718" s="287"/>
      <c r="AT718" s="287"/>
      <c r="AV718" s="287"/>
      <c r="AX718" s="287"/>
      <c r="AZ718" s="287"/>
      <c r="BB718" s="287"/>
    </row>
    <row r="719" spans="1:54" ht="14.25" customHeight="1" x14ac:dyDescent="0.25">
      <c r="A719" s="4"/>
      <c r="B719" s="301"/>
      <c r="C719" s="302"/>
      <c r="D719" s="287"/>
      <c r="F719" s="287"/>
      <c r="H719" s="287"/>
      <c r="J719" s="287"/>
      <c r="L719" s="287"/>
      <c r="N719" s="287"/>
      <c r="P719" s="287"/>
      <c r="R719" s="287"/>
      <c r="T719" s="287"/>
      <c r="V719" s="287"/>
      <c r="X719" s="287"/>
      <c r="Z719" s="287"/>
      <c r="AB719" s="287"/>
      <c r="AD719" s="287"/>
      <c r="AF719" s="287"/>
      <c r="AH719" s="287"/>
      <c r="AJ719" s="287"/>
      <c r="AL719" s="287"/>
      <c r="AN719" s="287"/>
      <c r="AP719" s="287"/>
      <c r="AR719" s="287"/>
      <c r="AT719" s="287"/>
      <c r="AV719" s="287"/>
      <c r="AX719" s="287"/>
      <c r="AZ719" s="287"/>
      <c r="BB719" s="287"/>
    </row>
    <row r="720" spans="1:54" ht="14.25" customHeight="1" x14ac:dyDescent="0.25">
      <c r="A720" s="4"/>
      <c r="B720" s="301"/>
      <c r="C720" s="302"/>
      <c r="D720" s="287"/>
      <c r="F720" s="287"/>
      <c r="H720" s="287"/>
      <c r="J720" s="287"/>
      <c r="L720" s="287"/>
      <c r="N720" s="287"/>
      <c r="P720" s="287"/>
      <c r="R720" s="287"/>
      <c r="T720" s="287"/>
      <c r="V720" s="287"/>
      <c r="X720" s="287"/>
      <c r="Z720" s="287"/>
      <c r="AB720" s="287"/>
      <c r="AD720" s="287"/>
      <c r="AF720" s="287"/>
      <c r="AH720" s="287"/>
      <c r="AJ720" s="287"/>
      <c r="AL720" s="287"/>
      <c r="AN720" s="287"/>
      <c r="AP720" s="287"/>
      <c r="AR720" s="287"/>
      <c r="AT720" s="287"/>
      <c r="AV720" s="287"/>
      <c r="AX720" s="287"/>
      <c r="AZ720" s="287"/>
      <c r="BB720" s="287"/>
    </row>
    <row r="721" spans="1:54" ht="14.25" customHeight="1" x14ac:dyDescent="0.25">
      <c r="A721" s="4"/>
      <c r="B721" s="301"/>
      <c r="C721" s="302"/>
      <c r="D721" s="287"/>
      <c r="F721" s="287"/>
      <c r="H721" s="287"/>
      <c r="J721" s="287"/>
      <c r="L721" s="287"/>
      <c r="N721" s="287"/>
      <c r="P721" s="287"/>
      <c r="R721" s="287"/>
      <c r="T721" s="287"/>
      <c r="V721" s="287"/>
      <c r="X721" s="287"/>
      <c r="Z721" s="287"/>
      <c r="AB721" s="287"/>
      <c r="AD721" s="287"/>
      <c r="AF721" s="287"/>
      <c r="AH721" s="287"/>
      <c r="AJ721" s="287"/>
      <c r="AL721" s="287"/>
      <c r="AN721" s="287"/>
      <c r="AP721" s="287"/>
      <c r="AR721" s="287"/>
      <c r="AT721" s="287"/>
      <c r="AV721" s="287"/>
      <c r="AX721" s="287"/>
      <c r="AZ721" s="287"/>
      <c r="BB721" s="287"/>
    </row>
    <row r="722" spans="1:54" ht="14.25" customHeight="1" x14ac:dyDescent="0.25">
      <c r="A722" s="4"/>
      <c r="B722" s="301"/>
      <c r="C722" s="302"/>
      <c r="D722" s="287"/>
      <c r="F722" s="287"/>
      <c r="H722" s="287"/>
      <c r="J722" s="287"/>
      <c r="L722" s="287"/>
      <c r="N722" s="287"/>
      <c r="P722" s="287"/>
      <c r="R722" s="287"/>
      <c r="T722" s="287"/>
      <c r="V722" s="287"/>
      <c r="X722" s="287"/>
      <c r="Z722" s="287"/>
      <c r="AB722" s="287"/>
      <c r="AD722" s="287"/>
      <c r="AF722" s="287"/>
      <c r="AH722" s="287"/>
      <c r="AJ722" s="287"/>
      <c r="AL722" s="287"/>
      <c r="AN722" s="287"/>
      <c r="AP722" s="287"/>
      <c r="AR722" s="287"/>
      <c r="AT722" s="287"/>
      <c r="AV722" s="287"/>
      <c r="AX722" s="287"/>
      <c r="AZ722" s="287"/>
      <c r="BB722" s="287"/>
    </row>
    <row r="723" spans="1:54" ht="14.25" customHeight="1" x14ac:dyDescent="0.25">
      <c r="A723" s="4"/>
      <c r="B723" s="301"/>
      <c r="C723" s="302"/>
      <c r="D723" s="287"/>
      <c r="F723" s="287"/>
      <c r="H723" s="287"/>
      <c r="J723" s="287"/>
      <c r="L723" s="287"/>
      <c r="N723" s="287"/>
      <c r="P723" s="287"/>
      <c r="R723" s="287"/>
      <c r="T723" s="287"/>
      <c r="V723" s="287"/>
      <c r="X723" s="287"/>
      <c r="Z723" s="287"/>
      <c r="AB723" s="287"/>
      <c r="AD723" s="287"/>
      <c r="AF723" s="287"/>
      <c r="AH723" s="287"/>
      <c r="AJ723" s="287"/>
      <c r="AL723" s="287"/>
      <c r="AN723" s="287"/>
      <c r="AP723" s="287"/>
      <c r="AR723" s="287"/>
      <c r="AT723" s="287"/>
      <c r="AV723" s="287"/>
      <c r="AX723" s="287"/>
      <c r="AZ723" s="287"/>
      <c r="BB723" s="287"/>
    </row>
    <row r="724" spans="1:54" ht="14.25" customHeight="1" x14ac:dyDescent="0.25">
      <c r="A724" s="4"/>
      <c r="B724" s="301"/>
      <c r="C724" s="302"/>
      <c r="D724" s="287"/>
      <c r="F724" s="287"/>
      <c r="H724" s="287"/>
      <c r="J724" s="287"/>
      <c r="L724" s="287"/>
      <c r="N724" s="287"/>
      <c r="P724" s="287"/>
      <c r="R724" s="287"/>
      <c r="T724" s="287"/>
      <c r="V724" s="287"/>
      <c r="X724" s="287"/>
      <c r="Z724" s="287"/>
      <c r="AB724" s="287"/>
      <c r="AD724" s="287"/>
      <c r="AF724" s="287"/>
      <c r="AH724" s="287"/>
      <c r="AJ724" s="287"/>
      <c r="AL724" s="287"/>
      <c r="AN724" s="287"/>
      <c r="AP724" s="287"/>
      <c r="AR724" s="287"/>
      <c r="AT724" s="287"/>
      <c r="AV724" s="287"/>
      <c r="AX724" s="287"/>
      <c r="AZ724" s="287"/>
      <c r="BB724" s="287"/>
    </row>
    <row r="725" spans="1:54" ht="14.25" customHeight="1" x14ac:dyDescent="0.25">
      <c r="A725" s="4"/>
      <c r="B725" s="301"/>
      <c r="C725" s="302"/>
      <c r="D725" s="287"/>
      <c r="F725" s="287"/>
      <c r="H725" s="287"/>
      <c r="J725" s="287"/>
      <c r="L725" s="287"/>
      <c r="N725" s="287"/>
      <c r="P725" s="287"/>
      <c r="R725" s="287"/>
      <c r="T725" s="287"/>
      <c r="V725" s="287"/>
      <c r="X725" s="287"/>
      <c r="Z725" s="287"/>
      <c r="AB725" s="287"/>
      <c r="AD725" s="287"/>
      <c r="AF725" s="287"/>
      <c r="AH725" s="287"/>
      <c r="AJ725" s="287"/>
      <c r="AL725" s="287"/>
      <c r="AN725" s="287"/>
      <c r="AP725" s="287"/>
      <c r="AR725" s="287"/>
      <c r="AT725" s="287"/>
      <c r="AV725" s="287"/>
      <c r="AX725" s="287"/>
      <c r="AZ725" s="287"/>
      <c r="BB725" s="287"/>
    </row>
    <row r="726" spans="1:54" ht="14.25" customHeight="1" x14ac:dyDescent="0.25">
      <c r="A726" s="4"/>
      <c r="B726" s="301"/>
      <c r="C726" s="302"/>
      <c r="D726" s="287"/>
      <c r="F726" s="287"/>
      <c r="H726" s="287"/>
      <c r="J726" s="287"/>
      <c r="L726" s="287"/>
      <c r="N726" s="287"/>
      <c r="P726" s="287"/>
      <c r="R726" s="287"/>
      <c r="T726" s="287"/>
      <c r="V726" s="287"/>
      <c r="X726" s="287"/>
      <c r="Z726" s="287"/>
      <c r="AB726" s="287"/>
      <c r="AD726" s="287"/>
      <c r="AF726" s="287"/>
      <c r="AH726" s="287"/>
      <c r="AJ726" s="287"/>
      <c r="AL726" s="287"/>
      <c r="AN726" s="287"/>
      <c r="AP726" s="287"/>
      <c r="AR726" s="287"/>
      <c r="AT726" s="287"/>
      <c r="AV726" s="287"/>
      <c r="AX726" s="287"/>
      <c r="AZ726" s="287"/>
      <c r="BB726" s="287"/>
    </row>
    <row r="727" spans="1:54" ht="14.25" customHeight="1" x14ac:dyDescent="0.25">
      <c r="A727" s="4"/>
      <c r="B727" s="301"/>
      <c r="C727" s="302"/>
      <c r="D727" s="287"/>
      <c r="F727" s="287"/>
      <c r="H727" s="287"/>
      <c r="J727" s="287"/>
      <c r="L727" s="287"/>
      <c r="N727" s="287"/>
      <c r="P727" s="287"/>
      <c r="R727" s="287"/>
      <c r="T727" s="287"/>
      <c r="V727" s="287"/>
      <c r="X727" s="287"/>
      <c r="Z727" s="287"/>
      <c r="AB727" s="287"/>
      <c r="AD727" s="287"/>
      <c r="AF727" s="287"/>
      <c r="AH727" s="287"/>
      <c r="AJ727" s="287"/>
      <c r="AL727" s="287"/>
      <c r="AN727" s="287"/>
      <c r="AP727" s="287"/>
      <c r="AR727" s="287"/>
      <c r="AT727" s="287"/>
      <c r="AV727" s="287"/>
      <c r="AX727" s="287"/>
      <c r="AZ727" s="287"/>
      <c r="BB727" s="287"/>
    </row>
    <row r="728" spans="1:54" ht="14.25" customHeight="1" x14ac:dyDescent="0.25">
      <c r="A728" s="4"/>
      <c r="B728" s="301"/>
      <c r="C728" s="302"/>
      <c r="D728" s="287"/>
      <c r="F728" s="287"/>
      <c r="H728" s="287"/>
      <c r="J728" s="287"/>
      <c r="L728" s="287"/>
      <c r="N728" s="287"/>
      <c r="P728" s="287"/>
      <c r="R728" s="287"/>
      <c r="T728" s="287"/>
      <c r="V728" s="287"/>
      <c r="X728" s="287"/>
      <c r="Z728" s="287"/>
      <c r="AB728" s="287"/>
      <c r="AD728" s="287"/>
      <c r="AF728" s="287"/>
      <c r="AH728" s="287"/>
      <c r="AJ728" s="287"/>
      <c r="AL728" s="287"/>
      <c r="AN728" s="287"/>
      <c r="AP728" s="287"/>
      <c r="AR728" s="287"/>
      <c r="AT728" s="287"/>
      <c r="AV728" s="287"/>
      <c r="AX728" s="287"/>
      <c r="AZ728" s="287"/>
      <c r="BB728" s="287"/>
    </row>
    <row r="729" spans="1:54" ht="14.25" customHeight="1" x14ac:dyDescent="0.25">
      <c r="A729" s="4"/>
      <c r="B729" s="301"/>
      <c r="C729" s="302"/>
      <c r="D729" s="287"/>
      <c r="F729" s="287"/>
      <c r="H729" s="287"/>
      <c r="J729" s="287"/>
      <c r="L729" s="287"/>
      <c r="N729" s="287"/>
      <c r="P729" s="287"/>
      <c r="R729" s="287"/>
      <c r="T729" s="287"/>
      <c r="V729" s="287"/>
      <c r="X729" s="287"/>
      <c r="Z729" s="287"/>
      <c r="AB729" s="287"/>
      <c r="AD729" s="287"/>
      <c r="AF729" s="287"/>
      <c r="AH729" s="287"/>
      <c r="AJ729" s="287"/>
      <c r="AL729" s="287"/>
      <c r="AN729" s="287"/>
      <c r="AP729" s="287"/>
      <c r="AR729" s="287"/>
      <c r="AT729" s="287"/>
      <c r="AV729" s="287"/>
      <c r="AX729" s="287"/>
      <c r="AZ729" s="287"/>
      <c r="BB729" s="287"/>
    </row>
    <row r="730" spans="1:54" ht="14.25" customHeight="1" x14ac:dyDescent="0.25">
      <c r="A730" s="4"/>
      <c r="B730" s="301"/>
      <c r="C730" s="302"/>
      <c r="D730" s="287"/>
      <c r="F730" s="287"/>
      <c r="H730" s="287"/>
      <c r="J730" s="287"/>
      <c r="L730" s="287"/>
      <c r="N730" s="287"/>
      <c r="P730" s="287"/>
      <c r="R730" s="287"/>
      <c r="T730" s="287"/>
      <c r="V730" s="287"/>
      <c r="X730" s="287"/>
      <c r="Z730" s="287"/>
      <c r="AB730" s="287"/>
      <c r="AD730" s="287"/>
      <c r="AF730" s="287"/>
      <c r="AH730" s="287"/>
      <c r="AJ730" s="287"/>
      <c r="AL730" s="287"/>
      <c r="AN730" s="287"/>
      <c r="AP730" s="287"/>
      <c r="AR730" s="287"/>
      <c r="AT730" s="287"/>
      <c r="AV730" s="287"/>
      <c r="AX730" s="287"/>
      <c r="AZ730" s="287"/>
      <c r="BB730" s="287"/>
    </row>
    <row r="731" spans="1:54" ht="14.25" customHeight="1" x14ac:dyDescent="0.25">
      <c r="A731" s="4"/>
      <c r="B731" s="301"/>
      <c r="C731" s="302"/>
      <c r="D731" s="287"/>
      <c r="F731" s="287"/>
      <c r="H731" s="287"/>
      <c r="J731" s="287"/>
      <c r="L731" s="287"/>
      <c r="N731" s="287"/>
      <c r="P731" s="287"/>
      <c r="R731" s="287"/>
      <c r="T731" s="287"/>
      <c r="V731" s="287"/>
      <c r="X731" s="287"/>
      <c r="Z731" s="287"/>
      <c r="AB731" s="287"/>
      <c r="AD731" s="287"/>
      <c r="AF731" s="287"/>
      <c r="AH731" s="287"/>
      <c r="AJ731" s="287"/>
      <c r="AL731" s="287"/>
      <c r="AN731" s="287"/>
      <c r="AP731" s="287"/>
      <c r="AR731" s="287"/>
      <c r="AT731" s="287"/>
      <c r="AV731" s="287"/>
      <c r="AX731" s="287"/>
      <c r="AZ731" s="287"/>
      <c r="BB731" s="287"/>
    </row>
    <row r="732" spans="1:54" ht="14.25" customHeight="1" x14ac:dyDescent="0.25">
      <c r="A732" s="4"/>
      <c r="B732" s="301"/>
      <c r="C732" s="302"/>
      <c r="D732" s="287"/>
      <c r="F732" s="287"/>
      <c r="H732" s="287"/>
      <c r="J732" s="287"/>
      <c r="L732" s="287"/>
      <c r="N732" s="287"/>
      <c r="P732" s="287"/>
      <c r="R732" s="287"/>
      <c r="T732" s="287"/>
      <c r="V732" s="287"/>
      <c r="X732" s="287"/>
      <c r="Z732" s="287"/>
      <c r="AB732" s="287"/>
      <c r="AD732" s="287"/>
      <c r="AF732" s="287"/>
      <c r="AH732" s="287"/>
      <c r="AJ732" s="287"/>
      <c r="AL732" s="287"/>
      <c r="AN732" s="287"/>
      <c r="AP732" s="287"/>
      <c r="AR732" s="287"/>
      <c r="AT732" s="287"/>
      <c r="AV732" s="287"/>
      <c r="AX732" s="287"/>
      <c r="AZ732" s="287"/>
      <c r="BB732" s="287"/>
    </row>
    <row r="733" spans="1:54" ht="14.25" customHeight="1" x14ac:dyDescent="0.25">
      <c r="A733" s="4"/>
      <c r="B733" s="301"/>
      <c r="C733" s="302"/>
      <c r="D733" s="287"/>
      <c r="F733" s="287"/>
      <c r="H733" s="287"/>
      <c r="J733" s="287"/>
      <c r="L733" s="287"/>
      <c r="N733" s="287"/>
      <c r="P733" s="287"/>
      <c r="R733" s="287"/>
      <c r="T733" s="287"/>
      <c r="V733" s="287"/>
      <c r="X733" s="287"/>
      <c r="Z733" s="287"/>
      <c r="AB733" s="287"/>
      <c r="AD733" s="287"/>
      <c r="AF733" s="287"/>
      <c r="AH733" s="287"/>
      <c r="AJ733" s="287"/>
      <c r="AL733" s="287"/>
      <c r="AN733" s="287"/>
      <c r="AP733" s="287"/>
      <c r="AR733" s="287"/>
      <c r="AT733" s="287"/>
      <c r="AV733" s="287"/>
      <c r="AX733" s="287"/>
      <c r="AZ733" s="287"/>
      <c r="BB733" s="287"/>
    </row>
    <row r="734" spans="1:54" ht="14.25" customHeight="1" x14ac:dyDescent="0.25">
      <c r="A734" s="4"/>
      <c r="B734" s="301"/>
      <c r="C734" s="302"/>
      <c r="D734" s="287"/>
      <c r="F734" s="287"/>
      <c r="H734" s="287"/>
      <c r="J734" s="287"/>
      <c r="L734" s="287"/>
      <c r="N734" s="287"/>
      <c r="P734" s="287"/>
      <c r="R734" s="287"/>
      <c r="T734" s="287"/>
      <c r="V734" s="287"/>
      <c r="X734" s="287"/>
      <c r="Z734" s="287"/>
      <c r="AB734" s="287"/>
      <c r="AD734" s="287"/>
      <c r="AF734" s="287"/>
      <c r="AH734" s="287"/>
      <c r="AJ734" s="287"/>
      <c r="AL734" s="287"/>
      <c r="AN734" s="287"/>
      <c r="AP734" s="287"/>
      <c r="AR734" s="287"/>
      <c r="AT734" s="287"/>
      <c r="AV734" s="287"/>
      <c r="AX734" s="287"/>
      <c r="AZ734" s="287"/>
      <c r="BB734" s="287"/>
    </row>
    <row r="735" spans="1:54" ht="14.25" customHeight="1" x14ac:dyDescent="0.25">
      <c r="A735" s="4"/>
      <c r="B735" s="301"/>
      <c r="C735" s="302"/>
      <c r="D735" s="287"/>
      <c r="F735" s="287"/>
      <c r="H735" s="287"/>
      <c r="J735" s="287"/>
      <c r="L735" s="287"/>
      <c r="N735" s="287"/>
      <c r="P735" s="287"/>
      <c r="R735" s="287"/>
      <c r="T735" s="287"/>
      <c r="V735" s="287"/>
      <c r="X735" s="287"/>
      <c r="Z735" s="287"/>
      <c r="AB735" s="287"/>
      <c r="AD735" s="287"/>
      <c r="AF735" s="287"/>
      <c r="AH735" s="287"/>
      <c r="AJ735" s="287"/>
      <c r="AL735" s="287"/>
      <c r="AN735" s="287"/>
      <c r="AP735" s="287"/>
      <c r="AR735" s="287"/>
      <c r="AT735" s="287"/>
      <c r="AV735" s="287"/>
      <c r="AX735" s="287"/>
      <c r="AZ735" s="287"/>
      <c r="BB735" s="287"/>
    </row>
    <row r="736" spans="1:54" ht="14.25" customHeight="1" x14ac:dyDescent="0.25">
      <c r="A736" s="4"/>
      <c r="B736" s="301"/>
      <c r="C736" s="302"/>
      <c r="D736" s="287"/>
      <c r="F736" s="287"/>
      <c r="H736" s="287"/>
      <c r="J736" s="287"/>
      <c r="L736" s="287"/>
      <c r="N736" s="287"/>
      <c r="P736" s="287"/>
      <c r="R736" s="287"/>
      <c r="T736" s="287"/>
      <c r="V736" s="287"/>
      <c r="X736" s="287"/>
      <c r="Z736" s="287"/>
      <c r="AB736" s="287"/>
      <c r="AD736" s="287"/>
      <c r="AF736" s="287"/>
      <c r="AH736" s="287"/>
      <c r="AJ736" s="287"/>
      <c r="AL736" s="287"/>
      <c r="AN736" s="287"/>
      <c r="AP736" s="287"/>
      <c r="AR736" s="287"/>
      <c r="AT736" s="287"/>
      <c r="AV736" s="287"/>
      <c r="AX736" s="287"/>
      <c r="AZ736" s="287"/>
      <c r="BB736" s="287"/>
    </row>
    <row r="737" spans="1:54" ht="14.25" customHeight="1" x14ac:dyDescent="0.25">
      <c r="A737" s="4"/>
      <c r="B737" s="301"/>
      <c r="C737" s="302"/>
      <c r="D737" s="287"/>
      <c r="F737" s="287"/>
      <c r="H737" s="287"/>
      <c r="J737" s="287"/>
      <c r="L737" s="287"/>
      <c r="N737" s="287"/>
      <c r="P737" s="287"/>
      <c r="R737" s="287"/>
      <c r="T737" s="287"/>
      <c r="V737" s="287"/>
      <c r="X737" s="287"/>
      <c r="Z737" s="287"/>
      <c r="AB737" s="287"/>
      <c r="AD737" s="287"/>
      <c r="AF737" s="287"/>
      <c r="AH737" s="287"/>
      <c r="AJ737" s="287"/>
      <c r="AL737" s="287"/>
      <c r="AN737" s="287"/>
      <c r="AP737" s="287"/>
      <c r="AR737" s="287"/>
      <c r="AT737" s="287"/>
      <c r="AV737" s="287"/>
      <c r="AX737" s="287"/>
      <c r="AZ737" s="287"/>
      <c r="BB737" s="287"/>
    </row>
    <row r="738" spans="1:54" ht="14.25" customHeight="1" x14ac:dyDescent="0.25">
      <c r="A738" s="4"/>
      <c r="B738" s="301"/>
      <c r="C738" s="302"/>
      <c r="D738" s="287"/>
      <c r="F738" s="287"/>
      <c r="H738" s="287"/>
      <c r="J738" s="287"/>
      <c r="L738" s="287"/>
      <c r="N738" s="287"/>
      <c r="P738" s="287"/>
      <c r="R738" s="287"/>
      <c r="T738" s="287"/>
      <c r="V738" s="287"/>
      <c r="X738" s="287"/>
      <c r="Z738" s="287"/>
      <c r="AB738" s="287"/>
      <c r="AD738" s="287"/>
      <c r="AF738" s="287"/>
      <c r="AH738" s="287"/>
      <c r="AJ738" s="287"/>
      <c r="AL738" s="287"/>
      <c r="AN738" s="287"/>
      <c r="AP738" s="287"/>
      <c r="AR738" s="287"/>
      <c r="AT738" s="287"/>
      <c r="AV738" s="287"/>
      <c r="AX738" s="287"/>
      <c r="AZ738" s="287"/>
      <c r="BB738" s="287"/>
    </row>
    <row r="739" spans="1:54" ht="14.25" customHeight="1" x14ac:dyDescent="0.25">
      <c r="A739" s="4"/>
      <c r="B739" s="301"/>
      <c r="C739" s="302"/>
      <c r="D739" s="287"/>
      <c r="F739" s="287"/>
      <c r="H739" s="287"/>
      <c r="J739" s="287"/>
      <c r="L739" s="287"/>
      <c r="N739" s="287"/>
      <c r="P739" s="287"/>
      <c r="R739" s="287"/>
      <c r="T739" s="287"/>
      <c r="V739" s="287"/>
      <c r="X739" s="287"/>
      <c r="Z739" s="287"/>
      <c r="AB739" s="287"/>
      <c r="AD739" s="287"/>
      <c r="AF739" s="287"/>
      <c r="AH739" s="287"/>
      <c r="AJ739" s="287"/>
      <c r="AL739" s="287"/>
      <c r="AN739" s="287"/>
      <c r="AP739" s="287"/>
      <c r="AR739" s="287"/>
      <c r="AT739" s="287"/>
      <c r="AV739" s="287"/>
      <c r="AX739" s="287"/>
      <c r="AZ739" s="287"/>
      <c r="BB739" s="287"/>
    </row>
    <row r="740" spans="1:54" ht="14.25" customHeight="1" x14ac:dyDescent="0.25">
      <c r="A740" s="4"/>
      <c r="B740" s="301"/>
      <c r="C740" s="302"/>
      <c r="D740" s="287"/>
      <c r="F740" s="287"/>
      <c r="H740" s="287"/>
      <c r="J740" s="287"/>
      <c r="L740" s="287"/>
      <c r="N740" s="287"/>
      <c r="P740" s="287"/>
      <c r="R740" s="287"/>
      <c r="T740" s="287"/>
      <c r="V740" s="287"/>
      <c r="X740" s="287"/>
      <c r="Z740" s="287"/>
      <c r="AB740" s="287"/>
      <c r="AD740" s="287"/>
      <c r="AF740" s="287"/>
      <c r="AH740" s="287"/>
      <c r="AJ740" s="287"/>
      <c r="AL740" s="287"/>
      <c r="AN740" s="287"/>
      <c r="AP740" s="287"/>
      <c r="AR740" s="287"/>
      <c r="AT740" s="287"/>
      <c r="AV740" s="287"/>
      <c r="AX740" s="287"/>
      <c r="AZ740" s="287"/>
      <c r="BB740" s="287"/>
    </row>
    <row r="741" spans="1:54" ht="14.25" customHeight="1" x14ac:dyDescent="0.25">
      <c r="A741" s="4"/>
      <c r="B741" s="301"/>
      <c r="C741" s="302"/>
      <c r="D741" s="287"/>
      <c r="F741" s="287"/>
      <c r="H741" s="287"/>
      <c r="J741" s="287"/>
      <c r="L741" s="287"/>
      <c r="N741" s="287"/>
      <c r="P741" s="287"/>
      <c r="R741" s="287"/>
      <c r="T741" s="287"/>
      <c r="V741" s="287"/>
      <c r="X741" s="287"/>
      <c r="Z741" s="287"/>
      <c r="AB741" s="287"/>
      <c r="AD741" s="287"/>
      <c r="AF741" s="287"/>
      <c r="AH741" s="287"/>
      <c r="AJ741" s="287"/>
      <c r="AL741" s="287"/>
      <c r="AN741" s="287"/>
      <c r="AP741" s="287"/>
      <c r="AR741" s="287"/>
      <c r="AT741" s="287"/>
      <c r="AV741" s="287"/>
      <c r="AX741" s="287"/>
      <c r="AZ741" s="287"/>
      <c r="BB741" s="287"/>
    </row>
    <row r="742" spans="1:54" ht="14.25" customHeight="1" x14ac:dyDescent="0.25">
      <c r="A742" s="4"/>
      <c r="B742" s="301"/>
      <c r="C742" s="302"/>
      <c r="D742" s="287"/>
      <c r="F742" s="287"/>
      <c r="H742" s="287"/>
      <c r="J742" s="287"/>
      <c r="L742" s="287"/>
      <c r="N742" s="287"/>
      <c r="P742" s="287"/>
      <c r="R742" s="287"/>
      <c r="T742" s="287"/>
      <c r="V742" s="287"/>
      <c r="X742" s="287"/>
      <c r="Z742" s="287"/>
      <c r="AB742" s="287"/>
      <c r="AD742" s="287"/>
      <c r="AF742" s="287"/>
      <c r="AH742" s="287"/>
      <c r="AJ742" s="287"/>
      <c r="AL742" s="287"/>
      <c r="AN742" s="287"/>
      <c r="AP742" s="287"/>
      <c r="AR742" s="287"/>
      <c r="AT742" s="287"/>
      <c r="AV742" s="287"/>
      <c r="AX742" s="287"/>
      <c r="AZ742" s="287"/>
      <c r="BB742" s="287"/>
    </row>
    <row r="743" spans="1:54" ht="14.25" customHeight="1" x14ac:dyDescent="0.25">
      <c r="A743" s="4"/>
      <c r="B743" s="301"/>
      <c r="C743" s="302"/>
      <c r="D743" s="287"/>
      <c r="F743" s="287"/>
      <c r="H743" s="287"/>
      <c r="J743" s="287"/>
      <c r="L743" s="287"/>
      <c r="N743" s="287"/>
      <c r="P743" s="287"/>
      <c r="R743" s="287"/>
      <c r="T743" s="287"/>
      <c r="V743" s="287"/>
      <c r="X743" s="287"/>
      <c r="Z743" s="287"/>
      <c r="AB743" s="287"/>
      <c r="AD743" s="287"/>
      <c r="AF743" s="287"/>
      <c r="AH743" s="287"/>
      <c r="AJ743" s="287"/>
      <c r="AL743" s="287"/>
      <c r="AN743" s="287"/>
      <c r="AP743" s="287"/>
      <c r="AR743" s="287"/>
      <c r="AT743" s="287"/>
      <c r="AV743" s="287"/>
      <c r="AX743" s="287"/>
      <c r="AZ743" s="287"/>
      <c r="BB743" s="287"/>
    </row>
    <row r="744" spans="1:54" ht="14.25" customHeight="1" x14ac:dyDescent="0.25">
      <c r="A744" s="4"/>
      <c r="B744" s="301"/>
      <c r="C744" s="302"/>
      <c r="D744" s="287"/>
      <c r="F744" s="287"/>
      <c r="H744" s="287"/>
      <c r="J744" s="287"/>
      <c r="L744" s="287"/>
      <c r="N744" s="287"/>
      <c r="P744" s="287"/>
      <c r="R744" s="287"/>
      <c r="T744" s="287"/>
      <c r="V744" s="287"/>
      <c r="X744" s="287"/>
      <c r="Z744" s="287"/>
      <c r="AB744" s="287"/>
      <c r="AD744" s="287"/>
      <c r="AF744" s="287"/>
      <c r="AH744" s="287"/>
      <c r="AJ744" s="287"/>
      <c r="AL744" s="287"/>
      <c r="AN744" s="287"/>
      <c r="AP744" s="287"/>
      <c r="AR744" s="287"/>
      <c r="AT744" s="287"/>
      <c r="AV744" s="287"/>
      <c r="AX744" s="287"/>
      <c r="AZ744" s="287"/>
      <c r="BB744" s="287"/>
    </row>
    <row r="745" spans="1:54" ht="14.25" customHeight="1" x14ac:dyDescent="0.25">
      <c r="A745" s="4"/>
      <c r="B745" s="301"/>
      <c r="C745" s="302"/>
      <c r="D745" s="287"/>
      <c r="F745" s="287"/>
      <c r="H745" s="287"/>
      <c r="J745" s="287"/>
      <c r="L745" s="287"/>
      <c r="N745" s="287"/>
      <c r="P745" s="287"/>
      <c r="R745" s="287"/>
      <c r="T745" s="287"/>
      <c r="V745" s="287"/>
      <c r="X745" s="287"/>
      <c r="Z745" s="287"/>
      <c r="AB745" s="287"/>
      <c r="AD745" s="287"/>
      <c r="AF745" s="287"/>
      <c r="AH745" s="287"/>
      <c r="AJ745" s="287"/>
      <c r="AL745" s="287"/>
      <c r="AN745" s="287"/>
      <c r="AP745" s="287"/>
      <c r="AR745" s="287"/>
      <c r="AT745" s="287"/>
      <c r="AV745" s="287"/>
      <c r="AX745" s="287"/>
      <c r="AZ745" s="287"/>
      <c r="BB745" s="287"/>
    </row>
    <row r="746" spans="1:54" ht="14.25" customHeight="1" x14ac:dyDescent="0.25">
      <c r="A746" s="4"/>
      <c r="B746" s="301"/>
      <c r="C746" s="302"/>
      <c r="D746" s="287"/>
      <c r="F746" s="287"/>
      <c r="H746" s="287"/>
      <c r="J746" s="287"/>
      <c r="L746" s="287"/>
      <c r="N746" s="287"/>
      <c r="P746" s="287"/>
      <c r="R746" s="287"/>
      <c r="T746" s="287"/>
      <c r="V746" s="287"/>
      <c r="X746" s="287"/>
      <c r="Z746" s="287"/>
      <c r="AB746" s="287"/>
      <c r="AD746" s="287"/>
      <c r="AF746" s="287"/>
      <c r="AH746" s="287"/>
      <c r="AJ746" s="287"/>
      <c r="AL746" s="287"/>
      <c r="AN746" s="287"/>
      <c r="AP746" s="287"/>
      <c r="AR746" s="287"/>
      <c r="AT746" s="287"/>
      <c r="AV746" s="287"/>
      <c r="AX746" s="287"/>
      <c r="AZ746" s="287"/>
      <c r="BB746" s="287"/>
    </row>
    <row r="747" spans="1:54" ht="14.25" customHeight="1" x14ac:dyDescent="0.25">
      <c r="A747" s="4"/>
      <c r="B747" s="301"/>
      <c r="C747" s="302"/>
      <c r="D747" s="287"/>
      <c r="F747" s="287"/>
      <c r="H747" s="287"/>
      <c r="J747" s="287"/>
      <c r="L747" s="287"/>
      <c r="N747" s="287"/>
      <c r="P747" s="287"/>
      <c r="R747" s="287"/>
      <c r="T747" s="287"/>
      <c r="V747" s="287"/>
      <c r="X747" s="287"/>
      <c r="Z747" s="287"/>
      <c r="AB747" s="287"/>
      <c r="AD747" s="287"/>
      <c r="AF747" s="287"/>
      <c r="AH747" s="287"/>
      <c r="AJ747" s="287"/>
      <c r="AL747" s="287"/>
      <c r="AN747" s="287"/>
      <c r="AP747" s="287"/>
      <c r="AR747" s="287"/>
      <c r="AT747" s="287"/>
      <c r="AV747" s="287"/>
      <c r="AX747" s="287"/>
      <c r="AZ747" s="287"/>
      <c r="BB747" s="287"/>
    </row>
    <row r="748" spans="1:54" ht="14.25" customHeight="1" x14ac:dyDescent="0.25">
      <c r="A748" s="4"/>
      <c r="B748" s="301"/>
      <c r="C748" s="302"/>
      <c r="D748" s="287"/>
      <c r="F748" s="287"/>
      <c r="H748" s="287"/>
      <c r="J748" s="287"/>
      <c r="L748" s="287"/>
      <c r="N748" s="287"/>
      <c r="P748" s="287"/>
      <c r="R748" s="287"/>
      <c r="T748" s="287"/>
      <c r="V748" s="287"/>
      <c r="X748" s="287"/>
      <c r="Z748" s="287"/>
      <c r="AB748" s="287"/>
      <c r="AD748" s="287"/>
      <c r="AF748" s="287"/>
      <c r="AH748" s="287"/>
      <c r="AJ748" s="287"/>
      <c r="AL748" s="287"/>
      <c r="AN748" s="287"/>
      <c r="AP748" s="287"/>
      <c r="AR748" s="287"/>
      <c r="AT748" s="287"/>
      <c r="AV748" s="287"/>
      <c r="AX748" s="287"/>
      <c r="AZ748" s="287"/>
      <c r="BB748" s="287"/>
    </row>
    <row r="749" spans="1:54" ht="14.25" customHeight="1" x14ac:dyDescent="0.25">
      <c r="A749" s="4"/>
      <c r="B749" s="301"/>
      <c r="C749" s="302"/>
      <c r="D749" s="287"/>
      <c r="F749" s="287"/>
      <c r="H749" s="287"/>
      <c r="J749" s="287"/>
      <c r="L749" s="287"/>
      <c r="N749" s="287"/>
      <c r="P749" s="287"/>
      <c r="R749" s="287"/>
      <c r="T749" s="287"/>
      <c r="V749" s="287"/>
      <c r="X749" s="287"/>
      <c r="Z749" s="287"/>
      <c r="AB749" s="287"/>
      <c r="AD749" s="287"/>
      <c r="AF749" s="287"/>
      <c r="AH749" s="287"/>
      <c r="AJ749" s="287"/>
      <c r="AL749" s="287"/>
      <c r="AN749" s="287"/>
      <c r="AP749" s="287"/>
      <c r="AR749" s="287"/>
      <c r="AT749" s="287"/>
      <c r="AV749" s="287"/>
      <c r="AX749" s="287"/>
      <c r="AZ749" s="287"/>
      <c r="BB749" s="287"/>
    </row>
    <row r="750" spans="1:54" ht="14.25" customHeight="1" x14ac:dyDescent="0.25">
      <c r="A750" s="4"/>
      <c r="B750" s="301"/>
      <c r="C750" s="302"/>
      <c r="D750" s="287"/>
      <c r="F750" s="287"/>
      <c r="H750" s="287"/>
      <c r="J750" s="287"/>
      <c r="L750" s="287"/>
      <c r="N750" s="287"/>
      <c r="P750" s="287"/>
      <c r="R750" s="287"/>
      <c r="T750" s="287"/>
      <c r="V750" s="287"/>
      <c r="X750" s="287"/>
      <c r="Z750" s="287"/>
      <c r="AB750" s="287"/>
      <c r="AD750" s="287"/>
      <c r="AF750" s="287"/>
      <c r="AH750" s="287"/>
      <c r="AJ750" s="287"/>
      <c r="AL750" s="287"/>
      <c r="AN750" s="287"/>
      <c r="AP750" s="287"/>
      <c r="AR750" s="287"/>
      <c r="AT750" s="287"/>
      <c r="AV750" s="287"/>
      <c r="AX750" s="287"/>
      <c r="AZ750" s="287"/>
      <c r="BB750" s="287"/>
    </row>
    <row r="751" spans="1:54" ht="14.25" customHeight="1" x14ac:dyDescent="0.25">
      <c r="A751" s="4"/>
      <c r="B751" s="301"/>
      <c r="C751" s="302"/>
      <c r="D751" s="287"/>
      <c r="F751" s="287"/>
      <c r="H751" s="287"/>
      <c r="J751" s="287"/>
      <c r="L751" s="287"/>
      <c r="N751" s="287"/>
      <c r="P751" s="287"/>
      <c r="R751" s="287"/>
      <c r="T751" s="287"/>
      <c r="V751" s="287"/>
      <c r="X751" s="287"/>
      <c r="Z751" s="287"/>
      <c r="AB751" s="287"/>
      <c r="AD751" s="287"/>
      <c r="AF751" s="287"/>
      <c r="AH751" s="287"/>
      <c r="AJ751" s="287"/>
      <c r="AL751" s="287"/>
      <c r="AN751" s="287"/>
      <c r="AP751" s="287"/>
      <c r="AR751" s="287"/>
      <c r="AT751" s="287"/>
      <c r="AV751" s="287"/>
      <c r="AX751" s="287"/>
      <c r="AZ751" s="287"/>
      <c r="BB751" s="287"/>
    </row>
    <row r="752" spans="1:54" ht="14.25" customHeight="1" x14ac:dyDescent="0.25">
      <c r="A752" s="4"/>
      <c r="B752" s="301"/>
      <c r="C752" s="302"/>
      <c r="D752" s="287"/>
      <c r="F752" s="287"/>
      <c r="H752" s="287"/>
      <c r="J752" s="287"/>
      <c r="L752" s="287"/>
      <c r="N752" s="287"/>
      <c r="P752" s="287"/>
      <c r="R752" s="287"/>
      <c r="T752" s="287"/>
      <c r="V752" s="287"/>
      <c r="X752" s="287"/>
      <c r="Z752" s="287"/>
      <c r="AB752" s="287"/>
      <c r="AD752" s="287"/>
      <c r="AF752" s="287"/>
      <c r="AH752" s="287"/>
      <c r="AJ752" s="287"/>
      <c r="AL752" s="287"/>
      <c r="AN752" s="287"/>
      <c r="AP752" s="287"/>
      <c r="AR752" s="287"/>
      <c r="AT752" s="287"/>
      <c r="AV752" s="287"/>
      <c r="AX752" s="287"/>
      <c r="AZ752" s="287"/>
      <c r="BB752" s="287"/>
    </row>
    <row r="753" spans="1:54" ht="14.25" customHeight="1" x14ac:dyDescent="0.25">
      <c r="A753" s="4"/>
      <c r="B753" s="301"/>
      <c r="C753" s="302"/>
      <c r="D753" s="287"/>
      <c r="F753" s="287"/>
      <c r="H753" s="287"/>
      <c r="J753" s="287"/>
      <c r="L753" s="287"/>
      <c r="N753" s="287"/>
      <c r="P753" s="287"/>
      <c r="R753" s="287"/>
      <c r="T753" s="287"/>
      <c r="V753" s="287"/>
      <c r="X753" s="287"/>
      <c r="Z753" s="287"/>
      <c r="AB753" s="287"/>
      <c r="AD753" s="287"/>
      <c r="AF753" s="287"/>
      <c r="AH753" s="287"/>
      <c r="AJ753" s="287"/>
      <c r="AL753" s="287"/>
      <c r="AN753" s="287"/>
      <c r="AP753" s="287"/>
      <c r="AR753" s="287"/>
      <c r="AT753" s="287"/>
      <c r="AV753" s="287"/>
      <c r="AX753" s="287"/>
      <c r="AZ753" s="287"/>
      <c r="BB753" s="287"/>
    </row>
    <row r="754" spans="1:54" ht="14.25" customHeight="1" x14ac:dyDescent="0.25">
      <c r="A754" s="4"/>
      <c r="B754" s="301"/>
      <c r="C754" s="302"/>
      <c r="D754" s="287"/>
      <c r="F754" s="287"/>
      <c r="H754" s="287"/>
      <c r="J754" s="287"/>
      <c r="L754" s="287"/>
      <c r="N754" s="287"/>
      <c r="P754" s="287"/>
      <c r="R754" s="287"/>
      <c r="T754" s="287"/>
      <c r="V754" s="287"/>
      <c r="X754" s="287"/>
      <c r="Z754" s="287"/>
      <c r="AB754" s="287"/>
      <c r="AD754" s="287"/>
      <c r="AF754" s="287"/>
      <c r="AH754" s="287"/>
      <c r="AJ754" s="287"/>
      <c r="AL754" s="287"/>
      <c r="AN754" s="287"/>
      <c r="AP754" s="287"/>
      <c r="AR754" s="287"/>
      <c r="AT754" s="287"/>
      <c r="AV754" s="287"/>
      <c r="AX754" s="287"/>
      <c r="AZ754" s="287"/>
      <c r="BB754" s="287"/>
    </row>
    <row r="755" spans="1:54" ht="14.25" customHeight="1" x14ac:dyDescent="0.25">
      <c r="A755" s="4"/>
      <c r="B755" s="301"/>
      <c r="C755" s="302"/>
      <c r="D755" s="287"/>
      <c r="F755" s="287"/>
      <c r="H755" s="287"/>
      <c r="J755" s="287"/>
      <c r="L755" s="287"/>
      <c r="N755" s="287"/>
      <c r="P755" s="287"/>
      <c r="R755" s="287"/>
      <c r="T755" s="287"/>
      <c r="V755" s="287"/>
      <c r="X755" s="287"/>
      <c r="Z755" s="287"/>
      <c r="AB755" s="287"/>
      <c r="AD755" s="287"/>
      <c r="AF755" s="287"/>
      <c r="AH755" s="287"/>
      <c r="AJ755" s="287"/>
      <c r="AL755" s="287"/>
      <c r="AN755" s="287"/>
      <c r="AP755" s="287"/>
      <c r="AR755" s="287"/>
      <c r="AT755" s="287"/>
      <c r="AV755" s="287"/>
      <c r="AX755" s="287"/>
      <c r="AZ755" s="287"/>
      <c r="BB755" s="287"/>
    </row>
    <row r="756" spans="1:54" ht="14.25" customHeight="1" x14ac:dyDescent="0.25">
      <c r="A756" s="4"/>
      <c r="B756" s="301"/>
      <c r="C756" s="302"/>
      <c r="D756" s="287"/>
      <c r="F756" s="287"/>
      <c r="H756" s="287"/>
      <c r="J756" s="287"/>
      <c r="L756" s="287"/>
      <c r="N756" s="287"/>
      <c r="P756" s="287"/>
      <c r="R756" s="287"/>
      <c r="T756" s="287"/>
      <c r="V756" s="287"/>
      <c r="X756" s="287"/>
      <c r="Z756" s="287"/>
      <c r="AB756" s="287"/>
      <c r="AD756" s="287"/>
      <c r="AF756" s="287"/>
      <c r="AH756" s="287"/>
      <c r="AJ756" s="287"/>
      <c r="AL756" s="287"/>
      <c r="AN756" s="287"/>
      <c r="AP756" s="287"/>
      <c r="AR756" s="287"/>
      <c r="AT756" s="287"/>
      <c r="AV756" s="287"/>
      <c r="AX756" s="287"/>
      <c r="AZ756" s="287"/>
      <c r="BB756" s="287"/>
    </row>
    <row r="757" spans="1:54" ht="14.25" customHeight="1" x14ac:dyDescent="0.25">
      <c r="A757" s="4"/>
      <c r="B757" s="301"/>
      <c r="C757" s="302"/>
      <c r="D757" s="287"/>
      <c r="F757" s="287"/>
      <c r="H757" s="287"/>
      <c r="J757" s="287"/>
      <c r="L757" s="287"/>
      <c r="N757" s="287"/>
      <c r="P757" s="287"/>
      <c r="R757" s="287"/>
      <c r="T757" s="287"/>
      <c r="V757" s="287"/>
      <c r="X757" s="287"/>
      <c r="Z757" s="287"/>
      <c r="AB757" s="287"/>
      <c r="AD757" s="287"/>
      <c r="AF757" s="287"/>
      <c r="AH757" s="287"/>
      <c r="AJ757" s="287"/>
      <c r="AL757" s="287"/>
      <c r="AN757" s="287"/>
      <c r="AP757" s="287"/>
      <c r="AR757" s="287"/>
      <c r="AT757" s="287"/>
      <c r="AV757" s="287"/>
      <c r="AX757" s="287"/>
      <c r="AZ757" s="287"/>
      <c r="BB757" s="287"/>
    </row>
    <row r="758" spans="1:54" ht="14.25" customHeight="1" x14ac:dyDescent="0.25">
      <c r="A758" s="4"/>
      <c r="B758" s="301"/>
      <c r="C758" s="302"/>
      <c r="D758" s="287"/>
      <c r="F758" s="287"/>
      <c r="H758" s="287"/>
      <c r="J758" s="287"/>
      <c r="L758" s="287"/>
      <c r="N758" s="287"/>
      <c r="P758" s="287"/>
      <c r="R758" s="287"/>
      <c r="T758" s="287"/>
      <c r="V758" s="287"/>
      <c r="X758" s="287"/>
      <c r="Z758" s="287"/>
      <c r="AB758" s="287"/>
      <c r="AD758" s="287"/>
      <c r="AF758" s="287"/>
      <c r="AH758" s="287"/>
      <c r="AJ758" s="287"/>
      <c r="AL758" s="287"/>
      <c r="AN758" s="287"/>
      <c r="AP758" s="287"/>
      <c r="AR758" s="287"/>
      <c r="AT758" s="287"/>
      <c r="AV758" s="287"/>
      <c r="AX758" s="287"/>
      <c r="AZ758" s="287"/>
      <c r="BB758" s="287"/>
    </row>
    <row r="759" spans="1:54" ht="14.25" customHeight="1" x14ac:dyDescent="0.25">
      <c r="A759" s="4"/>
      <c r="B759" s="301"/>
      <c r="C759" s="302"/>
      <c r="D759" s="287"/>
      <c r="F759" s="287"/>
      <c r="H759" s="287"/>
      <c r="J759" s="287"/>
      <c r="L759" s="287"/>
      <c r="N759" s="287"/>
      <c r="P759" s="287"/>
      <c r="R759" s="287"/>
      <c r="T759" s="287"/>
      <c r="V759" s="287"/>
      <c r="X759" s="287"/>
      <c r="Z759" s="287"/>
      <c r="AB759" s="287"/>
      <c r="AD759" s="287"/>
      <c r="AF759" s="287"/>
      <c r="AH759" s="287"/>
      <c r="AJ759" s="287"/>
      <c r="AL759" s="287"/>
      <c r="AN759" s="287"/>
      <c r="AP759" s="287"/>
      <c r="AR759" s="287"/>
      <c r="AT759" s="287"/>
      <c r="AV759" s="287"/>
      <c r="AX759" s="287"/>
      <c r="AZ759" s="287"/>
      <c r="BB759" s="287"/>
    </row>
    <row r="760" spans="1:54" ht="14.25" customHeight="1" x14ac:dyDescent="0.25">
      <c r="A760" s="4"/>
      <c r="B760" s="301"/>
      <c r="C760" s="302"/>
      <c r="D760" s="287"/>
      <c r="F760" s="287"/>
      <c r="H760" s="287"/>
      <c r="J760" s="287"/>
      <c r="L760" s="287"/>
      <c r="N760" s="287"/>
      <c r="P760" s="287"/>
      <c r="R760" s="287"/>
      <c r="T760" s="287"/>
      <c r="V760" s="287"/>
      <c r="X760" s="287"/>
      <c r="Z760" s="287"/>
      <c r="AB760" s="287"/>
      <c r="AD760" s="287"/>
      <c r="AF760" s="287"/>
      <c r="AH760" s="287"/>
      <c r="AJ760" s="287"/>
      <c r="AL760" s="287"/>
      <c r="AN760" s="287"/>
      <c r="AP760" s="287"/>
      <c r="AR760" s="287"/>
      <c r="AT760" s="287"/>
      <c r="AV760" s="287"/>
      <c r="AX760" s="287"/>
      <c r="AZ760" s="287"/>
      <c r="BB760" s="287"/>
    </row>
    <row r="761" spans="1:54" ht="14.25" customHeight="1" x14ac:dyDescent="0.25">
      <c r="A761" s="4"/>
      <c r="B761" s="301"/>
      <c r="C761" s="302"/>
      <c r="D761" s="287"/>
      <c r="F761" s="287"/>
      <c r="H761" s="287"/>
      <c r="J761" s="287"/>
      <c r="L761" s="287"/>
      <c r="N761" s="287"/>
      <c r="P761" s="287"/>
      <c r="R761" s="287"/>
      <c r="T761" s="287"/>
      <c r="V761" s="287"/>
      <c r="X761" s="287"/>
      <c r="Z761" s="287"/>
      <c r="AB761" s="287"/>
      <c r="AD761" s="287"/>
      <c r="AF761" s="287"/>
      <c r="AH761" s="287"/>
      <c r="AJ761" s="287"/>
      <c r="AL761" s="287"/>
      <c r="AN761" s="287"/>
      <c r="AP761" s="287"/>
      <c r="AR761" s="287"/>
      <c r="AT761" s="287"/>
      <c r="AV761" s="287"/>
      <c r="AX761" s="287"/>
      <c r="AZ761" s="287"/>
      <c r="BB761" s="287"/>
    </row>
    <row r="762" spans="1:54" ht="14.25" customHeight="1" x14ac:dyDescent="0.25">
      <c r="A762" s="4"/>
      <c r="B762" s="301"/>
      <c r="C762" s="302"/>
      <c r="D762" s="287"/>
      <c r="F762" s="287"/>
      <c r="H762" s="287"/>
      <c r="J762" s="287"/>
      <c r="L762" s="287"/>
      <c r="N762" s="287"/>
      <c r="P762" s="287"/>
      <c r="R762" s="287"/>
      <c r="T762" s="287"/>
      <c r="V762" s="287"/>
      <c r="X762" s="287"/>
      <c r="Z762" s="287"/>
      <c r="AB762" s="287"/>
      <c r="AD762" s="287"/>
      <c r="AF762" s="287"/>
      <c r="AH762" s="287"/>
      <c r="AJ762" s="287"/>
      <c r="AL762" s="287"/>
      <c r="AN762" s="287"/>
      <c r="AP762" s="287"/>
      <c r="AR762" s="287"/>
      <c r="AT762" s="287"/>
      <c r="AV762" s="287"/>
      <c r="AX762" s="287"/>
      <c r="AZ762" s="287"/>
      <c r="BB762" s="287"/>
    </row>
    <row r="763" spans="1:54" ht="14.25" customHeight="1" x14ac:dyDescent="0.25">
      <c r="A763" s="4"/>
      <c r="B763" s="301"/>
      <c r="C763" s="302"/>
      <c r="D763" s="287"/>
      <c r="F763" s="287"/>
      <c r="H763" s="287"/>
      <c r="J763" s="287"/>
      <c r="L763" s="287"/>
      <c r="N763" s="287"/>
      <c r="P763" s="287"/>
      <c r="R763" s="287"/>
      <c r="T763" s="287"/>
      <c r="V763" s="287"/>
      <c r="X763" s="287"/>
      <c r="Z763" s="287"/>
      <c r="AB763" s="287"/>
      <c r="AD763" s="287"/>
      <c r="AF763" s="287"/>
      <c r="AH763" s="287"/>
      <c r="AJ763" s="287"/>
      <c r="AL763" s="287"/>
      <c r="AN763" s="287"/>
      <c r="AP763" s="287"/>
      <c r="AR763" s="287"/>
      <c r="AT763" s="287"/>
      <c r="AV763" s="287"/>
      <c r="AX763" s="287"/>
      <c r="AZ763" s="287"/>
      <c r="BB763" s="287"/>
    </row>
    <row r="764" spans="1:54" ht="14.25" customHeight="1" x14ac:dyDescent="0.25">
      <c r="A764" s="4"/>
      <c r="B764" s="301"/>
      <c r="C764" s="302"/>
      <c r="D764" s="287"/>
      <c r="F764" s="287"/>
      <c r="H764" s="287"/>
      <c r="J764" s="287"/>
      <c r="L764" s="287"/>
      <c r="N764" s="287"/>
      <c r="P764" s="287"/>
      <c r="R764" s="287"/>
      <c r="T764" s="287"/>
      <c r="V764" s="287"/>
      <c r="X764" s="287"/>
      <c r="Z764" s="287"/>
      <c r="AB764" s="287"/>
      <c r="AD764" s="287"/>
      <c r="AF764" s="287"/>
      <c r="AH764" s="287"/>
      <c r="AJ764" s="287"/>
      <c r="AL764" s="287"/>
      <c r="AN764" s="287"/>
      <c r="AP764" s="287"/>
      <c r="AR764" s="287"/>
      <c r="AT764" s="287"/>
      <c r="AV764" s="287"/>
      <c r="AX764" s="287"/>
      <c r="AZ764" s="287"/>
      <c r="BB764" s="287"/>
    </row>
    <row r="765" spans="1:54" ht="14.25" customHeight="1" x14ac:dyDescent="0.25">
      <c r="A765" s="4"/>
      <c r="B765" s="301"/>
      <c r="C765" s="302"/>
      <c r="D765" s="287"/>
      <c r="F765" s="287"/>
      <c r="H765" s="287"/>
      <c r="J765" s="287"/>
      <c r="L765" s="287"/>
      <c r="N765" s="287"/>
      <c r="P765" s="287"/>
      <c r="R765" s="287"/>
      <c r="T765" s="287"/>
      <c r="V765" s="287"/>
      <c r="X765" s="287"/>
      <c r="Z765" s="287"/>
      <c r="AB765" s="287"/>
      <c r="AD765" s="287"/>
      <c r="AF765" s="287"/>
      <c r="AH765" s="287"/>
      <c r="AJ765" s="287"/>
      <c r="AL765" s="287"/>
      <c r="AN765" s="287"/>
      <c r="AP765" s="287"/>
      <c r="AR765" s="287"/>
      <c r="AT765" s="287"/>
      <c r="AV765" s="287"/>
      <c r="AX765" s="287"/>
      <c r="AZ765" s="287"/>
      <c r="BB765" s="287"/>
    </row>
    <row r="766" spans="1:54" ht="14.25" customHeight="1" x14ac:dyDescent="0.25">
      <c r="A766" s="4"/>
      <c r="B766" s="301"/>
      <c r="C766" s="302"/>
      <c r="D766" s="287"/>
      <c r="F766" s="287"/>
      <c r="H766" s="287"/>
      <c r="J766" s="287"/>
      <c r="L766" s="287"/>
      <c r="N766" s="287"/>
      <c r="P766" s="287"/>
      <c r="R766" s="287"/>
      <c r="T766" s="287"/>
      <c r="V766" s="287"/>
      <c r="X766" s="287"/>
      <c r="Z766" s="287"/>
      <c r="AB766" s="287"/>
      <c r="AD766" s="287"/>
      <c r="AF766" s="287"/>
      <c r="AH766" s="287"/>
      <c r="AJ766" s="287"/>
      <c r="AL766" s="287"/>
      <c r="AN766" s="287"/>
      <c r="AP766" s="287"/>
      <c r="AR766" s="287"/>
      <c r="AT766" s="287"/>
      <c r="AV766" s="287"/>
      <c r="AX766" s="287"/>
      <c r="AZ766" s="287"/>
      <c r="BB766" s="287"/>
    </row>
    <row r="767" spans="1:54" ht="14.25" customHeight="1" x14ac:dyDescent="0.25">
      <c r="A767" s="4"/>
      <c r="B767" s="301"/>
      <c r="C767" s="302"/>
      <c r="D767" s="287"/>
      <c r="F767" s="287"/>
      <c r="H767" s="287"/>
      <c r="J767" s="287"/>
      <c r="L767" s="287"/>
      <c r="N767" s="287"/>
      <c r="P767" s="287"/>
      <c r="R767" s="287"/>
      <c r="T767" s="287"/>
      <c r="V767" s="287"/>
      <c r="X767" s="287"/>
      <c r="Z767" s="287"/>
      <c r="AB767" s="287"/>
      <c r="AD767" s="287"/>
      <c r="AF767" s="287"/>
      <c r="AH767" s="287"/>
      <c r="AJ767" s="287"/>
      <c r="AL767" s="287"/>
      <c r="AN767" s="287"/>
      <c r="AP767" s="287"/>
      <c r="AR767" s="287"/>
      <c r="AT767" s="287"/>
      <c r="AV767" s="287"/>
      <c r="AX767" s="287"/>
      <c r="AZ767" s="287"/>
      <c r="BB767" s="287"/>
    </row>
    <row r="768" spans="1:54" ht="14.25" customHeight="1" x14ac:dyDescent="0.25">
      <c r="A768" s="4"/>
      <c r="B768" s="301"/>
      <c r="C768" s="302"/>
      <c r="D768" s="287"/>
      <c r="F768" s="287"/>
      <c r="H768" s="287"/>
      <c r="J768" s="287"/>
      <c r="L768" s="287"/>
      <c r="N768" s="287"/>
      <c r="P768" s="287"/>
      <c r="R768" s="287"/>
      <c r="T768" s="287"/>
      <c r="V768" s="287"/>
      <c r="X768" s="287"/>
      <c r="Z768" s="287"/>
      <c r="AB768" s="287"/>
      <c r="AD768" s="287"/>
      <c r="AF768" s="287"/>
      <c r="AH768" s="287"/>
      <c r="AJ768" s="287"/>
      <c r="AL768" s="287"/>
      <c r="AN768" s="287"/>
      <c r="AP768" s="287"/>
      <c r="AR768" s="287"/>
      <c r="AT768" s="287"/>
      <c r="AV768" s="287"/>
      <c r="AX768" s="287"/>
      <c r="AZ768" s="287"/>
      <c r="BB768" s="287"/>
    </row>
    <row r="769" spans="1:54" ht="14.25" customHeight="1" x14ac:dyDescent="0.25">
      <c r="A769" s="4"/>
      <c r="B769" s="301"/>
      <c r="C769" s="302"/>
      <c r="D769" s="287"/>
      <c r="F769" s="287"/>
      <c r="H769" s="287"/>
      <c r="J769" s="287"/>
      <c r="L769" s="287"/>
      <c r="N769" s="287"/>
      <c r="P769" s="287"/>
      <c r="R769" s="287"/>
      <c r="T769" s="287"/>
      <c r="V769" s="287"/>
      <c r="X769" s="287"/>
      <c r="Z769" s="287"/>
      <c r="AB769" s="287"/>
      <c r="AD769" s="287"/>
      <c r="AF769" s="287"/>
      <c r="AH769" s="287"/>
      <c r="AJ769" s="287"/>
      <c r="AL769" s="287"/>
      <c r="AN769" s="287"/>
      <c r="AP769" s="287"/>
      <c r="AR769" s="287"/>
      <c r="AT769" s="287"/>
      <c r="AV769" s="287"/>
      <c r="AX769" s="287"/>
      <c r="AZ769" s="287"/>
      <c r="BB769" s="287"/>
    </row>
    <row r="770" spans="1:54" ht="14.25" customHeight="1" x14ac:dyDescent="0.25">
      <c r="A770" s="4"/>
      <c r="B770" s="301"/>
      <c r="C770" s="302"/>
      <c r="D770" s="287"/>
      <c r="F770" s="287"/>
      <c r="H770" s="287"/>
      <c r="J770" s="287"/>
      <c r="L770" s="287"/>
      <c r="N770" s="287"/>
      <c r="P770" s="287"/>
      <c r="R770" s="287"/>
      <c r="T770" s="287"/>
      <c r="V770" s="287"/>
      <c r="X770" s="287"/>
      <c r="Z770" s="287"/>
      <c r="AB770" s="287"/>
      <c r="AD770" s="287"/>
      <c r="AF770" s="287"/>
      <c r="AH770" s="287"/>
      <c r="AJ770" s="287"/>
      <c r="AL770" s="287"/>
      <c r="AN770" s="287"/>
      <c r="AP770" s="287"/>
      <c r="AR770" s="287"/>
      <c r="AT770" s="287"/>
      <c r="AV770" s="287"/>
      <c r="AX770" s="287"/>
      <c r="AZ770" s="287"/>
      <c r="BB770" s="287"/>
    </row>
    <row r="771" spans="1:54" ht="14.25" customHeight="1" x14ac:dyDescent="0.25">
      <c r="A771" s="4"/>
      <c r="B771" s="301"/>
      <c r="C771" s="302"/>
      <c r="D771" s="287"/>
      <c r="F771" s="287"/>
      <c r="H771" s="287"/>
      <c r="J771" s="287"/>
      <c r="L771" s="287"/>
      <c r="N771" s="287"/>
      <c r="P771" s="287"/>
      <c r="R771" s="287"/>
      <c r="T771" s="287"/>
      <c r="V771" s="287"/>
      <c r="X771" s="287"/>
      <c r="Z771" s="287"/>
      <c r="AB771" s="287"/>
      <c r="AD771" s="287"/>
      <c r="AF771" s="287"/>
      <c r="AH771" s="287"/>
      <c r="AJ771" s="287"/>
      <c r="AL771" s="287"/>
      <c r="AN771" s="287"/>
      <c r="AP771" s="287"/>
      <c r="AR771" s="287"/>
      <c r="AT771" s="287"/>
      <c r="AV771" s="287"/>
      <c r="AX771" s="287"/>
      <c r="AZ771" s="287"/>
      <c r="BB771" s="287"/>
    </row>
    <row r="772" spans="1:54" ht="14.25" customHeight="1" x14ac:dyDescent="0.25">
      <c r="A772" s="4"/>
      <c r="B772" s="301"/>
      <c r="C772" s="302"/>
      <c r="D772" s="287"/>
      <c r="F772" s="287"/>
      <c r="H772" s="287"/>
      <c r="J772" s="287"/>
      <c r="L772" s="287"/>
      <c r="N772" s="287"/>
      <c r="P772" s="287"/>
      <c r="R772" s="287"/>
      <c r="T772" s="287"/>
      <c r="V772" s="287"/>
      <c r="X772" s="287"/>
      <c r="Z772" s="287"/>
      <c r="AB772" s="287"/>
      <c r="AD772" s="287"/>
      <c r="AF772" s="287"/>
      <c r="AH772" s="287"/>
      <c r="AJ772" s="287"/>
      <c r="AL772" s="287"/>
      <c r="AN772" s="287"/>
      <c r="AP772" s="287"/>
      <c r="AR772" s="287"/>
      <c r="AT772" s="287"/>
      <c r="AV772" s="287"/>
      <c r="AX772" s="287"/>
      <c r="AZ772" s="287"/>
      <c r="BB772" s="287"/>
    </row>
    <row r="773" spans="1:54" ht="14.25" customHeight="1" x14ac:dyDescent="0.25">
      <c r="A773" s="4"/>
      <c r="B773" s="301"/>
      <c r="C773" s="302"/>
      <c r="D773" s="287"/>
      <c r="F773" s="287"/>
      <c r="H773" s="287"/>
      <c r="J773" s="287"/>
      <c r="L773" s="287"/>
      <c r="N773" s="287"/>
      <c r="P773" s="287"/>
      <c r="R773" s="287"/>
      <c r="T773" s="287"/>
      <c r="V773" s="287"/>
      <c r="X773" s="287"/>
      <c r="Z773" s="287"/>
      <c r="AB773" s="287"/>
      <c r="AD773" s="287"/>
      <c r="AF773" s="287"/>
      <c r="AH773" s="287"/>
      <c r="AJ773" s="287"/>
      <c r="AL773" s="287"/>
      <c r="AN773" s="287"/>
      <c r="AP773" s="287"/>
      <c r="AR773" s="287"/>
      <c r="AT773" s="287"/>
      <c r="AV773" s="287"/>
      <c r="AX773" s="287"/>
      <c r="AZ773" s="287"/>
      <c r="BB773" s="287"/>
    </row>
    <row r="774" spans="1:54" ht="14.25" customHeight="1" x14ac:dyDescent="0.25">
      <c r="A774" s="4"/>
      <c r="B774" s="301"/>
      <c r="C774" s="302"/>
      <c r="D774" s="287"/>
      <c r="F774" s="287"/>
      <c r="H774" s="287"/>
      <c r="J774" s="287"/>
      <c r="L774" s="287"/>
      <c r="N774" s="287"/>
      <c r="P774" s="287"/>
      <c r="R774" s="287"/>
      <c r="T774" s="287"/>
      <c r="V774" s="287"/>
      <c r="X774" s="287"/>
      <c r="Z774" s="287"/>
      <c r="AB774" s="287"/>
      <c r="AD774" s="287"/>
      <c r="AF774" s="287"/>
      <c r="AH774" s="287"/>
      <c r="AJ774" s="287"/>
      <c r="AL774" s="287"/>
      <c r="AN774" s="287"/>
      <c r="AP774" s="287"/>
      <c r="AR774" s="287"/>
      <c r="AT774" s="287"/>
      <c r="AV774" s="287"/>
      <c r="AX774" s="287"/>
      <c r="AZ774" s="287"/>
      <c r="BB774" s="287"/>
    </row>
    <row r="775" spans="1:54" ht="14.25" customHeight="1" x14ac:dyDescent="0.25">
      <c r="A775" s="4"/>
      <c r="B775" s="301"/>
      <c r="C775" s="302"/>
      <c r="D775" s="287"/>
      <c r="F775" s="287"/>
      <c r="H775" s="287"/>
      <c r="J775" s="287"/>
      <c r="L775" s="287"/>
      <c r="N775" s="287"/>
      <c r="P775" s="287"/>
      <c r="R775" s="287"/>
      <c r="T775" s="287"/>
      <c r="V775" s="287"/>
      <c r="X775" s="287"/>
      <c r="Z775" s="287"/>
      <c r="AB775" s="287"/>
      <c r="AD775" s="287"/>
      <c r="AF775" s="287"/>
      <c r="AH775" s="287"/>
      <c r="AJ775" s="287"/>
      <c r="AL775" s="287"/>
      <c r="AN775" s="287"/>
      <c r="AP775" s="287"/>
      <c r="AR775" s="287"/>
      <c r="AT775" s="287"/>
      <c r="AV775" s="287"/>
      <c r="AX775" s="287"/>
      <c r="AZ775" s="287"/>
      <c r="BB775" s="287"/>
    </row>
    <row r="776" spans="1:54" ht="14.25" customHeight="1" x14ac:dyDescent="0.25">
      <c r="A776" s="4"/>
      <c r="B776" s="301"/>
      <c r="C776" s="302"/>
      <c r="D776" s="287"/>
      <c r="F776" s="287"/>
      <c r="H776" s="287"/>
      <c r="J776" s="287"/>
      <c r="L776" s="287"/>
      <c r="N776" s="287"/>
      <c r="P776" s="287"/>
      <c r="R776" s="287"/>
      <c r="T776" s="287"/>
      <c r="V776" s="287"/>
      <c r="X776" s="287"/>
      <c r="Z776" s="287"/>
      <c r="AB776" s="287"/>
      <c r="AD776" s="287"/>
      <c r="AF776" s="287"/>
      <c r="AH776" s="287"/>
      <c r="AJ776" s="287"/>
      <c r="AL776" s="287"/>
      <c r="AN776" s="287"/>
      <c r="AP776" s="287"/>
      <c r="AR776" s="287"/>
      <c r="AT776" s="287"/>
      <c r="AV776" s="287"/>
      <c r="AX776" s="287"/>
      <c r="AZ776" s="287"/>
      <c r="BB776" s="287"/>
    </row>
    <row r="777" spans="1:54" ht="14.25" customHeight="1" x14ac:dyDescent="0.25">
      <c r="A777" s="4"/>
      <c r="B777" s="301"/>
      <c r="C777" s="302"/>
      <c r="D777" s="287"/>
      <c r="F777" s="287"/>
      <c r="H777" s="287"/>
      <c r="J777" s="287"/>
      <c r="L777" s="287"/>
      <c r="N777" s="287"/>
      <c r="P777" s="287"/>
      <c r="R777" s="287"/>
      <c r="T777" s="287"/>
      <c r="V777" s="287"/>
      <c r="X777" s="287"/>
      <c r="Z777" s="287"/>
      <c r="AB777" s="287"/>
      <c r="AD777" s="287"/>
      <c r="AF777" s="287"/>
      <c r="AH777" s="287"/>
      <c r="AJ777" s="287"/>
      <c r="AL777" s="287"/>
      <c r="AN777" s="287"/>
      <c r="AP777" s="287"/>
      <c r="AR777" s="287"/>
      <c r="AT777" s="287"/>
      <c r="AV777" s="287"/>
      <c r="AX777" s="287"/>
      <c r="AZ777" s="287"/>
      <c r="BB777" s="287"/>
    </row>
    <row r="778" spans="1:54" ht="14.25" customHeight="1" x14ac:dyDescent="0.25">
      <c r="A778" s="4"/>
      <c r="B778" s="301"/>
      <c r="C778" s="302"/>
      <c r="D778" s="287"/>
      <c r="F778" s="287"/>
      <c r="H778" s="287"/>
      <c r="J778" s="287"/>
      <c r="L778" s="287"/>
      <c r="N778" s="287"/>
      <c r="P778" s="287"/>
      <c r="R778" s="287"/>
      <c r="T778" s="287"/>
      <c r="V778" s="287"/>
      <c r="X778" s="287"/>
      <c r="Z778" s="287"/>
      <c r="AB778" s="287"/>
      <c r="AD778" s="287"/>
      <c r="AF778" s="287"/>
      <c r="AH778" s="287"/>
      <c r="AJ778" s="287"/>
      <c r="AL778" s="287"/>
      <c r="AN778" s="287"/>
      <c r="AP778" s="287"/>
      <c r="AR778" s="287"/>
      <c r="AT778" s="287"/>
      <c r="AV778" s="287"/>
      <c r="AX778" s="287"/>
      <c r="AZ778" s="287"/>
      <c r="BB778" s="287"/>
    </row>
    <row r="779" spans="1:54" ht="14.25" customHeight="1" x14ac:dyDescent="0.25">
      <c r="A779" s="4"/>
      <c r="B779" s="301"/>
      <c r="C779" s="302"/>
      <c r="D779" s="287"/>
      <c r="F779" s="287"/>
      <c r="H779" s="287"/>
      <c r="J779" s="287"/>
      <c r="L779" s="287"/>
      <c r="N779" s="287"/>
      <c r="P779" s="287"/>
      <c r="R779" s="287"/>
      <c r="T779" s="287"/>
      <c r="V779" s="287"/>
      <c r="X779" s="287"/>
      <c r="Z779" s="287"/>
      <c r="AB779" s="287"/>
      <c r="AD779" s="287"/>
      <c r="AF779" s="287"/>
      <c r="AH779" s="287"/>
      <c r="AJ779" s="287"/>
      <c r="AL779" s="287"/>
      <c r="AN779" s="287"/>
      <c r="AP779" s="287"/>
      <c r="AR779" s="287"/>
      <c r="AT779" s="287"/>
      <c r="AV779" s="287"/>
      <c r="AX779" s="287"/>
      <c r="AZ779" s="287"/>
      <c r="BB779" s="287"/>
    </row>
    <row r="780" spans="1:54" ht="14.25" customHeight="1" x14ac:dyDescent="0.25">
      <c r="A780" s="4"/>
      <c r="B780" s="301"/>
      <c r="C780" s="302"/>
      <c r="D780" s="287"/>
      <c r="F780" s="287"/>
      <c r="H780" s="287"/>
      <c r="J780" s="287"/>
      <c r="L780" s="287"/>
      <c r="N780" s="287"/>
      <c r="P780" s="287"/>
      <c r="R780" s="287"/>
      <c r="T780" s="287"/>
      <c r="V780" s="287"/>
      <c r="X780" s="287"/>
      <c r="Z780" s="287"/>
      <c r="AB780" s="287"/>
      <c r="AD780" s="287"/>
      <c r="AF780" s="287"/>
      <c r="AH780" s="287"/>
      <c r="AJ780" s="287"/>
      <c r="AL780" s="287"/>
      <c r="AN780" s="287"/>
      <c r="AP780" s="287"/>
      <c r="AR780" s="287"/>
      <c r="AT780" s="287"/>
      <c r="AV780" s="287"/>
      <c r="AX780" s="287"/>
      <c r="AZ780" s="287"/>
      <c r="BB780" s="287"/>
    </row>
    <row r="781" spans="1:54" ht="14.25" customHeight="1" x14ac:dyDescent="0.25">
      <c r="A781" s="4"/>
      <c r="B781" s="301"/>
      <c r="C781" s="302"/>
      <c r="D781" s="287"/>
      <c r="F781" s="287"/>
      <c r="H781" s="287"/>
      <c r="J781" s="287"/>
      <c r="L781" s="287"/>
      <c r="N781" s="287"/>
      <c r="P781" s="287"/>
      <c r="R781" s="287"/>
      <c r="T781" s="287"/>
      <c r="V781" s="287"/>
      <c r="X781" s="287"/>
      <c r="Z781" s="287"/>
      <c r="AB781" s="287"/>
      <c r="AD781" s="287"/>
      <c r="AF781" s="287"/>
      <c r="AH781" s="287"/>
      <c r="AJ781" s="287"/>
      <c r="AL781" s="287"/>
      <c r="AN781" s="287"/>
      <c r="AP781" s="287"/>
      <c r="AR781" s="287"/>
      <c r="AT781" s="287"/>
      <c r="AV781" s="287"/>
      <c r="AX781" s="287"/>
      <c r="AZ781" s="287"/>
      <c r="BB781" s="287"/>
    </row>
    <row r="782" spans="1:54" ht="14.25" customHeight="1" x14ac:dyDescent="0.25">
      <c r="A782" s="4"/>
      <c r="B782" s="301"/>
      <c r="C782" s="302"/>
      <c r="D782" s="287"/>
      <c r="F782" s="287"/>
      <c r="H782" s="287"/>
      <c r="J782" s="287"/>
      <c r="L782" s="287"/>
      <c r="N782" s="287"/>
      <c r="P782" s="287"/>
      <c r="R782" s="287"/>
      <c r="T782" s="287"/>
      <c r="V782" s="287"/>
      <c r="X782" s="287"/>
      <c r="Z782" s="287"/>
      <c r="AB782" s="287"/>
      <c r="AD782" s="287"/>
      <c r="AF782" s="287"/>
      <c r="AH782" s="287"/>
      <c r="AJ782" s="287"/>
      <c r="AL782" s="287"/>
      <c r="AN782" s="287"/>
      <c r="AP782" s="287"/>
      <c r="AR782" s="287"/>
      <c r="AT782" s="287"/>
      <c r="AV782" s="287"/>
      <c r="AX782" s="287"/>
      <c r="AZ782" s="287"/>
      <c r="BB782" s="287"/>
    </row>
    <row r="783" spans="1:54" ht="14.25" customHeight="1" x14ac:dyDescent="0.25">
      <c r="A783" s="4"/>
      <c r="B783" s="301"/>
      <c r="C783" s="302"/>
      <c r="D783" s="287"/>
      <c r="F783" s="287"/>
      <c r="H783" s="287"/>
      <c r="J783" s="287"/>
      <c r="L783" s="287"/>
      <c r="N783" s="287"/>
      <c r="P783" s="287"/>
      <c r="R783" s="287"/>
      <c r="T783" s="287"/>
      <c r="V783" s="287"/>
      <c r="X783" s="287"/>
      <c r="Z783" s="287"/>
      <c r="AB783" s="287"/>
      <c r="AD783" s="287"/>
      <c r="AF783" s="287"/>
      <c r="AH783" s="287"/>
      <c r="AJ783" s="287"/>
      <c r="AL783" s="287"/>
      <c r="AN783" s="287"/>
      <c r="AP783" s="287"/>
      <c r="AR783" s="287"/>
      <c r="AT783" s="287"/>
      <c r="AV783" s="287"/>
      <c r="AX783" s="287"/>
      <c r="AZ783" s="287"/>
      <c r="BB783" s="287"/>
    </row>
    <row r="784" spans="1:54" ht="14.25" customHeight="1" x14ac:dyDescent="0.25">
      <c r="A784" s="4"/>
      <c r="B784" s="301"/>
      <c r="C784" s="302"/>
      <c r="D784" s="287"/>
      <c r="F784" s="287"/>
      <c r="H784" s="287"/>
      <c r="J784" s="287"/>
      <c r="L784" s="287"/>
      <c r="N784" s="287"/>
      <c r="P784" s="287"/>
      <c r="R784" s="287"/>
      <c r="T784" s="287"/>
      <c r="V784" s="287"/>
      <c r="X784" s="287"/>
      <c r="Z784" s="287"/>
      <c r="AB784" s="287"/>
      <c r="AD784" s="287"/>
      <c r="AF784" s="287"/>
      <c r="AH784" s="287"/>
      <c r="AJ784" s="287"/>
      <c r="AL784" s="287"/>
      <c r="AN784" s="287"/>
      <c r="AP784" s="287"/>
      <c r="AR784" s="287"/>
      <c r="AT784" s="287"/>
      <c r="AV784" s="287"/>
      <c r="AX784" s="287"/>
      <c r="AZ784" s="287"/>
      <c r="BB784" s="287"/>
    </row>
    <row r="785" spans="1:54" ht="14.25" customHeight="1" x14ac:dyDescent="0.25">
      <c r="A785" s="4"/>
      <c r="B785" s="301"/>
      <c r="C785" s="302"/>
      <c r="D785" s="287"/>
      <c r="F785" s="287"/>
      <c r="H785" s="287"/>
      <c r="J785" s="287"/>
      <c r="L785" s="287"/>
      <c r="N785" s="287"/>
      <c r="P785" s="287"/>
      <c r="R785" s="287"/>
      <c r="T785" s="287"/>
      <c r="V785" s="287"/>
      <c r="X785" s="287"/>
      <c r="Z785" s="287"/>
      <c r="AB785" s="287"/>
      <c r="AD785" s="287"/>
      <c r="AF785" s="287"/>
      <c r="AH785" s="287"/>
      <c r="AJ785" s="287"/>
      <c r="AL785" s="287"/>
      <c r="AN785" s="287"/>
      <c r="AP785" s="287"/>
      <c r="AR785" s="287"/>
      <c r="AT785" s="287"/>
      <c r="AV785" s="287"/>
      <c r="AX785" s="287"/>
      <c r="AZ785" s="287"/>
      <c r="BB785" s="287"/>
    </row>
    <row r="786" spans="1:54" ht="14.25" customHeight="1" x14ac:dyDescent="0.25">
      <c r="A786" s="4"/>
      <c r="B786" s="301"/>
      <c r="C786" s="302"/>
      <c r="D786" s="287"/>
      <c r="F786" s="287"/>
      <c r="H786" s="287"/>
      <c r="J786" s="287"/>
      <c r="L786" s="287"/>
      <c r="N786" s="287"/>
      <c r="P786" s="287"/>
      <c r="R786" s="287"/>
      <c r="T786" s="287"/>
      <c r="V786" s="287"/>
      <c r="X786" s="287"/>
      <c r="Z786" s="287"/>
      <c r="AB786" s="287"/>
      <c r="AD786" s="287"/>
      <c r="AF786" s="287"/>
      <c r="AH786" s="287"/>
      <c r="AJ786" s="287"/>
      <c r="AL786" s="287"/>
      <c r="AN786" s="287"/>
      <c r="AP786" s="287"/>
      <c r="AR786" s="287"/>
      <c r="AT786" s="287"/>
      <c r="AV786" s="287"/>
      <c r="AX786" s="287"/>
      <c r="AZ786" s="287"/>
      <c r="BB786" s="287"/>
    </row>
    <row r="787" spans="1:54" ht="14.25" customHeight="1" x14ac:dyDescent="0.25">
      <c r="A787" s="4"/>
      <c r="B787" s="301"/>
      <c r="C787" s="302"/>
      <c r="D787" s="287"/>
      <c r="F787" s="287"/>
      <c r="H787" s="287"/>
      <c r="J787" s="287"/>
      <c r="L787" s="287"/>
      <c r="N787" s="287"/>
      <c r="P787" s="287"/>
      <c r="R787" s="287"/>
      <c r="T787" s="287"/>
      <c r="V787" s="287"/>
      <c r="X787" s="287"/>
      <c r="Z787" s="287"/>
      <c r="AB787" s="287"/>
      <c r="AD787" s="287"/>
      <c r="AF787" s="287"/>
      <c r="AH787" s="287"/>
      <c r="AJ787" s="287"/>
      <c r="AL787" s="287"/>
      <c r="AN787" s="287"/>
      <c r="AP787" s="287"/>
      <c r="AR787" s="287"/>
      <c r="AT787" s="287"/>
      <c r="AV787" s="287"/>
      <c r="AX787" s="287"/>
      <c r="AZ787" s="287"/>
      <c r="BB787" s="287"/>
    </row>
    <row r="788" spans="1:54" ht="14.25" customHeight="1" x14ac:dyDescent="0.25">
      <c r="A788" s="4"/>
      <c r="B788" s="301"/>
      <c r="C788" s="302"/>
      <c r="D788" s="287"/>
      <c r="F788" s="287"/>
      <c r="H788" s="287"/>
      <c r="J788" s="287"/>
      <c r="L788" s="287"/>
      <c r="N788" s="287"/>
      <c r="P788" s="287"/>
      <c r="R788" s="287"/>
      <c r="T788" s="287"/>
      <c r="V788" s="287"/>
      <c r="X788" s="287"/>
      <c r="Z788" s="287"/>
      <c r="AB788" s="287"/>
      <c r="AD788" s="287"/>
      <c r="AF788" s="287"/>
      <c r="AH788" s="287"/>
      <c r="AJ788" s="287"/>
      <c r="AL788" s="287"/>
      <c r="AN788" s="287"/>
      <c r="AP788" s="287"/>
      <c r="AR788" s="287"/>
      <c r="AT788" s="287"/>
      <c r="AV788" s="287"/>
      <c r="AX788" s="287"/>
      <c r="AZ788" s="287"/>
      <c r="BB788" s="287"/>
    </row>
    <row r="789" spans="1:54" ht="14.25" customHeight="1" x14ac:dyDescent="0.25">
      <c r="A789" s="4"/>
      <c r="B789" s="301"/>
      <c r="C789" s="302"/>
      <c r="D789" s="287"/>
      <c r="F789" s="287"/>
      <c r="H789" s="287"/>
      <c r="J789" s="287"/>
      <c r="L789" s="287"/>
      <c r="N789" s="287"/>
      <c r="P789" s="287"/>
      <c r="R789" s="287"/>
      <c r="T789" s="287"/>
      <c r="V789" s="287"/>
      <c r="X789" s="287"/>
      <c r="Z789" s="287"/>
      <c r="AB789" s="287"/>
      <c r="AD789" s="287"/>
      <c r="AF789" s="287"/>
      <c r="AH789" s="287"/>
      <c r="AJ789" s="287"/>
      <c r="AL789" s="287"/>
      <c r="AN789" s="287"/>
      <c r="AP789" s="287"/>
      <c r="AR789" s="287"/>
      <c r="AT789" s="287"/>
      <c r="AV789" s="287"/>
      <c r="AX789" s="287"/>
      <c r="AZ789" s="287"/>
      <c r="BB789" s="287"/>
    </row>
    <row r="790" spans="1:54" ht="14.25" customHeight="1" x14ac:dyDescent="0.25">
      <c r="A790" s="4"/>
      <c r="B790" s="301"/>
      <c r="C790" s="302"/>
      <c r="D790" s="287"/>
      <c r="F790" s="287"/>
      <c r="H790" s="287"/>
      <c r="J790" s="287"/>
      <c r="L790" s="287"/>
      <c r="N790" s="287"/>
      <c r="P790" s="287"/>
      <c r="R790" s="287"/>
      <c r="T790" s="287"/>
      <c r="V790" s="287"/>
      <c r="X790" s="287"/>
      <c r="Z790" s="287"/>
      <c r="AB790" s="287"/>
      <c r="AD790" s="287"/>
      <c r="AF790" s="287"/>
      <c r="AH790" s="287"/>
      <c r="AJ790" s="287"/>
      <c r="AL790" s="287"/>
      <c r="AN790" s="287"/>
      <c r="AP790" s="287"/>
      <c r="AR790" s="287"/>
      <c r="AT790" s="287"/>
      <c r="AV790" s="287"/>
      <c r="AX790" s="287"/>
      <c r="AZ790" s="287"/>
      <c r="BB790" s="287"/>
    </row>
    <row r="791" spans="1:54" ht="14.25" customHeight="1" x14ac:dyDescent="0.25">
      <c r="A791" s="4"/>
      <c r="B791" s="301"/>
      <c r="C791" s="302"/>
      <c r="D791" s="287"/>
      <c r="F791" s="287"/>
      <c r="H791" s="287"/>
      <c r="J791" s="287"/>
      <c r="L791" s="287"/>
      <c r="N791" s="287"/>
      <c r="P791" s="287"/>
      <c r="R791" s="287"/>
      <c r="T791" s="287"/>
      <c r="V791" s="287"/>
      <c r="X791" s="287"/>
      <c r="Z791" s="287"/>
      <c r="AB791" s="287"/>
      <c r="AD791" s="287"/>
      <c r="AF791" s="287"/>
      <c r="AH791" s="287"/>
      <c r="AJ791" s="287"/>
      <c r="AL791" s="287"/>
      <c r="AN791" s="287"/>
      <c r="AP791" s="287"/>
      <c r="AR791" s="287"/>
      <c r="AT791" s="287"/>
      <c r="AV791" s="287"/>
      <c r="AX791" s="287"/>
      <c r="AZ791" s="287"/>
      <c r="BB791" s="287"/>
    </row>
    <row r="792" spans="1:54" ht="14.25" customHeight="1" x14ac:dyDescent="0.25">
      <c r="A792" s="4"/>
      <c r="B792" s="301"/>
      <c r="C792" s="302"/>
      <c r="D792" s="287"/>
      <c r="F792" s="287"/>
      <c r="H792" s="287"/>
      <c r="J792" s="287"/>
      <c r="L792" s="287"/>
      <c r="N792" s="287"/>
      <c r="P792" s="287"/>
      <c r="R792" s="287"/>
      <c r="T792" s="287"/>
      <c r="V792" s="287"/>
      <c r="X792" s="287"/>
      <c r="Z792" s="287"/>
      <c r="AB792" s="287"/>
      <c r="AD792" s="287"/>
      <c r="AF792" s="287"/>
      <c r="AH792" s="287"/>
      <c r="AJ792" s="287"/>
      <c r="AL792" s="287"/>
      <c r="AN792" s="287"/>
      <c r="AP792" s="287"/>
      <c r="AR792" s="287"/>
      <c r="AT792" s="287"/>
      <c r="AV792" s="287"/>
      <c r="AX792" s="287"/>
      <c r="AZ792" s="287"/>
      <c r="BB792" s="287"/>
    </row>
    <row r="793" spans="1:54" ht="14.25" customHeight="1" x14ac:dyDescent="0.25">
      <c r="A793" s="4"/>
      <c r="B793" s="301"/>
      <c r="C793" s="302"/>
      <c r="D793" s="287"/>
      <c r="F793" s="287"/>
      <c r="H793" s="287"/>
      <c r="J793" s="287"/>
      <c r="L793" s="287"/>
      <c r="N793" s="287"/>
      <c r="P793" s="287"/>
      <c r="R793" s="287"/>
      <c r="T793" s="287"/>
      <c r="V793" s="287"/>
      <c r="X793" s="287"/>
      <c r="Z793" s="287"/>
      <c r="AB793" s="287"/>
      <c r="AD793" s="287"/>
      <c r="AF793" s="287"/>
      <c r="AH793" s="287"/>
      <c r="AJ793" s="287"/>
      <c r="AL793" s="287"/>
      <c r="AN793" s="287"/>
      <c r="AP793" s="287"/>
      <c r="AR793" s="287"/>
      <c r="AT793" s="287"/>
      <c r="AV793" s="287"/>
      <c r="AX793" s="287"/>
      <c r="AZ793" s="287"/>
      <c r="BB793" s="287"/>
    </row>
    <row r="794" spans="1:54" ht="14.25" customHeight="1" x14ac:dyDescent="0.25">
      <c r="A794" s="4"/>
      <c r="B794" s="301"/>
      <c r="C794" s="302"/>
      <c r="D794" s="287"/>
      <c r="F794" s="287"/>
      <c r="H794" s="287"/>
      <c r="J794" s="287"/>
      <c r="L794" s="287"/>
      <c r="N794" s="287"/>
      <c r="P794" s="287"/>
      <c r="R794" s="287"/>
      <c r="T794" s="287"/>
      <c r="V794" s="287"/>
      <c r="X794" s="287"/>
      <c r="Z794" s="287"/>
      <c r="AB794" s="287"/>
      <c r="AD794" s="287"/>
      <c r="AF794" s="287"/>
      <c r="AH794" s="287"/>
      <c r="AJ794" s="287"/>
      <c r="AL794" s="287"/>
      <c r="AN794" s="287"/>
      <c r="AP794" s="287"/>
      <c r="AR794" s="287"/>
      <c r="AT794" s="287"/>
      <c r="AV794" s="287"/>
      <c r="AX794" s="287"/>
      <c r="AZ794" s="287"/>
      <c r="BB794" s="287"/>
    </row>
    <row r="795" spans="1:54" ht="14.25" customHeight="1" x14ac:dyDescent="0.25">
      <c r="A795" s="4"/>
      <c r="B795" s="301"/>
      <c r="C795" s="302"/>
      <c r="D795" s="287"/>
      <c r="F795" s="287"/>
      <c r="H795" s="287"/>
      <c r="J795" s="287"/>
      <c r="L795" s="287"/>
      <c r="N795" s="287"/>
      <c r="P795" s="287"/>
      <c r="R795" s="287"/>
      <c r="T795" s="287"/>
      <c r="V795" s="287"/>
      <c r="X795" s="287"/>
      <c r="Z795" s="287"/>
      <c r="AB795" s="287"/>
      <c r="AD795" s="287"/>
      <c r="AF795" s="287"/>
      <c r="AH795" s="287"/>
      <c r="AJ795" s="287"/>
      <c r="AL795" s="287"/>
      <c r="AN795" s="287"/>
      <c r="AP795" s="287"/>
      <c r="AR795" s="287"/>
      <c r="AT795" s="287"/>
      <c r="AV795" s="287"/>
      <c r="AX795" s="287"/>
      <c r="AZ795" s="287"/>
      <c r="BB795" s="287"/>
    </row>
    <row r="796" spans="1:54" ht="14.25" customHeight="1" x14ac:dyDescent="0.25">
      <c r="A796" s="4"/>
      <c r="B796" s="301"/>
      <c r="C796" s="302"/>
      <c r="D796" s="287"/>
      <c r="F796" s="287"/>
      <c r="H796" s="287"/>
      <c r="J796" s="287"/>
      <c r="L796" s="287"/>
      <c r="N796" s="287"/>
      <c r="P796" s="287"/>
      <c r="R796" s="287"/>
      <c r="T796" s="287"/>
      <c r="V796" s="287"/>
      <c r="X796" s="287"/>
      <c r="Z796" s="287"/>
      <c r="AB796" s="287"/>
      <c r="AD796" s="287"/>
      <c r="AF796" s="287"/>
      <c r="AH796" s="287"/>
      <c r="AJ796" s="287"/>
      <c r="AL796" s="287"/>
      <c r="AN796" s="287"/>
      <c r="AP796" s="287"/>
      <c r="AR796" s="287"/>
      <c r="AT796" s="287"/>
      <c r="AV796" s="287"/>
      <c r="AX796" s="287"/>
      <c r="AZ796" s="287"/>
      <c r="BB796" s="287"/>
    </row>
    <row r="797" spans="1:54" ht="14.25" customHeight="1" x14ac:dyDescent="0.25">
      <c r="A797" s="4"/>
      <c r="B797" s="301"/>
      <c r="C797" s="302"/>
      <c r="D797" s="287"/>
      <c r="F797" s="287"/>
      <c r="H797" s="287"/>
      <c r="J797" s="287"/>
      <c r="L797" s="287"/>
      <c r="N797" s="287"/>
      <c r="P797" s="287"/>
      <c r="R797" s="287"/>
      <c r="T797" s="287"/>
      <c r="V797" s="287"/>
      <c r="X797" s="287"/>
      <c r="Z797" s="287"/>
      <c r="AB797" s="287"/>
      <c r="AD797" s="287"/>
      <c r="AF797" s="287"/>
      <c r="AH797" s="287"/>
      <c r="AJ797" s="287"/>
      <c r="AL797" s="287"/>
      <c r="AN797" s="287"/>
      <c r="AP797" s="287"/>
      <c r="AR797" s="287"/>
      <c r="AT797" s="287"/>
      <c r="AV797" s="287"/>
      <c r="AX797" s="287"/>
      <c r="AZ797" s="287"/>
      <c r="BB797" s="287"/>
    </row>
    <row r="798" spans="1:54" ht="14.25" customHeight="1" x14ac:dyDescent="0.25">
      <c r="A798" s="4"/>
      <c r="B798" s="301"/>
      <c r="C798" s="302"/>
      <c r="D798" s="287"/>
      <c r="F798" s="287"/>
      <c r="H798" s="287"/>
      <c r="J798" s="287"/>
      <c r="L798" s="287"/>
      <c r="N798" s="287"/>
      <c r="P798" s="287"/>
      <c r="R798" s="287"/>
      <c r="T798" s="287"/>
      <c r="V798" s="287"/>
      <c r="X798" s="287"/>
      <c r="Z798" s="287"/>
      <c r="AB798" s="287"/>
      <c r="AD798" s="287"/>
      <c r="AF798" s="287"/>
      <c r="AH798" s="287"/>
      <c r="AJ798" s="287"/>
      <c r="AL798" s="287"/>
      <c r="AN798" s="287"/>
      <c r="AP798" s="287"/>
      <c r="AR798" s="287"/>
      <c r="AT798" s="287"/>
      <c r="AV798" s="287"/>
      <c r="AX798" s="287"/>
      <c r="AZ798" s="287"/>
      <c r="BB798" s="287"/>
    </row>
    <row r="799" spans="1:54" ht="14.25" customHeight="1" x14ac:dyDescent="0.25">
      <c r="A799" s="4"/>
      <c r="B799" s="301"/>
      <c r="C799" s="302"/>
      <c r="D799" s="287"/>
      <c r="F799" s="287"/>
      <c r="H799" s="287"/>
      <c r="J799" s="287"/>
      <c r="L799" s="287"/>
      <c r="N799" s="287"/>
      <c r="P799" s="287"/>
      <c r="R799" s="287"/>
      <c r="T799" s="287"/>
      <c r="V799" s="287"/>
      <c r="X799" s="287"/>
      <c r="Z799" s="287"/>
      <c r="AB799" s="287"/>
      <c r="AD799" s="287"/>
      <c r="AF799" s="287"/>
      <c r="AH799" s="287"/>
      <c r="AJ799" s="287"/>
      <c r="AL799" s="287"/>
      <c r="AN799" s="287"/>
      <c r="AP799" s="287"/>
      <c r="AR799" s="287"/>
      <c r="AT799" s="287"/>
      <c r="AV799" s="287"/>
      <c r="AX799" s="287"/>
      <c r="AZ799" s="287"/>
      <c r="BB799" s="287"/>
    </row>
    <row r="800" spans="1:54" ht="14.25" customHeight="1" x14ac:dyDescent="0.25">
      <c r="A800" s="4"/>
      <c r="B800" s="301"/>
      <c r="C800" s="302"/>
      <c r="D800" s="287"/>
      <c r="F800" s="287"/>
      <c r="H800" s="287"/>
      <c r="J800" s="287"/>
      <c r="L800" s="287"/>
      <c r="N800" s="287"/>
      <c r="P800" s="287"/>
      <c r="R800" s="287"/>
      <c r="T800" s="287"/>
      <c r="V800" s="287"/>
      <c r="X800" s="287"/>
      <c r="Z800" s="287"/>
      <c r="AB800" s="287"/>
      <c r="AD800" s="287"/>
      <c r="AF800" s="287"/>
      <c r="AH800" s="287"/>
      <c r="AJ800" s="287"/>
      <c r="AL800" s="287"/>
      <c r="AN800" s="287"/>
      <c r="AP800" s="287"/>
      <c r="AR800" s="287"/>
      <c r="AT800" s="287"/>
      <c r="AV800" s="287"/>
      <c r="AX800" s="287"/>
      <c r="AZ800" s="287"/>
      <c r="BB800" s="287"/>
    </row>
    <row r="801" spans="1:54" ht="14.25" customHeight="1" x14ac:dyDescent="0.25">
      <c r="A801" s="4"/>
      <c r="B801" s="301"/>
      <c r="C801" s="302"/>
      <c r="D801" s="287"/>
      <c r="F801" s="287"/>
      <c r="H801" s="287"/>
      <c r="J801" s="287"/>
      <c r="L801" s="287"/>
      <c r="N801" s="287"/>
      <c r="P801" s="287"/>
      <c r="R801" s="287"/>
      <c r="T801" s="287"/>
      <c r="V801" s="287"/>
      <c r="X801" s="287"/>
      <c r="Z801" s="287"/>
      <c r="AB801" s="287"/>
      <c r="AD801" s="287"/>
      <c r="AF801" s="287"/>
      <c r="AH801" s="287"/>
      <c r="AJ801" s="287"/>
      <c r="AL801" s="287"/>
      <c r="AN801" s="287"/>
      <c r="AP801" s="287"/>
      <c r="AR801" s="287"/>
      <c r="AT801" s="287"/>
      <c r="AV801" s="287"/>
      <c r="AX801" s="287"/>
      <c r="AZ801" s="287"/>
      <c r="BB801" s="287"/>
    </row>
    <row r="802" spans="1:54" ht="14.25" customHeight="1" x14ac:dyDescent="0.25">
      <c r="A802" s="4"/>
      <c r="B802" s="301"/>
      <c r="C802" s="302"/>
      <c r="D802" s="287"/>
      <c r="F802" s="287"/>
      <c r="H802" s="287"/>
      <c r="J802" s="287"/>
      <c r="L802" s="287"/>
      <c r="N802" s="287"/>
      <c r="P802" s="287"/>
      <c r="R802" s="287"/>
      <c r="T802" s="287"/>
      <c r="V802" s="287"/>
      <c r="X802" s="287"/>
      <c r="Z802" s="287"/>
      <c r="AB802" s="287"/>
      <c r="AD802" s="287"/>
      <c r="AF802" s="287"/>
      <c r="AH802" s="287"/>
      <c r="AJ802" s="287"/>
      <c r="AL802" s="287"/>
      <c r="AN802" s="287"/>
      <c r="AP802" s="287"/>
      <c r="AR802" s="287"/>
      <c r="AT802" s="287"/>
      <c r="AV802" s="287"/>
      <c r="AX802" s="287"/>
      <c r="AZ802" s="287"/>
      <c r="BB802" s="287"/>
    </row>
    <row r="803" spans="1:54" ht="14.25" customHeight="1" x14ac:dyDescent="0.25">
      <c r="A803" s="4"/>
      <c r="B803" s="301"/>
      <c r="C803" s="302"/>
      <c r="D803" s="287"/>
      <c r="F803" s="287"/>
      <c r="H803" s="287"/>
      <c r="J803" s="287"/>
      <c r="L803" s="287"/>
      <c r="N803" s="287"/>
      <c r="P803" s="287"/>
      <c r="R803" s="287"/>
      <c r="T803" s="287"/>
      <c r="V803" s="287"/>
      <c r="X803" s="287"/>
      <c r="Z803" s="287"/>
      <c r="AB803" s="287"/>
      <c r="AD803" s="287"/>
      <c r="AF803" s="287"/>
      <c r="AH803" s="287"/>
      <c r="AJ803" s="287"/>
      <c r="AL803" s="287"/>
      <c r="AN803" s="287"/>
      <c r="AP803" s="287"/>
      <c r="AR803" s="287"/>
      <c r="AT803" s="287"/>
      <c r="AV803" s="287"/>
      <c r="AX803" s="287"/>
      <c r="AZ803" s="287"/>
      <c r="BB803" s="287"/>
    </row>
    <row r="804" spans="1:54" ht="14.25" customHeight="1" x14ac:dyDescent="0.25">
      <c r="A804" s="4"/>
      <c r="B804" s="301"/>
      <c r="C804" s="302"/>
      <c r="D804" s="287"/>
      <c r="F804" s="287"/>
      <c r="H804" s="287"/>
      <c r="J804" s="287"/>
      <c r="L804" s="287"/>
      <c r="N804" s="287"/>
      <c r="P804" s="287"/>
      <c r="R804" s="287"/>
      <c r="T804" s="287"/>
      <c r="V804" s="287"/>
      <c r="X804" s="287"/>
      <c r="Z804" s="287"/>
      <c r="AB804" s="287"/>
      <c r="AD804" s="287"/>
      <c r="AF804" s="287"/>
      <c r="AH804" s="287"/>
      <c r="AJ804" s="287"/>
      <c r="AL804" s="287"/>
      <c r="AN804" s="287"/>
      <c r="AP804" s="287"/>
      <c r="AR804" s="287"/>
      <c r="AT804" s="287"/>
      <c r="AV804" s="287"/>
      <c r="AX804" s="287"/>
      <c r="AZ804" s="287"/>
      <c r="BB804" s="287"/>
    </row>
    <row r="805" spans="1:54" ht="14.25" customHeight="1" x14ac:dyDescent="0.25">
      <c r="A805" s="4"/>
      <c r="B805" s="301"/>
      <c r="C805" s="302"/>
      <c r="D805" s="287"/>
      <c r="F805" s="287"/>
      <c r="H805" s="287"/>
      <c r="J805" s="287"/>
      <c r="L805" s="287"/>
      <c r="N805" s="287"/>
      <c r="P805" s="287"/>
      <c r="R805" s="287"/>
      <c r="T805" s="287"/>
      <c r="V805" s="287"/>
      <c r="X805" s="287"/>
      <c r="Z805" s="287"/>
      <c r="AB805" s="287"/>
      <c r="AD805" s="287"/>
      <c r="AF805" s="287"/>
      <c r="AH805" s="287"/>
      <c r="AJ805" s="287"/>
      <c r="AL805" s="287"/>
      <c r="AN805" s="287"/>
      <c r="AP805" s="287"/>
      <c r="AR805" s="287"/>
      <c r="AT805" s="287"/>
      <c r="AV805" s="287"/>
      <c r="AX805" s="287"/>
      <c r="AZ805" s="287"/>
      <c r="BB805" s="287"/>
    </row>
    <row r="806" spans="1:54" ht="14.25" customHeight="1" x14ac:dyDescent="0.25">
      <c r="A806" s="4"/>
      <c r="B806" s="301"/>
      <c r="C806" s="302"/>
      <c r="D806" s="287"/>
      <c r="F806" s="287"/>
      <c r="H806" s="287"/>
      <c r="J806" s="287"/>
      <c r="L806" s="287"/>
      <c r="N806" s="287"/>
      <c r="P806" s="287"/>
      <c r="R806" s="287"/>
      <c r="T806" s="287"/>
      <c r="V806" s="287"/>
      <c r="X806" s="287"/>
      <c r="Z806" s="287"/>
      <c r="AB806" s="287"/>
      <c r="AD806" s="287"/>
      <c r="AF806" s="287"/>
      <c r="AH806" s="287"/>
      <c r="AJ806" s="287"/>
      <c r="AL806" s="287"/>
      <c r="AN806" s="287"/>
      <c r="AP806" s="287"/>
      <c r="AR806" s="287"/>
      <c r="AT806" s="287"/>
      <c r="AV806" s="287"/>
      <c r="AX806" s="287"/>
      <c r="AZ806" s="287"/>
      <c r="BB806" s="287"/>
    </row>
    <row r="807" spans="1:54" ht="14.25" customHeight="1" x14ac:dyDescent="0.25">
      <c r="A807" s="4"/>
      <c r="B807" s="301"/>
      <c r="C807" s="302"/>
      <c r="D807" s="287"/>
      <c r="F807" s="287"/>
      <c r="H807" s="287"/>
      <c r="J807" s="287"/>
      <c r="L807" s="287"/>
      <c r="N807" s="287"/>
      <c r="P807" s="287"/>
      <c r="R807" s="287"/>
      <c r="T807" s="287"/>
      <c r="V807" s="287"/>
      <c r="X807" s="287"/>
      <c r="Z807" s="287"/>
      <c r="AB807" s="287"/>
      <c r="AD807" s="287"/>
      <c r="AF807" s="287"/>
      <c r="AH807" s="287"/>
      <c r="AJ807" s="287"/>
      <c r="AL807" s="287"/>
      <c r="AN807" s="287"/>
      <c r="AP807" s="287"/>
      <c r="AR807" s="287"/>
      <c r="AT807" s="287"/>
      <c r="AV807" s="287"/>
      <c r="AX807" s="287"/>
      <c r="AZ807" s="287"/>
      <c r="BB807" s="287"/>
    </row>
    <row r="808" spans="1:54" ht="14.25" customHeight="1" x14ac:dyDescent="0.25">
      <c r="A808" s="4"/>
      <c r="B808" s="301"/>
      <c r="C808" s="302"/>
      <c r="D808" s="287"/>
      <c r="F808" s="287"/>
      <c r="H808" s="287"/>
      <c r="J808" s="287"/>
      <c r="L808" s="287"/>
      <c r="N808" s="287"/>
      <c r="P808" s="287"/>
      <c r="R808" s="287"/>
      <c r="T808" s="287"/>
      <c r="V808" s="287"/>
      <c r="X808" s="287"/>
      <c r="Z808" s="287"/>
      <c r="AB808" s="287"/>
      <c r="AD808" s="287"/>
      <c r="AF808" s="287"/>
      <c r="AH808" s="287"/>
      <c r="AJ808" s="287"/>
      <c r="AL808" s="287"/>
      <c r="AN808" s="287"/>
      <c r="AP808" s="287"/>
      <c r="AR808" s="287"/>
      <c r="AT808" s="287"/>
      <c r="AV808" s="287"/>
      <c r="AX808" s="287"/>
      <c r="AZ808" s="287"/>
      <c r="BB808" s="287"/>
    </row>
    <row r="809" spans="1:54" ht="14.25" customHeight="1" x14ac:dyDescent="0.25">
      <c r="A809" s="4"/>
      <c r="B809" s="301"/>
      <c r="C809" s="302"/>
      <c r="D809" s="287"/>
      <c r="F809" s="287"/>
      <c r="H809" s="287"/>
      <c r="J809" s="287"/>
      <c r="L809" s="287"/>
      <c r="N809" s="287"/>
      <c r="P809" s="287"/>
      <c r="R809" s="287"/>
      <c r="T809" s="287"/>
      <c r="V809" s="287"/>
      <c r="X809" s="287"/>
      <c r="Z809" s="287"/>
      <c r="AB809" s="287"/>
      <c r="AD809" s="287"/>
      <c r="AF809" s="287"/>
      <c r="AH809" s="287"/>
      <c r="AJ809" s="287"/>
      <c r="AL809" s="287"/>
      <c r="AN809" s="287"/>
      <c r="AP809" s="287"/>
      <c r="AR809" s="287"/>
      <c r="AT809" s="287"/>
      <c r="AV809" s="287"/>
      <c r="AX809" s="287"/>
      <c r="AZ809" s="287"/>
      <c r="BB809" s="287"/>
    </row>
    <row r="810" spans="1:54" ht="14.25" customHeight="1" x14ac:dyDescent="0.25">
      <c r="A810" s="4"/>
      <c r="B810" s="301"/>
      <c r="C810" s="302"/>
      <c r="D810" s="287"/>
      <c r="F810" s="287"/>
      <c r="H810" s="287"/>
      <c r="J810" s="287"/>
      <c r="L810" s="287"/>
      <c r="N810" s="287"/>
      <c r="P810" s="287"/>
      <c r="R810" s="287"/>
      <c r="T810" s="287"/>
      <c r="V810" s="287"/>
      <c r="X810" s="287"/>
      <c r="Z810" s="287"/>
      <c r="AB810" s="287"/>
      <c r="AD810" s="287"/>
      <c r="AF810" s="287"/>
      <c r="AH810" s="287"/>
      <c r="AJ810" s="287"/>
      <c r="AL810" s="287"/>
      <c r="AN810" s="287"/>
      <c r="AP810" s="287"/>
      <c r="AR810" s="287"/>
      <c r="AT810" s="287"/>
      <c r="AV810" s="287"/>
      <c r="AX810" s="287"/>
      <c r="AZ810" s="287"/>
      <c r="BB810" s="287"/>
    </row>
    <row r="811" spans="1:54" ht="14.25" customHeight="1" x14ac:dyDescent="0.25">
      <c r="A811" s="4"/>
      <c r="B811" s="301"/>
      <c r="C811" s="302"/>
      <c r="D811" s="287"/>
      <c r="F811" s="287"/>
      <c r="H811" s="287"/>
      <c r="J811" s="287"/>
      <c r="L811" s="287"/>
      <c r="N811" s="287"/>
      <c r="P811" s="287"/>
      <c r="R811" s="287"/>
      <c r="T811" s="287"/>
      <c r="V811" s="287"/>
      <c r="X811" s="287"/>
      <c r="Z811" s="287"/>
      <c r="AB811" s="287"/>
      <c r="AD811" s="287"/>
      <c r="AF811" s="287"/>
      <c r="AH811" s="287"/>
      <c r="AJ811" s="287"/>
      <c r="AL811" s="287"/>
      <c r="AN811" s="287"/>
      <c r="AP811" s="287"/>
      <c r="AR811" s="287"/>
      <c r="AT811" s="287"/>
      <c r="AV811" s="287"/>
      <c r="AX811" s="287"/>
      <c r="AZ811" s="287"/>
      <c r="BB811" s="287"/>
    </row>
    <row r="812" spans="1:54" ht="14.25" customHeight="1" x14ac:dyDescent="0.25">
      <c r="A812" s="4"/>
      <c r="B812" s="301"/>
      <c r="C812" s="302"/>
      <c r="D812" s="287"/>
      <c r="F812" s="287"/>
      <c r="H812" s="287"/>
      <c r="J812" s="287"/>
      <c r="L812" s="287"/>
      <c r="N812" s="287"/>
      <c r="P812" s="287"/>
      <c r="R812" s="287"/>
      <c r="T812" s="287"/>
      <c r="V812" s="287"/>
      <c r="X812" s="287"/>
      <c r="Z812" s="287"/>
      <c r="AB812" s="287"/>
      <c r="AD812" s="287"/>
      <c r="AF812" s="287"/>
      <c r="AH812" s="287"/>
      <c r="AJ812" s="287"/>
      <c r="AL812" s="287"/>
      <c r="AN812" s="287"/>
      <c r="AP812" s="287"/>
      <c r="AR812" s="287"/>
      <c r="AT812" s="287"/>
      <c r="AV812" s="287"/>
      <c r="AX812" s="287"/>
      <c r="AZ812" s="287"/>
      <c r="BB812" s="287"/>
    </row>
    <row r="813" spans="1:54" ht="14.25" customHeight="1" x14ac:dyDescent="0.25">
      <c r="A813" s="4"/>
      <c r="B813" s="301"/>
      <c r="C813" s="302"/>
      <c r="D813" s="287"/>
      <c r="F813" s="287"/>
      <c r="H813" s="287"/>
      <c r="J813" s="287"/>
      <c r="L813" s="287"/>
      <c r="N813" s="287"/>
      <c r="P813" s="287"/>
      <c r="R813" s="287"/>
      <c r="T813" s="287"/>
      <c r="V813" s="287"/>
      <c r="X813" s="287"/>
      <c r="Z813" s="287"/>
      <c r="AB813" s="287"/>
      <c r="AD813" s="287"/>
      <c r="AF813" s="287"/>
      <c r="AH813" s="287"/>
      <c r="AJ813" s="287"/>
      <c r="AL813" s="287"/>
      <c r="AN813" s="287"/>
      <c r="AP813" s="287"/>
      <c r="AR813" s="287"/>
      <c r="AT813" s="287"/>
      <c r="AV813" s="287"/>
      <c r="AX813" s="287"/>
      <c r="AZ813" s="287"/>
      <c r="BB813" s="287"/>
    </row>
    <row r="814" spans="1:54" ht="14.25" customHeight="1" x14ac:dyDescent="0.25">
      <c r="A814" s="4"/>
      <c r="B814" s="301"/>
      <c r="C814" s="302"/>
      <c r="D814" s="287"/>
      <c r="F814" s="287"/>
      <c r="H814" s="287"/>
      <c r="J814" s="287"/>
      <c r="L814" s="287"/>
      <c r="N814" s="287"/>
      <c r="P814" s="287"/>
      <c r="R814" s="287"/>
      <c r="T814" s="287"/>
      <c r="V814" s="287"/>
      <c r="X814" s="287"/>
      <c r="Z814" s="287"/>
      <c r="AB814" s="287"/>
      <c r="AD814" s="287"/>
      <c r="AF814" s="287"/>
      <c r="AH814" s="287"/>
      <c r="AJ814" s="287"/>
      <c r="AL814" s="287"/>
      <c r="AN814" s="287"/>
      <c r="AP814" s="287"/>
      <c r="AR814" s="287"/>
      <c r="AT814" s="287"/>
      <c r="AV814" s="287"/>
      <c r="AX814" s="287"/>
      <c r="AZ814" s="287"/>
      <c r="BB814" s="287"/>
    </row>
    <row r="815" spans="1:54" ht="14.25" customHeight="1" x14ac:dyDescent="0.25">
      <c r="A815" s="4"/>
      <c r="B815" s="301"/>
      <c r="C815" s="302"/>
      <c r="D815" s="287"/>
      <c r="F815" s="287"/>
      <c r="H815" s="287"/>
      <c r="J815" s="287"/>
      <c r="L815" s="287"/>
      <c r="N815" s="287"/>
      <c r="P815" s="287"/>
      <c r="R815" s="287"/>
      <c r="T815" s="287"/>
      <c r="V815" s="287"/>
      <c r="X815" s="287"/>
      <c r="Z815" s="287"/>
      <c r="AB815" s="287"/>
      <c r="AD815" s="287"/>
      <c r="AF815" s="287"/>
      <c r="AH815" s="287"/>
      <c r="AJ815" s="287"/>
      <c r="AL815" s="287"/>
      <c r="AN815" s="287"/>
      <c r="AP815" s="287"/>
      <c r="AR815" s="287"/>
      <c r="AT815" s="287"/>
      <c r="AV815" s="287"/>
      <c r="AX815" s="287"/>
      <c r="AZ815" s="287"/>
      <c r="BB815" s="287"/>
    </row>
    <row r="816" spans="1:54" ht="14.25" customHeight="1" x14ac:dyDescent="0.25">
      <c r="A816" s="4"/>
      <c r="B816" s="301"/>
      <c r="C816" s="302"/>
      <c r="D816" s="287"/>
      <c r="F816" s="287"/>
      <c r="H816" s="287"/>
      <c r="J816" s="287"/>
      <c r="L816" s="287"/>
      <c r="N816" s="287"/>
      <c r="P816" s="287"/>
      <c r="R816" s="287"/>
      <c r="T816" s="287"/>
      <c r="V816" s="287"/>
      <c r="X816" s="287"/>
      <c r="Z816" s="287"/>
      <c r="AB816" s="287"/>
      <c r="AD816" s="287"/>
      <c r="AF816" s="287"/>
      <c r="AH816" s="287"/>
      <c r="AJ816" s="287"/>
      <c r="AL816" s="287"/>
      <c r="AN816" s="287"/>
      <c r="AP816" s="287"/>
      <c r="AR816" s="287"/>
      <c r="AT816" s="287"/>
      <c r="AV816" s="287"/>
      <c r="AX816" s="287"/>
      <c r="AZ816" s="287"/>
      <c r="BB816" s="287"/>
    </row>
    <row r="817" spans="1:54" ht="14.25" customHeight="1" x14ac:dyDescent="0.25">
      <c r="A817" s="4"/>
      <c r="B817" s="301"/>
      <c r="C817" s="302"/>
      <c r="D817" s="287"/>
      <c r="F817" s="287"/>
      <c r="H817" s="287"/>
      <c r="J817" s="287"/>
      <c r="L817" s="287"/>
      <c r="N817" s="287"/>
      <c r="P817" s="287"/>
      <c r="R817" s="287"/>
      <c r="T817" s="287"/>
      <c r="V817" s="287"/>
      <c r="X817" s="287"/>
      <c r="Z817" s="287"/>
      <c r="AB817" s="287"/>
      <c r="AD817" s="287"/>
      <c r="AF817" s="287"/>
      <c r="AH817" s="287"/>
      <c r="AJ817" s="287"/>
      <c r="AL817" s="287"/>
      <c r="AN817" s="287"/>
      <c r="AP817" s="287"/>
      <c r="AR817" s="287"/>
      <c r="AT817" s="287"/>
      <c r="AV817" s="287"/>
      <c r="AX817" s="287"/>
      <c r="AZ817" s="287"/>
      <c r="BB817" s="287"/>
    </row>
    <row r="818" spans="1:54" ht="14.25" customHeight="1" x14ac:dyDescent="0.25">
      <c r="A818" s="4"/>
      <c r="B818" s="301"/>
      <c r="C818" s="302"/>
      <c r="D818" s="287"/>
      <c r="F818" s="287"/>
      <c r="H818" s="287"/>
      <c r="J818" s="287"/>
      <c r="L818" s="287"/>
      <c r="N818" s="287"/>
      <c r="P818" s="287"/>
      <c r="R818" s="287"/>
      <c r="T818" s="287"/>
      <c r="V818" s="287"/>
      <c r="X818" s="287"/>
      <c r="Z818" s="287"/>
      <c r="AB818" s="287"/>
      <c r="AD818" s="287"/>
      <c r="AF818" s="287"/>
      <c r="AH818" s="287"/>
      <c r="AJ818" s="287"/>
      <c r="AL818" s="287"/>
      <c r="AN818" s="287"/>
      <c r="AP818" s="287"/>
      <c r="AR818" s="287"/>
      <c r="AT818" s="287"/>
      <c r="AV818" s="287"/>
      <c r="AX818" s="287"/>
      <c r="AZ818" s="287"/>
      <c r="BB818" s="287"/>
    </row>
    <row r="819" spans="1:54" ht="14.25" customHeight="1" x14ac:dyDescent="0.25">
      <c r="A819" s="4"/>
      <c r="B819" s="301"/>
      <c r="C819" s="302"/>
      <c r="D819" s="287"/>
      <c r="F819" s="287"/>
      <c r="H819" s="287"/>
      <c r="J819" s="287"/>
      <c r="L819" s="287"/>
      <c r="N819" s="287"/>
      <c r="P819" s="287"/>
      <c r="R819" s="287"/>
      <c r="T819" s="287"/>
      <c r="V819" s="287"/>
      <c r="X819" s="287"/>
      <c r="Z819" s="287"/>
      <c r="AB819" s="287"/>
      <c r="AD819" s="287"/>
      <c r="AF819" s="287"/>
      <c r="AH819" s="287"/>
      <c r="AJ819" s="287"/>
      <c r="AL819" s="287"/>
      <c r="AN819" s="287"/>
      <c r="AP819" s="287"/>
      <c r="AR819" s="287"/>
      <c r="AT819" s="287"/>
      <c r="AV819" s="287"/>
      <c r="AX819" s="287"/>
      <c r="AZ819" s="287"/>
      <c r="BB819" s="287"/>
    </row>
    <row r="820" spans="1:54" ht="14.25" customHeight="1" x14ac:dyDescent="0.25">
      <c r="A820" s="4"/>
      <c r="B820" s="301"/>
      <c r="C820" s="302"/>
      <c r="D820" s="287"/>
      <c r="F820" s="287"/>
      <c r="H820" s="287"/>
      <c r="J820" s="287"/>
      <c r="L820" s="287"/>
      <c r="N820" s="287"/>
      <c r="P820" s="287"/>
      <c r="R820" s="287"/>
      <c r="T820" s="287"/>
      <c r="V820" s="287"/>
      <c r="X820" s="287"/>
      <c r="Z820" s="287"/>
      <c r="AB820" s="287"/>
      <c r="AD820" s="287"/>
      <c r="AF820" s="287"/>
      <c r="AH820" s="287"/>
      <c r="AJ820" s="287"/>
      <c r="AL820" s="287"/>
      <c r="AN820" s="287"/>
      <c r="AP820" s="287"/>
      <c r="AR820" s="287"/>
      <c r="AT820" s="287"/>
      <c r="AV820" s="287"/>
      <c r="AX820" s="287"/>
      <c r="AZ820" s="287"/>
      <c r="BB820" s="287"/>
    </row>
    <row r="821" spans="1:54" ht="14.25" customHeight="1" x14ac:dyDescent="0.25">
      <c r="A821" s="4"/>
      <c r="B821" s="301"/>
      <c r="C821" s="302"/>
      <c r="D821" s="287"/>
      <c r="F821" s="287"/>
      <c r="H821" s="287"/>
      <c r="J821" s="287"/>
      <c r="L821" s="287"/>
      <c r="N821" s="287"/>
      <c r="P821" s="287"/>
      <c r="R821" s="287"/>
      <c r="T821" s="287"/>
      <c r="V821" s="287"/>
      <c r="X821" s="287"/>
      <c r="Z821" s="287"/>
      <c r="AB821" s="287"/>
      <c r="AD821" s="287"/>
      <c r="AF821" s="287"/>
      <c r="AH821" s="287"/>
      <c r="AJ821" s="287"/>
      <c r="AL821" s="287"/>
      <c r="AN821" s="287"/>
      <c r="AP821" s="287"/>
      <c r="AR821" s="287"/>
      <c r="AT821" s="287"/>
      <c r="AV821" s="287"/>
      <c r="AX821" s="287"/>
      <c r="AZ821" s="287"/>
      <c r="BB821" s="287"/>
    </row>
    <row r="822" spans="1:54" ht="14.25" customHeight="1" x14ac:dyDescent="0.25">
      <c r="A822" s="4"/>
      <c r="B822" s="301"/>
      <c r="C822" s="302"/>
      <c r="D822" s="287"/>
      <c r="F822" s="287"/>
      <c r="H822" s="287"/>
      <c r="J822" s="287"/>
      <c r="L822" s="287"/>
      <c r="N822" s="287"/>
      <c r="P822" s="287"/>
      <c r="R822" s="287"/>
      <c r="T822" s="287"/>
      <c r="V822" s="287"/>
      <c r="X822" s="287"/>
      <c r="Z822" s="287"/>
      <c r="AB822" s="287"/>
      <c r="AD822" s="287"/>
      <c r="AF822" s="287"/>
      <c r="AH822" s="287"/>
      <c r="AJ822" s="287"/>
      <c r="AL822" s="287"/>
      <c r="AN822" s="287"/>
      <c r="AP822" s="287"/>
      <c r="AR822" s="287"/>
      <c r="AT822" s="287"/>
      <c r="AV822" s="287"/>
      <c r="AX822" s="287"/>
      <c r="AZ822" s="287"/>
      <c r="BB822" s="287"/>
    </row>
    <row r="823" spans="1:54" ht="14.25" customHeight="1" x14ac:dyDescent="0.25">
      <c r="A823" s="4"/>
      <c r="B823" s="301"/>
      <c r="C823" s="302"/>
      <c r="D823" s="287"/>
      <c r="F823" s="287"/>
      <c r="H823" s="287"/>
      <c r="J823" s="287"/>
      <c r="L823" s="287"/>
      <c r="N823" s="287"/>
      <c r="P823" s="287"/>
      <c r="R823" s="287"/>
      <c r="T823" s="287"/>
      <c r="V823" s="287"/>
      <c r="X823" s="287"/>
      <c r="Z823" s="287"/>
      <c r="AB823" s="287"/>
      <c r="AD823" s="287"/>
      <c r="AF823" s="287"/>
      <c r="AH823" s="287"/>
      <c r="AJ823" s="287"/>
      <c r="AL823" s="287"/>
      <c r="AN823" s="287"/>
      <c r="AP823" s="287"/>
      <c r="AR823" s="287"/>
      <c r="AT823" s="287"/>
      <c r="AV823" s="287"/>
      <c r="AX823" s="287"/>
      <c r="AZ823" s="287"/>
      <c r="BB823" s="287"/>
    </row>
    <row r="824" spans="1:54" ht="14.25" customHeight="1" x14ac:dyDescent="0.25">
      <c r="A824" s="4"/>
      <c r="B824" s="301"/>
      <c r="C824" s="302"/>
      <c r="D824" s="287"/>
      <c r="F824" s="287"/>
      <c r="H824" s="287"/>
      <c r="J824" s="287"/>
      <c r="L824" s="287"/>
      <c r="N824" s="287"/>
      <c r="P824" s="287"/>
      <c r="R824" s="287"/>
      <c r="T824" s="287"/>
      <c r="V824" s="287"/>
      <c r="X824" s="287"/>
      <c r="Z824" s="287"/>
      <c r="AB824" s="287"/>
      <c r="AD824" s="287"/>
      <c r="AF824" s="287"/>
      <c r="AH824" s="287"/>
      <c r="AJ824" s="287"/>
      <c r="AL824" s="287"/>
      <c r="AN824" s="287"/>
      <c r="AP824" s="287"/>
      <c r="AR824" s="287"/>
      <c r="AT824" s="287"/>
      <c r="AV824" s="287"/>
      <c r="AX824" s="287"/>
      <c r="AZ824" s="287"/>
      <c r="BB824" s="287"/>
    </row>
    <row r="825" spans="1:54" ht="14.25" customHeight="1" x14ac:dyDescent="0.25">
      <c r="A825" s="4"/>
      <c r="B825" s="301"/>
      <c r="C825" s="302"/>
      <c r="D825" s="287"/>
      <c r="F825" s="287"/>
      <c r="H825" s="287"/>
      <c r="J825" s="287"/>
      <c r="L825" s="287"/>
      <c r="N825" s="287"/>
      <c r="P825" s="287"/>
      <c r="R825" s="287"/>
      <c r="T825" s="287"/>
      <c r="V825" s="287"/>
      <c r="X825" s="287"/>
      <c r="Z825" s="287"/>
      <c r="AB825" s="287"/>
      <c r="AD825" s="287"/>
      <c r="AF825" s="287"/>
      <c r="AH825" s="287"/>
      <c r="AJ825" s="287"/>
      <c r="AL825" s="287"/>
      <c r="AN825" s="287"/>
      <c r="AP825" s="287"/>
      <c r="AR825" s="287"/>
      <c r="AT825" s="287"/>
      <c r="AV825" s="287"/>
      <c r="AX825" s="287"/>
      <c r="AZ825" s="287"/>
      <c r="BB825" s="287"/>
    </row>
    <row r="826" spans="1:54" ht="14.25" customHeight="1" x14ac:dyDescent="0.25">
      <c r="A826" s="4"/>
      <c r="B826" s="301"/>
      <c r="C826" s="302"/>
      <c r="D826" s="287"/>
      <c r="F826" s="287"/>
      <c r="H826" s="287"/>
      <c r="J826" s="287"/>
      <c r="L826" s="287"/>
      <c r="N826" s="287"/>
      <c r="P826" s="287"/>
      <c r="R826" s="287"/>
      <c r="T826" s="287"/>
      <c r="V826" s="287"/>
      <c r="X826" s="287"/>
      <c r="Z826" s="287"/>
      <c r="AB826" s="287"/>
      <c r="AD826" s="287"/>
      <c r="AF826" s="287"/>
      <c r="AH826" s="287"/>
      <c r="AJ826" s="287"/>
      <c r="AL826" s="287"/>
      <c r="AN826" s="287"/>
      <c r="AP826" s="287"/>
      <c r="AR826" s="287"/>
      <c r="AT826" s="287"/>
      <c r="AV826" s="287"/>
      <c r="AX826" s="287"/>
      <c r="AZ826" s="287"/>
      <c r="BB826" s="287"/>
    </row>
    <row r="827" spans="1:54" ht="14.25" customHeight="1" x14ac:dyDescent="0.25">
      <c r="A827" s="4"/>
      <c r="B827" s="301"/>
      <c r="C827" s="302"/>
      <c r="D827" s="287"/>
      <c r="F827" s="287"/>
      <c r="H827" s="287"/>
      <c r="J827" s="287"/>
      <c r="L827" s="287"/>
      <c r="N827" s="287"/>
      <c r="P827" s="287"/>
      <c r="R827" s="287"/>
      <c r="T827" s="287"/>
      <c r="V827" s="287"/>
      <c r="X827" s="287"/>
      <c r="Z827" s="287"/>
      <c r="AB827" s="287"/>
      <c r="AD827" s="287"/>
      <c r="AF827" s="287"/>
      <c r="AH827" s="287"/>
      <c r="AJ827" s="287"/>
      <c r="AL827" s="287"/>
      <c r="AN827" s="287"/>
      <c r="AP827" s="287"/>
      <c r="AR827" s="287"/>
      <c r="AT827" s="287"/>
      <c r="AV827" s="287"/>
      <c r="AX827" s="287"/>
      <c r="AZ827" s="287"/>
      <c r="BB827" s="287"/>
    </row>
    <row r="828" spans="1:54" ht="14.25" customHeight="1" x14ac:dyDescent="0.25">
      <c r="A828" s="4"/>
      <c r="B828" s="301"/>
      <c r="C828" s="302"/>
      <c r="D828" s="287"/>
      <c r="F828" s="287"/>
      <c r="H828" s="287"/>
      <c r="J828" s="287"/>
      <c r="L828" s="287"/>
      <c r="N828" s="287"/>
      <c r="P828" s="287"/>
      <c r="R828" s="287"/>
      <c r="T828" s="287"/>
      <c r="V828" s="287"/>
      <c r="X828" s="287"/>
      <c r="Z828" s="287"/>
      <c r="AB828" s="287"/>
      <c r="AD828" s="287"/>
      <c r="AF828" s="287"/>
      <c r="AH828" s="287"/>
      <c r="AJ828" s="287"/>
      <c r="AL828" s="287"/>
      <c r="AN828" s="287"/>
      <c r="AP828" s="287"/>
      <c r="AR828" s="287"/>
      <c r="AT828" s="287"/>
      <c r="AV828" s="287"/>
      <c r="AX828" s="287"/>
      <c r="AZ828" s="287"/>
      <c r="BB828" s="287"/>
    </row>
    <row r="829" spans="1:54" ht="14.25" customHeight="1" x14ac:dyDescent="0.25">
      <c r="A829" s="4"/>
      <c r="B829" s="301"/>
      <c r="C829" s="302"/>
      <c r="D829" s="287"/>
      <c r="F829" s="287"/>
      <c r="H829" s="287"/>
      <c r="J829" s="287"/>
      <c r="L829" s="287"/>
      <c r="N829" s="287"/>
      <c r="P829" s="287"/>
      <c r="R829" s="287"/>
      <c r="T829" s="287"/>
      <c r="V829" s="287"/>
      <c r="X829" s="287"/>
      <c r="Z829" s="287"/>
      <c r="AB829" s="287"/>
      <c r="AD829" s="287"/>
      <c r="AF829" s="287"/>
      <c r="AH829" s="287"/>
      <c r="AJ829" s="287"/>
      <c r="AL829" s="287"/>
      <c r="AN829" s="287"/>
      <c r="AP829" s="287"/>
      <c r="AR829" s="287"/>
      <c r="AT829" s="287"/>
      <c r="AV829" s="287"/>
      <c r="AX829" s="287"/>
      <c r="AZ829" s="287"/>
      <c r="BB829" s="287"/>
    </row>
    <row r="830" spans="1:54" ht="14.25" customHeight="1" x14ac:dyDescent="0.25">
      <c r="A830" s="4"/>
      <c r="B830" s="301"/>
      <c r="C830" s="302"/>
      <c r="D830" s="287"/>
      <c r="F830" s="287"/>
      <c r="H830" s="287"/>
      <c r="J830" s="287"/>
      <c r="L830" s="287"/>
      <c r="N830" s="287"/>
      <c r="P830" s="287"/>
      <c r="R830" s="287"/>
      <c r="T830" s="287"/>
      <c r="V830" s="287"/>
      <c r="X830" s="287"/>
      <c r="Z830" s="287"/>
      <c r="AB830" s="287"/>
      <c r="AD830" s="287"/>
      <c r="AF830" s="287"/>
      <c r="AH830" s="287"/>
      <c r="AJ830" s="287"/>
      <c r="AL830" s="287"/>
      <c r="AN830" s="287"/>
      <c r="AP830" s="287"/>
      <c r="AR830" s="287"/>
      <c r="AT830" s="287"/>
      <c r="AV830" s="287"/>
      <c r="AX830" s="287"/>
      <c r="AZ830" s="287"/>
      <c r="BB830" s="287"/>
    </row>
    <row r="831" spans="1:54" ht="14.25" customHeight="1" x14ac:dyDescent="0.25">
      <c r="A831" s="4"/>
      <c r="B831" s="301"/>
      <c r="C831" s="302"/>
      <c r="D831" s="287"/>
      <c r="F831" s="287"/>
      <c r="H831" s="287"/>
      <c r="J831" s="287"/>
      <c r="L831" s="287"/>
      <c r="N831" s="287"/>
      <c r="P831" s="287"/>
      <c r="R831" s="287"/>
      <c r="T831" s="287"/>
      <c r="V831" s="287"/>
      <c r="X831" s="287"/>
      <c r="Z831" s="287"/>
      <c r="AB831" s="287"/>
      <c r="AD831" s="287"/>
      <c r="AF831" s="287"/>
      <c r="AH831" s="287"/>
      <c r="AJ831" s="287"/>
      <c r="AL831" s="287"/>
      <c r="AN831" s="287"/>
      <c r="AP831" s="287"/>
      <c r="AR831" s="287"/>
      <c r="AT831" s="287"/>
      <c r="AV831" s="287"/>
      <c r="AX831" s="287"/>
      <c r="AZ831" s="287"/>
      <c r="BB831" s="287"/>
    </row>
    <row r="832" spans="1:54" ht="14.25" customHeight="1" x14ac:dyDescent="0.25">
      <c r="A832" s="4"/>
      <c r="B832" s="301"/>
      <c r="C832" s="302"/>
      <c r="D832" s="287"/>
      <c r="F832" s="287"/>
      <c r="H832" s="287"/>
      <c r="J832" s="287"/>
      <c r="L832" s="287"/>
      <c r="N832" s="287"/>
      <c r="P832" s="287"/>
      <c r="R832" s="287"/>
      <c r="T832" s="287"/>
      <c r="V832" s="287"/>
      <c r="X832" s="287"/>
      <c r="Z832" s="287"/>
      <c r="AB832" s="287"/>
      <c r="AD832" s="287"/>
      <c r="AF832" s="287"/>
      <c r="AH832" s="287"/>
      <c r="AJ832" s="287"/>
      <c r="AL832" s="287"/>
      <c r="AN832" s="287"/>
      <c r="AP832" s="287"/>
      <c r="AR832" s="287"/>
      <c r="AT832" s="287"/>
      <c r="AV832" s="287"/>
      <c r="AX832" s="287"/>
      <c r="AZ832" s="287"/>
      <c r="BB832" s="287"/>
    </row>
    <row r="833" spans="1:54" ht="14.25" customHeight="1" x14ac:dyDescent="0.25">
      <c r="A833" s="4"/>
      <c r="B833" s="301"/>
      <c r="C833" s="302"/>
      <c r="D833" s="287"/>
      <c r="F833" s="287"/>
      <c r="H833" s="287"/>
      <c r="J833" s="287"/>
      <c r="L833" s="287"/>
      <c r="N833" s="287"/>
      <c r="P833" s="287"/>
      <c r="R833" s="287"/>
      <c r="T833" s="287"/>
      <c r="V833" s="287"/>
      <c r="X833" s="287"/>
      <c r="Z833" s="287"/>
      <c r="AB833" s="287"/>
      <c r="AD833" s="287"/>
      <c r="AF833" s="287"/>
      <c r="AH833" s="287"/>
      <c r="AJ833" s="287"/>
      <c r="AL833" s="287"/>
      <c r="AN833" s="287"/>
      <c r="AP833" s="287"/>
      <c r="AR833" s="287"/>
      <c r="AT833" s="287"/>
      <c r="AV833" s="287"/>
      <c r="AX833" s="287"/>
      <c r="AZ833" s="287"/>
      <c r="BB833" s="287"/>
    </row>
    <row r="834" spans="1:54" ht="14.25" customHeight="1" x14ac:dyDescent="0.25">
      <c r="A834" s="4"/>
      <c r="B834" s="301"/>
      <c r="C834" s="302"/>
      <c r="D834" s="287"/>
      <c r="F834" s="287"/>
      <c r="H834" s="287"/>
      <c r="J834" s="287"/>
      <c r="L834" s="287"/>
      <c r="N834" s="287"/>
      <c r="P834" s="287"/>
      <c r="R834" s="287"/>
      <c r="T834" s="287"/>
      <c r="V834" s="287"/>
      <c r="X834" s="287"/>
      <c r="Z834" s="287"/>
      <c r="AB834" s="287"/>
      <c r="AD834" s="287"/>
      <c r="AF834" s="287"/>
      <c r="AH834" s="287"/>
      <c r="AJ834" s="287"/>
      <c r="AL834" s="287"/>
      <c r="AN834" s="287"/>
      <c r="AP834" s="287"/>
      <c r="AR834" s="287"/>
      <c r="AT834" s="287"/>
      <c r="AV834" s="287"/>
      <c r="AX834" s="287"/>
      <c r="AZ834" s="287"/>
      <c r="BB834" s="287"/>
    </row>
    <row r="835" spans="1:54" ht="14.25" customHeight="1" x14ac:dyDescent="0.25">
      <c r="A835" s="4"/>
      <c r="B835" s="301"/>
      <c r="C835" s="302"/>
      <c r="D835" s="287"/>
      <c r="F835" s="287"/>
      <c r="H835" s="287"/>
      <c r="J835" s="287"/>
      <c r="L835" s="287"/>
      <c r="N835" s="287"/>
      <c r="P835" s="287"/>
      <c r="R835" s="287"/>
      <c r="T835" s="287"/>
      <c r="V835" s="287"/>
      <c r="X835" s="287"/>
      <c r="Z835" s="287"/>
      <c r="AB835" s="287"/>
      <c r="AD835" s="287"/>
      <c r="AF835" s="287"/>
      <c r="AH835" s="287"/>
      <c r="AJ835" s="287"/>
      <c r="AL835" s="287"/>
      <c r="AN835" s="287"/>
      <c r="AP835" s="287"/>
      <c r="AR835" s="287"/>
      <c r="AT835" s="287"/>
      <c r="AV835" s="287"/>
      <c r="AX835" s="287"/>
      <c r="AZ835" s="287"/>
      <c r="BB835" s="287"/>
    </row>
    <row r="836" spans="1:54" ht="14.25" customHeight="1" x14ac:dyDescent="0.25">
      <c r="A836" s="4"/>
      <c r="B836" s="301"/>
      <c r="C836" s="302"/>
      <c r="D836" s="287"/>
      <c r="F836" s="287"/>
      <c r="H836" s="287"/>
      <c r="J836" s="287"/>
      <c r="L836" s="287"/>
      <c r="N836" s="287"/>
      <c r="P836" s="287"/>
      <c r="R836" s="287"/>
      <c r="T836" s="287"/>
      <c r="V836" s="287"/>
      <c r="X836" s="287"/>
      <c r="Z836" s="287"/>
      <c r="AB836" s="287"/>
      <c r="AD836" s="287"/>
      <c r="AF836" s="287"/>
      <c r="AH836" s="287"/>
      <c r="AJ836" s="287"/>
      <c r="AL836" s="287"/>
      <c r="AN836" s="287"/>
      <c r="AP836" s="287"/>
      <c r="AR836" s="287"/>
      <c r="AT836" s="287"/>
      <c r="AV836" s="287"/>
      <c r="AX836" s="287"/>
      <c r="AZ836" s="287"/>
      <c r="BB836" s="287"/>
    </row>
    <row r="837" spans="1:54" ht="14.25" customHeight="1" x14ac:dyDescent="0.25">
      <c r="A837" s="4"/>
      <c r="B837" s="301"/>
      <c r="C837" s="302"/>
      <c r="D837" s="287"/>
      <c r="F837" s="287"/>
      <c r="H837" s="287"/>
      <c r="J837" s="287"/>
      <c r="L837" s="287"/>
      <c r="N837" s="287"/>
      <c r="P837" s="287"/>
      <c r="R837" s="287"/>
      <c r="T837" s="287"/>
      <c r="V837" s="287"/>
      <c r="X837" s="287"/>
      <c r="Z837" s="287"/>
      <c r="AB837" s="287"/>
      <c r="AD837" s="287"/>
      <c r="AF837" s="287"/>
      <c r="AH837" s="287"/>
      <c r="AJ837" s="287"/>
      <c r="AL837" s="287"/>
      <c r="AN837" s="287"/>
      <c r="AP837" s="287"/>
      <c r="AR837" s="287"/>
      <c r="AT837" s="287"/>
      <c r="AV837" s="287"/>
      <c r="AX837" s="287"/>
      <c r="AZ837" s="287"/>
      <c r="BB837" s="287"/>
    </row>
    <row r="838" spans="1:54" ht="14.25" customHeight="1" x14ac:dyDescent="0.25">
      <c r="A838" s="4"/>
      <c r="B838" s="301"/>
      <c r="C838" s="302"/>
      <c r="D838" s="287"/>
      <c r="F838" s="287"/>
      <c r="H838" s="287"/>
      <c r="J838" s="287"/>
      <c r="L838" s="287"/>
      <c r="N838" s="287"/>
      <c r="P838" s="287"/>
      <c r="R838" s="287"/>
      <c r="T838" s="287"/>
      <c r="V838" s="287"/>
      <c r="X838" s="287"/>
      <c r="Z838" s="287"/>
      <c r="AB838" s="287"/>
      <c r="AD838" s="287"/>
      <c r="AF838" s="287"/>
      <c r="AH838" s="287"/>
      <c r="AJ838" s="287"/>
      <c r="AL838" s="287"/>
      <c r="AN838" s="287"/>
      <c r="AP838" s="287"/>
      <c r="AR838" s="287"/>
      <c r="AT838" s="287"/>
      <c r="AV838" s="287"/>
      <c r="AX838" s="287"/>
      <c r="AZ838" s="287"/>
      <c r="BB838" s="287"/>
    </row>
    <row r="839" spans="1:54" ht="14.25" customHeight="1" x14ac:dyDescent="0.25">
      <c r="A839" s="4"/>
      <c r="B839" s="301"/>
      <c r="C839" s="302"/>
      <c r="D839" s="287"/>
      <c r="F839" s="287"/>
      <c r="H839" s="287"/>
      <c r="J839" s="287"/>
      <c r="L839" s="287"/>
      <c r="N839" s="287"/>
      <c r="P839" s="287"/>
      <c r="R839" s="287"/>
      <c r="T839" s="287"/>
      <c r="V839" s="287"/>
      <c r="X839" s="287"/>
      <c r="Z839" s="287"/>
      <c r="AB839" s="287"/>
      <c r="AD839" s="287"/>
      <c r="AF839" s="287"/>
      <c r="AH839" s="287"/>
      <c r="AJ839" s="287"/>
      <c r="AL839" s="287"/>
      <c r="AN839" s="287"/>
      <c r="AP839" s="287"/>
      <c r="AR839" s="287"/>
      <c r="AT839" s="287"/>
      <c r="AV839" s="287"/>
      <c r="AX839" s="287"/>
      <c r="AZ839" s="287"/>
      <c r="BB839" s="287"/>
    </row>
    <row r="840" spans="1:54" ht="14.25" customHeight="1" x14ac:dyDescent="0.25">
      <c r="A840" s="4"/>
      <c r="B840" s="301"/>
      <c r="C840" s="302"/>
      <c r="D840" s="287"/>
      <c r="F840" s="287"/>
      <c r="H840" s="287"/>
      <c r="J840" s="287"/>
      <c r="L840" s="287"/>
      <c r="N840" s="287"/>
      <c r="P840" s="287"/>
      <c r="R840" s="287"/>
      <c r="T840" s="287"/>
      <c r="V840" s="287"/>
      <c r="X840" s="287"/>
      <c r="Z840" s="287"/>
      <c r="AB840" s="287"/>
      <c r="AD840" s="287"/>
      <c r="AF840" s="287"/>
      <c r="AH840" s="287"/>
      <c r="AJ840" s="287"/>
      <c r="AL840" s="287"/>
      <c r="AN840" s="287"/>
      <c r="AP840" s="287"/>
      <c r="AR840" s="287"/>
      <c r="AT840" s="287"/>
      <c r="AV840" s="287"/>
      <c r="AX840" s="287"/>
      <c r="AZ840" s="287"/>
      <c r="BB840" s="287"/>
    </row>
    <row r="841" spans="1:54" ht="14.25" customHeight="1" x14ac:dyDescent="0.25">
      <c r="A841" s="4"/>
      <c r="B841" s="301"/>
      <c r="C841" s="302"/>
      <c r="D841" s="287"/>
      <c r="F841" s="287"/>
      <c r="H841" s="287"/>
      <c r="J841" s="287"/>
      <c r="L841" s="287"/>
      <c r="N841" s="287"/>
      <c r="P841" s="287"/>
      <c r="R841" s="287"/>
      <c r="T841" s="287"/>
      <c r="V841" s="287"/>
      <c r="X841" s="287"/>
      <c r="Z841" s="287"/>
      <c r="AB841" s="287"/>
      <c r="AD841" s="287"/>
      <c r="AF841" s="287"/>
      <c r="AH841" s="287"/>
      <c r="AJ841" s="287"/>
      <c r="AL841" s="287"/>
      <c r="AN841" s="287"/>
      <c r="AP841" s="287"/>
      <c r="AR841" s="287"/>
      <c r="AT841" s="287"/>
      <c r="AV841" s="287"/>
      <c r="AX841" s="287"/>
      <c r="AZ841" s="287"/>
      <c r="BB841" s="287"/>
    </row>
    <row r="842" spans="1:54" ht="14.25" customHeight="1" x14ac:dyDescent="0.25">
      <c r="A842" s="4"/>
      <c r="B842" s="301"/>
      <c r="C842" s="302"/>
      <c r="D842" s="287"/>
      <c r="F842" s="287"/>
      <c r="H842" s="287"/>
      <c r="J842" s="287"/>
      <c r="L842" s="287"/>
      <c r="N842" s="287"/>
      <c r="P842" s="287"/>
      <c r="R842" s="287"/>
      <c r="T842" s="287"/>
      <c r="V842" s="287"/>
      <c r="X842" s="287"/>
      <c r="Z842" s="287"/>
      <c r="AB842" s="287"/>
      <c r="AD842" s="287"/>
      <c r="AF842" s="287"/>
      <c r="AH842" s="287"/>
      <c r="AJ842" s="287"/>
      <c r="AL842" s="287"/>
      <c r="AN842" s="287"/>
      <c r="AP842" s="287"/>
      <c r="AR842" s="287"/>
      <c r="AT842" s="287"/>
      <c r="AV842" s="287"/>
      <c r="AX842" s="287"/>
      <c r="AZ842" s="287"/>
      <c r="BB842" s="287"/>
    </row>
    <row r="843" spans="1:54" ht="14.25" customHeight="1" x14ac:dyDescent="0.25">
      <c r="A843" s="4"/>
      <c r="B843" s="301"/>
      <c r="C843" s="302"/>
      <c r="D843" s="287"/>
      <c r="F843" s="287"/>
      <c r="H843" s="287"/>
      <c r="J843" s="287"/>
      <c r="L843" s="287"/>
      <c r="N843" s="287"/>
      <c r="P843" s="287"/>
      <c r="R843" s="287"/>
      <c r="T843" s="287"/>
      <c r="V843" s="287"/>
      <c r="X843" s="287"/>
      <c r="Z843" s="287"/>
      <c r="AB843" s="287"/>
      <c r="AD843" s="287"/>
      <c r="AF843" s="287"/>
      <c r="AH843" s="287"/>
      <c r="AJ843" s="287"/>
      <c r="AL843" s="287"/>
      <c r="AN843" s="287"/>
      <c r="AP843" s="287"/>
      <c r="AR843" s="287"/>
      <c r="AT843" s="287"/>
      <c r="AV843" s="287"/>
      <c r="AX843" s="287"/>
      <c r="AZ843" s="287"/>
      <c r="BB843" s="287"/>
    </row>
    <row r="844" spans="1:54" ht="14.25" customHeight="1" x14ac:dyDescent="0.25">
      <c r="A844" s="4"/>
      <c r="B844" s="301"/>
      <c r="C844" s="302"/>
      <c r="D844" s="287"/>
      <c r="F844" s="287"/>
      <c r="H844" s="287"/>
      <c r="J844" s="287"/>
      <c r="L844" s="287"/>
      <c r="N844" s="287"/>
      <c r="P844" s="287"/>
      <c r="R844" s="287"/>
      <c r="T844" s="287"/>
      <c r="V844" s="287"/>
      <c r="X844" s="287"/>
      <c r="Z844" s="287"/>
      <c r="AB844" s="287"/>
      <c r="AD844" s="287"/>
      <c r="AF844" s="287"/>
      <c r="AH844" s="287"/>
      <c r="AJ844" s="287"/>
      <c r="AL844" s="287"/>
      <c r="AN844" s="287"/>
      <c r="AP844" s="287"/>
      <c r="AR844" s="287"/>
      <c r="AT844" s="287"/>
      <c r="AV844" s="287"/>
      <c r="AX844" s="287"/>
      <c r="AZ844" s="287"/>
      <c r="BB844" s="287"/>
    </row>
    <row r="845" spans="1:54" ht="14.25" customHeight="1" x14ac:dyDescent="0.25">
      <c r="A845" s="4"/>
      <c r="B845" s="301"/>
      <c r="C845" s="302"/>
      <c r="D845" s="287"/>
      <c r="F845" s="287"/>
      <c r="H845" s="287"/>
      <c r="J845" s="287"/>
      <c r="L845" s="287"/>
      <c r="N845" s="287"/>
      <c r="P845" s="287"/>
      <c r="R845" s="287"/>
      <c r="T845" s="287"/>
      <c r="V845" s="287"/>
      <c r="X845" s="287"/>
      <c r="Z845" s="287"/>
      <c r="AB845" s="287"/>
      <c r="AD845" s="287"/>
      <c r="AF845" s="287"/>
      <c r="AH845" s="287"/>
      <c r="AJ845" s="287"/>
      <c r="AL845" s="287"/>
      <c r="AN845" s="287"/>
      <c r="AP845" s="287"/>
      <c r="AR845" s="287"/>
      <c r="AT845" s="287"/>
      <c r="AV845" s="287"/>
      <c r="AX845" s="287"/>
      <c r="AZ845" s="287"/>
      <c r="BB845" s="287"/>
    </row>
    <row r="846" spans="1:54" ht="14.25" customHeight="1" x14ac:dyDescent="0.25">
      <c r="A846" s="4"/>
      <c r="B846" s="301"/>
      <c r="C846" s="302"/>
      <c r="D846" s="287"/>
      <c r="F846" s="287"/>
      <c r="H846" s="287"/>
      <c r="J846" s="287"/>
      <c r="L846" s="287"/>
      <c r="N846" s="287"/>
      <c r="P846" s="287"/>
      <c r="R846" s="287"/>
      <c r="T846" s="287"/>
      <c r="V846" s="287"/>
      <c r="X846" s="287"/>
      <c r="Z846" s="287"/>
      <c r="AB846" s="287"/>
      <c r="AD846" s="287"/>
      <c r="AF846" s="287"/>
      <c r="AH846" s="287"/>
      <c r="AJ846" s="287"/>
      <c r="AL846" s="287"/>
      <c r="AN846" s="287"/>
      <c r="AP846" s="287"/>
      <c r="AR846" s="287"/>
      <c r="AT846" s="287"/>
      <c r="AV846" s="287"/>
      <c r="AX846" s="287"/>
      <c r="AZ846" s="287"/>
      <c r="BB846" s="287"/>
    </row>
    <row r="847" spans="1:54" ht="14.25" customHeight="1" x14ac:dyDescent="0.25">
      <c r="A847" s="4"/>
      <c r="B847" s="301"/>
      <c r="C847" s="302"/>
      <c r="D847" s="287"/>
      <c r="F847" s="287"/>
      <c r="H847" s="287"/>
      <c r="J847" s="287"/>
      <c r="L847" s="287"/>
      <c r="N847" s="287"/>
      <c r="P847" s="287"/>
      <c r="R847" s="287"/>
      <c r="T847" s="287"/>
      <c r="V847" s="287"/>
      <c r="X847" s="287"/>
      <c r="Z847" s="287"/>
      <c r="AB847" s="287"/>
      <c r="AD847" s="287"/>
      <c r="AF847" s="287"/>
      <c r="AH847" s="287"/>
      <c r="AJ847" s="287"/>
      <c r="AL847" s="287"/>
      <c r="AN847" s="287"/>
      <c r="AP847" s="287"/>
      <c r="AR847" s="287"/>
      <c r="AT847" s="287"/>
      <c r="AV847" s="287"/>
      <c r="AX847" s="287"/>
      <c r="AZ847" s="287"/>
      <c r="BB847" s="287"/>
    </row>
    <row r="848" spans="1:54" ht="14.25" customHeight="1" x14ac:dyDescent="0.25">
      <c r="A848" s="4"/>
      <c r="B848" s="301"/>
      <c r="C848" s="302"/>
      <c r="D848" s="287"/>
      <c r="F848" s="287"/>
      <c r="H848" s="287"/>
      <c r="J848" s="287"/>
      <c r="L848" s="287"/>
      <c r="N848" s="287"/>
      <c r="P848" s="287"/>
      <c r="R848" s="287"/>
      <c r="T848" s="287"/>
      <c r="V848" s="287"/>
      <c r="X848" s="287"/>
      <c r="Z848" s="287"/>
      <c r="AB848" s="287"/>
      <c r="AD848" s="287"/>
      <c r="AF848" s="287"/>
      <c r="AH848" s="287"/>
      <c r="AJ848" s="287"/>
      <c r="AL848" s="287"/>
      <c r="AN848" s="287"/>
      <c r="AP848" s="287"/>
      <c r="AR848" s="287"/>
      <c r="AT848" s="287"/>
      <c r="AV848" s="287"/>
      <c r="AX848" s="287"/>
      <c r="AZ848" s="287"/>
      <c r="BB848" s="287"/>
    </row>
    <row r="849" spans="1:54" ht="14.25" customHeight="1" x14ac:dyDescent="0.25">
      <c r="A849" s="4"/>
      <c r="B849" s="301"/>
      <c r="C849" s="302"/>
      <c r="D849" s="287"/>
      <c r="F849" s="287"/>
      <c r="H849" s="287"/>
      <c r="J849" s="287"/>
      <c r="L849" s="287"/>
      <c r="N849" s="287"/>
      <c r="P849" s="287"/>
      <c r="R849" s="287"/>
      <c r="T849" s="287"/>
      <c r="V849" s="287"/>
      <c r="X849" s="287"/>
      <c r="Z849" s="287"/>
      <c r="AB849" s="287"/>
      <c r="AD849" s="287"/>
      <c r="AF849" s="287"/>
      <c r="AH849" s="287"/>
      <c r="AJ849" s="287"/>
      <c r="AL849" s="287"/>
      <c r="AN849" s="287"/>
      <c r="AP849" s="287"/>
      <c r="AR849" s="287"/>
      <c r="AT849" s="287"/>
      <c r="AV849" s="287"/>
      <c r="AX849" s="287"/>
      <c r="AZ849" s="287"/>
      <c r="BB849" s="287"/>
    </row>
    <row r="850" spans="1:54" ht="14.25" customHeight="1" x14ac:dyDescent="0.25">
      <c r="A850" s="4"/>
      <c r="B850" s="301"/>
      <c r="C850" s="302"/>
      <c r="D850" s="287"/>
      <c r="F850" s="287"/>
      <c r="H850" s="287"/>
      <c r="J850" s="287"/>
      <c r="L850" s="287"/>
      <c r="N850" s="287"/>
      <c r="P850" s="287"/>
      <c r="R850" s="287"/>
      <c r="T850" s="287"/>
      <c r="V850" s="287"/>
      <c r="X850" s="287"/>
      <c r="Z850" s="287"/>
      <c r="AB850" s="287"/>
      <c r="AD850" s="287"/>
      <c r="AF850" s="287"/>
      <c r="AH850" s="287"/>
      <c r="AJ850" s="287"/>
      <c r="AL850" s="287"/>
      <c r="AN850" s="287"/>
      <c r="AP850" s="287"/>
      <c r="AR850" s="287"/>
      <c r="AT850" s="287"/>
      <c r="AV850" s="287"/>
      <c r="AX850" s="287"/>
      <c r="AZ850" s="287"/>
      <c r="BB850" s="287"/>
    </row>
    <row r="851" spans="1:54" ht="14.25" customHeight="1" x14ac:dyDescent="0.25">
      <c r="A851" s="4"/>
      <c r="B851" s="301"/>
      <c r="C851" s="302"/>
      <c r="D851" s="287"/>
      <c r="F851" s="287"/>
      <c r="H851" s="287"/>
      <c r="J851" s="287"/>
      <c r="L851" s="287"/>
      <c r="N851" s="287"/>
      <c r="P851" s="287"/>
      <c r="R851" s="287"/>
      <c r="T851" s="287"/>
      <c r="V851" s="287"/>
      <c r="X851" s="287"/>
      <c r="Z851" s="287"/>
      <c r="AB851" s="287"/>
      <c r="AD851" s="287"/>
      <c r="AF851" s="287"/>
      <c r="AH851" s="287"/>
      <c r="AJ851" s="287"/>
      <c r="AL851" s="287"/>
      <c r="AN851" s="287"/>
      <c r="AP851" s="287"/>
      <c r="AR851" s="287"/>
      <c r="AT851" s="287"/>
      <c r="AV851" s="287"/>
      <c r="AX851" s="287"/>
      <c r="AZ851" s="287"/>
      <c r="BB851" s="287"/>
    </row>
    <row r="852" spans="1:54" ht="14.25" customHeight="1" x14ac:dyDescent="0.25">
      <c r="A852" s="4"/>
      <c r="B852" s="301"/>
      <c r="C852" s="302"/>
      <c r="D852" s="287"/>
      <c r="F852" s="287"/>
      <c r="H852" s="287"/>
      <c r="J852" s="287"/>
      <c r="L852" s="287"/>
      <c r="N852" s="287"/>
      <c r="P852" s="287"/>
      <c r="R852" s="287"/>
      <c r="T852" s="287"/>
      <c r="V852" s="287"/>
      <c r="X852" s="287"/>
      <c r="Z852" s="287"/>
      <c r="AB852" s="287"/>
      <c r="AD852" s="287"/>
      <c r="AF852" s="287"/>
      <c r="AH852" s="287"/>
      <c r="AJ852" s="287"/>
      <c r="AL852" s="287"/>
      <c r="AN852" s="287"/>
      <c r="AP852" s="287"/>
      <c r="AR852" s="287"/>
      <c r="AT852" s="287"/>
      <c r="AV852" s="287"/>
      <c r="AX852" s="287"/>
      <c r="AZ852" s="287"/>
      <c r="BB852" s="287"/>
    </row>
    <row r="853" spans="1:54" ht="14.25" customHeight="1" x14ac:dyDescent="0.25">
      <c r="A853" s="4"/>
      <c r="B853" s="301"/>
      <c r="C853" s="302"/>
      <c r="D853" s="287"/>
      <c r="F853" s="287"/>
      <c r="H853" s="287"/>
      <c r="J853" s="287"/>
      <c r="L853" s="287"/>
      <c r="N853" s="287"/>
      <c r="P853" s="287"/>
      <c r="R853" s="287"/>
      <c r="T853" s="287"/>
      <c r="V853" s="287"/>
      <c r="X853" s="287"/>
      <c r="Z853" s="287"/>
      <c r="AB853" s="287"/>
      <c r="AD853" s="287"/>
      <c r="AF853" s="287"/>
      <c r="AH853" s="287"/>
      <c r="AJ853" s="287"/>
      <c r="AL853" s="287"/>
      <c r="AN853" s="287"/>
      <c r="AP853" s="287"/>
      <c r="AR853" s="287"/>
      <c r="AT853" s="287"/>
      <c r="AV853" s="287"/>
      <c r="AX853" s="287"/>
      <c r="AZ853" s="287"/>
      <c r="BB853" s="287"/>
    </row>
    <row r="854" spans="1:54" ht="14.25" customHeight="1" x14ac:dyDescent="0.25">
      <c r="A854" s="4"/>
      <c r="B854" s="301"/>
      <c r="C854" s="302"/>
      <c r="D854" s="287"/>
      <c r="F854" s="287"/>
      <c r="H854" s="287"/>
      <c r="J854" s="287"/>
      <c r="L854" s="287"/>
      <c r="N854" s="287"/>
      <c r="P854" s="287"/>
      <c r="R854" s="287"/>
      <c r="T854" s="287"/>
      <c r="V854" s="287"/>
      <c r="X854" s="287"/>
      <c r="Z854" s="287"/>
      <c r="AB854" s="287"/>
      <c r="AD854" s="287"/>
      <c r="AF854" s="287"/>
      <c r="AH854" s="287"/>
      <c r="AJ854" s="287"/>
      <c r="AL854" s="287"/>
      <c r="AN854" s="287"/>
      <c r="AP854" s="287"/>
      <c r="AR854" s="287"/>
      <c r="AT854" s="287"/>
      <c r="AV854" s="287"/>
      <c r="AX854" s="287"/>
      <c r="AZ854" s="287"/>
      <c r="BB854" s="287"/>
    </row>
    <row r="855" spans="1:54" ht="14.25" customHeight="1" x14ac:dyDescent="0.25">
      <c r="A855" s="4"/>
      <c r="B855" s="301"/>
      <c r="C855" s="302"/>
      <c r="D855" s="287"/>
      <c r="F855" s="287"/>
      <c r="H855" s="287"/>
      <c r="J855" s="287"/>
      <c r="L855" s="287"/>
      <c r="N855" s="287"/>
      <c r="P855" s="287"/>
      <c r="R855" s="287"/>
      <c r="T855" s="287"/>
      <c r="V855" s="287"/>
      <c r="X855" s="287"/>
      <c r="Z855" s="287"/>
      <c r="AB855" s="287"/>
      <c r="AD855" s="287"/>
      <c r="AF855" s="287"/>
      <c r="AH855" s="287"/>
      <c r="AJ855" s="287"/>
      <c r="AL855" s="287"/>
      <c r="AN855" s="287"/>
      <c r="AP855" s="287"/>
      <c r="AR855" s="287"/>
      <c r="AT855" s="287"/>
      <c r="AV855" s="287"/>
      <c r="AX855" s="287"/>
      <c r="AZ855" s="287"/>
      <c r="BB855" s="287"/>
    </row>
    <row r="856" spans="1:54" ht="14.25" customHeight="1" x14ac:dyDescent="0.25">
      <c r="A856" s="4"/>
      <c r="B856" s="301"/>
      <c r="C856" s="302"/>
      <c r="D856" s="287"/>
      <c r="F856" s="287"/>
      <c r="H856" s="287"/>
      <c r="J856" s="287"/>
      <c r="L856" s="287"/>
      <c r="N856" s="287"/>
      <c r="P856" s="287"/>
      <c r="R856" s="287"/>
      <c r="T856" s="287"/>
      <c r="V856" s="287"/>
      <c r="X856" s="287"/>
      <c r="Z856" s="287"/>
      <c r="AB856" s="287"/>
      <c r="AD856" s="287"/>
      <c r="AF856" s="287"/>
      <c r="AH856" s="287"/>
      <c r="AJ856" s="287"/>
      <c r="AL856" s="287"/>
      <c r="AN856" s="287"/>
      <c r="AP856" s="287"/>
      <c r="AR856" s="287"/>
      <c r="AT856" s="287"/>
      <c r="AV856" s="287"/>
      <c r="AX856" s="287"/>
      <c r="AZ856" s="287"/>
      <c r="BB856" s="287"/>
    </row>
    <row r="857" spans="1:54" ht="14.25" customHeight="1" x14ac:dyDescent="0.25">
      <c r="A857" s="4"/>
      <c r="B857" s="301"/>
      <c r="C857" s="302"/>
      <c r="D857" s="287"/>
      <c r="F857" s="287"/>
      <c r="H857" s="287"/>
      <c r="J857" s="287"/>
      <c r="L857" s="287"/>
      <c r="N857" s="287"/>
      <c r="P857" s="287"/>
      <c r="R857" s="287"/>
      <c r="T857" s="287"/>
      <c r="V857" s="287"/>
      <c r="X857" s="287"/>
      <c r="Z857" s="287"/>
      <c r="AB857" s="287"/>
      <c r="AD857" s="287"/>
      <c r="AF857" s="287"/>
      <c r="AH857" s="287"/>
      <c r="AJ857" s="287"/>
      <c r="AL857" s="287"/>
      <c r="AN857" s="287"/>
      <c r="AP857" s="287"/>
      <c r="AR857" s="287"/>
      <c r="AT857" s="287"/>
      <c r="AV857" s="287"/>
      <c r="AX857" s="287"/>
      <c r="AZ857" s="287"/>
      <c r="BB857" s="287"/>
    </row>
    <row r="858" spans="1:54" ht="14.25" customHeight="1" x14ac:dyDescent="0.25">
      <c r="A858" s="4"/>
      <c r="B858" s="301"/>
      <c r="C858" s="302"/>
      <c r="D858" s="287"/>
      <c r="F858" s="287"/>
      <c r="H858" s="287"/>
      <c r="J858" s="287"/>
      <c r="L858" s="287"/>
      <c r="N858" s="287"/>
      <c r="P858" s="287"/>
      <c r="R858" s="287"/>
      <c r="T858" s="287"/>
      <c r="V858" s="287"/>
      <c r="X858" s="287"/>
      <c r="Z858" s="287"/>
      <c r="AB858" s="287"/>
      <c r="AD858" s="287"/>
      <c r="AF858" s="287"/>
      <c r="AH858" s="287"/>
      <c r="AJ858" s="287"/>
      <c r="AL858" s="287"/>
      <c r="AN858" s="287"/>
      <c r="AP858" s="287"/>
      <c r="AR858" s="287"/>
      <c r="AT858" s="287"/>
      <c r="AV858" s="287"/>
      <c r="AX858" s="287"/>
      <c r="AZ858" s="287"/>
      <c r="BB858" s="287"/>
    </row>
    <row r="859" spans="1:54" ht="14.25" customHeight="1" x14ac:dyDescent="0.25">
      <c r="A859" s="4"/>
      <c r="B859" s="301"/>
      <c r="C859" s="302"/>
      <c r="D859" s="287"/>
      <c r="F859" s="287"/>
      <c r="H859" s="287"/>
      <c r="J859" s="287"/>
      <c r="L859" s="287"/>
      <c r="N859" s="287"/>
      <c r="P859" s="287"/>
      <c r="R859" s="287"/>
      <c r="T859" s="287"/>
      <c r="V859" s="287"/>
      <c r="X859" s="287"/>
      <c r="Z859" s="287"/>
      <c r="AB859" s="287"/>
      <c r="AD859" s="287"/>
      <c r="AF859" s="287"/>
      <c r="AH859" s="287"/>
      <c r="AJ859" s="287"/>
      <c r="AL859" s="287"/>
      <c r="AN859" s="287"/>
      <c r="AP859" s="287"/>
      <c r="AR859" s="287"/>
      <c r="AT859" s="287"/>
      <c r="AV859" s="287"/>
      <c r="AX859" s="287"/>
      <c r="AZ859" s="287"/>
      <c r="BB859" s="287"/>
    </row>
    <row r="860" spans="1:54" ht="14.25" customHeight="1" x14ac:dyDescent="0.25">
      <c r="A860" s="4"/>
      <c r="B860" s="301"/>
      <c r="C860" s="302"/>
      <c r="D860" s="287"/>
      <c r="F860" s="287"/>
      <c r="H860" s="287"/>
      <c r="J860" s="287"/>
      <c r="L860" s="287"/>
      <c r="N860" s="287"/>
      <c r="P860" s="287"/>
      <c r="R860" s="287"/>
      <c r="T860" s="287"/>
      <c r="V860" s="287"/>
      <c r="X860" s="287"/>
      <c r="Z860" s="287"/>
      <c r="AB860" s="287"/>
      <c r="AD860" s="287"/>
      <c r="AF860" s="287"/>
      <c r="AH860" s="287"/>
      <c r="AJ860" s="287"/>
      <c r="AL860" s="287"/>
      <c r="AN860" s="287"/>
      <c r="AP860" s="287"/>
      <c r="AR860" s="287"/>
      <c r="AT860" s="287"/>
      <c r="AV860" s="287"/>
      <c r="AX860" s="287"/>
      <c r="AZ860" s="287"/>
      <c r="BB860" s="287"/>
    </row>
    <row r="861" spans="1:54" ht="14.25" customHeight="1" x14ac:dyDescent="0.25">
      <c r="A861" s="4"/>
      <c r="B861" s="301"/>
      <c r="C861" s="302"/>
      <c r="D861" s="287"/>
      <c r="F861" s="287"/>
      <c r="H861" s="287"/>
      <c r="J861" s="287"/>
      <c r="L861" s="287"/>
      <c r="N861" s="287"/>
      <c r="P861" s="287"/>
      <c r="R861" s="287"/>
      <c r="T861" s="287"/>
      <c r="V861" s="287"/>
      <c r="X861" s="287"/>
      <c r="Z861" s="287"/>
      <c r="AB861" s="287"/>
      <c r="AD861" s="287"/>
      <c r="AF861" s="287"/>
      <c r="AH861" s="287"/>
      <c r="AJ861" s="287"/>
      <c r="AL861" s="287"/>
      <c r="AN861" s="287"/>
      <c r="AP861" s="287"/>
      <c r="AR861" s="287"/>
      <c r="AT861" s="287"/>
      <c r="AV861" s="287"/>
      <c r="AX861" s="287"/>
      <c r="AZ861" s="287"/>
      <c r="BB861" s="287"/>
    </row>
    <row r="862" spans="1:54" ht="14.25" customHeight="1" x14ac:dyDescent="0.25">
      <c r="A862" s="4"/>
      <c r="B862" s="301"/>
      <c r="C862" s="302"/>
      <c r="D862" s="287"/>
      <c r="F862" s="287"/>
      <c r="H862" s="287"/>
      <c r="J862" s="287"/>
      <c r="L862" s="287"/>
      <c r="N862" s="287"/>
      <c r="P862" s="287"/>
      <c r="R862" s="287"/>
      <c r="T862" s="287"/>
      <c r="V862" s="287"/>
      <c r="X862" s="287"/>
      <c r="Z862" s="287"/>
      <c r="AB862" s="287"/>
      <c r="AD862" s="287"/>
      <c r="AF862" s="287"/>
      <c r="AH862" s="287"/>
      <c r="AJ862" s="287"/>
      <c r="AL862" s="287"/>
      <c r="AN862" s="287"/>
      <c r="AP862" s="287"/>
      <c r="AR862" s="287"/>
      <c r="AT862" s="287"/>
      <c r="AV862" s="287"/>
      <c r="AX862" s="287"/>
      <c r="AZ862" s="287"/>
      <c r="BB862" s="287"/>
    </row>
    <row r="863" spans="1:54" ht="14.25" customHeight="1" x14ac:dyDescent="0.25">
      <c r="A863" s="4"/>
      <c r="B863" s="301"/>
      <c r="C863" s="302"/>
      <c r="D863" s="287"/>
      <c r="F863" s="287"/>
      <c r="H863" s="287"/>
      <c r="J863" s="287"/>
      <c r="L863" s="287"/>
      <c r="N863" s="287"/>
      <c r="P863" s="287"/>
      <c r="R863" s="287"/>
      <c r="T863" s="287"/>
      <c r="V863" s="287"/>
      <c r="X863" s="287"/>
      <c r="Z863" s="287"/>
      <c r="AB863" s="287"/>
      <c r="AD863" s="287"/>
      <c r="AF863" s="287"/>
      <c r="AH863" s="287"/>
      <c r="AJ863" s="287"/>
      <c r="AL863" s="287"/>
      <c r="AN863" s="287"/>
      <c r="AP863" s="287"/>
      <c r="AR863" s="287"/>
      <c r="AT863" s="287"/>
      <c r="AV863" s="287"/>
      <c r="AX863" s="287"/>
      <c r="AZ863" s="287"/>
      <c r="BB863" s="287"/>
    </row>
    <row r="864" spans="1:54" ht="14.25" customHeight="1" x14ac:dyDescent="0.25">
      <c r="A864" s="4"/>
      <c r="B864" s="301"/>
      <c r="C864" s="302"/>
      <c r="D864" s="287"/>
      <c r="F864" s="287"/>
      <c r="H864" s="287"/>
      <c r="J864" s="287"/>
      <c r="L864" s="287"/>
      <c r="N864" s="287"/>
      <c r="P864" s="287"/>
      <c r="R864" s="287"/>
      <c r="T864" s="287"/>
      <c r="V864" s="287"/>
      <c r="X864" s="287"/>
      <c r="Z864" s="287"/>
      <c r="AB864" s="287"/>
      <c r="AD864" s="287"/>
      <c r="AF864" s="287"/>
      <c r="AH864" s="287"/>
      <c r="AJ864" s="287"/>
      <c r="AL864" s="287"/>
      <c r="AN864" s="287"/>
      <c r="AP864" s="287"/>
      <c r="AR864" s="287"/>
      <c r="AT864" s="287"/>
      <c r="AV864" s="287"/>
      <c r="AX864" s="287"/>
      <c r="AZ864" s="287"/>
      <c r="BB864" s="287"/>
    </row>
    <row r="865" spans="1:54" ht="14.25" customHeight="1" x14ac:dyDescent="0.25">
      <c r="A865" s="4"/>
      <c r="B865" s="301"/>
      <c r="C865" s="302"/>
      <c r="D865" s="287"/>
      <c r="F865" s="287"/>
      <c r="H865" s="287"/>
      <c r="J865" s="287"/>
      <c r="L865" s="287"/>
      <c r="N865" s="287"/>
      <c r="P865" s="287"/>
      <c r="R865" s="287"/>
      <c r="T865" s="287"/>
      <c r="V865" s="287"/>
      <c r="X865" s="287"/>
      <c r="Z865" s="287"/>
      <c r="AB865" s="287"/>
      <c r="AD865" s="287"/>
      <c r="AF865" s="287"/>
      <c r="AH865" s="287"/>
      <c r="AJ865" s="287"/>
      <c r="AL865" s="287"/>
      <c r="AN865" s="287"/>
      <c r="AP865" s="287"/>
      <c r="AR865" s="287"/>
      <c r="AT865" s="287"/>
      <c r="AV865" s="287"/>
      <c r="AX865" s="287"/>
      <c r="AZ865" s="287"/>
      <c r="BB865" s="287"/>
    </row>
    <row r="866" spans="1:54" ht="14.25" customHeight="1" x14ac:dyDescent="0.25">
      <c r="A866" s="4"/>
      <c r="B866" s="301"/>
      <c r="C866" s="302"/>
      <c r="D866" s="287"/>
      <c r="F866" s="287"/>
      <c r="H866" s="287"/>
      <c r="J866" s="287"/>
      <c r="L866" s="287"/>
      <c r="N866" s="287"/>
      <c r="P866" s="287"/>
      <c r="R866" s="287"/>
      <c r="T866" s="287"/>
      <c r="V866" s="287"/>
      <c r="X866" s="287"/>
      <c r="Z866" s="287"/>
      <c r="AB866" s="287"/>
      <c r="AD866" s="287"/>
      <c r="AF866" s="287"/>
      <c r="AH866" s="287"/>
      <c r="AJ866" s="287"/>
      <c r="AL866" s="287"/>
      <c r="AN866" s="287"/>
      <c r="AP866" s="287"/>
      <c r="AR866" s="287"/>
      <c r="AT866" s="287"/>
      <c r="AV866" s="287"/>
      <c r="AX866" s="287"/>
      <c r="AZ866" s="287"/>
      <c r="BB866" s="287"/>
    </row>
    <row r="867" spans="1:54" ht="14.25" customHeight="1" x14ac:dyDescent="0.25">
      <c r="A867" s="4"/>
      <c r="B867" s="301"/>
      <c r="C867" s="302"/>
      <c r="D867" s="287"/>
      <c r="F867" s="287"/>
      <c r="H867" s="287"/>
      <c r="J867" s="287"/>
      <c r="L867" s="287"/>
      <c r="N867" s="287"/>
      <c r="P867" s="287"/>
      <c r="R867" s="287"/>
      <c r="T867" s="287"/>
      <c r="V867" s="287"/>
      <c r="X867" s="287"/>
      <c r="Z867" s="287"/>
      <c r="AB867" s="287"/>
      <c r="AD867" s="287"/>
      <c r="AF867" s="287"/>
      <c r="AH867" s="287"/>
      <c r="AJ867" s="287"/>
      <c r="AL867" s="287"/>
      <c r="AN867" s="287"/>
      <c r="AP867" s="287"/>
      <c r="AR867" s="287"/>
      <c r="AT867" s="287"/>
      <c r="AV867" s="287"/>
      <c r="AX867" s="287"/>
      <c r="AZ867" s="287"/>
      <c r="BB867" s="287"/>
    </row>
    <row r="868" spans="1:54" ht="14.25" customHeight="1" x14ac:dyDescent="0.25">
      <c r="A868" s="4"/>
      <c r="B868" s="301"/>
      <c r="C868" s="302"/>
      <c r="D868" s="287"/>
      <c r="F868" s="287"/>
      <c r="H868" s="287"/>
      <c r="J868" s="287"/>
      <c r="L868" s="287"/>
      <c r="N868" s="287"/>
      <c r="P868" s="287"/>
      <c r="R868" s="287"/>
      <c r="T868" s="287"/>
      <c r="V868" s="287"/>
      <c r="X868" s="287"/>
      <c r="Z868" s="287"/>
      <c r="AB868" s="287"/>
      <c r="AD868" s="287"/>
      <c r="AF868" s="287"/>
      <c r="AH868" s="287"/>
      <c r="AJ868" s="287"/>
      <c r="AL868" s="287"/>
      <c r="AN868" s="287"/>
      <c r="AP868" s="287"/>
      <c r="AR868" s="287"/>
      <c r="AT868" s="287"/>
      <c r="AV868" s="287"/>
      <c r="AX868" s="287"/>
      <c r="AZ868" s="287"/>
      <c r="BB868" s="287"/>
    </row>
    <row r="869" spans="1:54" ht="14.25" customHeight="1" x14ac:dyDescent="0.25">
      <c r="A869" s="4"/>
      <c r="B869" s="301"/>
      <c r="C869" s="302"/>
      <c r="D869" s="287"/>
      <c r="F869" s="287"/>
      <c r="H869" s="287"/>
      <c r="J869" s="287"/>
      <c r="L869" s="287"/>
      <c r="N869" s="287"/>
      <c r="P869" s="287"/>
      <c r="R869" s="287"/>
      <c r="T869" s="287"/>
      <c r="V869" s="287"/>
      <c r="X869" s="287"/>
      <c r="Z869" s="287"/>
      <c r="AB869" s="287"/>
      <c r="AD869" s="287"/>
      <c r="AF869" s="287"/>
      <c r="AH869" s="287"/>
      <c r="AJ869" s="287"/>
      <c r="AL869" s="287"/>
      <c r="AN869" s="287"/>
      <c r="AP869" s="287"/>
      <c r="AR869" s="287"/>
      <c r="AT869" s="287"/>
      <c r="AV869" s="287"/>
      <c r="AX869" s="287"/>
      <c r="AZ869" s="287"/>
      <c r="BB869" s="287"/>
    </row>
    <row r="870" spans="1:54" ht="14.25" customHeight="1" x14ac:dyDescent="0.25">
      <c r="A870" s="4"/>
      <c r="B870" s="301"/>
      <c r="C870" s="302"/>
      <c r="D870" s="287"/>
      <c r="F870" s="287"/>
      <c r="H870" s="287"/>
      <c r="J870" s="287"/>
      <c r="L870" s="287"/>
      <c r="N870" s="287"/>
      <c r="P870" s="287"/>
      <c r="R870" s="287"/>
      <c r="T870" s="287"/>
      <c r="V870" s="287"/>
      <c r="X870" s="287"/>
      <c r="Z870" s="287"/>
      <c r="AB870" s="287"/>
      <c r="AD870" s="287"/>
      <c r="AF870" s="287"/>
      <c r="AH870" s="287"/>
      <c r="AJ870" s="287"/>
      <c r="AL870" s="287"/>
      <c r="AN870" s="287"/>
      <c r="AP870" s="287"/>
      <c r="AR870" s="287"/>
      <c r="AT870" s="287"/>
      <c r="AV870" s="287"/>
      <c r="AX870" s="287"/>
      <c r="AZ870" s="287"/>
      <c r="BB870" s="287"/>
    </row>
    <row r="871" spans="1:54" ht="14.25" customHeight="1" x14ac:dyDescent="0.25">
      <c r="A871" s="4"/>
      <c r="B871" s="301"/>
      <c r="C871" s="302"/>
      <c r="D871" s="287"/>
      <c r="F871" s="287"/>
      <c r="H871" s="287"/>
      <c r="J871" s="287"/>
      <c r="L871" s="287"/>
      <c r="N871" s="287"/>
      <c r="P871" s="287"/>
      <c r="R871" s="287"/>
      <c r="T871" s="287"/>
      <c r="V871" s="287"/>
      <c r="X871" s="287"/>
      <c r="Z871" s="287"/>
      <c r="AB871" s="287"/>
      <c r="AD871" s="287"/>
      <c r="AF871" s="287"/>
      <c r="AH871" s="287"/>
      <c r="AJ871" s="287"/>
      <c r="AL871" s="287"/>
      <c r="AN871" s="287"/>
      <c r="AP871" s="287"/>
      <c r="AR871" s="287"/>
      <c r="AT871" s="287"/>
      <c r="AV871" s="287"/>
      <c r="AX871" s="287"/>
      <c r="AZ871" s="287"/>
      <c r="BB871" s="287"/>
    </row>
    <row r="872" spans="1:54" ht="14.25" customHeight="1" x14ac:dyDescent="0.25">
      <c r="A872" s="4"/>
      <c r="B872" s="301"/>
      <c r="C872" s="302"/>
      <c r="D872" s="287"/>
      <c r="F872" s="287"/>
      <c r="H872" s="287"/>
      <c r="J872" s="287"/>
      <c r="L872" s="287"/>
      <c r="N872" s="287"/>
      <c r="P872" s="287"/>
      <c r="R872" s="287"/>
      <c r="T872" s="287"/>
      <c r="V872" s="287"/>
      <c r="X872" s="287"/>
      <c r="Z872" s="287"/>
      <c r="AB872" s="287"/>
      <c r="AD872" s="287"/>
      <c r="AF872" s="287"/>
      <c r="AH872" s="287"/>
      <c r="AJ872" s="287"/>
      <c r="AL872" s="287"/>
      <c r="AN872" s="287"/>
      <c r="AP872" s="287"/>
      <c r="AR872" s="287"/>
      <c r="AT872" s="287"/>
      <c r="AV872" s="287"/>
      <c r="AX872" s="287"/>
      <c r="AZ872" s="287"/>
      <c r="BB872" s="287"/>
    </row>
    <row r="873" spans="1:54" ht="14.25" customHeight="1" x14ac:dyDescent="0.25">
      <c r="A873" s="4"/>
      <c r="B873" s="301"/>
      <c r="C873" s="302"/>
      <c r="D873" s="287"/>
      <c r="F873" s="287"/>
      <c r="H873" s="287"/>
      <c r="J873" s="287"/>
      <c r="L873" s="287"/>
      <c r="N873" s="287"/>
      <c r="P873" s="287"/>
      <c r="R873" s="287"/>
      <c r="T873" s="287"/>
      <c r="V873" s="287"/>
      <c r="X873" s="287"/>
      <c r="Z873" s="287"/>
      <c r="AB873" s="287"/>
      <c r="AD873" s="287"/>
      <c r="AF873" s="287"/>
      <c r="AH873" s="287"/>
      <c r="AJ873" s="287"/>
      <c r="AL873" s="287"/>
      <c r="AN873" s="287"/>
      <c r="AP873" s="287"/>
      <c r="AR873" s="287"/>
      <c r="AT873" s="287"/>
      <c r="AV873" s="287"/>
      <c r="AX873" s="287"/>
      <c r="AZ873" s="287"/>
      <c r="BB873" s="287"/>
    </row>
    <row r="874" spans="1:54" ht="14.25" customHeight="1" x14ac:dyDescent="0.25">
      <c r="A874" s="4"/>
      <c r="B874" s="301"/>
      <c r="C874" s="302"/>
      <c r="D874" s="287"/>
      <c r="F874" s="287"/>
      <c r="H874" s="287"/>
      <c r="J874" s="287"/>
      <c r="L874" s="287"/>
      <c r="N874" s="287"/>
      <c r="P874" s="287"/>
      <c r="R874" s="287"/>
      <c r="T874" s="287"/>
      <c r="V874" s="287"/>
      <c r="X874" s="287"/>
      <c r="Z874" s="287"/>
      <c r="AB874" s="287"/>
      <c r="AD874" s="287"/>
      <c r="AF874" s="287"/>
      <c r="AH874" s="287"/>
      <c r="AJ874" s="287"/>
      <c r="AL874" s="287"/>
      <c r="AN874" s="287"/>
      <c r="AP874" s="287"/>
      <c r="AR874" s="287"/>
      <c r="AT874" s="287"/>
      <c r="AV874" s="287"/>
      <c r="AX874" s="287"/>
      <c r="AZ874" s="287"/>
      <c r="BB874" s="287"/>
    </row>
    <row r="875" spans="1:54" ht="14.25" customHeight="1" x14ac:dyDescent="0.25">
      <c r="A875" s="4"/>
      <c r="B875" s="301"/>
      <c r="C875" s="302"/>
      <c r="D875" s="287"/>
      <c r="F875" s="287"/>
      <c r="H875" s="287"/>
      <c r="J875" s="287"/>
      <c r="L875" s="287"/>
      <c r="N875" s="287"/>
      <c r="P875" s="287"/>
      <c r="R875" s="287"/>
      <c r="T875" s="287"/>
      <c r="V875" s="287"/>
      <c r="X875" s="287"/>
      <c r="Z875" s="287"/>
      <c r="AB875" s="287"/>
      <c r="AD875" s="287"/>
      <c r="AF875" s="287"/>
      <c r="AH875" s="287"/>
      <c r="AJ875" s="287"/>
      <c r="AL875" s="287"/>
      <c r="AN875" s="287"/>
      <c r="AP875" s="287"/>
      <c r="AR875" s="287"/>
      <c r="AT875" s="287"/>
      <c r="AV875" s="287"/>
      <c r="AX875" s="287"/>
      <c r="AZ875" s="287"/>
      <c r="BB875" s="287"/>
    </row>
    <row r="876" spans="1:54" ht="14.25" customHeight="1" x14ac:dyDescent="0.25">
      <c r="A876" s="4"/>
      <c r="B876" s="301"/>
      <c r="C876" s="302"/>
      <c r="D876" s="287"/>
      <c r="F876" s="287"/>
      <c r="H876" s="287"/>
      <c r="J876" s="287"/>
      <c r="L876" s="287"/>
      <c r="N876" s="287"/>
      <c r="P876" s="287"/>
      <c r="R876" s="287"/>
      <c r="T876" s="287"/>
      <c r="V876" s="287"/>
      <c r="X876" s="287"/>
      <c r="Z876" s="287"/>
      <c r="AB876" s="287"/>
      <c r="AD876" s="287"/>
      <c r="AF876" s="287"/>
      <c r="AH876" s="287"/>
      <c r="AJ876" s="287"/>
      <c r="AL876" s="287"/>
      <c r="AN876" s="287"/>
      <c r="AP876" s="287"/>
      <c r="AR876" s="287"/>
      <c r="AT876" s="287"/>
      <c r="AV876" s="287"/>
      <c r="AX876" s="287"/>
      <c r="AZ876" s="287"/>
      <c r="BB876" s="287"/>
    </row>
    <row r="877" spans="1:54" ht="14.25" customHeight="1" x14ac:dyDescent="0.25">
      <c r="A877" s="4"/>
      <c r="B877" s="301"/>
      <c r="C877" s="302"/>
      <c r="D877" s="287"/>
      <c r="F877" s="287"/>
      <c r="H877" s="287"/>
      <c r="J877" s="287"/>
      <c r="L877" s="287"/>
      <c r="N877" s="287"/>
      <c r="P877" s="287"/>
      <c r="R877" s="287"/>
      <c r="T877" s="287"/>
      <c r="V877" s="287"/>
      <c r="X877" s="287"/>
      <c r="Z877" s="287"/>
      <c r="AB877" s="287"/>
      <c r="AD877" s="287"/>
      <c r="AF877" s="287"/>
      <c r="AH877" s="287"/>
      <c r="AJ877" s="287"/>
      <c r="AL877" s="287"/>
      <c r="AN877" s="287"/>
      <c r="AP877" s="287"/>
      <c r="AR877" s="287"/>
      <c r="AT877" s="287"/>
      <c r="AV877" s="287"/>
      <c r="AX877" s="287"/>
      <c r="AZ877" s="287"/>
      <c r="BB877" s="287"/>
    </row>
    <row r="878" spans="1:54" ht="14.25" customHeight="1" x14ac:dyDescent="0.25">
      <c r="A878" s="4"/>
      <c r="B878" s="301"/>
      <c r="C878" s="302"/>
      <c r="D878" s="287"/>
      <c r="F878" s="287"/>
      <c r="H878" s="287"/>
      <c r="J878" s="287"/>
      <c r="L878" s="287"/>
      <c r="N878" s="287"/>
      <c r="P878" s="287"/>
      <c r="R878" s="287"/>
      <c r="T878" s="287"/>
      <c r="V878" s="287"/>
      <c r="X878" s="287"/>
      <c r="Z878" s="287"/>
      <c r="AB878" s="287"/>
      <c r="AD878" s="287"/>
      <c r="AF878" s="287"/>
      <c r="AH878" s="287"/>
      <c r="AJ878" s="287"/>
      <c r="AL878" s="287"/>
      <c r="AN878" s="287"/>
      <c r="AP878" s="287"/>
      <c r="AR878" s="287"/>
      <c r="AT878" s="287"/>
      <c r="AV878" s="287"/>
      <c r="AX878" s="287"/>
      <c r="AZ878" s="287"/>
      <c r="BB878" s="287"/>
    </row>
    <row r="879" spans="1:54" ht="14.25" customHeight="1" x14ac:dyDescent="0.25">
      <c r="A879" s="4"/>
      <c r="B879" s="301"/>
      <c r="C879" s="302"/>
      <c r="D879" s="287"/>
      <c r="F879" s="287"/>
      <c r="H879" s="287"/>
      <c r="J879" s="287"/>
      <c r="L879" s="287"/>
      <c r="N879" s="287"/>
      <c r="P879" s="287"/>
      <c r="R879" s="287"/>
      <c r="T879" s="287"/>
      <c r="V879" s="287"/>
      <c r="X879" s="287"/>
      <c r="Z879" s="287"/>
      <c r="AB879" s="287"/>
      <c r="AD879" s="287"/>
      <c r="AF879" s="287"/>
      <c r="AH879" s="287"/>
      <c r="AJ879" s="287"/>
      <c r="AL879" s="287"/>
      <c r="AN879" s="287"/>
      <c r="AP879" s="287"/>
      <c r="AR879" s="287"/>
      <c r="AT879" s="287"/>
      <c r="AV879" s="287"/>
      <c r="AX879" s="287"/>
      <c r="AZ879" s="287"/>
      <c r="BB879" s="287"/>
    </row>
    <row r="880" spans="1:54" ht="14.25" customHeight="1" x14ac:dyDescent="0.25">
      <c r="A880" s="4"/>
      <c r="B880" s="301"/>
      <c r="C880" s="302"/>
      <c r="D880" s="287"/>
      <c r="F880" s="287"/>
      <c r="H880" s="287"/>
      <c r="J880" s="287"/>
      <c r="L880" s="287"/>
      <c r="N880" s="287"/>
      <c r="P880" s="287"/>
      <c r="R880" s="287"/>
      <c r="T880" s="287"/>
      <c r="V880" s="287"/>
      <c r="X880" s="287"/>
      <c r="Z880" s="287"/>
      <c r="AB880" s="287"/>
      <c r="AD880" s="287"/>
      <c r="AF880" s="287"/>
      <c r="AH880" s="287"/>
      <c r="AJ880" s="287"/>
      <c r="AL880" s="287"/>
      <c r="AN880" s="287"/>
      <c r="AP880" s="287"/>
      <c r="AR880" s="287"/>
      <c r="AT880" s="287"/>
      <c r="AV880" s="287"/>
      <c r="AX880" s="287"/>
      <c r="AZ880" s="287"/>
      <c r="BB880" s="287"/>
    </row>
    <row r="881" spans="1:54" ht="14.25" customHeight="1" x14ac:dyDescent="0.25">
      <c r="A881" s="4"/>
      <c r="B881" s="301"/>
      <c r="C881" s="302"/>
      <c r="D881" s="287"/>
      <c r="F881" s="287"/>
      <c r="H881" s="287"/>
      <c r="J881" s="287"/>
      <c r="L881" s="287"/>
      <c r="N881" s="287"/>
      <c r="P881" s="287"/>
      <c r="R881" s="287"/>
      <c r="T881" s="287"/>
      <c r="V881" s="287"/>
      <c r="X881" s="287"/>
      <c r="Z881" s="287"/>
      <c r="AB881" s="287"/>
      <c r="AD881" s="287"/>
      <c r="AF881" s="287"/>
      <c r="AH881" s="287"/>
      <c r="AJ881" s="287"/>
      <c r="AL881" s="287"/>
      <c r="AN881" s="287"/>
      <c r="AP881" s="287"/>
      <c r="AR881" s="287"/>
      <c r="AT881" s="287"/>
      <c r="AV881" s="287"/>
      <c r="AX881" s="287"/>
      <c r="AZ881" s="287"/>
      <c r="BB881" s="287"/>
    </row>
    <row r="882" spans="1:54" ht="14.25" customHeight="1" x14ac:dyDescent="0.25">
      <c r="A882" s="4"/>
      <c r="B882" s="301"/>
      <c r="C882" s="302"/>
      <c r="D882" s="287"/>
      <c r="F882" s="287"/>
      <c r="H882" s="287"/>
      <c r="J882" s="287"/>
      <c r="L882" s="287"/>
      <c r="N882" s="287"/>
      <c r="P882" s="287"/>
      <c r="R882" s="287"/>
      <c r="T882" s="287"/>
      <c r="V882" s="287"/>
      <c r="X882" s="287"/>
      <c r="Z882" s="287"/>
      <c r="AB882" s="287"/>
      <c r="AD882" s="287"/>
      <c r="AF882" s="287"/>
      <c r="AH882" s="287"/>
      <c r="AJ882" s="287"/>
      <c r="AL882" s="287"/>
      <c r="AN882" s="287"/>
      <c r="AP882" s="287"/>
      <c r="AR882" s="287"/>
      <c r="AT882" s="287"/>
      <c r="AV882" s="287"/>
      <c r="AX882" s="287"/>
      <c r="AZ882" s="287"/>
      <c r="BB882" s="287"/>
    </row>
    <row r="883" spans="1:54" ht="14.25" customHeight="1" x14ac:dyDescent="0.25">
      <c r="A883" s="4"/>
      <c r="B883" s="301"/>
      <c r="C883" s="302"/>
      <c r="D883" s="287"/>
      <c r="F883" s="287"/>
      <c r="H883" s="287"/>
      <c r="J883" s="287"/>
      <c r="L883" s="287"/>
      <c r="N883" s="287"/>
      <c r="P883" s="287"/>
      <c r="R883" s="287"/>
      <c r="T883" s="287"/>
      <c r="V883" s="287"/>
      <c r="X883" s="287"/>
      <c r="Z883" s="287"/>
      <c r="AB883" s="287"/>
      <c r="AD883" s="287"/>
      <c r="AF883" s="287"/>
      <c r="AH883" s="287"/>
      <c r="AJ883" s="287"/>
      <c r="AL883" s="287"/>
      <c r="AN883" s="287"/>
      <c r="AP883" s="287"/>
      <c r="AR883" s="287"/>
      <c r="AT883" s="287"/>
      <c r="AV883" s="287"/>
      <c r="AX883" s="287"/>
      <c r="AZ883" s="287"/>
      <c r="BB883" s="287"/>
    </row>
    <row r="884" spans="1:54" ht="14.25" customHeight="1" x14ac:dyDescent="0.25">
      <c r="A884" s="4"/>
      <c r="B884" s="301"/>
      <c r="C884" s="302"/>
      <c r="D884" s="287"/>
      <c r="F884" s="287"/>
      <c r="H884" s="287"/>
      <c r="J884" s="287"/>
      <c r="L884" s="287"/>
      <c r="N884" s="287"/>
      <c r="P884" s="287"/>
      <c r="R884" s="287"/>
      <c r="T884" s="287"/>
      <c r="V884" s="287"/>
      <c r="X884" s="287"/>
      <c r="Z884" s="287"/>
      <c r="AB884" s="287"/>
      <c r="AD884" s="287"/>
      <c r="AF884" s="287"/>
      <c r="AH884" s="287"/>
      <c r="AJ884" s="287"/>
      <c r="AL884" s="287"/>
      <c r="AN884" s="287"/>
      <c r="AP884" s="287"/>
      <c r="AR884" s="287"/>
      <c r="AT884" s="287"/>
      <c r="AV884" s="287"/>
      <c r="AX884" s="287"/>
      <c r="AZ884" s="287"/>
      <c r="BB884" s="287"/>
    </row>
    <row r="885" spans="1:54" ht="14.25" customHeight="1" x14ac:dyDescent="0.25">
      <c r="A885" s="4"/>
      <c r="B885" s="301"/>
      <c r="C885" s="302"/>
      <c r="D885" s="287"/>
      <c r="F885" s="287"/>
      <c r="H885" s="287"/>
      <c r="J885" s="287"/>
      <c r="L885" s="287"/>
      <c r="N885" s="287"/>
      <c r="P885" s="287"/>
      <c r="R885" s="287"/>
      <c r="T885" s="287"/>
      <c r="V885" s="287"/>
      <c r="X885" s="287"/>
      <c r="Z885" s="287"/>
      <c r="AB885" s="287"/>
      <c r="AD885" s="287"/>
      <c r="AF885" s="287"/>
      <c r="AH885" s="287"/>
      <c r="AJ885" s="287"/>
      <c r="AL885" s="287"/>
      <c r="AN885" s="287"/>
      <c r="AP885" s="287"/>
      <c r="AR885" s="287"/>
      <c r="AT885" s="287"/>
      <c r="AV885" s="287"/>
      <c r="AX885" s="287"/>
      <c r="AZ885" s="287"/>
      <c r="BB885" s="287"/>
    </row>
    <row r="886" spans="1:54" ht="14.25" customHeight="1" x14ac:dyDescent="0.25">
      <c r="A886" s="4"/>
      <c r="B886" s="301"/>
      <c r="C886" s="302"/>
      <c r="D886" s="287"/>
      <c r="F886" s="287"/>
      <c r="H886" s="287"/>
      <c r="J886" s="287"/>
      <c r="L886" s="287"/>
      <c r="N886" s="287"/>
      <c r="P886" s="287"/>
      <c r="R886" s="287"/>
      <c r="T886" s="287"/>
      <c r="V886" s="287"/>
      <c r="X886" s="287"/>
      <c r="Z886" s="287"/>
      <c r="AB886" s="287"/>
      <c r="AD886" s="287"/>
      <c r="AF886" s="287"/>
      <c r="AH886" s="287"/>
      <c r="AJ886" s="287"/>
      <c r="AL886" s="287"/>
      <c r="AN886" s="287"/>
      <c r="AP886" s="287"/>
      <c r="AR886" s="287"/>
      <c r="AT886" s="287"/>
      <c r="AV886" s="287"/>
      <c r="AX886" s="287"/>
      <c r="AZ886" s="287"/>
      <c r="BB886" s="287"/>
    </row>
    <row r="887" spans="1:54" ht="14.25" customHeight="1" x14ac:dyDescent="0.25">
      <c r="A887" s="4"/>
      <c r="B887" s="301"/>
      <c r="C887" s="302"/>
      <c r="D887" s="287"/>
      <c r="F887" s="287"/>
      <c r="H887" s="287"/>
      <c r="J887" s="287"/>
      <c r="L887" s="287"/>
      <c r="N887" s="287"/>
      <c r="P887" s="287"/>
      <c r="R887" s="287"/>
      <c r="T887" s="287"/>
      <c r="V887" s="287"/>
      <c r="X887" s="287"/>
      <c r="Z887" s="287"/>
      <c r="AB887" s="287"/>
      <c r="AD887" s="287"/>
      <c r="AF887" s="287"/>
      <c r="AH887" s="287"/>
      <c r="AJ887" s="287"/>
      <c r="AL887" s="287"/>
      <c r="AN887" s="287"/>
      <c r="AP887" s="287"/>
      <c r="AR887" s="287"/>
      <c r="AT887" s="287"/>
      <c r="AV887" s="287"/>
      <c r="AX887" s="287"/>
      <c r="AZ887" s="287"/>
      <c r="BB887" s="287"/>
    </row>
    <row r="888" spans="1:54" ht="14.25" customHeight="1" x14ac:dyDescent="0.25">
      <c r="A888" s="4"/>
      <c r="B888" s="301"/>
      <c r="C888" s="302"/>
      <c r="D888" s="287"/>
      <c r="F888" s="287"/>
      <c r="H888" s="287"/>
      <c r="J888" s="287"/>
      <c r="L888" s="287"/>
      <c r="N888" s="287"/>
      <c r="P888" s="287"/>
      <c r="R888" s="287"/>
      <c r="T888" s="287"/>
      <c r="V888" s="287"/>
      <c r="X888" s="287"/>
      <c r="Z888" s="287"/>
      <c r="AB888" s="287"/>
      <c r="AD888" s="287"/>
      <c r="AF888" s="287"/>
      <c r="AH888" s="287"/>
      <c r="AJ888" s="287"/>
      <c r="AL888" s="287"/>
      <c r="AN888" s="287"/>
      <c r="AP888" s="287"/>
      <c r="AR888" s="287"/>
      <c r="AT888" s="287"/>
      <c r="AV888" s="287"/>
      <c r="AX888" s="287"/>
      <c r="AZ888" s="287"/>
      <c r="BB888" s="287"/>
    </row>
    <row r="889" spans="1:54" ht="14.25" customHeight="1" x14ac:dyDescent="0.25">
      <c r="A889" s="4"/>
      <c r="B889" s="301"/>
      <c r="C889" s="302"/>
      <c r="D889" s="287"/>
      <c r="F889" s="287"/>
      <c r="H889" s="287"/>
      <c r="J889" s="287"/>
      <c r="L889" s="287"/>
      <c r="N889" s="287"/>
      <c r="P889" s="287"/>
      <c r="R889" s="287"/>
      <c r="T889" s="287"/>
      <c r="V889" s="287"/>
      <c r="X889" s="287"/>
      <c r="Z889" s="287"/>
      <c r="AB889" s="287"/>
      <c r="AD889" s="287"/>
      <c r="AF889" s="287"/>
      <c r="AH889" s="287"/>
      <c r="AJ889" s="287"/>
      <c r="AL889" s="287"/>
      <c r="AN889" s="287"/>
      <c r="AP889" s="287"/>
      <c r="AR889" s="287"/>
      <c r="AT889" s="287"/>
      <c r="AV889" s="287"/>
      <c r="AX889" s="287"/>
      <c r="AZ889" s="287"/>
      <c r="BB889" s="287"/>
    </row>
    <row r="890" spans="1:54" ht="14.25" customHeight="1" x14ac:dyDescent="0.25">
      <c r="A890" s="4"/>
      <c r="B890" s="301"/>
      <c r="C890" s="302"/>
      <c r="D890" s="287"/>
      <c r="F890" s="287"/>
      <c r="H890" s="287"/>
      <c r="J890" s="287"/>
      <c r="L890" s="287"/>
      <c r="N890" s="287"/>
      <c r="P890" s="287"/>
      <c r="R890" s="287"/>
      <c r="T890" s="287"/>
      <c r="V890" s="287"/>
      <c r="X890" s="287"/>
      <c r="Z890" s="287"/>
      <c r="AB890" s="287"/>
      <c r="AD890" s="287"/>
      <c r="AF890" s="287"/>
      <c r="AH890" s="287"/>
      <c r="AJ890" s="287"/>
      <c r="AL890" s="287"/>
      <c r="AN890" s="287"/>
      <c r="AP890" s="287"/>
      <c r="AR890" s="287"/>
      <c r="AT890" s="287"/>
      <c r="AV890" s="287"/>
      <c r="AX890" s="287"/>
      <c r="AZ890" s="287"/>
      <c r="BB890" s="287"/>
    </row>
    <row r="891" spans="1:54" ht="14.25" customHeight="1" x14ac:dyDescent="0.25">
      <c r="A891" s="4"/>
      <c r="B891" s="301"/>
      <c r="C891" s="302"/>
      <c r="D891" s="287"/>
      <c r="F891" s="287"/>
      <c r="H891" s="287"/>
      <c r="J891" s="287"/>
      <c r="L891" s="287"/>
      <c r="N891" s="287"/>
      <c r="P891" s="287"/>
      <c r="R891" s="287"/>
      <c r="T891" s="287"/>
      <c r="V891" s="287"/>
      <c r="X891" s="287"/>
      <c r="Z891" s="287"/>
      <c r="AB891" s="287"/>
      <c r="AD891" s="287"/>
      <c r="AF891" s="287"/>
      <c r="AH891" s="287"/>
      <c r="AJ891" s="287"/>
      <c r="AL891" s="287"/>
      <c r="AN891" s="287"/>
      <c r="AP891" s="287"/>
      <c r="AR891" s="287"/>
      <c r="AT891" s="287"/>
      <c r="AV891" s="287"/>
      <c r="AX891" s="287"/>
      <c r="AZ891" s="287"/>
      <c r="BB891" s="287"/>
    </row>
    <row r="892" spans="1:54" ht="14.25" customHeight="1" x14ac:dyDescent="0.25">
      <c r="A892" s="4"/>
      <c r="B892" s="301"/>
      <c r="C892" s="302"/>
      <c r="D892" s="287"/>
      <c r="F892" s="287"/>
      <c r="H892" s="287"/>
      <c r="J892" s="287"/>
      <c r="L892" s="287"/>
      <c r="N892" s="287"/>
      <c r="P892" s="287"/>
      <c r="R892" s="287"/>
      <c r="T892" s="287"/>
      <c r="V892" s="287"/>
      <c r="X892" s="287"/>
      <c r="Z892" s="287"/>
      <c r="AB892" s="287"/>
      <c r="AD892" s="287"/>
      <c r="AF892" s="287"/>
      <c r="AH892" s="287"/>
      <c r="AJ892" s="287"/>
      <c r="AL892" s="287"/>
      <c r="AN892" s="287"/>
      <c r="AP892" s="287"/>
      <c r="AR892" s="287"/>
      <c r="AT892" s="287"/>
      <c r="AV892" s="287"/>
      <c r="AX892" s="287"/>
      <c r="AZ892" s="287"/>
      <c r="BB892" s="287"/>
    </row>
    <row r="893" spans="1:54" ht="14.25" customHeight="1" x14ac:dyDescent="0.25">
      <c r="A893" s="4"/>
      <c r="B893" s="301"/>
      <c r="C893" s="302"/>
      <c r="D893" s="287"/>
      <c r="F893" s="287"/>
      <c r="H893" s="287"/>
      <c r="J893" s="287"/>
      <c r="L893" s="287"/>
      <c r="N893" s="287"/>
      <c r="P893" s="287"/>
      <c r="R893" s="287"/>
      <c r="T893" s="287"/>
      <c r="V893" s="287"/>
      <c r="X893" s="287"/>
      <c r="Z893" s="287"/>
      <c r="AB893" s="287"/>
      <c r="AD893" s="287"/>
      <c r="AF893" s="287"/>
      <c r="AH893" s="287"/>
      <c r="AJ893" s="287"/>
      <c r="AL893" s="287"/>
      <c r="AN893" s="287"/>
      <c r="AP893" s="287"/>
      <c r="AR893" s="287"/>
      <c r="AT893" s="287"/>
      <c r="AV893" s="287"/>
      <c r="AX893" s="287"/>
      <c r="AZ893" s="287"/>
      <c r="BB893" s="287"/>
    </row>
    <row r="894" spans="1:54" ht="14.25" customHeight="1" x14ac:dyDescent="0.25">
      <c r="A894" s="4"/>
      <c r="B894" s="301"/>
      <c r="C894" s="302"/>
      <c r="D894" s="287"/>
      <c r="F894" s="287"/>
      <c r="H894" s="287"/>
      <c r="J894" s="287"/>
      <c r="L894" s="287"/>
      <c r="N894" s="287"/>
      <c r="P894" s="287"/>
      <c r="R894" s="287"/>
      <c r="T894" s="287"/>
      <c r="V894" s="287"/>
      <c r="X894" s="287"/>
      <c r="Z894" s="287"/>
      <c r="AB894" s="287"/>
      <c r="AD894" s="287"/>
      <c r="AF894" s="287"/>
      <c r="AH894" s="287"/>
      <c r="AJ894" s="287"/>
      <c r="AL894" s="287"/>
      <c r="AN894" s="287"/>
      <c r="AP894" s="287"/>
      <c r="AR894" s="287"/>
      <c r="AT894" s="287"/>
      <c r="AV894" s="287"/>
      <c r="AX894" s="287"/>
      <c r="AZ894" s="287"/>
      <c r="BB894" s="287"/>
    </row>
    <row r="895" spans="1:54" ht="14.25" customHeight="1" x14ac:dyDescent="0.25">
      <c r="A895" s="4"/>
      <c r="B895" s="301"/>
      <c r="C895" s="302"/>
      <c r="D895" s="287"/>
      <c r="F895" s="287"/>
      <c r="H895" s="287"/>
      <c r="J895" s="287"/>
      <c r="L895" s="287"/>
      <c r="N895" s="287"/>
      <c r="P895" s="287"/>
      <c r="R895" s="287"/>
      <c r="T895" s="287"/>
      <c r="V895" s="287"/>
      <c r="X895" s="287"/>
      <c r="Z895" s="287"/>
      <c r="AB895" s="287"/>
      <c r="AD895" s="287"/>
      <c r="AF895" s="287"/>
      <c r="AH895" s="287"/>
      <c r="AJ895" s="287"/>
      <c r="AL895" s="287"/>
      <c r="AN895" s="287"/>
      <c r="AP895" s="287"/>
      <c r="AR895" s="287"/>
      <c r="AT895" s="287"/>
      <c r="AV895" s="287"/>
      <c r="AX895" s="287"/>
      <c r="AZ895" s="287"/>
      <c r="BB895" s="287"/>
    </row>
    <row r="896" spans="1:54" ht="14.25" customHeight="1" x14ac:dyDescent="0.25">
      <c r="A896" s="4"/>
      <c r="B896" s="301"/>
      <c r="C896" s="302"/>
      <c r="D896" s="287"/>
      <c r="F896" s="287"/>
      <c r="H896" s="287"/>
      <c r="J896" s="287"/>
      <c r="L896" s="287"/>
      <c r="N896" s="287"/>
      <c r="P896" s="287"/>
      <c r="R896" s="287"/>
      <c r="T896" s="287"/>
      <c r="V896" s="287"/>
      <c r="X896" s="287"/>
      <c r="Z896" s="287"/>
      <c r="AB896" s="287"/>
      <c r="AD896" s="287"/>
      <c r="AF896" s="287"/>
      <c r="AH896" s="287"/>
      <c r="AJ896" s="287"/>
      <c r="AL896" s="287"/>
      <c r="AN896" s="287"/>
      <c r="AP896" s="287"/>
      <c r="AR896" s="287"/>
      <c r="AT896" s="287"/>
      <c r="AV896" s="287"/>
      <c r="AX896" s="287"/>
      <c r="AZ896" s="287"/>
      <c r="BB896" s="287"/>
    </row>
    <row r="897" spans="1:54" ht="14.25" customHeight="1" x14ac:dyDescent="0.25">
      <c r="A897" s="4"/>
      <c r="B897" s="301"/>
      <c r="C897" s="302"/>
      <c r="D897" s="287"/>
      <c r="F897" s="287"/>
      <c r="H897" s="287"/>
      <c r="J897" s="287"/>
      <c r="L897" s="287"/>
      <c r="N897" s="287"/>
      <c r="P897" s="287"/>
      <c r="R897" s="287"/>
      <c r="T897" s="287"/>
      <c r="V897" s="287"/>
      <c r="X897" s="287"/>
      <c r="Z897" s="287"/>
      <c r="AB897" s="287"/>
      <c r="AD897" s="287"/>
      <c r="AF897" s="287"/>
      <c r="AH897" s="287"/>
      <c r="AJ897" s="287"/>
      <c r="AL897" s="287"/>
      <c r="AN897" s="287"/>
      <c r="AP897" s="287"/>
      <c r="AR897" s="287"/>
      <c r="AT897" s="287"/>
      <c r="AV897" s="287"/>
      <c r="AX897" s="287"/>
      <c r="AZ897" s="287"/>
      <c r="BB897" s="287"/>
    </row>
    <row r="898" spans="1:54" ht="14.25" customHeight="1" x14ac:dyDescent="0.25">
      <c r="A898" s="4"/>
      <c r="B898" s="301"/>
      <c r="C898" s="302"/>
      <c r="D898" s="287"/>
      <c r="F898" s="287"/>
      <c r="H898" s="287"/>
      <c r="J898" s="287"/>
      <c r="L898" s="287"/>
      <c r="N898" s="287"/>
      <c r="P898" s="287"/>
      <c r="R898" s="287"/>
      <c r="T898" s="287"/>
      <c r="V898" s="287"/>
      <c r="X898" s="287"/>
      <c r="Z898" s="287"/>
      <c r="AB898" s="287"/>
      <c r="AD898" s="287"/>
      <c r="AF898" s="287"/>
      <c r="AH898" s="287"/>
      <c r="AJ898" s="287"/>
      <c r="AL898" s="287"/>
      <c r="AN898" s="287"/>
      <c r="AP898" s="287"/>
      <c r="AR898" s="287"/>
      <c r="AT898" s="287"/>
      <c r="AV898" s="287"/>
      <c r="AX898" s="287"/>
      <c r="AZ898" s="287"/>
      <c r="BB898" s="287"/>
    </row>
    <row r="899" spans="1:54" ht="14.25" customHeight="1" x14ac:dyDescent="0.25">
      <c r="A899" s="4"/>
      <c r="B899" s="301"/>
      <c r="C899" s="302"/>
      <c r="D899" s="287"/>
      <c r="F899" s="287"/>
      <c r="H899" s="287"/>
      <c r="J899" s="287"/>
      <c r="L899" s="287"/>
      <c r="N899" s="287"/>
      <c r="P899" s="287"/>
      <c r="R899" s="287"/>
      <c r="T899" s="287"/>
      <c r="V899" s="287"/>
      <c r="X899" s="287"/>
      <c r="Z899" s="287"/>
      <c r="AB899" s="287"/>
      <c r="AD899" s="287"/>
      <c r="AF899" s="287"/>
      <c r="AH899" s="287"/>
      <c r="AJ899" s="287"/>
      <c r="AL899" s="287"/>
      <c r="AN899" s="287"/>
      <c r="AP899" s="287"/>
      <c r="AR899" s="287"/>
      <c r="AT899" s="287"/>
      <c r="AV899" s="287"/>
      <c r="AX899" s="287"/>
      <c r="AZ899" s="287"/>
      <c r="BB899" s="287"/>
    </row>
    <row r="900" spans="1:54" ht="14.25" customHeight="1" x14ac:dyDescent="0.25">
      <c r="A900" s="4"/>
      <c r="B900" s="301"/>
      <c r="C900" s="302"/>
      <c r="D900" s="287"/>
      <c r="F900" s="287"/>
      <c r="H900" s="287"/>
      <c r="J900" s="287"/>
      <c r="L900" s="287"/>
      <c r="N900" s="287"/>
      <c r="P900" s="287"/>
      <c r="R900" s="287"/>
      <c r="T900" s="287"/>
      <c r="V900" s="287"/>
      <c r="X900" s="287"/>
      <c r="Z900" s="287"/>
      <c r="AB900" s="287"/>
      <c r="AD900" s="287"/>
      <c r="AF900" s="287"/>
      <c r="AH900" s="287"/>
      <c r="AJ900" s="287"/>
      <c r="AL900" s="287"/>
      <c r="AN900" s="287"/>
      <c r="AP900" s="287"/>
      <c r="AR900" s="287"/>
      <c r="AT900" s="287"/>
      <c r="AV900" s="287"/>
      <c r="AX900" s="287"/>
      <c r="AZ900" s="287"/>
      <c r="BB900" s="287"/>
    </row>
    <row r="901" spans="1:54" ht="14.25" customHeight="1" x14ac:dyDescent="0.25">
      <c r="A901" s="4"/>
      <c r="B901" s="301"/>
      <c r="C901" s="302"/>
      <c r="D901" s="287"/>
      <c r="F901" s="287"/>
      <c r="H901" s="287"/>
      <c r="J901" s="287"/>
      <c r="L901" s="287"/>
      <c r="N901" s="287"/>
      <c r="P901" s="287"/>
      <c r="R901" s="287"/>
      <c r="T901" s="287"/>
      <c r="V901" s="287"/>
      <c r="X901" s="287"/>
      <c r="Z901" s="287"/>
      <c r="AB901" s="287"/>
      <c r="AD901" s="287"/>
      <c r="AF901" s="287"/>
      <c r="AH901" s="287"/>
      <c r="AJ901" s="287"/>
      <c r="AL901" s="287"/>
      <c r="AN901" s="287"/>
      <c r="AP901" s="287"/>
      <c r="AR901" s="287"/>
      <c r="AT901" s="287"/>
      <c r="AV901" s="287"/>
      <c r="AX901" s="287"/>
      <c r="AZ901" s="287"/>
      <c r="BB901" s="287"/>
    </row>
    <row r="902" spans="1:54" ht="14.25" customHeight="1" x14ac:dyDescent="0.25">
      <c r="A902" s="4"/>
      <c r="B902" s="301"/>
      <c r="C902" s="302"/>
      <c r="D902" s="287"/>
      <c r="F902" s="287"/>
      <c r="H902" s="287"/>
      <c r="J902" s="287"/>
      <c r="L902" s="287"/>
      <c r="N902" s="287"/>
      <c r="P902" s="287"/>
      <c r="R902" s="287"/>
      <c r="T902" s="287"/>
      <c r="V902" s="287"/>
      <c r="X902" s="287"/>
      <c r="Z902" s="287"/>
      <c r="AB902" s="287"/>
      <c r="AD902" s="287"/>
      <c r="AF902" s="287"/>
      <c r="AH902" s="287"/>
      <c r="AJ902" s="287"/>
      <c r="AL902" s="287"/>
      <c r="AN902" s="287"/>
      <c r="AP902" s="287"/>
      <c r="AR902" s="287"/>
      <c r="AT902" s="287"/>
      <c r="AV902" s="287"/>
      <c r="AX902" s="287"/>
      <c r="AZ902" s="287"/>
      <c r="BB902" s="287"/>
    </row>
    <row r="903" spans="1:54" ht="14.25" customHeight="1" x14ac:dyDescent="0.25">
      <c r="A903" s="4"/>
      <c r="B903" s="301"/>
      <c r="C903" s="302"/>
      <c r="D903" s="287"/>
      <c r="F903" s="287"/>
      <c r="H903" s="287"/>
      <c r="J903" s="287"/>
      <c r="L903" s="287"/>
      <c r="N903" s="287"/>
      <c r="P903" s="287"/>
      <c r="R903" s="287"/>
      <c r="T903" s="287"/>
      <c r="V903" s="287"/>
      <c r="X903" s="287"/>
      <c r="Z903" s="287"/>
      <c r="AB903" s="287"/>
      <c r="AD903" s="287"/>
      <c r="AF903" s="287"/>
      <c r="AH903" s="287"/>
      <c r="AJ903" s="287"/>
      <c r="AL903" s="287"/>
      <c r="AN903" s="287"/>
      <c r="AP903" s="287"/>
      <c r="AR903" s="287"/>
      <c r="AT903" s="287"/>
      <c r="AV903" s="287"/>
      <c r="AX903" s="287"/>
      <c r="AZ903" s="287"/>
      <c r="BB903" s="287"/>
    </row>
    <row r="904" spans="1:54" ht="14.25" customHeight="1" x14ac:dyDescent="0.25">
      <c r="A904" s="4"/>
      <c r="B904" s="301"/>
      <c r="C904" s="302"/>
      <c r="D904" s="287"/>
      <c r="F904" s="287"/>
      <c r="H904" s="287"/>
      <c r="J904" s="287"/>
      <c r="L904" s="287"/>
      <c r="N904" s="287"/>
      <c r="P904" s="287"/>
      <c r="R904" s="287"/>
      <c r="T904" s="287"/>
      <c r="V904" s="287"/>
      <c r="X904" s="287"/>
      <c r="Z904" s="287"/>
      <c r="AB904" s="287"/>
      <c r="AD904" s="287"/>
      <c r="AF904" s="287"/>
      <c r="AH904" s="287"/>
      <c r="AJ904" s="287"/>
      <c r="AL904" s="287"/>
      <c r="AN904" s="287"/>
      <c r="AP904" s="287"/>
      <c r="AR904" s="287"/>
      <c r="AT904" s="287"/>
      <c r="AV904" s="287"/>
      <c r="AX904" s="287"/>
      <c r="AZ904" s="287"/>
      <c r="BB904" s="287"/>
    </row>
    <row r="905" spans="1:54" ht="14.25" customHeight="1" x14ac:dyDescent="0.25">
      <c r="A905" s="4"/>
      <c r="B905" s="301"/>
      <c r="C905" s="302"/>
      <c r="D905" s="287"/>
      <c r="F905" s="287"/>
      <c r="H905" s="287"/>
      <c r="J905" s="287"/>
      <c r="L905" s="287"/>
      <c r="N905" s="287"/>
      <c r="P905" s="287"/>
      <c r="R905" s="287"/>
      <c r="T905" s="287"/>
      <c r="V905" s="287"/>
      <c r="X905" s="287"/>
      <c r="Z905" s="287"/>
      <c r="AB905" s="287"/>
      <c r="AD905" s="287"/>
      <c r="AF905" s="287"/>
      <c r="AH905" s="287"/>
      <c r="AJ905" s="287"/>
      <c r="AL905" s="287"/>
      <c r="AN905" s="287"/>
      <c r="AP905" s="287"/>
      <c r="AR905" s="287"/>
      <c r="AT905" s="287"/>
      <c r="AV905" s="287"/>
      <c r="AX905" s="287"/>
      <c r="AZ905" s="287"/>
      <c r="BB905" s="287"/>
    </row>
    <row r="906" spans="1:54" ht="14.25" customHeight="1" x14ac:dyDescent="0.25">
      <c r="A906" s="4"/>
      <c r="B906" s="301"/>
      <c r="C906" s="302"/>
      <c r="D906" s="287"/>
      <c r="F906" s="287"/>
      <c r="H906" s="287"/>
      <c r="J906" s="287"/>
      <c r="L906" s="287"/>
      <c r="N906" s="287"/>
      <c r="P906" s="287"/>
      <c r="R906" s="287"/>
      <c r="T906" s="287"/>
      <c r="V906" s="287"/>
      <c r="X906" s="287"/>
      <c r="Z906" s="287"/>
      <c r="AB906" s="287"/>
      <c r="AD906" s="287"/>
      <c r="AF906" s="287"/>
      <c r="AH906" s="287"/>
      <c r="AJ906" s="287"/>
      <c r="AL906" s="287"/>
      <c r="AN906" s="287"/>
      <c r="AP906" s="287"/>
      <c r="AR906" s="287"/>
      <c r="AT906" s="287"/>
      <c r="AV906" s="287"/>
      <c r="AX906" s="287"/>
      <c r="AZ906" s="287"/>
      <c r="BB906" s="287"/>
    </row>
    <row r="907" spans="1:54" ht="14.25" customHeight="1" x14ac:dyDescent="0.25">
      <c r="A907" s="4"/>
      <c r="B907" s="301"/>
      <c r="C907" s="302"/>
      <c r="D907" s="287"/>
      <c r="F907" s="287"/>
      <c r="H907" s="287"/>
      <c r="J907" s="287"/>
      <c r="L907" s="287"/>
      <c r="N907" s="287"/>
      <c r="P907" s="287"/>
      <c r="R907" s="287"/>
      <c r="T907" s="287"/>
      <c r="V907" s="287"/>
      <c r="X907" s="287"/>
      <c r="Z907" s="287"/>
      <c r="AB907" s="287"/>
      <c r="AD907" s="287"/>
      <c r="AF907" s="287"/>
      <c r="AH907" s="287"/>
      <c r="AJ907" s="287"/>
      <c r="AL907" s="287"/>
      <c r="AN907" s="287"/>
      <c r="AP907" s="287"/>
      <c r="AR907" s="287"/>
      <c r="AT907" s="287"/>
      <c r="AV907" s="287"/>
      <c r="AX907" s="287"/>
      <c r="AZ907" s="287"/>
      <c r="BB907" s="287"/>
    </row>
    <row r="908" spans="1:54" ht="14.25" customHeight="1" x14ac:dyDescent="0.25">
      <c r="A908" s="4"/>
      <c r="B908" s="301"/>
      <c r="C908" s="302"/>
      <c r="D908" s="287"/>
      <c r="F908" s="287"/>
      <c r="H908" s="287"/>
      <c r="J908" s="287"/>
      <c r="L908" s="287"/>
      <c r="N908" s="287"/>
      <c r="P908" s="287"/>
      <c r="R908" s="287"/>
      <c r="T908" s="287"/>
      <c r="V908" s="287"/>
      <c r="X908" s="287"/>
      <c r="Z908" s="287"/>
      <c r="AB908" s="287"/>
      <c r="AD908" s="287"/>
      <c r="AF908" s="287"/>
      <c r="AH908" s="287"/>
      <c r="AJ908" s="287"/>
      <c r="AL908" s="287"/>
      <c r="AN908" s="287"/>
      <c r="AP908" s="287"/>
      <c r="AR908" s="287"/>
      <c r="AT908" s="287"/>
      <c r="AV908" s="287"/>
      <c r="AX908" s="287"/>
      <c r="AZ908" s="287"/>
      <c r="BB908" s="287"/>
    </row>
    <row r="909" spans="1:54" ht="14.25" customHeight="1" x14ac:dyDescent="0.25">
      <c r="A909" s="4"/>
      <c r="B909" s="301"/>
      <c r="C909" s="302"/>
      <c r="D909" s="287"/>
      <c r="F909" s="287"/>
      <c r="H909" s="287"/>
      <c r="J909" s="287"/>
      <c r="L909" s="287"/>
      <c r="N909" s="287"/>
      <c r="P909" s="287"/>
      <c r="R909" s="287"/>
      <c r="T909" s="287"/>
      <c r="V909" s="287"/>
      <c r="X909" s="287"/>
      <c r="Z909" s="287"/>
      <c r="AB909" s="287"/>
      <c r="AD909" s="287"/>
      <c r="AF909" s="287"/>
      <c r="AH909" s="287"/>
      <c r="AJ909" s="287"/>
      <c r="AL909" s="287"/>
      <c r="AN909" s="287"/>
      <c r="AP909" s="287"/>
      <c r="AR909" s="287"/>
      <c r="AT909" s="287"/>
      <c r="AV909" s="287"/>
      <c r="AX909" s="287"/>
      <c r="AZ909" s="287"/>
      <c r="BB909" s="287"/>
    </row>
    <row r="910" spans="1:54" ht="14.25" customHeight="1" x14ac:dyDescent="0.25">
      <c r="A910" s="4"/>
      <c r="B910" s="301"/>
      <c r="C910" s="302"/>
      <c r="D910" s="287"/>
      <c r="F910" s="287"/>
      <c r="H910" s="287"/>
      <c r="J910" s="287"/>
      <c r="L910" s="287"/>
      <c r="N910" s="287"/>
      <c r="P910" s="287"/>
      <c r="R910" s="287"/>
      <c r="T910" s="287"/>
      <c r="V910" s="287"/>
      <c r="X910" s="287"/>
      <c r="Z910" s="287"/>
      <c r="AB910" s="287"/>
      <c r="AD910" s="287"/>
      <c r="AF910" s="287"/>
      <c r="AH910" s="287"/>
      <c r="AJ910" s="287"/>
      <c r="AL910" s="287"/>
      <c r="AN910" s="287"/>
      <c r="AP910" s="287"/>
      <c r="AR910" s="287"/>
      <c r="AT910" s="287"/>
      <c r="AV910" s="287"/>
      <c r="AX910" s="287"/>
      <c r="AZ910" s="287"/>
      <c r="BB910" s="287"/>
    </row>
    <row r="911" spans="1:54" ht="14.25" customHeight="1" x14ac:dyDescent="0.25">
      <c r="A911" s="4"/>
      <c r="B911" s="301"/>
      <c r="C911" s="302"/>
      <c r="D911" s="287"/>
      <c r="F911" s="287"/>
      <c r="H911" s="287"/>
      <c r="J911" s="287"/>
      <c r="L911" s="287"/>
      <c r="N911" s="287"/>
      <c r="P911" s="287"/>
      <c r="R911" s="287"/>
      <c r="T911" s="287"/>
      <c r="V911" s="287"/>
      <c r="X911" s="287"/>
      <c r="Z911" s="287"/>
      <c r="AB911" s="287"/>
      <c r="AD911" s="287"/>
      <c r="AF911" s="287"/>
      <c r="AH911" s="287"/>
      <c r="AJ911" s="287"/>
      <c r="AL911" s="287"/>
      <c r="AN911" s="287"/>
      <c r="AP911" s="287"/>
      <c r="AR911" s="287"/>
      <c r="AT911" s="287"/>
      <c r="AV911" s="287"/>
      <c r="AX911" s="287"/>
      <c r="AZ911" s="287"/>
      <c r="BB911" s="287"/>
    </row>
    <row r="912" spans="1:54" ht="14.25" customHeight="1" x14ac:dyDescent="0.25">
      <c r="A912" s="4"/>
      <c r="B912" s="301"/>
      <c r="C912" s="302"/>
      <c r="D912" s="287"/>
      <c r="F912" s="287"/>
      <c r="H912" s="287"/>
      <c r="J912" s="287"/>
      <c r="L912" s="287"/>
      <c r="N912" s="287"/>
      <c r="P912" s="287"/>
      <c r="R912" s="287"/>
      <c r="T912" s="287"/>
      <c r="V912" s="287"/>
      <c r="X912" s="287"/>
      <c r="Z912" s="287"/>
      <c r="AB912" s="287"/>
      <c r="AD912" s="287"/>
      <c r="AF912" s="287"/>
      <c r="AH912" s="287"/>
      <c r="AJ912" s="287"/>
      <c r="AL912" s="287"/>
      <c r="AN912" s="287"/>
      <c r="AP912" s="287"/>
      <c r="AR912" s="287"/>
      <c r="AT912" s="287"/>
      <c r="AV912" s="287"/>
      <c r="AX912" s="287"/>
      <c r="AZ912" s="287"/>
      <c r="BB912" s="287"/>
    </row>
    <row r="913" spans="1:54" ht="14.25" customHeight="1" x14ac:dyDescent="0.25">
      <c r="A913" s="4"/>
      <c r="B913" s="301"/>
      <c r="C913" s="302"/>
      <c r="D913" s="287"/>
      <c r="F913" s="287"/>
      <c r="H913" s="287"/>
      <c r="J913" s="287"/>
      <c r="L913" s="287"/>
      <c r="N913" s="287"/>
      <c r="P913" s="287"/>
      <c r="R913" s="287"/>
      <c r="T913" s="287"/>
      <c r="V913" s="287"/>
      <c r="X913" s="287"/>
      <c r="Z913" s="287"/>
      <c r="AB913" s="287"/>
      <c r="AD913" s="287"/>
      <c r="AF913" s="287"/>
      <c r="AH913" s="287"/>
      <c r="AJ913" s="287"/>
      <c r="AL913" s="287"/>
      <c r="AN913" s="287"/>
      <c r="AP913" s="287"/>
      <c r="AR913" s="287"/>
      <c r="AT913" s="287"/>
      <c r="AV913" s="287"/>
      <c r="AX913" s="287"/>
      <c r="AZ913" s="287"/>
      <c r="BB913" s="287"/>
    </row>
    <row r="914" spans="1:54" ht="14.25" customHeight="1" x14ac:dyDescent="0.25">
      <c r="A914" s="4"/>
      <c r="B914" s="301"/>
      <c r="C914" s="302"/>
      <c r="D914" s="287"/>
      <c r="F914" s="287"/>
      <c r="H914" s="287"/>
      <c r="J914" s="287"/>
      <c r="L914" s="287"/>
      <c r="N914" s="287"/>
      <c r="P914" s="287"/>
      <c r="R914" s="287"/>
      <c r="T914" s="287"/>
      <c r="V914" s="287"/>
      <c r="X914" s="287"/>
      <c r="Z914" s="287"/>
      <c r="AB914" s="287"/>
      <c r="AD914" s="287"/>
      <c r="AF914" s="287"/>
      <c r="AH914" s="287"/>
      <c r="AJ914" s="287"/>
      <c r="AL914" s="287"/>
      <c r="AN914" s="287"/>
      <c r="AP914" s="287"/>
      <c r="AR914" s="287"/>
      <c r="AT914" s="287"/>
      <c r="AV914" s="287"/>
      <c r="AX914" s="287"/>
      <c r="AZ914" s="287"/>
      <c r="BB914" s="287"/>
    </row>
    <row r="915" spans="1:54" ht="14.25" customHeight="1" x14ac:dyDescent="0.25">
      <c r="A915" s="4"/>
      <c r="B915" s="301"/>
      <c r="C915" s="302"/>
      <c r="D915" s="287"/>
      <c r="F915" s="287"/>
      <c r="H915" s="287"/>
      <c r="J915" s="287"/>
      <c r="L915" s="287"/>
      <c r="N915" s="287"/>
      <c r="P915" s="287"/>
      <c r="R915" s="287"/>
      <c r="T915" s="287"/>
      <c r="V915" s="287"/>
      <c r="X915" s="287"/>
      <c r="Z915" s="287"/>
      <c r="AB915" s="287"/>
      <c r="AD915" s="287"/>
      <c r="AF915" s="287"/>
      <c r="AH915" s="287"/>
      <c r="AJ915" s="287"/>
      <c r="AL915" s="287"/>
      <c r="AN915" s="287"/>
      <c r="AP915" s="287"/>
      <c r="AR915" s="287"/>
      <c r="AT915" s="287"/>
      <c r="AV915" s="287"/>
      <c r="AX915" s="287"/>
      <c r="AZ915" s="287"/>
      <c r="BB915" s="287"/>
    </row>
    <row r="916" spans="1:54" ht="14.25" customHeight="1" x14ac:dyDescent="0.25">
      <c r="A916" s="4"/>
      <c r="B916" s="301"/>
      <c r="C916" s="302"/>
      <c r="D916" s="287"/>
      <c r="F916" s="287"/>
      <c r="H916" s="287"/>
      <c r="J916" s="287"/>
      <c r="L916" s="287"/>
      <c r="N916" s="287"/>
      <c r="P916" s="287"/>
      <c r="R916" s="287"/>
      <c r="T916" s="287"/>
      <c r="V916" s="287"/>
      <c r="X916" s="287"/>
      <c r="Z916" s="287"/>
      <c r="AB916" s="287"/>
      <c r="AD916" s="287"/>
      <c r="AF916" s="287"/>
      <c r="AH916" s="287"/>
      <c r="AJ916" s="287"/>
      <c r="AL916" s="287"/>
      <c r="AN916" s="287"/>
      <c r="AP916" s="287"/>
      <c r="AR916" s="287"/>
      <c r="AT916" s="287"/>
      <c r="AV916" s="287"/>
      <c r="AX916" s="287"/>
      <c r="AZ916" s="287"/>
      <c r="BB916" s="287"/>
    </row>
    <row r="917" spans="1:54" ht="14.25" customHeight="1" x14ac:dyDescent="0.25">
      <c r="A917" s="4"/>
      <c r="B917" s="301"/>
      <c r="C917" s="302"/>
      <c r="D917" s="287"/>
      <c r="F917" s="287"/>
      <c r="H917" s="287"/>
      <c r="J917" s="287"/>
      <c r="L917" s="287"/>
      <c r="N917" s="287"/>
      <c r="P917" s="287"/>
      <c r="R917" s="287"/>
      <c r="T917" s="287"/>
      <c r="V917" s="287"/>
      <c r="X917" s="287"/>
      <c r="Z917" s="287"/>
      <c r="AB917" s="287"/>
      <c r="AD917" s="287"/>
      <c r="AF917" s="287"/>
      <c r="AH917" s="287"/>
      <c r="AJ917" s="287"/>
      <c r="AL917" s="287"/>
      <c r="AN917" s="287"/>
      <c r="AP917" s="287"/>
      <c r="AR917" s="287"/>
      <c r="AT917" s="287"/>
      <c r="AV917" s="287"/>
      <c r="AX917" s="287"/>
      <c r="AZ917" s="287"/>
      <c r="BB917" s="287"/>
    </row>
    <row r="918" spans="1:54" ht="14.25" customHeight="1" x14ac:dyDescent="0.25">
      <c r="A918" s="4"/>
      <c r="B918" s="301"/>
      <c r="C918" s="302"/>
      <c r="D918" s="287"/>
      <c r="F918" s="287"/>
      <c r="H918" s="287"/>
      <c r="J918" s="287"/>
      <c r="L918" s="287"/>
      <c r="N918" s="287"/>
      <c r="P918" s="287"/>
      <c r="R918" s="287"/>
      <c r="T918" s="287"/>
      <c r="V918" s="287"/>
      <c r="X918" s="287"/>
      <c r="Z918" s="287"/>
      <c r="AB918" s="287"/>
      <c r="AD918" s="287"/>
      <c r="AF918" s="287"/>
      <c r="AH918" s="287"/>
      <c r="AJ918" s="287"/>
      <c r="AL918" s="287"/>
      <c r="AN918" s="287"/>
      <c r="AP918" s="287"/>
      <c r="AR918" s="287"/>
      <c r="AT918" s="287"/>
      <c r="AV918" s="287"/>
      <c r="AX918" s="287"/>
      <c r="AZ918" s="287"/>
      <c r="BB918" s="287"/>
    </row>
    <row r="919" spans="1:54" ht="14.25" customHeight="1" x14ac:dyDescent="0.25">
      <c r="A919" s="4"/>
      <c r="B919" s="301"/>
      <c r="C919" s="302"/>
      <c r="D919" s="287"/>
      <c r="F919" s="287"/>
      <c r="H919" s="287"/>
      <c r="J919" s="287"/>
      <c r="L919" s="287"/>
      <c r="N919" s="287"/>
      <c r="P919" s="287"/>
      <c r="R919" s="287"/>
      <c r="T919" s="287"/>
      <c r="V919" s="287"/>
      <c r="X919" s="287"/>
      <c r="Z919" s="287"/>
      <c r="AB919" s="287"/>
      <c r="AD919" s="287"/>
      <c r="AF919" s="287"/>
      <c r="AH919" s="287"/>
      <c r="AJ919" s="287"/>
      <c r="AL919" s="287"/>
      <c r="AN919" s="287"/>
      <c r="AP919" s="287"/>
      <c r="AR919" s="287"/>
      <c r="AT919" s="287"/>
      <c r="AV919" s="287"/>
      <c r="AX919" s="287"/>
      <c r="AZ919" s="287"/>
      <c r="BB919" s="287"/>
    </row>
    <row r="920" spans="1:54" ht="14.25" customHeight="1" x14ac:dyDescent="0.25">
      <c r="A920" s="4"/>
      <c r="B920" s="301"/>
      <c r="C920" s="302"/>
      <c r="D920" s="287"/>
      <c r="F920" s="287"/>
      <c r="H920" s="287"/>
      <c r="J920" s="287"/>
      <c r="L920" s="287"/>
      <c r="N920" s="287"/>
      <c r="P920" s="287"/>
      <c r="R920" s="287"/>
      <c r="T920" s="287"/>
      <c r="V920" s="287"/>
      <c r="X920" s="287"/>
      <c r="Z920" s="287"/>
      <c r="AB920" s="287"/>
      <c r="AD920" s="287"/>
      <c r="AF920" s="287"/>
      <c r="AH920" s="287"/>
      <c r="AJ920" s="287"/>
      <c r="AL920" s="287"/>
      <c r="AN920" s="287"/>
      <c r="AP920" s="287"/>
      <c r="AR920" s="287"/>
      <c r="AT920" s="287"/>
      <c r="AV920" s="287"/>
      <c r="AX920" s="287"/>
      <c r="AZ920" s="287"/>
      <c r="BB920" s="287"/>
    </row>
    <row r="921" spans="1:54" ht="14.25" customHeight="1" x14ac:dyDescent="0.25">
      <c r="A921" s="4"/>
      <c r="B921" s="301"/>
      <c r="C921" s="302"/>
      <c r="D921" s="287"/>
      <c r="F921" s="287"/>
      <c r="H921" s="287"/>
      <c r="J921" s="287"/>
      <c r="L921" s="287"/>
      <c r="N921" s="287"/>
      <c r="P921" s="287"/>
      <c r="R921" s="287"/>
      <c r="T921" s="287"/>
      <c r="V921" s="287"/>
      <c r="X921" s="287"/>
      <c r="Z921" s="287"/>
      <c r="AB921" s="287"/>
      <c r="AD921" s="287"/>
      <c r="AF921" s="287"/>
      <c r="AH921" s="287"/>
      <c r="AJ921" s="287"/>
      <c r="AL921" s="287"/>
      <c r="AN921" s="287"/>
      <c r="AP921" s="287"/>
      <c r="AR921" s="287"/>
      <c r="AT921" s="287"/>
      <c r="AV921" s="287"/>
      <c r="AX921" s="287"/>
      <c r="AZ921" s="287"/>
      <c r="BB921" s="287"/>
    </row>
    <row r="922" spans="1:54" ht="14.25" customHeight="1" x14ac:dyDescent="0.25">
      <c r="A922" s="4"/>
      <c r="B922" s="301"/>
      <c r="C922" s="302"/>
      <c r="D922" s="287"/>
      <c r="F922" s="287"/>
      <c r="H922" s="287"/>
      <c r="J922" s="287"/>
      <c r="L922" s="287"/>
      <c r="N922" s="287"/>
      <c r="P922" s="287"/>
      <c r="R922" s="287"/>
      <c r="T922" s="287"/>
      <c r="V922" s="287"/>
      <c r="X922" s="287"/>
      <c r="Z922" s="287"/>
      <c r="AB922" s="287"/>
      <c r="AD922" s="287"/>
      <c r="AF922" s="287"/>
      <c r="AH922" s="287"/>
      <c r="AJ922" s="287"/>
      <c r="AL922" s="287"/>
      <c r="AN922" s="287"/>
      <c r="AP922" s="287"/>
      <c r="AR922" s="287"/>
      <c r="AT922" s="287"/>
      <c r="AV922" s="287"/>
      <c r="AX922" s="287"/>
      <c r="AZ922" s="287"/>
      <c r="BB922" s="287"/>
    </row>
    <row r="923" spans="1:54" ht="14.25" customHeight="1" x14ac:dyDescent="0.25">
      <c r="A923" s="4"/>
      <c r="B923" s="301"/>
      <c r="C923" s="302"/>
      <c r="D923" s="287"/>
      <c r="F923" s="287"/>
      <c r="H923" s="287"/>
      <c r="J923" s="287"/>
      <c r="L923" s="287"/>
      <c r="N923" s="287"/>
      <c r="P923" s="287"/>
      <c r="R923" s="287"/>
      <c r="T923" s="287"/>
      <c r="V923" s="287"/>
      <c r="X923" s="287"/>
      <c r="Z923" s="287"/>
      <c r="AB923" s="287"/>
      <c r="AD923" s="287"/>
      <c r="AF923" s="287"/>
      <c r="AH923" s="287"/>
      <c r="AJ923" s="287"/>
      <c r="AL923" s="287"/>
      <c r="AN923" s="287"/>
      <c r="AP923" s="287"/>
      <c r="AR923" s="287"/>
      <c r="AT923" s="287"/>
      <c r="AV923" s="287"/>
      <c r="AX923" s="287"/>
      <c r="AZ923" s="287"/>
      <c r="BB923" s="287"/>
    </row>
    <row r="924" spans="1:54" ht="14.25" customHeight="1" x14ac:dyDescent="0.25">
      <c r="A924" s="4"/>
      <c r="B924" s="301"/>
      <c r="C924" s="302"/>
      <c r="D924" s="287"/>
      <c r="F924" s="287"/>
      <c r="H924" s="287"/>
      <c r="J924" s="287"/>
      <c r="L924" s="287"/>
      <c r="N924" s="287"/>
      <c r="P924" s="287"/>
      <c r="R924" s="287"/>
      <c r="T924" s="287"/>
      <c r="V924" s="287"/>
      <c r="X924" s="287"/>
      <c r="Z924" s="287"/>
      <c r="AB924" s="287"/>
      <c r="AD924" s="287"/>
      <c r="AF924" s="287"/>
      <c r="AH924" s="287"/>
      <c r="AJ924" s="287"/>
      <c r="AL924" s="287"/>
      <c r="AN924" s="287"/>
      <c r="AP924" s="287"/>
      <c r="AR924" s="287"/>
      <c r="AT924" s="287"/>
      <c r="AV924" s="287"/>
      <c r="AX924" s="287"/>
      <c r="AZ924" s="287"/>
      <c r="BB924" s="287"/>
    </row>
    <row r="925" spans="1:54" ht="14.25" customHeight="1" x14ac:dyDescent="0.25">
      <c r="A925" s="4"/>
      <c r="B925" s="301"/>
      <c r="C925" s="302"/>
      <c r="D925" s="287"/>
      <c r="F925" s="287"/>
      <c r="H925" s="287"/>
      <c r="J925" s="287"/>
      <c r="L925" s="287"/>
      <c r="N925" s="287"/>
      <c r="P925" s="287"/>
      <c r="R925" s="287"/>
      <c r="T925" s="287"/>
      <c r="V925" s="287"/>
      <c r="X925" s="287"/>
      <c r="Z925" s="287"/>
      <c r="AB925" s="287"/>
      <c r="AD925" s="287"/>
      <c r="AF925" s="287"/>
      <c r="AH925" s="287"/>
      <c r="AJ925" s="287"/>
      <c r="AL925" s="287"/>
      <c r="AN925" s="287"/>
      <c r="AP925" s="287"/>
      <c r="AR925" s="287"/>
      <c r="AT925" s="287"/>
      <c r="AV925" s="287"/>
      <c r="AX925" s="287"/>
      <c r="AZ925" s="287"/>
      <c r="BB925" s="287"/>
    </row>
    <row r="926" spans="1:54" ht="14.25" customHeight="1" x14ac:dyDescent="0.25">
      <c r="A926" s="4"/>
      <c r="B926" s="301"/>
      <c r="C926" s="302"/>
      <c r="D926" s="287"/>
      <c r="F926" s="287"/>
      <c r="H926" s="287"/>
      <c r="J926" s="287"/>
      <c r="L926" s="287"/>
      <c r="N926" s="287"/>
      <c r="P926" s="287"/>
      <c r="R926" s="287"/>
      <c r="T926" s="287"/>
      <c r="V926" s="287"/>
      <c r="X926" s="287"/>
      <c r="Z926" s="287"/>
      <c r="AB926" s="287"/>
      <c r="AD926" s="287"/>
      <c r="AF926" s="287"/>
      <c r="AH926" s="287"/>
      <c r="AJ926" s="287"/>
      <c r="AL926" s="287"/>
      <c r="AN926" s="287"/>
      <c r="AP926" s="287"/>
      <c r="AR926" s="287"/>
      <c r="AT926" s="287"/>
      <c r="AV926" s="287"/>
      <c r="AX926" s="287"/>
      <c r="AZ926" s="287"/>
      <c r="BB926" s="287"/>
    </row>
    <row r="927" spans="1:54" ht="14.25" customHeight="1" x14ac:dyDescent="0.25">
      <c r="A927" s="4"/>
      <c r="B927" s="301"/>
      <c r="C927" s="302"/>
      <c r="D927" s="287"/>
      <c r="F927" s="287"/>
      <c r="H927" s="287"/>
      <c r="J927" s="287"/>
      <c r="L927" s="287"/>
      <c r="N927" s="287"/>
      <c r="P927" s="287"/>
      <c r="R927" s="287"/>
      <c r="T927" s="287"/>
      <c r="V927" s="287"/>
      <c r="X927" s="287"/>
      <c r="Z927" s="287"/>
      <c r="AB927" s="287"/>
      <c r="AD927" s="287"/>
      <c r="AF927" s="287"/>
      <c r="AH927" s="287"/>
      <c r="AJ927" s="287"/>
      <c r="AL927" s="287"/>
      <c r="AN927" s="287"/>
      <c r="AP927" s="287"/>
      <c r="AR927" s="287"/>
      <c r="AT927" s="287"/>
      <c r="AV927" s="287"/>
      <c r="AX927" s="287"/>
      <c r="AZ927" s="287"/>
      <c r="BB927" s="287"/>
    </row>
    <row r="928" spans="1:54" ht="14.25" customHeight="1" x14ac:dyDescent="0.25">
      <c r="A928" s="4"/>
      <c r="B928" s="301"/>
      <c r="C928" s="302"/>
      <c r="D928" s="287"/>
      <c r="F928" s="287"/>
      <c r="H928" s="287"/>
      <c r="J928" s="287"/>
      <c r="L928" s="287"/>
      <c r="N928" s="287"/>
      <c r="P928" s="287"/>
      <c r="R928" s="287"/>
      <c r="T928" s="287"/>
      <c r="V928" s="287"/>
      <c r="X928" s="287"/>
      <c r="Z928" s="287"/>
      <c r="AB928" s="287"/>
      <c r="AD928" s="287"/>
      <c r="AF928" s="287"/>
      <c r="AH928" s="287"/>
      <c r="AJ928" s="287"/>
      <c r="AL928" s="287"/>
      <c r="AN928" s="287"/>
      <c r="AP928" s="287"/>
      <c r="AR928" s="287"/>
      <c r="AT928" s="287"/>
      <c r="AV928" s="287"/>
      <c r="AX928" s="287"/>
      <c r="AZ928" s="287"/>
      <c r="BB928" s="287"/>
    </row>
    <row r="929" spans="1:54" ht="14.25" customHeight="1" x14ac:dyDescent="0.25">
      <c r="A929" s="4"/>
      <c r="B929" s="301"/>
      <c r="C929" s="302"/>
      <c r="D929" s="287"/>
      <c r="F929" s="287"/>
      <c r="H929" s="287"/>
      <c r="J929" s="287"/>
      <c r="L929" s="287"/>
      <c r="N929" s="287"/>
      <c r="P929" s="287"/>
      <c r="R929" s="287"/>
      <c r="T929" s="287"/>
      <c r="V929" s="287"/>
      <c r="X929" s="287"/>
      <c r="Z929" s="287"/>
      <c r="AB929" s="287"/>
      <c r="AD929" s="287"/>
      <c r="AF929" s="287"/>
      <c r="AH929" s="287"/>
      <c r="AJ929" s="287"/>
      <c r="AL929" s="287"/>
      <c r="AN929" s="287"/>
      <c r="AP929" s="287"/>
      <c r="AR929" s="287"/>
      <c r="AT929" s="287"/>
      <c r="AV929" s="287"/>
      <c r="AX929" s="287"/>
      <c r="AZ929" s="287"/>
      <c r="BB929" s="287"/>
    </row>
    <row r="930" spans="1:54" ht="14.25" customHeight="1" x14ac:dyDescent="0.25">
      <c r="A930" s="4"/>
      <c r="B930" s="301"/>
      <c r="C930" s="302"/>
      <c r="D930" s="287"/>
      <c r="F930" s="287"/>
      <c r="H930" s="287"/>
      <c r="J930" s="287"/>
      <c r="L930" s="287"/>
      <c r="N930" s="287"/>
      <c r="P930" s="287"/>
      <c r="R930" s="287"/>
      <c r="T930" s="287"/>
      <c r="V930" s="287"/>
      <c r="X930" s="287"/>
      <c r="Z930" s="287"/>
      <c r="AB930" s="287"/>
      <c r="AD930" s="287"/>
      <c r="AF930" s="287"/>
      <c r="AH930" s="287"/>
      <c r="AJ930" s="287"/>
      <c r="AL930" s="287"/>
      <c r="AN930" s="287"/>
      <c r="AP930" s="287"/>
      <c r="AR930" s="287"/>
      <c r="AT930" s="287"/>
      <c r="AV930" s="287"/>
      <c r="AX930" s="287"/>
      <c r="AZ930" s="287"/>
      <c r="BB930" s="287"/>
    </row>
    <row r="931" spans="1:54" ht="14.25" customHeight="1" x14ac:dyDescent="0.25">
      <c r="A931" s="4"/>
      <c r="B931" s="301"/>
      <c r="C931" s="302"/>
      <c r="D931" s="287"/>
      <c r="F931" s="287"/>
      <c r="H931" s="287"/>
      <c r="J931" s="287"/>
      <c r="L931" s="287"/>
      <c r="N931" s="287"/>
      <c r="P931" s="287"/>
      <c r="R931" s="287"/>
      <c r="T931" s="287"/>
      <c r="V931" s="287"/>
      <c r="X931" s="287"/>
      <c r="Z931" s="287"/>
      <c r="AB931" s="287"/>
      <c r="AD931" s="287"/>
      <c r="AF931" s="287"/>
      <c r="AH931" s="287"/>
      <c r="AJ931" s="287"/>
      <c r="AL931" s="287"/>
      <c r="AN931" s="287"/>
      <c r="AP931" s="287"/>
      <c r="AR931" s="287"/>
      <c r="AT931" s="287"/>
      <c r="AV931" s="287"/>
      <c r="AX931" s="287"/>
      <c r="AZ931" s="287"/>
      <c r="BB931" s="287"/>
    </row>
    <row r="932" spans="1:54" ht="14.25" customHeight="1" x14ac:dyDescent="0.25">
      <c r="A932" s="4"/>
      <c r="B932" s="301"/>
      <c r="C932" s="302"/>
      <c r="D932" s="287"/>
      <c r="F932" s="287"/>
      <c r="H932" s="287"/>
      <c r="J932" s="287"/>
      <c r="L932" s="287"/>
      <c r="N932" s="287"/>
      <c r="P932" s="287"/>
      <c r="R932" s="287"/>
      <c r="T932" s="287"/>
      <c r="V932" s="287"/>
      <c r="X932" s="287"/>
      <c r="Z932" s="287"/>
      <c r="AB932" s="287"/>
      <c r="AD932" s="287"/>
      <c r="AF932" s="287"/>
      <c r="AH932" s="287"/>
      <c r="AJ932" s="287"/>
      <c r="AL932" s="287"/>
      <c r="AN932" s="287"/>
      <c r="AP932" s="287"/>
      <c r="AR932" s="287"/>
      <c r="AT932" s="287"/>
      <c r="AV932" s="287"/>
      <c r="AX932" s="287"/>
      <c r="AZ932" s="287"/>
      <c r="BB932" s="287"/>
    </row>
    <row r="933" spans="1:54" ht="14.25" customHeight="1" x14ac:dyDescent="0.25">
      <c r="A933" s="4"/>
      <c r="B933" s="301"/>
      <c r="C933" s="302"/>
      <c r="D933" s="287"/>
      <c r="F933" s="287"/>
      <c r="H933" s="287"/>
      <c r="J933" s="287"/>
      <c r="L933" s="287"/>
      <c r="N933" s="287"/>
      <c r="P933" s="287"/>
      <c r="R933" s="287"/>
      <c r="T933" s="287"/>
      <c r="V933" s="287"/>
      <c r="X933" s="287"/>
      <c r="Z933" s="287"/>
      <c r="AB933" s="287"/>
      <c r="AD933" s="287"/>
      <c r="AF933" s="287"/>
      <c r="AH933" s="287"/>
      <c r="AJ933" s="287"/>
      <c r="AL933" s="287"/>
      <c r="AN933" s="287"/>
      <c r="AP933" s="287"/>
      <c r="AR933" s="287"/>
      <c r="AT933" s="287"/>
      <c r="AV933" s="287"/>
      <c r="AX933" s="287"/>
      <c r="AZ933" s="287"/>
      <c r="BB933" s="287"/>
    </row>
    <row r="934" spans="1:54" ht="14.25" customHeight="1" x14ac:dyDescent="0.25">
      <c r="A934" s="4"/>
      <c r="B934" s="301"/>
      <c r="C934" s="302"/>
      <c r="D934" s="287"/>
      <c r="F934" s="287"/>
      <c r="H934" s="287"/>
      <c r="J934" s="287"/>
      <c r="L934" s="287"/>
      <c r="N934" s="287"/>
      <c r="P934" s="287"/>
      <c r="R934" s="287"/>
      <c r="T934" s="287"/>
      <c r="V934" s="287"/>
      <c r="X934" s="287"/>
      <c r="Z934" s="287"/>
      <c r="AB934" s="287"/>
      <c r="AD934" s="287"/>
      <c r="AF934" s="287"/>
      <c r="AH934" s="287"/>
      <c r="AJ934" s="287"/>
      <c r="AL934" s="287"/>
      <c r="AN934" s="287"/>
      <c r="AP934" s="287"/>
      <c r="AR934" s="287"/>
      <c r="AT934" s="287"/>
      <c r="AV934" s="287"/>
      <c r="AX934" s="287"/>
      <c r="AZ934" s="287"/>
      <c r="BB934" s="287"/>
    </row>
    <row r="935" spans="1:54" ht="14.25" customHeight="1" x14ac:dyDescent="0.25">
      <c r="A935" s="4"/>
      <c r="B935" s="301"/>
      <c r="C935" s="302"/>
      <c r="D935" s="287"/>
      <c r="F935" s="287"/>
      <c r="H935" s="287"/>
      <c r="J935" s="287"/>
      <c r="L935" s="287"/>
      <c r="N935" s="287"/>
      <c r="P935" s="287"/>
      <c r="R935" s="287"/>
      <c r="T935" s="287"/>
      <c r="V935" s="287"/>
      <c r="X935" s="287"/>
      <c r="Z935" s="287"/>
      <c r="AB935" s="287"/>
      <c r="AD935" s="287"/>
      <c r="AF935" s="287"/>
      <c r="AH935" s="287"/>
      <c r="AJ935" s="287"/>
      <c r="AL935" s="287"/>
      <c r="AN935" s="287"/>
      <c r="AP935" s="287"/>
      <c r="AR935" s="287"/>
      <c r="AT935" s="287"/>
      <c r="AV935" s="287"/>
      <c r="AX935" s="287"/>
      <c r="AZ935" s="287"/>
      <c r="BB935" s="287"/>
    </row>
    <row r="936" spans="1:54" ht="14.25" customHeight="1" x14ac:dyDescent="0.25">
      <c r="A936" s="4"/>
      <c r="B936" s="301"/>
      <c r="C936" s="302"/>
      <c r="D936" s="287"/>
      <c r="F936" s="287"/>
      <c r="H936" s="287"/>
      <c r="J936" s="287"/>
      <c r="L936" s="287"/>
      <c r="N936" s="287"/>
      <c r="P936" s="287"/>
      <c r="R936" s="287"/>
      <c r="T936" s="287"/>
      <c r="V936" s="287"/>
      <c r="X936" s="287"/>
      <c r="Z936" s="287"/>
      <c r="AB936" s="287"/>
      <c r="AD936" s="287"/>
      <c r="AF936" s="287"/>
      <c r="AH936" s="287"/>
      <c r="AJ936" s="287"/>
      <c r="AL936" s="287"/>
      <c r="AN936" s="287"/>
      <c r="AP936" s="287"/>
      <c r="AR936" s="287"/>
      <c r="AT936" s="287"/>
      <c r="AV936" s="287"/>
      <c r="AX936" s="287"/>
      <c r="AZ936" s="287"/>
      <c r="BB936" s="287"/>
    </row>
    <row r="937" spans="1:54" ht="14.25" customHeight="1" x14ac:dyDescent="0.25">
      <c r="A937" s="4"/>
      <c r="B937" s="301"/>
      <c r="C937" s="302"/>
      <c r="D937" s="287"/>
      <c r="F937" s="287"/>
      <c r="H937" s="287"/>
      <c r="J937" s="287"/>
      <c r="L937" s="287"/>
      <c r="N937" s="287"/>
      <c r="P937" s="287"/>
      <c r="R937" s="287"/>
      <c r="T937" s="287"/>
      <c r="V937" s="287"/>
      <c r="X937" s="287"/>
      <c r="Z937" s="287"/>
      <c r="AB937" s="287"/>
      <c r="AD937" s="287"/>
      <c r="AF937" s="287"/>
      <c r="AH937" s="287"/>
      <c r="AJ937" s="287"/>
      <c r="AL937" s="287"/>
      <c r="AN937" s="287"/>
      <c r="AP937" s="287"/>
      <c r="AR937" s="287"/>
      <c r="AT937" s="287"/>
      <c r="AV937" s="287"/>
      <c r="AX937" s="287"/>
      <c r="AZ937" s="287"/>
      <c r="BB937" s="287"/>
    </row>
    <row r="938" spans="1:54" ht="14.25" customHeight="1" x14ac:dyDescent="0.25">
      <c r="A938" s="4"/>
      <c r="B938" s="301"/>
      <c r="C938" s="302"/>
      <c r="D938" s="287"/>
      <c r="F938" s="287"/>
      <c r="H938" s="287"/>
      <c r="J938" s="287"/>
      <c r="L938" s="287"/>
      <c r="N938" s="287"/>
      <c r="P938" s="287"/>
      <c r="R938" s="287"/>
      <c r="T938" s="287"/>
      <c r="V938" s="287"/>
      <c r="X938" s="287"/>
      <c r="Z938" s="287"/>
      <c r="AB938" s="287"/>
      <c r="AD938" s="287"/>
      <c r="AF938" s="287"/>
      <c r="AH938" s="287"/>
      <c r="AJ938" s="287"/>
      <c r="AL938" s="287"/>
      <c r="AN938" s="287"/>
      <c r="AP938" s="287"/>
      <c r="AR938" s="287"/>
      <c r="AT938" s="287"/>
      <c r="AV938" s="287"/>
      <c r="AX938" s="287"/>
      <c r="AZ938" s="287"/>
      <c r="BB938" s="287"/>
    </row>
    <row r="939" spans="1:54" ht="14.25" customHeight="1" x14ac:dyDescent="0.25">
      <c r="A939" s="4"/>
      <c r="B939" s="301"/>
      <c r="C939" s="302"/>
      <c r="D939" s="287"/>
      <c r="F939" s="287"/>
      <c r="H939" s="287"/>
      <c r="J939" s="287"/>
      <c r="L939" s="287"/>
      <c r="N939" s="287"/>
      <c r="P939" s="287"/>
      <c r="R939" s="287"/>
      <c r="T939" s="287"/>
      <c r="V939" s="287"/>
      <c r="X939" s="287"/>
      <c r="Z939" s="287"/>
      <c r="AB939" s="287"/>
      <c r="AD939" s="287"/>
      <c r="AF939" s="287"/>
      <c r="AH939" s="287"/>
      <c r="AJ939" s="287"/>
      <c r="AL939" s="287"/>
      <c r="AN939" s="287"/>
      <c r="AP939" s="287"/>
      <c r="AR939" s="287"/>
      <c r="AT939" s="287"/>
      <c r="AV939" s="287"/>
      <c r="AX939" s="287"/>
      <c r="AZ939" s="287"/>
      <c r="BB939" s="287"/>
    </row>
    <row r="940" spans="1:54" ht="14.25" customHeight="1" x14ac:dyDescent="0.25">
      <c r="A940" s="4"/>
      <c r="B940" s="301"/>
      <c r="C940" s="302"/>
      <c r="D940" s="287"/>
      <c r="F940" s="287"/>
      <c r="H940" s="287"/>
      <c r="J940" s="287"/>
      <c r="L940" s="287"/>
      <c r="N940" s="287"/>
      <c r="P940" s="287"/>
      <c r="R940" s="287"/>
      <c r="T940" s="287"/>
      <c r="V940" s="287"/>
      <c r="X940" s="287"/>
      <c r="Z940" s="287"/>
      <c r="AB940" s="287"/>
      <c r="AD940" s="287"/>
      <c r="AF940" s="287"/>
      <c r="AH940" s="287"/>
      <c r="AJ940" s="287"/>
      <c r="AL940" s="287"/>
      <c r="AN940" s="287"/>
      <c r="AP940" s="287"/>
      <c r="AR940" s="287"/>
      <c r="AT940" s="287"/>
      <c r="AV940" s="287"/>
      <c r="AX940" s="287"/>
      <c r="AZ940" s="287"/>
      <c r="BB940" s="287"/>
    </row>
    <row r="941" spans="1:54" ht="14.25" customHeight="1" x14ac:dyDescent="0.25">
      <c r="A941" s="4"/>
      <c r="B941" s="301"/>
      <c r="C941" s="302"/>
      <c r="D941" s="287"/>
      <c r="F941" s="287"/>
      <c r="H941" s="287"/>
      <c r="J941" s="287"/>
      <c r="L941" s="287"/>
      <c r="N941" s="287"/>
      <c r="P941" s="287"/>
      <c r="R941" s="287"/>
      <c r="T941" s="287"/>
      <c r="V941" s="287"/>
      <c r="X941" s="287"/>
      <c r="Z941" s="287"/>
      <c r="AB941" s="287"/>
      <c r="AD941" s="287"/>
      <c r="AF941" s="287"/>
      <c r="AH941" s="287"/>
      <c r="AJ941" s="287"/>
      <c r="AL941" s="287"/>
      <c r="AN941" s="287"/>
      <c r="AP941" s="287"/>
      <c r="AR941" s="287"/>
      <c r="AT941" s="287"/>
      <c r="AV941" s="287"/>
      <c r="AX941" s="287"/>
      <c r="AZ941" s="287"/>
      <c r="BB941" s="287"/>
    </row>
    <row r="942" spans="1:54" ht="14.25" customHeight="1" x14ac:dyDescent="0.25">
      <c r="A942" s="4"/>
      <c r="B942" s="301"/>
      <c r="C942" s="302"/>
      <c r="D942" s="287"/>
      <c r="F942" s="287"/>
      <c r="H942" s="287"/>
      <c r="J942" s="287"/>
      <c r="L942" s="287"/>
      <c r="N942" s="287"/>
      <c r="P942" s="287"/>
      <c r="R942" s="287"/>
      <c r="T942" s="287"/>
      <c r="V942" s="287"/>
      <c r="X942" s="287"/>
      <c r="Z942" s="287"/>
      <c r="AB942" s="287"/>
      <c r="AD942" s="287"/>
      <c r="AF942" s="287"/>
      <c r="AH942" s="287"/>
      <c r="AJ942" s="287"/>
      <c r="AL942" s="287"/>
      <c r="AN942" s="287"/>
      <c r="AP942" s="287"/>
      <c r="AR942" s="287"/>
      <c r="AT942" s="287"/>
      <c r="AV942" s="287"/>
      <c r="AX942" s="287"/>
      <c r="AZ942" s="287"/>
      <c r="BB942" s="287"/>
    </row>
    <row r="943" spans="1:54" ht="14.25" customHeight="1" x14ac:dyDescent="0.25">
      <c r="A943" s="4"/>
      <c r="B943" s="301"/>
      <c r="C943" s="302"/>
      <c r="D943" s="287"/>
      <c r="F943" s="287"/>
      <c r="H943" s="287"/>
      <c r="J943" s="287"/>
      <c r="L943" s="287"/>
      <c r="N943" s="287"/>
      <c r="P943" s="287"/>
      <c r="R943" s="287"/>
      <c r="T943" s="287"/>
      <c r="V943" s="287"/>
      <c r="X943" s="287"/>
      <c r="Z943" s="287"/>
      <c r="AB943" s="287"/>
      <c r="AD943" s="287"/>
      <c r="AF943" s="287"/>
      <c r="AH943" s="287"/>
      <c r="AJ943" s="287"/>
      <c r="AL943" s="287"/>
      <c r="AN943" s="287"/>
      <c r="AP943" s="287"/>
      <c r="AR943" s="287"/>
      <c r="AT943" s="287"/>
      <c r="AV943" s="287"/>
      <c r="AX943" s="287"/>
      <c r="AZ943" s="287"/>
      <c r="BB943" s="287"/>
    </row>
    <row r="944" spans="1:54" ht="14.25" customHeight="1" x14ac:dyDescent="0.25">
      <c r="A944" s="4"/>
      <c r="B944" s="301"/>
      <c r="C944" s="302"/>
      <c r="D944" s="287"/>
      <c r="F944" s="287"/>
      <c r="H944" s="287"/>
      <c r="J944" s="287"/>
      <c r="L944" s="287"/>
      <c r="N944" s="287"/>
      <c r="P944" s="287"/>
      <c r="R944" s="287"/>
      <c r="T944" s="287"/>
      <c r="V944" s="287"/>
      <c r="X944" s="287"/>
      <c r="Z944" s="287"/>
      <c r="AB944" s="287"/>
      <c r="AD944" s="287"/>
      <c r="AF944" s="287"/>
      <c r="AH944" s="287"/>
      <c r="AJ944" s="287"/>
      <c r="AL944" s="287"/>
      <c r="AN944" s="287"/>
      <c r="AP944" s="287"/>
      <c r="AR944" s="287"/>
      <c r="AT944" s="287"/>
      <c r="AV944" s="287"/>
      <c r="AX944" s="287"/>
      <c r="AZ944" s="287"/>
      <c r="BB944" s="287"/>
    </row>
    <row r="945" spans="1:54" ht="14.25" customHeight="1" x14ac:dyDescent="0.25">
      <c r="A945" s="4"/>
      <c r="B945" s="301"/>
      <c r="C945" s="302"/>
      <c r="D945" s="287"/>
      <c r="F945" s="287"/>
      <c r="H945" s="287"/>
      <c r="J945" s="287"/>
      <c r="L945" s="287"/>
      <c r="N945" s="287"/>
      <c r="P945" s="287"/>
      <c r="R945" s="287"/>
      <c r="T945" s="287"/>
      <c r="V945" s="287"/>
      <c r="X945" s="287"/>
      <c r="Z945" s="287"/>
      <c r="AB945" s="287"/>
      <c r="AD945" s="287"/>
      <c r="AF945" s="287"/>
      <c r="AH945" s="287"/>
      <c r="AJ945" s="287"/>
      <c r="AL945" s="287"/>
      <c r="AN945" s="287"/>
      <c r="AP945" s="287"/>
      <c r="AR945" s="287"/>
      <c r="AT945" s="287"/>
      <c r="AV945" s="287"/>
      <c r="AX945" s="287"/>
      <c r="AZ945" s="287"/>
      <c r="BB945" s="287"/>
    </row>
    <row r="946" spans="1:54" ht="14.25" customHeight="1" x14ac:dyDescent="0.25">
      <c r="A946" s="4"/>
      <c r="B946" s="301"/>
      <c r="C946" s="302"/>
      <c r="D946" s="287"/>
      <c r="F946" s="287"/>
      <c r="H946" s="287"/>
      <c r="J946" s="287"/>
      <c r="L946" s="287"/>
      <c r="N946" s="287"/>
      <c r="P946" s="287"/>
      <c r="R946" s="287"/>
      <c r="T946" s="287"/>
      <c r="V946" s="287"/>
      <c r="X946" s="287"/>
      <c r="Z946" s="287"/>
      <c r="AB946" s="287"/>
      <c r="AD946" s="287"/>
      <c r="AF946" s="287"/>
      <c r="AH946" s="287"/>
      <c r="AJ946" s="287"/>
      <c r="AL946" s="287"/>
      <c r="AN946" s="287"/>
      <c r="AP946" s="287"/>
      <c r="AR946" s="287"/>
      <c r="AT946" s="287"/>
      <c r="AV946" s="287"/>
      <c r="AX946" s="287"/>
      <c r="AZ946" s="287"/>
      <c r="BB946" s="287"/>
    </row>
    <row r="947" spans="1:54" ht="14.25" customHeight="1" x14ac:dyDescent="0.25">
      <c r="A947" s="4"/>
      <c r="B947" s="301"/>
      <c r="C947" s="302"/>
      <c r="D947" s="287"/>
      <c r="F947" s="287"/>
      <c r="H947" s="287"/>
      <c r="J947" s="287"/>
      <c r="L947" s="287"/>
      <c r="N947" s="287"/>
      <c r="P947" s="287"/>
      <c r="R947" s="287"/>
      <c r="T947" s="287"/>
      <c r="V947" s="287"/>
      <c r="X947" s="287"/>
      <c r="Z947" s="287"/>
      <c r="AB947" s="287"/>
      <c r="AD947" s="287"/>
      <c r="AF947" s="287"/>
      <c r="AH947" s="287"/>
      <c r="AJ947" s="287"/>
      <c r="AL947" s="287"/>
      <c r="AN947" s="287"/>
      <c r="AP947" s="287"/>
      <c r="AR947" s="287"/>
      <c r="AT947" s="287"/>
      <c r="AV947" s="287"/>
      <c r="AX947" s="287"/>
      <c r="AZ947" s="287"/>
      <c r="BB947" s="287"/>
    </row>
    <row r="948" spans="1:54" ht="14.25" customHeight="1" x14ac:dyDescent="0.25">
      <c r="A948" s="4"/>
      <c r="B948" s="301"/>
      <c r="C948" s="302"/>
      <c r="D948" s="287"/>
      <c r="F948" s="287"/>
      <c r="H948" s="287"/>
      <c r="J948" s="287"/>
      <c r="L948" s="287"/>
      <c r="N948" s="287"/>
      <c r="P948" s="287"/>
      <c r="R948" s="287"/>
      <c r="T948" s="287"/>
      <c r="V948" s="287"/>
      <c r="X948" s="287"/>
      <c r="Z948" s="287"/>
      <c r="AB948" s="287"/>
      <c r="AD948" s="287"/>
      <c r="AF948" s="287"/>
      <c r="AH948" s="287"/>
      <c r="AJ948" s="287"/>
      <c r="AL948" s="287"/>
      <c r="AN948" s="287"/>
      <c r="AP948" s="287"/>
      <c r="AR948" s="287"/>
      <c r="AT948" s="287"/>
      <c r="AV948" s="287"/>
      <c r="AX948" s="287"/>
      <c r="AZ948" s="287"/>
      <c r="BB948" s="287"/>
    </row>
    <row r="949" spans="1:54" ht="14.25" customHeight="1" x14ac:dyDescent="0.25">
      <c r="A949" s="4"/>
      <c r="B949" s="301"/>
      <c r="C949" s="302"/>
      <c r="D949" s="287"/>
      <c r="F949" s="287"/>
      <c r="H949" s="287"/>
      <c r="J949" s="287"/>
      <c r="L949" s="287"/>
      <c r="N949" s="287"/>
      <c r="P949" s="287"/>
      <c r="R949" s="287"/>
      <c r="T949" s="287"/>
      <c r="V949" s="287"/>
      <c r="X949" s="287"/>
      <c r="Z949" s="287"/>
      <c r="AB949" s="287"/>
      <c r="AD949" s="287"/>
      <c r="AF949" s="287"/>
      <c r="AH949" s="287"/>
      <c r="AJ949" s="287"/>
      <c r="AL949" s="287"/>
      <c r="AN949" s="287"/>
      <c r="AP949" s="287"/>
      <c r="AR949" s="287"/>
      <c r="AT949" s="287"/>
      <c r="AV949" s="287"/>
      <c r="AX949" s="287"/>
      <c r="AZ949" s="287"/>
      <c r="BB949" s="287"/>
    </row>
    <row r="950" spans="1:54" ht="14.25" customHeight="1" x14ac:dyDescent="0.25">
      <c r="A950" s="4"/>
      <c r="B950" s="301"/>
      <c r="C950" s="302"/>
      <c r="D950" s="287"/>
      <c r="F950" s="287"/>
      <c r="H950" s="287"/>
      <c r="J950" s="287"/>
      <c r="L950" s="287"/>
      <c r="N950" s="287"/>
      <c r="P950" s="287"/>
      <c r="R950" s="287"/>
      <c r="T950" s="287"/>
      <c r="V950" s="287"/>
      <c r="X950" s="287"/>
      <c r="Z950" s="287"/>
      <c r="AB950" s="287"/>
      <c r="AD950" s="287"/>
      <c r="AF950" s="287"/>
      <c r="AH950" s="287"/>
      <c r="AJ950" s="287"/>
      <c r="AL950" s="287"/>
      <c r="AN950" s="287"/>
      <c r="AP950" s="287"/>
      <c r="AR950" s="287"/>
      <c r="AT950" s="287"/>
      <c r="AV950" s="287"/>
      <c r="AX950" s="287"/>
      <c r="AZ950" s="287"/>
      <c r="BB950" s="287"/>
    </row>
    <row r="951" spans="1:54" ht="14.25" customHeight="1" x14ac:dyDescent="0.25">
      <c r="A951" s="4"/>
      <c r="B951" s="301"/>
      <c r="C951" s="302"/>
      <c r="D951" s="287"/>
      <c r="F951" s="287"/>
      <c r="H951" s="287"/>
      <c r="J951" s="287"/>
      <c r="L951" s="287"/>
      <c r="N951" s="287"/>
      <c r="P951" s="287"/>
      <c r="R951" s="287"/>
      <c r="T951" s="287"/>
      <c r="V951" s="287"/>
      <c r="X951" s="287"/>
      <c r="Z951" s="287"/>
      <c r="AB951" s="287"/>
      <c r="AD951" s="287"/>
      <c r="AF951" s="287"/>
      <c r="AH951" s="287"/>
      <c r="AJ951" s="287"/>
      <c r="AL951" s="287"/>
      <c r="AN951" s="287"/>
      <c r="AP951" s="287"/>
      <c r="AR951" s="287"/>
      <c r="AT951" s="287"/>
      <c r="AV951" s="287"/>
      <c r="AX951" s="287"/>
      <c r="AZ951" s="287"/>
      <c r="BB951" s="287"/>
    </row>
    <row r="952" spans="1:54" ht="14.25" customHeight="1" x14ac:dyDescent="0.25">
      <c r="A952" s="4"/>
      <c r="B952" s="301"/>
      <c r="C952" s="302"/>
      <c r="D952" s="287"/>
      <c r="F952" s="287"/>
      <c r="H952" s="287"/>
      <c r="J952" s="287"/>
      <c r="L952" s="287"/>
      <c r="N952" s="287"/>
      <c r="P952" s="287"/>
      <c r="R952" s="287"/>
      <c r="T952" s="287"/>
      <c r="V952" s="287"/>
      <c r="X952" s="287"/>
      <c r="Z952" s="287"/>
      <c r="AB952" s="287"/>
      <c r="AD952" s="287"/>
      <c r="AF952" s="287"/>
      <c r="AH952" s="287"/>
      <c r="AJ952" s="287"/>
      <c r="AL952" s="287"/>
      <c r="AN952" s="287"/>
      <c r="AP952" s="287"/>
      <c r="AR952" s="287"/>
      <c r="AT952" s="287"/>
      <c r="AV952" s="287"/>
      <c r="AX952" s="287"/>
      <c r="AZ952" s="287"/>
      <c r="BB952" s="287"/>
    </row>
    <row r="953" spans="1:54" ht="14.25" customHeight="1" x14ac:dyDescent="0.25">
      <c r="A953" s="4"/>
      <c r="B953" s="301"/>
      <c r="C953" s="302"/>
      <c r="D953" s="287"/>
      <c r="F953" s="287"/>
      <c r="H953" s="287"/>
      <c r="J953" s="287"/>
      <c r="L953" s="287"/>
      <c r="N953" s="287"/>
      <c r="P953" s="287"/>
      <c r="R953" s="287"/>
      <c r="T953" s="287"/>
      <c r="V953" s="287"/>
      <c r="X953" s="287"/>
      <c r="Z953" s="287"/>
      <c r="AB953" s="287"/>
      <c r="AD953" s="287"/>
      <c r="AF953" s="287"/>
      <c r="AH953" s="287"/>
      <c r="AJ953" s="287"/>
      <c r="AL953" s="287"/>
      <c r="AN953" s="287"/>
      <c r="AP953" s="287"/>
      <c r="AR953" s="287"/>
      <c r="AT953" s="287"/>
      <c r="AV953" s="287"/>
      <c r="AX953" s="287"/>
      <c r="AZ953" s="287"/>
      <c r="BB953" s="287"/>
    </row>
    <row r="954" spans="1:54" ht="14.25" customHeight="1" x14ac:dyDescent="0.25">
      <c r="A954" s="4"/>
      <c r="B954" s="301"/>
      <c r="C954" s="302"/>
      <c r="D954" s="287"/>
      <c r="F954" s="287"/>
      <c r="H954" s="287"/>
      <c r="J954" s="287"/>
      <c r="L954" s="287"/>
      <c r="N954" s="287"/>
      <c r="P954" s="287"/>
      <c r="R954" s="287"/>
      <c r="T954" s="287"/>
      <c r="V954" s="287"/>
      <c r="X954" s="287"/>
      <c r="Z954" s="287"/>
      <c r="AB954" s="287"/>
      <c r="AD954" s="287"/>
      <c r="AF954" s="287"/>
      <c r="AH954" s="287"/>
      <c r="AJ954" s="287"/>
      <c r="AL954" s="287"/>
      <c r="AN954" s="287"/>
      <c r="AP954" s="287"/>
      <c r="AR954" s="287"/>
      <c r="AT954" s="287"/>
      <c r="AV954" s="287"/>
      <c r="AX954" s="287"/>
      <c r="AZ954" s="287"/>
      <c r="BB954" s="287"/>
    </row>
    <row r="955" spans="1:54" ht="14.25" customHeight="1" x14ac:dyDescent="0.25">
      <c r="A955" s="4"/>
      <c r="B955" s="301"/>
      <c r="C955" s="302"/>
      <c r="D955" s="287"/>
      <c r="F955" s="287"/>
      <c r="H955" s="287"/>
      <c r="J955" s="287"/>
      <c r="L955" s="287"/>
      <c r="N955" s="287"/>
      <c r="P955" s="287"/>
      <c r="R955" s="287"/>
      <c r="T955" s="287"/>
      <c r="V955" s="287"/>
      <c r="X955" s="287"/>
      <c r="Z955" s="287"/>
      <c r="AB955" s="287"/>
      <c r="AD955" s="287"/>
      <c r="AF955" s="287"/>
      <c r="AH955" s="287"/>
      <c r="AJ955" s="287"/>
      <c r="AL955" s="287"/>
      <c r="AN955" s="287"/>
      <c r="AP955" s="287"/>
      <c r="AR955" s="287"/>
      <c r="AT955" s="287"/>
      <c r="AV955" s="287"/>
      <c r="AX955" s="287"/>
      <c r="AZ955" s="287"/>
      <c r="BB955" s="287"/>
    </row>
    <row r="956" spans="1:54" ht="14.25" customHeight="1" x14ac:dyDescent="0.25">
      <c r="A956" s="4"/>
      <c r="B956" s="301"/>
      <c r="C956" s="302"/>
      <c r="D956" s="287"/>
      <c r="F956" s="287"/>
      <c r="H956" s="287"/>
      <c r="J956" s="287"/>
      <c r="L956" s="287"/>
      <c r="N956" s="287"/>
      <c r="P956" s="287"/>
      <c r="R956" s="287"/>
      <c r="T956" s="287"/>
      <c r="V956" s="287"/>
      <c r="X956" s="287"/>
      <c r="Z956" s="287"/>
      <c r="AB956" s="287"/>
      <c r="AD956" s="287"/>
      <c r="AF956" s="287"/>
      <c r="AH956" s="287"/>
      <c r="AJ956" s="287"/>
      <c r="AL956" s="287"/>
      <c r="AN956" s="287"/>
      <c r="AP956" s="287"/>
      <c r="AR956" s="287"/>
      <c r="AT956" s="287"/>
      <c r="AV956" s="287"/>
      <c r="AX956" s="287"/>
      <c r="AZ956" s="287"/>
      <c r="BB956" s="287"/>
    </row>
    <row r="957" spans="1:54" ht="14.25" customHeight="1" x14ac:dyDescent="0.25">
      <c r="A957" s="4"/>
      <c r="B957" s="301"/>
      <c r="C957" s="302"/>
      <c r="D957" s="287"/>
      <c r="F957" s="287"/>
      <c r="H957" s="287"/>
      <c r="J957" s="287"/>
      <c r="L957" s="287"/>
      <c r="N957" s="287"/>
      <c r="P957" s="287"/>
      <c r="R957" s="287"/>
      <c r="T957" s="287"/>
      <c r="V957" s="287"/>
      <c r="X957" s="287"/>
      <c r="Z957" s="287"/>
      <c r="AB957" s="287"/>
      <c r="AD957" s="287"/>
      <c r="AF957" s="287"/>
      <c r="AH957" s="287"/>
      <c r="AJ957" s="287"/>
      <c r="AL957" s="287"/>
      <c r="AN957" s="287"/>
      <c r="AP957" s="287"/>
      <c r="AR957" s="287"/>
      <c r="AT957" s="287"/>
      <c r="AV957" s="287"/>
      <c r="AX957" s="287"/>
      <c r="AZ957" s="287"/>
      <c r="BB957" s="287"/>
    </row>
    <row r="958" spans="1:54" ht="14.25" customHeight="1" x14ac:dyDescent="0.25">
      <c r="A958" s="4"/>
      <c r="B958" s="301"/>
      <c r="C958" s="302"/>
      <c r="D958" s="287"/>
      <c r="F958" s="287"/>
      <c r="H958" s="287"/>
      <c r="J958" s="287"/>
      <c r="L958" s="287"/>
      <c r="N958" s="287"/>
      <c r="P958" s="287"/>
      <c r="R958" s="287"/>
      <c r="T958" s="287"/>
      <c r="V958" s="287"/>
      <c r="X958" s="287"/>
      <c r="Z958" s="287"/>
      <c r="AB958" s="287"/>
      <c r="AD958" s="287"/>
      <c r="AF958" s="287"/>
      <c r="AH958" s="287"/>
      <c r="AJ958" s="287"/>
      <c r="AL958" s="287"/>
      <c r="AN958" s="287"/>
      <c r="AP958" s="287"/>
      <c r="AR958" s="287"/>
      <c r="AT958" s="287"/>
      <c r="AV958" s="287"/>
      <c r="AX958" s="287"/>
      <c r="AZ958" s="287"/>
      <c r="BB958" s="287"/>
    </row>
    <row r="959" spans="1:54" ht="14.25" customHeight="1" x14ac:dyDescent="0.25">
      <c r="A959" s="4"/>
      <c r="B959" s="301"/>
      <c r="C959" s="302"/>
      <c r="D959" s="287"/>
      <c r="F959" s="287"/>
      <c r="H959" s="287"/>
      <c r="J959" s="287"/>
      <c r="L959" s="287"/>
      <c r="N959" s="287"/>
      <c r="P959" s="287"/>
      <c r="R959" s="287"/>
      <c r="T959" s="287"/>
      <c r="V959" s="287"/>
      <c r="X959" s="287"/>
      <c r="Z959" s="287"/>
      <c r="AB959" s="287"/>
      <c r="AD959" s="287"/>
      <c r="AF959" s="287"/>
      <c r="AH959" s="287"/>
      <c r="AJ959" s="287"/>
      <c r="AL959" s="287"/>
      <c r="AN959" s="287"/>
      <c r="AP959" s="287"/>
      <c r="AR959" s="287"/>
      <c r="AT959" s="287"/>
      <c r="AV959" s="287"/>
      <c r="AX959" s="287"/>
      <c r="AZ959" s="287"/>
      <c r="BB959" s="287"/>
    </row>
    <row r="960" spans="1:54" ht="14.25" customHeight="1" x14ac:dyDescent="0.25">
      <c r="A960" s="4"/>
      <c r="B960" s="301"/>
      <c r="C960" s="302"/>
      <c r="D960" s="287"/>
      <c r="F960" s="287"/>
      <c r="H960" s="287"/>
      <c r="J960" s="287"/>
      <c r="L960" s="287"/>
      <c r="N960" s="287"/>
      <c r="P960" s="287"/>
      <c r="R960" s="287"/>
      <c r="T960" s="287"/>
      <c r="V960" s="287"/>
      <c r="X960" s="287"/>
      <c r="Z960" s="287"/>
      <c r="AB960" s="287"/>
      <c r="AD960" s="287"/>
      <c r="AF960" s="287"/>
      <c r="AH960" s="287"/>
      <c r="AJ960" s="287"/>
      <c r="AL960" s="287"/>
      <c r="AN960" s="287"/>
      <c r="AP960" s="287"/>
      <c r="AR960" s="287"/>
      <c r="AT960" s="287"/>
      <c r="AV960" s="287"/>
      <c r="AX960" s="287"/>
      <c r="AZ960" s="287"/>
      <c r="BB960" s="287"/>
    </row>
    <row r="961" spans="1:54" ht="14.25" customHeight="1" x14ac:dyDescent="0.25">
      <c r="A961" s="4"/>
      <c r="B961" s="301"/>
      <c r="C961" s="302"/>
      <c r="D961" s="287"/>
      <c r="F961" s="287"/>
      <c r="H961" s="287"/>
      <c r="J961" s="287"/>
      <c r="L961" s="287"/>
      <c r="N961" s="287"/>
      <c r="P961" s="287"/>
      <c r="R961" s="287"/>
      <c r="T961" s="287"/>
      <c r="V961" s="287"/>
      <c r="X961" s="287"/>
      <c r="Z961" s="287"/>
      <c r="AB961" s="287"/>
      <c r="AD961" s="287"/>
      <c r="AF961" s="287"/>
      <c r="AH961" s="287"/>
      <c r="AJ961" s="287"/>
      <c r="AL961" s="287"/>
      <c r="AN961" s="287"/>
      <c r="AP961" s="287"/>
      <c r="AR961" s="287"/>
      <c r="AT961" s="287"/>
      <c r="AV961" s="287"/>
      <c r="AX961" s="287"/>
      <c r="AZ961" s="287"/>
      <c r="BB961" s="287"/>
    </row>
    <row r="962" spans="1:54" ht="14.25" customHeight="1" x14ac:dyDescent="0.25">
      <c r="A962" s="4"/>
      <c r="B962" s="301"/>
      <c r="C962" s="302"/>
      <c r="D962" s="287"/>
      <c r="F962" s="287"/>
      <c r="H962" s="287"/>
      <c r="J962" s="287"/>
      <c r="L962" s="287"/>
      <c r="N962" s="287"/>
      <c r="P962" s="287"/>
      <c r="R962" s="287"/>
      <c r="T962" s="287"/>
      <c r="V962" s="287"/>
      <c r="X962" s="287"/>
      <c r="Z962" s="287"/>
      <c r="AB962" s="287"/>
      <c r="AD962" s="287"/>
      <c r="AF962" s="287"/>
      <c r="AH962" s="287"/>
      <c r="AJ962" s="287"/>
      <c r="AL962" s="287"/>
      <c r="AN962" s="287"/>
      <c r="AP962" s="287"/>
      <c r="AR962" s="287"/>
      <c r="AT962" s="287"/>
      <c r="AV962" s="287"/>
      <c r="AX962" s="287"/>
      <c r="AZ962" s="287"/>
      <c r="BB962" s="287"/>
    </row>
    <row r="963" spans="1:54" ht="14.25" customHeight="1" x14ac:dyDescent="0.25">
      <c r="A963" s="4"/>
      <c r="B963" s="301"/>
      <c r="C963" s="302"/>
      <c r="D963" s="287"/>
      <c r="F963" s="287"/>
      <c r="H963" s="287"/>
      <c r="J963" s="287"/>
      <c r="L963" s="287"/>
      <c r="N963" s="287"/>
      <c r="P963" s="287"/>
      <c r="R963" s="287"/>
      <c r="T963" s="287"/>
      <c r="V963" s="287"/>
      <c r="X963" s="287"/>
      <c r="Z963" s="287"/>
      <c r="AB963" s="287"/>
      <c r="AD963" s="287"/>
      <c r="AF963" s="287"/>
      <c r="AH963" s="287"/>
      <c r="AJ963" s="287"/>
      <c r="AL963" s="287"/>
      <c r="AN963" s="287"/>
      <c r="AP963" s="287"/>
      <c r="AR963" s="287"/>
      <c r="AT963" s="287"/>
      <c r="AV963" s="287"/>
      <c r="AX963" s="287"/>
      <c r="AZ963" s="287"/>
      <c r="BB963" s="287"/>
    </row>
    <row r="964" spans="1:54" ht="14.25" customHeight="1" x14ac:dyDescent="0.25">
      <c r="A964" s="4"/>
      <c r="B964" s="301"/>
      <c r="C964" s="302"/>
      <c r="D964" s="287"/>
      <c r="F964" s="287"/>
      <c r="H964" s="287"/>
      <c r="J964" s="287"/>
      <c r="L964" s="287"/>
      <c r="N964" s="287"/>
      <c r="P964" s="287"/>
      <c r="R964" s="287"/>
      <c r="T964" s="287"/>
      <c r="V964" s="287"/>
      <c r="X964" s="287"/>
      <c r="Z964" s="287"/>
      <c r="AB964" s="287"/>
      <c r="AD964" s="287"/>
      <c r="AF964" s="287"/>
      <c r="AH964" s="287"/>
      <c r="AJ964" s="287"/>
      <c r="AL964" s="287"/>
      <c r="AN964" s="287"/>
      <c r="AP964" s="287"/>
      <c r="AR964" s="287"/>
      <c r="AT964" s="287"/>
      <c r="AV964" s="287"/>
      <c r="AX964" s="287"/>
      <c r="AZ964" s="287"/>
      <c r="BB964" s="287"/>
    </row>
    <row r="965" spans="1:54" ht="14.25" customHeight="1" x14ac:dyDescent="0.25">
      <c r="A965" s="4"/>
      <c r="B965" s="301"/>
      <c r="C965" s="302"/>
      <c r="D965" s="287"/>
      <c r="F965" s="287"/>
      <c r="H965" s="287"/>
      <c r="J965" s="287"/>
      <c r="L965" s="287"/>
      <c r="N965" s="287"/>
      <c r="P965" s="287"/>
      <c r="R965" s="287"/>
      <c r="T965" s="287"/>
      <c r="V965" s="287"/>
      <c r="X965" s="287"/>
      <c r="Z965" s="287"/>
      <c r="AB965" s="287"/>
      <c r="AD965" s="287"/>
      <c r="AF965" s="287"/>
      <c r="AH965" s="287"/>
      <c r="AJ965" s="287"/>
      <c r="AL965" s="287"/>
      <c r="AN965" s="287"/>
      <c r="AP965" s="287"/>
      <c r="AR965" s="287"/>
      <c r="AT965" s="287"/>
      <c r="AV965" s="287"/>
      <c r="AX965" s="287"/>
      <c r="AZ965" s="287"/>
      <c r="BB965" s="287"/>
    </row>
    <row r="966" spans="1:54" ht="14.25" customHeight="1" x14ac:dyDescent="0.25">
      <c r="A966" s="4"/>
      <c r="B966" s="301"/>
      <c r="C966" s="302"/>
      <c r="D966" s="287"/>
      <c r="F966" s="287"/>
      <c r="H966" s="287"/>
      <c r="J966" s="287"/>
      <c r="L966" s="287"/>
      <c r="N966" s="287"/>
      <c r="P966" s="287"/>
      <c r="R966" s="287"/>
      <c r="T966" s="287"/>
      <c r="V966" s="287"/>
      <c r="X966" s="287"/>
      <c r="Z966" s="287"/>
      <c r="AB966" s="287"/>
      <c r="AD966" s="287"/>
      <c r="AF966" s="287"/>
      <c r="AH966" s="287"/>
      <c r="AJ966" s="287"/>
      <c r="AL966" s="287"/>
      <c r="AN966" s="287"/>
      <c r="AP966" s="287"/>
      <c r="AR966" s="287"/>
      <c r="AT966" s="287"/>
      <c r="AV966" s="287"/>
      <c r="AX966" s="287"/>
      <c r="AZ966" s="287"/>
      <c r="BB966" s="287"/>
    </row>
    <row r="967" spans="1:54" ht="14.25" customHeight="1" x14ac:dyDescent="0.25">
      <c r="A967" s="4"/>
      <c r="B967" s="301"/>
      <c r="C967" s="302"/>
      <c r="D967" s="287"/>
      <c r="F967" s="287"/>
      <c r="H967" s="287"/>
      <c r="J967" s="287"/>
      <c r="L967" s="287"/>
      <c r="N967" s="287"/>
      <c r="P967" s="287"/>
      <c r="R967" s="287"/>
      <c r="T967" s="287"/>
      <c r="V967" s="287"/>
      <c r="X967" s="287"/>
      <c r="Z967" s="287"/>
      <c r="AB967" s="287"/>
      <c r="AD967" s="287"/>
      <c r="AF967" s="287"/>
      <c r="AH967" s="287"/>
      <c r="AJ967" s="287"/>
      <c r="AL967" s="287"/>
      <c r="AN967" s="287"/>
      <c r="AP967" s="287"/>
      <c r="AR967" s="287"/>
      <c r="AT967" s="287"/>
      <c r="AV967" s="287"/>
      <c r="AX967" s="287"/>
      <c r="AZ967" s="287"/>
      <c r="BB967" s="287"/>
    </row>
    <row r="968" spans="1:54" ht="14.25" customHeight="1" x14ac:dyDescent="0.25">
      <c r="A968" s="4"/>
      <c r="B968" s="301"/>
      <c r="C968" s="302"/>
      <c r="D968" s="287"/>
      <c r="F968" s="287"/>
      <c r="H968" s="287"/>
      <c r="J968" s="287"/>
      <c r="L968" s="287"/>
      <c r="N968" s="287"/>
      <c r="P968" s="287"/>
      <c r="R968" s="287"/>
      <c r="T968" s="287"/>
      <c r="V968" s="287"/>
      <c r="X968" s="287"/>
      <c r="Z968" s="287"/>
      <c r="AB968" s="287"/>
      <c r="AD968" s="287"/>
      <c r="AF968" s="287"/>
      <c r="AH968" s="287"/>
      <c r="AJ968" s="287"/>
      <c r="AL968" s="287"/>
      <c r="AN968" s="287"/>
      <c r="AP968" s="287"/>
      <c r="AR968" s="287"/>
      <c r="AT968" s="287"/>
      <c r="AV968" s="287"/>
      <c r="AX968" s="287"/>
      <c r="AZ968" s="287"/>
      <c r="BB968" s="287"/>
    </row>
    <row r="969" spans="1:54" ht="14.25" customHeight="1" x14ac:dyDescent="0.25">
      <c r="A969" s="4"/>
      <c r="B969" s="301"/>
      <c r="C969" s="302"/>
      <c r="D969" s="287"/>
      <c r="F969" s="287"/>
      <c r="H969" s="287"/>
      <c r="J969" s="287"/>
      <c r="L969" s="287"/>
      <c r="N969" s="287"/>
      <c r="P969" s="287"/>
      <c r="R969" s="287"/>
      <c r="T969" s="287"/>
      <c r="V969" s="287"/>
      <c r="X969" s="287"/>
      <c r="Z969" s="287"/>
      <c r="AB969" s="287"/>
      <c r="AD969" s="287"/>
      <c r="AF969" s="287"/>
      <c r="AH969" s="287"/>
      <c r="AJ969" s="287"/>
      <c r="AL969" s="287"/>
      <c r="AN969" s="287"/>
      <c r="AP969" s="287"/>
      <c r="AR969" s="287"/>
      <c r="AT969" s="287"/>
      <c r="AV969" s="287"/>
      <c r="AX969" s="287"/>
      <c r="AZ969" s="287"/>
      <c r="BB969" s="287"/>
    </row>
    <row r="970" spans="1:54" ht="14.25" customHeight="1" x14ac:dyDescent="0.25">
      <c r="A970" s="4"/>
      <c r="B970" s="301"/>
      <c r="C970" s="302"/>
      <c r="D970" s="287"/>
      <c r="F970" s="287"/>
      <c r="H970" s="287"/>
      <c r="J970" s="287"/>
      <c r="L970" s="287"/>
      <c r="N970" s="287"/>
      <c r="P970" s="287"/>
      <c r="R970" s="287"/>
      <c r="T970" s="287"/>
      <c r="V970" s="287"/>
      <c r="X970" s="287"/>
      <c r="Z970" s="287"/>
      <c r="AB970" s="287"/>
      <c r="AD970" s="287"/>
      <c r="AF970" s="287"/>
      <c r="AH970" s="287"/>
      <c r="AJ970" s="287"/>
      <c r="AL970" s="287"/>
      <c r="AN970" s="287"/>
      <c r="AP970" s="287"/>
      <c r="AR970" s="287"/>
      <c r="AT970" s="287"/>
      <c r="AV970" s="287"/>
      <c r="AX970" s="287"/>
      <c r="AZ970" s="287"/>
      <c r="BB970" s="287"/>
    </row>
    <row r="971" spans="1:54" ht="14.25" customHeight="1" x14ac:dyDescent="0.25">
      <c r="A971" s="4"/>
      <c r="B971" s="301"/>
      <c r="C971" s="302"/>
      <c r="D971" s="287"/>
      <c r="F971" s="287"/>
      <c r="H971" s="287"/>
      <c r="J971" s="287"/>
      <c r="L971" s="287"/>
      <c r="N971" s="287"/>
      <c r="P971" s="287"/>
      <c r="R971" s="287"/>
      <c r="T971" s="287"/>
      <c r="V971" s="287"/>
      <c r="X971" s="287"/>
      <c r="Z971" s="287"/>
      <c r="AB971" s="287"/>
      <c r="AD971" s="287"/>
      <c r="AF971" s="287"/>
      <c r="AH971" s="287"/>
      <c r="AJ971" s="287"/>
      <c r="AL971" s="287"/>
      <c r="AN971" s="287"/>
      <c r="AP971" s="287"/>
      <c r="AR971" s="287"/>
      <c r="AT971" s="287"/>
      <c r="AV971" s="287"/>
      <c r="AX971" s="287"/>
      <c r="AZ971" s="287"/>
      <c r="BB971" s="287"/>
    </row>
    <row r="972" spans="1:54" ht="14.25" customHeight="1" x14ac:dyDescent="0.25">
      <c r="A972" s="4"/>
      <c r="B972" s="301"/>
      <c r="C972" s="302"/>
      <c r="D972" s="287"/>
      <c r="F972" s="287"/>
      <c r="H972" s="287"/>
      <c r="J972" s="287"/>
      <c r="L972" s="287"/>
      <c r="N972" s="287"/>
      <c r="P972" s="287"/>
      <c r="R972" s="287"/>
      <c r="T972" s="287"/>
      <c r="V972" s="287"/>
      <c r="X972" s="287"/>
      <c r="Z972" s="287"/>
      <c r="AB972" s="287"/>
      <c r="AD972" s="287"/>
      <c r="AF972" s="287"/>
      <c r="AH972" s="287"/>
      <c r="AJ972" s="287"/>
      <c r="AL972" s="287"/>
      <c r="AN972" s="287"/>
      <c r="AP972" s="287"/>
      <c r="AR972" s="287"/>
      <c r="AT972" s="287"/>
      <c r="AV972" s="287"/>
      <c r="AX972" s="287"/>
      <c r="AZ972" s="287"/>
      <c r="BB972" s="287"/>
    </row>
    <row r="973" spans="1:54" ht="14.25" customHeight="1" x14ac:dyDescent="0.25">
      <c r="A973" s="4"/>
      <c r="B973" s="301"/>
      <c r="C973" s="302"/>
      <c r="D973" s="287"/>
      <c r="F973" s="287"/>
      <c r="H973" s="287"/>
      <c r="J973" s="287"/>
      <c r="L973" s="287"/>
      <c r="N973" s="287"/>
      <c r="P973" s="287"/>
      <c r="R973" s="287"/>
      <c r="T973" s="287"/>
      <c r="V973" s="287"/>
      <c r="X973" s="287"/>
      <c r="Z973" s="287"/>
      <c r="AB973" s="287"/>
      <c r="AD973" s="287"/>
      <c r="AF973" s="287"/>
      <c r="AH973" s="287"/>
      <c r="AJ973" s="287"/>
      <c r="AL973" s="287"/>
      <c r="AN973" s="287"/>
      <c r="AP973" s="287"/>
      <c r="AR973" s="287"/>
      <c r="AT973" s="287"/>
      <c r="AV973" s="287"/>
      <c r="AX973" s="287"/>
      <c r="AZ973" s="287"/>
      <c r="BB973" s="287"/>
    </row>
    <row r="974" spans="1:54" ht="14.25" customHeight="1" x14ac:dyDescent="0.25">
      <c r="A974" s="4"/>
      <c r="B974" s="301"/>
      <c r="C974" s="302"/>
      <c r="D974" s="287"/>
      <c r="F974" s="287"/>
      <c r="H974" s="287"/>
      <c r="J974" s="287"/>
      <c r="L974" s="287"/>
      <c r="N974" s="287"/>
      <c r="P974" s="287"/>
      <c r="R974" s="287"/>
      <c r="T974" s="287"/>
      <c r="V974" s="287"/>
      <c r="X974" s="287"/>
      <c r="Z974" s="287"/>
      <c r="AB974" s="287"/>
      <c r="AD974" s="287"/>
      <c r="AF974" s="287"/>
      <c r="AH974" s="287"/>
      <c r="AJ974" s="287"/>
      <c r="AL974" s="287"/>
      <c r="AN974" s="287"/>
      <c r="AP974" s="287"/>
      <c r="AR974" s="287"/>
      <c r="AT974" s="287"/>
      <c r="AV974" s="287"/>
      <c r="AX974" s="287"/>
      <c r="AZ974" s="287"/>
      <c r="BB974" s="287"/>
    </row>
    <row r="975" spans="1:54" ht="14.25" customHeight="1" x14ac:dyDescent="0.25">
      <c r="A975" s="4"/>
      <c r="B975" s="301"/>
      <c r="C975" s="302"/>
      <c r="D975" s="287"/>
      <c r="F975" s="287"/>
      <c r="H975" s="287"/>
      <c r="J975" s="287"/>
      <c r="L975" s="287"/>
      <c r="N975" s="287"/>
      <c r="P975" s="287"/>
      <c r="R975" s="287"/>
      <c r="T975" s="287"/>
      <c r="V975" s="287"/>
      <c r="X975" s="287"/>
      <c r="Z975" s="287"/>
      <c r="AB975" s="287"/>
      <c r="AD975" s="287"/>
      <c r="AF975" s="287"/>
      <c r="AH975" s="287"/>
      <c r="AJ975" s="287"/>
      <c r="AL975" s="287"/>
      <c r="AN975" s="287"/>
      <c r="AP975" s="287"/>
      <c r="AR975" s="287"/>
      <c r="AT975" s="287"/>
      <c r="AV975" s="287"/>
      <c r="AX975" s="287"/>
      <c r="AZ975" s="287"/>
      <c r="BB975" s="287"/>
    </row>
    <row r="976" spans="1:54" ht="14.25" customHeight="1" x14ac:dyDescent="0.25">
      <c r="A976" s="4"/>
      <c r="B976" s="301"/>
      <c r="C976" s="302"/>
      <c r="D976" s="287"/>
      <c r="F976" s="287"/>
      <c r="H976" s="287"/>
      <c r="J976" s="287"/>
      <c r="L976" s="287"/>
      <c r="N976" s="287"/>
      <c r="P976" s="287"/>
      <c r="R976" s="287"/>
      <c r="T976" s="287"/>
      <c r="V976" s="287"/>
      <c r="X976" s="287"/>
      <c r="Z976" s="287"/>
      <c r="AB976" s="287"/>
      <c r="AD976" s="287"/>
      <c r="AF976" s="287"/>
      <c r="AH976" s="287"/>
      <c r="AJ976" s="287"/>
      <c r="AL976" s="287"/>
      <c r="AN976" s="287"/>
      <c r="AP976" s="287"/>
      <c r="AR976" s="287"/>
      <c r="AT976" s="287"/>
      <c r="AV976" s="287"/>
      <c r="AX976" s="287"/>
      <c r="AZ976" s="287"/>
      <c r="BB976" s="287"/>
    </row>
    <row r="977" spans="1:54" ht="14.25" customHeight="1" x14ac:dyDescent="0.25">
      <c r="A977" s="4"/>
      <c r="B977" s="301"/>
      <c r="C977" s="302"/>
      <c r="D977" s="287"/>
      <c r="F977" s="287"/>
      <c r="H977" s="287"/>
      <c r="J977" s="287"/>
      <c r="L977" s="287"/>
      <c r="N977" s="287"/>
      <c r="P977" s="287"/>
      <c r="R977" s="287"/>
      <c r="T977" s="287"/>
      <c r="V977" s="287"/>
      <c r="X977" s="287"/>
      <c r="Z977" s="287"/>
      <c r="AB977" s="287"/>
      <c r="AD977" s="287"/>
      <c r="AF977" s="287"/>
      <c r="AH977" s="287"/>
      <c r="AJ977" s="287"/>
      <c r="AL977" s="287"/>
      <c r="AN977" s="287"/>
      <c r="AP977" s="287"/>
      <c r="AR977" s="287"/>
      <c r="AT977" s="287"/>
      <c r="AV977" s="287"/>
      <c r="AX977" s="287"/>
      <c r="AZ977" s="287"/>
      <c r="BB977" s="287"/>
    </row>
    <row r="978" spans="1:54" ht="14.25" customHeight="1" x14ac:dyDescent="0.25">
      <c r="A978" s="4"/>
      <c r="B978" s="301"/>
      <c r="C978" s="302"/>
      <c r="D978" s="287"/>
      <c r="F978" s="287"/>
      <c r="H978" s="287"/>
      <c r="J978" s="287"/>
      <c r="L978" s="287"/>
      <c r="N978" s="287"/>
      <c r="P978" s="287"/>
      <c r="R978" s="287"/>
      <c r="T978" s="287"/>
      <c r="V978" s="287"/>
      <c r="X978" s="287"/>
      <c r="Z978" s="287"/>
      <c r="AB978" s="287"/>
      <c r="AD978" s="287"/>
      <c r="AF978" s="287"/>
      <c r="AH978" s="287"/>
      <c r="AJ978" s="287"/>
      <c r="AL978" s="287"/>
      <c r="AN978" s="287"/>
      <c r="AP978" s="287"/>
      <c r="AR978" s="287"/>
      <c r="AT978" s="287"/>
      <c r="AV978" s="287"/>
      <c r="AX978" s="287"/>
      <c r="AZ978" s="287"/>
      <c r="BB978" s="287"/>
    </row>
    <row r="979" spans="1:54" ht="14.25" customHeight="1" x14ac:dyDescent="0.25">
      <c r="A979" s="4"/>
      <c r="B979" s="301"/>
      <c r="C979" s="302"/>
      <c r="D979" s="287"/>
      <c r="F979" s="287"/>
      <c r="H979" s="287"/>
      <c r="J979" s="287"/>
      <c r="L979" s="287"/>
      <c r="N979" s="287"/>
      <c r="P979" s="287"/>
      <c r="R979" s="287"/>
      <c r="T979" s="287"/>
      <c r="V979" s="287"/>
      <c r="X979" s="287"/>
      <c r="Z979" s="287"/>
      <c r="AB979" s="287"/>
      <c r="AD979" s="287"/>
      <c r="AF979" s="287"/>
      <c r="AH979" s="287"/>
      <c r="AJ979" s="287"/>
      <c r="AL979" s="287"/>
      <c r="AN979" s="287"/>
      <c r="AP979" s="287"/>
      <c r="AR979" s="287"/>
      <c r="AT979" s="287"/>
      <c r="AV979" s="287"/>
      <c r="AX979" s="287"/>
      <c r="AZ979" s="287"/>
      <c r="BB979" s="287"/>
    </row>
    <row r="980" spans="1:54" ht="14.25" customHeight="1" x14ac:dyDescent="0.25">
      <c r="A980" s="4"/>
      <c r="B980" s="301"/>
      <c r="C980" s="302"/>
      <c r="D980" s="287"/>
      <c r="F980" s="287"/>
      <c r="H980" s="287"/>
      <c r="J980" s="287"/>
      <c r="L980" s="287"/>
      <c r="N980" s="287"/>
      <c r="P980" s="287"/>
      <c r="R980" s="287"/>
      <c r="T980" s="287"/>
      <c r="V980" s="287"/>
      <c r="X980" s="287"/>
      <c r="Z980" s="287"/>
      <c r="AB980" s="287"/>
      <c r="AD980" s="287"/>
      <c r="AF980" s="287"/>
      <c r="AH980" s="287"/>
      <c r="AJ980" s="287"/>
      <c r="AL980" s="287"/>
      <c r="AN980" s="287"/>
      <c r="AP980" s="287"/>
      <c r="AR980" s="287"/>
      <c r="AT980" s="287"/>
      <c r="AV980" s="287"/>
      <c r="AX980" s="287"/>
      <c r="AZ980" s="287"/>
      <c r="BB980" s="287"/>
    </row>
    <row r="981" spans="1:54" ht="14.25" customHeight="1" x14ac:dyDescent="0.25">
      <c r="A981" s="4"/>
      <c r="B981" s="301"/>
      <c r="C981" s="302"/>
      <c r="D981" s="287"/>
      <c r="F981" s="287"/>
      <c r="H981" s="287"/>
      <c r="J981" s="287"/>
      <c r="L981" s="287"/>
      <c r="N981" s="287"/>
      <c r="P981" s="287"/>
      <c r="R981" s="287"/>
      <c r="T981" s="287"/>
      <c r="V981" s="287"/>
      <c r="X981" s="287"/>
      <c r="Z981" s="287"/>
      <c r="AB981" s="287"/>
      <c r="AD981" s="287"/>
      <c r="AF981" s="287"/>
      <c r="AH981" s="287"/>
      <c r="AJ981" s="287"/>
      <c r="AL981" s="287"/>
      <c r="AN981" s="287"/>
      <c r="AP981" s="287"/>
      <c r="AR981" s="287"/>
      <c r="AT981" s="287"/>
      <c r="AV981" s="287"/>
      <c r="AX981" s="287"/>
      <c r="AZ981" s="287"/>
      <c r="BB981" s="287"/>
    </row>
    <row r="982" spans="1:54" ht="14.25" customHeight="1" x14ac:dyDescent="0.25">
      <c r="A982" s="4"/>
      <c r="B982" s="301"/>
      <c r="C982" s="302"/>
      <c r="D982" s="287"/>
      <c r="F982" s="287"/>
      <c r="H982" s="287"/>
      <c r="J982" s="287"/>
      <c r="L982" s="287"/>
      <c r="N982" s="287"/>
      <c r="P982" s="287"/>
      <c r="R982" s="287"/>
      <c r="T982" s="287"/>
      <c r="V982" s="287"/>
      <c r="X982" s="287"/>
      <c r="Z982" s="287"/>
      <c r="AB982" s="287"/>
      <c r="AD982" s="287"/>
      <c r="AF982" s="287"/>
      <c r="AH982" s="287"/>
      <c r="AJ982" s="287"/>
      <c r="AL982" s="287"/>
      <c r="AN982" s="287"/>
      <c r="AP982" s="287"/>
      <c r="AR982" s="287"/>
      <c r="AT982" s="287"/>
      <c r="AV982" s="287"/>
      <c r="AX982" s="287"/>
      <c r="AZ982" s="287"/>
      <c r="BB982" s="287"/>
    </row>
    <row r="983" spans="1:54" ht="14.25" customHeight="1" x14ac:dyDescent="0.25">
      <c r="A983" s="4"/>
      <c r="B983" s="301"/>
      <c r="C983" s="302"/>
      <c r="D983" s="287"/>
      <c r="F983" s="287"/>
      <c r="H983" s="287"/>
      <c r="J983" s="287"/>
      <c r="L983" s="287"/>
      <c r="N983" s="287"/>
      <c r="P983" s="287"/>
      <c r="R983" s="287"/>
      <c r="T983" s="287"/>
      <c r="V983" s="287"/>
      <c r="X983" s="287"/>
      <c r="Z983" s="287"/>
      <c r="AB983" s="287"/>
      <c r="AD983" s="287"/>
      <c r="AF983" s="287"/>
      <c r="AH983" s="287"/>
      <c r="AJ983" s="287"/>
      <c r="AL983" s="287"/>
      <c r="AN983" s="287"/>
      <c r="AP983" s="287"/>
      <c r="AR983" s="287"/>
      <c r="AT983" s="287"/>
      <c r="AV983" s="287"/>
      <c r="AX983" s="287"/>
      <c r="AZ983" s="287"/>
      <c r="BB983" s="287"/>
    </row>
    <row r="984" spans="1:54" ht="14.25" customHeight="1" x14ac:dyDescent="0.25">
      <c r="A984" s="4"/>
      <c r="B984" s="303"/>
      <c r="C984" s="302"/>
      <c r="D984" s="304"/>
      <c r="F984" s="304"/>
      <c r="H984" s="304"/>
      <c r="J984" s="304"/>
      <c r="L984" s="304"/>
      <c r="N984" s="304"/>
      <c r="P984" s="304"/>
      <c r="R984" s="304"/>
      <c r="T984" s="304"/>
      <c r="V984" s="304"/>
      <c r="X984" s="304"/>
      <c r="Z984" s="304"/>
      <c r="AB984" s="304"/>
      <c r="AD984" s="304"/>
      <c r="AF984" s="304"/>
      <c r="AH984" s="304"/>
      <c r="AJ984" s="304"/>
      <c r="AL984" s="304"/>
      <c r="AN984" s="304"/>
      <c r="AP984" s="304"/>
      <c r="AR984" s="304"/>
      <c r="AT984" s="304"/>
      <c r="AV984" s="304"/>
      <c r="AX984" s="304"/>
      <c r="AZ984" s="304"/>
      <c r="BB984" s="304"/>
    </row>
  </sheetData>
  <mergeCells count="1">
    <mergeCell ref="B127:C127"/>
  </mergeCells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99"/>
  <sheetViews>
    <sheetView topLeftCell="A127" workbookViewId="0">
      <selection activeCell="B158" sqref="B158"/>
    </sheetView>
  </sheetViews>
  <sheetFormatPr defaultColWidth="12.625" defaultRowHeight="15" customHeight="1" x14ac:dyDescent="0.2"/>
  <cols>
    <col min="1" max="1" width="9.75" customWidth="1"/>
    <col min="2" max="2" width="30.75" customWidth="1"/>
    <col min="3" max="3" width="18.75" customWidth="1"/>
    <col min="4" max="54" width="7.625" customWidth="1"/>
  </cols>
  <sheetData>
    <row r="1" spans="1:54" ht="14.25" customHeight="1" x14ac:dyDescent="0.2">
      <c r="A1" s="323" t="s">
        <v>1</v>
      </c>
      <c r="B1" s="324" t="s">
        <v>705</v>
      </c>
      <c r="C1" s="325" t="s">
        <v>706</v>
      </c>
      <c r="D1" s="326" t="s">
        <v>5</v>
      </c>
      <c r="E1" s="327" t="s">
        <v>6</v>
      </c>
      <c r="F1" s="328" t="s">
        <v>7</v>
      </c>
      <c r="G1" s="328" t="s">
        <v>8</v>
      </c>
      <c r="H1" s="327" t="s">
        <v>9</v>
      </c>
      <c r="I1" s="327" t="s">
        <v>10</v>
      </c>
      <c r="J1" s="328" t="s">
        <v>11</v>
      </c>
      <c r="K1" s="328" t="s">
        <v>12</v>
      </c>
      <c r="L1" s="327" t="s">
        <v>13</v>
      </c>
      <c r="M1" s="328" t="s">
        <v>14</v>
      </c>
      <c r="N1" s="328" t="s">
        <v>15</v>
      </c>
      <c r="O1" s="328" t="s">
        <v>16</v>
      </c>
      <c r="P1" s="328" t="s">
        <v>17</v>
      </c>
      <c r="Q1" s="328" t="s">
        <v>18</v>
      </c>
      <c r="R1" s="328" t="s">
        <v>19</v>
      </c>
      <c r="S1" s="327" t="s">
        <v>20</v>
      </c>
      <c r="T1" s="327" t="s">
        <v>21</v>
      </c>
      <c r="U1" s="327" t="s">
        <v>22</v>
      </c>
      <c r="V1" s="328" t="s">
        <v>23</v>
      </c>
      <c r="W1" s="328" t="s">
        <v>24</v>
      </c>
      <c r="X1" s="328" t="s">
        <v>25</v>
      </c>
      <c r="Y1" s="328" t="s">
        <v>26</v>
      </c>
      <c r="Z1" s="327" t="s">
        <v>27</v>
      </c>
      <c r="AA1" s="328" t="s">
        <v>28</v>
      </c>
      <c r="AB1" s="327" t="s">
        <v>29</v>
      </c>
      <c r="AC1" s="328" t="s">
        <v>30</v>
      </c>
      <c r="AD1" s="327" t="s">
        <v>31</v>
      </c>
      <c r="AE1" s="328" t="s">
        <v>32</v>
      </c>
      <c r="AF1" s="328" t="s">
        <v>33</v>
      </c>
      <c r="AG1" s="328" t="s">
        <v>34</v>
      </c>
      <c r="AH1" s="328" t="s">
        <v>35</v>
      </c>
      <c r="AI1" s="328" t="s">
        <v>36</v>
      </c>
      <c r="AJ1" s="328" t="s">
        <v>37</v>
      </c>
      <c r="AK1" s="328" t="s">
        <v>38</v>
      </c>
      <c r="AL1" s="328" t="s">
        <v>39</v>
      </c>
      <c r="AM1" s="328" t="s">
        <v>40</v>
      </c>
      <c r="AN1" s="328" t="s">
        <v>41</v>
      </c>
      <c r="AO1" s="328" t="s">
        <v>42</v>
      </c>
      <c r="AP1" s="327" t="s">
        <v>43</v>
      </c>
      <c r="AQ1" s="327" t="s">
        <v>44</v>
      </c>
      <c r="AR1" s="328" t="s">
        <v>45</v>
      </c>
      <c r="AS1" s="328" t="s">
        <v>46</v>
      </c>
      <c r="AT1" s="328" t="s">
        <v>47</v>
      </c>
      <c r="AU1" s="328" t="s">
        <v>48</v>
      </c>
      <c r="AV1" s="327" t="s">
        <v>49</v>
      </c>
      <c r="AW1" s="328" t="s">
        <v>50</v>
      </c>
      <c r="AX1" s="328" t="s">
        <v>51</v>
      </c>
      <c r="AY1" s="328" t="s">
        <v>52</v>
      </c>
      <c r="AZ1" s="328" t="s">
        <v>53</v>
      </c>
      <c r="BA1" s="328" t="s">
        <v>54</v>
      </c>
      <c r="BB1" s="327" t="s">
        <v>55</v>
      </c>
    </row>
    <row r="2" spans="1:54" ht="14.25" customHeight="1" x14ac:dyDescent="0.2">
      <c r="A2" s="269">
        <v>1</v>
      </c>
      <c r="B2" s="329" t="s">
        <v>245</v>
      </c>
      <c r="C2" s="330" t="s">
        <v>244</v>
      </c>
      <c r="D2" s="331" t="e">
        <f>IF('Norm. Zahr. Financovanie'!D$202=0,'Norm. uspesnost'!D6,('Norm. Zahr. Financovanie'!D6*Parametre!$A$2+'Norm. uspesnost'!D6*Parametre!$A$3)/(Parametre!$A$2+Parametre!$A$3))</f>
        <v>#REF!</v>
      </c>
      <c r="E2" s="331" t="e">
        <f>IF('Norm. Zahr. Financovanie'!E$202=0,'Norm. uspesnost'!E6,('Norm. Zahr. Financovanie'!E6*Parametre!$A$2+'Norm. uspesnost'!E6*Parametre!$A$3)/(Parametre!$A$2+Parametre!$A$3))</f>
        <v>#REF!</v>
      </c>
      <c r="F2" s="331" t="e">
        <f>IF('Norm. Zahr. Financovanie'!F$202=0,'Norm. uspesnost'!F6,('Norm. Zahr. Financovanie'!F6*Parametre!$A$2+'Norm. uspesnost'!F6*Parametre!$A$3)/(Parametre!$A$2+Parametre!$A$3))</f>
        <v>#REF!</v>
      </c>
      <c r="G2" s="331" t="e">
        <f>IF('Norm. Zahr. Financovanie'!G$202=0,'Norm. uspesnost'!G6,('Norm. Zahr. Financovanie'!G6*Parametre!$A$2+'Norm. uspesnost'!G6*Parametre!$A$3)/(Parametre!$A$2+Parametre!$A$3))</f>
        <v>#REF!</v>
      </c>
      <c r="H2" s="331" t="e">
        <f>IF('Norm. Zahr. Financovanie'!H$202=0,'Norm. uspesnost'!H6,('Norm. Zahr. Financovanie'!H6*Parametre!$A$2+'Norm. uspesnost'!H6*Parametre!$A$3)/(Parametre!$A$2+Parametre!$A$3))</f>
        <v>#REF!</v>
      </c>
      <c r="I2" s="331" t="e">
        <f>IF('Norm. Zahr. Financovanie'!I$202=0,'Norm. uspesnost'!I6,('Norm. Zahr. Financovanie'!I6*Parametre!$A$2+'Norm. uspesnost'!I6*Parametre!$A$3)/(Parametre!$A$2+Parametre!$A$3))</f>
        <v>#REF!</v>
      </c>
      <c r="J2" s="331" t="e">
        <f>IF('Norm. Zahr. Financovanie'!J$202=0,'Norm. uspesnost'!J6,('Norm. Zahr. Financovanie'!J6*Parametre!$A$2+'Norm. uspesnost'!J6*Parametre!$A$3)/(Parametre!$A$2+Parametre!$A$3))</f>
        <v>#REF!</v>
      </c>
      <c r="K2" s="331">
        <f>IF('Norm. Zahr. Financovanie'!K$202=0,'Norm. uspesnost'!K6,('Norm. Zahr. Financovanie'!K6*Parametre!$A$2+'Norm. uspesnost'!K6*Parametre!$A$3)/(Parametre!$A$2+Parametre!$A$3))</f>
        <v>0</v>
      </c>
      <c r="L2" s="331" t="e">
        <f>IF('Norm. Zahr. Financovanie'!L$202=0,'Norm. uspesnost'!L6,('Norm. Zahr. Financovanie'!L6*Parametre!$A$2+'Norm. uspesnost'!L6*Parametre!$A$3)/(Parametre!$A$2+Parametre!$A$3))</f>
        <v>#REF!</v>
      </c>
      <c r="M2" s="331" t="e">
        <f>IF('Norm. Zahr. Financovanie'!M$202=0,'Norm. uspesnost'!M6,('Norm. Zahr. Financovanie'!M6*Parametre!$A$2+'Norm. uspesnost'!M6*Parametre!$A$3)/(Parametre!$A$2+Parametre!$A$3))</f>
        <v>#REF!</v>
      </c>
      <c r="N2" s="331" t="e">
        <f>IF('Norm. Zahr. Financovanie'!N$202=0,'Norm. uspesnost'!N6,('Norm. Zahr. Financovanie'!N6*Parametre!$A$2+'Norm. uspesnost'!N6*Parametre!$A$3)/(Parametre!$A$2+Parametre!$A$3))</f>
        <v>#REF!</v>
      </c>
      <c r="O2" s="331" t="e">
        <f>IF('Norm. Zahr. Financovanie'!O$202=0,'Norm. uspesnost'!O6,('Norm. Zahr. Financovanie'!O6*Parametre!$A$2+'Norm. uspesnost'!O6*Parametre!$A$3)/(Parametre!$A$2+Parametre!$A$3))</f>
        <v>#REF!</v>
      </c>
      <c r="P2" s="331">
        <f>IF('Norm. Zahr. Financovanie'!P$202=0,'Norm. uspesnost'!P6,('Norm. Zahr. Financovanie'!P6*Parametre!$A$2+'Norm. uspesnost'!P6*Parametre!$A$3)/(Parametre!$A$2+Parametre!$A$3))</f>
        <v>0</v>
      </c>
      <c r="Q2" s="331" t="e">
        <f>IF('Norm. Zahr. Financovanie'!Q$202=0,'Norm. uspesnost'!Q6,('Norm. Zahr. Financovanie'!Q6*Parametre!$A$2+'Norm. uspesnost'!Q6*Parametre!$A$3)/(Parametre!$A$2+Parametre!$A$3))</f>
        <v>#REF!</v>
      </c>
      <c r="R2" s="331" t="e">
        <f>IF('Norm. Zahr. Financovanie'!R$202=0,'Norm. uspesnost'!R6,('Norm. Zahr. Financovanie'!R6*Parametre!$A$2+'Norm. uspesnost'!R6*Parametre!$A$3)/(Parametre!$A$2+Parametre!$A$3))</f>
        <v>#REF!</v>
      </c>
      <c r="S2" s="331" t="e">
        <f>IF('Norm. Zahr. Financovanie'!S$202=0,'Norm. uspesnost'!S6,('Norm. Zahr. Financovanie'!S6*Parametre!$A$2+'Norm. uspesnost'!S6*Parametre!$A$3)/(Parametre!$A$2+Parametre!$A$3))</f>
        <v>#REF!</v>
      </c>
      <c r="T2" s="331" t="e">
        <f>IF('Norm. Zahr. Financovanie'!T$202=0,'Norm. uspesnost'!T6,('Norm. Zahr. Financovanie'!T6*Parametre!$A$2+'Norm. uspesnost'!T6*Parametre!$A$3)/(Parametre!$A$2+Parametre!$A$3))</f>
        <v>#REF!</v>
      </c>
      <c r="U2" s="331">
        <f>IF('Norm. Zahr. Financovanie'!U$202=0,'Norm. uspesnost'!U6,('Norm. Zahr. Financovanie'!U6*Parametre!$A$2+'Norm. uspesnost'!U6*Parametre!$A$3)/(Parametre!$A$2+Parametre!$A$3))</f>
        <v>0</v>
      </c>
      <c r="V2" s="331" t="e">
        <f>IF('Norm. Zahr. Financovanie'!V$202=0,'Norm. uspesnost'!V6,('Norm. Zahr. Financovanie'!V6*Parametre!$A$2+'Norm. uspesnost'!V6*Parametre!$A$3)/(Parametre!$A$2+Parametre!$A$3))</f>
        <v>#REF!</v>
      </c>
      <c r="W2" s="331" t="e">
        <f>IF('Norm. Zahr. Financovanie'!W$202=0,'Norm. uspesnost'!W6,('Norm. Zahr. Financovanie'!W6*Parametre!$A$2+'Norm. uspesnost'!W6*Parametre!$A$3)/(Parametre!$A$2+Parametre!$A$3))</f>
        <v>#REF!</v>
      </c>
      <c r="X2" s="331">
        <f>IF('Norm. Zahr. Financovanie'!X$202=0,'Norm. uspesnost'!X6,('Norm. Zahr. Financovanie'!X6*Parametre!$A$2+'Norm. uspesnost'!X6*Parametre!$A$3)/(Parametre!$A$2+Parametre!$A$3))</f>
        <v>0</v>
      </c>
      <c r="Y2" s="331" t="e">
        <f>IF('Norm. Zahr. Financovanie'!Y$202=0,'Norm. uspesnost'!Y6,('Norm. Zahr. Financovanie'!Y6*Parametre!$A$2+'Norm. uspesnost'!Y6*Parametre!$A$3)/(Parametre!$A$2+Parametre!$A$3))</f>
        <v>#REF!</v>
      </c>
      <c r="Z2" s="331" t="e">
        <f>IF('Norm. Zahr. Financovanie'!Z$202=0,'Norm. uspesnost'!Z6,('Norm. Zahr. Financovanie'!Z6*Parametre!$A$2+'Norm. uspesnost'!Z6*Parametre!$A$3)/(Parametre!$A$2+Parametre!$A$3))</f>
        <v>#REF!</v>
      </c>
      <c r="AA2" s="331" t="e">
        <f>IF('Norm. Zahr. Financovanie'!AA$202=0,'Norm. uspesnost'!AA6,('Norm. Zahr. Financovanie'!AA6*Parametre!$A$2+'Norm. uspesnost'!AA6*Parametre!$A$3)/(Parametre!$A$2+Parametre!$A$3))</f>
        <v>#REF!</v>
      </c>
      <c r="AB2" s="331">
        <f>IF('Norm. Zahr. Financovanie'!AB$202=0,'Norm. uspesnost'!AB6,('Norm. Zahr. Financovanie'!AB6*Parametre!$A$2+'Norm. uspesnost'!AB6*Parametre!$A$3)/(Parametre!$A$2+Parametre!$A$3))</f>
        <v>0</v>
      </c>
      <c r="AC2" s="331">
        <f>IF('Norm. Zahr. Financovanie'!AC$202=0,'Norm. uspesnost'!AC6,('Norm. Zahr. Financovanie'!AC6*Parametre!$A$2+'Norm. uspesnost'!AC6*Parametre!$A$3)/(Parametre!$A$2+Parametre!$A$3))</f>
        <v>0</v>
      </c>
      <c r="AD2" s="331">
        <f>IF('Norm. Zahr. Financovanie'!AD$202=0,'Norm. uspesnost'!AD6,('Norm. Zahr. Financovanie'!AD6*Parametre!$A$2+'Norm. uspesnost'!AD6*Parametre!$A$3)/(Parametre!$A$2+Parametre!$A$3))</f>
        <v>0</v>
      </c>
      <c r="AE2" s="331" t="e">
        <f>IF('Norm. Zahr. Financovanie'!AE$202=0,'Norm. uspesnost'!AE6,('Norm. Zahr. Financovanie'!AE6*Parametre!$A$2+'Norm. uspesnost'!AE6*Parametre!$A$3)/(Parametre!$A$2+Parametre!$A$3))</f>
        <v>#REF!</v>
      </c>
      <c r="AF2" s="331" t="e">
        <f>IF('Norm. Zahr. Financovanie'!AF$202=0,'Norm. uspesnost'!AF6,('Norm. Zahr. Financovanie'!AF6*Parametre!$A$2+'Norm. uspesnost'!AF6*Parametre!$A$3)/(Parametre!$A$2+Parametre!$A$3))</f>
        <v>#REF!</v>
      </c>
      <c r="AG2" s="331" t="e">
        <f>IF('Norm. Zahr. Financovanie'!AG$202=0,'Norm. uspesnost'!AG6,('Norm. Zahr. Financovanie'!AG6*Parametre!$A$2+'Norm. uspesnost'!AG6*Parametre!$A$3)/(Parametre!$A$2+Parametre!$A$3))</f>
        <v>#REF!</v>
      </c>
      <c r="AH2" s="331" t="e">
        <f>IF('Norm. Zahr. Financovanie'!AH$202=0,'Norm. uspesnost'!AH6,('Norm. Zahr. Financovanie'!AH6*Parametre!$A$2+'Norm. uspesnost'!AH6*Parametre!$A$3)/(Parametre!$A$2+Parametre!$A$3))</f>
        <v>#REF!</v>
      </c>
      <c r="AI2" s="331">
        <f>IF('Norm. Zahr. Financovanie'!AI$202=0,'Norm. uspesnost'!AI6,('Norm. Zahr. Financovanie'!AI6*Parametre!$A$2+'Norm. uspesnost'!AI6*Parametre!$A$3)/(Parametre!$A$2+Parametre!$A$3))</f>
        <v>0</v>
      </c>
      <c r="AJ2" s="331" t="e">
        <f>IF('Norm. Zahr. Financovanie'!AJ$202=0,'Norm. uspesnost'!AJ6,('Norm. Zahr. Financovanie'!AJ6*Parametre!$A$2+'Norm. uspesnost'!AJ6*Parametre!$A$3)/(Parametre!$A$2+Parametre!$A$3))</f>
        <v>#REF!</v>
      </c>
      <c r="AK2" s="331" t="e">
        <f>IF('Norm. Zahr. Financovanie'!AK$202=0,'Norm. uspesnost'!AK6,('Norm. Zahr. Financovanie'!AK6*Parametre!$A$2+'Norm. uspesnost'!AK6*Parametre!$A$3)/(Parametre!$A$2+Parametre!$A$3))</f>
        <v>#REF!</v>
      </c>
      <c r="AL2" s="331" t="e">
        <f>IF('Norm. Zahr. Financovanie'!AL$202=0,'Norm. uspesnost'!AL6,('Norm. Zahr. Financovanie'!AL6*Parametre!$A$2+'Norm. uspesnost'!AL6*Parametre!$A$3)/(Parametre!$A$2+Parametre!$A$3))</f>
        <v>#REF!</v>
      </c>
      <c r="AM2" s="331" t="e">
        <f>IF('Norm. Zahr. Financovanie'!AM$202=0,'Norm. uspesnost'!AM6,('Norm. Zahr. Financovanie'!AM6*Parametre!$A$2+'Norm. uspesnost'!AM6*Parametre!$A$3)/(Parametre!$A$2+Parametre!$A$3))</f>
        <v>#REF!</v>
      </c>
      <c r="AN2" s="331" t="e">
        <f>IF('Norm. Zahr. Financovanie'!AN$202=0,'Norm. uspesnost'!AN6,('Norm. Zahr. Financovanie'!AN6*Parametre!$A$2+'Norm. uspesnost'!AN6*Parametre!$A$3)/(Parametre!$A$2+Parametre!$A$3))</f>
        <v>#REF!</v>
      </c>
      <c r="AO2" s="331" t="e">
        <f>IF('Norm. Zahr. Financovanie'!AO$202=0,'Norm. uspesnost'!AO6,('Norm. Zahr. Financovanie'!AO6*Parametre!$A$2+'Norm. uspesnost'!AO6*Parametre!$A$3)/(Parametre!$A$2+Parametre!$A$3))</f>
        <v>#REF!</v>
      </c>
      <c r="AP2" s="331" t="e">
        <f>IF('Norm. Zahr. Financovanie'!AP$202=0,'Norm. uspesnost'!AP6,('Norm. Zahr. Financovanie'!AP6*Parametre!$A$2+'Norm. uspesnost'!AP6*Parametre!$A$3)/(Parametre!$A$2+Parametre!$A$3))</f>
        <v>#REF!</v>
      </c>
      <c r="AQ2" s="331" t="e">
        <f>IF('Norm. Zahr. Financovanie'!AQ$202=0,'Norm. uspesnost'!AQ6,('Norm. Zahr. Financovanie'!AQ6*Parametre!$A$2+'Norm. uspesnost'!AQ6*Parametre!$A$3)/(Parametre!$A$2+Parametre!$A$3))</f>
        <v>#REF!</v>
      </c>
      <c r="AR2" s="331" t="e">
        <f>IF('Norm. Zahr. Financovanie'!AR$202=0,'Norm. uspesnost'!AR6,('Norm. Zahr. Financovanie'!AR6*Parametre!$A$2+'Norm. uspesnost'!AR6*Parametre!$A$3)/(Parametre!$A$2+Parametre!$A$3))</f>
        <v>#REF!</v>
      </c>
      <c r="AS2" s="331" t="e">
        <f>IF('Norm. Zahr. Financovanie'!AS$202=0,'Norm. uspesnost'!AS6,('Norm. Zahr. Financovanie'!AS6*Parametre!$A$2+'Norm. uspesnost'!AS6*Parametre!$A$3)/(Parametre!$A$2+Parametre!$A$3))</f>
        <v>#REF!</v>
      </c>
      <c r="AT2" s="331" t="e">
        <f>IF('Norm. Zahr. Financovanie'!AT$202=0,'Norm. uspesnost'!AT6,('Norm. Zahr. Financovanie'!AT6*Parametre!$A$2+'Norm. uspesnost'!AT6*Parametre!$A$3)/(Parametre!$A$2+Parametre!$A$3))</f>
        <v>#REF!</v>
      </c>
      <c r="AU2" s="331" t="e">
        <f>IF('Norm. Zahr. Financovanie'!AU$202=0,'Norm. uspesnost'!AU6,('Norm. Zahr. Financovanie'!AU6*Parametre!$A$2+'Norm. uspesnost'!AU6*Parametre!$A$3)/(Parametre!$A$2+Parametre!$A$3))</f>
        <v>#REF!</v>
      </c>
      <c r="AV2" s="331" t="e">
        <f>IF('Norm. Zahr. Financovanie'!AV$202=0,'Norm. uspesnost'!AV6,('Norm. Zahr. Financovanie'!AV6*Parametre!$A$2+'Norm. uspesnost'!AV6*Parametre!$A$3)/(Parametre!$A$2+Parametre!$A$3))</f>
        <v>#REF!</v>
      </c>
      <c r="AW2" s="331" t="e">
        <f>IF('Norm. Zahr. Financovanie'!AW$202=0,'Norm. uspesnost'!AW6,('Norm. Zahr. Financovanie'!AW6*Parametre!$A$2+'Norm. uspesnost'!AW6*Parametre!$A$3)/(Parametre!$A$2+Parametre!$A$3))</f>
        <v>#REF!</v>
      </c>
      <c r="AX2" s="331" t="e">
        <f>IF('Norm. Zahr. Financovanie'!AX$202=0,'Norm. uspesnost'!AX6,('Norm. Zahr. Financovanie'!AX6*Parametre!$A$2+'Norm. uspesnost'!AX6*Parametre!$A$3)/(Parametre!$A$2+Parametre!$A$3))</f>
        <v>#REF!</v>
      </c>
      <c r="AY2" s="331" t="e">
        <f>IF('Norm. Zahr. Financovanie'!AY$202=0,'Norm. uspesnost'!AY6,('Norm. Zahr. Financovanie'!AY6*Parametre!$A$2+'Norm. uspesnost'!AY6*Parametre!$A$3)/(Parametre!$A$2+Parametre!$A$3))</f>
        <v>#REF!</v>
      </c>
      <c r="AZ2" s="331" t="e">
        <f>IF('Norm. Zahr. Financovanie'!AZ$202=0,'Norm. uspesnost'!AZ6,('Norm. Zahr. Financovanie'!AZ6*Parametre!$A$2+'Norm. uspesnost'!AZ6*Parametre!$A$3)/(Parametre!$A$2+Parametre!$A$3))</f>
        <v>#REF!</v>
      </c>
      <c r="BA2" s="331">
        <f>IF('Norm. Zahr. Financovanie'!BA$202=0,'Norm. uspesnost'!BA6,('Norm. Zahr. Financovanie'!BA6*Parametre!$A$2+'Norm. uspesnost'!BA6*Parametre!$A$3)/(Parametre!$A$2+Parametre!$A$3))</f>
        <v>0</v>
      </c>
      <c r="BB2" s="331" t="e">
        <f>IF('Norm. Zahr. Financovanie'!BB$202=0,'Norm. uspesnost'!BB6,('Norm. Zahr. Financovanie'!BB6*Parametre!$A$2+'Norm. uspesnost'!BB6*Parametre!$A$3)/(Parametre!$A$2+Parametre!$A$3))</f>
        <v>#REF!</v>
      </c>
    </row>
    <row r="3" spans="1:54" ht="14.25" customHeight="1" x14ac:dyDescent="0.2">
      <c r="A3" s="269">
        <v>2</v>
      </c>
      <c r="B3" s="332" t="s">
        <v>101</v>
      </c>
      <c r="C3" s="333" t="s">
        <v>100</v>
      </c>
      <c r="D3" s="331" t="e">
        <f>IF('Norm. Zahr. Financovanie'!D$202=0,'Norm. uspesnost'!D7,('Norm. Zahr. Financovanie'!D7*Parametre!$A$2+'Norm. uspesnost'!D7*Parametre!$A$3)/(Parametre!$A$2+Parametre!$A$3))</f>
        <v>#REF!</v>
      </c>
      <c r="E3" s="331" t="e">
        <f>IF('Norm. Zahr. Financovanie'!E$202=0,'Norm. uspesnost'!E7,('Norm. Zahr. Financovanie'!E7*Parametre!$A$2+'Norm. uspesnost'!E7*Parametre!$A$3)/(Parametre!$A$2+Parametre!$A$3))</f>
        <v>#REF!</v>
      </c>
      <c r="F3" s="331" t="e">
        <f>IF('Norm. Zahr. Financovanie'!F$202=0,'Norm. uspesnost'!F7,('Norm. Zahr. Financovanie'!F7*Parametre!$A$2+'Norm. uspesnost'!F7*Parametre!$A$3)/(Parametre!$A$2+Parametre!$A$3))</f>
        <v>#REF!</v>
      </c>
      <c r="G3" s="331" t="e">
        <f>IF('Norm. Zahr. Financovanie'!G$202=0,'Norm. uspesnost'!G7,('Norm. Zahr. Financovanie'!G7*Parametre!$A$2+'Norm. uspesnost'!G7*Parametre!$A$3)/(Parametre!$A$2+Parametre!$A$3))</f>
        <v>#REF!</v>
      </c>
      <c r="H3" s="331" t="e">
        <f>IF('Norm. Zahr. Financovanie'!H$202=0,'Norm. uspesnost'!H7,('Norm. Zahr. Financovanie'!H7*Parametre!$A$2+'Norm. uspesnost'!H7*Parametre!$A$3)/(Parametre!$A$2+Parametre!$A$3))</f>
        <v>#REF!</v>
      </c>
      <c r="I3" s="331" t="e">
        <f>IF('Norm. Zahr. Financovanie'!I$202=0,'Norm. uspesnost'!I7,('Norm. Zahr. Financovanie'!I7*Parametre!$A$2+'Norm. uspesnost'!I7*Parametre!$A$3)/(Parametre!$A$2+Parametre!$A$3))</f>
        <v>#REF!</v>
      </c>
      <c r="J3" s="331" t="e">
        <f>IF('Norm. Zahr. Financovanie'!J$202=0,'Norm. uspesnost'!J7,('Norm. Zahr. Financovanie'!J7*Parametre!$A$2+'Norm. uspesnost'!J7*Parametre!$A$3)/(Parametre!$A$2+Parametre!$A$3))</f>
        <v>#REF!</v>
      </c>
      <c r="K3" s="331">
        <f>IF('Norm. Zahr. Financovanie'!K$202=0,'Norm. uspesnost'!K7,('Norm. Zahr. Financovanie'!K7*Parametre!$A$2+'Norm. uspesnost'!K7*Parametre!$A$3)/(Parametre!$A$2+Parametre!$A$3))</f>
        <v>3.8912249607190069E-3</v>
      </c>
      <c r="L3" s="331" t="e">
        <f>IF('Norm. Zahr. Financovanie'!L$202=0,'Norm. uspesnost'!L7,('Norm. Zahr. Financovanie'!L7*Parametre!$A$2+'Norm. uspesnost'!L7*Parametre!$A$3)/(Parametre!$A$2+Parametre!$A$3))</f>
        <v>#REF!</v>
      </c>
      <c r="M3" s="331" t="e">
        <f>IF('Norm. Zahr. Financovanie'!M$202=0,'Norm. uspesnost'!M7,('Norm. Zahr. Financovanie'!M7*Parametre!$A$2+'Norm. uspesnost'!M7*Parametre!$A$3)/(Parametre!$A$2+Parametre!$A$3))</f>
        <v>#REF!</v>
      </c>
      <c r="N3" s="331" t="e">
        <f>IF('Norm. Zahr. Financovanie'!N$202=0,'Norm. uspesnost'!N7,('Norm. Zahr. Financovanie'!N7*Parametre!$A$2+'Norm. uspesnost'!N7*Parametre!$A$3)/(Parametre!$A$2+Parametre!$A$3))</f>
        <v>#REF!</v>
      </c>
      <c r="O3" s="331" t="e">
        <f>IF('Norm. Zahr. Financovanie'!O$202=0,'Norm. uspesnost'!O7,('Norm. Zahr. Financovanie'!O7*Parametre!$A$2+'Norm. uspesnost'!O7*Parametre!$A$3)/(Parametre!$A$2+Parametre!$A$3))</f>
        <v>#REF!</v>
      </c>
      <c r="P3" s="331">
        <f>IF('Norm. Zahr. Financovanie'!P$202=0,'Norm. uspesnost'!P7,('Norm. Zahr. Financovanie'!P7*Parametre!$A$2+'Norm. uspesnost'!P7*Parametre!$A$3)/(Parametre!$A$2+Parametre!$A$3))</f>
        <v>1.0879272436601289E-2</v>
      </c>
      <c r="Q3" s="331" t="e">
        <f>IF('Norm. Zahr. Financovanie'!Q$202=0,'Norm. uspesnost'!Q7,('Norm. Zahr. Financovanie'!Q7*Parametre!$A$2+'Norm. uspesnost'!Q7*Parametre!$A$3)/(Parametre!$A$2+Parametre!$A$3))</f>
        <v>#REF!</v>
      </c>
      <c r="R3" s="331" t="e">
        <f>IF('Norm. Zahr. Financovanie'!R$202=0,'Norm. uspesnost'!R7,('Norm. Zahr. Financovanie'!R7*Parametre!$A$2+'Norm. uspesnost'!R7*Parametre!$A$3)/(Parametre!$A$2+Parametre!$A$3))</f>
        <v>#REF!</v>
      </c>
      <c r="S3" s="331" t="e">
        <f>IF('Norm. Zahr. Financovanie'!S$202=0,'Norm. uspesnost'!S7,('Norm. Zahr. Financovanie'!S7*Parametre!$A$2+'Norm. uspesnost'!S7*Parametre!$A$3)/(Parametre!$A$2+Parametre!$A$3))</f>
        <v>#REF!</v>
      </c>
      <c r="T3" s="331" t="e">
        <f>IF('Norm. Zahr. Financovanie'!T$202=0,'Norm. uspesnost'!T7,('Norm. Zahr. Financovanie'!T7*Parametre!$A$2+'Norm. uspesnost'!T7*Parametre!$A$3)/(Parametre!$A$2+Parametre!$A$3))</f>
        <v>#REF!</v>
      </c>
      <c r="U3" s="331">
        <f>IF('Norm. Zahr. Financovanie'!U$202=0,'Norm. uspesnost'!U7,('Norm. Zahr. Financovanie'!U7*Parametre!$A$2+'Norm. uspesnost'!U7*Parametre!$A$3)/(Parametre!$A$2+Parametre!$A$3))</f>
        <v>0</v>
      </c>
      <c r="V3" s="331" t="e">
        <f>IF('Norm. Zahr. Financovanie'!V$202=0,'Norm. uspesnost'!V7,('Norm. Zahr. Financovanie'!V7*Parametre!$A$2+'Norm. uspesnost'!V7*Parametre!$A$3)/(Parametre!$A$2+Parametre!$A$3))</f>
        <v>#REF!</v>
      </c>
      <c r="W3" s="331" t="e">
        <f>IF('Norm. Zahr. Financovanie'!W$202=0,'Norm. uspesnost'!W7,('Norm. Zahr. Financovanie'!W7*Parametre!$A$2+'Norm. uspesnost'!W7*Parametre!$A$3)/(Parametre!$A$2+Parametre!$A$3))</f>
        <v>#REF!</v>
      </c>
      <c r="X3" s="331">
        <f>IF('Norm. Zahr. Financovanie'!X$202=0,'Norm. uspesnost'!X7,('Norm. Zahr. Financovanie'!X7*Parametre!$A$2+'Norm. uspesnost'!X7*Parametre!$A$3)/(Parametre!$A$2+Parametre!$A$3))</f>
        <v>2.3607218210899186E-2</v>
      </c>
      <c r="Y3" s="331" t="e">
        <f>IF('Norm. Zahr. Financovanie'!Y$202=0,'Norm. uspesnost'!Y7,('Norm. Zahr. Financovanie'!Y7*Parametre!$A$2+'Norm. uspesnost'!Y7*Parametre!$A$3)/(Parametre!$A$2+Parametre!$A$3))</f>
        <v>#REF!</v>
      </c>
      <c r="Z3" s="331" t="e">
        <f>IF('Norm. Zahr. Financovanie'!Z$202=0,'Norm. uspesnost'!Z7,('Norm. Zahr. Financovanie'!Z7*Parametre!$A$2+'Norm. uspesnost'!Z7*Parametre!$A$3)/(Parametre!$A$2+Parametre!$A$3))</f>
        <v>#REF!</v>
      </c>
      <c r="AA3" s="331" t="e">
        <f>IF('Norm. Zahr. Financovanie'!AA$202=0,'Norm. uspesnost'!AA7,('Norm. Zahr. Financovanie'!AA7*Parametre!$A$2+'Norm. uspesnost'!AA7*Parametre!$A$3)/(Parametre!$A$2+Parametre!$A$3))</f>
        <v>#REF!</v>
      </c>
      <c r="AB3" s="331">
        <f>IF('Norm. Zahr. Financovanie'!AB$202=0,'Norm. uspesnost'!AB7,('Norm. Zahr. Financovanie'!AB7*Parametre!$A$2+'Norm. uspesnost'!AB7*Parametre!$A$3)/(Parametre!$A$2+Parametre!$A$3))</f>
        <v>0</v>
      </c>
      <c r="AC3" s="331">
        <f>IF('Norm. Zahr. Financovanie'!AC$202=0,'Norm. uspesnost'!AC7,('Norm. Zahr. Financovanie'!AC7*Parametre!$A$2+'Norm. uspesnost'!AC7*Parametre!$A$3)/(Parametre!$A$2+Parametre!$A$3))</f>
        <v>1.1301097346670256E-2</v>
      </c>
      <c r="AD3" s="331">
        <f>IF('Norm. Zahr. Financovanie'!AD$202=0,'Norm. uspesnost'!AD7,('Norm. Zahr. Financovanie'!AD7*Parametre!$A$2+'Norm. uspesnost'!AD7*Parametre!$A$3)/(Parametre!$A$2+Parametre!$A$3))</f>
        <v>0</v>
      </c>
      <c r="AE3" s="331" t="e">
        <f>IF('Norm. Zahr. Financovanie'!AE$202=0,'Norm. uspesnost'!AE7,('Norm. Zahr. Financovanie'!AE7*Parametre!$A$2+'Norm. uspesnost'!AE7*Parametre!$A$3)/(Parametre!$A$2+Parametre!$A$3))</f>
        <v>#REF!</v>
      </c>
      <c r="AF3" s="331" t="e">
        <f>IF('Norm. Zahr. Financovanie'!AF$202=0,'Norm. uspesnost'!AF7,('Norm. Zahr. Financovanie'!AF7*Parametre!$A$2+'Norm. uspesnost'!AF7*Parametre!$A$3)/(Parametre!$A$2+Parametre!$A$3))</f>
        <v>#REF!</v>
      </c>
      <c r="AG3" s="331" t="e">
        <f>IF('Norm. Zahr. Financovanie'!AG$202=0,'Norm. uspesnost'!AG7,('Norm. Zahr. Financovanie'!AG7*Parametre!$A$2+'Norm. uspesnost'!AG7*Parametre!$A$3)/(Parametre!$A$2+Parametre!$A$3))</f>
        <v>#REF!</v>
      </c>
      <c r="AH3" s="331" t="e">
        <f>IF('Norm. Zahr. Financovanie'!AH$202=0,'Norm. uspesnost'!AH7,('Norm. Zahr. Financovanie'!AH7*Parametre!$A$2+'Norm. uspesnost'!AH7*Parametre!$A$3)/(Parametre!$A$2+Parametre!$A$3))</f>
        <v>#REF!</v>
      </c>
      <c r="AI3" s="331">
        <f>IF('Norm. Zahr. Financovanie'!AI$202=0,'Norm. uspesnost'!AI7,('Norm. Zahr. Financovanie'!AI7*Parametre!$A$2+'Norm. uspesnost'!AI7*Parametre!$A$3)/(Parametre!$A$2+Parametre!$A$3))</f>
        <v>2.4435424088733445E-2</v>
      </c>
      <c r="AJ3" s="331" t="e">
        <f>IF('Norm. Zahr. Financovanie'!AJ$202=0,'Norm. uspesnost'!AJ7,('Norm. Zahr. Financovanie'!AJ7*Parametre!$A$2+'Norm. uspesnost'!AJ7*Parametre!$A$3)/(Parametre!$A$2+Parametre!$A$3))</f>
        <v>#REF!</v>
      </c>
      <c r="AK3" s="331" t="e">
        <f>IF('Norm. Zahr. Financovanie'!AK$202=0,'Norm. uspesnost'!AK7,('Norm. Zahr. Financovanie'!AK7*Parametre!$A$2+'Norm. uspesnost'!AK7*Parametre!$A$3)/(Parametre!$A$2+Parametre!$A$3))</f>
        <v>#REF!</v>
      </c>
      <c r="AL3" s="331" t="e">
        <f>IF('Norm. Zahr. Financovanie'!AL$202=0,'Norm. uspesnost'!AL7,('Norm. Zahr. Financovanie'!AL7*Parametre!$A$2+'Norm. uspesnost'!AL7*Parametre!$A$3)/(Parametre!$A$2+Parametre!$A$3))</f>
        <v>#REF!</v>
      </c>
      <c r="AM3" s="331" t="e">
        <f>IF('Norm. Zahr. Financovanie'!AM$202=0,'Norm. uspesnost'!AM7,('Norm. Zahr. Financovanie'!AM7*Parametre!$A$2+'Norm. uspesnost'!AM7*Parametre!$A$3)/(Parametre!$A$2+Parametre!$A$3))</f>
        <v>#REF!</v>
      </c>
      <c r="AN3" s="331" t="e">
        <f>IF('Norm. Zahr. Financovanie'!AN$202=0,'Norm. uspesnost'!AN7,('Norm. Zahr. Financovanie'!AN7*Parametre!$A$2+'Norm. uspesnost'!AN7*Parametre!$A$3)/(Parametre!$A$2+Parametre!$A$3))</f>
        <v>#REF!</v>
      </c>
      <c r="AO3" s="331" t="e">
        <f>IF('Norm. Zahr. Financovanie'!AO$202=0,'Norm. uspesnost'!AO7,('Norm. Zahr. Financovanie'!AO7*Parametre!$A$2+'Norm. uspesnost'!AO7*Parametre!$A$3)/(Parametre!$A$2+Parametre!$A$3))</f>
        <v>#REF!</v>
      </c>
      <c r="AP3" s="331" t="e">
        <f>IF('Norm. Zahr. Financovanie'!AP$202=0,'Norm. uspesnost'!AP7,('Norm. Zahr. Financovanie'!AP7*Parametre!$A$2+'Norm. uspesnost'!AP7*Parametre!$A$3)/(Parametre!$A$2+Parametre!$A$3))</f>
        <v>#REF!</v>
      </c>
      <c r="AQ3" s="331" t="e">
        <f>IF('Norm. Zahr. Financovanie'!AQ$202=0,'Norm. uspesnost'!AQ7,('Norm. Zahr. Financovanie'!AQ7*Parametre!$A$2+'Norm. uspesnost'!AQ7*Parametre!$A$3)/(Parametre!$A$2+Parametre!$A$3))</f>
        <v>#REF!</v>
      </c>
      <c r="AR3" s="331" t="e">
        <f>IF('Norm. Zahr. Financovanie'!AR$202=0,'Norm. uspesnost'!AR7,('Norm. Zahr. Financovanie'!AR7*Parametre!$A$2+'Norm. uspesnost'!AR7*Parametre!$A$3)/(Parametre!$A$2+Parametre!$A$3))</f>
        <v>#REF!</v>
      </c>
      <c r="AS3" s="331" t="e">
        <f>IF('Norm. Zahr. Financovanie'!AS$202=0,'Norm. uspesnost'!AS7,('Norm. Zahr. Financovanie'!AS7*Parametre!$A$2+'Norm. uspesnost'!AS7*Parametre!$A$3)/(Parametre!$A$2+Parametre!$A$3))</f>
        <v>#REF!</v>
      </c>
      <c r="AT3" s="331" t="e">
        <f>IF('Norm. Zahr. Financovanie'!AT$202=0,'Norm. uspesnost'!AT7,('Norm. Zahr. Financovanie'!AT7*Parametre!$A$2+'Norm. uspesnost'!AT7*Parametre!$A$3)/(Parametre!$A$2+Parametre!$A$3))</f>
        <v>#REF!</v>
      </c>
      <c r="AU3" s="331" t="e">
        <f>IF('Norm. Zahr. Financovanie'!AU$202=0,'Norm. uspesnost'!AU7,('Norm. Zahr. Financovanie'!AU7*Parametre!$A$2+'Norm. uspesnost'!AU7*Parametre!$A$3)/(Parametre!$A$2+Parametre!$A$3))</f>
        <v>#REF!</v>
      </c>
      <c r="AV3" s="331" t="e">
        <f>IF('Norm. Zahr. Financovanie'!AV$202=0,'Norm. uspesnost'!AV7,('Norm. Zahr. Financovanie'!AV7*Parametre!$A$2+'Norm. uspesnost'!AV7*Parametre!$A$3)/(Parametre!$A$2+Parametre!$A$3))</f>
        <v>#REF!</v>
      </c>
      <c r="AW3" s="331" t="e">
        <f>IF('Norm. Zahr. Financovanie'!AW$202=0,'Norm. uspesnost'!AW7,('Norm. Zahr. Financovanie'!AW7*Parametre!$A$2+'Norm. uspesnost'!AW7*Parametre!$A$3)/(Parametre!$A$2+Parametre!$A$3))</f>
        <v>#REF!</v>
      </c>
      <c r="AX3" s="331" t="e">
        <f>IF('Norm. Zahr. Financovanie'!AX$202=0,'Norm. uspesnost'!AX7,('Norm. Zahr. Financovanie'!AX7*Parametre!$A$2+'Norm. uspesnost'!AX7*Parametre!$A$3)/(Parametre!$A$2+Parametre!$A$3))</f>
        <v>#REF!</v>
      </c>
      <c r="AY3" s="331" t="e">
        <f>IF('Norm. Zahr. Financovanie'!AY$202=0,'Norm. uspesnost'!AY7,('Norm. Zahr. Financovanie'!AY7*Parametre!$A$2+'Norm. uspesnost'!AY7*Parametre!$A$3)/(Parametre!$A$2+Parametre!$A$3))</f>
        <v>#REF!</v>
      </c>
      <c r="AZ3" s="331" t="e">
        <f>IF('Norm. Zahr. Financovanie'!AZ$202=0,'Norm. uspesnost'!AZ7,('Norm. Zahr. Financovanie'!AZ7*Parametre!$A$2+'Norm. uspesnost'!AZ7*Parametre!$A$3)/(Parametre!$A$2+Parametre!$A$3))</f>
        <v>#REF!</v>
      </c>
      <c r="BA3" s="331">
        <f>IF('Norm. Zahr. Financovanie'!BA$202=0,'Norm. uspesnost'!BA7,('Norm. Zahr. Financovanie'!BA7*Parametre!$A$2+'Norm. uspesnost'!BA7*Parametre!$A$3)/(Parametre!$A$2+Parametre!$A$3))</f>
        <v>1.0284274009264783E-2</v>
      </c>
      <c r="BB3" s="331" t="e">
        <f>IF('Norm. Zahr. Financovanie'!BB$202=0,'Norm. uspesnost'!BB7,('Norm. Zahr. Financovanie'!BB7*Parametre!$A$2+'Norm. uspesnost'!BB7*Parametre!$A$3)/(Parametre!$A$2+Parametre!$A$3))</f>
        <v>#REF!</v>
      </c>
    </row>
    <row r="4" spans="1:54" ht="14.25" customHeight="1" x14ac:dyDescent="0.2">
      <c r="A4" s="269">
        <v>3</v>
      </c>
      <c r="B4" s="334" t="s">
        <v>61</v>
      </c>
      <c r="C4" s="335" t="s">
        <v>60</v>
      </c>
      <c r="D4" s="331" t="e">
        <f>IF('Norm. Zahr. Financovanie'!D$202=0,'Norm. uspesnost'!D8,('Norm. Zahr. Financovanie'!D8*Parametre!$A$2+'Norm. uspesnost'!D8*Parametre!$A$3)/(Parametre!$A$2+Parametre!$A$3))</f>
        <v>#REF!</v>
      </c>
      <c r="E4" s="331" t="e">
        <f>IF('Norm. Zahr. Financovanie'!E$202=0,'Norm. uspesnost'!E8,('Norm. Zahr. Financovanie'!E8*Parametre!$A$2+'Norm. uspesnost'!E8*Parametre!$A$3)/(Parametre!$A$2+Parametre!$A$3))</f>
        <v>#REF!</v>
      </c>
      <c r="F4" s="331" t="e">
        <f>IF('Norm. Zahr. Financovanie'!F$202=0,'Norm. uspesnost'!F8,('Norm. Zahr. Financovanie'!F8*Parametre!$A$2+'Norm. uspesnost'!F8*Parametre!$A$3)/(Parametre!$A$2+Parametre!$A$3))</f>
        <v>#REF!</v>
      </c>
      <c r="G4" s="331" t="e">
        <f>IF('Norm. Zahr. Financovanie'!G$202=0,'Norm. uspesnost'!G8,('Norm. Zahr. Financovanie'!G8*Parametre!$A$2+'Norm. uspesnost'!G8*Parametre!$A$3)/(Parametre!$A$2+Parametre!$A$3))</f>
        <v>#REF!</v>
      </c>
      <c r="H4" s="331" t="e">
        <f>IF('Norm. Zahr. Financovanie'!H$202=0,'Norm. uspesnost'!H8,('Norm. Zahr. Financovanie'!H8*Parametre!$A$2+'Norm. uspesnost'!H8*Parametre!$A$3)/(Parametre!$A$2+Parametre!$A$3))</f>
        <v>#REF!</v>
      </c>
      <c r="I4" s="331" t="e">
        <f>IF('Norm. Zahr. Financovanie'!I$202=0,'Norm. uspesnost'!I8,('Norm. Zahr. Financovanie'!I8*Parametre!$A$2+'Norm. uspesnost'!I8*Parametre!$A$3)/(Parametre!$A$2+Parametre!$A$3))</f>
        <v>#REF!</v>
      </c>
      <c r="J4" s="331" t="e">
        <f>IF('Norm. Zahr. Financovanie'!J$202=0,'Norm. uspesnost'!J8,('Norm. Zahr. Financovanie'!J8*Parametre!$A$2+'Norm. uspesnost'!J8*Parametre!$A$3)/(Parametre!$A$2+Parametre!$A$3))</f>
        <v>#REF!</v>
      </c>
      <c r="K4" s="331">
        <f>IF('Norm. Zahr. Financovanie'!K$202=0,'Norm. uspesnost'!K8,('Norm. Zahr. Financovanie'!K8*Parametre!$A$2+'Norm. uspesnost'!K8*Parametre!$A$3)/(Parametre!$A$2+Parametre!$A$3))</f>
        <v>1.3178857840984461E-2</v>
      </c>
      <c r="L4" s="331" t="e">
        <f>IF('Norm. Zahr. Financovanie'!L$202=0,'Norm. uspesnost'!L8,('Norm. Zahr. Financovanie'!L8*Parametre!$A$2+'Norm. uspesnost'!L8*Parametre!$A$3)/(Parametre!$A$2+Parametre!$A$3))</f>
        <v>#REF!</v>
      </c>
      <c r="M4" s="331" t="e">
        <f>IF('Norm. Zahr. Financovanie'!M$202=0,'Norm. uspesnost'!M8,('Norm. Zahr. Financovanie'!M8*Parametre!$A$2+'Norm. uspesnost'!M8*Parametre!$A$3)/(Parametre!$A$2+Parametre!$A$3))</f>
        <v>#REF!</v>
      </c>
      <c r="N4" s="331" t="e">
        <f>IF('Norm. Zahr. Financovanie'!N$202=0,'Norm. uspesnost'!N8,('Norm. Zahr. Financovanie'!N8*Parametre!$A$2+'Norm. uspesnost'!N8*Parametre!$A$3)/(Parametre!$A$2+Parametre!$A$3))</f>
        <v>#REF!</v>
      </c>
      <c r="O4" s="331" t="e">
        <f>IF('Norm. Zahr. Financovanie'!O$202=0,'Norm. uspesnost'!O8,('Norm. Zahr. Financovanie'!O8*Parametre!$A$2+'Norm. uspesnost'!O8*Parametre!$A$3)/(Parametre!$A$2+Parametre!$A$3))</f>
        <v>#REF!</v>
      </c>
      <c r="P4" s="331">
        <f>IF('Norm. Zahr. Financovanie'!P$202=0,'Norm. uspesnost'!P8,('Norm. Zahr. Financovanie'!P8*Parametre!$A$2+'Norm. uspesnost'!P8*Parametre!$A$3)/(Parametre!$A$2+Parametre!$A$3))</f>
        <v>8.4679841741905123E-3</v>
      </c>
      <c r="Q4" s="331" t="e">
        <f>IF('Norm. Zahr. Financovanie'!Q$202=0,'Norm. uspesnost'!Q8,('Norm. Zahr. Financovanie'!Q8*Parametre!$A$2+'Norm. uspesnost'!Q8*Parametre!$A$3)/(Parametre!$A$2+Parametre!$A$3))</f>
        <v>#REF!</v>
      </c>
      <c r="R4" s="331" t="e">
        <f>IF('Norm. Zahr. Financovanie'!R$202=0,'Norm. uspesnost'!R8,('Norm. Zahr. Financovanie'!R8*Parametre!$A$2+'Norm. uspesnost'!R8*Parametre!$A$3)/(Parametre!$A$2+Parametre!$A$3))</f>
        <v>#REF!</v>
      </c>
      <c r="S4" s="331" t="e">
        <f>IF('Norm. Zahr. Financovanie'!S$202=0,'Norm. uspesnost'!S8,('Norm. Zahr. Financovanie'!S8*Parametre!$A$2+'Norm. uspesnost'!S8*Parametre!$A$3)/(Parametre!$A$2+Parametre!$A$3))</f>
        <v>#REF!</v>
      </c>
      <c r="T4" s="331" t="e">
        <f>IF('Norm. Zahr. Financovanie'!T$202=0,'Norm. uspesnost'!T8,('Norm. Zahr. Financovanie'!T8*Parametre!$A$2+'Norm. uspesnost'!T8*Parametre!$A$3)/(Parametre!$A$2+Parametre!$A$3))</f>
        <v>#REF!</v>
      </c>
      <c r="U4" s="331">
        <f>IF('Norm. Zahr. Financovanie'!U$202=0,'Norm. uspesnost'!U8,('Norm. Zahr. Financovanie'!U8*Parametre!$A$2+'Norm. uspesnost'!U8*Parametre!$A$3)/(Parametre!$A$2+Parametre!$A$3))</f>
        <v>1.4453027115237754E-2</v>
      </c>
      <c r="V4" s="331" t="e">
        <f>IF('Norm. Zahr. Financovanie'!V$202=0,'Norm. uspesnost'!V8,('Norm. Zahr. Financovanie'!V8*Parametre!$A$2+'Norm. uspesnost'!V8*Parametre!$A$3)/(Parametre!$A$2+Parametre!$A$3))</f>
        <v>#REF!</v>
      </c>
      <c r="W4" s="331" t="e">
        <f>IF('Norm. Zahr. Financovanie'!W$202=0,'Norm. uspesnost'!W8,('Norm. Zahr. Financovanie'!W8*Parametre!$A$2+'Norm. uspesnost'!W8*Parametre!$A$3)/(Parametre!$A$2+Parametre!$A$3))</f>
        <v>#REF!</v>
      </c>
      <c r="X4" s="331">
        <f>IF('Norm. Zahr. Financovanie'!X$202=0,'Norm. uspesnost'!X8,('Norm. Zahr. Financovanie'!X8*Parametre!$A$2+'Norm. uspesnost'!X8*Parametre!$A$3)/(Parametre!$A$2+Parametre!$A$3))</f>
        <v>1.7160886166779139E-2</v>
      </c>
      <c r="Y4" s="331" t="e">
        <f>IF('Norm. Zahr. Financovanie'!Y$202=0,'Norm. uspesnost'!Y8,('Norm. Zahr. Financovanie'!Y8*Parametre!$A$2+'Norm. uspesnost'!Y8*Parametre!$A$3)/(Parametre!$A$2+Parametre!$A$3))</f>
        <v>#REF!</v>
      </c>
      <c r="Z4" s="331" t="e">
        <f>IF('Norm. Zahr. Financovanie'!Z$202=0,'Norm. uspesnost'!Z8,('Norm. Zahr. Financovanie'!Z8*Parametre!$A$2+'Norm. uspesnost'!Z8*Parametre!$A$3)/(Parametre!$A$2+Parametre!$A$3))</f>
        <v>#REF!</v>
      </c>
      <c r="AA4" s="331" t="e">
        <f>IF('Norm. Zahr. Financovanie'!AA$202=0,'Norm. uspesnost'!AA8,('Norm. Zahr. Financovanie'!AA8*Parametre!$A$2+'Norm. uspesnost'!AA8*Parametre!$A$3)/(Parametre!$A$2+Parametre!$A$3))</f>
        <v>#REF!</v>
      </c>
      <c r="AB4" s="331">
        <f>IF('Norm. Zahr. Financovanie'!AB$202=0,'Norm. uspesnost'!AB8,('Norm. Zahr. Financovanie'!AB8*Parametre!$A$2+'Norm. uspesnost'!AB8*Parametre!$A$3)/(Parametre!$A$2+Parametre!$A$3))</f>
        <v>0.15041180368336207</v>
      </c>
      <c r="AC4" s="331">
        <f>IF('Norm. Zahr. Financovanie'!AC$202=0,'Norm. uspesnost'!AC8,('Norm. Zahr. Financovanie'!AC8*Parametre!$A$2+'Norm. uspesnost'!AC8*Parametre!$A$3)/(Parametre!$A$2+Parametre!$A$3))</f>
        <v>8.2841213776099834E-3</v>
      </c>
      <c r="AD4" s="331">
        <f>IF('Norm. Zahr. Financovanie'!AD$202=0,'Norm. uspesnost'!AD8,('Norm. Zahr. Financovanie'!AD8*Parametre!$A$2+'Norm. uspesnost'!AD8*Parametre!$A$3)/(Parametre!$A$2+Parametre!$A$3))</f>
        <v>4.0234676534123243E-2</v>
      </c>
      <c r="AE4" s="331" t="e">
        <f>IF('Norm. Zahr. Financovanie'!AE$202=0,'Norm. uspesnost'!AE8,('Norm. Zahr. Financovanie'!AE8*Parametre!$A$2+'Norm. uspesnost'!AE8*Parametre!$A$3)/(Parametre!$A$2+Parametre!$A$3))</f>
        <v>#REF!</v>
      </c>
      <c r="AF4" s="331" t="e">
        <f>IF('Norm. Zahr. Financovanie'!AF$202=0,'Norm. uspesnost'!AF8,('Norm. Zahr. Financovanie'!AF8*Parametre!$A$2+'Norm. uspesnost'!AF8*Parametre!$A$3)/(Parametre!$A$2+Parametre!$A$3))</f>
        <v>#REF!</v>
      </c>
      <c r="AG4" s="331" t="e">
        <f>IF('Norm. Zahr. Financovanie'!AG$202=0,'Norm. uspesnost'!AG8,('Norm. Zahr. Financovanie'!AG8*Parametre!$A$2+'Norm. uspesnost'!AG8*Parametre!$A$3)/(Parametre!$A$2+Parametre!$A$3))</f>
        <v>#REF!</v>
      </c>
      <c r="AH4" s="331" t="e">
        <f>IF('Norm. Zahr. Financovanie'!AH$202=0,'Norm. uspesnost'!AH8,('Norm. Zahr. Financovanie'!AH8*Parametre!$A$2+'Norm. uspesnost'!AH8*Parametre!$A$3)/(Parametre!$A$2+Parametre!$A$3))</f>
        <v>#REF!</v>
      </c>
      <c r="AI4" s="331">
        <f>IF('Norm. Zahr. Financovanie'!AI$202=0,'Norm. uspesnost'!AI8,('Norm. Zahr. Financovanie'!AI8*Parametre!$A$2+'Norm. uspesnost'!AI8*Parametre!$A$3)/(Parametre!$A$2+Parametre!$A$3))</f>
        <v>1.2695151210467329E-2</v>
      </c>
      <c r="AJ4" s="331" t="e">
        <f>IF('Norm. Zahr. Financovanie'!AJ$202=0,'Norm. uspesnost'!AJ8,('Norm. Zahr. Financovanie'!AJ8*Parametre!$A$2+'Norm. uspesnost'!AJ8*Parametre!$A$3)/(Parametre!$A$2+Parametre!$A$3))</f>
        <v>#REF!</v>
      </c>
      <c r="AK4" s="331" t="e">
        <f>IF('Norm. Zahr. Financovanie'!AK$202=0,'Norm. uspesnost'!AK8,('Norm. Zahr. Financovanie'!AK8*Parametre!$A$2+'Norm. uspesnost'!AK8*Parametre!$A$3)/(Parametre!$A$2+Parametre!$A$3))</f>
        <v>#REF!</v>
      </c>
      <c r="AL4" s="331" t="e">
        <f>IF('Norm. Zahr. Financovanie'!AL$202=0,'Norm. uspesnost'!AL8,('Norm. Zahr. Financovanie'!AL8*Parametre!$A$2+'Norm. uspesnost'!AL8*Parametre!$A$3)/(Parametre!$A$2+Parametre!$A$3))</f>
        <v>#REF!</v>
      </c>
      <c r="AM4" s="331" t="e">
        <f>IF('Norm. Zahr. Financovanie'!AM$202=0,'Norm. uspesnost'!AM8,('Norm. Zahr. Financovanie'!AM8*Parametre!$A$2+'Norm. uspesnost'!AM8*Parametre!$A$3)/(Parametre!$A$2+Parametre!$A$3))</f>
        <v>#REF!</v>
      </c>
      <c r="AN4" s="331" t="e">
        <f>IF('Norm. Zahr. Financovanie'!AN$202=0,'Norm. uspesnost'!AN8,('Norm. Zahr. Financovanie'!AN8*Parametre!$A$2+'Norm. uspesnost'!AN8*Parametre!$A$3)/(Parametre!$A$2+Parametre!$A$3))</f>
        <v>#REF!</v>
      </c>
      <c r="AO4" s="331" t="e">
        <f>IF('Norm. Zahr. Financovanie'!AO$202=0,'Norm. uspesnost'!AO8,('Norm. Zahr. Financovanie'!AO8*Parametre!$A$2+'Norm. uspesnost'!AO8*Parametre!$A$3)/(Parametre!$A$2+Parametre!$A$3))</f>
        <v>#REF!</v>
      </c>
      <c r="AP4" s="331" t="e">
        <f>IF('Norm. Zahr. Financovanie'!AP$202=0,'Norm. uspesnost'!AP8,('Norm. Zahr. Financovanie'!AP8*Parametre!$A$2+'Norm. uspesnost'!AP8*Parametre!$A$3)/(Parametre!$A$2+Parametre!$A$3))</f>
        <v>#REF!</v>
      </c>
      <c r="AQ4" s="331" t="e">
        <f>IF('Norm. Zahr. Financovanie'!AQ$202=0,'Norm. uspesnost'!AQ8,('Norm. Zahr. Financovanie'!AQ8*Parametre!$A$2+'Norm. uspesnost'!AQ8*Parametre!$A$3)/(Parametre!$A$2+Parametre!$A$3))</f>
        <v>#REF!</v>
      </c>
      <c r="AR4" s="331" t="e">
        <f>IF('Norm. Zahr. Financovanie'!AR$202=0,'Norm. uspesnost'!AR8,('Norm. Zahr. Financovanie'!AR8*Parametre!$A$2+'Norm. uspesnost'!AR8*Parametre!$A$3)/(Parametre!$A$2+Parametre!$A$3))</f>
        <v>#REF!</v>
      </c>
      <c r="AS4" s="331" t="e">
        <f>IF('Norm. Zahr. Financovanie'!AS$202=0,'Norm. uspesnost'!AS8,('Norm. Zahr. Financovanie'!AS8*Parametre!$A$2+'Norm. uspesnost'!AS8*Parametre!$A$3)/(Parametre!$A$2+Parametre!$A$3))</f>
        <v>#REF!</v>
      </c>
      <c r="AT4" s="331" t="e">
        <f>IF('Norm. Zahr. Financovanie'!AT$202=0,'Norm. uspesnost'!AT8,('Norm. Zahr. Financovanie'!AT8*Parametre!$A$2+'Norm. uspesnost'!AT8*Parametre!$A$3)/(Parametre!$A$2+Parametre!$A$3))</f>
        <v>#REF!</v>
      </c>
      <c r="AU4" s="331" t="e">
        <f>IF('Norm. Zahr. Financovanie'!AU$202=0,'Norm. uspesnost'!AU8,('Norm. Zahr. Financovanie'!AU8*Parametre!$A$2+'Norm. uspesnost'!AU8*Parametre!$A$3)/(Parametre!$A$2+Parametre!$A$3))</f>
        <v>#REF!</v>
      </c>
      <c r="AV4" s="331" t="e">
        <f>IF('Norm. Zahr. Financovanie'!AV$202=0,'Norm. uspesnost'!AV8,('Norm. Zahr. Financovanie'!AV8*Parametre!$A$2+'Norm. uspesnost'!AV8*Parametre!$A$3)/(Parametre!$A$2+Parametre!$A$3))</f>
        <v>#REF!</v>
      </c>
      <c r="AW4" s="331" t="e">
        <f>IF('Norm. Zahr. Financovanie'!AW$202=0,'Norm. uspesnost'!AW8,('Norm. Zahr. Financovanie'!AW8*Parametre!$A$2+'Norm. uspesnost'!AW8*Parametre!$A$3)/(Parametre!$A$2+Parametre!$A$3))</f>
        <v>#REF!</v>
      </c>
      <c r="AX4" s="331" t="e">
        <f>IF('Norm. Zahr. Financovanie'!AX$202=0,'Norm. uspesnost'!AX8,('Norm. Zahr. Financovanie'!AX8*Parametre!$A$2+'Norm. uspesnost'!AX8*Parametre!$A$3)/(Parametre!$A$2+Parametre!$A$3))</f>
        <v>#REF!</v>
      </c>
      <c r="AY4" s="331" t="e">
        <f>IF('Norm. Zahr. Financovanie'!AY$202=0,'Norm. uspesnost'!AY8,('Norm. Zahr. Financovanie'!AY8*Parametre!$A$2+'Norm. uspesnost'!AY8*Parametre!$A$3)/(Parametre!$A$2+Parametre!$A$3))</f>
        <v>#REF!</v>
      </c>
      <c r="AZ4" s="331" t="e">
        <f>IF('Norm. Zahr. Financovanie'!AZ$202=0,'Norm. uspesnost'!AZ8,('Norm. Zahr. Financovanie'!AZ8*Parametre!$A$2+'Norm. uspesnost'!AZ8*Parametre!$A$3)/(Parametre!$A$2+Parametre!$A$3))</f>
        <v>#REF!</v>
      </c>
      <c r="BA4" s="331">
        <f>IF('Norm. Zahr. Financovanie'!BA$202=0,'Norm. uspesnost'!BA8,('Norm. Zahr. Financovanie'!BA8*Parametre!$A$2+'Norm. uspesnost'!BA8*Parametre!$A$3)/(Parametre!$A$2+Parametre!$A$3))</f>
        <v>2.0084408023423428E-2</v>
      </c>
      <c r="BB4" s="331" t="e">
        <f>IF('Norm. Zahr. Financovanie'!BB$202=0,'Norm. uspesnost'!BB8,('Norm. Zahr. Financovanie'!BB8*Parametre!$A$2+'Norm. uspesnost'!BB8*Parametre!$A$3)/(Parametre!$A$2+Parametre!$A$3))</f>
        <v>#REF!</v>
      </c>
    </row>
    <row r="5" spans="1:54" ht="14.25" customHeight="1" x14ac:dyDescent="0.2">
      <c r="A5" s="269">
        <v>4</v>
      </c>
      <c r="B5" s="332" t="s">
        <v>69</v>
      </c>
      <c r="C5" s="333" t="s">
        <v>68</v>
      </c>
      <c r="D5" s="331" t="e">
        <f>IF('Norm. Zahr. Financovanie'!D$202=0,'Norm. uspesnost'!D9,('Norm. Zahr. Financovanie'!D9*Parametre!$A$2+'Norm. uspesnost'!D9*Parametre!$A$3)/(Parametre!$A$2+Parametre!$A$3))</f>
        <v>#REF!</v>
      </c>
      <c r="E5" s="331" t="e">
        <f>IF('Norm. Zahr. Financovanie'!E$202=0,'Norm. uspesnost'!E9,('Norm. Zahr. Financovanie'!E9*Parametre!$A$2+'Norm. uspesnost'!E9*Parametre!$A$3)/(Parametre!$A$2+Parametre!$A$3))</f>
        <v>#REF!</v>
      </c>
      <c r="F5" s="331" t="e">
        <f>IF('Norm. Zahr. Financovanie'!F$202=0,'Norm. uspesnost'!F9,('Norm. Zahr. Financovanie'!F9*Parametre!$A$2+'Norm. uspesnost'!F9*Parametre!$A$3)/(Parametre!$A$2+Parametre!$A$3))</f>
        <v>#REF!</v>
      </c>
      <c r="G5" s="331" t="e">
        <f>IF('Norm. Zahr. Financovanie'!G$202=0,'Norm. uspesnost'!G9,('Norm. Zahr. Financovanie'!G9*Parametre!$A$2+'Norm. uspesnost'!G9*Parametre!$A$3)/(Parametre!$A$2+Parametre!$A$3))</f>
        <v>#REF!</v>
      </c>
      <c r="H5" s="331" t="e">
        <f>IF('Norm. Zahr. Financovanie'!H$202=0,'Norm. uspesnost'!H9,('Norm. Zahr. Financovanie'!H9*Parametre!$A$2+'Norm. uspesnost'!H9*Parametre!$A$3)/(Parametre!$A$2+Parametre!$A$3))</f>
        <v>#REF!</v>
      </c>
      <c r="I5" s="331" t="e">
        <f>IF('Norm. Zahr. Financovanie'!I$202=0,'Norm. uspesnost'!I9,('Norm. Zahr. Financovanie'!I9*Parametre!$A$2+'Norm. uspesnost'!I9*Parametre!$A$3)/(Parametre!$A$2+Parametre!$A$3))</f>
        <v>#REF!</v>
      </c>
      <c r="J5" s="331" t="e">
        <f>IF('Norm. Zahr. Financovanie'!J$202=0,'Norm. uspesnost'!J9,('Norm. Zahr. Financovanie'!J9*Parametre!$A$2+'Norm. uspesnost'!J9*Parametre!$A$3)/(Parametre!$A$2+Parametre!$A$3))</f>
        <v>#REF!</v>
      </c>
      <c r="K5" s="331">
        <f>IF('Norm. Zahr. Financovanie'!K$202=0,'Norm. uspesnost'!K9,('Norm. Zahr. Financovanie'!K9*Parametre!$A$2+'Norm. uspesnost'!K9*Parametre!$A$3)/(Parametre!$A$2+Parametre!$A$3))</f>
        <v>1.4202436717463351E-2</v>
      </c>
      <c r="L5" s="331" t="e">
        <f>IF('Norm. Zahr. Financovanie'!L$202=0,'Norm. uspesnost'!L9,('Norm. Zahr. Financovanie'!L9*Parametre!$A$2+'Norm. uspesnost'!L9*Parametre!$A$3)/(Parametre!$A$2+Parametre!$A$3))</f>
        <v>#REF!</v>
      </c>
      <c r="M5" s="331" t="e">
        <f>IF('Norm. Zahr. Financovanie'!M$202=0,'Norm. uspesnost'!M9,('Norm. Zahr. Financovanie'!M9*Parametre!$A$2+'Norm. uspesnost'!M9*Parametre!$A$3)/(Parametre!$A$2+Parametre!$A$3))</f>
        <v>#REF!</v>
      </c>
      <c r="N5" s="331" t="e">
        <f>IF('Norm. Zahr. Financovanie'!N$202=0,'Norm. uspesnost'!N9,('Norm. Zahr. Financovanie'!N9*Parametre!$A$2+'Norm. uspesnost'!N9*Parametre!$A$3)/(Parametre!$A$2+Parametre!$A$3))</f>
        <v>#REF!</v>
      </c>
      <c r="O5" s="331" t="e">
        <f>IF('Norm. Zahr. Financovanie'!O$202=0,'Norm. uspesnost'!O9,('Norm. Zahr. Financovanie'!O9*Parametre!$A$2+'Norm. uspesnost'!O9*Parametre!$A$3)/(Parametre!$A$2+Parametre!$A$3))</f>
        <v>#REF!</v>
      </c>
      <c r="P5" s="331">
        <f>IF('Norm. Zahr. Financovanie'!P$202=0,'Norm. uspesnost'!P9,('Norm. Zahr. Financovanie'!P9*Parametre!$A$2+'Norm. uspesnost'!P9*Parametre!$A$3)/(Parametre!$A$2+Parametre!$A$3))</f>
        <v>1.7111142517119649E-2</v>
      </c>
      <c r="Q5" s="331" t="e">
        <f>IF('Norm. Zahr. Financovanie'!Q$202=0,'Norm. uspesnost'!Q9,('Norm. Zahr. Financovanie'!Q9*Parametre!$A$2+'Norm. uspesnost'!Q9*Parametre!$A$3)/(Parametre!$A$2+Parametre!$A$3))</f>
        <v>#REF!</v>
      </c>
      <c r="R5" s="331" t="e">
        <f>IF('Norm. Zahr. Financovanie'!R$202=0,'Norm. uspesnost'!R9,('Norm. Zahr. Financovanie'!R9*Parametre!$A$2+'Norm. uspesnost'!R9*Parametre!$A$3)/(Parametre!$A$2+Parametre!$A$3))</f>
        <v>#REF!</v>
      </c>
      <c r="S5" s="331" t="e">
        <f>IF('Norm. Zahr. Financovanie'!S$202=0,'Norm. uspesnost'!S9,('Norm. Zahr. Financovanie'!S9*Parametre!$A$2+'Norm. uspesnost'!S9*Parametre!$A$3)/(Parametre!$A$2+Parametre!$A$3))</f>
        <v>#REF!</v>
      </c>
      <c r="T5" s="331" t="e">
        <f>IF('Norm. Zahr. Financovanie'!T$202=0,'Norm. uspesnost'!T9,('Norm. Zahr. Financovanie'!T9*Parametre!$A$2+'Norm. uspesnost'!T9*Parametre!$A$3)/(Parametre!$A$2+Parametre!$A$3))</f>
        <v>#REF!</v>
      </c>
      <c r="U5" s="331">
        <f>IF('Norm. Zahr. Financovanie'!U$202=0,'Norm. uspesnost'!U9,('Norm. Zahr. Financovanie'!U9*Parametre!$A$2+'Norm. uspesnost'!U9*Parametre!$A$3)/(Parametre!$A$2+Parametre!$A$3))</f>
        <v>1.4871571045073509E-2</v>
      </c>
      <c r="V5" s="331" t="e">
        <f>IF('Norm. Zahr. Financovanie'!V$202=0,'Norm. uspesnost'!V9,('Norm. Zahr. Financovanie'!V9*Parametre!$A$2+'Norm. uspesnost'!V9*Parametre!$A$3)/(Parametre!$A$2+Parametre!$A$3))</f>
        <v>#REF!</v>
      </c>
      <c r="W5" s="331" t="e">
        <f>IF('Norm. Zahr. Financovanie'!W$202=0,'Norm. uspesnost'!W9,('Norm. Zahr. Financovanie'!W9*Parametre!$A$2+'Norm. uspesnost'!W9*Parametre!$A$3)/(Parametre!$A$2+Parametre!$A$3))</f>
        <v>#REF!</v>
      </c>
      <c r="X5" s="331">
        <f>IF('Norm. Zahr. Financovanie'!X$202=0,'Norm. uspesnost'!X9,('Norm. Zahr. Financovanie'!X9*Parametre!$A$2+'Norm. uspesnost'!X9*Parametre!$A$3)/(Parametre!$A$2+Parametre!$A$3))</f>
        <v>0</v>
      </c>
      <c r="Y5" s="331" t="e">
        <f>IF('Norm. Zahr. Financovanie'!Y$202=0,'Norm. uspesnost'!Y9,('Norm. Zahr. Financovanie'!Y9*Parametre!$A$2+'Norm. uspesnost'!Y9*Parametre!$A$3)/(Parametre!$A$2+Parametre!$A$3))</f>
        <v>#REF!</v>
      </c>
      <c r="Z5" s="331" t="e">
        <f>IF('Norm. Zahr. Financovanie'!Z$202=0,'Norm. uspesnost'!Z9,('Norm. Zahr. Financovanie'!Z9*Parametre!$A$2+'Norm. uspesnost'!Z9*Parametre!$A$3)/(Parametre!$A$2+Parametre!$A$3))</f>
        <v>#REF!</v>
      </c>
      <c r="AA5" s="331" t="e">
        <f>IF('Norm. Zahr. Financovanie'!AA$202=0,'Norm. uspesnost'!AA9,('Norm. Zahr. Financovanie'!AA9*Parametre!$A$2+'Norm. uspesnost'!AA9*Parametre!$A$3)/(Parametre!$A$2+Parametre!$A$3))</f>
        <v>#REF!</v>
      </c>
      <c r="AB5" s="331">
        <f>IF('Norm. Zahr. Financovanie'!AB$202=0,'Norm. uspesnost'!AB9,('Norm. Zahr. Financovanie'!AB9*Parametre!$A$2+'Norm. uspesnost'!AB9*Parametre!$A$3)/(Parametre!$A$2+Parametre!$A$3))</f>
        <v>0</v>
      </c>
      <c r="AC5" s="331">
        <f>IF('Norm. Zahr. Financovanie'!AC$202=0,'Norm. uspesnost'!AC9,('Norm. Zahr. Financovanie'!AC9*Parametre!$A$2+'Norm. uspesnost'!AC9*Parametre!$A$3)/(Parametre!$A$2+Parametre!$A$3))</f>
        <v>3.8540587005770357E-3</v>
      </c>
      <c r="AD5" s="331">
        <f>IF('Norm. Zahr. Financovanie'!AD$202=0,'Norm. uspesnost'!AD9,('Norm. Zahr. Financovanie'!AD9*Parametre!$A$2+'Norm. uspesnost'!AD9*Parametre!$A$3)/(Parametre!$A$2+Parametre!$A$3))</f>
        <v>0</v>
      </c>
      <c r="AE5" s="331" t="e">
        <f>IF('Norm. Zahr. Financovanie'!AE$202=0,'Norm. uspesnost'!AE9,('Norm. Zahr. Financovanie'!AE9*Parametre!$A$2+'Norm. uspesnost'!AE9*Parametre!$A$3)/(Parametre!$A$2+Parametre!$A$3))</f>
        <v>#REF!</v>
      </c>
      <c r="AF5" s="331" t="e">
        <f>IF('Norm. Zahr. Financovanie'!AF$202=0,'Norm. uspesnost'!AF9,('Norm. Zahr. Financovanie'!AF9*Parametre!$A$2+'Norm. uspesnost'!AF9*Parametre!$A$3)/(Parametre!$A$2+Parametre!$A$3))</f>
        <v>#REF!</v>
      </c>
      <c r="AG5" s="331" t="e">
        <f>IF('Norm. Zahr. Financovanie'!AG$202=0,'Norm. uspesnost'!AG9,('Norm. Zahr. Financovanie'!AG9*Parametre!$A$2+'Norm. uspesnost'!AG9*Parametre!$A$3)/(Parametre!$A$2+Parametre!$A$3))</f>
        <v>#REF!</v>
      </c>
      <c r="AH5" s="331" t="e">
        <f>IF('Norm. Zahr. Financovanie'!AH$202=0,'Norm. uspesnost'!AH9,('Norm. Zahr. Financovanie'!AH9*Parametre!$A$2+'Norm. uspesnost'!AH9*Parametre!$A$3)/(Parametre!$A$2+Parametre!$A$3))</f>
        <v>#REF!</v>
      </c>
      <c r="AI5" s="331">
        <f>IF('Norm. Zahr. Financovanie'!AI$202=0,'Norm. uspesnost'!AI9,('Norm. Zahr. Financovanie'!AI9*Parametre!$A$2+'Norm. uspesnost'!AI9*Parametre!$A$3)/(Parametre!$A$2+Parametre!$A$3))</f>
        <v>1.6468790833867843E-2</v>
      </c>
      <c r="AJ5" s="331" t="e">
        <f>IF('Norm. Zahr. Financovanie'!AJ$202=0,'Norm. uspesnost'!AJ9,('Norm. Zahr. Financovanie'!AJ9*Parametre!$A$2+'Norm. uspesnost'!AJ9*Parametre!$A$3)/(Parametre!$A$2+Parametre!$A$3))</f>
        <v>#REF!</v>
      </c>
      <c r="AK5" s="331" t="e">
        <f>IF('Norm. Zahr. Financovanie'!AK$202=0,'Norm. uspesnost'!AK9,('Norm. Zahr. Financovanie'!AK9*Parametre!$A$2+'Norm. uspesnost'!AK9*Parametre!$A$3)/(Parametre!$A$2+Parametre!$A$3))</f>
        <v>#REF!</v>
      </c>
      <c r="AL5" s="331" t="e">
        <f>IF('Norm. Zahr. Financovanie'!AL$202=0,'Norm. uspesnost'!AL9,('Norm. Zahr. Financovanie'!AL9*Parametre!$A$2+'Norm. uspesnost'!AL9*Parametre!$A$3)/(Parametre!$A$2+Parametre!$A$3))</f>
        <v>#REF!</v>
      </c>
      <c r="AM5" s="331" t="e">
        <f>IF('Norm. Zahr. Financovanie'!AM$202=0,'Norm. uspesnost'!AM9,('Norm. Zahr. Financovanie'!AM9*Parametre!$A$2+'Norm. uspesnost'!AM9*Parametre!$A$3)/(Parametre!$A$2+Parametre!$A$3))</f>
        <v>#REF!</v>
      </c>
      <c r="AN5" s="331" t="e">
        <f>IF('Norm. Zahr. Financovanie'!AN$202=0,'Norm. uspesnost'!AN9,('Norm. Zahr. Financovanie'!AN9*Parametre!$A$2+'Norm. uspesnost'!AN9*Parametre!$A$3)/(Parametre!$A$2+Parametre!$A$3))</f>
        <v>#REF!</v>
      </c>
      <c r="AO5" s="331" t="e">
        <f>IF('Norm. Zahr. Financovanie'!AO$202=0,'Norm. uspesnost'!AO9,('Norm. Zahr. Financovanie'!AO9*Parametre!$A$2+'Norm. uspesnost'!AO9*Parametre!$A$3)/(Parametre!$A$2+Parametre!$A$3))</f>
        <v>#REF!</v>
      </c>
      <c r="AP5" s="331" t="e">
        <f>IF('Norm. Zahr. Financovanie'!AP$202=0,'Norm. uspesnost'!AP9,('Norm. Zahr. Financovanie'!AP9*Parametre!$A$2+'Norm. uspesnost'!AP9*Parametre!$A$3)/(Parametre!$A$2+Parametre!$A$3))</f>
        <v>#REF!</v>
      </c>
      <c r="AQ5" s="331" t="e">
        <f>IF('Norm. Zahr. Financovanie'!AQ$202=0,'Norm. uspesnost'!AQ9,('Norm. Zahr. Financovanie'!AQ9*Parametre!$A$2+'Norm. uspesnost'!AQ9*Parametre!$A$3)/(Parametre!$A$2+Parametre!$A$3))</f>
        <v>#REF!</v>
      </c>
      <c r="AR5" s="331" t="e">
        <f>IF('Norm. Zahr. Financovanie'!AR$202=0,'Norm. uspesnost'!AR9,('Norm. Zahr. Financovanie'!AR9*Parametre!$A$2+'Norm. uspesnost'!AR9*Parametre!$A$3)/(Parametre!$A$2+Parametre!$A$3))</f>
        <v>#REF!</v>
      </c>
      <c r="AS5" s="331" t="e">
        <f>IF('Norm. Zahr. Financovanie'!AS$202=0,'Norm. uspesnost'!AS9,('Norm. Zahr. Financovanie'!AS9*Parametre!$A$2+'Norm. uspesnost'!AS9*Parametre!$A$3)/(Parametre!$A$2+Parametre!$A$3))</f>
        <v>#REF!</v>
      </c>
      <c r="AT5" s="331" t="e">
        <f>IF('Norm. Zahr. Financovanie'!AT$202=0,'Norm. uspesnost'!AT9,('Norm. Zahr. Financovanie'!AT9*Parametre!$A$2+'Norm. uspesnost'!AT9*Parametre!$A$3)/(Parametre!$A$2+Parametre!$A$3))</f>
        <v>#REF!</v>
      </c>
      <c r="AU5" s="331" t="e">
        <f>IF('Norm. Zahr. Financovanie'!AU$202=0,'Norm. uspesnost'!AU9,('Norm. Zahr. Financovanie'!AU9*Parametre!$A$2+'Norm. uspesnost'!AU9*Parametre!$A$3)/(Parametre!$A$2+Parametre!$A$3))</f>
        <v>#REF!</v>
      </c>
      <c r="AV5" s="331" t="e">
        <f>IF('Norm. Zahr. Financovanie'!AV$202=0,'Norm. uspesnost'!AV9,('Norm. Zahr. Financovanie'!AV9*Parametre!$A$2+'Norm. uspesnost'!AV9*Parametre!$A$3)/(Parametre!$A$2+Parametre!$A$3))</f>
        <v>#REF!</v>
      </c>
      <c r="AW5" s="331" t="e">
        <f>IF('Norm. Zahr. Financovanie'!AW$202=0,'Norm. uspesnost'!AW9,('Norm. Zahr. Financovanie'!AW9*Parametre!$A$2+'Norm. uspesnost'!AW9*Parametre!$A$3)/(Parametre!$A$2+Parametre!$A$3))</f>
        <v>#REF!</v>
      </c>
      <c r="AX5" s="331" t="e">
        <f>IF('Norm. Zahr. Financovanie'!AX$202=0,'Norm. uspesnost'!AX9,('Norm. Zahr. Financovanie'!AX9*Parametre!$A$2+'Norm. uspesnost'!AX9*Parametre!$A$3)/(Parametre!$A$2+Parametre!$A$3))</f>
        <v>#REF!</v>
      </c>
      <c r="AY5" s="331" t="e">
        <f>IF('Norm. Zahr. Financovanie'!AY$202=0,'Norm. uspesnost'!AY9,('Norm. Zahr. Financovanie'!AY9*Parametre!$A$2+'Norm. uspesnost'!AY9*Parametre!$A$3)/(Parametre!$A$2+Parametre!$A$3))</f>
        <v>#REF!</v>
      </c>
      <c r="AZ5" s="331" t="e">
        <f>IF('Norm. Zahr. Financovanie'!AZ$202=0,'Norm. uspesnost'!AZ9,('Norm. Zahr. Financovanie'!AZ9*Parametre!$A$2+'Norm. uspesnost'!AZ9*Parametre!$A$3)/(Parametre!$A$2+Parametre!$A$3))</f>
        <v>#REF!</v>
      </c>
      <c r="BA5" s="331">
        <f>IF('Norm. Zahr. Financovanie'!BA$202=0,'Norm. uspesnost'!BA9,('Norm. Zahr. Financovanie'!BA9*Parametre!$A$2+'Norm. uspesnost'!BA9*Parametre!$A$3)/(Parametre!$A$2+Parametre!$A$3))</f>
        <v>1.1311694868834552E-2</v>
      </c>
      <c r="BB5" s="331" t="e">
        <f>IF('Norm. Zahr. Financovanie'!BB$202=0,'Norm. uspesnost'!BB9,('Norm. Zahr. Financovanie'!BB9*Parametre!$A$2+'Norm. uspesnost'!BB9*Parametre!$A$3)/(Parametre!$A$2+Parametre!$A$3))</f>
        <v>#REF!</v>
      </c>
    </row>
    <row r="6" spans="1:54" ht="14.25" customHeight="1" x14ac:dyDescent="0.2">
      <c r="A6" s="269">
        <v>5</v>
      </c>
      <c r="B6" s="334" t="s">
        <v>230</v>
      </c>
      <c r="C6" s="335" t="s">
        <v>229</v>
      </c>
      <c r="D6" s="331" t="e">
        <f>IF('Norm. Zahr. Financovanie'!D$202=0,'Norm. uspesnost'!D10,('Norm. Zahr. Financovanie'!D10*Parametre!$A$2+'Norm. uspesnost'!D10*Parametre!$A$3)/(Parametre!$A$2+Parametre!$A$3))</f>
        <v>#REF!</v>
      </c>
      <c r="E6" s="331" t="e">
        <f>IF('Norm. Zahr. Financovanie'!E$202=0,'Norm. uspesnost'!E10,('Norm. Zahr. Financovanie'!E10*Parametre!$A$2+'Norm. uspesnost'!E10*Parametre!$A$3)/(Parametre!$A$2+Parametre!$A$3))</f>
        <v>#REF!</v>
      </c>
      <c r="F6" s="331" t="e">
        <f>IF('Norm. Zahr. Financovanie'!F$202=0,'Norm. uspesnost'!F10,('Norm. Zahr. Financovanie'!F10*Parametre!$A$2+'Norm. uspesnost'!F10*Parametre!$A$3)/(Parametre!$A$2+Parametre!$A$3))</f>
        <v>#REF!</v>
      </c>
      <c r="G6" s="331" t="e">
        <f>IF('Norm. Zahr. Financovanie'!G$202=0,'Norm. uspesnost'!G10,('Norm. Zahr. Financovanie'!G10*Parametre!$A$2+'Norm. uspesnost'!G10*Parametre!$A$3)/(Parametre!$A$2+Parametre!$A$3))</f>
        <v>#REF!</v>
      </c>
      <c r="H6" s="331" t="e">
        <f>IF('Norm. Zahr. Financovanie'!H$202=0,'Norm. uspesnost'!H10,('Norm. Zahr. Financovanie'!H10*Parametre!$A$2+'Norm. uspesnost'!H10*Parametre!$A$3)/(Parametre!$A$2+Parametre!$A$3))</f>
        <v>#REF!</v>
      </c>
      <c r="I6" s="331" t="e">
        <f>IF('Norm. Zahr. Financovanie'!I$202=0,'Norm. uspesnost'!I10,('Norm. Zahr. Financovanie'!I10*Parametre!$A$2+'Norm. uspesnost'!I10*Parametre!$A$3)/(Parametre!$A$2+Parametre!$A$3))</f>
        <v>#REF!</v>
      </c>
      <c r="J6" s="331" t="e">
        <f>IF('Norm. Zahr. Financovanie'!J$202=0,'Norm. uspesnost'!J10,('Norm. Zahr. Financovanie'!J10*Parametre!$A$2+'Norm. uspesnost'!J10*Parametre!$A$3)/(Parametre!$A$2+Parametre!$A$3))</f>
        <v>#REF!</v>
      </c>
      <c r="K6" s="331">
        <f>IF('Norm. Zahr. Financovanie'!K$202=0,'Norm. uspesnost'!K10,('Norm. Zahr. Financovanie'!K10*Parametre!$A$2+'Norm. uspesnost'!K10*Parametre!$A$3)/(Parametre!$A$2+Parametre!$A$3))</f>
        <v>0</v>
      </c>
      <c r="L6" s="331" t="e">
        <f>IF('Norm. Zahr. Financovanie'!L$202=0,'Norm. uspesnost'!L10,('Norm. Zahr. Financovanie'!L10*Parametre!$A$2+'Norm. uspesnost'!L10*Parametre!$A$3)/(Parametre!$A$2+Parametre!$A$3))</f>
        <v>#REF!</v>
      </c>
      <c r="M6" s="331" t="e">
        <f>IF('Norm. Zahr. Financovanie'!M$202=0,'Norm. uspesnost'!M10,('Norm. Zahr. Financovanie'!M10*Parametre!$A$2+'Norm. uspesnost'!M10*Parametre!$A$3)/(Parametre!$A$2+Parametre!$A$3))</f>
        <v>#REF!</v>
      </c>
      <c r="N6" s="331" t="e">
        <f>IF('Norm. Zahr. Financovanie'!N$202=0,'Norm. uspesnost'!N10,('Norm. Zahr. Financovanie'!N10*Parametre!$A$2+'Norm. uspesnost'!N10*Parametre!$A$3)/(Parametre!$A$2+Parametre!$A$3))</f>
        <v>#REF!</v>
      </c>
      <c r="O6" s="331" t="e">
        <f>IF('Norm. Zahr. Financovanie'!O$202=0,'Norm. uspesnost'!O10,('Norm. Zahr. Financovanie'!O10*Parametre!$A$2+'Norm. uspesnost'!O10*Parametre!$A$3)/(Parametre!$A$2+Parametre!$A$3))</f>
        <v>#REF!</v>
      </c>
      <c r="P6" s="331">
        <f>IF('Norm. Zahr. Financovanie'!P$202=0,'Norm. uspesnost'!P10,('Norm. Zahr. Financovanie'!P10*Parametre!$A$2+'Norm. uspesnost'!P10*Parametre!$A$3)/(Parametre!$A$2+Parametre!$A$3))</f>
        <v>0</v>
      </c>
      <c r="Q6" s="331" t="e">
        <f>IF('Norm. Zahr. Financovanie'!Q$202=0,'Norm. uspesnost'!Q10,('Norm. Zahr. Financovanie'!Q10*Parametre!$A$2+'Norm. uspesnost'!Q10*Parametre!$A$3)/(Parametre!$A$2+Parametre!$A$3))</f>
        <v>#REF!</v>
      </c>
      <c r="R6" s="331" t="e">
        <f>IF('Norm. Zahr. Financovanie'!R$202=0,'Norm. uspesnost'!R10,('Norm. Zahr. Financovanie'!R10*Parametre!$A$2+'Norm. uspesnost'!R10*Parametre!$A$3)/(Parametre!$A$2+Parametre!$A$3))</f>
        <v>#REF!</v>
      </c>
      <c r="S6" s="331" t="e">
        <f>IF('Norm. Zahr. Financovanie'!S$202=0,'Norm. uspesnost'!S10,('Norm. Zahr. Financovanie'!S10*Parametre!$A$2+'Norm. uspesnost'!S10*Parametre!$A$3)/(Parametre!$A$2+Parametre!$A$3))</f>
        <v>#REF!</v>
      </c>
      <c r="T6" s="331" t="e">
        <f>IF('Norm. Zahr. Financovanie'!T$202=0,'Norm. uspesnost'!T10,('Norm. Zahr. Financovanie'!T10*Parametre!$A$2+'Norm. uspesnost'!T10*Parametre!$A$3)/(Parametre!$A$2+Parametre!$A$3))</f>
        <v>#REF!</v>
      </c>
      <c r="U6" s="331">
        <f>IF('Norm. Zahr. Financovanie'!U$202=0,'Norm. uspesnost'!U10,('Norm. Zahr. Financovanie'!U10*Parametre!$A$2+'Norm. uspesnost'!U10*Parametre!$A$3)/(Parametre!$A$2+Parametre!$A$3))</f>
        <v>0</v>
      </c>
      <c r="V6" s="331" t="e">
        <f>IF('Norm. Zahr. Financovanie'!V$202=0,'Norm. uspesnost'!V10,('Norm. Zahr. Financovanie'!V10*Parametre!$A$2+'Norm. uspesnost'!V10*Parametre!$A$3)/(Parametre!$A$2+Parametre!$A$3))</f>
        <v>#REF!</v>
      </c>
      <c r="W6" s="331" t="e">
        <f>IF('Norm. Zahr. Financovanie'!W$202=0,'Norm. uspesnost'!W10,('Norm. Zahr. Financovanie'!W10*Parametre!$A$2+'Norm. uspesnost'!W10*Parametre!$A$3)/(Parametre!$A$2+Parametre!$A$3))</f>
        <v>#REF!</v>
      </c>
      <c r="X6" s="331">
        <f>IF('Norm. Zahr. Financovanie'!X$202=0,'Norm. uspesnost'!X10,('Norm. Zahr. Financovanie'!X10*Parametre!$A$2+'Norm. uspesnost'!X10*Parametre!$A$3)/(Parametre!$A$2+Parametre!$A$3))</f>
        <v>0</v>
      </c>
      <c r="Y6" s="331" t="e">
        <f>IF('Norm. Zahr. Financovanie'!Y$202=0,'Norm. uspesnost'!Y10,('Norm. Zahr. Financovanie'!Y10*Parametre!$A$2+'Norm. uspesnost'!Y10*Parametre!$A$3)/(Parametre!$A$2+Parametre!$A$3))</f>
        <v>#REF!</v>
      </c>
      <c r="Z6" s="331" t="e">
        <f>IF('Norm. Zahr. Financovanie'!Z$202=0,'Norm. uspesnost'!Z10,('Norm. Zahr. Financovanie'!Z10*Parametre!$A$2+'Norm. uspesnost'!Z10*Parametre!$A$3)/(Parametre!$A$2+Parametre!$A$3))</f>
        <v>#REF!</v>
      </c>
      <c r="AA6" s="331" t="e">
        <f>IF('Norm. Zahr. Financovanie'!AA$202=0,'Norm. uspesnost'!AA10,('Norm. Zahr. Financovanie'!AA10*Parametre!$A$2+'Norm. uspesnost'!AA10*Parametre!$A$3)/(Parametre!$A$2+Parametre!$A$3))</f>
        <v>#REF!</v>
      </c>
      <c r="AB6" s="331">
        <f>IF('Norm. Zahr. Financovanie'!AB$202=0,'Norm. uspesnost'!AB10,('Norm. Zahr. Financovanie'!AB10*Parametre!$A$2+'Norm. uspesnost'!AB10*Parametre!$A$3)/(Parametre!$A$2+Parametre!$A$3))</f>
        <v>0</v>
      </c>
      <c r="AC6" s="331">
        <f>IF('Norm. Zahr. Financovanie'!AC$202=0,'Norm. uspesnost'!AC10,('Norm. Zahr. Financovanie'!AC10*Parametre!$A$2+'Norm. uspesnost'!AC10*Parametre!$A$3)/(Parametre!$A$2+Parametre!$A$3))</f>
        <v>0</v>
      </c>
      <c r="AD6" s="331">
        <f>IF('Norm. Zahr. Financovanie'!AD$202=0,'Norm. uspesnost'!AD10,('Norm. Zahr. Financovanie'!AD10*Parametre!$A$2+'Norm. uspesnost'!AD10*Parametre!$A$3)/(Parametre!$A$2+Parametre!$A$3))</f>
        <v>0</v>
      </c>
      <c r="AE6" s="331" t="e">
        <f>IF('Norm. Zahr. Financovanie'!AE$202=0,'Norm. uspesnost'!AE10,('Norm. Zahr. Financovanie'!AE10*Parametre!$A$2+'Norm. uspesnost'!AE10*Parametre!$A$3)/(Parametre!$A$2+Parametre!$A$3))</f>
        <v>#REF!</v>
      </c>
      <c r="AF6" s="331" t="e">
        <f>IF('Norm. Zahr. Financovanie'!AF$202=0,'Norm. uspesnost'!AF10,('Norm. Zahr. Financovanie'!AF10*Parametre!$A$2+'Norm. uspesnost'!AF10*Parametre!$A$3)/(Parametre!$A$2+Parametre!$A$3))</f>
        <v>#REF!</v>
      </c>
      <c r="AG6" s="331" t="e">
        <f>IF('Norm. Zahr. Financovanie'!AG$202=0,'Norm. uspesnost'!AG10,('Norm. Zahr. Financovanie'!AG10*Parametre!$A$2+'Norm. uspesnost'!AG10*Parametre!$A$3)/(Parametre!$A$2+Parametre!$A$3))</f>
        <v>#REF!</v>
      </c>
      <c r="AH6" s="331" t="e">
        <f>IF('Norm. Zahr. Financovanie'!AH$202=0,'Norm. uspesnost'!AH10,('Norm. Zahr. Financovanie'!AH10*Parametre!$A$2+'Norm. uspesnost'!AH10*Parametre!$A$3)/(Parametre!$A$2+Parametre!$A$3))</f>
        <v>#REF!</v>
      </c>
      <c r="AI6" s="331">
        <f>IF('Norm. Zahr. Financovanie'!AI$202=0,'Norm. uspesnost'!AI10,('Norm. Zahr. Financovanie'!AI10*Parametre!$A$2+'Norm. uspesnost'!AI10*Parametre!$A$3)/(Parametre!$A$2+Parametre!$A$3))</f>
        <v>0</v>
      </c>
      <c r="AJ6" s="331" t="e">
        <f>IF('Norm. Zahr. Financovanie'!AJ$202=0,'Norm. uspesnost'!AJ10,('Norm. Zahr. Financovanie'!AJ10*Parametre!$A$2+'Norm. uspesnost'!AJ10*Parametre!$A$3)/(Parametre!$A$2+Parametre!$A$3))</f>
        <v>#REF!</v>
      </c>
      <c r="AK6" s="331" t="e">
        <f>IF('Norm. Zahr. Financovanie'!AK$202=0,'Norm. uspesnost'!AK10,('Norm. Zahr. Financovanie'!AK10*Parametre!$A$2+'Norm. uspesnost'!AK10*Parametre!$A$3)/(Parametre!$A$2+Parametre!$A$3))</f>
        <v>#REF!</v>
      </c>
      <c r="AL6" s="331" t="e">
        <f>IF('Norm. Zahr. Financovanie'!AL$202=0,'Norm. uspesnost'!AL10,('Norm. Zahr. Financovanie'!AL10*Parametre!$A$2+'Norm. uspesnost'!AL10*Parametre!$A$3)/(Parametre!$A$2+Parametre!$A$3))</f>
        <v>#REF!</v>
      </c>
      <c r="AM6" s="331" t="e">
        <f>IF('Norm. Zahr. Financovanie'!AM$202=0,'Norm. uspesnost'!AM10,('Norm. Zahr. Financovanie'!AM10*Parametre!$A$2+'Norm. uspesnost'!AM10*Parametre!$A$3)/(Parametre!$A$2+Parametre!$A$3))</f>
        <v>#REF!</v>
      </c>
      <c r="AN6" s="331" t="e">
        <f>IF('Norm. Zahr. Financovanie'!AN$202=0,'Norm. uspesnost'!AN10,('Norm. Zahr. Financovanie'!AN10*Parametre!$A$2+'Norm. uspesnost'!AN10*Parametre!$A$3)/(Parametre!$A$2+Parametre!$A$3))</f>
        <v>#REF!</v>
      </c>
      <c r="AO6" s="331" t="e">
        <f>IF('Norm. Zahr. Financovanie'!AO$202=0,'Norm. uspesnost'!AO10,('Norm. Zahr. Financovanie'!AO10*Parametre!$A$2+'Norm. uspesnost'!AO10*Parametre!$A$3)/(Parametre!$A$2+Parametre!$A$3))</f>
        <v>#REF!</v>
      </c>
      <c r="AP6" s="331" t="e">
        <f>IF('Norm. Zahr. Financovanie'!AP$202=0,'Norm. uspesnost'!AP10,('Norm. Zahr. Financovanie'!AP10*Parametre!$A$2+'Norm. uspesnost'!AP10*Parametre!$A$3)/(Parametre!$A$2+Parametre!$A$3))</f>
        <v>#REF!</v>
      </c>
      <c r="AQ6" s="331" t="e">
        <f>IF('Norm. Zahr. Financovanie'!AQ$202=0,'Norm. uspesnost'!AQ10,('Norm. Zahr. Financovanie'!AQ10*Parametre!$A$2+'Norm. uspesnost'!AQ10*Parametre!$A$3)/(Parametre!$A$2+Parametre!$A$3))</f>
        <v>#REF!</v>
      </c>
      <c r="AR6" s="331" t="e">
        <f>IF('Norm. Zahr. Financovanie'!AR$202=0,'Norm. uspesnost'!AR10,('Norm. Zahr. Financovanie'!AR10*Parametre!$A$2+'Norm. uspesnost'!AR10*Parametre!$A$3)/(Parametre!$A$2+Parametre!$A$3))</f>
        <v>#REF!</v>
      </c>
      <c r="AS6" s="331" t="e">
        <f>IF('Norm. Zahr. Financovanie'!AS$202=0,'Norm. uspesnost'!AS10,('Norm. Zahr. Financovanie'!AS10*Parametre!$A$2+'Norm. uspesnost'!AS10*Parametre!$A$3)/(Parametre!$A$2+Parametre!$A$3))</f>
        <v>#REF!</v>
      </c>
      <c r="AT6" s="331" t="e">
        <f>IF('Norm. Zahr. Financovanie'!AT$202=0,'Norm. uspesnost'!AT10,('Norm. Zahr. Financovanie'!AT10*Parametre!$A$2+'Norm. uspesnost'!AT10*Parametre!$A$3)/(Parametre!$A$2+Parametre!$A$3))</f>
        <v>#REF!</v>
      </c>
      <c r="AU6" s="331" t="e">
        <f>IF('Norm. Zahr. Financovanie'!AU$202=0,'Norm. uspesnost'!AU10,('Norm. Zahr. Financovanie'!AU10*Parametre!$A$2+'Norm. uspesnost'!AU10*Parametre!$A$3)/(Parametre!$A$2+Parametre!$A$3))</f>
        <v>#REF!</v>
      </c>
      <c r="AV6" s="331" t="e">
        <f>IF('Norm. Zahr. Financovanie'!AV$202=0,'Norm. uspesnost'!AV10,('Norm. Zahr. Financovanie'!AV10*Parametre!$A$2+'Norm. uspesnost'!AV10*Parametre!$A$3)/(Parametre!$A$2+Parametre!$A$3))</f>
        <v>#REF!</v>
      </c>
      <c r="AW6" s="331" t="e">
        <f>IF('Norm. Zahr. Financovanie'!AW$202=0,'Norm. uspesnost'!AW10,('Norm. Zahr. Financovanie'!AW10*Parametre!$A$2+'Norm. uspesnost'!AW10*Parametre!$A$3)/(Parametre!$A$2+Parametre!$A$3))</f>
        <v>#REF!</v>
      </c>
      <c r="AX6" s="331" t="e">
        <f>IF('Norm. Zahr. Financovanie'!AX$202=0,'Norm. uspesnost'!AX10,('Norm. Zahr. Financovanie'!AX10*Parametre!$A$2+'Norm. uspesnost'!AX10*Parametre!$A$3)/(Parametre!$A$2+Parametre!$A$3))</f>
        <v>#REF!</v>
      </c>
      <c r="AY6" s="331" t="e">
        <f>IF('Norm. Zahr. Financovanie'!AY$202=0,'Norm. uspesnost'!AY10,('Norm. Zahr. Financovanie'!AY10*Parametre!$A$2+'Norm. uspesnost'!AY10*Parametre!$A$3)/(Parametre!$A$2+Parametre!$A$3))</f>
        <v>#REF!</v>
      </c>
      <c r="AZ6" s="331" t="e">
        <f>IF('Norm. Zahr. Financovanie'!AZ$202=0,'Norm. uspesnost'!AZ10,('Norm. Zahr. Financovanie'!AZ10*Parametre!$A$2+'Norm. uspesnost'!AZ10*Parametre!$A$3)/(Parametre!$A$2+Parametre!$A$3))</f>
        <v>#REF!</v>
      </c>
      <c r="BA6" s="331">
        <f>IF('Norm. Zahr. Financovanie'!BA$202=0,'Norm. uspesnost'!BA10,('Norm. Zahr. Financovanie'!BA10*Parametre!$A$2+'Norm. uspesnost'!BA10*Parametre!$A$3)/(Parametre!$A$2+Parametre!$A$3))</f>
        <v>0</v>
      </c>
      <c r="BB6" s="331" t="e">
        <f>IF('Norm. Zahr. Financovanie'!BB$202=0,'Norm. uspesnost'!BB10,('Norm. Zahr. Financovanie'!BB10*Parametre!$A$2+'Norm. uspesnost'!BB10*Parametre!$A$3)/(Parametre!$A$2+Parametre!$A$3))</f>
        <v>#REF!</v>
      </c>
    </row>
    <row r="7" spans="1:54" ht="14.25" customHeight="1" x14ac:dyDescent="0.2">
      <c r="A7" s="269">
        <v>6</v>
      </c>
      <c r="B7" s="332" t="s">
        <v>89</v>
      </c>
      <c r="C7" s="333" t="s">
        <v>88</v>
      </c>
      <c r="D7" s="331" t="e">
        <f>IF('Norm. Zahr. Financovanie'!D$202=0,'Norm. uspesnost'!D11,('Norm. Zahr. Financovanie'!D11*Parametre!$A$2+'Norm. uspesnost'!D11*Parametre!$A$3)/(Parametre!$A$2+Parametre!$A$3))</f>
        <v>#REF!</v>
      </c>
      <c r="E7" s="331" t="e">
        <f>IF('Norm. Zahr. Financovanie'!E$202=0,'Norm. uspesnost'!E11,('Norm. Zahr. Financovanie'!E11*Parametre!$A$2+'Norm. uspesnost'!E11*Parametre!$A$3)/(Parametre!$A$2+Parametre!$A$3))</f>
        <v>#REF!</v>
      </c>
      <c r="F7" s="331" t="e">
        <f>IF('Norm. Zahr. Financovanie'!F$202=0,'Norm. uspesnost'!F11,('Norm. Zahr. Financovanie'!F11*Parametre!$A$2+'Norm. uspesnost'!F11*Parametre!$A$3)/(Parametre!$A$2+Parametre!$A$3))</f>
        <v>#REF!</v>
      </c>
      <c r="G7" s="331" t="e">
        <f>IF('Norm. Zahr. Financovanie'!G$202=0,'Norm. uspesnost'!G11,('Norm. Zahr. Financovanie'!G11*Parametre!$A$2+'Norm. uspesnost'!G11*Parametre!$A$3)/(Parametre!$A$2+Parametre!$A$3))</f>
        <v>#REF!</v>
      </c>
      <c r="H7" s="331" t="e">
        <f>IF('Norm. Zahr. Financovanie'!H$202=0,'Norm. uspesnost'!H11,('Norm. Zahr. Financovanie'!H11*Parametre!$A$2+'Norm. uspesnost'!H11*Parametre!$A$3)/(Parametre!$A$2+Parametre!$A$3))</f>
        <v>#REF!</v>
      </c>
      <c r="I7" s="331" t="e">
        <f>IF('Norm. Zahr. Financovanie'!I$202=0,'Norm. uspesnost'!I11,('Norm. Zahr. Financovanie'!I11*Parametre!$A$2+'Norm. uspesnost'!I11*Parametre!$A$3)/(Parametre!$A$2+Parametre!$A$3))</f>
        <v>#REF!</v>
      </c>
      <c r="J7" s="331" t="e">
        <f>IF('Norm. Zahr. Financovanie'!J$202=0,'Norm. uspesnost'!J11,('Norm. Zahr. Financovanie'!J11*Parametre!$A$2+'Norm. uspesnost'!J11*Parametre!$A$3)/(Parametre!$A$2+Parametre!$A$3))</f>
        <v>#REF!</v>
      </c>
      <c r="K7" s="331">
        <f>IF('Norm. Zahr. Financovanie'!K$202=0,'Norm. uspesnost'!K11,('Norm. Zahr. Financovanie'!K11*Parametre!$A$2+'Norm. uspesnost'!K11*Parametre!$A$3)/(Parametre!$A$2+Parametre!$A$3))</f>
        <v>4.4950374842860482E-3</v>
      </c>
      <c r="L7" s="331" t="e">
        <f>IF('Norm. Zahr. Financovanie'!L$202=0,'Norm. uspesnost'!L11,('Norm. Zahr. Financovanie'!L11*Parametre!$A$2+'Norm. uspesnost'!L11*Parametre!$A$3)/(Parametre!$A$2+Parametre!$A$3))</f>
        <v>#REF!</v>
      </c>
      <c r="M7" s="331" t="e">
        <f>IF('Norm. Zahr. Financovanie'!M$202=0,'Norm. uspesnost'!M11,('Norm. Zahr. Financovanie'!M11*Parametre!$A$2+'Norm. uspesnost'!M11*Parametre!$A$3)/(Parametre!$A$2+Parametre!$A$3))</f>
        <v>#REF!</v>
      </c>
      <c r="N7" s="331" t="e">
        <f>IF('Norm. Zahr. Financovanie'!N$202=0,'Norm. uspesnost'!N11,('Norm. Zahr. Financovanie'!N11*Parametre!$A$2+'Norm. uspesnost'!N11*Parametre!$A$3)/(Parametre!$A$2+Parametre!$A$3))</f>
        <v>#REF!</v>
      </c>
      <c r="O7" s="331" t="e">
        <f>IF('Norm. Zahr. Financovanie'!O$202=0,'Norm. uspesnost'!O11,('Norm. Zahr. Financovanie'!O11*Parametre!$A$2+'Norm. uspesnost'!O11*Parametre!$A$3)/(Parametre!$A$2+Parametre!$A$3))</f>
        <v>#REF!</v>
      </c>
      <c r="P7" s="331">
        <f>IF('Norm. Zahr. Financovanie'!P$202=0,'Norm. uspesnost'!P11,('Norm. Zahr. Financovanie'!P11*Parametre!$A$2+'Norm. uspesnost'!P11*Parametre!$A$3)/(Parametre!$A$2+Parametre!$A$3))</f>
        <v>2.9773328493353248E-3</v>
      </c>
      <c r="Q7" s="331" t="e">
        <f>IF('Norm. Zahr. Financovanie'!Q$202=0,'Norm. uspesnost'!Q11,('Norm. Zahr. Financovanie'!Q11*Parametre!$A$2+'Norm. uspesnost'!Q11*Parametre!$A$3)/(Parametre!$A$2+Parametre!$A$3))</f>
        <v>#REF!</v>
      </c>
      <c r="R7" s="331" t="e">
        <f>IF('Norm. Zahr. Financovanie'!R$202=0,'Norm. uspesnost'!R11,('Norm. Zahr. Financovanie'!R11*Parametre!$A$2+'Norm. uspesnost'!R11*Parametre!$A$3)/(Parametre!$A$2+Parametre!$A$3))</f>
        <v>#REF!</v>
      </c>
      <c r="S7" s="331" t="e">
        <f>IF('Norm. Zahr. Financovanie'!S$202=0,'Norm. uspesnost'!S11,('Norm. Zahr. Financovanie'!S11*Parametre!$A$2+'Norm. uspesnost'!S11*Parametre!$A$3)/(Parametre!$A$2+Parametre!$A$3))</f>
        <v>#REF!</v>
      </c>
      <c r="T7" s="331" t="e">
        <f>IF('Norm. Zahr. Financovanie'!T$202=0,'Norm. uspesnost'!T11,('Norm. Zahr. Financovanie'!T11*Parametre!$A$2+'Norm. uspesnost'!T11*Parametre!$A$3)/(Parametre!$A$2+Parametre!$A$3))</f>
        <v>#REF!</v>
      </c>
      <c r="U7" s="331">
        <f>IF('Norm. Zahr. Financovanie'!U$202=0,'Norm. uspesnost'!U11,('Norm. Zahr. Financovanie'!U11*Parametre!$A$2+'Norm. uspesnost'!U11*Parametre!$A$3)/(Parametre!$A$2+Parametre!$A$3))</f>
        <v>5.718487084874789E-3</v>
      </c>
      <c r="V7" s="331" t="e">
        <f>IF('Norm. Zahr. Financovanie'!V$202=0,'Norm. uspesnost'!V11,('Norm. Zahr. Financovanie'!V11*Parametre!$A$2+'Norm. uspesnost'!V11*Parametre!$A$3)/(Parametre!$A$2+Parametre!$A$3))</f>
        <v>#REF!</v>
      </c>
      <c r="W7" s="331" t="e">
        <f>IF('Norm. Zahr. Financovanie'!W$202=0,'Norm. uspesnost'!W11,('Norm. Zahr. Financovanie'!W11*Parametre!$A$2+'Norm. uspesnost'!W11*Parametre!$A$3)/(Parametre!$A$2+Parametre!$A$3))</f>
        <v>#REF!</v>
      </c>
      <c r="X7" s="331">
        <f>IF('Norm. Zahr. Financovanie'!X$202=0,'Norm. uspesnost'!X11,('Norm. Zahr. Financovanie'!X11*Parametre!$A$2+'Norm. uspesnost'!X11*Parametre!$A$3)/(Parametre!$A$2+Parametre!$A$3))</f>
        <v>1.1881382256000094E-2</v>
      </c>
      <c r="Y7" s="331" t="e">
        <f>IF('Norm. Zahr. Financovanie'!Y$202=0,'Norm. uspesnost'!Y11,('Norm. Zahr. Financovanie'!Y11*Parametre!$A$2+'Norm. uspesnost'!Y11*Parametre!$A$3)/(Parametre!$A$2+Parametre!$A$3))</f>
        <v>#REF!</v>
      </c>
      <c r="Z7" s="331" t="e">
        <f>IF('Norm. Zahr. Financovanie'!Z$202=0,'Norm. uspesnost'!Z11,('Norm. Zahr. Financovanie'!Z11*Parametre!$A$2+'Norm. uspesnost'!Z11*Parametre!$A$3)/(Parametre!$A$2+Parametre!$A$3))</f>
        <v>#REF!</v>
      </c>
      <c r="AA7" s="331" t="e">
        <f>IF('Norm. Zahr. Financovanie'!AA$202=0,'Norm. uspesnost'!AA11,('Norm. Zahr. Financovanie'!AA11*Parametre!$A$2+'Norm. uspesnost'!AA11*Parametre!$A$3)/(Parametre!$A$2+Parametre!$A$3))</f>
        <v>#REF!</v>
      </c>
      <c r="AB7" s="331">
        <f>IF('Norm. Zahr. Financovanie'!AB$202=0,'Norm. uspesnost'!AB11,('Norm. Zahr. Financovanie'!AB11*Parametre!$A$2+'Norm. uspesnost'!AB11*Parametre!$A$3)/(Parametre!$A$2+Parametre!$A$3))</f>
        <v>4.0821982385408151E-3</v>
      </c>
      <c r="AC7" s="331">
        <f>IF('Norm. Zahr. Financovanie'!AC$202=0,'Norm. uspesnost'!AC11,('Norm. Zahr. Financovanie'!AC11*Parametre!$A$2+'Norm. uspesnost'!AC11*Parametre!$A$3)/(Parametre!$A$2+Parametre!$A$3))</f>
        <v>1.5929060633388975E-2</v>
      </c>
      <c r="AD7" s="331">
        <f>IF('Norm. Zahr. Financovanie'!AD$202=0,'Norm. uspesnost'!AD11,('Norm. Zahr. Financovanie'!AD11*Parametre!$A$2+'Norm. uspesnost'!AD11*Parametre!$A$3)/(Parametre!$A$2+Parametre!$A$3))</f>
        <v>5.6165532567059494E-2</v>
      </c>
      <c r="AE7" s="331" t="e">
        <f>IF('Norm. Zahr. Financovanie'!AE$202=0,'Norm. uspesnost'!AE11,('Norm. Zahr. Financovanie'!AE11*Parametre!$A$2+'Norm. uspesnost'!AE11*Parametre!$A$3)/(Parametre!$A$2+Parametre!$A$3))</f>
        <v>#REF!</v>
      </c>
      <c r="AF7" s="331" t="e">
        <f>IF('Norm. Zahr. Financovanie'!AF$202=0,'Norm. uspesnost'!AF11,('Norm. Zahr. Financovanie'!AF11*Parametre!$A$2+'Norm. uspesnost'!AF11*Parametre!$A$3)/(Parametre!$A$2+Parametre!$A$3))</f>
        <v>#REF!</v>
      </c>
      <c r="AG7" s="331" t="e">
        <f>IF('Norm. Zahr. Financovanie'!AG$202=0,'Norm. uspesnost'!AG11,('Norm. Zahr. Financovanie'!AG11*Parametre!$A$2+'Norm. uspesnost'!AG11*Parametre!$A$3)/(Parametre!$A$2+Parametre!$A$3))</f>
        <v>#REF!</v>
      </c>
      <c r="AH7" s="331" t="e">
        <f>IF('Norm. Zahr. Financovanie'!AH$202=0,'Norm. uspesnost'!AH11,('Norm. Zahr. Financovanie'!AH11*Parametre!$A$2+'Norm. uspesnost'!AH11*Parametre!$A$3)/(Parametre!$A$2+Parametre!$A$3))</f>
        <v>#REF!</v>
      </c>
      <c r="AI7" s="331">
        <f>IF('Norm. Zahr. Financovanie'!AI$202=0,'Norm. uspesnost'!AI11,('Norm. Zahr. Financovanie'!AI11*Parametre!$A$2+'Norm. uspesnost'!AI11*Parametre!$A$3)/(Parametre!$A$2+Parametre!$A$3))</f>
        <v>1.086588482381458E-2</v>
      </c>
      <c r="AJ7" s="331" t="e">
        <f>IF('Norm. Zahr. Financovanie'!AJ$202=0,'Norm. uspesnost'!AJ11,('Norm. Zahr. Financovanie'!AJ11*Parametre!$A$2+'Norm. uspesnost'!AJ11*Parametre!$A$3)/(Parametre!$A$2+Parametre!$A$3))</f>
        <v>#REF!</v>
      </c>
      <c r="AK7" s="331" t="e">
        <f>IF('Norm. Zahr. Financovanie'!AK$202=0,'Norm. uspesnost'!AK11,('Norm. Zahr. Financovanie'!AK11*Parametre!$A$2+'Norm. uspesnost'!AK11*Parametre!$A$3)/(Parametre!$A$2+Parametre!$A$3))</f>
        <v>#REF!</v>
      </c>
      <c r="AL7" s="331" t="e">
        <f>IF('Norm. Zahr. Financovanie'!AL$202=0,'Norm. uspesnost'!AL11,('Norm. Zahr. Financovanie'!AL11*Parametre!$A$2+'Norm. uspesnost'!AL11*Parametre!$A$3)/(Parametre!$A$2+Parametre!$A$3))</f>
        <v>#REF!</v>
      </c>
      <c r="AM7" s="331" t="e">
        <f>IF('Norm. Zahr. Financovanie'!AM$202=0,'Norm. uspesnost'!AM11,('Norm. Zahr. Financovanie'!AM11*Parametre!$A$2+'Norm. uspesnost'!AM11*Parametre!$A$3)/(Parametre!$A$2+Parametre!$A$3))</f>
        <v>#REF!</v>
      </c>
      <c r="AN7" s="331" t="e">
        <f>IF('Norm. Zahr. Financovanie'!AN$202=0,'Norm. uspesnost'!AN11,('Norm. Zahr. Financovanie'!AN11*Parametre!$A$2+'Norm. uspesnost'!AN11*Parametre!$A$3)/(Parametre!$A$2+Parametre!$A$3))</f>
        <v>#REF!</v>
      </c>
      <c r="AO7" s="331" t="e">
        <f>IF('Norm. Zahr. Financovanie'!AO$202=0,'Norm. uspesnost'!AO11,('Norm. Zahr. Financovanie'!AO11*Parametre!$A$2+'Norm. uspesnost'!AO11*Parametre!$A$3)/(Parametre!$A$2+Parametre!$A$3))</f>
        <v>#REF!</v>
      </c>
      <c r="AP7" s="331" t="e">
        <f>IF('Norm. Zahr. Financovanie'!AP$202=0,'Norm. uspesnost'!AP11,('Norm. Zahr. Financovanie'!AP11*Parametre!$A$2+'Norm. uspesnost'!AP11*Parametre!$A$3)/(Parametre!$A$2+Parametre!$A$3))</f>
        <v>#REF!</v>
      </c>
      <c r="AQ7" s="331" t="e">
        <f>IF('Norm. Zahr. Financovanie'!AQ$202=0,'Norm. uspesnost'!AQ11,('Norm. Zahr. Financovanie'!AQ11*Parametre!$A$2+'Norm. uspesnost'!AQ11*Parametre!$A$3)/(Parametre!$A$2+Parametre!$A$3))</f>
        <v>#REF!</v>
      </c>
      <c r="AR7" s="331" t="e">
        <f>IF('Norm. Zahr. Financovanie'!AR$202=0,'Norm. uspesnost'!AR11,('Norm. Zahr. Financovanie'!AR11*Parametre!$A$2+'Norm. uspesnost'!AR11*Parametre!$A$3)/(Parametre!$A$2+Parametre!$A$3))</f>
        <v>#REF!</v>
      </c>
      <c r="AS7" s="331" t="e">
        <f>IF('Norm. Zahr. Financovanie'!AS$202=0,'Norm. uspesnost'!AS11,('Norm. Zahr. Financovanie'!AS11*Parametre!$A$2+'Norm. uspesnost'!AS11*Parametre!$A$3)/(Parametre!$A$2+Parametre!$A$3))</f>
        <v>#REF!</v>
      </c>
      <c r="AT7" s="331" t="e">
        <f>IF('Norm. Zahr. Financovanie'!AT$202=0,'Norm. uspesnost'!AT11,('Norm. Zahr. Financovanie'!AT11*Parametre!$A$2+'Norm. uspesnost'!AT11*Parametre!$A$3)/(Parametre!$A$2+Parametre!$A$3))</f>
        <v>#REF!</v>
      </c>
      <c r="AU7" s="331" t="e">
        <f>IF('Norm. Zahr. Financovanie'!AU$202=0,'Norm. uspesnost'!AU11,('Norm. Zahr. Financovanie'!AU11*Parametre!$A$2+'Norm. uspesnost'!AU11*Parametre!$A$3)/(Parametre!$A$2+Parametre!$A$3))</f>
        <v>#REF!</v>
      </c>
      <c r="AV7" s="331" t="e">
        <f>IF('Norm. Zahr. Financovanie'!AV$202=0,'Norm. uspesnost'!AV11,('Norm. Zahr. Financovanie'!AV11*Parametre!$A$2+'Norm. uspesnost'!AV11*Parametre!$A$3)/(Parametre!$A$2+Parametre!$A$3))</f>
        <v>#REF!</v>
      </c>
      <c r="AW7" s="331" t="e">
        <f>IF('Norm. Zahr. Financovanie'!AW$202=0,'Norm. uspesnost'!AW11,('Norm. Zahr. Financovanie'!AW11*Parametre!$A$2+'Norm. uspesnost'!AW11*Parametre!$A$3)/(Parametre!$A$2+Parametre!$A$3))</f>
        <v>#REF!</v>
      </c>
      <c r="AX7" s="331" t="e">
        <f>IF('Norm. Zahr. Financovanie'!AX$202=0,'Norm. uspesnost'!AX11,('Norm. Zahr. Financovanie'!AX11*Parametre!$A$2+'Norm. uspesnost'!AX11*Parametre!$A$3)/(Parametre!$A$2+Parametre!$A$3))</f>
        <v>#REF!</v>
      </c>
      <c r="AY7" s="331" t="e">
        <f>IF('Norm. Zahr. Financovanie'!AY$202=0,'Norm. uspesnost'!AY11,('Norm. Zahr. Financovanie'!AY11*Parametre!$A$2+'Norm. uspesnost'!AY11*Parametre!$A$3)/(Parametre!$A$2+Parametre!$A$3))</f>
        <v>#REF!</v>
      </c>
      <c r="AZ7" s="331" t="e">
        <f>IF('Norm. Zahr. Financovanie'!AZ$202=0,'Norm. uspesnost'!AZ11,('Norm. Zahr. Financovanie'!AZ11*Parametre!$A$2+'Norm. uspesnost'!AZ11*Parametre!$A$3)/(Parametre!$A$2+Parametre!$A$3))</f>
        <v>#REF!</v>
      </c>
      <c r="BA7" s="331">
        <f>IF('Norm. Zahr. Financovanie'!BA$202=0,'Norm. uspesnost'!BA11,('Norm. Zahr. Financovanie'!BA11*Parametre!$A$2+'Norm. uspesnost'!BA11*Parametre!$A$3)/(Parametre!$A$2+Parametre!$A$3))</f>
        <v>2.049405009563621E-3</v>
      </c>
      <c r="BB7" s="331" t="e">
        <f>IF('Norm. Zahr. Financovanie'!BB$202=0,'Norm. uspesnost'!BB11,('Norm. Zahr. Financovanie'!BB11*Parametre!$A$2+'Norm. uspesnost'!BB11*Parametre!$A$3)/(Parametre!$A$2+Parametre!$A$3))</f>
        <v>#REF!</v>
      </c>
    </row>
    <row r="8" spans="1:54" ht="14.25" customHeight="1" x14ac:dyDescent="0.2">
      <c r="A8" s="269">
        <v>7</v>
      </c>
      <c r="B8" s="334" t="s">
        <v>59</v>
      </c>
      <c r="C8" s="335" t="s">
        <v>58</v>
      </c>
      <c r="D8" s="331" t="e">
        <f>IF('Norm. Zahr. Financovanie'!D$202=0,'Norm. uspesnost'!D12,('Norm. Zahr. Financovanie'!D12*Parametre!$A$2+'Norm. uspesnost'!D12*Parametre!$A$3)/(Parametre!$A$2+Parametre!$A$3))</f>
        <v>#REF!</v>
      </c>
      <c r="E8" s="331" t="e">
        <f>IF('Norm. Zahr. Financovanie'!E$202=0,'Norm. uspesnost'!E12,('Norm. Zahr. Financovanie'!E12*Parametre!$A$2+'Norm. uspesnost'!E12*Parametre!$A$3)/(Parametre!$A$2+Parametre!$A$3))</f>
        <v>#REF!</v>
      </c>
      <c r="F8" s="331" t="e">
        <f>IF('Norm. Zahr. Financovanie'!F$202=0,'Norm. uspesnost'!F12,('Norm. Zahr. Financovanie'!F12*Parametre!$A$2+'Norm. uspesnost'!F12*Parametre!$A$3)/(Parametre!$A$2+Parametre!$A$3))</f>
        <v>#REF!</v>
      </c>
      <c r="G8" s="331" t="e">
        <f>IF('Norm. Zahr. Financovanie'!G$202=0,'Norm. uspesnost'!G12,('Norm. Zahr. Financovanie'!G12*Parametre!$A$2+'Norm. uspesnost'!G12*Parametre!$A$3)/(Parametre!$A$2+Parametre!$A$3))</f>
        <v>#REF!</v>
      </c>
      <c r="H8" s="331" t="e">
        <f>IF('Norm. Zahr. Financovanie'!H$202=0,'Norm. uspesnost'!H12,('Norm. Zahr. Financovanie'!H12*Parametre!$A$2+'Norm. uspesnost'!H12*Parametre!$A$3)/(Parametre!$A$2+Parametre!$A$3))</f>
        <v>#REF!</v>
      </c>
      <c r="I8" s="331" t="e">
        <f>IF('Norm. Zahr. Financovanie'!I$202=0,'Norm. uspesnost'!I12,('Norm. Zahr. Financovanie'!I12*Parametre!$A$2+'Norm. uspesnost'!I12*Parametre!$A$3)/(Parametre!$A$2+Parametre!$A$3))</f>
        <v>#REF!</v>
      </c>
      <c r="J8" s="331" t="e">
        <f>IF('Norm. Zahr. Financovanie'!J$202=0,'Norm. uspesnost'!J12,('Norm. Zahr. Financovanie'!J12*Parametre!$A$2+'Norm. uspesnost'!J12*Parametre!$A$3)/(Parametre!$A$2+Parametre!$A$3))</f>
        <v>#REF!</v>
      </c>
      <c r="K8" s="331">
        <f>IF('Norm. Zahr. Financovanie'!K$202=0,'Norm. uspesnost'!K12,('Norm. Zahr. Financovanie'!K12*Parametre!$A$2+'Norm. uspesnost'!K12*Parametre!$A$3)/(Parametre!$A$2+Parametre!$A$3))</f>
        <v>2.0266913801121229E-2</v>
      </c>
      <c r="L8" s="331" t="e">
        <f>IF('Norm. Zahr. Financovanie'!L$202=0,'Norm. uspesnost'!L12,('Norm. Zahr. Financovanie'!L12*Parametre!$A$2+'Norm. uspesnost'!L12*Parametre!$A$3)/(Parametre!$A$2+Parametre!$A$3))</f>
        <v>#REF!</v>
      </c>
      <c r="M8" s="331" t="e">
        <f>IF('Norm. Zahr. Financovanie'!M$202=0,'Norm. uspesnost'!M12,('Norm. Zahr. Financovanie'!M12*Parametre!$A$2+'Norm. uspesnost'!M12*Parametre!$A$3)/(Parametre!$A$2+Parametre!$A$3))</f>
        <v>#REF!</v>
      </c>
      <c r="N8" s="331" t="e">
        <f>IF('Norm. Zahr. Financovanie'!N$202=0,'Norm. uspesnost'!N12,('Norm. Zahr. Financovanie'!N12*Parametre!$A$2+'Norm. uspesnost'!N12*Parametre!$A$3)/(Parametre!$A$2+Parametre!$A$3))</f>
        <v>#REF!</v>
      </c>
      <c r="O8" s="331" t="e">
        <f>IF('Norm. Zahr. Financovanie'!O$202=0,'Norm. uspesnost'!O12,('Norm. Zahr. Financovanie'!O12*Parametre!$A$2+'Norm. uspesnost'!O12*Parametre!$A$3)/(Parametre!$A$2+Parametre!$A$3))</f>
        <v>#REF!</v>
      </c>
      <c r="P8" s="331">
        <f>IF('Norm. Zahr. Financovanie'!P$202=0,'Norm. uspesnost'!P12,('Norm. Zahr. Financovanie'!P12*Parametre!$A$2+'Norm. uspesnost'!P12*Parametre!$A$3)/(Parametre!$A$2+Parametre!$A$3))</f>
        <v>1.2518823761525936E-2</v>
      </c>
      <c r="Q8" s="331" t="e">
        <f>IF('Norm. Zahr. Financovanie'!Q$202=0,'Norm. uspesnost'!Q12,('Norm. Zahr. Financovanie'!Q12*Parametre!$A$2+'Norm. uspesnost'!Q12*Parametre!$A$3)/(Parametre!$A$2+Parametre!$A$3))</f>
        <v>#REF!</v>
      </c>
      <c r="R8" s="331" t="e">
        <f>IF('Norm. Zahr. Financovanie'!R$202=0,'Norm. uspesnost'!R12,('Norm. Zahr. Financovanie'!R12*Parametre!$A$2+'Norm. uspesnost'!R12*Parametre!$A$3)/(Parametre!$A$2+Parametre!$A$3))</f>
        <v>#REF!</v>
      </c>
      <c r="S8" s="331" t="e">
        <f>IF('Norm. Zahr. Financovanie'!S$202=0,'Norm. uspesnost'!S12,('Norm. Zahr. Financovanie'!S12*Parametre!$A$2+'Norm. uspesnost'!S12*Parametre!$A$3)/(Parametre!$A$2+Parametre!$A$3))</f>
        <v>#REF!</v>
      </c>
      <c r="T8" s="331" t="e">
        <f>IF('Norm. Zahr. Financovanie'!T$202=0,'Norm. uspesnost'!T12,('Norm. Zahr. Financovanie'!T12*Parametre!$A$2+'Norm. uspesnost'!T12*Parametre!$A$3)/(Parametre!$A$2+Parametre!$A$3))</f>
        <v>#REF!</v>
      </c>
      <c r="U8" s="331">
        <f>IF('Norm. Zahr. Financovanie'!U$202=0,'Norm. uspesnost'!U12,('Norm. Zahr. Financovanie'!U12*Parametre!$A$2+'Norm. uspesnost'!U12*Parametre!$A$3)/(Parametre!$A$2+Parametre!$A$3))</f>
        <v>2.901027382901452E-2</v>
      </c>
      <c r="V8" s="331" t="e">
        <f>IF('Norm. Zahr. Financovanie'!V$202=0,'Norm. uspesnost'!V12,('Norm. Zahr. Financovanie'!V12*Parametre!$A$2+'Norm. uspesnost'!V12*Parametre!$A$3)/(Parametre!$A$2+Parametre!$A$3))</f>
        <v>#REF!</v>
      </c>
      <c r="W8" s="331" t="e">
        <f>IF('Norm. Zahr. Financovanie'!W$202=0,'Norm. uspesnost'!W12,('Norm. Zahr. Financovanie'!W12*Parametre!$A$2+'Norm. uspesnost'!W12*Parametre!$A$3)/(Parametre!$A$2+Parametre!$A$3))</f>
        <v>#REF!</v>
      </c>
      <c r="X8" s="331">
        <f>IF('Norm. Zahr. Financovanie'!X$202=0,'Norm. uspesnost'!X12,('Norm. Zahr. Financovanie'!X12*Parametre!$A$2+'Norm. uspesnost'!X12*Parametre!$A$3)/(Parametre!$A$2+Parametre!$A$3))</f>
        <v>3.7603383709730882E-2</v>
      </c>
      <c r="Y8" s="331" t="e">
        <f>IF('Norm. Zahr. Financovanie'!Y$202=0,'Norm. uspesnost'!Y12,('Norm. Zahr. Financovanie'!Y12*Parametre!$A$2+'Norm. uspesnost'!Y12*Parametre!$A$3)/(Parametre!$A$2+Parametre!$A$3))</f>
        <v>#REF!</v>
      </c>
      <c r="Z8" s="331" t="e">
        <f>IF('Norm. Zahr. Financovanie'!Z$202=0,'Norm. uspesnost'!Z12,('Norm. Zahr. Financovanie'!Z12*Parametre!$A$2+'Norm. uspesnost'!Z12*Parametre!$A$3)/(Parametre!$A$2+Parametre!$A$3))</f>
        <v>#REF!</v>
      </c>
      <c r="AA8" s="331" t="e">
        <f>IF('Norm. Zahr. Financovanie'!AA$202=0,'Norm. uspesnost'!AA12,('Norm. Zahr. Financovanie'!AA12*Parametre!$A$2+'Norm. uspesnost'!AA12*Parametre!$A$3)/(Parametre!$A$2+Parametre!$A$3))</f>
        <v>#REF!</v>
      </c>
      <c r="AB8" s="331">
        <f>IF('Norm. Zahr. Financovanie'!AB$202=0,'Norm. uspesnost'!AB12,('Norm. Zahr. Financovanie'!AB12*Parametre!$A$2+'Norm. uspesnost'!AB12*Parametre!$A$3)/(Parametre!$A$2+Parametre!$A$3))</f>
        <v>2.4084386229159978E-2</v>
      </c>
      <c r="AC8" s="331">
        <f>IF('Norm. Zahr. Financovanie'!AC$202=0,'Norm. uspesnost'!AC12,('Norm. Zahr. Financovanie'!AC12*Parametre!$A$2+'Norm. uspesnost'!AC12*Parametre!$A$3)/(Parametre!$A$2+Parametre!$A$3))</f>
        <v>1.2395480846202192E-2</v>
      </c>
      <c r="AD8" s="331">
        <f>IF('Norm. Zahr. Financovanie'!AD$202=0,'Norm. uspesnost'!AD12,('Norm. Zahr. Financovanie'!AD12*Parametre!$A$2+'Norm. uspesnost'!AD12*Parametre!$A$3)/(Parametre!$A$2+Parametre!$A$3))</f>
        <v>3.6711540136780525E-2</v>
      </c>
      <c r="AE8" s="331" t="e">
        <f>IF('Norm. Zahr. Financovanie'!AE$202=0,'Norm. uspesnost'!AE12,('Norm. Zahr. Financovanie'!AE12*Parametre!$A$2+'Norm. uspesnost'!AE12*Parametre!$A$3)/(Parametre!$A$2+Parametre!$A$3))</f>
        <v>#REF!</v>
      </c>
      <c r="AF8" s="331" t="e">
        <f>IF('Norm. Zahr. Financovanie'!AF$202=0,'Norm. uspesnost'!AF12,('Norm. Zahr. Financovanie'!AF12*Parametre!$A$2+'Norm. uspesnost'!AF12*Parametre!$A$3)/(Parametre!$A$2+Parametre!$A$3))</f>
        <v>#REF!</v>
      </c>
      <c r="AG8" s="331" t="e">
        <f>IF('Norm. Zahr. Financovanie'!AG$202=0,'Norm. uspesnost'!AG12,('Norm. Zahr. Financovanie'!AG12*Parametre!$A$2+'Norm. uspesnost'!AG12*Parametre!$A$3)/(Parametre!$A$2+Parametre!$A$3))</f>
        <v>#REF!</v>
      </c>
      <c r="AH8" s="331" t="e">
        <f>IF('Norm. Zahr. Financovanie'!AH$202=0,'Norm. uspesnost'!AH12,('Norm. Zahr. Financovanie'!AH12*Parametre!$A$2+'Norm. uspesnost'!AH12*Parametre!$A$3)/(Parametre!$A$2+Parametre!$A$3))</f>
        <v>#REF!</v>
      </c>
      <c r="AI8" s="331">
        <f>IF('Norm. Zahr. Financovanie'!AI$202=0,'Norm. uspesnost'!AI12,('Norm. Zahr. Financovanie'!AI12*Parametre!$A$2+'Norm. uspesnost'!AI12*Parametre!$A$3)/(Parametre!$A$2+Parametre!$A$3))</f>
        <v>1.4888651248411289E-2</v>
      </c>
      <c r="AJ8" s="331" t="e">
        <f>IF('Norm. Zahr. Financovanie'!AJ$202=0,'Norm. uspesnost'!AJ12,('Norm. Zahr. Financovanie'!AJ12*Parametre!$A$2+'Norm. uspesnost'!AJ12*Parametre!$A$3)/(Parametre!$A$2+Parametre!$A$3))</f>
        <v>#REF!</v>
      </c>
      <c r="AK8" s="331" t="e">
        <f>IF('Norm. Zahr. Financovanie'!AK$202=0,'Norm. uspesnost'!AK12,('Norm. Zahr. Financovanie'!AK12*Parametre!$A$2+'Norm. uspesnost'!AK12*Parametre!$A$3)/(Parametre!$A$2+Parametre!$A$3))</f>
        <v>#REF!</v>
      </c>
      <c r="AL8" s="331" t="e">
        <f>IF('Norm. Zahr. Financovanie'!AL$202=0,'Norm. uspesnost'!AL12,('Norm. Zahr. Financovanie'!AL12*Parametre!$A$2+'Norm. uspesnost'!AL12*Parametre!$A$3)/(Parametre!$A$2+Parametre!$A$3))</f>
        <v>#REF!</v>
      </c>
      <c r="AM8" s="331" t="e">
        <f>IF('Norm. Zahr. Financovanie'!AM$202=0,'Norm. uspesnost'!AM12,('Norm. Zahr. Financovanie'!AM12*Parametre!$A$2+'Norm. uspesnost'!AM12*Parametre!$A$3)/(Parametre!$A$2+Parametre!$A$3))</f>
        <v>#REF!</v>
      </c>
      <c r="AN8" s="331" t="e">
        <f>IF('Norm. Zahr. Financovanie'!AN$202=0,'Norm. uspesnost'!AN12,('Norm. Zahr. Financovanie'!AN12*Parametre!$A$2+'Norm. uspesnost'!AN12*Parametre!$A$3)/(Parametre!$A$2+Parametre!$A$3))</f>
        <v>#REF!</v>
      </c>
      <c r="AO8" s="331" t="e">
        <f>IF('Norm. Zahr. Financovanie'!AO$202=0,'Norm. uspesnost'!AO12,('Norm. Zahr. Financovanie'!AO12*Parametre!$A$2+'Norm. uspesnost'!AO12*Parametre!$A$3)/(Parametre!$A$2+Parametre!$A$3))</f>
        <v>#REF!</v>
      </c>
      <c r="AP8" s="331" t="e">
        <f>IF('Norm. Zahr. Financovanie'!AP$202=0,'Norm. uspesnost'!AP12,('Norm. Zahr. Financovanie'!AP12*Parametre!$A$2+'Norm. uspesnost'!AP12*Parametre!$A$3)/(Parametre!$A$2+Parametre!$A$3))</f>
        <v>#REF!</v>
      </c>
      <c r="AQ8" s="331" t="e">
        <f>IF('Norm. Zahr. Financovanie'!AQ$202=0,'Norm. uspesnost'!AQ12,('Norm. Zahr. Financovanie'!AQ12*Parametre!$A$2+'Norm. uspesnost'!AQ12*Parametre!$A$3)/(Parametre!$A$2+Parametre!$A$3))</f>
        <v>#REF!</v>
      </c>
      <c r="AR8" s="331" t="e">
        <f>IF('Norm. Zahr. Financovanie'!AR$202=0,'Norm. uspesnost'!AR12,('Norm. Zahr. Financovanie'!AR12*Parametre!$A$2+'Norm. uspesnost'!AR12*Parametre!$A$3)/(Parametre!$A$2+Parametre!$A$3))</f>
        <v>#REF!</v>
      </c>
      <c r="AS8" s="331" t="e">
        <f>IF('Norm. Zahr. Financovanie'!AS$202=0,'Norm. uspesnost'!AS12,('Norm. Zahr. Financovanie'!AS12*Parametre!$A$2+'Norm. uspesnost'!AS12*Parametre!$A$3)/(Parametre!$A$2+Parametre!$A$3))</f>
        <v>#REF!</v>
      </c>
      <c r="AT8" s="331" t="e">
        <f>IF('Norm. Zahr. Financovanie'!AT$202=0,'Norm. uspesnost'!AT12,('Norm. Zahr. Financovanie'!AT12*Parametre!$A$2+'Norm. uspesnost'!AT12*Parametre!$A$3)/(Parametre!$A$2+Parametre!$A$3))</f>
        <v>#REF!</v>
      </c>
      <c r="AU8" s="331" t="e">
        <f>IF('Norm. Zahr. Financovanie'!AU$202=0,'Norm. uspesnost'!AU12,('Norm. Zahr. Financovanie'!AU12*Parametre!$A$2+'Norm. uspesnost'!AU12*Parametre!$A$3)/(Parametre!$A$2+Parametre!$A$3))</f>
        <v>#REF!</v>
      </c>
      <c r="AV8" s="331" t="e">
        <f>IF('Norm. Zahr. Financovanie'!AV$202=0,'Norm. uspesnost'!AV12,('Norm. Zahr. Financovanie'!AV12*Parametre!$A$2+'Norm. uspesnost'!AV12*Parametre!$A$3)/(Parametre!$A$2+Parametre!$A$3))</f>
        <v>#REF!</v>
      </c>
      <c r="AW8" s="331" t="e">
        <f>IF('Norm. Zahr. Financovanie'!AW$202=0,'Norm. uspesnost'!AW12,('Norm. Zahr. Financovanie'!AW12*Parametre!$A$2+'Norm. uspesnost'!AW12*Parametre!$A$3)/(Parametre!$A$2+Parametre!$A$3))</f>
        <v>#REF!</v>
      </c>
      <c r="AX8" s="331" t="e">
        <f>IF('Norm. Zahr. Financovanie'!AX$202=0,'Norm. uspesnost'!AX12,('Norm. Zahr. Financovanie'!AX12*Parametre!$A$2+'Norm. uspesnost'!AX12*Parametre!$A$3)/(Parametre!$A$2+Parametre!$A$3))</f>
        <v>#REF!</v>
      </c>
      <c r="AY8" s="331" t="e">
        <f>IF('Norm. Zahr. Financovanie'!AY$202=0,'Norm. uspesnost'!AY12,('Norm. Zahr. Financovanie'!AY12*Parametre!$A$2+'Norm. uspesnost'!AY12*Parametre!$A$3)/(Parametre!$A$2+Parametre!$A$3))</f>
        <v>#REF!</v>
      </c>
      <c r="AZ8" s="331" t="e">
        <f>IF('Norm. Zahr. Financovanie'!AZ$202=0,'Norm. uspesnost'!AZ12,('Norm. Zahr. Financovanie'!AZ12*Parametre!$A$2+'Norm. uspesnost'!AZ12*Parametre!$A$3)/(Parametre!$A$2+Parametre!$A$3))</f>
        <v>#REF!</v>
      </c>
      <c r="BA8" s="331">
        <f>IF('Norm. Zahr. Financovanie'!BA$202=0,'Norm. uspesnost'!BA12,('Norm. Zahr. Financovanie'!BA12*Parametre!$A$2+'Norm. uspesnost'!BA12*Parametre!$A$3)/(Parametre!$A$2+Parametre!$A$3))</f>
        <v>3.3583089580208107E-2</v>
      </c>
      <c r="BB8" s="331" t="e">
        <f>IF('Norm. Zahr. Financovanie'!BB$202=0,'Norm. uspesnost'!BB12,('Norm. Zahr. Financovanie'!BB12*Parametre!$A$2+'Norm. uspesnost'!BB12*Parametre!$A$3)/(Parametre!$A$2+Parametre!$A$3))</f>
        <v>#REF!</v>
      </c>
    </row>
    <row r="9" spans="1:54" ht="14.25" customHeight="1" x14ac:dyDescent="0.2">
      <c r="A9" s="269">
        <v>8</v>
      </c>
      <c r="B9" s="332" t="s">
        <v>226</v>
      </c>
      <c r="C9" s="333" t="s">
        <v>225</v>
      </c>
      <c r="D9" s="331" t="e">
        <f>IF('Norm. Zahr. Financovanie'!D$202=0,'Norm. uspesnost'!D13,('Norm. Zahr. Financovanie'!D13*Parametre!$A$2+'Norm. uspesnost'!D13*Parametre!$A$3)/(Parametre!$A$2+Parametre!$A$3))</f>
        <v>#REF!</v>
      </c>
      <c r="E9" s="331" t="e">
        <f>IF('Norm. Zahr. Financovanie'!E$202=0,'Norm. uspesnost'!E13,('Norm. Zahr. Financovanie'!E13*Parametre!$A$2+'Norm. uspesnost'!E13*Parametre!$A$3)/(Parametre!$A$2+Parametre!$A$3))</f>
        <v>#REF!</v>
      </c>
      <c r="F9" s="331" t="e">
        <f>IF('Norm. Zahr. Financovanie'!F$202=0,'Norm. uspesnost'!F13,('Norm. Zahr. Financovanie'!F13*Parametre!$A$2+'Norm. uspesnost'!F13*Parametre!$A$3)/(Parametre!$A$2+Parametre!$A$3))</f>
        <v>#REF!</v>
      </c>
      <c r="G9" s="331" t="e">
        <f>IF('Norm. Zahr. Financovanie'!G$202=0,'Norm. uspesnost'!G13,('Norm. Zahr. Financovanie'!G13*Parametre!$A$2+'Norm. uspesnost'!G13*Parametre!$A$3)/(Parametre!$A$2+Parametre!$A$3))</f>
        <v>#REF!</v>
      </c>
      <c r="H9" s="331" t="e">
        <f>IF('Norm. Zahr. Financovanie'!H$202=0,'Norm. uspesnost'!H13,('Norm. Zahr. Financovanie'!H13*Parametre!$A$2+'Norm. uspesnost'!H13*Parametre!$A$3)/(Parametre!$A$2+Parametre!$A$3))</f>
        <v>#REF!</v>
      </c>
      <c r="I9" s="331" t="e">
        <f>IF('Norm. Zahr. Financovanie'!I$202=0,'Norm. uspesnost'!I13,('Norm. Zahr. Financovanie'!I13*Parametre!$A$2+'Norm. uspesnost'!I13*Parametre!$A$3)/(Parametre!$A$2+Parametre!$A$3))</f>
        <v>#REF!</v>
      </c>
      <c r="J9" s="331" t="e">
        <f>IF('Norm. Zahr. Financovanie'!J$202=0,'Norm. uspesnost'!J13,('Norm. Zahr. Financovanie'!J13*Parametre!$A$2+'Norm. uspesnost'!J13*Parametre!$A$3)/(Parametre!$A$2+Parametre!$A$3))</f>
        <v>#REF!</v>
      </c>
      <c r="K9" s="331">
        <f>IF('Norm. Zahr. Financovanie'!K$202=0,'Norm. uspesnost'!K13,('Norm. Zahr. Financovanie'!K13*Parametre!$A$2+'Norm. uspesnost'!K13*Parametre!$A$3)/(Parametre!$A$2+Parametre!$A$3))</f>
        <v>1.8692113272651609E-2</v>
      </c>
      <c r="L9" s="331" t="e">
        <f>IF('Norm. Zahr. Financovanie'!L$202=0,'Norm. uspesnost'!L13,('Norm. Zahr. Financovanie'!L13*Parametre!$A$2+'Norm. uspesnost'!L13*Parametre!$A$3)/(Parametre!$A$2+Parametre!$A$3))</f>
        <v>#REF!</v>
      </c>
      <c r="M9" s="331" t="e">
        <f>IF('Norm. Zahr. Financovanie'!M$202=0,'Norm. uspesnost'!M13,('Norm. Zahr. Financovanie'!M13*Parametre!$A$2+'Norm. uspesnost'!M13*Parametre!$A$3)/(Parametre!$A$2+Parametre!$A$3))</f>
        <v>#REF!</v>
      </c>
      <c r="N9" s="331" t="e">
        <f>IF('Norm. Zahr. Financovanie'!N$202=0,'Norm. uspesnost'!N13,('Norm. Zahr. Financovanie'!N13*Parametre!$A$2+'Norm. uspesnost'!N13*Parametre!$A$3)/(Parametre!$A$2+Parametre!$A$3))</f>
        <v>#REF!</v>
      </c>
      <c r="O9" s="331" t="e">
        <f>IF('Norm. Zahr. Financovanie'!O$202=0,'Norm. uspesnost'!O13,('Norm. Zahr. Financovanie'!O13*Parametre!$A$2+'Norm. uspesnost'!O13*Parametre!$A$3)/(Parametre!$A$2+Parametre!$A$3))</f>
        <v>#REF!</v>
      </c>
      <c r="P9" s="331">
        <f>IF('Norm. Zahr. Financovanie'!P$202=0,'Norm. uspesnost'!P13,('Norm. Zahr. Financovanie'!P13*Parametre!$A$2+'Norm. uspesnost'!P13*Parametre!$A$3)/(Parametre!$A$2+Parametre!$A$3))</f>
        <v>2.1700466819028874E-2</v>
      </c>
      <c r="Q9" s="331" t="e">
        <f>IF('Norm. Zahr. Financovanie'!Q$202=0,'Norm. uspesnost'!Q13,('Norm. Zahr. Financovanie'!Q13*Parametre!$A$2+'Norm. uspesnost'!Q13*Parametre!$A$3)/(Parametre!$A$2+Parametre!$A$3))</f>
        <v>#REF!</v>
      </c>
      <c r="R9" s="331" t="e">
        <f>IF('Norm. Zahr. Financovanie'!R$202=0,'Norm. uspesnost'!R13,('Norm. Zahr. Financovanie'!R13*Parametre!$A$2+'Norm. uspesnost'!R13*Parametre!$A$3)/(Parametre!$A$2+Parametre!$A$3))</f>
        <v>#REF!</v>
      </c>
      <c r="S9" s="331" t="e">
        <f>IF('Norm. Zahr. Financovanie'!S$202=0,'Norm. uspesnost'!S13,('Norm. Zahr. Financovanie'!S13*Parametre!$A$2+'Norm. uspesnost'!S13*Parametre!$A$3)/(Parametre!$A$2+Parametre!$A$3))</f>
        <v>#REF!</v>
      </c>
      <c r="T9" s="331" t="e">
        <f>IF('Norm. Zahr. Financovanie'!T$202=0,'Norm. uspesnost'!T13,('Norm. Zahr. Financovanie'!T13*Parametre!$A$2+'Norm. uspesnost'!T13*Parametre!$A$3)/(Parametre!$A$2+Parametre!$A$3))</f>
        <v>#REF!</v>
      </c>
      <c r="U9" s="331">
        <f>IF('Norm. Zahr. Financovanie'!U$202=0,'Norm. uspesnost'!U13,('Norm. Zahr. Financovanie'!U13*Parametre!$A$2+'Norm. uspesnost'!U13*Parametre!$A$3)/(Parametre!$A$2+Parametre!$A$3))</f>
        <v>0</v>
      </c>
      <c r="V9" s="331" t="e">
        <f>IF('Norm. Zahr. Financovanie'!V$202=0,'Norm. uspesnost'!V13,('Norm. Zahr. Financovanie'!V13*Parametre!$A$2+'Norm. uspesnost'!V13*Parametre!$A$3)/(Parametre!$A$2+Parametre!$A$3))</f>
        <v>#REF!</v>
      </c>
      <c r="W9" s="331" t="e">
        <f>IF('Norm. Zahr. Financovanie'!W$202=0,'Norm. uspesnost'!W13,('Norm. Zahr. Financovanie'!W13*Parametre!$A$2+'Norm. uspesnost'!W13*Parametre!$A$3)/(Parametre!$A$2+Parametre!$A$3))</f>
        <v>#REF!</v>
      </c>
      <c r="X9" s="331">
        <f>IF('Norm. Zahr. Financovanie'!X$202=0,'Norm. uspesnost'!X13,('Norm. Zahr. Financovanie'!X13*Parametre!$A$2+'Norm. uspesnost'!X13*Parametre!$A$3)/(Parametre!$A$2+Parametre!$A$3))</f>
        <v>0</v>
      </c>
      <c r="Y9" s="331" t="e">
        <f>IF('Norm. Zahr. Financovanie'!Y$202=0,'Norm. uspesnost'!Y13,('Norm. Zahr. Financovanie'!Y13*Parametre!$A$2+'Norm. uspesnost'!Y13*Parametre!$A$3)/(Parametre!$A$2+Parametre!$A$3))</f>
        <v>#REF!</v>
      </c>
      <c r="Z9" s="331" t="e">
        <f>IF('Norm. Zahr. Financovanie'!Z$202=0,'Norm. uspesnost'!Z13,('Norm. Zahr. Financovanie'!Z13*Parametre!$A$2+'Norm. uspesnost'!Z13*Parametre!$A$3)/(Parametre!$A$2+Parametre!$A$3))</f>
        <v>#REF!</v>
      </c>
      <c r="AA9" s="331" t="e">
        <f>IF('Norm. Zahr. Financovanie'!AA$202=0,'Norm. uspesnost'!AA13,('Norm. Zahr. Financovanie'!AA13*Parametre!$A$2+'Norm. uspesnost'!AA13*Parametre!$A$3)/(Parametre!$A$2+Parametre!$A$3))</f>
        <v>#REF!</v>
      </c>
      <c r="AB9" s="331">
        <f>IF('Norm. Zahr. Financovanie'!AB$202=0,'Norm. uspesnost'!AB13,('Norm. Zahr. Financovanie'!AB13*Parametre!$A$2+'Norm. uspesnost'!AB13*Parametre!$A$3)/(Parametre!$A$2+Parametre!$A$3))</f>
        <v>0</v>
      </c>
      <c r="AC9" s="331">
        <f>IF('Norm. Zahr. Financovanie'!AC$202=0,'Norm. uspesnost'!AC13,('Norm. Zahr. Financovanie'!AC13*Parametre!$A$2+'Norm. uspesnost'!AC13*Parametre!$A$3)/(Parametre!$A$2+Parametre!$A$3))</f>
        <v>0</v>
      </c>
      <c r="AD9" s="331">
        <f>IF('Norm. Zahr. Financovanie'!AD$202=0,'Norm. uspesnost'!AD13,('Norm. Zahr. Financovanie'!AD13*Parametre!$A$2+'Norm. uspesnost'!AD13*Parametre!$A$3)/(Parametre!$A$2+Parametre!$A$3))</f>
        <v>7.0727025161862911E-2</v>
      </c>
      <c r="AE9" s="331" t="e">
        <f>IF('Norm. Zahr. Financovanie'!AE$202=0,'Norm. uspesnost'!AE13,('Norm. Zahr. Financovanie'!AE13*Parametre!$A$2+'Norm. uspesnost'!AE13*Parametre!$A$3)/(Parametre!$A$2+Parametre!$A$3))</f>
        <v>#REF!</v>
      </c>
      <c r="AF9" s="331" t="e">
        <f>IF('Norm. Zahr. Financovanie'!AF$202=0,'Norm. uspesnost'!AF13,('Norm. Zahr. Financovanie'!AF13*Parametre!$A$2+'Norm. uspesnost'!AF13*Parametre!$A$3)/(Parametre!$A$2+Parametre!$A$3))</f>
        <v>#REF!</v>
      </c>
      <c r="AG9" s="331" t="e">
        <f>IF('Norm. Zahr. Financovanie'!AG$202=0,'Norm. uspesnost'!AG13,('Norm. Zahr. Financovanie'!AG13*Parametre!$A$2+'Norm. uspesnost'!AG13*Parametre!$A$3)/(Parametre!$A$2+Parametre!$A$3))</f>
        <v>#REF!</v>
      </c>
      <c r="AH9" s="331" t="e">
        <f>IF('Norm. Zahr. Financovanie'!AH$202=0,'Norm. uspesnost'!AH13,('Norm. Zahr. Financovanie'!AH13*Parametre!$A$2+'Norm. uspesnost'!AH13*Parametre!$A$3)/(Parametre!$A$2+Parametre!$A$3))</f>
        <v>#REF!</v>
      </c>
      <c r="AI9" s="331">
        <f>IF('Norm. Zahr. Financovanie'!AI$202=0,'Norm. uspesnost'!AI13,('Norm. Zahr. Financovanie'!AI13*Parametre!$A$2+'Norm. uspesnost'!AI13*Parametre!$A$3)/(Parametre!$A$2+Parametre!$A$3))</f>
        <v>2.5892655078080428E-2</v>
      </c>
      <c r="AJ9" s="331" t="e">
        <f>IF('Norm. Zahr. Financovanie'!AJ$202=0,'Norm. uspesnost'!AJ13,('Norm. Zahr. Financovanie'!AJ13*Parametre!$A$2+'Norm. uspesnost'!AJ13*Parametre!$A$3)/(Parametre!$A$2+Parametre!$A$3))</f>
        <v>#REF!</v>
      </c>
      <c r="AK9" s="331" t="e">
        <f>IF('Norm. Zahr. Financovanie'!AK$202=0,'Norm. uspesnost'!AK13,('Norm. Zahr. Financovanie'!AK13*Parametre!$A$2+'Norm. uspesnost'!AK13*Parametre!$A$3)/(Parametre!$A$2+Parametre!$A$3))</f>
        <v>#REF!</v>
      </c>
      <c r="AL9" s="331" t="e">
        <f>IF('Norm. Zahr. Financovanie'!AL$202=0,'Norm. uspesnost'!AL13,('Norm. Zahr. Financovanie'!AL13*Parametre!$A$2+'Norm. uspesnost'!AL13*Parametre!$A$3)/(Parametre!$A$2+Parametre!$A$3))</f>
        <v>#REF!</v>
      </c>
      <c r="AM9" s="331" t="e">
        <f>IF('Norm. Zahr. Financovanie'!AM$202=0,'Norm. uspesnost'!AM13,('Norm. Zahr. Financovanie'!AM13*Parametre!$A$2+'Norm. uspesnost'!AM13*Parametre!$A$3)/(Parametre!$A$2+Parametre!$A$3))</f>
        <v>#REF!</v>
      </c>
      <c r="AN9" s="331" t="e">
        <f>IF('Norm. Zahr. Financovanie'!AN$202=0,'Norm. uspesnost'!AN13,('Norm. Zahr. Financovanie'!AN13*Parametre!$A$2+'Norm. uspesnost'!AN13*Parametre!$A$3)/(Parametre!$A$2+Parametre!$A$3))</f>
        <v>#REF!</v>
      </c>
      <c r="AO9" s="331" t="e">
        <f>IF('Norm. Zahr. Financovanie'!AO$202=0,'Norm. uspesnost'!AO13,('Norm. Zahr. Financovanie'!AO13*Parametre!$A$2+'Norm. uspesnost'!AO13*Parametre!$A$3)/(Parametre!$A$2+Parametre!$A$3))</f>
        <v>#REF!</v>
      </c>
      <c r="AP9" s="331" t="e">
        <f>IF('Norm. Zahr. Financovanie'!AP$202=0,'Norm. uspesnost'!AP13,('Norm. Zahr. Financovanie'!AP13*Parametre!$A$2+'Norm. uspesnost'!AP13*Parametre!$A$3)/(Parametre!$A$2+Parametre!$A$3))</f>
        <v>#REF!</v>
      </c>
      <c r="AQ9" s="331" t="e">
        <f>IF('Norm. Zahr. Financovanie'!AQ$202=0,'Norm. uspesnost'!AQ13,('Norm. Zahr. Financovanie'!AQ13*Parametre!$A$2+'Norm. uspesnost'!AQ13*Parametre!$A$3)/(Parametre!$A$2+Parametre!$A$3))</f>
        <v>#REF!</v>
      </c>
      <c r="AR9" s="331" t="e">
        <f>IF('Norm. Zahr. Financovanie'!AR$202=0,'Norm. uspesnost'!AR13,('Norm. Zahr. Financovanie'!AR13*Parametre!$A$2+'Norm. uspesnost'!AR13*Parametre!$A$3)/(Parametre!$A$2+Parametre!$A$3))</f>
        <v>#REF!</v>
      </c>
      <c r="AS9" s="331" t="e">
        <f>IF('Norm. Zahr. Financovanie'!AS$202=0,'Norm. uspesnost'!AS13,('Norm. Zahr. Financovanie'!AS13*Parametre!$A$2+'Norm. uspesnost'!AS13*Parametre!$A$3)/(Parametre!$A$2+Parametre!$A$3))</f>
        <v>#REF!</v>
      </c>
      <c r="AT9" s="331" t="e">
        <f>IF('Norm. Zahr. Financovanie'!AT$202=0,'Norm. uspesnost'!AT13,('Norm. Zahr. Financovanie'!AT13*Parametre!$A$2+'Norm. uspesnost'!AT13*Parametre!$A$3)/(Parametre!$A$2+Parametre!$A$3))</f>
        <v>#REF!</v>
      </c>
      <c r="AU9" s="331" t="e">
        <f>IF('Norm. Zahr. Financovanie'!AU$202=0,'Norm. uspesnost'!AU13,('Norm. Zahr. Financovanie'!AU13*Parametre!$A$2+'Norm. uspesnost'!AU13*Parametre!$A$3)/(Parametre!$A$2+Parametre!$A$3))</f>
        <v>#REF!</v>
      </c>
      <c r="AV9" s="331" t="e">
        <f>IF('Norm. Zahr. Financovanie'!AV$202=0,'Norm. uspesnost'!AV13,('Norm. Zahr. Financovanie'!AV13*Parametre!$A$2+'Norm. uspesnost'!AV13*Parametre!$A$3)/(Parametre!$A$2+Parametre!$A$3))</f>
        <v>#REF!</v>
      </c>
      <c r="AW9" s="331" t="e">
        <f>IF('Norm. Zahr. Financovanie'!AW$202=0,'Norm. uspesnost'!AW13,('Norm. Zahr. Financovanie'!AW13*Parametre!$A$2+'Norm. uspesnost'!AW13*Parametre!$A$3)/(Parametre!$A$2+Parametre!$A$3))</f>
        <v>#REF!</v>
      </c>
      <c r="AX9" s="331" t="e">
        <f>IF('Norm. Zahr. Financovanie'!AX$202=0,'Norm. uspesnost'!AX13,('Norm. Zahr. Financovanie'!AX13*Parametre!$A$2+'Norm. uspesnost'!AX13*Parametre!$A$3)/(Parametre!$A$2+Parametre!$A$3))</f>
        <v>#REF!</v>
      </c>
      <c r="AY9" s="331" t="e">
        <f>IF('Norm. Zahr. Financovanie'!AY$202=0,'Norm. uspesnost'!AY13,('Norm. Zahr. Financovanie'!AY13*Parametre!$A$2+'Norm. uspesnost'!AY13*Parametre!$A$3)/(Parametre!$A$2+Parametre!$A$3))</f>
        <v>#REF!</v>
      </c>
      <c r="AZ9" s="331" t="e">
        <f>IF('Norm. Zahr. Financovanie'!AZ$202=0,'Norm. uspesnost'!AZ13,('Norm. Zahr. Financovanie'!AZ13*Parametre!$A$2+'Norm. uspesnost'!AZ13*Parametre!$A$3)/(Parametre!$A$2+Parametre!$A$3))</f>
        <v>#REF!</v>
      </c>
      <c r="BA9" s="331">
        <f>IF('Norm. Zahr. Financovanie'!BA$202=0,'Norm. uspesnost'!BA13,('Norm. Zahr. Financovanie'!BA13*Parametre!$A$2+'Norm. uspesnost'!BA13*Parametre!$A$3)/(Parametre!$A$2+Parametre!$A$3))</f>
        <v>0</v>
      </c>
      <c r="BB9" s="331" t="e">
        <f>IF('Norm. Zahr. Financovanie'!BB$202=0,'Norm. uspesnost'!BB13,('Norm. Zahr. Financovanie'!BB13*Parametre!$A$2+'Norm. uspesnost'!BB13*Parametre!$A$3)/(Parametre!$A$2+Parametre!$A$3))</f>
        <v>#REF!</v>
      </c>
    </row>
    <row r="10" spans="1:54" ht="14.25" customHeight="1" x14ac:dyDescent="0.2">
      <c r="A10" s="269">
        <v>9</v>
      </c>
      <c r="B10" s="334" t="s">
        <v>103</v>
      </c>
      <c r="C10" s="335" t="s">
        <v>102</v>
      </c>
      <c r="D10" s="331" t="e">
        <f>IF('Norm. Zahr. Financovanie'!D$202=0,'Norm. uspesnost'!D14,('Norm. Zahr. Financovanie'!D14*Parametre!$A$2+'Norm. uspesnost'!D14*Parametre!$A$3)/(Parametre!$A$2+Parametre!$A$3))</f>
        <v>#REF!</v>
      </c>
      <c r="E10" s="331" t="e">
        <f>IF('Norm. Zahr. Financovanie'!E$202=0,'Norm. uspesnost'!E14,('Norm. Zahr. Financovanie'!E14*Parametre!$A$2+'Norm. uspesnost'!E14*Parametre!$A$3)/(Parametre!$A$2+Parametre!$A$3))</f>
        <v>#REF!</v>
      </c>
      <c r="F10" s="331" t="e">
        <f>IF('Norm. Zahr. Financovanie'!F$202=0,'Norm. uspesnost'!F14,('Norm. Zahr. Financovanie'!F14*Parametre!$A$2+'Norm. uspesnost'!F14*Parametre!$A$3)/(Parametre!$A$2+Parametre!$A$3))</f>
        <v>#REF!</v>
      </c>
      <c r="G10" s="331" t="e">
        <f>IF('Norm. Zahr. Financovanie'!G$202=0,'Norm. uspesnost'!G14,('Norm. Zahr. Financovanie'!G14*Parametre!$A$2+'Norm. uspesnost'!G14*Parametre!$A$3)/(Parametre!$A$2+Parametre!$A$3))</f>
        <v>#REF!</v>
      </c>
      <c r="H10" s="331" t="e">
        <f>IF('Norm. Zahr. Financovanie'!H$202=0,'Norm. uspesnost'!H14,('Norm. Zahr. Financovanie'!H14*Parametre!$A$2+'Norm. uspesnost'!H14*Parametre!$A$3)/(Parametre!$A$2+Parametre!$A$3))</f>
        <v>#REF!</v>
      </c>
      <c r="I10" s="331" t="e">
        <f>IF('Norm. Zahr. Financovanie'!I$202=0,'Norm. uspesnost'!I14,('Norm. Zahr. Financovanie'!I14*Parametre!$A$2+'Norm. uspesnost'!I14*Parametre!$A$3)/(Parametre!$A$2+Parametre!$A$3))</f>
        <v>#REF!</v>
      </c>
      <c r="J10" s="331" t="e">
        <f>IF('Norm. Zahr. Financovanie'!J$202=0,'Norm. uspesnost'!J14,('Norm. Zahr. Financovanie'!J14*Parametre!$A$2+'Norm. uspesnost'!J14*Parametre!$A$3)/(Parametre!$A$2+Parametre!$A$3))</f>
        <v>#REF!</v>
      </c>
      <c r="K10" s="331">
        <f>IF('Norm. Zahr. Financovanie'!K$202=0,'Norm. uspesnost'!K14,('Norm. Zahr. Financovanie'!K14*Parametre!$A$2+'Norm. uspesnost'!K14*Parametre!$A$3)/(Parametre!$A$2+Parametre!$A$3))</f>
        <v>1.1517026391808256E-2</v>
      </c>
      <c r="L10" s="331" t="e">
        <f>IF('Norm. Zahr. Financovanie'!L$202=0,'Norm. uspesnost'!L14,('Norm. Zahr. Financovanie'!L14*Parametre!$A$2+'Norm. uspesnost'!L14*Parametre!$A$3)/(Parametre!$A$2+Parametre!$A$3))</f>
        <v>#REF!</v>
      </c>
      <c r="M10" s="331" t="e">
        <f>IF('Norm. Zahr. Financovanie'!M$202=0,'Norm. uspesnost'!M14,('Norm. Zahr. Financovanie'!M14*Parametre!$A$2+'Norm. uspesnost'!M14*Parametre!$A$3)/(Parametre!$A$2+Parametre!$A$3))</f>
        <v>#REF!</v>
      </c>
      <c r="N10" s="331" t="e">
        <f>IF('Norm. Zahr. Financovanie'!N$202=0,'Norm. uspesnost'!N14,('Norm. Zahr. Financovanie'!N14*Parametre!$A$2+'Norm. uspesnost'!N14*Parametre!$A$3)/(Parametre!$A$2+Parametre!$A$3))</f>
        <v>#REF!</v>
      </c>
      <c r="O10" s="331" t="e">
        <f>IF('Norm. Zahr. Financovanie'!O$202=0,'Norm. uspesnost'!O14,('Norm. Zahr. Financovanie'!O14*Parametre!$A$2+'Norm. uspesnost'!O14*Parametre!$A$3)/(Parametre!$A$2+Parametre!$A$3))</f>
        <v>#REF!</v>
      </c>
      <c r="P10" s="331">
        <f>IF('Norm. Zahr. Financovanie'!P$202=0,'Norm. uspesnost'!P14,('Norm. Zahr. Financovanie'!P14*Parametre!$A$2+'Norm. uspesnost'!P14*Parametre!$A$3)/(Parametre!$A$2+Parametre!$A$3))</f>
        <v>8.1633187295724937E-3</v>
      </c>
      <c r="Q10" s="331" t="e">
        <f>IF('Norm. Zahr. Financovanie'!Q$202=0,'Norm. uspesnost'!Q14,('Norm. Zahr. Financovanie'!Q14*Parametre!$A$2+'Norm. uspesnost'!Q14*Parametre!$A$3)/(Parametre!$A$2+Parametre!$A$3))</f>
        <v>#REF!</v>
      </c>
      <c r="R10" s="331" t="e">
        <f>IF('Norm. Zahr. Financovanie'!R$202=0,'Norm. uspesnost'!R14,('Norm. Zahr. Financovanie'!R14*Parametre!$A$2+'Norm. uspesnost'!R14*Parametre!$A$3)/(Parametre!$A$2+Parametre!$A$3))</f>
        <v>#REF!</v>
      </c>
      <c r="S10" s="331" t="e">
        <f>IF('Norm. Zahr. Financovanie'!S$202=0,'Norm. uspesnost'!S14,('Norm. Zahr. Financovanie'!S14*Parametre!$A$2+'Norm. uspesnost'!S14*Parametre!$A$3)/(Parametre!$A$2+Parametre!$A$3))</f>
        <v>#REF!</v>
      </c>
      <c r="T10" s="331" t="e">
        <f>IF('Norm. Zahr. Financovanie'!T$202=0,'Norm. uspesnost'!T14,('Norm. Zahr. Financovanie'!T14*Parametre!$A$2+'Norm. uspesnost'!T14*Parametre!$A$3)/(Parametre!$A$2+Parametre!$A$3))</f>
        <v>#REF!</v>
      </c>
      <c r="U10" s="331">
        <f>IF('Norm. Zahr. Financovanie'!U$202=0,'Norm. uspesnost'!U14,('Norm. Zahr. Financovanie'!U14*Parametre!$A$2+'Norm. uspesnost'!U14*Parametre!$A$3)/(Parametre!$A$2+Parametre!$A$3))</f>
        <v>9.3996550238652516E-3</v>
      </c>
      <c r="V10" s="331" t="e">
        <f>IF('Norm. Zahr. Financovanie'!V$202=0,'Norm. uspesnost'!V14,('Norm. Zahr. Financovanie'!V14*Parametre!$A$2+'Norm. uspesnost'!V14*Parametre!$A$3)/(Parametre!$A$2+Parametre!$A$3))</f>
        <v>#REF!</v>
      </c>
      <c r="W10" s="331" t="e">
        <f>IF('Norm. Zahr. Financovanie'!W$202=0,'Norm. uspesnost'!W14,('Norm. Zahr. Financovanie'!W14*Parametre!$A$2+'Norm. uspesnost'!W14*Parametre!$A$3)/(Parametre!$A$2+Parametre!$A$3))</f>
        <v>#REF!</v>
      </c>
      <c r="X10" s="331">
        <f>IF('Norm. Zahr. Financovanie'!X$202=0,'Norm. uspesnost'!X14,('Norm. Zahr. Financovanie'!X14*Parametre!$A$2+'Norm. uspesnost'!X14*Parametre!$A$3)/(Parametre!$A$2+Parametre!$A$3))</f>
        <v>1.1407114183702476E-2</v>
      </c>
      <c r="Y10" s="331" t="e">
        <f>IF('Norm. Zahr. Financovanie'!Y$202=0,'Norm. uspesnost'!Y14,('Norm. Zahr. Financovanie'!Y14*Parametre!$A$2+'Norm. uspesnost'!Y14*Parametre!$A$3)/(Parametre!$A$2+Parametre!$A$3))</f>
        <v>#REF!</v>
      </c>
      <c r="Z10" s="331" t="e">
        <f>IF('Norm. Zahr. Financovanie'!Z$202=0,'Norm. uspesnost'!Z14,('Norm. Zahr. Financovanie'!Z14*Parametre!$A$2+'Norm. uspesnost'!Z14*Parametre!$A$3)/(Parametre!$A$2+Parametre!$A$3))</f>
        <v>#REF!</v>
      </c>
      <c r="AA10" s="331" t="e">
        <f>IF('Norm. Zahr. Financovanie'!AA$202=0,'Norm. uspesnost'!AA14,('Norm. Zahr. Financovanie'!AA14*Parametre!$A$2+'Norm. uspesnost'!AA14*Parametre!$A$3)/(Parametre!$A$2+Parametre!$A$3))</f>
        <v>#REF!</v>
      </c>
      <c r="AB10" s="331">
        <f>IF('Norm. Zahr. Financovanie'!AB$202=0,'Norm. uspesnost'!AB14,('Norm. Zahr. Financovanie'!AB14*Parametre!$A$2+'Norm. uspesnost'!AB14*Parametre!$A$3)/(Parametre!$A$2+Parametre!$A$3))</f>
        <v>2.9852037568637461E-2</v>
      </c>
      <c r="AC10" s="331">
        <f>IF('Norm. Zahr. Financovanie'!AC$202=0,'Norm. uspesnost'!AC14,('Norm. Zahr. Financovanie'!AC14*Parametre!$A$2+'Norm. uspesnost'!AC14*Parametre!$A$3)/(Parametre!$A$2+Parametre!$A$3))</f>
        <v>1.2949645604307114E-2</v>
      </c>
      <c r="AD10" s="331">
        <f>IF('Norm. Zahr. Financovanie'!AD$202=0,'Norm. uspesnost'!AD14,('Norm. Zahr. Financovanie'!AD14*Parametre!$A$2+'Norm. uspesnost'!AD14*Parametre!$A$3)/(Parametre!$A$2+Parametre!$A$3))</f>
        <v>3.4535075767288009E-2</v>
      </c>
      <c r="AE10" s="331" t="e">
        <f>IF('Norm. Zahr. Financovanie'!AE$202=0,'Norm. uspesnost'!AE14,('Norm. Zahr. Financovanie'!AE14*Parametre!$A$2+'Norm. uspesnost'!AE14*Parametre!$A$3)/(Parametre!$A$2+Parametre!$A$3))</f>
        <v>#REF!</v>
      </c>
      <c r="AF10" s="331" t="e">
        <f>IF('Norm. Zahr. Financovanie'!AF$202=0,'Norm. uspesnost'!AF14,('Norm. Zahr. Financovanie'!AF14*Parametre!$A$2+'Norm. uspesnost'!AF14*Parametre!$A$3)/(Parametre!$A$2+Parametre!$A$3))</f>
        <v>#REF!</v>
      </c>
      <c r="AG10" s="331" t="e">
        <f>IF('Norm. Zahr. Financovanie'!AG$202=0,'Norm. uspesnost'!AG14,('Norm. Zahr. Financovanie'!AG14*Parametre!$A$2+'Norm. uspesnost'!AG14*Parametre!$A$3)/(Parametre!$A$2+Parametre!$A$3))</f>
        <v>#REF!</v>
      </c>
      <c r="AH10" s="331" t="e">
        <f>IF('Norm. Zahr. Financovanie'!AH$202=0,'Norm. uspesnost'!AH14,('Norm. Zahr. Financovanie'!AH14*Parametre!$A$2+'Norm. uspesnost'!AH14*Parametre!$A$3)/(Parametre!$A$2+Parametre!$A$3))</f>
        <v>#REF!</v>
      </c>
      <c r="AI10" s="331">
        <f>IF('Norm. Zahr. Financovanie'!AI$202=0,'Norm. uspesnost'!AI14,('Norm. Zahr. Financovanie'!AI14*Parametre!$A$2+'Norm. uspesnost'!AI14*Parametre!$A$3)/(Parametre!$A$2+Parametre!$A$3))</f>
        <v>1.3127861096937227E-2</v>
      </c>
      <c r="AJ10" s="331" t="e">
        <f>IF('Norm. Zahr. Financovanie'!AJ$202=0,'Norm. uspesnost'!AJ14,('Norm. Zahr. Financovanie'!AJ14*Parametre!$A$2+'Norm. uspesnost'!AJ14*Parametre!$A$3)/(Parametre!$A$2+Parametre!$A$3))</f>
        <v>#REF!</v>
      </c>
      <c r="AK10" s="331" t="e">
        <f>IF('Norm. Zahr. Financovanie'!AK$202=0,'Norm. uspesnost'!AK14,('Norm. Zahr. Financovanie'!AK14*Parametre!$A$2+'Norm. uspesnost'!AK14*Parametre!$A$3)/(Parametre!$A$2+Parametre!$A$3))</f>
        <v>#REF!</v>
      </c>
      <c r="AL10" s="331" t="e">
        <f>IF('Norm. Zahr. Financovanie'!AL$202=0,'Norm. uspesnost'!AL14,('Norm. Zahr. Financovanie'!AL14*Parametre!$A$2+'Norm. uspesnost'!AL14*Parametre!$A$3)/(Parametre!$A$2+Parametre!$A$3))</f>
        <v>#REF!</v>
      </c>
      <c r="AM10" s="331" t="e">
        <f>IF('Norm. Zahr. Financovanie'!AM$202=0,'Norm. uspesnost'!AM14,('Norm. Zahr. Financovanie'!AM14*Parametre!$A$2+'Norm. uspesnost'!AM14*Parametre!$A$3)/(Parametre!$A$2+Parametre!$A$3))</f>
        <v>#REF!</v>
      </c>
      <c r="AN10" s="331" t="e">
        <f>IF('Norm. Zahr. Financovanie'!AN$202=0,'Norm. uspesnost'!AN14,('Norm. Zahr. Financovanie'!AN14*Parametre!$A$2+'Norm. uspesnost'!AN14*Parametre!$A$3)/(Parametre!$A$2+Parametre!$A$3))</f>
        <v>#REF!</v>
      </c>
      <c r="AO10" s="331" t="e">
        <f>IF('Norm. Zahr. Financovanie'!AO$202=0,'Norm. uspesnost'!AO14,('Norm. Zahr. Financovanie'!AO14*Parametre!$A$2+'Norm. uspesnost'!AO14*Parametre!$A$3)/(Parametre!$A$2+Parametre!$A$3))</f>
        <v>#REF!</v>
      </c>
      <c r="AP10" s="331" t="e">
        <f>IF('Norm. Zahr. Financovanie'!AP$202=0,'Norm. uspesnost'!AP14,('Norm. Zahr. Financovanie'!AP14*Parametre!$A$2+'Norm. uspesnost'!AP14*Parametre!$A$3)/(Parametre!$A$2+Parametre!$A$3))</f>
        <v>#REF!</v>
      </c>
      <c r="AQ10" s="331" t="e">
        <f>IF('Norm. Zahr. Financovanie'!AQ$202=0,'Norm. uspesnost'!AQ14,('Norm. Zahr. Financovanie'!AQ14*Parametre!$A$2+'Norm. uspesnost'!AQ14*Parametre!$A$3)/(Parametre!$A$2+Parametre!$A$3))</f>
        <v>#REF!</v>
      </c>
      <c r="AR10" s="331" t="e">
        <f>IF('Norm. Zahr. Financovanie'!AR$202=0,'Norm. uspesnost'!AR14,('Norm. Zahr. Financovanie'!AR14*Parametre!$A$2+'Norm. uspesnost'!AR14*Parametre!$A$3)/(Parametre!$A$2+Parametre!$A$3))</f>
        <v>#REF!</v>
      </c>
      <c r="AS10" s="331" t="e">
        <f>IF('Norm. Zahr. Financovanie'!AS$202=0,'Norm. uspesnost'!AS14,('Norm. Zahr. Financovanie'!AS14*Parametre!$A$2+'Norm. uspesnost'!AS14*Parametre!$A$3)/(Parametre!$A$2+Parametre!$A$3))</f>
        <v>#REF!</v>
      </c>
      <c r="AT10" s="331" t="e">
        <f>IF('Norm. Zahr. Financovanie'!AT$202=0,'Norm. uspesnost'!AT14,('Norm. Zahr. Financovanie'!AT14*Parametre!$A$2+'Norm. uspesnost'!AT14*Parametre!$A$3)/(Parametre!$A$2+Parametre!$A$3))</f>
        <v>#REF!</v>
      </c>
      <c r="AU10" s="331" t="e">
        <f>IF('Norm. Zahr. Financovanie'!AU$202=0,'Norm. uspesnost'!AU14,('Norm. Zahr. Financovanie'!AU14*Parametre!$A$2+'Norm. uspesnost'!AU14*Parametre!$A$3)/(Parametre!$A$2+Parametre!$A$3))</f>
        <v>#REF!</v>
      </c>
      <c r="AV10" s="331" t="e">
        <f>IF('Norm. Zahr. Financovanie'!AV$202=0,'Norm. uspesnost'!AV14,('Norm. Zahr. Financovanie'!AV14*Parametre!$A$2+'Norm. uspesnost'!AV14*Parametre!$A$3)/(Parametre!$A$2+Parametre!$A$3))</f>
        <v>#REF!</v>
      </c>
      <c r="AW10" s="331" t="e">
        <f>IF('Norm. Zahr. Financovanie'!AW$202=0,'Norm. uspesnost'!AW14,('Norm. Zahr. Financovanie'!AW14*Parametre!$A$2+'Norm. uspesnost'!AW14*Parametre!$A$3)/(Parametre!$A$2+Parametre!$A$3))</f>
        <v>#REF!</v>
      </c>
      <c r="AX10" s="331" t="e">
        <f>IF('Norm. Zahr. Financovanie'!AX$202=0,'Norm. uspesnost'!AX14,('Norm. Zahr. Financovanie'!AX14*Parametre!$A$2+'Norm. uspesnost'!AX14*Parametre!$A$3)/(Parametre!$A$2+Parametre!$A$3))</f>
        <v>#REF!</v>
      </c>
      <c r="AY10" s="331" t="e">
        <f>IF('Norm. Zahr. Financovanie'!AY$202=0,'Norm. uspesnost'!AY14,('Norm. Zahr. Financovanie'!AY14*Parametre!$A$2+'Norm. uspesnost'!AY14*Parametre!$A$3)/(Parametre!$A$2+Parametre!$A$3))</f>
        <v>#REF!</v>
      </c>
      <c r="AZ10" s="331" t="e">
        <f>IF('Norm. Zahr. Financovanie'!AZ$202=0,'Norm. uspesnost'!AZ14,('Norm. Zahr. Financovanie'!AZ14*Parametre!$A$2+'Norm. uspesnost'!AZ14*Parametre!$A$3)/(Parametre!$A$2+Parametre!$A$3))</f>
        <v>#REF!</v>
      </c>
      <c r="BA10" s="331">
        <f>IF('Norm. Zahr. Financovanie'!BA$202=0,'Norm. uspesnost'!BA14,('Norm. Zahr. Financovanie'!BA14*Parametre!$A$2+'Norm. uspesnost'!BA14*Parametre!$A$3)/(Parametre!$A$2+Parametre!$A$3))</f>
        <v>1.6585238594492523E-2</v>
      </c>
      <c r="BB10" s="331" t="e">
        <f>IF('Norm. Zahr. Financovanie'!BB$202=0,'Norm. uspesnost'!BB14,('Norm. Zahr. Financovanie'!BB14*Parametre!$A$2+'Norm. uspesnost'!BB14*Parametre!$A$3)/(Parametre!$A$2+Parametre!$A$3))</f>
        <v>#REF!</v>
      </c>
    </row>
    <row r="11" spans="1:54" ht="14.25" customHeight="1" x14ac:dyDescent="0.2">
      <c r="A11" s="269">
        <v>10</v>
      </c>
      <c r="B11" s="332" t="s">
        <v>127</v>
      </c>
      <c r="C11" s="333" t="s">
        <v>126</v>
      </c>
      <c r="D11" s="331" t="e">
        <f>IF('Norm. Zahr. Financovanie'!D$202=0,'Norm. uspesnost'!D15,('Norm. Zahr. Financovanie'!D15*Parametre!$A$2+'Norm. uspesnost'!D15*Parametre!$A$3)/(Parametre!$A$2+Parametre!$A$3))</f>
        <v>#REF!</v>
      </c>
      <c r="E11" s="331" t="e">
        <f>IF('Norm. Zahr. Financovanie'!E$202=0,'Norm. uspesnost'!E15,('Norm. Zahr. Financovanie'!E15*Parametre!$A$2+'Norm. uspesnost'!E15*Parametre!$A$3)/(Parametre!$A$2+Parametre!$A$3))</f>
        <v>#REF!</v>
      </c>
      <c r="F11" s="331" t="e">
        <f>IF('Norm. Zahr. Financovanie'!F$202=0,'Norm. uspesnost'!F15,('Norm. Zahr. Financovanie'!F15*Parametre!$A$2+'Norm. uspesnost'!F15*Parametre!$A$3)/(Parametre!$A$2+Parametre!$A$3))</f>
        <v>#REF!</v>
      </c>
      <c r="G11" s="331" t="e">
        <f>IF('Norm. Zahr. Financovanie'!G$202=0,'Norm. uspesnost'!G15,('Norm. Zahr. Financovanie'!G15*Parametre!$A$2+'Norm. uspesnost'!G15*Parametre!$A$3)/(Parametre!$A$2+Parametre!$A$3))</f>
        <v>#REF!</v>
      </c>
      <c r="H11" s="331" t="e">
        <f>IF('Norm. Zahr. Financovanie'!H$202=0,'Norm. uspesnost'!H15,('Norm. Zahr. Financovanie'!H15*Parametre!$A$2+'Norm. uspesnost'!H15*Parametre!$A$3)/(Parametre!$A$2+Parametre!$A$3))</f>
        <v>#REF!</v>
      </c>
      <c r="I11" s="331" t="e">
        <f>IF('Norm. Zahr. Financovanie'!I$202=0,'Norm. uspesnost'!I15,('Norm. Zahr. Financovanie'!I15*Parametre!$A$2+'Norm. uspesnost'!I15*Parametre!$A$3)/(Parametre!$A$2+Parametre!$A$3))</f>
        <v>#REF!</v>
      </c>
      <c r="J11" s="331" t="e">
        <f>IF('Norm. Zahr. Financovanie'!J$202=0,'Norm. uspesnost'!J15,('Norm. Zahr. Financovanie'!J15*Parametre!$A$2+'Norm. uspesnost'!J15*Parametre!$A$3)/(Parametre!$A$2+Parametre!$A$3))</f>
        <v>#REF!</v>
      </c>
      <c r="K11" s="331">
        <f>IF('Norm. Zahr. Financovanie'!K$202=0,'Norm. uspesnost'!K15,('Norm. Zahr. Financovanie'!K15*Parametre!$A$2+'Norm. uspesnost'!K15*Parametre!$A$3)/(Parametre!$A$2+Parametre!$A$3))</f>
        <v>0</v>
      </c>
      <c r="L11" s="331" t="e">
        <f>IF('Norm. Zahr. Financovanie'!L$202=0,'Norm. uspesnost'!L15,('Norm. Zahr. Financovanie'!L15*Parametre!$A$2+'Norm. uspesnost'!L15*Parametre!$A$3)/(Parametre!$A$2+Parametre!$A$3))</f>
        <v>#REF!</v>
      </c>
      <c r="M11" s="331" t="e">
        <f>IF('Norm. Zahr. Financovanie'!M$202=0,'Norm. uspesnost'!M15,('Norm. Zahr. Financovanie'!M15*Parametre!$A$2+'Norm. uspesnost'!M15*Parametre!$A$3)/(Parametre!$A$2+Parametre!$A$3))</f>
        <v>#REF!</v>
      </c>
      <c r="N11" s="331" t="e">
        <f>IF('Norm. Zahr. Financovanie'!N$202=0,'Norm. uspesnost'!N15,('Norm. Zahr. Financovanie'!N15*Parametre!$A$2+'Norm. uspesnost'!N15*Parametre!$A$3)/(Parametre!$A$2+Parametre!$A$3))</f>
        <v>#REF!</v>
      </c>
      <c r="O11" s="331" t="e">
        <f>IF('Norm. Zahr. Financovanie'!O$202=0,'Norm. uspesnost'!O15,('Norm. Zahr. Financovanie'!O15*Parametre!$A$2+'Norm. uspesnost'!O15*Parametre!$A$3)/(Parametre!$A$2+Parametre!$A$3))</f>
        <v>#REF!</v>
      </c>
      <c r="P11" s="331">
        <f>IF('Norm. Zahr. Financovanie'!P$202=0,'Norm. uspesnost'!P15,('Norm. Zahr. Financovanie'!P15*Parametre!$A$2+'Norm. uspesnost'!P15*Parametre!$A$3)/(Parametre!$A$2+Parametre!$A$3))</f>
        <v>1.3490770172741173E-2</v>
      </c>
      <c r="Q11" s="331" t="e">
        <f>IF('Norm. Zahr. Financovanie'!Q$202=0,'Norm. uspesnost'!Q15,('Norm. Zahr. Financovanie'!Q15*Parametre!$A$2+'Norm. uspesnost'!Q15*Parametre!$A$3)/(Parametre!$A$2+Parametre!$A$3))</f>
        <v>#REF!</v>
      </c>
      <c r="R11" s="331" t="e">
        <f>IF('Norm. Zahr. Financovanie'!R$202=0,'Norm. uspesnost'!R15,('Norm. Zahr. Financovanie'!R15*Parametre!$A$2+'Norm. uspesnost'!R15*Parametre!$A$3)/(Parametre!$A$2+Parametre!$A$3))</f>
        <v>#REF!</v>
      </c>
      <c r="S11" s="331" t="e">
        <f>IF('Norm. Zahr. Financovanie'!S$202=0,'Norm. uspesnost'!S15,('Norm. Zahr. Financovanie'!S15*Parametre!$A$2+'Norm. uspesnost'!S15*Parametre!$A$3)/(Parametre!$A$2+Parametre!$A$3))</f>
        <v>#REF!</v>
      </c>
      <c r="T11" s="331" t="e">
        <f>IF('Norm. Zahr. Financovanie'!T$202=0,'Norm. uspesnost'!T15,('Norm. Zahr. Financovanie'!T15*Parametre!$A$2+'Norm. uspesnost'!T15*Parametre!$A$3)/(Parametre!$A$2+Parametre!$A$3))</f>
        <v>#REF!</v>
      </c>
      <c r="U11" s="331">
        <f>IF('Norm. Zahr. Financovanie'!U$202=0,'Norm. uspesnost'!U15,('Norm. Zahr. Financovanie'!U15*Parametre!$A$2+'Norm. uspesnost'!U15*Parametre!$A$3)/(Parametre!$A$2+Parametre!$A$3))</f>
        <v>0</v>
      </c>
      <c r="V11" s="331" t="e">
        <f>IF('Norm. Zahr. Financovanie'!V$202=0,'Norm. uspesnost'!V15,('Norm. Zahr. Financovanie'!V15*Parametre!$A$2+'Norm. uspesnost'!V15*Parametre!$A$3)/(Parametre!$A$2+Parametre!$A$3))</f>
        <v>#REF!</v>
      </c>
      <c r="W11" s="331" t="e">
        <f>IF('Norm. Zahr. Financovanie'!W$202=0,'Norm. uspesnost'!W15,('Norm. Zahr. Financovanie'!W15*Parametre!$A$2+'Norm. uspesnost'!W15*Parametre!$A$3)/(Parametre!$A$2+Parametre!$A$3))</f>
        <v>#REF!</v>
      </c>
      <c r="X11" s="331">
        <f>IF('Norm. Zahr. Financovanie'!X$202=0,'Norm. uspesnost'!X15,('Norm. Zahr. Financovanie'!X15*Parametre!$A$2+'Norm. uspesnost'!X15*Parametre!$A$3)/(Parametre!$A$2+Parametre!$A$3))</f>
        <v>0</v>
      </c>
      <c r="Y11" s="331" t="e">
        <f>IF('Norm. Zahr. Financovanie'!Y$202=0,'Norm. uspesnost'!Y15,('Norm. Zahr. Financovanie'!Y15*Parametre!$A$2+'Norm. uspesnost'!Y15*Parametre!$A$3)/(Parametre!$A$2+Parametre!$A$3))</f>
        <v>#REF!</v>
      </c>
      <c r="Z11" s="331" t="e">
        <f>IF('Norm. Zahr. Financovanie'!Z$202=0,'Norm. uspesnost'!Z15,('Norm. Zahr. Financovanie'!Z15*Parametre!$A$2+'Norm. uspesnost'!Z15*Parametre!$A$3)/(Parametre!$A$2+Parametre!$A$3))</f>
        <v>#REF!</v>
      </c>
      <c r="AA11" s="331" t="e">
        <f>IF('Norm. Zahr. Financovanie'!AA$202=0,'Norm. uspesnost'!AA15,('Norm. Zahr. Financovanie'!AA15*Parametre!$A$2+'Norm. uspesnost'!AA15*Parametre!$A$3)/(Parametre!$A$2+Parametre!$A$3))</f>
        <v>#REF!</v>
      </c>
      <c r="AB11" s="331">
        <f>IF('Norm. Zahr. Financovanie'!AB$202=0,'Norm. uspesnost'!AB15,('Norm. Zahr. Financovanie'!AB15*Parametre!$A$2+'Norm. uspesnost'!AB15*Parametre!$A$3)/(Parametre!$A$2+Parametre!$A$3))</f>
        <v>0</v>
      </c>
      <c r="AC11" s="331">
        <f>IF('Norm. Zahr. Financovanie'!AC$202=0,'Norm. uspesnost'!AC15,('Norm. Zahr. Financovanie'!AC15*Parametre!$A$2+'Norm. uspesnost'!AC15*Parametre!$A$3)/(Parametre!$A$2+Parametre!$A$3))</f>
        <v>4.0109969639696022E-3</v>
      </c>
      <c r="AD11" s="331">
        <f>IF('Norm. Zahr. Financovanie'!AD$202=0,'Norm. uspesnost'!AD15,('Norm. Zahr. Financovanie'!AD15*Parametre!$A$2+'Norm. uspesnost'!AD15*Parametre!$A$3)/(Parametre!$A$2+Parametre!$A$3))</f>
        <v>0</v>
      </c>
      <c r="AE11" s="331" t="e">
        <f>IF('Norm. Zahr. Financovanie'!AE$202=0,'Norm. uspesnost'!AE15,('Norm. Zahr. Financovanie'!AE15*Parametre!$A$2+'Norm. uspesnost'!AE15*Parametre!$A$3)/(Parametre!$A$2+Parametre!$A$3))</f>
        <v>#REF!</v>
      </c>
      <c r="AF11" s="331" t="e">
        <f>IF('Norm. Zahr. Financovanie'!AF$202=0,'Norm. uspesnost'!AF15,('Norm. Zahr. Financovanie'!AF15*Parametre!$A$2+'Norm. uspesnost'!AF15*Parametre!$A$3)/(Parametre!$A$2+Parametre!$A$3))</f>
        <v>#REF!</v>
      </c>
      <c r="AG11" s="331" t="e">
        <f>IF('Norm. Zahr. Financovanie'!AG$202=0,'Norm. uspesnost'!AG15,('Norm. Zahr. Financovanie'!AG15*Parametre!$A$2+'Norm. uspesnost'!AG15*Parametre!$A$3)/(Parametre!$A$2+Parametre!$A$3))</f>
        <v>#REF!</v>
      </c>
      <c r="AH11" s="331" t="e">
        <f>IF('Norm. Zahr. Financovanie'!AH$202=0,'Norm. uspesnost'!AH15,('Norm. Zahr. Financovanie'!AH15*Parametre!$A$2+'Norm. uspesnost'!AH15*Parametre!$A$3)/(Parametre!$A$2+Parametre!$A$3))</f>
        <v>#REF!</v>
      </c>
      <c r="AI11" s="331">
        <f>IF('Norm. Zahr. Financovanie'!AI$202=0,'Norm. uspesnost'!AI15,('Norm. Zahr. Financovanie'!AI15*Parametre!$A$2+'Norm. uspesnost'!AI15*Parametre!$A$3)/(Parametre!$A$2+Parametre!$A$3))</f>
        <v>0</v>
      </c>
      <c r="AJ11" s="331" t="e">
        <f>IF('Norm. Zahr. Financovanie'!AJ$202=0,'Norm. uspesnost'!AJ15,('Norm. Zahr. Financovanie'!AJ15*Parametre!$A$2+'Norm. uspesnost'!AJ15*Parametre!$A$3)/(Parametre!$A$2+Parametre!$A$3))</f>
        <v>#REF!</v>
      </c>
      <c r="AK11" s="331" t="e">
        <f>IF('Norm. Zahr. Financovanie'!AK$202=0,'Norm. uspesnost'!AK15,('Norm. Zahr. Financovanie'!AK15*Parametre!$A$2+'Norm. uspesnost'!AK15*Parametre!$A$3)/(Parametre!$A$2+Parametre!$A$3))</f>
        <v>#REF!</v>
      </c>
      <c r="AL11" s="331" t="e">
        <f>IF('Norm. Zahr. Financovanie'!AL$202=0,'Norm. uspesnost'!AL15,('Norm. Zahr. Financovanie'!AL15*Parametre!$A$2+'Norm. uspesnost'!AL15*Parametre!$A$3)/(Parametre!$A$2+Parametre!$A$3))</f>
        <v>#REF!</v>
      </c>
      <c r="AM11" s="331" t="e">
        <f>IF('Norm. Zahr. Financovanie'!AM$202=0,'Norm. uspesnost'!AM15,('Norm. Zahr. Financovanie'!AM15*Parametre!$A$2+'Norm. uspesnost'!AM15*Parametre!$A$3)/(Parametre!$A$2+Parametre!$A$3))</f>
        <v>#REF!</v>
      </c>
      <c r="AN11" s="331" t="e">
        <f>IF('Norm. Zahr. Financovanie'!AN$202=0,'Norm. uspesnost'!AN15,('Norm. Zahr. Financovanie'!AN15*Parametre!$A$2+'Norm. uspesnost'!AN15*Parametre!$A$3)/(Parametre!$A$2+Parametre!$A$3))</f>
        <v>#REF!</v>
      </c>
      <c r="AO11" s="331" t="e">
        <f>IF('Norm. Zahr. Financovanie'!AO$202=0,'Norm. uspesnost'!AO15,('Norm. Zahr. Financovanie'!AO15*Parametre!$A$2+'Norm. uspesnost'!AO15*Parametre!$A$3)/(Parametre!$A$2+Parametre!$A$3))</f>
        <v>#REF!</v>
      </c>
      <c r="AP11" s="331" t="e">
        <f>IF('Norm. Zahr. Financovanie'!AP$202=0,'Norm. uspesnost'!AP15,('Norm. Zahr. Financovanie'!AP15*Parametre!$A$2+'Norm. uspesnost'!AP15*Parametre!$A$3)/(Parametre!$A$2+Parametre!$A$3))</f>
        <v>#REF!</v>
      </c>
      <c r="AQ11" s="331" t="e">
        <f>IF('Norm. Zahr. Financovanie'!AQ$202=0,'Norm. uspesnost'!AQ15,('Norm. Zahr. Financovanie'!AQ15*Parametre!$A$2+'Norm. uspesnost'!AQ15*Parametre!$A$3)/(Parametre!$A$2+Parametre!$A$3))</f>
        <v>#REF!</v>
      </c>
      <c r="AR11" s="331" t="e">
        <f>IF('Norm. Zahr. Financovanie'!AR$202=0,'Norm. uspesnost'!AR15,('Norm. Zahr. Financovanie'!AR15*Parametre!$A$2+'Norm. uspesnost'!AR15*Parametre!$A$3)/(Parametre!$A$2+Parametre!$A$3))</f>
        <v>#REF!</v>
      </c>
      <c r="AS11" s="331" t="e">
        <f>IF('Norm. Zahr. Financovanie'!AS$202=0,'Norm. uspesnost'!AS15,('Norm. Zahr. Financovanie'!AS15*Parametre!$A$2+'Norm. uspesnost'!AS15*Parametre!$A$3)/(Parametre!$A$2+Parametre!$A$3))</f>
        <v>#REF!</v>
      </c>
      <c r="AT11" s="331" t="e">
        <f>IF('Norm. Zahr. Financovanie'!AT$202=0,'Norm. uspesnost'!AT15,('Norm. Zahr. Financovanie'!AT15*Parametre!$A$2+'Norm. uspesnost'!AT15*Parametre!$A$3)/(Parametre!$A$2+Parametre!$A$3))</f>
        <v>#REF!</v>
      </c>
      <c r="AU11" s="331" t="e">
        <f>IF('Norm. Zahr. Financovanie'!AU$202=0,'Norm. uspesnost'!AU15,('Norm. Zahr. Financovanie'!AU15*Parametre!$A$2+'Norm. uspesnost'!AU15*Parametre!$A$3)/(Parametre!$A$2+Parametre!$A$3))</f>
        <v>#REF!</v>
      </c>
      <c r="AV11" s="331" t="e">
        <f>IF('Norm. Zahr. Financovanie'!AV$202=0,'Norm. uspesnost'!AV15,('Norm. Zahr. Financovanie'!AV15*Parametre!$A$2+'Norm. uspesnost'!AV15*Parametre!$A$3)/(Parametre!$A$2+Parametre!$A$3))</f>
        <v>#REF!</v>
      </c>
      <c r="AW11" s="331" t="e">
        <f>IF('Norm. Zahr. Financovanie'!AW$202=0,'Norm. uspesnost'!AW15,('Norm. Zahr. Financovanie'!AW15*Parametre!$A$2+'Norm. uspesnost'!AW15*Parametre!$A$3)/(Parametre!$A$2+Parametre!$A$3))</f>
        <v>#REF!</v>
      </c>
      <c r="AX11" s="331" t="e">
        <f>IF('Norm. Zahr. Financovanie'!AX$202=0,'Norm. uspesnost'!AX15,('Norm. Zahr. Financovanie'!AX15*Parametre!$A$2+'Norm. uspesnost'!AX15*Parametre!$A$3)/(Parametre!$A$2+Parametre!$A$3))</f>
        <v>#REF!</v>
      </c>
      <c r="AY11" s="331" t="e">
        <f>IF('Norm. Zahr. Financovanie'!AY$202=0,'Norm. uspesnost'!AY15,('Norm. Zahr. Financovanie'!AY15*Parametre!$A$2+'Norm. uspesnost'!AY15*Parametre!$A$3)/(Parametre!$A$2+Parametre!$A$3))</f>
        <v>#REF!</v>
      </c>
      <c r="AZ11" s="331" t="e">
        <f>IF('Norm. Zahr. Financovanie'!AZ$202=0,'Norm. uspesnost'!AZ15,('Norm. Zahr. Financovanie'!AZ15*Parametre!$A$2+'Norm. uspesnost'!AZ15*Parametre!$A$3)/(Parametre!$A$2+Parametre!$A$3))</f>
        <v>#REF!</v>
      </c>
      <c r="BA11" s="331">
        <f>IF('Norm. Zahr. Financovanie'!BA$202=0,'Norm. uspesnost'!BA15,('Norm. Zahr. Financovanie'!BA15*Parametre!$A$2+'Norm. uspesnost'!BA15*Parametre!$A$3)/(Parametre!$A$2+Parametre!$A$3))</f>
        <v>0</v>
      </c>
      <c r="BB11" s="331" t="e">
        <f>IF('Norm. Zahr. Financovanie'!BB$202=0,'Norm. uspesnost'!BB15,('Norm. Zahr. Financovanie'!BB15*Parametre!$A$2+'Norm. uspesnost'!BB15*Parametre!$A$3)/(Parametre!$A$2+Parametre!$A$3))</f>
        <v>#REF!</v>
      </c>
    </row>
    <row r="12" spans="1:54" ht="14.25" customHeight="1" x14ac:dyDescent="0.2">
      <c r="A12" s="269">
        <v>11</v>
      </c>
      <c r="B12" s="334" t="s">
        <v>131</v>
      </c>
      <c r="C12" s="335" t="s">
        <v>130</v>
      </c>
      <c r="D12" s="331" t="e">
        <f>IF('Norm. Zahr. Financovanie'!D$202=0,'Norm. uspesnost'!D16,('Norm. Zahr. Financovanie'!D16*Parametre!$A$2+'Norm. uspesnost'!D16*Parametre!$A$3)/(Parametre!$A$2+Parametre!$A$3))</f>
        <v>#REF!</v>
      </c>
      <c r="E12" s="331" t="e">
        <f>IF('Norm. Zahr. Financovanie'!E$202=0,'Norm. uspesnost'!E16,('Norm. Zahr. Financovanie'!E16*Parametre!$A$2+'Norm. uspesnost'!E16*Parametre!$A$3)/(Parametre!$A$2+Parametre!$A$3))</f>
        <v>#REF!</v>
      </c>
      <c r="F12" s="331" t="e">
        <f>IF('Norm. Zahr. Financovanie'!F$202=0,'Norm. uspesnost'!F16,('Norm. Zahr. Financovanie'!F16*Parametre!$A$2+'Norm. uspesnost'!F16*Parametre!$A$3)/(Parametre!$A$2+Parametre!$A$3))</f>
        <v>#REF!</v>
      </c>
      <c r="G12" s="331" t="e">
        <f>IF('Norm. Zahr. Financovanie'!G$202=0,'Norm. uspesnost'!G16,('Norm. Zahr. Financovanie'!G16*Parametre!$A$2+'Norm. uspesnost'!G16*Parametre!$A$3)/(Parametre!$A$2+Parametre!$A$3))</f>
        <v>#REF!</v>
      </c>
      <c r="H12" s="331" t="e">
        <f>IF('Norm. Zahr. Financovanie'!H$202=0,'Norm. uspesnost'!H16,('Norm. Zahr. Financovanie'!H16*Parametre!$A$2+'Norm. uspesnost'!H16*Parametre!$A$3)/(Parametre!$A$2+Parametre!$A$3))</f>
        <v>#REF!</v>
      </c>
      <c r="I12" s="331" t="e">
        <f>IF('Norm. Zahr. Financovanie'!I$202=0,'Norm. uspesnost'!I16,('Norm. Zahr. Financovanie'!I16*Parametre!$A$2+'Norm. uspesnost'!I16*Parametre!$A$3)/(Parametre!$A$2+Parametre!$A$3))</f>
        <v>#REF!</v>
      </c>
      <c r="J12" s="331" t="e">
        <f>IF('Norm. Zahr. Financovanie'!J$202=0,'Norm. uspesnost'!J16,('Norm. Zahr. Financovanie'!J16*Parametre!$A$2+'Norm. uspesnost'!J16*Parametre!$A$3)/(Parametre!$A$2+Parametre!$A$3))</f>
        <v>#REF!</v>
      </c>
      <c r="K12" s="331">
        <f>IF('Norm. Zahr. Financovanie'!K$202=0,'Norm. uspesnost'!K16,('Norm. Zahr. Financovanie'!K16*Parametre!$A$2+'Norm. uspesnost'!K16*Parametre!$A$3)/(Parametre!$A$2+Parametre!$A$3))</f>
        <v>1.2115825490103533E-2</v>
      </c>
      <c r="L12" s="331" t="e">
        <f>IF('Norm. Zahr. Financovanie'!L$202=0,'Norm. uspesnost'!L16,('Norm. Zahr. Financovanie'!L16*Parametre!$A$2+'Norm. uspesnost'!L16*Parametre!$A$3)/(Parametre!$A$2+Parametre!$A$3))</f>
        <v>#REF!</v>
      </c>
      <c r="M12" s="331" t="e">
        <f>IF('Norm. Zahr. Financovanie'!M$202=0,'Norm. uspesnost'!M16,('Norm. Zahr. Financovanie'!M16*Parametre!$A$2+'Norm. uspesnost'!M16*Parametre!$A$3)/(Parametre!$A$2+Parametre!$A$3))</f>
        <v>#REF!</v>
      </c>
      <c r="N12" s="331" t="e">
        <f>IF('Norm. Zahr. Financovanie'!N$202=0,'Norm. uspesnost'!N16,('Norm. Zahr. Financovanie'!N16*Parametre!$A$2+'Norm. uspesnost'!N16*Parametre!$A$3)/(Parametre!$A$2+Parametre!$A$3))</f>
        <v>#REF!</v>
      </c>
      <c r="O12" s="331" t="e">
        <f>IF('Norm. Zahr. Financovanie'!O$202=0,'Norm. uspesnost'!O16,('Norm. Zahr. Financovanie'!O16*Parametre!$A$2+'Norm. uspesnost'!O16*Parametre!$A$3)/(Parametre!$A$2+Parametre!$A$3))</f>
        <v>#REF!</v>
      </c>
      <c r="P12" s="331">
        <f>IF('Norm. Zahr. Financovanie'!P$202=0,'Norm. uspesnost'!P16,('Norm. Zahr. Financovanie'!P16*Parametre!$A$2+'Norm. uspesnost'!P16*Parametre!$A$3)/(Parametre!$A$2+Parametre!$A$3))</f>
        <v>4.4545411854481241E-3</v>
      </c>
      <c r="Q12" s="331" t="e">
        <f>IF('Norm. Zahr. Financovanie'!Q$202=0,'Norm. uspesnost'!Q16,('Norm. Zahr. Financovanie'!Q16*Parametre!$A$2+'Norm. uspesnost'!Q16*Parametre!$A$3)/(Parametre!$A$2+Parametre!$A$3))</f>
        <v>#REF!</v>
      </c>
      <c r="R12" s="331" t="e">
        <f>IF('Norm. Zahr. Financovanie'!R$202=0,'Norm. uspesnost'!R16,('Norm. Zahr. Financovanie'!R16*Parametre!$A$2+'Norm. uspesnost'!R16*Parametre!$A$3)/(Parametre!$A$2+Parametre!$A$3))</f>
        <v>#REF!</v>
      </c>
      <c r="S12" s="331" t="e">
        <f>IF('Norm. Zahr. Financovanie'!S$202=0,'Norm. uspesnost'!S16,('Norm. Zahr. Financovanie'!S16*Parametre!$A$2+'Norm. uspesnost'!S16*Parametre!$A$3)/(Parametre!$A$2+Parametre!$A$3))</f>
        <v>#REF!</v>
      </c>
      <c r="T12" s="331" t="e">
        <f>IF('Norm. Zahr. Financovanie'!T$202=0,'Norm. uspesnost'!T16,('Norm. Zahr. Financovanie'!T16*Parametre!$A$2+'Norm. uspesnost'!T16*Parametre!$A$3)/(Parametre!$A$2+Parametre!$A$3))</f>
        <v>#REF!</v>
      </c>
      <c r="U12" s="331">
        <f>IF('Norm. Zahr. Financovanie'!U$202=0,'Norm. uspesnost'!U16,('Norm. Zahr. Financovanie'!U16*Parametre!$A$2+'Norm. uspesnost'!U16*Parametre!$A$3)/(Parametre!$A$2+Parametre!$A$3))</f>
        <v>2.9087833581629721E-2</v>
      </c>
      <c r="V12" s="331" t="e">
        <f>IF('Norm. Zahr. Financovanie'!V$202=0,'Norm. uspesnost'!V16,('Norm. Zahr. Financovanie'!V16*Parametre!$A$2+'Norm. uspesnost'!V16*Parametre!$A$3)/(Parametre!$A$2+Parametre!$A$3))</f>
        <v>#REF!</v>
      </c>
      <c r="W12" s="331" t="e">
        <f>IF('Norm. Zahr. Financovanie'!W$202=0,'Norm. uspesnost'!W16,('Norm. Zahr. Financovanie'!W16*Parametre!$A$2+'Norm. uspesnost'!W16*Parametre!$A$3)/(Parametre!$A$2+Parametre!$A$3))</f>
        <v>#REF!</v>
      </c>
      <c r="X12" s="331">
        <f>IF('Norm. Zahr. Financovanie'!X$202=0,'Norm. uspesnost'!X16,('Norm. Zahr. Financovanie'!X16*Parametre!$A$2+'Norm. uspesnost'!X16*Parametre!$A$3)/(Parametre!$A$2+Parametre!$A$3))</f>
        <v>1.9453687631541889E-2</v>
      </c>
      <c r="Y12" s="331" t="e">
        <f>IF('Norm. Zahr. Financovanie'!Y$202=0,'Norm. uspesnost'!Y16,('Norm. Zahr. Financovanie'!Y16*Parametre!$A$2+'Norm. uspesnost'!Y16*Parametre!$A$3)/(Parametre!$A$2+Parametre!$A$3))</f>
        <v>#REF!</v>
      </c>
      <c r="Z12" s="331" t="e">
        <f>IF('Norm. Zahr. Financovanie'!Z$202=0,'Norm. uspesnost'!Z16,('Norm. Zahr. Financovanie'!Z16*Parametre!$A$2+'Norm. uspesnost'!Z16*Parametre!$A$3)/(Parametre!$A$2+Parametre!$A$3))</f>
        <v>#REF!</v>
      </c>
      <c r="AA12" s="331" t="e">
        <f>IF('Norm. Zahr. Financovanie'!AA$202=0,'Norm. uspesnost'!AA16,('Norm. Zahr. Financovanie'!AA16*Parametre!$A$2+'Norm. uspesnost'!AA16*Parametre!$A$3)/(Parametre!$A$2+Parametre!$A$3))</f>
        <v>#REF!</v>
      </c>
      <c r="AB12" s="331">
        <f>IF('Norm. Zahr. Financovanie'!AB$202=0,'Norm. uspesnost'!AB16,('Norm. Zahr. Financovanie'!AB16*Parametre!$A$2+'Norm. uspesnost'!AB16*Parametre!$A$3)/(Parametre!$A$2+Parametre!$A$3))</f>
        <v>0</v>
      </c>
      <c r="AC12" s="331">
        <f>IF('Norm. Zahr. Financovanie'!AC$202=0,'Norm. uspesnost'!AC16,('Norm. Zahr. Financovanie'!AC16*Parametre!$A$2+'Norm. uspesnost'!AC16*Parametre!$A$3)/(Parametre!$A$2+Parametre!$A$3))</f>
        <v>1.1943773825525941E-2</v>
      </c>
      <c r="AD12" s="331">
        <f>IF('Norm. Zahr. Financovanie'!AD$202=0,'Norm. uspesnost'!AD16,('Norm. Zahr. Financovanie'!AD16*Parametre!$A$2+'Norm. uspesnost'!AD16*Parametre!$A$3)/(Parametre!$A$2+Parametre!$A$3))</f>
        <v>0</v>
      </c>
      <c r="AE12" s="331" t="e">
        <f>IF('Norm. Zahr. Financovanie'!AE$202=0,'Norm. uspesnost'!AE16,('Norm. Zahr. Financovanie'!AE16*Parametre!$A$2+'Norm. uspesnost'!AE16*Parametre!$A$3)/(Parametre!$A$2+Parametre!$A$3))</f>
        <v>#REF!</v>
      </c>
      <c r="AF12" s="331" t="e">
        <f>IF('Norm. Zahr. Financovanie'!AF$202=0,'Norm. uspesnost'!AF16,('Norm. Zahr. Financovanie'!AF16*Parametre!$A$2+'Norm. uspesnost'!AF16*Parametre!$A$3)/(Parametre!$A$2+Parametre!$A$3))</f>
        <v>#REF!</v>
      </c>
      <c r="AG12" s="331" t="e">
        <f>IF('Norm. Zahr. Financovanie'!AG$202=0,'Norm. uspesnost'!AG16,('Norm. Zahr. Financovanie'!AG16*Parametre!$A$2+'Norm. uspesnost'!AG16*Parametre!$A$3)/(Parametre!$A$2+Parametre!$A$3))</f>
        <v>#REF!</v>
      </c>
      <c r="AH12" s="331" t="e">
        <f>IF('Norm. Zahr. Financovanie'!AH$202=0,'Norm. uspesnost'!AH16,('Norm. Zahr. Financovanie'!AH16*Parametre!$A$2+'Norm. uspesnost'!AH16*Parametre!$A$3)/(Parametre!$A$2+Parametre!$A$3))</f>
        <v>#REF!</v>
      </c>
      <c r="AI12" s="331">
        <f>IF('Norm. Zahr. Financovanie'!AI$202=0,'Norm. uspesnost'!AI16,('Norm. Zahr. Financovanie'!AI16*Parametre!$A$2+'Norm. uspesnost'!AI16*Parametre!$A$3)/(Parametre!$A$2+Parametre!$A$3))</f>
        <v>9.312587933655362E-3</v>
      </c>
      <c r="AJ12" s="331" t="e">
        <f>IF('Norm. Zahr. Financovanie'!AJ$202=0,'Norm. uspesnost'!AJ16,('Norm. Zahr. Financovanie'!AJ16*Parametre!$A$2+'Norm. uspesnost'!AJ16*Parametre!$A$3)/(Parametre!$A$2+Parametre!$A$3))</f>
        <v>#REF!</v>
      </c>
      <c r="AK12" s="331" t="e">
        <f>IF('Norm. Zahr. Financovanie'!AK$202=0,'Norm. uspesnost'!AK16,('Norm. Zahr. Financovanie'!AK16*Parametre!$A$2+'Norm. uspesnost'!AK16*Parametre!$A$3)/(Parametre!$A$2+Parametre!$A$3))</f>
        <v>#REF!</v>
      </c>
      <c r="AL12" s="331" t="e">
        <f>IF('Norm. Zahr. Financovanie'!AL$202=0,'Norm. uspesnost'!AL16,('Norm. Zahr. Financovanie'!AL16*Parametre!$A$2+'Norm. uspesnost'!AL16*Parametre!$A$3)/(Parametre!$A$2+Parametre!$A$3))</f>
        <v>#REF!</v>
      </c>
      <c r="AM12" s="331" t="e">
        <f>IF('Norm. Zahr. Financovanie'!AM$202=0,'Norm. uspesnost'!AM16,('Norm. Zahr. Financovanie'!AM16*Parametre!$A$2+'Norm. uspesnost'!AM16*Parametre!$A$3)/(Parametre!$A$2+Parametre!$A$3))</f>
        <v>#REF!</v>
      </c>
      <c r="AN12" s="331" t="e">
        <f>IF('Norm. Zahr. Financovanie'!AN$202=0,'Norm. uspesnost'!AN16,('Norm. Zahr. Financovanie'!AN16*Parametre!$A$2+'Norm. uspesnost'!AN16*Parametre!$A$3)/(Parametre!$A$2+Parametre!$A$3))</f>
        <v>#REF!</v>
      </c>
      <c r="AO12" s="331" t="e">
        <f>IF('Norm. Zahr. Financovanie'!AO$202=0,'Norm. uspesnost'!AO16,('Norm. Zahr. Financovanie'!AO16*Parametre!$A$2+'Norm. uspesnost'!AO16*Parametre!$A$3)/(Parametre!$A$2+Parametre!$A$3))</f>
        <v>#REF!</v>
      </c>
      <c r="AP12" s="331" t="e">
        <f>IF('Norm. Zahr. Financovanie'!AP$202=0,'Norm. uspesnost'!AP16,('Norm. Zahr. Financovanie'!AP16*Parametre!$A$2+'Norm. uspesnost'!AP16*Parametre!$A$3)/(Parametre!$A$2+Parametre!$A$3))</f>
        <v>#REF!</v>
      </c>
      <c r="AQ12" s="331" t="e">
        <f>IF('Norm. Zahr. Financovanie'!AQ$202=0,'Norm. uspesnost'!AQ16,('Norm. Zahr. Financovanie'!AQ16*Parametre!$A$2+'Norm. uspesnost'!AQ16*Parametre!$A$3)/(Parametre!$A$2+Parametre!$A$3))</f>
        <v>#REF!</v>
      </c>
      <c r="AR12" s="331" t="e">
        <f>IF('Norm. Zahr. Financovanie'!AR$202=0,'Norm. uspesnost'!AR16,('Norm. Zahr. Financovanie'!AR16*Parametre!$A$2+'Norm. uspesnost'!AR16*Parametre!$A$3)/(Parametre!$A$2+Parametre!$A$3))</f>
        <v>#REF!</v>
      </c>
      <c r="AS12" s="331" t="e">
        <f>IF('Norm. Zahr. Financovanie'!AS$202=0,'Norm. uspesnost'!AS16,('Norm. Zahr. Financovanie'!AS16*Parametre!$A$2+'Norm. uspesnost'!AS16*Parametre!$A$3)/(Parametre!$A$2+Parametre!$A$3))</f>
        <v>#REF!</v>
      </c>
      <c r="AT12" s="331" t="e">
        <f>IF('Norm. Zahr. Financovanie'!AT$202=0,'Norm. uspesnost'!AT16,('Norm. Zahr. Financovanie'!AT16*Parametre!$A$2+'Norm. uspesnost'!AT16*Parametre!$A$3)/(Parametre!$A$2+Parametre!$A$3))</f>
        <v>#REF!</v>
      </c>
      <c r="AU12" s="331" t="e">
        <f>IF('Norm. Zahr. Financovanie'!AU$202=0,'Norm. uspesnost'!AU16,('Norm. Zahr. Financovanie'!AU16*Parametre!$A$2+'Norm. uspesnost'!AU16*Parametre!$A$3)/(Parametre!$A$2+Parametre!$A$3))</f>
        <v>#REF!</v>
      </c>
      <c r="AV12" s="331" t="e">
        <f>IF('Norm. Zahr. Financovanie'!AV$202=0,'Norm. uspesnost'!AV16,('Norm. Zahr. Financovanie'!AV16*Parametre!$A$2+'Norm. uspesnost'!AV16*Parametre!$A$3)/(Parametre!$A$2+Parametre!$A$3))</f>
        <v>#REF!</v>
      </c>
      <c r="AW12" s="331" t="e">
        <f>IF('Norm. Zahr. Financovanie'!AW$202=0,'Norm. uspesnost'!AW16,('Norm. Zahr. Financovanie'!AW16*Parametre!$A$2+'Norm. uspesnost'!AW16*Parametre!$A$3)/(Parametre!$A$2+Parametre!$A$3))</f>
        <v>#REF!</v>
      </c>
      <c r="AX12" s="331" t="e">
        <f>IF('Norm. Zahr. Financovanie'!AX$202=0,'Norm. uspesnost'!AX16,('Norm. Zahr. Financovanie'!AX16*Parametre!$A$2+'Norm. uspesnost'!AX16*Parametre!$A$3)/(Parametre!$A$2+Parametre!$A$3))</f>
        <v>#REF!</v>
      </c>
      <c r="AY12" s="331" t="e">
        <f>IF('Norm. Zahr. Financovanie'!AY$202=0,'Norm. uspesnost'!AY16,('Norm. Zahr. Financovanie'!AY16*Parametre!$A$2+'Norm. uspesnost'!AY16*Parametre!$A$3)/(Parametre!$A$2+Parametre!$A$3))</f>
        <v>#REF!</v>
      </c>
      <c r="AZ12" s="331" t="e">
        <f>IF('Norm. Zahr. Financovanie'!AZ$202=0,'Norm. uspesnost'!AZ16,('Norm. Zahr. Financovanie'!AZ16*Parametre!$A$2+'Norm. uspesnost'!AZ16*Parametre!$A$3)/(Parametre!$A$2+Parametre!$A$3))</f>
        <v>#REF!</v>
      </c>
      <c r="BA12" s="331">
        <f>IF('Norm. Zahr. Financovanie'!BA$202=0,'Norm. uspesnost'!BA16,('Norm. Zahr. Financovanie'!BA16*Parametre!$A$2+'Norm. uspesnost'!BA16*Parametre!$A$3)/(Parametre!$A$2+Parametre!$A$3))</f>
        <v>1.8196243194258614E-2</v>
      </c>
      <c r="BB12" s="331" t="e">
        <f>IF('Norm. Zahr. Financovanie'!BB$202=0,'Norm. uspesnost'!BB16,('Norm. Zahr. Financovanie'!BB16*Parametre!$A$2+'Norm. uspesnost'!BB16*Parametre!$A$3)/(Parametre!$A$2+Parametre!$A$3))</f>
        <v>#REF!</v>
      </c>
    </row>
    <row r="13" spans="1:54" ht="14.25" customHeight="1" x14ac:dyDescent="0.25">
      <c r="A13" s="336">
        <v>12</v>
      </c>
      <c r="B13" s="332" t="s">
        <v>135</v>
      </c>
      <c r="C13" s="333" t="s">
        <v>134</v>
      </c>
      <c r="D13" s="331" t="e">
        <f>IF('Norm. Zahr. Financovanie'!D$202=0,'Norm. uspesnost'!D17,('Norm. Zahr. Financovanie'!D17*Parametre!$A$2+'Norm. uspesnost'!D17*Parametre!$A$3)/(Parametre!$A$2+Parametre!$A$3))</f>
        <v>#REF!</v>
      </c>
      <c r="E13" s="331" t="e">
        <f>IF('Norm. Zahr. Financovanie'!E$202=0,'Norm. uspesnost'!E17,('Norm. Zahr. Financovanie'!E17*Parametre!$A$2+'Norm. uspesnost'!E17*Parametre!$A$3)/(Parametre!$A$2+Parametre!$A$3))</f>
        <v>#REF!</v>
      </c>
      <c r="F13" s="331" t="e">
        <f>IF('Norm. Zahr. Financovanie'!F$202=0,'Norm. uspesnost'!F17,('Norm. Zahr. Financovanie'!F17*Parametre!$A$2+'Norm. uspesnost'!F17*Parametre!$A$3)/(Parametre!$A$2+Parametre!$A$3))</f>
        <v>#REF!</v>
      </c>
      <c r="G13" s="331" t="e">
        <f>IF('Norm. Zahr. Financovanie'!G$202=0,'Norm. uspesnost'!G17,('Norm. Zahr. Financovanie'!G17*Parametre!$A$2+'Norm. uspesnost'!G17*Parametre!$A$3)/(Parametre!$A$2+Parametre!$A$3))</f>
        <v>#REF!</v>
      </c>
      <c r="H13" s="331" t="e">
        <f>IF('Norm. Zahr. Financovanie'!H$202=0,'Norm. uspesnost'!H17,('Norm. Zahr. Financovanie'!H17*Parametre!$A$2+'Norm. uspesnost'!H17*Parametre!$A$3)/(Parametre!$A$2+Parametre!$A$3))</f>
        <v>#REF!</v>
      </c>
      <c r="I13" s="331" t="e">
        <f>IF('Norm. Zahr. Financovanie'!I$202=0,'Norm. uspesnost'!I17,('Norm. Zahr. Financovanie'!I17*Parametre!$A$2+'Norm. uspesnost'!I17*Parametre!$A$3)/(Parametre!$A$2+Parametre!$A$3))</f>
        <v>#REF!</v>
      </c>
      <c r="J13" s="331" t="e">
        <f>IF('Norm. Zahr. Financovanie'!J$202=0,'Norm. uspesnost'!J17,('Norm. Zahr. Financovanie'!J17*Parametre!$A$2+'Norm. uspesnost'!J17*Parametre!$A$3)/(Parametre!$A$2+Parametre!$A$3))</f>
        <v>#REF!</v>
      </c>
      <c r="K13" s="331">
        <f>IF('Norm. Zahr. Financovanie'!K$202=0,'Norm. uspesnost'!K17,('Norm. Zahr. Financovanie'!K17*Parametre!$A$2+'Norm. uspesnost'!K17*Parametre!$A$3)/(Parametre!$A$2+Parametre!$A$3))</f>
        <v>0</v>
      </c>
      <c r="L13" s="331" t="e">
        <f>IF('Norm. Zahr. Financovanie'!L$202=0,'Norm. uspesnost'!L17,('Norm. Zahr. Financovanie'!L17*Parametre!$A$2+'Norm. uspesnost'!L17*Parametre!$A$3)/(Parametre!$A$2+Parametre!$A$3))</f>
        <v>#REF!</v>
      </c>
      <c r="M13" s="331" t="e">
        <f>IF('Norm. Zahr. Financovanie'!M$202=0,'Norm. uspesnost'!M17,('Norm. Zahr. Financovanie'!M17*Parametre!$A$2+'Norm. uspesnost'!M17*Parametre!$A$3)/(Parametre!$A$2+Parametre!$A$3))</f>
        <v>#REF!</v>
      </c>
      <c r="N13" s="331" t="e">
        <f>IF('Norm. Zahr. Financovanie'!N$202=0,'Norm. uspesnost'!N17,('Norm. Zahr. Financovanie'!N17*Parametre!$A$2+'Norm. uspesnost'!N17*Parametre!$A$3)/(Parametre!$A$2+Parametre!$A$3))</f>
        <v>#REF!</v>
      </c>
      <c r="O13" s="331" t="e">
        <f>IF('Norm. Zahr. Financovanie'!O$202=0,'Norm. uspesnost'!O17,('Norm. Zahr. Financovanie'!O17*Parametre!$A$2+'Norm. uspesnost'!O17*Parametre!$A$3)/(Parametre!$A$2+Parametre!$A$3))</f>
        <v>#REF!</v>
      </c>
      <c r="P13" s="331">
        <f>IF('Norm. Zahr. Financovanie'!P$202=0,'Norm. uspesnost'!P17,('Norm. Zahr. Financovanie'!P17*Parametre!$A$2+'Norm. uspesnost'!P17*Parametre!$A$3)/(Parametre!$A$2+Parametre!$A$3))</f>
        <v>5.7729722392775408E-3</v>
      </c>
      <c r="Q13" s="331" t="e">
        <f>IF('Norm. Zahr. Financovanie'!Q$202=0,'Norm. uspesnost'!Q17,('Norm. Zahr. Financovanie'!Q17*Parametre!$A$2+'Norm. uspesnost'!Q17*Parametre!$A$3)/(Parametre!$A$2+Parametre!$A$3))</f>
        <v>#REF!</v>
      </c>
      <c r="R13" s="331" t="e">
        <f>IF('Norm. Zahr. Financovanie'!R$202=0,'Norm. uspesnost'!R17,('Norm. Zahr. Financovanie'!R17*Parametre!$A$2+'Norm. uspesnost'!R17*Parametre!$A$3)/(Parametre!$A$2+Parametre!$A$3))</f>
        <v>#REF!</v>
      </c>
      <c r="S13" s="331" t="e">
        <f>IF('Norm. Zahr. Financovanie'!S$202=0,'Norm. uspesnost'!S17,('Norm. Zahr. Financovanie'!S17*Parametre!$A$2+'Norm. uspesnost'!S17*Parametre!$A$3)/(Parametre!$A$2+Parametre!$A$3))</f>
        <v>#REF!</v>
      </c>
      <c r="T13" s="331" t="e">
        <f>IF('Norm. Zahr. Financovanie'!T$202=0,'Norm. uspesnost'!T17,('Norm. Zahr. Financovanie'!T17*Parametre!$A$2+'Norm. uspesnost'!T17*Parametre!$A$3)/(Parametre!$A$2+Parametre!$A$3))</f>
        <v>#REF!</v>
      </c>
      <c r="U13" s="331">
        <f>IF('Norm. Zahr. Financovanie'!U$202=0,'Norm. uspesnost'!U17,('Norm. Zahr. Financovanie'!U17*Parametre!$A$2+'Norm. uspesnost'!U17*Parametre!$A$3)/(Parametre!$A$2+Parametre!$A$3))</f>
        <v>0</v>
      </c>
      <c r="V13" s="331" t="e">
        <f>IF('Norm. Zahr. Financovanie'!V$202=0,'Norm. uspesnost'!V17,('Norm. Zahr. Financovanie'!V17*Parametre!$A$2+'Norm. uspesnost'!V17*Parametre!$A$3)/(Parametre!$A$2+Parametre!$A$3))</f>
        <v>#REF!</v>
      </c>
      <c r="W13" s="331" t="e">
        <f>IF('Norm. Zahr. Financovanie'!W$202=0,'Norm. uspesnost'!W17,('Norm. Zahr. Financovanie'!W17*Parametre!$A$2+'Norm. uspesnost'!W17*Parametre!$A$3)/(Parametre!$A$2+Parametre!$A$3))</f>
        <v>#REF!</v>
      </c>
      <c r="X13" s="331">
        <f>IF('Norm. Zahr. Financovanie'!X$202=0,'Norm. uspesnost'!X17,('Norm. Zahr. Financovanie'!X17*Parametre!$A$2+'Norm. uspesnost'!X17*Parametre!$A$3)/(Parametre!$A$2+Parametre!$A$3))</f>
        <v>1.5329695474780133E-2</v>
      </c>
      <c r="Y13" s="331" t="e">
        <f>IF('Norm. Zahr. Financovanie'!Y$202=0,'Norm. uspesnost'!Y17,('Norm. Zahr. Financovanie'!Y17*Parametre!$A$2+'Norm. uspesnost'!Y17*Parametre!$A$3)/(Parametre!$A$2+Parametre!$A$3))</f>
        <v>#REF!</v>
      </c>
      <c r="Z13" s="331" t="e">
        <f>IF('Norm. Zahr. Financovanie'!Z$202=0,'Norm. uspesnost'!Z17,('Norm. Zahr. Financovanie'!Z17*Parametre!$A$2+'Norm. uspesnost'!Z17*Parametre!$A$3)/(Parametre!$A$2+Parametre!$A$3))</f>
        <v>#REF!</v>
      </c>
      <c r="AA13" s="331" t="e">
        <f>IF('Norm. Zahr. Financovanie'!AA$202=0,'Norm. uspesnost'!AA17,('Norm. Zahr. Financovanie'!AA17*Parametre!$A$2+'Norm. uspesnost'!AA17*Parametre!$A$3)/(Parametre!$A$2+Parametre!$A$3))</f>
        <v>#REF!</v>
      </c>
      <c r="AB13" s="331">
        <f>IF('Norm. Zahr. Financovanie'!AB$202=0,'Norm. uspesnost'!AB17,('Norm. Zahr. Financovanie'!AB17*Parametre!$A$2+'Norm. uspesnost'!AB17*Parametre!$A$3)/(Parametre!$A$2+Parametre!$A$3))</f>
        <v>0</v>
      </c>
      <c r="AC13" s="331">
        <f>IF('Norm. Zahr. Financovanie'!AC$202=0,'Norm. uspesnost'!AC17,('Norm. Zahr. Financovanie'!AC17*Parametre!$A$2+'Norm. uspesnost'!AC17*Parametre!$A$3)/(Parametre!$A$2+Parametre!$A$3))</f>
        <v>1.3114231957080894E-2</v>
      </c>
      <c r="AD13" s="331">
        <f>IF('Norm. Zahr. Financovanie'!AD$202=0,'Norm. uspesnost'!AD17,('Norm. Zahr. Financovanie'!AD17*Parametre!$A$2+'Norm. uspesnost'!AD17*Parametre!$A$3)/(Parametre!$A$2+Parametre!$A$3))</f>
        <v>0</v>
      </c>
      <c r="AE13" s="331" t="e">
        <f>IF('Norm. Zahr. Financovanie'!AE$202=0,'Norm. uspesnost'!AE17,('Norm. Zahr. Financovanie'!AE17*Parametre!$A$2+'Norm. uspesnost'!AE17*Parametre!$A$3)/(Parametre!$A$2+Parametre!$A$3))</f>
        <v>#REF!</v>
      </c>
      <c r="AF13" s="331" t="e">
        <f>IF('Norm. Zahr. Financovanie'!AF$202=0,'Norm. uspesnost'!AF17,('Norm. Zahr. Financovanie'!AF17*Parametre!$A$2+'Norm. uspesnost'!AF17*Parametre!$A$3)/(Parametre!$A$2+Parametre!$A$3))</f>
        <v>#REF!</v>
      </c>
      <c r="AG13" s="331" t="e">
        <f>IF('Norm. Zahr. Financovanie'!AG$202=0,'Norm. uspesnost'!AG17,('Norm. Zahr. Financovanie'!AG17*Parametre!$A$2+'Norm. uspesnost'!AG17*Parametre!$A$3)/(Parametre!$A$2+Parametre!$A$3))</f>
        <v>#REF!</v>
      </c>
      <c r="AH13" s="331" t="e">
        <f>IF('Norm. Zahr. Financovanie'!AH$202=0,'Norm. uspesnost'!AH17,('Norm. Zahr. Financovanie'!AH17*Parametre!$A$2+'Norm. uspesnost'!AH17*Parametre!$A$3)/(Parametre!$A$2+Parametre!$A$3))</f>
        <v>#REF!</v>
      </c>
      <c r="AI13" s="331">
        <f>IF('Norm. Zahr. Financovanie'!AI$202=0,'Norm. uspesnost'!AI17,('Norm. Zahr. Financovanie'!AI17*Parametre!$A$2+'Norm. uspesnost'!AI17*Parametre!$A$3)/(Parametre!$A$2+Parametre!$A$3))</f>
        <v>5.4871928234627868E-3</v>
      </c>
      <c r="AJ13" s="331" t="e">
        <f>IF('Norm. Zahr. Financovanie'!AJ$202=0,'Norm. uspesnost'!AJ17,('Norm. Zahr. Financovanie'!AJ17*Parametre!$A$2+'Norm. uspesnost'!AJ17*Parametre!$A$3)/(Parametre!$A$2+Parametre!$A$3))</f>
        <v>#REF!</v>
      </c>
      <c r="AK13" s="331" t="e">
        <f>IF('Norm. Zahr. Financovanie'!AK$202=0,'Norm. uspesnost'!AK17,('Norm. Zahr. Financovanie'!AK17*Parametre!$A$2+'Norm. uspesnost'!AK17*Parametre!$A$3)/(Parametre!$A$2+Parametre!$A$3))</f>
        <v>#REF!</v>
      </c>
      <c r="AL13" s="331" t="e">
        <f>IF('Norm. Zahr. Financovanie'!AL$202=0,'Norm. uspesnost'!AL17,('Norm. Zahr. Financovanie'!AL17*Parametre!$A$2+'Norm. uspesnost'!AL17*Parametre!$A$3)/(Parametre!$A$2+Parametre!$A$3))</f>
        <v>#REF!</v>
      </c>
      <c r="AM13" s="331" t="e">
        <f>IF('Norm. Zahr. Financovanie'!AM$202=0,'Norm. uspesnost'!AM17,('Norm. Zahr. Financovanie'!AM17*Parametre!$A$2+'Norm. uspesnost'!AM17*Parametre!$A$3)/(Parametre!$A$2+Parametre!$A$3))</f>
        <v>#REF!</v>
      </c>
      <c r="AN13" s="331" t="e">
        <f>IF('Norm. Zahr. Financovanie'!AN$202=0,'Norm. uspesnost'!AN17,('Norm. Zahr. Financovanie'!AN17*Parametre!$A$2+'Norm. uspesnost'!AN17*Parametre!$A$3)/(Parametre!$A$2+Parametre!$A$3))</f>
        <v>#REF!</v>
      </c>
      <c r="AO13" s="331" t="e">
        <f>IF('Norm. Zahr. Financovanie'!AO$202=0,'Norm. uspesnost'!AO17,('Norm. Zahr. Financovanie'!AO17*Parametre!$A$2+'Norm. uspesnost'!AO17*Parametre!$A$3)/(Parametre!$A$2+Parametre!$A$3))</f>
        <v>#REF!</v>
      </c>
      <c r="AP13" s="331" t="e">
        <f>IF('Norm. Zahr. Financovanie'!AP$202=0,'Norm. uspesnost'!AP17,('Norm. Zahr. Financovanie'!AP17*Parametre!$A$2+'Norm. uspesnost'!AP17*Parametre!$A$3)/(Parametre!$A$2+Parametre!$A$3))</f>
        <v>#REF!</v>
      </c>
      <c r="AQ13" s="331" t="e">
        <f>IF('Norm. Zahr. Financovanie'!AQ$202=0,'Norm. uspesnost'!AQ17,('Norm. Zahr. Financovanie'!AQ17*Parametre!$A$2+'Norm. uspesnost'!AQ17*Parametre!$A$3)/(Parametre!$A$2+Parametre!$A$3))</f>
        <v>#REF!</v>
      </c>
      <c r="AR13" s="331" t="e">
        <f>IF('Norm. Zahr. Financovanie'!AR$202=0,'Norm. uspesnost'!AR17,('Norm. Zahr. Financovanie'!AR17*Parametre!$A$2+'Norm. uspesnost'!AR17*Parametre!$A$3)/(Parametre!$A$2+Parametre!$A$3))</f>
        <v>#REF!</v>
      </c>
      <c r="AS13" s="331" t="e">
        <f>IF('Norm. Zahr. Financovanie'!AS$202=0,'Norm. uspesnost'!AS17,('Norm. Zahr. Financovanie'!AS17*Parametre!$A$2+'Norm. uspesnost'!AS17*Parametre!$A$3)/(Parametre!$A$2+Parametre!$A$3))</f>
        <v>#REF!</v>
      </c>
      <c r="AT13" s="331" t="e">
        <f>IF('Norm. Zahr. Financovanie'!AT$202=0,'Norm. uspesnost'!AT17,('Norm. Zahr. Financovanie'!AT17*Parametre!$A$2+'Norm. uspesnost'!AT17*Parametre!$A$3)/(Parametre!$A$2+Parametre!$A$3))</f>
        <v>#REF!</v>
      </c>
      <c r="AU13" s="331" t="e">
        <f>IF('Norm. Zahr. Financovanie'!AU$202=0,'Norm. uspesnost'!AU17,('Norm. Zahr. Financovanie'!AU17*Parametre!$A$2+'Norm. uspesnost'!AU17*Parametre!$A$3)/(Parametre!$A$2+Parametre!$A$3))</f>
        <v>#REF!</v>
      </c>
      <c r="AV13" s="331" t="e">
        <f>IF('Norm. Zahr. Financovanie'!AV$202=0,'Norm. uspesnost'!AV17,('Norm. Zahr. Financovanie'!AV17*Parametre!$A$2+'Norm. uspesnost'!AV17*Parametre!$A$3)/(Parametre!$A$2+Parametre!$A$3))</f>
        <v>#REF!</v>
      </c>
      <c r="AW13" s="331" t="e">
        <f>IF('Norm. Zahr. Financovanie'!AW$202=0,'Norm. uspesnost'!AW17,('Norm. Zahr. Financovanie'!AW17*Parametre!$A$2+'Norm. uspesnost'!AW17*Parametre!$A$3)/(Parametre!$A$2+Parametre!$A$3))</f>
        <v>#REF!</v>
      </c>
      <c r="AX13" s="331" t="e">
        <f>IF('Norm. Zahr. Financovanie'!AX$202=0,'Norm. uspesnost'!AX17,('Norm. Zahr. Financovanie'!AX17*Parametre!$A$2+'Norm. uspesnost'!AX17*Parametre!$A$3)/(Parametre!$A$2+Parametre!$A$3))</f>
        <v>#REF!</v>
      </c>
      <c r="AY13" s="331" t="e">
        <f>IF('Norm. Zahr. Financovanie'!AY$202=0,'Norm. uspesnost'!AY17,('Norm. Zahr. Financovanie'!AY17*Parametre!$A$2+'Norm. uspesnost'!AY17*Parametre!$A$3)/(Parametre!$A$2+Parametre!$A$3))</f>
        <v>#REF!</v>
      </c>
      <c r="AZ13" s="331" t="e">
        <f>IF('Norm. Zahr. Financovanie'!AZ$202=0,'Norm. uspesnost'!AZ17,('Norm. Zahr. Financovanie'!AZ17*Parametre!$A$2+'Norm. uspesnost'!AZ17*Parametre!$A$3)/(Parametre!$A$2+Parametre!$A$3))</f>
        <v>#REF!</v>
      </c>
      <c r="BA13" s="331">
        <f>IF('Norm. Zahr. Financovanie'!BA$202=0,'Norm. uspesnost'!BA17,('Norm. Zahr. Financovanie'!BA17*Parametre!$A$2+'Norm. uspesnost'!BA17*Parametre!$A$3)/(Parametre!$A$2+Parametre!$A$3))</f>
        <v>0</v>
      </c>
      <c r="BB13" s="331" t="e">
        <f>IF('Norm. Zahr. Financovanie'!BB$202=0,'Norm. uspesnost'!BB17,('Norm. Zahr. Financovanie'!BB17*Parametre!$A$2+'Norm. uspesnost'!BB17*Parametre!$A$3)/(Parametre!$A$2+Parametre!$A$3))</f>
        <v>#REF!</v>
      </c>
    </row>
    <row r="14" spans="1:54" ht="14.25" customHeight="1" x14ac:dyDescent="0.2">
      <c r="A14" s="269">
        <v>13</v>
      </c>
      <c r="B14" s="334" t="s">
        <v>240</v>
      </c>
      <c r="C14" s="335" t="s">
        <v>239</v>
      </c>
      <c r="D14" s="331" t="e">
        <f>IF('Norm. Zahr. Financovanie'!D$202=0,'Norm. uspesnost'!D18,('Norm. Zahr. Financovanie'!D18*Parametre!$A$2+'Norm. uspesnost'!D18*Parametre!$A$3)/(Parametre!$A$2+Parametre!$A$3))</f>
        <v>#REF!</v>
      </c>
      <c r="E14" s="331" t="e">
        <f>IF('Norm. Zahr. Financovanie'!E$202=0,'Norm. uspesnost'!E18,('Norm. Zahr. Financovanie'!E18*Parametre!$A$2+'Norm. uspesnost'!E18*Parametre!$A$3)/(Parametre!$A$2+Parametre!$A$3))</f>
        <v>#REF!</v>
      </c>
      <c r="F14" s="331" t="e">
        <f>IF('Norm. Zahr. Financovanie'!F$202=0,'Norm. uspesnost'!F18,('Norm. Zahr. Financovanie'!F18*Parametre!$A$2+'Norm. uspesnost'!F18*Parametre!$A$3)/(Parametre!$A$2+Parametre!$A$3))</f>
        <v>#REF!</v>
      </c>
      <c r="G14" s="331" t="e">
        <f>IF('Norm. Zahr. Financovanie'!G$202=0,'Norm. uspesnost'!G18,('Norm. Zahr. Financovanie'!G18*Parametre!$A$2+'Norm. uspesnost'!G18*Parametre!$A$3)/(Parametre!$A$2+Parametre!$A$3))</f>
        <v>#REF!</v>
      </c>
      <c r="H14" s="331" t="e">
        <f>IF('Norm. Zahr. Financovanie'!H$202=0,'Norm. uspesnost'!H18,('Norm. Zahr. Financovanie'!H18*Parametre!$A$2+'Norm. uspesnost'!H18*Parametre!$A$3)/(Parametre!$A$2+Parametre!$A$3))</f>
        <v>#REF!</v>
      </c>
      <c r="I14" s="331" t="e">
        <f>IF('Norm. Zahr. Financovanie'!I$202=0,'Norm. uspesnost'!I18,('Norm. Zahr. Financovanie'!I18*Parametre!$A$2+'Norm. uspesnost'!I18*Parametre!$A$3)/(Parametre!$A$2+Parametre!$A$3))</f>
        <v>#REF!</v>
      </c>
      <c r="J14" s="331" t="e">
        <f>IF('Norm. Zahr. Financovanie'!J$202=0,'Norm. uspesnost'!J18,('Norm. Zahr. Financovanie'!J18*Parametre!$A$2+'Norm. uspesnost'!J18*Parametre!$A$3)/(Parametre!$A$2+Parametre!$A$3))</f>
        <v>#REF!</v>
      </c>
      <c r="K14" s="331">
        <f>IF('Norm. Zahr. Financovanie'!K$202=0,'Norm. uspesnost'!K18,('Norm. Zahr. Financovanie'!K18*Parametre!$A$2+'Norm. uspesnost'!K18*Parametre!$A$3)/(Parametre!$A$2+Parametre!$A$3))</f>
        <v>0</v>
      </c>
      <c r="L14" s="331" t="e">
        <f>IF('Norm. Zahr. Financovanie'!L$202=0,'Norm. uspesnost'!L18,('Norm. Zahr. Financovanie'!L18*Parametre!$A$2+'Norm. uspesnost'!L18*Parametre!$A$3)/(Parametre!$A$2+Parametre!$A$3))</f>
        <v>#REF!</v>
      </c>
      <c r="M14" s="331" t="e">
        <f>IF('Norm. Zahr. Financovanie'!M$202=0,'Norm. uspesnost'!M18,('Norm. Zahr. Financovanie'!M18*Parametre!$A$2+'Norm. uspesnost'!M18*Parametre!$A$3)/(Parametre!$A$2+Parametre!$A$3))</f>
        <v>#REF!</v>
      </c>
      <c r="N14" s="331" t="e">
        <f>IF('Norm. Zahr. Financovanie'!N$202=0,'Norm. uspesnost'!N18,('Norm. Zahr. Financovanie'!N18*Parametre!$A$2+'Norm. uspesnost'!N18*Parametre!$A$3)/(Parametre!$A$2+Parametre!$A$3))</f>
        <v>#REF!</v>
      </c>
      <c r="O14" s="331" t="e">
        <f>IF('Norm. Zahr. Financovanie'!O$202=0,'Norm. uspesnost'!O18,('Norm. Zahr. Financovanie'!O18*Parametre!$A$2+'Norm. uspesnost'!O18*Parametre!$A$3)/(Parametre!$A$2+Parametre!$A$3))</f>
        <v>#REF!</v>
      </c>
      <c r="P14" s="331">
        <f>IF('Norm. Zahr. Financovanie'!P$202=0,'Norm. uspesnost'!P18,('Norm. Zahr. Financovanie'!P18*Parametre!$A$2+'Norm. uspesnost'!P18*Parametre!$A$3)/(Parametre!$A$2+Parametre!$A$3))</f>
        <v>0</v>
      </c>
      <c r="Q14" s="331" t="e">
        <f>IF('Norm. Zahr. Financovanie'!Q$202=0,'Norm. uspesnost'!Q18,('Norm. Zahr. Financovanie'!Q18*Parametre!$A$2+'Norm. uspesnost'!Q18*Parametre!$A$3)/(Parametre!$A$2+Parametre!$A$3))</f>
        <v>#REF!</v>
      </c>
      <c r="R14" s="331" t="e">
        <f>IF('Norm. Zahr. Financovanie'!R$202=0,'Norm. uspesnost'!R18,('Norm. Zahr. Financovanie'!R18*Parametre!$A$2+'Norm. uspesnost'!R18*Parametre!$A$3)/(Parametre!$A$2+Parametre!$A$3))</f>
        <v>#REF!</v>
      </c>
      <c r="S14" s="331" t="e">
        <f>IF('Norm. Zahr. Financovanie'!S$202=0,'Norm. uspesnost'!S18,('Norm. Zahr. Financovanie'!S18*Parametre!$A$2+'Norm. uspesnost'!S18*Parametre!$A$3)/(Parametre!$A$2+Parametre!$A$3))</f>
        <v>#REF!</v>
      </c>
      <c r="T14" s="331" t="e">
        <f>IF('Norm. Zahr. Financovanie'!T$202=0,'Norm. uspesnost'!T18,('Norm. Zahr. Financovanie'!T18*Parametre!$A$2+'Norm. uspesnost'!T18*Parametre!$A$3)/(Parametre!$A$2+Parametre!$A$3))</f>
        <v>#REF!</v>
      </c>
      <c r="U14" s="331">
        <f>IF('Norm. Zahr. Financovanie'!U$202=0,'Norm. uspesnost'!U18,('Norm. Zahr. Financovanie'!U18*Parametre!$A$2+'Norm. uspesnost'!U18*Parametre!$A$3)/(Parametre!$A$2+Parametre!$A$3))</f>
        <v>0</v>
      </c>
      <c r="V14" s="331" t="e">
        <f>IF('Norm. Zahr. Financovanie'!V$202=0,'Norm. uspesnost'!V18,('Norm. Zahr. Financovanie'!V18*Parametre!$A$2+'Norm. uspesnost'!V18*Parametre!$A$3)/(Parametre!$A$2+Parametre!$A$3))</f>
        <v>#REF!</v>
      </c>
      <c r="W14" s="331" t="e">
        <f>IF('Norm. Zahr. Financovanie'!W$202=0,'Norm. uspesnost'!W18,('Norm. Zahr. Financovanie'!W18*Parametre!$A$2+'Norm. uspesnost'!W18*Parametre!$A$3)/(Parametre!$A$2+Parametre!$A$3))</f>
        <v>#REF!</v>
      </c>
      <c r="X14" s="331">
        <f>IF('Norm. Zahr. Financovanie'!X$202=0,'Norm. uspesnost'!X18,('Norm. Zahr. Financovanie'!X18*Parametre!$A$2+'Norm. uspesnost'!X18*Parametre!$A$3)/(Parametre!$A$2+Parametre!$A$3))</f>
        <v>0</v>
      </c>
      <c r="Y14" s="331" t="e">
        <f>IF('Norm. Zahr. Financovanie'!Y$202=0,'Norm. uspesnost'!Y18,('Norm. Zahr. Financovanie'!Y18*Parametre!$A$2+'Norm. uspesnost'!Y18*Parametre!$A$3)/(Parametre!$A$2+Parametre!$A$3))</f>
        <v>#REF!</v>
      </c>
      <c r="Z14" s="331" t="e">
        <f>IF('Norm. Zahr. Financovanie'!Z$202=0,'Norm. uspesnost'!Z18,('Norm. Zahr. Financovanie'!Z18*Parametre!$A$2+'Norm. uspesnost'!Z18*Parametre!$A$3)/(Parametre!$A$2+Parametre!$A$3))</f>
        <v>#REF!</v>
      </c>
      <c r="AA14" s="331" t="e">
        <f>IF('Norm. Zahr. Financovanie'!AA$202=0,'Norm. uspesnost'!AA18,('Norm. Zahr. Financovanie'!AA18*Parametre!$A$2+'Norm. uspesnost'!AA18*Parametre!$A$3)/(Parametre!$A$2+Parametre!$A$3))</f>
        <v>#REF!</v>
      </c>
      <c r="AB14" s="331">
        <f>IF('Norm. Zahr. Financovanie'!AB$202=0,'Norm. uspesnost'!AB18,('Norm. Zahr. Financovanie'!AB18*Parametre!$A$2+'Norm. uspesnost'!AB18*Parametre!$A$3)/(Parametre!$A$2+Parametre!$A$3))</f>
        <v>0</v>
      </c>
      <c r="AC14" s="331">
        <f>IF('Norm. Zahr. Financovanie'!AC$202=0,'Norm. uspesnost'!AC18,('Norm. Zahr. Financovanie'!AC18*Parametre!$A$2+'Norm. uspesnost'!AC18*Parametre!$A$3)/(Parametre!$A$2+Parametre!$A$3))</f>
        <v>0</v>
      </c>
      <c r="AD14" s="331">
        <f>IF('Norm. Zahr. Financovanie'!AD$202=0,'Norm. uspesnost'!AD18,('Norm. Zahr. Financovanie'!AD18*Parametre!$A$2+'Norm. uspesnost'!AD18*Parametre!$A$3)/(Parametre!$A$2+Parametre!$A$3))</f>
        <v>0</v>
      </c>
      <c r="AE14" s="331" t="e">
        <f>IF('Norm. Zahr. Financovanie'!AE$202=0,'Norm. uspesnost'!AE18,('Norm. Zahr. Financovanie'!AE18*Parametre!$A$2+'Norm. uspesnost'!AE18*Parametre!$A$3)/(Parametre!$A$2+Parametre!$A$3))</f>
        <v>#REF!</v>
      </c>
      <c r="AF14" s="331" t="e">
        <f>IF('Norm. Zahr. Financovanie'!AF$202=0,'Norm. uspesnost'!AF18,('Norm. Zahr. Financovanie'!AF18*Parametre!$A$2+'Norm. uspesnost'!AF18*Parametre!$A$3)/(Parametre!$A$2+Parametre!$A$3))</f>
        <v>#REF!</v>
      </c>
      <c r="AG14" s="331" t="e">
        <f>IF('Norm. Zahr. Financovanie'!AG$202=0,'Norm. uspesnost'!AG18,('Norm. Zahr. Financovanie'!AG18*Parametre!$A$2+'Norm. uspesnost'!AG18*Parametre!$A$3)/(Parametre!$A$2+Parametre!$A$3))</f>
        <v>#REF!</v>
      </c>
      <c r="AH14" s="331" t="e">
        <f>IF('Norm. Zahr. Financovanie'!AH$202=0,'Norm. uspesnost'!AH18,('Norm. Zahr. Financovanie'!AH18*Parametre!$A$2+'Norm. uspesnost'!AH18*Parametre!$A$3)/(Parametre!$A$2+Parametre!$A$3))</f>
        <v>#REF!</v>
      </c>
      <c r="AI14" s="331">
        <f>IF('Norm. Zahr. Financovanie'!AI$202=0,'Norm. uspesnost'!AI18,('Norm. Zahr. Financovanie'!AI18*Parametre!$A$2+'Norm. uspesnost'!AI18*Parametre!$A$3)/(Parametre!$A$2+Parametre!$A$3))</f>
        <v>0</v>
      </c>
      <c r="AJ14" s="331" t="e">
        <f>IF('Norm. Zahr. Financovanie'!AJ$202=0,'Norm. uspesnost'!AJ18,('Norm. Zahr. Financovanie'!AJ18*Parametre!$A$2+'Norm. uspesnost'!AJ18*Parametre!$A$3)/(Parametre!$A$2+Parametre!$A$3))</f>
        <v>#REF!</v>
      </c>
      <c r="AK14" s="331" t="e">
        <f>IF('Norm. Zahr. Financovanie'!AK$202=0,'Norm. uspesnost'!AK18,('Norm. Zahr. Financovanie'!AK18*Parametre!$A$2+'Norm. uspesnost'!AK18*Parametre!$A$3)/(Parametre!$A$2+Parametre!$A$3))</f>
        <v>#REF!</v>
      </c>
      <c r="AL14" s="331" t="e">
        <f>IF('Norm. Zahr. Financovanie'!AL$202=0,'Norm. uspesnost'!AL18,('Norm. Zahr. Financovanie'!AL18*Parametre!$A$2+'Norm. uspesnost'!AL18*Parametre!$A$3)/(Parametre!$A$2+Parametre!$A$3))</f>
        <v>#REF!</v>
      </c>
      <c r="AM14" s="331" t="e">
        <f>IF('Norm. Zahr. Financovanie'!AM$202=0,'Norm. uspesnost'!AM18,('Norm. Zahr. Financovanie'!AM18*Parametre!$A$2+'Norm. uspesnost'!AM18*Parametre!$A$3)/(Parametre!$A$2+Parametre!$A$3))</f>
        <v>#REF!</v>
      </c>
      <c r="AN14" s="331" t="e">
        <f>IF('Norm. Zahr. Financovanie'!AN$202=0,'Norm. uspesnost'!AN18,('Norm. Zahr. Financovanie'!AN18*Parametre!$A$2+'Norm. uspesnost'!AN18*Parametre!$A$3)/(Parametre!$A$2+Parametre!$A$3))</f>
        <v>#REF!</v>
      </c>
      <c r="AO14" s="331" t="e">
        <f>IF('Norm. Zahr. Financovanie'!AO$202=0,'Norm. uspesnost'!AO18,('Norm. Zahr. Financovanie'!AO18*Parametre!$A$2+'Norm. uspesnost'!AO18*Parametre!$A$3)/(Parametre!$A$2+Parametre!$A$3))</f>
        <v>#REF!</v>
      </c>
      <c r="AP14" s="331" t="e">
        <f>IF('Norm. Zahr. Financovanie'!AP$202=0,'Norm. uspesnost'!AP18,('Norm. Zahr. Financovanie'!AP18*Parametre!$A$2+'Norm. uspesnost'!AP18*Parametre!$A$3)/(Parametre!$A$2+Parametre!$A$3))</f>
        <v>#REF!</v>
      </c>
      <c r="AQ14" s="331" t="e">
        <f>IF('Norm. Zahr. Financovanie'!AQ$202=0,'Norm. uspesnost'!AQ18,('Norm. Zahr. Financovanie'!AQ18*Parametre!$A$2+'Norm. uspesnost'!AQ18*Parametre!$A$3)/(Parametre!$A$2+Parametre!$A$3))</f>
        <v>#REF!</v>
      </c>
      <c r="AR14" s="331" t="e">
        <f>IF('Norm. Zahr. Financovanie'!AR$202=0,'Norm. uspesnost'!AR18,('Norm. Zahr. Financovanie'!AR18*Parametre!$A$2+'Norm. uspesnost'!AR18*Parametre!$A$3)/(Parametre!$A$2+Parametre!$A$3))</f>
        <v>#REF!</v>
      </c>
      <c r="AS14" s="331" t="e">
        <f>IF('Norm. Zahr. Financovanie'!AS$202=0,'Norm. uspesnost'!AS18,('Norm. Zahr. Financovanie'!AS18*Parametre!$A$2+'Norm. uspesnost'!AS18*Parametre!$A$3)/(Parametre!$A$2+Parametre!$A$3))</f>
        <v>#REF!</v>
      </c>
      <c r="AT14" s="331" t="e">
        <f>IF('Norm. Zahr. Financovanie'!AT$202=0,'Norm. uspesnost'!AT18,('Norm. Zahr. Financovanie'!AT18*Parametre!$A$2+'Norm. uspesnost'!AT18*Parametre!$A$3)/(Parametre!$A$2+Parametre!$A$3))</f>
        <v>#REF!</v>
      </c>
      <c r="AU14" s="331" t="e">
        <f>IF('Norm. Zahr. Financovanie'!AU$202=0,'Norm. uspesnost'!AU18,('Norm. Zahr. Financovanie'!AU18*Parametre!$A$2+'Norm. uspesnost'!AU18*Parametre!$A$3)/(Parametre!$A$2+Parametre!$A$3))</f>
        <v>#REF!</v>
      </c>
      <c r="AV14" s="331" t="e">
        <f>IF('Norm. Zahr. Financovanie'!AV$202=0,'Norm. uspesnost'!AV18,('Norm. Zahr. Financovanie'!AV18*Parametre!$A$2+'Norm. uspesnost'!AV18*Parametre!$A$3)/(Parametre!$A$2+Parametre!$A$3))</f>
        <v>#REF!</v>
      </c>
      <c r="AW14" s="331" t="e">
        <f>IF('Norm. Zahr. Financovanie'!AW$202=0,'Norm. uspesnost'!AW18,('Norm. Zahr. Financovanie'!AW18*Parametre!$A$2+'Norm. uspesnost'!AW18*Parametre!$A$3)/(Parametre!$A$2+Parametre!$A$3))</f>
        <v>#REF!</v>
      </c>
      <c r="AX14" s="331" t="e">
        <f>IF('Norm. Zahr. Financovanie'!AX$202=0,'Norm. uspesnost'!AX18,('Norm. Zahr. Financovanie'!AX18*Parametre!$A$2+'Norm. uspesnost'!AX18*Parametre!$A$3)/(Parametre!$A$2+Parametre!$A$3))</f>
        <v>#REF!</v>
      </c>
      <c r="AY14" s="331" t="e">
        <f>IF('Norm. Zahr. Financovanie'!AY$202=0,'Norm. uspesnost'!AY18,('Norm. Zahr. Financovanie'!AY18*Parametre!$A$2+'Norm. uspesnost'!AY18*Parametre!$A$3)/(Parametre!$A$2+Parametre!$A$3))</f>
        <v>#REF!</v>
      </c>
      <c r="AZ14" s="331" t="e">
        <f>IF('Norm. Zahr. Financovanie'!AZ$202=0,'Norm. uspesnost'!AZ18,('Norm. Zahr. Financovanie'!AZ18*Parametre!$A$2+'Norm. uspesnost'!AZ18*Parametre!$A$3)/(Parametre!$A$2+Parametre!$A$3))</f>
        <v>#REF!</v>
      </c>
      <c r="BA14" s="331">
        <f>IF('Norm. Zahr. Financovanie'!BA$202=0,'Norm. uspesnost'!BA18,('Norm. Zahr. Financovanie'!BA18*Parametre!$A$2+'Norm. uspesnost'!BA18*Parametre!$A$3)/(Parametre!$A$2+Parametre!$A$3))</f>
        <v>0</v>
      </c>
      <c r="BB14" s="331" t="e">
        <f>IF('Norm. Zahr. Financovanie'!BB$202=0,'Norm. uspesnost'!BB18,('Norm. Zahr. Financovanie'!BB18*Parametre!$A$2+'Norm. uspesnost'!BB18*Parametre!$A$3)/(Parametre!$A$2+Parametre!$A$3))</f>
        <v>#REF!</v>
      </c>
    </row>
    <row r="15" spans="1:54" ht="14.25" customHeight="1" x14ac:dyDescent="0.2">
      <c r="A15" s="269">
        <v>14</v>
      </c>
      <c r="B15" s="332" t="s">
        <v>183</v>
      </c>
      <c r="C15" s="333" t="s">
        <v>182</v>
      </c>
      <c r="D15" s="331" t="e">
        <f>IF('Norm. Zahr. Financovanie'!D$202=0,'Norm. uspesnost'!D19,('Norm. Zahr. Financovanie'!D19*Parametre!$A$2+'Norm. uspesnost'!D19*Parametre!$A$3)/(Parametre!$A$2+Parametre!$A$3))</f>
        <v>#REF!</v>
      </c>
      <c r="E15" s="331" t="e">
        <f>IF('Norm. Zahr. Financovanie'!E$202=0,'Norm. uspesnost'!E19,('Norm. Zahr. Financovanie'!E19*Parametre!$A$2+'Norm. uspesnost'!E19*Parametre!$A$3)/(Parametre!$A$2+Parametre!$A$3))</f>
        <v>#REF!</v>
      </c>
      <c r="F15" s="331" t="e">
        <f>IF('Norm. Zahr. Financovanie'!F$202=0,'Norm. uspesnost'!F19,('Norm. Zahr. Financovanie'!F19*Parametre!$A$2+'Norm. uspesnost'!F19*Parametre!$A$3)/(Parametre!$A$2+Parametre!$A$3))</f>
        <v>#REF!</v>
      </c>
      <c r="G15" s="331" t="e">
        <f>IF('Norm. Zahr. Financovanie'!G$202=0,'Norm. uspesnost'!G19,('Norm. Zahr. Financovanie'!G19*Parametre!$A$2+'Norm. uspesnost'!G19*Parametre!$A$3)/(Parametre!$A$2+Parametre!$A$3))</f>
        <v>#REF!</v>
      </c>
      <c r="H15" s="331" t="e">
        <f>IF('Norm. Zahr. Financovanie'!H$202=0,'Norm. uspesnost'!H19,('Norm. Zahr. Financovanie'!H19*Parametre!$A$2+'Norm. uspesnost'!H19*Parametre!$A$3)/(Parametre!$A$2+Parametre!$A$3))</f>
        <v>#REF!</v>
      </c>
      <c r="I15" s="331" t="e">
        <f>IF('Norm. Zahr. Financovanie'!I$202=0,'Norm. uspesnost'!I19,('Norm. Zahr. Financovanie'!I19*Parametre!$A$2+'Norm. uspesnost'!I19*Parametre!$A$3)/(Parametre!$A$2+Parametre!$A$3))</f>
        <v>#REF!</v>
      </c>
      <c r="J15" s="331" t="e">
        <f>IF('Norm. Zahr. Financovanie'!J$202=0,'Norm. uspesnost'!J19,('Norm. Zahr. Financovanie'!J19*Parametre!$A$2+'Norm. uspesnost'!J19*Parametre!$A$3)/(Parametre!$A$2+Parametre!$A$3))</f>
        <v>#REF!</v>
      </c>
      <c r="K15" s="331">
        <f>IF('Norm. Zahr. Financovanie'!K$202=0,'Norm. uspesnost'!K19,('Norm. Zahr. Financovanie'!K19*Parametre!$A$2+'Norm. uspesnost'!K19*Parametre!$A$3)/(Parametre!$A$2+Parametre!$A$3))</f>
        <v>1.5983227977723939E-2</v>
      </c>
      <c r="L15" s="331" t="e">
        <f>IF('Norm. Zahr. Financovanie'!L$202=0,'Norm. uspesnost'!L19,('Norm. Zahr. Financovanie'!L19*Parametre!$A$2+'Norm. uspesnost'!L19*Parametre!$A$3)/(Parametre!$A$2+Parametre!$A$3))</f>
        <v>#REF!</v>
      </c>
      <c r="M15" s="331" t="e">
        <f>IF('Norm. Zahr. Financovanie'!M$202=0,'Norm. uspesnost'!M19,('Norm. Zahr. Financovanie'!M19*Parametre!$A$2+'Norm. uspesnost'!M19*Parametre!$A$3)/(Parametre!$A$2+Parametre!$A$3))</f>
        <v>#REF!</v>
      </c>
      <c r="N15" s="331" t="e">
        <f>IF('Norm. Zahr. Financovanie'!N$202=0,'Norm. uspesnost'!N19,('Norm. Zahr. Financovanie'!N19*Parametre!$A$2+'Norm. uspesnost'!N19*Parametre!$A$3)/(Parametre!$A$2+Parametre!$A$3))</f>
        <v>#REF!</v>
      </c>
      <c r="O15" s="331" t="e">
        <f>IF('Norm. Zahr. Financovanie'!O$202=0,'Norm. uspesnost'!O19,('Norm. Zahr. Financovanie'!O19*Parametre!$A$2+'Norm. uspesnost'!O19*Parametre!$A$3)/(Parametre!$A$2+Parametre!$A$3))</f>
        <v>#REF!</v>
      </c>
      <c r="P15" s="331">
        <f>IF('Norm. Zahr. Financovanie'!P$202=0,'Norm. uspesnost'!P19,('Norm. Zahr. Financovanie'!P19*Parametre!$A$2+'Norm. uspesnost'!P19*Parametre!$A$3)/(Parametre!$A$2+Parametre!$A$3))</f>
        <v>2.170923785183303E-2</v>
      </c>
      <c r="Q15" s="331" t="e">
        <f>IF('Norm. Zahr. Financovanie'!Q$202=0,'Norm. uspesnost'!Q19,('Norm. Zahr. Financovanie'!Q19*Parametre!$A$2+'Norm. uspesnost'!Q19*Parametre!$A$3)/(Parametre!$A$2+Parametre!$A$3))</f>
        <v>#REF!</v>
      </c>
      <c r="R15" s="331" t="e">
        <f>IF('Norm. Zahr. Financovanie'!R$202=0,'Norm. uspesnost'!R19,('Norm. Zahr. Financovanie'!R19*Parametre!$A$2+'Norm. uspesnost'!R19*Parametre!$A$3)/(Parametre!$A$2+Parametre!$A$3))</f>
        <v>#REF!</v>
      </c>
      <c r="S15" s="331" t="e">
        <f>IF('Norm. Zahr. Financovanie'!S$202=0,'Norm. uspesnost'!S19,('Norm. Zahr. Financovanie'!S19*Parametre!$A$2+'Norm. uspesnost'!S19*Parametre!$A$3)/(Parametre!$A$2+Parametre!$A$3))</f>
        <v>#REF!</v>
      </c>
      <c r="T15" s="331" t="e">
        <f>IF('Norm. Zahr. Financovanie'!T$202=0,'Norm. uspesnost'!T19,('Norm. Zahr. Financovanie'!T19*Parametre!$A$2+'Norm. uspesnost'!T19*Parametre!$A$3)/(Parametre!$A$2+Parametre!$A$3))</f>
        <v>#REF!</v>
      </c>
      <c r="U15" s="331">
        <f>IF('Norm. Zahr. Financovanie'!U$202=0,'Norm. uspesnost'!U19,('Norm. Zahr. Financovanie'!U19*Parametre!$A$2+'Norm. uspesnost'!U19*Parametre!$A$3)/(Parametre!$A$2+Parametre!$A$3))</f>
        <v>5.1681350321873222E-3</v>
      </c>
      <c r="V15" s="331" t="e">
        <f>IF('Norm. Zahr. Financovanie'!V$202=0,'Norm. uspesnost'!V19,('Norm. Zahr. Financovanie'!V19*Parametre!$A$2+'Norm. uspesnost'!V19*Parametre!$A$3)/(Parametre!$A$2+Parametre!$A$3))</f>
        <v>#REF!</v>
      </c>
      <c r="W15" s="331" t="e">
        <f>IF('Norm. Zahr. Financovanie'!W$202=0,'Norm. uspesnost'!W19,('Norm. Zahr. Financovanie'!W19*Parametre!$A$2+'Norm. uspesnost'!W19*Parametre!$A$3)/(Parametre!$A$2+Parametre!$A$3))</f>
        <v>#REF!</v>
      </c>
      <c r="X15" s="331">
        <f>IF('Norm. Zahr. Financovanie'!X$202=0,'Norm. uspesnost'!X19,('Norm. Zahr. Financovanie'!X19*Parametre!$A$2+'Norm. uspesnost'!X19*Parametre!$A$3)/(Parametre!$A$2+Parametre!$A$3))</f>
        <v>1.0520863481115529E-2</v>
      </c>
      <c r="Y15" s="331" t="e">
        <f>IF('Norm. Zahr. Financovanie'!Y$202=0,'Norm. uspesnost'!Y19,('Norm. Zahr. Financovanie'!Y19*Parametre!$A$2+'Norm. uspesnost'!Y19*Parametre!$A$3)/(Parametre!$A$2+Parametre!$A$3))</f>
        <v>#REF!</v>
      </c>
      <c r="Z15" s="331" t="e">
        <f>IF('Norm. Zahr. Financovanie'!Z$202=0,'Norm. uspesnost'!Z19,('Norm. Zahr. Financovanie'!Z19*Parametre!$A$2+'Norm. uspesnost'!Z19*Parametre!$A$3)/(Parametre!$A$2+Parametre!$A$3))</f>
        <v>#REF!</v>
      </c>
      <c r="AA15" s="331" t="e">
        <f>IF('Norm. Zahr. Financovanie'!AA$202=0,'Norm. uspesnost'!AA19,('Norm. Zahr. Financovanie'!AA19*Parametre!$A$2+'Norm. uspesnost'!AA19*Parametre!$A$3)/(Parametre!$A$2+Parametre!$A$3))</f>
        <v>#REF!</v>
      </c>
      <c r="AB15" s="331">
        <f>IF('Norm. Zahr. Financovanie'!AB$202=0,'Norm. uspesnost'!AB19,('Norm. Zahr. Financovanie'!AB19*Parametre!$A$2+'Norm. uspesnost'!AB19*Parametre!$A$3)/(Parametre!$A$2+Parametre!$A$3))</f>
        <v>0</v>
      </c>
      <c r="AC15" s="331">
        <f>IF('Norm. Zahr. Financovanie'!AC$202=0,'Norm. uspesnost'!AC19,('Norm. Zahr. Financovanie'!AC19*Parametre!$A$2+'Norm. uspesnost'!AC19*Parametre!$A$3)/(Parametre!$A$2+Parametre!$A$3))</f>
        <v>0</v>
      </c>
      <c r="AD15" s="331">
        <f>IF('Norm. Zahr. Financovanie'!AD$202=0,'Norm. uspesnost'!AD19,('Norm. Zahr. Financovanie'!AD19*Parametre!$A$2+'Norm. uspesnost'!AD19*Parametre!$A$3)/(Parametre!$A$2+Parametre!$A$3))</f>
        <v>0</v>
      </c>
      <c r="AE15" s="331" t="e">
        <f>IF('Norm. Zahr. Financovanie'!AE$202=0,'Norm. uspesnost'!AE19,('Norm. Zahr. Financovanie'!AE19*Parametre!$A$2+'Norm. uspesnost'!AE19*Parametre!$A$3)/(Parametre!$A$2+Parametre!$A$3))</f>
        <v>#REF!</v>
      </c>
      <c r="AF15" s="331" t="e">
        <f>IF('Norm. Zahr. Financovanie'!AF$202=0,'Norm. uspesnost'!AF19,('Norm. Zahr. Financovanie'!AF19*Parametre!$A$2+'Norm. uspesnost'!AF19*Parametre!$A$3)/(Parametre!$A$2+Parametre!$A$3))</f>
        <v>#REF!</v>
      </c>
      <c r="AG15" s="331" t="e">
        <f>IF('Norm. Zahr. Financovanie'!AG$202=0,'Norm. uspesnost'!AG19,('Norm. Zahr. Financovanie'!AG19*Parametre!$A$2+'Norm. uspesnost'!AG19*Parametre!$A$3)/(Parametre!$A$2+Parametre!$A$3))</f>
        <v>#REF!</v>
      </c>
      <c r="AH15" s="331" t="e">
        <f>IF('Norm. Zahr. Financovanie'!AH$202=0,'Norm. uspesnost'!AH19,('Norm. Zahr. Financovanie'!AH19*Parametre!$A$2+'Norm. uspesnost'!AH19*Parametre!$A$3)/(Parametre!$A$2+Parametre!$A$3))</f>
        <v>#REF!</v>
      </c>
      <c r="AI15" s="331">
        <f>IF('Norm. Zahr. Financovanie'!AI$202=0,'Norm. uspesnost'!AI19,('Norm. Zahr. Financovanie'!AI19*Parametre!$A$2+'Norm. uspesnost'!AI19*Parametre!$A$3)/(Parametre!$A$2+Parametre!$A$3))</f>
        <v>3.5834453741028878E-3</v>
      </c>
      <c r="AJ15" s="331" t="e">
        <f>IF('Norm. Zahr. Financovanie'!AJ$202=0,'Norm. uspesnost'!AJ19,('Norm. Zahr. Financovanie'!AJ19*Parametre!$A$2+'Norm. uspesnost'!AJ19*Parametre!$A$3)/(Parametre!$A$2+Parametre!$A$3))</f>
        <v>#REF!</v>
      </c>
      <c r="AK15" s="331" t="e">
        <f>IF('Norm. Zahr. Financovanie'!AK$202=0,'Norm. uspesnost'!AK19,('Norm. Zahr. Financovanie'!AK19*Parametre!$A$2+'Norm. uspesnost'!AK19*Parametre!$A$3)/(Parametre!$A$2+Parametre!$A$3))</f>
        <v>#REF!</v>
      </c>
      <c r="AL15" s="331" t="e">
        <f>IF('Norm. Zahr. Financovanie'!AL$202=0,'Norm. uspesnost'!AL19,('Norm. Zahr. Financovanie'!AL19*Parametre!$A$2+'Norm. uspesnost'!AL19*Parametre!$A$3)/(Parametre!$A$2+Parametre!$A$3))</f>
        <v>#REF!</v>
      </c>
      <c r="AM15" s="331" t="e">
        <f>IF('Norm. Zahr. Financovanie'!AM$202=0,'Norm. uspesnost'!AM19,('Norm. Zahr. Financovanie'!AM19*Parametre!$A$2+'Norm. uspesnost'!AM19*Parametre!$A$3)/(Parametre!$A$2+Parametre!$A$3))</f>
        <v>#REF!</v>
      </c>
      <c r="AN15" s="331" t="e">
        <f>IF('Norm. Zahr. Financovanie'!AN$202=0,'Norm. uspesnost'!AN19,('Norm. Zahr. Financovanie'!AN19*Parametre!$A$2+'Norm. uspesnost'!AN19*Parametre!$A$3)/(Parametre!$A$2+Parametre!$A$3))</f>
        <v>#REF!</v>
      </c>
      <c r="AO15" s="331" t="e">
        <f>IF('Norm. Zahr. Financovanie'!AO$202=0,'Norm. uspesnost'!AO19,('Norm. Zahr. Financovanie'!AO19*Parametre!$A$2+'Norm. uspesnost'!AO19*Parametre!$A$3)/(Parametre!$A$2+Parametre!$A$3))</f>
        <v>#REF!</v>
      </c>
      <c r="AP15" s="331" t="e">
        <f>IF('Norm. Zahr. Financovanie'!AP$202=0,'Norm. uspesnost'!AP19,('Norm. Zahr. Financovanie'!AP19*Parametre!$A$2+'Norm. uspesnost'!AP19*Parametre!$A$3)/(Parametre!$A$2+Parametre!$A$3))</f>
        <v>#REF!</v>
      </c>
      <c r="AQ15" s="331" t="e">
        <f>IF('Norm. Zahr. Financovanie'!AQ$202=0,'Norm. uspesnost'!AQ19,('Norm. Zahr. Financovanie'!AQ19*Parametre!$A$2+'Norm. uspesnost'!AQ19*Parametre!$A$3)/(Parametre!$A$2+Parametre!$A$3))</f>
        <v>#REF!</v>
      </c>
      <c r="AR15" s="331" t="e">
        <f>IF('Norm. Zahr. Financovanie'!AR$202=0,'Norm. uspesnost'!AR19,('Norm. Zahr. Financovanie'!AR19*Parametre!$A$2+'Norm. uspesnost'!AR19*Parametre!$A$3)/(Parametre!$A$2+Parametre!$A$3))</f>
        <v>#REF!</v>
      </c>
      <c r="AS15" s="331" t="e">
        <f>IF('Norm. Zahr. Financovanie'!AS$202=0,'Norm. uspesnost'!AS19,('Norm. Zahr. Financovanie'!AS19*Parametre!$A$2+'Norm. uspesnost'!AS19*Parametre!$A$3)/(Parametre!$A$2+Parametre!$A$3))</f>
        <v>#REF!</v>
      </c>
      <c r="AT15" s="331" t="e">
        <f>IF('Norm. Zahr. Financovanie'!AT$202=0,'Norm. uspesnost'!AT19,('Norm. Zahr. Financovanie'!AT19*Parametre!$A$2+'Norm. uspesnost'!AT19*Parametre!$A$3)/(Parametre!$A$2+Parametre!$A$3))</f>
        <v>#REF!</v>
      </c>
      <c r="AU15" s="331" t="e">
        <f>IF('Norm. Zahr. Financovanie'!AU$202=0,'Norm. uspesnost'!AU19,('Norm. Zahr. Financovanie'!AU19*Parametre!$A$2+'Norm. uspesnost'!AU19*Parametre!$A$3)/(Parametre!$A$2+Parametre!$A$3))</f>
        <v>#REF!</v>
      </c>
      <c r="AV15" s="331" t="e">
        <f>IF('Norm. Zahr. Financovanie'!AV$202=0,'Norm. uspesnost'!AV19,('Norm. Zahr. Financovanie'!AV19*Parametre!$A$2+'Norm. uspesnost'!AV19*Parametre!$A$3)/(Parametre!$A$2+Parametre!$A$3))</f>
        <v>#REF!</v>
      </c>
      <c r="AW15" s="331" t="e">
        <f>IF('Norm. Zahr. Financovanie'!AW$202=0,'Norm. uspesnost'!AW19,('Norm. Zahr. Financovanie'!AW19*Parametre!$A$2+'Norm. uspesnost'!AW19*Parametre!$A$3)/(Parametre!$A$2+Parametre!$A$3))</f>
        <v>#REF!</v>
      </c>
      <c r="AX15" s="331" t="e">
        <f>IF('Norm. Zahr. Financovanie'!AX$202=0,'Norm. uspesnost'!AX19,('Norm. Zahr. Financovanie'!AX19*Parametre!$A$2+'Norm. uspesnost'!AX19*Parametre!$A$3)/(Parametre!$A$2+Parametre!$A$3))</f>
        <v>#REF!</v>
      </c>
      <c r="AY15" s="331" t="e">
        <f>IF('Norm. Zahr. Financovanie'!AY$202=0,'Norm. uspesnost'!AY19,('Norm. Zahr. Financovanie'!AY19*Parametre!$A$2+'Norm. uspesnost'!AY19*Parametre!$A$3)/(Parametre!$A$2+Parametre!$A$3))</f>
        <v>#REF!</v>
      </c>
      <c r="AZ15" s="331" t="e">
        <f>IF('Norm. Zahr. Financovanie'!AZ$202=0,'Norm. uspesnost'!AZ19,('Norm. Zahr. Financovanie'!AZ19*Parametre!$A$2+'Norm. uspesnost'!AZ19*Parametre!$A$3)/(Parametre!$A$2+Parametre!$A$3))</f>
        <v>#REF!</v>
      </c>
      <c r="BA15" s="331">
        <f>IF('Norm. Zahr. Financovanie'!BA$202=0,'Norm. uspesnost'!BA19,('Norm. Zahr. Financovanie'!BA19*Parametre!$A$2+'Norm. uspesnost'!BA19*Parametre!$A$3)/(Parametre!$A$2+Parametre!$A$3))</f>
        <v>1.9896010469844072E-2</v>
      </c>
      <c r="BB15" s="331" t="e">
        <f>IF('Norm. Zahr. Financovanie'!BB$202=0,'Norm. uspesnost'!BB19,('Norm. Zahr. Financovanie'!BB19*Parametre!$A$2+'Norm. uspesnost'!BB19*Parametre!$A$3)/(Parametre!$A$2+Parametre!$A$3))</f>
        <v>#REF!</v>
      </c>
    </row>
    <row r="16" spans="1:54" ht="14.25" customHeight="1" x14ac:dyDescent="0.2">
      <c r="A16" s="269">
        <v>15</v>
      </c>
      <c r="B16" s="334" t="s">
        <v>165</v>
      </c>
      <c r="C16" s="335" t="s">
        <v>164</v>
      </c>
      <c r="D16" s="331" t="e">
        <f>IF('Norm. Zahr. Financovanie'!D$202=0,'Norm. uspesnost'!D20,('Norm. Zahr. Financovanie'!D20*Parametre!$A$2+'Norm. uspesnost'!D20*Parametre!$A$3)/(Parametre!$A$2+Parametre!$A$3))</f>
        <v>#REF!</v>
      </c>
      <c r="E16" s="331" t="e">
        <f>IF('Norm. Zahr. Financovanie'!E$202=0,'Norm. uspesnost'!E20,('Norm. Zahr. Financovanie'!E20*Parametre!$A$2+'Norm. uspesnost'!E20*Parametre!$A$3)/(Parametre!$A$2+Parametre!$A$3))</f>
        <v>#REF!</v>
      </c>
      <c r="F16" s="331" t="e">
        <f>IF('Norm. Zahr. Financovanie'!F$202=0,'Norm. uspesnost'!F20,('Norm. Zahr. Financovanie'!F20*Parametre!$A$2+'Norm. uspesnost'!F20*Parametre!$A$3)/(Parametre!$A$2+Parametre!$A$3))</f>
        <v>#REF!</v>
      </c>
      <c r="G16" s="331" t="e">
        <f>IF('Norm. Zahr. Financovanie'!G$202=0,'Norm. uspesnost'!G20,('Norm. Zahr. Financovanie'!G20*Parametre!$A$2+'Norm. uspesnost'!G20*Parametre!$A$3)/(Parametre!$A$2+Parametre!$A$3))</f>
        <v>#REF!</v>
      </c>
      <c r="H16" s="331" t="e">
        <f>IF('Norm. Zahr. Financovanie'!H$202=0,'Norm. uspesnost'!H20,('Norm. Zahr. Financovanie'!H20*Parametre!$A$2+'Norm. uspesnost'!H20*Parametre!$A$3)/(Parametre!$A$2+Parametre!$A$3))</f>
        <v>#REF!</v>
      </c>
      <c r="I16" s="331" t="e">
        <f>IF('Norm. Zahr. Financovanie'!I$202=0,'Norm. uspesnost'!I20,('Norm. Zahr. Financovanie'!I20*Parametre!$A$2+'Norm. uspesnost'!I20*Parametre!$A$3)/(Parametre!$A$2+Parametre!$A$3))</f>
        <v>#REF!</v>
      </c>
      <c r="J16" s="331" t="e">
        <f>IF('Norm. Zahr. Financovanie'!J$202=0,'Norm. uspesnost'!J20,('Norm. Zahr. Financovanie'!J20*Parametre!$A$2+'Norm. uspesnost'!J20*Parametre!$A$3)/(Parametre!$A$2+Parametre!$A$3))</f>
        <v>#REF!</v>
      </c>
      <c r="K16" s="331">
        <f>IF('Norm. Zahr. Financovanie'!K$202=0,'Norm. uspesnost'!K20,('Norm. Zahr. Financovanie'!K20*Parametre!$A$2+'Norm. uspesnost'!K20*Parametre!$A$3)/(Parametre!$A$2+Parametre!$A$3))</f>
        <v>0</v>
      </c>
      <c r="L16" s="331" t="e">
        <f>IF('Norm. Zahr. Financovanie'!L$202=0,'Norm. uspesnost'!L20,('Norm. Zahr. Financovanie'!L20*Parametre!$A$2+'Norm. uspesnost'!L20*Parametre!$A$3)/(Parametre!$A$2+Parametre!$A$3))</f>
        <v>#REF!</v>
      </c>
      <c r="M16" s="331" t="e">
        <f>IF('Norm. Zahr. Financovanie'!M$202=0,'Norm. uspesnost'!M20,('Norm. Zahr. Financovanie'!M20*Parametre!$A$2+'Norm. uspesnost'!M20*Parametre!$A$3)/(Parametre!$A$2+Parametre!$A$3))</f>
        <v>#REF!</v>
      </c>
      <c r="N16" s="331" t="e">
        <f>IF('Norm. Zahr. Financovanie'!N$202=0,'Norm. uspesnost'!N20,('Norm. Zahr. Financovanie'!N20*Parametre!$A$2+'Norm. uspesnost'!N20*Parametre!$A$3)/(Parametre!$A$2+Parametre!$A$3))</f>
        <v>#REF!</v>
      </c>
      <c r="O16" s="331" t="e">
        <f>IF('Norm. Zahr. Financovanie'!O$202=0,'Norm. uspesnost'!O20,('Norm. Zahr. Financovanie'!O20*Parametre!$A$2+'Norm. uspesnost'!O20*Parametre!$A$3)/(Parametre!$A$2+Parametre!$A$3))</f>
        <v>#REF!</v>
      </c>
      <c r="P16" s="331">
        <f>IF('Norm. Zahr. Financovanie'!P$202=0,'Norm. uspesnost'!P20,('Norm. Zahr. Financovanie'!P20*Parametre!$A$2+'Norm. uspesnost'!P20*Parametre!$A$3)/(Parametre!$A$2+Parametre!$A$3))</f>
        <v>4.7354784563146141E-3</v>
      </c>
      <c r="Q16" s="331" t="e">
        <f>IF('Norm. Zahr. Financovanie'!Q$202=0,'Norm. uspesnost'!Q20,('Norm. Zahr. Financovanie'!Q20*Parametre!$A$2+'Norm. uspesnost'!Q20*Parametre!$A$3)/(Parametre!$A$2+Parametre!$A$3))</f>
        <v>#REF!</v>
      </c>
      <c r="R16" s="331" t="e">
        <f>IF('Norm. Zahr. Financovanie'!R$202=0,'Norm. uspesnost'!R20,('Norm. Zahr. Financovanie'!R20*Parametre!$A$2+'Norm. uspesnost'!R20*Parametre!$A$3)/(Parametre!$A$2+Parametre!$A$3))</f>
        <v>#REF!</v>
      </c>
      <c r="S16" s="331" t="e">
        <f>IF('Norm. Zahr. Financovanie'!S$202=0,'Norm. uspesnost'!S20,('Norm. Zahr. Financovanie'!S20*Parametre!$A$2+'Norm. uspesnost'!S20*Parametre!$A$3)/(Parametre!$A$2+Parametre!$A$3))</f>
        <v>#REF!</v>
      </c>
      <c r="T16" s="331" t="e">
        <f>IF('Norm. Zahr. Financovanie'!T$202=0,'Norm. uspesnost'!T20,('Norm. Zahr. Financovanie'!T20*Parametre!$A$2+'Norm. uspesnost'!T20*Parametre!$A$3)/(Parametre!$A$2+Parametre!$A$3))</f>
        <v>#REF!</v>
      </c>
      <c r="U16" s="331">
        <f>IF('Norm. Zahr. Financovanie'!U$202=0,'Norm. uspesnost'!U20,('Norm. Zahr. Financovanie'!U20*Parametre!$A$2+'Norm. uspesnost'!U20*Parametre!$A$3)/(Parametre!$A$2+Parametre!$A$3))</f>
        <v>0</v>
      </c>
      <c r="V16" s="331" t="e">
        <f>IF('Norm. Zahr. Financovanie'!V$202=0,'Norm. uspesnost'!V20,('Norm. Zahr. Financovanie'!V20*Parametre!$A$2+'Norm. uspesnost'!V20*Parametre!$A$3)/(Parametre!$A$2+Parametre!$A$3))</f>
        <v>#REF!</v>
      </c>
      <c r="W16" s="331" t="e">
        <f>IF('Norm. Zahr. Financovanie'!W$202=0,'Norm. uspesnost'!W20,('Norm. Zahr. Financovanie'!W20*Parametre!$A$2+'Norm. uspesnost'!W20*Parametre!$A$3)/(Parametre!$A$2+Parametre!$A$3))</f>
        <v>#REF!</v>
      </c>
      <c r="X16" s="331">
        <f>IF('Norm. Zahr. Financovanie'!X$202=0,'Norm. uspesnost'!X20,('Norm. Zahr. Financovanie'!X20*Parametre!$A$2+'Norm. uspesnost'!X20*Parametre!$A$3)/(Parametre!$A$2+Parametre!$A$3))</f>
        <v>0</v>
      </c>
      <c r="Y16" s="331" t="e">
        <f>IF('Norm. Zahr. Financovanie'!Y$202=0,'Norm. uspesnost'!Y20,('Norm. Zahr. Financovanie'!Y20*Parametre!$A$2+'Norm. uspesnost'!Y20*Parametre!$A$3)/(Parametre!$A$2+Parametre!$A$3))</f>
        <v>#REF!</v>
      </c>
      <c r="Z16" s="331" t="e">
        <f>IF('Norm. Zahr. Financovanie'!Z$202=0,'Norm. uspesnost'!Z20,('Norm. Zahr. Financovanie'!Z20*Parametre!$A$2+'Norm. uspesnost'!Z20*Parametre!$A$3)/(Parametre!$A$2+Parametre!$A$3))</f>
        <v>#REF!</v>
      </c>
      <c r="AA16" s="331" t="e">
        <f>IF('Norm. Zahr. Financovanie'!AA$202=0,'Norm. uspesnost'!AA20,('Norm. Zahr. Financovanie'!AA20*Parametre!$A$2+'Norm. uspesnost'!AA20*Parametre!$A$3)/(Parametre!$A$2+Parametre!$A$3))</f>
        <v>#REF!</v>
      </c>
      <c r="AB16" s="331">
        <f>IF('Norm. Zahr. Financovanie'!AB$202=0,'Norm. uspesnost'!AB20,('Norm. Zahr. Financovanie'!AB20*Parametre!$A$2+'Norm. uspesnost'!AB20*Parametre!$A$3)/(Parametre!$A$2+Parametre!$A$3))</f>
        <v>0</v>
      </c>
      <c r="AC16" s="331">
        <f>IF('Norm. Zahr. Financovanie'!AC$202=0,'Norm. uspesnost'!AC20,('Norm. Zahr. Financovanie'!AC20*Parametre!$A$2+'Norm. uspesnost'!AC20*Parametre!$A$3)/(Parametre!$A$2+Parametre!$A$3))</f>
        <v>2.5578534782367986E-2</v>
      </c>
      <c r="AD16" s="331">
        <f>IF('Norm. Zahr. Financovanie'!AD$202=0,'Norm. uspesnost'!AD20,('Norm. Zahr. Financovanie'!AD20*Parametre!$A$2+'Norm. uspesnost'!AD20*Parametre!$A$3)/(Parametre!$A$2+Parametre!$A$3))</f>
        <v>0</v>
      </c>
      <c r="AE16" s="331" t="e">
        <f>IF('Norm. Zahr. Financovanie'!AE$202=0,'Norm. uspesnost'!AE20,('Norm. Zahr. Financovanie'!AE20*Parametre!$A$2+'Norm. uspesnost'!AE20*Parametre!$A$3)/(Parametre!$A$2+Parametre!$A$3))</f>
        <v>#REF!</v>
      </c>
      <c r="AF16" s="331" t="e">
        <f>IF('Norm. Zahr. Financovanie'!AF$202=0,'Norm. uspesnost'!AF20,('Norm. Zahr. Financovanie'!AF20*Parametre!$A$2+'Norm. uspesnost'!AF20*Parametre!$A$3)/(Parametre!$A$2+Parametre!$A$3))</f>
        <v>#REF!</v>
      </c>
      <c r="AG16" s="331" t="e">
        <f>IF('Norm. Zahr. Financovanie'!AG$202=0,'Norm. uspesnost'!AG20,('Norm. Zahr. Financovanie'!AG20*Parametre!$A$2+'Norm. uspesnost'!AG20*Parametre!$A$3)/(Parametre!$A$2+Parametre!$A$3))</f>
        <v>#REF!</v>
      </c>
      <c r="AH16" s="331" t="e">
        <f>IF('Norm. Zahr. Financovanie'!AH$202=0,'Norm. uspesnost'!AH20,('Norm. Zahr. Financovanie'!AH20*Parametre!$A$2+'Norm. uspesnost'!AH20*Parametre!$A$3)/(Parametre!$A$2+Parametre!$A$3))</f>
        <v>#REF!</v>
      </c>
      <c r="AI16" s="331">
        <f>IF('Norm. Zahr. Financovanie'!AI$202=0,'Norm. uspesnost'!AI20,('Norm. Zahr. Financovanie'!AI20*Parametre!$A$2+'Norm. uspesnost'!AI20*Parametre!$A$3)/(Parametre!$A$2+Parametre!$A$3))</f>
        <v>1.1353792979829037E-2</v>
      </c>
      <c r="AJ16" s="331" t="e">
        <f>IF('Norm. Zahr. Financovanie'!AJ$202=0,'Norm. uspesnost'!AJ20,('Norm. Zahr. Financovanie'!AJ20*Parametre!$A$2+'Norm. uspesnost'!AJ20*Parametre!$A$3)/(Parametre!$A$2+Parametre!$A$3))</f>
        <v>#REF!</v>
      </c>
      <c r="AK16" s="331" t="e">
        <f>IF('Norm. Zahr. Financovanie'!AK$202=0,'Norm. uspesnost'!AK20,('Norm. Zahr. Financovanie'!AK20*Parametre!$A$2+'Norm. uspesnost'!AK20*Parametre!$A$3)/(Parametre!$A$2+Parametre!$A$3))</f>
        <v>#REF!</v>
      </c>
      <c r="AL16" s="331" t="e">
        <f>IF('Norm. Zahr. Financovanie'!AL$202=0,'Norm. uspesnost'!AL20,('Norm. Zahr. Financovanie'!AL20*Parametre!$A$2+'Norm. uspesnost'!AL20*Parametre!$A$3)/(Parametre!$A$2+Parametre!$A$3))</f>
        <v>#REF!</v>
      </c>
      <c r="AM16" s="331" t="e">
        <f>IF('Norm. Zahr. Financovanie'!AM$202=0,'Norm. uspesnost'!AM20,('Norm. Zahr. Financovanie'!AM20*Parametre!$A$2+'Norm. uspesnost'!AM20*Parametre!$A$3)/(Parametre!$A$2+Parametre!$A$3))</f>
        <v>#REF!</v>
      </c>
      <c r="AN16" s="331" t="e">
        <f>IF('Norm. Zahr. Financovanie'!AN$202=0,'Norm. uspesnost'!AN20,('Norm. Zahr. Financovanie'!AN20*Parametre!$A$2+'Norm. uspesnost'!AN20*Parametre!$A$3)/(Parametre!$A$2+Parametre!$A$3))</f>
        <v>#REF!</v>
      </c>
      <c r="AO16" s="331" t="e">
        <f>IF('Norm. Zahr. Financovanie'!AO$202=0,'Norm. uspesnost'!AO20,('Norm. Zahr. Financovanie'!AO20*Parametre!$A$2+'Norm. uspesnost'!AO20*Parametre!$A$3)/(Parametre!$A$2+Parametre!$A$3))</f>
        <v>#REF!</v>
      </c>
      <c r="AP16" s="331" t="e">
        <f>IF('Norm. Zahr. Financovanie'!AP$202=0,'Norm. uspesnost'!AP20,('Norm. Zahr. Financovanie'!AP20*Parametre!$A$2+'Norm. uspesnost'!AP20*Parametre!$A$3)/(Parametre!$A$2+Parametre!$A$3))</f>
        <v>#REF!</v>
      </c>
      <c r="AQ16" s="331" t="e">
        <f>IF('Norm. Zahr. Financovanie'!AQ$202=0,'Norm. uspesnost'!AQ20,('Norm. Zahr. Financovanie'!AQ20*Parametre!$A$2+'Norm. uspesnost'!AQ20*Parametre!$A$3)/(Parametre!$A$2+Parametre!$A$3))</f>
        <v>#REF!</v>
      </c>
      <c r="AR16" s="331" t="e">
        <f>IF('Norm. Zahr. Financovanie'!AR$202=0,'Norm. uspesnost'!AR20,('Norm. Zahr. Financovanie'!AR20*Parametre!$A$2+'Norm. uspesnost'!AR20*Parametre!$A$3)/(Parametre!$A$2+Parametre!$A$3))</f>
        <v>#REF!</v>
      </c>
      <c r="AS16" s="331" t="e">
        <f>IF('Norm. Zahr. Financovanie'!AS$202=0,'Norm. uspesnost'!AS20,('Norm. Zahr. Financovanie'!AS20*Parametre!$A$2+'Norm. uspesnost'!AS20*Parametre!$A$3)/(Parametre!$A$2+Parametre!$A$3))</f>
        <v>#REF!</v>
      </c>
      <c r="AT16" s="331" t="e">
        <f>IF('Norm. Zahr. Financovanie'!AT$202=0,'Norm. uspesnost'!AT20,('Norm. Zahr. Financovanie'!AT20*Parametre!$A$2+'Norm. uspesnost'!AT20*Parametre!$A$3)/(Parametre!$A$2+Parametre!$A$3))</f>
        <v>#REF!</v>
      </c>
      <c r="AU16" s="331" t="e">
        <f>IF('Norm. Zahr. Financovanie'!AU$202=0,'Norm. uspesnost'!AU20,('Norm. Zahr. Financovanie'!AU20*Parametre!$A$2+'Norm. uspesnost'!AU20*Parametre!$A$3)/(Parametre!$A$2+Parametre!$A$3))</f>
        <v>#REF!</v>
      </c>
      <c r="AV16" s="331" t="e">
        <f>IF('Norm. Zahr. Financovanie'!AV$202=0,'Norm. uspesnost'!AV20,('Norm. Zahr. Financovanie'!AV20*Parametre!$A$2+'Norm. uspesnost'!AV20*Parametre!$A$3)/(Parametre!$A$2+Parametre!$A$3))</f>
        <v>#REF!</v>
      </c>
      <c r="AW16" s="331" t="e">
        <f>IF('Norm. Zahr. Financovanie'!AW$202=0,'Norm. uspesnost'!AW20,('Norm. Zahr. Financovanie'!AW20*Parametre!$A$2+'Norm. uspesnost'!AW20*Parametre!$A$3)/(Parametre!$A$2+Parametre!$A$3))</f>
        <v>#REF!</v>
      </c>
      <c r="AX16" s="331" t="e">
        <f>IF('Norm. Zahr. Financovanie'!AX$202=0,'Norm. uspesnost'!AX20,('Norm. Zahr. Financovanie'!AX20*Parametre!$A$2+'Norm. uspesnost'!AX20*Parametre!$A$3)/(Parametre!$A$2+Parametre!$A$3))</f>
        <v>#REF!</v>
      </c>
      <c r="AY16" s="331" t="e">
        <f>IF('Norm. Zahr. Financovanie'!AY$202=0,'Norm. uspesnost'!AY20,('Norm. Zahr. Financovanie'!AY20*Parametre!$A$2+'Norm. uspesnost'!AY20*Parametre!$A$3)/(Parametre!$A$2+Parametre!$A$3))</f>
        <v>#REF!</v>
      </c>
      <c r="AZ16" s="331" t="e">
        <f>IF('Norm. Zahr. Financovanie'!AZ$202=0,'Norm. uspesnost'!AZ20,('Norm. Zahr. Financovanie'!AZ20*Parametre!$A$2+'Norm. uspesnost'!AZ20*Parametre!$A$3)/(Parametre!$A$2+Parametre!$A$3))</f>
        <v>#REF!</v>
      </c>
      <c r="BA16" s="331">
        <f>IF('Norm. Zahr. Financovanie'!BA$202=0,'Norm. uspesnost'!BA20,('Norm. Zahr. Financovanie'!BA20*Parametre!$A$2+'Norm. uspesnost'!BA20*Parametre!$A$3)/(Parametre!$A$2+Parametre!$A$3))</f>
        <v>0</v>
      </c>
      <c r="BB16" s="331" t="e">
        <f>IF('Norm. Zahr. Financovanie'!BB$202=0,'Norm. uspesnost'!BB20,('Norm. Zahr. Financovanie'!BB20*Parametre!$A$2+'Norm. uspesnost'!BB20*Parametre!$A$3)/(Parametre!$A$2+Parametre!$A$3))</f>
        <v>#REF!</v>
      </c>
    </row>
    <row r="17" spans="1:54" ht="14.25" customHeight="1" x14ac:dyDescent="0.2">
      <c r="A17" s="269">
        <v>16</v>
      </c>
      <c r="B17" s="332" t="s">
        <v>79</v>
      </c>
      <c r="C17" s="333" t="s">
        <v>78</v>
      </c>
      <c r="D17" s="331" t="e">
        <f>IF('Norm. Zahr. Financovanie'!D$202=0,'Norm. uspesnost'!D21,('Norm. Zahr. Financovanie'!D21*Parametre!$A$2+'Norm. uspesnost'!D21*Parametre!$A$3)/(Parametre!$A$2+Parametre!$A$3))</f>
        <v>#REF!</v>
      </c>
      <c r="E17" s="331" t="e">
        <f>IF('Norm. Zahr. Financovanie'!E$202=0,'Norm. uspesnost'!E21,('Norm. Zahr. Financovanie'!E21*Parametre!$A$2+'Norm. uspesnost'!E21*Parametre!$A$3)/(Parametre!$A$2+Parametre!$A$3))</f>
        <v>#REF!</v>
      </c>
      <c r="F17" s="331" t="e">
        <f>IF('Norm. Zahr. Financovanie'!F$202=0,'Norm. uspesnost'!F21,('Norm. Zahr. Financovanie'!F21*Parametre!$A$2+'Norm. uspesnost'!F21*Parametre!$A$3)/(Parametre!$A$2+Parametre!$A$3))</f>
        <v>#REF!</v>
      </c>
      <c r="G17" s="331" t="e">
        <f>IF('Norm. Zahr. Financovanie'!G$202=0,'Norm. uspesnost'!G21,('Norm. Zahr. Financovanie'!G21*Parametre!$A$2+'Norm. uspesnost'!G21*Parametre!$A$3)/(Parametre!$A$2+Parametre!$A$3))</f>
        <v>#REF!</v>
      </c>
      <c r="H17" s="331" t="e">
        <f>IF('Norm. Zahr. Financovanie'!H$202=0,'Norm. uspesnost'!H21,('Norm. Zahr. Financovanie'!H21*Parametre!$A$2+'Norm. uspesnost'!H21*Parametre!$A$3)/(Parametre!$A$2+Parametre!$A$3))</f>
        <v>#REF!</v>
      </c>
      <c r="I17" s="331" t="e">
        <f>IF('Norm. Zahr. Financovanie'!I$202=0,'Norm. uspesnost'!I21,('Norm. Zahr. Financovanie'!I21*Parametre!$A$2+'Norm. uspesnost'!I21*Parametre!$A$3)/(Parametre!$A$2+Parametre!$A$3))</f>
        <v>#REF!</v>
      </c>
      <c r="J17" s="331" t="e">
        <f>IF('Norm. Zahr. Financovanie'!J$202=0,'Norm. uspesnost'!J21,('Norm. Zahr. Financovanie'!J21*Parametre!$A$2+'Norm. uspesnost'!J21*Parametre!$A$3)/(Parametre!$A$2+Parametre!$A$3))</f>
        <v>#REF!</v>
      </c>
      <c r="K17" s="331">
        <f>IF('Norm. Zahr. Financovanie'!K$202=0,'Norm. uspesnost'!K21,('Norm. Zahr. Financovanie'!K21*Parametre!$A$2+'Norm. uspesnost'!K21*Parametre!$A$3)/(Parametre!$A$2+Parametre!$A$3))</f>
        <v>1.7393681974839051E-2</v>
      </c>
      <c r="L17" s="331" t="e">
        <f>IF('Norm. Zahr. Financovanie'!L$202=0,'Norm. uspesnost'!L21,('Norm. Zahr. Financovanie'!L21*Parametre!$A$2+'Norm. uspesnost'!L21*Parametre!$A$3)/(Parametre!$A$2+Parametre!$A$3))</f>
        <v>#REF!</v>
      </c>
      <c r="M17" s="331" t="e">
        <f>IF('Norm. Zahr. Financovanie'!M$202=0,'Norm. uspesnost'!M21,('Norm. Zahr. Financovanie'!M21*Parametre!$A$2+'Norm. uspesnost'!M21*Parametre!$A$3)/(Parametre!$A$2+Parametre!$A$3))</f>
        <v>#REF!</v>
      </c>
      <c r="N17" s="331" t="e">
        <f>IF('Norm. Zahr. Financovanie'!N$202=0,'Norm. uspesnost'!N21,('Norm. Zahr. Financovanie'!N21*Parametre!$A$2+'Norm. uspesnost'!N21*Parametre!$A$3)/(Parametre!$A$2+Parametre!$A$3))</f>
        <v>#REF!</v>
      </c>
      <c r="O17" s="331" t="e">
        <f>IF('Norm. Zahr. Financovanie'!O$202=0,'Norm. uspesnost'!O21,('Norm. Zahr. Financovanie'!O21*Parametre!$A$2+'Norm. uspesnost'!O21*Parametre!$A$3)/(Parametre!$A$2+Parametre!$A$3))</f>
        <v>#REF!</v>
      </c>
      <c r="P17" s="331">
        <f>IF('Norm. Zahr. Financovanie'!P$202=0,'Norm. uspesnost'!P21,('Norm. Zahr. Financovanie'!P21*Parametre!$A$2+'Norm. uspesnost'!P21*Parametre!$A$3)/(Parametre!$A$2+Parametre!$A$3))</f>
        <v>8.3728184936948703E-3</v>
      </c>
      <c r="Q17" s="331" t="e">
        <f>IF('Norm. Zahr. Financovanie'!Q$202=0,'Norm. uspesnost'!Q21,('Norm. Zahr. Financovanie'!Q21*Parametre!$A$2+'Norm. uspesnost'!Q21*Parametre!$A$3)/(Parametre!$A$2+Parametre!$A$3))</f>
        <v>#REF!</v>
      </c>
      <c r="R17" s="331" t="e">
        <f>IF('Norm. Zahr. Financovanie'!R$202=0,'Norm. uspesnost'!R21,('Norm. Zahr. Financovanie'!R21*Parametre!$A$2+'Norm. uspesnost'!R21*Parametre!$A$3)/(Parametre!$A$2+Parametre!$A$3))</f>
        <v>#REF!</v>
      </c>
      <c r="S17" s="331" t="e">
        <f>IF('Norm. Zahr. Financovanie'!S$202=0,'Norm. uspesnost'!S21,('Norm. Zahr. Financovanie'!S21*Parametre!$A$2+'Norm. uspesnost'!S21*Parametre!$A$3)/(Parametre!$A$2+Parametre!$A$3))</f>
        <v>#REF!</v>
      </c>
      <c r="T17" s="331" t="e">
        <f>IF('Norm. Zahr. Financovanie'!T$202=0,'Norm. uspesnost'!T21,('Norm. Zahr. Financovanie'!T21*Parametre!$A$2+'Norm. uspesnost'!T21*Parametre!$A$3)/(Parametre!$A$2+Parametre!$A$3))</f>
        <v>#REF!</v>
      </c>
      <c r="U17" s="331">
        <f>IF('Norm. Zahr. Financovanie'!U$202=0,'Norm. uspesnost'!U21,('Norm. Zahr. Financovanie'!U21*Parametre!$A$2+'Norm. uspesnost'!U21*Parametre!$A$3)/(Parametre!$A$2+Parametre!$A$3))</f>
        <v>1.4866927741585056E-2</v>
      </c>
      <c r="V17" s="331" t="e">
        <f>IF('Norm. Zahr. Financovanie'!V$202=0,'Norm. uspesnost'!V21,('Norm. Zahr. Financovanie'!V21*Parametre!$A$2+'Norm. uspesnost'!V21*Parametre!$A$3)/(Parametre!$A$2+Parametre!$A$3))</f>
        <v>#REF!</v>
      </c>
      <c r="W17" s="331" t="e">
        <f>IF('Norm. Zahr. Financovanie'!W$202=0,'Norm. uspesnost'!W21,('Norm. Zahr. Financovanie'!W21*Parametre!$A$2+'Norm. uspesnost'!W21*Parametre!$A$3)/(Parametre!$A$2+Parametre!$A$3))</f>
        <v>#REF!</v>
      </c>
      <c r="X17" s="331">
        <f>IF('Norm. Zahr. Financovanie'!X$202=0,'Norm. uspesnost'!X21,('Norm. Zahr. Financovanie'!X21*Parametre!$A$2+'Norm. uspesnost'!X21*Parametre!$A$3)/(Parametre!$A$2+Parametre!$A$3))</f>
        <v>1.2069084283615654E-2</v>
      </c>
      <c r="Y17" s="331" t="e">
        <f>IF('Norm. Zahr. Financovanie'!Y$202=0,'Norm. uspesnost'!Y21,('Norm. Zahr. Financovanie'!Y21*Parametre!$A$2+'Norm. uspesnost'!Y21*Parametre!$A$3)/(Parametre!$A$2+Parametre!$A$3))</f>
        <v>#REF!</v>
      </c>
      <c r="Z17" s="331" t="e">
        <f>IF('Norm. Zahr. Financovanie'!Z$202=0,'Norm. uspesnost'!Z21,('Norm. Zahr. Financovanie'!Z21*Parametre!$A$2+'Norm. uspesnost'!Z21*Parametre!$A$3)/(Parametre!$A$2+Parametre!$A$3))</f>
        <v>#REF!</v>
      </c>
      <c r="AA17" s="331" t="e">
        <f>IF('Norm. Zahr. Financovanie'!AA$202=0,'Norm. uspesnost'!AA21,('Norm. Zahr. Financovanie'!AA21*Parametre!$A$2+'Norm. uspesnost'!AA21*Parametre!$A$3)/(Parametre!$A$2+Parametre!$A$3))</f>
        <v>#REF!</v>
      </c>
      <c r="AB17" s="331">
        <f>IF('Norm. Zahr. Financovanie'!AB$202=0,'Norm. uspesnost'!AB21,('Norm. Zahr. Financovanie'!AB21*Parametre!$A$2+'Norm. uspesnost'!AB21*Parametre!$A$3)/(Parametre!$A$2+Parametre!$A$3))</f>
        <v>2.8920010119492207E-2</v>
      </c>
      <c r="AC17" s="331">
        <f>IF('Norm. Zahr. Financovanie'!AC$202=0,'Norm. uspesnost'!AC21,('Norm. Zahr. Financovanie'!AC21*Parametre!$A$2+'Norm. uspesnost'!AC21*Parametre!$A$3)/(Parametre!$A$2+Parametre!$A$3))</f>
        <v>1.1116323303738051E-2</v>
      </c>
      <c r="AD17" s="331">
        <f>IF('Norm. Zahr. Financovanie'!AD$202=0,'Norm. uspesnost'!AD21,('Norm. Zahr. Financovanie'!AD21*Parametre!$A$2+'Norm. uspesnost'!AD21*Parametre!$A$3)/(Parametre!$A$2+Parametre!$A$3))</f>
        <v>3.1965461957545044E-2</v>
      </c>
      <c r="AE17" s="331" t="e">
        <f>IF('Norm. Zahr. Financovanie'!AE$202=0,'Norm. uspesnost'!AE21,('Norm. Zahr. Financovanie'!AE21*Parametre!$A$2+'Norm. uspesnost'!AE21*Parametre!$A$3)/(Parametre!$A$2+Parametre!$A$3))</f>
        <v>#REF!</v>
      </c>
      <c r="AF17" s="331" t="e">
        <f>IF('Norm. Zahr. Financovanie'!AF$202=0,'Norm. uspesnost'!AF21,('Norm. Zahr. Financovanie'!AF21*Parametre!$A$2+'Norm. uspesnost'!AF21*Parametre!$A$3)/(Parametre!$A$2+Parametre!$A$3))</f>
        <v>#REF!</v>
      </c>
      <c r="AG17" s="331" t="e">
        <f>IF('Norm. Zahr. Financovanie'!AG$202=0,'Norm. uspesnost'!AG21,('Norm. Zahr. Financovanie'!AG21*Parametre!$A$2+'Norm. uspesnost'!AG21*Parametre!$A$3)/(Parametre!$A$2+Parametre!$A$3))</f>
        <v>#REF!</v>
      </c>
      <c r="AH17" s="331" t="e">
        <f>IF('Norm. Zahr. Financovanie'!AH$202=0,'Norm. uspesnost'!AH21,('Norm. Zahr. Financovanie'!AH21*Parametre!$A$2+'Norm. uspesnost'!AH21*Parametre!$A$3)/(Parametre!$A$2+Parametre!$A$3))</f>
        <v>#REF!</v>
      </c>
      <c r="AI17" s="331">
        <f>IF('Norm. Zahr. Financovanie'!AI$202=0,'Norm. uspesnost'!AI21,('Norm. Zahr. Financovanie'!AI21*Parametre!$A$2+'Norm. uspesnost'!AI21*Parametre!$A$3)/(Parametre!$A$2+Parametre!$A$3))</f>
        <v>4.7727674794497951E-2</v>
      </c>
      <c r="AJ17" s="331" t="e">
        <f>IF('Norm. Zahr. Financovanie'!AJ$202=0,'Norm. uspesnost'!AJ21,('Norm. Zahr. Financovanie'!AJ21*Parametre!$A$2+'Norm. uspesnost'!AJ21*Parametre!$A$3)/(Parametre!$A$2+Parametre!$A$3))</f>
        <v>#REF!</v>
      </c>
      <c r="AK17" s="331" t="e">
        <f>IF('Norm. Zahr. Financovanie'!AK$202=0,'Norm. uspesnost'!AK21,('Norm. Zahr. Financovanie'!AK21*Parametre!$A$2+'Norm. uspesnost'!AK21*Parametre!$A$3)/(Parametre!$A$2+Parametre!$A$3))</f>
        <v>#REF!</v>
      </c>
      <c r="AL17" s="331" t="e">
        <f>IF('Norm. Zahr. Financovanie'!AL$202=0,'Norm. uspesnost'!AL21,('Norm. Zahr. Financovanie'!AL21*Parametre!$A$2+'Norm. uspesnost'!AL21*Parametre!$A$3)/(Parametre!$A$2+Parametre!$A$3))</f>
        <v>#REF!</v>
      </c>
      <c r="AM17" s="331" t="e">
        <f>IF('Norm. Zahr. Financovanie'!AM$202=0,'Norm. uspesnost'!AM21,('Norm. Zahr. Financovanie'!AM21*Parametre!$A$2+'Norm. uspesnost'!AM21*Parametre!$A$3)/(Parametre!$A$2+Parametre!$A$3))</f>
        <v>#REF!</v>
      </c>
      <c r="AN17" s="331" t="e">
        <f>IF('Norm. Zahr. Financovanie'!AN$202=0,'Norm. uspesnost'!AN21,('Norm. Zahr. Financovanie'!AN21*Parametre!$A$2+'Norm. uspesnost'!AN21*Parametre!$A$3)/(Parametre!$A$2+Parametre!$A$3))</f>
        <v>#REF!</v>
      </c>
      <c r="AO17" s="331" t="e">
        <f>IF('Norm. Zahr. Financovanie'!AO$202=0,'Norm. uspesnost'!AO21,('Norm. Zahr. Financovanie'!AO21*Parametre!$A$2+'Norm. uspesnost'!AO21*Parametre!$A$3)/(Parametre!$A$2+Parametre!$A$3))</f>
        <v>#REF!</v>
      </c>
      <c r="AP17" s="331" t="e">
        <f>IF('Norm. Zahr. Financovanie'!AP$202=0,'Norm. uspesnost'!AP21,('Norm. Zahr. Financovanie'!AP21*Parametre!$A$2+'Norm. uspesnost'!AP21*Parametre!$A$3)/(Parametre!$A$2+Parametre!$A$3))</f>
        <v>#REF!</v>
      </c>
      <c r="AQ17" s="331" t="e">
        <f>IF('Norm. Zahr. Financovanie'!AQ$202=0,'Norm. uspesnost'!AQ21,('Norm. Zahr. Financovanie'!AQ21*Parametre!$A$2+'Norm. uspesnost'!AQ21*Parametre!$A$3)/(Parametre!$A$2+Parametre!$A$3))</f>
        <v>#REF!</v>
      </c>
      <c r="AR17" s="331" t="e">
        <f>IF('Norm. Zahr. Financovanie'!AR$202=0,'Norm. uspesnost'!AR21,('Norm. Zahr. Financovanie'!AR21*Parametre!$A$2+'Norm. uspesnost'!AR21*Parametre!$A$3)/(Parametre!$A$2+Parametre!$A$3))</f>
        <v>#REF!</v>
      </c>
      <c r="AS17" s="331" t="e">
        <f>IF('Norm. Zahr. Financovanie'!AS$202=0,'Norm. uspesnost'!AS21,('Norm. Zahr. Financovanie'!AS21*Parametre!$A$2+'Norm. uspesnost'!AS21*Parametre!$A$3)/(Parametre!$A$2+Parametre!$A$3))</f>
        <v>#REF!</v>
      </c>
      <c r="AT17" s="331" t="e">
        <f>IF('Norm. Zahr. Financovanie'!AT$202=0,'Norm. uspesnost'!AT21,('Norm. Zahr. Financovanie'!AT21*Parametre!$A$2+'Norm. uspesnost'!AT21*Parametre!$A$3)/(Parametre!$A$2+Parametre!$A$3))</f>
        <v>#REF!</v>
      </c>
      <c r="AU17" s="331" t="e">
        <f>IF('Norm. Zahr. Financovanie'!AU$202=0,'Norm. uspesnost'!AU21,('Norm. Zahr. Financovanie'!AU21*Parametre!$A$2+'Norm. uspesnost'!AU21*Parametre!$A$3)/(Parametre!$A$2+Parametre!$A$3))</f>
        <v>#REF!</v>
      </c>
      <c r="AV17" s="331" t="e">
        <f>IF('Norm. Zahr. Financovanie'!AV$202=0,'Norm. uspesnost'!AV21,('Norm. Zahr. Financovanie'!AV21*Parametre!$A$2+'Norm. uspesnost'!AV21*Parametre!$A$3)/(Parametre!$A$2+Parametre!$A$3))</f>
        <v>#REF!</v>
      </c>
      <c r="AW17" s="331" t="e">
        <f>IF('Norm. Zahr. Financovanie'!AW$202=0,'Norm. uspesnost'!AW21,('Norm. Zahr. Financovanie'!AW21*Parametre!$A$2+'Norm. uspesnost'!AW21*Parametre!$A$3)/(Parametre!$A$2+Parametre!$A$3))</f>
        <v>#REF!</v>
      </c>
      <c r="AX17" s="331" t="e">
        <f>IF('Norm. Zahr. Financovanie'!AX$202=0,'Norm. uspesnost'!AX21,('Norm. Zahr. Financovanie'!AX21*Parametre!$A$2+'Norm. uspesnost'!AX21*Parametre!$A$3)/(Parametre!$A$2+Parametre!$A$3))</f>
        <v>#REF!</v>
      </c>
      <c r="AY17" s="331" t="e">
        <f>IF('Norm. Zahr. Financovanie'!AY$202=0,'Norm. uspesnost'!AY21,('Norm. Zahr. Financovanie'!AY21*Parametre!$A$2+'Norm. uspesnost'!AY21*Parametre!$A$3)/(Parametre!$A$2+Parametre!$A$3))</f>
        <v>#REF!</v>
      </c>
      <c r="AZ17" s="331" t="e">
        <f>IF('Norm. Zahr. Financovanie'!AZ$202=0,'Norm. uspesnost'!AZ21,('Norm. Zahr. Financovanie'!AZ21*Parametre!$A$2+'Norm. uspesnost'!AZ21*Parametre!$A$3)/(Parametre!$A$2+Parametre!$A$3))</f>
        <v>#REF!</v>
      </c>
      <c r="BA17" s="331">
        <f>IF('Norm. Zahr. Financovanie'!BA$202=0,'Norm. uspesnost'!BA21,('Norm. Zahr. Financovanie'!BA21*Parametre!$A$2+'Norm. uspesnost'!BA21*Parametre!$A$3)/(Parametre!$A$2+Parametre!$A$3))</f>
        <v>1.4313786685388383E-2</v>
      </c>
      <c r="BB17" s="331" t="e">
        <f>IF('Norm. Zahr. Financovanie'!BB$202=0,'Norm. uspesnost'!BB21,('Norm. Zahr. Financovanie'!BB21*Parametre!$A$2+'Norm. uspesnost'!BB21*Parametre!$A$3)/(Parametre!$A$2+Parametre!$A$3))</f>
        <v>#REF!</v>
      </c>
    </row>
    <row r="18" spans="1:54" ht="14.25" customHeight="1" x14ac:dyDescent="0.2">
      <c r="A18" s="269">
        <v>17</v>
      </c>
      <c r="B18" s="334" t="s">
        <v>171</v>
      </c>
      <c r="C18" s="335" t="s">
        <v>170</v>
      </c>
      <c r="D18" s="331" t="e">
        <f>IF('Norm. Zahr. Financovanie'!D$202=0,'Norm. uspesnost'!D22,('Norm. Zahr. Financovanie'!D22*Parametre!$A$2+'Norm. uspesnost'!D22*Parametre!$A$3)/(Parametre!$A$2+Parametre!$A$3))</f>
        <v>#REF!</v>
      </c>
      <c r="E18" s="331" t="e">
        <f>IF('Norm. Zahr. Financovanie'!E$202=0,'Norm. uspesnost'!E22,('Norm. Zahr. Financovanie'!E22*Parametre!$A$2+'Norm. uspesnost'!E22*Parametre!$A$3)/(Parametre!$A$2+Parametre!$A$3))</f>
        <v>#REF!</v>
      </c>
      <c r="F18" s="331" t="e">
        <f>IF('Norm. Zahr. Financovanie'!F$202=0,'Norm. uspesnost'!F22,('Norm. Zahr. Financovanie'!F22*Parametre!$A$2+'Norm. uspesnost'!F22*Parametre!$A$3)/(Parametre!$A$2+Parametre!$A$3))</f>
        <v>#REF!</v>
      </c>
      <c r="G18" s="331" t="e">
        <f>IF('Norm. Zahr. Financovanie'!G$202=0,'Norm. uspesnost'!G22,('Norm. Zahr. Financovanie'!G22*Parametre!$A$2+'Norm. uspesnost'!G22*Parametre!$A$3)/(Parametre!$A$2+Parametre!$A$3))</f>
        <v>#REF!</v>
      </c>
      <c r="H18" s="331" t="e">
        <f>IF('Norm. Zahr. Financovanie'!H$202=0,'Norm. uspesnost'!H22,('Norm. Zahr. Financovanie'!H22*Parametre!$A$2+'Norm. uspesnost'!H22*Parametre!$A$3)/(Parametre!$A$2+Parametre!$A$3))</f>
        <v>#REF!</v>
      </c>
      <c r="I18" s="331" t="e">
        <f>IF('Norm. Zahr. Financovanie'!I$202=0,'Norm. uspesnost'!I22,('Norm. Zahr. Financovanie'!I22*Parametre!$A$2+'Norm. uspesnost'!I22*Parametre!$A$3)/(Parametre!$A$2+Parametre!$A$3))</f>
        <v>#REF!</v>
      </c>
      <c r="J18" s="331" t="e">
        <f>IF('Norm. Zahr. Financovanie'!J$202=0,'Norm. uspesnost'!J22,('Norm. Zahr. Financovanie'!J22*Parametre!$A$2+'Norm. uspesnost'!J22*Parametre!$A$3)/(Parametre!$A$2+Parametre!$A$3))</f>
        <v>#REF!</v>
      </c>
      <c r="K18" s="331">
        <f>IF('Norm. Zahr. Financovanie'!K$202=0,'Norm. uspesnost'!K22,('Norm. Zahr. Financovanie'!K22*Parametre!$A$2+'Norm. uspesnost'!K22*Parametre!$A$3)/(Parametre!$A$2+Parametre!$A$3))</f>
        <v>1.2325216058214397E-2</v>
      </c>
      <c r="L18" s="331" t="e">
        <f>IF('Norm. Zahr. Financovanie'!L$202=0,'Norm. uspesnost'!L22,('Norm. Zahr. Financovanie'!L22*Parametre!$A$2+'Norm. uspesnost'!L22*Parametre!$A$3)/(Parametre!$A$2+Parametre!$A$3))</f>
        <v>#REF!</v>
      </c>
      <c r="M18" s="331" t="e">
        <f>IF('Norm. Zahr. Financovanie'!M$202=0,'Norm. uspesnost'!M22,('Norm. Zahr. Financovanie'!M22*Parametre!$A$2+'Norm. uspesnost'!M22*Parametre!$A$3)/(Parametre!$A$2+Parametre!$A$3))</f>
        <v>#REF!</v>
      </c>
      <c r="N18" s="331" t="e">
        <f>IF('Norm. Zahr. Financovanie'!N$202=0,'Norm. uspesnost'!N22,('Norm. Zahr. Financovanie'!N22*Parametre!$A$2+'Norm. uspesnost'!N22*Parametre!$A$3)/(Parametre!$A$2+Parametre!$A$3))</f>
        <v>#REF!</v>
      </c>
      <c r="O18" s="331" t="e">
        <f>IF('Norm. Zahr. Financovanie'!O$202=0,'Norm. uspesnost'!O22,('Norm. Zahr. Financovanie'!O22*Parametre!$A$2+'Norm. uspesnost'!O22*Parametre!$A$3)/(Parametre!$A$2+Parametre!$A$3))</f>
        <v>#REF!</v>
      </c>
      <c r="P18" s="331">
        <f>IF('Norm. Zahr. Financovanie'!P$202=0,'Norm. uspesnost'!P22,('Norm. Zahr. Financovanie'!P22*Parametre!$A$2+'Norm. uspesnost'!P22*Parametre!$A$3)/(Parametre!$A$2+Parametre!$A$3))</f>
        <v>9.2581360817605568E-3</v>
      </c>
      <c r="Q18" s="331" t="e">
        <f>IF('Norm. Zahr. Financovanie'!Q$202=0,'Norm. uspesnost'!Q22,('Norm. Zahr. Financovanie'!Q22*Parametre!$A$2+'Norm. uspesnost'!Q22*Parametre!$A$3)/(Parametre!$A$2+Parametre!$A$3))</f>
        <v>#REF!</v>
      </c>
      <c r="R18" s="331" t="e">
        <f>IF('Norm. Zahr. Financovanie'!R$202=0,'Norm. uspesnost'!R22,('Norm. Zahr. Financovanie'!R22*Parametre!$A$2+'Norm. uspesnost'!R22*Parametre!$A$3)/(Parametre!$A$2+Parametre!$A$3))</f>
        <v>#REF!</v>
      </c>
      <c r="S18" s="331" t="e">
        <f>IF('Norm. Zahr. Financovanie'!S$202=0,'Norm. uspesnost'!S22,('Norm. Zahr. Financovanie'!S22*Parametre!$A$2+'Norm. uspesnost'!S22*Parametre!$A$3)/(Parametre!$A$2+Parametre!$A$3))</f>
        <v>#REF!</v>
      </c>
      <c r="T18" s="331" t="e">
        <f>IF('Norm. Zahr. Financovanie'!T$202=0,'Norm. uspesnost'!T22,('Norm. Zahr. Financovanie'!T22*Parametre!$A$2+'Norm. uspesnost'!T22*Parametre!$A$3)/(Parametre!$A$2+Parametre!$A$3))</f>
        <v>#REF!</v>
      </c>
      <c r="U18" s="331">
        <f>IF('Norm. Zahr. Financovanie'!U$202=0,'Norm. uspesnost'!U22,('Norm. Zahr. Financovanie'!U22*Parametre!$A$2+'Norm. uspesnost'!U22*Parametre!$A$3)/(Parametre!$A$2+Parametre!$A$3))</f>
        <v>2.6767428739246338E-3</v>
      </c>
      <c r="V18" s="331" t="e">
        <f>IF('Norm. Zahr. Financovanie'!V$202=0,'Norm. uspesnost'!V22,('Norm. Zahr. Financovanie'!V22*Parametre!$A$2+'Norm. uspesnost'!V22*Parametre!$A$3)/(Parametre!$A$2+Parametre!$A$3))</f>
        <v>#REF!</v>
      </c>
      <c r="W18" s="331" t="e">
        <f>IF('Norm. Zahr. Financovanie'!W$202=0,'Norm. uspesnost'!W22,('Norm. Zahr. Financovanie'!W22*Parametre!$A$2+'Norm. uspesnost'!W22*Parametre!$A$3)/(Parametre!$A$2+Parametre!$A$3))</f>
        <v>#REF!</v>
      </c>
      <c r="X18" s="331">
        <f>IF('Norm. Zahr. Financovanie'!X$202=0,'Norm. uspesnost'!X22,('Norm. Zahr. Financovanie'!X22*Parametre!$A$2+'Norm. uspesnost'!X22*Parametre!$A$3)/(Parametre!$A$2+Parametre!$A$3))</f>
        <v>2.3058714473011881E-2</v>
      </c>
      <c r="Y18" s="331" t="e">
        <f>IF('Norm. Zahr. Financovanie'!Y$202=0,'Norm. uspesnost'!Y22,('Norm. Zahr. Financovanie'!Y22*Parametre!$A$2+'Norm. uspesnost'!Y22*Parametre!$A$3)/(Parametre!$A$2+Parametre!$A$3))</f>
        <v>#REF!</v>
      </c>
      <c r="Z18" s="331" t="e">
        <f>IF('Norm. Zahr. Financovanie'!Z$202=0,'Norm. uspesnost'!Z22,('Norm. Zahr. Financovanie'!Z22*Parametre!$A$2+'Norm. uspesnost'!Z22*Parametre!$A$3)/(Parametre!$A$2+Parametre!$A$3))</f>
        <v>#REF!</v>
      </c>
      <c r="AA18" s="331" t="e">
        <f>IF('Norm. Zahr. Financovanie'!AA$202=0,'Norm. uspesnost'!AA22,('Norm. Zahr. Financovanie'!AA22*Parametre!$A$2+'Norm. uspesnost'!AA22*Parametre!$A$3)/(Parametre!$A$2+Parametre!$A$3))</f>
        <v>#REF!</v>
      </c>
      <c r="AB18" s="331">
        <f>IF('Norm. Zahr. Financovanie'!AB$202=0,'Norm. uspesnost'!AB22,('Norm. Zahr. Financovanie'!AB22*Parametre!$A$2+'Norm. uspesnost'!AB22*Parametre!$A$3)/(Parametre!$A$2+Parametre!$A$3))</f>
        <v>2.4435744143046164E-2</v>
      </c>
      <c r="AC18" s="331">
        <f>IF('Norm. Zahr. Financovanie'!AC$202=0,'Norm. uspesnost'!AC22,('Norm. Zahr. Financovanie'!AC22*Parametre!$A$2+'Norm. uspesnost'!AC22*Parametre!$A$3)/(Parametre!$A$2+Parametre!$A$3))</f>
        <v>6.3372741432331757E-3</v>
      </c>
      <c r="AD18" s="331">
        <f>IF('Norm. Zahr. Financovanie'!AD$202=0,'Norm. uspesnost'!AD22,('Norm. Zahr. Financovanie'!AD22*Parametre!$A$2+'Norm. uspesnost'!AD22*Parametre!$A$3)/(Parametre!$A$2+Parametre!$A$3))</f>
        <v>0</v>
      </c>
      <c r="AE18" s="331" t="e">
        <f>IF('Norm. Zahr. Financovanie'!AE$202=0,'Norm. uspesnost'!AE22,('Norm. Zahr. Financovanie'!AE22*Parametre!$A$2+'Norm. uspesnost'!AE22*Parametre!$A$3)/(Parametre!$A$2+Parametre!$A$3))</f>
        <v>#REF!</v>
      </c>
      <c r="AF18" s="331" t="e">
        <f>IF('Norm. Zahr. Financovanie'!AF$202=0,'Norm. uspesnost'!AF22,('Norm. Zahr. Financovanie'!AF22*Parametre!$A$2+'Norm. uspesnost'!AF22*Parametre!$A$3)/(Parametre!$A$2+Parametre!$A$3))</f>
        <v>#REF!</v>
      </c>
      <c r="AG18" s="331" t="e">
        <f>IF('Norm. Zahr. Financovanie'!AG$202=0,'Norm. uspesnost'!AG22,('Norm. Zahr. Financovanie'!AG22*Parametre!$A$2+'Norm. uspesnost'!AG22*Parametre!$A$3)/(Parametre!$A$2+Parametre!$A$3))</f>
        <v>#REF!</v>
      </c>
      <c r="AH18" s="331" t="e">
        <f>IF('Norm. Zahr. Financovanie'!AH$202=0,'Norm. uspesnost'!AH22,('Norm. Zahr. Financovanie'!AH22*Parametre!$A$2+'Norm. uspesnost'!AH22*Parametre!$A$3)/(Parametre!$A$2+Parametre!$A$3))</f>
        <v>#REF!</v>
      </c>
      <c r="AI18" s="331">
        <f>IF('Norm. Zahr. Financovanie'!AI$202=0,'Norm. uspesnost'!AI22,('Norm. Zahr. Financovanie'!AI22*Parametre!$A$2+'Norm. uspesnost'!AI22*Parametre!$A$3)/(Parametre!$A$2+Parametre!$A$3))</f>
        <v>9.2129888864471224E-3</v>
      </c>
      <c r="AJ18" s="331" t="e">
        <f>IF('Norm. Zahr. Financovanie'!AJ$202=0,'Norm. uspesnost'!AJ22,('Norm. Zahr. Financovanie'!AJ22*Parametre!$A$2+'Norm. uspesnost'!AJ22*Parametre!$A$3)/(Parametre!$A$2+Parametre!$A$3))</f>
        <v>#REF!</v>
      </c>
      <c r="AK18" s="331" t="e">
        <f>IF('Norm. Zahr. Financovanie'!AK$202=0,'Norm. uspesnost'!AK22,('Norm. Zahr. Financovanie'!AK22*Parametre!$A$2+'Norm. uspesnost'!AK22*Parametre!$A$3)/(Parametre!$A$2+Parametre!$A$3))</f>
        <v>#REF!</v>
      </c>
      <c r="AL18" s="331" t="e">
        <f>IF('Norm. Zahr. Financovanie'!AL$202=0,'Norm. uspesnost'!AL22,('Norm. Zahr. Financovanie'!AL22*Parametre!$A$2+'Norm. uspesnost'!AL22*Parametre!$A$3)/(Parametre!$A$2+Parametre!$A$3))</f>
        <v>#REF!</v>
      </c>
      <c r="AM18" s="331" t="e">
        <f>IF('Norm. Zahr. Financovanie'!AM$202=0,'Norm. uspesnost'!AM22,('Norm. Zahr. Financovanie'!AM22*Parametre!$A$2+'Norm. uspesnost'!AM22*Parametre!$A$3)/(Parametre!$A$2+Parametre!$A$3))</f>
        <v>#REF!</v>
      </c>
      <c r="AN18" s="331" t="e">
        <f>IF('Norm. Zahr. Financovanie'!AN$202=0,'Norm. uspesnost'!AN22,('Norm. Zahr. Financovanie'!AN22*Parametre!$A$2+'Norm. uspesnost'!AN22*Parametre!$A$3)/(Parametre!$A$2+Parametre!$A$3))</f>
        <v>#REF!</v>
      </c>
      <c r="AO18" s="331" t="e">
        <f>IF('Norm. Zahr. Financovanie'!AO$202=0,'Norm. uspesnost'!AO22,('Norm. Zahr. Financovanie'!AO22*Parametre!$A$2+'Norm. uspesnost'!AO22*Parametre!$A$3)/(Parametre!$A$2+Parametre!$A$3))</f>
        <v>#REF!</v>
      </c>
      <c r="AP18" s="331" t="e">
        <f>IF('Norm. Zahr. Financovanie'!AP$202=0,'Norm. uspesnost'!AP22,('Norm. Zahr. Financovanie'!AP22*Parametre!$A$2+'Norm. uspesnost'!AP22*Parametre!$A$3)/(Parametre!$A$2+Parametre!$A$3))</f>
        <v>#REF!</v>
      </c>
      <c r="AQ18" s="331" t="e">
        <f>IF('Norm. Zahr. Financovanie'!AQ$202=0,'Norm. uspesnost'!AQ22,('Norm. Zahr. Financovanie'!AQ22*Parametre!$A$2+'Norm. uspesnost'!AQ22*Parametre!$A$3)/(Parametre!$A$2+Parametre!$A$3))</f>
        <v>#REF!</v>
      </c>
      <c r="AR18" s="331" t="e">
        <f>IF('Norm. Zahr. Financovanie'!AR$202=0,'Norm. uspesnost'!AR22,('Norm. Zahr. Financovanie'!AR22*Parametre!$A$2+'Norm. uspesnost'!AR22*Parametre!$A$3)/(Parametre!$A$2+Parametre!$A$3))</f>
        <v>#REF!</v>
      </c>
      <c r="AS18" s="331" t="e">
        <f>IF('Norm. Zahr. Financovanie'!AS$202=0,'Norm. uspesnost'!AS22,('Norm. Zahr. Financovanie'!AS22*Parametre!$A$2+'Norm. uspesnost'!AS22*Parametre!$A$3)/(Parametre!$A$2+Parametre!$A$3))</f>
        <v>#REF!</v>
      </c>
      <c r="AT18" s="331" t="e">
        <f>IF('Norm. Zahr. Financovanie'!AT$202=0,'Norm. uspesnost'!AT22,('Norm. Zahr. Financovanie'!AT22*Parametre!$A$2+'Norm. uspesnost'!AT22*Parametre!$A$3)/(Parametre!$A$2+Parametre!$A$3))</f>
        <v>#REF!</v>
      </c>
      <c r="AU18" s="331" t="e">
        <f>IF('Norm. Zahr. Financovanie'!AU$202=0,'Norm. uspesnost'!AU22,('Norm. Zahr. Financovanie'!AU22*Parametre!$A$2+'Norm. uspesnost'!AU22*Parametre!$A$3)/(Parametre!$A$2+Parametre!$A$3))</f>
        <v>#REF!</v>
      </c>
      <c r="AV18" s="331" t="e">
        <f>IF('Norm. Zahr. Financovanie'!AV$202=0,'Norm. uspesnost'!AV22,('Norm. Zahr. Financovanie'!AV22*Parametre!$A$2+'Norm. uspesnost'!AV22*Parametre!$A$3)/(Parametre!$A$2+Parametre!$A$3))</f>
        <v>#REF!</v>
      </c>
      <c r="AW18" s="331" t="e">
        <f>IF('Norm. Zahr. Financovanie'!AW$202=0,'Norm. uspesnost'!AW22,('Norm. Zahr. Financovanie'!AW22*Parametre!$A$2+'Norm. uspesnost'!AW22*Parametre!$A$3)/(Parametre!$A$2+Parametre!$A$3))</f>
        <v>#REF!</v>
      </c>
      <c r="AX18" s="331" t="e">
        <f>IF('Norm. Zahr. Financovanie'!AX$202=0,'Norm. uspesnost'!AX22,('Norm. Zahr. Financovanie'!AX22*Parametre!$A$2+'Norm. uspesnost'!AX22*Parametre!$A$3)/(Parametre!$A$2+Parametre!$A$3))</f>
        <v>#REF!</v>
      </c>
      <c r="AY18" s="331" t="e">
        <f>IF('Norm. Zahr. Financovanie'!AY$202=0,'Norm. uspesnost'!AY22,('Norm. Zahr. Financovanie'!AY22*Parametre!$A$2+'Norm. uspesnost'!AY22*Parametre!$A$3)/(Parametre!$A$2+Parametre!$A$3))</f>
        <v>#REF!</v>
      </c>
      <c r="AZ18" s="331" t="e">
        <f>IF('Norm. Zahr. Financovanie'!AZ$202=0,'Norm. uspesnost'!AZ22,('Norm. Zahr. Financovanie'!AZ22*Parametre!$A$2+'Norm. uspesnost'!AZ22*Parametre!$A$3)/(Parametre!$A$2+Parametre!$A$3))</f>
        <v>#REF!</v>
      </c>
      <c r="BA18" s="331">
        <f>IF('Norm. Zahr. Financovanie'!BA$202=0,'Norm. uspesnost'!BA22,('Norm. Zahr. Financovanie'!BA22*Parametre!$A$2+'Norm. uspesnost'!BA22*Parametre!$A$3)/(Parametre!$A$2+Parametre!$A$3))</f>
        <v>1.6014507825148117E-2</v>
      </c>
      <c r="BB18" s="331" t="e">
        <f>IF('Norm. Zahr. Financovanie'!BB$202=0,'Norm. uspesnost'!BB22,('Norm. Zahr. Financovanie'!BB22*Parametre!$A$2+'Norm. uspesnost'!BB22*Parametre!$A$3)/(Parametre!$A$2+Parametre!$A$3))</f>
        <v>#REF!</v>
      </c>
    </row>
    <row r="19" spans="1:54" ht="14.25" customHeight="1" x14ac:dyDescent="0.2">
      <c r="A19" s="269">
        <v>18</v>
      </c>
      <c r="B19" s="332" t="s">
        <v>144</v>
      </c>
      <c r="C19" s="333" t="s">
        <v>143</v>
      </c>
      <c r="D19" s="331" t="e">
        <f>IF('Norm. Zahr. Financovanie'!D$202=0,'Norm. uspesnost'!D23,('Norm. Zahr. Financovanie'!D23*Parametre!$A$2+'Norm. uspesnost'!D23*Parametre!$A$3)/(Parametre!$A$2+Parametre!$A$3))</f>
        <v>#REF!</v>
      </c>
      <c r="E19" s="331" t="e">
        <f>IF('Norm. Zahr. Financovanie'!E$202=0,'Norm. uspesnost'!E23,('Norm. Zahr. Financovanie'!E23*Parametre!$A$2+'Norm. uspesnost'!E23*Parametre!$A$3)/(Parametre!$A$2+Parametre!$A$3))</f>
        <v>#REF!</v>
      </c>
      <c r="F19" s="331" t="e">
        <f>IF('Norm. Zahr. Financovanie'!F$202=0,'Norm. uspesnost'!F23,('Norm. Zahr. Financovanie'!F23*Parametre!$A$2+'Norm. uspesnost'!F23*Parametre!$A$3)/(Parametre!$A$2+Parametre!$A$3))</f>
        <v>#REF!</v>
      </c>
      <c r="G19" s="331" t="e">
        <f>IF('Norm. Zahr. Financovanie'!G$202=0,'Norm. uspesnost'!G23,('Norm. Zahr. Financovanie'!G23*Parametre!$A$2+'Norm. uspesnost'!G23*Parametre!$A$3)/(Parametre!$A$2+Parametre!$A$3))</f>
        <v>#REF!</v>
      </c>
      <c r="H19" s="331" t="e">
        <f>IF('Norm. Zahr. Financovanie'!H$202=0,'Norm. uspesnost'!H23,('Norm. Zahr. Financovanie'!H23*Parametre!$A$2+'Norm. uspesnost'!H23*Parametre!$A$3)/(Parametre!$A$2+Parametre!$A$3))</f>
        <v>#REF!</v>
      </c>
      <c r="I19" s="331" t="e">
        <f>IF('Norm. Zahr. Financovanie'!I$202=0,'Norm. uspesnost'!I23,('Norm. Zahr. Financovanie'!I23*Parametre!$A$2+'Norm. uspesnost'!I23*Parametre!$A$3)/(Parametre!$A$2+Parametre!$A$3))</f>
        <v>#REF!</v>
      </c>
      <c r="J19" s="331" t="e">
        <f>IF('Norm. Zahr. Financovanie'!J$202=0,'Norm. uspesnost'!J23,('Norm. Zahr. Financovanie'!J23*Parametre!$A$2+'Norm. uspesnost'!J23*Parametre!$A$3)/(Parametre!$A$2+Parametre!$A$3))</f>
        <v>#REF!</v>
      </c>
      <c r="K19" s="331">
        <f>IF('Norm. Zahr. Financovanie'!K$202=0,'Norm. uspesnost'!K23,('Norm. Zahr. Financovanie'!K23*Parametre!$A$2+'Norm. uspesnost'!K23*Parametre!$A$3)/(Parametre!$A$2+Parametre!$A$3))</f>
        <v>0</v>
      </c>
      <c r="L19" s="331" t="e">
        <f>IF('Norm. Zahr. Financovanie'!L$202=0,'Norm. uspesnost'!L23,('Norm. Zahr. Financovanie'!L23*Parametre!$A$2+'Norm. uspesnost'!L23*Parametre!$A$3)/(Parametre!$A$2+Parametre!$A$3))</f>
        <v>#REF!</v>
      </c>
      <c r="M19" s="331" t="e">
        <f>IF('Norm. Zahr. Financovanie'!M$202=0,'Norm. uspesnost'!M23,('Norm. Zahr. Financovanie'!M23*Parametre!$A$2+'Norm. uspesnost'!M23*Parametre!$A$3)/(Parametre!$A$2+Parametre!$A$3))</f>
        <v>#REF!</v>
      </c>
      <c r="N19" s="331" t="e">
        <f>IF('Norm. Zahr. Financovanie'!N$202=0,'Norm. uspesnost'!N23,('Norm. Zahr. Financovanie'!N23*Parametre!$A$2+'Norm. uspesnost'!N23*Parametre!$A$3)/(Parametre!$A$2+Parametre!$A$3))</f>
        <v>#REF!</v>
      </c>
      <c r="O19" s="331" t="e">
        <f>IF('Norm. Zahr. Financovanie'!O$202=0,'Norm. uspesnost'!O23,('Norm. Zahr. Financovanie'!O23*Parametre!$A$2+'Norm. uspesnost'!O23*Parametre!$A$3)/(Parametre!$A$2+Parametre!$A$3))</f>
        <v>#REF!</v>
      </c>
      <c r="P19" s="331">
        <f>IF('Norm. Zahr. Financovanie'!P$202=0,'Norm. uspesnost'!P23,('Norm. Zahr. Financovanie'!P23*Parametre!$A$2+'Norm. uspesnost'!P23*Parametre!$A$3)/(Parametre!$A$2+Parametre!$A$3))</f>
        <v>4.2064170926985767E-3</v>
      </c>
      <c r="Q19" s="331" t="e">
        <f>IF('Norm. Zahr. Financovanie'!Q$202=0,'Norm. uspesnost'!Q23,('Norm. Zahr. Financovanie'!Q23*Parametre!$A$2+'Norm. uspesnost'!Q23*Parametre!$A$3)/(Parametre!$A$2+Parametre!$A$3))</f>
        <v>#REF!</v>
      </c>
      <c r="R19" s="331" t="e">
        <f>IF('Norm. Zahr. Financovanie'!R$202=0,'Norm. uspesnost'!R23,('Norm. Zahr. Financovanie'!R23*Parametre!$A$2+'Norm. uspesnost'!R23*Parametre!$A$3)/(Parametre!$A$2+Parametre!$A$3))</f>
        <v>#REF!</v>
      </c>
      <c r="S19" s="331" t="e">
        <f>IF('Norm. Zahr. Financovanie'!S$202=0,'Norm. uspesnost'!S23,('Norm. Zahr. Financovanie'!S23*Parametre!$A$2+'Norm. uspesnost'!S23*Parametre!$A$3)/(Parametre!$A$2+Parametre!$A$3))</f>
        <v>#REF!</v>
      </c>
      <c r="T19" s="331" t="e">
        <f>IF('Norm. Zahr. Financovanie'!T$202=0,'Norm. uspesnost'!T23,('Norm. Zahr. Financovanie'!T23*Parametre!$A$2+'Norm. uspesnost'!T23*Parametre!$A$3)/(Parametre!$A$2+Parametre!$A$3))</f>
        <v>#REF!</v>
      </c>
      <c r="U19" s="331">
        <f>IF('Norm. Zahr. Financovanie'!U$202=0,'Norm. uspesnost'!U23,('Norm. Zahr. Financovanie'!U23*Parametre!$A$2+'Norm. uspesnost'!U23*Parametre!$A$3)/(Parametre!$A$2+Parametre!$A$3))</f>
        <v>0</v>
      </c>
      <c r="V19" s="331" t="e">
        <f>IF('Norm. Zahr. Financovanie'!V$202=0,'Norm. uspesnost'!V23,('Norm. Zahr. Financovanie'!V23*Parametre!$A$2+'Norm. uspesnost'!V23*Parametre!$A$3)/(Parametre!$A$2+Parametre!$A$3))</f>
        <v>#REF!</v>
      </c>
      <c r="W19" s="331" t="e">
        <f>IF('Norm. Zahr. Financovanie'!W$202=0,'Norm. uspesnost'!W23,('Norm. Zahr. Financovanie'!W23*Parametre!$A$2+'Norm. uspesnost'!W23*Parametre!$A$3)/(Parametre!$A$2+Parametre!$A$3))</f>
        <v>#REF!</v>
      </c>
      <c r="X19" s="331">
        <f>IF('Norm. Zahr. Financovanie'!X$202=0,'Norm. uspesnost'!X23,('Norm. Zahr. Financovanie'!X23*Parametre!$A$2+'Norm. uspesnost'!X23*Parametre!$A$3)/(Parametre!$A$2+Parametre!$A$3))</f>
        <v>1.2430290024134061E-2</v>
      </c>
      <c r="Y19" s="331" t="e">
        <f>IF('Norm. Zahr. Financovanie'!Y$202=0,'Norm. uspesnost'!Y23,('Norm. Zahr. Financovanie'!Y23*Parametre!$A$2+'Norm. uspesnost'!Y23*Parametre!$A$3)/(Parametre!$A$2+Parametre!$A$3))</f>
        <v>#REF!</v>
      </c>
      <c r="Z19" s="331" t="e">
        <f>IF('Norm. Zahr. Financovanie'!Z$202=0,'Norm. uspesnost'!Z23,('Norm. Zahr. Financovanie'!Z23*Parametre!$A$2+'Norm. uspesnost'!Z23*Parametre!$A$3)/(Parametre!$A$2+Parametre!$A$3))</f>
        <v>#REF!</v>
      </c>
      <c r="AA19" s="331" t="e">
        <f>IF('Norm. Zahr. Financovanie'!AA$202=0,'Norm. uspesnost'!AA23,('Norm. Zahr. Financovanie'!AA23*Parametre!$A$2+'Norm. uspesnost'!AA23*Parametre!$A$3)/(Parametre!$A$2+Parametre!$A$3))</f>
        <v>#REF!</v>
      </c>
      <c r="AB19" s="331">
        <f>IF('Norm. Zahr. Financovanie'!AB$202=0,'Norm. uspesnost'!AB23,('Norm. Zahr. Financovanie'!AB23*Parametre!$A$2+'Norm. uspesnost'!AB23*Parametre!$A$3)/(Parametre!$A$2+Parametre!$A$3))</f>
        <v>0</v>
      </c>
      <c r="AC19" s="331">
        <f>IF('Norm. Zahr. Financovanie'!AC$202=0,'Norm. uspesnost'!AC23,('Norm. Zahr. Financovanie'!AC23*Parametre!$A$2+'Norm. uspesnost'!AC23*Parametre!$A$3)/(Parametre!$A$2+Parametre!$A$3))</f>
        <v>1.2144241221267432E-2</v>
      </c>
      <c r="AD19" s="331">
        <f>IF('Norm. Zahr. Financovanie'!AD$202=0,'Norm. uspesnost'!AD23,('Norm. Zahr. Financovanie'!AD23*Parametre!$A$2+'Norm. uspesnost'!AD23*Parametre!$A$3)/(Parametre!$A$2+Parametre!$A$3))</f>
        <v>0</v>
      </c>
      <c r="AE19" s="331" t="e">
        <f>IF('Norm. Zahr. Financovanie'!AE$202=0,'Norm. uspesnost'!AE23,('Norm. Zahr. Financovanie'!AE23*Parametre!$A$2+'Norm. uspesnost'!AE23*Parametre!$A$3)/(Parametre!$A$2+Parametre!$A$3))</f>
        <v>#REF!</v>
      </c>
      <c r="AF19" s="331" t="e">
        <f>IF('Norm. Zahr. Financovanie'!AF$202=0,'Norm. uspesnost'!AF23,('Norm. Zahr. Financovanie'!AF23*Parametre!$A$2+'Norm. uspesnost'!AF23*Parametre!$A$3)/(Parametre!$A$2+Parametre!$A$3))</f>
        <v>#REF!</v>
      </c>
      <c r="AG19" s="331" t="e">
        <f>IF('Norm. Zahr. Financovanie'!AG$202=0,'Norm. uspesnost'!AG23,('Norm. Zahr. Financovanie'!AG23*Parametre!$A$2+'Norm. uspesnost'!AG23*Parametre!$A$3)/(Parametre!$A$2+Parametre!$A$3))</f>
        <v>#REF!</v>
      </c>
      <c r="AH19" s="331" t="e">
        <f>IF('Norm. Zahr. Financovanie'!AH$202=0,'Norm. uspesnost'!AH23,('Norm. Zahr. Financovanie'!AH23*Parametre!$A$2+'Norm. uspesnost'!AH23*Parametre!$A$3)/(Parametre!$A$2+Parametre!$A$3))</f>
        <v>#REF!</v>
      </c>
      <c r="AI19" s="331">
        <f>IF('Norm. Zahr. Financovanie'!AI$202=0,'Norm. uspesnost'!AI23,('Norm. Zahr. Financovanie'!AI23*Parametre!$A$2+'Norm. uspesnost'!AI23*Parametre!$A$3)/(Parametre!$A$2+Parametre!$A$3))</f>
        <v>2.0319460469834607E-3</v>
      </c>
      <c r="AJ19" s="331" t="e">
        <f>IF('Norm. Zahr. Financovanie'!AJ$202=0,'Norm. uspesnost'!AJ23,('Norm. Zahr. Financovanie'!AJ23*Parametre!$A$2+'Norm. uspesnost'!AJ23*Parametre!$A$3)/(Parametre!$A$2+Parametre!$A$3))</f>
        <v>#REF!</v>
      </c>
      <c r="AK19" s="331" t="e">
        <f>IF('Norm. Zahr. Financovanie'!AK$202=0,'Norm. uspesnost'!AK23,('Norm. Zahr. Financovanie'!AK23*Parametre!$A$2+'Norm. uspesnost'!AK23*Parametre!$A$3)/(Parametre!$A$2+Parametre!$A$3))</f>
        <v>#REF!</v>
      </c>
      <c r="AL19" s="331" t="e">
        <f>IF('Norm. Zahr. Financovanie'!AL$202=0,'Norm. uspesnost'!AL23,('Norm. Zahr. Financovanie'!AL23*Parametre!$A$2+'Norm. uspesnost'!AL23*Parametre!$A$3)/(Parametre!$A$2+Parametre!$A$3))</f>
        <v>#REF!</v>
      </c>
      <c r="AM19" s="331" t="e">
        <f>IF('Norm. Zahr. Financovanie'!AM$202=0,'Norm. uspesnost'!AM23,('Norm. Zahr. Financovanie'!AM23*Parametre!$A$2+'Norm. uspesnost'!AM23*Parametre!$A$3)/(Parametre!$A$2+Parametre!$A$3))</f>
        <v>#REF!</v>
      </c>
      <c r="AN19" s="331" t="e">
        <f>IF('Norm. Zahr. Financovanie'!AN$202=0,'Norm. uspesnost'!AN23,('Norm. Zahr. Financovanie'!AN23*Parametre!$A$2+'Norm. uspesnost'!AN23*Parametre!$A$3)/(Parametre!$A$2+Parametre!$A$3))</f>
        <v>#REF!</v>
      </c>
      <c r="AO19" s="331" t="e">
        <f>IF('Norm. Zahr. Financovanie'!AO$202=0,'Norm. uspesnost'!AO23,('Norm. Zahr. Financovanie'!AO23*Parametre!$A$2+'Norm. uspesnost'!AO23*Parametre!$A$3)/(Parametre!$A$2+Parametre!$A$3))</f>
        <v>#REF!</v>
      </c>
      <c r="AP19" s="331" t="e">
        <f>IF('Norm. Zahr. Financovanie'!AP$202=0,'Norm. uspesnost'!AP23,('Norm. Zahr. Financovanie'!AP23*Parametre!$A$2+'Norm. uspesnost'!AP23*Parametre!$A$3)/(Parametre!$A$2+Parametre!$A$3))</f>
        <v>#REF!</v>
      </c>
      <c r="AQ19" s="331" t="e">
        <f>IF('Norm. Zahr. Financovanie'!AQ$202=0,'Norm. uspesnost'!AQ23,('Norm. Zahr. Financovanie'!AQ23*Parametre!$A$2+'Norm. uspesnost'!AQ23*Parametre!$A$3)/(Parametre!$A$2+Parametre!$A$3))</f>
        <v>#REF!</v>
      </c>
      <c r="AR19" s="331" t="e">
        <f>IF('Norm. Zahr. Financovanie'!AR$202=0,'Norm. uspesnost'!AR23,('Norm. Zahr. Financovanie'!AR23*Parametre!$A$2+'Norm. uspesnost'!AR23*Parametre!$A$3)/(Parametre!$A$2+Parametre!$A$3))</f>
        <v>#REF!</v>
      </c>
      <c r="AS19" s="331" t="e">
        <f>IF('Norm. Zahr. Financovanie'!AS$202=0,'Norm. uspesnost'!AS23,('Norm. Zahr. Financovanie'!AS23*Parametre!$A$2+'Norm. uspesnost'!AS23*Parametre!$A$3)/(Parametre!$A$2+Parametre!$A$3))</f>
        <v>#REF!</v>
      </c>
      <c r="AT19" s="331" t="e">
        <f>IF('Norm. Zahr. Financovanie'!AT$202=0,'Norm. uspesnost'!AT23,('Norm. Zahr. Financovanie'!AT23*Parametre!$A$2+'Norm. uspesnost'!AT23*Parametre!$A$3)/(Parametre!$A$2+Parametre!$A$3))</f>
        <v>#REF!</v>
      </c>
      <c r="AU19" s="331" t="e">
        <f>IF('Norm. Zahr. Financovanie'!AU$202=0,'Norm. uspesnost'!AU23,('Norm. Zahr. Financovanie'!AU23*Parametre!$A$2+'Norm. uspesnost'!AU23*Parametre!$A$3)/(Parametre!$A$2+Parametre!$A$3))</f>
        <v>#REF!</v>
      </c>
      <c r="AV19" s="331" t="e">
        <f>IF('Norm. Zahr. Financovanie'!AV$202=0,'Norm. uspesnost'!AV23,('Norm. Zahr. Financovanie'!AV23*Parametre!$A$2+'Norm. uspesnost'!AV23*Parametre!$A$3)/(Parametre!$A$2+Parametre!$A$3))</f>
        <v>#REF!</v>
      </c>
      <c r="AW19" s="331" t="e">
        <f>IF('Norm. Zahr. Financovanie'!AW$202=0,'Norm. uspesnost'!AW23,('Norm. Zahr. Financovanie'!AW23*Parametre!$A$2+'Norm. uspesnost'!AW23*Parametre!$A$3)/(Parametre!$A$2+Parametre!$A$3))</f>
        <v>#REF!</v>
      </c>
      <c r="AX19" s="331" t="e">
        <f>IF('Norm. Zahr. Financovanie'!AX$202=0,'Norm. uspesnost'!AX23,('Norm. Zahr. Financovanie'!AX23*Parametre!$A$2+'Norm. uspesnost'!AX23*Parametre!$A$3)/(Parametre!$A$2+Parametre!$A$3))</f>
        <v>#REF!</v>
      </c>
      <c r="AY19" s="331" t="e">
        <f>IF('Norm. Zahr. Financovanie'!AY$202=0,'Norm. uspesnost'!AY23,('Norm. Zahr. Financovanie'!AY23*Parametre!$A$2+'Norm. uspesnost'!AY23*Parametre!$A$3)/(Parametre!$A$2+Parametre!$A$3))</f>
        <v>#REF!</v>
      </c>
      <c r="AZ19" s="331" t="e">
        <f>IF('Norm. Zahr. Financovanie'!AZ$202=0,'Norm. uspesnost'!AZ23,('Norm. Zahr. Financovanie'!AZ23*Parametre!$A$2+'Norm. uspesnost'!AZ23*Parametre!$A$3)/(Parametre!$A$2+Parametre!$A$3))</f>
        <v>#REF!</v>
      </c>
      <c r="BA19" s="331">
        <f>IF('Norm. Zahr. Financovanie'!BA$202=0,'Norm. uspesnost'!BA23,('Norm. Zahr. Financovanie'!BA23*Parametre!$A$2+'Norm. uspesnost'!BA23*Parametre!$A$3)/(Parametre!$A$2+Parametre!$A$3))</f>
        <v>1.5596559285203683E-2</v>
      </c>
      <c r="BB19" s="331" t="e">
        <f>IF('Norm. Zahr. Financovanie'!BB$202=0,'Norm. uspesnost'!BB23,('Norm. Zahr. Financovanie'!BB23*Parametre!$A$2+'Norm. uspesnost'!BB23*Parametre!$A$3)/(Parametre!$A$2+Parametre!$A$3))</f>
        <v>#REF!</v>
      </c>
    </row>
    <row r="20" spans="1:54" ht="14.25" customHeight="1" x14ac:dyDescent="0.2">
      <c r="A20" s="269">
        <v>19</v>
      </c>
      <c r="B20" s="334" t="s">
        <v>71</v>
      </c>
      <c r="C20" s="335" t="s">
        <v>70</v>
      </c>
      <c r="D20" s="331" t="e">
        <f>IF('Norm. Zahr. Financovanie'!D$202=0,'Norm. uspesnost'!D24,('Norm. Zahr. Financovanie'!D24*Parametre!$A$2+'Norm. uspesnost'!D24*Parametre!$A$3)/(Parametre!$A$2+Parametre!$A$3))</f>
        <v>#REF!</v>
      </c>
      <c r="E20" s="331" t="e">
        <f>IF('Norm. Zahr. Financovanie'!E$202=0,'Norm. uspesnost'!E24,('Norm. Zahr. Financovanie'!E24*Parametre!$A$2+'Norm. uspesnost'!E24*Parametre!$A$3)/(Parametre!$A$2+Parametre!$A$3))</f>
        <v>#REF!</v>
      </c>
      <c r="F20" s="331" t="e">
        <f>IF('Norm. Zahr. Financovanie'!F$202=0,'Norm. uspesnost'!F24,('Norm. Zahr. Financovanie'!F24*Parametre!$A$2+'Norm. uspesnost'!F24*Parametre!$A$3)/(Parametre!$A$2+Parametre!$A$3))</f>
        <v>#REF!</v>
      </c>
      <c r="G20" s="331" t="e">
        <f>IF('Norm. Zahr. Financovanie'!G$202=0,'Norm. uspesnost'!G24,('Norm. Zahr. Financovanie'!G24*Parametre!$A$2+'Norm. uspesnost'!G24*Parametre!$A$3)/(Parametre!$A$2+Parametre!$A$3))</f>
        <v>#REF!</v>
      </c>
      <c r="H20" s="331" t="e">
        <f>IF('Norm. Zahr. Financovanie'!H$202=0,'Norm. uspesnost'!H24,('Norm. Zahr. Financovanie'!H24*Parametre!$A$2+'Norm. uspesnost'!H24*Parametre!$A$3)/(Parametre!$A$2+Parametre!$A$3))</f>
        <v>#REF!</v>
      </c>
      <c r="I20" s="331" t="e">
        <f>IF('Norm. Zahr. Financovanie'!I$202=0,'Norm. uspesnost'!I24,('Norm. Zahr. Financovanie'!I24*Parametre!$A$2+'Norm. uspesnost'!I24*Parametre!$A$3)/(Parametre!$A$2+Parametre!$A$3))</f>
        <v>#REF!</v>
      </c>
      <c r="J20" s="331" t="e">
        <f>IF('Norm. Zahr. Financovanie'!J$202=0,'Norm. uspesnost'!J24,('Norm. Zahr. Financovanie'!J24*Parametre!$A$2+'Norm. uspesnost'!J24*Parametre!$A$3)/(Parametre!$A$2+Parametre!$A$3))</f>
        <v>#REF!</v>
      </c>
      <c r="K20" s="331">
        <f>IF('Norm. Zahr. Financovanie'!K$202=0,'Norm. uspesnost'!K24,('Norm. Zahr. Financovanie'!K24*Parametre!$A$2+'Norm. uspesnost'!K24*Parametre!$A$3)/(Parametre!$A$2+Parametre!$A$3))</f>
        <v>1.8526684591625805E-2</v>
      </c>
      <c r="L20" s="331" t="e">
        <f>IF('Norm. Zahr. Financovanie'!L$202=0,'Norm. uspesnost'!L24,('Norm. Zahr. Financovanie'!L24*Parametre!$A$2+'Norm. uspesnost'!L24*Parametre!$A$3)/(Parametre!$A$2+Parametre!$A$3))</f>
        <v>#REF!</v>
      </c>
      <c r="M20" s="331" t="e">
        <f>IF('Norm. Zahr. Financovanie'!M$202=0,'Norm. uspesnost'!M24,('Norm. Zahr. Financovanie'!M24*Parametre!$A$2+'Norm. uspesnost'!M24*Parametre!$A$3)/(Parametre!$A$2+Parametre!$A$3))</f>
        <v>#REF!</v>
      </c>
      <c r="N20" s="331" t="e">
        <f>IF('Norm. Zahr. Financovanie'!N$202=0,'Norm. uspesnost'!N24,('Norm. Zahr. Financovanie'!N24*Parametre!$A$2+'Norm. uspesnost'!N24*Parametre!$A$3)/(Parametre!$A$2+Parametre!$A$3))</f>
        <v>#REF!</v>
      </c>
      <c r="O20" s="331" t="e">
        <f>IF('Norm. Zahr. Financovanie'!O$202=0,'Norm. uspesnost'!O24,('Norm. Zahr. Financovanie'!O24*Parametre!$A$2+'Norm. uspesnost'!O24*Parametre!$A$3)/(Parametre!$A$2+Parametre!$A$3))</f>
        <v>#REF!</v>
      </c>
      <c r="P20" s="331">
        <f>IF('Norm. Zahr. Financovanie'!P$202=0,'Norm. uspesnost'!P24,('Norm. Zahr. Financovanie'!P24*Parametre!$A$2+'Norm. uspesnost'!P24*Parametre!$A$3)/(Parametre!$A$2+Parametre!$A$3))</f>
        <v>1.2678490315078814E-2</v>
      </c>
      <c r="Q20" s="331" t="e">
        <f>IF('Norm. Zahr. Financovanie'!Q$202=0,'Norm. uspesnost'!Q24,('Norm. Zahr. Financovanie'!Q24*Parametre!$A$2+'Norm. uspesnost'!Q24*Parametre!$A$3)/(Parametre!$A$2+Parametre!$A$3))</f>
        <v>#REF!</v>
      </c>
      <c r="R20" s="331" t="e">
        <f>IF('Norm. Zahr. Financovanie'!R$202=0,'Norm. uspesnost'!R24,('Norm. Zahr. Financovanie'!R24*Parametre!$A$2+'Norm. uspesnost'!R24*Parametre!$A$3)/(Parametre!$A$2+Parametre!$A$3))</f>
        <v>#REF!</v>
      </c>
      <c r="S20" s="331" t="e">
        <f>IF('Norm. Zahr. Financovanie'!S$202=0,'Norm. uspesnost'!S24,('Norm. Zahr. Financovanie'!S24*Parametre!$A$2+'Norm. uspesnost'!S24*Parametre!$A$3)/(Parametre!$A$2+Parametre!$A$3))</f>
        <v>#REF!</v>
      </c>
      <c r="T20" s="331" t="e">
        <f>IF('Norm. Zahr. Financovanie'!T$202=0,'Norm. uspesnost'!T24,('Norm. Zahr. Financovanie'!T24*Parametre!$A$2+'Norm. uspesnost'!T24*Parametre!$A$3)/(Parametre!$A$2+Parametre!$A$3))</f>
        <v>#REF!</v>
      </c>
      <c r="U20" s="331">
        <f>IF('Norm. Zahr. Financovanie'!U$202=0,'Norm. uspesnost'!U24,('Norm. Zahr. Financovanie'!U24*Parametre!$A$2+'Norm. uspesnost'!U24*Parametre!$A$3)/(Parametre!$A$2+Parametre!$A$3))</f>
        <v>1.7675177169980998E-2</v>
      </c>
      <c r="V20" s="331" t="e">
        <f>IF('Norm. Zahr. Financovanie'!V$202=0,'Norm. uspesnost'!V24,('Norm. Zahr. Financovanie'!V24*Parametre!$A$2+'Norm. uspesnost'!V24*Parametre!$A$3)/(Parametre!$A$2+Parametre!$A$3))</f>
        <v>#REF!</v>
      </c>
      <c r="W20" s="331" t="e">
        <f>IF('Norm. Zahr. Financovanie'!W$202=0,'Norm. uspesnost'!W24,('Norm. Zahr. Financovanie'!W24*Parametre!$A$2+'Norm. uspesnost'!W24*Parametre!$A$3)/(Parametre!$A$2+Parametre!$A$3))</f>
        <v>#REF!</v>
      </c>
      <c r="X20" s="331">
        <f>IF('Norm. Zahr. Financovanie'!X$202=0,'Norm. uspesnost'!X24,('Norm. Zahr. Financovanie'!X24*Parametre!$A$2+'Norm. uspesnost'!X24*Parametre!$A$3)/(Parametre!$A$2+Parametre!$A$3))</f>
        <v>1.4435172419255755E-2</v>
      </c>
      <c r="Y20" s="331" t="e">
        <f>IF('Norm. Zahr. Financovanie'!Y$202=0,'Norm. uspesnost'!Y24,('Norm. Zahr. Financovanie'!Y24*Parametre!$A$2+'Norm. uspesnost'!Y24*Parametre!$A$3)/(Parametre!$A$2+Parametre!$A$3))</f>
        <v>#REF!</v>
      </c>
      <c r="Z20" s="331" t="e">
        <f>IF('Norm. Zahr. Financovanie'!Z$202=0,'Norm. uspesnost'!Z24,('Norm. Zahr. Financovanie'!Z24*Parametre!$A$2+'Norm. uspesnost'!Z24*Parametre!$A$3)/(Parametre!$A$2+Parametre!$A$3))</f>
        <v>#REF!</v>
      </c>
      <c r="AA20" s="331" t="e">
        <f>IF('Norm. Zahr. Financovanie'!AA$202=0,'Norm. uspesnost'!AA24,('Norm. Zahr. Financovanie'!AA24*Parametre!$A$2+'Norm. uspesnost'!AA24*Parametre!$A$3)/(Parametre!$A$2+Parametre!$A$3))</f>
        <v>#REF!</v>
      </c>
      <c r="AB20" s="331">
        <f>IF('Norm. Zahr. Financovanie'!AB$202=0,'Norm. uspesnost'!AB24,('Norm. Zahr. Financovanie'!AB24*Parametre!$A$2+'Norm. uspesnost'!AB24*Parametre!$A$3)/(Parametre!$A$2+Parametre!$A$3))</f>
        <v>2.1099592454539538E-2</v>
      </c>
      <c r="AC20" s="331">
        <f>IF('Norm. Zahr. Financovanie'!AC$202=0,'Norm. uspesnost'!AC24,('Norm. Zahr. Financovanie'!AC24*Parametre!$A$2+'Norm. uspesnost'!AC24*Parametre!$A$3)/(Parametre!$A$2+Parametre!$A$3))</f>
        <v>8.5656371074409408E-3</v>
      </c>
      <c r="AD20" s="331">
        <f>IF('Norm. Zahr. Financovanie'!AD$202=0,'Norm. uspesnost'!AD24,('Norm. Zahr. Financovanie'!AD24*Parametre!$A$2+'Norm. uspesnost'!AD24*Parametre!$A$3)/(Parametre!$A$2+Parametre!$A$3))</f>
        <v>2.6048422491694187E-2</v>
      </c>
      <c r="AE20" s="331" t="e">
        <f>IF('Norm. Zahr. Financovanie'!AE$202=0,'Norm. uspesnost'!AE24,('Norm. Zahr. Financovanie'!AE24*Parametre!$A$2+'Norm. uspesnost'!AE24*Parametre!$A$3)/(Parametre!$A$2+Parametre!$A$3))</f>
        <v>#REF!</v>
      </c>
      <c r="AF20" s="331" t="e">
        <f>IF('Norm. Zahr. Financovanie'!AF$202=0,'Norm. uspesnost'!AF24,('Norm. Zahr. Financovanie'!AF24*Parametre!$A$2+'Norm. uspesnost'!AF24*Parametre!$A$3)/(Parametre!$A$2+Parametre!$A$3))</f>
        <v>#REF!</v>
      </c>
      <c r="AG20" s="331" t="e">
        <f>IF('Norm. Zahr. Financovanie'!AG$202=0,'Norm. uspesnost'!AG24,('Norm. Zahr. Financovanie'!AG24*Parametre!$A$2+'Norm. uspesnost'!AG24*Parametre!$A$3)/(Parametre!$A$2+Parametre!$A$3))</f>
        <v>#REF!</v>
      </c>
      <c r="AH20" s="331" t="e">
        <f>IF('Norm. Zahr. Financovanie'!AH$202=0,'Norm. uspesnost'!AH24,('Norm. Zahr. Financovanie'!AH24*Parametre!$A$2+'Norm. uspesnost'!AH24*Parametre!$A$3)/(Parametre!$A$2+Parametre!$A$3))</f>
        <v>#REF!</v>
      </c>
      <c r="AI20" s="331">
        <f>IF('Norm. Zahr. Financovanie'!AI$202=0,'Norm. uspesnost'!AI24,('Norm. Zahr. Financovanie'!AI24*Parametre!$A$2+'Norm. uspesnost'!AI24*Parametre!$A$3)/(Parametre!$A$2+Parametre!$A$3))</f>
        <v>1.4098898862558648E-2</v>
      </c>
      <c r="AJ20" s="331" t="e">
        <f>IF('Norm. Zahr. Financovanie'!AJ$202=0,'Norm. uspesnost'!AJ24,('Norm. Zahr. Financovanie'!AJ24*Parametre!$A$2+'Norm. uspesnost'!AJ24*Parametre!$A$3)/(Parametre!$A$2+Parametre!$A$3))</f>
        <v>#REF!</v>
      </c>
      <c r="AK20" s="331" t="e">
        <f>IF('Norm. Zahr. Financovanie'!AK$202=0,'Norm. uspesnost'!AK24,('Norm. Zahr. Financovanie'!AK24*Parametre!$A$2+'Norm. uspesnost'!AK24*Parametre!$A$3)/(Parametre!$A$2+Parametre!$A$3))</f>
        <v>#REF!</v>
      </c>
      <c r="AL20" s="331" t="e">
        <f>IF('Norm. Zahr. Financovanie'!AL$202=0,'Norm. uspesnost'!AL24,('Norm. Zahr. Financovanie'!AL24*Parametre!$A$2+'Norm. uspesnost'!AL24*Parametre!$A$3)/(Parametre!$A$2+Parametre!$A$3))</f>
        <v>#REF!</v>
      </c>
      <c r="AM20" s="331" t="e">
        <f>IF('Norm. Zahr. Financovanie'!AM$202=0,'Norm. uspesnost'!AM24,('Norm. Zahr. Financovanie'!AM24*Parametre!$A$2+'Norm. uspesnost'!AM24*Parametre!$A$3)/(Parametre!$A$2+Parametre!$A$3))</f>
        <v>#REF!</v>
      </c>
      <c r="AN20" s="331" t="e">
        <f>IF('Norm. Zahr. Financovanie'!AN$202=0,'Norm. uspesnost'!AN24,('Norm. Zahr. Financovanie'!AN24*Parametre!$A$2+'Norm. uspesnost'!AN24*Parametre!$A$3)/(Parametre!$A$2+Parametre!$A$3))</f>
        <v>#REF!</v>
      </c>
      <c r="AO20" s="331" t="e">
        <f>IF('Norm. Zahr. Financovanie'!AO$202=0,'Norm. uspesnost'!AO24,('Norm. Zahr. Financovanie'!AO24*Parametre!$A$2+'Norm. uspesnost'!AO24*Parametre!$A$3)/(Parametre!$A$2+Parametre!$A$3))</f>
        <v>#REF!</v>
      </c>
      <c r="AP20" s="331" t="e">
        <f>IF('Norm. Zahr. Financovanie'!AP$202=0,'Norm. uspesnost'!AP24,('Norm. Zahr. Financovanie'!AP24*Parametre!$A$2+'Norm. uspesnost'!AP24*Parametre!$A$3)/(Parametre!$A$2+Parametre!$A$3))</f>
        <v>#REF!</v>
      </c>
      <c r="AQ20" s="331" t="e">
        <f>IF('Norm. Zahr. Financovanie'!AQ$202=0,'Norm. uspesnost'!AQ24,('Norm. Zahr. Financovanie'!AQ24*Parametre!$A$2+'Norm. uspesnost'!AQ24*Parametre!$A$3)/(Parametre!$A$2+Parametre!$A$3))</f>
        <v>#REF!</v>
      </c>
      <c r="AR20" s="331" t="e">
        <f>IF('Norm. Zahr. Financovanie'!AR$202=0,'Norm. uspesnost'!AR24,('Norm. Zahr. Financovanie'!AR24*Parametre!$A$2+'Norm. uspesnost'!AR24*Parametre!$A$3)/(Parametre!$A$2+Parametre!$A$3))</f>
        <v>#REF!</v>
      </c>
      <c r="AS20" s="331" t="e">
        <f>IF('Norm. Zahr. Financovanie'!AS$202=0,'Norm. uspesnost'!AS24,('Norm. Zahr. Financovanie'!AS24*Parametre!$A$2+'Norm. uspesnost'!AS24*Parametre!$A$3)/(Parametre!$A$2+Parametre!$A$3))</f>
        <v>#REF!</v>
      </c>
      <c r="AT20" s="331" t="e">
        <f>IF('Norm. Zahr. Financovanie'!AT$202=0,'Norm. uspesnost'!AT24,('Norm. Zahr. Financovanie'!AT24*Parametre!$A$2+'Norm. uspesnost'!AT24*Parametre!$A$3)/(Parametre!$A$2+Parametre!$A$3))</f>
        <v>#REF!</v>
      </c>
      <c r="AU20" s="331" t="e">
        <f>IF('Norm. Zahr. Financovanie'!AU$202=0,'Norm. uspesnost'!AU24,('Norm. Zahr. Financovanie'!AU24*Parametre!$A$2+'Norm. uspesnost'!AU24*Parametre!$A$3)/(Parametre!$A$2+Parametre!$A$3))</f>
        <v>#REF!</v>
      </c>
      <c r="AV20" s="331" t="e">
        <f>IF('Norm. Zahr. Financovanie'!AV$202=0,'Norm. uspesnost'!AV24,('Norm. Zahr. Financovanie'!AV24*Parametre!$A$2+'Norm. uspesnost'!AV24*Parametre!$A$3)/(Parametre!$A$2+Parametre!$A$3))</f>
        <v>#REF!</v>
      </c>
      <c r="AW20" s="331" t="e">
        <f>IF('Norm. Zahr. Financovanie'!AW$202=0,'Norm. uspesnost'!AW24,('Norm. Zahr. Financovanie'!AW24*Parametre!$A$2+'Norm. uspesnost'!AW24*Parametre!$A$3)/(Parametre!$A$2+Parametre!$A$3))</f>
        <v>#REF!</v>
      </c>
      <c r="AX20" s="331" t="e">
        <f>IF('Norm. Zahr. Financovanie'!AX$202=0,'Norm. uspesnost'!AX24,('Norm. Zahr. Financovanie'!AX24*Parametre!$A$2+'Norm. uspesnost'!AX24*Parametre!$A$3)/(Parametre!$A$2+Parametre!$A$3))</f>
        <v>#REF!</v>
      </c>
      <c r="AY20" s="331" t="e">
        <f>IF('Norm. Zahr. Financovanie'!AY$202=0,'Norm. uspesnost'!AY24,('Norm. Zahr. Financovanie'!AY24*Parametre!$A$2+'Norm. uspesnost'!AY24*Parametre!$A$3)/(Parametre!$A$2+Parametre!$A$3))</f>
        <v>#REF!</v>
      </c>
      <c r="AZ20" s="331" t="e">
        <f>IF('Norm. Zahr. Financovanie'!AZ$202=0,'Norm. uspesnost'!AZ24,('Norm. Zahr. Financovanie'!AZ24*Parametre!$A$2+'Norm. uspesnost'!AZ24*Parametre!$A$3)/(Parametre!$A$2+Parametre!$A$3))</f>
        <v>#REF!</v>
      </c>
      <c r="BA20" s="331">
        <f>IF('Norm. Zahr. Financovanie'!BA$202=0,'Norm. uspesnost'!BA24,('Norm. Zahr. Financovanie'!BA24*Parametre!$A$2+'Norm. uspesnost'!BA24*Parametre!$A$3)/(Parametre!$A$2+Parametre!$A$3))</f>
        <v>1.2064627358259616E-2</v>
      </c>
      <c r="BB20" s="331" t="e">
        <f>IF('Norm. Zahr. Financovanie'!BB$202=0,'Norm. uspesnost'!BB24,('Norm. Zahr. Financovanie'!BB24*Parametre!$A$2+'Norm. uspesnost'!BB24*Parametre!$A$3)/(Parametre!$A$2+Parametre!$A$3))</f>
        <v>#REF!</v>
      </c>
    </row>
    <row r="21" spans="1:54" ht="14.25" customHeight="1" x14ac:dyDescent="0.2">
      <c r="A21" s="269">
        <v>20</v>
      </c>
      <c r="B21" s="332" t="s">
        <v>196</v>
      </c>
      <c r="C21" s="333" t="s">
        <v>195</v>
      </c>
      <c r="D21" s="331" t="e">
        <f>IF('Norm. Zahr. Financovanie'!D$202=0,'Norm. uspesnost'!D25,('Norm. Zahr. Financovanie'!D25*Parametre!$A$2+'Norm. uspesnost'!D25*Parametre!$A$3)/(Parametre!$A$2+Parametre!$A$3))</f>
        <v>#REF!</v>
      </c>
      <c r="E21" s="331" t="e">
        <f>IF('Norm. Zahr. Financovanie'!E$202=0,'Norm. uspesnost'!E25,('Norm. Zahr. Financovanie'!E25*Parametre!$A$2+'Norm. uspesnost'!E25*Parametre!$A$3)/(Parametre!$A$2+Parametre!$A$3))</f>
        <v>#REF!</v>
      </c>
      <c r="F21" s="331" t="e">
        <f>IF('Norm. Zahr. Financovanie'!F$202=0,'Norm. uspesnost'!F25,('Norm. Zahr. Financovanie'!F25*Parametre!$A$2+'Norm. uspesnost'!F25*Parametre!$A$3)/(Parametre!$A$2+Parametre!$A$3))</f>
        <v>#REF!</v>
      </c>
      <c r="G21" s="331" t="e">
        <f>IF('Norm. Zahr. Financovanie'!G$202=0,'Norm. uspesnost'!G25,('Norm. Zahr. Financovanie'!G25*Parametre!$A$2+'Norm. uspesnost'!G25*Parametre!$A$3)/(Parametre!$A$2+Parametre!$A$3))</f>
        <v>#REF!</v>
      </c>
      <c r="H21" s="331" t="e">
        <f>IF('Norm. Zahr. Financovanie'!H$202=0,'Norm. uspesnost'!H25,('Norm. Zahr. Financovanie'!H25*Parametre!$A$2+'Norm. uspesnost'!H25*Parametre!$A$3)/(Parametre!$A$2+Parametre!$A$3))</f>
        <v>#REF!</v>
      </c>
      <c r="I21" s="331" t="e">
        <f>IF('Norm. Zahr. Financovanie'!I$202=0,'Norm. uspesnost'!I25,('Norm. Zahr. Financovanie'!I25*Parametre!$A$2+'Norm. uspesnost'!I25*Parametre!$A$3)/(Parametre!$A$2+Parametre!$A$3))</f>
        <v>#REF!</v>
      </c>
      <c r="J21" s="331" t="e">
        <f>IF('Norm. Zahr. Financovanie'!J$202=0,'Norm. uspesnost'!J25,('Norm. Zahr. Financovanie'!J25*Parametre!$A$2+'Norm. uspesnost'!J25*Parametre!$A$3)/(Parametre!$A$2+Parametre!$A$3))</f>
        <v>#REF!</v>
      </c>
      <c r="K21" s="331">
        <f>IF('Norm. Zahr. Financovanie'!K$202=0,'Norm. uspesnost'!K25,('Norm. Zahr. Financovanie'!K25*Parametre!$A$2+'Norm. uspesnost'!K25*Parametre!$A$3)/(Parametre!$A$2+Parametre!$A$3))</f>
        <v>0</v>
      </c>
      <c r="L21" s="331" t="e">
        <f>IF('Norm. Zahr. Financovanie'!L$202=0,'Norm. uspesnost'!L25,('Norm. Zahr. Financovanie'!L25*Parametre!$A$2+'Norm. uspesnost'!L25*Parametre!$A$3)/(Parametre!$A$2+Parametre!$A$3))</f>
        <v>#REF!</v>
      </c>
      <c r="M21" s="331" t="e">
        <f>IF('Norm. Zahr. Financovanie'!M$202=0,'Norm. uspesnost'!M25,('Norm. Zahr. Financovanie'!M25*Parametre!$A$2+'Norm. uspesnost'!M25*Parametre!$A$3)/(Parametre!$A$2+Parametre!$A$3))</f>
        <v>#REF!</v>
      </c>
      <c r="N21" s="331" t="e">
        <f>IF('Norm. Zahr. Financovanie'!N$202=0,'Norm. uspesnost'!N25,('Norm. Zahr. Financovanie'!N25*Parametre!$A$2+'Norm. uspesnost'!N25*Parametre!$A$3)/(Parametre!$A$2+Parametre!$A$3))</f>
        <v>#REF!</v>
      </c>
      <c r="O21" s="331" t="e">
        <f>IF('Norm. Zahr. Financovanie'!O$202=0,'Norm. uspesnost'!O25,('Norm. Zahr. Financovanie'!O25*Parametre!$A$2+'Norm. uspesnost'!O25*Parametre!$A$3)/(Parametre!$A$2+Parametre!$A$3))</f>
        <v>#REF!</v>
      </c>
      <c r="P21" s="331">
        <f>IF('Norm. Zahr. Financovanie'!P$202=0,'Norm. uspesnost'!P25,('Norm. Zahr. Financovanie'!P25*Parametre!$A$2+'Norm. uspesnost'!P25*Parametre!$A$3)/(Parametre!$A$2+Parametre!$A$3))</f>
        <v>6.8657978204451232E-3</v>
      </c>
      <c r="Q21" s="331" t="e">
        <f>IF('Norm. Zahr. Financovanie'!Q$202=0,'Norm. uspesnost'!Q25,('Norm. Zahr. Financovanie'!Q25*Parametre!$A$2+'Norm. uspesnost'!Q25*Parametre!$A$3)/(Parametre!$A$2+Parametre!$A$3))</f>
        <v>#REF!</v>
      </c>
      <c r="R21" s="331" t="e">
        <f>IF('Norm. Zahr. Financovanie'!R$202=0,'Norm. uspesnost'!R25,('Norm. Zahr. Financovanie'!R25*Parametre!$A$2+'Norm. uspesnost'!R25*Parametre!$A$3)/(Parametre!$A$2+Parametre!$A$3))</f>
        <v>#REF!</v>
      </c>
      <c r="S21" s="331" t="e">
        <f>IF('Norm. Zahr. Financovanie'!S$202=0,'Norm. uspesnost'!S25,('Norm. Zahr. Financovanie'!S25*Parametre!$A$2+'Norm. uspesnost'!S25*Parametre!$A$3)/(Parametre!$A$2+Parametre!$A$3))</f>
        <v>#REF!</v>
      </c>
      <c r="T21" s="331" t="e">
        <f>IF('Norm. Zahr. Financovanie'!T$202=0,'Norm. uspesnost'!T25,('Norm. Zahr. Financovanie'!T25*Parametre!$A$2+'Norm. uspesnost'!T25*Parametre!$A$3)/(Parametre!$A$2+Parametre!$A$3))</f>
        <v>#REF!</v>
      </c>
      <c r="U21" s="331">
        <f>IF('Norm. Zahr. Financovanie'!U$202=0,'Norm. uspesnost'!U25,('Norm. Zahr. Financovanie'!U25*Parametre!$A$2+'Norm. uspesnost'!U25*Parametre!$A$3)/(Parametre!$A$2+Parametre!$A$3))</f>
        <v>0</v>
      </c>
      <c r="V21" s="331" t="e">
        <f>IF('Norm. Zahr. Financovanie'!V$202=0,'Norm. uspesnost'!V25,('Norm. Zahr. Financovanie'!V25*Parametre!$A$2+'Norm. uspesnost'!V25*Parametre!$A$3)/(Parametre!$A$2+Parametre!$A$3))</f>
        <v>#REF!</v>
      </c>
      <c r="W21" s="331" t="e">
        <f>IF('Norm. Zahr. Financovanie'!W$202=0,'Norm. uspesnost'!W25,('Norm. Zahr. Financovanie'!W25*Parametre!$A$2+'Norm. uspesnost'!W25*Parametre!$A$3)/(Parametre!$A$2+Parametre!$A$3))</f>
        <v>#REF!</v>
      </c>
      <c r="X21" s="331">
        <f>IF('Norm. Zahr. Financovanie'!X$202=0,'Norm. uspesnost'!X25,('Norm. Zahr. Financovanie'!X25*Parametre!$A$2+'Norm. uspesnost'!X25*Parametre!$A$3)/(Parametre!$A$2+Parametre!$A$3))</f>
        <v>2.1366683056226205E-2</v>
      </c>
      <c r="Y21" s="331" t="e">
        <f>IF('Norm. Zahr. Financovanie'!Y$202=0,'Norm. uspesnost'!Y25,('Norm. Zahr. Financovanie'!Y25*Parametre!$A$2+'Norm. uspesnost'!Y25*Parametre!$A$3)/(Parametre!$A$2+Parametre!$A$3))</f>
        <v>#REF!</v>
      </c>
      <c r="Z21" s="331" t="e">
        <f>IF('Norm. Zahr. Financovanie'!Z$202=0,'Norm. uspesnost'!Z25,('Norm. Zahr. Financovanie'!Z25*Parametre!$A$2+'Norm. uspesnost'!Z25*Parametre!$A$3)/(Parametre!$A$2+Parametre!$A$3))</f>
        <v>#REF!</v>
      </c>
      <c r="AA21" s="331" t="e">
        <f>IF('Norm. Zahr. Financovanie'!AA$202=0,'Norm. uspesnost'!AA25,('Norm. Zahr. Financovanie'!AA25*Parametre!$A$2+'Norm. uspesnost'!AA25*Parametre!$A$3)/(Parametre!$A$2+Parametre!$A$3))</f>
        <v>#REF!</v>
      </c>
      <c r="AB21" s="331">
        <f>IF('Norm. Zahr. Financovanie'!AB$202=0,'Norm. uspesnost'!AB25,('Norm. Zahr. Financovanie'!AB25*Parametre!$A$2+'Norm. uspesnost'!AB25*Parametre!$A$3)/(Parametre!$A$2+Parametre!$A$3))</f>
        <v>0</v>
      </c>
      <c r="AC21" s="331">
        <f>IF('Norm. Zahr. Financovanie'!AC$202=0,'Norm. uspesnost'!AC25,('Norm. Zahr. Financovanie'!AC25*Parametre!$A$2+'Norm. uspesnost'!AC25*Parametre!$A$3)/(Parametre!$A$2+Parametre!$A$3))</f>
        <v>0</v>
      </c>
      <c r="AD21" s="331">
        <f>IF('Norm. Zahr. Financovanie'!AD$202=0,'Norm. uspesnost'!AD25,('Norm. Zahr. Financovanie'!AD25*Parametre!$A$2+'Norm. uspesnost'!AD25*Parametre!$A$3)/(Parametre!$A$2+Parametre!$A$3))</f>
        <v>1.5601276062377604E-2</v>
      </c>
      <c r="AE21" s="331" t="e">
        <f>IF('Norm. Zahr. Financovanie'!AE$202=0,'Norm. uspesnost'!AE25,('Norm. Zahr. Financovanie'!AE25*Parametre!$A$2+'Norm. uspesnost'!AE25*Parametre!$A$3)/(Parametre!$A$2+Parametre!$A$3))</f>
        <v>#REF!</v>
      </c>
      <c r="AF21" s="331" t="e">
        <f>IF('Norm. Zahr. Financovanie'!AF$202=0,'Norm. uspesnost'!AF25,('Norm. Zahr. Financovanie'!AF25*Parametre!$A$2+'Norm. uspesnost'!AF25*Parametre!$A$3)/(Parametre!$A$2+Parametre!$A$3))</f>
        <v>#REF!</v>
      </c>
      <c r="AG21" s="331" t="e">
        <f>IF('Norm. Zahr. Financovanie'!AG$202=0,'Norm. uspesnost'!AG25,('Norm. Zahr. Financovanie'!AG25*Parametre!$A$2+'Norm. uspesnost'!AG25*Parametre!$A$3)/(Parametre!$A$2+Parametre!$A$3))</f>
        <v>#REF!</v>
      </c>
      <c r="AH21" s="331" t="e">
        <f>IF('Norm. Zahr. Financovanie'!AH$202=0,'Norm. uspesnost'!AH25,('Norm. Zahr. Financovanie'!AH25*Parametre!$A$2+'Norm. uspesnost'!AH25*Parametre!$A$3)/(Parametre!$A$2+Parametre!$A$3))</f>
        <v>#REF!</v>
      </c>
      <c r="AI21" s="331">
        <f>IF('Norm. Zahr. Financovanie'!AI$202=0,'Norm. uspesnost'!AI25,('Norm. Zahr. Financovanie'!AI25*Parametre!$A$2+'Norm. uspesnost'!AI25*Parametre!$A$3)/(Parametre!$A$2+Parametre!$A$3))</f>
        <v>0</v>
      </c>
      <c r="AJ21" s="331" t="e">
        <f>IF('Norm. Zahr. Financovanie'!AJ$202=0,'Norm. uspesnost'!AJ25,('Norm. Zahr. Financovanie'!AJ25*Parametre!$A$2+'Norm. uspesnost'!AJ25*Parametre!$A$3)/(Parametre!$A$2+Parametre!$A$3))</f>
        <v>#REF!</v>
      </c>
      <c r="AK21" s="331" t="e">
        <f>IF('Norm. Zahr. Financovanie'!AK$202=0,'Norm. uspesnost'!AK25,('Norm. Zahr. Financovanie'!AK25*Parametre!$A$2+'Norm. uspesnost'!AK25*Parametre!$A$3)/(Parametre!$A$2+Parametre!$A$3))</f>
        <v>#REF!</v>
      </c>
      <c r="AL21" s="331" t="e">
        <f>IF('Norm. Zahr. Financovanie'!AL$202=0,'Norm. uspesnost'!AL25,('Norm. Zahr. Financovanie'!AL25*Parametre!$A$2+'Norm. uspesnost'!AL25*Parametre!$A$3)/(Parametre!$A$2+Parametre!$A$3))</f>
        <v>#REF!</v>
      </c>
      <c r="AM21" s="331" t="e">
        <f>IF('Norm. Zahr. Financovanie'!AM$202=0,'Norm. uspesnost'!AM25,('Norm. Zahr. Financovanie'!AM25*Parametre!$A$2+'Norm. uspesnost'!AM25*Parametre!$A$3)/(Parametre!$A$2+Parametre!$A$3))</f>
        <v>#REF!</v>
      </c>
      <c r="AN21" s="331" t="e">
        <f>IF('Norm. Zahr. Financovanie'!AN$202=0,'Norm. uspesnost'!AN25,('Norm. Zahr. Financovanie'!AN25*Parametre!$A$2+'Norm. uspesnost'!AN25*Parametre!$A$3)/(Parametre!$A$2+Parametre!$A$3))</f>
        <v>#REF!</v>
      </c>
      <c r="AO21" s="331" t="e">
        <f>IF('Norm. Zahr. Financovanie'!AO$202=0,'Norm. uspesnost'!AO25,('Norm. Zahr. Financovanie'!AO25*Parametre!$A$2+'Norm. uspesnost'!AO25*Parametre!$A$3)/(Parametre!$A$2+Parametre!$A$3))</f>
        <v>#REF!</v>
      </c>
      <c r="AP21" s="331" t="e">
        <f>IF('Norm. Zahr. Financovanie'!AP$202=0,'Norm. uspesnost'!AP25,('Norm. Zahr. Financovanie'!AP25*Parametre!$A$2+'Norm. uspesnost'!AP25*Parametre!$A$3)/(Parametre!$A$2+Parametre!$A$3))</f>
        <v>#REF!</v>
      </c>
      <c r="AQ21" s="331" t="e">
        <f>IF('Norm. Zahr. Financovanie'!AQ$202=0,'Norm. uspesnost'!AQ25,('Norm. Zahr. Financovanie'!AQ25*Parametre!$A$2+'Norm. uspesnost'!AQ25*Parametre!$A$3)/(Parametre!$A$2+Parametre!$A$3))</f>
        <v>#REF!</v>
      </c>
      <c r="AR21" s="331" t="e">
        <f>IF('Norm. Zahr. Financovanie'!AR$202=0,'Norm. uspesnost'!AR25,('Norm. Zahr. Financovanie'!AR25*Parametre!$A$2+'Norm. uspesnost'!AR25*Parametre!$A$3)/(Parametre!$A$2+Parametre!$A$3))</f>
        <v>#REF!</v>
      </c>
      <c r="AS21" s="331" t="e">
        <f>IF('Norm. Zahr. Financovanie'!AS$202=0,'Norm. uspesnost'!AS25,('Norm. Zahr. Financovanie'!AS25*Parametre!$A$2+'Norm. uspesnost'!AS25*Parametre!$A$3)/(Parametre!$A$2+Parametre!$A$3))</f>
        <v>#REF!</v>
      </c>
      <c r="AT21" s="331" t="e">
        <f>IF('Norm. Zahr. Financovanie'!AT$202=0,'Norm. uspesnost'!AT25,('Norm. Zahr. Financovanie'!AT25*Parametre!$A$2+'Norm. uspesnost'!AT25*Parametre!$A$3)/(Parametre!$A$2+Parametre!$A$3))</f>
        <v>#REF!</v>
      </c>
      <c r="AU21" s="331" t="e">
        <f>IF('Norm. Zahr. Financovanie'!AU$202=0,'Norm. uspesnost'!AU25,('Norm. Zahr. Financovanie'!AU25*Parametre!$A$2+'Norm. uspesnost'!AU25*Parametre!$A$3)/(Parametre!$A$2+Parametre!$A$3))</f>
        <v>#REF!</v>
      </c>
      <c r="AV21" s="331" t="e">
        <f>IF('Norm. Zahr. Financovanie'!AV$202=0,'Norm. uspesnost'!AV25,('Norm. Zahr. Financovanie'!AV25*Parametre!$A$2+'Norm. uspesnost'!AV25*Parametre!$A$3)/(Parametre!$A$2+Parametre!$A$3))</f>
        <v>#REF!</v>
      </c>
      <c r="AW21" s="331" t="e">
        <f>IF('Norm. Zahr. Financovanie'!AW$202=0,'Norm. uspesnost'!AW25,('Norm. Zahr. Financovanie'!AW25*Parametre!$A$2+'Norm. uspesnost'!AW25*Parametre!$A$3)/(Parametre!$A$2+Parametre!$A$3))</f>
        <v>#REF!</v>
      </c>
      <c r="AX21" s="331" t="e">
        <f>IF('Norm. Zahr. Financovanie'!AX$202=0,'Norm. uspesnost'!AX25,('Norm. Zahr. Financovanie'!AX25*Parametre!$A$2+'Norm. uspesnost'!AX25*Parametre!$A$3)/(Parametre!$A$2+Parametre!$A$3))</f>
        <v>#REF!</v>
      </c>
      <c r="AY21" s="331" t="e">
        <f>IF('Norm. Zahr. Financovanie'!AY$202=0,'Norm. uspesnost'!AY25,('Norm. Zahr. Financovanie'!AY25*Parametre!$A$2+'Norm. uspesnost'!AY25*Parametre!$A$3)/(Parametre!$A$2+Parametre!$A$3))</f>
        <v>#REF!</v>
      </c>
      <c r="AZ21" s="331" t="e">
        <f>IF('Norm. Zahr. Financovanie'!AZ$202=0,'Norm. uspesnost'!AZ25,('Norm. Zahr. Financovanie'!AZ25*Parametre!$A$2+'Norm. uspesnost'!AZ25*Parametre!$A$3)/(Parametre!$A$2+Parametre!$A$3))</f>
        <v>#REF!</v>
      </c>
      <c r="BA21" s="331">
        <f>IF('Norm. Zahr. Financovanie'!BA$202=0,'Norm. uspesnost'!BA25,('Norm. Zahr. Financovanie'!BA25*Parametre!$A$2+'Norm. uspesnost'!BA25*Parametre!$A$3)/(Parametre!$A$2+Parametre!$A$3))</f>
        <v>1.3327615737664405E-2</v>
      </c>
      <c r="BB21" s="331" t="e">
        <f>IF('Norm. Zahr. Financovanie'!BB$202=0,'Norm. uspesnost'!BB25,('Norm. Zahr. Financovanie'!BB25*Parametre!$A$2+'Norm. uspesnost'!BB25*Parametre!$A$3)/(Parametre!$A$2+Parametre!$A$3))</f>
        <v>#REF!</v>
      </c>
    </row>
    <row r="22" spans="1:54" ht="14.25" customHeight="1" x14ac:dyDescent="0.2">
      <c r="A22" s="269">
        <v>21</v>
      </c>
      <c r="B22" s="334" t="s">
        <v>236</v>
      </c>
      <c r="C22" s="335" t="s">
        <v>235</v>
      </c>
      <c r="D22" s="331" t="e">
        <f>IF('Norm. Zahr. Financovanie'!D$202=0,'Norm. uspesnost'!D26,('Norm. Zahr. Financovanie'!D26*Parametre!$A$2+'Norm. uspesnost'!D26*Parametre!$A$3)/(Parametre!$A$2+Parametre!$A$3))</f>
        <v>#REF!</v>
      </c>
      <c r="E22" s="331" t="e">
        <f>IF('Norm. Zahr. Financovanie'!E$202=0,'Norm. uspesnost'!E26,('Norm. Zahr. Financovanie'!E26*Parametre!$A$2+'Norm. uspesnost'!E26*Parametre!$A$3)/(Parametre!$A$2+Parametre!$A$3))</f>
        <v>#REF!</v>
      </c>
      <c r="F22" s="331" t="e">
        <f>IF('Norm. Zahr. Financovanie'!F$202=0,'Norm. uspesnost'!F26,('Norm. Zahr. Financovanie'!F26*Parametre!$A$2+'Norm. uspesnost'!F26*Parametre!$A$3)/(Parametre!$A$2+Parametre!$A$3))</f>
        <v>#REF!</v>
      </c>
      <c r="G22" s="331" t="e">
        <f>IF('Norm. Zahr. Financovanie'!G$202=0,'Norm. uspesnost'!G26,('Norm. Zahr. Financovanie'!G26*Parametre!$A$2+'Norm. uspesnost'!G26*Parametre!$A$3)/(Parametre!$A$2+Parametre!$A$3))</f>
        <v>#REF!</v>
      </c>
      <c r="H22" s="331" t="e">
        <f>IF('Norm. Zahr. Financovanie'!H$202=0,'Norm. uspesnost'!H26,('Norm. Zahr. Financovanie'!H26*Parametre!$A$2+'Norm. uspesnost'!H26*Parametre!$A$3)/(Parametre!$A$2+Parametre!$A$3))</f>
        <v>#REF!</v>
      </c>
      <c r="I22" s="331" t="e">
        <f>IF('Norm. Zahr. Financovanie'!I$202=0,'Norm. uspesnost'!I26,('Norm. Zahr. Financovanie'!I26*Parametre!$A$2+'Norm. uspesnost'!I26*Parametre!$A$3)/(Parametre!$A$2+Parametre!$A$3))</f>
        <v>#REF!</v>
      </c>
      <c r="J22" s="331" t="e">
        <f>IF('Norm. Zahr. Financovanie'!J$202=0,'Norm. uspesnost'!J26,('Norm. Zahr. Financovanie'!J26*Parametre!$A$2+'Norm. uspesnost'!J26*Parametre!$A$3)/(Parametre!$A$2+Parametre!$A$3))</f>
        <v>#REF!</v>
      </c>
      <c r="K22" s="331">
        <f>IF('Norm. Zahr. Financovanie'!K$202=0,'Norm. uspesnost'!K26,('Norm. Zahr. Financovanie'!K26*Parametre!$A$2+'Norm. uspesnost'!K26*Parametre!$A$3)/(Parametre!$A$2+Parametre!$A$3))</f>
        <v>0</v>
      </c>
      <c r="L22" s="331" t="e">
        <f>IF('Norm. Zahr. Financovanie'!L$202=0,'Norm. uspesnost'!L26,('Norm. Zahr. Financovanie'!L26*Parametre!$A$2+'Norm. uspesnost'!L26*Parametre!$A$3)/(Parametre!$A$2+Parametre!$A$3))</f>
        <v>#REF!</v>
      </c>
      <c r="M22" s="331" t="e">
        <f>IF('Norm. Zahr. Financovanie'!M$202=0,'Norm. uspesnost'!M26,('Norm. Zahr. Financovanie'!M26*Parametre!$A$2+'Norm. uspesnost'!M26*Parametre!$A$3)/(Parametre!$A$2+Parametre!$A$3))</f>
        <v>#REF!</v>
      </c>
      <c r="N22" s="331" t="e">
        <f>IF('Norm. Zahr. Financovanie'!N$202=0,'Norm. uspesnost'!N26,('Norm. Zahr. Financovanie'!N26*Parametre!$A$2+'Norm. uspesnost'!N26*Parametre!$A$3)/(Parametre!$A$2+Parametre!$A$3))</f>
        <v>#REF!</v>
      </c>
      <c r="O22" s="331" t="e">
        <f>IF('Norm. Zahr. Financovanie'!O$202=0,'Norm. uspesnost'!O26,('Norm. Zahr. Financovanie'!O26*Parametre!$A$2+'Norm. uspesnost'!O26*Parametre!$A$3)/(Parametre!$A$2+Parametre!$A$3))</f>
        <v>#REF!</v>
      </c>
      <c r="P22" s="331">
        <f>IF('Norm. Zahr. Financovanie'!P$202=0,'Norm. uspesnost'!P26,('Norm. Zahr. Financovanie'!P26*Parametre!$A$2+'Norm. uspesnost'!P26*Parametre!$A$3)/(Parametre!$A$2+Parametre!$A$3))</f>
        <v>4.4811780996431823E-3</v>
      </c>
      <c r="Q22" s="331" t="e">
        <f>IF('Norm. Zahr. Financovanie'!Q$202=0,'Norm. uspesnost'!Q26,('Norm. Zahr. Financovanie'!Q26*Parametre!$A$2+'Norm. uspesnost'!Q26*Parametre!$A$3)/(Parametre!$A$2+Parametre!$A$3))</f>
        <v>#REF!</v>
      </c>
      <c r="R22" s="331" t="e">
        <f>IF('Norm. Zahr. Financovanie'!R$202=0,'Norm. uspesnost'!R26,('Norm. Zahr. Financovanie'!R26*Parametre!$A$2+'Norm. uspesnost'!R26*Parametre!$A$3)/(Parametre!$A$2+Parametre!$A$3))</f>
        <v>#REF!</v>
      </c>
      <c r="S22" s="331" t="e">
        <f>IF('Norm. Zahr. Financovanie'!S$202=0,'Norm. uspesnost'!S26,('Norm. Zahr. Financovanie'!S26*Parametre!$A$2+'Norm. uspesnost'!S26*Parametre!$A$3)/(Parametre!$A$2+Parametre!$A$3))</f>
        <v>#REF!</v>
      </c>
      <c r="T22" s="331" t="e">
        <f>IF('Norm. Zahr. Financovanie'!T$202=0,'Norm. uspesnost'!T26,('Norm. Zahr. Financovanie'!T26*Parametre!$A$2+'Norm. uspesnost'!T26*Parametre!$A$3)/(Parametre!$A$2+Parametre!$A$3))</f>
        <v>#REF!</v>
      </c>
      <c r="U22" s="331">
        <f>IF('Norm. Zahr. Financovanie'!U$202=0,'Norm. uspesnost'!U26,('Norm. Zahr. Financovanie'!U26*Parametre!$A$2+'Norm. uspesnost'!U26*Parametre!$A$3)/(Parametre!$A$2+Parametre!$A$3))</f>
        <v>7.2019483828487845E-3</v>
      </c>
      <c r="V22" s="331" t="e">
        <f>IF('Norm. Zahr. Financovanie'!V$202=0,'Norm. uspesnost'!V26,('Norm. Zahr. Financovanie'!V26*Parametre!$A$2+'Norm. uspesnost'!V26*Parametre!$A$3)/(Parametre!$A$2+Parametre!$A$3))</f>
        <v>#REF!</v>
      </c>
      <c r="W22" s="331" t="e">
        <f>IF('Norm. Zahr. Financovanie'!W$202=0,'Norm. uspesnost'!W26,('Norm. Zahr. Financovanie'!W26*Parametre!$A$2+'Norm. uspesnost'!W26*Parametre!$A$3)/(Parametre!$A$2+Parametre!$A$3))</f>
        <v>#REF!</v>
      </c>
      <c r="X22" s="331">
        <f>IF('Norm. Zahr. Financovanie'!X$202=0,'Norm. uspesnost'!X26,('Norm. Zahr. Financovanie'!X26*Parametre!$A$2+'Norm. uspesnost'!X26*Parametre!$A$3)/(Parametre!$A$2+Parametre!$A$3))</f>
        <v>0</v>
      </c>
      <c r="Y22" s="331" t="e">
        <f>IF('Norm. Zahr. Financovanie'!Y$202=0,'Norm. uspesnost'!Y26,('Norm. Zahr. Financovanie'!Y26*Parametre!$A$2+'Norm. uspesnost'!Y26*Parametre!$A$3)/(Parametre!$A$2+Parametre!$A$3))</f>
        <v>#REF!</v>
      </c>
      <c r="Z22" s="331" t="e">
        <f>IF('Norm. Zahr. Financovanie'!Z$202=0,'Norm. uspesnost'!Z26,('Norm. Zahr. Financovanie'!Z26*Parametre!$A$2+'Norm. uspesnost'!Z26*Parametre!$A$3)/(Parametre!$A$2+Parametre!$A$3))</f>
        <v>#REF!</v>
      </c>
      <c r="AA22" s="331" t="e">
        <f>IF('Norm. Zahr. Financovanie'!AA$202=0,'Norm. uspesnost'!AA26,('Norm. Zahr. Financovanie'!AA26*Parametre!$A$2+'Norm. uspesnost'!AA26*Parametre!$A$3)/(Parametre!$A$2+Parametre!$A$3))</f>
        <v>#REF!</v>
      </c>
      <c r="AB22" s="331">
        <f>IF('Norm. Zahr. Financovanie'!AB$202=0,'Norm. uspesnost'!AB26,('Norm. Zahr. Financovanie'!AB26*Parametre!$A$2+'Norm. uspesnost'!AB26*Parametre!$A$3)/(Parametre!$A$2+Parametre!$A$3))</f>
        <v>0</v>
      </c>
      <c r="AC22" s="331">
        <f>IF('Norm. Zahr. Financovanie'!AC$202=0,'Norm. uspesnost'!AC26,('Norm. Zahr. Financovanie'!AC26*Parametre!$A$2+'Norm. uspesnost'!AC26*Parametre!$A$3)/(Parametre!$A$2+Parametre!$A$3))</f>
        <v>2.1486255891415723E-3</v>
      </c>
      <c r="AD22" s="331">
        <f>IF('Norm. Zahr. Financovanie'!AD$202=0,'Norm. uspesnost'!AD26,('Norm. Zahr. Financovanie'!AD26*Parametre!$A$2+'Norm. uspesnost'!AD26*Parametre!$A$3)/(Parametre!$A$2+Parametre!$A$3))</f>
        <v>0</v>
      </c>
      <c r="AE22" s="331" t="e">
        <f>IF('Norm. Zahr. Financovanie'!AE$202=0,'Norm. uspesnost'!AE26,('Norm. Zahr. Financovanie'!AE26*Parametre!$A$2+'Norm. uspesnost'!AE26*Parametre!$A$3)/(Parametre!$A$2+Parametre!$A$3))</f>
        <v>#REF!</v>
      </c>
      <c r="AF22" s="331" t="e">
        <f>IF('Norm. Zahr. Financovanie'!AF$202=0,'Norm. uspesnost'!AF26,('Norm. Zahr. Financovanie'!AF26*Parametre!$A$2+'Norm. uspesnost'!AF26*Parametre!$A$3)/(Parametre!$A$2+Parametre!$A$3))</f>
        <v>#REF!</v>
      </c>
      <c r="AG22" s="331" t="e">
        <f>IF('Norm. Zahr. Financovanie'!AG$202=0,'Norm. uspesnost'!AG26,('Norm. Zahr. Financovanie'!AG26*Parametre!$A$2+'Norm. uspesnost'!AG26*Parametre!$A$3)/(Parametre!$A$2+Parametre!$A$3))</f>
        <v>#REF!</v>
      </c>
      <c r="AH22" s="331" t="e">
        <f>IF('Norm. Zahr. Financovanie'!AH$202=0,'Norm. uspesnost'!AH26,('Norm. Zahr. Financovanie'!AH26*Parametre!$A$2+'Norm. uspesnost'!AH26*Parametre!$A$3)/(Parametre!$A$2+Parametre!$A$3))</f>
        <v>#REF!</v>
      </c>
      <c r="AI22" s="331">
        <f>IF('Norm. Zahr. Financovanie'!AI$202=0,'Norm. uspesnost'!AI26,('Norm. Zahr. Financovanie'!AI26*Parametre!$A$2+'Norm. uspesnost'!AI26*Parametre!$A$3)/(Parametre!$A$2+Parametre!$A$3))</f>
        <v>0</v>
      </c>
      <c r="AJ22" s="331" t="e">
        <f>IF('Norm. Zahr. Financovanie'!AJ$202=0,'Norm. uspesnost'!AJ26,('Norm. Zahr. Financovanie'!AJ26*Parametre!$A$2+'Norm. uspesnost'!AJ26*Parametre!$A$3)/(Parametre!$A$2+Parametre!$A$3))</f>
        <v>#REF!</v>
      </c>
      <c r="AK22" s="331" t="e">
        <f>IF('Norm. Zahr. Financovanie'!AK$202=0,'Norm. uspesnost'!AK26,('Norm. Zahr. Financovanie'!AK26*Parametre!$A$2+'Norm. uspesnost'!AK26*Parametre!$A$3)/(Parametre!$A$2+Parametre!$A$3))</f>
        <v>#REF!</v>
      </c>
      <c r="AL22" s="331" t="e">
        <f>IF('Norm. Zahr. Financovanie'!AL$202=0,'Norm. uspesnost'!AL26,('Norm. Zahr. Financovanie'!AL26*Parametre!$A$2+'Norm. uspesnost'!AL26*Parametre!$A$3)/(Parametre!$A$2+Parametre!$A$3))</f>
        <v>#REF!</v>
      </c>
      <c r="AM22" s="331" t="e">
        <f>IF('Norm. Zahr. Financovanie'!AM$202=0,'Norm. uspesnost'!AM26,('Norm. Zahr. Financovanie'!AM26*Parametre!$A$2+'Norm. uspesnost'!AM26*Parametre!$A$3)/(Parametre!$A$2+Parametre!$A$3))</f>
        <v>#REF!</v>
      </c>
      <c r="AN22" s="331" t="e">
        <f>IF('Norm. Zahr. Financovanie'!AN$202=0,'Norm. uspesnost'!AN26,('Norm. Zahr. Financovanie'!AN26*Parametre!$A$2+'Norm. uspesnost'!AN26*Parametre!$A$3)/(Parametre!$A$2+Parametre!$A$3))</f>
        <v>#REF!</v>
      </c>
      <c r="AO22" s="331" t="e">
        <f>IF('Norm. Zahr. Financovanie'!AO$202=0,'Norm. uspesnost'!AO26,('Norm. Zahr. Financovanie'!AO26*Parametre!$A$2+'Norm. uspesnost'!AO26*Parametre!$A$3)/(Parametre!$A$2+Parametre!$A$3))</f>
        <v>#REF!</v>
      </c>
      <c r="AP22" s="331" t="e">
        <f>IF('Norm. Zahr. Financovanie'!AP$202=0,'Norm. uspesnost'!AP26,('Norm. Zahr. Financovanie'!AP26*Parametre!$A$2+'Norm. uspesnost'!AP26*Parametre!$A$3)/(Parametre!$A$2+Parametre!$A$3))</f>
        <v>#REF!</v>
      </c>
      <c r="AQ22" s="331" t="e">
        <f>IF('Norm. Zahr. Financovanie'!AQ$202=0,'Norm. uspesnost'!AQ26,('Norm. Zahr. Financovanie'!AQ26*Parametre!$A$2+'Norm. uspesnost'!AQ26*Parametre!$A$3)/(Parametre!$A$2+Parametre!$A$3))</f>
        <v>#REF!</v>
      </c>
      <c r="AR22" s="331" t="e">
        <f>IF('Norm. Zahr. Financovanie'!AR$202=0,'Norm. uspesnost'!AR26,('Norm. Zahr. Financovanie'!AR26*Parametre!$A$2+'Norm. uspesnost'!AR26*Parametre!$A$3)/(Parametre!$A$2+Parametre!$A$3))</f>
        <v>#REF!</v>
      </c>
      <c r="AS22" s="331" t="e">
        <f>IF('Norm. Zahr. Financovanie'!AS$202=0,'Norm. uspesnost'!AS26,('Norm. Zahr. Financovanie'!AS26*Parametre!$A$2+'Norm. uspesnost'!AS26*Parametre!$A$3)/(Parametre!$A$2+Parametre!$A$3))</f>
        <v>#REF!</v>
      </c>
      <c r="AT22" s="331" t="e">
        <f>IF('Norm. Zahr. Financovanie'!AT$202=0,'Norm. uspesnost'!AT26,('Norm. Zahr. Financovanie'!AT26*Parametre!$A$2+'Norm. uspesnost'!AT26*Parametre!$A$3)/(Parametre!$A$2+Parametre!$A$3))</f>
        <v>#REF!</v>
      </c>
      <c r="AU22" s="331" t="e">
        <f>IF('Norm. Zahr. Financovanie'!AU$202=0,'Norm. uspesnost'!AU26,('Norm. Zahr. Financovanie'!AU26*Parametre!$A$2+'Norm. uspesnost'!AU26*Parametre!$A$3)/(Parametre!$A$2+Parametre!$A$3))</f>
        <v>#REF!</v>
      </c>
      <c r="AV22" s="331" t="e">
        <f>IF('Norm. Zahr. Financovanie'!AV$202=0,'Norm. uspesnost'!AV26,('Norm. Zahr. Financovanie'!AV26*Parametre!$A$2+'Norm. uspesnost'!AV26*Parametre!$A$3)/(Parametre!$A$2+Parametre!$A$3))</f>
        <v>#REF!</v>
      </c>
      <c r="AW22" s="331" t="e">
        <f>IF('Norm. Zahr. Financovanie'!AW$202=0,'Norm. uspesnost'!AW26,('Norm. Zahr. Financovanie'!AW26*Parametre!$A$2+'Norm. uspesnost'!AW26*Parametre!$A$3)/(Parametre!$A$2+Parametre!$A$3))</f>
        <v>#REF!</v>
      </c>
      <c r="AX22" s="331" t="e">
        <f>IF('Norm. Zahr. Financovanie'!AX$202=0,'Norm. uspesnost'!AX26,('Norm. Zahr. Financovanie'!AX26*Parametre!$A$2+'Norm. uspesnost'!AX26*Parametre!$A$3)/(Parametre!$A$2+Parametre!$A$3))</f>
        <v>#REF!</v>
      </c>
      <c r="AY22" s="331" t="e">
        <f>IF('Norm. Zahr. Financovanie'!AY$202=0,'Norm. uspesnost'!AY26,('Norm. Zahr. Financovanie'!AY26*Parametre!$A$2+'Norm. uspesnost'!AY26*Parametre!$A$3)/(Parametre!$A$2+Parametre!$A$3))</f>
        <v>#REF!</v>
      </c>
      <c r="AZ22" s="331" t="e">
        <f>IF('Norm. Zahr. Financovanie'!AZ$202=0,'Norm. uspesnost'!AZ26,('Norm. Zahr. Financovanie'!AZ26*Parametre!$A$2+'Norm. uspesnost'!AZ26*Parametre!$A$3)/(Parametre!$A$2+Parametre!$A$3))</f>
        <v>#REF!</v>
      </c>
      <c r="BA22" s="331">
        <f>IF('Norm. Zahr. Financovanie'!BA$202=0,'Norm. uspesnost'!BA26,('Norm. Zahr. Financovanie'!BA26*Parametre!$A$2+'Norm. uspesnost'!BA26*Parametre!$A$3)/(Parametre!$A$2+Parametre!$A$3))</f>
        <v>0</v>
      </c>
      <c r="BB22" s="331" t="e">
        <f>IF('Norm. Zahr. Financovanie'!BB$202=0,'Norm. uspesnost'!BB26,('Norm. Zahr. Financovanie'!BB26*Parametre!$A$2+'Norm. uspesnost'!BB26*Parametre!$A$3)/(Parametre!$A$2+Parametre!$A$3))</f>
        <v>#REF!</v>
      </c>
    </row>
    <row r="23" spans="1:54" ht="14.25" customHeight="1" x14ac:dyDescent="0.2">
      <c r="A23" s="269">
        <v>22</v>
      </c>
      <c r="B23" s="332" t="s">
        <v>214</v>
      </c>
      <c r="C23" s="333" t="s">
        <v>213</v>
      </c>
      <c r="D23" s="331" t="e">
        <f>IF('Norm. Zahr. Financovanie'!D$202=0,'Norm. uspesnost'!D27,('Norm. Zahr. Financovanie'!D27*Parametre!$A$2+'Norm. uspesnost'!D27*Parametre!$A$3)/(Parametre!$A$2+Parametre!$A$3))</f>
        <v>#REF!</v>
      </c>
      <c r="E23" s="331" t="e">
        <f>IF('Norm. Zahr. Financovanie'!E$202=0,'Norm. uspesnost'!E27,('Norm. Zahr. Financovanie'!E27*Parametre!$A$2+'Norm. uspesnost'!E27*Parametre!$A$3)/(Parametre!$A$2+Parametre!$A$3))</f>
        <v>#REF!</v>
      </c>
      <c r="F23" s="331" t="e">
        <f>IF('Norm. Zahr. Financovanie'!F$202=0,'Norm. uspesnost'!F27,('Norm. Zahr. Financovanie'!F27*Parametre!$A$2+'Norm. uspesnost'!F27*Parametre!$A$3)/(Parametre!$A$2+Parametre!$A$3))</f>
        <v>#REF!</v>
      </c>
      <c r="G23" s="331" t="e">
        <f>IF('Norm. Zahr. Financovanie'!G$202=0,'Norm. uspesnost'!G27,('Norm. Zahr. Financovanie'!G27*Parametre!$A$2+'Norm. uspesnost'!G27*Parametre!$A$3)/(Parametre!$A$2+Parametre!$A$3))</f>
        <v>#REF!</v>
      </c>
      <c r="H23" s="331" t="e">
        <f>IF('Norm. Zahr. Financovanie'!H$202=0,'Norm. uspesnost'!H27,('Norm. Zahr. Financovanie'!H27*Parametre!$A$2+'Norm. uspesnost'!H27*Parametre!$A$3)/(Parametre!$A$2+Parametre!$A$3))</f>
        <v>#REF!</v>
      </c>
      <c r="I23" s="331" t="e">
        <f>IF('Norm. Zahr. Financovanie'!I$202=0,'Norm. uspesnost'!I27,('Norm. Zahr. Financovanie'!I27*Parametre!$A$2+'Norm. uspesnost'!I27*Parametre!$A$3)/(Parametre!$A$2+Parametre!$A$3))</f>
        <v>#REF!</v>
      </c>
      <c r="J23" s="331" t="e">
        <f>IF('Norm. Zahr. Financovanie'!J$202=0,'Norm. uspesnost'!J27,('Norm. Zahr. Financovanie'!J27*Parametre!$A$2+'Norm. uspesnost'!J27*Parametre!$A$3)/(Parametre!$A$2+Parametre!$A$3))</f>
        <v>#REF!</v>
      </c>
      <c r="K23" s="331">
        <f>IF('Norm. Zahr. Financovanie'!K$202=0,'Norm. uspesnost'!K27,('Norm. Zahr. Financovanie'!K27*Parametre!$A$2+'Norm. uspesnost'!K27*Parametre!$A$3)/(Parametre!$A$2+Parametre!$A$3))</f>
        <v>0</v>
      </c>
      <c r="L23" s="331" t="e">
        <f>IF('Norm. Zahr. Financovanie'!L$202=0,'Norm. uspesnost'!L27,('Norm. Zahr. Financovanie'!L27*Parametre!$A$2+'Norm. uspesnost'!L27*Parametre!$A$3)/(Parametre!$A$2+Parametre!$A$3))</f>
        <v>#REF!</v>
      </c>
      <c r="M23" s="331" t="e">
        <f>IF('Norm. Zahr. Financovanie'!M$202=0,'Norm. uspesnost'!M27,('Norm. Zahr. Financovanie'!M27*Parametre!$A$2+'Norm. uspesnost'!M27*Parametre!$A$3)/(Parametre!$A$2+Parametre!$A$3))</f>
        <v>#REF!</v>
      </c>
      <c r="N23" s="331" t="e">
        <f>IF('Norm. Zahr. Financovanie'!N$202=0,'Norm. uspesnost'!N27,('Norm. Zahr. Financovanie'!N27*Parametre!$A$2+'Norm. uspesnost'!N27*Parametre!$A$3)/(Parametre!$A$2+Parametre!$A$3))</f>
        <v>#REF!</v>
      </c>
      <c r="O23" s="331" t="e">
        <f>IF('Norm. Zahr. Financovanie'!O$202=0,'Norm. uspesnost'!O27,('Norm. Zahr. Financovanie'!O27*Parametre!$A$2+'Norm. uspesnost'!O27*Parametre!$A$3)/(Parametre!$A$2+Parametre!$A$3))</f>
        <v>#REF!</v>
      </c>
      <c r="P23" s="331">
        <f>IF('Norm. Zahr. Financovanie'!P$202=0,'Norm. uspesnost'!P27,('Norm. Zahr. Financovanie'!P27*Parametre!$A$2+'Norm. uspesnost'!P27*Parametre!$A$3)/(Parametre!$A$2+Parametre!$A$3))</f>
        <v>0</v>
      </c>
      <c r="Q23" s="331" t="e">
        <f>IF('Norm. Zahr. Financovanie'!Q$202=0,'Norm. uspesnost'!Q27,('Norm. Zahr. Financovanie'!Q27*Parametre!$A$2+'Norm. uspesnost'!Q27*Parametre!$A$3)/(Parametre!$A$2+Parametre!$A$3))</f>
        <v>#REF!</v>
      </c>
      <c r="R23" s="331" t="e">
        <f>IF('Norm. Zahr. Financovanie'!R$202=0,'Norm. uspesnost'!R27,('Norm. Zahr. Financovanie'!R27*Parametre!$A$2+'Norm. uspesnost'!R27*Parametre!$A$3)/(Parametre!$A$2+Parametre!$A$3))</f>
        <v>#REF!</v>
      </c>
      <c r="S23" s="331" t="e">
        <f>IF('Norm. Zahr. Financovanie'!S$202=0,'Norm. uspesnost'!S27,('Norm. Zahr. Financovanie'!S27*Parametre!$A$2+'Norm. uspesnost'!S27*Parametre!$A$3)/(Parametre!$A$2+Parametre!$A$3))</f>
        <v>#REF!</v>
      </c>
      <c r="T23" s="331" t="e">
        <f>IF('Norm. Zahr. Financovanie'!T$202=0,'Norm. uspesnost'!T27,('Norm. Zahr. Financovanie'!T27*Parametre!$A$2+'Norm. uspesnost'!T27*Parametre!$A$3)/(Parametre!$A$2+Parametre!$A$3))</f>
        <v>#REF!</v>
      </c>
      <c r="U23" s="331">
        <f>IF('Norm. Zahr. Financovanie'!U$202=0,'Norm. uspesnost'!U27,('Norm. Zahr. Financovanie'!U27*Parametre!$A$2+'Norm. uspesnost'!U27*Parametre!$A$3)/(Parametre!$A$2+Parametre!$A$3))</f>
        <v>7.9416584115286747E-3</v>
      </c>
      <c r="V23" s="331" t="e">
        <f>IF('Norm. Zahr. Financovanie'!V$202=0,'Norm. uspesnost'!V27,('Norm. Zahr. Financovanie'!V27*Parametre!$A$2+'Norm. uspesnost'!V27*Parametre!$A$3)/(Parametre!$A$2+Parametre!$A$3))</f>
        <v>#REF!</v>
      </c>
      <c r="W23" s="331" t="e">
        <f>IF('Norm. Zahr. Financovanie'!W$202=0,'Norm. uspesnost'!W27,('Norm. Zahr. Financovanie'!W27*Parametre!$A$2+'Norm. uspesnost'!W27*Parametre!$A$3)/(Parametre!$A$2+Parametre!$A$3))</f>
        <v>#REF!</v>
      </c>
      <c r="X23" s="331">
        <f>IF('Norm. Zahr. Financovanie'!X$202=0,'Norm. uspesnost'!X27,('Norm. Zahr. Financovanie'!X27*Parametre!$A$2+'Norm. uspesnost'!X27*Parametre!$A$3)/(Parametre!$A$2+Parametre!$A$3))</f>
        <v>0</v>
      </c>
      <c r="Y23" s="331" t="e">
        <f>IF('Norm. Zahr. Financovanie'!Y$202=0,'Norm. uspesnost'!Y27,('Norm. Zahr. Financovanie'!Y27*Parametre!$A$2+'Norm. uspesnost'!Y27*Parametre!$A$3)/(Parametre!$A$2+Parametre!$A$3))</f>
        <v>#REF!</v>
      </c>
      <c r="Z23" s="331" t="e">
        <f>IF('Norm. Zahr. Financovanie'!Z$202=0,'Norm. uspesnost'!Z27,('Norm. Zahr. Financovanie'!Z27*Parametre!$A$2+'Norm. uspesnost'!Z27*Parametre!$A$3)/(Parametre!$A$2+Parametre!$A$3))</f>
        <v>#REF!</v>
      </c>
      <c r="AA23" s="331" t="e">
        <f>IF('Norm. Zahr. Financovanie'!AA$202=0,'Norm. uspesnost'!AA27,('Norm. Zahr. Financovanie'!AA27*Parametre!$A$2+'Norm. uspesnost'!AA27*Parametre!$A$3)/(Parametre!$A$2+Parametre!$A$3))</f>
        <v>#REF!</v>
      </c>
      <c r="AB23" s="331">
        <f>IF('Norm. Zahr. Financovanie'!AB$202=0,'Norm. uspesnost'!AB27,('Norm. Zahr. Financovanie'!AB27*Parametre!$A$2+'Norm. uspesnost'!AB27*Parametre!$A$3)/(Parametre!$A$2+Parametre!$A$3))</f>
        <v>0</v>
      </c>
      <c r="AC23" s="331">
        <f>IF('Norm. Zahr. Financovanie'!AC$202=0,'Norm. uspesnost'!AC27,('Norm. Zahr. Financovanie'!AC27*Parametre!$A$2+'Norm. uspesnost'!AC27*Parametre!$A$3)/(Parametre!$A$2+Parametre!$A$3))</f>
        <v>2.7731335542609424E-3</v>
      </c>
      <c r="AD23" s="331">
        <f>IF('Norm. Zahr. Financovanie'!AD$202=0,'Norm. uspesnost'!AD27,('Norm. Zahr. Financovanie'!AD27*Parametre!$A$2+'Norm. uspesnost'!AD27*Parametre!$A$3)/(Parametre!$A$2+Parametre!$A$3))</f>
        <v>0</v>
      </c>
      <c r="AE23" s="331" t="e">
        <f>IF('Norm. Zahr. Financovanie'!AE$202=0,'Norm. uspesnost'!AE27,('Norm. Zahr. Financovanie'!AE27*Parametre!$A$2+'Norm. uspesnost'!AE27*Parametre!$A$3)/(Parametre!$A$2+Parametre!$A$3))</f>
        <v>#REF!</v>
      </c>
      <c r="AF23" s="331" t="e">
        <f>IF('Norm. Zahr. Financovanie'!AF$202=0,'Norm. uspesnost'!AF27,('Norm. Zahr. Financovanie'!AF27*Parametre!$A$2+'Norm. uspesnost'!AF27*Parametre!$A$3)/(Parametre!$A$2+Parametre!$A$3))</f>
        <v>#REF!</v>
      </c>
      <c r="AG23" s="331" t="e">
        <f>IF('Norm. Zahr. Financovanie'!AG$202=0,'Norm. uspesnost'!AG27,('Norm. Zahr. Financovanie'!AG27*Parametre!$A$2+'Norm. uspesnost'!AG27*Parametre!$A$3)/(Parametre!$A$2+Parametre!$A$3))</f>
        <v>#REF!</v>
      </c>
      <c r="AH23" s="331" t="e">
        <f>IF('Norm. Zahr. Financovanie'!AH$202=0,'Norm. uspesnost'!AH27,('Norm. Zahr. Financovanie'!AH27*Parametre!$A$2+'Norm. uspesnost'!AH27*Parametre!$A$3)/(Parametre!$A$2+Parametre!$A$3))</f>
        <v>#REF!</v>
      </c>
      <c r="AI23" s="331">
        <f>IF('Norm. Zahr. Financovanie'!AI$202=0,'Norm. uspesnost'!AI27,('Norm. Zahr. Financovanie'!AI27*Parametre!$A$2+'Norm. uspesnost'!AI27*Parametre!$A$3)/(Parametre!$A$2+Parametre!$A$3))</f>
        <v>0</v>
      </c>
      <c r="AJ23" s="331" t="e">
        <f>IF('Norm. Zahr. Financovanie'!AJ$202=0,'Norm. uspesnost'!AJ27,('Norm. Zahr. Financovanie'!AJ27*Parametre!$A$2+'Norm. uspesnost'!AJ27*Parametre!$A$3)/(Parametre!$A$2+Parametre!$A$3))</f>
        <v>#REF!</v>
      </c>
      <c r="AK23" s="331" t="e">
        <f>IF('Norm. Zahr. Financovanie'!AK$202=0,'Norm. uspesnost'!AK27,('Norm. Zahr. Financovanie'!AK27*Parametre!$A$2+'Norm. uspesnost'!AK27*Parametre!$A$3)/(Parametre!$A$2+Parametre!$A$3))</f>
        <v>#REF!</v>
      </c>
      <c r="AL23" s="331" t="e">
        <f>IF('Norm. Zahr. Financovanie'!AL$202=0,'Norm. uspesnost'!AL27,('Norm. Zahr. Financovanie'!AL27*Parametre!$A$2+'Norm. uspesnost'!AL27*Parametre!$A$3)/(Parametre!$A$2+Parametre!$A$3))</f>
        <v>#REF!</v>
      </c>
      <c r="AM23" s="331" t="e">
        <f>IF('Norm. Zahr. Financovanie'!AM$202=0,'Norm. uspesnost'!AM27,('Norm. Zahr. Financovanie'!AM27*Parametre!$A$2+'Norm. uspesnost'!AM27*Parametre!$A$3)/(Parametre!$A$2+Parametre!$A$3))</f>
        <v>#REF!</v>
      </c>
      <c r="AN23" s="331" t="e">
        <f>IF('Norm. Zahr. Financovanie'!AN$202=0,'Norm. uspesnost'!AN27,('Norm. Zahr. Financovanie'!AN27*Parametre!$A$2+'Norm. uspesnost'!AN27*Parametre!$A$3)/(Parametre!$A$2+Parametre!$A$3))</f>
        <v>#REF!</v>
      </c>
      <c r="AO23" s="331" t="e">
        <f>IF('Norm. Zahr. Financovanie'!AO$202=0,'Norm. uspesnost'!AO27,('Norm. Zahr. Financovanie'!AO27*Parametre!$A$2+'Norm. uspesnost'!AO27*Parametre!$A$3)/(Parametre!$A$2+Parametre!$A$3))</f>
        <v>#REF!</v>
      </c>
      <c r="AP23" s="331" t="e">
        <f>IF('Norm. Zahr. Financovanie'!AP$202=0,'Norm. uspesnost'!AP27,('Norm. Zahr. Financovanie'!AP27*Parametre!$A$2+'Norm. uspesnost'!AP27*Parametre!$A$3)/(Parametre!$A$2+Parametre!$A$3))</f>
        <v>#REF!</v>
      </c>
      <c r="AQ23" s="331" t="e">
        <f>IF('Norm. Zahr. Financovanie'!AQ$202=0,'Norm. uspesnost'!AQ27,('Norm. Zahr. Financovanie'!AQ27*Parametre!$A$2+'Norm. uspesnost'!AQ27*Parametre!$A$3)/(Parametre!$A$2+Parametre!$A$3))</f>
        <v>#REF!</v>
      </c>
      <c r="AR23" s="331" t="e">
        <f>IF('Norm. Zahr. Financovanie'!AR$202=0,'Norm. uspesnost'!AR27,('Norm. Zahr. Financovanie'!AR27*Parametre!$A$2+'Norm. uspesnost'!AR27*Parametre!$A$3)/(Parametre!$A$2+Parametre!$A$3))</f>
        <v>#REF!</v>
      </c>
      <c r="AS23" s="331" t="e">
        <f>IF('Norm. Zahr. Financovanie'!AS$202=0,'Norm. uspesnost'!AS27,('Norm. Zahr. Financovanie'!AS27*Parametre!$A$2+'Norm. uspesnost'!AS27*Parametre!$A$3)/(Parametre!$A$2+Parametre!$A$3))</f>
        <v>#REF!</v>
      </c>
      <c r="AT23" s="331" t="e">
        <f>IF('Norm. Zahr. Financovanie'!AT$202=0,'Norm. uspesnost'!AT27,('Norm. Zahr. Financovanie'!AT27*Parametre!$A$2+'Norm. uspesnost'!AT27*Parametre!$A$3)/(Parametre!$A$2+Parametre!$A$3))</f>
        <v>#REF!</v>
      </c>
      <c r="AU23" s="331" t="e">
        <f>IF('Norm. Zahr. Financovanie'!AU$202=0,'Norm. uspesnost'!AU27,('Norm. Zahr. Financovanie'!AU27*Parametre!$A$2+'Norm. uspesnost'!AU27*Parametre!$A$3)/(Parametre!$A$2+Parametre!$A$3))</f>
        <v>#REF!</v>
      </c>
      <c r="AV23" s="331" t="e">
        <f>IF('Norm. Zahr. Financovanie'!AV$202=0,'Norm. uspesnost'!AV27,('Norm. Zahr. Financovanie'!AV27*Parametre!$A$2+'Norm. uspesnost'!AV27*Parametre!$A$3)/(Parametre!$A$2+Parametre!$A$3))</f>
        <v>#REF!</v>
      </c>
      <c r="AW23" s="331" t="e">
        <f>IF('Norm. Zahr. Financovanie'!AW$202=0,'Norm. uspesnost'!AW27,('Norm. Zahr. Financovanie'!AW27*Parametre!$A$2+'Norm. uspesnost'!AW27*Parametre!$A$3)/(Parametre!$A$2+Parametre!$A$3))</f>
        <v>#REF!</v>
      </c>
      <c r="AX23" s="331" t="e">
        <f>IF('Norm. Zahr. Financovanie'!AX$202=0,'Norm. uspesnost'!AX27,('Norm. Zahr. Financovanie'!AX27*Parametre!$A$2+'Norm. uspesnost'!AX27*Parametre!$A$3)/(Parametre!$A$2+Parametre!$A$3))</f>
        <v>#REF!</v>
      </c>
      <c r="AY23" s="331" t="e">
        <f>IF('Norm. Zahr. Financovanie'!AY$202=0,'Norm. uspesnost'!AY27,('Norm. Zahr. Financovanie'!AY27*Parametre!$A$2+'Norm. uspesnost'!AY27*Parametre!$A$3)/(Parametre!$A$2+Parametre!$A$3))</f>
        <v>#REF!</v>
      </c>
      <c r="AZ23" s="331" t="e">
        <f>IF('Norm. Zahr. Financovanie'!AZ$202=0,'Norm. uspesnost'!AZ27,('Norm. Zahr. Financovanie'!AZ27*Parametre!$A$2+'Norm. uspesnost'!AZ27*Parametre!$A$3)/(Parametre!$A$2+Parametre!$A$3))</f>
        <v>#REF!</v>
      </c>
      <c r="BA23" s="331">
        <f>IF('Norm. Zahr. Financovanie'!BA$202=0,'Norm. uspesnost'!BA27,('Norm. Zahr. Financovanie'!BA27*Parametre!$A$2+'Norm. uspesnost'!BA27*Parametre!$A$3)/(Parametre!$A$2+Parametre!$A$3))</f>
        <v>0</v>
      </c>
      <c r="BB23" s="331" t="e">
        <f>IF('Norm. Zahr. Financovanie'!BB$202=0,'Norm. uspesnost'!BB27,('Norm. Zahr. Financovanie'!BB27*Parametre!$A$2+'Norm. uspesnost'!BB27*Parametre!$A$3)/(Parametre!$A$2+Parametre!$A$3))</f>
        <v>#REF!</v>
      </c>
    </row>
    <row r="24" spans="1:54" ht="14.25" customHeight="1" x14ac:dyDescent="0.2">
      <c r="A24" s="269">
        <v>23</v>
      </c>
      <c r="B24" s="334" t="s">
        <v>222</v>
      </c>
      <c r="C24" s="335" t="s">
        <v>221</v>
      </c>
      <c r="D24" s="331" t="e">
        <f>IF('Norm. Zahr. Financovanie'!D$202=0,'Norm. uspesnost'!D28,('Norm. Zahr. Financovanie'!D28*Parametre!$A$2+'Norm. uspesnost'!D28*Parametre!$A$3)/(Parametre!$A$2+Parametre!$A$3))</f>
        <v>#REF!</v>
      </c>
      <c r="E24" s="331" t="e">
        <f>IF('Norm. Zahr. Financovanie'!E$202=0,'Norm. uspesnost'!E28,('Norm. Zahr. Financovanie'!E28*Parametre!$A$2+'Norm. uspesnost'!E28*Parametre!$A$3)/(Parametre!$A$2+Parametre!$A$3))</f>
        <v>#REF!</v>
      </c>
      <c r="F24" s="331" t="e">
        <f>IF('Norm. Zahr. Financovanie'!F$202=0,'Norm. uspesnost'!F28,('Norm. Zahr. Financovanie'!F28*Parametre!$A$2+'Norm. uspesnost'!F28*Parametre!$A$3)/(Parametre!$A$2+Parametre!$A$3))</f>
        <v>#REF!</v>
      </c>
      <c r="G24" s="331" t="e">
        <f>IF('Norm. Zahr. Financovanie'!G$202=0,'Norm. uspesnost'!G28,('Norm. Zahr. Financovanie'!G28*Parametre!$A$2+'Norm. uspesnost'!G28*Parametre!$A$3)/(Parametre!$A$2+Parametre!$A$3))</f>
        <v>#REF!</v>
      </c>
      <c r="H24" s="331" t="e">
        <f>IF('Norm. Zahr. Financovanie'!H$202=0,'Norm. uspesnost'!H28,('Norm. Zahr. Financovanie'!H28*Parametre!$A$2+'Norm. uspesnost'!H28*Parametre!$A$3)/(Parametre!$A$2+Parametre!$A$3))</f>
        <v>#REF!</v>
      </c>
      <c r="I24" s="331" t="e">
        <f>IF('Norm. Zahr. Financovanie'!I$202=0,'Norm. uspesnost'!I28,('Norm. Zahr. Financovanie'!I28*Parametre!$A$2+'Norm. uspesnost'!I28*Parametre!$A$3)/(Parametre!$A$2+Parametre!$A$3))</f>
        <v>#REF!</v>
      </c>
      <c r="J24" s="331" t="e">
        <f>IF('Norm. Zahr. Financovanie'!J$202=0,'Norm. uspesnost'!J28,('Norm. Zahr. Financovanie'!J28*Parametre!$A$2+'Norm. uspesnost'!J28*Parametre!$A$3)/(Parametre!$A$2+Parametre!$A$3))</f>
        <v>#REF!</v>
      </c>
      <c r="K24" s="331">
        <f>IF('Norm. Zahr. Financovanie'!K$202=0,'Norm. uspesnost'!K28,('Norm. Zahr. Financovanie'!K28*Parametre!$A$2+'Norm. uspesnost'!K28*Parametre!$A$3)/(Parametre!$A$2+Parametre!$A$3))</f>
        <v>1.7027955483203044E-2</v>
      </c>
      <c r="L24" s="331" t="e">
        <f>IF('Norm. Zahr. Financovanie'!L$202=0,'Norm. uspesnost'!L28,('Norm. Zahr. Financovanie'!L28*Parametre!$A$2+'Norm. uspesnost'!L28*Parametre!$A$3)/(Parametre!$A$2+Parametre!$A$3))</f>
        <v>#REF!</v>
      </c>
      <c r="M24" s="331" t="e">
        <f>IF('Norm. Zahr. Financovanie'!M$202=0,'Norm. uspesnost'!M28,('Norm. Zahr. Financovanie'!M28*Parametre!$A$2+'Norm. uspesnost'!M28*Parametre!$A$3)/(Parametre!$A$2+Parametre!$A$3))</f>
        <v>#REF!</v>
      </c>
      <c r="N24" s="331" t="e">
        <f>IF('Norm. Zahr. Financovanie'!N$202=0,'Norm. uspesnost'!N28,('Norm. Zahr. Financovanie'!N28*Parametre!$A$2+'Norm. uspesnost'!N28*Parametre!$A$3)/(Parametre!$A$2+Parametre!$A$3))</f>
        <v>#REF!</v>
      </c>
      <c r="O24" s="331" t="e">
        <f>IF('Norm. Zahr. Financovanie'!O$202=0,'Norm. uspesnost'!O28,('Norm. Zahr. Financovanie'!O28*Parametre!$A$2+'Norm. uspesnost'!O28*Parametre!$A$3)/(Parametre!$A$2+Parametre!$A$3))</f>
        <v>#REF!</v>
      </c>
      <c r="P24" s="331">
        <f>IF('Norm. Zahr. Financovanie'!P$202=0,'Norm. uspesnost'!P28,('Norm. Zahr. Financovanie'!P28*Parametre!$A$2+'Norm. uspesnost'!P28*Parametre!$A$3)/(Parametre!$A$2+Parametre!$A$3))</f>
        <v>0</v>
      </c>
      <c r="Q24" s="331" t="e">
        <f>IF('Norm. Zahr. Financovanie'!Q$202=0,'Norm. uspesnost'!Q28,('Norm. Zahr. Financovanie'!Q28*Parametre!$A$2+'Norm. uspesnost'!Q28*Parametre!$A$3)/(Parametre!$A$2+Parametre!$A$3))</f>
        <v>#REF!</v>
      </c>
      <c r="R24" s="331" t="e">
        <f>IF('Norm. Zahr. Financovanie'!R$202=0,'Norm. uspesnost'!R28,('Norm. Zahr. Financovanie'!R28*Parametre!$A$2+'Norm. uspesnost'!R28*Parametre!$A$3)/(Parametre!$A$2+Parametre!$A$3))</f>
        <v>#REF!</v>
      </c>
      <c r="S24" s="331" t="e">
        <f>IF('Norm. Zahr. Financovanie'!S$202=0,'Norm. uspesnost'!S28,('Norm. Zahr. Financovanie'!S28*Parametre!$A$2+'Norm. uspesnost'!S28*Parametre!$A$3)/(Parametre!$A$2+Parametre!$A$3))</f>
        <v>#REF!</v>
      </c>
      <c r="T24" s="331" t="e">
        <f>IF('Norm. Zahr. Financovanie'!T$202=0,'Norm. uspesnost'!T28,('Norm. Zahr. Financovanie'!T28*Parametre!$A$2+'Norm. uspesnost'!T28*Parametre!$A$3)/(Parametre!$A$2+Parametre!$A$3))</f>
        <v>#REF!</v>
      </c>
      <c r="U24" s="331">
        <f>IF('Norm. Zahr. Financovanie'!U$202=0,'Norm. uspesnost'!U28,('Norm. Zahr. Financovanie'!U28*Parametre!$A$2+'Norm. uspesnost'!U28*Parametre!$A$3)/(Parametre!$A$2+Parametre!$A$3))</f>
        <v>0</v>
      </c>
      <c r="V24" s="331" t="e">
        <f>IF('Norm. Zahr. Financovanie'!V$202=0,'Norm. uspesnost'!V28,('Norm. Zahr. Financovanie'!V28*Parametre!$A$2+'Norm. uspesnost'!V28*Parametre!$A$3)/(Parametre!$A$2+Parametre!$A$3))</f>
        <v>#REF!</v>
      </c>
      <c r="W24" s="331" t="e">
        <f>IF('Norm. Zahr. Financovanie'!W$202=0,'Norm. uspesnost'!W28,('Norm. Zahr. Financovanie'!W28*Parametre!$A$2+'Norm. uspesnost'!W28*Parametre!$A$3)/(Parametre!$A$2+Parametre!$A$3))</f>
        <v>#REF!</v>
      </c>
      <c r="X24" s="331">
        <f>IF('Norm. Zahr. Financovanie'!X$202=0,'Norm. uspesnost'!X28,('Norm. Zahr. Financovanie'!X28*Parametre!$A$2+'Norm. uspesnost'!X28*Parametre!$A$3)/(Parametre!$A$2+Parametre!$A$3))</f>
        <v>0</v>
      </c>
      <c r="Y24" s="331" t="e">
        <f>IF('Norm. Zahr. Financovanie'!Y$202=0,'Norm. uspesnost'!Y28,('Norm. Zahr. Financovanie'!Y28*Parametre!$A$2+'Norm. uspesnost'!Y28*Parametre!$A$3)/(Parametre!$A$2+Parametre!$A$3))</f>
        <v>#REF!</v>
      </c>
      <c r="Z24" s="331" t="e">
        <f>IF('Norm. Zahr. Financovanie'!Z$202=0,'Norm. uspesnost'!Z28,('Norm. Zahr. Financovanie'!Z28*Parametre!$A$2+'Norm. uspesnost'!Z28*Parametre!$A$3)/(Parametre!$A$2+Parametre!$A$3))</f>
        <v>#REF!</v>
      </c>
      <c r="AA24" s="331" t="e">
        <f>IF('Norm. Zahr. Financovanie'!AA$202=0,'Norm. uspesnost'!AA28,('Norm. Zahr. Financovanie'!AA28*Parametre!$A$2+'Norm. uspesnost'!AA28*Parametre!$A$3)/(Parametre!$A$2+Parametre!$A$3))</f>
        <v>#REF!</v>
      </c>
      <c r="AB24" s="331">
        <f>IF('Norm. Zahr. Financovanie'!AB$202=0,'Norm. uspesnost'!AB28,('Norm. Zahr. Financovanie'!AB28*Parametre!$A$2+'Norm. uspesnost'!AB28*Parametre!$A$3)/(Parametre!$A$2+Parametre!$A$3))</f>
        <v>0</v>
      </c>
      <c r="AC24" s="331">
        <f>IF('Norm. Zahr. Financovanie'!AC$202=0,'Norm. uspesnost'!AC28,('Norm. Zahr. Financovanie'!AC28*Parametre!$A$2+'Norm. uspesnost'!AC28*Parametre!$A$3)/(Parametre!$A$2+Parametre!$A$3))</f>
        <v>0</v>
      </c>
      <c r="AD24" s="331">
        <f>IF('Norm. Zahr. Financovanie'!AD$202=0,'Norm. uspesnost'!AD28,('Norm. Zahr. Financovanie'!AD28*Parametre!$A$2+'Norm. uspesnost'!AD28*Parametre!$A$3)/(Parametre!$A$2+Parametre!$A$3))</f>
        <v>0</v>
      </c>
      <c r="AE24" s="331" t="e">
        <f>IF('Norm. Zahr. Financovanie'!AE$202=0,'Norm. uspesnost'!AE28,('Norm. Zahr. Financovanie'!AE28*Parametre!$A$2+'Norm. uspesnost'!AE28*Parametre!$A$3)/(Parametre!$A$2+Parametre!$A$3))</f>
        <v>#REF!</v>
      </c>
      <c r="AF24" s="331" t="e">
        <f>IF('Norm. Zahr. Financovanie'!AF$202=0,'Norm. uspesnost'!AF28,('Norm. Zahr. Financovanie'!AF28*Parametre!$A$2+'Norm. uspesnost'!AF28*Parametre!$A$3)/(Parametre!$A$2+Parametre!$A$3))</f>
        <v>#REF!</v>
      </c>
      <c r="AG24" s="331" t="e">
        <f>IF('Norm. Zahr. Financovanie'!AG$202=0,'Norm. uspesnost'!AG28,('Norm. Zahr. Financovanie'!AG28*Parametre!$A$2+'Norm. uspesnost'!AG28*Parametre!$A$3)/(Parametre!$A$2+Parametre!$A$3))</f>
        <v>#REF!</v>
      </c>
      <c r="AH24" s="331" t="e">
        <f>IF('Norm. Zahr. Financovanie'!AH$202=0,'Norm. uspesnost'!AH28,('Norm. Zahr. Financovanie'!AH28*Parametre!$A$2+'Norm. uspesnost'!AH28*Parametre!$A$3)/(Parametre!$A$2+Parametre!$A$3))</f>
        <v>#REF!</v>
      </c>
      <c r="AI24" s="331">
        <f>IF('Norm. Zahr. Financovanie'!AI$202=0,'Norm. uspesnost'!AI28,('Norm. Zahr. Financovanie'!AI28*Parametre!$A$2+'Norm. uspesnost'!AI28*Parametre!$A$3)/(Parametre!$A$2+Parametre!$A$3))</f>
        <v>0</v>
      </c>
      <c r="AJ24" s="331" t="e">
        <f>IF('Norm. Zahr. Financovanie'!AJ$202=0,'Norm. uspesnost'!AJ28,('Norm. Zahr. Financovanie'!AJ28*Parametre!$A$2+'Norm. uspesnost'!AJ28*Parametre!$A$3)/(Parametre!$A$2+Parametre!$A$3))</f>
        <v>#REF!</v>
      </c>
      <c r="AK24" s="331" t="e">
        <f>IF('Norm. Zahr. Financovanie'!AK$202=0,'Norm. uspesnost'!AK28,('Norm. Zahr. Financovanie'!AK28*Parametre!$A$2+'Norm. uspesnost'!AK28*Parametre!$A$3)/(Parametre!$A$2+Parametre!$A$3))</f>
        <v>#REF!</v>
      </c>
      <c r="AL24" s="331" t="e">
        <f>IF('Norm. Zahr. Financovanie'!AL$202=0,'Norm. uspesnost'!AL28,('Norm. Zahr. Financovanie'!AL28*Parametre!$A$2+'Norm. uspesnost'!AL28*Parametre!$A$3)/(Parametre!$A$2+Parametre!$A$3))</f>
        <v>#REF!</v>
      </c>
      <c r="AM24" s="331" t="e">
        <f>IF('Norm. Zahr. Financovanie'!AM$202=0,'Norm. uspesnost'!AM28,('Norm. Zahr. Financovanie'!AM28*Parametre!$A$2+'Norm. uspesnost'!AM28*Parametre!$A$3)/(Parametre!$A$2+Parametre!$A$3))</f>
        <v>#REF!</v>
      </c>
      <c r="AN24" s="331" t="e">
        <f>IF('Norm. Zahr. Financovanie'!AN$202=0,'Norm. uspesnost'!AN28,('Norm. Zahr. Financovanie'!AN28*Parametre!$A$2+'Norm. uspesnost'!AN28*Parametre!$A$3)/(Parametre!$A$2+Parametre!$A$3))</f>
        <v>#REF!</v>
      </c>
      <c r="AO24" s="331" t="e">
        <f>IF('Norm. Zahr. Financovanie'!AO$202=0,'Norm. uspesnost'!AO28,('Norm. Zahr. Financovanie'!AO28*Parametre!$A$2+'Norm. uspesnost'!AO28*Parametre!$A$3)/(Parametre!$A$2+Parametre!$A$3))</f>
        <v>#REF!</v>
      </c>
      <c r="AP24" s="331" t="e">
        <f>IF('Norm. Zahr. Financovanie'!AP$202=0,'Norm. uspesnost'!AP28,('Norm. Zahr. Financovanie'!AP28*Parametre!$A$2+'Norm. uspesnost'!AP28*Parametre!$A$3)/(Parametre!$A$2+Parametre!$A$3))</f>
        <v>#REF!</v>
      </c>
      <c r="AQ24" s="331" t="e">
        <f>IF('Norm. Zahr. Financovanie'!AQ$202=0,'Norm. uspesnost'!AQ28,('Norm. Zahr. Financovanie'!AQ28*Parametre!$A$2+'Norm. uspesnost'!AQ28*Parametre!$A$3)/(Parametre!$A$2+Parametre!$A$3))</f>
        <v>#REF!</v>
      </c>
      <c r="AR24" s="331" t="e">
        <f>IF('Norm. Zahr. Financovanie'!AR$202=0,'Norm. uspesnost'!AR28,('Norm. Zahr. Financovanie'!AR28*Parametre!$A$2+'Norm. uspesnost'!AR28*Parametre!$A$3)/(Parametre!$A$2+Parametre!$A$3))</f>
        <v>#REF!</v>
      </c>
      <c r="AS24" s="331" t="e">
        <f>IF('Norm. Zahr. Financovanie'!AS$202=0,'Norm. uspesnost'!AS28,('Norm. Zahr. Financovanie'!AS28*Parametre!$A$2+'Norm. uspesnost'!AS28*Parametre!$A$3)/(Parametre!$A$2+Parametre!$A$3))</f>
        <v>#REF!</v>
      </c>
      <c r="AT24" s="331" t="e">
        <f>IF('Norm. Zahr. Financovanie'!AT$202=0,'Norm. uspesnost'!AT28,('Norm. Zahr. Financovanie'!AT28*Parametre!$A$2+'Norm. uspesnost'!AT28*Parametre!$A$3)/(Parametre!$A$2+Parametre!$A$3))</f>
        <v>#REF!</v>
      </c>
      <c r="AU24" s="331" t="e">
        <f>IF('Norm. Zahr. Financovanie'!AU$202=0,'Norm. uspesnost'!AU28,('Norm. Zahr. Financovanie'!AU28*Parametre!$A$2+'Norm. uspesnost'!AU28*Parametre!$A$3)/(Parametre!$A$2+Parametre!$A$3))</f>
        <v>#REF!</v>
      </c>
      <c r="AV24" s="331" t="e">
        <f>IF('Norm. Zahr. Financovanie'!AV$202=0,'Norm. uspesnost'!AV28,('Norm. Zahr. Financovanie'!AV28*Parametre!$A$2+'Norm. uspesnost'!AV28*Parametre!$A$3)/(Parametre!$A$2+Parametre!$A$3))</f>
        <v>#REF!</v>
      </c>
      <c r="AW24" s="331" t="e">
        <f>IF('Norm. Zahr. Financovanie'!AW$202=0,'Norm. uspesnost'!AW28,('Norm. Zahr. Financovanie'!AW28*Parametre!$A$2+'Norm. uspesnost'!AW28*Parametre!$A$3)/(Parametre!$A$2+Parametre!$A$3))</f>
        <v>#REF!</v>
      </c>
      <c r="AX24" s="331" t="e">
        <f>IF('Norm. Zahr. Financovanie'!AX$202=0,'Norm. uspesnost'!AX28,('Norm. Zahr. Financovanie'!AX28*Parametre!$A$2+'Norm. uspesnost'!AX28*Parametre!$A$3)/(Parametre!$A$2+Parametre!$A$3))</f>
        <v>#REF!</v>
      </c>
      <c r="AY24" s="331" t="e">
        <f>IF('Norm. Zahr. Financovanie'!AY$202=0,'Norm. uspesnost'!AY28,('Norm. Zahr. Financovanie'!AY28*Parametre!$A$2+'Norm. uspesnost'!AY28*Parametre!$A$3)/(Parametre!$A$2+Parametre!$A$3))</f>
        <v>#REF!</v>
      </c>
      <c r="AZ24" s="331" t="e">
        <f>IF('Norm. Zahr. Financovanie'!AZ$202=0,'Norm. uspesnost'!AZ28,('Norm. Zahr. Financovanie'!AZ28*Parametre!$A$2+'Norm. uspesnost'!AZ28*Parametre!$A$3)/(Parametre!$A$2+Parametre!$A$3))</f>
        <v>#REF!</v>
      </c>
      <c r="BA24" s="331">
        <f>IF('Norm. Zahr. Financovanie'!BA$202=0,'Norm. uspesnost'!BA28,('Norm. Zahr. Financovanie'!BA28*Parametre!$A$2+'Norm. uspesnost'!BA28*Parametre!$A$3)/(Parametre!$A$2+Parametre!$A$3))</f>
        <v>0</v>
      </c>
      <c r="BB24" s="331" t="e">
        <f>IF('Norm. Zahr. Financovanie'!BB$202=0,'Norm. uspesnost'!BB28,('Norm. Zahr. Financovanie'!BB28*Parametre!$A$2+'Norm. uspesnost'!BB28*Parametre!$A$3)/(Parametre!$A$2+Parametre!$A$3))</f>
        <v>#REF!</v>
      </c>
    </row>
    <row r="25" spans="1:54" ht="14.25" customHeight="1" x14ac:dyDescent="0.2">
      <c r="A25" s="269">
        <v>24</v>
      </c>
      <c r="B25" s="332" t="s">
        <v>150</v>
      </c>
      <c r="C25" s="333" t="s">
        <v>149</v>
      </c>
      <c r="D25" s="331" t="e">
        <f>IF('Norm. Zahr. Financovanie'!D$202=0,'Norm. uspesnost'!D29,('Norm. Zahr. Financovanie'!D29*Parametre!$A$2+'Norm. uspesnost'!D29*Parametre!$A$3)/(Parametre!$A$2+Parametre!$A$3))</f>
        <v>#REF!</v>
      </c>
      <c r="E25" s="331" t="e">
        <f>IF('Norm. Zahr. Financovanie'!E$202=0,'Norm. uspesnost'!E29,('Norm. Zahr. Financovanie'!E29*Parametre!$A$2+'Norm. uspesnost'!E29*Parametre!$A$3)/(Parametre!$A$2+Parametre!$A$3))</f>
        <v>#REF!</v>
      </c>
      <c r="F25" s="331" t="e">
        <f>IF('Norm. Zahr. Financovanie'!F$202=0,'Norm. uspesnost'!F29,('Norm. Zahr. Financovanie'!F29*Parametre!$A$2+'Norm. uspesnost'!F29*Parametre!$A$3)/(Parametre!$A$2+Parametre!$A$3))</f>
        <v>#REF!</v>
      </c>
      <c r="G25" s="331" t="e">
        <f>IF('Norm. Zahr. Financovanie'!G$202=0,'Norm. uspesnost'!G29,('Norm. Zahr. Financovanie'!G29*Parametre!$A$2+'Norm. uspesnost'!G29*Parametre!$A$3)/(Parametre!$A$2+Parametre!$A$3))</f>
        <v>#REF!</v>
      </c>
      <c r="H25" s="331" t="e">
        <f>IF('Norm. Zahr. Financovanie'!H$202=0,'Norm. uspesnost'!H29,('Norm. Zahr. Financovanie'!H29*Parametre!$A$2+'Norm. uspesnost'!H29*Parametre!$A$3)/(Parametre!$A$2+Parametre!$A$3))</f>
        <v>#REF!</v>
      </c>
      <c r="I25" s="331" t="e">
        <f>IF('Norm. Zahr. Financovanie'!I$202=0,'Norm. uspesnost'!I29,('Norm. Zahr. Financovanie'!I29*Parametre!$A$2+'Norm. uspesnost'!I29*Parametre!$A$3)/(Parametre!$A$2+Parametre!$A$3))</f>
        <v>#REF!</v>
      </c>
      <c r="J25" s="331" t="e">
        <f>IF('Norm. Zahr. Financovanie'!J$202=0,'Norm. uspesnost'!J29,('Norm. Zahr. Financovanie'!J29*Parametre!$A$2+'Norm. uspesnost'!J29*Parametre!$A$3)/(Parametre!$A$2+Parametre!$A$3))</f>
        <v>#REF!</v>
      </c>
      <c r="K25" s="331">
        <f>IF('Norm. Zahr. Financovanie'!K$202=0,'Norm. uspesnost'!K29,('Norm. Zahr. Financovanie'!K29*Parametre!$A$2+'Norm. uspesnost'!K29*Parametre!$A$3)/(Parametre!$A$2+Parametre!$A$3))</f>
        <v>0</v>
      </c>
      <c r="L25" s="331" t="e">
        <f>IF('Norm. Zahr. Financovanie'!L$202=0,'Norm. uspesnost'!L29,('Norm. Zahr. Financovanie'!L29*Parametre!$A$2+'Norm. uspesnost'!L29*Parametre!$A$3)/(Parametre!$A$2+Parametre!$A$3))</f>
        <v>#REF!</v>
      </c>
      <c r="M25" s="331" t="e">
        <f>IF('Norm. Zahr. Financovanie'!M$202=0,'Norm. uspesnost'!M29,('Norm. Zahr. Financovanie'!M29*Parametre!$A$2+'Norm. uspesnost'!M29*Parametre!$A$3)/(Parametre!$A$2+Parametre!$A$3))</f>
        <v>#REF!</v>
      </c>
      <c r="N25" s="331" t="e">
        <f>IF('Norm. Zahr. Financovanie'!N$202=0,'Norm. uspesnost'!N29,('Norm. Zahr. Financovanie'!N29*Parametre!$A$2+'Norm. uspesnost'!N29*Parametre!$A$3)/(Parametre!$A$2+Parametre!$A$3))</f>
        <v>#REF!</v>
      </c>
      <c r="O25" s="331" t="e">
        <f>IF('Norm. Zahr. Financovanie'!O$202=0,'Norm. uspesnost'!O29,('Norm. Zahr. Financovanie'!O29*Parametre!$A$2+'Norm. uspesnost'!O29*Parametre!$A$3)/(Parametre!$A$2+Parametre!$A$3))</f>
        <v>#REF!</v>
      </c>
      <c r="P25" s="331">
        <f>IF('Norm. Zahr. Financovanie'!P$202=0,'Norm. uspesnost'!P29,('Norm. Zahr. Financovanie'!P29*Parametre!$A$2+'Norm. uspesnost'!P29*Parametre!$A$3)/(Parametre!$A$2+Parametre!$A$3))</f>
        <v>3.7987441703765746E-3</v>
      </c>
      <c r="Q25" s="331" t="e">
        <f>IF('Norm. Zahr. Financovanie'!Q$202=0,'Norm. uspesnost'!Q29,('Norm. Zahr. Financovanie'!Q29*Parametre!$A$2+'Norm. uspesnost'!Q29*Parametre!$A$3)/(Parametre!$A$2+Parametre!$A$3))</f>
        <v>#REF!</v>
      </c>
      <c r="R25" s="331" t="e">
        <f>IF('Norm. Zahr. Financovanie'!R$202=0,'Norm. uspesnost'!R29,('Norm. Zahr. Financovanie'!R29*Parametre!$A$2+'Norm. uspesnost'!R29*Parametre!$A$3)/(Parametre!$A$2+Parametre!$A$3))</f>
        <v>#REF!</v>
      </c>
      <c r="S25" s="331" t="e">
        <f>IF('Norm. Zahr. Financovanie'!S$202=0,'Norm. uspesnost'!S29,('Norm. Zahr. Financovanie'!S29*Parametre!$A$2+'Norm. uspesnost'!S29*Parametre!$A$3)/(Parametre!$A$2+Parametre!$A$3))</f>
        <v>#REF!</v>
      </c>
      <c r="T25" s="331" t="e">
        <f>IF('Norm. Zahr. Financovanie'!T$202=0,'Norm. uspesnost'!T29,('Norm. Zahr. Financovanie'!T29*Parametre!$A$2+'Norm. uspesnost'!T29*Parametre!$A$3)/(Parametre!$A$2+Parametre!$A$3))</f>
        <v>#REF!</v>
      </c>
      <c r="U25" s="331">
        <f>IF('Norm. Zahr. Financovanie'!U$202=0,'Norm. uspesnost'!U29,('Norm. Zahr. Financovanie'!U29*Parametre!$A$2+'Norm. uspesnost'!U29*Parametre!$A$3)/(Parametre!$A$2+Parametre!$A$3))</f>
        <v>7.2805241290603822E-3</v>
      </c>
      <c r="V25" s="331" t="e">
        <f>IF('Norm. Zahr. Financovanie'!V$202=0,'Norm. uspesnost'!V29,('Norm. Zahr. Financovanie'!V29*Parametre!$A$2+'Norm. uspesnost'!V29*Parametre!$A$3)/(Parametre!$A$2+Parametre!$A$3))</f>
        <v>#REF!</v>
      </c>
      <c r="W25" s="331" t="e">
        <f>IF('Norm. Zahr. Financovanie'!W$202=0,'Norm. uspesnost'!W29,('Norm. Zahr. Financovanie'!W29*Parametre!$A$2+'Norm. uspesnost'!W29*Parametre!$A$3)/(Parametre!$A$2+Parametre!$A$3))</f>
        <v>#REF!</v>
      </c>
      <c r="X25" s="331">
        <f>IF('Norm. Zahr. Financovanie'!X$202=0,'Norm. uspesnost'!X29,('Norm. Zahr. Financovanie'!X29*Parametre!$A$2+'Norm. uspesnost'!X29*Parametre!$A$3)/(Parametre!$A$2+Parametre!$A$3))</f>
        <v>0</v>
      </c>
      <c r="Y25" s="331" t="e">
        <f>IF('Norm. Zahr. Financovanie'!Y$202=0,'Norm. uspesnost'!Y29,('Norm. Zahr. Financovanie'!Y29*Parametre!$A$2+'Norm. uspesnost'!Y29*Parametre!$A$3)/(Parametre!$A$2+Parametre!$A$3))</f>
        <v>#REF!</v>
      </c>
      <c r="Z25" s="331" t="e">
        <f>IF('Norm. Zahr. Financovanie'!Z$202=0,'Norm. uspesnost'!Z29,('Norm. Zahr. Financovanie'!Z29*Parametre!$A$2+'Norm. uspesnost'!Z29*Parametre!$A$3)/(Parametre!$A$2+Parametre!$A$3))</f>
        <v>#REF!</v>
      </c>
      <c r="AA25" s="331" t="e">
        <f>IF('Norm. Zahr. Financovanie'!AA$202=0,'Norm. uspesnost'!AA29,('Norm. Zahr. Financovanie'!AA29*Parametre!$A$2+'Norm. uspesnost'!AA29*Parametre!$A$3)/(Parametre!$A$2+Parametre!$A$3))</f>
        <v>#REF!</v>
      </c>
      <c r="AB25" s="331">
        <f>IF('Norm. Zahr. Financovanie'!AB$202=0,'Norm. uspesnost'!AB29,('Norm. Zahr. Financovanie'!AB29*Parametre!$A$2+'Norm. uspesnost'!AB29*Parametre!$A$3)/(Parametre!$A$2+Parametre!$A$3))</f>
        <v>1.8375130162857245E-2</v>
      </c>
      <c r="AC25" s="331">
        <f>IF('Norm. Zahr. Financovanie'!AC$202=0,'Norm. uspesnost'!AC29,('Norm. Zahr. Financovanie'!AC29*Parametre!$A$2+'Norm. uspesnost'!AC29*Parametre!$A$3)/(Parametre!$A$2+Parametre!$A$3))</f>
        <v>8.0830177025025558E-3</v>
      </c>
      <c r="AD25" s="331">
        <f>IF('Norm. Zahr. Financovanie'!AD$202=0,'Norm. uspesnost'!AD29,('Norm. Zahr. Financovanie'!AD29*Parametre!$A$2+'Norm. uspesnost'!AD29*Parametre!$A$3)/(Parametre!$A$2+Parametre!$A$3))</f>
        <v>0</v>
      </c>
      <c r="AE25" s="331" t="e">
        <f>IF('Norm. Zahr. Financovanie'!AE$202=0,'Norm. uspesnost'!AE29,('Norm. Zahr. Financovanie'!AE29*Parametre!$A$2+'Norm. uspesnost'!AE29*Parametre!$A$3)/(Parametre!$A$2+Parametre!$A$3))</f>
        <v>#REF!</v>
      </c>
      <c r="AF25" s="331" t="e">
        <f>IF('Norm. Zahr. Financovanie'!AF$202=0,'Norm. uspesnost'!AF29,('Norm. Zahr. Financovanie'!AF29*Parametre!$A$2+'Norm. uspesnost'!AF29*Parametre!$A$3)/(Parametre!$A$2+Parametre!$A$3))</f>
        <v>#REF!</v>
      </c>
      <c r="AG25" s="331" t="e">
        <f>IF('Norm. Zahr. Financovanie'!AG$202=0,'Norm. uspesnost'!AG29,('Norm. Zahr. Financovanie'!AG29*Parametre!$A$2+'Norm. uspesnost'!AG29*Parametre!$A$3)/(Parametre!$A$2+Parametre!$A$3))</f>
        <v>#REF!</v>
      </c>
      <c r="AH25" s="331" t="e">
        <f>IF('Norm. Zahr. Financovanie'!AH$202=0,'Norm. uspesnost'!AH29,('Norm. Zahr. Financovanie'!AH29*Parametre!$A$2+'Norm. uspesnost'!AH29*Parametre!$A$3)/(Parametre!$A$2+Parametre!$A$3))</f>
        <v>#REF!</v>
      </c>
      <c r="AI25" s="331">
        <f>IF('Norm. Zahr. Financovanie'!AI$202=0,'Norm. uspesnost'!AI29,('Norm. Zahr. Financovanie'!AI29*Parametre!$A$2+'Norm. uspesnost'!AI29*Parametre!$A$3)/(Parametre!$A$2+Parametre!$A$3))</f>
        <v>0</v>
      </c>
      <c r="AJ25" s="331" t="e">
        <f>IF('Norm. Zahr. Financovanie'!AJ$202=0,'Norm. uspesnost'!AJ29,('Norm. Zahr. Financovanie'!AJ29*Parametre!$A$2+'Norm. uspesnost'!AJ29*Parametre!$A$3)/(Parametre!$A$2+Parametre!$A$3))</f>
        <v>#REF!</v>
      </c>
      <c r="AK25" s="331" t="e">
        <f>IF('Norm. Zahr. Financovanie'!AK$202=0,'Norm. uspesnost'!AK29,('Norm. Zahr. Financovanie'!AK29*Parametre!$A$2+'Norm. uspesnost'!AK29*Parametre!$A$3)/(Parametre!$A$2+Parametre!$A$3))</f>
        <v>#REF!</v>
      </c>
      <c r="AL25" s="331" t="e">
        <f>IF('Norm. Zahr. Financovanie'!AL$202=0,'Norm. uspesnost'!AL29,('Norm. Zahr. Financovanie'!AL29*Parametre!$A$2+'Norm. uspesnost'!AL29*Parametre!$A$3)/(Parametre!$A$2+Parametre!$A$3))</f>
        <v>#REF!</v>
      </c>
      <c r="AM25" s="331" t="e">
        <f>IF('Norm. Zahr. Financovanie'!AM$202=0,'Norm. uspesnost'!AM29,('Norm. Zahr. Financovanie'!AM29*Parametre!$A$2+'Norm. uspesnost'!AM29*Parametre!$A$3)/(Parametre!$A$2+Parametre!$A$3))</f>
        <v>#REF!</v>
      </c>
      <c r="AN25" s="331" t="e">
        <f>IF('Norm. Zahr. Financovanie'!AN$202=0,'Norm. uspesnost'!AN29,('Norm. Zahr. Financovanie'!AN29*Parametre!$A$2+'Norm. uspesnost'!AN29*Parametre!$A$3)/(Parametre!$A$2+Parametre!$A$3))</f>
        <v>#REF!</v>
      </c>
      <c r="AO25" s="331" t="e">
        <f>IF('Norm. Zahr. Financovanie'!AO$202=0,'Norm. uspesnost'!AO29,('Norm. Zahr. Financovanie'!AO29*Parametre!$A$2+'Norm. uspesnost'!AO29*Parametre!$A$3)/(Parametre!$A$2+Parametre!$A$3))</f>
        <v>#REF!</v>
      </c>
      <c r="AP25" s="331" t="e">
        <f>IF('Norm. Zahr. Financovanie'!AP$202=0,'Norm. uspesnost'!AP29,('Norm. Zahr. Financovanie'!AP29*Parametre!$A$2+'Norm. uspesnost'!AP29*Parametre!$A$3)/(Parametre!$A$2+Parametre!$A$3))</f>
        <v>#REF!</v>
      </c>
      <c r="AQ25" s="331" t="e">
        <f>IF('Norm. Zahr. Financovanie'!AQ$202=0,'Norm. uspesnost'!AQ29,('Norm. Zahr. Financovanie'!AQ29*Parametre!$A$2+'Norm. uspesnost'!AQ29*Parametre!$A$3)/(Parametre!$A$2+Parametre!$A$3))</f>
        <v>#REF!</v>
      </c>
      <c r="AR25" s="331" t="e">
        <f>IF('Norm. Zahr. Financovanie'!AR$202=0,'Norm. uspesnost'!AR29,('Norm. Zahr. Financovanie'!AR29*Parametre!$A$2+'Norm. uspesnost'!AR29*Parametre!$A$3)/(Parametre!$A$2+Parametre!$A$3))</f>
        <v>#REF!</v>
      </c>
      <c r="AS25" s="331" t="e">
        <f>IF('Norm. Zahr. Financovanie'!AS$202=0,'Norm. uspesnost'!AS29,('Norm. Zahr. Financovanie'!AS29*Parametre!$A$2+'Norm. uspesnost'!AS29*Parametre!$A$3)/(Parametre!$A$2+Parametre!$A$3))</f>
        <v>#REF!</v>
      </c>
      <c r="AT25" s="331" t="e">
        <f>IF('Norm. Zahr. Financovanie'!AT$202=0,'Norm. uspesnost'!AT29,('Norm. Zahr. Financovanie'!AT29*Parametre!$A$2+'Norm. uspesnost'!AT29*Parametre!$A$3)/(Parametre!$A$2+Parametre!$A$3))</f>
        <v>#REF!</v>
      </c>
      <c r="AU25" s="331" t="e">
        <f>IF('Norm. Zahr. Financovanie'!AU$202=0,'Norm. uspesnost'!AU29,('Norm. Zahr. Financovanie'!AU29*Parametre!$A$2+'Norm. uspesnost'!AU29*Parametre!$A$3)/(Parametre!$A$2+Parametre!$A$3))</f>
        <v>#REF!</v>
      </c>
      <c r="AV25" s="331" t="e">
        <f>IF('Norm. Zahr. Financovanie'!AV$202=0,'Norm. uspesnost'!AV29,('Norm. Zahr. Financovanie'!AV29*Parametre!$A$2+'Norm. uspesnost'!AV29*Parametre!$A$3)/(Parametre!$A$2+Parametre!$A$3))</f>
        <v>#REF!</v>
      </c>
      <c r="AW25" s="331" t="e">
        <f>IF('Norm. Zahr. Financovanie'!AW$202=0,'Norm. uspesnost'!AW29,('Norm. Zahr. Financovanie'!AW29*Parametre!$A$2+'Norm. uspesnost'!AW29*Parametre!$A$3)/(Parametre!$A$2+Parametre!$A$3))</f>
        <v>#REF!</v>
      </c>
      <c r="AX25" s="331" t="e">
        <f>IF('Norm. Zahr. Financovanie'!AX$202=0,'Norm. uspesnost'!AX29,('Norm. Zahr. Financovanie'!AX29*Parametre!$A$2+'Norm. uspesnost'!AX29*Parametre!$A$3)/(Parametre!$A$2+Parametre!$A$3))</f>
        <v>#REF!</v>
      </c>
      <c r="AY25" s="331" t="e">
        <f>IF('Norm. Zahr. Financovanie'!AY$202=0,'Norm. uspesnost'!AY29,('Norm. Zahr. Financovanie'!AY29*Parametre!$A$2+'Norm. uspesnost'!AY29*Parametre!$A$3)/(Parametre!$A$2+Parametre!$A$3))</f>
        <v>#REF!</v>
      </c>
      <c r="AZ25" s="331" t="e">
        <f>IF('Norm. Zahr. Financovanie'!AZ$202=0,'Norm. uspesnost'!AZ29,('Norm. Zahr. Financovanie'!AZ29*Parametre!$A$2+'Norm. uspesnost'!AZ29*Parametre!$A$3)/(Parametre!$A$2+Parametre!$A$3))</f>
        <v>#REF!</v>
      </c>
      <c r="BA25" s="331">
        <f>IF('Norm. Zahr. Financovanie'!BA$202=0,'Norm. uspesnost'!BA29,('Norm. Zahr. Financovanie'!BA29*Parametre!$A$2+'Norm. uspesnost'!BA29*Parametre!$A$3)/(Parametre!$A$2+Parametre!$A$3))</f>
        <v>0</v>
      </c>
      <c r="BB25" s="331" t="e">
        <f>IF('Norm. Zahr. Financovanie'!BB$202=0,'Norm. uspesnost'!BB29,('Norm. Zahr. Financovanie'!BB29*Parametre!$A$2+'Norm. uspesnost'!BB29*Parametre!$A$3)/(Parametre!$A$2+Parametre!$A$3))</f>
        <v>#REF!</v>
      </c>
    </row>
    <row r="26" spans="1:54" ht="14.25" customHeight="1" x14ac:dyDescent="0.2">
      <c r="A26" s="269">
        <v>25</v>
      </c>
      <c r="B26" s="334" t="s">
        <v>57</v>
      </c>
      <c r="C26" s="335" t="s">
        <v>56</v>
      </c>
      <c r="D26" s="331" t="e">
        <f>IF('Norm. Zahr. Financovanie'!D$202=0,'Norm. uspesnost'!D30,('Norm. Zahr. Financovanie'!D30*Parametre!$A$2+'Norm. uspesnost'!D30*Parametre!$A$3)/(Parametre!$A$2+Parametre!$A$3))</f>
        <v>#REF!</v>
      </c>
      <c r="E26" s="331" t="e">
        <f>IF('Norm. Zahr. Financovanie'!E$202=0,'Norm. uspesnost'!E30,('Norm. Zahr. Financovanie'!E30*Parametre!$A$2+'Norm. uspesnost'!E30*Parametre!$A$3)/(Parametre!$A$2+Parametre!$A$3))</f>
        <v>#REF!</v>
      </c>
      <c r="F26" s="331" t="e">
        <f>IF('Norm. Zahr. Financovanie'!F$202=0,'Norm. uspesnost'!F30,('Norm. Zahr. Financovanie'!F30*Parametre!$A$2+'Norm. uspesnost'!F30*Parametre!$A$3)/(Parametre!$A$2+Parametre!$A$3))</f>
        <v>#REF!</v>
      </c>
      <c r="G26" s="331" t="e">
        <f>IF('Norm. Zahr. Financovanie'!G$202=0,'Norm. uspesnost'!G30,('Norm. Zahr. Financovanie'!G30*Parametre!$A$2+'Norm. uspesnost'!G30*Parametre!$A$3)/(Parametre!$A$2+Parametre!$A$3))</f>
        <v>#REF!</v>
      </c>
      <c r="H26" s="331" t="e">
        <f>IF('Norm. Zahr. Financovanie'!H$202=0,'Norm. uspesnost'!H30,('Norm. Zahr. Financovanie'!H30*Parametre!$A$2+'Norm. uspesnost'!H30*Parametre!$A$3)/(Parametre!$A$2+Parametre!$A$3))</f>
        <v>#REF!</v>
      </c>
      <c r="I26" s="331" t="e">
        <f>IF('Norm. Zahr. Financovanie'!I$202=0,'Norm. uspesnost'!I30,('Norm. Zahr. Financovanie'!I30*Parametre!$A$2+'Norm. uspesnost'!I30*Parametre!$A$3)/(Parametre!$A$2+Parametre!$A$3))</f>
        <v>#REF!</v>
      </c>
      <c r="J26" s="331" t="e">
        <f>IF('Norm. Zahr. Financovanie'!J$202=0,'Norm. uspesnost'!J30,('Norm. Zahr. Financovanie'!J30*Parametre!$A$2+'Norm. uspesnost'!J30*Parametre!$A$3)/(Parametre!$A$2+Parametre!$A$3))</f>
        <v>#REF!</v>
      </c>
      <c r="K26" s="331">
        <f>IF('Norm. Zahr. Financovanie'!K$202=0,'Norm. uspesnost'!K30,('Norm. Zahr. Financovanie'!K30*Parametre!$A$2+'Norm. uspesnost'!K30*Parametre!$A$3)/(Parametre!$A$2+Parametre!$A$3))</f>
        <v>3.6564816698204466E-2</v>
      </c>
      <c r="L26" s="331" t="e">
        <f>IF('Norm. Zahr. Financovanie'!L$202=0,'Norm. uspesnost'!L30,('Norm. Zahr. Financovanie'!L30*Parametre!$A$2+'Norm. uspesnost'!L30*Parametre!$A$3)/(Parametre!$A$2+Parametre!$A$3))</f>
        <v>#REF!</v>
      </c>
      <c r="M26" s="331" t="e">
        <f>IF('Norm. Zahr. Financovanie'!M$202=0,'Norm. uspesnost'!M30,('Norm. Zahr. Financovanie'!M30*Parametre!$A$2+'Norm. uspesnost'!M30*Parametre!$A$3)/(Parametre!$A$2+Parametre!$A$3))</f>
        <v>#REF!</v>
      </c>
      <c r="N26" s="331" t="e">
        <f>IF('Norm. Zahr. Financovanie'!N$202=0,'Norm. uspesnost'!N30,('Norm. Zahr. Financovanie'!N30*Parametre!$A$2+'Norm. uspesnost'!N30*Parametre!$A$3)/(Parametre!$A$2+Parametre!$A$3))</f>
        <v>#REF!</v>
      </c>
      <c r="O26" s="331" t="e">
        <f>IF('Norm. Zahr. Financovanie'!O$202=0,'Norm. uspesnost'!O30,('Norm. Zahr. Financovanie'!O30*Parametre!$A$2+'Norm. uspesnost'!O30*Parametre!$A$3)/(Parametre!$A$2+Parametre!$A$3))</f>
        <v>#REF!</v>
      </c>
      <c r="P26" s="331">
        <f>IF('Norm. Zahr. Financovanie'!P$202=0,'Norm. uspesnost'!P30,('Norm. Zahr. Financovanie'!P30*Parametre!$A$2+'Norm. uspesnost'!P30*Parametre!$A$3)/(Parametre!$A$2+Parametre!$A$3))</f>
        <v>2.3806016848018981E-2</v>
      </c>
      <c r="Q26" s="331" t="e">
        <f>IF('Norm. Zahr. Financovanie'!Q$202=0,'Norm. uspesnost'!Q30,('Norm. Zahr. Financovanie'!Q30*Parametre!$A$2+'Norm. uspesnost'!Q30*Parametre!$A$3)/(Parametre!$A$2+Parametre!$A$3))</f>
        <v>#REF!</v>
      </c>
      <c r="R26" s="331" t="e">
        <f>IF('Norm. Zahr. Financovanie'!R$202=0,'Norm. uspesnost'!R30,('Norm. Zahr. Financovanie'!R30*Parametre!$A$2+'Norm. uspesnost'!R30*Parametre!$A$3)/(Parametre!$A$2+Parametre!$A$3))</f>
        <v>#REF!</v>
      </c>
      <c r="S26" s="331" t="e">
        <f>IF('Norm. Zahr. Financovanie'!S$202=0,'Norm. uspesnost'!S30,('Norm. Zahr. Financovanie'!S30*Parametre!$A$2+'Norm. uspesnost'!S30*Parametre!$A$3)/(Parametre!$A$2+Parametre!$A$3))</f>
        <v>#REF!</v>
      </c>
      <c r="T26" s="331" t="e">
        <f>IF('Norm. Zahr. Financovanie'!T$202=0,'Norm. uspesnost'!T30,('Norm. Zahr. Financovanie'!T30*Parametre!$A$2+'Norm. uspesnost'!T30*Parametre!$A$3)/(Parametre!$A$2+Parametre!$A$3))</f>
        <v>#REF!</v>
      </c>
      <c r="U26" s="331">
        <f>IF('Norm. Zahr. Financovanie'!U$202=0,'Norm. uspesnost'!U30,('Norm. Zahr. Financovanie'!U30*Parametre!$A$2+'Norm. uspesnost'!U30*Parametre!$A$3)/(Parametre!$A$2+Parametre!$A$3))</f>
        <v>4.0667902156742861E-2</v>
      </c>
      <c r="V26" s="331" t="e">
        <f>IF('Norm. Zahr. Financovanie'!V$202=0,'Norm. uspesnost'!V30,('Norm. Zahr. Financovanie'!V30*Parametre!$A$2+'Norm. uspesnost'!V30*Parametre!$A$3)/(Parametre!$A$2+Parametre!$A$3))</f>
        <v>#REF!</v>
      </c>
      <c r="W26" s="331" t="e">
        <f>IF('Norm. Zahr. Financovanie'!W$202=0,'Norm. uspesnost'!W30,('Norm. Zahr. Financovanie'!W30*Parametre!$A$2+'Norm. uspesnost'!W30*Parametre!$A$3)/(Parametre!$A$2+Parametre!$A$3))</f>
        <v>#REF!</v>
      </c>
      <c r="X26" s="331">
        <f>IF('Norm. Zahr. Financovanie'!X$202=0,'Norm. uspesnost'!X30,('Norm. Zahr. Financovanie'!X30*Parametre!$A$2+'Norm. uspesnost'!X30*Parametre!$A$3)/(Parametre!$A$2+Parametre!$A$3))</f>
        <v>3.2581874636640404E-2</v>
      </c>
      <c r="Y26" s="331" t="e">
        <f>IF('Norm. Zahr. Financovanie'!Y$202=0,'Norm. uspesnost'!Y30,('Norm. Zahr. Financovanie'!Y30*Parametre!$A$2+'Norm. uspesnost'!Y30*Parametre!$A$3)/(Parametre!$A$2+Parametre!$A$3))</f>
        <v>#REF!</v>
      </c>
      <c r="Z26" s="331" t="e">
        <f>IF('Norm. Zahr. Financovanie'!Z$202=0,'Norm. uspesnost'!Z30,('Norm. Zahr. Financovanie'!Z30*Parametre!$A$2+'Norm. uspesnost'!Z30*Parametre!$A$3)/(Parametre!$A$2+Parametre!$A$3))</f>
        <v>#REF!</v>
      </c>
      <c r="AA26" s="331" t="e">
        <f>IF('Norm. Zahr. Financovanie'!AA$202=0,'Norm. uspesnost'!AA30,('Norm. Zahr. Financovanie'!AA30*Parametre!$A$2+'Norm. uspesnost'!AA30*Parametre!$A$3)/(Parametre!$A$2+Parametre!$A$3))</f>
        <v>#REF!</v>
      </c>
      <c r="AB26" s="331">
        <f>IF('Norm. Zahr. Financovanie'!AB$202=0,'Norm. uspesnost'!AB30,('Norm. Zahr. Financovanie'!AB30*Parametre!$A$2+'Norm. uspesnost'!AB30*Parametre!$A$3)/(Parametre!$A$2+Parametre!$A$3))</f>
        <v>2.3712838330658615E-2</v>
      </c>
      <c r="AC26" s="331">
        <f>IF('Norm. Zahr. Financovanie'!AC$202=0,'Norm. uspesnost'!AC30,('Norm. Zahr. Financovanie'!AC30*Parametre!$A$2+'Norm. uspesnost'!AC30*Parametre!$A$3)/(Parametre!$A$2+Parametre!$A$3))</f>
        <v>1.2463085804898225E-2</v>
      </c>
      <c r="AD26" s="331">
        <f>IF('Norm. Zahr. Financovanie'!AD$202=0,'Norm. uspesnost'!AD30,('Norm. Zahr. Financovanie'!AD30*Parametre!$A$2+'Norm. uspesnost'!AD30*Parametre!$A$3)/(Parametre!$A$2+Parametre!$A$3))</f>
        <v>8.5828942013995019E-3</v>
      </c>
      <c r="AE26" s="331" t="e">
        <f>IF('Norm. Zahr. Financovanie'!AE$202=0,'Norm. uspesnost'!AE30,('Norm. Zahr. Financovanie'!AE30*Parametre!$A$2+'Norm. uspesnost'!AE30*Parametre!$A$3)/(Parametre!$A$2+Parametre!$A$3))</f>
        <v>#REF!</v>
      </c>
      <c r="AF26" s="331" t="e">
        <f>IF('Norm. Zahr. Financovanie'!AF$202=0,'Norm. uspesnost'!AF30,('Norm. Zahr. Financovanie'!AF30*Parametre!$A$2+'Norm. uspesnost'!AF30*Parametre!$A$3)/(Parametre!$A$2+Parametre!$A$3))</f>
        <v>#REF!</v>
      </c>
      <c r="AG26" s="331" t="e">
        <f>IF('Norm. Zahr. Financovanie'!AG$202=0,'Norm. uspesnost'!AG30,('Norm. Zahr. Financovanie'!AG30*Parametre!$A$2+'Norm. uspesnost'!AG30*Parametre!$A$3)/(Parametre!$A$2+Parametre!$A$3))</f>
        <v>#REF!</v>
      </c>
      <c r="AH26" s="331" t="e">
        <f>IF('Norm. Zahr. Financovanie'!AH$202=0,'Norm. uspesnost'!AH30,('Norm. Zahr. Financovanie'!AH30*Parametre!$A$2+'Norm. uspesnost'!AH30*Parametre!$A$3)/(Parametre!$A$2+Parametre!$A$3))</f>
        <v>#REF!</v>
      </c>
      <c r="AI26" s="331">
        <f>IF('Norm. Zahr. Financovanie'!AI$202=0,'Norm. uspesnost'!AI30,('Norm. Zahr. Financovanie'!AI30*Parametre!$A$2+'Norm. uspesnost'!AI30*Parametre!$A$3)/(Parametre!$A$2+Parametre!$A$3))</f>
        <v>1.6486074821341283E-2</v>
      </c>
      <c r="AJ26" s="331" t="e">
        <f>IF('Norm. Zahr. Financovanie'!AJ$202=0,'Norm. uspesnost'!AJ30,('Norm. Zahr. Financovanie'!AJ30*Parametre!$A$2+'Norm. uspesnost'!AJ30*Parametre!$A$3)/(Parametre!$A$2+Parametre!$A$3))</f>
        <v>#REF!</v>
      </c>
      <c r="AK26" s="331" t="e">
        <f>IF('Norm. Zahr. Financovanie'!AK$202=0,'Norm. uspesnost'!AK30,('Norm. Zahr. Financovanie'!AK30*Parametre!$A$2+'Norm. uspesnost'!AK30*Parametre!$A$3)/(Parametre!$A$2+Parametre!$A$3))</f>
        <v>#REF!</v>
      </c>
      <c r="AL26" s="331" t="e">
        <f>IF('Norm. Zahr. Financovanie'!AL$202=0,'Norm. uspesnost'!AL30,('Norm. Zahr. Financovanie'!AL30*Parametre!$A$2+'Norm. uspesnost'!AL30*Parametre!$A$3)/(Parametre!$A$2+Parametre!$A$3))</f>
        <v>#REF!</v>
      </c>
      <c r="AM26" s="331" t="e">
        <f>IF('Norm. Zahr. Financovanie'!AM$202=0,'Norm. uspesnost'!AM30,('Norm. Zahr. Financovanie'!AM30*Parametre!$A$2+'Norm. uspesnost'!AM30*Parametre!$A$3)/(Parametre!$A$2+Parametre!$A$3))</f>
        <v>#REF!</v>
      </c>
      <c r="AN26" s="331" t="e">
        <f>IF('Norm. Zahr. Financovanie'!AN$202=0,'Norm. uspesnost'!AN30,('Norm. Zahr. Financovanie'!AN30*Parametre!$A$2+'Norm. uspesnost'!AN30*Parametre!$A$3)/(Parametre!$A$2+Parametre!$A$3))</f>
        <v>#REF!</v>
      </c>
      <c r="AO26" s="331" t="e">
        <f>IF('Norm. Zahr. Financovanie'!AO$202=0,'Norm. uspesnost'!AO30,('Norm. Zahr. Financovanie'!AO30*Parametre!$A$2+'Norm. uspesnost'!AO30*Parametre!$A$3)/(Parametre!$A$2+Parametre!$A$3))</f>
        <v>#REF!</v>
      </c>
      <c r="AP26" s="331" t="e">
        <f>IF('Norm. Zahr. Financovanie'!AP$202=0,'Norm. uspesnost'!AP30,('Norm. Zahr. Financovanie'!AP30*Parametre!$A$2+'Norm. uspesnost'!AP30*Parametre!$A$3)/(Parametre!$A$2+Parametre!$A$3))</f>
        <v>#REF!</v>
      </c>
      <c r="AQ26" s="331" t="e">
        <f>IF('Norm. Zahr. Financovanie'!AQ$202=0,'Norm. uspesnost'!AQ30,('Norm. Zahr. Financovanie'!AQ30*Parametre!$A$2+'Norm. uspesnost'!AQ30*Parametre!$A$3)/(Parametre!$A$2+Parametre!$A$3))</f>
        <v>#REF!</v>
      </c>
      <c r="AR26" s="331" t="e">
        <f>IF('Norm. Zahr. Financovanie'!AR$202=0,'Norm. uspesnost'!AR30,('Norm. Zahr. Financovanie'!AR30*Parametre!$A$2+'Norm. uspesnost'!AR30*Parametre!$A$3)/(Parametre!$A$2+Parametre!$A$3))</f>
        <v>#REF!</v>
      </c>
      <c r="AS26" s="331" t="e">
        <f>IF('Norm. Zahr. Financovanie'!AS$202=0,'Norm. uspesnost'!AS30,('Norm. Zahr. Financovanie'!AS30*Parametre!$A$2+'Norm. uspesnost'!AS30*Parametre!$A$3)/(Parametre!$A$2+Parametre!$A$3))</f>
        <v>#REF!</v>
      </c>
      <c r="AT26" s="331" t="e">
        <f>IF('Norm. Zahr. Financovanie'!AT$202=0,'Norm. uspesnost'!AT30,('Norm. Zahr. Financovanie'!AT30*Parametre!$A$2+'Norm. uspesnost'!AT30*Parametre!$A$3)/(Parametre!$A$2+Parametre!$A$3))</f>
        <v>#REF!</v>
      </c>
      <c r="AU26" s="331" t="e">
        <f>IF('Norm. Zahr. Financovanie'!AU$202=0,'Norm. uspesnost'!AU30,('Norm. Zahr. Financovanie'!AU30*Parametre!$A$2+'Norm. uspesnost'!AU30*Parametre!$A$3)/(Parametre!$A$2+Parametre!$A$3))</f>
        <v>#REF!</v>
      </c>
      <c r="AV26" s="331" t="e">
        <f>IF('Norm. Zahr. Financovanie'!AV$202=0,'Norm. uspesnost'!AV30,('Norm. Zahr. Financovanie'!AV30*Parametre!$A$2+'Norm. uspesnost'!AV30*Parametre!$A$3)/(Parametre!$A$2+Parametre!$A$3))</f>
        <v>#REF!</v>
      </c>
      <c r="AW26" s="331" t="e">
        <f>IF('Norm. Zahr. Financovanie'!AW$202=0,'Norm. uspesnost'!AW30,('Norm. Zahr. Financovanie'!AW30*Parametre!$A$2+'Norm. uspesnost'!AW30*Parametre!$A$3)/(Parametre!$A$2+Parametre!$A$3))</f>
        <v>#REF!</v>
      </c>
      <c r="AX26" s="331" t="e">
        <f>IF('Norm. Zahr. Financovanie'!AX$202=0,'Norm. uspesnost'!AX30,('Norm. Zahr. Financovanie'!AX30*Parametre!$A$2+'Norm. uspesnost'!AX30*Parametre!$A$3)/(Parametre!$A$2+Parametre!$A$3))</f>
        <v>#REF!</v>
      </c>
      <c r="AY26" s="331" t="e">
        <f>IF('Norm. Zahr. Financovanie'!AY$202=0,'Norm. uspesnost'!AY30,('Norm. Zahr. Financovanie'!AY30*Parametre!$A$2+'Norm. uspesnost'!AY30*Parametre!$A$3)/(Parametre!$A$2+Parametre!$A$3))</f>
        <v>#REF!</v>
      </c>
      <c r="AZ26" s="331" t="e">
        <f>IF('Norm. Zahr. Financovanie'!AZ$202=0,'Norm. uspesnost'!AZ30,('Norm. Zahr. Financovanie'!AZ30*Parametre!$A$2+'Norm. uspesnost'!AZ30*Parametre!$A$3)/(Parametre!$A$2+Parametre!$A$3))</f>
        <v>#REF!</v>
      </c>
      <c r="BA26" s="331">
        <f>IF('Norm. Zahr. Financovanie'!BA$202=0,'Norm. uspesnost'!BA30,('Norm. Zahr. Financovanie'!BA30*Parametre!$A$2+'Norm. uspesnost'!BA30*Parametre!$A$3)/(Parametre!$A$2+Parametre!$A$3))</f>
        <v>3.3331520426403111E-2</v>
      </c>
      <c r="BB26" s="331" t="e">
        <f>IF('Norm. Zahr. Financovanie'!BB$202=0,'Norm. uspesnost'!BB30,('Norm. Zahr. Financovanie'!BB30*Parametre!$A$2+'Norm. uspesnost'!BB30*Parametre!$A$3)/(Parametre!$A$2+Parametre!$A$3))</f>
        <v>#REF!</v>
      </c>
    </row>
    <row r="27" spans="1:54" ht="14.25" customHeight="1" x14ac:dyDescent="0.2">
      <c r="A27" s="269">
        <v>26</v>
      </c>
      <c r="B27" s="332" t="s">
        <v>186</v>
      </c>
      <c r="C27" s="333" t="s">
        <v>186</v>
      </c>
      <c r="D27" s="331" t="e">
        <f>IF('Norm. Zahr. Financovanie'!D$202=0,'Norm. uspesnost'!D31,('Norm. Zahr. Financovanie'!D31*Parametre!$A$2+'Norm. uspesnost'!D31*Parametre!$A$3)/(Parametre!$A$2+Parametre!$A$3))</f>
        <v>#REF!</v>
      </c>
      <c r="E27" s="331" t="e">
        <f>IF('Norm. Zahr. Financovanie'!E$202=0,'Norm. uspesnost'!E31,('Norm. Zahr. Financovanie'!E31*Parametre!$A$2+'Norm. uspesnost'!E31*Parametre!$A$3)/(Parametre!$A$2+Parametre!$A$3))</f>
        <v>#REF!</v>
      </c>
      <c r="F27" s="331" t="e">
        <f>IF('Norm. Zahr. Financovanie'!F$202=0,'Norm. uspesnost'!F31,('Norm. Zahr. Financovanie'!F31*Parametre!$A$2+'Norm. uspesnost'!F31*Parametre!$A$3)/(Parametre!$A$2+Parametre!$A$3))</f>
        <v>#REF!</v>
      </c>
      <c r="G27" s="331" t="e">
        <f>IF('Norm. Zahr. Financovanie'!G$202=0,'Norm. uspesnost'!G31,('Norm. Zahr. Financovanie'!G31*Parametre!$A$2+'Norm. uspesnost'!G31*Parametre!$A$3)/(Parametre!$A$2+Parametre!$A$3))</f>
        <v>#REF!</v>
      </c>
      <c r="H27" s="331" t="e">
        <f>IF('Norm. Zahr. Financovanie'!H$202=0,'Norm. uspesnost'!H31,('Norm. Zahr. Financovanie'!H31*Parametre!$A$2+'Norm. uspesnost'!H31*Parametre!$A$3)/(Parametre!$A$2+Parametre!$A$3))</f>
        <v>#REF!</v>
      </c>
      <c r="I27" s="331" t="e">
        <f>IF('Norm. Zahr. Financovanie'!I$202=0,'Norm. uspesnost'!I31,('Norm. Zahr. Financovanie'!I31*Parametre!$A$2+'Norm. uspesnost'!I31*Parametre!$A$3)/(Parametre!$A$2+Parametre!$A$3))</f>
        <v>#REF!</v>
      </c>
      <c r="J27" s="331" t="e">
        <f>IF('Norm. Zahr. Financovanie'!J$202=0,'Norm. uspesnost'!J31,('Norm. Zahr. Financovanie'!J31*Parametre!$A$2+'Norm. uspesnost'!J31*Parametre!$A$3)/(Parametre!$A$2+Parametre!$A$3))</f>
        <v>#REF!</v>
      </c>
      <c r="K27" s="331">
        <f>IF('Norm. Zahr. Financovanie'!K$202=0,'Norm. uspesnost'!K31,('Norm. Zahr. Financovanie'!K31*Parametre!$A$2+'Norm. uspesnost'!K31*Parametre!$A$3)/(Parametre!$A$2+Parametre!$A$3))</f>
        <v>1.1606824230330545E-2</v>
      </c>
      <c r="L27" s="331" t="e">
        <f>IF('Norm. Zahr. Financovanie'!L$202=0,'Norm. uspesnost'!L31,('Norm. Zahr. Financovanie'!L31*Parametre!$A$2+'Norm. uspesnost'!L31*Parametre!$A$3)/(Parametre!$A$2+Parametre!$A$3))</f>
        <v>#REF!</v>
      </c>
      <c r="M27" s="331" t="e">
        <f>IF('Norm. Zahr. Financovanie'!M$202=0,'Norm. uspesnost'!M31,('Norm. Zahr. Financovanie'!M31*Parametre!$A$2+'Norm. uspesnost'!M31*Parametre!$A$3)/(Parametre!$A$2+Parametre!$A$3))</f>
        <v>#REF!</v>
      </c>
      <c r="N27" s="331" t="e">
        <f>IF('Norm. Zahr. Financovanie'!N$202=0,'Norm. uspesnost'!N31,('Norm. Zahr. Financovanie'!N31*Parametre!$A$2+'Norm. uspesnost'!N31*Parametre!$A$3)/(Parametre!$A$2+Parametre!$A$3))</f>
        <v>#REF!</v>
      </c>
      <c r="O27" s="331" t="e">
        <f>IF('Norm. Zahr. Financovanie'!O$202=0,'Norm. uspesnost'!O31,('Norm. Zahr. Financovanie'!O31*Parametre!$A$2+'Norm. uspesnost'!O31*Parametre!$A$3)/(Parametre!$A$2+Parametre!$A$3))</f>
        <v>#REF!</v>
      </c>
      <c r="P27" s="331">
        <f>IF('Norm. Zahr. Financovanie'!P$202=0,'Norm. uspesnost'!P31,('Norm. Zahr. Financovanie'!P31*Parametre!$A$2+'Norm. uspesnost'!P31*Parametre!$A$3)/(Parametre!$A$2+Parametre!$A$3))</f>
        <v>7.1491436387035277E-3</v>
      </c>
      <c r="Q27" s="331" t="e">
        <f>IF('Norm. Zahr. Financovanie'!Q$202=0,'Norm. uspesnost'!Q31,('Norm. Zahr. Financovanie'!Q31*Parametre!$A$2+'Norm. uspesnost'!Q31*Parametre!$A$3)/(Parametre!$A$2+Parametre!$A$3))</f>
        <v>#REF!</v>
      </c>
      <c r="R27" s="331" t="e">
        <f>IF('Norm. Zahr. Financovanie'!R$202=0,'Norm. uspesnost'!R31,('Norm. Zahr. Financovanie'!R31*Parametre!$A$2+'Norm. uspesnost'!R31*Parametre!$A$3)/(Parametre!$A$2+Parametre!$A$3))</f>
        <v>#REF!</v>
      </c>
      <c r="S27" s="331" t="e">
        <f>IF('Norm. Zahr. Financovanie'!S$202=0,'Norm. uspesnost'!S31,('Norm. Zahr. Financovanie'!S31*Parametre!$A$2+'Norm. uspesnost'!S31*Parametre!$A$3)/(Parametre!$A$2+Parametre!$A$3))</f>
        <v>#REF!</v>
      </c>
      <c r="T27" s="331" t="e">
        <f>IF('Norm. Zahr. Financovanie'!T$202=0,'Norm. uspesnost'!T31,('Norm. Zahr. Financovanie'!T31*Parametre!$A$2+'Norm. uspesnost'!T31*Parametre!$A$3)/(Parametre!$A$2+Parametre!$A$3))</f>
        <v>#REF!</v>
      </c>
      <c r="U27" s="331">
        <f>IF('Norm. Zahr. Financovanie'!U$202=0,'Norm. uspesnost'!U31,('Norm. Zahr. Financovanie'!U31*Parametre!$A$2+'Norm. uspesnost'!U31*Parametre!$A$3)/(Parametre!$A$2+Parametre!$A$3))</f>
        <v>0</v>
      </c>
      <c r="V27" s="331" t="e">
        <f>IF('Norm. Zahr. Financovanie'!V$202=0,'Norm. uspesnost'!V31,('Norm. Zahr. Financovanie'!V31*Parametre!$A$2+'Norm. uspesnost'!V31*Parametre!$A$3)/(Parametre!$A$2+Parametre!$A$3))</f>
        <v>#REF!</v>
      </c>
      <c r="W27" s="331" t="e">
        <f>IF('Norm. Zahr. Financovanie'!W$202=0,'Norm. uspesnost'!W31,('Norm. Zahr. Financovanie'!W31*Parametre!$A$2+'Norm. uspesnost'!W31*Parametre!$A$3)/(Parametre!$A$2+Parametre!$A$3))</f>
        <v>#REF!</v>
      </c>
      <c r="X27" s="331">
        <f>IF('Norm. Zahr. Financovanie'!X$202=0,'Norm. uspesnost'!X31,('Norm. Zahr. Financovanie'!X31*Parametre!$A$2+'Norm. uspesnost'!X31*Parametre!$A$3)/(Parametre!$A$2+Parametre!$A$3))</f>
        <v>1.9405919999837991E-2</v>
      </c>
      <c r="Y27" s="331" t="e">
        <f>IF('Norm. Zahr. Financovanie'!Y$202=0,'Norm. uspesnost'!Y31,('Norm. Zahr. Financovanie'!Y31*Parametre!$A$2+'Norm. uspesnost'!Y31*Parametre!$A$3)/(Parametre!$A$2+Parametre!$A$3))</f>
        <v>#REF!</v>
      </c>
      <c r="Z27" s="331" t="e">
        <f>IF('Norm. Zahr. Financovanie'!Z$202=0,'Norm. uspesnost'!Z31,('Norm. Zahr. Financovanie'!Z31*Parametre!$A$2+'Norm. uspesnost'!Z31*Parametre!$A$3)/(Parametre!$A$2+Parametre!$A$3))</f>
        <v>#REF!</v>
      </c>
      <c r="AA27" s="331" t="e">
        <f>IF('Norm. Zahr. Financovanie'!AA$202=0,'Norm. uspesnost'!AA31,('Norm. Zahr. Financovanie'!AA31*Parametre!$A$2+'Norm. uspesnost'!AA31*Parametre!$A$3)/(Parametre!$A$2+Parametre!$A$3))</f>
        <v>#REF!</v>
      </c>
      <c r="AB27" s="331">
        <f>IF('Norm. Zahr. Financovanie'!AB$202=0,'Norm. uspesnost'!AB31,('Norm. Zahr. Financovanie'!AB31*Parametre!$A$2+'Norm. uspesnost'!AB31*Parametre!$A$3)/(Parametre!$A$2+Parametre!$A$3))</f>
        <v>0</v>
      </c>
      <c r="AC27" s="331">
        <f>IF('Norm. Zahr. Financovanie'!AC$202=0,'Norm. uspesnost'!AC31,('Norm. Zahr. Financovanie'!AC31*Parametre!$A$2+'Norm. uspesnost'!AC31*Parametre!$A$3)/(Parametre!$A$2+Parametre!$A$3))</f>
        <v>2.5051857857649122E-2</v>
      </c>
      <c r="AD27" s="331">
        <f>IF('Norm. Zahr. Financovanie'!AD$202=0,'Norm. uspesnost'!AD31,('Norm. Zahr. Financovanie'!AD31*Parametre!$A$2+'Norm. uspesnost'!AD31*Parametre!$A$3)/(Parametre!$A$2+Parametre!$A$3))</f>
        <v>0</v>
      </c>
      <c r="AE27" s="331" t="e">
        <f>IF('Norm. Zahr. Financovanie'!AE$202=0,'Norm. uspesnost'!AE31,('Norm. Zahr. Financovanie'!AE31*Parametre!$A$2+'Norm. uspesnost'!AE31*Parametre!$A$3)/(Parametre!$A$2+Parametre!$A$3))</f>
        <v>#REF!</v>
      </c>
      <c r="AF27" s="331" t="e">
        <f>IF('Norm. Zahr. Financovanie'!AF$202=0,'Norm. uspesnost'!AF31,('Norm. Zahr. Financovanie'!AF31*Parametre!$A$2+'Norm. uspesnost'!AF31*Parametre!$A$3)/(Parametre!$A$2+Parametre!$A$3))</f>
        <v>#REF!</v>
      </c>
      <c r="AG27" s="331" t="e">
        <f>IF('Norm. Zahr. Financovanie'!AG$202=0,'Norm. uspesnost'!AG31,('Norm. Zahr. Financovanie'!AG31*Parametre!$A$2+'Norm. uspesnost'!AG31*Parametre!$A$3)/(Parametre!$A$2+Parametre!$A$3))</f>
        <v>#REF!</v>
      </c>
      <c r="AH27" s="331" t="e">
        <f>IF('Norm. Zahr. Financovanie'!AH$202=0,'Norm. uspesnost'!AH31,('Norm. Zahr. Financovanie'!AH31*Parametre!$A$2+'Norm. uspesnost'!AH31*Parametre!$A$3)/(Parametre!$A$2+Parametre!$A$3))</f>
        <v>#REF!</v>
      </c>
      <c r="AI27" s="331">
        <f>IF('Norm. Zahr. Financovanie'!AI$202=0,'Norm. uspesnost'!AI31,('Norm. Zahr. Financovanie'!AI31*Parametre!$A$2+'Norm. uspesnost'!AI31*Parametre!$A$3)/(Parametre!$A$2+Parametre!$A$3))</f>
        <v>4.7014549261786016E-3</v>
      </c>
      <c r="AJ27" s="331" t="e">
        <f>IF('Norm. Zahr. Financovanie'!AJ$202=0,'Norm. uspesnost'!AJ31,('Norm. Zahr. Financovanie'!AJ31*Parametre!$A$2+'Norm. uspesnost'!AJ31*Parametre!$A$3)/(Parametre!$A$2+Parametre!$A$3))</f>
        <v>#REF!</v>
      </c>
      <c r="AK27" s="331" t="e">
        <f>IF('Norm. Zahr. Financovanie'!AK$202=0,'Norm. uspesnost'!AK31,('Norm. Zahr. Financovanie'!AK31*Parametre!$A$2+'Norm. uspesnost'!AK31*Parametre!$A$3)/(Parametre!$A$2+Parametre!$A$3))</f>
        <v>#REF!</v>
      </c>
      <c r="AL27" s="331" t="e">
        <f>IF('Norm. Zahr. Financovanie'!AL$202=0,'Norm. uspesnost'!AL31,('Norm. Zahr. Financovanie'!AL31*Parametre!$A$2+'Norm. uspesnost'!AL31*Parametre!$A$3)/(Parametre!$A$2+Parametre!$A$3))</f>
        <v>#REF!</v>
      </c>
      <c r="AM27" s="331" t="e">
        <f>IF('Norm. Zahr. Financovanie'!AM$202=0,'Norm. uspesnost'!AM31,('Norm. Zahr. Financovanie'!AM31*Parametre!$A$2+'Norm. uspesnost'!AM31*Parametre!$A$3)/(Parametre!$A$2+Parametre!$A$3))</f>
        <v>#REF!</v>
      </c>
      <c r="AN27" s="331" t="e">
        <f>IF('Norm. Zahr. Financovanie'!AN$202=0,'Norm. uspesnost'!AN31,('Norm. Zahr. Financovanie'!AN31*Parametre!$A$2+'Norm. uspesnost'!AN31*Parametre!$A$3)/(Parametre!$A$2+Parametre!$A$3))</f>
        <v>#REF!</v>
      </c>
      <c r="AO27" s="331" t="e">
        <f>IF('Norm. Zahr. Financovanie'!AO$202=0,'Norm. uspesnost'!AO31,('Norm. Zahr. Financovanie'!AO31*Parametre!$A$2+'Norm. uspesnost'!AO31*Parametre!$A$3)/(Parametre!$A$2+Parametre!$A$3))</f>
        <v>#REF!</v>
      </c>
      <c r="AP27" s="331" t="e">
        <f>IF('Norm. Zahr. Financovanie'!AP$202=0,'Norm. uspesnost'!AP31,('Norm. Zahr. Financovanie'!AP31*Parametre!$A$2+'Norm. uspesnost'!AP31*Parametre!$A$3)/(Parametre!$A$2+Parametre!$A$3))</f>
        <v>#REF!</v>
      </c>
      <c r="AQ27" s="331" t="e">
        <f>IF('Norm. Zahr. Financovanie'!AQ$202=0,'Norm. uspesnost'!AQ31,('Norm. Zahr. Financovanie'!AQ31*Parametre!$A$2+'Norm. uspesnost'!AQ31*Parametre!$A$3)/(Parametre!$A$2+Parametre!$A$3))</f>
        <v>#REF!</v>
      </c>
      <c r="AR27" s="331" t="e">
        <f>IF('Norm. Zahr. Financovanie'!AR$202=0,'Norm. uspesnost'!AR31,('Norm. Zahr. Financovanie'!AR31*Parametre!$A$2+'Norm. uspesnost'!AR31*Parametre!$A$3)/(Parametre!$A$2+Parametre!$A$3))</f>
        <v>#REF!</v>
      </c>
      <c r="AS27" s="331" t="e">
        <f>IF('Norm. Zahr. Financovanie'!AS$202=0,'Norm. uspesnost'!AS31,('Norm. Zahr. Financovanie'!AS31*Parametre!$A$2+'Norm. uspesnost'!AS31*Parametre!$A$3)/(Parametre!$A$2+Parametre!$A$3))</f>
        <v>#REF!</v>
      </c>
      <c r="AT27" s="331" t="e">
        <f>IF('Norm. Zahr. Financovanie'!AT$202=0,'Norm. uspesnost'!AT31,('Norm. Zahr. Financovanie'!AT31*Parametre!$A$2+'Norm. uspesnost'!AT31*Parametre!$A$3)/(Parametre!$A$2+Parametre!$A$3))</f>
        <v>#REF!</v>
      </c>
      <c r="AU27" s="331" t="e">
        <f>IF('Norm. Zahr. Financovanie'!AU$202=0,'Norm. uspesnost'!AU31,('Norm. Zahr. Financovanie'!AU31*Parametre!$A$2+'Norm. uspesnost'!AU31*Parametre!$A$3)/(Parametre!$A$2+Parametre!$A$3))</f>
        <v>#REF!</v>
      </c>
      <c r="AV27" s="331" t="e">
        <f>IF('Norm. Zahr. Financovanie'!AV$202=0,'Norm. uspesnost'!AV31,('Norm. Zahr. Financovanie'!AV31*Parametre!$A$2+'Norm. uspesnost'!AV31*Parametre!$A$3)/(Parametre!$A$2+Parametre!$A$3))</f>
        <v>#REF!</v>
      </c>
      <c r="AW27" s="331" t="e">
        <f>IF('Norm. Zahr. Financovanie'!AW$202=0,'Norm. uspesnost'!AW31,('Norm. Zahr. Financovanie'!AW31*Parametre!$A$2+'Norm. uspesnost'!AW31*Parametre!$A$3)/(Parametre!$A$2+Parametre!$A$3))</f>
        <v>#REF!</v>
      </c>
      <c r="AX27" s="331" t="e">
        <f>IF('Norm. Zahr. Financovanie'!AX$202=0,'Norm. uspesnost'!AX31,('Norm. Zahr. Financovanie'!AX31*Parametre!$A$2+'Norm. uspesnost'!AX31*Parametre!$A$3)/(Parametre!$A$2+Parametre!$A$3))</f>
        <v>#REF!</v>
      </c>
      <c r="AY27" s="331" t="e">
        <f>IF('Norm. Zahr. Financovanie'!AY$202=0,'Norm. uspesnost'!AY31,('Norm. Zahr. Financovanie'!AY31*Parametre!$A$2+'Norm. uspesnost'!AY31*Parametre!$A$3)/(Parametre!$A$2+Parametre!$A$3))</f>
        <v>#REF!</v>
      </c>
      <c r="AZ27" s="331" t="e">
        <f>IF('Norm. Zahr. Financovanie'!AZ$202=0,'Norm. uspesnost'!AZ31,('Norm. Zahr. Financovanie'!AZ31*Parametre!$A$2+'Norm. uspesnost'!AZ31*Parametre!$A$3)/(Parametre!$A$2+Parametre!$A$3))</f>
        <v>#REF!</v>
      </c>
      <c r="BA27" s="331">
        <f>IF('Norm. Zahr. Financovanie'!BA$202=0,'Norm. uspesnost'!BA31,('Norm. Zahr. Financovanie'!BA31*Parametre!$A$2+'Norm. uspesnost'!BA31*Parametre!$A$3)/(Parametre!$A$2+Parametre!$A$3))</f>
        <v>3.9407084665703243E-3</v>
      </c>
      <c r="BB27" s="331" t="e">
        <f>IF('Norm. Zahr. Financovanie'!BB$202=0,'Norm. uspesnost'!BB31,('Norm. Zahr. Financovanie'!BB31*Parametre!$A$2+'Norm. uspesnost'!BB31*Parametre!$A$3)/(Parametre!$A$2+Parametre!$A$3))</f>
        <v>#REF!</v>
      </c>
    </row>
    <row r="28" spans="1:54" ht="14.25" customHeight="1" x14ac:dyDescent="0.2">
      <c r="A28" s="269">
        <v>27</v>
      </c>
      <c r="B28" s="334" t="s">
        <v>91</v>
      </c>
      <c r="C28" s="335" t="s">
        <v>90</v>
      </c>
      <c r="D28" s="331" t="e">
        <f>IF('Norm. Zahr. Financovanie'!D$202=0,'Norm. uspesnost'!D32,('Norm. Zahr. Financovanie'!D32*Parametre!$A$2+'Norm. uspesnost'!D32*Parametre!$A$3)/(Parametre!$A$2+Parametre!$A$3))</f>
        <v>#REF!</v>
      </c>
      <c r="E28" s="331" t="e">
        <f>IF('Norm. Zahr. Financovanie'!E$202=0,'Norm. uspesnost'!E32,('Norm. Zahr. Financovanie'!E32*Parametre!$A$2+'Norm. uspesnost'!E32*Parametre!$A$3)/(Parametre!$A$2+Parametre!$A$3))</f>
        <v>#REF!</v>
      </c>
      <c r="F28" s="331" t="e">
        <f>IF('Norm. Zahr. Financovanie'!F$202=0,'Norm. uspesnost'!F32,('Norm. Zahr. Financovanie'!F32*Parametre!$A$2+'Norm. uspesnost'!F32*Parametre!$A$3)/(Parametre!$A$2+Parametre!$A$3))</f>
        <v>#REF!</v>
      </c>
      <c r="G28" s="331" t="e">
        <f>IF('Norm. Zahr. Financovanie'!G$202=0,'Norm. uspesnost'!G32,('Norm. Zahr. Financovanie'!G32*Parametre!$A$2+'Norm. uspesnost'!G32*Parametre!$A$3)/(Parametre!$A$2+Parametre!$A$3))</f>
        <v>#REF!</v>
      </c>
      <c r="H28" s="331" t="e">
        <f>IF('Norm. Zahr. Financovanie'!H$202=0,'Norm. uspesnost'!H32,('Norm. Zahr. Financovanie'!H32*Parametre!$A$2+'Norm. uspesnost'!H32*Parametre!$A$3)/(Parametre!$A$2+Parametre!$A$3))</f>
        <v>#REF!</v>
      </c>
      <c r="I28" s="331" t="e">
        <f>IF('Norm. Zahr. Financovanie'!I$202=0,'Norm. uspesnost'!I32,('Norm. Zahr. Financovanie'!I32*Parametre!$A$2+'Norm. uspesnost'!I32*Parametre!$A$3)/(Parametre!$A$2+Parametre!$A$3))</f>
        <v>#REF!</v>
      </c>
      <c r="J28" s="331" t="e">
        <f>IF('Norm. Zahr. Financovanie'!J$202=0,'Norm. uspesnost'!J32,('Norm. Zahr. Financovanie'!J32*Parametre!$A$2+'Norm. uspesnost'!J32*Parametre!$A$3)/(Parametre!$A$2+Parametre!$A$3))</f>
        <v>#REF!</v>
      </c>
      <c r="K28" s="331">
        <f>IF('Norm. Zahr. Financovanie'!K$202=0,'Norm. uspesnost'!K32,('Norm. Zahr. Financovanie'!K32*Parametre!$A$2+'Norm. uspesnost'!K32*Parametre!$A$3)/(Parametre!$A$2+Parametre!$A$3))</f>
        <v>1.6157031196049915E-2</v>
      </c>
      <c r="L28" s="331" t="e">
        <f>IF('Norm. Zahr. Financovanie'!L$202=0,'Norm. uspesnost'!L32,('Norm. Zahr. Financovanie'!L32*Parametre!$A$2+'Norm. uspesnost'!L32*Parametre!$A$3)/(Parametre!$A$2+Parametre!$A$3))</f>
        <v>#REF!</v>
      </c>
      <c r="M28" s="331" t="e">
        <f>IF('Norm. Zahr. Financovanie'!M$202=0,'Norm. uspesnost'!M32,('Norm. Zahr. Financovanie'!M32*Parametre!$A$2+'Norm. uspesnost'!M32*Parametre!$A$3)/(Parametre!$A$2+Parametre!$A$3))</f>
        <v>#REF!</v>
      </c>
      <c r="N28" s="331" t="e">
        <f>IF('Norm. Zahr. Financovanie'!N$202=0,'Norm. uspesnost'!N32,('Norm. Zahr. Financovanie'!N32*Parametre!$A$2+'Norm. uspesnost'!N32*Parametre!$A$3)/(Parametre!$A$2+Parametre!$A$3))</f>
        <v>#REF!</v>
      </c>
      <c r="O28" s="331" t="e">
        <f>IF('Norm. Zahr. Financovanie'!O$202=0,'Norm. uspesnost'!O32,('Norm. Zahr. Financovanie'!O32*Parametre!$A$2+'Norm. uspesnost'!O32*Parametre!$A$3)/(Parametre!$A$2+Parametre!$A$3))</f>
        <v>#REF!</v>
      </c>
      <c r="P28" s="331">
        <f>IF('Norm. Zahr. Financovanie'!P$202=0,'Norm. uspesnost'!P32,('Norm. Zahr. Financovanie'!P32*Parametre!$A$2+'Norm. uspesnost'!P32*Parametre!$A$3)/(Parametre!$A$2+Parametre!$A$3))</f>
        <v>7.9406420783820712E-3</v>
      </c>
      <c r="Q28" s="331" t="e">
        <f>IF('Norm. Zahr. Financovanie'!Q$202=0,'Norm. uspesnost'!Q32,('Norm. Zahr. Financovanie'!Q32*Parametre!$A$2+'Norm. uspesnost'!Q32*Parametre!$A$3)/(Parametre!$A$2+Parametre!$A$3))</f>
        <v>#REF!</v>
      </c>
      <c r="R28" s="331" t="e">
        <f>IF('Norm. Zahr. Financovanie'!R$202=0,'Norm. uspesnost'!R32,('Norm. Zahr. Financovanie'!R32*Parametre!$A$2+'Norm. uspesnost'!R32*Parametre!$A$3)/(Parametre!$A$2+Parametre!$A$3))</f>
        <v>#REF!</v>
      </c>
      <c r="S28" s="331" t="e">
        <f>IF('Norm. Zahr. Financovanie'!S$202=0,'Norm. uspesnost'!S32,('Norm. Zahr. Financovanie'!S32*Parametre!$A$2+'Norm. uspesnost'!S32*Parametre!$A$3)/(Parametre!$A$2+Parametre!$A$3))</f>
        <v>#REF!</v>
      </c>
      <c r="T28" s="331" t="e">
        <f>IF('Norm. Zahr. Financovanie'!T$202=0,'Norm. uspesnost'!T32,('Norm. Zahr. Financovanie'!T32*Parametre!$A$2+'Norm. uspesnost'!T32*Parametre!$A$3)/(Parametre!$A$2+Parametre!$A$3))</f>
        <v>#REF!</v>
      </c>
      <c r="U28" s="331">
        <f>IF('Norm. Zahr. Financovanie'!U$202=0,'Norm. uspesnost'!U32,('Norm. Zahr. Financovanie'!U32*Parametre!$A$2+'Norm. uspesnost'!U32*Parametre!$A$3)/(Parametre!$A$2+Parametre!$A$3))</f>
        <v>0</v>
      </c>
      <c r="V28" s="331" t="e">
        <f>IF('Norm. Zahr. Financovanie'!V$202=0,'Norm. uspesnost'!V32,('Norm. Zahr. Financovanie'!V32*Parametre!$A$2+'Norm. uspesnost'!V32*Parametre!$A$3)/(Parametre!$A$2+Parametre!$A$3))</f>
        <v>#REF!</v>
      </c>
      <c r="W28" s="331" t="e">
        <f>IF('Norm. Zahr. Financovanie'!W$202=0,'Norm. uspesnost'!W32,('Norm. Zahr. Financovanie'!W32*Parametre!$A$2+'Norm. uspesnost'!W32*Parametre!$A$3)/(Parametre!$A$2+Parametre!$A$3))</f>
        <v>#REF!</v>
      </c>
      <c r="X28" s="331">
        <f>IF('Norm. Zahr. Financovanie'!X$202=0,'Norm. uspesnost'!X32,('Norm. Zahr. Financovanie'!X32*Parametre!$A$2+'Norm. uspesnost'!X32*Parametre!$A$3)/(Parametre!$A$2+Parametre!$A$3))</f>
        <v>2.9681545195468693E-3</v>
      </c>
      <c r="Y28" s="331" t="e">
        <f>IF('Norm. Zahr. Financovanie'!Y$202=0,'Norm. uspesnost'!Y32,('Norm. Zahr. Financovanie'!Y32*Parametre!$A$2+'Norm. uspesnost'!Y32*Parametre!$A$3)/(Parametre!$A$2+Parametre!$A$3))</f>
        <v>#REF!</v>
      </c>
      <c r="Z28" s="331" t="e">
        <f>IF('Norm. Zahr. Financovanie'!Z$202=0,'Norm. uspesnost'!Z32,('Norm. Zahr. Financovanie'!Z32*Parametre!$A$2+'Norm. uspesnost'!Z32*Parametre!$A$3)/(Parametre!$A$2+Parametre!$A$3))</f>
        <v>#REF!</v>
      </c>
      <c r="AA28" s="331" t="e">
        <f>IF('Norm. Zahr. Financovanie'!AA$202=0,'Norm. uspesnost'!AA32,('Norm. Zahr. Financovanie'!AA32*Parametre!$A$2+'Norm. uspesnost'!AA32*Parametre!$A$3)/(Parametre!$A$2+Parametre!$A$3))</f>
        <v>#REF!</v>
      </c>
      <c r="AB28" s="331">
        <f>IF('Norm. Zahr. Financovanie'!AB$202=0,'Norm. uspesnost'!AB32,('Norm. Zahr. Financovanie'!AB32*Parametre!$A$2+'Norm. uspesnost'!AB32*Parametre!$A$3)/(Parametre!$A$2+Parametre!$A$3))</f>
        <v>2.7372894689477126E-2</v>
      </c>
      <c r="AC28" s="331">
        <f>IF('Norm. Zahr. Financovanie'!AC$202=0,'Norm. uspesnost'!AC32,('Norm. Zahr. Financovanie'!AC32*Parametre!$A$2+'Norm. uspesnost'!AC32*Parametre!$A$3)/(Parametre!$A$2+Parametre!$A$3))</f>
        <v>1.9121750361747125E-2</v>
      </c>
      <c r="AD28" s="331">
        <f>IF('Norm. Zahr. Financovanie'!AD$202=0,'Norm. uspesnost'!AD32,('Norm. Zahr. Financovanie'!AD32*Parametre!$A$2+'Norm. uspesnost'!AD32*Parametre!$A$3)/(Parametre!$A$2+Parametre!$A$3))</f>
        <v>0</v>
      </c>
      <c r="AE28" s="331" t="e">
        <f>IF('Norm. Zahr. Financovanie'!AE$202=0,'Norm. uspesnost'!AE32,('Norm. Zahr. Financovanie'!AE32*Parametre!$A$2+'Norm. uspesnost'!AE32*Parametre!$A$3)/(Parametre!$A$2+Parametre!$A$3))</f>
        <v>#REF!</v>
      </c>
      <c r="AF28" s="331" t="e">
        <f>IF('Norm. Zahr. Financovanie'!AF$202=0,'Norm. uspesnost'!AF32,('Norm. Zahr. Financovanie'!AF32*Parametre!$A$2+'Norm. uspesnost'!AF32*Parametre!$A$3)/(Parametre!$A$2+Parametre!$A$3))</f>
        <v>#REF!</v>
      </c>
      <c r="AG28" s="331" t="e">
        <f>IF('Norm. Zahr. Financovanie'!AG$202=0,'Norm. uspesnost'!AG32,('Norm. Zahr. Financovanie'!AG32*Parametre!$A$2+'Norm. uspesnost'!AG32*Parametre!$A$3)/(Parametre!$A$2+Parametre!$A$3))</f>
        <v>#REF!</v>
      </c>
      <c r="AH28" s="331" t="e">
        <f>IF('Norm. Zahr. Financovanie'!AH$202=0,'Norm. uspesnost'!AH32,('Norm. Zahr. Financovanie'!AH32*Parametre!$A$2+'Norm. uspesnost'!AH32*Parametre!$A$3)/(Parametre!$A$2+Parametre!$A$3))</f>
        <v>#REF!</v>
      </c>
      <c r="AI28" s="331">
        <f>IF('Norm. Zahr. Financovanie'!AI$202=0,'Norm. uspesnost'!AI32,('Norm. Zahr. Financovanie'!AI32*Parametre!$A$2+'Norm. uspesnost'!AI32*Parametre!$A$3)/(Parametre!$A$2+Parametre!$A$3))</f>
        <v>1.5190530482248698E-2</v>
      </c>
      <c r="AJ28" s="331" t="e">
        <f>IF('Norm. Zahr. Financovanie'!AJ$202=0,'Norm. uspesnost'!AJ32,('Norm. Zahr. Financovanie'!AJ32*Parametre!$A$2+'Norm. uspesnost'!AJ32*Parametre!$A$3)/(Parametre!$A$2+Parametre!$A$3))</f>
        <v>#REF!</v>
      </c>
      <c r="AK28" s="331" t="e">
        <f>IF('Norm. Zahr. Financovanie'!AK$202=0,'Norm. uspesnost'!AK32,('Norm. Zahr. Financovanie'!AK32*Parametre!$A$2+'Norm. uspesnost'!AK32*Parametre!$A$3)/(Parametre!$A$2+Parametre!$A$3))</f>
        <v>#REF!</v>
      </c>
      <c r="AL28" s="331" t="e">
        <f>IF('Norm. Zahr. Financovanie'!AL$202=0,'Norm. uspesnost'!AL32,('Norm. Zahr. Financovanie'!AL32*Parametre!$A$2+'Norm. uspesnost'!AL32*Parametre!$A$3)/(Parametre!$A$2+Parametre!$A$3))</f>
        <v>#REF!</v>
      </c>
      <c r="AM28" s="331" t="e">
        <f>IF('Norm. Zahr. Financovanie'!AM$202=0,'Norm. uspesnost'!AM32,('Norm. Zahr. Financovanie'!AM32*Parametre!$A$2+'Norm. uspesnost'!AM32*Parametre!$A$3)/(Parametre!$A$2+Parametre!$A$3))</f>
        <v>#REF!</v>
      </c>
      <c r="AN28" s="331" t="e">
        <f>IF('Norm. Zahr. Financovanie'!AN$202=0,'Norm. uspesnost'!AN32,('Norm. Zahr. Financovanie'!AN32*Parametre!$A$2+'Norm. uspesnost'!AN32*Parametre!$A$3)/(Parametre!$A$2+Parametre!$A$3))</f>
        <v>#REF!</v>
      </c>
      <c r="AO28" s="331" t="e">
        <f>IF('Norm. Zahr. Financovanie'!AO$202=0,'Norm. uspesnost'!AO32,('Norm. Zahr. Financovanie'!AO32*Parametre!$A$2+'Norm. uspesnost'!AO32*Parametre!$A$3)/(Parametre!$A$2+Parametre!$A$3))</f>
        <v>#REF!</v>
      </c>
      <c r="AP28" s="331" t="e">
        <f>IF('Norm. Zahr. Financovanie'!AP$202=0,'Norm. uspesnost'!AP32,('Norm. Zahr. Financovanie'!AP32*Parametre!$A$2+'Norm. uspesnost'!AP32*Parametre!$A$3)/(Parametre!$A$2+Parametre!$A$3))</f>
        <v>#REF!</v>
      </c>
      <c r="AQ28" s="331" t="e">
        <f>IF('Norm. Zahr. Financovanie'!AQ$202=0,'Norm. uspesnost'!AQ32,('Norm. Zahr. Financovanie'!AQ32*Parametre!$A$2+'Norm. uspesnost'!AQ32*Parametre!$A$3)/(Parametre!$A$2+Parametre!$A$3))</f>
        <v>#REF!</v>
      </c>
      <c r="AR28" s="331" t="e">
        <f>IF('Norm. Zahr. Financovanie'!AR$202=0,'Norm. uspesnost'!AR32,('Norm. Zahr. Financovanie'!AR32*Parametre!$A$2+'Norm. uspesnost'!AR32*Parametre!$A$3)/(Parametre!$A$2+Parametre!$A$3))</f>
        <v>#REF!</v>
      </c>
      <c r="AS28" s="331" t="e">
        <f>IF('Norm. Zahr. Financovanie'!AS$202=0,'Norm. uspesnost'!AS32,('Norm. Zahr. Financovanie'!AS32*Parametre!$A$2+'Norm. uspesnost'!AS32*Parametre!$A$3)/(Parametre!$A$2+Parametre!$A$3))</f>
        <v>#REF!</v>
      </c>
      <c r="AT28" s="331" t="e">
        <f>IF('Norm. Zahr. Financovanie'!AT$202=0,'Norm. uspesnost'!AT32,('Norm. Zahr. Financovanie'!AT32*Parametre!$A$2+'Norm. uspesnost'!AT32*Parametre!$A$3)/(Parametre!$A$2+Parametre!$A$3))</f>
        <v>#REF!</v>
      </c>
      <c r="AU28" s="331" t="e">
        <f>IF('Norm. Zahr. Financovanie'!AU$202=0,'Norm. uspesnost'!AU32,('Norm. Zahr. Financovanie'!AU32*Parametre!$A$2+'Norm. uspesnost'!AU32*Parametre!$A$3)/(Parametre!$A$2+Parametre!$A$3))</f>
        <v>#REF!</v>
      </c>
      <c r="AV28" s="331" t="e">
        <f>IF('Norm. Zahr. Financovanie'!AV$202=0,'Norm. uspesnost'!AV32,('Norm. Zahr. Financovanie'!AV32*Parametre!$A$2+'Norm. uspesnost'!AV32*Parametre!$A$3)/(Parametre!$A$2+Parametre!$A$3))</f>
        <v>#REF!</v>
      </c>
      <c r="AW28" s="331" t="e">
        <f>IF('Norm. Zahr. Financovanie'!AW$202=0,'Norm. uspesnost'!AW32,('Norm. Zahr. Financovanie'!AW32*Parametre!$A$2+'Norm. uspesnost'!AW32*Parametre!$A$3)/(Parametre!$A$2+Parametre!$A$3))</f>
        <v>#REF!</v>
      </c>
      <c r="AX28" s="331" t="e">
        <f>IF('Norm. Zahr. Financovanie'!AX$202=0,'Norm. uspesnost'!AX32,('Norm. Zahr. Financovanie'!AX32*Parametre!$A$2+'Norm. uspesnost'!AX32*Parametre!$A$3)/(Parametre!$A$2+Parametre!$A$3))</f>
        <v>#REF!</v>
      </c>
      <c r="AY28" s="331" t="e">
        <f>IF('Norm. Zahr. Financovanie'!AY$202=0,'Norm. uspesnost'!AY32,('Norm. Zahr. Financovanie'!AY32*Parametre!$A$2+'Norm. uspesnost'!AY32*Parametre!$A$3)/(Parametre!$A$2+Parametre!$A$3))</f>
        <v>#REF!</v>
      </c>
      <c r="AZ28" s="331" t="e">
        <f>IF('Norm. Zahr. Financovanie'!AZ$202=0,'Norm. uspesnost'!AZ32,('Norm. Zahr. Financovanie'!AZ32*Parametre!$A$2+'Norm. uspesnost'!AZ32*Parametre!$A$3)/(Parametre!$A$2+Parametre!$A$3))</f>
        <v>#REF!</v>
      </c>
      <c r="BA28" s="331">
        <f>IF('Norm. Zahr. Financovanie'!BA$202=0,'Norm. uspesnost'!BA32,('Norm. Zahr. Financovanie'!BA32*Parametre!$A$2+'Norm. uspesnost'!BA32*Parametre!$A$3)/(Parametre!$A$2+Parametre!$A$3))</f>
        <v>9.8226435546633975E-3</v>
      </c>
      <c r="BB28" s="331" t="e">
        <f>IF('Norm. Zahr. Financovanie'!BB$202=0,'Norm. uspesnost'!BB32,('Norm. Zahr. Financovanie'!BB32*Parametre!$A$2+'Norm. uspesnost'!BB32*Parametre!$A$3)/(Parametre!$A$2+Parametre!$A$3))</f>
        <v>#REF!</v>
      </c>
    </row>
    <row r="29" spans="1:54" ht="14.25" customHeight="1" x14ac:dyDescent="0.2">
      <c r="A29" s="269">
        <v>28</v>
      </c>
      <c r="B29" s="332" t="s">
        <v>77</v>
      </c>
      <c r="C29" s="333" t="s">
        <v>76</v>
      </c>
      <c r="D29" s="331" t="e">
        <f>IF('Norm. Zahr. Financovanie'!D$202=0,'Norm. uspesnost'!D33,('Norm. Zahr. Financovanie'!D33*Parametre!$A$2+'Norm. uspesnost'!D33*Parametre!$A$3)/(Parametre!$A$2+Parametre!$A$3))</f>
        <v>#REF!</v>
      </c>
      <c r="E29" s="331" t="e">
        <f>IF('Norm. Zahr. Financovanie'!E$202=0,'Norm. uspesnost'!E33,('Norm. Zahr. Financovanie'!E33*Parametre!$A$2+'Norm. uspesnost'!E33*Parametre!$A$3)/(Parametre!$A$2+Parametre!$A$3))</f>
        <v>#REF!</v>
      </c>
      <c r="F29" s="331" t="e">
        <f>IF('Norm. Zahr. Financovanie'!F$202=0,'Norm. uspesnost'!F33,('Norm. Zahr. Financovanie'!F33*Parametre!$A$2+'Norm. uspesnost'!F33*Parametre!$A$3)/(Parametre!$A$2+Parametre!$A$3))</f>
        <v>#REF!</v>
      </c>
      <c r="G29" s="331" t="e">
        <f>IF('Norm. Zahr. Financovanie'!G$202=0,'Norm. uspesnost'!G33,('Norm. Zahr. Financovanie'!G33*Parametre!$A$2+'Norm. uspesnost'!G33*Parametre!$A$3)/(Parametre!$A$2+Parametre!$A$3))</f>
        <v>#REF!</v>
      </c>
      <c r="H29" s="331" t="e">
        <f>IF('Norm. Zahr. Financovanie'!H$202=0,'Norm. uspesnost'!H33,('Norm. Zahr. Financovanie'!H33*Parametre!$A$2+'Norm. uspesnost'!H33*Parametre!$A$3)/(Parametre!$A$2+Parametre!$A$3))</f>
        <v>#REF!</v>
      </c>
      <c r="I29" s="331" t="e">
        <f>IF('Norm. Zahr. Financovanie'!I$202=0,'Norm. uspesnost'!I33,('Norm. Zahr. Financovanie'!I33*Parametre!$A$2+'Norm. uspesnost'!I33*Parametre!$A$3)/(Parametre!$A$2+Parametre!$A$3))</f>
        <v>#REF!</v>
      </c>
      <c r="J29" s="331" t="e">
        <f>IF('Norm. Zahr. Financovanie'!J$202=0,'Norm. uspesnost'!J33,('Norm. Zahr. Financovanie'!J33*Parametre!$A$2+'Norm. uspesnost'!J33*Parametre!$A$3)/(Parametre!$A$2+Parametre!$A$3))</f>
        <v>#REF!</v>
      </c>
      <c r="K29" s="331">
        <f>IF('Norm. Zahr. Financovanie'!K$202=0,'Norm. uspesnost'!K33,('Norm. Zahr. Financovanie'!K33*Parametre!$A$2+'Norm. uspesnost'!K33*Parametre!$A$3)/(Parametre!$A$2+Parametre!$A$3))</f>
        <v>9.948855559554869E-3</v>
      </c>
      <c r="L29" s="331" t="e">
        <f>IF('Norm. Zahr. Financovanie'!L$202=0,'Norm. uspesnost'!L33,('Norm. Zahr. Financovanie'!L33*Parametre!$A$2+'Norm. uspesnost'!L33*Parametre!$A$3)/(Parametre!$A$2+Parametre!$A$3))</f>
        <v>#REF!</v>
      </c>
      <c r="M29" s="331" t="e">
        <f>IF('Norm. Zahr. Financovanie'!M$202=0,'Norm. uspesnost'!M33,('Norm. Zahr. Financovanie'!M33*Parametre!$A$2+'Norm. uspesnost'!M33*Parametre!$A$3)/(Parametre!$A$2+Parametre!$A$3))</f>
        <v>#REF!</v>
      </c>
      <c r="N29" s="331" t="e">
        <f>IF('Norm. Zahr. Financovanie'!N$202=0,'Norm. uspesnost'!N33,('Norm. Zahr. Financovanie'!N33*Parametre!$A$2+'Norm. uspesnost'!N33*Parametre!$A$3)/(Parametre!$A$2+Parametre!$A$3))</f>
        <v>#REF!</v>
      </c>
      <c r="O29" s="331" t="e">
        <f>IF('Norm. Zahr. Financovanie'!O$202=0,'Norm. uspesnost'!O33,('Norm. Zahr. Financovanie'!O33*Parametre!$A$2+'Norm. uspesnost'!O33*Parametre!$A$3)/(Parametre!$A$2+Parametre!$A$3))</f>
        <v>#REF!</v>
      </c>
      <c r="P29" s="331">
        <f>IF('Norm. Zahr. Financovanie'!P$202=0,'Norm. uspesnost'!P33,('Norm. Zahr. Financovanie'!P33*Parametre!$A$2+'Norm. uspesnost'!P33*Parametre!$A$3)/(Parametre!$A$2+Parametre!$A$3))</f>
        <v>1.3446446123986039E-2</v>
      </c>
      <c r="Q29" s="331" t="e">
        <f>IF('Norm. Zahr. Financovanie'!Q$202=0,'Norm. uspesnost'!Q33,('Norm. Zahr. Financovanie'!Q33*Parametre!$A$2+'Norm. uspesnost'!Q33*Parametre!$A$3)/(Parametre!$A$2+Parametre!$A$3))</f>
        <v>#REF!</v>
      </c>
      <c r="R29" s="331" t="e">
        <f>IF('Norm. Zahr. Financovanie'!R$202=0,'Norm. uspesnost'!R33,('Norm. Zahr. Financovanie'!R33*Parametre!$A$2+'Norm. uspesnost'!R33*Parametre!$A$3)/(Parametre!$A$2+Parametre!$A$3))</f>
        <v>#REF!</v>
      </c>
      <c r="S29" s="331" t="e">
        <f>IF('Norm. Zahr. Financovanie'!S$202=0,'Norm. uspesnost'!S33,('Norm. Zahr. Financovanie'!S33*Parametre!$A$2+'Norm. uspesnost'!S33*Parametre!$A$3)/(Parametre!$A$2+Parametre!$A$3))</f>
        <v>#REF!</v>
      </c>
      <c r="T29" s="331" t="e">
        <f>IF('Norm. Zahr. Financovanie'!T$202=0,'Norm. uspesnost'!T33,('Norm. Zahr. Financovanie'!T33*Parametre!$A$2+'Norm. uspesnost'!T33*Parametre!$A$3)/(Parametre!$A$2+Parametre!$A$3))</f>
        <v>#REF!</v>
      </c>
      <c r="U29" s="331">
        <f>IF('Norm. Zahr. Financovanie'!U$202=0,'Norm. uspesnost'!U33,('Norm. Zahr. Financovanie'!U33*Parametre!$A$2+'Norm. uspesnost'!U33*Parametre!$A$3)/(Parametre!$A$2+Parametre!$A$3))</f>
        <v>7.4772817244628488E-3</v>
      </c>
      <c r="V29" s="331" t="e">
        <f>IF('Norm. Zahr. Financovanie'!V$202=0,'Norm. uspesnost'!V33,('Norm. Zahr. Financovanie'!V33*Parametre!$A$2+'Norm. uspesnost'!V33*Parametre!$A$3)/(Parametre!$A$2+Parametre!$A$3))</f>
        <v>#REF!</v>
      </c>
      <c r="W29" s="331" t="e">
        <f>IF('Norm. Zahr. Financovanie'!W$202=0,'Norm. uspesnost'!W33,('Norm. Zahr. Financovanie'!W33*Parametre!$A$2+'Norm. uspesnost'!W33*Parametre!$A$3)/(Parametre!$A$2+Parametre!$A$3))</f>
        <v>#REF!</v>
      </c>
      <c r="X29" s="331">
        <f>IF('Norm. Zahr. Financovanie'!X$202=0,'Norm. uspesnost'!X33,('Norm. Zahr. Financovanie'!X33*Parametre!$A$2+'Norm. uspesnost'!X33*Parametre!$A$3)/(Parametre!$A$2+Parametre!$A$3))</f>
        <v>2.9762763393921202E-2</v>
      </c>
      <c r="Y29" s="331" t="e">
        <f>IF('Norm. Zahr. Financovanie'!Y$202=0,'Norm. uspesnost'!Y33,('Norm. Zahr. Financovanie'!Y33*Parametre!$A$2+'Norm. uspesnost'!Y33*Parametre!$A$3)/(Parametre!$A$2+Parametre!$A$3))</f>
        <v>#REF!</v>
      </c>
      <c r="Z29" s="331" t="e">
        <f>IF('Norm. Zahr. Financovanie'!Z$202=0,'Norm. uspesnost'!Z33,('Norm. Zahr. Financovanie'!Z33*Parametre!$A$2+'Norm. uspesnost'!Z33*Parametre!$A$3)/(Parametre!$A$2+Parametre!$A$3))</f>
        <v>#REF!</v>
      </c>
      <c r="AA29" s="331" t="e">
        <f>IF('Norm. Zahr. Financovanie'!AA$202=0,'Norm. uspesnost'!AA33,('Norm. Zahr. Financovanie'!AA33*Parametre!$A$2+'Norm. uspesnost'!AA33*Parametre!$A$3)/(Parametre!$A$2+Parametre!$A$3))</f>
        <v>#REF!</v>
      </c>
      <c r="AB29" s="331">
        <f>IF('Norm. Zahr. Financovanie'!AB$202=0,'Norm. uspesnost'!AB33,('Norm. Zahr. Financovanie'!AB33*Parametre!$A$2+'Norm. uspesnost'!AB33*Parametre!$A$3)/(Parametre!$A$2+Parametre!$A$3))</f>
        <v>2.9863037151860099E-2</v>
      </c>
      <c r="AC29" s="331">
        <f>IF('Norm. Zahr. Financovanie'!AC$202=0,'Norm. uspesnost'!AC33,('Norm. Zahr. Financovanie'!AC33*Parametre!$A$2+'Norm. uspesnost'!AC33*Parametre!$A$3)/(Parametre!$A$2+Parametre!$A$3))</f>
        <v>3.5820203868378593E-2</v>
      </c>
      <c r="AD29" s="331">
        <f>IF('Norm. Zahr. Financovanie'!AD$202=0,'Norm. uspesnost'!AD33,('Norm. Zahr. Financovanie'!AD33*Parametre!$A$2+'Norm. uspesnost'!AD33*Parametre!$A$3)/(Parametre!$A$2+Parametre!$A$3))</f>
        <v>2.1957650058759031E-2</v>
      </c>
      <c r="AE29" s="331" t="e">
        <f>IF('Norm. Zahr. Financovanie'!AE$202=0,'Norm. uspesnost'!AE33,('Norm. Zahr. Financovanie'!AE33*Parametre!$A$2+'Norm. uspesnost'!AE33*Parametre!$A$3)/(Parametre!$A$2+Parametre!$A$3))</f>
        <v>#REF!</v>
      </c>
      <c r="AF29" s="331" t="e">
        <f>IF('Norm. Zahr. Financovanie'!AF$202=0,'Norm. uspesnost'!AF33,('Norm. Zahr. Financovanie'!AF33*Parametre!$A$2+'Norm. uspesnost'!AF33*Parametre!$A$3)/(Parametre!$A$2+Parametre!$A$3))</f>
        <v>#REF!</v>
      </c>
      <c r="AG29" s="331" t="e">
        <f>IF('Norm. Zahr. Financovanie'!AG$202=0,'Norm. uspesnost'!AG33,('Norm. Zahr. Financovanie'!AG33*Parametre!$A$2+'Norm. uspesnost'!AG33*Parametre!$A$3)/(Parametre!$A$2+Parametre!$A$3))</f>
        <v>#REF!</v>
      </c>
      <c r="AH29" s="331" t="e">
        <f>IF('Norm. Zahr. Financovanie'!AH$202=0,'Norm. uspesnost'!AH33,('Norm. Zahr. Financovanie'!AH33*Parametre!$A$2+'Norm. uspesnost'!AH33*Parametre!$A$3)/(Parametre!$A$2+Parametre!$A$3))</f>
        <v>#REF!</v>
      </c>
      <c r="AI29" s="331">
        <f>IF('Norm. Zahr. Financovanie'!AI$202=0,'Norm. uspesnost'!AI33,('Norm. Zahr. Financovanie'!AI33*Parametre!$A$2+'Norm. uspesnost'!AI33*Parametre!$A$3)/(Parametre!$A$2+Parametre!$A$3))</f>
        <v>1.3508567105097232E-2</v>
      </c>
      <c r="AJ29" s="331" t="e">
        <f>IF('Norm. Zahr. Financovanie'!AJ$202=0,'Norm. uspesnost'!AJ33,('Norm. Zahr. Financovanie'!AJ33*Parametre!$A$2+'Norm. uspesnost'!AJ33*Parametre!$A$3)/(Parametre!$A$2+Parametre!$A$3))</f>
        <v>#REF!</v>
      </c>
      <c r="AK29" s="331" t="e">
        <f>IF('Norm. Zahr. Financovanie'!AK$202=0,'Norm. uspesnost'!AK33,('Norm. Zahr. Financovanie'!AK33*Parametre!$A$2+'Norm. uspesnost'!AK33*Parametre!$A$3)/(Parametre!$A$2+Parametre!$A$3))</f>
        <v>#REF!</v>
      </c>
      <c r="AL29" s="331" t="e">
        <f>IF('Norm. Zahr. Financovanie'!AL$202=0,'Norm. uspesnost'!AL33,('Norm. Zahr. Financovanie'!AL33*Parametre!$A$2+'Norm. uspesnost'!AL33*Parametre!$A$3)/(Parametre!$A$2+Parametre!$A$3))</f>
        <v>#REF!</v>
      </c>
      <c r="AM29" s="331" t="e">
        <f>IF('Norm. Zahr. Financovanie'!AM$202=0,'Norm. uspesnost'!AM33,('Norm. Zahr. Financovanie'!AM33*Parametre!$A$2+'Norm. uspesnost'!AM33*Parametre!$A$3)/(Parametre!$A$2+Parametre!$A$3))</f>
        <v>#REF!</v>
      </c>
      <c r="AN29" s="331" t="e">
        <f>IF('Norm. Zahr. Financovanie'!AN$202=0,'Norm. uspesnost'!AN33,('Norm. Zahr. Financovanie'!AN33*Parametre!$A$2+'Norm. uspesnost'!AN33*Parametre!$A$3)/(Parametre!$A$2+Parametre!$A$3))</f>
        <v>#REF!</v>
      </c>
      <c r="AO29" s="331" t="e">
        <f>IF('Norm. Zahr. Financovanie'!AO$202=0,'Norm. uspesnost'!AO33,('Norm. Zahr. Financovanie'!AO33*Parametre!$A$2+'Norm. uspesnost'!AO33*Parametre!$A$3)/(Parametre!$A$2+Parametre!$A$3))</f>
        <v>#REF!</v>
      </c>
      <c r="AP29" s="331" t="e">
        <f>IF('Norm. Zahr. Financovanie'!AP$202=0,'Norm. uspesnost'!AP33,('Norm. Zahr. Financovanie'!AP33*Parametre!$A$2+'Norm. uspesnost'!AP33*Parametre!$A$3)/(Parametre!$A$2+Parametre!$A$3))</f>
        <v>#REF!</v>
      </c>
      <c r="AQ29" s="331" t="e">
        <f>IF('Norm. Zahr. Financovanie'!AQ$202=0,'Norm. uspesnost'!AQ33,('Norm. Zahr. Financovanie'!AQ33*Parametre!$A$2+'Norm. uspesnost'!AQ33*Parametre!$A$3)/(Parametre!$A$2+Parametre!$A$3))</f>
        <v>#REF!</v>
      </c>
      <c r="AR29" s="331" t="e">
        <f>IF('Norm. Zahr. Financovanie'!AR$202=0,'Norm. uspesnost'!AR33,('Norm. Zahr. Financovanie'!AR33*Parametre!$A$2+'Norm. uspesnost'!AR33*Parametre!$A$3)/(Parametre!$A$2+Parametre!$A$3))</f>
        <v>#REF!</v>
      </c>
      <c r="AS29" s="331" t="e">
        <f>IF('Norm. Zahr. Financovanie'!AS$202=0,'Norm. uspesnost'!AS33,('Norm. Zahr. Financovanie'!AS33*Parametre!$A$2+'Norm. uspesnost'!AS33*Parametre!$A$3)/(Parametre!$A$2+Parametre!$A$3))</f>
        <v>#REF!</v>
      </c>
      <c r="AT29" s="331" t="e">
        <f>IF('Norm. Zahr. Financovanie'!AT$202=0,'Norm. uspesnost'!AT33,('Norm. Zahr. Financovanie'!AT33*Parametre!$A$2+'Norm. uspesnost'!AT33*Parametre!$A$3)/(Parametre!$A$2+Parametre!$A$3))</f>
        <v>#REF!</v>
      </c>
      <c r="AU29" s="331" t="e">
        <f>IF('Norm. Zahr. Financovanie'!AU$202=0,'Norm. uspesnost'!AU33,('Norm. Zahr. Financovanie'!AU33*Parametre!$A$2+'Norm. uspesnost'!AU33*Parametre!$A$3)/(Parametre!$A$2+Parametre!$A$3))</f>
        <v>#REF!</v>
      </c>
      <c r="AV29" s="331" t="e">
        <f>IF('Norm. Zahr. Financovanie'!AV$202=0,'Norm. uspesnost'!AV33,('Norm. Zahr. Financovanie'!AV33*Parametre!$A$2+'Norm. uspesnost'!AV33*Parametre!$A$3)/(Parametre!$A$2+Parametre!$A$3))</f>
        <v>#REF!</v>
      </c>
      <c r="AW29" s="331" t="e">
        <f>IF('Norm. Zahr. Financovanie'!AW$202=0,'Norm. uspesnost'!AW33,('Norm. Zahr. Financovanie'!AW33*Parametre!$A$2+'Norm. uspesnost'!AW33*Parametre!$A$3)/(Parametre!$A$2+Parametre!$A$3))</f>
        <v>#REF!</v>
      </c>
      <c r="AX29" s="331" t="e">
        <f>IF('Norm. Zahr. Financovanie'!AX$202=0,'Norm. uspesnost'!AX33,('Norm. Zahr. Financovanie'!AX33*Parametre!$A$2+'Norm. uspesnost'!AX33*Parametre!$A$3)/(Parametre!$A$2+Parametre!$A$3))</f>
        <v>#REF!</v>
      </c>
      <c r="AY29" s="331" t="e">
        <f>IF('Norm. Zahr. Financovanie'!AY$202=0,'Norm. uspesnost'!AY33,('Norm. Zahr. Financovanie'!AY33*Parametre!$A$2+'Norm. uspesnost'!AY33*Parametre!$A$3)/(Parametre!$A$2+Parametre!$A$3))</f>
        <v>#REF!</v>
      </c>
      <c r="AZ29" s="331" t="e">
        <f>IF('Norm. Zahr. Financovanie'!AZ$202=0,'Norm. uspesnost'!AZ33,('Norm. Zahr. Financovanie'!AZ33*Parametre!$A$2+'Norm. uspesnost'!AZ33*Parametre!$A$3)/(Parametre!$A$2+Parametre!$A$3))</f>
        <v>#REF!</v>
      </c>
      <c r="BA29" s="331">
        <f>IF('Norm. Zahr. Financovanie'!BA$202=0,'Norm. uspesnost'!BA33,('Norm. Zahr. Financovanie'!BA33*Parametre!$A$2+'Norm. uspesnost'!BA33*Parametre!$A$3)/(Parametre!$A$2+Parametre!$A$3))</f>
        <v>1.6226888506107248E-2</v>
      </c>
      <c r="BB29" s="331" t="e">
        <f>IF('Norm. Zahr. Financovanie'!BB$202=0,'Norm. uspesnost'!BB33,('Norm. Zahr. Financovanie'!BB33*Parametre!$A$2+'Norm. uspesnost'!BB33*Parametre!$A$3)/(Parametre!$A$2+Parametre!$A$3))</f>
        <v>#REF!</v>
      </c>
    </row>
    <row r="30" spans="1:54" ht="14.25" customHeight="1" x14ac:dyDescent="0.2">
      <c r="A30" s="269">
        <v>29</v>
      </c>
      <c r="B30" s="334" t="s">
        <v>83</v>
      </c>
      <c r="C30" s="335" t="s">
        <v>82</v>
      </c>
      <c r="D30" s="331" t="e">
        <f>IF('Norm. Zahr. Financovanie'!D$202=0,'Norm. uspesnost'!D34,('Norm. Zahr. Financovanie'!D34*Parametre!$A$2+'Norm. uspesnost'!D34*Parametre!$A$3)/(Parametre!$A$2+Parametre!$A$3))</f>
        <v>#REF!</v>
      </c>
      <c r="E30" s="331" t="e">
        <f>IF('Norm. Zahr. Financovanie'!E$202=0,'Norm. uspesnost'!E34,('Norm. Zahr. Financovanie'!E34*Parametre!$A$2+'Norm. uspesnost'!E34*Parametre!$A$3)/(Parametre!$A$2+Parametre!$A$3))</f>
        <v>#REF!</v>
      </c>
      <c r="F30" s="331" t="e">
        <f>IF('Norm. Zahr. Financovanie'!F$202=0,'Norm. uspesnost'!F34,('Norm. Zahr. Financovanie'!F34*Parametre!$A$2+'Norm. uspesnost'!F34*Parametre!$A$3)/(Parametre!$A$2+Parametre!$A$3))</f>
        <v>#REF!</v>
      </c>
      <c r="G30" s="331" t="e">
        <f>IF('Norm. Zahr. Financovanie'!G$202=0,'Norm. uspesnost'!G34,('Norm. Zahr. Financovanie'!G34*Parametre!$A$2+'Norm. uspesnost'!G34*Parametre!$A$3)/(Parametre!$A$2+Parametre!$A$3))</f>
        <v>#REF!</v>
      </c>
      <c r="H30" s="331" t="e">
        <f>IF('Norm. Zahr. Financovanie'!H$202=0,'Norm. uspesnost'!H34,('Norm. Zahr. Financovanie'!H34*Parametre!$A$2+'Norm. uspesnost'!H34*Parametre!$A$3)/(Parametre!$A$2+Parametre!$A$3))</f>
        <v>#REF!</v>
      </c>
      <c r="I30" s="331" t="e">
        <f>IF('Norm. Zahr. Financovanie'!I$202=0,'Norm. uspesnost'!I34,('Norm. Zahr. Financovanie'!I34*Parametre!$A$2+'Norm. uspesnost'!I34*Parametre!$A$3)/(Parametre!$A$2+Parametre!$A$3))</f>
        <v>#REF!</v>
      </c>
      <c r="J30" s="331" t="e">
        <f>IF('Norm. Zahr. Financovanie'!J$202=0,'Norm. uspesnost'!J34,('Norm. Zahr. Financovanie'!J34*Parametre!$A$2+'Norm. uspesnost'!J34*Parametre!$A$3)/(Parametre!$A$2+Parametre!$A$3))</f>
        <v>#REF!</v>
      </c>
      <c r="K30" s="331">
        <f>IF('Norm. Zahr. Financovanie'!K$202=0,'Norm. uspesnost'!K34,('Norm. Zahr. Financovanie'!K34*Parametre!$A$2+'Norm. uspesnost'!K34*Parametre!$A$3)/(Parametre!$A$2+Parametre!$A$3))</f>
        <v>1.8417874611660355E-2</v>
      </c>
      <c r="L30" s="331" t="e">
        <f>IF('Norm. Zahr. Financovanie'!L$202=0,'Norm. uspesnost'!L34,('Norm. Zahr. Financovanie'!L34*Parametre!$A$2+'Norm. uspesnost'!L34*Parametre!$A$3)/(Parametre!$A$2+Parametre!$A$3))</f>
        <v>#REF!</v>
      </c>
      <c r="M30" s="331" t="e">
        <f>IF('Norm. Zahr. Financovanie'!M$202=0,'Norm. uspesnost'!M34,('Norm. Zahr. Financovanie'!M34*Parametre!$A$2+'Norm. uspesnost'!M34*Parametre!$A$3)/(Parametre!$A$2+Parametre!$A$3))</f>
        <v>#REF!</v>
      </c>
      <c r="N30" s="331" t="e">
        <f>IF('Norm. Zahr. Financovanie'!N$202=0,'Norm. uspesnost'!N34,('Norm. Zahr. Financovanie'!N34*Parametre!$A$2+'Norm. uspesnost'!N34*Parametre!$A$3)/(Parametre!$A$2+Parametre!$A$3))</f>
        <v>#REF!</v>
      </c>
      <c r="O30" s="331" t="e">
        <f>IF('Norm. Zahr. Financovanie'!O$202=0,'Norm. uspesnost'!O34,('Norm. Zahr. Financovanie'!O34*Parametre!$A$2+'Norm. uspesnost'!O34*Parametre!$A$3)/(Parametre!$A$2+Parametre!$A$3))</f>
        <v>#REF!</v>
      </c>
      <c r="P30" s="331">
        <f>IF('Norm. Zahr. Financovanie'!P$202=0,'Norm. uspesnost'!P34,('Norm. Zahr. Financovanie'!P34*Parametre!$A$2+'Norm. uspesnost'!P34*Parametre!$A$3)/(Parametre!$A$2+Parametre!$A$3))</f>
        <v>1.7087804000169654E-2</v>
      </c>
      <c r="Q30" s="331" t="e">
        <f>IF('Norm. Zahr. Financovanie'!Q$202=0,'Norm. uspesnost'!Q34,('Norm. Zahr. Financovanie'!Q34*Parametre!$A$2+'Norm. uspesnost'!Q34*Parametre!$A$3)/(Parametre!$A$2+Parametre!$A$3))</f>
        <v>#REF!</v>
      </c>
      <c r="R30" s="331" t="e">
        <f>IF('Norm. Zahr. Financovanie'!R$202=0,'Norm. uspesnost'!R34,('Norm. Zahr. Financovanie'!R34*Parametre!$A$2+'Norm. uspesnost'!R34*Parametre!$A$3)/(Parametre!$A$2+Parametre!$A$3))</f>
        <v>#REF!</v>
      </c>
      <c r="S30" s="331" t="e">
        <f>IF('Norm. Zahr. Financovanie'!S$202=0,'Norm. uspesnost'!S34,('Norm. Zahr. Financovanie'!S34*Parametre!$A$2+'Norm. uspesnost'!S34*Parametre!$A$3)/(Parametre!$A$2+Parametre!$A$3))</f>
        <v>#REF!</v>
      </c>
      <c r="T30" s="331" t="e">
        <f>IF('Norm. Zahr. Financovanie'!T$202=0,'Norm. uspesnost'!T34,('Norm. Zahr. Financovanie'!T34*Parametre!$A$2+'Norm. uspesnost'!T34*Parametre!$A$3)/(Parametre!$A$2+Parametre!$A$3))</f>
        <v>#REF!</v>
      </c>
      <c r="U30" s="331">
        <f>IF('Norm. Zahr. Financovanie'!U$202=0,'Norm. uspesnost'!U34,('Norm. Zahr. Financovanie'!U34*Parametre!$A$2+'Norm. uspesnost'!U34*Parametre!$A$3)/(Parametre!$A$2+Parametre!$A$3))</f>
        <v>2.0644134855663313E-2</v>
      </c>
      <c r="V30" s="331" t="e">
        <f>IF('Norm. Zahr. Financovanie'!V$202=0,'Norm. uspesnost'!V34,('Norm. Zahr. Financovanie'!V34*Parametre!$A$2+'Norm. uspesnost'!V34*Parametre!$A$3)/(Parametre!$A$2+Parametre!$A$3))</f>
        <v>#REF!</v>
      </c>
      <c r="W30" s="331" t="e">
        <f>IF('Norm. Zahr. Financovanie'!W$202=0,'Norm. uspesnost'!W34,('Norm. Zahr. Financovanie'!W34*Parametre!$A$2+'Norm. uspesnost'!W34*Parametre!$A$3)/(Parametre!$A$2+Parametre!$A$3))</f>
        <v>#REF!</v>
      </c>
      <c r="X30" s="331">
        <f>IF('Norm. Zahr. Financovanie'!X$202=0,'Norm. uspesnost'!X34,('Norm. Zahr. Financovanie'!X34*Parametre!$A$2+'Norm. uspesnost'!X34*Parametre!$A$3)/(Parametre!$A$2+Parametre!$A$3))</f>
        <v>1.4149161558329435E-2</v>
      </c>
      <c r="Y30" s="331" t="e">
        <f>IF('Norm. Zahr. Financovanie'!Y$202=0,'Norm. uspesnost'!Y34,('Norm. Zahr. Financovanie'!Y34*Parametre!$A$2+'Norm. uspesnost'!Y34*Parametre!$A$3)/(Parametre!$A$2+Parametre!$A$3))</f>
        <v>#REF!</v>
      </c>
      <c r="Z30" s="331" t="e">
        <f>IF('Norm. Zahr. Financovanie'!Z$202=0,'Norm. uspesnost'!Z34,('Norm. Zahr. Financovanie'!Z34*Parametre!$A$2+'Norm. uspesnost'!Z34*Parametre!$A$3)/(Parametre!$A$2+Parametre!$A$3))</f>
        <v>#REF!</v>
      </c>
      <c r="AA30" s="331" t="e">
        <f>IF('Norm. Zahr. Financovanie'!AA$202=0,'Norm. uspesnost'!AA34,('Norm. Zahr. Financovanie'!AA34*Parametre!$A$2+'Norm. uspesnost'!AA34*Parametre!$A$3)/(Parametre!$A$2+Parametre!$A$3))</f>
        <v>#REF!</v>
      </c>
      <c r="AB30" s="331">
        <f>IF('Norm. Zahr. Financovanie'!AB$202=0,'Norm. uspesnost'!AB34,('Norm. Zahr. Financovanie'!AB34*Parametre!$A$2+'Norm. uspesnost'!AB34*Parametre!$A$3)/(Parametre!$A$2+Parametre!$A$3))</f>
        <v>0</v>
      </c>
      <c r="AC30" s="331">
        <f>IF('Norm. Zahr. Financovanie'!AC$202=0,'Norm. uspesnost'!AC34,('Norm. Zahr. Financovanie'!AC34*Parametre!$A$2+'Norm. uspesnost'!AC34*Parametre!$A$3)/(Parametre!$A$2+Parametre!$A$3))</f>
        <v>1.0014869467716136E-2</v>
      </c>
      <c r="AD30" s="331">
        <f>IF('Norm. Zahr. Financovanie'!AD$202=0,'Norm. uspesnost'!AD34,('Norm. Zahr. Financovanie'!AD34*Parametre!$A$2+'Norm. uspesnost'!AD34*Parametre!$A$3)/(Parametre!$A$2+Parametre!$A$3))</f>
        <v>1.1044177949184207E-2</v>
      </c>
      <c r="AE30" s="331" t="e">
        <f>IF('Norm. Zahr. Financovanie'!AE$202=0,'Norm. uspesnost'!AE34,('Norm. Zahr. Financovanie'!AE34*Parametre!$A$2+'Norm. uspesnost'!AE34*Parametre!$A$3)/(Parametre!$A$2+Parametre!$A$3))</f>
        <v>#REF!</v>
      </c>
      <c r="AF30" s="331" t="e">
        <f>IF('Norm. Zahr. Financovanie'!AF$202=0,'Norm. uspesnost'!AF34,('Norm. Zahr. Financovanie'!AF34*Parametre!$A$2+'Norm. uspesnost'!AF34*Parametre!$A$3)/(Parametre!$A$2+Parametre!$A$3))</f>
        <v>#REF!</v>
      </c>
      <c r="AG30" s="331" t="e">
        <f>IF('Norm. Zahr. Financovanie'!AG$202=0,'Norm. uspesnost'!AG34,('Norm. Zahr. Financovanie'!AG34*Parametre!$A$2+'Norm. uspesnost'!AG34*Parametre!$A$3)/(Parametre!$A$2+Parametre!$A$3))</f>
        <v>#REF!</v>
      </c>
      <c r="AH30" s="331" t="e">
        <f>IF('Norm. Zahr. Financovanie'!AH$202=0,'Norm. uspesnost'!AH34,('Norm. Zahr. Financovanie'!AH34*Parametre!$A$2+'Norm. uspesnost'!AH34*Parametre!$A$3)/(Parametre!$A$2+Parametre!$A$3))</f>
        <v>#REF!</v>
      </c>
      <c r="AI30" s="331">
        <f>IF('Norm. Zahr. Financovanie'!AI$202=0,'Norm. uspesnost'!AI34,('Norm. Zahr. Financovanie'!AI34*Parametre!$A$2+'Norm. uspesnost'!AI34*Parametre!$A$3)/(Parametre!$A$2+Parametre!$A$3))</f>
        <v>5.1238303136721796E-3</v>
      </c>
      <c r="AJ30" s="331" t="e">
        <f>IF('Norm. Zahr. Financovanie'!AJ$202=0,'Norm. uspesnost'!AJ34,('Norm. Zahr. Financovanie'!AJ34*Parametre!$A$2+'Norm. uspesnost'!AJ34*Parametre!$A$3)/(Parametre!$A$2+Parametre!$A$3))</f>
        <v>#REF!</v>
      </c>
      <c r="AK30" s="331" t="e">
        <f>IF('Norm. Zahr. Financovanie'!AK$202=0,'Norm. uspesnost'!AK34,('Norm. Zahr. Financovanie'!AK34*Parametre!$A$2+'Norm. uspesnost'!AK34*Parametre!$A$3)/(Parametre!$A$2+Parametre!$A$3))</f>
        <v>#REF!</v>
      </c>
      <c r="AL30" s="331" t="e">
        <f>IF('Norm. Zahr. Financovanie'!AL$202=0,'Norm. uspesnost'!AL34,('Norm. Zahr. Financovanie'!AL34*Parametre!$A$2+'Norm. uspesnost'!AL34*Parametre!$A$3)/(Parametre!$A$2+Parametre!$A$3))</f>
        <v>#REF!</v>
      </c>
      <c r="AM30" s="331" t="e">
        <f>IF('Norm. Zahr. Financovanie'!AM$202=0,'Norm. uspesnost'!AM34,('Norm. Zahr. Financovanie'!AM34*Parametre!$A$2+'Norm. uspesnost'!AM34*Parametre!$A$3)/(Parametre!$A$2+Parametre!$A$3))</f>
        <v>#REF!</v>
      </c>
      <c r="AN30" s="331" t="e">
        <f>IF('Norm. Zahr. Financovanie'!AN$202=0,'Norm. uspesnost'!AN34,('Norm. Zahr. Financovanie'!AN34*Parametre!$A$2+'Norm. uspesnost'!AN34*Parametre!$A$3)/(Parametre!$A$2+Parametre!$A$3))</f>
        <v>#REF!</v>
      </c>
      <c r="AO30" s="331" t="e">
        <f>IF('Norm. Zahr. Financovanie'!AO$202=0,'Norm. uspesnost'!AO34,('Norm. Zahr. Financovanie'!AO34*Parametre!$A$2+'Norm. uspesnost'!AO34*Parametre!$A$3)/(Parametre!$A$2+Parametre!$A$3))</f>
        <v>#REF!</v>
      </c>
      <c r="AP30" s="331" t="e">
        <f>IF('Norm. Zahr. Financovanie'!AP$202=0,'Norm. uspesnost'!AP34,('Norm. Zahr. Financovanie'!AP34*Parametre!$A$2+'Norm. uspesnost'!AP34*Parametre!$A$3)/(Parametre!$A$2+Parametre!$A$3))</f>
        <v>#REF!</v>
      </c>
      <c r="AQ30" s="331" t="e">
        <f>IF('Norm. Zahr. Financovanie'!AQ$202=0,'Norm. uspesnost'!AQ34,('Norm. Zahr. Financovanie'!AQ34*Parametre!$A$2+'Norm. uspesnost'!AQ34*Parametre!$A$3)/(Parametre!$A$2+Parametre!$A$3))</f>
        <v>#REF!</v>
      </c>
      <c r="AR30" s="331" t="e">
        <f>IF('Norm. Zahr. Financovanie'!AR$202=0,'Norm. uspesnost'!AR34,('Norm. Zahr. Financovanie'!AR34*Parametre!$A$2+'Norm. uspesnost'!AR34*Parametre!$A$3)/(Parametre!$A$2+Parametre!$A$3))</f>
        <v>#REF!</v>
      </c>
      <c r="AS30" s="331" t="e">
        <f>IF('Norm. Zahr. Financovanie'!AS$202=0,'Norm. uspesnost'!AS34,('Norm. Zahr. Financovanie'!AS34*Parametre!$A$2+'Norm. uspesnost'!AS34*Parametre!$A$3)/(Parametre!$A$2+Parametre!$A$3))</f>
        <v>#REF!</v>
      </c>
      <c r="AT30" s="331" t="e">
        <f>IF('Norm. Zahr. Financovanie'!AT$202=0,'Norm. uspesnost'!AT34,('Norm. Zahr. Financovanie'!AT34*Parametre!$A$2+'Norm. uspesnost'!AT34*Parametre!$A$3)/(Parametre!$A$2+Parametre!$A$3))</f>
        <v>#REF!</v>
      </c>
      <c r="AU30" s="331" t="e">
        <f>IF('Norm. Zahr. Financovanie'!AU$202=0,'Norm. uspesnost'!AU34,('Norm. Zahr. Financovanie'!AU34*Parametre!$A$2+'Norm. uspesnost'!AU34*Parametre!$A$3)/(Parametre!$A$2+Parametre!$A$3))</f>
        <v>#REF!</v>
      </c>
      <c r="AV30" s="331" t="e">
        <f>IF('Norm. Zahr. Financovanie'!AV$202=0,'Norm. uspesnost'!AV34,('Norm. Zahr. Financovanie'!AV34*Parametre!$A$2+'Norm. uspesnost'!AV34*Parametre!$A$3)/(Parametre!$A$2+Parametre!$A$3))</f>
        <v>#REF!</v>
      </c>
      <c r="AW30" s="331" t="e">
        <f>IF('Norm. Zahr. Financovanie'!AW$202=0,'Norm. uspesnost'!AW34,('Norm. Zahr. Financovanie'!AW34*Parametre!$A$2+'Norm. uspesnost'!AW34*Parametre!$A$3)/(Parametre!$A$2+Parametre!$A$3))</f>
        <v>#REF!</v>
      </c>
      <c r="AX30" s="331" t="e">
        <f>IF('Norm. Zahr. Financovanie'!AX$202=0,'Norm. uspesnost'!AX34,('Norm. Zahr. Financovanie'!AX34*Parametre!$A$2+'Norm. uspesnost'!AX34*Parametre!$A$3)/(Parametre!$A$2+Parametre!$A$3))</f>
        <v>#REF!</v>
      </c>
      <c r="AY30" s="331" t="e">
        <f>IF('Norm. Zahr. Financovanie'!AY$202=0,'Norm. uspesnost'!AY34,('Norm. Zahr. Financovanie'!AY34*Parametre!$A$2+'Norm. uspesnost'!AY34*Parametre!$A$3)/(Parametre!$A$2+Parametre!$A$3))</f>
        <v>#REF!</v>
      </c>
      <c r="AZ30" s="331" t="e">
        <f>IF('Norm. Zahr. Financovanie'!AZ$202=0,'Norm. uspesnost'!AZ34,('Norm. Zahr. Financovanie'!AZ34*Parametre!$A$2+'Norm. uspesnost'!AZ34*Parametre!$A$3)/(Parametre!$A$2+Parametre!$A$3))</f>
        <v>#REF!</v>
      </c>
      <c r="BA30" s="331">
        <f>IF('Norm. Zahr. Financovanie'!BA$202=0,'Norm. uspesnost'!BA34,('Norm. Zahr. Financovanie'!BA34*Parametre!$A$2+'Norm. uspesnost'!BA34*Parametre!$A$3)/(Parametre!$A$2+Parametre!$A$3))</f>
        <v>1.1501380708801846E-2</v>
      </c>
      <c r="BB30" s="331" t="e">
        <f>IF('Norm. Zahr. Financovanie'!BB$202=0,'Norm. uspesnost'!BB34,('Norm. Zahr. Financovanie'!BB34*Parametre!$A$2+'Norm. uspesnost'!BB34*Parametre!$A$3)/(Parametre!$A$2+Parametre!$A$3))</f>
        <v>#REF!</v>
      </c>
    </row>
    <row r="31" spans="1:54" ht="14.25" customHeight="1" x14ac:dyDescent="0.2">
      <c r="A31" s="269">
        <v>30</v>
      </c>
      <c r="B31" s="332" t="s">
        <v>140</v>
      </c>
      <c r="C31" s="333" t="s">
        <v>139</v>
      </c>
      <c r="D31" s="331" t="e">
        <f>IF('Norm. Zahr. Financovanie'!D$202=0,'Norm. uspesnost'!D35,('Norm. Zahr. Financovanie'!D35*Parametre!$A$2+'Norm. uspesnost'!D35*Parametre!$A$3)/(Parametre!$A$2+Parametre!$A$3))</f>
        <v>#REF!</v>
      </c>
      <c r="E31" s="331" t="e">
        <f>IF('Norm. Zahr. Financovanie'!E$202=0,'Norm. uspesnost'!E35,('Norm. Zahr. Financovanie'!E35*Parametre!$A$2+'Norm. uspesnost'!E35*Parametre!$A$3)/(Parametre!$A$2+Parametre!$A$3))</f>
        <v>#REF!</v>
      </c>
      <c r="F31" s="331" t="e">
        <f>IF('Norm. Zahr. Financovanie'!F$202=0,'Norm. uspesnost'!F35,('Norm. Zahr. Financovanie'!F35*Parametre!$A$2+'Norm. uspesnost'!F35*Parametre!$A$3)/(Parametre!$A$2+Parametre!$A$3))</f>
        <v>#REF!</v>
      </c>
      <c r="G31" s="331" t="e">
        <f>IF('Norm. Zahr. Financovanie'!G$202=0,'Norm. uspesnost'!G35,('Norm. Zahr. Financovanie'!G35*Parametre!$A$2+'Norm. uspesnost'!G35*Parametre!$A$3)/(Parametre!$A$2+Parametre!$A$3))</f>
        <v>#REF!</v>
      </c>
      <c r="H31" s="331" t="e">
        <f>IF('Norm. Zahr. Financovanie'!H$202=0,'Norm. uspesnost'!H35,('Norm. Zahr. Financovanie'!H35*Parametre!$A$2+'Norm. uspesnost'!H35*Parametre!$A$3)/(Parametre!$A$2+Parametre!$A$3))</f>
        <v>#REF!</v>
      </c>
      <c r="I31" s="331" t="e">
        <f>IF('Norm. Zahr. Financovanie'!I$202=0,'Norm. uspesnost'!I35,('Norm. Zahr. Financovanie'!I35*Parametre!$A$2+'Norm. uspesnost'!I35*Parametre!$A$3)/(Parametre!$A$2+Parametre!$A$3))</f>
        <v>#REF!</v>
      </c>
      <c r="J31" s="331" t="e">
        <f>IF('Norm. Zahr. Financovanie'!J$202=0,'Norm. uspesnost'!J35,('Norm. Zahr. Financovanie'!J35*Parametre!$A$2+'Norm. uspesnost'!J35*Parametre!$A$3)/(Parametre!$A$2+Parametre!$A$3))</f>
        <v>#REF!</v>
      </c>
      <c r="K31" s="331">
        <f>IF('Norm. Zahr. Financovanie'!K$202=0,'Norm. uspesnost'!K35,('Norm. Zahr. Financovanie'!K35*Parametre!$A$2+'Norm. uspesnost'!K35*Parametre!$A$3)/(Parametre!$A$2+Parametre!$A$3))</f>
        <v>0</v>
      </c>
      <c r="L31" s="331" t="e">
        <f>IF('Norm. Zahr. Financovanie'!L$202=0,'Norm. uspesnost'!L35,('Norm. Zahr. Financovanie'!L35*Parametre!$A$2+'Norm. uspesnost'!L35*Parametre!$A$3)/(Parametre!$A$2+Parametre!$A$3))</f>
        <v>#REF!</v>
      </c>
      <c r="M31" s="331" t="e">
        <f>IF('Norm. Zahr. Financovanie'!M$202=0,'Norm. uspesnost'!M35,('Norm. Zahr. Financovanie'!M35*Parametre!$A$2+'Norm. uspesnost'!M35*Parametre!$A$3)/(Parametre!$A$2+Parametre!$A$3))</f>
        <v>#REF!</v>
      </c>
      <c r="N31" s="331" t="e">
        <f>IF('Norm. Zahr. Financovanie'!N$202=0,'Norm. uspesnost'!N35,('Norm. Zahr. Financovanie'!N35*Parametre!$A$2+'Norm. uspesnost'!N35*Parametre!$A$3)/(Parametre!$A$2+Parametre!$A$3))</f>
        <v>#REF!</v>
      </c>
      <c r="O31" s="331" t="e">
        <f>IF('Norm. Zahr. Financovanie'!O$202=0,'Norm. uspesnost'!O35,('Norm. Zahr. Financovanie'!O35*Parametre!$A$2+'Norm. uspesnost'!O35*Parametre!$A$3)/(Parametre!$A$2+Parametre!$A$3))</f>
        <v>#REF!</v>
      </c>
      <c r="P31" s="331">
        <f>IF('Norm. Zahr. Financovanie'!P$202=0,'Norm. uspesnost'!P35,('Norm. Zahr. Financovanie'!P35*Parametre!$A$2+'Norm. uspesnost'!P35*Parametre!$A$3)/(Parametre!$A$2+Parametre!$A$3))</f>
        <v>7.6196308828682079E-3</v>
      </c>
      <c r="Q31" s="331" t="e">
        <f>IF('Norm. Zahr. Financovanie'!Q$202=0,'Norm. uspesnost'!Q35,('Norm. Zahr. Financovanie'!Q35*Parametre!$A$2+'Norm. uspesnost'!Q35*Parametre!$A$3)/(Parametre!$A$2+Parametre!$A$3))</f>
        <v>#REF!</v>
      </c>
      <c r="R31" s="331" t="e">
        <f>IF('Norm. Zahr. Financovanie'!R$202=0,'Norm. uspesnost'!R35,('Norm. Zahr. Financovanie'!R35*Parametre!$A$2+'Norm. uspesnost'!R35*Parametre!$A$3)/(Parametre!$A$2+Parametre!$A$3))</f>
        <v>#REF!</v>
      </c>
      <c r="S31" s="331" t="e">
        <f>IF('Norm. Zahr. Financovanie'!S$202=0,'Norm. uspesnost'!S35,('Norm. Zahr. Financovanie'!S35*Parametre!$A$2+'Norm. uspesnost'!S35*Parametre!$A$3)/(Parametre!$A$2+Parametre!$A$3))</f>
        <v>#REF!</v>
      </c>
      <c r="T31" s="331" t="e">
        <f>IF('Norm. Zahr. Financovanie'!T$202=0,'Norm. uspesnost'!T35,('Norm. Zahr. Financovanie'!T35*Parametre!$A$2+'Norm. uspesnost'!T35*Parametre!$A$3)/(Parametre!$A$2+Parametre!$A$3))</f>
        <v>#REF!</v>
      </c>
      <c r="U31" s="331">
        <f>IF('Norm. Zahr. Financovanie'!U$202=0,'Norm. uspesnost'!U35,('Norm. Zahr. Financovanie'!U35*Parametre!$A$2+'Norm. uspesnost'!U35*Parametre!$A$3)/(Parametre!$A$2+Parametre!$A$3))</f>
        <v>1.0970454675161544E-2</v>
      </c>
      <c r="V31" s="331" t="e">
        <f>IF('Norm. Zahr. Financovanie'!V$202=0,'Norm. uspesnost'!V35,('Norm. Zahr. Financovanie'!V35*Parametre!$A$2+'Norm. uspesnost'!V35*Parametre!$A$3)/(Parametre!$A$2+Parametre!$A$3))</f>
        <v>#REF!</v>
      </c>
      <c r="W31" s="331" t="e">
        <f>IF('Norm. Zahr. Financovanie'!W$202=0,'Norm. uspesnost'!W35,('Norm. Zahr. Financovanie'!W35*Parametre!$A$2+'Norm. uspesnost'!W35*Parametre!$A$3)/(Parametre!$A$2+Parametre!$A$3))</f>
        <v>#REF!</v>
      </c>
      <c r="X31" s="331">
        <f>IF('Norm. Zahr. Financovanie'!X$202=0,'Norm. uspesnost'!X35,('Norm. Zahr. Financovanie'!X35*Parametre!$A$2+'Norm. uspesnost'!X35*Parametre!$A$3)/(Parametre!$A$2+Parametre!$A$3))</f>
        <v>0</v>
      </c>
      <c r="Y31" s="331" t="e">
        <f>IF('Norm. Zahr. Financovanie'!Y$202=0,'Norm. uspesnost'!Y35,('Norm. Zahr. Financovanie'!Y35*Parametre!$A$2+'Norm. uspesnost'!Y35*Parametre!$A$3)/(Parametre!$A$2+Parametre!$A$3))</f>
        <v>#REF!</v>
      </c>
      <c r="Z31" s="331" t="e">
        <f>IF('Norm. Zahr. Financovanie'!Z$202=0,'Norm. uspesnost'!Z35,('Norm. Zahr. Financovanie'!Z35*Parametre!$A$2+'Norm. uspesnost'!Z35*Parametre!$A$3)/(Parametre!$A$2+Parametre!$A$3))</f>
        <v>#REF!</v>
      </c>
      <c r="AA31" s="331" t="e">
        <f>IF('Norm. Zahr. Financovanie'!AA$202=0,'Norm. uspesnost'!AA35,('Norm. Zahr. Financovanie'!AA35*Parametre!$A$2+'Norm. uspesnost'!AA35*Parametre!$A$3)/(Parametre!$A$2+Parametre!$A$3))</f>
        <v>#REF!</v>
      </c>
      <c r="AB31" s="331">
        <f>IF('Norm. Zahr. Financovanie'!AB$202=0,'Norm. uspesnost'!AB35,('Norm. Zahr. Financovanie'!AB35*Parametre!$A$2+'Norm. uspesnost'!AB35*Parametre!$A$3)/(Parametre!$A$2+Parametre!$A$3))</f>
        <v>1.5321725196079824E-2</v>
      </c>
      <c r="AC31" s="331">
        <f>IF('Norm. Zahr. Financovanie'!AC$202=0,'Norm. uspesnost'!AC35,('Norm. Zahr. Financovanie'!AC35*Parametre!$A$2+'Norm. uspesnost'!AC35*Parametre!$A$3)/(Parametre!$A$2+Parametre!$A$3))</f>
        <v>1.1217627547576161E-2</v>
      </c>
      <c r="AD31" s="331">
        <f>IF('Norm. Zahr. Financovanie'!AD$202=0,'Norm. uspesnost'!AD35,('Norm. Zahr. Financovanie'!AD35*Parametre!$A$2+'Norm. uspesnost'!AD35*Parametre!$A$3)/(Parametre!$A$2+Parametre!$A$3))</f>
        <v>0</v>
      </c>
      <c r="AE31" s="331" t="e">
        <f>IF('Norm. Zahr. Financovanie'!AE$202=0,'Norm. uspesnost'!AE35,('Norm. Zahr. Financovanie'!AE35*Parametre!$A$2+'Norm. uspesnost'!AE35*Parametre!$A$3)/(Parametre!$A$2+Parametre!$A$3))</f>
        <v>#REF!</v>
      </c>
      <c r="AF31" s="331" t="e">
        <f>IF('Norm. Zahr. Financovanie'!AF$202=0,'Norm. uspesnost'!AF35,('Norm. Zahr. Financovanie'!AF35*Parametre!$A$2+'Norm. uspesnost'!AF35*Parametre!$A$3)/(Parametre!$A$2+Parametre!$A$3))</f>
        <v>#REF!</v>
      </c>
      <c r="AG31" s="331" t="e">
        <f>IF('Norm. Zahr. Financovanie'!AG$202=0,'Norm. uspesnost'!AG35,('Norm. Zahr. Financovanie'!AG35*Parametre!$A$2+'Norm. uspesnost'!AG35*Parametre!$A$3)/(Parametre!$A$2+Parametre!$A$3))</f>
        <v>#REF!</v>
      </c>
      <c r="AH31" s="331" t="e">
        <f>IF('Norm. Zahr. Financovanie'!AH$202=0,'Norm. uspesnost'!AH35,('Norm. Zahr. Financovanie'!AH35*Parametre!$A$2+'Norm. uspesnost'!AH35*Parametre!$A$3)/(Parametre!$A$2+Parametre!$A$3))</f>
        <v>#REF!</v>
      </c>
      <c r="AI31" s="331">
        <f>IF('Norm. Zahr. Financovanie'!AI$202=0,'Norm. uspesnost'!AI35,('Norm. Zahr. Financovanie'!AI35*Parametre!$A$2+'Norm. uspesnost'!AI35*Parametre!$A$3)/(Parametre!$A$2+Parametre!$A$3))</f>
        <v>1.1250029042219023E-2</v>
      </c>
      <c r="AJ31" s="331" t="e">
        <f>IF('Norm. Zahr. Financovanie'!AJ$202=0,'Norm. uspesnost'!AJ35,('Norm. Zahr. Financovanie'!AJ35*Parametre!$A$2+'Norm. uspesnost'!AJ35*Parametre!$A$3)/(Parametre!$A$2+Parametre!$A$3))</f>
        <v>#REF!</v>
      </c>
      <c r="AK31" s="331" t="e">
        <f>IF('Norm. Zahr. Financovanie'!AK$202=0,'Norm. uspesnost'!AK35,('Norm. Zahr. Financovanie'!AK35*Parametre!$A$2+'Norm. uspesnost'!AK35*Parametre!$A$3)/(Parametre!$A$2+Parametre!$A$3))</f>
        <v>#REF!</v>
      </c>
      <c r="AL31" s="331" t="e">
        <f>IF('Norm. Zahr. Financovanie'!AL$202=0,'Norm. uspesnost'!AL35,('Norm. Zahr. Financovanie'!AL35*Parametre!$A$2+'Norm. uspesnost'!AL35*Parametre!$A$3)/(Parametre!$A$2+Parametre!$A$3))</f>
        <v>#REF!</v>
      </c>
      <c r="AM31" s="331" t="e">
        <f>IF('Norm. Zahr. Financovanie'!AM$202=0,'Norm. uspesnost'!AM35,('Norm. Zahr. Financovanie'!AM35*Parametre!$A$2+'Norm. uspesnost'!AM35*Parametre!$A$3)/(Parametre!$A$2+Parametre!$A$3))</f>
        <v>#REF!</v>
      </c>
      <c r="AN31" s="331" t="e">
        <f>IF('Norm. Zahr. Financovanie'!AN$202=0,'Norm. uspesnost'!AN35,('Norm. Zahr. Financovanie'!AN35*Parametre!$A$2+'Norm. uspesnost'!AN35*Parametre!$A$3)/(Parametre!$A$2+Parametre!$A$3))</f>
        <v>#REF!</v>
      </c>
      <c r="AO31" s="331" t="e">
        <f>IF('Norm. Zahr. Financovanie'!AO$202=0,'Norm. uspesnost'!AO35,('Norm. Zahr. Financovanie'!AO35*Parametre!$A$2+'Norm. uspesnost'!AO35*Parametre!$A$3)/(Parametre!$A$2+Parametre!$A$3))</f>
        <v>#REF!</v>
      </c>
      <c r="AP31" s="331" t="e">
        <f>IF('Norm. Zahr. Financovanie'!AP$202=0,'Norm. uspesnost'!AP35,('Norm. Zahr. Financovanie'!AP35*Parametre!$A$2+'Norm. uspesnost'!AP35*Parametre!$A$3)/(Parametre!$A$2+Parametre!$A$3))</f>
        <v>#REF!</v>
      </c>
      <c r="AQ31" s="331" t="e">
        <f>IF('Norm. Zahr. Financovanie'!AQ$202=0,'Norm. uspesnost'!AQ35,('Norm. Zahr. Financovanie'!AQ35*Parametre!$A$2+'Norm. uspesnost'!AQ35*Parametre!$A$3)/(Parametre!$A$2+Parametre!$A$3))</f>
        <v>#REF!</v>
      </c>
      <c r="AR31" s="331" t="e">
        <f>IF('Norm. Zahr. Financovanie'!AR$202=0,'Norm. uspesnost'!AR35,('Norm. Zahr. Financovanie'!AR35*Parametre!$A$2+'Norm. uspesnost'!AR35*Parametre!$A$3)/(Parametre!$A$2+Parametre!$A$3))</f>
        <v>#REF!</v>
      </c>
      <c r="AS31" s="331" t="e">
        <f>IF('Norm. Zahr. Financovanie'!AS$202=0,'Norm. uspesnost'!AS35,('Norm. Zahr. Financovanie'!AS35*Parametre!$A$2+'Norm. uspesnost'!AS35*Parametre!$A$3)/(Parametre!$A$2+Parametre!$A$3))</f>
        <v>#REF!</v>
      </c>
      <c r="AT31" s="331" t="e">
        <f>IF('Norm. Zahr. Financovanie'!AT$202=0,'Norm. uspesnost'!AT35,('Norm. Zahr. Financovanie'!AT35*Parametre!$A$2+'Norm. uspesnost'!AT35*Parametre!$A$3)/(Parametre!$A$2+Parametre!$A$3))</f>
        <v>#REF!</v>
      </c>
      <c r="AU31" s="331" t="e">
        <f>IF('Norm. Zahr. Financovanie'!AU$202=0,'Norm. uspesnost'!AU35,('Norm. Zahr. Financovanie'!AU35*Parametre!$A$2+'Norm. uspesnost'!AU35*Parametre!$A$3)/(Parametre!$A$2+Parametre!$A$3))</f>
        <v>#REF!</v>
      </c>
      <c r="AV31" s="331" t="e">
        <f>IF('Norm. Zahr. Financovanie'!AV$202=0,'Norm. uspesnost'!AV35,('Norm. Zahr. Financovanie'!AV35*Parametre!$A$2+'Norm. uspesnost'!AV35*Parametre!$A$3)/(Parametre!$A$2+Parametre!$A$3))</f>
        <v>#REF!</v>
      </c>
      <c r="AW31" s="331" t="e">
        <f>IF('Norm. Zahr. Financovanie'!AW$202=0,'Norm. uspesnost'!AW35,('Norm. Zahr. Financovanie'!AW35*Parametre!$A$2+'Norm. uspesnost'!AW35*Parametre!$A$3)/(Parametre!$A$2+Parametre!$A$3))</f>
        <v>#REF!</v>
      </c>
      <c r="AX31" s="331" t="e">
        <f>IF('Norm. Zahr. Financovanie'!AX$202=0,'Norm. uspesnost'!AX35,('Norm. Zahr. Financovanie'!AX35*Parametre!$A$2+'Norm. uspesnost'!AX35*Parametre!$A$3)/(Parametre!$A$2+Parametre!$A$3))</f>
        <v>#REF!</v>
      </c>
      <c r="AY31" s="331" t="e">
        <f>IF('Norm. Zahr. Financovanie'!AY$202=0,'Norm. uspesnost'!AY35,('Norm. Zahr. Financovanie'!AY35*Parametre!$A$2+'Norm. uspesnost'!AY35*Parametre!$A$3)/(Parametre!$A$2+Parametre!$A$3))</f>
        <v>#REF!</v>
      </c>
      <c r="AZ31" s="331" t="e">
        <f>IF('Norm. Zahr. Financovanie'!AZ$202=0,'Norm. uspesnost'!AZ35,('Norm. Zahr. Financovanie'!AZ35*Parametre!$A$2+'Norm. uspesnost'!AZ35*Parametre!$A$3)/(Parametre!$A$2+Parametre!$A$3))</f>
        <v>#REF!</v>
      </c>
      <c r="BA31" s="331">
        <f>IF('Norm. Zahr. Financovanie'!BA$202=0,'Norm. uspesnost'!BA35,('Norm. Zahr. Financovanie'!BA35*Parametre!$A$2+'Norm. uspesnost'!BA35*Parametre!$A$3)/(Parametre!$A$2+Parametre!$A$3))</f>
        <v>0</v>
      </c>
      <c r="BB31" s="331" t="e">
        <f>IF('Norm. Zahr. Financovanie'!BB$202=0,'Norm. uspesnost'!BB35,('Norm. Zahr. Financovanie'!BB35*Parametre!$A$2+'Norm. uspesnost'!BB35*Parametre!$A$3)/(Parametre!$A$2+Parametre!$A$3))</f>
        <v>#REF!</v>
      </c>
    </row>
    <row r="32" spans="1:54" ht="14.25" customHeight="1" x14ac:dyDescent="0.2">
      <c r="A32" s="269">
        <v>31</v>
      </c>
      <c r="B32" s="334" t="s">
        <v>99</v>
      </c>
      <c r="C32" s="335" t="s">
        <v>98</v>
      </c>
      <c r="D32" s="331" t="e">
        <f>IF('Norm. Zahr. Financovanie'!D$202=0,'Norm. uspesnost'!D36,('Norm. Zahr. Financovanie'!D36*Parametre!$A$2+'Norm. uspesnost'!D36*Parametre!$A$3)/(Parametre!$A$2+Parametre!$A$3))</f>
        <v>#REF!</v>
      </c>
      <c r="E32" s="331" t="e">
        <f>IF('Norm. Zahr. Financovanie'!E$202=0,'Norm. uspesnost'!E36,('Norm. Zahr. Financovanie'!E36*Parametre!$A$2+'Norm. uspesnost'!E36*Parametre!$A$3)/(Parametre!$A$2+Parametre!$A$3))</f>
        <v>#REF!</v>
      </c>
      <c r="F32" s="331" t="e">
        <f>IF('Norm. Zahr. Financovanie'!F$202=0,'Norm. uspesnost'!F36,('Norm. Zahr. Financovanie'!F36*Parametre!$A$2+'Norm. uspesnost'!F36*Parametre!$A$3)/(Parametre!$A$2+Parametre!$A$3))</f>
        <v>#REF!</v>
      </c>
      <c r="G32" s="331" t="e">
        <f>IF('Norm. Zahr. Financovanie'!G$202=0,'Norm. uspesnost'!G36,('Norm. Zahr. Financovanie'!G36*Parametre!$A$2+'Norm. uspesnost'!G36*Parametre!$A$3)/(Parametre!$A$2+Parametre!$A$3))</f>
        <v>#REF!</v>
      </c>
      <c r="H32" s="331" t="e">
        <f>IF('Norm. Zahr. Financovanie'!H$202=0,'Norm. uspesnost'!H36,('Norm. Zahr. Financovanie'!H36*Parametre!$A$2+'Norm. uspesnost'!H36*Parametre!$A$3)/(Parametre!$A$2+Parametre!$A$3))</f>
        <v>#REF!</v>
      </c>
      <c r="I32" s="331" t="e">
        <f>IF('Norm. Zahr. Financovanie'!I$202=0,'Norm. uspesnost'!I36,('Norm. Zahr. Financovanie'!I36*Parametre!$A$2+'Norm. uspesnost'!I36*Parametre!$A$3)/(Parametre!$A$2+Parametre!$A$3))</f>
        <v>#REF!</v>
      </c>
      <c r="J32" s="331" t="e">
        <f>IF('Norm. Zahr. Financovanie'!J$202=0,'Norm. uspesnost'!J36,('Norm. Zahr. Financovanie'!J36*Parametre!$A$2+'Norm. uspesnost'!J36*Parametre!$A$3)/(Parametre!$A$2+Parametre!$A$3))</f>
        <v>#REF!</v>
      </c>
      <c r="K32" s="331">
        <f>IF('Norm. Zahr. Financovanie'!K$202=0,'Norm. uspesnost'!K36,('Norm. Zahr. Financovanie'!K36*Parametre!$A$2+'Norm. uspesnost'!K36*Parametre!$A$3)/(Parametre!$A$2+Parametre!$A$3))</f>
        <v>1.2785108065453625E-2</v>
      </c>
      <c r="L32" s="331" t="e">
        <f>IF('Norm. Zahr. Financovanie'!L$202=0,'Norm. uspesnost'!L36,('Norm. Zahr. Financovanie'!L36*Parametre!$A$2+'Norm. uspesnost'!L36*Parametre!$A$3)/(Parametre!$A$2+Parametre!$A$3))</f>
        <v>#REF!</v>
      </c>
      <c r="M32" s="331" t="e">
        <f>IF('Norm. Zahr. Financovanie'!M$202=0,'Norm. uspesnost'!M36,('Norm. Zahr. Financovanie'!M36*Parametre!$A$2+'Norm. uspesnost'!M36*Parametre!$A$3)/(Parametre!$A$2+Parametre!$A$3))</f>
        <v>#REF!</v>
      </c>
      <c r="N32" s="331" t="e">
        <f>IF('Norm. Zahr. Financovanie'!N$202=0,'Norm. uspesnost'!N36,('Norm. Zahr. Financovanie'!N36*Parametre!$A$2+'Norm. uspesnost'!N36*Parametre!$A$3)/(Parametre!$A$2+Parametre!$A$3))</f>
        <v>#REF!</v>
      </c>
      <c r="O32" s="331" t="e">
        <f>IF('Norm. Zahr. Financovanie'!O$202=0,'Norm. uspesnost'!O36,('Norm. Zahr. Financovanie'!O36*Parametre!$A$2+'Norm. uspesnost'!O36*Parametre!$A$3)/(Parametre!$A$2+Parametre!$A$3))</f>
        <v>#REF!</v>
      </c>
      <c r="P32" s="331">
        <f>IF('Norm. Zahr. Financovanie'!P$202=0,'Norm. uspesnost'!P36,('Norm. Zahr. Financovanie'!P36*Parametre!$A$2+'Norm. uspesnost'!P36*Parametre!$A$3)/(Parametre!$A$2+Parametre!$A$3))</f>
        <v>2.1931833707552795E-2</v>
      </c>
      <c r="Q32" s="331" t="e">
        <f>IF('Norm. Zahr. Financovanie'!Q$202=0,'Norm. uspesnost'!Q36,('Norm. Zahr. Financovanie'!Q36*Parametre!$A$2+'Norm. uspesnost'!Q36*Parametre!$A$3)/(Parametre!$A$2+Parametre!$A$3))</f>
        <v>#REF!</v>
      </c>
      <c r="R32" s="331" t="e">
        <f>IF('Norm. Zahr. Financovanie'!R$202=0,'Norm. uspesnost'!R36,('Norm. Zahr. Financovanie'!R36*Parametre!$A$2+'Norm. uspesnost'!R36*Parametre!$A$3)/(Parametre!$A$2+Parametre!$A$3))</f>
        <v>#REF!</v>
      </c>
      <c r="S32" s="331" t="e">
        <f>IF('Norm. Zahr. Financovanie'!S$202=0,'Norm. uspesnost'!S36,('Norm. Zahr. Financovanie'!S36*Parametre!$A$2+'Norm. uspesnost'!S36*Parametre!$A$3)/(Parametre!$A$2+Parametre!$A$3))</f>
        <v>#REF!</v>
      </c>
      <c r="T32" s="331" t="e">
        <f>IF('Norm. Zahr. Financovanie'!T$202=0,'Norm. uspesnost'!T36,('Norm. Zahr. Financovanie'!T36*Parametre!$A$2+'Norm. uspesnost'!T36*Parametre!$A$3)/(Parametre!$A$2+Parametre!$A$3))</f>
        <v>#REF!</v>
      </c>
      <c r="U32" s="331">
        <f>IF('Norm. Zahr. Financovanie'!U$202=0,'Norm. uspesnost'!U36,('Norm. Zahr. Financovanie'!U36*Parametre!$A$2+'Norm. uspesnost'!U36*Parametre!$A$3)/(Parametre!$A$2+Parametre!$A$3))</f>
        <v>4.832119317770292E-3</v>
      </c>
      <c r="V32" s="331" t="e">
        <f>IF('Norm. Zahr. Financovanie'!V$202=0,'Norm. uspesnost'!V36,('Norm. Zahr. Financovanie'!V36*Parametre!$A$2+'Norm. uspesnost'!V36*Parametre!$A$3)/(Parametre!$A$2+Parametre!$A$3))</f>
        <v>#REF!</v>
      </c>
      <c r="W32" s="331" t="e">
        <f>IF('Norm. Zahr. Financovanie'!W$202=0,'Norm. uspesnost'!W36,('Norm. Zahr. Financovanie'!W36*Parametre!$A$2+'Norm. uspesnost'!W36*Parametre!$A$3)/(Parametre!$A$2+Parametre!$A$3))</f>
        <v>#REF!</v>
      </c>
      <c r="X32" s="331">
        <f>IF('Norm. Zahr. Financovanie'!X$202=0,'Norm. uspesnost'!X36,('Norm. Zahr. Financovanie'!X36*Parametre!$A$2+'Norm. uspesnost'!X36*Parametre!$A$3)/(Parametre!$A$2+Parametre!$A$3))</f>
        <v>1.6535412712783842E-2</v>
      </c>
      <c r="Y32" s="331" t="e">
        <f>IF('Norm. Zahr. Financovanie'!Y$202=0,'Norm. uspesnost'!Y36,('Norm. Zahr. Financovanie'!Y36*Parametre!$A$2+'Norm. uspesnost'!Y36*Parametre!$A$3)/(Parametre!$A$2+Parametre!$A$3))</f>
        <v>#REF!</v>
      </c>
      <c r="Z32" s="331" t="e">
        <f>IF('Norm. Zahr. Financovanie'!Z$202=0,'Norm. uspesnost'!Z36,('Norm. Zahr. Financovanie'!Z36*Parametre!$A$2+'Norm. uspesnost'!Z36*Parametre!$A$3)/(Parametre!$A$2+Parametre!$A$3))</f>
        <v>#REF!</v>
      </c>
      <c r="AA32" s="331" t="e">
        <f>IF('Norm. Zahr. Financovanie'!AA$202=0,'Norm. uspesnost'!AA36,('Norm. Zahr. Financovanie'!AA36*Parametre!$A$2+'Norm. uspesnost'!AA36*Parametre!$A$3)/(Parametre!$A$2+Parametre!$A$3))</f>
        <v>#REF!</v>
      </c>
      <c r="AB32" s="331">
        <f>IF('Norm. Zahr. Financovanie'!AB$202=0,'Norm. uspesnost'!AB36,('Norm. Zahr. Financovanie'!AB36*Parametre!$A$2+'Norm. uspesnost'!AB36*Parametre!$A$3)/(Parametre!$A$2+Parametre!$A$3))</f>
        <v>0</v>
      </c>
      <c r="AC32" s="331">
        <f>IF('Norm. Zahr. Financovanie'!AC$202=0,'Norm. uspesnost'!AC36,('Norm. Zahr. Financovanie'!AC36*Parametre!$A$2+'Norm. uspesnost'!AC36*Parametre!$A$3)/(Parametre!$A$2+Parametre!$A$3))</f>
        <v>8.8353814720822342E-3</v>
      </c>
      <c r="AD32" s="331">
        <f>IF('Norm. Zahr. Financovanie'!AD$202=0,'Norm. uspesnost'!AD36,('Norm. Zahr. Financovanie'!AD36*Parametre!$A$2+'Norm. uspesnost'!AD36*Parametre!$A$3)/(Parametre!$A$2+Parametre!$A$3))</f>
        <v>2.24014991258417E-2</v>
      </c>
      <c r="AE32" s="331" t="e">
        <f>IF('Norm. Zahr. Financovanie'!AE$202=0,'Norm. uspesnost'!AE36,('Norm. Zahr. Financovanie'!AE36*Parametre!$A$2+'Norm. uspesnost'!AE36*Parametre!$A$3)/(Parametre!$A$2+Parametre!$A$3))</f>
        <v>#REF!</v>
      </c>
      <c r="AF32" s="331" t="e">
        <f>IF('Norm. Zahr. Financovanie'!AF$202=0,'Norm. uspesnost'!AF36,('Norm. Zahr. Financovanie'!AF36*Parametre!$A$2+'Norm. uspesnost'!AF36*Parametre!$A$3)/(Parametre!$A$2+Parametre!$A$3))</f>
        <v>#REF!</v>
      </c>
      <c r="AG32" s="331" t="e">
        <f>IF('Norm. Zahr. Financovanie'!AG$202=0,'Norm. uspesnost'!AG36,('Norm. Zahr. Financovanie'!AG36*Parametre!$A$2+'Norm. uspesnost'!AG36*Parametre!$A$3)/(Parametre!$A$2+Parametre!$A$3))</f>
        <v>#REF!</v>
      </c>
      <c r="AH32" s="331" t="e">
        <f>IF('Norm. Zahr. Financovanie'!AH$202=0,'Norm. uspesnost'!AH36,('Norm. Zahr. Financovanie'!AH36*Parametre!$A$2+'Norm. uspesnost'!AH36*Parametre!$A$3)/(Parametre!$A$2+Parametre!$A$3))</f>
        <v>#REF!</v>
      </c>
      <c r="AI32" s="331">
        <f>IF('Norm. Zahr. Financovanie'!AI$202=0,'Norm. uspesnost'!AI36,('Norm. Zahr. Financovanie'!AI36*Parametre!$A$2+'Norm. uspesnost'!AI36*Parametre!$A$3)/(Parametre!$A$2+Parametre!$A$3))</f>
        <v>8.9552962417021962E-3</v>
      </c>
      <c r="AJ32" s="331" t="e">
        <f>IF('Norm. Zahr. Financovanie'!AJ$202=0,'Norm. uspesnost'!AJ36,('Norm. Zahr. Financovanie'!AJ36*Parametre!$A$2+'Norm. uspesnost'!AJ36*Parametre!$A$3)/(Parametre!$A$2+Parametre!$A$3))</f>
        <v>#REF!</v>
      </c>
      <c r="AK32" s="331" t="e">
        <f>IF('Norm. Zahr. Financovanie'!AK$202=0,'Norm. uspesnost'!AK36,('Norm. Zahr. Financovanie'!AK36*Parametre!$A$2+'Norm. uspesnost'!AK36*Parametre!$A$3)/(Parametre!$A$2+Parametre!$A$3))</f>
        <v>#REF!</v>
      </c>
      <c r="AL32" s="331" t="e">
        <f>IF('Norm. Zahr. Financovanie'!AL$202=0,'Norm. uspesnost'!AL36,('Norm. Zahr. Financovanie'!AL36*Parametre!$A$2+'Norm. uspesnost'!AL36*Parametre!$A$3)/(Parametre!$A$2+Parametre!$A$3))</f>
        <v>#REF!</v>
      </c>
      <c r="AM32" s="331" t="e">
        <f>IF('Norm. Zahr. Financovanie'!AM$202=0,'Norm. uspesnost'!AM36,('Norm. Zahr. Financovanie'!AM36*Parametre!$A$2+'Norm. uspesnost'!AM36*Parametre!$A$3)/(Parametre!$A$2+Parametre!$A$3))</f>
        <v>#REF!</v>
      </c>
      <c r="AN32" s="331" t="e">
        <f>IF('Norm. Zahr. Financovanie'!AN$202=0,'Norm. uspesnost'!AN36,('Norm. Zahr. Financovanie'!AN36*Parametre!$A$2+'Norm. uspesnost'!AN36*Parametre!$A$3)/(Parametre!$A$2+Parametre!$A$3))</f>
        <v>#REF!</v>
      </c>
      <c r="AO32" s="331" t="e">
        <f>IF('Norm. Zahr. Financovanie'!AO$202=0,'Norm. uspesnost'!AO36,('Norm. Zahr. Financovanie'!AO36*Parametre!$A$2+'Norm. uspesnost'!AO36*Parametre!$A$3)/(Parametre!$A$2+Parametre!$A$3))</f>
        <v>#REF!</v>
      </c>
      <c r="AP32" s="331" t="e">
        <f>IF('Norm. Zahr. Financovanie'!AP$202=0,'Norm. uspesnost'!AP36,('Norm. Zahr. Financovanie'!AP36*Parametre!$A$2+'Norm. uspesnost'!AP36*Parametre!$A$3)/(Parametre!$A$2+Parametre!$A$3))</f>
        <v>#REF!</v>
      </c>
      <c r="AQ32" s="331" t="e">
        <f>IF('Norm. Zahr. Financovanie'!AQ$202=0,'Norm. uspesnost'!AQ36,('Norm. Zahr. Financovanie'!AQ36*Parametre!$A$2+'Norm. uspesnost'!AQ36*Parametre!$A$3)/(Parametre!$A$2+Parametre!$A$3))</f>
        <v>#REF!</v>
      </c>
      <c r="AR32" s="331" t="e">
        <f>IF('Norm. Zahr. Financovanie'!AR$202=0,'Norm. uspesnost'!AR36,('Norm. Zahr. Financovanie'!AR36*Parametre!$A$2+'Norm. uspesnost'!AR36*Parametre!$A$3)/(Parametre!$A$2+Parametre!$A$3))</f>
        <v>#REF!</v>
      </c>
      <c r="AS32" s="331" t="e">
        <f>IF('Norm. Zahr. Financovanie'!AS$202=0,'Norm. uspesnost'!AS36,('Norm. Zahr. Financovanie'!AS36*Parametre!$A$2+'Norm. uspesnost'!AS36*Parametre!$A$3)/(Parametre!$A$2+Parametre!$A$3))</f>
        <v>#REF!</v>
      </c>
      <c r="AT32" s="331" t="e">
        <f>IF('Norm. Zahr. Financovanie'!AT$202=0,'Norm. uspesnost'!AT36,('Norm. Zahr. Financovanie'!AT36*Parametre!$A$2+'Norm. uspesnost'!AT36*Parametre!$A$3)/(Parametre!$A$2+Parametre!$A$3))</f>
        <v>#REF!</v>
      </c>
      <c r="AU32" s="331" t="e">
        <f>IF('Norm. Zahr. Financovanie'!AU$202=0,'Norm. uspesnost'!AU36,('Norm. Zahr. Financovanie'!AU36*Parametre!$A$2+'Norm. uspesnost'!AU36*Parametre!$A$3)/(Parametre!$A$2+Parametre!$A$3))</f>
        <v>#REF!</v>
      </c>
      <c r="AV32" s="331" t="e">
        <f>IF('Norm. Zahr. Financovanie'!AV$202=0,'Norm. uspesnost'!AV36,('Norm. Zahr. Financovanie'!AV36*Parametre!$A$2+'Norm. uspesnost'!AV36*Parametre!$A$3)/(Parametre!$A$2+Parametre!$A$3))</f>
        <v>#REF!</v>
      </c>
      <c r="AW32" s="331" t="e">
        <f>IF('Norm. Zahr. Financovanie'!AW$202=0,'Norm. uspesnost'!AW36,('Norm. Zahr. Financovanie'!AW36*Parametre!$A$2+'Norm. uspesnost'!AW36*Parametre!$A$3)/(Parametre!$A$2+Parametre!$A$3))</f>
        <v>#REF!</v>
      </c>
      <c r="AX32" s="331" t="e">
        <f>IF('Norm. Zahr. Financovanie'!AX$202=0,'Norm. uspesnost'!AX36,('Norm. Zahr. Financovanie'!AX36*Parametre!$A$2+'Norm. uspesnost'!AX36*Parametre!$A$3)/(Parametre!$A$2+Parametre!$A$3))</f>
        <v>#REF!</v>
      </c>
      <c r="AY32" s="331" t="e">
        <f>IF('Norm. Zahr. Financovanie'!AY$202=0,'Norm. uspesnost'!AY36,('Norm. Zahr. Financovanie'!AY36*Parametre!$A$2+'Norm. uspesnost'!AY36*Parametre!$A$3)/(Parametre!$A$2+Parametre!$A$3))</f>
        <v>#REF!</v>
      </c>
      <c r="AZ32" s="331" t="e">
        <f>IF('Norm. Zahr. Financovanie'!AZ$202=0,'Norm. uspesnost'!AZ36,('Norm. Zahr. Financovanie'!AZ36*Parametre!$A$2+'Norm. uspesnost'!AZ36*Parametre!$A$3)/(Parametre!$A$2+Parametre!$A$3))</f>
        <v>#REF!</v>
      </c>
      <c r="BA32" s="331">
        <f>IF('Norm. Zahr. Financovanie'!BA$202=0,'Norm. uspesnost'!BA36,('Norm. Zahr. Financovanie'!BA36*Parametre!$A$2+'Norm. uspesnost'!BA36*Parametre!$A$3)/(Parametre!$A$2+Parametre!$A$3))</f>
        <v>1.2497446594790938E-2</v>
      </c>
      <c r="BB32" s="331" t="e">
        <f>IF('Norm. Zahr. Financovanie'!BB$202=0,'Norm. uspesnost'!BB36,('Norm. Zahr. Financovanie'!BB36*Parametre!$A$2+'Norm. uspesnost'!BB36*Parametre!$A$3)/(Parametre!$A$2+Parametre!$A$3))</f>
        <v>#REF!</v>
      </c>
    </row>
    <row r="33" spans="1:54" ht="14.25" customHeight="1" x14ac:dyDescent="0.2">
      <c r="A33" s="269">
        <v>32</v>
      </c>
      <c r="B33" s="332" t="s">
        <v>113</v>
      </c>
      <c r="C33" s="333" t="s">
        <v>112</v>
      </c>
      <c r="D33" s="331" t="e">
        <f>IF('Norm. Zahr. Financovanie'!D$202=0,'Norm. uspesnost'!D37,('Norm. Zahr. Financovanie'!D37*Parametre!$A$2+'Norm. uspesnost'!D37*Parametre!$A$3)/(Parametre!$A$2+Parametre!$A$3))</f>
        <v>#REF!</v>
      </c>
      <c r="E33" s="331" t="e">
        <f>IF('Norm. Zahr. Financovanie'!E$202=0,'Norm. uspesnost'!E37,('Norm. Zahr. Financovanie'!E37*Parametre!$A$2+'Norm. uspesnost'!E37*Parametre!$A$3)/(Parametre!$A$2+Parametre!$A$3))</f>
        <v>#REF!</v>
      </c>
      <c r="F33" s="331" t="e">
        <f>IF('Norm. Zahr. Financovanie'!F$202=0,'Norm. uspesnost'!F37,('Norm. Zahr. Financovanie'!F37*Parametre!$A$2+'Norm. uspesnost'!F37*Parametre!$A$3)/(Parametre!$A$2+Parametre!$A$3))</f>
        <v>#REF!</v>
      </c>
      <c r="G33" s="331" t="e">
        <f>IF('Norm. Zahr. Financovanie'!G$202=0,'Norm. uspesnost'!G37,('Norm. Zahr. Financovanie'!G37*Parametre!$A$2+'Norm. uspesnost'!G37*Parametre!$A$3)/(Parametre!$A$2+Parametre!$A$3))</f>
        <v>#REF!</v>
      </c>
      <c r="H33" s="331" t="e">
        <f>IF('Norm. Zahr. Financovanie'!H$202=0,'Norm. uspesnost'!H37,('Norm. Zahr. Financovanie'!H37*Parametre!$A$2+'Norm. uspesnost'!H37*Parametre!$A$3)/(Parametre!$A$2+Parametre!$A$3))</f>
        <v>#REF!</v>
      </c>
      <c r="I33" s="331" t="e">
        <f>IF('Norm. Zahr. Financovanie'!I$202=0,'Norm. uspesnost'!I37,('Norm. Zahr. Financovanie'!I37*Parametre!$A$2+'Norm. uspesnost'!I37*Parametre!$A$3)/(Parametre!$A$2+Parametre!$A$3))</f>
        <v>#REF!</v>
      </c>
      <c r="J33" s="331" t="e">
        <f>IF('Norm. Zahr. Financovanie'!J$202=0,'Norm. uspesnost'!J37,('Norm. Zahr. Financovanie'!J37*Parametre!$A$2+'Norm. uspesnost'!J37*Parametre!$A$3)/(Parametre!$A$2+Parametre!$A$3))</f>
        <v>#REF!</v>
      </c>
      <c r="K33" s="331">
        <f>IF('Norm. Zahr. Financovanie'!K$202=0,'Norm. uspesnost'!K37,('Norm. Zahr. Financovanie'!K37*Parametre!$A$2+'Norm. uspesnost'!K37*Parametre!$A$3)/(Parametre!$A$2+Parametre!$A$3))</f>
        <v>1.579978569989357E-2</v>
      </c>
      <c r="L33" s="331" t="e">
        <f>IF('Norm. Zahr. Financovanie'!L$202=0,'Norm. uspesnost'!L37,('Norm. Zahr. Financovanie'!L37*Parametre!$A$2+'Norm. uspesnost'!L37*Parametre!$A$3)/(Parametre!$A$2+Parametre!$A$3))</f>
        <v>#REF!</v>
      </c>
      <c r="M33" s="331" t="e">
        <f>IF('Norm. Zahr. Financovanie'!M$202=0,'Norm. uspesnost'!M37,('Norm. Zahr. Financovanie'!M37*Parametre!$A$2+'Norm. uspesnost'!M37*Parametre!$A$3)/(Parametre!$A$2+Parametre!$A$3))</f>
        <v>#REF!</v>
      </c>
      <c r="N33" s="331" t="e">
        <f>IF('Norm. Zahr. Financovanie'!N$202=0,'Norm. uspesnost'!N37,('Norm. Zahr. Financovanie'!N37*Parametre!$A$2+'Norm. uspesnost'!N37*Parametre!$A$3)/(Parametre!$A$2+Parametre!$A$3))</f>
        <v>#REF!</v>
      </c>
      <c r="O33" s="331" t="e">
        <f>IF('Norm. Zahr. Financovanie'!O$202=0,'Norm. uspesnost'!O37,('Norm. Zahr. Financovanie'!O37*Parametre!$A$2+'Norm. uspesnost'!O37*Parametre!$A$3)/(Parametre!$A$2+Parametre!$A$3))</f>
        <v>#REF!</v>
      </c>
      <c r="P33" s="331">
        <f>IF('Norm. Zahr. Financovanie'!P$202=0,'Norm. uspesnost'!P37,('Norm. Zahr. Financovanie'!P37*Parametre!$A$2+'Norm. uspesnost'!P37*Parametre!$A$3)/(Parametre!$A$2+Parametre!$A$3))</f>
        <v>1.1273748140567634E-2</v>
      </c>
      <c r="Q33" s="331" t="e">
        <f>IF('Norm. Zahr. Financovanie'!Q$202=0,'Norm. uspesnost'!Q37,('Norm. Zahr. Financovanie'!Q37*Parametre!$A$2+'Norm. uspesnost'!Q37*Parametre!$A$3)/(Parametre!$A$2+Parametre!$A$3))</f>
        <v>#REF!</v>
      </c>
      <c r="R33" s="331" t="e">
        <f>IF('Norm. Zahr. Financovanie'!R$202=0,'Norm. uspesnost'!R37,('Norm. Zahr. Financovanie'!R37*Parametre!$A$2+'Norm. uspesnost'!R37*Parametre!$A$3)/(Parametre!$A$2+Parametre!$A$3))</f>
        <v>#REF!</v>
      </c>
      <c r="S33" s="331" t="e">
        <f>IF('Norm. Zahr. Financovanie'!S$202=0,'Norm. uspesnost'!S37,('Norm. Zahr. Financovanie'!S37*Parametre!$A$2+'Norm. uspesnost'!S37*Parametre!$A$3)/(Parametre!$A$2+Parametre!$A$3))</f>
        <v>#REF!</v>
      </c>
      <c r="T33" s="331" t="e">
        <f>IF('Norm. Zahr. Financovanie'!T$202=0,'Norm. uspesnost'!T37,('Norm. Zahr. Financovanie'!T37*Parametre!$A$2+'Norm. uspesnost'!T37*Parametre!$A$3)/(Parametre!$A$2+Parametre!$A$3))</f>
        <v>#REF!</v>
      </c>
      <c r="U33" s="331">
        <f>IF('Norm. Zahr. Financovanie'!U$202=0,'Norm. uspesnost'!U37,('Norm. Zahr. Financovanie'!U37*Parametre!$A$2+'Norm. uspesnost'!U37*Parametre!$A$3)/(Parametre!$A$2+Parametre!$A$3))</f>
        <v>1.3714960591021863E-2</v>
      </c>
      <c r="V33" s="331" t="e">
        <f>IF('Norm. Zahr. Financovanie'!V$202=0,'Norm. uspesnost'!V37,('Norm. Zahr. Financovanie'!V37*Parametre!$A$2+'Norm. uspesnost'!V37*Parametre!$A$3)/(Parametre!$A$2+Parametre!$A$3))</f>
        <v>#REF!</v>
      </c>
      <c r="W33" s="331" t="e">
        <f>IF('Norm. Zahr. Financovanie'!W$202=0,'Norm. uspesnost'!W37,('Norm. Zahr. Financovanie'!W37*Parametre!$A$2+'Norm. uspesnost'!W37*Parametre!$A$3)/(Parametre!$A$2+Parametre!$A$3))</f>
        <v>#REF!</v>
      </c>
      <c r="X33" s="331">
        <f>IF('Norm. Zahr. Financovanie'!X$202=0,'Norm. uspesnost'!X37,('Norm. Zahr. Financovanie'!X37*Parametre!$A$2+'Norm. uspesnost'!X37*Parametre!$A$3)/(Parametre!$A$2+Parametre!$A$3))</f>
        <v>1.6518284904597731E-2</v>
      </c>
      <c r="Y33" s="331" t="e">
        <f>IF('Norm. Zahr. Financovanie'!Y$202=0,'Norm. uspesnost'!Y37,('Norm. Zahr. Financovanie'!Y37*Parametre!$A$2+'Norm. uspesnost'!Y37*Parametre!$A$3)/(Parametre!$A$2+Parametre!$A$3))</f>
        <v>#REF!</v>
      </c>
      <c r="Z33" s="331" t="e">
        <f>IF('Norm. Zahr. Financovanie'!Z$202=0,'Norm. uspesnost'!Z37,('Norm. Zahr. Financovanie'!Z37*Parametre!$A$2+'Norm. uspesnost'!Z37*Parametre!$A$3)/(Parametre!$A$2+Parametre!$A$3))</f>
        <v>#REF!</v>
      </c>
      <c r="AA33" s="331" t="e">
        <f>IF('Norm. Zahr. Financovanie'!AA$202=0,'Norm. uspesnost'!AA37,('Norm. Zahr. Financovanie'!AA37*Parametre!$A$2+'Norm. uspesnost'!AA37*Parametre!$A$3)/(Parametre!$A$2+Parametre!$A$3))</f>
        <v>#REF!</v>
      </c>
      <c r="AB33" s="331">
        <f>IF('Norm. Zahr. Financovanie'!AB$202=0,'Norm. uspesnost'!AB37,('Norm. Zahr. Financovanie'!AB37*Parametre!$A$2+'Norm. uspesnost'!AB37*Parametre!$A$3)/(Parametre!$A$2+Parametre!$A$3))</f>
        <v>0</v>
      </c>
      <c r="AC33" s="331">
        <f>IF('Norm. Zahr. Financovanie'!AC$202=0,'Norm. uspesnost'!AC37,('Norm. Zahr. Financovanie'!AC37*Parametre!$A$2+'Norm. uspesnost'!AC37*Parametre!$A$3)/(Parametre!$A$2+Parametre!$A$3))</f>
        <v>7.3102166824788222E-3</v>
      </c>
      <c r="AD33" s="331">
        <f>IF('Norm. Zahr. Financovanie'!AD$202=0,'Norm. uspesnost'!AD37,('Norm. Zahr. Financovanie'!AD37*Parametre!$A$2+'Norm. uspesnost'!AD37*Parametre!$A$3)/(Parametre!$A$2+Parametre!$A$3))</f>
        <v>7.1138007671645229E-3</v>
      </c>
      <c r="AE33" s="331" t="e">
        <f>IF('Norm. Zahr. Financovanie'!AE$202=0,'Norm. uspesnost'!AE37,('Norm. Zahr. Financovanie'!AE37*Parametre!$A$2+'Norm. uspesnost'!AE37*Parametre!$A$3)/(Parametre!$A$2+Parametre!$A$3))</f>
        <v>#REF!</v>
      </c>
      <c r="AF33" s="331" t="e">
        <f>IF('Norm. Zahr. Financovanie'!AF$202=0,'Norm. uspesnost'!AF37,('Norm. Zahr. Financovanie'!AF37*Parametre!$A$2+'Norm. uspesnost'!AF37*Parametre!$A$3)/(Parametre!$A$2+Parametre!$A$3))</f>
        <v>#REF!</v>
      </c>
      <c r="AG33" s="331" t="e">
        <f>IF('Norm. Zahr. Financovanie'!AG$202=0,'Norm. uspesnost'!AG37,('Norm. Zahr. Financovanie'!AG37*Parametre!$A$2+'Norm. uspesnost'!AG37*Parametre!$A$3)/(Parametre!$A$2+Parametre!$A$3))</f>
        <v>#REF!</v>
      </c>
      <c r="AH33" s="331" t="e">
        <f>IF('Norm. Zahr. Financovanie'!AH$202=0,'Norm. uspesnost'!AH37,('Norm. Zahr. Financovanie'!AH37*Parametre!$A$2+'Norm. uspesnost'!AH37*Parametre!$A$3)/(Parametre!$A$2+Parametre!$A$3))</f>
        <v>#REF!</v>
      </c>
      <c r="AI33" s="331">
        <f>IF('Norm. Zahr. Financovanie'!AI$202=0,'Norm. uspesnost'!AI37,('Norm. Zahr. Financovanie'!AI37*Parametre!$A$2+'Norm. uspesnost'!AI37*Parametre!$A$3)/(Parametre!$A$2+Parametre!$A$3))</f>
        <v>1.3909030046292993E-2</v>
      </c>
      <c r="AJ33" s="331" t="e">
        <f>IF('Norm. Zahr. Financovanie'!AJ$202=0,'Norm. uspesnost'!AJ37,('Norm. Zahr. Financovanie'!AJ37*Parametre!$A$2+'Norm. uspesnost'!AJ37*Parametre!$A$3)/(Parametre!$A$2+Parametre!$A$3))</f>
        <v>#REF!</v>
      </c>
      <c r="AK33" s="331" t="e">
        <f>IF('Norm. Zahr. Financovanie'!AK$202=0,'Norm. uspesnost'!AK37,('Norm. Zahr. Financovanie'!AK37*Parametre!$A$2+'Norm. uspesnost'!AK37*Parametre!$A$3)/(Parametre!$A$2+Parametre!$A$3))</f>
        <v>#REF!</v>
      </c>
      <c r="AL33" s="331" t="e">
        <f>IF('Norm. Zahr. Financovanie'!AL$202=0,'Norm. uspesnost'!AL37,('Norm. Zahr. Financovanie'!AL37*Parametre!$A$2+'Norm. uspesnost'!AL37*Parametre!$A$3)/(Parametre!$A$2+Parametre!$A$3))</f>
        <v>#REF!</v>
      </c>
      <c r="AM33" s="331" t="e">
        <f>IF('Norm. Zahr. Financovanie'!AM$202=0,'Norm. uspesnost'!AM37,('Norm. Zahr. Financovanie'!AM37*Parametre!$A$2+'Norm. uspesnost'!AM37*Parametre!$A$3)/(Parametre!$A$2+Parametre!$A$3))</f>
        <v>#REF!</v>
      </c>
      <c r="AN33" s="331" t="e">
        <f>IF('Norm. Zahr. Financovanie'!AN$202=0,'Norm. uspesnost'!AN37,('Norm. Zahr. Financovanie'!AN37*Parametre!$A$2+'Norm. uspesnost'!AN37*Parametre!$A$3)/(Parametre!$A$2+Parametre!$A$3))</f>
        <v>#REF!</v>
      </c>
      <c r="AO33" s="331" t="e">
        <f>IF('Norm. Zahr. Financovanie'!AO$202=0,'Norm. uspesnost'!AO37,('Norm. Zahr. Financovanie'!AO37*Parametre!$A$2+'Norm. uspesnost'!AO37*Parametre!$A$3)/(Parametre!$A$2+Parametre!$A$3))</f>
        <v>#REF!</v>
      </c>
      <c r="AP33" s="331" t="e">
        <f>IF('Norm. Zahr. Financovanie'!AP$202=0,'Norm. uspesnost'!AP37,('Norm. Zahr. Financovanie'!AP37*Parametre!$A$2+'Norm. uspesnost'!AP37*Parametre!$A$3)/(Parametre!$A$2+Parametre!$A$3))</f>
        <v>#REF!</v>
      </c>
      <c r="AQ33" s="331" t="e">
        <f>IF('Norm. Zahr. Financovanie'!AQ$202=0,'Norm. uspesnost'!AQ37,('Norm. Zahr. Financovanie'!AQ37*Parametre!$A$2+'Norm. uspesnost'!AQ37*Parametre!$A$3)/(Parametre!$A$2+Parametre!$A$3))</f>
        <v>#REF!</v>
      </c>
      <c r="AR33" s="331" t="e">
        <f>IF('Norm. Zahr. Financovanie'!AR$202=0,'Norm. uspesnost'!AR37,('Norm. Zahr. Financovanie'!AR37*Parametre!$A$2+'Norm. uspesnost'!AR37*Parametre!$A$3)/(Parametre!$A$2+Parametre!$A$3))</f>
        <v>#REF!</v>
      </c>
      <c r="AS33" s="331" t="e">
        <f>IF('Norm. Zahr. Financovanie'!AS$202=0,'Norm. uspesnost'!AS37,('Norm. Zahr. Financovanie'!AS37*Parametre!$A$2+'Norm. uspesnost'!AS37*Parametre!$A$3)/(Parametre!$A$2+Parametre!$A$3))</f>
        <v>#REF!</v>
      </c>
      <c r="AT33" s="331" t="e">
        <f>IF('Norm. Zahr. Financovanie'!AT$202=0,'Norm. uspesnost'!AT37,('Norm. Zahr. Financovanie'!AT37*Parametre!$A$2+'Norm. uspesnost'!AT37*Parametre!$A$3)/(Parametre!$A$2+Parametre!$A$3))</f>
        <v>#REF!</v>
      </c>
      <c r="AU33" s="331" t="e">
        <f>IF('Norm. Zahr. Financovanie'!AU$202=0,'Norm. uspesnost'!AU37,('Norm. Zahr. Financovanie'!AU37*Parametre!$A$2+'Norm. uspesnost'!AU37*Parametre!$A$3)/(Parametre!$A$2+Parametre!$A$3))</f>
        <v>#REF!</v>
      </c>
      <c r="AV33" s="331" t="e">
        <f>IF('Norm. Zahr. Financovanie'!AV$202=0,'Norm. uspesnost'!AV37,('Norm. Zahr. Financovanie'!AV37*Parametre!$A$2+'Norm. uspesnost'!AV37*Parametre!$A$3)/(Parametre!$A$2+Parametre!$A$3))</f>
        <v>#REF!</v>
      </c>
      <c r="AW33" s="331" t="e">
        <f>IF('Norm. Zahr. Financovanie'!AW$202=0,'Norm. uspesnost'!AW37,('Norm. Zahr. Financovanie'!AW37*Parametre!$A$2+'Norm. uspesnost'!AW37*Parametre!$A$3)/(Parametre!$A$2+Parametre!$A$3))</f>
        <v>#REF!</v>
      </c>
      <c r="AX33" s="331" t="e">
        <f>IF('Norm. Zahr. Financovanie'!AX$202=0,'Norm. uspesnost'!AX37,('Norm. Zahr. Financovanie'!AX37*Parametre!$A$2+'Norm. uspesnost'!AX37*Parametre!$A$3)/(Parametre!$A$2+Parametre!$A$3))</f>
        <v>#REF!</v>
      </c>
      <c r="AY33" s="331" t="e">
        <f>IF('Norm. Zahr. Financovanie'!AY$202=0,'Norm. uspesnost'!AY37,('Norm. Zahr. Financovanie'!AY37*Parametre!$A$2+'Norm. uspesnost'!AY37*Parametre!$A$3)/(Parametre!$A$2+Parametre!$A$3))</f>
        <v>#REF!</v>
      </c>
      <c r="AZ33" s="331" t="e">
        <f>IF('Norm. Zahr. Financovanie'!AZ$202=0,'Norm. uspesnost'!AZ37,('Norm. Zahr. Financovanie'!AZ37*Parametre!$A$2+'Norm. uspesnost'!AZ37*Parametre!$A$3)/(Parametre!$A$2+Parametre!$A$3))</f>
        <v>#REF!</v>
      </c>
      <c r="BA33" s="331">
        <f>IF('Norm. Zahr. Financovanie'!BA$202=0,'Norm. uspesnost'!BA37,('Norm. Zahr. Financovanie'!BA37*Parametre!$A$2+'Norm. uspesnost'!BA37*Parametre!$A$3)/(Parametre!$A$2+Parametre!$A$3))</f>
        <v>8.2220315126935624E-3</v>
      </c>
      <c r="BB33" s="331" t="e">
        <f>IF('Norm. Zahr. Financovanie'!BB$202=0,'Norm. uspesnost'!BB37,('Norm. Zahr. Financovanie'!BB37*Parametre!$A$2+'Norm. uspesnost'!BB37*Parametre!$A$3)/(Parametre!$A$2+Parametre!$A$3))</f>
        <v>#REF!</v>
      </c>
    </row>
    <row r="34" spans="1:54" ht="14.25" customHeight="1" x14ac:dyDescent="0.2">
      <c r="A34" s="269">
        <v>33</v>
      </c>
      <c r="B34" s="334" t="s">
        <v>177</v>
      </c>
      <c r="C34" s="335" t="s">
        <v>176</v>
      </c>
      <c r="D34" s="331" t="e">
        <f>IF('Norm. Zahr. Financovanie'!D$202=0,'Norm. uspesnost'!D38,('Norm. Zahr. Financovanie'!D38*Parametre!$A$2+'Norm. uspesnost'!D38*Parametre!$A$3)/(Parametre!$A$2+Parametre!$A$3))</f>
        <v>#REF!</v>
      </c>
      <c r="E34" s="331" t="e">
        <f>IF('Norm. Zahr. Financovanie'!E$202=0,'Norm. uspesnost'!E38,('Norm. Zahr. Financovanie'!E38*Parametre!$A$2+'Norm. uspesnost'!E38*Parametre!$A$3)/(Parametre!$A$2+Parametre!$A$3))</f>
        <v>#REF!</v>
      </c>
      <c r="F34" s="331" t="e">
        <f>IF('Norm. Zahr. Financovanie'!F$202=0,'Norm. uspesnost'!F38,('Norm. Zahr. Financovanie'!F38*Parametre!$A$2+'Norm. uspesnost'!F38*Parametre!$A$3)/(Parametre!$A$2+Parametre!$A$3))</f>
        <v>#REF!</v>
      </c>
      <c r="G34" s="331" t="e">
        <f>IF('Norm. Zahr. Financovanie'!G$202=0,'Norm. uspesnost'!G38,('Norm. Zahr. Financovanie'!G38*Parametre!$A$2+'Norm. uspesnost'!G38*Parametre!$A$3)/(Parametre!$A$2+Parametre!$A$3))</f>
        <v>#REF!</v>
      </c>
      <c r="H34" s="331" t="e">
        <f>IF('Norm. Zahr. Financovanie'!H$202=0,'Norm. uspesnost'!H38,('Norm. Zahr. Financovanie'!H38*Parametre!$A$2+'Norm. uspesnost'!H38*Parametre!$A$3)/(Parametre!$A$2+Parametre!$A$3))</f>
        <v>#REF!</v>
      </c>
      <c r="I34" s="331" t="e">
        <f>IF('Norm. Zahr. Financovanie'!I$202=0,'Norm. uspesnost'!I38,('Norm. Zahr. Financovanie'!I38*Parametre!$A$2+'Norm. uspesnost'!I38*Parametre!$A$3)/(Parametre!$A$2+Parametre!$A$3))</f>
        <v>#REF!</v>
      </c>
      <c r="J34" s="331" t="e">
        <f>IF('Norm. Zahr. Financovanie'!J$202=0,'Norm. uspesnost'!J38,('Norm. Zahr. Financovanie'!J38*Parametre!$A$2+'Norm. uspesnost'!J38*Parametre!$A$3)/(Parametre!$A$2+Parametre!$A$3))</f>
        <v>#REF!</v>
      </c>
      <c r="K34" s="331">
        <f>IF('Norm. Zahr. Financovanie'!K$202=0,'Norm. uspesnost'!K38,('Norm. Zahr. Financovanie'!K38*Parametre!$A$2+'Norm. uspesnost'!K38*Parametre!$A$3)/(Parametre!$A$2+Parametre!$A$3))</f>
        <v>0</v>
      </c>
      <c r="L34" s="331" t="e">
        <f>IF('Norm. Zahr. Financovanie'!L$202=0,'Norm. uspesnost'!L38,('Norm. Zahr. Financovanie'!L38*Parametre!$A$2+'Norm. uspesnost'!L38*Parametre!$A$3)/(Parametre!$A$2+Parametre!$A$3))</f>
        <v>#REF!</v>
      </c>
      <c r="M34" s="331" t="e">
        <f>IF('Norm. Zahr. Financovanie'!M$202=0,'Norm. uspesnost'!M38,('Norm. Zahr. Financovanie'!M38*Parametre!$A$2+'Norm. uspesnost'!M38*Parametre!$A$3)/(Parametre!$A$2+Parametre!$A$3))</f>
        <v>#REF!</v>
      </c>
      <c r="N34" s="331" t="e">
        <f>IF('Norm. Zahr. Financovanie'!N$202=0,'Norm. uspesnost'!N38,('Norm. Zahr. Financovanie'!N38*Parametre!$A$2+'Norm. uspesnost'!N38*Parametre!$A$3)/(Parametre!$A$2+Parametre!$A$3))</f>
        <v>#REF!</v>
      </c>
      <c r="O34" s="331" t="e">
        <f>IF('Norm. Zahr. Financovanie'!O$202=0,'Norm. uspesnost'!O38,('Norm. Zahr. Financovanie'!O38*Parametre!$A$2+'Norm. uspesnost'!O38*Parametre!$A$3)/(Parametre!$A$2+Parametre!$A$3))</f>
        <v>#REF!</v>
      </c>
      <c r="P34" s="331">
        <f>IF('Norm. Zahr. Financovanie'!P$202=0,'Norm. uspesnost'!P38,('Norm. Zahr. Financovanie'!P38*Parametre!$A$2+'Norm. uspesnost'!P38*Parametre!$A$3)/(Parametre!$A$2+Parametre!$A$3))</f>
        <v>1.648797045067334E-2</v>
      </c>
      <c r="Q34" s="331" t="e">
        <f>IF('Norm. Zahr. Financovanie'!Q$202=0,'Norm. uspesnost'!Q38,('Norm. Zahr. Financovanie'!Q38*Parametre!$A$2+'Norm. uspesnost'!Q38*Parametre!$A$3)/(Parametre!$A$2+Parametre!$A$3))</f>
        <v>#REF!</v>
      </c>
      <c r="R34" s="331" t="e">
        <f>IF('Norm. Zahr. Financovanie'!R$202=0,'Norm. uspesnost'!R38,('Norm. Zahr. Financovanie'!R38*Parametre!$A$2+'Norm. uspesnost'!R38*Parametre!$A$3)/(Parametre!$A$2+Parametre!$A$3))</f>
        <v>#REF!</v>
      </c>
      <c r="S34" s="331" t="e">
        <f>IF('Norm. Zahr. Financovanie'!S$202=0,'Norm. uspesnost'!S38,('Norm. Zahr. Financovanie'!S38*Parametre!$A$2+'Norm. uspesnost'!S38*Parametre!$A$3)/(Parametre!$A$2+Parametre!$A$3))</f>
        <v>#REF!</v>
      </c>
      <c r="T34" s="331" t="e">
        <f>IF('Norm. Zahr. Financovanie'!T$202=0,'Norm. uspesnost'!T38,('Norm. Zahr. Financovanie'!T38*Parametre!$A$2+'Norm. uspesnost'!T38*Parametre!$A$3)/(Parametre!$A$2+Parametre!$A$3))</f>
        <v>#REF!</v>
      </c>
      <c r="U34" s="331">
        <f>IF('Norm. Zahr. Financovanie'!U$202=0,'Norm. uspesnost'!U38,('Norm. Zahr. Financovanie'!U38*Parametre!$A$2+'Norm. uspesnost'!U38*Parametre!$A$3)/(Parametre!$A$2+Parametre!$A$3))</f>
        <v>1.5609725960220941E-2</v>
      </c>
      <c r="V34" s="331" t="e">
        <f>IF('Norm. Zahr. Financovanie'!V$202=0,'Norm. uspesnost'!V38,('Norm. Zahr. Financovanie'!V38*Parametre!$A$2+'Norm. uspesnost'!V38*Parametre!$A$3)/(Parametre!$A$2+Parametre!$A$3))</f>
        <v>#REF!</v>
      </c>
      <c r="W34" s="331" t="e">
        <f>IF('Norm. Zahr. Financovanie'!W$202=0,'Norm. uspesnost'!W38,('Norm. Zahr. Financovanie'!W38*Parametre!$A$2+'Norm. uspesnost'!W38*Parametre!$A$3)/(Parametre!$A$2+Parametre!$A$3))</f>
        <v>#REF!</v>
      </c>
      <c r="X34" s="331">
        <f>IF('Norm. Zahr. Financovanie'!X$202=0,'Norm. uspesnost'!X38,('Norm. Zahr. Financovanie'!X38*Parametre!$A$2+'Norm. uspesnost'!X38*Parametre!$A$3)/(Parametre!$A$2+Parametre!$A$3))</f>
        <v>2.1337961434288726E-2</v>
      </c>
      <c r="Y34" s="331" t="e">
        <f>IF('Norm. Zahr. Financovanie'!Y$202=0,'Norm. uspesnost'!Y38,('Norm. Zahr. Financovanie'!Y38*Parametre!$A$2+'Norm. uspesnost'!Y38*Parametre!$A$3)/(Parametre!$A$2+Parametre!$A$3))</f>
        <v>#REF!</v>
      </c>
      <c r="Z34" s="331" t="e">
        <f>IF('Norm. Zahr. Financovanie'!Z$202=0,'Norm. uspesnost'!Z38,('Norm. Zahr. Financovanie'!Z38*Parametre!$A$2+'Norm. uspesnost'!Z38*Parametre!$A$3)/(Parametre!$A$2+Parametre!$A$3))</f>
        <v>#REF!</v>
      </c>
      <c r="AA34" s="331" t="e">
        <f>IF('Norm. Zahr. Financovanie'!AA$202=0,'Norm. uspesnost'!AA38,('Norm. Zahr. Financovanie'!AA38*Parametre!$A$2+'Norm. uspesnost'!AA38*Parametre!$A$3)/(Parametre!$A$2+Parametre!$A$3))</f>
        <v>#REF!</v>
      </c>
      <c r="AB34" s="331">
        <f>IF('Norm. Zahr. Financovanie'!AB$202=0,'Norm. uspesnost'!AB38,('Norm. Zahr. Financovanie'!AB38*Parametre!$A$2+'Norm. uspesnost'!AB38*Parametre!$A$3)/(Parametre!$A$2+Parametre!$A$3))</f>
        <v>0</v>
      </c>
      <c r="AC34" s="331">
        <f>IF('Norm. Zahr. Financovanie'!AC$202=0,'Norm. uspesnost'!AC38,('Norm. Zahr. Financovanie'!AC38*Parametre!$A$2+'Norm. uspesnost'!AC38*Parametre!$A$3)/(Parametre!$A$2+Parametre!$A$3))</f>
        <v>3.5028615832554846E-3</v>
      </c>
      <c r="AD34" s="331">
        <f>IF('Norm. Zahr. Financovanie'!AD$202=0,'Norm. uspesnost'!AD38,('Norm. Zahr. Financovanie'!AD38*Parametre!$A$2+'Norm. uspesnost'!AD38*Parametre!$A$3)/(Parametre!$A$2+Parametre!$A$3))</f>
        <v>0</v>
      </c>
      <c r="AE34" s="331" t="e">
        <f>IF('Norm. Zahr. Financovanie'!AE$202=0,'Norm. uspesnost'!AE38,('Norm. Zahr. Financovanie'!AE38*Parametre!$A$2+'Norm. uspesnost'!AE38*Parametre!$A$3)/(Parametre!$A$2+Parametre!$A$3))</f>
        <v>#REF!</v>
      </c>
      <c r="AF34" s="331" t="e">
        <f>IF('Norm. Zahr. Financovanie'!AF$202=0,'Norm. uspesnost'!AF38,('Norm. Zahr. Financovanie'!AF38*Parametre!$A$2+'Norm. uspesnost'!AF38*Parametre!$A$3)/(Parametre!$A$2+Parametre!$A$3))</f>
        <v>#REF!</v>
      </c>
      <c r="AG34" s="331" t="e">
        <f>IF('Norm. Zahr. Financovanie'!AG$202=0,'Norm. uspesnost'!AG38,('Norm. Zahr. Financovanie'!AG38*Parametre!$A$2+'Norm. uspesnost'!AG38*Parametre!$A$3)/(Parametre!$A$2+Parametre!$A$3))</f>
        <v>#REF!</v>
      </c>
      <c r="AH34" s="331" t="e">
        <f>IF('Norm. Zahr. Financovanie'!AH$202=0,'Norm. uspesnost'!AH38,('Norm. Zahr. Financovanie'!AH38*Parametre!$A$2+'Norm. uspesnost'!AH38*Parametre!$A$3)/(Parametre!$A$2+Parametre!$A$3))</f>
        <v>#REF!</v>
      </c>
      <c r="AI34" s="331">
        <f>IF('Norm. Zahr. Financovanie'!AI$202=0,'Norm. uspesnost'!AI38,('Norm. Zahr. Financovanie'!AI38*Parametre!$A$2+'Norm. uspesnost'!AI38*Parametre!$A$3)/(Parametre!$A$2+Parametre!$A$3))</f>
        <v>7.7738022099132159E-3</v>
      </c>
      <c r="AJ34" s="331" t="e">
        <f>IF('Norm. Zahr. Financovanie'!AJ$202=0,'Norm. uspesnost'!AJ38,('Norm. Zahr. Financovanie'!AJ38*Parametre!$A$2+'Norm. uspesnost'!AJ38*Parametre!$A$3)/(Parametre!$A$2+Parametre!$A$3))</f>
        <v>#REF!</v>
      </c>
      <c r="AK34" s="331" t="e">
        <f>IF('Norm. Zahr. Financovanie'!AK$202=0,'Norm. uspesnost'!AK38,('Norm. Zahr. Financovanie'!AK38*Parametre!$A$2+'Norm. uspesnost'!AK38*Parametre!$A$3)/(Parametre!$A$2+Parametre!$A$3))</f>
        <v>#REF!</v>
      </c>
      <c r="AL34" s="331" t="e">
        <f>IF('Norm. Zahr. Financovanie'!AL$202=0,'Norm. uspesnost'!AL38,('Norm. Zahr. Financovanie'!AL38*Parametre!$A$2+'Norm. uspesnost'!AL38*Parametre!$A$3)/(Parametre!$A$2+Parametre!$A$3))</f>
        <v>#REF!</v>
      </c>
      <c r="AM34" s="331" t="e">
        <f>IF('Norm. Zahr. Financovanie'!AM$202=0,'Norm. uspesnost'!AM38,('Norm. Zahr. Financovanie'!AM38*Parametre!$A$2+'Norm. uspesnost'!AM38*Parametre!$A$3)/(Parametre!$A$2+Parametre!$A$3))</f>
        <v>#REF!</v>
      </c>
      <c r="AN34" s="331" t="e">
        <f>IF('Norm. Zahr. Financovanie'!AN$202=0,'Norm. uspesnost'!AN38,('Norm. Zahr. Financovanie'!AN38*Parametre!$A$2+'Norm. uspesnost'!AN38*Parametre!$A$3)/(Parametre!$A$2+Parametre!$A$3))</f>
        <v>#REF!</v>
      </c>
      <c r="AO34" s="331" t="e">
        <f>IF('Norm. Zahr. Financovanie'!AO$202=0,'Norm. uspesnost'!AO38,('Norm. Zahr. Financovanie'!AO38*Parametre!$A$2+'Norm. uspesnost'!AO38*Parametre!$A$3)/(Parametre!$A$2+Parametre!$A$3))</f>
        <v>#REF!</v>
      </c>
      <c r="AP34" s="331" t="e">
        <f>IF('Norm. Zahr. Financovanie'!AP$202=0,'Norm. uspesnost'!AP38,('Norm. Zahr. Financovanie'!AP38*Parametre!$A$2+'Norm. uspesnost'!AP38*Parametre!$A$3)/(Parametre!$A$2+Parametre!$A$3))</f>
        <v>#REF!</v>
      </c>
      <c r="AQ34" s="331" t="e">
        <f>IF('Norm. Zahr. Financovanie'!AQ$202=0,'Norm. uspesnost'!AQ38,('Norm. Zahr. Financovanie'!AQ38*Parametre!$A$2+'Norm. uspesnost'!AQ38*Parametre!$A$3)/(Parametre!$A$2+Parametre!$A$3))</f>
        <v>#REF!</v>
      </c>
      <c r="AR34" s="331" t="e">
        <f>IF('Norm. Zahr. Financovanie'!AR$202=0,'Norm. uspesnost'!AR38,('Norm. Zahr. Financovanie'!AR38*Parametre!$A$2+'Norm. uspesnost'!AR38*Parametre!$A$3)/(Parametre!$A$2+Parametre!$A$3))</f>
        <v>#REF!</v>
      </c>
      <c r="AS34" s="331" t="e">
        <f>IF('Norm. Zahr. Financovanie'!AS$202=0,'Norm. uspesnost'!AS38,('Norm. Zahr. Financovanie'!AS38*Parametre!$A$2+'Norm. uspesnost'!AS38*Parametre!$A$3)/(Parametre!$A$2+Parametre!$A$3))</f>
        <v>#REF!</v>
      </c>
      <c r="AT34" s="331" t="e">
        <f>IF('Norm. Zahr. Financovanie'!AT$202=0,'Norm. uspesnost'!AT38,('Norm. Zahr. Financovanie'!AT38*Parametre!$A$2+'Norm. uspesnost'!AT38*Parametre!$A$3)/(Parametre!$A$2+Parametre!$A$3))</f>
        <v>#REF!</v>
      </c>
      <c r="AU34" s="331" t="e">
        <f>IF('Norm. Zahr. Financovanie'!AU$202=0,'Norm. uspesnost'!AU38,('Norm. Zahr. Financovanie'!AU38*Parametre!$A$2+'Norm. uspesnost'!AU38*Parametre!$A$3)/(Parametre!$A$2+Parametre!$A$3))</f>
        <v>#REF!</v>
      </c>
      <c r="AV34" s="331" t="e">
        <f>IF('Norm. Zahr. Financovanie'!AV$202=0,'Norm. uspesnost'!AV38,('Norm. Zahr. Financovanie'!AV38*Parametre!$A$2+'Norm. uspesnost'!AV38*Parametre!$A$3)/(Parametre!$A$2+Parametre!$A$3))</f>
        <v>#REF!</v>
      </c>
      <c r="AW34" s="331" t="e">
        <f>IF('Norm. Zahr. Financovanie'!AW$202=0,'Norm. uspesnost'!AW38,('Norm. Zahr. Financovanie'!AW38*Parametre!$A$2+'Norm. uspesnost'!AW38*Parametre!$A$3)/(Parametre!$A$2+Parametre!$A$3))</f>
        <v>#REF!</v>
      </c>
      <c r="AX34" s="331" t="e">
        <f>IF('Norm. Zahr. Financovanie'!AX$202=0,'Norm. uspesnost'!AX38,('Norm. Zahr. Financovanie'!AX38*Parametre!$A$2+'Norm. uspesnost'!AX38*Parametre!$A$3)/(Parametre!$A$2+Parametre!$A$3))</f>
        <v>#REF!</v>
      </c>
      <c r="AY34" s="331" t="e">
        <f>IF('Norm. Zahr. Financovanie'!AY$202=0,'Norm. uspesnost'!AY38,('Norm. Zahr. Financovanie'!AY38*Parametre!$A$2+'Norm. uspesnost'!AY38*Parametre!$A$3)/(Parametre!$A$2+Parametre!$A$3))</f>
        <v>#REF!</v>
      </c>
      <c r="AZ34" s="331" t="e">
        <f>IF('Norm. Zahr. Financovanie'!AZ$202=0,'Norm. uspesnost'!AZ38,('Norm. Zahr. Financovanie'!AZ38*Parametre!$A$2+'Norm. uspesnost'!AZ38*Parametre!$A$3)/(Parametre!$A$2+Parametre!$A$3))</f>
        <v>#REF!</v>
      </c>
      <c r="BA34" s="331">
        <f>IF('Norm. Zahr. Financovanie'!BA$202=0,'Norm. uspesnost'!BA38,('Norm. Zahr. Financovanie'!BA38*Parametre!$A$2+'Norm. uspesnost'!BA38*Parametre!$A$3)/(Parametre!$A$2+Parametre!$A$3))</f>
        <v>0</v>
      </c>
      <c r="BB34" s="331" t="e">
        <f>IF('Norm. Zahr. Financovanie'!BB$202=0,'Norm. uspesnost'!BB38,('Norm. Zahr. Financovanie'!BB38*Parametre!$A$2+'Norm. uspesnost'!BB38*Parametre!$A$3)/(Parametre!$A$2+Parametre!$A$3))</f>
        <v>#REF!</v>
      </c>
    </row>
    <row r="35" spans="1:54" ht="14.25" customHeight="1" x14ac:dyDescent="0.2">
      <c r="A35" s="269">
        <v>34</v>
      </c>
      <c r="B35" s="332" t="s">
        <v>95</v>
      </c>
      <c r="C35" s="333" t="s">
        <v>94</v>
      </c>
      <c r="D35" s="331" t="e">
        <f>IF('Norm. Zahr. Financovanie'!D$202=0,'Norm. uspesnost'!D39,('Norm. Zahr. Financovanie'!D39*Parametre!$A$2+'Norm. uspesnost'!D39*Parametre!$A$3)/(Parametre!$A$2+Parametre!$A$3))</f>
        <v>#REF!</v>
      </c>
      <c r="E35" s="331" t="e">
        <f>IF('Norm. Zahr. Financovanie'!E$202=0,'Norm. uspesnost'!E39,('Norm. Zahr. Financovanie'!E39*Parametre!$A$2+'Norm. uspesnost'!E39*Parametre!$A$3)/(Parametre!$A$2+Parametre!$A$3))</f>
        <v>#REF!</v>
      </c>
      <c r="F35" s="331" t="e">
        <f>IF('Norm. Zahr. Financovanie'!F$202=0,'Norm. uspesnost'!F39,('Norm. Zahr. Financovanie'!F39*Parametre!$A$2+'Norm. uspesnost'!F39*Parametre!$A$3)/(Parametre!$A$2+Parametre!$A$3))</f>
        <v>#REF!</v>
      </c>
      <c r="G35" s="331" t="e">
        <f>IF('Norm. Zahr. Financovanie'!G$202=0,'Norm. uspesnost'!G39,('Norm. Zahr. Financovanie'!G39*Parametre!$A$2+'Norm. uspesnost'!G39*Parametre!$A$3)/(Parametre!$A$2+Parametre!$A$3))</f>
        <v>#REF!</v>
      </c>
      <c r="H35" s="331" t="e">
        <f>IF('Norm. Zahr. Financovanie'!H$202=0,'Norm. uspesnost'!H39,('Norm. Zahr. Financovanie'!H39*Parametre!$A$2+'Norm. uspesnost'!H39*Parametre!$A$3)/(Parametre!$A$2+Parametre!$A$3))</f>
        <v>#REF!</v>
      </c>
      <c r="I35" s="331" t="e">
        <f>IF('Norm. Zahr. Financovanie'!I$202=0,'Norm. uspesnost'!I39,('Norm. Zahr. Financovanie'!I39*Parametre!$A$2+'Norm. uspesnost'!I39*Parametre!$A$3)/(Parametre!$A$2+Parametre!$A$3))</f>
        <v>#REF!</v>
      </c>
      <c r="J35" s="331" t="e">
        <f>IF('Norm. Zahr. Financovanie'!J$202=0,'Norm. uspesnost'!J39,('Norm. Zahr. Financovanie'!J39*Parametre!$A$2+'Norm. uspesnost'!J39*Parametre!$A$3)/(Parametre!$A$2+Parametre!$A$3))</f>
        <v>#REF!</v>
      </c>
      <c r="K35" s="331">
        <f>IF('Norm. Zahr. Financovanie'!K$202=0,'Norm. uspesnost'!K39,('Norm. Zahr. Financovanie'!K39*Parametre!$A$2+'Norm. uspesnost'!K39*Parametre!$A$3)/(Parametre!$A$2+Parametre!$A$3))</f>
        <v>1.2849620379487614E-2</v>
      </c>
      <c r="L35" s="331" t="e">
        <f>IF('Norm. Zahr. Financovanie'!L$202=0,'Norm. uspesnost'!L39,('Norm. Zahr. Financovanie'!L39*Parametre!$A$2+'Norm. uspesnost'!L39*Parametre!$A$3)/(Parametre!$A$2+Parametre!$A$3))</f>
        <v>#REF!</v>
      </c>
      <c r="M35" s="331" t="e">
        <f>IF('Norm. Zahr. Financovanie'!M$202=0,'Norm. uspesnost'!M39,('Norm. Zahr. Financovanie'!M39*Parametre!$A$2+'Norm. uspesnost'!M39*Parametre!$A$3)/(Parametre!$A$2+Parametre!$A$3))</f>
        <v>#REF!</v>
      </c>
      <c r="N35" s="331" t="e">
        <f>IF('Norm. Zahr. Financovanie'!N$202=0,'Norm. uspesnost'!N39,('Norm. Zahr. Financovanie'!N39*Parametre!$A$2+'Norm. uspesnost'!N39*Parametre!$A$3)/(Parametre!$A$2+Parametre!$A$3))</f>
        <v>#REF!</v>
      </c>
      <c r="O35" s="331" t="e">
        <f>IF('Norm. Zahr. Financovanie'!O$202=0,'Norm. uspesnost'!O39,('Norm. Zahr. Financovanie'!O39*Parametre!$A$2+'Norm. uspesnost'!O39*Parametre!$A$3)/(Parametre!$A$2+Parametre!$A$3))</f>
        <v>#REF!</v>
      </c>
      <c r="P35" s="331">
        <f>IF('Norm. Zahr. Financovanie'!P$202=0,'Norm. uspesnost'!P39,('Norm. Zahr. Financovanie'!P39*Parametre!$A$2+'Norm. uspesnost'!P39*Parametre!$A$3)/(Parametre!$A$2+Parametre!$A$3))</f>
        <v>1.4032295254985032E-2</v>
      </c>
      <c r="Q35" s="331" t="e">
        <f>IF('Norm. Zahr. Financovanie'!Q$202=0,'Norm. uspesnost'!Q39,('Norm. Zahr. Financovanie'!Q39*Parametre!$A$2+'Norm. uspesnost'!Q39*Parametre!$A$3)/(Parametre!$A$2+Parametre!$A$3))</f>
        <v>#REF!</v>
      </c>
      <c r="R35" s="331" t="e">
        <f>IF('Norm. Zahr. Financovanie'!R$202=0,'Norm. uspesnost'!R39,('Norm. Zahr. Financovanie'!R39*Parametre!$A$2+'Norm. uspesnost'!R39*Parametre!$A$3)/(Parametre!$A$2+Parametre!$A$3))</f>
        <v>#REF!</v>
      </c>
      <c r="S35" s="331" t="e">
        <f>IF('Norm. Zahr. Financovanie'!S$202=0,'Norm. uspesnost'!S39,('Norm. Zahr. Financovanie'!S39*Parametre!$A$2+'Norm. uspesnost'!S39*Parametre!$A$3)/(Parametre!$A$2+Parametre!$A$3))</f>
        <v>#REF!</v>
      </c>
      <c r="T35" s="331" t="e">
        <f>IF('Norm. Zahr. Financovanie'!T$202=0,'Norm. uspesnost'!T39,('Norm. Zahr. Financovanie'!T39*Parametre!$A$2+'Norm. uspesnost'!T39*Parametre!$A$3)/(Parametre!$A$2+Parametre!$A$3))</f>
        <v>#REF!</v>
      </c>
      <c r="U35" s="331">
        <f>IF('Norm. Zahr. Financovanie'!U$202=0,'Norm. uspesnost'!U39,('Norm. Zahr. Financovanie'!U39*Parametre!$A$2+'Norm. uspesnost'!U39*Parametre!$A$3)/(Parametre!$A$2+Parametre!$A$3))</f>
        <v>1.6789489516743021E-2</v>
      </c>
      <c r="V35" s="331" t="e">
        <f>IF('Norm. Zahr. Financovanie'!V$202=0,'Norm. uspesnost'!V39,('Norm. Zahr. Financovanie'!V39*Parametre!$A$2+'Norm. uspesnost'!V39*Parametre!$A$3)/(Parametre!$A$2+Parametre!$A$3))</f>
        <v>#REF!</v>
      </c>
      <c r="W35" s="331" t="e">
        <f>IF('Norm. Zahr. Financovanie'!W$202=0,'Norm. uspesnost'!W39,('Norm. Zahr. Financovanie'!W39*Parametre!$A$2+'Norm. uspesnost'!W39*Parametre!$A$3)/(Parametre!$A$2+Parametre!$A$3))</f>
        <v>#REF!</v>
      </c>
      <c r="X35" s="331">
        <f>IF('Norm. Zahr. Financovanie'!X$202=0,'Norm. uspesnost'!X39,('Norm. Zahr. Financovanie'!X39*Parametre!$A$2+'Norm. uspesnost'!X39*Parametre!$A$3)/(Parametre!$A$2+Parametre!$A$3))</f>
        <v>2.8352882359402011E-2</v>
      </c>
      <c r="Y35" s="331" t="e">
        <f>IF('Norm. Zahr. Financovanie'!Y$202=0,'Norm. uspesnost'!Y39,('Norm. Zahr. Financovanie'!Y39*Parametre!$A$2+'Norm. uspesnost'!Y39*Parametre!$A$3)/(Parametre!$A$2+Parametre!$A$3))</f>
        <v>#REF!</v>
      </c>
      <c r="Z35" s="331" t="e">
        <f>IF('Norm. Zahr. Financovanie'!Z$202=0,'Norm. uspesnost'!Z39,('Norm. Zahr. Financovanie'!Z39*Parametre!$A$2+'Norm. uspesnost'!Z39*Parametre!$A$3)/(Parametre!$A$2+Parametre!$A$3))</f>
        <v>#REF!</v>
      </c>
      <c r="AA35" s="331" t="e">
        <f>IF('Norm. Zahr. Financovanie'!AA$202=0,'Norm. uspesnost'!AA39,('Norm. Zahr. Financovanie'!AA39*Parametre!$A$2+'Norm. uspesnost'!AA39*Parametre!$A$3)/(Parametre!$A$2+Parametre!$A$3))</f>
        <v>#REF!</v>
      </c>
      <c r="AB35" s="331">
        <f>IF('Norm. Zahr. Financovanie'!AB$202=0,'Norm. uspesnost'!AB39,('Norm. Zahr. Financovanie'!AB39*Parametre!$A$2+'Norm. uspesnost'!AB39*Parametre!$A$3)/(Parametre!$A$2+Parametre!$A$3))</f>
        <v>1.3879160605701173E-2</v>
      </c>
      <c r="AC35" s="331">
        <f>IF('Norm. Zahr. Financovanie'!AC$202=0,'Norm. uspesnost'!AC39,('Norm. Zahr. Financovanie'!AC39*Parametre!$A$2+'Norm. uspesnost'!AC39*Parametre!$A$3)/(Parametre!$A$2+Parametre!$A$3))</f>
        <v>1.3072290704337389E-2</v>
      </c>
      <c r="AD35" s="331">
        <f>IF('Norm. Zahr. Financovanie'!AD$202=0,'Norm. uspesnost'!AD39,('Norm. Zahr. Financovanie'!AD39*Parametre!$A$2+'Norm. uspesnost'!AD39*Parametre!$A$3)/(Parametre!$A$2+Parametre!$A$3))</f>
        <v>4.5015909463813099E-2</v>
      </c>
      <c r="AE35" s="331" t="e">
        <f>IF('Norm. Zahr. Financovanie'!AE$202=0,'Norm. uspesnost'!AE39,('Norm. Zahr. Financovanie'!AE39*Parametre!$A$2+'Norm. uspesnost'!AE39*Parametre!$A$3)/(Parametre!$A$2+Parametre!$A$3))</f>
        <v>#REF!</v>
      </c>
      <c r="AF35" s="331" t="e">
        <f>IF('Norm. Zahr. Financovanie'!AF$202=0,'Norm. uspesnost'!AF39,('Norm. Zahr. Financovanie'!AF39*Parametre!$A$2+'Norm. uspesnost'!AF39*Parametre!$A$3)/(Parametre!$A$2+Parametre!$A$3))</f>
        <v>#REF!</v>
      </c>
      <c r="AG35" s="331" t="e">
        <f>IF('Norm. Zahr. Financovanie'!AG$202=0,'Norm. uspesnost'!AG39,('Norm. Zahr. Financovanie'!AG39*Parametre!$A$2+'Norm. uspesnost'!AG39*Parametre!$A$3)/(Parametre!$A$2+Parametre!$A$3))</f>
        <v>#REF!</v>
      </c>
      <c r="AH35" s="331" t="e">
        <f>IF('Norm. Zahr. Financovanie'!AH$202=0,'Norm. uspesnost'!AH39,('Norm. Zahr. Financovanie'!AH39*Parametre!$A$2+'Norm. uspesnost'!AH39*Parametre!$A$3)/(Parametre!$A$2+Parametre!$A$3))</f>
        <v>#REF!</v>
      </c>
      <c r="AI35" s="331">
        <f>IF('Norm. Zahr. Financovanie'!AI$202=0,'Norm. uspesnost'!AI39,('Norm. Zahr. Financovanie'!AI39*Parametre!$A$2+'Norm. uspesnost'!AI39*Parametre!$A$3)/(Parametre!$A$2+Parametre!$A$3))</f>
        <v>1.1945915118186913E-2</v>
      </c>
      <c r="AJ35" s="331" t="e">
        <f>IF('Norm. Zahr. Financovanie'!AJ$202=0,'Norm. uspesnost'!AJ39,('Norm. Zahr. Financovanie'!AJ39*Parametre!$A$2+'Norm. uspesnost'!AJ39*Parametre!$A$3)/(Parametre!$A$2+Parametre!$A$3))</f>
        <v>#REF!</v>
      </c>
      <c r="AK35" s="331" t="e">
        <f>IF('Norm. Zahr. Financovanie'!AK$202=0,'Norm. uspesnost'!AK39,('Norm. Zahr. Financovanie'!AK39*Parametre!$A$2+'Norm. uspesnost'!AK39*Parametre!$A$3)/(Parametre!$A$2+Parametre!$A$3))</f>
        <v>#REF!</v>
      </c>
      <c r="AL35" s="331" t="e">
        <f>IF('Norm. Zahr. Financovanie'!AL$202=0,'Norm. uspesnost'!AL39,('Norm. Zahr. Financovanie'!AL39*Parametre!$A$2+'Norm. uspesnost'!AL39*Parametre!$A$3)/(Parametre!$A$2+Parametre!$A$3))</f>
        <v>#REF!</v>
      </c>
      <c r="AM35" s="331" t="e">
        <f>IF('Norm. Zahr. Financovanie'!AM$202=0,'Norm. uspesnost'!AM39,('Norm. Zahr. Financovanie'!AM39*Parametre!$A$2+'Norm. uspesnost'!AM39*Parametre!$A$3)/(Parametre!$A$2+Parametre!$A$3))</f>
        <v>#REF!</v>
      </c>
      <c r="AN35" s="331" t="e">
        <f>IF('Norm. Zahr. Financovanie'!AN$202=0,'Norm. uspesnost'!AN39,('Norm. Zahr. Financovanie'!AN39*Parametre!$A$2+'Norm. uspesnost'!AN39*Parametre!$A$3)/(Parametre!$A$2+Parametre!$A$3))</f>
        <v>#REF!</v>
      </c>
      <c r="AO35" s="331" t="e">
        <f>IF('Norm. Zahr. Financovanie'!AO$202=0,'Norm. uspesnost'!AO39,('Norm. Zahr. Financovanie'!AO39*Parametre!$A$2+'Norm. uspesnost'!AO39*Parametre!$A$3)/(Parametre!$A$2+Parametre!$A$3))</f>
        <v>#REF!</v>
      </c>
      <c r="AP35" s="331" t="e">
        <f>IF('Norm. Zahr. Financovanie'!AP$202=0,'Norm. uspesnost'!AP39,('Norm. Zahr. Financovanie'!AP39*Parametre!$A$2+'Norm. uspesnost'!AP39*Parametre!$A$3)/(Parametre!$A$2+Parametre!$A$3))</f>
        <v>#REF!</v>
      </c>
      <c r="AQ35" s="331" t="e">
        <f>IF('Norm. Zahr. Financovanie'!AQ$202=0,'Norm. uspesnost'!AQ39,('Norm. Zahr. Financovanie'!AQ39*Parametre!$A$2+'Norm. uspesnost'!AQ39*Parametre!$A$3)/(Parametre!$A$2+Parametre!$A$3))</f>
        <v>#REF!</v>
      </c>
      <c r="AR35" s="331" t="e">
        <f>IF('Norm. Zahr. Financovanie'!AR$202=0,'Norm. uspesnost'!AR39,('Norm. Zahr. Financovanie'!AR39*Parametre!$A$2+'Norm. uspesnost'!AR39*Parametre!$A$3)/(Parametre!$A$2+Parametre!$A$3))</f>
        <v>#REF!</v>
      </c>
      <c r="AS35" s="331" t="e">
        <f>IF('Norm. Zahr. Financovanie'!AS$202=0,'Norm. uspesnost'!AS39,('Norm. Zahr. Financovanie'!AS39*Parametre!$A$2+'Norm. uspesnost'!AS39*Parametre!$A$3)/(Parametre!$A$2+Parametre!$A$3))</f>
        <v>#REF!</v>
      </c>
      <c r="AT35" s="331" t="e">
        <f>IF('Norm. Zahr. Financovanie'!AT$202=0,'Norm. uspesnost'!AT39,('Norm. Zahr. Financovanie'!AT39*Parametre!$A$2+'Norm. uspesnost'!AT39*Parametre!$A$3)/(Parametre!$A$2+Parametre!$A$3))</f>
        <v>#REF!</v>
      </c>
      <c r="AU35" s="331" t="e">
        <f>IF('Norm. Zahr. Financovanie'!AU$202=0,'Norm. uspesnost'!AU39,('Norm. Zahr. Financovanie'!AU39*Parametre!$A$2+'Norm. uspesnost'!AU39*Parametre!$A$3)/(Parametre!$A$2+Parametre!$A$3))</f>
        <v>#REF!</v>
      </c>
      <c r="AV35" s="331" t="e">
        <f>IF('Norm. Zahr. Financovanie'!AV$202=0,'Norm. uspesnost'!AV39,('Norm. Zahr. Financovanie'!AV39*Parametre!$A$2+'Norm. uspesnost'!AV39*Parametre!$A$3)/(Parametre!$A$2+Parametre!$A$3))</f>
        <v>#REF!</v>
      </c>
      <c r="AW35" s="331" t="e">
        <f>IF('Norm. Zahr. Financovanie'!AW$202=0,'Norm. uspesnost'!AW39,('Norm. Zahr. Financovanie'!AW39*Parametre!$A$2+'Norm. uspesnost'!AW39*Parametre!$A$3)/(Parametre!$A$2+Parametre!$A$3))</f>
        <v>#REF!</v>
      </c>
      <c r="AX35" s="331" t="e">
        <f>IF('Norm. Zahr. Financovanie'!AX$202=0,'Norm. uspesnost'!AX39,('Norm. Zahr. Financovanie'!AX39*Parametre!$A$2+'Norm. uspesnost'!AX39*Parametre!$A$3)/(Parametre!$A$2+Parametre!$A$3))</f>
        <v>#REF!</v>
      </c>
      <c r="AY35" s="331" t="e">
        <f>IF('Norm. Zahr. Financovanie'!AY$202=0,'Norm. uspesnost'!AY39,('Norm. Zahr. Financovanie'!AY39*Parametre!$A$2+'Norm. uspesnost'!AY39*Parametre!$A$3)/(Parametre!$A$2+Parametre!$A$3))</f>
        <v>#REF!</v>
      </c>
      <c r="AZ35" s="331" t="e">
        <f>IF('Norm. Zahr. Financovanie'!AZ$202=0,'Norm. uspesnost'!AZ39,('Norm. Zahr. Financovanie'!AZ39*Parametre!$A$2+'Norm. uspesnost'!AZ39*Parametre!$A$3)/(Parametre!$A$2+Parametre!$A$3))</f>
        <v>#REF!</v>
      </c>
      <c r="BA35" s="331">
        <f>IF('Norm. Zahr. Financovanie'!BA$202=0,'Norm. uspesnost'!BA39,('Norm. Zahr. Financovanie'!BA39*Parametre!$A$2+'Norm. uspesnost'!BA39*Parametre!$A$3)/(Parametre!$A$2+Parametre!$A$3))</f>
        <v>1.7491307696779427E-2</v>
      </c>
      <c r="BB35" s="331" t="e">
        <f>IF('Norm. Zahr. Financovanie'!BB$202=0,'Norm. uspesnost'!BB39,('Norm. Zahr. Financovanie'!BB39*Parametre!$A$2+'Norm. uspesnost'!BB39*Parametre!$A$3)/(Parametre!$A$2+Parametre!$A$3))</f>
        <v>#REF!</v>
      </c>
    </row>
    <row r="36" spans="1:54" ht="14.25" customHeight="1" x14ac:dyDescent="0.2">
      <c r="A36" s="269">
        <v>35</v>
      </c>
      <c r="B36" s="334" t="s">
        <v>93</v>
      </c>
      <c r="C36" s="335" t="s">
        <v>92</v>
      </c>
      <c r="D36" s="331" t="e">
        <f>IF('Norm. Zahr. Financovanie'!D$202=0,'Norm. uspesnost'!D40,('Norm. Zahr. Financovanie'!D40*Parametre!$A$2+'Norm. uspesnost'!D40*Parametre!$A$3)/(Parametre!$A$2+Parametre!$A$3))</f>
        <v>#REF!</v>
      </c>
      <c r="E36" s="331" t="e">
        <f>IF('Norm. Zahr. Financovanie'!E$202=0,'Norm. uspesnost'!E40,('Norm. Zahr. Financovanie'!E40*Parametre!$A$2+'Norm. uspesnost'!E40*Parametre!$A$3)/(Parametre!$A$2+Parametre!$A$3))</f>
        <v>#REF!</v>
      </c>
      <c r="F36" s="331" t="e">
        <f>IF('Norm. Zahr. Financovanie'!F$202=0,'Norm. uspesnost'!F40,('Norm. Zahr. Financovanie'!F40*Parametre!$A$2+'Norm. uspesnost'!F40*Parametre!$A$3)/(Parametre!$A$2+Parametre!$A$3))</f>
        <v>#REF!</v>
      </c>
      <c r="G36" s="331" t="e">
        <f>IF('Norm. Zahr. Financovanie'!G$202=0,'Norm. uspesnost'!G40,('Norm. Zahr. Financovanie'!G40*Parametre!$A$2+'Norm. uspesnost'!G40*Parametre!$A$3)/(Parametre!$A$2+Parametre!$A$3))</f>
        <v>#REF!</v>
      </c>
      <c r="H36" s="331" t="e">
        <f>IF('Norm. Zahr. Financovanie'!H$202=0,'Norm. uspesnost'!H40,('Norm. Zahr. Financovanie'!H40*Parametre!$A$2+'Norm. uspesnost'!H40*Parametre!$A$3)/(Parametre!$A$2+Parametre!$A$3))</f>
        <v>#REF!</v>
      </c>
      <c r="I36" s="331" t="e">
        <f>IF('Norm. Zahr. Financovanie'!I$202=0,'Norm. uspesnost'!I40,('Norm. Zahr. Financovanie'!I40*Parametre!$A$2+'Norm. uspesnost'!I40*Parametre!$A$3)/(Parametre!$A$2+Parametre!$A$3))</f>
        <v>#REF!</v>
      </c>
      <c r="J36" s="331" t="e">
        <f>IF('Norm. Zahr. Financovanie'!J$202=0,'Norm. uspesnost'!J40,('Norm. Zahr. Financovanie'!J40*Parametre!$A$2+'Norm. uspesnost'!J40*Parametre!$A$3)/(Parametre!$A$2+Parametre!$A$3))</f>
        <v>#REF!</v>
      </c>
      <c r="K36" s="331">
        <f>IF('Norm. Zahr. Financovanie'!K$202=0,'Norm. uspesnost'!K40,('Norm. Zahr. Financovanie'!K40*Parametre!$A$2+'Norm. uspesnost'!K40*Parametre!$A$3)/(Parametre!$A$2+Parametre!$A$3))</f>
        <v>1.3806010827233118E-2</v>
      </c>
      <c r="L36" s="331" t="e">
        <f>IF('Norm. Zahr. Financovanie'!L$202=0,'Norm. uspesnost'!L40,('Norm. Zahr. Financovanie'!L40*Parametre!$A$2+'Norm. uspesnost'!L40*Parametre!$A$3)/(Parametre!$A$2+Parametre!$A$3))</f>
        <v>#REF!</v>
      </c>
      <c r="M36" s="331" t="e">
        <f>IF('Norm. Zahr. Financovanie'!M$202=0,'Norm. uspesnost'!M40,('Norm. Zahr. Financovanie'!M40*Parametre!$A$2+'Norm. uspesnost'!M40*Parametre!$A$3)/(Parametre!$A$2+Parametre!$A$3))</f>
        <v>#REF!</v>
      </c>
      <c r="N36" s="331" t="e">
        <f>IF('Norm. Zahr. Financovanie'!N$202=0,'Norm. uspesnost'!N40,('Norm. Zahr. Financovanie'!N40*Parametre!$A$2+'Norm. uspesnost'!N40*Parametre!$A$3)/(Parametre!$A$2+Parametre!$A$3))</f>
        <v>#REF!</v>
      </c>
      <c r="O36" s="331" t="e">
        <f>IF('Norm. Zahr. Financovanie'!O$202=0,'Norm. uspesnost'!O40,('Norm. Zahr. Financovanie'!O40*Parametre!$A$2+'Norm. uspesnost'!O40*Parametre!$A$3)/(Parametre!$A$2+Parametre!$A$3))</f>
        <v>#REF!</v>
      </c>
      <c r="P36" s="331">
        <f>IF('Norm. Zahr. Financovanie'!P$202=0,'Norm. uspesnost'!P40,('Norm. Zahr. Financovanie'!P40*Parametre!$A$2+'Norm. uspesnost'!P40*Parametre!$A$3)/(Parametre!$A$2+Parametre!$A$3))</f>
        <v>1.6638017895444744E-2</v>
      </c>
      <c r="Q36" s="331" t="e">
        <f>IF('Norm. Zahr. Financovanie'!Q$202=0,'Norm. uspesnost'!Q40,('Norm. Zahr. Financovanie'!Q40*Parametre!$A$2+'Norm. uspesnost'!Q40*Parametre!$A$3)/(Parametre!$A$2+Parametre!$A$3))</f>
        <v>#REF!</v>
      </c>
      <c r="R36" s="331" t="e">
        <f>IF('Norm. Zahr. Financovanie'!R$202=0,'Norm. uspesnost'!R40,('Norm. Zahr. Financovanie'!R40*Parametre!$A$2+'Norm. uspesnost'!R40*Parametre!$A$3)/(Parametre!$A$2+Parametre!$A$3))</f>
        <v>#REF!</v>
      </c>
      <c r="S36" s="331" t="e">
        <f>IF('Norm. Zahr. Financovanie'!S$202=0,'Norm. uspesnost'!S40,('Norm. Zahr. Financovanie'!S40*Parametre!$A$2+'Norm. uspesnost'!S40*Parametre!$A$3)/(Parametre!$A$2+Parametre!$A$3))</f>
        <v>#REF!</v>
      </c>
      <c r="T36" s="331" t="e">
        <f>IF('Norm. Zahr. Financovanie'!T$202=0,'Norm. uspesnost'!T40,('Norm. Zahr. Financovanie'!T40*Parametre!$A$2+'Norm. uspesnost'!T40*Parametre!$A$3)/(Parametre!$A$2+Parametre!$A$3))</f>
        <v>#REF!</v>
      </c>
      <c r="U36" s="331">
        <f>IF('Norm. Zahr. Financovanie'!U$202=0,'Norm. uspesnost'!U40,('Norm. Zahr. Financovanie'!U40*Parametre!$A$2+'Norm. uspesnost'!U40*Parametre!$A$3)/(Parametre!$A$2+Parametre!$A$3))</f>
        <v>1.5103097296130828E-2</v>
      </c>
      <c r="V36" s="331" t="e">
        <f>IF('Norm. Zahr. Financovanie'!V$202=0,'Norm. uspesnost'!V40,('Norm. Zahr. Financovanie'!V40*Parametre!$A$2+'Norm. uspesnost'!V40*Parametre!$A$3)/(Parametre!$A$2+Parametre!$A$3))</f>
        <v>#REF!</v>
      </c>
      <c r="W36" s="331" t="e">
        <f>IF('Norm. Zahr. Financovanie'!W$202=0,'Norm. uspesnost'!W40,('Norm. Zahr. Financovanie'!W40*Parametre!$A$2+'Norm. uspesnost'!W40*Parametre!$A$3)/(Parametre!$A$2+Parametre!$A$3))</f>
        <v>#REF!</v>
      </c>
      <c r="X36" s="331">
        <f>IF('Norm. Zahr. Financovanie'!X$202=0,'Norm. uspesnost'!X40,('Norm. Zahr. Financovanie'!X40*Parametre!$A$2+'Norm. uspesnost'!X40*Parametre!$A$3)/(Parametre!$A$2+Parametre!$A$3))</f>
        <v>8.6905071405389937E-3</v>
      </c>
      <c r="Y36" s="331" t="e">
        <f>IF('Norm. Zahr. Financovanie'!Y$202=0,'Norm. uspesnost'!Y40,('Norm. Zahr. Financovanie'!Y40*Parametre!$A$2+'Norm. uspesnost'!Y40*Parametre!$A$3)/(Parametre!$A$2+Parametre!$A$3))</f>
        <v>#REF!</v>
      </c>
      <c r="Z36" s="331" t="e">
        <f>IF('Norm. Zahr. Financovanie'!Z$202=0,'Norm. uspesnost'!Z40,('Norm. Zahr. Financovanie'!Z40*Parametre!$A$2+'Norm. uspesnost'!Z40*Parametre!$A$3)/(Parametre!$A$2+Parametre!$A$3))</f>
        <v>#REF!</v>
      </c>
      <c r="AA36" s="331" t="e">
        <f>IF('Norm. Zahr. Financovanie'!AA$202=0,'Norm. uspesnost'!AA40,('Norm. Zahr. Financovanie'!AA40*Parametre!$A$2+'Norm. uspesnost'!AA40*Parametre!$A$3)/(Parametre!$A$2+Parametre!$A$3))</f>
        <v>#REF!</v>
      </c>
      <c r="AB36" s="331">
        <f>IF('Norm. Zahr. Financovanie'!AB$202=0,'Norm. uspesnost'!AB40,('Norm. Zahr. Financovanie'!AB40*Parametre!$A$2+'Norm. uspesnost'!AB40*Parametre!$A$3)/(Parametre!$A$2+Parametre!$A$3))</f>
        <v>2.5166467840046246E-2</v>
      </c>
      <c r="AC36" s="331">
        <f>IF('Norm. Zahr. Financovanie'!AC$202=0,'Norm. uspesnost'!AC40,('Norm. Zahr. Financovanie'!AC40*Parametre!$A$2+'Norm. uspesnost'!AC40*Parametre!$A$3)/(Parametre!$A$2+Parametre!$A$3))</f>
        <v>7.2738018378176346E-3</v>
      </c>
      <c r="AD36" s="331">
        <f>IF('Norm. Zahr. Financovanie'!AD$202=0,'Norm. uspesnost'!AD40,('Norm. Zahr. Financovanie'!AD40*Parametre!$A$2+'Norm. uspesnost'!AD40*Parametre!$A$3)/(Parametre!$A$2+Parametre!$A$3))</f>
        <v>1.6924120778762871E-2</v>
      </c>
      <c r="AE36" s="331" t="e">
        <f>IF('Norm. Zahr. Financovanie'!AE$202=0,'Norm. uspesnost'!AE40,('Norm. Zahr. Financovanie'!AE40*Parametre!$A$2+'Norm. uspesnost'!AE40*Parametre!$A$3)/(Parametre!$A$2+Parametre!$A$3))</f>
        <v>#REF!</v>
      </c>
      <c r="AF36" s="331" t="e">
        <f>IF('Norm. Zahr. Financovanie'!AF$202=0,'Norm. uspesnost'!AF40,('Norm. Zahr. Financovanie'!AF40*Parametre!$A$2+'Norm. uspesnost'!AF40*Parametre!$A$3)/(Parametre!$A$2+Parametre!$A$3))</f>
        <v>#REF!</v>
      </c>
      <c r="AG36" s="331" t="e">
        <f>IF('Norm. Zahr. Financovanie'!AG$202=0,'Norm. uspesnost'!AG40,('Norm. Zahr. Financovanie'!AG40*Parametre!$A$2+'Norm. uspesnost'!AG40*Parametre!$A$3)/(Parametre!$A$2+Parametre!$A$3))</f>
        <v>#REF!</v>
      </c>
      <c r="AH36" s="331" t="e">
        <f>IF('Norm. Zahr. Financovanie'!AH$202=0,'Norm. uspesnost'!AH40,('Norm. Zahr. Financovanie'!AH40*Parametre!$A$2+'Norm. uspesnost'!AH40*Parametre!$A$3)/(Parametre!$A$2+Parametre!$A$3))</f>
        <v>#REF!</v>
      </c>
      <c r="AI36" s="331">
        <f>IF('Norm. Zahr. Financovanie'!AI$202=0,'Norm. uspesnost'!AI40,('Norm. Zahr. Financovanie'!AI40*Parametre!$A$2+'Norm. uspesnost'!AI40*Parametre!$A$3)/(Parametre!$A$2+Parametre!$A$3))</f>
        <v>1.1066959849931559E-2</v>
      </c>
      <c r="AJ36" s="331" t="e">
        <f>IF('Norm. Zahr. Financovanie'!AJ$202=0,'Norm. uspesnost'!AJ40,('Norm. Zahr. Financovanie'!AJ40*Parametre!$A$2+'Norm. uspesnost'!AJ40*Parametre!$A$3)/(Parametre!$A$2+Parametre!$A$3))</f>
        <v>#REF!</v>
      </c>
      <c r="AK36" s="331" t="e">
        <f>IF('Norm. Zahr. Financovanie'!AK$202=0,'Norm. uspesnost'!AK40,('Norm. Zahr. Financovanie'!AK40*Parametre!$A$2+'Norm. uspesnost'!AK40*Parametre!$A$3)/(Parametre!$A$2+Parametre!$A$3))</f>
        <v>#REF!</v>
      </c>
      <c r="AL36" s="331" t="e">
        <f>IF('Norm. Zahr. Financovanie'!AL$202=0,'Norm. uspesnost'!AL40,('Norm. Zahr. Financovanie'!AL40*Parametre!$A$2+'Norm. uspesnost'!AL40*Parametre!$A$3)/(Parametre!$A$2+Parametre!$A$3))</f>
        <v>#REF!</v>
      </c>
      <c r="AM36" s="331" t="e">
        <f>IF('Norm. Zahr. Financovanie'!AM$202=0,'Norm. uspesnost'!AM40,('Norm. Zahr. Financovanie'!AM40*Parametre!$A$2+'Norm. uspesnost'!AM40*Parametre!$A$3)/(Parametre!$A$2+Parametre!$A$3))</f>
        <v>#REF!</v>
      </c>
      <c r="AN36" s="331" t="e">
        <f>IF('Norm. Zahr. Financovanie'!AN$202=0,'Norm. uspesnost'!AN40,('Norm. Zahr. Financovanie'!AN40*Parametre!$A$2+'Norm. uspesnost'!AN40*Parametre!$A$3)/(Parametre!$A$2+Parametre!$A$3))</f>
        <v>#REF!</v>
      </c>
      <c r="AO36" s="331" t="e">
        <f>IF('Norm. Zahr. Financovanie'!AO$202=0,'Norm. uspesnost'!AO40,('Norm. Zahr. Financovanie'!AO40*Parametre!$A$2+'Norm. uspesnost'!AO40*Parametre!$A$3)/(Parametre!$A$2+Parametre!$A$3))</f>
        <v>#REF!</v>
      </c>
      <c r="AP36" s="331" t="e">
        <f>IF('Norm. Zahr. Financovanie'!AP$202=0,'Norm. uspesnost'!AP40,('Norm. Zahr. Financovanie'!AP40*Parametre!$A$2+'Norm. uspesnost'!AP40*Parametre!$A$3)/(Parametre!$A$2+Parametre!$A$3))</f>
        <v>#REF!</v>
      </c>
      <c r="AQ36" s="331" t="e">
        <f>IF('Norm. Zahr. Financovanie'!AQ$202=0,'Norm. uspesnost'!AQ40,('Norm. Zahr. Financovanie'!AQ40*Parametre!$A$2+'Norm. uspesnost'!AQ40*Parametre!$A$3)/(Parametre!$A$2+Parametre!$A$3))</f>
        <v>#REF!</v>
      </c>
      <c r="AR36" s="331" t="e">
        <f>IF('Norm. Zahr. Financovanie'!AR$202=0,'Norm. uspesnost'!AR40,('Norm. Zahr. Financovanie'!AR40*Parametre!$A$2+'Norm. uspesnost'!AR40*Parametre!$A$3)/(Parametre!$A$2+Parametre!$A$3))</f>
        <v>#REF!</v>
      </c>
      <c r="AS36" s="331" t="e">
        <f>IF('Norm. Zahr. Financovanie'!AS$202=0,'Norm. uspesnost'!AS40,('Norm. Zahr. Financovanie'!AS40*Parametre!$A$2+'Norm. uspesnost'!AS40*Parametre!$A$3)/(Parametre!$A$2+Parametre!$A$3))</f>
        <v>#REF!</v>
      </c>
      <c r="AT36" s="331" t="e">
        <f>IF('Norm. Zahr. Financovanie'!AT$202=0,'Norm. uspesnost'!AT40,('Norm. Zahr. Financovanie'!AT40*Parametre!$A$2+'Norm. uspesnost'!AT40*Parametre!$A$3)/(Parametre!$A$2+Parametre!$A$3))</f>
        <v>#REF!</v>
      </c>
      <c r="AU36" s="331" t="e">
        <f>IF('Norm. Zahr. Financovanie'!AU$202=0,'Norm. uspesnost'!AU40,('Norm. Zahr. Financovanie'!AU40*Parametre!$A$2+'Norm. uspesnost'!AU40*Parametre!$A$3)/(Parametre!$A$2+Parametre!$A$3))</f>
        <v>#REF!</v>
      </c>
      <c r="AV36" s="331" t="e">
        <f>IF('Norm. Zahr. Financovanie'!AV$202=0,'Norm. uspesnost'!AV40,('Norm. Zahr. Financovanie'!AV40*Parametre!$A$2+'Norm. uspesnost'!AV40*Parametre!$A$3)/(Parametre!$A$2+Parametre!$A$3))</f>
        <v>#REF!</v>
      </c>
      <c r="AW36" s="331" t="e">
        <f>IF('Norm. Zahr. Financovanie'!AW$202=0,'Norm. uspesnost'!AW40,('Norm. Zahr. Financovanie'!AW40*Parametre!$A$2+'Norm. uspesnost'!AW40*Parametre!$A$3)/(Parametre!$A$2+Parametre!$A$3))</f>
        <v>#REF!</v>
      </c>
      <c r="AX36" s="331" t="e">
        <f>IF('Norm. Zahr. Financovanie'!AX$202=0,'Norm. uspesnost'!AX40,('Norm. Zahr. Financovanie'!AX40*Parametre!$A$2+'Norm. uspesnost'!AX40*Parametre!$A$3)/(Parametre!$A$2+Parametre!$A$3))</f>
        <v>#REF!</v>
      </c>
      <c r="AY36" s="331" t="e">
        <f>IF('Norm. Zahr. Financovanie'!AY$202=0,'Norm. uspesnost'!AY40,('Norm. Zahr. Financovanie'!AY40*Parametre!$A$2+'Norm. uspesnost'!AY40*Parametre!$A$3)/(Parametre!$A$2+Parametre!$A$3))</f>
        <v>#REF!</v>
      </c>
      <c r="AZ36" s="331" t="e">
        <f>IF('Norm. Zahr. Financovanie'!AZ$202=0,'Norm. uspesnost'!AZ40,('Norm. Zahr. Financovanie'!AZ40*Parametre!$A$2+'Norm. uspesnost'!AZ40*Parametre!$A$3)/(Parametre!$A$2+Parametre!$A$3))</f>
        <v>#REF!</v>
      </c>
      <c r="BA36" s="331">
        <f>IF('Norm. Zahr. Financovanie'!BA$202=0,'Norm. uspesnost'!BA40,('Norm. Zahr. Financovanie'!BA40*Parametre!$A$2+'Norm. uspesnost'!BA40*Parametre!$A$3)/(Parametre!$A$2+Parametre!$A$3))</f>
        <v>1.144672684964191E-2</v>
      </c>
      <c r="BB36" s="331" t="e">
        <f>IF('Norm. Zahr. Financovanie'!BB$202=0,'Norm. uspesnost'!BB40,('Norm. Zahr. Financovanie'!BB40*Parametre!$A$2+'Norm. uspesnost'!BB40*Parametre!$A$3)/(Parametre!$A$2+Parametre!$A$3))</f>
        <v>#REF!</v>
      </c>
    </row>
    <row r="37" spans="1:54" ht="14.25" customHeight="1" x14ac:dyDescent="0.2">
      <c r="A37" s="269">
        <v>36</v>
      </c>
      <c r="B37" s="332" t="s">
        <v>121</v>
      </c>
      <c r="C37" s="333" t="s">
        <v>120</v>
      </c>
      <c r="D37" s="331" t="e">
        <f>IF('Norm. Zahr. Financovanie'!D$202=0,'Norm. uspesnost'!D41,('Norm. Zahr. Financovanie'!D41*Parametre!$A$2+'Norm. uspesnost'!D41*Parametre!$A$3)/(Parametre!$A$2+Parametre!$A$3))</f>
        <v>#REF!</v>
      </c>
      <c r="E37" s="331" t="e">
        <f>IF('Norm. Zahr. Financovanie'!E$202=0,'Norm. uspesnost'!E41,('Norm. Zahr. Financovanie'!E41*Parametre!$A$2+'Norm. uspesnost'!E41*Parametre!$A$3)/(Parametre!$A$2+Parametre!$A$3))</f>
        <v>#REF!</v>
      </c>
      <c r="F37" s="331" t="e">
        <f>IF('Norm. Zahr. Financovanie'!F$202=0,'Norm. uspesnost'!F41,('Norm. Zahr. Financovanie'!F41*Parametre!$A$2+'Norm. uspesnost'!F41*Parametre!$A$3)/(Parametre!$A$2+Parametre!$A$3))</f>
        <v>#REF!</v>
      </c>
      <c r="G37" s="331" t="e">
        <f>IF('Norm. Zahr. Financovanie'!G$202=0,'Norm. uspesnost'!G41,('Norm. Zahr. Financovanie'!G41*Parametre!$A$2+'Norm. uspesnost'!G41*Parametre!$A$3)/(Parametre!$A$2+Parametre!$A$3))</f>
        <v>#REF!</v>
      </c>
      <c r="H37" s="331" t="e">
        <f>IF('Norm. Zahr. Financovanie'!H$202=0,'Norm. uspesnost'!H41,('Norm. Zahr. Financovanie'!H41*Parametre!$A$2+'Norm. uspesnost'!H41*Parametre!$A$3)/(Parametre!$A$2+Parametre!$A$3))</f>
        <v>#REF!</v>
      </c>
      <c r="I37" s="331" t="e">
        <f>IF('Norm. Zahr. Financovanie'!I$202=0,'Norm. uspesnost'!I41,('Norm. Zahr. Financovanie'!I41*Parametre!$A$2+'Norm. uspesnost'!I41*Parametre!$A$3)/(Parametre!$A$2+Parametre!$A$3))</f>
        <v>#REF!</v>
      </c>
      <c r="J37" s="331" t="e">
        <f>IF('Norm. Zahr. Financovanie'!J$202=0,'Norm. uspesnost'!J41,('Norm. Zahr. Financovanie'!J41*Parametre!$A$2+'Norm. uspesnost'!J41*Parametre!$A$3)/(Parametre!$A$2+Parametre!$A$3))</f>
        <v>#REF!</v>
      </c>
      <c r="K37" s="331">
        <f>IF('Norm. Zahr. Financovanie'!K$202=0,'Norm. uspesnost'!K41,('Norm. Zahr. Financovanie'!K41*Parametre!$A$2+'Norm. uspesnost'!K41*Parametre!$A$3)/(Parametre!$A$2+Parametre!$A$3))</f>
        <v>1.7541137800171334E-2</v>
      </c>
      <c r="L37" s="331" t="e">
        <f>IF('Norm. Zahr. Financovanie'!L$202=0,'Norm. uspesnost'!L41,('Norm. Zahr. Financovanie'!L41*Parametre!$A$2+'Norm. uspesnost'!L41*Parametre!$A$3)/(Parametre!$A$2+Parametre!$A$3))</f>
        <v>#REF!</v>
      </c>
      <c r="M37" s="331" t="e">
        <f>IF('Norm. Zahr. Financovanie'!M$202=0,'Norm. uspesnost'!M41,('Norm. Zahr. Financovanie'!M41*Parametre!$A$2+'Norm. uspesnost'!M41*Parametre!$A$3)/(Parametre!$A$2+Parametre!$A$3))</f>
        <v>#REF!</v>
      </c>
      <c r="N37" s="331" t="e">
        <f>IF('Norm. Zahr. Financovanie'!N$202=0,'Norm. uspesnost'!N41,('Norm. Zahr. Financovanie'!N41*Parametre!$A$2+'Norm. uspesnost'!N41*Parametre!$A$3)/(Parametre!$A$2+Parametre!$A$3))</f>
        <v>#REF!</v>
      </c>
      <c r="O37" s="331" t="e">
        <f>IF('Norm. Zahr. Financovanie'!O$202=0,'Norm. uspesnost'!O41,('Norm. Zahr. Financovanie'!O41*Parametre!$A$2+'Norm. uspesnost'!O41*Parametre!$A$3)/(Parametre!$A$2+Parametre!$A$3))</f>
        <v>#REF!</v>
      </c>
      <c r="P37" s="331">
        <f>IF('Norm. Zahr. Financovanie'!P$202=0,'Norm. uspesnost'!P41,('Norm. Zahr. Financovanie'!P41*Parametre!$A$2+'Norm. uspesnost'!P41*Parametre!$A$3)/(Parametre!$A$2+Parametre!$A$3))</f>
        <v>1.1341533751223147E-2</v>
      </c>
      <c r="Q37" s="331" t="e">
        <f>IF('Norm. Zahr. Financovanie'!Q$202=0,'Norm. uspesnost'!Q41,('Norm. Zahr. Financovanie'!Q41*Parametre!$A$2+'Norm. uspesnost'!Q41*Parametre!$A$3)/(Parametre!$A$2+Parametre!$A$3))</f>
        <v>#REF!</v>
      </c>
      <c r="R37" s="331" t="e">
        <f>IF('Norm. Zahr. Financovanie'!R$202=0,'Norm. uspesnost'!R41,('Norm. Zahr. Financovanie'!R41*Parametre!$A$2+'Norm. uspesnost'!R41*Parametre!$A$3)/(Parametre!$A$2+Parametre!$A$3))</f>
        <v>#REF!</v>
      </c>
      <c r="S37" s="331" t="e">
        <f>IF('Norm. Zahr. Financovanie'!S$202=0,'Norm. uspesnost'!S41,('Norm. Zahr. Financovanie'!S41*Parametre!$A$2+'Norm. uspesnost'!S41*Parametre!$A$3)/(Parametre!$A$2+Parametre!$A$3))</f>
        <v>#REF!</v>
      </c>
      <c r="T37" s="331" t="e">
        <f>IF('Norm. Zahr. Financovanie'!T$202=0,'Norm. uspesnost'!T41,('Norm. Zahr. Financovanie'!T41*Parametre!$A$2+'Norm. uspesnost'!T41*Parametre!$A$3)/(Parametre!$A$2+Parametre!$A$3))</f>
        <v>#REF!</v>
      </c>
      <c r="U37" s="331">
        <f>IF('Norm. Zahr. Financovanie'!U$202=0,'Norm. uspesnost'!U41,('Norm. Zahr. Financovanie'!U41*Parametre!$A$2+'Norm. uspesnost'!U41*Parametre!$A$3)/(Parametre!$A$2+Parametre!$A$3))</f>
        <v>4.9561620072389762E-2</v>
      </c>
      <c r="V37" s="331" t="e">
        <f>IF('Norm. Zahr. Financovanie'!V$202=0,'Norm. uspesnost'!V41,('Norm. Zahr. Financovanie'!V41*Parametre!$A$2+'Norm. uspesnost'!V41*Parametre!$A$3)/(Parametre!$A$2+Parametre!$A$3))</f>
        <v>#REF!</v>
      </c>
      <c r="W37" s="331" t="e">
        <f>IF('Norm. Zahr. Financovanie'!W$202=0,'Norm. uspesnost'!W41,('Norm. Zahr. Financovanie'!W41*Parametre!$A$2+'Norm. uspesnost'!W41*Parametre!$A$3)/(Parametre!$A$2+Parametre!$A$3))</f>
        <v>#REF!</v>
      </c>
      <c r="X37" s="331">
        <f>IF('Norm. Zahr. Financovanie'!X$202=0,'Norm. uspesnost'!X41,('Norm. Zahr. Financovanie'!X41*Parametre!$A$2+'Norm. uspesnost'!X41*Parametre!$A$3)/(Parametre!$A$2+Parametre!$A$3))</f>
        <v>1.1475901319376876E-2</v>
      </c>
      <c r="Y37" s="331" t="e">
        <f>IF('Norm. Zahr. Financovanie'!Y$202=0,'Norm. uspesnost'!Y41,('Norm. Zahr. Financovanie'!Y41*Parametre!$A$2+'Norm. uspesnost'!Y41*Parametre!$A$3)/(Parametre!$A$2+Parametre!$A$3))</f>
        <v>#REF!</v>
      </c>
      <c r="Z37" s="331" t="e">
        <f>IF('Norm. Zahr. Financovanie'!Z$202=0,'Norm. uspesnost'!Z41,('Norm. Zahr. Financovanie'!Z41*Parametre!$A$2+'Norm. uspesnost'!Z41*Parametre!$A$3)/(Parametre!$A$2+Parametre!$A$3))</f>
        <v>#REF!</v>
      </c>
      <c r="AA37" s="331" t="e">
        <f>IF('Norm. Zahr. Financovanie'!AA$202=0,'Norm. uspesnost'!AA41,('Norm. Zahr. Financovanie'!AA41*Parametre!$A$2+'Norm. uspesnost'!AA41*Parametre!$A$3)/(Parametre!$A$2+Parametre!$A$3))</f>
        <v>#REF!</v>
      </c>
      <c r="AB37" s="331">
        <f>IF('Norm. Zahr. Financovanie'!AB$202=0,'Norm. uspesnost'!AB41,('Norm. Zahr. Financovanie'!AB41*Parametre!$A$2+'Norm. uspesnost'!AB41*Parametre!$A$3)/(Parametre!$A$2+Parametre!$A$3))</f>
        <v>1.832571271104742E-2</v>
      </c>
      <c r="AC37" s="331">
        <f>IF('Norm. Zahr. Financovanie'!AC$202=0,'Norm. uspesnost'!AC41,('Norm. Zahr. Financovanie'!AC41*Parametre!$A$2+'Norm. uspesnost'!AC41*Parametre!$A$3)/(Parametre!$A$2+Parametre!$A$3))</f>
        <v>7.663966093043058E-3</v>
      </c>
      <c r="AD37" s="331">
        <f>IF('Norm. Zahr. Financovanie'!AD$202=0,'Norm. uspesnost'!AD41,('Norm. Zahr. Financovanie'!AD41*Parametre!$A$2+'Norm. uspesnost'!AD41*Parametre!$A$3)/(Parametre!$A$2+Parametre!$A$3))</f>
        <v>2.4363019696057645E-2</v>
      </c>
      <c r="AE37" s="331" t="e">
        <f>IF('Norm. Zahr. Financovanie'!AE$202=0,'Norm. uspesnost'!AE41,('Norm. Zahr. Financovanie'!AE41*Parametre!$A$2+'Norm. uspesnost'!AE41*Parametre!$A$3)/(Parametre!$A$2+Parametre!$A$3))</f>
        <v>#REF!</v>
      </c>
      <c r="AF37" s="331" t="e">
        <f>IF('Norm. Zahr. Financovanie'!AF$202=0,'Norm. uspesnost'!AF41,('Norm. Zahr. Financovanie'!AF41*Parametre!$A$2+'Norm. uspesnost'!AF41*Parametre!$A$3)/(Parametre!$A$2+Parametre!$A$3))</f>
        <v>#REF!</v>
      </c>
      <c r="AG37" s="331" t="e">
        <f>IF('Norm. Zahr. Financovanie'!AG$202=0,'Norm. uspesnost'!AG41,('Norm. Zahr. Financovanie'!AG41*Parametre!$A$2+'Norm. uspesnost'!AG41*Parametre!$A$3)/(Parametre!$A$2+Parametre!$A$3))</f>
        <v>#REF!</v>
      </c>
      <c r="AH37" s="331" t="e">
        <f>IF('Norm. Zahr. Financovanie'!AH$202=0,'Norm. uspesnost'!AH41,('Norm. Zahr. Financovanie'!AH41*Parametre!$A$2+'Norm. uspesnost'!AH41*Parametre!$A$3)/(Parametre!$A$2+Parametre!$A$3))</f>
        <v>#REF!</v>
      </c>
      <c r="AI37" s="331">
        <f>IF('Norm. Zahr. Financovanie'!AI$202=0,'Norm. uspesnost'!AI41,('Norm. Zahr. Financovanie'!AI41*Parametre!$A$2+'Norm. uspesnost'!AI41*Parametre!$A$3)/(Parametre!$A$2+Parametre!$A$3))</f>
        <v>1.341026923877665E-2</v>
      </c>
      <c r="AJ37" s="331" t="e">
        <f>IF('Norm. Zahr. Financovanie'!AJ$202=0,'Norm. uspesnost'!AJ41,('Norm. Zahr. Financovanie'!AJ41*Parametre!$A$2+'Norm. uspesnost'!AJ41*Parametre!$A$3)/(Parametre!$A$2+Parametre!$A$3))</f>
        <v>#REF!</v>
      </c>
      <c r="AK37" s="331" t="e">
        <f>IF('Norm. Zahr. Financovanie'!AK$202=0,'Norm. uspesnost'!AK41,('Norm. Zahr. Financovanie'!AK41*Parametre!$A$2+'Norm. uspesnost'!AK41*Parametre!$A$3)/(Parametre!$A$2+Parametre!$A$3))</f>
        <v>#REF!</v>
      </c>
      <c r="AL37" s="331" t="e">
        <f>IF('Norm. Zahr. Financovanie'!AL$202=0,'Norm. uspesnost'!AL41,('Norm. Zahr. Financovanie'!AL41*Parametre!$A$2+'Norm. uspesnost'!AL41*Parametre!$A$3)/(Parametre!$A$2+Parametre!$A$3))</f>
        <v>#REF!</v>
      </c>
      <c r="AM37" s="331" t="e">
        <f>IF('Norm. Zahr. Financovanie'!AM$202=0,'Norm. uspesnost'!AM41,('Norm. Zahr. Financovanie'!AM41*Parametre!$A$2+'Norm. uspesnost'!AM41*Parametre!$A$3)/(Parametre!$A$2+Parametre!$A$3))</f>
        <v>#REF!</v>
      </c>
      <c r="AN37" s="331" t="e">
        <f>IF('Norm. Zahr. Financovanie'!AN$202=0,'Norm. uspesnost'!AN41,('Norm. Zahr. Financovanie'!AN41*Parametre!$A$2+'Norm. uspesnost'!AN41*Parametre!$A$3)/(Parametre!$A$2+Parametre!$A$3))</f>
        <v>#REF!</v>
      </c>
      <c r="AO37" s="331" t="e">
        <f>IF('Norm. Zahr. Financovanie'!AO$202=0,'Norm. uspesnost'!AO41,('Norm. Zahr. Financovanie'!AO41*Parametre!$A$2+'Norm. uspesnost'!AO41*Parametre!$A$3)/(Parametre!$A$2+Parametre!$A$3))</f>
        <v>#REF!</v>
      </c>
      <c r="AP37" s="331" t="e">
        <f>IF('Norm. Zahr. Financovanie'!AP$202=0,'Norm. uspesnost'!AP41,('Norm. Zahr. Financovanie'!AP41*Parametre!$A$2+'Norm. uspesnost'!AP41*Parametre!$A$3)/(Parametre!$A$2+Parametre!$A$3))</f>
        <v>#REF!</v>
      </c>
      <c r="AQ37" s="331" t="e">
        <f>IF('Norm. Zahr. Financovanie'!AQ$202=0,'Norm. uspesnost'!AQ41,('Norm. Zahr. Financovanie'!AQ41*Parametre!$A$2+'Norm. uspesnost'!AQ41*Parametre!$A$3)/(Parametre!$A$2+Parametre!$A$3))</f>
        <v>#REF!</v>
      </c>
      <c r="AR37" s="331" t="e">
        <f>IF('Norm. Zahr. Financovanie'!AR$202=0,'Norm. uspesnost'!AR41,('Norm. Zahr. Financovanie'!AR41*Parametre!$A$2+'Norm. uspesnost'!AR41*Parametre!$A$3)/(Parametre!$A$2+Parametre!$A$3))</f>
        <v>#REF!</v>
      </c>
      <c r="AS37" s="331" t="e">
        <f>IF('Norm. Zahr. Financovanie'!AS$202=0,'Norm. uspesnost'!AS41,('Norm. Zahr. Financovanie'!AS41*Parametre!$A$2+'Norm. uspesnost'!AS41*Parametre!$A$3)/(Parametre!$A$2+Parametre!$A$3))</f>
        <v>#REF!</v>
      </c>
      <c r="AT37" s="331" t="e">
        <f>IF('Norm. Zahr. Financovanie'!AT$202=0,'Norm. uspesnost'!AT41,('Norm. Zahr. Financovanie'!AT41*Parametre!$A$2+'Norm. uspesnost'!AT41*Parametre!$A$3)/(Parametre!$A$2+Parametre!$A$3))</f>
        <v>#REF!</v>
      </c>
      <c r="AU37" s="331" t="e">
        <f>IF('Norm. Zahr. Financovanie'!AU$202=0,'Norm. uspesnost'!AU41,('Norm. Zahr. Financovanie'!AU41*Parametre!$A$2+'Norm. uspesnost'!AU41*Parametre!$A$3)/(Parametre!$A$2+Parametre!$A$3))</f>
        <v>#REF!</v>
      </c>
      <c r="AV37" s="331" t="e">
        <f>IF('Norm. Zahr. Financovanie'!AV$202=0,'Norm. uspesnost'!AV41,('Norm. Zahr. Financovanie'!AV41*Parametre!$A$2+'Norm. uspesnost'!AV41*Parametre!$A$3)/(Parametre!$A$2+Parametre!$A$3))</f>
        <v>#REF!</v>
      </c>
      <c r="AW37" s="331" t="e">
        <f>IF('Norm. Zahr. Financovanie'!AW$202=0,'Norm. uspesnost'!AW41,('Norm. Zahr. Financovanie'!AW41*Parametre!$A$2+'Norm. uspesnost'!AW41*Parametre!$A$3)/(Parametre!$A$2+Parametre!$A$3))</f>
        <v>#REF!</v>
      </c>
      <c r="AX37" s="331" t="e">
        <f>IF('Norm. Zahr. Financovanie'!AX$202=0,'Norm. uspesnost'!AX41,('Norm. Zahr. Financovanie'!AX41*Parametre!$A$2+'Norm. uspesnost'!AX41*Parametre!$A$3)/(Parametre!$A$2+Parametre!$A$3))</f>
        <v>#REF!</v>
      </c>
      <c r="AY37" s="331" t="e">
        <f>IF('Norm. Zahr. Financovanie'!AY$202=0,'Norm. uspesnost'!AY41,('Norm. Zahr. Financovanie'!AY41*Parametre!$A$2+'Norm. uspesnost'!AY41*Parametre!$A$3)/(Parametre!$A$2+Parametre!$A$3))</f>
        <v>#REF!</v>
      </c>
      <c r="AZ37" s="331" t="e">
        <f>IF('Norm. Zahr. Financovanie'!AZ$202=0,'Norm. uspesnost'!AZ41,('Norm. Zahr. Financovanie'!AZ41*Parametre!$A$2+'Norm. uspesnost'!AZ41*Parametre!$A$3)/(Parametre!$A$2+Parametre!$A$3))</f>
        <v>#REF!</v>
      </c>
      <c r="BA37" s="331">
        <f>IF('Norm. Zahr. Financovanie'!BA$202=0,'Norm. uspesnost'!BA41,('Norm. Zahr. Financovanie'!BA41*Parametre!$A$2+'Norm. uspesnost'!BA41*Parametre!$A$3)/(Parametre!$A$2+Parametre!$A$3))</f>
        <v>6.3564464879406479E-2</v>
      </c>
      <c r="BB37" s="331" t="e">
        <f>IF('Norm. Zahr. Financovanie'!BB$202=0,'Norm. uspesnost'!BB41,('Norm. Zahr. Financovanie'!BB41*Parametre!$A$2+'Norm. uspesnost'!BB41*Parametre!$A$3)/(Parametre!$A$2+Parametre!$A$3))</f>
        <v>#REF!</v>
      </c>
    </row>
    <row r="38" spans="1:54" ht="14.25" customHeight="1" x14ac:dyDescent="0.2">
      <c r="A38" s="269">
        <v>37</v>
      </c>
      <c r="B38" s="334" t="s">
        <v>188</v>
      </c>
      <c r="C38" s="335" t="s">
        <v>187</v>
      </c>
      <c r="D38" s="331" t="e">
        <f>IF('Norm. Zahr. Financovanie'!D$202=0,'Norm. uspesnost'!D42,('Norm. Zahr. Financovanie'!D42*Parametre!$A$2+'Norm. uspesnost'!D42*Parametre!$A$3)/(Parametre!$A$2+Parametre!$A$3))</f>
        <v>#REF!</v>
      </c>
      <c r="E38" s="331" t="e">
        <f>IF('Norm. Zahr. Financovanie'!E$202=0,'Norm. uspesnost'!E42,('Norm. Zahr. Financovanie'!E42*Parametre!$A$2+'Norm. uspesnost'!E42*Parametre!$A$3)/(Parametre!$A$2+Parametre!$A$3))</f>
        <v>#REF!</v>
      </c>
      <c r="F38" s="331" t="e">
        <f>IF('Norm. Zahr. Financovanie'!F$202=0,'Norm. uspesnost'!F42,('Norm. Zahr. Financovanie'!F42*Parametre!$A$2+'Norm. uspesnost'!F42*Parametre!$A$3)/(Parametre!$A$2+Parametre!$A$3))</f>
        <v>#REF!</v>
      </c>
      <c r="G38" s="331" t="e">
        <f>IF('Norm. Zahr. Financovanie'!G$202=0,'Norm. uspesnost'!G42,('Norm. Zahr. Financovanie'!G42*Parametre!$A$2+'Norm. uspesnost'!G42*Parametre!$A$3)/(Parametre!$A$2+Parametre!$A$3))</f>
        <v>#REF!</v>
      </c>
      <c r="H38" s="331" t="e">
        <f>IF('Norm. Zahr. Financovanie'!H$202=0,'Norm. uspesnost'!H42,('Norm. Zahr. Financovanie'!H42*Parametre!$A$2+'Norm. uspesnost'!H42*Parametre!$A$3)/(Parametre!$A$2+Parametre!$A$3))</f>
        <v>#REF!</v>
      </c>
      <c r="I38" s="331" t="e">
        <f>IF('Norm. Zahr. Financovanie'!I$202=0,'Norm. uspesnost'!I42,('Norm. Zahr. Financovanie'!I42*Parametre!$A$2+'Norm. uspesnost'!I42*Parametre!$A$3)/(Parametre!$A$2+Parametre!$A$3))</f>
        <v>#REF!</v>
      </c>
      <c r="J38" s="331" t="e">
        <f>IF('Norm. Zahr. Financovanie'!J$202=0,'Norm. uspesnost'!J42,('Norm. Zahr. Financovanie'!J42*Parametre!$A$2+'Norm. uspesnost'!J42*Parametre!$A$3)/(Parametre!$A$2+Parametre!$A$3))</f>
        <v>#REF!</v>
      </c>
      <c r="K38" s="331">
        <f>IF('Norm. Zahr. Financovanie'!K$202=0,'Norm. uspesnost'!K42,('Norm. Zahr. Financovanie'!K42*Parametre!$A$2+'Norm. uspesnost'!K42*Parametre!$A$3)/(Parametre!$A$2+Parametre!$A$3))</f>
        <v>1.6244672892440915E-2</v>
      </c>
      <c r="L38" s="331" t="e">
        <f>IF('Norm. Zahr. Financovanie'!L$202=0,'Norm. uspesnost'!L42,('Norm. Zahr. Financovanie'!L42*Parametre!$A$2+'Norm. uspesnost'!L42*Parametre!$A$3)/(Parametre!$A$2+Parametre!$A$3))</f>
        <v>#REF!</v>
      </c>
      <c r="M38" s="331" t="e">
        <f>IF('Norm. Zahr. Financovanie'!M$202=0,'Norm. uspesnost'!M42,('Norm. Zahr. Financovanie'!M42*Parametre!$A$2+'Norm. uspesnost'!M42*Parametre!$A$3)/(Parametre!$A$2+Parametre!$A$3))</f>
        <v>#REF!</v>
      </c>
      <c r="N38" s="331" t="e">
        <f>IF('Norm. Zahr. Financovanie'!N$202=0,'Norm. uspesnost'!N42,('Norm. Zahr. Financovanie'!N42*Parametre!$A$2+'Norm. uspesnost'!N42*Parametre!$A$3)/(Parametre!$A$2+Parametre!$A$3))</f>
        <v>#REF!</v>
      </c>
      <c r="O38" s="331" t="e">
        <f>IF('Norm. Zahr. Financovanie'!O$202=0,'Norm. uspesnost'!O42,('Norm. Zahr. Financovanie'!O42*Parametre!$A$2+'Norm. uspesnost'!O42*Parametre!$A$3)/(Parametre!$A$2+Parametre!$A$3))</f>
        <v>#REF!</v>
      </c>
      <c r="P38" s="331">
        <f>IF('Norm. Zahr. Financovanie'!P$202=0,'Norm. uspesnost'!P42,('Norm. Zahr. Financovanie'!P42*Parametre!$A$2+'Norm. uspesnost'!P42*Parametre!$A$3)/(Parametre!$A$2+Parametre!$A$3))</f>
        <v>7.7785968648580875E-3</v>
      </c>
      <c r="Q38" s="331" t="e">
        <f>IF('Norm. Zahr. Financovanie'!Q$202=0,'Norm. uspesnost'!Q42,('Norm. Zahr. Financovanie'!Q42*Parametre!$A$2+'Norm. uspesnost'!Q42*Parametre!$A$3)/(Parametre!$A$2+Parametre!$A$3))</f>
        <v>#REF!</v>
      </c>
      <c r="R38" s="331" t="e">
        <f>IF('Norm. Zahr. Financovanie'!R$202=0,'Norm. uspesnost'!R42,('Norm. Zahr. Financovanie'!R42*Parametre!$A$2+'Norm. uspesnost'!R42*Parametre!$A$3)/(Parametre!$A$2+Parametre!$A$3))</f>
        <v>#REF!</v>
      </c>
      <c r="S38" s="331" t="e">
        <f>IF('Norm. Zahr. Financovanie'!S$202=0,'Norm. uspesnost'!S42,('Norm. Zahr. Financovanie'!S42*Parametre!$A$2+'Norm. uspesnost'!S42*Parametre!$A$3)/(Parametre!$A$2+Parametre!$A$3))</f>
        <v>#REF!</v>
      </c>
      <c r="T38" s="331" t="e">
        <f>IF('Norm. Zahr. Financovanie'!T$202=0,'Norm. uspesnost'!T42,('Norm. Zahr. Financovanie'!T42*Parametre!$A$2+'Norm. uspesnost'!T42*Parametre!$A$3)/(Parametre!$A$2+Parametre!$A$3))</f>
        <v>#REF!</v>
      </c>
      <c r="U38" s="331">
        <f>IF('Norm. Zahr. Financovanie'!U$202=0,'Norm. uspesnost'!U42,('Norm. Zahr. Financovanie'!U42*Parametre!$A$2+'Norm. uspesnost'!U42*Parametre!$A$3)/(Parametre!$A$2+Parametre!$A$3))</f>
        <v>0</v>
      </c>
      <c r="V38" s="331" t="e">
        <f>IF('Norm. Zahr. Financovanie'!V$202=0,'Norm. uspesnost'!V42,('Norm. Zahr. Financovanie'!V42*Parametre!$A$2+'Norm. uspesnost'!V42*Parametre!$A$3)/(Parametre!$A$2+Parametre!$A$3))</f>
        <v>#REF!</v>
      </c>
      <c r="W38" s="331" t="e">
        <f>IF('Norm. Zahr. Financovanie'!W$202=0,'Norm. uspesnost'!W42,('Norm. Zahr. Financovanie'!W42*Parametre!$A$2+'Norm. uspesnost'!W42*Parametre!$A$3)/(Parametre!$A$2+Parametre!$A$3))</f>
        <v>#REF!</v>
      </c>
      <c r="X38" s="331">
        <f>IF('Norm. Zahr. Financovanie'!X$202=0,'Norm. uspesnost'!X42,('Norm. Zahr. Financovanie'!X42*Parametre!$A$2+'Norm. uspesnost'!X42*Parametre!$A$3)/(Parametre!$A$2+Parametre!$A$3))</f>
        <v>7.1035699022795338E-3</v>
      </c>
      <c r="Y38" s="331" t="e">
        <f>IF('Norm. Zahr. Financovanie'!Y$202=0,'Norm. uspesnost'!Y42,('Norm. Zahr. Financovanie'!Y42*Parametre!$A$2+'Norm. uspesnost'!Y42*Parametre!$A$3)/(Parametre!$A$2+Parametre!$A$3))</f>
        <v>#REF!</v>
      </c>
      <c r="Z38" s="331" t="e">
        <f>IF('Norm. Zahr. Financovanie'!Z$202=0,'Norm. uspesnost'!Z42,('Norm. Zahr. Financovanie'!Z42*Parametre!$A$2+'Norm. uspesnost'!Z42*Parametre!$A$3)/(Parametre!$A$2+Parametre!$A$3))</f>
        <v>#REF!</v>
      </c>
      <c r="AA38" s="331" t="e">
        <f>IF('Norm. Zahr. Financovanie'!AA$202=0,'Norm. uspesnost'!AA42,('Norm. Zahr. Financovanie'!AA42*Parametre!$A$2+'Norm. uspesnost'!AA42*Parametre!$A$3)/(Parametre!$A$2+Parametre!$A$3))</f>
        <v>#REF!</v>
      </c>
      <c r="AB38" s="331">
        <f>IF('Norm. Zahr. Financovanie'!AB$202=0,'Norm. uspesnost'!AB42,('Norm. Zahr. Financovanie'!AB42*Parametre!$A$2+'Norm. uspesnost'!AB42*Parametre!$A$3)/(Parametre!$A$2+Parametre!$A$3))</f>
        <v>0</v>
      </c>
      <c r="AC38" s="331">
        <f>IF('Norm. Zahr. Financovanie'!AC$202=0,'Norm. uspesnost'!AC42,('Norm. Zahr. Financovanie'!AC42*Parametre!$A$2+'Norm. uspesnost'!AC42*Parametre!$A$3)/(Parametre!$A$2+Parametre!$A$3))</f>
        <v>2.5003482973628706E-2</v>
      </c>
      <c r="AD38" s="331">
        <f>IF('Norm. Zahr. Financovanie'!AD$202=0,'Norm. uspesnost'!AD42,('Norm. Zahr. Financovanie'!AD42*Parametre!$A$2+'Norm. uspesnost'!AD42*Parametre!$A$3)/(Parametre!$A$2+Parametre!$A$3))</f>
        <v>0</v>
      </c>
      <c r="AE38" s="331" t="e">
        <f>IF('Norm. Zahr. Financovanie'!AE$202=0,'Norm. uspesnost'!AE42,('Norm. Zahr. Financovanie'!AE42*Parametre!$A$2+'Norm. uspesnost'!AE42*Parametre!$A$3)/(Parametre!$A$2+Parametre!$A$3))</f>
        <v>#REF!</v>
      </c>
      <c r="AF38" s="331" t="e">
        <f>IF('Norm. Zahr. Financovanie'!AF$202=0,'Norm. uspesnost'!AF42,('Norm. Zahr. Financovanie'!AF42*Parametre!$A$2+'Norm. uspesnost'!AF42*Parametre!$A$3)/(Parametre!$A$2+Parametre!$A$3))</f>
        <v>#REF!</v>
      </c>
      <c r="AG38" s="331" t="e">
        <f>IF('Norm. Zahr. Financovanie'!AG$202=0,'Norm. uspesnost'!AG42,('Norm. Zahr. Financovanie'!AG42*Parametre!$A$2+'Norm. uspesnost'!AG42*Parametre!$A$3)/(Parametre!$A$2+Parametre!$A$3))</f>
        <v>#REF!</v>
      </c>
      <c r="AH38" s="331" t="e">
        <f>IF('Norm. Zahr. Financovanie'!AH$202=0,'Norm. uspesnost'!AH42,('Norm. Zahr. Financovanie'!AH42*Parametre!$A$2+'Norm. uspesnost'!AH42*Parametre!$A$3)/(Parametre!$A$2+Parametre!$A$3))</f>
        <v>#REF!</v>
      </c>
      <c r="AI38" s="331">
        <f>IF('Norm. Zahr. Financovanie'!AI$202=0,'Norm. uspesnost'!AI42,('Norm. Zahr. Financovanie'!AI42*Parametre!$A$2+'Norm. uspesnost'!AI42*Parametre!$A$3)/(Parametre!$A$2+Parametre!$A$3))</f>
        <v>1.3591110311977581E-2</v>
      </c>
      <c r="AJ38" s="331" t="e">
        <f>IF('Norm. Zahr. Financovanie'!AJ$202=0,'Norm. uspesnost'!AJ42,('Norm. Zahr. Financovanie'!AJ42*Parametre!$A$2+'Norm. uspesnost'!AJ42*Parametre!$A$3)/(Parametre!$A$2+Parametre!$A$3))</f>
        <v>#REF!</v>
      </c>
      <c r="AK38" s="331" t="e">
        <f>IF('Norm. Zahr. Financovanie'!AK$202=0,'Norm. uspesnost'!AK42,('Norm. Zahr. Financovanie'!AK42*Parametre!$A$2+'Norm. uspesnost'!AK42*Parametre!$A$3)/(Parametre!$A$2+Parametre!$A$3))</f>
        <v>#REF!</v>
      </c>
      <c r="AL38" s="331" t="e">
        <f>IF('Norm. Zahr. Financovanie'!AL$202=0,'Norm. uspesnost'!AL42,('Norm. Zahr. Financovanie'!AL42*Parametre!$A$2+'Norm. uspesnost'!AL42*Parametre!$A$3)/(Parametre!$A$2+Parametre!$A$3))</f>
        <v>#REF!</v>
      </c>
      <c r="AM38" s="331" t="e">
        <f>IF('Norm. Zahr. Financovanie'!AM$202=0,'Norm. uspesnost'!AM42,('Norm. Zahr. Financovanie'!AM42*Parametre!$A$2+'Norm. uspesnost'!AM42*Parametre!$A$3)/(Parametre!$A$2+Parametre!$A$3))</f>
        <v>#REF!</v>
      </c>
      <c r="AN38" s="331" t="e">
        <f>IF('Norm. Zahr. Financovanie'!AN$202=0,'Norm. uspesnost'!AN42,('Norm. Zahr. Financovanie'!AN42*Parametre!$A$2+'Norm. uspesnost'!AN42*Parametre!$A$3)/(Parametre!$A$2+Parametre!$A$3))</f>
        <v>#REF!</v>
      </c>
      <c r="AO38" s="331" t="e">
        <f>IF('Norm. Zahr. Financovanie'!AO$202=0,'Norm. uspesnost'!AO42,('Norm. Zahr. Financovanie'!AO42*Parametre!$A$2+'Norm. uspesnost'!AO42*Parametre!$A$3)/(Parametre!$A$2+Parametre!$A$3))</f>
        <v>#REF!</v>
      </c>
      <c r="AP38" s="331" t="e">
        <f>IF('Norm. Zahr. Financovanie'!AP$202=0,'Norm. uspesnost'!AP42,('Norm. Zahr. Financovanie'!AP42*Parametre!$A$2+'Norm. uspesnost'!AP42*Parametre!$A$3)/(Parametre!$A$2+Parametre!$A$3))</f>
        <v>#REF!</v>
      </c>
      <c r="AQ38" s="331" t="e">
        <f>IF('Norm. Zahr. Financovanie'!AQ$202=0,'Norm. uspesnost'!AQ42,('Norm. Zahr. Financovanie'!AQ42*Parametre!$A$2+'Norm. uspesnost'!AQ42*Parametre!$A$3)/(Parametre!$A$2+Parametre!$A$3))</f>
        <v>#REF!</v>
      </c>
      <c r="AR38" s="331" t="e">
        <f>IF('Norm. Zahr. Financovanie'!AR$202=0,'Norm. uspesnost'!AR42,('Norm. Zahr. Financovanie'!AR42*Parametre!$A$2+'Norm. uspesnost'!AR42*Parametre!$A$3)/(Parametre!$A$2+Parametre!$A$3))</f>
        <v>#REF!</v>
      </c>
      <c r="AS38" s="331" t="e">
        <f>IF('Norm. Zahr. Financovanie'!AS$202=0,'Norm. uspesnost'!AS42,('Norm. Zahr. Financovanie'!AS42*Parametre!$A$2+'Norm. uspesnost'!AS42*Parametre!$A$3)/(Parametre!$A$2+Parametre!$A$3))</f>
        <v>#REF!</v>
      </c>
      <c r="AT38" s="331" t="e">
        <f>IF('Norm. Zahr. Financovanie'!AT$202=0,'Norm. uspesnost'!AT42,('Norm. Zahr. Financovanie'!AT42*Parametre!$A$2+'Norm. uspesnost'!AT42*Parametre!$A$3)/(Parametre!$A$2+Parametre!$A$3))</f>
        <v>#REF!</v>
      </c>
      <c r="AU38" s="331" t="e">
        <f>IF('Norm. Zahr. Financovanie'!AU$202=0,'Norm. uspesnost'!AU42,('Norm. Zahr. Financovanie'!AU42*Parametre!$A$2+'Norm. uspesnost'!AU42*Parametre!$A$3)/(Parametre!$A$2+Parametre!$A$3))</f>
        <v>#REF!</v>
      </c>
      <c r="AV38" s="331" t="e">
        <f>IF('Norm. Zahr. Financovanie'!AV$202=0,'Norm. uspesnost'!AV42,('Norm. Zahr. Financovanie'!AV42*Parametre!$A$2+'Norm. uspesnost'!AV42*Parametre!$A$3)/(Parametre!$A$2+Parametre!$A$3))</f>
        <v>#REF!</v>
      </c>
      <c r="AW38" s="331" t="e">
        <f>IF('Norm. Zahr. Financovanie'!AW$202=0,'Norm. uspesnost'!AW42,('Norm. Zahr. Financovanie'!AW42*Parametre!$A$2+'Norm. uspesnost'!AW42*Parametre!$A$3)/(Parametre!$A$2+Parametre!$A$3))</f>
        <v>#REF!</v>
      </c>
      <c r="AX38" s="331" t="e">
        <f>IF('Norm. Zahr. Financovanie'!AX$202=0,'Norm. uspesnost'!AX42,('Norm. Zahr. Financovanie'!AX42*Parametre!$A$2+'Norm. uspesnost'!AX42*Parametre!$A$3)/(Parametre!$A$2+Parametre!$A$3))</f>
        <v>#REF!</v>
      </c>
      <c r="AY38" s="331" t="e">
        <f>IF('Norm. Zahr. Financovanie'!AY$202=0,'Norm. uspesnost'!AY42,('Norm. Zahr. Financovanie'!AY42*Parametre!$A$2+'Norm. uspesnost'!AY42*Parametre!$A$3)/(Parametre!$A$2+Parametre!$A$3))</f>
        <v>#REF!</v>
      </c>
      <c r="AZ38" s="331" t="e">
        <f>IF('Norm. Zahr. Financovanie'!AZ$202=0,'Norm. uspesnost'!AZ42,('Norm. Zahr. Financovanie'!AZ42*Parametre!$A$2+'Norm. uspesnost'!AZ42*Parametre!$A$3)/(Parametre!$A$2+Parametre!$A$3))</f>
        <v>#REF!</v>
      </c>
      <c r="BA38" s="331">
        <f>IF('Norm. Zahr. Financovanie'!BA$202=0,'Norm. uspesnost'!BA42,('Norm. Zahr. Financovanie'!BA42*Parametre!$A$2+'Norm. uspesnost'!BA42*Parametre!$A$3)/(Parametre!$A$2+Parametre!$A$3))</f>
        <v>1.25370026447105E-2</v>
      </c>
      <c r="BB38" s="331" t="e">
        <f>IF('Norm. Zahr. Financovanie'!BB$202=0,'Norm. uspesnost'!BB42,('Norm. Zahr. Financovanie'!BB42*Parametre!$A$2+'Norm. uspesnost'!BB42*Parametre!$A$3)/(Parametre!$A$2+Parametre!$A$3))</f>
        <v>#REF!</v>
      </c>
    </row>
    <row r="39" spans="1:54" ht="14.25" customHeight="1" x14ac:dyDescent="0.2">
      <c r="A39" s="269">
        <v>38</v>
      </c>
      <c r="B39" s="332" t="s">
        <v>146</v>
      </c>
      <c r="C39" s="333" t="s">
        <v>145</v>
      </c>
      <c r="D39" s="331" t="e">
        <f>IF('Norm. Zahr. Financovanie'!D$202=0,'Norm. uspesnost'!D43,('Norm. Zahr. Financovanie'!D43*Parametre!$A$2+'Norm. uspesnost'!D43*Parametre!$A$3)/(Parametre!$A$2+Parametre!$A$3))</f>
        <v>#REF!</v>
      </c>
      <c r="E39" s="331" t="e">
        <f>IF('Norm. Zahr. Financovanie'!E$202=0,'Norm. uspesnost'!E43,('Norm. Zahr. Financovanie'!E43*Parametre!$A$2+'Norm. uspesnost'!E43*Parametre!$A$3)/(Parametre!$A$2+Parametre!$A$3))</f>
        <v>#REF!</v>
      </c>
      <c r="F39" s="331" t="e">
        <f>IF('Norm. Zahr. Financovanie'!F$202=0,'Norm. uspesnost'!F43,('Norm. Zahr. Financovanie'!F43*Parametre!$A$2+'Norm. uspesnost'!F43*Parametre!$A$3)/(Parametre!$A$2+Parametre!$A$3))</f>
        <v>#REF!</v>
      </c>
      <c r="G39" s="331" t="e">
        <f>IF('Norm. Zahr. Financovanie'!G$202=0,'Norm. uspesnost'!G43,('Norm. Zahr. Financovanie'!G43*Parametre!$A$2+'Norm. uspesnost'!G43*Parametre!$A$3)/(Parametre!$A$2+Parametre!$A$3))</f>
        <v>#REF!</v>
      </c>
      <c r="H39" s="331" t="e">
        <f>IF('Norm. Zahr. Financovanie'!H$202=0,'Norm. uspesnost'!H43,('Norm. Zahr. Financovanie'!H43*Parametre!$A$2+'Norm. uspesnost'!H43*Parametre!$A$3)/(Parametre!$A$2+Parametre!$A$3))</f>
        <v>#REF!</v>
      </c>
      <c r="I39" s="331" t="e">
        <f>IF('Norm. Zahr. Financovanie'!I$202=0,'Norm. uspesnost'!I43,('Norm. Zahr. Financovanie'!I43*Parametre!$A$2+'Norm. uspesnost'!I43*Parametre!$A$3)/(Parametre!$A$2+Parametre!$A$3))</f>
        <v>#REF!</v>
      </c>
      <c r="J39" s="331" t="e">
        <f>IF('Norm. Zahr. Financovanie'!J$202=0,'Norm. uspesnost'!J43,('Norm. Zahr. Financovanie'!J43*Parametre!$A$2+'Norm. uspesnost'!J43*Parametre!$A$3)/(Parametre!$A$2+Parametre!$A$3))</f>
        <v>#REF!</v>
      </c>
      <c r="K39" s="331">
        <f>IF('Norm. Zahr. Financovanie'!K$202=0,'Norm. uspesnost'!K43,('Norm. Zahr. Financovanie'!K43*Parametre!$A$2+'Norm. uspesnost'!K43*Parametre!$A$3)/(Parametre!$A$2+Parametre!$A$3))</f>
        <v>1.4231430946945104E-2</v>
      </c>
      <c r="L39" s="331" t="e">
        <f>IF('Norm. Zahr. Financovanie'!L$202=0,'Norm. uspesnost'!L43,('Norm. Zahr. Financovanie'!L43*Parametre!$A$2+'Norm. uspesnost'!L43*Parametre!$A$3)/(Parametre!$A$2+Parametre!$A$3))</f>
        <v>#REF!</v>
      </c>
      <c r="M39" s="331" t="e">
        <f>IF('Norm. Zahr. Financovanie'!M$202=0,'Norm. uspesnost'!M43,('Norm. Zahr. Financovanie'!M43*Parametre!$A$2+'Norm. uspesnost'!M43*Parametre!$A$3)/(Parametre!$A$2+Parametre!$A$3))</f>
        <v>#REF!</v>
      </c>
      <c r="N39" s="331" t="e">
        <f>IF('Norm. Zahr. Financovanie'!N$202=0,'Norm. uspesnost'!N43,('Norm. Zahr. Financovanie'!N43*Parametre!$A$2+'Norm. uspesnost'!N43*Parametre!$A$3)/(Parametre!$A$2+Parametre!$A$3))</f>
        <v>#REF!</v>
      </c>
      <c r="O39" s="331" t="e">
        <f>IF('Norm. Zahr. Financovanie'!O$202=0,'Norm. uspesnost'!O43,('Norm. Zahr. Financovanie'!O43*Parametre!$A$2+'Norm. uspesnost'!O43*Parametre!$A$3)/(Parametre!$A$2+Parametre!$A$3))</f>
        <v>#REF!</v>
      </c>
      <c r="P39" s="331">
        <f>IF('Norm. Zahr. Financovanie'!P$202=0,'Norm. uspesnost'!P43,('Norm. Zahr. Financovanie'!P43*Parametre!$A$2+'Norm. uspesnost'!P43*Parametre!$A$3)/(Parametre!$A$2+Parametre!$A$3))</f>
        <v>1.6555559075955725E-2</v>
      </c>
      <c r="Q39" s="331" t="e">
        <f>IF('Norm. Zahr. Financovanie'!Q$202=0,'Norm. uspesnost'!Q43,('Norm. Zahr. Financovanie'!Q43*Parametre!$A$2+'Norm. uspesnost'!Q43*Parametre!$A$3)/(Parametre!$A$2+Parametre!$A$3))</f>
        <v>#REF!</v>
      </c>
      <c r="R39" s="331" t="e">
        <f>IF('Norm. Zahr. Financovanie'!R$202=0,'Norm. uspesnost'!R43,('Norm. Zahr. Financovanie'!R43*Parametre!$A$2+'Norm. uspesnost'!R43*Parametre!$A$3)/(Parametre!$A$2+Parametre!$A$3))</f>
        <v>#REF!</v>
      </c>
      <c r="S39" s="331" t="e">
        <f>IF('Norm. Zahr. Financovanie'!S$202=0,'Norm. uspesnost'!S43,('Norm. Zahr. Financovanie'!S43*Parametre!$A$2+'Norm. uspesnost'!S43*Parametre!$A$3)/(Parametre!$A$2+Parametre!$A$3))</f>
        <v>#REF!</v>
      </c>
      <c r="T39" s="331" t="e">
        <f>IF('Norm. Zahr. Financovanie'!T$202=0,'Norm. uspesnost'!T43,('Norm. Zahr. Financovanie'!T43*Parametre!$A$2+'Norm. uspesnost'!T43*Parametre!$A$3)/(Parametre!$A$2+Parametre!$A$3))</f>
        <v>#REF!</v>
      </c>
      <c r="U39" s="331">
        <f>IF('Norm. Zahr. Financovanie'!U$202=0,'Norm. uspesnost'!U43,('Norm. Zahr. Financovanie'!U43*Parametre!$A$2+'Norm. uspesnost'!U43*Parametre!$A$3)/(Parametre!$A$2+Parametre!$A$3))</f>
        <v>4.407990125189447E-3</v>
      </c>
      <c r="V39" s="331" t="e">
        <f>IF('Norm. Zahr. Financovanie'!V$202=0,'Norm. uspesnost'!V43,('Norm. Zahr. Financovanie'!V43*Parametre!$A$2+'Norm. uspesnost'!V43*Parametre!$A$3)/(Parametre!$A$2+Parametre!$A$3))</f>
        <v>#REF!</v>
      </c>
      <c r="W39" s="331" t="e">
        <f>IF('Norm. Zahr. Financovanie'!W$202=0,'Norm. uspesnost'!W43,('Norm. Zahr. Financovanie'!W43*Parametre!$A$2+'Norm. uspesnost'!W43*Parametre!$A$3)/(Parametre!$A$2+Parametre!$A$3))</f>
        <v>#REF!</v>
      </c>
      <c r="X39" s="331">
        <f>IF('Norm. Zahr. Financovanie'!X$202=0,'Norm. uspesnost'!X43,('Norm. Zahr. Financovanie'!X43*Parametre!$A$2+'Norm. uspesnost'!X43*Parametre!$A$3)/(Parametre!$A$2+Parametre!$A$3))</f>
        <v>1.3938804118799825E-2</v>
      </c>
      <c r="Y39" s="331" t="e">
        <f>IF('Norm. Zahr. Financovanie'!Y$202=0,'Norm. uspesnost'!Y43,('Norm. Zahr. Financovanie'!Y43*Parametre!$A$2+'Norm. uspesnost'!Y43*Parametre!$A$3)/(Parametre!$A$2+Parametre!$A$3))</f>
        <v>#REF!</v>
      </c>
      <c r="Z39" s="331" t="e">
        <f>IF('Norm. Zahr. Financovanie'!Z$202=0,'Norm. uspesnost'!Z43,('Norm. Zahr. Financovanie'!Z43*Parametre!$A$2+'Norm. uspesnost'!Z43*Parametre!$A$3)/(Parametre!$A$2+Parametre!$A$3))</f>
        <v>#REF!</v>
      </c>
      <c r="AA39" s="331" t="e">
        <f>IF('Norm. Zahr. Financovanie'!AA$202=0,'Norm. uspesnost'!AA43,('Norm. Zahr. Financovanie'!AA43*Parametre!$A$2+'Norm. uspesnost'!AA43*Parametre!$A$3)/(Parametre!$A$2+Parametre!$A$3))</f>
        <v>#REF!</v>
      </c>
      <c r="AB39" s="331">
        <f>IF('Norm. Zahr. Financovanie'!AB$202=0,'Norm. uspesnost'!AB43,('Norm. Zahr. Financovanie'!AB43*Parametre!$A$2+'Norm. uspesnost'!AB43*Parametre!$A$3)/(Parametre!$A$2+Parametre!$A$3))</f>
        <v>0</v>
      </c>
      <c r="AC39" s="331">
        <f>IF('Norm. Zahr. Financovanie'!AC$202=0,'Norm. uspesnost'!AC43,('Norm. Zahr. Financovanie'!AC43*Parametre!$A$2+'Norm. uspesnost'!AC43*Parametre!$A$3)/(Parametre!$A$2+Parametre!$A$3))</f>
        <v>1.0351705554600412E-2</v>
      </c>
      <c r="AD39" s="331">
        <f>IF('Norm. Zahr. Financovanie'!AD$202=0,'Norm. uspesnost'!AD43,('Norm. Zahr. Financovanie'!AD43*Parametre!$A$2+'Norm. uspesnost'!AD43*Parametre!$A$3)/(Parametre!$A$2+Parametre!$A$3))</f>
        <v>0</v>
      </c>
      <c r="AE39" s="331" t="e">
        <f>IF('Norm. Zahr. Financovanie'!AE$202=0,'Norm. uspesnost'!AE43,('Norm. Zahr. Financovanie'!AE43*Parametre!$A$2+'Norm. uspesnost'!AE43*Parametre!$A$3)/(Parametre!$A$2+Parametre!$A$3))</f>
        <v>#REF!</v>
      </c>
      <c r="AF39" s="331" t="e">
        <f>IF('Norm. Zahr. Financovanie'!AF$202=0,'Norm. uspesnost'!AF43,('Norm. Zahr. Financovanie'!AF43*Parametre!$A$2+'Norm. uspesnost'!AF43*Parametre!$A$3)/(Parametre!$A$2+Parametre!$A$3))</f>
        <v>#REF!</v>
      </c>
      <c r="AG39" s="331" t="e">
        <f>IF('Norm. Zahr. Financovanie'!AG$202=0,'Norm. uspesnost'!AG43,('Norm. Zahr. Financovanie'!AG43*Parametre!$A$2+'Norm. uspesnost'!AG43*Parametre!$A$3)/(Parametre!$A$2+Parametre!$A$3))</f>
        <v>#REF!</v>
      </c>
      <c r="AH39" s="331" t="e">
        <f>IF('Norm. Zahr. Financovanie'!AH$202=0,'Norm. uspesnost'!AH43,('Norm. Zahr. Financovanie'!AH43*Parametre!$A$2+'Norm. uspesnost'!AH43*Parametre!$A$3)/(Parametre!$A$2+Parametre!$A$3))</f>
        <v>#REF!</v>
      </c>
      <c r="AI39" s="331">
        <f>IF('Norm. Zahr. Financovanie'!AI$202=0,'Norm. uspesnost'!AI43,('Norm. Zahr. Financovanie'!AI43*Parametre!$A$2+'Norm. uspesnost'!AI43*Parametre!$A$3)/(Parametre!$A$2+Parametre!$A$3))</f>
        <v>1.1080132531334013E-2</v>
      </c>
      <c r="AJ39" s="331" t="e">
        <f>IF('Norm. Zahr. Financovanie'!AJ$202=0,'Norm. uspesnost'!AJ43,('Norm. Zahr. Financovanie'!AJ43*Parametre!$A$2+'Norm. uspesnost'!AJ43*Parametre!$A$3)/(Parametre!$A$2+Parametre!$A$3))</f>
        <v>#REF!</v>
      </c>
      <c r="AK39" s="331" t="e">
        <f>IF('Norm. Zahr. Financovanie'!AK$202=0,'Norm. uspesnost'!AK43,('Norm. Zahr. Financovanie'!AK43*Parametre!$A$2+'Norm. uspesnost'!AK43*Parametre!$A$3)/(Parametre!$A$2+Parametre!$A$3))</f>
        <v>#REF!</v>
      </c>
      <c r="AL39" s="331" t="e">
        <f>IF('Norm. Zahr. Financovanie'!AL$202=0,'Norm. uspesnost'!AL43,('Norm. Zahr. Financovanie'!AL43*Parametre!$A$2+'Norm. uspesnost'!AL43*Parametre!$A$3)/(Parametre!$A$2+Parametre!$A$3))</f>
        <v>#REF!</v>
      </c>
      <c r="AM39" s="331" t="e">
        <f>IF('Norm. Zahr. Financovanie'!AM$202=0,'Norm. uspesnost'!AM43,('Norm. Zahr. Financovanie'!AM43*Parametre!$A$2+'Norm. uspesnost'!AM43*Parametre!$A$3)/(Parametre!$A$2+Parametre!$A$3))</f>
        <v>#REF!</v>
      </c>
      <c r="AN39" s="331" t="e">
        <f>IF('Norm. Zahr. Financovanie'!AN$202=0,'Norm. uspesnost'!AN43,('Norm. Zahr. Financovanie'!AN43*Parametre!$A$2+'Norm. uspesnost'!AN43*Parametre!$A$3)/(Parametre!$A$2+Parametre!$A$3))</f>
        <v>#REF!</v>
      </c>
      <c r="AO39" s="331" t="e">
        <f>IF('Norm. Zahr. Financovanie'!AO$202=0,'Norm. uspesnost'!AO43,('Norm. Zahr. Financovanie'!AO43*Parametre!$A$2+'Norm. uspesnost'!AO43*Parametre!$A$3)/(Parametre!$A$2+Parametre!$A$3))</f>
        <v>#REF!</v>
      </c>
      <c r="AP39" s="331" t="e">
        <f>IF('Norm. Zahr. Financovanie'!AP$202=0,'Norm. uspesnost'!AP43,('Norm. Zahr. Financovanie'!AP43*Parametre!$A$2+'Norm. uspesnost'!AP43*Parametre!$A$3)/(Parametre!$A$2+Parametre!$A$3))</f>
        <v>#REF!</v>
      </c>
      <c r="AQ39" s="331" t="e">
        <f>IF('Norm. Zahr. Financovanie'!AQ$202=0,'Norm. uspesnost'!AQ43,('Norm. Zahr. Financovanie'!AQ43*Parametre!$A$2+'Norm. uspesnost'!AQ43*Parametre!$A$3)/(Parametre!$A$2+Parametre!$A$3))</f>
        <v>#REF!</v>
      </c>
      <c r="AR39" s="331" t="e">
        <f>IF('Norm. Zahr. Financovanie'!AR$202=0,'Norm. uspesnost'!AR43,('Norm. Zahr. Financovanie'!AR43*Parametre!$A$2+'Norm. uspesnost'!AR43*Parametre!$A$3)/(Parametre!$A$2+Parametre!$A$3))</f>
        <v>#REF!</v>
      </c>
      <c r="AS39" s="331" t="e">
        <f>IF('Norm. Zahr. Financovanie'!AS$202=0,'Norm. uspesnost'!AS43,('Norm. Zahr. Financovanie'!AS43*Parametre!$A$2+'Norm. uspesnost'!AS43*Parametre!$A$3)/(Parametre!$A$2+Parametre!$A$3))</f>
        <v>#REF!</v>
      </c>
      <c r="AT39" s="331" t="e">
        <f>IF('Norm. Zahr. Financovanie'!AT$202=0,'Norm. uspesnost'!AT43,('Norm. Zahr. Financovanie'!AT43*Parametre!$A$2+'Norm. uspesnost'!AT43*Parametre!$A$3)/(Parametre!$A$2+Parametre!$A$3))</f>
        <v>#REF!</v>
      </c>
      <c r="AU39" s="331" t="e">
        <f>IF('Norm. Zahr. Financovanie'!AU$202=0,'Norm. uspesnost'!AU43,('Norm. Zahr. Financovanie'!AU43*Parametre!$A$2+'Norm. uspesnost'!AU43*Parametre!$A$3)/(Parametre!$A$2+Parametre!$A$3))</f>
        <v>#REF!</v>
      </c>
      <c r="AV39" s="331" t="e">
        <f>IF('Norm. Zahr. Financovanie'!AV$202=0,'Norm. uspesnost'!AV43,('Norm. Zahr. Financovanie'!AV43*Parametre!$A$2+'Norm. uspesnost'!AV43*Parametre!$A$3)/(Parametre!$A$2+Parametre!$A$3))</f>
        <v>#REF!</v>
      </c>
      <c r="AW39" s="331" t="e">
        <f>IF('Norm. Zahr. Financovanie'!AW$202=0,'Norm. uspesnost'!AW43,('Norm. Zahr. Financovanie'!AW43*Parametre!$A$2+'Norm. uspesnost'!AW43*Parametre!$A$3)/(Parametre!$A$2+Parametre!$A$3))</f>
        <v>#REF!</v>
      </c>
      <c r="AX39" s="331" t="e">
        <f>IF('Norm. Zahr. Financovanie'!AX$202=0,'Norm. uspesnost'!AX43,('Norm. Zahr. Financovanie'!AX43*Parametre!$A$2+'Norm. uspesnost'!AX43*Parametre!$A$3)/(Parametre!$A$2+Parametre!$A$3))</f>
        <v>#REF!</v>
      </c>
      <c r="AY39" s="331" t="e">
        <f>IF('Norm. Zahr. Financovanie'!AY$202=0,'Norm. uspesnost'!AY43,('Norm. Zahr. Financovanie'!AY43*Parametre!$A$2+'Norm. uspesnost'!AY43*Parametre!$A$3)/(Parametre!$A$2+Parametre!$A$3))</f>
        <v>#REF!</v>
      </c>
      <c r="AZ39" s="331" t="e">
        <f>IF('Norm. Zahr. Financovanie'!AZ$202=0,'Norm. uspesnost'!AZ43,('Norm. Zahr. Financovanie'!AZ43*Parametre!$A$2+'Norm. uspesnost'!AZ43*Parametre!$A$3)/(Parametre!$A$2+Parametre!$A$3))</f>
        <v>#REF!</v>
      </c>
      <c r="BA39" s="331">
        <f>IF('Norm. Zahr. Financovanie'!BA$202=0,'Norm. uspesnost'!BA43,('Norm. Zahr. Financovanie'!BA43*Parametre!$A$2+'Norm. uspesnost'!BA43*Parametre!$A$3)/(Parametre!$A$2+Parametre!$A$3))</f>
        <v>2.0043071905428179E-2</v>
      </c>
      <c r="BB39" s="331" t="e">
        <f>IF('Norm. Zahr. Financovanie'!BB$202=0,'Norm. uspesnost'!BB43,('Norm. Zahr. Financovanie'!BB43*Parametre!$A$2+'Norm. uspesnost'!BB43*Parametre!$A$3)/(Parametre!$A$2+Parametre!$A$3))</f>
        <v>#REF!</v>
      </c>
    </row>
    <row r="40" spans="1:54" ht="14.25" customHeight="1" x14ac:dyDescent="0.2">
      <c r="A40" s="269">
        <v>39</v>
      </c>
      <c r="B40" s="334" t="s">
        <v>156</v>
      </c>
      <c r="C40" s="335" t="s">
        <v>155</v>
      </c>
      <c r="D40" s="331" t="e">
        <f>IF('Norm. Zahr. Financovanie'!D$202=0,'Norm. uspesnost'!D44,('Norm. Zahr. Financovanie'!D44*Parametre!$A$2+'Norm. uspesnost'!D44*Parametre!$A$3)/(Parametre!$A$2+Parametre!$A$3))</f>
        <v>#REF!</v>
      </c>
      <c r="E40" s="331" t="e">
        <f>IF('Norm. Zahr. Financovanie'!E$202=0,'Norm. uspesnost'!E44,('Norm. Zahr. Financovanie'!E44*Parametre!$A$2+'Norm. uspesnost'!E44*Parametre!$A$3)/(Parametre!$A$2+Parametre!$A$3))</f>
        <v>#REF!</v>
      </c>
      <c r="F40" s="331" t="e">
        <f>IF('Norm. Zahr. Financovanie'!F$202=0,'Norm. uspesnost'!F44,('Norm. Zahr. Financovanie'!F44*Parametre!$A$2+'Norm. uspesnost'!F44*Parametre!$A$3)/(Parametre!$A$2+Parametre!$A$3))</f>
        <v>#REF!</v>
      </c>
      <c r="G40" s="331" t="e">
        <f>IF('Norm. Zahr. Financovanie'!G$202=0,'Norm. uspesnost'!G44,('Norm. Zahr. Financovanie'!G44*Parametre!$A$2+'Norm. uspesnost'!G44*Parametre!$A$3)/(Parametre!$A$2+Parametre!$A$3))</f>
        <v>#REF!</v>
      </c>
      <c r="H40" s="331" t="e">
        <f>IF('Norm. Zahr. Financovanie'!H$202=0,'Norm. uspesnost'!H44,('Norm. Zahr. Financovanie'!H44*Parametre!$A$2+'Norm. uspesnost'!H44*Parametre!$A$3)/(Parametre!$A$2+Parametre!$A$3))</f>
        <v>#REF!</v>
      </c>
      <c r="I40" s="331" t="e">
        <f>IF('Norm. Zahr. Financovanie'!I$202=0,'Norm. uspesnost'!I44,('Norm. Zahr. Financovanie'!I44*Parametre!$A$2+'Norm. uspesnost'!I44*Parametre!$A$3)/(Parametre!$A$2+Parametre!$A$3))</f>
        <v>#REF!</v>
      </c>
      <c r="J40" s="331" t="e">
        <f>IF('Norm. Zahr. Financovanie'!J$202=0,'Norm. uspesnost'!J44,('Norm. Zahr. Financovanie'!J44*Parametre!$A$2+'Norm. uspesnost'!J44*Parametre!$A$3)/(Parametre!$A$2+Parametre!$A$3))</f>
        <v>#REF!</v>
      </c>
      <c r="K40" s="331">
        <f>IF('Norm. Zahr. Financovanie'!K$202=0,'Norm. uspesnost'!K44,('Norm. Zahr. Financovanie'!K44*Parametre!$A$2+'Norm. uspesnost'!K44*Parametre!$A$3)/(Parametre!$A$2+Parametre!$A$3))</f>
        <v>1.8547304171954746E-2</v>
      </c>
      <c r="L40" s="331" t="e">
        <f>IF('Norm. Zahr. Financovanie'!L$202=0,'Norm. uspesnost'!L44,('Norm. Zahr. Financovanie'!L44*Parametre!$A$2+'Norm. uspesnost'!L44*Parametre!$A$3)/(Parametre!$A$2+Parametre!$A$3))</f>
        <v>#REF!</v>
      </c>
      <c r="M40" s="331" t="e">
        <f>IF('Norm. Zahr. Financovanie'!M$202=0,'Norm. uspesnost'!M44,('Norm. Zahr. Financovanie'!M44*Parametre!$A$2+'Norm. uspesnost'!M44*Parametre!$A$3)/(Parametre!$A$2+Parametre!$A$3))</f>
        <v>#REF!</v>
      </c>
      <c r="N40" s="331" t="e">
        <f>IF('Norm. Zahr. Financovanie'!N$202=0,'Norm. uspesnost'!N44,('Norm. Zahr. Financovanie'!N44*Parametre!$A$2+'Norm. uspesnost'!N44*Parametre!$A$3)/(Parametre!$A$2+Parametre!$A$3))</f>
        <v>#REF!</v>
      </c>
      <c r="O40" s="331" t="e">
        <f>IF('Norm. Zahr. Financovanie'!O$202=0,'Norm. uspesnost'!O44,('Norm. Zahr. Financovanie'!O44*Parametre!$A$2+'Norm. uspesnost'!O44*Parametre!$A$3)/(Parametre!$A$2+Parametre!$A$3))</f>
        <v>#REF!</v>
      </c>
      <c r="P40" s="331">
        <f>IF('Norm. Zahr. Financovanie'!P$202=0,'Norm. uspesnost'!P44,('Norm. Zahr. Financovanie'!P44*Parametre!$A$2+'Norm. uspesnost'!P44*Parametre!$A$3)/(Parametre!$A$2+Parametre!$A$3))</f>
        <v>1.2324931927795333E-2</v>
      </c>
      <c r="Q40" s="331" t="e">
        <f>IF('Norm. Zahr. Financovanie'!Q$202=0,'Norm. uspesnost'!Q44,('Norm. Zahr. Financovanie'!Q44*Parametre!$A$2+'Norm. uspesnost'!Q44*Parametre!$A$3)/(Parametre!$A$2+Parametre!$A$3))</f>
        <v>#REF!</v>
      </c>
      <c r="R40" s="331" t="e">
        <f>IF('Norm. Zahr. Financovanie'!R$202=0,'Norm. uspesnost'!R44,('Norm. Zahr. Financovanie'!R44*Parametre!$A$2+'Norm. uspesnost'!R44*Parametre!$A$3)/(Parametre!$A$2+Parametre!$A$3))</f>
        <v>#REF!</v>
      </c>
      <c r="S40" s="331" t="e">
        <f>IF('Norm. Zahr. Financovanie'!S$202=0,'Norm. uspesnost'!S44,('Norm. Zahr. Financovanie'!S44*Parametre!$A$2+'Norm. uspesnost'!S44*Parametre!$A$3)/(Parametre!$A$2+Parametre!$A$3))</f>
        <v>#REF!</v>
      </c>
      <c r="T40" s="331" t="e">
        <f>IF('Norm. Zahr. Financovanie'!T$202=0,'Norm. uspesnost'!T44,('Norm. Zahr. Financovanie'!T44*Parametre!$A$2+'Norm. uspesnost'!T44*Parametre!$A$3)/(Parametre!$A$2+Parametre!$A$3))</f>
        <v>#REF!</v>
      </c>
      <c r="U40" s="331">
        <f>IF('Norm. Zahr. Financovanie'!U$202=0,'Norm. uspesnost'!U44,('Norm. Zahr. Financovanie'!U44*Parametre!$A$2+'Norm. uspesnost'!U44*Parametre!$A$3)/(Parametre!$A$2+Parametre!$A$3))</f>
        <v>1.0751331737941437E-2</v>
      </c>
      <c r="V40" s="331" t="e">
        <f>IF('Norm. Zahr. Financovanie'!V$202=0,'Norm. uspesnost'!V44,('Norm. Zahr. Financovanie'!V44*Parametre!$A$2+'Norm. uspesnost'!V44*Parametre!$A$3)/(Parametre!$A$2+Parametre!$A$3))</f>
        <v>#REF!</v>
      </c>
      <c r="W40" s="331" t="e">
        <f>IF('Norm. Zahr. Financovanie'!W$202=0,'Norm. uspesnost'!W44,('Norm. Zahr. Financovanie'!W44*Parametre!$A$2+'Norm. uspesnost'!W44*Parametre!$A$3)/(Parametre!$A$2+Parametre!$A$3))</f>
        <v>#REF!</v>
      </c>
      <c r="X40" s="331">
        <f>IF('Norm. Zahr. Financovanie'!X$202=0,'Norm. uspesnost'!X44,('Norm. Zahr. Financovanie'!X44*Parametre!$A$2+'Norm. uspesnost'!X44*Parametre!$A$3)/(Parametre!$A$2+Parametre!$A$3))</f>
        <v>8.7566477440402853E-3</v>
      </c>
      <c r="Y40" s="331" t="e">
        <f>IF('Norm. Zahr. Financovanie'!Y$202=0,'Norm. uspesnost'!Y44,('Norm. Zahr. Financovanie'!Y44*Parametre!$A$2+'Norm. uspesnost'!Y44*Parametre!$A$3)/(Parametre!$A$2+Parametre!$A$3))</f>
        <v>#REF!</v>
      </c>
      <c r="Z40" s="331" t="e">
        <f>IF('Norm. Zahr. Financovanie'!Z$202=0,'Norm. uspesnost'!Z44,('Norm. Zahr. Financovanie'!Z44*Parametre!$A$2+'Norm. uspesnost'!Z44*Parametre!$A$3)/(Parametre!$A$2+Parametre!$A$3))</f>
        <v>#REF!</v>
      </c>
      <c r="AA40" s="331" t="e">
        <f>IF('Norm. Zahr. Financovanie'!AA$202=0,'Norm. uspesnost'!AA44,('Norm. Zahr. Financovanie'!AA44*Parametre!$A$2+'Norm. uspesnost'!AA44*Parametre!$A$3)/(Parametre!$A$2+Parametre!$A$3))</f>
        <v>#REF!</v>
      </c>
      <c r="AB40" s="331">
        <f>IF('Norm. Zahr. Financovanie'!AB$202=0,'Norm. uspesnost'!AB44,('Norm. Zahr. Financovanie'!AB44*Parametre!$A$2+'Norm. uspesnost'!AB44*Parametre!$A$3)/(Parametre!$A$2+Parametre!$A$3))</f>
        <v>1.2639479160080989E-2</v>
      </c>
      <c r="AC40" s="331">
        <f>IF('Norm. Zahr. Financovanie'!AC$202=0,'Norm. uspesnost'!AC44,('Norm. Zahr. Financovanie'!AC44*Parametre!$A$2+'Norm. uspesnost'!AC44*Parametre!$A$3)/(Parametre!$A$2+Parametre!$A$3))</f>
        <v>8.3730236100011436E-3</v>
      </c>
      <c r="AD40" s="331">
        <f>IF('Norm. Zahr. Financovanie'!AD$202=0,'Norm. uspesnost'!AD44,('Norm. Zahr. Financovanie'!AD44*Parametre!$A$2+'Norm. uspesnost'!AD44*Parametre!$A$3)/(Parametre!$A$2+Parametre!$A$3))</f>
        <v>1.1882081795804746E-2</v>
      </c>
      <c r="AE40" s="331" t="e">
        <f>IF('Norm. Zahr. Financovanie'!AE$202=0,'Norm. uspesnost'!AE44,('Norm. Zahr. Financovanie'!AE44*Parametre!$A$2+'Norm. uspesnost'!AE44*Parametre!$A$3)/(Parametre!$A$2+Parametre!$A$3))</f>
        <v>#REF!</v>
      </c>
      <c r="AF40" s="331" t="e">
        <f>IF('Norm. Zahr. Financovanie'!AF$202=0,'Norm. uspesnost'!AF44,('Norm. Zahr. Financovanie'!AF44*Parametre!$A$2+'Norm. uspesnost'!AF44*Parametre!$A$3)/(Parametre!$A$2+Parametre!$A$3))</f>
        <v>#REF!</v>
      </c>
      <c r="AG40" s="331" t="e">
        <f>IF('Norm. Zahr. Financovanie'!AG$202=0,'Norm. uspesnost'!AG44,('Norm. Zahr. Financovanie'!AG44*Parametre!$A$2+'Norm. uspesnost'!AG44*Parametre!$A$3)/(Parametre!$A$2+Parametre!$A$3))</f>
        <v>#REF!</v>
      </c>
      <c r="AH40" s="331" t="e">
        <f>IF('Norm. Zahr. Financovanie'!AH$202=0,'Norm. uspesnost'!AH44,('Norm. Zahr. Financovanie'!AH44*Parametre!$A$2+'Norm. uspesnost'!AH44*Parametre!$A$3)/(Parametre!$A$2+Parametre!$A$3))</f>
        <v>#REF!</v>
      </c>
      <c r="AI40" s="331">
        <f>IF('Norm. Zahr. Financovanie'!AI$202=0,'Norm. uspesnost'!AI44,('Norm. Zahr. Financovanie'!AI44*Parametre!$A$2+'Norm. uspesnost'!AI44*Parametre!$A$3)/(Parametre!$A$2+Parametre!$A$3))</f>
        <v>1.1509128299323516E-2</v>
      </c>
      <c r="AJ40" s="331" t="e">
        <f>IF('Norm. Zahr. Financovanie'!AJ$202=0,'Norm. uspesnost'!AJ44,('Norm. Zahr. Financovanie'!AJ44*Parametre!$A$2+'Norm. uspesnost'!AJ44*Parametre!$A$3)/(Parametre!$A$2+Parametre!$A$3))</f>
        <v>#REF!</v>
      </c>
      <c r="AK40" s="331" t="e">
        <f>IF('Norm. Zahr. Financovanie'!AK$202=0,'Norm. uspesnost'!AK44,('Norm. Zahr. Financovanie'!AK44*Parametre!$A$2+'Norm. uspesnost'!AK44*Parametre!$A$3)/(Parametre!$A$2+Parametre!$A$3))</f>
        <v>#REF!</v>
      </c>
      <c r="AL40" s="331" t="e">
        <f>IF('Norm. Zahr. Financovanie'!AL$202=0,'Norm. uspesnost'!AL44,('Norm. Zahr. Financovanie'!AL44*Parametre!$A$2+'Norm. uspesnost'!AL44*Parametre!$A$3)/(Parametre!$A$2+Parametre!$A$3))</f>
        <v>#REF!</v>
      </c>
      <c r="AM40" s="331" t="e">
        <f>IF('Norm. Zahr. Financovanie'!AM$202=0,'Norm. uspesnost'!AM44,('Norm. Zahr. Financovanie'!AM44*Parametre!$A$2+'Norm. uspesnost'!AM44*Parametre!$A$3)/(Parametre!$A$2+Parametre!$A$3))</f>
        <v>#REF!</v>
      </c>
      <c r="AN40" s="331" t="e">
        <f>IF('Norm. Zahr. Financovanie'!AN$202=0,'Norm. uspesnost'!AN44,('Norm. Zahr. Financovanie'!AN44*Parametre!$A$2+'Norm. uspesnost'!AN44*Parametre!$A$3)/(Parametre!$A$2+Parametre!$A$3))</f>
        <v>#REF!</v>
      </c>
      <c r="AO40" s="331" t="e">
        <f>IF('Norm. Zahr. Financovanie'!AO$202=0,'Norm. uspesnost'!AO44,('Norm. Zahr. Financovanie'!AO44*Parametre!$A$2+'Norm. uspesnost'!AO44*Parametre!$A$3)/(Parametre!$A$2+Parametre!$A$3))</f>
        <v>#REF!</v>
      </c>
      <c r="AP40" s="331" t="e">
        <f>IF('Norm. Zahr. Financovanie'!AP$202=0,'Norm. uspesnost'!AP44,('Norm. Zahr. Financovanie'!AP44*Parametre!$A$2+'Norm. uspesnost'!AP44*Parametre!$A$3)/(Parametre!$A$2+Parametre!$A$3))</f>
        <v>#REF!</v>
      </c>
      <c r="AQ40" s="331" t="e">
        <f>IF('Norm. Zahr. Financovanie'!AQ$202=0,'Norm. uspesnost'!AQ44,('Norm. Zahr. Financovanie'!AQ44*Parametre!$A$2+'Norm. uspesnost'!AQ44*Parametre!$A$3)/(Parametre!$A$2+Parametre!$A$3))</f>
        <v>#REF!</v>
      </c>
      <c r="AR40" s="331" t="e">
        <f>IF('Norm. Zahr. Financovanie'!AR$202=0,'Norm. uspesnost'!AR44,('Norm. Zahr. Financovanie'!AR44*Parametre!$A$2+'Norm. uspesnost'!AR44*Parametre!$A$3)/(Parametre!$A$2+Parametre!$A$3))</f>
        <v>#REF!</v>
      </c>
      <c r="AS40" s="331" t="e">
        <f>IF('Norm. Zahr. Financovanie'!AS$202=0,'Norm. uspesnost'!AS44,('Norm. Zahr. Financovanie'!AS44*Parametre!$A$2+'Norm. uspesnost'!AS44*Parametre!$A$3)/(Parametre!$A$2+Parametre!$A$3))</f>
        <v>#REF!</v>
      </c>
      <c r="AT40" s="331" t="e">
        <f>IF('Norm. Zahr. Financovanie'!AT$202=0,'Norm. uspesnost'!AT44,('Norm. Zahr. Financovanie'!AT44*Parametre!$A$2+'Norm. uspesnost'!AT44*Parametre!$A$3)/(Parametre!$A$2+Parametre!$A$3))</f>
        <v>#REF!</v>
      </c>
      <c r="AU40" s="331" t="e">
        <f>IF('Norm. Zahr. Financovanie'!AU$202=0,'Norm. uspesnost'!AU44,('Norm. Zahr. Financovanie'!AU44*Parametre!$A$2+'Norm. uspesnost'!AU44*Parametre!$A$3)/(Parametre!$A$2+Parametre!$A$3))</f>
        <v>#REF!</v>
      </c>
      <c r="AV40" s="331" t="e">
        <f>IF('Norm. Zahr. Financovanie'!AV$202=0,'Norm. uspesnost'!AV44,('Norm. Zahr. Financovanie'!AV44*Parametre!$A$2+'Norm. uspesnost'!AV44*Parametre!$A$3)/(Parametre!$A$2+Parametre!$A$3))</f>
        <v>#REF!</v>
      </c>
      <c r="AW40" s="331" t="e">
        <f>IF('Norm. Zahr. Financovanie'!AW$202=0,'Norm. uspesnost'!AW44,('Norm. Zahr. Financovanie'!AW44*Parametre!$A$2+'Norm. uspesnost'!AW44*Parametre!$A$3)/(Parametre!$A$2+Parametre!$A$3))</f>
        <v>#REF!</v>
      </c>
      <c r="AX40" s="331" t="e">
        <f>IF('Norm. Zahr. Financovanie'!AX$202=0,'Norm. uspesnost'!AX44,('Norm. Zahr. Financovanie'!AX44*Parametre!$A$2+'Norm. uspesnost'!AX44*Parametre!$A$3)/(Parametre!$A$2+Parametre!$A$3))</f>
        <v>#REF!</v>
      </c>
      <c r="AY40" s="331" t="e">
        <f>IF('Norm. Zahr. Financovanie'!AY$202=0,'Norm. uspesnost'!AY44,('Norm. Zahr. Financovanie'!AY44*Parametre!$A$2+'Norm. uspesnost'!AY44*Parametre!$A$3)/(Parametre!$A$2+Parametre!$A$3))</f>
        <v>#REF!</v>
      </c>
      <c r="AZ40" s="331" t="e">
        <f>IF('Norm. Zahr. Financovanie'!AZ$202=0,'Norm. uspesnost'!AZ44,('Norm. Zahr. Financovanie'!AZ44*Parametre!$A$2+'Norm. uspesnost'!AZ44*Parametre!$A$3)/(Parametre!$A$2+Parametre!$A$3))</f>
        <v>#REF!</v>
      </c>
      <c r="BA40" s="331">
        <f>IF('Norm. Zahr. Financovanie'!BA$202=0,'Norm. uspesnost'!BA44,('Norm. Zahr. Financovanie'!BA44*Parametre!$A$2+'Norm. uspesnost'!BA44*Parametre!$A$3)/(Parametre!$A$2+Parametre!$A$3))</f>
        <v>3.9318103776394466E-3</v>
      </c>
      <c r="BB40" s="331" t="e">
        <f>IF('Norm. Zahr. Financovanie'!BB$202=0,'Norm. uspesnost'!BB44,('Norm. Zahr. Financovanie'!BB44*Parametre!$A$2+'Norm. uspesnost'!BB44*Parametre!$A$3)/(Parametre!$A$2+Parametre!$A$3))</f>
        <v>#REF!</v>
      </c>
    </row>
    <row r="41" spans="1:54" ht="14.25" customHeight="1" x14ac:dyDescent="0.2">
      <c r="A41" s="269">
        <v>40</v>
      </c>
      <c r="B41" s="332" t="s">
        <v>185</v>
      </c>
      <c r="C41" s="333" t="s">
        <v>184</v>
      </c>
      <c r="D41" s="331" t="e">
        <f>IF('Norm. Zahr. Financovanie'!D$202=0,'Norm. uspesnost'!D45,('Norm. Zahr. Financovanie'!D45*Parametre!$A$2+'Norm. uspesnost'!D45*Parametre!$A$3)/(Parametre!$A$2+Parametre!$A$3))</f>
        <v>#REF!</v>
      </c>
      <c r="E41" s="331" t="e">
        <f>IF('Norm. Zahr. Financovanie'!E$202=0,'Norm. uspesnost'!E45,('Norm. Zahr. Financovanie'!E45*Parametre!$A$2+'Norm. uspesnost'!E45*Parametre!$A$3)/(Parametre!$A$2+Parametre!$A$3))</f>
        <v>#REF!</v>
      </c>
      <c r="F41" s="331" t="e">
        <f>IF('Norm. Zahr. Financovanie'!F$202=0,'Norm. uspesnost'!F45,('Norm. Zahr. Financovanie'!F45*Parametre!$A$2+'Norm. uspesnost'!F45*Parametre!$A$3)/(Parametre!$A$2+Parametre!$A$3))</f>
        <v>#REF!</v>
      </c>
      <c r="G41" s="331" t="e">
        <f>IF('Norm. Zahr. Financovanie'!G$202=0,'Norm. uspesnost'!G45,('Norm. Zahr. Financovanie'!G45*Parametre!$A$2+'Norm. uspesnost'!G45*Parametre!$A$3)/(Parametre!$A$2+Parametre!$A$3))</f>
        <v>#REF!</v>
      </c>
      <c r="H41" s="331" t="e">
        <f>IF('Norm. Zahr. Financovanie'!H$202=0,'Norm. uspesnost'!H45,('Norm. Zahr. Financovanie'!H45*Parametre!$A$2+'Norm. uspesnost'!H45*Parametre!$A$3)/(Parametre!$A$2+Parametre!$A$3))</f>
        <v>#REF!</v>
      </c>
      <c r="I41" s="331" t="e">
        <f>IF('Norm. Zahr. Financovanie'!I$202=0,'Norm. uspesnost'!I45,('Norm. Zahr. Financovanie'!I45*Parametre!$A$2+'Norm. uspesnost'!I45*Parametre!$A$3)/(Parametre!$A$2+Parametre!$A$3))</f>
        <v>#REF!</v>
      </c>
      <c r="J41" s="331" t="e">
        <f>IF('Norm. Zahr. Financovanie'!J$202=0,'Norm. uspesnost'!J45,('Norm. Zahr. Financovanie'!J45*Parametre!$A$2+'Norm. uspesnost'!J45*Parametre!$A$3)/(Parametre!$A$2+Parametre!$A$3))</f>
        <v>#REF!</v>
      </c>
      <c r="K41" s="331">
        <f>IF('Norm. Zahr. Financovanie'!K$202=0,'Norm. uspesnost'!K45,('Norm. Zahr. Financovanie'!K45*Parametre!$A$2+'Norm. uspesnost'!K45*Parametre!$A$3)/(Parametre!$A$2+Parametre!$A$3))</f>
        <v>0</v>
      </c>
      <c r="L41" s="331" t="e">
        <f>IF('Norm. Zahr. Financovanie'!L$202=0,'Norm. uspesnost'!L45,('Norm. Zahr. Financovanie'!L45*Parametre!$A$2+'Norm. uspesnost'!L45*Parametre!$A$3)/(Parametre!$A$2+Parametre!$A$3))</f>
        <v>#REF!</v>
      </c>
      <c r="M41" s="331" t="e">
        <f>IF('Norm. Zahr. Financovanie'!M$202=0,'Norm. uspesnost'!M45,('Norm. Zahr. Financovanie'!M45*Parametre!$A$2+'Norm. uspesnost'!M45*Parametre!$A$3)/(Parametre!$A$2+Parametre!$A$3))</f>
        <v>#REF!</v>
      </c>
      <c r="N41" s="331" t="e">
        <f>IF('Norm. Zahr. Financovanie'!N$202=0,'Norm. uspesnost'!N45,('Norm. Zahr. Financovanie'!N45*Parametre!$A$2+'Norm. uspesnost'!N45*Parametre!$A$3)/(Parametre!$A$2+Parametre!$A$3))</f>
        <v>#REF!</v>
      </c>
      <c r="O41" s="331" t="e">
        <f>IF('Norm. Zahr. Financovanie'!O$202=0,'Norm. uspesnost'!O45,('Norm. Zahr. Financovanie'!O45*Parametre!$A$2+'Norm. uspesnost'!O45*Parametre!$A$3)/(Parametre!$A$2+Parametre!$A$3))</f>
        <v>#REF!</v>
      </c>
      <c r="P41" s="331">
        <f>IF('Norm. Zahr. Financovanie'!P$202=0,'Norm. uspesnost'!P45,('Norm. Zahr. Financovanie'!P45*Parametre!$A$2+'Norm. uspesnost'!P45*Parametre!$A$3)/(Parametre!$A$2+Parametre!$A$3))</f>
        <v>6.0018674140836338E-3</v>
      </c>
      <c r="Q41" s="331" t="e">
        <f>IF('Norm. Zahr. Financovanie'!Q$202=0,'Norm. uspesnost'!Q45,('Norm. Zahr. Financovanie'!Q45*Parametre!$A$2+'Norm. uspesnost'!Q45*Parametre!$A$3)/(Parametre!$A$2+Parametre!$A$3))</f>
        <v>#REF!</v>
      </c>
      <c r="R41" s="331" t="e">
        <f>IF('Norm. Zahr. Financovanie'!R$202=0,'Norm. uspesnost'!R45,('Norm. Zahr. Financovanie'!R45*Parametre!$A$2+'Norm. uspesnost'!R45*Parametre!$A$3)/(Parametre!$A$2+Parametre!$A$3))</f>
        <v>#REF!</v>
      </c>
      <c r="S41" s="331" t="e">
        <f>IF('Norm. Zahr. Financovanie'!S$202=0,'Norm. uspesnost'!S45,('Norm. Zahr. Financovanie'!S45*Parametre!$A$2+'Norm. uspesnost'!S45*Parametre!$A$3)/(Parametre!$A$2+Parametre!$A$3))</f>
        <v>#REF!</v>
      </c>
      <c r="T41" s="331" t="e">
        <f>IF('Norm. Zahr. Financovanie'!T$202=0,'Norm. uspesnost'!T45,('Norm. Zahr. Financovanie'!T45*Parametre!$A$2+'Norm. uspesnost'!T45*Parametre!$A$3)/(Parametre!$A$2+Parametre!$A$3))</f>
        <v>#REF!</v>
      </c>
      <c r="U41" s="331">
        <f>IF('Norm. Zahr. Financovanie'!U$202=0,'Norm. uspesnost'!U45,('Norm. Zahr. Financovanie'!U45*Parametre!$A$2+'Norm. uspesnost'!U45*Parametre!$A$3)/(Parametre!$A$2+Parametre!$A$3))</f>
        <v>0</v>
      </c>
      <c r="V41" s="331" t="e">
        <f>IF('Norm. Zahr. Financovanie'!V$202=0,'Norm. uspesnost'!V45,('Norm. Zahr. Financovanie'!V45*Parametre!$A$2+'Norm. uspesnost'!V45*Parametre!$A$3)/(Parametre!$A$2+Parametre!$A$3))</f>
        <v>#REF!</v>
      </c>
      <c r="W41" s="331" t="e">
        <f>IF('Norm. Zahr. Financovanie'!W$202=0,'Norm. uspesnost'!W45,('Norm. Zahr. Financovanie'!W45*Parametre!$A$2+'Norm. uspesnost'!W45*Parametre!$A$3)/(Parametre!$A$2+Parametre!$A$3))</f>
        <v>#REF!</v>
      </c>
      <c r="X41" s="331">
        <f>IF('Norm. Zahr. Financovanie'!X$202=0,'Norm. uspesnost'!X45,('Norm. Zahr. Financovanie'!X45*Parametre!$A$2+'Norm. uspesnost'!X45*Parametre!$A$3)/(Parametre!$A$2+Parametre!$A$3))</f>
        <v>0</v>
      </c>
      <c r="Y41" s="331" t="e">
        <f>IF('Norm. Zahr. Financovanie'!Y$202=0,'Norm. uspesnost'!Y45,('Norm. Zahr. Financovanie'!Y45*Parametre!$A$2+'Norm. uspesnost'!Y45*Parametre!$A$3)/(Parametre!$A$2+Parametre!$A$3))</f>
        <v>#REF!</v>
      </c>
      <c r="Z41" s="331" t="e">
        <f>IF('Norm. Zahr. Financovanie'!Z$202=0,'Norm. uspesnost'!Z45,('Norm. Zahr. Financovanie'!Z45*Parametre!$A$2+'Norm. uspesnost'!Z45*Parametre!$A$3)/(Parametre!$A$2+Parametre!$A$3))</f>
        <v>#REF!</v>
      </c>
      <c r="AA41" s="331" t="e">
        <f>IF('Norm. Zahr. Financovanie'!AA$202=0,'Norm. uspesnost'!AA45,('Norm. Zahr. Financovanie'!AA45*Parametre!$A$2+'Norm. uspesnost'!AA45*Parametre!$A$3)/(Parametre!$A$2+Parametre!$A$3))</f>
        <v>#REF!</v>
      </c>
      <c r="AB41" s="331">
        <f>IF('Norm. Zahr. Financovanie'!AB$202=0,'Norm. uspesnost'!AB45,('Norm. Zahr. Financovanie'!AB45*Parametre!$A$2+'Norm. uspesnost'!AB45*Parametre!$A$3)/(Parametre!$A$2+Parametre!$A$3))</f>
        <v>6.2246595338806979E-3</v>
      </c>
      <c r="AC41" s="331">
        <f>IF('Norm. Zahr. Financovanie'!AC$202=0,'Norm. uspesnost'!AC45,('Norm. Zahr. Financovanie'!AC45*Parametre!$A$2+'Norm. uspesnost'!AC45*Parametre!$A$3)/(Parametre!$A$2+Parametre!$A$3))</f>
        <v>7.554823940197089E-3</v>
      </c>
      <c r="AD41" s="331">
        <f>IF('Norm. Zahr. Financovanie'!AD$202=0,'Norm. uspesnost'!AD45,('Norm. Zahr. Financovanie'!AD45*Parametre!$A$2+'Norm. uspesnost'!AD45*Parametre!$A$3)/(Parametre!$A$2+Parametre!$A$3))</f>
        <v>0</v>
      </c>
      <c r="AE41" s="331" t="e">
        <f>IF('Norm. Zahr. Financovanie'!AE$202=0,'Norm. uspesnost'!AE45,('Norm. Zahr. Financovanie'!AE45*Parametre!$A$2+'Norm. uspesnost'!AE45*Parametre!$A$3)/(Parametre!$A$2+Parametre!$A$3))</f>
        <v>#REF!</v>
      </c>
      <c r="AF41" s="331" t="e">
        <f>IF('Norm. Zahr. Financovanie'!AF$202=0,'Norm. uspesnost'!AF45,('Norm. Zahr. Financovanie'!AF45*Parametre!$A$2+'Norm. uspesnost'!AF45*Parametre!$A$3)/(Parametre!$A$2+Parametre!$A$3))</f>
        <v>#REF!</v>
      </c>
      <c r="AG41" s="331" t="e">
        <f>IF('Norm. Zahr. Financovanie'!AG$202=0,'Norm. uspesnost'!AG45,('Norm. Zahr. Financovanie'!AG45*Parametre!$A$2+'Norm. uspesnost'!AG45*Parametre!$A$3)/(Parametre!$A$2+Parametre!$A$3))</f>
        <v>#REF!</v>
      </c>
      <c r="AH41" s="331" t="e">
        <f>IF('Norm. Zahr. Financovanie'!AH$202=0,'Norm. uspesnost'!AH45,('Norm. Zahr. Financovanie'!AH45*Parametre!$A$2+'Norm. uspesnost'!AH45*Parametre!$A$3)/(Parametre!$A$2+Parametre!$A$3))</f>
        <v>#REF!</v>
      </c>
      <c r="AI41" s="331">
        <f>IF('Norm. Zahr. Financovanie'!AI$202=0,'Norm. uspesnost'!AI45,('Norm. Zahr. Financovanie'!AI45*Parametre!$A$2+'Norm. uspesnost'!AI45*Parametre!$A$3)/(Parametre!$A$2+Parametre!$A$3))</f>
        <v>0</v>
      </c>
      <c r="AJ41" s="331" t="e">
        <f>IF('Norm. Zahr. Financovanie'!AJ$202=0,'Norm. uspesnost'!AJ45,('Norm. Zahr. Financovanie'!AJ45*Parametre!$A$2+'Norm. uspesnost'!AJ45*Parametre!$A$3)/(Parametre!$A$2+Parametre!$A$3))</f>
        <v>#REF!</v>
      </c>
      <c r="AK41" s="331" t="e">
        <f>IF('Norm. Zahr. Financovanie'!AK$202=0,'Norm. uspesnost'!AK45,('Norm. Zahr. Financovanie'!AK45*Parametre!$A$2+'Norm. uspesnost'!AK45*Parametre!$A$3)/(Parametre!$A$2+Parametre!$A$3))</f>
        <v>#REF!</v>
      </c>
      <c r="AL41" s="331" t="e">
        <f>IF('Norm. Zahr. Financovanie'!AL$202=0,'Norm. uspesnost'!AL45,('Norm. Zahr. Financovanie'!AL45*Parametre!$A$2+'Norm. uspesnost'!AL45*Parametre!$A$3)/(Parametre!$A$2+Parametre!$A$3))</f>
        <v>#REF!</v>
      </c>
      <c r="AM41" s="331" t="e">
        <f>IF('Norm. Zahr. Financovanie'!AM$202=0,'Norm. uspesnost'!AM45,('Norm. Zahr. Financovanie'!AM45*Parametre!$A$2+'Norm. uspesnost'!AM45*Parametre!$A$3)/(Parametre!$A$2+Parametre!$A$3))</f>
        <v>#REF!</v>
      </c>
      <c r="AN41" s="331" t="e">
        <f>IF('Norm. Zahr. Financovanie'!AN$202=0,'Norm. uspesnost'!AN45,('Norm. Zahr. Financovanie'!AN45*Parametre!$A$2+'Norm. uspesnost'!AN45*Parametre!$A$3)/(Parametre!$A$2+Parametre!$A$3))</f>
        <v>#REF!</v>
      </c>
      <c r="AO41" s="331" t="e">
        <f>IF('Norm. Zahr. Financovanie'!AO$202=0,'Norm. uspesnost'!AO45,('Norm. Zahr. Financovanie'!AO45*Parametre!$A$2+'Norm. uspesnost'!AO45*Parametre!$A$3)/(Parametre!$A$2+Parametre!$A$3))</f>
        <v>#REF!</v>
      </c>
      <c r="AP41" s="331" t="e">
        <f>IF('Norm. Zahr. Financovanie'!AP$202=0,'Norm. uspesnost'!AP45,('Norm. Zahr. Financovanie'!AP45*Parametre!$A$2+'Norm. uspesnost'!AP45*Parametre!$A$3)/(Parametre!$A$2+Parametre!$A$3))</f>
        <v>#REF!</v>
      </c>
      <c r="AQ41" s="331" t="e">
        <f>IF('Norm. Zahr. Financovanie'!AQ$202=0,'Norm. uspesnost'!AQ45,('Norm. Zahr. Financovanie'!AQ45*Parametre!$A$2+'Norm. uspesnost'!AQ45*Parametre!$A$3)/(Parametre!$A$2+Parametre!$A$3))</f>
        <v>#REF!</v>
      </c>
      <c r="AR41" s="331" t="e">
        <f>IF('Norm. Zahr. Financovanie'!AR$202=0,'Norm. uspesnost'!AR45,('Norm. Zahr. Financovanie'!AR45*Parametre!$A$2+'Norm. uspesnost'!AR45*Parametre!$A$3)/(Parametre!$A$2+Parametre!$A$3))</f>
        <v>#REF!</v>
      </c>
      <c r="AS41" s="331" t="e">
        <f>IF('Norm. Zahr. Financovanie'!AS$202=0,'Norm. uspesnost'!AS45,('Norm. Zahr. Financovanie'!AS45*Parametre!$A$2+'Norm. uspesnost'!AS45*Parametre!$A$3)/(Parametre!$A$2+Parametre!$A$3))</f>
        <v>#REF!</v>
      </c>
      <c r="AT41" s="331" t="e">
        <f>IF('Norm. Zahr. Financovanie'!AT$202=0,'Norm. uspesnost'!AT45,('Norm. Zahr. Financovanie'!AT45*Parametre!$A$2+'Norm. uspesnost'!AT45*Parametre!$A$3)/(Parametre!$A$2+Parametre!$A$3))</f>
        <v>#REF!</v>
      </c>
      <c r="AU41" s="331" t="e">
        <f>IF('Norm. Zahr. Financovanie'!AU$202=0,'Norm. uspesnost'!AU45,('Norm. Zahr. Financovanie'!AU45*Parametre!$A$2+'Norm. uspesnost'!AU45*Parametre!$A$3)/(Parametre!$A$2+Parametre!$A$3))</f>
        <v>#REF!</v>
      </c>
      <c r="AV41" s="331" t="e">
        <f>IF('Norm. Zahr. Financovanie'!AV$202=0,'Norm. uspesnost'!AV45,('Norm. Zahr. Financovanie'!AV45*Parametre!$A$2+'Norm. uspesnost'!AV45*Parametre!$A$3)/(Parametre!$A$2+Parametre!$A$3))</f>
        <v>#REF!</v>
      </c>
      <c r="AW41" s="331" t="e">
        <f>IF('Norm. Zahr. Financovanie'!AW$202=0,'Norm. uspesnost'!AW45,('Norm. Zahr. Financovanie'!AW45*Parametre!$A$2+'Norm. uspesnost'!AW45*Parametre!$A$3)/(Parametre!$A$2+Parametre!$A$3))</f>
        <v>#REF!</v>
      </c>
      <c r="AX41" s="331" t="e">
        <f>IF('Norm. Zahr. Financovanie'!AX$202=0,'Norm. uspesnost'!AX45,('Norm. Zahr. Financovanie'!AX45*Parametre!$A$2+'Norm. uspesnost'!AX45*Parametre!$A$3)/(Parametre!$A$2+Parametre!$A$3))</f>
        <v>#REF!</v>
      </c>
      <c r="AY41" s="331" t="e">
        <f>IF('Norm. Zahr. Financovanie'!AY$202=0,'Norm. uspesnost'!AY45,('Norm. Zahr. Financovanie'!AY45*Parametre!$A$2+'Norm. uspesnost'!AY45*Parametre!$A$3)/(Parametre!$A$2+Parametre!$A$3))</f>
        <v>#REF!</v>
      </c>
      <c r="AZ41" s="331" t="e">
        <f>IF('Norm. Zahr. Financovanie'!AZ$202=0,'Norm. uspesnost'!AZ45,('Norm. Zahr. Financovanie'!AZ45*Parametre!$A$2+'Norm. uspesnost'!AZ45*Parametre!$A$3)/(Parametre!$A$2+Parametre!$A$3))</f>
        <v>#REF!</v>
      </c>
      <c r="BA41" s="331">
        <f>IF('Norm. Zahr. Financovanie'!BA$202=0,'Norm. uspesnost'!BA45,('Norm. Zahr. Financovanie'!BA45*Parametre!$A$2+'Norm. uspesnost'!BA45*Parametre!$A$3)/(Parametre!$A$2+Parametre!$A$3))</f>
        <v>1.4061268746859597E-2</v>
      </c>
      <c r="BB41" s="331" t="e">
        <f>IF('Norm. Zahr. Financovanie'!BB$202=0,'Norm. uspesnost'!BB45,('Norm. Zahr. Financovanie'!BB45*Parametre!$A$2+'Norm. uspesnost'!BB45*Parametre!$A$3)/(Parametre!$A$2+Parametre!$A$3))</f>
        <v>#REF!</v>
      </c>
    </row>
    <row r="42" spans="1:54" ht="14.25" customHeight="1" x14ac:dyDescent="0.2">
      <c r="A42" s="269">
        <v>41</v>
      </c>
      <c r="B42" s="334" t="s">
        <v>117</v>
      </c>
      <c r="C42" s="335" t="s">
        <v>138</v>
      </c>
      <c r="D42" s="331" t="e">
        <f>IF('Norm. Zahr. Financovanie'!D$202=0,'Norm. uspesnost'!D46,('Norm. Zahr. Financovanie'!D46*Parametre!$A$2+'Norm. uspesnost'!D46*Parametre!$A$3)/(Parametre!$A$2+Parametre!$A$3))</f>
        <v>#REF!</v>
      </c>
      <c r="E42" s="331" t="e">
        <f>IF('Norm. Zahr. Financovanie'!E$202=0,'Norm. uspesnost'!E46,('Norm. Zahr. Financovanie'!E46*Parametre!$A$2+'Norm. uspesnost'!E46*Parametre!$A$3)/(Parametre!$A$2+Parametre!$A$3))</f>
        <v>#REF!</v>
      </c>
      <c r="F42" s="331" t="e">
        <f>IF('Norm. Zahr. Financovanie'!F$202=0,'Norm. uspesnost'!F46,('Norm. Zahr. Financovanie'!F46*Parametre!$A$2+'Norm. uspesnost'!F46*Parametre!$A$3)/(Parametre!$A$2+Parametre!$A$3))</f>
        <v>#REF!</v>
      </c>
      <c r="G42" s="331" t="e">
        <f>IF('Norm. Zahr. Financovanie'!G$202=0,'Norm. uspesnost'!G46,('Norm. Zahr. Financovanie'!G46*Parametre!$A$2+'Norm. uspesnost'!G46*Parametre!$A$3)/(Parametre!$A$2+Parametre!$A$3))</f>
        <v>#REF!</v>
      </c>
      <c r="H42" s="331" t="e">
        <f>IF('Norm. Zahr. Financovanie'!H$202=0,'Norm. uspesnost'!H46,('Norm. Zahr. Financovanie'!H46*Parametre!$A$2+'Norm. uspesnost'!H46*Parametre!$A$3)/(Parametre!$A$2+Parametre!$A$3))</f>
        <v>#REF!</v>
      </c>
      <c r="I42" s="331" t="e">
        <f>IF('Norm. Zahr. Financovanie'!I$202=0,'Norm. uspesnost'!I46,('Norm. Zahr. Financovanie'!I46*Parametre!$A$2+'Norm. uspesnost'!I46*Parametre!$A$3)/(Parametre!$A$2+Parametre!$A$3))</f>
        <v>#REF!</v>
      </c>
      <c r="J42" s="331" t="e">
        <f>IF('Norm. Zahr. Financovanie'!J$202=0,'Norm. uspesnost'!J46,('Norm. Zahr. Financovanie'!J46*Parametre!$A$2+'Norm. uspesnost'!J46*Parametre!$A$3)/(Parametre!$A$2+Parametre!$A$3))</f>
        <v>#REF!</v>
      </c>
      <c r="K42" s="331">
        <f>IF('Norm. Zahr. Financovanie'!K$202=0,'Norm. uspesnost'!K46,('Norm. Zahr. Financovanie'!K46*Parametre!$A$2+'Norm. uspesnost'!K46*Parametre!$A$3)/(Parametre!$A$2+Parametre!$A$3))</f>
        <v>0</v>
      </c>
      <c r="L42" s="331" t="e">
        <f>IF('Norm. Zahr. Financovanie'!L$202=0,'Norm. uspesnost'!L46,('Norm. Zahr. Financovanie'!L46*Parametre!$A$2+'Norm. uspesnost'!L46*Parametre!$A$3)/(Parametre!$A$2+Parametre!$A$3))</f>
        <v>#REF!</v>
      </c>
      <c r="M42" s="331" t="e">
        <f>IF('Norm. Zahr. Financovanie'!M$202=0,'Norm. uspesnost'!M46,('Norm. Zahr. Financovanie'!M46*Parametre!$A$2+'Norm. uspesnost'!M46*Parametre!$A$3)/(Parametre!$A$2+Parametre!$A$3))</f>
        <v>#REF!</v>
      </c>
      <c r="N42" s="331" t="e">
        <f>IF('Norm. Zahr. Financovanie'!N$202=0,'Norm. uspesnost'!N46,('Norm. Zahr. Financovanie'!N46*Parametre!$A$2+'Norm. uspesnost'!N46*Parametre!$A$3)/(Parametre!$A$2+Parametre!$A$3))</f>
        <v>#REF!</v>
      </c>
      <c r="O42" s="331" t="e">
        <f>IF('Norm. Zahr. Financovanie'!O$202=0,'Norm. uspesnost'!O46,('Norm. Zahr. Financovanie'!O46*Parametre!$A$2+'Norm. uspesnost'!O46*Parametre!$A$3)/(Parametre!$A$2+Parametre!$A$3))</f>
        <v>#REF!</v>
      </c>
      <c r="P42" s="331">
        <f>IF('Norm. Zahr. Financovanie'!P$202=0,'Norm. uspesnost'!P46,('Norm. Zahr. Financovanie'!P46*Parametre!$A$2+'Norm. uspesnost'!P46*Parametre!$A$3)/(Parametre!$A$2+Parametre!$A$3))</f>
        <v>0</v>
      </c>
      <c r="Q42" s="331" t="e">
        <f>IF('Norm. Zahr. Financovanie'!Q$202=0,'Norm. uspesnost'!Q46,('Norm. Zahr. Financovanie'!Q46*Parametre!$A$2+'Norm. uspesnost'!Q46*Parametre!$A$3)/(Parametre!$A$2+Parametre!$A$3))</f>
        <v>#REF!</v>
      </c>
      <c r="R42" s="331" t="e">
        <f>IF('Norm. Zahr. Financovanie'!R$202=0,'Norm. uspesnost'!R46,('Norm. Zahr. Financovanie'!R46*Parametre!$A$2+'Norm. uspesnost'!R46*Parametre!$A$3)/(Parametre!$A$2+Parametre!$A$3))</f>
        <v>#REF!</v>
      </c>
      <c r="S42" s="331" t="e">
        <f>IF('Norm. Zahr. Financovanie'!S$202=0,'Norm. uspesnost'!S46,('Norm. Zahr. Financovanie'!S46*Parametre!$A$2+'Norm. uspesnost'!S46*Parametre!$A$3)/(Parametre!$A$2+Parametre!$A$3))</f>
        <v>#REF!</v>
      </c>
      <c r="T42" s="331" t="e">
        <f>IF('Norm. Zahr. Financovanie'!T$202=0,'Norm. uspesnost'!T46,('Norm. Zahr. Financovanie'!T46*Parametre!$A$2+'Norm. uspesnost'!T46*Parametre!$A$3)/(Parametre!$A$2+Parametre!$A$3))</f>
        <v>#REF!</v>
      </c>
      <c r="U42" s="331">
        <f>IF('Norm. Zahr. Financovanie'!U$202=0,'Norm. uspesnost'!U46,('Norm. Zahr. Financovanie'!U46*Parametre!$A$2+'Norm. uspesnost'!U46*Parametre!$A$3)/(Parametre!$A$2+Parametre!$A$3))</f>
        <v>0</v>
      </c>
      <c r="V42" s="331" t="e">
        <f>IF('Norm. Zahr. Financovanie'!V$202=0,'Norm. uspesnost'!V46,('Norm. Zahr. Financovanie'!V46*Parametre!$A$2+'Norm. uspesnost'!V46*Parametre!$A$3)/(Parametre!$A$2+Parametre!$A$3))</f>
        <v>#REF!</v>
      </c>
      <c r="W42" s="331" t="e">
        <f>IF('Norm. Zahr. Financovanie'!W$202=0,'Norm. uspesnost'!W46,('Norm. Zahr. Financovanie'!W46*Parametre!$A$2+'Norm. uspesnost'!W46*Parametre!$A$3)/(Parametre!$A$2+Parametre!$A$3))</f>
        <v>#REF!</v>
      </c>
      <c r="X42" s="331">
        <f>IF('Norm. Zahr. Financovanie'!X$202=0,'Norm. uspesnost'!X46,('Norm. Zahr. Financovanie'!X46*Parametre!$A$2+'Norm. uspesnost'!X46*Parametre!$A$3)/(Parametre!$A$2+Parametre!$A$3))</f>
        <v>0</v>
      </c>
      <c r="Y42" s="331" t="e">
        <f>IF('Norm. Zahr. Financovanie'!Y$202=0,'Norm. uspesnost'!Y46,('Norm. Zahr. Financovanie'!Y46*Parametre!$A$2+'Norm. uspesnost'!Y46*Parametre!$A$3)/(Parametre!$A$2+Parametre!$A$3))</f>
        <v>#REF!</v>
      </c>
      <c r="Z42" s="331" t="e">
        <f>IF('Norm. Zahr. Financovanie'!Z$202=0,'Norm. uspesnost'!Z46,('Norm. Zahr. Financovanie'!Z46*Parametre!$A$2+'Norm. uspesnost'!Z46*Parametre!$A$3)/(Parametre!$A$2+Parametre!$A$3))</f>
        <v>#REF!</v>
      </c>
      <c r="AA42" s="331" t="e">
        <f>IF('Norm. Zahr. Financovanie'!AA$202=0,'Norm. uspesnost'!AA46,('Norm. Zahr. Financovanie'!AA46*Parametre!$A$2+'Norm. uspesnost'!AA46*Parametre!$A$3)/(Parametre!$A$2+Parametre!$A$3))</f>
        <v>#REF!</v>
      </c>
      <c r="AB42" s="331">
        <f>IF('Norm. Zahr. Financovanie'!AB$202=0,'Norm. uspesnost'!AB46,('Norm. Zahr. Financovanie'!AB46*Parametre!$A$2+'Norm. uspesnost'!AB46*Parametre!$A$3)/(Parametre!$A$2+Parametre!$A$3))</f>
        <v>0</v>
      </c>
      <c r="AC42" s="331">
        <f>IF('Norm. Zahr. Financovanie'!AC$202=0,'Norm. uspesnost'!AC46,('Norm. Zahr. Financovanie'!AC46*Parametre!$A$2+'Norm. uspesnost'!AC46*Parametre!$A$3)/(Parametre!$A$2+Parametre!$A$3))</f>
        <v>0</v>
      </c>
      <c r="AD42" s="331">
        <f>IF('Norm. Zahr. Financovanie'!AD$202=0,'Norm. uspesnost'!AD46,('Norm. Zahr. Financovanie'!AD46*Parametre!$A$2+'Norm. uspesnost'!AD46*Parametre!$A$3)/(Parametre!$A$2+Parametre!$A$3))</f>
        <v>0</v>
      </c>
      <c r="AE42" s="331" t="e">
        <f>IF('Norm. Zahr. Financovanie'!AE$202=0,'Norm. uspesnost'!AE46,('Norm. Zahr. Financovanie'!AE46*Parametre!$A$2+'Norm. uspesnost'!AE46*Parametre!$A$3)/(Parametre!$A$2+Parametre!$A$3))</f>
        <v>#REF!</v>
      </c>
      <c r="AF42" s="331" t="e">
        <f>IF('Norm. Zahr. Financovanie'!AF$202=0,'Norm. uspesnost'!AF46,('Norm. Zahr. Financovanie'!AF46*Parametre!$A$2+'Norm. uspesnost'!AF46*Parametre!$A$3)/(Parametre!$A$2+Parametre!$A$3))</f>
        <v>#REF!</v>
      </c>
      <c r="AG42" s="331" t="e">
        <f>IF('Norm. Zahr. Financovanie'!AG$202=0,'Norm. uspesnost'!AG46,('Norm. Zahr. Financovanie'!AG46*Parametre!$A$2+'Norm. uspesnost'!AG46*Parametre!$A$3)/(Parametre!$A$2+Parametre!$A$3))</f>
        <v>#REF!</v>
      </c>
      <c r="AH42" s="331" t="e">
        <f>IF('Norm. Zahr. Financovanie'!AH$202=0,'Norm. uspesnost'!AH46,('Norm. Zahr. Financovanie'!AH46*Parametre!$A$2+'Norm. uspesnost'!AH46*Parametre!$A$3)/(Parametre!$A$2+Parametre!$A$3))</f>
        <v>#REF!</v>
      </c>
      <c r="AI42" s="331">
        <f>IF('Norm. Zahr. Financovanie'!AI$202=0,'Norm. uspesnost'!AI46,('Norm. Zahr. Financovanie'!AI46*Parametre!$A$2+'Norm. uspesnost'!AI46*Parametre!$A$3)/(Parametre!$A$2+Parametre!$A$3))</f>
        <v>0</v>
      </c>
      <c r="AJ42" s="331" t="e">
        <f>IF('Norm. Zahr. Financovanie'!AJ$202=0,'Norm. uspesnost'!AJ46,('Norm. Zahr. Financovanie'!AJ46*Parametre!$A$2+'Norm. uspesnost'!AJ46*Parametre!$A$3)/(Parametre!$A$2+Parametre!$A$3))</f>
        <v>#REF!</v>
      </c>
      <c r="AK42" s="331" t="e">
        <f>IF('Norm. Zahr. Financovanie'!AK$202=0,'Norm. uspesnost'!AK46,('Norm. Zahr. Financovanie'!AK46*Parametre!$A$2+'Norm. uspesnost'!AK46*Parametre!$A$3)/(Parametre!$A$2+Parametre!$A$3))</f>
        <v>#REF!</v>
      </c>
      <c r="AL42" s="331" t="e">
        <f>IF('Norm. Zahr. Financovanie'!AL$202=0,'Norm. uspesnost'!AL46,('Norm. Zahr. Financovanie'!AL46*Parametre!$A$2+'Norm. uspesnost'!AL46*Parametre!$A$3)/(Parametre!$A$2+Parametre!$A$3))</f>
        <v>#REF!</v>
      </c>
      <c r="AM42" s="331" t="e">
        <f>IF('Norm. Zahr. Financovanie'!AM$202=0,'Norm. uspesnost'!AM46,('Norm. Zahr. Financovanie'!AM46*Parametre!$A$2+'Norm. uspesnost'!AM46*Parametre!$A$3)/(Parametre!$A$2+Parametre!$A$3))</f>
        <v>#REF!</v>
      </c>
      <c r="AN42" s="331" t="e">
        <f>IF('Norm. Zahr. Financovanie'!AN$202=0,'Norm. uspesnost'!AN46,('Norm. Zahr. Financovanie'!AN46*Parametre!$A$2+'Norm. uspesnost'!AN46*Parametre!$A$3)/(Parametre!$A$2+Parametre!$A$3))</f>
        <v>#REF!</v>
      </c>
      <c r="AO42" s="331" t="e">
        <f>IF('Norm. Zahr. Financovanie'!AO$202=0,'Norm. uspesnost'!AO46,('Norm. Zahr. Financovanie'!AO46*Parametre!$A$2+'Norm. uspesnost'!AO46*Parametre!$A$3)/(Parametre!$A$2+Parametre!$A$3))</f>
        <v>#REF!</v>
      </c>
      <c r="AP42" s="331" t="e">
        <f>IF('Norm. Zahr. Financovanie'!AP$202=0,'Norm. uspesnost'!AP46,('Norm. Zahr. Financovanie'!AP46*Parametre!$A$2+'Norm. uspesnost'!AP46*Parametre!$A$3)/(Parametre!$A$2+Parametre!$A$3))</f>
        <v>#REF!</v>
      </c>
      <c r="AQ42" s="331" t="e">
        <f>IF('Norm. Zahr. Financovanie'!AQ$202=0,'Norm. uspesnost'!AQ46,('Norm. Zahr. Financovanie'!AQ46*Parametre!$A$2+'Norm. uspesnost'!AQ46*Parametre!$A$3)/(Parametre!$A$2+Parametre!$A$3))</f>
        <v>#REF!</v>
      </c>
      <c r="AR42" s="331" t="e">
        <f>IF('Norm. Zahr. Financovanie'!AR$202=0,'Norm. uspesnost'!AR46,('Norm. Zahr. Financovanie'!AR46*Parametre!$A$2+'Norm. uspesnost'!AR46*Parametre!$A$3)/(Parametre!$A$2+Parametre!$A$3))</f>
        <v>#REF!</v>
      </c>
      <c r="AS42" s="331" t="e">
        <f>IF('Norm. Zahr. Financovanie'!AS$202=0,'Norm. uspesnost'!AS46,('Norm. Zahr. Financovanie'!AS46*Parametre!$A$2+'Norm. uspesnost'!AS46*Parametre!$A$3)/(Parametre!$A$2+Parametre!$A$3))</f>
        <v>#REF!</v>
      </c>
      <c r="AT42" s="331" t="e">
        <f>IF('Norm. Zahr. Financovanie'!AT$202=0,'Norm. uspesnost'!AT46,('Norm. Zahr. Financovanie'!AT46*Parametre!$A$2+'Norm. uspesnost'!AT46*Parametre!$A$3)/(Parametre!$A$2+Parametre!$A$3))</f>
        <v>#REF!</v>
      </c>
      <c r="AU42" s="331" t="e">
        <f>IF('Norm. Zahr. Financovanie'!AU$202=0,'Norm. uspesnost'!AU46,('Norm. Zahr. Financovanie'!AU46*Parametre!$A$2+'Norm. uspesnost'!AU46*Parametre!$A$3)/(Parametre!$A$2+Parametre!$A$3))</f>
        <v>#REF!</v>
      </c>
      <c r="AV42" s="331" t="e">
        <f>IF('Norm. Zahr. Financovanie'!AV$202=0,'Norm. uspesnost'!AV46,('Norm. Zahr. Financovanie'!AV46*Parametre!$A$2+'Norm. uspesnost'!AV46*Parametre!$A$3)/(Parametre!$A$2+Parametre!$A$3))</f>
        <v>#REF!</v>
      </c>
      <c r="AW42" s="331" t="e">
        <f>IF('Norm. Zahr. Financovanie'!AW$202=0,'Norm. uspesnost'!AW46,('Norm. Zahr. Financovanie'!AW46*Parametre!$A$2+'Norm. uspesnost'!AW46*Parametre!$A$3)/(Parametre!$A$2+Parametre!$A$3))</f>
        <v>#REF!</v>
      </c>
      <c r="AX42" s="331" t="e">
        <f>IF('Norm. Zahr. Financovanie'!AX$202=0,'Norm. uspesnost'!AX46,('Norm. Zahr. Financovanie'!AX46*Parametre!$A$2+'Norm. uspesnost'!AX46*Parametre!$A$3)/(Parametre!$A$2+Parametre!$A$3))</f>
        <v>#REF!</v>
      </c>
      <c r="AY42" s="331" t="e">
        <f>IF('Norm. Zahr. Financovanie'!AY$202=0,'Norm. uspesnost'!AY46,('Norm. Zahr. Financovanie'!AY46*Parametre!$A$2+'Norm. uspesnost'!AY46*Parametre!$A$3)/(Parametre!$A$2+Parametre!$A$3))</f>
        <v>#REF!</v>
      </c>
      <c r="AZ42" s="331" t="e">
        <f>IF('Norm. Zahr. Financovanie'!AZ$202=0,'Norm. uspesnost'!AZ46,('Norm. Zahr. Financovanie'!AZ46*Parametre!$A$2+'Norm. uspesnost'!AZ46*Parametre!$A$3)/(Parametre!$A$2+Parametre!$A$3))</f>
        <v>#REF!</v>
      </c>
      <c r="BA42" s="331">
        <f>IF('Norm. Zahr. Financovanie'!BA$202=0,'Norm. uspesnost'!BA46,('Norm. Zahr. Financovanie'!BA46*Parametre!$A$2+'Norm. uspesnost'!BA46*Parametre!$A$3)/(Parametre!$A$2+Parametre!$A$3))</f>
        <v>0</v>
      </c>
      <c r="BB42" s="331" t="e">
        <f>IF('Norm. Zahr. Financovanie'!BB$202=0,'Norm. uspesnost'!BB46,('Norm. Zahr. Financovanie'!BB46*Parametre!$A$2+'Norm. uspesnost'!BB46*Parametre!$A$3)/(Parametre!$A$2+Parametre!$A$3))</f>
        <v>#REF!</v>
      </c>
    </row>
    <row r="43" spans="1:54" ht="14.25" customHeight="1" x14ac:dyDescent="0.2">
      <c r="A43" s="269">
        <v>42</v>
      </c>
      <c r="B43" s="332" t="s">
        <v>73</v>
      </c>
      <c r="C43" s="333" t="s">
        <v>72</v>
      </c>
      <c r="D43" s="331" t="e">
        <f>IF('Norm. Zahr. Financovanie'!D$202=0,'Norm. uspesnost'!D47,('Norm. Zahr. Financovanie'!D47*Parametre!$A$2+'Norm. uspesnost'!D47*Parametre!$A$3)/(Parametre!$A$2+Parametre!$A$3))</f>
        <v>#REF!</v>
      </c>
      <c r="E43" s="331" t="e">
        <f>IF('Norm. Zahr. Financovanie'!E$202=0,'Norm. uspesnost'!E47,('Norm. Zahr. Financovanie'!E47*Parametre!$A$2+'Norm. uspesnost'!E47*Parametre!$A$3)/(Parametre!$A$2+Parametre!$A$3))</f>
        <v>#REF!</v>
      </c>
      <c r="F43" s="331" t="e">
        <f>IF('Norm. Zahr. Financovanie'!F$202=0,'Norm. uspesnost'!F47,('Norm. Zahr. Financovanie'!F47*Parametre!$A$2+'Norm. uspesnost'!F47*Parametre!$A$3)/(Parametre!$A$2+Parametre!$A$3))</f>
        <v>#REF!</v>
      </c>
      <c r="G43" s="331" t="e">
        <f>IF('Norm. Zahr. Financovanie'!G$202=0,'Norm. uspesnost'!G47,('Norm. Zahr. Financovanie'!G47*Parametre!$A$2+'Norm. uspesnost'!G47*Parametre!$A$3)/(Parametre!$A$2+Parametre!$A$3))</f>
        <v>#REF!</v>
      </c>
      <c r="H43" s="331" t="e">
        <f>IF('Norm. Zahr. Financovanie'!H$202=0,'Norm. uspesnost'!H47,('Norm. Zahr. Financovanie'!H47*Parametre!$A$2+'Norm. uspesnost'!H47*Parametre!$A$3)/(Parametre!$A$2+Parametre!$A$3))</f>
        <v>#REF!</v>
      </c>
      <c r="I43" s="331" t="e">
        <f>IF('Norm. Zahr. Financovanie'!I$202=0,'Norm. uspesnost'!I47,('Norm. Zahr. Financovanie'!I47*Parametre!$A$2+'Norm. uspesnost'!I47*Parametre!$A$3)/(Parametre!$A$2+Parametre!$A$3))</f>
        <v>#REF!</v>
      </c>
      <c r="J43" s="331" t="e">
        <f>IF('Norm. Zahr. Financovanie'!J$202=0,'Norm. uspesnost'!J47,('Norm. Zahr. Financovanie'!J47*Parametre!$A$2+'Norm. uspesnost'!J47*Parametre!$A$3)/(Parametre!$A$2+Parametre!$A$3))</f>
        <v>#REF!</v>
      </c>
      <c r="K43" s="331">
        <f>IF('Norm. Zahr. Financovanie'!K$202=0,'Norm. uspesnost'!K47,('Norm. Zahr. Financovanie'!K47*Parametre!$A$2+'Norm. uspesnost'!K47*Parametre!$A$3)/(Parametre!$A$2+Parametre!$A$3))</f>
        <v>7.2811635798328469E-3</v>
      </c>
      <c r="L43" s="331" t="e">
        <f>IF('Norm. Zahr. Financovanie'!L$202=0,'Norm. uspesnost'!L47,('Norm. Zahr. Financovanie'!L47*Parametre!$A$2+'Norm. uspesnost'!L47*Parametre!$A$3)/(Parametre!$A$2+Parametre!$A$3))</f>
        <v>#REF!</v>
      </c>
      <c r="M43" s="331" t="e">
        <f>IF('Norm. Zahr. Financovanie'!M$202=0,'Norm. uspesnost'!M47,('Norm. Zahr. Financovanie'!M47*Parametre!$A$2+'Norm. uspesnost'!M47*Parametre!$A$3)/(Parametre!$A$2+Parametre!$A$3))</f>
        <v>#REF!</v>
      </c>
      <c r="N43" s="331" t="e">
        <f>IF('Norm. Zahr. Financovanie'!N$202=0,'Norm. uspesnost'!N47,('Norm. Zahr. Financovanie'!N47*Parametre!$A$2+'Norm. uspesnost'!N47*Parametre!$A$3)/(Parametre!$A$2+Parametre!$A$3))</f>
        <v>#REF!</v>
      </c>
      <c r="O43" s="331" t="e">
        <f>IF('Norm. Zahr. Financovanie'!O$202=0,'Norm. uspesnost'!O47,('Norm. Zahr. Financovanie'!O47*Parametre!$A$2+'Norm. uspesnost'!O47*Parametre!$A$3)/(Parametre!$A$2+Parametre!$A$3))</f>
        <v>#REF!</v>
      </c>
      <c r="P43" s="331">
        <f>IF('Norm. Zahr. Financovanie'!P$202=0,'Norm. uspesnost'!P47,('Norm. Zahr. Financovanie'!P47*Parametre!$A$2+'Norm. uspesnost'!P47*Parametre!$A$3)/(Parametre!$A$2+Parametre!$A$3))</f>
        <v>4.4214116875283893E-3</v>
      </c>
      <c r="Q43" s="331" t="e">
        <f>IF('Norm. Zahr. Financovanie'!Q$202=0,'Norm. uspesnost'!Q47,('Norm. Zahr. Financovanie'!Q47*Parametre!$A$2+'Norm. uspesnost'!Q47*Parametre!$A$3)/(Parametre!$A$2+Parametre!$A$3))</f>
        <v>#REF!</v>
      </c>
      <c r="R43" s="331" t="e">
        <f>IF('Norm. Zahr. Financovanie'!R$202=0,'Norm. uspesnost'!R47,('Norm. Zahr. Financovanie'!R47*Parametre!$A$2+'Norm. uspesnost'!R47*Parametre!$A$3)/(Parametre!$A$2+Parametre!$A$3))</f>
        <v>#REF!</v>
      </c>
      <c r="S43" s="331" t="e">
        <f>IF('Norm. Zahr. Financovanie'!S$202=0,'Norm. uspesnost'!S47,('Norm. Zahr. Financovanie'!S47*Parametre!$A$2+'Norm. uspesnost'!S47*Parametre!$A$3)/(Parametre!$A$2+Parametre!$A$3))</f>
        <v>#REF!</v>
      </c>
      <c r="T43" s="331" t="e">
        <f>IF('Norm. Zahr. Financovanie'!T$202=0,'Norm. uspesnost'!T47,('Norm. Zahr. Financovanie'!T47*Parametre!$A$2+'Norm. uspesnost'!T47*Parametre!$A$3)/(Parametre!$A$2+Parametre!$A$3))</f>
        <v>#REF!</v>
      </c>
      <c r="U43" s="331">
        <f>IF('Norm. Zahr. Financovanie'!U$202=0,'Norm. uspesnost'!U47,('Norm. Zahr. Financovanie'!U47*Parametre!$A$2+'Norm. uspesnost'!U47*Parametre!$A$3)/(Parametre!$A$2+Parametre!$A$3))</f>
        <v>0</v>
      </c>
      <c r="V43" s="331" t="e">
        <f>IF('Norm. Zahr. Financovanie'!V$202=0,'Norm. uspesnost'!V47,('Norm. Zahr. Financovanie'!V47*Parametre!$A$2+'Norm. uspesnost'!V47*Parametre!$A$3)/(Parametre!$A$2+Parametre!$A$3))</f>
        <v>#REF!</v>
      </c>
      <c r="W43" s="331" t="e">
        <f>IF('Norm. Zahr. Financovanie'!W$202=0,'Norm. uspesnost'!W47,('Norm. Zahr. Financovanie'!W47*Parametre!$A$2+'Norm. uspesnost'!W47*Parametre!$A$3)/(Parametre!$A$2+Parametre!$A$3))</f>
        <v>#REF!</v>
      </c>
      <c r="X43" s="331">
        <f>IF('Norm. Zahr. Financovanie'!X$202=0,'Norm. uspesnost'!X47,('Norm. Zahr. Financovanie'!X47*Parametre!$A$2+'Norm. uspesnost'!X47*Parametre!$A$3)/(Parametre!$A$2+Parametre!$A$3))</f>
        <v>4.4539487914448455E-3</v>
      </c>
      <c r="Y43" s="331" t="e">
        <f>IF('Norm. Zahr. Financovanie'!Y$202=0,'Norm. uspesnost'!Y47,('Norm. Zahr. Financovanie'!Y47*Parametre!$A$2+'Norm. uspesnost'!Y47*Parametre!$A$3)/(Parametre!$A$2+Parametre!$A$3))</f>
        <v>#REF!</v>
      </c>
      <c r="Z43" s="331" t="e">
        <f>IF('Norm. Zahr. Financovanie'!Z$202=0,'Norm. uspesnost'!Z47,('Norm. Zahr. Financovanie'!Z47*Parametre!$A$2+'Norm. uspesnost'!Z47*Parametre!$A$3)/(Parametre!$A$2+Parametre!$A$3))</f>
        <v>#REF!</v>
      </c>
      <c r="AA43" s="331" t="e">
        <f>IF('Norm. Zahr. Financovanie'!AA$202=0,'Norm. uspesnost'!AA47,('Norm. Zahr. Financovanie'!AA47*Parametre!$A$2+'Norm. uspesnost'!AA47*Parametre!$A$3)/(Parametre!$A$2+Parametre!$A$3))</f>
        <v>#REF!</v>
      </c>
      <c r="AB43" s="331">
        <f>IF('Norm. Zahr. Financovanie'!AB$202=0,'Norm. uspesnost'!AB47,('Norm. Zahr. Financovanie'!AB47*Parametre!$A$2+'Norm. uspesnost'!AB47*Parametre!$A$3)/(Parametre!$A$2+Parametre!$A$3))</f>
        <v>3.8801270547859701E-2</v>
      </c>
      <c r="AC43" s="331">
        <f>IF('Norm. Zahr. Financovanie'!AC$202=0,'Norm. uspesnost'!AC47,('Norm. Zahr. Financovanie'!AC47*Parametre!$A$2+'Norm. uspesnost'!AC47*Parametre!$A$3)/(Parametre!$A$2+Parametre!$A$3))</f>
        <v>4.7276512420260002E-3</v>
      </c>
      <c r="AD43" s="331">
        <f>IF('Norm. Zahr. Financovanie'!AD$202=0,'Norm. uspesnost'!AD47,('Norm. Zahr. Financovanie'!AD47*Parametre!$A$2+'Norm. uspesnost'!AD47*Parametre!$A$3)/(Parametre!$A$2+Parametre!$A$3))</f>
        <v>0</v>
      </c>
      <c r="AE43" s="331" t="e">
        <f>IF('Norm. Zahr. Financovanie'!AE$202=0,'Norm. uspesnost'!AE47,('Norm. Zahr. Financovanie'!AE47*Parametre!$A$2+'Norm. uspesnost'!AE47*Parametre!$A$3)/(Parametre!$A$2+Parametre!$A$3))</f>
        <v>#REF!</v>
      </c>
      <c r="AF43" s="331" t="e">
        <f>IF('Norm. Zahr. Financovanie'!AF$202=0,'Norm. uspesnost'!AF47,('Norm. Zahr. Financovanie'!AF47*Parametre!$A$2+'Norm. uspesnost'!AF47*Parametre!$A$3)/(Parametre!$A$2+Parametre!$A$3))</f>
        <v>#REF!</v>
      </c>
      <c r="AG43" s="331" t="e">
        <f>IF('Norm. Zahr. Financovanie'!AG$202=0,'Norm. uspesnost'!AG47,('Norm. Zahr. Financovanie'!AG47*Parametre!$A$2+'Norm. uspesnost'!AG47*Parametre!$A$3)/(Parametre!$A$2+Parametre!$A$3))</f>
        <v>#REF!</v>
      </c>
      <c r="AH43" s="331" t="e">
        <f>IF('Norm. Zahr. Financovanie'!AH$202=0,'Norm. uspesnost'!AH47,('Norm. Zahr. Financovanie'!AH47*Parametre!$A$2+'Norm. uspesnost'!AH47*Parametre!$A$3)/(Parametre!$A$2+Parametre!$A$3))</f>
        <v>#REF!</v>
      </c>
      <c r="AI43" s="331">
        <f>IF('Norm. Zahr. Financovanie'!AI$202=0,'Norm. uspesnost'!AI47,('Norm. Zahr. Financovanie'!AI47*Parametre!$A$2+'Norm. uspesnost'!AI47*Parametre!$A$3)/(Parametre!$A$2+Parametre!$A$3))</f>
        <v>6.6952294517991992E-3</v>
      </c>
      <c r="AJ43" s="331" t="e">
        <f>IF('Norm. Zahr. Financovanie'!AJ$202=0,'Norm. uspesnost'!AJ47,('Norm. Zahr. Financovanie'!AJ47*Parametre!$A$2+'Norm. uspesnost'!AJ47*Parametre!$A$3)/(Parametre!$A$2+Parametre!$A$3))</f>
        <v>#REF!</v>
      </c>
      <c r="AK43" s="331" t="e">
        <f>IF('Norm. Zahr. Financovanie'!AK$202=0,'Norm. uspesnost'!AK47,('Norm. Zahr. Financovanie'!AK47*Parametre!$A$2+'Norm. uspesnost'!AK47*Parametre!$A$3)/(Parametre!$A$2+Parametre!$A$3))</f>
        <v>#REF!</v>
      </c>
      <c r="AL43" s="331" t="e">
        <f>IF('Norm. Zahr. Financovanie'!AL$202=0,'Norm. uspesnost'!AL47,('Norm. Zahr. Financovanie'!AL47*Parametre!$A$2+'Norm. uspesnost'!AL47*Parametre!$A$3)/(Parametre!$A$2+Parametre!$A$3))</f>
        <v>#REF!</v>
      </c>
      <c r="AM43" s="331" t="e">
        <f>IF('Norm. Zahr. Financovanie'!AM$202=0,'Norm. uspesnost'!AM47,('Norm. Zahr. Financovanie'!AM47*Parametre!$A$2+'Norm. uspesnost'!AM47*Parametre!$A$3)/(Parametre!$A$2+Parametre!$A$3))</f>
        <v>#REF!</v>
      </c>
      <c r="AN43" s="331" t="e">
        <f>IF('Norm. Zahr. Financovanie'!AN$202=0,'Norm. uspesnost'!AN47,('Norm. Zahr. Financovanie'!AN47*Parametre!$A$2+'Norm. uspesnost'!AN47*Parametre!$A$3)/(Parametre!$A$2+Parametre!$A$3))</f>
        <v>#REF!</v>
      </c>
      <c r="AO43" s="331" t="e">
        <f>IF('Norm. Zahr. Financovanie'!AO$202=0,'Norm. uspesnost'!AO47,('Norm. Zahr. Financovanie'!AO47*Parametre!$A$2+'Norm. uspesnost'!AO47*Parametre!$A$3)/(Parametre!$A$2+Parametre!$A$3))</f>
        <v>#REF!</v>
      </c>
      <c r="AP43" s="331" t="e">
        <f>IF('Norm. Zahr. Financovanie'!AP$202=0,'Norm. uspesnost'!AP47,('Norm. Zahr. Financovanie'!AP47*Parametre!$A$2+'Norm. uspesnost'!AP47*Parametre!$A$3)/(Parametre!$A$2+Parametre!$A$3))</f>
        <v>#REF!</v>
      </c>
      <c r="AQ43" s="331" t="e">
        <f>IF('Norm. Zahr. Financovanie'!AQ$202=0,'Norm. uspesnost'!AQ47,('Norm. Zahr. Financovanie'!AQ47*Parametre!$A$2+'Norm. uspesnost'!AQ47*Parametre!$A$3)/(Parametre!$A$2+Parametre!$A$3))</f>
        <v>#REF!</v>
      </c>
      <c r="AR43" s="331" t="e">
        <f>IF('Norm. Zahr. Financovanie'!AR$202=0,'Norm. uspesnost'!AR47,('Norm. Zahr. Financovanie'!AR47*Parametre!$A$2+'Norm. uspesnost'!AR47*Parametre!$A$3)/(Parametre!$A$2+Parametre!$A$3))</f>
        <v>#REF!</v>
      </c>
      <c r="AS43" s="331" t="e">
        <f>IF('Norm. Zahr. Financovanie'!AS$202=0,'Norm. uspesnost'!AS47,('Norm. Zahr. Financovanie'!AS47*Parametre!$A$2+'Norm. uspesnost'!AS47*Parametre!$A$3)/(Parametre!$A$2+Parametre!$A$3))</f>
        <v>#REF!</v>
      </c>
      <c r="AT43" s="331" t="e">
        <f>IF('Norm. Zahr. Financovanie'!AT$202=0,'Norm. uspesnost'!AT47,('Norm. Zahr. Financovanie'!AT47*Parametre!$A$2+'Norm. uspesnost'!AT47*Parametre!$A$3)/(Parametre!$A$2+Parametre!$A$3))</f>
        <v>#REF!</v>
      </c>
      <c r="AU43" s="331" t="e">
        <f>IF('Norm. Zahr. Financovanie'!AU$202=0,'Norm. uspesnost'!AU47,('Norm. Zahr. Financovanie'!AU47*Parametre!$A$2+'Norm. uspesnost'!AU47*Parametre!$A$3)/(Parametre!$A$2+Parametre!$A$3))</f>
        <v>#REF!</v>
      </c>
      <c r="AV43" s="331" t="e">
        <f>IF('Norm. Zahr. Financovanie'!AV$202=0,'Norm. uspesnost'!AV47,('Norm. Zahr. Financovanie'!AV47*Parametre!$A$2+'Norm. uspesnost'!AV47*Parametre!$A$3)/(Parametre!$A$2+Parametre!$A$3))</f>
        <v>#REF!</v>
      </c>
      <c r="AW43" s="331" t="e">
        <f>IF('Norm. Zahr. Financovanie'!AW$202=0,'Norm. uspesnost'!AW47,('Norm. Zahr. Financovanie'!AW47*Parametre!$A$2+'Norm. uspesnost'!AW47*Parametre!$A$3)/(Parametre!$A$2+Parametre!$A$3))</f>
        <v>#REF!</v>
      </c>
      <c r="AX43" s="331" t="e">
        <f>IF('Norm. Zahr. Financovanie'!AX$202=0,'Norm. uspesnost'!AX47,('Norm. Zahr. Financovanie'!AX47*Parametre!$A$2+'Norm. uspesnost'!AX47*Parametre!$A$3)/(Parametre!$A$2+Parametre!$A$3))</f>
        <v>#REF!</v>
      </c>
      <c r="AY43" s="331" t="e">
        <f>IF('Norm. Zahr. Financovanie'!AY$202=0,'Norm. uspesnost'!AY47,('Norm. Zahr. Financovanie'!AY47*Parametre!$A$2+'Norm. uspesnost'!AY47*Parametre!$A$3)/(Parametre!$A$2+Parametre!$A$3))</f>
        <v>#REF!</v>
      </c>
      <c r="AZ43" s="331" t="e">
        <f>IF('Norm. Zahr. Financovanie'!AZ$202=0,'Norm. uspesnost'!AZ47,('Norm. Zahr. Financovanie'!AZ47*Parametre!$A$2+'Norm. uspesnost'!AZ47*Parametre!$A$3)/(Parametre!$A$2+Parametre!$A$3))</f>
        <v>#REF!</v>
      </c>
      <c r="BA43" s="331">
        <f>IF('Norm. Zahr. Financovanie'!BA$202=0,'Norm. uspesnost'!BA47,('Norm. Zahr. Financovanie'!BA47*Parametre!$A$2+'Norm. uspesnost'!BA47*Parametre!$A$3)/(Parametre!$A$2+Parametre!$A$3))</f>
        <v>0</v>
      </c>
      <c r="BB43" s="331" t="e">
        <f>IF('Norm. Zahr. Financovanie'!BB$202=0,'Norm. uspesnost'!BB47,('Norm. Zahr. Financovanie'!BB47*Parametre!$A$2+'Norm. uspesnost'!BB47*Parametre!$A$3)/(Parametre!$A$2+Parametre!$A$3))</f>
        <v>#REF!</v>
      </c>
    </row>
    <row r="44" spans="1:54" ht="14.25" customHeight="1" x14ac:dyDescent="0.2">
      <c r="A44" s="269">
        <v>43</v>
      </c>
      <c r="B44" s="334" t="s">
        <v>163</v>
      </c>
      <c r="C44" s="335" t="s">
        <v>162</v>
      </c>
      <c r="D44" s="331" t="e">
        <f>IF('Norm. Zahr. Financovanie'!D$202=0,'Norm. uspesnost'!D48,('Norm. Zahr. Financovanie'!D48*Parametre!$A$2+'Norm. uspesnost'!D48*Parametre!$A$3)/(Parametre!$A$2+Parametre!$A$3))</f>
        <v>#REF!</v>
      </c>
      <c r="E44" s="331" t="e">
        <f>IF('Norm. Zahr. Financovanie'!E$202=0,'Norm. uspesnost'!E48,('Norm. Zahr. Financovanie'!E48*Parametre!$A$2+'Norm. uspesnost'!E48*Parametre!$A$3)/(Parametre!$A$2+Parametre!$A$3))</f>
        <v>#REF!</v>
      </c>
      <c r="F44" s="331" t="e">
        <f>IF('Norm. Zahr. Financovanie'!F$202=0,'Norm. uspesnost'!F48,('Norm. Zahr. Financovanie'!F48*Parametre!$A$2+'Norm. uspesnost'!F48*Parametre!$A$3)/(Parametre!$A$2+Parametre!$A$3))</f>
        <v>#REF!</v>
      </c>
      <c r="G44" s="331" t="e">
        <f>IF('Norm. Zahr. Financovanie'!G$202=0,'Norm. uspesnost'!G48,('Norm. Zahr. Financovanie'!G48*Parametre!$A$2+'Norm. uspesnost'!G48*Parametre!$A$3)/(Parametre!$A$2+Parametre!$A$3))</f>
        <v>#REF!</v>
      </c>
      <c r="H44" s="331" t="e">
        <f>IF('Norm. Zahr. Financovanie'!H$202=0,'Norm. uspesnost'!H48,('Norm. Zahr. Financovanie'!H48*Parametre!$A$2+'Norm. uspesnost'!H48*Parametre!$A$3)/(Parametre!$A$2+Parametre!$A$3))</f>
        <v>#REF!</v>
      </c>
      <c r="I44" s="331" t="e">
        <f>IF('Norm. Zahr. Financovanie'!I$202=0,'Norm. uspesnost'!I48,('Norm. Zahr. Financovanie'!I48*Parametre!$A$2+'Norm. uspesnost'!I48*Parametre!$A$3)/(Parametre!$A$2+Parametre!$A$3))</f>
        <v>#REF!</v>
      </c>
      <c r="J44" s="331" t="e">
        <f>IF('Norm. Zahr. Financovanie'!J$202=0,'Norm. uspesnost'!J48,('Norm. Zahr. Financovanie'!J48*Parametre!$A$2+'Norm. uspesnost'!J48*Parametre!$A$3)/(Parametre!$A$2+Parametre!$A$3))</f>
        <v>#REF!</v>
      </c>
      <c r="K44" s="331">
        <f>IF('Norm. Zahr. Financovanie'!K$202=0,'Norm. uspesnost'!K48,('Norm. Zahr. Financovanie'!K48*Parametre!$A$2+'Norm. uspesnost'!K48*Parametre!$A$3)/(Parametre!$A$2+Parametre!$A$3))</f>
        <v>1.5347190333889076E-2</v>
      </c>
      <c r="L44" s="331" t="e">
        <f>IF('Norm. Zahr. Financovanie'!L$202=0,'Norm. uspesnost'!L48,('Norm. Zahr. Financovanie'!L48*Parametre!$A$2+'Norm. uspesnost'!L48*Parametre!$A$3)/(Parametre!$A$2+Parametre!$A$3))</f>
        <v>#REF!</v>
      </c>
      <c r="M44" s="331" t="e">
        <f>IF('Norm. Zahr. Financovanie'!M$202=0,'Norm. uspesnost'!M48,('Norm. Zahr. Financovanie'!M48*Parametre!$A$2+'Norm. uspesnost'!M48*Parametre!$A$3)/(Parametre!$A$2+Parametre!$A$3))</f>
        <v>#REF!</v>
      </c>
      <c r="N44" s="331" t="e">
        <f>IF('Norm. Zahr. Financovanie'!N$202=0,'Norm. uspesnost'!N48,('Norm. Zahr. Financovanie'!N48*Parametre!$A$2+'Norm. uspesnost'!N48*Parametre!$A$3)/(Parametre!$A$2+Parametre!$A$3))</f>
        <v>#REF!</v>
      </c>
      <c r="O44" s="331" t="e">
        <f>IF('Norm. Zahr. Financovanie'!O$202=0,'Norm. uspesnost'!O48,('Norm. Zahr. Financovanie'!O48*Parametre!$A$2+'Norm. uspesnost'!O48*Parametre!$A$3)/(Parametre!$A$2+Parametre!$A$3))</f>
        <v>#REF!</v>
      </c>
      <c r="P44" s="331">
        <f>IF('Norm. Zahr. Financovanie'!P$202=0,'Norm. uspesnost'!P48,('Norm. Zahr. Financovanie'!P48*Parametre!$A$2+'Norm. uspesnost'!P48*Parametre!$A$3)/(Parametre!$A$2+Parametre!$A$3))</f>
        <v>6.70371417180015E-3</v>
      </c>
      <c r="Q44" s="331" t="e">
        <f>IF('Norm. Zahr. Financovanie'!Q$202=0,'Norm. uspesnost'!Q48,('Norm. Zahr. Financovanie'!Q48*Parametre!$A$2+'Norm. uspesnost'!Q48*Parametre!$A$3)/(Parametre!$A$2+Parametre!$A$3))</f>
        <v>#REF!</v>
      </c>
      <c r="R44" s="331" t="e">
        <f>IF('Norm. Zahr. Financovanie'!R$202=0,'Norm. uspesnost'!R48,('Norm. Zahr. Financovanie'!R48*Parametre!$A$2+'Norm. uspesnost'!R48*Parametre!$A$3)/(Parametre!$A$2+Parametre!$A$3))</f>
        <v>#REF!</v>
      </c>
      <c r="S44" s="331" t="e">
        <f>IF('Norm. Zahr. Financovanie'!S$202=0,'Norm. uspesnost'!S48,('Norm. Zahr. Financovanie'!S48*Parametre!$A$2+'Norm. uspesnost'!S48*Parametre!$A$3)/(Parametre!$A$2+Parametre!$A$3))</f>
        <v>#REF!</v>
      </c>
      <c r="T44" s="331" t="e">
        <f>IF('Norm. Zahr. Financovanie'!T$202=0,'Norm. uspesnost'!T48,('Norm. Zahr. Financovanie'!T48*Parametre!$A$2+'Norm. uspesnost'!T48*Parametre!$A$3)/(Parametre!$A$2+Parametre!$A$3))</f>
        <v>#REF!</v>
      </c>
      <c r="U44" s="331">
        <f>IF('Norm. Zahr. Financovanie'!U$202=0,'Norm. uspesnost'!U48,('Norm. Zahr. Financovanie'!U48*Parametre!$A$2+'Norm. uspesnost'!U48*Parametre!$A$3)/(Parametre!$A$2+Parametre!$A$3))</f>
        <v>2.0865875604548889E-2</v>
      </c>
      <c r="V44" s="331" t="e">
        <f>IF('Norm. Zahr. Financovanie'!V$202=0,'Norm. uspesnost'!V48,('Norm. Zahr. Financovanie'!V48*Parametre!$A$2+'Norm. uspesnost'!V48*Parametre!$A$3)/(Parametre!$A$2+Parametre!$A$3))</f>
        <v>#REF!</v>
      </c>
      <c r="W44" s="331" t="e">
        <f>IF('Norm. Zahr. Financovanie'!W$202=0,'Norm. uspesnost'!W48,('Norm. Zahr. Financovanie'!W48*Parametre!$A$2+'Norm. uspesnost'!W48*Parametre!$A$3)/(Parametre!$A$2+Parametre!$A$3))</f>
        <v>#REF!</v>
      </c>
      <c r="X44" s="331">
        <f>IF('Norm. Zahr. Financovanie'!X$202=0,'Norm. uspesnost'!X48,('Norm. Zahr. Financovanie'!X48*Parametre!$A$2+'Norm. uspesnost'!X48*Parametre!$A$3)/(Parametre!$A$2+Parametre!$A$3))</f>
        <v>0</v>
      </c>
      <c r="Y44" s="331" t="e">
        <f>IF('Norm. Zahr. Financovanie'!Y$202=0,'Norm. uspesnost'!Y48,('Norm. Zahr. Financovanie'!Y48*Parametre!$A$2+'Norm. uspesnost'!Y48*Parametre!$A$3)/(Parametre!$A$2+Parametre!$A$3))</f>
        <v>#REF!</v>
      </c>
      <c r="Z44" s="331" t="e">
        <f>IF('Norm. Zahr. Financovanie'!Z$202=0,'Norm. uspesnost'!Z48,('Norm. Zahr. Financovanie'!Z48*Parametre!$A$2+'Norm. uspesnost'!Z48*Parametre!$A$3)/(Parametre!$A$2+Parametre!$A$3))</f>
        <v>#REF!</v>
      </c>
      <c r="AA44" s="331" t="e">
        <f>IF('Norm. Zahr. Financovanie'!AA$202=0,'Norm. uspesnost'!AA48,('Norm. Zahr. Financovanie'!AA48*Parametre!$A$2+'Norm. uspesnost'!AA48*Parametre!$A$3)/(Parametre!$A$2+Parametre!$A$3))</f>
        <v>#REF!</v>
      </c>
      <c r="AB44" s="331">
        <f>IF('Norm. Zahr. Financovanie'!AB$202=0,'Norm. uspesnost'!AB48,('Norm. Zahr. Financovanie'!AB48*Parametre!$A$2+'Norm. uspesnost'!AB48*Parametre!$A$3)/(Parametre!$A$2+Parametre!$A$3))</f>
        <v>1.6875391175301648E-2</v>
      </c>
      <c r="AC44" s="331">
        <f>IF('Norm. Zahr. Financovanie'!AC$202=0,'Norm. uspesnost'!AC48,('Norm. Zahr. Financovanie'!AC48*Parametre!$A$2+'Norm. uspesnost'!AC48*Parametre!$A$3)/(Parametre!$A$2+Parametre!$A$3))</f>
        <v>1.01696155980867E-2</v>
      </c>
      <c r="AD44" s="331">
        <f>IF('Norm. Zahr. Financovanie'!AD$202=0,'Norm. uspesnost'!AD48,('Norm. Zahr. Financovanie'!AD48*Parametre!$A$2+'Norm. uspesnost'!AD48*Parametre!$A$3)/(Parametre!$A$2+Parametre!$A$3))</f>
        <v>0</v>
      </c>
      <c r="AE44" s="331" t="e">
        <f>IF('Norm. Zahr. Financovanie'!AE$202=0,'Norm. uspesnost'!AE48,('Norm. Zahr. Financovanie'!AE48*Parametre!$A$2+'Norm. uspesnost'!AE48*Parametre!$A$3)/(Parametre!$A$2+Parametre!$A$3))</f>
        <v>#REF!</v>
      </c>
      <c r="AF44" s="331" t="e">
        <f>IF('Norm. Zahr. Financovanie'!AF$202=0,'Norm. uspesnost'!AF48,('Norm. Zahr. Financovanie'!AF48*Parametre!$A$2+'Norm. uspesnost'!AF48*Parametre!$A$3)/(Parametre!$A$2+Parametre!$A$3))</f>
        <v>#REF!</v>
      </c>
      <c r="AG44" s="331" t="e">
        <f>IF('Norm. Zahr. Financovanie'!AG$202=0,'Norm. uspesnost'!AG48,('Norm. Zahr. Financovanie'!AG48*Parametre!$A$2+'Norm. uspesnost'!AG48*Parametre!$A$3)/(Parametre!$A$2+Parametre!$A$3))</f>
        <v>#REF!</v>
      </c>
      <c r="AH44" s="331" t="e">
        <f>IF('Norm. Zahr. Financovanie'!AH$202=0,'Norm. uspesnost'!AH48,('Norm. Zahr. Financovanie'!AH48*Parametre!$A$2+'Norm. uspesnost'!AH48*Parametre!$A$3)/(Parametre!$A$2+Parametre!$A$3))</f>
        <v>#REF!</v>
      </c>
      <c r="AI44" s="331">
        <f>IF('Norm. Zahr. Financovanie'!AI$202=0,'Norm. uspesnost'!AI48,('Norm. Zahr. Financovanie'!AI48*Parametre!$A$2+'Norm. uspesnost'!AI48*Parametre!$A$3)/(Parametre!$A$2+Parametre!$A$3))</f>
        <v>1.4978668787522763E-2</v>
      </c>
      <c r="AJ44" s="331" t="e">
        <f>IF('Norm. Zahr. Financovanie'!AJ$202=0,'Norm. uspesnost'!AJ48,('Norm. Zahr. Financovanie'!AJ48*Parametre!$A$2+'Norm. uspesnost'!AJ48*Parametre!$A$3)/(Parametre!$A$2+Parametre!$A$3))</f>
        <v>#REF!</v>
      </c>
      <c r="AK44" s="331" t="e">
        <f>IF('Norm. Zahr. Financovanie'!AK$202=0,'Norm. uspesnost'!AK48,('Norm. Zahr. Financovanie'!AK48*Parametre!$A$2+'Norm. uspesnost'!AK48*Parametre!$A$3)/(Parametre!$A$2+Parametre!$A$3))</f>
        <v>#REF!</v>
      </c>
      <c r="AL44" s="331" t="e">
        <f>IF('Norm. Zahr. Financovanie'!AL$202=0,'Norm. uspesnost'!AL48,('Norm. Zahr. Financovanie'!AL48*Parametre!$A$2+'Norm. uspesnost'!AL48*Parametre!$A$3)/(Parametre!$A$2+Parametre!$A$3))</f>
        <v>#REF!</v>
      </c>
      <c r="AM44" s="331" t="e">
        <f>IF('Norm. Zahr. Financovanie'!AM$202=0,'Norm. uspesnost'!AM48,('Norm. Zahr. Financovanie'!AM48*Parametre!$A$2+'Norm. uspesnost'!AM48*Parametre!$A$3)/(Parametre!$A$2+Parametre!$A$3))</f>
        <v>#REF!</v>
      </c>
      <c r="AN44" s="331" t="e">
        <f>IF('Norm. Zahr. Financovanie'!AN$202=0,'Norm. uspesnost'!AN48,('Norm. Zahr. Financovanie'!AN48*Parametre!$A$2+'Norm. uspesnost'!AN48*Parametre!$A$3)/(Parametre!$A$2+Parametre!$A$3))</f>
        <v>#REF!</v>
      </c>
      <c r="AO44" s="331" t="e">
        <f>IF('Norm. Zahr. Financovanie'!AO$202=0,'Norm. uspesnost'!AO48,('Norm. Zahr. Financovanie'!AO48*Parametre!$A$2+'Norm. uspesnost'!AO48*Parametre!$A$3)/(Parametre!$A$2+Parametre!$A$3))</f>
        <v>#REF!</v>
      </c>
      <c r="AP44" s="331" t="e">
        <f>IF('Norm. Zahr. Financovanie'!AP$202=0,'Norm. uspesnost'!AP48,('Norm. Zahr. Financovanie'!AP48*Parametre!$A$2+'Norm. uspesnost'!AP48*Parametre!$A$3)/(Parametre!$A$2+Parametre!$A$3))</f>
        <v>#REF!</v>
      </c>
      <c r="AQ44" s="331" t="e">
        <f>IF('Norm. Zahr. Financovanie'!AQ$202=0,'Norm. uspesnost'!AQ48,('Norm. Zahr. Financovanie'!AQ48*Parametre!$A$2+'Norm. uspesnost'!AQ48*Parametre!$A$3)/(Parametre!$A$2+Parametre!$A$3))</f>
        <v>#REF!</v>
      </c>
      <c r="AR44" s="331" t="e">
        <f>IF('Norm. Zahr. Financovanie'!AR$202=0,'Norm. uspesnost'!AR48,('Norm. Zahr. Financovanie'!AR48*Parametre!$A$2+'Norm. uspesnost'!AR48*Parametre!$A$3)/(Parametre!$A$2+Parametre!$A$3))</f>
        <v>#REF!</v>
      </c>
      <c r="AS44" s="331" t="e">
        <f>IF('Norm. Zahr. Financovanie'!AS$202=0,'Norm. uspesnost'!AS48,('Norm. Zahr. Financovanie'!AS48*Parametre!$A$2+'Norm. uspesnost'!AS48*Parametre!$A$3)/(Parametre!$A$2+Parametre!$A$3))</f>
        <v>#REF!</v>
      </c>
      <c r="AT44" s="331" t="e">
        <f>IF('Norm. Zahr. Financovanie'!AT$202=0,'Norm. uspesnost'!AT48,('Norm. Zahr. Financovanie'!AT48*Parametre!$A$2+'Norm. uspesnost'!AT48*Parametre!$A$3)/(Parametre!$A$2+Parametre!$A$3))</f>
        <v>#REF!</v>
      </c>
      <c r="AU44" s="331" t="e">
        <f>IF('Norm. Zahr. Financovanie'!AU$202=0,'Norm. uspesnost'!AU48,('Norm. Zahr. Financovanie'!AU48*Parametre!$A$2+'Norm. uspesnost'!AU48*Parametre!$A$3)/(Parametre!$A$2+Parametre!$A$3))</f>
        <v>#REF!</v>
      </c>
      <c r="AV44" s="331" t="e">
        <f>IF('Norm. Zahr. Financovanie'!AV$202=0,'Norm. uspesnost'!AV48,('Norm. Zahr. Financovanie'!AV48*Parametre!$A$2+'Norm. uspesnost'!AV48*Parametre!$A$3)/(Parametre!$A$2+Parametre!$A$3))</f>
        <v>#REF!</v>
      </c>
      <c r="AW44" s="331" t="e">
        <f>IF('Norm. Zahr. Financovanie'!AW$202=0,'Norm. uspesnost'!AW48,('Norm. Zahr. Financovanie'!AW48*Parametre!$A$2+'Norm. uspesnost'!AW48*Parametre!$A$3)/(Parametre!$A$2+Parametre!$A$3))</f>
        <v>#REF!</v>
      </c>
      <c r="AX44" s="331" t="e">
        <f>IF('Norm. Zahr. Financovanie'!AX$202=0,'Norm. uspesnost'!AX48,('Norm. Zahr. Financovanie'!AX48*Parametre!$A$2+'Norm. uspesnost'!AX48*Parametre!$A$3)/(Parametre!$A$2+Parametre!$A$3))</f>
        <v>#REF!</v>
      </c>
      <c r="AY44" s="331" t="e">
        <f>IF('Norm. Zahr. Financovanie'!AY$202=0,'Norm. uspesnost'!AY48,('Norm. Zahr. Financovanie'!AY48*Parametre!$A$2+'Norm. uspesnost'!AY48*Parametre!$A$3)/(Parametre!$A$2+Parametre!$A$3))</f>
        <v>#REF!</v>
      </c>
      <c r="AZ44" s="331" t="e">
        <f>IF('Norm. Zahr. Financovanie'!AZ$202=0,'Norm. uspesnost'!AZ48,('Norm. Zahr. Financovanie'!AZ48*Parametre!$A$2+'Norm. uspesnost'!AZ48*Parametre!$A$3)/(Parametre!$A$2+Parametre!$A$3))</f>
        <v>#REF!</v>
      </c>
      <c r="BA44" s="331">
        <f>IF('Norm. Zahr. Financovanie'!BA$202=0,'Norm. uspesnost'!BA48,('Norm. Zahr. Financovanie'!BA48*Parametre!$A$2+'Norm. uspesnost'!BA48*Parametre!$A$3)/(Parametre!$A$2+Parametre!$A$3))</f>
        <v>1.2665554574985199E-2</v>
      </c>
      <c r="BB44" s="331" t="e">
        <f>IF('Norm. Zahr. Financovanie'!BB$202=0,'Norm. uspesnost'!BB48,('Norm. Zahr. Financovanie'!BB48*Parametre!$A$2+'Norm. uspesnost'!BB48*Parametre!$A$3)/(Parametre!$A$2+Parametre!$A$3))</f>
        <v>#REF!</v>
      </c>
    </row>
    <row r="45" spans="1:54" ht="14.25" customHeight="1" x14ac:dyDescent="0.25">
      <c r="A45" s="336">
        <v>44</v>
      </c>
      <c r="B45" s="337" t="s">
        <v>81</v>
      </c>
      <c r="C45" s="338" t="s">
        <v>80</v>
      </c>
      <c r="D45" s="331" t="e">
        <f>IF('Norm. Zahr. Financovanie'!D$202=0,'Norm. uspesnost'!D49,('Norm. Zahr. Financovanie'!D49*Parametre!$A$2+'Norm. uspesnost'!D49*Parametre!$A$3)/(Parametre!$A$2+Parametre!$A$3))</f>
        <v>#REF!</v>
      </c>
      <c r="E45" s="331" t="e">
        <f>IF('Norm. Zahr. Financovanie'!E$202=0,'Norm. uspesnost'!E49,('Norm. Zahr. Financovanie'!E49*Parametre!$A$2+'Norm. uspesnost'!E49*Parametre!$A$3)/(Parametre!$A$2+Parametre!$A$3))</f>
        <v>#REF!</v>
      </c>
      <c r="F45" s="331" t="e">
        <f>IF('Norm. Zahr. Financovanie'!F$202=0,'Norm. uspesnost'!F49,('Norm. Zahr. Financovanie'!F49*Parametre!$A$2+'Norm. uspesnost'!F49*Parametre!$A$3)/(Parametre!$A$2+Parametre!$A$3))</f>
        <v>#REF!</v>
      </c>
      <c r="G45" s="331" t="e">
        <f>IF('Norm. Zahr. Financovanie'!G$202=0,'Norm. uspesnost'!G49,('Norm. Zahr. Financovanie'!G49*Parametre!$A$2+'Norm. uspesnost'!G49*Parametre!$A$3)/(Parametre!$A$2+Parametre!$A$3))</f>
        <v>#REF!</v>
      </c>
      <c r="H45" s="331" t="e">
        <f>IF('Norm. Zahr. Financovanie'!H$202=0,'Norm. uspesnost'!H49,('Norm. Zahr. Financovanie'!H49*Parametre!$A$2+'Norm. uspesnost'!H49*Parametre!$A$3)/(Parametre!$A$2+Parametre!$A$3))</f>
        <v>#REF!</v>
      </c>
      <c r="I45" s="331" t="e">
        <f>IF('Norm. Zahr. Financovanie'!I$202=0,'Norm. uspesnost'!I49,('Norm. Zahr. Financovanie'!I49*Parametre!$A$2+'Norm. uspesnost'!I49*Parametre!$A$3)/(Parametre!$A$2+Parametre!$A$3))</f>
        <v>#REF!</v>
      </c>
      <c r="J45" s="331" t="e">
        <f>IF('Norm. Zahr. Financovanie'!J$202=0,'Norm. uspesnost'!J49,('Norm. Zahr. Financovanie'!J49*Parametre!$A$2+'Norm. uspesnost'!J49*Parametre!$A$3)/(Parametre!$A$2+Parametre!$A$3))</f>
        <v>#REF!</v>
      </c>
      <c r="K45" s="331">
        <f>IF('Norm. Zahr. Financovanie'!K$202=0,'Norm. uspesnost'!K49,('Norm. Zahr. Financovanie'!K49*Parametre!$A$2+'Norm. uspesnost'!K49*Parametre!$A$3)/(Parametre!$A$2+Parametre!$A$3))</f>
        <v>0</v>
      </c>
      <c r="L45" s="331" t="e">
        <f>IF('Norm. Zahr. Financovanie'!L$202=0,'Norm. uspesnost'!L49,('Norm. Zahr. Financovanie'!L49*Parametre!$A$2+'Norm. uspesnost'!L49*Parametre!$A$3)/(Parametre!$A$2+Parametre!$A$3))</f>
        <v>#REF!</v>
      </c>
      <c r="M45" s="331" t="e">
        <f>IF('Norm. Zahr. Financovanie'!M$202=0,'Norm. uspesnost'!M49,('Norm. Zahr. Financovanie'!M49*Parametre!$A$2+'Norm. uspesnost'!M49*Parametre!$A$3)/(Parametre!$A$2+Parametre!$A$3))</f>
        <v>#REF!</v>
      </c>
      <c r="N45" s="331" t="e">
        <f>IF('Norm. Zahr. Financovanie'!N$202=0,'Norm. uspesnost'!N49,('Norm. Zahr. Financovanie'!N49*Parametre!$A$2+'Norm. uspesnost'!N49*Parametre!$A$3)/(Parametre!$A$2+Parametre!$A$3))</f>
        <v>#REF!</v>
      </c>
      <c r="O45" s="331" t="e">
        <f>IF('Norm. Zahr. Financovanie'!O$202=0,'Norm. uspesnost'!O49,('Norm. Zahr. Financovanie'!O49*Parametre!$A$2+'Norm. uspesnost'!O49*Parametre!$A$3)/(Parametre!$A$2+Parametre!$A$3))</f>
        <v>#REF!</v>
      </c>
      <c r="P45" s="331">
        <f>IF('Norm. Zahr. Financovanie'!P$202=0,'Norm. uspesnost'!P49,('Norm. Zahr. Financovanie'!P49*Parametre!$A$2+'Norm. uspesnost'!P49*Parametre!$A$3)/(Parametre!$A$2+Parametre!$A$3))</f>
        <v>6.6292432055073047E-3</v>
      </c>
      <c r="Q45" s="331" t="e">
        <f>IF('Norm. Zahr. Financovanie'!Q$202=0,'Norm. uspesnost'!Q49,('Norm. Zahr. Financovanie'!Q49*Parametre!$A$2+'Norm. uspesnost'!Q49*Parametre!$A$3)/(Parametre!$A$2+Parametre!$A$3))</f>
        <v>#REF!</v>
      </c>
      <c r="R45" s="331" t="e">
        <f>IF('Norm. Zahr. Financovanie'!R$202=0,'Norm. uspesnost'!R49,('Norm. Zahr. Financovanie'!R49*Parametre!$A$2+'Norm. uspesnost'!R49*Parametre!$A$3)/(Parametre!$A$2+Parametre!$A$3))</f>
        <v>#REF!</v>
      </c>
      <c r="S45" s="331" t="e">
        <f>IF('Norm. Zahr. Financovanie'!S$202=0,'Norm. uspesnost'!S49,('Norm. Zahr. Financovanie'!S49*Parametre!$A$2+'Norm. uspesnost'!S49*Parametre!$A$3)/(Parametre!$A$2+Parametre!$A$3))</f>
        <v>#REF!</v>
      </c>
      <c r="T45" s="331" t="e">
        <f>IF('Norm. Zahr. Financovanie'!T$202=0,'Norm. uspesnost'!T49,('Norm. Zahr. Financovanie'!T49*Parametre!$A$2+'Norm. uspesnost'!T49*Parametre!$A$3)/(Parametre!$A$2+Parametre!$A$3))</f>
        <v>#REF!</v>
      </c>
      <c r="U45" s="331">
        <f>IF('Norm. Zahr. Financovanie'!U$202=0,'Norm. uspesnost'!U49,('Norm. Zahr. Financovanie'!U49*Parametre!$A$2+'Norm. uspesnost'!U49*Parametre!$A$3)/(Parametre!$A$2+Parametre!$A$3))</f>
        <v>0</v>
      </c>
      <c r="V45" s="331" t="e">
        <f>IF('Norm. Zahr. Financovanie'!V$202=0,'Norm. uspesnost'!V49,('Norm. Zahr. Financovanie'!V49*Parametre!$A$2+'Norm. uspesnost'!V49*Parametre!$A$3)/(Parametre!$A$2+Parametre!$A$3))</f>
        <v>#REF!</v>
      </c>
      <c r="W45" s="331" t="e">
        <f>IF('Norm. Zahr. Financovanie'!W$202=0,'Norm. uspesnost'!W49,('Norm. Zahr. Financovanie'!W49*Parametre!$A$2+'Norm. uspesnost'!W49*Parametre!$A$3)/(Parametre!$A$2+Parametre!$A$3))</f>
        <v>#REF!</v>
      </c>
      <c r="X45" s="331">
        <f>IF('Norm. Zahr. Financovanie'!X$202=0,'Norm. uspesnost'!X49,('Norm. Zahr. Financovanie'!X49*Parametre!$A$2+'Norm. uspesnost'!X49*Parametre!$A$3)/(Parametre!$A$2+Parametre!$A$3))</f>
        <v>9.2560881283403861E-3</v>
      </c>
      <c r="Y45" s="331" t="e">
        <f>IF('Norm. Zahr. Financovanie'!Y$202=0,'Norm. uspesnost'!Y49,('Norm. Zahr. Financovanie'!Y49*Parametre!$A$2+'Norm. uspesnost'!Y49*Parametre!$A$3)/(Parametre!$A$2+Parametre!$A$3))</f>
        <v>#REF!</v>
      </c>
      <c r="Z45" s="331" t="e">
        <f>IF('Norm. Zahr. Financovanie'!Z$202=0,'Norm. uspesnost'!Z49,('Norm. Zahr. Financovanie'!Z49*Parametre!$A$2+'Norm. uspesnost'!Z49*Parametre!$A$3)/(Parametre!$A$2+Parametre!$A$3))</f>
        <v>#REF!</v>
      </c>
      <c r="AA45" s="331" t="e">
        <f>IF('Norm. Zahr. Financovanie'!AA$202=0,'Norm. uspesnost'!AA49,('Norm. Zahr. Financovanie'!AA49*Parametre!$A$2+'Norm. uspesnost'!AA49*Parametre!$A$3)/(Parametre!$A$2+Parametre!$A$3))</f>
        <v>#REF!</v>
      </c>
      <c r="AB45" s="331">
        <f>IF('Norm. Zahr. Financovanie'!AB$202=0,'Norm. uspesnost'!AB49,('Norm. Zahr. Financovanie'!AB49*Parametre!$A$2+'Norm. uspesnost'!AB49*Parametre!$A$3)/(Parametre!$A$2+Parametre!$A$3))</f>
        <v>0</v>
      </c>
      <c r="AC45" s="331">
        <f>IF('Norm. Zahr. Financovanie'!AC$202=0,'Norm. uspesnost'!AC49,('Norm. Zahr. Financovanie'!AC49*Parametre!$A$2+'Norm. uspesnost'!AC49*Parametre!$A$3)/(Parametre!$A$2+Parametre!$A$3))</f>
        <v>9.5283920325857033E-3</v>
      </c>
      <c r="AD45" s="331">
        <f>IF('Norm. Zahr. Financovanie'!AD$202=0,'Norm. uspesnost'!AD49,('Norm. Zahr. Financovanie'!AD49*Parametre!$A$2+'Norm. uspesnost'!AD49*Parametre!$A$3)/(Parametre!$A$2+Parametre!$A$3))</f>
        <v>0</v>
      </c>
      <c r="AE45" s="331" t="e">
        <f>IF('Norm. Zahr. Financovanie'!AE$202=0,'Norm. uspesnost'!AE49,('Norm. Zahr. Financovanie'!AE49*Parametre!$A$2+'Norm. uspesnost'!AE49*Parametre!$A$3)/(Parametre!$A$2+Parametre!$A$3))</f>
        <v>#REF!</v>
      </c>
      <c r="AF45" s="331" t="e">
        <f>IF('Norm. Zahr. Financovanie'!AF$202=0,'Norm. uspesnost'!AF49,('Norm. Zahr. Financovanie'!AF49*Parametre!$A$2+'Norm. uspesnost'!AF49*Parametre!$A$3)/(Parametre!$A$2+Parametre!$A$3))</f>
        <v>#REF!</v>
      </c>
      <c r="AG45" s="331" t="e">
        <f>IF('Norm. Zahr. Financovanie'!AG$202=0,'Norm. uspesnost'!AG49,('Norm. Zahr. Financovanie'!AG49*Parametre!$A$2+'Norm. uspesnost'!AG49*Parametre!$A$3)/(Parametre!$A$2+Parametre!$A$3))</f>
        <v>#REF!</v>
      </c>
      <c r="AH45" s="331" t="e">
        <f>IF('Norm. Zahr. Financovanie'!AH$202=0,'Norm. uspesnost'!AH49,('Norm. Zahr. Financovanie'!AH49*Parametre!$A$2+'Norm. uspesnost'!AH49*Parametre!$A$3)/(Parametre!$A$2+Parametre!$A$3))</f>
        <v>#REF!</v>
      </c>
      <c r="AI45" s="331">
        <f>IF('Norm. Zahr. Financovanie'!AI$202=0,'Norm. uspesnost'!AI49,('Norm. Zahr. Financovanie'!AI49*Parametre!$A$2+'Norm. uspesnost'!AI49*Parametre!$A$3)/(Parametre!$A$2+Parametre!$A$3))</f>
        <v>7.9709418179901223E-3</v>
      </c>
      <c r="AJ45" s="331" t="e">
        <f>IF('Norm. Zahr. Financovanie'!AJ$202=0,'Norm. uspesnost'!AJ49,('Norm. Zahr. Financovanie'!AJ49*Parametre!$A$2+'Norm. uspesnost'!AJ49*Parametre!$A$3)/(Parametre!$A$2+Parametre!$A$3))</f>
        <v>#REF!</v>
      </c>
      <c r="AK45" s="331" t="e">
        <f>IF('Norm. Zahr. Financovanie'!AK$202=0,'Norm. uspesnost'!AK49,('Norm. Zahr. Financovanie'!AK49*Parametre!$A$2+'Norm. uspesnost'!AK49*Parametre!$A$3)/(Parametre!$A$2+Parametre!$A$3))</f>
        <v>#REF!</v>
      </c>
      <c r="AL45" s="331" t="e">
        <f>IF('Norm. Zahr. Financovanie'!AL$202=0,'Norm. uspesnost'!AL49,('Norm. Zahr. Financovanie'!AL49*Parametre!$A$2+'Norm. uspesnost'!AL49*Parametre!$A$3)/(Parametre!$A$2+Parametre!$A$3))</f>
        <v>#REF!</v>
      </c>
      <c r="AM45" s="331" t="e">
        <f>IF('Norm. Zahr. Financovanie'!AM$202=0,'Norm. uspesnost'!AM49,('Norm. Zahr. Financovanie'!AM49*Parametre!$A$2+'Norm. uspesnost'!AM49*Parametre!$A$3)/(Parametre!$A$2+Parametre!$A$3))</f>
        <v>#REF!</v>
      </c>
      <c r="AN45" s="331" t="e">
        <f>IF('Norm. Zahr. Financovanie'!AN$202=0,'Norm. uspesnost'!AN49,('Norm. Zahr. Financovanie'!AN49*Parametre!$A$2+'Norm. uspesnost'!AN49*Parametre!$A$3)/(Parametre!$A$2+Parametre!$A$3))</f>
        <v>#REF!</v>
      </c>
      <c r="AO45" s="331" t="e">
        <f>IF('Norm. Zahr. Financovanie'!AO$202=0,'Norm. uspesnost'!AO49,('Norm. Zahr. Financovanie'!AO49*Parametre!$A$2+'Norm. uspesnost'!AO49*Parametre!$A$3)/(Parametre!$A$2+Parametre!$A$3))</f>
        <v>#REF!</v>
      </c>
      <c r="AP45" s="331" t="e">
        <f>IF('Norm. Zahr. Financovanie'!AP$202=0,'Norm. uspesnost'!AP49,('Norm. Zahr. Financovanie'!AP49*Parametre!$A$2+'Norm. uspesnost'!AP49*Parametre!$A$3)/(Parametre!$A$2+Parametre!$A$3))</f>
        <v>#REF!</v>
      </c>
      <c r="AQ45" s="331" t="e">
        <f>IF('Norm. Zahr. Financovanie'!AQ$202=0,'Norm. uspesnost'!AQ49,('Norm. Zahr. Financovanie'!AQ49*Parametre!$A$2+'Norm. uspesnost'!AQ49*Parametre!$A$3)/(Parametre!$A$2+Parametre!$A$3))</f>
        <v>#REF!</v>
      </c>
      <c r="AR45" s="331" t="e">
        <f>IF('Norm. Zahr. Financovanie'!AR$202=0,'Norm. uspesnost'!AR49,('Norm. Zahr. Financovanie'!AR49*Parametre!$A$2+'Norm. uspesnost'!AR49*Parametre!$A$3)/(Parametre!$A$2+Parametre!$A$3))</f>
        <v>#REF!</v>
      </c>
      <c r="AS45" s="331" t="e">
        <f>IF('Norm. Zahr. Financovanie'!AS$202=0,'Norm. uspesnost'!AS49,('Norm. Zahr. Financovanie'!AS49*Parametre!$A$2+'Norm. uspesnost'!AS49*Parametre!$A$3)/(Parametre!$A$2+Parametre!$A$3))</f>
        <v>#REF!</v>
      </c>
      <c r="AT45" s="331" t="e">
        <f>IF('Norm. Zahr. Financovanie'!AT$202=0,'Norm. uspesnost'!AT49,('Norm. Zahr. Financovanie'!AT49*Parametre!$A$2+'Norm. uspesnost'!AT49*Parametre!$A$3)/(Parametre!$A$2+Parametre!$A$3))</f>
        <v>#REF!</v>
      </c>
      <c r="AU45" s="331" t="e">
        <f>IF('Norm. Zahr. Financovanie'!AU$202=0,'Norm. uspesnost'!AU49,('Norm. Zahr. Financovanie'!AU49*Parametre!$A$2+'Norm. uspesnost'!AU49*Parametre!$A$3)/(Parametre!$A$2+Parametre!$A$3))</f>
        <v>#REF!</v>
      </c>
      <c r="AV45" s="331" t="e">
        <f>IF('Norm. Zahr. Financovanie'!AV$202=0,'Norm. uspesnost'!AV49,('Norm. Zahr. Financovanie'!AV49*Parametre!$A$2+'Norm. uspesnost'!AV49*Parametre!$A$3)/(Parametre!$A$2+Parametre!$A$3))</f>
        <v>#REF!</v>
      </c>
      <c r="AW45" s="331" t="e">
        <f>IF('Norm. Zahr. Financovanie'!AW$202=0,'Norm. uspesnost'!AW49,('Norm. Zahr. Financovanie'!AW49*Parametre!$A$2+'Norm. uspesnost'!AW49*Parametre!$A$3)/(Parametre!$A$2+Parametre!$A$3))</f>
        <v>#REF!</v>
      </c>
      <c r="AX45" s="331" t="e">
        <f>IF('Norm. Zahr. Financovanie'!AX$202=0,'Norm. uspesnost'!AX49,('Norm. Zahr. Financovanie'!AX49*Parametre!$A$2+'Norm. uspesnost'!AX49*Parametre!$A$3)/(Parametre!$A$2+Parametre!$A$3))</f>
        <v>#REF!</v>
      </c>
      <c r="AY45" s="331" t="e">
        <f>IF('Norm. Zahr. Financovanie'!AY$202=0,'Norm. uspesnost'!AY49,('Norm. Zahr. Financovanie'!AY49*Parametre!$A$2+'Norm. uspesnost'!AY49*Parametre!$A$3)/(Parametre!$A$2+Parametre!$A$3))</f>
        <v>#REF!</v>
      </c>
      <c r="AZ45" s="331" t="e">
        <f>IF('Norm. Zahr. Financovanie'!AZ$202=0,'Norm. uspesnost'!AZ49,('Norm. Zahr. Financovanie'!AZ49*Parametre!$A$2+'Norm. uspesnost'!AZ49*Parametre!$A$3)/(Parametre!$A$2+Parametre!$A$3))</f>
        <v>#REF!</v>
      </c>
      <c r="BA45" s="331">
        <f>IF('Norm. Zahr. Financovanie'!BA$202=0,'Norm. uspesnost'!BA49,('Norm. Zahr. Financovanie'!BA49*Parametre!$A$2+'Norm. uspesnost'!BA49*Parametre!$A$3)/(Parametre!$A$2+Parametre!$A$3))</f>
        <v>9.4004308888554714E-3</v>
      </c>
      <c r="BB45" s="331" t="e">
        <f>IF('Norm. Zahr. Financovanie'!BB$202=0,'Norm. uspesnost'!BB49,('Norm. Zahr. Financovanie'!BB49*Parametre!$A$2+'Norm. uspesnost'!BB49*Parametre!$A$3)/(Parametre!$A$2+Parametre!$A$3))</f>
        <v>#REF!</v>
      </c>
    </row>
    <row r="46" spans="1:54" ht="14.25" customHeight="1" x14ac:dyDescent="0.25">
      <c r="A46" s="336">
        <v>45</v>
      </c>
      <c r="B46" s="339" t="s">
        <v>204</v>
      </c>
      <c r="C46" s="340" t="s">
        <v>203</v>
      </c>
      <c r="D46" s="331" t="e">
        <f>IF('Norm. Zahr. Financovanie'!D$202=0,'Norm. uspesnost'!D50,('Norm. Zahr. Financovanie'!D50*Parametre!$A$2+'Norm. uspesnost'!D50*Parametre!$A$3)/(Parametre!$A$2+Parametre!$A$3))</f>
        <v>#REF!</v>
      </c>
      <c r="E46" s="331" t="e">
        <f>IF('Norm. Zahr. Financovanie'!E$202=0,'Norm. uspesnost'!E50,('Norm. Zahr. Financovanie'!E50*Parametre!$A$2+'Norm. uspesnost'!E50*Parametre!$A$3)/(Parametre!$A$2+Parametre!$A$3))</f>
        <v>#REF!</v>
      </c>
      <c r="F46" s="331" t="e">
        <f>IF('Norm. Zahr. Financovanie'!F$202=0,'Norm. uspesnost'!F50,('Norm. Zahr. Financovanie'!F50*Parametre!$A$2+'Norm. uspesnost'!F50*Parametre!$A$3)/(Parametre!$A$2+Parametre!$A$3))</f>
        <v>#REF!</v>
      </c>
      <c r="G46" s="331" t="e">
        <f>IF('Norm. Zahr. Financovanie'!G$202=0,'Norm. uspesnost'!G50,('Norm. Zahr. Financovanie'!G50*Parametre!$A$2+'Norm. uspesnost'!G50*Parametre!$A$3)/(Parametre!$A$2+Parametre!$A$3))</f>
        <v>#REF!</v>
      </c>
      <c r="H46" s="331" t="e">
        <f>IF('Norm. Zahr. Financovanie'!H$202=0,'Norm. uspesnost'!H50,('Norm. Zahr. Financovanie'!H50*Parametre!$A$2+'Norm. uspesnost'!H50*Parametre!$A$3)/(Parametre!$A$2+Parametre!$A$3))</f>
        <v>#REF!</v>
      </c>
      <c r="I46" s="331" t="e">
        <f>IF('Norm. Zahr. Financovanie'!I$202=0,'Norm. uspesnost'!I50,('Norm. Zahr. Financovanie'!I50*Parametre!$A$2+'Norm. uspesnost'!I50*Parametre!$A$3)/(Parametre!$A$2+Parametre!$A$3))</f>
        <v>#REF!</v>
      </c>
      <c r="J46" s="331" t="e">
        <f>IF('Norm. Zahr. Financovanie'!J$202=0,'Norm. uspesnost'!J50,('Norm. Zahr. Financovanie'!J50*Parametre!$A$2+'Norm. uspesnost'!J50*Parametre!$A$3)/(Parametre!$A$2+Parametre!$A$3))</f>
        <v>#REF!</v>
      </c>
      <c r="K46" s="331">
        <f>IF('Norm. Zahr. Financovanie'!K$202=0,'Norm. uspesnost'!K50,('Norm. Zahr. Financovanie'!K50*Parametre!$A$2+'Norm. uspesnost'!K50*Parametre!$A$3)/(Parametre!$A$2+Parametre!$A$3))</f>
        <v>0</v>
      </c>
      <c r="L46" s="331" t="e">
        <f>IF('Norm. Zahr. Financovanie'!L$202=0,'Norm. uspesnost'!L50,('Norm. Zahr. Financovanie'!L50*Parametre!$A$2+'Norm. uspesnost'!L50*Parametre!$A$3)/(Parametre!$A$2+Parametre!$A$3))</f>
        <v>#REF!</v>
      </c>
      <c r="M46" s="331" t="e">
        <f>IF('Norm. Zahr. Financovanie'!M$202=0,'Norm. uspesnost'!M50,('Norm. Zahr. Financovanie'!M50*Parametre!$A$2+'Norm. uspesnost'!M50*Parametre!$A$3)/(Parametre!$A$2+Parametre!$A$3))</f>
        <v>#REF!</v>
      </c>
      <c r="N46" s="331" t="e">
        <f>IF('Norm. Zahr. Financovanie'!N$202=0,'Norm. uspesnost'!N50,('Norm. Zahr. Financovanie'!N50*Parametre!$A$2+'Norm. uspesnost'!N50*Parametre!$A$3)/(Parametre!$A$2+Parametre!$A$3))</f>
        <v>#REF!</v>
      </c>
      <c r="O46" s="331" t="e">
        <f>IF('Norm. Zahr. Financovanie'!O$202=0,'Norm. uspesnost'!O50,('Norm. Zahr. Financovanie'!O50*Parametre!$A$2+'Norm. uspesnost'!O50*Parametre!$A$3)/(Parametre!$A$2+Parametre!$A$3))</f>
        <v>#REF!</v>
      </c>
      <c r="P46" s="331">
        <f>IF('Norm. Zahr. Financovanie'!P$202=0,'Norm. uspesnost'!P50,('Norm. Zahr. Financovanie'!P50*Parametre!$A$2+'Norm. uspesnost'!P50*Parametre!$A$3)/(Parametre!$A$2+Parametre!$A$3))</f>
        <v>2.7491834160379949E-3</v>
      </c>
      <c r="Q46" s="331" t="e">
        <f>IF('Norm. Zahr. Financovanie'!Q$202=0,'Norm. uspesnost'!Q50,('Norm. Zahr. Financovanie'!Q50*Parametre!$A$2+'Norm. uspesnost'!Q50*Parametre!$A$3)/(Parametre!$A$2+Parametre!$A$3))</f>
        <v>#REF!</v>
      </c>
      <c r="R46" s="331" t="e">
        <f>IF('Norm. Zahr. Financovanie'!R$202=0,'Norm. uspesnost'!R50,('Norm. Zahr. Financovanie'!R50*Parametre!$A$2+'Norm. uspesnost'!R50*Parametre!$A$3)/(Parametre!$A$2+Parametre!$A$3))</f>
        <v>#REF!</v>
      </c>
      <c r="S46" s="331" t="e">
        <f>IF('Norm. Zahr. Financovanie'!S$202=0,'Norm. uspesnost'!S50,('Norm. Zahr. Financovanie'!S50*Parametre!$A$2+'Norm. uspesnost'!S50*Parametre!$A$3)/(Parametre!$A$2+Parametre!$A$3))</f>
        <v>#REF!</v>
      </c>
      <c r="T46" s="331" t="e">
        <f>IF('Norm. Zahr. Financovanie'!T$202=0,'Norm. uspesnost'!T50,('Norm. Zahr. Financovanie'!T50*Parametre!$A$2+'Norm. uspesnost'!T50*Parametre!$A$3)/(Parametre!$A$2+Parametre!$A$3))</f>
        <v>#REF!</v>
      </c>
      <c r="U46" s="331">
        <f>IF('Norm. Zahr. Financovanie'!U$202=0,'Norm. uspesnost'!U50,('Norm. Zahr. Financovanie'!U50*Parametre!$A$2+'Norm. uspesnost'!U50*Parametre!$A$3)/(Parametre!$A$2+Parametre!$A$3))</f>
        <v>0</v>
      </c>
      <c r="V46" s="331" t="e">
        <f>IF('Norm. Zahr. Financovanie'!V$202=0,'Norm. uspesnost'!V50,('Norm. Zahr. Financovanie'!V50*Parametre!$A$2+'Norm. uspesnost'!V50*Parametre!$A$3)/(Parametre!$A$2+Parametre!$A$3))</f>
        <v>#REF!</v>
      </c>
      <c r="W46" s="331" t="e">
        <f>IF('Norm. Zahr. Financovanie'!W$202=0,'Norm. uspesnost'!W50,('Norm. Zahr. Financovanie'!W50*Parametre!$A$2+'Norm. uspesnost'!W50*Parametre!$A$3)/(Parametre!$A$2+Parametre!$A$3))</f>
        <v>#REF!</v>
      </c>
      <c r="X46" s="331">
        <f>IF('Norm. Zahr. Financovanie'!X$202=0,'Norm. uspesnost'!X50,('Norm. Zahr. Financovanie'!X50*Parametre!$A$2+'Norm. uspesnost'!X50*Parametre!$A$3)/(Parametre!$A$2+Parametre!$A$3))</f>
        <v>4.6598436891513446E-2</v>
      </c>
      <c r="Y46" s="331" t="e">
        <f>IF('Norm. Zahr. Financovanie'!Y$202=0,'Norm. uspesnost'!Y50,('Norm. Zahr. Financovanie'!Y50*Parametre!$A$2+'Norm. uspesnost'!Y50*Parametre!$A$3)/(Parametre!$A$2+Parametre!$A$3))</f>
        <v>#REF!</v>
      </c>
      <c r="Z46" s="331" t="e">
        <f>IF('Norm. Zahr. Financovanie'!Z$202=0,'Norm. uspesnost'!Z50,('Norm. Zahr. Financovanie'!Z50*Parametre!$A$2+'Norm. uspesnost'!Z50*Parametre!$A$3)/(Parametre!$A$2+Parametre!$A$3))</f>
        <v>#REF!</v>
      </c>
      <c r="AA46" s="331" t="e">
        <f>IF('Norm. Zahr. Financovanie'!AA$202=0,'Norm. uspesnost'!AA50,('Norm. Zahr. Financovanie'!AA50*Parametre!$A$2+'Norm. uspesnost'!AA50*Parametre!$A$3)/(Parametre!$A$2+Parametre!$A$3))</f>
        <v>#REF!</v>
      </c>
      <c r="AB46" s="331">
        <f>IF('Norm. Zahr. Financovanie'!AB$202=0,'Norm. uspesnost'!AB50,('Norm. Zahr. Financovanie'!AB50*Parametre!$A$2+'Norm. uspesnost'!AB50*Parametre!$A$3)/(Parametre!$A$2+Parametre!$A$3))</f>
        <v>0</v>
      </c>
      <c r="AC46" s="331">
        <f>IF('Norm. Zahr. Financovanie'!AC$202=0,'Norm. uspesnost'!AC50,('Norm. Zahr. Financovanie'!AC50*Parametre!$A$2+'Norm. uspesnost'!AC50*Parametre!$A$3)/(Parametre!$A$2+Parametre!$A$3))</f>
        <v>7.6082167618829301E-3</v>
      </c>
      <c r="AD46" s="331">
        <f>IF('Norm. Zahr. Financovanie'!AD$202=0,'Norm. uspesnost'!AD50,('Norm. Zahr. Financovanie'!AD50*Parametre!$A$2+'Norm. uspesnost'!AD50*Parametre!$A$3)/(Parametre!$A$2+Parametre!$A$3))</f>
        <v>0</v>
      </c>
      <c r="AE46" s="331" t="e">
        <f>IF('Norm. Zahr. Financovanie'!AE$202=0,'Norm. uspesnost'!AE50,('Norm. Zahr. Financovanie'!AE50*Parametre!$A$2+'Norm. uspesnost'!AE50*Parametre!$A$3)/(Parametre!$A$2+Parametre!$A$3))</f>
        <v>#REF!</v>
      </c>
      <c r="AF46" s="331" t="e">
        <f>IF('Norm. Zahr. Financovanie'!AF$202=0,'Norm. uspesnost'!AF50,('Norm. Zahr. Financovanie'!AF50*Parametre!$A$2+'Norm. uspesnost'!AF50*Parametre!$A$3)/(Parametre!$A$2+Parametre!$A$3))</f>
        <v>#REF!</v>
      </c>
      <c r="AG46" s="331" t="e">
        <f>IF('Norm. Zahr. Financovanie'!AG$202=0,'Norm. uspesnost'!AG50,('Norm. Zahr. Financovanie'!AG50*Parametre!$A$2+'Norm. uspesnost'!AG50*Parametre!$A$3)/(Parametre!$A$2+Parametre!$A$3))</f>
        <v>#REF!</v>
      </c>
      <c r="AH46" s="331" t="e">
        <f>IF('Norm. Zahr. Financovanie'!AH$202=0,'Norm. uspesnost'!AH50,('Norm. Zahr. Financovanie'!AH50*Parametre!$A$2+'Norm. uspesnost'!AH50*Parametre!$A$3)/(Parametre!$A$2+Parametre!$A$3))</f>
        <v>#REF!</v>
      </c>
      <c r="AI46" s="331">
        <f>IF('Norm. Zahr. Financovanie'!AI$202=0,'Norm. uspesnost'!AI50,('Norm. Zahr. Financovanie'!AI50*Parametre!$A$2+'Norm. uspesnost'!AI50*Parametre!$A$3)/(Parametre!$A$2+Parametre!$A$3))</f>
        <v>1.2314823198764051E-2</v>
      </c>
      <c r="AJ46" s="331" t="e">
        <f>IF('Norm. Zahr. Financovanie'!AJ$202=0,'Norm. uspesnost'!AJ50,('Norm. Zahr. Financovanie'!AJ50*Parametre!$A$2+'Norm. uspesnost'!AJ50*Parametre!$A$3)/(Parametre!$A$2+Parametre!$A$3))</f>
        <v>#REF!</v>
      </c>
      <c r="AK46" s="331" t="e">
        <f>IF('Norm. Zahr. Financovanie'!AK$202=0,'Norm. uspesnost'!AK50,('Norm. Zahr. Financovanie'!AK50*Parametre!$A$2+'Norm. uspesnost'!AK50*Parametre!$A$3)/(Parametre!$A$2+Parametre!$A$3))</f>
        <v>#REF!</v>
      </c>
      <c r="AL46" s="331" t="e">
        <f>IF('Norm. Zahr. Financovanie'!AL$202=0,'Norm. uspesnost'!AL50,('Norm. Zahr. Financovanie'!AL50*Parametre!$A$2+'Norm. uspesnost'!AL50*Parametre!$A$3)/(Parametre!$A$2+Parametre!$A$3))</f>
        <v>#REF!</v>
      </c>
      <c r="AM46" s="331" t="e">
        <f>IF('Norm. Zahr. Financovanie'!AM$202=0,'Norm. uspesnost'!AM50,('Norm. Zahr. Financovanie'!AM50*Parametre!$A$2+'Norm. uspesnost'!AM50*Parametre!$A$3)/(Parametre!$A$2+Parametre!$A$3))</f>
        <v>#REF!</v>
      </c>
      <c r="AN46" s="331" t="e">
        <f>IF('Norm. Zahr. Financovanie'!AN$202=0,'Norm. uspesnost'!AN50,('Norm. Zahr. Financovanie'!AN50*Parametre!$A$2+'Norm. uspesnost'!AN50*Parametre!$A$3)/(Parametre!$A$2+Parametre!$A$3))</f>
        <v>#REF!</v>
      </c>
      <c r="AO46" s="331" t="e">
        <f>IF('Norm. Zahr. Financovanie'!AO$202=0,'Norm. uspesnost'!AO50,('Norm. Zahr. Financovanie'!AO50*Parametre!$A$2+'Norm. uspesnost'!AO50*Parametre!$A$3)/(Parametre!$A$2+Parametre!$A$3))</f>
        <v>#REF!</v>
      </c>
      <c r="AP46" s="331" t="e">
        <f>IF('Norm. Zahr. Financovanie'!AP$202=0,'Norm. uspesnost'!AP50,('Norm. Zahr. Financovanie'!AP50*Parametre!$A$2+'Norm. uspesnost'!AP50*Parametre!$A$3)/(Parametre!$A$2+Parametre!$A$3))</f>
        <v>#REF!</v>
      </c>
      <c r="AQ46" s="331" t="e">
        <f>IF('Norm. Zahr. Financovanie'!AQ$202=0,'Norm. uspesnost'!AQ50,('Norm. Zahr. Financovanie'!AQ50*Parametre!$A$2+'Norm. uspesnost'!AQ50*Parametre!$A$3)/(Parametre!$A$2+Parametre!$A$3))</f>
        <v>#REF!</v>
      </c>
      <c r="AR46" s="331" t="e">
        <f>IF('Norm. Zahr. Financovanie'!AR$202=0,'Norm. uspesnost'!AR50,('Norm. Zahr. Financovanie'!AR50*Parametre!$A$2+'Norm. uspesnost'!AR50*Parametre!$A$3)/(Parametre!$A$2+Parametre!$A$3))</f>
        <v>#REF!</v>
      </c>
      <c r="AS46" s="331" t="e">
        <f>IF('Norm. Zahr. Financovanie'!AS$202=0,'Norm. uspesnost'!AS50,('Norm. Zahr. Financovanie'!AS50*Parametre!$A$2+'Norm. uspesnost'!AS50*Parametre!$A$3)/(Parametre!$A$2+Parametre!$A$3))</f>
        <v>#REF!</v>
      </c>
      <c r="AT46" s="331" t="e">
        <f>IF('Norm. Zahr. Financovanie'!AT$202=0,'Norm. uspesnost'!AT50,('Norm. Zahr. Financovanie'!AT50*Parametre!$A$2+'Norm. uspesnost'!AT50*Parametre!$A$3)/(Parametre!$A$2+Parametre!$A$3))</f>
        <v>#REF!</v>
      </c>
      <c r="AU46" s="331" t="e">
        <f>IF('Norm. Zahr. Financovanie'!AU$202=0,'Norm. uspesnost'!AU50,('Norm. Zahr. Financovanie'!AU50*Parametre!$A$2+'Norm. uspesnost'!AU50*Parametre!$A$3)/(Parametre!$A$2+Parametre!$A$3))</f>
        <v>#REF!</v>
      </c>
      <c r="AV46" s="331" t="e">
        <f>IF('Norm. Zahr. Financovanie'!AV$202=0,'Norm. uspesnost'!AV50,('Norm. Zahr. Financovanie'!AV50*Parametre!$A$2+'Norm. uspesnost'!AV50*Parametre!$A$3)/(Parametre!$A$2+Parametre!$A$3))</f>
        <v>#REF!</v>
      </c>
      <c r="AW46" s="331" t="e">
        <f>IF('Norm. Zahr. Financovanie'!AW$202=0,'Norm. uspesnost'!AW50,('Norm. Zahr. Financovanie'!AW50*Parametre!$A$2+'Norm. uspesnost'!AW50*Parametre!$A$3)/(Parametre!$A$2+Parametre!$A$3))</f>
        <v>#REF!</v>
      </c>
      <c r="AX46" s="331" t="e">
        <f>IF('Norm. Zahr. Financovanie'!AX$202=0,'Norm. uspesnost'!AX50,('Norm. Zahr. Financovanie'!AX50*Parametre!$A$2+'Norm. uspesnost'!AX50*Parametre!$A$3)/(Parametre!$A$2+Parametre!$A$3))</f>
        <v>#REF!</v>
      </c>
      <c r="AY46" s="331" t="e">
        <f>IF('Norm. Zahr. Financovanie'!AY$202=0,'Norm. uspesnost'!AY50,('Norm. Zahr. Financovanie'!AY50*Parametre!$A$2+'Norm. uspesnost'!AY50*Parametre!$A$3)/(Parametre!$A$2+Parametre!$A$3))</f>
        <v>#REF!</v>
      </c>
      <c r="AZ46" s="331" t="e">
        <f>IF('Norm. Zahr. Financovanie'!AZ$202=0,'Norm. uspesnost'!AZ50,('Norm. Zahr. Financovanie'!AZ50*Parametre!$A$2+'Norm. uspesnost'!AZ50*Parametre!$A$3)/(Parametre!$A$2+Parametre!$A$3))</f>
        <v>#REF!</v>
      </c>
      <c r="BA46" s="331">
        <f>IF('Norm. Zahr. Financovanie'!BA$202=0,'Norm. uspesnost'!BA50,('Norm. Zahr. Financovanie'!BA50*Parametre!$A$2+'Norm. uspesnost'!BA50*Parametre!$A$3)/(Parametre!$A$2+Parametre!$A$3))</f>
        <v>3.6454958100857054E-3</v>
      </c>
      <c r="BB46" s="331" t="e">
        <f>IF('Norm. Zahr. Financovanie'!BB$202=0,'Norm. uspesnost'!BB50,('Norm. Zahr. Financovanie'!BB50*Parametre!$A$2+'Norm. uspesnost'!BB50*Parametre!$A$3)/(Parametre!$A$2+Parametre!$A$3))</f>
        <v>#REF!</v>
      </c>
    </row>
    <row r="47" spans="1:54" ht="14.25" customHeight="1" x14ac:dyDescent="0.25">
      <c r="A47" s="336">
        <v>46</v>
      </c>
      <c r="B47" s="337" t="s">
        <v>137</v>
      </c>
      <c r="C47" s="338" t="s">
        <v>136</v>
      </c>
      <c r="D47" s="331" t="e">
        <f>IF('Norm. Zahr. Financovanie'!D$202=0,'Norm. uspesnost'!D51,('Norm. Zahr. Financovanie'!D51*Parametre!$A$2+'Norm. uspesnost'!D51*Parametre!$A$3)/(Parametre!$A$2+Parametre!$A$3))</f>
        <v>#REF!</v>
      </c>
      <c r="E47" s="331" t="e">
        <f>IF('Norm. Zahr. Financovanie'!E$202=0,'Norm. uspesnost'!E51,('Norm. Zahr. Financovanie'!E51*Parametre!$A$2+'Norm. uspesnost'!E51*Parametre!$A$3)/(Parametre!$A$2+Parametre!$A$3))</f>
        <v>#REF!</v>
      </c>
      <c r="F47" s="331" t="e">
        <f>IF('Norm. Zahr. Financovanie'!F$202=0,'Norm. uspesnost'!F51,('Norm. Zahr. Financovanie'!F51*Parametre!$A$2+'Norm. uspesnost'!F51*Parametre!$A$3)/(Parametre!$A$2+Parametre!$A$3))</f>
        <v>#REF!</v>
      </c>
      <c r="G47" s="331" t="e">
        <f>IF('Norm. Zahr. Financovanie'!G$202=0,'Norm. uspesnost'!G51,('Norm. Zahr. Financovanie'!G51*Parametre!$A$2+'Norm. uspesnost'!G51*Parametre!$A$3)/(Parametre!$A$2+Parametre!$A$3))</f>
        <v>#REF!</v>
      </c>
      <c r="H47" s="331" t="e">
        <f>IF('Norm. Zahr. Financovanie'!H$202=0,'Norm. uspesnost'!H51,('Norm. Zahr. Financovanie'!H51*Parametre!$A$2+'Norm. uspesnost'!H51*Parametre!$A$3)/(Parametre!$A$2+Parametre!$A$3))</f>
        <v>#REF!</v>
      </c>
      <c r="I47" s="331" t="e">
        <f>IF('Norm. Zahr. Financovanie'!I$202=0,'Norm. uspesnost'!I51,('Norm. Zahr. Financovanie'!I51*Parametre!$A$2+'Norm. uspesnost'!I51*Parametre!$A$3)/(Parametre!$A$2+Parametre!$A$3))</f>
        <v>#REF!</v>
      </c>
      <c r="J47" s="331" t="e">
        <f>IF('Norm. Zahr. Financovanie'!J$202=0,'Norm. uspesnost'!J51,('Norm. Zahr. Financovanie'!J51*Parametre!$A$2+'Norm. uspesnost'!J51*Parametre!$A$3)/(Parametre!$A$2+Parametre!$A$3))</f>
        <v>#REF!</v>
      </c>
      <c r="K47" s="331">
        <f>IF('Norm. Zahr. Financovanie'!K$202=0,'Norm. uspesnost'!K51,('Norm. Zahr. Financovanie'!K51*Parametre!$A$2+'Norm. uspesnost'!K51*Parametre!$A$3)/(Parametre!$A$2+Parametre!$A$3))</f>
        <v>2.0369212252460269E-2</v>
      </c>
      <c r="L47" s="331" t="e">
        <f>IF('Norm. Zahr. Financovanie'!L$202=0,'Norm. uspesnost'!L51,('Norm. Zahr. Financovanie'!L51*Parametre!$A$2+'Norm. uspesnost'!L51*Parametre!$A$3)/(Parametre!$A$2+Parametre!$A$3))</f>
        <v>#REF!</v>
      </c>
      <c r="M47" s="331" t="e">
        <f>IF('Norm. Zahr. Financovanie'!M$202=0,'Norm. uspesnost'!M51,('Norm. Zahr. Financovanie'!M51*Parametre!$A$2+'Norm. uspesnost'!M51*Parametre!$A$3)/(Parametre!$A$2+Parametre!$A$3))</f>
        <v>#REF!</v>
      </c>
      <c r="N47" s="331" t="e">
        <f>IF('Norm. Zahr. Financovanie'!N$202=0,'Norm. uspesnost'!N51,('Norm. Zahr. Financovanie'!N51*Parametre!$A$2+'Norm. uspesnost'!N51*Parametre!$A$3)/(Parametre!$A$2+Parametre!$A$3))</f>
        <v>#REF!</v>
      </c>
      <c r="O47" s="331" t="e">
        <f>IF('Norm. Zahr. Financovanie'!O$202=0,'Norm. uspesnost'!O51,('Norm. Zahr. Financovanie'!O51*Parametre!$A$2+'Norm. uspesnost'!O51*Parametre!$A$3)/(Parametre!$A$2+Parametre!$A$3))</f>
        <v>#REF!</v>
      </c>
      <c r="P47" s="331">
        <f>IF('Norm. Zahr. Financovanie'!P$202=0,'Norm. uspesnost'!P51,('Norm. Zahr. Financovanie'!P51*Parametre!$A$2+'Norm. uspesnost'!P51*Parametre!$A$3)/(Parametre!$A$2+Parametre!$A$3))</f>
        <v>2.1703228635564079E-2</v>
      </c>
      <c r="Q47" s="331" t="e">
        <f>IF('Norm. Zahr. Financovanie'!Q$202=0,'Norm. uspesnost'!Q51,('Norm. Zahr. Financovanie'!Q51*Parametre!$A$2+'Norm. uspesnost'!Q51*Parametre!$A$3)/(Parametre!$A$2+Parametre!$A$3))</f>
        <v>#REF!</v>
      </c>
      <c r="R47" s="331" t="e">
        <f>IF('Norm. Zahr. Financovanie'!R$202=0,'Norm. uspesnost'!R51,('Norm. Zahr. Financovanie'!R51*Parametre!$A$2+'Norm. uspesnost'!R51*Parametre!$A$3)/(Parametre!$A$2+Parametre!$A$3))</f>
        <v>#REF!</v>
      </c>
      <c r="S47" s="331" t="e">
        <f>IF('Norm. Zahr. Financovanie'!S$202=0,'Norm. uspesnost'!S51,('Norm. Zahr. Financovanie'!S51*Parametre!$A$2+'Norm. uspesnost'!S51*Parametre!$A$3)/(Parametre!$A$2+Parametre!$A$3))</f>
        <v>#REF!</v>
      </c>
      <c r="T47" s="331" t="e">
        <f>IF('Norm. Zahr. Financovanie'!T$202=0,'Norm. uspesnost'!T51,('Norm. Zahr. Financovanie'!T51*Parametre!$A$2+'Norm. uspesnost'!T51*Parametre!$A$3)/(Parametre!$A$2+Parametre!$A$3))</f>
        <v>#REF!</v>
      </c>
      <c r="U47" s="331">
        <f>IF('Norm. Zahr. Financovanie'!U$202=0,'Norm. uspesnost'!U51,('Norm. Zahr. Financovanie'!U51*Parametre!$A$2+'Norm. uspesnost'!U51*Parametre!$A$3)/(Parametre!$A$2+Parametre!$A$3))</f>
        <v>8.4284760533319073E-3</v>
      </c>
      <c r="V47" s="331" t="e">
        <f>IF('Norm. Zahr. Financovanie'!V$202=0,'Norm. uspesnost'!V51,('Norm. Zahr. Financovanie'!V51*Parametre!$A$2+'Norm. uspesnost'!V51*Parametre!$A$3)/(Parametre!$A$2+Parametre!$A$3))</f>
        <v>#REF!</v>
      </c>
      <c r="W47" s="331" t="e">
        <f>IF('Norm. Zahr. Financovanie'!W$202=0,'Norm. uspesnost'!W51,('Norm. Zahr. Financovanie'!W51*Parametre!$A$2+'Norm. uspesnost'!W51*Parametre!$A$3)/(Parametre!$A$2+Parametre!$A$3))</f>
        <v>#REF!</v>
      </c>
      <c r="X47" s="331">
        <f>IF('Norm. Zahr. Financovanie'!X$202=0,'Norm. uspesnost'!X51,('Norm. Zahr. Financovanie'!X51*Parametre!$A$2+'Norm. uspesnost'!X51*Parametre!$A$3)/(Parametre!$A$2+Parametre!$A$3))</f>
        <v>1.1189827014509391E-2</v>
      </c>
      <c r="Y47" s="331" t="e">
        <f>IF('Norm. Zahr. Financovanie'!Y$202=0,'Norm. uspesnost'!Y51,('Norm. Zahr. Financovanie'!Y51*Parametre!$A$2+'Norm. uspesnost'!Y51*Parametre!$A$3)/(Parametre!$A$2+Parametre!$A$3))</f>
        <v>#REF!</v>
      </c>
      <c r="Z47" s="331" t="e">
        <f>IF('Norm. Zahr. Financovanie'!Z$202=0,'Norm. uspesnost'!Z51,('Norm. Zahr. Financovanie'!Z51*Parametre!$A$2+'Norm. uspesnost'!Z51*Parametre!$A$3)/(Parametre!$A$2+Parametre!$A$3))</f>
        <v>#REF!</v>
      </c>
      <c r="AA47" s="331" t="e">
        <f>IF('Norm. Zahr. Financovanie'!AA$202=0,'Norm. uspesnost'!AA51,('Norm. Zahr. Financovanie'!AA51*Parametre!$A$2+'Norm. uspesnost'!AA51*Parametre!$A$3)/(Parametre!$A$2+Parametre!$A$3))</f>
        <v>#REF!</v>
      </c>
      <c r="AB47" s="331">
        <f>IF('Norm. Zahr. Financovanie'!AB$202=0,'Norm. uspesnost'!AB51,('Norm. Zahr. Financovanie'!AB51*Parametre!$A$2+'Norm. uspesnost'!AB51*Parametre!$A$3)/(Parametre!$A$2+Parametre!$A$3))</f>
        <v>0</v>
      </c>
      <c r="AC47" s="331">
        <f>IF('Norm. Zahr. Financovanie'!AC$202=0,'Norm. uspesnost'!AC51,('Norm. Zahr. Financovanie'!AC51*Parametre!$A$2+'Norm. uspesnost'!AC51*Parametre!$A$3)/(Parametre!$A$2+Parametre!$A$3))</f>
        <v>8.2548098164010146E-3</v>
      </c>
      <c r="AD47" s="331">
        <f>IF('Norm. Zahr. Financovanie'!AD$202=0,'Norm. uspesnost'!AD51,('Norm. Zahr. Financovanie'!AD51*Parametre!$A$2+'Norm. uspesnost'!AD51*Parametre!$A$3)/(Parametre!$A$2+Parametre!$A$3))</f>
        <v>0</v>
      </c>
      <c r="AE47" s="331" t="e">
        <f>IF('Norm. Zahr. Financovanie'!AE$202=0,'Norm. uspesnost'!AE51,('Norm. Zahr. Financovanie'!AE51*Parametre!$A$2+'Norm. uspesnost'!AE51*Parametre!$A$3)/(Parametre!$A$2+Parametre!$A$3))</f>
        <v>#REF!</v>
      </c>
      <c r="AF47" s="331" t="e">
        <f>IF('Norm. Zahr. Financovanie'!AF$202=0,'Norm. uspesnost'!AF51,('Norm. Zahr. Financovanie'!AF51*Parametre!$A$2+'Norm. uspesnost'!AF51*Parametre!$A$3)/(Parametre!$A$2+Parametre!$A$3))</f>
        <v>#REF!</v>
      </c>
      <c r="AG47" s="331" t="e">
        <f>IF('Norm. Zahr. Financovanie'!AG$202=0,'Norm. uspesnost'!AG51,('Norm. Zahr. Financovanie'!AG51*Parametre!$A$2+'Norm. uspesnost'!AG51*Parametre!$A$3)/(Parametre!$A$2+Parametre!$A$3))</f>
        <v>#REF!</v>
      </c>
      <c r="AH47" s="331" t="e">
        <f>IF('Norm. Zahr. Financovanie'!AH$202=0,'Norm. uspesnost'!AH51,('Norm. Zahr. Financovanie'!AH51*Parametre!$A$2+'Norm. uspesnost'!AH51*Parametre!$A$3)/(Parametre!$A$2+Parametre!$A$3))</f>
        <v>#REF!</v>
      </c>
      <c r="AI47" s="331">
        <f>IF('Norm. Zahr. Financovanie'!AI$202=0,'Norm. uspesnost'!AI51,('Norm. Zahr. Financovanie'!AI51*Parametre!$A$2+'Norm. uspesnost'!AI51*Parametre!$A$3)/(Parametre!$A$2+Parametre!$A$3))</f>
        <v>3.7157315874923728E-3</v>
      </c>
      <c r="AJ47" s="331" t="e">
        <f>IF('Norm. Zahr. Financovanie'!AJ$202=0,'Norm. uspesnost'!AJ51,('Norm. Zahr. Financovanie'!AJ51*Parametre!$A$2+'Norm. uspesnost'!AJ51*Parametre!$A$3)/(Parametre!$A$2+Parametre!$A$3))</f>
        <v>#REF!</v>
      </c>
      <c r="AK47" s="331" t="e">
        <f>IF('Norm. Zahr. Financovanie'!AK$202=0,'Norm. uspesnost'!AK51,('Norm. Zahr. Financovanie'!AK51*Parametre!$A$2+'Norm. uspesnost'!AK51*Parametre!$A$3)/(Parametre!$A$2+Parametre!$A$3))</f>
        <v>#REF!</v>
      </c>
      <c r="AL47" s="331" t="e">
        <f>IF('Norm. Zahr. Financovanie'!AL$202=0,'Norm. uspesnost'!AL51,('Norm. Zahr. Financovanie'!AL51*Parametre!$A$2+'Norm. uspesnost'!AL51*Parametre!$A$3)/(Parametre!$A$2+Parametre!$A$3))</f>
        <v>#REF!</v>
      </c>
      <c r="AM47" s="331" t="e">
        <f>IF('Norm. Zahr. Financovanie'!AM$202=0,'Norm. uspesnost'!AM51,('Norm. Zahr. Financovanie'!AM51*Parametre!$A$2+'Norm. uspesnost'!AM51*Parametre!$A$3)/(Parametre!$A$2+Parametre!$A$3))</f>
        <v>#REF!</v>
      </c>
      <c r="AN47" s="331" t="e">
        <f>IF('Norm. Zahr. Financovanie'!AN$202=0,'Norm. uspesnost'!AN51,('Norm. Zahr. Financovanie'!AN51*Parametre!$A$2+'Norm. uspesnost'!AN51*Parametre!$A$3)/(Parametre!$A$2+Parametre!$A$3))</f>
        <v>#REF!</v>
      </c>
      <c r="AO47" s="331" t="e">
        <f>IF('Norm. Zahr. Financovanie'!AO$202=0,'Norm. uspesnost'!AO51,('Norm. Zahr. Financovanie'!AO51*Parametre!$A$2+'Norm. uspesnost'!AO51*Parametre!$A$3)/(Parametre!$A$2+Parametre!$A$3))</f>
        <v>#REF!</v>
      </c>
      <c r="AP47" s="331" t="e">
        <f>IF('Norm. Zahr. Financovanie'!AP$202=0,'Norm. uspesnost'!AP51,('Norm. Zahr. Financovanie'!AP51*Parametre!$A$2+'Norm. uspesnost'!AP51*Parametre!$A$3)/(Parametre!$A$2+Parametre!$A$3))</f>
        <v>#REF!</v>
      </c>
      <c r="AQ47" s="331" t="e">
        <f>IF('Norm. Zahr. Financovanie'!AQ$202=0,'Norm. uspesnost'!AQ51,('Norm. Zahr. Financovanie'!AQ51*Parametre!$A$2+'Norm. uspesnost'!AQ51*Parametre!$A$3)/(Parametre!$A$2+Parametre!$A$3))</f>
        <v>#REF!</v>
      </c>
      <c r="AR47" s="331" t="e">
        <f>IF('Norm. Zahr. Financovanie'!AR$202=0,'Norm. uspesnost'!AR51,('Norm. Zahr. Financovanie'!AR51*Parametre!$A$2+'Norm. uspesnost'!AR51*Parametre!$A$3)/(Parametre!$A$2+Parametre!$A$3))</f>
        <v>#REF!</v>
      </c>
      <c r="AS47" s="331" t="e">
        <f>IF('Norm. Zahr. Financovanie'!AS$202=0,'Norm. uspesnost'!AS51,('Norm. Zahr. Financovanie'!AS51*Parametre!$A$2+'Norm. uspesnost'!AS51*Parametre!$A$3)/(Parametre!$A$2+Parametre!$A$3))</f>
        <v>#REF!</v>
      </c>
      <c r="AT47" s="331" t="e">
        <f>IF('Norm. Zahr. Financovanie'!AT$202=0,'Norm. uspesnost'!AT51,('Norm. Zahr. Financovanie'!AT51*Parametre!$A$2+'Norm. uspesnost'!AT51*Parametre!$A$3)/(Parametre!$A$2+Parametre!$A$3))</f>
        <v>#REF!</v>
      </c>
      <c r="AU47" s="331" t="e">
        <f>IF('Norm. Zahr. Financovanie'!AU$202=0,'Norm. uspesnost'!AU51,('Norm. Zahr. Financovanie'!AU51*Parametre!$A$2+'Norm. uspesnost'!AU51*Parametre!$A$3)/(Parametre!$A$2+Parametre!$A$3))</f>
        <v>#REF!</v>
      </c>
      <c r="AV47" s="331" t="e">
        <f>IF('Norm. Zahr. Financovanie'!AV$202=0,'Norm. uspesnost'!AV51,('Norm. Zahr. Financovanie'!AV51*Parametre!$A$2+'Norm. uspesnost'!AV51*Parametre!$A$3)/(Parametre!$A$2+Parametre!$A$3))</f>
        <v>#REF!</v>
      </c>
      <c r="AW47" s="331" t="e">
        <f>IF('Norm. Zahr. Financovanie'!AW$202=0,'Norm. uspesnost'!AW51,('Norm. Zahr. Financovanie'!AW51*Parametre!$A$2+'Norm. uspesnost'!AW51*Parametre!$A$3)/(Parametre!$A$2+Parametre!$A$3))</f>
        <v>#REF!</v>
      </c>
      <c r="AX47" s="331" t="e">
        <f>IF('Norm. Zahr. Financovanie'!AX$202=0,'Norm. uspesnost'!AX51,('Norm. Zahr. Financovanie'!AX51*Parametre!$A$2+'Norm. uspesnost'!AX51*Parametre!$A$3)/(Parametre!$A$2+Parametre!$A$3))</f>
        <v>#REF!</v>
      </c>
      <c r="AY47" s="331" t="e">
        <f>IF('Norm. Zahr. Financovanie'!AY$202=0,'Norm. uspesnost'!AY51,('Norm. Zahr. Financovanie'!AY51*Parametre!$A$2+'Norm. uspesnost'!AY51*Parametre!$A$3)/(Parametre!$A$2+Parametre!$A$3))</f>
        <v>#REF!</v>
      </c>
      <c r="AZ47" s="331" t="e">
        <f>IF('Norm. Zahr. Financovanie'!AZ$202=0,'Norm. uspesnost'!AZ51,('Norm. Zahr. Financovanie'!AZ51*Parametre!$A$2+'Norm. uspesnost'!AZ51*Parametre!$A$3)/(Parametre!$A$2+Parametre!$A$3))</f>
        <v>#REF!</v>
      </c>
      <c r="BA47" s="331">
        <f>IF('Norm. Zahr. Financovanie'!BA$202=0,'Norm. uspesnost'!BA51,('Norm. Zahr. Financovanie'!BA51*Parametre!$A$2+'Norm. uspesnost'!BA51*Parametre!$A$3)/(Parametre!$A$2+Parametre!$A$3))</f>
        <v>1.2690275922153712E-2</v>
      </c>
      <c r="BB47" s="331" t="e">
        <f>IF('Norm. Zahr. Financovanie'!BB$202=0,'Norm. uspesnost'!BB51,('Norm. Zahr. Financovanie'!BB51*Parametre!$A$2+'Norm. uspesnost'!BB51*Parametre!$A$3)/(Parametre!$A$2+Parametre!$A$3))</f>
        <v>#REF!</v>
      </c>
    </row>
    <row r="48" spans="1:54" ht="14.25" customHeight="1" x14ac:dyDescent="0.25">
      <c r="A48" s="336">
        <v>47</v>
      </c>
      <c r="B48" s="339" t="s">
        <v>123</v>
      </c>
      <c r="C48" s="340" t="s">
        <v>122</v>
      </c>
      <c r="D48" s="331" t="e">
        <f>IF('Norm. Zahr. Financovanie'!D$202=0,'Norm. uspesnost'!D52,('Norm. Zahr. Financovanie'!D52*Parametre!$A$2+'Norm. uspesnost'!D52*Parametre!$A$3)/(Parametre!$A$2+Parametre!$A$3))</f>
        <v>#REF!</v>
      </c>
      <c r="E48" s="331" t="e">
        <f>IF('Norm. Zahr. Financovanie'!E$202=0,'Norm. uspesnost'!E52,('Norm. Zahr. Financovanie'!E52*Parametre!$A$2+'Norm. uspesnost'!E52*Parametre!$A$3)/(Parametre!$A$2+Parametre!$A$3))</f>
        <v>#REF!</v>
      </c>
      <c r="F48" s="331" t="e">
        <f>IF('Norm. Zahr. Financovanie'!F$202=0,'Norm. uspesnost'!F52,('Norm. Zahr. Financovanie'!F52*Parametre!$A$2+'Norm. uspesnost'!F52*Parametre!$A$3)/(Parametre!$A$2+Parametre!$A$3))</f>
        <v>#REF!</v>
      </c>
      <c r="G48" s="331" t="e">
        <f>IF('Norm. Zahr. Financovanie'!G$202=0,'Norm. uspesnost'!G52,('Norm. Zahr. Financovanie'!G52*Parametre!$A$2+'Norm. uspesnost'!G52*Parametre!$A$3)/(Parametre!$A$2+Parametre!$A$3))</f>
        <v>#REF!</v>
      </c>
      <c r="H48" s="331" t="e">
        <f>IF('Norm. Zahr. Financovanie'!H$202=0,'Norm. uspesnost'!H52,('Norm. Zahr. Financovanie'!H52*Parametre!$A$2+'Norm. uspesnost'!H52*Parametre!$A$3)/(Parametre!$A$2+Parametre!$A$3))</f>
        <v>#REF!</v>
      </c>
      <c r="I48" s="331" t="e">
        <f>IF('Norm. Zahr. Financovanie'!I$202=0,'Norm. uspesnost'!I52,('Norm. Zahr. Financovanie'!I52*Parametre!$A$2+'Norm. uspesnost'!I52*Parametre!$A$3)/(Parametre!$A$2+Parametre!$A$3))</f>
        <v>#REF!</v>
      </c>
      <c r="J48" s="331" t="e">
        <f>IF('Norm. Zahr. Financovanie'!J$202=0,'Norm. uspesnost'!J52,('Norm. Zahr. Financovanie'!J52*Parametre!$A$2+'Norm. uspesnost'!J52*Parametre!$A$3)/(Parametre!$A$2+Parametre!$A$3))</f>
        <v>#REF!</v>
      </c>
      <c r="K48" s="331">
        <f>IF('Norm. Zahr. Financovanie'!K$202=0,'Norm. uspesnost'!K52,('Norm. Zahr. Financovanie'!K52*Parametre!$A$2+'Norm. uspesnost'!K52*Parametre!$A$3)/(Parametre!$A$2+Parametre!$A$3))</f>
        <v>1.6603098787440904E-2</v>
      </c>
      <c r="L48" s="331" t="e">
        <f>IF('Norm. Zahr. Financovanie'!L$202=0,'Norm. uspesnost'!L52,('Norm. Zahr. Financovanie'!L52*Parametre!$A$2+'Norm. uspesnost'!L52*Parametre!$A$3)/(Parametre!$A$2+Parametre!$A$3))</f>
        <v>#REF!</v>
      </c>
      <c r="M48" s="331" t="e">
        <f>IF('Norm. Zahr. Financovanie'!M$202=0,'Norm. uspesnost'!M52,('Norm. Zahr. Financovanie'!M52*Parametre!$A$2+'Norm. uspesnost'!M52*Parametre!$A$3)/(Parametre!$A$2+Parametre!$A$3))</f>
        <v>#REF!</v>
      </c>
      <c r="N48" s="331" t="e">
        <f>IF('Norm. Zahr. Financovanie'!N$202=0,'Norm. uspesnost'!N52,('Norm. Zahr. Financovanie'!N52*Parametre!$A$2+'Norm. uspesnost'!N52*Parametre!$A$3)/(Parametre!$A$2+Parametre!$A$3))</f>
        <v>#REF!</v>
      </c>
      <c r="O48" s="331" t="e">
        <f>IF('Norm. Zahr. Financovanie'!O$202=0,'Norm. uspesnost'!O52,('Norm. Zahr. Financovanie'!O52*Parametre!$A$2+'Norm. uspesnost'!O52*Parametre!$A$3)/(Parametre!$A$2+Parametre!$A$3))</f>
        <v>#REF!</v>
      </c>
      <c r="P48" s="331">
        <f>IF('Norm. Zahr. Financovanie'!P$202=0,'Norm. uspesnost'!P52,('Norm. Zahr. Financovanie'!P52*Parametre!$A$2+'Norm. uspesnost'!P52*Parametre!$A$3)/(Parametre!$A$2+Parametre!$A$3))</f>
        <v>8.0414856972184402E-3</v>
      </c>
      <c r="Q48" s="331" t="e">
        <f>IF('Norm. Zahr. Financovanie'!Q$202=0,'Norm. uspesnost'!Q52,('Norm. Zahr. Financovanie'!Q52*Parametre!$A$2+'Norm. uspesnost'!Q52*Parametre!$A$3)/(Parametre!$A$2+Parametre!$A$3))</f>
        <v>#REF!</v>
      </c>
      <c r="R48" s="331" t="e">
        <f>IF('Norm. Zahr. Financovanie'!R$202=0,'Norm. uspesnost'!R52,('Norm. Zahr. Financovanie'!R52*Parametre!$A$2+'Norm. uspesnost'!R52*Parametre!$A$3)/(Parametre!$A$2+Parametre!$A$3))</f>
        <v>#REF!</v>
      </c>
      <c r="S48" s="331" t="e">
        <f>IF('Norm. Zahr. Financovanie'!S$202=0,'Norm. uspesnost'!S52,('Norm. Zahr. Financovanie'!S52*Parametre!$A$2+'Norm. uspesnost'!S52*Parametre!$A$3)/(Parametre!$A$2+Parametre!$A$3))</f>
        <v>#REF!</v>
      </c>
      <c r="T48" s="331" t="e">
        <f>IF('Norm. Zahr. Financovanie'!T$202=0,'Norm. uspesnost'!T52,('Norm. Zahr. Financovanie'!T52*Parametre!$A$2+'Norm. uspesnost'!T52*Parametre!$A$3)/(Parametre!$A$2+Parametre!$A$3))</f>
        <v>#REF!</v>
      </c>
      <c r="U48" s="331">
        <f>IF('Norm. Zahr. Financovanie'!U$202=0,'Norm. uspesnost'!U52,('Norm. Zahr. Financovanie'!U52*Parametre!$A$2+'Norm. uspesnost'!U52*Parametre!$A$3)/(Parametre!$A$2+Parametre!$A$3))</f>
        <v>1.9666512943086512E-2</v>
      </c>
      <c r="V48" s="331" t="e">
        <f>IF('Norm. Zahr. Financovanie'!V$202=0,'Norm. uspesnost'!V52,('Norm. Zahr. Financovanie'!V52*Parametre!$A$2+'Norm. uspesnost'!V52*Parametre!$A$3)/(Parametre!$A$2+Parametre!$A$3))</f>
        <v>#REF!</v>
      </c>
      <c r="W48" s="331" t="e">
        <f>IF('Norm. Zahr. Financovanie'!W$202=0,'Norm. uspesnost'!W52,('Norm. Zahr. Financovanie'!W52*Parametre!$A$2+'Norm. uspesnost'!W52*Parametre!$A$3)/(Parametre!$A$2+Parametre!$A$3))</f>
        <v>#REF!</v>
      </c>
      <c r="X48" s="331">
        <f>IF('Norm. Zahr. Financovanie'!X$202=0,'Norm. uspesnost'!X52,('Norm. Zahr. Financovanie'!X52*Parametre!$A$2+'Norm. uspesnost'!X52*Parametre!$A$3)/(Parametre!$A$2+Parametre!$A$3))</f>
        <v>6.7813044472597121E-3</v>
      </c>
      <c r="Y48" s="331" t="e">
        <f>IF('Norm. Zahr. Financovanie'!Y$202=0,'Norm. uspesnost'!Y52,('Norm. Zahr. Financovanie'!Y52*Parametre!$A$2+'Norm. uspesnost'!Y52*Parametre!$A$3)/(Parametre!$A$2+Parametre!$A$3))</f>
        <v>#REF!</v>
      </c>
      <c r="Z48" s="331" t="e">
        <f>IF('Norm. Zahr. Financovanie'!Z$202=0,'Norm. uspesnost'!Z52,('Norm. Zahr. Financovanie'!Z52*Parametre!$A$2+'Norm. uspesnost'!Z52*Parametre!$A$3)/(Parametre!$A$2+Parametre!$A$3))</f>
        <v>#REF!</v>
      </c>
      <c r="AA48" s="331" t="e">
        <f>IF('Norm. Zahr. Financovanie'!AA$202=0,'Norm. uspesnost'!AA52,('Norm. Zahr. Financovanie'!AA52*Parametre!$A$2+'Norm. uspesnost'!AA52*Parametre!$A$3)/(Parametre!$A$2+Parametre!$A$3))</f>
        <v>#REF!</v>
      </c>
      <c r="AB48" s="331">
        <f>IF('Norm. Zahr. Financovanie'!AB$202=0,'Norm. uspesnost'!AB52,('Norm. Zahr. Financovanie'!AB52*Parametre!$A$2+'Norm. uspesnost'!AB52*Parametre!$A$3)/(Parametre!$A$2+Parametre!$A$3))</f>
        <v>1.3881248481860613E-2</v>
      </c>
      <c r="AC48" s="331">
        <f>IF('Norm. Zahr. Financovanie'!AC$202=0,'Norm. uspesnost'!AC52,('Norm. Zahr. Financovanie'!AC52*Parametre!$A$2+'Norm. uspesnost'!AC52*Parametre!$A$3)/(Parametre!$A$2+Parametre!$A$3))</f>
        <v>3.9390381528409228E-2</v>
      </c>
      <c r="AD48" s="331">
        <f>IF('Norm. Zahr. Financovanie'!AD$202=0,'Norm. uspesnost'!AD52,('Norm. Zahr. Financovanie'!AD52*Parametre!$A$2+'Norm. uspesnost'!AD52*Parametre!$A$3)/(Parametre!$A$2+Parametre!$A$3))</f>
        <v>1.9012522105240921E-2</v>
      </c>
      <c r="AE48" s="331" t="e">
        <f>IF('Norm. Zahr. Financovanie'!AE$202=0,'Norm. uspesnost'!AE52,('Norm. Zahr. Financovanie'!AE52*Parametre!$A$2+'Norm. uspesnost'!AE52*Parametre!$A$3)/(Parametre!$A$2+Parametre!$A$3))</f>
        <v>#REF!</v>
      </c>
      <c r="AF48" s="331" t="e">
        <f>IF('Norm. Zahr. Financovanie'!AF$202=0,'Norm. uspesnost'!AF52,('Norm. Zahr. Financovanie'!AF52*Parametre!$A$2+'Norm. uspesnost'!AF52*Parametre!$A$3)/(Parametre!$A$2+Parametre!$A$3))</f>
        <v>#REF!</v>
      </c>
      <c r="AG48" s="331" t="e">
        <f>IF('Norm. Zahr. Financovanie'!AG$202=0,'Norm. uspesnost'!AG52,('Norm. Zahr. Financovanie'!AG52*Parametre!$A$2+'Norm. uspesnost'!AG52*Parametre!$A$3)/(Parametre!$A$2+Parametre!$A$3))</f>
        <v>#REF!</v>
      </c>
      <c r="AH48" s="331" t="e">
        <f>IF('Norm. Zahr. Financovanie'!AH$202=0,'Norm. uspesnost'!AH52,('Norm. Zahr. Financovanie'!AH52*Parametre!$A$2+'Norm. uspesnost'!AH52*Parametre!$A$3)/(Parametre!$A$2+Parametre!$A$3))</f>
        <v>#REF!</v>
      </c>
      <c r="AI48" s="331">
        <f>IF('Norm. Zahr. Financovanie'!AI$202=0,'Norm. uspesnost'!AI52,('Norm. Zahr. Financovanie'!AI52*Parametre!$A$2+'Norm. uspesnost'!AI52*Parametre!$A$3)/(Parametre!$A$2+Parametre!$A$3))</f>
        <v>1.4996649052526028E-2</v>
      </c>
      <c r="AJ48" s="331" t="e">
        <f>IF('Norm. Zahr. Financovanie'!AJ$202=0,'Norm. uspesnost'!AJ52,('Norm. Zahr. Financovanie'!AJ52*Parametre!$A$2+'Norm. uspesnost'!AJ52*Parametre!$A$3)/(Parametre!$A$2+Parametre!$A$3))</f>
        <v>#REF!</v>
      </c>
      <c r="AK48" s="331" t="e">
        <f>IF('Norm. Zahr. Financovanie'!AK$202=0,'Norm. uspesnost'!AK52,('Norm. Zahr. Financovanie'!AK52*Parametre!$A$2+'Norm. uspesnost'!AK52*Parametre!$A$3)/(Parametre!$A$2+Parametre!$A$3))</f>
        <v>#REF!</v>
      </c>
      <c r="AL48" s="331" t="e">
        <f>IF('Norm. Zahr. Financovanie'!AL$202=0,'Norm. uspesnost'!AL52,('Norm. Zahr. Financovanie'!AL52*Parametre!$A$2+'Norm. uspesnost'!AL52*Parametre!$A$3)/(Parametre!$A$2+Parametre!$A$3))</f>
        <v>#REF!</v>
      </c>
      <c r="AM48" s="331" t="e">
        <f>IF('Norm. Zahr. Financovanie'!AM$202=0,'Norm. uspesnost'!AM52,('Norm. Zahr. Financovanie'!AM52*Parametre!$A$2+'Norm. uspesnost'!AM52*Parametre!$A$3)/(Parametre!$A$2+Parametre!$A$3))</f>
        <v>#REF!</v>
      </c>
      <c r="AN48" s="331" t="e">
        <f>IF('Norm. Zahr. Financovanie'!AN$202=0,'Norm. uspesnost'!AN52,('Norm. Zahr. Financovanie'!AN52*Parametre!$A$2+'Norm. uspesnost'!AN52*Parametre!$A$3)/(Parametre!$A$2+Parametre!$A$3))</f>
        <v>#REF!</v>
      </c>
      <c r="AO48" s="331" t="e">
        <f>IF('Norm. Zahr. Financovanie'!AO$202=0,'Norm. uspesnost'!AO52,('Norm. Zahr. Financovanie'!AO52*Parametre!$A$2+'Norm. uspesnost'!AO52*Parametre!$A$3)/(Parametre!$A$2+Parametre!$A$3))</f>
        <v>#REF!</v>
      </c>
      <c r="AP48" s="331" t="e">
        <f>IF('Norm. Zahr. Financovanie'!AP$202=0,'Norm. uspesnost'!AP52,('Norm. Zahr. Financovanie'!AP52*Parametre!$A$2+'Norm. uspesnost'!AP52*Parametre!$A$3)/(Parametre!$A$2+Parametre!$A$3))</f>
        <v>#REF!</v>
      </c>
      <c r="AQ48" s="331" t="e">
        <f>IF('Norm. Zahr. Financovanie'!AQ$202=0,'Norm. uspesnost'!AQ52,('Norm. Zahr. Financovanie'!AQ52*Parametre!$A$2+'Norm. uspesnost'!AQ52*Parametre!$A$3)/(Parametre!$A$2+Parametre!$A$3))</f>
        <v>#REF!</v>
      </c>
      <c r="AR48" s="331" t="e">
        <f>IF('Norm. Zahr. Financovanie'!AR$202=0,'Norm. uspesnost'!AR52,('Norm. Zahr. Financovanie'!AR52*Parametre!$A$2+'Norm. uspesnost'!AR52*Parametre!$A$3)/(Parametre!$A$2+Parametre!$A$3))</f>
        <v>#REF!</v>
      </c>
      <c r="AS48" s="331" t="e">
        <f>IF('Norm. Zahr. Financovanie'!AS$202=0,'Norm. uspesnost'!AS52,('Norm. Zahr. Financovanie'!AS52*Parametre!$A$2+'Norm. uspesnost'!AS52*Parametre!$A$3)/(Parametre!$A$2+Parametre!$A$3))</f>
        <v>#REF!</v>
      </c>
      <c r="AT48" s="331" t="e">
        <f>IF('Norm. Zahr. Financovanie'!AT$202=0,'Norm. uspesnost'!AT52,('Norm. Zahr. Financovanie'!AT52*Parametre!$A$2+'Norm. uspesnost'!AT52*Parametre!$A$3)/(Parametre!$A$2+Parametre!$A$3))</f>
        <v>#REF!</v>
      </c>
      <c r="AU48" s="331" t="e">
        <f>IF('Norm. Zahr. Financovanie'!AU$202=0,'Norm. uspesnost'!AU52,('Norm. Zahr. Financovanie'!AU52*Parametre!$A$2+'Norm. uspesnost'!AU52*Parametre!$A$3)/(Parametre!$A$2+Parametre!$A$3))</f>
        <v>#REF!</v>
      </c>
      <c r="AV48" s="331" t="e">
        <f>IF('Norm. Zahr. Financovanie'!AV$202=0,'Norm. uspesnost'!AV52,('Norm. Zahr. Financovanie'!AV52*Parametre!$A$2+'Norm. uspesnost'!AV52*Parametre!$A$3)/(Parametre!$A$2+Parametre!$A$3))</f>
        <v>#REF!</v>
      </c>
      <c r="AW48" s="331" t="e">
        <f>IF('Norm. Zahr. Financovanie'!AW$202=0,'Norm. uspesnost'!AW52,('Norm. Zahr. Financovanie'!AW52*Parametre!$A$2+'Norm. uspesnost'!AW52*Parametre!$A$3)/(Parametre!$A$2+Parametre!$A$3))</f>
        <v>#REF!</v>
      </c>
      <c r="AX48" s="331" t="e">
        <f>IF('Norm. Zahr. Financovanie'!AX$202=0,'Norm. uspesnost'!AX52,('Norm. Zahr. Financovanie'!AX52*Parametre!$A$2+'Norm. uspesnost'!AX52*Parametre!$A$3)/(Parametre!$A$2+Parametre!$A$3))</f>
        <v>#REF!</v>
      </c>
      <c r="AY48" s="331" t="e">
        <f>IF('Norm. Zahr. Financovanie'!AY$202=0,'Norm. uspesnost'!AY52,('Norm. Zahr. Financovanie'!AY52*Parametre!$A$2+'Norm. uspesnost'!AY52*Parametre!$A$3)/(Parametre!$A$2+Parametre!$A$3))</f>
        <v>#REF!</v>
      </c>
      <c r="AZ48" s="331" t="e">
        <f>IF('Norm. Zahr. Financovanie'!AZ$202=0,'Norm. uspesnost'!AZ52,('Norm. Zahr. Financovanie'!AZ52*Parametre!$A$2+'Norm. uspesnost'!AZ52*Parametre!$A$3)/(Parametre!$A$2+Parametre!$A$3))</f>
        <v>#REF!</v>
      </c>
      <c r="BA48" s="331">
        <f>IF('Norm. Zahr. Financovanie'!BA$202=0,'Norm. uspesnost'!BA52,('Norm. Zahr. Financovanie'!BA52*Parametre!$A$2+'Norm. uspesnost'!BA52*Parametre!$A$3)/(Parametre!$A$2+Parametre!$A$3))</f>
        <v>4.4182121985819348E-2</v>
      </c>
      <c r="BB48" s="331" t="e">
        <f>IF('Norm. Zahr. Financovanie'!BB$202=0,'Norm. uspesnost'!BB52,('Norm. Zahr. Financovanie'!BB52*Parametre!$A$2+'Norm. uspesnost'!BB52*Parametre!$A$3)/(Parametre!$A$2+Parametre!$A$3))</f>
        <v>#REF!</v>
      </c>
    </row>
    <row r="49" spans="1:54" ht="14.25" customHeight="1" x14ac:dyDescent="0.25">
      <c r="A49" s="336">
        <v>48</v>
      </c>
      <c r="B49" s="332" t="s">
        <v>75</v>
      </c>
      <c r="C49" s="333" t="s">
        <v>74</v>
      </c>
      <c r="D49" s="331" t="e">
        <f>IF('Norm. Zahr. Financovanie'!D$202=0,'Norm. uspesnost'!D53,('Norm. Zahr. Financovanie'!D53*Parametre!$A$2+'Norm. uspesnost'!D53*Parametre!$A$3)/(Parametre!$A$2+Parametre!$A$3))</f>
        <v>#REF!</v>
      </c>
      <c r="E49" s="331" t="e">
        <f>IF('Norm. Zahr. Financovanie'!E$202=0,'Norm. uspesnost'!E53,('Norm. Zahr. Financovanie'!E53*Parametre!$A$2+'Norm. uspesnost'!E53*Parametre!$A$3)/(Parametre!$A$2+Parametre!$A$3))</f>
        <v>#REF!</v>
      </c>
      <c r="F49" s="331" t="e">
        <f>IF('Norm. Zahr. Financovanie'!F$202=0,'Norm. uspesnost'!F53,('Norm. Zahr. Financovanie'!F53*Parametre!$A$2+'Norm. uspesnost'!F53*Parametre!$A$3)/(Parametre!$A$2+Parametre!$A$3))</f>
        <v>#REF!</v>
      </c>
      <c r="G49" s="331" t="e">
        <f>IF('Norm. Zahr. Financovanie'!G$202=0,'Norm. uspesnost'!G53,('Norm. Zahr. Financovanie'!G53*Parametre!$A$2+'Norm. uspesnost'!G53*Parametre!$A$3)/(Parametre!$A$2+Parametre!$A$3))</f>
        <v>#REF!</v>
      </c>
      <c r="H49" s="331" t="e">
        <f>IF('Norm. Zahr. Financovanie'!H$202=0,'Norm. uspesnost'!H53,('Norm. Zahr. Financovanie'!H53*Parametre!$A$2+'Norm. uspesnost'!H53*Parametre!$A$3)/(Parametre!$A$2+Parametre!$A$3))</f>
        <v>#REF!</v>
      </c>
      <c r="I49" s="331" t="e">
        <f>IF('Norm. Zahr. Financovanie'!I$202=0,'Norm. uspesnost'!I53,('Norm. Zahr. Financovanie'!I53*Parametre!$A$2+'Norm. uspesnost'!I53*Parametre!$A$3)/(Parametre!$A$2+Parametre!$A$3))</f>
        <v>#REF!</v>
      </c>
      <c r="J49" s="331" t="e">
        <f>IF('Norm. Zahr. Financovanie'!J$202=0,'Norm. uspesnost'!J53,('Norm. Zahr. Financovanie'!J53*Parametre!$A$2+'Norm. uspesnost'!J53*Parametre!$A$3)/(Parametre!$A$2+Parametre!$A$3))</f>
        <v>#REF!</v>
      </c>
      <c r="K49" s="331">
        <f>IF('Norm. Zahr. Financovanie'!K$202=0,'Norm. uspesnost'!K53,('Norm. Zahr. Financovanie'!K53*Parametre!$A$2+'Norm. uspesnost'!K53*Parametre!$A$3)/(Parametre!$A$2+Parametre!$A$3))</f>
        <v>1.5483230668770815E-2</v>
      </c>
      <c r="L49" s="331" t="e">
        <f>IF('Norm. Zahr. Financovanie'!L$202=0,'Norm. uspesnost'!L53,('Norm. Zahr. Financovanie'!L53*Parametre!$A$2+'Norm. uspesnost'!L53*Parametre!$A$3)/(Parametre!$A$2+Parametre!$A$3))</f>
        <v>#REF!</v>
      </c>
      <c r="M49" s="331" t="e">
        <f>IF('Norm. Zahr. Financovanie'!M$202=0,'Norm. uspesnost'!M53,('Norm. Zahr. Financovanie'!M53*Parametre!$A$2+'Norm. uspesnost'!M53*Parametre!$A$3)/(Parametre!$A$2+Parametre!$A$3))</f>
        <v>#REF!</v>
      </c>
      <c r="N49" s="331" t="e">
        <f>IF('Norm. Zahr. Financovanie'!N$202=0,'Norm. uspesnost'!N53,('Norm. Zahr. Financovanie'!N53*Parametre!$A$2+'Norm. uspesnost'!N53*Parametre!$A$3)/(Parametre!$A$2+Parametre!$A$3))</f>
        <v>#REF!</v>
      </c>
      <c r="O49" s="331" t="e">
        <f>IF('Norm. Zahr. Financovanie'!O$202=0,'Norm. uspesnost'!O53,('Norm. Zahr. Financovanie'!O53*Parametre!$A$2+'Norm. uspesnost'!O53*Parametre!$A$3)/(Parametre!$A$2+Parametre!$A$3))</f>
        <v>#REF!</v>
      </c>
      <c r="P49" s="331">
        <f>IF('Norm. Zahr. Financovanie'!P$202=0,'Norm. uspesnost'!P53,('Norm. Zahr. Financovanie'!P53*Parametre!$A$2+'Norm. uspesnost'!P53*Parametre!$A$3)/(Parametre!$A$2+Parametre!$A$3))</f>
        <v>8.2184478014624002E-3</v>
      </c>
      <c r="Q49" s="331" t="e">
        <f>IF('Norm. Zahr. Financovanie'!Q$202=0,'Norm. uspesnost'!Q53,('Norm. Zahr. Financovanie'!Q53*Parametre!$A$2+'Norm. uspesnost'!Q53*Parametre!$A$3)/(Parametre!$A$2+Parametre!$A$3))</f>
        <v>#REF!</v>
      </c>
      <c r="R49" s="331" t="e">
        <f>IF('Norm. Zahr. Financovanie'!R$202=0,'Norm. uspesnost'!R53,('Norm. Zahr. Financovanie'!R53*Parametre!$A$2+'Norm. uspesnost'!R53*Parametre!$A$3)/(Parametre!$A$2+Parametre!$A$3))</f>
        <v>#REF!</v>
      </c>
      <c r="S49" s="331" t="e">
        <f>IF('Norm. Zahr. Financovanie'!S$202=0,'Norm. uspesnost'!S53,('Norm. Zahr. Financovanie'!S53*Parametre!$A$2+'Norm. uspesnost'!S53*Parametre!$A$3)/(Parametre!$A$2+Parametre!$A$3))</f>
        <v>#REF!</v>
      </c>
      <c r="T49" s="331" t="e">
        <f>IF('Norm. Zahr. Financovanie'!T$202=0,'Norm. uspesnost'!T53,('Norm. Zahr. Financovanie'!T53*Parametre!$A$2+'Norm. uspesnost'!T53*Parametre!$A$3)/(Parametre!$A$2+Parametre!$A$3))</f>
        <v>#REF!</v>
      </c>
      <c r="U49" s="331">
        <f>IF('Norm. Zahr. Financovanie'!U$202=0,'Norm. uspesnost'!U53,('Norm. Zahr. Financovanie'!U53*Parametre!$A$2+'Norm. uspesnost'!U53*Parametre!$A$3)/(Parametre!$A$2+Parametre!$A$3))</f>
        <v>1.5178892947752825E-2</v>
      </c>
      <c r="V49" s="331" t="e">
        <f>IF('Norm. Zahr. Financovanie'!V$202=0,'Norm. uspesnost'!V53,('Norm. Zahr. Financovanie'!V53*Parametre!$A$2+'Norm. uspesnost'!V53*Parametre!$A$3)/(Parametre!$A$2+Parametre!$A$3))</f>
        <v>#REF!</v>
      </c>
      <c r="W49" s="331" t="e">
        <f>IF('Norm. Zahr. Financovanie'!W$202=0,'Norm. uspesnost'!W53,('Norm. Zahr. Financovanie'!W53*Parametre!$A$2+'Norm. uspesnost'!W53*Parametre!$A$3)/(Parametre!$A$2+Parametre!$A$3))</f>
        <v>#REF!</v>
      </c>
      <c r="X49" s="331">
        <f>IF('Norm. Zahr. Financovanie'!X$202=0,'Norm. uspesnost'!X53,('Norm. Zahr. Financovanie'!X53*Parametre!$A$2+'Norm. uspesnost'!X53*Parametre!$A$3)/(Parametre!$A$2+Parametre!$A$3))</f>
        <v>9.7451537286413169E-3</v>
      </c>
      <c r="Y49" s="331" t="e">
        <f>IF('Norm. Zahr. Financovanie'!Y$202=0,'Norm. uspesnost'!Y53,('Norm. Zahr. Financovanie'!Y53*Parametre!$A$2+'Norm. uspesnost'!Y53*Parametre!$A$3)/(Parametre!$A$2+Parametre!$A$3))</f>
        <v>#REF!</v>
      </c>
      <c r="Z49" s="331" t="e">
        <f>IF('Norm. Zahr. Financovanie'!Z$202=0,'Norm. uspesnost'!Z53,('Norm. Zahr. Financovanie'!Z53*Parametre!$A$2+'Norm. uspesnost'!Z53*Parametre!$A$3)/(Parametre!$A$2+Parametre!$A$3))</f>
        <v>#REF!</v>
      </c>
      <c r="AA49" s="331" t="e">
        <f>IF('Norm. Zahr. Financovanie'!AA$202=0,'Norm. uspesnost'!AA53,('Norm. Zahr. Financovanie'!AA53*Parametre!$A$2+'Norm. uspesnost'!AA53*Parametre!$A$3)/(Parametre!$A$2+Parametre!$A$3))</f>
        <v>#REF!</v>
      </c>
      <c r="AB49" s="331">
        <f>IF('Norm. Zahr. Financovanie'!AB$202=0,'Norm. uspesnost'!AB53,('Norm. Zahr. Financovanie'!AB53*Parametre!$A$2+'Norm. uspesnost'!AB53*Parametre!$A$3)/(Parametre!$A$2+Parametre!$A$3))</f>
        <v>1.5501506652651466E-2</v>
      </c>
      <c r="AC49" s="331">
        <f>IF('Norm. Zahr. Financovanie'!AC$202=0,'Norm. uspesnost'!AC53,('Norm. Zahr. Financovanie'!AC53*Parametre!$A$2+'Norm. uspesnost'!AC53*Parametre!$A$3)/(Parametre!$A$2+Parametre!$A$3))</f>
        <v>1.099174925994113E-2</v>
      </c>
      <c r="AD49" s="331">
        <f>IF('Norm. Zahr. Financovanie'!AD$202=0,'Norm. uspesnost'!AD53,('Norm. Zahr. Financovanie'!AD53*Parametre!$A$2+'Norm. uspesnost'!AD53*Parametre!$A$3)/(Parametre!$A$2+Parametre!$A$3))</f>
        <v>0</v>
      </c>
      <c r="AE49" s="331" t="e">
        <f>IF('Norm. Zahr. Financovanie'!AE$202=0,'Norm. uspesnost'!AE53,('Norm. Zahr. Financovanie'!AE53*Parametre!$A$2+'Norm. uspesnost'!AE53*Parametre!$A$3)/(Parametre!$A$2+Parametre!$A$3))</f>
        <v>#REF!</v>
      </c>
      <c r="AF49" s="331" t="e">
        <f>IF('Norm. Zahr. Financovanie'!AF$202=0,'Norm. uspesnost'!AF53,('Norm. Zahr. Financovanie'!AF53*Parametre!$A$2+'Norm. uspesnost'!AF53*Parametre!$A$3)/(Parametre!$A$2+Parametre!$A$3))</f>
        <v>#REF!</v>
      </c>
      <c r="AG49" s="331" t="e">
        <f>IF('Norm. Zahr. Financovanie'!AG$202=0,'Norm. uspesnost'!AG53,('Norm. Zahr. Financovanie'!AG53*Parametre!$A$2+'Norm. uspesnost'!AG53*Parametre!$A$3)/(Parametre!$A$2+Parametre!$A$3))</f>
        <v>#REF!</v>
      </c>
      <c r="AH49" s="331" t="e">
        <f>IF('Norm. Zahr. Financovanie'!AH$202=0,'Norm. uspesnost'!AH53,('Norm. Zahr. Financovanie'!AH53*Parametre!$A$2+'Norm. uspesnost'!AH53*Parametre!$A$3)/(Parametre!$A$2+Parametre!$A$3))</f>
        <v>#REF!</v>
      </c>
      <c r="AI49" s="331">
        <f>IF('Norm. Zahr. Financovanie'!AI$202=0,'Norm. uspesnost'!AI53,('Norm. Zahr. Financovanie'!AI53*Parametre!$A$2+'Norm. uspesnost'!AI53*Parametre!$A$3)/(Parametre!$A$2+Parametre!$A$3))</f>
        <v>1.058849917952326E-2</v>
      </c>
      <c r="AJ49" s="331" t="e">
        <f>IF('Norm. Zahr. Financovanie'!AJ$202=0,'Norm. uspesnost'!AJ53,('Norm. Zahr. Financovanie'!AJ53*Parametre!$A$2+'Norm. uspesnost'!AJ53*Parametre!$A$3)/(Parametre!$A$2+Parametre!$A$3))</f>
        <v>#REF!</v>
      </c>
      <c r="AK49" s="331" t="e">
        <f>IF('Norm. Zahr. Financovanie'!AK$202=0,'Norm. uspesnost'!AK53,('Norm. Zahr. Financovanie'!AK53*Parametre!$A$2+'Norm. uspesnost'!AK53*Parametre!$A$3)/(Parametre!$A$2+Parametre!$A$3))</f>
        <v>#REF!</v>
      </c>
      <c r="AL49" s="331" t="e">
        <f>IF('Norm. Zahr. Financovanie'!AL$202=0,'Norm. uspesnost'!AL53,('Norm. Zahr. Financovanie'!AL53*Parametre!$A$2+'Norm. uspesnost'!AL53*Parametre!$A$3)/(Parametre!$A$2+Parametre!$A$3))</f>
        <v>#REF!</v>
      </c>
      <c r="AM49" s="331" t="e">
        <f>IF('Norm. Zahr. Financovanie'!AM$202=0,'Norm. uspesnost'!AM53,('Norm. Zahr. Financovanie'!AM53*Parametre!$A$2+'Norm. uspesnost'!AM53*Parametre!$A$3)/(Parametre!$A$2+Parametre!$A$3))</f>
        <v>#REF!</v>
      </c>
      <c r="AN49" s="331" t="e">
        <f>IF('Norm. Zahr. Financovanie'!AN$202=0,'Norm. uspesnost'!AN53,('Norm. Zahr. Financovanie'!AN53*Parametre!$A$2+'Norm. uspesnost'!AN53*Parametre!$A$3)/(Parametre!$A$2+Parametre!$A$3))</f>
        <v>#REF!</v>
      </c>
      <c r="AO49" s="331" t="e">
        <f>IF('Norm. Zahr. Financovanie'!AO$202=0,'Norm. uspesnost'!AO53,('Norm. Zahr. Financovanie'!AO53*Parametre!$A$2+'Norm. uspesnost'!AO53*Parametre!$A$3)/(Parametre!$A$2+Parametre!$A$3))</f>
        <v>#REF!</v>
      </c>
      <c r="AP49" s="331" t="e">
        <f>IF('Norm. Zahr. Financovanie'!AP$202=0,'Norm. uspesnost'!AP53,('Norm. Zahr. Financovanie'!AP53*Parametre!$A$2+'Norm. uspesnost'!AP53*Parametre!$A$3)/(Parametre!$A$2+Parametre!$A$3))</f>
        <v>#REF!</v>
      </c>
      <c r="AQ49" s="331" t="e">
        <f>IF('Norm. Zahr. Financovanie'!AQ$202=0,'Norm. uspesnost'!AQ53,('Norm. Zahr. Financovanie'!AQ53*Parametre!$A$2+'Norm. uspesnost'!AQ53*Parametre!$A$3)/(Parametre!$A$2+Parametre!$A$3))</f>
        <v>#REF!</v>
      </c>
      <c r="AR49" s="331" t="e">
        <f>IF('Norm. Zahr. Financovanie'!AR$202=0,'Norm. uspesnost'!AR53,('Norm. Zahr. Financovanie'!AR53*Parametre!$A$2+'Norm. uspesnost'!AR53*Parametre!$A$3)/(Parametre!$A$2+Parametre!$A$3))</f>
        <v>#REF!</v>
      </c>
      <c r="AS49" s="331" t="e">
        <f>IF('Norm. Zahr. Financovanie'!AS$202=0,'Norm. uspesnost'!AS53,('Norm. Zahr. Financovanie'!AS53*Parametre!$A$2+'Norm. uspesnost'!AS53*Parametre!$A$3)/(Parametre!$A$2+Parametre!$A$3))</f>
        <v>#REF!</v>
      </c>
      <c r="AT49" s="331" t="e">
        <f>IF('Norm. Zahr. Financovanie'!AT$202=0,'Norm. uspesnost'!AT53,('Norm. Zahr. Financovanie'!AT53*Parametre!$A$2+'Norm. uspesnost'!AT53*Parametre!$A$3)/(Parametre!$A$2+Parametre!$A$3))</f>
        <v>#REF!</v>
      </c>
      <c r="AU49" s="331" t="e">
        <f>IF('Norm. Zahr. Financovanie'!AU$202=0,'Norm. uspesnost'!AU53,('Norm. Zahr. Financovanie'!AU53*Parametre!$A$2+'Norm. uspesnost'!AU53*Parametre!$A$3)/(Parametre!$A$2+Parametre!$A$3))</f>
        <v>#REF!</v>
      </c>
      <c r="AV49" s="331" t="e">
        <f>IF('Norm. Zahr. Financovanie'!AV$202=0,'Norm. uspesnost'!AV53,('Norm. Zahr. Financovanie'!AV53*Parametre!$A$2+'Norm. uspesnost'!AV53*Parametre!$A$3)/(Parametre!$A$2+Parametre!$A$3))</f>
        <v>#REF!</v>
      </c>
      <c r="AW49" s="331" t="e">
        <f>IF('Norm. Zahr. Financovanie'!AW$202=0,'Norm. uspesnost'!AW53,('Norm. Zahr. Financovanie'!AW53*Parametre!$A$2+'Norm. uspesnost'!AW53*Parametre!$A$3)/(Parametre!$A$2+Parametre!$A$3))</f>
        <v>#REF!</v>
      </c>
      <c r="AX49" s="331" t="e">
        <f>IF('Norm. Zahr. Financovanie'!AX$202=0,'Norm. uspesnost'!AX53,('Norm. Zahr. Financovanie'!AX53*Parametre!$A$2+'Norm. uspesnost'!AX53*Parametre!$A$3)/(Parametre!$A$2+Parametre!$A$3))</f>
        <v>#REF!</v>
      </c>
      <c r="AY49" s="331" t="e">
        <f>IF('Norm. Zahr. Financovanie'!AY$202=0,'Norm. uspesnost'!AY53,('Norm. Zahr. Financovanie'!AY53*Parametre!$A$2+'Norm. uspesnost'!AY53*Parametre!$A$3)/(Parametre!$A$2+Parametre!$A$3))</f>
        <v>#REF!</v>
      </c>
      <c r="AZ49" s="331" t="e">
        <f>IF('Norm. Zahr. Financovanie'!AZ$202=0,'Norm. uspesnost'!AZ53,('Norm. Zahr. Financovanie'!AZ53*Parametre!$A$2+'Norm. uspesnost'!AZ53*Parametre!$A$3)/(Parametre!$A$2+Parametre!$A$3))</f>
        <v>#REF!</v>
      </c>
      <c r="BA49" s="331">
        <f>IF('Norm. Zahr. Financovanie'!BA$202=0,'Norm. uspesnost'!BA53,('Norm. Zahr. Financovanie'!BA53*Parametre!$A$2+'Norm. uspesnost'!BA53*Parametre!$A$3)/(Parametre!$A$2+Parametre!$A$3))</f>
        <v>1.1572515204960795E-2</v>
      </c>
      <c r="BB49" s="331" t="e">
        <f>IF('Norm. Zahr. Financovanie'!BB$202=0,'Norm. uspesnost'!BB53,('Norm. Zahr. Financovanie'!BB53*Parametre!$A$2+'Norm. uspesnost'!BB53*Parametre!$A$3)/(Parametre!$A$2+Parametre!$A$3))</f>
        <v>#REF!</v>
      </c>
    </row>
    <row r="50" spans="1:54" ht="14.25" customHeight="1" x14ac:dyDescent="0.25">
      <c r="A50" s="336">
        <v>49</v>
      </c>
      <c r="B50" s="339" t="s">
        <v>133</v>
      </c>
      <c r="C50" s="340" t="s">
        <v>132</v>
      </c>
      <c r="D50" s="331" t="e">
        <f>IF('Norm. Zahr. Financovanie'!D$202=0,'Norm. uspesnost'!D54,('Norm. Zahr. Financovanie'!D54*Parametre!$A$2+'Norm. uspesnost'!D54*Parametre!$A$3)/(Parametre!$A$2+Parametre!$A$3))</f>
        <v>#REF!</v>
      </c>
      <c r="E50" s="331" t="e">
        <f>IF('Norm. Zahr. Financovanie'!E$202=0,'Norm. uspesnost'!E54,('Norm. Zahr. Financovanie'!E54*Parametre!$A$2+'Norm. uspesnost'!E54*Parametre!$A$3)/(Parametre!$A$2+Parametre!$A$3))</f>
        <v>#REF!</v>
      </c>
      <c r="F50" s="331" t="e">
        <f>IF('Norm. Zahr. Financovanie'!F$202=0,'Norm. uspesnost'!F54,('Norm. Zahr. Financovanie'!F54*Parametre!$A$2+'Norm. uspesnost'!F54*Parametre!$A$3)/(Parametre!$A$2+Parametre!$A$3))</f>
        <v>#REF!</v>
      </c>
      <c r="G50" s="331" t="e">
        <f>IF('Norm. Zahr. Financovanie'!G$202=0,'Norm. uspesnost'!G54,('Norm. Zahr. Financovanie'!G54*Parametre!$A$2+'Norm. uspesnost'!G54*Parametre!$A$3)/(Parametre!$A$2+Parametre!$A$3))</f>
        <v>#REF!</v>
      </c>
      <c r="H50" s="331" t="e">
        <f>IF('Norm. Zahr. Financovanie'!H$202=0,'Norm. uspesnost'!H54,('Norm. Zahr. Financovanie'!H54*Parametre!$A$2+'Norm. uspesnost'!H54*Parametre!$A$3)/(Parametre!$A$2+Parametre!$A$3))</f>
        <v>#REF!</v>
      </c>
      <c r="I50" s="331" t="e">
        <f>IF('Norm. Zahr. Financovanie'!I$202=0,'Norm. uspesnost'!I54,('Norm. Zahr. Financovanie'!I54*Parametre!$A$2+'Norm. uspesnost'!I54*Parametre!$A$3)/(Parametre!$A$2+Parametre!$A$3))</f>
        <v>#REF!</v>
      </c>
      <c r="J50" s="331" t="e">
        <f>IF('Norm. Zahr. Financovanie'!J$202=0,'Norm. uspesnost'!J54,('Norm. Zahr. Financovanie'!J54*Parametre!$A$2+'Norm. uspesnost'!J54*Parametre!$A$3)/(Parametre!$A$2+Parametre!$A$3))</f>
        <v>#REF!</v>
      </c>
      <c r="K50" s="331">
        <f>IF('Norm. Zahr. Financovanie'!K$202=0,'Norm. uspesnost'!K54,('Norm. Zahr. Financovanie'!K54*Parametre!$A$2+'Norm. uspesnost'!K54*Parametre!$A$3)/(Parametre!$A$2+Parametre!$A$3))</f>
        <v>1.2652832178939852E-2</v>
      </c>
      <c r="L50" s="331" t="e">
        <f>IF('Norm. Zahr. Financovanie'!L$202=0,'Norm. uspesnost'!L54,('Norm. Zahr. Financovanie'!L54*Parametre!$A$2+'Norm. uspesnost'!L54*Parametre!$A$3)/(Parametre!$A$2+Parametre!$A$3))</f>
        <v>#REF!</v>
      </c>
      <c r="M50" s="331" t="e">
        <f>IF('Norm. Zahr. Financovanie'!M$202=0,'Norm. uspesnost'!M54,('Norm. Zahr. Financovanie'!M54*Parametre!$A$2+'Norm. uspesnost'!M54*Parametre!$A$3)/(Parametre!$A$2+Parametre!$A$3))</f>
        <v>#REF!</v>
      </c>
      <c r="N50" s="331" t="e">
        <f>IF('Norm. Zahr. Financovanie'!N$202=0,'Norm. uspesnost'!N54,('Norm. Zahr. Financovanie'!N54*Parametre!$A$2+'Norm. uspesnost'!N54*Parametre!$A$3)/(Parametre!$A$2+Parametre!$A$3))</f>
        <v>#REF!</v>
      </c>
      <c r="O50" s="331" t="e">
        <f>IF('Norm. Zahr. Financovanie'!O$202=0,'Norm. uspesnost'!O54,('Norm. Zahr. Financovanie'!O54*Parametre!$A$2+'Norm. uspesnost'!O54*Parametre!$A$3)/(Parametre!$A$2+Parametre!$A$3))</f>
        <v>#REF!</v>
      </c>
      <c r="P50" s="331">
        <f>IF('Norm. Zahr. Financovanie'!P$202=0,'Norm. uspesnost'!P54,('Norm. Zahr. Financovanie'!P54*Parametre!$A$2+'Norm. uspesnost'!P54*Parametre!$A$3)/(Parametre!$A$2+Parametre!$A$3))</f>
        <v>2.1762821309713881E-2</v>
      </c>
      <c r="Q50" s="331" t="e">
        <f>IF('Norm. Zahr. Financovanie'!Q$202=0,'Norm. uspesnost'!Q54,('Norm. Zahr. Financovanie'!Q54*Parametre!$A$2+'Norm. uspesnost'!Q54*Parametre!$A$3)/(Parametre!$A$2+Parametre!$A$3))</f>
        <v>#REF!</v>
      </c>
      <c r="R50" s="331" t="e">
        <f>IF('Norm. Zahr. Financovanie'!R$202=0,'Norm. uspesnost'!R54,('Norm. Zahr. Financovanie'!R54*Parametre!$A$2+'Norm. uspesnost'!R54*Parametre!$A$3)/(Parametre!$A$2+Parametre!$A$3))</f>
        <v>#REF!</v>
      </c>
      <c r="S50" s="331" t="e">
        <f>IF('Norm. Zahr. Financovanie'!S$202=0,'Norm. uspesnost'!S54,('Norm. Zahr. Financovanie'!S54*Parametre!$A$2+'Norm. uspesnost'!S54*Parametre!$A$3)/(Parametre!$A$2+Parametre!$A$3))</f>
        <v>#REF!</v>
      </c>
      <c r="T50" s="331" t="e">
        <f>IF('Norm. Zahr. Financovanie'!T$202=0,'Norm. uspesnost'!T54,('Norm. Zahr. Financovanie'!T54*Parametre!$A$2+'Norm. uspesnost'!T54*Parametre!$A$3)/(Parametre!$A$2+Parametre!$A$3))</f>
        <v>#REF!</v>
      </c>
      <c r="U50" s="331">
        <f>IF('Norm. Zahr. Financovanie'!U$202=0,'Norm. uspesnost'!U54,('Norm. Zahr. Financovanie'!U54*Parametre!$A$2+'Norm. uspesnost'!U54*Parametre!$A$3)/(Parametre!$A$2+Parametre!$A$3))</f>
        <v>0</v>
      </c>
      <c r="V50" s="331" t="e">
        <f>IF('Norm. Zahr. Financovanie'!V$202=0,'Norm. uspesnost'!V54,('Norm. Zahr. Financovanie'!V54*Parametre!$A$2+'Norm. uspesnost'!V54*Parametre!$A$3)/(Parametre!$A$2+Parametre!$A$3))</f>
        <v>#REF!</v>
      </c>
      <c r="W50" s="331" t="e">
        <f>IF('Norm. Zahr. Financovanie'!W$202=0,'Norm. uspesnost'!W54,('Norm. Zahr. Financovanie'!W54*Parametre!$A$2+'Norm. uspesnost'!W54*Parametre!$A$3)/(Parametre!$A$2+Parametre!$A$3))</f>
        <v>#REF!</v>
      </c>
      <c r="X50" s="331">
        <f>IF('Norm. Zahr. Financovanie'!X$202=0,'Norm. uspesnost'!X54,('Norm. Zahr. Financovanie'!X54*Parametre!$A$2+'Norm. uspesnost'!X54*Parametre!$A$3)/(Parametre!$A$2+Parametre!$A$3))</f>
        <v>3.6476149727040436E-3</v>
      </c>
      <c r="Y50" s="331" t="e">
        <f>IF('Norm. Zahr. Financovanie'!Y$202=0,'Norm. uspesnost'!Y54,('Norm. Zahr. Financovanie'!Y54*Parametre!$A$2+'Norm. uspesnost'!Y54*Parametre!$A$3)/(Parametre!$A$2+Parametre!$A$3))</f>
        <v>#REF!</v>
      </c>
      <c r="Z50" s="331" t="e">
        <f>IF('Norm. Zahr. Financovanie'!Z$202=0,'Norm. uspesnost'!Z54,('Norm. Zahr. Financovanie'!Z54*Parametre!$A$2+'Norm. uspesnost'!Z54*Parametre!$A$3)/(Parametre!$A$2+Parametre!$A$3))</f>
        <v>#REF!</v>
      </c>
      <c r="AA50" s="331" t="e">
        <f>IF('Norm. Zahr. Financovanie'!AA$202=0,'Norm. uspesnost'!AA54,('Norm. Zahr. Financovanie'!AA54*Parametre!$A$2+'Norm. uspesnost'!AA54*Parametre!$A$3)/(Parametre!$A$2+Parametre!$A$3))</f>
        <v>#REF!</v>
      </c>
      <c r="AB50" s="331">
        <f>IF('Norm. Zahr. Financovanie'!AB$202=0,'Norm. uspesnost'!AB54,('Norm. Zahr. Financovanie'!AB54*Parametre!$A$2+'Norm. uspesnost'!AB54*Parametre!$A$3)/(Parametre!$A$2+Parametre!$A$3))</f>
        <v>0</v>
      </c>
      <c r="AC50" s="331">
        <f>IF('Norm. Zahr. Financovanie'!AC$202=0,'Norm. uspesnost'!AC54,('Norm. Zahr. Financovanie'!AC54*Parametre!$A$2+'Norm. uspesnost'!AC54*Parametre!$A$3)/(Parametre!$A$2+Parametre!$A$3))</f>
        <v>1.9109614425914891E-2</v>
      </c>
      <c r="AD50" s="331">
        <f>IF('Norm. Zahr. Financovanie'!AD$202=0,'Norm. uspesnost'!AD54,('Norm. Zahr. Financovanie'!AD54*Parametre!$A$2+'Norm. uspesnost'!AD54*Parametre!$A$3)/(Parametre!$A$2+Parametre!$A$3))</f>
        <v>3.0166339944066305E-2</v>
      </c>
      <c r="AE50" s="331" t="e">
        <f>IF('Norm. Zahr. Financovanie'!AE$202=0,'Norm. uspesnost'!AE54,('Norm. Zahr. Financovanie'!AE54*Parametre!$A$2+'Norm. uspesnost'!AE54*Parametre!$A$3)/(Parametre!$A$2+Parametre!$A$3))</f>
        <v>#REF!</v>
      </c>
      <c r="AF50" s="331" t="e">
        <f>IF('Norm. Zahr. Financovanie'!AF$202=0,'Norm. uspesnost'!AF54,('Norm. Zahr. Financovanie'!AF54*Parametre!$A$2+'Norm. uspesnost'!AF54*Parametre!$A$3)/(Parametre!$A$2+Parametre!$A$3))</f>
        <v>#REF!</v>
      </c>
      <c r="AG50" s="331" t="e">
        <f>IF('Norm. Zahr. Financovanie'!AG$202=0,'Norm. uspesnost'!AG54,('Norm. Zahr. Financovanie'!AG54*Parametre!$A$2+'Norm. uspesnost'!AG54*Parametre!$A$3)/(Parametre!$A$2+Parametre!$A$3))</f>
        <v>#REF!</v>
      </c>
      <c r="AH50" s="331" t="e">
        <f>IF('Norm. Zahr. Financovanie'!AH$202=0,'Norm. uspesnost'!AH54,('Norm. Zahr. Financovanie'!AH54*Parametre!$A$2+'Norm. uspesnost'!AH54*Parametre!$A$3)/(Parametre!$A$2+Parametre!$A$3))</f>
        <v>#REF!</v>
      </c>
      <c r="AI50" s="331">
        <f>IF('Norm. Zahr. Financovanie'!AI$202=0,'Norm. uspesnost'!AI54,('Norm. Zahr. Financovanie'!AI54*Parametre!$A$2+'Norm. uspesnost'!AI54*Parametre!$A$3)/(Parametre!$A$2+Parametre!$A$3))</f>
        <v>1.3274938271836905E-2</v>
      </c>
      <c r="AJ50" s="331" t="e">
        <f>IF('Norm. Zahr. Financovanie'!AJ$202=0,'Norm. uspesnost'!AJ54,('Norm. Zahr. Financovanie'!AJ54*Parametre!$A$2+'Norm. uspesnost'!AJ54*Parametre!$A$3)/(Parametre!$A$2+Parametre!$A$3))</f>
        <v>#REF!</v>
      </c>
      <c r="AK50" s="331" t="e">
        <f>IF('Norm. Zahr. Financovanie'!AK$202=0,'Norm. uspesnost'!AK54,('Norm. Zahr. Financovanie'!AK54*Parametre!$A$2+'Norm. uspesnost'!AK54*Parametre!$A$3)/(Parametre!$A$2+Parametre!$A$3))</f>
        <v>#REF!</v>
      </c>
      <c r="AL50" s="331" t="e">
        <f>IF('Norm. Zahr. Financovanie'!AL$202=0,'Norm. uspesnost'!AL54,('Norm. Zahr. Financovanie'!AL54*Parametre!$A$2+'Norm. uspesnost'!AL54*Parametre!$A$3)/(Parametre!$A$2+Parametre!$A$3))</f>
        <v>#REF!</v>
      </c>
      <c r="AM50" s="331" t="e">
        <f>IF('Norm. Zahr. Financovanie'!AM$202=0,'Norm. uspesnost'!AM54,('Norm. Zahr. Financovanie'!AM54*Parametre!$A$2+'Norm. uspesnost'!AM54*Parametre!$A$3)/(Parametre!$A$2+Parametre!$A$3))</f>
        <v>#REF!</v>
      </c>
      <c r="AN50" s="331" t="e">
        <f>IF('Norm. Zahr. Financovanie'!AN$202=0,'Norm. uspesnost'!AN54,('Norm. Zahr. Financovanie'!AN54*Parametre!$A$2+'Norm. uspesnost'!AN54*Parametre!$A$3)/(Parametre!$A$2+Parametre!$A$3))</f>
        <v>#REF!</v>
      </c>
      <c r="AO50" s="331" t="e">
        <f>IF('Norm. Zahr. Financovanie'!AO$202=0,'Norm. uspesnost'!AO54,('Norm. Zahr. Financovanie'!AO54*Parametre!$A$2+'Norm. uspesnost'!AO54*Parametre!$A$3)/(Parametre!$A$2+Parametre!$A$3))</f>
        <v>#REF!</v>
      </c>
      <c r="AP50" s="331" t="e">
        <f>IF('Norm. Zahr. Financovanie'!AP$202=0,'Norm. uspesnost'!AP54,('Norm. Zahr. Financovanie'!AP54*Parametre!$A$2+'Norm. uspesnost'!AP54*Parametre!$A$3)/(Parametre!$A$2+Parametre!$A$3))</f>
        <v>#REF!</v>
      </c>
      <c r="AQ50" s="331" t="e">
        <f>IF('Norm. Zahr. Financovanie'!AQ$202=0,'Norm. uspesnost'!AQ54,('Norm. Zahr. Financovanie'!AQ54*Parametre!$A$2+'Norm. uspesnost'!AQ54*Parametre!$A$3)/(Parametre!$A$2+Parametre!$A$3))</f>
        <v>#REF!</v>
      </c>
      <c r="AR50" s="331" t="e">
        <f>IF('Norm. Zahr. Financovanie'!AR$202=0,'Norm. uspesnost'!AR54,('Norm. Zahr. Financovanie'!AR54*Parametre!$A$2+'Norm. uspesnost'!AR54*Parametre!$A$3)/(Parametre!$A$2+Parametre!$A$3))</f>
        <v>#REF!</v>
      </c>
      <c r="AS50" s="331" t="e">
        <f>IF('Norm. Zahr. Financovanie'!AS$202=0,'Norm. uspesnost'!AS54,('Norm. Zahr. Financovanie'!AS54*Parametre!$A$2+'Norm. uspesnost'!AS54*Parametre!$A$3)/(Parametre!$A$2+Parametre!$A$3))</f>
        <v>#REF!</v>
      </c>
      <c r="AT50" s="331" t="e">
        <f>IF('Norm. Zahr. Financovanie'!AT$202=0,'Norm. uspesnost'!AT54,('Norm. Zahr. Financovanie'!AT54*Parametre!$A$2+'Norm. uspesnost'!AT54*Parametre!$A$3)/(Parametre!$A$2+Parametre!$A$3))</f>
        <v>#REF!</v>
      </c>
      <c r="AU50" s="331" t="e">
        <f>IF('Norm. Zahr. Financovanie'!AU$202=0,'Norm. uspesnost'!AU54,('Norm. Zahr. Financovanie'!AU54*Parametre!$A$2+'Norm. uspesnost'!AU54*Parametre!$A$3)/(Parametre!$A$2+Parametre!$A$3))</f>
        <v>#REF!</v>
      </c>
      <c r="AV50" s="331" t="e">
        <f>IF('Norm. Zahr. Financovanie'!AV$202=0,'Norm. uspesnost'!AV54,('Norm. Zahr. Financovanie'!AV54*Parametre!$A$2+'Norm. uspesnost'!AV54*Parametre!$A$3)/(Parametre!$A$2+Parametre!$A$3))</f>
        <v>#REF!</v>
      </c>
      <c r="AW50" s="331" t="e">
        <f>IF('Norm. Zahr. Financovanie'!AW$202=0,'Norm. uspesnost'!AW54,('Norm. Zahr. Financovanie'!AW54*Parametre!$A$2+'Norm. uspesnost'!AW54*Parametre!$A$3)/(Parametre!$A$2+Parametre!$A$3))</f>
        <v>#REF!</v>
      </c>
      <c r="AX50" s="331" t="e">
        <f>IF('Norm. Zahr. Financovanie'!AX$202=0,'Norm. uspesnost'!AX54,('Norm. Zahr. Financovanie'!AX54*Parametre!$A$2+'Norm. uspesnost'!AX54*Parametre!$A$3)/(Parametre!$A$2+Parametre!$A$3))</f>
        <v>#REF!</v>
      </c>
      <c r="AY50" s="331" t="e">
        <f>IF('Norm. Zahr. Financovanie'!AY$202=0,'Norm. uspesnost'!AY54,('Norm. Zahr. Financovanie'!AY54*Parametre!$A$2+'Norm. uspesnost'!AY54*Parametre!$A$3)/(Parametre!$A$2+Parametre!$A$3))</f>
        <v>#REF!</v>
      </c>
      <c r="AZ50" s="331" t="e">
        <f>IF('Norm. Zahr. Financovanie'!AZ$202=0,'Norm. uspesnost'!AZ54,('Norm. Zahr. Financovanie'!AZ54*Parametre!$A$2+'Norm. uspesnost'!AZ54*Parametre!$A$3)/(Parametre!$A$2+Parametre!$A$3))</f>
        <v>#REF!</v>
      </c>
      <c r="BA50" s="331">
        <f>IF('Norm. Zahr. Financovanie'!BA$202=0,'Norm. uspesnost'!BA54,('Norm. Zahr. Financovanie'!BA54*Parametre!$A$2+'Norm. uspesnost'!BA54*Parametre!$A$3)/(Parametre!$A$2+Parametre!$A$3))</f>
        <v>1.3060931547144633E-2</v>
      </c>
      <c r="BB50" s="331" t="e">
        <f>IF('Norm. Zahr. Financovanie'!BB$202=0,'Norm. uspesnost'!BB54,('Norm. Zahr. Financovanie'!BB54*Parametre!$A$2+'Norm. uspesnost'!BB54*Parametre!$A$3)/(Parametre!$A$2+Parametre!$A$3))</f>
        <v>#REF!</v>
      </c>
    </row>
    <row r="51" spans="1:54" ht="14.25" customHeight="1" x14ac:dyDescent="0.25">
      <c r="A51" s="336">
        <v>50</v>
      </c>
      <c r="B51" s="337" t="s">
        <v>119</v>
      </c>
      <c r="C51" s="338" t="s">
        <v>118</v>
      </c>
      <c r="D51" s="331" t="e">
        <f>IF('Norm. Zahr. Financovanie'!D$202=0,'Norm. uspesnost'!D55,('Norm. Zahr. Financovanie'!D55*Parametre!$A$2+'Norm. uspesnost'!D55*Parametre!$A$3)/(Parametre!$A$2+Parametre!$A$3))</f>
        <v>#REF!</v>
      </c>
      <c r="E51" s="331" t="e">
        <f>IF('Norm. Zahr. Financovanie'!E$202=0,'Norm. uspesnost'!E55,('Norm. Zahr. Financovanie'!E55*Parametre!$A$2+'Norm. uspesnost'!E55*Parametre!$A$3)/(Parametre!$A$2+Parametre!$A$3))</f>
        <v>#REF!</v>
      </c>
      <c r="F51" s="331" t="e">
        <f>IF('Norm. Zahr. Financovanie'!F$202=0,'Norm. uspesnost'!F55,('Norm. Zahr. Financovanie'!F55*Parametre!$A$2+'Norm. uspesnost'!F55*Parametre!$A$3)/(Parametre!$A$2+Parametre!$A$3))</f>
        <v>#REF!</v>
      </c>
      <c r="G51" s="331" t="e">
        <f>IF('Norm. Zahr. Financovanie'!G$202=0,'Norm. uspesnost'!G55,('Norm. Zahr. Financovanie'!G55*Parametre!$A$2+'Norm. uspesnost'!G55*Parametre!$A$3)/(Parametre!$A$2+Parametre!$A$3))</f>
        <v>#REF!</v>
      </c>
      <c r="H51" s="331" t="e">
        <f>IF('Norm. Zahr. Financovanie'!H$202=0,'Norm. uspesnost'!H55,('Norm. Zahr. Financovanie'!H55*Parametre!$A$2+'Norm. uspesnost'!H55*Parametre!$A$3)/(Parametre!$A$2+Parametre!$A$3))</f>
        <v>#REF!</v>
      </c>
      <c r="I51" s="331" t="e">
        <f>IF('Norm. Zahr. Financovanie'!I$202=0,'Norm. uspesnost'!I55,('Norm. Zahr. Financovanie'!I55*Parametre!$A$2+'Norm. uspesnost'!I55*Parametre!$A$3)/(Parametre!$A$2+Parametre!$A$3))</f>
        <v>#REF!</v>
      </c>
      <c r="J51" s="331" t="e">
        <f>IF('Norm. Zahr. Financovanie'!J$202=0,'Norm. uspesnost'!J55,('Norm. Zahr. Financovanie'!J55*Parametre!$A$2+'Norm. uspesnost'!J55*Parametre!$A$3)/(Parametre!$A$2+Parametre!$A$3))</f>
        <v>#REF!</v>
      </c>
      <c r="K51" s="331">
        <f>IF('Norm. Zahr. Financovanie'!K$202=0,'Norm. uspesnost'!K55,('Norm. Zahr. Financovanie'!K55*Parametre!$A$2+'Norm. uspesnost'!K55*Parametre!$A$3)/(Parametre!$A$2+Parametre!$A$3))</f>
        <v>1.137102529312403E-2</v>
      </c>
      <c r="L51" s="331" t="e">
        <f>IF('Norm. Zahr. Financovanie'!L$202=0,'Norm. uspesnost'!L55,('Norm. Zahr. Financovanie'!L55*Parametre!$A$2+'Norm. uspesnost'!L55*Parametre!$A$3)/(Parametre!$A$2+Parametre!$A$3))</f>
        <v>#REF!</v>
      </c>
      <c r="M51" s="331" t="e">
        <f>IF('Norm. Zahr. Financovanie'!M$202=0,'Norm. uspesnost'!M55,('Norm. Zahr. Financovanie'!M55*Parametre!$A$2+'Norm. uspesnost'!M55*Parametre!$A$3)/(Parametre!$A$2+Parametre!$A$3))</f>
        <v>#REF!</v>
      </c>
      <c r="N51" s="331" t="e">
        <f>IF('Norm. Zahr. Financovanie'!N$202=0,'Norm. uspesnost'!N55,('Norm. Zahr. Financovanie'!N55*Parametre!$A$2+'Norm. uspesnost'!N55*Parametre!$A$3)/(Parametre!$A$2+Parametre!$A$3))</f>
        <v>#REF!</v>
      </c>
      <c r="O51" s="331" t="e">
        <f>IF('Norm. Zahr. Financovanie'!O$202=0,'Norm. uspesnost'!O55,('Norm. Zahr. Financovanie'!O55*Parametre!$A$2+'Norm. uspesnost'!O55*Parametre!$A$3)/(Parametre!$A$2+Parametre!$A$3))</f>
        <v>#REF!</v>
      </c>
      <c r="P51" s="331">
        <f>IF('Norm. Zahr. Financovanie'!P$202=0,'Norm. uspesnost'!P55,('Norm. Zahr. Financovanie'!P55*Parametre!$A$2+'Norm. uspesnost'!P55*Parametre!$A$3)/(Parametre!$A$2+Parametre!$A$3))</f>
        <v>1.2215337356550041E-2</v>
      </c>
      <c r="Q51" s="331" t="e">
        <f>IF('Norm. Zahr. Financovanie'!Q$202=0,'Norm. uspesnost'!Q55,('Norm. Zahr. Financovanie'!Q55*Parametre!$A$2+'Norm. uspesnost'!Q55*Parametre!$A$3)/(Parametre!$A$2+Parametre!$A$3))</f>
        <v>#REF!</v>
      </c>
      <c r="R51" s="331" t="e">
        <f>IF('Norm. Zahr. Financovanie'!R$202=0,'Norm. uspesnost'!R55,('Norm. Zahr. Financovanie'!R55*Parametre!$A$2+'Norm. uspesnost'!R55*Parametre!$A$3)/(Parametre!$A$2+Parametre!$A$3))</f>
        <v>#REF!</v>
      </c>
      <c r="S51" s="331" t="e">
        <f>IF('Norm. Zahr. Financovanie'!S$202=0,'Norm. uspesnost'!S55,('Norm. Zahr. Financovanie'!S55*Parametre!$A$2+'Norm. uspesnost'!S55*Parametre!$A$3)/(Parametre!$A$2+Parametre!$A$3))</f>
        <v>#REF!</v>
      </c>
      <c r="T51" s="331" t="e">
        <f>IF('Norm. Zahr. Financovanie'!T$202=0,'Norm. uspesnost'!T55,('Norm. Zahr. Financovanie'!T55*Parametre!$A$2+'Norm. uspesnost'!T55*Parametre!$A$3)/(Parametre!$A$2+Parametre!$A$3))</f>
        <v>#REF!</v>
      </c>
      <c r="U51" s="331">
        <f>IF('Norm. Zahr. Financovanie'!U$202=0,'Norm. uspesnost'!U55,('Norm. Zahr. Financovanie'!U55*Parametre!$A$2+'Norm. uspesnost'!U55*Parametre!$A$3)/(Parametre!$A$2+Parametre!$A$3))</f>
        <v>0</v>
      </c>
      <c r="V51" s="331" t="e">
        <f>IF('Norm. Zahr. Financovanie'!V$202=0,'Norm. uspesnost'!V55,('Norm. Zahr. Financovanie'!V55*Parametre!$A$2+'Norm. uspesnost'!V55*Parametre!$A$3)/(Parametre!$A$2+Parametre!$A$3))</f>
        <v>#REF!</v>
      </c>
      <c r="W51" s="331" t="e">
        <f>IF('Norm. Zahr. Financovanie'!W$202=0,'Norm. uspesnost'!W55,('Norm. Zahr. Financovanie'!W55*Parametre!$A$2+'Norm. uspesnost'!W55*Parametre!$A$3)/(Parametre!$A$2+Parametre!$A$3))</f>
        <v>#REF!</v>
      </c>
      <c r="X51" s="331">
        <f>IF('Norm. Zahr. Financovanie'!X$202=0,'Norm. uspesnost'!X55,('Norm. Zahr. Financovanie'!X55*Parametre!$A$2+'Norm. uspesnost'!X55*Parametre!$A$3)/(Parametre!$A$2+Parametre!$A$3))</f>
        <v>1.2114283101305157E-2</v>
      </c>
      <c r="Y51" s="331" t="e">
        <f>IF('Norm. Zahr. Financovanie'!Y$202=0,'Norm. uspesnost'!Y55,('Norm. Zahr. Financovanie'!Y55*Parametre!$A$2+'Norm. uspesnost'!Y55*Parametre!$A$3)/(Parametre!$A$2+Parametre!$A$3))</f>
        <v>#REF!</v>
      </c>
      <c r="Z51" s="331" t="e">
        <f>IF('Norm. Zahr. Financovanie'!Z$202=0,'Norm. uspesnost'!Z55,('Norm. Zahr. Financovanie'!Z55*Parametre!$A$2+'Norm. uspesnost'!Z55*Parametre!$A$3)/(Parametre!$A$2+Parametre!$A$3))</f>
        <v>#REF!</v>
      </c>
      <c r="AA51" s="331" t="e">
        <f>IF('Norm. Zahr. Financovanie'!AA$202=0,'Norm. uspesnost'!AA55,('Norm. Zahr. Financovanie'!AA55*Parametre!$A$2+'Norm. uspesnost'!AA55*Parametre!$A$3)/(Parametre!$A$2+Parametre!$A$3))</f>
        <v>#REF!</v>
      </c>
      <c r="AB51" s="331">
        <f>IF('Norm. Zahr. Financovanie'!AB$202=0,'Norm. uspesnost'!AB55,('Norm. Zahr. Financovanie'!AB55*Parametre!$A$2+'Norm. uspesnost'!AB55*Parametre!$A$3)/(Parametre!$A$2+Parametre!$A$3))</f>
        <v>0</v>
      </c>
      <c r="AC51" s="331">
        <f>IF('Norm. Zahr. Financovanie'!AC$202=0,'Norm. uspesnost'!AC55,('Norm. Zahr. Financovanie'!AC55*Parametre!$A$2+'Norm. uspesnost'!AC55*Parametre!$A$3)/(Parametre!$A$2+Parametre!$A$3))</f>
        <v>0</v>
      </c>
      <c r="AD51" s="331">
        <f>IF('Norm. Zahr. Financovanie'!AD$202=0,'Norm. uspesnost'!AD55,('Norm. Zahr. Financovanie'!AD55*Parametre!$A$2+'Norm. uspesnost'!AD55*Parametre!$A$3)/(Parametre!$A$2+Parametre!$A$3))</f>
        <v>0</v>
      </c>
      <c r="AE51" s="331" t="e">
        <f>IF('Norm. Zahr. Financovanie'!AE$202=0,'Norm. uspesnost'!AE55,('Norm. Zahr. Financovanie'!AE55*Parametre!$A$2+'Norm. uspesnost'!AE55*Parametre!$A$3)/(Parametre!$A$2+Parametre!$A$3))</f>
        <v>#REF!</v>
      </c>
      <c r="AF51" s="331" t="e">
        <f>IF('Norm. Zahr. Financovanie'!AF$202=0,'Norm. uspesnost'!AF55,('Norm. Zahr. Financovanie'!AF55*Parametre!$A$2+'Norm. uspesnost'!AF55*Parametre!$A$3)/(Parametre!$A$2+Parametre!$A$3))</f>
        <v>#REF!</v>
      </c>
      <c r="AG51" s="331" t="e">
        <f>IF('Norm. Zahr. Financovanie'!AG$202=0,'Norm. uspesnost'!AG55,('Norm. Zahr. Financovanie'!AG55*Parametre!$A$2+'Norm. uspesnost'!AG55*Parametre!$A$3)/(Parametre!$A$2+Parametre!$A$3))</f>
        <v>#REF!</v>
      </c>
      <c r="AH51" s="331" t="e">
        <f>IF('Norm. Zahr. Financovanie'!AH$202=0,'Norm. uspesnost'!AH55,('Norm. Zahr. Financovanie'!AH55*Parametre!$A$2+'Norm. uspesnost'!AH55*Parametre!$A$3)/(Parametre!$A$2+Parametre!$A$3))</f>
        <v>#REF!</v>
      </c>
      <c r="AI51" s="331">
        <f>IF('Norm. Zahr. Financovanie'!AI$202=0,'Norm. uspesnost'!AI55,('Norm. Zahr. Financovanie'!AI55*Parametre!$A$2+'Norm. uspesnost'!AI55*Parametre!$A$3)/(Parametre!$A$2+Parametre!$A$3))</f>
        <v>1.168336548120285E-2</v>
      </c>
      <c r="AJ51" s="331" t="e">
        <f>IF('Norm. Zahr. Financovanie'!AJ$202=0,'Norm. uspesnost'!AJ55,('Norm. Zahr. Financovanie'!AJ55*Parametre!$A$2+'Norm. uspesnost'!AJ55*Parametre!$A$3)/(Parametre!$A$2+Parametre!$A$3))</f>
        <v>#REF!</v>
      </c>
      <c r="AK51" s="331" t="e">
        <f>IF('Norm. Zahr. Financovanie'!AK$202=0,'Norm. uspesnost'!AK55,('Norm. Zahr. Financovanie'!AK55*Parametre!$A$2+'Norm. uspesnost'!AK55*Parametre!$A$3)/(Parametre!$A$2+Parametre!$A$3))</f>
        <v>#REF!</v>
      </c>
      <c r="AL51" s="331" t="e">
        <f>IF('Norm. Zahr. Financovanie'!AL$202=0,'Norm. uspesnost'!AL55,('Norm. Zahr. Financovanie'!AL55*Parametre!$A$2+'Norm. uspesnost'!AL55*Parametre!$A$3)/(Parametre!$A$2+Parametre!$A$3))</f>
        <v>#REF!</v>
      </c>
      <c r="AM51" s="331" t="e">
        <f>IF('Norm. Zahr. Financovanie'!AM$202=0,'Norm. uspesnost'!AM55,('Norm. Zahr. Financovanie'!AM55*Parametre!$A$2+'Norm. uspesnost'!AM55*Parametre!$A$3)/(Parametre!$A$2+Parametre!$A$3))</f>
        <v>#REF!</v>
      </c>
      <c r="AN51" s="331" t="e">
        <f>IF('Norm. Zahr. Financovanie'!AN$202=0,'Norm. uspesnost'!AN55,('Norm. Zahr. Financovanie'!AN55*Parametre!$A$2+'Norm. uspesnost'!AN55*Parametre!$A$3)/(Parametre!$A$2+Parametre!$A$3))</f>
        <v>#REF!</v>
      </c>
      <c r="AO51" s="331" t="e">
        <f>IF('Norm. Zahr. Financovanie'!AO$202=0,'Norm. uspesnost'!AO55,('Norm. Zahr. Financovanie'!AO55*Parametre!$A$2+'Norm. uspesnost'!AO55*Parametre!$A$3)/(Parametre!$A$2+Parametre!$A$3))</f>
        <v>#REF!</v>
      </c>
      <c r="AP51" s="331" t="e">
        <f>IF('Norm. Zahr. Financovanie'!AP$202=0,'Norm. uspesnost'!AP55,('Norm. Zahr. Financovanie'!AP55*Parametre!$A$2+'Norm. uspesnost'!AP55*Parametre!$A$3)/(Parametre!$A$2+Parametre!$A$3))</f>
        <v>#REF!</v>
      </c>
      <c r="AQ51" s="331" t="e">
        <f>IF('Norm. Zahr. Financovanie'!AQ$202=0,'Norm. uspesnost'!AQ55,('Norm. Zahr. Financovanie'!AQ55*Parametre!$A$2+'Norm. uspesnost'!AQ55*Parametre!$A$3)/(Parametre!$A$2+Parametre!$A$3))</f>
        <v>#REF!</v>
      </c>
      <c r="AR51" s="331" t="e">
        <f>IF('Norm. Zahr. Financovanie'!AR$202=0,'Norm. uspesnost'!AR55,('Norm. Zahr. Financovanie'!AR55*Parametre!$A$2+'Norm. uspesnost'!AR55*Parametre!$A$3)/(Parametre!$A$2+Parametre!$A$3))</f>
        <v>#REF!</v>
      </c>
      <c r="AS51" s="331" t="e">
        <f>IF('Norm. Zahr. Financovanie'!AS$202=0,'Norm. uspesnost'!AS55,('Norm. Zahr. Financovanie'!AS55*Parametre!$A$2+'Norm. uspesnost'!AS55*Parametre!$A$3)/(Parametre!$A$2+Parametre!$A$3))</f>
        <v>#REF!</v>
      </c>
      <c r="AT51" s="331" t="e">
        <f>IF('Norm. Zahr. Financovanie'!AT$202=0,'Norm. uspesnost'!AT55,('Norm. Zahr. Financovanie'!AT55*Parametre!$A$2+'Norm. uspesnost'!AT55*Parametre!$A$3)/(Parametre!$A$2+Parametre!$A$3))</f>
        <v>#REF!</v>
      </c>
      <c r="AU51" s="331" t="e">
        <f>IF('Norm. Zahr. Financovanie'!AU$202=0,'Norm. uspesnost'!AU55,('Norm. Zahr. Financovanie'!AU55*Parametre!$A$2+'Norm. uspesnost'!AU55*Parametre!$A$3)/(Parametre!$A$2+Parametre!$A$3))</f>
        <v>#REF!</v>
      </c>
      <c r="AV51" s="331" t="e">
        <f>IF('Norm. Zahr. Financovanie'!AV$202=0,'Norm. uspesnost'!AV55,('Norm. Zahr. Financovanie'!AV55*Parametre!$A$2+'Norm. uspesnost'!AV55*Parametre!$A$3)/(Parametre!$A$2+Parametre!$A$3))</f>
        <v>#REF!</v>
      </c>
      <c r="AW51" s="331" t="e">
        <f>IF('Norm. Zahr. Financovanie'!AW$202=0,'Norm. uspesnost'!AW55,('Norm. Zahr. Financovanie'!AW55*Parametre!$A$2+'Norm. uspesnost'!AW55*Parametre!$A$3)/(Parametre!$A$2+Parametre!$A$3))</f>
        <v>#REF!</v>
      </c>
      <c r="AX51" s="331" t="e">
        <f>IF('Norm. Zahr. Financovanie'!AX$202=0,'Norm. uspesnost'!AX55,('Norm. Zahr. Financovanie'!AX55*Parametre!$A$2+'Norm. uspesnost'!AX55*Parametre!$A$3)/(Parametre!$A$2+Parametre!$A$3))</f>
        <v>#REF!</v>
      </c>
      <c r="AY51" s="331" t="e">
        <f>IF('Norm. Zahr. Financovanie'!AY$202=0,'Norm. uspesnost'!AY55,('Norm. Zahr. Financovanie'!AY55*Parametre!$A$2+'Norm. uspesnost'!AY55*Parametre!$A$3)/(Parametre!$A$2+Parametre!$A$3))</f>
        <v>#REF!</v>
      </c>
      <c r="AZ51" s="331" t="e">
        <f>IF('Norm. Zahr. Financovanie'!AZ$202=0,'Norm. uspesnost'!AZ55,('Norm. Zahr. Financovanie'!AZ55*Parametre!$A$2+'Norm. uspesnost'!AZ55*Parametre!$A$3)/(Parametre!$A$2+Parametre!$A$3))</f>
        <v>#REF!</v>
      </c>
      <c r="BA51" s="331">
        <f>IF('Norm. Zahr. Financovanie'!BA$202=0,'Norm. uspesnost'!BA55,('Norm. Zahr. Financovanie'!BA55*Parametre!$A$2+'Norm. uspesnost'!BA55*Parametre!$A$3)/(Parametre!$A$2+Parametre!$A$3))</f>
        <v>7.8818956060941209E-3</v>
      </c>
      <c r="BB51" s="331" t="e">
        <f>IF('Norm. Zahr. Financovanie'!BB$202=0,'Norm. uspesnost'!BB55,('Norm. Zahr. Financovanie'!BB55*Parametre!$A$2+'Norm. uspesnost'!BB55*Parametre!$A$3)/(Parametre!$A$2+Parametre!$A$3))</f>
        <v>#REF!</v>
      </c>
    </row>
    <row r="52" spans="1:54" ht="14.25" customHeight="1" x14ac:dyDescent="0.25">
      <c r="A52" s="336">
        <v>51</v>
      </c>
      <c r="B52" s="339" t="s">
        <v>232</v>
      </c>
      <c r="C52" s="340" t="s">
        <v>231</v>
      </c>
      <c r="D52" s="331" t="e">
        <f>IF('Norm. Zahr. Financovanie'!D$202=0,'Norm. uspesnost'!D56,('Norm. Zahr. Financovanie'!D56*Parametre!$A$2+'Norm. uspesnost'!D56*Parametre!$A$3)/(Parametre!$A$2+Parametre!$A$3))</f>
        <v>#REF!</v>
      </c>
      <c r="E52" s="331" t="e">
        <f>IF('Norm. Zahr. Financovanie'!E$202=0,'Norm. uspesnost'!E56,('Norm. Zahr. Financovanie'!E56*Parametre!$A$2+'Norm. uspesnost'!E56*Parametre!$A$3)/(Parametre!$A$2+Parametre!$A$3))</f>
        <v>#REF!</v>
      </c>
      <c r="F52" s="331" t="e">
        <f>IF('Norm. Zahr. Financovanie'!F$202=0,'Norm. uspesnost'!F56,('Norm. Zahr. Financovanie'!F56*Parametre!$A$2+'Norm. uspesnost'!F56*Parametre!$A$3)/(Parametre!$A$2+Parametre!$A$3))</f>
        <v>#REF!</v>
      </c>
      <c r="G52" s="331" t="e">
        <f>IF('Norm. Zahr. Financovanie'!G$202=0,'Norm. uspesnost'!G56,('Norm. Zahr. Financovanie'!G56*Parametre!$A$2+'Norm. uspesnost'!G56*Parametre!$A$3)/(Parametre!$A$2+Parametre!$A$3))</f>
        <v>#REF!</v>
      </c>
      <c r="H52" s="331" t="e">
        <f>IF('Norm. Zahr. Financovanie'!H$202=0,'Norm. uspesnost'!H56,('Norm. Zahr. Financovanie'!H56*Parametre!$A$2+'Norm. uspesnost'!H56*Parametre!$A$3)/(Parametre!$A$2+Parametre!$A$3))</f>
        <v>#REF!</v>
      </c>
      <c r="I52" s="331" t="e">
        <f>IF('Norm. Zahr. Financovanie'!I$202=0,'Norm. uspesnost'!I56,('Norm. Zahr. Financovanie'!I56*Parametre!$A$2+'Norm. uspesnost'!I56*Parametre!$A$3)/(Parametre!$A$2+Parametre!$A$3))</f>
        <v>#REF!</v>
      </c>
      <c r="J52" s="331" t="e">
        <f>IF('Norm. Zahr. Financovanie'!J$202=0,'Norm. uspesnost'!J56,('Norm. Zahr. Financovanie'!J56*Parametre!$A$2+'Norm. uspesnost'!J56*Parametre!$A$3)/(Parametre!$A$2+Parametre!$A$3))</f>
        <v>#REF!</v>
      </c>
      <c r="K52" s="331">
        <f>IF('Norm. Zahr. Financovanie'!K$202=0,'Norm. uspesnost'!K56,('Norm. Zahr. Financovanie'!K56*Parametre!$A$2+'Norm. uspesnost'!K56*Parametre!$A$3)/(Parametre!$A$2+Parametre!$A$3))</f>
        <v>0</v>
      </c>
      <c r="L52" s="331" t="e">
        <f>IF('Norm. Zahr. Financovanie'!L$202=0,'Norm. uspesnost'!L56,('Norm. Zahr. Financovanie'!L56*Parametre!$A$2+'Norm. uspesnost'!L56*Parametre!$A$3)/(Parametre!$A$2+Parametre!$A$3))</f>
        <v>#REF!</v>
      </c>
      <c r="M52" s="331" t="e">
        <f>IF('Norm. Zahr. Financovanie'!M$202=0,'Norm. uspesnost'!M56,('Norm. Zahr. Financovanie'!M56*Parametre!$A$2+'Norm. uspesnost'!M56*Parametre!$A$3)/(Parametre!$A$2+Parametre!$A$3))</f>
        <v>#REF!</v>
      </c>
      <c r="N52" s="331" t="e">
        <f>IF('Norm. Zahr. Financovanie'!N$202=0,'Norm. uspesnost'!N56,('Norm. Zahr. Financovanie'!N56*Parametre!$A$2+'Norm. uspesnost'!N56*Parametre!$A$3)/(Parametre!$A$2+Parametre!$A$3))</f>
        <v>#REF!</v>
      </c>
      <c r="O52" s="331" t="e">
        <f>IF('Norm. Zahr. Financovanie'!O$202=0,'Norm. uspesnost'!O56,('Norm. Zahr. Financovanie'!O56*Parametre!$A$2+'Norm. uspesnost'!O56*Parametre!$A$3)/(Parametre!$A$2+Parametre!$A$3))</f>
        <v>#REF!</v>
      </c>
      <c r="P52" s="331">
        <f>IF('Norm. Zahr. Financovanie'!P$202=0,'Norm. uspesnost'!P56,('Norm. Zahr. Financovanie'!P56*Parametre!$A$2+'Norm. uspesnost'!P56*Parametre!$A$3)/(Parametre!$A$2+Parametre!$A$3))</f>
        <v>0</v>
      </c>
      <c r="Q52" s="331" t="e">
        <f>IF('Norm. Zahr. Financovanie'!Q$202=0,'Norm. uspesnost'!Q56,('Norm. Zahr. Financovanie'!Q56*Parametre!$A$2+'Norm. uspesnost'!Q56*Parametre!$A$3)/(Parametre!$A$2+Parametre!$A$3))</f>
        <v>#REF!</v>
      </c>
      <c r="R52" s="331" t="e">
        <f>IF('Norm. Zahr. Financovanie'!R$202=0,'Norm. uspesnost'!R56,('Norm. Zahr. Financovanie'!R56*Parametre!$A$2+'Norm. uspesnost'!R56*Parametre!$A$3)/(Parametre!$A$2+Parametre!$A$3))</f>
        <v>#REF!</v>
      </c>
      <c r="S52" s="331" t="e">
        <f>IF('Norm. Zahr. Financovanie'!S$202=0,'Norm. uspesnost'!S56,('Norm. Zahr. Financovanie'!S56*Parametre!$A$2+'Norm. uspesnost'!S56*Parametre!$A$3)/(Parametre!$A$2+Parametre!$A$3))</f>
        <v>#REF!</v>
      </c>
      <c r="T52" s="331" t="e">
        <f>IF('Norm. Zahr. Financovanie'!T$202=0,'Norm. uspesnost'!T56,('Norm. Zahr. Financovanie'!T56*Parametre!$A$2+'Norm. uspesnost'!T56*Parametre!$A$3)/(Parametre!$A$2+Parametre!$A$3))</f>
        <v>#REF!</v>
      </c>
      <c r="U52" s="331">
        <f>IF('Norm. Zahr. Financovanie'!U$202=0,'Norm. uspesnost'!U56,('Norm. Zahr. Financovanie'!U56*Parametre!$A$2+'Norm. uspesnost'!U56*Parametre!$A$3)/(Parametre!$A$2+Parametre!$A$3))</f>
        <v>0</v>
      </c>
      <c r="V52" s="331" t="e">
        <f>IF('Norm. Zahr. Financovanie'!V$202=0,'Norm. uspesnost'!V56,('Norm. Zahr. Financovanie'!V56*Parametre!$A$2+'Norm. uspesnost'!V56*Parametre!$A$3)/(Parametre!$A$2+Parametre!$A$3))</f>
        <v>#REF!</v>
      </c>
      <c r="W52" s="331" t="e">
        <f>IF('Norm. Zahr. Financovanie'!W$202=0,'Norm. uspesnost'!W56,('Norm. Zahr. Financovanie'!W56*Parametre!$A$2+'Norm. uspesnost'!W56*Parametre!$A$3)/(Parametre!$A$2+Parametre!$A$3))</f>
        <v>#REF!</v>
      </c>
      <c r="X52" s="331">
        <f>IF('Norm. Zahr. Financovanie'!X$202=0,'Norm. uspesnost'!X56,('Norm. Zahr. Financovanie'!X56*Parametre!$A$2+'Norm. uspesnost'!X56*Parametre!$A$3)/(Parametre!$A$2+Parametre!$A$3))</f>
        <v>5.6163172131337771E-3</v>
      </c>
      <c r="Y52" s="331" t="e">
        <f>IF('Norm. Zahr. Financovanie'!Y$202=0,'Norm. uspesnost'!Y56,('Norm. Zahr. Financovanie'!Y56*Parametre!$A$2+'Norm. uspesnost'!Y56*Parametre!$A$3)/(Parametre!$A$2+Parametre!$A$3))</f>
        <v>#REF!</v>
      </c>
      <c r="Z52" s="331" t="e">
        <f>IF('Norm. Zahr. Financovanie'!Z$202=0,'Norm. uspesnost'!Z56,('Norm. Zahr. Financovanie'!Z56*Parametre!$A$2+'Norm. uspesnost'!Z56*Parametre!$A$3)/(Parametre!$A$2+Parametre!$A$3))</f>
        <v>#REF!</v>
      </c>
      <c r="AA52" s="331" t="e">
        <f>IF('Norm. Zahr. Financovanie'!AA$202=0,'Norm. uspesnost'!AA56,('Norm. Zahr. Financovanie'!AA56*Parametre!$A$2+'Norm. uspesnost'!AA56*Parametre!$A$3)/(Parametre!$A$2+Parametre!$A$3))</f>
        <v>#REF!</v>
      </c>
      <c r="AB52" s="331">
        <f>IF('Norm. Zahr. Financovanie'!AB$202=0,'Norm. uspesnost'!AB56,('Norm. Zahr. Financovanie'!AB56*Parametre!$A$2+'Norm. uspesnost'!AB56*Parametre!$A$3)/(Parametre!$A$2+Parametre!$A$3))</f>
        <v>1.6216736207920163E-2</v>
      </c>
      <c r="AC52" s="331">
        <f>IF('Norm. Zahr. Financovanie'!AC$202=0,'Norm. uspesnost'!AC56,('Norm. Zahr. Financovanie'!AC56*Parametre!$A$2+'Norm. uspesnost'!AC56*Parametre!$A$3)/(Parametre!$A$2+Parametre!$A$3))</f>
        <v>0</v>
      </c>
      <c r="AD52" s="331">
        <f>IF('Norm. Zahr. Financovanie'!AD$202=0,'Norm. uspesnost'!AD56,('Norm. Zahr. Financovanie'!AD56*Parametre!$A$2+'Norm. uspesnost'!AD56*Parametre!$A$3)/(Parametre!$A$2+Parametre!$A$3))</f>
        <v>0</v>
      </c>
      <c r="AE52" s="331" t="e">
        <f>IF('Norm. Zahr. Financovanie'!AE$202=0,'Norm. uspesnost'!AE56,('Norm. Zahr. Financovanie'!AE56*Parametre!$A$2+'Norm. uspesnost'!AE56*Parametre!$A$3)/(Parametre!$A$2+Parametre!$A$3))</f>
        <v>#REF!</v>
      </c>
      <c r="AF52" s="331" t="e">
        <f>IF('Norm. Zahr. Financovanie'!AF$202=0,'Norm. uspesnost'!AF56,('Norm. Zahr. Financovanie'!AF56*Parametre!$A$2+'Norm. uspesnost'!AF56*Parametre!$A$3)/(Parametre!$A$2+Parametre!$A$3))</f>
        <v>#REF!</v>
      </c>
      <c r="AG52" s="331" t="e">
        <f>IF('Norm. Zahr. Financovanie'!AG$202=0,'Norm. uspesnost'!AG56,('Norm. Zahr. Financovanie'!AG56*Parametre!$A$2+'Norm. uspesnost'!AG56*Parametre!$A$3)/(Parametre!$A$2+Parametre!$A$3))</f>
        <v>#REF!</v>
      </c>
      <c r="AH52" s="331" t="e">
        <f>IF('Norm. Zahr. Financovanie'!AH$202=0,'Norm. uspesnost'!AH56,('Norm. Zahr. Financovanie'!AH56*Parametre!$A$2+'Norm. uspesnost'!AH56*Parametre!$A$3)/(Parametre!$A$2+Parametre!$A$3))</f>
        <v>#REF!</v>
      </c>
      <c r="AI52" s="331">
        <f>IF('Norm. Zahr. Financovanie'!AI$202=0,'Norm. uspesnost'!AI56,('Norm. Zahr. Financovanie'!AI56*Parametre!$A$2+'Norm. uspesnost'!AI56*Parametre!$A$3)/(Parametre!$A$2+Parametre!$A$3))</f>
        <v>0</v>
      </c>
      <c r="AJ52" s="331" t="e">
        <f>IF('Norm. Zahr. Financovanie'!AJ$202=0,'Norm. uspesnost'!AJ56,('Norm. Zahr. Financovanie'!AJ56*Parametre!$A$2+'Norm. uspesnost'!AJ56*Parametre!$A$3)/(Parametre!$A$2+Parametre!$A$3))</f>
        <v>#REF!</v>
      </c>
      <c r="AK52" s="331" t="e">
        <f>IF('Norm. Zahr. Financovanie'!AK$202=0,'Norm. uspesnost'!AK56,('Norm. Zahr. Financovanie'!AK56*Parametre!$A$2+'Norm. uspesnost'!AK56*Parametre!$A$3)/(Parametre!$A$2+Parametre!$A$3))</f>
        <v>#REF!</v>
      </c>
      <c r="AL52" s="331" t="e">
        <f>IF('Norm. Zahr. Financovanie'!AL$202=0,'Norm. uspesnost'!AL56,('Norm. Zahr. Financovanie'!AL56*Parametre!$A$2+'Norm. uspesnost'!AL56*Parametre!$A$3)/(Parametre!$A$2+Parametre!$A$3))</f>
        <v>#REF!</v>
      </c>
      <c r="AM52" s="331" t="e">
        <f>IF('Norm. Zahr. Financovanie'!AM$202=0,'Norm. uspesnost'!AM56,('Norm. Zahr. Financovanie'!AM56*Parametre!$A$2+'Norm. uspesnost'!AM56*Parametre!$A$3)/(Parametre!$A$2+Parametre!$A$3))</f>
        <v>#REF!</v>
      </c>
      <c r="AN52" s="331" t="e">
        <f>IF('Norm. Zahr. Financovanie'!AN$202=0,'Norm. uspesnost'!AN56,('Norm. Zahr. Financovanie'!AN56*Parametre!$A$2+'Norm. uspesnost'!AN56*Parametre!$A$3)/(Parametre!$A$2+Parametre!$A$3))</f>
        <v>#REF!</v>
      </c>
      <c r="AO52" s="331" t="e">
        <f>IF('Norm. Zahr. Financovanie'!AO$202=0,'Norm. uspesnost'!AO56,('Norm. Zahr. Financovanie'!AO56*Parametre!$A$2+'Norm. uspesnost'!AO56*Parametre!$A$3)/(Parametre!$A$2+Parametre!$A$3))</f>
        <v>#REF!</v>
      </c>
      <c r="AP52" s="331" t="e">
        <f>IF('Norm. Zahr. Financovanie'!AP$202=0,'Norm. uspesnost'!AP56,('Norm. Zahr. Financovanie'!AP56*Parametre!$A$2+'Norm. uspesnost'!AP56*Parametre!$A$3)/(Parametre!$A$2+Parametre!$A$3))</f>
        <v>#REF!</v>
      </c>
      <c r="AQ52" s="331" t="e">
        <f>IF('Norm. Zahr. Financovanie'!AQ$202=0,'Norm. uspesnost'!AQ56,('Norm. Zahr. Financovanie'!AQ56*Parametre!$A$2+'Norm. uspesnost'!AQ56*Parametre!$A$3)/(Parametre!$A$2+Parametre!$A$3))</f>
        <v>#REF!</v>
      </c>
      <c r="AR52" s="331" t="e">
        <f>IF('Norm. Zahr. Financovanie'!AR$202=0,'Norm. uspesnost'!AR56,('Norm. Zahr. Financovanie'!AR56*Parametre!$A$2+'Norm. uspesnost'!AR56*Parametre!$A$3)/(Parametre!$A$2+Parametre!$A$3))</f>
        <v>#REF!</v>
      </c>
      <c r="AS52" s="331" t="e">
        <f>IF('Norm. Zahr. Financovanie'!AS$202=0,'Norm. uspesnost'!AS56,('Norm. Zahr. Financovanie'!AS56*Parametre!$A$2+'Norm. uspesnost'!AS56*Parametre!$A$3)/(Parametre!$A$2+Parametre!$A$3))</f>
        <v>#REF!</v>
      </c>
      <c r="AT52" s="331" t="e">
        <f>IF('Norm. Zahr. Financovanie'!AT$202=0,'Norm. uspesnost'!AT56,('Norm. Zahr. Financovanie'!AT56*Parametre!$A$2+'Norm. uspesnost'!AT56*Parametre!$A$3)/(Parametre!$A$2+Parametre!$A$3))</f>
        <v>#REF!</v>
      </c>
      <c r="AU52" s="331" t="e">
        <f>IF('Norm. Zahr. Financovanie'!AU$202=0,'Norm. uspesnost'!AU56,('Norm. Zahr. Financovanie'!AU56*Parametre!$A$2+'Norm. uspesnost'!AU56*Parametre!$A$3)/(Parametre!$A$2+Parametre!$A$3))</f>
        <v>#REF!</v>
      </c>
      <c r="AV52" s="331" t="e">
        <f>IF('Norm. Zahr. Financovanie'!AV$202=0,'Norm. uspesnost'!AV56,('Norm. Zahr. Financovanie'!AV56*Parametre!$A$2+'Norm. uspesnost'!AV56*Parametre!$A$3)/(Parametre!$A$2+Parametre!$A$3))</f>
        <v>#REF!</v>
      </c>
      <c r="AW52" s="331" t="e">
        <f>IF('Norm. Zahr. Financovanie'!AW$202=0,'Norm. uspesnost'!AW56,('Norm. Zahr. Financovanie'!AW56*Parametre!$A$2+'Norm. uspesnost'!AW56*Parametre!$A$3)/(Parametre!$A$2+Parametre!$A$3))</f>
        <v>#REF!</v>
      </c>
      <c r="AX52" s="331" t="e">
        <f>IF('Norm. Zahr. Financovanie'!AX$202=0,'Norm. uspesnost'!AX56,('Norm. Zahr. Financovanie'!AX56*Parametre!$A$2+'Norm. uspesnost'!AX56*Parametre!$A$3)/(Parametre!$A$2+Parametre!$A$3))</f>
        <v>#REF!</v>
      </c>
      <c r="AY52" s="331" t="e">
        <f>IF('Norm. Zahr. Financovanie'!AY$202=0,'Norm. uspesnost'!AY56,('Norm. Zahr. Financovanie'!AY56*Parametre!$A$2+'Norm. uspesnost'!AY56*Parametre!$A$3)/(Parametre!$A$2+Parametre!$A$3))</f>
        <v>#REF!</v>
      </c>
      <c r="AZ52" s="331" t="e">
        <f>IF('Norm. Zahr. Financovanie'!AZ$202=0,'Norm. uspesnost'!AZ56,('Norm. Zahr. Financovanie'!AZ56*Parametre!$A$2+'Norm. uspesnost'!AZ56*Parametre!$A$3)/(Parametre!$A$2+Parametre!$A$3))</f>
        <v>#REF!</v>
      </c>
      <c r="BA52" s="331">
        <f>IF('Norm. Zahr. Financovanie'!BA$202=0,'Norm. uspesnost'!BA56,('Norm. Zahr. Financovanie'!BA56*Parametre!$A$2+'Norm. uspesnost'!BA56*Parametre!$A$3)/(Parametre!$A$2+Parametre!$A$3))</f>
        <v>0</v>
      </c>
      <c r="BB52" s="331" t="e">
        <f>IF('Norm. Zahr. Financovanie'!BB$202=0,'Norm. uspesnost'!BB56,('Norm. Zahr. Financovanie'!BB56*Parametre!$A$2+'Norm. uspesnost'!BB56*Parametre!$A$3)/(Parametre!$A$2+Parametre!$A$3))</f>
        <v>#REF!</v>
      </c>
    </row>
    <row r="53" spans="1:54" ht="14.25" customHeight="1" x14ac:dyDescent="0.25">
      <c r="A53" s="336">
        <v>52</v>
      </c>
      <c r="B53" s="337" t="s">
        <v>154</v>
      </c>
      <c r="C53" s="338" t="s">
        <v>153</v>
      </c>
      <c r="D53" s="331" t="e">
        <f>IF('Norm. Zahr. Financovanie'!D$202=0,'Norm. uspesnost'!D57,('Norm. Zahr. Financovanie'!D57*Parametre!$A$2+'Norm. uspesnost'!D57*Parametre!$A$3)/(Parametre!$A$2+Parametre!$A$3))</f>
        <v>#REF!</v>
      </c>
      <c r="E53" s="331" t="e">
        <f>IF('Norm. Zahr. Financovanie'!E$202=0,'Norm. uspesnost'!E57,('Norm. Zahr. Financovanie'!E57*Parametre!$A$2+'Norm. uspesnost'!E57*Parametre!$A$3)/(Parametre!$A$2+Parametre!$A$3))</f>
        <v>#REF!</v>
      </c>
      <c r="F53" s="331" t="e">
        <f>IF('Norm. Zahr. Financovanie'!F$202=0,'Norm. uspesnost'!F57,('Norm. Zahr. Financovanie'!F57*Parametre!$A$2+'Norm. uspesnost'!F57*Parametre!$A$3)/(Parametre!$A$2+Parametre!$A$3))</f>
        <v>#REF!</v>
      </c>
      <c r="G53" s="331" t="e">
        <f>IF('Norm. Zahr. Financovanie'!G$202=0,'Norm. uspesnost'!G57,('Norm. Zahr. Financovanie'!G57*Parametre!$A$2+'Norm. uspesnost'!G57*Parametre!$A$3)/(Parametre!$A$2+Parametre!$A$3))</f>
        <v>#REF!</v>
      </c>
      <c r="H53" s="331" t="e">
        <f>IF('Norm. Zahr. Financovanie'!H$202=0,'Norm. uspesnost'!H57,('Norm. Zahr. Financovanie'!H57*Parametre!$A$2+'Norm. uspesnost'!H57*Parametre!$A$3)/(Parametre!$A$2+Parametre!$A$3))</f>
        <v>#REF!</v>
      </c>
      <c r="I53" s="331" t="e">
        <f>IF('Norm. Zahr. Financovanie'!I$202=0,'Norm. uspesnost'!I57,('Norm. Zahr. Financovanie'!I57*Parametre!$A$2+'Norm. uspesnost'!I57*Parametre!$A$3)/(Parametre!$A$2+Parametre!$A$3))</f>
        <v>#REF!</v>
      </c>
      <c r="J53" s="331" t="e">
        <f>IF('Norm. Zahr. Financovanie'!J$202=0,'Norm. uspesnost'!J57,('Norm. Zahr. Financovanie'!J57*Parametre!$A$2+'Norm. uspesnost'!J57*Parametre!$A$3)/(Parametre!$A$2+Parametre!$A$3))</f>
        <v>#REF!</v>
      </c>
      <c r="K53" s="331">
        <f>IF('Norm. Zahr. Financovanie'!K$202=0,'Norm. uspesnost'!K57,('Norm. Zahr. Financovanie'!K57*Parametre!$A$2+'Norm. uspesnost'!K57*Parametre!$A$3)/(Parametre!$A$2+Parametre!$A$3))</f>
        <v>6.956107582107623E-3</v>
      </c>
      <c r="L53" s="331" t="e">
        <f>IF('Norm. Zahr. Financovanie'!L$202=0,'Norm. uspesnost'!L57,('Norm. Zahr. Financovanie'!L57*Parametre!$A$2+'Norm. uspesnost'!L57*Parametre!$A$3)/(Parametre!$A$2+Parametre!$A$3))</f>
        <v>#REF!</v>
      </c>
      <c r="M53" s="331" t="e">
        <f>IF('Norm. Zahr. Financovanie'!M$202=0,'Norm. uspesnost'!M57,('Norm. Zahr. Financovanie'!M57*Parametre!$A$2+'Norm. uspesnost'!M57*Parametre!$A$3)/(Parametre!$A$2+Parametre!$A$3))</f>
        <v>#REF!</v>
      </c>
      <c r="N53" s="331" t="e">
        <f>IF('Norm. Zahr. Financovanie'!N$202=0,'Norm. uspesnost'!N57,('Norm. Zahr. Financovanie'!N57*Parametre!$A$2+'Norm. uspesnost'!N57*Parametre!$A$3)/(Parametre!$A$2+Parametre!$A$3))</f>
        <v>#REF!</v>
      </c>
      <c r="O53" s="331" t="e">
        <f>IF('Norm. Zahr. Financovanie'!O$202=0,'Norm. uspesnost'!O57,('Norm. Zahr. Financovanie'!O57*Parametre!$A$2+'Norm. uspesnost'!O57*Parametre!$A$3)/(Parametre!$A$2+Parametre!$A$3))</f>
        <v>#REF!</v>
      </c>
      <c r="P53" s="331">
        <f>IF('Norm. Zahr. Financovanie'!P$202=0,'Norm. uspesnost'!P57,('Norm. Zahr. Financovanie'!P57*Parametre!$A$2+'Norm. uspesnost'!P57*Parametre!$A$3)/(Parametre!$A$2+Parametre!$A$3))</f>
        <v>7.2581540457568438E-3</v>
      </c>
      <c r="Q53" s="331" t="e">
        <f>IF('Norm. Zahr. Financovanie'!Q$202=0,'Norm. uspesnost'!Q57,('Norm. Zahr. Financovanie'!Q57*Parametre!$A$2+'Norm. uspesnost'!Q57*Parametre!$A$3)/(Parametre!$A$2+Parametre!$A$3))</f>
        <v>#REF!</v>
      </c>
      <c r="R53" s="331" t="e">
        <f>IF('Norm. Zahr. Financovanie'!R$202=0,'Norm. uspesnost'!R57,('Norm. Zahr. Financovanie'!R57*Parametre!$A$2+'Norm. uspesnost'!R57*Parametre!$A$3)/(Parametre!$A$2+Parametre!$A$3))</f>
        <v>#REF!</v>
      </c>
      <c r="S53" s="331" t="e">
        <f>IF('Norm. Zahr. Financovanie'!S$202=0,'Norm. uspesnost'!S57,('Norm. Zahr. Financovanie'!S57*Parametre!$A$2+'Norm. uspesnost'!S57*Parametre!$A$3)/(Parametre!$A$2+Parametre!$A$3))</f>
        <v>#REF!</v>
      </c>
      <c r="T53" s="331" t="e">
        <f>IF('Norm. Zahr. Financovanie'!T$202=0,'Norm. uspesnost'!T57,('Norm. Zahr. Financovanie'!T57*Parametre!$A$2+'Norm. uspesnost'!T57*Parametre!$A$3)/(Parametre!$A$2+Parametre!$A$3))</f>
        <v>#REF!</v>
      </c>
      <c r="U53" s="331">
        <f>IF('Norm. Zahr. Financovanie'!U$202=0,'Norm. uspesnost'!U57,('Norm. Zahr. Financovanie'!U57*Parametre!$A$2+'Norm. uspesnost'!U57*Parametre!$A$3)/(Parametre!$A$2+Parametre!$A$3))</f>
        <v>0</v>
      </c>
      <c r="V53" s="331" t="e">
        <f>IF('Norm. Zahr. Financovanie'!V$202=0,'Norm. uspesnost'!V57,('Norm. Zahr. Financovanie'!V57*Parametre!$A$2+'Norm. uspesnost'!V57*Parametre!$A$3)/(Parametre!$A$2+Parametre!$A$3))</f>
        <v>#REF!</v>
      </c>
      <c r="W53" s="331" t="e">
        <f>IF('Norm. Zahr. Financovanie'!W$202=0,'Norm. uspesnost'!W57,('Norm. Zahr. Financovanie'!W57*Parametre!$A$2+'Norm. uspesnost'!W57*Parametre!$A$3)/(Parametre!$A$2+Parametre!$A$3))</f>
        <v>#REF!</v>
      </c>
      <c r="X53" s="331">
        <f>IF('Norm. Zahr. Financovanie'!X$202=0,'Norm. uspesnost'!X57,('Norm. Zahr. Financovanie'!X57*Parametre!$A$2+'Norm. uspesnost'!X57*Parametre!$A$3)/(Parametre!$A$2+Parametre!$A$3))</f>
        <v>8.6080158045622572E-3</v>
      </c>
      <c r="Y53" s="331" t="e">
        <f>IF('Norm. Zahr. Financovanie'!Y$202=0,'Norm. uspesnost'!Y57,('Norm. Zahr. Financovanie'!Y57*Parametre!$A$2+'Norm. uspesnost'!Y57*Parametre!$A$3)/(Parametre!$A$2+Parametre!$A$3))</f>
        <v>#REF!</v>
      </c>
      <c r="Z53" s="331" t="e">
        <f>IF('Norm. Zahr. Financovanie'!Z$202=0,'Norm. uspesnost'!Z57,('Norm. Zahr. Financovanie'!Z57*Parametre!$A$2+'Norm. uspesnost'!Z57*Parametre!$A$3)/(Parametre!$A$2+Parametre!$A$3))</f>
        <v>#REF!</v>
      </c>
      <c r="AA53" s="331" t="e">
        <f>IF('Norm. Zahr. Financovanie'!AA$202=0,'Norm. uspesnost'!AA57,('Norm. Zahr. Financovanie'!AA57*Parametre!$A$2+'Norm. uspesnost'!AA57*Parametre!$A$3)/(Parametre!$A$2+Parametre!$A$3))</f>
        <v>#REF!</v>
      </c>
      <c r="AB53" s="331">
        <f>IF('Norm. Zahr. Financovanie'!AB$202=0,'Norm. uspesnost'!AB57,('Norm. Zahr. Financovanie'!AB57*Parametre!$A$2+'Norm. uspesnost'!AB57*Parametre!$A$3)/(Parametre!$A$2+Parametre!$A$3))</f>
        <v>0</v>
      </c>
      <c r="AC53" s="331">
        <f>IF('Norm. Zahr. Financovanie'!AC$202=0,'Norm. uspesnost'!AC57,('Norm. Zahr. Financovanie'!AC57*Parametre!$A$2+'Norm. uspesnost'!AC57*Parametre!$A$3)/(Parametre!$A$2+Parametre!$A$3))</f>
        <v>5.71915747211199E-3</v>
      </c>
      <c r="AD53" s="331">
        <f>IF('Norm. Zahr. Financovanie'!AD$202=0,'Norm. uspesnost'!AD57,('Norm. Zahr. Financovanie'!AD57*Parametre!$A$2+'Norm. uspesnost'!AD57*Parametre!$A$3)/(Parametre!$A$2+Parametre!$A$3))</f>
        <v>0</v>
      </c>
      <c r="AE53" s="331" t="e">
        <f>IF('Norm. Zahr. Financovanie'!AE$202=0,'Norm. uspesnost'!AE57,('Norm. Zahr. Financovanie'!AE57*Parametre!$A$2+'Norm. uspesnost'!AE57*Parametre!$A$3)/(Parametre!$A$2+Parametre!$A$3))</f>
        <v>#REF!</v>
      </c>
      <c r="AF53" s="331" t="e">
        <f>IF('Norm. Zahr. Financovanie'!AF$202=0,'Norm. uspesnost'!AF57,('Norm. Zahr. Financovanie'!AF57*Parametre!$A$2+'Norm. uspesnost'!AF57*Parametre!$A$3)/(Parametre!$A$2+Parametre!$A$3))</f>
        <v>#REF!</v>
      </c>
      <c r="AG53" s="331" t="e">
        <f>IF('Norm. Zahr. Financovanie'!AG$202=0,'Norm. uspesnost'!AG57,('Norm. Zahr. Financovanie'!AG57*Parametre!$A$2+'Norm. uspesnost'!AG57*Parametre!$A$3)/(Parametre!$A$2+Parametre!$A$3))</f>
        <v>#REF!</v>
      </c>
      <c r="AH53" s="331" t="e">
        <f>IF('Norm. Zahr. Financovanie'!AH$202=0,'Norm. uspesnost'!AH57,('Norm. Zahr. Financovanie'!AH57*Parametre!$A$2+'Norm. uspesnost'!AH57*Parametre!$A$3)/(Parametre!$A$2+Parametre!$A$3))</f>
        <v>#REF!</v>
      </c>
      <c r="AI53" s="331">
        <f>IF('Norm. Zahr. Financovanie'!AI$202=0,'Norm. uspesnost'!AI57,('Norm. Zahr. Financovanie'!AI57*Parametre!$A$2+'Norm. uspesnost'!AI57*Parametre!$A$3)/(Parametre!$A$2+Parametre!$A$3))</f>
        <v>0</v>
      </c>
      <c r="AJ53" s="331" t="e">
        <f>IF('Norm. Zahr. Financovanie'!AJ$202=0,'Norm. uspesnost'!AJ57,('Norm. Zahr. Financovanie'!AJ57*Parametre!$A$2+'Norm. uspesnost'!AJ57*Parametre!$A$3)/(Parametre!$A$2+Parametre!$A$3))</f>
        <v>#REF!</v>
      </c>
      <c r="AK53" s="331" t="e">
        <f>IF('Norm. Zahr. Financovanie'!AK$202=0,'Norm. uspesnost'!AK57,('Norm. Zahr. Financovanie'!AK57*Parametre!$A$2+'Norm. uspesnost'!AK57*Parametre!$A$3)/(Parametre!$A$2+Parametre!$A$3))</f>
        <v>#REF!</v>
      </c>
      <c r="AL53" s="331" t="e">
        <f>IF('Norm. Zahr. Financovanie'!AL$202=0,'Norm. uspesnost'!AL57,('Norm. Zahr. Financovanie'!AL57*Parametre!$A$2+'Norm. uspesnost'!AL57*Parametre!$A$3)/(Parametre!$A$2+Parametre!$A$3))</f>
        <v>#REF!</v>
      </c>
      <c r="AM53" s="331" t="e">
        <f>IF('Norm. Zahr. Financovanie'!AM$202=0,'Norm. uspesnost'!AM57,('Norm. Zahr. Financovanie'!AM57*Parametre!$A$2+'Norm. uspesnost'!AM57*Parametre!$A$3)/(Parametre!$A$2+Parametre!$A$3))</f>
        <v>#REF!</v>
      </c>
      <c r="AN53" s="331" t="e">
        <f>IF('Norm. Zahr. Financovanie'!AN$202=0,'Norm. uspesnost'!AN57,('Norm. Zahr. Financovanie'!AN57*Parametre!$A$2+'Norm. uspesnost'!AN57*Parametre!$A$3)/(Parametre!$A$2+Parametre!$A$3))</f>
        <v>#REF!</v>
      </c>
      <c r="AO53" s="331" t="e">
        <f>IF('Norm. Zahr. Financovanie'!AO$202=0,'Norm. uspesnost'!AO57,('Norm. Zahr. Financovanie'!AO57*Parametre!$A$2+'Norm. uspesnost'!AO57*Parametre!$A$3)/(Parametre!$A$2+Parametre!$A$3))</f>
        <v>#REF!</v>
      </c>
      <c r="AP53" s="331" t="e">
        <f>IF('Norm. Zahr. Financovanie'!AP$202=0,'Norm. uspesnost'!AP57,('Norm. Zahr. Financovanie'!AP57*Parametre!$A$2+'Norm. uspesnost'!AP57*Parametre!$A$3)/(Parametre!$A$2+Parametre!$A$3))</f>
        <v>#REF!</v>
      </c>
      <c r="AQ53" s="331" t="e">
        <f>IF('Norm. Zahr. Financovanie'!AQ$202=0,'Norm. uspesnost'!AQ57,('Norm. Zahr. Financovanie'!AQ57*Parametre!$A$2+'Norm. uspesnost'!AQ57*Parametre!$A$3)/(Parametre!$A$2+Parametre!$A$3))</f>
        <v>#REF!</v>
      </c>
      <c r="AR53" s="331" t="e">
        <f>IF('Norm. Zahr. Financovanie'!AR$202=0,'Norm. uspesnost'!AR57,('Norm. Zahr. Financovanie'!AR57*Parametre!$A$2+'Norm. uspesnost'!AR57*Parametre!$A$3)/(Parametre!$A$2+Parametre!$A$3))</f>
        <v>#REF!</v>
      </c>
      <c r="AS53" s="331" t="e">
        <f>IF('Norm. Zahr. Financovanie'!AS$202=0,'Norm. uspesnost'!AS57,('Norm. Zahr. Financovanie'!AS57*Parametre!$A$2+'Norm. uspesnost'!AS57*Parametre!$A$3)/(Parametre!$A$2+Parametre!$A$3))</f>
        <v>#REF!</v>
      </c>
      <c r="AT53" s="331" t="e">
        <f>IF('Norm. Zahr. Financovanie'!AT$202=0,'Norm. uspesnost'!AT57,('Norm. Zahr. Financovanie'!AT57*Parametre!$A$2+'Norm. uspesnost'!AT57*Parametre!$A$3)/(Parametre!$A$2+Parametre!$A$3))</f>
        <v>#REF!</v>
      </c>
      <c r="AU53" s="331" t="e">
        <f>IF('Norm. Zahr. Financovanie'!AU$202=0,'Norm. uspesnost'!AU57,('Norm. Zahr. Financovanie'!AU57*Parametre!$A$2+'Norm. uspesnost'!AU57*Parametre!$A$3)/(Parametre!$A$2+Parametre!$A$3))</f>
        <v>#REF!</v>
      </c>
      <c r="AV53" s="331" t="e">
        <f>IF('Norm. Zahr. Financovanie'!AV$202=0,'Norm. uspesnost'!AV57,('Norm. Zahr. Financovanie'!AV57*Parametre!$A$2+'Norm. uspesnost'!AV57*Parametre!$A$3)/(Parametre!$A$2+Parametre!$A$3))</f>
        <v>#REF!</v>
      </c>
      <c r="AW53" s="331" t="e">
        <f>IF('Norm. Zahr. Financovanie'!AW$202=0,'Norm. uspesnost'!AW57,('Norm. Zahr. Financovanie'!AW57*Parametre!$A$2+'Norm. uspesnost'!AW57*Parametre!$A$3)/(Parametre!$A$2+Parametre!$A$3))</f>
        <v>#REF!</v>
      </c>
      <c r="AX53" s="331" t="e">
        <f>IF('Norm. Zahr. Financovanie'!AX$202=0,'Norm. uspesnost'!AX57,('Norm. Zahr. Financovanie'!AX57*Parametre!$A$2+'Norm. uspesnost'!AX57*Parametre!$A$3)/(Parametre!$A$2+Parametre!$A$3))</f>
        <v>#REF!</v>
      </c>
      <c r="AY53" s="331" t="e">
        <f>IF('Norm. Zahr. Financovanie'!AY$202=0,'Norm. uspesnost'!AY57,('Norm. Zahr. Financovanie'!AY57*Parametre!$A$2+'Norm. uspesnost'!AY57*Parametre!$A$3)/(Parametre!$A$2+Parametre!$A$3))</f>
        <v>#REF!</v>
      </c>
      <c r="AZ53" s="331" t="e">
        <f>IF('Norm. Zahr. Financovanie'!AZ$202=0,'Norm. uspesnost'!AZ57,('Norm. Zahr. Financovanie'!AZ57*Parametre!$A$2+'Norm. uspesnost'!AZ57*Parametre!$A$3)/(Parametre!$A$2+Parametre!$A$3))</f>
        <v>#REF!</v>
      </c>
      <c r="BA53" s="331">
        <f>IF('Norm. Zahr. Financovanie'!BA$202=0,'Norm. uspesnost'!BA57,('Norm. Zahr. Financovanie'!BA57*Parametre!$A$2+'Norm. uspesnost'!BA57*Parametre!$A$3)/(Parametre!$A$2+Parametre!$A$3))</f>
        <v>1.4263594288559622E-2</v>
      </c>
      <c r="BB53" s="331" t="e">
        <f>IF('Norm. Zahr. Financovanie'!BB$202=0,'Norm. uspesnost'!BB57,('Norm. Zahr. Financovanie'!BB57*Parametre!$A$2+'Norm. uspesnost'!BB57*Parametre!$A$3)/(Parametre!$A$2+Parametre!$A$3))</f>
        <v>#REF!</v>
      </c>
    </row>
    <row r="54" spans="1:54" ht="14.25" customHeight="1" x14ac:dyDescent="0.25">
      <c r="A54" s="336">
        <v>53</v>
      </c>
      <c r="B54" s="339" t="s">
        <v>165</v>
      </c>
      <c r="C54" s="340" t="s">
        <v>243</v>
      </c>
      <c r="D54" s="331" t="e">
        <f>IF('Norm. Zahr. Financovanie'!D$202=0,'Norm. uspesnost'!D58,('Norm. Zahr. Financovanie'!D58*Parametre!$A$2+'Norm. uspesnost'!D58*Parametre!$A$3)/(Parametre!$A$2+Parametre!$A$3))</f>
        <v>#REF!</v>
      </c>
      <c r="E54" s="331" t="e">
        <f>IF('Norm. Zahr. Financovanie'!E$202=0,'Norm. uspesnost'!E58,('Norm. Zahr. Financovanie'!E58*Parametre!$A$2+'Norm. uspesnost'!E58*Parametre!$A$3)/(Parametre!$A$2+Parametre!$A$3))</f>
        <v>#REF!</v>
      </c>
      <c r="F54" s="331" t="e">
        <f>IF('Norm. Zahr. Financovanie'!F$202=0,'Norm. uspesnost'!F58,('Norm. Zahr. Financovanie'!F58*Parametre!$A$2+'Norm. uspesnost'!F58*Parametre!$A$3)/(Parametre!$A$2+Parametre!$A$3))</f>
        <v>#REF!</v>
      </c>
      <c r="G54" s="331" t="e">
        <f>IF('Norm. Zahr. Financovanie'!G$202=0,'Norm. uspesnost'!G58,('Norm. Zahr. Financovanie'!G58*Parametre!$A$2+'Norm. uspesnost'!G58*Parametre!$A$3)/(Parametre!$A$2+Parametre!$A$3))</f>
        <v>#REF!</v>
      </c>
      <c r="H54" s="331" t="e">
        <f>IF('Norm. Zahr. Financovanie'!H$202=0,'Norm. uspesnost'!H58,('Norm. Zahr. Financovanie'!H58*Parametre!$A$2+'Norm. uspesnost'!H58*Parametre!$A$3)/(Parametre!$A$2+Parametre!$A$3))</f>
        <v>#REF!</v>
      </c>
      <c r="I54" s="331" t="e">
        <f>IF('Norm. Zahr. Financovanie'!I$202=0,'Norm. uspesnost'!I58,('Norm. Zahr. Financovanie'!I58*Parametre!$A$2+'Norm. uspesnost'!I58*Parametre!$A$3)/(Parametre!$A$2+Parametre!$A$3))</f>
        <v>#REF!</v>
      </c>
      <c r="J54" s="331" t="e">
        <f>IF('Norm. Zahr. Financovanie'!J$202=0,'Norm. uspesnost'!J58,('Norm. Zahr. Financovanie'!J58*Parametre!$A$2+'Norm. uspesnost'!J58*Parametre!$A$3)/(Parametre!$A$2+Parametre!$A$3))</f>
        <v>#REF!</v>
      </c>
      <c r="K54" s="331">
        <f>IF('Norm. Zahr. Financovanie'!K$202=0,'Norm. uspesnost'!K58,('Norm. Zahr. Financovanie'!K58*Parametre!$A$2+'Norm. uspesnost'!K58*Parametre!$A$3)/(Parametre!$A$2+Parametre!$A$3))</f>
        <v>0</v>
      </c>
      <c r="L54" s="331" t="e">
        <f>IF('Norm. Zahr. Financovanie'!L$202=0,'Norm. uspesnost'!L58,('Norm. Zahr. Financovanie'!L58*Parametre!$A$2+'Norm. uspesnost'!L58*Parametre!$A$3)/(Parametre!$A$2+Parametre!$A$3))</f>
        <v>#REF!</v>
      </c>
      <c r="M54" s="331" t="e">
        <f>IF('Norm. Zahr. Financovanie'!M$202=0,'Norm. uspesnost'!M58,('Norm. Zahr. Financovanie'!M58*Parametre!$A$2+'Norm. uspesnost'!M58*Parametre!$A$3)/(Parametre!$A$2+Parametre!$A$3))</f>
        <v>#REF!</v>
      </c>
      <c r="N54" s="331" t="e">
        <f>IF('Norm. Zahr. Financovanie'!N$202=0,'Norm. uspesnost'!N58,('Norm. Zahr. Financovanie'!N58*Parametre!$A$2+'Norm. uspesnost'!N58*Parametre!$A$3)/(Parametre!$A$2+Parametre!$A$3))</f>
        <v>#REF!</v>
      </c>
      <c r="O54" s="331" t="e">
        <f>IF('Norm. Zahr. Financovanie'!O$202=0,'Norm. uspesnost'!O58,('Norm. Zahr. Financovanie'!O58*Parametre!$A$2+'Norm. uspesnost'!O58*Parametre!$A$3)/(Parametre!$A$2+Parametre!$A$3))</f>
        <v>#REF!</v>
      </c>
      <c r="P54" s="331">
        <f>IF('Norm. Zahr. Financovanie'!P$202=0,'Norm. uspesnost'!P58,('Norm. Zahr. Financovanie'!P58*Parametre!$A$2+'Norm. uspesnost'!P58*Parametre!$A$3)/(Parametre!$A$2+Parametre!$A$3))</f>
        <v>0</v>
      </c>
      <c r="Q54" s="331" t="e">
        <f>IF('Norm. Zahr. Financovanie'!Q$202=0,'Norm. uspesnost'!Q58,('Norm. Zahr. Financovanie'!Q58*Parametre!$A$2+'Norm. uspesnost'!Q58*Parametre!$A$3)/(Parametre!$A$2+Parametre!$A$3))</f>
        <v>#REF!</v>
      </c>
      <c r="R54" s="331" t="e">
        <f>IF('Norm. Zahr. Financovanie'!R$202=0,'Norm. uspesnost'!R58,('Norm. Zahr. Financovanie'!R58*Parametre!$A$2+'Norm. uspesnost'!R58*Parametre!$A$3)/(Parametre!$A$2+Parametre!$A$3))</f>
        <v>#REF!</v>
      </c>
      <c r="S54" s="331" t="e">
        <f>IF('Norm. Zahr. Financovanie'!S$202=0,'Norm. uspesnost'!S58,('Norm. Zahr. Financovanie'!S58*Parametre!$A$2+'Norm. uspesnost'!S58*Parametre!$A$3)/(Parametre!$A$2+Parametre!$A$3))</f>
        <v>#REF!</v>
      </c>
      <c r="T54" s="331" t="e">
        <f>IF('Norm. Zahr. Financovanie'!T$202=0,'Norm. uspesnost'!T58,('Norm. Zahr. Financovanie'!T58*Parametre!$A$2+'Norm. uspesnost'!T58*Parametre!$A$3)/(Parametre!$A$2+Parametre!$A$3))</f>
        <v>#REF!</v>
      </c>
      <c r="U54" s="331">
        <f>IF('Norm. Zahr. Financovanie'!U$202=0,'Norm. uspesnost'!U58,('Norm. Zahr. Financovanie'!U58*Parametre!$A$2+'Norm. uspesnost'!U58*Parametre!$A$3)/(Parametre!$A$2+Parametre!$A$3))</f>
        <v>0</v>
      </c>
      <c r="V54" s="331" t="e">
        <f>IF('Norm. Zahr. Financovanie'!V$202=0,'Norm. uspesnost'!V58,('Norm. Zahr. Financovanie'!V58*Parametre!$A$2+'Norm. uspesnost'!V58*Parametre!$A$3)/(Parametre!$A$2+Parametre!$A$3))</f>
        <v>#REF!</v>
      </c>
      <c r="W54" s="331" t="e">
        <f>IF('Norm. Zahr. Financovanie'!W$202=0,'Norm. uspesnost'!W58,('Norm. Zahr. Financovanie'!W58*Parametre!$A$2+'Norm. uspesnost'!W58*Parametre!$A$3)/(Parametre!$A$2+Parametre!$A$3))</f>
        <v>#REF!</v>
      </c>
      <c r="X54" s="331">
        <f>IF('Norm. Zahr. Financovanie'!X$202=0,'Norm. uspesnost'!X58,('Norm. Zahr. Financovanie'!X58*Parametre!$A$2+'Norm. uspesnost'!X58*Parametre!$A$3)/(Parametre!$A$2+Parametre!$A$3))</f>
        <v>0</v>
      </c>
      <c r="Y54" s="331" t="e">
        <f>IF('Norm. Zahr. Financovanie'!Y$202=0,'Norm. uspesnost'!Y58,('Norm. Zahr. Financovanie'!Y58*Parametre!$A$2+'Norm. uspesnost'!Y58*Parametre!$A$3)/(Parametre!$A$2+Parametre!$A$3))</f>
        <v>#REF!</v>
      </c>
      <c r="Z54" s="331" t="e">
        <f>IF('Norm. Zahr. Financovanie'!Z$202=0,'Norm. uspesnost'!Z58,('Norm. Zahr. Financovanie'!Z58*Parametre!$A$2+'Norm. uspesnost'!Z58*Parametre!$A$3)/(Parametre!$A$2+Parametre!$A$3))</f>
        <v>#REF!</v>
      </c>
      <c r="AA54" s="331" t="e">
        <f>IF('Norm. Zahr. Financovanie'!AA$202=0,'Norm. uspesnost'!AA58,('Norm. Zahr. Financovanie'!AA58*Parametre!$A$2+'Norm. uspesnost'!AA58*Parametre!$A$3)/(Parametre!$A$2+Parametre!$A$3))</f>
        <v>#REF!</v>
      </c>
      <c r="AB54" s="331">
        <f>IF('Norm. Zahr. Financovanie'!AB$202=0,'Norm. uspesnost'!AB58,('Norm. Zahr. Financovanie'!AB58*Parametre!$A$2+'Norm. uspesnost'!AB58*Parametre!$A$3)/(Parametre!$A$2+Parametre!$A$3))</f>
        <v>0</v>
      </c>
      <c r="AC54" s="331">
        <f>IF('Norm. Zahr. Financovanie'!AC$202=0,'Norm. uspesnost'!AC58,('Norm. Zahr. Financovanie'!AC58*Parametre!$A$2+'Norm. uspesnost'!AC58*Parametre!$A$3)/(Parametre!$A$2+Parametre!$A$3))</f>
        <v>0</v>
      </c>
      <c r="AD54" s="331">
        <f>IF('Norm. Zahr. Financovanie'!AD$202=0,'Norm. uspesnost'!AD58,('Norm. Zahr. Financovanie'!AD58*Parametre!$A$2+'Norm. uspesnost'!AD58*Parametre!$A$3)/(Parametre!$A$2+Parametre!$A$3))</f>
        <v>0</v>
      </c>
      <c r="AE54" s="331" t="e">
        <f>IF('Norm. Zahr. Financovanie'!AE$202=0,'Norm. uspesnost'!AE58,('Norm. Zahr. Financovanie'!AE58*Parametre!$A$2+'Norm. uspesnost'!AE58*Parametre!$A$3)/(Parametre!$A$2+Parametre!$A$3))</f>
        <v>#REF!</v>
      </c>
      <c r="AF54" s="331" t="e">
        <f>IF('Norm. Zahr. Financovanie'!AF$202=0,'Norm. uspesnost'!AF58,('Norm. Zahr. Financovanie'!AF58*Parametre!$A$2+'Norm. uspesnost'!AF58*Parametre!$A$3)/(Parametre!$A$2+Parametre!$A$3))</f>
        <v>#REF!</v>
      </c>
      <c r="AG54" s="331" t="e">
        <f>IF('Norm. Zahr. Financovanie'!AG$202=0,'Norm. uspesnost'!AG58,('Norm. Zahr. Financovanie'!AG58*Parametre!$A$2+'Norm. uspesnost'!AG58*Parametre!$A$3)/(Parametre!$A$2+Parametre!$A$3))</f>
        <v>#REF!</v>
      </c>
      <c r="AH54" s="331" t="e">
        <f>IF('Norm. Zahr. Financovanie'!AH$202=0,'Norm. uspesnost'!AH58,('Norm. Zahr. Financovanie'!AH58*Parametre!$A$2+'Norm. uspesnost'!AH58*Parametre!$A$3)/(Parametre!$A$2+Parametre!$A$3))</f>
        <v>#REF!</v>
      </c>
      <c r="AI54" s="331">
        <f>IF('Norm. Zahr. Financovanie'!AI$202=0,'Norm. uspesnost'!AI58,('Norm. Zahr. Financovanie'!AI58*Parametre!$A$2+'Norm. uspesnost'!AI58*Parametre!$A$3)/(Parametre!$A$2+Parametre!$A$3))</f>
        <v>0</v>
      </c>
      <c r="AJ54" s="331" t="e">
        <f>IF('Norm. Zahr. Financovanie'!AJ$202=0,'Norm. uspesnost'!AJ58,('Norm. Zahr. Financovanie'!AJ58*Parametre!$A$2+'Norm. uspesnost'!AJ58*Parametre!$A$3)/(Parametre!$A$2+Parametre!$A$3))</f>
        <v>#REF!</v>
      </c>
      <c r="AK54" s="331" t="e">
        <f>IF('Norm. Zahr. Financovanie'!AK$202=0,'Norm. uspesnost'!AK58,('Norm. Zahr. Financovanie'!AK58*Parametre!$A$2+'Norm. uspesnost'!AK58*Parametre!$A$3)/(Parametre!$A$2+Parametre!$A$3))</f>
        <v>#REF!</v>
      </c>
      <c r="AL54" s="331" t="e">
        <f>IF('Norm. Zahr. Financovanie'!AL$202=0,'Norm. uspesnost'!AL58,('Norm. Zahr. Financovanie'!AL58*Parametre!$A$2+'Norm. uspesnost'!AL58*Parametre!$A$3)/(Parametre!$A$2+Parametre!$A$3))</f>
        <v>#REF!</v>
      </c>
      <c r="AM54" s="331" t="e">
        <f>IF('Norm. Zahr. Financovanie'!AM$202=0,'Norm. uspesnost'!AM58,('Norm. Zahr. Financovanie'!AM58*Parametre!$A$2+'Norm. uspesnost'!AM58*Parametre!$A$3)/(Parametre!$A$2+Parametre!$A$3))</f>
        <v>#REF!</v>
      </c>
      <c r="AN54" s="331" t="e">
        <f>IF('Norm. Zahr. Financovanie'!AN$202=0,'Norm. uspesnost'!AN58,('Norm. Zahr. Financovanie'!AN58*Parametre!$A$2+'Norm. uspesnost'!AN58*Parametre!$A$3)/(Parametre!$A$2+Parametre!$A$3))</f>
        <v>#REF!</v>
      </c>
      <c r="AO54" s="331" t="e">
        <f>IF('Norm. Zahr. Financovanie'!AO$202=0,'Norm. uspesnost'!AO58,('Norm. Zahr. Financovanie'!AO58*Parametre!$A$2+'Norm. uspesnost'!AO58*Parametre!$A$3)/(Parametre!$A$2+Parametre!$A$3))</f>
        <v>#REF!</v>
      </c>
      <c r="AP54" s="331" t="e">
        <f>IF('Norm. Zahr. Financovanie'!AP$202=0,'Norm. uspesnost'!AP58,('Norm. Zahr. Financovanie'!AP58*Parametre!$A$2+'Norm. uspesnost'!AP58*Parametre!$A$3)/(Parametre!$A$2+Parametre!$A$3))</f>
        <v>#REF!</v>
      </c>
      <c r="AQ54" s="331" t="e">
        <f>IF('Norm. Zahr. Financovanie'!AQ$202=0,'Norm. uspesnost'!AQ58,('Norm. Zahr. Financovanie'!AQ58*Parametre!$A$2+'Norm. uspesnost'!AQ58*Parametre!$A$3)/(Parametre!$A$2+Parametre!$A$3))</f>
        <v>#REF!</v>
      </c>
      <c r="AR54" s="331" t="e">
        <f>IF('Norm. Zahr. Financovanie'!AR$202=0,'Norm. uspesnost'!AR58,('Norm. Zahr. Financovanie'!AR58*Parametre!$A$2+'Norm. uspesnost'!AR58*Parametre!$A$3)/(Parametre!$A$2+Parametre!$A$3))</f>
        <v>#REF!</v>
      </c>
      <c r="AS54" s="331" t="e">
        <f>IF('Norm. Zahr. Financovanie'!AS$202=0,'Norm. uspesnost'!AS58,('Norm. Zahr. Financovanie'!AS58*Parametre!$A$2+'Norm. uspesnost'!AS58*Parametre!$A$3)/(Parametre!$A$2+Parametre!$A$3))</f>
        <v>#REF!</v>
      </c>
      <c r="AT54" s="331" t="e">
        <f>IF('Norm. Zahr. Financovanie'!AT$202=0,'Norm. uspesnost'!AT58,('Norm. Zahr. Financovanie'!AT58*Parametre!$A$2+'Norm. uspesnost'!AT58*Parametre!$A$3)/(Parametre!$A$2+Parametre!$A$3))</f>
        <v>#REF!</v>
      </c>
      <c r="AU54" s="331" t="e">
        <f>IF('Norm. Zahr. Financovanie'!AU$202=0,'Norm. uspesnost'!AU58,('Norm. Zahr. Financovanie'!AU58*Parametre!$A$2+'Norm. uspesnost'!AU58*Parametre!$A$3)/(Parametre!$A$2+Parametre!$A$3))</f>
        <v>#REF!</v>
      </c>
      <c r="AV54" s="331" t="e">
        <f>IF('Norm. Zahr. Financovanie'!AV$202=0,'Norm. uspesnost'!AV58,('Norm. Zahr. Financovanie'!AV58*Parametre!$A$2+'Norm. uspesnost'!AV58*Parametre!$A$3)/(Parametre!$A$2+Parametre!$A$3))</f>
        <v>#REF!</v>
      </c>
      <c r="AW54" s="331" t="e">
        <f>IF('Norm. Zahr. Financovanie'!AW$202=0,'Norm. uspesnost'!AW58,('Norm. Zahr. Financovanie'!AW58*Parametre!$A$2+'Norm. uspesnost'!AW58*Parametre!$A$3)/(Parametre!$A$2+Parametre!$A$3))</f>
        <v>#REF!</v>
      </c>
      <c r="AX54" s="331" t="e">
        <f>IF('Norm. Zahr. Financovanie'!AX$202=0,'Norm. uspesnost'!AX58,('Norm. Zahr. Financovanie'!AX58*Parametre!$A$2+'Norm. uspesnost'!AX58*Parametre!$A$3)/(Parametre!$A$2+Parametre!$A$3))</f>
        <v>#REF!</v>
      </c>
      <c r="AY54" s="331" t="e">
        <f>IF('Norm. Zahr. Financovanie'!AY$202=0,'Norm. uspesnost'!AY58,('Norm. Zahr. Financovanie'!AY58*Parametre!$A$2+'Norm. uspesnost'!AY58*Parametre!$A$3)/(Parametre!$A$2+Parametre!$A$3))</f>
        <v>#REF!</v>
      </c>
      <c r="AZ54" s="331" t="e">
        <f>IF('Norm. Zahr. Financovanie'!AZ$202=0,'Norm. uspesnost'!AZ58,('Norm. Zahr. Financovanie'!AZ58*Parametre!$A$2+'Norm. uspesnost'!AZ58*Parametre!$A$3)/(Parametre!$A$2+Parametre!$A$3))</f>
        <v>#REF!</v>
      </c>
      <c r="BA54" s="331">
        <f>IF('Norm. Zahr. Financovanie'!BA$202=0,'Norm. uspesnost'!BA58,('Norm. Zahr. Financovanie'!BA58*Parametre!$A$2+'Norm. uspesnost'!BA58*Parametre!$A$3)/(Parametre!$A$2+Parametre!$A$3))</f>
        <v>0</v>
      </c>
      <c r="BB54" s="331" t="e">
        <f>IF('Norm. Zahr. Financovanie'!BB$202=0,'Norm. uspesnost'!BB58,('Norm. Zahr. Financovanie'!BB58*Parametre!$A$2+'Norm. uspesnost'!BB58*Parametre!$A$3)/(Parametre!$A$2+Parametre!$A$3))</f>
        <v>#REF!</v>
      </c>
    </row>
    <row r="55" spans="1:54" ht="14.25" customHeight="1" x14ac:dyDescent="0.25">
      <c r="A55" s="336">
        <v>54</v>
      </c>
      <c r="B55" s="337" t="s">
        <v>65</v>
      </c>
      <c r="C55" s="338" t="s">
        <v>64</v>
      </c>
      <c r="D55" s="331" t="e">
        <f>IF('Norm. Zahr. Financovanie'!D$202=0,'Norm. uspesnost'!D59,('Norm. Zahr. Financovanie'!D59*Parametre!$A$2+'Norm. uspesnost'!D59*Parametre!$A$3)/(Parametre!$A$2+Parametre!$A$3))</f>
        <v>#REF!</v>
      </c>
      <c r="E55" s="331" t="e">
        <f>IF('Norm. Zahr. Financovanie'!E$202=0,'Norm. uspesnost'!E59,('Norm. Zahr. Financovanie'!E59*Parametre!$A$2+'Norm. uspesnost'!E59*Parametre!$A$3)/(Parametre!$A$2+Parametre!$A$3))</f>
        <v>#REF!</v>
      </c>
      <c r="F55" s="331" t="e">
        <f>IF('Norm. Zahr. Financovanie'!F$202=0,'Norm. uspesnost'!F59,('Norm. Zahr. Financovanie'!F59*Parametre!$A$2+'Norm. uspesnost'!F59*Parametre!$A$3)/(Parametre!$A$2+Parametre!$A$3))</f>
        <v>#REF!</v>
      </c>
      <c r="G55" s="331" t="e">
        <f>IF('Norm. Zahr. Financovanie'!G$202=0,'Norm. uspesnost'!G59,('Norm. Zahr. Financovanie'!G59*Parametre!$A$2+'Norm. uspesnost'!G59*Parametre!$A$3)/(Parametre!$A$2+Parametre!$A$3))</f>
        <v>#REF!</v>
      </c>
      <c r="H55" s="331" t="e">
        <f>IF('Norm. Zahr. Financovanie'!H$202=0,'Norm. uspesnost'!H59,('Norm. Zahr. Financovanie'!H59*Parametre!$A$2+'Norm. uspesnost'!H59*Parametre!$A$3)/(Parametre!$A$2+Parametre!$A$3))</f>
        <v>#REF!</v>
      </c>
      <c r="I55" s="331" t="e">
        <f>IF('Norm. Zahr. Financovanie'!I$202=0,'Norm. uspesnost'!I59,('Norm. Zahr. Financovanie'!I59*Parametre!$A$2+'Norm. uspesnost'!I59*Parametre!$A$3)/(Parametre!$A$2+Parametre!$A$3))</f>
        <v>#REF!</v>
      </c>
      <c r="J55" s="331" t="e">
        <f>IF('Norm. Zahr. Financovanie'!J$202=0,'Norm. uspesnost'!J59,('Norm. Zahr. Financovanie'!J59*Parametre!$A$2+'Norm. uspesnost'!J59*Parametre!$A$3)/(Parametre!$A$2+Parametre!$A$3))</f>
        <v>#REF!</v>
      </c>
      <c r="K55" s="331">
        <f>IF('Norm. Zahr. Financovanie'!K$202=0,'Norm. uspesnost'!K59,('Norm. Zahr. Financovanie'!K59*Parametre!$A$2+'Norm. uspesnost'!K59*Parametre!$A$3)/(Parametre!$A$2+Parametre!$A$3))</f>
        <v>1.5743458082644789E-2</v>
      </c>
      <c r="L55" s="331" t="e">
        <f>IF('Norm. Zahr. Financovanie'!L$202=0,'Norm. uspesnost'!L59,('Norm. Zahr. Financovanie'!L59*Parametre!$A$2+'Norm. uspesnost'!L59*Parametre!$A$3)/(Parametre!$A$2+Parametre!$A$3))</f>
        <v>#REF!</v>
      </c>
      <c r="M55" s="331" t="e">
        <f>IF('Norm. Zahr. Financovanie'!M$202=0,'Norm. uspesnost'!M59,('Norm. Zahr. Financovanie'!M59*Parametre!$A$2+'Norm. uspesnost'!M59*Parametre!$A$3)/(Parametre!$A$2+Parametre!$A$3))</f>
        <v>#REF!</v>
      </c>
      <c r="N55" s="331" t="e">
        <f>IF('Norm. Zahr. Financovanie'!N$202=0,'Norm. uspesnost'!N59,('Norm. Zahr. Financovanie'!N59*Parametre!$A$2+'Norm. uspesnost'!N59*Parametre!$A$3)/(Parametre!$A$2+Parametre!$A$3))</f>
        <v>#REF!</v>
      </c>
      <c r="O55" s="331" t="e">
        <f>IF('Norm. Zahr. Financovanie'!O$202=0,'Norm. uspesnost'!O59,('Norm. Zahr. Financovanie'!O59*Parametre!$A$2+'Norm. uspesnost'!O59*Parametre!$A$3)/(Parametre!$A$2+Parametre!$A$3))</f>
        <v>#REF!</v>
      </c>
      <c r="P55" s="331">
        <f>IF('Norm. Zahr. Financovanie'!P$202=0,'Norm. uspesnost'!P59,('Norm. Zahr. Financovanie'!P59*Parametre!$A$2+'Norm. uspesnost'!P59*Parametre!$A$3)/(Parametre!$A$2+Parametre!$A$3))</f>
        <v>8.2172275769718164E-3</v>
      </c>
      <c r="Q55" s="331" t="e">
        <f>IF('Norm. Zahr. Financovanie'!Q$202=0,'Norm. uspesnost'!Q59,('Norm. Zahr. Financovanie'!Q59*Parametre!$A$2+'Norm. uspesnost'!Q59*Parametre!$A$3)/(Parametre!$A$2+Parametre!$A$3))</f>
        <v>#REF!</v>
      </c>
      <c r="R55" s="331" t="e">
        <f>IF('Norm. Zahr. Financovanie'!R$202=0,'Norm. uspesnost'!R59,('Norm. Zahr. Financovanie'!R59*Parametre!$A$2+'Norm. uspesnost'!R59*Parametre!$A$3)/(Parametre!$A$2+Parametre!$A$3))</f>
        <v>#REF!</v>
      </c>
      <c r="S55" s="331" t="e">
        <f>IF('Norm. Zahr. Financovanie'!S$202=0,'Norm. uspesnost'!S59,('Norm. Zahr. Financovanie'!S59*Parametre!$A$2+'Norm. uspesnost'!S59*Parametre!$A$3)/(Parametre!$A$2+Parametre!$A$3))</f>
        <v>#REF!</v>
      </c>
      <c r="T55" s="331" t="e">
        <f>IF('Norm. Zahr. Financovanie'!T$202=0,'Norm. uspesnost'!T59,('Norm. Zahr. Financovanie'!T59*Parametre!$A$2+'Norm. uspesnost'!T59*Parametre!$A$3)/(Parametre!$A$2+Parametre!$A$3))</f>
        <v>#REF!</v>
      </c>
      <c r="U55" s="331">
        <f>IF('Norm. Zahr. Financovanie'!U$202=0,'Norm. uspesnost'!U59,('Norm. Zahr. Financovanie'!U59*Parametre!$A$2+'Norm. uspesnost'!U59*Parametre!$A$3)/(Parametre!$A$2+Parametre!$A$3))</f>
        <v>3.555522138004359E-3</v>
      </c>
      <c r="V55" s="331" t="e">
        <f>IF('Norm. Zahr. Financovanie'!V$202=0,'Norm. uspesnost'!V59,('Norm. Zahr. Financovanie'!V59*Parametre!$A$2+'Norm. uspesnost'!V59*Parametre!$A$3)/(Parametre!$A$2+Parametre!$A$3))</f>
        <v>#REF!</v>
      </c>
      <c r="W55" s="331" t="e">
        <f>IF('Norm. Zahr. Financovanie'!W$202=0,'Norm. uspesnost'!W59,('Norm. Zahr. Financovanie'!W59*Parametre!$A$2+'Norm. uspesnost'!W59*Parametre!$A$3)/(Parametre!$A$2+Parametre!$A$3))</f>
        <v>#REF!</v>
      </c>
      <c r="X55" s="331">
        <f>IF('Norm. Zahr. Financovanie'!X$202=0,'Norm. uspesnost'!X59,('Norm. Zahr. Financovanie'!X59*Parametre!$A$2+'Norm. uspesnost'!X59*Parametre!$A$3)/(Parametre!$A$2+Parametre!$A$3))</f>
        <v>2.4133099148685035E-2</v>
      </c>
      <c r="Y55" s="331" t="e">
        <f>IF('Norm. Zahr. Financovanie'!Y$202=0,'Norm. uspesnost'!Y59,('Norm. Zahr. Financovanie'!Y59*Parametre!$A$2+'Norm. uspesnost'!Y59*Parametre!$A$3)/(Parametre!$A$2+Parametre!$A$3))</f>
        <v>#REF!</v>
      </c>
      <c r="Z55" s="331" t="e">
        <f>IF('Norm. Zahr. Financovanie'!Z$202=0,'Norm. uspesnost'!Z59,('Norm. Zahr. Financovanie'!Z59*Parametre!$A$2+'Norm. uspesnost'!Z59*Parametre!$A$3)/(Parametre!$A$2+Parametre!$A$3))</f>
        <v>#REF!</v>
      </c>
      <c r="AA55" s="331" t="e">
        <f>IF('Norm. Zahr. Financovanie'!AA$202=0,'Norm. uspesnost'!AA59,('Norm. Zahr. Financovanie'!AA59*Parametre!$A$2+'Norm. uspesnost'!AA59*Parametre!$A$3)/(Parametre!$A$2+Parametre!$A$3))</f>
        <v>#REF!</v>
      </c>
      <c r="AB55" s="331">
        <f>IF('Norm. Zahr. Financovanie'!AB$202=0,'Norm. uspesnost'!AB59,('Norm. Zahr. Financovanie'!AB59*Parametre!$A$2+'Norm. uspesnost'!AB59*Parametre!$A$3)/(Parametre!$A$2+Parametre!$A$3))</f>
        <v>3.2283976607322025E-2</v>
      </c>
      <c r="AC55" s="331">
        <f>IF('Norm. Zahr. Financovanie'!AC$202=0,'Norm. uspesnost'!AC59,('Norm. Zahr. Financovanie'!AC59*Parametre!$A$2+'Norm. uspesnost'!AC59*Parametre!$A$3)/(Parametre!$A$2+Parametre!$A$3))</f>
        <v>1.1774656385827365E-2</v>
      </c>
      <c r="AD55" s="331">
        <f>IF('Norm. Zahr. Financovanie'!AD$202=0,'Norm. uspesnost'!AD59,('Norm. Zahr. Financovanie'!AD59*Parametre!$A$2+'Norm. uspesnost'!AD59*Parametre!$A$3)/(Parametre!$A$2+Parametre!$A$3))</f>
        <v>3.5734369755469043E-2</v>
      </c>
      <c r="AE55" s="331" t="e">
        <f>IF('Norm. Zahr. Financovanie'!AE$202=0,'Norm. uspesnost'!AE59,('Norm. Zahr. Financovanie'!AE59*Parametre!$A$2+'Norm. uspesnost'!AE59*Parametre!$A$3)/(Parametre!$A$2+Parametre!$A$3))</f>
        <v>#REF!</v>
      </c>
      <c r="AF55" s="331" t="e">
        <f>IF('Norm. Zahr. Financovanie'!AF$202=0,'Norm. uspesnost'!AF59,('Norm. Zahr. Financovanie'!AF59*Parametre!$A$2+'Norm. uspesnost'!AF59*Parametre!$A$3)/(Parametre!$A$2+Parametre!$A$3))</f>
        <v>#REF!</v>
      </c>
      <c r="AG55" s="331" t="e">
        <f>IF('Norm. Zahr. Financovanie'!AG$202=0,'Norm. uspesnost'!AG59,('Norm. Zahr. Financovanie'!AG59*Parametre!$A$2+'Norm. uspesnost'!AG59*Parametre!$A$3)/(Parametre!$A$2+Parametre!$A$3))</f>
        <v>#REF!</v>
      </c>
      <c r="AH55" s="331" t="e">
        <f>IF('Norm. Zahr. Financovanie'!AH$202=0,'Norm. uspesnost'!AH59,('Norm. Zahr. Financovanie'!AH59*Parametre!$A$2+'Norm. uspesnost'!AH59*Parametre!$A$3)/(Parametre!$A$2+Parametre!$A$3))</f>
        <v>#REF!</v>
      </c>
      <c r="AI55" s="331">
        <f>IF('Norm. Zahr. Financovanie'!AI$202=0,'Norm. uspesnost'!AI59,('Norm. Zahr. Financovanie'!AI59*Parametre!$A$2+'Norm. uspesnost'!AI59*Parametre!$A$3)/(Parametre!$A$2+Parametre!$A$3))</f>
        <v>1.5638241023521422E-2</v>
      </c>
      <c r="AJ55" s="331" t="e">
        <f>IF('Norm. Zahr. Financovanie'!AJ$202=0,'Norm. uspesnost'!AJ59,('Norm. Zahr. Financovanie'!AJ59*Parametre!$A$2+'Norm. uspesnost'!AJ59*Parametre!$A$3)/(Parametre!$A$2+Parametre!$A$3))</f>
        <v>#REF!</v>
      </c>
      <c r="AK55" s="331" t="e">
        <f>IF('Norm. Zahr. Financovanie'!AK$202=0,'Norm. uspesnost'!AK59,('Norm. Zahr. Financovanie'!AK59*Parametre!$A$2+'Norm. uspesnost'!AK59*Parametre!$A$3)/(Parametre!$A$2+Parametre!$A$3))</f>
        <v>#REF!</v>
      </c>
      <c r="AL55" s="331" t="e">
        <f>IF('Norm. Zahr. Financovanie'!AL$202=0,'Norm. uspesnost'!AL59,('Norm. Zahr. Financovanie'!AL59*Parametre!$A$2+'Norm. uspesnost'!AL59*Parametre!$A$3)/(Parametre!$A$2+Parametre!$A$3))</f>
        <v>#REF!</v>
      </c>
      <c r="AM55" s="331" t="e">
        <f>IF('Norm. Zahr. Financovanie'!AM$202=0,'Norm. uspesnost'!AM59,('Norm. Zahr. Financovanie'!AM59*Parametre!$A$2+'Norm. uspesnost'!AM59*Parametre!$A$3)/(Parametre!$A$2+Parametre!$A$3))</f>
        <v>#REF!</v>
      </c>
      <c r="AN55" s="331" t="e">
        <f>IF('Norm. Zahr. Financovanie'!AN$202=0,'Norm. uspesnost'!AN59,('Norm. Zahr. Financovanie'!AN59*Parametre!$A$2+'Norm. uspesnost'!AN59*Parametre!$A$3)/(Parametre!$A$2+Parametre!$A$3))</f>
        <v>#REF!</v>
      </c>
      <c r="AO55" s="331" t="e">
        <f>IF('Norm. Zahr. Financovanie'!AO$202=0,'Norm. uspesnost'!AO59,('Norm. Zahr. Financovanie'!AO59*Parametre!$A$2+'Norm. uspesnost'!AO59*Parametre!$A$3)/(Parametre!$A$2+Parametre!$A$3))</f>
        <v>#REF!</v>
      </c>
      <c r="AP55" s="331" t="e">
        <f>IF('Norm. Zahr. Financovanie'!AP$202=0,'Norm. uspesnost'!AP59,('Norm. Zahr. Financovanie'!AP59*Parametre!$A$2+'Norm. uspesnost'!AP59*Parametre!$A$3)/(Parametre!$A$2+Parametre!$A$3))</f>
        <v>#REF!</v>
      </c>
      <c r="AQ55" s="331" t="e">
        <f>IF('Norm. Zahr. Financovanie'!AQ$202=0,'Norm. uspesnost'!AQ59,('Norm. Zahr. Financovanie'!AQ59*Parametre!$A$2+'Norm. uspesnost'!AQ59*Parametre!$A$3)/(Parametre!$A$2+Parametre!$A$3))</f>
        <v>#REF!</v>
      </c>
      <c r="AR55" s="331" t="e">
        <f>IF('Norm. Zahr. Financovanie'!AR$202=0,'Norm. uspesnost'!AR59,('Norm. Zahr. Financovanie'!AR59*Parametre!$A$2+'Norm. uspesnost'!AR59*Parametre!$A$3)/(Parametre!$A$2+Parametre!$A$3))</f>
        <v>#REF!</v>
      </c>
      <c r="AS55" s="331" t="e">
        <f>IF('Norm. Zahr. Financovanie'!AS$202=0,'Norm. uspesnost'!AS59,('Norm. Zahr. Financovanie'!AS59*Parametre!$A$2+'Norm. uspesnost'!AS59*Parametre!$A$3)/(Parametre!$A$2+Parametre!$A$3))</f>
        <v>#REF!</v>
      </c>
      <c r="AT55" s="331" t="e">
        <f>IF('Norm. Zahr. Financovanie'!AT$202=0,'Norm. uspesnost'!AT59,('Norm. Zahr. Financovanie'!AT59*Parametre!$A$2+'Norm. uspesnost'!AT59*Parametre!$A$3)/(Parametre!$A$2+Parametre!$A$3))</f>
        <v>#REF!</v>
      </c>
      <c r="AU55" s="331" t="e">
        <f>IF('Norm. Zahr. Financovanie'!AU$202=0,'Norm. uspesnost'!AU59,('Norm. Zahr. Financovanie'!AU59*Parametre!$A$2+'Norm. uspesnost'!AU59*Parametre!$A$3)/(Parametre!$A$2+Parametre!$A$3))</f>
        <v>#REF!</v>
      </c>
      <c r="AV55" s="331" t="e">
        <f>IF('Norm. Zahr. Financovanie'!AV$202=0,'Norm. uspesnost'!AV59,('Norm. Zahr. Financovanie'!AV59*Parametre!$A$2+'Norm. uspesnost'!AV59*Parametre!$A$3)/(Parametre!$A$2+Parametre!$A$3))</f>
        <v>#REF!</v>
      </c>
      <c r="AW55" s="331" t="e">
        <f>IF('Norm. Zahr. Financovanie'!AW$202=0,'Norm. uspesnost'!AW59,('Norm. Zahr. Financovanie'!AW59*Parametre!$A$2+'Norm. uspesnost'!AW59*Parametre!$A$3)/(Parametre!$A$2+Parametre!$A$3))</f>
        <v>#REF!</v>
      </c>
      <c r="AX55" s="331" t="e">
        <f>IF('Norm. Zahr. Financovanie'!AX$202=0,'Norm. uspesnost'!AX59,('Norm. Zahr. Financovanie'!AX59*Parametre!$A$2+'Norm. uspesnost'!AX59*Parametre!$A$3)/(Parametre!$A$2+Parametre!$A$3))</f>
        <v>#REF!</v>
      </c>
      <c r="AY55" s="331" t="e">
        <f>IF('Norm. Zahr. Financovanie'!AY$202=0,'Norm. uspesnost'!AY59,('Norm. Zahr. Financovanie'!AY59*Parametre!$A$2+'Norm. uspesnost'!AY59*Parametre!$A$3)/(Parametre!$A$2+Parametre!$A$3))</f>
        <v>#REF!</v>
      </c>
      <c r="AZ55" s="331" t="e">
        <f>IF('Norm. Zahr. Financovanie'!AZ$202=0,'Norm. uspesnost'!AZ59,('Norm. Zahr. Financovanie'!AZ59*Parametre!$A$2+'Norm. uspesnost'!AZ59*Parametre!$A$3)/(Parametre!$A$2+Parametre!$A$3))</f>
        <v>#REF!</v>
      </c>
      <c r="BA55" s="331">
        <f>IF('Norm. Zahr. Financovanie'!BA$202=0,'Norm. uspesnost'!BA59,('Norm. Zahr. Financovanie'!BA59*Parametre!$A$2+'Norm. uspesnost'!BA59*Parametre!$A$3)/(Parametre!$A$2+Parametre!$A$3))</f>
        <v>1.8064970549377633E-2</v>
      </c>
      <c r="BB55" s="331" t="e">
        <f>IF('Norm. Zahr. Financovanie'!BB$202=0,'Norm. uspesnost'!BB59,('Norm. Zahr. Financovanie'!BB59*Parametre!$A$2+'Norm. uspesnost'!BB59*Parametre!$A$3)/(Parametre!$A$2+Parametre!$A$3))</f>
        <v>#REF!</v>
      </c>
    </row>
    <row r="56" spans="1:54" ht="14.25" customHeight="1" x14ac:dyDescent="0.25">
      <c r="A56" s="336">
        <v>55</v>
      </c>
      <c r="B56" s="339" t="s">
        <v>224</v>
      </c>
      <c r="C56" s="340" t="s">
        <v>223</v>
      </c>
      <c r="D56" s="331" t="e">
        <f>IF('Norm. Zahr. Financovanie'!D$202=0,'Norm. uspesnost'!D60,('Norm. Zahr. Financovanie'!D60*Parametre!$A$2+'Norm. uspesnost'!D60*Parametre!$A$3)/(Parametre!$A$2+Parametre!$A$3))</f>
        <v>#REF!</v>
      </c>
      <c r="E56" s="331" t="e">
        <f>IF('Norm. Zahr. Financovanie'!E$202=0,'Norm. uspesnost'!E60,('Norm. Zahr. Financovanie'!E60*Parametre!$A$2+'Norm. uspesnost'!E60*Parametre!$A$3)/(Parametre!$A$2+Parametre!$A$3))</f>
        <v>#REF!</v>
      </c>
      <c r="F56" s="331" t="e">
        <f>IF('Norm. Zahr. Financovanie'!F$202=0,'Norm. uspesnost'!F60,('Norm. Zahr. Financovanie'!F60*Parametre!$A$2+'Norm. uspesnost'!F60*Parametre!$A$3)/(Parametre!$A$2+Parametre!$A$3))</f>
        <v>#REF!</v>
      </c>
      <c r="G56" s="331" t="e">
        <f>IF('Norm. Zahr. Financovanie'!G$202=0,'Norm. uspesnost'!G60,('Norm. Zahr. Financovanie'!G60*Parametre!$A$2+'Norm. uspesnost'!G60*Parametre!$A$3)/(Parametre!$A$2+Parametre!$A$3))</f>
        <v>#REF!</v>
      </c>
      <c r="H56" s="331" t="e">
        <f>IF('Norm. Zahr. Financovanie'!H$202=0,'Norm. uspesnost'!H60,('Norm. Zahr. Financovanie'!H60*Parametre!$A$2+'Norm. uspesnost'!H60*Parametre!$A$3)/(Parametre!$A$2+Parametre!$A$3))</f>
        <v>#REF!</v>
      </c>
      <c r="I56" s="331" t="e">
        <f>IF('Norm. Zahr. Financovanie'!I$202=0,'Norm. uspesnost'!I60,('Norm. Zahr. Financovanie'!I60*Parametre!$A$2+'Norm. uspesnost'!I60*Parametre!$A$3)/(Parametre!$A$2+Parametre!$A$3))</f>
        <v>#REF!</v>
      </c>
      <c r="J56" s="331" t="e">
        <f>IF('Norm. Zahr. Financovanie'!J$202=0,'Norm. uspesnost'!J60,('Norm. Zahr. Financovanie'!J60*Parametre!$A$2+'Norm. uspesnost'!J60*Parametre!$A$3)/(Parametre!$A$2+Parametre!$A$3))</f>
        <v>#REF!</v>
      </c>
      <c r="K56" s="331">
        <f>IF('Norm. Zahr. Financovanie'!K$202=0,'Norm. uspesnost'!K60,('Norm. Zahr. Financovanie'!K60*Parametre!$A$2+'Norm. uspesnost'!K60*Parametre!$A$3)/(Parametre!$A$2+Parametre!$A$3))</f>
        <v>4.9765389031240004E-2</v>
      </c>
      <c r="L56" s="331" t="e">
        <f>IF('Norm. Zahr. Financovanie'!L$202=0,'Norm. uspesnost'!L60,('Norm. Zahr. Financovanie'!L60*Parametre!$A$2+'Norm. uspesnost'!L60*Parametre!$A$3)/(Parametre!$A$2+Parametre!$A$3))</f>
        <v>#REF!</v>
      </c>
      <c r="M56" s="331" t="e">
        <f>IF('Norm. Zahr. Financovanie'!M$202=0,'Norm. uspesnost'!M60,('Norm. Zahr. Financovanie'!M60*Parametre!$A$2+'Norm. uspesnost'!M60*Parametre!$A$3)/(Parametre!$A$2+Parametre!$A$3))</f>
        <v>#REF!</v>
      </c>
      <c r="N56" s="331" t="e">
        <f>IF('Norm. Zahr. Financovanie'!N$202=0,'Norm. uspesnost'!N60,('Norm. Zahr. Financovanie'!N60*Parametre!$A$2+'Norm. uspesnost'!N60*Parametre!$A$3)/(Parametre!$A$2+Parametre!$A$3))</f>
        <v>#REF!</v>
      </c>
      <c r="O56" s="331" t="e">
        <f>IF('Norm. Zahr. Financovanie'!O$202=0,'Norm. uspesnost'!O60,('Norm. Zahr. Financovanie'!O60*Parametre!$A$2+'Norm. uspesnost'!O60*Parametre!$A$3)/(Parametre!$A$2+Parametre!$A$3))</f>
        <v>#REF!</v>
      </c>
      <c r="P56" s="331">
        <f>IF('Norm. Zahr. Financovanie'!P$202=0,'Norm. uspesnost'!P60,('Norm. Zahr. Financovanie'!P60*Parametre!$A$2+'Norm. uspesnost'!P60*Parametre!$A$3)/(Parametre!$A$2+Parametre!$A$3))</f>
        <v>4.0824956352950087E-3</v>
      </c>
      <c r="Q56" s="331" t="e">
        <f>IF('Norm. Zahr. Financovanie'!Q$202=0,'Norm. uspesnost'!Q60,('Norm. Zahr. Financovanie'!Q60*Parametre!$A$2+'Norm. uspesnost'!Q60*Parametre!$A$3)/(Parametre!$A$2+Parametre!$A$3))</f>
        <v>#REF!</v>
      </c>
      <c r="R56" s="331" t="e">
        <f>IF('Norm. Zahr. Financovanie'!R$202=0,'Norm. uspesnost'!R60,('Norm. Zahr. Financovanie'!R60*Parametre!$A$2+'Norm. uspesnost'!R60*Parametre!$A$3)/(Parametre!$A$2+Parametre!$A$3))</f>
        <v>#REF!</v>
      </c>
      <c r="S56" s="331" t="e">
        <f>IF('Norm. Zahr. Financovanie'!S$202=0,'Norm. uspesnost'!S60,('Norm. Zahr. Financovanie'!S60*Parametre!$A$2+'Norm. uspesnost'!S60*Parametre!$A$3)/(Parametre!$A$2+Parametre!$A$3))</f>
        <v>#REF!</v>
      </c>
      <c r="T56" s="331" t="e">
        <f>IF('Norm. Zahr. Financovanie'!T$202=0,'Norm. uspesnost'!T60,('Norm. Zahr. Financovanie'!T60*Parametre!$A$2+'Norm. uspesnost'!T60*Parametre!$A$3)/(Parametre!$A$2+Parametre!$A$3))</f>
        <v>#REF!</v>
      </c>
      <c r="U56" s="331">
        <f>IF('Norm. Zahr. Financovanie'!U$202=0,'Norm. uspesnost'!U60,('Norm. Zahr. Financovanie'!U60*Parametre!$A$2+'Norm. uspesnost'!U60*Parametre!$A$3)/(Parametre!$A$2+Parametre!$A$3))</f>
        <v>1.0976431489691957E-2</v>
      </c>
      <c r="V56" s="331" t="e">
        <f>IF('Norm. Zahr. Financovanie'!V$202=0,'Norm. uspesnost'!V60,('Norm. Zahr. Financovanie'!V60*Parametre!$A$2+'Norm. uspesnost'!V60*Parametre!$A$3)/(Parametre!$A$2+Parametre!$A$3))</f>
        <v>#REF!</v>
      </c>
      <c r="W56" s="331" t="e">
        <f>IF('Norm. Zahr. Financovanie'!W$202=0,'Norm. uspesnost'!W60,('Norm. Zahr. Financovanie'!W60*Parametre!$A$2+'Norm. uspesnost'!W60*Parametre!$A$3)/(Parametre!$A$2+Parametre!$A$3))</f>
        <v>#REF!</v>
      </c>
      <c r="X56" s="331">
        <f>IF('Norm. Zahr. Financovanie'!X$202=0,'Norm. uspesnost'!X60,('Norm. Zahr. Financovanie'!X60*Parametre!$A$2+'Norm. uspesnost'!X60*Parametre!$A$3)/(Parametre!$A$2+Parametre!$A$3))</f>
        <v>0</v>
      </c>
      <c r="Y56" s="331" t="e">
        <f>IF('Norm. Zahr. Financovanie'!Y$202=0,'Norm. uspesnost'!Y60,('Norm. Zahr. Financovanie'!Y60*Parametre!$A$2+'Norm. uspesnost'!Y60*Parametre!$A$3)/(Parametre!$A$2+Parametre!$A$3))</f>
        <v>#REF!</v>
      </c>
      <c r="Z56" s="331" t="e">
        <f>IF('Norm. Zahr. Financovanie'!Z$202=0,'Norm. uspesnost'!Z60,('Norm. Zahr. Financovanie'!Z60*Parametre!$A$2+'Norm. uspesnost'!Z60*Parametre!$A$3)/(Parametre!$A$2+Parametre!$A$3))</f>
        <v>#REF!</v>
      </c>
      <c r="AA56" s="331" t="e">
        <f>IF('Norm. Zahr. Financovanie'!AA$202=0,'Norm. uspesnost'!AA60,('Norm. Zahr. Financovanie'!AA60*Parametre!$A$2+'Norm. uspesnost'!AA60*Parametre!$A$3)/(Parametre!$A$2+Parametre!$A$3))</f>
        <v>#REF!</v>
      </c>
      <c r="AB56" s="331">
        <f>IF('Norm. Zahr. Financovanie'!AB$202=0,'Norm. uspesnost'!AB60,('Norm. Zahr. Financovanie'!AB60*Parametre!$A$2+'Norm. uspesnost'!AB60*Parametre!$A$3)/(Parametre!$A$2+Parametre!$A$3))</f>
        <v>0</v>
      </c>
      <c r="AC56" s="331">
        <f>IF('Norm. Zahr. Financovanie'!AC$202=0,'Norm. uspesnost'!AC60,('Norm. Zahr. Financovanie'!AC60*Parametre!$A$2+'Norm. uspesnost'!AC60*Parametre!$A$3)/(Parametre!$A$2+Parametre!$A$3))</f>
        <v>0</v>
      </c>
      <c r="AD56" s="331">
        <f>IF('Norm. Zahr. Financovanie'!AD$202=0,'Norm. uspesnost'!AD60,('Norm. Zahr. Financovanie'!AD60*Parametre!$A$2+'Norm. uspesnost'!AD60*Parametre!$A$3)/(Parametre!$A$2+Parametre!$A$3))</f>
        <v>0</v>
      </c>
      <c r="AE56" s="331" t="e">
        <f>IF('Norm. Zahr. Financovanie'!AE$202=0,'Norm. uspesnost'!AE60,('Norm. Zahr. Financovanie'!AE60*Parametre!$A$2+'Norm. uspesnost'!AE60*Parametre!$A$3)/(Parametre!$A$2+Parametre!$A$3))</f>
        <v>#REF!</v>
      </c>
      <c r="AF56" s="331" t="e">
        <f>IF('Norm. Zahr. Financovanie'!AF$202=0,'Norm. uspesnost'!AF60,('Norm. Zahr. Financovanie'!AF60*Parametre!$A$2+'Norm. uspesnost'!AF60*Parametre!$A$3)/(Parametre!$A$2+Parametre!$A$3))</f>
        <v>#REF!</v>
      </c>
      <c r="AG56" s="331" t="e">
        <f>IF('Norm. Zahr. Financovanie'!AG$202=0,'Norm. uspesnost'!AG60,('Norm. Zahr. Financovanie'!AG60*Parametre!$A$2+'Norm. uspesnost'!AG60*Parametre!$A$3)/(Parametre!$A$2+Parametre!$A$3))</f>
        <v>#REF!</v>
      </c>
      <c r="AH56" s="331" t="e">
        <f>IF('Norm. Zahr. Financovanie'!AH$202=0,'Norm. uspesnost'!AH60,('Norm. Zahr. Financovanie'!AH60*Parametre!$A$2+'Norm. uspesnost'!AH60*Parametre!$A$3)/(Parametre!$A$2+Parametre!$A$3))</f>
        <v>#REF!</v>
      </c>
      <c r="AI56" s="331">
        <f>IF('Norm. Zahr. Financovanie'!AI$202=0,'Norm. uspesnost'!AI60,('Norm. Zahr. Financovanie'!AI60*Parametre!$A$2+'Norm. uspesnost'!AI60*Parametre!$A$3)/(Parametre!$A$2+Parametre!$A$3))</f>
        <v>8.1887380681342544E-3</v>
      </c>
      <c r="AJ56" s="331" t="e">
        <f>IF('Norm. Zahr. Financovanie'!AJ$202=0,'Norm. uspesnost'!AJ60,('Norm. Zahr. Financovanie'!AJ60*Parametre!$A$2+'Norm. uspesnost'!AJ60*Parametre!$A$3)/(Parametre!$A$2+Parametre!$A$3))</f>
        <v>#REF!</v>
      </c>
      <c r="AK56" s="331" t="e">
        <f>IF('Norm. Zahr. Financovanie'!AK$202=0,'Norm. uspesnost'!AK60,('Norm. Zahr. Financovanie'!AK60*Parametre!$A$2+'Norm. uspesnost'!AK60*Parametre!$A$3)/(Parametre!$A$2+Parametre!$A$3))</f>
        <v>#REF!</v>
      </c>
      <c r="AL56" s="331" t="e">
        <f>IF('Norm. Zahr. Financovanie'!AL$202=0,'Norm. uspesnost'!AL60,('Norm. Zahr. Financovanie'!AL60*Parametre!$A$2+'Norm. uspesnost'!AL60*Parametre!$A$3)/(Parametre!$A$2+Parametre!$A$3))</f>
        <v>#REF!</v>
      </c>
      <c r="AM56" s="331" t="e">
        <f>IF('Norm. Zahr. Financovanie'!AM$202=0,'Norm. uspesnost'!AM60,('Norm. Zahr. Financovanie'!AM60*Parametre!$A$2+'Norm. uspesnost'!AM60*Parametre!$A$3)/(Parametre!$A$2+Parametre!$A$3))</f>
        <v>#REF!</v>
      </c>
      <c r="AN56" s="331" t="e">
        <f>IF('Norm. Zahr. Financovanie'!AN$202=0,'Norm. uspesnost'!AN60,('Norm. Zahr. Financovanie'!AN60*Parametre!$A$2+'Norm. uspesnost'!AN60*Parametre!$A$3)/(Parametre!$A$2+Parametre!$A$3))</f>
        <v>#REF!</v>
      </c>
      <c r="AO56" s="331" t="e">
        <f>IF('Norm. Zahr. Financovanie'!AO$202=0,'Norm. uspesnost'!AO60,('Norm. Zahr. Financovanie'!AO60*Parametre!$A$2+'Norm. uspesnost'!AO60*Parametre!$A$3)/(Parametre!$A$2+Parametre!$A$3))</f>
        <v>#REF!</v>
      </c>
      <c r="AP56" s="331" t="e">
        <f>IF('Norm. Zahr. Financovanie'!AP$202=0,'Norm. uspesnost'!AP60,('Norm. Zahr. Financovanie'!AP60*Parametre!$A$2+'Norm. uspesnost'!AP60*Parametre!$A$3)/(Parametre!$A$2+Parametre!$A$3))</f>
        <v>#REF!</v>
      </c>
      <c r="AQ56" s="331" t="e">
        <f>IF('Norm. Zahr. Financovanie'!AQ$202=0,'Norm. uspesnost'!AQ60,('Norm. Zahr. Financovanie'!AQ60*Parametre!$A$2+'Norm. uspesnost'!AQ60*Parametre!$A$3)/(Parametre!$A$2+Parametre!$A$3))</f>
        <v>#REF!</v>
      </c>
      <c r="AR56" s="331" t="e">
        <f>IF('Norm. Zahr. Financovanie'!AR$202=0,'Norm. uspesnost'!AR60,('Norm. Zahr. Financovanie'!AR60*Parametre!$A$2+'Norm. uspesnost'!AR60*Parametre!$A$3)/(Parametre!$A$2+Parametre!$A$3))</f>
        <v>#REF!</v>
      </c>
      <c r="AS56" s="331" t="e">
        <f>IF('Norm. Zahr. Financovanie'!AS$202=0,'Norm. uspesnost'!AS60,('Norm. Zahr. Financovanie'!AS60*Parametre!$A$2+'Norm. uspesnost'!AS60*Parametre!$A$3)/(Parametre!$A$2+Parametre!$A$3))</f>
        <v>#REF!</v>
      </c>
      <c r="AT56" s="331" t="e">
        <f>IF('Norm. Zahr. Financovanie'!AT$202=0,'Norm. uspesnost'!AT60,('Norm. Zahr. Financovanie'!AT60*Parametre!$A$2+'Norm. uspesnost'!AT60*Parametre!$A$3)/(Parametre!$A$2+Parametre!$A$3))</f>
        <v>#REF!</v>
      </c>
      <c r="AU56" s="331" t="e">
        <f>IF('Norm. Zahr. Financovanie'!AU$202=0,'Norm. uspesnost'!AU60,('Norm. Zahr. Financovanie'!AU60*Parametre!$A$2+'Norm. uspesnost'!AU60*Parametre!$A$3)/(Parametre!$A$2+Parametre!$A$3))</f>
        <v>#REF!</v>
      </c>
      <c r="AV56" s="331" t="e">
        <f>IF('Norm. Zahr. Financovanie'!AV$202=0,'Norm. uspesnost'!AV60,('Norm. Zahr. Financovanie'!AV60*Parametre!$A$2+'Norm. uspesnost'!AV60*Parametre!$A$3)/(Parametre!$A$2+Parametre!$A$3))</f>
        <v>#REF!</v>
      </c>
      <c r="AW56" s="331" t="e">
        <f>IF('Norm. Zahr. Financovanie'!AW$202=0,'Norm. uspesnost'!AW60,('Norm. Zahr. Financovanie'!AW60*Parametre!$A$2+'Norm. uspesnost'!AW60*Parametre!$A$3)/(Parametre!$A$2+Parametre!$A$3))</f>
        <v>#REF!</v>
      </c>
      <c r="AX56" s="331" t="e">
        <f>IF('Norm. Zahr. Financovanie'!AX$202=0,'Norm. uspesnost'!AX60,('Norm. Zahr. Financovanie'!AX60*Parametre!$A$2+'Norm. uspesnost'!AX60*Parametre!$A$3)/(Parametre!$A$2+Parametre!$A$3))</f>
        <v>#REF!</v>
      </c>
      <c r="AY56" s="331" t="e">
        <f>IF('Norm. Zahr. Financovanie'!AY$202=0,'Norm. uspesnost'!AY60,('Norm. Zahr. Financovanie'!AY60*Parametre!$A$2+'Norm. uspesnost'!AY60*Parametre!$A$3)/(Parametre!$A$2+Parametre!$A$3))</f>
        <v>#REF!</v>
      </c>
      <c r="AZ56" s="331" t="e">
        <f>IF('Norm. Zahr. Financovanie'!AZ$202=0,'Norm. uspesnost'!AZ60,('Norm. Zahr. Financovanie'!AZ60*Parametre!$A$2+'Norm. uspesnost'!AZ60*Parametre!$A$3)/(Parametre!$A$2+Parametre!$A$3))</f>
        <v>#REF!</v>
      </c>
      <c r="BA56" s="331">
        <f>IF('Norm. Zahr. Financovanie'!BA$202=0,'Norm. uspesnost'!BA60,('Norm. Zahr. Financovanie'!BA60*Parametre!$A$2+'Norm. uspesnost'!BA60*Parametre!$A$3)/(Parametre!$A$2+Parametre!$A$3))</f>
        <v>1.0002981597758569E-2</v>
      </c>
      <c r="BB56" s="331" t="e">
        <f>IF('Norm. Zahr. Financovanie'!BB$202=0,'Norm. uspesnost'!BB60,('Norm. Zahr. Financovanie'!BB60*Parametre!$A$2+'Norm. uspesnost'!BB60*Parametre!$A$3)/(Parametre!$A$2+Parametre!$A$3))</f>
        <v>#REF!</v>
      </c>
    </row>
    <row r="57" spans="1:54" ht="14.25" customHeight="1" x14ac:dyDescent="0.25">
      <c r="A57" s="336">
        <v>56</v>
      </c>
      <c r="B57" s="337" t="s">
        <v>158</v>
      </c>
      <c r="C57" s="341" t="s">
        <v>157</v>
      </c>
      <c r="D57" s="331" t="e">
        <f>IF('Norm. Zahr. Financovanie'!D$202=0,'Norm. uspesnost'!D61,('Norm. Zahr. Financovanie'!D61*Parametre!$A$2+'Norm. uspesnost'!D61*Parametre!$A$3)/(Parametre!$A$2+Parametre!$A$3))</f>
        <v>#REF!</v>
      </c>
      <c r="E57" s="331" t="e">
        <f>IF('Norm. Zahr. Financovanie'!E$202=0,'Norm. uspesnost'!E61,('Norm. Zahr. Financovanie'!E61*Parametre!$A$2+'Norm. uspesnost'!E61*Parametre!$A$3)/(Parametre!$A$2+Parametre!$A$3))</f>
        <v>#REF!</v>
      </c>
      <c r="F57" s="331" t="e">
        <f>IF('Norm. Zahr. Financovanie'!F$202=0,'Norm. uspesnost'!F61,('Norm. Zahr. Financovanie'!F61*Parametre!$A$2+'Norm. uspesnost'!F61*Parametre!$A$3)/(Parametre!$A$2+Parametre!$A$3))</f>
        <v>#REF!</v>
      </c>
      <c r="G57" s="331" t="e">
        <f>IF('Norm. Zahr. Financovanie'!G$202=0,'Norm. uspesnost'!G61,('Norm. Zahr. Financovanie'!G61*Parametre!$A$2+'Norm. uspesnost'!G61*Parametre!$A$3)/(Parametre!$A$2+Parametre!$A$3))</f>
        <v>#REF!</v>
      </c>
      <c r="H57" s="331" t="e">
        <f>IF('Norm. Zahr. Financovanie'!H$202=0,'Norm. uspesnost'!H61,('Norm. Zahr. Financovanie'!H61*Parametre!$A$2+'Norm. uspesnost'!H61*Parametre!$A$3)/(Parametre!$A$2+Parametre!$A$3))</f>
        <v>#REF!</v>
      </c>
      <c r="I57" s="331" t="e">
        <f>IF('Norm. Zahr. Financovanie'!I$202=0,'Norm. uspesnost'!I61,('Norm. Zahr. Financovanie'!I61*Parametre!$A$2+'Norm. uspesnost'!I61*Parametre!$A$3)/(Parametre!$A$2+Parametre!$A$3))</f>
        <v>#REF!</v>
      </c>
      <c r="J57" s="331" t="e">
        <f>IF('Norm. Zahr. Financovanie'!J$202=0,'Norm. uspesnost'!J61,('Norm. Zahr. Financovanie'!J61*Parametre!$A$2+'Norm. uspesnost'!J61*Parametre!$A$3)/(Parametre!$A$2+Parametre!$A$3))</f>
        <v>#REF!</v>
      </c>
      <c r="K57" s="331">
        <f>IF('Norm. Zahr. Financovanie'!K$202=0,'Norm. uspesnost'!K61,('Norm. Zahr. Financovanie'!K61*Parametre!$A$2+'Norm. uspesnost'!K61*Parametre!$A$3)/(Parametre!$A$2+Parametre!$A$3))</f>
        <v>1.4354361616892087E-2</v>
      </c>
      <c r="L57" s="331" t="e">
        <f>IF('Norm. Zahr. Financovanie'!L$202=0,'Norm. uspesnost'!L61,('Norm. Zahr. Financovanie'!L61*Parametre!$A$2+'Norm. uspesnost'!L61*Parametre!$A$3)/(Parametre!$A$2+Parametre!$A$3))</f>
        <v>#REF!</v>
      </c>
      <c r="M57" s="331" t="e">
        <f>IF('Norm. Zahr. Financovanie'!M$202=0,'Norm. uspesnost'!M61,('Norm. Zahr. Financovanie'!M61*Parametre!$A$2+'Norm. uspesnost'!M61*Parametre!$A$3)/(Parametre!$A$2+Parametre!$A$3))</f>
        <v>#REF!</v>
      </c>
      <c r="N57" s="331" t="e">
        <f>IF('Norm. Zahr. Financovanie'!N$202=0,'Norm. uspesnost'!N61,('Norm. Zahr. Financovanie'!N61*Parametre!$A$2+'Norm. uspesnost'!N61*Parametre!$A$3)/(Parametre!$A$2+Parametre!$A$3))</f>
        <v>#REF!</v>
      </c>
      <c r="O57" s="331" t="e">
        <f>IF('Norm. Zahr. Financovanie'!O$202=0,'Norm. uspesnost'!O61,('Norm. Zahr. Financovanie'!O61*Parametre!$A$2+'Norm. uspesnost'!O61*Parametre!$A$3)/(Parametre!$A$2+Parametre!$A$3))</f>
        <v>#REF!</v>
      </c>
      <c r="P57" s="331">
        <f>IF('Norm. Zahr. Financovanie'!P$202=0,'Norm. uspesnost'!P61,('Norm. Zahr. Financovanie'!P61*Parametre!$A$2+'Norm. uspesnost'!P61*Parametre!$A$3)/(Parametre!$A$2+Parametre!$A$3))</f>
        <v>1.2262210313290339E-2</v>
      </c>
      <c r="Q57" s="331" t="e">
        <f>IF('Norm. Zahr. Financovanie'!Q$202=0,'Norm. uspesnost'!Q61,('Norm. Zahr. Financovanie'!Q61*Parametre!$A$2+'Norm. uspesnost'!Q61*Parametre!$A$3)/(Parametre!$A$2+Parametre!$A$3))</f>
        <v>#REF!</v>
      </c>
      <c r="R57" s="331" t="e">
        <f>IF('Norm. Zahr. Financovanie'!R$202=0,'Norm. uspesnost'!R61,('Norm. Zahr. Financovanie'!R61*Parametre!$A$2+'Norm. uspesnost'!R61*Parametre!$A$3)/(Parametre!$A$2+Parametre!$A$3))</f>
        <v>#REF!</v>
      </c>
      <c r="S57" s="331" t="e">
        <f>IF('Norm. Zahr. Financovanie'!S$202=0,'Norm. uspesnost'!S61,('Norm. Zahr. Financovanie'!S61*Parametre!$A$2+'Norm. uspesnost'!S61*Parametre!$A$3)/(Parametre!$A$2+Parametre!$A$3))</f>
        <v>#REF!</v>
      </c>
      <c r="T57" s="331" t="e">
        <f>IF('Norm. Zahr. Financovanie'!T$202=0,'Norm. uspesnost'!T61,('Norm. Zahr. Financovanie'!T61*Parametre!$A$2+'Norm. uspesnost'!T61*Parametre!$A$3)/(Parametre!$A$2+Parametre!$A$3))</f>
        <v>#REF!</v>
      </c>
      <c r="U57" s="331">
        <f>IF('Norm. Zahr. Financovanie'!U$202=0,'Norm. uspesnost'!U61,('Norm. Zahr. Financovanie'!U61*Parametre!$A$2+'Norm. uspesnost'!U61*Parametre!$A$3)/(Parametre!$A$2+Parametre!$A$3))</f>
        <v>6.5588829523247783E-3</v>
      </c>
      <c r="V57" s="331" t="e">
        <f>IF('Norm. Zahr. Financovanie'!V$202=0,'Norm. uspesnost'!V61,('Norm. Zahr. Financovanie'!V61*Parametre!$A$2+'Norm. uspesnost'!V61*Parametre!$A$3)/(Parametre!$A$2+Parametre!$A$3))</f>
        <v>#REF!</v>
      </c>
      <c r="W57" s="331" t="e">
        <f>IF('Norm. Zahr. Financovanie'!W$202=0,'Norm. uspesnost'!W61,('Norm. Zahr. Financovanie'!W61*Parametre!$A$2+'Norm. uspesnost'!W61*Parametre!$A$3)/(Parametre!$A$2+Parametre!$A$3))</f>
        <v>#REF!</v>
      </c>
      <c r="X57" s="331">
        <f>IF('Norm. Zahr. Financovanie'!X$202=0,'Norm. uspesnost'!X61,('Norm. Zahr. Financovanie'!X61*Parametre!$A$2+'Norm. uspesnost'!X61*Parametre!$A$3)/(Parametre!$A$2+Parametre!$A$3))</f>
        <v>0</v>
      </c>
      <c r="Y57" s="331" t="e">
        <f>IF('Norm. Zahr. Financovanie'!Y$202=0,'Norm. uspesnost'!Y61,('Norm. Zahr. Financovanie'!Y61*Parametre!$A$2+'Norm. uspesnost'!Y61*Parametre!$A$3)/(Parametre!$A$2+Parametre!$A$3))</f>
        <v>#REF!</v>
      </c>
      <c r="Z57" s="331" t="e">
        <f>IF('Norm. Zahr. Financovanie'!Z$202=0,'Norm. uspesnost'!Z61,('Norm. Zahr. Financovanie'!Z61*Parametre!$A$2+'Norm. uspesnost'!Z61*Parametre!$A$3)/(Parametre!$A$2+Parametre!$A$3))</f>
        <v>#REF!</v>
      </c>
      <c r="AA57" s="331" t="e">
        <f>IF('Norm. Zahr. Financovanie'!AA$202=0,'Norm. uspesnost'!AA61,('Norm. Zahr. Financovanie'!AA61*Parametre!$A$2+'Norm. uspesnost'!AA61*Parametre!$A$3)/(Parametre!$A$2+Parametre!$A$3))</f>
        <v>#REF!</v>
      </c>
      <c r="AB57" s="331">
        <f>IF('Norm. Zahr. Financovanie'!AB$202=0,'Norm. uspesnost'!AB61,('Norm. Zahr. Financovanie'!AB61*Parametre!$A$2+'Norm. uspesnost'!AB61*Parametre!$A$3)/(Parametre!$A$2+Parametre!$A$3))</f>
        <v>0</v>
      </c>
      <c r="AC57" s="331">
        <f>IF('Norm. Zahr. Financovanie'!AC$202=0,'Norm. uspesnost'!AC61,('Norm. Zahr. Financovanie'!AC61*Parametre!$A$2+'Norm. uspesnost'!AC61*Parametre!$A$3)/(Parametre!$A$2+Parametre!$A$3))</f>
        <v>1.051798973262277E-2</v>
      </c>
      <c r="AD57" s="331">
        <f>IF('Norm. Zahr. Financovanie'!AD$202=0,'Norm. uspesnost'!AD61,('Norm. Zahr. Financovanie'!AD61*Parametre!$A$2+'Norm. uspesnost'!AD61*Parametre!$A$3)/(Parametre!$A$2+Parametre!$A$3))</f>
        <v>0</v>
      </c>
      <c r="AE57" s="331" t="e">
        <f>IF('Norm. Zahr. Financovanie'!AE$202=0,'Norm. uspesnost'!AE61,('Norm. Zahr. Financovanie'!AE61*Parametre!$A$2+'Norm. uspesnost'!AE61*Parametre!$A$3)/(Parametre!$A$2+Parametre!$A$3))</f>
        <v>#REF!</v>
      </c>
      <c r="AF57" s="331" t="e">
        <f>IF('Norm. Zahr. Financovanie'!AF$202=0,'Norm. uspesnost'!AF61,('Norm. Zahr. Financovanie'!AF61*Parametre!$A$2+'Norm. uspesnost'!AF61*Parametre!$A$3)/(Parametre!$A$2+Parametre!$A$3))</f>
        <v>#REF!</v>
      </c>
      <c r="AG57" s="331" t="e">
        <f>IF('Norm. Zahr. Financovanie'!AG$202=0,'Norm. uspesnost'!AG61,('Norm. Zahr. Financovanie'!AG61*Parametre!$A$2+'Norm. uspesnost'!AG61*Parametre!$A$3)/(Parametre!$A$2+Parametre!$A$3))</f>
        <v>#REF!</v>
      </c>
      <c r="AH57" s="331" t="e">
        <f>IF('Norm. Zahr. Financovanie'!AH$202=0,'Norm. uspesnost'!AH61,('Norm. Zahr. Financovanie'!AH61*Parametre!$A$2+'Norm. uspesnost'!AH61*Parametre!$A$3)/(Parametre!$A$2+Parametre!$A$3))</f>
        <v>#REF!</v>
      </c>
      <c r="AI57" s="331">
        <f>IF('Norm. Zahr. Financovanie'!AI$202=0,'Norm. uspesnost'!AI61,('Norm. Zahr. Financovanie'!AI61*Parametre!$A$2+'Norm. uspesnost'!AI61*Parametre!$A$3)/(Parametre!$A$2+Parametre!$A$3))</f>
        <v>7.8076108352049846E-3</v>
      </c>
      <c r="AJ57" s="331" t="e">
        <f>IF('Norm. Zahr. Financovanie'!AJ$202=0,'Norm. uspesnost'!AJ61,('Norm. Zahr. Financovanie'!AJ61*Parametre!$A$2+'Norm. uspesnost'!AJ61*Parametre!$A$3)/(Parametre!$A$2+Parametre!$A$3))</f>
        <v>#REF!</v>
      </c>
      <c r="AK57" s="331" t="e">
        <f>IF('Norm. Zahr. Financovanie'!AK$202=0,'Norm. uspesnost'!AK61,('Norm. Zahr. Financovanie'!AK61*Parametre!$A$2+'Norm. uspesnost'!AK61*Parametre!$A$3)/(Parametre!$A$2+Parametre!$A$3))</f>
        <v>#REF!</v>
      </c>
      <c r="AL57" s="331" t="e">
        <f>IF('Norm. Zahr. Financovanie'!AL$202=0,'Norm. uspesnost'!AL61,('Norm. Zahr. Financovanie'!AL61*Parametre!$A$2+'Norm. uspesnost'!AL61*Parametre!$A$3)/(Parametre!$A$2+Parametre!$A$3))</f>
        <v>#REF!</v>
      </c>
      <c r="AM57" s="331" t="e">
        <f>IF('Norm. Zahr. Financovanie'!AM$202=0,'Norm. uspesnost'!AM61,('Norm. Zahr. Financovanie'!AM61*Parametre!$A$2+'Norm. uspesnost'!AM61*Parametre!$A$3)/(Parametre!$A$2+Parametre!$A$3))</f>
        <v>#REF!</v>
      </c>
      <c r="AN57" s="331" t="e">
        <f>IF('Norm. Zahr. Financovanie'!AN$202=0,'Norm. uspesnost'!AN61,('Norm. Zahr. Financovanie'!AN61*Parametre!$A$2+'Norm. uspesnost'!AN61*Parametre!$A$3)/(Parametre!$A$2+Parametre!$A$3))</f>
        <v>#REF!</v>
      </c>
      <c r="AO57" s="331" t="e">
        <f>IF('Norm. Zahr. Financovanie'!AO$202=0,'Norm. uspesnost'!AO61,('Norm. Zahr. Financovanie'!AO61*Parametre!$A$2+'Norm. uspesnost'!AO61*Parametre!$A$3)/(Parametre!$A$2+Parametre!$A$3))</f>
        <v>#REF!</v>
      </c>
      <c r="AP57" s="331" t="e">
        <f>IF('Norm. Zahr. Financovanie'!AP$202=0,'Norm. uspesnost'!AP61,('Norm. Zahr. Financovanie'!AP61*Parametre!$A$2+'Norm. uspesnost'!AP61*Parametre!$A$3)/(Parametre!$A$2+Parametre!$A$3))</f>
        <v>#REF!</v>
      </c>
      <c r="AQ57" s="331" t="e">
        <f>IF('Norm. Zahr. Financovanie'!AQ$202=0,'Norm. uspesnost'!AQ61,('Norm. Zahr. Financovanie'!AQ61*Parametre!$A$2+'Norm. uspesnost'!AQ61*Parametre!$A$3)/(Parametre!$A$2+Parametre!$A$3))</f>
        <v>#REF!</v>
      </c>
      <c r="AR57" s="331" t="e">
        <f>IF('Norm. Zahr. Financovanie'!AR$202=0,'Norm. uspesnost'!AR61,('Norm. Zahr. Financovanie'!AR61*Parametre!$A$2+'Norm. uspesnost'!AR61*Parametre!$A$3)/(Parametre!$A$2+Parametre!$A$3))</f>
        <v>#REF!</v>
      </c>
      <c r="AS57" s="331" t="e">
        <f>IF('Norm. Zahr. Financovanie'!AS$202=0,'Norm. uspesnost'!AS61,('Norm. Zahr. Financovanie'!AS61*Parametre!$A$2+'Norm. uspesnost'!AS61*Parametre!$A$3)/(Parametre!$A$2+Parametre!$A$3))</f>
        <v>#REF!</v>
      </c>
      <c r="AT57" s="331" t="e">
        <f>IF('Norm. Zahr. Financovanie'!AT$202=0,'Norm. uspesnost'!AT61,('Norm. Zahr. Financovanie'!AT61*Parametre!$A$2+'Norm. uspesnost'!AT61*Parametre!$A$3)/(Parametre!$A$2+Parametre!$A$3))</f>
        <v>#REF!</v>
      </c>
      <c r="AU57" s="331" t="e">
        <f>IF('Norm. Zahr. Financovanie'!AU$202=0,'Norm. uspesnost'!AU61,('Norm. Zahr. Financovanie'!AU61*Parametre!$A$2+'Norm. uspesnost'!AU61*Parametre!$A$3)/(Parametre!$A$2+Parametre!$A$3))</f>
        <v>#REF!</v>
      </c>
      <c r="AV57" s="331" t="e">
        <f>IF('Norm. Zahr. Financovanie'!AV$202=0,'Norm. uspesnost'!AV61,('Norm. Zahr. Financovanie'!AV61*Parametre!$A$2+'Norm. uspesnost'!AV61*Parametre!$A$3)/(Parametre!$A$2+Parametre!$A$3))</f>
        <v>#REF!</v>
      </c>
      <c r="AW57" s="331" t="e">
        <f>IF('Norm. Zahr. Financovanie'!AW$202=0,'Norm. uspesnost'!AW61,('Norm. Zahr. Financovanie'!AW61*Parametre!$A$2+'Norm. uspesnost'!AW61*Parametre!$A$3)/(Parametre!$A$2+Parametre!$A$3))</f>
        <v>#REF!</v>
      </c>
      <c r="AX57" s="331" t="e">
        <f>IF('Norm. Zahr. Financovanie'!AX$202=0,'Norm. uspesnost'!AX61,('Norm. Zahr. Financovanie'!AX61*Parametre!$A$2+'Norm. uspesnost'!AX61*Parametre!$A$3)/(Parametre!$A$2+Parametre!$A$3))</f>
        <v>#REF!</v>
      </c>
      <c r="AY57" s="331" t="e">
        <f>IF('Norm. Zahr. Financovanie'!AY$202=0,'Norm. uspesnost'!AY61,('Norm. Zahr. Financovanie'!AY61*Parametre!$A$2+'Norm. uspesnost'!AY61*Parametre!$A$3)/(Parametre!$A$2+Parametre!$A$3))</f>
        <v>#REF!</v>
      </c>
      <c r="AZ57" s="331" t="e">
        <f>IF('Norm. Zahr. Financovanie'!AZ$202=0,'Norm. uspesnost'!AZ61,('Norm. Zahr. Financovanie'!AZ61*Parametre!$A$2+'Norm. uspesnost'!AZ61*Parametre!$A$3)/(Parametre!$A$2+Parametre!$A$3))</f>
        <v>#REF!</v>
      </c>
      <c r="BA57" s="331">
        <f>IF('Norm. Zahr. Financovanie'!BA$202=0,'Norm. uspesnost'!BA61,('Norm. Zahr. Financovanie'!BA61*Parametre!$A$2+'Norm. uspesnost'!BA61*Parametre!$A$3)/(Parametre!$A$2+Parametre!$A$3))</f>
        <v>1.5305059215406256E-2</v>
      </c>
      <c r="BB57" s="331" t="e">
        <f>IF('Norm. Zahr. Financovanie'!BB$202=0,'Norm. uspesnost'!BB61,('Norm. Zahr. Financovanie'!BB61*Parametre!$A$2+'Norm. uspesnost'!BB61*Parametre!$A$3)/(Parametre!$A$2+Parametre!$A$3))</f>
        <v>#REF!</v>
      </c>
    </row>
    <row r="58" spans="1:54" ht="14.25" customHeight="1" x14ac:dyDescent="0.25">
      <c r="A58" s="336">
        <v>57</v>
      </c>
      <c r="B58" s="339" t="s">
        <v>218</v>
      </c>
      <c r="C58" s="340" t="s">
        <v>217</v>
      </c>
      <c r="D58" s="331" t="e">
        <f>IF('Norm. Zahr. Financovanie'!D$202=0,'Norm. uspesnost'!D62,('Norm. Zahr. Financovanie'!D62*Parametre!$A$2+'Norm. uspesnost'!D62*Parametre!$A$3)/(Parametre!$A$2+Parametre!$A$3))</f>
        <v>#REF!</v>
      </c>
      <c r="E58" s="331" t="e">
        <f>IF('Norm. Zahr. Financovanie'!E$202=0,'Norm. uspesnost'!E62,('Norm. Zahr. Financovanie'!E62*Parametre!$A$2+'Norm. uspesnost'!E62*Parametre!$A$3)/(Parametre!$A$2+Parametre!$A$3))</f>
        <v>#REF!</v>
      </c>
      <c r="F58" s="331" t="e">
        <f>IF('Norm. Zahr. Financovanie'!F$202=0,'Norm. uspesnost'!F62,('Norm. Zahr. Financovanie'!F62*Parametre!$A$2+'Norm. uspesnost'!F62*Parametre!$A$3)/(Parametre!$A$2+Parametre!$A$3))</f>
        <v>#REF!</v>
      </c>
      <c r="G58" s="331" t="e">
        <f>IF('Norm. Zahr. Financovanie'!G$202=0,'Norm. uspesnost'!G62,('Norm. Zahr. Financovanie'!G62*Parametre!$A$2+'Norm. uspesnost'!G62*Parametre!$A$3)/(Parametre!$A$2+Parametre!$A$3))</f>
        <v>#REF!</v>
      </c>
      <c r="H58" s="331" t="e">
        <f>IF('Norm. Zahr. Financovanie'!H$202=0,'Norm. uspesnost'!H62,('Norm. Zahr. Financovanie'!H62*Parametre!$A$2+'Norm. uspesnost'!H62*Parametre!$A$3)/(Parametre!$A$2+Parametre!$A$3))</f>
        <v>#REF!</v>
      </c>
      <c r="I58" s="331" t="e">
        <f>IF('Norm. Zahr. Financovanie'!I$202=0,'Norm. uspesnost'!I62,('Norm. Zahr. Financovanie'!I62*Parametre!$A$2+'Norm. uspesnost'!I62*Parametre!$A$3)/(Parametre!$A$2+Parametre!$A$3))</f>
        <v>#REF!</v>
      </c>
      <c r="J58" s="331" t="e">
        <f>IF('Norm. Zahr. Financovanie'!J$202=0,'Norm. uspesnost'!J62,('Norm. Zahr. Financovanie'!J62*Parametre!$A$2+'Norm. uspesnost'!J62*Parametre!$A$3)/(Parametre!$A$2+Parametre!$A$3))</f>
        <v>#REF!</v>
      </c>
      <c r="K58" s="331">
        <f>IF('Norm. Zahr. Financovanie'!K$202=0,'Norm. uspesnost'!K62,('Norm. Zahr. Financovanie'!K62*Parametre!$A$2+'Norm. uspesnost'!K62*Parametre!$A$3)/(Parametre!$A$2+Parametre!$A$3))</f>
        <v>1.7661511587986137E-2</v>
      </c>
      <c r="L58" s="331" t="e">
        <f>IF('Norm. Zahr. Financovanie'!L$202=0,'Norm. uspesnost'!L62,('Norm. Zahr. Financovanie'!L62*Parametre!$A$2+'Norm. uspesnost'!L62*Parametre!$A$3)/(Parametre!$A$2+Parametre!$A$3))</f>
        <v>#REF!</v>
      </c>
      <c r="M58" s="331" t="e">
        <f>IF('Norm. Zahr. Financovanie'!M$202=0,'Norm. uspesnost'!M62,('Norm. Zahr. Financovanie'!M62*Parametre!$A$2+'Norm. uspesnost'!M62*Parametre!$A$3)/(Parametre!$A$2+Parametre!$A$3))</f>
        <v>#REF!</v>
      </c>
      <c r="N58" s="331" t="e">
        <f>IF('Norm. Zahr. Financovanie'!N$202=0,'Norm. uspesnost'!N62,('Norm. Zahr. Financovanie'!N62*Parametre!$A$2+'Norm. uspesnost'!N62*Parametre!$A$3)/(Parametre!$A$2+Parametre!$A$3))</f>
        <v>#REF!</v>
      </c>
      <c r="O58" s="331" t="e">
        <f>IF('Norm. Zahr. Financovanie'!O$202=0,'Norm. uspesnost'!O62,('Norm. Zahr. Financovanie'!O62*Parametre!$A$2+'Norm. uspesnost'!O62*Parametre!$A$3)/(Parametre!$A$2+Parametre!$A$3))</f>
        <v>#REF!</v>
      </c>
      <c r="P58" s="331">
        <f>IF('Norm. Zahr. Financovanie'!P$202=0,'Norm. uspesnost'!P62,('Norm. Zahr. Financovanie'!P62*Parametre!$A$2+'Norm. uspesnost'!P62*Parametre!$A$3)/(Parametre!$A$2+Parametre!$A$3))</f>
        <v>1.6781017985694397E-3</v>
      </c>
      <c r="Q58" s="331" t="e">
        <f>IF('Norm. Zahr. Financovanie'!Q$202=0,'Norm. uspesnost'!Q62,('Norm. Zahr. Financovanie'!Q62*Parametre!$A$2+'Norm. uspesnost'!Q62*Parametre!$A$3)/(Parametre!$A$2+Parametre!$A$3))</f>
        <v>#REF!</v>
      </c>
      <c r="R58" s="331" t="e">
        <f>IF('Norm. Zahr. Financovanie'!R$202=0,'Norm. uspesnost'!R62,('Norm. Zahr. Financovanie'!R62*Parametre!$A$2+'Norm. uspesnost'!R62*Parametre!$A$3)/(Parametre!$A$2+Parametre!$A$3))</f>
        <v>#REF!</v>
      </c>
      <c r="S58" s="331" t="e">
        <f>IF('Norm. Zahr. Financovanie'!S$202=0,'Norm. uspesnost'!S62,('Norm. Zahr. Financovanie'!S62*Parametre!$A$2+'Norm. uspesnost'!S62*Parametre!$A$3)/(Parametre!$A$2+Parametre!$A$3))</f>
        <v>#REF!</v>
      </c>
      <c r="T58" s="331" t="e">
        <f>IF('Norm. Zahr. Financovanie'!T$202=0,'Norm. uspesnost'!T62,('Norm. Zahr. Financovanie'!T62*Parametre!$A$2+'Norm. uspesnost'!T62*Parametre!$A$3)/(Parametre!$A$2+Parametre!$A$3))</f>
        <v>#REF!</v>
      </c>
      <c r="U58" s="331">
        <f>IF('Norm. Zahr. Financovanie'!U$202=0,'Norm. uspesnost'!U62,('Norm. Zahr. Financovanie'!U62*Parametre!$A$2+'Norm. uspesnost'!U62*Parametre!$A$3)/(Parametre!$A$2+Parametre!$A$3))</f>
        <v>0</v>
      </c>
      <c r="V58" s="331" t="e">
        <f>IF('Norm. Zahr. Financovanie'!V$202=0,'Norm. uspesnost'!V62,('Norm. Zahr. Financovanie'!V62*Parametre!$A$2+'Norm. uspesnost'!V62*Parametre!$A$3)/(Parametre!$A$2+Parametre!$A$3))</f>
        <v>#REF!</v>
      </c>
      <c r="W58" s="331" t="e">
        <f>IF('Norm. Zahr. Financovanie'!W$202=0,'Norm. uspesnost'!W62,('Norm. Zahr. Financovanie'!W62*Parametre!$A$2+'Norm. uspesnost'!W62*Parametre!$A$3)/(Parametre!$A$2+Parametre!$A$3))</f>
        <v>#REF!</v>
      </c>
      <c r="X58" s="331">
        <f>IF('Norm. Zahr. Financovanie'!X$202=0,'Norm. uspesnost'!X62,('Norm. Zahr. Financovanie'!X62*Parametre!$A$2+'Norm. uspesnost'!X62*Parametre!$A$3)/(Parametre!$A$2+Parametre!$A$3))</f>
        <v>0</v>
      </c>
      <c r="Y58" s="331" t="e">
        <f>IF('Norm. Zahr. Financovanie'!Y$202=0,'Norm. uspesnost'!Y62,('Norm. Zahr. Financovanie'!Y62*Parametre!$A$2+'Norm. uspesnost'!Y62*Parametre!$A$3)/(Parametre!$A$2+Parametre!$A$3))</f>
        <v>#REF!</v>
      </c>
      <c r="Z58" s="331" t="e">
        <f>IF('Norm. Zahr. Financovanie'!Z$202=0,'Norm. uspesnost'!Z62,('Norm. Zahr. Financovanie'!Z62*Parametre!$A$2+'Norm. uspesnost'!Z62*Parametre!$A$3)/(Parametre!$A$2+Parametre!$A$3))</f>
        <v>#REF!</v>
      </c>
      <c r="AA58" s="331" t="e">
        <f>IF('Norm. Zahr. Financovanie'!AA$202=0,'Norm. uspesnost'!AA62,('Norm. Zahr. Financovanie'!AA62*Parametre!$A$2+'Norm. uspesnost'!AA62*Parametre!$A$3)/(Parametre!$A$2+Parametre!$A$3))</f>
        <v>#REF!</v>
      </c>
      <c r="AB58" s="331">
        <f>IF('Norm. Zahr. Financovanie'!AB$202=0,'Norm. uspesnost'!AB62,('Norm. Zahr. Financovanie'!AB62*Parametre!$A$2+'Norm. uspesnost'!AB62*Parametre!$A$3)/(Parametre!$A$2+Parametre!$A$3))</f>
        <v>0</v>
      </c>
      <c r="AC58" s="331">
        <f>IF('Norm. Zahr. Financovanie'!AC$202=0,'Norm. uspesnost'!AC62,('Norm. Zahr. Financovanie'!AC62*Parametre!$A$2+'Norm. uspesnost'!AC62*Parametre!$A$3)/(Parametre!$A$2+Parametre!$A$3))</f>
        <v>4.2348092495430711E-3</v>
      </c>
      <c r="AD58" s="331">
        <f>IF('Norm. Zahr. Financovanie'!AD$202=0,'Norm. uspesnost'!AD62,('Norm. Zahr. Financovanie'!AD62*Parametre!$A$2+'Norm. uspesnost'!AD62*Parametre!$A$3)/(Parametre!$A$2+Parametre!$A$3))</f>
        <v>0</v>
      </c>
      <c r="AE58" s="331" t="e">
        <f>IF('Norm. Zahr. Financovanie'!AE$202=0,'Norm. uspesnost'!AE62,('Norm. Zahr. Financovanie'!AE62*Parametre!$A$2+'Norm. uspesnost'!AE62*Parametre!$A$3)/(Parametre!$A$2+Parametre!$A$3))</f>
        <v>#REF!</v>
      </c>
      <c r="AF58" s="331" t="e">
        <f>IF('Norm. Zahr. Financovanie'!AF$202=0,'Norm. uspesnost'!AF62,('Norm. Zahr. Financovanie'!AF62*Parametre!$A$2+'Norm. uspesnost'!AF62*Parametre!$A$3)/(Parametre!$A$2+Parametre!$A$3))</f>
        <v>#REF!</v>
      </c>
      <c r="AG58" s="331" t="e">
        <f>IF('Norm. Zahr. Financovanie'!AG$202=0,'Norm. uspesnost'!AG62,('Norm. Zahr. Financovanie'!AG62*Parametre!$A$2+'Norm. uspesnost'!AG62*Parametre!$A$3)/(Parametre!$A$2+Parametre!$A$3))</f>
        <v>#REF!</v>
      </c>
      <c r="AH58" s="331" t="e">
        <f>IF('Norm. Zahr. Financovanie'!AH$202=0,'Norm. uspesnost'!AH62,('Norm. Zahr. Financovanie'!AH62*Parametre!$A$2+'Norm. uspesnost'!AH62*Parametre!$A$3)/(Parametre!$A$2+Parametre!$A$3))</f>
        <v>#REF!</v>
      </c>
      <c r="AI58" s="331">
        <f>IF('Norm. Zahr. Financovanie'!AI$202=0,'Norm. uspesnost'!AI62,('Norm. Zahr. Financovanie'!AI62*Parametre!$A$2+'Norm. uspesnost'!AI62*Parametre!$A$3)/(Parametre!$A$2+Parametre!$A$3))</f>
        <v>2.7275808315677882E-2</v>
      </c>
      <c r="AJ58" s="331" t="e">
        <f>IF('Norm. Zahr. Financovanie'!AJ$202=0,'Norm. uspesnost'!AJ62,('Norm. Zahr. Financovanie'!AJ62*Parametre!$A$2+'Norm. uspesnost'!AJ62*Parametre!$A$3)/(Parametre!$A$2+Parametre!$A$3))</f>
        <v>#REF!</v>
      </c>
      <c r="AK58" s="331" t="e">
        <f>IF('Norm. Zahr. Financovanie'!AK$202=0,'Norm. uspesnost'!AK62,('Norm. Zahr. Financovanie'!AK62*Parametre!$A$2+'Norm. uspesnost'!AK62*Parametre!$A$3)/(Parametre!$A$2+Parametre!$A$3))</f>
        <v>#REF!</v>
      </c>
      <c r="AL58" s="331" t="e">
        <f>IF('Norm. Zahr. Financovanie'!AL$202=0,'Norm. uspesnost'!AL62,('Norm. Zahr. Financovanie'!AL62*Parametre!$A$2+'Norm. uspesnost'!AL62*Parametre!$A$3)/(Parametre!$A$2+Parametre!$A$3))</f>
        <v>#REF!</v>
      </c>
      <c r="AM58" s="331" t="e">
        <f>IF('Norm. Zahr. Financovanie'!AM$202=0,'Norm. uspesnost'!AM62,('Norm. Zahr. Financovanie'!AM62*Parametre!$A$2+'Norm. uspesnost'!AM62*Parametre!$A$3)/(Parametre!$A$2+Parametre!$A$3))</f>
        <v>#REF!</v>
      </c>
      <c r="AN58" s="331" t="e">
        <f>IF('Norm. Zahr. Financovanie'!AN$202=0,'Norm. uspesnost'!AN62,('Norm. Zahr. Financovanie'!AN62*Parametre!$A$2+'Norm. uspesnost'!AN62*Parametre!$A$3)/(Parametre!$A$2+Parametre!$A$3))</f>
        <v>#REF!</v>
      </c>
      <c r="AO58" s="331" t="e">
        <f>IF('Norm. Zahr. Financovanie'!AO$202=0,'Norm. uspesnost'!AO62,('Norm. Zahr. Financovanie'!AO62*Parametre!$A$2+'Norm. uspesnost'!AO62*Parametre!$A$3)/(Parametre!$A$2+Parametre!$A$3))</f>
        <v>#REF!</v>
      </c>
      <c r="AP58" s="331" t="e">
        <f>IF('Norm. Zahr. Financovanie'!AP$202=0,'Norm. uspesnost'!AP62,('Norm. Zahr. Financovanie'!AP62*Parametre!$A$2+'Norm. uspesnost'!AP62*Parametre!$A$3)/(Parametre!$A$2+Parametre!$A$3))</f>
        <v>#REF!</v>
      </c>
      <c r="AQ58" s="331" t="e">
        <f>IF('Norm. Zahr. Financovanie'!AQ$202=0,'Norm. uspesnost'!AQ62,('Norm. Zahr. Financovanie'!AQ62*Parametre!$A$2+'Norm. uspesnost'!AQ62*Parametre!$A$3)/(Parametre!$A$2+Parametre!$A$3))</f>
        <v>#REF!</v>
      </c>
      <c r="AR58" s="331" t="e">
        <f>IF('Norm. Zahr. Financovanie'!AR$202=0,'Norm. uspesnost'!AR62,('Norm. Zahr. Financovanie'!AR62*Parametre!$A$2+'Norm. uspesnost'!AR62*Parametre!$A$3)/(Parametre!$A$2+Parametre!$A$3))</f>
        <v>#REF!</v>
      </c>
      <c r="AS58" s="331" t="e">
        <f>IF('Norm. Zahr. Financovanie'!AS$202=0,'Norm. uspesnost'!AS62,('Norm. Zahr. Financovanie'!AS62*Parametre!$A$2+'Norm. uspesnost'!AS62*Parametre!$A$3)/(Parametre!$A$2+Parametre!$A$3))</f>
        <v>#REF!</v>
      </c>
      <c r="AT58" s="331" t="e">
        <f>IF('Norm. Zahr. Financovanie'!AT$202=0,'Norm. uspesnost'!AT62,('Norm. Zahr. Financovanie'!AT62*Parametre!$A$2+'Norm. uspesnost'!AT62*Parametre!$A$3)/(Parametre!$A$2+Parametre!$A$3))</f>
        <v>#REF!</v>
      </c>
      <c r="AU58" s="331" t="e">
        <f>IF('Norm. Zahr. Financovanie'!AU$202=0,'Norm. uspesnost'!AU62,('Norm. Zahr. Financovanie'!AU62*Parametre!$A$2+'Norm. uspesnost'!AU62*Parametre!$A$3)/(Parametre!$A$2+Parametre!$A$3))</f>
        <v>#REF!</v>
      </c>
      <c r="AV58" s="331" t="e">
        <f>IF('Norm. Zahr. Financovanie'!AV$202=0,'Norm. uspesnost'!AV62,('Norm. Zahr. Financovanie'!AV62*Parametre!$A$2+'Norm. uspesnost'!AV62*Parametre!$A$3)/(Parametre!$A$2+Parametre!$A$3))</f>
        <v>#REF!</v>
      </c>
      <c r="AW58" s="331" t="e">
        <f>IF('Norm. Zahr. Financovanie'!AW$202=0,'Norm. uspesnost'!AW62,('Norm. Zahr. Financovanie'!AW62*Parametre!$A$2+'Norm. uspesnost'!AW62*Parametre!$A$3)/(Parametre!$A$2+Parametre!$A$3))</f>
        <v>#REF!</v>
      </c>
      <c r="AX58" s="331" t="e">
        <f>IF('Norm. Zahr. Financovanie'!AX$202=0,'Norm. uspesnost'!AX62,('Norm. Zahr. Financovanie'!AX62*Parametre!$A$2+'Norm. uspesnost'!AX62*Parametre!$A$3)/(Parametre!$A$2+Parametre!$A$3))</f>
        <v>#REF!</v>
      </c>
      <c r="AY58" s="331" t="e">
        <f>IF('Norm. Zahr. Financovanie'!AY$202=0,'Norm. uspesnost'!AY62,('Norm. Zahr. Financovanie'!AY62*Parametre!$A$2+'Norm. uspesnost'!AY62*Parametre!$A$3)/(Parametre!$A$2+Parametre!$A$3))</f>
        <v>#REF!</v>
      </c>
      <c r="AZ58" s="331" t="e">
        <f>IF('Norm. Zahr. Financovanie'!AZ$202=0,'Norm. uspesnost'!AZ62,('Norm. Zahr. Financovanie'!AZ62*Parametre!$A$2+'Norm. uspesnost'!AZ62*Parametre!$A$3)/(Parametre!$A$2+Parametre!$A$3))</f>
        <v>#REF!</v>
      </c>
      <c r="BA58" s="331">
        <f>IF('Norm. Zahr. Financovanie'!BA$202=0,'Norm. uspesnost'!BA62,('Norm. Zahr. Financovanie'!BA62*Parametre!$A$2+'Norm. uspesnost'!BA62*Parametre!$A$3)/(Parametre!$A$2+Parametre!$A$3))</f>
        <v>0</v>
      </c>
      <c r="BB58" s="331" t="e">
        <f>IF('Norm. Zahr. Financovanie'!BB$202=0,'Norm. uspesnost'!BB62,('Norm. Zahr. Financovanie'!BB62*Parametre!$A$2+'Norm. uspesnost'!BB62*Parametre!$A$3)/(Parametre!$A$2+Parametre!$A$3))</f>
        <v>#REF!</v>
      </c>
    </row>
    <row r="59" spans="1:54" ht="14.25" customHeight="1" x14ac:dyDescent="0.25">
      <c r="A59" s="336">
        <v>58</v>
      </c>
      <c r="B59" s="337" t="s">
        <v>107</v>
      </c>
      <c r="C59" s="338" t="s">
        <v>106</v>
      </c>
      <c r="D59" s="331" t="e">
        <f>IF('Norm. Zahr. Financovanie'!D$202=0,'Norm. uspesnost'!D63,('Norm. Zahr. Financovanie'!D63*Parametre!$A$2+'Norm. uspesnost'!D63*Parametre!$A$3)/(Parametre!$A$2+Parametre!$A$3))</f>
        <v>#REF!</v>
      </c>
      <c r="E59" s="331" t="e">
        <f>IF('Norm. Zahr. Financovanie'!E$202=0,'Norm. uspesnost'!E63,('Norm. Zahr. Financovanie'!E63*Parametre!$A$2+'Norm. uspesnost'!E63*Parametre!$A$3)/(Parametre!$A$2+Parametre!$A$3))</f>
        <v>#REF!</v>
      </c>
      <c r="F59" s="331" t="e">
        <f>IF('Norm. Zahr. Financovanie'!F$202=0,'Norm. uspesnost'!F63,('Norm. Zahr. Financovanie'!F63*Parametre!$A$2+'Norm. uspesnost'!F63*Parametre!$A$3)/(Parametre!$A$2+Parametre!$A$3))</f>
        <v>#REF!</v>
      </c>
      <c r="G59" s="331" t="e">
        <f>IF('Norm. Zahr. Financovanie'!G$202=0,'Norm. uspesnost'!G63,('Norm. Zahr. Financovanie'!G63*Parametre!$A$2+'Norm. uspesnost'!G63*Parametre!$A$3)/(Parametre!$A$2+Parametre!$A$3))</f>
        <v>#REF!</v>
      </c>
      <c r="H59" s="331" t="e">
        <f>IF('Norm. Zahr. Financovanie'!H$202=0,'Norm. uspesnost'!H63,('Norm. Zahr. Financovanie'!H63*Parametre!$A$2+'Norm. uspesnost'!H63*Parametre!$A$3)/(Parametre!$A$2+Parametre!$A$3))</f>
        <v>#REF!</v>
      </c>
      <c r="I59" s="331" t="e">
        <f>IF('Norm. Zahr. Financovanie'!I$202=0,'Norm. uspesnost'!I63,('Norm. Zahr. Financovanie'!I63*Parametre!$A$2+'Norm. uspesnost'!I63*Parametre!$A$3)/(Parametre!$A$2+Parametre!$A$3))</f>
        <v>#REF!</v>
      </c>
      <c r="J59" s="331" t="e">
        <f>IF('Norm. Zahr. Financovanie'!J$202=0,'Norm. uspesnost'!J63,('Norm. Zahr. Financovanie'!J63*Parametre!$A$2+'Norm. uspesnost'!J63*Parametre!$A$3)/(Parametre!$A$2+Parametre!$A$3))</f>
        <v>#REF!</v>
      </c>
      <c r="K59" s="331">
        <f>IF('Norm. Zahr. Financovanie'!K$202=0,'Norm. uspesnost'!K63,('Norm. Zahr. Financovanie'!K63*Parametre!$A$2+'Norm. uspesnost'!K63*Parametre!$A$3)/(Parametre!$A$2+Parametre!$A$3))</f>
        <v>1.1302722398790238E-2</v>
      </c>
      <c r="L59" s="331" t="e">
        <f>IF('Norm. Zahr. Financovanie'!L$202=0,'Norm. uspesnost'!L63,('Norm. Zahr. Financovanie'!L63*Parametre!$A$2+'Norm. uspesnost'!L63*Parametre!$A$3)/(Parametre!$A$2+Parametre!$A$3))</f>
        <v>#REF!</v>
      </c>
      <c r="M59" s="331" t="e">
        <f>IF('Norm. Zahr. Financovanie'!M$202=0,'Norm. uspesnost'!M63,('Norm. Zahr. Financovanie'!M63*Parametre!$A$2+'Norm. uspesnost'!M63*Parametre!$A$3)/(Parametre!$A$2+Parametre!$A$3))</f>
        <v>#REF!</v>
      </c>
      <c r="N59" s="331" t="e">
        <f>IF('Norm. Zahr. Financovanie'!N$202=0,'Norm. uspesnost'!N63,('Norm. Zahr. Financovanie'!N63*Parametre!$A$2+'Norm. uspesnost'!N63*Parametre!$A$3)/(Parametre!$A$2+Parametre!$A$3))</f>
        <v>#REF!</v>
      </c>
      <c r="O59" s="331" t="e">
        <f>IF('Norm. Zahr. Financovanie'!O$202=0,'Norm. uspesnost'!O63,('Norm. Zahr. Financovanie'!O63*Parametre!$A$2+'Norm. uspesnost'!O63*Parametre!$A$3)/(Parametre!$A$2+Parametre!$A$3))</f>
        <v>#REF!</v>
      </c>
      <c r="P59" s="331">
        <f>IF('Norm. Zahr. Financovanie'!P$202=0,'Norm. uspesnost'!P63,('Norm. Zahr. Financovanie'!P63*Parametre!$A$2+'Norm. uspesnost'!P63*Parametre!$A$3)/(Parametre!$A$2+Parametre!$A$3))</f>
        <v>6.1414582982658996E-3</v>
      </c>
      <c r="Q59" s="331" t="e">
        <f>IF('Norm. Zahr. Financovanie'!Q$202=0,'Norm. uspesnost'!Q63,('Norm. Zahr. Financovanie'!Q63*Parametre!$A$2+'Norm. uspesnost'!Q63*Parametre!$A$3)/(Parametre!$A$2+Parametre!$A$3))</f>
        <v>#REF!</v>
      </c>
      <c r="R59" s="331" t="e">
        <f>IF('Norm. Zahr. Financovanie'!R$202=0,'Norm. uspesnost'!R63,('Norm. Zahr. Financovanie'!R63*Parametre!$A$2+'Norm. uspesnost'!R63*Parametre!$A$3)/(Parametre!$A$2+Parametre!$A$3))</f>
        <v>#REF!</v>
      </c>
      <c r="S59" s="331" t="e">
        <f>IF('Norm. Zahr. Financovanie'!S$202=0,'Norm. uspesnost'!S63,('Norm. Zahr. Financovanie'!S63*Parametre!$A$2+'Norm. uspesnost'!S63*Parametre!$A$3)/(Parametre!$A$2+Parametre!$A$3))</f>
        <v>#REF!</v>
      </c>
      <c r="T59" s="331" t="e">
        <f>IF('Norm. Zahr. Financovanie'!T$202=0,'Norm. uspesnost'!T63,('Norm. Zahr. Financovanie'!T63*Parametre!$A$2+'Norm. uspesnost'!T63*Parametre!$A$3)/(Parametre!$A$2+Parametre!$A$3))</f>
        <v>#REF!</v>
      </c>
      <c r="U59" s="331">
        <f>IF('Norm. Zahr. Financovanie'!U$202=0,'Norm. uspesnost'!U63,('Norm. Zahr. Financovanie'!U63*Parametre!$A$2+'Norm. uspesnost'!U63*Parametre!$A$3)/(Parametre!$A$2+Parametre!$A$3))</f>
        <v>9.6302428723353123E-3</v>
      </c>
      <c r="V59" s="331" t="e">
        <f>IF('Norm. Zahr. Financovanie'!V$202=0,'Norm. uspesnost'!V63,('Norm. Zahr. Financovanie'!V63*Parametre!$A$2+'Norm. uspesnost'!V63*Parametre!$A$3)/(Parametre!$A$2+Parametre!$A$3))</f>
        <v>#REF!</v>
      </c>
      <c r="W59" s="331" t="e">
        <f>IF('Norm. Zahr. Financovanie'!W$202=0,'Norm. uspesnost'!W63,('Norm. Zahr. Financovanie'!W63*Parametre!$A$2+'Norm. uspesnost'!W63*Parametre!$A$3)/(Parametre!$A$2+Parametre!$A$3))</f>
        <v>#REF!</v>
      </c>
      <c r="X59" s="331">
        <f>IF('Norm. Zahr. Financovanie'!X$202=0,'Norm. uspesnost'!X63,('Norm. Zahr. Financovanie'!X63*Parametre!$A$2+'Norm. uspesnost'!X63*Parametre!$A$3)/(Parametre!$A$2+Parametre!$A$3))</f>
        <v>0</v>
      </c>
      <c r="Y59" s="331" t="e">
        <f>IF('Norm. Zahr. Financovanie'!Y$202=0,'Norm. uspesnost'!Y63,('Norm. Zahr. Financovanie'!Y63*Parametre!$A$2+'Norm. uspesnost'!Y63*Parametre!$A$3)/(Parametre!$A$2+Parametre!$A$3))</f>
        <v>#REF!</v>
      </c>
      <c r="Z59" s="331" t="e">
        <f>IF('Norm. Zahr. Financovanie'!Z$202=0,'Norm. uspesnost'!Z63,('Norm. Zahr. Financovanie'!Z63*Parametre!$A$2+'Norm. uspesnost'!Z63*Parametre!$A$3)/(Parametre!$A$2+Parametre!$A$3))</f>
        <v>#REF!</v>
      </c>
      <c r="AA59" s="331" t="e">
        <f>IF('Norm. Zahr. Financovanie'!AA$202=0,'Norm. uspesnost'!AA63,('Norm. Zahr. Financovanie'!AA63*Parametre!$A$2+'Norm. uspesnost'!AA63*Parametre!$A$3)/(Parametre!$A$2+Parametre!$A$3))</f>
        <v>#REF!</v>
      </c>
      <c r="AB59" s="331">
        <f>IF('Norm. Zahr. Financovanie'!AB$202=0,'Norm. uspesnost'!AB63,('Norm. Zahr. Financovanie'!AB63*Parametre!$A$2+'Norm. uspesnost'!AB63*Parametre!$A$3)/(Parametre!$A$2+Parametre!$A$3))</f>
        <v>0</v>
      </c>
      <c r="AC59" s="331">
        <f>IF('Norm. Zahr. Financovanie'!AC$202=0,'Norm. uspesnost'!AC63,('Norm. Zahr. Financovanie'!AC63*Parametre!$A$2+'Norm. uspesnost'!AC63*Parametre!$A$3)/(Parametre!$A$2+Parametre!$A$3))</f>
        <v>8.1055247413772593E-3</v>
      </c>
      <c r="AD59" s="331">
        <f>IF('Norm. Zahr. Financovanie'!AD$202=0,'Norm. uspesnost'!AD63,('Norm. Zahr. Financovanie'!AD63*Parametre!$A$2+'Norm. uspesnost'!AD63*Parametre!$A$3)/(Parametre!$A$2+Parametre!$A$3))</f>
        <v>0</v>
      </c>
      <c r="AE59" s="331" t="e">
        <f>IF('Norm. Zahr. Financovanie'!AE$202=0,'Norm. uspesnost'!AE63,('Norm. Zahr. Financovanie'!AE63*Parametre!$A$2+'Norm. uspesnost'!AE63*Parametre!$A$3)/(Parametre!$A$2+Parametre!$A$3))</f>
        <v>#REF!</v>
      </c>
      <c r="AF59" s="331" t="e">
        <f>IF('Norm. Zahr. Financovanie'!AF$202=0,'Norm. uspesnost'!AF63,('Norm. Zahr. Financovanie'!AF63*Parametre!$A$2+'Norm. uspesnost'!AF63*Parametre!$A$3)/(Parametre!$A$2+Parametre!$A$3))</f>
        <v>#REF!</v>
      </c>
      <c r="AG59" s="331" t="e">
        <f>IF('Norm. Zahr. Financovanie'!AG$202=0,'Norm. uspesnost'!AG63,('Norm. Zahr. Financovanie'!AG63*Parametre!$A$2+'Norm. uspesnost'!AG63*Parametre!$A$3)/(Parametre!$A$2+Parametre!$A$3))</f>
        <v>#REF!</v>
      </c>
      <c r="AH59" s="331" t="e">
        <f>IF('Norm. Zahr. Financovanie'!AH$202=0,'Norm. uspesnost'!AH63,('Norm. Zahr. Financovanie'!AH63*Parametre!$A$2+'Norm. uspesnost'!AH63*Parametre!$A$3)/(Parametre!$A$2+Parametre!$A$3))</f>
        <v>#REF!</v>
      </c>
      <c r="AI59" s="331">
        <f>IF('Norm. Zahr. Financovanie'!AI$202=0,'Norm. uspesnost'!AI63,('Norm. Zahr. Financovanie'!AI63*Parametre!$A$2+'Norm. uspesnost'!AI63*Parametre!$A$3)/(Parametre!$A$2+Parametre!$A$3))</f>
        <v>1.1500023738923516E-2</v>
      </c>
      <c r="AJ59" s="331" t="e">
        <f>IF('Norm. Zahr. Financovanie'!AJ$202=0,'Norm. uspesnost'!AJ63,('Norm. Zahr. Financovanie'!AJ63*Parametre!$A$2+'Norm. uspesnost'!AJ63*Parametre!$A$3)/(Parametre!$A$2+Parametre!$A$3))</f>
        <v>#REF!</v>
      </c>
      <c r="AK59" s="331" t="e">
        <f>IF('Norm. Zahr. Financovanie'!AK$202=0,'Norm. uspesnost'!AK63,('Norm. Zahr. Financovanie'!AK63*Parametre!$A$2+'Norm. uspesnost'!AK63*Parametre!$A$3)/(Parametre!$A$2+Parametre!$A$3))</f>
        <v>#REF!</v>
      </c>
      <c r="AL59" s="331" t="e">
        <f>IF('Norm. Zahr. Financovanie'!AL$202=0,'Norm. uspesnost'!AL63,('Norm. Zahr. Financovanie'!AL63*Parametre!$A$2+'Norm. uspesnost'!AL63*Parametre!$A$3)/(Parametre!$A$2+Parametre!$A$3))</f>
        <v>#REF!</v>
      </c>
      <c r="AM59" s="331" t="e">
        <f>IF('Norm. Zahr. Financovanie'!AM$202=0,'Norm. uspesnost'!AM63,('Norm. Zahr. Financovanie'!AM63*Parametre!$A$2+'Norm. uspesnost'!AM63*Parametre!$A$3)/(Parametre!$A$2+Parametre!$A$3))</f>
        <v>#REF!</v>
      </c>
      <c r="AN59" s="331" t="e">
        <f>IF('Norm. Zahr. Financovanie'!AN$202=0,'Norm. uspesnost'!AN63,('Norm. Zahr. Financovanie'!AN63*Parametre!$A$2+'Norm. uspesnost'!AN63*Parametre!$A$3)/(Parametre!$A$2+Parametre!$A$3))</f>
        <v>#REF!</v>
      </c>
      <c r="AO59" s="331" t="e">
        <f>IF('Norm. Zahr. Financovanie'!AO$202=0,'Norm. uspesnost'!AO63,('Norm. Zahr. Financovanie'!AO63*Parametre!$A$2+'Norm. uspesnost'!AO63*Parametre!$A$3)/(Parametre!$A$2+Parametre!$A$3))</f>
        <v>#REF!</v>
      </c>
      <c r="AP59" s="331" t="e">
        <f>IF('Norm. Zahr. Financovanie'!AP$202=0,'Norm. uspesnost'!AP63,('Norm. Zahr. Financovanie'!AP63*Parametre!$A$2+'Norm. uspesnost'!AP63*Parametre!$A$3)/(Parametre!$A$2+Parametre!$A$3))</f>
        <v>#REF!</v>
      </c>
      <c r="AQ59" s="331" t="e">
        <f>IF('Norm. Zahr. Financovanie'!AQ$202=0,'Norm. uspesnost'!AQ63,('Norm. Zahr. Financovanie'!AQ63*Parametre!$A$2+'Norm. uspesnost'!AQ63*Parametre!$A$3)/(Parametre!$A$2+Parametre!$A$3))</f>
        <v>#REF!</v>
      </c>
      <c r="AR59" s="331" t="e">
        <f>IF('Norm. Zahr. Financovanie'!AR$202=0,'Norm. uspesnost'!AR63,('Norm. Zahr. Financovanie'!AR63*Parametre!$A$2+'Norm. uspesnost'!AR63*Parametre!$A$3)/(Parametre!$A$2+Parametre!$A$3))</f>
        <v>#REF!</v>
      </c>
      <c r="AS59" s="331" t="e">
        <f>IF('Norm. Zahr. Financovanie'!AS$202=0,'Norm. uspesnost'!AS63,('Norm. Zahr. Financovanie'!AS63*Parametre!$A$2+'Norm. uspesnost'!AS63*Parametre!$A$3)/(Parametre!$A$2+Parametre!$A$3))</f>
        <v>#REF!</v>
      </c>
      <c r="AT59" s="331" t="e">
        <f>IF('Norm. Zahr. Financovanie'!AT$202=0,'Norm. uspesnost'!AT63,('Norm. Zahr. Financovanie'!AT63*Parametre!$A$2+'Norm. uspesnost'!AT63*Parametre!$A$3)/(Parametre!$A$2+Parametre!$A$3))</f>
        <v>#REF!</v>
      </c>
      <c r="AU59" s="331" t="e">
        <f>IF('Norm. Zahr. Financovanie'!AU$202=0,'Norm. uspesnost'!AU63,('Norm. Zahr. Financovanie'!AU63*Parametre!$A$2+'Norm. uspesnost'!AU63*Parametre!$A$3)/(Parametre!$A$2+Parametre!$A$3))</f>
        <v>#REF!</v>
      </c>
      <c r="AV59" s="331" t="e">
        <f>IF('Norm. Zahr. Financovanie'!AV$202=0,'Norm. uspesnost'!AV63,('Norm. Zahr. Financovanie'!AV63*Parametre!$A$2+'Norm. uspesnost'!AV63*Parametre!$A$3)/(Parametre!$A$2+Parametre!$A$3))</f>
        <v>#REF!</v>
      </c>
      <c r="AW59" s="331" t="e">
        <f>IF('Norm. Zahr. Financovanie'!AW$202=0,'Norm. uspesnost'!AW63,('Norm. Zahr. Financovanie'!AW63*Parametre!$A$2+'Norm. uspesnost'!AW63*Parametre!$A$3)/(Parametre!$A$2+Parametre!$A$3))</f>
        <v>#REF!</v>
      </c>
      <c r="AX59" s="331" t="e">
        <f>IF('Norm. Zahr. Financovanie'!AX$202=0,'Norm. uspesnost'!AX63,('Norm. Zahr. Financovanie'!AX63*Parametre!$A$2+'Norm. uspesnost'!AX63*Parametre!$A$3)/(Parametre!$A$2+Parametre!$A$3))</f>
        <v>#REF!</v>
      </c>
      <c r="AY59" s="331" t="e">
        <f>IF('Norm. Zahr. Financovanie'!AY$202=0,'Norm. uspesnost'!AY63,('Norm. Zahr. Financovanie'!AY63*Parametre!$A$2+'Norm. uspesnost'!AY63*Parametre!$A$3)/(Parametre!$A$2+Parametre!$A$3))</f>
        <v>#REF!</v>
      </c>
      <c r="AZ59" s="331" t="e">
        <f>IF('Norm. Zahr. Financovanie'!AZ$202=0,'Norm. uspesnost'!AZ63,('Norm. Zahr. Financovanie'!AZ63*Parametre!$A$2+'Norm. uspesnost'!AZ63*Parametre!$A$3)/(Parametre!$A$2+Parametre!$A$3))</f>
        <v>#REF!</v>
      </c>
      <c r="BA59" s="331">
        <f>IF('Norm. Zahr. Financovanie'!BA$202=0,'Norm. uspesnost'!BA63,('Norm. Zahr. Financovanie'!BA63*Parametre!$A$2+'Norm. uspesnost'!BA63*Parametre!$A$3)/(Parametre!$A$2+Parametre!$A$3))</f>
        <v>1.1345250586344221E-2</v>
      </c>
      <c r="BB59" s="331" t="e">
        <f>IF('Norm. Zahr. Financovanie'!BB$202=0,'Norm. uspesnost'!BB63,('Norm. Zahr. Financovanie'!BB63*Parametre!$A$2+'Norm. uspesnost'!BB63*Parametre!$A$3)/(Parametre!$A$2+Parametre!$A$3))</f>
        <v>#REF!</v>
      </c>
    </row>
    <row r="60" spans="1:54" ht="14.25" customHeight="1" x14ac:dyDescent="0.25">
      <c r="A60" s="336">
        <v>59</v>
      </c>
      <c r="B60" s="339" t="s">
        <v>228</v>
      </c>
      <c r="C60" s="340" t="s">
        <v>227</v>
      </c>
      <c r="D60" s="331" t="e">
        <f>IF('Norm. Zahr. Financovanie'!D$202=0,'Norm. uspesnost'!D64,('Norm. Zahr. Financovanie'!D64*Parametre!$A$2+'Norm. uspesnost'!D64*Parametre!$A$3)/(Parametre!$A$2+Parametre!$A$3))</f>
        <v>#REF!</v>
      </c>
      <c r="E60" s="331" t="e">
        <f>IF('Norm. Zahr. Financovanie'!E$202=0,'Norm. uspesnost'!E64,('Norm. Zahr. Financovanie'!E64*Parametre!$A$2+'Norm. uspesnost'!E64*Parametre!$A$3)/(Parametre!$A$2+Parametre!$A$3))</f>
        <v>#REF!</v>
      </c>
      <c r="F60" s="331" t="e">
        <f>IF('Norm. Zahr. Financovanie'!F$202=0,'Norm. uspesnost'!F64,('Norm. Zahr. Financovanie'!F64*Parametre!$A$2+'Norm. uspesnost'!F64*Parametre!$A$3)/(Parametre!$A$2+Parametre!$A$3))</f>
        <v>#REF!</v>
      </c>
      <c r="G60" s="331" t="e">
        <f>IF('Norm. Zahr. Financovanie'!G$202=0,'Norm. uspesnost'!G64,('Norm. Zahr. Financovanie'!G64*Parametre!$A$2+'Norm. uspesnost'!G64*Parametre!$A$3)/(Parametre!$A$2+Parametre!$A$3))</f>
        <v>#REF!</v>
      </c>
      <c r="H60" s="331" t="e">
        <f>IF('Norm. Zahr. Financovanie'!H$202=0,'Norm. uspesnost'!H64,('Norm. Zahr. Financovanie'!H64*Parametre!$A$2+'Norm. uspesnost'!H64*Parametre!$A$3)/(Parametre!$A$2+Parametre!$A$3))</f>
        <v>#REF!</v>
      </c>
      <c r="I60" s="331" t="e">
        <f>IF('Norm. Zahr. Financovanie'!I$202=0,'Norm. uspesnost'!I64,('Norm. Zahr. Financovanie'!I64*Parametre!$A$2+'Norm. uspesnost'!I64*Parametre!$A$3)/(Parametre!$A$2+Parametre!$A$3))</f>
        <v>#REF!</v>
      </c>
      <c r="J60" s="331" t="e">
        <f>IF('Norm. Zahr. Financovanie'!J$202=0,'Norm. uspesnost'!J64,('Norm. Zahr. Financovanie'!J64*Parametre!$A$2+'Norm. uspesnost'!J64*Parametre!$A$3)/(Parametre!$A$2+Parametre!$A$3))</f>
        <v>#REF!</v>
      </c>
      <c r="K60" s="331">
        <f>IF('Norm. Zahr. Financovanie'!K$202=0,'Norm. uspesnost'!K64,('Norm. Zahr. Financovanie'!K64*Parametre!$A$2+'Norm. uspesnost'!K64*Parametre!$A$3)/(Parametre!$A$2+Parametre!$A$3))</f>
        <v>0</v>
      </c>
      <c r="L60" s="331" t="e">
        <f>IF('Norm. Zahr. Financovanie'!L$202=0,'Norm. uspesnost'!L64,('Norm. Zahr. Financovanie'!L64*Parametre!$A$2+'Norm. uspesnost'!L64*Parametre!$A$3)/(Parametre!$A$2+Parametre!$A$3))</f>
        <v>#REF!</v>
      </c>
      <c r="M60" s="331" t="e">
        <f>IF('Norm. Zahr. Financovanie'!M$202=0,'Norm. uspesnost'!M64,('Norm. Zahr. Financovanie'!M64*Parametre!$A$2+'Norm. uspesnost'!M64*Parametre!$A$3)/(Parametre!$A$2+Parametre!$A$3))</f>
        <v>#REF!</v>
      </c>
      <c r="N60" s="331" t="e">
        <f>IF('Norm. Zahr. Financovanie'!N$202=0,'Norm. uspesnost'!N64,('Norm. Zahr. Financovanie'!N64*Parametre!$A$2+'Norm. uspesnost'!N64*Parametre!$A$3)/(Parametre!$A$2+Parametre!$A$3))</f>
        <v>#REF!</v>
      </c>
      <c r="O60" s="331" t="e">
        <f>IF('Norm. Zahr. Financovanie'!O$202=0,'Norm. uspesnost'!O64,('Norm. Zahr. Financovanie'!O64*Parametre!$A$2+'Norm. uspesnost'!O64*Parametre!$A$3)/(Parametre!$A$2+Parametre!$A$3))</f>
        <v>#REF!</v>
      </c>
      <c r="P60" s="331">
        <f>IF('Norm. Zahr. Financovanie'!P$202=0,'Norm. uspesnost'!P64,('Norm. Zahr. Financovanie'!P64*Parametre!$A$2+'Norm. uspesnost'!P64*Parametre!$A$3)/(Parametre!$A$2+Parametre!$A$3))</f>
        <v>2.9117981406267331E-3</v>
      </c>
      <c r="Q60" s="331" t="e">
        <f>IF('Norm. Zahr. Financovanie'!Q$202=0,'Norm. uspesnost'!Q64,('Norm. Zahr. Financovanie'!Q64*Parametre!$A$2+'Norm. uspesnost'!Q64*Parametre!$A$3)/(Parametre!$A$2+Parametre!$A$3))</f>
        <v>#REF!</v>
      </c>
      <c r="R60" s="331" t="e">
        <f>IF('Norm. Zahr. Financovanie'!R$202=0,'Norm. uspesnost'!R64,('Norm. Zahr. Financovanie'!R64*Parametre!$A$2+'Norm. uspesnost'!R64*Parametre!$A$3)/(Parametre!$A$2+Parametre!$A$3))</f>
        <v>#REF!</v>
      </c>
      <c r="S60" s="331" t="e">
        <f>IF('Norm. Zahr. Financovanie'!S$202=0,'Norm. uspesnost'!S64,('Norm. Zahr. Financovanie'!S64*Parametre!$A$2+'Norm. uspesnost'!S64*Parametre!$A$3)/(Parametre!$A$2+Parametre!$A$3))</f>
        <v>#REF!</v>
      </c>
      <c r="T60" s="331" t="e">
        <f>IF('Norm. Zahr. Financovanie'!T$202=0,'Norm. uspesnost'!T64,('Norm. Zahr. Financovanie'!T64*Parametre!$A$2+'Norm. uspesnost'!T64*Parametre!$A$3)/(Parametre!$A$2+Parametre!$A$3))</f>
        <v>#REF!</v>
      </c>
      <c r="U60" s="331">
        <f>IF('Norm. Zahr. Financovanie'!U$202=0,'Norm. uspesnost'!U64,('Norm. Zahr. Financovanie'!U64*Parametre!$A$2+'Norm. uspesnost'!U64*Parametre!$A$3)/(Parametre!$A$2+Parametre!$A$3))</f>
        <v>0</v>
      </c>
      <c r="V60" s="331" t="e">
        <f>IF('Norm. Zahr. Financovanie'!V$202=0,'Norm. uspesnost'!V64,('Norm. Zahr. Financovanie'!V64*Parametre!$A$2+'Norm. uspesnost'!V64*Parametre!$A$3)/(Parametre!$A$2+Parametre!$A$3))</f>
        <v>#REF!</v>
      </c>
      <c r="W60" s="331" t="e">
        <f>IF('Norm. Zahr. Financovanie'!W$202=0,'Norm. uspesnost'!W64,('Norm. Zahr. Financovanie'!W64*Parametre!$A$2+'Norm. uspesnost'!W64*Parametre!$A$3)/(Parametre!$A$2+Parametre!$A$3))</f>
        <v>#REF!</v>
      </c>
      <c r="X60" s="331">
        <f>IF('Norm. Zahr. Financovanie'!X$202=0,'Norm. uspesnost'!X64,('Norm. Zahr. Financovanie'!X64*Parametre!$A$2+'Norm. uspesnost'!X64*Parametre!$A$3)/(Parametre!$A$2+Parametre!$A$3))</f>
        <v>0</v>
      </c>
      <c r="Y60" s="331" t="e">
        <f>IF('Norm. Zahr. Financovanie'!Y$202=0,'Norm. uspesnost'!Y64,('Norm. Zahr. Financovanie'!Y64*Parametre!$A$2+'Norm. uspesnost'!Y64*Parametre!$A$3)/(Parametre!$A$2+Parametre!$A$3))</f>
        <v>#REF!</v>
      </c>
      <c r="Z60" s="331" t="e">
        <f>IF('Norm. Zahr. Financovanie'!Z$202=0,'Norm. uspesnost'!Z64,('Norm. Zahr. Financovanie'!Z64*Parametre!$A$2+'Norm. uspesnost'!Z64*Parametre!$A$3)/(Parametre!$A$2+Parametre!$A$3))</f>
        <v>#REF!</v>
      </c>
      <c r="AA60" s="331" t="e">
        <f>IF('Norm. Zahr. Financovanie'!AA$202=0,'Norm. uspesnost'!AA64,('Norm. Zahr. Financovanie'!AA64*Parametre!$A$2+'Norm. uspesnost'!AA64*Parametre!$A$3)/(Parametre!$A$2+Parametre!$A$3))</f>
        <v>#REF!</v>
      </c>
      <c r="AB60" s="331">
        <f>IF('Norm. Zahr. Financovanie'!AB$202=0,'Norm. uspesnost'!AB64,('Norm. Zahr. Financovanie'!AB64*Parametre!$A$2+'Norm. uspesnost'!AB64*Parametre!$A$3)/(Parametre!$A$2+Parametre!$A$3))</f>
        <v>0</v>
      </c>
      <c r="AC60" s="331">
        <f>IF('Norm. Zahr. Financovanie'!AC$202=0,'Norm. uspesnost'!AC64,('Norm. Zahr. Financovanie'!AC64*Parametre!$A$2+'Norm. uspesnost'!AC64*Parametre!$A$3)/(Parametre!$A$2+Parametre!$A$3))</f>
        <v>9.4490802064619833E-3</v>
      </c>
      <c r="AD60" s="331">
        <f>IF('Norm. Zahr. Financovanie'!AD$202=0,'Norm. uspesnost'!AD64,('Norm. Zahr. Financovanie'!AD64*Parametre!$A$2+'Norm. uspesnost'!AD64*Parametre!$A$3)/(Parametre!$A$2+Parametre!$A$3))</f>
        <v>0</v>
      </c>
      <c r="AE60" s="331" t="e">
        <f>IF('Norm. Zahr. Financovanie'!AE$202=0,'Norm. uspesnost'!AE64,('Norm. Zahr. Financovanie'!AE64*Parametre!$A$2+'Norm. uspesnost'!AE64*Parametre!$A$3)/(Parametre!$A$2+Parametre!$A$3))</f>
        <v>#REF!</v>
      </c>
      <c r="AF60" s="331" t="e">
        <f>IF('Norm. Zahr. Financovanie'!AF$202=0,'Norm. uspesnost'!AF64,('Norm. Zahr. Financovanie'!AF64*Parametre!$A$2+'Norm. uspesnost'!AF64*Parametre!$A$3)/(Parametre!$A$2+Parametre!$A$3))</f>
        <v>#REF!</v>
      </c>
      <c r="AG60" s="331" t="e">
        <f>IF('Norm. Zahr. Financovanie'!AG$202=0,'Norm. uspesnost'!AG64,('Norm. Zahr. Financovanie'!AG64*Parametre!$A$2+'Norm. uspesnost'!AG64*Parametre!$A$3)/(Parametre!$A$2+Parametre!$A$3))</f>
        <v>#REF!</v>
      </c>
      <c r="AH60" s="331" t="e">
        <f>IF('Norm. Zahr. Financovanie'!AH$202=0,'Norm. uspesnost'!AH64,('Norm. Zahr. Financovanie'!AH64*Parametre!$A$2+'Norm. uspesnost'!AH64*Parametre!$A$3)/(Parametre!$A$2+Parametre!$A$3))</f>
        <v>#REF!</v>
      </c>
      <c r="AI60" s="331">
        <f>IF('Norm. Zahr. Financovanie'!AI$202=0,'Norm. uspesnost'!AI64,('Norm. Zahr. Financovanie'!AI64*Parametre!$A$2+'Norm. uspesnost'!AI64*Parametre!$A$3)/(Parametre!$A$2+Parametre!$A$3))</f>
        <v>0</v>
      </c>
      <c r="AJ60" s="331" t="e">
        <f>IF('Norm. Zahr. Financovanie'!AJ$202=0,'Norm. uspesnost'!AJ64,('Norm. Zahr. Financovanie'!AJ64*Parametre!$A$2+'Norm. uspesnost'!AJ64*Parametre!$A$3)/(Parametre!$A$2+Parametre!$A$3))</f>
        <v>#REF!</v>
      </c>
      <c r="AK60" s="331" t="e">
        <f>IF('Norm. Zahr. Financovanie'!AK$202=0,'Norm. uspesnost'!AK64,('Norm. Zahr. Financovanie'!AK64*Parametre!$A$2+'Norm. uspesnost'!AK64*Parametre!$A$3)/(Parametre!$A$2+Parametre!$A$3))</f>
        <v>#REF!</v>
      </c>
      <c r="AL60" s="331" t="e">
        <f>IF('Norm. Zahr. Financovanie'!AL$202=0,'Norm. uspesnost'!AL64,('Norm. Zahr. Financovanie'!AL64*Parametre!$A$2+'Norm. uspesnost'!AL64*Parametre!$A$3)/(Parametre!$A$2+Parametre!$A$3))</f>
        <v>#REF!</v>
      </c>
      <c r="AM60" s="331" t="e">
        <f>IF('Norm. Zahr. Financovanie'!AM$202=0,'Norm. uspesnost'!AM64,('Norm. Zahr. Financovanie'!AM64*Parametre!$A$2+'Norm. uspesnost'!AM64*Parametre!$A$3)/(Parametre!$A$2+Parametre!$A$3))</f>
        <v>#REF!</v>
      </c>
      <c r="AN60" s="331" t="e">
        <f>IF('Norm. Zahr. Financovanie'!AN$202=0,'Norm. uspesnost'!AN64,('Norm. Zahr. Financovanie'!AN64*Parametre!$A$2+'Norm. uspesnost'!AN64*Parametre!$A$3)/(Parametre!$A$2+Parametre!$A$3))</f>
        <v>#REF!</v>
      </c>
      <c r="AO60" s="331" t="e">
        <f>IF('Norm. Zahr. Financovanie'!AO$202=0,'Norm. uspesnost'!AO64,('Norm. Zahr. Financovanie'!AO64*Parametre!$A$2+'Norm. uspesnost'!AO64*Parametre!$A$3)/(Parametre!$A$2+Parametre!$A$3))</f>
        <v>#REF!</v>
      </c>
      <c r="AP60" s="331" t="e">
        <f>IF('Norm. Zahr. Financovanie'!AP$202=0,'Norm. uspesnost'!AP64,('Norm. Zahr. Financovanie'!AP64*Parametre!$A$2+'Norm. uspesnost'!AP64*Parametre!$A$3)/(Parametre!$A$2+Parametre!$A$3))</f>
        <v>#REF!</v>
      </c>
      <c r="AQ60" s="331" t="e">
        <f>IF('Norm. Zahr. Financovanie'!AQ$202=0,'Norm. uspesnost'!AQ64,('Norm. Zahr. Financovanie'!AQ64*Parametre!$A$2+'Norm. uspesnost'!AQ64*Parametre!$A$3)/(Parametre!$A$2+Parametre!$A$3))</f>
        <v>#REF!</v>
      </c>
      <c r="AR60" s="331" t="e">
        <f>IF('Norm. Zahr. Financovanie'!AR$202=0,'Norm. uspesnost'!AR64,('Norm. Zahr. Financovanie'!AR64*Parametre!$A$2+'Norm. uspesnost'!AR64*Parametre!$A$3)/(Parametre!$A$2+Parametre!$A$3))</f>
        <v>#REF!</v>
      </c>
      <c r="AS60" s="331" t="e">
        <f>IF('Norm. Zahr. Financovanie'!AS$202=0,'Norm. uspesnost'!AS64,('Norm. Zahr. Financovanie'!AS64*Parametre!$A$2+'Norm. uspesnost'!AS64*Parametre!$A$3)/(Parametre!$A$2+Parametre!$A$3))</f>
        <v>#REF!</v>
      </c>
      <c r="AT60" s="331" t="e">
        <f>IF('Norm. Zahr. Financovanie'!AT$202=0,'Norm. uspesnost'!AT64,('Norm. Zahr. Financovanie'!AT64*Parametre!$A$2+'Norm. uspesnost'!AT64*Parametre!$A$3)/(Parametre!$A$2+Parametre!$A$3))</f>
        <v>#REF!</v>
      </c>
      <c r="AU60" s="331" t="e">
        <f>IF('Norm. Zahr. Financovanie'!AU$202=0,'Norm. uspesnost'!AU64,('Norm. Zahr. Financovanie'!AU64*Parametre!$A$2+'Norm. uspesnost'!AU64*Parametre!$A$3)/(Parametre!$A$2+Parametre!$A$3))</f>
        <v>#REF!</v>
      </c>
      <c r="AV60" s="331" t="e">
        <f>IF('Norm. Zahr. Financovanie'!AV$202=0,'Norm. uspesnost'!AV64,('Norm. Zahr. Financovanie'!AV64*Parametre!$A$2+'Norm. uspesnost'!AV64*Parametre!$A$3)/(Parametre!$A$2+Parametre!$A$3))</f>
        <v>#REF!</v>
      </c>
      <c r="AW60" s="331" t="e">
        <f>IF('Norm. Zahr. Financovanie'!AW$202=0,'Norm. uspesnost'!AW64,('Norm. Zahr. Financovanie'!AW64*Parametre!$A$2+'Norm. uspesnost'!AW64*Parametre!$A$3)/(Parametre!$A$2+Parametre!$A$3))</f>
        <v>#REF!</v>
      </c>
      <c r="AX60" s="331" t="e">
        <f>IF('Norm. Zahr. Financovanie'!AX$202=0,'Norm. uspesnost'!AX64,('Norm. Zahr. Financovanie'!AX64*Parametre!$A$2+'Norm. uspesnost'!AX64*Parametre!$A$3)/(Parametre!$A$2+Parametre!$A$3))</f>
        <v>#REF!</v>
      </c>
      <c r="AY60" s="331" t="e">
        <f>IF('Norm. Zahr. Financovanie'!AY$202=0,'Norm. uspesnost'!AY64,('Norm. Zahr. Financovanie'!AY64*Parametre!$A$2+'Norm. uspesnost'!AY64*Parametre!$A$3)/(Parametre!$A$2+Parametre!$A$3))</f>
        <v>#REF!</v>
      </c>
      <c r="AZ60" s="331" t="e">
        <f>IF('Norm. Zahr. Financovanie'!AZ$202=0,'Norm. uspesnost'!AZ64,('Norm. Zahr. Financovanie'!AZ64*Parametre!$A$2+'Norm. uspesnost'!AZ64*Parametre!$A$3)/(Parametre!$A$2+Parametre!$A$3))</f>
        <v>#REF!</v>
      </c>
      <c r="BA60" s="331">
        <f>IF('Norm. Zahr. Financovanie'!BA$202=0,'Norm. uspesnost'!BA64,('Norm. Zahr. Financovanie'!BA64*Parametre!$A$2+'Norm. uspesnost'!BA64*Parametre!$A$3)/(Parametre!$A$2+Parametre!$A$3))</f>
        <v>0</v>
      </c>
      <c r="BB60" s="331" t="e">
        <f>IF('Norm. Zahr. Financovanie'!BB$202=0,'Norm. uspesnost'!BB64,('Norm. Zahr. Financovanie'!BB64*Parametre!$A$2+'Norm. uspesnost'!BB64*Parametre!$A$3)/(Parametre!$A$2+Parametre!$A$3))</f>
        <v>#REF!</v>
      </c>
    </row>
    <row r="61" spans="1:54" ht="14.25" customHeight="1" x14ac:dyDescent="0.25">
      <c r="A61" s="336">
        <v>60</v>
      </c>
      <c r="B61" s="337" t="s">
        <v>206</v>
      </c>
      <c r="C61" s="338" t="s">
        <v>205</v>
      </c>
      <c r="D61" s="331" t="e">
        <f>IF('Norm. Zahr. Financovanie'!D$202=0,'Norm. uspesnost'!D65,('Norm. Zahr. Financovanie'!D65*Parametre!$A$2+'Norm. uspesnost'!D65*Parametre!$A$3)/(Parametre!$A$2+Parametre!$A$3))</f>
        <v>#REF!</v>
      </c>
      <c r="E61" s="331" t="e">
        <f>IF('Norm. Zahr. Financovanie'!E$202=0,'Norm. uspesnost'!E65,('Norm. Zahr. Financovanie'!E65*Parametre!$A$2+'Norm. uspesnost'!E65*Parametre!$A$3)/(Parametre!$A$2+Parametre!$A$3))</f>
        <v>#REF!</v>
      </c>
      <c r="F61" s="331" t="e">
        <f>IF('Norm. Zahr. Financovanie'!F$202=0,'Norm. uspesnost'!F65,('Norm. Zahr. Financovanie'!F65*Parametre!$A$2+'Norm. uspesnost'!F65*Parametre!$A$3)/(Parametre!$A$2+Parametre!$A$3))</f>
        <v>#REF!</v>
      </c>
      <c r="G61" s="331" t="e">
        <f>IF('Norm. Zahr. Financovanie'!G$202=0,'Norm. uspesnost'!G65,('Norm. Zahr. Financovanie'!G65*Parametre!$A$2+'Norm. uspesnost'!G65*Parametre!$A$3)/(Parametre!$A$2+Parametre!$A$3))</f>
        <v>#REF!</v>
      </c>
      <c r="H61" s="331" t="e">
        <f>IF('Norm. Zahr. Financovanie'!H$202=0,'Norm. uspesnost'!H65,('Norm. Zahr. Financovanie'!H65*Parametre!$A$2+'Norm. uspesnost'!H65*Parametre!$A$3)/(Parametre!$A$2+Parametre!$A$3))</f>
        <v>#REF!</v>
      </c>
      <c r="I61" s="331" t="e">
        <f>IF('Norm. Zahr. Financovanie'!I$202=0,'Norm. uspesnost'!I65,('Norm. Zahr. Financovanie'!I65*Parametre!$A$2+'Norm. uspesnost'!I65*Parametre!$A$3)/(Parametre!$A$2+Parametre!$A$3))</f>
        <v>#REF!</v>
      </c>
      <c r="J61" s="331" t="e">
        <f>IF('Norm. Zahr. Financovanie'!J$202=0,'Norm. uspesnost'!J65,('Norm. Zahr. Financovanie'!J65*Parametre!$A$2+'Norm. uspesnost'!J65*Parametre!$A$3)/(Parametre!$A$2+Parametre!$A$3))</f>
        <v>#REF!</v>
      </c>
      <c r="K61" s="331">
        <f>IF('Norm. Zahr. Financovanie'!K$202=0,'Norm. uspesnost'!K65,('Norm. Zahr. Financovanie'!K65*Parametre!$A$2+'Norm. uspesnost'!K65*Parametre!$A$3)/(Parametre!$A$2+Parametre!$A$3))</f>
        <v>0</v>
      </c>
      <c r="L61" s="331" t="e">
        <f>IF('Norm. Zahr. Financovanie'!L$202=0,'Norm. uspesnost'!L65,('Norm. Zahr. Financovanie'!L65*Parametre!$A$2+'Norm. uspesnost'!L65*Parametre!$A$3)/(Parametre!$A$2+Parametre!$A$3))</f>
        <v>#REF!</v>
      </c>
      <c r="M61" s="331" t="e">
        <f>IF('Norm. Zahr. Financovanie'!M$202=0,'Norm. uspesnost'!M65,('Norm. Zahr. Financovanie'!M65*Parametre!$A$2+'Norm. uspesnost'!M65*Parametre!$A$3)/(Parametre!$A$2+Parametre!$A$3))</f>
        <v>#REF!</v>
      </c>
      <c r="N61" s="331" t="e">
        <f>IF('Norm. Zahr. Financovanie'!N$202=0,'Norm. uspesnost'!N65,('Norm. Zahr. Financovanie'!N65*Parametre!$A$2+'Norm. uspesnost'!N65*Parametre!$A$3)/(Parametre!$A$2+Parametre!$A$3))</f>
        <v>#REF!</v>
      </c>
      <c r="O61" s="331" t="e">
        <f>IF('Norm. Zahr. Financovanie'!O$202=0,'Norm. uspesnost'!O65,('Norm. Zahr. Financovanie'!O65*Parametre!$A$2+'Norm. uspesnost'!O65*Parametre!$A$3)/(Parametre!$A$2+Parametre!$A$3))</f>
        <v>#REF!</v>
      </c>
      <c r="P61" s="331">
        <f>IF('Norm. Zahr. Financovanie'!P$202=0,'Norm. uspesnost'!P65,('Norm. Zahr. Financovanie'!P65*Parametre!$A$2+'Norm. uspesnost'!P65*Parametre!$A$3)/(Parametre!$A$2+Parametre!$A$3))</f>
        <v>5.5042517054162852E-3</v>
      </c>
      <c r="Q61" s="331" t="e">
        <f>IF('Norm. Zahr. Financovanie'!Q$202=0,'Norm. uspesnost'!Q65,('Norm. Zahr. Financovanie'!Q65*Parametre!$A$2+'Norm. uspesnost'!Q65*Parametre!$A$3)/(Parametre!$A$2+Parametre!$A$3))</f>
        <v>#REF!</v>
      </c>
      <c r="R61" s="331" t="e">
        <f>IF('Norm. Zahr. Financovanie'!R$202=0,'Norm. uspesnost'!R65,('Norm. Zahr. Financovanie'!R65*Parametre!$A$2+'Norm. uspesnost'!R65*Parametre!$A$3)/(Parametre!$A$2+Parametre!$A$3))</f>
        <v>#REF!</v>
      </c>
      <c r="S61" s="331" t="e">
        <f>IF('Norm. Zahr. Financovanie'!S$202=0,'Norm. uspesnost'!S65,('Norm. Zahr. Financovanie'!S65*Parametre!$A$2+'Norm. uspesnost'!S65*Parametre!$A$3)/(Parametre!$A$2+Parametre!$A$3))</f>
        <v>#REF!</v>
      </c>
      <c r="T61" s="331" t="e">
        <f>IF('Norm. Zahr. Financovanie'!T$202=0,'Norm. uspesnost'!T65,('Norm. Zahr. Financovanie'!T65*Parametre!$A$2+'Norm. uspesnost'!T65*Parametre!$A$3)/(Parametre!$A$2+Parametre!$A$3))</f>
        <v>#REF!</v>
      </c>
      <c r="U61" s="331">
        <f>IF('Norm. Zahr. Financovanie'!U$202=0,'Norm. uspesnost'!U65,('Norm. Zahr. Financovanie'!U65*Parametre!$A$2+'Norm. uspesnost'!U65*Parametre!$A$3)/(Parametre!$A$2+Parametre!$A$3))</f>
        <v>7.7046549237983729E-3</v>
      </c>
      <c r="V61" s="331" t="e">
        <f>IF('Norm. Zahr. Financovanie'!V$202=0,'Norm. uspesnost'!V65,('Norm. Zahr. Financovanie'!V65*Parametre!$A$2+'Norm. uspesnost'!V65*Parametre!$A$3)/(Parametre!$A$2+Parametre!$A$3))</f>
        <v>#REF!</v>
      </c>
      <c r="W61" s="331" t="e">
        <f>IF('Norm. Zahr. Financovanie'!W$202=0,'Norm. uspesnost'!W65,('Norm. Zahr. Financovanie'!W65*Parametre!$A$2+'Norm. uspesnost'!W65*Parametre!$A$3)/(Parametre!$A$2+Parametre!$A$3))</f>
        <v>#REF!</v>
      </c>
      <c r="X61" s="331">
        <f>IF('Norm. Zahr. Financovanie'!X$202=0,'Norm. uspesnost'!X65,('Norm. Zahr. Financovanie'!X65*Parametre!$A$2+'Norm. uspesnost'!X65*Parametre!$A$3)/(Parametre!$A$2+Parametre!$A$3))</f>
        <v>6.3449796015261429E-3</v>
      </c>
      <c r="Y61" s="331" t="e">
        <f>IF('Norm. Zahr. Financovanie'!Y$202=0,'Norm. uspesnost'!Y65,('Norm. Zahr. Financovanie'!Y65*Parametre!$A$2+'Norm. uspesnost'!Y65*Parametre!$A$3)/(Parametre!$A$2+Parametre!$A$3))</f>
        <v>#REF!</v>
      </c>
      <c r="Z61" s="331" t="e">
        <f>IF('Norm. Zahr. Financovanie'!Z$202=0,'Norm. uspesnost'!Z65,('Norm. Zahr. Financovanie'!Z65*Parametre!$A$2+'Norm. uspesnost'!Z65*Parametre!$A$3)/(Parametre!$A$2+Parametre!$A$3))</f>
        <v>#REF!</v>
      </c>
      <c r="AA61" s="331" t="e">
        <f>IF('Norm. Zahr. Financovanie'!AA$202=0,'Norm. uspesnost'!AA65,('Norm. Zahr. Financovanie'!AA65*Parametre!$A$2+'Norm. uspesnost'!AA65*Parametre!$A$3)/(Parametre!$A$2+Parametre!$A$3))</f>
        <v>#REF!</v>
      </c>
      <c r="AB61" s="331">
        <f>IF('Norm. Zahr. Financovanie'!AB$202=0,'Norm. uspesnost'!AB65,('Norm. Zahr. Financovanie'!AB65*Parametre!$A$2+'Norm. uspesnost'!AB65*Parametre!$A$3)/(Parametre!$A$2+Parametre!$A$3))</f>
        <v>0</v>
      </c>
      <c r="AC61" s="331">
        <f>IF('Norm. Zahr. Financovanie'!AC$202=0,'Norm. uspesnost'!AC65,('Norm. Zahr. Financovanie'!AC65*Parametre!$A$2+'Norm. uspesnost'!AC65*Parametre!$A$3)/(Parametre!$A$2+Parametre!$A$3))</f>
        <v>0</v>
      </c>
      <c r="AD61" s="331">
        <f>IF('Norm. Zahr. Financovanie'!AD$202=0,'Norm. uspesnost'!AD65,('Norm. Zahr. Financovanie'!AD65*Parametre!$A$2+'Norm. uspesnost'!AD65*Parametre!$A$3)/(Parametre!$A$2+Parametre!$A$3))</f>
        <v>0</v>
      </c>
      <c r="AE61" s="331" t="e">
        <f>IF('Norm. Zahr. Financovanie'!AE$202=0,'Norm. uspesnost'!AE65,('Norm. Zahr. Financovanie'!AE65*Parametre!$A$2+'Norm. uspesnost'!AE65*Parametre!$A$3)/(Parametre!$A$2+Parametre!$A$3))</f>
        <v>#REF!</v>
      </c>
      <c r="AF61" s="331" t="e">
        <f>IF('Norm. Zahr. Financovanie'!AF$202=0,'Norm. uspesnost'!AF65,('Norm. Zahr. Financovanie'!AF65*Parametre!$A$2+'Norm. uspesnost'!AF65*Parametre!$A$3)/(Parametre!$A$2+Parametre!$A$3))</f>
        <v>#REF!</v>
      </c>
      <c r="AG61" s="331" t="e">
        <f>IF('Norm. Zahr. Financovanie'!AG$202=0,'Norm. uspesnost'!AG65,('Norm. Zahr. Financovanie'!AG65*Parametre!$A$2+'Norm. uspesnost'!AG65*Parametre!$A$3)/(Parametre!$A$2+Parametre!$A$3))</f>
        <v>#REF!</v>
      </c>
      <c r="AH61" s="331" t="e">
        <f>IF('Norm. Zahr. Financovanie'!AH$202=0,'Norm. uspesnost'!AH65,('Norm. Zahr. Financovanie'!AH65*Parametre!$A$2+'Norm. uspesnost'!AH65*Parametre!$A$3)/(Parametre!$A$2+Parametre!$A$3))</f>
        <v>#REF!</v>
      </c>
      <c r="AI61" s="331">
        <f>IF('Norm. Zahr. Financovanie'!AI$202=0,'Norm. uspesnost'!AI65,('Norm. Zahr. Financovanie'!AI65*Parametre!$A$2+'Norm. uspesnost'!AI65*Parametre!$A$3)/(Parametre!$A$2+Parametre!$A$3))</f>
        <v>0</v>
      </c>
      <c r="AJ61" s="331" t="e">
        <f>IF('Norm. Zahr. Financovanie'!AJ$202=0,'Norm. uspesnost'!AJ65,('Norm. Zahr. Financovanie'!AJ65*Parametre!$A$2+'Norm. uspesnost'!AJ65*Parametre!$A$3)/(Parametre!$A$2+Parametre!$A$3))</f>
        <v>#REF!</v>
      </c>
      <c r="AK61" s="331" t="e">
        <f>IF('Norm. Zahr. Financovanie'!AK$202=0,'Norm. uspesnost'!AK65,('Norm. Zahr. Financovanie'!AK65*Parametre!$A$2+'Norm. uspesnost'!AK65*Parametre!$A$3)/(Parametre!$A$2+Parametre!$A$3))</f>
        <v>#REF!</v>
      </c>
      <c r="AL61" s="331" t="e">
        <f>IF('Norm. Zahr. Financovanie'!AL$202=0,'Norm. uspesnost'!AL65,('Norm. Zahr. Financovanie'!AL65*Parametre!$A$2+'Norm. uspesnost'!AL65*Parametre!$A$3)/(Parametre!$A$2+Parametre!$A$3))</f>
        <v>#REF!</v>
      </c>
      <c r="AM61" s="331" t="e">
        <f>IF('Norm. Zahr. Financovanie'!AM$202=0,'Norm. uspesnost'!AM65,('Norm. Zahr. Financovanie'!AM65*Parametre!$A$2+'Norm. uspesnost'!AM65*Parametre!$A$3)/(Parametre!$A$2+Parametre!$A$3))</f>
        <v>#REF!</v>
      </c>
      <c r="AN61" s="331" t="e">
        <f>IF('Norm. Zahr. Financovanie'!AN$202=0,'Norm. uspesnost'!AN65,('Norm. Zahr. Financovanie'!AN65*Parametre!$A$2+'Norm. uspesnost'!AN65*Parametre!$A$3)/(Parametre!$A$2+Parametre!$A$3))</f>
        <v>#REF!</v>
      </c>
      <c r="AO61" s="331" t="e">
        <f>IF('Norm. Zahr. Financovanie'!AO$202=0,'Norm. uspesnost'!AO65,('Norm. Zahr. Financovanie'!AO65*Parametre!$A$2+'Norm. uspesnost'!AO65*Parametre!$A$3)/(Parametre!$A$2+Parametre!$A$3))</f>
        <v>#REF!</v>
      </c>
      <c r="AP61" s="331" t="e">
        <f>IF('Norm. Zahr. Financovanie'!AP$202=0,'Norm. uspesnost'!AP65,('Norm. Zahr. Financovanie'!AP65*Parametre!$A$2+'Norm. uspesnost'!AP65*Parametre!$A$3)/(Parametre!$A$2+Parametre!$A$3))</f>
        <v>#REF!</v>
      </c>
      <c r="AQ61" s="331" t="e">
        <f>IF('Norm. Zahr. Financovanie'!AQ$202=0,'Norm. uspesnost'!AQ65,('Norm. Zahr. Financovanie'!AQ65*Parametre!$A$2+'Norm. uspesnost'!AQ65*Parametre!$A$3)/(Parametre!$A$2+Parametre!$A$3))</f>
        <v>#REF!</v>
      </c>
      <c r="AR61" s="331" t="e">
        <f>IF('Norm. Zahr. Financovanie'!AR$202=0,'Norm. uspesnost'!AR65,('Norm. Zahr. Financovanie'!AR65*Parametre!$A$2+'Norm. uspesnost'!AR65*Parametre!$A$3)/(Parametre!$A$2+Parametre!$A$3))</f>
        <v>#REF!</v>
      </c>
      <c r="AS61" s="331" t="e">
        <f>IF('Norm. Zahr. Financovanie'!AS$202=0,'Norm. uspesnost'!AS65,('Norm. Zahr. Financovanie'!AS65*Parametre!$A$2+'Norm. uspesnost'!AS65*Parametre!$A$3)/(Parametre!$A$2+Parametre!$A$3))</f>
        <v>#REF!</v>
      </c>
      <c r="AT61" s="331" t="e">
        <f>IF('Norm. Zahr. Financovanie'!AT$202=0,'Norm. uspesnost'!AT65,('Norm. Zahr. Financovanie'!AT65*Parametre!$A$2+'Norm. uspesnost'!AT65*Parametre!$A$3)/(Parametre!$A$2+Parametre!$A$3))</f>
        <v>#REF!</v>
      </c>
      <c r="AU61" s="331" t="e">
        <f>IF('Norm. Zahr. Financovanie'!AU$202=0,'Norm. uspesnost'!AU65,('Norm. Zahr. Financovanie'!AU65*Parametre!$A$2+'Norm. uspesnost'!AU65*Parametre!$A$3)/(Parametre!$A$2+Parametre!$A$3))</f>
        <v>#REF!</v>
      </c>
      <c r="AV61" s="331" t="e">
        <f>IF('Norm. Zahr. Financovanie'!AV$202=0,'Norm. uspesnost'!AV65,('Norm. Zahr. Financovanie'!AV65*Parametre!$A$2+'Norm. uspesnost'!AV65*Parametre!$A$3)/(Parametre!$A$2+Parametre!$A$3))</f>
        <v>#REF!</v>
      </c>
      <c r="AW61" s="331" t="e">
        <f>IF('Norm. Zahr. Financovanie'!AW$202=0,'Norm. uspesnost'!AW65,('Norm. Zahr. Financovanie'!AW65*Parametre!$A$2+'Norm. uspesnost'!AW65*Parametre!$A$3)/(Parametre!$A$2+Parametre!$A$3))</f>
        <v>#REF!</v>
      </c>
      <c r="AX61" s="331" t="e">
        <f>IF('Norm. Zahr. Financovanie'!AX$202=0,'Norm. uspesnost'!AX65,('Norm. Zahr. Financovanie'!AX65*Parametre!$A$2+'Norm. uspesnost'!AX65*Parametre!$A$3)/(Parametre!$A$2+Parametre!$A$3))</f>
        <v>#REF!</v>
      </c>
      <c r="AY61" s="331" t="e">
        <f>IF('Norm. Zahr. Financovanie'!AY$202=0,'Norm. uspesnost'!AY65,('Norm. Zahr. Financovanie'!AY65*Parametre!$A$2+'Norm. uspesnost'!AY65*Parametre!$A$3)/(Parametre!$A$2+Parametre!$A$3))</f>
        <v>#REF!</v>
      </c>
      <c r="AZ61" s="331" t="e">
        <f>IF('Norm. Zahr. Financovanie'!AZ$202=0,'Norm. uspesnost'!AZ65,('Norm. Zahr. Financovanie'!AZ65*Parametre!$A$2+'Norm. uspesnost'!AZ65*Parametre!$A$3)/(Parametre!$A$2+Parametre!$A$3))</f>
        <v>#REF!</v>
      </c>
      <c r="BA61" s="331">
        <f>IF('Norm. Zahr. Financovanie'!BA$202=0,'Norm. uspesnost'!BA65,('Norm. Zahr. Financovanie'!BA65*Parametre!$A$2+'Norm. uspesnost'!BA65*Parametre!$A$3)/(Parametre!$A$2+Parametre!$A$3))</f>
        <v>3.2431151818898434E-2</v>
      </c>
      <c r="BB61" s="331" t="e">
        <f>IF('Norm. Zahr. Financovanie'!BB$202=0,'Norm. uspesnost'!BB65,('Norm. Zahr. Financovanie'!BB65*Parametre!$A$2+'Norm. uspesnost'!BB65*Parametre!$A$3)/(Parametre!$A$2+Parametre!$A$3))</f>
        <v>#REF!</v>
      </c>
    </row>
    <row r="62" spans="1:54" ht="14.25" customHeight="1" x14ac:dyDescent="0.25">
      <c r="A62" s="336">
        <v>61</v>
      </c>
      <c r="B62" s="339" t="s">
        <v>210</v>
      </c>
      <c r="C62" s="340" t="s">
        <v>209</v>
      </c>
      <c r="D62" s="331" t="e">
        <f>IF('Norm. Zahr. Financovanie'!D$202=0,'Norm. uspesnost'!D66,('Norm. Zahr. Financovanie'!D66*Parametre!$A$2+'Norm. uspesnost'!D66*Parametre!$A$3)/(Parametre!$A$2+Parametre!$A$3))</f>
        <v>#REF!</v>
      </c>
      <c r="E62" s="331" t="e">
        <f>IF('Norm. Zahr. Financovanie'!E$202=0,'Norm. uspesnost'!E66,('Norm. Zahr. Financovanie'!E66*Parametre!$A$2+'Norm. uspesnost'!E66*Parametre!$A$3)/(Parametre!$A$2+Parametre!$A$3))</f>
        <v>#REF!</v>
      </c>
      <c r="F62" s="331" t="e">
        <f>IF('Norm. Zahr. Financovanie'!F$202=0,'Norm. uspesnost'!F66,('Norm. Zahr. Financovanie'!F66*Parametre!$A$2+'Norm. uspesnost'!F66*Parametre!$A$3)/(Parametre!$A$2+Parametre!$A$3))</f>
        <v>#REF!</v>
      </c>
      <c r="G62" s="331" t="e">
        <f>IF('Norm. Zahr. Financovanie'!G$202=0,'Norm. uspesnost'!G66,('Norm. Zahr. Financovanie'!G66*Parametre!$A$2+'Norm. uspesnost'!G66*Parametre!$A$3)/(Parametre!$A$2+Parametre!$A$3))</f>
        <v>#REF!</v>
      </c>
      <c r="H62" s="331" t="e">
        <f>IF('Norm. Zahr. Financovanie'!H$202=0,'Norm. uspesnost'!H66,('Norm. Zahr. Financovanie'!H66*Parametre!$A$2+'Norm. uspesnost'!H66*Parametre!$A$3)/(Parametre!$A$2+Parametre!$A$3))</f>
        <v>#REF!</v>
      </c>
      <c r="I62" s="331" t="e">
        <f>IF('Norm. Zahr. Financovanie'!I$202=0,'Norm. uspesnost'!I66,('Norm. Zahr. Financovanie'!I66*Parametre!$A$2+'Norm. uspesnost'!I66*Parametre!$A$3)/(Parametre!$A$2+Parametre!$A$3))</f>
        <v>#REF!</v>
      </c>
      <c r="J62" s="331" t="e">
        <f>IF('Norm. Zahr. Financovanie'!J$202=0,'Norm. uspesnost'!J66,('Norm. Zahr. Financovanie'!J66*Parametre!$A$2+'Norm. uspesnost'!J66*Parametre!$A$3)/(Parametre!$A$2+Parametre!$A$3))</f>
        <v>#REF!</v>
      </c>
      <c r="K62" s="331">
        <f>IF('Norm. Zahr. Financovanie'!K$202=0,'Norm. uspesnost'!K66,('Norm. Zahr. Financovanie'!K66*Parametre!$A$2+'Norm. uspesnost'!K66*Parametre!$A$3)/(Parametre!$A$2+Parametre!$A$3))</f>
        <v>5.5332582840763589E-3</v>
      </c>
      <c r="L62" s="331" t="e">
        <f>IF('Norm. Zahr. Financovanie'!L$202=0,'Norm. uspesnost'!L66,('Norm. Zahr. Financovanie'!L66*Parametre!$A$2+'Norm. uspesnost'!L66*Parametre!$A$3)/(Parametre!$A$2+Parametre!$A$3))</f>
        <v>#REF!</v>
      </c>
      <c r="M62" s="331" t="e">
        <f>IF('Norm. Zahr. Financovanie'!M$202=0,'Norm. uspesnost'!M66,('Norm. Zahr. Financovanie'!M66*Parametre!$A$2+'Norm. uspesnost'!M66*Parametre!$A$3)/(Parametre!$A$2+Parametre!$A$3))</f>
        <v>#REF!</v>
      </c>
      <c r="N62" s="331" t="e">
        <f>IF('Norm. Zahr. Financovanie'!N$202=0,'Norm. uspesnost'!N66,('Norm. Zahr. Financovanie'!N66*Parametre!$A$2+'Norm. uspesnost'!N66*Parametre!$A$3)/(Parametre!$A$2+Parametre!$A$3))</f>
        <v>#REF!</v>
      </c>
      <c r="O62" s="331" t="e">
        <f>IF('Norm. Zahr. Financovanie'!O$202=0,'Norm. uspesnost'!O66,('Norm. Zahr. Financovanie'!O66*Parametre!$A$2+'Norm. uspesnost'!O66*Parametre!$A$3)/(Parametre!$A$2+Parametre!$A$3))</f>
        <v>#REF!</v>
      </c>
      <c r="P62" s="331">
        <f>IF('Norm. Zahr. Financovanie'!P$202=0,'Norm. uspesnost'!P66,('Norm. Zahr. Financovanie'!P66*Parametre!$A$2+'Norm. uspesnost'!P66*Parametre!$A$3)/(Parametre!$A$2+Parametre!$A$3))</f>
        <v>9.2647413997613056E-3</v>
      </c>
      <c r="Q62" s="331" t="e">
        <f>IF('Norm. Zahr. Financovanie'!Q$202=0,'Norm. uspesnost'!Q66,('Norm. Zahr. Financovanie'!Q66*Parametre!$A$2+'Norm. uspesnost'!Q66*Parametre!$A$3)/(Parametre!$A$2+Parametre!$A$3))</f>
        <v>#REF!</v>
      </c>
      <c r="R62" s="331" t="e">
        <f>IF('Norm. Zahr. Financovanie'!R$202=0,'Norm. uspesnost'!R66,('Norm. Zahr. Financovanie'!R66*Parametre!$A$2+'Norm. uspesnost'!R66*Parametre!$A$3)/(Parametre!$A$2+Parametre!$A$3))</f>
        <v>#REF!</v>
      </c>
      <c r="S62" s="331" t="e">
        <f>IF('Norm. Zahr. Financovanie'!S$202=0,'Norm. uspesnost'!S66,('Norm. Zahr. Financovanie'!S66*Parametre!$A$2+'Norm. uspesnost'!S66*Parametre!$A$3)/(Parametre!$A$2+Parametre!$A$3))</f>
        <v>#REF!</v>
      </c>
      <c r="T62" s="331" t="e">
        <f>IF('Norm. Zahr. Financovanie'!T$202=0,'Norm. uspesnost'!T66,('Norm. Zahr. Financovanie'!T66*Parametre!$A$2+'Norm. uspesnost'!T66*Parametre!$A$3)/(Parametre!$A$2+Parametre!$A$3))</f>
        <v>#REF!</v>
      </c>
      <c r="U62" s="331">
        <f>IF('Norm. Zahr. Financovanie'!U$202=0,'Norm. uspesnost'!U66,('Norm. Zahr. Financovanie'!U66*Parametre!$A$2+'Norm. uspesnost'!U66*Parametre!$A$3)/(Parametre!$A$2+Parametre!$A$3))</f>
        <v>0</v>
      </c>
      <c r="V62" s="331" t="e">
        <f>IF('Norm. Zahr. Financovanie'!V$202=0,'Norm. uspesnost'!V66,('Norm. Zahr. Financovanie'!V66*Parametre!$A$2+'Norm. uspesnost'!V66*Parametre!$A$3)/(Parametre!$A$2+Parametre!$A$3))</f>
        <v>#REF!</v>
      </c>
      <c r="W62" s="331" t="e">
        <f>IF('Norm. Zahr. Financovanie'!W$202=0,'Norm. uspesnost'!W66,('Norm. Zahr. Financovanie'!W66*Parametre!$A$2+'Norm. uspesnost'!W66*Parametre!$A$3)/(Parametre!$A$2+Parametre!$A$3))</f>
        <v>#REF!</v>
      </c>
      <c r="X62" s="331">
        <f>IF('Norm. Zahr. Financovanie'!X$202=0,'Norm. uspesnost'!X66,('Norm. Zahr. Financovanie'!X66*Parametre!$A$2+'Norm. uspesnost'!X66*Parametre!$A$3)/(Parametre!$A$2+Parametre!$A$3))</f>
        <v>0</v>
      </c>
      <c r="Y62" s="331" t="e">
        <f>IF('Norm. Zahr. Financovanie'!Y$202=0,'Norm. uspesnost'!Y66,('Norm. Zahr. Financovanie'!Y66*Parametre!$A$2+'Norm. uspesnost'!Y66*Parametre!$A$3)/(Parametre!$A$2+Parametre!$A$3))</f>
        <v>#REF!</v>
      </c>
      <c r="Z62" s="331" t="e">
        <f>IF('Norm. Zahr. Financovanie'!Z$202=0,'Norm. uspesnost'!Z66,('Norm. Zahr. Financovanie'!Z66*Parametre!$A$2+'Norm. uspesnost'!Z66*Parametre!$A$3)/(Parametre!$A$2+Parametre!$A$3))</f>
        <v>#REF!</v>
      </c>
      <c r="AA62" s="331" t="e">
        <f>IF('Norm. Zahr. Financovanie'!AA$202=0,'Norm. uspesnost'!AA66,('Norm. Zahr. Financovanie'!AA66*Parametre!$A$2+'Norm. uspesnost'!AA66*Parametre!$A$3)/(Parametre!$A$2+Parametre!$A$3))</f>
        <v>#REF!</v>
      </c>
      <c r="AB62" s="331">
        <f>IF('Norm. Zahr. Financovanie'!AB$202=0,'Norm. uspesnost'!AB66,('Norm. Zahr. Financovanie'!AB66*Parametre!$A$2+'Norm. uspesnost'!AB66*Parametre!$A$3)/(Parametre!$A$2+Parametre!$A$3))</f>
        <v>0</v>
      </c>
      <c r="AC62" s="331">
        <f>IF('Norm. Zahr. Financovanie'!AC$202=0,'Norm. uspesnost'!AC66,('Norm. Zahr. Financovanie'!AC66*Parametre!$A$2+'Norm. uspesnost'!AC66*Parametre!$A$3)/(Parametre!$A$2+Parametre!$A$3))</f>
        <v>0</v>
      </c>
      <c r="AD62" s="331">
        <f>IF('Norm. Zahr. Financovanie'!AD$202=0,'Norm. uspesnost'!AD66,('Norm. Zahr. Financovanie'!AD66*Parametre!$A$2+'Norm. uspesnost'!AD66*Parametre!$A$3)/(Parametre!$A$2+Parametre!$A$3))</f>
        <v>0</v>
      </c>
      <c r="AE62" s="331" t="e">
        <f>IF('Norm. Zahr. Financovanie'!AE$202=0,'Norm. uspesnost'!AE66,('Norm. Zahr. Financovanie'!AE66*Parametre!$A$2+'Norm. uspesnost'!AE66*Parametre!$A$3)/(Parametre!$A$2+Parametre!$A$3))</f>
        <v>#REF!</v>
      </c>
      <c r="AF62" s="331" t="e">
        <f>IF('Norm. Zahr. Financovanie'!AF$202=0,'Norm. uspesnost'!AF66,('Norm. Zahr. Financovanie'!AF66*Parametre!$A$2+'Norm. uspesnost'!AF66*Parametre!$A$3)/(Parametre!$A$2+Parametre!$A$3))</f>
        <v>#REF!</v>
      </c>
      <c r="AG62" s="331" t="e">
        <f>IF('Norm. Zahr. Financovanie'!AG$202=0,'Norm. uspesnost'!AG66,('Norm. Zahr. Financovanie'!AG66*Parametre!$A$2+'Norm. uspesnost'!AG66*Parametre!$A$3)/(Parametre!$A$2+Parametre!$A$3))</f>
        <v>#REF!</v>
      </c>
      <c r="AH62" s="331" t="e">
        <f>IF('Norm. Zahr. Financovanie'!AH$202=0,'Norm. uspesnost'!AH66,('Norm. Zahr. Financovanie'!AH66*Parametre!$A$2+'Norm. uspesnost'!AH66*Parametre!$A$3)/(Parametre!$A$2+Parametre!$A$3))</f>
        <v>#REF!</v>
      </c>
      <c r="AI62" s="331">
        <f>IF('Norm. Zahr. Financovanie'!AI$202=0,'Norm. uspesnost'!AI66,('Norm. Zahr. Financovanie'!AI66*Parametre!$A$2+'Norm. uspesnost'!AI66*Parametre!$A$3)/(Parametre!$A$2+Parametre!$A$3))</f>
        <v>5.0356450529544525E-3</v>
      </c>
      <c r="AJ62" s="331" t="e">
        <f>IF('Norm. Zahr. Financovanie'!AJ$202=0,'Norm. uspesnost'!AJ66,('Norm. Zahr. Financovanie'!AJ66*Parametre!$A$2+'Norm. uspesnost'!AJ66*Parametre!$A$3)/(Parametre!$A$2+Parametre!$A$3))</f>
        <v>#REF!</v>
      </c>
      <c r="AK62" s="331" t="e">
        <f>IF('Norm. Zahr. Financovanie'!AK$202=0,'Norm. uspesnost'!AK66,('Norm. Zahr. Financovanie'!AK66*Parametre!$A$2+'Norm. uspesnost'!AK66*Parametre!$A$3)/(Parametre!$A$2+Parametre!$A$3))</f>
        <v>#REF!</v>
      </c>
      <c r="AL62" s="331" t="e">
        <f>IF('Norm. Zahr. Financovanie'!AL$202=0,'Norm. uspesnost'!AL66,('Norm. Zahr. Financovanie'!AL66*Parametre!$A$2+'Norm. uspesnost'!AL66*Parametre!$A$3)/(Parametre!$A$2+Parametre!$A$3))</f>
        <v>#REF!</v>
      </c>
      <c r="AM62" s="331" t="e">
        <f>IF('Norm. Zahr. Financovanie'!AM$202=0,'Norm. uspesnost'!AM66,('Norm. Zahr. Financovanie'!AM66*Parametre!$A$2+'Norm. uspesnost'!AM66*Parametre!$A$3)/(Parametre!$A$2+Parametre!$A$3))</f>
        <v>#REF!</v>
      </c>
      <c r="AN62" s="331" t="e">
        <f>IF('Norm. Zahr. Financovanie'!AN$202=0,'Norm. uspesnost'!AN66,('Norm. Zahr. Financovanie'!AN66*Parametre!$A$2+'Norm. uspesnost'!AN66*Parametre!$A$3)/(Parametre!$A$2+Parametre!$A$3))</f>
        <v>#REF!</v>
      </c>
      <c r="AO62" s="331" t="e">
        <f>IF('Norm. Zahr. Financovanie'!AO$202=0,'Norm. uspesnost'!AO66,('Norm. Zahr. Financovanie'!AO66*Parametre!$A$2+'Norm. uspesnost'!AO66*Parametre!$A$3)/(Parametre!$A$2+Parametre!$A$3))</f>
        <v>#REF!</v>
      </c>
      <c r="AP62" s="331" t="e">
        <f>IF('Norm. Zahr. Financovanie'!AP$202=0,'Norm. uspesnost'!AP66,('Norm. Zahr. Financovanie'!AP66*Parametre!$A$2+'Norm. uspesnost'!AP66*Parametre!$A$3)/(Parametre!$A$2+Parametre!$A$3))</f>
        <v>#REF!</v>
      </c>
      <c r="AQ62" s="331" t="e">
        <f>IF('Norm. Zahr. Financovanie'!AQ$202=0,'Norm. uspesnost'!AQ66,('Norm. Zahr. Financovanie'!AQ66*Parametre!$A$2+'Norm. uspesnost'!AQ66*Parametre!$A$3)/(Parametre!$A$2+Parametre!$A$3))</f>
        <v>#REF!</v>
      </c>
      <c r="AR62" s="331" t="e">
        <f>IF('Norm. Zahr. Financovanie'!AR$202=0,'Norm. uspesnost'!AR66,('Norm. Zahr. Financovanie'!AR66*Parametre!$A$2+'Norm. uspesnost'!AR66*Parametre!$A$3)/(Parametre!$A$2+Parametre!$A$3))</f>
        <v>#REF!</v>
      </c>
      <c r="AS62" s="331" t="e">
        <f>IF('Norm. Zahr. Financovanie'!AS$202=0,'Norm. uspesnost'!AS66,('Norm. Zahr. Financovanie'!AS66*Parametre!$A$2+'Norm. uspesnost'!AS66*Parametre!$A$3)/(Parametre!$A$2+Parametre!$A$3))</f>
        <v>#REF!</v>
      </c>
      <c r="AT62" s="331" t="e">
        <f>IF('Norm. Zahr. Financovanie'!AT$202=0,'Norm. uspesnost'!AT66,('Norm. Zahr. Financovanie'!AT66*Parametre!$A$2+'Norm. uspesnost'!AT66*Parametre!$A$3)/(Parametre!$A$2+Parametre!$A$3))</f>
        <v>#REF!</v>
      </c>
      <c r="AU62" s="331" t="e">
        <f>IF('Norm. Zahr. Financovanie'!AU$202=0,'Norm. uspesnost'!AU66,('Norm. Zahr. Financovanie'!AU66*Parametre!$A$2+'Norm. uspesnost'!AU66*Parametre!$A$3)/(Parametre!$A$2+Parametre!$A$3))</f>
        <v>#REF!</v>
      </c>
      <c r="AV62" s="331" t="e">
        <f>IF('Norm. Zahr. Financovanie'!AV$202=0,'Norm. uspesnost'!AV66,('Norm. Zahr. Financovanie'!AV66*Parametre!$A$2+'Norm. uspesnost'!AV66*Parametre!$A$3)/(Parametre!$A$2+Parametre!$A$3))</f>
        <v>#REF!</v>
      </c>
      <c r="AW62" s="331" t="e">
        <f>IF('Norm. Zahr. Financovanie'!AW$202=0,'Norm. uspesnost'!AW66,('Norm. Zahr. Financovanie'!AW66*Parametre!$A$2+'Norm. uspesnost'!AW66*Parametre!$A$3)/(Parametre!$A$2+Parametre!$A$3))</f>
        <v>#REF!</v>
      </c>
      <c r="AX62" s="331" t="e">
        <f>IF('Norm. Zahr. Financovanie'!AX$202=0,'Norm. uspesnost'!AX66,('Norm. Zahr. Financovanie'!AX66*Parametre!$A$2+'Norm. uspesnost'!AX66*Parametre!$A$3)/(Parametre!$A$2+Parametre!$A$3))</f>
        <v>#REF!</v>
      </c>
      <c r="AY62" s="331" t="e">
        <f>IF('Norm. Zahr. Financovanie'!AY$202=0,'Norm. uspesnost'!AY66,('Norm. Zahr. Financovanie'!AY66*Parametre!$A$2+'Norm. uspesnost'!AY66*Parametre!$A$3)/(Parametre!$A$2+Parametre!$A$3))</f>
        <v>#REF!</v>
      </c>
      <c r="AZ62" s="331" t="e">
        <f>IF('Norm. Zahr. Financovanie'!AZ$202=0,'Norm. uspesnost'!AZ66,('Norm. Zahr. Financovanie'!AZ66*Parametre!$A$2+'Norm. uspesnost'!AZ66*Parametre!$A$3)/(Parametre!$A$2+Parametre!$A$3))</f>
        <v>#REF!</v>
      </c>
      <c r="BA62" s="331">
        <f>IF('Norm. Zahr. Financovanie'!BA$202=0,'Norm. uspesnost'!BA66,('Norm. Zahr. Financovanie'!BA66*Parametre!$A$2+'Norm. uspesnost'!BA66*Parametre!$A$3)/(Parametre!$A$2+Parametre!$A$3))</f>
        <v>0</v>
      </c>
      <c r="BB62" s="331" t="e">
        <f>IF('Norm. Zahr. Financovanie'!BB$202=0,'Norm. uspesnost'!BB66,('Norm. Zahr. Financovanie'!BB66*Parametre!$A$2+'Norm. uspesnost'!BB66*Parametre!$A$3)/(Parametre!$A$2+Parametre!$A$3))</f>
        <v>#REF!</v>
      </c>
    </row>
    <row r="63" spans="1:54" ht="14.25" customHeight="1" x14ac:dyDescent="0.25">
      <c r="A63" s="336">
        <v>62</v>
      </c>
      <c r="B63" s="337" t="s">
        <v>238</v>
      </c>
      <c r="C63" s="338" t="s">
        <v>237</v>
      </c>
      <c r="D63" s="331" t="e">
        <f>IF('Norm. Zahr. Financovanie'!D$202=0,'Norm. uspesnost'!D67,('Norm. Zahr. Financovanie'!D67*Parametre!$A$2+'Norm. uspesnost'!D67*Parametre!$A$3)/(Parametre!$A$2+Parametre!$A$3))</f>
        <v>#REF!</v>
      </c>
      <c r="E63" s="331" t="e">
        <f>IF('Norm. Zahr. Financovanie'!E$202=0,'Norm. uspesnost'!E67,('Norm. Zahr. Financovanie'!E67*Parametre!$A$2+'Norm. uspesnost'!E67*Parametre!$A$3)/(Parametre!$A$2+Parametre!$A$3))</f>
        <v>#REF!</v>
      </c>
      <c r="F63" s="331" t="e">
        <f>IF('Norm. Zahr. Financovanie'!F$202=0,'Norm. uspesnost'!F67,('Norm. Zahr. Financovanie'!F67*Parametre!$A$2+'Norm. uspesnost'!F67*Parametre!$A$3)/(Parametre!$A$2+Parametre!$A$3))</f>
        <v>#REF!</v>
      </c>
      <c r="G63" s="331" t="e">
        <f>IF('Norm. Zahr. Financovanie'!G$202=0,'Norm. uspesnost'!G67,('Norm. Zahr. Financovanie'!G67*Parametre!$A$2+'Norm. uspesnost'!G67*Parametre!$A$3)/(Parametre!$A$2+Parametre!$A$3))</f>
        <v>#REF!</v>
      </c>
      <c r="H63" s="331" t="e">
        <f>IF('Norm. Zahr. Financovanie'!H$202=0,'Norm. uspesnost'!H67,('Norm. Zahr. Financovanie'!H67*Parametre!$A$2+'Norm. uspesnost'!H67*Parametre!$A$3)/(Parametre!$A$2+Parametre!$A$3))</f>
        <v>#REF!</v>
      </c>
      <c r="I63" s="331" t="e">
        <f>IF('Norm. Zahr. Financovanie'!I$202=0,'Norm. uspesnost'!I67,('Norm. Zahr. Financovanie'!I67*Parametre!$A$2+'Norm. uspesnost'!I67*Parametre!$A$3)/(Parametre!$A$2+Parametre!$A$3))</f>
        <v>#REF!</v>
      </c>
      <c r="J63" s="331" t="e">
        <f>IF('Norm. Zahr. Financovanie'!J$202=0,'Norm. uspesnost'!J67,('Norm. Zahr. Financovanie'!J67*Parametre!$A$2+'Norm. uspesnost'!J67*Parametre!$A$3)/(Parametre!$A$2+Parametre!$A$3))</f>
        <v>#REF!</v>
      </c>
      <c r="K63" s="331">
        <f>IF('Norm. Zahr. Financovanie'!K$202=0,'Norm. uspesnost'!K67,('Norm. Zahr. Financovanie'!K67*Parametre!$A$2+'Norm. uspesnost'!K67*Parametre!$A$3)/(Parametre!$A$2+Parametre!$A$3))</f>
        <v>9.1478251686928341E-3</v>
      </c>
      <c r="L63" s="331" t="e">
        <f>IF('Norm. Zahr. Financovanie'!L$202=0,'Norm. uspesnost'!L67,('Norm. Zahr. Financovanie'!L67*Parametre!$A$2+'Norm. uspesnost'!L67*Parametre!$A$3)/(Parametre!$A$2+Parametre!$A$3))</f>
        <v>#REF!</v>
      </c>
      <c r="M63" s="331" t="e">
        <f>IF('Norm. Zahr. Financovanie'!M$202=0,'Norm. uspesnost'!M67,('Norm. Zahr. Financovanie'!M67*Parametre!$A$2+'Norm. uspesnost'!M67*Parametre!$A$3)/(Parametre!$A$2+Parametre!$A$3))</f>
        <v>#REF!</v>
      </c>
      <c r="N63" s="331" t="e">
        <f>IF('Norm. Zahr. Financovanie'!N$202=0,'Norm. uspesnost'!N67,('Norm. Zahr. Financovanie'!N67*Parametre!$A$2+'Norm. uspesnost'!N67*Parametre!$A$3)/(Parametre!$A$2+Parametre!$A$3))</f>
        <v>#REF!</v>
      </c>
      <c r="O63" s="331" t="e">
        <f>IF('Norm. Zahr. Financovanie'!O$202=0,'Norm. uspesnost'!O67,('Norm. Zahr. Financovanie'!O67*Parametre!$A$2+'Norm. uspesnost'!O67*Parametre!$A$3)/(Parametre!$A$2+Parametre!$A$3))</f>
        <v>#REF!</v>
      </c>
      <c r="P63" s="331">
        <f>IF('Norm. Zahr. Financovanie'!P$202=0,'Norm. uspesnost'!P67,('Norm. Zahr. Financovanie'!P67*Parametre!$A$2+'Norm. uspesnost'!P67*Parametre!$A$3)/(Parametre!$A$2+Parametre!$A$3))</f>
        <v>0</v>
      </c>
      <c r="Q63" s="331" t="e">
        <f>IF('Norm. Zahr. Financovanie'!Q$202=0,'Norm. uspesnost'!Q67,('Norm. Zahr. Financovanie'!Q67*Parametre!$A$2+'Norm. uspesnost'!Q67*Parametre!$A$3)/(Parametre!$A$2+Parametre!$A$3))</f>
        <v>#REF!</v>
      </c>
      <c r="R63" s="331" t="e">
        <f>IF('Norm. Zahr. Financovanie'!R$202=0,'Norm. uspesnost'!R67,('Norm. Zahr. Financovanie'!R67*Parametre!$A$2+'Norm. uspesnost'!R67*Parametre!$A$3)/(Parametre!$A$2+Parametre!$A$3))</f>
        <v>#REF!</v>
      </c>
      <c r="S63" s="331" t="e">
        <f>IF('Norm. Zahr. Financovanie'!S$202=0,'Norm. uspesnost'!S67,('Norm. Zahr. Financovanie'!S67*Parametre!$A$2+'Norm. uspesnost'!S67*Parametre!$A$3)/(Parametre!$A$2+Parametre!$A$3))</f>
        <v>#REF!</v>
      </c>
      <c r="T63" s="331" t="e">
        <f>IF('Norm. Zahr. Financovanie'!T$202=0,'Norm. uspesnost'!T67,('Norm. Zahr. Financovanie'!T67*Parametre!$A$2+'Norm. uspesnost'!T67*Parametre!$A$3)/(Parametre!$A$2+Parametre!$A$3))</f>
        <v>#REF!</v>
      </c>
      <c r="U63" s="331">
        <f>IF('Norm. Zahr. Financovanie'!U$202=0,'Norm. uspesnost'!U67,('Norm. Zahr. Financovanie'!U67*Parametre!$A$2+'Norm. uspesnost'!U67*Parametre!$A$3)/(Parametre!$A$2+Parametre!$A$3))</f>
        <v>0</v>
      </c>
      <c r="V63" s="331" t="e">
        <f>IF('Norm. Zahr. Financovanie'!V$202=0,'Norm. uspesnost'!V67,('Norm. Zahr. Financovanie'!V67*Parametre!$A$2+'Norm. uspesnost'!V67*Parametre!$A$3)/(Parametre!$A$2+Parametre!$A$3))</f>
        <v>#REF!</v>
      </c>
      <c r="W63" s="331" t="e">
        <f>IF('Norm. Zahr. Financovanie'!W$202=0,'Norm. uspesnost'!W67,('Norm. Zahr. Financovanie'!W67*Parametre!$A$2+'Norm. uspesnost'!W67*Parametre!$A$3)/(Parametre!$A$2+Parametre!$A$3))</f>
        <v>#REF!</v>
      </c>
      <c r="X63" s="331">
        <f>IF('Norm. Zahr. Financovanie'!X$202=0,'Norm. uspesnost'!X67,('Norm. Zahr. Financovanie'!X67*Parametre!$A$2+'Norm. uspesnost'!X67*Parametre!$A$3)/(Parametre!$A$2+Parametre!$A$3))</f>
        <v>0</v>
      </c>
      <c r="Y63" s="331" t="e">
        <f>IF('Norm. Zahr. Financovanie'!Y$202=0,'Norm. uspesnost'!Y67,('Norm. Zahr. Financovanie'!Y67*Parametre!$A$2+'Norm. uspesnost'!Y67*Parametre!$A$3)/(Parametre!$A$2+Parametre!$A$3))</f>
        <v>#REF!</v>
      </c>
      <c r="Z63" s="331" t="e">
        <f>IF('Norm. Zahr. Financovanie'!Z$202=0,'Norm. uspesnost'!Z67,('Norm. Zahr. Financovanie'!Z67*Parametre!$A$2+'Norm. uspesnost'!Z67*Parametre!$A$3)/(Parametre!$A$2+Parametre!$A$3))</f>
        <v>#REF!</v>
      </c>
      <c r="AA63" s="331" t="e">
        <f>IF('Norm. Zahr. Financovanie'!AA$202=0,'Norm. uspesnost'!AA67,('Norm. Zahr. Financovanie'!AA67*Parametre!$A$2+'Norm. uspesnost'!AA67*Parametre!$A$3)/(Parametre!$A$2+Parametre!$A$3))</f>
        <v>#REF!</v>
      </c>
      <c r="AB63" s="331">
        <f>IF('Norm. Zahr. Financovanie'!AB$202=0,'Norm. uspesnost'!AB67,('Norm. Zahr. Financovanie'!AB67*Parametre!$A$2+'Norm. uspesnost'!AB67*Parametre!$A$3)/(Parametre!$A$2+Parametre!$A$3))</f>
        <v>0</v>
      </c>
      <c r="AC63" s="331">
        <f>IF('Norm. Zahr. Financovanie'!AC$202=0,'Norm. uspesnost'!AC67,('Norm. Zahr. Financovanie'!AC67*Parametre!$A$2+'Norm. uspesnost'!AC67*Parametre!$A$3)/(Parametre!$A$2+Parametre!$A$3))</f>
        <v>7.9990174053514544E-3</v>
      </c>
      <c r="AD63" s="331">
        <f>IF('Norm. Zahr. Financovanie'!AD$202=0,'Norm. uspesnost'!AD67,('Norm. Zahr. Financovanie'!AD67*Parametre!$A$2+'Norm. uspesnost'!AD67*Parametre!$A$3)/(Parametre!$A$2+Parametre!$A$3))</f>
        <v>0</v>
      </c>
      <c r="AE63" s="331" t="e">
        <f>IF('Norm. Zahr. Financovanie'!AE$202=0,'Norm. uspesnost'!AE67,('Norm. Zahr. Financovanie'!AE67*Parametre!$A$2+'Norm. uspesnost'!AE67*Parametre!$A$3)/(Parametre!$A$2+Parametre!$A$3))</f>
        <v>#REF!</v>
      </c>
      <c r="AF63" s="331" t="e">
        <f>IF('Norm. Zahr. Financovanie'!AF$202=0,'Norm. uspesnost'!AF67,('Norm. Zahr. Financovanie'!AF67*Parametre!$A$2+'Norm. uspesnost'!AF67*Parametre!$A$3)/(Parametre!$A$2+Parametre!$A$3))</f>
        <v>#REF!</v>
      </c>
      <c r="AG63" s="331" t="e">
        <f>IF('Norm. Zahr. Financovanie'!AG$202=0,'Norm. uspesnost'!AG67,('Norm. Zahr. Financovanie'!AG67*Parametre!$A$2+'Norm. uspesnost'!AG67*Parametre!$A$3)/(Parametre!$A$2+Parametre!$A$3))</f>
        <v>#REF!</v>
      </c>
      <c r="AH63" s="331" t="e">
        <f>IF('Norm. Zahr. Financovanie'!AH$202=0,'Norm. uspesnost'!AH67,('Norm. Zahr. Financovanie'!AH67*Parametre!$A$2+'Norm. uspesnost'!AH67*Parametre!$A$3)/(Parametre!$A$2+Parametre!$A$3))</f>
        <v>#REF!</v>
      </c>
      <c r="AI63" s="331">
        <f>IF('Norm. Zahr. Financovanie'!AI$202=0,'Norm. uspesnost'!AI67,('Norm. Zahr. Financovanie'!AI67*Parametre!$A$2+'Norm. uspesnost'!AI67*Parametre!$A$3)/(Parametre!$A$2+Parametre!$A$3))</f>
        <v>4.3556087665372729E-2</v>
      </c>
      <c r="AJ63" s="331" t="e">
        <f>IF('Norm. Zahr. Financovanie'!AJ$202=0,'Norm. uspesnost'!AJ67,('Norm. Zahr. Financovanie'!AJ67*Parametre!$A$2+'Norm. uspesnost'!AJ67*Parametre!$A$3)/(Parametre!$A$2+Parametre!$A$3))</f>
        <v>#REF!</v>
      </c>
      <c r="AK63" s="331" t="e">
        <f>IF('Norm. Zahr. Financovanie'!AK$202=0,'Norm. uspesnost'!AK67,('Norm. Zahr. Financovanie'!AK67*Parametre!$A$2+'Norm. uspesnost'!AK67*Parametre!$A$3)/(Parametre!$A$2+Parametre!$A$3))</f>
        <v>#REF!</v>
      </c>
      <c r="AL63" s="331" t="e">
        <f>IF('Norm. Zahr. Financovanie'!AL$202=0,'Norm. uspesnost'!AL67,('Norm. Zahr. Financovanie'!AL67*Parametre!$A$2+'Norm. uspesnost'!AL67*Parametre!$A$3)/(Parametre!$A$2+Parametre!$A$3))</f>
        <v>#REF!</v>
      </c>
      <c r="AM63" s="331" t="e">
        <f>IF('Norm. Zahr. Financovanie'!AM$202=0,'Norm. uspesnost'!AM67,('Norm. Zahr. Financovanie'!AM67*Parametre!$A$2+'Norm. uspesnost'!AM67*Parametre!$A$3)/(Parametre!$A$2+Parametre!$A$3))</f>
        <v>#REF!</v>
      </c>
      <c r="AN63" s="331" t="e">
        <f>IF('Norm. Zahr. Financovanie'!AN$202=0,'Norm. uspesnost'!AN67,('Norm. Zahr. Financovanie'!AN67*Parametre!$A$2+'Norm. uspesnost'!AN67*Parametre!$A$3)/(Parametre!$A$2+Parametre!$A$3))</f>
        <v>#REF!</v>
      </c>
      <c r="AO63" s="331" t="e">
        <f>IF('Norm. Zahr. Financovanie'!AO$202=0,'Norm. uspesnost'!AO67,('Norm. Zahr. Financovanie'!AO67*Parametre!$A$2+'Norm. uspesnost'!AO67*Parametre!$A$3)/(Parametre!$A$2+Parametre!$A$3))</f>
        <v>#REF!</v>
      </c>
      <c r="AP63" s="331" t="e">
        <f>IF('Norm. Zahr. Financovanie'!AP$202=0,'Norm. uspesnost'!AP67,('Norm. Zahr. Financovanie'!AP67*Parametre!$A$2+'Norm. uspesnost'!AP67*Parametre!$A$3)/(Parametre!$A$2+Parametre!$A$3))</f>
        <v>#REF!</v>
      </c>
      <c r="AQ63" s="331" t="e">
        <f>IF('Norm. Zahr. Financovanie'!AQ$202=0,'Norm. uspesnost'!AQ67,('Norm. Zahr. Financovanie'!AQ67*Parametre!$A$2+'Norm. uspesnost'!AQ67*Parametre!$A$3)/(Parametre!$A$2+Parametre!$A$3))</f>
        <v>#REF!</v>
      </c>
      <c r="AR63" s="331" t="e">
        <f>IF('Norm. Zahr. Financovanie'!AR$202=0,'Norm. uspesnost'!AR67,('Norm. Zahr. Financovanie'!AR67*Parametre!$A$2+'Norm. uspesnost'!AR67*Parametre!$A$3)/(Parametre!$A$2+Parametre!$A$3))</f>
        <v>#REF!</v>
      </c>
      <c r="AS63" s="331" t="e">
        <f>IF('Norm. Zahr. Financovanie'!AS$202=0,'Norm. uspesnost'!AS67,('Norm. Zahr. Financovanie'!AS67*Parametre!$A$2+'Norm. uspesnost'!AS67*Parametre!$A$3)/(Parametre!$A$2+Parametre!$A$3))</f>
        <v>#REF!</v>
      </c>
      <c r="AT63" s="331" t="e">
        <f>IF('Norm. Zahr. Financovanie'!AT$202=0,'Norm. uspesnost'!AT67,('Norm. Zahr. Financovanie'!AT67*Parametre!$A$2+'Norm. uspesnost'!AT67*Parametre!$A$3)/(Parametre!$A$2+Parametre!$A$3))</f>
        <v>#REF!</v>
      </c>
      <c r="AU63" s="331" t="e">
        <f>IF('Norm. Zahr. Financovanie'!AU$202=0,'Norm. uspesnost'!AU67,('Norm. Zahr. Financovanie'!AU67*Parametre!$A$2+'Norm. uspesnost'!AU67*Parametre!$A$3)/(Parametre!$A$2+Parametre!$A$3))</f>
        <v>#REF!</v>
      </c>
      <c r="AV63" s="331" t="e">
        <f>IF('Norm. Zahr. Financovanie'!AV$202=0,'Norm. uspesnost'!AV67,('Norm. Zahr. Financovanie'!AV67*Parametre!$A$2+'Norm. uspesnost'!AV67*Parametre!$A$3)/(Parametre!$A$2+Parametre!$A$3))</f>
        <v>#REF!</v>
      </c>
      <c r="AW63" s="331" t="e">
        <f>IF('Norm. Zahr. Financovanie'!AW$202=0,'Norm. uspesnost'!AW67,('Norm. Zahr. Financovanie'!AW67*Parametre!$A$2+'Norm. uspesnost'!AW67*Parametre!$A$3)/(Parametre!$A$2+Parametre!$A$3))</f>
        <v>#REF!</v>
      </c>
      <c r="AX63" s="331" t="e">
        <f>IF('Norm. Zahr. Financovanie'!AX$202=0,'Norm. uspesnost'!AX67,('Norm. Zahr. Financovanie'!AX67*Parametre!$A$2+'Norm. uspesnost'!AX67*Parametre!$A$3)/(Parametre!$A$2+Parametre!$A$3))</f>
        <v>#REF!</v>
      </c>
      <c r="AY63" s="331" t="e">
        <f>IF('Norm. Zahr. Financovanie'!AY$202=0,'Norm. uspesnost'!AY67,('Norm. Zahr. Financovanie'!AY67*Parametre!$A$2+'Norm. uspesnost'!AY67*Parametre!$A$3)/(Parametre!$A$2+Parametre!$A$3))</f>
        <v>#REF!</v>
      </c>
      <c r="AZ63" s="331" t="e">
        <f>IF('Norm. Zahr. Financovanie'!AZ$202=0,'Norm. uspesnost'!AZ67,('Norm. Zahr. Financovanie'!AZ67*Parametre!$A$2+'Norm. uspesnost'!AZ67*Parametre!$A$3)/(Parametre!$A$2+Parametre!$A$3))</f>
        <v>#REF!</v>
      </c>
      <c r="BA63" s="331">
        <f>IF('Norm. Zahr. Financovanie'!BA$202=0,'Norm. uspesnost'!BA67,('Norm. Zahr. Financovanie'!BA67*Parametre!$A$2+'Norm. uspesnost'!BA67*Parametre!$A$3)/(Parametre!$A$2+Parametre!$A$3))</f>
        <v>0</v>
      </c>
      <c r="BB63" s="331" t="e">
        <f>IF('Norm. Zahr. Financovanie'!BB$202=0,'Norm. uspesnost'!BB67,('Norm. Zahr. Financovanie'!BB67*Parametre!$A$2+'Norm. uspesnost'!BB67*Parametre!$A$3)/(Parametre!$A$2+Parametre!$A$3))</f>
        <v>#REF!</v>
      </c>
    </row>
    <row r="64" spans="1:54" ht="14.25" customHeight="1" x14ac:dyDescent="0.25">
      <c r="A64" s="336">
        <v>63</v>
      </c>
      <c r="B64" s="339" t="s">
        <v>97</v>
      </c>
      <c r="C64" s="340" t="s">
        <v>96</v>
      </c>
      <c r="D64" s="331" t="e">
        <f>IF('Norm. Zahr. Financovanie'!D$202=0,'Norm. uspesnost'!D68,('Norm. Zahr. Financovanie'!D68*Parametre!$A$2+'Norm. uspesnost'!D68*Parametre!$A$3)/(Parametre!$A$2+Parametre!$A$3))</f>
        <v>#REF!</v>
      </c>
      <c r="E64" s="331" t="e">
        <f>IF('Norm. Zahr. Financovanie'!E$202=0,'Norm. uspesnost'!E68,('Norm. Zahr. Financovanie'!E68*Parametre!$A$2+'Norm. uspesnost'!E68*Parametre!$A$3)/(Parametre!$A$2+Parametre!$A$3))</f>
        <v>#REF!</v>
      </c>
      <c r="F64" s="331" t="e">
        <f>IF('Norm. Zahr. Financovanie'!F$202=0,'Norm. uspesnost'!F68,('Norm. Zahr. Financovanie'!F68*Parametre!$A$2+'Norm. uspesnost'!F68*Parametre!$A$3)/(Parametre!$A$2+Parametre!$A$3))</f>
        <v>#REF!</v>
      </c>
      <c r="G64" s="331" t="e">
        <f>IF('Norm. Zahr. Financovanie'!G$202=0,'Norm. uspesnost'!G68,('Norm. Zahr. Financovanie'!G68*Parametre!$A$2+'Norm. uspesnost'!G68*Parametre!$A$3)/(Parametre!$A$2+Parametre!$A$3))</f>
        <v>#REF!</v>
      </c>
      <c r="H64" s="331" t="e">
        <f>IF('Norm. Zahr. Financovanie'!H$202=0,'Norm. uspesnost'!H68,('Norm. Zahr. Financovanie'!H68*Parametre!$A$2+'Norm. uspesnost'!H68*Parametre!$A$3)/(Parametre!$A$2+Parametre!$A$3))</f>
        <v>#REF!</v>
      </c>
      <c r="I64" s="331" t="e">
        <f>IF('Norm. Zahr. Financovanie'!I$202=0,'Norm. uspesnost'!I68,('Norm. Zahr. Financovanie'!I68*Parametre!$A$2+'Norm. uspesnost'!I68*Parametre!$A$3)/(Parametre!$A$2+Parametre!$A$3))</f>
        <v>#REF!</v>
      </c>
      <c r="J64" s="331" t="e">
        <f>IF('Norm. Zahr. Financovanie'!J$202=0,'Norm. uspesnost'!J68,('Norm. Zahr. Financovanie'!J68*Parametre!$A$2+'Norm. uspesnost'!J68*Parametre!$A$3)/(Parametre!$A$2+Parametre!$A$3))</f>
        <v>#REF!</v>
      </c>
      <c r="K64" s="331">
        <f>IF('Norm. Zahr. Financovanie'!K$202=0,'Norm. uspesnost'!K68,('Norm. Zahr. Financovanie'!K68*Parametre!$A$2+'Norm. uspesnost'!K68*Parametre!$A$3)/(Parametre!$A$2+Parametre!$A$3))</f>
        <v>2.8981414922138071E-2</v>
      </c>
      <c r="L64" s="331" t="e">
        <f>IF('Norm. Zahr. Financovanie'!L$202=0,'Norm. uspesnost'!L68,('Norm. Zahr. Financovanie'!L68*Parametre!$A$2+'Norm. uspesnost'!L68*Parametre!$A$3)/(Parametre!$A$2+Parametre!$A$3))</f>
        <v>#REF!</v>
      </c>
      <c r="M64" s="331" t="e">
        <f>IF('Norm. Zahr. Financovanie'!M$202=0,'Norm. uspesnost'!M68,('Norm. Zahr. Financovanie'!M68*Parametre!$A$2+'Norm. uspesnost'!M68*Parametre!$A$3)/(Parametre!$A$2+Parametre!$A$3))</f>
        <v>#REF!</v>
      </c>
      <c r="N64" s="331" t="e">
        <f>IF('Norm. Zahr. Financovanie'!N$202=0,'Norm. uspesnost'!N68,('Norm. Zahr. Financovanie'!N68*Parametre!$A$2+'Norm. uspesnost'!N68*Parametre!$A$3)/(Parametre!$A$2+Parametre!$A$3))</f>
        <v>#REF!</v>
      </c>
      <c r="O64" s="331" t="e">
        <f>IF('Norm. Zahr. Financovanie'!O$202=0,'Norm. uspesnost'!O68,('Norm. Zahr. Financovanie'!O68*Parametre!$A$2+'Norm. uspesnost'!O68*Parametre!$A$3)/(Parametre!$A$2+Parametre!$A$3))</f>
        <v>#REF!</v>
      </c>
      <c r="P64" s="331">
        <f>IF('Norm. Zahr. Financovanie'!P$202=0,'Norm. uspesnost'!P68,('Norm. Zahr. Financovanie'!P68*Parametre!$A$2+'Norm. uspesnost'!P68*Parametre!$A$3)/(Parametre!$A$2+Parametre!$A$3))</f>
        <v>1.814836174928398E-2</v>
      </c>
      <c r="Q64" s="331" t="e">
        <f>IF('Norm. Zahr. Financovanie'!Q$202=0,'Norm. uspesnost'!Q68,('Norm. Zahr. Financovanie'!Q68*Parametre!$A$2+'Norm. uspesnost'!Q68*Parametre!$A$3)/(Parametre!$A$2+Parametre!$A$3))</f>
        <v>#REF!</v>
      </c>
      <c r="R64" s="331" t="e">
        <f>IF('Norm. Zahr. Financovanie'!R$202=0,'Norm. uspesnost'!R68,('Norm. Zahr. Financovanie'!R68*Parametre!$A$2+'Norm. uspesnost'!R68*Parametre!$A$3)/(Parametre!$A$2+Parametre!$A$3))</f>
        <v>#REF!</v>
      </c>
      <c r="S64" s="331" t="e">
        <f>IF('Norm. Zahr. Financovanie'!S$202=0,'Norm. uspesnost'!S68,('Norm. Zahr. Financovanie'!S68*Parametre!$A$2+'Norm. uspesnost'!S68*Parametre!$A$3)/(Parametre!$A$2+Parametre!$A$3))</f>
        <v>#REF!</v>
      </c>
      <c r="T64" s="331" t="e">
        <f>IF('Norm. Zahr. Financovanie'!T$202=0,'Norm. uspesnost'!T68,('Norm. Zahr. Financovanie'!T68*Parametre!$A$2+'Norm. uspesnost'!T68*Parametre!$A$3)/(Parametre!$A$2+Parametre!$A$3))</f>
        <v>#REF!</v>
      </c>
      <c r="U64" s="331">
        <f>IF('Norm. Zahr. Financovanie'!U$202=0,'Norm. uspesnost'!U68,('Norm. Zahr. Financovanie'!U68*Parametre!$A$2+'Norm. uspesnost'!U68*Parametre!$A$3)/(Parametre!$A$2+Parametre!$A$3))</f>
        <v>0</v>
      </c>
      <c r="V64" s="331" t="e">
        <f>IF('Norm. Zahr. Financovanie'!V$202=0,'Norm. uspesnost'!V68,('Norm. Zahr. Financovanie'!V68*Parametre!$A$2+'Norm. uspesnost'!V68*Parametre!$A$3)/(Parametre!$A$2+Parametre!$A$3))</f>
        <v>#REF!</v>
      </c>
      <c r="W64" s="331" t="e">
        <f>IF('Norm. Zahr. Financovanie'!W$202=0,'Norm. uspesnost'!W68,('Norm. Zahr. Financovanie'!W68*Parametre!$A$2+'Norm. uspesnost'!W68*Parametre!$A$3)/(Parametre!$A$2+Parametre!$A$3))</f>
        <v>#REF!</v>
      </c>
      <c r="X64" s="331">
        <f>IF('Norm. Zahr. Financovanie'!X$202=0,'Norm. uspesnost'!X68,('Norm. Zahr. Financovanie'!X68*Parametre!$A$2+'Norm. uspesnost'!X68*Parametre!$A$3)/(Parametre!$A$2+Parametre!$A$3))</f>
        <v>1.1333494779288496E-2</v>
      </c>
      <c r="Y64" s="331" t="e">
        <f>IF('Norm. Zahr. Financovanie'!Y$202=0,'Norm. uspesnost'!Y68,('Norm. Zahr. Financovanie'!Y68*Parametre!$A$2+'Norm. uspesnost'!Y68*Parametre!$A$3)/(Parametre!$A$2+Parametre!$A$3))</f>
        <v>#REF!</v>
      </c>
      <c r="Z64" s="331" t="e">
        <f>IF('Norm. Zahr. Financovanie'!Z$202=0,'Norm. uspesnost'!Z68,('Norm. Zahr. Financovanie'!Z68*Parametre!$A$2+'Norm. uspesnost'!Z68*Parametre!$A$3)/(Parametre!$A$2+Parametre!$A$3))</f>
        <v>#REF!</v>
      </c>
      <c r="AA64" s="331" t="e">
        <f>IF('Norm. Zahr. Financovanie'!AA$202=0,'Norm. uspesnost'!AA68,('Norm. Zahr. Financovanie'!AA68*Parametre!$A$2+'Norm. uspesnost'!AA68*Parametre!$A$3)/(Parametre!$A$2+Parametre!$A$3))</f>
        <v>#REF!</v>
      </c>
      <c r="AB64" s="331">
        <f>IF('Norm. Zahr. Financovanie'!AB$202=0,'Norm. uspesnost'!AB68,('Norm. Zahr. Financovanie'!AB68*Parametre!$A$2+'Norm. uspesnost'!AB68*Parametre!$A$3)/(Parametre!$A$2+Parametre!$A$3))</f>
        <v>5.6010452149726254E-2</v>
      </c>
      <c r="AC64" s="331">
        <f>IF('Norm. Zahr. Financovanie'!AC$202=0,'Norm. uspesnost'!AC68,('Norm. Zahr. Financovanie'!AC68*Parametre!$A$2+'Norm. uspesnost'!AC68*Parametre!$A$3)/(Parametre!$A$2+Parametre!$A$3))</f>
        <v>8.6367038462553773E-3</v>
      </c>
      <c r="AD64" s="331">
        <f>IF('Norm. Zahr. Financovanie'!AD$202=0,'Norm. uspesnost'!AD68,('Norm. Zahr. Financovanie'!AD68*Parametre!$A$2+'Norm. uspesnost'!AD68*Parametre!$A$3)/(Parametre!$A$2+Parametre!$A$3))</f>
        <v>0</v>
      </c>
      <c r="AE64" s="331" t="e">
        <f>IF('Norm. Zahr. Financovanie'!AE$202=0,'Norm. uspesnost'!AE68,('Norm. Zahr. Financovanie'!AE68*Parametre!$A$2+'Norm. uspesnost'!AE68*Parametre!$A$3)/(Parametre!$A$2+Parametre!$A$3))</f>
        <v>#REF!</v>
      </c>
      <c r="AF64" s="331" t="e">
        <f>IF('Norm. Zahr. Financovanie'!AF$202=0,'Norm. uspesnost'!AF68,('Norm. Zahr. Financovanie'!AF68*Parametre!$A$2+'Norm. uspesnost'!AF68*Parametre!$A$3)/(Parametre!$A$2+Parametre!$A$3))</f>
        <v>#REF!</v>
      </c>
      <c r="AG64" s="331" t="e">
        <f>IF('Norm. Zahr. Financovanie'!AG$202=0,'Norm. uspesnost'!AG68,('Norm. Zahr. Financovanie'!AG68*Parametre!$A$2+'Norm. uspesnost'!AG68*Parametre!$A$3)/(Parametre!$A$2+Parametre!$A$3))</f>
        <v>#REF!</v>
      </c>
      <c r="AH64" s="331" t="e">
        <f>IF('Norm. Zahr. Financovanie'!AH$202=0,'Norm. uspesnost'!AH68,('Norm. Zahr. Financovanie'!AH68*Parametre!$A$2+'Norm. uspesnost'!AH68*Parametre!$A$3)/(Parametre!$A$2+Parametre!$A$3))</f>
        <v>#REF!</v>
      </c>
      <c r="AI64" s="331">
        <f>IF('Norm. Zahr. Financovanie'!AI$202=0,'Norm. uspesnost'!AI68,('Norm. Zahr. Financovanie'!AI68*Parametre!$A$2+'Norm. uspesnost'!AI68*Parametre!$A$3)/(Parametre!$A$2+Parametre!$A$3))</f>
        <v>1.3533756590110123E-2</v>
      </c>
      <c r="AJ64" s="331" t="e">
        <f>IF('Norm. Zahr. Financovanie'!AJ$202=0,'Norm. uspesnost'!AJ68,('Norm. Zahr. Financovanie'!AJ68*Parametre!$A$2+'Norm. uspesnost'!AJ68*Parametre!$A$3)/(Parametre!$A$2+Parametre!$A$3))</f>
        <v>#REF!</v>
      </c>
      <c r="AK64" s="331" t="e">
        <f>IF('Norm. Zahr. Financovanie'!AK$202=0,'Norm. uspesnost'!AK68,('Norm. Zahr. Financovanie'!AK68*Parametre!$A$2+'Norm. uspesnost'!AK68*Parametre!$A$3)/(Parametre!$A$2+Parametre!$A$3))</f>
        <v>#REF!</v>
      </c>
      <c r="AL64" s="331" t="e">
        <f>IF('Norm. Zahr. Financovanie'!AL$202=0,'Norm. uspesnost'!AL68,('Norm. Zahr. Financovanie'!AL68*Parametre!$A$2+'Norm. uspesnost'!AL68*Parametre!$A$3)/(Parametre!$A$2+Parametre!$A$3))</f>
        <v>#REF!</v>
      </c>
      <c r="AM64" s="331" t="e">
        <f>IF('Norm. Zahr. Financovanie'!AM$202=0,'Norm. uspesnost'!AM68,('Norm. Zahr. Financovanie'!AM68*Parametre!$A$2+'Norm. uspesnost'!AM68*Parametre!$A$3)/(Parametre!$A$2+Parametre!$A$3))</f>
        <v>#REF!</v>
      </c>
      <c r="AN64" s="331" t="e">
        <f>IF('Norm. Zahr. Financovanie'!AN$202=0,'Norm. uspesnost'!AN68,('Norm. Zahr. Financovanie'!AN68*Parametre!$A$2+'Norm. uspesnost'!AN68*Parametre!$A$3)/(Parametre!$A$2+Parametre!$A$3))</f>
        <v>#REF!</v>
      </c>
      <c r="AO64" s="331" t="e">
        <f>IF('Norm. Zahr. Financovanie'!AO$202=0,'Norm. uspesnost'!AO68,('Norm. Zahr. Financovanie'!AO68*Parametre!$A$2+'Norm. uspesnost'!AO68*Parametre!$A$3)/(Parametre!$A$2+Parametre!$A$3))</f>
        <v>#REF!</v>
      </c>
      <c r="AP64" s="331" t="e">
        <f>IF('Norm. Zahr. Financovanie'!AP$202=0,'Norm. uspesnost'!AP68,('Norm. Zahr. Financovanie'!AP68*Parametre!$A$2+'Norm. uspesnost'!AP68*Parametre!$A$3)/(Parametre!$A$2+Parametre!$A$3))</f>
        <v>#REF!</v>
      </c>
      <c r="AQ64" s="331" t="e">
        <f>IF('Norm. Zahr. Financovanie'!AQ$202=0,'Norm. uspesnost'!AQ68,('Norm. Zahr. Financovanie'!AQ68*Parametre!$A$2+'Norm. uspesnost'!AQ68*Parametre!$A$3)/(Parametre!$A$2+Parametre!$A$3))</f>
        <v>#REF!</v>
      </c>
      <c r="AR64" s="331" t="e">
        <f>IF('Norm. Zahr. Financovanie'!AR$202=0,'Norm. uspesnost'!AR68,('Norm. Zahr. Financovanie'!AR68*Parametre!$A$2+'Norm. uspesnost'!AR68*Parametre!$A$3)/(Parametre!$A$2+Parametre!$A$3))</f>
        <v>#REF!</v>
      </c>
      <c r="AS64" s="331" t="e">
        <f>IF('Norm. Zahr. Financovanie'!AS$202=0,'Norm. uspesnost'!AS68,('Norm. Zahr. Financovanie'!AS68*Parametre!$A$2+'Norm. uspesnost'!AS68*Parametre!$A$3)/(Parametre!$A$2+Parametre!$A$3))</f>
        <v>#REF!</v>
      </c>
      <c r="AT64" s="331" t="e">
        <f>IF('Norm. Zahr. Financovanie'!AT$202=0,'Norm. uspesnost'!AT68,('Norm. Zahr. Financovanie'!AT68*Parametre!$A$2+'Norm. uspesnost'!AT68*Parametre!$A$3)/(Parametre!$A$2+Parametre!$A$3))</f>
        <v>#REF!</v>
      </c>
      <c r="AU64" s="331" t="e">
        <f>IF('Norm. Zahr. Financovanie'!AU$202=0,'Norm. uspesnost'!AU68,('Norm. Zahr. Financovanie'!AU68*Parametre!$A$2+'Norm. uspesnost'!AU68*Parametre!$A$3)/(Parametre!$A$2+Parametre!$A$3))</f>
        <v>#REF!</v>
      </c>
      <c r="AV64" s="331" t="e">
        <f>IF('Norm. Zahr. Financovanie'!AV$202=0,'Norm. uspesnost'!AV68,('Norm. Zahr. Financovanie'!AV68*Parametre!$A$2+'Norm. uspesnost'!AV68*Parametre!$A$3)/(Parametre!$A$2+Parametre!$A$3))</f>
        <v>#REF!</v>
      </c>
      <c r="AW64" s="331" t="e">
        <f>IF('Norm. Zahr. Financovanie'!AW$202=0,'Norm. uspesnost'!AW68,('Norm. Zahr. Financovanie'!AW68*Parametre!$A$2+'Norm. uspesnost'!AW68*Parametre!$A$3)/(Parametre!$A$2+Parametre!$A$3))</f>
        <v>#REF!</v>
      </c>
      <c r="AX64" s="331" t="e">
        <f>IF('Norm. Zahr. Financovanie'!AX$202=0,'Norm. uspesnost'!AX68,('Norm. Zahr. Financovanie'!AX68*Parametre!$A$2+'Norm. uspesnost'!AX68*Parametre!$A$3)/(Parametre!$A$2+Parametre!$A$3))</f>
        <v>#REF!</v>
      </c>
      <c r="AY64" s="331" t="e">
        <f>IF('Norm. Zahr. Financovanie'!AY$202=0,'Norm. uspesnost'!AY68,('Norm. Zahr. Financovanie'!AY68*Parametre!$A$2+'Norm. uspesnost'!AY68*Parametre!$A$3)/(Parametre!$A$2+Parametre!$A$3))</f>
        <v>#REF!</v>
      </c>
      <c r="AZ64" s="331" t="e">
        <f>IF('Norm. Zahr. Financovanie'!AZ$202=0,'Norm. uspesnost'!AZ68,('Norm. Zahr. Financovanie'!AZ68*Parametre!$A$2+'Norm. uspesnost'!AZ68*Parametre!$A$3)/(Parametre!$A$2+Parametre!$A$3))</f>
        <v>#REF!</v>
      </c>
      <c r="BA64" s="331">
        <f>IF('Norm. Zahr. Financovanie'!BA$202=0,'Norm. uspesnost'!BA68,('Norm. Zahr. Financovanie'!BA68*Parametre!$A$2+'Norm. uspesnost'!BA68*Parametre!$A$3)/(Parametre!$A$2+Parametre!$A$3))</f>
        <v>1.0087882226502053E-2</v>
      </c>
      <c r="BB64" s="331" t="e">
        <f>IF('Norm. Zahr. Financovanie'!BB$202=0,'Norm. uspesnost'!BB68,('Norm. Zahr. Financovanie'!BB68*Parametre!$A$2+'Norm. uspesnost'!BB68*Parametre!$A$3)/(Parametre!$A$2+Parametre!$A$3))</f>
        <v>#REF!</v>
      </c>
    </row>
    <row r="65" spans="1:54" ht="14.25" customHeight="1" x14ac:dyDescent="0.25">
      <c r="A65" s="336">
        <v>64</v>
      </c>
      <c r="B65" s="337" t="s">
        <v>216</v>
      </c>
      <c r="C65" s="338" t="s">
        <v>215</v>
      </c>
      <c r="D65" s="331" t="e">
        <f>IF('Norm. Zahr. Financovanie'!D$202=0,'Norm. uspesnost'!D69,('Norm. Zahr. Financovanie'!D69*Parametre!$A$2+'Norm. uspesnost'!D69*Parametre!$A$3)/(Parametre!$A$2+Parametre!$A$3))</f>
        <v>#REF!</v>
      </c>
      <c r="E65" s="331" t="e">
        <f>IF('Norm. Zahr. Financovanie'!E$202=0,'Norm. uspesnost'!E69,('Norm. Zahr. Financovanie'!E69*Parametre!$A$2+'Norm. uspesnost'!E69*Parametre!$A$3)/(Parametre!$A$2+Parametre!$A$3))</f>
        <v>#REF!</v>
      </c>
      <c r="F65" s="331" t="e">
        <f>IF('Norm. Zahr. Financovanie'!F$202=0,'Norm. uspesnost'!F69,('Norm. Zahr. Financovanie'!F69*Parametre!$A$2+'Norm. uspesnost'!F69*Parametre!$A$3)/(Parametre!$A$2+Parametre!$A$3))</f>
        <v>#REF!</v>
      </c>
      <c r="G65" s="331" t="e">
        <f>IF('Norm. Zahr. Financovanie'!G$202=0,'Norm. uspesnost'!G69,('Norm. Zahr. Financovanie'!G69*Parametre!$A$2+'Norm. uspesnost'!G69*Parametre!$A$3)/(Parametre!$A$2+Parametre!$A$3))</f>
        <v>#REF!</v>
      </c>
      <c r="H65" s="331" t="e">
        <f>IF('Norm. Zahr. Financovanie'!H$202=0,'Norm. uspesnost'!H69,('Norm. Zahr. Financovanie'!H69*Parametre!$A$2+'Norm. uspesnost'!H69*Parametre!$A$3)/(Parametre!$A$2+Parametre!$A$3))</f>
        <v>#REF!</v>
      </c>
      <c r="I65" s="331" t="e">
        <f>IF('Norm. Zahr. Financovanie'!I$202=0,'Norm. uspesnost'!I69,('Norm. Zahr. Financovanie'!I69*Parametre!$A$2+'Norm. uspesnost'!I69*Parametre!$A$3)/(Parametre!$A$2+Parametre!$A$3))</f>
        <v>#REF!</v>
      </c>
      <c r="J65" s="331" t="e">
        <f>IF('Norm. Zahr. Financovanie'!J$202=0,'Norm. uspesnost'!J69,('Norm. Zahr. Financovanie'!J69*Parametre!$A$2+'Norm. uspesnost'!J69*Parametre!$A$3)/(Parametre!$A$2+Parametre!$A$3))</f>
        <v>#REF!</v>
      </c>
      <c r="K65" s="331">
        <f>IF('Norm. Zahr. Financovanie'!K$202=0,'Norm. uspesnost'!K69,('Norm. Zahr. Financovanie'!K69*Parametre!$A$2+'Norm. uspesnost'!K69*Parametre!$A$3)/(Parametre!$A$2+Parametre!$A$3))</f>
        <v>0</v>
      </c>
      <c r="L65" s="331" t="e">
        <f>IF('Norm. Zahr. Financovanie'!L$202=0,'Norm. uspesnost'!L69,('Norm. Zahr. Financovanie'!L69*Parametre!$A$2+'Norm. uspesnost'!L69*Parametre!$A$3)/(Parametre!$A$2+Parametre!$A$3))</f>
        <v>#REF!</v>
      </c>
      <c r="M65" s="331" t="e">
        <f>IF('Norm. Zahr. Financovanie'!M$202=0,'Norm. uspesnost'!M69,('Norm. Zahr. Financovanie'!M69*Parametre!$A$2+'Norm. uspesnost'!M69*Parametre!$A$3)/(Parametre!$A$2+Parametre!$A$3))</f>
        <v>#REF!</v>
      </c>
      <c r="N65" s="331" t="e">
        <f>IF('Norm. Zahr. Financovanie'!N$202=0,'Norm. uspesnost'!N69,('Norm. Zahr. Financovanie'!N69*Parametre!$A$2+'Norm. uspesnost'!N69*Parametre!$A$3)/(Parametre!$A$2+Parametre!$A$3))</f>
        <v>#REF!</v>
      </c>
      <c r="O65" s="331" t="e">
        <f>IF('Norm. Zahr. Financovanie'!O$202=0,'Norm. uspesnost'!O69,('Norm. Zahr. Financovanie'!O69*Parametre!$A$2+'Norm. uspesnost'!O69*Parametre!$A$3)/(Parametre!$A$2+Parametre!$A$3))</f>
        <v>#REF!</v>
      </c>
      <c r="P65" s="331">
        <f>IF('Norm. Zahr. Financovanie'!P$202=0,'Norm. uspesnost'!P69,('Norm. Zahr. Financovanie'!P69*Parametre!$A$2+'Norm. uspesnost'!P69*Parametre!$A$3)/(Parametre!$A$2+Parametre!$A$3))</f>
        <v>0</v>
      </c>
      <c r="Q65" s="331" t="e">
        <f>IF('Norm. Zahr. Financovanie'!Q$202=0,'Norm. uspesnost'!Q69,('Norm. Zahr. Financovanie'!Q69*Parametre!$A$2+'Norm. uspesnost'!Q69*Parametre!$A$3)/(Parametre!$A$2+Parametre!$A$3))</f>
        <v>#REF!</v>
      </c>
      <c r="R65" s="331" t="e">
        <f>IF('Norm. Zahr. Financovanie'!R$202=0,'Norm. uspesnost'!R69,('Norm. Zahr. Financovanie'!R69*Parametre!$A$2+'Norm. uspesnost'!R69*Parametre!$A$3)/(Parametre!$A$2+Parametre!$A$3))</f>
        <v>#REF!</v>
      </c>
      <c r="S65" s="331" t="e">
        <f>IF('Norm. Zahr. Financovanie'!S$202=0,'Norm. uspesnost'!S69,('Norm. Zahr. Financovanie'!S69*Parametre!$A$2+'Norm. uspesnost'!S69*Parametre!$A$3)/(Parametre!$A$2+Parametre!$A$3))</f>
        <v>#REF!</v>
      </c>
      <c r="T65" s="331" t="e">
        <f>IF('Norm. Zahr. Financovanie'!T$202=0,'Norm. uspesnost'!T69,('Norm. Zahr. Financovanie'!T69*Parametre!$A$2+'Norm. uspesnost'!T69*Parametre!$A$3)/(Parametre!$A$2+Parametre!$A$3))</f>
        <v>#REF!</v>
      </c>
      <c r="U65" s="331">
        <f>IF('Norm. Zahr. Financovanie'!U$202=0,'Norm. uspesnost'!U69,('Norm. Zahr. Financovanie'!U69*Parametre!$A$2+'Norm. uspesnost'!U69*Parametre!$A$3)/(Parametre!$A$2+Parametre!$A$3))</f>
        <v>0</v>
      </c>
      <c r="V65" s="331" t="e">
        <f>IF('Norm. Zahr. Financovanie'!V$202=0,'Norm. uspesnost'!V69,('Norm. Zahr. Financovanie'!V69*Parametre!$A$2+'Norm. uspesnost'!V69*Parametre!$A$3)/(Parametre!$A$2+Parametre!$A$3))</f>
        <v>#REF!</v>
      </c>
      <c r="W65" s="331" t="e">
        <f>IF('Norm. Zahr. Financovanie'!W$202=0,'Norm. uspesnost'!W69,('Norm. Zahr. Financovanie'!W69*Parametre!$A$2+'Norm. uspesnost'!W69*Parametre!$A$3)/(Parametre!$A$2+Parametre!$A$3))</f>
        <v>#REF!</v>
      </c>
      <c r="X65" s="331">
        <f>IF('Norm. Zahr. Financovanie'!X$202=0,'Norm. uspesnost'!X69,('Norm. Zahr. Financovanie'!X69*Parametre!$A$2+'Norm. uspesnost'!X69*Parametre!$A$3)/(Parametre!$A$2+Parametre!$A$3))</f>
        <v>0</v>
      </c>
      <c r="Y65" s="331" t="e">
        <f>IF('Norm. Zahr. Financovanie'!Y$202=0,'Norm. uspesnost'!Y69,('Norm. Zahr. Financovanie'!Y69*Parametre!$A$2+'Norm. uspesnost'!Y69*Parametre!$A$3)/(Parametre!$A$2+Parametre!$A$3))</f>
        <v>#REF!</v>
      </c>
      <c r="Z65" s="331" t="e">
        <f>IF('Norm. Zahr. Financovanie'!Z$202=0,'Norm. uspesnost'!Z69,('Norm. Zahr. Financovanie'!Z69*Parametre!$A$2+'Norm. uspesnost'!Z69*Parametre!$A$3)/(Parametre!$A$2+Parametre!$A$3))</f>
        <v>#REF!</v>
      </c>
      <c r="AA65" s="331" t="e">
        <f>IF('Norm. Zahr. Financovanie'!AA$202=0,'Norm. uspesnost'!AA69,('Norm. Zahr. Financovanie'!AA69*Parametre!$A$2+'Norm. uspesnost'!AA69*Parametre!$A$3)/(Parametre!$A$2+Parametre!$A$3))</f>
        <v>#REF!</v>
      </c>
      <c r="AB65" s="331">
        <f>IF('Norm. Zahr. Financovanie'!AB$202=0,'Norm. uspesnost'!AB69,('Norm. Zahr. Financovanie'!AB69*Parametre!$A$2+'Norm. uspesnost'!AB69*Parametre!$A$3)/(Parametre!$A$2+Parametre!$A$3))</f>
        <v>0</v>
      </c>
      <c r="AC65" s="331">
        <f>IF('Norm. Zahr. Financovanie'!AC$202=0,'Norm. uspesnost'!AC69,('Norm. Zahr. Financovanie'!AC69*Parametre!$A$2+'Norm. uspesnost'!AC69*Parametre!$A$3)/(Parametre!$A$2+Parametre!$A$3))</f>
        <v>0</v>
      </c>
      <c r="AD65" s="331">
        <f>IF('Norm. Zahr. Financovanie'!AD$202=0,'Norm. uspesnost'!AD69,('Norm. Zahr. Financovanie'!AD69*Parametre!$A$2+'Norm. uspesnost'!AD69*Parametre!$A$3)/(Parametre!$A$2+Parametre!$A$3))</f>
        <v>0</v>
      </c>
      <c r="AE65" s="331" t="e">
        <f>IF('Norm. Zahr. Financovanie'!AE$202=0,'Norm. uspesnost'!AE69,('Norm. Zahr. Financovanie'!AE69*Parametre!$A$2+'Norm. uspesnost'!AE69*Parametre!$A$3)/(Parametre!$A$2+Parametre!$A$3))</f>
        <v>#REF!</v>
      </c>
      <c r="AF65" s="331" t="e">
        <f>IF('Norm. Zahr. Financovanie'!AF$202=0,'Norm. uspesnost'!AF69,('Norm. Zahr. Financovanie'!AF69*Parametre!$A$2+'Norm. uspesnost'!AF69*Parametre!$A$3)/(Parametre!$A$2+Parametre!$A$3))</f>
        <v>#REF!</v>
      </c>
      <c r="AG65" s="331" t="e">
        <f>IF('Norm. Zahr. Financovanie'!AG$202=0,'Norm. uspesnost'!AG69,('Norm. Zahr. Financovanie'!AG69*Parametre!$A$2+'Norm. uspesnost'!AG69*Parametre!$A$3)/(Parametre!$A$2+Parametre!$A$3))</f>
        <v>#REF!</v>
      </c>
      <c r="AH65" s="331" t="e">
        <f>IF('Norm. Zahr. Financovanie'!AH$202=0,'Norm. uspesnost'!AH69,('Norm. Zahr. Financovanie'!AH69*Parametre!$A$2+'Norm. uspesnost'!AH69*Parametre!$A$3)/(Parametre!$A$2+Parametre!$A$3))</f>
        <v>#REF!</v>
      </c>
      <c r="AI65" s="331">
        <f>IF('Norm. Zahr. Financovanie'!AI$202=0,'Norm. uspesnost'!AI69,('Norm. Zahr. Financovanie'!AI69*Parametre!$A$2+'Norm. uspesnost'!AI69*Parametre!$A$3)/(Parametre!$A$2+Parametre!$A$3))</f>
        <v>0</v>
      </c>
      <c r="AJ65" s="331" t="e">
        <f>IF('Norm. Zahr. Financovanie'!AJ$202=0,'Norm. uspesnost'!AJ69,('Norm. Zahr. Financovanie'!AJ69*Parametre!$A$2+'Norm. uspesnost'!AJ69*Parametre!$A$3)/(Parametre!$A$2+Parametre!$A$3))</f>
        <v>#REF!</v>
      </c>
      <c r="AK65" s="331" t="e">
        <f>IF('Norm. Zahr. Financovanie'!AK$202=0,'Norm. uspesnost'!AK69,('Norm. Zahr. Financovanie'!AK69*Parametre!$A$2+'Norm. uspesnost'!AK69*Parametre!$A$3)/(Parametre!$A$2+Parametre!$A$3))</f>
        <v>#REF!</v>
      </c>
      <c r="AL65" s="331" t="e">
        <f>IF('Norm. Zahr. Financovanie'!AL$202=0,'Norm. uspesnost'!AL69,('Norm. Zahr. Financovanie'!AL69*Parametre!$A$2+'Norm. uspesnost'!AL69*Parametre!$A$3)/(Parametre!$A$2+Parametre!$A$3))</f>
        <v>#REF!</v>
      </c>
      <c r="AM65" s="331" t="e">
        <f>IF('Norm. Zahr. Financovanie'!AM$202=0,'Norm. uspesnost'!AM69,('Norm. Zahr. Financovanie'!AM69*Parametre!$A$2+'Norm. uspesnost'!AM69*Parametre!$A$3)/(Parametre!$A$2+Parametre!$A$3))</f>
        <v>#REF!</v>
      </c>
      <c r="AN65" s="331" t="e">
        <f>IF('Norm. Zahr. Financovanie'!AN$202=0,'Norm. uspesnost'!AN69,('Norm. Zahr. Financovanie'!AN69*Parametre!$A$2+'Norm. uspesnost'!AN69*Parametre!$A$3)/(Parametre!$A$2+Parametre!$A$3))</f>
        <v>#REF!</v>
      </c>
      <c r="AO65" s="331" t="e">
        <f>IF('Norm. Zahr. Financovanie'!AO$202=0,'Norm. uspesnost'!AO69,('Norm. Zahr. Financovanie'!AO69*Parametre!$A$2+'Norm. uspesnost'!AO69*Parametre!$A$3)/(Parametre!$A$2+Parametre!$A$3))</f>
        <v>#REF!</v>
      </c>
      <c r="AP65" s="331" t="e">
        <f>IF('Norm. Zahr. Financovanie'!AP$202=0,'Norm. uspesnost'!AP69,('Norm. Zahr. Financovanie'!AP69*Parametre!$A$2+'Norm. uspesnost'!AP69*Parametre!$A$3)/(Parametre!$A$2+Parametre!$A$3))</f>
        <v>#REF!</v>
      </c>
      <c r="AQ65" s="331" t="e">
        <f>IF('Norm. Zahr. Financovanie'!AQ$202=0,'Norm. uspesnost'!AQ69,('Norm. Zahr. Financovanie'!AQ69*Parametre!$A$2+'Norm. uspesnost'!AQ69*Parametre!$A$3)/(Parametre!$A$2+Parametre!$A$3))</f>
        <v>#REF!</v>
      </c>
      <c r="AR65" s="331" t="e">
        <f>IF('Norm. Zahr. Financovanie'!AR$202=0,'Norm. uspesnost'!AR69,('Norm. Zahr. Financovanie'!AR69*Parametre!$A$2+'Norm. uspesnost'!AR69*Parametre!$A$3)/(Parametre!$A$2+Parametre!$A$3))</f>
        <v>#REF!</v>
      </c>
      <c r="AS65" s="331" t="e">
        <f>IF('Norm. Zahr. Financovanie'!AS$202=0,'Norm. uspesnost'!AS69,('Norm. Zahr. Financovanie'!AS69*Parametre!$A$2+'Norm. uspesnost'!AS69*Parametre!$A$3)/(Parametre!$A$2+Parametre!$A$3))</f>
        <v>#REF!</v>
      </c>
      <c r="AT65" s="331" t="e">
        <f>IF('Norm. Zahr. Financovanie'!AT$202=0,'Norm. uspesnost'!AT69,('Norm. Zahr. Financovanie'!AT69*Parametre!$A$2+'Norm. uspesnost'!AT69*Parametre!$A$3)/(Parametre!$A$2+Parametre!$A$3))</f>
        <v>#REF!</v>
      </c>
      <c r="AU65" s="331" t="e">
        <f>IF('Norm. Zahr. Financovanie'!AU$202=0,'Norm. uspesnost'!AU69,('Norm. Zahr. Financovanie'!AU69*Parametre!$A$2+'Norm. uspesnost'!AU69*Parametre!$A$3)/(Parametre!$A$2+Parametre!$A$3))</f>
        <v>#REF!</v>
      </c>
      <c r="AV65" s="331" t="e">
        <f>IF('Norm. Zahr. Financovanie'!AV$202=0,'Norm. uspesnost'!AV69,('Norm. Zahr. Financovanie'!AV69*Parametre!$A$2+'Norm. uspesnost'!AV69*Parametre!$A$3)/(Parametre!$A$2+Parametre!$A$3))</f>
        <v>#REF!</v>
      </c>
      <c r="AW65" s="331" t="e">
        <f>IF('Norm. Zahr. Financovanie'!AW$202=0,'Norm. uspesnost'!AW69,('Norm. Zahr. Financovanie'!AW69*Parametre!$A$2+'Norm. uspesnost'!AW69*Parametre!$A$3)/(Parametre!$A$2+Parametre!$A$3))</f>
        <v>#REF!</v>
      </c>
      <c r="AX65" s="331" t="e">
        <f>IF('Norm. Zahr. Financovanie'!AX$202=0,'Norm. uspesnost'!AX69,('Norm. Zahr. Financovanie'!AX69*Parametre!$A$2+'Norm. uspesnost'!AX69*Parametre!$A$3)/(Parametre!$A$2+Parametre!$A$3))</f>
        <v>#REF!</v>
      </c>
      <c r="AY65" s="331" t="e">
        <f>IF('Norm. Zahr. Financovanie'!AY$202=0,'Norm. uspesnost'!AY69,('Norm. Zahr. Financovanie'!AY69*Parametre!$A$2+'Norm. uspesnost'!AY69*Parametre!$A$3)/(Parametre!$A$2+Parametre!$A$3))</f>
        <v>#REF!</v>
      </c>
      <c r="AZ65" s="331" t="e">
        <f>IF('Norm. Zahr. Financovanie'!AZ$202=0,'Norm. uspesnost'!AZ69,('Norm. Zahr. Financovanie'!AZ69*Parametre!$A$2+'Norm. uspesnost'!AZ69*Parametre!$A$3)/(Parametre!$A$2+Parametre!$A$3))</f>
        <v>#REF!</v>
      </c>
      <c r="BA65" s="331">
        <f>IF('Norm. Zahr. Financovanie'!BA$202=0,'Norm. uspesnost'!BA69,('Norm. Zahr. Financovanie'!BA69*Parametre!$A$2+'Norm. uspesnost'!BA69*Parametre!$A$3)/(Parametre!$A$2+Parametre!$A$3))</f>
        <v>0</v>
      </c>
      <c r="BB65" s="331" t="e">
        <f>IF('Norm. Zahr. Financovanie'!BB$202=0,'Norm. uspesnost'!BB69,('Norm. Zahr. Financovanie'!BB69*Parametre!$A$2+'Norm. uspesnost'!BB69*Parametre!$A$3)/(Parametre!$A$2+Parametre!$A$3))</f>
        <v>#REF!</v>
      </c>
    </row>
    <row r="66" spans="1:54" ht="14.25" customHeight="1" x14ac:dyDescent="0.25">
      <c r="A66" s="336">
        <v>65</v>
      </c>
      <c r="B66" s="339" t="s">
        <v>117</v>
      </c>
      <c r="C66" s="340" t="s">
        <v>116</v>
      </c>
      <c r="D66" s="331" t="e">
        <f>IF('Norm. Zahr. Financovanie'!D$202=0,'Norm. uspesnost'!D70,('Norm. Zahr. Financovanie'!D70*Parametre!$A$2+'Norm. uspesnost'!D70*Parametre!$A$3)/(Parametre!$A$2+Parametre!$A$3))</f>
        <v>#REF!</v>
      </c>
      <c r="E66" s="331" t="e">
        <f>IF('Norm. Zahr. Financovanie'!E$202=0,'Norm. uspesnost'!E70,('Norm. Zahr. Financovanie'!E70*Parametre!$A$2+'Norm. uspesnost'!E70*Parametre!$A$3)/(Parametre!$A$2+Parametre!$A$3))</f>
        <v>#REF!</v>
      </c>
      <c r="F66" s="331" t="e">
        <f>IF('Norm. Zahr. Financovanie'!F$202=0,'Norm. uspesnost'!F70,('Norm. Zahr. Financovanie'!F70*Parametre!$A$2+'Norm. uspesnost'!F70*Parametre!$A$3)/(Parametre!$A$2+Parametre!$A$3))</f>
        <v>#REF!</v>
      </c>
      <c r="G66" s="331" t="e">
        <f>IF('Norm. Zahr. Financovanie'!G$202=0,'Norm. uspesnost'!G70,('Norm. Zahr. Financovanie'!G70*Parametre!$A$2+'Norm. uspesnost'!G70*Parametre!$A$3)/(Parametre!$A$2+Parametre!$A$3))</f>
        <v>#REF!</v>
      </c>
      <c r="H66" s="331" t="e">
        <f>IF('Norm. Zahr. Financovanie'!H$202=0,'Norm. uspesnost'!H70,('Norm. Zahr. Financovanie'!H70*Parametre!$A$2+'Norm. uspesnost'!H70*Parametre!$A$3)/(Parametre!$A$2+Parametre!$A$3))</f>
        <v>#REF!</v>
      </c>
      <c r="I66" s="331" t="e">
        <f>IF('Norm. Zahr. Financovanie'!I$202=0,'Norm. uspesnost'!I70,('Norm. Zahr. Financovanie'!I70*Parametre!$A$2+'Norm. uspesnost'!I70*Parametre!$A$3)/(Parametre!$A$2+Parametre!$A$3))</f>
        <v>#REF!</v>
      </c>
      <c r="J66" s="331" t="e">
        <f>IF('Norm. Zahr. Financovanie'!J$202=0,'Norm. uspesnost'!J70,('Norm. Zahr. Financovanie'!J70*Parametre!$A$2+'Norm. uspesnost'!J70*Parametre!$A$3)/(Parametre!$A$2+Parametre!$A$3))</f>
        <v>#REF!</v>
      </c>
      <c r="K66" s="331">
        <f>IF('Norm. Zahr. Financovanie'!K$202=0,'Norm. uspesnost'!K70,('Norm. Zahr. Financovanie'!K70*Parametre!$A$2+'Norm. uspesnost'!K70*Parametre!$A$3)/(Parametre!$A$2+Parametre!$A$3))</f>
        <v>0</v>
      </c>
      <c r="L66" s="331" t="e">
        <f>IF('Norm. Zahr. Financovanie'!L$202=0,'Norm. uspesnost'!L70,('Norm. Zahr. Financovanie'!L70*Parametre!$A$2+'Norm. uspesnost'!L70*Parametre!$A$3)/(Parametre!$A$2+Parametre!$A$3))</f>
        <v>#REF!</v>
      </c>
      <c r="M66" s="331" t="e">
        <f>IF('Norm. Zahr. Financovanie'!M$202=0,'Norm. uspesnost'!M70,('Norm. Zahr. Financovanie'!M70*Parametre!$A$2+'Norm. uspesnost'!M70*Parametre!$A$3)/(Parametre!$A$2+Parametre!$A$3))</f>
        <v>#REF!</v>
      </c>
      <c r="N66" s="331" t="e">
        <f>IF('Norm. Zahr. Financovanie'!N$202=0,'Norm. uspesnost'!N70,('Norm. Zahr. Financovanie'!N70*Parametre!$A$2+'Norm. uspesnost'!N70*Parametre!$A$3)/(Parametre!$A$2+Parametre!$A$3))</f>
        <v>#REF!</v>
      </c>
      <c r="O66" s="331" t="e">
        <f>IF('Norm. Zahr. Financovanie'!O$202=0,'Norm. uspesnost'!O70,('Norm. Zahr. Financovanie'!O70*Parametre!$A$2+'Norm. uspesnost'!O70*Parametre!$A$3)/(Parametre!$A$2+Parametre!$A$3))</f>
        <v>#REF!</v>
      </c>
      <c r="P66" s="331">
        <f>IF('Norm. Zahr. Financovanie'!P$202=0,'Norm. uspesnost'!P70,('Norm. Zahr. Financovanie'!P70*Parametre!$A$2+'Norm. uspesnost'!P70*Parametre!$A$3)/(Parametre!$A$2+Parametre!$A$3))</f>
        <v>7.7360423360138221E-3</v>
      </c>
      <c r="Q66" s="331" t="e">
        <f>IF('Norm. Zahr. Financovanie'!Q$202=0,'Norm. uspesnost'!Q70,('Norm. Zahr. Financovanie'!Q70*Parametre!$A$2+'Norm. uspesnost'!Q70*Parametre!$A$3)/(Parametre!$A$2+Parametre!$A$3))</f>
        <v>#REF!</v>
      </c>
      <c r="R66" s="331" t="e">
        <f>IF('Norm. Zahr. Financovanie'!R$202=0,'Norm. uspesnost'!R70,('Norm. Zahr. Financovanie'!R70*Parametre!$A$2+'Norm. uspesnost'!R70*Parametre!$A$3)/(Parametre!$A$2+Parametre!$A$3))</f>
        <v>#REF!</v>
      </c>
      <c r="S66" s="331" t="e">
        <f>IF('Norm. Zahr. Financovanie'!S$202=0,'Norm. uspesnost'!S70,('Norm. Zahr. Financovanie'!S70*Parametre!$A$2+'Norm. uspesnost'!S70*Parametre!$A$3)/(Parametre!$A$2+Parametre!$A$3))</f>
        <v>#REF!</v>
      </c>
      <c r="T66" s="331" t="e">
        <f>IF('Norm. Zahr. Financovanie'!T$202=0,'Norm. uspesnost'!T70,('Norm. Zahr. Financovanie'!T70*Parametre!$A$2+'Norm. uspesnost'!T70*Parametre!$A$3)/(Parametre!$A$2+Parametre!$A$3))</f>
        <v>#REF!</v>
      </c>
      <c r="U66" s="331">
        <f>IF('Norm. Zahr. Financovanie'!U$202=0,'Norm. uspesnost'!U70,('Norm. Zahr. Financovanie'!U70*Parametre!$A$2+'Norm. uspesnost'!U70*Parametre!$A$3)/(Parametre!$A$2+Parametre!$A$3))</f>
        <v>0</v>
      </c>
      <c r="V66" s="331" t="e">
        <f>IF('Norm. Zahr. Financovanie'!V$202=0,'Norm. uspesnost'!V70,('Norm. Zahr. Financovanie'!V70*Parametre!$A$2+'Norm. uspesnost'!V70*Parametre!$A$3)/(Parametre!$A$2+Parametre!$A$3))</f>
        <v>#REF!</v>
      </c>
      <c r="W66" s="331" t="e">
        <f>IF('Norm. Zahr. Financovanie'!W$202=0,'Norm. uspesnost'!W70,('Norm. Zahr. Financovanie'!W70*Parametre!$A$2+'Norm. uspesnost'!W70*Parametre!$A$3)/(Parametre!$A$2+Parametre!$A$3))</f>
        <v>#REF!</v>
      </c>
      <c r="X66" s="331">
        <f>IF('Norm. Zahr. Financovanie'!X$202=0,'Norm. uspesnost'!X70,('Norm. Zahr. Financovanie'!X70*Parametre!$A$2+'Norm. uspesnost'!X70*Parametre!$A$3)/(Parametre!$A$2+Parametre!$A$3))</f>
        <v>1.4942908414905212E-2</v>
      </c>
      <c r="Y66" s="331" t="e">
        <f>IF('Norm. Zahr. Financovanie'!Y$202=0,'Norm. uspesnost'!Y70,('Norm. Zahr. Financovanie'!Y70*Parametre!$A$2+'Norm. uspesnost'!Y70*Parametre!$A$3)/(Parametre!$A$2+Parametre!$A$3))</f>
        <v>#REF!</v>
      </c>
      <c r="Z66" s="331" t="e">
        <f>IF('Norm. Zahr. Financovanie'!Z$202=0,'Norm. uspesnost'!Z70,('Norm. Zahr. Financovanie'!Z70*Parametre!$A$2+'Norm. uspesnost'!Z70*Parametre!$A$3)/(Parametre!$A$2+Parametre!$A$3))</f>
        <v>#REF!</v>
      </c>
      <c r="AA66" s="331" t="e">
        <f>IF('Norm. Zahr. Financovanie'!AA$202=0,'Norm. uspesnost'!AA70,('Norm. Zahr. Financovanie'!AA70*Parametre!$A$2+'Norm. uspesnost'!AA70*Parametre!$A$3)/(Parametre!$A$2+Parametre!$A$3))</f>
        <v>#REF!</v>
      </c>
      <c r="AB66" s="331">
        <f>IF('Norm. Zahr. Financovanie'!AB$202=0,'Norm. uspesnost'!AB70,('Norm. Zahr. Financovanie'!AB70*Parametre!$A$2+'Norm. uspesnost'!AB70*Parametre!$A$3)/(Parametre!$A$2+Parametre!$A$3))</f>
        <v>0</v>
      </c>
      <c r="AC66" s="331">
        <f>IF('Norm. Zahr. Financovanie'!AC$202=0,'Norm. uspesnost'!AC70,('Norm. Zahr. Financovanie'!AC70*Parametre!$A$2+'Norm. uspesnost'!AC70*Parametre!$A$3)/(Parametre!$A$2+Parametre!$A$3))</f>
        <v>1.5420405913880549E-2</v>
      </c>
      <c r="AD66" s="331">
        <f>IF('Norm. Zahr. Financovanie'!AD$202=0,'Norm. uspesnost'!AD70,('Norm. Zahr. Financovanie'!AD70*Parametre!$A$2+'Norm. uspesnost'!AD70*Parametre!$A$3)/(Parametre!$A$2+Parametre!$A$3))</f>
        <v>0</v>
      </c>
      <c r="AE66" s="331" t="e">
        <f>IF('Norm. Zahr. Financovanie'!AE$202=0,'Norm. uspesnost'!AE70,('Norm. Zahr. Financovanie'!AE70*Parametre!$A$2+'Norm. uspesnost'!AE70*Parametre!$A$3)/(Parametre!$A$2+Parametre!$A$3))</f>
        <v>#REF!</v>
      </c>
      <c r="AF66" s="331" t="e">
        <f>IF('Norm. Zahr. Financovanie'!AF$202=0,'Norm. uspesnost'!AF70,('Norm. Zahr. Financovanie'!AF70*Parametre!$A$2+'Norm. uspesnost'!AF70*Parametre!$A$3)/(Parametre!$A$2+Parametre!$A$3))</f>
        <v>#REF!</v>
      </c>
      <c r="AG66" s="331" t="e">
        <f>IF('Norm. Zahr. Financovanie'!AG$202=0,'Norm. uspesnost'!AG70,('Norm. Zahr. Financovanie'!AG70*Parametre!$A$2+'Norm. uspesnost'!AG70*Parametre!$A$3)/(Parametre!$A$2+Parametre!$A$3))</f>
        <v>#REF!</v>
      </c>
      <c r="AH66" s="331" t="e">
        <f>IF('Norm. Zahr. Financovanie'!AH$202=0,'Norm. uspesnost'!AH70,('Norm. Zahr. Financovanie'!AH70*Parametre!$A$2+'Norm. uspesnost'!AH70*Parametre!$A$3)/(Parametre!$A$2+Parametre!$A$3))</f>
        <v>#REF!</v>
      </c>
      <c r="AI66" s="331">
        <f>IF('Norm. Zahr. Financovanie'!AI$202=0,'Norm. uspesnost'!AI70,('Norm. Zahr. Financovanie'!AI70*Parametre!$A$2+'Norm. uspesnost'!AI70*Parametre!$A$3)/(Parametre!$A$2+Parametre!$A$3))</f>
        <v>4.4505335539776559E-3</v>
      </c>
      <c r="AJ66" s="331" t="e">
        <f>IF('Norm. Zahr. Financovanie'!AJ$202=0,'Norm. uspesnost'!AJ70,('Norm. Zahr. Financovanie'!AJ70*Parametre!$A$2+'Norm. uspesnost'!AJ70*Parametre!$A$3)/(Parametre!$A$2+Parametre!$A$3))</f>
        <v>#REF!</v>
      </c>
      <c r="AK66" s="331" t="e">
        <f>IF('Norm. Zahr. Financovanie'!AK$202=0,'Norm. uspesnost'!AK70,('Norm. Zahr. Financovanie'!AK70*Parametre!$A$2+'Norm. uspesnost'!AK70*Parametre!$A$3)/(Parametre!$A$2+Parametre!$A$3))</f>
        <v>#REF!</v>
      </c>
      <c r="AL66" s="331" t="e">
        <f>IF('Norm. Zahr. Financovanie'!AL$202=0,'Norm. uspesnost'!AL70,('Norm. Zahr. Financovanie'!AL70*Parametre!$A$2+'Norm. uspesnost'!AL70*Parametre!$A$3)/(Parametre!$A$2+Parametre!$A$3))</f>
        <v>#REF!</v>
      </c>
      <c r="AM66" s="331" t="e">
        <f>IF('Norm. Zahr. Financovanie'!AM$202=0,'Norm. uspesnost'!AM70,('Norm. Zahr. Financovanie'!AM70*Parametre!$A$2+'Norm. uspesnost'!AM70*Parametre!$A$3)/(Parametre!$A$2+Parametre!$A$3))</f>
        <v>#REF!</v>
      </c>
      <c r="AN66" s="331" t="e">
        <f>IF('Norm. Zahr. Financovanie'!AN$202=0,'Norm. uspesnost'!AN70,('Norm. Zahr. Financovanie'!AN70*Parametre!$A$2+'Norm. uspesnost'!AN70*Parametre!$A$3)/(Parametre!$A$2+Parametre!$A$3))</f>
        <v>#REF!</v>
      </c>
      <c r="AO66" s="331" t="e">
        <f>IF('Norm. Zahr. Financovanie'!AO$202=0,'Norm. uspesnost'!AO70,('Norm. Zahr. Financovanie'!AO70*Parametre!$A$2+'Norm. uspesnost'!AO70*Parametre!$A$3)/(Parametre!$A$2+Parametre!$A$3))</f>
        <v>#REF!</v>
      </c>
      <c r="AP66" s="331" t="e">
        <f>IF('Norm. Zahr. Financovanie'!AP$202=0,'Norm. uspesnost'!AP70,('Norm. Zahr. Financovanie'!AP70*Parametre!$A$2+'Norm. uspesnost'!AP70*Parametre!$A$3)/(Parametre!$A$2+Parametre!$A$3))</f>
        <v>#REF!</v>
      </c>
      <c r="AQ66" s="331" t="e">
        <f>IF('Norm. Zahr. Financovanie'!AQ$202=0,'Norm. uspesnost'!AQ70,('Norm. Zahr. Financovanie'!AQ70*Parametre!$A$2+'Norm. uspesnost'!AQ70*Parametre!$A$3)/(Parametre!$A$2+Parametre!$A$3))</f>
        <v>#REF!</v>
      </c>
      <c r="AR66" s="331" t="e">
        <f>IF('Norm. Zahr. Financovanie'!AR$202=0,'Norm. uspesnost'!AR70,('Norm. Zahr. Financovanie'!AR70*Parametre!$A$2+'Norm. uspesnost'!AR70*Parametre!$A$3)/(Parametre!$A$2+Parametre!$A$3))</f>
        <v>#REF!</v>
      </c>
      <c r="AS66" s="331" t="e">
        <f>IF('Norm. Zahr. Financovanie'!AS$202=0,'Norm. uspesnost'!AS70,('Norm. Zahr. Financovanie'!AS70*Parametre!$A$2+'Norm. uspesnost'!AS70*Parametre!$A$3)/(Parametre!$A$2+Parametre!$A$3))</f>
        <v>#REF!</v>
      </c>
      <c r="AT66" s="331" t="e">
        <f>IF('Norm. Zahr. Financovanie'!AT$202=0,'Norm. uspesnost'!AT70,('Norm. Zahr. Financovanie'!AT70*Parametre!$A$2+'Norm. uspesnost'!AT70*Parametre!$A$3)/(Parametre!$A$2+Parametre!$A$3))</f>
        <v>#REF!</v>
      </c>
      <c r="AU66" s="331" t="e">
        <f>IF('Norm. Zahr. Financovanie'!AU$202=0,'Norm. uspesnost'!AU70,('Norm. Zahr. Financovanie'!AU70*Parametre!$A$2+'Norm. uspesnost'!AU70*Parametre!$A$3)/(Parametre!$A$2+Parametre!$A$3))</f>
        <v>#REF!</v>
      </c>
      <c r="AV66" s="331" t="e">
        <f>IF('Norm. Zahr. Financovanie'!AV$202=0,'Norm. uspesnost'!AV70,('Norm. Zahr. Financovanie'!AV70*Parametre!$A$2+'Norm. uspesnost'!AV70*Parametre!$A$3)/(Parametre!$A$2+Parametre!$A$3))</f>
        <v>#REF!</v>
      </c>
      <c r="AW66" s="331" t="e">
        <f>IF('Norm. Zahr. Financovanie'!AW$202=0,'Norm. uspesnost'!AW70,('Norm. Zahr. Financovanie'!AW70*Parametre!$A$2+'Norm. uspesnost'!AW70*Parametre!$A$3)/(Parametre!$A$2+Parametre!$A$3))</f>
        <v>#REF!</v>
      </c>
      <c r="AX66" s="331" t="e">
        <f>IF('Norm. Zahr. Financovanie'!AX$202=0,'Norm. uspesnost'!AX70,('Norm. Zahr. Financovanie'!AX70*Parametre!$A$2+'Norm. uspesnost'!AX70*Parametre!$A$3)/(Parametre!$A$2+Parametre!$A$3))</f>
        <v>#REF!</v>
      </c>
      <c r="AY66" s="331" t="e">
        <f>IF('Norm. Zahr. Financovanie'!AY$202=0,'Norm. uspesnost'!AY70,('Norm. Zahr. Financovanie'!AY70*Parametre!$A$2+'Norm. uspesnost'!AY70*Parametre!$A$3)/(Parametre!$A$2+Parametre!$A$3))</f>
        <v>#REF!</v>
      </c>
      <c r="AZ66" s="331" t="e">
        <f>IF('Norm. Zahr. Financovanie'!AZ$202=0,'Norm. uspesnost'!AZ70,('Norm. Zahr. Financovanie'!AZ70*Parametre!$A$2+'Norm. uspesnost'!AZ70*Parametre!$A$3)/(Parametre!$A$2+Parametre!$A$3))</f>
        <v>#REF!</v>
      </c>
      <c r="BA66" s="331">
        <f>IF('Norm. Zahr. Financovanie'!BA$202=0,'Norm. uspesnost'!BA70,('Norm. Zahr. Financovanie'!BA70*Parametre!$A$2+'Norm. uspesnost'!BA70*Parametre!$A$3)/(Parametre!$A$2+Parametre!$A$3))</f>
        <v>1.0176595875897816E-2</v>
      </c>
      <c r="BB66" s="331" t="e">
        <f>IF('Norm. Zahr. Financovanie'!BB$202=0,'Norm. uspesnost'!BB70,('Norm. Zahr. Financovanie'!BB70*Parametre!$A$2+'Norm. uspesnost'!BB70*Parametre!$A$3)/(Parametre!$A$2+Parametre!$A$3))</f>
        <v>#REF!</v>
      </c>
    </row>
    <row r="67" spans="1:54" ht="14.25" customHeight="1" x14ac:dyDescent="0.25">
      <c r="A67" s="336">
        <v>66</v>
      </c>
      <c r="B67" s="337" t="s">
        <v>142</v>
      </c>
      <c r="C67" s="338" t="s">
        <v>141</v>
      </c>
      <c r="D67" s="331" t="e">
        <f>IF('Norm. Zahr. Financovanie'!D$202=0,'Norm. uspesnost'!D71,('Norm. Zahr. Financovanie'!D71*Parametre!$A$2+'Norm. uspesnost'!D71*Parametre!$A$3)/(Parametre!$A$2+Parametre!$A$3))</f>
        <v>#REF!</v>
      </c>
      <c r="E67" s="331" t="e">
        <f>IF('Norm. Zahr. Financovanie'!E$202=0,'Norm. uspesnost'!E71,('Norm. Zahr. Financovanie'!E71*Parametre!$A$2+'Norm. uspesnost'!E71*Parametre!$A$3)/(Parametre!$A$2+Parametre!$A$3))</f>
        <v>#REF!</v>
      </c>
      <c r="F67" s="331" t="e">
        <f>IF('Norm. Zahr. Financovanie'!F$202=0,'Norm. uspesnost'!F71,('Norm. Zahr. Financovanie'!F71*Parametre!$A$2+'Norm. uspesnost'!F71*Parametre!$A$3)/(Parametre!$A$2+Parametre!$A$3))</f>
        <v>#REF!</v>
      </c>
      <c r="G67" s="331" t="e">
        <f>IF('Norm. Zahr. Financovanie'!G$202=0,'Norm. uspesnost'!G71,('Norm. Zahr. Financovanie'!G71*Parametre!$A$2+'Norm. uspesnost'!G71*Parametre!$A$3)/(Parametre!$A$2+Parametre!$A$3))</f>
        <v>#REF!</v>
      </c>
      <c r="H67" s="331" t="e">
        <f>IF('Norm. Zahr. Financovanie'!H$202=0,'Norm. uspesnost'!H71,('Norm. Zahr. Financovanie'!H71*Parametre!$A$2+'Norm. uspesnost'!H71*Parametre!$A$3)/(Parametre!$A$2+Parametre!$A$3))</f>
        <v>#REF!</v>
      </c>
      <c r="I67" s="331" t="e">
        <f>IF('Norm. Zahr. Financovanie'!I$202=0,'Norm. uspesnost'!I71,('Norm. Zahr. Financovanie'!I71*Parametre!$A$2+'Norm. uspesnost'!I71*Parametre!$A$3)/(Parametre!$A$2+Parametre!$A$3))</f>
        <v>#REF!</v>
      </c>
      <c r="J67" s="331" t="e">
        <f>IF('Norm. Zahr. Financovanie'!J$202=0,'Norm. uspesnost'!J71,('Norm. Zahr. Financovanie'!J71*Parametre!$A$2+'Norm. uspesnost'!J71*Parametre!$A$3)/(Parametre!$A$2+Parametre!$A$3))</f>
        <v>#REF!</v>
      </c>
      <c r="K67" s="331">
        <f>IF('Norm. Zahr. Financovanie'!K$202=0,'Norm. uspesnost'!K71,('Norm. Zahr. Financovanie'!K71*Parametre!$A$2+'Norm. uspesnost'!K71*Parametre!$A$3)/(Parametre!$A$2+Parametre!$A$3))</f>
        <v>1.3996893958849049E-2</v>
      </c>
      <c r="L67" s="331" t="e">
        <f>IF('Norm. Zahr. Financovanie'!L$202=0,'Norm. uspesnost'!L71,('Norm. Zahr. Financovanie'!L71*Parametre!$A$2+'Norm. uspesnost'!L71*Parametre!$A$3)/(Parametre!$A$2+Parametre!$A$3))</f>
        <v>#REF!</v>
      </c>
      <c r="M67" s="331" t="e">
        <f>IF('Norm. Zahr. Financovanie'!M$202=0,'Norm. uspesnost'!M71,('Norm. Zahr. Financovanie'!M71*Parametre!$A$2+'Norm. uspesnost'!M71*Parametre!$A$3)/(Parametre!$A$2+Parametre!$A$3))</f>
        <v>#REF!</v>
      </c>
      <c r="N67" s="331" t="e">
        <f>IF('Norm. Zahr. Financovanie'!N$202=0,'Norm. uspesnost'!N71,('Norm. Zahr. Financovanie'!N71*Parametre!$A$2+'Norm. uspesnost'!N71*Parametre!$A$3)/(Parametre!$A$2+Parametre!$A$3))</f>
        <v>#REF!</v>
      </c>
      <c r="O67" s="331" t="e">
        <f>IF('Norm. Zahr. Financovanie'!O$202=0,'Norm. uspesnost'!O71,('Norm. Zahr. Financovanie'!O71*Parametre!$A$2+'Norm. uspesnost'!O71*Parametre!$A$3)/(Parametre!$A$2+Parametre!$A$3))</f>
        <v>#REF!</v>
      </c>
      <c r="P67" s="331">
        <f>IF('Norm. Zahr. Financovanie'!P$202=0,'Norm. uspesnost'!P71,('Norm. Zahr. Financovanie'!P71*Parametre!$A$2+'Norm. uspesnost'!P71*Parametre!$A$3)/(Parametre!$A$2+Parametre!$A$3))</f>
        <v>8.3552381507004236E-3</v>
      </c>
      <c r="Q67" s="331" t="e">
        <f>IF('Norm. Zahr. Financovanie'!Q$202=0,'Norm. uspesnost'!Q71,('Norm. Zahr. Financovanie'!Q71*Parametre!$A$2+'Norm. uspesnost'!Q71*Parametre!$A$3)/(Parametre!$A$2+Parametre!$A$3))</f>
        <v>#REF!</v>
      </c>
      <c r="R67" s="331" t="e">
        <f>IF('Norm. Zahr. Financovanie'!R$202=0,'Norm. uspesnost'!R71,('Norm. Zahr. Financovanie'!R71*Parametre!$A$2+'Norm. uspesnost'!R71*Parametre!$A$3)/(Parametre!$A$2+Parametre!$A$3))</f>
        <v>#REF!</v>
      </c>
      <c r="S67" s="331" t="e">
        <f>IF('Norm. Zahr. Financovanie'!S$202=0,'Norm. uspesnost'!S71,('Norm. Zahr. Financovanie'!S71*Parametre!$A$2+'Norm. uspesnost'!S71*Parametre!$A$3)/(Parametre!$A$2+Parametre!$A$3))</f>
        <v>#REF!</v>
      </c>
      <c r="T67" s="331" t="e">
        <f>IF('Norm. Zahr. Financovanie'!T$202=0,'Norm. uspesnost'!T71,('Norm. Zahr. Financovanie'!T71*Parametre!$A$2+'Norm. uspesnost'!T71*Parametre!$A$3)/(Parametre!$A$2+Parametre!$A$3))</f>
        <v>#REF!</v>
      </c>
      <c r="U67" s="331">
        <f>IF('Norm. Zahr. Financovanie'!U$202=0,'Norm. uspesnost'!U71,('Norm. Zahr. Financovanie'!U71*Parametre!$A$2+'Norm. uspesnost'!U71*Parametre!$A$3)/(Parametre!$A$2+Parametre!$A$3))</f>
        <v>1.8249226703520919E-2</v>
      </c>
      <c r="V67" s="331" t="e">
        <f>IF('Norm. Zahr. Financovanie'!V$202=0,'Norm. uspesnost'!V71,('Norm. Zahr. Financovanie'!V71*Parametre!$A$2+'Norm. uspesnost'!V71*Parametre!$A$3)/(Parametre!$A$2+Parametre!$A$3))</f>
        <v>#REF!</v>
      </c>
      <c r="W67" s="331" t="e">
        <f>IF('Norm. Zahr. Financovanie'!W$202=0,'Norm. uspesnost'!W71,('Norm. Zahr. Financovanie'!W71*Parametre!$A$2+'Norm. uspesnost'!W71*Parametre!$A$3)/(Parametre!$A$2+Parametre!$A$3))</f>
        <v>#REF!</v>
      </c>
      <c r="X67" s="331">
        <f>IF('Norm. Zahr. Financovanie'!X$202=0,'Norm. uspesnost'!X71,('Norm. Zahr. Financovanie'!X71*Parametre!$A$2+'Norm. uspesnost'!X71*Parametre!$A$3)/(Parametre!$A$2+Parametre!$A$3))</f>
        <v>2.4472774695655768E-2</v>
      </c>
      <c r="Y67" s="331" t="e">
        <f>IF('Norm. Zahr. Financovanie'!Y$202=0,'Norm. uspesnost'!Y71,('Norm. Zahr. Financovanie'!Y71*Parametre!$A$2+'Norm. uspesnost'!Y71*Parametre!$A$3)/(Parametre!$A$2+Parametre!$A$3))</f>
        <v>#REF!</v>
      </c>
      <c r="Z67" s="331" t="e">
        <f>IF('Norm. Zahr. Financovanie'!Z$202=0,'Norm. uspesnost'!Z71,('Norm. Zahr. Financovanie'!Z71*Parametre!$A$2+'Norm. uspesnost'!Z71*Parametre!$A$3)/(Parametre!$A$2+Parametre!$A$3))</f>
        <v>#REF!</v>
      </c>
      <c r="AA67" s="331" t="e">
        <f>IF('Norm. Zahr. Financovanie'!AA$202=0,'Norm. uspesnost'!AA71,('Norm. Zahr. Financovanie'!AA71*Parametre!$A$2+'Norm. uspesnost'!AA71*Parametre!$A$3)/(Parametre!$A$2+Parametre!$A$3))</f>
        <v>#REF!</v>
      </c>
      <c r="AB67" s="331">
        <f>IF('Norm. Zahr. Financovanie'!AB$202=0,'Norm. uspesnost'!AB71,('Norm. Zahr. Financovanie'!AB71*Parametre!$A$2+'Norm. uspesnost'!AB71*Parametre!$A$3)/(Parametre!$A$2+Parametre!$A$3))</f>
        <v>1.3212259698648124E-2</v>
      </c>
      <c r="AC67" s="331">
        <f>IF('Norm. Zahr. Financovanie'!AC$202=0,'Norm. uspesnost'!AC71,('Norm. Zahr. Financovanie'!AC71*Parametre!$A$2+'Norm. uspesnost'!AC71*Parametre!$A$3)/(Parametre!$A$2+Parametre!$A$3))</f>
        <v>5.5009618424784199E-3</v>
      </c>
      <c r="AD67" s="331">
        <f>IF('Norm. Zahr. Financovanie'!AD$202=0,'Norm. uspesnost'!AD71,('Norm. Zahr. Financovanie'!AD71*Parametre!$A$2+'Norm. uspesnost'!AD71*Parametre!$A$3)/(Parametre!$A$2+Parametre!$A$3))</f>
        <v>3.7192300159810947E-2</v>
      </c>
      <c r="AE67" s="331" t="e">
        <f>IF('Norm. Zahr. Financovanie'!AE$202=0,'Norm. uspesnost'!AE71,('Norm. Zahr. Financovanie'!AE71*Parametre!$A$2+'Norm. uspesnost'!AE71*Parametre!$A$3)/(Parametre!$A$2+Parametre!$A$3))</f>
        <v>#REF!</v>
      </c>
      <c r="AF67" s="331" t="e">
        <f>IF('Norm. Zahr. Financovanie'!AF$202=0,'Norm. uspesnost'!AF71,('Norm. Zahr. Financovanie'!AF71*Parametre!$A$2+'Norm. uspesnost'!AF71*Parametre!$A$3)/(Parametre!$A$2+Parametre!$A$3))</f>
        <v>#REF!</v>
      </c>
      <c r="AG67" s="331" t="e">
        <f>IF('Norm. Zahr. Financovanie'!AG$202=0,'Norm. uspesnost'!AG71,('Norm. Zahr. Financovanie'!AG71*Parametre!$A$2+'Norm. uspesnost'!AG71*Parametre!$A$3)/(Parametre!$A$2+Parametre!$A$3))</f>
        <v>#REF!</v>
      </c>
      <c r="AH67" s="331" t="e">
        <f>IF('Norm. Zahr. Financovanie'!AH$202=0,'Norm. uspesnost'!AH71,('Norm. Zahr. Financovanie'!AH71*Parametre!$A$2+'Norm. uspesnost'!AH71*Parametre!$A$3)/(Parametre!$A$2+Parametre!$A$3))</f>
        <v>#REF!</v>
      </c>
      <c r="AI67" s="331">
        <f>IF('Norm. Zahr. Financovanie'!AI$202=0,'Norm. uspesnost'!AI71,('Norm. Zahr. Financovanie'!AI71*Parametre!$A$2+'Norm. uspesnost'!AI71*Parametre!$A$3)/(Parametre!$A$2+Parametre!$A$3))</f>
        <v>1.0305438084750731E-2</v>
      </c>
      <c r="AJ67" s="331" t="e">
        <f>IF('Norm. Zahr. Financovanie'!AJ$202=0,'Norm. uspesnost'!AJ71,('Norm. Zahr. Financovanie'!AJ71*Parametre!$A$2+'Norm. uspesnost'!AJ71*Parametre!$A$3)/(Parametre!$A$2+Parametre!$A$3))</f>
        <v>#REF!</v>
      </c>
      <c r="AK67" s="331" t="e">
        <f>IF('Norm. Zahr. Financovanie'!AK$202=0,'Norm. uspesnost'!AK71,('Norm. Zahr. Financovanie'!AK71*Parametre!$A$2+'Norm. uspesnost'!AK71*Parametre!$A$3)/(Parametre!$A$2+Parametre!$A$3))</f>
        <v>#REF!</v>
      </c>
      <c r="AL67" s="331" t="e">
        <f>IF('Norm. Zahr. Financovanie'!AL$202=0,'Norm. uspesnost'!AL71,('Norm. Zahr. Financovanie'!AL71*Parametre!$A$2+'Norm. uspesnost'!AL71*Parametre!$A$3)/(Parametre!$A$2+Parametre!$A$3))</f>
        <v>#REF!</v>
      </c>
      <c r="AM67" s="331" t="e">
        <f>IF('Norm. Zahr. Financovanie'!AM$202=0,'Norm. uspesnost'!AM71,('Norm. Zahr. Financovanie'!AM71*Parametre!$A$2+'Norm. uspesnost'!AM71*Parametre!$A$3)/(Parametre!$A$2+Parametre!$A$3))</f>
        <v>#REF!</v>
      </c>
      <c r="AN67" s="331" t="e">
        <f>IF('Norm. Zahr. Financovanie'!AN$202=0,'Norm. uspesnost'!AN71,('Norm. Zahr. Financovanie'!AN71*Parametre!$A$2+'Norm. uspesnost'!AN71*Parametre!$A$3)/(Parametre!$A$2+Parametre!$A$3))</f>
        <v>#REF!</v>
      </c>
      <c r="AO67" s="331" t="e">
        <f>IF('Norm. Zahr. Financovanie'!AO$202=0,'Norm. uspesnost'!AO71,('Norm. Zahr. Financovanie'!AO71*Parametre!$A$2+'Norm. uspesnost'!AO71*Parametre!$A$3)/(Parametre!$A$2+Parametre!$A$3))</f>
        <v>#REF!</v>
      </c>
      <c r="AP67" s="331" t="e">
        <f>IF('Norm. Zahr. Financovanie'!AP$202=0,'Norm. uspesnost'!AP71,('Norm. Zahr. Financovanie'!AP71*Parametre!$A$2+'Norm. uspesnost'!AP71*Parametre!$A$3)/(Parametre!$A$2+Parametre!$A$3))</f>
        <v>#REF!</v>
      </c>
      <c r="AQ67" s="331" t="e">
        <f>IF('Norm. Zahr. Financovanie'!AQ$202=0,'Norm. uspesnost'!AQ71,('Norm. Zahr. Financovanie'!AQ71*Parametre!$A$2+'Norm. uspesnost'!AQ71*Parametre!$A$3)/(Parametre!$A$2+Parametre!$A$3))</f>
        <v>#REF!</v>
      </c>
      <c r="AR67" s="331" t="e">
        <f>IF('Norm. Zahr. Financovanie'!AR$202=0,'Norm. uspesnost'!AR71,('Norm. Zahr. Financovanie'!AR71*Parametre!$A$2+'Norm. uspesnost'!AR71*Parametre!$A$3)/(Parametre!$A$2+Parametre!$A$3))</f>
        <v>#REF!</v>
      </c>
      <c r="AS67" s="331" t="e">
        <f>IF('Norm. Zahr. Financovanie'!AS$202=0,'Norm. uspesnost'!AS71,('Norm. Zahr. Financovanie'!AS71*Parametre!$A$2+'Norm. uspesnost'!AS71*Parametre!$A$3)/(Parametre!$A$2+Parametre!$A$3))</f>
        <v>#REF!</v>
      </c>
      <c r="AT67" s="331" t="e">
        <f>IF('Norm. Zahr. Financovanie'!AT$202=0,'Norm. uspesnost'!AT71,('Norm. Zahr. Financovanie'!AT71*Parametre!$A$2+'Norm. uspesnost'!AT71*Parametre!$A$3)/(Parametre!$A$2+Parametre!$A$3))</f>
        <v>#REF!</v>
      </c>
      <c r="AU67" s="331" t="e">
        <f>IF('Norm. Zahr. Financovanie'!AU$202=0,'Norm. uspesnost'!AU71,('Norm. Zahr. Financovanie'!AU71*Parametre!$A$2+'Norm. uspesnost'!AU71*Parametre!$A$3)/(Parametre!$A$2+Parametre!$A$3))</f>
        <v>#REF!</v>
      </c>
      <c r="AV67" s="331" t="e">
        <f>IF('Norm. Zahr. Financovanie'!AV$202=0,'Norm. uspesnost'!AV71,('Norm. Zahr. Financovanie'!AV71*Parametre!$A$2+'Norm. uspesnost'!AV71*Parametre!$A$3)/(Parametre!$A$2+Parametre!$A$3))</f>
        <v>#REF!</v>
      </c>
      <c r="AW67" s="331" t="e">
        <f>IF('Norm. Zahr. Financovanie'!AW$202=0,'Norm. uspesnost'!AW71,('Norm. Zahr. Financovanie'!AW71*Parametre!$A$2+'Norm. uspesnost'!AW71*Parametre!$A$3)/(Parametre!$A$2+Parametre!$A$3))</f>
        <v>#REF!</v>
      </c>
      <c r="AX67" s="331" t="e">
        <f>IF('Norm. Zahr. Financovanie'!AX$202=0,'Norm. uspesnost'!AX71,('Norm. Zahr. Financovanie'!AX71*Parametre!$A$2+'Norm. uspesnost'!AX71*Parametre!$A$3)/(Parametre!$A$2+Parametre!$A$3))</f>
        <v>#REF!</v>
      </c>
      <c r="AY67" s="331" t="e">
        <f>IF('Norm. Zahr. Financovanie'!AY$202=0,'Norm. uspesnost'!AY71,('Norm. Zahr. Financovanie'!AY71*Parametre!$A$2+'Norm. uspesnost'!AY71*Parametre!$A$3)/(Parametre!$A$2+Parametre!$A$3))</f>
        <v>#REF!</v>
      </c>
      <c r="AZ67" s="331" t="e">
        <f>IF('Norm. Zahr. Financovanie'!AZ$202=0,'Norm. uspesnost'!AZ71,('Norm. Zahr. Financovanie'!AZ71*Parametre!$A$2+'Norm. uspesnost'!AZ71*Parametre!$A$3)/(Parametre!$A$2+Parametre!$A$3))</f>
        <v>#REF!</v>
      </c>
      <c r="BA67" s="331">
        <f>IF('Norm. Zahr. Financovanie'!BA$202=0,'Norm. uspesnost'!BA71,('Norm. Zahr. Financovanie'!BA71*Parametre!$A$2+'Norm. uspesnost'!BA71*Parametre!$A$3)/(Parametre!$A$2+Parametre!$A$3))</f>
        <v>1.7167228778077283E-2</v>
      </c>
      <c r="BB67" s="331" t="e">
        <f>IF('Norm. Zahr. Financovanie'!BB$202=0,'Norm. uspesnost'!BB71,('Norm. Zahr. Financovanie'!BB71*Parametre!$A$2+'Norm. uspesnost'!BB71*Parametre!$A$3)/(Parametre!$A$2+Parametre!$A$3))</f>
        <v>#REF!</v>
      </c>
    </row>
    <row r="68" spans="1:54" ht="14.25" customHeight="1" x14ac:dyDescent="0.25">
      <c r="A68" s="336">
        <v>67</v>
      </c>
      <c r="B68" s="339" t="s">
        <v>200</v>
      </c>
      <c r="C68" s="340" t="s">
        <v>199</v>
      </c>
      <c r="D68" s="331" t="e">
        <f>IF('Norm. Zahr. Financovanie'!D$202=0,'Norm. uspesnost'!D72,('Norm. Zahr. Financovanie'!D72*Parametre!$A$2+'Norm. uspesnost'!D72*Parametre!$A$3)/(Parametre!$A$2+Parametre!$A$3))</f>
        <v>#REF!</v>
      </c>
      <c r="E68" s="331" t="e">
        <f>IF('Norm. Zahr. Financovanie'!E$202=0,'Norm. uspesnost'!E72,('Norm. Zahr. Financovanie'!E72*Parametre!$A$2+'Norm. uspesnost'!E72*Parametre!$A$3)/(Parametre!$A$2+Parametre!$A$3))</f>
        <v>#REF!</v>
      </c>
      <c r="F68" s="331" t="e">
        <f>IF('Norm. Zahr. Financovanie'!F$202=0,'Norm. uspesnost'!F72,('Norm. Zahr. Financovanie'!F72*Parametre!$A$2+'Norm. uspesnost'!F72*Parametre!$A$3)/(Parametre!$A$2+Parametre!$A$3))</f>
        <v>#REF!</v>
      </c>
      <c r="G68" s="331" t="e">
        <f>IF('Norm. Zahr. Financovanie'!G$202=0,'Norm. uspesnost'!G72,('Norm. Zahr. Financovanie'!G72*Parametre!$A$2+'Norm. uspesnost'!G72*Parametre!$A$3)/(Parametre!$A$2+Parametre!$A$3))</f>
        <v>#REF!</v>
      </c>
      <c r="H68" s="331" t="e">
        <f>IF('Norm. Zahr. Financovanie'!H$202=0,'Norm. uspesnost'!H72,('Norm. Zahr. Financovanie'!H72*Parametre!$A$2+'Norm. uspesnost'!H72*Parametre!$A$3)/(Parametre!$A$2+Parametre!$A$3))</f>
        <v>#REF!</v>
      </c>
      <c r="I68" s="331" t="e">
        <f>IF('Norm. Zahr. Financovanie'!I$202=0,'Norm. uspesnost'!I72,('Norm. Zahr. Financovanie'!I72*Parametre!$A$2+'Norm. uspesnost'!I72*Parametre!$A$3)/(Parametre!$A$2+Parametre!$A$3))</f>
        <v>#REF!</v>
      </c>
      <c r="J68" s="331" t="e">
        <f>IF('Norm. Zahr. Financovanie'!J$202=0,'Norm. uspesnost'!J72,('Norm. Zahr. Financovanie'!J72*Parametre!$A$2+'Norm. uspesnost'!J72*Parametre!$A$3)/(Parametre!$A$2+Parametre!$A$3))</f>
        <v>#REF!</v>
      </c>
      <c r="K68" s="331">
        <f>IF('Norm. Zahr. Financovanie'!K$202=0,'Norm. uspesnost'!K72,('Norm. Zahr. Financovanie'!K72*Parametre!$A$2+'Norm. uspesnost'!K72*Parametre!$A$3)/(Parametre!$A$2+Parametre!$A$3))</f>
        <v>6.1299419355142866E-3</v>
      </c>
      <c r="L68" s="331" t="e">
        <f>IF('Norm. Zahr. Financovanie'!L$202=0,'Norm. uspesnost'!L72,('Norm. Zahr. Financovanie'!L72*Parametre!$A$2+'Norm. uspesnost'!L72*Parametre!$A$3)/(Parametre!$A$2+Parametre!$A$3))</f>
        <v>#REF!</v>
      </c>
      <c r="M68" s="331" t="e">
        <f>IF('Norm. Zahr. Financovanie'!M$202=0,'Norm. uspesnost'!M72,('Norm. Zahr. Financovanie'!M72*Parametre!$A$2+'Norm. uspesnost'!M72*Parametre!$A$3)/(Parametre!$A$2+Parametre!$A$3))</f>
        <v>#REF!</v>
      </c>
      <c r="N68" s="331" t="e">
        <f>IF('Norm. Zahr. Financovanie'!N$202=0,'Norm. uspesnost'!N72,('Norm. Zahr. Financovanie'!N72*Parametre!$A$2+'Norm. uspesnost'!N72*Parametre!$A$3)/(Parametre!$A$2+Parametre!$A$3))</f>
        <v>#REF!</v>
      </c>
      <c r="O68" s="331" t="e">
        <f>IF('Norm. Zahr. Financovanie'!O$202=0,'Norm. uspesnost'!O72,('Norm. Zahr. Financovanie'!O72*Parametre!$A$2+'Norm. uspesnost'!O72*Parametre!$A$3)/(Parametre!$A$2+Parametre!$A$3))</f>
        <v>#REF!</v>
      </c>
      <c r="P68" s="331">
        <f>IF('Norm. Zahr. Financovanie'!P$202=0,'Norm. uspesnost'!P72,('Norm. Zahr. Financovanie'!P72*Parametre!$A$2+'Norm. uspesnost'!P72*Parametre!$A$3)/(Parametre!$A$2+Parametre!$A$3))</f>
        <v>8.0000448691808848E-3</v>
      </c>
      <c r="Q68" s="331" t="e">
        <f>IF('Norm. Zahr. Financovanie'!Q$202=0,'Norm. uspesnost'!Q72,('Norm. Zahr. Financovanie'!Q72*Parametre!$A$2+'Norm. uspesnost'!Q72*Parametre!$A$3)/(Parametre!$A$2+Parametre!$A$3))</f>
        <v>#REF!</v>
      </c>
      <c r="R68" s="331" t="e">
        <f>IF('Norm. Zahr. Financovanie'!R$202=0,'Norm. uspesnost'!R72,('Norm. Zahr. Financovanie'!R72*Parametre!$A$2+'Norm. uspesnost'!R72*Parametre!$A$3)/(Parametre!$A$2+Parametre!$A$3))</f>
        <v>#REF!</v>
      </c>
      <c r="S68" s="331" t="e">
        <f>IF('Norm. Zahr. Financovanie'!S$202=0,'Norm. uspesnost'!S72,('Norm. Zahr. Financovanie'!S72*Parametre!$A$2+'Norm. uspesnost'!S72*Parametre!$A$3)/(Parametre!$A$2+Parametre!$A$3))</f>
        <v>#REF!</v>
      </c>
      <c r="T68" s="331" t="e">
        <f>IF('Norm. Zahr. Financovanie'!T$202=0,'Norm. uspesnost'!T72,('Norm. Zahr. Financovanie'!T72*Parametre!$A$2+'Norm. uspesnost'!T72*Parametre!$A$3)/(Parametre!$A$2+Parametre!$A$3))</f>
        <v>#REF!</v>
      </c>
      <c r="U68" s="331">
        <f>IF('Norm. Zahr. Financovanie'!U$202=0,'Norm. uspesnost'!U72,('Norm. Zahr. Financovanie'!U72*Parametre!$A$2+'Norm. uspesnost'!U72*Parametre!$A$3)/(Parametre!$A$2+Parametre!$A$3))</f>
        <v>9.4118713832407157E-3</v>
      </c>
      <c r="V68" s="331" t="e">
        <f>IF('Norm. Zahr. Financovanie'!V$202=0,'Norm. uspesnost'!V72,('Norm. Zahr. Financovanie'!V72*Parametre!$A$2+'Norm. uspesnost'!V72*Parametre!$A$3)/(Parametre!$A$2+Parametre!$A$3))</f>
        <v>#REF!</v>
      </c>
      <c r="W68" s="331" t="e">
        <f>IF('Norm. Zahr. Financovanie'!W$202=0,'Norm. uspesnost'!W72,('Norm. Zahr. Financovanie'!W72*Parametre!$A$2+'Norm. uspesnost'!W72*Parametre!$A$3)/(Parametre!$A$2+Parametre!$A$3))</f>
        <v>#REF!</v>
      </c>
      <c r="X68" s="331">
        <f>IF('Norm. Zahr. Financovanie'!X$202=0,'Norm. uspesnost'!X72,('Norm. Zahr. Financovanie'!X72*Parametre!$A$2+'Norm. uspesnost'!X72*Parametre!$A$3)/(Parametre!$A$2+Parametre!$A$3))</f>
        <v>9.2384063631871551E-3</v>
      </c>
      <c r="Y68" s="331" t="e">
        <f>IF('Norm. Zahr. Financovanie'!Y$202=0,'Norm. uspesnost'!Y72,('Norm. Zahr. Financovanie'!Y72*Parametre!$A$2+'Norm. uspesnost'!Y72*Parametre!$A$3)/(Parametre!$A$2+Parametre!$A$3))</f>
        <v>#REF!</v>
      </c>
      <c r="Z68" s="331" t="e">
        <f>IF('Norm. Zahr. Financovanie'!Z$202=0,'Norm. uspesnost'!Z72,('Norm. Zahr. Financovanie'!Z72*Parametre!$A$2+'Norm. uspesnost'!Z72*Parametre!$A$3)/(Parametre!$A$2+Parametre!$A$3))</f>
        <v>#REF!</v>
      </c>
      <c r="AA68" s="331" t="e">
        <f>IF('Norm. Zahr. Financovanie'!AA$202=0,'Norm. uspesnost'!AA72,('Norm. Zahr. Financovanie'!AA72*Parametre!$A$2+'Norm. uspesnost'!AA72*Parametre!$A$3)/(Parametre!$A$2+Parametre!$A$3))</f>
        <v>#REF!</v>
      </c>
      <c r="AB68" s="331">
        <f>IF('Norm. Zahr. Financovanie'!AB$202=0,'Norm. uspesnost'!AB72,('Norm. Zahr. Financovanie'!AB72*Parametre!$A$2+'Norm. uspesnost'!AB72*Parametre!$A$3)/(Parametre!$A$2+Parametre!$A$3))</f>
        <v>0</v>
      </c>
      <c r="AC68" s="331">
        <f>IF('Norm. Zahr. Financovanie'!AC$202=0,'Norm. uspesnost'!AC72,('Norm. Zahr. Financovanie'!AC72*Parametre!$A$2+'Norm. uspesnost'!AC72*Parametre!$A$3)/(Parametre!$A$2+Parametre!$A$3))</f>
        <v>1.1868696477422367E-2</v>
      </c>
      <c r="AD68" s="331">
        <f>IF('Norm. Zahr. Financovanie'!AD$202=0,'Norm. uspesnost'!AD72,('Norm. Zahr. Financovanie'!AD72*Parametre!$A$2+'Norm. uspesnost'!AD72*Parametre!$A$3)/(Parametre!$A$2+Parametre!$A$3))</f>
        <v>0</v>
      </c>
      <c r="AE68" s="331" t="e">
        <f>IF('Norm. Zahr. Financovanie'!AE$202=0,'Norm. uspesnost'!AE72,('Norm. Zahr. Financovanie'!AE72*Parametre!$A$2+'Norm. uspesnost'!AE72*Parametre!$A$3)/(Parametre!$A$2+Parametre!$A$3))</f>
        <v>#REF!</v>
      </c>
      <c r="AF68" s="331" t="e">
        <f>IF('Norm. Zahr. Financovanie'!AF$202=0,'Norm. uspesnost'!AF72,('Norm. Zahr. Financovanie'!AF72*Parametre!$A$2+'Norm. uspesnost'!AF72*Parametre!$A$3)/(Parametre!$A$2+Parametre!$A$3))</f>
        <v>#REF!</v>
      </c>
      <c r="AG68" s="331" t="e">
        <f>IF('Norm. Zahr. Financovanie'!AG$202=0,'Norm. uspesnost'!AG72,('Norm. Zahr. Financovanie'!AG72*Parametre!$A$2+'Norm. uspesnost'!AG72*Parametre!$A$3)/(Parametre!$A$2+Parametre!$A$3))</f>
        <v>#REF!</v>
      </c>
      <c r="AH68" s="331" t="e">
        <f>IF('Norm. Zahr. Financovanie'!AH$202=0,'Norm. uspesnost'!AH72,('Norm. Zahr. Financovanie'!AH72*Parametre!$A$2+'Norm. uspesnost'!AH72*Parametre!$A$3)/(Parametre!$A$2+Parametre!$A$3))</f>
        <v>#REF!</v>
      </c>
      <c r="AI68" s="331">
        <f>IF('Norm. Zahr. Financovanie'!AI$202=0,'Norm. uspesnost'!AI72,('Norm. Zahr. Financovanie'!AI72*Parametre!$A$2+'Norm. uspesnost'!AI72*Parametre!$A$3)/(Parametre!$A$2+Parametre!$A$3))</f>
        <v>1.3291738002225682E-2</v>
      </c>
      <c r="AJ68" s="331" t="e">
        <f>IF('Norm. Zahr. Financovanie'!AJ$202=0,'Norm. uspesnost'!AJ72,('Norm. Zahr. Financovanie'!AJ72*Parametre!$A$2+'Norm. uspesnost'!AJ72*Parametre!$A$3)/(Parametre!$A$2+Parametre!$A$3))</f>
        <v>#REF!</v>
      </c>
      <c r="AK68" s="331" t="e">
        <f>IF('Norm. Zahr. Financovanie'!AK$202=0,'Norm. uspesnost'!AK72,('Norm. Zahr. Financovanie'!AK72*Parametre!$A$2+'Norm. uspesnost'!AK72*Parametre!$A$3)/(Parametre!$A$2+Parametre!$A$3))</f>
        <v>#REF!</v>
      </c>
      <c r="AL68" s="331" t="e">
        <f>IF('Norm. Zahr. Financovanie'!AL$202=0,'Norm. uspesnost'!AL72,('Norm. Zahr. Financovanie'!AL72*Parametre!$A$2+'Norm. uspesnost'!AL72*Parametre!$A$3)/(Parametre!$A$2+Parametre!$A$3))</f>
        <v>#REF!</v>
      </c>
      <c r="AM68" s="331" t="e">
        <f>IF('Norm. Zahr. Financovanie'!AM$202=0,'Norm. uspesnost'!AM72,('Norm. Zahr. Financovanie'!AM72*Parametre!$A$2+'Norm. uspesnost'!AM72*Parametre!$A$3)/(Parametre!$A$2+Parametre!$A$3))</f>
        <v>#REF!</v>
      </c>
      <c r="AN68" s="331" t="e">
        <f>IF('Norm. Zahr. Financovanie'!AN$202=0,'Norm. uspesnost'!AN72,('Norm. Zahr. Financovanie'!AN72*Parametre!$A$2+'Norm. uspesnost'!AN72*Parametre!$A$3)/(Parametre!$A$2+Parametre!$A$3))</f>
        <v>#REF!</v>
      </c>
      <c r="AO68" s="331" t="e">
        <f>IF('Norm. Zahr. Financovanie'!AO$202=0,'Norm. uspesnost'!AO72,('Norm. Zahr. Financovanie'!AO72*Parametre!$A$2+'Norm. uspesnost'!AO72*Parametre!$A$3)/(Parametre!$A$2+Parametre!$A$3))</f>
        <v>#REF!</v>
      </c>
      <c r="AP68" s="331" t="e">
        <f>IF('Norm. Zahr. Financovanie'!AP$202=0,'Norm. uspesnost'!AP72,('Norm. Zahr. Financovanie'!AP72*Parametre!$A$2+'Norm. uspesnost'!AP72*Parametre!$A$3)/(Parametre!$A$2+Parametre!$A$3))</f>
        <v>#REF!</v>
      </c>
      <c r="AQ68" s="331" t="e">
        <f>IF('Norm. Zahr. Financovanie'!AQ$202=0,'Norm. uspesnost'!AQ72,('Norm. Zahr. Financovanie'!AQ72*Parametre!$A$2+'Norm. uspesnost'!AQ72*Parametre!$A$3)/(Parametre!$A$2+Parametre!$A$3))</f>
        <v>#REF!</v>
      </c>
      <c r="AR68" s="331" t="e">
        <f>IF('Norm. Zahr. Financovanie'!AR$202=0,'Norm. uspesnost'!AR72,('Norm. Zahr. Financovanie'!AR72*Parametre!$A$2+'Norm. uspesnost'!AR72*Parametre!$A$3)/(Parametre!$A$2+Parametre!$A$3))</f>
        <v>#REF!</v>
      </c>
      <c r="AS68" s="331" t="e">
        <f>IF('Norm. Zahr. Financovanie'!AS$202=0,'Norm. uspesnost'!AS72,('Norm. Zahr. Financovanie'!AS72*Parametre!$A$2+'Norm. uspesnost'!AS72*Parametre!$A$3)/(Parametre!$A$2+Parametre!$A$3))</f>
        <v>#REF!</v>
      </c>
      <c r="AT68" s="331" t="e">
        <f>IF('Norm. Zahr. Financovanie'!AT$202=0,'Norm. uspesnost'!AT72,('Norm. Zahr. Financovanie'!AT72*Parametre!$A$2+'Norm. uspesnost'!AT72*Parametre!$A$3)/(Parametre!$A$2+Parametre!$A$3))</f>
        <v>#REF!</v>
      </c>
      <c r="AU68" s="331" t="e">
        <f>IF('Norm. Zahr. Financovanie'!AU$202=0,'Norm. uspesnost'!AU72,('Norm. Zahr. Financovanie'!AU72*Parametre!$A$2+'Norm. uspesnost'!AU72*Parametre!$A$3)/(Parametre!$A$2+Parametre!$A$3))</f>
        <v>#REF!</v>
      </c>
      <c r="AV68" s="331" t="e">
        <f>IF('Norm. Zahr. Financovanie'!AV$202=0,'Norm. uspesnost'!AV72,('Norm. Zahr. Financovanie'!AV72*Parametre!$A$2+'Norm. uspesnost'!AV72*Parametre!$A$3)/(Parametre!$A$2+Parametre!$A$3))</f>
        <v>#REF!</v>
      </c>
      <c r="AW68" s="331" t="e">
        <f>IF('Norm. Zahr. Financovanie'!AW$202=0,'Norm. uspesnost'!AW72,('Norm. Zahr. Financovanie'!AW72*Parametre!$A$2+'Norm. uspesnost'!AW72*Parametre!$A$3)/(Parametre!$A$2+Parametre!$A$3))</f>
        <v>#REF!</v>
      </c>
      <c r="AX68" s="331" t="e">
        <f>IF('Norm. Zahr. Financovanie'!AX$202=0,'Norm. uspesnost'!AX72,('Norm. Zahr. Financovanie'!AX72*Parametre!$A$2+'Norm. uspesnost'!AX72*Parametre!$A$3)/(Parametre!$A$2+Parametre!$A$3))</f>
        <v>#REF!</v>
      </c>
      <c r="AY68" s="331" t="e">
        <f>IF('Norm. Zahr. Financovanie'!AY$202=0,'Norm. uspesnost'!AY72,('Norm. Zahr. Financovanie'!AY72*Parametre!$A$2+'Norm. uspesnost'!AY72*Parametre!$A$3)/(Parametre!$A$2+Parametre!$A$3))</f>
        <v>#REF!</v>
      </c>
      <c r="AZ68" s="331" t="e">
        <f>IF('Norm. Zahr. Financovanie'!AZ$202=0,'Norm. uspesnost'!AZ72,('Norm. Zahr. Financovanie'!AZ72*Parametre!$A$2+'Norm. uspesnost'!AZ72*Parametre!$A$3)/(Parametre!$A$2+Parametre!$A$3))</f>
        <v>#REF!</v>
      </c>
      <c r="BA68" s="331">
        <f>IF('Norm. Zahr. Financovanie'!BA$202=0,'Norm. uspesnost'!BA72,('Norm. Zahr. Financovanie'!BA72*Parametre!$A$2+'Norm. uspesnost'!BA72*Parametre!$A$3)/(Parametre!$A$2+Parametre!$A$3))</f>
        <v>0</v>
      </c>
      <c r="BB68" s="331" t="e">
        <f>IF('Norm. Zahr. Financovanie'!BB$202=0,'Norm. uspesnost'!BB72,('Norm. Zahr. Financovanie'!BB72*Parametre!$A$2+'Norm. uspesnost'!BB72*Parametre!$A$3)/(Parametre!$A$2+Parametre!$A$3))</f>
        <v>#REF!</v>
      </c>
    </row>
    <row r="69" spans="1:54" ht="14.25" customHeight="1" x14ac:dyDescent="0.25">
      <c r="A69" s="336">
        <v>68</v>
      </c>
      <c r="B69" s="337" t="s">
        <v>152</v>
      </c>
      <c r="C69" s="338" t="s">
        <v>151</v>
      </c>
      <c r="D69" s="331" t="e">
        <f>IF('Norm. Zahr. Financovanie'!D$202=0,'Norm. uspesnost'!D73,('Norm. Zahr. Financovanie'!D73*Parametre!$A$2+'Norm. uspesnost'!D73*Parametre!$A$3)/(Parametre!$A$2+Parametre!$A$3))</f>
        <v>#REF!</v>
      </c>
      <c r="E69" s="331" t="e">
        <f>IF('Norm. Zahr. Financovanie'!E$202=0,'Norm. uspesnost'!E73,('Norm. Zahr. Financovanie'!E73*Parametre!$A$2+'Norm. uspesnost'!E73*Parametre!$A$3)/(Parametre!$A$2+Parametre!$A$3))</f>
        <v>#REF!</v>
      </c>
      <c r="F69" s="331" t="e">
        <f>IF('Norm. Zahr. Financovanie'!F$202=0,'Norm. uspesnost'!F73,('Norm. Zahr. Financovanie'!F73*Parametre!$A$2+'Norm. uspesnost'!F73*Parametre!$A$3)/(Parametre!$A$2+Parametre!$A$3))</f>
        <v>#REF!</v>
      </c>
      <c r="G69" s="331" t="e">
        <f>IF('Norm. Zahr. Financovanie'!G$202=0,'Norm. uspesnost'!G73,('Norm. Zahr. Financovanie'!G73*Parametre!$A$2+'Norm. uspesnost'!G73*Parametre!$A$3)/(Parametre!$A$2+Parametre!$A$3))</f>
        <v>#REF!</v>
      </c>
      <c r="H69" s="331" t="e">
        <f>IF('Norm. Zahr. Financovanie'!H$202=0,'Norm. uspesnost'!H73,('Norm. Zahr. Financovanie'!H73*Parametre!$A$2+'Norm. uspesnost'!H73*Parametre!$A$3)/(Parametre!$A$2+Parametre!$A$3))</f>
        <v>#REF!</v>
      </c>
      <c r="I69" s="331" t="e">
        <f>IF('Norm. Zahr. Financovanie'!I$202=0,'Norm. uspesnost'!I73,('Norm. Zahr. Financovanie'!I73*Parametre!$A$2+'Norm. uspesnost'!I73*Parametre!$A$3)/(Parametre!$A$2+Parametre!$A$3))</f>
        <v>#REF!</v>
      </c>
      <c r="J69" s="331" t="e">
        <f>IF('Norm. Zahr. Financovanie'!J$202=0,'Norm. uspesnost'!J73,('Norm. Zahr. Financovanie'!J73*Parametre!$A$2+'Norm. uspesnost'!J73*Parametre!$A$3)/(Parametre!$A$2+Parametre!$A$3))</f>
        <v>#REF!</v>
      </c>
      <c r="K69" s="331">
        <f>IF('Norm. Zahr. Financovanie'!K$202=0,'Norm. uspesnost'!K73,('Norm. Zahr. Financovanie'!K73*Parametre!$A$2+'Norm. uspesnost'!K73*Parametre!$A$3)/(Parametre!$A$2+Parametre!$A$3))</f>
        <v>0</v>
      </c>
      <c r="L69" s="331" t="e">
        <f>IF('Norm. Zahr. Financovanie'!L$202=0,'Norm. uspesnost'!L73,('Norm. Zahr. Financovanie'!L73*Parametre!$A$2+'Norm. uspesnost'!L73*Parametre!$A$3)/(Parametre!$A$2+Parametre!$A$3))</f>
        <v>#REF!</v>
      </c>
      <c r="M69" s="331" t="e">
        <f>IF('Norm. Zahr. Financovanie'!M$202=0,'Norm. uspesnost'!M73,('Norm. Zahr. Financovanie'!M73*Parametre!$A$2+'Norm. uspesnost'!M73*Parametre!$A$3)/(Parametre!$A$2+Parametre!$A$3))</f>
        <v>#REF!</v>
      </c>
      <c r="N69" s="331" t="e">
        <f>IF('Norm. Zahr. Financovanie'!N$202=0,'Norm. uspesnost'!N73,('Norm. Zahr. Financovanie'!N73*Parametre!$A$2+'Norm. uspesnost'!N73*Parametre!$A$3)/(Parametre!$A$2+Parametre!$A$3))</f>
        <v>#REF!</v>
      </c>
      <c r="O69" s="331" t="e">
        <f>IF('Norm. Zahr. Financovanie'!O$202=0,'Norm. uspesnost'!O73,('Norm. Zahr. Financovanie'!O73*Parametre!$A$2+'Norm. uspesnost'!O73*Parametre!$A$3)/(Parametre!$A$2+Parametre!$A$3))</f>
        <v>#REF!</v>
      </c>
      <c r="P69" s="331">
        <f>IF('Norm. Zahr. Financovanie'!P$202=0,'Norm. uspesnost'!P73,('Norm. Zahr. Financovanie'!P73*Parametre!$A$2+'Norm. uspesnost'!P73*Parametre!$A$3)/(Parametre!$A$2+Parametre!$A$3))</f>
        <v>0</v>
      </c>
      <c r="Q69" s="331" t="e">
        <f>IF('Norm. Zahr. Financovanie'!Q$202=0,'Norm. uspesnost'!Q73,('Norm. Zahr. Financovanie'!Q73*Parametre!$A$2+'Norm. uspesnost'!Q73*Parametre!$A$3)/(Parametre!$A$2+Parametre!$A$3))</f>
        <v>#REF!</v>
      </c>
      <c r="R69" s="331" t="e">
        <f>IF('Norm. Zahr. Financovanie'!R$202=0,'Norm. uspesnost'!R73,('Norm. Zahr. Financovanie'!R73*Parametre!$A$2+'Norm. uspesnost'!R73*Parametre!$A$3)/(Parametre!$A$2+Parametre!$A$3))</f>
        <v>#REF!</v>
      </c>
      <c r="S69" s="331" t="e">
        <f>IF('Norm. Zahr. Financovanie'!S$202=0,'Norm. uspesnost'!S73,('Norm. Zahr. Financovanie'!S73*Parametre!$A$2+'Norm. uspesnost'!S73*Parametre!$A$3)/(Parametre!$A$2+Parametre!$A$3))</f>
        <v>#REF!</v>
      </c>
      <c r="T69" s="331" t="e">
        <f>IF('Norm. Zahr. Financovanie'!T$202=0,'Norm. uspesnost'!T73,('Norm. Zahr. Financovanie'!T73*Parametre!$A$2+'Norm. uspesnost'!T73*Parametre!$A$3)/(Parametre!$A$2+Parametre!$A$3))</f>
        <v>#REF!</v>
      </c>
      <c r="U69" s="331">
        <f>IF('Norm. Zahr. Financovanie'!U$202=0,'Norm. uspesnost'!U73,('Norm. Zahr. Financovanie'!U73*Parametre!$A$2+'Norm. uspesnost'!U73*Parametre!$A$3)/(Parametre!$A$2+Parametre!$A$3))</f>
        <v>0</v>
      </c>
      <c r="V69" s="331" t="e">
        <f>IF('Norm. Zahr. Financovanie'!V$202=0,'Norm. uspesnost'!V73,('Norm. Zahr. Financovanie'!V73*Parametre!$A$2+'Norm. uspesnost'!V73*Parametre!$A$3)/(Parametre!$A$2+Parametre!$A$3))</f>
        <v>#REF!</v>
      </c>
      <c r="W69" s="331" t="e">
        <f>IF('Norm. Zahr. Financovanie'!W$202=0,'Norm. uspesnost'!W73,('Norm. Zahr. Financovanie'!W73*Parametre!$A$2+'Norm. uspesnost'!W73*Parametre!$A$3)/(Parametre!$A$2+Parametre!$A$3))</f>
        <v>#REF!</v>
      </c>
      <c r="X69" s="331">
        <f>IF('Norm. Zahr. Financovanie'!X$202=0,'Norm. uspesnost'!X73,('Norm. Zahr. Financovanie'!X73*Parametre!$A$2+'Norm. uspesnost'!X73*Parametre!$A$3)/(Parametre!$A$2+Parametre!$A$3))</f>
        <v>0</v>
      </c>
      <c r="Y69" s="331" t="e">
        <f>IF('Norm. Zahr. Financovanie'!Y$202=0,'Norm. uspesnost'!Y73,('Norm. Zahr. Financovanie'!Y73*Parametre!$A$2+'Norm. uspesnost'!Y73*Parametre!$A$3)/(Parametre!$A$2+Parametre!$A$3))</f>
        <v>#REF!</v>
      </c>
      <c r="Z69" s="331" t="e">
        <f>IF('Norm. Zahr. Financovanie'!Z$202=0,'Norm. uspesnost'!Z73,('Norm. Zahr. Financovanie'!Z73*Parametre!$A$2+'Norm. uspesnost'!Z73*Parametre!$A$3)/(Parametre!$A$2+Parametre!$A$3))</f>
        <v>#REF!</v>
      </c>
      <c r="AA69" s="331" t="e">
        <f>IF('Norm. Zahr. Financovanie'!AA$202=0,'Norm. uspesnost'!AA73,('Norm. Zahr. Financovanie'!AA73*Parametre!$A$2+'Norm. uspesnost'!AA73*Parametre!$A$3)/(Parametre!$A$2+Parametre!$A$3))</f>
        <v>#REF!</v>
      </c>
      <c r="AB69" s="331">
        <f>IF('Norm. Zahr. Financovanie'!AB$202=0,'Norm. uspesnost'!AB73,('Norm. Zahr. Financovanie'!AB73*Parametre!$A$2+'Norm. uspesnost'!AB73*Parametre!$A$3)/(Parametre!$A$2+Parametre!$A$3))</f>
        <v>0</v>
      </c>
      <c r="AC69" s="331">
        <f>IF('Norm. Zahr. Financovanie'!AC$202=0,'Norm. uspesnost'!AC73,('Norm. Zahr. Financovanie'!AC73*Parametre!$A$2+'Norm. uspesnost'!AC73*Parametre!$A$3)/(Parametre!$A$2+Parametre!$A$3))</f>
        <v>9.2061576928300498E-3</v>
      </c>
      <c r="AD69" s="331">
        <f>IF('Norm. Zahr. Financovanie'!AD$202=0,'Norm. uspesnost'!AD73,('Norm. Zahr. Financovanie'!AD73*Parametre!$A$2+'Norm. uspesnost'!AD73*Parametre!$A$3)/(Parametre!$A$2+Parametre!$A$3))</f>
        <v>0</v>
      </c>
      <c r="AE69" s="331" t="e">
        <f>IF('Norm. Zahr. Financovanie'!AE$202=0,'Norm. uspesnost'!AE73,('Norm. Zahr. Financovanie'!AE73*Parametre!$A$2+'Norm. uspesnost'!AE73*Parametre!$A$3)/(Parametre!$A$2+Parametre!$A$3))</f>
        <v>#REF!</v>
      </c>
      <c r="AF69" s="331" t="e">
        <f>IF('Norm. Zahr. Financovanie'!AF$202=0,'Norm. uspesnost'!AF73,('Norm. Zahr. Financovanie'!AF73*Parametre!$A$2+'Norm. uspesnost'!AF73*Parametre!$A$3)/(Parametre!$A$2+Parametre!$A$3))</f>
        <v>#REF!</v>
      </c>
      <c r="AG69" s="331" t="e">
        <f>IF('Norm. Zahr. Financovanie'!AG$202=0,'Norm. uspesnost'!AG73,('Norm. Zahr. Financovanie'!AG73*Parametre!$A$2+'Norm. uspesnost'!AG73*Parametre!$A$3)/(Parametre!$A$2+Parametre!$A$3))</f>
        <v>#REF!</v>
      </c>
      <c r="AH69" s="331" t="e">
        <f>IF('Norm. Zahr. Financovanie'!AH$202=0,'Norm. uspesnost'!AH73,('Norm. Zahr. Financovanie'!AH73*Parametre!$A$2+'Norm. uspesnost'!AH73*Parametre!$A$3)/(Parametre!$A$2+Parametre!$A$3))</f>
        <v>#REF!</v>
      </c>
      <c r="AI69" s="331">
        <f>IF('Norm. Zahr. Financovanie'!AI$202=0,'Norm. uspesnost'!AI73,('Norm. Zahr. Financovanie'!AI73*Parametre!$A$2+'Norm. uspesnost'!AI73*Parametre!$A$3)/(Parametre!$A$2+Parametre!$A$3))</f>
        <v>0</v>
      </c>
      <c r="AJ69" s="331" t="e">
        <f>IF('Norm. Zahr. Financovanie'!AJ$202=0,'Norm. uspesnost'!AJ73,('Norm. Zahr. Financovanie'!AJ73*Parametre!$A$2+'Norm. uspesnost'!AJ73*Parametre!$A$3)/(Parametre!$A$2+Parametre!$A$3))</f>
        <v>#REF!</v>
      </c>
      <c r="AK69" s="331" t="e">
        <f>IF('Norm. Zahr. Financovanie'!AK$202=0,'Norm. uspesnost'!AK73,('Norm. Zahr. Financovanie'!AK73*Parametre!$A$2+'Norm. uspesnost'!AK73*Parametre!$A$3)/(Parametre!$A$2+Parametre!$A$3))</f>
        <v>#REF!</v>
      </c>
      <c r="AL69" s="331" t="e">
        <f>IF('Norm. Zahr. Financovanie'!AL$202=0,'Norm. uspesnost'!AL73,('Norm. Zahr. Financovanie'!AL73*Parametre!$A$2+'Norm. uspesnost'!AL73*Parametre!$A$3)/(Parametre!$A$2+Parametre!$A$3))</f>
        <v>#REF!</v>
      </c>
      <c r="AM69" s="331" t="e">
        <f>IF('Norm. Zahr. Financovanie'!AM$202=0,'Norm. uspesnost'!AM73,('Norm. Zahr. Financovanie'!AM73*Parametre!$A$2+'Norm. uspesnost'!AM73*Parametre!$A$3)/(Parametre!$A$2+Parametre!$A$3))</f>
        <v>#REF!</v>
      </c>
      <c r="AN69" s="331" t="e">
        <f>IF('Norm. Zahr. Financovanie'!AN$202=0,'Norm. uspesnost'!AN73,('Norm. Zahr. Financovanie'!AN73*Parametre!$A$2+'Norm. uspesnost'!AN73*Parametre!$A$3)/(Parametre!$A$2+Parametre!$A$3))</f>
        <v>#REF!</v>
      </c>
      <c r="AO69" s="331" t="e">
        <f>IF('Norm. Zahr. Financovanie'!AO$202=0,'Norm. uspesnost'!AO73,('Norm. Zahr. Financovanie'!AO73*Parametre!$A$2+'Norm. uspesnost'!AO73*Parametre!$A$3)/(Parametre!$A$2+Parametre!$A$3))</f>
        <v>#REF!</v>
      </c>
      <c r="AP69" s="331" t="e">
        <f>IF('Norm. Zahr. Financovanie'!AP$202=0,'Norm. uspesnost'!AP73,('Norm. Zahr. Financovanie'!AP73*Parametre!$A$2+'Norm. uspesnost'!AP73*Parametre!$A$3)/(Parametre!$A$2+Parametre!$A$3))</f>
        <v>#REF!</v>
      </c>
      <c r="AQ69" s="331" t="e">
        <f>IF('Norm. Zahr. Financovanie'!AQ$202=0,'Norm. uspesnost'!AQ73,('Norm. Zahr. Financovanie'!AQ73*Parametre!$A$2+'Norm. uspesnost'!AQ73*Parametre!$A$3)/(Parametre!$A$2+Parametre!$A$3))</f>
        <v>#REF!</v>
      </c>
      <c r="AR69" s="331" t="e">
        <f>IF('Norm. Zahr. Financovanie'!AR$202=0,'Norm. uspesnost'!AR73,('Norm. Zahr. Financovanie'!AR73*Parametre!$A$2+'Norm. uspesnost'!AR73*Parametre!$A$3)/(Parametre!$A$2+Parametre!$A$3))</f>
        <v>#REF!</v>
      </c>
      <c r="AS69" s="331" t="e">
        <f>IF('Norm. Zahr. Financovanie'!AS$202=0,'Norm. uspesnost'!AS73,('Norm. Zahr. Financovanie'!AS73*Parametre!$A$2+'Norm. uspesnost'!AS73*Parametre!$A$3)/(Parametre!$A$2+Parametre!$A$3))</f>
        <v>#REF!</v>
      </c>
      <c r="AT69" s="331" t="e">
        <f>IF('Norm. Zahr. Financovanie'!AT$202=0,'Norm. uspesnost'!AT73,('Norm. Zahr. Financovanie'!AT73*Parametre!$A$2+'Norm. uspesnost'!AT73*Parametre!$A$3)/(Parametre!$A$2+Parametre!$A$3))</f>
        <v>#REF!</v>
      </c>
      <c r="AU69" s="331" t="e">
        <f>IF('Norm. Zahr. Financovanie'!AU$202=0,'Norm. uspesnost'!AU73,('Norm. Zahr. Financovanie'!AU73*Parametre!$A$2+'Norm. uspesnost'!AU73*Parametre!$A$3)/(Parametre!$A$2+Parametre!$A$3))</f>
        <v>#REF!</v>
      </c>
      <c r="AV69" s="331" t="e">
        <f>IF('Norm. Zahr. Financovanie'!AV$202=0,'Norm. uspesnost'!AV73,('Norm. Zahr. Financovanie'!AV73*Parametre!$A$2+'Norm. uspesnost'!AV73*Parametre!$A$3)/(Parametre!$A$2+Parametre!$A$3))</f>
        <v>#REF!</v>
      </c>
      <c r="AW69" s="331" t="e">
        <f>IF('Norm. Zahr. Financovanie'!AW$202=0,'Norm. uspesnost'!AW73,('Norm. Zahr. Financovanie'!AW73*Parametre!$A$2+'Norm. uspesnost'!AW73*Parametre!$A$3)/(Parametre!$A$2+Parametre!$A$3))</f>
        <v>#REF!</v>
      </c>
      <c r="AX69" s="331" t="e">
        <f>IF('Norm. Zahr. Financovanie'!AX$202=0,'Norm. uspesnost'!AX73,('Norm. Zahr. Financovanie'!AX73*Parametre!$A$2+'Norm. uspesnost'!AX73*Parametre!$A$3)/(Parametre!$A$2+Parametre!$A$3))</f>
        <v>#REF!</v>
      </c>
      <c r="AY69" s="331" t="e">
        <f>IF('Norm. Zahr. Financovanie'!AY$202=0,'Norm. uspesnost'!AY73,('Norm. Zahr. Financovanie'!AY73*Parametre!$A$2+'Norm. uspesnost'!AY73*Parametre!$A$3)/(Parametre!$A$2+Parametre!$A$3))</f>
        <v>#REF!</v>
      </c>
      <c r="AZ69" s="331" t="e">
        <f>IF('Norm. Zahr. Financovanie'!AZ$202=0,'Norm. uspesnost'!AZ73,('Norm. Zahr. Financovanie'!AZ73*Parametre!$A$2+'Norm. uspesnost'!AZ73*Parametre!$A$3)/(Parametre!$A$2+Parametre!$A$3))</f>
        <v>#REF!</v>
      </c>
      <c r="BA69" s="331">
        <f>IF('Norm. Zahr. Financovanie'!BA$202=0,'Norm. uspesnost'!BA73,('Norm. Zahr. Financovanie'!BA73*Parametre!$A$2+'Norm. uspesnost'!BA73*Parametre!$A$3)/(Parametre!$A$2+Parametre!$A$3))</f>
        <v>0</v>
      </c>
      <c r="BB69" s="331" t="e">
        <f>IF('Norm. Zahr. Financovanie'!BB$202=0,'Norm. uspesnost'!BB73,('Norm. Zahr. Financovanie'!BB73*Parametre!$A$2+'Norm. uspesnost'!BB73*Parametre!$A$3)/(Parametre!$A$2+Parametre!$A$3))</f>
        <v>#REF!</v>
      </c>
    </row>
    <row r="70" spans="1:54" ht="14.25" customHeight="1" x14ac:dyDescent="0.25">
      <c r="A70" s="336">
        <v>69</v>
      </c>
      <c r="B70" s="339" t="s">
        <v>194</v>
      </c>
      <c r="C70" s="340" t="s">
        <v>193</v>
      </c>
      <c r="D70" s="331" t="e">
        <f>IF('Norm. Zahr. Financovanie'!D$202=0,'Norm. uspesnost'!D74,('Norm. Zahr. Financovanie'!D74*Parametre!$A$2+'Norm. uspesnost'!D74*Parametre!$A$3)/(Parametre!$A$2+Parametre!$A$3))</f>
        <v>#REF!</v>
      </c>
      <c r="E70" s="331" t="e">
        <f>IF('Norm. Zahr. Financovanie'!E$202=0,'Norm. uspesnost'!E74,('Norm. Zahr. Financovanie'!E74*Parametre!$A$2+'Norm. uspesnost'!E74*Parametre!$A$3)/(Parametre!$A$2+Parametre!$A$3))</f>
        <v>#REF!</v>
      </c>
      <c r="F70" s="331" t="e">
        <f>IF('Norm. Zahr. Financovanie'!F$202=0,'Norm. uspesnost'!F74,('Norm. Zahr. Financovanie'!F74*Parametre!$A$2+'Norm. uspesnost'!F74*Parametre!$A$3)/(Parametre!$A$2+Parametre!$A$3))</f>
        <v>#REF!</v>
      </c>
      <c r="G70" s="331" t="e">
        <f>IF('Norm. Zahr. Financovanie'!G$202=0,'Norm. uspesnost'!G74,('Norm. Zahr. Financovanie'!G74*Parametre!$A$2+'Norm. uspesnost'!G74*Parametre!$A$3)/(Parametre!$A$2+Parametre!$A$3))</f>
        <v>#REF!</v>
      </c>
      <c r="H70" s="331" t="e">
        <f>IF('Norm. Zahr. Financovanie'!H$202=0,'Norm. uspesnost'!H74,('Norm. Zahr. Financovanie'!H74*Parametre!$A$2+'Norm. uspesnost'!H74*Parametre!$A$3)/(Parametre!$A$2+Parametre!$A$3))</f>
        <v>#REF!</v>
      </c>
      <c r="I70" s="331" t="e">
        <f>IF('Norm. Zahr. Financovanie'!I$202=0,'Norm. uspesnost'!I74,('Norm. Zahr. Financovanie'!I74*Parametre!$A$2+'Norm. uspesnost'!I74*Parametre!$A$3)/(Parametre!$A$2+Parametre!$A$3))</f>
        <v>#REF!</v>
      </c>
      <c r="J70" s="331" t="e">
        <f>IF('Norm. Zahr. Financovanie'!J$202=0,'Norm. uspesnost'!J74,('Norm. Zahr. Financovanie'!J74*Parametre!$A$2+'Norm. uspesnost'!J74*Parametre!$A$3)/(Parametre!$A$2+Parametre!$A$3))</f>
        <v>#REF!</v>
      </c>
      <c r="K70" s="331">
        <f>IF('Norm. Zahr. Financovanie'!K$202=0,'Norm. uspesnost'!K74,('Norm. Zahr. Financovanie'!K74*Parametre!$A$2+'Norm. uspesnost'!K74*Parametre!$A$3)/(Parametre!$A$2+Parametre!$A$3))</f>
        <v>0</v>
      </c>
      <c r="L70" s="331" t="e">
        <f>IF('Norm. Zahr. Financovanie'!L$202=0,'Norm. uspesnost'!L74,('Norm. Zahr. Financovanie'!L74*Parametre!$A$2+'Norm. uspesnost'!L74*Parametre!$A$3)/(Parametre!$A$2+Parametre!$A$3))</f>
        <v>#REF!</v>
      </c>
      <c r="M70" s="331" t="e">
        <f>IF('Norm. Zahr. Financovanie'!M$202=0,'Norm. uspesnost'!M74,('Norm. Zahr. Financovanie'!M74*Parametre!$A$2+'Norm. uspesnost'!M74*Parametre!$A$3)/(Parametre!$A$2+Parametre!$A$3))</f>
        <v>#REF!</v>
      </c>
      <c r="N70" s="331" t="e">
        <f>IF('Norm. Zahr. Financovanie'!N$202=0,'Norm. uspesnost'!N74,('Norm. Zahr. Financovanie'!N74*Parametre!$A$2+'Norm. uspesnost'!N74*Parametre!$A$3)/(Parametre!$A$2+Parametre!$A$3))</f>
        <v>#REF!</v>
      </c>
      <c r="O70" s="331" t="e">
        <f>IF('Norm. Zahr. Financovanie'!O$202=0,'Norm. uspesnost'!O74,('Norm. Zahr. Financovanie'!O74*Parametre!$A$2+'Norm. uspesnost'!O74*Parametre!$A$3)/(Parametre!$A$2+Parametre!$A$3))</f>
        <v>#REF!</v>
      </c>
      <c r="P70" s="331">
        <f>IF('Norm. Zahr. Financovanie'!P$202=0,'Norm. uspesnost'!P74,('Norm. Zahr. Financovanie'!P74*Parametre!$A$2+'Norm. uspesnost'!P74*Parametre!$A$3)/(Parametre!$A$2+Parametre!$A$3))</f>
        <v>2.1701023809860758E-2</v>
      </c>
      <c r="Q70" s="331" t="e">
        <f>IF('Norm. Zahr. Financovanie'!Q$202=0,'Norm. uspesnost'!Q74,('Norm. Zahr. Financovanie'!Q74*Parametre!$A$2+'Norm. uspesnost'!Q74*Parametre!$A$3)/(Parametre!$A$2+Parametre!$A$3))</f>
        <v>#REF!</v>
      </c>
      <c r="R70" s="331" t="e">
        <f>IF('Norm. Zahr. Financovanie'!R$202=0,'Norm. uspesnost'!R74,('Norm. Zahr. Financovanie'!R74*Parametre!$A$2+'Norm. uspesnost'!R74*Parametre!$A$3)/(Parametre!$A$2+Parametre!$A$3))</f>
        <v>#REF!</v>
      </c>
      <c r="S70" s="331" t="e">
        <f>IF('Norm. Zahr. Financovanie'!S$202=0,'Norm. uspesnost'!S74,('Norm. Zahr. Financovanie'!S74*Parametre!$A$2+'Norm. uspesnost'!S74*Parametre!$A$3)/(Parametre!$A$2+Parametre!$A$3))</f>
        <v>#REF!</v>
      </c>
      <c r="T70" s="331" t="e">
        <f>IF('Norm. Zahr. Financovanie'!T$202=0,'Norm. uspesnost'!T74,('Norm. Zahr. Financovanie'!T74*Parametre!$A$2+'Norm. uspesnost'!T74*Parametre!$A$3)/(Parametre!$A$2+Parametre!$A$3))</f>
        <v>#REF!</v>
      </c>
      <c r="U70" s="331">
        <f>IF('Norm. Zahr. Financovanie'!U$202=0,'Norm. uspesnost'!U74,('Norm. Zahr. Financovanie'!U74*Parametre!$A$2+'Norm. uspesnost'!U74*Parametre!$A$3)/(Parametre!$A$2+Parametre!$A$3))</f>
        <v>2.1516446102548454E-2</v>
      </c>
      <c r="V70" s="331" t="e">
        <f>IF('Norm. Zahr. Financovanie'!V$202=0,'Norm. uspesnost'!V74,('Norm. Zahr. Financovanie'!V74*Parametre!$A$2+'Norm. uspesnost'!V74*Parametre!$A$3)/(Parametre!$A$2+Parametre!$A$3))</f>
        <v>#REF!</v>
      </c>
      <c r="W70" s="331" t="e">
        <f>IF('Norm. Zahr. Financovanie'!W$202=0,'Norm. uspesnost'!W74,('Norm. Zahr. Financovanie'!W74*Parametre!$A$2+'Norm. uspesnost'!W74*Parametre!$A$3)/(Parametre!$A$2+Parametre!$A$3))</f>
        <v>#REF!</v>
      </c>
      <c r="X70" s="331">
        <f>IF('Norm. Zahr. Financovanie'!X$202=0,'Norm. uspesnost'!X74,('Norm. Zahr. Financovanie'!X74*Parametre!$A$2+'Norm. uspesnost'!X74*Parametre!$A$3)/(Parametre!$A$2+Parametre!$A$3))</f>
        <v>0</v>
      </c>
      <c r="Y70" s="331" t="e">
        <f>IF('Norm. Zahr. Financovanie'!Y$202=0,'Norm. uspesnost'!Y74,('Norm. Zahr. Financovanie'!Y74*Parametre!$A$2+'Norm. uspesnost'!Y74*Parametre!$A$3)/(Parametre!$A$2+Parametre!$A$3))</f>
        <v>#REF!</v>
      </c>
      <c r="Z70" s="331" t="e">
        <f>IF('Norm. Zahr. Financovanie'!Z$202=0,'Norm. uspesnost'!Z74,('Norm. Zahr. Financovanie'!Z74*Parametre!$A$2+'Norm. uspesnost'!Z74*Parametre!$A$3)/(Parametre!$A$2+Parametre!$A$3))</f>
        <v>#REF!</v>
      </c>
      <c r="AA70" s="331" t="e">
        <f>IF('Norm. Zahr. Financovanie'!AA$202=0,'Norm. uspesnost'!AA74,('Norm. Zahr. Financovanie'!AA74*Parametre!$A$2+'Norm. uspesnost'!AA74*Parametre!$A$3)/(Parametre!$A$2+Parametre!$A$3))</f>
        <v>#REF!</v>
      </c>
      <c r="AB70" s="331">
        <f>IF('Norm. Zahr. Financovanie'!AB$202=0,'Norm. uspesnost'!AB74,('Norm. Zahr. Financovanie'!AB74*Parametre!$A$2+'Norm. uspesnost'!AB74*Parametre!$A$3)/(Parametre!$A$2+Parametre!$A$3))</f>
        <v>0</v>
      </c>
      <c r="AC70" s="331">
        <f>IF('Norm. Zahr. Financovanie'!AC$202=0,'Norm. uspesnost'!AC74,('Norm. Zahr. Financovanie'!AC74*Parametre!$A$2+'Norm. uspesnost'!AC74*Parametre!$A$3)/(Parametre!$A$2+Parametre!$A$3))</f>
        <v>0</v>
      </c>
      <c r="AD70" s="331">
        <f>IF('Norm. Zahr. Financovanie'!AD$202=0,'Norm. uspesnost'!AD74,('Norm. Zahr. Financovanie'!AD74*Parametre!$A$2+'Norm. uspesnost'!AD74*Parametre!$A$3)/(Parametre!$A$2+Parametre!$A$3))</f>
        <v>8.9110411795994392E-3</v>
      </c>
      <c r="AE70" s="331" t="e">
        <f>IF('Norm. Zahr. Financovanie'!AE$202=0,'Norm. uspesnost'!AE74,('Norm. Zahr. Financovanie'!AE74*Parametre!$A$2+'Norm. uspesnost'!AE74*Parametre!$A$3)/(Parametre!$A$2+Parametre!$A$3))</f>
        <v>#REF!</v>
      </c>
      <c r="AF70" s="331" t="e">
        <f>IF('Norm. Zahr. Financovanie'!AF$202=0,'Norm. uspesnost'!AF74,('Norm. Zahr. Financovanie'!AF74*Parametre!$A$2+'Norm. uspesnost'!AF74*Parametre!$A$3)/(Parametre!$A$2+Parametre!$A$3))</f>
        <v>#REF!</v>
      </c>
      <c r="AG70" s="331" t="e">
        <f>IF('Norm. Zahr. Financovanie'!AG$202=0,'Norm. uspesnost'!AG74,('Norm. Zahr. Financovanie'!AG74*Parametre!$A$2+'Norm. uspesnost'!AG74*Parametre!$A$3)/(Parametre!$A$2+Parametre!$A$3))</f>
        <v>#REF!</v>
      </c>
      <c r="AH70" s="331" t="e">
        <f>IF('Norm. Zahr. Financovanie'!AH$202=0,'Norm. uspesnost'!AH74,('Norm. Zahr. Financovanie'!AH74*Parametre!$A$2+'Norm. uspesnost'!AH74*Parametre!$A$3)/(Parametre!$A$2+Parametre!$A$3))</f>
        <v>#REF!</v>
      </c>
      <c r="AI70" s="331">
        <f>IF('Norm. Zahr. Financovanie'!AI$202=0,'Norm. uspesnost'!AI74,('Norm. Zahr. Financovanie'!AI74*Parametre!$A$2+'Norm. uspesnost'!AI74*Parametre!$A$3)/(Parametre!$A$2+Parametre!$A$3))</f>
        <v>0</v>
      </c>
      <c r="AJ70" s="331" t="e">
        <f>IF('Norm. Zahr. Financovanie'!AJ$202=0,'Norm. uspesnost'!AJ74,('Norm. Zahr. Financovanie'!AJ74*Parametre!$A$2+'Norm. uspesnost'!AJ74*Parametre!$A$3)/(Parametre!$A$2+Parametre!$A$3))</f>
        <v>#REF!</v>
      </c>
      <c r="AK70" s="331" t="e">
        <f>IF('Norm. Zahr. Financovanie'!AK$202=0,'Norm. uspesnost'!AK74,('Norm. Zahr. Financovanie'!AK74*Parametre!$A$2+'Norm. uspesnost'!AK74*Parametre!$A$3)/(Parametre!$A$2+Parametre!$A$3))</f>
        <v>#REF!</v>
      </c>
      <c r="AL70" s="331" t="e">
        <f>IF('Norm. Zahr. Financovanie'!AL$202=0,'Norm. uspesnost'!AL74,('Norm. Zahr. Financovanie'!AL74*Parametre!$A$2+'Norm. uspesnost'!AL74*Parametre!$A$3)/(Parametre!$A$2+Parametre!$A$3))</f>
        <v>#REF!</v>
      </c>
      <c r="AM70" s="331" t="e">
        <f>IF('Norm. Zahr. Financovanie'!AM$202=0,'Norm. uspesnost'!AM74,('Norm. Zahr. Financovanie'!AM74*Parametre!$A$2+'Norm. uspesnost'!AM74*Parametre!$A$3)/(Parametre!$A$2+Parametre!$A$3))</f>
        <v>#REF!</v>
      </c>
      <c r="AN70" s="331" t="e">
        <f>IF('Norm. Zahr. Financovanie'!AN$202=0,'Norm. uspesnost'!AN74,('Norm. Zahr. Financovanie'!AN74*Parametre!$A$2+'Norm. uspesnost'!AN74*Parametre!$A$3)/(Parametre!$A$2+Parametre!$A$3))</f>
        <v>#REF!</v>
      </c>
      <c r="AO70" s="331" t="e">
        <f>IF('Norm. Zahr. Financovanie'!AO$202=0,'Norm. uspesnost'!AO74,('Norm. Zahr. Financovanie'!AO74*Parametre!$A$2+'Norm. uspesnost'!AO74*Parametre!$A$3)/(Parametre!$A$2+Parametre!$A$3))</f>
        <v>#REF!</v>
      </c>
      <c r="AP70" s="331" t="e">
        <f>IF('Norm. Zahr. Financovanie'!AP$202=0,'Norm. uspesnost'!AP74,('Norm. Zahr. Financovanie'!AP74*Parametre!$A$2+'Norm. uspesnost'!AP74*Parametre!$A$3)/(Parametre!$A$2+Parametre!$A$3))</f>
        <v>#REF!</v>
      </c>
      <c r="AQ70" s="331" t="e">
        <f>IF('Norm. Zahr. Financovanie'!AQ$202=0,'Norm. uspesnost'!AQ74,('Norm. Zahr. Financovanie'!AQ74*Parametre!$A$2+'Norm. uspesnost'!AQ74*Parametre!$A$3)/(Parametre!$A$2+Parametre!$A$3))</f>
        <v>#REF!</v>
      </c>
      <c r="AR70" s="331" t="e">
        <f>IF('Norm. Zahr. Financovanie'!AR$202=0,'Norm. uspesnost'!AR74,('Norm. Zahr. Financovanie'!AR74*Parametre!$A$2+'Norm. uspesnost'!AR74*Parametre!$A$3)/(Parametre!$A$2+Parametre!$A$3))</f>
        <v>#REF!</v>
      </c>
      <c r="AS70" s="331" t="e">
        <f>IF('Norm. Zahr. Financovanie'!AS$202=0,'Norm. uspesnost'!AS74,('Norm. Zahr. Financovanie'!AS74*Parametre!$A$2+'Norm. uspesnost'!AS74*Parametre!$A$3)/(Parametre!$A$2+Parametre!$A$3))</f>
        <v>#REF!</v>
      </c>
      <c r="AT70" s="331" t="e">
        <f>IF('Norm. Zahr. Financovanie'!AT$202=0,'Norm. uspesnost'!AT74,('Norm. Zahr. Financovanie'!AT74*Parametre!$A$2+'Norm. uspesnost'!AT74*Parametre!$A$3)/(Parametre!$A$2+Parametre!$A$3))</f>
        <v>#REF!</v>
      </c>
      <c r="AU70" s="331" t="e">
        <f>IF('Norm. Zahr. Financovanie'!AU$202=0,'Norm. uspesnost'!AU74,('Norm. Zahr. Financovanie'!AU74*Parametre!$A$2+'Norm. uspesnost'!AU74*Parametre!$A$3)/(Parametre!$A$2+Parametre!$A$3))</f>
        <v>#REF!</v>
      </c>
      <c r="AV70" s="331" t="e">
        <f>IF('Norm. Zahr. Financovanie'!AV$202=0,'Norm. uspesnost'!AV74,('Norm. Zahr. Financovanie'!AV74*Parametre!$A$2+'Norm. uspesnost'!AV74*Parametre!$A$3)/(Parametre!$A$2+Parametre!$A$3))</f>
        <v>#REF!</v>
      </c>
      <c r="AW70" s="331" t="e">
        <f>IF('Norm. Zahr. Financovanie'!AW$202=0,'Norm. uspesnost'!AW74,('Norm. Zahr. Financovanie'!AW74*Parametre!$A$2+'Norm. uspesnost'!AW74*Parametre!$A$3)/(Parametre!$A$2+Parametre!$A$3))</f>
        <v>#REF!</v>
      </c>
      <c r="AX70" s="331" t="e">
        <f>IF('Norm. Zahr. Financovanie'!AX$202=0,'Norm. uspesnost'!AX74,('Norm. Zahr. Financovanie'!AX74*Parametre!$A$2+'Norm. uspesnost'!AX74*Parametre!$A$3)/(Parametre!$A$2+Parametre!$A$3))</f>
        <v>#REF!</v>
      </c>
      <c r="AY70" s="331" t="e">
        <f>IF('Norm. Zahr. Financovanie'!AY$202=0,'Norm. uspesnost'!AY74,('Norm. Zahr. Financovanie'!AY74*Parametre!$A$2+'Norm. uspesnost'!AY74*Parametre!$A$3)/(Parametre!$A$2+Parametre!$A$3))</f>
        <v>#REF!</v>
      </c>
      <c r="AZ70" s="331" t="e">
        <f>IF('Norm. Zahr. Financovanie'!AZ$202=0,'Norm. uspesnost'!AZ74,('Norm. Zahr. Financovanie'!AZ74*Parametre!$A$2+'Norm. uspesnost'!AZ74*Parametre!$A$3)/(Parametre!$A$2+Parametre!$A$3))</f>
        <v>#REF!</v>
      </c>
      <c r="BA70" s="331">
        <f>IF('Norm. Zahr. Financovanie'!BA$202=0,'Norm. uspesnost'!BA74,('Norm. Zahr. Financovanie'!BA74*Parametre!$A$2+'Norm. uspesnost'!BA74*Parametre!$A$3)/(Parametre!$A$2+Parametre!$A$3))</f>
        <v>0</v>
      </c>
      <c r="BB70" s="331" t="e">
        <f>IF('Norm. Zahr. Financovanie'!BB$202=0,'Norm. uspesnost'!BB74,('Norm. Zahr. Financovanie'!BB74*Parametre!$A$2+'Norm. uspesnost'!BB74*Parametre!$A$3)/(Parametre!$A$2+Parametre!$A$3))</f>
        <v>#REF!</v>
      </c>
    </row>
    <row r="71" spans="1:54" ht="14.25" customHeight="1" x14ac:dyDescent="0.25">
      <c r="A71" s="336">
        <v>70</v>
      </c>
      <c r="B71" s="337" t="s">
        <v>242</v>
      </c>
      <c r="C71" s="338" t="s">
        <v>241</v>
      </c>
      <c r="D71" s="331" t="e">
        <f>IF('Norm. Zahr. Financovanie'!D$202=0,'Norm. uspesnost'!D75,('Norm. Zahr. Financovanie'!D75*Parametre!$A$2+'Norm. uspesnost'!D75*Parametre!$A$3)/(Parametre!$A$2+Parametre!$A$3))</f>
        <v>#REF!</v>
      </c>
      <c r="E71" s="331" t="e">
        <f>IF('Norm. Zahr. Financovanie'!E$202=0,'Norm. uspesnost'!E75,('Norm. Zahr. Financovanie'!E75*Parametre!$A$2+'Norm. uspesnost'!E75*Parametre!$A$3)/(Parametre!$A$2+Parametre!$A$3))</f>
        <v>#REF!</v>
      </c>
      <c r="F71" s="331" t="e">
        <f>IF('Norm. Zahr. Financovanie'!F$202=0,'Norm. uspesnost'!F75,('Norm. Zahr. Financovanie'!F75*Parametre!$A$2+'Norm. uspesnost'!F75*Parametre!$A$3)/(Parametre!$A$2+Parametre!$A$3))</f>
        <v>#REF!</v>
      </c>
      <c r="G71" s="331" t="e">
        <f>IF('Norm. Zahr. Financovanie'!G$202=0,'Norm. uspesnost'!G75,('Norm. Zahr. Financovanie'!G75*Parametre!$A$2+'Norm. uspesnost'!G75*Parametre!$A$3)/(Parametre!$A$2+Parametre!$A$3))</f>
        <v>#REF!</v>
      </c>
      <c r="H71" s="331" t="e">
        <f>IF('Norm. Zahr. Financovanie'!H$202=0,'Norm. uspesnost'!H75,('Norm. Zahr. Financovanie'!H75*Parametre!$A$2+'Norm. uspesnost'!H75*Parametre!$A$3)/(Parametre!$A$2+Parametre!$A$3))</f>
        <v>#REF!</v>
      </c>
      <c r="I71" s="331" t="e">
        <f>IF('Norm. Zahr. Financovanie'!I$202=0,'Norm. uspesnost'!I75,('Norm. Zahr. Financovanie'!I75*Parametre!$A$2+'Norm. uspesnost'!I75*Parametre!$A$3)/(Parametre!$A$2+Parametre!$A$3))</f>
        <v>#REF!</v>
      </c>
      <c r="J71" s="331" t="e">
        <f>IF('Norm. Zahr. Financovanie'!J$202=0,'Norm. uspesnost'!J75,('Norm. Zahr. Financovanie'!J75*Parametre!$A$2+'Norm. uspesnost'!J75*Parametre!$A$3)/(Parametre!$A$2+Parametre!$A$3))</f>
        <v>#REF!</v>
      </c>
      <c r="K71" s="331">
        <f>IF('Norm. Zahr. Financovanie'!K$202=0,'Norm. uspesnost'!K75,('Norm. Zahr. Financovanie'!K75*Parametre!$A$2+'Norm. uspesnost'!K75*Parametre!$A$3)/(Parametre!$A$2+Parametre!$A$3))</f>
        <v>0</v>
      </c>
      <c r="L71" s="331" t="e">
        <f>IF('Norm. Zahr. Financovanie'!L$202=0,'Norm. uspesnost'!L75,('Norm. Zahr. Financovanie'!L75*Parametre!$A$2+'Norm. uspesnost'!L75*Parametre!$A$3)/(Parametre!$A$2+Parametre!$A$3))</f>
        <v>#REF!</v>
      </c>
      <c r="M71" s="331" t="e">
        <f>IF('Norm. Zahr. Financovanie'!M$202=0,'Norm. uspesnost'!M75,('Norm. Zahr. Financovanie'!M75*Parametre!$A$2+'Norm. uspesnost'!M75*Parametre!$A$3)/(Parametre!$A$2+Parametre!$A$3))</f>
        <v>#REF!</v>
      </c>
      <c r="N71" s="331" t="e">
        <f>IF('Norm. Zahr. Financovanie'!N$202=0,'Norm. uspesnost'!N75,('Norm. Zahr. Financovanie'!N75*Parametre!$A$2+'Norm. uspesnost'!N75*Parametre!$A$3)/(Parametre!$A$2+Parametre!$A$3))</f>
        <v>#REF!</v>
      </c>
      <c r="O71" s="331" t="e">
        <f>IF('Norm. Zahr. Financovanie'!O$202=0,'Norm. uspesnost'!O75,('Norm. Zahr. Financovanie'!O75*Parametre!$A$2+'Norm. uspesnost'!O75*Parametre!$A$3)/(Parametre!$A$2+Parametre!$A$3))</f>
        <v>#REF!</v>
      </c>
      <c r="P71" s="331">
        <f>IF('Norm. Zahr. Financovanie'!P$202=0,'Norm. uspesnost'!P75,('Norm. Zahr. Financovanie'!P75*Parametre!$A$2+'Norm. uspesnost'!P75*Parametre!$A$3)/(Parametre!$A$2+Parametre!$A$3))</f>
        <v>4.5719049076114486E-3</v>
      </c>
      <c r="Q71" s="331" t="e">
        <f>IF('Norm. Zahr. Financovanie'!Q$202=0,'Norm. uspesnost'!Q75,('Norm. Zahr. Financovanie'!Q75*Parametre!$A$2+'Norm. uspesnost'!Q75*Parametre!$A$3)/(Parametre!$A$2+Parametre!$A$3))</f>
        <v>#REF!</v>
      </c>
      <c r="R71" s="331" t="e">
        <f>IF('Norm. Zahr. Financovanie'!R$202=0,'Norm. uspesnost'!R75,('Norm. Zahr. Financovanie'!R75*Parametre!$A$2+'Norm. uspesnost'!R75*Parametre!$A$3)/(Parametre!$A$2+Parametre!$A$3))</f>
        <v>#REF!</v>
      </c>
      <c r="S71" s="331" t="e">
        <f>IF('Norm. Zahr. Financovanie'!S$202=0,'Norm. uspesnost'!S75,('Norm. Zahr. Financovanie'!S75*Parametre!$A$2+'Norm. uspesnost'!S75*Parametre!$A$3)/(Parametre!$A$2+Parametre!$A$3))</f>
        <v>#REF!</v>
      </c>
      <c r="T71" s="331" t="e">
        <f>IF('Norm. Zahr. Financovanie'!T$202=0,'Norm. uspesnost'!T75,('Norm. Zahr. Financovanie'!T75*Parametre!$A$2+'Norm. uspesnost'!T75*Parametre!$A$3)/(Parametre!$A$2+Parametre!$A$3))</f>
        <v>#REF!</v>
      </c>
      <c r="U71" s="331">
        <f>IF('Norm. Zahr. Financovanie'!U$202=0,'Norm. uspesnost'!U75,('Norm. Zahr. Financovanie'!U75*Parametre!$A$2+'Norm. uspesnost'!U75*Parametre!$A$3)/(Parametre!$A$2+Parametre!$A$3))</f>
        <v>3.7354689134259288E-2</v>
      </c>
      <c r="V71" s="331" t="e">
        <f>IF('Norm. Zahr. Financovanie'!V$202=0,'Norm. uspesnost'!V75,('Norm. Zahr. Financovanie'!V75*Parametre!$A$2+'Norm. uspesnost'!V75*Parametre!$A$3)/(Parametre!$A$2+Parametre!$A$3))</f>
        <v>#REF!</v>
      </c>
      <c r="W71" s="331" t="e">
        <f>IF('Norm. Zahr. Financovanie'!W$202=0,'Norm. uspesnost'!W75,('Norm. Zahr. Financovanie'!W75*Parametre!$A$2+'Norm. uspesnost'!W75*Parametre!$A$3)/(Parametre!$A$2+Parametre!$A$3))</f>
        <v>#REF!</v>
      </c>
      <c r="X71" s="331">
        <f>IF('Norm. Zahr. Financovanie'!X$202=0,'Norm. uspesnost'!X75,('Norm. Zahr. Financovanie'!X75*Parametre!$A$2+'Norm. uspesnost'!X75*Parametre!$A$3)/(Parametre!$A$2+Parametre!$A$3))</f>
        <v>0</v>
      </c>
      <c r="Y71" s="331" t="e">
        <f>IF('Norm. Zahr. Financovanie'!Y$202=0,'Norm. uspesnost'!Y75,('Norm. Zahr. Financovanie'!Y75*Parametre!$A$2+'Norm. uspesnost'!Y75*Parametre!$A$3)/(Parametre!$A$2+Parametre!$A$3))</f>
        <v>#REF!</v>
      </c>
      <c r="Z71" s="331" t="e">
        <f>IF('Norm. Zahr. Financovanie'!Z$202=0,'Norm. uspesnost'!Z75,('Norm. Zahr. Financovanie'!Z75*Parametre!$A$2+'Norm. uspesnost'!Z75*Parametre!$A$3)/(Parametre!$A$2+Parametre!$A$3))</f>
        <v>#REF!</v>
      </c>
      <c r="AA71" s="331" t="e">
        <f>IF('Norm. Zahr. Financovanie'!AA$202=0,'Norm. uspesnost'!AA75,('Norm. Zahr. Financovanie'!AA75*Parametre!$A$2+'Norm. uspesnost'!AA75*Parametre!$A$3)/(Parametre!$A$2+Parametre!$A$3))</f>
        <v>#REF!</v>
      </c>
      <c r="AB71" s="331">
        <f>IF('Norm. Zahr. Financovanie'!AB$202=0,'Norm. uspesnost'!AB75,('Norm. Zahr. Financovanie'!AB75*Parametre!$A$2+'Norm. uspesnost'!AB75*Parametre!$A$3)/(Parametre!$A$2+Parametre!$A$3))</f>
        <v>0</v>
      </c>
      <c r="AC71" s="331">
        <f>IF('Norm. Zahr. Financovanie'!AC$202=0,'Norm. uspesnost'!AC75,('Norm. Zahr. Financovanie'!AC75*Parametre!$A$2+'Norm. uspesnost'!AC75*Parametre!$A$3)/(Parametre!$A$2+Parametre!$A$3))</f>
        <v>0</v>
      </c>
      <c r="AD71" s="331">
        <f>IF('Norm. Zahr. Financovanie'!AD$202=0,'Norm. uspesnost'!AD75,('Norm. Zahr. Financovanie'!AD75*Parametre!$A$2+'Norm. uspesnost'!AD75*Parametre!$A$3)/(Parametre!$A$2+Parametre!$A$3))</f>
        <v>0</v>
      </c>
      <c r="AE71" s="331" t="e">
        <f>IF('Norm. Zahr. Financovanie'!AE$202=0,'Norm. uspesnost'!AE75,('Norm. Zahr. Financovanie'!AE75*Parametre!$A$2+'Norm. uspesnost'!AE75*Parametre!$A$3)/(Parametre!$A$2+Parametre!$A$3))</f>
        <v>#REF!</v>
      </c>
      <c r="AF71" s="331" t="e">
        <f>IF('Norm. Zahr. Financovanie'!AF$202=0,'Norm. uspesnost'!AF75,('Norm. Zahr. Financovanie'!AF75*Parametre!$A$2+'Norm. uspesnost'!AF75*Parametre!$A$3)/(Parametre!$A$2+Parametre!$A$3))</f>
        <v>#REF!</v>
      </c>
      <c r="AG71" s="331" t="e">
        <f>IF('Norm. Zahr. Financovanie'!AG$202=0,'Norm. uspesnost'!AG75,('Norm. Zahr. Financovanie'!AG75*Parametre!$A$2+'Norm. uspesnost'!AG75*Parametre!$A$3)/(Parametre!$A$2+Parametre!$A$3))</f>
        <v>#REF!</v>
      </c>
      <c r="AH71" s="331" t="e">
        <f>IF('Norm. Zahr. Financovanie'!AH$202=0,'Norm. uspesnost'!AH75,('Norm. Zahr. Financovanie'!AH75*Parametre!$A$2+'Norm. uspesnost'!AH75*Parametre!$A$3)/(Parametre!$A$2+Parametre!$A$3))</f>
        <v>#REF!</v>
      </c>
      <c r="AI71" s="331">
        <f>IF('Norm. Zahr. Financovanie'!AI$202=0,'Norm. uspesnost'!AI75,('Norm. Zahr. Financovanie'!AI75*Parametre!$A$2+'Norm. uspesnost'!AI75*Parametre!$A$3)/(Parametre!$A$2+Parametre!$A$3))</f>
        <v>0</v>
      </c>
      <c r="AJ71" s="331" t="e">
        <f>IF('Norm. Zahr. Financovanie'!AJ$202=0,'Norm. uspesnost'!AJ75,('Norm. Zahr. Financovanie'!AJ75*Parametre!$A$2+'Norm. uspesnost'!AJ75*Parametre!$A$3)/(Parametre!$A$2+Parametre!$A$3))</f>
        <v>#REF!</v>
      </c>
      <c r="AK71" s="331" t="e">
        <f>IF('Norm. Zahr. Financovanie'!AK$202=0,'Norm. uspesnost'!AK75,('Norm. Zahr. Financovanie'!AK75*Parametre!$A$2+'Norm. uspesnost'!AK75*Parametre!$A$3)/(Parametre!$A$2+Parametre!$A$3))</f>
        <v>#REF!</v>
      </c>
      <c r="AL71" s="331" t="e">
        <f>IF('Norm. Zahr. Financovanie'!AL$202=0,'Norm. uspesnost'!AL75,('Norm. Zahr. Financovanie'!AL75*Parametre!$A$2+'Norm. uspesnost'!AL75*Parametre!$A$3)/(Parametre!$A$2+Parametre!$A$3))</f>
        <v>#REF!</v>
      </c>
      <c r="AM71" s="331" t="e">
        <f>IF('Norm. Zahr. Financovanie'!AM$202=0,'Norm. uspesnost'!AM75,('Norm. Zahr. Financovanie'!AM75*Parametre!$A$2+'Norm. uspesnost'!AM75*Parametre!$A$3)/(Parametre!$A$2+Parametre!$A$3))</f>
        <v>#REF!</v>
      </c>
      <c r="AN71" s="331" t="e">
        <f>IF('Norm. Zahr. Financovanie'!AN$202=0,'Norm. uspesnost'!AN75,('Norm. Zahr. Financovanie'!AN75*Parametre!$A$2+'Norm. uspesnost'!AN75*Parametre!$A$3)/(Parametre!$A$2+Parametre!$A$3))</f>
        <v>#REF!</v>
      </c>
      <c r="AO71" s="331" t="e">
        <f>IF('Norm. Zahr. Financovanie'!AO$202=0,'Norm. uspesnost'!AO75,('Norm. Zahr. Financovanie'!AO75*Parametre!$A$2+'Norm. uspesnost'!AO75*Parametre!$A$3)/(Parametre!$A$2+Parametre!$A$3))</f>
        <v>#REF!</v>
      </c>
      <c r="AP71" s="331" t="e">
        <f>IF('Norm. Zahr. Financovanie'!AP$202=0,'Norm. uspesnost'!AP75,('Norm. Zahr. Financovanie'!AP75*Parametre!$A$2+'Norm. uspesnost'!AP75*Parametre!$A$3)/(Parametre!$A$2+Parametre!$A$3))</f>
        <v>#REF!</v>
      </c>
      <c r="AQ71" s="331" t="e">
        <f>IF('Norm. Zahr. Financovanie'!AQ$202=0,'Norm. uspesnost'!AQ75,('Norm. Zahr. Financovanie'!AQ75*Parametre!$A$2+'Norm. uspesnost'!AQ75*Parametre!$A$3)/(Parametre!$A$2+Parametre!$A$3))</f>
        <v>#REF!</v>
      </c>
      <c r="AR71" s="331" t="e">
        <f>IF('Norm. Zahr. Financovanie'!AR$202=0,'Norm. uspesnost'!AR75,('Norm. Zahr. Financovanie'!AR75*Parametre!$A$2+'Norm. uspesnost'!AR75*Parametre!$A$3)/(Parametre!$A$2+Parametre!$A$3))</f>
        <v>#REF!</v>
      </c>
      <c r="AS71" s="331" t="e">
        <f>IF('Norm. Zahr. Financovanie'!AS$202=0,'Norm. uspesnost'!AS75,('Norm. Zahr. Financovanie'!AS75*Parametre!$A$2+'Norm. uspesnost'!AS75*Parametre!$A$3)/(Parametre!$A$2+Parametre!$A$3))</f>
        <v>#REF!</v>
      </c>
      <c r="AT71" s="331" t="e">
        <f>IF('Norm. Zahr. Financovanie'!AT$202=0,'Norm. uspesnost'!AT75,('Norm. Zahr. Financovanie'!AT75*Parametre!$A$2+'Norm. uspesnost'!AT75*Parametre!$A$3)/(Parametre!$A$2+Parametre!$A$3))</f>
        <v>#REF!</v>
      </c>
      <c r="AU71" s="331" t="e">
        <f>IF('Norm. Zahr. Financovanie'!AU$202=0,'Norm. uspesnost'!AU75,('Norm. Zahr. Financovanie'!AU75*Parametre!$A$2+'Norm. uspesnost'!AU75*Parametre!$A$3)/(Parametre!$A$2+Parametre!$A$3))</f>
        <v>#REF!</v>
      </c>
      <c r="AV71" s="331" t="e">
        <f>IF('Norm. Zahr. Financovanie'!AV$202=0,'Norm. uspesnost'!AV75,('Norm. Zahr. Financovanie'!AV75*Parametre!$A$2+'Norm. uspesnost'!AV75*Parametre!$A$3)/(Parametre!$A$2+Parametre!$A$3))</f>
        <v>#REF!</v>
      </c>
      <c r="AW71" s="331" t="e">
        <f>IF('Norm. Zahr. Financovanie'!AW$202=0,'Norm. uspesnost'!AW75,('Norm. Zahr. Financovanie'!AW75*Parametre!$A$2+'Norm. uspesnost'!AW75*Parametre!$A$3)/(Parametre!$A$2+Parametre!$A$3))</f>
        <v>#REF!</v>
      </c>
      <c r="AX71" s="331" t="e">
        <f>IF('Norm. Zahr. Financovanie'!AX$202=0,'Norm. uspesnost'!AX75,('Norm. Zahr. Financovanie'!AX75*Parametre!$A$2+'Norm. uspesnost'!AX75*Parametre!$A$3)/(Parametre!$A$2+Parametre!$A$3))</f>
        <v>#REF!</v>
      </c>
      <c r="AY71" s="331" t="e">
        <f>IF('Norm. Zahr. Financovanie'!AY$202=0,'Norm. uspesnost'!AY75,('Norm. Zahr. Financovanie'!AY75*Parametre!$A$2+'Norm. uspesnost'!AY75*Parametre!$A$3)/(Parametre!$A$2+Parametre!$A$3))</f>
        <v>#REF!</v>
      </c>
      <c r="AZ71" s="331" t="e">
        <f>IF('Norm. Zahr. Financovanie'!AZ$202=0,'Norm. uspesnost'!AZ75,('Norm. Zahr. Financovanie'!AZ75*Parametre!$A$2+'Norm. uspesnost'!AZ75*Parametre!$A$3)/(Parametre!$A$2+Parametre!$A$3))</f>
        <v>#REF!</v>
      </c>
      <c r="BA71" s="331">
        <f>IF('Norm. Zahr. Financovanie'!BA$202=0,'Norm. uspesnost'!BA75,('Norm. Zahr. Financovanie'!BA75*Parametre!$A$2+'Norm. uspesnost'!BA75*Parametre!$A$3)/(Parametre!$A$2+Parametre!$A$3))</f>
        <v>0</v>
      </c>
      <c r="BB71" s="331" t="e">
        <f>IF('Norm. Zahr. Financovanie'!BB$202=0,'Norm. uspesnost'!BB75,('Norm. Zahr. Financovanie'!BB75*Parametre!$A$2+'Norm. uspesnost'!BB75*Parametre!$A$3)/(Parametre!$A$2+Parametre!$A$3))</f>
        <v>#REF!</v>
      </c>
    </row>
    <row r="72" spans="1:54" ht="14.25" customHeight="1" x14ac:dyDescent="0.25">
      <c r="A72" s="336">
        <v>71</v>
      </c>
      <c r="B72" s="339" t="s">
        <v>111</v>
      </c>
      <c r="C72" s="340" t="s">
        <v>110</v>
      </c>
      <c r="D72" s="331" t="e">
        <f>IF('Norm. Zahr. Financovanie'!D$202=0,'Norm. uspesnost'!D76,('Norm. Zahr. Financovanie'!D76*Parametre!$A$2+'Norm. uspesnost'!D76*Parametre!$A$3)/(Parametre!$A$2+Parametre!$A$3))</f>
        <v>#REF!</v>
      </c>
      <c r="E72" s="331" t="e">
        <f>IF('Norm. Zahr. Financovanie'!E$202=0,'Norm. uspesnost'!E76,('Norm. Zahr. Financovanie'!E76*Parametre!$A$2+'Norm. uspesnost'!E76*Parametre!$A$3)/(Parametre!$A$2+Parametre!$A$3))</f>
        <v>#REF!</v>
      </c>
      <c r="F72" s="331" t="e">
        <f>IF('Norm. Zahr. Financovanie'!F$202=0,'Norm. uspesnost'!F76,('Norm. Zahr. Financovanie'!F76*Parametre!$A$2+'Norm. uspesnost'!F76*Parametre!$A$3)/(Parametre!$A$2+Parametre!$A$3))</f>
        <v>#REF!</v>
      </c>
      <c r="G72" s="331" t="e">
        <f>IF('Norm. Zahr. Financovanie'!G$202=0,'Norm. uspesnost'!G76,('Norm. Zahr. Financovanie'!G76*Parametre!$A$2+'Norm. uspesnost'!G76*Parametre!$A$3)/(Parametre!$A$2+Parametre!$A$3))</f>
        <v>#REF!</v>
      </c>
      <c r="H72" s="331" t="e">
        <f>IF('Norm. Zahr. Financovanie'!H$202=0,'Norm. uspesnost'!H76,('Norm. Zahr. Financovanie'!H76*Parametre!$A$2+'Norm. uspesnost'!H76*Parametre!$A$3)/(Parametre!$A$2+Parametre!$A$3))</f>
        <v>#REF!</v>
      </c>
      <c r="I72" s="331" t="e">
        <f>IF('Norm. Zahr. Financovanie'!I$202=0,'Norm. uspesnost'!I76,('Norm. Zahr. Financovanie'!I76*Parametre!$A$2+'Norm. uspesnost'!I76*Parametre!$A$3)/(Parametre!$A$2+Parametre!$A$3))</f>
        <v>#REF!</v>
      </c>
      <c r="J72" s="331" t="e">
        <f>IF('Norm. Zahr. Financovanie'!J$202=0,'Norm. uspesnost'!J76,('Norm. Zahr. Financovanie'!J76*Parametre!$A$2+'Norm. uspesnost'!J76*Parametre!$A$3)/(Parametre!$A$2+Parametre!$A$3))</f>
        <v>#REF!</v>
      </c>
      <c r="K72" s="331">
        <f>IF('Norm. Zahr. Financovanie'!K$202=0,'Norm. uspesnost'!K76,('Norm. Zahr. Financovanie'!K76*Parametre!$A$2+'Norm. uspesnost'!K76*Parametre!$A$3)/(Parametre!$A$2+Parametre!$A$3))</f>
        <v>1.6303055346093352E-2</v>
      </c>
      <c r="L72" s="331" t="e">
        <f>IF('Norm. Zahr. Financovanie'!L$202=0,'Norm. uspesnost'!L76,('Norm. Zahr. Financovanie'!L76*Parametre!$A$2+'Norm. uspesnost'!L76*Parametre!$A$3)/(Parametre!$A$2+Parametre!$A$3))</f>
        <v>#REF!</v>
      </c>
      <c r="M72" s="331" t="e">
        <f>IF('Norm. Zahr. Financovanie'!M$202=0,'Norm. uspesnost'!M76,('Norm. Zahr. Financovanie'!M76*Parametre!$A$2+'Norm. uspesnost'!M76*Parametre!$A$3)/(Parametre!$A$2+Parametre!$A$3))</f>
        <v>#REF!</v>
      </c>
      <c r="N72" s="331" t="e">
        <f>IF('Norm. Zahr. Financovanie'!N$202=0,'Norm. uspesnost'!N76,('Norm. Zahr. Financovanie'!N76*Parametre!$A$2+'Norm. uspesnost'!N76*Parametre!$A$3)/(Parametre!$A$2+Parametre!$A$3))</f>
        <v>#REF!</v>
      </c>
      <c r="O72" s="331" t="e">
        <f>IF('Norm. Zahr. Financovanie'!O$202=0,'Norm. uspesnost'!O76,('Norm. Zahr. Financovanie'!O76*Parametre!$A$2+'Norm. uspesnost'!O76*Parametre!$A$3)/(Parametre!$A$2+Parametre!$A$3))</f>
        <v>#REF!</v>
      </c>
      <c r="P72" s="331">
        <f>IF('Norm. Zahr. Financovanie'!P$202=0,'Norm. uspesnost'!P76,('Norm. Zahr. Financovanie'!P76*Parametre!$A$2+'Norm. uspesnost'!P76*Parametre!$A$3)/(Parametre!$A$2+Parametre!$A$3))</f>
        <v>1.3904011277002765E-2</v>
      </c>
      <c r="Q72" s="331" t="e">
        <f>IF('Norm. Zahr. Financovanie'!Q$202=0,'Norm. uspesnost'!Q76,('Norm. Zahr. Financovanie'!Q76*Parametre!$A$2+'Norm. uspesnost'!Q76*Parametre!$A$3)/(Parametre!$A$2+Parametre!$A$3))</f>
        <v>#REF!</v>
      </c>
      <c r="R72" s="331" t="e">
        <f>IF('Norm. Zahr. Financovanie'!R$202=0,'Norm. uspesnost'!R76,('Norm. Zahr. Financovanie'!R76*Parametre!$A$2+'Norm. uspesnost'!R76*Parametre!$A$3)/(Parametre!$A$2+Parametre!$A$3))</f>
        <v>#REF!</v>
      </c>
      <c r="S72" s="331" t="e">
        <f>IF('Norm. Zahr. Financovanie'!S$202=0,'Norm. uspesnost'!S76,('Norm. Zahr. Financovanie'!S76*Parametre!$A$2+'Norm. uspesnost'!S76*Parametre!$A$3)/(Parametre!$A$2+Parametre!$A$3))</f>
        <v>#REF!</v>
      </c>
      <c r="T72" s="331" t="e">
        <f>IF('Norm. Zahr. Financovanie'!T$202=0,'Norm. uspesnost'!T76,('Norm. Zahr. Financovanie'!T76*Parametre!$A$2+'Norm. uspesnost'!T76*Parametre!$A$3)/(Parametre!$A$2+Parametre!$A$3))</f>
        <v>#REF!</v>
      </c>
      <c r="U72" s="331">
        <f>IF('Norm. Zahr. Financovanie'!U$202=0,'Norm. uspesnost'!U76,('Norm. Zahr. Financovanie'!U76*Parametre!$A$2+'Norm. uspesnost'!U76*Parametre!$A$3)/(Parametre!$A$2+Parametre!$A$3))</f>
        <v>2.0574862903380696E-2</v>
      </c>
      <c r="V72" s="331" t="e">
        <f>IF('Norm. Zahr. Financovanie'!V$202=0,'Norm. uspesnost'!V76,('Norm. Zahr. Financovanie'!V76*Parametre!$A$2+'Norm. uspesnost'!V76*Parametre!$A$3)/(Parametre!$A$2+Parametre!$A$3))</f>
        <v>#REF!</v>
      </c>
      <c r="W72" s="331" t="e">
        <f>IF('Norm. Zahr. Financovanie'!W$202=0,'Norm. uspesnost'!W76,('Norm. Zahr. Financovanie'!W76*Parametre!$A$2+'Norm. uspesnost'!W76*Parametre!$A$3)/(Parametre!$A$2+Parametre!$A$3))</f>
        <v>#REF!</v>
      </c>
      <c r="X72" s="331">
        <f>IF('Norm. Zahr. Financovanie'!X$202=0,'Norm. uspesnost'!X76,('Norm. Zahr. Financovanie'!X76*Parametre!$A$2+'Norm. uspesnost'!X76*Parametre!$A$3)/(Parametre!$A$2+Parametre!$A$3))</f>
        <v>1.7076762638237555E-2</v>
      </c>
      <c r="Y72" s="331" t="e">
        <f>IF('Norm. Zahr. Financovanie'!Y$202=0,'Norm. uspesnost'!Y76,('Norm. Zahr. Financovanie'!Y76*Parametre!$A$2+'Norm. uspesnost'!Y76*Parametre!$A$3)/(Parametre!$A$2+Parametre!$A$3))</f>
        <v>#REF!</v>
      </c>
      <c r="Z72" s="331" t="e">
        <f>IF('Norm. Zahr. Financovanie'!Z$202=0,'Norm. uspesnost'!Z76,('Norm. Zahr. Financovanie'!Z76*Parametre!$A$2+'Norm. uspesnost'!Z76*Parametre!$A$3)/(Parametre!$A$2+Parametre!$A$3))</f>
        <v>#REF!</v>
      </c>
      <c r="AA72" s="331" t="e">
        <f>IF('Norm. Zahr. Financovanie'!AA$202=0,'Norm. uspesnost'!AA76,('Norm. Zahr. Financovanie'!AA76*Parametre!$A$2+'Norm. uspesnost'!AA76*Parametre!$A$3)/(Parametre!$A$2+Parametre!$A$3))</f>
        <v>#REF!</v>
      </c>
      <c r="AB72" s="331">
        <f>IF('Norm. Zahr. Financovanie'!AB$202=0,'Norm. uspesnost'!AB76,('Norm. Zahr. Financovanie'!AB76*Parametre!$A$2+'Norm. uspesnost'!AB76*Parametre!$A$3)/(Parametre!$A$2+Parametre!$A$3))</f>
        <v>0</v>
      </c>
      <c r="AC72" s="331">
        <f>IF('Norm. Zahr. Financovanie'!AC$202=0,'Norm. uspesnost'!AC76,('Norm. Zahr. Financovanie'!AC76*Parametre!$A$2+'Norm. uspesnost'!AC76*Parametre!$A$3)/(Parametre!$A$2+Parametre!$A$3))</f>
        <v>2.0407617935598883E-2</v>
      </c>
      <c r="AD72" s="331">
        <f>IF('Norm. Zahr. Financovanie'!AD$202=0,'Norm. uspesnost'!AD76,('Norm. Zahr. Financovanie'!AD76*Parametre!$A$2+'Norm. uspesnost'!AD76*Parametre!$A$3)/(Parametre!$A$2+Parametre!$A$3))</f>
        <v>2.6778636286198559E-2</v>
      </c>
      <c r="AE72" s="331" t="e">
        <f>IF('Norm. Zahr. Financovanie'!AE$202=0,'Norm. uspesnost'!AE76,('Norm. Zahr. Financovanie'!AE76*Parametre!$A$2+'Norm. uspesnost'!AE76*Parametre!$A$3)/(Parametre!$A$2+Parametre!$A$3))</f>
        <v>#REF!</v>
      </c>
      <c r="AF72" s="331" t="e">
        <f>IF('Norm. Zahr. Financovanie'!AF$202=0,'Norm. uspesnost'!AF76,('Norm. Zahr. Financovanie'!AF76*Parametre!$A$2+'Norm. uspesnost'!AF76*Parametre!$A$3)/(Parametre!$A$2+Parametre!$A$3))</f>
        <v>#REF!</v>
      </c>
      <c r="AG72" s="331" t="e">
        <f>IF('Norm. Zahr. Financovanie'!AG$202=0,'Norm. uspesnost'!AG76,('Norm. Zahr. Financovanie'!AG76*Parametre!$A$2+'Norm. uspesnost'!AG76*Parametre!$A$3)/(Parametre!$A$2+Parametre!$A$3))</f>
        <v>#REF!</v>
      </c>
      <c r="AH72" s="331" t="e">
        <f>IF('Norm. Zahr. Financovanie'!AH$202=0,'Norm. uspesnost'!AH76,('Norm. Zahr. Financovanie'!AH76*Parametre!$A$2+'Norm. uspesnost'!AH76*Parametre!$A$3)/(Parametre!$A$2+Parametre!$A$3))</f>
        <v>#REF!</v>
      </c>
      <c r="AI72" s="331">
        <f>IF('Norm. Zahr. Financovanie'!AI$202=0,'Norm. uspesnost'!AI76,('Norm. Zahr. Financovanie'!AI76*Parametre!$A$2+'Norm. uspesnost'!AI76*Parametre!$A$3)/(Parametre!$A$2+Parametre!$A$3))</f>
        <v>1.4060560395024574E-2</v>
      </c>
      <c r="AJ72" s="331" t="e">
        <f>IF('Norm. Zahr. Financovanie'!AJ$202=0,'Norm. uspesnost'!AJ76,('Norm. Zahr. Financovanie'!AJ76*Parametre!$A$2+'Norm. uspesnost'!AJ76*Parametre!$A$3)/(Parametre!$A$2+Parametre!$A$3))</f>
        <v>#REF!</v>
      </c>
      <c r="AK72" s="331" t="e">
        <f>IF('Norm. Zahr. Financovanie'!AK$202=0,'Norm. uspesnost'!AK76,('Norm. Zahr. Financovanie'!AK76*Parametre!$A$2+'Norm. uspesnost'!AK76*Parametre!$A$3)/(Parametre!$A$2+Parametre!$A$3))</f>
        <v>#REF!</v>
      </c>
      <c r="AL72" s="331" t="e">
        <f>IF('Norm. Zahr. Financovanie'!AL$202=0,'Norm. uspesnost'!AL76,('Norm. Zahr. Financovanie'!AL76*Parametre!$A$2+'Norm. uspesnost'!AL76*Parametre!$A$3)/(Parametre!$A$2+Parametre!$A$3))</f>
        <v>#REF!</v>
      </c>
      <c r="AM72" s="331" t="e">
        <f>IF('Norm. Zahr. Financovanie'!AM$202=0,'Norm. uspesnost'!AM76,('Norm. Zahr. Financovanie'!AM76*Parametre!$A$2+'Norm. uspesnost'!AM76*Parametre!$A$3)/(Parametre!$A$2+Parametre!$A$3))</f>
        <v>#REF!</v>
      </c>
      <c r="AN72" s="331" t="e">
        <f>IF('Norm. Zahr. Financovanie'!AN$202=0,'Norm. uspesnost'!AN76,('Norm. Zahr. Financovanie'!AN76*Parametre!$A$2+'Norm. uspesnost'!AN76*Parametre!$A$3)/(Parametre!$A$2+Parametre!$A$3))</f>
        <v>#REF!</v>
      </c>
      <c r="AO72" s="331" t="e">
        <f>IF('Norm. Zahr. Financovanie'!AO$202=0,'Norm. uspesnost'!AO76,('Norm. Zahr. Financovanie'!AO76*Parametre!$A$2+'Norm. uspesnost'!AO76*Parametre!$A$3)/(Parametre!$A$2+Parametre!$A$3))</f>
        <v>#REF!</v>
      </c>
      <c r="AP72" s="331" t="e">
        <f>IF('Norm. Zahr. Financovanie'!AP$202=0,'Norm. uspesnost'!AP76,('Norm. Zahr. Financovanie'!AP76*Parametre!$A$2+'Norm. uspesnost'!AP76*Parametre!$A$3)/(Parametre!$A$2+Parametre!$A$3))</f>
        <v>#REF!</v>
      </c>
      <c r="AQ72" s="331" t="e">
        <f>IF('Norm. Zahr. Financovanie'!AQ$202=0,'Norm. uspesnost'!AQ76,('Norm. Zahr. Financovanie'!AQ76*Parametre!$A$2+'Norm. uspesnost'!AQ76*Parametre!$A$3)/(Parametre!$A$2+Parametre!$A$3))</f>
        <v>#REF!</v>
      </c>
      <c r="AR72" s="331" t="e">
        <f>IF('Norm. Zahr. Financovanie'!AR$202=0,'Norm. uspesnost'!AR76,('Norm. Zahr. Financovanie'!AR76*Parametre!$A$2+'Norm. uspesnost'!AR76*Parametre!$A$3)/(Parametre!$A$2+Parametre!$A$3))</f>
        <v>#REF!</v>
      </c>
      <c r="AS72" s="331" t="e">
        <f>IF('Norm. Zahr. Financovanie'!AS$202=0,'Norm. uspesnost'!AS76,('Norm. Zahr. Financovanie'!AS76*Parametre!$A$2+'Norm. uspesnost'!AS76*Parametre!$A$3)/(Parametre!$A$2+Parametre!$A$3))</f>
        <v>#REF!</v>
      </c>
      <c r="AT72" s="331" t="e">
        <f>IF('Norm. Zahr. Financovanie'!AT$202=0,'Norm. uspesnost'!AT76,('Norm. Zahr. Financovanie'!AT76*Parametre!$A$2+'Norm. uspesnost'!AT76*Parametre!$A$3)/(Parametre!$A$2+Parametre!$A$3))</f>
        <v>#REF!</v>
      </c>
      <c r="AU72" s="331" t="e">
        <f>IF('Norm. Zahr. Financovanie'!AU$202=0,'Norm. uspesnost'!AU76,('Norm. Zahr. Financovanie'!AU76*Parametre!$A$2+'Norm. uspesnost'!AU76*Parametre!$A$3)/(Parametre!$A$2+Parametre!$A$3))</f>
        <v>#REF!</v>
      </c>
      <c r="AV72" s="331" t="e">
        <f>IF('Norm. Zahr. Financovanie'!AV$202=0,'Norm. uspesnost'!AV76,('Norm. Zahr. Financovanie'!AV76*Parametre!$A$2+'Norm. uspesnost'!AV76*Parametre!$A$3)/(Parametre!$A$2+Parametre!$A$3))</f>
        <v>#REF!</v>
      </c>
      <c r="AW72" s="331" t="e">
        <f>IF('Norm. Zahr. Financovanie'!AW$202=0,'Norm. uspesnost'!AW76,('Norm. Zahr. Financovanie'!AW76*Parametre!$A$2+'Norm. uspesnost'!AW76*Parametre!$A$3)/(Parametre!$A$2+Parametre!$A$3))</f>
        <v>#REF!</v>
      </c>
      <c r="AX72" s="331" t="e">
        <f>IF('Norm. Zahr. Financovanie'!AX$202=0,'Norm. uspesnost'!AX76,('Norm. Zahr. Financovanie'!AX76*Parametre!$A$2+'Norm. uspesnost'!AX76*Parametre!$A$3)/(Parametre!$A$2+Parametre!$A$3))</f>
        <v>#REF!</v>
      </c>
      <c r="AY72" s="331" t="e">
        <f>IF('Norm. Zahr. Financovanie'!AY$202=0,'Norm. uspesnost'!AY76,('Norm. Zahr. Financovanie'!AY76*Parametre!$A$2+'Norm. uspesnost'!AY76*Parametre!$A$3)/(Parametre!$A$2+Parametre!$A$3))</f>
        <v>#REF!</v>
      </c>
      <c r="AZ72" s="331" t="e">
        <f>IF('Norm. Zahr. Financovanie'!AZ$202=0,'Norm. uspesnost'!AZ76,('Norm. Zahr. Financovanie'!AZ76*Parametre!$A$2+'Norm. uspesnost'!AZ76*Parametre!$A$3)/(Parametre!$A$2+Parametre!$A$3))</f>
        <v>#REF!</v>
      </c>
      <c r="BA72" s="331">
        <f>IF('Norm. Zahr. Financovanie'!BA$202=0,'Norm. uspesnost'!BA76,('Norm. Zahr. Financovanie'!BA76*Parametre!$A$2+'Norm. uspesnost'!BA76*Parametre!$A$3)/(Parametre!$A$2+Parametre!$A$3))</f>
        <v>1.2512674505534185E-2</v>
      </c>
      <c r="BB72" s="331" t="e">
        <f>IF('Norm. Zahr. Financovanie'!BB$202=0,'Norm. uspesnost'!BB76,('Norm. Zahr. Financovanie'!BB76*Parametre!$A$2+'Norm. uspesnost'!BB76*Parametre!$A$3)/(Parametre!$A$2+Parametre!$A$3))</f>
        <v>#REF!</v>
      </c>
    </row>
    <row r="73" spans="1:54" ht="14.25" customHeight="1" x14ac:dyDescent="0.25">
      <c r="A73" s="336">
        <v>72</v>
      </c>
      <c r="B73" s="342" t="s">
        <v>179</v>
      </c>
      <c r="C73" s="338" t="s">
        <v>178</v>
      </c>
      <c r="D73" s="331" t="e">
        <f>IF('Norm. Zahr. Financovanie'!D$202=0,'Norm. uspesnost'!D77,('Norm. Zahr. Financovanie'!D77*Parametre!$A$2+'Norm. uspesnost'!D77*Parametre!$A$3)/(Parametre!$A$2+Parametre!$A$3))</f>
        <v>#REF!</v>
      </c>
      <c r="E73" s="331" t="e">
        <f>IF('Norm. Zahr. Financovanie'!E$202=0,'Norm. uspesnost'!E77,('Norm. Zahr. Financovanie'!E77*Parametre!$A$2+'Norm. uspesnost'!E77*Parametre!$A$3)/(Parametre!$A$2+Parametre!$A$3))</f>
        <v>#REF!</v>
      </c>
      <c r="F73" s="331" t="e">
        <f>IF('Norm. Zahr. Financovanie'!F$202=0,'Norm. uspesnost'!F77,('Norm. Zahr. Financovanie'!F77*Parametre!$A$2+'Norm. uspesnost'!F77*Parametre!$A$3)/(Parametre!$A$2+Parametre!$A$3))</f>
        <v>#REF!</v>
      </c>
      <c r="G73" s="331" t="e">
        <f>IF('Norm. Zahr. Financovanie'!G$202=0,'Norm. uspesnost'!G77,('Norm. Zahr. Financovanie'!G77*Parametre!$A$2+'Norm. uspesnost'!G77*Parametre!$A$3)/(Parametre!$A$2+Parametre!$A$3))</f>
        <v>#REF!</v>
      </c>
      <c r="H73" s="331" t="e">
        <f>IF('Norm. Zahr. Financovanie'!H$202=0,'Norm. uspesnost'!H77,('Norm. Zahr. Financovanie'!H77*Parametre!$A$2+'Norm. uspesnost'!H77*Parametre!$A$3)/(Parametre!$A$2+Parametre!$A$3))</f>
        <v>#REF!</v>
      </c>
      <c r="I73" s="331" t="e">
        <f>IF('Norm. Zahr. Financovanie'!I$202=0,'Norm. uspesnost'!I77,('Norm. Zahr. Financovanie'!I77*Parametre!$A$2+'Norm. uspesnost'!I77*Parametre!$A$3)/(Parametre!$A$2+Parametre!$A$3))</f>
        <v>#REF!</v>
      </c>
      <c r="J73" s="331" t="e">
        <f>IF('Norm. Zahr. Financovanie'!J$202=0,'Norm. uspesnost'!J77,('Norm. Zahr. Financovanie'!J77*Parametre!$A$2+'Norm. uspesnost'!J77*Parametre!$A$3)/(Parametre!$A$2+Parametre!$A$3))</f>
        <v>#REF!</v>
      </c>
      <c r="K73" s="331">
        <f>IF('Norm. Zahr. Financovanie'!K$202=0,'Norm. uspesnost'!K77,('Norm. Zahr. Financovanie'!K77*Parametre!$A$2+'Norm. uspesnost'!K77*Parametre!$A$3)/(Parametre!$A$2+Parametre!$A$3))</f>
        <v>1.1151660314123485E-2</v>
      </c>
      <c r="L73" s="331" t="e">
        <f>IF('Norm. Zahr. Financovanie'!L$202=0,'Norm. uspesnost'!L77,('Norm. Zahr. Financovanie'!L77*Parametre!$A$2+'Norm. uspesnost'!L77*Parametre!$A$3)/(Parametre!$A$2+Parametre!$A$3))</f>
        <v>#REF!</v>
      </c>
      <c r="M73" s="331" t="e">
        <f>IF('Norm. Zahr. Financovanie'!M$202=0,'Norm. uspesnost'!M77,('Norm. Zahr. Financovanie'!M77*Parametre!$A$2+'Norm. uspesnost'!M77*Parametre!$A$3)/(Parametre!$A$2+Parametre!$A$3))</f>
        <v>#REF!</v>
      </c>
      <c r="N73" s="331" t="e">
        <f>IF('Norm. Zahr. Financovanie'!N$202=0,'Norm. uspesnost'!N77,('Norm. Zahr. Financovanie'!N77*Parametre!$A$2+'Norm. uspesnost'!N77*Parametre!$A$3)/(Parametre!$A$2+Parametre!$A$3))</f>
        <v>#REF!</v>
      </c>
      <c r="O73" s="331" t="e">
        <f>IF('Norm. Zahr. Financovanie'!O$202=0,'Norm. uspesnost'!O77,('Norm. Zahr. Financovanie'!O77*Parametre!$A$2+'Norm. uspesnost'!O77*Parametre!$A$3)/(Parametre!$A$2+Parametre!$A$3))</f>
        <v>#REF!</v>
      </c>
      <c r="P73" s="331">
        <f>IF('Norm. Zahr. Financovanie'!P$202=0,'Norm. uspesnost'!P77,('Norm. Zahr. Financovanie'!P77*Parametre!$A$2+'Norm. uspesnost'!P77*Parametre!$A$3)/(Parametre!$A$2+Parametre!$A$3))</f>
        <v>7.4378890516215374E-3</v>
      </c>
      <c r="Q73" s="331" t="e">
        <f>IF('Norm. Zahr. Financovanie'!Q$202=0,'Norm. uspesnost'!Q77,('Norm. Zahr. Financovanie'!Q77*Parametre!$A$2+'Norm. uspesnost'!Q77*Parametre!$A$3)/(Parametre!$A$2+Parametre!$A$3))</f>
        <v>#REF!</v>
      </c>
      <c r="R73" s="331" t="e">
        <f>IF('Norm. Zahr. Financovanie'!R$202=0,'Norm. uspesnost'!R77,('Norm. Zahr. Financovanie'!R77*Parametre!$A$2+'Norm. uspesnost'!R77*Parametre!$A$3)/(Parametre!$A$2+Parametre!$A$3))</f>
        <v>#REF!</v>
      </c>
      <c r="S73" s="331" t="e">
        <f>IF('Norm. Zahr. Financovanie'!S$202=0,'Norm. uspesnost'!S77,('Norm. Zahr. Financovanie'!S77*Parametre!$A$2+'Norm. uspesnost'!S77*Parametre!$A$3)/(Parametre!$A$2+Parametre!$A$3))</f>
        <v>#REF!</v>
      </c>
      <c r="T73" s="331" t="e">
        <f>IF('Norm. Zahr. Financovanie'!T$202=0,'Norm. uspesnost'!T77,('Norm. Zahr. Financovanie'!T77*Parametre!$A$2+'Norm. uspesnost'!T77*Parametre!$A$3)/(Parametre!$A$2+Parametre!$A$3))</f>
        <v>#REF!</v>
      </c>
      <c r="U73" s="331">
        <f>IF('Norm. Zahr. Financovanie'!U$202=0,'Norm. uspesnost'!U77,('Norm. Zahr. Financovanie'!U77*Parametre!$A$2+'Norm. uspesnost'!U77*Parametre!$A$3)/(Parametre!$A$2+Parametre!$A$3))</f>
        <v>8.1490436479456831E-3</v>
      </c>
      <c r="V73" s="331" t="e">
        <f>IF('Norm. Zahr. Financovanie'!V$202=0,'Norm. uspesnost'!V77,('Norm. Zahr. Financovanie'!V77*Parametre!$A$2+'Norm. uspesnost'!V77*Parametre!$A$3)/(Parametre!$A$2+Parametre!$A$3))</f>
        <v>#REF!</v>
      </c>
      <c r="W73" s="331" t="e">
        <f>IF('Norm. Zahr. Financovanie'!W$202=0,'Norm. uspesnost'!W77,('Norm. Zahr. Financovanie'!W77*Parametre!$A$2+'Norm. uspesnost'!W77*Parametre!$A$3)/(Parametre!$A$2+Parametre!$A$3))</f>
        <v>#REF!</v>
      </c>
      <c r="X73" s="331">
        <f>IF('Norm. Zahr. Financovanie'!X$202=0,'Norm. uspesnost'!X77,('Norm. Zahr. Financovanie'!X77*Parametre!$A$2+'Norm. uspesnost'!X77*Parametre!$A$3)/(Parametre!$A$2+Parametre!$A$3))</f>
        <v>0</v>
      </c>
      <c r="Y73" s="331" t="e">
        <f>IF('Norm. Zahr. Financovanie'!Y$202=0,'Norm. uspesnost'!Y77,('Norm. Zahr. Financovanie'!Y77*Parametre!$A$2+'Norm. uspesnost'!Y77*Parametre!$A$3)/(Parametre!$A$2+Parametre!$A$3))</f>
        <v>#REF!</v>
      </c>
      <c r="Z73" s="331" t="e">
        <f>IF('Norm. Zahr. Financovanie'!Z$202=0,'Norm. uspesnost'!Z77,('Norm. Zahr. Financovanie'!Z77*Parametre!$A$2+'Norm. uspesnost'!Z77*Parametre!$A$3)/(Parametre!$A$2+Parametre!$A$3))</f>
        <v>#REF!</v>
      </c>
      <c r="AA73" s="331" t="e">
        <f>IF('Norm. Zahr. Financovanie'!AA$202=0,'Norm. uspesnost'!AA77,('Norm. Zahr. Financovanie'!AA77*Parametre!$A$2+'Norm. uspesnost'!AA77*Parametre!$A$3)/(Parametre!$A$2+Parametre!$A$3))</f>
        <v>#REF!</v>
      </c>
      <c r="AB73" s="331">
        <f>IF('Norm. Zahr. Financovanie'!AB$202=0,'Norm. uspesnost'!AB77,('Norm. Zahr. Financovanie'!AB77*Parametre!$A$2+'Norm. uspesnost'!AB77*Parametre!$A$3)/(Parametre!$A$2+Parametre!$A$3))</f>
        <v>0</v>
      </c>
      <c r="AC73" s="331">
        <f>IF('Norm. Zahr. Financovanie'!AC$202=0,'Norm. uspesnost'!AC77,('Norm. Zahr. Financovanie'!AC77*Parametre!$A$2+'Norm. uspesnost'!AC77*Parametre!$A$3)/(Parametre!$A$2+Parametre!$A$3))</f>
        <v>0</v>
      </c>
      <c r="AD73" s="331">
        <f>IF('Norm. Zahr. Financovanie'!AD$202=0,'Norm. uspesnost'!AD77,('Norm. Zahr. Financovanie'!AD77*Parametre!$A$2+'Norm. uspesnost'!AD77*Parametre!$A$3)/(Parametre!$A$2+Parametre!$A$3))</f>
        <v>0</v>
      </c>
      <c r="AE73" s="331" t="e">
        <f>IF('Norm. Zahr. Financovanie'!AE$202=0,'Norm. uspesnost'!AE77,('Norm. Zahr. Financovanie'!AE77*Parametre!$A$2+'Norm. uspesnost'!AE77*Parametre!$A$3)/(Parametre!$A$2+Parametre!$A$3))</f>
        <v>#REF!</v>
      </c>
      <c r="AF73" s="331" t="e">
        <f>IF('Norm. Zahr. Financovanie'!AF$202=0,'Norm. uspesnost'!AF77,('Norm. Zahr. Financovanie'!AF77*Parametre!$A$2+'Norm. uspesnost'!AF77*Parametre!$A$3)/(Parametre!$A$2+Parametre!$A$3))</f>
        <v>#REF!</v>
      </c>
      <c r="AG73" s="331" t="e">
        <f>IF('Norm. Zahr. Financovanie'!AG$202=0,'Norm. uspesnost'!AG77,('Norm. Zahr. Financovanie'!AG77*Parametre!$A$2+'Norm. uspesnost'!AG77*Parametre!$A$3)/(Parametre!$A$2+Parametre!$A$3))</f>
        <v>#REF!</v>
      </c>
      <c r="AH73" s="331" t="e">
        <f>IF('Norm. Zahr. Financovanie'!AH$202=0,'Norm. uspesnost'!AH77,('Norm. Zahr. Financovanie'!AH77*Parametre!$A$2+'Norm. uspesnost'!AH77*Parametre!$A$3)/(Parametre!$A$2+Parametre!$A$3))</f>
        <v>#REF!</v>
      </c>
      <c r="AI73" s="331">
        <f>IF('Norm. Zahr. Financovanie'!AI$202=0,'Norm. uspesnost'!AI77,('Norm. Zahr. Financovanie'!AI77*Parametre!$A$2+'Norm. uspesnost'!AI77*Parametre!$A$3)/(Parametre!$A$2+Parametre!$A$3))</f>
        <v>1.0462558079044955E-2</v>
      </c>
      <c r="AJ73" s="331" t="e">
        <f>IF('Norm. Zahr. Financovanie'!AJ$202=0,'Norm. uspesnost'!AJ77,('Norm. Zahr. Financovanie'!AJ77*Parametre!$A$2+'Norm. uspesnost'!AJ77*Parametre!$A$3)/(Parametre!$A$2+Parametre!$A$3))</f>
        <v>#REF!</v>
      </c>
      <c r="AK73" s="331" t="e">
        <f>IF('Norm. Zahr. Financovanie'!AK$202=0,'Norm. uspesnost'!AK77,('Norm. Zahr. Financovanie'!AK77*Parametre!$A$2+'Norm. uspesnost'!AK77*Parametre!$A$3)/(Parametre!$A$2+Parametre!$A$3))</f>
        <v>#REF!</v>
      </c>
      <c r="AL73" s="331" t="e">
        <f>IF('Norm. Zahr. Financovanie'!AL$202=0,'Norm. uspesnost'!AL77,('Norm. Zahr. Financovanie'!AL77*Parametre!$A$2+'Norm. uspesnost'!AL77*Parametre!$A$3)/(Parametre!$A$2+Parametre!$A$3))</f>
        <v>#REF!</v>
      </c>
      <c r="AM73" s="331" t="e">
        <f>IF('Norm. Zahr. Financovanie'!AM$202=0,'Norm. uspesnost'!AM77,('Norm. Zahr. Financovanie'!AM77*Parametre!$A$2+'Norm. uspesnost'!AM77*Parametre!$A$3)/(Parametre!$A$2+Parametre!$A$3))</f>
        <v>#REF!</v>
      </c>
      <c r="AN73" s="331" t="e">
        <f>IF('Norm. Zahr. Financovanie'!AN$202=0,'Norm. uspesnost'!AN77,('Norm. Zahr. Financovanie'!AN77*Parametre!$A$2+'Norm. uspesnost'!AN77*Parametre!$A$3)/(Parametre!$A$2+Parametre!$A$3))</f>
        <v>#REF!</v>
      </c>
      <c r="AO73" s="331" t="e">
        <f>IF('Norm. Zahr. Financovanie'!AO$202=0,'Norm. uspesnost'!AO77,('Norm. Zahr. Financovanie'!AO77*Parametre!$A$2+'Norm. uspesnost'!AO77*Parametre!$A$3)/(Parametre!$A$2+Parametre!$A$3))</f>
        <v>#REF!</v>
      </c>
      <c r="AP73" s="331" t="e">
        <f>IF('Norm. Zahr. Financovanie'!AP$202=0,'Norm. uspesnost'!AP77,('Norm. Zahr. Financovanie'!AP77*Parametre!$A$2+'Norm. uspesnost'!AP77*Parametre!$A$3)/(Parametre!$A$2+Parametre!$A$3))</f>
        <v>#REF!</v>
      </c>
      <c r="AQ73" s="331" t="e">
        <f>IF('Norm. Zahr. Financovanie'!AQ$202=0,'Norm. uspesnost'!AQ77,('Norm. Zahr. Financovanie'!AQ77*Parametre!$A$2+'Norm. uspesnost'!AQ77*Parametre!$A$3)/(Parametre!$A$2+Parametre!$A$3))</f>
        <v>#REF!</v>
      </c>
      <c r="AR73" s="331" t="e">
        <f>IF('Norm. Zahr. Financovanie'!AR$202=0,'Norm. uspesnost'!AR77,('Norm. Zahr. Financovanie'!AR77*Parametre!$A$2+'Norm. uspesnost'!AR77*Parametre!$A$3)/(Parametre!$A$2+Parametre!$A$3))</f>
        <v>#REF!</v>
      </c>
      <c r="AS73" s="331" t="e">
        <f>IF('Norm. Zahr. Financovanie'!AS$202=0,'Norm. uspesnost'!AS77,('Norm. Zahr. Financovanie'!AS77*Parametre!$A$2+'Norm. uspesnost'!AS77*Parametre!$A$3)/(Parametre!$A$2+Parametre!$A$3))</f>
        <v>#REF!</v>
      </c>
      <c r="AT73" s="331" t="e">
        <f>IF('Norm. Zahr. Financovanie'!AT$202=0,'Norm. uspesnost'!AT77,('Norm. Zahr. Financovanie'!AT77*Parametre!$A$2+'Norm. uspesnost'!AT77*Parametre!$A$3)/(Parametre!$A$2+Parametre!$A$3))</f>
        <v>#REF!</v>
      </c>
      <c r="AU73" s="331" t="e">
        <f>IF('Norm. Zahr. Financovanie'!AU$202=0,'Norm. uspesnost'!AU77,('Norm. Zahr. Financovanie'!AU77*Parametre!$A$2+'Norm. uspesnost'!AU77*Parametre!$A$3)/(Parametre!$A$2+Parametre!$A$3))</f>
        <v>#REF!</v>
      </c>
      <c r="AV73" s="331" t="e">
        <f>IF('Norm. Zahr. Financovanie'!AV$202=0,'Norm. uspesnost'!AV77,('Norm. Zahr. Financovanie'!AV77*Parametre!$A$2+'Norm. uspesnost'!AV77*Parametre!$A$3)/(Parametre!$A$2+Parametre!$A$3))</f>
        <v>#REF!</v>
      </c>
      <c r="AW73" s="331" t="e">
        <f>IF('Norm. Zahr. Financovanie'!AW$202=0,'Norm. uspesnost'!AW77,('Norm. Zahr. Financovanie'!AW77*Parametre!$A$2+'Norm. uspesnost'!AW77*Parametre!$A$3)/(Parametre!$A$2+Parametre!$A$3))</f>
        <v>#REF!</v>
      </c>
      <c r="AX73" s="331" t="e">
        <f>IF('Norm. Zahr. Financovanie'!AX$202=0,'Norm. uspesnost'!AX77,('Norm. Zahr. Financovanie'!AX77*Parametre!$A$2+'Norm. uspesnost'!AX77*Parametre!$A$3)/(Parametre!$A$2+Parametre!$A$3))</f>
        <v>#REF!</v>
      </c>
      <c r="AY73" s="331" t="e">
        <f>IF('Norm. Zahr. Financovanie'!AY$202=0,'Norm. uspesnost'!AY77,('Norm. Zahr. Financovanie'!AY77*Parametre!$A$2+'Norm. uspesnost'!AY77*Parametre!$A$3)/(Parametre!$A$2+Parametre!$A$3))</f>
        <v>#REF!</v>
      </c>
      <c r="AZ73" s="331" t="e">
        <f>IF('Norm. Zahr. Financovanie'!AZ$202=0,'Norm. uspesnost'!AZ77,('Norm. Zahr. Financovanie'!AZ77*Parametre!$A$2+'Norm. uspesnost'!AZ77*Parametre!$A$3)/(Parametre!$A$2+Parametre!$A$3))</f>
        <v>#REF!</v>
      </c>
      <c r="BA73" s="331">
        <f>IF('Norm. Zahr. Financovanie'!BA$202=0,'Norm. uspesnost'!BA77,('Norm. Zahr. Financovanie'!BA77*Parametre!$A$2+'Norm. uspesnost'!BA77*Parametre!$A$3)/(Parametre!$A$2+Parametre!$A$3))</f>
        <v>5.5856947068470917E-3</v>
      </c>
      <c r="BB73" s="331" t="e">
        <f>IF('Norm. Zahr. Financovanie'!BB$202=0,'Norm. uspesnost'!BB77,('Norm. Zahr. Financovanie'!BB77*Parametre!$A$2+'Norm. uspesnost'!BB77*Parametre!$A$3)/(Parametre!$A$2+Parametre!$A$3))</f>
        <v>#REF!</v>
      </c>
    </row>
    <row r="74" spans="1:54" ht="14.25" customHeight="1" x14ac:dyDescent="0.25">
      <c r="A74" s="336">
        <v>73</v>
      </c>
      <c r="B74" s="339" t="s">
        <v>190</v>
      </c>
      <c r="C74" s="340" t="s">
        <v>189</v>
      </c>
      <c r="D74" s="331" t="e">
        <f>IF('Norm. Zahr. Financovanie'!D$202=0,'Norm. uspesnost'!D78,('Norm. Zahr. Financovanie'!D78*Parametre!$A$2+'Norm. uspesnost'!D78*Parametre!$A$3)/(Parametre!$A$2+Parametre!$A$3))</f>
        <v>#REF!</v>
      </c>
      <c r="E74" s="331" t="e">
        <f>IF('Norm. Zahr. Financovanie'!E$202=0,'Norm. uspesnost'!E78,('Norm. Zahr. Financovanie'!E78*Parametre!$A$2+'Norm. uspesnost'!E78*Parametre!$A$3)/(Parametre!$A$2+Parametre!$A$3))</f>
        <v>#REF!</v>
      </c>
      <c r="F74" s="331" t="e">
        <f>IF('Norm. Zahr. Financovanie'!F$202=0,'Norm. uspesnost'!F78,('Norm. Zahr. Financovanie'!F78*Parametre!$A$2+'Norm. uspesnost'!F78*Parametre!$A$3)/(Parametre!$A$2+Parametre!$A$3))</f>
        <v>#REF!</v>
      </c>
      <c r="G74" s="331" t="e">
        <f>IF('Norm. Zahr. Financovanie'!G$202=0,'Norm. uspesnost'!G78,('Norm. Zahr. Financovanie'!G78*Parametre!$A$2+'Norm. uspesnost'!G78*Parametre!$A$3)/(Parametre!$A$2+Parametre!$A$3))</f>
        <v>#REF!</v>
      </c>
      <c r="H74" s="331" t="e">
        <f>IF('Norm. Zahr. Financovanie'!H$202=0,'Norm. uspesnost'!H78,('Norm. Zahr. Financovanie'!H78*Parametre!$A$2+'Norm. uspesnost'!H78*Parametre!$A$3)/(Parametre!$A$2+Parametre!$A$3))</f>
        <v>#REF!</v>
      </c>
      <c r="I74" s="331" t="e">
        <f>IF('Norm. Zahr. Financovanie'!I$202=0,'Norm. uspesnost'!I78,('Norm. Zahr. Financovanie'!I78*Parametre!$A$2+'Norm. uspesnost'!I78*Parametre!$A$3)/(Parametre!$A$2+Parametre!$A$3))</f>
        <v>#REF!</v>
      </c>
      <c r="J74" s="331" t="e">
        <f>IF('Norm. Zahr. Financovanie'!J$202=0,'Norm. uspesnost'!J78,('Norm. Zahr. Financovanie'!J78*Parametre!$A$2+'Norm. uspesnost'!J78*Parametre!$A$3)/(Parametre!$A$2+Parametre!$A$3))</f>
        <v>#REF!</v>
      </c>
      <c r="K74" s="331">
        <f>IF('Norm. Zahr. Financovanie'!K$202=0,'Norm. uspesnost'!K78,('Norm. Zahr. Financovanie'!K78*Parametre!$A$2+'Norm. uspesnost'!K78*Parametre!$A$3)/(Parametre!$A$2+Parametre!$A$3))</f>
        <v>0</v>
      </c>
      <c r="L74" s="331" t="e">
        <f>IF('Norm. Zahr. Financovanie'!L$202=0,'Norm. uspesnost'!L78,('Norm. Zahr. Financovanie'!L78*Parametre!$A$2+'Norm. uspesnost'!L78*Parametre!$A$3)/(Parametre!$A$2+Parametre!$A$3))</f>
        <v>#REF!</v>
      </c>
      <c r="M74" s="331" t="e">
        <f>IF('Norm. Zahr. Financovanie'!M$202=0,'Norm. uspesnost'!M78,('Norm. Zahr. Financovanie'!M78*Parametre!$A$2+'Norm. uspesnost'!M78*Parametre!$A$3)/(Parametre!$A$2+Parametre!$A$3))</f>
        <v>#REF!</v>
      </c>
      <c r="N74" s="331" t="e">
        <f>IF('Norm. Zahr. Financovanie'!N$202=0,'Norm. uspesnost'!N78,('Norm. Zahr. Financovanie'!N78*Parametre!$A$2+'Norm. uspesnost'!N78*Parametre!$A$3)/(Parametre!$A$2+Parametre!$A$3))</f>
        <v>#REF!</v>
      </c>
      <c r="O74" s="331" t="e">
        <f>IF('Norm. Zahr. Financovanie'!O$202=0,'Norm. uspesnost'!O78,('Norm. Zahr. Financovanie'!O78*Parametre!$A$2+'Norm. uspesnost'!O78*Parametre!$A$3)/(Parametre!$A$2+Parametre!$A$3))</f>
        <v>#REF!</v>
      </c>
      <c r="P74" s="331">
        <f>IF('Norm. Zahr. Financovanie'!P$202=0,'Norm. uspesnost'!P78,('Norm. Zahr. Financovanie'!P78*Parametre!$A$2+'Norm. uspesnost'!P78*Parametre!$A$3)/(Parametre!$A$2+Parametre!$A$3))</f>
        <v>1.8715436488732807E-3</v>
      </c>
      <c r="Q74" s="331" t="e">
        <f>IF('Norm. Zahr. Financovanie'!Q$202=0,'Norm. uspesnost'!Q78,('Norm. Zahr. Financovanie'!Q78*Parametre!$A$2+'Norm. uspesnost'!Q78*Parametre!$A$3)/(Parametre!$A$2+Parametre!$A$3))</f>
        <v>#REF!</v>
      </c>
      <c r="R74" s="331" t="e">
        <f>IF('Norm. Zahr. Financovanie'!R$202=0,'Norm. uspesnost'!R78,('Norm. Zahr. Financovanie'!R78*Parametre!$A$2+'Norm. uspesnost'!R78*Parametre!$A$3)/(Parametre!$A$2+Parametre!$A$3))</f>
        <v>#REF!</v>
      </c>
      <c r="S74" s="331" t="e">
        <f>IF('Norm. Zahr. Financovanie'!S$202=0,'Norm. uspesnost'!S78,('Norm. Zahr. Financovanie'!S78*Parametre!$A$2+'Norm. uspesnost'!S78*Parametre!$A$3)/(Parametre!$A$2+Parametre!$A$3))</f>
        <v>#REF!</v>
      </c>
      <c r="T74" s="331" t="e">
        <f>IF('Norm. Zahr. Financovanie'!T$202=0,'Norm. uspesnost'!T78,('Norm. Zahr. Financovanie'!T78*Parametre!$A$2+'Norm. uspesnost'!T78*Parametre!$A$3)/(Parametre!$A$2+Parametre!$A$3))</f>
        <v>#REF!</v>
      </c>
      <c r="U74" s="331">
        <f>IF('Norm. Zahr. Financovanie'!U$202=0,'Norm. uspesnost'!U78,('Norm. Zahr. Financovanie'!U78*Parametre!$A$2+'Norm. uspesnost'!U78*Parametre!$A$3)/(Parametre!$A$2+Parametre!$A$3))</f>
        <v>1.0396356778511221E-2</v>
      </c>
      <c r="V74" s="331" t="e">
        <f>IF('Norm. Zahr. Financovanie'!V$202=0,'Norm. uspesnost'!V78,('Norm. Zahr. Financovanie'!V78*Parametre!$A$2+'Norm. uspesnost'!V78*Parametre!$A$3)/(Parametre!$A$2+Parametre!$A$3))</f>
        <v>#REF!</v>
      </c>
      <c r="W74" s="331" t="e">
        <f>IF('Norm. Zahr. Financovanie'!W$202=0,'Norm. uspesnost'!W78,('Norm. Zahr. Financovanie'!W78*Parametre!$A$2+'Norm. uspesnost'!W78*Parametre!$A$3)/(Parametre!$A$2+Parametre!$A$3))</f>
        <v>#REF!</v>
      </c>
      <c r="X74" s="331">
        <f>IF('Norm. Zahr. Financovanie'!X$202=0,'Norm. uspesnost'!X78,('Norm. Zahr. Financovanie'!X78*Parametre!$A$2+'Norm. uspesnost'!X78*Parametre!$A$3)/(Parametre!$A$2+Parametre!$A$3))</f>
        <v>0</v>
      </c>
      <c r="Y74" s="331" t="e">
        <f>IF('Norm. Zahr. Financovanie'!Y$202=0,'Norm. uspesnost'!Y78,('Norm. Zahr. Financovanie'!Y78*Parametre!$A$2+'Norm. uspesnost'!Y78*Parametre!$A$3)/(Parametre!$A$2+Parametre!$A$3))</f>
        <v>#REF!</v>
      </c>
      <c r="Z74" s="331" t="e">
        <f>IF('Norm. Zahr. Financovanie'!Z$202=0,'Norm. uspesnost'!Z78,('Norm. Zahr. Financovanie'!Z78*Parametre!$A$2+'Norm. uspesnost'!Z78*Parametre!$A$3)/(Parametre!$A$2+Parametre!$A$3))</f>
        <v>#REF!</v>
      </c>
      <c r="AA74" s="331" t="e">
        <f>IF('Norm. Zahr. Financovanie'!AA$202=0,'Norm. uspesnost'!AA78,('Norm. Zahr. Financovanie'!AA78*Parametre!$A$2+'Norm. uspesnost'!AA78*Parametre!$A$3)/(Parametre!$A$2+Parametre!$A$3))</f>
        <v>#REF!</v>
      </c>
      <c r="AB74" s="331">
        <f>IF('Norm. Zahr. Financovanie'!AB$202=0,'Norm. uspesnost'!AB78,('Norm. Zahr. Financovanie'!AB78*Parametre!$A$2+'Norm. uspesnost'!AB78*Parametre!$A$3)/(Parametre!$A$2+Parametre!$A$3))</f>
        <v>0</v>
      </c>
      <c r="AC74" s="331">
        <f>IF('Norm. Zahr. Financovanie'!AC$202=0,'Norm. uspesnost'!AC78,('Norm. Zahr. Financovanie'!AC78*Parametre!$A$2+'Norm. uspesnost'!AC78*Parametre!$A$3)/(Parametre!$A$2+Parametre!$A$3))</f>
        <v>1.0767797745331461E-2</v>
      </c>
      <c r="AD74" s="331">
        <f>IF('Norm. Zahr. Financovanie'!AD$202=0,'Norm. uspesnost'!AD78,('Norm. Zahr. Financovanie'!AD78*Parametre!$A$2+'Norm. uspesnost'!AD78*Parametre!$A$3)/(Parametre!$A$2+Parametre!$A$3))</f>
        <v>0</v>
      </c>
      <c r="AE74" s="331" t="e">
        <f>IF('Norm. Zahr. Financovanie'!AE$202=0,'Norm. uspesnost'!AE78,('Norm. Zahr. Financovanie'!AE78*Parametre!$A$2+'Norm. uspesnost'!AE78*Parametre!$A$3)/(Parametre!$A$2+Parametre!$A$3))</f>
        <v>#REF!</v>
      </c>
      <c r="AF74" s="331" t="e">
        <f>IF('Norm. Zahr. Financovanie'!AF$202=0,'Norm. uspesnost'!AF78,('Norm. Zahr. Financovanie'!AF78*Parametre!$A$2+'Norm. uspesnost'!AF78*Parametre!$A$3)/(Parametre!$A$2+Parametre!$A$3))</f>
        <v>#REF!</v>
      </c>
      <c r="AG74" s="331" t="e">
        <f>IF('Norm. Zahr. Financovanie'!AG$202=0,'Norm. uspesnost'!AG78,('Norm. Zahr. Financovanie'!AG78*Parametre!$A$2+'Norm. uspesnost'!AG78*Parametre!$A$3)/(Parametre!$A$2+Parametre!$A$3))</f>
        <v>#REF!</v>
      </c>
      <c r="AH74" s="331" t="e">
        <f>IF('Norm. Zahr. Financovanie'!AH$202=0,'Norm. uspesnost'!AH78,('Norm. Zahr. Financovanie'!AH78*Parametre!$A$2+'Norm. uspesnost'!AH78*Parametre!$A$3)/(Parametre!$A$2+Parametre!$A$3))</f>
        <v>#REF!</v>
      </c>
      <c r="AI74" s="331">
        <f>IF('Norm. Zahr. Financovanie'!AI$202=0,'Norm. uspesnost'!AI78,('Norm. Zahr. Financovanie'!AI78*Parametre!$A$2+'Norm. uspesnost'!AI78*Parametre!$A$3)/(Parametre!$A$2+Parametre!$A$3))</f>
        <v>0</v>
      </c>
      <c r="AJ74" s="331" t="e">
        <f>IF('Norm. Zahr. Financovanie'!AJ$202=0,'Norm. uspesnost'!AJ78,('Norm. Zahr. Financovanie'!AJ78*Parametre!$A$2+'Norm. uspesnost'!AJ78*Parametre!$A$3)/(Parametre!$A$2+Parametre!$A$3))</f>
        <v>#REF!</v>
      </c>
      <c r="AK74" s="331" t="e">
        <f>IF('Norm. Zahr. Financovanie'!AK$202=0,'Norm. uspesnost'!AK78,('Norm. Zahr. Financovanie'!AK78*Parametre!$A$2+'Norm. uspesnost'!AK78*Parametre!$A$3)/(Parametre!$A$2+Parametre!$A$3))</f>
        <v>#REF!</v>
      </c>
      <c r="AL74" s="331" t="e">
        <f>IF('Norm. Zahr. Financovanie'!AL$202=0,'Norm. uspesnost'!AL78,('Norm. Zahr. Financovanie'!AL78*Parametre!$A$2+'Norm. uspesnost'!AL78*Parametre!$A$3)/(Parametre!$A$2+Parametre!$A$3))</f>
        <v>#REF!</v>
      </c>
      <c r="AM74" s="331" t="e">
        <f>IF('Norm. Zahr. Financovanie'!AM$202=0,'Norm. uspesnost'!AM78,('Norm. Zahr. Financovanie'!AM78*Parametre!$A$2+'Norm. uspesnost'!AM78*Parametre!$A$3)/(Parametre!$A$2+Parametre!$A$3))</f>
        <v>#REF!</v>
      </c>
      <c r="AN74" s="331" t="e">
        <f>IF('Norm. Zahr. Financovanie'!AN$202=0,'Norm. uspesnost'!AN78,('Norm. Zahr. Financovanie'!AN78*Parametre!$A$2+'Norm. uspesnost'!AN78*Parametre!$A$3)/(Parametre!$A$2+Parametre!$A$3))</f>
        <v>#REF!</v>
      </c>
      <c r="AO74" s="331" t="e">
        <f>IF('Norm. Zahr. Financovanie'!AO$202=0,'Norm. uspesnost'!AO78,('Norm. Zahr. Financovanie'!AO78*Parametre!$A$2+'Norm. uspesnost'!AO78*Parametre!$A$3)/(Parametre!$A$2+Parametre!$A$3))</f>
        <v>#REF!</v>
      </c>
      <c r="AP74" s="331" t="e">
        <f>IF('Norm. Zahr. Financovanie'!AP$202=0,'Norm. uspesnost'!AP78,('Norm. Zahr. Financovanie'!AP78*Parametre!$A$2+'Norm. uspesnost'!AP78*Parametre!$A$3)/(Parametre!$A$2+Parametre!$A$3))</f>
        <v>#REF!</v>
      </c>
      <c r="AQ74" s="331" t="e">
        <f>IF('Norm. Zahr. Financovanie'!AQ$202=0,'Norm. uspesnost'!AQ78,('Norm. Zahr. Financovanie'!AQ78*Parametre!$A$2+'Norm. uspesnost'!AQ78*Parametre!$A$3)/(Parametre!$A$2+Parametre!$A$3))</f>
        <v>#REF!</v>
      </c>
      <c r="AR74" s="331" t="e">
        <f>IF('Norm. Zahr. Financovanie'!AR$202=0,'Norm. uspesnost'!AR78,('Norm. Zahr. Financovanie'!AR78*Parametre!$A$2+'Norm. uspesnost'!AR78*Parametre!$A$3)/(Parametre!$A$2+Parametre!$A$3))</f>
        <v>#REF!</v>
      </c>
      <c r="AS74" s="331" t="e">
        <f>IF('Norm. Zahr. Financovanie'!AS$202=0,'Norm. uspesnost'!AS78,('Norm. Zahr. Financovanie'!AS78*Parametre!$A$2+'Norm. uspesnost'!AS78*Parametre!$A$3)/(Parametre!$A$2+Parametre!$A$3))</f>
        <v>#REF!</v>
      </c>
      <c r="AT74" s="331" t="e">
        <f>IF('Norm. Zahr. Financovanie'!AT$202=0,'Norm. uspesnost'!AT78,('Norm. Zahr. Financovanie'!AT78*Parametre!$A$2+'Norm. uspesnost'!AT78*Parametre!$A$3)/(Parametre!$A$2+Parametre!$A$3))</f>
        <v>#REF!</v>
      </c>
      <c r="AU74" s="331" t="e">
        <f>IF('Norm. Zahr. Financovanie'!AU$202=0,'Norm. uspesnost'!AU78,('Norm. Zahr. Financovanie'!AU78*Parametre!$A$2+'Norm. uspesnost'!AU78*Parametre!$A$3)/(Parametre!$A$2+Parametre!$A$3))</f>
        <v>#REF!</v>
      </c>
      <c r="AV74" s="331" t="e">
        <f>IF('Norm. Zahr. Financovanie'!AV$202=0,'Norm. uspesnost'!AV78,('Norm. Zahr. Financovanie'!AV78*Parametre!$A$2+'Norm. uspesnost'!AV78*Parametre!$A$3)/(Parametre!$A$2+Parametre!$A$3))</f>
        <v>#REF!</v>
      </c>
      <c r="AW74" s="331" t="e">
        <f>IF('Norm. Zahr. Financovanie'!AW$202=0,'Norm. uspesnost'!AW78,('Norm. Zahr. Financovanie'!AW78*Parametre!$A$2+'Norm. uspesnost'!AW78*Parametre!$A$3)/(Parametre!$A$2+Parametre!$A$3))</f>
        <v>#REF!</v>
      </c>
      <c r="AX74" s="331" t="e">
        <f>IF('Norm. Zahr. Financovanie'!AX$202=0,'Norm. uspesnost'!AX78,('Norm. Zahr. Financovanie'!AX78*Parametre!$A$2+'Norm. uspesnost'!AX78*Parametre!$A$3)/(Parametre!$A$2+Parametre!$A$3))</f>
        <v>#REF!</v>
      </c>
      <c r="AY74" s="331" t="e">
        <f>IF('Norm. Zahr. Financovanie'!AY$202=0,'Norm. uspesnost'!AY78,('Norm. Zahr. Financovanie'!AY78*Parametre!$A$2+'Norm. uspesnost'!AY78*Parametre!$A$3)/(Parametre!$A$2+Parametre!$A$3))</f>
        <v>#REF!</v>
      </c>
      <c r="AZ74" s="331" t="e">
        <f>IF('Norm. Zahr. Financovanie'!AZ$202=0,'Norm. uspesnost'!AZ78,('Norm. Zahr. Financovanie'!AZ78*Parametre!$A$2+'Norm. uspesnost'!AZ78*Parametre!$A$3)/(Parametre!$A$2+Parametre!$A$3))</f>
        <v>#REF!</v>
      </c>
      <c r="BA74" s="331">
        <f>IF('Norm. Zahr. Financovanie'!BA$202=0,'Norm. uspesnost'!BA78,('Norm. Zahr. Financovanie'!BA78*Parametre!$A$2+'Norm. uspesnost'!BA78*Parametre!$A$3)/(Parametre!$A$2+Parametre!$A$3))</f>
        <v>1.0842477912364307E-2</v>
      </c>
      <c r="BB74" s="331" t="e">
        <f>IF('Norm. Zahr. Financovanie'!BB$202=0,'Norm. uspesnost'!BB78,('Norm. Zahr. Financovanie'!BB78*Parametre!$A$2+'Norm. uspesnost'!BB78*Parametre!$A$3)/(Parametre!$A$2+Parametre!$A$3))</f>
        <v>#REF!</v>
      </c>
    </row>
    <row r="75" spans="1:54" ht="14.25" customHeight="1" x14ac:dyDescent="0.25">
      <c r="A75" s="336">
        <v>74</v>
      </c>
      <c r="B75" s="337" t="s">
        <v>220</v>
      </c>
      <c r="C75" s="338" t="s">
        <v>219</v>
      </c>
      <c r="D75" s="331" t="e">
        <f>IF('Norm. Zahr. Financovanie'!D$202=0,'Norm. uspesnost'!D79,('Norm. Zahr. Financovanie'!D79*Parametre!$A$2+'Norm. uspesnost'!D79*Parametre!$A$3)/(Parametre!$A$2+Parametre!$A$3))</f>
        <v>#REF!</v>
      </c>
      <c r="E75" s="331" t="e">
        <f>IF('Norm. Zahr. Financovanie'!E$202=0,'Norm. uspesnost'!E79,('Norm. Zahr. Financovanie'!E79*Parametre!$A$2+'Norm. uspesnost'!E79*Parametre!$A$3)/(Parametre!$A$2+Parametre!$A$3))</f>
        <v>#REF!</v>
      </c>
      <c r="F75" s="331" t="e">
        <f>IF('Norm. Zahr. Financovanie'!F$202=0,'Norm. uspesnost'!F79,('Norm. Zahr. Financovanie'!F79*Parametre!$A$2+'Norm. uspesnost'!F79*Parametre!$A$3)/(Parametre!$A$2+Parametre!$A$3))</f>
        <v>#REF!</v>
      </c>
      <c r="G75" s="331" t="e">
        <f>IF('Norm. Zahr. Financovanie'!G$202=0,'Norm. uspesnost'!G79,('Norm. Zahr. Financovanie'!G79*Parametre!$A$2+'Norm. uspesnost'!G79*Parametre!$A$3)/(Parametre!$A$2+Parametre!$A$3))</f>
        <v>#REF!</v>
      </c>
      <c r="H75" s="331" t="e">
        <f>IF('Norm. Zahr. Financovanie'!H$202=0,'Norm. uspesnost'!H79,('Norm. Zahr. Financovanie'!H79*Parametre!$A$2+'Norm. uspesnost'!H79*Parametre!$A$3)/(Parametre!$A$2+Parametre!$A$3))</f>
        <v>#REF!</v>
      </c>
      <c r="I75" s="331" t="e">
        <f>IF('Norm. Zahr. Financovanie'!I$202=0,'Norm. uspesnost'!I79,('Norm. Zahr. Financovanie'!I79*Parametre!$A$2+'Norm. uspesnost'!I79*Parametre!$A$3)/(Parametre!$A$2+Parametre!$A$3))</f>
        <v>#REF!</v>
      </c>
      <c r="J75" s="331" t="e">
        <f>IF('Norm. Zahr. Financovanie'!J$202=0,'Norm. uspesnost'!J79,('Norm. Zahr. Financovanie'!J79*Parametre!$A$2+'Norm. uspesnost'!J79*Parametre!$A$3)/(Parametre!$A$2+Parametre!$A$3))</f>
        <v>#REF!</v>
      </c>
      <c r="K75" s="331">
        <f>IF('Norm. Zahr. Financovanie'!K$202=0,'Norm. uspesnost'!K79,('Norm. Zahr. Financovanie'!K79*Parametre!$A$2+'Norm. uspesnost'!K79*Parametre!$A$3)/(Parametre!$A$2+Parametre!$A$3))</f>
        <v>0</v>
      </c>
      <c r="L75" s="331" t="e">
        <f>IF('Norm. Zahr. Financovanie'!L$202=0,'Norm. uspesnost'!L79,('Norm. Zahr. Financovanie'!L79*Parametre!$A$2+'Norm. uspesnost'!L79*Parametre!$A$3)/(Parametre!$A$2+Parametre!$A$3))</f>
        <v>#REF!</v>
      </c>
      <c r="M75" s="331" t="e">
        <f>IF('Norm. Zahr. Financovanie'!M$202=0,'Norm. uspesnost'!M79,('Norm. Zahr. Financovanie'!M79*Parametre!$A$2+'Norm. uspesnost'!M79*Parametre!$A$3)/(Parametre!$A$2+Parametre!$A$3))</f>
        <v>#REF!</v>
      </c>
      <c r="N75" s="331" t="e">
        <f>IF('Norm. Zahr. Financovanie'!N$202=0,'Norm. uspesnost'!N79,('Norm. Zahr. Financovanie'!N79*Parametre!$A$2+'Norm. uspesnost'!N79*Parametre!$A$3)/(Parametre!$A$2+Parametre!$A$3))</f>
        <v>#REF!</v>
      </c>
      <c r="O75" s="331" t="e">
        <f>IF('Norm. Zahr. Financovanie'!O$202=0,'Norm. uspesnost'!O79,('Norm. Zahr. Financovanie'!O79*Parametre!$A$2+'Norm. uspesnost'!O79*Parametre!$A$3)/(Parametre!$A$2+Parametre!$A$3))</f>
        <v>#REF!</v>
      </c>
      <c r="P75" s="331">
        <f>IF('Norm. Zahr. Financovanie'!P$202=0,'Norm. uspesnost'!P79,('Norm. Zahr. Financovanie'!P79*Parametre!$A$2+'Norm. uspesnost'!P79*Parametre!$A$3)/(Parametre!$A$2+Parametre!$A$3))</f>
        <v>1.5524130781251656E-2</v>
      </c>
      <c r="Q75" s="331" t="e">
        <f>IF('Norm. Zahr. Financovanie'!Q$202=0,'Norm. uspesnost'!Q79,('Norm. Zahr. Financovanie'!Q79*Parametre!$A$2+'Norm. uspesnost'!Q79*Parametre!$A$3)/(Parametre!$A$2+Parametre!$A$3))</f>
        <v>#REF!</v>
      </c>
      <c r="R75" s="331" t="e">
        <f>IF('Norm. Zahr. Financovanie'!R$202=0,'Norm. uspesnost'!R79,('Norm. Zahr. Financovanie'!R79*Parametre!$A$2+'Norm. uspesnost'!R79*Parametre!$A$3)/(Parametre!$A$2+Parametre!$A$3))</f>
        <v>#REF!</v>
      </c>
      <c r="S75" s="331" t="e">
        <f>IF('Norm. Zahr. Financovanie'!S$202=0,'Norm. uspesnost'!S79,('Norm. Zahr. Financovanie'!S79*Parametre!$A$2+'Norm. uspesnost'!S79*Parametre!$A$3)/(Parametre!$A$2+Parametre!$A$3))</f>
        <v>#REF!</v>
      </c>
      <c r="T75" s="331" t="e">
        <f>IF('Norm. Zahr. Financovanie'!T$202=0,'Norm. uspesnost'!T79,('Norm. Zahr. Financovanie'!T79*Parametre!$A$2+'Norm. uspesnost'!T79*Parametre!$A$3)/(Parametre!$A$2+Parametre!$A$3))</f>
        <v>#REF!</v>
      </c>
      <c r="U75" s="331">
        <f>IF('Norm. Zahr. Financovanie'!U$202=0,'Norm. uspesnost'!U79,('Norm. Zahr. Financovanie'!U79*Parametre!$A$2+'Norm. uspesnost'!U79*Parametre!$A$3)/(Parametre!$A$2+Parametre!$A$3))</f>
        <v>5.7768196507262601E-3</v>
      </c>
      <c r="V75" s="331" t="e">
        <f>IF('Norm. Zahr. Financovanie'!V$202=0,'Norm. uspesnost'!V79,('Norm. Zahr. Financovanie'!V79*Parametre!$A$2+'Norm. uspesnost'!V79*Parametre!$A$3)/(Parametre!$A$2+Parametre!$A$3))</f>
        <v>#REF!</v>
      </c>
      <c r="W75" s="331" t="e">
        <f>IF('Norm. Zahr. Financovanie'!W$202=0,'Norm. uspesnost'!W79,('Norm. Zahr. Financovanie'!W79*Parametre!$A$2+'Norm. uspesnost'!W79*Parametre!$A$3)/(Parametre!$A$2+Parametre!$A$3))</f>
        <v>#REF!</v>
      </c>
      <c r="X75" s="331">
        <f>IF('Norm. Zahr. Financovanie'!X$202=0,'Norm. uspesnost'!X79,('Norm. Zahr. Financovanie'!X79*Parametre!$A$2+'Norm. uspesnost'!X79*Parametre!$A$3)/(Parametre!$A$2+Parametre!$A$3))</f>
        <v>0</v>
      </c>
      <c r="Y75" s="331" t="e">
        <f>IF('Norm. Zahr. Financovanie'!Y$202=0,'Norm. uspesnost'!Y79,('Norm. Zahr. Financovanie'!Y79*Parametre!$A$2+'Norm. uspesnost'!Y79*Parametre!$A$3)/(Parametre!$A$2+Parametre!$A$3))</f>
        <v>#REF!</v>
      </c>
      <c r="Z75" s="331" t="e">
        <f>IF('Norm. Zahr. Financovanie'!Z$202=0,'Norm. uspesnost'!Z79,('Norm. Zahr. Financovanie'!Z79*Parametre!$A$2+'Norm. uspesnost'!Z79*Parametre!$A$3)/(Parametre!$A$2+Parametre!$A$3))</f>
        <v>#REF!</v>
      </c>
      <c r="AA75" s="331" t="e">
        <f>IF('Norm. Zahr. Financovanie'!AA$202=0,'Norm. uspesnost'!AA79,('Norm. Zahr. Financovanie'!AA79*Parametre!$A$2+'Norm. uspesnost'!AA79*Parametre!$A$3)/(Parametre!$A$2+Parametre!$A$3))</f>
        <v>#REF!</v>
      </c>
      <c r="AB75" s="331">
        <f>IF('Norm. Zahr. Financovanie'!AB$202=0,'Norm. uspesnost'!AB79,('Norm. Zahr. Financovanie'!AB79*Parametre!$A$2+'Norm. uspesnost'!AB79*Parametre!$A$3)/(Parametre!$A$2+Parametre!$A$3))</f>
        <v>0</v>
      </c>
      <c r="AC75" s="331">
        <f>IF('Norm. Zahr. Financovanie'!AC$202=0,'Norm. uspesnost'!AC79,('Norm. Zahr. Financovanie'!AC79*Parametre!$A$2+'Norm. uspesnost'!AC79*Parametre!$A$3)/(Parametre!$A$2+Parametre!$A$3))</f>
        <v>8.0273964732743633E-3</v>
      </c>
      <c r="AD75" s="331">
        <f>IF('Norm. Zahr. Financovanie'!AD$202=0,'Norm. uspesnost'!AD79,('Norm. Zahr. Financovanie'!AD79*Parametre!$A$2+'Norm. uspesnost'!AD79*Parametre!$A$3)/(Parametre!$A$2+Parametre!$A$3))</f>
        <v>0</v>
      </c>
      <c r="AE75" s="331" t="e">
        <f>IF('Norm. Zahr. Financovanie'!AE$202=0,'Norm. uspesnost'!AE79,('Norm. Zahr. Financovanie'!AE79*Parametre!$A$2+'Norm. uspesnost'!AE79*Parametre!$A$3)/(Parametre!$A$2+Parametre!$A$3))</f>
        <v>#REF!</v>
      </c>
      <c r="AF75" s="331" t="e">
        <f>IF('Norm. Zahr. Financovanie'!AF$202=0,'Norm. uspesnost'!AF79,('Norm. Zahr. Financovanie'!AF79*Parametre!$A$2+'Norm. uspesnost'!AF79*Parametre!$A$3)/(Parametre!$A$2+Parametre!$A$3))</f>
        <v>#REF!</v>
      </c>
      <c r="AG75" s="331" t="e">
        <f>IF('Norm. Zahr. Financovanie'!AG$202=0,'Norm. uspesnost'!AG79,('Norm. Zahr. Financovanie'!AG79*Parametre!$A$2+'Norm. uspesnost'!AG79*Parametre!$A$3)/(Parametre!$A$2+Parametre!$A$3))</f>
        <v>#REF!</v>
      </c>
      <c r="AH75" s="331" t="e">
        <f>IF('Norm. Zahr. Financovanie'!AH$202=0,'Norm. uspesnost'!AH79,('Norm. Zahr. Financovanie'!AH79*Parametre!$A$2+'Norm. uspesnost'!AH79*Parametre!$A$3)/(Parametre!$A$2+Parametre!$A$3))</f>
        <v>#REF!</v>
      </c>
      <c r="AI75" s="331">
        <f>IF('Norm. Zahr. Financovanie'!AI$202=0,'Norm. uspesnost'!AI79,('Norm. Zahr. Financovanie'!AI79*Parametre!$A$2+'Norm. uspesnost'!AI79*Parametre!$A$3)/(Parametre!$A$2+Parametre!$A$3))</f>
        <v>0</v>
      </c>
      <c r="AJ75" s="331" t="e">
        <f>IF('Norm. Zahr. Financovanie'!AJ$202=0,'Norm. uspesnost'!AJ79,('Norm. Zahr. Financovanie'!AJ79*Parametre!$A$2+'Norm. uspesnost'!AJ79*Parametre!$A$3)/(Parametre!$A$2+Parametre!$A$3))</f>
        <v>#REF!</v>
      </c>
      <c r="AK75" s="331" t="e">
        <f>IF('Norm. Zahr. Financovanie'!AK$202=0,'Norm. uspesnost'!AK79,('Norm. Zahr. Financovanie'!AK79*Parametre!$A$2+'Norm. uspesnost'!AK79*Parametre!$A$3)/(Parametre!$A$2+Parametre!$A$3))</f>
        <v>#REF!</v>
      </c>
      <c r="AL75" s="331" t="e">
        <f>IF('Norm. Zahr. Financovanie'!AL$202=0,'Norm. uspesnost'!AL79,('Norm. Zahr. Financovanie'!AL79*Parametre!$A$2+'Norm. uspesnost'!AL79*Parametre!$A$3)/(Parametre!$A$2+Parametre!$A$3))</f>
        <v>#REF!</v>
      </c>
      <c r="AM75" s="331" t="e">
        <f>IF('Norm. Zahr. Financovanie'!AM$202=0,'Norm. uspesnost'!AM79,('Norm. Zahr. Financovanie'!AM79*Parametre!$A$2+'Norm. uspesnost'!AM79*Parametre!$A$3)/(Parametre!$A$2+Parametre!$A$3))</f>
        <v>#REF!</v>
      </c>
      <c r="AN75" s="331" t="e">
        <f>IF('Norm. Zahr. Financovanie'!AN$202=0,'Norm. uspesnost'!AN79,('Norm. Zahr. Financovanie'!AN79*Parametre!$A$2+'Norm. uspesnost'!AN79*Parametre!$A$3)/(Parametre!$A$2+Parametre!$A$3))</f>
        <v>#REF!</v>
      </c>
      <c r="AO75" s="331" t="e">
        <f>IF('Norm. Zahr. Financovanie'!AO$202=0,'Norm. uspesnost'!AO79,('Norm. Zahr. Financovanie'!AO79*Parametre!$A$2+'Norm. uspesnost'!AO79*Parametre!$A$3)/(Parametre!$A$2+Parametre!$A$3))</f>
        <v>#REF!</v>
      </c>
      <c r="AP75" s="331" t="e">
        <f>IF('Norm. Zahr. Financovanie'!AP$202=0,'Norm. uspesnost'!AP79,('Norm. Zahr. Financovanie'!AP79*Parametre!$A$2+'Norm. uspesnost'!AP79*Parametre!$A$3)/(Parametre!$A$2+Parametre!$A$3))</f>
        <v>#REF!</v>
      </c>
      <c r="AQ75" s="331" t="e">
        <f>IF('Norm. Zahr. Financovanie'!AQ$202=0,'Norm. uspesnost'!AQ79,('Norm. Zahr. Financovanie'!AQ79*Parametre!$A$2+'Norm. uspesnost'!AQ79*Parametre!$A$3)/(Parametre!$A$2+Parametre!$A$3))</f>
        <v>#REF!</v>
      </c>
      <c r="AR75" s="331" t="e">
        <f>IF('Norm. Zahr. Financovanie'!AR$202=0,'Norm. uspesnost'!AR79,('Norm. Zahr. Financovanie'!AR79*Parametre!$A$2+'Norm. uspesnost'!AR79*Parametre!$A$3)/(Parametre!$A$2+Parametre!$A$3))</f>
        <v>#REF!</v>
      </c>
      <c r="AS75" s="331" t="e">
        <f>IF('Norm. Zahr. Financovanie'!AS$202=0,'Norm. uspesnost'!AS79,('Norm. Zahr. Financovanie'!AS79*Parametre!$A$2+'Norm. uspesnost'!AS79*Parametre!$A$3)/(Parametre!$A$2+Parametre!$A$3))</f>
        <v>#REF!</v>
      </c>
      <c r="AT75" s="331" t="e">
        <f>IF('Norm. Zahr. Financovanie'!AT$202=0,'Norm. uspesnost'!AT79,('Norm. Zahr. Financovanie'!AT79*Parametre!$A$2+'Norm. uspesnost'!AT79*Parametre!$A$3)/(Parametre!$A$2+Parametre!$A$3))</f>
        <v>#REF!</v>
      </c>
      <c r="AU75" s="331" t="e">
        <f>IF('Norm. Zahr. Financovanie'!AU$202=0,'Norm. uspesnost'!AU79,('Norm. Zahr. Financovanie'!AU79*Parametre!$A$2+'Norm. uspesnost'!AU79*Parametre!$A$3)/(Parametre!$A$2+Parametre!$A$3))</f>
        <v>#REF!</v>
      </c>
      <c r="AV75" s="331" t="e">
        <f>IF('Norm. Zahr. Financovanie'!AV$202=0,'Norm. uspesnost'!AV79,('Norm. Zahr. Financovanie'!AV79*Parametre!$A$2+'Norm. uspesnost'!AV79*Parametre!$A$3)/(Parametre!$A$2+Parametre!$A$3))</f>
        <v>#REF!</v>
      </c>
      <c r="AW75" s="331" t="e">
        <f>IF('Norm. Zahr. Financovanie'!AW$202=0,'Norm. uspesnost'!AW79,('Norm. Zahr. Financovanie'!AW79*Parametre!$A$2+'Norm. uspesnost'!AW79*Parametre!$A$3)/(Parametre!$A$2+Parametre!$A$3))</f>
        <v>#REF!</v>
      </c>
      <c r="AX75" s="331" t="e">
        <f>IF('Norm. Zahr. Financovanie'!AX$202=0,'Norm. uspesnost'!AX79,('Norm. Zahr. Financovanie'!AX79*Parametre!$A$2+'Norm. uspesnost'!AX79*Parametre!$A$3)/(Parametre!$A$2+Parametre!$A$3))</f>
        <v>#REF!</v>
      </c>
      <c r="AY75" s="331" t="e">
        <f>IF('Norm. Zahr. Financovanie'!AY$202=0,'Norm. uspesnost'!AY79,('Norm. Zahr. Financovanie'!AY79*Parametre!$A$2+'Norm. uspesnost'!AY79*Parametre!$A$3)/(Parametre!$A$2+Parametre!$A$3))</f>
        <v>#REF!</v>
      </c>
      <c r="AZ75" s="331" t="e">
        <f>IF('Norm. Zahr. Financovanie'!AZ$202=0,'Norm. uspesnost'!AZ79,('Norm. Zahr. Financovanie'!AZ79*Parametre!$A$2+'Norm. uspesnost'!AZ79*Parametre!$A$3)/(Parametre!$A$2+Parametre!$A$3))</f>
        <v>#REF!</v>
      </c>
      <c r="BA75" s="331">
        <f>IF('Norm. Zahr. Financovanie'!BA$202=0,'Norm. uspesnost'!BA79,('Norm. Zahr. Financovanie'!BA79*Parametre!$A$2+'Norm. uspesnost'!BA79*Parametre!$A$3)/(Parametre!$A$2+Parametre!$A$3))</f>
        <v>0</v>
      </c>
      <c r="BB75" s="331" t="e">
        <f>IF('Norm. Zahr. Financovanie'!BB$202=0,'Norm. uspesnost'!BB79,('Norm. Zahr. Financovanie'!BB79*Parametre!$A$2+'Norm. uspesnost'!BB79*Parametre!$A$3)/(Parametre!$A$2+Parametre!$A$3))</f>
        <v>#REF!</v>
      </c>
    </row>
    <row r="76" spans="1:54" ht="14.25" customHeight="1" x14ac:dyDescent="0.25">
      <c r="A76" s="336">
        <v>75</v>
      </c>
      <c r="B76" s="339" t="s">
        <v>234</v>
      </c>
      <c r="C76" s="340" t="s">
        <v>233</v>
      </c>
      <c r="D76" s="331" t="e">
        <f>IF('Norm. Zahr. Financovanie'!D$202=0,'Norm. uspesnost'!D80,('Norm. Zahr. Financovanie'!D80*Parametre!$A$2+'Norm. uspesnost'!D80*Parametre!$A$3)/(Parametre!$A$2+Parametre!$A$3))</f>
        <v>#REF!</v>
      </c>
      <c r="E76" s="331" t="e">
        <f>IF('Norm. Zahr. Financovanie'!E$202=0,'Norm. uspesnost'!E80,('Norm. Zahr. Financovanie'!E80*Parametre!$A$2+'Norm. uspesnost'!E80*Parametre!$A$3)/(Parametre!$A$2+Parametre!$A$3))</f>
        <v>#REF!</v>
      </c>
      <c r="F76" s="331" t="e">
        <f>IF('Norm. Zahr. Financovanie'!F$202=0,'Norm. uspesnost'!F80,('Norm. Zahr. Financovanie'!F80*Parametre!$A$2+'Norm. uspesnost'!F80*Parametre!$A$3)/(Parametre!$A$2+Parametre!$A$3))</f>
        <v>#REF!</v>
      </c>
      <c r="G76" s="331" t="e">
        <f>IF('Norm. Zahr. Financovanie'!G$202=0,'Norm. uspesnost'!G80,('Norm. Zahr. Financovanie'!G80*Parametre!$A$2+'Norm. uspesnost'!G80*Parametre!$A$3)/(Parametre!$A$2+Parametre!$A$3))</f>
        <v>#REF!</v>
      </c>
      <c r="H76" s="331" t="e">
        <f>IF('Norm. Zahr. Financovanie'!H$202=0,'Norm. uspesnost'!H80,('Norm. Zahr. Financovanie'!H80*Parametre!$A$2+'Norm. uspesnost'!H80*Parametre!$A$3)/(Parametre!$A$2+Parametre!$A$3))</f>
        <v>#REF!</v>
      </c>
      <c r="I76" s="331" t="e">
        <f>IF('Norm. Zahr. Financovanie'!I$202=0,'Norm. uspesnost'!I80,('Norm. Zahr. Financovanie'!I80*Parametre!$A$2+'Norm. uspesnost'!I80*Parametre!$A$3)/(Parametre!$A$2+Parametre!$A$3))</f>
        <v>#REF!</v>
      </c>
      <c r="J76" s="331" t="e">
        <f>IF('Norm. Zahr. Financovanie'!J$202=0,'Norm. uspesnost'!J80,('Norm. Zahr. Financovanie'!J80*Parametre!$A$2+'Norm. uspesnost'!J80*Parametre!$A$3)/(Parametre!$A$2+Parametre!$A$3))</f>
        <v>#REF!</v>
      </c>
      <c r="K76" s="331">
        <f>IF('Norm. Zahr. Financovanie'!K$202=0,'Norm. uspesnost'!K80,('Norm. Zahr. Financovanie'!K80*Parametre!$A$2+'Norm. uspesnost'!K80*Parametre!$A$3)/(Parametre!$A$2+Parametre!$A$3))</f>
        <v>0</v>
      </c>
      <c r="L76" s="331" t="e">
        <f>IF('Norm. Zahr. Financovanie'!L$202=0,'Norm. uspesnost'!L80,('Norm. Zahr. Financovanie'!L80*Parametre!$A$2+'Norm. uspesnost'!L80*Parametre!$A$3)/(Parametre!$A$2+Parametre!$A$3))</f>
        <v>#REF!</v>
      </c>
      <c r="M76" s="331" t="e">
        <f>IF('Norm. Zahr. Financovanie'!M$202=0,'Norm. uspesnost'!M80,('Norm. Zahr. Financovanie'!M80*Parametre!$A$2+'Norm. uspesnost'!M80*Parametre!$A$3)/(Parametre!$A$2+Parametre!$A$3))</f>
        <v>#REF!</v>
      </c>
      <c r="N76" s="331" t="e">
        <f>IF('Norm. Zahr. Financovanie'!N$202=0,'Norm. uspesnost'!N80,('Norm. Zahr. Financovanie'!N80*Parametre!$A$2+'Norm. uspesnost'!N80*Parametre!$A$3)/(Parametre!$A$2+Parametre!$A$3))</f>
        <v>#REF!</v>
      </c>
      <c r="O76" s="331" t="e">
        <f>IF('Norm. Zahr. Financovanie'!O$202=0,'Norm. uspesnost'!O80,('Norm. Zahr. Financovanie'!O80*Parametre!$A$2+'Norm. uspesnost'!O80*Parametre!$A$3)/(Parametre!$A$2+Parametre!$A$3))</f>
        <v>#REF!</v>
      </c>
      <c r="P76" s="331">
        <f>IF('Norm. Zahr. Financovanie'!P$202=0,'Norm. uspesnost'!P80,('Norm. Zahr. Financovanie'!P80*Parametre!$A$2+'Norm. uspesnost'!P80*Parametre!$A$3)/(Parametre!$A$2+Parametre!$A$3))</f>
        <v>0</v>
      </c>
      <c r="Q76" s="331" t="e">
        <f>IF('Norm. Zahr. Financovanie'!Q$202=0,'Norm. uspesnost'!Q80,('Norm. Zahr. Financovanie'!Q80*Parametre!$A$2+'Norm. uspesnost'!Q80*Parametre!$A$3)/(Parametre!$A$2+Parametre!$A$3))</f>
        <v>#REF!</v>
      </c>
      <c r="R76" s="331" t="e">
        <f>IF('Norm. Zahr. Financovanie'!R$202=0,'Norm. uspesnost'!R80,('Norm. Zahr. Financovanie'!R80*Parametre!$A$2+'Norm. uspesnost'!R80*Parametre!$A$3)/(Parametre!$A$2+Parametre!$A$3))</f>
        <v>#REF!</v>
      </c>
      <c r="S76" s="331" t="e">
        <f>IF('Norm. Zahr. Financovanie'!S$202=0,'Norm. uspesnost'!S80,('Norm. Zahr. Financovanie'!S80*Parametre!$A$2+'Norm. uspesnost'!S80*Parametre!$A$3)/(Parametre!$A$2+Parametre!$A$3))</f>
        <v>#REF!</v>
      </c>
      <c r="T76" s="331" t="e">
        <f>IF('Norm. Zahr. Financovanie'!T$202=0,'Norm. uspesnost'!T80,('Norm. Zahr. Financovanie'!T80*Parametre!$A$2+'Norm. uspesnost'!T80*Parametre!$A$3)/(Parametre!$A$2+Parametre!$A$3))</f>
        <v>#REF!</v>
      </c>
      <c r="U76" s="331">
        <f>IF('Norm. Zahr. Financovanie'!U$202=0,'Norm. uspesnost'!U80,('Norm. Zahr. Financovanie'!U80*Parametre!$A$2+'Norm. uspesnost'!U80*Parametre!$A$3)/(Parametre!$A$2+Parametre!$A$3))</f>
        <v>0</v>
      </c>
      <c r="V76" s="331" t="e">
        <f>IF('Norm. Zahr. Financovanie'!V$202=0,'Norm. uspesnost'!V80,('Norm. Zahr. Financovanie'!V80*Parametre!$A$2+'Norm. uspesnost'!V80*Parametre!$A$3)/(Parametre!$A$2+Parametre!$A$3))</f>
        <v>#REF!</v>
      </c>
      <c r="W76" s="331" t="e">
        <f>IF('Norm. Zahr. Financovanie'!W$202=0,'Norm. uspesnost'!W80,('Norm. Zahr. Financovanie'!W80*Parametre!$A$2+'Norm. uspesnost'!W80*Parametre!$A$3)/(Parametre!$A$2+Parametre!$A$3))</f>
        <v>#REF!</v>
      </c>
      <c r="X76" s="331">
        <f>IF('Norm. Zahr. Financovanie'!X$202=0,'Norm. uspesnost'!X80,('Norm. Zahr. Financovanie'!X80*Parametre!$A$2+'Norm. uspesnost'!X80*Parametre!$A$3)/(Parametre!$A$2+Parametre!$A$3))</f>
        <v>0</v>
      </c>
      <c r="Y76" s="331" t="e">
        <f>IF('Norm. Zahr. Financovanie'!Y$202=0,'Norm. uspesnost'!Y80,('Norm. Zahr. Financovanie'!Y80*Parametre!$A$2+'Norm. uspesnost'!Y80*Parametre!$A$3)/(Parametre!$A$2+Parametre!$A$3))</f>
        <v>#REF!</v>
      </c>
      <c r="Z76" s="331" t="e">
        <f>IF('Norm. Zahr. Financovanie'!Z$202=0,'Norm. uspesnost'!Z80,('Norm. Zahr. Financovanie'!Z80*Parametre!$A$2+'Norm. uspesnost'!Z80*Parametre!$A$3)/(Parametre!$A$2+Parametre!$A$3))</f>
        <v>#REF!</v>
      </c>
      <c r="AA76" s="331" t="e">
        <f>IF('Norm. Zahr. Financovanie'!AA$202=0,'Norm. uspesnost'!AA80,('Norm. Zahr. Financovanie'!AA80*Parametre!$A$2+'Norm. uspesnost'!AA80*Parametre!$A$3)/(Parametre!$A$2+Parametre!$A$3))</f>
        <v>#REF!</v>
      </c>
      <c r="AB76" s="331">
        <f>IF('Norm. Zahr. Financovanie'!AB$202=0,'Norm. uspesnost'!AB80,('Norm. Zahr. Financovanie'!AB80*Parametre!$A$2+'Norm. uspesnost'!AB80*Parametre!$A$3)/(Parametre!$A$2+Parametre!$A$3))</f>
        <v>0</v>
      </c>
      <c r="AC76" s="331">
        <f>IF('Norm. Zahr. Financovanie'!AC$202=0,'Norm. uspesnost'!AC80,('Norm. Zahr. Financovanie'!AC80*Parametre!$A$2+'Norm. uspesnost'!AC80*Parametre!$A$3)/(Parametre!$A$2+Parametre!$A$3))</f>
        <v>2.4749294918615678E-2</v>
      </c>
      <c r="AD76" s="331">
        <f>IF('Norm. Zahr. Financovanie'!AD$202=0,'Norm. uspesnost'!AD80,('Norm. Zahr. Financovanie'!AD80*Parametre!$A$2+'Norm. uspesnost'!AD80*Parametre!$A$3)/(Parametre!$A$2+Parametre!$A$3))</f>
        <v>0</v>
      </c>
      <c r="AE76" s="331" t="e">
        <f>IF('Norm. Zahr. Financovanie'!AE$202=0,'Norm. uspesnost'!AE80,('Norm. Zahr. Financovanie'!AE80*Parametre!$A$2+'Norm. uspesnost'!AE80*Parametre!$A$3)/(Parametre!$A$2+Parametre!$A$3))</f>
        <v>#REF!</v>
      </c>
      <c r="AF76" s="331" t="e">
        <f>IF('Norm. Zahr. Financovanie'!AF$202=0,'Norm. uspesnost'!AF80,('Norm. Zahr. Financovanie'!AF80*Parametre!$A$2+'Norm. uspesnost'!AF80*Parametre!$A$3)/(Parametre!$A$2+Parametre!$A$3))</f>
        <v>#REF!</v>
      </c>
      <c r="AG76" s="331" t="e">
        <f>IF('Norm. Zahr. Financovanie'!AG$202=0,'Norm. uspesnost'!AG80,('Norm. Zahr. Financovanie'!AG80*Parametre!$A$2+'Norm. uspesnost'!AG80*Parametre!$A$3)/(Parametre!$A$2+Parametre!$A$3))</f>
        <v>#REF!</v>
      </c>
      <c r="AH76" s="331" t="e">
        <f>IF('Norm. Zahr. Financovanie'!AH$202=0,'Norm. uspesnost'!AH80,('Norm. Zahr. Financovanie'!AH80*Parametre!$A$2+'Norm. uspesnost'!AH80*Parametre!$A$3)/(Parametre!$A$2+Parametre!$A$3))</f>
        <v>#REF!</v>
      </c>
      <c r="AI76" s="331">
        <f>IF('Norm. Zahr. Financovanie'!AI$202=0,'Norm. uspesnost'!AI80,('Norm. Zahr. Financovanie'!AI80*Parametre!$A$2+'Norm. uspesnost'!AI80*Parametre!$A$3)/(Parametre!$A$2+Parametre!$A$3))</f>
        <v>0</v>
      </c>
      <c r="AJ76" s="331" t="e">
        <f>IF('Norm. Zahr. Financovanie'!AJ$202=0,'Norm. uspesnost'!AJ80,('Norm. Zahr. Financovanie'!AJ80*Parametre!$A$2+'Norm. uspesnost'!AJ80*Parametre!$A$3)/(Parametre!$A$2+Parametre!$A$3))</f>
        <v>#REF!</v>
      </c>
      <c r="AK76" s="331" t="e">
        <f>IF('Norm. Zahr. Financovanie'!AK$202=0,'Norm. uspesnost'!AK80,('Norm. Zahr. Financovanie'!AK80*Parametre!$A$2+'Norm. uspesnost'!AK80*Parametre!$A$3)/(Parametre!$A$2+Parametre!$A$3))</f>
        <v>#REF!</v>
      </c>
      <c r="AL76" s="331" t="e">
        <f>IF('Norm. Zahr. Financovanie'!AL$202=0,'Norm. uspesnost'!AL80,('Norm. Zahr. Financovanie'!AL80*Parametre!$A$2+'Norm. uspesnost'!AL80*Parametre!$A$3)/(Parametre!$A$2+Parametre!$A$3))</f>
        <v>#REF!</v>
      </c>
      <c r="AM76" s="331" t="e">
        <f>IF('Norm. Zahr. Financovanie'!AM$202=0,'Norm. uspesnost'!AM80,('Norm. Zahr. Financovanie'!AM80*Parametre!$A$2+'Norm. uspesnost'!AM80*Parametre!$A$3)/(Parametre!$A$2+Parametre!$A$3))</f>
        <v>#REF!</v>
      </c>
      <c r="AN76" s="331" t="e">
        <f>IF('Norm. Zahr. Financovanie'!AN$202=0,'Norm. uspesnost'!AN80,('Norm. Zahr. Financovanie'!AN80*Parametre!$A$2+'Norm. uspesnost'!AN80*Parametre!$A$3)/(Parametre!$A$2+Parametre!$A$3))</f>
        <v>#REF!</v>
      </c>
      <c r="AO76" s="331" t="e">
        <f>IF('Norm. Zahr. Financovanie'!AO$202=0,'Norm. uspesnost'!AO80,('Norm. Zahr. Financovanie'!AO80*Parametre!$A$2+'Norm. uspesnost'!AO80*Parametre!$A$3)/(Parametre!$A$2+Parametre!$A$3))</f>
        <v>#REF!</v>
      </c>
      <c r="AP76" s="331" t="e">
        <f>IF('Norm. Zahr. Financovanie'!AP$202=0,'Norm. uspesnost'!AP80,('Norm. Zahr. Financovanie'!AP80*Parametre!$A$2+'Norm. uspesnost'!AP80*Parametre!$A$3)/(Parametre!$A$2+Parametre!$A$3))</f>
        <v>#REF!</v>
      </c>
      <c r="AQ76" s="331" t="e">
        <f>IF('Norm. Zahr. Financovanie'!AQ$202=0,'Norm. uspesnost'!AQ80,('Norm. Zahr. Financovanie'!AQ80*Parametre!$A$2+'Norm. uspesnost'!AQ80*Parametre!$A$3)/(Parametre!$A$2+Parametre!$A$3))</f>
        <v>#REF!</v>
      </c>
      <c r="AR76" s="331" t="e">
        <f>IF('Norm. Zahr. Financovanie'!AR$202=0,'Norm. uspesnost'!AR80,('Norm. Zahr. Financovanie'!AR80*Parametre!$A$2+'Norm. uspesnost'!AR80*Parametre!$A$3)/(Parametre!$A$2+Parametre!$A$3))</f>
        <v>#REF!</v>
      </c>
      <c r="AS76" s="331" t="e">
        <f>IF('Norm. Zahr. Financovanie'!AS$202=0,'Norm. uspesnost'!AS80,('Norm. Zahr. Financovanie'!AS80*Parametre!$A$2+'Norm. uspesnost'!AS80*Parametre!$A$3)/(Parametre!$A$2+Parametre!$A$3))</f>
        <v>#REF!</v>
      </c>
      <c r="AT76" s="331" t="e">
        <f>IF('Norm. Zahr. Financovanie'!AT$202=0,'Norm. uspesnost'!AT80,('Norm. Zahr. Financovanie'!AT80*Parametre!$A$2+'Norm. uspesnost'!AT80*Parametre!$A$3)/(Parametre!$A$2+Parametre!$A$3))</f>
        <v>#REF!</v>
      </c>
      <c r="AU76" s="331" t="e">
        <f>IF('Norm. Zahr. Financovanie'!AU$202=0,'Norm. uspesnost'!AU80,('Norm. Zahr. Financovanie'!AU80*Parametre!$A$2+'Norm. uspesnost'!AU80*Parametre!$A$3)/(Parametre!$A$2+Parametre!$A$3))</f>
        <v>#REF!</v>
      </c>
      <c r="AV76" s="331" t="e">
        <f>IF('Norm. Zahr. Financovanie'!AV$202=0,'Norm. uspesnost'!AV80,('Norm. Zahr. Financovanie'!AV80*Parametre!$A$2+'Norm. uspesnost'!AV80*Parametre!$A$3)/(Parametre!$A$2+Parametre!$A$3))</f>
        <v>#REF!</v>
      </c>
      <c r="AW76" s="331" t="e">
        <f>IF('Norm. Zahr. Financovanie'!AW$202=0,'Norm. uspesnost'!AW80,('Norm. Zahr. Financovanie'!AW80*Parametre!$A$2+'Norm. uspesnost'!AW80*Parametre!$A$3)/(Parametre!$A$2+Parametre!$A$3))</f>
        <v>#REF!</v>
      </c>
      <c r="AX76" s="331" t="e">
        <f>IF('Norm. Zahr. Financovanie'!AX$202=0,'Norm. uspesnost'!AX80,('Norm. Zahr. Financovanie'!AX80*Parametre!$A$2+'Norm. uspesnost'!AX80*Parametre!$A$3)/(Parametre!$A$2+Parametre!$A$3))</f>
        <v>#REF!</v>
      </c>
      <c r="AY76" s="331" t="e">
        <f>IF('Norm. Zahr. Financovanie'!AY$202=0,'Norm. uspesnost'!AY80,('Norm. Zahr. Financovanie'!AY80*Parametre!$A$2+'Norm. uspesnost'!AY80*Parametre!$A$3)/(Parametre!$A$2+Parametre!$A$3))</f>
        <v>#REF!</v>
      </c>
      <c r="AZ76" s="331" t="e">
        <f>IF('Norm. Zahr. Financovanie'!AZ$202=0,'Norm. uspesnost'!AZ80,('Norm. Zahr. Financovanie'!AZ80*Parametre!$A$2+'Norm. uspesnost'!AZ80*Parametre!$A$3)/(Parametre!$A$2+Parametre!$A$3))</f>
        <v>#REF!</v>
      </c>
      <c r="BA76" s="331">
        <f>IF('Norm. Zahr. Financovanie'!BA$202=0,'Norm. uspesnost'!BA80,('Norm. Zahr. Financovanie'!BA80*Parametre!$A$2+'Norm. uspesnost'!BA80*Parametre!$A$3)/(Parametre!$A$2+Parametre!$A$3))</f>
        <v>0</v>
      </c>
      <c r="BB76" s="331" t="e">
        <f>IF('Norm. Zahr. Financovanie'!BB$202=0,'Norm. uspesnost'!BB80,('Norm. Zahr. Financovanie'!BB80*Parametre!$A$2+'Norm. uspesnost'!BB80*Parametre!$A$3)/(Parametre!$A$2+Parametre!$A$3))</f>
        <v>#REF!</v>
      </c>
    </row>
    <row r="77" spans="1:54" ht="14.25" customHeight="1" x14ac:dyDescent="0.25">
      <c r="A77" s="336">
        <v>76</v>
      </c>
      <c r="B77" s="337" t="s">
        <v>950</v>
      </c>
      <c r="C77" s="338" t="s">
        <v>159</v>
      </c>
      <c r="D77" s="331" t="e">
        <f>IF('Norm. Zahr. Financovanie'!D$202=0,'Norm. uspesnost'!D81,('Norm. Zahr. Financovanie'!D81*Parametre!$A$2+'Norm. uspesnost'!D81*Parametre!$A$3)/(Parametre!$A$2+Parametre!$A$3))</f>
        <v>#REF!</v>
      </c>
      <c r="E77" s="331" t="e">
        <f>IF('Norm. Zahr. Financovanie'!E$202=0,'Norm. uspesnost'!E81,('Norm. Zahr. Financovanie'!E81*Parametre!$A$2+'Norm. uspesnost'!E81*Parametre!$A$3)/(Parametre!$A$2+Parametre!$A$3))</f>
        <v>#REF!</v>
      </c>
      <c r="F77" s="331" t="e">
        <f>IF('Norm. Zahr. Financovanie'!F$202=0,'Norm. uspesnost'!F81,('Norm. Zahr. Financovanie'!F81*Parametre!$A$2+'Norm. uspesnost'!F81*Parametre!$A$3)/(Parametre!$A$2+Parametre!$A$3))</f>
        <v>#REF!</v>
      </c>
      <c r="G77" s="331" t="e">
        <f>IF('Norm. Zahr. Financovanie'!G$202=0,'Norm. uspesnost'!G81,('Norm. Zahr. Financovanie'!G81*Parametre!$A$2+'Norm. uspesnost'!G81*Parametre!$A$3)/(Parametre!$A$2+Parametre!$A$3))</f>
        <v>#REF!</v>
      </c>
      <c r="H77" s="331" t="e">
        <f>IF('Norm. Zahr. Financovanie'!H$202=0,'Norm. uspesnost'!H81,('Norm. Zahr. Financovanie'!H81*Parametre!$A$2+'Norm. uspesnost'!H81*Parametre!$A$3)/(Parametre!$A$2+Parametre!$A$3))</f>
        <v>#REF!</v>
      </c>
      <c r="I77" s="331" t="e">
        <f>IF('Norm. Zahr. Financovanie'!I$202=0,'Norm. uspesnost'!I81,('Norm. Zahr. Financovanie'!I81*Parametre!$A$2+'Norm. uspesnost'!I81*Parametre!$A$3)/(Parametre!$A$2+Parametre!$A$3))</f>
        <v>#REF!</v>
      </c>
      <c r="J77" s="331" t="e">
        <f>IF('Norm. Zahr. Financovanie'!J$202=0,'Norm. uspesnost'!J81,('Norm. Zahr. Financovanie'!J81*Parametre!$A$2+'Norm. uspesnost'!J81*Parametre!$A$3)/(Parametre!$A$2+Parametre!$A$3))</f>
        <v>#REF!</v>
      </c>
      <c r="K77" s="331">
        <f>IF('Norm. Zahr. Financovanie'!K$202=0,'Norm. uspesnost'!K81,('Norm. Zahr. Financovanie'!K81*Parametre!$A$2+'Norm. uspesnost'!K81*Parametre!$A$3)/(Parametre!$A$2+Parametre!$A$3))</f>
        <v>4.4950374842860482E-3</v>
      </c>
      <c r="L77" s="331" t="e">
        <f>IF('Norm. Zahr. Financovanie'!L$202=0,'Norm. uspesnost'!L81,('Norm. Zahr. Financovanie'!L81*Parametre!$A$2+'Norm. uspesnost'!L81*Parametre!$A$3)/(Parametre!$A$2+Parametre!$A$3))</f>
        <v>#REF!</v>
      </c>
      <c r="M77" s="331" t="e">
        <f>IF('Norm. Zahr. Financovanie'!M$202=0,'Norm. uspesnost'!M81,('Norm. Zahr. Financovanie'!M81*Parametre!$A$2+'Norm. uspesnost'!M81*Parametre!$A$3)/(Parametre!$A$2+Parametre!$A$3))</f>
        <v>#REF!</v>
      </c>
      <c r="N77" s="331" t="e">
        <f>IF('Norm. Zahr. Financovanie'!N$202=0,'Norm. uspesnost'!N81,('Norm. Zahr. Financovanie'!N81*Parametre!$A$2+'Norm. uspesnost'!N81*Parametre!$A$3)/(Parametre!$A$2+Parametre!$A$3))</f>
        <v>#REF!</v>
      </c>
      <c r="O77" s="331" t="e">
        <f>IF('Norm. Zahr. Financovanie'!O$202=0,'Norm. uspesnost'!O81,('Norm. Zahr. Financovanie'!O81*Parametre!$A$2+'Norm. uspesnost'!O81*Parametre!$A$3)/(Parametre!$A$2+Parametre!$A$3))</f>
        <v>#REF!</v>
      </c>
      <c r="P77" s="331">
        <f>IF('Norm. Zahr. Financovanie'!P$202=0,'Norm. uspesnost'!P81,('Norm. Zahr. Financovanie'!P81*Parametre!$A$2+'Norm. uspesnost'!P81*Parametre!$A$3)/(Parametre!$A$2+Parametre!$A$3))</f>
        <v>2.9773328493353248E-3</v>
      </c>
      <c r="Q77" s="331" t="e">
        <f>IF('Norm. Zahr. Financovanie'!Q$202=0,'Norm. uspesnost'!Q81,('Norm. Zahr. Financovanie'!Q81*Parametre!$A$2+'Norm. uspesnost'!Q81*Parametre!$A$3)/(Parametre!$A$2+Parametre!$A$3))</f>
        <v>#REF!</v>
      </c>
      <c r="R77" s="331" t="e">
        <f>IF('Norm. Zahr. Financovanie'!R$202=0,'Norm. uspesnost'!R81,('Norm. Zahr. Financovanie'!R81*Parametre!$A$2+'Norm. uspesnost'!R81*Parametre!$A$3)/(Parametre!$A$2+Parametre!$A$3))</f>
        <v>#REF!</v>
      </c>
      <c r="S77" s="331" t="e">
        <f>IF('Norm. Zahr. Financovanie'!S$202=0,'Norm. uspesnost'!S81,('Norm. Zahr. Financovanie'!S81*Parametre!$A$2+'Norm. uspesnost'!S81*Parametre!$A$3)/(Parametre!$A$2+Parametre!$A$3))</f>
        <v>#REF!</v>
      </c>
      <c r="T77" s="331" t="e">
        <f>IF('Norm. Zahr. Financovanie'!T$202=0,'Norm. uspesnost'!T81,('Norm. Zahr. Financovanie'!T81*Parametre!$A$2+'Norm. uspesnost'!T81*Parametre!$A$3)/(Parametre!$A$2+Parametre!$A$3))</f>
        <v>#REF!</v>
      </c>
      <c r="U77" s="331">
        <f>IF('Norm. Zahr. Financovanie'!U$202=0,'Norm. uspesnost'!U81,('Norm. Zahr. Financovanie'!U81*Parametre!$A$2+'Norm. uspesnost'!U81*Parametre!$A$3)/(Parametre!$A$2+Parametre!$A$3))</f>
        <v>5.718487084874789E-3</v>
      </c>
      <c r="V77" s="331" t="e">
        <f>IF('Norm. Zahr. Financovanie'!V$202=0,'Norm. uspesnost'!V81,('Norm. Zahr. Financovanie'!V81*Parametre!$A$2+'Norm. uspesnost'!V81*Parametre!$A$3)/(Parametre!$A$2+Parametre!$A$3))</f>
        <v>#REF!</v>
      </c>
      <c r="W77" s="331" t="e">
        <f>IF('Norm. Zahr. Financovanie'!W$202=0,'Norm. uspesnost'!W81,('Norm. Zahr. Financovanie'!W81*Parametre!$A$2+'Norm. uspesnost'!W81*Parametre!$A$3)/(Parametre!$A$2+Parametre!$A$3))</f>
        <v>#REF!</v>
      </c>
      <c r="X77" s="331">
        <f>IF('Norm. Zahr. Financovanie'!X$202=0,'Norm. uspesnost'!X81,('Norm. Zahr. Financovanie'!X81*Parametre!$A$2+'Norm. uspesnost'!X81*Parametre!$A$3)/(Parametre!$A$2+Parametre!$A$3))</f>
        <v>1.1881382256000094E-2</v>
      </c>
      <c r="Y77" s="331" t="e">
        <f>IF('Norm. Zahr. Financovanie'!Y$202=0,'Norm. uspesnost'!Y81,('Norm. Zahr. Financovanie'!Y81*Parametre!$A$2+'Norm. uspesnost'!Y81*Parametre!$A$3)/(Parametre!$A$2+Parametre!$A$3))</f>
        <v>#REF!</v>
      </c>
      <c r="Z77" s="331" t="e">
        <f>IF('Norm. Zahr. Financovanie'!Z$202=0,'Norm. uspesnost'!Z81,('Norm. Zahr. Financovanie'!Z81*Parametre!$A$2+'Norm. uspesnost'!Z81*Parametre!$A$3)/(Parametre!$A$2+Parametre!$A$3))</f>
        <v>#REF!</v>
      </c>
      <c r="AA77" s="331" t="e">
        <f>IF('Norm. Zahr. Financovanie'!AA$202=0,'Norm. uspesnost'!AA81,('Norm. Zahr. Financovanie'!AA81*Parametre!$A$2+'Norm. uspesnost'!AA81*Parametre!$A$3)/(Parametre!$A$2+Parametre!$A$3))</f>
        <v>#REF!</v>
      </c>
      <c r="AB77" s="331">
        <f>IF('Norm. Zahr. Financovanie'!AB$202=0,'Norm. uspesnost'!AB81,('Norm. Zahr. Financovanie'!AB81*Parametre!$A$2+'Norm. uspesnost'!AB81*Parametre!$A$3)/(Parametre!$A$2+Parametre!$A$3))</f>
        <v>4.0821982385408151E-3</v>
      </c>
      <c r="AC77" s="331">
        <f>IF('Norm. Zahr. Financovanie'!AC$202=0,'Norm. uspesnost'!AC81,('Norm. Zahr. Financovanie'!AC81*Parametre!$A$2+'Norm. uspesnost'!AC81*Parametre!$A$3)/(Parametre!$A$2+Parametre!$A$3))</f>
        <v>1.5929060633388975E-2</v>
      </c>
      <c r="AD77" s="331">
        <f>IF('Norm. Zahr. Financovanie'!AD$202=0,'Norm. uspesnost'!AD81,('Norm. Zahr. Financovanie'!AD81*Parametre!$A$2+'Norm. uspesnost'!AD81*Parametre!$A$3)/(Parametre!$A$2+Parametre!$A$3))</f>
        <v>5.6165532567059494E-2</v>
      </c>
      <c r="AE77" s="331" t="e">
        <f>IF('Norm. Zahr. Financovanie'!AE$202=0,'Norm. uspesnost'!AE81,('Norm. Zahr. Financovanie'!AE81*Parametre!$A$2+'Norm. uspesnost'!AE81*Parametre!$A$3)/(Parametre!$A$2+Parametre!$A$3))</f>
        <v>#REF!</v>
      </c>
      <c r="AF77" s="331" t="e">
        <f>IF('Norm. Zahr. Financovanie'!AF$202=0,'Norm. uspesnost'!AF81,('Norm. Zahr. Financovanie'!AF81*Parametre!$A$2+'Norm. uspesnost'!AF81*Parametre!$A$3)/(Parametre!$A$2+Parametre!$A$3))</f>
        <v>#REF!</v>
      </c>
      <c r="AG77" s="331" t="e">
        <f>IF('Norm. Zahr. Financovanie'!AG$202=0,'Norm. uspesnost'!AG81,('Norm. Zahr. Financovanie'!AG81*Parametre!$A$2+'Norm. uspesnost'!AG81*Parametre!$A$3)/(Parametre!$A$2+Parametre!$A$3))</f>
        <v>#REF!</v>
      </c>
      <c r="AH77" s="331" t="e">
        <f>IF('Norm. Zahr. Financovanie'!AH$202=0,'Norm. uspesnost'!AH81,('Norm. Zahr. Financovanie'!AH81*Parametre!$A$2+'Norm. uspesnost'!AH81*Parametre!$A$3)/(Parametre!$A$2+Parametre!$A$3))</f>
        <v>#REF!</v>
      </c>
      <c r="AI77" s="331">
        <f>IF('Norm. Zahr. Financovanie'!AI$202=0,'Norm. uspesnost'!AI81,('Norm. Zahr. Financovanie'!AI81*Parametre!$A$2+'Norm. uspesnost'!AI81*Parametre!$A$3)/(Parametre!$A$2+Parametre!$A$3))</f>
        <v>1.086588482381458E-2</v>
      </c>
      <c r="AJ77" s="331" t="e">
        <f>IF('Norm. Zahr. Financovanie'!AJ$202=0,'Norm. uspesnost'!AJ81,('Norm. Zahr. Financovanie'!AJ81*Parametre!$A$2+'Norm. uspesnost'!AJ81*Parametre!$A$3)/(Parametre!$A$2+Parametre!$A$3))</f>
        <v>#REF!</v>
      </c>
      <c r="AK77" s="331" t="e">
        <f>IF('Norm. Zahr. Financovanie'!AK$202=0,'Norm. uspesnost'!AK81,('Norm. Zahr. Financovanie'!AK81*Parametre!$A$2+'Norm. uspesnost'!AK81*Parametre!$A$3)/(Parametre!$A$2+Parametre!$A$3))</f>
        <v>#REF!</v>
      </c>
      <c r="AL77" s="331" t="e">
        <f>IF('Norm. Zahr. Financovanie'!AL$202=0,'Norm. uspesnost'!AL81,('Norm. Zahr. Financovanie'!AL81*Parametre!$A$2+'Norm. uspesnost'!AL81*Parametre!$A$3)/(Parametre!$A$2+Parametre!$A$3))</f>
        <v>#REF!</v>
      </c>
      <c r="AM77" s="331" t="e">
        <f>IF('Norm. Zahr. Financovanie'!AM$202=0,'Norm. uspesnost'!AM81,('Norm. Zahr. Financovanie'!AM81*Parametre!$A$2+'Norm. uspesnost'!AM81*Parametre!$A$3)/(Parametre!$A$2+Parametre!$A$3))</f>
        <v>#REF!</v>
      </c>
      <c r="AN77" s="331" t="e">
        <f>IF('Norm. Zahr. Financovanie'!AN$202=0,'Norm. uspesnost'!AN81,('Norm. Zahr. Financovanie'!AN81*Parametre!$A$2+'Norm. uspesnost'!AN81*Parametre!$A$3)/(Parametre!$A$2+Parametre!$A$3))</f>
        <v>#REF!</v>
      </c>
      <c r="AO77" s="331" t="e">
        <f>IF('Norm. Zahr. Financovanie'!AO$202=0,'Norm. uspesnost'!AO81,('Norm. Zahr. Financovanie'!AO81*Parametre!$A$2+'Norm. uspesnost'!AO81*Parametre!$A$3)/(Parametre!$A$2+Parametre!$A$3))</f>
        <v>#REF!</v>
      </c>
      <c r="AP77" s="331" t="e">
        <f>IF('Norm. Zahr. Financovanie'!AP$202=0,'Norm. uspesnost'!AP81,('Norm. Zahr. Financovanie'!AP81*Parametre!$A$2+'Norm. uspesnost'!AP81*Parametre!$A$3)/(Parametre!$A$2+Parametre!$A$3))</f>
        <v>#REF!</v>
      </c>
      <c r="AQ77" s="331" t="e">
        <f>IF('Norm. Zahr. Financovanie'!AQ$202=0,'Norm. uspesnost'!AQ81,('Norm. Zahr. Financovanie'!AQ81*Parametre!$A$2+'Norm. uspesnost'!AQ81*Parametre!$A$3)/(Parametre!$A$2+Parametre!$A$3))</f>
        <v>#REF!</v>
      </c>
      <c r="AR77" s="331" t="e">
        <f>IF('Norm. Zahr. Financovanie'!AR$202=0,'Norm. uspesnost'!AR81,('Norm. Zahr. Financovanie'!AR81*Parametre!$A$2+'Norm. uspesnost'!AR81*Parametre!$A$3)/(Parametre!$A$2+Parametre!$A$3))</f>
        <v>#REF!</v>
      </c>
      <c r="AS77" s="331" t="e">
        <f>IF('Norm. Zahr. Financovanie'!AS$202=0,'Norm. uspesnost'!AS81,('Norm. Zahr. Financovanie'!AS81*Parametre!$A$2+'Norm. uspesnost'!AS81*Parametre!$A$3)/(Parametre!$A$2+Parametre!$A$3))</f>
        <v>#REF!</v>
      </c>
      <c r="AT77" s="331" t="e">
        <f>IF('Norm. Zahr. Financovanie'!AT$202=0,'Norm. uspesnost'!AT81,('Norm. Zahr. Financovanie'!AT81*Parametre!$A$2+'Norm. uspesnost'!AT81*Parametre!$A$3)/(Parametre!$A$2+Parametre!$A$3))</f>
        <v>#REF!</v>
      </c>
      <c r="AU77" s="331" t="e">
        <f>IF('Norm. Zahr. Financovanie'!AU$202=0,'Norm. uspesnost'!AU81,('Norm. Zahr. Financovanie'!AU81*Parametre!$A$2+'Norm. uspesnost'!AU81*Parametre!$A$3)/(Parametre!$A$2+Parametre!$A$3))</f>
        <v>#REF!</v>
      </c>
      <c r="AV77" s="331" t="e">
        <f>IF('Norm. Zahr. Financovanie'!AV$202=0,'Norm. uspesnost'!AV81,('Norm. Zahr. Financovanie'!AV81*Parametre!$A$2+'Norm. uspesnost'!AV81*Parametre!$A$3)/(Parametre!$A$2+Parametre!$A$3))</f>
        <v>#REF!</v>
      </c>
      <c r="AW77" s="331" t="e">
        <f>IF('Norm. Zahr. Financovanie'!AW$202=0,'Norm. uspesnost'!AW81,('Norm. Zahr. Financovanie'!AW81*Parametre!$A$2+'Norm. uspesnost'!AW81*Parametre!$A$3)/(Parametre!$A$2+Parametre!$A$3))</f>
        <v>#REF!</v>
      </c>
      <c r="AX77" s="331" t="e">
        <f>IF('Norm. Zahr. Financovanie'!AX$202=0,'Norm. uspesnost'!AX81,('Norm. Zahr. Financovanie'!AX81*Parametre!$A$2+'Norm. uspesnost'!AX81*Parametre!$A$3)/(Parametre!$A$2+Parametre!$A$3))</f>
        <v>#REF!</v>
      </c>
      <c r="AY77" s="331" t="e">
        <f>IF('Norm. Zahr. Financovanie'!AY$202=0,'Norm. uspesnost'!AY81,('Norm. Zahr. Financovanie'!AY81*Parametre!$A$2+'Norm. uspesnost'!AY81*Parametre!$A$3)/(Parametre!$A$2+Parametre!$A$3))</f>
        <v>#REF!</v>
      </c>
      <c r="AZ77" s="331" t="e">
        <f>IF('Norm. Zahr. Financovanie'!AZ$202=0,'Norm. uspesnost'!AZ81,('Norm. Zahr. Financovanie'!AZ81*Parametre!$A$2+'Norm. uspesnost'!AZ81*Parametre!$A$3)/(Parametre!$A$2+Parametre!$A$3))</f>
        <v>#REF!</v>
      </c>
      <c r="BA77" s="331">
        <f>IF('Norm. Zahr. Financovanie'!BA$202=0,'Norm. uspesnost'!BA81,('Norm. Zahr. Financovanie'!BA81*Parametre!$A$2+'Norm. uspesnost'!BA81*Parametre!$A$3)/(Parametre!$A$2+Parametre!$A$3))</f>
        <v>2.049405009563621E-3</v>
      </c>
      <c r="BB77" s="331" t="e">
        <f>IF('Norm. Zahr. Financovanie'!BB$202=0,'Norm. uspesnost'!BB81,('Norm. Zahr. Financovanie'!BB81*Parametre!$A$2+'Norm. uspesnost'!BB81*Parametre!$A$3)/(Parametre!$A$2+Parametre!$A$3))</f>
        <v>#REF!</v>
      </c>
    </row>
    <row r="78" spans="1:54" ht="14.25" customHeight="1" x14ac:dyDescent="0.25">
      <c r="A78" s="336">
        <v>77</v>
      </c>
      <c r="B78" s="339" t="s">
        <v>167</v>
      </c>
      <c r="C78" s="340" t="s">
        <v>166</v>
      </c>
      <c r="D78" s="331" t="e">
        <f>IF('Norm. Zahr. Financovanie'!D$202=0,'Norm. uspesnost'!D82,('Norm. Zahr. Financovanie'!D82*Parametre!$A$2+'Norm. uspesnost'!D82*Parametre!$A$3)/(Parametre!$A$2+Parametre!$A$3))</f>
        <v>#REF!</v>
      </c>
      <c r="E78" s="331" t="e">
        <f>IF('Norm. Zahr. Financovanie'!E$202=0,'Norm. uspesnost'!E82,('Norm. Zahr. Financovanie'!E82*Parametre!$A$2+'Norm. uspesnost'!E82*Parametre!$A$3)/(Parametre!$A$2+Parametre!$A$3))</f>
        <v>#REF!</v>
      </c>
      <c r="F78" s="331" t="e">
        <f>IF('Norm. Zahr. Financovanie'!F$202=0,'Norm. uspesnost'!F82,('Norm. Zahr. Financovanie'!F82*Parametre!$A$2+'Norm. uspesnost'!F82*Parametre!$A$3)/(Parametre!$A$2+Parametre!$A$3))</f>
        <v>#REF!</v>
      </c>
      <c r="G78" s="331" t="e">
        <f>IF('Norm. Zahr. Financovanie'!G$202=0,'Norm. uspesnost'!G82,('Norm. Zahr. Financovanie'!G82*Parametre!$A$2+'Norm. uspesnost'!G82*Parametre!$A$3)/(Parametre!$A$2+Parametre!$A$3))</f>
        <v>#REF!</v>
      </c>
      <c r="H78" s="331" t="e">
        <f>IF('Norm. Zahr. Financovanie'!H$202=0,'Norm. uspesnost'!H82,('Norm. Zahr. Financovanie'!H82*Parametre!$A$2+'Norm. uspesnost'!H82*Parametre!$A$3)/(Parametre!$A$2+Parametre!$A$3))</f>
        <v>#REF!</v>
      </c>
      <c r="I78" s="331" t="e">
        <f>IF('Norm. Zahr. Financovanie'!I$202=0,'Norm. uspesnost'!I82,('Norm. Zahr. Financovanie'!I82*Parametre!$A$2+'Norm. uspesnost'!I82*Parametre!$A$3)/(Parametre!$A$2+Parametre!$A$3))</f>
        <v>#REF!</v>
      </c>
      <c r="J78" s="331" t="e">
        <f>IF('Norm. Zahr. Financovanie'!J$202=0,'Norm. uspesnost'!J82,('Norm. Zahr. Financovanie'!J82*Parametre!$A$2+'Norm. uspesnost'!J82*Parametre!$A$3)/(Parametre!$A$2+Parametre!$A$3))</f>
        <v>#REF!</v>
      </c>
      <c r="K78" s="331">
        <f>IF('Norm. Zahr. Financovanie'!K$202=0,'Norm. uspesnost'!K82,('Norm. Zahr. Financovanie'!K82*Parametre!$A$2+'Norm. uspesnost'!K82*Parametre!$A$3)/(Parametre!$A$2+Parametre!$A$3))</f>
        <v>1.4427599079837863E-2</v>
      </c>
      <c r="L78" s="331" t="e">
        <f>IF('Norm. Zahr. Financovanie'!L$202=0,'Norm. uspesnost'!L82,('Norm. Zahr. Financovanie'!L82*Parametre!$A$2+'Norm. uspesnost'!L82*Parametre!$A$3)/(Parametre!$A$2+Parametre!$A$3))</f>
        <v>#REF!</v>
      </c>
      <c r="M78" s="331" t="e">
        <f>IF('Norm. Zahr. Financovanie'!M$202=0,'Norm. uspesnost'!M82,('Norm. Zahr. Financovanie'!M82*Parametre!$A$2+'Norm. uspesnost'!M82*Parametre!$A$3)/(Parametre!$A$2+Parametre!$A$3))</f>
        <v>#REF!</v>
      </c>
      <c r="N78" s="331" t="e">
        <f>IF('Norm. Zahr. Financovanie'!N$202=0,'Norm. uspesnost'!N82,('Norm. Zahr. Financovanie'!N82*Parametre!$A$2+'Norm. uspesnost'!N82*Parametre!$A$3)/(Parametre!$A$2+Parametre!$A$3))</f>
        <v>#REF!</v>
      </c>
      <c r="O78" s="331" t="e">
        <f>IF('Norm. Zahr. Financovanie'!O$202=0,'Norm. uspesnost'!O82,('Norm. Zahr. Financovanie'!O82*Parametre!$A$2+'Norm. uspesnost'!O82*Parametre!$A$3)/(Parametre!$A$2+Parametre!$A$3))</f>
        <v>#REF!</v>
      </c>
      <c r="P78" s="331">
        <f>IF('Norm. Zahr. Financovanie'!P$202=0,'Norm. uspesnost'!P82,('Norm. Zahr. Financovanie'!P82*Parametre!$A$2+'Norm. uspesnost'!P82*Parametre!$A$3)/(Parametre!$A$2+Parametre!$A$3))</f>
        <v>2.1715884775348953E-2</v>
      </c>
      <c r="Q78" s="331" t="e">
        <f>IF('Norm. Zahr. Financovanie'!Q$202=0,'Norm. uspesnost'!Q82,('Norm. Zahr. Financovanie'!Q82*Parametre!$A$2+'Norm. uspesnost'!Q82*Parametre!$A$3)/(Parametre!$A$2+Parametre!$A$3))</f>
        <v>#REF!</v>
      </c>
      <c r="R78" s="331" t="e">
        <f>IF('Norm. Zahr. Financovanie'!R$202=0,'Norm. uspesnost'!R82,('Norm. Zahr. Financovanie'!R82*Parametre!$A$2+'Norm. uspesnost'!R82*Parametre!$A$3)/(Parametre!$A$2+Parametre!$A$3))</f>
        <v>#REF!</v>
      </c>
      <c r="S78" s="331" t="e">
        <f>IF('Norm. Zahr. Financovanie'!S$202=0,'Norm. uspesnost'!S82,('Norm. Zahr. Financovanie'!S82*Parametre!$A$2+'Norm. uspesnost'!S82*Parametre!$A$3)/(Parametre!$A$2+Parametre!$A$3))</f>
        <v>#REF!</v>
      </c>
      <c r="T78" s="331" t="e">
        <f>IF('Norm. Zahr. Financovanie'!T$202=0,'Norm. uspesnost'!T82,('Norm. Zahr. Financovanie'!T82*Parametre!$A$2+'Norm. uspesnost'!T82*Parametre!$A$3)/(Parametre!$A$2+Parametre!$A$3))</f>
        <v>#REF!</v>
      </c>
      <c r="U78" s="331">
        <f>IF('Norm. Zahr. Financovanie'!U$202=0,'Norm. uspesnost'!U82,('Norm. Zahr. Financovanie'!U82*Parametre!$A$2+'Norm. uspesnost'!U82*Parametre!$A$3)/(Parametre!$A$2+Parametre!$A$3))</f>
        <v>1.2965057969908758E-2</v>
      </c>
      <c r="V78" s="331" t="e">
        <f>IF('Norm. Zahr. Financovanie'!V$202=0,'Norm. uspesnost'!V82,('Norm. Zahr. Financovanie'!V82*Parametre!$A$2+'Norm. uspesnost'!V82*Parametre!$A$3)/(Parametre!$A$2+Parametre!$A$3))</f>
        <v>#REF!</v>
      </c>
      <c r="W78" s="331" t="e">
        <f>IF('Norm. Zahr. Financovanie'!W$202=0,'Norm. uspesnost'!W82,('Norm. Zahr. Financovanie'!W82*Parametre!$A$2+'Norm. uspesnost'!W82*Parametre!$A$3)/(Parametre!$A$2+Parametre!$A$3))</f>
        <v>#REF!</v>
      </c>
      <c r="X78" s="331">
        <f>IF('Norm. Zahr. Financovanie'!X$202=0,'Norm. uspesnost'!X82,('Norm. Zahr. Financovanie'!X82*Parametre!$A$2+'Norm. uspesnost'!X82*Parametre!$A$3)/(Parametre!$A$2+Parametre!$A$3))</f>
        <v>1.6148185553827344E-2</v>
      </c>
      <c r="Y78" s="331" t="e">
        <f>IF('Norm. Zahr. Financovanie'!Y$202=0,'Norm. uspesnost'!Y82,('Norm. Zahr. Financovanie'!Y82*Parametre!$A$2+'Norm. uspesnost'!Y82*Parametre!$A$3)/(Parametre!$A$2+Parametre!$A$3))</f>
        <v>#REF!</v>
      </c>
      <c r="Z78" s="331" t="e">
        <f>IF('Norm. Zahr. Financovanie'!Z$202=0,'Norm. uspesnost'!Z82,('Norm. Zahr. Financovanie'!Z82*Parametre!$A$2+'Norm. uspesnost'!Z82*Parametre!$A$3)/(Parametre!$A$2+Parametre!$A$3))</f>
        <v>#REF!</v>
      </c>
      <c r="AA78" s="331" t="e">
        <f>IF('Norm. Zahr. Financovanie'!AA$202=0,'Norm. uspesnost'!AA82,('Norm. Zahr. Financovanie'!AA82*Parametre!$A$2+'Norm. uspesnost'!AA82*Parametre!$A$3)/(Parametre!$A$2+Parametre!$A$3))</f>
        <v>#REF!</v>
      </c>
      <c r="AB78" s="331">
        <f>IF('Norm. Zahr. Financovanie'!AB$202=0,'Norm. uspesnost'!AB82,('Norm. Zahr. Financovanie'!AB82*Parametre!$A$2+'Norm. uspesnost'!AB82*Parametre!$A$3)/(Parametre!$A$2+Parametre!$A$3))</f>
        <v>0</v>
      </c>
      <c r="AC78" s="331">
        <f>IF('Norm. Zahr. Financovanie'!AC$202=0,'Norm. uspesnost'!AC82,('Norm. Zahr. Financovanie'!AC82*Parametre!$A$2+'Norm. uspesnost'!AC82*Parametre!$A$3)/(Parametre!$A$2+Parametre!$A$3))</f>
        <v>9.8058264917464874E-3</v>
      </c>
      <c r="AD78" s="331">
        <f>IF('Norm. Zahr. Financovanie'!AD$202=0,'Norm. uspesnost'!AD82,('Norm. Zahr. Financovanie'!AD82*Parametre!$A$2+'Norm. uspesnost'!AD82*Parametre!$A$3)/(Parametre!$A$2+Parametre!$A$3))</f>
        <v>0</v>
      </c>
      <c r="AE78" s="331" t="e">
        <f>IF('Norm. Zahr. Financovanie'!AE$202=0,'Norm. uspesnost'!AE82,('Norm. Zahr. Financovanie'!AE82*Parametre!$A$2+'Norm. uspesnost'!AE82*Parametre!$A$3)/(Parametre!$A$2+Parametre!$A$3))</f>
        <v>#REF!</v>
      </c>
      <c r="AF78" s="331" t="e">
        <f>IF('Norm. Zahr. Financovanie'!AF$202=0,'Norm. uspesnost'!AF82,('Norm. Zahr. Financovanie'!AF82*Parametre!$A$2+'Norm. uspesnost'!AF82*Parametre!$A$3)/(Parametre!$A$2+Parametre!$A$3))</f>
        <v>#REF!</v>
      </c>
      <c r="AG78" s="331" t="e">
        <f>IF('Norm. Zahr. Financovanie'!AG$202=0,'Norm. uspesnost'!AG82,('Norm. Zahr. Financovanie'!AG82*Parametre!$A$2+'Norm. uspesnost'!AG82*Parametre!$A$3)/(Parametre!$A$2+Parametre!$A$3))</f>
        <v>#REF!</v>
      </c>
      <c r="AH78" s="331" t="e">
        <f>IF('Norm. Zahr. Financovanie'!AH$202=0,'Norm. uspesnost'!AH82,('Norm. Zahr. Financovanie'!AH82*Parametre!$A$2+'Norm. uspesnost'!AH82*Parametre!$A$3)/(Parametre!$A$2+Parametre!$A$3))</f>
        <v>#REF!</v>
      </c>
      <c r="AI78" s="331">
        <f>IF('Norm. Zahr. Financovanie'!AI$202=0,'Norm. uspesnost'!AI82,('Norm. Zahr. Financovanie'!AI82*Parametre!$A$2+'Norm. uspesnost'!AI82*Parametre!$A$3)/(Parametre!$A$2+Parametre!$A$3))</f>
        <v>9.0092770500889222E-3</v>
      </c>
      <c r="AJ78" s="331" t="e">
        <f>IF('Norm. Zahr. Financovanie'!AJ$202=0,'Norm. uspesnost'!AJ82,('Norm. Zahr. Financovanie'!AJ82*Parametre!$A$2+'Norm. uspesnost'!AJ82*Parametre!$A$3)/(Parametre!$A$2+Parametre!$A$3))</f>
        <v>#REF!</v>
      </c>
      <c r="AK78" s="331" t="e">
        <f>IF('Norm. Zahr. Financovanie'!AK$202=0,'Norm. uspesnost'!AK82,('Norm. Zahr. Financovanie'!AK82*Parametre!$A$2+'Norm. uspesnost'!AK82*Parametre!$A$3)/(Parametre!$A$2+Parametre!$A$3))</f>
        <v>#REF!</v>
      </c>
      <c r="AL78" s="331" t="e">
        <f>IF('Norm. Zahr. Financovanie'!AL$202=0,'Norm. uspesnost'!AL82,('Norm. Zahr. Financovanie'!AL82*Parametre!$A$2+'Norm. uspesnost'!AL82*Parametre!$A$3)/(Parametre!$A$2+Parametre!$A$3))</f>
        <v>#REF!</v>
      </c>
      <c r="AM78" s="331" t="e">
        <f>IF('Norm. Zahr. Financovanie'!AM$202=0,'Norm. uspesnost'!AM82,('Norm. Zahr. Financovanie'!AM82*Parametre!$A$2+'Norm. uspesnost'!AM82*Parametre!$A$3)/(Parametre!$A$2+Parametre!$A$3))</f>
        <v>#REF!</v>
      </c>
      <c r="AN78" s="331" t="e">
        <f>IF('Norm. Zahr. Financovanie'!AN$202=0,'Norm. uspesnost'!AN82,('Norm. Zahr. Financovanie'!AN82*Parametre!$A$2+'Norm. uspesnost'!AN82*Parametre!$A$3)/(Parametre!$A$2+Parametre!$A$3))</f>
        <v>#REF!</v>
      </c>
      <c r="AO78" s="331" t="e">
        <f>IF('Norm. Zahr. Financovanie'!AO$202=0,'Norm. uspesnost'!AO82,('Norm. Zahr. Financovanie'!AO82*Parametre!$A$2+'Norm. uspesnost'!AO82*Parametre!$A$3)/(Parametre!$A$2+Parametre!$A$3))</f>
        <v>#REF!</v>
      </c>
      <c r="AP78" s="331" t="e">
        <f>IF('Norm. Zahr. Financovanie'!AP$202=0,'Norm. uspesnost'!AP82,('Norm. Zahr. Financovanie'!AP82*Parametre!$A$2+'Norm. uspesnost'!AP82*Parametre!$A$3)/(Parametre!$A$2+Parametre!$A$3))</f>
        <v>#REF!</v>
      </c>
      <c r="AQ78" s="331" t="e">
        <f>IF('Norm. Zahr. Financovanie'!AQ$202=0,'Norm. uspesnost'!AQ82,('Norm. Zahr. Financovanie'!AQ82*Parametre!$A$2+'Norm. uspesnost'!AQ82*Parametre!$A$3)/(Parametre!$A$2+Parametre!$A$3))</f>
        <v>#REF!</v>
      </c>
      <c r="AR78" s="331" t="e">
        <f>IF('Norm. Zahr. Financovanie'!AR$202=0,'Norm. uspesnost'!AR82,('Norm. Zahr. Financovanie'!AR82*Parametre!$A$2+'Norm. uspesnost'!AR82*Parametre!$A$3)/(Parametre!$A$2+Parametre!$A$3))</f>
        <v>#REF!</v>
      </c>
      <c r="AS78" s="331" t="e">
        <f>IF('Norm. Zahr. Financovanie'!AS$202=0,'Norm. uspesnost'!AS82,('Norm. Zahr. Financovanie'!AS82*Parametre!$A$2+'Norm. uspesnost'!AS82*Parametre!$A$3)/(Parametre!$A$2+Parametre!$A$3))</f>
        <v>#REF!</v>
      </c>
      <c r="AT78" s="331" t="e">
        <f>IF('Norm. Zahr. Financovanie'!AT$202=0,'Norm. uspesnost'!AT82,('Norm. Zahr. Financovanie'!AT82*Parametre!$A$2+'Norm. uspesnost'!AT82*Parametre!$A$3)/(Parametre!$A$2+Parametre!$A$3))</f>
        <v>#REF!</v>
      </c>
      <c r="AU78" s="331" t="e">
        <f>IF('Norm. Zahr. Financovanie'!AU$202=0,'Norm. uspesnost'!AU82,('Norm. Zahr. Financovanie'!AU82*Parametre!$A$2+'Norm. uspesnost'!AU82*Parametre!$A$3)/(Parametre!$A$2+Parametre!$A$3))</f>
        <v>#REF!</v>
      </c>
      <c r="AV78" s="331" t="e">
        <f>IF('Norm. Zahr. Financovanie'!AV$202=0,'Norm. uspesnost'!AV82,('Norm. Zahr. Financovanie'!AV82*Parametre!$A$2+'Norm. uspesnost'!AV82*Parametre!$A$3)/(Parametre!$A$2+Parametre!$A$3))</f>
        <v>#REF!</v>
      </c>
      <c r="AW78" s="331" t="e">
        <f>IF('Norm. Zahr. Financovanie'!AW$202=0,'Norm. uspesnost'!AW82,('Norm. Zahr. Financovanie'!AW82*Parametre!$A$2+'Norm. uspesnost'!AW82*Parametre!$A$3)/(Parametre!$A$2+Parametre!$A$3))</f>
        <v>#REF!</v>
      </c>
      <c r="AX78" s="331" t="e">
        <f>IF('Norm. Zahr. Financovanie'!AX$202=0,'Norm. uspesnost'!AX82,('Norm. Zahr. Financovanie'!AX82*Parametre!$A$2+'Norm. uspesnost'!AX82*Parametre!$A$3)/(Parametre!$A$2+Parametre!$A$3))</f>
        <v>#REF!</v>
      </c>
      <c r="AY78" s="331" t="e">
        <f>IF('Norm. Zahr. Financovanie'!AY$202=0,'Norm. uspesnost'!AY82,('Norm. Zahr. Financovanie'!AY82*Parametre!$A$2+'Norm. uspesnost'!AY82*Parametre!$A$3)/(Parametre!$A$2+Parametre!$A$3))</f>
        <v>#REF!</v>
      </c>
      <c r="AZ78" s="331" t="e">
        <f>IF('Norm. Zahr. Financovanie'!AZ$202=0,'Norm. uspesnost'!AZ82,('Norm. Zahr. Financovanie'!AZ82*Parametre!$A$2+'Norm. uspesnost'!AZ82*Parametre!$A$3)/(Parametre!$A$2+Parametre!$A$3))</f>
        <v>#REF!</v>
      </c>
      <c r="BA78" s="331">
        <f>IF('Norm. Zahr. Financovanie'!BA$202=0,'Norm. uspesnost'!BA82,('Norm. Zahr. Financovanie'!BA82*Parametre!$A$2+'Norm. uspesnost'!BA82*Parametre!$A$3)/(Parametre!$A$2+Parametre!$A$3))</f>
        <v>8.406701741008004E-3</v>
      </c>
      <c r="BB78" s="331" t="e">
        <f>IF('Norm. Zahr. Financovanie'!BB$202=0,'Norm. uspesnost'!BB82,('Norm. Zahr. Financovanie'!BB82*Parametre!$A$2+'Norm. uspesnost'!BB82*Parametre!$A$3)/(Parametre!$A$2+Parametre!$A$3))</f>
        <v>#REF!</v>
      </c>
    </row>
    <row r="79" spans="1:54" ht="14.25" customHeight="1" x14ac:dyDescent="0.25">
      <c r="A79" s="336">
        <v>78</v>
      </c>
      <c r="B79" s="337" t="s">
        <v>173</v>
      </c>
      <c r="C79" s="338" t="s">
        <v>172</v>
      </c>
      <c r="D79" s="331" t="e">
        <f>IF('Norm. Zahr. Financovanie'!D$202=0,'Norm. uspesnost'!D83,('Norm. Zahr. Financovanie'!D83*Parametre!$A$2+'Norm. uspesnost'!D83*Parametre!$A$3)/(Parametre!$A$2+Parametre!$A$3))</f>
        <v>#REF!</v>
      </c>
      <c r="E79" s="331" t="e">
        <f>IF('Norm. Zahr. Financovanie'!E$202=0,'Norm. uspesnost'!E83,('Norm. Zahr. Financovanie'!E83*Parametre!$A$2+'Norm. uspesnost'!E83*Parametre!$A$3)/(Parametre!$A$2+Parametre!$A$3))</f>
        <v>#REF!</v>
      </c>
      <c r="F79" s="331" t="e">
        <f>IF('Norm. Zahr. Financovanie'!F$202=0,'Norm. uspesnost'!F83,('Norm. Zahr. Financovanie'!F83*Parametre!$A$2+'Norm. uspesnost'!F83*Parametre!$A$3)/(Parametre!$A$2+Parametre!$A$3))</f>
        <v>#REF!</v>
      </c>
      <c r="G79" s="331" t="e">
        <f>IF('Norm. Zahr. Financovanie'!G$202=0,'Norm. uspesnost'!G83,('Norm. Zahr. Financovanie'!G83*Parametre!$A$2+'Norm. uspesnost'!G83*Parametre!$A$3)/(Parametre!$A$2+Parametre!$A$3))</f>
        <v>#REF!</v>
      </c>
      <c r="H79" s="331" t="e">
        <f>IF('Norm. Zahr. Financovanie'!H$202=0,'Norm. uspesnost'!H83,('Norm. Zahr. Financovanie'!H83*Parametre!$A$2+'Norm. uspesnost'!H83*Parametre!$A$3)/(Parametre!$A$2+Parametre!$A$3))</f>
        <v>#REF!</v>
      </c>
      <c r="I79" s="331" t="e">
        <f>IF('Norm. Zahr. Financovanie'!I$202=0,'Norm. uspesnost'!I83,('Norm. Zahr. Financovanie'!I83*Parametre!$A$2+'Norm. uspesnost'!I83*Parametre!$A$3)/(Parametre!$A$2+Parametre!$A$3))</f>
        <v>#REF!</v>
      </c>
      <c r="J79" s="331" t="e">
        <f>IF('Norm. Zahr. Financovanie'!J$202=0,'Norm. uspesnost'!J83,('Norm. Zahr. Financovanie'!J83*Parametre!$A$2+'Norm. uspesnost'!J83*Parametre!$A$3)/(Parametre!$A$2+Parametre!$A$3))</f>
        <v>#REF!</v>
      </c>
      <c r="K79" s="331">
        <f>IF('Norm. Zahr. Financovanie'!K$202=0,'Norm. uspesnost'!K83,('Norm. Zahr. Financovanie'!K83*Parametre!$A$2+'Norm. uspesnost'!K83*Parametre!$A$3)/(Parametre!$A$2+Parametre!$A$3))</f>
        <v>0</v>
      </c>
      <c r="L79" s="331" t="e">
        <f>IF('Norm. Zahr. Financovanie'!L$202=0,'Norm. uspesnost'!L83,('Norm. Zahr. Financovanie'!L83*Parametre!$A$2+'Norm. uspesnost'!L83*Parametre!$A$3)/(Parametre!$A$2+Parametre!$A$3))</f>
        <v>#REF!</v>
      </c>
      <c r="M79" s="331" t="e">
        <f>IF('Norm. Zahr. Financovanie'!M$202=0,'Norm. uspesnost'!M83,('Norm. Zahr. Financovanie'!M83*Parametre!$A$2+'Norm. uspesnost'!M83*Parametre!$A$3)/(Parametre!$A$2+Parametre!$A$3))</f>
        <v>#REF!</v>
      </c>
      <c r="N79" s="331" t="e">
        <f>IF('Norm. Zahr. Financovanie'!N$202=0,'Norm. uspesnost'!N83,('Norm. Zahr. Financovanie'!N83*Parametre!$A$2+'Norm. uspesnost'!N83*Parametre!$A$3)/(Parametre!$A$2+Parametre!$A$3))</f>
        <v>#REF!</v>
      </c>
      <c r="O79" s="331" t="e">
        <f>IF('Norm. Zahr. Financovanie'!O$202=0,'Norm. uspesnost'!O83,('Norm. Zahr. Financovanie'!O83*Parametre!$A$2+'Norm. uspesnost'!O83*Parametre!$A$3)/(Parametre!$A$2+Parametre!$A$3))</f>
        <v>#REF!</v>
      </c>
      <c r="P79" s="331">
        <f>IF('Norm. Zahr. Financovanie'!P$202=0,'Norm. uspesnost'!P83,('Norm. Zahr. Financovanie'!P83*Parametre!$A$2+'Norm. uspesnost'!P83*Parametre!$A$3)/(Parametre!$A$2+Parametre!$A$3))</f>
        <v>2.1701640930384715E-2</v>
      </c>
      <c r="Q79" s="331" t="e">
        <f>IF('Norm. Zahr. Financovanie'!Q$202=0,'Norm. uspesnost'!Q83,('Norm. Zahr. Financovanie'!Q83*Parametre!$A$2+'Norm. uspesnost'!Q83*Parametre!$A$3)/(Parametre!$A$2+Parametre!$A$3))</f>
        <v>#REF!</v>
      </c>
      <c r="R79" s="331" t="e">
        <f>IF('Norm. Zahr. Financovanie'!R$202=0,'Norm. uspesnost'!R83,('Norm. Zahr. Financovanie'!R83*Parametre!$A$2+'Norm. uspesnost'!R83*Parametre!$A$3)/(Parametre!$A$2+Parametre!$A$3))</f>
        <v>#REF!</v>
      </c>
      <c r="S79" s="331" t="e">
        <f>IF('Norm. Zahr. Financovanie'!S$202=0,'Norm. uspesnost'!S83,('Norm. Zahr. Financovanie'!S83*Parametre!$A$2+'Norm. uspesnost'!S83*Parametre!$A$3)/(Parametre!$A$2+Parametre!$A$3))</f>
        <v>#REF!</v>
      </c>
      <c r="T79" s="331" t="e">
        <f>IF('Norm. Zahr. Financovanie'!T$202=0,'Norm. uspesnost'!T83,('Norm. Zahr. Financovanie'!T83*Parametre!$A$2+'Norm. uspesnost'!T83*Parametre!$A$3)/(Parametre!$A$2+Parametre!$A$3))</f>
        <v>#REF!</v>
      </c>
      <c r="U79" s="331">
        <f>IF('Norm. Zahr. Financovanie'!U$202=0,'Norm. uspesnost'!U83,('Norm. Zahr. Financovanie'!U83*Parametre!$A$2+'Norm. uspesnost'!U83*Parametre!$A$3)/(Parametre!$A$2+Parametre!$A$3))</f>
        <v>0</v>
      </c>
      <c r="V79" s="331" t="e">
        <f>IF('Norm. Zahr. Financovanie'!V$202=0,'Norm. uspesnost'!V83,('Norm. Zahr. Financovanie'!V83*Parametre!$A$2+'Norm. uspesnost'!V83*Parametre!$A$3)/(Parametre!$A$2+Parametre!$A$3))</f>
        <v>#REF!</v>
      </c>
      <c r="W79" s="331" t="e">
        <f>IF('Norm. Zahr. Financovanie'!W$202=0,'Norm. uspesnost'!W83,('Norm. Zahr. Financovanie'!W83*Parametre!$A$2+'Norm. uspesnost'!W83*Parametre!$A$3)/(Parametre!$A$2+Parametre!$A$3))</f>
        <v>#REF!</v>
      </c>
      <c r="X79" s="331">
        <f>IF('Norm. Zahr. Financovanie'!X$202=0,'Norm. uspesnost'!X83,('Norm. Zahr. Financovanie'!X83*Parametre!$A$2+'Norm. uspesnost'!X83*Parametre!$A$3)/(Parametre!$A$2+Parametre!$A$3))</f>
        <v>5.0943482610408186E-3</v>
      </c>
      <c r="Y79" s="331" t="e">
        <f>IF('Norm. Zahr. Financovanie'!Y$202=0,'Norm. uspesnost'!Y83,('Norm. Zahr. Financovanie'!Y83*Parametre!$A$2+'Norm. uspesnost'!Y83*Parametre!$A$3)/(Parametre!$A$2+Parametre!$A$3))</f>
        <v>#REF!</v>
      </c>
      <c r="Z79" s="331" t="e">
        <f>IF('Norm. Zahr. Financovanie'!Z$202=0,'Norm. uspesnost'!Z83,('Norm. Zahr. Financovanie'!Z83*Parametre!$A$2+'Norm. uspesnost'!Z83*Parametre!$A$3)/(Parametre!$A$2+Parametre!$A$3))</f>
        <v>#REF!</v>
      </c>
      <c r="AA79" s="331" t="e">
        <f>IF('Norm. Zahr. Financovanie'!AA$202=0,'Norm. uspesnost'!AA83,('Norm. Zahr. Financovanie'!AA83*Parametre!$A$2+'Norm. uspesnost'!AA83*Parametre!$A$3)/(Parametre!$A$2+Parametre!$A$3))</f>
        <v>#REF!</v>
      </c>
      <c r="AB79" s="331">
        <f>IF('Norm. Zahr. Financovanie'!AB$202=0,'Norm. uspesnost'!AB83,('Norm. Zahr. Financovanie'!AB83*Parametre!$A$2+'Norm. uspesnost'!AB83*Parametre!$A$3)/(Parametre!$A$2+Parametre!$A$3))</f>
        <v>0</v>
      </c>
      <c r="AC79" s="331">
        <f>IF('Norm. Zahr. Financovanie'!AC$202=0,'Norm. uspesnost'!AC83,('Norm. Zahr. Financovanie'!AC83*Parametre!$A$2+'Norm. uspesnost'!AC83*Parametre!$A$3)/(Parametre!$A$2+Parametre!$A$3))</f>
        <v>2.7230188867241561E-3</v>
      </c>
      <c r="AD79" s="331">
        <f>IF('Norm. Zahr. Financovanie'!AD$202=0,'Norm. uspesnost'!AD83,('Norm. Zahr. Financovanie'!AD83*Parametre!$A$2+'Norm. uspesnost'!AD83*Parametre!$A$3)/(Parametre!$A$2+Parametre!$A$3))</f>
        <v>0</v>
      </c>
      <c r="AE79" s="331" t="e">
        <f>IF('Norm. Zahr. Financovanie'!AE$202=0,'Norm. uspesnost'!AE83,('Norm. Zahr. Financovanie'!AE83*Parametre!$A$2+'Norm. uspesnost'!AE83*Parametre!$A$3)/(Parametre!$A$2+Parametre!$A$3))</f>
        <v>#REF!</v>
      </c>
      <c r="AF79" s="331" t="e">
        <f>IF('Norm. Zahr. Financovanie'!AF$202=0,'Norm. uspesnost'!AF83,('Norm. Zahr. Financovanie'!AF83*Parametre!$A$2+'Norm. uspesnost'!AF83*Parametre!$A$3)/(Parametre!$A$2+Parametre!$A$3))</f>
        <v>#REF!</v>
      </c>
      <c r="AG79" s="331" t="e">
        <f>IF('Norm. Zahr. Financovanie'!AG$202=0,'Norm. uspesnost'!AG83,('Norm. Zahr. Financovanie'!AG83*Parametre!$A$2+'Norm. uspesnost'!AG83*Parametre!$A$3)/(Parametre!$A$2+Parametre!$A$3))</f>
        <v>#REF!</v>
      </c>
      <c r="AH79" s="331" t="e">
        <f>IF('Norm. Zahr. Financovanie'!AH$202=0,'Norm. uspesnost'!AH83,('Norm. Zahr. Financovanie'!AH83*Parametre!$A$2+'Norm. uspesnost'!AH83*Parametre!$A$3)/(Parametre!$A$2+Parametre!$A$3))</f>
        <v>#REF!</v>
      </c>
      <c r="AI79" s="331">
        <f>IF('Norm. Zahr. Financovanie'!AI$202=0,'Norm. uspesnost'!AI83,('Norm. Zahr. Financovanie'!AI83*Parametre!$A$2+'Norm. uspesnost'!AI83*Parametre!$A$3)/(Parametre!$A$2+Parametre!$A$3))</f>
        <v>7.6928946689924678E-3</v>
      </c>
      <c r="AJ79" s="331" t="e">
        <f>IF('Norm. Zahr. Financovanie'!AJ$202=0,'Norm. uspesnost'!AJ83,('Norm. Zahr. Financovanie'!AJ83*Parametre!$A$2+'Norm. uspesnost'!AJ83*Parametre!$A$3)/(Parametre!$A$2+Parametre!$A$3))</f>
        <v>#REF!</v>
      </c>
      <c r="AK79" s="331" t="e">
        <f>IF('Norm. Zahr. Financovanie'!AK$202=0,'Norm. uspesnost'!AK83,('Norm. Zahr. Financovanie'!AK83*Parametre!$A$2+'Norm. uspesnost'!AK83*Parametre!$A$3)/(Parametre!$A$2+Parametre!$A$3))</f>
        <v>#REF!</v>
      </c>
      <c r="AL79" s="331" t="e">
        <f>IF('Norm. Zahr. Financovanie'!AL$202=0,'Norm. uspesnost'!AL83,('Norm. Zahr. Financovanie'!AL83*Parametre!$A$2+'Norm. uspesnost'!AL83*Parametre!$A$3)/(Parametre!$A$2+Parametre!$A$3))</f>
        <v>#REF!</v>
      </c>
      <c r="AM79" s="331" t="e">
        <f>IF('Norm. Zahr. Financovanie'!AM$202=0,'Norm. uspesnost'!AM83,('Norm. Zahr. Financovanie'!AM83*Parametre!$A$2+'Norm. uspesnost'!AM83*Parametre!$A$3)/(Parametre!$A$2+Parametre!$A$3))</f>
        <v>#REF!</v>
      </c>
      <c r="AN79" s="331" t="e">
        <f>IF('Norm. Zahr. Financovanie'!AN$202=0,'Norm. uspesnost'!AN83,('Norm. Zahr. Financovanie'!AN83*Parametre!$A$2+'Norm. uspesnost'!AN83*Parametre!$A$3)/(Parametre!$A$2+Parametre!$A$3))</f>
        <v>#REF!</v>
      </c>
      <c r="AO79" s="331" t="e">
        <f>IF('Norm. Zahr. Financovanie'!AO$202=0,'Norm. uspesnost'!AO83,('Norm. Zahr. Financovanie'!AO83*Parametre!$A$2+'Norm. uspesnost'!AO83*Parametre!$A$3)/(Parametre!$A$2+Parametre!$A$3))</f>
        <v>#REF!</v>
      </c>
      <c r="AP79" s="331" t="e">
        <f>IF('Norm. Zahr. Financovanie'!AP$202=0,'Norm. uspesnost'!AP83,('Norm. Zahr. Financovanie'!AP83*Parametre!$A$2+'Norm. uspesnost'!AP83*Parametre!$A$3)/(Parametre!$A$2+Parametre!$A$3))</f>
        <v>#REF!</v>
      </c>
      <c r="AQ79" s="331" t="e">
        <f>IF('Norm. Zahr. Financovanie'!AQ$202=0,'Norm. uspesnost'!AQ83,('Norm. Zahr. Financovanie'!AQ83*Parametre!$A$2+'Norm. uspesnost'!AQ83*Parametre!$A$3)/(Parametre!$A$2+Parametre!$A$3))</f>
        <v>#REF!</v>
      </c>
      <c r="AR79" s="331" t="e">
        <f>IF('Norm. Zahr. Financovanie'!AR$202=0,'Norm. uspesnost'!AR83,('Norm. Zahr. Financovanie'!AR83*Parametre!$A$2+'Norm. uspesnost'!AR83*Parametre!$A$3)/(Parametre!$A$2+Parametre!$A$3))</f>
        <v>#REF!</v>
      </c>
      <c r="AS79" s="331" t="e">
        <f>IF('Norm. Zahr. Financovanie'!AS$202=0,'Norm. uspesnost'!AS83,('Norm. Zahr. Financovanie'!AS83*Parametre!$A$2+'Norm. uspesnost'!AS83*Parametre!$A$3)/(Parametre!$A$2+Parametre!$A$3))</f>
        <v>#REF!</v>
      </c>
      <c r="AT79" s="331" t="e">
        <f>IF('Norm. Zahr. Financovanie'!AT$202=0,'Norm. uspesnost'!AT83,('Norm. Zahr. Financovanie'!AT83*Parametre!$A$2+'Norm. uspesnost'!AT83*Parametre!$A$3)/(Parametre!$A$2+Parametre!$A$3))</f>
        <v>#REF!</v>
      </c>
      <c r="AU79" s="331" t="e">
        <f>IF('Norm. Zahr. Financovanie'!AU$202=0,'Norm. uspesnost'!AU83,('Norm. Zahr. Financovanie'!AU83*Parametre!$A$2+'Norm. uspesnost'!AU83*Parametre!$A$3)/(Parametre!$A$2+Parametre!$A$3))</f>
        <v>#REF!</v>
      </c>
      <c r="AV79" s="331" t="e">
        <f>IF('Norm. Zahr. Financovanie'!AV$202=0,'Norm. uspesnost'!AV83,('Norm. Zahr. Financovanie'!AV83*Parametre!$A$2+'Norm. uspesnost'!AV83*Parametre!$A$3)/(Parametre!$A$2+Parametre!$A$3))</f>
        <v>#REF!</v>
      </c>
      <c r="AW79" s="331" t="e">
        <f>IF('Norm. Zahr. Financovanie'!AW$202=0,'Norm. uspesnost'!AW83,('Norm. Zahr. Financovanie'!AW83*Parametre!$A$2+'Norm. uspesnost'!AW83*Parametre!$A$3)/(Parametre!$A$2+Parametre!$A$3))</f>
        <v>#REF!</v>
      </c>
      <c r="AX79" s="331" t="e">
        <f>IF('Norm. Zahr. Financovanie'!AX$202=0,'Norm. uspesnost'!AX83,('Norm. Zahr. Financovanie'!AX83*Parametre!$A$2+'Norm. uspesnost'!AX83*Parametre!$A$3)/(Parametre!$A$2+Parametre!$A$3))</f>
        <v>#REF!</v>
      </c>
      <c r="AY79" s="331" t="e">
        <f>IF('Norm. Zahr. Financovanie'!AY$202=0,'Norm. uspesnost'!AY83,('Norm. Zahr. Financovanie'!AY83*Parametre!$A$2+'Norm. uspesnost'!AY83*Parametre!$A$3)/(Parametre!$A$2+Parametre!$A$3))</f>
        <v>#REF!</v>
      </c>
      <c r="AZ79" s="331" t="e">
        <f>IF('Norm. Zahr. Financovanie'!AZ$202=0,'Norm. uspesnost'!AZ83,('Norm. Zahr. Financovanie'!AZ83*Parametre!$A$2+'Norm. uspesnost'!AZ83*Parametre!$A$3)/(Parametre!$A$2+Parametre!$A$3))</f>
        <v>#REF!</v>
      </c>
      <c r="BA79" s="331">
        <f>IF('Norm. Zahr. Financovanie'!BA$202=0,'Norm. uspesnost'!BA83,('Norm. Zahr. Financovanie'!BA83*Parametre!$A$2+'Norm. uspesnost'!BA83*Parametre!$A$3)/(Parametre!$A$2+Parametre!$A$3))</f>
        <v>0</v>
      </c>
      <c r="BB79" s="331" t="e">
        <f>IF('Norm. Zahr. Financovanie'!BB$202=0,'Norm. uspesnost'!BB83,('Norm. Zahr. Financovanie'!BB83*Parametre!$A$2+'Norm. uspesnost'!BB83*Parametre!$A$3)/(Parametre!$A$2+Parametre!$A$3))</f>
        <v>#REF!</v>
      </c>
    </row>
    <row r="80" spans="1:54" ht="14.25" customHeight="1" x14ac:dyDescent="0.25">
      <c r="A80" s="336">
        <v>79</v>
      </c>
      <c r="B80" s="339" t="s">
        <v>192</v>
      </c>
      <c r="C80" s="340" t="s">
        <v>1089</v>
      </c>
      <c r="D80" s="331" t="e">
        <f>IF('Norm. Zahr. Financovanie'!D$202=0,'Norm. uspesnost'!D84,('Norm. Zahr. Financovanie'!D84*Parametre!$A$2+'Norm. uspesnost'!D84*Parametre!$A$3)/(Parametre!$A$2+Parametre!$A$3))</f>
        <v>#REF!</v>
      </c>
      <c r="E80" s="331" t="e">
        <f>IF('Norm. Zahr. Financovanie'!E$202=0,'Norm. uspesnost'!E84,('Norm. Zahr. Financovanie'!E84*Parametre!$A$2+'Norm. uspesnost'!E84*Parametre!$A$3)/(Parametre!$A$2+Parametre!$A$3))</f>
        <v>#REF!</v>
      </c>
      <c r="F80" s="331" t="e">
        <f>IF('Norm. Zahr. Financovanie'!F$202=0,'Norm. uspesnost'!F84,('Norm. Zahr. Financovanie'!F84*Parametre!$A$2+'Norm. uspesnost'!F84*Parametre!$A$3)/(Parametre!$A$2+Parametre!$A$3))</f>
        <v>#REF!</v>
      </c>
      <c r="G80" s="331" t="e">
        <f>IF('Norm. Zahr. Financovanie'!G$202=0,'Norm. uspesnost'!G84,('Norm. Zahr. Financovanie'!G84*Parametre!$A$2+'Norm. uspesnost'!G84*Parametre!$A$3)/(Parametre!$A$2+Parametre!$A$3))</f>
        <v>#REF!</v>
      </c>
      <c r="H80" s="331" t="e">
        <f>IF('Norm. Zahr. Financovanie'!H$202=0,'Norm. uspesnost'!H84,('Norm. Zahr. Financovanie'!H84*Parametre!$A$2+'Norm. uspesnost'!H84*Parametre!$A$3)/(Parametre!$A$2+Parametre!$A$3))</f>
        <v>#REF!</v>
      </c>
      <c r="I80" s="331" t="e">
        <f>IF('Norm. Zahr. Financovanie'!I$202=0,'Norm. uspesnost'!I84,('Norm. Zahr. Financovanie'!I84*Parametre!$A$2+'Norm. uspesnost'!I84*Parametre!$A$3)/(Parametre!$A$2+Parametre!$A$3))</f>
        <v>#REF!</v>
      </c>
      <c r="J80" s="331" t="e">
        <f>IF('Norm. Zahr. Financovanie'!J$202=0,'Norm. uspesnost'!J84,('Norm. Zahr. Financovanie'!J84*Parametre!$A$2+'Norm. uspesnost'!J84*Parametre!$A$3)/(Parametre!$A$2+Parametre!$A$3))</f>
        <v>#REF!</v>
      </c>
      <c r="K80" s="331">
        <f>IF('Norm. Zahr. Financovanie'!K$202=0,'Norm. uspesnost'!K84,('Norm. Zahr. Financovanie'!K84*Parametre!$A$2+'Norm. uspesnost'!K84*Parametre!$A$3)/(Parametre!$A$2+Parametre!$A$3))</f>
        <v>0</v>
      </c>
      <c r="L80" s="331" t="e">
        <f>IF('Norm. Zahr. Financovanie'!L$202=0,'Norm. uspesnost'!L84,('Norm. Zahr. Financovanie'!L84*Parametre!$A$2+'Norm. uspesnost'!L84*Parametre!$A$3)/(Parametre!$A$2+Parametre!$A$3))</f>
        <v>#REF!</v>
      </c>
      <c r="M80" s="331" t="e">
        <f>IF('Norm. Zahr. Financovanie'!M$202=0,'Norm. uspesnost'!M84,('Norm. Zahr. Financovanie'!M84*Parametre!$A$2+'Norm. uspesnost'!M84*Parametre!$A$3)/(Parametre!$A$2+Parametre!$A$3))</f>
        <v>#REF!</v>
      </c>
      <c r="N80" s="331" t="e">
        <f>IF('Norm. Zahr. Financovanie'!N$202=0,'Norm. uspesnost'!N84,('Norm. Zahr. Financovanie'!N84*Parametre!$A$2+'Norm. uspesnost'!N84*Parametre!$A$3)/(Parametre!$A$2+Parametre!$A$3))</f>
        <v>#REF!</v>
      </c>
      <c r="O80" s="331" t="e">
        <f>IF('Norm. Zahr. Financovanie'!O$202=0,'Norm. uspesnost'!O84,('Norm. Zahr. Financovanie'!O84*Parametre!$A$2+'Norm. uspesnost'!O84*Parametre!$A$3)/(Parametre!$A$2+Parametre!$A$3))</f>
        <v>#REF!</v>
      </c>
      <c r="P80" s="331">
        <f>IF('Norm. Zahr. Financovanie'!P$202=0,'Norm. uspesnost'!P84,('Norm. Zahr. Financovanie'!P84*Parametre!$A$2+'Norm. uspesnost'!P84*Parametre!$A$3)/(Parametre!$A$2+Parametre!$A$3))</f>
        <v>7.9158574582620655E-3</v>
      </c>
      <c r="Q80" s="331" t="e">
        <f>IF('Norm. Zahr. Financovanie'!Q$202=0,'Norm. uspesnost'!Q84,('Norm. Zahr. Financovanie'!Q84*Parametre!$A$2+'Norm. uspesnost'!Q84*Parametre!$A$3)/(Parametre!$A$2+Parametre!$A$3))</f>
        <v>#REF!</v>
      </c>
      <c r="R80" s="331" t="e">
        <f>IF('Norm. Zahr. Financovanie'!R$202=0,'Norm. uspesnost'!R84,('Norm. Zahr. Financovanie'!R84*Parametre!$A$2+'Norm. uspesnost'!R84*Parametre!$A$3)/(Parametre!$A$2+Parametre!$A$3))</f>
        <v>#REF!</v>
      </c>
      <c r="S80" s="331" t="e">
        <f>IF('Norm. Zahr. Financovanie'!S$202=0,'Norm. uspesnost'!S84,('Norm. Zahr. Financovanie'!S84*Parametre!$A$2+'Norm. uspesnost'!S84*Parametre!$A$3)/(Parametre!$A$2+Parametre!$A$3))</f>
        <v>#REF!</v>
      </c>
      <c r="T80" s="331" t="e">
        <f>IF('Norm. Zahr. Financovanie'!T$202=0,'Norm. uspesnost'!T84,('Norm. Zahr. Financovanie'!T84*Parametre!$A$2+'Norm. uspesnost'!T84*Parametre!$A$3)/(Parametre!$A$2+Parametre!$A$3))</f>
        <v>#REF!</v>
      </c>
      <c r="U80" s="331">
        <f>IF('Norm. Zahr. Financovanie'!U$202=0,'Norm. uspesnost'!U84,('Norm. Zahr. Financovanie'!U84*Parametre!$A$2+'Norm. uspesnost'!U84*Parametre!$A$3)/(Parametre!$A$2+Parametre!$A$3))</f>
        <v>0</v>
      </c>
      <c r="V80" s="331" t="e">
        <f>IF('Norm. Zahr. Financovanie'!V$202=0,'Norm. uspesnost'!V84,('Norm. Zahr. Financovanie'!V84*Parametre!$A$2+'Norm. uspesnost'!V84*Parametre!$A$3)/(Parametre!$A$2+Parametre!$A$3))</f>
        <v>#REF!</v>
      </c>
      <c r="W80" s="331" t="e">
        <f>IF('Norm. Zahr. Financovanie'!W$202=0,'Norm. uspesnost'!W84,('Norm. Zahr. Financovanie'!W84*Parametre!$A$2+'Norm. uspesnost'!W84*Parametre!$A$3)/(Parametre!$A$2+Parametre!$A$3))</f>
        <v>#REF!</v>
      </c>
      <c r="X80" s="331">
        <f>IF('Norm. Zahr. Financovanie'!X$202=0,'Norm. uspesnost'!X84,('Norm. Zahr. Financovanie'!X84*Parametre!$A$2+'Norm. uspesnost'!X84*Parametre!$A$3)/(Parametre!$A$2+Parametre!$A$3))</f>
        <v>8.9835274247979952E-3</v>
      </c>
      <c r="Y80" s="331" t="e">
        <f>IF('Norm. Zahr. Financovanie'!Y$202=0,'Norm. uspesnost'!Y84,('Norm. Zahr. Financovanie'!Y84*Parametre!$A$2+'Norm. uspesnost'!Y84*Parametre!$A$3)/(Parametre!$A$2+Parametre!$A$3))</f>
        <v>#REF!</v>
      </c>
      <c r="Z80" s="331" t="e">
        <f>IF('Norm. Zahr. Financovanie'!Z$202=0,'Norm. uspesnost'!Z84,('Norm. Zahr. Financovanie'!Z84*Parametre!$A$2+'Norm. uspesnost'!Z84*Parametre!$A$3)/(Parametre!$A$2+Parametre!$A$3))</f>
        <v>#REF!</v>
      </c>
      <c r="AA80" s="331" t="e">
        <f>IF('Norm. Zahr. Financovanie'!AA$202=0,'Norm. uspesnost'!AA84,('Norm. Zahr. Financovanie'!AA84*Parametre!$A$2+'Norm. uspesnost'!AA84*Parametre!$A$3)/(Parametre!$A$2+Parametre!$A$3))</f>
        <v>#REF!</v>
      </c>
      <c r="AB80" s="331">
        <f>IF('Norm. Zahr. Financovanie'!AB$202=0,'Norm. uspesnost'!AB84,('Norm. Zahr. Financovanie'!AB84*Parametre!$A$2+'Norm. uspesnost'!AB84*Parametre!$A$3)/(Parametre!$A$2+Parametre!$A$3))</f>
        <v>0</v>
      </c>
      <c r="AC80" s="331">
        <f>IF('Norm. Zahr. Financovanie'!AC$202=0,'Norm. uspesnost'!AC84,('Norm. Zahr. Financovanie'!AC84*Parametre!$A$2+'Norm. uspesnost'!AC84*Parametre!$A$3)/(Parametre!$A$2+Parametre!$A$3))</f>
        <v>6.7124767802084874E-3</v>
      </c>
      <c r="AD80" s="331">
        <f>IF('Norm. Zahr. Financovanie'!AD$202=0,'Norm. uspesnost'!AD84,('Norm. Zahr. Financovanie'!AD84*Parametre!$A$2+'Norm. uspesnost'!AD84*Parametre!$A$3)/(Parametre!$A$2+Parametre!$A$3))</f>
        <v>0</v>
      </c>
      <c r="AE80" s="331" t="e">
        <f>IF('Norm. Zahr. Financovanie'!AE$202=0,'Norm. uspesnost'!AE84,('Norm. Zahr. Financovanie'!AE84*Parametre!$A$2+'Norm. uspesnost'!AE84*Parametre!$A$3)/(Parametre!$A$2+Parametre!$A$3))</f>
        <v>#REF!</v>
      </c>
      <c r="AF80" s="331" t="e">
        <f>IF('Norm. Zahr. Financovanie'!AF$202=0,'Norm. uspesnost'!AF84,('Norm. Zahr. Financovanie'!AF84*Parametre!$A$2+'Norm. uspesnost'!AF84*Parametre!$A$3)/(Parametre!$A$2+Parametre!$A$3))</f>
        <v>#REF!</v>
      </c>
      <c r="AG80" s="331" t="e">
        <f>IF('Norm. Zahr. Financovanie'!AG$202=0,'Norm. uspesnost'!AG84,('Norm. Zahr. Financovanie'!AG84*Parametre!$A$2+'Norm. uspesnost'!AG84*Parametre!$A$3)/(Parametre!$A$2+Parametre!$A$3))</f>
        <v>#REF!</v>
      </c>
      <c r="AH80" s="331" t="e">
        <f>IF('Norm. Zahr. Financovanie'!AH$202=0,'Norm. uspesnost'!AH84,('Norm. Zahr. Financovanie'!AH84*Parametre!$A$2+'Norm. uspesnost'!AH84*Parametre!$A$3)/(Parametre!$A$2+Parametre!$A$3))</f>
        <v>#REF!</v>
      </c>
      <c r="AI80" s="331">
        <f>IF('Norm. Zahr. Financovanie'!AI$202=0,'Norm. uspesnost'!AI84,('Norm. Zahr. Financovanie'!AI84*Parametre!$A$2+'Norm. uspesnost'!AI84*Parametre!$A$3)/(Parametre!$A$2+Parametre!$A$3))</f>
        <v>6.0402578805455716E-3</v>
      </c>
      <c r="AJ80" s="331" t="e">
        <f>IF('Norm. Zahr. Financovanie'!AJ$202=0,'Norm. uspesnost'!AJ84,('Norm. Zahr. Financovanie'!AJ84*Parametre!$A$2+'Norm. uspesnost'!AJ84*Parametre!$A$3)/(Parametre!$A$2+Parametre!$A$3))</f>
        <v>#REF!</v>
      </c>
      <c r="AK80" s="331" t="e">
        <f>IF('Norm. Zahr. Financovanie'!AK$202=0,'Norm. uspesnost'!AK84,('Norm. Zahr. Financovanie'!AK84*Parametre!$A$2+'Norm. uspesnost'!AK84*Parametre!$A$3)/(Parametre!$A$2+Parametre!$A$3))</f>
        <v>#REF!</v>
      </c>
      <c r="AL80" s="331" t="e">
        <f>IF('Norm. Zahr. Financovanie'!AL$202=0,'Norm. uspesnost'!AL84,('Norm. Zahr. Financovanie'!AL84*Parametre!$A$2+'Norm. uspesnost'!AL84*Parametre!$A$3)/(Parametre!$A$2+Parametre!$A$3))</f>
        <v>#REF!</v>
      </c>
      <c r="AM80" s="331" t="e">
        <f>IF('Norm. Zahr. Financovanie'!AM$202=0,'Norm. uspesnost'!AM84,('Norm. Zahr. Financovanie'!AM84*Parametre!$A$2+'Norm. uspesnost'!AM84*Parametre!$A$3)/(Parametre!$A$2+Parametre!$A$3))</f>
        <v>#REF!</v>
      </c>
      <c r="AN80" s="331" t="e">
        <f>IF('Norm. Zahr. Financovanie'!AN$202=0,'Norm. uspesnost'!AN84,('Norm. Zahr. Financovanie'!AN84*Parametre!$A$2+'Norm. uspesnost'!AN84*Parametre!$A$3)/(Parametre!$A$2+Parametre!$A$3))</f>
        <v>#REF!</v>
      </c>
      <c r="AO80" s="331" t="e">
        <f>IF('Norm. Zahr. Financovanie'!AO$202=0,'Norm. uspesnost'!AO84,('Norm. Zahr. Financovanie'!AO84*Parametre!$A$2+'Norm. uspesnost'!AO84*Parametre!$A$3)/(Parametre!$A$2+Parametre!$A$3))</f>
        <v>#REF!</v>
      </c>
      <c r="AP80" s="331" t="e">
        <f>IF('Norm. Zahr. Financovanie'!AP$202=0,'Norm. uspesnost'!AP84,('Norm. Zahr. Financovanie'!AP84*Parametre!$A$2+'Norm. uspesnost'!AP84*Parametre!$A$3)/(Parametre!$A$2+Parametre!$A$3))</f>
        <v>#REF!</v>
      </c>
      <c r="AQ80" s="331" t="e">
        <f>IF('Norm. Zahr. Financovanie'!AQ$202=0,'Norm. uspesnost'!AQ84,('Norm. Zahr. Financovanie'!AQ84*Parametre!$A$2+'Norm. uspesnost'!AQ84*Parametre!$A$3)/(Parametre!$A$2+Parametre!$A$3))</f>
        <v>#REF!</v>
      </c>
      <c r="AR80" s="331" t="e">
        <f>IF('Norm. Zahr. Financovanie'!AR$202=0,'Norm. uspesnost'!AR84,('Norm. Zahr. Financovanie'!AR84*Parametre!$A$2+'Norm. uspesnost'!AR84*Parametre!$A$3)/(Parametre!$A$2+Parametre!$A$3))</f>
        <v>#REF!</v>
      </c>
      <c r="AS80" s="331" t="e">
        <f>IF('Norm. Zahr. Financovanie'!AS$202=0,'Norm. uspesnost'!AS84,('Norm. Zahr. Financovanie'!AS84*Parametre!$A$2+'Norm. uspesnost'!AS84*Parametre!$A$3)/(Parametre!$A$2+Parametre!$A$3))</f>
        <v>#REF!</v>
      </c>
      <c r="AT80" s="331" t="e">
        <f>IF('Norm. Zahr. Financovanie'!AT$202=0,'Norm. uspesnost'!AT84,('Norm. Zahr. Financovanie'!AT84*Parametre!$A$2+'Norm. uspesnost'!AT84*Parametre!$A$3)/(Parametre!$A$2+Parametre!$A$3))</f>
        <v>#REF!</v>
      </c>
      <c r="AU80" s="331" t="e">
        <f>IF('Norm. Zahr. Financovanie'!AU$202=0,'Norm. uspesnost'!AU84,('Norm. Zahr. Financovanie'!AU84*Parametre!$A$2+'Norm. uspesnost'!AU84*Parametre!$A$3)/(Parametre!$A$2+Parametre!$A$3))</f>
        <v>#REF!</v>
      </c>
      <c r="AV80" s="331" t="e">
        <f>IF('Norm. Zahr. Financovanie'!AV$202=0,'Norm. uspesnost'!AV84,('Norm. Zahr. Financovanie'!AV84*Parametre!$A$2+'Norm. uspesnost'!AV84*Parametre!$A$3)/(Parametre!$A$2+Parametre!$A$3))</f>
        <v>#REF!</v>
      </c>
      <c r="AW80" s="331" t="e">
        <f>IF('Norm. Zahr. Financovanie'!AW$202=0,'Norm. uspesnost'!AW84,('Norm. Zahr. Financovanie'!AW84*Parametre!$A$2+'Norm. uspesnost'!AW84*Parametre!$A$3)/(Parametre!$A$2+Parametre!$A$3))</f>
        <v>#REF!</v>
      </c>
      <c r="AX80" s="331" t="e">
        <f>IF('Norm. Zahr. Financovanie'!AX$202=0,'Norm. uspesnost'!AX84,('Norm. Zahr. Financovanie'!AX84*Parametre!$A$2+'Norm. uspesnost'!AX84*Parametre!$A$3)/(Parametre!$A$2+Parametre!$A$3))</f>
        <v>#REF!</v>
      </c>
      <c r="AY80" s="331" t="e">
        <f>IF('Norm. Zahr. Financovanie'!AY$202=0,'Norm. uspesnost'!AY84,('Norm. Zahr. Financovanie'!AY84*Parametre!$A$2+'Norm. uspesnost'!AY84*Parametre!$A$3)/(Parametre!$A$2+Parametre!$A$3))</f>
        <v>#REF!</v>
      </c>
      <c r="AZ80" s="331" t="e">
        <f>IF('Norm. Zahr. Financovanie'!AZ$202=0,'Norm. uspesnost'!AZ84,('Norm. Zahr. Financovanie'!AZ84*Parametre!$A$2+'Norm. uspesnost'!AZ84*Parametre!$A$3)/(Parametre!$A$2+Parametre!$A$3))</f>
        <v>#REF!</v>
      </c>
      <c r="BA80" s="331">
        <f>IF('Norm. Zahr. Financovanie'!BA$202=0,'Norm. uspesnost'!BA84,('Norm. Zahr. Financovanie'!BA84*Parametre!$A$2+'Norm. uspesnost'!BA84*Parametre!$A$3)/(Parametre!$A$2+Parametre!$A$3))</f>
        <v>4.7759608752251338E-3</v>
      </c>
      <c r="BB80" s="331" t="e">
        <f>IF('Norm. Zahr. Financovanie'!BB$202=0,'Norm. uspesnost'!BB84,('Norm. Zahr. Financovanie'!BB84*Parametre!$A$2+'Norm. uspesnost'!BB84*Parametre!$A$3)/(Parametre!$A$2+Parametre!$A$3))</f>
        <v>#REF!</v>
      </c>
    </row>
    <row r="81" spans="1:54" ht="14.25" customHeight="1" x14ac:dyDescent="0.25">
      <c r="A81" s="336">
        <v>80</v>
      </c>
      <c r="B81" s="337" t="s">
        <v>175</v>
      </c>
      <c r="C81" s="338" t="s">
        <v>174</v>
      </c>
      <c r="D81" s="331" t="e">
        <f>IF('Norm. Zahr. Financovanie'!D$202=0,'Norm. uspesnost'!D85,('Norm. Zahr. Financovanie'!D85*Parametre!$A$2+'Norm. uspesnost'!D85*Parametre!$A$3)/(Parametre!$A$2+Parametre!$A$3))</f>
        <v>#REF!</v>
      </c>
      <c r="E81" s="331" t="e">
        <f>IF('Norm. Zahr. Financovanie'!E$202=0,'Norm. uspesnost'!E85,('Norm. Zahr. Financovanie'!E85*Parametre!$A$2+'Norm. uspesnost'!E85*Parametre!$A$3)/(Parametre!$A$2+Parametre!$A$3))</f>
        <v>#REF!</v>
      </c>
      <c r="F81" s="331" t="e">
        <f>IF('Norm. Zahr. Financovanie'!F$202=0,'Norm. uspesnost'!F85,('Norm. Zahr. Financovanie'!F85*Parametre!$A$2+'Norm. uspesnost'!F85*Parametre!$A$3)/(Parametre!$A$2+Parametre!$A$3))</f>
        <v>#REF!</v>
      </c>
      <c r="G81" s="331" t="e">
        <f>IF('Norm. Zahr. Financovanie'!G$202=0,'Norm. uspesnost'!G85,('Norm. Zahr. Financovanie'!G85*Parametre!$A$2+'Norm. uspesnost'!G85*Parametre!$A$3)/(Parametre!$A$2+Parametre!$A$3))</f>
        <v>#REF!</v>
      </c>
      <c r="H81" s="331" t="e">
        <f>IF('Norm. Zahr. Financovanie'!H$202=0,'Norm. uspesnost'!H85,('Norm. Zahr. Financovanie'!H85*Parametre!$A$2+'Norm. uspesnost'!H85*Parametre!$A$3)/(Parametre!$A$2+Parametre!$A$3))</f>
        <v>#REF!</v>
      </c>
      <c r="I81" s="331" t="e">
        <f>IF('Norm. Zahr. Financovanie'!I$202=0,'Norm. uspesnost'!I85,('Norm. Zahr. Financovanie'!I85*Parametre!$A$2+'Norm. uspesnost'!I85*Parametre!$A$3)/(Parametre!$A$2+Parametre!$A$3))</f>
        <v>#REF!</v>
      </c>
      <c r="J81" s="331" t="e">
        <f>IF('Norm. Zahr. Financovanie'!J$202=0,'Norm. uspesnost'!J85,('Norm. Zahr. Financovanie'!J85*Parametre!$A$2+'Norm. uspesnost'!J85*Parametre!$A$3)/(Parametre!$A$2+Parametre!$A$3))</f>
        <v>#REF!</v>
      </c>
      <c r="K81" s="331">
        <f>IF('Norm. Zahr. Financovanie'!K$202=0,'Norm. uspesnost'!K85,('Norm. Zahr. Financovanie'!K85*Parametre!$A$2+'Norm. uspesnost'!K85*Parametre!$A$3)/(Parametre!$A$2+Parametre!$A$3))</f>
        <v>0</v>
      </c>
      <c r="L81" s="331" t="e">
        <f>IF('Norm. Zahr. Financovanie'!L$202=0,'Norm. uspesnost'!L85,('Norm. Zahr. Financovanie'!L85*Parametre!$A$2+'Norm. uspesnost'!L85*Parametre!$A$3)/(Parametre!$A$2+Parametre!$A$3))</f>
        <v>#REF!</v>
      </c>
      <c r="M81" s="331" t="e">
        <f>IF('Norm. Zahr. Financovanie'!M$202=0,'Norm. uspesnost'!M85,('Norm. Zahr. Financovanie'!M85*Parametre!$A$2+'Norm. uspesnost'!M85*Parametre!$A$3)/(Parametre!$A$2+Parametre!$A$3))</f>
        <v>#REF!</v>
      </c>
      <c r="N81" s="331" t="e">
        <f>IF('Norm. Zahr. Financovanie'!N$202=0,'Norm. uspesnost'!N85,('Norm. Zahr. Financovanie'!N85*Parametre!$A$2+'Norm. uspesnost'!N85*Parametre!$A$3)/(Parametre!$A$2+Parametre!$A$3))</f>
        <v>#REF!</v>
      </c>
      <c r="O81" s="331" t="e">
        <f>IF('Norm. Zahr. Financovanie'!O$202=0,'Norm. uspesnost'!O85,('Norm. Zahr. Financovanie'!O85*Parametre!$A$2+'Norm. uspesnost'!O85*Parametre!$A$3)/(Parametre!$A$2+Parametre!$A$3))</f>
        <v>#REF!</v>
      </c>
      <c r="P81" s="331">
        <f>IF('Norm. Zahr. Financovanie'!P$202=0,'Norm. uspesnost'!P85,('Norm. Zahr. Financovanie'!P85*Parametre!$A$2+'Norm. uspesnost'!P85*Parametre!$A$3)/(Parametre!$A$2+Parametre!$A$3))</f>
        <v>1.3756712183698538E-2</v>
      </c>
      <c r="Q81" s="331" t="e">
        <f>IF('Norm. Zahr. Financovanie'!Q$202=0,'Norm. uspesnost'!Q85,('Norm. Zahr. Financovanie'!Q85*Parametre!$A$2+'Norm. uspesnost'!Q85*Parametre!$A$3)/(Parametre!$A$2+Parametre!$A$3))</f>
        <v>#REF!</v>
      </c>
      <c r="R81" s="331" t="e">
        <f>IF('Norm. Zahr. Financovanie'!R$202=0,'Norm. uspesnost'!R85,('Norm. Zahr. Financovanie'!R85*Parametre!$A$2+'Norm. uspesnost'!R85*Parametre!$A$3)/(Parametre!$A$2+Parametre!$A$3))</f>
        <v>#REF!</v>
      </c>
      <c r="S81" s="331" t="e">
        <f>IF('Norm. Zahr. Financovanie'!S$202=0,'Norm. uspesnost'!S85,('Norm. Zahr. Financovanie'!S85*Parametre!$A$2+'Norm. uspesnost'!S85*Parametre!$A$3)/(Parametre!$A$2+Parametre!$A$3))</f>
        <v>#REF!</v>
      </c>
      <c r="T81" s="331" t="e">
        <f>IF('Norm. Zahr. Financovanie'!T$202=0,'Norm. uspesnost'!T85,('Norm. Zahr. Financovanie'!T85*Parametre!$A$2+'Norm. uspesnost'!T85*Parametre!$A$3)/(Parametre!$A$2+Parametre!$A$3))</f>
        <v>#REF!</v>
      </c>
      <c r="U81" s="331">
        <f>IF('Norm. Zahr. Financovanie'!U$202=0,'Norm. uspesnost'!U85,('Norm. Zahr. Financovanie'!U85*Parametre!$A$2+'Norm. uspesnost'!U85*Parametre!$A$3)/(Parametre!$A$2+Parametre!$A$3))</f>
        <v>1.3169923293988748E-2</v>
      </c>
      <c r="V81" s="331" t="e">
        <f>IF('Norm. Zahr. Financovanie'!V$202=0,'Norm. uspesnost'!V85,('Norm. Zahr. Financovanie'!V85*Parametre!$A$2+'Norm. uspesnost'!V85*Parametre!$A$3)/(Parametre!$A$2+Parametre!$A$3))</f>
        <v>#REF!</v>
      </c>
      <c r="W81" s="331" t="e">
        <f>IF('Norm. Zahr. Financovanie'!W$202=0,'Norm. uspesnost'!W85,('Norm. Zahr. Financovanie'!W85*Parametre!$A$2+'Norm. uspesnost'!W85*Parametre!$A$3)/(Parametre!$A$2+Parametre!$A$3))</f>
        <v>#REF!</v>
      </c>
      <c r="X81" s="331">
        <f>IF('Norm. Zahr. Financovanie'!X$202=0,'Norm. uspesnost'!X85,('Norm. Zahr. Financovanie'!X85*Parametre!$A$2+'Norm. uspesnost'!X85*Parametre!$A$3)/(Parametre!$A$2+Parametre!$A$3))</f>
        <v>6.5352791038986065E-3</v>
      </c>
      <c r="Y81" s="331" t="e">
        <f>IF('Norm. Zahr. Financovanie'!Y$202=0,'Norm. uspesnost'!Y85,('Norm. Zahr. Financovanie'!Y85*Parametre!$A$2+'Norm. uspesnost'!Y85*Parametre!$A$3)/(Parametre!$A$2+Parametre!$A$3))</f>
        <v>#REF!</v>
      </c>
      <c r="Z81" s="331" t="e">
        <f>IF('Norm. Zahr. Financovanie'!Z$202=0,'Norm. uspesnost'!Z85,('Norm. Zahr. Financovanie'!Z85*Parametre!$A$2+'Norm. uspesnost'!Z85*Parametre!$A$3)/(Parametre!$A$2+Parametre!$A$3))</f>
        <v>#REF!</v>
      </c>
      <c r="AA81" s="331" t="e">
        <f>IF('Norm. Zahr. Financovanie'!AA$202=0,'Norm. uspesnost'!AA85,('Norm. Zahr. Financovanie'!AA85*Parametre!$A$2+'Norm. uspesnost'!AA85*Parametre!$A$3)/(Parametre!$A$2+Parametre!$A$3))</f>
        <v>#REF!</v>
      </c>
      <c r="AB81" s="331">
        <f>IF('Norm. Zahr. Financovanie'!AB$202=0,'Norm. uspesnost'!AB85,('Norm. Zahr. Financovanie'!AB85*Parametre!$A$2+'Norm. uspesnost'!AB85*Parametre!$A$3)/(Parametre!$A$2+Parametre!$A$3))</f>
        <v>0</v>
      </c>
      <c r="AC81" s="331">
        <f>IF('Norm. Zahr. Financovanie'!AC$202=0,'Norm. uspesnost'!AC85,('Norm. Zahr. Financovanie'!AC85*Parametre!$A$2+'Norm. uspesnost'!AC85*Parametre!$A$3)/(Parametre!$A$2+Parametre!$A$3))</f>
        <v>8.8592330001668208E-3</v>
      </c>
      <c r="AD81" s="331">
        <f>IF('Norm. Zahr. Financovanie'!AD$202=0,'Norm. uspesnost'!AD85,('Norm. Zahr. Financovanie'!AD85*Parametre!$A$2+'Norm. uspesnost'!AD85*Parametre!$A$3)/(Parametre!$A$2+Parametre!$A$3))</f>
        <v>0</v>
      </c>
      <c r="AE81" s="331" t="e">
        <f>IF('Norm. Zahr. Financovanie'!AE$202=0,'Norm. uspesnost'!AE85,('Norm. Zahr. Financovanie'!AE85*Parametre!$A$2+'Norm. uspesnost'!AE85*Parametre!$A$3)/(Parametre!$A$2+Parametre!$A$3))</f>
        <v>#REF!</v>
      </c>
      <c r="AF81" s="331" t="e">
        <f>IF('Norm. Zahr. Financovanie'!AF$202=0,'Norm. uspesnost'!AF85,('Norm. Zahr. Financovanie'!AF85*Parametre!$A$2+'Norm. uspesnost'!AF85*Parametre!$A$3)/(Parametre!$A$2+Parametre!$A$3))</f>
        <v>#REF!</v>
      </c>
      <c r="AG81" s="331" t="e">
        <f>IF('Norm. Zahr. Financovanie'!AG$202=0,'Norm. uspesnost'!AG85,('Norm. Zahr. Financovanie'!AG85*Parametre!$A$2+'Norm. uspesnost'!AG85*Parametre!$A$3)/(Parametre!$A$2+Parametre!$A$3))</f>
        <v>#REF!</v>
      </c>
      <c r="AH81" s="331" t="e">
        <f>IF('Norm. Zahr. Financovanie'!AH$202=0,'Norm. uspesnost'!AH85,('Norm. Zahr. Financovanie'!AH85*Parametre!$A$2+'Norm. uspesnost'!AH85*Parametre!$A$3)/(Parametre!$A$2+Parametre!$A$3))</f>
        <v>#REF!</v>
      </c>
      <c r="AI81" s="331">
        <f>IF('Norm. Zahr. Financovanie'!AI$202=0,'Norm. uspesnost'!AI85,('Norm. Zahr. Financovanie'!AI85*Parametre!$A$2+'Norm. uspesnost'!AI85*Parametre!$A$3)/(Parametre!$A$2+Parametre!$A$3))</f>
        <v>1.425436161214343E-2</v>
      </c>
      <c r="AJ81" s="331" t="e">
        <f>IF('Norm. Zahr. Financovanie'!AJ$202=0,'Norm. uspesnost'!AJ85,('Norm. Zahr. Financovanie'!AJ85*Parametre!$A$2+'Norm. uspesnost'!AJ85*Parametre!$A$3)/(Parametre!$A$2+Parametre!$A$3))</f>
        <v>#REF!</v>
      </c>
      <c r="AK81" s="331" t="e">
        <f>IF('Norm. Zahr. Financovanie'!AK$202=0,'Norm. uspesnost'!AK85,('Norm. Zahr. Financovanie'!AK85*Parametre!$A$2+'Norm. uspesnost'!AK85*Parametre!$A$3)/(Parametre!$A$2+Parametre!$A$3))</f>
        <v>#REF!</v>
      </c>
      <c r="AL81" s="331" t="e">
        <f>IF('Norm. Zahr. Financovanie'!AL$202=0,'Norm. uspesnost'!AL85,('Norm. Zahr. Financovanie'!AL85*Parametre!$A$2+'Norm. uspesnost'!AL85*Parametre!$A$3)/(Parametre!$A$2+Parametre!$A$3))</f>
        <v>#REF!</v>
      </c>
      <c r="AM81" s="331" t="e">
        <f>IF('Norm. Zahr. Financovanie'!AM$202=0,'Norm. uspesnost'!AM85,('Norm. Zahr. Financovanie'!AM85*Parametre!$A$2+'Norm. uspesnost'!AM85*Parametre!$A$3)/(Parametre!$A$2+Parametre!$A$3))</f>
        <v>#REF!</v>
      </c>
      <c r="AN81" s="331" t="e">
        <f>IF('Norm. Zahr. Financovanie'!AN$202=0,'Norm. uspesnost'!AN85,('Norm. Zahr. Financovanie'!AN85*Parametre!$A$2+'Norm. uspesnost'!AN85*Parametre!$A$3)/(Parametre!$A$2+Parametre!$A$3))</f>
        <v>#REF!</v>
      </c>
      <c r="AO81" s="331" t="e">
        <f>IF('Norm. Zahr. Financovanie'!AO$202=0,'Norm. uspesnost'!AO85,('Norm. Zahr. Financovanie'!AO85*Parametre!$A$2+'Norm. uspesnost'!AO85*Parametre!$A$3)/(Parametre!$A$2+Parametre!$A$3))</f>
        <v>#REF!</v>
      </c>
      <c r="AP81" s="331" t="e">
        <f>IF('Norm. Zahr. Financovanie'!AP$202=0,'Norm. uspesnost'!AP85,('Norm. Zahr. Financovanie'!AP85*Parametre!$A$2+'Norm. uspesnost'!AP85*Parametre!$A$3)/(Parametre!$A$2+Parametre!$A$3))</f>
        <v>#REF!</v>
      </c>
      <c r="AQ81" s="331" t="e">
        <f>IF('Norm. Zahr. Financovanie'!AQ$202=0,'Norm. uspesnost'!AQ85,('Norm. Zahr. Financovanie'!AQ85*Parametre!$A$2+'Norm. uspesnost'!AQ85*Parametre!$A$3)/(Parametre!$A$2+Parametre!$A$3))</f>
        <v>#REF!</v>
      </c>
      <c r="AR81" s="331" t="e">
        <f>IF('Norm. Zahr. Financovanie'!AR$202=0,'Norm. uspesnost'!AR85,('Norm. Zahr. Financovanie'!AR85*Parametre!$A$2+'Norm. uspesnost'!AR85*Parametre!$A$3)/(Parametre!$A$2+Parametre!$A$3))</f>
        <v>#REF!</v>
      </c>
      <c r="AS81" s="331" t="e">
        <f>IF('Norm. Zahr. Financovanie'!AS$202=0,'Norm. uspesnost'!AS85,('Norm. Zahr. Financovanie'!AS85*Parametre!$A$2+'Norm. uspesnost'!AS85*Parametre!$A$3)/(Parametre!$A$2+Parametre!$A$3))</f>
        <v>#REF!</v>
      </c>
      <c r="AT81" s="331" t="e">
        <f>IF('Norm. Zahr. Financovanie'!AT$202=0,'Norm. uspesnost'!AT85,('Norm. Zahr. Financovanie'!AT85*Parametre!$A$2+'Norm. uspesnost'!AT85*Parametre!$A$3)/(Parametre!$A$2+Parametre!$A$3))</f>
        <v>#REF!</v>
      </c>
      <c r="AU81" s="331" t="e">
        <f>IF('Norm. Zahr. Financovanie'!AU$202=0,'Norm. uspesnost'!AU85,('Norm. Zahr. Financovanie'!AU85*Parametre!$A$2+'Norm. uspesnost'!AU85*Parametre!$A$3)/(Parametre!$A$2+Parametre!$A$3))</f>
        <v>#REF!</v>
      </c>
      <c r="AV81" s="331" t="e">
        <f>IF('Norm. Zahr. Financovanie'!AV$202=0,'Norm. uspesnost'!AV85,('Norm. Zahr. Financovanie'!AV85*Parametre!$A$2+'Norm. uspesnost'!AV85*Parametre!$A$3)/(Parametre!$A$2+Parametre!$A$3))</f>
        <v>#REF!</v>
      </c>
      <c r="AW81" s="331" t="e">
        <f>IF('Norm. Zahr. Financovanie'!AW$202=0,'Norm. uspesnost'!AW85,('Norm. Zahr. Financovanie'!AW85*Parametre!$A$2+'Norm. uspesnost'!AW85*Parametre!$A$3)/(Parametre!$A$2+Parametre!$A$3))</f>
        <v>#REF!</v>
      </c>
      <c r="AX81" s="331" t="e">
        <f>IF('Norm. Zahr. Financovanie'!AX$202=0,'Norm. uspesnost'!AX85,('Norm. Zahr. Financovanie'!AX85*Parametre!$A$2+'Norm. uspesnost'!AX85*Parametre!$A$3)/(Parametre!$A$2+Parametre!$A$3))</f>
        <v>#REF!</v>
      </c>
      <c r="AY81" s="331" t="e">
        <f>IF('Norm. Zahr. Financovanie'!AY$202=0,'Norm. uspesnost'!AY85,('Norm. Zahr. Financovanie'!AY85*Parametre!$A$2+'Norm. uspesnost'!AY85*Parametre!$A$3)/(Parametre!$A$2+Parametre!$A$3))</f>
        <v>#REF!</v>
      </c>
      <c r="AZ81" s="331" t="e">
        <f>IF('Norm. Zahr. Financovanie'!AZ$202=0,'Norm. uspesnost'!AZ85,('Norm. Zahr. Financovanie'!AZ85*Parametre!$A$2+'Norm. uspesnost'!AZ85*Parametre!$A$3)/(Parametre!$A$2+Parametre!$A$3))</f>
        <v>#REF!</v>
      </c>
      <c r="BA81" s="331">
        <f>IF('Norm. Zahr. Financovanie'!BA$202=0,'Norm. uspesnost'!BA85,('Norm. Zahr. Financovanie'!BA85*Parametre!$A$2+'Norm. uspesnost'!BA85*Parametre!$A$3)/(Parametre!$A$2+Parametre!$A$3))</f>
        <v>0</v>
      </c>
      <c r="BB81" s="331" t="e">
        <f>IF('Norm. Zahr. Financovanie'!BB$202=0,'Norm. uspesnost'!BB85,('Norm. Zahr. Financovanie'!BB85*Parametre!$A$2+'Norm. uspesnost'!BB85*Parametre!$A$3)/(Parametre!$A$2+Parametre!$A$3))</f>
        <v>#REF!</v>
      </c>
    </row>
    <row r="82" spans="1:54" ht="14.25" customHeight="1" x14ac:dyDescent="0.25">
      <c r="A82" s="336">
        <v>81</v>
      </c>
      <c r="B82" s="339" t="s">
        <v>109</v>
      </c>
      <c r="C82" s="340" t="s">
        <v>108</v>
      </c>
      <c r="D82" s="331" t="e">
        <f>IF('Norm. Zahr. Financovanie'!D$202=0,'Norm. uspesnost'!D86,('Norm. Zahr. Financovanie'!D86*Parametre!$A$2+'Norm. uspesnost'!D86*Parametre!$A$3)/(Parametre!$A$2+Parametre!$A$3))</f>
        <v>#REF!</v>
      </c>
      <c r="E82" s="331" t="e">
        <f>IF('Norm. Zahr. Financovanie'!E$202=0,'Norm. uspesnost'!E86,('Norm. Zahr. Financovanie'!E86*Parametre!$A$2+'Norm. uspesnost'!E86*Parametre!$A$3)/(Parametre!$A$2+Parametre!$A$3))</f>
        <v>#REF!</v>
      </c>
      <c r="F82" s="331" t="e">
        <f>IF('Norm. Zahr. Financovanie'!F$202=0,'Norm. uspesnost'!F86,('Norm. Zahr. Financovanie'!F86*Parametre!$A$2+'Norm. uspesnost'!F86*Parametre!$A$3)/(Parametre!$A$2+Parametre!$A$3))</f>
        <v>#REF!</v>
      </c>
      <c r="G82" s="331" t="e">
        <f>IF('Norm. Zahr. Financovanie'!G$202=0,'Norm. uspesnost'!G86,('Norm. Zahr. Financovanie'!G86*Parametre!$A$2+'Norm. uspesnost'!G86*Parametre!$A$3)/(Parametre!$A$2+Parametre!$A$3))</f>
        <v>#REF!</v>
      </c>
      <c r="H82" s="331" t="e">
        <f>IF('Norm. Zahr. Financovanie'!H$202=0,'Norm. uspesnost'!H86,('Norm. Zahr. Financovanie'!H86*Parametre!$A$2+'Norm. uspesnost'!H86*Parametre!$A$3)/(Parametre!$A$2+Parametre!$A$3))</f>
        <v>#REF!</v>
      </c>
      <c r="I82" s="331" t="e">
        <f>IF('Norm. Zahr. Financovanie'!I$202=0,'Norm. uspesnost'!I86,('Norm. Zahr. Financovanie'!I86*Parametre!$A$2+'Norm. uspesnost'!I86*Parametre!$A$3)/(Parametre!$A$2+Parametre!$A$3))</f>
        <v>#REF!</v>
      </c>
      <c r="J82" s="331" t="e">
        <f>IF('Norm. Zahr. Financovanie'!J$202=0,'Norm. uspesnost'!J86,('Norm. Zahr. Financovanie'!J86*Parametre!$A$2+'Norm. uspesnost'!J86*Parametre!$A$3)/(Parametre!$A$2+Parametre!$A$3))</f>
        <v>#REF!</v>
      </c>
      <c r="K82" s="331">
        <f>IF('Norm. Zahr. Financovanie'!K$202=0,'Norm. uspesnost'!K86,('Norm. Zahr. Financovanie'!K86*Parametre!$A$2+'Norm. uspesnost'!K86*Parametre!$A$3)/(Parametre!$A$2+Parametre!$A$3))</f>
        <v>1.6565430062139799E-2</v>
      </c>
      <c r="L82" s="331" t="e">
        <f>IF('Norm. Zahr. Financovanie'!L$202=0,'Norm. uspesnost'!L86,('Norm. Zahr. Financovanie'!L86*Parametre!$A$2+'Norm. uspesnost'!L86*Parametre!$A$3)/(Parametre!$A$2+Parametre!$A$3))</f>
        <v>#REF!</v>
      </c>
      <c r="M82" s="331" t="e">
        <f>IF('Norm. Zahr. Financovanie'!M$202=0,'Norm. uspesnost'!M86,('Norm. Zahr. Financovanie'!M86*Parametre!$A$2+'Norm. uspesnost'!M86*Parametre!$A$3)/(Parametre!$A$2+Parametre!$A$3))</f>
        <v>#REF!</v>
      </c>
      <c r="N82" s="331" t="e">
        <f>IF('Norm. Zahr. Financovanie'!N$202=0,'Norm. uspesnost'!N86,('Norm. Zahr. Financovanie'!N86*Parametre!$A$2+'Norm. uspesnost'!N86*Parametre!$A$3)/(Parametre!$A$2+Parametre!$A$3))</f>
        <v>#REF!</v>
      </c>
      <c r="O82" s="331" t="e">
        <f>IF('Norm. Zahr. Financovanie'!O$202=0,'Norm. uspesnost'!O86,('Norm. Zahr. Financovanie'!O86*Parametre!$A$2+'Norm. uspesnost'!O86*Parametre!$A$3)/(Parametre!$A$2+Parametre!$A$3))</f>
        <v>#REF!</v>
      </c>
      <c r="P82" s="331">
        <f>IF('Norm. Zahr. Financovanie'!P$202=0,'Norm. uspesnost'!P86,('Norm. Zahr. Financovanie'!P86*Parametre!$A$2+'Norm. uspesnost'!P86*Parametre!$A$3)/(Parametre!$A$2+Parametre!$A$3))</f>
        <v>7.8814647678422407E-3</v>
      </c>
      <c r="Q82" s="331" t="e">
        <f>IF('Norm. Zahr. Financovanie'!Q$202=0,'Norm. uspesnost'!Q86,('Norm. Zahr. Financovanie'!Q86*Parametre!$A$2+'Norm. uspesnost'!Q86*Parametre!$A$3)/(Parametre!$A$2+Parametre!$A$3))</f>
        <v>#REF!</v>
      </c>
      <c r="R82" s="331" t="e">
        <f>IF('Norm. Zahr. Financovanie'!R$202=0,'Norm. uspesnost'!R86,('Norm. Zahr. Financovanie'!R86*Parametre!$A$2+'Norm. uspesnost'!R86*Parametre!$A$3)/(Parametre!$A$2+Parametre!$A$3))</f>
        <v>#REF!</v>
      </c>
      <c r="S82" s="331" t="e">
        <f>IF('Norm. Zahr. Financovanie'!S$202=0,'Norm. uspesnost'!S86,('Norm. Zahr. Financovanie'!S86*Parametre!$A$2+'Norm. uspesnost'!S86*Parametre!$A$3)/(Parametre!$A$2+Parametre!$A$3))</f>
        <v>#REF!</v>
      </c>
      <c r="T82" s="331" t="e">
        <f>IF('Norm. Zahr. Financovanie'!T$202=0,'Norm. uspesnost'!T86,('Norm. Zahr. Financovanie'!T86*Parametre!$A$2+'Norm. uspesnost'!T86*Parametre!$A$3)/(Parametre!$A$2+Parametre!$A$3))</f>
        <v>#REF!</v>
      </c>
      <c r="U82" s="331">
        <f>IF('Norm. Zahr. Financovanie'!U$202=0,'Norm. uspesnost'!U86,('Norm. Zahr. Financovanie'!U86*Parametre!$A$2+'Norm. uspesnost'!U86*Parametre!$A$3)/(Parametre!$A$2+Parametre!$A$3))</f>
        <v>1.6746935609398755E-2</v>
      </c>
      <c r="V82" s="331" t="e">
        <f>IF('Norm. Zahr. Financovanie'!V$202=0,'Norm. uspesnost'!V86,('Norm. Zahr. Financovanie'!V86*Parametre!$A$2+'Norm. uspesnost'!V86*Parametre!$A$3)/(Parametre!$A$2+Parametre!$A$3))</f>
        <v>#REF!</v>
      </c>
      <c r="W82" s="331" t="e">
        <f>IF('Norm. Zahr. Financovanie'!W$202=0,'Norm. uspesnost'!W86,('Norm. Zahr. Financovanie'!W86*Parametre!$A$2+'Norm. uspesnost'!W86*Parametre!$A$3)/(Parametre!$A$2+Parametre!$A$3))</f>
        <v>#REF!</v>
      </c>
      <c r="X82" s="331">
        <f>IF('Norm. Zahr. Financovanie'!X$202=0,'Norm. uspesnost'!X86,('Norm. Zahr. Financovanie'!X86*Parametre!$A$2+'Norm. uspesnost'!X86*Parametre!$A$3)/(Parametre!$A$2+Parametre!$A$3))</f>
        <v>1.1993885736490488E-2</v>
      </c>
      <c r="Y82" s="331" t="e">
        <f>IF('Norm. Zahr. Financovanie'!Y$202=0,'Norm. uspesnost'!Y86,('Norm. Zahr. Financovanie'!Y86*Parametre!$A$2+'Norm. uspesnost'!Y86*Parametre!$A$3)/(Parametre!$A$2+Parametre!$A$3))</f>
        <v>#REF!</v>
      </c>
      <c r="Z82" s="331" t="e">
        <f>IF('Norm. Zahr. Financovanie'!Z$202=0,'Norm. uspesnost'!Z86,('Norm. Zahr. Financovanie'!Z86*Parametre!$A$2+'Norm. uspesnost'!Z86*Parametre!$A$3)/(Parametre!$A$2+Parametre!$A$3))</f>
        <v>#REF!</v>
      </c>
      <c r="AA82" s="331" t="e">
        <f>IF('Norm. Zahr. Financovanie'!AA$202=0,'Norm. uspesnost'!AA86,('Norm. Zahr. Financovanie'!AA86*Parametre!$A$2+'Norm. uspesnost'!AA86*Parametre!$A$3)/(Parametre!$A$2+Parametre!$A$3))</f>
        <v>#REF!</v>
      </c>
      <c r="AB82" s="331">
        <f>IF('Norm. Zahr. Financovanie'!AB$202=0,'Norm. uspesnost'!AB86,('Norm. Zahr. Financovanie'!AB86*Parametre!$A$2+'Norm. uspesnost'!AB86*Parametre!$A$3)/(Parametre!$A$2+Parametre!$A$3))</f>
        <v>2.0064518667998441E-2</v>
      </c>
      <c r="AC82" s="331">
        <f>IF('Norm. Zahr. Financovanie'!AC$202=0,'Norm. uspesnost'!AC86,('Norm. Zahr. Financovanie'!AC86*Parametre!$A$2+'Norm. uspesnost'!AC86*Parametre!$A$3)/(Parametre!$A$2+Parametre!$A$3))</f>
        <v>2.6698457116684372E-2</v>
      </c>
      <c r="AD82" s="331">
        <f>IF('Norm. Zahr. Financovanie'!AD$202=0,'Norm. uspesnost'!AD86,('Norm. Zahr. Financovanie'!AD86*Parametre!$A$2+'Norm. uspesnost'!AD86*Parametre!$A$3)/(Parametre!$A$2+Parametre!$A$3))</f>
        <v>2.5478464935902809E-2</v>
      </c>
      <c r="AE82" s="331" t="e">
        <f>IF('Norm. Zahr. Financovanie'!AE$202=0,'Norm. uspesnost'!AE86,('Norm. Zahr. Financovanie'!AE86*Parametre!$A$2+'Norm. uspesnost'!AE86*Parametre!$A$3)/(Parametre!$A$2+Parametre!$A$3))</f>
        <v>#REF!</v>
      </c>
      <c r="AF82" s="331" t="e">
        <f>IF('Norm. Zahr. Financovanie'!AF$202=0,'Norm. uspesnost'!AF86,('Norm. Zahr. Financovanie'!AF86*Parametre!$A$2+'Norm. uspesnost'!AF86*Parametre!$A$3)/(Parametre!$A$2+Parametre!$A$3))</f>
        <v>#REF!</v>
      </c>
      <c r="AG82" s="331" t="e">
        <f>IF('Norm. Zahr. Financovanie'!AG$202=0,'Norm. uspesnost'!AG86,('Norm. Zahr. Financovanie'!AG86*Parametre!$A$2+'Norm. uspesnost'!AG86*Parametre!$A$3)/(Parametre!$A$2+Parametre!$A$3))</f>
        <v>#REF!</v>
      </c>
      <c r="AH82" s="331" t="e">
        <f>IF('Norm. Zahr. Financovanie'!AH$202=0,'Norm. uspesnost'!AH86,('Norm. Zahr. Financovanie'!AH86*Parametre!$A$2+'Norm. uspesnost'!AH86*Parametre!$A$3)/(Parametre!$A$2+Parametre!$A$3))</f>
        <v>#REF!</v>
      </c>
      <c r="AI82" s="331">
        <f>IF('Norm. Zahr. Financovanie'!AI$202=0,'Norm. uspesnost'!AI86,('Norm. Zahr. Financovanie'!AI86*Parametre!$A$2+'Norm. uspesnost'!AI86*Parametre!$A$3)/(Parametre!$A$2+Parametre!$A$3))</f>
        <v>1.1881102420586806E-2</v>
      </c>
      <c r="AJ82" s="331" t="e">
        <f>IF('Norm. Zahr. Financovanie'!AJ$202=0,'Norm. uspesnost'!AJ86,('Norm. Zahr. Financovanie'!AJ86*Parametre!$A$2+'Norm. uspesnost'!AJ86*Parametre!$A$3)/(Parametre!$A$2+Parametre!$A$3))</f>
        <v>#REF!</v>
      </c>
      <c r="AK82" s="331" t="e">
        <f>IF('Norm. Zahr. Financovanie'!AK$202=0,'Norm. uspesnost'!AK86,('Norm. Zahr. Financovanie'!AK86*Parametre!$A$2+'Norm. uspesnost'!AK86*Parametre!$A$3)/(Parametre!$A$2+Parametre!$A$3))</f>
        <v>#REF!</v>
      </c>
      <c r="AL82" s="331" t="e">
        <f>IF('Norm. Zahr. Financovanie'!AL$202=0,'Norm. uspesnost'!AL86,('Norm. Zahr. Financovanie'!AL86*Parametre!$A$2+'Norm. uspesnost'!AL86*Parametre!$A$3)/(Parametre!$A$2+Parametre!$A$3))</f>
        <v>#REF!</v>
      </c>
      <c r="AM82" s="331" t="e">
        <f>IF('Norm. Zahr. Financovanie'!AM$202=0,'Norm. uspesnost'!AM86,('Norm. Zahr. Financovanie'!AM86*Parametre!$A$2+'Norm. uspesnost'!AM86*Parametre!$A$3)/(Parametre!$A$2+Parametre!$A$3))</f>
        <v>#REF!</v>
      </c>
      <c r="AN82" s="331" t="e">
        <f>IF('Norm. Zahr. Financovanie'!AN$202=0,'Norm. uspesnost'!AN86,('Norm. Zahr. Financovanie'!AN86*Parametre!$A$2+'Norm. uspesnost'!AN86*Parametre!$A$3)/(Parametre!$A$2+Parametre!$A$3))</f>
        <v>#REF!</v>
      </c>
      <c r="AO82" s="331" t="e">
        <f>IF('Norm. Zahr. Financovanie'!AO$202=0,'Norm. uspesnost'!AO86,('Norm. Zahr. Financovanie'!AO86*Parametre!$A$2+'Norm. uspesnost'!AO86*Parametre!$A$3)/(Parametre!$A$2+Parametre!$A$3))</f>
        <v>#REF!</v>
      </c>
      <c r="AP82" s="331" t="e">
        <f>IF('Norm. Zahr. Financovanie'!AP$202=0,'Norm. uspesnost'!AP86,('Norm. Zahr. Financovanie'!AP86*Parametre!$A$2+'Norm. uspesnost'!AP86*Parametre!$A$3)/(Parametre!$A$2+Parametre!$A$3))</f>
        <v>#REF!</v>
      </c>
      <c r="AQ82" s="331" t="e">
        <f>IF('Norm. Zahr. Financovanie'!AQ$202=0,'Norm. uspesnost'!AQ86,('Norm. Zahr. Financovanie'!AQ86*Parametre!$A$2+'Norm. uspesnost'!AQ86*Parametre!$A$3)/(Parametre!$A$2+Parametre!$A$3))</f>
        <v>#REF!</v>
      </c>
      <c r="AR82" s="331" t="e">
        <f>IF('Norm. Zahr. Financovanie'!AR$202=0,'Norm. uspesnost'!AR86,('Norm. Zahr. Financovanie'!AR86*Parametre!$A$2+'Norm. uspesnost'!AR86*Parametre!$A$3)/(Parametre!$A$2+Parametre!$A$3))</f>
        <v>#REF!</v>
      </c>
      <c r="AS82" s="331" t="e">
        <f>IF('Norm. Zahr. Financovanie'!AS$202=0,'Norm. uspesnost'!AS86,('Norm. Zahr. Financovanie'!AS86*Parametre!$A$2+'Norm. uspesnost'!AS86*Parametre!$A$3)/(Parametre!$A$2+Parametre!$A$3))</f>
        <v>#REF!</v>
      </c>
      <c r="AT82" s="331" t="e">
        <f>IF('Norm. Zahr. Financovanie'!AT$202=0,'Norm. uspesnost'!AT86,('Norm. Zahr. Financovanie'!AT86*Parametre!$A$2+'Norm. uspesnost'!AT86*Parametre!$A$3)/(Parametre!$A$2+Parametre!$A$3))</f>
        <v>#REF!</v>
      </c>
      <c r="AU82" s="331" t="e">
        <f>IF('Norm. Zahr. Financovanie'!AU$202=0,'Norm. uspesnost'!AU86,('Norm. Zahr. Financovanie'!AU86*Parametre!$A$2+'Norm. uspesnost'!AU86*Parametre!$A$3)/(Parametre!$A$2+Parametre!$A$3))</f>
        <v>#REF!</v>
      </c>
      <c r="AV82" s="331" t="e">
        <f>IF('Norm. Zahr. Financovanie'!AV$202=0,'Norm. uspesnost'!AV86,('Norm. Zahr. Financovanie'!AV86*Parametre!$A$2+'Norm. uspesnost'!AV86*Parametre!$A$3)/(Parametre!$A$2+Parametre!$A$3))</f>
        <v>#REF!</v>
      </c>
      <c r="AW82" s="331" t="e">
        <f>IF('Norm. Zahr. Financovanie'!AW$202=0,'Norm. uspesnost'!AW86,('Norm. Zahr. Financovanie'!AW86*Parametre!$A$2+'Norm. uspesnost'!AW86*Parametre!$A$3)/(Parametre!$A$2+Parametre!$A$3))</f>
        <v>#REF!</v>
      </c>
      <c r="AX82" s="331" t="e">
        <f>IF('Norm. Zahr. Financovanie'!AX$202=0,'Norm. uspesnost'!AX86,('Norm. Zahr. Financovanie'!AX86*Parametre!$A$2+'Norm. uspesnost'!AX86*Parametre!$A$3)/(Parametre!$A$2+Parametre!$A$3))</f>
        <v>#REF!</v>
      </c>
      <c r="AY82" s="331" t="e">
        <f>IF('Norm. Zahr. Financovanie'!AY$202=0,'Norm. uspesnost'!AY86,('Norm. Zahr. Financovanie'!AY86*Parametre!$A$2+'Norm. uspesnost'!AY86*Parametre!$A$3)/(Parametre!$A$2+Parametre!$A$3))</f>
        <v>#REF!</v>
      </c>
      <c r="AZ82" s="331" t="e">
        <f>IF('Norm. Zahr. Financovanie'!AZ$202=0,'Norm. uspesnost'!AZ86,('Norm. Zahr. Financovanie'!AZ86*Parametre!$A$2+'Norm. uspesnost'!AZ86*Parametre!$A$3)/(Parametre!$A$2+Parametre!$A$3))</f>
        <v>#REF!</v>
      </c>
      <c r="BA82" s="331">
        <f>IF('Norm. Zahr. Financovanie'!BA$202=0,'Norm. uspesnost'!BA86,('Norm. Zahr. Financovanie'!BA86*Parametre!$A$2+'Norm. uspesnost'!BA86*Parametre!$A$3)/(Parametre!$A$2+Parametre!$A$3))</f>
        <v>1.4507035853415885E-2</v>
      </c>
      <c r="BB82" s="331" t="e">
        <f>IF('Norm. Zahr. Financovanie'!BB$202=0,'Norm. uspesnost'!BB86,('Norm. Zahr. Financovanie'!BB86*Parametre!$A$2+'Norm. uspesnost'!BB86*Parametre!$A$3)/(Parametre!$A$2+Parametre!$A$3))</f>
        <v>#REF!</v>
      </c>
    </row>
    <row r="83" spans="1:54" ht="14.25" customHeight="1" x14ac:dyDescent="0.25">
      <c r="A83" s="336">
        <v>82</v>
      </c>
      <c r="B83" s="337" t="s">
        <v>105</v>
      </c>
      <c r="C83" s="338" t="s">
        <v>104</v>
      </c>
      <c r="D83" s="331" t="e">
        <f>IF('Norm. Zahr. Financovanie'!D$202=0,'Norm. uspesnost'!D87,('Norm. Zahr. Financovanie'!D87*Parametre!$A$2+'Norm. uspesnost'!D87*Parametre!$A$3)/(Parametre!$A$2+Parametre!$A$3))</f>
        <v>#REF!</v>
      </c>
      <c r="E83" s="331" t="e">
        <f>IF('Norm. Zahr. Financovanie'!E$202=0,'Norm. uspesnost'!E87,('Norm. Zahr. Financovanie'!E87*Parametre!$A$2+'Norm. uspesnost'!E87*Parametre!$A$3)/(Parametre!$A$2+Parametre!$A$3))</f>
        <v>#REF!</v>
      </c>
      <c r="F83" s="331" t="e">
        <f>IF('Norm. Zahr. Financovanie'!F$202=0,'Norm. uspesnost'!F87,('Norm. Zahr. Financovanie'!F87*Parametre!$A$2+'Norm. uspesnost'!F87*Parametre!$A$3)/(Parametre!$A$2+Parametre!$A$3))</f>
        <v>#REF!</v>
      </c>
      <c r="G83" s="331" t="e">
        <f>IF('Norm. Zahr. Financovanie'!G$202=0,'Norm. uspesnost'!G87,('Norm. Zahr. Financovanie'!G87*Parametre!$A$2+'Norm. uspesnost'!G87*Parametre!$A$3)/(Parametre!$A$2+Parametre!$A$3))</f>
        <v>#REF!</v>
      </c>
      <c r="H83" s="331" t="e">
        <f>IF('Norm. Zahr. Financovanie'!H$202=0,'Norm. uspesnost'!H87,('Norm. Zahr. Financovanie'!H87*Parametre!$A$2+'Norm. uspesnost'!H87*Parametre!$A$3)/(Parametre!$A$2+Parametre!$A$3))</f>
        <v>#REF!</v>
      </c>
      <c r="I83" s="331" t="e">
        <f>IF('Norm. Zahr. Financovanie'!I$202=0,'Norm. uspesnost'!I87,('Norm. Zahr. Financovanie'!I87*Parametre!$A$2+'Norm. uspesnost'!I87*Parametre!$A$3)/(Parametre!$A$2+Parametre!$A$3))</f>
        <v>#REF!</v>
      </c>
      <c r="J83" s="331" t="e">
        <f>IF('Norm. Zahr. Financovanie'!J$202=0,'Norm. uspesnost'!J87,('Norm. Zahr. Financovanie'!J87*Parametre!$A$2+'Norm. uspesnost'!J87*Parametre!$A$3)/(Parametre!$A$2+Parametre!$A$3))</f>
        <v>#REF!</v>
      </c>
      <c r="K83" s="331">
        <f>IF('Norm. Zahr. Financovanie'!K$202=0,'Norm. uspesnost'!K87,('Norm. Zahr. Financovanie'!K87*Parametre!$A$2+'Norm. uspesnost'!K87*Parametre!$A$3)/(Parametre!$A$2+Parametre!$A$3))</f>
        <v>1.1327336285717849E-2</v>
      </c>
      <c r="L83" s="331" t="e">
        <f>IF('Norm. Zahr. Financovanie'!L$202=0,'Norm. uspesnost'!L87,('Norm. Zahr. Financovanie'!L87*Parametre!$A$2+'Norm. uspesnost'!L87*Parametre!$A$3)/(Parametre!$A$2+Parametre!$A$3))</f>
        <v>#REF!</v>
      </c>
      <c r="M83" s="331" t="e">
        <f>IF('Norm. Zahr. Financovanie'!M$202=0,'Norm. uspesnost'!M87,('Norm. Zahr. Financovanie'!M87*Parametre!$A$2+'Norm. uspesnost'!M87*Parametre!$A$3)/(Parametre!$A$2+Parametre!$A$3))</f>
        <v>#REF!</v>
      </c>
      <c r="N83" s="331" t="e">
        <f>IF('Norm. Zahr. Financovanie'!N$202=0,'Norm. uspesnost'!N87,('Norm. Zahr. Financovanie'!N87*Parametre!$A$2+'Norm. uspesnost'!N87*Parametre!$A$3)/(Parametre!$A$2+Parametre!$A$3))</f>
        <v>#REF!</v>
      </c>
      <c r="O83" s="331" t="e">
        <f>IF('Norm. Zahr. Financovanie'!O$202=0,'Norm. uspesnost'!O87,('Norm. Zahr. Financovanie'!O87*Parametre!$A$2+'Norm. uspesnost'!O87*Parametre!$A$3)/(Parametre!$A$2+Parametre!$A$3))</f>
        <v>#REF!</v>
      </c>
      <c r="P83" s="331">
        <f>IF('Norm. Zahr. Financovanie'!P$202=0,'Norm. uspesnost'!P87,('Norm. Zahr. Financovanie'!P87*Parametre!$A$2+'Norm. uspesnost'!P87*Parametre!$A$3)/(Parametre!$A$2+Parametre!$A$3))</f>
        <v>7.8002841248660075E-3</v>
      </c>
      <c r="Q83" s="331" t="e">
        <f>IF('Norm. Zahr. Financovanie'!Q$202=0,'Norm. uspesnost'!Q87,('Norm. Zahr. Financovanie'!Q87*Parametre!$A$2+'Norm. uspesnost'!Q87*Parametre!$A$3)/(Parametre!$A$2+Parametre!$A$3))</f>
        <v>#REF!</v>
      </c>
      <c r="R83" s="331" t="e">
        <f>IF('Norm. Zahr. Financovanie'!R$202=0,'Norm. uspesnost'!R87,('Norm. Zahr. Financovanie'!R87*Parametre!$A$2+'Norm. uspesnost'!R87*Parametre!$A$3)/(Parametre!$A$2+Parametre!$A$3))</f>
        <v>#REF!</v>
      </c>
      <c r="S83" s="331" t="e">
        <f>IF('Norm. Zahr. Financovanie'!S$202=0,'Norm. uspesnost'!S87,('Norm. Zahr. Financovanie'!S87*Parametre!$A$2+'Norm. uspesnost'!S87*Parametre!$A$3)/(Parametre!$A$2+Parametre!$A$3))</f>
        <v>#REF!</v>
      </c>
      <c r="T83" s="331" t="e">
        <f>IF('Norm. Zahr. Financovanie'!T$202=0,'Norm. uspesnost'!T87,('Norm. Zahr. Financovanie'!T87*Parametre!$A$2+'Norm. uspesnost'!T87*Parametre!$A$3)/(Parametre!$A$2+Parametre!$A$3))</f>
        <v>#REF!</v>
      </c>
      <c r="U83" s="331">
        <f>IF('Norm. Zahr. Financovanie'!U$202=0,'Norm. uspesnost'!U87,('Norm. Zahr. Financovanie'!U87*Parametre!$A$2+'Norm. uspesnost'!U87*Parametre!$A$3)/(Parametre!$A$2+Parametre!$A$3))</f>
        <v>1.6126351692394122E-2</v>
      </c>
      <c r="V83" s="331" t="e">
        <f>IF('Norm. Zahr. Financovanie'!V$202=0,'Norm. uspesnost'!V87,('Norm. Zahr. Financovanie'!V87*Parametre!$A$2+'Norm. uspesnost'!V87*Parametre!$A$3)/(Parametre!$A$2+Parametre!$A$3))</f>
        <v>#REF!</v>
      </c>
      <c r="W83" s="331" t="e">
        <f>IF('Norm. Zahr. Financovanie'!W$202=0,'Norm. uspesnost'!W87,('Norm. Zahr. Financovanie'!W87*Parametre!$A$2+'Norm. uspesnost'!W87*Parametre!$A$3)/(Parametre!$A$2+Parametre!$A$3))</f>
        <v>#REF!</v>
      </c>
      <c r="X83" s="331">
        <f>IF('Norm. Zahr. Financovanie'!X$202=0,'Norm. uspesnost'!X87,('Norm. Zahr. Financovanie'!X87*Parametre!$A$2+'Norm. uspesnost'!X87*Parametre!$A$3)/(Parametre!$A$2+Parametre!$A$3))</f>
        <v>8.3195992293610844E-3</v>
      </c>
      <c r="Y83" s="331" t="e">
        <f>IF('Norm. Zahr. Financovanie'!Y$202=0,'Norm. uspesnost'!Y87,('Norm. Zahr. Financovanie'!Y87*Parametre!$A$2+'Norm. uspesnost'!Y87*Parametre!$A$3)/(Parametre!$A$2+Parametre!$A$3))</f>
        <v>#REF!</v>
      </c>
      <c r="Z83" s="331" t="e">
        <f>IF('Norm. Zahr. Financovanie'!Z$202=0,'Norm. uspesnost'!Z87,('Norm. Zahr. Financovanie'!Z87*Parametre!$A$2+'Norm. uspesnost'!Z87*Parametre!$A$3)/(Parametre!$A$2+Parametre!$A$3))</f>
        <v>#REF!</v>
      </c>
      <c r="AA83" s="331" t="e">
        <f>IF('Norm. Zahr. Financovanie'!AA$202=0,'Norm. uspesnost'!AA87,('Norm. Zahr. Financovanie'!AA87*Parametre!$A$2+'Norm. uspesnost'!AA87*Parametre!$A$3)/(Parametre!$A$2+Parametre!$A$3))</f>
        <v>#REF!</v>
      </c>
      <c r="AB83" s="331">
        <f>IF('Norm. Zahr. Financovanie'!AB$202=0,'Norm. uspesnost'!AB87,('Norm. Zahr. Financovanie'!AB87*Parametre!$A$2+'Norm. uspesnost'!AB87*Parametre!$A$3)/(Parametre!$A$2+Parametre!$A$3))</f>
        <v>5.3751316091574502E-3</v>
      </c>
      <c r="AC83" s="331">
        <f>IF('Norm. Zahr. Financovanie'!AC$202=0,'Norm. uspesnost'!AC87,('Norm. Zahr. Financovanie'!AC87*Parametre!$A$2+'Norm. uspesnost'!AC87*Parametre!$A$3)/(Parametre!$A$2+Parametre!$A$3))</f>
        <v>1.4394558837838316E-2</v>
      </c>
      <c r="AD83" s="331">
        <f>IF('Norm. Zahr. Financovanie'!AD$202=0,'Norm. uspesnost'!AD87,('Norm. Zahr. Financovanie'!AD87*Parametre!$A$2+'Norm. uspesnost'!AD87*Parametre!$A$3)/(Parametre!$A$2+Parametre!$A$3))</f>
        <v>2.7302501815580655E-2</v>
      </c>
      <c r="AE83" s="331" t="e">
        <f>IF('Norm. Zahr. Financovanie'!AE$202=0,'Norm. uspesnost'!AE87,('Norm. Zahr. Financovanie'!AE87*Parametre!$A$2+'Norm. uspesnost'!AE87*Parametre!$A$3)/(Parametre!$A$2+Parametre!$A$3))</f>
        <v>#REF!</v>
      </c>
      <c r="AF83" s="331" t="e">
        <f>IF('Norm. Zahr. Financovanie'!AF$202=0,'Norm. uspesnost'!AF87,('Norm. Zahr. Financovanie'!AF87*Parametre!$A$2+'Norm. uspesnost'!AF87*Parametre!$A$3)/(Parametre!$A$2+Parametre!$A$3))</f>
        <v>#REF!</v>
      </c>
      <c r="AG83" s="331" t="e">
        <f>IF('Norm. Zahr. Financovanie'!AG$202=0,'Norm. uspesnost'!AG87,('Norm. Zahr. Financovanie'!AG87*Parametre!$A$2+'Norm. uspesnost'!AG87*Parametre!$A$3)/(Parametre!$A$2+Parametre!$A$3))</f>
        <v>#REF!</v>
      </c>
      <c r="AH83" s="331" t="e">
        <f>IF('Norm. Zahr. Financovanie'!AH$202=0,'Norm. uspesnost'!AH87,('Norm. Zahr. Financovanie'!AH87*Parametre!$A$2+'Norm. uspesnost'!AH87*Parametre!$A$3)/(Parametre!$A$2+Parametre!$A$3))</f>
        <v>#REF!</v>
      </c>
      <c r="AI83" s="331">
        <f>IF('Norm. Zahr. Financovanie'!AI$202=0,'Norm. uspesnost'!AI87,('Norm. Zahr. Financovanie'!AI87*Parametre!$A$2+'Norm. uspesnost'!AI87*Parametre!$A$3)/(Parametre!$A$2+Parametre!$A$3))</f>
        <v>1.063746341462034E-2</v>
      </c>
      <c r="AJ83" s="331" t="e">
        <f>IF('Norm. Zahr. Financovanie'!AJ$202=0,'Norm. uspesnost'!AJ87,('Norm. Zahr. Financovanie'!AJ87*Parametre!$A$2+'Norm. uspesnost'!AJ87*Parametre!$A$3)/(Parametre!$A$2+Parametre!$A$3))</f>
        <v>#REF!</v>
      </c>
      <c r="AK83" s="331" t="e">
        <f>IF('Norm. Zahr. Financovanie'!AK$202=0,'Norm. uspesnost'!AK87,('Norm. Zahr. Financovanie'!AK87*Parametre!$A$2+'Norm. uspesnost'!AK87*Parametre!$A$3)/(Parametre!$A$2+Parametre!$A$3))</f>
        <v>#REF!</v>
      </c>
      <c r="AL83" s="331" t="e">
        <f>IF('Norm. Zahr. Financovanie'!AL$202=0,'Norm. uspesnost'!AL87,('Norm. Zahr. Financovanie'!AL87*Parametre!$A$2+'Norm. uspesnost'!AL87*Parametre!$A$3)/(Parametre!$A$2+Parametre!$A$3))</f>
        <v>#REF!</v>
      </c>
      <c r="AM83" s="331" t="e">
        <f>IF('Norm. Zahr. Financovanie'!AM$202=0,'Norm. uspesnost'!AM87,('Norm. Zahr. Financovanie'!AM87*Parametre!$A$2+'Norm. uspesnost'!AM87*Parametre!$A$3)/(Parametre!$A$2+Parametre!$A$3))</f>
        <v>#REF!</v>
      </c>
      <c r="AN83" s="331" t="e">
        <f>IF('Norm. Zahr. Financovanie'!AN$202=0,'Norm. uspesnost'!AN87,('Norm. Zahr. Financovanie'!AN87*Parametre!$A$2+'Norm. uspesnost'!AN87*Parametre!$A$3)/(Parametre!$A$2+Parametre!$A$3))</f>
        <v>#REF!</v>
      </c>
      <c r="AO83" s="331" t="e">
        <f>IF('Norm. Zahr. Financovanie'!AO$202=0,'Norm. uspesnost'!AO87,('Norm. Zahr. Financovanie'!AO87*Parametre!$A$2+'Norm. uspesnost'!AO87*Parametre!$A$3)/(Parametre!$A$2+Parametre!$A$3))</f>
        <v>#REF!</v>
      </c>
      <c r="AP83" s="331" t="e">
        <f>IF('Norm. Zahr. Financovanie'!AP$202=0,'Norm. uspesnost'!AP87,('Norm. Zahr. Financovanie'!AP87*Parametre!$A$2+'Norm. uspesnost'!AP87*Parametre!$A$3)/(Parametre!$A$2+Parametre!$A$3))</f>
        <v>#REF!</v>
      </c>
      <c r="AQ83" s="331" t="e">
        <f>IF('Norm. Zahr. Financovanie'!AQ$202=0,'Norm. uspesnost'!AQ87,('Norm. Zahr. Financovanie'!AQ87*Parametre!$A$2+'Norm. uspesnost'!AQ87*Parametre!$A$3)/(Parametre!$A$2+Parametre!$A$3))</f>
        <v>#REF!</v>
      </c>
      <c r="AR83" s="331" t="e">
        <f>IF('Norm. Zahr. Financovanie'!AR$202=0,'Norm. uspesnost'!AR87,('Norm. Zahr. Financovanie'!AR87*Parametre!$A$2+'Norm. uspesnost'!AR87*Parametre!$A$3)/(Parametre!$A$2+Parametre!$A$3))</f>
        <v>#REF!</v>
      </c>
      <c r="AS83" s="331" t="e">
        <f>IF('Norm. Zahr. Financovanie'!AS$202=0,'Norm. uspesnost'!AS87,('Norm. Zahr. Financovanie'!AS87*Parametre!$A$2+'Norm. uspesnost'!AS87*Parametre!$A$3)/(Parametre!$A$2+Parametre!$A$3))</f>
        <v>#REF!</v>
      </c>
      <c r="AT83" s="331" t="e">
        <f>IF('Norm. Zahr. Financovanie'!AT$202=0,'Norm. uspesnost'!AT87,('Norm. Zahr. Financovanie'!AT87*Parametre!$A$2+'Norm. uspesnost'!AT87*Parametre!$A$3)/(Parametre!$A$2+Parametre!$A$3))</f>
        <v>#REF!</v>
      </c>
      <c r="AU83" s="331" t="e">
        <f>IF('Norm. Zahr. Financovanie'!AU$202=0,'Norm. uspesnost'!AU87,('Norm. Zahr. Financovanie'!AU87*Parametre!$A$2+'Norm. uspesnost'!AU87*Parametre!$A$3)/(Parametre!$A$2+Parametre!$A$3))</f>
        <v>#REF!</v>
      </c>
      <c r="AV83" s="331" t="e">
        <f>IF('Norm. Zahr. Financovanie'!AV$202=0,'Norm. uspesnost'!AV87,('Norm. Zahr. Financovanie'!AV87*Parametre!$A$2+'Norm. uspesnost'!AV87*Parametre!$A$3)/(Parametre!$A$2+Parametre!$A$3))</f>
        <v>#REF!</v>
      </c>
      <c r="AW83" s="331" t="e">
        <f>IF('Norm. Zahr. Financovanie'!AW$202=0,'Norm. uspesnost'!AW87,('Norm. Zahr. Financovanie'!AW87*Parametre!$A$2+'Norm. uspesnost'!AW87*Parametre!$A$3)/(Parametre!$A$2+Parametre!$A$3))</f>
        <v>#REF!</v>
      </c>
      <c r="AX83" s="331" t="e">
        <f>IF('Norm. Zahr. Financovanie'!AX$202=0,'Norm. uspesnost'!AX87,('Norm. Zahr. Financovanie'!AX87*Parametre!$A$2+'Norm. uspesnost'!AX87*Parametre!$A$3)/(Parametre!$A$2+Parametre!$A$3))</f>
        <v>#REF!</v>
      </c>
      <c r="AY83" s="331" t="e">
        <f>IF('Norm. Zahr. Financovanie'!AY$202=0,'Norm. uspesnost'!AY87,('Norm. Zahr. Financovanie'!AY87*Parametre!$A$2+'Norm. uspesnost'!AY87*Parametre!$A$3)/(Parametre!$A$2+Parametre!$A$3))</f>
        <v>#REF!</v>
      </c>
      <c r="AZ83" s="331" t="e">
        <f>IF('Norm. Zahr. Financovanie'!AZ$202=0,'Norm. uspesnost'!AZ87,('Norm. Zahr. Financovanie'!AZ87*Parametre!$A$2+'Norm. uspesnost'!AZ87*Parametre!$A$3)/(Parametre!$A$2+Parametre!$A$3))</f>
        <v>#REF!</v>
      </c>
      <c r="BA83" s="331">
        <f>IF('Norm. Zahr. Financovanie'!BA$202=0,'Norm. uspesnost'!BA87,('Norm. Zahr. Financovanie'!BA87*Parametre!$A$2+'Norm. uspesnost'!BA87*Parametre!$A$3)/(Parametre!$A$2+Parametre!$A$3))</f>
        <v>1.4393298201883283E-2</v>
      </c>
      <c r="BB83" s="331" t="e">
        <f>IF('Norm. Zahr. Financovanie'!BB$202=0,'Norm. uspesnost'!BB87,('Norm. Zahr. Financovanie'!BB87*Parametre!$A$2+'Norm. uspesnost'!BB87*Parametre!$A$3)/(Parametre!$A$2+Parametre!$A$3))</f>
        <v>#REF!</v>
      </c>
    </row>
    <row r="84" spans="1:54" ht="14.25" customHeight="1" x14ac:dyDescent="0.25">
      <c r="A84" s="336">
        <v>83</v>
      </c>
      <c r="B84" s="339" t="s">
        <v>212</v>
      </c>
      <c r="C84" s="340" t="s">
        <v>211</v>
      </c>
      <c r="D84" s="331" t="e">
        <f>IF('Norm. Zahr. Financovanie'!D$202=0,'Norm. uspesnost'!D88,('Norm. Zahr. Financovanie'!D88*Parametre!$A$2+'Norm. uspesnost'!D88*Parametre!$A$3)/(Parametre!$A$2+Parametre!$A$3))</f>
        <v>#REF!</v>
      </c>
      <c r="E84" s="331" t="e">
        <f>IF('Norm. Zahr. Financovanie'!E$202=0,'Norm. uspesnost'!E88,('Norm. Zahr. Financovanie'!E88*Parametre!$A$2+'Norm. uspesnost'!E88*Parametre!$A$3)/(Parametre!$A$2+Parametre!$A$3))</f>
        <v>#REF!</v>
      </c>
      <c r="F84" s="331" t="e">
        <f>IF('Norm. Zahr. Financovanie'!F$202=0,'Norm. uspesnost'!F88,('Norm. Zahr. Financovanie'!F88*Parametre!$A$2+'Norm. uspesnost'!F88*Parametre!$A$3)/(Parametre!$A$2+Parametre!$A$3))</f>
        <v>#REF!</v>
      </c>
      <c r="G84" s="331" t="e">
        <f>IF('Norm. Zahr. Financovanie'!G$202=0,'Norm. uspesnost'!G88,('Norm. Zahr. Financovanie'!G88*Parametre!$A$2+'Norm. uspesnost'!G88*Parametre!$A$3)/(Parametre!$A$2+Parametre!$A$3))</f>
        <v>#REF!</v>
      </c>
      <c r="H84" s="331" t="e">
        <f>IF('Norm. Zahr. Financovanie'!H$202=0,'Norm. uspesnost'!H88,('Norm. Zahr. Financovanie'!H88*Parametre!$A$2+'Norm. uspesnost'!H88*Parametre!$A$3)/(Parametre!$A$2+Parametre!$A$3))</f>
        <v>#REF!</v>
      </c>
      <c r="I84" s="331" t="e">
        <f>IF('Norm. Zahr. Financovanie'!I$202=0,'Norm. uspesnost'!I88,('Norm. Zahr. Financovanie'!I88*Parametre!$A$2+'Norm. uspesnost'!I88*Parametre!$A$3)/(Parametre!$A$2+Parametre!$A$3))</f>
        <v>#REF!</v>
      </c>
      <c r="J84" s="331" t="e">
        <f>IF('Norm. Zahr. Financovanie'!J$202=0,'Norm. uspesnost'!J88,('Norm. Zahr. Financovanie'!J88*Parametre!$A$2+'Norm. uspesnost'!J88*Parametre!$A$3)/(Parametre!$A$2+Parametre!$A$3))</f>
        <v>#REF!</v>
      </c>
      <c r="K84" s="331">
        <f>IF('Norm. Zahr. Financovanie'!K$202=0,'Norm. uspesnost'!K88,('Norm. Zahr. Financovanie'!K88*Parametre!$A$2+'Norm. uspesnost'!K88*Parametre!$A$3)/(Parametre!$A$2+Parametre!$A$3))</f>
        <v>0</v>
      </c>
      <c r="L84" s="331" t="e">
        <f>IF('Norm. Zahr. Financovanie'!L$202=0,'Norm. uspesnost'!L88,('Norm. Zahr. Financovanie'!L88*Parametre!$A$2+'Norm. uspesnost'!L88*Parametre!$A$3)/(Parametre!$A$2+Parametre!$A$3))</f>
        <v>#REF!</v>
      </c>
      <c r="M84" s="331" t="e">
        <f>IF('Norm. Zahr. Financovanie'!M$202=0,'Norm. uspesnost'!M88,('Norm. Zahr. Financovanie'!M88*Parametre!$A$2+'Norm. uspesnost'!M88*Parametre!$A$3)/(Parametre!$A$2+Parametre!$A$3))</f>
        <v>#REF!</v>
      </c>
      <c r="N84" s="331" t="e">
        <f>IF('Norm. Zahr. Financovanie'!N$202=0,'Norm. uspesnost'!N88,('Norm. Zahr. Financovanie'!N88*Parametre!$A$2+'Norm. uspesnost'!N88*Parametre!$A$3)/(Parametre!$A$2+Parametre!$A$3))</f>
        <v>#REF!</v>
      </c>
      <c r="O84" s="331" t="e">
        <f>IF('Norm. Zahr. Financovanie'!O$202=0,'Norm. uspesnost'!O88,('Norm. Zahr. Financovanie'!O88*Parametre!$A$2+'Norm. uspesnost'!O88*Parametre!$A$3)/(Parametre!$A$2+Parametre!$A$3))</f>
        <v>#REF!</v>
      </c>
      <c r="P84" s="331">
        <f>IF('Norm. Zahr. Financovanie'!P$202=0,'Norm. uspesnost'!P88,('Norm. Zahr. Financovanie'!P88*Parametre!$A$2+'Norm. uspesnost'!P88*Parametre!$A$3)/(Parametre!$A$2+Parametre!$A$3))</f>
        <v>0</v>
      </c>
      <c r="Q84" s="331" t="e">
        <f>IF('Norm. Zahr. Financovanie'!Q$202=0,'Norm. uspesnost'!Q88,('Norm. Zahr. Financovanie'!Q88*Parametre!$A$2+'Norm. uspesnost'!Q88*Parametre!$A$3)/(Parametre!$A$2+Parametre!$A$3))</f>
        <v>#REF!</v>
      </c>
      <c r="R84" s="331" t="e">
        <f>IF('Norm. Zahr. Financovanie'!R$202=0,'Norm. uspesnost'!R88,('Norm. Zahr. Financovanie'!R88*Parametre!$A$2+'Norm. uspesnost'!R88*Parametre!$A$3)/(Parametre!$A$2+Parametre!$A$3))</f>
        <v>#REF!</v>
      </c>
      <c r="S84" s="331" t="e">
        <f>IF('Norm. Zahr. Financovanie'!S$202=0,'Norm. uspesnost'!S88,('Norm. Zahr. Financovanie'!S88*Parametre!$A$2+'Norm. uspesnost'!S88*Parametre!$A$3)/(Parametre!$A$2+Parametre!$A$3))</f>
        <v>#REF!</v>
      </c>
      <c r="T84" s="331" t="e">
        <f>IF('Norm. Zahr. Financovanie'!T$202=0,'Norm. uspesnost'!T88,('Norm. Zahr. Financovanie'!T88*Parametre!$A$2+'Norm. uspesnost'!T88*Parametre!$A$3)/(Parametre!$A$2+Parametre!$A$3))</f>
        <v>#REF!</v>
      </c>
      <c r="U84" s="331">
        <f>IF('Norm. Zahr. Financovanie'!U$202=0,'Norm. uspesnost'!U88,('Norm. Zahr. Financovanie'!U88*Parametre!$A$2+'Norm. uspesnost'!U88*Parametre!$A$3)/(Parametre!$A$2+Parametre!$A$3))</f>
        <v>0</v>
      </c>
      <c r="V84" s="331" t="e">
        <f>IF('Norm. Zahr. Financovanie'!V$202=0,'Norm. uspesnost'!V88,('Norm. Zahr. Financovanie'!V88*Parametre!$A$2+'Norm. uspesnost'!V88*Parametre!$A$3)/(Parametre!$A$2+Parametre!$A$3))</f>
        <v>#REF!</v>
      </c>
      <c r="W84" s="331" t="e">
        <f>IF('Norm. Zahr. Financovanie'!W$202=0,'Norm. uspesnost'!W88,('Norm. Zahr. Financovanie'!W88*Parametre!$A$2+'Norm. uspesnost'!W88*Parametre!$A$3)/(Parametre!$A$2+Parametre!$A$3))</f>
        <v>#REF!</v>
      </c>
      <c r="X84" s="331">
        <f>IF('Norm. Zahr. Financovanie'!X$202=0,'Norm. uspesnost'!X88,('Norm. Zahr. Financovanie'!X88*Parametre!$A$2+'Norm. uspesnost'!X88*Parametre!$A$3)/(Parametre!$A$2+Parametre!$A$3))</f>
        <v>0</v>
      </c>
      <c r="Y84" s="331" t="e">
        <f>IF('Norm. Zahr. Financovanie'!Y$202=0,'Norm. uspesnost'!Y88,('Norm. Zahr. Financovanie'!Y88*Parametre!$A$2+'Norm. uspesnost'!Y88*Parametre!$A$3)/(Parametre!$A$2+Parametre!$A$3))</f>
        <v>#REF!</v>
      </c>
      <c r="Z84" s="331" t="e">
        <f>IF('Norm. Zahr. Financovanie'!Z$202=0,'Norm. uspesnost'!Z88,('Norm. Zahr. Financovanie'!Z88*Parametre!$A$2+'Norm. uspesnost'!Z88*Parametre!$A$3)/(Parametre!$A$2+Parametre!$A$3))</f>
        <v>#REF!</v>
      </c>
      <c r="AA84" s="331" t="e">
        <f>IF('Norm. Zahr. Financovanie'!AA$202=0,'Norm. uspesnost'!AA88,('Norm. Zahr. Financovanie'!AA88*Parametre!$A$2+'Norm. uspesnost'!AA88*Parametre!$A$3)/(Parametre!$A$2+Parametre!$A$3))</f>
        <v>#REF!</v>
      </c>
      <c r="AB84" s="331">
        <f>IF('Norm. Zahr. Financovanie'!AB$202=0,'Norm. uspesnost'!AB88,('Norm. Zahr. Financovanie'!AB88*Parametre!$A$2+'Norm. uspesnost'!AB88*Parametre!$A$3)/(Parametre!$A$2+Parametre!$A$3))</f>
        <v>0</v>
      </c>
      <c r="AC84" s="331">
        <f>IF('Norm. Zahr. Financovanie'!AC$202=0,'Norm. uspesnost'!AC88,('Norm. Zahr. Financovanie'!AC88*Parametre!$A$2+'Norm. uspesnost'!AC88*Parametre!$A$3)/(Parametre!$A$2+Parametre!$A$3))</f>
        <v>0</v>
      </c>
      <c r="AD84" s="331">
        <f>IF('Norm. Zahr. Financovanie'!AD$202=0,'Norm. uspesnost'!AD88,('Norm. Zahr. Financovanie'!AD88*Parametre!$A$2+'Norm. uspesnost'!AD88*Parametre!$A$3)/(Parametre!$A$2+Parametre!$A$3))</f>
        <v>0</v>
      </c>
      <c r="AE84" s="331" t="e">
        <f>IF('Norm. Zahr. Financovanie'!AE$202=0,'Norm. uspesnost'!AE88,('Norm. Zahr. Financovanie'!AE88*Parametre!$A$2+'Norm. uspesnost'!AE88*Parametre!$A$3)/(Parametre!$A$2+Parametre!$A$3))</f>
        <v>#REF!</v>
      </c>
      <c r="AF84" s="331" t="e">
        <f>IF('Norm. Zahr. Financovanie'!AF$202=0,'Norm. uspesnost'!AF88,('Norm. Zahr. Financovanie'!AF88*Parametre!$A$2+'Norm. uspesnost'!AF88*Parametre!$A$3)/(Parametre!$A$2+Parametre!$A$3))</f>
        <v>#REF!</v>
      </c>
      <c r="AG84" s="331" t="e">
        <f>IF('Norm. Zahr. Financovanie'!AG$202=0,'Norm. uspesnost'!AG88,('Norm. Zahr. Financovanie'!AG88*Parametre!$A$2+'Norm. uspesnost'!AG88*Parametre!$A$3)/(Parametre!$A$2+Parametre!$A$3))</f>
        <v>#REF!</v>
      </c>
      <c r="AH84" s="331" t="e">
        <f>IF('Norm. Zahr. Financovanie'!AH$202=0,'Norm. uspesnost'!AH88,('Norm. Zahr. Financovanie'!AH88*Parametre!$A$2+'Norm. uspesnost'!AH88*Parametre!$A$3)/(Parametre!$A$2+Parametre!$A$3))</f>
        <v>#REF!</v>
      </c>
      <c r="AI84" s="331">
        <f>IF('Norm. Zahr. Financovanie'!AI$202=0,'Norm. uspesnost'!AI88,('Norm. Zahr. Financovanie'!AI88*Parametre!$A$2+'Norm. uspesnost'!AI88*Parametre!$A$3)/(Parametre!$A$2+Parametre!$A$3))</f>
        <v>0</v>
      </c>
      <c r="AJ84" s="331" t="e">
        <f>IF('Norm. Zahr. Financovanie'!AJ$202=0,'Norm. uspesnost'!AJ88,('Norm. Zahr. Financovanie'!AJ88*Parametre!$A$2+'Norm. uspesnost'!AJ88*Parametre!$A$3)/(Parametre!$A$2+Parametre!$A$3))</f>
        <v>#REF!</v>
      </c>
      <c r="AK84" s="331" t="e">
        <f>IF('Norm. Zahr. Financovanie'!AK$202=0,'Norm. uspesnost'!AK88,('Norm. Zahr. Financovanie'!AK88*Parametre!$A$2+'Norm. uspesnost'!AK88*Parametre!$A$3)/(Parametre!$A$2+Parametre!$A$3))</f>
        <v>#REF!</v>
      </c>
      <c r="AL84" s="331" t="e">
        <f>IF('Norm. Zahr. Financovanie'!AL$202=0,'Norm. uspesnost'!AL88,('Norm. Zahr. Financovanie'!AL88*Parametre!$A$2+'Norm. uspesnost'!AL88*Parametre!$A$3)/(Parametre!$A$2+Parametre!$A$3))</f>
        <v>#REF!</v>
      </c>
      <c r="AM84" s="331" t="e">
        <f>IF('Norm. Zahr. Financovanie'!AM$202=0,'Norm. uspesnost'!AM88,('Norm. Zahr. Financovanie'!AM88*Parametre!$A$2+'Norm. uspesnost'!AM88*Parametre!$A$3)/(Parametre!$A$2+Parametre!$A$3))</f>
        <v>#REF!</v>
      </c>
      <c r="AN84" s="331" t="e">
        <f>IF('Norm. Zahr. Financovanie'!AN$202=0,'Norm. uspesnost'!AN88,('Norm. Zahr. Financovanie'!AN88*Parametre!$A$2+'Norm. uspesnost'!AN88*Parametre!$A$3)/(Parametre!$A$2+Parametre!$A$3))</f>
        <v>#REF!</v>
      </c>
      <c r="AO84" s="331" t="e">
        <f>IF('Norm. Zahr. Financovanie'!AO$202=0,'Norm. uspesnost'!AO88,('Norm. Zahr. Financovanie'!AO88*Parametre!$A$2+'Norm. uspesnost'!AO88*Parametre!$A$3)/(Parametre!$A$2+Parametre!$A$3))</f>
        <v>#REF!</v>
      </c>
      <c r="AP84" s="331" t="e">
        <f>IF('Norm. Zahr. Financovanie'!AP$202=0,'Norm. uspesnost'!AP88,('Norm. Zahr. Financovanie'!AP88*Parametre!$A$2+'Norm. uspesnost'!AP88*Parametre!$A$3)/(Parametre!$A$2+Parametre!$A$3))</f>
        <v>#REF!</v>
      </c>
      <c r="AQ84" s="331" t="e">
        <f>IF('Norm. Zahr. Financovanie'!AQ$202=0,'Norm. uspesnost'!AQ88,('Norm. Zahr. Financovanie'!AQ88*Parametre!$A$2+'Norm. uspesnost'!AQ88*Parametre!$A$3)/(Parametre!$A$2+Parametre!$A$3))</f>
        <v>#REF!</v>
      </c>
      <c r="AR84" s="331" t="e">
        <f>IF('Norm. Zahr. Financovanie'!AR$202=0,'Norm. uspesnost'!AR88,('Norm. Zahr. Financovanie'!AR88*Parametre!$A$2+'Norm. uspesnost'!AR88*Parametre!$A$3)/(Parametre!$A$2+Parametre!$A$3))</f>
        <v>#REF!</v>
      </c>
      <c r="AS84" s="331" t="e">
        <f>IF('Norm. Zahr. Financovanie'!AS$202=0,'Norm. uspesnost'!AS88,('Norm. Zahr. Financovanie'!AS88*Parametre!$A$2+'Norm. uspesnost'!AS88*Parametre!$A$3)/(Parametre!$A$2+Parametre!$A$3))</f>
        <v>#REF!</v>
      </c>
      <c r="AT84" s="331" t="e">
        <f>IF('Norm. Zahr. Financovanie'!AT$202=0,'Norm. uspesnost'!AT88,('Norm. Zahr. Financovanie'!AT88*Parametre!$A$2+'Norm. uspesnost'!AT88*Parametre!$A$3)/(Parametre!$A$2+Parametre!$A$3))</f>
        <v>#REF!</v>
      </c>
      <c r="AU84" s="331" t="e">
        <f>IF('Norm. Zahr. Financovanie'!AU$202=0,'Norm. uspesnost'!AU88,('Norm. Zahr. Financovanie'!AU88*Parametre!$A$2+'Norm. uspesnost'!AU88*Parametre!$A$3)/(Parametre!$A$2+Parametre!$A$3))</f>
        <v>#REF!</v>
      </c>
      <c r="AV84" s="331" t="e">
        <f>IF('Norm. Zahr. Financovanie'!AV$202=0,'Norm. uspesnost'!AV88,('Norm. Zahr. Financovanie'!AV88*Parametre!$A$2+'Norm. uspesnost'!AV88*Parametre!$A$3)/(Parametre!$A$2+Parametre!$A$3))</f>
        <v>#REF!</v>
      </c>
      <c r="AW84" s="331" t="e">
        <f>IF('Norm. Zahr. Financovanie'!AW$202=0,'Norm. uspesnost'!AW88,('Norm. Zahr. Financovanie'!AW88*Parametre!$A$2+'Norm. uspesnost'!AW88*Parametre!$A$3)/(Parametre!$A$2+Parametre!$A$3))</f>
        <v>#REF!</v>
      </c>
      <c r="AX84" s="331" t="e">
        <f>IF('Norm. Zahr. Financovanie'!AX$202=0,'Norm. uspesnost'!AX88,('Norm. Zahr. Financovanie'!AX88*Parametre!$A$2+'Norm. uspesnost'!AX88*Parametre!$A$3)/(Parametre!$A$2+Parametre!$A$3))</f>
        <v>#REF!</v>
      </c>
      <c r="AY84" s="331" t="e">
        <f>IF('Norm. Zahr. Financovanie'!AY$202=0,'Norm. uspesnost'!AY88,('Norm. Zahr. Financovanie'!AY88*Parametre!$A$2+'Norm. uspesnost'!AY88*Parametre!$A$3)/(Parametre!$A$2+Parametre!$A$3))</f>
        <v>#REF!</v>
      </c>
      <c r="AZ84" s="331" t="e">
        <f>IF('Norm. Zahr. Financovanie'!AZ$202=0,'Norm. uspesnost'!AZ88,('Norm. Zahr. Financovanie'!AZ88*Parametre!$A$2+'Norm. uspesnost'!AZ88*Parametre!$A$3)/(Parametre!$A$2+Parametre!$A$3))</f>
        <v>#REF!</v>
      </c>
      <c r="BA84" s="331">
        <f>IF('Norm. Zahr. Financovanie'!BA$202=0,'Norm. uspesnost'!BA88,('Norm. Zahr. Financovanie'!BA88*Parametre!$A$2+'Norm. uspesnost'!BA88*Parametre!$A$3)/(Parametre!$A$2+Parametre!$A$3))</f>
        <v>0</v>
      </c>
      <c r="BB84" s="331" t="e">
        <f>IF('Norm. Zahr. Financovanie'!BB$202=0,'Norm. uspesnost'!BB88,('Norm. Zahr. Financovanie'!BB88*Parametre!$A$2+'Norm. uspesnost'!BB88*Parametre!$A$3)/(Parametre!$A$2+Parametre!$A$3))</f>
        <v>#REF!</v>
      </c>
    </row>
    <row r="85" spans="1:54" ht="14.25" customHeight="1" x14ac:dyDescent="0.25">
      <c r="A85" s="336">
        <v>84</v>
      </c>
      <c r="B85" s="337" t="s">
        <v>202</v>
      </c>
      <c r="C85" s="338" t="s">
        <v>201</v>
      </c>
      <c r="D85" s="331" t="e">
        <f>IF('Norm. Zahr. Financovanie'!D$202=0,'Norm. uspesnost'!D89,('Norm. Zahr. Financovanie'!D89*Parametre!$A$2+'Norm. uspesnost'!D89*Parametre!$A$3)/(Parametre!$A$2+Parametre!$A$3))</f>
        <v>#REF!</v>
      </c>
      <c r="E85" s="331" t="e">
        <f>IF('Norm. Zahr. Financovanie'!E$202=0,'Norm. uspesnost'!E89,('Norm. Zahr. Financovanie'!E89*Parametre!$A$2+'Norm. uspesnost'!E89*Parametre!$A$3)/(Parametre!$A$2+Parametre!$A$3))</f>
        <v>#REF!</v>
      </c>
      <c r="F85" s="331" t="e">
        <f>IF('Norm. Zahr. Financovanie'!F$202=0,'Norm. uspesnost'!F89,('Norm. Zahr. Financovanie'!F89*Parametre!$A$2+'Norm. uspesnost'!F89*Parametre!$A$3)/(Parametre!$A$2+Parametre!$A$3))</f>
        <v>#REF!</v>
      </c>
      <c r="G85" s="331" t="e">
        <f>IF('Norm. Zahr. Financovanie'!G$202=0,'Norm. uspesnost'!G89,('Norm. Zahr. Financovanie'!G89*Parametre!$A$2+'Norm. uspesnost'!G89*Parametre!$A$3)/(Parametre!$A$2+Parametre!$A$3))</f>
        <v>#REF!</v>
      </c>
      <c r="H85" s="331" t="e">
        <f>IF('Norm. Zahr. Financovanie'!H$202=0,'Norm. uspesnost'!H89,('Norm. Zahr. Financovanie'!H89*Parametre!$A$2+'Norm. uspesnost'!H89*Parametre!$A$3)/(Parametre!$A$2+Parametre!$A$3))</f>
        <v>#REF!</v>
      </c>
      <c r="I85" s="331" t="e">
        <f>IF('Norm. Zahr. Financovanie'!I$202=0,'Norm. uspesnost'!I89,('Norm. Zahr. Financovanie'!I89*Parametre!$A$2+'Norm. uspesnost'!I89*Parametre!$A$3)/(Parametre!$A$2+Parametre!$A$3))</f>
        <v>#REF!</v>
      </c>
      <c r="J85" s="331" t="e">
        <f>IF('Norm. Zahr. Financovanie'!J$202=0,'Norm. uspesnost'!J89,('Norm. Zahr. Financovanie'!J89*Parametre!$A$2+'Norm. uspesnost'!J89*Parametre!$A$3)/(Parametre!$A$2+Parametre!$A$3))</f>
        <v>#REF!</v>
      </c>
      <c r="K85" s="331">
        <f>IF('Norm. Zahr. Financovanie'!K$202=0,'Norm. uspesnost'!K89,('Norm. Zahr. Financovanie'!K89*Parametre!$A$2+'Norm. uspesnost'!K89*Parametre!$A$3)/(Parametre!$A$2+Parametre!$A$3))</f>
        <v>1.8923712977899482E-2</v>
      </c>
      <c r="L85" s="331" t="e">
        <f>IF('Norm. Zahr. Financovanie'!L$202=0,'Norm. uspesnost'!L89,('Norm. Zahr. Financovanie'!L89*Parametre!$A$2+'Norm. uspesnost'!L89*Parametre!$A$3)/(Parametre!$A$2+Parametre!$A$3))</f>
        <v>#REF!</v>
      </c>
      <c r="M85" s="331" t="e">
        <f>IF('Norm. Zahr. Financovanie'!M$202=0,'Norm. uspesnost'!M89,('Norm. Zahr. Financovanie'!M89*Parametre!$A$2+'Norm. uspesnost'!M89*Parametre!$A$3)/(Parametre!$A$2+Parametre!$A$3))</f>
        <v>#REF!</v>
      </c>
      <c r="N85" s="331" t="e">
        <f>IF('Norm. Zahr. Financovanie'!N$202=0,'Norm. uspesnost'!N89,('Norm. Zahr. Financovanie'!N89*Parametre!$A$2+'Norm. uspesnost'!N89*Parametre!$A$3)/(Parametre!$A$2+Parametre!$A$3))</f>
        <v>#REF!</v>
      </c>
      <c r="O85" s="331" t="e">
        <f>IF('Norm. Zahr. Financovanie'!O$202=0,'Norm. uspesnost'!O89,('Norm. Zahr. Financovanie'!O89*Parametre!$A$2+'Norm. uspesnost'!O89*Parametre!$A$3)/(Parametre!$A$2+Parametre!$A$3))</f>
        <v>#REF!</v>
      </c>
      <c r="P85" s="331">
        <f>IF('Norm. Zahr. Financovanie'!P$202=0,'Norm. uspesnost'!P89,('Norm. Zahr. Financovanie'!P89*Parametre!$A$2+'Norm. uspesnost'!P89*Parametre!$A$3)/(Parametre!$A$2+Parametre!$A$3))</f>
        <v>1.2218766477936675E-2</v>
      </c>
      <c r="Q85" s="331" t="e">
        <f>IF('Norm. Zahr. Financovanie'!Q$202=0,'Norm. uspesnost'!Q89,('Norm. Zahr. Financovanie'!Q89*Parametre!$A$2+'Norm. uspesnost'!Q89*Parametre!$A$3)/(Parametre!$A$2+Parametre!$A$3))</f>
        <v>#REF!</v>
      </c>
      <c r="R85" s="331" t="e">
        <f>IF('Norm. Zahr. Financovanie'!R$202=0,'Norm. uspesnost'!R89,('Norm. Zahr. Financovanie'!R89*Parametre!$A$2+'Norm. uspesnost'!R89*Parametre!$A$3)/(Parametre!$A$2+Parametre!$A$3))</f>
        <v>#REF!</v>
      </c>
      <c r="S85" s="331" t="e">
        <f>IF('Norm. Zahr. Financovanie'!S$202=0,'Norm. uspesnost'!S89,('Norm. Zahr. Financovanie'!S89*Parametre!$A$2+'Norm. uspesnost'!S89*Parametre!$A$3)/(Parametre!$A$2+Parametre!$A$3))</f>
        <v>#REF!</v>
      </c>
      <c r="T85" s="331" t="e">
        <f>IF('Norm. Zahr. Financovanie'!T$202=0,'Norm. uspesnost'!T89,('Norm. Zahr. Financovanie'!T89*Parametre!$A$2+'Norm. uspesnost'!T89*Parametre!$A$3)/(Parametre!$A$2+Parametre!$A$3))</f>
        <v>#REF!</v>
      </c>
      <c r="U85" s="331">
        <f>IF('Norm. Zahr. Financovanie'!U$202=0,'Norm. uspesnost'!U89,('Norm. Zahr. Financovanie'!U89*Parametre!$A$2+'Norm. uspesnost'!U89*Parametre!$A$3)/(Parametre!$A$2+Parametre!$A$3))</f>
        <v>0</v>
      </c>
      <c r="V85" s="331" t="e">
        <f>IF('Norm. Zahr. Financovanie'!V$202=0,'Norm. uspesnost'!V89,('Norm. Zahr. Financovanie'!V89*Parametre!$A$2+'Norm. uspesnost'!V89*Parametre!$A$3)/(Parametre!$A$2+Parametre!$A$3))</f>
        <v>#REF!</v>
      </c>
      <c r="W85" s="331" t="e">
        <f>IF('Norm. Zahr. Financovanie'!W$202=0,'Norm. uspesnost'!W89,('Norm. Zahr. Financovanie'!W89*Parametre!$A$2+'Norm. uspesnost'!W89*Parametre!$A$3)/(Parametre!$A$2+Parametre!$A$3))</f>
        <v>#REF!</v>
      </c>
      <c r="X85" s="331">
        <f>IF('Norm. Zahr. Financovanie'!X$202=0,'Norm. uspesnost'!X89,('Norm. Zahr. Financovanie'!X89*Parametre!$A$2+'Norm. uspesnost'!X89*Parametre!$A$3)/(Parametre!$A$2+Parametre!$A$3))</f>
        <v>1.3236203647482035E-2</v>
      </c>
      <c r="Y85" s="331" t="e">
        <f>IF('Norm. Zahr. Financovanie'!Y$202=0,'Norm. uspesnost'!Y89,('Norm. Zahr. Financovanie'!Y89*Parametre!$A$2+'Norm. uspesnost'!Y89*Parametre!$A$3)/(Parametre!$A$2+Parametre!$A$3))</f>
        <v>#REF!</v>
      </c>
      <c r="Z85" s="331" t="e">
        <f>IF('Norm. Zahr. Financovanie'!Z$202=0,'Norm. uspesnost'!Z89,('Norm. Zahr. Financovanie'!Z89*Parametre!$A$2+'Norm. uspesnost'!Z89*Parametre!$A$3)/(Parametre!$A$2+Parametre!$A$3))</f>
        <v>#REF!</v>
      </c>
      <c r="AA85" s="331" t="e">
        <f>IF('Norm. Zahr. Financovanie'!AA$202=0,'Norm. uspesnost'!AA89,('Norm. Zahr. Financovanie'!AA89*Parametre!$A$2+'Norm. uspesnost'!AA89*Parametre!$A$3)/(Parametre!$A$2+Parametre!$A$3))</f>
        <v>#REF!</v>
      </c>
      <c r="AB85" s="331">
        <f>IF('Norm. Zahr. Financovanie'!AB$202=0,'Norm. uspesnost'!AB89,('Norm. Zahr. Financovanie'!AB89*Parametre!$A$2+'Norm. uspesnost'!AB89*Parametre!$A$3)/(Parametre!$A$2+Parametre!$A$3))</f>
        <v>0</v>
      </c>
      <c r="AC85" s="331">
        <f>IF('Norm. Zahr. Financovanie'!AC$202=0,'Norm. uspesnost'!AC89,('Norm. Zahr. Financovanie'!AC89*Parametre!$A$2+'Norm. uspesnost'!AC89*Parametre!$A$3)/(Parametre!$A$2+Parametre!$A$3))</f>
        <v>6.7177987329277633E-3</v>
      </c>
      <c r="AD85" s="331">
        <f>IF('Norm. Zahr. Financovanie'!AD$202=0,'Norm. uspesnost'!AD89,('Norm. Zahr. Financovanie'!AD89*Parametre!$A$2+'Norm. uspesnost'!AD89*Parametre!$A$3)/(Parametre!$A$2+Parametre!$A$3))</f>
        <v>0</v>
      </c>
      <c r="AE85" s="331" t="e">
        <f>IF('Norm. Zahr. Financovanie'!AE$202=0,'Norm. uspesnost'!AE89,('Norm. Zahr. Financovanie'!AE89*Parametre!$A$2+'Norm. uspesnost'!AE89*Parametre!$A$3)/(Parametre!$A$2+Parametre!$A$3))</f>
        <v>#REF!</v>
      </c>
      <c r="AF85" s="331" t="e">
        <f>IF('Norm. Zahr. Financovanie'!AF$202=0,'Norm. uspesnost'!AF89,('Norm. Zahr. Financovanie'!AF89*Parametre!$A$2+'Norm. uspesnost'!AF89*Parametre!$A$3)/(Parametre!$A$2+Parametre!$A$3))</f>
        <v>#REF!</v>
      </c>
      <c r="AG85" s="331" t="e">
        <f>IF('Norm. Zahr. Financovanie'!AG$202=0,'Norm. uspesnost'!AG89,('Norm. Zahr. Financovanie'!AG89*Parametre!$A$2+'Norm. uspesnost'!AG89*Parametre!$A$3)/(Parametre!$A$2+Parametre!$A$3))</f>
        <v>#REF!</v>
      </c>
      <c r="AH85" s="331" t="e">
        <f>IF('Norm. Zahr. Financovanie'!AH$202=0,'Norm. uspesnost'!AH89,('Norm. Zahr. Financovanie'!AH89*Parametre!$A$2+'Norm. uspesnost'!AH89*Parametre!$A$3)/(Parametre!$A$2+Parametre!$A$3))</f>
        <v>#REF!</v>
      </c>
      <c r="AI85" s="331">
        <f>IF('Norm. Zahr. Financovanie'!AI$202=0,'Norm. uspesnost'!AI89,('Norm. Zahr. Financovanie'!AI89*Parametre!$A$2+'Norm. uspesnost'!AI89*Parametre!$A$3)/(Parametre!$A$2+Parametre!$A$3))</f>
        <v>1.1542709450298861E-2</v>
      </c>
      <c r="AJ85" s="331" t="e">
        <f>IF('Norm. Zahr. Financovanie'!AJ$202=0,'Norm. uspesnost'!AJ89,('Norm. Zahr. Financovanie'!AJ89*Parametre!$A$2+'Norm. uspesnost'!AJ89*Parametre!$A$3)/(Parametre!$A$2+Parametre!$A$3))</f>
        <v>#REF!</v>
      </c>
      <c r="AK85" s="331" t="e">
        <f>IF('Norm. Zahr. Financovanie'!AK$202=0,'Norm. uspesnost'!AK89,('Norm. Zahr. Financovanie'!AK89*Parametre!$A$2+'Norm. uspesnost'!AK89*Parametre!$A$3)/(Parametre!$A$2+Parametre!$A$3))</f>
        <v>#REF!</v>
      </c>
      <c r="AL85" s="331" t="e">
        <f>IF('Norm. Zahr. Financovanie'!AL$202=0,'Norm. uspesnost'!AL89,('Norm. Zahr. Financovanie'!AL89*Parametre!$A$2+'Norm. uspesnost'!AL89*Parametre!$A$3)/(Parametre!$A$2+Parametre!$A$3))</f>
        <v>#REF!</v>
      </c>
      <c r="AM85" s="331" t="e">
        <f>IF('Norm. Zahr. Financovanie'!AM$202=0,'Norm. uspesnost'!AM89,('Norm. Zahr. Financovanie'!AM89*Parametre!$A$2+'Norm. uspesnost'!AM89*Parametre!$A$3)/(Parametre!$A$2+Parametre!$A$3))</f>
        <v>#REF!</v>
      </c>
      <c r="AN85" s="331" t="e">
        <f>IF('Norm. Zahr. Financovanie'!AN$202=0,'Norm. uspesnost'!AN89,('Norm. Zahr. Financovanie'!AN89*Parametre!$A$2+'Norm. uspesnost'!AN89*Parametre!$A$3)/(Parametre!$A$2+Parametre!$A$3))</f>
        <v>#REF!</v>
      </c>
      <c r="AO85" s="331" t="e">
        <f>IF('Norm. Zahr. Financovanie'!AO$202=0,'Norm. uspesnost'!AO89,('Norm. Zahr. Financovanie'!AO89*Parametre!$A$2+'Norm. uspesnost'!AO89*Parametre!$A$3)/(Parametre!$A$2+Parametre!$A$3))</f>
        <v>#REF!</v>
      </c>
      <c r="AP85" s="331" t="e">
        <f>IF('Norm. Zahr. Financovanie'!AP$202=0,'Norm. uspesnost'!AP89,('Norm. Zahr. Financovanie'!AP89*Parametre!$A$2+'Norm. uspesnost'!AP89*Parametre!$A$3)/(Parametre!$A$2+Parametre!$A$3))</f>
        <v>#REF!</v>
      </c>
      <c r="AQ85" s="331" t="e">
        <f>IF('Norm. Zahr. Financovanie'!AQ$202=0,'Norm. uspesnost'!AQ89,('Norm. Zahr. Financovanie'!AQ89*Parametre!$A$2+'Norm. uspesnost'!AQ89*Parametre!$A$3)/(Parametre!$A$2+Parametre!$A$3))</f>
        <v>#REF!</v>
      </c>
      <c r="AR85" s="331" t="e">
        <f>IF('Norm. Zahr. Financovanie'!AR$202=0,'Norm. uspesnost'!AR89,('Norm. Zahr. Financovanie'!AR89*Parametre!$A$2+'Norm. uspesnost'!AR89*Parametre!$A$3)/(Parametre!$A$2+Parametre!$A$3))</f>
        <v>#REF!</v>
      </c>
      <c r="AS85" s="331" t="e">
        <f>IF('Norm. Zahr. Financovanie'!AS$202=0,'Norm. uspesnost'!AS89,('Norm. Zahr. Financovanie'!AS89*Parametre!$A$2+'Norm. uspesnost'!AS89*Parametre!$A$3)/(Parametre!$A$2+Parametre!$A$3))</f>
        <v>#REF!</v>
      </c>
      <c r="AT85" s="331" t="e">
        <f>IF('Norm. Zahr. Financovanie'!AT$202=0,'Norm. uspesnost'!AT89,('Norm. Zahr. Financovanie'!AT89*Parametre!$A$2+'Norm. uspesnost'!AT89*Parametre!$A$3)/(Parametre!$A$2+Parametre!$A$3))</f>
        <v>#REF!</v>
      </c>
      <c r="AU85" s="331" t="e">
        <f>IF('Norm. Zahr. Financovanie'!AU$202=0,'Norm. uspesnost'!AU89,('Norm. Zahr. Financovanie'!AU89*Parametre!$A$2+'Norm. uspesnost'!AU89*Parametre!$A$3)/(Parametre!$A$2+Parametre!$A$3))</f>
        <v>#REF!</v>
      </c>
      <c r="AV85" s="331" t="e">
        <f>IF('Norm. Zahr. Financovanie'!AV$202=0,'Norm. uspesnost'!AV89,('Norm. Zahr. Financovanie'!AV89*Parametre!$A$2+'Norm. uspesnost'!AV89*Parametre!$A$3)/(Parametre!$A$2+Parametre!$A$3))</f>
        <v>#REF!</v>
      </c>
      <c r="AW85" s="331" t="e">
        <f>IF('Norm. Zahr. Financovanie'!AW$202=0,'Norm. uspesnost'!AW89,('Norm. Zahr. Financovanie'!AW89*Parametre!$A$2+'Norm. uspesnost'!AW89*Parametre!$A$3)/(Parametre!$A$2+Parametre!$A$3))</f>
        <v>#REF!</v>
      </c>
      <c r="AX85" s="331" t="e">
        <f>IF('Norm. Zahr. Financovanie'!AX$202=0,'Norm. uspesnost'!AX89,('Norm. Zahr. Financovanie'!AX89*Parametre!$A$2+'Norm. uspesnost'!AX89*Parametre!$A$3)/(Parametre!$A$2+Parametre!$A$3))</f>
        <v>#REF!</v>
      </c>
      <c r="AY85" s="331" t="e">
        <f>IF('Norm. Zahr. Financovanie'!AY$202=0,'Norm. uspesnost'!AY89,('Norm. Zahr. Financovanie'!AY89*Parametre!$A$2+'Norm. uspesnost'!AY89*Parametre!$A$3)/(Parametre!$A$2+Parametre!$A$3))</f>
        <v>#REF!</v>
      </c>
      <c r="AZ85" s="331" t="e">
        <f>IF('Norm. Zahr. Financovanie'!AZ$202=0,'Norm. uspesnost'!AZ89,('Norm. Zahr. Financovanie'!AZ89*Parametre!$A$2+'Norm. uspesnost'!AZ89*Parametre!$A$3)/(Parametre!$A$2+Parametre!$A$3))</f>
        <v>#REF!</v>
      </c>
      <c r="BA85" s="331">
        <f>IF('Norm. Zahr. Financovanie'!BA$202=0,'Norm. uspesnost'!BA89,('Norm. Zahr. Financovanie'!BA89*Parametre!$A$2+'Norm. uspesnost'!BA89*Parametre!$A$3)/(Parametre!$A$2+Parametre!$A$3))</f>
        <v>0</v>
      </c>
      <c r="BB85" s="331" t="e">
        <f>IF('Norm. Zahr. Financovanie'!BB$202=0,'Norm. uspesnost'!BB89,('Norm. Zahr. Financovanie'!BB89*Parametre!$A$2+'Norm. uspesnost'!BB89*Parametre!$A$3)/(Parametre!$A$2+Parametre!$A$3))</f>
        <v>#REF!</v>
      </c>
    </row>
    <row r="86" spans="1:54" ht="14.25" customHeight="1" x14ac:dyDescent="0.25">
      <c r="A86" s="336">
        <v>85</v>
      </c>
      <c r="B86" s="339" t="s">
        <v>115</v>
      </c>
      <c r="C86" s="340" t="s">
        <v>114</v>
      </c>
      <c r="D86" s="331" t="e">
        <f>IF('Norm. Zahr. Financovanie'!D$202=0,'Norm. uspesnost'!D90,('Norm. Zahr. Financovanie'!D90*Parametre!$A$2+'Norm. uspesnost'!D90*Parametre!$A$3)/(Parametre!$A$2+Parametre!$A$3))</f>
        <v>#REF!</v>
      </c>
      <c r="E86" s="331" t="e">
        <f>IF('Norm. Zahr. Financovanie'!E$202=0,'Norm. uspesnost'!E90,('Norm. Zahr. Financovanie'!E90*Parametre!$A$2+'Norm. uspesnost'!E90*Parametre!$A$3)/(Parametre!$A$2+Parametre!$A$3))</f>
        <v>#REF!</v>
      </c>
      <c r="F86" s="331" t="e">
        <f>IF('Norm. Zahr. Financovanie'!F$202=0,'Norm. uspesnost'!F90,('Norm. Zahr. Financovanie'!F90*Parametre!$A$2+'Norm. uspesnost'!F90*Parametre!$A$3)/(Parametre!$A$2+Parametre!$A$3))</f>
        <v>#REF!</v>
      </c>
      <c r="G86" s="331" t="e">
        <f>IF('Norm. Zahr. Financovanie'!G$202=0,'Norm. uspesnost'!G90,('Norm. Zahr. Financovanie'!G90*Parametre!$A$2+'Norm. uspesnost'!G90*Parametre!$A$3)/(Parametre!$A$2+Parametre!$A$3))</f>
        <v>#REF!</v>
      </c>
      <c r="H86" s="331" t="e">
        <f>IF('Norm. Zahr. Financovanie'!H$202=0,'Norm. uspesnost'!H90,('Norm. Zahr. Financovanie'!H90*Parametre!$A$2+'Norm. uspesnost'!H90*Parametre!$A$3)/(Parametre!$A$2+Parametre!$A$3))</f>
        <v>#REF!</v>
      </c>
      <c r="I86" s="331" t="e">
        <f>IF('Norm. Zahr. Financovanie'!I$202=0,'Norm. uspesnost'!I90,('Norm. Zahr. Financovanie'!I90*Parametre!$A$2+'Norm. uspesnost'!I90*Parametre!$A$3)/(Parametre!$A$2+Parametre!$A$3))</f>
        <v>#REF!</v>
      </c>
      <c r="J86" s="331" t="e">
        <f>IF('Norm. Zahr. Financovanie'!J$202=0,'Norm. uspesnost'!J90,('Norm. Zahr. Financovanie'!J90*Parametre!$A$2+'Norm. uspesnost'!J90*Parametre!$A$3)/(Parametre!$A$2+Parametre!$A$3))</f>
        <v>#REF!</v>
      </c>
      <c r="K86" s="331">
        <f>IF('Norm. Zahr. Financovanie'!K$202=0,'Norm. uspesnost'!K90,('Norm. Zahr. Financovanie'!K90*Parametre!$A$2+'Norm. uspesnost'!K90*Parametre!$A$3)/(Parametre!$A$2+Parametre!$A$3))</f>
        <v>1.4868121408607337E-2</v>
      </c>
      <c r="L86" s="331" t="e">
        <f>IF('Norm. Zahr. Financovanie'!L$202=0,'Norm. uspesnost'!L90,('Norm. Zahr. Financovanie'!L90*Parametre!$A$2+'Norm. uspesnost'!L90*Parametre!$A$3)/(Parametre!$A$2+Parametre!$A$3))</f>
        <v>#REF!</v>
      </c>
      <c r="M86" s="331" t="e">
        <f>IF('Norm. Zahr. Financovanie'!M$202=0,'Norm. uspesnost'!M90,('Norm. Zahr. Financovanie'!M90*Parametre!$A$2+'Norm. uspesnost'!M90*Parametre!$A$3)/(Parametre!$A$2+Parametre!$A$3))</f>
        <v>#REF!</v>
      </c>
      <c r="N86" s="331" t="e">
        <f>IF('Norm. Zahr. Financovanie'!N$202=0,'Norm. uspesnost'!N90,('Norm. Zahr. Financovanie'!N90*Parametre!$A$2+'Norm. uspesnost'!N90*Parametre!$A$3)/(Parametre!$A$2+Parametre!$A$3))</f>
        <v>#REF!</v>
      </c>
      <c r="O86" s="331" t="e">
        <f>IF('Norm. Zahr. Financovanie'!O$202=0,'Norm. uspesnost'!O90,('Norm. Zahr. Financovanie'!O90*Parametre!$A$2+'Norm. uspesnost'!O90*Parametre!$A$3)/(Parametre!$A$2+Parametre!$A$3))</f>
        <v>#REF!</v>
      </c>
      <c r="P86" s="331">
        <f>IF('Norm. Zahr. Financovanie'!P$202=0,'Norm. uspesnost'!P90,('Norm. Zahr. Financovanie'!P90*Parametre!$A$2+'Norm. uspesnost'!P90*Parametre!$A$3)/(Parametre!$A$2+Parametre!$A$3))</f>
        <v>7.6741404634093433E-3</v>
      </c>
      <c r="Q86" s="331" t="e">
        <f>IF('Norm. Zahr. Financovanie'!Q$202=0,'Norm. uspesnost'!Q90,('Norm. Zahr. Financovanie'!Q90*Parametre!$A$2+'Norm. uspesnost'!Q90*Parametre!$A$3)/(Parametre!$A$2+Parametre!$A$3))</f>
        <v>#REF!</v>
      </c>
      <c r="R86" s="331" t="e">
        <f>IF('Norm. Zahr. Financovanie'!R$202=0,'Norm. uspesnost'!R90,('Norm. Zahr. Financovanie'!R90*Parametre!$A$2+'Norm. uspesnost'!R90*Parametre!$A$3)/(Parametre!$A$2+Parametre!$A$3))</f>
        <v>#REF!</v>
      </c>
      <c r="S86" s="331" t="e">
        <f>IF('Norm. Zahr. Financovanie'!S$202=0,'Norm. uspesnost'!S90,('Norm. Zahr. Financovanie'!S90*Parametre!$A$2+'Norm. uspesnost'!S90*Parametre!$A$3)/(Parametre!$A$2+Parametre!$A$3))</f>
        <v>#REF!</v>
      </c>
      <c r="T86" s="331" t="e">
        <f>IF('Norm. Zahr. Financovanie'!T$202=0,'Norm. uspesnost'!T90,('Norm. Zahr. Financovanie'!T90*Parametre!$A$2+'Norm. uspesnost'!T90*Parametre!$A$3)/(Parametre!$A$2+Parametre!$A$3))</f>
        <v>#REF!</v>
      </c>
      <c r="U86" s="331">
        <f>IF('Norm. Zahr. Financovanie'!U$202=0,'Norm. uspesnost'!U90,('Norm. Zahr. Financovanie'!U90*Parametre!$A$2+'Norm. uspesnost'!U90*Parametre!$A$3)/(Parametre!$A$2+Parametre!$A$3))</f>
        <v>3.2865856977745155E-2</v>
      </c>
      <c r="V86" s="331" t="e">
        <f>IF('Norm. Zahr. Financovanie'!V$202=0,'Norm. uspesnost'!V90,('Norm. Zahr. Financovanie'!V90*Parametre!$A$2+'Norm. uspesnost'!V90*Parametre!$A$3)/(Parametre!$A$2+Parametre!$A$3))</f>
        <v>#REF!</v>
      </c>
      <c r="W86" s="331" t="e">
        <f>IF('Norm. Zahr. Financovanie'!W$202=0,'Norm. uspesnost'!W90,('Norm. Zahr. Financovanie'!W90*Parametre!$A$2+'Norm. uspesnost'!W90*Parametre!$A$3)/(Parametre!$A$2+Parametre!$A$3))</f>
        <v>#REF!</v>
      </c>
      <c r="X86" s="331">
        <f>IF('Norm. Zahr. Financovanie'!X$202=0,'Norm. uspesnost'!X90,('Norm. Zahr. Financovanie'!X90*Parametre!$A$2+'Norm. uspesnost'!X90*Parametre!$A$3)/(Parametre!$A$2+Parametre!$A$3))</f>
        <v>1.3915334309608101E-2</v>
      </c>
      <c r="Y86" s="331" t="e">
        <f>IF('Norm. Zahr. Financovanie'!Y$202=0,'Norm. uspesnost'!Y90,('Norm. Zahr. Financovanie'!Y90*Parametre!$A$2+'Norm. uspesnost'!Y90*Parametre!$A$3)/(Parametre!$A$2+Parametre!$A$3))</f>
        <v>#REF!</v>
      </c>
      <c r="Z86" s="331" t="e">
        <f>IF('Norm. Zahr. Financovanie'!Z$202=0,'Norm. uspesnost'!Z90,('Norm. Zahr. Financovanie'!Z90*Parametre!$A$2+'Norm. uspesnost'!Z90*Parametre!$A$3)/(Parametre!$A$2+Parametre!$A$3))</f>
        <v>#REF!</v>
      </c>
      <c r="AA86" s="331" t="e">
        <f>IF('Norm. Zahr. Financovanie'!AA$202=0,'Norm. uspesnost'!AA90,('Norm. Zahr. Financovanie'!AA90*Parametre!$A$2+'Norm. uspesnost'!AA90*Parametre!$A$3)/(Parametre!$A$2+Parametre!$A$3))</f>
        <v>#REF!</v>
      </c>
      <c r="AB86" s="331">
        <f>IF('Norm. Zahr. Financovanie'!AB$202=0,'Norm. uspesnost'!AB90,('Norm. Zahr. Financovanie'!AB90*Parametre!$A$2+'Norm. uspesnost'!AB90*Parametre!$A$3)/(Parametre!$A$2+Parametre!$A$3))</f>
        <v>2.8263992814750186E-2</v>
      </c>
      <c r="AC86" s="331">
        <f>IF('Norm. Zahr. Financovanie'!AC$202=0,'Norm. uspesnost'!AC90,('Norm. Zahr. Financovanie'!AC90*Parametre!$A$2+'Norm. uspesnost'!AC90*Parametre!$A$3)/(Parametre!$A$2+Parametre!$A$3))</f>
        <v>3.9375774303635966E-2</v>
      </c>
      <c r="AD86" s="331">
        <f>IF('Norm. Zahr. Financovanie'!AD$202=0,'Norm. uspesnost'!AD90,('Norm. Zahr. Financovanie'!AD90*Parametre!$A$2+'Norm. uspesnost'!AD90*Parametre!$A$3)/(Parametre!$A$2+Parametre!$A$3))</f>
        <v>2.6299308895321408E-2</v>
      </c>
      <c r="AE86" s="331" t="e">
        <f>IF('Norm. Zahr. Financovanie'!AE$202=0,'Norm. uspesnost'!AE90,('Norm. Zahr. Financovanie'!AE90*Parametre!$A$2+'Norm. uspesnost'!AE90*Parametre!$A$3)/(Parametre!$A$2+Parametre!$A$3))</f>
        <v>#REF!</v>
      </c>
      <c r="AF86" s="331" t="e">
        <f>IF('Norm. Zahr. Financovanie'!AF$202=0,'Norm. uspesnost'!AF90,('Norm. Zahr. Financovanie'!AF90*Parametre!$A$2+'Norm. uspesnost'!AF90*Parametre!$A$3)/(Parametre!$A$2+Parametre!$A$3))</f>
        <v>#REF!</v>
      </c>
      <c r="AG86" s="331" t="e">
        <f>IF('Norm. Zahr. Financovanie'!AG$202=0,'Norm. uspesnost'!AG90,('Norm. Zahr. Financovanie'!AG90*Parametre!$A$2+'Norm. uspesnost'!AG90*Parametre!$A$3)/(Parametre!$A$2+Parametre!$A$3))</f>
        <v>#REF!</v>
      </c>
      <c r="AH86" s="331" t="e">
        <f>IF('Norm. Zahr. Financovanie'!AH$202=0,'Norm. uspesnost'!AH90,('Norm. Zahr. Financovanie'!AH90*Parametre!$A$2+'Norm. uspesnost'!AH90*Parametre!$A$3)/(Parametre!$A$2+Parametre!$A$3))</f>
        <v>#REF!</v>
      </c>
      <c r="AI86" s="331">
        <f>IF('Norm. Zahr. Financovanie'!AI$202=0,'Norm. uspesnost'!AI90,('Norm. Zahr. Financovanie'!AI90*Parametre!$A$2+'Norm. uspesnost'!AI90*Parametre!$A$3)/(Parametre!$A$2+Parametre!$A$3))</f>
        <v>1.6890622645909029E-2</v>
      </c>
      <c r="AJ86" s="331" t="e">
        <f>IF('Norm. Zahr. Financovanie'!AJ$202=0,'Norm. uspesnost'!AJ90,('Norm. Zahr. Financovanie'!AJ90*Parametre!$A$2+'Norm. uspesnost'!AJ90*Parametre!$A$3)/(Parametre!$A$2+Parametre!$A$3))</f>
        <v>#REF!</v>
      </c>
      <c r="AK86" s="331" t="e">
        <f>IF('Norm. Zahr. Financovanie'!AK$202=0,'Norm. uspesnost'!AK90,('Norm. Zahr. Financovanie'!AK90*Parametre!$A$2+'Norm. uspesnost'!AK90*Parametre!$A$3)/(Parametre!$A$2+Parametre!$A$3))</f>
        <v>#REF!</v>
      </c>
      <c r="AL86" s="331" t="e">
        <f>IF('Norm. Zahr. Financovanie'!AL$202=0,'Norm. uspesnost'!AL90,('Norm. Zahr. Financovanie'!AL90*Parametre!$A$2+'Norm. uspesnost'!AL90*Parametre!$A$3)/(Parametre!$A$2+Parametre!$A$3))</f>
        <v>#REF!</v>
      </c>
      <c r="AM86" s="331" t="e">
        <f>IF('Norm. Zahr. Financovanie'!AM$202=0,'Norm. uspesnost'!AM90,('Norm. Zahr. Financovanie'!AM90*Parametre!$A$2+'Norm. uspesnost'!AM90*Parametre!$A$3)/(Parametre!$A$2+Parametre!$A$3))</f>
        <v>#REF!</v>
      </c>
      <c r="AN86" s="331" t="e">
        <f>IF('Norm. Zahr. Financovanie'!AN$202=0,'Norm. uspesnost'!AN90,('Norm. Zahr. Financovanie'!AN90*Parametre!$A$2+'Norm. uspesnost'!AN90*Parametre!$A$3)/(Parametre!$A$2+Parametre!$A$3))</f>
        <v>#REF!</v>
      </c>
      <c r="AO86" s="331" t="e">
        <f>IF('Norm. Zahr. Financovanie'!AO$202=0,'Norm. uspesnost'!AO90,('Norm. Zahr. Financovanie'!AO90*Parametre!$A$2+'Norm. uspesnost'!AO90*Parametre!$A$3)/(Parametre!$A$2+Parametre!$A$3))</f>
        <v>#REF!</v>
      </c>
      <c r="AP86" s="331" t="e">
        <f>IF('Norm. Zahr. Financovanie'!AP$202=0,'Norm. uspesnost'!AP90,('Norm. Zahr. Financovanie'!AP90*Parametre!$A$2+'Norm. uspesnost'!AP90*Parametre!$A$3)/(Parametre!$A$2+Parametre!$A$3))</f>
        <v>#REF!</v>
      </c>
      <c r="AQ86" s="331" t="e">
        <f>IF('Norm. Zahr. Financovanie'!AQ$202=0,'Norm. uspesnost'!AQ90,('Norm. Zahr. Financovanie'!AQ90*Parametre!$A$2+'Norm. uspesnost'!AQ90*Parametre!$A$3)/(Parametre!$A$2+Parametre!$A$3))</f>
        <v>#REF!</v>
      </c>
      <c r="AR86" s="331" t="e">
        <f>IF('Norm. Zahr. Financovanie'!AR$202=0,'Norm. uspesnost'!AR90,('Norm. Zahr. Financovanie'!AR90*Parametre!$A$2+'Norm. uspesnost'!AR90*Parametre!$A$3)/(Parametre!$A$2+Parametre!$A$3))</f>
        <v>#REF!</v>
      </c>
      <c r="AS86" s="331" t="e">
        <f>IF('Norm. Zahr. Financovanie'!AS$202=0,'Norm. uspesnost'!AS90,('Norm. Zahr. Financovanie'!AS90*Parametre!$A$2+'Norm. uspesnost'!AS90*Parametre!$A$3)/(Parametre!$A$2+Parametre!$A$3))</f>
        <v>#REF!</v>
      </c>
      <c r="AT86" s="331" t="e">
        <f>IF('Norm. Zahr. Financovanie'!AT$202=0,'Norm. uspesnost'!AT90,('Norm. Zahr. Financovanie'!AT90*Parametre!$A$2+'Norm. uspesnost'!AT90*Parametre!$A$3)/(Parametre!$A$2+Parametre!$A$3))</f>
        <v>#REF!</v>
      </c>
      <c r="AU86" s="331" t="e">
        <f>IF('Norm. Zahr. Financovanie'!AU$202=0,'Norm. uspesnost'!AU90,('Norm. Zahr. Financovanie'!AU90*Parametre!$A$2+'Norm. uspesnost'!AU90*Parametre!$A$3)/(Parametre!$A$2+Parametre!$A$3))</f>
        <v>#REF!</v>
      </c>
      <c r="AV86" s="331" t="e">
        <f>IF('Norm. Zahr. Financovanie'!AV$202=0,'Norm. uspesnost'!AV90,('Norm. Zahr. Financovanie'!AV90*Parametre!$A$2+'Norm. uspesnost'!AV90*Parametre!$A$3)/(Parametre!$A$2+Parametre!$A$3))</f>
        <v>#REF!</v>
      </c>
      <c r="AW86" s="331" t="e">
        <f>IF('Norm. Zahr. Financovanie'!AW$202=0,'Norm. uspesnost'!AW90,('Norm. Zahr. Financovanie'!AW90*Parametre!$A$2+'Norm. uspesnost'!AW90*Parametre!$A$3)/(Parametre!$A$2+Parametre!$A$3))</f>
        <v>#REF!</v>
      </c>
      <c r="AX86" s="331" t="e">
        <f>IF('Norm. Zahr. Financovanie'!AX$202=0,'Norm. uspesnost'!AX90,('Norm. Zahr. Financovanie'!AX90*Parametre!$A$2+'Norm. uspesnost'!AX90*Parametre!$A$3)/(Parametre!$A$2+Parametre!$A$3))</f>
        <v>#REF!</v>
      </c>
      <c r="AY86" s="331" t="e">
        <f>IF('Norm. Zahr. Financovanie'!AY$202=0,'Norm. uspesnost'!AY90,('Norm. Zahr. Financovanie'!AY90*Parametre!$A$2+'Norm. uspesnost'!AY90*Parametre!$A$3)/(Parametre!$A$2+Parametre!$A$3))</f>
        <v>#REF!</v>
      </c>
      <c r="AZ86" s="331" t="e">
        <f>IF('Norm. Zahr. Financovanie'!AZ$202=0,'Norm. uspesnost'!AZ90,('Norm. Zahr. Financovanie'!AZ90*Parametre!$A$2+'Norm. uspesnost'!AZ90*Parametre!$A$3)/(Parametre!$A$2+Parametre!$A$3))</f>
        <v>#REF!</v>
      </c>
      <c r="BA86" s="331">
        <f>IF('Norm. Zahr. Financovanie'!BA$202=0,'Norm. uspesnost'!BA90,('Norm. Zahr. Financovanie'!BA90*Parametre!$A$2+'Norm. uspesnost'!BA90*Parametre!$A$3)/(Parametre!$A$2+Parametre!$A$3))</f>
        <v>3.6734795543558046E-2</v>
      </c>
      <c r="BB86" s="331" t="e">
        <f>IF('Norm. Zahr. Financovanie'!BB$202=0,'Norm. uspesnost'!BB90,('Norm. Zahr. Financovanie'!BB90*Parametre!$A$2+'Norm. uspesnost'!BB90*Parametre!$A$3)/(Parametre!$A$2+Parametre!$A$3))</f>
        <v>#REF!</v>
      </c>
    </row>
    <row r="87" spans="1:54" ht="14.25" customHeight="1" x14ac:dyDescent="0.25">
      <c r="A87" s="336">
        <v>86</v>
      </c>
      <c r="B87" s="337" t="s">
        <v>148</v>
      </c>
      <c r="C87" s="338" t="s">
        <v>147</v>
      </c>
      <c r="D87" s="331" t="e">
        <f>IF('Norm. Zahr. Financovanie'!D$202=0,'Norm. uspesnost'!D91,('Norm. Zahr. Financovanie'!D91*Parametre!$A$2+'Norm. uspesnost'!D91*Parametre!$A$3)/(Parametre!$A$2+Parametre!$A$3))</f>
        <v>#REF!</v>
      </c>
      <c r="E87" s="331" t="e">
        <f>IF('Norm. Zahr. Financovanie'!E$202=0,'Norm. uspesnost'!E91,('Norm. Zahr. Financovanie'!E91*Parametre!$A$2+'Norm. uspesnost'!E91*Parametre!$A$3)/(Parametre!$A$2+Parametre!$A$3))</f>
        <v>#REF!</v>
      </c>
      <c r="F87" s="331" t="e">
        <f>IF('Norm. Zahr. Financovanie'!F$202=0,'Norm. uspesnost'!F91,('Norm. Zahr. Financovanie'!F91*Parametre!$A$2+'Norm. uspesnost'!F91*Parametre!$A$3)/(Parametre!$A$2+Parametre!$A$3))</f>
        <v>#REF!</v>
      </c>
      <c r="G87" s="331" t="e">
        <f>IF('Norm. Zahr. Financovanie'!G$202=0,'Norm. uspesnost'!G91,('Norm. Zahr. Financovanie'!G91*Parametre!$A$2+'Norm. uspesnost'!G91*Parametre!$A$3)/(Parametre!$A$2+Parametre!$A$3))</f>
        <v>#REF!</v>
      </c>
      <c r="H87" s="331" t="e">
        <f>IF('Norm. Zahr. Financovanie'!H$202=0,'Norm. uspesnost'!H91,('Norm. Zahr. Financovanie'!H91*Parametre!$A$2+'Norm. uspesnost'!H91*Parametre!$A$3)/(Parametre!$A$2+Parametre!$A$3))</f>
        <v>#REF!</v>
      </c>
      <c r="I87" s="331" t="e">
        <f>IF('Norm. Zahr. Financovanie'!I$202=0,'Norm. uspesnost'!I91,('Norm. Zahr. Financovanie'!I91*Parametre!$A$2+'Norm. uspesnost'!I91*Parametre!$A$3)/(Parametre!$A$2+Parametre!$A$3))</f>
        <v>#REF!</v>
      </c>
      <c r="J87" s="331" t="e">
        <f>IF('Norm. Zahr. Financovanie'!J$202=0,'Norm. uspesnost'!J91,('Norm. Zahr. Financovanie'!J91*Parametre!$A$2+'Norm. uspesnost'!J91*Parametre!$A$3)/(Parametre!$A$2+Parametre!$A$3))</f>
        <v>#REF!</v>
      </c>
      <c r="K87" s="331">
        <f>IF('Norm. Zahr. Financovanie'!K$202=0,'Norm. uspesnost'!K91,('Norm. Zahr. Financovanie'!K91*Parametre!$A$2+'Norm. uspesnost'!K91*Parametre!$A$3)/(Parametre!$A$2+Parametre!$A$3))</f>
        <v>0</v>
      </c>
      <c r="L87" s="331" t="e">
        <f>IF('Norm. Zahr. Financovanie'!L$202=0,'Norm. uspesnost'!L91,('Norm. Zahr. Financovanie'!L91*Parametre!$A$2+'Norm. uspesnost'!L91*Parametre!$A$3)/(Parametre!$A$2+Parametre!$A$3))</f>
        <v>#REF!</v>
      </c>
      <c r="M87" s="331" t="e">
        <f>IF('Norm. Zahr. Financovanie'!M$202=0,'Norm. uspesnost'!M91,('Norm. Zahr. Financovanie'!M91*Parametre!$A$2+'Norm. uspesnost'!M91*Parametre!$A$3)/(Parametre!$A$2+Parametre!$A$3))</f>
        <v>#REF!</v>
      </c>
      <c r="N87" s="331" t="e">
        <f>IF('Norm. Zahr. Financovanie'!N$202=0,'Norm. uspesnost'!N91,('Norm. Zahr. Financovanie'!N91*Parametre!$A$2+'Norm. uspesnost'!N91*Parametre!$A$3)/(Parametre!$A$2+Parametre!$A$3))</f>
        <v>#REF!</v>
      </c>
      <c r="O87" s="331" t="e">
        <f>IF('Norm. Zahr. Financovanie'!O$202=0,'Norm. uspesnost'!O91,('Norm. Zahr. Financovanie'!O91*Parametre!$A$2+'Norm. uspesnost'!O91*Parametre!$A$3)/(Parametre!$A$2+Parametre!$A$3))</f>
        <v>#REF!</v>
      </c>
      <c r="P87" s="331">
        <f>IF('Norm. Zahr. Financovanie'!P$202=0,'Norm. uspesnost'!P91,('Norm. Zahr. Financovanie'!P91*Parametre!$A$2+'Norm. uspesnost'!P91*Parametre!$A$3)/(Parametre!$A$2+Parametre!$A$3))</f>
        <v>8.1614739590751585E-3</v>
      </c>
      <c r="Q87" s="331" t="e">
        <f>IF('Norm. Zahr. Financovanie'!Q$202=0,'Norm. uspesnost'!Q91,('Norm. Zahr. Financovanie'!Q91*Parametre!$A$2+'Norm. uspesnost'!Q91*Parametre!$A$3)/(Parametre!$A$2+Parametre!$A$3))</f>
        <v>#REF!</v>
      </c>
      <c r="R87" s="331" t="e">
        <f>IF('Norm. Zahr. Financovanie'!R$202=0,'Norm. uspesnost'!R91,('Norm. Zahr. Financovanie'!R91*Parametre!$A$2+'Norm. uspesnost'!R91*Parametre!$A$3)/(Parametre!$A$2+Parametre!$A$3))</f>
        <v>#REF!</v>
      </c>
      <c r="S87" s="331" t="e">
        <f>IF('Norm. Zahr. Financovanie'!S$202=0,'Norm. uspesnost'!S91,('Norm. Zahr. Financovanie'!S91*Parametre!$A$2+'Norm. uspesnost'!S91*Parametre!$A$3)/(Parametre!$A$2+Parametre!$A$3))</f>
        <v>#REF!</v>
      </c>
      <c r="T87" s="331" t="e">
        <f>IF('Norm. Zahr. Financovanie'!T$202=0,'Norm. uspesnost'!T91,('Norm. Zahr. Financovanie'!T91*Parametre!$A$2+'Norm. uspesnost'!T91*Parametre!$A$3)/(Parametre!$A$2+Parametre!$A$3))</f>
        <v>#REF!</v>
      </c>
      <c r="U87" s="331">
        <f>IF('Norm. Zahr. Financovanie'!U$202=0,'Norm. uspesnost'!U91,('Norm. Zahr. Financovanie'!U91*Parametre!$A$2+'Norm. uspesnost'!U91*Parametre!$A$3)/(Parametre!$A$2+Parametre!$A$3))</f>
        <v>0</v>
      </c>
      <c r="V87" s="331" t="e">
        <f>IF('Norm. Zahr. Financovanie'!V$202=0,'Norm. uspesnost'!V91,('Norm. Zahr. Financovanie'!V91*Parametre!$A$2+'Norm. uspesnost'!V91*Parametre!$A$3)/(Parametre!$A$2+Parametre!$A$3))</f>
        <v>#REF!</v>
      </c>
      <c r="W87" s="331" t="e">
        <f>IF('Norm. Zahr. Financovanie'!W$202=0,'Norm. uspesnost'!W91,('Norm. Zahr. Financovanie'!W91*Parametre!$A$2+'Norm. uspesnost'!W91*Parametre!$A$3)/(Parametre!$A$2+Parametre!$A$3))</f>
        <v>#REF!</v>
      </c>
      <c r="X87" s="331">
        <f>IF('Norm. Zahr. Financovanie'!X$202=0,'Norm. uspesnost'!X91,('Norm. Zahr. Financovanie'!X91*Parametre!$A$2+'Norm. uspesnost'!X91*Parametre!$A$3)/(Parametre!$A$2+Parametre!$A$3))</f>
        <v>1.0483741515933466E-2</v>
      </c>
      <c r="Y87" s="331" t="e">
        <f>IF('Norm. Zahr. Financovanie'!Y$202=0,'Norm. uspesnost'!Y91,('Norm. Zahr. Financovanie'!Y91*Parametre!$A$2+'Norm. uspesnost'!Y91*Parametre!$A$3)/(Parametre!$A$2+Parametre!$A$3))</f>
        <v>#REF!</v>
      </c>
      <c r="Z87" s="331" t="e">
        <f>IF('Norm. Zahr. Financovanie'!Z$202=0,'Norm. uspesnost'!Z91,('Norm. Zahr. Financovanie'!Z91*Parametre!$A$2+'Norm. uspesnost'!Z91*Parametre!$A$3)/(Parametre!$A$2+Parametre!$A$3))</f>
        <v>#REF!</v>
      </c>
      <c r="AA87" s="331" t="e">
        <f>IF('Norm. Zahr. Financovanie'!AA$202=0,'Norm. uspesnost'!AA91,('Norm. Zahr. Financovanie'!AA91*Parametre!$A$2+'Norm. uspesnost'!AA91*Parametre!$A$3)/(Parametre!$A$2+Parametre!$A$3))</f>
        <v>#REF!</v>
      </c>
      <c r="AB87" s="331">
        <f>IF('Norm. Zahr. Financovanie'!AB$202=0,'Norm. uspesnost'!AB91,('Norm. Zahr. Financovanie'!AB91*Parametre!$A$2+'Norm. uspesnost'!AB91*Parametre!$A$3)/(Parametre!$A$2+Parametre!$A$3))</f>
        <v>0</v>
      </c>
      <c r="AC87" s="331">
        <f>IF('Norm. Zahr. Financovanie'!AC$202=0,'Norm. uspesnost'!AC91,('Norm. Zahr. Financovanie'!AC91*Parametre!$A$2+'Norm. uspesnost'!AC91*Parametre!$A$3)/(Parametre!$A$2+Parametre!$A$3))</f>
        <v>1.1804122856695866E-2</v>
      </c>
      <c r="AD87" s="331">
        <f>IF('Norm. Zahr. Financovanie'!AD$202=0,'Norm. uspesnost'!AD91,('Norm. Zahr. Financovanie'!AD91*Parametre!$A$2+'Norm. uspesnost'!AD91*Parametre!$A$3)/(Parametre!$A$2+Parametre!$A$3))</f>
        <v>0</v>
      </c>
      <c r="AE87" s="331" t="e">
        <f>IF('Norm. Zahr. Financovanie'!AE$202=0,'Norm. uspesnost'!AE91,('Norm. Zahr. Financovanie'!AE91*Parametre!$A$2+'Norm. uspesnost'!AE91*Parametre!$A$3)/(Parametre!$A$2+Parametre!$A$3))</f>
        <v>#REF!</v>
      </c>
      <c r="AF87" s="331" t="e">
        <f>IF('Norm. Zahr. Financovanie'!AF$202=0,'Norm. uspesnost'!AF91,('Norm. Zahr. Financovanie'!AF91*Parametre!$A$2+'Norm. uspesnost'!AF91*Parametre!$A$3)/(Parametre!$A$2+Parametre!$A$3))</f>
        <v>#REF!</v>
      </c>
      <c r="AG87" s="331" t="e">
        <f>IF('Norm. Zahr. Financovanie'!AG$202=0,'Norm. uspesnost'!AG91,('Norm. Zahr. Financovanie'!AG91*Parametre!$A$2+'Norm. uspesnost'!AG91*Parametre!$A$3)/(Parametre!$A$2+Parametre!$A$3))</f>
        <v>#REF!</v>
      </c>
      <c r="AH87" s="331" t="e">
        <f>IF('Norm. Zahr. Financovanie'!AH$202=0,'Norm. uspesnost'!AH91,('Norm. Zahr. Financovanie'!AH91*Parametre!$A$2+'Norm. uspesnost'!AH91*Parametre!$A$3)/(Parametre!$A$2+Parametre!$A$3))</f>
        <v>#REF!</v>
      </c>
      <c r="AI87" s="331">
        <f>IF('Norm. Zahr. Financovanie'!AI$202=0,'Norm. uspesnost'!AI91,('Norm. Zahr. Financovanie'!AI91*Parametre!$A$2+'Norm. uspesnost'!AI91*Parametre!$A$3)/(Parametre!$A$2+Parametre!$A$3))</f>
        <v>1.5208581347587965E-3</v>
      </c>
      <c r="AJ87" s="331" t="e">
        <f>IF('Norm. Zahr. Financovanie'!AJ$202=0,'Norm. uspesnost'!AJ91,('Norm. Zahr. Financovanie'!AJ91*Parametre!$A$2+'Norm. uspesnost'!AJ91*Parametre!$A$3)/(Parametre!$A$2+Parametre!$A$3))</f>
        <v>#REF!</v>
      </c>
      <c r="AK87" s="331" t="e">
        <f>IF('Norm. Zahr. Financovanie'!AK$202=0,'Norm. uspesnost'!AK91,('Norm. Zahr. Financovanie'!AK91*Parametre!$A$2+'Norm. uspesnost'!AK91*Parametre!$A$3)/(Parametre!$A$2+Parametre!$A$3))</f>
        <v>#REF!</v>
      </c>
      <c r="AL87" s="331" t="e">
        <f>IF('Norm. Zahr. Financovanie'!AL$202=0,'Norm. uspesnost'!AL91,('Norm. Zahr. Financovanie'!AL91*Parametre!$A$2+'Norm. uspesnost'!AL91*Parametre!$A$3)/(Parametre!$A$2+Parametre!$A$3))</f>
        <v>#REF!</v>
      </c>
      <c r="AM87" s="331" t="e">
        <f>IF('Norm. Zahr. Financovanie'!AM$202=0,'Norm. uspesnost'!AM91,('Norm. Zahr. Financovanie'!AM91*Parametre!$A$2+'Norm. uspesnost'!AM91*Parametre!$A$3)/(Parametre!$A$2+Parametre!$A$3))</f>
        <v>#REF!</v>
      </c>
      <c r="AN87" s="331" t="e">
        <f>IF('Norm. Zahr. Financovanie'!AN$202=0,'Norm. uspesnost'!AN91,('Norm. Zahr. Financovanie'!AN91*Parametre!$A$2+'Norm. uspesnost'!AN91*Parametre!$A$3)/(Parametre!$A$2+Parametre!$A$3))</f>
        <v>#REF!</v>
      </c>
      <c r="AO87" s="331" t="e">
        <f>IF('Norm. Zahr. Financovanie'!AO$202=0,'Norm. uspesnost'!AO91,('Norm. Zahr. Financovanie'!AO91*Parametre!$A$2+'Norm. uspesnost'!AO91*Parametre!$A$3)/(Parametre!$A$2+Parametre!$A$3))</f>
        <v>#REF!</v>
      </c>
      <c r="AP87" s="331" t="e">
        <f>IF('Norm. Zahr. Financovanie'!AP$202=0,'Norm. uspesnost'!AP91,('Norm. Zahr. Financovanie'!AP91*Parametre!$A$2+'Norm. uspesnost'!AP91*Parametre!$A$3)/(Parametre!$A$2+Parametre!$A$3))</f>
        <v>#REF!</v>
      </c>
      <c r="AQ87" s="331" t="e">
        <f>IF('Norm. Zahr. Financovanie'!AQ$202=0,'Norm. uspesnost'!AQ91,('Norm. Zahr. Financovanie'!AQ91*Parametre!$A$2+'Norm. uspesnost'!AQ91*Parametre!$A$3)/(Parametre!$A$2+Parametre!$A$3))</f>
        <v>#REF!</v>
      </c>
      <c r="AR87" s="331" t="e">
        <f>IF('Norm. Zahr. Financovanie'!AR$202=0,'Norm. uspesnost'!AR91,('Norm. Zahr. Financovanie'!AR91*Parametre!$A$2+'Norm. uspesnost'!AR91*Parametre!$A$3)/(Parametre!$A$2+Parametre!$A$3))</f>
        <v>#REF!</v>
      </c>
      <c r="AS87" s="331" t="e">
        <f>IF('Norm. Zahr. Financovanie'!AS$202=0,'Norm. uspesnost'!AS91,('Norm. Zahr. Financovanie'!AS91*Parametre!$A$2+'Norm. uspesnost'!AS91*Parametre!$A$3)/(Parametre!$A$2+Parametre!$A$3))</f>
        <v>#REF!</v>
      </c>
      <c r="AT87" s="331" t="e">
        <f>IF('Norm. Zahr. Financovanie'!AT$202=0,'Norm. uspesnost'!AT91,('Norm. Zahr. Financovanie'!AT91*Parametre!$A$2+'Norm. uspesnost'!AT91*Parametre!$A$3)/(Parametre!$A$2+Parametre!$A$3))</f>
        <v>#REF!</v>
      </c>
      <c r="AU87" s="331" t="e">
        <f>IF('Norm. Zahr. Financovanie'!AU$202=0,'Norm. uspesnost'!AU91,('Norm. Zahr. Financovanie'!AU91*Parametre!$A$2+'Norm. uspesnost'!AU91*Parametre!$A$3)/(Parametre!$A$2+Parametre!$A$3))</f>
        <v>#REF!</v>
      </c>
      <c r="AV87" s="331" t="e">
        <f>IF('Norm. Zahr. Financovanie'!AV$202=0,'Norm. uspesnost'!AV91,('Norm. Zahr. Financovanie'!AV91*Parametre!$A$2+'Norm. uspesnost'!AV91*Parametre!$A$3)/(Parametre!$A$2+Parametre!$A$3))</f>
        <v>#REF!</v>
      </c>
      <c r="AW87" s="331" t="e">
        <f>IF('Norm. Zahr. Financovanie'!AW$202=0,'Norm. uspesnost'!AW91,('Norm. Zahr. Financovanie'!AW91*Parametre!$A$2+'Norm. uspesnost'!AW91*Parametre!$A$3)/(Parametre!$A$2+Parametre!$A$3))</f>
        <v>#REF!</v>
      </c>
      <c r="AX87" s="331" t="e">
        <f>IF('Norm. Zahr. Financovanie'!AX$202=0,'Norm. uspesnost'!AX91,('Norm. Zahr. Financovanie'!AX91*Parametre!$A$2+'Norm. uspesnost'!AX91*Parametre!$A$3)/(Parametre!$A$2+Parametre!$A$3))</f>
        <v>#REF!</v>
      </c>
      <c r="AY87" s="331" t="e">
        <f>IF('Norm. Zahr. Financovanie'!AY$202=0,'Norm. uspesnost'!AY91,('Norm. Zahr. Financovanie'!AY91*Parametre!$A$2+'Norm. uspesnost'!AY91*Parametre!$A$3)/(Parametre!$A$2+Parametre!$A$3))</f>
        <v>#REF!</v>
      </c>
      <c r="AZ87" s="331" t="e">
        <f>IF('Norm. Zahr. Financovanie'!AZ$202=0,'Norm. uspesnost'!AZ91,('Norm. Zahr. Financovanie'!AZ91*Parametre!$A$2+'Norm. uspesnost'!AZ91*Parametre!$A$3)/(Parametre!$A$2+Parametre!$A$3))</f>
        <v>#REF!</v>
      </c>
      <c r="BA87" s="331">
        <f>IF('Norm. Zahr. Financovanie'!BA$202=0,'Norm. uspesnost'!BA91,('Norm. Zahr. Financovanie'!BA91*Parametre!$A$2+'Norm. uspesnost'!BA91*Parametre!$A$3)/(Parametre!$A$2+Parametre!$A$3))</f>
        <v>6.9446795896776032E-3</v>
      </c>
      <c r="BB87" s="331" t="e">
        <f>IF('Norm. Zahr. Financovanie'!BB$202=0,'Norm. uspesnost'!BB91,('Norm. Zahr. Financovanie'!BB91*Parametre!$A$2+'Norm. uspesnost'!BB91*Parametre!$A$3)/(Parametre!$A$2+Parametre!$A$3))</f>
        <v>#REF!</v>
      </c>
    </row>
    <row r="88" spans="1:54" ht="14.25" customHeight="1" x14ac:dyDescent="0.25">
      <c r="A88" s="336">
        <v>87</v>
      </c>
      <c r="B88" s="339" t="s">
        <v>63</v>
      </c>
      <c r="C88" s="340" t="s">
        <v>62</v>
      </c>
      <c r="D88" s="331" t="e">
        <f>IF('Norm. Zahr. Financovanie'!D$202=0,'Norm. uspesnost'!D92,('Norm. Zahr. Financovanie'!D92*Parametre!$A$2+'Norm. uspesnost'!D92*Parametre!$A$3)/(Parametre!$A$2+Parametre!$A$3))</f>
        <v>#REF!</v>
      </c>
      <c r="E88" s="331" t="e">
        <f>IF('Norm. Zahr. Financovanie'!E$202=0,'Norm. uspesnost'!E92,('Norm. Zahr. Financovanie'!E92*Parametre!$A$2+'Norm. uspesnost'!E92*Parametre!$A$3)/(Parametre!$A$2+Parametre!$A$3))</f>
        <v>#REF!</v>
      </c>
      <c r="F88" s="331" t="e">
        <f>IF('Norm. Zahr. Financovanie'!F$202=0,'Norm. uspesnost'!F92,('Norm. Zahr. Financovanie'!F92*Parametre!$A$2+'Norm. uspesnost'!F92*Parametre!$A$3)/(Parametre!$A$2+Parametre!$A$3))</f>
        <v>#REF!</v>
      </c>
      <c r="G88" s="331" t="e">
        <f>IF('Norm. Zahr. Financovanie'!G$202=0,'Norm. uspesnost'!G92,('Norm. Zahr. Financovanie'!G92*Parametre!$A$2+'Norm. uspesnost'!G92*Parametre!$A$3)/(Parametre!$A$2+Parametre!$A$3))</f>
        <v>#REF!</v>
      </c>
      <c r="H88" s="331" t="e">
        <f>IF('Norm. Zahr. Financovanie'!H$202=0,'Norm. uspesnost'!H92,('Norm. Zahr. Financovanie'!H92*Parametre!$A$2+'Norm. uspesnost'!H92*Parametre!$A$3)/(Parametre!$A$2+Parametre!$A$3))</f>
        <v>#REF!</v>
      </c>
      <c r="I88" s="331" t="e">
        <f>IF('Norm. Zahr. Financovanie'!I$202=0,'Norm. uspesnost'!I92,('Norm. Zahr. Financovanie'!I92*Parametre!$A$2+'Norm. uspesnost'!I92*Parametre!$A$3)/(Parametre!$A$2+Parametre!$A$3))</f>
        <v>#REF!</v>
      </c>
      <c r="J88" s="331" t="e">
        <f>IF('Norm. Zahr. Financovanie'!J$202=0,'Norm. uspesnost'!J92,('Norm. Zahr. Financovanie'!J92*Parametre!$A$2+'Norm. uspesnost'!J92*Parametre!$A$3)/(Parametre!$A$2+Parametre!$A$3))</f>
        <v>#REF!</v>
      </c>
      <c r="K88" s="331">
        <f>IF('Norm. Zahr. Financovanie'!K$202=0,'Norm. uspesnost'!K92,('Norm. Zahr. Financovanie'!K92*Parametre!$A$2+'Norm. uspesnost'!K92*Parametre!$A$3)/(Parametre!$A$2+Parametre!$A$3))</f>
        <v>1.9708217847351207E-2</v>
      </c>
      <c r="L88" s="331" t="e">
        <f>IF('Norm. Zahr. Financovanie'!L$202=0,'Norm. uspesnost'!L92,('Norm. Zahr. Financovanie'!L92*Parametre!$A$2+'Norm. uspesnost'!L92*Parametre!$A$3)/(Parametre!$A$2+Parametre!$A$3))</f>
        <v>#REF!</v>
      </c>
      <c r="M88" s="331" t="e">
        <f>IF('Norm. Zahr. Financovanie'!M$202=0,'Norm. uspesnost'!M92,('Norm. Zahr. Financovanie'!M92*Parametre!$A$2+'Norm. uspesnost'!M92*Parametre!$A$3)/(Parametre!$A$2+Parametre!$A$3))</f>
        <v>#REF!</v>
      </c>
      <c r="N88" s="331" t="e">
        <f>IF('Norm. Zahr. Financovanie'!N$202=0,'Norm. uspesnost'!N92,('Norm. Zahr. Financovanie'!N92*Parametre!$A$2+'Norm. uspesnost'!N92*Parametre!$A$3)/(Parametre!$A$2+Parametre!$A$3))</f>
        <v>#REF!</v>
      </c>
      <c r="O88" s="331" t="e">
        <f>IF('Norm. Zahr. Financovanie'!O$202=0,'Norm. uspesnost'!O92,('Norm. Zahr. Financovanie'!O92*Parametre!$A$2+'Norm. uspesnost'!O92*Parametre!$A$3)/(Parametre!$A$2+Parametre!$A$3))</f>
        <v>#REF!</v>
      </c>
      <c r="P88" s="331">
        <f>IF('Norm. Zahr. Financovanie'!P$202=0,'Norm. uspesnost'!P92,('Norm. Zahr. Financovanie'!P92*Parametre!$A$2+'Norm. uspesnost'!P92*Parametre!$A$3)/(Parametre!$A$2+Parametre!$A$3))</f>
        <v>1.177572342380399E-2</v>
      </c>
      <c r="Q88" s="331" t="e">
        <f>IF('Norm. Zahr. Financovanie'!Q$202=0,'Norm. uspesnost'!Q92,('Norm. Zahr. Financovanie'!Q92*Parametre!$A$2+'Norm. uspesnost'!Q92*Parametre!$A$3)/(Parametre!$A$2+Parametre!$A$3))</f>
        <v>#REF!</v>
      </c>
      <c r="R88" s="331" t="e">
        <f>IF('Norm. Zahr. Financovanie'!R$202=0,'Norm. uspesnost'!R92,('Norm. Zahr. Financovanie'!R92*Parametre!$A$2+'Norm. uspesnost'!R92*Parametre!$A$3)/(Parametre!$A$2+Parametre!$A$3))</f>
        <v>#REF!</v>
      </c>
      <c r="S88" s="331" t="e">
        <f>IF('Norm. Zahr. Financovanie'!S$202=0,'Norm. uspesnost'!S92,('Norm. Zahr. Financovanie'!S92*Parametre!$A$2+'Norm. uspesnost'!S92*Parametre!$A$3)/(Parametre!$A$2+Parametre!$A$3))</f>
        <v>#REF!</v>
      </c>
      <c r="T88" s="331" t="e">
        <f>IF('Norm. Zahr. Financovanie'!T$202=0,'Norm. uspesnost'!T92,('Norm. Zahr. Financovanie'!T92*Parametre!$A$2+'Norm. uspesnost'!T92*Parametre!$A$3)/(Parametre!$A$2+Parametre!$A$3))</f>
        <v>#REF!</v>
      </c>
      <c r="U88" s="331">
        <f>IF('Norm. Zahr. Financovanie'!U$202=0,'Norm. uspesnost'!U92,('Norm. Zahr. Financovanie'!U92*Parametre!$A$2+'Norm. uspesnost'!U92*Parametre!$A$3)/(Parametre!$A$2+Parametre!$A$3))</f>
        <v>7.7925900024016634E-3</v>
      </c>
      <c r="V88" s="331" t="e">
        <f>IF('Norm. Zahr. Financovanie'!V$202=0,'Norm. uspesnost'!V92,('Norm. Zahr. Financovanie'!V92*Parametre!$A$2+'Norm. uspesnost'!V92*Parametre!$A$3)/(Parametre!$A$2+Parametre!$A$3))</f>
        <v>#REF!</v>
      </c>
      <c r="W88" s="331" t="e">
        <f>IF('Norm. Zahr. Financovanie'!W$202=0,'Norm. uspesnost'!W92,('Norm. Zahr. Financovanie'!W92*Parametre!$A$2+'Norm. uspesnost'!W92*Parametre!$A$3)/(Parametre!$A$2+Parametre!$A$3))</f>
        <v>#REF!</v>
      </c>
      <c r="X88" s="331">
        <f>IF('Norm. Zahr. Financovanie'!X$202=0,'Norm. uspesnost'!X92,('Norm. Zahr. Financovanie'!X92*Parametre!$A$2+'Norm. uspesnost'!X92*Parametre!$A$3)/(Parametre!$A$2+Parametre!$A$3))</f>
        <v>2.4814056752865833E-2</v>
      </c>
      <c r="Y88" s="331" t="e">
        <f>IF('Norm. Zahr. Financovanie'!Y$202=0,'Norm. uspesnost'!Y92,('Norm. Zahr. Financovanie'!Y92*Parametre!$A$2+'Norm. uspesnost'!Y92*Parametre!$A$3)/(Parametre!$A$2+Parametre!$A$3))</f>
        <v>#REF!</v>
      </c>
      <c r="Z88" s="331" t="e">
        <f>IF('Norm. Zahr. Financovanie'!Z$202=0,'Norm. uspesnost'!Z92,('Norm. Zahr. Financovanie'!Z92*Parametre!$A$2+'Norm. uspesnost'!Z92*Parametre!$A$3)/(Parametre!$A$2+Parametre!$A$3))</f>
        <v>#REF!</v>
      </c>
      <c r="AA88" s="331" t="e">
        <f>IF('Norm. Zahr. Financovanie'!AA$202=0,'Norm. uspesnost'!AA92,('Norm. Zahr. Financovanie'!AA92*Parametre!$A$2+'Norm. uspesnost'!AA92*Parametre!$A$3)/(Parametre!$A$2+Parametre!$A$3))</f>
        <v>#REF!</v>
      </c>
      <c r="AB88" s="331">
        <f>IF('Norm. Zahr. Financovanie'!AB$202=0,'Norm. uspesnost'!AB92,('Norm. Zahr. Financovanie'!AB92*Parametre!$A$2+'Norm. uspesnost'!AB92*Parametre!$A$3)/(Parametre!$A$2+Parametre!$A$3))</f>
        <v>1.8167822302203714E-2</v>
      </c>
      <c r="AC88" s="331">
        <f>IF('Norm. Zahr. Financovanie'!AC$202=0,'Norm. uspesnost'!AC92,('Norm. Zahr. Financovanie'!AC92*Parametre!$A$2+'Norm. uspesnost'!AC92*Parametre!$A$3)/(Parametre!$A$2+Parametre!$A$3))</f>
        <v>1.0074450528622268E-2</v>
      </c>
      <c r="AD88" s="331">
        <f>IF('Norm. Zahr. Financovanie'!AD$202=0,'Norm. uspesnost'!AD92,('Norm. Zahr. Financovanie'!AD92*Parametre!$A$2+'Norm. uspesnost'!AD92*Parametre!$A$3)/(Parametre!$A$2+Parametre!$A$3))</f>
        <v>1.1095636359070744E-2</v>
      </c>
      <c r="AE88" s="331" t="e">
        <f>IF('Norm. Zahr. Financovanie'!AE$202=0,'Norm. uspesnost'!AE92,('Norm. Zahr. Financovanie'!AE92*Parametre!$A$2+'Norm. uspesnost'!AE92*Parametre!$A$3)/(Parametre!$A$2+Parametre!$A$3))</f>
        <v>#REF!</v>
      </c>
      <c r="AF88" s="331" t="e">
        <f>IF('Norm. Zahr. Financovanie'!AF$202=0,'Norm. uspesnost'!AF92,('Norm. Zahr. Financovanie'!AF92*Parametre!$A$2+'Norm. uspesnost'!AF92*Parametre!$A$3)/(Parametre!$A$2+Parametre!$A$3))</f>
        <v>#REF!</v>
      </c>
      <c r="AG88" s="331" t="e">
        <f>IF('Norm. Zahr. Financovanie'!AG$202=0,'Norm. uspesnost'!AG92,('Norm. Zahr. Financovanie'!AG92*Parametre!$A$2+'Norm. uspesnost'!AG92*Parametre!$A$3)/(Parametre!$A$2+Parametre!$A$3))</f>
        <v>#REF!</v>
      </c>
      <c r="AH88" s="331" t="e">
        <f>IF('Norm. Zahr. Financovanie'!AH$202=0,'Norm. uspesnost'!AH92,('Norm. Zahr. Financovanie'!AH92*Parametre!$A$2+'Norm. uspesnost'!AH92*Parametre!$A$3)/(Parametre!$A$2+Parametre!$A$3))</f>
        <v>#REF!</v>
      </c>
      <c r="AI88" s="331">
        <f>IF('Norm. Zahr. Financovanie'!AI$202=0,'Norm. uspesnost'!AI92,('Norm. Zahr. Financovanie'!AI92*Parametre!$A$2+'Norm. uspesnost'!AI92*Parametre!$A$3)/(Parametre!$A$2+Parametre!$A$3))</f>
        <v>1.0078605715860637E-2</v>
      </c>
      <c r="AJ88" s="331" t="e">
        <f>IF('Norm. Zahr. Financovanie'!AJ$202=0,'Norm. uspesnost'!AJ92,('Norm. Zahr. Financovanie'!AJ92*Parametre!$A$2+'Norm. uspesnost'!AJ92*Parametre!$A$3)/(Parametre!$A$2+Parametre!$A$3))</f>
        <v>#REF!</v>
      </c>
      <c r="AK88" s="331" t="e">
        <f>IF('Norm. Zahr. Financovanie'!AK$202=0,'Norm. uspesnost'!AK92,('Norm. Zahr. Financovanie'!AK92*Parametre!$A$2+'Norm. uspesnost'!AK92*Parametre!$A$3)/(Parametre!$A$2+Parametre!$A$3))</f>
        <v>#REF!</v>
      </c>
      <c r="AL88" s="331" t="e">
        <f>IF('Norm. Zahr. Financovanie'!AL$202=0,'Norm. uspesnost'!AL92,('Norm. Zahr. Financovanie'!AL92*Parametre!$A$2+'Norm. uspesnost'!AL92*Parametre!$A$3)/(Parametre!$A$2+Parametre!$A$3))</f>
        <v>#REF!</v>
      </c>
      <c r="AM88" s="331" t="e">
        <f>IF('Norm. Zahr. Financovanie'!AM$202=0,'Norm. uspesnost'!AM92,('Norm. Zahr. Financovanie'!AM92*Parametre!$A$2+'Norm. uspesnost'!AM92*Parametre!$A$3)/(Parametre!$A$2+Parametre!$A$3))</f>
        <v>#REF!</v>
      </c>
      <c r="AN88" s="331" t="e">
        <f>IF('Norm. Zahr. Financovanie'!AN$202=0,'Norm. uspesnost'!AN92,('Norm. Zahr. Financovanie'!AN92*Parametre!$A$2+'Norm. uspesnost'!AN92*Parametre!$A$3)/(Parametre!$A$2+Parametre!$A$3))</f>
        <v>#REF!</v>
      </c>
      <c r="AO88" s="331" t="e">
        <f>IF('Norm. Zahr. Financovanie'!AO$202=0,'Norm. uspesnost'!AO92,('Norm. Zahr. Financovanie'!AO92*Parametre!$A$2+'Norm. uspesnost'!AO92*Parametre!$A$3)/(Parametre!$A$2+Parametre!$A$3))</f>
        <v>#REF!</v>
      </c>
      <c r="AP88" s="331" t="e">
        <f>IF('Norm. Zahr. Financovanie'!AP$202=0,'Norm. uspesnost'!AP92,('Norm. Zahr. Financovanie'!AP92*Parametre!$A$2+'Norm. uspesnost'!AP92*Parametre!$A$3)/(Parametre!$A$2+Parametre!$A$3))</f>
        <v>#REF!</v>
      </c>
      <c r="AQ88" s="331" t="e">
        <f>IF('Norm. Zahr. Financovanie'!AQ$202=0,'Norm. uspesnost'!AQ92,('Norm. Zahr. Financovanie'!AQ92*Parametre!$A$2+'Norm. uspesnost'!AQ92*Parametre!$A$3)/(Parametre!$A$2+Parametre!$A$3))</f>
        <v>#REF!</v>
      </c>
      <c r="AR88" s="331" t="e">
        <f>IF('Norm. Zahr. Financovanie'!AR$202=0,'Norm. uspesnost'!AR92,('Norm. Zahr. Financovanie'!AR92*Parametre!$A$2+'Norm. uspesnost'!AR92*Parametre!$A$3)/(Parametre!$A$2+Parametre!$A$3))</f>
        <v>#REF!</v>
      </c>
      <c r="AS88" s="331" t="e">
        <f>IF('Norm. Zahr. Financovanie'!AS$202=0,'Norm. uspesnost'!AS92,('Norm. Zahr. Financovanie'!AS92*Parametre!$A$2+'Norm. uspesnost'!AS92*Parametre!$A$3)/(Parametre!$A$2+Parametre!$A$3))</f>
        <v>#REF!</v>
      </c>
      <c r="AT88" s="331" t="e">
        <f>IF('Norm. Zahr. Financovanie'!AT$202=0,'Norm. uspesnost'!AT92,('Norm. Zahr. Financovanie'!AT92*Parametre!$A$2+'Norm. uspesnost'!AT92*Parametre!$A$3)/(Parametre!$A$2+Parametre!$A$3))</f>
        <v>#REF!</v>
      </c>
      <c r="AU88" s="331" t="e">
        <f>IF('Norm. Zahr. Financovanie'!AU$202=0,'Norm. uspesnost'!AU92,('Norm. Zahr. Financovanie'!AU92*Parametre!$A$2+'Norm. uspesnost'!AU92*Parametre!$A$3)/(Parametre!$A$2+Parametre!$A$3))</f>
        <v>#REF!</v>
      </c>
      <c r="AV88" s="331" t="e">
        <f>IF('Norm. Zahr. Financovanie'!AV$202=0,'Norm. uspesnost'!AV92,('Norm. Zahr. Financovanie'!AV92*Parametre!$A$2+'Norm. uspesnost'!AV92*Parametre!$A$3)/(Parametre!$A$2+Parametre!$A$3))</f>
        <v>#REF!</v>
      </c>
      <c r="AW88" s="331" t="e">
        <f>IF('Norm. Zahr. Financovanie'!AW$202=0,'Norm. uspesnost'!AW92,('Norm. Zahr. Financovanie'!AW92*Parametre!$A$2+'Norm. uspesnost'!AW92*Parametre!$A$3)/(Parametre!$A$2+Parametre!$A$3))</f>
        <v>#REF!</v>
      </c>
      <c r="AX88" s="331" t="e">
        <f>IF('Norm. Zahr. Financovanie'!AX$202=0,'Norm. uspesnost'!AX92,('Norm. Zahr. Financovanie'!AX92*Parametre!$A$2+'Norm. uspesnost'!AX92*Parametre!$A$3)/(Parametre!$A$2+Parametre!$A$3))</f>
        <v>#REF!</v>
      </c>
      <c r="AY88" s="331" t="e">
        <f>IF('Norm. Zahr. Financovanie'!AY$202=0,'Norm. uspesnost'!AY92,('Norm. Zahr. Financovanie'!AY92*Parametre!$A$2+'Norm. uspesnost'!AY92*Parametre!$A$3)/(Parametre!$A$2+Parametre!$A$3))</f>
        <v>#REF!</v>
      </c>
      <c r="AZ88" s="331" t="e">
        <f>IF('Norm. Zahr. Financovanie'!AZ$202=0,'Norm. uspesnost'!AZ92,('Norm. Zahr. Financovanie'!AZ92*Parametre!$A$2+'Norm. uspesnost'!AZ92*Parametre!$A$3)/(Parametre!$A$2+Parametre!$A$3))</f>
        <v>#REF!</v>
      </c>
      <c r="BA88" s="331">
        <f>IF('Norm. Zahr. Financovanie'!BA$202=0,'Norm. uspesnost'!BA92,('Norm. Zahr. Financovanie'!BA92*Parametre!$A$2+'Norm. uspesnost'!BA92*Parametre!$A$3)/(Parametre!$A$2+Parametre!$A$3))</f>
        <v>1.3835133351683647E-2</v>
      </c>
      <c r="BB88" s="331" t="e">
        <f>IF('Norm. Zahr. Financovanie'!BB$202=0,'Norm. uspesnost'!BB92,('Norm. Zahr. Financovanie'!BB92*Parametre!$A$2+'Norm. uspesnost'!BB92*Parametre!$A$3)/(Parametre!$A$2+Parametre!$A$3))</f>
        <v>#REF!</v>
      </c>
    </row>
    <row r="89" spans="1:54" ht="14.25" customHeight="1" x14ac:dyDescent="0.25">
      <c r="A89" s="336">
        <v>88</v>
      </c>
      <c r="B89" s="337" t="s">
        <v>247</v>
      </c>
      <c r="C89" s="338" t="s">
        <v>246</v>
      </c>
      <c r="D89" s="331" t="e">
        <f>IF('Norm. Zahr. Financovanie'!D$202=0,'Norm. uspesnost'!D93,('Norm. Zahr. Financovanie'!D93*Parametre!$A$2+'Norm. uspesnost'!D93*Parametre!$A$3)/(Parametre!$A$2+Parametre!$A$3))</f>
        <v>#REF!</v>
      </c>
      <c r="E89" s="331" t="e">
        <f>IF('Norm. Zahr. Financovanie'!E$202=0,'Norm. uspesnost'!E93,('Norm. Zahr. Financovanie'!E93*Parametre!$A$2+'Norm. uspesnost'!E93*Parametre!$A$3)/(Parametre!$A$2+Parametre!$A$3))</f>
        <v>#REF!</v>
      </c>
      <c r="F89" s="331" t="e">
        <f>IF('Norm. Zahr. Financovanie'!F$202=0,'Norm. uspesnost'!F93,('Norm. Zahr. Financovanie'!F93*Parametre!$A$2+'Norm. uspesnost'!F93*Parametre!$A$3)/(Parametre!$A$2+Parametre!$A$3))</f>
        <v>#REF!</v>
      </c>
      <c r="G89" s="331" t="e">
        <f>IF('Norm. Zahr. Financovanie'!G$202=0,'Norm. uspesnost'!G93,('Norm. Zahr. Financovanie'!G93*Parametre!$A$2+'Norm. uspesnost'!G93*Parametre!$A$3)/(Parametre!$A$2+Parametre!$A$3))</f>
        <v>#REF!</v>
      </c>
      <c r="H89" s="331" t="e">
        <f>IF('Norm. Zahr. Financovanie'!H$202=0,'Norm. uspesnost'!H93,('Norm. Zahr. Financovanie'!H93*Parametre!$A$2+'Norm. uspesnost'!H93*Parametre!$A$3)/(Parametre!$A$2+Parametre!$A$3))</f>
        <v>#REF!</v>
      </c>
      <c r="I89" s="331" t="e">
        <f>IF('Norm. Zahr. Financovanie'!I$202=0,'Norm. uspesnost'!I93,('Norm. Zahr. Financovanie'!I93*Parametre!$A$2+'Norm. uspesnost'!I93*Parametre!$A$3)/(Parametre!$A$2+Parametre!$A$3))</f>
        <v>#REF!</v>
      </c>
      <c r="J89" s="331" t="e">
        <f>IF('Norm. Zahr. Financovanie'!J$202=0,'Norm. uspesnost'!J93,('Norm. Zahr. Financovanie'!J93*Parametre!$A$2+'Norm. uspesnost'!J93*Parametre!$A$3)/(Parametre!$A$2+Parametre!$A$3))</f>
        <v>#REF!</v>
      </c>
      <c r="K89" s="331">
        <f>IF('Norm. Zahr. Financovanie'!K$202=0,'Norm. uspesnost'!K93,('Norm. Zahr. Financovanie'!K93*Parametre!$A$2+'Norm. uspesnost'!K93*Parametre!$A$3)/(Parametre!$A$2+Parametre!$A$3))</f>
        <v>0</v>
      </c>
      <c r="L89" s="331" t="e">
        <f>IF('Norm. Zahr. Financovanie'!L$202=0,'Norm. uspesnost'!L93,('Norm. Zahr. Financovanie'!L93*Parametre!$A$2+'Norm. uspesnost'!L93*Parametre!$A$3)/(Parametre!$A$2+Parametre!$A$3))</f>
        <v>#REF!</v>
      </c>
      <c r="M89" s="331" t="e">
        <f>IF('Norm. Zahr. Financovanie'!M$202=0,'Norm. uspesnost'!M93,('Norm. Zahr. Financovanie'!M93*Parametre!$A$2+'Norm. uspesnost'!M93*Parametre!$A$3)/(Parametre!$A$2+Parametre!$A$3))</f>
        <v>#REF!</v>
      </c>
      <c r="N89" s="331" t="e">
        <f>IF('Norm. Zahr. Financovanie'!N$202=0,'Norm. uspesnost'!N93,('Norm. Zahr. Financovanie'!N93*Parametre!$A$2+'Norm. uspesnost'!N93*Parametre!$A$3)/(Parametre!$A$2+Parametre!$A$3))</f>
        <v>#REF!</v>
      </c>
      <c r="O89" s="331" t="e">
        <f>IF('Norm. Zahr. Financovanie'!O$202=0,'Norm. uspesnost'!O93,('Norm. Zahr. Financovanie'!O93*Parametre!$A$2+'Norm. uspesnost'!O93*Parametre!$A$3)/(Parametre!$A$2+Parametre!$A$3))</f>
        <v>#REF!</v>
      </c>
      <c r="P89" s="331">
        <f>IF('Norm. Zahr. Financovanie'!P$202=0,'Norm. uspesnost'!P93,('Norm. Zahr. Financovanie'!P93*Parametre!$A$2+'Norm. uspesnost'!P93*Parametre!$A$3)/(Parametre!$A$2+Parametre!$A$3))</f>
        <v>0</v>
      </c>
      <c r="Q89" s="331" t="e">
        <f>IF('Norm. Zahr. Financovanie'!Q$202=0,'Norm. uspesnost'!Q93,('Norm. Zahr. Financovanie'!Q93*Parametre!$A$2+'Norm. uspesnost'!Q93*Parametre!$A$3)/(Parametre!$A$2+Parametre!$A$3))</f>
        <v>#REF!</v>
      </c>
      <c r="R89" s="331" t="e">
        <f>IF('Norm. Zahr. Financovanie'!R$202=0,'Norm. uspesnost'!R93,('Norm. Zahr. Financovanie'!R93*Parametre!$A$2+'Norm. uspesnost'!R93*Parametre!$A$3)/(Parametre!$A$2+Parametre!$A$3))</f>
        <v>#REF!</v>
      </c>
      <c r="S89" s="331" t="e">
        <f>IF('Norm. Zahr. Financovanie'!S$202=0,'Norm. uspesnost'!S93,('Norm. Zahr. Financovanie'!S93*Parametre!$A$2+'Norm. uspesnost'!S93*Parametre!$A$3)/(Parametre!$A$2+Parametre!$A$3))</f>
        <v>#REF!</v>
      </c>
      <c r="T89" s="331" t="e">
        <f>IF('Norm. Zahr. Financovanie'!T$202=0,'Norm. uspesnost'!T93,('Norm. Zahr. Financovanie'!T93*Parametre!$A$2+'Norm. uspesnost'!T93*Parametre!$A$3)/(Parametre!$A$2+Parametre!$A$3))</f>
        <v>#REF!</v>
      </c>
      <c r="U89" s="331">
        <f>IF('Norm. Zahr. Financovanie'!U$202=0,'Norm. uspesnost'!U93,('Norm. Zahr. Financovanie'!U93*Parametre!$A$2+'Norm. uspesnost'!U93*Parametre!$A$3)/(Parametre!$A$2+Parametre!$A$3))</f>
        <v>0</v>
      </c>
      <c r="V89" s="331" t="e">
        <f>IF('Norm. Zahr. Financovanie'!V$202=0,'Norm. uspesnost'!V93,('Norm. Zahr. Financovanie'!V93*Parametre!$A$2+'Norm. uspesnost'!V93*Parametre!$A$3)/(Parametre!$A$2+Parametre!$A$3))</f>
        <v>#REF!</v>
      </c>
      <c r="W89" s="331" t="e">
        <f>IF('Norm. Zahr. Financovanie'!W$202=0,'Norm. uspesnost'!W93,('Norm. Zahr. Financovanie'!W93*Parametre!$A$2+'Norm. uspesnost'!W93*Parametre!$A$3)/(Parametre!$A$2+Parametre!$A$3))</f>
        <v>#REF!</v>
      </c>
      <c r="X89" s="331">
        <f>IF('Norm. Zahr. Financovanie'!X$202=0,'Norm. uspesnost'!X93,('Norm. Zahr. Financovanie'!X93*Parametre!$A$2+'Norm. uspesnost'!X93*Parametre!$A$3)/(Parametre!$A$2+Parametre!$A$3))</f>
        <v>0</v>
      </c>
      <c r="Y89" s="331" t="e">
        <f>IF('Norm. Zahr. Financovanie'!Y$202=0,'Norm. uspesnost'!Y93,('Norm. Zahr. Financovanie'!Y93*Parametre!$A$2+'Norm. uspesnost'!Y93*Parametre!$A$3)/(Parametre!$A$2+Parametre!$A$3))</f>
        <v>#REF!</v>
      </c>
      <c r="Z89" s="331" t="e">
        <f>IF('Norm. Zahr. Financovanie'!Z$202=0,'Norm. uspesnost'!Z93,('Norm. Zahr. Financovanie'!Z93*Parametre!$A$2+'Norm. uspesnost'!Z93*Parametre!$A$3)/(Parametre!$A$2+Parametre!$A$3))</f>
        <v>#REF!</v>
      </c>
      <c r="AA89" s="331" t="e">
        <f>IF('Norm. Zahr. Financovanie'!AA$202=0,'Norm. uspesnost'!AA93,('Norm. Zahr. Financovanie'!AA93*Parametre!$A$2+'Norm. uspesnost'!AA93*Parametre!$A$3)/(Parametre!$A$2+Parametre!$A$3))</f>
        <v>#REF!</v>
      </c>
      <c r="AB89" s="331">
        <f>IF('Norm. Zahr. Financovanie'!AB$202=0,'Norm. uspesnost'!AB93,('Norm. Zahr. Financovanie'!AB93*Parametre!$A$2+'Norm. uspesnost'!AB93*Parametre!$A$3)/(Parametre!$A$2+Parametre!$A$3))</f>
        <v>0</v>
      </c>
      <c r="AC89" s="331">
        <f>IF('Norm. Zahr. Financovanie'!AC$202=0,'Norm. uspesnost'!AC93,('Norm. Zahr. Financovanie'!AC93*Parametre!$A$2+'Norm. uspesnost'!AC93*Parametre!$A$3)/(Parametre!$A$2+Parametre!$A$3))</f>
        <v>0</v>
      </c>
      <c r="AD89" s="331">
        <f>IF('Norm. Zahr. Financovanie'!AD$202=0,'Norm. uspesnost'!AD93,('Norm. Zahr. Financovanie'!AD93*Parametre!$A$2+'Norm. uspesnost'!AD93*Parametre!$A$3)/(Parametre!$A$2+Parametre!$A$3))</f>
        <v>0</v>
      </c>
      <c r="AE89" s="331" t="e">
        <f>IF('Norm. Zahr. Financovanie'!AE$202=0,'Norm. uspesnost'!AE93,('Norm. Zahr. Financovanie'!AE93*Parametre!$A$2+'Norm. uspesnost'!AE93*Parametre!$A$3)/(Parametre!$A$2+Parametre!$A$3))</f>
        <v>#REF!</v>
      </c>
      <c r="AF89" s="331" t="e">
        <f>IF('Norm. Zahr. Financovanie'!AF$202=0,'Norm. uspesnost'!AF93,('Norm. Zahr. Financovanie'!AF93*Parametre!$A$2+'Norm. uspesnost'!AF93*Parametre!$A$3)/(Parametre!$A$2+Parametre!$A$3))</f>
        <v>#REF!</v>
      </c>
      <c r="AG89" s="331" t="e">
        <f>IF('Norm. Zahr. Financovanie'!AG$202=0,'Norm. uspesnost'!AG93,('Norm. Zahr. Financovanie'!AG93*Parametre!$A$2+'Norm. uspesnost'!AG93*Parametre!$A$3)/(Parametre!$A$2+Parametre!$A$3))</f>
        <v>#REF!</v>
      </c>
      <c r="AH89" s="331" t="e">
        <f>IF('Norm. Zahr. Financovanie'!AH$202=0,'Norm. uspesnost'!AH93,('Norm. Zahr. Financovanie'!AH93*Parametre!$A$2+'Norm. uspesnost'!AH93*Parametre!$A$3)/(Parametre!$A$2+Parametre!$A$3))</f>
        <v>#REF!</v>
      </c>
      <c r="AI89" s="331">
        <f>IF('Norm. Zahr. Financovanie'!AI$202=0,'Norm. uspesnost'!AI93,('Norm. Zahr. Financovanie'!AI93*Parametre!$A$2+'Norm. uspesnost'!AI93*Parametre!$A$3)/(Parametre!$A$2+Parametre!$A$3))</f>
        <v>0</v>
      </c>
      <c r="AJ89" s="331" t="e">
        <f>IF('Norm. Zahr. Financovanie'!AJ$202=0,'Norm. uspesnost'!AJ93,('Norm. Zahr. Financovanie'!AJ93*Parametre!$A$2+'Norm. uspesnost'!AJ93*Parametre!$A$3)/(Parametre!$A$2+Parametre!$A$3))</f>
        <v>#REF!</v>
      </c>
      <c r="AK89" s="331" t="e">
        <f>IF('Norm. Zahr. Financovanie'!AK$202=0,'Norm. uspesnost'!AK93,('Norm. Zahr. Financovanie'!AK93*Parametre!$A$2+'Norm. uspesnost'!AK93*Parametre!$A$3)/(Parametre!$A$2+Parametre!$A$3))</f>
        <v>#REF!</v>
      </c>
      <c r="AL89" s="331" t="e">
        <f>IF('Norm. Zahr. Financovanie'!AL$202=0,'Norm. uspesnost'!AL93,('Norm. Zahr. Financovanie'!AL93*Parametre!$A$2+'Norm. uspesnost'!AL93*Parametre!$A$3)/(Parametre!$A$2+Parametre!$A$3))</f>
        <v>#REF!</v>
      </c>
      <c r="AM89" s="331" t="e">
        <f>IF('Norm. Zahr. Financovanie'!AM$202=0,'Norm. uspesnost'!AM93,('Norm. Zahr. Financovanie'!AM93*Parametre!$A$2+'Norm. uspesnost'!AM93*Parametre!$A$3)/(Parametre!$A$2+Parametre!$A$3))</f>
        <v>#REF!</v>
      </c>
      <c r="AN89" s="331" t="e">
        <f>IF('Norm. Zahr. Financovanie'!AN$202=0,'Norm. uspesnost'!AN93,('Norm. Zahr. Financovanie'!AN93*Parametre!$A$2+'Norm. uspesnost'!AN93*Parametre!$A$3)/(Parametre!$A$2+Parametre!$A$3))</f>
        <v>#REF!</v>
      </c>
      <c r="AO89" s="331" t="e">
        <f>IF('Norm. Zahr. Financovanie'!AO$202=0,'Norm. uspesnost'!AO93,('Norm. Zahr. Financovanie'!AO93*Parametre!$A$2+'Norm. uspesnost'!AO93*Parametre!$A$3)/(Parametre!$A$2+Parametre!$A$3))</f>
        <v>#REF!</v>
      </c>
      <c r="AP89" s="331" t="e">
        <f>IF('Norm. Zahr. Financovanie'!AP$202=0,'Norm. uspesnost'!AP93,('Norm. Zahr. Financovanie'!AP93*Parametre!$A$2+'Norm. uspesnost'!AP93*Parametre!$A$3)/(Parametre!$A$2+Parametre!$A$3))</f>
        <v>#REF!</v>
      </c>
      <c r="AQ89" s="331" t="e">
        <f>IF('Norm. Zahr. Financovanie'!AQ$202=0,'Norm. uspesnost'!AQ93,('Norm. Zahr. Financovanie'!AQ93*Parametre!$A$2+'Norm. uspesnost'!AQ93*Parametre!$A$3)/(Parametre!$A$2+Parametre!$A$3))</f>
        <v>#REF!</v>
      </c>
      <c r="AR89" s="331" t="e">
        <f>IF('Norm. Zahr. Financovanie'!AR$202=0,'Norm. uspesnost'!AR93,('Norm. Zahr. Financovanie'!AR93*Parametre!$A$2+'Norm. uspesnost'!AR93*Parametre!$A$3)/(Parametre!$A$2+Parametre!$A$3))</f>
        <v>#REF!</v>
      </c>
      <c r="AS89" s="331" t="e">
        <f>IF('Norm. Zahr. Financovanie'!AS$202=0,'Norm. uspesnost'!AS93,('Norm. Zahr. Financovanie'!AS93*Parametre!$A$2+'Norm. uspesnost'!AS93*Parametre!$A$3)/(Parametre!$A$2+Parametre!$A$3))</f>
        <v>#REF!</v>
      </c>
      <c r="AT89" s="331" t="e">
        <f>IF('Norm. Zahr. Financovanie'!AT$202=0,'Norm. uspesnost'!AT93,('Norm. Zahr. Financovanie'!AT93*Parametre!$A$2+'Norm. uspesnost'!AT93*Parametre!$A$3)/(Parametre!$A$2+Parametre!$A$3))</f>
        <v>#REF!</v>
      </c>
      <c r="AU89" s="331" t="e">
        <f>IF('Norm. Zahr. Financovanie'!AU$202=0,'Norm. uspesnost'!AU93,('Norm. Zahr. Financovanie'!AU93*Parametre!$A$2+'Norm. uspesnost'!AU93*Parametre!$A$3)/(Parametre!$A$2+Parametre!$A$3))</f>
        <v>#REF!</v>
      </c>
      <c r="AV89" s="331" t="e">
        <f>IF('Norm. Zahr. Financovanie'!AV$202=0,'Norm. uspesnost'!AV93,('Norm. Zahr. Financovanie'!AV93*Parametre!$A$2+'Norm. uspesnost'!AV93*Parametre!$A$3)/(Parametre!$A$2+Parametre!$A$3))</f>
        <v>#REF!</v>
      </c>
      <c r="AW89" s="331" t="e">
        <f>IF('Norm. Zahr. Financovanie'!AW$202=0,'Norm. uspesnost'!AW93,('Norm. Zahr. Financovanie'!AW93*Parametre!$A$2+'Norm. uspesnost'!AW93*Parametre!$A$3)/(Parametre!$A$2+Parametre!$A$3))</f>
        <v>#REF!</v>
      </c>
      <c r="AX89" s="331" t="e">
        <f>IF('Norm. Zahr. Financovanie'!AX$202=0,'Norm. uspesnost'!AX93,('Norm. Zahr. Financovanie'!AX93*Parametre!$A$2+'Norm. uspesnost'!AX93*Parametre!$A$3)/(Parametre!$A$2+Parametre!$A$3))</f>
        <v>#REF!</v>
      </c>
      <c r="AY89" s="331" t="e">
        <f>IF('Norm. Zahr. Financovanie'!AY$202=0,'Norm. uspesnost'!AY93,('Norm. Zahr. Financovanie'!AY93*Parametre!$A$2+'Norm. uspesnost'!AY93*Parametre!$A$3)/(Parametre!$A$2+Parametre!$A$3))</f>
        <v>#REF!</v>
      </c>
      <c r="AZ89" s="331" t="e">
        <f>IF('Norm. Zahr. Financovanie'!AZ$202=0,'Norm. uspesnost'!AZ93,('Norm. Zahr. Financovanie'!AZ93*Parametre!$A$2+'Norm. uspesnost'!AZ93*Parametre!$A$3)/(Parametre!$A$2+Parametre!$A$3))</f>
        <v>#REF!</v>
      </c>
      <c r="BA89" s="331">
        <f>IF('Norm. Zahr. Financovanie'!BA$202=0,'Norm. uspesnost'!BA93,('Norm. Zahr. Financovanie'!BA93*Parametre!$A$2+'Norm. uspesnost'!BA93*Parametre!$A$3)/(Parametre!$A$2+Parametre!$A$3))</f>
        <v>0</v>
      </c>
      <c r="BB89" s="331" t="e">
        <f>IF('Norm. Zahr. Financovanie'!BB$202=0,'Norm. uspesnost'!BB93,('Norm. Zahr. Financovanie'!BB93*Parametre!$A$2+'Norm. uspesnost'!BB93*Parametre!$A$3)/(Parametre!$A$2+Parametre!$A$3))</f>
        <v>#REF!</v>
      </c>
    </row>
    <row r="90" spans="1:54" ht="14.25" customHeight="1" x14ac:dyDescent="0.25">
      <c r="A90" s="336">
        <v>89</v>
      </c>
      <c r="B90" s="334" t="s">
        <v>161</v>
      </c>
      <c r="C90" s="335" t="s">
        <v>160</v>
      </c>
      <c r="D90" s="331" t="e">
        <f>IF('Norm. Zahr. Financovanie'!D$202=0,'Norm. uspesnost'!D94,('Norm. Zahr. Financovanie'!D94*Parametre!$A$2+'Norm. uspesnost'!D94*Parametre!$A$3)/(Parametre!$A$2+Parametre!$A$3))</f>
        <v>#REF!</v>
      </c>
      <c r="E90" s="331" t="e">
        <f>IF('Norm. Zahr. Financovanie'!E$202=0,'Norm. uspesnost'!E94,('Norm. Zahr. Financovanie'!E94*Parametre!$A$2+'Norm. uspesnost'!E94*Parametre!$A$3)/(Parametre!$A$2+Parametre!$A$3))</f>
        <v>#REF!</v>
      </c>
      <c r="F90" s="331" t="e">
        <f>IF('Norm. Zahr. Financovanie'!F$202=0,'Norm. uspesnost'!F94,('Norm. Zahr. Financovanie'!F94*Parametre!$A$2+'Norm. uspesnost'!F94*Parametre!$A$3)/(Parametre!$A$2+Parametre!$A$3))</f>
        <v>#REF!</v>
      </c>
      <c r="G90" s="331" t="e">
        <f>IF('Norm. Zahr. Financovanie'!G$202=0,'Norm. uspesnost'!G94,('Norm. Zahr. Financovanie'!G94*Parametre!$A$2+'Norm. uspesnost'!G94*Parametre!$A$3)/(Parametre!$A$2+Parametre!$A$3))</f>
        <v>#REF!</v>
      </c>
      <c r="H90" s="331" t="e">
        <f>IF('Norm. Zahr. Financovanie'!H$202=0,'Norm. uspesnost'!H94,('Norm. Zahr. Financovanie'!H94*Parametre!$A$2+'Norm. uspesnost'!H94*Parametre!$A$3)/(Parametre!$A$2+Parametre!$A$3))</f>
        <v>#REF!</v>
      </c>
      <c r="I90" s="331" t="e">
        <f>IF('Norm. Zahr. Financovanie'!I$202=0,'Norm. uspesnost'!I94,('Norm. Zahr. Financovanie'!I94*Parametre!$A$2+'Norm. uspesnost'!I94*Parametre!$A$3)/(Parametre!$A$2+Parametre!$A$3))</f>
        <v>#REF!</v>
      </c>
      <c r="J90" s="331" t="e">
        <f>IF('Norm. Zahr. Financovanie'!J$202=0,'Norm. uspesnost'!J94,('Norm. Zahr. Financovanie'!J94*Parametre!$A$2+'Norm. uspesnost'!J94*Parametre!$A$3)/(Parametre!$A$2+Parametre!$A$3))</f>
        <v>#REF!</v>
      </c>
      <c r="K90" s="331">
        <f>IF('Norm. Zahr. Financovanie'!K$202=0,'Norm. uspesnost'!K94,('Norm. Zahr. Financovanie'!K94*Parametre!$A$2+'Norm. uspesnost'!K94*Parametre!$A$3)/(Parametre!$A$2+Parametre!$A$3))</f>
        <v>0</v>
      </c>
      <c r="L90" s="331" t="e">
        <f>IF('Norm. Zahr. Financovanie'!L$202=0,'Norm. uspesnost'!L94,('Norm. Zahr. Financovanie'!L94*Parametre!$A$2+'Norm. uspesnost'!L94*Parametre!$A$3)/(Parametre!$A$2+Parametre!$A$3))</f>
        <v>#REF!</v>
      </c>
      <c r="M90" s="331" t="e">
        <f>IF('Norm. Zahr. Financovanie'!M$202=0,'Norm. uspesnost'!M94,('Norm. Zahr. Financovanie'!M94*Parametre!$A$2+'Norm. uspesnost'!M94*Parametre!$A$3)/(Parametre!$A$2+Parametre!$A$3))</f>
        <v>#REF!</v>
      </c>
      <c r="N90" s="331" t="e">
        <f>IF('Norm. Zahr. Financovanie'!N$202=0,'Norm. uspesnost'!N94,('Norm. Zahr. Financovanie'!N94*Parametre!$A$2+'Norm. uspesnost'!N94*Parametre!$A$3)/(Parametre!$A$2+Parametre!$A$3))</f>
        <v>#REF!</v>
      </c>
      <c r="O90" s="331" t="e">
        <f>IF('Norm. Zahr. Financovanie'!O$202=0,'Norm. uspesnost'!O94,('Norm. Zahr. Financovanie'!O94*Parametre!$A$2+'Norm. uspesnost'!O94*Parametre!$A$3)/(Parametre!$A$2+Parametre!$A$3))</f>
        <v>#REF!</v>
      </c>
      <c r="P90" s="331">
        <f>IF('Norm. Zahr. Financovanie'!P$202=0,'Norm. uspesnost'!P94,('Norm. Zahr. Financovanie'!P94*Parametre!$A$2+'Norm. uspesnost'!P94*Parametre!$A$3)/(Parametre!$A$2+Parametre!$A$3))</f>
        <v>1.6535022768320407E-2</v>
      </c>
      <c r="Q90" s="331" t="e">
        <f>IF('Norm. Zahr. Financovanie'!Q$202=0,'Norm. uspesnost'!Q94,('Norm. Zahr. Financovanie'!Q94*Parametre!$A$2+'Norm. uspesnost'!Q94*Parametre!$A$3)/(Parametre!$A$2+Parametre!$A$3))</f>
        <v>#REF!</v>
      </c>
      <c r="R90" s="331" t="e">
        <f>IF('Norm. Zahr. Financovanie'!R$202=0,'Norm. uspesnost'!R94,('Norm. Zahr. Financovanie'!R94*Parametre!$A$2+'Norm. uspesnost'!R94*Parametre!$A$3)/(Parametre!$A$2+Parametre!$A$3))</f>
        <v>#REF!</v>
      </c>
      <c r="S90" s="331" t="e">
        <f>IF('Norm. Zahr. Financovanie'!S$202=0,'Norm. uspesnost'!S94,('Norm. Zahr. Financovanie'!S94*Parametre!$A$2+'Norm. uspesnost'!S94*Parametre!$A$3)/(Parametre!$A$2+Parametre!$A$3))</f>
        <v>#REF!</v>
      </c>
      <c r="T90" s="331" t="e">
        <f>IF('Norm. Zahr. Financovanie'!T$202=0,'Norm. uspesnost'!T94,('Norm. Zahr. Financovanie'!T94*Parametre!$A$2+'Norm. uspesnost'!T94*Parametre!$A$3)/(Parametre!$A$2+Parametre!$A$3))</f>
        <v>#REF!</v>
      </c>
      <c r="U90" s="331">
        <f>IF('Norm. Zahr. Financovanie'!U$202=0,'Norm. uspesnost'!U94,('Norm. Zahr. Financovanie'!U94*Parametre!$A$2+'Norm. uspesnost'!U94*Parametre!$A$3)/(Parametre!$A$2+Parametre!$A$3))</f>
        <v>2.1799123549418525E-2</v>
      </c>
      <c r="V90" s="331" t="e">
        <f>IF('Norm. Zahr. Financovanie'!V$202=0,'Norm. uspesnost'!V94,('Norm. Zahr. Financovanie'!V94*Parametre!$A$2+'Norm. uspesnost'!V94*Parametre!$A$3)/(Parametre!$A$2+Parametre!$A$3))</f>
        <v>#REF!</v>
      </c>
      <c r="W90" s="331" t="e">
        <f>IF('Norm. Zahr. Financovanie'!W$202=0,'Norm. uspesnost'!W94,('Norm. Zahr. Financovanie'!W94*Parametre!$A$2+'Norm. uspesnost'!W94*Parametre!$A$3)/(Parametre!$A$2+Parametre!$A$3))</f>
        <v>#REF!</v>
      </c>
      <c r="X90" s="331">
        <f>IF('Norm. Zahr. Financovanie'!X$202=0,'Norm. uspesnost'!X94,('Norm. Zahr. Financovanie'!X94*Parametre!$A$2+'Norm. uspesnost'!X94*Parametre!$A$3)/(Parametre!$A$2+Parametre!$A$3))</f>
        <v>1.4055603858816549E-2</v>
      </c>
      <c r="Y90" s="331" t="e">
        <f>IF('Norm. Zahr. Financovanie'!Y$202=0,'Norm. uspesnost'!Y94,('Norm. Zahr. Financovanie'!Y94*Parametre!$A$2+'Norm. uspesnost'!Y94*Parametre!$A$3)/(Parametre!$A$2+Parametre!$A$3))</f>
        <v>#REF!</v>
      </c>
      <c r="Z90" s="331" t="e">
        <f>IF('Norm. Zahr. Financovanie'!Z$202=0,'Norm. uspesnost'!Z94,('Norm. Zahr. Financovanie'!Z94*Parametre!$A$2+'Norm. uspesnost'!Z94*Parametre!$A$3)/(Parametre!$A$2+Parametre!$A$3))</f>
        <v>#REF!</v>
      </c>
      <c r="AA90" s="331" t="e">
        <f>IF('Norm. Zahr. Financovanie'!AA$202=0,'Norm. uspesnost'!AA94,('Norm. Zahr. Financovanie'!AA94*Parametre!$A$2+'Norm. uspesnost'!AA94*Parametre!$A$3)/(Parametre!$A$2+Parametre!$A$3))</f>
        <v>#REF!</v>
      </c>
      <c r="AB90" s="331">
        <f>IF('Norm. Zahr. Financovanie'!AB$202=0,'Norm. uspesnost'!AB94,('Norm. Zahr. Financovanie'!AB94*Parametre!$A$2+'Norm. uspesnost'!AB94*Parametre!$A$3)/(Parametre!$A$2+Parametre!$A$3))</f>
        <v>4.0356349385281903E-2</v>
      </c>
      <c r="AC90" s="331">
        <f>IF('Norm. Zahr. Financovanie'!AC$202=0,'Norm. uspesnost'!AC94,('Norm. Zahr. Financovanie'!AC94*Parametre!$A$2+'Norm. uspesnost'!AC94*Parametre!$A$3)/(Parametre!$A$2+Parametre!$A$3))</f>
        <v>2.8517860425718187E-3</v>
      </c>
      <c r="AD90" s="331">
        <f>IF('Norm. Zahr. Financovanie'!AD$202=0,'Norm. uspesnost'!AD94,('Norm. Zahr. Financovanie'!AD94*Parametre!$A$2+'Norm. uspesnost'!AD94*Parametre!$A$3)/(Parametre!$A$2+Parametre!$A$3))</f>
        <v>0</v>
      </c>
      <c r="AE90" s="331" t="e">
        <f>IF('Norm. Zahr. Financovanie'!AE$202=0,'Norm. uspesnost'!AE94,('Norm. Zahr. Financovanie'!AE94*Parametre!$A$2+'Norm. uspesnost'!AE94*Parametre!$A$3)/(Parametre!$A$2+Parametre!$A$3))</f>
        <v>#REF!</v>
      </c>
      <c r="AF90" s="331" t="e">
        <f>IF('Norm. Zahr. Financovanie'!AF$202=0,'Norm. uspesnost'!AF94,('Norm. Zahr. Financovanie'!AF94*Parametre!$A$2+'Norm. uspesnost'!AF94*Parametre!$A$3)/(Parametre!$A$2+Parametre!$A$3))</f>
        <v>#REF!</v>
      </c>
      <c r="AG90" s="331" t="e">
        <f>IF('Norm. Zahr. Financovanie'!AG$202=0,'Norm. uspesnost'!AG94,('Norm. Zahr. Financovanie'!AG94*Parametre!$A$2+'Norm. uspesnost'!AG94*Parametre!$A$3)/(Parametre!$A$2+Parametre!$A$3))</f>
        <v>#REF!</v>
      </c>
      <c r="AH90" s="331" t="e">
        <f>IF('Norm. Zahr. Financovanie'!AH$202=0,'Norm. uspesnost'!AH94,('Norm. Zahr. Financovanie'!AH94*Parametre!$A$2+'Norm. uspesnost'!AH94*Parametre!$A$3)/(Parametre!$A$2+Parametre!$A$3))</f>
        <v>#REF!</v>
      </c>
      <c r="AI90" s="331">
        <f>IF('Norm. Zahr. Financovanie'!AI$202=0,'Norm. uspesnost'!AI94,('Norm. Zahr. Financovanie'!AI94*Parametre!$A$2+'Norm. uspesnost'!AI94*Parametre!$A$3)/(Parametre!$A$2+Parametre!$A$3))</f>
        <v>3.7707714814427663E-3</v>
      </c>
      <c r="AJ90" s="331" t="e">
        <f>IF('Norm. Zahr. Financovanie'!AJ$202=0,'Norm. uspesnost'!AJ94,('Norm. Zahr. Financovanie'!AJ94*Parametre!$A$2+'Norm. uspesnost'!AJ94*Parametre!$A$3)/(Parametre!$A$2+Parametre!$A$3))</f>
        <v>#REF!</v>
      </c>
      <c r="AK90" s="331" t="e">
        <f>IF('Norm. Zahr. Financovanie'!AK$202=0,'Norm. uspesnost'!AK94,('Norm. Zahr. Financovanie'!AK94*Parametre!$A$2+'Norm. uspesnost'!AK94*Parametre!$A$3)/(Parametre!$A$2+Parametre!$A$3))</f>
        <v>#REF!</v>
      </c>
      <c r="AL90" s="331" t="e">
        <f>IF('Norm. Zahr. Financovanie'!AL$202=0,'Norm. uspesnost'!AL94,('Norm. Zahr. Financovanie'!AL94*Parametre!$A$2+'Norm. uspesnost'!AL94*Parametre!$A$3)/(Parametre!$A$2+Parametre!$A$3))</f>
        <v>#REF!</v>
      </c>
      <c r="AM90" s="331" t="e">
        <f>IF('Norm. Zahr. Financovanie'!AM$202=0,'Norm. uspesnost'!AM94,('Norm. Zahr. Financovanie'!AM94*Parametre!$A$2+'Norm. uspesnost'!AM94*Parametre!$A$3)/(Parametre!$A$2+Parametre!$A$3))</f>
        <v>#REF!</v>
      </c>
      <c r="AN90" s="331" t="e">
        <f>IF('Norm. Zahr. Financovanie'!AN$202=0,'Norm. uspesnost'!AN94,('Norm. Zahr. Financovanie'!AN94*Parametre!$A$2+'Norm. uspesnost'!AN94*Parametre!$A$3)/(Parametre!$A$2+Parametre!$A$3))</f>
        <v>#REF!</v>
      </c>
      <c r="AO90" s="331" t="e">
        <f>IF('Norm. Zahr. Financovanie'!AO$202=0,'Norm. uspesnost'!AO94,('Norm. Zahr. Financovanie'!AO94*Parametre!$A$2+'Norm. uspesnost'!AO94*Parametre!$A$3)/(Parametre!$A$2+Parametre!$A$3))</f>
        <v>#REF!</v>
      </c>
      <c r="AP90" s="331" t="e">
        <f>IF('Norm. Zahr. Financovanie'!AP$202=0,'Norm. uspesnost'!AP94,('Norm. Zahr. Financovanie'!AP94*Parametre!$A$2+'Norm. uspesnost'!AP94*Parametre!$A$3)/(Parametre!$A$2+Parametre!$A$3))</f>
        <v>#REF!</v>
      </c>
      <c r="AQ90" s="331" t="e">
        <f>IF('Norm. Zahr. Financovanie'!AQ$202=0,'Norm. uspesnost'!AQ94,('Norm. Zahr. Financovanie'!AQ94*Parametre!$A$2+'Norm. uspesnost'!AQ94*Parametre!$A$3)/(Parametre!$A$2+Parametre!$A$3))</f>
        <v>#REF!</v>
      </c>
      <c r="AR90" s="331" t="e">
        <f>IF('Norm. Zahr. Financovanie'!AR$202=0,'Norm. uspesnost'!AR94,('Norm. Zahr. Financovanie'!AR94*Parametre!$A$2+'Norm. uspesnost'!AR94*Parametre!$A$3)/(Parametre!$A$2+Parametre!$A$3))</f>
        <v>#REF!</v>
      </c>
      <c r="AS90" s="331" t="e">
        <f>IF('Norm. Zahr. Financovanie'!AS$202=0,'Norm. uspesnost'!AS94,('Norm. Zahr. Financovanie'!AS94*Parametre!$A$2+'Norm. uspesnost'!AS94*Parametre!$A$3)/(Parametre!$A$2+Parametre!$A$3))</f>
        <v>#REF!</v>
      </c>
      <c r="AT90" s="331" t="e">
        <f>IF('Norm. Zahr. Financovanie'!AT$202=0,'Norm. uspesnost'!AT94,('Norm. Zahr. Financovanie'!AT94*Parametre!$A$2+'Norm. uspesnost'!AT94*Parametre!$A$3)/(Parametre!$A$2+Parametre!$A$3))</f>
        <v>#REF!</v>
      </c>
      <c r="AU90" s="331" t="e">
        <f>IF('Norm. Zahr. Financovanie'!AU$202=0,'Norm. uspesnost'!AU94,('Norm. Zahr. Financovanie'!AU94*Parametre!$A$2+'Norm. uspesnost'!AU94*Parametre!$A$3)/(Parametre!$A$2+Parametre!$A$3))</f>
        <v>#REF!</v>
      </c>
      <c r="AV90" s="331" t="e">
        <f>IF('Norm. Zahr. Financovanie'!AV$202=0,'Norm. uspesnost'!AV94,('Norm. Zahr. Financovanie'!AV94*Parametre!$A$2+'Norm. uspesnost'!AV94*Parametre!$A$3)/(Parametre!$A$2+Parametre!$A$3))</f>
        <v>#REF!</v>
      </c>
      <c r="AW90" s="331" t="e">
        <f>IF('Norm. Zahr. Financovanie'!AW$202=0,'Norm. uspesnost'!AW94,('Norm. Zahr. Financovanie'!AW94*Parametre!$A$2+'Norm. uspesnost'!AW94*Parametre!$A$3)/(Parametre!$A$2+Parametre!$A$3))</f>
        <v>#REF!</v>
      </c>
      <c r="AX90" s="331" t="e">
        <f>IF('Norm. Zahr. Financovanie'!AX$202=0,'Norm. uspesnost'!AX94,('Norm. Zahr. Financovanie'!AX94*Parametre!$A$2+'Norm. uspesnost'!AX94*Parametre!$A$3)/(Parametre!$A$2+Parametre!$A$3))</f>
        <v>#REF!</v>
      </c>
      <c r="AY90" s="331" t="e">
        <f>IF('Norm. Zahr. Financovanie'!AY$202=0,'Norm. uspesnost'!AY94,('Norm. Zahr. Financovanie'!AY94*Parametre!$A$2+'Norm. uspesnost'!AY94*Parametre!$A$3)/(Parametre!$A$2+Parametre!$A$3))</f>
        <v>#REF!</v>
      </c>
      <c r="AZ90" s="331" t="e">
        <f>IF('Norm. Zahr. Financovanie'!AZ$202=0,'Norm. uspesnost'!AZ94,('Norm. Zahr. Financovanie'!AZ94*Parametre!$A$2+'Norm. uspesnost'!AZ94*Parametre!$A$3)/(Parametre!$A$2+Parametre!$A$3))</f>
        <v>#REF!</v>
      </c>
      <c r="BA90" s="331">
        <f>IF('Norm. Zahr. Financovanie'!BA$202=0,'Norm. uspesnost'!BA94,('Norm. Zahr. Financovanie'!BA94*Parametre!$A$2+'Norm. uspesnost'!BA94*Parametre!$A$3)/(Parametre!$A$2+Parametre!$A$3))</f>
        <v>1.2896925196249713E-2</v>
      </c>
      <c r="BB90" s="331" t="e">
        <f>IF('Norm. Zahr. Financovanie'!BB$202=0,'Norm. uspesnost'!BB94,('Norm. Zahr. Financovanie'!BB94*Parametre!$A$2+'Norm. uspesnost'!BB94*Parametre!$A$3)/(Parametre!$A$2+Parametre!$A$3))</f>
        <v>#REF!</v>
      </c>
    </row>
    <row r="91" spans="1:54" ht="14.25" customHeight="1" x14ac:dyDescent="0.25">
      <c r="A91" s="336">
        <v>90</v>
      </c>
      <c r="B91" s="337" t="s">
        <v>129</v>
      </c>
      <c r="C91" s="338" t="s">
        <v>128</v>
      </c>
      <c r="D91" s="331" t="e">
        <f>IF('Norm. Zahr. Financovanie'!D$202=0,'Norm. uspesnost'!D95,('Norm. Zahr. Financovanie'!D95*Parametre!$A$2+'Norm. uspesnost'!D95*Parametre!$A$3)/(Parametre!$A$2+Parametre!$A$3))</f>
        <v>#REF!</v>
      </c>
      <c r="E91" s="331" t="e">
        <f>IF('Norm. Zahr. Financovanie'!E$202=0,'Norm. uspesnost'!E95,('Norm. Zahr. Financovanie'!E95*Parametre!$A$2+'Norm. uspesnost'!E95*Parametre!$A$3)/(Parametre!$A$2+Parametre!$A$3))</f>
        <v>#REF!</v>
      </c>
      <c r="F91" s="331" t="e">
        <f>IF('Norm. Zahr. Financovanie'!F$202=0,'Norm. uspesnost'!F95,('Norm. Zahr. Financovanie'!F95*Parametre!$A$2+'Norm. uspesnost'!F95*Parametre!$A$3)/(Parametre!$A$2+Parametre!$A$3))</f>
        <v>#REF!</v>
      </c>
      <c r="G91" s="331" t="e">
        <f>IF('Norm. Zahr. Financovanie'!G$202=0,'Norm. uspesnost'!G95,('Norm. Zahr. Financovanie'!G95*Parametre!$A$2+'Norm. uspesnost'!G95*Parametre!$A$3)/(Parametre!$A$2+Parametre!$A$3))</f>
        <v>#REF!</v>
      </c>
      <c r="H91" s="331" t="e">
        <f>IF('Norm. Zahr. Financovanie'!H$202=0,'Norm. uspesnost'!H95,('Norm. Zahr. Financovanie'!H95*Parametre!$A$2+'Norm. uspesnost'!H95*Parametre!$A$3)/(Parametre!$A$2+Parametre!$A$3))</f>
        <v>#REF!</v>
      </c>
      <c r="I91" s="331" t="e">
        <f>IF('Norm. Zahr. Financovanie'!I$202=0,'Norm. uspesnost'!I95,('Norm. Zahr. Financovanie'!I95*Parametre!$A$2+'Norm. uspesnost'!I95*Parametre!$A$3)/(Parametre!$A$2+Parametre!$A$3))</f>
        <v>#REF!</v>
      </c>
      <c r="J91" s="331" t="e">
        <f>IF('Norm. Zahr. Financovanie'!J$202=0,'Norm. uspesnost'!J95,('Norm. Zahr. Financovanie'!J95*Parametre!$A$2+'Norm. uspesnost'!J95*Parametre!$A$3)/(Parametre!$A$2+Parametre!$A$3))</f>
        <v>#REF!</v>
      </c>
      <c r="K91" s="331">
        <f>IF('Norm. Zahr. Financovanie'!K$202=0,'Norm. uspesnost'!K95,('Norm. Zahr. Financovanie'!K95*Parametre!$A$2+'Norm. uspesnost'!K95*Parametre!$A$3)/(Parametre!$A$2+Parametre!$A$3))</f>
        <v>1.4964410698484915E-2</v>
      </c>
      <c r="L91" s="331" t="e">
        <f>IF('Norm. Zahr. Financovanie'!L$202=0,'Norm. uspesnost'!L95,('Norm. Zahr. Financovanie'!L95*Parametre!$A$2+'Norm. uspesnost'!L95*Parametre!$A$3)/(Parametre!$A$2+Parametre!$A$3))</f>
        <v>#REF!</v>
      </c>
      <c r="M91" s="331" t="e">
        <f>IF('Norm. Zahr. Financovanie'!M$202=0,'Norm. uspesnost'!M95,('Norm. Zahr. Financovanie'!M95*Parametre!$A$2+'Norm. uspesnost'!M95*Parametre!$A$3)/(Parametre!$A$2+Parametre!$A$3))</f>
        <v>#REF!</v>
      </c>
      <c r="N91" s="331" t="e">
        <f>IF('Norm. Zahr. Financovanie'!N$202=0,'Norm. uspesnost'!N95,('Norm. Zahr. Financovanie'!N95*Parametre!$A$2+'Norm. uspesnost'!N95*Parametre!$A$3)/(Parametre!$A$2+Parametre!$A$3))</f>
        <v>#REF!</v>
      </c>
      <c r="O91" s="331" t="e">
        <f>IF('Norm. Zahr. Financovanie'!O$202=0,'Norm. uspesnost'!O95,('Norm. Zahr. Financovanie'!O95*Parametre!$A$2+'Norm. uspesnost'!O95*Parametre!$A$3)/(Parametre!$A$2+Parametre!$A$3))</f>
        <v>#REF!</v>
      </c>
      <c r="P91" s="331">
        <f>IF('Norm. Zahr. Financovanie'!P$202=0,'Norm. uspesnost'!P95,('Norm. Zahr. Financovanie'!P95*Parametre!$A$2+'Norm. uspesnost'!P95*Parametre!$A$3)/(Parametre!$A$2+Parametre!$A$3))</f>
        <v>1.6669117149911764E-2</v>
      </c>
      <c r="Q91" s="331" t="e">
        <f>IF('Norm. Zahr. Financovanie'!Q$202=0,'Norm. uspesnost'!Q95,('Norm. Zahr. Financovanie'!Q95*Parametre!$A$2+'Norm. uspesnost'!Q95*Parametre!$A$3)/(Parametre!$A$2+Parametre!$A$3))</f>
        <v>#REF!</v>
      </c>
      <c r="R91" s="331" t="e">
        <f>IF('Norm. Zahr. Financovanie'!R$202=0,'Norm. uspesnost'!R95,('Norm. Zahr. Financovanie'!R95*Parametre!$A$2+'Norm. uspesnost'!R95*Parametre!$A$3)/(Parametre!$A$2+Parametre!$A$3))</f>
        <v>#REF!</v>
      </c>
      <c r="S91" s="331" t="e">
        <f>IF('Norm. Zahr. Financovanie'!S$202=0,'Norm. uspesnost'!S95,('Norm. Zahr. Financovanie'!S95*Parametre!$A$2+'Norm. uspesnost'!S95*Parametre!$A$3)/(Parametre!$A$2+Parametre!$A$3))</f>
        <v>#REF!</v>
      </c>
      <c r="T91" s="331" t="e">
        <f>IF('Norm. Zahr. Financovanie'!T$202=0,'Norm. uspesnost'!T95,('Norm. Zahr. Financovanie'!T95*Parametre!$A$2+'Norm. uspesnost'!T95*Parametre!$A$3)/(Parametre!$A$2+Parametre!$A$3))</f>
        <v>#REF!</v>
      </c>
      <c r="U91" s="331">
        <f>IF('Norm. Zahr. Financovanie'!U$202=0,'Norm. uspesnost'!U95,('Norm. Zahr. Financovanie'!U95*Parametre!$A$2+'Norm. uspesnost'!U95*Parametre!$A$3)/(Parametre!$A$2+Parametre!$A$3))</f>
        <v>2.7176648748647538E-3</v>
      </c>
      <c r="V91" s="331" t="e">
        <f>IF('Norm. Zahr. Financovanie'!V$202=0,'Norm. uspesnost'!V95,('Norm. Zahr. Financovanie'!V95*Parametre!$A$2+'Norm. uspesnost'!V95*Parametre!$A$3)/(Parametre!$A$2+Parametre!$A$3))</f>
        <v>#REF!</v>
      </c>
      <c r="W91" s="331" t="e">
        <f>IF('Norm. Zahr. Financovanie'!W$202=0,'Norm. uspesnost'!W95,('Norm. Zahr. Financovanie'!W95*Parametre!$A$2+'Norm. uspesnost'!W95*Parametre!$A$3)/(Parametre!$A$2+Parametre!$A$3))</f>
        <v>#REF!</v>
      </c>
      <c r="X91" s="331">
        <f>IF('Norm. Zahr. Financovanie'!X$202=0,'Norm. uspesnost'!X95,('Norm. Zahr. Financovanie'!X95*Parametre!$A$2+'Norm. uspesnost'!X95*Parametre!$A$3)/(Parametre!$A$2+Parametre!$A$3))</f>
        <v>1.5801509732259487E-2</v>
      </c>
      <c r="Y91" s="331" t="e">
        <f>IF('Norm. Zahr. Financovanie'!Y$202=0,'Norm. uspesnost'!Y95,('Norm. Zahr. Financovanie'!Y95*Parametre!$A$2+'Norm. uspesnost'!Y95*Parametre!$A$3)/(Parametre!$A$2+Parametre!$A$3))</f>
        <v>#REF!</v>
      </c>
      <c r="Z91" s="331" t="e">
        <f>IF('Norm. Zahr. Financovanie'!Z$202=0,'Norm. uspesnost'!Z95,('Norm. Zahr. Financovanie'!Z95*Parametre!$A$2+'Norm. uspesnost'!Z95*Parametre!$A$3)/(Parametre!$A$2+Parametre!$A$3))</f>
        <v>#REF!</v>
      </c>
      <c r="AA91" s="331" t="e">
        <f>IF('Norm. Zahr. Financovanie'!AA$202=0,'Norm. uspesnost'!AA95,('Norm. Zahr. Financovanie'!AA95*Parametre!$A$2+'Norm. uspesnost'!AA95*Parametre!$A$3)/(Parametre!$A$2+Parametre!$A$3))</f>
        <v>#REF!</v>
      </c>
      <c r="AB91" s="331">
        <f>IF('Norm. Zahr. Financovanie'!AB$202=0,'Norm. uspesnost'!AB95,('Norm. Zahr. Financovanie'!AB95*Parametre!$A$2+'Norm. uspesnost'!AB95*Parametre!$A$3)/(Parametre!$A$2+Parametre!$A$3))</f>
        <v>0</v>
      </c>
      <c r="AC91" s="331">
        <f>IF('Norm. Zahr. Financovanie'!AC$202=0,'Norm. uspesnost'!AC95,('Norm. Zahr. Financovanie'!AC95*Parametre!$A$2+'Norm. uspesnost'!AC95*Parametre!$A$3)/(Parametre!$A$2+Parametre!$A$3))</f>
        <v>8.8782936164649353E-3</v>
      </c>
      <c r="AD91" s="331">
        <f>IF('Norm. Zahr. Financovanie'!AD$202=0,'Norm. uspesnost'!AD95,('Norm. Zahr. Financovanie'!AD95*Parametre!$A$2+'Norm. uspesnost'!AD95*Parametre!$A$3)/(Parametre!$A$2+Parametre!$A$3))</f>
        <v>2.174173475435465E-2</v>
      </c>
      <c r="AE91" s="331" t="e">
        <f>IF('Norm. Zahr. Financovanie'!AE$202=0,'Norm. uspesnost'!AE95,('Norm. Zahr. Financovanie'!AE95*Parametre!$A$2+'Norm. uspesnost'!AE95*Parametre!$A$3)/(Parametre!$A$2+Parametre!$A$3))</f>
        <v>#REF!</v>
      </c>
      <c r="AF91" s="331" t="e">
        <f>IF('Norm. Zahr. Financovanie'!AF$202=0,'Norm. uspesnost'!AF95,('Norm. Zahr. Financovanie'!AF95*Parametre!$A$2+'Norm. uspesnost'!AF95*Parametre!$A$3)/(Parametre!$A$2+Parametre!$A$3))</f>
        <v>#REF!</v>
      </c>
      <c r="AG91" s="331" t="e">
        <f>IF('Norm. Zahr. Financovanie'!AG$202=0,'Norm. uspesnost'!AG95,('Norm. Zahr. Financovanie'!AG95*Parametre!$A$2+'Norm. uspesnost'!AG95*Parametre!$A$3)/(Parametre!$A$2+Parametre!$A$3))</f>
        <v>#REF!</v>
      </c>
      <c r="AH91" s="331" t="e">
        <f>IF('Norm. Zahr. Financovanie'!AH$202=0,'Norm. uspesnost'!AH95,('Norm. Zahr. Financovanie'!AH95*Parametre!$A$2+'Norm. uspesnost'!AH95*Parametre!$A$3)/(Parametre!$A$2+Parametre!$A$3))</f>
        <v>#REF!</v>
      </c>
      <c r="AI91" s="331">
        <f>IF('Norm. Zahr. Financovanie'!AI$202=0,'Norm. uspesnost'!AI95,('Norm. Zahr. Financovanie'!AI95*Parametre!$A$2+'Norm. uspesnost'!AI95*Parametre!$A$3)/(Parametre!$A$2+Parametre!$A$3))</f>
        <v>1.4968243362341658E-2</v>
      </c>
      <c r="AJ91" s="331" t="e">
        <f>IF('Norm. Zahr. Financovanie'!AJ$202=0,'Norm. uspesnost'!AJ95,('Norm. Zahr. Financovanie'!AJ95*Parametre!$A$2+'Norm. uspesnost'!AJ95*Parametre!$A$3)/(Parametre!$A$2+Parametre!$A$3))</f>
        <v>#REF!</v>
      </c>
      <c r="AK91" s="331" t="e">
        <f>IF('Norm. Zahr. Financovanie'!AK$202=0,'Norm. uspesnost'!AK95,('Norm. Zahr. Financovanie'!AK95*Parametre!$A$2+'Norm. uspesnost'!AK95*Parametre!$A$3)/(Parametre!$A$2+Parametre!$A$3))</f>
        <v>#REF!</v>
      </c>
      <c r="AL91" s="331" t="e">
        <f>IF('Norm. Zahr. Financovanie'!AL$202=0,'Norm. uspesnost'!AL95,('Norm. Zahr. Financovanie'!AL95*Parametre!$A$2+'Norm. uspesnost'!AL95*Parametre!$A$3)/(Parametre!$A$2+Parametre!$A$3))</f>
        <v>#REF!</v>
      </c>
      <c r="AM91" s="331" t="e">
        <f>IF('Norm. Zahr. Financovanie'!AM$202=0,'Norm. uspesnost'!AM95,('Norm. Zahr. Financovanie'!AM95*Parametre!$A$2+'Norm. uspesnost'!AM95*Parametre!$A$3)/(Parametre!$A$2+Parametre!$A$3))</f>
        <v>#REF!</v>
      </c>
      <c r="AN91" s="331" t="e">
        <f>IF('Norm. Zahr. Financovanie'!AN$202=0,'Norm. uspesnost'!AN95,('Norm. Zahr. Financovanie'!AN95*Parametre!$A$2+'Norm. uspesnost'!AN95*Parametre!$A$3)/(Parametre!$A$2+Parametre!$A$3))</f>
        <v>#REF!</v>
      </c>
      <c r="AO91" s="331" t="e">
        <f>IF('Norm. Zahr. Financovanie'!AO$202=0,'Norm. uspesnost'!AO95,('Norm. Zahr. Financovanie'!AO95*Parametre!$A$2+'Norm. uspesnost'!AO95*Parametre!$A$3)/(Parametre!$A$2+Parametre!$A$3))</f>
        <v>#REF!</v>
      </c>
      <c r="AP91" s="331" t="e">
        <f>IF('Norm. Zahr. Financovanie'!AP$202=0,'Norm. uspesnost'!AP95,('Norm. Zahr. Financovanie'!AP95*Parametre!$A$2+'Norm. uspesnost'!AP95*Parametre!$A$3)/(Parametre!$A$2+Parametre!$A$3))</f>
        <v>#REF!</v>
      </c>
      <c r="AQ91" s="331" t="e">
        <f>IF('Norm. Zahr. Financovanie'!AQ$202=0,'Norm. uspesnost'!AQ95,('Norm. Zahr. Financovanie'!AQ95*Parametre!$A$2+'Norm. uspesnost'!AQ95*Parametre!$A$3)/(Parametre!$A$2+Parametre!$A$3))</f>
        <v>#REF!</v>
      </c>
      <c r="AR91" s="331" t="e">
        <f>IF('Norm. Zahr. Financovanie'!AR$202=0,'Norm. uspesnost'!AR95,('Norm. Zahr. Financovanie'!AR95*Parametre!$A$2+'Norm. uspesnost'!AR95*Parametre!$A$3)/(Parametre!$A$2+Parametre!$A$3))</f>
        <v>#REF!</v>
      </c>
      <c r="AS91" s="331" t="e">
        <f>IF('Norm. Zahr. Financovanie'!AS$202=0,'Norm. uspesnost'!AS95,('Norm. Zahr. Financovanie'!AS95*Parametre!$A$2+'Norm. uspesnost'!AS95*Parametre!$A$3)/(Parametre!$A$2+Parametre!$A$3))</f>
        <v>#REF!</v>
      </c>
      <c r="AT91" s="331" t="e">
        <f>IF('Norm. Zahr. Financovanie'!AT$202=0,'Norm. uspesnost'!AT95,('Norm. Zahr. Financovanie'!AT95*Parametre!$A$2+'Norm. uspesnost'!AT95*Parametre!$A$3)/(Parametre!$A$2+Parametre!$A$3))</f>
        <v>#REF!</v>
      </c>
      <c r="AU91" s="331" t="e">
        <f>IF('Norm. Zahr. Financovanie'!AU$202=0,'Norm. uspesnost'!AU95,('Norm. Zahr. Financovanie'!AU95*Parametre!$A$2+'Norm. uspesnost'!AU95*Parametre!$A$3)/(Parametre!$A$2+Parametre!$A$3))</f>
        <v>#REF!</v>
      </c>
      <c r="AV91" s="331" t="e">
        <f>IF('Norm. Zahr. Financovanie'!AV$202=0,'Norm. uspesnost'!AV95,('Norm. Zahr. Financovanie'!AV95*Parametre!$A$2+'Norm. uspesnost'!AV95*Parametre!$A$3)/(Parametre!$A$2+Parametre!$A$3))</f>
        <v>#REF!</v>
      </c>
      <c r="AW91" s="331" t="e">
        <f>IF('Norm. Zahr. Financovanie'!AW$202=0,'Norm. uspesnost'!AW95,('Norm. Zahr. Financovanie'!AW95*Parametre!$A$2+'Norm. uspesnost'!AW95*Parametre!$A$3)/(Parametre!$A$2+Parametre!$A$3))</f>
        <v>#REF!</v>
      </c>
      <c r="AX91" s="331" t="e">
        <f>IF('Norm. Zahr. Financovanie'!AX$202=0,'Norm. uspesnost'!AX95,('Norm. Zahr. Financovanie'!AX95*Parametre!$A$2+'Norm. uspesnost'!AX95*Parametre!$A$3)/(Parametre!$A$2+Parametre!$A$3))</f>
        <v>#REF!</v>
      </c>
      <c r="AY91" s="331" t="e">
        <f>IF('Norm. Zahr. Financovanie'!AY$202=0,'Norm. uspesnost'!AY95,('Norm. Zahr. Financovanie'!AY95*Parametre!$A$2+'Norm. uspesnost'!AY95*Parametre!$A$3)/(Parametre!$A$2+Parametre!$A$3))</f>
        <v>#REF!</v>
      </c>
      <c r="AZ91" s="331" t="e">
        <f>IF('Norm. Zahr. Financovanie'!AZ$202=0,'Norm. uspesnost'!AZ95,('Norm. Zahr. Financovanie'!AZ95*Parametre!$A$2+'Norm. uspesnost'!AZ95*Parametre!$A$3)/(Parametre!$A$2+Parametre!$A$3))</f>
        <v>#REF!</v>
      </c>
      <c r="BA91" s="331">
        <f>IF('Norm. Zahr. Financovanie'!BA$202=0,'Norm. uspesnost'!BA95,('Norm. Zahr. Financovanie'!BA95*Parametre!$A$2+'Norm. uspesnost'!BA95*Parametre!$A$3)/(Parametre!$A$2+Parametre!$A$3))</f>
        <v>8.4575070274015684E-3</v>
      </c>
      <c r="BB91" s="331" t="e">
        <f>IF('Norm. Zahr. Financovanie'!BB$202=0,'Norm. uspesnost'!BB95,('Norm. Zahr. Financovanie'!BB95*Parametre!$A$2+'Norm. uspesnost'!BB95*Parametre!$A$3)/(Parametre!$A$2+Parametre!$A$3))</f>
        <v>#REF!</v>
      </c>
    </row>
    <row r="92" spans="1:54" ht="14.25" customHeight="1" x14ac:dyDescent="0.25">
      <c r="A92" s="336">
        <v>91</v>
      </c>
      <c r="B92" s="334" t="s">
        <v>85</v>
      </c>
      <c r="C92" s="335" t="s">
        <v>84</v>
      </c>
      <c r="D92" s="331" t="e">
        <f>IF('Norm. Zahr. Financovanie'!D$202=0,'Norm. uspesnost'!D96,('Norm. Zahr. Financovanie'!D96*Parametre!$A$2+'Norm. uspesnost'!D96*Parametre!$A$3)/(Parametre!$A$2+Parametre!$A$3))</f>
        <v>#REF!</v>
      </c>
      <c r="E92" s="331" t="e">
        <f>IF('Norm. Zahr. Financovanie'!E$202=0,'Norm. uspesnost'!E96,('Norm. Zahr. Financovanie'!E96*Parametre!$A$2+'Norm. uspesnost'!E96*Parametre!$A$3)/(Parametre!$A$2+Parametre!$A$3))</f>
        <v>#REF!</v>
      </c>
      <c r="F92" s="331" t="e">
        <f>IF('Norm. Zahr. Financovanie'!F$202=0,'Norm. uspesnost'!F96,('Norm. Zahr. Financovanie'!F96*Parametre!$A$2+'Norm. uspesnost'!F96*Parametre!$A$3)/(Parametre!$A$2+Parametre!$A$3))</f>
        <v>#REF!</v>
      </c>
      <c r="G92" s="331" t="e">
        <f>IF('Norm. Zahr. Financovanie'!G$202=0,'Norm. uspesnost'!G96,('Norm. Zahr. Financovanie'!G96*Parametre!$A$2+'Norm. uspesnost'!G96*Parametre!$A$3)/(Parametre!$A$2+Parametre!$A$3))</f>
        <v>#REF!</v>
      </c>
      <c r="H92" s="331" t="e">
        <f>IF('Norm. Zahr. Financovanie'!H$202=0,'Norm. uspesnost'!H96,('Norm. Zahr. Financovanie'!H96*Parametre!$A$2+'Norm. uspesnost'!H96*Parametre!$A$3)/(Parametre!$A$2+Parametre!$A$3))</f>
        <v>#REF!</v>
      </c>
      <c r="I92" s="331" t="e">
        <f>IF('Norm. Zahr. Financovanie'!I$202=0,'Norm. uspesnost'!I96,('Norm. Zahr. Financovanie'!I96*Parametre!$A$2+'Norm. uspesnost'!I96*Parametre!$A$3)/(Parametre!$A$2+Parametre!$A$3))</f>
        <v>#REF!</v>
      </c>
      <c r="J92" s="331" t="e">
        <f>IF('Norm. Zahr. Financovanie'!J$202=0,'Norm. uspesnost'!J96,('Norm. Zahr. Financovanie'!J96*Parametre!$A$2+'Norm. uspesnost'!J96*Parametre!$A$3)/(Parametre!$A$2+Parametre!$A$3))</f>
        <v>#REF!</v>
      </c>
      <c r="K92" s="331">
        <f>IF('Norm. Zahr. Financovanie'!K$202=0,'Norm. uspesnost'!K96,('Norm. Zahr. Financovanie'!K96*Parametre!$A$2+'Norm. uspesnost'!K96*Parametre!$A$3)/(Parametre!$A$2+Parametre!$A$3))</f>
        <v>1.2443484091272492E-2</v>
      </c>
      <c r="L92" s="331" t="e">
        <f>IF('Norm. Zahr. Financovanie'!L$202=0,'Norm. uspesnost'!L96,('Norm. Zahr. Financovanie'!L96*Parametre!$A$2+'Norm. uspesnost'!L96*Parametre!$A$3)/(Parametre!$A$2+Parametre!$A$3))</f>
        <v>#REF!</v>
      </c>
      <c r="M92" s="331" t="e">
        <f>IF('Norm. Zahr. Financovanie'!M$202=0,'Norm. uspesnost'!M96,('Norm. Zahr. Financovanie'!M96*Parametre!$A$2+'Norm. uspesnost'!M96*Parametre!$A$3)/(Parametre!$A$2+Parametre!$A$3))</f>
        <v>#REF!</v>
      </c>
      <c r="N92" s="331" t="e">
        <f>IF('Norm. Zahr. Financovanie'!N$202=0,'Norm. uspesnost'!N96,('Norm. Zahr. Financovanie'!N96*Parametre!$A$2+'Norm. uspesnost'!N96*Parametre!$A$3)/(Parametre!$A$2+Parametre!$A$3))</f>
        <v>#REF!</v>
      </c>
      <c r="O92" s="331" t="e">
        <f>IF('Norm. Zahr. Financovanie'!O$202=0,'Norm. uspesnost'!O96,('Norm. Zahr. Financovanie'!O96*Parametre!$A$2+'Norm. uspesnost'!O96*Parametre!$A$3)/(Parametre!$A$2+Parametre!$A$3))</f>
        <v>#REF!</v>
      </c>
      <c r="P92" s="331">
        <f>IF('Norm. Zahr. Financovanie'!P$202=0,'Norm. uspesnost'!P96,('Norm. Zahr. Financovanie'!P96*Parametre!$A$2+'Norm. uspesnost'!P96*Parametre!$A$3)/(Parametre!$A$2+Parametre!$A$3))</f>
        <v>7.9291168927882738E-3</v>
      </c>
      <c r="Q92" s="331" t="e">
        <f>IF('Norm. Zahr. Financovanie'!Q$202=0,'Norm. uspesnost'!Q96,('Norm. Zahr. Financovanie'!Q96*Parametre!$A$2+'Norm. uspesnost'!Q96*Parametre!$A$3)/(Parametre!$A$2+Parametre!$A$3))</f>
        <v>#REF!</v>
      </c>
      <c r="R92" s="331" t="e">
        <f>IF('Norm. Zahr. Financovanie'!R$202=0,'Norm. uspesnost'!R96,('Norm. Zahr. Financovanie'!R96*Parametre!$A$2+'Norm. uspesnost'!R96*Parametre!$A$3)/(Parametre!$A$2+Parametre!$A$3))</f>
        <v>#REF!</v>
      </c>
      <c r="S92" s="331" t="e">
        <f>IF('Norm. Zahr. Financovanie'!S$202=0,'Norm. uspesnost'!S96,('Norm. Zahr. Financovanie'!S96*Parametre!$A$2+'Norm. uspesnost'!S96*Parametre!$A$3)/(Parametre!$A$2+Parametre!$A$3))</f>
        <v>#REF!</v>
      </c>
      <c r="T92" s="331" t="e">
        <f>IF('Norm. Zahr. Financovanie'!T$202=0,'Norm. uspesnost'!T96,('Norm. Zahr. Financovanie'!T96*Parametre!$A$2+'Norm. uspesnost'!T96*Parametre!$A$3)/(Parametre!$A$2+Parametre!$A$3))</f>
        <v>#REF!</v>
      </c>
      <c r="U92" s="331">
        <f>IF('Norm. Zahr. Financovanie'!U$202=0,'Norm. uspesnost'!U96,('Norm. Zahr. Financovanie'!U96*Parametre!$A$2+'Norm. uspesnost'!U96*Parametre!$A$3)/(Parametre!$A$2+Parametre!$A$3))</f>
        <v>4.403741549367202E-3</v>
      </c>
      <c r="V92" s="331" t="e">
        <f>IF('Norm. Zahr. Financovanie'!V$202=0,'Norm. uspesnost'!V96,('Norm. Zahr. Financovanie'!V96*Parametre!$A$2+'Norm. uspesnost'!V96*Parametre!$A$3)/(Parametre!$A$2+Parametre!$A$3))</f>
        <v>#REF!</v>
      </c>
      <c r="W92" s="331" t="e">
        <f>IF('Norm. Zahr. Financovanie'!W$202=0,'Norm. uspesnost'!W96,('Norm. Zahr. Financovanie'!W96*Parametre!$A$2+'Norm. uspesnost'!W96*Parametre!$A$3)/(Parametre!$A$2+Parametre!$A$3))</f>
        <v>#REF!</v>
      </c>
      <c r="X92" s="331">
        <f>IF('Norm. Zahr. Financovanie'!X$202=0,'Norm. uspesnost'!X96,('Norm. Zahr. Financovanie'!X96*Parametre!$A$2+'Norm. uspesnost'!X96*Parametre!$A$3)/(Parametre!$A$2+Parametre!$A$3))</f>
        <v>9.4734438209594773E-3</v>
      </c>
      <c r="Y92" s="331" t="e">
        <f>IF('Norm. Zahr. Financovanie'!Y$202=0,'Norm. uspesnost'!Y96,('Norm. Zahr. Financovanie'!Y96*Parametre!$A$2+'Norm. uspesnost'!Y96*Parametre!$A$3)/(Parametre!$A$2+Parametre!$A$3))</f>
        <v>#REF!</v>
      </c>
      <c r="Z92" s="331" t="e">
        <f>IF('Norm. Zahr. Financovanie'!Z$202=0,'Norm. uspesnost'!Z96,('Norm. Zahr. Financovanie'!Z96*Parametre!$A$2+'Norm. uspesnost'!Z96*Parametre!$A$3)/(Parametre!$A$2+Parametre!$A$3))</f>
        <v>#REF!</v>
      </c>
      <c r="AA92" s="331" t="e">
        <f>IF('Norm. Zahr. Financovanie'!AA$202=0,'Norm. uspesnost'!AA96,('Norm. Zahr. Financovanie'!AA96*Parametre!$A$2+'Norm. uspesnost'!AA96*Parametre!$A$3)/(Parametre!$A$2+Parametre!$A$3))</f>
        <v>#REF!</v>
      </c>
      <c r="AB92" s="331">
        <f>IF('Norm. Zahr. Financovanie'!AB$202=0,'Norm. uspesnost'!AB96,('Norm. Zahr. Financovanie'!AB96*Parametre!$A$2+'Norm. uspesnost'!AB96*Parametre!$A$3)/(Parametre!$A$2+Parametre!$A$3))</f>
        <v>0</v>
      </c>
      <c r="AC92" s="331">
        <f>IF('Norm. Zahr. Financovanie'!AC$202=0,'Norm. uspesnost'!AC96,('Norm. Zahr. Financovanie'!AC96*Parametre!$A$2+'Norm. uspesnost'!AC96*Parametre!$A$3)/(Parametre!$A$2+Parametre!$A$3))</f>
        <v>8.7241725822368322E-3</v>
      </c>
      <c r="AD92" s="331">
        <f>IF('Norm. Zahr. Financovanie'!AD$202=0,'Norm. uspesnost'!AD96,('Norm. Zahr. Financovanie'!AD96*Parametre!$A$2+'Norm. uspesnost'!AD96*Parametre!$A$3)/(Parametre!$A$2+Parametre!$A$3))</f>
        <v>2.8995726712833104E-2</v>
      </c>
      <c r="AE92" s="331" t="e">
        <f>IF('Norm. Zahr. Financovanie'!AE$202=0,'Norm. uspesnost'!AE96,('Norm. Zahr. Financovanie'!AE96*Parametre!$A$2+'Norm. uspesnost'!AE96*Parametre!$A$3)/(Parametre!$A$2+Parametre!$A$3))</f>
        <v>#REF!</v>
      </c>
      <c r="AF92" s="331" t="e">
        <f>IF('Norm. Zahr. Financovanie'!AF$202=0,'Norm. uspesnost'!AF96,('Norm. Zahr. Financovanie'!AF96*Parametre!$A$2+'Norm. uspesnost'!AF96*Parametre!$A$3)/(Parametre!$A$2+Parametre!$A$3))</f>
        <v>#REF!</v>
      </c>
      <c r="AG92" s="331" t="e">
        <f>IF('Norm. Zahr. Financovanie'!AG$202=0,'Norm. uspesnost'!AG96,('Norm. Zahr. Financovanie'!AG96*Parametre!$A$2+'Norm. uspesnost'!AG96*Parametre!$A$3)/(Parametre!$A$2+Parametre!$A$3))</f>
        <v>#REF!</v>
      </c>
      <c r="AH92" s="331" t="e">
        <f>IF('Norm. Zahr. Financovanie'!AH$202=0,'Norm. uspesnost'!AH96,('Norm. Zahr. Financovanie'!AH96*Parametre!$A$2+'Norm. uspesnost'!AH96*Parametre!$A$3)/(Parametre!$A$2+Parametre!$A$3))</f>
        <v>#REF!</v>
      </c>
      <c r="AI92" s="331">
        <f>IF('Norm. Zahr. Financovanie'!AI$202=0,'Norm. uspesnost'!AI96,('Norm. Zahr. Financovanie'!AI96*Parametre!$A$2+'Norm. uspesnost'!AI96*Parametre!$A$3)/(Parametre!$A$2+Parametre!$A$3))</f>
        <v>1.3697366533471676E-2</v>
      </c>
      <c r="AJ92" s="331" t="e">
        <f>IF('Norm. Zahr. Financovanie'!AJ$202=0,'Norm. uspesnost'!AJ96,('Norm. Zahr. Financovanie'!AJ96*Parametre!$A$2+'Norm. uspesnost'!AJ96*Parametre!$A$3)/(Parametre!$A$2+Parametre!$A$3))</f>
        <v>#REF!</v>
      </c>
      <c r="AK92" s="331" t="e">
        <f>IF('Norm. Zahr. Financovanie'!AK$202=0,'Norm. uspesnost'!AK96,('Norm. Zahr. Financovanie'!AK96*Parametre!$A$2+'Norm. uspesnost'!AK96*Parametre!$A$3)/(Parametre!$A$2+Parametre!$A$3))</f>
        <v>#REF!</v>
      </c>
      <c r="AL92" s="331" t="e">
        <f>IF('Norm. Zahr. Financovanie'!AL$202=0,'Norm. uspesnost'!AL96,('Norm. Zahr. Financovanie'!AL96*Parametre!$A$2+'Norm. uspesnost'!AL96*Parametre!$A$3)/(Parametre!$A$2+Parametre!$A$3))</f>
        <v>#REF!</v>
      </c>
      <c r="AM92" s="331" t="e">
        <f>IF('Norm. Zahr. Financovanie'!AM$202=0,'Norm. uspesnost'!AM96,('Norm. Zahr. Financovanie'!AM96*Parametre!$A$2+'Norm. uspesnost'!AM96*Parametre!$A$3)/(Parametre!$A$2+Parametre!$A$3))</f>
        <v>#REF!</v>
      </c>
      <c r="AN92" s="331" t="e">
        <f>IF('Norm. Zahr. Financovanie'!AN$202=0,'Norm. uspesnost'!AN96,('Norm. Zahr. Financovanie'!AN96*Parametre!$A$2+'Norm. uspesnost'!AN96*Parametre!$A$3)/(Parametre!$A$2+Parametre!$A$3))</f>
        <v>#REF!</v>
      </c>
      <c r="AO92" s="331" t="e">
        <f>IF('Norm. Zahr. Financovanie'!AO$202=0,'Norm. uspesnost'!AO96,('Norm. Zahr. Financovanie'!AO96*Parametre!$A$2+'Norm. uspesnost'!AO96*Parametre!$A$3)/(Parametre!$A$2+Parametre!$A$3))</f>
        <v>#REF!</v>
      </c>
      <c r="AP92" s="331" t="e">
        <f>IF('Norm. Zahr. Financovanie'!AP$202=0,'Norm. uspesnost'!AP96,('Norm. Zahr. Financovanie'!AP96*Parametre!$A$2+'Norm. uspesnost'!AP96*Parametre!$A$3)/(Parametre!$A$2+Parametre!$A$3))</f>
        <v>#REF!</v>
      </c>
      <c r="AQ92" s="331" t="e">
        <f>IF('Norm. Zahr. Financovanie'!AQ$202=0,'Norm. uspesnost'!AQ96,('Norm. Zahr. Financovanie'!AQ96*Parametre!$A$2+'Norm. uspesnost'!AQ96*Parametre!$A$3)/(Parametre!$A$2+Parametre!$A$3))</f>
        <v>#REF!</v>
      </c>
      <c r="AR92" s="331" t="e">
        <f>IF('Norm. Zahr. Financovanie'!AR$202=0,'Norm. uspesnost'!AR96,('Norm. Zahr. Financovanie'!AR96*Parametre!$A$2+'Norm. uspesnost'!AR96*Parametre!$A$3)/(Parametre!$A$2+Parametre!$A$3))</f>
        <v>#REF!</v>
      </c>
      <c r="AS92" s="331" t="e">
        <f>IF('Norm. Zahr. Financovanie'!AS$202=0,'Norm. uspesnost'!AS96,('Norm. Zahr. Financovanie'!AS96*Parametre!$A$2+'Norm. uspesnost'!AS96*Parametre!$A$3)/(Parametre!$A$2+Parametre!$A$3))</f>
        <v>#REF!</v>
      </c>
      <c r="AT92" s="331" t="e">
        <f>IF('Norm. Zahr. Financovanie'!AT$202=0,'Norm. uspesnost'!AT96,('Norm. Zahr. Financovanie'!AT96*Parametre!$A$2+'Norm. uspesnost'!AT96*Parametre!$A$3)/(Parametre!$A$2+Parametre!$A$3))</f>
        <v>#REF!</v>
      </c>
      <c r="AU92" s="331" t="e">
        <f>IF('Norm. Zahr. Financovanie'!AU$202=0,'Norm. uspesnost'!AU96,('Norm. Zahr. Financovanie'!AU96*Parametre!$A$2+'Norm. uspesnost'!AU96*Parametre!$A$3)/(Parametre!$A$2+Parametre!$A$3))</f>
        <v>#REF!</v>
      </c>
      <c r="AV92" s="331" t="e">
        <f>IF('Norm. Zahr. Financovanie'!AV$202=0,'Norm. uspesnost'!AV96,('Norm. Zahr. Financovanie'!AV96*Parametre!$A$2+'Norm. uspesnost'!AV96*Parametre!$A$3)/(Parametre!$A$2+Parametre!$A$3))</f>
        <v>#REF!</v>
      </c>
      <c r="AW92" s="331" t="e">
        <f>IF('Norm. Zahr. Financovanie'!AW$202=0,'Norm. uspesnost'!AW96,('Norm. Zahr. Financovanie'!AW96*Parametre!$A$2+'Norm. uspesnost'!AW96*Parametre!$A$3)/(Parametre!$A$2+Parametre!$A$3))</f>
        <v>#REF!</v>
      </c>
      <c r="AX92" s="331" t="e">
        <f>IF('Norm. Zahr. Financovanie'!AX$202=0,'Norm. uspesnost'!AX96,('Norm. Zahr. Financovanie'!AX96*Parametre!$A$2+'Norm. uspesnost'!AX96*Parametre!$A$3)/(Parametre!$A$2+Parametre!$A$3))</f>
        <v>#REF!</v>
      </c>
      <c r="AY92" s="331" t="e">
        <f>IF('Norm. Zahr. Financovanie'!AY$202=0,'Norm. uspesnost'!AY96,('Norm. Zahr. Financovanie'!AY96*Parametre!$A$2+'Norm. uspesnost'!AY96*Parametre!$A$3)/(Parametre!$A$2+Parametre!$A$3))</f>
        <v>#REF!</v>
      </c>
      <c r="AZ92" s="331" t="e">
        <f>IF('Norm. Zahr. Financovanie'!AZ$202=0,'Norm. uspesnost'!AZ96,('Norm. Zahr. Financovanie'!AZ96*Parametre!$A$2+'Norm. uspesnost'!AZ96*Parametre!$A$3)/(Parametre!$A$2+Parametre!$A$3))</f>
        <v>#REF!</v>
      </c>
      <c r="BA92" s="331">
        <f>IF('Norm. Zahr. Financovanie'!BA$202=0,'Norm. uspesnost'!BA96,('Norm. Zahr. Financovanie'!BA96*Parametre!$A$2+'Norm. uspesnost'!BA96*Parametre!$A$3)/(Parametre!$A$2+Parametre!$A$3))</f>
        <v>1.0042677912638317E-2</v>
      </c>
      <c r="BB92" s="331" t="e">
        <f>IF('Norm. Zahr. Financovanie'!BB$202=0,'Norm. uspesnost'!BB96,('Norm. Zahr. Financovanie'!BB96*Parametre!$A$2+'Norm. uspesnost'!BB96*Parametre!$A$3)/(Parametre!$A$2+Parametre!$A$3))</f>
        <v>#REF!</v>
      </c>
    </row>
    <row r="93" spans="1:54" ht="14.25" customHeight="1" x14ac:dyDescent="0.25">
      <c r="A93" s="336">
        <v>92</v>
      </c>
      <c r="B93" s="337" t="s">
        <v>198</v>
      </c>
      <c r="C93" s="338" t="s">
        <v>197</v>
      </c>
      <c r="D93" s="331" t="e">
        <f>IF('Norm. Zahr. Financovanie'!D$202=0,'Norm. uspesnost'!D97,('Norm. Zahr. Financovanie'!D97*Parametre!$A$2+'Norm. uspesnost'!D97*Parametre!$A$3)/(Parametre!$A$2+Parametre!$A$3))</f>
        <v>#REF!</v>
      </c>
      <c r="E93" s="331" t="e">
        <f>IF('Norm. Zahr. Financovanie'!E$202=0,'Norm. uspesnost'!E97,('Norm. Zahr. Financovanie'!E97*Parametre!$A$2+'Norm. uspesnost'!E97*Parametre!$A$3)/(Parametre!$A$2+Parametre!$A$3))</f>
        <v>#REF!</v>
      </c>
      <c r="F93" s="331" t="e">
        <f>IF('Norm. Zahr. Financovanie'!F$202=0,'Norm. uspesnost'!F97,('Norm. Zahr. Financovanie'!F97*Parametre!$A$2+'Norm. uspesnost'!F97*Parametre!$A$3)/(Parametre!$A$2+Parametre!$A$3))</f>
        <v>#REF!</v>
      </c>
      <c r="G93" s="331" t="e">
        <f>IF('Norm. Zahr. Financovanie'!G$202=0,'Norm. uspesnost'!G97,('Norm. Zahr. Financovanie'!G97*Parametre!$A$2+'Norm. uspesnost'!G97*Parametre!$A$3)/(Parametre!$A$2+Parametre!$A$3))</f>
        <v>#REF!</v>
      </c>
      <c r="H93" s="331" t="e">
        <f>IF('Norm. Zahr. Financovanie'!H$202=0,'Norm. uspesnost'!H97,('Norm. Zahr. Financovanie'!H97*Parametre!$A$2+'Norm. uspesnost'!H97*Parametre!$A$3)/(Parametre!$A$2+Parametre!$A$3))</f>
        <v>#REF!</v>
      </c>
      <c r="I93" s="331" t="e">
        <f>IF('Norm. Zahr. Financovanie'!I$202=0,'Norm. uspesnost'!I97,('Norm. Zahr. Financovanie'!I97*Parametre!$A$2+'Norm. uspesnost'!I97*Parametre!$A$3)/(Parametre!$A$2+Parametre!$A$3))</f>
        <v>#REF!</v>
      </c>
      <c r="J93" s="331" t="e">
        <f>IF('Norm. Zahr. Financovanie'!J$202=0,'Norm. uspesnost'!J97,('Norm. Zahr. Financovanie'!J97*Parametre!$A$2+'Norm. uspesnost'!J97*Parametre!$A$3)/(Parametre!$A$2+Parametre!$A$3))</f>
        <v>#REF!</v>
      </c>
      <c r="K93" s="331">
        <f>IF('Norm. Zahr. Financovanie'!K$202=0,'Norm. uspesnost'!K97,('Norm. Zahr. Financovanie'!K97*Parametre!$A$2+'Norm. uspesnost'!K97*Parametre!$A$3)/(Parametre!$A$2+Parametre!$A$3))</f>
        <v>0</v>
      </c>
      <c r="L93" s="331" t="e">
        <f>IF('Norm. Zahr. Financovanie'!L$202=0,'Norm. uspesnost'!L97,('Norm. Zahr. Financovanie'!L97*Parametre!$A$2+'Norm. uspesnost'!L97*Parametre!$A$3)/(Parametre!$A$2+Parametre!$A$3))</f>
        <v>#REF!</v>
      </c>
      <c r="M93" s="331" t="e">
        <f>IF('Norm. Zahr. Financovanie'!M$202=0,'Norm. uspesnost'!M97,('Norm. Zahr. Financovanie'!M97*Parametre!$A$2+'Norm. uspesnost'!M97*Parametre!$A$3)/(Parametre!$A$2+Parametre!$A$3))</f>
        <v>#REF!</v>
      </c>
      <c r="N93" s="331" t="e">
        <f>IF('Norm. Zahr. Financovanie'!N$202=0,'Norm. uspesnost'!N97,('Norm. Zahr. Financovanie'!N97*Parametre!$A$2+'Norm. uspesnost'!N97*Parametre!$A$3)/(Parametre!$A$2+Parametre!$A$3))</f>
        <v>#REF!</v>
      </c>
      <c r="O93" s="331" t="e">
        <f>IF('Norm. Zahr. Financovanie'!O$202=0,'Norm. uspesnost'!O97,('Norm. Zahr. Financovanie'!O97*Parametre!$A$2+'Norm. uspesnost'!O97*Parametre!$A$3)/(Parametre!$A$2+Parametre!$A$3))</f>
        <v>#REF!</v>
      </c>
      <c r="P93" s="331">
        <f>IF('Norm. Zahr. Financovanie'!P$202=0,'Norm. uspesnost'!P97,('Norm. Zahr. Financovanie'!P97*Parametre!$A$2+'Norm. uspesnost'!P97*Parametre!$A$3)/(Parametre!$A$2+Parametre!$A$3))</f>
        <v>3.696725323559222E-3</v>
      </c>
      <c r="Q93" s="331" t="e">
        <f>IF('Norm. Zahr. Financovanie'!Q$202=0,'Norm. uspesnost'!Q97,('Norm. Zahr. Financovanie'!Q97*Parametre!$A$2+'Norm. uspesnost'!Q97*Parametre!$A$3)/(Parametre!$A$2+Parametre!$A$3))</f>
        <v>#REF!</v>
      </c>
      <c r="R93" s="331" t="e">
        <f>IF('Norm. Zahr. Financovanie'!R$202=0,'Norm. uspesnost'!R97,('Norm. Zahr. Financovanie'!R97*Parametre!$A$2+'Norm. uspesnost'!R97*Parametre!$A$3)/(Parametre!$A$2+Parametre!$A$3))</f>
        <v>#REF!</v>
      </c>
      <c r="S93" s="331" t="e">
        <f>IF('Norm. Zahr. Financovanie'!S$202=0,'Norm. uspesnost'!S97,('Norm. Zahr. Financovanie'!S97*Parametre!$A$2+'Norm. uspesnost'!S97*Parametre!$A$3)/(Parametre!$A$2+Parametre!$A$3))</f>
        <v>#REF!</v>
      </c>
      <c r="T93" s="331" t="e">
        <f>IF('Norm. Zahr. Financovanie'!T$202=0,'Norm. uspesnost'!T97,('Norm. Zahr. Financovanie'!T97*Parametre!$A$2+'Norm. uspesnost'!T97*Parametre!$A$3)/(Parametre!$A$2+Parametre!$A$3))</f>
        <v>#REF!</v>
      </c>
      <c r="U93" s="331">
        <f>IF('Norm. Zahr. Financovanie'!U$202=0,'Norm. uspesnost'!U97,('Norm. Zahr. Financovanie'!U97*Parametre!$A$2+'Norm. uspesnost'!U97*Parametre!$A$3)/(Parametre!$A$2+Parametre!$A$3))</f>
        <v>0</v>
      </c>
      <c r="V93" s="331" t="e">
        <f>IF('Norm. Zahr. Financovanie'!V$202=0,'Norm. uspesnost'!V97,('Norm. Zahr. Financovanie'!V97*Parametre!$A$2+'Norm. uspesnost'!V97*Parametre!$A$3)/(Parametre!$A$2+Parametre!$A$3))</f>
        <v>#REF!</v>
      </c>
      <c r="W93" s="331" t="e">
        <f>IF('Norm. Zahr. Financovanie'!W$202=0,'Norm. uspesnost'!W97,('Norm. Zahr. Financovanie'!W97*Parametre!$A$2+'Norm. uspesnost'!W97*Parametre!$A$3)/(Parametre!$A$2+Parametre!$A$3))</f>
        <v>#REF!</v>
      </c>
      <c r="X93" s="331">
        <f>IF('Norm. Zahr. Financovanie'!X$202=0,'Norm. uspesnost'!X97,('Norm. Zahr. Financovanie'!X97*Parametre!$A$2+'Norm. uspesnost'!X97*Parametre!$A$3)/(Parametre!$A$2+Parametre!$A$3))</f>
        <v>5.4830162770562896E-3</v>
      </c>
      <c r="Y93" s="331" t="e">
        <f>IF('Norm. Zahr. Financovanie'!Y$202=0,'Norm. uspesnost'!Y97,('Norm. Zahr. Financovanie'!Y97*Parametre!$A$2+'Norm. uspesnost'!Y97*Parametre!$A$3)/(Parametre!$A$2+Parametre!$A$3))</f>
        <v>#REF!</v>
      </c>
      <c r="Z93" s="331" t="e">
        <f>IF('Norm. Zahr. Financovanie'!Z$202=0,'Norm. uspesnost'!Z97,('Norm. Zahr. Financovanie'!Z97*Parametre!$A$2+'Norm. uspesnost'!Z97*Parametre!$A$3)/(Parametre!$A$2+Parametre!$A$3))</f>
        <v>#REF!</v>
      </c>
      <c r="AA93" s="331" t="e">
        <f>IF('Norm. Zahr. Financovanie'!AA$202=0,'Norm. uspesnost'!AA97,('Norm. Zahr. Financovanie'!AA97*Parametre!$A$2+'Norm. uspesnost'!AA97*Parametre!$A$3)/(Parametre!$A$2+Parametre!$A$3))</f>
        <v>#REF!</v>
      </c>
      <c r="AB93" s="331">
        <f>IF('Norm. Zahr. Financovanie'!AB$202=0,'Norm. uspesnost'!AB97,('Norm. Zahr. Financovanie'!AB97*Parametre!$A$2+'Norm. uspesnost'!AB97*Parametre!$A$3)/(Parametre!$A$2+Parametre!$A$3))</f>
        <v>0</v>
      </c>
      <c r="AC93" s="331">
        <f>IF('Norm. Zahr. Financovanie'!AC$202=0,'Norm. uspesnost'!AC97,('Norm. Zahr. Financovanie'!AC97*Parametre!$A$2+'Norm. uspesnost'!AC97*Parametre!$A$3)/(Parametre!$A$2+Parametre!$A$3))</f>
        <v>9.1668188693485898E-3</v>
      </c>
      <c r="AD93" s="331">
        <f>IF('Norm. Zahr. Financovanie'!AD$202=0,'Norm. uspesnost'!AD97,('Norm. Zahr. Financovanie'!AD97*Parametre!$A$2+'Norm. uspesnost'!AD97*Parametre!$A$3)/(Parametre!$A$2+Parametre!$A$3))</f>
        <v>0</v>
      </c>
      <c r="AE93" s="331" t="e">
        <f>IF('Norm. Zahr. Financovanie'!AE$202=0,'Norm. uspesnost'!AE97,('Norm. Zahr. Financovanie'!AE97*Parametre!$A$2+'Norm. uspesnost'!AE97*Parametre!$A$3)/(Parametre!$A$2+Parametre!$A$3))</f>
        <v>#REF!</v>
      </c>
      <c r="AF93" s="331" t="e">
        <f>IF('Norm. Zahr. Financovanie'!AF$202=0,'Norm. uspesnost'!AF97,('Norm. Zahr. Financovanie'!AF97*Parametre!$A$2+'Norm. uspesnost'!AF97*Parametre!$A$3)/(Parametre!$A$2+Parametre!$A$3))</f>
        <v>#REF!</v>
      </c>
      <c r="AG93" s="331" t="e">
        <f>IF('Norm. Zahr. Financovanie'!AG$202=0,'Norm. uspesnost'!AG97,('Norm. Zahr. Financovanie'!AG97*Parametre!$A$2+'Norm. uspesnost'!AG97*Parametre!$A$3)/(Parametre!$A$2+Parametre!$A$3))</f>
        <v>#REF!</v>
      </c>
      <c r="AH93" s="331" t="e">
        <f>IF('Norm. Zahr. Financovanie'!AH$202=0,'Norm. uspesnost'!AH97,('Norm. Zahr. Financovanie'!AH97*Parametre!$A$2+'Norm. uspesnost'!AH97*Parametre!$A$3)/(Parametre!$A$2+Parametre!$A$3))</f>
        <v>#REF!</v>
      </c>
      <c r="AI93" s="331">
        <f>IF('Norm. Zahr. Financovanie'!AI$202=0,'Norm. uspesnost'!AI97,('Norm. Zahr. Financovanie'!AI97*Parametre!$A$2+'Norm. uspesnost'!AI97*Parametre!$A$3)/(Parametre!$A$2+Parametre!$A$3))</f>
        <v>1.2872431260122722E-2</v>
      </c>
      <c r="AJ93" s="331" t="e">
        <f>IF('Norm. Zahr. Financovanie'!AJ$202=0,'Norm. uspesnost'!AJ97,('Norm. Zahr. Financovanie'!AJ97*Parametre!$A$2+'Norm. uspesnost'!AJ97*Parametre!$A$3)/(Parametre!$A$2+Parametre!$A$3))</f>
        <v>#REF!</v>
      </c>
      <c r="AK93" s="331" t="e">
        <f>IF('Norm. Zahr. Financovanie'!AK$202=0,'Norm. uspesnost'!AK97,('Norm. Zahr. Financovanie'!AK97*Parametre!$A$2+'Norm. uspesnost'!AK97*Parametre!$A$3)/(Parametre!$A$2+Parametre!$A$3))</f>
        <v>#REF!</v>
      </c>
      <c r="AL93" s="331" t="e">
        <f>IF('Norm. Zahr. Financovanie'!AL$202=0,'Norm. uspesnost'!AL97,('Norm. Zahr. Financovanie'!AL97*Parametre!$A$2+'Norm. uspesnost'!AL97*Parametre!$A$3)/(Parametre!$A$2+Parametre!$A$3))</f>
        <v>#REF!</v>
      </c>
      <c r="AM93" s="331" t="e">
        <f>IF('Norm. Zahr. Financovanie'!AM$202=0,'Norm. uspesnost'!AM97,('Norm. Zahr. Financovanie'!AM97*Parametre!$A$2+'Norm. uspesnost'!AM97*Parametre!$A$3)/(Parametre!$A$2+Parametre!$A$3))</f>
        <v>#REF!</v>
      </c>
      <c r="AN93" s="331" t="e">
        <f>IF('Norm. Zahr. Financovanie'!AN$202=0,'Norm. uspesnost'!AN97,('Norm. Zahr. Financovanie'!AN97*Parametre!$A$2+'Norm. uspesnost'!AN97*Parametre!$A$3)/(Parametre!$A$2+Parametre!$A$3))</f>
        <v>#REF!</v>
      </c>
      <c r="AO93" s="331" t="e">
        <f>IF('Norm. Zahr. Financovanie'!AO$202=0,'Norm. uspesnost'!AO97,('Norm. Zahr. Financovanie'!AO97*Parametre!$A$2+'Norm. uspesnost'!AO97*Parametre!$A$3)/(Parametre!$A$2+Parametre!$A$3))</f>
        <v>#REF!</v>
      </c>
      <c r="AP93" s="331" t="e">
        <f>IF('Norm. Zahr. Financovanie'!AP$202=0,'Norm. uspesnost'!AP97,('Norm. Zahr. Financovanie'!AP97*Parametre!$A$2+'Norm. uspesnost'!AP97*Parametre!$A$3)/(Parametre!$A$2+Parametre!$A$3))</f>
        <v>#REF!</v>
      </c>
      <c r="AQ93" s="331" t="e">
        <f>IF('Norm. Zahr. Financovanie'!AQ$202=0,'Norm. uspesnost'!AQ97,('Norm. Zahr. Financovanie'!AQ97*Parametre!$A$2+'Norm. uspesnost'!AQ97*Parametre!$A$3)/(Parametre!$A$2+Parametre!$A$3))</f>
        <v>#REF!</v>
      </c>
      <c r="AR93" s="331" t="e">
        <f>IF('Norm. Zahr. Financovanie'!AR$202=0,'Norm. uspesnost'!AR97,('Norm. Zahr. Financovanie'!AR97*Parametre!$A$2+'Norm. uspesnost'!AR97*Parametre!$A$3)/(Parametre!$A$2+Parametre!$A$3))</f>
        <v>#REF!</v>
      </c>
      <c r="AS93" s="331" t="e">
        <f>IF('Norm. Zahr. Financovanie'!AS$202=0,'Norm. uspesnost'!AS97,('Norm. Zahr. Financovanie'!AS97*Parametre!$A$2+'Norm. uspesnost'!AS97*Parametre!$A$3)/(Parametre!$A$2+Parametre!$A$3))</f>
        <v>#REF!</v>
      </c>
      <c r="AT93" s="331" t="e">
        <f>IF('Norm. Zahr. Financovanie'!AT$202=0,'Norm. uspesnost'!AT97,('Norm. Zahr. Financovanie'!AT97*Parametre!$A$2+'Norm. uspesnost'!AT97*Parametre!$A$3)/(Parametre!$A$2+Parametre!$A$3))</f>
        <v>#REF!</v>
      </c>
      <c r="AU93" s="331" t="e">
        <f>IF('Norm. Zahr. Financovanie'!AU$202=0,'Norm. uspesnost'!AU97,('Norm. Zahr. Financovanie'!AU97*Parametre!$A$2+'Norm. uspesnost'!AU97*Parametre!$A$3)/(Parametre!$A$2+Parametre!$A$3))</f>
        <v>#REF!</v>
      </c>
      <c r="AV93" s="331" t="e">
        <f>IF('Norm. Zahr. Financovanie'!AV$202=0,'Norm. uspesnost'!AV97,('Norm. Zahr. Financovanie'!AV97*Parametre!$A$2+'Norm. uspesnost'!AV97*Parametre!$A$3)/(Parametre!$A$2+Parametre!$A$3))</f>
        <v>#REF!</v>
      </c>
      <c r="AW93" s="331" t="e">
        <f>IF('Norm. Zahr. Financovanie'!AW$202=0,'Norm. uspesnost'!AW97,('Norm. Zahr. Financovanie'!AW97*Parametre!$A$2+'Norm. uspesnost'!AW97*Parametre!$A$3)/(Parametre!$A$2+Parametre!$A$3))</f>
        <v>#REF!</v>
      </c>
      <c r="AX93" s="331" t="e">
        <f>IF('Norm. Zahr. Financovanie'!AX$202=0,'Norm. uspesnost'!AX97,('Norm. Zahr. Financovanie'!AX97*Parametre!$A$2+'Norm. uspesnost'!AX97*Parametre!$A$3)/(Parametre!$A$2+Parametre!$A$3))</f>
        <v>#REF!</v>
      </c>
      <c r="AY93" s="331" t="e">
        <f>IF('Norm. Zahr. Financovanie'!AY$202=0,'Norm. uspesnost'!AY97,('Norm. Zahr. Financovanie'!AY97*Parametre!$A$2+'Norm. uspesnost'!AY97*Parametre!$A$3)/(Parametre!$A$2+Parametre!$A$3))</f>
        <v>#REF!</v>
      </c>
      <c r="AZ93" s="331" t="e">
        <f>IF('Norm. Zahr. Financovanie'!AZ$202=0,'Norm. uspesnost'!AZ97,('Norm. Zahr. Financovanie'!AZ97*Parametre!$A$2+'Norm. uspesnost'!AZ97*Parametre!$A$3)/(Parametre!$A$2+Parametre!$A$3))</f>
        <v>#REF!</v>
      </c>
      <c r="BA93" s="331">
        <f>IF('Norm. Zahr. Financovanie'!BA$202=0,'Norm. uspesnost'!BA97,('Norm. Zahr. Financovanie'!BA97*Parametre!$A$2+'Norm. uspesnost'!BA97*Parametre!$A$3)/(Parametre!$A$2+Parametre!$A$3))</f>
        <v>0</v>
      </c>
      <c r="BB93" s="331" t="e">
        <f>IF('Norm. Zahr. Financovanie'!BB$202=0,'Norm. uspesnost'!BB97,('Norm. Zahr. Financovanie'!BB97*Parametre!$A$2+'Norm. uspesnost'!BB97*Parametre!$A$3)/(Parametre!$A$2+Parametre!$A$3))</f>
        <v>#REF!</v>
      </c>
    </row>
    <row r="94" spans="1:54" ht="14.25" customHeight="1" x14ac:dyDescent="0.25">
      <c r="A94" s="336">
        <v>93</v>
      </c>
      <c r="B94" s="339" t="s">
        <v>181</v>
      </c>
      <c r="C94" s="340" t="s">
        <v>180</v>
      </c>
      <c r="D94" s="331" t="e">
        <f>IF('Norm. Zahr. Financovanie'!D$202=0,'Norm. uspesnost'!D98,('Norm. Zahr. Financovanie'!D98*Parametre!$A$2+'Norm. uspesnost'!D98*Parametre!$A$3)/(Parametre!$A$2+Parametre!$A$3))</f>
        <v>#REF!</v>
      </c>
      <c r="E94" s="331" t="e">
        <f>IF('Norm. Zahr. Financovanie'!E$202=0,'Norm. uspesnost'!E98,('Norm. Zahr. Financovanie'!E98*Parametre!$A$2+'Norm. uspesnost'!E98*Parametre!$A$3)/(Parametre!$A$2+Parametre!$A$3))</f>
        <v>#REF!</v>
      </c>
      <c r="F94" s="331" t="e">
        <f>IF('Norm. Zahr. Financovanie'!F$202=0,'Norm. uspesnost'!F98,('Norm. Zahr. Financovanie'!F98*Parametre!$A$2+'Norm. uspesnost'!F98*Parametre!$A$3)/(Parametre!$A$2+Parametre!$A$3))</f>
        <v>#REF!</v>
      </c>
      <c r="G94" s="331" t="e">
        <f>IF('Norm. Zahr. Financovanie'!G$202=0,'Norm. uspesnost'!G98,('Norm. Zahr. Financovanie'!G98*Parametre!$A$2+'Norm. uspesnost'!G98*Parametre!$A$3)/(Parametre!$A$2+Parametre!$A$3))</f>
        <v>#REF!</v>
      </c>
      <c r="H94" s="331" t="e">
        <f>IF('Norm. Zahr. Financovanie'!H$202=0,'Norm. uspesnost'!H98,('Norm. Zahr. Financovanie'!H98*Parametre!$A$2+'Norm. uspesnost'!H98*Parametre!$A$3)/(Parametre!$A$2+Parametre!$A$3))</f>
        <v>#REF!</v>
      </c>
      <c r="I94" s="331" t="e">
        <f>IF('Norm. Zahr. Financovanie'!I$202=0,'Norm. uspesnost'!I98,('Norm. Zahr. Financovanie'!I98*Parametre!$A$2+'Norm. uspesnost'!I98*Parametre!$A$3)/(Parametre!$A$2+Parametre!$A$3))</f>
        <v>#REF!</v>
      </c>
      <c r="J94" s="331" t="e">
        <f>IF('Norm. Zahr. Financovanie'!J$202=0,'Norm. uspesnost'!J98,('Norm. Zahr. Financovanie'!J98*Parametre!$A$2+'Norm. uspesnost'!J98*Parametre!$A$3)/(Parametre!$A$2+Parametre!$A$3))</f>
        <v>#REF!</v>
      </c>
      <c r="K94" s="331">
        <f>IF('Norm. Zahr. Financovanie'!K$202=0,'Norm. uspesnost'!K98,('Norm. Zahr. Financovanie'!K98*Parametre!$A$2+'Norm. uspesnost'!K98*Parametre!$A$3)/(Parametre!$A$2+Parametre!$A$3))</f>
        <v>0</v>
      </c>
      <c r="L94" s="331" t="e">
        <f>IF('Norm. Zahr. Financovanie'!L$202=0,'Norm. uspesnost'!L98,('Norm. Zahr. Financovanie'!L98*Parametre!$A$2+'Norm. uspesnost'!L98*Parametre!$A$3)/(Parametre!$A$2+Parametre!$A$3))</f>
        <v>#REF!</v>
      </c>
      <c r="M94" s="331" t="e">
        <f>IF('Norm. Zahr. Financovanie'!M$202=0,'Norm. uspesnost'!M98,('Norm. Zahr. Financovanie'!M98*Parametre!$A$2+'Norm. uspesnost'!M98*Parametre!$A$3)/(Parametre!$A$2+Parametre!$A$3))</f>
        <v>#REF!</v>
      </c>
      <c r="N94" s="331" t="e">
        <f>IF('Norm. Zahr. Financovanie'!N$202=0,'Norm. uspesnost'!N98,('Norm. Zahr. Financovanie'!N98*Parametre!$A$2+'Norm. uspesnost'!N98*Parametre!$A$3)/(Parametre!$A$2+Parametre!$A$3))</f>
        <v>#REF!</v>
      </c>
      <c r="O94" s="331" t="e">
        <f>IF('Norm. Zahr. Financovanie'!O$202=0,'Norm. uspesnost'!O98,('Norm. Zahr. Financovanie'!O98*Parametre!$A$2+'Norm. uspesnost'!O98*Parametre!$A$3)/(Parametre!$A$2+Parametre!$A$3))</f>
        <v>#REF!</v>
      </c>
      <c r="P94" s="331">
        <f>IF('Norm. Zahr. Financovanie'!P$202=0,'Norm. uspesnost'!P98,('Norm. Zahr. Financovanie'!P98*Parametre!$A$2+'Norm. uspesnost'!P98*Parametre!$A$3)/(Parametre!$A$2+Parametre!$A$3))</f>
        <v>1.6383025019260963E-2</v>
      </c>
      <c r="Q94" s="331" t="e">
        <f>IF('Norm. Zahr. Financovanie'!Q$202=0,'Norm. uspesnost'!Q98,('Norm. Zahr. Financovanie'!Q98*Parametre!$A$2+'Norm. uspesnost'!Q98*Parametre!$A$3)/(Parametre!$A$2+Parametre!$A$3))</f>
        <v>#REF!</v>
      </c>
      <c r="R94" s="331" t="e">
        <f>IF('Norm. Zahr. Financovanie'!R$202=0,'Norm. uspesnost'!R98,('Norm. Zahr. Financovanie'!R98*Parametre!$A$2+'Norm. uspesnost'!R98*Parametre!$A$3)/(Parametre!$A$2+Parametre!$A$3))</f>
        <v>#REF!</v>
      </c>
      <c r="S94" s="331" t="e">
        <f>IF('Norm. Zahr. Financovanie'!S$202=0,'Norm. uspesnost'!S98,('Norm. Zahr. Financovanie'!S98*Parametre!$A$2+'Norm. uspesnost'!S98*Parametre!$A$3)/(Parametre!$A$2+Parametre!$A$3))</f>
        <v>#REF!</v>
      </c>
      <c r="T94" s="331" t="e">
        <f>IF('Norm. Zahr. Financovanie'!T$202=0,'Norm. uspesnost'!T98,('Norm. Zahr. Financovanie'!T98*Parametre!$A$2+'Norm. uspesnost'!T98*Parametre!$A$3)/(Parametre!$A$2+Parametre!$A$3))</f>
        <v>#REF!</v>
      </c>
      <c r="U94" s="331">
        <f>IF('Norm. Zahr. Financovanie'!U$202=0,'Norm. uspesnost'!U98,('Norm. Zahr. Financovanie'!U98*Parametre!$A$2+'Norm. uspesnost'!U98*Parametre!$A$3)/(Parametre!$A$2+Parametre!$A$3))</f>
        <v>0</v>
      </c>
      <c r="V94" s="331" t="e">
        <f>IF('Norm. Zahr. Financovanie'!V$202=0,'Norm. uspesnost'!V98,('Norm. Zahr. Financovanie'!V98*Parametre!$A$2+'Norm. uspesnost'!V98*Parametre!$A$3)/(Parametre!$A$2+Parametre!$A$3))</f>
        <v>#REF!</v>
      </c>
      <c r="W94" s="331" t="e">
        <f>IF('Norm. Zahr. Financovanie'!W$202=0,'Norm. uspesnost'!W98,('Norm. Zahr. Financovanie'!W98*Parametre!$A$2+'Norm. uspesnost'!W98*Parametre!$A$3)/(Parametre!$A$2+Parametre!$A$3))</f>
        <v>#REF!</v>
      </c>
      <c r="X94" s="331">
        <f>IF('Norm. Zahr. Financovanie'!X$202=0,'Norm. uspesnost'!X98,('Norm. Zahr. Financovanie'!X98*Parametre!$A$2+'Norm. uspesnost'!X98*Parametre!$A$3)/(Parametre!$A$2+Parametre!$A$3))</f>
        <v>0</v>
      </c>
      <c r="Y94" s="331" t="e">
        <f>IF('Norm. Zahr. Financovanie'!Y$202=0,'Norm. uspesnost'!Y98,('Norm. Zahr. Financovanie'!Y98*Parametre!$A$2+'Norm. uspesnost'!Y98*Parametre!$A$3)/(Parametre!$A$2+Parametre!$A$3))</f>
        <v>#REF!</v>
      </c>
      <c r="Z94" s="331" t="e">
        <f>IF('Norm. Zahr. Financovanie'!Z$202=0,'Norm. uspesnost'!Z98,('Norm. Zahr. Financovanie'!Z98*Parametre!$A$2+'Norm. uspesnost'!Z98*Parametre!$A$3)/(Parametre!$A$2+Parametre!$A$3))</f>
        <v>#REF!</v>
      </c>
      <c r="AA94" s="331" t="e">
        <f>IF('Norm. Zahr. Financovanie'!AA$202=0,'Norm. uspesnost'!AA98,('Norm. Zahr. Financovanie'!AA98*Parametre!$A$2+'Norm. uspesnost'!AA98*Parametre!$A$3)/(Parametre!$A$2+Parametre!$A$3))</f>
        <v>#REF!</v>
      </c>
      <c r="AB94" s="331">
        <f>IF('Norm. Zahr. Financovanie'!AB$202=0,'Norm. uspesnost'!AB98,('Norm. Zahr. Financovanie'!AB98*Parametre!$A$2+'Norm. uspesnost'!AB98*Parametre!$A$3)/(Parametre!$A$2+Parametre!$A$3))</f>
        <v>0</v>
      </c>
      <c r="AC94" s="331">
        <f>IF('Norm. Zahr. Financovanie'!AC$202=0,'Norm. uspesnost'!AC98,('Norm. Zahr. Financovanie'!AC98*Parametre!$A$2+'Norm. uspesnost'!AC98*Parametre!$A$3)/(Parametre!$A$2+Parametre!$A$3))</f>
        <v>0</v>
      </c>
      <c r="AD94" s="331">
        <f>IF('Norm. Zahr. Financovanie'!AD$202=0,'Norm. uspesnost'!AD98,('Norm. Zahr. Financovanie'!AD98*Parametre!$A$2+'Norm. uspesnost'!AD98*Parametre!$A$3)/(Parametre!$A$2+Parametre!$A$3))</f>
        <v>0</v>
      </c>
      <c r="AE94" s="331" t="e">
        <f>IF('Norm. Zahr. Financovanie'!AE$202=0,'Norm. uspesnost'!AE98,('Norm. Zahr. Financovanie'!AE98*Parametre!$A$2+'Norm. uspesnost'!AE98*Parametre!$A$3)/(Parametre!$A$2+Parametre!$A$3))</f>
        <v>#REF!</v>
      </c>
      <c r="AF94" s="331" t="e">
        <f>IF('Norm. Zahr. Financovanie'!AF$202=0,'Norm. uspesnost'!AF98,('Norm. Zahr. Financovanie'!AF98*Parametre!$A$2+'Norm. uspesnost'!AF98*Parametre!$A$3)/(Parametre!$A$2+Parametre!$A$3))</f>
        <v>#REF!</v>
      </c>
      <c r="AG94" s="331" t="e">
        <f>IF('Norm. Zahr. Financovanie'!AG$202=0,'Norm. uspesnost'!AG98,('Norm. Zahr. Financovanie'!AG98*Parametre!$A$2+'Norm. uspesnost'!AG98*Parametre!$A$3)/(Parametre!$A$2+Parametre!$A$3))</f>
        <v>#REF!</v>
      </c>
      <c r="AH94" s="331" t="e">
        <f>IF('Norm. Zahr. Financovanie'!AH$202=0,'Norm. uspesnost'!AH98,('Norm. Zahr. Financovanie'!AH98*Parametre!$A$2+'Norm. uspesnost'!AH98*Parametre!$A$3)/(Parametre!$A$2+Parametre!$A$3))</f>
        <v>#REF!</v>
      </c>
      <c r="AI94" s="331">
        <f>IF('Norm. Zahr. Financovanie'!AI$202=0,'Norm. uspesnost'!AI98,('Norm. Zahr. Financovanie'!AI98*Parametre!$A$2+'Norm. uspesnost'!AI98*Parametre!$A$3)/(Parametre!$A$2+Parametre!$A$3))</f>
        <v>0</v>
      </c>
      <c r="AJ94" s="331" t="e">
        <f>IF('Norm. Zahr. Financovanie'!AJ$202=0,'Norm. uspesnost'!AJ98,('Norm. Zahr. Financovanie'!AJ98*Parametre!$A$2+'Norm. uspesnost'!AJ98*Parametre!$A$3)/(Parametre!$A$2+Parametre!$A$3))</f>
        <v>#REF!</v>
      </c>
      <c r="AK94" s="331" t="e">
        <f>IF('Norm. Zahr. Financovanie'!AK$202=0,'Norm. uspesnost'!AK98,('Norm. Zahr. Financovanie'!AK98*Parametre!$A$2+'Norm. uspesnost'!AK98*Parametre!$A$3)/(Parametre!$A$2+Parametre!$A$3))</f>
        <v>#REF!</v>
      </c>
      <c r="AL94" s="331" t="e">
        <f>IF('Norm. Zahr. Financovanie'!AL$202=0,'Norm. uspesnost'!AL98,('Norm. Zahr. Financovanie'!AL98*Parametre!$A$2+'Norm. uspesnost'!AL98*Parametre!$A$3)/(Parametre!$A$2+Parametre!$A$3))</f>
        <v>#REF!</v>
      </c>
      <c r="AM94" s="331" t="e">
        <f>IF('Norm. Zahr. Financovanie'!AM$202=0,'Norm. uspesnost'!AM98,('Norm. Zahr. Financovanie'!AM98*Parametre!$A$2+'Norm. uspesnost'!AM98*Parametre!$A$3)/(Parametre!$A$2+Parametre!$A$3))</f>
        <v>#REF!</v>
      </c>
      <c r="AN94" s="331" t="e">
        <f>IF('Norm. Zahr. Financovanie'!AN$202=0,'Norm. uspesnost'!AN98,('Norm. Zahr. Financovanie'!AN98*Parametre!$A$2+'Norm. uspesnost'!AN98*Parametre!$A$3)/(Parametre!$A$2+Parametre!$A$3))</f>
        <v>#REF!</v>
      </c>
      <c r="AO94" s="331" t="e">
        <f>IF('Norm. Zahr. Financovanie'!AO$202=0,'Norm. uspesnost'!AO98,('Norm. Zahr. Financovanie'!AO98*Parametre!$A$2+'Norm. uspesnost'!AO98*Parametre!$A$3)/(Parametre!$A$2+Parametre!$A$3))</f>
        <v>#REF!</v>
      </c>
      <c r="AP94" s="331" t="e">
        <f>IF('Norm. Zahr. Financovanie'!AP$202=0,'Norm. uspesnost'!AP98,('Norm. Zahr. Financovanie'!AP98*Parametre!$A$2+'Norm. uspesnost'!AP98*Parametre!$A$3)/(Parametre!$A$2+Parametre!$A$3))</f>
        <v>#REF!</v>
      </c>
      <c r="AQ94" s="331" t="e">
        <f>IF('Norm. Zahr. Financovanie'!AQ$202=0,'Norm. uspesnost'!AQ98,('Norm. Zahr. Financovanie'!AQ98*Parametre!$A$2+'Norm. uspesnost'!AQ98*Parametre!$A$3)/(Parametre!$A$2+Parametre!$A$3))</f>
        <v>#REF!</v>
      </c>
      <c r="AR94" s="331" t="e">
        <f>IF('Norm. Zahr. Financovanie'!AR$202=0,'Norm. uspesnost'!AR98,('Norm. Zahr. Financovanie'!AR98*Parametre!$A$2+'Norm. uspesnost'!AR98*Parametre!$A$3)/(Parametre!$A$2+Parametre!$A$3))</f>
        <v>#REF!</v>
      </c>
      <c r="AS94" s="331" t="e">
        <f>IF('Norm. Zahr. Financovanie'!AS$202=0,'Norm. uspesnost'!AS98,('Norm. Zahr. Financovanie'!AS98*Parametre!$A$2+'Norm. uspesnost'!AS98*Parametre!$A$3)/(Parametre!$A$2+Parametre!$A$3))</f>
        <v>#REF!</v>
      </c>
      <c r="AT94" s="331" t="e">
        <f>IF('Norm. Zahr. Financovanie'!AT$202=0,'Norm. uspesnost'!AT98,('Norm. Zahr. Financovanie'!AT98*Parametre!$A$2+'Norm. uspesnost'!AT98*Parametre!$A$3)/(Parametre!$A$2+Parametre!$A$3))</f>
        <v>#REF!</v>
      </c>
      <c r="AU94" s="331" t="e">
        <f>IF('Norm. Zahr. Financovanie'!AU$202=0,'Norm. uspesnost'!AU98,('Norm. Zahr. Financovanie'!AU98*Parametre!$A$2+'Norm. uspesnost'!AU98*Parametre!$A$3)/(Parametre!$A$2+Parametre!$A$3))</f>
        <v>#REF!</v>
      </c>
      <c r="AV94" s="331" t="e">
        <f>IF('Norm. Zahr. Financovanie'!AV$202=0,'Norm. uspesnost'!AV98,('Norm. Zahr. Financovanie'!AV98*Parametre!$A$2+'Norm. uspesnost'!AV98*Parametre!$A$3)/(Parametre!$A$2+Parametre!$A$3))</f>
        <v>#REF!</v>
      </c>
      <c r="AW94" s="331" t="e">
        <f>IF('Norm. Zahr. Financovanie'!AW$202=0,'Norm. uspesnost'!AW98,('Norm. Zahr. Financovanie'!AW98*Parametre!$A$2+'Norm. uspesnost'!AW98*Parametre!$A$3)/(Parametre!$A$2+Parametre!$A$3))</f>
        <v>#REF!</v>
      </c>
      <c r="AX94" s="331" t="e">
        <f>IF('Norm. Zahr. Financovanie'!AX$202=0,'Norm. uspesnost'!AX98,('Norm. Zahr. Financovanie'!AX98*Parametre!$A$2+'Norm. uspesnost'!AX98*Parametre!$A$3)/(Parametre!$A$2+Parametre!$A$3))</f>
        <v>#REF!</v>
      </c>
      <c r="AY94" s="331" t="e">
        <f>IF('Norm. Zahr. Financovanie'!AY$202=0,'Norm. uspesnost'!AY98,('Norm. Zahr. Financovanie'!AY98*Parametre!$A$2+'Norm. uspesnost'!AY98*Parametre!$A$3)/(Parametre!$A$2+Parametre!$A$3))</f>
        <v>#REF!</v>
      </c>
      <c r="AZ94" s="331" t="e">
        <f>IF('Norm. Zahr. Financovanie'!AZ$202=0,'Norm. uspesnost'!AZ98,('Norm. Zahr. Financovanie'!AZ98*Parametre!$A$2+'Norm. uspesnost'!AZ98*Parametre!$A$3)/(Parametre!$A$2+Parametre!$A$3))</f>
        <v>#REF!</v>
      </c>
      <c r="BA94" s="331">
        <f>IF('Norm. Zahr. Financovanie'!BA$202=0,'Norm. uspesnost'!BA98,('Norm. Zahr. Financovanie'!BA98*Parametre!$A$2+'Norm. uspesnost'!BA98*Parametre!$A$3)/(Parametre!$A$2+Parametre!$A$3))</f>
        <v>0</v>
      </c>
      <c r="BB94" s="331" t="e">
        <f>IF('Norm. Zahr. Financovanie'!BB$202=0,'Norm. uspesnost'!BB98,('Norm. Zahr. Financovanie'!BB98*Parametre!$A$2+'Norm. uspesnost'!BB98*Parametre!$A$3)/(Parametre!$A$2+Parametre!$A$3))</f>
        <v>#REF!</v>
      </c>
    </row>
    <row r="95" spans="1:54" ht="14.25" customHeight="1" x14ac:dyDescent="0.25">
      <c r="A95" s="336">
        <v>94</v>
      </c>
      <c r="B95" s="337" t="s">
        <v>67</v>
      </c>
      <c r="C95" s="338" t="s">
        <v>66</v>
      </c>
      <c r="D95" s="331" t="e">
        <f>IF('Norm. Zahr. Financovanie'!D$202=0,'Norm. uspesnost'!D99,('Norm. Zahr. Financovanie'!D99*Parametre!$A$2+'Norm. uspesnost'!D99*Parametre!$A$3)/(Parametre!$A$2+Parametre!$A$3))</f>
        <v>#REF!</v>
      </c>
      <c r="E95" s="331" t="e">
        <f>IF('Norm. Zahr. Financovanie'!E$202=0,'Norm. uspesnost'!E99,('Norm. Zahr. Financovanie'!E99*Parametre!$A$2+'Norm. uspesnost'!E99*Parametre!$A$3)/(Parametre!$A$2+Parametre!$A$3))</f>
        <v>#REF!</v>
      </c>
      <c r="F95" s="331" t="e">
        <f>IF('Norm. Zahr. Financovanie'!F$202=0,'Norm. uspesnost'!F99,('Norm. Zahr. Financovanie'!F99*Parametre!$A$2+'Norm. uspesnost'!F99*Parametre!$A$3)/(Parametre!$A$2+Parametre!$A$3))</f>
        <v>#REF!</v>
      </c>
      <c r="G95" s="331" t="e">
        <f>IF('Norm. Zahr. Financovanie'!G$202=0,'Norm. uspesnost'!G99,('Norm. Zahr. Financovanie'!G99*Parametre!$A$2+'Norm. uspesnost'!G99*Parametre!$A$3)/(Parametre!$A$2+Parametre!$A$3))</f>
        <v>#REF!</v>
      </c>
      <c r="H95" s="331" t="e">
        <f>IF('Norm. Zahr. Financovanie'!H$202=0,'Norm. uspesnost'!H99,('Norm. Zahr. Financovanie'!H99*Parametre!$A$2+'Norm. uspesnost'!H99*Parametre!$A$3)/(Parametre!$A$2+Parametre!$A$3))</f>
        <v>#REF!</v>
      </c>
      <c r="I95" s="331" t="e">
        <f>IF('Norm. Zahr. Financovanie'!I$202=0,'Norm. uspesnost'!I99,('Norm. Zahr. Financovanie'!I99*Parametre!$A$2+'Norm. uspesnost'!I99*Parametre!$A$3)/(Parametre!$A$2+Parametre!$A$3))</f>
        <v>#REF!</v>
      </c>
      <c r="J95" s="331" t="e">
        <f>IF('Norm. Zahr. Financovanie'!J$202=0,'Norm. uspesnost'!J99,('Norm. Zahr. Financovanie'!J99*Parametre!$A$2+'Norm. uspesnost'!J99*Parametre!$A$3)/(Parametre!$A$2+Parametre!$A$3))</f>
        <v>#REF!</v>
      </c>
      <c r="K95" s="331">
        <f>IF('Norm. Zahr. Financovanie'!K$202=0,'Norm. uspesnost'!K99,('Norm. Zahr. Financovanie'!K99*Parametre!$A$2+'Norm. uspesnost'!K99*Parametre!$A$3)/(Parametre!$A$2+Parametre!$A$3))</f>
        <v>1.6149212061343666E-2</v>
      </c>
      <c r="L95" s="331" t="e">
        <f>IF('Norm. Zahr. Financovanie'!L$202=0,'Norm. uspesnost'!L99,('Norm. Zahr. Financovanie'!L99*Parametre!$A$2+'Norm. uspesnost'!L99*Parametre!$A$3)/(Parametre!$A$2+Parametre!$A$3))</f>
        <v>#REF!</v>
      </c>
      <c r="M95" s="331" t="e">
        <f>IF('Norm. Zahr. Financovanie'!M$202=0,'Norm. uspesnost'!M99,('Norm. Zahr. Financovanie'!M99*Parametre!$A$2+'Norm. uspesnost'!M99*Parametre!$A$3)/(Parametre!$A$2+Parametre!$A$3))</f>
        <v>#REF!</v>
      </c>
      <c r="N95" s="331" t="e">
        <f>IF('Norm. Zahr. Financovanie'!N$202=0,'Norm. uspesnost'!N99,('Norm. Zahr. Financovanie'!N99*Parametre!$A$2+'Norm. uspesnost'!N99*Parametre!$A$3)/(Parametre!$A$2+Parametre!$A$3))</f>
        <v>#REF!</v>
      </c>
      <c r="O95" s="331" t="e">
        <f>IF('Norm. Zahr. Financovanie'!O$202=0,'Norm. uspesnost'!O99,('Norm. Zahr. Financovanie'!O99*Parametre!$A$2+'Norm. uspesnost'!O99*Parametre!$A$3)/(Parametre!$A$2+Parametre!$A$3))</f>
        <v>#REF!</v>
      </c>
      <c r="P95" s="331">
        <f>IF('Norm. Zahr. Financovanie'!P$202=0,'Norm. uspesnost'!P99,('Norm. Zahr. Financovanie'!P99*Parametre!$A$2+'Norm. uspesnost'!P99*Parametre!$A$3)/(Parametre!$A$2+Parametre!$A$3))</f>
        <v>7.0959298751954803E-3</v>
      </c>
      <c r="Q95" s="331" t="e">
        <f>IF('Norm. Zahr. Financovanie'!Q$202=0,'Norm. uspesnost'!Q99,('Norm. Zahr. Financovanie'!Q99*Parametre!$A$2+'Norm. uspesnost'!Q99*Parametre!$A$3)/(Parametre!$A$2+Parametre!$A$3))</f>
        <v>#REF!</v>
      </c>
      <c r="R95" s="331" t="e">
        <f>IF('Norm. Zahr. Financovanie'!R$202=0,'Norm. uspesnost'!R99,('Norm. Zahr. Financovanie'!R99*Parametre!$A$2+'Norm. uspesnost'!R99*Parametre!$A$3)/(Parametre!$A$2+Parametre!$A$3))</f>
        <v>#REF!</v>
      </c>
      <c r="S95" s="331" t="e">
        <f>IF('Norm. Zahr. Financovanie'!S$202=0,'Norm. uspesnost'!S99,('Norm. Zahr. Financovanie'!S99*Parametre!$A$2+'Norm. uspesnost'!S99*Parametre!$A$3)/(Parametre!$A$2+Parametre!$A$3))</f>
        <v>#REF!</v>
      </c>
      <c r="T95" s="331" t="e">
        <f>IF('Norm. Zahr. Financovanie'!T$202=0,'Norm. uspesnost'!T99,('Norm. Zahr. Financovanie'!T99*Parametre!$A$2+'Norm. uspesnost'!T99*Parametre!$A$3)/(Parametre!$A$2+Parametre!$A$3))</f>
        <v>#REF!</v>
      </c>
      <c r="U95" s="331">
        <f>IF('Norm. Zahr. Financovanie'!U$202=0,'Norm. uspesnost'!U99,('Norm. Zahr. Financovanie'!U99*Parametre!$A$2+'Norm. uspesnost'!U99*Parametre!$A$3)/(Parametre!$A$2+Parametre!$A$3))</f>
        <v>2.1201341362962242E-2</v>
      </c>
      <c r="V95" s="331" t="e">
        <f>IF('Norm. Zahr. Financovanie'!V$202=0,'Norm. uspesnost'!V99,('Norm. Zahr. Financovanie'!V99*Parametre!$A$2+'Norm. uspesnost'!V99*Parametre!$A$3)/(Parametre!$A$2+Parametre!$A$3))</f>
        <v>#REF!</v>
      </c>
      <c r="W95" s="331" t="e">
        <f>IF('Norm. Zahr. Financovanie'!W$202=0,'Norm. uspesnost'!W99,('Norm. Zahr. Financovanie'!W99*Parametre!$A$2+'Norm. uspesnost'!W99*Parametre!$A$3)/(Parametre!$A$2+Parametre!$A$3))</f>
        <v>#REF!</v>
      </c>
      <c r="X95" s="331">
        <f>IF('Norm. Zahr. Financovanie'!X$202=0,'Norm. uspesnost'!X99,('Norm. Zahr. Financovanie'!X99*Parametre!$A$2+'Norm. uspesnost'!X99*Parametre!$A$3)/(Parametre!$A$2+Parametre!$A$3))</f>
        <v>1.8799862073966389E-2</v>
      </c>
      <c r="Y95" s="331" t="e">
        <f>IF('Norm. Zahr. Financovanie'!Y$202=0,'Norm. uspesnost'!Y99,('Norm. Zahr. Financovanie'!Y99*Parametre!$A$2+'Norm. uspesnost'!Y99*Parametre!$A$3)/(Parametre!$A$2+Parametre!$A$3))</f>
        <v>#REF!</v>
      </c>
      <c r="Z95" s="331" t="e">
        <f>IF('Norm. Zahr. Financovanie'!Z$202=0,'Norm. uspesnost'!Z99,('Norm. Zahr. Financovanie'!Z99*Parametre!$A$2+'Norm. uspesnost'!Z99*Parametre!$A$3)/(Parametre!$A$2+Parametre!$A$3))</f>
        <v>#REF!</v>
      </c>
      <c r="AA95" s="331" t="e">
        <f>IF('Norm. Zahr. Financovanie'!AA$202=0,'Norm. uspesnost'!AA99,('Norm. Zahr. Financovanie'!AA99*Parametre!$A$2+'Norm. uspesnost'!AA99*Parametre!$A$3)/(Parametre!$A$2+Parametre!$A$3))</f>
        <v>#REF!</v>
      </c>
      <c r="AB95" s="331">
        <f>IF('Norm. Zahr. Financovanie'!AB$202=0,'Norm. uspesnost'!AB99,('Norm. Zahr. Financovanie'!AB99*Parametre!$A$2+'Norm. uspesnost'!AB99*Parametre!$A$3)/(Parametre!$A$2+Parametre!$A$3))</f>
        <v>3.4963093281136649E-2</v>
      </c>
      <c r="AC95" s="331">
        <f>IF('Norm. Zahr. Financovanie'!AC$202=0,'Norm. uspesnost'!AC99,('Norm. Zahr. Financovanie'!AC99*Parametre!$A$2+'Norm. uspesnost'!AC99*Parametre!$A$3)/(Parametre!$A$2+Parametre!$A$3))</f>
        <v>1.2296552643496866E-2</v>
      </c>
      <c r="AD95" s="331">
        <f>IF('Norm. Zahr. Financovanie'!AD$202=0,'Norm. uspesnost'!AD99,('Norm. Zahr. Financovanie'!AD99*Parametre!$A$2+'Norm. uspesnost'!AD99*Parametre!$A$3)/(Parametre!$A$2+Parametre!$A$3))</f>
        <v>4.3350364621466429E-2</v>
      </c>
      <c r="AE95" s="331" t="e">
        <f>IF('Norm. Zahr. Financovanie'!AE$202=0,'Norm. uspesnost'!AE99,('Norm. Zahr. Financovanie'!AE99*Parametre!$A$2+'Norm. uspesnost'!AE99*Parametre!$A$3)/(Parametre!$A$2+Parametre!$A$3))</f>
        <v>#REF!</v>
      </c>
      <c r="AF95" s="331" t="e">
        <f>IF('Norm. Zahr. Financovanie'!AF$202=0,'Norm. uspesnost'!AF99,('Norm. Zahr. Financovanie'!AF99*Parametre!$A$2+'Norm. uspesnost'!AF99*Parametre!$A$3)/(Parametre!$A$2+Parametre!$A$3))</f>
        <v>#REF!</v>
      </c>
      <c r="AG95" s="331" t="e">
        <f>IF('Norm. Zahr. Financovanie'!AG$202=0,'Norm. uspesnost'!AG99,('Norm. Zahr. Financovanie'!AG99*Parametre!$A$2+'Norm. uspesnost'!AG99*Parametre!$A$3)/(Parametre!$A$2+Parametre!$A$3))</f>
        <v>#REF!</v>
      </c>
      <c r="AH95" s="331" t="e">
        <f>IF('Norm. Zahr. Financovanie'!AH$202=0,'Norm. uspesnost'!AH99,('Norm. Zahr. Financovanie'!AH99*Parametre!$A$2+'Norm. uspesnost'!AH99*Parametre!$A$3)/(Parametre!$A$2+Parametre!$A$3))</f>
        <v>#REF!</v>
      </c>
      <c r="AI95" s="331">
        <f>IF('Norm. Zahr. Financovanie'!AI$202=0,'Norm. uspesnost'!AI99,('Norm. Zahr. Financovanie'!AI99*Parametre!$A$2+'Norm. uspesnost'!AI99*Parametre!$A$3)/(Parametre!$A$2+Parametre!$A$3))</f>
        <v>1.5204438719648708E-2</v>
      </c>
      <c r="AJ95" s="331" t="e">
        <f>IF('Norm. Zahr. Financovanie'!AJ$202=0,'Norm. uspesnost'!AJ99,('Norm. Zahr. Financovanie'!AJ99*Parametre!$A$2+'Norm. uspesnost'!AJ99*Parametre!$A$3)/(Parametre!$A$2+Parametre!$A$3))</f>
        <v>#REF!</v>
      </c>
      <c r="AK95" s="331" t="e">
        <f>IF('Norm. Zahr. Financovanie'!AK$202=0,'Norm. uspesnost'!AK99,('Norm. Zahr. Financovanie'!AK99*Parametre!$A$2+'Norm. uspesnost'!AK99*Parametre!$A$3)/(Parametre!$A$2+Parametre!$A$3))</f>
        <v>#REF!</v>
      </c>
      <c r="AL95" s="331" t="e">
        <f>IF('Norm. Zahr. Financovanie'!AL$202=0,'Norm. uspesnost'!AL99,('Norm. Zahr. Financovanie'!AL99*Parametre!$A$2+'Norm. uspesnost'!AL99*Parametre!$A$3)/(Parametre!$A$2+Parametre!$A$3))</f>
        <v>#REF!</v>
      </c>
      <c r="AM95" s="331" t="e">
        <f>IF('Norm. Zahr. Financovanie'!AM$202=0,'Norm. uspesnost'!AM99,('Norm. Zahr. Financovanie'!AM99*Parametre!$A$2+'Norm. uspesnost'!AM99*Parametre!$A$3)/(Parametre!$A$2+Parametre!$A$3))</f>
        <v>#REF!</v>
      </c>
      <c r="AN95" s="331" t="e">
        <f>IF('Norm. Zahr. Financovanie'!AN$202=0,'Norm. uspesnost'!AN99,('Norm. Zahr. Financovanie'!AN99*Parametre!$A$2+'Norm. uspesnost'!AN99*Parametre!$A$3)/(Parametre!$A$2+Parametre!$A$3))</f>
        <v>#REF!</v>
      </c>
      <c r="AO95" s="331" t="e">
        <f>IF('Norm. Zahr. Financovanie'!AO$202=0,'Norm. uspesnost'!AO99,('Norm. Zahr. Financovanie'!AO99*Parametre!$A$2+'Norm. uspesnost'!AO99*Parametre!$A$3)/(Parametre!$A$2+Parametre!$A$3))</f>
        <v>#REF!</v>
      </c>
      <c r="AP95" s="331" t="e">
        <f>IF('Norm. Zahr. Financovanie'!AP$202=0,'Norm. uspesnost'!AP99,('Norm. Zahr. Financovanie'!AP99*Parametre!$A$2+'Norm. uspesnost'!AP99*Parametre!$A$3)/(Parametre!$A$2+Parametre!$A$3))</f>
        <v>#REF!</v>
      </c>
      <c r="AQ95" s="331" t="e">
        <f>IF('Norm. Zahr. Financovanie'!AQ$202=0,'Norm. uspesnost'!AQ99,('Norm. Zahr. Financovanie'!AQ99*Parametre!$A$2+'Norm. uspesnost'!AQ99*Parametre!$A$3)/(Parametre!$A$2+Parametre!$A$3))</f>
        <v>#REF!</v>
      </c>
      <c r="AR95" s="331" t="e">
        <f>IF('Norm. Zahr. Financovanie'!AR$202=0,'Norm. uspesnost'!AR99,('Norm. Zahr. Financovanie'!AR99*Parametre!$A$2+'Norm. uspesnost'!AR99*Parametre!$A$3)/(Parametre!$A$2+Parametre!$A$3))</f>
        <v>#REF!</v>
      </c>
      <c r="AS95" s="331" t="e">
        <f>IF('Norm. Zahr. Financovanie'!AS$202=0,'Norm. uspesnost'!AS99,('Norm. Zahr. Financovanie'!AS99*Parametre!$A$2+'Norm. uspesnost'!AS99*Parametre!$A$3)/(Parametre!$A$2+Parametre!$A$3))</f>
        <v>#REF!</v>
      </c>
      <c r="AT95" s="331" t="e">
        <f>IF('Norm. Zahr. Financovanie'!AT$202=0,'Norm. uspesnost'!AT99,('Norm. Zahr. Financovanie'!AT99*Parametre!$A$2+'Norm. uspesnost'!AT99*Parametre!$A$3)/(Parametre!$A$2+Parametre!$A$3))</f>
        <v>#REF!</v>
      </c>
      <c r="AU95" s="331" t="e">
        <f>IF('Norm. Zahr. Financovanie'!AU$202=0,'Norm. uspesnost'!AU99,('Norm. Zahr. Financovanie'!AU99*Parametre!$A$2+'Norm. uspesnost'!AU99*Parametre!$A$3)/(Parametre!$A$2+Parametre!$A$3))</f>
        <v>#REF!</v>
      </c>
      <c r="AV95" s="331" t="e">
        <f>IF('Norm. Zahr. Financovanie'!AV$202=0,'Norm. uspesnost'!AV99,('Norm. Zahr. Financovanie'!AV99*Parametre!$A$2+'Norm. uspesnost'!AV99*Parametre!$A$3)/(Parametre!$A$2+Parametre!$A$3))</f>
        <v>#REF!</v>
      </c>
      <c r="AW95" s="331" t="e">
        <f>IF('Norm. Zahr. Financovanie'!AW$202=0,'Norm. uspesnost'!AW99,('Norm. Zahr. Financovanie'!AW99*Parametre!$A$2+'Norm. uspesnost'!AW99*Parametre!$A$3)/(Parametre!$A$2+Parametre!$A$3))</f>
        <v>#REF!</v>
      </c>
      <c r="AX95" s="331" t="e">
        <f>IF('Norm. Zahr. Financovanie'!AX$202=0,'Norm. uspesnost'!AX99,('Norm. Zahr. Financovanie'!AX99*Parametre!$A$2+'Norm. uspesnost'!AX99*Parametre!$A$3)/(Parametre!$A$2+Parametre!$A$3))</f>
        <v>#REF!</v>
      </c>
      <c r="AY95" s="331" t="e">
        <f>IF('Norm. Zahr. Financovanie'!AY$202=0,'Norm. uspesnost'!AY99,('Norm. Zahr. Financovanie'!AY99*Parametre!$A$2+'Norm. uspesnost'!AY99*Parametre!$A$3)/(Parametre!$A$2+Parametre!$A$3))</f>
        <v>#REF!</v>
      </c>
      <c r="AZ95" s="331" t="e">
        <f>IF('Norm. Zahr. Financovanie'!AZ$202=0,'Norm. uspesnost'!AZ99,('Norm. Zahr. Financovanie'!AZ99*Parametre!$A$2+'Norm. uspesnost'!AZ99*Parametre!$A$3)/(Parametre!$A$2+Parametre!$A$3))</f>
        <v>#REF!</v>
      </c>
      <c r="BA95" s="331">
        <f>IF('Norm. Zahr. Financovanie'!BA$202=0,'Norm. uspesnost'!BA99,('Norm. Zahr. Financovanie'!BA99*Parametre!$A$2+'Norm. uspesnost'!BA99*Parametre!$A$3)/(Parametre!$A$2+Parametre!$A$3))</f>
        <v>2.0437612696714978E-2</v>
      </c>
      <c r="BB95" s="331" t="e">
        <f>IF('Norm. Zahr. Financovanie'!BB$202=0,'Norm. uspesnost'!BB99,('Norm. Zahr. Financovanie'!BB99*Parametre!$A$2+'Norm. uspesnost'!BB99*Parametre!$A$3)/(Parametre!$A$2+Parametre!$A$3))</f>
        <v>#REF!</v>
      </c>
    </row>
    <row r="96" spans="1:54" ht="14.25" customHeight="1" x14ac:dyDescent="0.25">
      <c r="A96" s="336">
        <v>95</v>
      </c>
      <c r="B96" s="343" t="s">
        <v>125</v>
      </c>
      <c r="C96" s="340" t="s">
        <v>124</v>
      </c>
      <c r="D96" s="331" t="e">
        <f>IF('Norm. Zahr. Financovanie'!D$202=0,'Norm. uspesnost'!D100,('Norm. Zahr. Financovanie'!D100*Parametre!$A$2+'Norm. uspesnost'!D100*Parametre!$A$3)/(Parametre!$A$2+Parametre!$A$3))</f>
        <v>#REF!</v>
      </c>
      <c r="E96" s="331" t="e">
        <f>IF('Norm. Zahr. Financovanie'!E$202=0,'Norm. uspesnost'!E100,('Norm. Zahr. Financovanie'!E100*Parametre!$A$2+'Norm. uspesnost'!E100*Parametre!$A$3)/(Parametre!$A$2+Parametre!$A$3))</f>
        <v>#REF!</v>
      </c>
      <c r="F96" s="331" t="e">
        <f>IF('Norm. Zahr. Financovanie'!F$202=0,'Norm. uspesnost'!F100,('Norm. Zahr. Financovanie'!F100*Parametre!$A$2+'Norm. uspesnost'!F100*Parametre!$A$3)/(Parametre!$A$2+Parametre!$A$3))</f>
        <v>#REF!</v>
      </c>
      <c r="G96" s="331" t="e">
        <f>IF('Norm. Zahr. Financovanie'!G$202=0,'Norm. uspesnost'!G100,('Norm. Zahr. Financovanie'!G100*Parametre!$A$2+'Norm. uspesnost'!G100*Parametre!$A$3)/(Parametre!$A$2+Parametre!$A$3))</f>
        <v>#REF!</v>
      </c>
      <c r="H96" s="331" t="e">
        <f>IF('Norm. Zahr. Financovanie'!H$202=0,'Norm. uspesnost'!H100,('Norm. Zahr. Financovanie'!H100*Parametre!$A$2+'Norm. uspesnost'!H100*Parametre!$A$3)/(Parametre!$A$2+Parametre!$A$3))</f>
        <v>#REF!</v>
      </c>
      <c r="I96" s="331" t="e">
        <f>IF('Norm. Zahr. Financovanie'!I$202=0,'Norm. uspesnost'!I100,('Norm. Zahr. Financovanie'!I100*Parametre!$A$2+'Norm. uspesnost'!I100*Parametre!$A$3)/(Parametre!$A$2+Parametre!$A$3))</f>
        <v>#REF!</v>
      </c>
      <c r="J96" s="331" t="e">
        <f>IF('Norm. Zahr. Financovanie'!J$202=0,'Norm. uspesnost'!J100,('Norm. Zahr. Financovanie'!J100*Parametre!$A$2+'Norm. uspesnost'!J100*Parametre!$A$3)/(Parametre!$A$2+Parametre!$A$3))</f>
        <v>#REF!</v>
      </c>
      <c r="K96" s="331">
        <f>IF('Norm. Zahr. Financovanie'!K$202=0,'Norm. uspesnost'!K100,('Norm. Zahr. Financovanie'!K100*Parametre!$A$2+'Norm. uspesnost'!K100*Parametre!$A$3)/(Parametre!$A$2+Parametre!$A$3))</f>
        <v>1.5108620239561294E-2</v>
      </c>
      <c r="L96" s="331" t="e">
        <f>IF('Norm. Zahr. Financovanie'!L$202=0,'Norm. uspesnost'!L100,('Norm. Zahr. Financovanie'!L100*Parametre!$A$2+'Norm. uspesnost'!L100*Parametre!$A$3)/(Parametre!$A$2+Parametre!$A$3))</f>
        <v>#REF!</v>
      </c>
      <c r="M96" s="331" t="e">
        <f>IF('Norm. Zahr. Financovanie'!M$202=0,'Norm. uspesnost'!M100,('Norm. Zahr. Financovanie'!M100*Parametre!$A$2+'Norm. uspesnost'!M100*Parametre!$A$3)/(Parametre!$A$2+Parametre!$A$3))</f>
        <v>#REF!</v>
      </c>
      <c r="N96" s="331" t="e">
        <f>IF('Norm. Zahr. Financovanie'!N$202=0,'Norm. uspesnost'!N100,('Norm. Zahr. Financovanie'!N100*Parametre!$A$2+'Norm. uspesnost'!N100*Parametre!$A$3)/(Parametre!$A$2+Parametre!$A$3))</f>
        <v>#REF!</v>
      </c>
      <c r="O96" s="331" t="e">
        <f>IF('Norm. Zahr. Financovanie'!O$202=0,'Norm. uspesnost'!O100,('Norm. Zahr. Financovanie'!O100*Parametre!$A$2+'Norm. uspesnost'!O100*Parametre!$A$3)/(Parametre!$A$2+Parametre!$A$3))</f>
        <v>#REF!</v>
      </c>
      <c r="P96" s="331">
        <f>IF('Norm. Zahr. Financovanie'!P$202=0,'Norm. uspesnost'!P100,('Norm. Zahr. Financovanie'!P100*Parametre!$A$2+'Norm. uspesnost'!P100*Parametre!$A$3)/(Parametre!$A$2+Parametre!$A$3))</f>
        <v>5.9802390998770416E-3</v>
      </c>
      <c r="Q96" s="331" t="e">
        <f>IF('Norm. Zahr. Financovanie'!Q$202=0,'Norm. uspesnost'!Q100,('Norm. Zahr. Financovanie'!Q100*Parametre!$A$2+'Norm. uspesnost'!Q100*Parametre!$A$3)/(Parametre!$A$2+Parametre!$A$3))</f>
        <v>#REF!</v>
      </c>
      <c r="R96" s="331" t="e">
        <f>IF('Norm. Zahr. Financovanie'!R$202=0,'Norm. uspesnost'!R100,('Norm. Zahr. Financovanie'!R100*Parametre!$A$2+'Norm. uspesnost'!R100*Parametre!$A$3)/(Parametre!$A$2+Parametre!$A$3))</f>
        <v>#REF!</v>
      </c>
      <c r="S96" s="331" t="e">
        <f>IF('Norm. Zahr. Financovanie'!S$202=0,'Norm. uspesnost'!S100,('Norm. Zahr. Financovanie'!S100*Parametre!$A$2+'Norm. uspesnost'!S100*Parametre!$A$3)/(Parametre!$A$2+Parametre!$A$3))</f>
        <v>#REF!</v>
      </c>
      <c r="T96" s="331" t="e">
        <f>IF('Norm. Zahr. Financovanie'!T$202=0,'Norm. uspesnost'!T100,('Norm. Zahr. Financovanie'!T100*Parametre!$A$2+'Norm. uspesnost'!T100*Parametre!$A$3)/(Parametre!$A$2+Parametre!$A$3))</f>
        <v>#REF!</v>
      </c>
      <c r="U96" s="331">
        <f>IF('Norm. Zahr. Financovanie'!U$202=0,'Norm. uspesnost'!U100,('Norm. Zahr. Financovanie'!U100*Parametre!$A$2+'Norm. uspesnost'!U100*Parametre!$A$3)/(Parametre!$A$2+Parametre!$A$3))</f>
        <v>2.2832092415591948E-2</v>
      </c>
      <c r="V96" s="331" t="e">
        <f>IF('Norm. Zahr. Financovanie'!V$202=0,'Norm. uspesnost'!V100,('Norm. Zahr. Financovanie'!V100*Parametre!$A$2+'Norm. uspesnost'!V100*Parametre!$A$3)/(Parametre!$A$2+Parametre!$A$3))</f>
        <v>#REF!</v>
      </c>
      <c r="W96" s="331" t="e">
        <f>IF('Norm. Zahr. Financovanie'!W$202=0,'Norm. uspesnost'!W100,('Norm. Zahr. Financovanie'!W100*Parametre!$A$2+'Norm. uspesnost'!W100*Parametre!$A$3)/(Parametre!$A$2+Parametre!$A$3))</f>
        <v>#REF!</v>
      </c>
      <c r="X96" s="331">
        <f>IF('Norm. Zahr. Financovanie'!X$202=0,'Norm. uspesnost'!X100,('Norm. Zahr. Financovanie'!X100*Parametre!$A$2+'Norm. uspesnost'!X100*Parametre!$A$3)/(Parametre!$A$2+Parametre!$A$3))</f>
        <v>1.185169813452178E-2</v>
      </c>
      <c r="Y96" s="331" t="e">
        <f>IF('Norm. Zahr. Financovanie'!Y$202=0,'Norm. uspesnost'!Y100,('Norm. Zahr. Financovanie'!Y100*Parametre!$A$2+'Norm. uspesnost'!Y100*Parametre!$A$3)/(Parametre!$A$2+Parametre!$A$3))</f>
        <v>#REF!</v>
      </c>
      <c r="Z96" s="331" t="e">
        <f>IF('Norm. Zahr. Financovanie'!Z$202=0,'Norm. uspesnost'!Z100,('Norm. Zahr. Financovanie'!Z100*Parametre!$A$2+'Norm. uspesnost'!Z100*Parametre!$A$3)/(Parametre!$A$2+Parametre!$A$3))</f>
        <v>#REF!</v>
      </c>
      <c r="AA96" s="331" t="e">
        <f>IF('Norm. Zahr. Financovanie'!AA$202=0,'Norm. uspesnost'!AA100,('Norm. Zahr. Financovanie'!AA100*Parametre!$A$2+'Norm. uspesnost'!AA100*Parametre!$A$3)/(Parametre!$A$2+Parametre!$A$3))</f>
        <v>#REF!</v>
      </c>
      <c r="AB96" s="331">
        <f>IF('Norm. Zahr. Financovanie'!AB$202=0,'Norm. uspesnost'!AB100,('Norm. Zahr. Financovanie'!AB100*Parametre!$A$2+'Norm. uspesnost'!AB100*Parametre!$A$3)/(Parametre!$A$2+Parametre!$A$3))</f>
        <v>7.0043037198285595E-3</v>
      </c>
      <c r="AC96" s="331">
        <f>IF('Norm. Zahr. Financovanie'!AC$202=0,'Norm. uspesnost'!AC100,('Norm. Zahr. Financovanie'!AC100*Parametre!$A$2+'Norm. uspesnost'!AC100*Parametre!$A$3)/(Parametre!$A$2+Parametre!$A$3))</f>
        <v>1.1905299334893081E-2</v>
      </c>
      <c r="AD96" s="331">
        <f>IF('Norm. Zahr. Financovanie'!AD$202=0,'Norm. uspesnost'!AD100,('Norm. Zahr. Financovanie'!AD100*Parametre!$A$2+'Norm. uspesnost'!AD100*Parametre!$A$3)/(Parametre!$A$2+Parametre!$A$3))</f>
        <v>3.1056003727642029E-2</v>
      </c>
      <c r="AE96" s="331" t="e">
        <f>IF('Norm. Zahr. Financovanie'!AE$202=0,'Norm. uspesnost'!AE100,('Norm. Zahr. Financovanie'!AE100*Parametre!$A$2+'Norm. uspesnost'!AE100*Parametre!$A$3)/(Parametre!$A$2+Parametre!$A$3))</f>
        <v>#REF!</v>
      </c>
      <c r="AF96" s="331" t="e">
        <f>IF('Norm. Zahr. Financovanie'!AF$202=0,'Norm. uspesnost'!AF100,('Norm. Zahr. Financovanie'!AF100*Parametre!$A$2+'Norm. uspesnost'!AF100*Parametre!$A$3)/(Parametre!$A$2+Parametre!$A$3))</f>
        <v>#REF!</v>
      </c>
      <c r="AG96" s="331" t="e">
        <f>IF('Norm. Zahr. Financovanie'!AG$202=0,'Norm. uspesnost'!AG100,('Norm. Zahr. Financovanie'!AG100*Parametre!$A$2+'Norm. uspesnost'!AG100*Parametre!$A$3)/(Parametre!$A$2+Parametre!$A$3))</f>
        <v>#REF!</v>
      </c>
      <c r="AH96" s="331" t="e">
        <f>IF('Norm. Zahr. Financovanie'!AH$202=0,'Norm. uspesnost'!AH100,('Norm. Zahr. Financovanie'!AH100*Parametre!$A$2+'Norm. uspesnost'!AH100*Parametre!$A$3)/(Parametre!$A$2+Parametre!$A$3))</f>
        <v>#REF!</v>
      </c>
      <c r="AI96" s="331">
        <f>IF('Norm. Zahr. Financovanie'!AI$202=0,'Norm. uspesnost'!AI100,('Norm. Zahr. Financovanie'!AI100*Parametre!$A$2+'Norm. uspesnost'!AI100*Parametre!$A$3)/(Parametre!$A$2+Parametre!$A$3))</f>
        <v>1.3847410147961885E-2</v>
      </c>
      <c r="AJ96" s="331" t="e">
        <f>IF('Norm. Zahr. Financovanie'!AJ$202=0,'Norm. uspesnost'!AJ100,('Norm. Zahr. Financovanie'!AJ100*Parametre!$A$2+'Norm. uspesnost'!AJ100*Parametre!$A$3)/(Parametre!$A$2+Parametre!$A$3))</f>
        <v>#REF!</v>
      </c>
      <c r="AK96" s="331" t="e">
        <f>IF('Norm. Zahr. Financovanie'!AK$202=0,'Norm. uspesnost'!AK100,('Norm. Zahr. Financovanie'!AK100*Parametre!$A$2+'Norm. uspesnost'!AK100*Parametre!$A$3)/(Parametre!$A$2+Parametre!$A$3))</f>
        <v>#REF!</v>
      </c>
      <c r="AL96" s="331" t="e">
        <f>IF('Norm. Zahr. Financovanie'!AL$202=0,'Norm. uspesnost'!AL100,('Norm. Zahr. Financovanie'!AL100*Parametre!$A$2+'Norm. uspesnost'!AL100*Parametre!$A$3)/(Parametre!$A$2+Parametre!$A$3))</f>
        <v>#REF!</v>
      </c>
      <c r="AM96" s="331" t="e">
        <f>IF('Norm. Zahr. Financovanie'!AM$202=0,'Norm. uspesnost'!AM100,('Norm. Zahr. Financovanie'!AM100*Parametre!$A$2+'Norm. uspesnost'!AM100*Parametre!$A$3)/(Parametre!$A$2+Parametre!$A$3))</f>
        <v>#REF!</v>
      </c>
      <c r="AN96" s="331" t="e">
        <f>IF('Norm. Zahr. Financovanie'!AN$202=0,'Norm. uspesnost'!AN100,('Norm. Zahr. Financovanie'!AN100*Parametre!$A$2+'Norm. uspesnost'!AN100*Parametre!$A$3)/(Parametre!$A$2+Parametre!$A$3))</f>
        <v>#REF!</v>
      </c>
      <c r="AO96" s="331" t="e">
        <f>IF('Norm. Zahr. Financovanie'!AO$202=0,'Norm. uspesnost'!AO100,('Norm. Zahr. Financovanie'!AO100*Parametre!$A$2+'Norm. uspesnost'!AO100*Parametre!$A$3)/(Parametre!$A$2+Parametre!$A$3))</f>
        <v>#REF!</v>
      </c>
      <c r="AP96" s="331" t="e">
        <f>IF('Norm. Zahr. Financovanie'!AP$202=0,'Norm. uspesnost'!AP100,('Norm. Zahr. Financovanie'!AP100*Parametre!$A$2+'Norm. uspesnost'!AP100*Parametre!$A$3)/(Parametre!$A$2+Parametre!$A$3))</f>
        <v>#REF!</v>
      </c>
      <c r="AQ96" s="331" t="e">
        <f>IF('Norm. Zahr. Financovanie'!AQ$202=0,'Norm. uspesnost'!AQ100,('Norm. Zahr. Financovanie'!AQ100*Parametre!$A$2+'Norm. uspesnost'!AQ100*Parametre!$A$3)/(Parametre!$A$2+Parametre!$A$3))</f>
        <v>#REF!</v>
      </c>
      <c r="AR96" s="331" t="e">
        <f>IF('Norm. Zahr. Financovanie'!AR$202=0,'Norm. uspesnost'!AR100,('Norm. Zahr. Financovanie'!AR100*Parametre!$A$2+'Norm. uspesnost'!AR100*Parametre!$A$3)/(Parametre!$A$2+Parametre!$A$3))</f>
        <v>#REF!</v>
      </c>
      <c r="AS96" s="331" t="e">
        <f>IF('Norm. Zahr. Financovanie'!AS$202=0,'Norm. uspesnost'!AS100,('Norm. Zahr. Financovanie'!AS100*Parametre!$A$2+'Norm. uspesnost'!AS100*Parametre!$A$3)/(Parametre!$A$2+Parametre!$A$3))</f>
        <v>#REF!</v>
      </c>
      <c r="AT96" s="331" t="e">
        <f>IF('Norm. Zahr. Financovanie'!AT$202=0,'Norm. uspesnost'!AT100,('Norm. Zahr. Financovanie'!AT100*Parametre!$A$2+'Norm. uspesnost'!AT100*Parametre!$A$3)/(Parametre!$A$2+Parametre!$A$3))</f>
        <v>#REF!</v>
      </c>
      <c r="AU96" s="331" t="e">
        <f>IF('Norm. Zahr. Financovanie'!AU$202=0,'Norm. uspesnost'!AU100,('Norm. Zahr. Financovanie'!AU100*Parametre!$A$2+'Norm. uspesnost'!AU100*Parametre!$A$3)/(Parametre!$A$2+Parametre!$A$3))</f>
        <v>#REF!</v>
      </c>
      <c r="AV96" s="331" t="e">
        <f>IF('Norm. Zahr. Financovanie'!AV$202=0,'Norm. uspesnost'!AV100,('Norm. Zahr. Financovanie'!AV100*Parametre!$A$2+'Norm. uspesnost'!AV100*Parametre!$A$3)/(Parametre!$A$2+Parametre!$A$3))</f>
        <v>#REF!</v>
      </c>
      <c r="AW96" s="331" t="e">
        <f>IF('Norm. Zahr. Financovanie'!AW$202=0,'Norm. uspesnost'!AW100,('Norm. Zahr. Financovanie'!AW100*Parametre!$A$2+'Norm. uspesnost'!AW100*Parametre!$A$3)/(Parametre!$A$2+Parametre!$A$3))</f>
        <v>#REF!</v>
      </c>
      <c r="AX96" s="331" t="e">
        <f>IF('Norm. Zahr. Financovanie'!AX$202=0,'Norm. uspesnost'!AX100,('Norm. Zahr. Financovanie'!AX100*Parametre!$A$2+'Norm. uspesnost'!AX100*Parametre!$A$3)/(Parametre!$A$2+Parametre!$A$3))</f>
        <v>#REF!</v>
      </c>
      <c r="AY96" s="331" t="e">
        <f>IF('Norm. Zahr. Financovanie'!AY$202=0,'Norm. uspesnost'!AY100,('Norm. Zahr. Financovanie'!AY100*Parametre!$A$2+'Norm. uspesnost'!AY100*Parametre!$A$3)/(Parametre!$A$2+Parametre!$A$3))</f>
        <v>#REF!</v>
      </c>
      <c r="AZ96" s="331" t="e">
        <f>IF('Norm. Zahr. Financovanie'!AZ$202=0,'Norm. uspesnost'!AZ100,('Norm. Zahr. Financovanie'!AZ100*Parametre!$A$2+'Norm. uspesnost'!AZ100*Parametre!$A$3)/(Parametre!$A$2+Parametre!$A$3))</f>
        <v>#REF!</v>
      </c>
      <c r="BA96" s="331">
        <f>IF('Norm. Zahr. Financovanie'!BA$202=0,'Norm. uspesnost'!BA100,('Norm. Zahr. Financovanie'!BA100*Parametre!$A$2+'Norm. uspesnost'!BA100*Parametre!$A$3)/(Parametre!$A$2+Parametre!$A$3))</f>
        <v>1.7836019131798629E-2</v>
      </c>
      <c r="BB96" s="331" t="e">
        <f>IF('Norm. Zahr. Financovanie'!BB$202=0,'Norm. uspesnost'!BB100,('Norm. Zahr. Financovanie'!BB100*Parametre!$A$2+'Norm. uspesnost'!BB100*Parametre!$A$3)/(Parametre!$A$2+Parametre!$A$3))</f>
        <v>#REF!</v>
      </c>
    </row>
    <row r="97" spans="1:54" ht="14.25" customHeight="1" x14ac:dyDescent="0.25">
      <c r="A97" s="336">
        <v>96</v>
      </c>
      <c r="B97" s="337" t="s">
        <v>169</v>
      </c>
      <c r="C97" s="338" t="s">
        <v>168</v>
      </c>
      <c r="D97" s="331" t="e">
        <f>IF('Norm. Zahr. Financovanie'!D$202=0,'Norm. uspesnost'!D101,('Norm. Zahr. Financovanie'!D101*Parametre!$A$2+'Norm. uspesnost'!D101*Parametre!$A$3)/(Parametre!$A$2+Parametre!$A$3))</f>
        <v>#REF!</v>
      </c>
      <c r="E97" s="331" t="e">
        <f>IF('Norm. Zahr. Financovanie'!E$202=0,'Norm. uspesnost'!E101,('Norm. Zahr. Financovanie'!E101*Parametre!$A$2+'Norm. uspesnost'!E101*Parametre!$A$3)/(Parametre!$A$2+Parametre!$A$3))</f>
        <v>#REF!</v>
      </c>
      <c r="F97" s="331" t="e">
        <f>IF('Norm. Zahr. Financovanie'!F$202=0,'Norm. uspesnost'!F101,('Norm. Zahr. Financovanie'!F101*Parametre!$A$2+'Norm. uspesnost'!F101*Parametre!$A$3)/(Parametre!$A$2+Parametre!$A$3))</f>
        <v>#REF!</v>
      </c>
      <c r="G97" s="331" t="e">
        <f>IF('Norm. Zahr. Financovanie'!G$202=0,'Norm. uspesnost'!G101,('Norm. Zahr. Financovanie'!G101*Parametre!$A$2+'Norm. uspesnost'!G101*Parametre!$A$3)/(Parametre!$A$2+Parametre!$A$3))</f>
        <v>#REF!</v>
      </c>
      <c r="H97" s="331" t="e">
        <f>IF('Norm. Zahr. Financovanie'!H$202=0,'Norm. uspesnost'!H101,('Norm. Zahr. Financovanie'!H101*Parametre!$A$2+'Norm. uspesnost'!H101*Parametre!$A$3)/(Parametre!$A$2+Parametre!$A$3))</f>
        <v>#REF!</v>
      </c>
      <c r="I97" s="331" t="e">
        <f>IF('Norm. Zahr. Financovanie'!I$202=0,'Norm. uspesnost'!I101,('Norm. Zahr. Financovanie'!I101*Parametre!$A$2+'Norm. uspesnost'!I101*Parametre!$A$3)/(Parametre!$A$2+Parametre!$A$3))</f>
        <v>#REF!</v>
      </c>
      <c r="J97" s="331" t="e">
        <f>IF('Norm. Zahr. Financovanie'!J$202=0,'Norm. uspesnost'!J101,('Norm. Zahr. Financovanie'!J101*Parametre!$A$2+'Norm. uspesnost'!J101*Parametre!$A$3)/(Parametre!$A$2+Parametre!$A$3))</f>
        <v>#REF!</v>
      </c>
      <c r="K97" s="331">
        <f>IF('Norm. Zahr. Financovanie'!K$202=0,'Norm. uspesnost'!K101,('Norm. Zahr. Financovanie'!K101*Parametre!$A$2+'Norm. uspesnost'!K101*Parametre!$A$3)/(Parametre!$A$2+Parametre!$A$3))</f>
        <v>1.4207557954543424E-2</v>
      </c>
      <c r="L97" s="331" t="e">
        <f>IF('Norm. Zahr. Financovanie'!L$202=0,'Norm. uspesnost'!L101,('Norm. Zahr. Financovanie'!L101*Parametre!$A$2+'Norm. uspesnost'!L101*Parametre!$A$3)/(Parametre!$A$2+Parametre!$A$3))</f>
        <v>#REF!</v>
      </c>
      <c r="M97" s="331" t="e">
        <f>IF('Norm. Zahr. Financovanie'!M$202=0,'Norm. uspesnost'!M101,('Norm. Zahr. Financovanie'!M101*Parametre!$A$2+'Norm. uspesnost'!M101*Parametre!$A$3)/(Parametre!$A$2+Parametre!$A$3))</f>
        <v>#REF!</v>
      </c>
      <c r="N97" s="331" t="e">
        <f>IF('Norm. Zahr. Financovanie'!N$202=0,'Norm. uspesnost'!N101,('Norm. Zahr. Financovanie'!N101*Parametre!$A$2+'Norm. uspesnost'!N101*Parametre!$A$3)/(Parametre!$A$2+Parametre!$A$3))</f>
        <v>#REF!</v>
      </c>
      <c r="O97" s="331" t="e">
        <f>IF('Norm. Zahr. Financovanie'!O$202=0,'Norm. uspesnost'!O101,('Norm. Zahr. Financovanie'!O101*Parametre!$A$2+'Norm. uspesnost'!O101*Parametre!$A$3)/(Parametre!$A$2+Parametre!$A$3))</f>
        <v>#REF!</v>
      </c>
      <c r="P97" s="331">
        <f>IF('Norm. Zahr. Financovanie'!P$202=0,'Norm. uspesnost'!P101,('Norm. Zahr. Financovanie'!P101*Parametre!$A$2+'Norm. uspesnost'!P101*Parametre!$A$3)/(Parametre!$A$2+Parametre!$A$3))</f>
        <v>6.9647600779605958E-3</v>
      </c>
      <c r="Q97" s="331" t="e">
        <f>IF('Norm. Zahr. Financovanie'!Q$202=0,'Norm. uspesnost'!Q101,('Norm. Zahr. Financovanie'!Q101*Parametre!$A$2+'Norm. uspesnost'!Q101*Parametre!$A$3)/(Parametre!$A$2+Parametre!$A$3))</f>
        <v>#REF!</v>
      </c>
      <c r="R97" s="331" t="e">
        <f>IF('Norm. Zahr. Financovanie'!R$202=0,'Norm. uspesnost'!R101,('Norm. Zahr. Financovanie'!R101*Parametre!$A$2+'Norm. uspesnost'!R101*Parametre!$A$3)/(Parametre!$A$2+Parametre!$A$3))</f>
        <v>#REF!</v>
      </c>
      <c r="S97" s="331" t="e">
        <f>IF('Norm. Zahr. Financovanie'!S$202=0,'Norm. uspesnost'!S101,('Norm. Zahr. Financovanie'!S101*Parametre!$A$2+'Norm. uspesnost'!S101*Parametre!$A$3)/(Parametre!$A$2+Parametre!$A$3))</f>
        <v>#REF!</v>
      </c>
      <c r="T97" s="331" t="e">
        <f>IF('Norm. Zahr. Financovanie'!T$202=0,'Norm. uspesnost'!T101,('Norm. Zahr. Financovanie'!T101*Parametre!$A$2+'Norm. uspesnost'!T101*Parametre!$A$3)/(Parametre!$A$2+Parametre!$A$3))</f>
        <v>#REF!</v>
      </c>
      <c r="U97" s="331">
        <f>IF('Norm. Zahr. Financovanie'!U$202=0,'Norm. uspesnost'!U101,('Norm. Zahr. Financovanie'!U101*Parametre!$A$2+'Norm. uspesnost'!U101*Parametre!$A$3)/(Parametre!$A$2+Parametre!$A$3))</f>
        <v>5.4279448944366267E-2</v>
      </c>
      <c r="V97" s="331" t="e">
        <f>IF('Norm. Zahr. Financovanie'!V$202=0,'Norm. uspesnost'!V101,('Norm. Zahr. Financovanie'!V101*Parametre!$A$2+'Norm. uspesnost'!V101*Parametre!$A$3)/(Parametre!$A$2+Parametre!$A$3))</f>
        <v>#REF!</v>
      </c>
      <c r="W97" s="331" t="e">
        <f>IF('Norm. Zahr. Financovanie'!W$202=0,'Norm. uspesnost'!W101,('Norm. Zahr. Financovanie'!W101*Parametre!$A$2+'Norm. uspesnost'!W101*Parametre!$A$3)/(Parametre!$A$2+Parametre!$A$3))</f>
        <v>#REF!</v>
      </c>
      <c r="X97" s="331">
        <f>IF('Norm. Zahr. Financovanie'!X$202=0,'Norm. uspesnost'!X101,('Norm. Zahr. Financovanie'!X101*Parametre!$A$2+'Norm. uspesnost'!X101*Parametre!$A$3)/(Parametre!$A$2+Parametre!$A$3))</f>
        <v>1.0684465656017814E-2</v>
      </c>
      <c r="Y97" s="331" t="e">
        <f>IF('Norm. Zahr. Financovanie'!Y$202=0,'Norm. uspesnost'!Y101,('Norm. Zahr. Financovanie'!Y101*Parametre!$A$2+'Norm. uspesnost'!Y101*Parametre!$A$3)/(Parametre!$A$2+Parametre!$A$3))</f>
        <v>#REF!</v>
      </c>
      <c r="Z97" s="331" t="e">
        <f>IF('Norm. Zahr. Financovanie'!Z$202=0,'Norm. uspesnost'!Z101,('Norm. Zahr. Financovanie'!Z101*Parametre!$A$2+'Norm. uspesnost'!Z101*Parametre!$A$3)/(Parametre!$A$2+Parametre!$A$3))</f>
        <v>#REF!</v>
      </c>
      <c r="AA97" s="331" t="e">
        <f>IF('Norm. Zahr. Financovanie'!AA$202=0,'Norm. uspesnost'!AA101,('Norm. Zahr. Financovanie'!AA101*Parametre!$A$2+'Norm. uspesnost'!AA101*Parametre!$A$3)/(Parametre!$A$2+Parametre!$A$3))</f>
        <v>#REF!</v>
      </c>
      <c r="AB97" s="331">
        <f>IF('Norm. Zahr. Financovanie'!AB$202=0,'Norm. uspesnost'!AB101,('Norm. Zahr. Financovanie'!AB101*Parametre!$A$2+'Norm. uspesnost'!AB101*Parametre!$A$3)/(Parametre!$A$2+Parametre!$A$3))</f>
        <v>0</v>
      </c>
      <c r="AC97" s="331">
        <f>IF('Norm. Zahr. Financovanie'!AC$202=0,'Norm. uspesnost'!AC101,('Norm. Zahr. Financovanie'!AC101*Parametre!$A$2+'Norm. uspesnost'!AC101*Parametre!$A$3)/(Parametre!$A$2+Parametre!$A$3))</f>
        <v>1.5428234925909143E-2</v>
      </c>
      <c r="AD97" s="331">
        <f>IF('Norm. Zahr. Financovanie'!AD$202=0,'Norm. uspesnost'!AD101,('Norm. Zahr. Financovanie'!AD101*Parametre!$A$2+'Norm. uspesnost'!AD101*Parametre!$A$3)/(Parametre!$A$2+Parametre!$A$3))</f>
        <v>0</v>
      </c>
      <c r="AE97" s="331" t="e">
        <f>IF('Norm. Zahr. Financovanie'!AE$202=0,'Norm. uspesnost'!AE101,('Norm. Zahr. Financovanie'!AE101*Parametre!$A$2+'Norm. uspesnost'!AE101*Parametre!$A$3)/(Parametre!$A$2+Parametre!$A$3))</f>
        <v>#REF!</v>
      </c>
      <c r="AF97" s="331" t="e">
        <f>IF('Norm. Zahr. Financovanie'!AF$202=0,'Norm. uspesnost'!AF101,('Norm. Zahr. Financovanie'!AF101*Parametre!$A$2+'Norm. uspesnost'!AF101*Parametre!$A$3)/(Parametre!$A$2+Parametre!$A$3))</f>
        <v>#REF!</v>
      </c>
      <c r="AG97" s="331" t="e">
        <f>IF('Norm. Zahr. Financovanie'!AG$202=0,'Norm. uspesnost'!AG101,('Norm. Zahr. Financovanie'!AG101*Parametre!$A$2+'Norm. uspesnost'!AG101*Parametre!$A$3)/(Parametre!$A$2+Parametre!$A$3))</f>
        <v>#REF!</v>
      </c>
      <c r="AH97" s="331" t="e">
        <f>IF('Norm. Zahr. Financovanie'!AH$202=0,'Norm. uspesnost'!AH101,('Norm. Zahr. Financovanie'!AH101*Parametre!$A$2+'Norm. uspesnost'!AH101*Parametre!$A$3)/(Parametre!$A$2+Parametre!$A$3))</f>
        <v>#REF!</v>
      </c>
      <c r="AI97" s="331">
        <f>IF('Norm. Zahr. Financovanie'!AI$202=0,'Norm. uspesnost'!AI101,('Norm. Zahr. Financovanie'!AI101*Parametre!$A$2+'Norm. uspesnost'!AI101*Parametre!$A$3)/(Parametre!$A$2+Parametre!$A$3))</f>
        <v>1.2277140258666165E-2</v>
      </c>
      <c r="AJ97" s="331" t="e">
        <f>IF('Norm. Zahr. Financovanie'!AJ$202=0,'Norm. uspesnost'!AJ101,('Norm. Zahr. Financovanie'!AJ101*Parametre!$A$2+'Norm. uspesnost'!AJ101*Parametre!$A$3)/(Parametre!$A$2+Parametre!$A$3))</f>
        <v>#REF!</v>
      </c>
      <c r="AK97" s="331" t="e">
        <f>IF('Norm. Zahr. Financovanie'!AK$202=0,'Norm. uspesnost'!AK101,('Norm. Zahr. Financovanie'!AK101*Parametre!$A$2+'Norm. uspesnost'!AK101*Parametre!$A$3)/(Parametre!$A$2+Parametre!$A$3))</f>
        <v>#REF!</v>
      </c>
      <c r="AL97" s="331" t="e">
        <f>IF('Norm. Zahr. Financovanie'!AL$202=0,'Norm. uspesnost'!AL101,('Norm. Zahr. Financovanie'!AL101*Parametre!$A$2+'Norm. uspesnost'!AL101*Parametre!$A$3)/(Parametre!$A$2+Parametre!$A$3))</f>
        <v>#REF!</v>
      </c>
      <c r="AM97" s="331" t="e">
        <f>IF('Norm. Zahr. Financovanie'!AM$202=0,'Norm. uspesnost'!AM101,('Norm. Zahr. Financovanie'!AM101*Parametre!$A$2+'Norm. uspesnost'!AM101*Parametre!$A$3)/(Parametre!$A$2+Parametre!$A$3))</f>
        <v>#REF!</v>
      </c>
      <c r="AN97" s="331" t="e">
        <f>IF('Norm. Zahr. Financovanie'!AN$202=0,'Norm. uspesnost'!AN101,('Norm. Zahr. Financovanie'!AN101*Parametre!$A$2+'Norm. uspesnost'!AN101*Parametre!$A$3)/(Parametre!$A$2+Parametre!$A$3))</f>
        <v>#REF!</v>
      </c>
      <c r="AO97" s="331" t="e">
        <f>IF('Norm. Zahr. Financovanie'!AO$202=0,'Norm. uspesnost'!AO101,('Norm. Zahr. Financovanie'!AO101*Parametre!$A$2+'Norm. uspesnost'!AO101*Parametre!$A$3)/(Parametre!$A$2+Parametre!$A$3))</f>
        <v>#REF!</v>
      </c>
      <c r="AP97" s="331" t="e">
        <f>IF('Norm. Zahr. Financovanie'!AP$202=0,'Norm. uspesnost'!AP101,('Norm. Zahr. Financovanie'!AP101*Parametre!$A$2+'Norm. uspesnost'!AP101*Parametre!$A$3)/(Parametre!$A$2+Parametre!$A$3))</f>
        <v>#REF!</v>
      </c>
      <c r="AQ97" s="331" t="e">
        <f>IF('Norm. Zahr. Financovanie'!AQ$202=0,'Norm. uspesnost'!AQ101,('Norm. Zahr. Financovanie'!AQ101*Parametre!$A$2+'Norm. uspesnost'!AQ101*Parametre!$A$3)/(Parametre!$A$2+Parametre!$A$3))</f>
        <v>#REF!</v>
      </c>
      <c r="AR97" s="331" t="e">
        <f>IF('Norm. Zahr. Financovanie'!AR$202=0,'Norm. uspesnost'!AR101,('Norm. Zahr. Financovanie'!AR101*Parametre!$A$2+'Norm. uspesnost'!AR101*Parametre!$A$3)/(Parametre!$A$2+Parametre!$A$3))</f>
        <v>#REF!</v>
      </c>
      <c r="AS97" s="331" t="e">
        <f>IF('Norm. Zahr. Financovanie'!AS$202=0,'Norm. uspesnost'!AS101,('Norm. Zahr. Financovanie'!AS101*Parametre!$A$2+'Norm. uspesnost'!AS101*Parametre!$A$3)/(Parametre!$A$2+Parametre!$A$3))</f>
        <v>#REF!</v>
      </c>
      <c r="AT97" s="331" t="e">
        <f>IF('Norm. Zahr. Financovanie'!AT$202=0,'Norm. uspesnost'!AT101,('Norm. Zahr. Financovanie'!AT101*Parametre!$A$2+'Norm. uspesnost'!AT101*Parametre!$A$3)/(Parametre!$A$2+Parametre!$A$3))</f>
        <v>#REF!</v>
      </c>
      <c r="AU97" s="331" t="e">
        <f>IF('Norm. Zahr. Financovanie'!AU$202=0,'Norm. uspesnost'!AU101,('Norm. Zahr. Financovanie'!AU101*Parametre!$A$2+'Norm. uspesnost'!AU101*Parametre!$A$3)/(Parametre!$A$2+Parametre!$A$3))</f>
        <v>#REF!</v>
      </c>
      <c r="AV97" s="331" t="e">
        <f>IF('Norm. Zahr. Financovanie'!AV$202=0,'Norm. uspesnost'!AV101,('Norm. Zahr. Financovanie'!AV101*Parametre!$A$2+'Norm. uspesnost'!AV101*Parametre!$A$3)/(Parametre!$A$2+Parametre!$A$3))</f>
        <v>#REF!</v>
      </c>
      <c r="AW97" s="331" t="e">
        <f>IF('Norm. Zahr. Financovanie'!AW$202=0,'Norm. uspesnost'!AW101,('Norm. Zahr. Financovanie'!AW101*Parametre!$A$2+'Norm. uspesnost'!AW101*Parametre!$A$3)/(Parametre!$A$2+Parametre!$A$3))</f>
        <v>#REF!</v>
      </c>
      <c r="AX97" s="331" t="e">
        <f>IF('Norm. Zahr. Financovanie'!AX$202=0,'Norm. uspesnost'!AX101,('Norm. Zahr. Financovanie'!AX101*Parametre!$A$2+'Norm. uspesnost'!AX101*Parametre!$A$3)/(Parametre!$A$2+Parametre!$A$3))</f>
        <v>#REF!</v>
      </c>
      <c r="AY97" s="331" t="e">
        <f>IF('Norm. Zahr. Financovanie'!AY$202=0,'Norm. uspesnost'!AY101,('Norm. Zahr. Financovanie'!AY101*Parametre!$A$2+'Norm. uspesnost'!AY101*Parametre!$A$3)/(Parametre!$A$2+Parametre!$A$3))</f>
        <v>#REF!</v>
      </c>
      <c r="AZ97" s="331" t="e">
        <f>IF('Norm. Zahr. Financovanie'!AZ$202=0,'Norm. uspesnost'!AZ101,('Norm. Zahr. Financovanie'!AZ101*Parametre!$A$2+'Norm. uspesnost'!AZ101*Parametre!$A$3)/(Parametre!$A$2+Parametre!$A$3))</f>
        <v>#REF!</v>
      </c>
      <c r="BA97" s="331">
        <f>IF('Norm. Zahr. Financovanie'!BA$202=0,'Norm. uspesnost'!BA101,('Norm. Zahr. Financovanie'!BA101*Parametre!$A$2+'Norm. uspesnost'!BA101*Parametre!$A$3)/(Parametre!$A$2+Parametre!$A$3))</f>
        <v>1.8639906829819176E-2</v>
      </c>
      <c r="BB97" s="331" t="e">
        <f>IF('Norm. Zahr. Financovanie'!BB$202=0,'Norm. uspesnost'!BB101,('Norm. Zahr. Financovanie'!BB101*Parametre!$A$2+'Norm. uspesnost'!BB101*Parametre!$A$3)/(Parametre!$A$2+Parametre!$A$3))</f>
        <v>#REF!</v>
      </c>
    </row>
    <row r="98" spans="1:54" ht="14.25" customHeight="1" x14ac:dyDescent="0.25">
      <c r="A98" s="336">
        <v>97</v>
      </c>
      <c r="B98" s="344" t="s">
        <v>208</v>
      </c>
      <c r="C98" s="340" t="s">
        <v>207</v>
      </c>
      <c r="D98" s="331" t="e">
        <f>IF('Norm. Zahr. Financovanie'!D$202=0,'Norm. uspesnost'!D102,('Norm. Zahr. Financovanie'!D102*Parametre!$A$2+'Norm. uspesnost'!D102*Parametre!$A$3)/(Parametre!$A$2+Parametre!$A$3))</f>
        <v>#REF!</v>
      </c>
      <c r="E98" s="331" t="e">
        <f>IF('Norm. Zahr. Financovanie'!E$202=0,'Norm. uspesnost'!E102,('Norm. Zahr. Financovanie'!E102*Parametre!$A$2+'Norm. uspesnost'!E102*Parametre!$A$3)/(Parametre!$A$2+Parametre!$A$3))</f>
        <v>#REF!</v>
      </c>
      <c r="F98" s="331" t="e">
        <f>IF('Norm. Zahr. Financovanie'!F$202=0,'Norm. uspesnost'!F102,('Norm. Zahr. Financovanie'!F102*Parametre!$A$2+'Norm. uspesnost'!F102*Parametre!$A$3)/(Parametre!$A$2+Parametre!$A$3))</f>
        <v>#REF!</v>
      </c>
      <c r="G98" s="331" t="e">
        <f>IF('Norm. Zahr. Financovanie'!G$202=0,'Norm. uspesnost'!G102,('Norm. Zahr. Financovanie'!G102*Parametre!$A$2+'Norm. uspesnost'!G102*Parametre!$A$3)/(Parametre!$A$2+Parametre!$A$3))</f>
        <v>#REF!</v>
      </c>
      <c r="H98" s="331" t="e">
        <f>IF('Norm. Zahr. Financovanie'!H$202=0,'Norm. uspesnost'!H102,('Norm. Zahr. Financovanie'!H102*Parametre!$A$2+'Norm. uspesnost'!H102*Parametre!$A$3)/(Parametre!$A$2+Parametre!$A$3))</f>
        <v>#REF!</v>
      </c>
      <c r="I98" s="331" t="e">
        <f>IF('Norm. Zahr. Financovanie'!I$202=0,'Norm. uspesnost'!I102,('Norm. Zahr. Financovanie'!I102*Parametre!$A$2+'Norm. uspesnost'!I102*Parametre!$A$3)/(Parametre!$A$2+Parametre!$A$3))</f>
        <v>#REF!</v>
      </c>
      <c r="J98" s="331" t="e">
        <f>IF('Norm. Zahr. Financovanie'!J$202=0,'Norm. uspesnost'!J102,('Norm. Zahr. Financovanie'!J102*Parametre!$A$2+'Norm. uspesnost'!J102*Parametre!$A$3)/(Parametre!$A$2+Parametre!$A$3))</f>
        <v>#REF!</v>
      </c>
      <c r="K98" s="331">
        <f>IF('Norm. Zahr. Financovanie'!K$202=0,'Norm. uspesnost'!K102,('Norm. Zahr. Financovanie'!K102*Parametre!$A$2+'Norm. uspesnost'!K102*Parametre!$A$3)/(Parametre!$A$2+Parametre!$A$3))</f>
        <v>0</v>
      </c>
      <c r="L98" s="331" t="e">
        <f>IF('Norm. Zahr. Financovanie'!L$202=0,'Norm. uspesnost'!L102,('Norm. Zahr. Financovanie'!L102*Parametre!$A$2+'Norm. uspesnost'!L102*Parametre!$A$3)/(Parametre!$A$2+Parametre!$A$3))</f>
        <v>#REF!</v>
      </c>
      <c r="M98" s="331" t="e">
        <f>IF('Norm. Zahr. Financovanie'!M$202=0,'Norm. uspesnost'!M102,('Norm. Zahr. Financovanie'!M102*Parametre!$A$2+'Norm. uspesnost'!M102*Parametre!$A$3)/(Parametre!$A$2+Parametre!$A$3))</f>
        <v>#REF!</v>
      </c>
      <c r="N98" s="331" t="e">
        <f>IF('Norm. Zahr. Financovanie'!N$202=0,'Norm. uspesnost'!N102,('Norm. Zahr. Financovanie'!N102*Parametre!$A$2+'Norm. uspesnost'!N102*Parametre!$A$3)/(Parametre!$A$2+Parametre!$A$3))</f>
        <v>#REF!</v>
      </c>
      <c r="O98" s="331" t="e">
        <f>IF('Norm. Zahr. Financovanie'!O$202=0,'Norm. uspesnost'!O102,('Norm. Zahr. Financovanie'!O102*Parametre!$A$2+'Norm. uspesnost'!O102*Parametre!$A$3)/(Parametre!$A$2+Parametre!$A$3))</f>
        <v>#REF!</v>
      </c>
      <c r="P98" s="331">
        <f>IF('Norm. Zahr. Financovanie'!P$202=0,'Norm. uspesnost'!P102,('Norm. Zahr. Financovanie'!P102*Parametre!$A$2+'Norm. uspesnost'!P102*Parametre!$A$3)/(Parametre!$A$2+Parametre!$A$3))</f>
        <v>1.3600730875262349E-2</v>
      </c>
      <c r="Q98" s="331" t="e">
        <f>IF('Norm. Zahr. Financovanie'!Q$202=0,'Norm. uspesnost'!Q102,('Norm. Zahr. Financovanie'!Q102*Parametre!$A$2+'Norm. uspesnost'!Q102*Parametre!$A$3)/(Parametre!$A$2+Parametre!$A$3))</f>
        <v>#REF!</v>
      </c>
      <c r="R98" s="331" t="e">
        <f>IF('Norm. Zahr. Financovanie'!R$202=0,'Norm. uspesnost'!R102,('Norm. Zahr. Financovanie'!R102*Parametre!$A$2+'Norm. uspesnost'!R102*Parametre!$A$3)/(Parametre!$A$2+Parametre!$A$3))</f>
        <v>#REF!</v>
      </c>
      <c r="S98" s="331" t="e">
        <f>IF('Norm. Zahr. Financovanie'!S$202=0,'Norm. uspesnost'!S102,('Norm. Zahr. Financovanie'!S102*Parametre!$A$2+'Norm. uspesnost'!S102*Parametre!$A$3)/(Parametre!$A$2+Parametre!$A$3))</f>
        <v>#REF!</v>
      </c>
      <c r="T98" s="331" t="e">
        <f>IF('Norm. Zahr. Financovanie'!T$202=0,'Norm. uspesnost'!T102,('Norm. Zahr. Financovanie'!T102*Parametre!$A$2+'Norm. uspesnost'!T102*Parametre!$A$3)/(Parametre!$A$2+Parametre!$A$3))</f>
        <v>#REF!</v>
      </c>
      <c r="U98" s="331">
        <f>IF('Norm. Zahr. Financovanie'!U$202=0,'Norm. uspesnost'!U102,('Norm. Zahr. Financovanie'!U102*Parametre!$A$2+'Norm. uspesnost'!U102*Parametre!$A$3)/(Parametre!$A$2+Parametre!$A$3))</f>
        <v>4.2133210489212871E-3</v>
      </c>
      <c r="V98" s="331" t="e">
        <f>IF('Norm. Zahr. Financovanie'!V$202=0,'Norm. uspesnost'!V102,('Norm. Zahr. Financovanie'!V102*Parametre!$A$2+'Norm. uspesnost'!V102*Parametre!$A$3)/(Parametre!$A$2+Parametre!$A$3))</f>
        <v>#REF!</v>
      </c>
      <c r="W98" s="331" t="e">
        <f>IF('Norm. Zahr. Financovanie'!W$202=0,'Norm. uspesnost'!W102,('Norm. Zahr. Financovanie'!W102*Parametre!$A$2+'Norm. uspesnost'!W102*Parametre!$A$3)/(Parametre!$A$2+Parametre!$A$3))</f>
        <v>#REF!</v>
      </c>
      <c r="X98" s="331">
        <f>IF('Norm. Zahr. Financovanie'!X$202=0,'Norm. uspesnost'!X102,('Norm. Zahr. Financovanie'!X102*Parametre!$A$2+'Norm. uspesnost'!X102*Parametre!$A$3)/(Parametre!$A$2+Parametre!$A$3))</f>
        <v>0</v>
      </c>
      <c r="Y98" s="331" t="e">
        <f>IF('Norm. Zahr. Financovanie'!Y$202=0,'Norm. uspesnost'!Y102,('Norm. Zahr. Financovanie'!Y102*Parametre!$A$2+'Norm. uspesnost'!Y102*Parametre!$A$3)/(Parametre!$A$2+Parametre!$A$3))</f>
        <v>#REF!</v>
      </c>
      <c r="Z98" s="331" t="e">
        <f>IF('Norm. Zahr. Financovanie'!Z$202=0,'Norm. uspesnost'!Z102,('Norm. Zahr. Financovanie'!Z102*Parametre!$A$2+'Norm. uspesnost'!Z102*Parametre!$A$3)/(Parametre!$A$2+Parametre!$A$3))</f>
        <v>#REF!</v>
      </c>
      <c r="AA98" s="331" t="e">
        <f>IF('Norm. Zahr. Financovanie'!AA$202=0,'Norm. uspesnost'!AA102,('Norm. Zahr. Financovanie'!AA102*Parametre!$A$2+'Norm. uspesnost'!AA102*Parametre!$A$3)/(Parametre!$A$2+Parametre!$A$3))</f>
        <v>#REF!</v>
      </c>
      <c r="AB98" s="331">
        <f>IF('Norm. Zahr. Financovanie'!AB$202=0,'Norm. uspesnost'!AB102,('Norm. Zahr. Financovanie'!AB102*Parametre!$A$2+'Norm. uspesnost'!AB102*Parametre!$A$3)/(Parametre!$A$2+Parametre!$A$3))</f>
        <v>2.5385690227428221E-2</v>
      </c>
      <c r="AC98" s="331">
        <f>IF('Norm. Zahr. Financovanie'!AC$202=0,'Norm. uspesnost'!AC102,('Norm. Zahr. Financovanie'!AC102*Parametre!$A$2+'Norm. uspesnost'!AC102*Parametre!$A$3)/(Parametre!$A$2+Parametre!$A$3))</f>
        <v>4.1491868969614279E-3</v>
      </c>
      <c r="AD98" s="331">
        <f>IF('Norm. Zahr. Financovanie'!AD$202=0,'Norm. uspesnost'!AD102,('Norm. Zahr. Financovanie'!AD102*Parametre!$A$2+'Norm. uspesnost'!AD102*Parametre!$A$3)/(Parametre!$A$2+Parametre!$A$3))</f>
        <v>0</v>
      </c>
      <c r="AE98" s="331" t="e">
        <f>IF('Norm. Zahr. Financovanie'!AE$202=0,'Norm. uspesnost'!AE102,('Norm. Zahr. Financovanie'!AE102*Parametre!$A$2+'Norm. uspesnost'!AE102*Parametre!$A$3)/(Parametre!$A$2+Parametre!$A$3))</f>
        <v>#REF!</v>
      </c>
      <c r="AF98" s="331" t="e">
        <f>IF('Norm. Zahr. Financovanie'!AF$202=0,'Norm. uspesnost'!AF102,('Norm. Zahr. Financovanie'!AF102*Parametre!$A$2+'Norm. uspesnost'!AF102*Parametre!$A$3)/(Parametre!$A$2+Parametre!$A$3))</f>
        <v>#REF!</v>
      </c>
      <c r="AG98" s="331" t="e">
        <f>IF('Norm. Zahr. Financovanie'!AG$202=0,'Norm. uspesnost'!AG102,('Norm. Zahr. Financovanie'!AG102*Parametre!$A$2+'Norm. uspesnost'!AG102*Parametre!$A$3)/(Parametre!$A$2+Parametre!$A$3))</f>
        <v>#REF!</v>
      </c>
      <c r="AH98" s="331" t="e">
        <f>IF('Norm. Zahr. Financovanie'!AH$202=0,'Norm. uspesnost'!AH102,('Norm. Zahr. Financovanie'!AH102*Parametre!$A$2+'Norm. uspesnost'!AH102*Parametre!$A$3)/(Parametre!$A$2+Parametre!$A$3))</f>
        <v>#REF!</v>
      </c>
      <c r="AI98" s="331">
        <f>IF('Norm. Zahr. Financovanie'!AI$202=0,'Norm. uspesnost'!AI102,('Norm. Zahr. Financovanie'!AI102*Parametre!$A$2+'Norm. uspesnost'!AI102*Parametre!$A$3)/(Parametre!$A$2+Parametre!$A$3))</f>
        <v>0</v>
      </c>
      <c r="AJ98" s="331" t="e">
        <f>IF('Norm. Zahr. Financovanie'!AJ$202=0,'Norm. uspesnost'!AJ102,('Norm. Zahr. Financovanie'!AJ102*Parametre!$A$2+'Norm. uspesnost'!AJ102*Parametre!$A$3)/(Parametre!$A$2+Parametre!$A$3))</f>
        <v>#REF!</v>
      </c>
      <c r="AK98" s="331" t="e">
        <f>IF('Norm. Zahr. Financovanie'!AK$202=0,'Norm. uspesnost'!AK102,('Norm. Zahr. Financovanie'!AK102*Parametre!$A$2+'Norm. uspesnost'!AK102*Parametre!$A$3)/(Parametre!$A$2+Parametre!$A$3))</f>
        <v>#REF!</v>
      </c>
      <c r="AL98" s="331" t="e">
        <f>IF('Norm. Zahr. Financovanie'!AL$202=0,'Norm. uspesnost'!AL102,('Norm. Zahr. Financovanie'!AL102*Parametre!$A$2+'Norm. uspesnost'!AL102*Parametre!$A$3)/(Parametre!$A$2+Parametre!$A$3))</f>
        <v>#REF!</v>
      </c>
      <c r="AM98" s="331" t="e">
        <f>IF('Norm. Zahr. Financovanie'!AM$202=0,'Norm. uspesnost'!AM102,('Norm. Zahr. Financovanie'!AM102*Parametre!$A$2+'Norm. uspesnost'!AM102*Parametre!$A$3)/(Parametre!$A$2+Parametre!$A$3))</f>
        <v>#REF!</v>
      </c>
      <c r="AN98" s="331" t="e">
        <f>IF('Norm. Zahr. Financovanie'!AN$202=0,'Norm. uspesnost'!AN102,('Norm. Zahr. Financovanie'!AN102*Parametre!$A$2+'Norm. uspesnost'!AN102*Parametre!$A$3)/(Parametre!$A$2+Parametre!$A$3))</f>
        <v>#REF!</v>
      </c>
      <c r="AO98" s="331" t="e">
        <f>IF('Norm. Zahr. Financovanie'!AO$202=0,'Norm. uspesnost'!AO102,('Norm. Zahr. Financovanie'!AO102*Parametre!$A$2+'Norm. uspesnost'!AO102*Parametre!$A$3)/(Parametre!$A$2+Parametre!$A$3))</f>
        <v>#REF!</v>
      </c>
      <c r="AP98" s="331" t="e">
        <f>IF('Norm. Zahr. Financovanie'!AP$202=0,'Norm. uspesnost'!AP102,('Norm. Zahr. Financovanie'!AP102*Parametre!$A$2+'Norm. uspesnost'!AP102*Parametre!$A$3)/(Parametre!$A$2+Parametre!$A$3))</f>
        <v>#REF!</v>
      </c>
      <c r="AQ98" s="331" t="e">
        <f>IF('Norm. Zahr. Financovanie'!AQ$202=0,'Norm. uspesnost'!AQ102,('Norm. Zahr. Financovanie'!AQ102*Parametre!$A$2+'Norm. uspesnost'!AQ102*Parametre!$A$3)/(Parametre!$A$2+Parametre!$A$3))</f>
        <v>#REF!</v>
      </c>
      <c r="AR98" s="331" t="e">
        <f>IF('Norm. Zahr. Financovanie'!AR$202=0,'Norm. uspesnost'!AR102,('Norm. Zahr. Financovanie'!AR102*Parametre!$A$2+'Norm. uspesnost'!AR102*Parametre!$A$3)/(Parametre!$A$2+Parametre!$A$3))</f>
        <v>#REF!</v>
      </c>
      <c r="AS98" s="331" t="e">
        <f>IF('Norm. Zahr. Financovanie'!AS$202=0,'Norm. uspesnost'!AS102,('Norm. Zahr. Financovanie'!AS102*Parametre!$A$2+'Norm. uspesnost'!AS102*Parametre!$A$3)/(Parametre!$A$2+Parametre!$A$3))</f>
        <v>#REF!</v>
      </c>
      <c r="AT98" s="331" t="e">
        <f>IF('Norm. Zahr. Financovanie'!AT$202=0,'Norm. uspesnost'!AT102,('Norm. Zahr. Financovanie'!AT102*Parametre!$A$2+'Norm. uspesnost'!AT102*Parametre!$A$3)/(Parametre!$A$2+Parametre!$A$3))</f>
        <v>#REF!</v>
      </c>
      <c r="AU98" s="331" t="e">
        <f>IF('Norm. Zahr. Financovanie'!AU$202=0,'Norm. uspesnost'!AU102,('Norm. Zahr. Financovanie'!AU102*Parametre!$A$2+'Norm. uspesnost'!AU102*Parametre!$A$3)/(Parametre!$A$2+Parametre!$A$3))</f>
        <v>#REF!</v>
      </c>
      <c r="AV98" s="331" t="e">
        <f>IF('Norm. Zahr. Financovanie'!AV$202=0,'Norm. uspesnost'!AV102,('Norm. Zahr. Financovanie'!AV102*Parametre!$A$2+'Norm. uspesnost'!AV102*Parametre!$A$3)/(Parametre!$A$2+Parametre!$A$3))</f>
        <v>#REF!</v>
      </c>
      <c r="AW98" s="331" t="e">
        <f>IF('Norm. Zahr. Financovanie'!AW$202=0,'Norm. uspesnost'!AW102,('Norm. Zahr. Financovanie'!AW102*Parametre!$A$2+'Norm. uspesnost'!AW102*Parametre!$A$3)/(Parametre!$A$2+Parametre!$A$3))</f>
        <v>#REF!</v>
      </c>
      <c r="AX98" s="331" t="e">
        <f>IF('Norm. Zahr. Financovanie'!AX$202=0,'Norm. uspesnost'!AX102,('Norm. Zahr. Financovanie'!AX102*Parametre!$A$2+'Norm. uspesnost'!AX102*Parametre!$A$3)/(Parametre!$A$2+Parametre!$A$3))</f>
        <v>#REF!</v>
      </c>
      <c r="AY98" s="331" t="e">
        <f>IF('Norm. Zahr. Financovanie'!AY$202=0,'Norm. uspesnost'!AY102,('Norm. Zahr. Financovanie'!AY102*Parametre!$A$2+'Norm. uspesnost'!AY102*Parametre!$A$3)/(Parametre!$A$2+Parametre!$A$3))</f>
        <v>#REF!</v>
      </c>
      <c r="AZ98" s="331" t="e">
        <f>IF('Norm. Zahr. Financovanie'!AZ$202=0,'Norm. uspesnost'!AZ102,('Norm. Zahr. Financovanie'!AZ102*Parametre!$A$2+'Norm. uspesnost'!AZ102*Parametre!$A$3)/(Parametre!$A$2+Parametre!$A$3))</f>
        <v>#REF!</v>
      </c>
      <c r="BA98" s="331">
        <f>IF('Norm. Zahr. Financovanie'!BA$202=0,'Norm. uspesnost'!BA102,('Norm. Zahr. Financovanie'!BA102*Parametre!$A$2+'Norm. uspesnost'!BA102*Parametre!$A$3)/(Parametre!$A$2+Parametre!$A$3))</f>
        <v>0</v>
      </c>
      <c r="BB98" s="331" t="e">
        <f>IF('Norm. Zahr. Financovanie'!BB$202=0,'Norm. uspesnost'!BB102,('Norm. Zahr. Financovanie'!BB102*Parametre!$A$2+'Norm. uspesnost'!BB102*Parametre!$A$3)/(Parametre!$A$2+Parametre!$A$3))</f>
        <v>#REF!</v>
      </c>
    </row>
    <row r="99" spans="1:54" ht="14.25" customHeight="1" x14ac:dyDescent="0.25">
      <c r="A99" s="345">
        <v>98</v>
      </c>
      <c r="B99" s="346" t="s">
        <v>87</v>
      </c>
      <c r="C99" s="347" t="s">
        <v>86</v>
      </c>
      <c r="D99" s="331" t="e">
        <f>IF('Norm. Zahr. Financovanie'!D$202=0,'Norm. uspesnost'!D103,('Norm. Zahr. Financovanie'!D103*Parametre!$A$2+'Norm. uspesnost'!D103*Parametre!$A$3)/(Parametre!$A$2+Parametre!$A$3))</f>
        <v>#REF!</v>
      </c>
      <c r="E99" s="331" t="e">
        <f>IF('Norm. Zahr. Financovanie'!E$202=0,'Norm. uspesnost'!E103,('Norm. Zahr. Financovanie'!E103*Parametre!$A$2+'Norm. uspesnost'!E103*Parametre!$A$3)/(Parametre!$A$2+Parametre!$A$3))</f>
        <v>#REF!</v>
      </c>
      <c r="F99" s="331" t="e">
        <f>IF('Norm. Zahr. Financovanie'!F$202=0,'Norm. uspesnost'!F103,('Norm. Zahr. Financovanie'!F103*Parametre!$A$2+'Norm. uspesnost'!F103*Parametre!$A$3)/(Parametre!$A$2+Parametre!$A$3))</f>
        <v>#REF!</v>
      </c>
      <c r="G99" s="331" t="e">
        <f>IF('Norm. Zahr. Financovanie'!G$202=0,'Norm. uspesnost'!G103,('Norm. Zahr. Financovanie'!G103*Parametre!$A$2+'Norm. uspesnost'!G103*Parametre!$A$3)/(Parametre!$A$2+Parametre!$A$3))</f>
        <v>#REF!</v>
      </c>
      <c r="H99" s="331" t="e">
        <f>IF('Norm. Zahr. Financovanie'!H$202=0,'Norm. uspesnost'!H103,('Norm. Zahr. Financovanie'!H103*Parametre!$A$2+'Norm. uspesnost'!H103*Parametre!$A$3)/(Parametre!$A$2+Parametre!$A$3))</f>
        <v>#REF!</v>
      </c>
      <c r="I99" s="331" t="e">
        <f>IF('Norm. Zahr. Financovanie'!I$202=0,'Norm. uspesnost'!I103,('Norm. Zahr. Financovanie'!I103*Parametre!$A$2+'Norm. uspesnost'!I103*Parametre!$A$3)/(Parametre!$A$2+Parametre!$A$3))</f>
        <v>#REF!</v>
      </c>
      <c r="J99" s="331" t="e">
        <f>IF('Norm. Zahr. Financovanie'!J$202=0,'Norm. uspesnost'!J103,('Norm. Zahr. Financovanie'!J103*Parametre!$A$2+'Norm. uspesnost'!J103*Parametre!$A$3)/(Parametre!$A$2+Parametre!$A$3))</f>
        <v>#REF!</v>
      </c>
      <c r="K99" s="331">
        <f>IF('Norm. Zahr. Financovanie'!K$202=0,'Norm. uspesnost'!K103,('Norm. Zahr. Financovanie'!K103*Parametre!$A$2+'Norm. uspesnost'!K103*Parametre!$A$3)/(Parametre!$A$2+Parametre!$A$3))</f>
        <v>5.4824125841532604E-3</v>
      </c>
      <c r="L99" s="331" t="e">
        <f>IF('Norm. Zahr. Financovanie'!L$202=0,'Norm. uspesnost'!L103,('Norm. Zahr. Financovanie'!L103*Parametre!$A$2+'Norm. uspesnost'!L103*Parametre!$A$3)/(Parametre!$A$2+Parametre!$A$3))</f>
        <v>#REF!</v>
      </c>
      <c r="M99" s="331" t="e">
        <f>IF('Norm. Zahr. Financovanie'!M$202=0,'Norm. uspesnost'!M103,('Norm. Zahr. Financovanie'!M103*Parametre!$A$2+'Norm. uspesnost'!M103*Parametre!$A$3)/(Parametre!$A$2+Parametre!$A$3))</f>
        <v>#REF!</v>
      </c>
      <c r="N99" s="331" t="e">
        <f>IF('Norm. Zahr. Financovanie'!N$202=0,'Norm. uspesnost'!N103,('Norm. Zahr. Financovanie'!N103*Parametre!$A$2+'Norm. uspesnost'!N103*Parametre!$A$3)/(Parametre!$A$2+Parametre!$A$3))</f>
        <v>#REF!</v>
      </c>
      <c r="O99" s="331" t="e">
        <f>IF('Norm. Zahr. Financovanie'!O$202=0,'Norm. uspesnost'!O103,('Norm. Zahr. Financovanie'!O103*Parametre!$A$2+'Norm. uspesnost'!O103*Parametre!$A$3)/(Parametre!$A$2+Parametre!$A$3))</f>
        <v>#REF!</v>
      </c>
      <c r="P99" s="331">
        <f>IF('Norm. Zahr. Financovanie'!P$202=0,'Norm. uspesnost'!P103,('Norm. Zahr. Financovanie'!P103*Parametre!$A$2+'Norm. uspesnost'!P103*Parametre!$A$3)/(Parametre!$A$2+Parametre!$A$3))</f>
        <v>6.6648708575540311E-3</v>
      </c>
      <c r="Q99" s="331" t="e">
        <f>IF('Norm. Zahr. Financovanie'!Q$202=0,'Norm. uspesnost'!Q103,('Norm. Zahr. Financovanie'!Q103*Parametre!$A$2+'Norm. uspesnost'!Q103*Parametre!$A$3)/(Parametre!$A$2+Parametre!$A$3))</f>
        <v>#REF!</v>
      </c>
      <c r="R99" s="331" t="e">
        <f>IF('Norm. Zahr. Financovanie'!R$202=0,'Norm. uspesnost'!R103,('Norm. Zahr. Financovanie'!R103*Parametre!$A$2+'Norm. uspesnost'!R103*Parametre!$A$3)/(Parametre!$A$2+Parametre!$A$3))</f>
        <v>#REF!</v>
      </c>
      <c r="S99" s="331" t="e">
        <f>IF('Norm. Zahr. Financovanie'!S$202=0,'Norm. uspesnost'!S103,('Norm. Zahr. Financovanie'!S103*Parametre!$A$2+'Norm. uspesnost'!S103*Parametre!$A$3)/(Parametre!$A$2+Parametre!$A$3))</f>
        <v>#REF!</v>
      </c>
      <c r="T99" s="331" t="e">
        <f>IF('Norm. Zahr. Financovanie'!T$202=0,'Norm. uspesnost'!T103,('Norm. Zahr. Financovanie'!T103*Parametre!$A$2+'Norm. uspesnost'!T103*Parametre!$A$3)/(Parametre!$A$2+Parametre!$A$3))</f>
        <v>#REF!</v>
      </c>
      <c r="U99" s="331">
        <f>IF('Norm. Zahr. Financovanie'!U$202=0,'Norm. uspesnost'!U103,('Norm. Zahr. Financovanie'!U103*Parametre!$A$2+'Norm. uspesnost'!U103*Parametre!$A$3)/(Parametre!$A$2+Parametre!$A$3))</f>
        <v>3.4831602987429051E-2</v>
      </c>
      <c r="V99" s="331" t="e">
        <f>IF('Norm. Zahr. Financovanie'!V$202=0,'Norm. uspesnost'!V103,('Norm. Zahr. Financovanie'!V103*Parametre!$A$2+'Norm. uspesnost'!V103*Parametre!$A$3)/(Parametre!$A$2+Parametre!$A$3))</f>
        <v>#REF!</v>
      </c>
      <c r="W99" s="331" t="e">
        <f>IF('Norm. Zahr. Financovanie'!W$202=0,'Norm. uspesnost'!W103,('Norm. Zahr. Financovanie'!W103*Parametre!$A$2+'Norm. uspesnost'!W103*Parametre!$A$3)/(Parametre!$A$2+Parametre!$A$3))</f>
        <v>#REF!</v>
      </c>
      <c r="X99" s="331">
        <f>IF('Norm. Zahr. Financovanie'!X$202=0,'Norm. uspesnost'!X103,('Norm. Zahr. Financovanie'!X103*Parametre!$A$2+'Norm. uspesnost'!X103*Parametre!$A$3)/(Parametre!$A$2+Parametre!$A$3))</f>
        <v>1.7755922759622563E-2</v>
      </c>
      <c r="Y99" s="331" t="e">
        <f>IF('Norm. Zahr. Financovanie'!Y$202=0,'Norm. uspesnost'!Y103,('Norm. Zahr. Financovanie'!Y103*Parametre!$A$2+'Norm. uspesnost'!Y103*Parametre!$A$3)/(Parametre!$A$2+Parametre!$A$3))</f>
        <v>#REF!</v>
      </c>
      <c r="Z99" s="331" t="e">
        <f>IF('Norm. Zahr. Financovanie'!Z$202=0,'Norm. uspesnost'!Z103,('Norm. Zahr. Financovanie'!Z103*Parametre!$A$2+'Norm. uspesnost'!Z103*Parametre!$A$3)/(Parametre!$A$2+Parametre!$A$3))</f>
        <v>#REF!</v>
      </c>
      <c r="AA99" s="331" t="e">
        <f>IF('Norm. Zahr. Financovanie'!AA$202=0,'Norm. uspesnost'!AA103,('Norm. Zahr. Financovanie'!AA103*Parametre!$A$2+'Norm. uspesnost'!AA103*Parametre!$A$3)/(Parametre!$A$2+Parametre!$A$3))</f>
        <v>#REF!</v>
      </c>
      <c r="AB99" s="331">
        <f>IF('Norm. Zahr. Financovanie'!AB$202=0,'Norm. uspesnost'!AB103,('Norm. Zahr. Financovanie'!AB103*Parametre!$A$2+'Norm. uspesnost'!AB103*Parametre!$A$3)/(Parametre!$A$2+Parametre!$A$3))</f>
        <v>0</v>
      </c>
      <c r="AC99" s="331">
        <f>IF('Norm. Zahr. Financovanie'!AC$202=0,'Norm. uspesnost'!AC103,('Norm. Zahr. Financovanie'!AC103*Parametre!$A$2+'Norm. uspesnost'!AC103*Parametre!$A$3)/(Parametre!$A$2+Parametre!$A$3))</f>
        <v>8.8535242876879791E-3</v>
      </c>
      <c r="AD99" s="331">
        <f>IF('Norm. Zahr. Financovanie'!AD$202=0,'Norm. uspesnost'!AD103,('Norm. Zahr. Financovanie'!AD103*Parametre!$A$2+'Norm. uspesnost'!AD103*Parametre!$A$3)/(Parametre!$A$2+Parametre!$A$3))</f>
        <v>3.6281285517231122E-2</v>
      </c>
      <c r="AE99" s="331" t="e">
        <f>IF('Norm. Zahr. Financovanie'!AE$202=0,'Norm. uspesnost'!AE103,('Norm. Zahr. Financovanie'!AE103*Parametre!$A$2+'Norm. uspesnost'!AE103*Parametre!$A$3)/(Parametre!$A$2+Parametre!$A$3))</f>
        <v>#REF!</v>
      </c>
      <c r="AF99" s="331" t="e">
        <f>IF('Norm. Zahr. Financovanie'!AF$202=0,'Norm. uspesnost'!AF103,('Norm. Zahr. Financovanie'!AF103*Parametre!$A$2+'Norm. uspesnost'!AF103*Parametre!$A$3)/(Parametre!$A$2+Parametre!$A$3))</f>
        <v>#REF!</v>
      </c>
      <c r="AG99" s="331" t="e">
        <f>IF('Norm. Zahr. Financovanie'!AG$202=0,'Norm. uspesnost'!AG103,('Norm. Zahr. Financovanie'!AG103*Parametre!$A$2+'Norm. uspesnost'!AG103*Parametre!$A$3)/(Parametre!$A$2+Parametre!$A$3))</f>
        <v>#REF!</v>
      </c>
      <c r="AH99" s="331" t="e">
        <f>IF('Norm. Zahr. Financovanie'!AH$202=0,'Norm. uspesnost'!AH103,('Norm. Zahr. Financovanie'!AH103*Parametre!$A$2+'Norm. uspesnost'!AH103*Parametre!$A$3)/(Parametre!$A$2+Parametre!$A$3))</f>
        <v>#REF!</v>
      </c>
      <c r="AI99" s="331">
        <f>IF('Norm. Zahr. Financovanie'!AI$202=0,'Norm. uspesnost'!AI103,('Norm. Zahr. Financovanie'!AI103*Parametre!$A$2+'Norm. uspesnost'!AI103*Parametre!$A$3)/(Parametre!$A$2+Parametre!$A$3))</f>
        <v>1.1068758536024395E-2</v>
      </c>
      <c r="AJ99" s="331" t="e">
        <f>IF('Norm. Zahr. Financovanie'!AJ$202=0,'Norm. uspesnost'!AJ103,('Norm. Zahr. Financovanie'!AJ103*Parametre!$A$2+'Norm. uspesnost'!AJ103*Parametre!$A$3)/(Parametre!$A$2+Parametre!$A$3))</f>
        <v>#REF!</v>
      </c>
      <c r="AK99" s="331" t="e">
        <f>IF('Norm. Zahr. Financovanie'!AK$202=0,'Norm. uspesnost'!AK103,('Norm. Zahr. Financovanie'!AK103*Parametre!$A$2+'Norm. uspesnost'!AK103*Parametre!$A$3)/(Parametre!$A$2+Parametre!$A$3))</f>
        <v>#REF!</v>
      </c>
      <c r="AL99" s="331" t="e">
        <f>IF('Norm. Zahr. Financovanie'!AL$202=0,'Norm. uspesnost'!AL103,('Norm. Zahr. Financovanie'!AL103*Parametre!$A$2+'Norm. uspesnost'!AL103*Parametre!$A$3)/(Parametre!$A$2+Parametre!$A$3))</f>
        <v>#REF!</v>
      </c>
      <c r="AM99" s="331" t="e">
        <f>IF('Norm. Zahr. Financovanie'!AM$202=0,'Norm. uspesnost'!AM103,('Norm. Zahr. Financovanie'!AM103*Parametre!$A$2+'Norm. uspesnost'!AM103*Parametre!$A$3)/(Parametre!$A$2+Parametre!$A$3))</f>
        <v>#REF!</v>
      </c>
      <c r="AN99" s="331" t="e">
        <f>IF('Norm. Zahr. Financovanie'!AN$202=0,'Norm. uspesnost'!AN103,('Norm. Zahr. Financovanie'!AN103*Parametre!$A$2+'Norm. uspesnost'!AN103*Parametre!$A$3)/(Parametre!$A$2+Parametre!$A$3))</f>
        <v>#REF!</v>
      </c>
      <c r="AO99" s="331" t="e">
        <f>IF('Norm. Zahr. Financovanie'!AO$202=0,'Norm. uspesnost'!AO103,('Norm. Zahr. Financovanie'!AO103*Parametre!$A$2+'Norm. uspesnost'!AO103*Parametre!$A$3)/(Parametre!$A$2+Parametre!$A$3))</f>
        <v>#REF!</v>
      </c>
      <c r="AP99" s="331" t="e">
        <f>IF('Norm. Zahr. Financovanie'!AP$202=0,'Norm. uspesnost'!AP103,('Norm. Zahr. Financovanie'!AP103*Parametre!$A$2+'Norm. uspesnost'!AP103*Parametre!$A$3)/(Parametre!$A$2+Parametre!$A$3))</f>
        <v>#REF!</v>
      </c>
      <c r="AQ99" s="331" t="e">
        <f>IF('Norm. Zahr. Financovanie'!AQ$202=0,'Norm. uspesnost'!AQ103,('Norm. Zahr. Financovanie'!AQ103*Parametre!$A$2+'Norm. uspesnost'!AQ103*Parametre!$A$3)/(Parametre!$A$2+Parametre!$A$3))</f>
        <v>#REF!</v>
      </c>
      <c r="AR99" s="331" t="e">
        <f>IF('Norm. Zahr. Financovanie'!AR$202=0,'Norm. uspesnost'!AR103,('Norm. Zahr. Financovanie'!AR103*Parametre!$A$2+'Norm. uspesnost'!AR103*Parametre!$A$3)/(Parametre!$A$2+Parametre!$A$3))</f>
        <v>#REF!</v>
      </c>
      <c r="AS99" s="331" t="e">
        <f>IF('Norm. Zahr. Financovanie'!AS$202=0,'Norm. uspesnost'!AS103,('Norm. Zahr. Financovanie'!AS103*Parametre!$A$2+'Norm. uspesnost'!AS103*Parametre!$A$3)/(Parametre!$A$2+Parametre!$A$3))</f>
        <v>#REF!</v>
      </c>
      <c r="AT99" s="331" t="e">
        <f>IF('Norm. Zahr. Financovanie'!AT$202=0,'Norm. uspesnost'!AT103,('Norm. Zahr. Financovanie'!AT103*Parametre!$A$2+'Norm. uspesnost'!AT103*Parametre!$A$3)/(Parametre!$A$2+Parametre!$A$3))</f>
        <v>#REF!</v>
      </c>
      <c r="AU99" s="331" t="e">
        <f>IF('Norm. Zahr. Financovanie'!AU$202=0,'Norm. uspesnost'!AU103,('Norm. Zahr. Financovanie'!AU103*Parametre!$A$2+'Norm. uspesnost'!AU103*Parametre!$A$3)/(Parametre!$A$2+Parametre!$A$3))</f>
        <v>#REF!</v>
      </c>
      <c r="AV99" s="331" t="e">
        <f>IF('Norm. Zahr. Financovanie'!AV$202=0,'Norm. uspesnost'!AV103,('Norm. Zahr. Financovanie'!AV103*Parametre!$A$2+'Norm. uspesnost'!AV103*Parametre!$A$3)/(Parametre!$A$2+Parametre!$A$3))</f>
        <v>#REF!</v>
      </c>
      <c r="AW99" s="331" t="e">
        <f>IF('Norm. Zahr. Financovanie'!AW$202=0,'Norm. uspesnost'!AW103,('Norm. Zahr. Financovanie'!AW103*Parametre!$A$2+'Norm. uspesnost'!AW103*Parametre!$A$3)/(Parametre!$A$2+Parametre!$A$3))</f>
        <v>#REF!</v>
      </c>
      <c r="AX99" s="331" t="e">
        <f>IF('Norm. Zahr. Financovanie'!AX$202=0,'Norm. uspesnost'!AX103,('Norm. Zahr. Financovanie'!AX103*Parametre!$A$2+'Norm. uspesnost'!AX103*Parametre!$A$3)/(Parametre!$A$2+Parametre!$A$3))</f>
        <v>#REF!</v>
      </c>
      <c r="AY99" s="331" t="e">
        <f>IF('Norm. Zahr. Financovanie'!AY$202=0,'Norm. uspesnost'!AY103,('Norm. Zahr. Financovanie'!AY103*Parametre!$A$2+'Norm. uspesnost'!AY103*Parametre!$A$3)/(Parametre!$A$2+Parametre!$A$3))</f>
        <v>#REF!</v>
      </c>
      <c r="AZ99" s="331" t="e">
        <f>IF('Norm. Zahr. Financovanie'!AZ$202=0,'Norm. uspesnost'!AZ103,('Norm. Zahr. Financovanie'!AZ103*Parametre!$A$2+'Norm. uspesnost'!AZ103*Parametre!$A$3)/(Parametre!$A$2+Parametre!$A$3))</f>
        <v>#REF!</v>
      </c>
      <c r="BA99" s="331">
        <f>IF('Norm. Zahr. Financovanie'!BA$202=0,'Norm. uspesnost'!BA103,('Norm. Zahr. Financovanie'!BA103*Parametre!$A$2+'Norm. uspesnost'!BA103*Parametre!$A$3)/(Parametre!$A$2+Parametre!$A$3))</f>
        <v>1.9222636404438047E-2</v>
      </c>
      <c r="BB99" s="331" t="e">
        <f>IF('Norm. Zahr. Financovanie'!BB$202=0,'Norm. uspesnost'!BB103,('Norm. Zahr. Financovanie'!BB103*Parametre!$A$2+'Norm. uspesnost'!BB103*Parametre!$A$3)/(Parametre!$A$2+Parametre!$A$3))</f>
        <v>#REF!</v>
      </c>
    </row>
    <row r="100" spans="1:54" ht="14.25" customHeight="1" x14ac:dyDescent="0.25">
      <c r="A100" s="287"/>
      <c r="B100" s="4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287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287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</row>
    <row r="101" spans="1:54" ht="14.25" customHeight="1" x14ac:dyDescent="0.25">
      <c r="A101" s="4"/>
      <c r="B101" s="30" t="s">
        <v>248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spans="1:54" ht="14.25" customHeight="1" x14ac:dyDescent="0.25">
      <c r="A102" s="31">
        <v>99</v>
      </c>
      <c r="B102" s="33" t="s">
        <v>276</v>
      </c>
      <c r="C102" s="39" t="s">
        <v>275</v>
      </c>
      <c r="D102" s="331" t="e">
        <f>IF('Norm. Zahr. Financovanie'!D$202=0,'Norm. uspesnost'!D106,('Norm. Zahr. Financovanie'!D106*Parametre!$A$2+'Norm. uspesnost'!D106*Parametre!$A$3)/(Parametre!$A$2+Parametre!$A$3))</f>
        <v>#REF!</v>
      </c>
      <c r="E102" s="331" t="e">
        <f>IF('Norm. Zahr. Financovanie'!E$202=0,'Norm. uspesnost'!E106,('Norm. Zahr. Financovanie'!E106*Parametre!$A$2+'Norm. uspesnost'!E106*Parametre!$A$3)/(Parametre!$A$2+Parametre!$A$3))</f>
        <v>#REF!</v>
      </c>
      <c r="F102" s="331" t="e">
        <f>IF('Norm. Zahr. Financovanie'!F$202=0,'Norm. uspesnost'!F106,('Norm. Zahr. Financovanie'!F106*Parametre!$A$2+'Norm. uspesnost'!F106*Parametre!$A$3)/(Parametre!$A$2+Parametre!$A$3))</f>
        <v>#REF!</v>
      </c>
      <c r="G102" s="331" t="e">
        <f>IF('Norm. Zahr. Financovanie'!G$202=0,'Norm. uspesnost'!G106,('Norm. Zahr. Financovanie'!G106*Parametre!$A$2+'Norm. uspesnost'!G106*Parametre!$A$3)/(Parametre!$A$2+Parametre!$A$3))</f>
        <v>#REF!</v>
      </c>
      <c r="H102" s="331" t="e">
        <f>IF('Norm. Zahr. Financovanie'!H$202=0,'Norm. uspesnost'!H106,('Norm. Zahr. Financovanie'!H106*Parametre!$A$2+'Norm. uspesnost'!H106*Parametre!$A$3)/(Parametre!$A$2+Parametre!$A$3))</f>
        <v>#REF!</v>
      </c>
      <c r="I102" s="331" t="e">
        <f>IF('Norm. Zahr. Financovanie'!I$202=0,'Norm. uspesnost'!I106,('Norm. Zahr. Financovanie'!I106*Parametre!$A$2+'Norm. uspesnost'!I106*Parametre!$A$3)/(Parametre!$A$2+Parametre!$A$3))</f>
        <v>#REF!</v>
      </c>
      <c r="J102" s="331" t="e">
        <f>IF('Norm. Zahr. Financovanie'!J$202=0,'Norm. uspesnost'!J106,('Norm. Zahr. Financovanie'!J106*Parametre!$A$2+'Norm. uspesnost'!J106*Parametre!$A$3)/(Parametre!$A$2+Parametre!$A$3))</f>
        <v>#REF!</v>
      </c>
      <c r="K102" s="331">
        <f>IF('Norm. Zahr. Financovanie'!K$202=0,'Norm. uspesnost'!K106,('Norm. Zahr. Financovanie'!K106*Parametre!$A$2+'Norm. uspesnost'!K106*Parametre!$A$3)/(Parametre!$A$2+Parametre!$A$3))</f>
        <v>0</v>
      </c>
      <c r="L102" s="331" t="e">
        <f>IF('Norm. Zahr. Financovanie'!L$202=0,'Norm. uspesnost'!L106,('Norm. Zahr. Financovanie'!L106*Parametre!$A$2+'Norm. uspesnost'!L106*Parametre!$A$3)/(Parametre!$A$2+Parametre!$A$3))</f>
        <v>#REF!</v>
      </c>
      <c r="M102" s="331" t="e">
        <f>IF('Norm. Zahr. Financovanie'!M$202=0,'Norm. uspesnost'!M106,('Norm. Zahr. Financovanie'!M106*Parametre!$A$2+'Norm. uspesnost'!M106*Parametre!$A$3)/(Parametre!$A$2+Parametre!$A$3))</f>
        <v>#REF!</v>
      </c>
      <c r="N102" s="331" t="e">
        <f>IF('Norm. Zahr. Financovanie'!N$202=0,'Norm. uspesnost'!N106,('Norm. Zahr. Financovanie'!N106*Parametre!$A$2+'Norm. uspesnost'!N106*Parametre!$A$3)/(Parametre!$A$2+Parametre!$A$3))</f>
        <v>#REF!</v>
      </c>
      <c r="O102" s="331" t="e">
        <f>IF('Norm. Zahr. Financovanie'!O$202=0,'Norm. uspesnost'!O106,('Norm. Zahr. Financovanie'!O106*Parametre!$A$2+'Norm. uspesnost'!O106*Parametre!$A$3)/(Parametre!$A$2+Parametre!$A$3))</f>
        <v>#REF!</v>
      </c>
      <c r="P102" s="331">
        <f>IF('Norm. Zahr. Financovanie'!P$202=0,'Norm. uspesnost'!P106,('Norm. Zahr. Financovanie'!P106*Parametre!$A$2+'Norm. uspesnost'!P106*Parametre!$A$3)/(Parametre!$A$2+Parametre!$A$3))</f>
        <v>4.3332633939283886E-3</v>
      </c>
      <c r="Q102" s="331" t="e">
        <f>IF('Norm. Zahr. Financovanie'!Q$202=0,'Norm. uspesnost'!Q106,('Norm. Zahr. Financovanie'!Q106*Parametre!$A$2+'Norm. uspesnost'!Q106*Parametre!$A$3)/(Parametre!$A$2+Parametre!$A$3))</f>
        <v>#REF!</v>
      </c>
      <c r="R102" s="331" t="e">
        <f>IF('Norm. Zahr. Financovanie'!R$202=0,'Norm. uspesnost'!R106,('Norm. Zahr. Financovanie'!R106*Parametre!$A$2+'Norm. uspesnost'!R106*Parametre!$A$3)/(Parametre!$A$2+Parametre!$A$3))</f>
        <v>#REF!</v>
      </c>
      <c r="S102" s="331" t="e">
        <f>IF('Norm. Zahr. Financovanie'!S$202=0,'Norm. uspesnost'!S106,('Norm. Zahr. Financovanie'!S106*Parametre!$A$2+'Norm. uspesnost'!S106*Parametre!$A$3)/(Parametre!$A$2+Parametre!$A$3))</f>
        <v>#REF!</v>
      </c>
      <c r="T102" s="331" t="e">
        <f>IF('Norm. Zahr. Financovanie'!T$202=0,'Norm. uspesnost'!T106,('Norm. Zahr. Financovanie'!T106*Parametre!$A$2+'Norm. uspesnost'!T106*Parametre!$A$3)/(Parametre!$A$2+Parametre!$A$3))</f>
        <v>#REF!</v>
      </c>
      <c r="U102" s="331">
        <f>IF('Norm. Zahr. Financovanie'!U$202=0,'Norm. uspesnost'!U106,('Norm. Zahr. Financovanie'!U106*Parametre!$A$2+'Norm. uspesnost'!U106*Parametre!$A$3)/(Parametre!$A$2+Parametre!$A$3))</f>
        <v>0</v>
      </c>
      <c r="V102" s="331" t="e">
        <f>IF('Norm. Zahr. Financovanie'!V$202=0,'Norm. uspesnost'!V106,('Norm. Zahr. Financovanie'!V106*Parametre!$A$2+'Norm. uspesnost'!V106*Parametre!$A$3)/(Parametre!$A$2+Parametre!$A$3))</f>
        <v>#REF!</v>
      </c>
      <c r="W102" s="331" t="e">
        <f>IF('Norm. Zahr. Financovanie'!W$202=0,'Norm. uspesnost'!W106,('Norm. Zahr. Financovanie'!W106*Parametre!$A$2+'Norm. uspesnost'!W106*Parametre!$A$3)/(Parametre!$A$2+Parametre!$A$3))</f>
        <v>#REF!</v>
      </c>
      <c r="X102" s="331">
        <f>IF('Norm. Zahr. Financovanie'!X$202=0,'Norm. uspesnost'!X106,('Norm. Zahr. Financovanie'!X106*Parametre!$A$2+'Norm. uspesnost'!X106*Parametre!$A$3)/(Parametre!$A$2+Parametre!$A$3))</f>
        <v>0</v>
      </c>
      <c r="Y102" s="331" t="e">
        <f>IF('Norm. Zahr. Financovanie'!Y$202=0,'Norm. uspesnost'!Y106,('Norm. Zahr. Financovanie'!Y106*Parametre!$A$2+'Norm. uspesnost'!Y106*Parametre!$A$3)/(Parametre!$A$2+Parametre!$A$3))</f>
        <v>#REF!</v>
      </c>
      <c r="Z102" s="331" t="e">
        <f>IF('Norm. Zahr. Financovanie'!Z$202=0,'Norm. uspesnost'!Z106,('Norm. Zahr. Financovanie'!Z106*Parametre!$A$2+'Norm. uspesnost'!Z106*Parametre!$A$3)/(Parametre!$A$2+Parametre!$A$3))</f>
        <v>#REF!</v>
      </c>
      <c r="AA102" s="331" t="e">
        <f>IF('Norm. Zahr. Financovanie'!AA$202=0,'Norm. uspesnost'!AA106,('Norm. Zahr. Financovanie'!AA106*Parametre!$A$2+'Norm. uspesnost'!AA106*Parametre!$A$3)/(Parametre!$A$2+Parametre!$A$3))</f>
        <v>#REF!</v>
      </c>
      <c r="AB102" s="331">
        <f>IF('Norm. Zahr. Financovanie'!AB$202=0,'Norm. uspesnost'!AB106,('Norm. Zahr. Financovanie'!AB106*Parametre!$A$2+'Norm. uspesnost'!AB106*Parametre!$A$3)/(Parametre!$A$2+Parametre!$A$3))</f>
        <v>0</v>
      </c>
      <c r="AC102" s="331">
        <f>IF('Norm. Zahr. Financovanie'!AC$202=0,'Norm. uspesnost'!AC106,('Norm. Zahr. Financovanie'!AC106*Parametre!$A$2+'Norm. uspesnost'!AC106*Parametre!$A$3)/(Parametre!$A$2+Parametre!$A$3))</f>
        <v>0</v>
      </c>
      <c r="AD102" s="331">
        <f>IF('Norm. Zahr. Financovanie'!AD$202=0,'Norm. uspesnost'!AD106,('Norm. Zahr. Financovanie'!AD106*Parametre!$A$2+'Norm. uspesnost'!AD106*Parametre!$A$3)/(Parametre!$A$2+Parametre!$A$3))</f>
        <v>0</v>
      </c>
      <c r="AE102" s="331" t="e">
        <f>IF('Norm. Zahr. Financovanie'!AE$202=0,'Norm. uspesnost'!AE106,('Norm. Zahr. Financovanie'!AE106*Parametre!$A$2+'Norm. uspesnost'!AE106*Parametre!$A$3)/(Parametre!$A$2+Parametre!$A$3))</f>
        <v>#REF!</v>
      </c>
      <c r="AF102" s="331" t="e">
        <f>IF('Norm. Zahr. Financovanie'!AF$202=0,'Norm. uspesnost'!AF106,('Norm. Zahr. Financovanie'!AF106*Parametre!$A$2+'Norm. uspesnost'!AF106*Parametre!$A$3)/(Parametre!$A$2+Parametre!$A$3))</f>
        <v>#REF!</v>
      </c>
      <c r="AG102" s="331" t="e">
        <f>IF('Norm. Zahr. Financovanie'!AG$202=0,'Norm. uspesnost'!AG106,('Norm. Zahr. Financovanie'!AG106*Parametre!$A$2+'Norm. uspesnost'!AG106*Parametre!$A$3)/(Parametre!$A$2+Parametre!$A$3))</f>
        <v>#REF!</v>
      </c>
      <c r="AH102" s="331" t="e">
        <f>IF('Norm. Zahr. Financovanie'!AH$202=0,'Norm. uspesnost'!AH106,('Norm. Zahr. Financovanie'!AH106*Parametre!$A$2+'Norm. uspesnost'!AH106*Parametre!$A$3)/(Parametre!$A$2+Parametre!$A$3))</f>
        <v>#REF!</v>
      </c>
      <c r="AI102" s="331">
        <f>IF('Norm. Zahr. Financovanie'!AI$202=0,'Norm. uspesnost'!AI106,('Norm. Zahr. Financovanie'!AI106*Parametre!$A$2+'Norm. uspesnost'!AI106*Parametre!$A$3)/(Parametre!$A$2+Parametre!$A$3))</f>
        <v>0</v>
      </c>
      <c r="AJ102" s="331" t="e">
        <f>IF('Norm. Zahr. Financovanie'!AJ$202=0,'Norm. uspesnost'!AJ106,('Norm. Zahr. Financovanie'!AJ106*Parametre!$A$2+'Norm. uspesnost'!AJ106*Parametre!$A$3)/(Parametre!$A$2+Parametre!$A$3))</f>
        <v>#REF!</v>
      </c>
      <c r="AK102" s="331" t="e">
        <f>IF('Norm. Zahr. Financovanie'!AK$202=0,'Norm. uspesnost'!AK106,('Norm. Zahr. Financovanie'!AK106*Parametre!$A$2+'Norm. uspesnost'!AK106*Parametre!$A$3)/(Parametre!$A$2+Parametre!$A$3))</f>
        <v>#REF!</v>
      </c>
      <c r="AL102" s="331" t="e">
        <f>IF('Norm. Zahr. Financovanie'!AL$202=0,'Norm. uspesnost'!AL106,('Norm. Zahr. Financovanie'!AL106*Parametre!$A$2+'Norm. uspesnost'!AL106*Parametre!$A$3)/(Parametre!$A$2+Parametre!$A$3))</f>
        <v>#REF!</v>
      </c>
      <c r="AM102" s="331" t="e">
        <f>IF('Norm. Zahr. Financovanie'!AM$202=0,'Norm. uspesnost'!AM106,('Norm. Zahr. Financovanie'!AM106*Parametre!$A$2+'Norm. uspesnost'!AM106*Parametre!$A$3)/(Parametre!$A$2+Parametre!$A$3))</f>
        <v>#REF!</v>
      </c>
      <c r="AN102" s="331" t="e">
        <f>IF('Norm. Zahr. Financovanie'!AN$202=0,'Norm. uspesnost'!AN106,('Norm. Zahr. Financovanie'!AN106*Parametre!$A$2+'Norm. uspesnost'!AN106*Parametre!$A$3)/(Parametre!$A$2+Parametre!$A$3))</f>
        <v>#REF!</v>
      </c>
      <c r="AO102" s="331" t="e">
        <f>IF('Norm. Zahr. Financovanie'!AO$202=0,'Norm. uspesnost'!AO106,('Norm. Zahr. Financovanie'!AO106*Parametre!$A$2+'Norm. uspesnost'!AO106*Parametre!$A$3)/(Parametre!$A$2+Parametre!$A$3))</f>
        <v>#REF!</v>
      </c>
      <c r="AP102" s="331" t="e">
        <f>IF('Norm. Zahr. Financovanie'!AP$202=0,'Norm. uspesnost'!AP106,('Norm. Zahr. Financovanie'!AP106*Parametre!$A$2+'Norm. uspesnost'!AP106*Parametre!$A$3)/(Parametre!$A$2+Parametre!$A$3))</f>
        <v>#REF!</v>
      </c>
      <c r="AQ102" s="331" t="e">
        <f>IF('Norm. Zahr. Financovanie'!AQ$202=0,'Norm. uspesnost'!AQ106,('Norm. Zahr. Financovanie'!AQ106*Parametre!$A$2+'Norm. uspesnost'!AQ106*Parametre!$A$3)/(Parametre!$A$2+Parametre!$A$3))</f>
        <v>#REF!</v>
      </c>
      <c r="AR102" s="331" t="e">
        <f>IF('Norm. Zahr. Financovanie'!AR$202=0,'Norm. uspesnost'!AR106,('Norm. Zahr. Financovanie'!AR106*Parametre!$A$2+'Norm. uspesnost'!AR106*Parametre!$A$3)/(Parametre!$A$2+Parametre!$A$3))</f>
        <v>#REF!</v>
      </c>
      <c r="AS102" s="331" t="e">
        <f>IF('Norm. Zahr. Financovanie'!AS$202=0,'Norm. uspesnost'!AS106,('Norm. Zahr. Financovanie'!AS106*Parametre!$A$2+'Norm. uspesnost'!AS106*Parametre!$A$3)/(Parametre!$A$2+Parametre!$A$3))</f>
        <v>#REF!</v>
      </c>
      <c r="AT102" s="331" t="e">
        <f>IF('Norm. Zahr. Financovanie'!AT$202=0,'Norm. uspesnost'!AT106,('Norm. Zahr. Financovanie'!AT106*Parametre!$A$2+'Norm. uspesnost'!AT106*Parametre!$A$3)/(Parametre!$A$2+Parametre!$A$3))</f>
        <v>#REF!</v>
      </c>
      <c r="AU102" s="331" t="e">
        <f>IF('Norm. Zahr. Financovanie'!AU$202=0,'Norm. uspesnost'!AU106,('Norm. Zahr. Financovanie'!AU106*Parametre!$A$2+'Norm. uspesnost'!AU106*Parametre!$A$3)/(Parametre!$A$2+Parametre!$A$3))</f>
        <v>#REF!</v>
      </c>
      <c r="AV102" s="331" t="e">
        <f>IF('Norm. Zahr. Financovanie'!AV$202=0,'Norm. uspesnost'!AV106,('Norm. Zahr. Financovanie'!AV106*Parametre!$A$2+'Norm. uspesnost'!AV106*Parametre!$A$3)/(Parametre!$A$2+Parametre!$A$3))</f>
        <v>#REF!</v>
      </c>
      <c r="AW102" s="331" t="e">
        <f>IF('Norm. Zahr. Financovanie'!AW$202=0,'Norm. uspesnost'!AW106,('Norm. Zahr. Financovanie'!AW106*Parametre!$A$2+'Norm. uspesnost'!AW106*Parametre!$A$3)/(Parametre!$A$2+Parametre!$A$3))</f>
        <v>#REF!</v>
      </c>
      <c r="AX102" s="331" t="e">
        <f>IF('Norm. Zahr. Financovanie'!AX$202=0,'Norm. uspesnost'!AX106,('Norm. Zahr. Financovanie'!AX106*Parametre!$A$2+'Norm. uspesnost'!AX106*Parametre!$A$3)/(Parametre!$A$2+Parametre!$A$3))</f>
        <v>#REF!</v>
      </c>
      <c r="AY102" s="331" t="e">
        <f>IF('Norm. Zahr. Financovanie'!AY$202=0,'Norm. uspesnost'!AY106,('Norm. Zahr. Financovanie'!AY106*Parametre!$A$2+'Norm. uspesnost'!AY106*Parametre!$A$3)/(Parametre!$A$2+Parametre!$A$3))</f>
        <v>#REF!</v>
      </c>
      <c r="AZ102" s="331" t="e">
        <f>IF('Norm. Zahr. Financovanie'!AZ$202=0,'Norm. uspesnost'!AZ106,('Norm. Zahr. Financovanie'!AZ106*Parametre!$A$2+'Norm. uspesnost'!AZ106*Parametre!$A$3)/(Parametre!$A$2+Parametre!$A$3))</f>
        <v>#REF!</v>
      </c>
      <c r="BA102" s="331">
        <f>IF('Norm. Zahr. Financovanie'!BA$202=0,'Norm. uspesnost'!BA106,('Norm. Zahr. Financovanie'!BA106*Parametre!$A$2+'Norm. uspesnost'!BA106*Parametre!$A$3)/(Parametre!$A$2+Parametre!$A$3))</f>
        <v>0</v>
      </c>
      <c r="BB102" s="331" t="e">
        <f>IF('Norm. Zahr. Financovanie'!BB$202=0,'Norm. uspesnost'!BB106,('Norm. Zahr. Financovanie'!BB106*Parametre!$A$2+'Norm. uspesnost'!BB106*Parametre!$A$3)/(Parametre!$A$2+Parametre!$A$3))</f>
        <v>#REF!</v>
      </c>
    </row>
    <row r="103" spans="1:54" ht="14.25" customHeight="1" x14ac:dyDescent="0.25">
      <c r="A103" s="31">
        <v>100</v>
      </c>
      <c r="B103" s="41" t="s">
        <v>262</v>
      </c>
      <c r="C103" s="40" t="s">
        <v>261</v>
      </c>
      <c r="D103" s="331" t="e">
        <f>IF('Norm. Zahr. Financovanie'!D$202=0,'Norm. uspesnost'!D107,('Norm. Zahr. Financovanie'!D107*Parametre!$A$2+'Norm. uspesnost'!D107*Parametre!$A$3)/(Parametre!$A$2+Parametre!$A$3))</f>
        <v>#REF!</v>
      </c>
      <c r="E103" s="331" t="e">
        <f>IF('Norm. Zahr. Financovanie'!E$202=0,'Norm. uspesnost'!E107,('Norm. Zahr. Financovanie'!E107*Parametre!$A$2+'Norm. uspesnost'!E107*Parametre!$A$3)/(Parametre!$A$2+Parametre!$A$3))</f>
        <v>#REF!</v>
      </c>
      <c r="F103" s="331" t="e">
        <f>IF('Norm. Zahr. Financovanie'!F$202=0,'Norm. uspesnost'!F107,('Norm. Zahr. Financovanie'!F107*Parametre!$A$2+'Norm. uspesnost'!F107*Parametre!$A$3)/(Parametre!$A$2+Parametre!$A$3))</f>
        <v>#REF!</v>
      </c>
      <c r="G103" s="331" t="e">
        <f>IF('Norm. Zahr. Financovanie'!G$202=0,'Norm. uspesnost'!G107,('Norm. Zahr. Financovanie'!G107*Parametre!$A$2+'Norm. uspesnost'!G107*Parametre!$A$3)/(Parametre!$A$2+Parametre!$A$3))</f>
        <v>#REF!</v>
      </c>
      <c r="H103" s="331" t="e">
        <f>IF('Norm. Zahr. Financovanie'!H$202=0,'Norm. uspesnost'!H107,('Norm. Zahr. Financovanie'!H107*Parametre!$A$2+'Norm. uspesnost'!H107*Parametre!$A$3)/(Parametre!$A$2+Parametre!$A$3))</f>
        <v>#REF!</v>
      </c>
      <c r="I103" s="331" t="e">
        <f>IF('Norm. Zahr. Financovanie'!I$202=0,'Norm. uspesnost'!I107,('Norm. Zahr. Financovanie'!I107*Parametre!$A$2+'Norm. uspesnost'!I107*Parametre!$A$3)/(Parametre!$A$2+Parametre!$A$3))</f>
        <v>#REF!</v>
      </c>
      <c r="J103" s="331" t="e">
        <f>IF('Norm. Zahr. Financovanie'!J$202=0,'Norm. uspesnost'!J107,('Norm. Zahr. Financovanie'!J107*Parametre!$A$2+'Norm. uspesnost'!J107*Parametre!$A$3)/(Parametre!$A$2+Parametre!$A$3))</f>
        <v>#REF!</v>
      </c>
      <c r="K103" s="331">
        <f>IF('Norm. Zahr. Financovanie'!K$202=0,'Norm. uspesnost'!K107,('Norm. Zahr. Financovanie'!K107*Parametre!$A$2+'Norm. uspesnost'!K107*Parametre!$A$3)/(Parametre!$A$2+Parametre!$A$3))</f>
        <v>1.4517419854953306E-2</v>
      </c>
      <c r="L103" s="331" t="e">
        <f>IF('Norm. Zahr. Financovanie'!L$202=0,'Norm. uspesnost'!L107,('Norm. Zahr. Financovanie'!L107*Parametre!$A$2+'Norm. uspesnost'!L107*Parametre!$A$3)/(Parametre!$A$2+Parametre!$A$3))</f>
        <v>#REF!</v>
      </c>
      <c r="M103" s="331" t="e">
        <f>IF('Norm. Zahr. Financovanie'!M$202=0,'Norm. uspesnost'!M107,('Norm. Zahr. Financovanie'!M107*Parametre!$A$2+'Norm. uspesnost'!M107*Parametre!$A$3)/(Parametre!$A$2+Parametre!$A$3))</f>
        <v>#REF!</v>
      </c>
      <c r="N103" s="331" t="e">
        <f>IF('Norm. Zahr. Financovanie'!N$202=0,'Norm. uspesnost'!N107,('Norm. Zahr. Financovanie'!N107*Parametre!$A$2+'Norm. uspesnost'!N107*Parametre!$A$3)/(Parametre!$A$2+Parametre!$A$3))</f>
        <v>#REF!</v>
      </c>
      <c r="O103" s="331" t="e">
        <f>IF('Norm. Zahr. Financovanie'!O$202=0,'Norm. uspesnost'!O107,('Norm. Zahr. Financovanie'!O107*Parametre!$A$2+'Norm. uspesnost'!O107*Parametre!$A$3)/(Parametre!$A$2+Parametre!$A$3))</f>
        <v>#REF!</v>
      </c>
      <c r="P103" s="331">
        <f>IF('Norm. Zahr. Financovanie'!P$202=0,'Norm. uspesnost'!P107,('Norm. Zahr. Financovanie'!P107*Parametre!$A$2+'Norm. uspesnost'!P107*Parametre!$A$3)/(Parametre!$A$2+Parametre!$A$3))</f>
        <v>1.1269647856967364E-2</v>
      </c>
      <c r="Q103" s="331" t="e">
        <f>IF('Norm. Zahr. Financovanie'!Q$202=0,'Norm. uspesnost'!Q107,('Norm. Zahr. Financovanie'!Q107*Parametre!$A$2+'Norm. uspesnost'!Q107*Parametre!$A$3)/(Parametre!$A$2+Parametre!$A$3))</f>
        <v>#REF!</v>
      </c>
      <c r="R103" s="331" t="e">
        <f>IF('Norm. Zahr. Financovanie'!R$202=0,'Norm. uspesnost'!R107,('Norm. Zahr. Financovanie'!R107*Parametre!$A$2+'Norm. uspesnost'!R107*Parametre!$A$3)/(Parametre!$A$2+Parametre!$A$3))</f>
        <v>#REF!</v>
      </c>
      <c r="S103" s="331" t="e">
        <f>IF('Norm. Zahr. Financovanie'!S$202=0,'Norm. uspesnost'!S107,('Norm. Zahr. Financovanie'!S107*Parametre!$A$2+'Norm. uspesnost'!S107*Parametre!$A$3)/(Parametre!$A$2+Parametre!$A$3))</f>
        <v>#REF!</v>
      </c>
      <c r="T103" s="331" t="e">
        <f>IF('Norm. Zahr. Financovanie'!T$202=0,'Norm. uspesnost'!T107,('Norm. Zahr. Financovanie'!T107*Parametre!$A$2+'Norm. uspesnost'!T107*Parametre!$A$3)/(Parametre!$A$2+Parametre!$A$3))</f>
        <v>#REF!</v>
      </c>
      <c r="U103" s="331">
        <f>IF('Norm. Zahr. Financovanie'!U$202=0,'Norm. uspesnost'!U107,('Norm. Zahr. Financovanie'!U107*Parametre!$A$2+'Norm. uspesnost'!U107*Parametre!$A$3)/(Parametre!$A$2+Parametre!$A$3))</f>
        <v>1.298467022542431E-2</v>
      </c>
      <c r="V103" s="331" t="e">
        <f>IF('Norm. Zahr. Financovanie'!V$202=0,'Norm. uspesnost'!V107,('Norm. Zahr. Financovanie'!V107*Parametre!$A$2+'Norm. uspesnost'!V107*Parametre!$A$3)/(Parametre!$A$2+Parametre!$A$3))</f>
        <v>#REF!</v>
      </c>
      <c r="W103" s="331" t="e">
        <f>IF('Norm. Zahr. Financovanie'!W$202=0,'Norm. uspesnost'!W107,('Norm. Zahr. Financovanie'!W107*Parametre!$A$2+'Norm. uspesnost'!W107*Parametre!$A$3)/(Parametre!$A$2+Parametre!$A$3))</f>
        <v>#REF!</v>
      </c>
      <c r="X103" s="331">
        <f>IF('Norm. Zahr. Financovanie'!X$202=0,'Norm. uspesnost'!X107,('Norm. Zahr. Financovanie'!X107*Parametre!$A$2+'Norm. uspesnost'!X107*Parametre!$A$3)/(Parametre!$A$2+Parametre!$A$3))</f>
        <v>1.8975608598840284E-2</v>
      </c>
      <c r="Y103" s="331" t="e">
        <f>IF('Norm. Zahr. Financovanie'!Y$202=0,'Norm. uspesnost'!Y107,('Norm. Zahr. Financovanie'!Y107*Parametre!$A$2+'Norm. uspesnost'!Y107*Parametre!$A$3)/(Parametre!$A$2+Parametre!$A$3))</f>
        <v>#REF!</v>
      </c>
      <c r="Z103" s="331" t="e">
        <f>IF('Norm. Zahr. Financovanie'!Z$202=0,'Norm. uspesnost'!Z107,('Norm. Zahr. Financovanie'!Z107*Parametre!$A$2+'Norm. uspesnost'!Z107*Parametre!$A$3)/(Parametre!$A$2+Parametre!$A$3))</f>
        <v>#REF!</v>
      </c>
      <c r="AA103" s="331" t="e">
        <f>IF('Norm. Zahr. Financovanie'!AA$202=0,'Norm. uspesnost'!AA107,('Norm. Zahr. Financovanie'!AA107*Parametre!$A$2+'Norm. uspesnost'!AA107*Parametre!$A$3)/(Parametre!$A$2+Parametre!$A$3))</f>
        <v>#REF!</v>
      </c>
      <c r="AB103" s="331">
        <f>IF('Norm. Zahr. Financovanie'!AB$202=0,'Norm. uspesnost'!AB107,('Norm. Zahr. Financovanie'!AB107*Parametre!$A$2+'Norm. uspesnost'!AB107*Parametre!$A$3)/(Parametre!$A$2+Parametre!$A$3))</f>
        <v>8.2649287737208109E-3</v>
      </c>
      <c r="AC103" s="331">
        <f>IF('Norm. Zahr. Financovanie'!AC$202=0,'Norm. uspesnost'!AC107,('Norm. Zahr. Financovanie'!AC107*Parametre!$A$2+'Norm. uspesnost'!AC107*Parametre!$A$3)/(Parametre!$A$2+Parametre!$A$3))</f>
        <v>9.8780522882765537E-3</v>
      </c>
      <c r="AD103" s="331">
        <f>IF('Norm. Zahr. Financovanie'!AD$202=0,'Norm. uspesnost'!AD107,('Norm. Zahr. Financovanie'!AD107*Parametre!$A$2+'Norm. uspesnost'!AD107*Parametre!$A$3)/(Parametre!$A$2+Parametre!$A$3))</f>
        <v>1.1921093405446354E-2</v>
      </c>
      <c r="AE103" s="331" t="e">
        <f>IF('Norm. Zahr. Financovanie'!AE$202=0,'Norm. uspesnost'!AE107,('Norm. Zahr. Financovanie'!AE107*Parametre!$A$2+'Norm. uspesnost'!AE107*Parametre!$A$3)/(Parametre!$A$2+Parametre!$A$3))</f>
        <v>#REF!</v>
      </c>
      <c r="AF103" s="331" t="e">
        <f>IF('Norm. Zahr. Financovanie'!AF$202=0,'Norm. uspesnost'!AF107,('Norm. Zahr. Financovanie'!AF107*Parametre!$A$2+'Norm. uspesnost'!AF107*Parametre!$A$3)/(Parametre!$A$2+Parametre!$A$3))</f>
        <v>#REF!</v>
      </c>
      <c r="AG103" s="331" t="e">
        <f>IF('Norm. Zahr. Financovanie'!AG$202=0,'Norm. uspesnost'!AG107,('Norm. Zahr. Financovanie'!AG107*Parametre!$A$2+'Norm. uspesnost'!AG107*Parametre!$A$3)/(Parametre!$A$2+Parametre!$A$3))</f>
        <v>#REF!</v>
      </c>
      <c r="AH103" s="331" t="e">
        <f>IF('Norm. Zahr. Financovanie'!AH$202=0,'Norm. uspesnost'!AH107,('Norm. Zahr. Financovanie'!AH107*Parametre!$A$2+'Norm. uspesnost'!AH107*Parametre!$A$3)/(Parametre!$A$2+Parametre!$A$3))</f>
        <v>#REF!</v>
      </c>
      <c r="AI103" s="331">
        <f>IF('Norm. Zahr. Financovanie'!AI$202=0,'Norm. uspesnost'!AI107,('Norm. Zahr. Financovanie'!AI107*Parametre!$A$2+'Norm. uspesnost'!AI107*Parametre!$A$3)/(Parametre!$A$2+Parametre!$A$3))</f>
        <v>1.4520710433817353E-2</v>
      </c>
      <c r="AJ103" s="331" t="e">
        <f>IF('Norm. Zahr. Financovanie'!AJ$202=0,'Norm. uspesnost'!AJ107,('Norm. Zahr. Financovanie'!AJ107*Parametre!$A$2+'Norm. uspesnost'!AJ107*Parametre!$A$3)/(Parametre!$A$2+Parametre!$A$3))</f>
        <v>#REF!</v>
      </c>
      <c r="AK103" s="331" t="e">
        <f>IF('Norm. Zahr. Financovanie'!AK$202=0,'Norm. uspesnost'!AK107,('Norm. Zahr. Financovanie'!AK107*Parametre!$A$2+'Norm. uspesnost'!AK107*Parametre!$A$3)/(Parametre!$A$2+Parametre!$A$3))</f>
        <v>#REF!</v>
      </c>
      <c r="AL103" s="331" t="e">
        <f>IF('Norm. Zahr. Financovanie'!AL$202=0,'Norm. uspesnost'!AL107,('Norm. Zahr. Financovanie'!AL107*Parametre!$A$2+'Norm. uspesnost'!AL107*Parametre!$A$3)/(Parametre!$A$2+Parametre!$A$3))</f>
        <v>#REF!</v>
      </c>
      <c r="AM103" s="331" t="e">
        <f>IF('Norm. Zahr. Financovanie'!AM$202=0,'Norm. uspesnost'!AM107,('Norm. Zahr. Financovanie'!AM107*Parametre!$A$2+'Norm. uspesnost'!AM107*Parametre!$A$3)/(Parametre!$A$2+Parametre!$A$3))</f>
        <v>#REF!</v>
      </c>
      <c r="AN103" s="331" t="e">
        <f>IF('Norm. Zahr. Financovanie'!AN$202=0,'Norm. uspesnost'!AN107,('Norm. Zahr. Financovanie'!AN107*Parametre!$A$2+'Norm. uspesnost'!AN107*Parametre!$A$3)/(Parametre!$A$2+Parametre!$A$3))</f>
        <v>#REF!</v>
      </c>
      <c r="AO103" s="331" t="e">
        <f>IF('Norm. Zahr. Financovanie'!AO$202=0,'Norm. uspesnost'!AO107,('Norm. Zahr. Financovanie'!AO107*Parametre!$A$2+'Norm. uspesnost'!AO107*Parametre!$A$3)/(Parametre!$A$2+Parametre!$A$3))</f>
        <v>#REF!</v>
      </c>
      <c r="AP103" s="331" t="e">
        <f>IF('Norm. Zahr. Financovanie'!AP$202=0,'Norm. uspesnost'!AP107,('Norm. Zahr. Financovanie'!AP107*Parametre!$A$2+'Norm. uspesnost'!AP107*Parametre!$A$3)/(Parametre!$A$2+Parametre!$A$3))</f>
        <v>#REF!</v>
      </c>
      <c r="AQ103" s="331" t="e">
        <f>IF('Norm. Zahr. Financovanie'!AQ$202=0,'Norm. uspesnost'!AQ107,('Norm. Zahr. Financovanie'!AQ107*Parametre!$A$2+'Norm. uspesnost'!AQ107*Parametre!$A$3)/(Parametre!$A$2+Parametre!$A$3))</f>
        <v>#REF!</v>
      </c>
      <c r="AR103" s="331" t="e">
        <f>IF('Norm. Zahr. Financovanie'!AR$202=0,'Norm. uspesnost'!AR107,('Norm. Zahr. Financovanie'!AR107*Parametre!$A$2+'Norm. uspesnost'!AR107*Parametre!$A$3)/(Parametre!$A$2+Parametre!$A$3))</f>
        <v>#REF!</v>
      </c>
      <c r="AS103" s="331" t="e">
        <f>IF('Norm. Zahr. Financovanie'!AS$202=0,'Norm. uspesnost'!AS107,('Norm. Zahr. Financovanie'!AS107*Parametre!$A$2+'Norm. uspesnost'!AS107*Parametre!$A$3)/(Parametre!$A$2+Parametre!$A$3))</f>
        <v>#REF!</v>
      </c>
      <c r="AT103" s="331" t="e">
        <f>IF('Norm. Zahr. Financovanie'!AT$202=0,'Norm. uspesnost'!AT107,('Norm. Zahr. Financovanie'!AT107*Parametre!$A$2+'Norm. uspesnost'!AT107*Parametre!$A$3)/(Parametre!$A$2+Parametre!$A$3))</f>
        <v>#REF!</v>
      </c>
      <c r="AU103" s="331" t="e">
        <f>IF('Norm. Zahr. Financovanie'!AU$202=0,'Norm. uspesnost'!AU107,('Norm. Zahr. Financovanie'!AU107*Parametre!$A$2+'Norm. uspesnost'!AU107*Parametre!$A$3)/(Parametre!$A$2+Parametre!$A$3))</f>
        <v>#REF!</v>
      </c>
      <c r="AV103" s="331" t="e">
        <f>IF('Norm. Zahr. Financovanie'!AV$202=0,'Norm. uspesnost'!AV107,('Norm. Zahr. Financovanie'!AV107*Parametre!$A$2+'Norm. uspesnost'!AV107*Parametre!$A$3)/(Parametre!$A$2+Parametre!$A$3))</f>
        <v>#REF!</v>
      </c>
      <c r="AW103" s="331" t="e">
        <f>IF('Norm. Zahr. Financovanie'!AW$202=0,'Norm. uspesnost'!AW107,('Norm. Zahr. Financovanie'!AW107*Parametre!$A$2+'Norm. uspesnost'!AW107*Parametre!$A$3)/(Parametre!$A$2+Parametre!$A$3))</f>
        <v>#REF!</v>
      </c>
      <c r="AX103" s="331" t="e">
        <f>IF('Norm. Zahr. Financovanie'!AX$202=0,'Norm. uspesnost'!AX107,('Norm. Zahr. Financovanie'!AX107*Parametre!$A$2+'Norm. uspesnost'!AX107*Parametre!$A$3)/(Parametre!$A$2+Parametre!$A$3))</f>
        <v>#REF!</v>
      </c>
      <c r="AY103" s="331" t="e">
        <f>IF('Norm. Zahr. Financovanie'!AY$202=0,'Norm. uspesnost'!AY107,('Norm. Zahr. Financovanie'!AY107*Parametre!$A$2+'Norm. uspesnost'!AY107*Parametre!$A$3)/(Parametre!$A$2+Parametre!$A$3))</f>
        <v>#REF!</v>
      </c>
      <c r="AZ103" s="331" t="e">
        <f>IF('Norm. Zahr. Financovanie'!AZ$202=0,'Norm. uspesnost'!AZ107,('Norm. Zahr. Financovanie'!AZ107*Parametre!$A$2+'Norm. uspesnost'!AZ107*Parametre!$A$3)/(Parametre!$A$2+Parametre!$A$3))</f>
        <v>#REF!</v>
      </c>
      <c r="BA103" s="331">
        <f>IF('Norm. Zahr. Financovanie'!BA$202=0,'Norm. uspesnost'!BA107,('Norm. Zahr. Financovanie'!BA107*Parametre!$A$2+'Norm. uspesnost'!BA107*Parametre!$A$3)/(Parametre!$A$2+Parametre!$A$3))</f>
        <v>8.7335779701916728E-3</v>
      </c>
      <c r="BB103" s="331" t="e">
        <f>IF('Norm. Zahr. Financovanie'!BB$202=0,'Norm. uspesnost'!BB107,('Norm. Zahr. Financovanie'!BB107*Parametre!$A$2+'Norm. uspesnost'!BB107*Parametre!$A$3)/(Parametre!$A$2+Parametre!$A$3))</f>
        <v>#REF!</v>
      </c>
    </row>
    <row r="104" spans="1:54" ht="14.25" customHeight="1" x14ac:dyDescent="0.25">
      <c r="A104" s="31">
        <v>101</v>
      </c>
      <c r="B104" s="33" t="s">
        <v>254</v>
      </c>
      <c r="C104" s="39" t="s">
        <v>253</v>
      </c>
      <c r="D104" s="331" t="e">
        <f>IF('Norm. Zahr. Financovanie'!D$202=0,'Norm. uspesnost'!D108,('Norm. Zahr. Financovanie'!D108*Parametre!$A$2+'Norm. uspesnost'!D108*Parametre!$A$3)/(Parametre!$A$2+Parametre!$A$3))</f>
        <v>#REF!</v>
      </c>
      <c r="E104" s="331" t="e">
        <f>IF('Norm. Zahr. Financovanie'!E$202=0,'Norm. uspesnost'!E108,('Norm. Zahr. Financovanie'!E108*Parametre!$A$2+'Norm. uspesnost'!E108*Parametre!$A$3)/(Parametre!$A$2+Parametre!$A$3))</f>
        <v>#REF!</v>
      </c>
      <c r="F104" s="331" t="e">
        <f>IF('Norm. Zahr. Financovanie'!F$202=0,'Norm. uspesnost'!F108,('Norm. Zahr. Financovanie'!F108*Parametre!$A$2+'Norm. uspesnost'!F108*Parametre!$A$3)/(Parametre!$A$2+Parametre!$A$3))</f>
        <v>#REF!</v>
      </c>
      <c r="G104" s="331" t="e">
        <f>IF('Norm. Zahr. Financovanie'!G$202=0,'Norm. uspesnost'!G108,('Norm. Zahr. Financovanie'!G108*Parametre!$A$2+'Norm. uspesnost'!G108*Parametre!$A$3)/(Parametre!$A$2+Parametre!$A$3))</f>
        <v>#REF!</v>
      </c>
      <c r="H104" s="331" t="e">
        <f>IF('Norm. Zahr. Financovanie'!H$202=0,'Norm. uspesnost'!H108,('Norm. Zahr. Financovanie'!H108*Parametre!$A$2+'Norm. uspesnost'!H108*Parametre!$A$3)/(Parametre!$A$2+Parametre!$A$3))</f>
        <v>#REF!</v>
      </c>
      <c r="I104" s="331" t="e">
        <f>IF('Norm. Zahr. Financovanie'!I$202=0,'Norm. uspesnost'!I108,('Norm. Zahr. Financovanie'!I108*Parametre!$A$2+'Norm. uspesnost'!I108*Parametre!$A$3)/(Parametre!$A$2+Parametre!$A$3))</f>
        <v>#REF!</v>
      </c>
      <c r="J104" s="331" t="e">
        <f>IF('Norm. Zahr. Financovanie'!J$202=0,'Norm. uspesnost'!J108,('Norm. Zahr. Financovanie'!J108*Parametre!$A$2+'Norm. uspesnost'!J108*Parametre!$A$3)/(Parametre!$A$2+Parametre!$A$3))</f>
        <v>#REF!</v>
      </c>
      <c r="K104" s="331">
        <f>IF('Norm. Zahr. Financovanie'!K$202=0,'Norm. uspesnost'!K108,('Norm. Zahr. Financovanie'!K108*Parametre!$A$2+'Norm. uspesnost'!K108*Parametre!$A$3)/(Parametre!$A$2+Parametre!$A$3))</f>
        <v>0</v>
      </c>
      <c r="L104" s="331" t="e">
        <f>IF('Norm. Zahr. Financovanie'!L$202=0,'Norm. uspesnost'!L108,('Norm. Zahr. Financovanie'!L108*Parametre!$A$2+'Norm. uspesnost'!L108*Parametre!$A$3)/(Parametre!$A$2+Parametre!$A$3))</f>
        <v>#REF!</v>
      </c>
      <c r="M104" s="331" t="e">
        <f>IF('Norm. Zahr. Financovanie'!M$202=0,'Norm. uspesnost'!M108,('Norm. Zahr. Financovanie'!M108*Parametre!$A$2+'Norm. uspesnost'!M108*Parametre!$A$3)/(Parametre!$A$2+Parametre!$A$3))</f>
        <v>#REF!</v>
      </c>
      <c r="N104" s="331" t="e">
        <f>IF('Norm. Zahr. Financovanie'!N$202=0,'Norm. uspesnost'!N108,('Norm. Zahr. Financovanie'!N108*Parametre!$A$2+'Norm. uspesnost'!N108*Parametre!$A$3)/(Parametre!$A$2+Parametre!$A$3))</f>
        <v>#REF!</v>
      </c>
      <c r="O104" s="331" t="e">
        <f>IF('Norm. Zahr. Financovanie'!O$202=0,'Norm. uspesnost'!O108,('Norm. Zahr. Financovanie'!O108*Parametre!$A$2+'Norm. uspesnost'!O108*Parametre!$A$3)/(Parametre!$A$2+Parametre!$A$3))</f>
        <v>#REF!</v>
      </c>
      <c r="P104" s="331">
        <f>IF('Norm. Zahr. Financovanie'!P$202=0,'Norm. uspesnost'!P108,('Norm. Zahr. Financovanie'!P108*Parametre!$A$2+'Norm. uspesnost'!P108*Parametre!$A$3)/(Parametre!$A$2+Parametre!$A$3))</f>
        <v>8.754495816740893E-3</v>
      </c>
      <c r="Q104" s="331" t="e">
        <f>IF('Norm. Zahr. Financovanie'!Q$202=0,'Norm. uspesnost'!Q108,('Norm. Zahr. Financovanie'!Q108*Parametre!$A$2+'Norm. uspesnost'!Q108*Parametre!$A$3)/(Parametre!$A$2+Parametre!$A$3))</f>
        <v>#REF!</v>
      </c>
      <c r="R104" s="331" t="e">
        <f>IF('Norm. Zahr. Financovanie'!R$202=0,'Norm. uspesnost'!R108,('Norm. Zahr. Financovanie'!R108*Parametre!$A$2+'Norm. uspesnost'!R108*Parametre!$A$3)/(Parametre!$A$2+Parametre!$A$3))</f>
        <v>#REF!</v>
      </c>
      <c r="S104" s="331" t="e">
        <f>IF('Norm. Zahr. Financovanie'!S$202=0,'Norm. uspesnost'!S108,('Norm. Zahr. Financovanie'!S108*Parametre!$A$2+'Norm. uspesnost'!S108*Parametre!$A$3)/(Parametre!$A$2+Parametre!$A$3))</f>
        <v>#REF!</v>
      </c>
      <c r="T104" s="331" t="e">
        <f>IF('Norm. Zahr. Financovanie'!T$202=0,'Norm. uspesnost'!T108,('Norm. Zahr. Financovanie'!T108*Parametre!$A$2+'Norm. uspesnost'!T108*Parametre!$A$3)/(Parametre!$A$2+Parametre!$A$3))</f>
        <v>#REF!</v>
      </c>
      <c r="U104" s="331">
        <f>IF('Norm. Zahr. Financovanie'!U$202=0,'Norm. uspesnost'!U108,('Norm. Zahr. Financovanie'!U108*Parametre!$A$2+'Norm. uspesnost'!U108*Parametre!$A$3)/(Parametre!$A$2+Parametre!$A$3))</f>
        <v>0</v>
      </c>
      <c r="V104" s="331" t="e">
        <f>IF('Norm. Zahr. Financovanie'!V$202=0,'Norm. uspesnost'!V108,('Norm. Zahr. Financovanie'!V108*Parametre!$A$2+'Norm. uspesnost'!V108*Parametre!$A$3)/(Parametre!$A$2+Parametre!$A$3))</f>
        <v>#REF!</v>
      </c>
      <c r="W104" s="331" t="e">
        <f>IF('Norm. Zahr. Financovanie'!W$202=0,'Norm. uspesnost'!W108,('Norm. Zahr. Financovanie'!W108*Parametre!$A$2+'Norm. uspesnost'!W108*Parametre!$A$3)/(Parametre!$A$2+Parametre!$A$3))</f>
        <v>#REF!</v>
      </c>
      <c r="X104" s="331">
        <f>IF('Norm. Zahr. Financovanie'!X$202=0,'Norm. uspesnost'!X108,('Norm. Zahr. Financovanie'!X108*Parametre!$A$2+'Norm. uspesnost'!X108*Parametre!$A$3)/(Parametre!$A$2+Parametre!$A$3))</f>
        <v>0</v>
      </c>
      <c r="Y104" s="331" t="e">
        <f>IF('Norm. Zahr. Financovanie'!Y$202=0,'Norm. uspesnost'!Y108,('Norm. Zahr. Financovanie'!Y108*Parametre!$A$2+'Norm. uspesnost'!Y108*Parametre!$A$3)/(Parametre!$A$2+Parametre!$A$3))</f>
        <v>#REF!</v>
      </c>
      <c r="Z104" s="331" t="e">
        <f>IF('Norm. Zahr. Financovanie'!Z$202=0,'Norm. uspesnost'!Z108,('Norm. Zahr. Financovanie'!Z108*Parametre!$A$2+'Norm. uspesnost'!Z108*Parametre!$A$3)/(Parametre!$A$2+Parametre!$A$3))</f>
        <v>#REF!</v>
      </c>
      <c r="AA104" s="331" t="e">
        <f>IF('Norm. Zahr. Financovanie'!AA$202=0,'Norm. uspesnost'!AA108,('Norm. Zahr. Financovanie'!AA108*Parametre!$A$2+'Norm. uspesnost'!AA108*Parametre!$A$3)/(Parametre!$A$2+Parametre!$A$3))</f>
        <v>#REF!</v>
      </c>
      <c r="AB104" s="331">
        <f>IF('Norm. Zahr. Financovanie'!AB$202=0,'Norm. uspesnost'!AB108,('Norm. Zahr. Financovanie'!AB108*Parametre!$A$2+'Norm. uspesnost'!AB108*Parametre!$A$3)/(Parametre!$A$2+Parametre!$A$3))</f>
        <v>0</v>
      </c>
      <c r="AC104" s="331">
        <f>IF('Norm. Zahr. Financovanie'!AC$202=0,'Norm. uspesnost'!AC108,('Norm. Zahr. Financovanie'!AC108*Parametre!$A$2+'Norm. uspesnost'!AC108*Parametre!$A$3)/(Parametre!$A$2+Parametre!$A$3))</f>
        <v>0</v>
      </c>
      <c r="AD104" s="331">
        <f>IF('Norm. Zahr. Financovanie'!AD$202=0,'Norm. uspesnost'!AD108,('Norm. Zahr. Financovanie'!AD108*Parametre!$A$2+'Norm. uspesnost'!AD108*Parametre!$A$3)/(Parametre!$A$2+Parametre!$A$3))</f>
        <v>0</v>
      </c>
      <c r="AE104" s="331" t="e">
        <f>IF('Norm. Zahr. Financovanie'!AE$202=0,'Norm. uspesnost'!AE108,('Norm. Zahr. Financovanie'!AE108*Parametre!$A$2+'Norm. uspesnost'!AE108*Parametre!$A$3)/(Parametre!$A$2+Parametre!$A$3))</f>
        <v>#REF!</v>
      </c>
      <c r="AF104" s="331" t="e">
        <f>IF('Norm. Zahr. Financovanie'!AF$202=0,'Norm. uspesnost'!AF108,('Norm. Zahr. Financovanie'!AF108*Parametre!$A$2+'Norm. uspesnost'!AF108*Parametre!$A$3)/(Parametre!$A$2+Parametre!$A$3))</f>
        <v>#REF!</v>
      </c>
      <c r="AG104" s="331" t="e">
        <f>IF('Norm. Zahr. Financovanie'!AG$202=0,'Norm. uspesnost'!AG108,('Norm. Zahr. Financovanie'!AG108*Parametre!$A$2+'Norm. uspesnost'!AG108*Parametre!$A$3)/(Parametre!$A$2+Parametre!$A$3))</f>
        <v>#REF!</v>
      </c>
      <c r="AH104" s="331" t="e">
        <f>IF('Norm. Zahr. Financovanie'!AH$202=0,'Norm. uspesnost'!AH108,('Norm. Zahr. Financovanie'!AH108*Parametre!$A$2+'Norm. uspesnost'!AH108*Parametre!$A$3)/(Parametre!$A$2+Parametre!$A$3))</f>
        <v>#REF!</v>
      </c>
      <c r="AI104" s="331">
        <f>IF('Norm. Zahr. Financovanie'!AI$202=0,'Norm. uspesnost'!AI108,('Norm. Zahr. Financovanie'!AI108*Parametre!$A$2+'Norm. uspesnost'!AI108*Parametre!$A$3)/(Parametre!$A$2+Parametre!$A$3))</f>
        <v>0</v>
      </c>
      <c r="AJ104" s="331" t="e">
        <f>IF('Norm. Zahr. Financovanie'!AJ$202=0,'Norm. uspesnost'!AJ108,('Norm. Zahr. Financovanie'!AJ108*Parametre!$A$2+'Norm. uspesnost'!AJ108*Parametre!$A$3)/(Parametre!$A$2+Parametre!$A$3))</f>
        <v>#REF!</v>
      </c>
      <c r="AK104" s="331" t="e">
        <f>IF('Norm. Zahr. Financovanie'!AK$202=0,'Norm. uspesnost'!AK108,('Norm. Zahr. Financovanie'!AK108*Parametre!$A$2+'Norm. uspesnost'!AK108*Parametre!$A$3)/(Parametre!$A$2+Parametre!$A$3))</f>
        <v>#REF!</v>
      </c>
      <c r="AL104" s="331" t="e">
        <f>IF('Norm. Zahr. Financovanie'!AL$202=0,'Norm. uspesnost'!AL108,('Norm. Zahr. Financovanie'!AL108*Parametre!$A$2+'Norm. uspesnost'!AL108*Parametre!$A$3)/(Parametre!$A$2+Parametre!$A$3))</f>
        <v>#REF!</v>
      </c>
      <c r="AM104" s="331" t="e">
        <f>IF('Norm. Zahr. Financovanie'!AM$202=0,'Norm. uspesnost'!AM108,('Norm. Zahr. Financovanie'!AM108*Parametre!$A$2+'Norm. uspesnost'!AM108*Parametre!$A$3)/(Parametre!$A$2+Parametre!$A$3))</f>
        <v>#REF!</v>
      </c>
      <c r="AN104" s="331" t="e">
        <f>IF('Norm. Zahr. Financovanie'!AN$202=0,'Norm. uspesnost'!AN108,('Norm. Zahr. Financovanie'!AN108*Parametre!$A$2+'Norm. uspesnost'!AN108*Parametre!$A$3)/(Parametre!$A$2+Parametre!$A$3))</f>
        <v>#REF!</v>
      </c>
      <c r="AO104" s="331" t="e">
        <f>IF('Norm. Zahr. Financovanie'!AO$202=0,'Norm. uspesnost'!AO108,('Norm. Zahr. Financovanie'!AO108*Parametre!$A$2+'Norm. uspesnost'!AO108*Parametre!$A$3)/(Parametre!$A$2+Parametre!$A$3))</f>
        <v>#REF!</v>
      </c>
      <c r="AP104" s="331" t="e">
        <f>IF('Norm. Zahr. Financovanie'!AP$202=0,'Norm. uspesnost'!AP108,('Norm. Zahr. Financovanie'!AP108*Parametre!$A$2+'Norm. uspesnost'!AP108*Parametre!$A$3)/(Parametre!$A$2+Parametre!$A$3))</f>
        <v>#REF!</v>
      </c>
      <c r="AQ104" s="331" t="e">
        <f>IF('Norm. Zahr. Financovanie'!AQ$202=0,'Norm. uspesnost'!AQ108,('Norm. Zahr. Financovanie'!AQ108*Parametre!$A$2+'Norm. uspesnost'!AQ108*Parametre!$A$3)/(Parametre!$A$2+Parametre!$A$3))</f>
        <v>#REF!</v>
      </c>
      <c r="AR104" s="331" t="e">
        <f>IF('Norm. Zahr. Financovanie'!AR$202=0,'Norm. uspesnost'!AR108,('Norm. Zahr. Financovanie'!AR108*Parametre!$A$2+'Norm. uspesnost'!AR108*Parametre!$A$3)/(Parametre!$A$2+Parametre!$A$3))</f>
        <v>#REF!</v>
      </c>
      <c r="AS104" s="331" t="e">
        <f>IF('Norm. Zahr. Financovanie'!AS$202=0,'Norm. uspesnost'!AS108,('Norm. Zahr. Financovanie'!AS108*Parametre!$A$2+'Norm. uspesnost'!AS108*Parametre!$A$3)/(Parametre!$A$2+Parametre!$A$3))</f>
        <v>#REF!</v>
      </c>
      <c r="AT104" s="331" t="e">
        <f>IF('Norm. Zahr. Financovanie'!AT$202=0,'Norm. uspesnost'!AT108,('Norm. Zahr. Financovanie'!AT108*Parametre!$A$2+'Norm. uspesnost'!AT108*Parametre!$A$3)/(Parametre!$A$2+Parametre!$A$3))</f>
        <v>#REF!</v>
      </c>
      <c r="AU104" s="331" t="e">
        <f>IF('Norm. Zahr. Financovanie'!AU$202=0,'Norm. uspesnost'!AU108,('Norm. Zahr. Financovanie'!AU108*Parametre!$A$2+'Norm. uspesnost'!AU108*Parametre!$A$3)/(Parametre!$A$2+Parametre!$A$3))</f>
        <v>#REF!</v>
      </c>
      <c r="AV104" s="331" t="e">
        <f>IF('Norm. Zahr. Financovanie'!AV$202=0,'Norm. uspesnost'!AV108,('Norm. Zahr. Financovanie'!AV108*Parametre!$A$2+'Norm. uspesnost'!AV108*Parametre!$A$3)/(Parametre!$A$2+Parametre!$A$3))</f>
        <v>#REF!</v>
      </c>
      <c r="AW104" s="331" t="e">
        <f>IF('Norm. Zahr. Financovanie'!AW$202=0,'Norm. uspesnost'!AW108,('Norm. Zahr. Financovanie'!AW108*Parametre!$A$2+'Norm. uspesnost'!AW108*Parametre!$A$3)/(Parametre!$A$2+Parametre!$A$3))</f>
        <v>#REF!</v>
      </c>
      <c r="AX104" s="331" t="e">
        <f>IF('Norm. Zahr. Financovanie'!AX$202=0,'Norm. uspesnost'!AX108,('Norm. Zahr. Financovanie'!AX108*Parametre!$A$2+'Norm. uspesnost'!AX108*Parametre!$A$3)/(Parametre!$A$2+Parametre!$A$3))</f>
        <v>#REF!</v>
      </c>
      <c r="AY104" s="331" t="e">
        <f>IF('Norm. Zahr. Financovanie'!AY$202=0,'Norm. uspesnost'!AY108,('Norm. Zahr. Financovanie'!AY108*Parametre!$A$2+'Norm. uspesnost'!AY108*Parametre!$A$3)/(Parametre!$A$2+Parametre!$A$3))</f>
        <v>#REF!</v>
      </c>
      <c r="AZ104" s="331" t="e">
        <f>IF('Norm. Zahr. Financovanie'!AZ$202=0,'Norm. uspesnost'!AZ108,('Norm. Zahr. Financovanie'!AZ108*Parametre!$A$2+'Norm. uspesnost'!AZ108*Parametre!$A$3)/(Parametre!$A$2+Parametre!$A$3))</f>
        <v>#REF!</v>
      </c>
      <c r="BA104" s="331">
        <f>IF('Norm. Zahr. Financovanie'!BA$202=0,'Norm. uspesnost'!BA108,('Norm. Zahr. Financovanie'!BA108*Parametre!$A$2+'Norm. uspesnost'!BA108*Parametre!$A$3)/(Parametre!$A$2+Parametre!$A$3))</f>
        <v>0</v>
      </c>
      <c r="BB104" s="331" t="e">
        <f>IF('Norm. Zahr. Financovanie'!BB$202=0,'Norm. uspesnost'!BB108,('Norm. Zahr. Financovanie'!BB108*Parametre!$A$2+'Norm. uspesnost'!BB108*Parametre!$A$3)/(Parametre!$A$2+Parametre!$A$3))</f>
        <v>#REF!</v>
      </c>
    </row>
    <row r="105" spans="1:54" ht="14.25" customHeight="1" x14ac:dyDescent="0.25">
      <c r="A105" s="31">
        <v>102</v>
      </c>
      <c r="B105" s="41" t="s">
        <v>256</v>
      </c>
      <c r="C105" s="40" t="s">
        <v>255</v>
      </c>
      <c r="D105" s="331" t="e">
        <f>IF('Norm. Zahr. Financovanie'!D$202=0,'Norm. uspesnost'!D109,('Norm. Zahr. Financovanie'!D109*Parametre!$A$2+'Norm. uspesnost'!D109*Parametre!$A$3)/(Parametre!$A$2+Parametre!$A$3))</f>
        <v>#REF!</v>
      </c>
      <c r="E105" s="331" t="e">
        <f>IF('Norm. Zahr. Financovanie'!E$202=0,'Norm. uspesnost'!E109,('Norm. Zahr. Financovanie'!E109*Parametre!$A$2+'Norm. uspesnost'!E109*Parametre!$A$3)/(Parametre!$A$2+Parametre!$A$3))</f>
        <v>#REF!</v>
      </c>
      <c r="F105" s="331" t="e">
        <f>IF('Norm. Zahr. Financovanie'!F$202=0,'Norm. uspesnost'!F109,('Norm. Zahr. Financovanie'!F109*Parametre!$A$2+'Norm. uspesnost'!F109*Parametre!$A$3)/(Parametre!$A$2+Parametre!$A$3))</f>
        <v>#REF!</v>
      </c>
      <c r="G105" s="331" t="e">
        <f>IF('Norm. Zahr. Financovanie'!G$202=0,'Norm. uspesnost'!G109,('Norm. Zahr. Financovanie'!G109*Parametre!$A$2+'Norm. uspesnost'!G109*Parametre!$A$3)/(Parametre!$A$2+Parametre!$A$3))</f>
        <v>#REF!</v>
      </c>
      <c r="H105" s="331" t="e">
        <f>IF('Norm. Zahr. Financovanie'!H$202=0,'Norm. uspesnost'!H109,('Norm. Zahr. Financovanie'!H109*Parametre!$A$2+'Norm. uspesnost'!H109*Parametre!$A$3)/(Parametre!$A$2+Parametre!$A$3))</f>
        <v>#REF!</v>
      </c>
      <c r="I105" s="331" t="e">
        <f>IF('Norm. Zahr. Financovanie'!I$202=0,'Norm. uspesnost'!I109,('Norm. Zahr. Financovanie'!I109*Parametre!$A$2+'Norm. uspesnost'!I109*Parametre!$A$3)/(Parametre!$A$2+Parametre!$A$3))</f>
        <v>#REF!</v>
      </c>
      <c r="J105" s="331" t="e">
        <f>IF('Norm. Zahr. Financovanie'!J$202=0,'Norm. uspesnost'!J109,('Norm. Zahr. Financovanie'!J109*Parametre!$A$2+'Norm. uspesnost'!J109*Parametre!$A$3)/(Parametre!$A$2+Parametre!$A$3))</f>
        <v>#REF!</v>
      </c>
      <c r="K105" s="331">
        <f>IF('Norm. Zahr. Financovanie'!K$202=0,'Norm. uspesnost'!K109,('Norm. Zahr. Financovanie'!K109*Parametre!$A$2+'Norm. uspesnost'!K109*Parametre!$A$3)/(Parametre!$A$2+Parametre!$A$3))</f>
        <v>1.2711030588597638E-2</v>
      </c>
      <c r="L105" s="331" t="e">
        <f>IF('Norm. Zahr. Financovanie'!L$202=0,'Norm. uspesnost'!L109,('Norm. Zahr. Financovanie'!L109*Parametre!$A$2+'Norm. uspesnost'!L109*Parametre!$A$3)/(Parametre!$A$2+Parametre!$A$3))</f>
        <v>#REF!</v>
      </c>
      <c r="M105" s="331" t="e">
        <f>IF('Norm. Zahr. Financovanie'!M$202=0,'Norm. uspesnost'!M109,('Norm. Zahr. Financovanie'!M109*Parametre!$A$2+'Norm. uspesnost'!M109*Parametre!$A$3)/(Parametre!$A$2+Parametre!$A$3))</f>
        <v>#REF!</v>
      </c>
      <c r="N105" s="331" t="e">
        <f>IF('Norm. Zahr. Financovanie'!N$202=0,'Norm. uspesnost'!N109,('Norm. Zahr. Financovanie'!N109*Parametre!$A$2+'Norm. uspesnost'!N109*Parametre!$A$3)/(Parametre!$A$2+Parametre!$A$3))</f>
        <v>#REF!</v>
      </c>
      <c r="O105" s="331" t="e">
        <f>IF('Norm. Zahr. Financovanie'!O$202=0,'Norm. uspesnost'!O109,('Norm. Zahr. Financovanie'!O109*Parametre!$A$2+'Norm. uspesnost'!O109*Parametre!$A$3)/(Parametre!$A$2+Parametre!$A$3))</f>
        <v>#REF!</v>
      </c>
      <c r="P105" s="331">
        <f>IF('Norm. Zahr. Financovanie'!P$202=0,'Norm. uspesnost'!P109,('Norm. Zahr. Financovanie'!P109*Parametre!$A$2+'Norm. uspesnost'!P109*Parametre!$A$3)/(Parametre!$A$2+Parametre!$A$3))</f>
        <v>1.0303049685901827E-2</v>
      </c>
      <c r="Q105" s="331" t="e">
        <f>IF('Norm. Zahr. Financovanie'!Q$202=0,'Norm. uspesnost'!Q109,('Norm. Zahr. Financovanie'!Q109*Parametre!$A$2+'Norm. uspesnost'!Q109*Parametre!$A$3)/(Parametre!$A$2+Parametre!$A$3))</f>
        <v>#REF!</v>
      </c>
      <c r="R105" s="331" t="e">
        <f>IF('Norm. Zahr. Financovanie'!R$202=0,'Norm. uspesnost'!R109,('Norm. Zahr. Financovanie'!R109*Parametre!$A$2+'Norm. uspesnost'!R109*Parametre!$A$3)/(Parametre!$A$2+Parametre!$A$3))</f>
        <v>#REF!</v>
      </c>
      <c r="S105" s="331" t="e">
        <f>IF('Norm. Zahr. Financovanie'!S$202=0,'Norm. uspesnost'!S109,('Norm. Zahr. Financovanie'!S109*Parametre!$A$2+'Norm. uspesnost'!S109*Parametre!$A$3)/(Parametre!$A$2+Parametre!$A$3))</f>
        <v>#REF!</v>
      </c>
      <c r="T105" s="331" t="e">
        <f>IF('Norm. Zahr. Financovanie'!T$202=0,'Norm. uspesnost'!T109,('Norm. Zahr. Financovanie'!T109*Parametre!$A$2+'Norm. uspesnost'!T109*Parametre!$A$3)/(Parametre!$A$2+Parametre!$A$3))</f>
        <v>#REF!</v>
      </c>
      <c r="U105" s="331">
        <f>IF('Norm. Zahr. Financovanie'!U$202=0,'Norm. uspesnost'!U109,('Norm. Zahr. Financovanie'!U109*Parametre!$A$2+'Norm. uspesnost'!U109*Parametre!$A$3)/(Parametre!$A$2+Parametre!$A$3))</f>
        <v>9.2980573641930631E-3</v>
      </c>
      <c r="V105" s="331" t="e">
        <f>IF('Norm. Zahr. Financovanie'!V$202=0,'Norm. uspesnost'!V109,('Norm. Zahr. Financovanie'!V109*Parametre!$A$2+'Norm. uspesnost'!V109*Parametre!$A$3)/(Parametre!$A$2+Parametre!$A$3))</f>
        <v>#REF!</v>
      </c>
      <c r="W105" s="331" t="e">
        <f>IF('Norm. Zahr. Financovanie'!W$202=0,'Norm. uspesnost'!W109,('Norm. Zahr. Financovanie'!W109*Parametre!$A$2+'Norm. uspesnost'!W109*Parametre!$A$3)/(Parametre!$A$2+Parametre!$A$3))</f>
        <v>#REF!</v>
      </c>
      <c r="X105" s="331">
        <f>IF('Norm. Zahr. Financovanie'!X$202=0,'Norm. uspesnost'!X109,('Norm. Zahr. Financovanie'!X109*Parametre!$A$2+'Norm. uspesnost'!X109*Parametre!$A$3)/(Parametre!$A$2+Parametre!$A$3))</f>
        <v>1.8976588859600119E-2</v>
      </c>
      <c r="Y105" s="331" t="e">
        <f>IF('Norm. Zahr. Financovanie'!Y$202=0,'Norm. uspesnost'!Y109,('Norm. Zahr. Financovanie'!Y109*Parametre!$A$2+'Norm. uspesnost'!Y109*Parametre!$A$3)/(Parametre!$A$2+Parametre!$A$3))</f>
        <v>#REF!</v>
      </c>
      <c r="Z105" s="331" t="e">
        <f>IF('Norm. Zahr. Financovanie'!Z$202=0,'Norm. uspesnost'!Z109,('Norm. Zahr. Financovanie'!Z109*Parametre!$A$2+'Norm. uspesnost'!Z109*Parametre!$A$3)/(Parametre!$A$2+Parametre!$A$3))</f>
        <v>#REF!</v>
      </c>
      <c r="AA105" s="331" t="e">
        <f>IF('Norm. Zahr. Financovanie'!AA$202=0,'Norm. uspesnost'!AA109,('Norm. Zahr. Financovanie'!AA109*Parametre!$A$2+'Norm. uspesnost'!AA109*Parametre!$A$3)/(Parametre!$A$2+Parametre!$A$3))</f>
        <v>#REF!</v>
      </c>
      <c r="AB105" s="331">
        <f>IF('Norm. Zahr. Financovanie'!AB$202=0,'Norm. uspesnost'!AB109,('Norm. Zahr. Financovanie'!AB109*Parametre!$A$2+'Norm. uspesnost'!AB109*Parametre!$A$3)/(Parametre!$A$2+Parametre!$A$3))</f>
        <v>9.2454607786784503E-3</v>
      </c>
      <c r="AC105" s="331">
        <f>IF('Norm. Zahr. Financovanie'!AC$202=0,'Norm. uspesnost'!AC109,('Norm. Zahr. Financovanie'!AC109*Parametre!$A$2+'Norm. uspesnost'!AC109*Parametre!$A$3)/(Parametre!$A$2+Parametre!$A$3))</f>
        <v>2.3466236869830619E-2</v>
      </c>
      <c r="AD105" s="331">
        <f>IF('Norm. Zahr. Financovanie'!AD$202=0,'Norm. uspesnost'!AD109,('Norm. Zahr. Financovanie'!AD109*Parametre!$A$2+'Norm. uspesnost'!AD109*Parametre!$A$3)/(Parametre!$A$2+Parametre!$A$3))</f>
        <v>1.6307706190933618E-2</v>
      </c>
      <c r="AE105" s="331" t="e">
        <f>IF('Norm. Zahr. Financovanie'!AE$202=0,'Norm. uspesnost'!AE109,('Norm. Zahr. Financovanie'!AE109*Parametre!$A$2+'Norm. uspesnost'!AE109*Parametre!$A$3)/(Parametre!$A$2+Parametre!$A$3))</f>
        <v>#REF!</v>
      </c>
      <c r="AF105" s="331" t="e">
        <f>IF('Norm. Zahr. Financovanie'!AF$202=0,'Norm. uspesnost'!AF109,('Norm. Zahr. Financovanie'!AF109*Parametre!$A$2+'Norm. uspesnost'!AF109*Parametre!$A$3)/(Parametre!$A$2+Parametre!$A$3))</f>
        <v>#REF!</v>
      </c>
      <c r="AG105" s="331" t="e">
        <f>IF('Norm. Zahr. Financovanie'!AG$202=0,'Norm. uspesnost'!AG109,('Norm. Zahr. Financovanie'!AG109*Parametre!$A$2+'Norm. uspesnost'!AG109*Parametre!$A$3)/(Parametre!$A$2+Parametre!$A$3))</f>
        <v>#REF!</v>
      </c>
      <c r="AH105" s="331" t="e">
        <f>IF('Norm. Zahr. Financovanie'!AH$202=0,'Norm. uspesnost'!AH109,('Norm. Zahr. Financovanie'!AH109*Parametre!$A$2+'Norm. uspesnost'!AH109*Parametre!$A$3)/(Parametre!$A$2+Parametre!$A$3))</f>
        <v>#REF!</v>
      </c>
      <c r="AI105" s="331">
        <f>IF('Norm. Zahr. Financovanie'!AI$202=0,'Norm. uspesnost'!AI109,('Norm. Zahr. Financovanie'!AI109*Parametre!$A$2+'Norm. uspesnost'!AI109*Parametre!$A$3)/(Parametre!$A$2+Parametre!$A$3))</f>
        <v>1.1785075583006892E-2</v>
      </c>
      <c r="AJ105" s="331" t="e">
        <f>IF('Norm. Zahr. Financovanie'!AJ$202=0,'Norm. uspesnost'!AJ109,('Norm. Zahr. Financovanie'!AJ109*Parametre!$A$2+'Norm. uspesnost'!AJ109*Parametre!$A$3)/(Parametre!$A$2+Parametre!$A$3))</f>
        <v>#REF!</v>
      </c>
      <c r="AK105" s="331" t="e">
        <f>IF('Norm. Zahr. Financovanie'!AK$202=0,'Norm. uspesnost'!AK109,('Norm. Zahr. Financovanie'!AK109*Parametre!$A$2+'Norm. uspesnost'!AK109*Parametre!$A$3)/(Parametre!$A$2+Parametre!$A$3))</f>
        <v>#REF!</v>
      </c>
      <c r="AL105" s="331" t="e">
        <f>IF('Norm. Zahr. Financovanie'!AL$202=0,'Norm. uspesnost'!AL109,('Norm. Zahr. Financovanie'!AL109*Parametre!$A$2+'Norm. uspesnost'!AL109*Parametre!$A$3)/(Parametre!$A$2+Parametre!$A$3))</f>
        <v>#REF!</v>
      </c>
      <c r="AM105" s="331" t="e">
        <f>IF('Norm. Zahr. Financovanie'!AM$202=0,'Norm. uspesnost'!AM109,('Norm. Zahr. Financovanie'!AM109*Parametre!$A$2+'Norm. uspesnost'!AM109*Parametre!$A$3)/(Parametre!$A$2+Parametre!$A$3))</f>
        <v>#REF!</v>
      </c>
      <c r="AN105" s="331" t="e">
        <f>IF('Norm. Zahr. Financovanie'!AN$202=0,'Norm. uspesnost'!AN109,('Norm. Zahr. Financovanie'!AN109*Parametre!$A$2+'Norm. uspesnost'!AN109*Parametre!$A$3)/(Parametre!$A$2+Parametre!$A$3))</f>
        <v>#REF!</v>
      </c>
      <c r="AO105" s="331" t="e">
        <f>IF('Norm. Zahr. Financovanie'!AO$202=0,'Norm. uspesnost'!AO109,('Norm. Zahr. Financovanie'!AO109*Parametre!$A$2+'Norm. uspesnost'!AO109*Parametre!$A$3)/(Parametre!$A$2+Parametre!$A$3))</f>
        <v>#REF!</v>
      </c>
      <c r="AP105" s="331" t="e">
        <f>IF('Norm. Zahr. Financovanie'!AP$202=0,'Norm. uspesnost'!AP109,('Norm. Zahr. Financovanie'!AP109*Parametre!$A$2+'Norm. uspesnost'!AP109*Parametre!$A$3)/(Parametre!$A$2+Parametre!$A$3))</f>
        <v>#REF!</v>
      </c>
      <c r="AQ105" s="331" t="e">
        <f>IF('Norm. Zahr. Financovanie'!AQ$202=0,'Norm. uspesnost'!AQ109,('Norm. Zahr. Financovanie'!AQ109*Parametre!$A$2+'Norm. uspesnost'!AQ109*Parametre!$A$3)/(Parametre!$A$2+Parametre!$A$3))</f>
        <v>#REF!</v>
      </c>
      <c r="AR105" s="331" t="e">
        <f>IF('Norm. Zahr. Financovanie'!AR$202=0,'Norm. uspesnost'!AR109,('Norm. Zahr. Financovanie'!AR109*Parametre!$A$2+'Norm. uspesnost'!AR109*Parametre!$A$3)/(Parametre!$A$2+Parametre!$A$3))</f>
        <v>#REF!</v>
      </c>
      <c r="AS105" s="331" t="e">
        <f>IF('Norm. Zahr. Financovanie'!AS$202=0,'Norm. uspesnost'!AS109,('Norm. Zahr. Financovanie'!AS109*Parametre!$A$2+'Norm. uspesnost'!AS109*Parametre!$A$3)/(Parametre!$A$2+Parametre!$A$3))</f>
        <v>#REF!</v>
      </c>
      <c r="AT105" s="331" t="e">
        <f>IF('Norm. Zahr. Financovanie'!AT$202=0,'Norm. uspesnost'!AT109,('Norm. Zahr. Financovanie'!AT109*Parametre!$A$2+'Norm. uspesnost'!AT109*Parametre!$A$3)/(Parametre!$A$2+Parametre!$A$3))</f>
        <v>#REF!</v>
      </c>
      <c r="AU105" s="331" t="e">
        <f>IF('Norm. Zahr. Financovanie'!AU$202=0,'Norm. uspesnost'!AU109,('Norm. Zahr. Financovanie'!AU109*Parametre!$A$2+'Norm. uspesnost'!AU109*Parametre!$A$3)/(Parametre!$A$2+Parametre!$A$3))</f>
        <v>#REF!</v>
      </c>
      <c r="AV105" s="331" t="e">
        <f>IF('Norm. Zahr. Financovanie'!AV$202=0,'Norm. uspesnost'!AV109,('Norm. Zahr. Financovanie'!AV109*Parametre!$A$2+'Norm. uspesnost'!AV109*Parametre!$A$3)/(Parametre!$A$2+Parametre!$A$3))</f>
        <v>#REF!</v>
      </c>
      <c r="AW105" s="331" t="e">
        <f>IF('Norm. Zahr. Financovanie'!AW$202=0,'Norm. uspesnost'!AW109,('Norm. Zahr. Financovanie'!AW109*Parametre!$A$2+'Norm. uspesnost'!AW109*Parametre!$A$3)/(Parametre!$A$2+Parametre!$A$3))</f>
        <v>#REF!</v>
      </c>
      <c r="AX105" s="331" t="e">
        <f>IF('Norm. Zahr. Financovanie'!AX$202=0,'Norm. uspesnost'!AX109,('Norm. Zahr. Financovanie'!AX109*Parametre!$A$2+'Norm. uspesnost'!AX109*Parametre!$A$3)/(Parametre!$A$2+Parametre!$A$3))</f>
        <v>#REF!</v>
      </c>
      <c r="AY105" s="331" t="e">
        <f>IF('Norm. Zahr. Financovanie'!AY$202=0,'Norm. uspesnost'!AY109,('Norm. Zahr. Financovanie'!AY109*Parametre!$A$2+'Norm. uspesnost'!AY109*Parametre!$A$3)/(Parametre!$A$2+Parametre!$A$3))</f>
        <v>#REF!</v>
      </c>
      <c r="AZ105" s="331" t="e">
        <f>IF('Norm. Zahr. Financovanie'!AZ$202=0,'Norm. uspesnost'!AZ109,('Norm. Zahr. Financovanie'!AZ109*Parametre!$A$2+'Norm. uspesnost'!AZ109*Parametre!$A$3)/(Parametre!$A$2+Parametre!$A$3))</f>
        <v>#REF!</v>
      </c>
      <c r="BA105" s="331">
        <f>IF('Norm. Zahr. Financovanie'!BA$202=0,'Norm. uspesnost'!BA109,('Norm. Zahr. Financovanie'!BA109*Parametre!$A$2+'Norm. uspesnost'!BA109*Parametre!$A$3)/(Parametre!$A$2+Parametre!$A$3))</f>
        <v>1.5347431123583524E-2</v>
      </c>
      <c r="BB105" s="331" t="e">
        <f>IF('Norm. Zahr. Financovanie'!BB$202=0,'Norm. uspesnost'!BB109,('Norm. Zahr. Financovanie'!BB109*Parametre!$A$2+'Norm. uspesnost'!BB109*Parametre!$A$3)/(Parametre!$A$2+Parametre!$A$3))</f>
        <v>#REF!</v>
      </c>
    </row>
    <row r="106" spans="1:54" ht="14.25" customHeight="1" x14ac:dyDescent="0.25">
      <c r="A106" s="31">
        <v>103</v>
      </c>
      <c r="B106" s="41" t="s">
        <v>268</v>
      </c>
      <c r="C106" s="40" t="s">
        <v>267</v>
      </c>
      <c r="D106" s="331" t="e">
        <f>IF('Norm. Zahr. Financovanie'!D$202=0,'Norm. uspesnost'!D110,('Norm. Zahr. Financovanie'!D110*Parametre!$A$2+'Norm. uspesnost'!D110*Parametre!$A$3)/(Parametre!$A$2+Parametre!$A$3))</f>
        <v>#REF!</v>
      </c>
      <c r="E106" s="331" t="e">
        <f>IF('Norm. Zahr. Financovanie'!E$202=0,'Norm. uspesnost'!E110,('Norm. Zahr. Financovanie'!E110*Parametre!$A$2+'Norm. uspesnost'!E110*Parametre!$A$3)/(Parametre!$A$2+Parametre!$A$3))</f>
        <v>#REF!</v>
      </c>
      <c r="F106" s="331" t="e">
        <f>IF('Norm. Zahr. Financovanie'!F$202=0,'Norm. uspesnost'!F110,('Norm. Zahr. Financovanie'!F110*Parametre!$A$2+'Norm. uspesnost'!F110*Parametre!$A$3)/(Parametre!$A$2+Parametre!$A$3))</f>
        <v>#REF!</v>
      </c>
      <c r="G106" s="331" t="e">
        <f>IF('Norm. Zahr. Financovanie'!G$202=0,'Norm. uspesnost'!G110,('Norm. Zahr. Financovanie'!G110*Parametre!$A$2+'Norm. uspesnost'!G110*Parametre!$A$3)/(Parametre!$A$2+Parametre!$A$3))</f>
        <v>#REF!</v>
      </c>
      <c r="H106" s="331" t="e">
        <f>IF('Norm. Zahr. Financovanie'!H$202=0,'Norm. uspesnost'!H110,('Norm. Zahr. Financovanie'!H110*Parametre!$A$2+'Norm. uspesnost'!H110*Parametre!$A$3)/(Parametre!$A$2+Parametre!$A$3))</f>
        <v>#REF!</v>
      </c>
      <c r="I106" s="331" t="e">
        <f>IF('Norm. Zahr. Financovanie'!I$202=0,'Norm. uspesnost'!I110,('Norm. Zahr. Financovanie'!I110*Parametre!$A$2+'Norm. uspesnost'!I110*Parametre!$A$3)/(Parametre!$A$2+Parametre!$A$3))</f>
        <v>#REF!</v>
      </c>
      <c r="J106" s="331" t="e">
        <f>IF('Norm. Zahr. Financovanie'!J$202=0,'Norm. uspesnost'!J110,('Norm. Zahr. Financovanie'!J110*Parametre!$A$2+'Norm. uspesnost'!J110*Parametre!$A$3)/(Parametre!$A$2+Parametre!$A$3))</f>
        <v>#REF!</v>
      </c>
      <c r="K106" s="331">
        <f>IF('Norm. Zahr. Financovanie'!K$202=0,'Norm. uspesnost'!K110,('Norm. Zahr. Financovanie'!K110*Parametre!$A$2+'Norm. uspesnost'!K110*Parametre!$A$3)/(Parametre!$A$2+Parametre!$A$3))</f>
        <v>8.2225006298274304E-3</v>
      </c>
      <c r="L106" s="331" t="e">
        <f>IF('Norm. Zahr. Financovanie'!L$202=0,'Norm. uspesnost'!L110,('Norm. Zahr. Financovanie'!L110*Parametre!$A$2+'Norm. uspesnost'!L110*Parametre!$A$3)/(Parametre!$A$2+Parametre!$A$3))</f>
        <v>#REF!</v>
      </c>
      <c r="M106" s="331" t="e">
        <f>IF('Norm. Zahr. Financovanie'!M$202=0,'Norm. uspesnost'!M110,('Norm. Zahr. Financovanie'!M110*Parametre!$A$2+'Norm. uspesnost'!M110*Parametre!$A$3)/(Parametre!$A$2+Parametre!$A$3))</f>
        <v>#REF!</v>
      </c>
      <c r="N106" s="331" t="e">
        <f>IF('Norm. Zahr. Financovanie'!N$202=0,'Norm. uspesnost'!N110,('Norm. Zahr. Financovanie'!N110*Parametre!$A$2+'Norm. uspesnost'!N110*Parametre!$A$3)/(Parametre!$A$2+Parametre!$A$3))</f>
        <v>#REF!</v>
      </c>
      <c r="O106" s="331" t="e">
        <f>IF('Norm. Zahr. Financovanie'!O$202=0,'Norm. uspesnost'!O110,('Norm. Zahr. Financovanie'!O110*Parametre!$A$2+'Norm. uspesnost'!O110*Parametre!$A$3)/(Parametre!$A$2+Parametre!$A$3))</f>
        <v>#REF!</v>
      </c>
      <c r="P106" s="331">
        <f>IF('Norm. Zahr. Financovanie'!P$202=0,'Norm. uspesnost'!P110,('Norm. Zahr. Financovanie'!P110*Parametre!$A$2+'Norm. uspesnost'!P110*Parametre!$A$3)/(Parametre!$A$2+Parametre!$A$3))</f>
        <v>1.3517109348131421E-2</v>
      </c>
      <c r="Q106" s="331" t="e">
        <f>IF('Norm. Zahr. Financovanie'!Q$202=0,'Norm. uspesnost'!Q110,('Norm. Zahr. Financovanie'!Q110*Parametre!$A$2+'Norm. uspesnost'!Q110*Parametre!$A$3)/(Parametre!$A$2+Parametre!$A$3))</f>
        <v>#REF!</v>
      </c>
      <c r="R106" s="331" t="e">
        <f>IF('Norm. Zahr. Financovanie'!R$202=0,'Norm. uspesnost'!R110,('Norm. Zahr. Financovanie'!R110*Parametre!$A$2+'Norm. uspesnost'!R110*Parametre!$A$3)/(Parametre!$A$2+Parametre!$A$3))</f>
        <v>#REF!</v>
      </c>
      <c r="S106" s="331" t="e">
        <f>IF('Norm. Zahr. Financovanie'!S$202=0,'Norm. uspesnost'!S110,('Norm. Zahr. Financovanie'!S110*Parametre!$A$2+'Norm. uspesnost'!S110*Parametre!$A$3)/(Parametre!$A$2+Parametre!$A$3))</f>
        <v>#REF!</v>
      </c>
      <c r="T106" s="331" t="e">
        <f>IF('Norm. Zahr. Financovanie'!T$202=0,'Norm. uspesnost'!T110,('Norm. Zahr. Financovanie'!T110*Parametre!$A$2+'Norm. uspesnost'!T110*Parametre!$A$3)/(Parametre!$A$2+Parametre!$A$3))</f>
        <v>#REF!</v>
      </c>
      <c r="U106" s="331">
        <f>IF('Norm. Zahr. Financovanie'!U$202=0,'Norm. uspesnost'!U110,('Norm. Zahr. Financovanie'!U110*Parametre!$A$2+'Norm. uspesnost'!U110*Parametre!$A$3)/(Parametre!$A$2+Parametre!$A$3))</f>
        <v>0</v>
      </c>
      <c r="V106" s="331" t="e">
        <f>IF('Norm. Zahr. Financovanie'!V$202=0,'Norm. uspesnost'!V110,('Norm. Zahr. Financovanie'!V110*Parametre!$A$2+'Norm. uspesnost'!V110*Parametre!$A$3)/(Parametre!$A$2+Parametre!$A$3))</f>
        <v>#REF!</v>
      </c>
      <c r="W106" s="331" t="e">
        <f>IF('Norm. Zahr. Financovanie'!W$202=0,'Norm. uspesnost'!W110,('Norm. Zahr. Financovanie'!W110*Parametre!$A$2+'Norm. uspesnost'!W110*Parametre!$A$3)/(Parametre!$A$2+Parametre!$A$3))</f>
        <v>#REF!</v>
      </c>
      <c r="X106" s="331">
        <f>IF('Norm. Zahr. Financovanie'!X$202=0,'Norm. uspesnost'!X110,('Norm. Zahr. Financovanie'!X110*Parametre!$A$2+'Norm. uspesnost'!X110*Parametre!$A$3)/(Parametre!$A$2+Parametre!$A$3))</f>
        <v>0</v>
      </c>
      <c r="Y106" s="331" t="e">
        <f>IF('Norm. Zahr. Financovanie'!Y$202=0,'Norm. uspesnost'!Y110,('Norm. Zahr. Financovanie'!Y110*Parametre!$A$2+'Norm. uspesnost'!Y110*Parametre!$A$3)/(Parametre!$A$2+Parametre!$A$3))</f>
        <v>#REF!</v>
      </c>
      <c r="Z106" s="331" t="e">
        <f>IF('Norm. Zahr. Financovanie'!Z$202=0,'Norm. uspesnost'!Z110,('Norm. Zahr. Financovanie'!Z110*Parametre!$A$2+'Norm. uspesnost'!Z110*Parametre!$A$3)/(Parametre!$A$2+Parametre!$A$3))</f>
        <v>#REF!</v>
      </c>
      <c r="AA106" s="331" t="e">
        <f>IF('Norm. Zahr. Financovanie'!AA$202=0,'Norm. uspesnost'!AA110,('Norm. Zahr. Financovanie'!AA110*Parametre!$A$2+'Norm. uspesnost'!AA110*Parametre!$A$3)/(Parametre!$A$2+Parametre!$A$3))</f>
        <v>#REF!</v>
      </c>
      <c r="AB106" s="331">
        <f>IF('Norm. Zahr. Financovanie'!AB$202=0,'Norm. uspesnost'!AB110,('Norm. Zahr. Financovanie'!AB110*Parametre!$A$2+'Norm. uspesnost'!AB110*Parametre!$A$3)/(Parametre!$A$2+Parametre!$A$3))</f>
        <v>0</v>
      </c>
      <c r="AC106" s="331">
        <f>IF('Norm. Zahr. Financovanie'!AC$202=0,'Norm. uspesnost'!AC110,('Norm. Zahr. Financovanie'!AC110*Parametre!$A$2+'Norm. uspesnost'!AC110*Parametre!$A$3)/(Parametre!$A$2+Parametre!$A$3))</f>
        <v>0</v>
      </c>
      <c r="AD106" s="331">
        <f>IF('Norm. Zahr. Financovanie'!AD$202=0,'Norm. uspesnost'!AD110,('Norm. Zahr. Financovanie'!AD110*Parametre!$A$2+'Norm. uspesnost'!AD110*Parametre!$A$3)/(Parametre!$A$2+Parametre!$A$3))</f>
        <v>0</v>
      </c>
      <c r="AE106" s="331" t="e">
        <f>IF('Norm. Zahr. Financovanie'!AE$202=0,'Norm. uspesnost'!AE110,('Norm. Zahr. Financovanie'!AE110*Parametre!$A$2+'Norm. uspesnost'!AE110*Parametre!$A$3)/(Parametre!$A$2+Parametre!$A$3))</f>
        <v>#REF!</v>
      </c>
      <c r="AF106" s="331" t="e">
        <f>IF('Norm. Zahr. Financovanie'!AF$202=0,'Norm. uspesnost'!AF110,('Norm. Zahr. Financovanie'!AF110*Parametre!$A$2+'Norm. uspesnost'!AF110*Parametre!$A$3)/(Parametre!$A$2+Parametre!$A$3))</f>
        <v>#REF!</v>
      </c>
      <c r="AG106" s="331" t="e">
        <f>IF('Norm. Zahr. Financovanie'!AG$202=0,'Norm. uspesnost'!AG110,('Norm. Zahr. Financovanie'!AG110*Parametre!$A$2+'Norm. uspesnost'!AG110*Parametre!$A$3)/(Parametre!$A$2+Parametre!$A$3))</f>
        <v>#REF!</v>
      </c>
      <c r="AH106" s="331" t="e">
        <f>IF('Norm. Zahr. Financovanie'!AH$202=0,'Norm. uspesnost'!AH110,('Norm. Zahr. Financovanie'!AH110*Parametre!$A$2+'Norm. uspesnost'!AH110*Parametre!$A$3)/(Parametre!$A$2+Parametre!$A$3))</f>
        <v>#REF!</v>
      </c>
      <c r="AI106" s="331">
        <f>IF('Norm. Zahr. Financovanie'!AI$202=0,'Norm. uspesnost'!AI110,('Norm. Zahr. Financovanie'!AI110*Parametre!$A$2+'Norm. uspesnost'!AI110*Parametre!$A$3)/(Parametre!$A$2+Parametre!$A$3))</f>
        <v>1.1870131817574002E-2</v>
      </c>
      <c r="AJ106" s="331" t="e">
        <f>IF('Norm. Zahr. Financovanie'!AJ$202=0,'Norm. uspesnost'!AJ110,('Norm. Zahr. Financovanie'!AJ110*Parametre!$A$2+'Norm. uspesnost'!AJ110*Parametre!$A$3)/(Parametre!$A$2+Parametre!$A$3))</f>
        <v>#REF!</v>
      </c>
      <c r="AK106" s="331" t="e">
        <f>IF('Norm. Zahr. Financovanie'!AK$202=0,'Norm. uspesnost'!AK110,('Norm. Zahr. Financovanie'!AK110*Parametre!$A$2+'Norm. uspesnost'!AK110*Parametre!$A$3)/(Parametre!$A$2+Parametre!$A$3))</f>
        <v>#REF!</v>
      </c>
      <c r="AL106" s="331" t="e">
        <f>IF('Norm. Zahr. Financovanie'!AL$202=0,'Norm. uspesnost'!AL110,('Norm. Zahr. Financovanie'!AL110*Parametre!$A$2+'Norm. uspesnost'!AL110*Parametre!$A$3)/(Parametre!$A$2+Parametre!$A$3))</f>
        <v>#REF!</v>
      </c>
      <c r="AM106" s="331" t="e">
        <f>IF('Norm. Zahr. Financovanie'!AM$202=0,'Norm. uspesnost'!AM110,('Norm. Zahr. Financovanie'!AM110*Parametre!$A$2+'Norm. uspesnost'!AM110*Parametre!$A$3)/(Parametre!$A$2+Parametre!$A$3))</f>
        <v>#REF!</v>
      </c>
      <c r="AN106" s="331" t="e">
        <f>IF('Norm. Zahr. Financovanie'!AN$202=0,'Norm. uspesnost'!AN110,('Norm. Zahr. Financovanie'!AN110*Parametre!$A$2+'Norm. uspesnost'!AN110*Parametre!$A$3)/(Parametre!$A$2+Parametre!$A$3))</f>
        <v>#REF!</v>
      </c>
      <c r="AO106" s="331" t="e">
        <f>IF('Norm. Zahr. Financovanie'!AO$202=0,'Norm. uspesnost'!AO110,('Norm. Zahr. Financovanie'!AO110*Parametre!$A$2+'Norm. uspesnost'!AO110*Parametre!$A$3)/(Parametre!$A$2+Parametre!$A$3))</f>
        <v>#REF!</v>
      </c>
      <c r="AP106" s="331" t="e">
        <f>IF('Norm. Zahr. Financovanie'!AP$202=0,'Norm. uspesnost'!AP110,('Norm. Zahr. Financovanie'!AP110*Parametre!$A$2+'Norm. uspesnost'!AP110*Parametre!$A$3)/(Parametre!$A$2+Parametre!$A$3))</f>
        <v>#REF!</v>
      </c>
      <c r="AQ106" s="331" t="e">
        <f>IF('Norm. Zahr. Financovanie'!AQ$202=0,'Norm. uspesnost'!AQ110,('Norm. Zahr. Financovanie'!AQ110*Parametre!$A$2+'Norm. uspesnost'!AQ110*Parametre!$A$3)/(Parametre!$A$2+Parametre!$A$3))</f>
        <v>#REF!</v>
      </c>
      <c r="AR106" s="331" t="e">
        <f>IF('Norm. Zahr. Financovanie'!AR$202=0,'Norm. uspesnost'!AR110,('Norm. Zahr. Financovanie'!AR110*Parametre!$A$2+'Norm. uspesnost'!AR110*Parametre!$A$3)/(Parametre!$A$2+Parametre!$A$3))</f>
        <v>#REF!</v>
      </c>
      <c r="AS106" s="331" t="e">
        <f>IF('Norm. Zahr. Financovanie'!AS$202=0,'Norm. uspesnost'!AS110,('Norm. Zahr. Financovanie'!AS110*Parametre!$A$2+'Norm. uspesnost'!AS110*Parametre!$A$3)/(Parametre!$A$2+Parametre!$A$3))</f>
        <v>#REF!</v>
      </c>
      <c r="AT106" s="331" t="e">
        <f>IF('Norm. Zahr. Financovanie'!AT$202=0,'Norm. uspesnost'!AT110,('Norm. Zahr. Financovanie'!AT110*Parametre!$A$2+'Norm. uspesnost'!AT110*Parametre!$A$3)/(Parametre!$A$2+Parametre!$A$3))</f>
        <v>#REF!</v>
      </c>
      <c r="AU106" s="331" t="e">
        <f>IF('Norm. Zahr. Financovanie'!AU$202=0,'Norm. uspesnost'!AU110,('Norm. Zahr. Financovanie'!AU110*Parametre!$A$2+'Norm. uspesnost'!AU110*Parametre!$A$3)/(Parametre!$A$2+Parametre!$A$3))</f>
        <v>#REF!</v>
      </c>
      <c r="AV106" s="331" t="e">
        <f>IF('Norm. Zahr. Financovanie'!AV$202=0,'Norm. uspesnost'!AV110,('Norm. Zahr. Financovanie'!AV110*Parametre!$A$2+'Norm. uspesnost'!AV110*Parametre!$A$3)/(Parametre!$A$2+Parametre!$A$3))</f>
        <v>#REF!</v>
      </c>
      <c r="AW106" s="331" t="e">
        <f>IF('Norm. Zahr. Financovanie'!AW$202=0,'Norm. uspesnost'!AW110,('Norm. Zahr. Financovanie'!AW110*Parametre!$A$2+'Norm. uspesnost'!AW110*Parametre!$A$3)/(Parametre!$A$2+Parametre!$A$3))</f>
        <v>#REF!</v>
      </c>
      <c r="AX106" s="331" t="e">
        <f>IF('Norm. Zahr. Financovanie'!AX$202=0,'Norm. uspesnost'!AX110,('Norm. Zahr. Financovanie'!AX110*Parametre!$A$2+'Norm. uspesnost'!AX110*Parametre!$A$3)/(Parametre!$A$2+Parametre!$A$3))</f>
        <v>#REF!</v>
      </c>
      <c r="AY106" s="331" t="e">
        <f>IF('Norm. Zahr. Financovanie'!AY$202=0,'Norm. uspesnost'!AY110,('Norm. Zahr. Financovanie'!AY110*Parametre!$A$2+'Norm. uspesnost'!AY110*Parametre!$A$3)/(Parametre!$A$2+Parametre!$A$3))</f>
        <v>#REF!</v>
      </c>
      <c r="AZ106" s="331" t="e">
        <f>IF('Norm. Zahr. Financovanie'!AZ$202=0,'Norm. uspesnost'!AZ110,('Norm. Zahr. Financovanie'!AZ110*Parametre!$A$2+'Norm. uspesnost'!AZ110*Parametre!$A$3)/(Parametre!$A$2+Parametre!$A$3))</f>
        <v>#REF!</v>
      </c>
      <c r="BA106" s="331">
        <f>IF('Norm. Zahr. Financovanie'!BA$202=0,'Norm. uspesnost'!BA110,('Norm. Zahr. Financovanie'!BA110*Parametre!$A$2+'Norm. uspesnost'!BA110*Parametre!$A$3)/(Parametre!$A$2+Parametre!$A$3))</f>
        <v>5.0335905169291012E-3</v>
      </c>
      <c r="BB106" s="331" t="e">
        <f>IF('Norm. Zahr. Financovanie'!BB$202=0,'Norm. uspesnost'!BB110,('Norm. Zahr. Financovanie'!BB110*Parametre!$A$2+'Norm. uspesnost'!BB110*Parametre!$A$3)/(Parametre!$A$2+Parametre!$A$3))</f>
        <v>#REF!</v>
      </c>
    </row>
    <row r="107" spans="1:54" ht="14.25" customHeight="1" x14ac:dyDescent="0.25">
      <c r="A107" s="31">
        <v>104</v>
      </c>
      <c r="B107" s="33" t="s">
        <v>284</v>
      </c>
      <c r="C107" s="39" t="s">
        <v>283</v>
      </c>
      <c r="D107" s="331" t="e">
        <f>IF('Norm. Zahr. Financovanie'!D$202=0,'Norm. uspesnost'!D111,('Norm. Zahr. Financovanie'!D111*Parametre!$A$2+'Norm. uspesnost'!D111*Parametre!$A$3)/(Parametre!$A$2+Parametre!$A$3))</f>
        <v>#REF!</v>
      </c>
      <c r="E107" s="331" t="e">
        <f>IF('Norm. Zahr. Financovanie'!E$202=0,'Norm. uspesnost'!E111,('Norm. Zahr. Financovanie'!E111*Parametre!$A$2+'Norm. uspesnost'!E111*Parametre!$A$3)/(Parametre!$A$2+Parametre!$A$3))</f>
        <v>#REF!</v>
      </c>
      <c r="F107" s="331" t="e">
        <f>IF('Norm. Zahr. Financovanie'!F$202=0,'Norm. uspesnost'!F111,('Norm. Zahr. Financovanie'!F111*Parametre!$A$2+'Norm. uspesnost'!F111*Parametre!$A$3)/(Parametre!$A$2+Parametre!$A$3))</f>
        <v>#REF!</v>
      </c>
      <c r="G107" s="331" t="e">
        <f>IF('Norm. Zahr. Financovanie'!G$202=0,'Norm. uspesnost'!G111,('Norm. Zahr. Financovanie'!G111*Parametre!$A$2+'Norm. uspesnost'!G111*Parametre!$A$3)/(Parametre!$A$2+Parametre!$A$3))</f>
        <v>#REF!</v>
      </c>
      <c r="H107" s="331" t="e">
        <f>IF('Norm. Zahr. Financovanie'!H$202=0,'Norm. uspesnost'!H111,('Norm. Zahr. Financovanie'!H111*Parametre!$A$2+'Norm. uspesnost'!H111*Parametre!$A$3)/(Parametre!$A$2+Parametre!$A$3))</f>
        <v>#REF!</v>
      </c>
      <c r="I107" s="331" t="e">
        <f>IF('Norm. Zahr. Financovanie'!I$202=0,'Norm. uspesnost'!I111,('Norm. Zahr. Financovanie'!I111*Parametre!$A$2+'Norm. uspesnost'!I111*Parametre!$A$3)/(Parametre!$A$2+Parametre!$A$3))</f>
        <v>#REF!</v>
      </c>
      <c r="J107" s="331" t="e">
        <f>IF('Norm. Zahr. Financovanie'!J$202=0,'Norm. uspesnost'!J111,('Norm. Zahr. Financovanie'!J111*Parametre!$A$2+'Norm. uspesnost'!J111*Parametre!$A$3)/(Parametre!$A$2+Parametre!$A$3))</f>
        <v>#REF!</v>
      </c>
      <c r="K107" s="331">
        <f>IF('Norm. Zahr. Financovanie'!K$202=0,'Norm. uspesnost'!K111,('Norm. Zahr. Financovanie'!K111*Parametre!$A$2+'Norm. uspesnost'!K111*Parametre!$A$3)/(Parametre!$A$2+Parametre!$A$3))</f>
        <v>0</v>
      </c>
      <c r="L107" s="331" t="e">
        <f>IF('Norm. Zahr. Financovanie'!L$202=0,'Norm. uspesnost'!L111,('Norm. Zahr. Financovanie'!L111*Parametre!$A$2+'Norm. uspesnost'!L111*Parametre!$A$3)/(Parametre!$A$2+Parametre!$A$3))</f>
        <v>#REF!</v>
      </c>
      <c r="M107" s="331" t="e">
        <f>IF('Norm. Zahr. Financovanie'!M$202=0,'Norm. uspesnost'!M111,('Norm. Zahr. Financovanie'!M111*Parametre!$A$2+'Norm. uspesnost'!M111*Parametre!$A$3)/(Parametre!$A$2+Parametre!$A$3))</f>
        <v>#REF!</v>
      </c>
      <c r="N107" s="331" t="e">
        <f>IF('Norm. Zahr. Financovanie'!N$202=0,'Norm. uspesnost'!N111,('Norm. Zahr. Financovanie'!N111*Parametre!$A$2+'Norm. uspesnost'!N111*Parametre!$A$3)/(Parametre!$A$2+Parametre!$A$3))</f>
        <v>#REF!</v>
      </c>
      <c r="O107" s="331" t="e">
        <f>IF('Norm. Zahr. Financovanie'!O$202=0,'Norm. uspesnost'!O111,('Norm. Zahr. Financovanie'!O111*Parametre!$A$2+'Norm. uspesnost'!O111*Parametre!$A$3)/(Parametre!$A$2+Parametre!$A$3))</f>
        <v>#REF!</v>
      </c>
      <c r="P107" s="331">
        <f>IF('Norm. Zahr. Financovanie'!P$202=0,'Norm. uspesnost'!P111,('Norm. Zahr. Financovanie'!P111*Parametre!$A$2+'Norm. uspesnost'!P111*Parametre!$A$3)/(Parametre!$A$2+Parametre!$A$3))</f>
        <v>0</v>
      </c>
      <c r="Q107" s="331" t="e">
        <f>IF('Norm. Zahr. Financovanie'!Q$202=0,'Norm. uspesnost'!Q111,('Norm. Zahr. Financovanie'!Q111*Parametre!$A$2+'Norm. uspesnost'!Q111*Parametre!$A$3)/(Parametre!$A$2+Parametre!$A$3))</f>
        <v>#REF!</v>
      </c>
      <c r="R107" s="331" t="e">
        <f>IF('Norm. Zahr. Financovanie'!R$202=0,'Norm. uspesnost'!R111,('Norm. Zahr. Financovanie'!R111*Parametre!$A$2+'Norm. uspesnost'!R111*Parametre!$A$3)/(Parametre!$A$2+Parametre!$A$3))</f>
        <v>#REF!</v>
      </c>
      <c r="S107" s="331" t="e">
        <f>IF('Norm. Zahr. Financovanie'!S$202=0,'Norm. uspesnost'!S111,('Norm. Zahr. Financovanie'!S111*Parametre!$A$2+'Norm. uspesnost'!S111*Parametre!$A$3)/(Parametre!$A$2+Parametre!$A$3))</f>
        <v>#REF!</v>
      </c>
      <c r="T107" s="331" t="e">
        <f>IF('Norm. Zahr. Financovanie'!T$202=0,'Norm. uspesnost'!T111,('Norm. Zahr. Financovanie'!T111*Parametre!$A$2+'Norm. uspesnost'!T111*Parametre!$A$3)/(Parametre!$A$2+Parametre!$A$3))</f>
        <v>#REF!</v>
      </c>
      <c r="U107" s="331">
        <f>IF('Norm. Zahr. Financovanie'!U$202=0,'Norm. uspesnost'!U111,('Norm. Zahr. Financovanie'!U111*Parametre!$A$2+'Norm. uspesnost'!U111*Parametre!$A$3)/(Parametre!$A$2+Parametre!$A$3))</f>
        <v>5.1585777216294669E-2</v>
      </c>
      <c r="V107" s="331" t="e">
        <f>IF('Norm. Zahr. Financovanie'!V$202=0,'Norm. uspesnost'!V111,('Norm. Zahr. Financovanie'!V111*Parametre!$A$2+'Norm. uspesnost'!V111*Parametre!$A$3)/(Parametre!$A$2+Parametre!$A$3))</f>
        <v>#REF!</v>
      </c>
      <c r="W107" s="331" t="e">
        <f>IF('Norm. Zahr. Financovanie'!W$202=0,'Norm. uspesnost'!W111,('Norm. Zahr. Financovanie'!W111*Parametre!$A$2+'Norm. uspesnost'!W111*Parametre!$A$3)/(Parametre!$A$2+Parametre!$A$3))</f>
        <v>#REF!</v>
      </c>
      <c r="X107" s="331">
        <f>IF('Norm. Zahr. Financovanie'!X$202=0,'Norm. uspesnost'!X111,('Norm. Zahr. Financovanie'!X111*Parametre!$A$2+'Norm. uspesnost'!X111*Parametre!$A$3)/(Parametre!$A$2+Parametre!$A$3))</f>
        <v>0</v>
      </c>
      <c r="Y107" s="331" t="e">
        <f>IF('Norm. Zahr. Financovanie'!Y$202=0,'Norm. uspesnost'!Y111,('Norm. Zahr. Financovanie'!Y111*Parametre!$A$2+'Norm. uspesnost'!Y111*Parametre!$A$3)/(Parametre!$A$2+Parametre!$A$3))</f>
        <v>#REF!</v>
      </c>
      <c r="Z107" s="331" t="e">
        <f>IF('Norm. Zahr. Financovanie'!Z$202=0,'Norm. uspesnost'!Z111,('Norm. Zahr. Financovanie'!Z111*Parametre!$A$2+'Norm. uspesnost'!Z111*Parametre!$A$3)/(Parametre!$A$2+Parametre!$A$3))</f>
        <v>#REF!</v>
      </c>
      <c r="AA107" s="331" t="e">
        <f>IF('Norm. Zahr. Financovanie'!AA$202=0,'Norm. uspesnost'!AA111,('Norm. Zahr. Financovanie'!AA111*Parametre!$A$2+'Norm. uspesnost'!AA111*Parametre!$A$3)/(Parametre!$A$2+Parametre!$A$3))</f>
        <v>#REF!</v>
      </c>
      <c r="AB107" s="331">
        <f>IF('Norm. Zahr. Financovanie'!AB$202=0,'Norm. uspesnost'!AB111,('Norm. Zahr. Financovanie'!AB111*Parametre!$A$2+'Norm. uspesnost'!AB111*Parametre!$A$3)/(Parametre!$A$2+Parametre!$A$3))</f>
        <v>6.3410195804515596E-2</v>
      </c>
      <c r="AC107" s="331">
        <f>IF('Norm. Zahr. Financovanie'!AC$202=0,'Norm. uspesnost'!AC111,('Norm. Zahr. Financovanie'!AC111*Parametre!$A$2+'Norm. uspesnost'!AC111*Parametre!$A$3)/(Parametre!$A$2+Parametre!$A$3))</f>
        <v>1.7531146042461941E-2</v>
      </c>
      <c r="AD107" s="331">
        <f>IF('Norm. Zahr. Financovanie'!AD$202=0,'Norm. uspesnost'!AD111,('Norm. Zahr. Financovanie'!AD111*Parametre!$A$2+'Norm. uspesnost'!AD111*Parametre!$A$3)/(Parametre!$A$2+Parametre!$A$3))</f>
        <v>0</v>
      </c>
      <c r="AE107" s="331" t="e">
        <f>IF('Norm. Zahr. Financovanie'!AE$202=0,'Norm. uspesnost'!AE111,('Norm. Zahr. Financovanie'!AE111*Parametre!$A$2+'Norm. uspesnost'!AE111*Parametre!$A$3)/(Parametre!$A$2+Parametre!$A$3))</f>
        <v>#REF!</v>
      </c>
      <c r="AF107" s="331" t="e">
        <f>IF('Norm. Zahr. Financovanie'!AF$202=0,'Norm. uspesnost'!AF111,('Norm. Zahr. Financovanie'!AF111*Parametre!$A$2+'Norm. uspesnost'!AF111*Parametre!$A$3)/(Parametre!$A$2+Parametre!$A$3))</f>
        <v>#REF!</v>
      </c>
      <c r="AG107" s="331" t="e">
        <f>IF('Norm. Zahr. Financovanie'!AG$202=0,'Norm. uspesnost'!AG111,('Norm. Zahr. Financovanie'!AG111*Parametre!$A$2+'Norm. uspesnost'!AG111*Parametre!$A$3)/(Parametre!$A$2+Parametre!$A$3))</f>
        <v>#REF!</v>
      </c>
      <c r="AH107" s="331" t="e">
        <f>IF('Norm. Zahr. Financovanie'!AH$202=0,'Norm. uspesnost'!AH111,('Norm. Zahr. Financovanie'!AH111*Parametre!$A$2+'Norm. uspesnost'!AH111*Parametre!$A$3)/(Parametre!$A$2+Parametre!$A$3))</f>
        <v>#REF!</v>
      </c>
      <c r="AI107" s="331">
        <f>IF('Norm. Zahr. Financovanie'!AI$202=0,'Norm. uspesnost'!AI111,('Norm. Zahr. Financovanie'!AI111*Parametre!$A$2+'Norm. uspesnost'!AI111*Parametre!$A$3)/(Parametre!$A$2+Parametre!$A$3))</f>
        <v>0</v>
      </c>
      <c r="AJ107" s="331" t="e">
        <f>IF('Norm. Zahr. Financovanie'!AJ$202=0,'Norm. uspesnost'!AJ111,('Norm. Zahr. Financovanie'!AJ111*Parametre!$A$2+'Norm. uspesnost'!AJ111*Parametre!$A$3)/(Parametre!$A$2+Parametre!$A$3))</f>
        <v>#REF!</v>
      </c>
      <c r="AK107" s="331" t="e">
        <f>IF('Norm. Zahr. Financovanie'!AK$202=0,'Norm. uspesnost'!AK111,('Norm. Zahr. Financovanie'!AK111*Parametre!$A$2+'Norm. uspesnost'!AK111*Parametre!$A$3)/(Parametre!$A$2+Parametre!$A$3))</f>
        <v>#REF!</v>
      </c>
      <c r="AL107" s="331" t="e">
        <f>IF('Norm. Zahr. Financovanie'!AL$202=0,'Norm. uspesnost'!AL111,('Norm. Zahr. Financovanie'!AL111*Parametre!$A$2+'Norm. uspesnost'!AL111*Parametre!$A$3)/(Parametre!$A$2+Parametre!$A$3))</f>
        <v>#REF!</v>
      </c>
      <c r="AM107" s="331" t="e">
        <f>IF('Norm. Zahr. Financovanie'!AM$202=0,'Norm. uspesnost'!AM111,('Norm. Zahr. Financovanie'!AM111*Parametre!$A$2+'Norm. uspesnost'!AM111*Parametre!$A$3)/(Parametre!$A$2+Parametre!$A$3))</f>
        <v>#REF!</v>
      </c>
      <c r="AN107" s="331" t="e">
        <f>IF('Norm. Zahr. Financovanie'!AN$202=0,'Norm. uspesnost'!AN111,('Norm. Zahr. Financovanie'!AN111*Parametre!$A$2+'Norm. uspesnost'!AN111*Parametre!$A$3)/(Parametre!$A$2+Parametre!$A$3))</f>
        <v>#REF!</v>
      </c>
      <c r="AO107" s="331" t="e">
        <f>IF('Norm. Zahr. Financovanie'!AO$202=0,'Norm. uspesnost'!AO111,('Norm. Zahr. Financovanie'!AO111*Parametre!$A$2+'Norm. uspesnost'!AO111*Parametre!$A$3)/(Parametre!$A$2+Parametre!$A$3))</f>
        <v>#REF!</v>
      </c>
      <c r="AP107" s="331" t="e">
        <f>IF('Norm. Zahr. Financovanie'!AP$202=0,'Norm. uspesnost'!AP111,('Norm. Zahr. Financovanie'!AP111*Parametre!$A$2+'Norm. uspesnost'!AP111*Parametre!$A$3)/(Parametre!$A$2+Parametre!$A$3))</f>
        <v>#REF!</v>
      </c>
      <c r="AQ107" s="331" t="e">
        <f>IF('Norm. Zahr. Financovanie'!AQ$202=0,'Norm. uspesnost'!AQ111,('Norm. Zahr. Financovanie'!AQ111*Parametre!$A$2+'Norm. uspesnost'!AQ111*Parametre!$A$3)/(Parametre!$A$2+Parametre!$A$3))</f>
        <v>#REF!</v>
      </c>
      <c r="AR107" s="331" t="e">
        <f>IF('Norm. Zahr. Financovanie'!AR$202=0,'Norm. uspesnost'!AR111,('Norm. Zahr. Financovanie'!AR111*Parametre!$A$2+'Norm. uspesnost'!AR111*Parametre!$A$3)/(Parametre!$A$2+Parametre!$A$3))</f>
        <v>#REF!</v>
      </c>
      <c r="AS107" s="331" t="e">
        <f>IF('Norm. Zahr. Financovanie'!AS$202=0,'Norm. uspesnost'!AS111,('Norm. Zahr. Financovanie'!AS111*Parametre!$A$2+'Norm. uspesnost'!AS111*Parametre!$A$3)/(Parametre!$A$2+Parametre!$A$3))</f>
        <v>#REF!</v>
      </c>
      <c r="AT107" s="331" t="e">
        <f>IF('Norm. Zahr. Financovanie'!AT$202=0,'Norm. uspesnost'!AT111,('Norm. Zahr. Financovanie'!AT111*Parametre!$A$2+'Norm. uspesnost'!AT111*Parametre!$A$3)/(Parametre!$A$2+Parametre!$A$3))</f>
        <v>#REF!</v>
      </c>
      <c r="AU107" s="331" t="e">
        <f>IF('Norm. Zahr. Financovanie'!AU$202=0,'Norm. uspesnost'!AU111,('Norm. Zahr. Financovanie'!AU111*Parametre!$A$2+'Norm. uspesnost'!AU111*Parametre!$A$3)/(Parametre!$A$2+Parametre!$A$3))</f>
        <v>#REF!</v>
      </c>
      <c r="AV107" s="331" t="e">
        <f>IF('Norm. Zahr. Financovanie'!AV$202=0,'Norm. uspesnost'!AV111,('Norm. Zahr. Financovanie'!AV111*Parametre!$A$2+'Norm. uspesnost'!AV111*Parametre!$A$3)/(Parametre!$A$2+Parametre!$A$3))</f>
        <v>#REF!</v>
      </c>
      <c r="AW107" s="331" t="e">
        <f>IF('Norm. Zahr. Financovanie'!AW$202=0,'Norm. uspesnost'!AW111,('Norm. Zahr. Financovanie'!AW111*Parametre!$A$2+'Norm. uspesnost'!AW111*Parametre!$A$3)/(Parametre!$A$2+Parametre!$A$3))</f>
        <v>#REF!</v>
      </c>
      <c r="AX107" s="331" t="e">
        <f>IF('Norm. Zahr. Financovanie'!AX$202=0,'Norm. uspesnost'!AX111,('Norm. Zahr. Financovanie'!AX111*Parametre!$A$2+'Norm. uspesnost'!AX111*Parametre!$A$3)/(Parametre!$A$2+Parametre!$A$3))</f>
        <v>#REF!</v>
      </c>
      <c r="AY107" s="331" t="e">
        <f>IF('Norm. Zahr. Financovanie'!AY$202=0,'Norm. uspesnost'!AY111,('Norm. Zahr. Financovanie'!AY111*Parametre!$A$2+'Norm. uspesnost'!AY111*Parametre!$A$3)/(Parametre!$A$2+Parametre!$A$3))</f>
        <v>#REF!</v>
      </c>
      <c r="AZ107" s="331" t="e">
        <f>IF('Norm. Zahr. Financovanie'!AZ$202=0,'Norm. uspesnost'!AZ111,('Norm. Zahr. Financovanie'!AZ111*Parametre!$A$2+'Norm. uspesnost'!AZ111*Parametre!$A$3)/(Parametre!$A$2+Parametre!$A$3))</f>
        <v>#REF!</v>
      </c>
      <c r="BA107" s="331">
        <f>IF('Norm. Zahr. Financovanie'!BA$202=0,'Norm. uspesnost'!BA111,('Norm. Zahr. Financovanie'!BA111*Parametre!$A$2+'Norm. uspesnost'!BA111*Parametre!$A$3)/(Parametre!$A$2+Parametre!$A$3))</f>
        <v>0</v>
      </c>
      <c r="BB107" s="331" t="e">
        <f>IF('Norm. Zahr. Financovanie'!BB$202=0,'Norm. uspesnost'!BB111,('Norm. Zahr. Financovanie'!BB111*Parametre!$A$2+'Norm. uspesnost'!BB111*Parametre!$A$3)/(Parametre!$A$2+Parametre!$A$3))</f>
        <v>#REF!</v>
      </c>
    </row>
    <row r="108" spans="1:54" ht="14.25" customHeight="1" x14ac:dyDescent="0.25">
      <c r="A108" s="31">
        <v>105</v>
      </c>
      <c r="B108" s="33" t="s">
        <v>258</v>
      </c>
      <c r="C108" s="32" t="s">
        <v>257</v>
      </c>
      <c r="D108" s="331" t="e">
        <f>IF('Norm. Zahr. Financovanie'!D$202=0,'Norm. uspesnost'!D112,('Norm. Zahr. Financovanie'!D112*Parametre!$A$2+'Norm. uspesnost'!D112*Parametre!$A$3)/(Parametre!$A$2+Parametre!$A$3))</f>
        <v>#REF!</v>
      </c>
      <c r="E108" s="331" t="e">
        <f>IF('Norm. Zahr. Financovanie'!E$202=0,'Norm. uspesnost'!E112,('Norm. Zahr. Financovanie'!E112*Parametre!$A$2+'Norm. uspesnost'!E112*Parametre!$A$3)/(Parametre!$A$2+Parametre!$A$3))</f>
        <v>#REF!</v>
      </c>
      <c r="F108" s="331" t="e">
        <f>IF('Norm. Zahr. Financovanie'!F$202=0,'Norm. uspesnost'!F112,('Norm. Zahr. Financovanie'!F112*Parametre!$A$2+'Norm. uspesnost'!F112*Parametre!$A$3)/(Parametre!$A$2+Parametre!$A$3))</f>
        <v>#REF!</v>
      </c>
      <c r="G108" s="331" t="e">
        <f>IF('Norm. Zahr. Financovanie'!G$202=0,'Norm. uspesnost'!G112,('Norm. Zahr. Financovanie'!G112*Parametre!$A$2+'Norm. uspesnost'!G112*Parametre!$A$3)/(Parametre!$A$2+Parametre!$A$3))</f>
        <v>#REF!</v>
      </c>
      <c r="H108" s="331" t="e">
        <f>IF('Norm. Zahr. Financovanie'!H$202=0,'Norm. uspesnost'!H112,('Norm. Zahr. Financovanie'!H112*Parametre!$A$2+'Norm. uspesnost'!H112*Parametre!$A$3)/(Parametre!$A$2+Parametre!$A$3))</f>
        <v>#REF!</v>
      </c>
      <c r="I108" s="331" t="e">
        <f>IF('Norm. Zahr. Financovanie'!I$202=0,'Norm. uspesnost'!I112,('Norm. Zahr. Financovanie'!I112*Parametre!$A$2+'Norm. uspesnost'!I112*Parametre!$A$3)/(Parametre!$A$2+Parametre!$A$3))</f>
        <v>#REF!</v>
      </c>
      <c r="J108" s="331" t="e">
        <f>IF('Norm. Zahr. Financovanie'!J$202=0,'Norm. uspesnost'!J112,('Norm. Zahr. Financovanie'!J112*Parametre!$A$2+'Norm. uspesnost'!J112*Parametre!$A$3)/(Parametre!$A$2+Parametre!$A$3))</f>
        <v>#REF!</v>
      </c>
      <c r="K108" s="331">
        <f>IF('Norm. Zahr. Financovanie'!K$202=0,'Norm. uspesnost'!K112,('Norm. Zahr. Financovanie'!K112*Parametre!$A$2+'Norm. uspesnost'!K112*Parametre!$A$3)/(Parametre!$A$2+Parametre!$A$3))</f>
        <v>1.6387122910815052E-2</v>
      </c>
      <c r="L108" s="331" t="e">
        <f>IF('Norm. Zahr. Financovanie'!L$202=0,'Norm. uspesnost'!L112,('Norm. Zahr. Financovanie'!L112*Parametre!$A$2+'Norm. uspesnost'!L112*Parametre!$A$3)/(Parametre!$A$2+Parametre!$A$3))</f>
        <v>#REF!</v>
      </c>
      <c r="M108" s="331" t="e">
        <f>IF('Norm. Zahr. Financovanie'!M$202=0,'Norm. uspesnost'!M112,('Norm. Zahr. Financovanie'!M112*Parametre!$A$2+'Norm. uspesnost'!M112*Parametre!$A$3)/(Parametre!$A$2+Parametre!$A$3))</f>
        <v>#REF!</v>
      </c>
      <c r="N108" s="331" t="e">
        <f>IF('Norm. Zahr. Financovanie'!N$202=0,'Norm. uspesnost'!N112,('Norm. Zahr. Financovanie'!N112*Parametre!$A$2+'Norm. uspesnost'!N112*Parametre!$A$3)/(Parametre!$A$2+Parametre!$A$3))</f>
        <v>#REF!</v>
      </c>
      <c r="O108" s="331" t="e">
        <f>IF('Norm. Zahr. Financovanie'!O$202=0,'Norm. uspesnost'!O112,('Norm. Zahr. Financovanie'!O112*Parametre!$A$2+'Norm. uspesnost'!O112*Parametre!$A$3)/(Parametre!$A$2+Parametre!$A$3))</f>
        <v>#REF!</v>
      </c>
      <c r="P108" s="331">
        <f>IF('Norm. Zahr. Financovanie'!P$202=0,'Norm. uspesnost'!P112,('Norm. Zahr. Financovanie'!P112*Parametre!$A$2+'Norm. uspesnost'!P112*Parametre!$A$3)/(Parametre!$A$2+Parametre!$A$3))</f>
        <v>8.077523569403609E-3</v>
      </c>
      <c r="Q108" s="331" t="e">
        <f>IF('Norm. Zahr. Financovanie'!Q$202=0,'Norm. uspesnost'!Q112,('Norm. Zahr. Financovanie'!Q112*Parametre!$A$2+'Norm. uspesnost'!Q112*Parametre!$A$3)/(Parametre!$A$2+Parametre!$A$3))</f>
        <v>#REF!</v>
      </c>
      <c r="R108" s="331" t="e">
        <f>IF('Norm. Zahr. Financovanie'!R$202=0,'Norm. uspesnost'!R112,('Norm. Zahr. Financovanie'!R112*Parametre!$A$2+'Norm. uspesnost'!R112*Parametre!$A$3)/(Parametre!$A$2+Parametre!$A$3))</f>
        <v>#REF!</v>
      </c>
      <c r="S108" s="331" t="e">
        <f>IF('Norm. Zahr. Financovanie'!S$202=0,'Norm. uspesnost'!S112,('Norm. Zahr. Financovanie'!S112*Parametre!$A$2+'Norm. uspesnost'!S112*Parametre!$A$3)/(Parametre!$A$2+Parametre!$A$3))</f>
        <v>#REF!</v>
      </c>
      <c r="T108" s="331" t="e">
        <f>IF('Norm. Zahr. Financovanie'!T$202=0,'Norm. uspesnost'!T112,('Norm. Zahr. Financovanie'!T112*Parametre!$A$2+'Norm. uspesnost'!T112*Parametre!$A$3)/(Parametre!$A$2+Parametre!$A$3))</f>
        <v>#REF!</v>
      </c>
      <c r="U108" s="331">
        <f>IF('Norm. Zahr. Financovanie'!U$202=0,'Norm. uspesnost'!U112,('Norm. Zahr. Financovanie'!U112*Parametre!$A$2+'Norm. uspesnost'!U112*Parametre!$A$3)/(Parametre!$A$2+Parametre!$A$3))</f>
        <v>4.2765373637812824E-3</v>
      </c>
      <c r="V108" s="331" t="e">
        <f>IF('Norm. Zahr. Financovanie'!V$202=0,'Norm. uspesnost'!V112,('Norm. Zahr. Financovanie'!V112*Parametre!$A$2+'Norm. uspesnost'!V112*Parametre!$A$3)/(Parametre!$A$2+Parametre!$A$3))</f>
        <v>#REF!</v>
      </c>
      <c r="W108" s="331" t="e">
        <f>IF('Norm. Zahr. Financovanie'!W$202=0,'Norm. uspesnost'!W112,('Norm. Zahr. Financovanie'!W112*Parametre!$A$2+'Norm. uspesnost'!W112*Parametre!$A$3)/(Parametre!$A$2+Parametre!$A$3))</f>
        <v>#REF!</v>
      </c>
      <c r="X108" s="331">
        <f>IF('Norm. Zahr. Financovanie'!X$202=0,'Norm. uspesnost'!X112,('Norm. Zahr. Financovanie'!X112*Parametre!$A$2+'Norm. uspesnost'!X112*Parametre!$A$3)/(Parametre!$A$2+Parametre!$A$3))</f>
        <v>1.2388759494205282E-2</v>
      </c>
      <c r="Y108" s="331" t="e">
        <f>IF('Norm. Zahr. Financovanie'!Y$202=0,'Norm. uspesnost'!Y112,('Norm. Zahr. Financovanie'!Y112*Parametre!$A$2+'Norm. uspesnost'!Y112*Parametre!$A$3)/(Parametre!$A$2+Parametre!$A$3))</f>
        <v>#REF!</v>
      </c>
      <c r="Z108" s="331" t="e">
        <f>IF('Norm. Zahr. Financovanie'!Z$202=0,'Norm. uspesnost'!Z112,('Norm. Zahr. Financovanie'!Z112*Parametre!$A$2+'Norm. uspesnost'!Z112*Parametre!$A$3)/(Parametre!$A$2+Parametre!$A$3))</f>
        <v>#REF!</v>
      </c>
      <c r="AA108" s="331" t="e">
        <f>IF('Norm. Zahr. Financovanie'!AA$202=0,'Norm. uspesnost'!AA112,('Norm. Zahr. Financovanie'!AA112*Parametre!$A$2+'Norm. uspesnost'!AA112*Parametre!$A$3)/(Parametre!$A$2+Parametre!$A$3))</f>
        <v>#REF!</v>
      </c>
      <c r="AB108" s="331">
        <f>IF('Norm. Zahr. Financovanie'!AB$202=0,'Norm. uspesnost'!AB112,('Norm. Zahr. Financovanie'!AB112*Parametre!$A$2+'Norm. uspesnost'!AB112*Parametre!$A$3)/(Parametre!$A$2+Parametre!$A$3))</f>
        <v>2.5284666451893204E-2</v>
      </c>
      <c r="AC108" s="331">
        <f>IF('Norm. Zahr. Financovanie'!AC$202=0,'Norm. uspesnost'!AC112,('Norm. Zahr. Financovanie'!AC112*Parametre!$A$2+'Norm. uspesnost'!AC112*Parametre!$A$3)/(Parametre!$A$2+Parametre!$A$3))</f>
        <v>5.0091586401894567E-3</v>
      </c>
      <c r="AD108" s="331">
        <f>IF('Norm. Zahr. Financovanie'!AD$202=0,'Norm. uspesnost'!AD112,('Norm. Zahr. Financovanie'!AD112*Parametre!$A$2+'Norm. uspesnost'!AD112*Parametre!$A$3)/(Parametre!$A$2+Parametre!$A$3))</f>
        <v>0</v>
      </c>
      <c r="AE108" s="331" t="e">
        <f>IF('Norm. Zahr. Financovanie'!AE$202=0,'Norm. uspesnost'!AE112,('Norm. Zahr. Financovanie'!AE112*Parametre!$A$2+'Norm. uspesnost'!AE112*Parametre!$A$3)/(Parametre!$A$2+Parametre!$A$3))</f>
        <v>#REF!</v>
      </c>
      <c r="AF108" s="331" t="e">
        <f>IF('Norm. Zahr. Financovanie'!AF$202=0,'Norm. uspesnost'!AF112,('Norm. Zahr. Financovanie'!AF112*Parametre!$A$2+'Norm. uspesnost'!AF112*Parametre!$A$3)/(Parametre!$A$2+Parametre!$A$3))</f>
        <v>#REF!</v>
      </c>
      <c r="AG108" s="331" t="e">
        <f>IF('Norm. Zahr. Financovanie'!AG$202=0,'Norm. uspesnost'!AG112,('Norm. Zahr. Financovanie'!AG112*Parametre!$A$2+'Norm. uspesnost'!AG112*Parametre!$A$3)/(Parametre!$A$2+Parametre!$A$3))</f>
        <v>#REF!</v>
      </c>
      <c r="AH108" s="331" t="e">
        <f>IF('Norm. Zahr. Financovanie'!AH$202=0,'Norm. uspesnost'!AH112,('Norm. Zahr. Financovanie'!AH112*Parametre!$A$2+'Norm. uspesnost'!AH112*Parametre!$A$3)/(Parametre!$A$2+Parametre!$A$3))</f>
        <v>#REF!</v>
      </c>
      <c r="AI108" s="331">
        <f>IF('Norm. Zahr. Financovanie'!AI$202=0,'Norm. uspesnost'!AI112,('Norm. Zahr. Financovanie'!AI112*Parametre!$A$2+'Norm. uspesnost'!AI112*Parametre!$A$3)/(Parametre!$A$2+Parametre!$A$3))</f>
        <v>1.3884518072529594E-2</v>
      </c>
      <c r="AJ108" s="331" t="e">
        <f>IF('Norm. Zahr. Financovanie'!AJ$202=0,'Norm. uspesnost'!AJ112,('Norm. Zahr. Financovanie'!AJ112*Parametre!$A$2+'Norm. uspesnost'!AJ112*Parametre!$A$3)/(Parametre!$A$2+Parametre!$A$3))</f>
        <v>#REF!</v>
      </c>
      <c r="AK108" s="331" t="e">
        <f>IF('Norm. Zahr. Financovanie'!AK$202=0,'Norm. uspesnost'!AK112,('Norm. Zahr. Financovanie'!AK112*Parametre!$A$2+'Norm. uspesnost'!AK112*Parametre!$A$3)/(Parametre!$A$2+Parametre!$A$3))</f>
        <v>#REF!</v>
      </c>
      <c r="AL108" s="331" t="e">
        <f>IF('Norm. Zahr. Financovanie'!AL$202=0,'Norm. uspesnost'!AL112,('Norm. Zahr. Financovanie'!AL112*Parametre!$A$2+'Norm. uspesnost'!AL112*Parametre!$A$3)/(Parametre!$A$2+Parametre!$A$3))</f>
        <v>#REF!</v>
      </c>
      <c r="AM108" s="331" t="e">
        <f>IF('Norm. Zahr. Financovanie'!AM$202=0,'Norm. uspesnost'!AM112,('Norm. Zahr. Financovanie'!AM112*Parametre!$A$2+'Norm. uspesnost'!AM112*Parametre!$A$3)/(Parametre!$A$2+Parametre!$A$3))</f>
        <v>#REF!</v>
      </c>
      <c r="AN108" s="331" t="e">
        <f>IF('Norm. Zahr. Financovanie'!AN$202=0,'Norm. uspesnost'!AN112,('Norm. Zahr. Financovanie'!AN112*Parametre!$A$2+'Norm. uspesnost'!AN112*Parametre!$A$3)/(Parametre!$A$2+Parametre!$A$3))</f>
        <v>#REF!</v>
      </c>
      <c r="AO108" s="331" t="e">
        <f>IF('Norm. Zahr. Financovanie'!AO$202=0,'Norm. uspesnost'!AO112,('Norm. Zahr. Financovanie'!AO112*Parametre!$A$2+'Norm. uspesnost'!AO112*Parametre!$A$3)/(Parametre!$A$2+Parametre!$A$3))</f>
        <v>#REF!</v>
      </c>
      <c r="AP108" s="331" t="e">
        <f>IF('Norm. Zahr. Financovanie'!AP$202=0,'Norm. uspesnost'!AP112,('Norm. Zahr. Financovanie'!AP112*Parametre!$A$2+'Norm. uspesnost'!AP112*Parametre!$A$3)/(Parametre!$A$2+Parametre!$A$3))</f>
        <v>#REF!</v>
      </c>
      <c r="AQ108" s="331" t="e">
        <f>IF('Norm. Zahr. Financovanie'!AQ$202=0,'Norm. uspesnost'!AQ112,('Norm. Zahr. Financovanie'!AQ112*Parametre!$A$2+'Norm. uspesnost'!AQ112*Parametre!$A$3)/(Parametre!$A$2+Parametre!$A$3))</f>
        <v>#REF!</v>
      </c>
      <c r="AR108" s="331" t="e">
        <f>IF('Norm. Zahr. Financovanie'!AR$202=0,'Norm. uspesnost'!AR112,('Norm. Zahr. Financovanie'!AR112*Parametre!$A$2+'Norm. uspesnost'!AR112*Parametre!$A$3)/(Parametre!$A$2+Parametre!$A$3))</f>
        <v>#REF!</v>
      </c>
      <c r="AS108" s="331" t="e">
        <f>IF('Norm. Zahr. Financovanie'!AS$202=0,'Norm. uspesnost'!AS112,('Norm. Zahr. Financovanie'!AS112*Parametre!$A$2+'Norm. uspesnost'!AS112*Parametre!$A$3)/(Parametre!$A$2+Parametre!$A$3))</f>
        <v>#REF!</v>
      </c>
      <c r="AT108" s="331" t="e">
        <f>IF('Norm. Zahr. Financovanie'!AT$202=0,'Norm. uspesnost'!AT112,('Norm. Zahr. Financovanie'!AT112*Parametre!$A$2+'Norm. uspesnost'!AT112*Parametre!$A$3)/(Parametre!$A$2+Parametre!$A$3))</f>
        <v>#REF!</v>
      </c>
      <c r="AU108" s="331" t="e">
        <f>IF('Norm. Zahr. Financovanie'!AU$202=0,'Norm. uspesnost'!AU112,('Norm. Zahr. Financovanie'!AU112*Parametre!$A$2+'Norm. uspesnost'!AU112*Parametre!$A$3)/(Parametre!$A$2+Parametre!$A$3))</f>
        <v>#REF!</v>
      </c>
      <c r="AV108" s="331" t="e">
        <f>IF('Norm. Zahr. Financovanie'!AV$202=0,'Norm. uspesnost'!AV112,('Norm. Zahr. Financovanie'!AV112*Parametre!$A$2+'Norm. uspesnost'!AV112*Parametre!$A$3)/(Parametre!$A$2+Parametre!$A$3))</f>
        <v>#REF!</v>
      </c>
      <c r="AW108" s="331" t="e">
        <f>IF('Norm. Zahr. Financovanie'!AW$202=0,'Norm. uspesnost'!AW112,('Norm. Zahr. Financovanie'!AW112*Parametre!$A$2+'Norm. uspesnost'!AW112*Parametre!$A$3)/(Parametre!$A$2+Parametre!$A$3))</f>
        <v>#REF!</v>
      </c>
      <c r="AX108" s="331" t="e">
        <f>IF('Norm. Zahr. Financovanie'!AX$202=0,'Norm. uspesnost'!AX112,('Norm. Zahr. Financovanie'!AX112*Parametre!$A$2+'Norm. uspesnost'!AX112*Parametre!$A$3)/(Parametre!$A$2+Parametre!$A$3))</f>
        <v>#REF!</v>
      </c>
      <c r="AY108" s="331" t="e">
        <f>IF('Norm. Zahr. Financovanie'!AY$202=0,'Norm. uspesnost'!AY112,('Norm. Zahr. Financovanie'!AY112*Parametre!$A$2+'Norm. uspesnost'!AY112*Parametre!$A$3)/(Parametre!$A$2+Parametre!$A$3))</f>
        <v>#REF!</v>
      </c>
      <c r="AZ108" s="331" t="e">
        <f>IF('Norm. Zahr. Financovanie'!AZ$202=0,'Norm. uspesnost'!AZ112,('Norm. Zahr. Financovanie'!AZ112*Parametre!$A$2+'Norm. uspesnost'!AZ112*Parametre!$A$3)/(Parametre!$A$2+Parametre!$A$3))</f>
        <v>#REF!</v>
      </c>
      <c r="BA108" s="331">
        <f>IF('Norm. Zahr. Financovanie'!BA$202=0,'Norm. uspesnost'!BA112,('Norm. Zahr. Financovanie'!BA112*Parametre!$A$2+'Norm. uspesnost'!BA112*Parametre!$A$3)/(Parametre!$A$2+Parametre!$A$3))</f>
        <v>1.5993517359759409E-2</v>
      </c>
      <c r="BB108" s="331" t="e">
        <f>IF('Norm. Zahr. Financovanie'!BB$202=0,'Norm. uspesnost'!BB112,('Norm. Zahr. Financovanie'!BB112*Parametre!$A$2+'Norm. uspesnost'!BB112*Parametre!$A$3)/(Parametre!$A$2+Parametre!$A$3))</f>
        <v>#REF!</v>
      </c>
    </row>
    <row r="109" spans="1:54" ht="14.25" customHeight="1" x14ac:dyDescent="0.25">
      <c r="A109" s="31">
        <v>106</v>
      </c>
      <c r="B109" s="33" t="s">
        <v>266</v>
      </c>
      <c r="C109" s="32" t="s">
        <v>265</v>
      </c>
      <c r="D109" s="331" t="e">
        <f>IF('Norm. Zahr. Financovanie'!D$202=0,'Norm. uspesnost'!D113,('Norm. Zahr. Financovanie'!D113*Parametre!$A$2+'Norm. uspesnost'!D113*Parametre!$A$3)/(Parametre!$A$2+Parametre!$A$3))</f>
        <v>#REF!</v>
      </c>
      <c r="E109" s="331" t="e">
        <f>IF('Norm. Zahr. Financovanie'!E$202=0,'Norm. uspesnost'!E113,('Norm. Zahr. Financovanie'!E113*Parametre!$A$2+'Norm. uspesnost'!E113*Parametre!$A$3)/(Parametre!$A$2+Parametre!$A$3))</f>
        <v>#REF!</v>
      </c>
      <c r="F109" s="331" t="e">
        <f>IF('Norm. Zahr. Financovanie'!F$202=0,'Norm. uspesnost'!F113,('Norm. Zahr. Financovanie'!F113*Parametre!$A$2+'Norm. uspesnost'!F113*Parametre!$A$3)/(Parametre!$A$2+Parametre!$A$3))</f>
        <v>#REF!</v>
      </c>
      <c r="G109" s="331" t="e">
        <f>IF('Norm. Zahr. Financovanie'!G$202=0,'Norm. uspesnost'!G113,('Norm. Zahr. Financovanie'!G113*Parametre!$A$2+'Norm. uspesnost'!G113*Parametre!$A$3)/(Parametre!$A$2+Parametre!$A$3))</f>
        <v>#REF!</v>
      </c>
      <c r="H109" s="331" t="e">
        <f>IF('Norm. Zahr. Financovanie'!H$202=0,'Norm. uspesnost'!H113,('Norm. Zahr. Financovanie'!H113*Parametre!$A$2+'Norm. uspesnost'!H113*Parametre!$A$3)/(Parametre!$A$2+Parametre!$A$3))</f>
        <v>#REF!</v>
      </c>
      <c r="I109" s="331" t="e">
        <f>IF('Norm. Zahr. Financovanie'!I$202=0,'Norm. uspesnost'!I113,('Norm. Zahr. Financovanie'!I113*Parametre!$A$2+'Norm. uspesnost'!I113*Parametre!$A$3)/(Parametre!$A$2+Parametre!$A$3))</f>
        <v>#REF!</v>
      </c>
      <c r="J109" s="331" t="e">
        <f>IF('Norm. Zahr. Financovanie'!J$202=0,'Norm. uspesnost'!J113,('Norm. Zahr. Financovanie'!J113*Parametre!$A$2+'Norm. uspesnost'!J113*Parametre!$A$3)/(Parametre!$A$2+Parametre!$A$3))</f>
        <v>#REF!</v>
      </c>
      <c r="K109" s="331">
        <f>IF('Norm. Zahr. Financovanie'!K$202=0,'Norm. uspesnost'!K113,('Norm. Zahr. Financovanie'!K113*Parametre!$A$2+'Norm. uspesnost'!K113*Parametre!$A$3)/(Parametre!$A$2+Parametre!$A$3))</f>
        <v>0</v>
      </c>
      <c r="L109" s="331" t="e">
        <f>IF('Norm. Zahr. Financovanie'!L$202=0,'Norm. uspesnost'!L113,('Norm. Zahr. Financovanie'!L113*Parametre!$A$2+'Norm. uspesnost'!L113*Parametre!$A$3)/(Parametre!$A$2+Parametre!$A$3))</f>
        <v>#REF!</v>
      </c>
      <c r="M109" s="331" t="e">
        <f>IF('Norm. Zahr. Financovanie'!M$202=0,'Norm. uspesnost'!M113,('Norm. Zahr. Financovanie'!M113*Parametre!$A$2+'Norm. uspesnost'!M113*Parametre!$A$3)/(Parametre!$A$2+Parametre!$A$3))</f>
        <v>#REF!</v>
      </c>
      <c r="N109" s="331" t="e">
        <f>IF('Norm. Zahr. Financovanie'!N$202=0,'Norm. uspesnost'!N113,('Norm. Zahr. Financovanie'!N113*Parametre!$A$2+'Norm. uspesnost'!N113*Parametre!$A$3)/(Parametre!$A$2+Parametre!$A$3))</f>
        <v>#REF!</v>
      </c>
      <c r="O109" s="331" t="e">
        <f>IF('Norm. Zahr. Financovanie'!O$202=0,'Norm. uspesnost'!O113,('Norm. Zahr. Financovanie'!O113*Parametre!$A$2+'Norm. uspesnost'!O113*Parametre!$A$3)/(Parametre!$A$2+Parametre!$A$3))</f>
        <v>#REF!</v>
      </c>
      <c r="P109" s="331">
        <f>IF('Norm. Zahr. Financovanie'!P$202=0,'Norm. uspesnost'!P113,('Norm. Zahr. Financovanie'!P113*Parametre!$A$2+'Norm. uspesnost'!P113*Parametre!$A$3)/(Parametre!$A$2+Parametre!$A$3))</f>
        <v>2.2031501983535502E-3</v>
      </c>
      <c r="Q109" s="331" t="e">
        <f>IF('Norm. Zahr. Financovanie'!Q$202=0,'Norm. uspesnost'!Q113,('Norm. Zahr. Financovanie'!Q113*Parametre!$A$2+'Norm. uspesnost'!Q113*Parametre!$A$3)/(Parametre!$A$2+Parametre!$A$3))</f>
        <v>#REF!</v>
      </c>
      <c r="R109" s="331" t="e">
        <f>IF('Norm. Zahr. Financovanie'!R$202=0,'Norm. uspesnost'!R113,('Norm. Zahr. Financovanie'!R113*Parametre!$A$2+'Norm. uspesnost'!R113*Parametre!$A$3)/(Parametre!$A$2+Parametre!$A$3))</f>
        <v>#REF!</v>
      </c>
      <c r="S109" s="331" t="e">
        <f>IF('Norm. Zahr. Financovanie'!S$202=0,'Norm. uspesnost'!S113,('Norm. Zahr. Financovanie'!S113*Parametre!$A$2+'Norm. uspesnost'!S113*Parametre!$A$3)/(Parametre!$A$2+Parametre!$A$3))</f>
        <v>#REF!</v>
      </c>
      <c r="T109" s="331" t="e">
        <f>IF('Norm. Zahr. Financovanie'!T$202=0,'Norm. uspesnost'!T113,('Norm. Zahr. Financovanie'!T113*Parametre!$A$2+'Norm. uspesnost'!T113*Parametre!$A$3)/(Parametre!$A$2+Parametre!$A$3))</f>
        <v>#REF!</v>
      </c>
      <c r="U109" s="331">
        <f>IF('Norm. Zahr. Financovanie'!U$202=0,'Norm. uspesnost'!U113,('Norm. Zahr. Financovanie'!U113*Parametre!$A$2+'Norm. uspesnost'!U113*Parametre!$A$3)/(Parametre!$A$2+Parametre!$A$3))</f>
        <v>0</v>
      </c>
      <c r="V109" s="331" t="e">
        <f>IF('Norm. Zahr. Financovanie'!V$202=0,'Norm. uspesnost'!V113,('Norm. Zahr. Financovanie'!V113*Parametre!$A$2+'Norm. uspesnost'!V113*Parametre!$A$3)/(Parametre!$A$2+Parametre!$A$3))</f>
        <v>#REF!</v>
      </c>
      <c r="W109" s="331" t="e">
        <f>IF('Norm. Zahr. Financovanie'!W$202=0,'Norm. uspesnost'!W113,('Norm. Zahr. Financovanie'!W113*Parametre!$A$2+'Norm. uspesnost'!W113*Parametre!$A$3)/(Parametre!$A$2+Parametre!$A$3))</f>
        <v>#REF!</v>
      </c>
      <c r="X109" s="331">
        <f>IF('Norm. Zahr. Financovanie'!X$202=0,'Norm. uspesnost'!X113,('Norm. Zahr. Financovanie'!X113*Parametre!$A$2+'Norm. uspesnost'!X113*Parametre!$A$3)/(Parametre!$A$2+Parametre!$A$3))</f>
        <v>0</v>
      </c>
      <c r="Y109" s="331" t="e">
        <f>IF('Norm. Zahr. Financovanie'!Y$202=0,'Norm. uspesnost'!Y113,('Norm. Zahr. Financovanie'!Y113*Parametre!$A$2+'Norm. uspesnost'!Y113*Parametre!$A$3)/(Parametre!$A$2+Parametre!$A$3))</f>
        <v>#REF!</v>
      </c>
      <c r="Z109" s="331" t="e">
        <f>IF('Norm. Zahr. Financovanie'!Z$202=0,'Norm. uspesnost'!Z113,('Norm. Zahr. Financovanie'!Z113*Parametre!$A$2+'Norm. uspesnost'!Z113*Parametre!$A$3)/(Parametre!$A$2+Parametre!$A$3))</f>
        <v>#REF!</v>
      </c>
      <c r="AA109" s="331" t="e">
        <f>IF('Norm. Zahr. Financovanie'!AA$202=0,'Norm. uspesnost'!AA113,('Norm. Zahr. Financovanie'!AA113*Parametre!$A$2+'Norm. uspesnost'!AA113*Parametre!$A$3)/(Parametre!$A$2+Parametre!$A$3))</f>
        <v>#REF!</v>
      </c>
      <c r="AB109" s="331">
        <f>IF('Norm. Zahr. Financovanie'!AB$202=0,'Norm. uspesnost'!AB113,('Norm. Zahr. Financovanie'!AB113*Parametre!$A$2+'Norm. uspesnost'!AB113*Parametre!$A$3)/(Parametre!$A$2+Parametre!$A$3))</f>
        <v>3.3581928605108405E-2</v>
      </c>
      <c r="AC109" s="331">
        <f>IF('Norm. Zahr. Financovanie'!AC$202=0,'Norm. uspesnost'!AC113,('Norm. Zahr. Financovanie'!AC113*Parametre!$A$2+'Norm. uspesnost'!AC113*Parametre!$A$3)/(Parametre!$A$2+Parametre!$A$3))</f>
        <v>0</v>
      </c>
      <c r="AD109" s="331">
        <f>IF('Norm. Zahr. Financovanie'!AD$202=0,'Norm. uspesnost'!AD113,('Norm. Zahr. Financovanie'!AD113*Parametre!$A$2+'Norm. uspesnost'!AD113*Parametre!$A$3)/(Parametre!$A$2+Parametre!$A$3))</f>
        <v>0</v>
      </c>
      <c r="AE109" s="331" t="e">
        <f>IF('Norm. Zahr. Financovanie'!AE$202=0,'Norm. uspesnost'!AE113,('Norm. Zahr. Financovanie'!AE113*Parametre!$A$2+'Norm. uspesnost'!AE113*Parametre!$A$3)/(Parametre!$A$2+Parametre!$A$3))</f>
        <v>#REF!</v>
      </c>
      <c r="AF109" s="331" t="e">
        <f>IF('Norm. Zahr. Financovanie'!AF$202=0,'Norm. uspesnost'!AF113,('Norm. Zahr. Financovanie'!AF113*Parametre!$A$2+'Norm. uspesnost'!AF113*Parametre!$A$3)/(Parametre!$A$2+Parametre!$A$3))</f>
        <v>#REF!</v>
      </c>
      <c r="AG109" s="331" t="e">
        <f>IF('Norm. Zahr. Financovanie'!AG$202=0,'Norm. uspesnost'!AG113,('Norm. Zahr. Financovanie'!AG113*Parametre!$A$2+'Norm. uspesnost'!AG113*Parametre!$A$3)/(Parametre!$A$2+Parametre!$A$3))</f>
        <v>#REF!</v>
      </c>
      <c r="AH109" s="331" t="e">
        <f>IF('Norm. Zahr. Financovanie'!AH$202=0,'Norm. uspesnost'!AH113,('Norm. Zahr. Financovanie'!AH113*Parametre!$A$2+'Norm. uspesnost'!AH113*Parametre!$A$3)/(Parametre!$A$2+Parametre!$A$3))</f>
        <v>#REF!</v>
      </c>
      <c r="AI109" s="331">
        <f>IF('Norm. Zahr. Financovanie'!AI$202=0,'Norm. uspesnost'!AI113,('Norm. Zahr. Financovanie'!AI113*Parametre!$A$2+'Norm. uspesnost'!AI113*Parametre!$A$3)/(Parametre!$A$2+Parametre!$A$3))</f>
        <v>0</v>
      </c>
      <c r="AJ109" s="331" t="e">
        <f>IF('Norm. Zahr. Financovanie'!AJ$202=0,'Norm. uspesnost'!AJ113,('Norm. Zahr. Financovanie'!AJ113*Parametre!$A$2+'Norm. uspesnost'!AJ113*Parametre!$A$3)/(Parametre!$A$2+Parametre!$A$3))</f>
        <v>#REF!</v>
      </c>
      <c r="AK109" s="331" t="e">
        <f>IF('Norm. Zahr. Financovanie'!AK$202=0,'Norm. uspesnost'!AK113,('Norm. Zahr. Financovanie'!AK113*Parametre!$A$2+'Norm. uspesnost'!AK113*Parametre!$A$3)/(Parametre!$A$2+Parametre!$A$3))</f>
        <v>#REF!</v>
      </c>
      <c r="AL109" s="331" t="e">
        <f>IF('Norm. Zahr. Financovanie'!AL$202=0,'Norm. uspesnost'!AL113,('Norm. Zahr. Financovanie'!AL113*Parametre!$A$2+'Norm. uspesnost'!AL113*Parametre!$A$3)/(Parametre!$A$2+Parametre!$A$3))</f>
        <v>#REF!</v>
      </c>
      <c r="AM109" s="331" t="e">
        <f>IF('Norm. Zahr. Financovanie'!AM$202=0,'Norm. uspesnost'!AM113,('Norm. Zahr. Financovanie'!AM113*Parametre!$A$2+'Norm. uspesnost'!AM113*Parametre!$A$3)/(Parametre!$A$2+Parametre!$A$3))</f>
        <v>#REF!</v>
      </c>
      <c r="AN109" s="331" t="e">
        <f>IF('Norm. Zahr. Financovanie'!AN$202=0,'Norm. uspesnost'!AN113,('Norm. Zahr. Financovanie'!AN113*Parametre!$A$2+'Norm. uspesnost'!AN113*Parametre!$A$3)/(Parametre!$A$2+Parametre!$A$3))</f>
        <v>#REF!</v>
      </c>
      <c r="AO109" s="331" t="e">
        <f>IF('Norm. Zahr. Financovanie'!AO$202=0,'Norm. uspesnost'!AO113,('Norm. Zahr. Financovanie'!AO113*Parametre!$A$2+'Norm. uspesnost'!AO113*Parametre!$A$3)/(Parametre!$A$2+Parametre!$A$3))</f>
        <v>#REF!</v>
      </c>
      <c r="AP109" s="331" t="e">
        <f>IF('Norm. Zahr. Financovanie'!AP$202=0,'Norm. uspesnost'!AP113,('Norm. Zahr. Financovanie'!AP113*Parametre!$A$2+'Norm. uspesnost'!AP113*Parametre!$A$3)/(Parametre!$A$2+Parametre!$A$3))</f>
        <v>#REF!</v>
      </c>
      <c r="AQ109" s="331" t="e">
        <f>IF('Norm. Zahr. Financovanie'!AQ$202=0,'Norm. uspesnost'!AQ113,('Norm. Zahr. Financovanie'!AQ113*Parametre!$A$2+'Norm. uspesnost'!AQ113*Parametre!$A$3)/(Parametre!$A$2+Parametre!$A$3))</f>
        <v>#REF!</v>
      </c>
      <c r="AR109" s="331" t="e">
        <f>IF('Norm. Zahr. Financovanie'!AR$202=0,'Norm. uspesnost'!AR113,('Norm. Zahr. Financovanie'!AR113*Parametre!$A$2+'Norm. uspesnost'!AR113*Parametre!$A$3)/(Parametre!$A$2+Parametre!$A$3))</f>
        <v>#REF!</v>
      </c>
      <c r="AS109" s="331" t="e">
        <f>IF('Norm. Zahr. Financovanie'!AS$202=0,'Norm. uspesnost'!AS113,('Norm. Zahr. Financovanie'!AS113*Parametre!$A$2+'Norm. uspesnost'!AS113*Parametre!$A$3)/(Parametre!$A$2+Parametre!$A$3))</f>
        <v>#REF!</v>
      </c>
      <c r="AT109" s="331" t="e">
        <f>IF('Norm. Zahr. Financovanie'!AT$202=0,'Norm. uspesnost'!AT113,('Norm. Zahr. Financovanie'!AT113*Parametre!$A$2+'Norm. uspesnost'!AT113*Parametre!$A$3)/(Parametre!$A$2+Parametre!$A$3))</f>
        <v>#REF!</v>
      </c>
      <c r="AU109" s="331" t="e">
        <f>IF('Norm. Zahr. Financovanie'!AU$202=0,'Norm. uspesnost'!AU113,('Norm. Zahr. Financovanie'!AU113*Parametre!$A$2+'Norm. uspesnost'!AU113*Parametre!$A$3)/(Parametre!$A$2+Parametre!$A$3))</f>
        <v>#REF!</v>
      </c>
      <c r="AV109" s="331" t="e">
        <f>IF('Norm. Zahr. Financovanie'!AV$202=0,'Norm. uspesnost'!AV113,('Norm. Zahr. Financovanie'!AV113*Parametre!$A$2+'Norm. uspesnost'!AV113*Parametre!$A$3)/(Parametre!$A$2+Parametre!$A$3))</f>
        <v>#REF!</v>
      </c>
      <c r="AW109" s="331" t="e">
        <f>IF('Norm. Zahr. Financovanie'!AW$202=0,'Norm. uspesnost'!AW113,('Norm. Zahr. Financovanie'!AW113*Parametre!$A$2+'Norm. uspesnost'!AW113*Parametre!$A$3)/(Parametre!$A$2+Parametre!$A$3))</f>
        <v>#REF!</v>
      </c>
      <c r="AX109" s="331" t="e">
        <f>IF('Norm. Zahr. Financovanie'!AX$202=0,'Norm. uspesnost'!AX113,('Norm. Zahr. Financovanie'!AX113*Parametre!$A$2+'Norm. uspesnost'!AX113*Parametre!$A$3)/(Parametre!$A$2+Parametre!$A$3))</f>
        <v>#REF!</v>
      </c>
      <c r="AY109" s="331" t="e">
        <f>IF('Norm. Zahr. Financovanie'!AY$202=0,'Norm. uspesnost'!AY113,('Norm. Zahr. Financovanie'!AY113*Parametre!$A$2+'Norm. uspesnost'!AY113*Parametre!$A$3)/(Parametre!$A$2+Parametre!$A$3))</f>
        <v>#REF!</v>
      </c>
      <c r="AZ109" s="331" t="e">
        <f>IF('Norm. Zahr. Financovanie'!AZ$202=0,'Norm. uspesnost'!AZ113,('Norm. Zahr. Financovanie'!AZ113*Parametre!$A$2+'Norm. uspesnost'!AZ113*Parametre!$A$3)/(Parametre!$A$2+Parametre!$A$3))</f>
        <v>#REF!</v>
      </c>
      <c r="BA109" s="331">
        <f>IF('Norm. Zahr. Financovanie'!BA$202=0,'Norm. uspesnost'!BA113,('Norm. Zahr. Financovanie'!BA113*Parametre!$A$2+'Norm. uspesnost'!BA113*Parametre!$A$3)/(Parametre!$A$2+Parametre!$A$3))</f>
        <v>0</v>
      </c>
      <c r="BB109" s="331" t="e">
        <f>IF('Norm. Zahr. Financovanie'!BB$202=0,'Norm. uspesnost'!BB113,('Norm. Zahr. Financovanie'!BB113*Parametre!$A$2+'Norm. uspesnost'!BB113*Parametre!$A$3)/(Parametre!$A$2+Parametre!$A$3))</f>
        <v>#REF!</v>
      </c>
    </row>
    <row r="110" spans="1:54" ht="14.25" customHeight="1" x14ac:dyDescent="0.25">
      <c r="A110" s="31">
        <v>107</v>
      </c>
      <c r="B110" s="41" t="s">
        <v>282</v>
      </c>
      <c r="C110" s="40" t="s">
        <v>281</v>
      </c>
      <c r="D110" s="331" t="e">
        <f>IF('Norm. Zahr. Financovanie'!D$202=0,'Norm. uspesnost'!D114,('Norm. Zahr. Financovanie'!D114*Parametre!$A$2+'Norm. uspesnost'!D114*Parametre!$A$3)/(Parametre!$A$2+Parametre!$A$3))</f>
        <v>#REF!</v>
      </c>
      <c r="E110" s="331" t="e">
        <f>IF('Norm. Zahr. Financovanie'!E$202=0,'Norm. uspesnost'!E114,('Norm. Zahr. Financovanie'!E114*Parametre!$A$2+'Norm. uspesnost'!E114*Parametre!$A$3)/(Parametre!$A$2+Parametre!$A$3))</f>
        <v>#REF!</v>
      </c>
      <c r="F110" s="331" t="e">
        <f>IF('Norm. Zahr. Financovanie'!F$202=0,'Norm. uspesnost'!F114,('Norm. Zahr. Financovanie'!F114*Parametre!$A$2+'Norm. uspesnost'!F114*Parametre!$A$3)/(Parametre!$A$2+Parametre!$A$3))</f>
        <v>#REF!</v>
      </c>
      <c r="G110" s="331" t="e">
        <f>IF('Norm. Zahr. Financovanie'!G$202=0,'Norm. uspesnost'!G114,('Norm. Zahr. Financovanie'!G114*Parametre!$A$2+'Norm. uspesnost'!G114*Parametre!$A$3)/(Parametre!$A$2+Parametre!$A$3))</f>
        <v>#REF!</v>
      </c>
      <c r="H110" s="331" t="e">
        <f>IF('Norm. Zahr. Financovanie'!H$202=0,'Norm. uspesnost'!H114,('Norm. Zahr. Financovanie'!H114*Parametre!$A$2+'Norm. uspesnost'!H114*Parametre!$A$3)/(Parametre!$A$2+Parametre!$A$3))</f>
        <v>#REF!</v>
      </c>
      <c r="I110" s="331" t="e">
        <f>IF('Norm. Zahr. Financovanie'!I$202=0,'Norm. uspesnost'!I114,('Norm. Zahr. Financovanie'!I114*Parametre!$A$2+'Norm. uspesnost'!I114*Parametre!$A$3)/(Parametre!$A$2+Parametre!$A$3))</f>
        <v>#REF!</v>
      </c>
      <c r="J110" s="331" t="e">
        <f>IF('Norm. Zahr. Financovanie'!J$202=0,'Norm. uspesnost'!J114,('Norm. Zahr. Financovanie'!J114*Parametre!$A$2+'Norm. uspesnost'!J114*Parametre!$A$3)/(Parametre!$A$2+Parametre!$A$3))</f>
        <v>#REF!</v>
      </c>
      <c r="K110" s="331">
        <f>IF('Norm. Zahr. Financovanie'!K$202=0,'Norm. uspesnost'!K114,('Norm. Zahr. Financovanie'!K114*Parametre!$A$2+'Norm. uspesnost'!K114*Parametre!$A$3)/(Parametre!$A$2+Parametre!$A$3))</f>
        <v>1.697436441190547E-2</v>
      </c>
      <c r="L110" s="331" t="e">
        <f>IF('Norm. Zahr. Financovanie'!L$202=0,'Norm. uspesnost'!L114,('Norm. Zahr. Financovanie'!L114*Parametre!$A$2+'Norm. uspesnost'!L114*Parametre!$A$3)/(Parametre!$A$2+Parametre!$A$3))</f>
        <v>#REF!</v>
      </c>
      <c r="M110" s="331" t="e">
        <f>IF('Norm. Zahr. Financovanie'!M$202=0,'Norm. uspesnost'!M114,('Norm. Zahr. Financovanie'!M114*Parametre!$A$2+'Norm. uspesnost'!M114*Parametre!$A$3)/(Parametre!$A$2+Parametre!$A$3))</f>
        <v>#REF!</v>
      </c>
      <c r="N110" s="331" t="e">
        <f>IF('Norm. Zahr. Financovanie'!N$202=0,'Norm. uspesnost'!N114,('Norm. Zahr. Financovanie'!N114*Parametre!$A$2+'Norm. uspesnost'!N114*Parametre!$A$3)/(Parametre!$A$2+Parametre!$A$3))</f>
        <v>#REF!</v>
      </c>
      <c r="O110" s="331" t="e">
        <f>IF('Norm. Zahr. Financovanie'!O$202=0,'Norm. uspesnost'!O114,('Norm. Zahr. Financovanie'!O114*Parametre!$A$2+'Norm. uspesnost'!O114*Parametre!$A$3)/(Parametre!$A$2+Parametre!$A$3))</f>
        <v>#REF!</v>
      </c>
      <c r="P110" s="331">
        <f>IF('Norm. Zahr. Financovanie'!P$202=0,'Norm. uspesnost'!P114,('Norm. Zahr. Financovanie'!P114*Parametre!$A$2+'Norm. uspesnost'!P114*Parametre!$A$3)/(Parametre!$A$2+Parametre!$A$3))</f>
        <v>5.098365734650257E-3</v>
      </c>
      <c r="Q110" s="331" t="e">
        <f>IF('Norm. Zahr. Financovanie'!Q$202=0,'Norm. uspesnost'!Q114,('Norm. Zahr. Financovanie'!Q114*Parametre!$A$2+'Norm. uspesnost'!Q114*Parametre!$A$3)/(Parametre!$A$2+Parametre!$A$3))</f>
        <v>#REF!</v>
      </c>
      <c r="R110" s="331" t="e">
        <f>IF('Norm. Zahr. Financovanie'!R$202=0,'Norm. uspesnost'!R114,('Norm. Zahr. Financovanie'!R114*Parametre!$A$2+'Norm. uspesnost'!R114*Parametre!$A$3)/(Parametre!$A$2+Parametre!$A$3))</f>
        <v>#REF!</v>
      </c>
      <c r="S110" s="331" t="e">
        <f>IF('Norm. Zahr. Financovanie'!S$202=0,'Norm. uspesnost'!S114,('Norm. Zahr. Financovanie'!S114*Parametre!$A$2+'Norm. uspesnost'!S114*Parametre!$A$3)/(Parametre!$A$2+Parametre!$A$3))</f>
        <v>#REF!</v>
      </c>
      <c r="T110" s="331" t="e">
        <f>IF('Norm. Zahr. Financovanie'!T$202=0,'Norm. uspesnost'!T114,('Norm. Zahr. Financovanie'!T114*Parametre!$A$2+'Norm. uspesnost'!T114*Parametre!$A$3)/(Parametre!$A$2+Parametre!$A$3))</f>
        <v>#REF!</v>
      </c>
      <c r="U110" s="331">
        <f>IF('Norm. Zahr. Financovanie'!U$202=0,'Norm. uspesnost'!U114,('Norm. Zahr. Financovanie'!U114*Parametre!$A$2+'Norm. uspesnost'!U114*Parametre!$A$3)/(Parametre!$A$2+Parametre!$A$3))</f>
        <v>0</v>
      </c>
      <c r="V110" s="331" t="e">
        <f>IF('Norm. Zahr. Financovanie'!V$202=0,'Norm. uspesnost'!V114,('Norm. Zahr. Financovanie'!V114*Parametre!$A$2+'Norm. uspesnost'!V114*Parametre!$A$3)/(Parametre!$A$2+Parametre!$A$3))</f>
        <v>#REF!</v>
      </c>
      <c r="W110" s="331" t="e">
        <f>IF('Norm. Zahr. Financovanie'!W$202=0,'Norm. uspesnost'!W114,('Norm. Zahr. Financovanie'!W114*Parametre!$A$2+'Norm. uspesnost'!W114*Parametre!$A$3)/(Parametre!$A$2+Parametre!$A$3))</f>
        <v>#REF!</v>
      </c>
      <c r="X110" s="331">
        <f>IF('Norm. Zahr. Financovanie'!X$202=0,'Norm. uspesnost'!X114,('Norm. Zahr. Financovanie'!X114*Parametre!$A$2+'Norm. uspesnost'!X114*Parametre!$A$3)/(Parametre!$A$2+Parametre!$A$3))</f>
        <v>0</v>
      </c>
      <c r="Y110" s="331" t="e">
        <f>IF('Norm. Zahr. Financovanie'!Y$202=0,'Norm. uspesnost'!Y114,('Norm. Zahr. Financovanie'!Y114*Parametre!$A$2+'Norm. uspesnost'!Y114*Parametre!$A$3)/(Parametre!$A$2+Parametre!$A$3))</f>
        <v>#REF!</v>
      </c>
      <c r="Z110" s="331" t="e">
        <f>IF('Norm. Zahr. Financovanie'!Z$202=0,'Norm. uspesnost'!Z114,('Norm. Zahr. Financovanie'!Z114*Parametre!$A$2+'Norm. uspesnost'!Z114*Parametre!$A$3)/(Parametre!$A$2+Parametre!$A$3))</f>
        <v>#REF!</v>
      </c>
      <c r="AA110" s="331" t="e">
        <f>IF('Norm. Zahr. Financovanie'!AA$202=0,'Norm. uspesnost'!AA114,('Norm. Zahr. Financovanie'!AA114*Parametre!$A$2+'Norm. uspesnost'!AA114*Parametre!$A$3)/(Parametre!$A$2+Parametre!$A$3))</f>
        <v>#REF!</v>
      </c>
      <c r="AB110" s="331">
        <f>IF('Norm. Zahr. Financovanie'!AB$202=0,'Norm. uspesnost'!AB114,('Norm. Zahr. Financovanie'!AB114*Parametre!$A$2+'Norm. uspesnost'!AB114*Parametre!$A$3)/(Parametre!$A$2+Parametre!$A$3))</f>
        <v>0</v>
      </c>
      <c r="AC110" s="331">
        <f>IF('Norm. Zahr. Financovanie'!AC$202=0,'Norm. uspesnost'!AC114,('Norm. Zahr. Financovanie'!AC114*Parametre!$A$2+'Norm. uspesnost'!AC114*Parametre!$A$3)/(Parametre!$A$2+Parametre!$A$3))</f>
        <v>0</v>
      </c>
      <c r="AD110" s="331">
        <f>IF('Norm. Zahr. Financovanie'!AD$202=0,'Norm. uspesnost'!AD114,('Norm. Zahr. Financovanie'!AD114*Parametre!$A$2+'Norm. uspesnost'!AD114*Parametre!$A$3)/(Parametre!$A$2+Parametre!$A$3))</f>
        <v>0</v>
      </c>
      <c r="AE110" s="331" t="e">
        <f>IF('Norm. Zahr. Financovanie'!AE$202=0,'Norm. uspesnost'!AE114,('Norm. Zahr. Financovanie'!AE114*Parametre!$A$2+'Norm. uspesnost'!AE114*Parametre!$A$3)/(Parametre!$A$2+Parametre!$A$3))</f>
        <v>#REF!</v>
      </c>
      <c r="AF110" s="331" t="e">
        <f>IF('Norm. Zahr. Financovanie'!AF$202=0,'Norm. uspesnost'!AF114,('Norm. Zahr. Financovanie'!AF114*Parametre!$A$2+'Norm. uspesnost'!AF114*Parametre!$A$3)/(Parametre!$A$2+Parametre!$A$3))</f>
        <v>#REF!</v>
      </c>
      <c r="AG110" s="331" t="e">
        <f>IF('Norm. Zahr. Financovanie'!AG$202=0,'Norm. uspesnost'!AG114,('Norm. Zahr. Financovanie'!AG114*Parametre!$A$2+'Norm. uspesnost'!AG114*Parametre!$A$3)/(Parametre!$A$2+Parametre!$A$3))</f>
        <v>#REF!</v>
      </c>
      <c r="AH110" s="331" t="e">
        <f>IF('Norm. Zahr. Financovanie'!AH$202=0,'Norm. uspesnost'!AH114,('Norm. Zahr. Financovanie'!AH114*Parametre!$A$2+'Norm. uspesnost'!AH114*Parametre!$A$3)/(Parametre!$A$2+Parametre!$A$3))</f>
        <v>#REF!</v>
      </c>
      <c r="AI110" s="331">
        <f>IF('Norm. Zahr. Financovanie'!AI$202=0,'Norm. uspesnost'!AI114,('Norm. Zahr. Financovanie'!AI114*Parametre!$A$2+'Norm. uspesnost'!AI114*Parametre!$A$3)/(Parametre!$A$2+Parametre!$A$3))</f>
        <v>1.1411445499084981E-2</v>
      </c>
      <c r="AJ110" s="331" t="e">
        <f>IF('Norm. Zahr. Financovanie'!AJ$202=0,'Norm. uspesnost'!AJ114,('Norm. Zahr. Financovanie'!AJ114*Parametre!$A$2+'Norm. uspesnost'!AJ114*Parametre!$A$3)/(Parametre!$A$2+Parametre!$A$3))</f>
        <v>#REF!</v>
      </c>
      <c r="AK110" s="331" t="e">
        <f>IF('Norm. Zahr. Financovanie'!AK$202=0,'Norm. uspesnost'!AK114,('Norm. Zahr. Financovanie'!AK114*Parametre!$A$2+'Norm. uspesnost'!AK114*Parametre!$A$3)/(Parametre!$A$2+Parametre!$A$3))</f>
        <v>#REF!</v>
      </c>
      <c r="AL110" s="331" t="e">
        <f>IF('Norm. Zahr. Financovanie'!AL$202=0,'Norm. uspesnost'!AL114,('Norm. Zahr. Financovanie'!AL114*Parametre!$A$2+'Norm. uspesnost'!AL114*Parametre!$A$3)/(Parametre!$A$2+Parametre!$A$3))</f>
        <v>#REF!</v>
      </c>
      <c r="AM110" s="331" t="e">
        <f>IF('Norm. Zahr. Financovanie'!AM$202=0,'Norm. uspesnost'!AM114,('Norm. Zahr. Financovanie'!AM114*Parametre!$A$2+'Norm. uspesnost'!AM114*Parametre!$A$3)/(Parametre!$A$2+Parametre!$A$3))</f>
        <v>#REF!</v>
      </c>
      <c r="AN110" s="331" t="e">
        <f>IF('Norm. Zahr. Financovanie'!AN$202=0,'Norm. uspesnost'!AN114,('Norm. Zahr. Financovanie'!AN114*Parametre!$A$2+'Norm. uspesnost'!AN114*Parametre!$A$3)/(Parametre!$A$2+Parametre!$A$3))</f>
        <v>#REF!</v>
      </c>
      <c r="AO110" s="331" t="e">
        <f>IF('Norm. Zahr. Financovanie'!AO$202=0,'Norm. uspesnost'!AO114,('Norm. Zahr. Financovanie'!AO114*Parametre!$A$2+'Norm. uspesnost'!AO114*Parametre!$A$3)/(Parametre!$A$2+Parametre!$A$3))</f>
        <v>#REF!</v>
      </c>
      <c r="AP110" s="331" t="e">
        <f>IF('Norm. Zahr. Financovanie'!AP$202=0,'Norm. uspesnost'!AP114,('Norm. Zahr. Financovanie'!AP114*Parametre!$A$2+'Norm. uspesnost'!AP114*Parametre!$A$3)/(Parametre!$A$2+Parametre!$A$3))</f>
        <v>#REF!</v>
      </c>
      <c r="AQ110" s="331" t="e">
        <f>IF('Norm. Zahr. Financovanie'!AQ$202=0,'Norm. uspesnost'!AQ114,('Norm. Zahr. Financovanie'!AQ114*Parametre!$A$2+'Norm. uspesnost'!AQ114*Parametre!$A$3)/(Parametre!$A$2+Parametre!$A$3))</f>
        <v>#REF!</v>
      </c>
      <c r="AR110" s="331" t="e">
        <f>IF('Norm. Zahr. Financovanie'!AR$202=0,'Norm. uspesnost'!AR114,('Norm. Zahr. Financovanie'!AR114*Parametre!$A$2+'Norm. uspesnost'!AR114*Parametre!$A$3)/(Parametre!$A$2+Parametre!$A$3))</f>
        <v>#REF!</v>
      </c>
      <c r="AS110" s="331" t="e">
        <f>IF('Norm. Zahr. Financovanie'!AS$202=0,'Norm. uspesnost'!AS114,('Norm. Zahr. Financovanie'!AS114*Parametre!$A$2+'Norm. uspesnost'!AS114*Parametre!$A$3)/(Parametre!$A$2+Parametre!$A$3))</f>
        <v>#REF!</v>
      </c>
      <c r="AT110" s="331" t="e">
        <f>IF('Norm. Zahr. Financovanie'!AT$202=0,'Norm. uspesnost'!AT114,('Norm. Zahr. Financovanie'!AT114*Parametre!$A$2+'Norm. uspesnost'!AT114*Parametre!$A$3)/(Parametre!$A$2+Parametre!$A$3))</f>
        <v>#REF!</v>
      </c>
      <c r="AU110" s="331" t="e">
        <f>IF('Norm. Zahr. Financovanie'!AU$202=0,'Norm. uspesnost'!AU114,('Norm. Zahr. Financovanie'!AU114*Parametre!$A$2+'Norm. uspesnost'!AU114*Parametre!$A$3)/(Parametre!$A$2+Parametre!$A$3))</f>
        <v>#REF!</v>
      </c>
      <c r="AV110" s="331" t="e">
        <f>IF('Norm. Zahr. Financovanie'!AV$202=0,'Norm. uspesnost'!AV114,('Norm. Zahr. Financovanie'!AV114*Parametre!$A$2+'Norm. uspesnost'!AV114*Parametre!$A$3)/(Parametre!$A$2+Parametre!$A$3))</f>
        <v>#REF!</v>
      </c>
      <c r="AW110" s="331" t="e">
        <f>IF('Norm. Zahr. Financovanie'!AW$202=0,'Norm. uspesnost'!AW114,('Norm. Zahr. Financovanie'!AW114*Parametre!$A$2+'Norm. uspesnost'!AW114*Parametre!$A$3)/(Parametre!$A$2+Parametre!$A$3))</f>
        <v>#REF!</v>
      </c>
      <c r="AX110" s="331" t="e">
        <f>IF('Norm. Zahr. Financovanie'!AX$202=0,'Norm. uspesnost'!AX114,('Norm. Zahr. Financovanie'!AX114*Parametre!$A$2+'Norm. uspesnost'!AX114*Parametre!$A$3)/(Parametre!$A$2+Parametre!$A$3))</f>
        <v>#REF!</v>
      </c>
      <c r="AY110" s="331" t="e">
        <f>IF('Norm. Zahr. Financovanie'!AY$202=0,'Norm. uspesnost'!AY114,('Norm. Zahr. Financovanie'!AY114*Parametre!$A$2+'Norm. uspesnost'!AY114*Parametre!$A$3)/(Parametre!$A$2+Parametre!$A$3))</f>
        <v>#REF!</v>
      </c>
      <c r="AZ110" s="331" t="e">
        <f>IF('Norm. Zahr. Financovanie'!AZ$202=0,'Norm. uspesnost'!AZ114,('Norm. Zahr. Financovanie'!AZ114*Parametre!$A$2+'Norm. uspesnost'!AZ114*Parametre!$A$3)/(Parametre!$A$2+Parametre!$A$3))</f>
        <v>#REF!</v>
      </c>
      <c r="BA110" s="331">
        <f>IF('Norm. Zahr. Financovanie'!BA$202=0,'Norm. uspesnost'!BA114,('Norm. Zahr. Financovanie'!BA114*Parametre!$A$2+'Norm. uspesnost'!BA114*Parametre!$A$3)/(Parametre!$A$2+Parametre!$A$3))</f>
        <v>0</v>
      </c>
      <c r="BB110" s="331" t="e">
        <f>IF('Norm. Zahr. Financovanie'!BB$202=0,'Norm. uspesnost'!BB114,('Norm. Zahr. Financovanie'!BB114*Parametre!$A$2+'Norm. uspesnost'!BB114*Parametre!$A$3)/(Parametre!$A$2+Parametre!$A$3))</f>
        <v>#REF!</v>
      </c>
    </row>
    <row r="111" spans="1:54" ht="14.25" customHeight="1" x14ac:dyDescent="0.25">
      <c r="A111" s="31">
        <v>108</v>
      </c>
      <c r="B111" s="33" t="s">
        <v>278</v>
      </c>
      <c r="C111" s="32" t="s">
        <v>277</v>
      </c>
      <c r="D111" s="331" t="e">
        <f>IF('Norm. Zahr. Financovanie'!D$202=0,'Norm. uspesnost'!D115,('Norm. Zahr. Financovanie'!D115*Parametre!$A$2+'Norm. uspesnost'!D115*Parametre!$A$3)/(Parametre!$A$2+Parametre!$A$3))</f>
        <v>#REF!</v>
      </c>
      <c r="E111" s="331" t="e">
        <f>IF('Norm. Zahr. Financovanie'!E$202=0,'Norm. uspesnost'!E115,('Norm. Zahr. Financovanie'!E115*Parametre!$A$2+'Norm. uspesnost'!E115*Parametre!$A$3)/(Parametre!$A$2+Parametre!$A$3))</f>
        <v>#REF!</v>
      </c>
      <c r="F111" s="331" t="e">
        <f>IF('Norm. Zahr. Financovanie'!F$202=0,'Norm. uspesnost'!F115,('Norm. Zahr. Financovanie'!F115*Parametre!$A$2+'Norm. uspesnost'!F115*Parametre!$A$3)/(Parametre!$A$2+Parametre!$A$3))</f>
        <v>#REF!</v>
      </c>
      <c r="G111" s="331" t="e">
        <f>IF('Norm. Zahr. Financovanie'!G$202=0,'Norm. uspesnost'!G115,('Norm. Zahr. Financovanie'!G115*Parametre!$A$2+'Norm. uspesnost'!G115*Parametre!$A$3)/(Parametre!$A$2+Parametre!$A$3))</f>
        <v>#REF!</v>
      </c>
      <c r="H111" s="331" t="e">
        <f>IF('Norm. Zahr. Financovanie'!H$202=0,'Norm. uspesnost'!H115,('Norm. Zahr. Financovanie'!H115*Parametre!$A$2+'Norm. uspesnost'!H115*Parametre!$A$3)/(Parametre!$A$2+Parametre!$A$3))</f>
        <v>#REF!</v>
      </c>
      <c r="I111" s="331" t="e">
        <f>IF('Norm. Zahr. Financovanie'!I$202=0,'Norm. uspesnost'!I115,('Norm. Zahr. Financovanie'!I115*Parametre!$A$2+'Norm. uspesnost'!I115*Parametre!$A$3)/(Parametre!$A$2+Parametre!$A$3))</f>
        <v>#REF!</v>
      </c>
      <c r="J111" s="331" t="e">
        <f>IF('Norm. Zahr. Financovanie'!J$202=0,'Norm. uspesnost'!J115,('Norm. Zahr. Financovanie'!J115*Parametre!$A$2+'Norm. uspesnost'!J115*Parametre!$A$3)/(Parametre!$A$2+Parametre!$A$3))</f>
        <v>#REF!</v>
      </c>
      <c r="K111" s="331">
        <f>IF('Norm. Zahr. Financovanie'!K$202=0,'Norm. uspesnost'!K115,('Norm. Zahr. Financovanie'!K115*Parametre!$A$2+'Norm. uspesnost'!K115*Parametre!$A$3)/(Parametre!$A$2+Parametre!$A$3))</f>
        <v>2.2560532497591494E-2</v>
      </c>
      <c r="L111" s="331" t="e">
        <f>IF('Norm. Zahr. Financovanie'!L$202=0,'Norm. uspesnost'!L115,('Norm. Zahr. Financovanie'!L115*Parametre!$A$2+'Norm. uspesnost'!L115*Parametre!$A$3)/(Parametre!$A$2+Parametre!$A$3))</f>
        <v>#REF!</v>
      </c>
      <c r="M111" s="331" t="e">
        <f>IF('Norm. Zahr. Financovanie'!M$202=0,'Norm. uspesnost'!M115,('Norm. Zahr. Financovanie'!M115*Parametre!$A$2+'Norm. uspesnost'!M115*Parametre!$A$3)/(Parametre!$A$2+Parametre!$A$3))</f>
        <v>#REF!</v>
      </c>
      <c r="N111" s="331" t="e">
        <f>IF('Norm. Zahr. Financovanie'!N$202=0,'Norm. uspesnost'!N115,('Norm. Zahr. Financovanie'!N115*Parametre!$A$2+'Norm. uspesnost'!N115*Parametre!$A$3)/(Parametre!$A$2+Parametre!$A$3))</f>
        <v>#REF!</v>
      </c>
      <c r="O111" s="331" t="e">
        <f>IF('Norm. Zahr. Financovanie'!O$202=0,'Norm. uspesnost'!O115,('Norm. Zahr. Financovanie'!O115*Parametre!$A$2+'Norm. uspesnost'!O115*Parametre!$A$3)/(Parametre!$A$2+Parametre!$A$3))</f>
        <v>#REF!</v>
      </c>
      <c r="P111" s="331">
        <f>IF('Norm. Zahr. Financovanie'!P$202=0,'Norm. uspesnost'!P115,('Norm. Zahr. Financovanie'!P115*Parametre!$A$2+'Norm. uspesnost'!P115*Parametre!$A$3)/(Parametre!$A$2+Parametre!$A$3))</f>
        <v>2.1700425677660611E-2</v>
      </c>
      <c r="Q111" s="331" t="e">
        <f>IF('Norm. Zahr. Financovanie'!Q$202=0,'Norm. uspesnost'!Q115,('Norm. Zahr. Financovanie'!Q115*Parametre!$A$2+'Norm. uspesnost'!Q115*Parametre!$A$3)/(Parametre!$A$2+Parametre!$A$3))</f>
        <v>#REF!</v>
      </c>
      <c r="R111" s="331" t="e">
        <f>IF('Norm. Zahr. Financovanie'!R$202=0,'Norm. uspesnost'!R115,('Norm. Zahr. Financovanie'!R115*Parametre!$A$2+'Norm. uspesnost'!R115*Parametre!$A$3)/(Parametre!$A$2+Parametre!$A$3))</f>
        <v>#REF!</v>
      </c>
      <c r="S111" s="331" t="e">
        <f>IF('Norm. Zahr. Financovanie'!S$202=0,'Norm. uspesnost'!S115,('Norm. Zahr. Financovanie'!S115*Parametre!$A$2+'Norm. uspesnost'!S115*Parametre!$A$3)/(Parametre!$A$2+Parametre!$A$3))</f>
        <v>#REF!</v>
      </c>
      <c r="T111" s="331" t="e">
        <f>IF('Norm. Zahr. Financovanie'!T$202=0,'Norm. uspesnost'!T115,('Norm. Zahr. Financovanie'!T115*Parametre!$A$2+'Norm. uspesnost'!T115*Parametre!$A$3)/(Parametre!$A$2+Parametre!$A$3))</f>
        <v>#REF!</v>
      </c>
      <c r="U111" s="331">
        <f>IF('Norm. Zahr. Financovanie'!U$202=0,'Norm. uspesnost'!U115,('Norm. Zahr. Financovanie'!U115*Parametre!$A$2+'Norm. uspesnost'!U115*Parametre!$A$3)/(Parametre!$A$2+Parametre!$A$3))</f>
        <v>0</v>
      </c>
      <c r="V111" s="331" t="e">
        <f>IF('Norm. Zahr. Financovanie'!V$202=0,'Norm. uspesnost'!V115,('Norm. Zahr. Financovanie'!V115*Parametre!$A$2+'Norm. uspesnost'!V115*Parametre!$A$3)/(Parametre!$A$2+Parametre!$A$3))</f>
        <v>#REF!</v>
      </c>
      <c r="W111" s="331" t="e">
        <f>IF('Norm. Zahr. Financovanie'!W$202=0,'Norm. uspesnost'!W115,('Norm. Zahr. Financovanie'!W115*Parametre!$A$2+'Norm. uspesnost'!W115*Parametre!$A$3)/(Parametre!$A$2+Parametre!$A$3))</f>
        <v>#REF!</v>
      </c>
      <c r="X111" s="331">
        <f>IF('Norm. Zahr. Financovanie'!X$202=0,'Norm. uspesnost'!X115,('Norm. Zahr. Financovanie'!X115*Parametre!$A$2+'Norm. uspesnost'!X115*Parametre!$A$3)/(Parametre!$A$2+Parametre!$A$3))</f>
        <v>0</v>
      </c>
      <c r="Y111" s="331" t="e">
        <f>IF('Norm. Zahr. Financovanie'!Y$202=0,'Norm. uspesnost'!Y115,('Norm. Zahr. Financovanie'!Y115*Parametre!$A$2+'Norm. uspesnost'!Y115*Parametre!$A$3)/(Parametre!$A$2+Parametre!$A$3))</f>
        <v>#REF!</v>
      </c>
      <c r="Z111" s="331" t="e">
        <f>IF('Norm. Zahr. Financovanie'!Z$202=0,'Norm. uspesnost'!Z115,('Norm. Zahr. Financovanie'!Z115*Parametre!$A$2+'Norm. uspesnost'!Z115*Parametre!$A$3)/(Parametre!$A$2+Parametre!$A$3))</f>
        <v>#REF!</v>
      </c>
      <c r="AA111" s="331" t="e">
        <f>IF('Norm. Zahr. Financovanie'!AA$202=0,'Norm. uspesnost'!AA115,('Norm. Zahr. Financovanie'!AA115*Parametre!$A$2+'Norm. uspesnost'!AA115*Parametre!$A$3)/(Parametre!$A$2+Parametre!$A$3))</f>
        <v>#REF!</v>
      </c>
      <c r="AB111" s="331">
        <f>IF('Norm. Zahr. Financovanie'!AB$202=0,'Norm. uspesnost'!AB115,('Norm. Zahr. Financovanie'!AB115*Parametre!$A$2+'Norm. uspesnost'!AB115*Parametre!$A$3)/(Parametre!$A$2+Parametre!$A$3))</f>
        <v>0</v>
      </c>
      <c r="AC111" s="331">
        <f>IF('Norm. Zahr. Financovanie'!AC$202=0,'Norm. uspesnost'!AC115,('Norm. Zahr. Financovanie'!AC115*Parametre!$A$2+'Norm. uspesnost'!AC115*Parametre!$A$3)/(Parametre!$A$2+Parametre!$A$3))</f>
        <v>0</v>
      </c>
      <c r="AD111" s="331">
        <f>IF('Norm. Zahr. Financovanie'!AD$202=0,'Norm. uspesnost'!AD115,('Norm. Zahr. Financovanie'!AD115*Parametre!$A$2+'Norm. uspesnost'!AD115*Parametre!$A$3)/(Parametre!$A$2+Parametre!$A$3))</f>
        <v>0</v>
      </c>
      <c r="AE111" s="331" t="e">
        <f>IF('Norm. Zahr. Financovanie'!AE$202=0,'Norm. uspesnost'!AE115,('Norm. Zahr. Financovanie'!AE115*Parametre!$A$2+'Norm. uspesnost'!AE115*Parametre!$A$3)/(Parametre!$A$2+Parametre!$A$3))</f>
        <v>#REF!</v>
      </c>
      <c r="AF111" s="331" t="e">
        <f>IF('Norm. Zahr. Financovanie'!AF$202=0,'Norm. uspesnost'!AF115,('Norm. Zahr. Financovanie'!AF115*Parametre!$A$2+'Norm. uspesnost'!AF115*Parametre!$A$3)/(Parametre!$A$2+Parametre!$A$3))</f>
        <v>#REF!</v>
      </c>
      <c r="AG111" s="331" t="e">
        <f>IF('Norm. Zahr. Financovanie'!AG$202=0,'Norm. uspesnost'!AG115,('Norm. Zahr. Financovanie'!AG115*Parametre!$A$2+'Norm. uspesnost'!AG115*Parametre!$A$3)/(Parametre!$A$2+Parametre!$A$3))</f>
        <v>#REF!</v>
      </c>
      <c r="AH111" s="331" t="e">
        <f>IF('Norm. Zahr. Financovanie'!AH$202=0,'Norm. uspesnost'!AH115,('Norm. Zahr. Financovanie'!AH115*Parametre!$A$2+'Norm. uspesnost'!AH115*Parametre!$A$3)/(Parametre!$A$2+Parametre!$A$3))</f>
        <v>#REF!</v>
      </c>
      <c r="AI111" s="331">
        <f>IF('Norm. Zahr. Financovanie'!AI$202=0,'Norm. uspesnost'!AI115,('Norm. Zahr. Financovanie'!AI115*Parametre!$A$2+'Norm. uspesnost'!AI115*Parametre!$A$3)/(Parametre!$A$2+Parametre!$A$3))</f>
        <v>0</v>
      </c>
      <c r="AJ111" s="331" t="e">
        <f>IF('Norm. Zahr. Financovanie'!AJ$202=0,'Norm. uspesnost'!AJ115,('Norm. Zahr. Financovanie'!AJ115*Parametre!$A$2+'Norm. uspesnost'!AJ115*Parametre!$A$3)/(Parametre!$A$2+Parametre!$A$3))</f>
        <v>#REF!</v>
      </c>
      <c r="AK111" s="331" t="e">
        <f>IF('Norm. Zahr. Financovanie'!AK$202=0,'Norm. uspesnost'!AK115,('Norm. Zahr. Financovanie'!AK115*Parametre!$A$2+'Norm. uspesnost'!AK115*Parametre!$A$3)/(Parametre!$A$2+Parametre!$A$3))</f>
        <v>#REF!</v>
      </c>
      <c r="AL111" s="331" t="e">
        <f>IF('Norm. Zahr. Financovanie'!AL$202=0,'Norm. uspesnost'!AL115,('Norm. Zahr. Financovanie'!AL115*Parametre!$A$2+'Norm. uspesnost'!AL115*Parametre!$A$3)/(Parametre!$A$2+Parametre!$A$3))</f>
        <v>#REF!</v>
      </c>
      <c r="AM111" s="331" t="e">
        <f>IF('Norm. Zahr. Financovanie'!AM$202=0,'Norm. uspesnost'!AM115,('Norm. Zahr. Financovanie'!AM115*Parametre!$A$2+'Norm. uspesnost'!AM115*Parametre!$A$3)/(Parametre!$A$2+Parametre!$A$3))</f>
        <v>#REF!</v>
      </c>
      <c r="AN111" s="331" t="e">
        <f>IF('Norm. Zahr. Financovanie'!AN$202=0,'Norm. uspesnost'!AN115,('Norm. Zahr. Financovanie'!AN115*Parametre!$A$2+'Norm. uspesnost'!AN115*Parametre!$A$3)/(Parametre!$A$2+Parametre!$A$3))</f>
        <v>#REF!</v>
      </c>
      <c r="AO111" s="331" t="e">
        <f>IF('Norm. Zahr. Financovanie'!AO$202=0,'Norm. uspesnost'!AO115,('Norm. Zahr. Financovanie'!AO115*Parametre!$A$2+'Norm. uspesnost'!AO115*Parametre!$A$3)/(Parametre!$A$2+Parametre!$A$3))</f>
        <v>#REF!</v>
      </c>
      <c r="AP111" s="331" t="e">
        <f>IF('Norm. Zahr. Financovanie'!AP$202=0,'Norm. uspesnost'!AP115,('Norm. Zahr. Financovanie'!AP115*Parametre!$A$2+'Norm. uspesnost'!AP115*Parametre!$A$3)/(Parametre!$A$2+Parametre!$A$3))</f>
        <v>#REF!</v>
      </c>
      <c r="AQ111" s="331" t="e">
        <f>IF('Norm. Zahr. Financovanie'!AQ$202=0,'Norm. uspesnost'!AQ115,('Norm. Zahr. Financovanie'!AQ115*Parametre!$A$2+'Norm. uspesnost'!AQ115*Parametre!$A$3)/(Parametre!$A$2+Parametre!$A$3))</f>
        <v>#REF!</v>
      </c>
      <c r="AR111" s="331" t="e">
        <f>IF('Norm. Zahr. Financovanie'!AR$202=0,'Norm. uspesnost'!AR115,('Norm. Zahr. Financovanie'!AR115*Parametre!$A$2+'Norm. uspesnost'!AR115*Parametre!$A$3)/(Parametre!$A$2+Parametre!$A$3))</f>
        <v>#REF!</v>
      </c>
      <c r="AS111" s="331" t="e">
        <f>IF('Norm. Zahr. Financovanie'!AS$202=0,'Norm. uspesnost'!AS115,('Norm. Zahr. Financovanie'!AS115*Parametre!$A$2+'Norm. uspesnost'!AS115*Parametre!$A$3)/(Parametre!$A$2+Parametre!$A$3))</f>
        <v>#REF!</v>
      </c>
      <c r="AT111" s="331" t="e">
        <f>IF('Norm. Zahr. Financovanie'!AT$202=0,'Norm. uspesnost'!AT115,('Norm. Zahr. Financovanie'!AT115*Parametre!$A$2+'Norm. uspesnost'!AT115*Parametre!$A$3)/(Parametre!$A$2+Parametre!$A$3))</f>
        <v>#REF!</v>
      </c>
      <c r="AU111" s="331" t="e">
        <f>IF('Norm. Zahr. Financovanie'!AU$202=0,'Norm. uspesnost'!AU115,('Norm. Zahr. Financovanie'!AU115*Parametre!$A$2+'Norm. uspesnost'!AU115*Parametre!$A$3)/(Parametre!$A$2+Parametre!$A$3))</f>
        <v>#REF!</v>
      </c>
      <c r="AV111" s="331" t="e">
        <f>IF('Norm. Zahr. Financovanie'!AV$202=0,'Norm. uspesnost'!AV115,('Norm. Zahr. Financovanie'!AV115*Parametre!$A$2+'Norm. uspesnost'!AV115*Parametre!$A$3)/(Parametre!$A$2+Parametre!$A$3))</f>
        <v>#REF!</v>
      </c>
      <c r="AW111" s="331" t="e">
        <f>IF('Norm. Zahr. Financovanie'!AW$202=0,'Norm. uspesnost'!AW115,('Norm. Zahr. Financovanie'!AW115*Parametre!$A$2+'Norm. uspesnost'!AW115*Parametre!$A$3)/(Parametre!$A$2+Parametre!$A$3))</f>
        <v>#REF!</v>
      </c>
      <c r="AX111" s="331" t="e">
        <f>IF('Norm. Zahr. Financovanie'!AX$202=0,'Norm. uspesnost'!AX115,('Norm. Zahr. Financovanie'!AX115*Parametre!$A$2+'Norm. uspesnost'!AX115*Parametre!$A$3)/(Parametre!$A$2+Parametre!$A$3))</f>
        <v>#REF!</v>
      </c>
      <c r="AY111" s="331" t="e">
        <f>IF('Norm. Zahr. Financovanie'!AY$202=0,'Norm. uspesnost'!AY115,('Norm. Zahr. Financovanie'!AY115*Parametre!$A$2+'Norm. uspesnost'!AY115*Parametre!$A$3)/(Parametre!$A$2+Parametre!$A$3))</f>
        <v>#REF!</v>
      </c>
      <c r="AZ111" s="331" t="e">
        <f>IF('Norm. Zahr. Financovanie'!AZ$202=0,'Norm. uspesnost'!AZ115,('Norm. Zahr. Financovanie'!AZ115*Parametre!$A$2+'Norm. uspesnost'!AZ115*Parametre!$A$3)/(Parametre!$A$2+Parametre!$A$3))</f>
        <v>#REF!</v>
      </c>
      <c r="BA111" s="331">
        <f>IF('Norm. Zahr. Financovanie'!BA$202=0,'Norm. uspesnost'!BA115,('Norm. Zahr. Financovanie'!BA115*Parametre!$A$2+'Norm. uspesnost'!BA115*Parametre!$A$3)/(Parametre!$A$2+Parametre!$A$3))</f>
        <v>0</v>
      </c>
      <c r="BB111" s="331" t="e">
        <f>IF('Norm. Zahr. Financovanie'!BB$202=0,'Norm. uspesnost'!BB115,('Norm. Zahr. Financovanie'!BB115*Parametre!$A$2+'Norm. uspesnost'!BB115*Parametre!$A$3)/(Parametre!$A$2+Parametre!$A$3))</f>
        <v>#REF!</v>
      </c>
    </row>
    <row r="112" spans="1:54" ht="14.25" customHeight="1" x14ac:dyDescent="0.25">
      <c r="A112" s="31">
        <v>109</v>
      </c>
      <c r="B112" s="33" t="s">
        <v>280</v>
      </c>
      <c r="C112" s="39" t="s">
        <v>279</v>
      </c>
      <c r="D112" s="331" t="e">
        <f>IF('Norm. Zahr. Financovanie'!D$202=0,'Norm. uspesnost'!D116,('Norm. Zahr. Financovanie'!D116*Parametre!$A$2+'Norm. uspesnost'!D116*Parametre!$A$3)/(Parametre!$A$2+Parametre!$A$3))</f>
        <v>#REF!</v>
      </c>
      <c r="E112" s="331" t="e">
        <f>IF('Norm. Zahr. Financovanie'!E$202=0,'Norm. uspesnost'!E116,('Norm. Zahr. Financovanie'!E116*Parametre!$A$2+'Norm. uspesnost'!E116*Parametre!$A$3)/(Parametre!$A$2+Parametre!$A$3))</f>
        <v>#REF!</v>
      </c>
      <c r="F112" s="331" t="e">
        <f>IF('Norm. Zahr. Financovanie'!F$202=0,'Norm. uspesnost'!F116,('Norm. Zahr. Financovanie'!F116*Parametre!$A$2+'Norm. uspesnost'!F116*Parametre!$A$3)/(Parametre!$A$2+Parametre!$A$3))</f>
        <v>#REF!</v>
      </c>
      <c r="G112" s="331" t="e">
        <f>IF('Norm. Zahr. Financovanie'!G$202=0,'Norm. uspesnost'!G116,('Norm. Zahr. Financovanie'!G116*Parametre!$A$2+'Norm. uspesnost'!G116*Parametre!$A$3)/(Parametre!$A$2+Parametre!$A$3))</f>
        <v>#REF!</v>
      </c>
      <c r="H112" s="331" t="e">
        <f>IF('Norm. Zahr. Financovanie'!H$202=0,'Norm. uspesnost'!H116,('Norm. Zahr. Financovanie'!H116*Parametre!$A$2+'Norm. uspesnost'!H116*Parametre!$A$3)/(Parametre!$A$2+Parametre!$A$3))</f>
        <v>#REF!</v>
      </c>
      <c r="I112" s="331" t="e">
        <f>IF('Norm. Zahr. Financovanie'!I$202=0,'Norm. uspesnost'!I116,('Norm. Zahr. Financovanie'!I116*Parametre!$A$2+'Norm. uspesnost'!I116*Parametre!$A$3)/(Parametre!$A$2+Parametre!$A$3))</f>
        <v>#REF!</v>
      </c>
      <c r="J112" s="331" t="e">
        <f>IF('Norm. Zahr. Financovanie'!J$202=0,'Norm. uspesnost'!J116,('Norm. Zahr. Financovanie'!J116*Parametre!$A$2+'Norm. uspesnost'!J116*Parametre!$A$3)/(Parametre!$A$2+Parametre!$A$3))</f>
        <v>#REF!</v>
      </c>
      <c r="K112" s="331">
        <f>IF('Norm. Zahr. Financovanie'!K$202=0,'Norm. uspesnost'!K116,('Norm. Zahr. Financovanie'!K116*Parametre!$A$2+'Norm. uspesnost'!K116*Parametre!$A$3)/(Parametre!$A$2+Parametre!$A$3))</f>
        <v>0</v>
      </c>
      <c r="L112" s="331" t="e">
        <f>IF('Norm. Zahr. Financovanie'!L$202=0,'Norm. uspesnost'!L116,('Norm. Zahr. Financovanie'!L116*Parametre!$A$2+'Norm. uspesnost'!L116*Parametre!$A$3)/(Parametre!$A$2+Parametre!$A$3))</f>
        <v>#REF!</v>
      </c>
      <c r="M112" s="331" t="e">
        <f>IF('Norm. Zahr. Financovanie'!M$202=0,'Norm. uspesnost'!M116,('Norm. Zahr. Financovanie'!M116*Parametre!$A$2+'Norm. uspesnost'!M116*Parametre!$A$3)/(Parametre!$A$2+Parametre!$A$3))</f>
        <v>#REF!</v>
      </c>
      <c r="N112" s="331" t="e">
        <f>IF('Norm. Zahr. Financovanie'!N$202=0,'Norm. uspesnost'!N116,('Norm. Zahr. Financovanie'!N116*Parametre!$A$2+'Norm. uspesnost'!N116*Parametre!$A$3)/(Parametre!$A$2+Parametre!$A$3))</f>
        <v>#REF!</v>
      </c>
      <c r="O112" s="331" t="e">
        <f>IF('Norm. Zahr. Financovanie'!O$202=0,'Norm. uspesnost'!O116,('Norm. Zahr. Financovanie'!O116*Parametre!$A$2+'Norm. uspesnost'!O116*Parametre!$A$3)/(Parametre!$A$2+Parametre!$A$3))</f>
        <v>#REF!</v>
      </c>
      <c r="P112" s="331">
        <f>IF('Norm. Zahr. Financovanie'!P$202=0,'Norm. uspesnost'!P116,('Norm. Zahr. Financovanie'!P116*Parametre!$A$2+'Norm. uspesnost'!P116*Parametre!$A$3)/(Parametre!$A$2+Parametre!$A$3))</f>
        <v>5.5653491318952133E-3</v>
      </c>
      <c r="Q112" s="331" t="e">
        <f>IF('Norm. Zahr. Financovanie'!Q$202=0,'Norm. uspesnost'!Q116,('Norm. Zahr. Financovanie'!Q116*Parametre!$A$2+'Norm. uspesnost'!Q116*Parametre!$A$3)/(Parametre!$A$2+Parametre!$A$3))</f>
        <v>#REF!</v>
      </c>
      <c r="R112" s="331" t="e">
        <f>IF('Norm. Zahr. Financovanie'!R$202=0,'Norm. uspesnost'!R116,('Norm. Zahr. Financovanie'!R116*Parametre!$A$2+'Norm. uspesnost'!R116*Parametre!$A$3)/(Parametre!$A$2+Parametre!$A$3))</f>
        <v>#REF!</v>
      </c>
      <c r="S112" s="331" t="e">
        <f>IF('Norm. Zahr. Financovanie'!S$202=0,'Norm. uspesnost'!S116,('Norm. Zahr. Financovanie'!S116*Parametre!$A$2+'Norm. uspesnost'!S116*Parametre!$A$3)/(Parametre!$A$2+Parametre!$A$3))</f>
        <v>#REF!</v>
      </c>
      <c r="T112" s="331" t="e">
        <f>IF('Norm. Zahr. Financovanie'!T$202=0,'Norm. uspesnost'!T116,('Norm. Zahr. Financovanie'!T116*Parametre!$A$2+'Norm. uspesnost'!T116*Parametre!$A$3)/(Parametre!$A$2+Parametre!$A$3))</f>
        <v>#REF!</v>
      </c>
      <c r="U112" s="331">
        <f>IF('Norm. Zahr. Financovanie'!U$202=0,'Norm. uspesnost'!U116,('Norm. Zahr. Financovanie'!U116*Parametre!$A$2+'Norm. uspesnost'!U116*Parametre!$A$3)/(Parametre!$A$2+Parametre!$A$3))</f>
        <v>0</v>
      </c>
      <c r="V112" s="331" t="e">
        <f>IF('Norm. Zahr. Financovanie'!V$202=0,'Norm. uspesnost'!V116,('Norm. Zahr. Financovanie'!V116*Parametre!$A$2+'Norm. uspesnost'!V116*Parametre!$A$3)/(Parametre!$A$2+Parametre!$A$3))</f>
        <v>#REF!</v>
      </c>
      <c r="W112" s="331" t="e">
        <f>IF('Norm. Zahr. Financovanie'!W$202=0,'Norm. uspesnost'!W116,('Norm. Zahr. Financovanie'!W116*Parametre!$A$2+'Norm. uspesnost'!W116*Parametre!$A$3)/(Parametre!$A$2+Parametre!$A$3))</f>
        <v>#REF!</v>
      </c>
      <c r="X112" s="331">
        <f>IF('Norm. Zahr. Financovanie'!X$202=0,'Norm. uspesnost'!X116,('Norm. Zahr. Financovanie'!X116*Parametre!$A$2+'Norm. uspesnost'!X116*Parametre!$A$3)/(Parametre!$A$2+Parametre!$A$3))</f>
        <v>6.5855188930811041E-3</v>
      </c>
      <c r="Y112" s="331" t="e">
        <f>IF('Norm. Zahr. Financovanie'!Y$202=0,'Norm. uspesnost'!Y116,('Norm. Zahr. Financovanie'!Y116*Parametre!$A$2+'Norm. uspesnost'!Y116*Parametre!$A$3)/(Parametre!$A$2+Parametre!$A$3))</f>
        <v>#REF!</v>
      </c>
      <c r="Z112" s="331" t="e">
        <f>IF('Norm. Zahr. Financovanie'!Z$202=0,'Norm. uspesnost'!Z116,('Norm. Zahr. Financovanie'!Z116*Parametre!$A$2+'Norm. uspesnost'!Z116*Parametre!$A$3)/(Parametre!$A$2+Parametre!$A$3))</f>
        <v>#REF!</v>
      </c>
      <c r="AA112" s="331" t="e">
        <f>IF('Norm. Zahr. Financovanie'!AA$202=0,'Norm. uspesnost'!AA116,('Norm. Zahr. Financovanie'!AA116*Parametre!$A$2+'Norm. uspesnost'!AA116*Parametre!$A$3)/(Parametre!$A$2+Parametre!$A$3))</f>
        <v>#REF!</v>
      </c>
      <c r="AB112" s="331">
        <f>IF('Norm. Zahr. Financovanie'!AB$202=0,'Norm. uspesnost'!AB116,('Norm. Zahr. Financovanie'!AB116*Parametre!$A$2+'Norm. uspesnost'!AB116*Parametre!$A$3)/(Parametre!$A$2+Parametre!$A$3))</f>
        <v>0</v>
      </c>
      <c r="AC112" s="331">
        <f>IF('Norm. Zahr. Financovanie'!AC$202=0,'Norm. uspesnost'!AC116,('Norm. Zahr. Financovanie'!AC116*Parametre!$A$2+'Norm. uspesnost'!AC116*Parametre!$A$3)/(Parametre!$A$2+Parametre!$A$3))</f>
        <v>1.5638854384594607E-2</v>
      </c>
      <c r="AD112" s="331">
        <f>IF('Norm. Zahr. Financovanie'!AD$202=0,'Norm. uspesnost'!AD116,('Norm. Zahr. Financovanie'!AD116*Parametre!$A$2+'Norm. uspesnost'!AD116*Parametre!$A$3)/(Parametre!$A$2+Parametre!$A$3))</f>
        <v>0</v>
      </c>
      <c r="AE112" s="331" t="e">
        <f>IF('Norm. Zahr. Financovanie'!AE$202=0,'Norm. uspesnost'!AE116,('Norm. Zahr. Financovanie'!AE116*Parametre!$A$2+'Norm. uspesnost'!AE116*Parametre!$A$3)/(Parametre!$A$2+Parametre!$A$3))</f>
        <v>#REF!</v>
      </c>
      <c r="AF112" s="331" t="e">
        <f>IF('Norm. Zahr. Financovanie'!AF$202=0,'Norm. uspesnost'!AF116,('Norm. Zahr. Financovanie'!AF116*Parametre!$A$2+'Norm. uspesnost'!AF116*Parametre!$A$3)/(Parametre!$A$2+Parametre!$A$3))</f>
        <v>#REF!</v>
      </c>
      <c r="AG112" s="331" t="e">
        <f>IF('Norm. Zahr. Financovanie'!AG$202=0,'Norm. uspesnost'!AG116,('Norm. Zahr. Financovanie'!AG116*Parametre!$A$2+'Norm. uspesnost'!AG116*Parametre!$A$3)/(Parametre!$A$2+Parametre!$A$3))</f>
        <v>#REF!</v>
      </c>
      <c r="AH112" s="331" t="e">
        <f>IF('Norm. Zahr. Financovanie'!AH$202=0,'Norm. uspesnost'!AH116,('Norm. Zahr. Financovanie'!AH116*Parametre!$A$2+'Norm. uspesnost'!AH116*Parametre!$A$3)/(Parametre!$A$2+Parametre!$A$3))</f>
        <v>#REF!</v>
      </c>
      <c r="AI112" s="331">
        <f>IF('Norm. Zahr. Financovanie'!AI$202=0,'Norm. uspesnost'!AI116,('Norm. Zahr. Financovanie'!AI116*Parametre!$A$2+'Norm. uspesnost'!AI116*Parametre!$A$3)/(Parametre!$A$2+Parametre!$A$3))</f>
        <v>0</v>
      </c>
      <c r="AJ112" s="331" t="e">
        <f>IF('Norm. Zahr. Financovanie'!AJ$202=0,'Norm. uspesnost'!AJ116,('Norm. Zahr. Financovanie'!AJ116*Parametre!$A$2+'Norm. uspesnost'!AJ116*Parametre!$A$3)/(Parametre!$A$2+Parametre!$A$3))</f>
        <v>#REF!</v>
      </c>
      <c r="AK112" s="331" t="e">
        <f>IF('Norm. Zahr. Financovanie'!AK$202=0,'Norm. uspesnost'!AK116,('Norm. Zahr. Financovanie'!AK116*Parametre!$A$2+'Norm. uspesnost'!AK116*Parametre!$A$3)/(Parametre!$A$2+Parametre!$A$3))</f>
        <v>#REF!</v>
      </c>
      <c r="AL112" s="331" t="e">
        <f>IF('Norm. Zahr. Financovanie'!AL$202=0,'Norm. uspesnost'!AL116,('Norm. Zahr. Financovanie'!AL116*Parametre!$A$2+'Norm. uspesnost'!AL116*Parametre!$A$3)/(Parametre!$A$2+Parametre!$A$3))</f>
        <v>#REF!</v>
      </c>
      <c r="AM112" s="331" t="e">
        <f>IF('Norm. Zahr. Financovanie'!AM$202=0,'Norm. uspesnost'!AM116,('Norm. Zahr. Financovanie'!AM116*Parametre!$A$2+'Norm. uspesnost'!AM116*Parametre!$A$3)/(Parametre!$A$2+Parametre!$A$3))</f>
        <v>#REF!</v>
      </c>
      <c r="AN112" s="331" t="e">
        <f>IF('Norm. Zahr. Financovanie'!AN$202=0,'Norm. uspesnost'!AN116,('Norm. Zahr. Financovanie'!AN116*Parametre!$A$2+'Norm. uspesnost'!AN116*Parametre!$A$3)/(Parametre!$A$2+Parametre!$A$3))</f>
        <v>#REF!</v>
      </c>
      <c r="AO112" s="331" t="e">
        <f>IF('Norm. Zahr. Financovanie'!AO$202=0,'Norm. uspesnost'!AO116,('Norm. Zahr. Financovanie'!AO116*Parametre!$A$2+'Norm. uspesnost'!AO116*Parametre!$A$3)/(Parametre!$A$2+Parametre!$A$3))</f>
        <v>#REF!</v>
      </c>
      <c r="AP112" s="331" t="e">
        <f>IF('Norm. Zahr. Financovanie'!AP$202=0,'Norm. uspesnost'!AP116,('Norm. Zahr. Financovanie'!AP116*Parametre!$A$2+'Norm. uspesnost'!AP116*Parametre!$A$3)/(Parametre!$A$2+Parametre!$A$3))</f>
        <v>#REF!</v>
      </c>
      <c r="AQ112" s="331" t="e">
        <f>IF('Norm. Zahr. Financovanie'!AQ$202=0,'Norm. uspesnost'!AQ116,('Norm. Zahr. Financovanie'!AQ116*Parametre!$A$2+'Norm. uspesnost'!AQ116*Parametre!$A$3)/(Parametre!$A$2+Parametre!$A$3))</f>
        <v>#REF!</v>
      </c>
      <c r="AR112" s="331" t="e">
        <f>IF('Norm. Zahr. Financovanie'!AR$202=0,'Norm. uspesnost'!AR116,('Norm. Zahr. Financovanie'!AR116*Parametre!$A$2+'Norm. uspesnost'!AR116*Parametre!$A$3)/(Parametre!$A$2+Parametre!$A$3))</f>
        <v>#REF!</v>
      </c>
      <c r="AS112" s="331" t="e">
        <f>IF('Norm. Zahr. Financovanie'!AS$202=0,'Norm. uspesnost'!AS116,('Norm. Zahr. Financovanie'!AS116*Parametre!$A$2+'Norm. uspesnost'!AS116*Parametre!$A$3)/(Parametre!$A$2+Parametre!$A$3))</f>
        <v>#REF!</v>
      </c>
      <c r="AT112" s="331" t="e">
        <f>IF('Norm. Zahr. Financovanie'!AT$202=0,'Norm. uspesnost'!AT116,('Norm. Zahr. Financovanie'!AT116*Parametre!$A$2+'Norm. uspesnost'!AT116*Parametre!$A$3)/(Parametre!$A$2+Parametre!$A$3))</f>
        <v>#REF!</v>
      </c>
      <c r="AU112" s="331" t="e">
        <f>IF('Norm. Zahr. Financovanie'!AU$202=0,'Norm. uspesnost'!AU116,('Norm. Zahr. Financovanie'!AU116*Parametre!$A$2+'Norm. uspesnost'!AU116*Parametre!$A$3)/(Parametre!$A$2+Parametre!$A$3))</f>
        <v>#REF!</v>
      </c>
      <c r="AV112" s="331" t="e">
        <f>IF('Norm. Zahr. Financovanie'!AV$202=0,'Norm. uspesnost'!AV116,('Norm. Zahr. Financovanie'!AV116*Parametre!$A$2+'Norm. uspesnost'!AV116*Parametre!$A$3)/(Parametre!$A$2+Parametre!$A$3))</f>
        <v>#REF!</v>
      </c>
      <c r="AW112" s="331" t="e">
        <f>IF('Norm. Zahr. Financovanie'!AW$202=0,'Norm. uspesnost'!AW116,('Norm. Zahr. Financovanie'!AW116*Parametre!$A$2+'Norm. uspesnost'!AW116*Parametre!$A$3)/(Parametre!$A$2+Parametre!$A$3))</f>
        <v>#REF!</v>
      </c>
      <c r="AX112" s="331" t="e">
        <f>IF('Norm. Zahr. Financovanie'!AX$202=0,'Norm. uspesnost'!AX116,('Norm. Zahr. Financovanie'!AX116*Parametre!$A$2+'Norm. uspesnost'!AX116*Parametre!$A$3)/(Parametre!$A$2+Parametre!$A$3))</f>
        <v>#REF!</v>
      </c>
      <c r="AY112" s="331" t="e">
        <f>IF('Norm. Zahr. Financovanie'!AY$202=0,'Norm. uspesnost'!AY116,('Norm. Zahr. Financovanie'!AY116*Parametre!$A$2+'Norm. uspesnost'!AY116*Parametre!$A$3)/(Parametre!$A$2+Parametre!$A$3))</f>
        <v>#REF!</v>
      </c>
      <c r="AZ112" s="331" t="e">
        <f>IF('Norm. Zahr. Financovanie'!AZ$202=0,'Norm. uspesnost'!AZ116,('Norm. Zahr. Financovanie'!AZ116*Parametre!$A$2+'Norm. uspesnost'!AZ116*Parametre!$A$3)/(Parametre!$A$2+Parametre!$A$3))</f>
        <v>#REF!</v>
      </c>
      <c r="BA112" s="331">
        <f>IF('Norm. Zahr. Financovanie'!BA$202=0,'Norm. uspesnost'!BA116,('Norm. Zahr. Financovanie'!BA116*Parametre!$A$2+'Norm. uspesnost'!BA116*Parametre!$A$3)/(Parametre!$A$2+Parametre!$A$3))</f>
        <v>0</v>
      </c>
      <c r="BB112" s="331" t="e">
        <f>IF('Norm. Zahr. Financovanie'!BB$202=0,'Norm. uspesnost'!BB116,('Norm. Zahr. Financovanie'!BB116*Parametre!$A$2+'Norm. uspesnost'!BB116*Parametre!$A$3)/(Parametre!$A$2+Parametre!$A$3))</f>
        <v>#REF!</v>
      </c>
    </row>
    <row r="113" spans="1:54" ht="14.25" customHeight="1" x14ac:dyDescent="0.25">
      <c r="A113" s="31">
        <v>110</v>
      </c>
      <c r="B113" s="41" t="s">
        <v>264</v>
      </c>
      <c r="C113" s="40" t="s">
        <v>263</v>
      </c>
      <c r="D113" s="331" t="e">
        <f>IF('Norm. Zahr. Financovanie'!D$202=0,'Norm. uspesnost'!D117,('Norm. Zahr. Financovanie'!D117*Parametre!$A$2+'Norm. uspesnost'!D117*Parametre!$A$3)/(Parametre!$A$2+Parametre!$A$3))</f>
        <v>#REF!</v>
      </c>
      <c r="E113" s="331" t="e">
        <f>IF('Norm. Zahr. Financovanie'!E$202=0,'Norm. uspesnost'!E117,('Norm. Zahr. Financovanie'!E117*Parametre!$A$2+'Norm. uspesnost'!E117*Parametre!$A$3)/(Parametre!$A$2+Parametre!$A$3))</f>
        <v>#REF!</v>
      </c>
      <c r="F113" s="331" t="e">
        <f>IF('Norm. Zahr. Financovanie'!F$202=0,'Norm. uspesnost'!F117,('Norm. Zahr. Financovanie'!F117*Parametre!$A$2+'Norm. uspesnost'!F117*Parametre!$A$3)/(Parametre!$A$2+Parametre!$A$3))</f>
        <v>#REF!</v>
      </c>
      <c r="G113" s="331" t="e">
        <f>IF('Norm. Zahr. Financovanie'!G$202=0,'Norm. uspesnost'!G117,('Norm. Zahr. Financovanie'!G117*Parametre!$A$2+'Norm. uspesnost'!G117*Parametre!$A$3)/(Parametre!$A$2+Parametre!$A$3))</f>
        <v>#REF!</v>
      </c>
      <c r="H113" s="331" t="e">
        <f>IF('Norm. Zahr. Financovanie'!H$202=0,'Norm. uspesnost'!H117,('Norm. Zahr. Financovanie'!H117*Parametre!$A$2+'Norm. uspesnost'!H117*Parametre!$A$3)/(Parametre!$A$2+Parametre!$A$3))</f>
        <v>#REF!</v>
      </c>
      <c r="I113" s="331" t="e">
        <f>IF('Norm. Zahr. Financovanie'!I$202=0,'Norm. uspesnost'!I117,('Norm. Zahr. Financovanie'!I117*Parametre!$A$2+'Norm. uspesnost'!I117*Parametre!$A$3)/(Parametre!$A$2+Parametre!$A$3))</f>
        <v>#REF!</v>
      </c>
      <c r="J113" s="331" t="e">
        <f>IF('Norm. Zahr. Financovanie'!J$202=0,'Norm. uspesnost'!J117,('Norm. Zahr. Financovanie'!J117*Parametre!$A$2+'Norm. uspesnost'!J117*Parametre!$A$3)/(Parametre!$A$2+Parametre!$A$3))</f>
        <v>#REF!</v>
      </c>
      <c r="K113" s="331">
        <f>IF('Norm. Zahr. Financovanie'!K$202=0,'Norm. uspesnost'!K117,('Norm. Zahr. Financovanie'!K117*Parametre!$A$2+'Norm. uspesnost'!K117*Parametre!$A$3)/(Parametre!$A$2+Parametre!$A$3))</f>
        <v>0</v>
      </c>
      <c r="L113" s="331" t="e">
        <f>IF('Norm. Zahr. Financovanie'!L$202=0,'Norm. uspesnost'!L117,('Norm. Zahr. Financovanie'!L117*Parametre!$A$2+'Norm. uspesnost'!L117*Parametre!$A$3)/(Parametre!$A$2+Parametre!$A$3))</f>
        <v>#REF!</v>
      </c>
      <c r="M113" s="331" t="e">
        <f>IF('Norm. Zahr. Financovanie'!M$202=0,'Norm. uspesnost'!M117,('Norm. Zahr. Financovanie'!M117*Parametre!$A$2+'Norm. uspesnost'!M117*Parametre!$A$3)/(Parametre!$A$2+Parametre!$A$3))</f>
        <v>#REF!</v>
      </c>
      <c r="N113" s="331" t="e">
        <f>IF('Norm. Zahr. Financovanie'!N$202=0,'Norm. uspesnost'!N117,('Norm. Zahr. Financovanie'!N117*Parametre!$A$2+'Norm. uspesnost'!N117*Parametre!$A$3)/(Parametre!$A$2+Parametre!$A$3))</f>
        <v>#REF!</v>
      </c>
      <c r="O113" s="331" t="e">
        <f>IF('Norm. Zahr. Financovanie'!O$202=0,'Norm. uspesnost'!O117,('Norm. Zahr. Financovanie'!O117*Parametre!$A$2+'Norm. uspesnost'!O117*Parametre!$A$3)/(Parametre!$A$2+Parametre!$A$3))</f>
        <v>#REF!</v>
      </c>
      <c r="P113" s="331">
        <f>IF('Norm. Zahr. Financovanie'!P$202=0,'Norm. uspesnost'!P117,('Norm. Zahr. Financovanie'!P117*Parametre!$A$2+'Norm. uspesnost'!P117*Parametre!$A$3)/(Parametre!$A$2+Parametre!$A$3))</f>
        <v>5.9199307250626205E-3</v>
      </c>
      <c r="Q113" s="331" t="e">
        <f>IF('Norm. Zahr. Financovanie'!Q$202=0,'Norm. uspesnost'!Q117,('Norm. Zahr. Financovanie'!Q117*Parametre!$A$2+'Norm. uspesnost'!Q117*Parametre!$A$3)/(Parametre!$A$2+Parametre!$A$3))</f>
        <v>#REF!</v>
      </c>
      <c r="R113" s="331" t="e">
        <f>IF('Norm. Zahr. Financovanie'!R$202=0,'Norm. uspesnost'!R117,('Norm. Zahr. Financovanie'!R117*Parametre!$A$2+'Norm. uspesnost'!R117*Parametre!$A$3)/(Parametre!$A$2+Parametre!$A$3))</f>
        <v>#REF!</v>
      </c>
      <c r="S113" s="331" t="e">
        <f>IF('Norm. Zahr. Financovanie'!S$202=0,'Norm. uspesnost'!S117,('Norm. Zahr. Financovanie'!S117*Parametre!$A$2+'Norm. uspesnost'!S117*Parametre!$A$3)/(Parametre!$A$2+Parametre!$A$3))</f>
        <v>#REF!</v>
      </c>
      <c r="T113" s="331" t="e">
        <f>IF('Norm. Zahr. Financovanie'!T$202=0,'Norm. uspesnost'!T117,('Norm. Zahr. Financovanie'!T117*Parametre!$A$2+'Norm. uspesnost'!T117*Parametre!$A$3)/(Parametre!$A$2+Parametre!$A$3))</f>
        <v>#REF!</v>
      </c>
      <c r="U113" s="331">
        <f>IF('Norm. Zahr. Financovanie'!U$202=0,'Norm. uspesnost'!U117,('Norm. Zahr. Financovanie'!U117*Parametre!$A$2+'Norm. uspesnost'!U117*Parametre!$A$3)/(Parametre!$A$2+Parametre!$A$3))</f>
        <v>0</v>
      </c>
      <c r="V113" s="331" t="e">
        <f>IF('Norm. Zahr. Financovanie'!V$202=0,'Norm. uspesnost'!V117,('Norm. Zahr. Financovanie'!V117*Parametre!$A$2+'Norm. uspesnost'!V117*Parametre!$A$3)/(Parametre!$A$2+Parametre!$A$3))</f>
        <v>#REF!</v>
      </c>
      <c r="W113" s="331" t="e">
        <f>IF('Norm. Zahr. Financovanie'!W$202=0,'Norm. uspesnost'!W117,('Norm. Zahr. Financovanie'!W117*Parametre!$A$2+'Norm. uspesnost'!W117*Parametre!$A$3)/(Parametre!$A$2+Parametre!$A$3))</f>
        <v>#REF!</v>
      </c>
      <c r="X113" s="331">
        <f>IF('Norm. Zahr. Financovanie'!X$202=0,'Norm. uspesnost'!X117,('Norm. Zahr. Financovanie'!X117*Parametre!$A$2+'Norm. uspesnost'!X117*Parametre!$A$3)/(Parametre!$A$2+Parametre!$A$3))</f>
        <v>0</v>
      </c>
      <c r="Y113" s="331" t="e">
        <f>IF('Norm. Zahr. Financovanie'!Y$202=0,'Norm. uspesnost'!Y117,('Norm. Zahr. Financovanie'!Y117*Parametre!$A$2+'Norm. uspesnost'!Y117*Parametre!$A$3)/(Parametre!$A$2+Parametre!$A$3))</f>
        <v>#REF!</v>
      </c>
      <c r="Z113" s="331" t="e">
        <f>IF('Norm. Zahr. Financovanie'!Z$202=0,'Norm. uspesnost'!Z117,('Norm. Zahr. Financovanie'!Z117*Parametre!$A$2+'Norm. uspesnost'!Z117*Parametre!$A$3)/(Parametre!$A$2+Parametre!$A$3))</f>
        <v>#REF!</v>
      </c>
      <c r="AA113" s="331" t="e">
        <f>IF('Norm. Zahr. Financovanie'!AA$202=0,'Norm. uspesnost'!AA117,('Norm. Zahr. Financovanie'!AA117*Parametre!$A$2+'Norm. uspesnost'!AA117*Parametre!$A$3)/(Parametre!$A$2+Parametre!$A$3))</f>
        <v>#REF!</v>
      </c>
      <c r="AB113" s="331">
        <f>IF('Norm. Zahr. Financovanie'!AB$202=0,'Norm. uspesnost'!AB117,('Norm. Zahr. Financovanie'!AB117*Parametre!$A$2+'Norm. uspesnost'!AB117*Parametre!$A$3)/(Parametre!$A$2+Parametre!$A$3))</f>
        <v>0</v>
      </c>
      <c r="AC113" s="331">
        <f>IF('Norm. Zahr. Financovanie'!AC$202=0,'Norm. uspesnost'!AC117,('Norm. Zahr. Financovanie'!AC117*Parametre!$A$2+'Norm. uspesnost'!AC117*Parametre!$A$3)/(Parametre!$A$2+Parametre!$A$3))</f>
        <v>0</v>
      </c>
      <c r="AD113" s="331">
        <f>IF('Norm. Zahr. Financovanie'!AD$202=0,'Norm. uspesnost'!AD117,('Norm. Zahr. Financovanie'!AD117*Parametre!$A$2+'Norm. uspesnost'!AD117*Parametre!$A$3)/(Parametre!$A$2+Parametre!$A$3))</f>
        <v>0</v>
      </c>
      <c r="AE113" s="331" t="e">
        <f>IF('Norm. Zahr. Financovanie'!AE$202=0,'Norm. uspesnost'!AE117,('Norm. Zahr. Financovanie'!AE117*Parametre!$A$2+'Norm. uspesnost'!AE117*Parametre!$A$3)/(Parametre!$A$2+Parametre!$A$3))</f>
        <v>#REF!</v>
      </c>
      <c r="AF113" s="331" t="e">
        <f>IF('Norm. Zahr. Financovanie'!AF$202=0,'Norm. uspesnost'!AF117,('Norm. Zahr. Financovanie'!AF117*Parametre!$A$2+'Norm. uspesnost'!AF117*Parametre!$A$3)/(Parametre!$A$2+Parametre!$A$3))</f>
        <v>#REF!</v>
      </c>
      <c r="AG113" s="331" t="e">
        <f>IF('Norm. Zahr. Financovanie'!AG$202=0,'Norm. uspesnost'!AG117,('Norm. Zahr. Financovanie'!AG117*Parametre!$A$2+'Norm. uspesnost'!AG117*Parametre!$A$3)/(Parametre!$A$2+Parametre!$A$3))</f>
        <v>#REF!</v>
      </c>
      <c r="AH113" s="331" t="e">
        <f>IF('Norm. Zahr. Financovanie'!AH$202=0,'Norm. uspesnost'!AH117,('Norm. Zahr. Financovanie'!AH117*Parametre!$A$2+'Norm. uspesnost'!AH117*Parametre!$A$3)/(Parametre!$A$2+Parametre!$A$3))</f>
        <v>#REF!</v>
      </c>
      <c r="AI113" s="331">
        <f>IF('Norm. Zahr. Financovanie'!AI$202=0,'Norm. uspesnost'!AI117,('Norm. Zahr. Financovanie'!AI117*Parametre!$A$2+'Norm. uspesnost'!AI117*Parametre!$A$3)/(Parametre!$A$2+Parametre!$A$3))</f>
        <v>1.8769126873147248E-3</v>
      </c>
      <c r="AJ113" s="331" t="e">
        <f>IF('Norm. Zahr. Financovanie'!AJ$202=0,'Norm. uspesnost'!AJ117,('Norm. Zahr. Financovanie'!AJ117*Parametre!$A$2+'Norm. uspesnost'!AJ117*Parametre!$A$3)/(Parametre!$A$2+Parametre!$A$3))</f>
        <v>#REF!</v>
      </c>
      <c r="AK113" s="331" t="e">
        <f>IF('Norm. Zahr. Financovanie'!AK$202=0,'Norm. uspesnost'!AK117,('Norm. Zahr. Financovanie'!AK117*Parametre!$A$2+'Norm. uspesnost'!AK117*Parametre!$A$3)/(Parametre!$A$2+Parametre!$A$3))</f>
        <v>#REF!</v>
      </c>
      <c r="AL113" s="331" t="e">
        <f>IF('Norm. Zahr. Financovanie'!AL$202=0,'Norm. uspesnost'!AL117,('Norm. Zahr. Financovanie'!AL117*Parametre!$A$2+'Norm. uspesnost'!AL117*Parametre!$A$3)/(Parametre!$A$2+Parametre!$A$3))</f>
        <v>#REF!</v>
      </c>
      <c r="AM113" s="331" t="e">
        <f>IF('Norm. Zahr. Financovanie'!AM$202=0,'Norm. uspesnost'!AM117,('Norm. Zahr. Financovanie'!AM117*Parametre!$A$2+'Norm. uspesnost'!AM117*Parametre!$A$3)/(Parametre!$A$2+Parametre!$A$3))</f>
        <v>#REF!</v>
      </c>
      <c r="AN113" s="331" t="e">
        <f>IF('Norm. Zahr. Financovanie'!AN$202=0,'Norm. uspesnost'!AN117,('Norm. Zahr. Financovanie'!AN117*Parametre!$A$2+'Norm. uspesnost'!AN117*Parametre!$A$3)/(Parametre!$A$2+Parametre!$A$3))</f>
        <v>#REF!</v>
      </c>
      <c r="AO113" s="331" t="e">
        <f>IF('Norm. Zahr. Financovanie'!AO$202=0,'Norm. uspesnost'!AO117,('Norm. Zahr. Financovanie'!AO117*Parametre!$A$2+'Norm. uspesnost'!AO117*Parametre!$A$3)/(Parametre!$A$2+Parametre!$A$3))</f>
        <v>#REF!</v>
      </c>
      <c r="AP113" s="331" t="e">
        <f>IF('Norm. Zahr. Financovanie'!AP$202=0,'Norm. uspesnost'!AP117,('Norm. Zahr. Financovanie'!AP117*Parametre!$A$2+'Norm. uspesnost'!AP117*Parametre!$A$3)/(Parametre!$A$2+Parametre!$A$3))</f>
        <v>#REF!</v>
      </c>
      <c r="AQ113" s="331" t="e">
        <f>IF('Norm. Zahr. Financovanie'!AQ$202=0,'Norm. uspesnost'!AQ117,('Norm. Zahr. Financovanie'!AQ117*Parametre!$A$2+'Norm. uspesnost'!AQ117*Parametre!$A$3)/(Parametre!$A$2+Parametre!$A$3))</f>
        <v>#REF!</v>
      </c>
      <c r="AR113" s="331" t="e">
        <f>IF('Norm. Zahr. Financovanie'!AR$202=0,'Norm. uspesnost'!AR117,('Norm. Zahr. Financovanie'!AR117*Parametre!$A$2+'Norm. uspesnost'!AR117*Parametre!$A$3)/(Parametre!$A$2+Parametre!$A$3))</f>
        <v>#REF!</v>
      </c>
      <c r="AS113" s="331" t="e">
        <f>IF('Norm. Zahr. Financovanie'!AS$202=0,'Norm. uspesnost'!AS117,('Norm. Zahr. Financovanie'!AS117*Parametre!$A$2+'Norm. uspesnost'!AS117*Parametre!$A$3)/(Parametre!$A$2+Parametre!$A$3))</f>
        <v>#REF!</v>
      </c>
      <c r="AT113" s="331" t="e">
        <f>IF('Norm. Zahr. Financovanie'!AT$202=0,'Norm. uspesnost'!AT117,('Norm. Zahr. Financovanie'!AT117*Parametre!$A$2+'Norm. uspesnost'!AT117*Parametre!$A$3)/(Parametre!$A$2+Parametre!$A$3))</f>
        <v>#REF!</v>
      </c>
      <c r="AU113" s="331" t="e">
        <f>IF('Norm. Zahr. Financovanie'!AU$202=0,'Norm. uspesnost'!AU117,('Norm. Zahr. Financovanie'!AU117*Parametre!$A$2+'Norm. uspesnost'!AU117*Parametre!$A$3)/(Parametre!$A$2+Parametre!$A$3))</f>
        <v>#REF!</v>
      </c>
      <c r="AV113" s="331" t="e">
        <f>IF('Norm. Zahr. Financovanie'!AV$202=0,'Norm. uspesnost'!AV117,('Norm. Zahr. Financovanie'!AV117*Parametre!$A$2+'Norm. uspesnost'!AV117*Parametre!$A$3)/(Parametre!$A$2+Parametre!$A$3))</f>
        <v>#REF!</v>
      </c>
      <c r="AW113" s="331" t="e">
        <f>IF('Norm. Zahr. Financovanie'!AW$202=0,'Norm. uspesnost'!AW117,('Norm. Zahr. Financovanie'!AW117*Parametre!$A$2+'Norm. uspesnost'!AW117*Parametre!$A$3)/(Parametre!$A$2+Parametre!$A$3))</f>
        <v>#REF!</v>
      </c>
      <c r="AX113" s="331" t="e">
        <f>IF('Norm. Zahr. Financovanie'!AX$202=0,'Norm. uspesnost'!AX117,('Norm. Zahr. Financovanie'!AX117*Parametre!$A$2+'Norm. uspesnost'!AX117*Parametre!$A$3)/(Parametre!$A$2+Parametre!$A$3))</f>
        <v>#REF!</v>
      </c>
      <c r="AY113" s="331" t="e">
        <f>IF('Norm. Zahr. Financovanie'!AY$202=0,'Norm. uspesnost'!AY117,('Norm. Zahr. Financovanie'!AY117*Parametre!$A$2+'Norm. uspesnost'!AY117*Parametre!$A$3)/(Parametre!$A$2+Parametre!$A$3))</f>
        <v>#REF!</v>
      </c>
      <c r="AZ113" s="331" t="e">
        <f>IF('Norm. Zahr. Financovanie'!AZ$202=0,'Norm. uspesnost'!AZ117,('Norm. Zahr. Financovanie'!AZ117*Parametre!$A$2+'Norm. uspesnost'!AZ117*Parametre!$A$3)/(Parametre!$A$2+Parametre!$A$3))</f>
        <v>#REF!</v>
      </c>
      <c r="BA113" s="331">
        <f>IF('Norm. Zahr. Financovanie'!BA$202=0,'Norm. uspesnost'!BA117,('Norm. Zahr. Financovanie'!BA117*Parametre!$A$2+'Norm. uspesnost'!BA117*Parametre!$A$3)/(Parametre!$A$2+Parametre!$A$3))</f>
        <v>0</v>
      </c>
      <c r="BB113" s="331" t="e">
        <f>IF('Norm. Zahr. Financovanie'!BB$202=0,'Norm. uspesnost'!BB117,('Norm. Zahr. Financovanie'!BB117*Parametre!$A$2+'Norm. uspesnost'!BB117*Parametre!$A$3)/(Parametre!$A$2+Parametre!$A$3))</f>
        <v>#REF!</v>
      </c>
    </row>
    <row r="114" spans="1:54" ht="14.25" customHeight="1" x14ac:dyDescent="0.2">
      <c r="A114" s="31">
        <v>111</v>
      </c>
      <c r="B114" s="37" t="s">
        <v>287</v>
      </c>
      <c r="C114" s="36" t="s">
        <v>178</v>
      </c>
      <c r="D114" s="331" t="e">
        <f>IF('Norm. Zahr. Financovanie'!D$202=0,'Norm. uspesnost'!D118,('Norm. Zahr. Financovanie'!D118*Parametre!$A$2+'Norm. uspesnost'!D118*Parametre!$A$3)/(Parametre!$A$2+Parametre!$A$3))</f>
        <v>#REF!</v>
      </c>
      <c r="E114" s="331" t="e">
        <f>IF('Norm. Zahr. Financovanie'!E$202=0,'Norm. uspesnost'!E118,('Norm. Zahr. Financovanie'!E118*Parametre!$A$2+'Norm. uspesnost'!E118*Parametre!$A$3)/(Parametre!$A$2+Parametre!$A$3))</f>
        <v>#REF!</v>
      </c>
      <c r="F114" s="331" t="e">
        <f>IF('Norm. Zahr. Financovanie'!F$202=0,'Norm. uspesnost'!F118,('Norm. Zahr. Financovanie'!F118*Parametre!$A$2+'Norm. uspesnost'!F118*Parametre!$A$3)/(Parametre!$A$2+Parametre!$A$3))</f>
        <v>#REF!</v>
      </c>
      <c r="G114" s="331" t="e">
        <f>IF('Norm. Zahr. Financovanie'!G$202=0,'Norm. uspesnost'!G118,('Norm. Zahr. Financovanie'!G118*Parametre!$A$2+'Norm. uspesnost'!G118*Parametre!$A$3)/(Parametre!$A$2+Parametre!$A$3))</f>
        <v>#REF!</v>
      </c>
      <c r="H114" s="331" t="e">
        <f>IF('Norm. Zahr. Financovanie'!H$202=0,'Norm. uspesnost'!H118,('Norm. Zahr. Financovanie'!H118*Parametre!$A$2+'Norm. uspesnost'!H118*Parametre!$A$3)/(Parametre!$A$2+Parametre!$A$3))</f>
        <v>#REF!</v>
      </c>
      <c r="I114" s="331" t="e">
        <f>IF('Norm. Zahr. Financovanie'!I$202=0,'Norm. uspesnost'!I118,('Norm. Zahr. Financovanie'!I118*Parametre!$A$2+'Norm. uspesnost'!I118*Parametre!$A$3)/(Parametre!$A$2+Parametre!$A$3))</f>
        <v>#REF!</v>
      </c>
      <c r="J114" s="331" t="e">
        <f>IF('Norm. Zahr. Financovanie'!J$202=0,'Norm. uspesnost'!J118,('Norm. Zahr. Financovanie'!J118*Parametre!$A$2+'Norm. uspesnost'!J118*Parametre!$A$3)/(Parametre!$A$2+Parametre!$A$3))</f>
        <v>#REF!</v>
      </c>
      <c r="K114" s="331">
        <f>IF('Norm. Zahr. Financovanie'!K$202=0,'Norm. uspesnost'!K118,('Norm. Zahr. Financovanie'!K118*Parametre!$A$2+'Norm. uspesnost'!K118*Parametre!$A$3)/(Parametre!$A$2+Parametre!$A$3))</f>
        <v>0</v>
      </c>
      <c r="L114" s="331" t="e">
        <f>IF('Norm. Zahr. Financovanie'!L$202=0,'Norm. uspesnost'!L118,('Norm. Zahr. Financovanie'!L118*Parametre!$A$2+'Norm. uspesnost'!L118*Parametre!$A$3)/(Parametre!$A$2+Parametre!$A$3))</f>
        <v>#REF!</v>
      </c>
      <c r="M114" s="331" t="e">
        <f>IF('Norm. Zahr. Financovanie'!M$202=0,'Norm. uspesnost'!M118,('Norm. Zahr. Financovanie'!M118*Parametre!$A$2+'Norm. uspesnost'!M118*Parametre!$A$3)/(Parametre!$A$2+Parametre!$A$3))</f>
        <v>#REF!</v>
      </c>
      <c r="N114" s="331" t="e">
        <f>IF('Norm. Zahr. Financovanie'!N$202=0,'Norm. uspesnost'!N118,('Norm. Zahr. Financovanie'!N118*Parametre!$A$2+'Norm. uspesnost'!N118*Parametre!$A$3)/(Parametre!$A$2+Parametre!$A$3))</f>
        <v>#REF!</v>
      </c>
      <c r="O114" s="331" t="e">
        <f>IF('Norm. Zahr. Financovanie'!O$202=0,'Norm. uspesnost'!O118,('Norm. Zahr. Financovanie'!O118*Parametre!$A$2+'Norm. uspesnost'!O118*Parametre!$A$3)/(Parametre!$A$2+Parametre!$A$3))</f>
        <v>#REF!</v>
      </c>
      <c r="P114" s="331">
        <f>IF('Norm. Zahr. Financovanie'!P$202=0,'Norm. uspesnost'!P118,('Norm. Zahr. Financovanie'!P118*Parametre!$A$2+'Norm. uspesnost'!P118*Parametre!$A$3)/(Parametre!$A$2+Parametre!$A$3))</f>
        <v>0</v>
      </c>
      <c r="Q114" s="331" t="e">
        <f>IF('Norm. Zahr. Financovanie'!Q$202=0,'Norm. uspesnost'!Q118,('Norm. Zahr. Financovanie'!Q118*Parametre!$A$2+'Norm. uspesnost'!Q118*Parametre!$A$3)/(Parametre!$A$2+Parametre!$A$3))</f>
        <v>#REF!</v>
      </c>
      <c r="R114" s="331" t="e">
        <f>IF('Norm. Zahr. Financovanie'!R$202=0,'Norm. uspesnost'!R118,('Norm. Zahr. Financovanie'!R118*Parametre!$A$2+'Norm. uspesnost'!R118*Parametre!$A$3)/(Parametre!$A$2+Parametre!$A$3))</f>
        <v>#REF!</v>
      </c>
      <c r="S114" s="331" t="e">
        <f>IF('Norm. Zahr. Financovanie'!S$202=0,'Norm. uspesnost'!S118,('Norm. Zahr. Financovanie'!S118*Parametre!$A$2+'Norm. uspesnost'!S118*Parametre!$A$3)/(Parametre!$A$2+Parametre!$A$3))</f>
        <v>#REF!</v>
      </c>
      <c r="T114" s="331" t="e">
        <f>IF('Norm. Zahr. Financovanie'!T$202=0,'Norm. uspesnost'!T118,('Norm. Zahr. Financovanie'!T118*Parametre!$A$2+'Norm. uspesnost'!T118*Parametre!$A$3)/(Parametre!$A$2+Parametre!$A$3))</f>
        <v>#REF!</v>
      </c>
      <c r="U114" s="331">
        <f>IF('Norm. Zahr. Financovanie'!U$202=0,'Norm. uspesnost'!U118,('Norm. Zahr. Financovanie'!U118*Parametre!$A$2+'Norm. uspesnost'!U118*Parametre!$A$3)/(Parametre!$A$2+Parametre!$A$3))</f>
        <v>0</v>
      </c>
      <c r="V114" s="331" t="e">
        <f>IF('Norm. Zahr. Financovanie'!V$202=0,'Norm. uspesnost'!V118,('Norm. Zahr. Financovanie'!V118*Parametre!$A$2+'Norm. uspesnost'!V118*Parametre!$A$3)/(Parametre!$A$2+Parametre!$A$3))</f>
        <v>#REF!</v>
      </c>
      <c r="W114" s="331" t="e">
        <f>IF('Norm. Zahr. Financovanie'!W$202=0,'Norm. uspesnost'!W118,('Norm. Zahr. Financovanie'!W118*Parametre!$A$2+'Norm. uspesnost'!W118*Parametre!$A$3)/(Parametre!$A$2+Parametre!$A$3))</f>
        <v>#REF!</v>
      </c>
      <c r="X114" s="331">
        <f>IF('Norm. Zahr. Financovanie'!X$202=0,'Norm. uspesnost'!X118,('Norm. Zahr. Financovanie'!X118*Parametre!$A$2+'Norm. uspesnost'!X118*Parametre!$A$3)/(Parametre!$A$2+Parametre!$A$3))</f>
        <v>0</v>
      </c>
      <c r="Y114" s="331" t="e">
        <f>IF('Norm. Zahr. Financovanie'!Y$202=0,'Norm. uspesnost'!Y118,('Norm. Zahr. Financovanie'!Y118*Parametre!$A$2+'Norm. uspesnost'!Y118*Parametre!$A$3)/(Parametre!$A$2+Parametre!$A$3))</f>
        <v>#REF!</v>
      </c>
      <c r="Z114" s="331" t="e">
        <f>IF('Norm. Zahr. Financovanie'!Z$202=0,'Norm. uspesnost'!Z118,('Norm. Zahr. Financovanie'!Z118*Parametre!$A$2+'Norm. uspesnost'!Z118*Parametre!$A$3)/(Parametre!$A$2+Parametre!$A$3))</f>
        <v>#REF!</v>
      </c>
      <c r="AA114" s="331" t="e">
        <f>IF('Norm. Zahr. Financovanie'!AA$202=0,'Norm. uspesnost'!AA118,('Norm. Zahr. Financovanie'!AA118*Parametre!$A$2+'Norm. uspesnost'!AA118*Parametre!$A$3)/(Parametre!$A$2+Parametre!$A$3))</f>
        <v>#REF!</v>
      </c>
      <c r="AB114" s="331">
        <f>IF('Norm. Zahr. Financovanie'!AB$202=0,'Norm. uspesnost'!AB118,('Norm. Zahr. Financovanie'!AB118*Parametre!$A$2+'Norm. uspesnost'!AB118*Parametre!$A$3)/(Parametre!$A$2+Parametre!$A$3))</f>
        <v>0</v>
      </c>
      <c r="AC114" s="331">
        <f>IF('Norm. Zahr. Financovanie'!AC$202=0,'Norm. uspesnost'!AC118,('Norm. Zahr. Financovanie'!AC118*Parametre!$A$2+'Norm. uspesnost'!AC118*Parametre!$A$3)/(Parametre!$A$2+Parametre!$A$3))</f>
        <v>0</v>
      </c>
      <c r="AD114" s="331">
        <f>IF('Norm. Zahr. Financovanie'!AD$202=0,'Norm. uspesnost'!AD118,('Norm. Zahr. Financovanie'!AD118*Parametre!$A$2+'Norm. uspesnost'!AD118*Parametre!$A$3)/(Parametre!$A$2+Parametre!$A$3))</f>
        <v>0</v>
      </c>
      <c r="AE114" s="331" t="e">
        <f>IF('Norm. Zahr. Financovanie'!AE$202=0,'Norm. uspesnost'!AE118,('Norm. Zahr. Financovanie'!AE118*Parametre!$A$2+'Norm. uspesnost'!AE118*Parametre!$A$3)/(Parametre!$A$2+Parametre!$A$3))</f>
        <v>#REF!</v>
      </c>
      <c r="AF114" s="331" t="e">
        <f>IF('Norm. Zahr. Financovanie'!AF$202=0,'Norm. uspesnost'!AF118,('Norm. Zahr. Financovanie'!AF118*Parametre!$A$2+'Norm. uspesnost'!AF118*Parametre!$A$3)/(Parametre!$A$2+Parametre!$A$3))</f>
        <v>#REF!</v>
      </c>
      <c r="AG114" s="331" t="e">
        <f>IF('Norm. Zahr. Financovanie'!AG$202=0,'Norm. uspesnost'!AG118,('Norm. Zahr. Financovanie'!AG118*Parametre!$A$2+'Norm. uspesnost'!AG118*Parametre!$A$3)/(Parametre!$A$2+Parametre!$A$3))</f>
        <v>#REF!</v>
      </c>
      <c r="AH114" s="331" t="e">
        <f>IF('Norm. Zahr. Financovanie'!AH$202=0,'Norm. uspesnost'!AH118,('Norm. Zahr. Financovanie'!AH118*Parametre!$A$2+'Norm. uspesnost'!AH118*Parametre!$A$3)/(Parametre!$A$2+Parametre!$A$3))</f>
        <v>#REF!</v>
      </c>
      <c r="AI114" s="331">
        <f>IF('Norm. Zahr. Financovanie'!AI$202=0,'Norm. uspesnost'!AI118,('Norm. Zahr. Financovanie'!AI118*Parametre!$A$2+'Norm. uspesnost'!AI118*Parametre!$A$3)/(Parametre!$A$2+Parametre!$A$3))</f>
        <v>0</v>
      </c>
      <c r="AJ114" s="331" t="e">
        <f>IF('Norm. Zahr. Financovanie'!AJ$202=0,'Norm. uspesnost'!AJ118,('Norm. Zahr. Financovanie'!AJ118*Parametre!$A$2+'Norm. uspesnost'!AJ118*Parametre!$A$3)/(Parametre!$A$2+Parametre!$A$3))</f>
        <v>#REF!</v>
      </c>
      <c r="AK114" s="331" t="e">
        <f>IF('Norm. Zahr. Financovanie'!AK$202=0,'Norm. uspesnost'!AK118,('Norm. Zahr. Financovanie'!AK118*Parametre!$A$2+'Norm. uspesnost'!AK118*Parametre!$A$3)/(Parametre!$A$2+Parametre!$A$3))</f>
        <v>#REF!</v>
      </c>
      <c r="AL114" s="331" t="e">
        <f>IF('Norm. Zahr. Financovanie'!AL$202=0,'Norm. uspesnost'!AL118,('Norm. Zahr. Financovanie'!AL118*Parametre!$A$2+'Norm. uspesnost'!AL118*Parametre!$A$3)/(Parametre!$A$2+Parametre!$A$3))</f>
        <v>#REF!</v>
      </c>
      <c r="AM114" s="331" t="e">
        <f>IF('Norm. Zahr. Financovanie'!AM$202=0,'Norm. uspesnost'!AM118,('Norm. Zahr. Financovanie'!AM118*Parametre!$A$2+'Norm. uspesnost'!AM118*Parametre!$A$3)/(Parametre!$A$2+Parametre!$A$3))</f>
        <v>#REF!</v>
      </c>
      <c r="AN114" s="331" t="e">
        <f>IF('Norm. Zahr. Financovanie'!AN$202=0,'Norm. uspesnost'!AN118,('Norm. Zahr. Financovanie'!AN118*Parametre!$A$2+'Norm. uspesnost'!AN118*Parametre!$A$3)/(Parametre!$A$2+Parametre!$A$3))</f>
        <v>#REF!</v>
      </c>
      <c r="AO114" s="331" t="e">
        <f>IF('Norm. Zahr. Financovanie'!AO$202=0,'Norm. uspesnost'!AO118,('Norm. Zahr. Financovanie'!AO118*Parametre!$A$2+'Norm. uspesnost'!AO118*Parametre!$A$3)/(Parametre!$A$2+Parametre!$A$3))</f>
        <v>#REF!</v>
      </c>
      <c r="AP114" s="331" t="e">
        <f>IF('Norm. Zahr. Financovanie'!AP$202=0,'Norm. uspesnost'!AP118,('Norm. Zahr. Financovanie'!AP118*Parametre!$A$2+'Norm. uspesnost'!AP118*Parametre!$A$3)/(Parametre!$A$2+Parametre!$A$3))</f>
        <v>#REF!</v>
      </c>
      <c r="AQ114" s="331" t="e">
        <f>IF('Norm. Zahr. Financovanie'!AQ$202=0,'Norm. uspesnost'!AQ118,('Norm. Zahr. Financovanie'!AQ118*Parametre!$A$2+'Norm. uspesnost'!AQ118*Parametre!$A$3)/(Parametre!$A$2+Parametre!$A$3))</f>
        <v>#REF!</v>
      </c>
      <c r="AR114" s="331" t="e">
        <f>IF('Norm. Zahr. Financovanie'!AR$202=0,'Norm. uspesnost'!AR118,('Norm. Zahr. Financovanie'!AR118*Parametre!$A$2+'Norm. uspesnost'!AR118*Parametre!$A$3)/(Parametre!$A$2+Parametre!$A$3))</f>
        <v>#REF!</v>
      </c>
      <c r="AS114" s="331" t="e">
        <f>IF('Norm. Zahr. Financovanie'!AS$202=0,'Norm. uspesnost'!AS118,('Norm. Zahr. Financovanie'!AS118*Parametre!$A$2+'Norm. uspesnost'!AS118*Parametre!$A$3)/(Parametre!$A$2+Parametre!$A$3))</f>
        <v>#REF!</v>
      </c>
      <c r="AT114" s="331" t="e">
        <f>IF('Norm. Zahr. Financovanie'!AT$202=0,'Norm. uspesnost'!AT118,('Norm. Zahr. Financovanie'!AT118*Parametre!$A$2+'Norm. uspesnost'!AT118*Parametre!$A$3)/(Parametre!$A$2+Parametre!$A$3))</f>
        <v>#REF!</v>
      </c>
      <c r="AU114" s="331" t="e">
        <f>IF('Norm. Zahr. Financovanie'!AU$202=0,'Norm. uspesnost'!AU118,('Norm. Zahr. Financovanie'!AU118*Parametre!$A$2+'Norm. uspesnost'!AU118*Parametre!$A$3)/(Parametre!$A$2+Parametre!$A$3))</f>
        <v>#REF!</v>
      </c>
      <c r="AV114" s="331" t="e">
        <f>IF('Norm. Zahr. Financovanie'!AV$202=0,'Norm. uspesnost'!AV118,('Norm. Zahr. Financovanie'!AV118*Parametre!$A$2+'Norm. uspesnost'!AV118*Parametre!$A$3)/(Parametre!$A$2+Parametre!$A$3))</f>
        <v>#REF!</v>
      </c>
      <c r="AW114" s="331" t="e">
        <f>IF('Norm. Zahr. Financovanie'!AW$202=0,'Norm. uspesnost'!AW118,('Norm. Zahr. Financovanie'!AW118*Parametre!$A$2+'Norm. uspesnost'!AW118*Parametre!$A$3)/(Parametre!$A$2+Parametre!$A$3))</f>
        <v>#REF!</v>
      </c>
      <c r="AX114" s="331" t="e">
        <f>IF('Norm. Zahr. Financovanie'!AX$202=0,'Norm. uspesnost'!AX118,('Norm. Zahr. Financovanie'!AX118*Parametre!$A$2+'Norm. uspesnost'!AX118*Parametre!$A$3)/(Parametre!$A$2+Parametre!$A$3))</f>
        <v>#REF!</v>
      </c>
      <c r="AY114" s="331" t="e">
        <f>IF('Norm. Zahr. Financovanie'!AY$202=0,'Norm. uspesnost'!AY118,('Norm. Zahr. Financovanie'!AY118*Parametre!$A$2+'Norm. uspesnost'!AY118*Parametre!$A$3)/(Parametre!$A$2+Parametre!$A$3))</f>
        <v>#REF!</v>
      </c>
      <c r="AZ114" s="331" t="e">
        <f>IF('Norm. Zahr. Financovanie'!AZ$202=0,'Norm. uspesnost'!AZ118,('Norm. Zahr. Financovanie'!AZ118*Parametre!$A$2+'Norm. uspesnost'!AZ118*Parametre!$A$3)/(Parametre!$A$2+Parametre!$A$3))</f>
        <v>#REF!</v>
      </c>
      <c r="BA114" s="331">
        <f>IF('Norm. Zahr. Financovanie'!BA$202=0,'Norm. uspesnost'!BA118,('Norm. Zahr. Financovanie'!BA118*Parametre!$A$2+'Norm. uspesnost'!BA118*Parametre!$A$3)/(Parametre!$A$2+Parametre!$A$3))</f>
        <v>0</v>
      </c>
      <c r="BB114" s="331" t="e">
        <f>IF('Norm. Zahr. Financovanie'!BB$202=0,'Norm. uspesnost'!BB118,('Norm. Zahr. Financovanie'!BB118*Parametre!$A$2+'Norm. uspesnost'!BB118*Parametre!$A$3)/(Parametre!$A$2+Parametre!$A$3))</f>
        <v>#REF!</v>
      </c>
    </row>
    <row r="115" spans="1:54" ht="14.25" customHeight="1" x14ac:dyDescent="0.25">
      <c r="A115" s="31">
        <v>112</v>
      </c>
      <c r="B115" s="41" t="s">
        <v>260</v>
      </c>
      <c r="C115" s="42" t="s">
        <v>259</v>
      </c>
      <c r="D115" s="331" t="e">
        <f>IF('Norm. Zahr. Financovanie'!D$202=0,'Norm. uspesnost'!D119,('Norm. Zahr. Financovanie'!D119*Parametre!$A$2+'Norm. uspesnost'!D119*Parametre!$A$3)/(Parametre!$A$2+Parametre!$A$3))</f>
        <v>#REF!</v>
      </c>
      <c r="E115" s="331" t="e">
        <f>IF('Norm. Zahr. Financovanie'!E$202=0,'Norm. uspesnost'!E119,('Norm. Zahr. Financovanie'!E119*Parametre!$A$2+'Norm. uspesnost'!E119*Parametre!$A$3)/(Parametre!$A$2+Parametre!$A$3))</f>
        <v>#REF!</v>
      </c>
      <c r="F115" s="331" t="e">
        <f>IF('Norm. Zahr. Financovanie'!F$202=0,'Norm. uspesnost'!F119,('Norm. Zahr. Financovanie'!F119*Parametre!$A$2+'Norm. uspesnost'!F119*Parametre!$A$3)/(Parametre!$A$2+Parametre!$A$3))</f>
        <v>#REF!</v>
      </c>
      <c r="G115" s="331" t="e">
        <f>IF('Norm. Zahr. Financovanie'!G$202=0,'Norm. uspesnost'!G119,('Norm. Zahr. Financovanie'!G119*Parametre!$A$2+'Norm. uspesnost'!G119*Parametre!$A$3)/(Parametre!$A$2+Parametre!$A$3))</f>
        <v>#REF!</v>
      </c>
      <c r="H115" s="331" t="e">
        <f>IF('Norm. Zahr. Financovanie'!H$202=0,'Norm. uspesnost'!H119,('Norm. Zahr. Financovanie'!H119*Parametre!$A$2+'Norm. uspesnost'!H119*Parametre!$A$3)/(Parametre!$A$2+Parametre!$A$3))</f>
        <v>#REF!</v>
      </c>
      <c r="I115" s="331" t="e">
        <f>IF('Norm. Zahr. Financovanie'!I$202=0,'Norm. uspesnost'!I119,('Norm. Zahr. Financovanie'!I119*Parametre!$A$2+'Norm. uspesnost'!I119*Parametre!$A$3)/(Parametre!$A$2+Parametre!$A$3))</f>
        <v>#REF!</v>
      </c>
      <c r="J115" s="331" t="e">
        <f>IF('Norm. Zahr. Financovanie'!J$202=0,'Norm. uspesnost'!J119,('Norm. Zahr. Financovanie'!J119*Parametre!$A$2+'Norm. uspesnost'!J119*Parametre!$A$3)/(Parametre!$A$2+Parametre!$A$3))</f>
        <v>#REF!</v>
      </c>
      <c r="K115" s="331">
        <f>IF('Norm. Zahr. Financovanie'!K$202=0,'Norm. uspesnost'!K119,('Norm. Zahr. Financovanie'!K119*Parametre!$A$2+'Norm. uspesnost'!K119*Parametre!$A$3)/(Parametre!$A$2+Parametre!$A$3))</f>
        <v>8.5533263879998545E-3</v>
      </c>
      <c r="L115" s="331" t="e">
        <f>IF('Norm. Zahr. Financovanie'!L$202=0,'Norm. uspesnost'!L119,('Norm. Zahr. Financovanie'!L119*Parametre!$A$2+'Norm. uspesnost'!L119*Parametre!$A$3)/(Parametre!$A$2+Parametre!$A$3))</f>
        <v>#REF!</v>
      </c>
      <c r="M115" s="331" t="e">
        <f>IF('Norm. Zahr. Financovanie'!M$202=0,'Norm. uspesnost'!M119,('Norm. Zahr. Financovanie'!M119*Parametre!$A$2+'Norm. uspesnost'!M119*Parametre!$A$3)/(Parametre!$A$2+Parametre!$A$3))</f>
        <v>#REF!</v>
      </c>
      <c r="N115" s="331" t="e">
        <f>IF('Norm. Zahr. Financovanie'!N$202=0,'Norm. uspesnost'!N119,('Norm. Zahr. Financovanie'!N119*Parametre!$A$2+'Norm. uspesnost'!N119*Parametre!$A$3)/(Parametre!$A$2+Parametre!$A$3))</f>
        <v>#REF!</v>
      </c>
      <c r="O115" s="331" t="e">
        <f>IF('Norm. Zahr. Financovanie'!O$202=0,'Norm. uspesnost'!O119,('Norm. Zahr. Financovanie'!O119*Parametre!$A$2+'Norm. uspesnost'!O119*Parametre!$A$3)/(Parametre!$A$2+Parametre!$A$3))</f>
        <v>#REF!</v>
      </c>
      <c r="P115" s="331">
        <f>IF('Norm. Zahr. Financovanie'!P$202=0,'Norm. uspesnost'!P119,('Norm. Zahr. Financovanie'!P119*Parametre!$A$2+'Norm. uspesnost'!P119*Parametre!$A$3)/(Parametre!$A$2+Parametre!$A$3))</f>
        <v>1.6488461445222907E-2</v>
      </c>
      <c r="Q115" s="331" t="e">
        <f>IF('Norm. Zahr. Financovanie'!Q$202=0,'Norm. uspesnost'!Q119,('Norm. Zahr. Financovanie'!Q119*Parametre!$A$2+'Norm. uspesnost'!Q119*Parametre!$A$3)/(Parametre!$A$2+Parametre!$A$3))</f>
        <v>#REF!</v>
      </c>
      <c r="R115" s="331" t="e">
        <f>IF('Norm. Zahr. Financovanie'!R$202=0,'Norm. uspesnost'!R119,('Norm. Zahr. Financovanie'!R119*Parametre!$A$2+'Norm. uspesnost'!R119*Parametre!$A$3)/(Parametre!$A$2+Parametre!$A$3))</f>
        <v>#REF!</v>
      </c>
      <c r="S115" s="331" t="e">
        <f>IF('Norm. Zahr. Financovanie'!S$202=0,'Norm. uspesnost'!S119,('Norm. Zahr. Financovanie'!S119*Parametre!$A$2+'Norm. uspesnost'!S119*Parametre!$A$3)/(Parametre!$A$2+Parametre!$A$3))</f>
        <v>#REF!</v>
      </c>
      <c r="T115" s="331" t="e">
        <f>IF('Norm. Zahr. Financovanie'!T$202=0,'Norm. uspesnost'!T119,('Norm. Zahr. Financovanie'!T119*Parametre!$A$2+'Norm. uspesnost'!T119*Parametre!$A$3)/(Parametre!$A$2+Parametre!$A$3))</f>
        <v>#REF!</v>
      </c>
      <c r="U115" s="331">
        <f>IF('Norm. Zahr. Financovanie'!U$202=0,'Norm. uspesnost'!U119,('Norm. Zahr. Financovanie'!U119*Parametre!$A$2+'Norm. uspesnost'!U119*Parametre!$A$3)/(Parametre!$A$2+Parametre!$A$3))</f>
        <v>1.7388169040254448E-2</v>
      </c>
      <c r="V115" s="331" t="e">
        <f>IF('Norm. Zahr. Financovanie'!V$202=0,'Norm. uspesnost'!V119,('Norm. Zahr. Financovanie'!V119*Parametre!$A$2+'Norm. uspesnost'!V119*Parametre!$A$3)/(Parametre!$A$2+Parametre!$A$3))</f>
        <v>#REF!</v>
      </c>
      <c r="W115" s="331" t="e">
        <f>IF('Norm. Zahr. Financovanie'!W$202=0,'Norm. uspesnost'!W119,('Norm. Zahr. Financovanie'!W119*Parametre!$A$2+'Norm. uspesnost'!W119*Parametre!$A$3)/(Parametre!$A$2+Parametre!$A$3))</f>
        <v>#REF!</v>
      </c>
      <c r="X115" s="331">
        <f>IF('Norm. Zahr. Financovanie'!X$202=0,'Norm. uspesnost'!X119,('Norm. Zahr. Financovanie'!X119*Parametre!$A$2+'Norm. uspesnost'!X119*Parametre!$A$3)/(Parametre!$A$2+Parametre!$A$3))</f>
        <v>0</v>
      </c>
      <c r="Y115" s="331" t="e">
        <f>IF('Norm. Zahr. Financovanie'!Y$202=0,'Norm. uspesnost'!Y119,('Norm. Zahr. Financovanie'!Y119*Parametre!$A$2+'Norm. uspesnost'!Y119*Parametre!$A$3)/(Parametre!$A$2+Parametre!$A$3))</f>
        <v>#REF!</v>
      </c>
      <c r="Z115" s="331" t="e">
        <f>IF('Norm. Zahr. Financovanie'!Z$202=0,'Norm. uspesnost'!Z119,('Norm. Zahr. Financovanie'!Z119*Parametre!$A$2+'Norm. uspesnost'!Z119*Parametre!$A$3)/(Parametre!$A$2+Parametre!$A$3))</f>
        <v>#REF!</v>
      </c>
      <c r="AA115" s="331" t="e">
        <f>IF('Norm. Zahr. Financovanie'!AA$202=0,'Norm. uspesnost'!AA119,('Norm. Zahr. Financovanie'!AA119*Parametre!$A$2+'Norm. uspesnost'!AA119*Parametre!$A$3)/(Parametre!$A$2+Parametre!$A$3))</f>
        <v>#REF!</v>
      </c>
      <c r="AB115" s="331">
        <f>IF('Norm. Zahr. Financovanie'!AB$202=0,'Norm. uspesnost'!AB119,('Norm. Zahr. Financovanie'!AB119*Parametre!$A$2+'Norm. uspesnost'!AB119*Parametre!$A$3)/(Parametre!$A$2+Parametre!$A$3))</f>
        <v>0</v>
      </c>
      <c r="AC115" s="331">
        <f>IF('Norm. Zahr. Financovanie'!AC$202=0,'Norm. uspesnost'!AC119,('Norm. Zahr. Financovanie'!AC119*Parametre!$A$2+'Norm. uspesnost'!AC119*Parametre!$A$3)/(Parametre!$A$2+Parametre!$A$3))</f>
        <v>5.5895493768940065E-3</v>
      </c>
      <c r="AD115" s="331">
        <f>IF('Norm. Zahr. Financovanie'!AD$202=0,'Norm. uspesnost'!AD119,('Norm. Zahr. Financovanie'!AD119*Parametre!$A$2+'Norm. uspesnost'!AD119*Parametre!$A$3)/(Parametre!$A$2+Parametre!$A$3))</f>
        <v>0</v>
      </c>
      <c r="AE115" s="331" t="e">
        <f>IF('Norm. Zahr. Financovanie'!AE$202=0,'Norm. uspesnost'!AE119,('Norm. Zahr. Financovanie'!AE119*Parametre!$A$2+'Norm. uspesnost'!AE119*Parametre!$A$3)/(Parametre!$A$2+Parametre!$A$3))</f>
        <v>#REF!</v>
      </c>
      <c r="AF115" s="331" t="e">
        <f>IF('Norm. Zahr. Financovanie'!AF$202=0,'Norm. uspesnost'!AF119,('Norm. Zahr. Financovanie'!AF119*Parametre!$A$2+'Norm. uspesnost'!AF119*Parametre!$A$3)/(Parametre!$A$2+Parametre!$A$3))</f>
        <v>#REF!</v>
      </c>
      <c r="AG115" s="331" t="e">
        <f>IF('Norm. Zahr. Financovanie'!AG$202=0,'Norm. uspesnost'!AG119,('Norm. Zahr. Financovanie'!AG119*Parametre!$A$2+'Norm. uspesnost'!AG119*Parametre!$A$3)/(Parametre!$A$2+Parametre!$A$3))</f>
        <v>#REF!</v>
      </c>
      <c r="AH115" s="331" t="e">
        <f>IF('Norm. Zahr. Financovanie'!AH$202=0,'Norm. uspesnost'!AH119,('Norm. Zahr. Financovanie'!AH119*Parametre!$A$2+'Norm. uspesnost'!AH119*Parametre!$A$3)/(Parametre!$A$2+Parametre!$A$3))</f>
        <v>#REF!</v>
      </c>
      <c r="AI115" s="331">
        <f>IF('Norm. Zahr. Financovanie'!AI$202=0,'Norm. uspesnost'!AI119,('Norm. Zahr. Financovanie'!AI119*Parametre!$A$2+'Norm. uspesnost'!AI119*Parametre!$A$3)/(Parametre!$A$2+Parametre!$A$3))</f>
        <v>6.1018521926638888E-3</v>
      </c>
      <c r="AJ115" s="331" t="e">
        <f>IF('Norm. Zahr. Financovanie'!AJ$202=0,'Norm. uspesnost'!AJ119,('Norm. Zahr. Financovanie'!AJ119*Parametre!$A$2+'Norm. uspesnost'!AJ119*Parametre!$A$3)/(Parametre!$A$2+Parametre!$A$3))</f>
        <v>#REF!</v>
      </c>
      <c r="AK115" s="331" t="e">
        <f>IF('Norm. Zahr. Financovanie'!AK$202=0,'Norm. uspesnost'!AK119,('Norm. Zahr. Financovanie'!AK119*Parametre!$A$2+'Norm. uspesnost'!AK119*Parametre!$A$3)/(Parametre!$A$2+Parametre!$A$3))</f>
        <v>#REF!</v>
      </c>
      <c r="AL115" s="331" t="e">
        <f>IF('Norm. Zahr. Financovanie'!AL$202=0,'Norm. uspesnost'!AL119,('Norm. Zahr. Financovanie'!AL119*Parametre!$A$2+'Norm. uspesnost'!AL119*Parametre!$A$3)/(Parametre!$A$2+Parametre!$A$3))</f>
        <v>#REF!</v>
      </c>
      <c r="AM115" s="331" t="e">
        <f>IF('Norm. Zahr. Financovanie'!AM$202=0,'Norm. uspesnost'!AM119,('Norm. Zahr. Financovanie'!AM119*Parametre!$A$2+'Norm. uspesnost'!AM119*Parametre!$A$3)/(Parametre!$A$2+Parametre!$A$3))</f>
        <v>#REF!</v>
      </c>
      <c r="AN115" s="331" t="e">
        <f>IF('Norm. Zahr. Financovanie'!AN$202=0,'Norm. uspesnost'!AN119,('Norm. Zahr. Financovanie'!AN119*Parametre!$A$2+'Norm. uspesnost'!AN119*Parametre!$A$3)/(Parametre!$A$2+Parametre!$A$3))</f>
        <v>#REF!</v>
      </c>
      <c r="AO115" s="331" t="e">
        <f>IF('Norm. Zahr. Financovanie'!AO$202=0,'Norm. uspesnost'!AO119,('Norm. Zahr. Financovanie'!AO119*Parametre!$A$2+'Norm. uspesnost'!AO119*Parametre!$A$3)/(Parametre!$A$2+Parametre!$A$3))</f>
        <v>#REF!</v>
      </c>
      <c r="AP115" s="331" t="e">
        <f>IF('Norm. Zahr. Financovanie'!AP$202=0,'Norm. uspesnost'!AP119,('Norm. Zahr. Financovanie'!AP119*Parametre!$A$2+'Norm. uspesnost'!AP119*Parametre!$A$3)/(Parametre!$A$2+Parametre!$A$3))</f>
        <v>#REF!</v>
      </c>
      <c r="AQ115" s="331" t="e">
        <f>IF('Norm. Zahr. Financovanie'!AQ$202=0,'Norm. uspesnost'!AQ119,('Norm. Zahr. Financovanie'!AQ119*Parametre!$A$2+'Norm. uspesnost'!AQ119*Parametre!$A$3)/(Parametre!$A$2+Parametre!$A$3))</f>
        <v>#REF!</v>
      </c>
      <c r="AR115" s="331" t="e">
        <f>IF('Norm. Zahr. Financovanie'!AR$202=0,'Norm. uspesnost'!AR119,('Norm. Zahr. Financovanie'!AR119*Parametre!$A$2+'Norm. uspesnost'!AR119*Parametre!$A$3)/(Parametre!$A$2+Parametre!$A$3))</f>
        <v>#REF!</v>
      </c>
      <c r="AS115" s="331" t="e">
        <f>IF('Norm. Zahr. Financovanie'!AS$202=0,'Norm. uspesnost'!AS119,('Norm. Zahr. Financovanie'!AS119*Parametre!$A$2+'Norm. uspesnost'!AS119*Parametre!$A$3)/(Parametre!$A$2+Parametre!$A$3))</f>
        <v>#REF!</v>
      </c>
      <c r="AT115" s="331" t="e">
        <f>IF('Norm. Zahr. Financovanie'!AT$202=0,'Norm. uspesnost'!AT119,('Norm. Zahr. Financovanie'!AT119*Parametre!$A$2+'Norm. uspesnost'!AT119*Parametre!$A$3)/(Parametre!$A$2+Parametre!$A$3))</f>
        <v>#REF!</v>
      </c>
      <c r="AU115" s="331" t="e">
        <f>IF('Norm. Zahr. Financovanie'!AU$202=0,'Norm. uspesnost'!AU119,('Norm. Zahr. Financovanie'!AU119*Parametre!$A$2+'Norm. uspesnost'!AU119*Parametre!$A$3)/(Parametre!$A$2+Parametre!$A$3))</f>
        <v>#REF!</v>
      </c>
      <c r="AV115" s="331" t="e">
        <f>IF('Norm. Zahr. Financovanie'!AV$202=0,'Norm. uspesnost'!AV119,('Norm. Zahr. Financovanie'!AV119*Parametre!$A$2+'Norm. uspesnost'!AV119*Parametre!$A$3)/(Parametre!$A$2+Parametre!$A$3))</f>
        <v>#REF!</v>
      </c>
      <c r="AW115" s="331" t="e">
        <f>IF('Norm. Zahr. Financovanie'!AW$202=0,'Norm. uspesnost'!AW119,('Norm. Zahr. Financovanie'!AW119*Parametre!$A$2+'Norm. uspesnost'!AW119*Parametre!$A$3)/(Parametre!$A$2+Parametre!$A$3))</f>
        <v>#REF!</v>
      </c>
      <c r="AX115" s="331" t="e">
        <f>IF('Norm. Zahr. Financovanie'!AX$202=0,'Norm. uspesnost'!AX119,('Norm. Zahr. Financovanie'!AX119*Parametre!$A$2+'Norm. uspesnost'!AX119*Parametre!$A$3)/(Parametre!$A$2+Parametre!$A$3))</f>
        <v>#REF!</v>
      </c>
      <c r="AY115" s="331" t="e">
        <f>IF('Norm. Zahr. Financovanie'!AY$202=0,'Norm. uspesnost'!AY119,('Norm. Zahr. Financovanie'!AY119*Parametre!$A$2+'Norm. uspesnost'!AY119*Parametre!$A$3)/(Parametre!$A$2+Parametre!$A$3))</f>
        <v>#REF!</v>
      </c>
      <c r="AZ115" s="331" t="e">
        <f>IF('Norm. Zahr. Financovanie'!AZ$202=0,'Norm. uspesnost'!AZ119,('Norm. Zahr. Financovanie'!AZ119*Parametre!$A$2+'Norm. uspesnost'!AZ119*Parametre!$A$3)/(Parametre!$A$2+Parametre!$A$3))</f>
        <v>#REF!</v>
      </c>
      <c r="BA115" s="331">
        <f>IF('Norm. Zahr. Financovanie'!BA$202=0,'Norm. uspesnost'!BA119,('Norm. Zahr. Financovanie'!BA119*Parametre!$A$2+'Norm. uspesnost'!BA119*Parametre!$A$3)/(Parametre!$A$2+Parametre!$A$3))</f>
        <v>1.2231181840272999E-2</v>
      </c>
      <c r="BB115" s="331" t="e">
        <f>IF('Norm. Zahr. Financovanie'!BB$202=0,'Norm. uspesnost'!BB119,('Norm. Zahr. Financovanie'!BB119*Parametre!$A$2+'Norm. uspesnost'!BB119*Parametre!$A$3)/(Parametre!$A$2+Parametre!$A$3))</f>
        <v>#REF!</v>
      </c>
    </row>
    <row r="116" spans="1:54" ht="14.25" customHeight="1" x14ac:dyDescent="0.25">
      <c r="A116" s="31">
        <v>113</v>
      </c>
      <c r="B116" s="41" t="s">
        <v>270</v>
      </c>
      <c r="C116" s="40" t="s">
        <v>269</v>
      </c>
      <c r="D116" s="331" t="e">
        <f>IF('Norm. Zahr. Financovanie'!D$202=0,'Norm. uspesnost'!D120,('Norm. Zahr. Financovanie'!D120*Parametre!$A$2+'Norm. uspesnost'!D120*Parametre!$A$3)/(Parametre!$A$2+Parametre!$A$3))</f>
        <v>#REF!</v>
      </c>
      <c r="E116" s="331" t="e">
        <f>IF('Norm. Zahr. Financovanie'!E$202=0,'Norm. uspesnost'!E120,('Norm. Zahr. Financovanie'!E120*Parametre!$A$2+'Norm. uspesnost'!E120*Parametre!$A$3)/(Parametre!$A$2+Parametre!$A$3))</f>
        <v>#REF!</v>
      </c>
      <c r="F116" s="331" t="e">
        <f>IF('Norm. Zahr. Financovanie'!F$202=0,'Norm. uspesnost'!F120,('Norm. Zahr. Financovanie'!F120*Parametre!$A$2+'Norm. uspesnost'!F120*Parametre!$A$3)/(Parametre!$A$2+Parametre!$A$3))</f>
        <v>#REF!</v>
      </c>
      <c r="G116" s="331" t="e">
        <f>IF('Norm. Zahr. Financovanie'!G$202=0,'Norm. uspesnost'!G120,('Norm. Zahr. Financovanie'!G120*Parametre!$A$2+'Norm. uspesnost'!G120*Parametre!$A$3)/(Parametre!$A$2+Parametre!$A$3))</f>
        <v>#REF!</v>
      </c>
      <c r="H116" s="331" t="e">
        <f>IF('Norm. Zahr. Financovanie'!H$202=0,'Norm. uspesnost'!H120,('Norm. Zahr. Financovanie'!H120*Parametre!$A$2+'Norm. uspesnost'!H120*Parametre!$A$3)/(Parametre!$A$2+Parametre!$A$3))</f>
        <v>#REF!</v>
      </c>
      <c r="I116" s="331" t="e">
        <f>IF('Norm. Zahr. Financovanie'!I$202=0,'Norm. uspesnost'!I120,('Norm. Zahr. Financovanie'!I120*Parametre!$A$2+'Norm. uspesnost'!I120*Parametre!$A$3)/(Parametre!$A$2+Parametre!$A$3))</f>
        <v>#REF!</v>
      </c>
      <c r="J116" s="331" t="e">
        <f>IF('Norm. Zahr. Financovanie'!J$202=0,'Norm. uspesnost'!J120,('Norm. Zahr. Financovanie'!J120*Parametre!$A$2+'Norm. uspesnost'!J120*Parametre!$A$3)/(Parametre!$A$2+Parametre!$A$3))</f>
        <v>#REF!</v>
      </c>
      <c r="K116" s="331">
        <f>IF('Norm. Zahr. Financovanie'!K$202=0,'Norm. uspesnost'!K120,('Norm. Zahr. Financovanie'!K120*Parametre!$A$2+'Norm. uspesnost'!K120*Parametre!$A$3)/(Parametre!$A$2+Parametre!$A$3))</f>
        <v>0</v>
      </c>
      <c r="L116" s="331" t="e">
        <f>IF('Norm. Zahr. Financovanie'!L$202=0,'Norm. uspesnost'!L120,('Norm. Zahr. Financovanie'!L120*Parametre!$A$2+'Norm. uspesnost'!L120*Parametre!$A$3)/(Parametre!$A$2+Parametre!$A$3))</f>
        <v>#REF!</v>
      </c>
      <c r="M116" s="331" t="e">
        <f>IF('Norm. Zahr. Financovanie'!M$202=0,'Norm. uspesnost'!M120,('Norm. Zahr. Financovanie'!M120*Parametre!$A$2+'Norm. uspesnost'!M120*Parametre!$A$3)/(Parametre!$A$2+Parametre!$A$3))</f>
        <v>#REF!</v>
      </c>
      <c r="N116" s="331" t="e">
        <f>IF('Norm. Zahr. Financovanie'!N$202=0,'Norm. uspesnost'!N120,('Norm. Zahr. Financovanie'!N120*Parametre!$A$2+'Norm. uspesnost'!N120*Parametre!$A$3)/(Parametre!$A$2+Parametre!$A$3))</f>
        <v>#REF!</v>
      </c>
      <c r="O116" s="331" t="e">
        <f>IF('Norm. Zahr. Financovanie'!O$202=0,'Norm. uspesnost'!O120,('Norm. Zahr. Financovanie'!O120*Parametre!$A$2+'Norm. uspesnost'!O120*Parametre!$A$3)/(Parametre!$A$2+Parametre!$A$3))</f>
        <v>#REF!</v>
      </c>
      <c r="P116" s="331">
        <f>IF('Norm. Zahr. Financovanie'!P$202=0,'Norm. uspesnost'!P120,('Norm. Zahr. Financovanie'!P120*Parametre!$A$2+'Norm. uspesnost'!P120*Parametre!$A$3)/(Parametre!$A$2+Parametre!$A$3))</f>
        <v>1.5432732415265789E-3</v>
      </c>
      <c r="Q116" s="331" t="e">
        <f>IF('Norm. Zahr. Financovanie'!Q$202=0,'Norm. uspesnost'!Q120,('Norm. Zahr. Financovanie'!Q120*Parametre!$A$2+'Norm. uspesnost'!Q120*Parametre!$A$3)/(Parametre!$A$2+Parametre!$A$3))</f>
        <v>#REF!</v>
      </c>
      <c r="R116" s="331" t="e">
        <f>IF('Norm. Zahr. Financovanie'!R$202=0,'Norm. uspesnost'!R120,('Norm. Zahr. Financovanie'!R120*Parametre!$A$2+'Norm. uspesnost'!R120*Parametre!$A$3)/(Parametre!$A$2+Parametre!$A$3))</f>
        <v>#REF!</v>
      </c>
      <c r="S116" s="331" t="e">
        <f>IF('Norm. Zahr. Financovanie'!S$202=0,'Norm. uspesnost'!S120,('Norm. Zahr. Financovanie'!S120*Parametre!$A$2+'Norm. uspesnost'!S120*Parametre!$A$3)/(Parametre!$A$2+Parametre!$A$3))</f>
        <v>#REF!</v>
      </c>
      <c r="T116" s="331" t="e">
        <f>IF('Norm. Zahr. Financovanie'!T$202=0,'Norm. uspesnost'!T120,('Norm. Zahr. Financovanie'!T120*Parametre!$A$2+'Norm. uspesnost'!T120*Parametre!$A$3)/(Parametre!$A$2+Parametre!$A$3))</f>
        <v>#REF!</v>
      </c>
      <c r="U116" s="331">
        <f>IF('Norm. Zahr. Financovanie'!U$202=0,'Norm. uspesnost'!U120,('Norm. Zahr. Financovanie'!U120*Parametre!$A$2+'Norm. uspesnost'!U120*Parametre!$A$3)/(Parametre!$A$2+Parametre!$A$3))</f>
        <v>0</v>
      </c>
      <c r="V116" s="331" t="e">
        <f>IF('Norm. Zahr. Financovanie'!V$202=0,'Norm. uspesnost'!V120,('Norm. Zahr. Financovanie'!V120*Parametre!$A$2+'Norm. uspesnost'!V120*Parametre!$A$3)/(Parametre!$A$2+Parametre!$A$3))</f>
        <v>#REF!</v>
      </c>
      <c r="W116" s="331" t="e">
        <f>IF('Norm. Zahr. Financovanie'!W$202=0,'Norm. uspesnost'!W120,('Norm. Zahr. Financovanie'!W120*Parametre!$A$2+'Norm. uspesnost'!W120*Parametre!$A$3)/(Parametre!$A$2+Parametre!$A$3))</f>
        <v>#REF!</v>
      </c>
      <c r="X116" s="331">
        <f>IF('Norm. Zahr. Financovanie'!X$202=0,'Norm. uspesnost'!X120,('Norm. Zahr. Financovanie'!X120*Parametre!$A$2+'Norm. uspesnost'!X120*Parametre!$A$3)/(Parametre!$A$2+Parametre!$A$3))</f>
        <v>0</v>
      </c>
      <c r="Y116" s="331" t="e">
        <f>IF('Norm. Zahr. Financovanie'!Y$202=0,'Norm. uspesnost'!Y120,('Norm. Zahr. Financovanie'!Y120*Parametre!$A$2+'Norm. uspesnost'!Y120*Parametre!$A$3)/(Parametre!$A$2+Parametre!$A$3))</f>
        <v>#REF!</v>
      </c>
      <c r="Z116" s="331" t="e">
        <f>IF('Norm. Zahr. Financovanie'!Z$202=0,'Norm. uspesnost'!Z120,('Norm. Zahr. Financovanie'!Z120*Parametre!$A$2+'Norm. uspesnost'!Z120*Parametre!$A$3)/(Parametre!$A$2+Parametre!$A$3))</f>
        <v>#REF!</v>
      </c>
      <c r="AA116" s="331" t="e">
        <f>IF('Norm. Zahr. Financovanie'!AA$202=0,'Norm. uspesnost'!AA120,('Norm. Zahr. Financovanie'!AA120*Parametre!$A$2+'Norm. uspesnost'!AA120*Parametre!$A$3)/(Parametre!$A$2+Parametre!$A$3))</f>
        <v>#REF!</v>
      </c>
      <c r="AB116" s="331">
        <f>IF('Norm. Zahr. Financovanie'!AB$202=0,'Norm. uspesnost'!AB120,('Norm. Zahr. Financovanie'!AB120*Parametre!$A$2+'Norm. uspesnost'!AB120*Parametre!$A$3)/(Parametre!$A$2+Parametre!$A$3))</f>
        <v>0</v>
      </c>
      <c r="AC116" s="331">
        <f>IF('Norm. Zahr. Financovanie'!AC$202=0,'Norm. uspesnost'!AC120,('Norm. Zahr. Financovanie'!AC120*Parametre!$A$2+'Norm. uspesnost'!AC120*Parametre!$A$3)/(Parametre!$A$2+Parametre!$A$3))</f>
        <v>5.3235030139053953E-3</v>
      </c>
      <c r="AD116" s="331">
        <f>IF('Norm. Zahr. Financovanie'!AD$202=0,'Norm. uspesnost'!AD120,('Norm. Zahr. Financovanie'!AD120*Parametre!$A$2+'Norm. uspesnost'!AD120*Parametre!$A$3)/(Parametre!$A$2+Parametre!$A$3))</f>
        <v>0</v>
      </c>
      <c r="AE116" s="331" t="e">
        <f>IF('Norm. Zahr. Financovanie'!AE$202=0,'Norm. uspesnost'!AE120,('Norm. Zahr. Financovanie'!AE120*Parametre!$A$2+'Norm. uspesnost'!AE120*Parametre!$A$3)/(Parametre!$A$2+Parametre!$A$3))</f>
        <v>#REF!</v>
      </c>
      <c r="AF116" s="331" t="e">
        <f>IF('Norm. Zahr. Financovanie'!AF$202=0,'Norm. uspesnost'!AF120,('Norm. Zahr. Financovanie'!AF120*Parametre!$A$2+'Norm. uspesnost'!AF120*Parametre!$A$3)/(Parametre!$A$2+Parametre!$A$3))</f>
        <v>#REF!</v>
      </c>
      <c r="AG116" s="331" t="e">
        <f>IF('Norm. Zahr. Financovanie'!AG$202=0,'Norm. uspesnost'!AG120,('Norm. Zahr. Financovanie'!AG120*Parametre!$A$2+'Norm. uspesnost'!AG120*Parametre!$A$3)/(Parametre!$A$2+Parametre!$A$3))</f>
        <v>#REF!</v>
      </c>
      <c r="AH116" s="331" t="e">
        <f>IF('Norm. Zahr. Financovanie'!AH$202=0,'Norm. uspesnost'!AH120,('Norm. Zahr. Financovanie'!AH120*Parametre!$A$2+'Norm. uspesnost'!AH120*Parametre!$A$3)/(Parametre!$A$2+Parametre!$A$3))</f>
        <v>#REF!</v>
      </c>
      <c r="AI116" s="331">
        <f>IF('Norm. Zahr. Financovanie'!AI$202=0,'Norm. uspesnost'!AI120,('Norm. Zahr. Financovanie'!AI120*Parametre!$A$2+'Norm. uspesnost'!AI120*Parametre!$A$3)/(Parametre!$A$2+Parametre!$A$3))</f>
        <v>3.2941646516144993E-2</v>
      </c>
      <c r="AJ116" s="331" t="e">
        <f>IF('Norm. Zahr. Financovanie'!AJ$202=0,'Norm. uspesnost'!AJ120,('Norm. Zahr. Financovanie'!AJ120*Parametre!$A$2+'Norm. uspesnost'!AJ120*Parametre!$A$3)/(Parametre!$A$2+Parametre!$A$3))</f>
        <v>#REF!</v>
      </c>
      <c r="AK116" s="331" t="e">
        <f>IF('Norm. Zahr. Financovanie'!AK$202=0,'Norm. uspesnost'!AK120,('Norm. Zahr. Financovanie'!AK120*Parametre!$A$2+'Norm. uspesnost'!AK120*Parametre!$A$3)/(Parametre!$A$2+Parametre!$A$3))</f>
        <v>#REF!</v>
      </c>
      <c r="AL116" s="331" t="e">
        <f>IF('Norm. Zahr. Financovanie'!AL$202=0,'Norm. uspesnost'!AL120,('Norm. Zahr. Financovanie'!AL120*Parametre!$A$2+'Norm. uspesnost'!AL120*Parametre!$A$3)/(Parametre!$A$2+Parametre!$A$3))</f>
        <v>#REF!</v>
      </c>
      <c r="AM116" s="331" t="e">
        <f>IF('Norm. Zahr. Financovanie'!AM$202=0,'Norm. uspesnost'!AM120,('Norm. Zahr. Financovanie'!AM120*Parametre!$A$2+'Norm. uspesnost'!AM120*Parametre!$A$3)/(Parametre!$A$2+Parametre!$A$3))</f>
        <v>#REF!</v>
      </c>
      <c r="AN116" s="331" t="e">
        <f>IF('Norm. Zahr. Financovanie'!AN$202=0,'Norm. uspesnost'!AN120,('Norm. Zahr. Financovanie'!AN120*Parametre!$A$2+'Norm. uspesnost'!AN120*Parametre!$A$3)/(Parametre!$A$2+Parametre!$A$3))</f>
        <v>#REF!</v>
      </c>
      <c r="AO116" s="331" t="e">
        <f>IF('Norm. Zahr. Financovanie'!AO$202=0,'Norm. uspesnost'!AO120,('Norm. Zahr. Financovanie'!AO120*Parametre!$A$2+'Norm. uspesnost'!AO120*Parametre!$A$3)/(Parametre!$A$2+Parametre!$A$3))</f>
        <v>#REF!</v>
      </c>
      <c r="AP116" s="331" t="e">
        <f>IF('Norm. Zahr. Financovanie'!AP$202=0,'Norm. uspesnost'!AP120,('Norm. Zahr. Financovanie'!AP120*Parametre!$A$2+'Norm. uspesnost'!AP120*Parametre!$A$3)/(Parametre!$A$2+Parametre!$A$3))</f>
        <v>#REF!</v>
      </c>
      <c r="AQ116" s="331" t="e">
        <f>IF('Norm. Zahr. Financovanie'!AQ$202=0,'Norm. uspesnost'!AQ120,('Norm. Zahr. Financovanie'!AQ120*Parametre!$A$2+'Norm. uspesnost'!AQ120*Parametre!$A$3)/(Parametre!$A$2+Parametre!$A$3))</f>
        <v>#REF!</v>
      </c>
      <c r="AR116" s="331" t="e">
        <f>IF('Norm. Zahr. Financovanie'!AR$202=0,'Norm. uspesnost'!AR120,('Norm. Zahr. Financovanie'!AR120*Parametre!$A$2+'Norm. uspesnost'!AR120*Parametre!$A$3)/(Parametre!$A$2+Parametre!$A$3))</f>
        <v>#REF!</v>
      </c>
      <c r="AS116" s="331" t="e">
        <f>IF('Norm. Zahr. Financovanie'!AS$202=0,'Norm. uspesnost'!AS120,('Norm. Zahr. Financovanie'!AS120*Parametre!$A$2+'Norm. uspesnost'!AS120*Parametre!$A$3)/(Parametre!$A$2+Parametre!$A$3))</f>
        <v>#REF!</v>
      </c>
      <c r="AT116" s="331" t="e">
        <f>IF('Norm. Zahr. Financovanie'!AT$202=0,'Norm. uspesnost'!AT120,('Norm. Zahr. Financovanie'!AT120*Parametre!$A$2+'Norm. uspesnost'!AT120*Parametre!$A$3)/(Parametre!$A$2+Parametre!$A$3))</f>
        <v>#REF!</v>
      </c>
      <c r="AU116" s="331" t="e">
        <f>IF('Norm. Zahr. Financovanie'!AU$202=0,'Norm. uspesnost'!AU120,('Norm. Zahr. Financovanie'!AU120*Parametre!$A$2+'Norm. uspesnost'!AU120*Parametre!$A$3)/(Parametre!$A$2+Parametre!$A$3))</f>
        <v>#REF!</v>
      </c>
      <c r="AV116" s="331" t="e">
        <f>IF('Norm. Zahr. Financovanie'!AV$202=0,'Norm. uspesnost'!AV120,('Norm. Zahr. Financovanie'!AV120*Parametre!$A$2+'Norm. uspesnost'!AV120*Parametre!$A$3)/(Parametre!$A$2+Parametre!$A$3))</f>
        <v>#REF!</v>
      </c>
      <c r="AW116" s="331" t="e">
        <f>IF('Norm. Zahr. Financovanie'!AW$202=0,'Norm. uspesnost'!AW120,('Norm. Zahr. Financovanie'!AW120*Parametre!$A$2+'Norm. uspesnost'!AW120*Parametre!$A$3)/(Parametre!$A$2+Parametre!$A$3))</f>
        <v>#REF!</v>
      </c>
      <c r="AX116" s="331" t="e">
        <f>IF('Norm. Zahr. Financovanie'!AX$202=0,'Norm. uspesnost'!AX120,('Norm. Zahr. Financovanie'!AX120*Parametre!$A$2+'Norm. uspesnost'!AX120*Parametre!$A$3)/(Parametre!$A$2+Parametre!$A$3))</f>
        <v>#REF!</v>
      </c>
      <c r="AY116" s="331" t="e">
        <f>IF('Norm. Zahr. Financovanie'!AY$202=0,'Norm. uspesnost'!AY120,('Norm. Zahr. Financovanie'!AY120*Parametre!$A$2+'Norm. uspesnost'!AY120*Parametre!$A$3)/(Parametre!$A$2+Parametre!$A$3))</f>
        <v>#REF!</v>
      </c>
      <c r="AZ116" s="331" t="e">
        <f>IF('Norm. Zahr. Financovanie'!AZ$202=0,'Norm. uspesnost'!AZ120,('Norm. Zahr. Financovanie'!AZ120*Parametre!$A$2+'Norm. uspesnost'!AZ120*Parametre!$A$3)/(Parametre!$A$2+Parametre!$A$3))</f>
        <v>#REF!</v>
      </c>
      <c r="BA116" s="331">
        <f>IF('Norm. Zahr. Financovanie'!BA$202=0,'Norm. uspesnost'!BA120,('Norm. Zahr. Financovanie'!BA120*Parametre!$A$2+'Norm. uspesnost'!BA120*Parametre!$A$3)/(Parametre!$A$2+Parametre!$A$3))</f>
        <v>0</v>
      </c>
      <c r="BB116" s="331" t="e">
        <f>IF('Norm. Zahr. Financovanie'!BB$202=0,'Norm. uspesnost'!BB120,('Norm. Zahr. Financovanie'!BB120*Parametre!$A$2+'Norm. uspesnost'!BB120*Parametre!$A$3)/(Parametre!$A$2+Parametre!$A$3))</f>
        <v>#REF!</v>
      </c>
    </row>
    <row r="117" spans="1:54" ht="14.25" customHeight="1" x14ac:dyDescent="0.2">
      <c r="A117" s="31">
        <v>114</v>
      </c>
      <c r="B117" s="44" t="s">
        <v>272</v>
      </c>
      <c r="C117" s="43" t="s">
        <v>271</v>
      </c>
      <c r="D117" s="331" t="e">
        <f>IF('Norm. Zahr. Financovanie'!D$202=0,'Norm. uspesnost'!D121,('Norm. Zahr. Financovanie'!D121*Parametre!$A$2+'Norm. uspesnost'!D121*Parametre!$A$3)/(Parametre!$A$2+Parametre!$A$3))</f>
        <v>#REF!</v>
      </c>
      <c r="E117" s="331" t="e">
        <f>IF('Norm. Zahr. Financovanie'!E$202=0,'Norm. uspesnost'!E121,('Norm. Zahr. Financovanie'!E121*Parametre!$A$2+'Norm. uspesnost'!E121*Parametre!$A$3)/(Parametre!$A$2+Parametre!$A$3))</f>
        <v>#REF!</v>
      </c>
      <c r="F117" s="331" t="e">
        <f>IF('Norm. Zahr. Financovanie'!F$202=0,'Norm. uspesnost'!F121,('Norm. Zahr. Financovanie'!F121*Parametre!$A$2+'Norm. uspesnost'!F121*Parametre!$A$3)/(Parametre!$A$2+Parametre!$A$3))</f>
        <v>#REF!</v>
      </c>
      <c r="G117" s="331" t="e">
        <f>IF('Norm. Zahr. Financovanie'!G$202=0,'Norm. uspesnost'!G121,('Norm. Zahr. Financovanie'!G121*Parametre!$A$2+'Norm. uspesnost'!G121*Parametre!$A$3)/(Parametre!$A$2+Parametre!$A$3))</f>
        <v>#REF!</v>
      </c>
      <c r="H117" s="331" t="e">
        <f>IF('Norm. Zahr. Financovanie'!H$202=0,'Norm. uspesnost'!H121,('Norm. Zahr. Financovanie'!H121*Parametre!$A$2+'Norm. uspesnost'!H121*Parametre!$A$3)/(Parametre!$A$2+Parametre!$A$3))</f>
        <v>#REF!</v>
      </c>
      <c r="I117" s="331" t="e">
        <f>IF('Norm. Zahr. Financovanie'!I$202=0,'Norm. uspesnost'!I121,('Norm. Zahr. Financovanie'!I121*Parametre!$A$2+'Norm. uspesnost'!I121*Parametre!$A$3)/(Parametre!$A$2+Parametre!$A$3))</f>
        <v>#REF!</v>
      </c>
      <c r="J117" s="331" t="e">
        <f>IF('Norm. Zahr. Financovanie'!J$202=0,'Norm. uspesnost'!J121,('Norm. Zahr. Financovanie'!J121*Parametre!$A$2+'Norm. uspesnost'!J121*Parametre!$A$3)/(Parametre!$A$2+Parametre!$A$3))</f>
        <v>#REF!</v>
      </c>
      <c r="K117" s="331">
        <f>IF('Norm. Zahr. Financovanie'!K$202=0,'Norm. uspesnost'!K121,('Norm. Zahr. Financovanie'!K121*Parametre!$A$2+'Norm. uspesnost'!K121*Parametre!$A$3)/(Parametre!$A$2+Parametre!$A$3))</f>
        <v>8.6905422461647213E-3</v>
      </c>
      <c r="L117" s="331" t="e">
        <f>IF('Norm. Zahr. Financovanie'!L$202=0,'Norm. uspesnost'!L121,('Norm. Zahr. Financovanie'!L121*Parametre!$A$2+'Norm. uspesnost'!L121*Parametre!$A$3)/(Parametre!$A$2+Parametre!$A$3))</f>
        <v>#REF!</v>
      </c>
      <c r="M117" s="331" t="e">
        <f>IF('Norm. Zahr. Financovanie'!M$202=0,'Norm. uspesnost'!M121,('Norm. Zahr. Financovanie'!M121*Parametre!$A$2+'Norm. uspesnost'!M121*Parametre!$A$3)/(Parametre!$A$2+Parametre!$A$3))</f>
        <v>#REF!</v>
      </c>
      <c r="N117" s="331" t="e">
        <f>IF('Norm. Zahr. Financovanie'!N$202=0,'Norm. uspesnost'!N121,('Norm. Zahr. Financovanie'!N121*Parametre!$A$2+'Norm. uspesnost'!N121*Parametre!$A$3)/(Parametre!$A$2+Parametre!$A$3))</f>
        <v>#REF!</v>
      </c>
      <c r="O117" s="331" t="e">
        <f>IF('Norm. Zahr. Financovanie'!O$202=0,'Norm. uspesnost'!O121,('Norm. Zahr. Financovanie'!O121*Parametre!$A$2+'Norm. uspesnost'!O121*Parametre!$A$3)/(Parametre!$A$2+Parametre!$A$3))</f>
        <v>#REF!</v>
      </c>
      <c r="P117" s="331">
        <f>IF('Norm. Zahr. Financovanie'!P$202=0,'Norm. uspesnost'!P121,('Norm. Zahr. Financovanie'!P121*Parametre!$A$2+'Norm. uspesnost'!P121*Parametre!$A$3)/(Parametre!$A$2+Parametre!$A$3))</f>
        <v>2.2562352730860435E-3</v>
      </c>
      <c r="Q117" s="331" t="e">
        <f>IF('Norm. Zahr. Financovanie'!Q$202=0,'Norm. uspesnost'!Q121,('Norm. Zahr. Financovanie'!Q121*Parametre!$A$2+'Norm. uspesnost'!Q121*Parametre!$A$3)/(Parametre!$A$2+Parametre!$A$3))</f>
        <v>#REF!</v>
      </c>
      <c r="R117" s="331" t="e">
        <f>IF('Norm. Zahr. Financovanie'!R$202=0,'Norm. uspesnost'!R121,('Norm. Zahr. Financovanie'!R121*Parametre!$A$2+'Norm. uspesnost'!R121*Parametre!$A$3)/(Parametre!$A$2+Parametre!$A$3))</f>
        <v>#REF!</v>
      </c>
      <c r="S117" s="331" t="e">
        <f>IF('Norm. Zahr. Financovanie'!S$202=0,'Norm. uspesnost'!S121,('Norm. Zahr. Financovanie'!S121*Parametre!$A$2+'Norm. uspesnost'!S121*Parametre!$A$3)/(Parametre!$A$2+Parametre!$A$3))</f>
        <v>#REF!</v>
      </c>
      <c r="T117" s="331" t="e">
        <f>IF('Norm. Zahr. Financovanie'!T$202=0,'Norm. uspesnost'!T121,('Norm. Zahr. Financovanie'!T121*Parametre!$A$2+'Norm. uspesnost'!T121*Parametre!$A$3)/(Parametre!$A$2+Parametre!$A$3))</f>
        <v>#REF!</v>
      </c>
      <c r="U117" s="331">
        <f>IF('Norm. Zahr. Financovanie'!U$202=0,'Norm. uspesnost'!U121,('Norm. Zahr. Financovanie'!U121*Parametre!$A$2+'Norm. uspesnost'!U121*Parametre!$A$3)/(Parametre!$A$2+Parametre!$A$3))</f>
        <v>0</v>
      </c>
      <c r="V117" s="331" t="e">
        <f>IF('Norm. Zahr. Financovanie'!V$202=0,'Norm. uspesnost'!V121,('Norm. Zahr. Financovanie'!V121*Parametre!$A$2+'Norm. uspesnost'!V121*Parametre!$A$3)/(Parametre!$A$2+Parametre!$A$3))</f>
        <v>#REF!</v>
      </c>
      <c r="W117" s="331" t="e">
        <f>IF('Norm. Zahr. Financovanie'!W$202=0,'Norm. uspesnost'!W121,('Norm. Zahr. Financovanie'!W121*Parametre!$A$2+'Norm. uspesnost'!W121*Parametre!$A$3)/(Parametre!$A$2+Parametre!$A$3))</f>
        <v>#REF!</v>
      </c>
      <c r="X117" s="331">
        <f>IF('Norm. Zahr. Financovanie'!X$202=0,'Norm. uspesnost'!X121,('Norm. Zahr. Financovanie'!X121*Parametre!$A$2+'Norm. uspesnost'!X121*Parametre!$A$3)/(Parametre!$A$2+Parametre!$A$3))</f>
        <v>6.638161277715506E-3</v>
      </c>
      <c r="Y117" s="331" t="e">
        <f>IF('Norm. Zahr. Financovanie'!Y$202=0,'Norm. uspesnost'!Y121,('Norm. Zahr. Financovanie'!Y121*Parametre!$A$2+'Norm. uspesnost'!Y121*Parametre!$A$3)/(Parametre!$A$2+Parametre!$A$3))</f>
        <v>#REF!</v>
      </c>
      <c r="Z117" s="331" t="e">
        <f>IF('Norm. Zahr. Financovanie'!Z$202=0,'Norm. uspesnost'!Z121,('Norm. Zahr. Financovanie'!Z121*Parametre!$A$2+'Norm. uspesnost'!Z121*Parametre!$A$3)/(Parametre!$A$2+Parametre!$A$3))</f>
        <v>#REF!</v>
      </c>
      <c r="AA117" s="331" t="e">
        <f>IF('Norm. Zahr. Financovanie'!AA$202=0,'Norm. uspesnost'!AA121,('Norm. Zahr. Financovanie'!AA121*Parametre!$A$2+'Norm. uspesnost'!AA121*Parametre!$A$3)/(Parametre!$A$2+Parametre!$A$3))</f>
        <v>#REF!</v>
      </c>
      <c r="AB117" s="331">
        <f>IF('Norm. Zahr. Financovanie'!AB$202=0,'Norm. uspesnost'!AB121,('Norm. Zahr. Financovanie'!AB121*Parametre!$A$2+'Norm. uspesnost'!AB121*Parametre!$A$3)/(Parametre!$A$2+Parametre!$A$3))</f>
        <v>0</v>
      </c>
      <c r="AC117" s="331">
        <f>IF('Norm. Zahr. Financovanie'!AC$202=0,'Norm. uspesnost'!AC121,('Norm. Zahr. Financovanie'!AC121*Parametre!$A$2+'Norm. uspesnost'!AC121*Parametre!$A$3)/(Parametre!$A$2+Parametre!$A$3))</f>
        <v>4.5167593540189569E-3</v>
      </c>
      <c r="AD117" s="331">
        <f>IF('Norm. Zahr. Financovanie'!AD$202=0,'Norm. uspesnost'!AD121,('Norm. Zahr. Financovanie'!AD121*Parametre!$A$2+'Norm. uspesnost'!AD121*Parametre!$A$3)/(Parametre!$A$2+Parametre!$A$3))</f>
        <v>0</v>
      </c>
      <c r="AE117" s="331" t="e">
        <f>IF('Norm. Zahr. Financovanie'!AE$202=0,'Norm. uspesnost'!AE121,('Norm. Zahr. Financovanie'!AE121*Parametre!$A$2+'Norm. uspesnost'!AE121*Parametre!$A$3)/(Parametre!$A$2+Parametre!$A$3))</f>
        <v>#REF!</v>
      </c>
      <c r="AF117" s="331" t="e">
        <f>IF('Norm. Zahr. Financovanie'!AF$202=0,'Norm. uspesnost'!AF121,('Norm. Zahr. Financovanie'!AF121*Parametre!$A$2+'Norm. uspesnost'!AF121*Parametre!$A$3)/(Parametre!$A$2+Parametre!$A$3))</f>
        <v>#REF!</v>
      </c>
      <c r="AG117" s="331" t="e">
        <f>IF('Norm. Zahr. Financovanie'!AG$202=0,'Norm. uspesnost'!AG121,('Norm. Zahr. Financovanie'!AG121*Parametre!$A$2+'Norm. uspesnost'!AG121*Parametre!$A$3)/(Parametre!$A$2+Parametre!$A$3))</f>
        <v>#REF!</v>
      </c>
      <c r="AH117" s="331" t="e">
        <f>IF('Norm. Zahr. Financovanie'!AH$202=0,'Norm. uspesnost'!AH121,('Norm. Zahr. Financovanie'!AH121*Parametre!$A$2+'Norm. uspesnost'!AH121*Parametre!$A$3)/(Parametre!$A$2+Parametre!$A$3))</f>
        <v>#REF!</v>
      </c>
      <c r="AI117" s="331">
        <f>IF('Norm. Zahr. Financovanie'!AI$202=0,'Norm. uspesnost'!AI121,('Norm. Zahr. Financovanie'!AI121*Parametre!$A$2+'Norm. uspesnost'!AI121*Parametre!$A$3)/(Parametre!$A$2+Parametre!$A$3))</f>
        <v>0</v>
      </c>
      <c r="AJ117" s="331" t="e">
        <f>IF('Norm. Zahr. Financovanie'!AJ$202=0,'Norm. uspesnost'!AJ121,('Norm. Zahr. Financovanie'!AJ121*Parametre!$A$2+'Norm. uspesnost'!AJ121*Parametre!$A$3)/(Parametre!$A$2+Parametre!$A$3))</f>
        <v>#REF!</v>
      </c>
      <c r="AK117" s="331" t="e">
        <f>IF('Norm. Zahr. Financovanie'!AK$202=0,'Norm. uspesnost'!AK121,('Norm. Zahr. Financovanie'!AK121*Parametre!$A$2+'Norm. uspesnost'!AK121*Parametre!$A$3)/(Parametre!$A$2+Parametre!$A$3))</f>
        <v>#REF!</v>
      </c>
      <c r="AL117" s="331" t="e">
        <f>IF('Norm. Zahr. Financovanie'!AL$202=0,'Norm. uspesnost'!AL121,('Norm. Zahr. Financovanie'!AL121*Parametre!$A$2+'Norm. uspesnost'!AL121*Parametre!$A$3)/(Parametre!$A$2+Parametre!$A$3))</f>
        <v>#REF!</v>
      </c>
      <c r="AM117" s="331" t="e">
        <f>IF('Norm. Zahr. Financovanie'!AM$202=0,'Norm. uspesnost'!AM121,('Norm. Zahr. Financovanie'!AM121*Parametre!$A$2+'Norm. uspesnost'!AM121*Parametre!$A$3)/(Parametre!$A$2+Parametre!$A$3))</f>
        <v>#REF!</v>
      </c>
      <c r="AN117" s="331" t="e">
        <f>IF('Norm. Zahr. Financovanie'!AN$202=0,'Norm. uspesnost'!AN121,('Norm. Zahr. Financovanie'!AN121*Parametre!$A$2+'Norm. uspesnost'!AN121*Parametre!$A$3)/(Parametre!$A$2+Parametre!$A$3))</f>
        <v>#REF!</v>
      </c>
      <c r="AO117" s="331" t="e">
        <f>IF('Norm. Zahr. Financovanie'!AO$202=0,'Norm. uspesnost'!AO121,('Norm. Zahr. Financovanie'!AO121*Parametre!$A$2+'Norm. uspesnost'!AO121*Parametre!$A$3)/(Parametre!$A$2+Parametre!$A$3))</f>
        <v>#REF!</v>
      </c>
      <c r="AP117" s="331" t="e">
        <f>IF('Norm. Zahr. Financovanie'!AP$202=0,'Norm. uspesnost'!AP121,('Norm. Zahr. Financovanie'!AP121*Parametre!$A$2+'Norm. uspesnost'!AP121*Parametre!$A$3)/(Parametre!$A$2+Parametre!$A$3))</f>
        <v>#REF!</v>
      </c>
      <c r="AQ117" s="331" t="e">
        <f>IF('Norm. Zahr. Financovanie'!AQ$202=0,'Norm. uspesnost'!AQ121,('Norm. Zahr. Financovanie'!AQ121*Parametre!$A$2+'Norm. uspesnost'!AQ121*Parametre!$A$3)/(Parametre!$A$2+Parametre!$A$3))</f>
        <v>#REF!</v>
      </c>
      <c r="AR117" s="331" t="e">
        <f>IF('Norm. Zahr. Financovanie'!AR$202=0,'Norm. uspesnost'!AR121,('Norm. Zahr. Financovanie'!AR121*Parametre!$A$2+'Norm. uspesnost'!AR121*Parametre!$A$3)/(Parametre!$A$2+Parametre!$A$3))</f>
        <v>#REF!</v>
      </c>
      <c r="AS117" s="331" t="e">
        <f>IF('Norm. Zahr. Financovanie'!AS$202=0,'Norm. uspesnost'!AS121,('Norm. Zahr. Financovanie'!AS121*Parametre!$A$2+'Norm. uspesnost'!AS121*Parametre!$A$3)/(Parametre!$A$2+Parametre!$A$3))</f>
        <v>#REF!</v>
      </c>
      <c r="AT117" s="331" t="e">
        <f>IF('Norm. Zahr. Financovanie'!AT$202=0,'Norm. uspesnost'!AT121,('Norm. Zahr. Financovanie'!AT121*Parametre!$A$2+'Norm. uspesnost'!AT121*Parametre!$A$3)/(Parametre!$A$2+Parametre!$A$3))</f>
        <v>#REF!</v>
      </c>
      <c r="AU117" s="331" t="e">
        <f>IF('Norm. Zahr. Financovanie'!AU$202=0,'Norm. uspesnost'!AU121,('Norm. Zahr. Financovanie'!AU121*Parametre!$A$2+'Norm. uspesnost'!AU121*Parametre!$A$3)/(Parametre!$A$2+Parametre!$A$3))</f>
        <v>#REF!</v>
      </c>
      <c r="AV117" s="331" t="e">
        <f>IF('Norm. Zahr. Financovanie'!AV$202=0,'Norm. uspesnost'!AV121,('Norm. Zahr. Financovanie'!AV121*Parametre!$A$2+'Norm. uspesnost'!AV121*Parametre!$A$3)/(Parametre!$A$2+Parametre!$A$3))</f>
        <v>#REF!</v>
      </c>
      <c r="AW117" s="331" t="e">
        <f>IF('Norm. Zahr. Financovanie'!AW$202=0,'Norm. uspesnost'!AW121,('Norm. Zahr. Financovanie'!AW121*Parametre!$A$2+'Norm. uspesnost'!AW121*Parametre!$A$3)/(Parametre!$A$2+Parametre!$A$3))</f>
        <v>#REF!</v>
      </c>
      <c r="AX117" s="331" t="e">
        <f>IF('Norm. Zahr. Financovanie'!AX$202=0,'Norm. uspesnost'!AX121,('Norm. Zahr. Financovanie'!AX121*Parametre!$A$2+'Norm. uspesnost'!AX121*Parametre!$A$3)/(Parametre!$A$2+Parametre!$A$3))</f>
        <v>#REF!</v>
      </c>
      <c r="AY117" s="331" t="e">
        <f>IF('Norm. Zahr. Financovanie'!AY$202=0,'Norm. uspesnost'!AY121,('Norm. Zahr. Financovanie'!AY121*Parametre!$A$2+'Norm. uspesnost'!AY121*Parametre!$A$3)/(Parametre!$A$2+Parametre!$A$3))</f>
        <v>#REF!</v>
      </c>
      <c r="AZ117" s="331" t="e">
        <f>IF('Norm. Zahr. Financovanie'!AZ$202=0,'Norm. uspesnost'!AZ121,('Norm. Zahr. Financovanie'!AZ121*Parametre!$A$2+'Norm. uspesnost'!AZ121*Parametre!$A$3)/(Parametre!$A$2+Parametre!$A$3))</f>
        <v>#REF!</v>
      </c>
      <c r="BA117" s="331">
        <f>IF('Norm. Zahr. Financovanie'!BA$202=0,'Norm. uspesnost'!BA121,('Norm. Zahr. Financovanie'!BA121*Parametre!$A$2+'Norm. uspesnost'!BA121*Parametre!$A$3)/(Parametre!$A$2+Parametre!$A$3))</f>
        <v>0</v>
      </c>
      <c r="BB117" s="331" t="e">
        <f>IF('Norm. Zahr. Financovanie'!BB$202=0,'Norm. uspesnost'!BB121,('Norm. Zahr. Financovanie'!BB121*Parametre!$A$2+'Norm. uspesnost'!BB121*Parametre!$A$3)/(Parametre!$A$2+Parametre!$A$3))</f>
        <v>#REF!</v>
      </c>
    </row>
    <row r="118" spans="1:54" ht="14.25" customHeight="1" x14ac:dyDescent="0.25">
      <c r="A118" s="31">
        <v>115</v>
      </c>
      <c r="B118" s="33" t="s">
        <v>250</v>
      </c>
      <c r="C118" s="32" t="s">
        <v>249</v>
      </c>
      <c r="D118" s="331" t="e">
        <f>IF('Norm. Zahr. Financovanie'!D$202=0,'Norm. uspesnost'!D122,('Norm. Zahr. Financovanie'!D122*Parametre!$A$2+'Norm. uspesnost'!D122*Parametre!$A$3)/(Parametre!$A$2+Parametre!$A$3))</f>
        <v>#REF!</v>
      </c>
      <c r="E118" s="331" t="e">
        <f>IF('Norm. Zahr. Financovanie'!E$202=0,'Norm. uspesnost'!E122,('Norm. Zahr. Financovanie'!E122*Parametre!$A$2+'Norm. uspesnost'!E122*Parametre!$A$3)/(Parametre!$A$2+Parametre!$A$3))</f>
        <v>#REF!</v>
      </c>
      <c r="F118" s="331" t="e">
        <f>IF('Norm. Zahr. Financovanie'!F$202=0,'Norm. uspesnost'!F122,('Norm. Zahr. Financovanie'!F122*Parametre!$A$2+'Norm. uspesnost'!F122*Parametre!$A$3)/(Parametre!$A$2+Parametre!$A$3))</f>
        <v>#REF!</v>
      </c>
      <c r="G118" s="331" t="e">
        <f>IF('Norm. Zahr. Financovanie'!G$202=0,'Norm. uspesnost'!G122,('Norm. Zahr. Financovanie'!G122*Parametre!$A$2+'Norm. uspesnost'!G122*Parametre!$A$3)/(Parametre!$A$2+Parametre!$A$3))</f>
        <v>#REF!</v>
      </c>
      <c r="H118" s="331" t="e">
        <f>IF('Norm. Zahr. Financovanie'!H$202=0,'Norm. uspesnost'!H122,('Norm. Zahr. Financovanie'!H122*Parametre!$A$2+'Norm. uspesnost'!H122*Parametre!$A$3)/(Parametre!$A$2+Parametre!$A$3))</f>
        <v>#REF!</v>
      </c>
      <c r="I118" s="331" t="e">
        <f>IF('Norm. Zahr. Financovanie'!I$202=0,'Norm. uspesnost'!I122,('Norm. Zahr. Financovanie'!I122*Parametre!$A$2+'Norm. uspesnost'!I122*Parametre!$A$3)/(Parametre!$A$2+Parametre!$A$3))</f>
        <v>#REF!</v>
      </c>
      <c r="J118" s="331" t="e">
        <f>IF('Norm. Zahr. Financovanie'!J$202=0,'Norm. uspesnost'!J122,('Norm. Zahr. Financovanie'!J122*Parametre!$A$2+'Norm. uspesnost'!J122*Parametre!$A$3)/(Parametre!$A$2+Parametre!$A$3))</f>
        <v>#REF!</v>
      </c>
      <c r="K118" s="331">
        <f>IF('Norm. Zahr. Financovanie'!K$202=0,'Norm. uspesnost'!K122,('Norm. Zahr. Financovanie'!K122*Parametre!$A$2+'Norm. uspesnost'!K122*Parametre!$A$3)/(Parametre!$A$2+Parametre!$A$3))</f>
        <v>1.2459979249216229E-2</v>
      </c>
      <c r="L118" s="331" t="e">
        <f>IF('Norm. Zahr. Financovanie'!L$202=0,'Norm. uspesnost'!L122,('Norm. Zahr. Financovanie'!L122*Parametre!$A$2+'Norm. uspesnost'!L122*Parametre!$A$3)/(Parametre!$A$2+Parametre!$A$3))</f>
        <v>#REF!</v>
      </c>
      <c r="M118" s="331" t="e">
        <f>IF('Norm. Zahr. Financovanie'!M$202=0,'Norm. uspesnost'!M122,('Norm. Zahr. Financovanie'!M122*Parametre!$A$2+'Norm. uspesnost'!M122*Parametre!$A$3)/(Parametre!$A$2+Parametre!$A$3))</f>
        <v>#REF!</v>
      </c>
      <c r="N118" s="331" t="e">
        <f>IF('Norm. Zahr. Financovanie'!N$202=0,'Norm. uspesnost'!N122,('Norm. Zahr. Financovanie'!N122*Parametre!$A$2+'Norm. uspesnost'!N122*Parametre!$A$3)/(Parametre!$A$2+Parametre!$A$3))</f>
        <v>#REF!</v>
      </c>
      <c r="O118" s="331" t="e">
        <f>IF('Norm. Zahr. Financovanie'!O$202=0,'Norm. uspesnost'!O122,('Norm. Zahr. Financovanie'!O122*Parametre!$A$2+'Norm. uspesnost'!O122*Parametre!$A$3)/(Parametre!$A$2+Parametre!$A$3))</f>
        <v>#REF!</v>
      </c>
      <c r="P118" s="331">
        <f>IF('Norm. Zahr. Financovanie'!P$202=0,'Norm. uspesnost'!P122,('Norm. Zahr. Financovanie'!P122*Parametre!$A$2+'Norm. uspesnost'!P122*Parametre!$A$3)/(Parametre!$A$2+Parametre!$A$3))</f>
        <v>7.7964354491241771E-3</v>
      </c>
      <c r="Q118" s="331" t="e">
        <f>IF('Norm. Zahr. Financovanie'!Q$202=0,'Norm. uspesnost'!Q122,('Norm. Zahr. Financovanie'!Q122*Parametre!$A$2+'Norm. uspesnost'!Q122*Parametre!$A$3)/(Parametre!$A$2+Parametre!$A$3))</f>
        <v>#REF!</v>
      </c>
      <c r="R118" s="331" t="e">
        <f>IF('Norm. Zahr. Financovanie'!R$202=0,'Norm. uspesnost'!R122,('Norm. Zahr. Financovanie'!R122*Parametre!$A$2+'Norm. uspesnost'!R122*Parametre!$A$3)/(Parametre!$A$2+Parametre!$A$3))</f>
        <v>#REF!</v>
      </c>
      <c r="S118" s="331" t="e">
        <f>IF('Norm. Zahr. Financovanie'!S$202=0,'Norm. uspesnost'!S122,('Norm. Zahr. Financovanie'!S122*Parametre!$A$2+'Norm. uspesnost'!S122*Parametre!$A$3)/(Parametre!$A$2+Parametre!$A$3))</f>
        <v>#REF!</v>
      </c>
      <c r="T118" s="331" t="e">
        <f>IF('Norm. Zahr. Financovanie'!T$202=0,'Norm. uspesnost'!T122,('Norm. Zahr. Financovanie'!T122*Parametre!$A$2+'Norm. uspesnost'!T122*Parametre!$A$3)/(Parametre!$A$2+Parametre!$A$3))</f>
        <v>#REF!</v>
      </c>
      <c r="U118" s="331">
        <f>IF('Norm. Zahr. Financovanie'!U$202=0,'Norm. uspesnost'!U122,('Norm. Zahr. Financovanie'!U122*Parametre!$A$2+'Norm. uspesnost'!U122*Parametre!$A$3)/(Parametre!$A$2+Parametre!$A$3))</f>
        <v>1.0162520384519983E-2</v>
      </c>
      <c r="V118" s="331" t="e">
        <f>IF('Norm. Zahr. Financovanie'!V$202=0,'Norm. uspesnost'!V122,('Norm. Zahr. Financovanie'!V122*Parametre!$A$2+'Norm. uspesnost'!V122*Parametre!$A$3)/(Parametre!$A$2+Parametre!$A$3))</f>
        <v>#REF!</v>
      </c>
      <c r="W118" s="331" t="e">
        <f>IF('Norm. Zahr. Financovanie'!W$202=0,'Norm. uspesnost'!W122,('Norm. Zahr. Financovanie'!W122*Parametre!$A$2+'Norm. uspesnost'!W122*Parametre!$A$3)/(Parametre!$A$2+Parametre!$A$3))</f>
        <v>#REF!</v>
      </c>
      <c r="X118" s="331">
        <f>IF('Norm. Zahr. Financovanie'!X$202=0,'Norm. uspesnost'!X122,('Norm. Zahr. Financovanie'!X122*Parametre!$A$2+'Norm. uspesnost'!X122*Parametre!$A$3)/(Parametre!$A$2+Parametre!$A$3))</f>
        <v>1.3668859921955427E-2</v>
      </c>
      <c r="Y118" s="331" t="e">
        <f>IF('Norm. Zahr. Financovanie'!Y$202=0,'Norm. uspesnost'!Y122,('Norm. Zahr. Financovanie'!Y122*Parametre!$A$2+'Norm. uspesnost'!Y122*Parametre!$A$3)/(Parametre!$A$2+Parametre!$A$3))</f>
        <v>#REF!</v>
      </c>
      <c r="Z118" s="331" t="e">
        <f>IF('Norm. Zahr. Financovanie'!Z$202=0,'Norm. uspesnost'!Z122,('Norm. Zahr. Financovanie'!Z122*Parametre!$A$2+'Norm. uspesnost'!Z122*Parametre!$A$3)/(Parametre!$A$2+Parametre!$A$3))</f>
        <v>#REF!</v>
      </c>
      <c r="AA118" s="331" t="e">
        <f>IF('Norm. Zahr. Financovanie'!AA$202=0,'Norm. uspesnost'!AA122,('Norm. Zahr. Financovanie'!AA122*Parametre!$A$2+'Norm. uspesnost'!AA122*Parametre!$A$3)/(Parametre!$A$2+Parametre!$A$3))</f>
        <v>#REF!</v>
      </c>
      <c r="AB118" s="331">
        <f>IF('Norm. Zahr. Financovanie'!AB$202=0,'Norm. uspesnost'!AB122,('Norm. Zahr. Financovanie'!AB122*Parametre!$A$2+'Norm. uspesnost'!AB122*Parametre!$A$3)/(Parametre!$A$2+Parametre!$A$3))</f>
        <v>0</v>
      </c>
      <c r="AC118" s="331">
        <f>IF('Norm. Zahr. Financovanie'!AC$202=0,'Norm. uspesnost'!AC122,('Norm. Zahr. Financovanie'!AC122*Parametre!$A$2+'Norm. uspesnost'!AC122*Parametre!$A$3)/(Parametre!$A$2+Parametre!$A$3))</f>
        <v>1.2372189938695575E-2</v>
      </c>
      <c r="AD118" s="331">
        <f>IF('Norm. Zahr. Financovanie'!AD$202=0,'Norm. uspesnost'!AD122,('Norm. Zahr. Financovanie'!AD122*Parametre!$A$2+'Norm. uspesnost'!AD122*Parametre!$A$3)/(Parametre!$A$2+Parametre!$A$3))</f>
        <v>2.4935266551253703E-2</v>
      </c>
      <c r="AE118" s="331" t="e">
        <f>IF('Norm. Zahr. Financovanie'!AE$202=0,'Norm. uspesnost'!AE122,('Norm. Zahr. Financovanie'!AE122*Parametre!$A$2+'Norm. uspesnost'!AE122*Parametre!$A$3)/(Parametre!$A$2+Parametre!$A$3))</f>
        <v>#REF!</v>
      </c>
      <c r="AF118" s="331" t="e">
        <f>IF('Norm. Zahr. Financovanie'!AF$202=0,'Norm. uspesnost'!AF122,('Norm. Zahr. Financovanie'!AF122*Parametre!$A$2+'Norm. uspesnost'!AF122*Parametre!$A$3)/(Parametre!$A$2+Parametre!$A$3))</f>
        <v>#REF!</v>
      </c>
      <c r="AG118" s="331" t="e">
        <f>IF('Norm. Zahr. Financovanie'!AG$202=0,'Norm. uspesnost'!AG122,('Norm. Zahr. Financovanie'!AG122*Parametre!$A$2+'Norm. uspesnost'!AG122*Parametre!$A$3)/(Parametre!$A$2+Parametre!$A$3))</f>
        <v>#REF!</v>
      </c>
      <c r="AH118" s="331" t="e">
        <f>IF('Norm. Zahr. Financovanie'!AH$202=0,'Norm. uspesnost'!AH122,('Norm. Zahr. Financovanie'!AH122*Parametre!$A$2+'Norm. uspesnost'!AH122*Parametre!$A$3)/(Parametre!$A$2+Parametre!$A$3))</f>
        <v>#REF!</v>
      </c>
      <c r="AI118" s="331">
        <f>IF('Norm. Zahr. Financovanie'!AI$202=0,'Norm. uspesnost'!AI122,('Norm. Zahr. Financovanie'!AI122*Parametre!$A$2+'Norm. uspesnost'!AI122*Parametre!$A$3)/(Parametre!$A$2+Parametre!$A$3))</f>
        <v>1.5476446226938983E-2</v>
      </c>
      <c r="AJ118" s="331" t="e">
        <f>IF('Norm. Zahr. Financovanie'!AJ$202=0,'Norm. uspesnost'!AJ122,('Norm. Zahr. Financovanie'!AJ122*Parametre!$A$2+'Norm. uspesnost'!AJ122*Parametre!$A$3)/(Parametre!$A$2+Parametre!$A$3))</f>
        <v>#REF!</v>
      </c>
      <c r="AK118" s="331" t="e">
        <f>IF('Norm. Zahr. Financovanie'!AK$202=0,'Norm. uspesnost'!AK122,('Norm. Zahr. Financovanie'!AK122*Parametre!$A$2+'Norm. uspesnost'!AK122*Parametre!$A$3)/(Parametre!$A$2+Parametre!$A$3))</f>
        <v>#REF!</v>
      </c>
      <c r="AL118" s="331" t="e">
        <f>IF('Norm. Zahr. Financovanie'!AL$202=0,'Norm. uspesnost'!AL122,('Norm. Zahr. Financovanie'!AL122*Parametre!$A$2+'Norm. uspesnost'!AL122*Parametre!$A$3)/(Parametre!$A$2+Parametre!$A$3))</f>
        <v>#REF!</v>
      </c>
      <c r="AM118" s="331" t="e">
        <f>IF('Norm. Zahr. Financovanie'!AM$202=0,'Norm. uspesnost'!AM122,('Norm. Zahr. Financovanie'!AM122*Parametre!$A$2+'Norm. uspesnost'!AM122*Parametre!$A$3)/(Parametre!$A$2+Parametre!$A$3))</f>
        <v>#REF!</v>
      </c>
      <c r="AN118" s="331" t="e">
        <f>IF('Norm. Zahr. Financovanie'!AN$202=0,'Norm. uspesnost'!AN122,('Norm. Zahr. Financovanie'!AN122*Parametre!$A$2+'Norm. uspesnost'!AN122*Parametre!$A$3)/(Parametre!$A$2+Parametre!$A$3))</f>
        <v>#REF!</v>
      </c>
      <c r="AO118" s="331" t="e">
        <f>IF('Norm. Zahr. Financovanie'!AO$202=0,'Norm. uspesnost'!AO122,('Norm. Zahr. Financovanie'!AO122*Parametre!$A$2+'Norm. uspesnost'!AO122*Parametre!$A$3)/(Parametre!$A$2+Parametre!$A$3))</f>
        <v>#REF!</v>
      </c>
      <c r="AP118" s="331" t="e">
        <f>IF('Norm. Zahr. Financovanie'!AP$202=0,'Norm. uspesnost'!AP122,('Norm. Zahr. Financovanie'!AP122*Parametre!$A$2+'Norm. uspesnost'!AP122*Parametre!$A$3)/(Parametre!$A$2+Parametre!$A$3))</f>
        <v>#REF!</v>
      </c>
      <c r="AQ118" s="331" t="e">
        <f>IF('Norm. Zahr. Financovanie'!AQ$202=0,'Norm. uspesnost'!AQ122,('Norm. Zahr. Financovanie'!AQ122*Parametre!$A$2+'Norm. uspesnost'!AQ122*Parametre!$A$3)/(Parametre!$A$2+Parametre!$A$3))</f>
        <v>#REF!</v>
      </c>
      <c r="AR118" s="331" t="e">
        <f>IF('Norm. Zahr. Financovanie'!AR$202=0,'Norm. uspesnost'!AR122,('Norm. Zahr. Financovanie'!AR122*Parametre!$A$2+'Norm. uspesnost'!AR122*Parametre!$A$3)/(Parametre!$A$2+Parametre!$A$3))</f>
        <v>#REF!</v>
      </c>
      <c r="AS118" s="331" t="e">
        <f>IF('Norm. Zahr. Financovanie'!AS$202=0,'Norm. uspesnost'!AS122,('Norm. Zahr. Financovanie'!AS122*Parametre!$A$2+'Norm. uspesnost'!AS122*Parametre!$A$3)/(Parametre!$A$2+Parametre!$A$3))</f>
        <v>#REF!</v>
      </c>
      <c r="AT118" s="331" t="e">
        <f>IF('Norm. Zahr. Financovanie'!AT$202=0,'Norm. uspesnost'!AT122,('Norm. Zahr. Financovanie'!AT122*Parametre!$A$2+'Norm. uspesnost'!AT122*Parametre!$A$3)/(Parametre!$A$2+Parametre!$A$3))</f>
        <v>#REF!</v>
      </c>
      <c r="AU118" s="331" t="e">
        <f>IF('Norm. Zahr. Financovanie'!AU$202=0,'Norm. uspesnost'!AU122,('Norm. Zahr. Financovanie'!AU122*Parametre!$A$2+'Norm. uspesnost'!AU122*Parametre!$A$3)/(Parametre!$A$2+Parametre!$A$3))</f>
        <v>#REF!</v>
      </c>
      <c r="AV118" s="331" t="e">
        <f>IF('Norm. Zahr. Financovanie'!AV$202=0,'Norm. uspesnost'!AV122,('Norm. Zahr. Financovanie'!AV122*Parametre!$A$2+'Norm. uspesnost'!AV122*Parametre!$A$3)/(Parametre!$A$2+Parametre!$A$3))</f>
        <v>#REF!</v>
      </c>
      <c r="AW118" s="331" t="e">
        <f>IF('Norm. Zahr. Financovanie'!AW$202=0,'Norm. uspesnost'!AW122,('Norm. Zahr. Financovanie'!AW122*Parametre!$A$2+'Norm. uspesnost'!AW122*Parametre!$A$3)/(Parametre!$A$2+Parametre!$A$3))</f>
        <v>#REF!</v>
      </c>
      <c r="AX118" s="331" t="e">
        <f>IF('Norm. Zahr. Financovanie'!AX$202=0,'Norm. uspesnost'!AX122,('Norm. Zahr. Financovanie'!AX122*Parametre!$A$2+'Norm. uspesnost'!AX122*Parametre!$A$3)/(Parametre!$A$2+Parametre!$A$3))</f>
        <v>#REF!</v>
      </c>
      <c r="AY118" s="331" t="e">
        <f>IF('Norm. Zahr. Financovanie'!AY$202=0,'Norm. uspesnost'!AY122,('Norm. Zahr. Financovanie'!AY122*Parametre!$A$2+'Norm. uspesnost'!AY122*Parametre!$A$3)/(Parametre!$A$2+Parametre!$A$3))</f>
        <v>#REF!</v>
      </c>
      <c r="AZ118" s="331" t="e">
        <f>IF('Norm. Zahr. Financovanie'!AZ$202=0,'Norm. uspesnost'!AZ122,('Norm. Zahr. Financovanie'!AZ122*Parametre!$A$2+'Norm. uspesnost'!AZ122*Parametre!$A$3)/(Parametre!$A$2+Parametre!$A$3))</f>
        <v>#REF!</v>
      </c>
      <c r="BA118" s="331">
        <f>IF('Norm. Zahr. Financovanie'!BA$202=0,'Norm. uspesnost'!BA122,('Norm. Zahr. Financovanie'!BA122*Parametre!$A$2+'Norm. uspesnost'!BA122*Parametre!$A$3)/(Parametre!$A$2+Parametre!$A$3))</f>
        <v>8.6698887104714357E-3</v>
      </c>
      <c r="BB118" s="331" t="e">
        <f>IF('Norm. Zahr. Financovanie'!BB$202=0,'Norm. uspesnost'!BB122,('Norm. Zahr. Financovanie'!BB122*Parametre!$A$2+'Norm. uspesnost'!BB122*Parametre!$A$3)/(Parametre!$A$2+Parametre!$A$3))</f>
        <v>#REF!</v>
      </c>
    </row>
    <row r="119" spans="1:54" ht="14.25" customHeight="1" x14ac:dyDescent="0.25">
      <c r="A119" s="31">
        <v>116</v>
      </c>
      <c r="B119" s="41" t="s">
        <v>320</v>
      </c>
      <c r="C119" s="46" t="s">
        <v>319</v>
      </c>
      <c r="D119" s="331">
        <f>'Norm. Zahr. Financovanie'!D123*Parametre!$A$2/(Parametre!$A$2+Parametre!$A$3)</f>
        <v>0</v>
      </c>
      <c r="E119" s="331">
        <f>'Norm. Zahr. Financovanie'!E123*Parametre!$A$2/(Parametre!$A$2+Parametre!$A$3)</f>
        <v>0</v>
      </c>
      <c r="F119" s="331">
        <f>'Norm. Zahr. Financovanie'!F123*Parametre!$A$2/(Parametre!$A$2+Parametre!$A$3)</f>
        <v>7.5902420346322656E-5</v>
      </c>
      <c r="G119" s="331">
        <f>'Norm. Zahr. Financovanie'!G123*Parametre!$A$2/(Parametre!$A$2+Parametre!$A$3)</f>
        <v>0</v>
      </c>
      <c r="H119" s="331">
        <f>'Norm. Zahr. Financovanie'!H123*Parametre!$A$2/(Parametre!$A$2+Parametre!$A$3)</f>
        <v>0</v>
      </c>
      <c r="I119" s="331">
        <f>'Norm. Zahr. Financovanie'!I123*Parametre!$A$2/(Parametre!$A$2+Parametre!$A$3)</f>
        <v>0</v>
      </c>
      <c r="J119" s="331">
        <f>'Norm. Zahr. Financovanie'!J123*Parametre!$A$2/(Parametre!$A$2+Parametre!$A$3)</f>
        <v>7.9410456768947335E-4</v>
      </c>
      <c r="K119" s="331">
        <f>'Norm. Zahr. Financovanie'!K123</f>
        <v>0</v>
      </c>
      <c r="L119" s="331">
        <f>'Norm. Zahr. Financovanie'!L123</f>
        <v>0</v>
      </c>
      <c r="M119" s="331">
        <f>'Norm. Zahr. Financovanie'!M123</f>
        <v>0</v>
      </c>
      <c r="N119" s="331">
        <f>'Norm. Zahr. Financovanie'!N123</f>
        <v>0</v>
      </c>
      <c r="O119" s="331">
        <f>'Norm. Zahr. Financovanie'!O123</f>
        <v>0</v>
      </c>
      <c r="P119" s="331">
        <f>'Norm. Zahr. Financovanie'!P123</f>
        <v>0</v>
      </c>
      <c r="Q119" s="331">
        <f>'Norm. Zahr. Financovanie'!Q123</f>
        <v>0</v>
      </c>
      <c r="R119" s="331">
        <f>'Norm. Zahr. Financovanie'!R123</f>
        <v>0</v>
      </c>
      <c r="S119" s="331">
        <f>'Norm. Zahr. Financovanie'!S123</f>
        <v>0</v>
      </c>
      <c r="T119" s="331">
        <f>'Norm. Zahr. Financovanie'!T123</f>
        <v>0</v>
      </c>
      <c r="U119" s="331">
        <f>'Norm. Zahr. Financovanie'!U123</f>
        <v>0</v>
      </c>
      <c r="V119" s="331">
        <f>'Norm. Zahr. Financovanie'!V123</f>
        <v>6.5799058243137744E-4</v>
      </c>
      <c r="W119" s="331">
        <f>'Norm. Zahr. Financovanie'!W123</f>
        <v>0</v>
      </c>
      <c r="X119" s="331">
        <f>'Norm. Zahr. Financovanie'!X123</f>
        <v>0</v>
      </c>
      <c r="Y119" s="331">
        <f>'Norm. Zahr. Financovanie'!Y123</f>
        <v>0</v>
      </c>
      <c r="Z119" s="331">
        <f>'Norm. Zahr. Financovanie'!Z123</f>
        <v>0</v>
      </c>
      <c r="AA119" s="331">
        <f>'Norm. Zahr. Financovanie'!AA123</f>
        <v>0</v>
      </c>
      <c r="AB119" s="331">
        <f>'Norm. Zahr. Financovanie'!AB123</f>
        <v>0</v>
      </c>
      <c r="AC119" s="331">
        <f>'Norm. Zahr. Financovanie'!AC123</f>
        <v>0</v>
      </c>
      <c r="AD119" s="331">
        <f>'Norm. Zahr. Financovanie'!AD123</f>
        <v>0</v>
      </c>
      <c r="AE119" s="331">
        <f>'Norm. Zahr. Financovanie'!AE123</f>
        <v>0</v>
      </c>
      <c r="AF119" s="331">
        <f>'Norm. Zahr. Financovanie'!AF123</f>
        <v>5.5360655096001676E-4</v>
      </c>
      <c r="AG119" s="331">
        <f>'Norm. Zahr. Financovanie'!AG123</f>
        <v>0</v>
      </c>
      <c r="AH119" s="331">
        <f>'Norm. Zahr. Financovanie'!AH123</f>
        <v>0</v>
      </c>
      <c r="AI119" s="331">
        <f>'Norm. Zahr. Financovanie'!AI123</f>
        <v>0</v>
      </c>
      <c r="AJ119" s="331">
        <f>'Norm. Zahr. Financovanie'!AJ123</f>
        <v>0</v>
      </c>
      <c r="AK119" s="331">
        <f>'Norm. Zahr. Financovanie'!AK123</f>
        <v>0</v>
      </c>
      <c r="AL119" s="331">
        <f>'Norm. Zahr. Financovanie'!AL123</f>
        <v>1.6069462931766383E-3</v>
      </c>
      <c r="AM119" s="331">
        <f>'Norm. Zahr. Financovanie'!AM123</f>
        <v>0</v>
      </c>
      <c r="AN119" s="331">
        <f>'Norm. Zahr. Financovanie'!AN123</f>
        <v>0</v>
      </c>
      <c r="AO119" s="331">
        <f>'Norm. Zahr. Financovanie'!AO123</f>
        <v>0</v>
      </c>
      <c r="AP119" s="331">
        <f>'Norm. Zahr. Financovanie'!AP123</f>
        <v>0</v>
      </c>
      <c r="AQ119" s="331">
        <f>'Norm. Zahr. Financovanie'!AQ123</f>
        <v>0</v>
      </c>
      <c r="AR119" s="331">
        <f>'Norm. Zahr. Financovanie'!AR123</f>
        <v>0</v>
      </c>
      <c r="AS119" s="331">
        <f>'Norm. Zahr. Financovanie'!AS123</f>
        <v>0</v>
      </c>
      <c r="AT119" s="331">
        <f>'Norm. Zahr. Financovanie'!AT123</f>
        <v>0</v>
      </c>
      <c r="AU119" s="331">
        <f>'Norm. Zahr. Financovanie'!AU123</f>
        <v>0</v>
      </c>
      <c r="AV119" s="331">
        <f>'Norm. Zahr. Financovanie'!AV123</f>
        <v>0</v>
      </c>
      <c r="AW119" s="331">
        <f>'Norm. Zahr. Financovanie'!AW123</f>
        <v>0</v>
      </c>
      <c r="AX119" s="331">
        <f>'Norm. Zahr. Financovanie'!AX123</f>
        <v>0</v>
      </c>
      <c r="AY119" s="331">
        <f>'Norm. Zahr. Financovanie'!AY123</f>
        <v>0</v>
      </c>
      <c r="AZ119" s="331">
        <f>'Norm. Zahr. Financovanie'!AZ123</f>
        <v>0</v>
      </c>
      <c r="BA119" s="331">
        <f>'Norm. Zahr. Financovanie'!BA123</f>
        <v>0</v>
      </c>
      <c r="BB119" s="331">
        <f>'Norm. Zahr. Financovanie'!BB123</f>
        <v>0</v>
      </c>
    </row>
    <row r="120" spans="1:54" ht="14.25" customHeight="1" x14ac:dyDescent="0.25">
      <c r="A120" s="31">
        <v>117</v>
      </c>
      <c r="B120" s="33" t="s">
        <v>313</v>
      </c>
      <c r="C120" s="32" t="s">
        <v>312</v>
      </c>
      <c r="D120" s="331">
        <f>'Norm. Zahr. Financovanie'!D124*Parametre!$A$2/(Parametre!$A$2+Parametre!$A$3)</f>
        <v>0</v>
      </c>
      <c r="E120" s="331">
        <f>'Norm. Zahr. Financovanie'!E124*Parametre!$A$2/(Parametre!$A$2+Parametre!$A$3)</f>
        <v>0</v>
      </c>
      <c r="F120" s="331">
        <f>'Norm. Zahr. Financovanie'!F124*Parametre!$A$2/(Parametre!$A$2+Parametre!$A$3)</f>
        <v>0</v>
      </c>
      <c r="G120" s="331">
        <f>'Norm. Zahr. Financovanie'!G124*Parametre!$A$2/(Parametre!$A$2+Parametre!$A$3)</f>
        <v>0</v>
      </c>
      <c r="H120" s="331">
        <f>'Norm. Zahr. Financovanie'!H124*Parametre!$A$2/(Parametre!$A$2+Parametre!$A$3)</f>
        <v>0</v>
      </c>
      <c r="I120" s="331">
        <f>'Norm. Zahr. Financovanie'!I124*Parametre!$A$2/(Parametre!$A$2+Parametre!$A$3)</f>
        <v>0</v>
      </c>
      <c r="J120" s="331">
        <f>'Norm. Zahr. Financovanie'!J124*Parametre!$A$2/(Parametre!$A$2+Parametre!$A$3)</f>
        <v>0</v>
      </c>
      <c r="K120" s="331">
        <f>'Norm. Zahr. Financovanie'!K124*Parametre!$A$2/(Parametre!$A$2+Parametre!$A$3)</f>
        <v>0</v>
      </c>
      <c r="L120" s="331">
        <f>'Norm. Zahr. Financovanie'!L124*Parametre!$A$2/(Parametre!$A$2+Parametre!$A$3)</f>
        <v>0</v>
      </c>
      <c r="M120" s="331">
        <f>'Norm. Zahr. Financovanie'!M124*Parametre!$A$2/(Parametre!$A$2+Parametre!$A$3)</f>
        <v>0</v>
      </c>
      <c r="N120" s="331">
        <f>'Norm. Zahr. Financovanie'!N124*Parametre!$A$2/(Parametre!$A$2+Parametre!$A$3)</f>
        <v>0</v>
      </c>
      <c r="O120" s="331">
        <f>'Norm. Zahr. Financovanie'!O124*Parametre!$A$2/(Parametre!$A$2+Parametre!$A$3)</f>
        <v>0</v>
      </c>
      <c r="P120" s="331">
        <f>'Norm. Zahr. Financovanie'!P124*Parametre!$A$2/(Parametre!$A$2+Parametre!$A$3)</f>
        <v>0</v>
      </c>
      <c r="Q120" s="331">
        <f>'Norm. Zahr. Financovanie'!Q124*Parametre!$A$2/(Parametre!$A$2+Parametre!$A$3)</f>
        <v>0</v>
      </c>
      <c r="R120" s="331">
        <f>'Norm. Zahr. Financovanie'!R124*Parametre!$A$2/(Parametre!$A$2+Parametre!$A$3)</f>
        <v>0</v>
      </c>
      <c r="S120" s="331">
        <f>'Norm. Zahr. Financovanie'!S124*Parametre!$A$2/(Parametre!$A$2+Parametre!$A$3)</f>
        <v>0</v>
      </c>
      <c r="T120" s="331">
        <f>'Norm. Zahr. Financovanie'!T124*Parametre!$A$2/(Parametre!$A$2+Parametre!$A$3)</f>
        <v>0</v>
      </c>
      <c r="U120" s="331">
        <f>'Norm. Zahr. Financovanie'!U124*Parametre!$A$2/(Parametre!$A$2+Parametre!$A$3)</f>
        <v>0</v>
      </c>
      <c r="V120" s="331">
        <f>'Norm. Zahr. Financovanie'!V124*Parametre!$A$2/(Parametre!$A$2+Parametre!$A$3)</f>
        <v>1.1499397299536021E-2</v>
      </c>
      <c r="W120" s="331">
        <f>'Norm. Zahr. Financovanie'!W124*Parametre!$A$2/(Parametre!$A$2+Parametre!$A$3)</f>
        <v>0</v>
      </c>
      <c r="X120" s="331">
        <f>'Norm. Zahr. Financovanie'!X124*Parametre!$A$2/(Parametre!$A$2+Parametre!$A$3)</f>
        <v>0</v>
      </c>
      <c r="Y120" s="331">
        <f>'Norm. Zahr. Financovanie'!Y124*Parametre!$A$2/(Parametre!$A$2+Parametre!$A$3)</f>
        <v>0</v>
      </c>
      <c r="Z120" s="331">
        <f>'Norm. Zahr. Financovanie'!Z124*Parametre!$A$2/(Parametre!$A$2+Parametre!$A$3)</f>
        <v>0</v>
      </c>
      <c r="AA120" s="331">
        <f>'Norm. Zahr. Financovanie'!AA124*Parametre!$A$2/(Parametre!$A$2+Parametre!$A$3)</f>
        <v>0</v>
      </c>
      <c r="AB120" s="331">
        <f>'Norm. Zahr. Financovanie'!AB124*Parametre!$A$2/(Parametre!$A$2+Parametre!$A$3)</f>
        <v>0</v>
      </c>
      <c r="AC120" s="331">
        <f>'Norm. Zahr. Financovanie'!AC124*Parametre!$A$2/(Parametre!$A$2+Parametre!$A$3)</f>
        <v>0</v>
      </c>
      <c r="AD120" s="331">
        <f>'Norm. Zahr. Financovanie'!AD124*Parametre!$A$2/(Parametre!$A$2+Parametre!$A$3)</f>
        <v>0</v>
      </c>
      <c r="AE120" s="331">
        <f>'Norm. Zahr. Financovanie'!AE124*Parametre!$A$2/(Parametre!$A$2+Parametre!$A$3)</f>
        <v>0</v>
      </c>
      <c r="AF120" s="331">
        <f>'Norm. Zahr. Financovanie'!AF124*Parametre!$A$2/(Parametre!$A$2+Parametre!$A$3)</f>
        <v>0</v>
      </c>
      <c r="AG120" s="331">
        <f>'Norm. Zahr. Financovanie'!AG124*Parametre!$A$2/(Parametre!$A$2+Parametre!$A$3)</f>
        <v>0</v>
      </c>
      <c r="AH120" s="331">
        <f>'Norm. Zahr. Financovanie'!AH124*Parametre!$A$2/(Parametre!$A$2+Parametre!$A$3)</f>
        <v>0</v>
      </c>
      <c r="AI120" s="331">
        <f>'Norm. Zahr. Financovanie'!AI124*Parametre!$A$2/(Parametre!$A$2+Parametre!$A$3)</f>
        <v>0</v>
      </c>
      <c r="AJ120" s="331">
        <f>'Norm. Zahr. Financovanie'!AJ124*Parametre!$A$2/(Parametre!$A$2+Parametre!$A$3)</f>
        <v>0</v>
      </c>
      <c r="AK120" s="331">
        <f>'Norm. Zahr. Financovanie'!AK124*Parametre!$A$2/(Parametre!$A$2+Parametre!$A$3)</f>
        <v>0</v>
      </c>
      <c r="AL120" s="331">
        <f>'Norm. Zahr. Financovanie'!AL124*Parametre!$A$2/(Parametre!$A$2+Parametre!$A$3)</f>
        <v>0</v>
      </c>
      <c r="AM120" s="331">
        <f>'Norm. Zahr. Financovanie'!AM124*Parametre!$A$2/(Parametre!$A$2+Parametre!$A$3)</f>
        <v>0</v>
      </c>
      <c r="AN120" s="331">
        <f>'Norm. Zahr. Financovanie'!AN124*Parametre!$A$2/(Parametre!$A$2+Parametre!$A$3)</f>
        <v>0</v>
      </c>
      <c r="AO120" s="331">
        <f>'Norm. Zahr. Financovanie'!AO124*Parametre!$A$2/(Parametre!$A$2+Parametre!$A$3)</f>
        <v>0</v>
      </c>
      <c r="AP120" s="331">
        <f>'Norm. Zahr. Financovanie'!AP124*Parametre!$A$2/(Parametre!$A$2+Parametre!$A$3)</f>
        <v>0</v>
      </c>
      <c r="AQ120" s="331">
        <f>'Norm. Zahr. Financovanie'!AQ124*Parametre!$A$2/(Parametre!$A$2+Parametre!$A$3)</f>
        <v>0</v>
      </c>
      <c r="AR120" s="331">
        <f>'Norm. Zahr. Financovanie'!AR124*Parametre!$A$2/(Parametre!$A$2+Parametre!$A$3)</f>
        <v>0</v>
      </c>
      <c r="AS120" s="331">
        <f>'Norm. Zahr. Financovanie'!AS124*Parametre!$A$2/(Parametre!$A$2+Parametre!$A$3)</f>
        <v>0</v>
      </c>
      <c r="AT120" s="331">
        <f>'Norm. Zahr. Financovanie'!AT124*Parametre!$A$2/(Parametre!$A$2+Parametre!$A$3)</f>
        <v>0</v>
      </c>
      <c r="AU120" s="331">
        <f>'Norm. Zahr. Financovanie'!AU124*Parametre!$A$2/(Parametre!$A$2+Parametre!$A$3)</f>
        <v>0</v>
      </c>
      <c r="AV120" s="331">
        <f>'Norm. Zahr. Financovanie'!AV124*Parametre!$A$2/(Parametre!$A$2+Parametre!$A$3)</f>
        <v>0</v>
      </c>
      <c r="AW120" s="331">
        <f>'Norm. Zahr. Financovanie'!AW124*Parametre!$A$2/(Parametre!$A$2+Parametre!$A$3)</f>
        <v>0</v>
      </c>
      <c r="AX120" s="331">
        <f>'Norm. Zahr. Financovanie'!AX124*Parametre!$A$2/(Parametre!$A$2+Parametre!$A$3)</f>
        <v>0</v>
      </c>
      <c r="AY120" s="331">
        <f>'Norm. Zahr. Financovanie'!AY124*Parametre!$A$2/(Parametre!$A$2+Parametre!$A$3)</f>
        <v>0</v>
      </c>
      <c r="AZ120" s="331">
        <f>'Norm. Zahr. Financovanie'!AZ124*Parametre!$A$2/(Parametre!$A$2+Parametre!$A$3)</f>
        <v>0</v>
      </c>
      <c r="BA120" s="331">
        <f>'Norm. Zahr. Financovanie'!BA124*Parametre!$A$2/(Parametre!$A$2+Parametre!$A$3)</f>
        <v>0</v>
      </c>
      <c r="BB120" s="331">
        <f>'Norm. Zahr. Financovanie'!BB124*Parametre!$A$2/(Parametre!$A$2+Parametre!$A$3)</f>
        <v>0</v>
      </c>
    </row>
    <row r="121" spans="1:54" ht="14.25" customHeight="1" x14ac:dyDescent="0.25">
      <c r="A121" s="31">
        <v>118</v>
      </c>
      <c r="B121" s="41" t="s">
        <v>311</v>
      </c>
      <c r="C121" s="46"/>
      <c r="D121" s="331">
        <f>'Norm. Zahr. Financovanie'!D125*Parametre!$A$2/(Parametre!$A$2+Parametre!$A$3)</f>
        <v>0</v>
      </c>
      <c r="E121" s="331">
        <f>'Norm. Zahr. Financovanie'!E125*Parametre!$A$2/(Parametre!$A$2+Parametre!$A$3)</f>
        <v>0</v>
      </c>
      <c r="F121" s="331">
        <f>'Norm. Zahr. Financovanie'!F125*Parametre!$A$2/(Parametre!$A$2+Parametre!$A$3)</f>
        <v>0</v>
      </c>
      <c r="G121" s="331">
        <f>'Norm. Zahr. Financovanie'!G125*Parametre!$A$2/(Parametre!$A$2+Parametre!$A$3)</f>
        <v>0</v>
      </c>
      <c r="H121" s="331">
        <f>'Norm. Zahr. Financovanie'!H125*Parametre!$A$2/(Parametre!$A$2+Parametre!$A$3)</f>
        <v>0</v>
      </c>
      <c r="I121" s="331">
        <f>'Norm. Zahr. Financovanie'!I125*Parametre!$A$2/(Parametre!$A$2+Parametre!$A$3)</f>
        <v>0</v>
      </c>
      <c r="J121" s="331">
        <f>'Norm. Zahr. Financovanie'!J125*Parametre!$A$2/(Parametre!$A$2+Parametre!$A$3)</f>
        <v>1.3235076128157888E-3</v>
      </c>
      <c r="K121" s="331">
        <f>'Norm. Zahr. Financovanie'!K125*Parametre!$A$2/(Parametre!$A$2+Parametre!$A$3)</f>
        <v>0</v>
      </c>
      <c r="L121" s="331">
        <f>'Norm. Zahr. Financovanie'!L125*Parametre!$A$2/(Parametre!$A$2+Parametre!$A$3)</f>
        <v>0</v>
      </c>
      <c r="M121" s="331">
        <f>'Norm. Zahr. Financovanie'!M125*Parametre!$A$2/(Parametre!$A$2+Parametre!$A$3)</f>
        <v>0</v>
      </c>
      <c r="N121" s="331">
        <f>'Norm. Zahr. Financovanie'!N125*Parametre!$A$2/(Parametre!$A$2+Parametre!$A$3)</f>
        <v>0</v>
      </c>
      <c r="O121" s="331">
        <f>'Norm. Zahr. Financovanie'!O125*Parametre!$A$2/(Parametre!$A$2+Parametre!$A$3)</f>
        <v>0</v>
      </c>
      <c r="P121" s="331">
        <f>'Norm. Zahr. Financovanie'!P125*Parametre!$A$2/(Parametre!$A$2+Parametre!$A$3)</f>
        <v>0</v>
      </c>
      <c r="Q121" s="331">
        <f>'Norm. Zahr. Financovanie'!Q125*Parametre!$A$2/(Parametre!$A$2+Parametre!$A$3)</f>
        <v>0</v>
      </c>
      <c r="R121" s="331">
        <f>'Norm. Zahr. Financovanie'!R125*Parametre!$A$2/(Parametre!$A$2+Parametre!$A$3)</f>
        <v>0</v>
      </c>
      <c r="S121" s="331">
        <f>'Norm. Zahr. Financovanie'!S125*Parametre!$A$2/(Parametre!$A$2+Parametre!$A$3)</f>
        <v>0</v>
      </c>
      <c r="T121" s="331">
        <f>'Norm. Zahr. Financovanie'!T125*Parametre!$A$2/(Parametre!$A$2+Parametre!$A$3)</f>
        <v>0</v>
      </c>
      <c r="U121" s="331">
        <f>'Norm. Zahr. Financovanie'!U125*Parametre!$A$2/(Parametre!$A$2+Parametre!$A$3)</f>
        <v>0</v>
      </c>
      <c r="V121" s="331">
        <f>'Norm. Zahr. Financovanie'!V125*Parametre!$A$2/(Parametre!$A$2+Parametre!$A$3)</f>
        <v>0</v>
      </c>
      <c r="W121" s="331">
        <f>'Norm. Zahr. Financovanie'!W125*Parametre!$A$2/(Parametre!$A$2+Parametre!$A$3)</f>
        <v>0</v>
      </c>
      <c r="X121" s="331">
        <f>'Norm. Zahr. Financovanie'!X125*Parametre!$A$2/(Parametre!$A$2+Parametre!$A$3)</f>
        <v>0</v>
      </c>
      <c r="Y121" s="331">
        <f>'Norm. Zahr. Financovanie'!Y125*Parametre!$A$2/(Parametre!$A$2+Parametre!$A$3)</f>
        <v>0</v>
      </c>
      <c r="Z121" s="331">
        <f>'Norm. Zahr. Financovanie'!Z125*Parametre!$A$2/(Parametre!$A$2+Parametre!$A$3)</f>
        <v>0</v>
      </c>
      <c r="AA121" s="331">
        <f>'Norm. Zahr. Financovanie'!AA125*Parametre!$A$2/(Parametre!$A$2+Parametre!$A$3)</f>
        <v>0</v>
      </c>
      <c r="AB121" s="331">
        <f>'Norm. Zahr. Financovanie'!AB125*Parametre!$A$2/(Parametre!$A$2+Parametre!$A$3)</f>
        <v>0</v>
      </c>
      <c r="AC121" s="331">
        <f>'Norm. Zahr. Financovanie'!AC125*Parametre!$A$2/(Parametre!$A$2+Parametre!$A$3)</f>
        <v>0</v>
      </c>
      <c r="AD121" s="331">
        <f>'Norm. Zahr. Financovanie'!AD125*Parametre!$A$2/(Parametre!$A$2+Parametre!$A$3)</f>
        <v>0</v>
      </c>
      <c r="AE121" s="331">
        <f>'Norm. Zahr. Financovanie'!AE125*Parametre!$A$2/(Parametre!$A$2+Parametre!$A$3)</f>
        <v>0</v>
      </c>
      <c r="AF121" s="331">
        <f>'Norm. Zahr. Financovanie'!AF125*Parametre!$A$2/(Parametre!$A$2+Parametre!$A$3)</f>
        <v>1.0771889160441654E-3</v>
      </c>
      <c r="AG121" s="331">
        <f>'Norm. Zahr. Financovanie'!AG125*Parametre!$A$2/(Parametre!$A$2+Parametre!$A$3)</f>
        <v>0</v>
      </c>
      <c r="AH121" s="331">
        <f>'Norm. Zahr. Financovanie'!AH125*Parametre!$A$2/(Parametre!$A$2+Parametre!$A$3)</f>
        <v>0</v>
      </c>
      <c r="AI121" s="331">
        <f>'Norm. Zahr. Financovanie'!AI125*Parametre!$A$2/(Parametre!$A$2+Parametre!$A$3)</f>
        <v>0</v>
      </c>
      <c r="AJ121" s="331">
        <f>'Norm. Zahr. Financovanie'!AJ125*Parametre!$A$2/(Parametre!$A$2+Parametre!$A$3)</f>
        <v>0</v>
      </c>
      <c r="AK121" s="331">
        <f>'Norm. Zahr. Financovanie'!AK125*Parametre!$A$2/(Parametre!$A$2+Parametre!$A$3)</f>
        <v>0</v>
      </c>
      <c r="AL121" s="331">
        <f>'Norm. Zahr. Financovanie'!AL125*Parametre!$A$2/(Parametre!$A$2+Parametre!$A$3)</f>
        <v>0</v>
      </c>
      <c r="AM121" s="331">
        <f>'Norm. Zahr. Financovanie'!AM125*Parametre!$A$2/(Parametre!$A$2+Parametre!$A$3)</f>
        <v>0</v>
      </c>
      <c r="AN121" s="331">
        <f>'Norm. Zahr. Financovanie'!AN125*Parametre!$A$2/(Parametre!$A$2+Parametre!$A$3)</f>
        <v>0</v>
      </c>
      <c r="AO121" s="331">
        <f>'Norm. Zahr. Financovanie'!AO125*Parametre!$A$2/(Parametre!$A$2+Parametre!$A$3)</f>
        <v>0</v>
      </c>
      <c r="AP121" s="331">
        <f>'Norm. Zahr. Financovanie'!AP125*Parametre!$A$2/(Parametre!$A$2+Parametre!$A$3)</f>
        <v>0</v>
      </c>
      <c r="AQ121" s="331">
        <f>'Norm. Zahr. Financovanie'!AQ125*Parametre!$A$2/(Parametre!$A$2+Parametre!$A$3)</f>
        <v>0</v>
      </c>
      <c r="AR121" s="331">
        <f>'Norm. Zahr. Financovanie'!AR125*Parametre!$A$2/(Parametre!$A$2+Parametre!$A$3)</f>
        <v>0</v>
      </c>
      <c r="AS121" s="331">
        <f>'Norm. Zahr. Financovanie'!AS125*Parametre!$A$2/(Parametre!$A$2+Parametre!$A$3)</f>
        <v>0</v>
      </c>
      <c r="AT121" s="331">
        <f>'Norm. Zahr. Financovanie'!AT125*Parametre!$A$2/(Parametre!$A$2+Parametre!$A$3)</f>
        <v>0</v>
      </c>
      <c r="AU121" s="331">
        <f>'Norm. Zahr. Financovanie'!AU125*Parametre!$A$2/(Parametre!$A$2+Parametre!$A$3)</f>
        <v>0</v>
      </c>
      <c r="AV121" s="331">
        <f>'Norm. Zahr. Financovanie'!AV125*Parametre!$A$2/(Parametre!$A$2+Parametre!$A$3)</f>
        <v>0</v>
      </c>
      <c r="AW121" s="331">
        <f>'Norm. Zahr. Financovanie'!AW125*Parametre!$A$2/(Parametre!$A$2+Parametre!$A$3)</f>
        <v>0</v>
      </c>
      <c r="AX121" s="331">
        <f>'Norm. Zahr. Financovanie'!AX125*Parametre!$A$2/(Parametre!$A$2+Parametre!$A$3)</f>
        <v>0</v>
      </c>
      <c r="AY121" s="331">
        <f>'Norm. Zahr. Financovanie'!AY125*Parametre!$A$2/(Parametre!$A$2+Parametre!$A$3)</f>
        <v>0</v>
      </c>
      <c r="AZ121" s="331">
        <f>'Norm. Zahr. Financovanie'!AZ125*Parametre!$A$2/(Parametre!$A$2+Parametre!$A$3)</f>
        <v>0</v>
      </c>
      <c r="BA121" s="331">
        <f>'Norm. Zahr. Financovanie'!BA125*Parametre!$A$2/(Parametre!$A$2+Parametre!$A$3)</f>
        <v>0</v>
      </c>
      <c r="BB121" s="331">
        <f>'Norm. Zahr. Financovanie'!BB125*Parametre!$A$2/(Parametre!$A$2+Parametre!$A$3)</f>
        <v>0</v>
      </c>
    </row>
    <row r="122" spans="1:54" ht="14.25" customHeight="1" x14ac:dyDescent="0.25">
      <c r="A122" s="31">
        <v>119</v>
      </c>
      <c r="B122" s="33" t="s">
        <v>374</v>
      </c>
      <c r="C122" s="32" t="s">
        <v>373</v>
      </c>
      <c r="D122" s="331">
        <f>'Norm. Zahr. Financovanie'!D126*Parametre!$A$2/(Parametre!$A$2+Parametre!$A$3)</f>
        <v>0</v>
      </c>
      <c r="E122" s="331">
        <f>'Norm. Zahr. Financovanie'!E126*Parametre!$A$2/(Parametre!$A$2+Parametre!$A$3)</f>
        <v>0</v>
      </c>
      <c r="F122" s="331">
        <f>'Norm. Zahr. Financovanie'!F126*Parametre!$A$2/(Parametre!$A$2+Parametre!$A$3)</f>
        <v>0</v>
      </c>
      <c r="G122" s="331">
        <f>'Norm. Zahr. Financovanie'!G126*Parametre!$A$2/(Parametre!$A$2+Parametre!$A$3)</f>
        <v>0</v>
      </c>
      <c r="H122" s="331">
        <f>'Norm. Zahr. Financovanie'!H126*Parametre!$A$2/(Parametre!$A$2+Parametre!$A$3)</f>
        <v>0</v>
      </c>
      <c r="I122" s="331">
        <f>'Norm. Zahr. Financovanie'!I126*Parametre!$A$2/(Parametre!$A$2+Parametre!$A$3)</f>
        <v>0</v>
      </c>
      <c r="J122" s="331">
        <f>'Norm. Zahr. Financovanie'!J126*Parametre!$A$2/(Parametre!$A$2+Parametre!$A$3)</f>
        <v>0</v>
      </c>
      <c r="K122" s="331">
        <f>'Norm. Zahr. Financovanie'!K126*Parametre!$A$2/(Parametre!$A$2+Parametre!$A$3)</f>
        <v>0</v>
      </c>
      <c r="L122" s="331">
        <f>'Norm. Zahr. Financovanie'!L126*Parametre!$A$2/(Parametre!$A$2+Parametre!$A$3)</f>
        <v>0</v>
      </c>
      <c r="M122" s="331">
        <f>'Norm. Zahr. Financovanie'!M126*Parametre!$A$2/(Parametre!$A$2+Parametre!$A$3)</f>
        <v>0</v>
      </c>
      <c r="N122" s="331">
        <f>'Norm. Zahr. Financovanie'!N126*Parametre!$A$2/(Parametre!$A$2+Parametre!$A$3)</f>
        <v>0</v>
      </c>
      <c r="O122" s="331">
        <f>'Norm. Zahr. Financovanie'!O126*Parametre!$A$2/(Parametre!$A$2+Parametre!$A$3)</f>
        <v>0</v>
      </c>
      <c r="P122" s="331">
        <f>'Norm. Zahr. Financovanie'!P126*Parametre!$A$2/(Parametre!$A$2+Parametre!$A$3)</f>
        <v>0</v>
      </c>
      <c r="Q122" s="331">
        <f>'Norm. Zahr. Financovanie'!Q126*Parametre!$A$2/(Parametre!$A$2+Parametre!$A$3)</f>
        <v>0</v>
      </c>
      <c r="R122" s="331">
        <f>'Norm. Zahr. Financovanie'!R126*Parametre!$A$2/(Parametre!$A$2+Parametre!$A$3)</f>
        <v>0</v>
      </c>
      <c r="S122" s="331">
        <f>'Norm. Zahr. Financovanie'!S126*Parametre!$A$2/(Parametre!$A$2+Parametre!$A$3)</f>
        <v>0</v>
      </c>
      <c r="T122" s="331">
        <f>'Norm. Zahr. Financovanie'!T126*Parametre!$A$2/(Parametre!$A$2+Parametre!$A$3)</f>
        <v>0</v>
      </c>
      <c r="U122" s="331">
        <f>'Norm. Zahr. Financovanie'!U126*Parametre!$A$2/(Parametre!$A$2+Parametre!$A$3)</f>
        <v>0</v>
      </c>
      <c r="V122" s="331">
        <f>'Norm. Zahr. Financovanie'!V126*Parametre!$A$2/(Parametre!$A$2+Parametre!$A$3)</f>
        <v>0</v>
      </c>
      <c r="W122" s="331">
        <f>'Norm. Zahr. Financovanie'!W126*Parametre!$A$2/(Parametre!$A$2+Parametre!$A$3)</f>
        <v>0</v>
      </c>
      <c r="X122" s="331">
        <f>'Norm. Zahr. Financovanie'!X126*Parametre!$A$2/(Parametre!$A$2+Parametre!$A$3)</f>
        <v>0</v>
      </c>
      <c r="Y122" s="331">
        <f>'Norm. Zahr. Financovanie'!Y126*Parametre!$A$2/(Parametre!$A$2+Parametre!$A$3)</f>
        <v>1.0193693752512203E-3</v>
      </c>
      <c r="Z122" s="331">
        <f>'Norm. Zahr. Financovanie'!Z126*Parametre!$A$2/(Parametre!$A$2+Parametre!$A$3)</f>
        <v>0</v>
      </c>
      <c r="AA122" s="331">
        <f>'Norm. Zahr. Financovanie'!AA126*Parametre!$A$2/(Parametre!$A$2+Parametre!$A$3)</f>
        <v>0</v>
      </c>
      <c r="AB122" s="331">
        <f>'Norm. Zahr. Financovanie'!AB126*Parametre!$A$2/(Parametre!$A$2+Parametre!$A$3)</f>
        <v>0</v>
      </c>
      <c r="AC122" s="331">
        <f>'Norm. Zahr. Financovanie'!AC126*Parametre!$A$2/(Parametre!$A$2+Parametre!$A$3)</f>
        <v>0</v>
      </c>
      <c r="AD122" s="331">
        <f>'Norm. Zahr. Financovanie'!AD126*Parametre!$A$2/(Parametre!$A$2+Parametre!$A$3)</f>
        <v>0</v>
      </c>
      <c r="AE122" s="331">
        <f>'Norm. Zahr. Financovanie'!AE126*Parametre!$A$2/(Parametre!$A$2+Parametre!$A$3)</f>
        <v>0</v>
      </c>
      <c r="AF122" s="331">
        <f>'Norm. Zahr. Financovanie'!AF126*Parametre!$A$2/(Parametre!$A$2+Parametre!$A$3)</f>
        <v>0</v>
      </c>
      <c r="AG122" s="331">
        <f>'Norm. Zahr. Financovanie'!AG126*Parametre!$A$2/(Parametre!$A$2+Parametre!$A$3)</f>
        <v>0</v>
      </c>
      <c r="AH122" s="331">
        <f>'Norm. Zahr. Financovanie'!AH126*Parametre!$A$2/(Parametre!$A$2+Parametre!$A$3)</f>
        <v>0</v>
      </c>
      <c r="AI122" s="331">
        <f>'Norm. Zahr. Financovanie'!AI126*Parametre!$A$2/(Parametre!$A$2+Parametre!$A$3)</f>
        <v>0</v>
      </c>
      <c r="AJ122" s="331">
        <f>'Norm. Zahr. Financovanie'!AJ126*Parametre!$A$2/(Parametre!$A$2+Parametre!$A$3)</f>
        <v>0</v>
      </c>
      <c r="AK122" s="331">
        <f>'Norm. Zahr. Financovanie'!AK126*Parametre!$A$2/(Parametre!$A$2+Parametre!$A$3)</f>
        <v>0</v>
      </c>
      <c r="AL122" s="331">
        <f>'Norm. Zahr. Financovanie'!AL126*Parametre!$A$2/(Parametre!$A$2+Parametre!$A$3)</f>
        <v>0</v>
      </c>
      <c r="AM122" s="331">
        <f>'Norm. Zahr. Financovanie'!AM126*Parametre!$A$2/(Parametre!$A$2+Parametre!$A$3)</f>
        <v>0</v>
      </c>
      <c r="AN122" s="331">
        <f>'Norm. Zahr. Financovanie'!AN126*Parametre!$A$2/(Parametre!$A$2+Parametre!$A$3)</f>
        <v>0</v>
      </c>
      <c r="AO122" s="331">
        <f>'Norm. Zahr. Financovanie'!AO126*Parametre!$A$2/(Parametre!$A$2+Parametre!$A$3)</f>
        <v>0</v>
      </c>
      <c r="AP122" s="331">
        <f>'Norm. Zahr. Financovanie'!AP126*Parametre!$A$2/(Parametre!$A$2+Parametre!$A$3)</f>
        <v>0</v>
      </c>
      <c r="AQ122" s="331">
        <f>'Norm. Zahr. Financovanie'!AQ126*Parametre!$A$2/(Parametre!$A$2+Parametre!$A$3)</f>
        <v>0</v>
      </c>
      <c r="AR122" s="331">
        <f>'Norm. Zahr. Financovanie'!AR126*Parametre!$A$2/(Parametre!$A$2+Parametre!$A$3)</f>
        <v>0</v>
      </c>
      <c r="AS122" s="331">
        <f>'Norm. Zahr. Financovanie'!AS126*Parametre!$A$2/(Parametre!$A$2+Parametre!$A$3)</f>
        <v>0</v>
      </c>
      <c r="AT122" s="331">
        <f>'Norm. Zahr. Financovanie'!AT126*Parametre!$A$2/(Parametre!$A$2+Parametre!$A$3)</f>
        <v>0</v>
      </c>
      <c r="AU122" s="331">
        <f>'Norm. Zahr. Financovanie'!AU126*Parametre!$A$2/(Parametre!$A$2+Parametre!$A$3)</f>
        <v>0</v>
      </c>
      <c r="AV122" s="331">
        <f>'Norm. Zahr. Financovanie'!AV126*Parametre!$A$2/(Parametre!$A$2+Parametre!$A$3)</f>
        <v>0</v>
      </c>
      <c r="AW122" s="331">
        <f>'Norm. Zahr. Financovanie'!AW126*Parametre!$A$2/(Parametre!$A$2+Parametre!$A$3)</f>
        <v>0</v>
      </c>
      <c r="AX122" s="331">
        <f>'Norm. Zahr. Financovanie'!AX126*Parametre!$A$2/(Parametre!$A$2+Parametre!$A$3)</f>
        <v>0</v>
      </c>
      <c r="AY122" s="331">
        <f>'Norm. Zahr. Financovanie'!AY126*Parametre!$A$2/(Parametre!$A$2+Parametre!$A$3)</f>
        <v>0</v>
      </c>
      <c r="AZ122" s="331">
        <f>'Norm. Zahr. Financovanie'!AZ126*Parametre!$A$2/(Parametre!$A$2+Parametre!$A$3)</f>
        <v>0</v>
      </c>
      <c r="BA122" s="331">
        <f>'Norm. Zahr. Financovanie'!BA126*Parametre!$A$2/(Parametre!$A$2+Parametre!$A$3)</f>
        <v>0</v>
      </c>
      <c r="BB122" s="331">
        <f>'Norm. Zahr. Financovanie'!BB126*Parametre!$A$2/(Parametre!$A$2+Parametre!$A$3)</f>
        <v>0</v>
      </c>
    </row>
    <row r="123" spans="1:54" ht="14.25" customHeight="1" x14ac:dyDescent="0.25">
      <c r="A123" s="31">
        <v>120</v>
      </c>
      <c r="B123" s="41" t="s">
        <v>340</v>
      </c>
      <c r="C123" s="46" t="s">
        <v>339</v>
      </c>
      <c r="D123" s="331">
        <f>'Norm. Zahr. Financovanie'!D127*Parametre!$A$2/(Parametre!$A$2+Parametre!$A$3)</f>
        <v>0</v>
      </c>
      <c r="E123" s="331">
        <f>'Norm. Zahr. Financovanie'!E127*Parametre!$A$2/(Parametre!$A$2+Parametre!$A$3)</f>
        <v>0</v>
      </c>
      <c r="F123" s="331">
        <f>'Norm. Zahr. Financovanie'!F127*Parametre!$A$2/(Parametre!$A$2+Parametre!$A$3)</f>
        <v>0</v>
      </c>
      <c r="G123" s="331">
        <f>'Norm. Zahr. Financovanie'!G127*Parametre!$A$2/(Parametre!$A$2+Parametre!$A$3)</f>
        <v>0</v>
      </c>
      <c r="H123" s="331">
        <f>'Norm. Zahr. Financovanie'!H127*Parametre!$A$2/(Parametre!$A$2+Parametre!$A$3)</f>
        <v>0</v>
      </c>
      <c r="I123" s="331">
        <f>'Norm. Zahr. Financovanie'!I127*Parametre!$A$2/(Parametre!$A$2+Parametre!$A$3)</f>
        <v>0</v>
      </c>
      <c r="J123" s="331">
        <f>'Norm. Zahr. Financovanie'!J127*Parametre!$A$2/(Parametre!$A$2+Parametre!$A$3)</f>
        <v>0</v>
      </c>
      <c r="K123" s="331">
        <f>'Norm. Zahr. Financovanie'!K127*Parametre!$A$2/(Parametre!$A$2+Parametre!$A$3)</f>
        <v>0</v>
      </c>
      <c r="L123" s="331">
        <f>'Norm. Zahr. Financovanie'!L127*Parametre!$A$2/(Parametre!$A$2+Parametre!$A$3)</f>
        <v>0</v>
      </c>
      <c r="M123" s="331">
        <f>'Norm. Zahr. Financovanie'!M127*Parametre!$A$2/(Parametre!$A$2+Parametre!$A$3)</f>
        <v>0</v>
      </c>
      <c r="N123" s="331">
        <f>'Norm. Zahr. Financovanie'!N127*Parametre!$A$2/(Parametre!$A$2+Parametre!$A$3)</f>
        <v>0</v>
      </c>
      <c r="O123" s="331">
        <f>'Norm. Zahr. Financovanie'!O127*Parametre!$A$2/(Parametre!$A$2+Parametre!$A$3)</f>
        <v>0</v>
      </c>
      <c r="P123" s="331">
        <f>'Norm. Zahr. Financovanie'!P127*Parametre!$A$2/(Parametre!$A$2+Parametre!$A$3)</f>
        <v>0</v>
      </c>
      <c r="Q123" s="331">
        <f>'Norm. Zahr. Financovanie'!Q127*Parametre!$A$2/(Parametre!$A$2+Parametre!$A$3)</f>
        <v>0</v>
      </c>
      <c r="R123" s="331">
        <f>'Norm. Zahr. Financovanie'!R127*Parametre!$A$2/(Parametre!$A$2+Parametre!$A$3)</f>
        <v>0</v>
      </c>
      <c r="S123" s="331">
        <f>'Norm. Zahr. Financovanie'!S127*Parametre!$A$2/(Parametre!$A$2+Parametre!$A$3)</f>
        <v>0</v>
      </c>
      <c r="T123" s="331">
        <f>'Norm. Zahr. Financovanie'!T127*Parametre!$A$2/(Parametre!$A$2+Parametre!$A$3)</f>
        <v>0</v>
      </c>
      <c r="U123" s="331">
        <f>'Norm. Zahr. Financovanie'!U127*Parametre!$A$2/(Parametre!$A$2+Parametre!$A$3)</f>
        <v>0</v>
      </c>
      <c r="V123" s="331">
        <f>'Norm. Zahr. Financovanie'!V127*Parametre!$A$2/(Parametre!$A$2+Parametre!$A$3)</f>
        <v>0</v>
      </c>
      <c r="W123" s="331">
        <f>'Norm. Zahr. Financovanie'!W127*Parametre!$A$2/(Parametre!$A$2+Parametre!$A$3)</f>
        <v>0</v>
      </c>
      <c r="X123" s="331">
        <f>'Norm. Zahr. Financovanie'!X127*Parametre!$A$2/(Parametre!$A$2+Parametre!$A$3)</f>
        <v>0</v>
      </c>
      <c r="Y123" s="331">
        <f>'Norm. Zahr. Financovanie'!Y127*Parametre!$A$2/(Parametre!$A$2+Parametre!$A$3)</f>
        <v>1.9633431145518253E-3</v>
      </c>
      <c r="Z123" s="331">
        <f>'Norm. Zahr. Financovanie'!Z127*Parametre!$A$2/(Parametre!$A$2+Parametre!$A$3)</f>
        <v>0</v>
      </c>
      <c r="AA123" s="331">
        <f>'Norm. Zahr. Financovanie'!AA127*Parametre!$A$2/(Parametre!$A$2+Parametre!$A$3)</f>
        <v>0</v>
      </c>
      <c r="AB123" s="331">
        <f>'Norm. Zahr. Financovanie'!AB127*Parametre!$A$2/(Parametre!$A$2+Parametre!$A$3)</f>
        <v>0</v>
      </c>
      <c r="AC123" s="331">
        <f>'Norm. Zahr. Financovanie'!AC127*Parametre!$A$2/(Parametre!$A$2+Parametre!$A$3)</f>
        <v>0</v>
      </c>
      <c r="AD123" s="331">
        <f>'Norm. Zahr. Financovanie'!AD127*Parametre!$A$2/(Parametre!$A$2+Parametre!$A$3)</f>
        <v>0</v>
      </c>
      <c r="AE123" s="331">
        <f>'Norm. Zahr. Financovanie'!AE127*Parametre!$A$2/(Parametre!$A$2+Parametre!$A$3)</f>
        <v>0</v>
      </c>
      <c r="AF123" s="331">
        <f>'Norm. Zahr. Financovanie'!AF127*Parametre!$A$2/(Parametre!$A$2+Parametre!$A$3)</f>
        <v>0</v>
      </c>
      <c r="AG123" s="331">
        <f>'Norm. Zahr. Financovanie'!AG127*Parametre!$A$2/(Parametre!$A$2+Parametre!$A$3)</f>
        <v>0</v>
      </c>
      <c r="AH123" s="331">
        <f>'Norm. Zahr. Financovanie'!AH127*Parametre!$A$2/(Parametre!$A$2+Parametre!$A$3)</f>
        <v>0</v>
      </c>
      <c r="AI123" s="331">
        <f>'Norm. Zahr. Financovanie'!AI127*Parametre!$A$2/(Parametre!$A$2+Parametre!$A$3)</f>
        <v>0</v>
      </c>
      <c r="AJ123" s="331">
        <f>'Norm. Zahr. Financovanie'!AJ127*Parametre!$A$2/(Parametre!$A$2+Parametre!$A$3)</f>
        <v>0</v>
      </c>
      <c r="AK123" s="331">
        <f>'Norm. Zahr. Financovanie'!AK127*Parametre!$A$2/(Parametre!$A$2+Parametre!$A$3)</f>
        <v>0</v>
      </c>
      <c r="AL123" s="331">
        <f>'Norm. Zahr. Financovanie'!AL127*Parametre!$A$2/(Parametre!$A$2+Parametre!$A$3)</f>
        <v>0</v>
      </c>
      <c r="AM123" s="331">
        <f>'Norm. Zahr. Financovanie'!AM127*Parametre!$A$2/(Parametre!$A$2+Parametre!$A$3)</f>
        <v>0</v>
      </c>
      <c r="AN123" s="331">
        <f>'Norm. Zahr. Financovanie'!AN127*Parametre!$A$2/(Parametre!$A$2+Parametre!$A$3)</f>
        <v>0</v>
      </c>
      <c r="AO123" s="331">
        <f>'Norm. Zahr. Financovanie'!AO127*Parametre!$A$2/(Parametre!$A$2+Parametre!$A$3)</f>
        <v>0</v>
      </c>
      <c r="AP123" s="331">
        <f>'Norm. Zahr. Financovanie'!AP127*Parametre!$A$2/(Parametre!$A$2+Parametre!$A$3)</f>
        <v>6.2685549225708096E-4</v>
      </c>
      <c r="AQ123" s="331">
        <f>'Norm. Zahr. Financovanie'!AQ127*Parametre!$A$2/(Parametre!$A$2+Parametre!$A$3)</f>
        <v>0</v>
      </c>
      <c r="AR123" s="331">
        <f>'Norm. Zahr. Financovanie'!AR127*Parametre!$A$2/(Parametre!$A$2+Parametre!$A$3)</f>
        <v>0</v>
      </c>
      <c r="AS123" s="331">
        <f>'Norm. Zahr. Financovanie'!AS127*Parametre!$A$2/(Parametre!$A$2+Parametre!$A$3)</f>
        <v>0</v>
      </c>
      <c r="AT123" s="331">
        <f>'Norm. Zahr. Financovanie'!AT127*Parametre!$A$2/(Parametre!$A$2+Parametre!$A$3)</f>
        <v>0</v>
      </c>
      <c r="AU123" s="331">
        <f>'Norm. Zahr. Financovanie'!AU127*Parametre!$A$2/(Parametre!$A$2+Parametre!$A$3)</f>
        <v>0</v>
      </c>
      <c r="AV123" s="331">
        <f>'Norm. Zahr. Financovanie'!AV127*Parametre!$A$2/(Parametre!$A$2+Parametre!$A$3)</f>
        <v>0</v>
      </c>
      <c r="AW123" s="331">
        <f>'Norm. Zahr. Financovanie'!AW127*Parametre!$A$2/(Parametre!$A$2+Parametre!$A$3)</f>
        <v>0</v>
      </c>
      <c r="AX123" s="331">
        <f>'Norm. Zahr. Financovanie'!AX127*Parametre!$A$2/(Parametre!$A$2+Parametre!$A$3)</f>
        <v>0</v>
      </c>
      <c r="AY123" s="331">
        <f>'Norm. Zahr. Financovanie'!AY127*Parametre!$A$2/(Parametre!$A$2+Parametre!$A$3)</f>
        <v>0</v>
      </c>
      <c r="AZ123" s="331">
        <f>'Norm. Zahr. Financovanie'!AZ127*Parametre!$A$2/(Parametre!$A$2+Parametre!$A$3)</f>
        <v>0</v>
      </c>
      <c r="BA123" s="331">
        <f>'Norm. Zahr. Financovanie'!BA127*Parametre!$A$2/(Parametre!$A$2+Parametre!$A$3)</f>
        <v>0</v>
      </c>
      <c r="BB123" s="331">
        <f>'Norm. Zahr. Financovanie'!BB127*Parametre!$A$2/(Parametre!$A$2+Parametre!$A$3)</f>
        <v>0</v>
      </c>
    </row>
    <row r="124" spans="1:54" ht="14.25" customHeight="1" x14ac:dyDescent="0.25">
      <c r="A124" s="31">
        <v>121</v>
      </c>
      <c r="B124" s="33" t="s">
        <v>252</v>
      </c>
      <c r="C124" s="32" t="s">
        <v>251</v>
      </c>
      <c r="D124" s="331">
        <f>'Norm. Zahr. Financovanie'!D128*Parametre!$A$2/(Parametre!$A$2+Parametre!$A$3)</f>
        <v>0</v>
      </c>
      <c r="E124" s="331">
        <f>'Norm. Zahr. Financovanie'!E128*Parametre!$A$2/(Parametre!$A$2+Parametre!$A$3)</f>
        <v>0</v>
      </c>
      <c r="F124" s="331">
        <f>'Norm. Zahr. Financovanie'!F128*Parametre!$A$2/(Parametre!$A$2+Parametre!$A$3)</f>
        <v>0</v>
      </c>
      <c r="G124" s="331">
        <f>'Norm. Zahr. Financovanie'!G128*Parametre!$A$2/(Parametre!$A$2+Parametre!$A$3)</f>
        <v>0</v>
      </c>
      <c r="H124" s="331">
        <f>'Norm. Zahr. Financovanie'!H128*Parametre!$A$2/(Parametre!$A$2+Parametre!$A$3)</f>
        <v>0</v>
      </c>
      <c r="I124" s="331">
        <f>'Norm. Zahr. Financovanie'!I128*Parametre!$A$2/(Parametre!$A$2+Parametre!$A$3)</f>
        <v>0</v>
      </c>
      <c r="J124" s="331">
        <f>'Norm. Zahr. Financovanie'!J128*Parametre!$A$2/(Parametre!$A$2+Parametre!$A$3)</f>
        <v>0</v>
      </c>
      <c r="K124" s="331">
        <f>'Norm. Zahr. Financovanie'!K128*Parametre!$A$2/(Parametre!$A$2+Parametre!$A$3)</f>
        <v>0</v>
      </c>
      <c r="L124" s="331">
        <f>'Norm. Zahr. Financovanie'!L128*Parametre!$A$2/(Parametre!$A$2+Parametre!$A$3)</f>
        <v>0</v>
      </c>
      <c r="M124" s="331">
        <f>'Norm. Zahr. Financovanie'!M128*Parametre!$A$2/(Parametre!$A$2+Parametre!$A$3)</f>
        <v>0</v>
      </c>
      <c r="N124" s="331">
        <f>'Norm. Zahr. Financovanie'!N128*Parametre!$A$2/(Parametre!$A$2+Parametre!$A$3)</f>
        <v>0</v>
      </c>
      <c r="O124" s="331">
        <f>'Norm. Zahr. Financovanie'!O128*Parametre!$A$2/(Parametre!$A$2+Parametre!$A$3)</f>
        <v>0</v>
      </c>
      <c r="P124" s="331">
        <f>'Norm. Zahr. Financovanie'!P128*Parametre!$A$2/(Parametre!$A$2+Parametre!$A$3)</f>
        <v>0</v>
      </c>
      <c r="Q124" s="331">
        <f>'Norm. Zahr. Financovanie'!Q128*Parametre!$A$2/(Parametre!$A$2+Parametre!$A$3)</f>
        <v>0</v>
      </c>
      <c r="R124" s="331">
        <f>'Norm. Zahr. Financovanie'!R128*Parametre!$A$2/(Parametre!$A$2+Parametre!$A$3)</f>
        <v>0</v>
      </c>
      <c r="S124" s="331">
        <f>'Norm. Zahr. Financovanie'!S128*Parametre!$A$2/(Parametre!$A$2+Parametre!$A$3)</f>
        <v>0</v>
      </c>
      <c r="T124" s="331">
        <f>'Norm. Zahr. Financovanie'!T128*Parametre!$A$2/(Parametre!$A$2+Parametre!$A$3)</f>
        <v>0</v>
      </c>
      <c r="U124" s="331">
        <f>'Norm. Zahr. Financovanie'!U128*Parametre!$A$2/(Parametre!$A$2+Parametre!$A$3)</f>
        <v>0</v>
      </c>
      <c r="V124" s="331">
        <f>'Norm. Zahr. Financovanie'!V128*Parametre!$A$2/(Parametre!$A$2+Parametre!$A$3)</f>
        <v>0</v>
      </c>
      <c r="W124" s="331">
        <f>'Norm. Zahr. Financovanie'!W128*Parametre!$A$2/(Parametre!$A$2+Parametre!$A$3)</f>
        <v>0</v>
      </c>
      <c r="X124" s="331">
        <f>'Norm. Zahr. Financovanie'!X128*Parametre!$A$2/(Parametre!$A$2+Parametre!$A$3)</f>
        <v>0</v>
      </c>
      <c r="Y124" s="331">
        <f>'Norm. Zahr. Financovanie'!Y128*Parametre!$A$2/(Parametre!$A$2+Parametre!$A$3)</f>
        <v>0</v>
      </c>
      <c r="Z124" s="331">
        <f>'Norm. Zahr. Financovanie'!Z128*Parametre!$A$2/(Parametre!$A$2+Parametre!$A$3)</f>
        <v>0</v>
      </c>
      <c r="AA124" s="331">
        <f>'Norm. Zahr. Financovanie'!AA128*Parametre!$A$2/(Parametre!$A$2+Parametre!$A$3)</f>
        <v>0</v>
      </c>
      <c r="AB124" s="331">
        <f>'Norm. Zahr. Financovanie'!AB128*Parametre!$A$2/(Parametre!$A$2+Parametre!$A$3)</f>
        <v>0</v>
      </c>
      <c r="AC124" s="331">
        <f>'Norm. Zahr. Financovanie'!AC128*Parametre!$A$2/(Parametre!$A$2+Parametre!$A$3)</f>
        <v>0</v>
      </c>
      <c r="AD124" s="331">
        <f>'Norm. Zahr. Financovanie'!AD128*Parametre!$A$2/(Parametre!$A$2+Parametre!$A$3)</f>
        <v>0</v>
      </c>
      <c r="AE124" s="331">
        <f>'Norm. Zahr. Financovanie'!AE128*Parametre!$A$2/(Parametre!$A$2+Parametre!$A$3)</f>
        <v>0</v>
      </c>
      <c r="AF124" s="331">
        <f>'Norm. Zahr. Financovanie'!AF128*Parametre!$A$2/(Parametre!$A$2+Parametre!$A$3)</f>
        <v>0</v>
      </c>
      <c r="AG124" s="331">
        <f>'Norm. Zahr. Financovanie'!AG128*Parametre!$A$2/(Parametre!$A$2+Parametre!$A$3)</f>
        <v>0</v>
      </c>
      <c r="AH124" s="331">
        <f>'Norm. Zahr. Financovanie'!AH128*Parametre!$A$2/(Parametre!$A$2+Parametre!$A$3)</f>
        <v>0</v>
      </c>
      <c r="AI124" s="331">
        <f>'Norm. Zahr. Financovanie'!AI128*Parametre!$A$2/(Parametre!$A$2+Parametre!$A$3)</f>
        <v>0</v>
      </c>
      <c r="AJ124" s="331">
        <f>'Norm. Zahr. Financovanie'!AJ128*Parametre!$A$2/(Parametre!$A$2+Parametre!$A$3)</f>
        <v>0</v>
      </c>
      <c r="AK124" s="331">
        <f>'Norm. Zahr. Financovanie'!AK128*Parametre!$A$2/(Parametre!$A$2+Parametre!$A$3)</f>
        <v>0</v>
      </c>
      <c r="AL124" s="331">
        <f>'Norm. Zahr. Financovanie'!AL128*Parametre!$A$2/(Parametre!$A$2+Parametre!$A$3)</f>
        <v>0</v>
      </c>
      <c r="AM124" s="331">
        <f>'Norm. Zahr. Financovanie'!AM128*Parametre!$A$2/(Parametre!$A$2+Parametre!$A$3)</f>
        <v>0</v>
      </c>
      <c r="AN124" s="331">
        <f>'Norm. Zahr. Financovanie'!AN128*Parametre!$A$2/(Parametre!$A$2+Parametre!$A$3)</f>
        <v>0</v>
      </c>
      <c r="AO124" s="331">
        <f>'Norm. Zahr. Financovanie'!AO128*Parametre!$A$2/(Parametre!$A$2+Parametre!$A$3)</f>
        <v>0</v>
      </c>
      <c r="AP124" s="331">
        <f>'Norm. Zahr. Financovanie'!AP128*Parametre!$A$2/(Parametre!$A$2+Parametre!$A$3)</f>
        <v>6.2685549225708096E-4</v>
      </c>
      <c r="AQ124" s="331">
        <f>'Norm. Zahr. Financovanie'!AQ128*Parametre!$A$2/(Parametre!$A$2+Parametre!$A$3)</f>
        <v>0</v>
      </c>
      <c r="AR124" s="331">
        <f>'Norm. Zahr. Financovanie'!AR128*Parametre!$A$2/(Parametre!$A$2+Parametre!$A$3)</f>
        <v>0</v>
      </c>
      <c r="AS124" s="331">
        <f>'Norm. Zahr. Financovanie'!AS128*Parametre!$A$2/(Parametre!$A$2+Parametre!$A$3)</f>
        <v>0</v>
      </c>
      <c r="AT124" s="331">
        <f>'Norm. Zahr. Financovanie'!AT128*Parametre!$A$2/(Parametre!$A$2+Parametre!$A$3)</f>
        <v>0</v>
      </c>
      <c r="AU124" s="331">
        <f>'Norm. Zahr. Financovanie'!AU128*Parametre!$A$2/(Parametre!$A$2+Parametre!$A$3)</f>
        <v>0</v>
      </c>
      <c r="AV124" s="331">
        <f>'Norm. Zahr. Financovanie'!AV128*Parametre!$A$2/(Parametre!$A$2+Parametre!$A$3)</f>
        <v>0</v>
      </c>
      <c r="AW124" s="331">
        <f>'Norm. Zahr. Financovanie'!AW128*Parametre!$A$2/(Parametre!$A$2+Parametre!$A$3)</f>
        <v>0</v>
      </c>
      <c r="AX124" s="331">
        <f>'Norm. Zahr. Financovanie'!AX128*Parametre!$A$2/(Parametre!$A$2+Parametre!$A$3)</f>
        <v>0</v>
      </c>
      <c r="AY124" s="331">
        <f>'Norm. Zahr. Financovanie'!AY128*Parametre!$A$2/(Parametre!$A$2+Parametre!$A$3)</f>
        <v>0</v>
      </c>
      <c r="AZ124" s="331">
        <f>'Norm. Zahr. Financovanie'!AZ128*Parametre!$A$2/(Parametre!$A$2+Parametre!$A$3)</f>
        <v>0</v>
      </c>
      <c r="BA124" s="331">
        <f>'Norm. Zahr. Financovanie'!BA128*Parametre!$A$2/(Parametre!$A$2+Parametre!$A$3)</f>
        <v>0</v>
      </c>
      <c r="BB124" s="331">
        <f>'Norm. Zahr. Financovanie'!BB128*Parametre!$A$2/(Parametre!$A$2+Parametre!$A$3)</f>
        <v>0.15634748726477715</v>
      </c>
    </row>
    <row r="125" spans="1:54" ht="14.25" customHeight="1" x14ac:dyDescent="0.25">
      <c r="A125" s="31">
        <v>122</v>
      </c>
      <c r="B125" s="41" t="s">
        <v>427</v>
      </c>
      <c r="C125" s="46" t="s">
        <v>426</v>
      </c>
      <c r="D125" s="331">
        <f>'Norm. Zahr. Financovanie'!D129*Parametre!$A$2/(Parametre!$A$2+Parametre!$A$3)</f>
        <v>0</v>
      </c>
      <c r="E125" s="331">
        <f>'Norm. Zahr. Financovanie'!E129*Parametre!$A$2/(Parametre!$A$2+Parametre!$A$3)</f>
        <v>0</v>
      </c>
      <c r="F125" s="331">
        <f>'Norm. Zahr. Financovanie'!F129*Parametre!$A$2/(Parametre!$A$2+Parametre!$A$3)</f>
        <v>0</v>
      </c>
      <c r="G125" s="331">
        <f>'Norm. Zahr. Financovanie'!G129*Parametre!$A$2/(Parametre!$A$2+Parametre!$A$3)</f>
        <v>0</v>
      </c>
      <c r="H125" s="331">
        <f>'Norm. Zahr. Financovanie'!H129*Parametre!$A$2/(Parametre!$A$2+Parametre!$A$3)</f>
        <v>0</v>
      </c>
      <c r="I125" s="331">
        <f>'Norm. Zahr. Financovanie'!I129*Parametre!$A$2/(Parametre!$A$2+Parametre!$A$3)</f>
        <v>0</v>
      </c>
      <c r="J125" s="331">
        <f>'Norm. Zahr. Financovanie'!J129*Parametre!$A$2/(Parametre!$A$2+Parametre!$A$3)</f>
        <v>0</v>
      </c>
      <c r="K125" s="331">
        <f>'Norm. Zahr. Financovanie'!K129*Parametre!$A$2/(Parametre!$A$2+Parametre!$A$3)</f>
        <v>0</v>
      </c>
      <c r="L125" s="331">
        <f>'Norm. Zahr. Financovanie'!L129*Parametre!$A$2/(Parametre!$A$2+Parametre!$A$3)</f>
        <v>0</v>
      </c>
      <c r="M125" s="331">
        <f>'Norm. Zahr. Financovanie'!M129*Parametre!$A$2/(Parametre!$A$2+Parametre!$A$3)</f>
        <v>0</v>
      </c>
      <c r="N125" s="331">
        <f>'Norm. Zahr. Financovanie'!N129*Parametre!$A$2/(Parametre!$A$2+Parametre!$A$3)</f>
        <v>0</v>
      </c>
      <c r="O125" s="331">
        <f>'Norm. Zahr. Financovanie'!O129*Parametre!$A$2/(Parametre!$A$2+Parametre!$A$3)</f>
        <v>0</v>
      </c>
      <c r="P125" s="331">
        <f>'Norm. Zahr. Financovanie'!P129*Parametre!$A$2/(Parametre!$A$2+Parametre!$A$3)</f>
        <v>0</v>
      </c>
      <c r="Q125" s="331">
        <f>'Norm. Zahr. Financovanie'!Q129*Parametre!$A$2/(Parametre!$A$2+Parametre!$A$3)</f>
        <v>0</v>
      </c>
      <c r="R125" s="331">
        <f>'Norm. Zahr. Financovanie'!R129*Parametre!$A$2/(Parametre!$A$2+Parametre!$A$3)</f>
        <v>0</v>
      </c>
      <c r="S125" s="331">
        <f>'Norm. Zahr. Financovanie'!S129*Parametre!$A$2/(Parametre!$A$2+Parametre!$A$3)</f>
        <v>0</v>
      </c>
      <c r="T125" s="331">
        <f>'Norm. Zahr. Financovanie'!T129*Parametre!$A$2/(Parametre!$A$2+Parametre!$A$3)</f>
        <v>0</v>
      </c>
      <c r="U125" s="331">
        <f>'Norm. Zahr. Financovanie'!U129*Parametre!$A$2/(Parametre!$A$2+Parametre!$A$3)</f>
        <v>0</v>
      </c>
      <c r="V125" s="331">
        <f>'Norm. Zahr. Financovanie'!V129*Parametre!$A$2/(Parametre!$A$2+Parametre!$A$3)</f>
        <v>0</v>
      </c>
      <c r="W125" s="331">
        <f>'Norm. Zahr. Financovanie'!W129*Parametre!$A$2/(Parametre!$A$2+Parametre!$A$3)</f>
        <v>0</v>
      </c>
      <c r="X125" s="331">
        <f>'Norm. Zahr. Financovanie'!X129*Parametre!$A$2/(Parametre!$A$2+Parametre!$A$3)</f>
        <v>0</v>
      </c>
      <c r="Y125" s="331">
        <f>'Norm. Zahr. Financovanie'!Y129*Parametre!$A$2/(Parametre!$A$2+Parametre!$A$3)</f>
        <v>9.3225684992990162E-5</v>
      </c>
      <c r="Z125" s="331">
        <f>'Norm. Zahr. Financovanie'!Z129*Parametre!$A$2/(Parametre!$A$2+Parametre!$A$3)</f>
        <v>0</v>
      </c>
      <c r="AA125" s="331">
        <f>'Norm. Zahr. Financovanie'!AA129*Parametre!$A$2/(Parametre!$A$2+Parametre!$A$3)</f>
        <v>0</v>
      </c>
      <c r="AB125" s="331">
        <f>'Norm. Zahr. Financovanie'!AB129*Parametre!$A$2/(Parametre!$A$2+Parametre!$A$3)</f>
        <v>0</v>
      </c>
      <c r="AC125" s="331">
        <f>'Norm. Zahr. Financovanie'!AC129*Parametre!$A$2/(Parametre!$A$2+Parametre!$A$3)</f>
        <v>0</v>
      </c>
      <c r="AD125" s="331">
        <f>'Norm. Zahr. Financovanie'!AD129*Parametre!$A$2/(Parametre!$A$2+Parametre!$A$3)</f>
        <v>0</v>
      </c>
      <c r="AE125" s="331">
        <f>'Norm. Zahr. Financovanie'!AE129*Parametre!$A$2/(Parametre!$A$2+Parametre!$A$3)</f>
        <v>0</v>
      </c>
      <c r="AF125" s="331">
        <f>'Norm. Zahr. Financovanie'!AF129*Parametre!$A$2/(Parametre!$A$2+Parametre!$A$3)</f>
        <v>0</v>
      </c>
      <c r="AG125" s="331">
        <f>'Norm. Zahr. Financovanie'!AG129*Parametre!$A$2/(Parametre!$A$2+Parametre!$A$3)</f>
        <v>0</v>
      </c>
      <c r="AH125" s="331">
        <f>'Norm. Zahr. Financovanie'!AH129*Parametre!$A$2/(Parametre!$A$2+Parametre!$A$3)</f>
        <v>0</v>
      </c>
      <c r="AI125" s="331">
        <f>'Norm. Zahr. Financovanie'!AI129*Parametre!$A$2/(Parametre!$A$2+Parametre!$A$3)</f>
        <v>0</v>
      </c>
      <c r="AJ125" s="331">
        <f>'Norm. Zahr. Financovanie'!AJ129*Parametre!$A$2/(Parametre!$A$2+Parametre!$A$3)</f>
        <v>0</v>
      </c>
      <c r="AK125" s="331">
        <f>'Norm. Zahr. Financovanie'!AK129*Parametre!$A$2/(Parametre!$A$2+Parametre!$A$3)</f>
        <v>0</v>
      </c>
      <c r="AL125" s="331">
        <f>'Norm. Zahr. Financovanie'!AL129*Parametre!$A$2/(Parametre!$A$2+Parametre!$A$3)</f>
        <v>0</v>
      </c>
      <c r="AM125" s="331">
        <f>'Norm. Zahr. Financovanie'!AM129*Parametre!$A$2/(Parametre!$A$2+Parametre!$A$3)</f>
        <v>0</v>
      </c>
      <c r="AN125" s="331">
        <f>'Norm. Zahr. Financovanie'!AN129*Parametre!$A$2/(Parametre!$A$2+Parametre!$A$3)</f>
        <v>0</v>
      </c>
      <c r="AO125" s="331">
        <f>'Norm. Zahr. Financovanie'!AO129*Parametre!$A$2/(Parametre!$A$2+Parametre!$A$3)</f>
        <v>0</v>
      </c>
      <c r="AP125" s="331">
        <f>'Norm. Zahr. Financovanie'!AP129*Parametre!$A$2/(Parametre!$A$2+Parametre!$A$3)</f>
        <v>0</v>
      </c>
      <c r="AQ125" s="331">
        <f>'Norm. Zahr. Financovanie'!AQ129*Parametre!$A$2/(Parametre!$A$2+Parametre!$A$3)</f>
        <v>0</v>
      </c>
      <c r="AR125" s="331">
        <f>'Norm. Zahr. Financovanie'!AR129*Parametre!$A$2/(Parametre!$A$2+Parametre!$A$3)</f>
        <v>0</v>
      </c>
      <c r="AS125" s="331">
        <f>'Norm. Zahr. Financovanie'!AS129*Parametre!$A$2/(Parametre!$A$2+Parametre!$A$3)</f>
        <v>0</v>
      </c>
      <c r="AT125" s="331">
        <f>'Norm. Zahr. Financovanie'!AT129*Parametre!$A$2/(Parametre!$A$2+Parametre!$A$3)</f>
        <v>0</v>
      </c>
      <c r="AU125" s="331">
        <f>'Norm. Zahr. Financovanie'!AU129*Parametre!$A$2/(Parametre!$A$2+Parametre!$A$3)</f>
        <v>0</v>
      </c>
      <c r="AV125" s="331">
        <f>'Norm. Zahr. Financovanie'!AV129*Parametre!$A$2/(Parametre!$A$2+Parametre!$A$3)</f>
        <v>0</v>
      </c>
      <c r="AW125" s="331">
        <f>'Norm. Zahr. Financovanie'!AW129*Parametre!$A$2/(Parametre!$A$2+Parametre!$A$3)</f>
        <v>0</v>
      </c>
      <c r="AX125" s="331">
        <f>'Norm. Zahr. Financovanie'!AX129*Parametre!$A$2/(Parametre!$A$2+Parametre!$A$3)</f>
        <v>0</v>
      </c>
      <c r="AY125" s="331">
        <f>'Norm. Zahr. Financovanie'!AY129*Parametre!$A$2/(Parametre!$A$2+Parametre!$A$3)</f>
        <v>0</v>
      </c>
      <c r="AZ125" s="331">
        <f>'Norm. Zahr. Financovanie'!AZ129*Parametre!$A$2/(Parametre!$A$2+Parametre!$A$3)</f>
        <v>0</v>
      </c>
      <c r="BA125" s="331">
        <f>'Norm. Zahr. Financovanie'!BA129*Parametre!$A$2/(Parametre!$A$2+Parametre!$A$3)</f>
        <v>0</v>
      </c>
      <c r="BB125" s="331">
        <f>'Norm. Zahr. Financovanie'!BB129*Parametre!$A$2/(Parametre!$A$2+Parametre!$A$3)</f>
        <v>0</v>
      </c>
    </row>
    <row r="126" spans="1:54" ht="14.25" customHeight="1" x14ac:dyDescent="0.25">
      <c r="A126" s="31">
        <v>123</v>
      </c>
      <c r="B126" s="33" t="s">
        <v>435</v>
      </c>
      <c r="C126" s="32" t="s">
        <v>434</v>
      </c>
      <c r="D126" s="331">
        <f>'Norm. Zahr. Financovanie'!D130*Parametre!$A$2/(Parametre!$A$2+Parametre!$A$3)</f>
        <v>0</v>
      </c>
      <c r="E126" s="331">
        <f>'Norm. Zahr. Financovanie'!E130*Parametre!$A$2/(Parametre!$A$2+Parametre!$A$3)</f>
        <v>0</v>
      </c>
      <c r="F126" s="331">
        <f>'Norm. Zahr. Financovanie'!F130*Parametre!$A$2/(Parametre!$A$2+Parametre!$A$3)</f>
        <v>0</v>
      </c>
      <c r="G126" s="331">
        <f>'Norm. Zahr. Financovanie'!G130*Parametre!$A$2/(Parametre!$A$2+Parametre!$A$3)</f>
        <v>0</v>
      </c>
      <c r="H126" s="331">
        <f>'Norm. Zahr. Financovanie'!H130*Parametre!$A$2/(Parametre!$A$2+Parametre!$A$3)</f>
        <v>0</v>
      </c>
      <c r="I126" s="331">
        <f>'Norm. Zahr. Financovanie'!I130*Parametre!$A$2/(Parametre!$A$2+Parametre!$A$3)</f>
        <v>0</v>
      </c>
      <c r="J126" s="331">
        <f>'Norm. Zahr. Financovanie'!J130*Parametre!$A$2/(Parametre!$A$2+Parametre!$A$3)</f>
        <v>0</v>
      </c>
      <c r="K126" s="331">
        <f>'Norm. Zahr. Financovanie'!K130*Parametre!$A$2/(Parametre!$A$2+Parametre!$A$3)</f>
        <v>0</v>
      </c>
      <c r="L126" s="331">
        <f>'Norm. Zahr. Financovanie'!L130*Parametre!$A$2/(Parametre!$A$2+Parametre!$A$3)</f>
        <v>0</v>
      </c>
      <c r="M126" s="331">
        <f>'Norm. Zahr. Financovanie'!M130*Parametre!$A$2/(Parametre!$A$2+Parametre!$A$3)</f>
        <v>0</v>
      </c>
      <c r="N126" s="331">
        <f>'Norm. Zahr. Financovanie'!N130*Parametre!$A$2/(Parametre!$A$2+Parametre!$A$3)</f>
        <v>0</v>
      </c>
      <c r="O126" s="331">
        <f>'Norm. Zahr. Financovanie'!O130*Parametre!$A$2/(Parametre!$A$2+Parametre!$A$3)</f>
        <v>0</v>
      </c>
      <c r="P126" s="331">
        <f>'Norm. Zahr. Financovanie'!P130*Parametre!$A$2/(Parametre!$A$2+Parametre!$A$3)</f>
        <v>0</v>
      </c>
      <c r="Q126" s="331">
        <f>'Norm. Zahr. Financovanie'!Q130*Parametre!$A$2/(Parametre!$A$2+Parametre!$A$3)</f>
        <v>0</v>
      </c>
      <c r="R126" s="331">
        <f>'Norm. Zahr. Financovanie'!R130*Parametre!$A$2/(Parametre!$A$2+Parametre!$A$3)</f>
        <v>0</v>
      </c>
      <c r="S126" s="331">
        <f>'Norm. Zahr. Financovanie'!S130*Parametre!$A$2/(Parametre!$A$2+Parametre!$A$3)</f>
        <v>0</v>
      </c>
      <c r="T126" s="331">
        <f>'Norm. Zahr. Financovanie'!T130*Parametre!$A$2/(Parametre!$A$2+Parametre!$A$3)</f>
        <v>0</v>
      </c>
      <c r="U126" s="331">
        <f>'Norm. Zahr. Financovanie'!U130*Parametre!$A$2/(Parametre!$A$2+Parametre!$A$3)</f>
        <v>0</v>
      </c>
      <c r="V126" s="331">
        <f>'Norm. Zahr. Financovanie'!V130*Parametre!$A$2/(Parametre!$A$2+Parametre!$A$3)</f>
        <v>0</v>
      </c>
      <c r="W126" s="331">
        <f>'Norm. Zahr. Financovanie'!W130*Parametre!$A$2/(Parametre!$A$2+Parametre!$A$3)</f>
        <v>0</v>
      </c>
      <c r="X126" s="331">
        <f>'Norm. Zahr. Financovanie'!X130*Parametre!$A$2/(Parametre!$A$2+Parametre!$A$3)</f>
        <v>0</v>
      </c>
      <c r="Y126" s="331">
        <f>'Norm. Zahr. Financovanie'!Y130*Parametre!$A$2/(Parametre!$A$2+Parametre!$A$3)</f>
        <v>0</v>
      </c>
      <c r="Z126" s="331">
        <f>'Norm. Zahr. Financovanie'!Z130*Parametre!$A$2/(Parametre!$A$2+Parametre!$A$3)</f>
        <v>0</v>
      </c>
      <c r="AA126" s="331">
        <f>'Norm. Zahr. Financovanie'!AA130*Parametre!$A$2/(Parametre!$A$2+Parametre!$A$3)</f>
        <v>0</v>
      </c>
      <c r="AB126" s="331">
        <f>'Norm. Zahr. Financovanie'!AB130*Parametre!$A$2/(Parametre!$A$2+Parametre!$A$3)</f>
        <v>0</v>
      </c>
      <c r="AC126" s="331">
        <f>'Norm. Zahr. Financovanie'!AC130*Parametre!$A$2/(Parametre!$A$2+Parametre!$A$3)</f>
        <v>0</v>
      </c>
      <c r="AD126" s="331">
        <f>'Norm. Zahr. Financovanie'!AD130*Parametre!$A$2/(Parametre!$A$2+Parametre!$A$3)</f>
        <v>0</v>
      </c>
      <c r="AE126" s="331">
        <f>'Norm. Zahr. Financovanie'!AE130*Parametre!$A$2/(Parametre!$A$2+Parametre!$A$3)</f>
        <v>0</v>
      </c>
      <c r="AF126" s="331">
        <f>'Norm. Zahr. Financovanie'!AF130*Parametre!$A$2/(Parametre!$A$2+Parametre!$A$3)</f>
        <v>0</v>
      </c>
      <c r="AG126" s="331">
        <f>'Norm. Zahr. Financovanie'!AG130*Parametre!$A$2/(Parametre!$A$2+Parametre!$A$3)</f>
        <v>0</v>
      </c>
      <c r="AH126" s="331">
        <f>'Norm. Zahr. Financovanie'!AH130*Parametre!$A$2/(Parametre!$A$2+Parametre!$A$3)</f>
        <v>0</v>
      </c>
      <c r="AI126" s="331">
        <f>'Norm. Zahr. Financovanie'!AI130*Parametre!$A$2/(Parametre!$A$2+Parametre!$A$3)</f>
        <v>0</v>
      </c>
      <c r="AJ126" s="331">
        <f>'Norm. Zahr. Financovanie'!AJ130*Parametre!$A$2/(Parametre!$A$2+Parametre!$A$3)</f>
        <v>0</v>
      </c>
      <c r="AK126" s="331">
        <f>'Norm. Zahr. Financovanie'!AK130*Parametre!$A$2/(Parametre!$A$2+Parametre!$A$3)</f>
        <v>0</v>
      </c>
      <c r="AL126" s="331">
        <f>'Norm. Zahr. Financovanie'!AL130*Parametre!$A$2/(Parametre!$A$2+Parametre!$A$3)</f>
        <v>0</v>
      </c>
      <c r="AM126" s="331">
        <f>'Norm. Zahr. Financovanie'!AM130*Parametre!$A$2/(Parametre!$A$2+Parametre!$A$3)</f>
        <v>0</v>
      </c>
      <c r="AN126" s="331">
        <f>'Norm. Zahr. Financovanie'!AN130*Parametre!$A$2/(Parametre!$A$2+Parametre!$A$3)</f>
        <v>0</v>
      </c>
      <c r="AO126" s="331">
        <f>'Norm. Zahr. Financovanie'!AO130*Parametre!$A$2/(Parametre!$A$2+Parametre!$A$3)</f>
        <v>0</v>
      </c>
      <c r="AP126" s="331">
        <f>'Norm. Zahr. Financovanie'!AP130*Parametre!$A$2/(Parametre!$A$2+Parametre!$A$3)</f>
        <v>0</v>
      </c>
      <c r="AQ126" s="331">
        <f>'Norm. Zahr. Financovanie'!AQ130*Parametre!$A$2/(Parametre!$A$2+Parametre!$A$3)</f>
        <v>0</v>
      </c>
      <c r="AR126" s="331">
        <f>'Norm. Zahr. Financovanie'!AR130*Parametre!$A$2/(Parametre!$A$2+Parametre!$A$3)</f>
        <v>0</v>
      </c>
      <c r="AS126" s="331">
        <f>'Norm. Zahr. Financovanie'!AS130*Parametre!$A$2/(Parametre!$A$2+Parametre!$A$3)</f>
        <v>0</v>
      </c>
      <c r="AT126" s="331">
        <f>'Norm. Zahr. Financovanie'!AT130*Parametre!$A$2/(Parametre!$A$2+Parametre!$A$3)</f>
        <v>0</v>
      </c>
      <c r="AU126" s="331">
        <f>'Norm. Zahr. Financovanie'!AU130*Parametre!$A$2/(Parametre!$A$2+Parametre!$A$3)</f>
        <v>0</v>
      </c>
      <c r="AV126" s="331">
        <f>'Norm. Zahr. Financovanie'!AV130*Parametre!$A$2/(Parametre!$A$2+Parametre!$A$3)</f>
        <v>0</v>
      </c>
      <c r="AW126" s="331">
        <f>'Norm. Zahr. Financovanie'!AW130*Parametre!$A$2/(Parametre!$A$2+Parametre!$A$3)</f>
        <v>0</v>
      </c>
      <c r="AX126" s="331">
        <f>'Norm. Zahr. Financovanie'!AX130*Parametre!$A$2/(Parametre!$A$2+Parametre!$A$3)</f>
        <v>0</v>
      </c>
      <c r="AY126" s="331">
        <f>'Norm. Zahr. Financovanie'!AY130*Parametre!$A$2/(Parametre!$A$2+Parametre!$A$3)</f>
        <v>0</v>
      </c>
      <c r="AZ126" s="331">
        <f>'Norm. Zahr. Financovanie'!AZ130*Parametre!$A$2/(Parametre!$A$2+Parametre!$A$3)</f>
        <v>0</v>
      </c>
      <c r="BA126" s="331">
        <f>'Norm. Zahr. Financovanie'!BA130*Parametre!$A$2/(Parametre!$A$2+Parametre!$A$3)</f>
        <v>0</v>
      </c>
      <c r="BB126" s="331">
        <f>'Norm. Zahr. Financovanie'!BB130*Parametre!$A$2/(Parametre!$A$2+Parametre!$A$3)</f>
        <v>0</v>
      </c>
    </row>
    <row r="127" spans="1:54" ht="14.25" customHeight="1" x14ac:dyDescent="0.25">
      <c r="A127" s="31">
        <v>124</v>
      </c>
      <c r="B127" s="41" t="s">
        <v>305</v>
      </c>
      <c r="C127" s="46" t="s">
        <v>304</v>
      </c>
      <c r="D127" s="331">
        <f>'Norm. Zahr. Financovanie'!D131*Parametre!$A$2/(Parametre!$A$2+Parametre!$A$3)</f>
        <v>0</v>
      </c>
      <c r="E127" s="331">
        <f>'Norm. Zahr. Financovanie'!E131*Parametre!$A$2/(Parametre!$A$2+Parametre!$A$3)</f>
        <v>0</v>
      </c>
      <c r="F127" s="331">
        <f>'Norm. Zahr. Financovanie'!F131*Parametre!$A$2/(Parametre!$A$2+Parametre!$A$3)</f>
        <v>0</v>
      </c>
      <c r="G127" s="331">
        <f>'Norm. Zahr. Financovanie'!G131*Parametre!$A$2/(Parametre!$A$2+Parametre!$A$3)</f>
        <v>0</v>
      </c>
      <c r="H127" s="331">
        <f>'Norm. Zahr. Financovanie'!H131*Parametre!$A$2/(Parametre!$A$2+Parametre!$A$3)</f>
        <v>0</v>
      </c>
      <c r="I127" s="331">
        <f>'Norm. Zahr. Financovanie'!I131*Parametre!$A$2/(Parametre!$A$2+Parametre!$A$3)</f>
        <v>0</v>
      </c>
      <c r="J127" s="331">
        <f>'Norm. Zahr. Financovanie'!J131*Parametre!$A$2/(Parametre!$A$2+Parametre!$A$3)</f>
        <v>0</v>
      </c>
      <c r="K127" s="331">
        <f>'Norm. Zahr. Financovanie'!K131*Parametre!$A$2/(Parametre!$A$2+Parametre!$A$3)</f>
        <v>0</v>
      </c>
      <c r="L127" s="331">
        <f>'Norm. Zahr. Financovanie'!L131*Parametre!$A$2/(Parametre!$A$2+Parametre!$A$3)</f>
        <v>0</v>
      </c>
      <c r="M127" s="331">
        <f>'Norm. Zahr. Financovanie'!M131*Parametre!$A$2/(Parametre!$A$2+Parametre!$A$3)</f>
        <v>0</v>
      </c>
      <c r="N127" s="331">
        <f>'Norm. Zahr. Financovanie'!N131*Parametre!$A$2/(Parametre!$A$2+Parametre!$A$3)</f>
        <v>0</v>
      </c>
      <c r="O127" s="331">
        <f>'Norm. Zahr. Financovanie'!O131*Parametre!$A$2/(Parametre!$A$2+Parametre!$A$3)</f>
        <v>0</v>
      </c>
      <c r="P127" s="331">
        <f>'Norm. Zahr. Financovanie'!P131*Parametre!$A$2/(Parametre!$A$2+Parametre!$A$3)</f>
        <v>0</v>
      </c>
      <c r="Q127" s="331">
        <f>'Norm. Zahr. Financovanie'!Q131*Parametre!$A$2/(Parametre!$A$2+Parametre!$A$3)</f>
        <v>0</v>
      </c>
      <c r="R127" s="331">
        <f>'Norm. Zahr. Financovanie'!R131*Parametre!$A$2/(Parametre!$A$2+Parametre!$A$3)</f>
        <v>0</v>
      </c>
      <c r="S127" s="331">
        <f>'Norm. Zahr. Financovanie'!S131*Parametre!$A$2/(Parametre!$A$2+Parametre!$A$3)</f>
        <v>0</v>
      </c>
      <c r="T127" s="331">
        <f>'Norm. Zahr. Financovanie'!T131*Parametre!$A$2/(Parametre!$A$2+Parametre!$A$3)</f>
        <v>0</v>
      </c>
      <c r="U127" s="331">
        <f>'Norm. Zahr. Financovanie'!U131*Parametre!$A$2/(Parametre!$A$2+Parametre!$A$3)</f>
        <v>0</v>
      </c>
      <c r="V127" s="331">
        <f>'Norm. Zahr. Financovanie'!V131*Parametre!$A$2/(Parametre!$A$2+Parametre!$A$3)</f>
        <v>0</v>
      </c>
      <c r="W127" s="331">
        <f>'Norm. Zahr. Financovanie'!W131*Parametre!$A$2/(Parametre!$A$2+Parametre!$A$3)</f>
        <v>0</v>
      </c>
      <c r="X127" s="331">
        <f>'Norm. Zahr. Financovanie'!X131*Parametre!$A$2/(Parametre!$A$2+Parametre!$A$3)</f>
        <v>0</v>
      </c>
      <c r="Y127" s="331">
        <f>'Norm. Zahr. Financovanie'!Y131*Parametre!$A$2/(Parametre!$A$2+Parametre!$A$3)</f>
        <v>0</v>
      </c>
      <c r="Z127" s="331">
        <f>'Norm. Zahr. Financovanie'!Z131*Parametre!$A$2/(Parametre!$A$2+Parametre!$A$3)</f>
        <v>0</v>
      </c>
      <c r="AA127" s="331">
        <f>'Norm. Zahr. Financovanie'!AA131*Parametre!$A$2/(Parametre!$A$2+Parametre!$A$3)</f>
        <v>0</v>
      </c>
      <c r="AB127" s="331">
        <f>'Norm. Zahr. Financovanie'!AB131*Parametre!$A$2/(Parametre!$A$2+Parametre!$A$3)</f>
        <v>0</v>
      </c>
      <c r="AC127" s="331">
        <f>'Norm. Zahr. Financovanie'!AC131*Parametre!$A$2/(Parametre!$A$2+Parametre!$A$3)</f>
        <v>0</v>
      </c>
      <c r="AD127" s="331">
        <f>'Norm. Zahr. Financovanie'!AD131*Parametre!$A$2/(Parametre!$A$2+Parametre!$A$3)</f>
        <v>0</v>
      </c>
      <c r="AE127" s="331">
        <f>'Norm. Zahr. Financovanie'!AE131*Parametre!$A$2/(Parametre!$A$2+Parametre!$A$3)</f>
        <v>0</v>
      </c>
      <c r="AF127" s="331">
        <f>'Norm. Zahr. Financovanie'!AF131*Parametre!$A$2/(Parametre!$A$2+Parametre!$A$3)</f>
        <v>0</v>
      </c>
      <c r="AG127" s="331">
        <f>'Norm. Zahr. Financovanie'!AG131*Parametre!$A$2/(Parametre!$A$2+Parametre!$A$3)</f>
        <v>0</v>
      </c>
      <c r="AH127" s="331">
        <f>'Norm. Zahr. Financovanie'!AH131*Parametre!$A$2/(Parametre!$A$2+Parametre!$A$3)</f>
        <v>0</v>
      </c>
      <c r="AI127" s="331">
        <f>'Norm. Zahr. Financovanie'!AI131*Parametre!$A$2/(Parametre!$A$2+Parametre!$A$3)</f>
        <v>0</v>
      </c>
      <c r="AJ127" s="331">
        <f>'Norm. Zahr. Financovanie'!AJ131*Parametre!$A$2/(Parametre!$A$2+Parametre!$A$3)</f>
        <v>0</v>
      </c>
      <c r="AK127" s="331">
        <f>'Norm. Zahr. Financovanie'!AK131*Parametre!$A$2/(Parametre!$A$2+Parametre!$A$3)</f>
        <v>0</v>
      </c>
      <c r="AL127" s="331">
        <f>'Norm. Zahr. Financovanie'!AL131*Parametre!$A$2/(Parametre!$A$2+Parametre!$A$3)</f>
        <v>0</v>
      </c>
      <c r="AM127" s="331">
        <f>'Norm. Zahr. Financovanie'!AM131*Parametre!$A$2/(Parametre!$A$2+Parametre!$A$3)</f>
        <v>0</v>
      </c>
      <c r="AN127" s="331">
        <f>'Norm. Zahr. Financovanie'!AN131*Parametre!$A$2/(Parametre!$A$2+Parametre!$A$3)</f>
        <v>0</v>
      </c>
      <c r="AO127" s="331">
        <f>'Norm. Zahr. Financovanie'!AO131*Parametre!$A$2/(Parametre!$A$2+Parametre!$A$3)</f>
        <v>0</v>
      </c>
      <c r="AP127" s="331">
        <f>'Norm. Zahr. Financovanie'!AP131*Parametre!$A$2/(Parametre!$A$2+Parametre!$A$3)</f>
        <v>0</v>
      </c>
      <c r="AQ127" s="331">
        <f>'Norm. Zahr. Financovanie'!AQ131*Parametre!$A$2/(Parametre!$A$2+Parametre!$A$3)</f>
        <v>0</v>
      </c>
      <c r="AR127" s="331">
        <f>'Norm. Zahr. Financovanie'!AR131*Parametre!$A$2/(Parametre!$A$2+Parametre!$A$3)</f>
        <v>0</v>
      </c>
      <c r="AS127" s="331">
        <f>'Norm. Zahr. Financovanie'!AS131*Parametre!$A$2/(Parametre!$A$2+Parametre!$A$3)</f>
        <v>0</v>
      </c>
      <c r="AT127" s="331">
        <f>'Norm. Zahr. Financovanie'!AT131*Parametre!$A$2/(Parametre!$A$2+Parametre!$A$3)</f>
        <v>0</v>
      </c>
      <c r="AU127" s="331">
        <f>'Norm. Zahr. Financovanie'!AU131*Parametre!$A$2/(Parametre!$A$2+Parametre!$A$3)</f>
        <v>0</v>
      </c>
      <c r="AV127" s="331">
        <f>'Norm. Zahr. Financovanie'!AV131*Parametre!$A$2/(Parametre!$A$2+Parametre!$A$3)</f>
        <v>0</v>
      </c>
      <c r="AW127" s="331">
        <f>'Norm. Zahr. Financovanie'!AW131*Parametre!$A$2/(Parametre!$A$2+Parametre!$A$3)</f>
        <v>0</v>
      </c>
      <c r="AX127" s="331">
        <f>'Norm. Zahr. Financovanie'!AX131*Parametre!$A$2/(Parametre!$A$2+Parametre!$A$3)</f>
        <v>0</v>
      </c>
      <c r="AY127" s="331">
        <f>'Norm. Zahr. Financovanie'!AY131*Parametre!$A$2/(Parametre!$A$2+Parametre!$A$3)</f>
        <v>0</v>
      </c>
      <c r="AZ127" s="331">
        <f>'Norm. Zahr. Financovanie'!AZ131*Parametre!$A$2/(Parametre!$A$2+Parametre!$A$3)</f>
        <v>0</v>
      </c>
      <c r="BA127" s="331">
        <f>'Norm. Zahr. Financovanie'!BA131*Parametre!$A$2/(Parametre!$A$2+Parametre!$A$3)</f>
        <v>0</v>
      </c>
      <c r="BB127" s="331">
        <f>'Norm. Zahr. Financovanie'!BB131*Parametre!$A$2/(Parametre!$A$2+Parametre!$A$3)</f>
        <v>6.0906406362377773E-3</v>
      </c>
    </row>
    <row r="128" spans="1:54" ht="14.25" customHeight="1" x14ac:dyDescent="0.25">
      <c r="A128" s="31">
        <v>125</v>
      </c>
      <c r="B128" s="33" t="s">
        <v>370</v>
      </c>
      <c r="C128" s="32" t="s">
        <v>369</v>
      </c>
      <c r="D128" s="331">
        <f>'Norm. Zahr. Financovanie'!D132*Parametre!$A$2/(Parametre!$A$2+Parametre!$A$3)</f>
        <v>0</v>
      </c>
      <c r="E128" s="331">
        <f>'Norm. Zahr. Financovanie'!E132*Parametre!$A$2/(Parametre!$A$2+Parametre!$A$3)</f>
        <v>0</v>
      </c>
      <c r="F128" s="331">
        <f>'Norm. Zahr. Financovanie'!F132*Parametre!$A$2/(Parametre!$A$2+Parametre!$A$3)</f>
        <v>0</v>
      </c>
      <c r="G128" s="331">
        <f>'Norm. Zahr. Financovanie'!G132*Parametre!$A$2/(Parametre!$A$2+Parametre!$A$3)</f>
        <v>0</v>
      </c>
      <c r="H128" s="331">
        <f>'Norm. Zahr. Financovanie'!H132*Parametre!$A$2/(Parametre!$A$2+Parametre!$A$3)</f>
        <v>0</v>
      </c>
      <c r="I128" s="331">
        <f>'Norm. Zahr. Financovanie'!I132*Parametre!$A$2/(Parametre!$A$2+Parametre!$A$3)</f>
        <v>0</v>
      </c>
      <c r="J128" s="331">
        <f>'Norm. Zahr. Financovanie'!J132*Parametre!$A$2/(Parametre!$A$2+Parametre!$A$3)</f>
        <v>0</v>
      </c>
      <c r="K128" s="331">
        <f>'Norm. Zahr. Financovanie'!K132*Parametre!$A$2/(Parametre!$A$2+Parametre!$A$3)</f>
        <v>0</v>
      </c>
      <c r="L128" s="331">
        <f>'Norm. Zahr. Financovanie'!L132*Parametre!$A$2/(Parametre!$A$2+Parametre!$A$3)</f>
        <v>0</v>
      </c>
      <c r="M128" s="331">
        <f>'Norm. Zahr. Financovanie'!M132*Parametre!$A$2/(Parametre!$A$2+Parametre!$A$3)</f>
        <v>0</v>
      </c>
      <c r="N128" s="331">
        <f>'Norm. Zahr. Financovanie'!N132*Parametre!$A$2/(Parametre!$A$2+Parametre!$A$3)</f>
        <v>0</v>
      </c>
      <c r="O128" s="331">
        <f>'Norm. Zahr. Financovanie'!O132*Parametre!$A$2/(Parametre!$A$2+Parametre!$A$3)</f>
        <v>0</v>
      </c>
      <c r="P128" s="331">
        <f>'Norm. Zahr. Financovanie'!P132*Parametre!$A$2/(Parametre!$A$2+Parametre!$A$3)</f>
        <v>0</v>
      </c>
      <c r="Q128" s="331">
        <f>'Norm. Zahr. Financovanie'!Q132*Parametre!$A$2/(Parametre!$A$2+Parametre!$A$3)</f>
        <v>0</v>
      </c>
      <c r="R128" s="331">
        <f>'Norm. Zahr. Financovanie'!R132*Parametre!$A$2/(Parametre!$A$2+Parametre!$A$3)</f>
        <v>0</v>
      </c>
      <c r="S128" s="331">
        <f>'Norm. Zahr. Financovanie'!S132*Parametre!$A$2/(Parametre!$A$2+Parametre!$A$3)</f>
        <v>0</v>
      </c>
      <c r="T128" s="331">
        <f>'Norm. Zahr. Financovanie'!T132*Parametre!$A$2/(Parametre!$A$2+Parametre!$A$3)</f>
        <v>0</v>
      </c>
      <c r="U128" s="331">
        <f>'Norm. Zahr. Financovanie'!U132*Parametre!$A$2/(Parametre!$A$2+Parametre!$A$3)</f>
        <v>0</v>
      </c>
      <c r="V128" s="331">
        <f>'Norm. Zahr. Financovanie'!V132*Parametre!$A$2/(Parametre!$A$2+Parametre!$A$3)</f>
        <v>0</v>
      </c>
      <c r="W128" s="331">
        <f>'Norm. Zahr. Financovanie'!W132*Parametre!$A$2/(Parametre!$A$2+Parametre!$A$3)</f>
        <v>0</v>
      </c>
      <c r="X128" s="331">
        <f>'Norm. Zahr. Financovanie'!X132*Parametre!$A$2/(Parametre!$A$2+Parametre!$A$3)</f>
        <v>0</v>
      </c>
      <c r="Y128" s="331">
        <f>'Norm. Zahr. Financovanie'!Y132*Parametre!$A$2/(Parametre!$A$2+Parametre!$A$3)</f>
        <v>0</v>
      </c>
      <c r="Z128" s="331">
        <f>'Norm. Zahr. Financovanie'!Z132*Parametre!$A$2/(Parametre!$A$2+Parametre!$A$3)</f>
        <v>0</v>
      </c>
      <c r="AA128" s="331">
        <f>'Norm. Zahr. Financovanie'!AA132*Parametre!$A$2/(Parametre!$A$2+Parametre!$A$3)</f>
        <v>1.2271996948028541E-3</v>
      </c>
      <c r="AB128" s="331">
        <f>'Norm. Zahr. Financovanie'!AB132*Parametre!$A$2/(Parametre!$A$2+Parametre!$A$3)</f>
        <v>0</v>
      </c>
      <c r="AC128" s="331">
        <f>'Norm. Zahr. Financovanie'!AC132*Parametre!$A$2/(Parametre!$A$2+Parametre!$A$3)</f>
        <v>0</v>
      </c>
      <c r="AD128" s="331">
        <f>'Norm. Zahr. Financovanie'!AD132*Parametre!$A$2/(Parametre!$A$2+Parametre!$A$3)</f>
        <v>0</v>
      </c>
      <c r="AE128" s="331">
        <f>'Norm. Zahr. Financovanie'!AE132*Parametre!$A$2/(Parametre!$A$2+Parametre!$A$3)</f>
        <v>0</v>
      </c>
      <c r="AF128" s="331">
        <f>'Norm. Zahr. Financovanie'!AF132*Parametre!$A$2/(Parametre!$A$2+Parametre!$A$3)</f>
        <v>0</v>
      </c>
      <c r="AG128" s="331">
        <f>'Norm. Zahr. Financovanie'!AG132*Parametre!$A$2/(Parametre!$A$2+Parametre!$A$3)</f>
        <v>0</v>
      </c>
      <c r="AH128" s="331">
        <f>'Norm. Zahr. Financovanie'!AH132*Parametre!$A$2/(Parametre!$A$2+Parametre!$A$3)</f>
        <v>0</v>
      </c>
      <c r="AI128" s="331">
        <f>'Norm. Zahr. Financovanie'!AI132*Parametre!$A$2/(Parametre!$A$2+Parametre!$A$3)</f>
        <v>0</v>
      </c>
      <c r="AJ128" s="331">
        <f>'Norm. Zahr. Financovanie'!AJ132*Parametre!$A$2/(Parametre!$A$2+Parametre!$A$3)</f>
        <v>0</v>
      </c>
      <c r="AK128" s="331">
        <f>'Norm. Zahr. Financovanie'!AK132*Parametre!$A$2/(Parametre!$A$2+Parametre!$A$3)</f>
        <v>0</v>
      </c>
      <c r="AL128" s="331">
        <f>'Norm. Zahr. Financovanie'!AL132*Parametre!$A$2/(Parametre!$A$2+Parametre!$A$3)</f>
        <v>0</v>
      </c>
      <c r="AM128" s="331">
        <f>'Norm. Zahr. Financovanie'!AM132*Parametre!$A$2/(Parametre!$A$2+Parametre!$A$3)</f>
        <v>0</v>
      </c>
      <c r="AN128" s="331">
        <f>'Norm. Zahr. Financovanie'!AN132*Parametre!$A$2/(Parametre!$A$2+Parametre!$A$3)</f>
        <v>0</v>
      </c>
      <c r="AO128" s="331">
        <f>'Norm. Zahr. Financovanie'!AO132*Parametre!$A$2/(Parametre!$A$2+Parametre!$A$3)</f>
        <v>0</v>
      </c>
      <c r="AP128" s="331">
        <f>'Norm. Zahr. Financovanie'!AP132*Parametre!$A$2/(Parametre!$A$2+Parametre!$A$3)</f>
        <v>0</v>
      </c>
      <c r="AQ128" s="331">
        <f>'Norm. Zahr. Financovanie'!AQ132*Parametre!$A$2/(Parametre!$A$2+Parametre!$A$3)</f>
        <v>0</v>
      </c>
      <c r="AR128" s="331">
        <f>'Norm. Zahr. Financovanie'!AR132*Parametre!$A$2/(Parametre!$A$2+Parametre!$A$3)</f>
        <v>0</v>
      </c>
      <c r="AS128" s="331">
        <f>'Norm. Zahr. Financovanie'!AS132*Parametre!$A$2/(Parametre!$A$2+Parametre!$A$3)</f>
        <v>0</v>
      </c>
      <c r="AT128" s="331">
        <f>'Norm. Zahr. Financovanie'!AT132*Parametre!$A$2/(Parametre!$A$2+Parametre!$A$3)</f>
        <v>0</v>
      </c>
      <c r="AU128" s="331">
        <f>'Norm. Zahr. Financovanie'!AU132*Parametre!$A$2/(Parametre!$A$2+Parametre!$A$3)</f>
        <v>0</v>
      </c>
      <c r="AV128" s="331">
        <f>'Norm. Zahr. Financovanie'!AV132*Parametre!$A$2/(Parametre!$A$2+Parametre!$A$3)</f>
        <v>0</v>
      </c>
      <c r="AW128" s="331">
        <f>'Norm. Zahr. Financovanie'!AW132*Parametre!$A$2/(Parametre!$A$2+Parametre!$A$3)</f>
        <v>0</v>
      </c>
      <c r="AX128" s="331">
        <f>'Norm. Zahr. Financovanie'!AX132*Parametre!$A$2/(Parametre!$A$2+Parametre!$A$3)</f>
        <v>0</v>
      </c>
      <c r="AY128" s="331">
        <f>'Norm. Zahr. Financovanie'!AY132*Parametre!$A$2/(Parametre!$A$2+Parametre!$A$3)</f>
        <v>0</v>
      </c>
      <c r="AZ128" s="331">
        <f>'Norm. Zahr. Financovanie'!AZ132*Parametre!$A$2/(Parametre!$A$2+Parametre!$A$3)</f>
        <v>0</v>
      </c>
      <c r="BA128" s="331">
        <f>'Norm. Zahr. Financovanie'!BA132*Parametre!$A$2/(Parametre!$A$2+Parametre!$A$3)</f>
        <v>0</v>
      </c>
      <c r="BB128" s="331">
        <f>'Norm. Zahr. Financovanie'!BB132*Parametre!$A$2/(Parametre!$A$2+Parametre!$A$3)</f>
        <v>0</v>
      </c>
    </row>
    <row r="129" spans="1:54" ht="14.25" customHeight="1" x14ac:dyDescent="0.25">
      <c r="A129" s="31">
        <v>126</v>
      </c>
      <c r="B129" s="41" t="s">
        <v>286</v>
      </c>
      <c r="C129" s="46" t="s">
        <v>285</v>
      </c>
      <c r="D129" s="331">
        <f>'Norm. Zahr. Financovanie'!D133*Parametre!$A$2/(Parametre!$A$2+Parametre!$A$3)</f>
        <v>0</v>
      </c>
      <c r="E129" s="331">
        <f>'Norm. Zahr. Financovanie'!E133*Parametre!$A$2/(Parametre!$A$2+Parametre!$A$3)</f>
        <v>0</v>
      </c>
      <c r="F129" s="331">
        <f>'Norm. Zahr. Financovanie'!F133*Parametre!$A$2/(Parametre!$A$2+Parametre!$A$3)</f>
        <v>0</v>
      </c>
      <c r="G129" s="331">
        <f>'Norm. Zahr. Financovanie'!G133*Parametre!$A$2/(Parametre!$A$2+Parametre!$A$3)</f>
        <v>0</v>
      </c>
      <c r="H129" s="331">
        <f>'Norm. Zahr. Financovanie'!H133*Parametre!$A$2/(Parametre!$A$2+Parametre!$A$3)</f>
        <v>0</v>
      </c>
      <c r="I129" s="331">
        <f>'Norm. Zahr. Financovanie'!I133*Parametre!$A$2/(Parametre!$A$2+Parametre!$A$3)</f>
        <v>0</v>
      </c>
      <c r="J129" s="331">
        <f>'Norm. Zahr. Financovanie'!J133*Parametre!$A$2/(Parametre!$A$2+Parametre!$A$3)</f>
        <v>1.058806090252631E-2</v>
      </c>
      <c r="K129" s="331">
        <f>'Norm. Zahr. Financovanie'!K133*Parametre!$A$2/(Parametre!$A$2+Parametre!$A$3)</f>
        <v>0</v>
      </c>
      <c r="L129" s="331">
        <f>'Norm. Zahr. Financovanie'!L133*Parametre!$A$2/(Parametre!$A$2+Parametre!$A$3)</f>
        <v>0</v>
      </c>
      <c r="M129" s="331">
        <f>'Norm. Zahr. Financovanie'!M133*Parametre!$A$2/(Parametre!$A$2+Parametre!$A$3)</f>
        <v>0</v>
      </c>
      <c r="N129" s="331">
        <f>'Norm. Zahr. Financovanie'!N133*Parametre!$A$2/(Parametre!$A$2+Parametre!$A$3)</f>
        <v>0</v>
      </c>
      <c r="O129" s="331">
        <f>'Norm. Zahr. Financovanie'!O133*Parametre!$A$2/(Parametre!$A$2+Parametre!$A$3)</f>
        <v>0</v>
      </c>
      <c r="P129" s="331">
        <f>'Norm. Zahr. Financovanie'!P133*Parametre!$A$2/(Parametre!$A$2+Parametre!$A$3)</f>
        <v>0</v>
      </c>
      <c r="Q129" s="331">
        <f>'Norm. Zahr. Financovanie'!Q133*Parametre!$A$2/(Parametre!$A$2+Parametre!$A$3)</f>
        <v>0</v>
      </c>
      <c r="R129" s="331">
        <f>'Norm. Zahr. Financovanie'!R133*Parametre!$A$2/(Parametre!$A$2+Parametre!$A$3)</f>
        <v>0</v>
      </c>
      <c r="S129" s="331">
        <f>'Norm. Zahr. Financovanie'!S133*Parametre!$A$2/(Parametre!$A$2+Parametre!$A$3)</f>
        <v>0</v>
      </c>
      <c r="T129" s="331">
        <f>'Norm. Zahr. Financovanie'!T133*Parametre!$A$2/(Parametre!$A$2+Parametre!$A$3)</f>
        <v>0</v>
      </c>
      <c r="U129" s="331">
        <f>'Norm. Zahr. Financovanie'!U133*Parametre!$A$2/(Parametre!$A$2+Parametre!$A$3)</f>
        <v>0</v>
      </c>
      <c r="V129" s="331">
        <f>'Norm. Zahr. Financovanie'!V133*Parametre!$A$2/(Parametre!$A$2+Parametre!$A$3)</f>
        <v>0</v>
      </c>
      <c r="W129" s="331">
        <f>'Norm. Zahr. Financovanie'!W133*Parametre!$A$2/(Parametre!$A$2+Parametre!$A$3)</f>
        <v>0</v>
      </c>
      <c r="X129" s="331">
        <f>'Norm. Zahr. Financovanie'!X133*Parametre!$A$2/(Parametre!$A$2+Parametre!$A$3)</f>
        <v>0</v>
      </c>
      <c r="Y129" s="331">
        <f>'Norm. Zahr. Financovanie'!Y133*Parametre!$A$2/(Parametre!$A$2+Parametre!$A$3)</f>
        <v>0</v>
      </c>
      <c r="Z129" s="331">
        <f>'Norm. Zahr. Financovanie'!Z133*Parametre!$A$2/(Parametre!$A$2+Parametre!$A$3)</f>
        <v>0</v>
      </c>
      <c r="AA129" s="331">
        <f>'Norm. Zahr. Financovanie'!AA133*Parametre!$A$2/(Parametre!$A$2+Parametre!$A$3)</f>
        <v>0</v>
      </c>
      <c r="AB129" s="331">
        <f>'Norm. Zahr. Financovanie'!AB133*Parametre!$A$2/(Parametre!$A$2+Parametre!$A$3)</f>
        <v>0</v>
      </c>
      <c r="AC129" s="331">
        <f>'Norm. Zahr. Financovanie'!AC133*Parametre!$A$2/(Parametre!$A$2+Parametre!$A$3)</f>
        <v>0</v>
      </c>
      <c r="AD129" s="331">
        <f>'Norm. Zahr. Financovanie'!AD133*Parametre!$A$2/(Parametre!$A$2+Parametre!$A$3)</f>
        <v>0</v>
      </c>
      <c r="AE129" s="331">
        <f>'Norm. Zahr. Financovanie'!AE133*Parametre!$A$2/(Parametre!$A$2+Parametre!$A$3)</f>
        <v>0</v>
      </c>
      <c r="AF129" s="331">
        <f>'Norm. Zahr. Financovanie'!AF133*Parametre!$A$2/(Parametre!$A$2+Parametre!$A$3)</f>
        <v>0</v>
      </c>
      <c r="AG129" s="331">
        <f>'Norm. Zahr. Financovanie'!AG133*Parametre!$A$2/(Parametre!$A$2+Parametre!$A$3)</f>
        <v>0</v>
      </c>
      <c r="AH129" s="331">
        <f>'Norm. Zahr. Financovanie'!AH133*Parametre!$A$2/(Parametre!$A$2+Parametre!$A$3)</f>
        <v>0</v>
      </c>
      <c r="AI129" s="331">
        <f>'Norm. Zahr. Financovanie'!AI133*Parametre!$A$2/(Parametre!$A$2+Parametre!$A$3)</f>
        <v>0</v>
      </c>
      <c r="AJ129" s="331">
        <f>'Norm. Zahr. Financovanie'!AJ133*Parametre!$A$2/(Parametre!$A$2+Parametre!$A$3)</f>
        <v>0</v>
      </c>
      <c r="AK129" s="331">
        <f>'Norm. Zahr. Financovanie'!AK133*Parametre!$A$2/(Parametre!$A$2+Parametre!$A$3)</f>
        <v>0</v>
      </c>
      <c r="AL129" s="331">
        <f>'Norm. Zahr. Financovanie'!AL133*Parametre!$A$2/(Parametre!$A$2+Parametre!$A$3)</f>
        <v>0</v>
      </c>
      <c r="AM129" s="331">
        <f>'Norm. Zahr. Financovanie'!AM133*Parametre!$A$2/(Parametre!$A$2+Parametre!$A$3)</f>
        <v>0</v>
      </c>
      <c r="AN129" s="331">
        <f>'Norm. Zahr. Financovanie'!AN133*Parametre!$A$2/(Parametre!$A$2+Parametre!$A$3)</f>
        <v>0</v>
      </c>
      <c r="AO129" s="331">
        <f>'Norm. Zahr. Financovanie'!AO133*Parametre!$A$2/(Parametre!$A$2+Parametre!$A$3)</f>
        <v>2.3196189788407357E-3</v>
      </c>
      <c r="AP129" s="331">
        <f>'Norm. Zahr. Financovanie'!AP133*Parametre!$A$2/(Parametre!$A$2+Parametre!$A$3)</f>
        <v>0</v>
      </c>
      <c r="AQ129" s="331">
        <f>'Norm. Zahr. Financovanie'!AQ133*Parametre!$A$2/(Parametre!$A$2+Parametre!$A$3)</f>
        <v>0</v>
      </c>
      <c r="AR129" s="331">
        <f>'Norm. Zahr. Financovanie'!AR133*Parametre!$A$2/(Parametre!$A$2+Parametre!$A$3)</f>
        <v>0</v>
      </c>
      <c r="AS129" s="331">
        <f>'Norm. Zahr. Financovanie'!AS133*Parametre!$A$2/(Parametre!$A$2+Parametre!$A$3)</f>
        <v>0</v>
      </c>
      <c r="AT129" s="331">
        <f>'Norm. Zahr. Financovanie'!AT133*Parametre!$A$2/(Parametre!$A$2+Parametre!$A$3)</f>
        <v>0</v>
      </c>
      <c r="AU129" s="331">
        <f>'Norm. Zahr. Financovanie'!AU133*Parametre!$A$2/(Parametre!$A$2+Parametre!$A$3)</f>
        <v>0</v>
      </c>
      <c r="AV129" s="331">
        <f>'Norm. Zahr. Financovanie'!AV133*Parametre!$A$2/(Parametre!$A$2+Parametre!$A$3)</f>
        <v>0</v>
      </c>
      <c r="AW129" s="331">
        <f>'Norm. Zahr. Financovanie'!AW133*Parametre!$A$2/(Parametre!$A$2+Parametre!$A$3)</f>
        <v>0</v>
      </c>
      <c r="AX129" s="331">
        <f>'Norm. Zahr. Financovanie'!AX133*Parametre!$A$2/(Parametre!$A$2+Parametre!$A$3)</f>
        <v>0</v>
      </c>
      <c r="AY129" s="331">
        <f>'Norm. Zahr. Financovanie'!AY133*Parametre!$A$2/(Parametre!$A$2+Parametre!$A$3)</f>
        <v>0</v>
      </c>
      <c r="AZ129" s="331">
        <f>'Norm. Zahr. Financovanie'!AZ133*Parametre!$A$2/(Parametre!$A$2+Parametre!$A$3)</f>
        <v>0</v>
      </c>
      <c r="BA129" s="331">
        <f>'Norm. Zahr. Financovanie'!BA133*Parametre!$A$2/(Parametre!$A$2+Parametre!$A$3)</f>
        <v>0</v>
      </c>
      <c r="BB129" s="331">
        <f>'Norm. Zahr. Financovanie'!BB133*Parametre!$A$2/(Parametre!$A$2+Parametre!$A$3)</f>
        <v>0</v>
      </c>
    </row>
    <row r="130" spans="1:54" ht="14.25" customHeight="1" x14ac:dyDescent="0.25">
      <c r="A130" s="31">
        <v>127</v>
      </c>
      <c r="B130" s="33" t="s">
        <v>297</v>
      </c>
      <c r="C130" s="32" t="s">
        <v>296</v>
      </c>
      <c r="D130" s="331">
        <f>'Norm. Zahr. Financovanie'!D134*Parametre!$A$2/(Parametre!$A$2+Parametre!$A$3)</f>
        <v>0</v>
      </c>
      <c r="E130" s="331">
        <f>'Norm. Zahr. Financovanie'!E134*Parametre!$A$2/(Parametre!$A$2+Parametre!$A$3)</f>
        <v>0</v>
      </c>
      <c r="F130" s="331">
        <f>'Norm. Zahr. Financovanie'!F134*Parametre!$A$2/(Parametre!$A$2+Parametre!$A$3)</f>
        <v>0</v>
      </c>
      <c r="G130" s="331">
        <f>'Norm. Zahr. Financovanie'!G134*Parametre!$A$2/(Parametre!$A$2+Parametre!$A$3)</f>
        <v>0</v>
      </c>
      <c r="H130" s="331">
        <f>'Norm. Zahr. Financovanie'!H134*Parametre!$A$2/(Parametre!$A$2+Parametre!$A$3)</f>
        <v>0</v>
      </c>
      <c r="I130" s="331">
        <f>'Norm. Zahr. Financovanie'!I134*Parametre!$A$2/(Parametre!$A$2+Parametre!$A$3)</f>
        <v>0</v>
      </c>
      <c r="J130" s="331">
        <f>'Norm. Zahr. Financovanie'!J134*Parametre!$A$2/(Parametre!$A$2+Parametre!$A$3)</f>
        <v>0</v>
      </c>
      <c r="K130" s="331">
        <f>'Norm. Zahr. Financovanie'!K134*Parametre!$A$2/(Parametre!$A$2+Parametre!$A$3)</f>
        <v>0</v>
      </c>
      <c r="L130" s="331">
        <f>'Norm. Zahr. Financovanie'!L134*Parametre!$A$2/(Parametre!$A$2+Parametre!$A$3)</f>
        <v>0</v>
      </c>
      <c r="M130" s="331">
        <f>'Norm. Zahr. Financovanie'!M134*Parametre!$A$2/(Parametre!$A$2+Parametre!$A$3)</f>
        <v>0</v>
      </c>
      <c r="N130" s="331">
        <f>'Norm. Zahr. Financovanie'!N134*Parametre!$A$2/(Parametre!$A$2+Parametre!$A$3)</f>
        <v>0</v>
      </c>
      <c r="O130" s="331">
        <f>'Norm. Zahr. Financovanie'!O134*Parametre!$A$2/(Parametre!$A$2+Parametre!$A$3)</f>
        <v>8.9186367043282855E-3</v>
      </c>
      <c r="P130" s="331">
        <f>'Norm. Zahr. Financovanie'!P134*Parametre!$A$2/(Parametre!$A$2+Parametre!$A$3)</f>
        <v>0</v>
      </c>
      <c r="Q130" s="331">
        <f>'Norm. Zahr. Financovanie'!Q134*Parametre!$A$2/(Parametre!$A$2+Parametre!$A$3)</f>
        <v>0</v>
      </c>
      <c r="R130" s="331">
        <f>'Norm. Zahr. Financovanie'!R134*Parametre!$A$2/(Parametre!$A$2+Parametre!$A$3)</f>
        <v>0</v>
      </c>
      <c r="S130" s="331">
        <f>'Norm. Zahr. Financovanie'!S134*Parametre!$A$2/(Parametre!$A$2+Parametre!$A$3)</f>
        <v>0</v>
      </c>
      <c r="T130" s="331">
        <f>'Norm. Zahr. Financovanie'!T134*Parametre!$A$2/(Parametre!$A$2+Parametre!$A$3)</f>
        <v>0</v>
      </c>
      <c r="U130" s="331">
        <f>'Norm. Zahr. Financovanie'!U134*Parametre!$A$2/(Parametre!$A$2+Parametre!$A$3)</f>
        <v>0</v>
      </c>
      <c r="V130" s="331">
        <f>'Norm. Zahr. Financovanie'!V134*Parametre!$A$2/(Parametre!$A$2+Parametre!$A$3)</f>
        <v>0</v>
      </c>
      <c r="W130" s="331">
        <f>'Norm. Zahr. Financovanie'!W134*Parametre!$A$2/(Parametre!$A$2+Parametre!$A$3)</f>
        <v>0</v>
      </c>
      <c r="X130" s="331">
        <f>'Norm. Zahr. Financovanie'!X134*Parametre!$A$2/(Parametre!$A$2+Parametre!$A$3)</f>
        <v>0</v>
      </c>
      <c r="Y130" s="331">
        <f>'Norm. Zahr. Financovanie'!Y134*Parametre!$A$2/(Parametre!$A$2+Parametre!$A$3)</f>
        <v>0</v>
      </c>
      <c r="Z130" s="331">
        <f>'Norm. Zahr. Financovanie'!Z134*Parametre!$A$2/(Parametre!$A$2+Parametre!$A$3)</f>
        <v>0</v>
      </c>
      <c r="AA130" s="331">
        <f>'Norm. Zahr. Financovanie'!AA134*Parametre!$A$2/(Parametre!$A$2+Parametre!$A$3)</f>
        <v>2.644257638353235E-3</v>
      </c>
      <c r="AB130" s="331">
        <f>'Norm. Zahr. Financovanie'!AB134*Parametre!$A$2/(Parametre!$A$2+Parametre!$A$3)</f>
        <v>0</v>
      </c>
      <c r="AC130" s="331">
        <f>'Norm. Zahr. Financovanie'!AC134*Parametre!$A$2/(Parametre!$A$2+Parametre!$A$3)</f>
        <v>0</v>
      </c>
      <c r="AD130" s="331">
        <f>'Norm. Zahr. Financovanie'!AD134*Parametre!$A$2/(Parametre!$A$2+Parametre!$A$3)</f>
        <v>0</v>
      </c>
      <c r="AE130" s="331">
        <f>'Norm. Zahr. Financovanie'!AE134*Parametre!$A$2/(Parametre!$A$2+Parametre!$A$3)</f>
        <v>0</v>
      </c>
      <c r="AF130" s="331">
        <f>'Norm. Zahr. Financovanie'!AF134*Parametre!$A$2/(Parametre!$A$2+Parametre!$A$3)</f>
        <v>0</v>
      </c>
      <c r="AG130" s="331">
        <f>'Norm. Zahr. Financovanie'!AG134*Parametre!$A$2/(Parametre!$A$2+Parametre!$A$3)</f>
        <v>0</v>
      </c>
      <c r="AH130" s="331">
        <f>'Norm. Zahr. Financovanie'!AH134*Parametre!$A$2/(Parametre!$A$2+Parametre!$A$3)</f>
        <v>0</v>
      </c>
      <c r="AI130" s="331">
        <f>'Norm. Zahr. Financovanie'!AI134*Parametre!$A$2/(Parametre!$A$2+Parametre!$A$3)</f>
        <v>0</v>
      </c>
      <c r="AJ130" s="331">
        <f>'Norm. Zahr. Financovanie'!AJ134*Parametre!$A$2/(Parametre!$A$2+Parametre!$A$3)</f>
        <v>0</v>
      </c>
      <c r="AK130" s="331">
        <f>'Norm. Zahr. Financovanie'!AK134*Parametre!$A$2/(Parametre!$A$2+Parametre!$A$3)</f>
        <v>0</v>
      </c>
      <c r="AL130" s="331">
        <f>'Norm. Zahr. Financovanie'!AL134*Parametre!$A$2/(Parametre!$A$2+Parametre!$A$3)</f>
        <v>0</v>
      </c>
      <c r="AM130" s="331">
        <f>'Norm. Zahr. Financovanie'!AM134*Parametre!$A$2/(Parametre!$A$2+Parametre!$A$3)</f>
        <v>0</v>
      </c>
      <c r="AN130" s="331">
        <f>'Norm. Zahr. Financovanie'!AN134*Parametre!$A$2/(Parametre!$A$2+Parametre!$A$3)</f>
        <v>0</v>
      </c>
      <c r="AO130" s="331">
        <f>'Norm. Zahr. Financovanie'!AO134*Parametre!$A$2/(Parametre!$A$2+Parametre!$A$3)</f>
        <v>0</v>
      </c>
      <c r="AP130" s="331">
        <f>'Norm. Zahr. Financovanie'!AP134*Parametre!$A$2/(Parametre!$A$2+Parametre!$A$3)</f>
        <v>0</v>
      </c>
      <c r="AQ130" s="331">
        <f>'Norm. Zahr. Financovanie'!AQ134*Parametre!$A$2/(Parametre!$A$2+Parametre!$A$3)</f>
        <v>0</v>
      </c>
      <c r="AR130" s="331">
        <f>'Norm. Zahr. Financovanie'!AR134*Parametre!$A$2/(Parametre!$A$2+Parametre!$A$3)</f>
        <v>0</v>
      </c>
      <c r="AS130" s="331">
        <f>'Norm. Zahr. Financovanie'!AS134*Parametre!$A$2/(Parametre!$A$2+Parametre!$A$3)</f>
        <v>0</v>
      </c>
      <c r="AT130" s="331">
        <f>'Norm. Zahr. Financovanie'!AT134*Parametre!$A$2/(Parametre!$A$2+Parametre!$A$3)</f>
        <v>0</v>
      </c>
      <c r="AU130" s="331">
        <f>'Norm. Zahr. Financovanie'!AU134*Parametre!$A$2/(Parametre!$A$2+Parametre!$A$3)</f>
        <v>0</v>
      </c>
      <c r="AV130" s="331">
        <f>'Norm. Zahr. Financovanie'!AV134*Parametre!$A$2/(Parametre!$A$2+Parametre!$A$3)</f>
        <v>0</v>
      </c>
      <c r="AW130" s="331">
        <f>'Norm. Zahr. Financovanie'!AW134*Parametre!$A$2/(Parametre!$A$2+Parametre!$A$3)</f>
        <v>0</v>
      </c>
      <c r="AX130" s="331">
        <f>'Norm. Zahr. Financovanie'!AX134*Parametre!$A$2/(Parametre!$A$2+Parametre!$A$3)</f>
        <v>0</v>
      </c>
      <c r="AY130" s="331">
        <f>'Norm. Zahr. Financovanie'!AY134*Parametre!$A$2/(Parametre!$A$2+Parametre!$A$3)</f>
        <v>0</v>
      </c>
      <c r="AZ130" s="331">
        <f>'Norm. Zahr. Financovanie'!AZ134*Parametre!$A$2/(Parametre!$A$2+Parametre!$A$3)</f>
        <v>9.0106215820001667E-3</v>
      </c>
      <c r="BA130" s="331">
        <f>'Norm. Zahr. Financovanie'!BA134*Parametre!$A$2/(Parametre!$A$2+Parametre!$A$3)</f>
        <v>0</v>
      </c>
      <c r="BB130" s="331">
        <f>'Norm. Zahr. Financovanie'!BB134*Parametre!$A$2/(Parametre!$A$2+Parametre!$A$3)</f>
        <v>0</v>
      </c>
    </row>
    <row r="131" spans="1:54" ht="14.25" customHeight="1" x14ac:dyDescent="0.25">
      <c r="A131" s="31">
        <v>128</v>
      </c>
      <c r="B131" s="41" t="s">
        <v>405</v>
      </c>
      <c r="C131" s="46" t="s">
        <v>404</v>
      </c>
      <c r="D131" s="331">
        <f>'Norm. Zahr. Financovanie'!D135*Parametre!$A$2/(Parametre!$A$2+Parametre!$A$3)</f>
        <v>0</v>
      </c>
      <c r="E131" s="331">
        <f>'Norm. Zahr. Financovanie'!E135*Parametre!$A$2/(Parametre!$A$2+Parametre!$A$3)</f>
        <v>0</v>
      </c>
      <c r="F131" s="331">
        <f>'Norm. Zahr. Financovanie'!F135*Parametre!$A$2/(Parametre!$A$2+Parametre!$A$3)</f>
        <v>0</v>
      </c>
      <c r="G131" s="331">
        <f>'Norm. Zahr. Financovanie'!G135*Parametre!$A$2/(Parametre!$A$2+Parametre!$A$3)</f>
        <v>0</v>
      </c>
      <c r="H131" s="331">
        <f>'Norm. Zahr. Financovanie'!H135*Parametre!$A$2/(Parametre!$A$2+Parametre!$A$3)</f>
        <v>0</v>
      </c>
      <c r="I131" s="331">
        <f>'Norm. Zahr. Financovanie'!I135*Parametre!$A$2/(Parametre!$A$2+Parametre!$A$3)</f>
        <v>0</v>
      </c>
      <c r="J131" s="331">
        <f>'Norm. Zahr. Financovanie'!J135*Parametre!$A$2/(Parametre!$A$2+Parametre!$A$3)</f>
        <v>0</v>
      </c>
      <c r="K131" s="331">
        <f>'Norm. Zahr. Financovanie'!K135*Parametre!$A$2/(Parametre!$A$2+Parametre!$A$3)</f>
        <v>0</v>
      </c>
      <c r="L131" s="331">
        <f>'Norm. Zahr. Financovanie'!L135*Parametre!$A$2/(Parametre!$A$2+Parametre!$A$3)</f>
        <v>0</v>
      </c>
      <c r="M131" s="331">
        <f>'Norm. Zahr. Financovanie'!M135*Parametre!$A$2/(Parametre!$A$2+Parametre!$A$3)</f>
        <v>0</v>
      </c>
      <c r="N131" s="331">
        <f>'Norm. Zahr. Financovanie'!N135*Parametre!$A$2/(Parametre!$A$2+Parametre!$A$3)</f>
        <v>0</v>
      </c>
      <c r="O131" s="331">
        <f>'Norm. Zahr. Financovanie'!O135*Parametre!$A$2/(Parametre!$A$2+Parametre!$A$3)</f>
        <v>0</v>
      </c>
      <c r="P131" s="331">
        <f>'Norm. Zahr. Financovanie'!P135*Parametre!$A$2/(Parametre!$A$2+Parametre!$A$3)</f>
        <v>0</v>
      </c>
      <c r="Q131" s="331">
        <f>'Norm. Zahr. Financovanie'!Q135*Parametre!$A$2/(Parametre!$A$2+Parametre!$A$3)</f>
        <v>0</v>
      </c>
      <c r="R131" s="331">
        <f>'Norm. Zahr. Financovanie'!R135*Parametre!$A$2/(Parametre!$A$2+Parametre!$A$3)</f>
        <v>0</v>
      </c>
      <c r="S131" s="331">
        <f>'Norm. Zahr. Financovanie'!S135*Parametre!$A$2/(Parametre!$A$2+Parametre!$A$3)</f>
        <v>0</v>
      </c>
      <c r="T131" s="331">
        <f>'Norm. Zahr. Financovanie'!T135*Parametre!$A$2/(Parametre!$A$2+Parametre!$A$3)</f>
        <v>0</v>
      </c>
      <c r="U131" s="331">
        <f>'Norm. Zahr. Financovanie'!U135*Parametre!$A$2/(Parametre!$A$2+Parametre!$A$3)</f>
        <v>0</v>
      </c>
      <c r="V131" s="331">
        <f>'Norm. Zahr. Financovanie'!V135*Parametre!$A$2/(Parametre!$A$2+Parametre!$A$3)</f>
        <v>0</v>
      </c>
      <c r="W131" s="331">
        <f>'Norm. Zahr. Financovanie'!W135*Parametre!$A$2/(Parametre!$A$2+Parametre!$A$3)</f>
        <v>0</v>
      </c>
      <c r="X131" s="331">
        <f>'Norm. Zahr. Financovanie'!X135*Parametre!$A$2/(Parametre!$A$2+Parametre!$A$3)</f>
        <v>0</v>
      </c>
      <c r="Y131" s="331">
        <f>'Norm. Zahr. Financovanie'!Y135*Parametre!$A$2/(Parametre!$A$2+Parametre!$A$3)</f>
        <v>2.9343166424023132E-4</v>
      </c>
      <c r="Z131" s="331">
        <f>'Norm. Zahr. Financovanie'!Z135*Parametre!$A$2/(Parametre!$A$2+Parametre!$A$3)</f>
        <v>0</v>
      </c>
      <c r="AA131" s="331">
        <f>'Norm. Zahr. Financovanie'!AA135*Parametre!$A$2/(Parametre!$A$2+Parametre!$A$3)</f>
        <v>0</v>
      </c>
      <c r="AB131" s="331">
        <f>'Norm. Zahr. Financovanie'!AB135*Parametre!$A$2/(Parametre!$A$2+Parametre!$A$3)</f>
        <v>0</v>
      </c>
      <c r="AC131" s="331">
        <f>'Norm. Zahr. Financovanie'!AC135*Parametre!$A$2/(Parametre!$A$2+Parametre!$A$3)</f>
        <v>0</v>
      </c>
      <c r="AD131" s="331">
        <f>'Norm. Zahr. Financovanie'!AD135*Parametre!$A$2/(Parametre!$A$2+Parametre!$A$3)</f>
        <v>0</v>
      </c>
      <c r="AE131" s="331">
        <f>'Norm. Zahr. Financovanie'!AE135*Parametre!$A$2/(Parametre!$A$2+Parametre!$A$3)</f>
        <v>0</v>
      </c>
      <c r="AF131" s="331">
        <f>'Norm. Zahr. Financovanie'!AF135*Parametre!$A$2/(Parametre!$A$2+Parametre!$A$3)</f>
        <v>0</v>
      </c>
      <c r="AG131" s="331">
        <f>'Norm. Zahr. Financovanie'!AG135*Parametre!$A$2/(Parametre!$A$2+Parametre!$A$3)</f>
        <v>0</v>
      </c>
      <c r="AH131" s="331">
        <f>'Norm. Zahr. Financovanie'!AH135*Parametre!$A$2/(Parametre!$A$2+Parametre!$A$3)</f>
        <v>0</v>
      </c>
      <c r="AI131" s="331">
        <f>'Norm. Zahr. Financovanie'!AI135*Parametre!$A$2/(Parametre!$A$2+Parametre!$A$3)</f>
        <v>0</v>
      </c>
      <c r="AJ131" s="331">
        <f>'Norm. Zahr. Financovanie'!AJ135*Parametre!$A$2/(Parametre!$A$2+Parametre!$A$3)</f>
        <v>0</v>
      </c>
      <c r="AK131" s="331">
        <f>'Norm. Zahr. Financovanie'!AK135*Parametre!$A$2/(Parametre!$A$2+Parametre!$A$3)</f>
        <v>0</v>
      </c>
      <c r="AL131" s="331">
        <f>'Norm. Zahr. Financovanie'!AL135*Parametre!$A$2/(Parametre!$A$2+Parametre!$A$3)</f>
        <v>0</v>
      </c>
      <c r="AM131" s="331">
        <f>'Norm. Zahr. Financovanie'!AM135*Parametre!$A$2/(Parametre!$A$2+Parametre!$A$3)</f>
        <v>0</v>
      </c>
      <c r="AN131" s="331">
        <f>'Norm. Zahr. Financovanie'!AN135*Parametre!$A$2/(Parametre!$A$2+Parametre!$A$3)</f>
        <v>0</v>
      </c>
      <c r="AO131" s="331">
        <f>'Norm. Zahr. Financovanie'!AO135*Parametre!$A$2/(Parametre!$A$2+Parametre!$A$3)</f>
        <v>0</v>
      </c>
      <c r="AP131" s="331">
        <f>'Norm. Zahr. Financovanie'!AP135*Parametre!$A$2/(Parametre!$A$2+Parametre!$A$3)</f>
        <v>0</v>
      </c>
      <c r="AQ131" s="331">
        <f>'Norm. Zahr. Financovanie'!AQ135*Parametre!$A$2/(Parametre!$A$2+Parametre!$A$3)</f>
        <v>0</v>
      </c>
      <c r="AR131" s="331">
        <f>'Norm. Zahr. Financovanie'!AR135*Parametre!$A$2/(Parametre!$A$2+Parametre!$A$3)</f>
        <v>0</v>
      </c>
      <c r="AS131" s="331">
        <f>'Norm. Zahr. Financovanie'!AS135*Parametre!$A$2/(Parametre!$A$2+Parametre!$A$3)</f>
        <v>0</v>
      </c>
      <c r="AT131" s="331">
        <f>'Norm. Zahr. Financovanie'!AT135*Parametre!$A$2/(Parametre!$A$2+Parametre!$A$3)</f>
        <v>0</v>
      </c>
      <c r="AU131" s="331">
        <f>'Norm. Zahr. Financovanie'!AU135*Parametre!$A$2/(Parametre!$A$2+Parametre!$A$3)</f>
        <v>0</v>
      </c>
      <c r="AV131" s="331">
        <f>'Norm. Zahr. Financovanie'!AV135*Parametre!$A$2/(Parametre!$A$2+Parametre!$A$3)</f>
        <v>0</v>
      </c>
      <c r="AW131" s="331">
        <f>'Norm. Zahr. Financovanie'!AW135*Parametre!$A$2/(Parametre!$A$2+Parametre!$A$3)</f>
        <v>0</v>
      </c>
      <c r="AX131" s="331">
        <f>'Norm. Zahr. Financovanie'!AX135*Parametre!$A$2/(Parametre!$A$2+Parametre!$A$3)</f>
        <v>0</v>
      </c>
      <c r="AY131" s="331">
        <f>'Norm. Zahr. Financovanie'!AY135*Parametre!$A$2/(Parametre!$A$2+Parametre!$A$3)</f>
        <v>0</v>
      </c>
      <c r="AZ131" s="331">
        <f>'Norm. Zahr. Financovanie'!AZ135*Parametre!$A$2/(Parametre!$A$2+Parametre!$A$3)</f>
        <v>0</v>
      </c>
      <c r="BA131" s="331">
        <f>'Norm. Zahr. Financovanie'!BA135*Parametre!$A$2/(Parametre!$A$2+Parametre!$A$3)</f>
        <v>0</v>
      </c>
      <c r="BB131" s="331">
        <f>'Norm. Zahr. Financovanie'!BB135*Parametre!$A$2/(Parametre!$A$2+Parametre!$A$3)</f>
        <v>0</v>
      </c>
    </row>
    <row r="132" spans="1:54" ht="14.25" customHeight="1" x14ac:dyDescent="0.25">
      <c r="A132" s="31">
        <v>129</v>
      </c>
      <c r="B132" s="33" t="s">
        <v>409</v>
      </c>
      <c r="C132" s="32" t="s">
        <v>408</v>
      </c>
      <c r="D132" s="331">
        <f>'Norm. Zahr. Financovanie'!D136*Parametre!$A$2/(Parametre!$A$2+Parametre!$A$3)</f>
        <v>0</v>
      </c>
      <c r="E132" s="331">
        <f>'Norm. Zahr. Financovanie'!E136*Parametre!$A$2/(Parametre!$A$2+Parametre!$A$3)</f>
        <v>0</v>
      </c>
      <c r="F132" s="331">
        <f>'Norm. Zahr. Financovanie'!F136*Parametre!$A$2/(Parametre!$A$2+Parametre!$A$3)</f>
        <v>0</v>
      </c>
      <c r="G132" s="331">
        <f>'Norm. Zahr. Financovanie'!G136*Parametre!$A$2/(Parametre!$A$2+Parametre!$A$3)</f>
        <v>0</v>
      </c>
      <c r="H132" s="331">
        <f>'Norm. Zahr. Financovanie'!H136*Parametre!$A$2/(Parametre!$A$2+Parametre!$A$3)</f>
        <v>0</v>
      </c>
      <c r="I132" s="331">
        <f>'Norm. Zahr. Financovanie'!I136*Parametre!$A$2/(Parametre!$A$2+Parametre!$A$3)</f>
        <v>0</v>
      </c>
      <c r="J132" s="331">
        <f>'Norm. Zahr. Financovanie'!J136*Parametre!$A$2/(Parametre!$A$2+Parametre!$A$3)</f>
        <v>0</v>
      </c>
      <c r="K132" s="331">
        <f>'Norm. Zahr. Financovanie'!K136*Parametre!$A$2/(Parametre!$A$2+Parametre!$A$3)</f>
        <v>0</v>
      </c>
      <c r="L132" s="331">
        <f>'Norm. Zahr. Financovanie'!L136*Parametre!$A$2/(Parametre!$A$2+Parametre!$A$3)</f>
        <v>0</v>
      </c>
      <c r="M132" s="331">
        <f>'Norm. Zahr. Financovanie'!M136*Parametre!$A$2/(Parametre!$A$2+Parametre!$A$3)</f>
        <v>0</v>
      </c>
      <c r="N132" s="331">
        <f>'Norm. Zahr. Financovanie'!N136*Parametre!$A$2/(Parametre!$A$2+Parametre!$A$3)</f>
        <v>0</v>
      </c>
      <c r="O132" s="331">
        <f>'Norm. Zahr. Financovanie'!O136*Parametre!$A$2/(Parametre!$A$2+Parametre!$A$3)</f>
        <v>0</v>
      </c>
      <c r="P132" s="331">
        <f>'Norm. Zahr. Financovanie'!P136*Parametre!$A$2/(Parametre!$A$2+Parametre!$A$3)</f>
        <v>0</v>
      </c>
      <c r="Q132" s="331">
        <f>'Norm. Zahr. Financovanie'!Q136*Parametre!$A$2/(Parametre!$A$2+Parametre!$A$3)</f>
        <v>0</v>
      </c>
      <c r="R132" s="331">
        <f>'Norm. Zahr. Financovanie'!R136*Parametre!$A$2/(Parametre!$A$2+Parametre!$A$3)</f>
        <v>0</v>
      </c>
      <c r="S132" s="331">
        <f>'Norm. Zahr. Financovanie'!S136*Parametre!$A$2/(Parametre!$A$2+Parametre!$A$3)</f>
        <v>0</v>
      </c>
      <c r="T132" s="331">
        <f>'Norm. Zahr. Financovanie'!T136*Parametre!$A$2/(Parametre!$A$2+Parametre!$A$3)</f>
        <v>0</v>
      </c>
      <c r="U132" s="331">
        <f>'Norm. Zahr. Financovanie'!U136*Parametre!$A$2/(Parametre!$A$2+Parametre!$A$3)</f>
        <v>0</v>
      </c>
      <c r="V132" s="331">
        <f>'Norm. Zahr. Financovanie'!V136*Parametre!$A$2/(Parametre!$A$2+Parametre!$A$3)</f>
        <v>0</v>
      </c>
      <c r="W132" s="331">
        <f>'Norm. Zahr. Financovanie'!W136*Parametre!$A$2/(Parametre!$A$2+Parametre!$A$3)</f>
        <v>0</v>
      </c>
      <c r="X132" s="331">
        <f>'Norm. Zahr. Financovanie'!X136*Parametre!$A$2/(Parametre!$A$2+Parametre!$A$3)</f>
        <v>0</v>
      </c>
      <c r="Y132" s="331">
        <f>'Norm. Zahr. Financovanie'!Y136*Parametre!$A$2/(Parametre!$A$2+Parametre!$A$3)</f>
        <v>2.4493393084497084E-4</v>
      </c>
      <c r="Z132" s="331">
        <f>'Norm. Zahr. Financovanie'!Z136*Parametre!$A$2/(Parametre!$A$2+Parametre!$A$3)</f>
        <v>0</v>
      </c>
      <c r="AA132" s="331">
        <f>'Norm. Zahr. Financovanie'!AA136*Parametre!$A$2/(Parametre!$A$2+Parametre!$A$3)</f>
        <v>0</v>
      </c>
      <c r="AB132" s="331">
        <f>'Norm. Zahr. Financovanie'!AB136*Parametre!$A$2/(Parametre!$A$2+Parametre!$A$3)</f>
        <v>0</v>
      </c>
      <c r="AC132" s="331">
        <f>'Norm. Zahr. Financovanie'!AC136*Parametre!$A$2/(Parametre!$A$2+Parametre!$A$3)</f>
        <v>0</v>
      </c>
      <c r="AD132" s="331">
        <f>'Norm. Zahr. Financovanie'!AD136*Parametre!$A$2/(Parametre!$A$2+Parametre!$A$3)</f>
        <v>0</v>
      </c>
      <c r="AE132" s="331">
        <f>'Norm. Zahr. Financovanie'!AE136*Parametre!$A$2/(Parametre!$A$2+Parametre!$A$3)</f>
        <v>0</v>
      </c>
      <c r="AF132" s="331">
        <f>'Norm. Zahr. Financovanie'!AF136*Parametre!$A$2/(Parametre!$A$2+Parametre!$A$3)</f>
        <v>0</v>
      </c>
      <c r="AG132" s="331">
        <f>'Norm. Zahr. Financovanie'!AG136*Parametre!$A$2/(Parametre!$A$2+Parametre!$A$3)</f>
        <v>0</v>
      </c>
      <c r="AH132" s="331">
        <f>'Norm. Zahr. Financovanie'!AH136*Parametre!$A$2/(Parametre!$A$2+Parametre!$A$3)</f>
        <v>0</v>
      </c>
      <c r="AI132" s="331">
        <f>'Norm. Zahr. Financovanie'!AI136*Parametre!$A$2/(Parametre!$A$2+Parametre!$A$3)</f>
        <v>0</v>
      </c>
      <c r="AJ132" s="331">
        <f>'Norm. Zahr. Financovanie'!AJ136*Parametre!$A$2/(Parametre!$A$2+Parametre!$A$3)</f>
        <v>0</v>
      </c>
      <c r="AK132" s="331">
        <f>'Norm. Zahr. Financovanie'!AK136*Parametre!$A$2/(Parametre!$A$2+Parametre!$A$3)</f>
        <v>0</v>
      </c>
      <c r="AL132" s="331">
        <f>'Norm. Zahr. Financovanie'!AL136*Parametre!$A$2/(Parametre!$A$2+Parametre!$A$3)</f>
        <v>0</v>
      </c>
      <c r="AM132" s="331">
        <f>'Norm. Zahr. Financovanie'!AM136*Parametre!$A$2/(Parametre!$A$2+Parametre!$A$3)</f>
        <v>0</v>
      </c>
      <c r="AN132" s="331">
        <f>'Norm. Zahr. Financovanie'!AN136*Parametre!$A$2/(Parametre!$A$2+Parametre!$A$3)</f>
        <v>0</v>
      </c>
      <c r="AO132" s="331">
        <f>'Norm. Zahr. Financovanie'!AO136*Parametre!$A$2/(Parametre!$A$2+Parametre!$A$3)</f>
        <v>0</v>
      </c>
      <c r="AP132" s="331">
        <f>'Norm. Zahr. Financovanie'!AP136*Parametre!$A$2/(Parametre!$A$2+Parametre!$A$3)</f>
        <v>0</v>
      </c>
      <c r="AQ132" s="331">
        <f>'Norm. Zahr. Financovanie'!AQ136*Parametre!$A$2/(Parametre!$A$2+Parametre!$A$3)</f>
        <v>0</v>
      </c>
      <c r="AR132" s="331">
        <f>'Norm. Zahr. Financovanie'!AR136*Parametre!$A$2/(Parametre!$A$2+Parametre!$A$3)</f>
        <v>0</v>
      </c>
      <c r="AS132" s="331">
        <f>'Norm. Zahr. Financovanie'!AS136*Parametre!$A$2/(Parametre!$A$2+Parametre!$A$3)</f>
        <v>0</v>
      </c>
      <c r="AT132" s="331">
        <f>'Norm. Zahr. Financovanie'!AT136*Parametre!$A$2/(Parametre!$A$2+Parametre!$A$3)</f>
        <v>0</v>
      </c>
      <c r="AU132" s="331">
        <f>'Norm. Zahr. Financovanie'!AU136*Parametre!$A$2/(Parametre!$A$2+Parametre!$A$3)</f>
        <v>0</v>
      </c>
      <c r="AV132" s="331">
        <f>'Norm. Zahr. Financovanie'!AV136*Parametre!$A$2/(Parametre!$A$2+Parametre!$A$3)</f>
        <v>0</v>
      </c>
      <c r="AW132" s="331">
        <f>'Norm. Zahr. Financovanie'!AW136*Parametre!$A$2/(Parametre!$A$2+Parametre!$A$3)</f>
        <v>0</v>
      </c>
      <c r="AX132" s="331">
        <f>'Norm. Zahr. Financovanie'!AX136*Parametre!$A$2/(Parametre!$A$2+Parametre!$A$3)</f>
        <v>0</v>
      </c>
      <c r="AY132" s="331">
        <f>'Norm. Zahr. Financovanie'!AY136*Parametre!$A$2/(Parametre!$A$2+Parametre!$A$3)</f>
        <v>0</v>
      </c>
      <c r="AZ132" s="331">
        <f>'Norm. Zahr. Financovanie'!AZ136*Parametre!$A$2/(Parametre!$A$2+Parametre!$A$3)</f>
        <v>0</v>
      </c>
      <c r="BA132" s="331">
        <f>'Norm. Zahr. Financovanie'!BA136*Parametre!$A$2/(Parametre!$A$2+Parametre!$A$3)</f>
        <v>0</v>
      </c>
      <c r="BB132" s="331">
        <f>'Norm. Zahr. Financovanie'!BB136*Parametre!$A$2/(Parametre!$A$2+Parametre!$A$3)</f>
        <v>0</v>
      </c>
    </row>
    <row r="133" spans="1:54" ht="14.25" customHeight="1" x14ac:dyDescent="0.25">
      <c r="A133" s="31">
        <v>130</v>
      </c>
      <c r="B133" s="41" t="s">
        <v>295</v>
      </c>
      <c r="C133" s="46" t="s">
        <v>294</v>
      </c>
      <c r="D133" s="331">
        <f>'Norm. Zahr. Financovanie'!D137*Parametre!$A$2/(Parametre!$A$2+Parametre!$A$3)</f>
        <v>0</v>
      </c>
      <c r="E133" s="331">
        <f>'Norm. Zahr. Financovanie'!E137*Parametre!$A$2/(Parametre!$A$2+Parametre!$A$3)</f>
        <v>0</v>
      </c>
      <c r="F133" s="331">
        <f>'Norm. Zahr. Financovanie'!F137*Parametre!$A$2/(Parametre!$A$2+Parametre!$A$3)</f>
        <v>0</v>
      </c>
      <c r="G133" s="331">
        <f>'Norm. Zahr. Financovanie'!G137*Parametre!$A$2/(Parametre!$A$2+Parametre!$A$3)</f>
        <v>0</v>
      </c>
      <c r="H133" s="331">
        <f>'Norm. Zahr. Financovanie'!H137*Parametre!$A$2/(Parametre!$A$2+Parametre!$A$3)</f>
        <v>0</v>
      </c>
      <c r="I133" s="331">
        <f>'Norm. Zahr. Financovanie'!I137*Parametre!$A$2/(Parametre!$A$2+Parametre!$A$3)</f>
        <v>0</v>
      </c>
      <c r="J133" s="331">
        <f>'Norm. Zahr. Financovanie'!J137*Parametre!$A$2/(Parametre!$A$2+Parametre!$A$3)</f>
        <v>0</v>
      </c>
      <c r="K133" s="331">
        <f>'Norm. Zahr. Financovanie'!K137*Parametre!$A$2/(Parametre!$A$2+Parametre!$A$3)</f>
        <v>0</v>
      </c>
      <c r="L133" s="331">
        <f>'Norm. Zahr. Financovanie'!L137*Parametre!$A$2/(Parametre!$A$2+Parametre!$A$3)</f>
        <v>0</v>
      </c>
      <c r="M133" s="331">
        <f>'Norm. Zahr. Financovanie'!M137*Parametre!$A$2/(Parametre!$A$2+Parametre!$A$3)</f>
        <v>0</v>
      </c>
      <c r="N133" s="331">
        <f>'Norm. Zahr. Financovanie'!N137*Parametre!$A$2/(Parametre!$A$2+Parametre!$A$3)</f>
        <v>0</v>
      </c>
      <c r="O133" s="331">
        <f>'Norm. Zahr. Financovanie'!O137*Parametre!$A$2/(Parametre!$A$2+Parametre!$A$3)</f>
        <v>0</v>
      </c>
      <c r="P133" s="331">
        <f>'Norm. Zahr. Financovanie'!P137*Parametre!$A$2/(Parametre!$A$2+Parametre!$A$3)</f>
        <v>0</v>
      </c>
      <c r="Q133" s="331">
        <f>'Norm. Zahr. Financovanie'!Q137*Parametre!$A$2/(Parametre!$A$2+Parametre!$A$3)</f>
        <v>0</v>
      </c>
      <c r="R133" s="331">
        <f>'Norm. Zahr. Financovanie'!R137*Parametre!$A$2/(Parametre!$A$2+Parametre!$A$3)</f>
        <v>0</v>
      </c>
      <c r="S133" s="331">
        <f>'Norm. Zahr. Financovanie'!S137*Parametre!$A$2/(Parametre!$A$2+Parametre!$A$3)</f>
        <v>0</v>
      </c>
      <c r="T133" s="331">
        <f>'Norm. Zahr. Financovanie'!T137*Parametre!$A$2/(Parametre!$A$2+Parametre!$A$3)</f>
        <v>0</v>
      </c>
      <c r="U133" s="331">
        <f>'Norm. Zahr. Financovanie'!U137*Parametre!$A$2/(Parametre!$A$2+Parametre!$A$3)</f>
        <v>0</v>
      </c>
      <c r="V133" s="331">
        <f>'Norm. Zahr. Financovanie'!V137*Parametre!$A$2/(Parametre!$A$2+Parametre!$A$3)</f>
        <v>3.8268769733260287E-2</v>
      </c>
      <c r="W133" s="331">
        <f>'Norm. Zahr. Financovanie'!W137*Parametre!$A$2/(Parametre!$A$2+Parametre!$A$3)</f>
        <v>0</v>
      </c>
      <c r="X133" s="331">
        <f>'Norm. Zahr. Financovanie'!X137*Parametre!$A$2/(Parametre!$A$2+Parametre!$A$3)</f>
        <v>0</v>
      </c>
      <c r="Y133" s="331">
        <f>'Norm. Zahr. Financovanie'!Y137*Parametre!$A$2/(Parametre!$A$2+Parametre!$A$3)</f>
        <v>0</v>
      </c>
      <c r="Z133" s="331">
        <f>'Norm. Zahr. Financovanie'!Z137*Parametre!$A$2/(Parametre!$A$2+Parametre!$A$3)</f>
        <v>0</v>
      </c>
      <c r="AA133" s="331">
        <f>'Norm. Zahr. Financovanie'!AA137*Parametre!$A$2/(Parametre!$A$2+Parametre!$A$3)</f>
        <v>0</v>
      </c>
      <c r="AB133" s="331">
        <f>'Norm. Zahr. Financovanie'!AB137*Parametre!$A$2/(Parametre!$A$2+Parametre!$A$3)</f>
        <v>0</v>
      </c>
      <c r="AC133" s="331">
        <f>'Norm. Zahr. Financovanie'!AC137*Parametre!$A$2/(Parametre!$A$2+Parametre!$A$3)</f>
        <v>0</v>
      </c>
      <c r="AD133" s="331">
        <f>'Norm. Zahr. Financovanie'!AD137*Parametre!$A$2/(Parametre!$A$2+Parametre!$A$3)</f>
        <v>0</v>
      </c>
      <c r="AE133" s="331">
        <f>'Norm. Zahr. Financovanie'!AE137*Parametre!$A$2/(Parametre!$A$2+Parametre!$A$3)</f>
        <v>0</v>
      </c>
      <c r="AF133" s="331">
        <f>'Norm. Zahr. Financovanie'!AF137*Parametre!$A$2/(Parametre!$A$2+Parametre!$A$3)</f>
        <v>0</v>
      </c>
      <c r="AG133" s="331">
        <f>'Norm. Zahr. Financovanie'!AG137*Parametre!$A$2/(Parametre!$A$2+Parametre!$A$3)</f>
        <v>0</v>
      </c>
      <c r="AH133" s="331">
        <f>'Norm. Zahr. Financovanie'!AH137*Parametre!$A$2/(Parametre!$A$2+Parametre!$A$3)</f>
        <v>0</v>
      </c>
      <c r="AI133" s="331">
        <f>'Norm. Zahr. Financovanie'!AI137*Parametre!$A$2/(Parametre!$A$2+Parametre!$A$3)</f>
        <v>0</v>
      </c>
      <c r="AJ133" s="331">
        <f>'Norm. Zahr. Financovanie'!AJ137*Parametre!$A$2/(Parametre!$A$2+Parametre!$A$3)</f>
        <v>0</v>
      </c>
      <c r="AK133" s="331">
        <f>'Norm. Zahr. Financovanie'!AK137*Parametre!$A$2/(Parametre!$A$2+Parametre!$A$3)</f>
        <v>0</v>
      </c>
      <c r="AL133" s="331">
        <f>'Norm. Zahr. Financovanie'!AL137*Parametre!$A$2/(Parametre!$A$2+Parametre!$A$3)</f>
        <v>0</v>
      </c>
      <c r="AM133" s="331">
        <f>'Norm. Zahr. Financovanie'!AM137*Parametre!$A$2/(Parametre!$A$2+Parametre!$A$3)</f>
        <v>0</v>
      </c>
      <c r="AN133" s="331">
        <f>'Norm. Zahr. Financovanie'!AN137*Parametre!$A$2/(Parametre!$A$2+Parametre!$A$3)</f>
        <v>0</v>
      </c>
      <c r="AO133" s="331">
        <f>'Norm. Zahr. Financovanie'!AO137*Parametre!$A$2/(Parametre!$A$2+Parametre!$A$3)</f>
        <v>0</v>
      </c>
      <c r="AP133" s="331">
        <f>'Norm. Zahr. Financovanie'!AP137*Parametre!$A$2/(Parametre!$A$2+Parametre!$A$3)</f>
        <v>0</v>
      </c>
      <c r="AQ133" s="331">
        <f>'Norm. Zahr. Financovanie'!AQ137*Parametre!$A$2/(Parametre!$A$2+Parametre!$A$3)</f>
        <v>0</v>
      </c>
      <c r="AR133" s="331">
        <f>'Norm. Zahr. Financovanie'!AR137*Parametre!$A$2/(Parametre!$A$2+Parametre!$A$3)</f>
        <v>0</v>
      </c>
      <c r="AS133" s="331">
        <f>'Norm. Zahr. Financovanie'!AS137*Parametre!$A$2/(Parametre!$A$2+Parametre!$A$3)</f>
        <v>0</v>
      </c>
      <c r="AT133" s="331">
        <f>'Norm. Zahr. Financovanie'!AT137*Parametre!$A$2/(Parametre!$A$2+Parametre!$A$3)</f>
        <v>0</v>
      </c>
      <c r="AU133" s="331">
        <f>'Norm. Zahr. Financovanie'!AU137*Parametre!$A$2/(Parametre!$A$2+Parametre!$A$3)</f>
        <v>0</v>
      </c>
      <c r="AV133" s="331">
        <f>'Norm. Zahr. Financovanie'!AV137*Parametre!$A$2/(Parametre!$A$2+Parametre!$A$3)</f>
        <v>0</v>
      </c>
      <c r="AW133" s="331">
        <f>'Norm. Zahr. Financovanie'!AW137*Parametre!$A$2/(Parametre!$A$2+Parametre!$A$3)</f>
        <v>0</v>
      </c>
      <c r="AX133" s="331">
        <f>'Norm. Zahr. Financovanie'!AX137*Parametre!$A$2/(Parametre!$A$2+Parametre!$A$3)</f>
        <v>0</v>
      </c>
      <c r="AY133" s="331">
        <f>'Norm. Zahr. Financovanie'!AY137*Parametre!$A$2/(Parametre!$A$2+Parametre!$A$3)</f>
        <v>0</v>
      </c>
      <c r="AZ133" s="331">
        <f>'Norm. Zahr. Financovanie'!AZ137*Parametre!$A$2/(Parametre!$A$2+Parametre!$A$3)</f>
        <v>0</v>
      </c>
      <c r="BA133" s="331">
        <f>'Norm. Zahr. Financovanie'!BA137*Parametre!$A$2/(Parametre!$A$2+Parametre!$A$3)</f>
        <v>0</v>
      </c>
      <c r="BB133" s="331">
        <f>'Norm. Zahr. Financovanie'!BB137*Parametre!$A$2/(Parametre!$A$2+Parametre!$A$3)</f>
        <v>0</v>
      </c>
    </row>
    <row r="134" spans="1:54" ht="14.25" customHeight="1" x14ac:dyDescent="0.25">
      <c r="A134" s="31">
        <v>131</v>
      </c>
      <c r="B134" s="33" t="s">
        <v>318</v>
      </c>
      <c r="C134" s="32" t="s">
        <v>317</v>
      </c>
      <c r="D134" s="331">
        <f>'Norm. Zahr. Financovanie'!D138*Parametre!$A$2/(Parametre!$A$2+Parametre!$A$3)</f>
        <v>0</v>
      </c>
      <c r="E134" s="331">
        <f>'Norm. Zahr. Financovanie'!E138*Parametre!$A$2/(Parametre!$A$2+Parametre!$A$3)</f>
        <v>0</v>
      </c>
      <c r="F134" s="331">
        <f>'Norm. Zahr. Financovanie'!F138*Parametre!$A$2/(Parametre!$A$2+Parametre!$A$3)</f>
        <v>5.0601613564215106E-5</v>
      </c>
      <c r="G134" s="331">
        <f>'Norm. Zahr. Financovanie'!G138*Parametre!$A$2/(Parametre!$A$2+Parametre!$A$3)</f>
        <v>0</v>
      </c>
      <c r="H134" s="331">
        <f>'Norm. Zahr. Financovanie'!H138*Parametre!$A$2/(Parametre!$A$2+Parametre!$A$3)</f>
        <v>0</v>
      </c>
      <c r="I134" s="331">
        <f>'Norm. Zahr. Financovanie'!I138*Parametre!$A$2/(Parametre!$A$2+Parametre!$A$3)</f>
        <v>0</v>
      </c>
      <c r="J134" s="331">
        <f>'Norm. Zahr. Financovanie'!J138*Parametre!$A$2/(Parametre!$A$2+Parametre!$A$3)</f>
        <v>0</v>
      </c>
      <c r="K134" s="331">
        <f>'Norm. Zahr. Financovanie'!K138*Parametre!$A$2/(Parametre!$A$2+Parametre!$A$3)</f>
        <v>0</v>
      </c>
      <c r="L134" s="331">
        <f>'Norm. Zahr. Financovanie'!L138*Parametre!$A$2/(Parametre!$A$2+Parametre!$A$3)</f>
        <v>0</v>
      </c>
      <c r="M134" s="331">
        <f>'Norm. Zahr. Financovanie'!M138*Parametre!$A$2/(Parametre!$A$2+Parametre!$A$3)</f>
        <v>0</v>
      </c>
      <c r="N134" s="331">
        <f>'Norm. Zahr. Financovanie'!N138*Parametre!$A$2/(Parametre!$A$2+Parametre!$A$3)</f>
        <v>0</v>
      </c>
      <c r="O134" s="331">
        <f>'Norm. Zahr. Financovanie'!O138*Parametre!$A$2/(Parametre!$A$2+Parametre!$A$3)</f>
        <v>0</v>
      </c>
      <c r="P134" s="331">
        <f>'Norm. Zahr. Financovanie'!P138*Parametre!$A$2/(Parametre!$A$2+Parametre!$A$3)</f>
        <v>0</v>
      </c>
      <c r="Q134" s="331">
        <f>'Norm. Zahr. Financovanie'!Q138*Parametre!$A$2/(Parametre!$A$2+Parametre!$A$3)</f>
        <v>0</v>
      </c>
      <c r="R134" s="331">
        <f>'Norm. Zahr. Financovanie'!R138*Parametre!$A$2/(Parametre!$A$2+Parametre!$A$3)</f>
        <v>0</v>
      </c>
      <c r="S134" s="331">
        <f>'Norm. Zahr. Financovanie'!S138*Parametre!$A$2/(Parametre!$A$2+Parametre!$A$3)</f>
        <v>0</v>
      </c>
      <c r="T134" s="331">
        <f>'Norm. Zahr. Financovanie'!T138*Parametre!$A$2/(Parametre!$A$2+Parametre!$A$3)</f>
        <v>0</v>
      </c>
      <c r="U134" s="331">
        <f>'Norm. Zahr. Financovanie'!U138*Parametre!$A$2/(Parametre!$A$2+Parametre!$A$3)</f>
        <v>0</v>
      </c>
      <c r="V134" s="331">
        <f>'Norm. Zahr. Financovanie'!V138*Parametre!$A$2/(Parametre!$A$2+Parametre!$A$3)</f>
        <v>0</v>
      </c>
      <c r="W134" s="331">
        <f>'Norm. Zahr. Financovanie'!W138*Parametre!$A$2/(Parametre!$A$2+Parametre!$A$3)</f>
        <v>0</v>
      </c>
      <c r="X134" s="331">
        <f>'Norm. Zahr. Financovanie'!X138*Parametre!$A$2/(Parametre!$A$2+Parametre!$A$3)</f>
        <v>0</v>
      </c>
      <c r="Y134" s="331">
        <f>'Norm. Zahr. Financovanie'!Y138*Parametre!$A$2/(Parametre!$A$2+Parametre!$A$3)</f>
        <v>8.8579683642519831E-4</v>
      </c>
      <c r="Z134" s="331">
        <f>'Norm. Zahr. Financovanie'!Z138*Parametre!$A$2/(Parametre!$A$2+Parametre!$A$3)</f>
        <v>0</v>
      </c>
      <c r="AA134" s="331">
        <f>'Norm. Zahr. Financovanie'!AA138*Parametre!$A$2/(Parametre!$A$2+Parametre!$A$3)</f>
        <v>3.2060674573789233E-3</v>
      </c>
      <c r="AB134" s="331">
        <f>'Norm. Zahr. Financovanie'!AB138*Parametre!$A$2/(Parametre!$A$2+Parametre!$A$3)</f>
        <v>0</v>
      </c>
      <c r="AC134" s="331">
        <f>'Norm. Zahr. Financovanie'!AC138*Parametre!$A$2/(Parametre!$A$2+Parametre!$A$3)</f>
        <v>0</v>
      </c>
      <c r="AD134" s="331">
        <f>'Norm. Zahr. Financovanie'!AD138*Parametre!$A$2/(Parametre!$A$2+Parametre!$A$3)</f>
        <v>0</v>
      </c>
      <c r="AE134" s="331">
        <f>'Norm. Zahr. Financovanie'!AE138*Parametre!$A$2/(Parametre!$A$2+Parametre!$A$3)</f>
        <v>0</v>
      </c>
      <c r="AF134" s="331">
        <f>'Norm. Zahr. Financovanie'!AF138*Parametre!$A$2/(Parametre!$A$2+Parametre!$A$3)</f>
        <v>0</v>
      </c>
      <c r="AG134" s="331">
        <f>'Norm. Zahr. Financovanie'!AG138*Parametre!$A$2/(Parametre!$A$2+Parametre!$A$3)</f>
        <v>0</v>
      </c>
      <c r="AH134" s="331">
        <f>'Norm. Zahr. Financovanie'!AH138*Parametre!$A$2/(Parametre!$A$2+Parametre!$A$3)</f>
        <v>0</v>
      </c>
      <c r="AI134" s="331">
        <f>'Norm. Zahr. Financovanie'!AI138*Parametre!$A$2/(Parametre!$A$2+Parametre!$A$3)</f>
        <v>0</v>
      </c>
      <c r="AJ134" s="331">
        <f>'Norm. Zahr. Financovanie'!AJ138*Parametre!$A$2/(Parametre!$A$2+Parametre!$A$3)</f>
        <v>0</v>
      </c>
      <c r="AK134" s="331">
        <f>'Norm. Zahr. Financovanie'!AK138*Parametre!$A$2/(Parametre!$A$2+Parametre!$A$3)</f>
        <v>0</v>
      </c>
      <c r="AL134" s="331">
        <f>'Norm. Zahr. Financovanie'!AL138*Parametre!$A$2/(Parametre!$A$2+Parametre!$A$3)</f>
        <v>0</v>
      </c>
      <c r="AM134" s="331">
        <f>'Norm. Zahr. Financovanie'!AM138*Parametre!$A$2/(Parametre!$A$2+Parametre!$A$3)</f>
        <v>0</v>
      </c>
      <c r="AN134" s="331">
        <f>'Norm. Zahr. Financovanie'!AN138*Parametre!$A$2/(Parametre!$A$2+Parametre!$A$3)</f>
        <v>0</v>
      </c>
      <c r="AO134" s="331">
        <f>'Norm. Zahr. Financovanie'!AO138*Parametre!$A$2/(Parametre!$A$2+Parametre!$A$3)</f>
        <v>0</v>
      </c>
      <c r="AP134" s="331">
        <f>'Norm. Zahr. Financovanie'!AP138*Parametre!$A$2/(Parametre!$A$2+Parametre!$A$3)</f>
        <v>0</v>
      </c>
      <c r="AQ134" s="331">
        <f>'Norm. Zahr. Financovanie'!AQ138*Parametre!$A$2/(Parametre!$A$2+Parametre!$A$3)</f>
        <v>0</v>
      </c>
      <c r="AR134" s="331">
        <f>'Norm. Zahr. Financovanie'!AR138*Parametre!$A$2/(Parametre!$A$2+Parametre!$A$3)</f>
        <v>0</v>
      </c>
      <c r="AS134" s="331">
        <f>'Norm. Zahr. Financovanie'!AS138*Parametre!$A$2/(Parametre!$A$2+Parametre!$A$3)</f>
        <v>0</v>
      </c>
      <c r="AT134" s="331">
        <f>'Norm. Zahr. Financovanie'!AT138*Parametre!$A$2/(Parametre!$A$2+Parametre!$A$3)</f>
        <v>0</v>
      </c>
      <c r="AU134" s="331">
        <f>'Norm. Zahr. Financovanie'!AU138*Parametre!$A$2/(Parametre!$A$2+Parametre!$A$3)</f>
        <v>3.8200643717219689E-3</v>
      </c>
      <c r="AV134" s="331">
        <f>'Norm. Zahr. Financovanie'!AV138*Parametre!$A$2/(Parametre!$A$2+Parametre!$A$3)</f>
        <v>0</v>
      </c>
      <c r="AW134" s="331">
        <f>'Norm. Zahr. Financovanie'!AW138*Parametre!$A$2/(Parametre!$A$2+Parametre!$A$3)</f>
        <v>0</v>
      </c>
      <c r="AX134" s="331">
        <f>'Norm. Zahr. Financovanie'!AX138*Parametre!$A$2/(Parametre!$A$2+Parametre!$A$3)</f>
        <v>0</v>
      </c>
      <c r="AY134" s="331">
        <f>'Norm. Zahr. Financovanie'!AY138*Parametre!$A$2/(Parametre!$A$2+Parametre!$A$3)</f>
        <v>0</v>
      </c>
      <c r="AZ134" s="331">
        <f>'Norm. Zahr. Financovanie'!AZ138*Parametre!$A$2/(Parametre!$A$2+Parametre!$A$3)</f>
        <v>0</v>
      </c>
      <c r="BA134" s="331">
        <f>'Norm. Zahr. Financovanie'!BA138*Parametre!$A$2/(Parametre!$A$2+Parametre!$A$3)</f>
        <v>0</v>
      </c>
      <c r="BB134" s="331">
        <f>'Norm. Zahr. Financovanie'!BB138*Parametre!$A$2/(Parametre!$A$2+Parametre!$A$3)</f>
        <v>0</v>
      </c>
    </row>
    <row r="135" spans="1:54" ht="14.25" customHeight="1" x14ac:dyDescent="0.25">
      <c r="A135" s="31">
        <v>132</v>
      </c>
      <c r="B135" s="41" t="s">
        <v>393</v>
      </c>
      <c r="C135" s="46" t="s">
        <v>392</v>
      </c>
      <c r="D135" s="331">
        <f>'Norm. Zahr. Financovanie'!D139*Parametre!$A$2/(Parametre!$A$2+Parametre!$A$3)</f>
        <v>0</v>
      </c>
      <c r="E135" s="331">
        <f>'Norm. Zahr. Financovanie'!E139*Parametre!$A$2/(Parametre!$A$2+Parametre!$A$3)</f>
        <v>0</v>
      </c>
      <c r="F135" s="331">
        <f>'Norm. Zahr. Financovanie'!F139*Parametre!$A$2/(Parametre!$A$2+Parametre!$A$3)</f>
        <v>0</v>
      </c>
      <c r="G135" s="331">
        <f>'Norm. Zahr. Financovanie'!G139*Parametre!$A$2/(Parametre!$A$2+Parametre!$A$3)</f>
        <v>0</v>
      </c>
      <c r="H135" s="331">
        <f>'Norm. Zahr. Financovanie'!H139*Parametre!$A$2/(Parametre!$A$2+Parametre!$A$3)</f>
        <v>0</v>
      </c>
      <c r="I135" s="331">
        <f>'Norm. Zahr. Financovanie'!I139*Parametre!$A$2/(Parametre!$A$2+Parametre!$A$3)</f>
        <v>0</v>
      </c>
      <c r="J135" s="331">
        <f>'Norm. Zahr. Financovanie'!J139*Parametre!$A$2/(Parametre!$A$2+Parametre!$A$3)</f>
        <v>0</v>
      </c>
      <c r="K135" s="331">
        <f>'Norm. Zahr. Financovanie'!K139*Parametre!$A$2/(Parametre!$A$2+Parametre!$A$3)</f>
        <v>0</v>
      </c>
      <c r="L135" s="331">
        <f>'Norm. Zahr. Financovanie'!L139*Parametre!$A$2/(Parametre!$A$2+Parametre!$A$3)</f>
        <v>0</v>
      </c>
      <c r="M135" s="331">
        <f>'Norm. Zahr. Financovanie'!M139*Parametre!$A$2/(Parametre!$A$2+Parametre!$A$3)</f>
        <v>0</v>
      </c>
      <c r="N135" s="331">
        <f>'Norm. Zahr. Financovanie'!N139*Parametre!$A$2/(Parametre!$A$2+Parametre!$A$3)</f>
        <v>0</v>
      </c>
      <c r="O135" s="331">
        <f>'Norm. Zahr. Financovanie'!O139*Parametre!$A$2/(Parametre!$A$2+Parametre!$A$3)</f>
        <v>0</v>
      </c>
      <c r="P135" s="331">
        <f>'Norm. Zahr. Financovanie'!P139*Parametre!$A$2/(Parametre!$A$2+Parametre!$A$3)</f>
        <v>0</v>
      </c>
      <c r="Q135" s="331">
        <f>'Norm. Zahr. Financovanie'!Q139*Parametre!$A$2/(Parametre!$A$2+Parametre!$A$3)</f>
        <v>0</v>
      </c>
      <c r="R135" s="331">
        <f>'Norm. Zahr. Financovanie'!R139*Parametre!$A$2/(Parametre!$A$2+Parametre!$A$3)</f>
        <v>0</v>
      </c>
      <c r="S135" s="331">
        <f>'Norm. Zahr. Financovanie'!S139*Parametre!$A$2/(Parametre!$A$2+Parametre!$A$3)</f>
        <v>0</v>
      </c>
      <c r="T135" s="331">
        <f>'Norm. Zahr. Financovanie'!T139*Parametre!$A$2/(Parametre!$A$2+Parametre!$A$3)</f>
        <v>0</v>
      </c>
      <c r="U135" s="331">
        <f>'Norm. Zahr. Financovanie'!U139*Parametre!$A$2/(Parametre!$A$2+Parametre!$A$3)</f>
        <v>0</v>
      </c>
      <c r="V135" s="331">
        <f>'Norm. Zahr. Financovanie'!V139*Parametre!$A$2/(Parametre!$A$2+Parametre!$A$3)</f>
        <v>0</v>
      </c>
      <c r="W135" s="331">
        <f>'Norm. Zahr. Financovanie'!W139*Parametre!$A$2/(Parametre!$A$2+Parametre!$A$3)</f>
        <v>0</v>
      </c>
      <c r="X135" s="331">
        <f>'Norm. Zahr. Financovanie'!X139*Parametre!$A$2/(Parametre!$A$2+Parametre!$A$3)</f>
        <v>0</v>
      </c>
      <c r="Y135" s="331">
        <f>'Norm. Zahr. Financovanie'!Y139*Parametre!$A$2/(Parametre!$A$2+Parametre!$A$3)</f>
        <v>0</v>
      </c>
      <c r="Z135" s="331">
        <f>'Norm. Zahr. Financovanie'!Z139*Parametre!$A$2/(Parametre!$A$2+Parametre!$A$3)</f>
        <v>0</v>
      </c>
      <c r="AA135" s="331">
        <f>'Norm. Zahr. Financovanie'!AA139*Parametre!$A$2/(Parametre!$A$2+Parametre!$A$3)</f>
        <v>0</v>
      </c>
      <c r="AB135" s="331">
        <f>'Norm. Zahr. Financovanie'!AB139*Parametre!$A$2/(Parametre!$A$2+Parametre!$A$3)</f>
        <v>0</v>
      </c>
      <c r="AC135" s="331">
        <f>'Norm. Zahr. Financovanie'!AC139*Parametre!$A$2/(Parametre!$A$2+Parametre!$A$3)</f>
        <v>0</v>
      </c>
      <c r="AD135" s="331">
        <f>'Norm. Zahr. Financovanie'!AD139*Parametre!$A$2/(Parametre!$A$2+Parametre!$A$3)</f>
        <v>0</v>
      </c>
      <c r="AE135" s="331">
        <f>'Norm. Zahr. Financovanie'!AE139*Parametre!$A$2/(Parametre!$A$2+Parametre!$A$3)</f>
        <v>0</v>
      </c>
      <c r="AF135" s="331">
        <f>'Norm. Zahr. Financovanie'!AF139*Parametre!$A$2/(Parametre!$A$2+Parametre!$A$3)</f>
        <v>0</v>
      </c>
      <c r="AG135" s="331">
        <f>'Norm. Zahr. Financovanie'!AG139*Parametre!$A$2/(Parametre!$A$2+Parametre!$A$3)</f>
        <v>0</v>
      </c>
      <c r="AH135" s="331">
        <f>'Norm. Zahr. Financovanie'!AH139*Parametre!$A$2/(Parametre!$A$2+Parametre!$A$3)</f>
        <v>0</v>
      </c>
      <c r="AI135" s="331">
        <f>'Norm. Zahr. Financovanie'!AI139*Parametre!$A$2/(Parametre!$A$2+Parametre!$A$3)</f>
        <v>0</v>
      </c>
      <c r="AJ135" s="331">
        <f>'Norm. Zahr. Financovanie'!AJ139*Parametre!$A$2/(Parametre!$A$2+Parametre!$A$3)</f>
        <v>0</v>
      </c>
      <c r="AK135" s="331">
        <f>'Norm. Zahr. Financovanie'!AK139*Parametre!$A$2/(Parametre!$A$2+Parametre!$A$3)</f>
        <v>0</v>
      </c>
      <c r="AL135" s="331">
        <f>'Norm. Zahr. Financovanie'!AL139*Parametre!$A$2/(Parametre!$A$2+Parametre!$A$3)</f>
        <v>0</v>
      </c>
      <c r="AM135" s="331">
        <f>'Norm. Zahr. Financovanie'!AM139*Parametre!$A$2/(Parametre!$A$2+Parametre!$A$3)</f>
        <v>0</v>
      </c>
      <c r="AN135" s="331">
        <f>'Norm. Zahr. Financovanie'!AN139*Parametre!$A$2/(Parametre!$A$2+Parametre!$A$3)</f>
        <v>0</v>
      </c>
      <c r="AO135" s="331">
        <f>'Norm. Zahr. Financovanie'!AO139*Parametre!$A$2/(Parametre!$A$2+Parametre!$A$3)</f>
        <v>0</v>
      </c>
      <c r="AP135" s="331">
        <f>'Norm. Zahr. Financovanie'!AP139*Parametre!$A$2/(Parametre!$A$2+Parametre!$A$3)</f>
        <v>0</v>
      </c>
      <c r="AQ135" s="331">
        <f>'Norm. Zahr. Financovanie'!AQ139*Parametre!$A$2/(Parametre!$A$2+Parametre!$A$3)</f>
        <v>0</v>
      </c>
      <c r="AR135" s="331">
        <f>'Norm. Zahr. Financovanie'!AR139*Parametre!$A$2/(Parametre!$A$2+Parametre!$A$3)</f>
        <v>0</v>
      </c>
      <c r="AS135" s="331">
        <f>'Norm. Zahr. Financovanie'!AS139*Parametre!$A$2/(Parametre!$A$2+Parametre!$A$3)</f>
        <v>0</v>
      </c>
      <c r="AT135" s="331">
        <f>'Norm. Zahr. Financovanie'!AT139*Parametre!$A$2/(Parametre!$A$2+Parametre!$A$3)</f>
        <v>0</v>
      </c>
      <c r="AU135" s="331">
        <f>'Norm. Zahr. Financovanie'!AU139*Parametre!$A$2/(Parametre!$A$2+Parametre!$A$3)</f>
        <v>0</v>
      </c>
      <c r="AV135" s="331">
        <f>'Norm. Zahr. Financovanie'!AV139*Parametre!$A$2/(Parametre!$A$2+Parametre!$A$3)</f>
        <v>0</v>
      </c>
      <c r="AW135" s="331">
        <f>'Norm. Zahr. Financovanie'!AW139*Parametre!$A$2/(Parametre!$A$2+Parametre!$A$3)</f>
        <v>2.3730782420692539E-4</v>
      </c>
      <c r="AX135" s="331">
        <f>'Norm. Zahr. Financovanie'!AX139*Parametre!$A$2/(Parametre!$A$2+Parametre!$A$3)</f>
        <v>0</v>
      </c>
      <c r="AY135" s="331">
        <f>'Norm. Zahr. Financovanie'!AY139*Parametre!$A$2/(Parametre!$A$2+Parametre!$A$3)</f>
        <v>0</v>
      </c>
      <c r="AZ135" s="331">
        <f>'Norm. Zahr. Financovanie'!AZ139*Parametre!$A$2/(Parametre!$A$2+Parametre!$A$3)</f>
        <v>0</v>
      </c>
      <c r="BA135" s="331">
        <f>'Norm. Zahr. Financovanie'!BA139*Parametre!$A$2/(Parametre!$A$2+Parametre!$A$3)</f>
        <v>0</v>
      </c>
      <c r="BB135" s="331">
        <f>'Norm. Zahr. Financovanie'!BB139*Parametre!$A$2/(Parametre!$A$2+Parametre!$A$3)</f>
        <v>0</v>
      </c>
    </row>
    <row r="136" spans="1:54" ht="14.25" customHeight="1" x14ac:dyDescent="0.25">
      <c r="A136" s="31">
        <v>133</v>
      </c>
      <c r="B136" s="33" t="s">
        <v>391</v>
      </c>
      <c r="C136" s="32" t="s">
        <v>390</v>
      </c>
      <c r="D136" s="331">
        <f>'Norm. Zahr. Financovanie'!D140*Parametre!$A$2/(Parametre!$A$2+Parametre!$A$3)</f>
        <v>0</v>
      </c>
      <c r="E136" s="331">
        <f>'Norm. Zahr. Financovanie'!E140*Parametre!$A$2/(Parametre!$A$2+Parametre!$A$3)</f>
        <v>0</v>
      </c>
      <c r="F136" s="331">
        <f>'Norm. Zahr. Financovanie'!F140*Parametre!$A$2/(Parametre!$A$2+Parametre!$A$3)</f>
        <v>3.0360968138529062E-4</v>
      </c>
      <c r="G136" s="331">
        <f>'Norm. Zahr. Financovanie'!G140*Parametre!$A$2/(Parametre!$A$2+Parametre!$A$3)</f>
        <v>0</v>
      </c>
      <c r="H136" s="331">
        <f>'Norm. Zahr. Financovanie'!H140*Parametre!$A$2/(Parametre!$A$2+Parametre!$A$3)</f>
        <v>0</v>
      </c>
      <c r="I136" s="331">
        <f>'Norm. Zahr. Financovanie'!I140*Parametre!$A$2/(Parametre!$A$2+Parametre!$A$3)</f>
        <v>0</v>
      </c>
      <c r="J136" s="331">
        <f>'Norm. Zahr. Financovanie'!J140*Parametre!$A$2/(Parametre!$A$2+Parametre!$A$3)</f>
        <v>0</v>
      </c>
      <c r="K136" s="331">
        <f>'Norm. Zahr. Financovanie'!K140*Parametre!$A$2/(Parametre!$A$2+Parametre!$A$3)</f>
        <v>0</v>
      </c>
      <c r="L136" s="331">
        <f>'Norm. Zahr. Financovanie'!L140*Parametre!$A$2/(Parametre!$A$2+Parametre!$A$3)</f>
        <v>0</v>
      </c>
      <c r="M136" s="331">
        <f>'Norm. Zahr. Financovanie'!M140*Parametre!$A$2/(Parametre!$A$2+Parametre!$A$3)</f>
        <v>0</v>
      </c>
      <c r="N136" s="331">
        <f>'Norm. Zahr. Financovanie'!N140*Parametre!$A$2/(Parametre!$A$2+Parametre!$A$3)</f>
        <v>0</v>
      </c>
      <c r="O136" s="331">
        <f>'Norm. Zahr. Financovanie'!O140*Parametre!$A$2/(Parametre!$A$2+Parametre!$A$3)</f>
        <v>0</v>
      </c>
      <c r="P136" s="331">
        <f>'Norm. Zahr. Financovanie'!P140*Parametre!$A$2/(Parametre!$A$2+Parametre!$A$3)</f>
        <v>0</v>
      </c>
      <c r="Q136" s="331">
        <f>'Norm. Zahr. Financovanie'!Q140*Parametre!$A$2/(Parametre!$A$2+Parametre!$A$3)</f>
        <v>0</v>
      </c>
      <c r="R136" s="331">
        <f>'Norm. Zahr. Financovanie'!R140*Parametre!$A$2/(Parametre!$A$2+Parametre!$A$3)</f>
        <v>0</v>
      </c>
      <c r="S136" s="331">
        <f>'Norm. Zahr. Financovanie'!S140*Parametre!$A$2/(Parametre!$A$2+Parametre!$A$3)</f>
        <v>0</v>
      </c>
      <c r="T136" s="331">
        <f>'Norm. Zahr. Financovanie'!T140*Parametre!$A$2/(Parametre!$A$2+Parametre!$A$3)</f>
        <v>0</v>
      </c>
      <c r="U136" s="331">
        <f>'Norm. Zahr. Financovanie'!U140*Parametre!$A$2/(Parametre!$A$2+Parametre!$A$3)</f>
        <v>0</v>
      </c>
      <c r="V136" s="331">
        <f>'Norm. Zahr. Financovanie'!V140*Parametre!$A$2/(Parametre!$A$2+Parametre!$A$3)</f>
        <v>0</v>
      </c>
      <c r="W136" s="331">
        <f>'Norm. Zahr. Financovanie'!W140*Parametre!$A$2/(Parametre!$A$2+Parametre!$A$3)</f>
        <v>0</v>
      </c>
      <c r="X136" s="331">
        <f>'Norm. Zahr. Financovanie'!X140*Parametre!$A$2/(Parametre!$A$2+Parametre!$A$3)</f>
        <v>0</v>
      </c>
      <c r="Y136" s="331">
        <f>'Norm. Zahr. Financovanie'!Y140*Parametre!$A$2/(Parametre!$A$2+Parametre!$A$3)</f>
        <v>0</v>
      </c>
      <c r="Z136" s="331">
        <f>'Norm. Zahr. Financovanie'!Z140*Parametre!$A$2/(Parametre!$A$2+Parametre!$A$3)</f>
        <v>0</v>
      </c>
      <c r="AA136" s="331">
        <f>'Norm. Zahr. Financovanie'!AA140*Parametre!$A$2/(Parametre!$A$2+Parametre!$A$3)</f>
        <v>0</v>
      </c>
      <c r="AB136" s="331">
        <f>'Norm. Zahr. Financovanie'!AB140*Parametre!$A$2/(Parametre!$A$2+Parametre!$A$3)</f>
        <v>0</v>
      </c>
      <c r="AC136" s="331">
        <f>'Norm. Zahr. Financovanie'!AC140*Parametre!$A$2/(Parametre!$A$2+Parametre!$A$3)</f>
        <v>0</v>
      </c>
      <c r="AD136" s="331">
        <f>'Norm. Zahr. Financovanie'!AD140*Parametre!$A$2/(Parametre!$A$2+Parametre!$A$3)</f>
        <v>0</v>
      </c>
      <c r="AE136" s="331">
        <f>'Norm. Zahr. Financovanie'!AE140*Parametre!$A$2/(Parametre!$A$2+Parametre!$A$3)</f>
        <v>0</v>
      </c>
      <c r="AF136" s="331">
        <f>'Norm. Zahr. Financovanie'!AF140*Parametre!$A$2/(Parametre!$A$2+Parametre!$A$3)</f>
        <v>0</v>
      </c>
      <c r="AG136" s="331">
        <f>'Norm. Zahr. Financovanie'!AG140*Parametre!$A$2/(Parametre!$A$2+Parametre!$A$3)</f>
        <v>0</v>
      </c>
      <c r="AH136" s="331">
        <f>'Norm. Zahr. Financovanie'!AH140*Parametre!$A$2/(Parametre!$A$2+Parametre!$A$3)</f>
        <v>0</v>
      </c>
      <c r="AI136" s="331">
        <f>'Norm. Zahr. Financovanie'!AI140*Parametre!$A$2/(Parametre!$A$2+Parametre!$A$3)</f>
        <v>0</v>
      </c>
      <c r="AJ136" s="331">
        <f>'Norm. Zahr. Financovanie'!AJ140*Parametre!$A$2/(Parametre!$A$2+Parametre!$A$3)</f>
        <v>0</v>
      </c>
      <c r="AK136" s="331">
        <f>'Norm. Zahr. Financovanie'!AK140*Parametre!$A$2/(Parametre!$A$2+Parametre!$A$3)</f>
        <v>0</v>
      </c>
      <c r="AL136" s="331">
        <f>'Norm. Zahr. Financovanie'!AL140*Parametre!$A$2/(Parametre!$A$2+Parametre!$A$3)</f>
        <v>8.1158903695789804E-4</v>
      </c>
      <c r="AM136" s="331">
        <f>'Norm. Zahr. Financovanie'!AM140*Parametre!$A$2/(Parametre!$A$2+Parametre!$A$3)</f>
        <v>0</v>
      </c>
      <c r="AN136" s="331">
        <f>'Norm. Zahr. Financovanie'!AN140*Parametre!$A$2/(Parametre!$A$2+Parametre!$A$3)</f>
        <v>0</v>
      </c>
      <c r="AO136" s="331">
        <f>'Norm. Zahr. Financovanie'!AO140*Parametre!$A$2/(Parametre!$A$2+Parametre!$A$3)</f>
        <v>0</v>
      </c>
      <c r="AP136" s="331">
        <f>'Norm. Zahr. Financovanie'!AP140*Parametre!$A$2/(Parametre!$A$2+Parametre!$A$3)</f>
        <v>0</v>
      </c>
      <c r="AQ136" s="331">
        <f>'Norm. Zahr. Financovanie'!AQ140*Parametre!$A$2/(Parametre!$A$2+Parametre!$A$3)</f>
        <v>0</v>
      </c>
      <c r="AR136" s="331">
        <f>'Norm. Zahr. Financovanie'!AR140*Parametre!$A$2/(Parametre!$A$2+Parametre!$A$3)</f>
        <v>0</v>
      </c>
      <c r="AS136" s="331">
        <f>'Norm. Zahr. Financovanie'!AS140*Parametre!$A$2/(Parametre!$A$2+Parametre!$A$3)</f>
        <v>0</v>
      </c>
      <c r="AT136" s="331">
        <f>'Norm. Zahr. Financovanie'!AT140*Parametre!$A$2/(Parametre!$A$2+Parametre!$A$3)</f>
        <v>0</v>
      </c>
      <c r="AU136" s="331">
        <f>'Norm. Zahr. Financovanie'!AU140*Parametre!$A$2/(Parametre!$A$2+Parametre!$A$3)</f>
        <v>0</v>
      </c>
      <c r="AV136" s="331">
        <f>'Norm. Zahr. Financovanie'!AV140*Parametre!$A$2/(Parametre!$A$2+Parametre!$A$3)</f>
        <v>0</v>
      </c>
      <c r="AW136" s="331">
        <f>'Norm. Zahr. Financovanie'!AW140*Parametre!$A$2/(Parametre!$A$2+Parametre!$A$3)</f>
        <v>0</v>
      </c>
      <c r="AX136" s="331">
        <f>'Norm. Zahr. Financovanie'!AX140*Parametre!$A$2/(Parametre!$A$2+Parametre!$A$3)</f>
        <v>0</v>
      </c>
      <c r="AY136" s="331">
        <f>'Norm. Zahr. Financovanie'!AY140*Parametre!$A$2/(Parametre!$A$2+Parametre!$A$3)</f>
        <v>0</v>
      </c>
      <c r="AZ136" s="331">
        <f>'Norm. Zahr. Financovanie'!AZ140*Parametre!$A$2/(Parametre!$A$2+Parametre!$A$3)</f>
        <v>0</v>
      </c>
      <c r="BA136" s="331">
        <f>'Norm. Zahr. Financovanie'!BA140*Parametre!$A$2/(Parametre!$A$2+Parametre!$A$3)</f>
        <v>0</v>
      </c>
      <c r="BB136" s="331">
        <f>'Norm. Zahr. Financovanie'!BB140*Parametre!$A$2/(Parametre!$A$2+Parametre!$A$3)</f>
        <v>0</v>
      </c>
    </row>
    <row r="137" spans="1:54" ht="14.25" customHeight="1" x14ac:dyDescent="0.25">
      <c r="A137" s="31">
        <v>134</v>
      </c>
      <c r="B137" s="41" t="s">
        <v>342</v>
      </c>
      <c r="C137" s="46" t="s">
        <v>341</v>
      </c>
      <c r="D137" s="331">
        <f>'Norm. Zahr. Financovanie'!D141*Parametre!$A$2/(Parametre!$A$2+Parametre!$A$3)</f>
        <v>0</v>
      </c>
      <c r="E137" s="331">
        <f>'Norm. Zahr. Financovanie'!E141*Parametre!$A$2/(Parametre!$A$2+Parametre!$A$3)</f>
        <v>0</v>
      </c>
      <c r="F137" s="331">
        <f>'Norm. Zahr. Financovanie'!F141*Parametre!$A$2/(Parametre!$A$2+Parametre!$A$3)</f>
        <v>0</v>
      </c>
      <c r="G137" s="331">
        <f>'Norm. Zahr. Financovanie'!G141*Parametre!$A$2/(Parametre!$A$2+Parametre!$A$3)</f>
        <v>0</v>
      </c>
      <c r="H137" s="331">
        <f>'Norm. Zahr. Financovanie'!H141*Parametre!$A$2/(Parametre!$A$2+Parametre!$A$3)</f>
        <v>0</v>
      </c>
      <c r="I137" s="331">
        <f>'Norm. Zahr. Financovanie'!I141*Parametre!$A$2/(Parametre!$A$2+Parametre!$A$3)</f>
        <v>0</v>
      </c>
      <c r="J137" s="331">
        <f>'Norm. Zahr. Financovanie'!J141*Parametre!$A$2/(Parametre!$A$2+Parametre!$A$3)</f>
        <v>0</v>
      </c>
      <c r="K137" s="331">
        <f>'Norm. Zahr. Financovanie'!K141*Parametre!$A$2/(Parametre!$A$2+Parametre!$A$3)</f>
        <v>0</v>
      </c>
      <c r="L137" s="331">
        <f>'Norm. Zahr. Financovanie'!L141*Parametre!$A$2/(Parametre!$A$2+Parametre!$A$3)</f>
        <v>0</v>
      </c>
      <c r="M137" s="331">
        <f>'Norm. Zahr. Financovanie'!M141*Parametre!$A$2/(Parametre!$A$2+Parametre!$A$3)</f>
        <v>0</v>
      </c>
      <c r="N137" s="331">
        <f>'Norm. Zahr. Financovanie'!N141*Parametre!$A$2/(Parametre!$A$2+Parametre!$A$3)</f>
        <v>0</v>
      </c>
      <c r="O137" s="331">
        <f>'Norm. Zahr. Financovanie'!O141*Parametre!$A$2/(Parametre!$A$2+Parametre!$A$3)</f>
        <v>0</v>
      </c>
      <c r="P137" s="331">
        <f>'Norm. Zahr. Financovanie'!P141*Parametre!$A$2/(Parametre!$A$2+Parametre!$A$3)</f>
        <v>0</v>
      </c>
      <c r="Q137" s="331">
        <f>'Norm. Zahr. Financovanie'!Q141*Parametre!$A$2/(Parametre!$A$2+Parametre!$A$3)</f>
        <v>0</v>
      </c>
      <c r="R137" s="331">
        <f>'Norm. Zahr. Financovanie'!R141*Parametre!$A$2/(Parametre!$A$2+Parametre!$A$3)</f>
        <v>0</v>
      </c>
      <c r="S137" s="331">
        <f>'Norm. Zahr. Financovanie'!S141*Parametre!$A$2/(Parametre!$A$2+Parametre!$A$3)</f>
        <v>0</v>
      </c>
      <c r="T137" s="331">
        <f>'Norm. Zahr. Financovanie'!T141*Parametre!$A$2/(Parametre!$A$2+Parametre!$A$3)</f>
        <v>0</v>
      </c>
      <c r="U137" s="331">
        <f>'Norm. Zahr. Financovanie'!U141*Parametre!$A$2/(Parametre!$A$2+Parametre!$A$3)</f>
        <v>0</v>
      </c>
      <c r="V137" s="331">
        <f>'Norm. Zahr. Financovanie'!V141*Parametre!$A$2/(Parametre!$A$2+Parametre!$A$3)</f>
        <v>0</v>
      </c>
      <c r="W137" s="331">
        <f>'Norm. Zahr. Financovanie'!W141*Parametre!$A$2/(Parametre!$A$2+Parametre!$A$3)</f>
        <v>0</v>
      </c>
      <c r="X137" s="331">
        <f>'Norm. Zahr. Financovanie'!X141*Parametre!$A$2/(Parametre!$A$2+Parametre!$A$3)</f>
        <v>0</v>
      </c>
      <c r="Y137" s="331">
        <f>'Norm. Zahr. Financovanie'!Y141*Parametre!$A$2/(Parametre!$A$2+Parametre!$A$3)</f>
        <v>0</v>
      </c>
      <c r="Z137" s="331">
        <f>'Norm. Zahr. Financovanie'!Z141*Parametre!$A$2/(Parametre!$A$2+Parametre!$A$3)</f>
        <v>0</v>
      </c>
      <c r="AA137" s="331">
        <f>'Norm. Zahr. Financovanie'!AA141*Parametre!$A$2/(Parametre!$A$2+Parametre!$A$3)</f>
        <v>0</v>
      </c>
      <c r="AB137" s="331">
        <f>'Norm. Zahr. Financovanie'!AB141*Parametre!$A$2/(Parametre!$A$2+Parametre!$A$3)</f>
        <v>0</v>
      </c>
      <c r="AC137" s="331">
        <f>'Norm. Zahr. Financovanie'!AC141*Parametre!$A$2/(Parametre!$A$2+Parametre!$A$3)</f>
        <v>0</v>
      </c>
      <c r="AD137" s="331">
        <f>'Norm. Zahr. Financovanie'!AD141*Parametre!$A$2/(Parametre!$A$2+Parametre!$A$3)</f>
        <v>0</v>
      </c>
      <c r="AE137" s="331">
        <f>'Norm. Zahr. Financovanie'!AE141*Parametre!$A$2/(Parametre!$A$2+Parametre!$A$3)</f>
        <v>0</v>
      </c>
      <c r="AF137" s="331">
        <f>'Norm. Zahr. Financovanie'!AF141*Parametre!$A$2/(Parametre!$A$2+Parametre!$A$3)</f>
        <v>0</v>
      </c>
      <c r="AG137" s="331">
        <f>'Norm. Zahr. Financovanie'!AG141*Parametre!$A$2/(Parametre!$A$2+Parametre!$A$3)</f>
        <v>0</v>
      </c>
      <c r="AH137" s="331">
        <f>'Norm. Zahr. Financovanie'!AH141*Parametre!$A$2/(Parametre!$A$2+Parametre!$A$3)</f>
        <v>0</v>
      </c>
      <c r="AI137" s="331">
        <f>'Norm. Zahr. Financovanie'!AI141*Parametre!$A$2/(Parametre!$A$2+Parametre!$A$3)</f>
        <v>0</v>
      </c>
      <c r="AJ137" s="331">
        <f>'Norm. Zahr. Financovanie'!AJ141*Parametre!$A$2/(Parametre!$A$2+Parametre!$A$3)</f>
        <v>0</v>
      </c>
      <c r="AK137" s="331">
        <f>'Norm. Zahr. Financovanie'!AK141*Parametre!$A$2/(Parametre!$A$2+Parametre!$A$3)</f>
        <v>0</v>
      </c>
      <c r="AL137" s="331">
        <f>'Norm. Zahr. Financovanie'!AL141*Parametre!$A$2/(Parametre!$A$2+Parametre!$A$3)</f>
        <v>0</v>
      </c>
      <c r="AM137" s="331">
        <f>'Norm. Zahr. Financovanie'!AM141*Parametre!$A$2/(Parametre!$A$2+Parametre!$A$3)</f>
        <v>0</v>
      </c>
      <c r="AN137" s="331">
        <f>'Norm. Zahr. Financovanie'!AN141*Parametre!$A$2/(Parametre!$A$2+Parametre!$A$3)</f>
        <v>1.3462307586471025E-3</v>
      </c>
      <c r="AO137" s="331">
        <f>'Norm. Zahr. Financovanie'!AO141*Parametre!$A$2/(Parametre!$A$2+Parametre!$A$3)</f>
        <v>0</v>
      </c>
      <c r="AP137" s="331">
        <f>'Norm. Zahr. Financovanie'!AP141*Parametre!$A$2/(Parametre!$A$2+Parametre!$A$3)</f>
        <v>0</v>
      </c>
      <c r="AQ137" s="331">
        <f>'Norm. Zahr. Financovanie'!AQ141*Parametre!$A$2/(Parametre!$A$2+Parametre!$A$3)</f>
        <v>0</v>
      </c>
      <c r="AR137" s="331">
        <f>'Norm. Zahr. Financovanie'!AR141*Parametre!$A$2/(Parametre!$A$2+Parametre!$A$3)</f>
        <v>0</v>
      </c>
      <c r="AS137" s="331">
        <f>'Norm. Zahr. Financovanie'!AS141*Parametre!$A$2/(Parametre!$A$2+Parametre!$A$3)</f>
        <v>0</v>
      </c>
      <c r="AT137" s="331">
        <f>'Norm. Zahr. Financovanie'!AT141*Parametre!$A$2/(Parametre!$A$2+Parametre!$A$3)</f>
        <v>0</v>
      </c>
      <c r="AU137" s="331">
        <f>'Norm. Zahr. Financovanie'!AU141*Parametre!$A$2/(Parametre!$A$2+Parametre!$A$3)</f>
        <v>0</v>
      </c>
      <c r="AV137" s="331">
        <f>'Norm. Zahr. Financovanie'!AV141*Parametre!$A$2/(Parametre!$A$2+Parametre!$A$3)</f>
        <v>0</v>
      </c>
      <c r="AW137" s="331">
        <f>'Norm. Zahr. Financovanie'!AW141*Parametre!$A$2/(Parametre!$A$2+Parametre!$A$3)</f>
        <v>4.7461564841385078E-4</v>
      </c>
      <c r="AX137" s="331">
        <f>'Norm. Zahr. Financovanie'!AX141*Parametre!$A$2/(Parametre!$A$2+Parametre!$A$3)</f>
        <v>0</v>
      </c>
      <c r="AY137" s="331">
        <f>'Norm. Zahr. Financovanie'!AY141*Parametre!$A$2/(Parametre!$A$2+Parametre!$A$3)</f>
        <v>0</v>
      </c>
      <c r="AZ137" s="331">
        <f>'Norm. Zahr. Financovanie'!AZ141*Parametre!$A$2/(Parametre!$A$2+Parametre!$A$3)</f>
        <v>0</v>
      </c>
      <c r="BA137" s="331">
        <f>'Norm. Zahr. Financovanie'!BA141*Parametre!$A$2/(Parametre!$A$2+Parametre!$A$3)</f>
        <v>0</v>
      </c>
      <c r="BB137" s="331">
        <f>'Norm. Zahr. Financovanie'!BB141*Parametre!$A$2/(Parametre!$A$2+Parametre!$A$3)</f>
        <v>0</v>
      </c>
    </row>
    <row r="138" spans="1:54" ht="14.25" customHeight="1" x14ac:dyDescent="0.25">
      <c r="A138" s="31">
        <v>135</v>
      </c>
      <c r="B138" s="33" t="s">
        <v>356</v>
      </c>
      <c r="C138" s="39" t="s">
        <v>355</v>
      </c>
      <c r="D138" s="331">
        <f>'Norm. Zahr. Financovanie'!D142*Parametre!$A$2/(Parametre!$A$2+Parametre!$A$3)</f>
        <v>0</v>
      </c>
      <c r="E138" s="331">
        <f>'Norm. Zahr. Financovanie'!E142*Parametre!$A$2/(Parametre!$A$2+Parametre!$A$3)</f>
        <v>0</v>
      </c>
      <c r="F138" s="331">
        <f>'Norm. Zahr. Financovanie'!F142*Parametre!$A$2/(Parametre!$A$2+Parametre!$A$3)</f>
        <v>0</v>
      </c>
      <c r="G138" s="331">
        <f>'Norm. Zahr. Financovanie'!G142*Parametre!$A$2/(Parametre!$A$2+Parametre!$A$3)</f>
        <v>0</v>
      </c>
      <c r="H138" s="331">
        <f>'Norm. Zahr. Financovanie'!H142*Parametre!$A$2/(Parametre!$A$2+Parametre!$A$3)</f>
        <v>0</v>
      </c>
      <c r="I138" s="331">
        <f>'Norm. Zahr. Financovanie'!I142*Parametre!$A$2/(Parametre!$A$2+Parametre!$A$3)</f>
        <v>0</v>
      </c>
      <c r="J138" s="331">
        <f>'Norm. Zahr. Financovanie'!J142*Parametre!$A$2/(Parametre!$A$2+Parametre!$A$3)</f>
        <v>0</v>
      </c>
      <c r="K138" s="331">
        <f>'Norm. Zahr. Financovanie'!K142*Parametre!$A$2/(Parametre!$A$2+Parametre!$A$3)</f>
        <v>0</v>
      </c>
      <c r="L138" s="331">
        <f>'Norm. Zahr. Financovanie'!L142*Parametre!$A$2/(Parametre!$A$2+Parametre!$A$3)</f>
        <v>0</v>
      </c>
      <c r="M138" s="331">
        <f>'Norm. Zahr. Financovanie'!M142*Parametre!$A$2/(Parametre!$A$2+Parametre!$A$3)</f>
        <v>0</v>
      </c>
      <c r="N138" s="331">
        <f>'Norm. Zahr. Financovanie'!N142*Parametre!$A$2/(Parametre!$A$2+Parametre!$A$3)</f>
        <v>0</v>
      </c>
      <c r="O138" s="331">
        <f>'Norm. Zahr. Financovanie'!O142*Parametre!$A$2/(Parametre!$A$2+Parametre!$A$3)</f>
        <v>0</v>
      </c>
      <c r="P138" s="331">
        <f>'Norm. Zahr. Financovanie'!P142*Parametre!$A$2/(Parametre!$A$2+Parametre!$A$3)</f>
        <v>0</v>
      </c>
      <c r="Q138" s="331">
        <f>'Norm. Zahr. Financovanie'!Q142*Parametre!$A$2/(Parametre!$A$2+Parametre!$A$3)</f>
        <v>0</v>
      </c>
      <c r="R138" s="331">
        <f>'Norm. Zahr. Financovanie'!R142*Parametre!$A$2/(Parametre!$A$2+Parametre!$A$3)</f>
        <v>0</v>
      </c>
      <c r="S138" s="331">
        <f>'Norm. Zahr. Financovanie'!S142*Parametre!$A$2/(Parametre!$A$2+Parametre!$A$3)</f>
        <v>0</v>
      </c>
      <c r="T138" s="331">
        <f>'Norm. Zahr. Financovanie'!T142*Parametre!$A$2/(Parametre!$A$2+Parametre!$A$3)</f>
        <v>0</v>
      </c>
      <c r="U138" s="331">
        <f>'Norm. Zahr. Financovanie'!U142*Parametre!$A$2/(Parametre!$A$2+Parametre!$A$3)</f>
        <v>0</v>
      </c>
      <c r="V138" s="331">
        <f>'Norm. Zahr. Financovanie'!V142*Parametre!$A$2/(Parametre!$A$2+Parametre!$A$3)</f>
        <v>0</v>
      </c>
      <c r="W138" s="331">
        <f>'Norm. Zahr. Financovanie'!W142*Parametre!$A$2/(Parametre!$A$2+Parametre!$A$3)</f>
        <v>0</v>
      </c>
      <c r="X138" s="331">
        <f>'Norm. Zahr. Financovanie'!X142*Parametre!$A$2/(Parametre!$A$2+Parametre!$A$3)</f>
        <v>0</v>
      </c>
      <c r="Y138" s="331">
        <f>'Norm. Zahr. Financovanie'!Y142*Parametre!$A$2/(Parametre!$A$2+Parametre!$A$3)</f>
        <v>0</v>
      </c>
      <c r="Z138" s="331">
        <f>'Norm. Zahr. Financovanie'!Z142*Parametre!$A$2/(Parametre!$A$2+Parametre!$A$3)</f>
        <v>0</v>
      </c>
      <c r="AA138" s="331">
        <f>'Norm. Zahr. Financovanie'!AA142*Parametre!$A$2/(Parametre!$A$2+Parametre!$A$3)</f>
        <v>0</v>
      </c>
      <c r="AB138" s="331">
        <f>'Norm. Zahr. Financovanie'!AB142*Parametre!$A$2/(Parametre!$A$2+Parametre!$A$3)</f>
        <v>0</v>
      </c>
      <c r="AC138" s="331">
        <f>'Norm. Zahr. Financovanie'!AC142*Parametre!$A$2/(Parametre!$A$2+Parametre!$A$3)</f>
        <v>0</v>
      </c>
      <c r="AD138" s="331">
        <f>'Norm. Zahr. Financovanie'!AD142*Parametre!$A$2/(Parametre!$A$2+Parametre!$A$3)</f>
        <v>0</v>
      </c>
      <c r="AE138" s="331">
        <f>'Norm. Zahr. Financovanie'!AE142*Parametre!$A$2/(Parametre!$A$2+Parametre!$A$3)</f>
        <v>0</v>
      </c>
      <c r="AF138" s="331">
        <f>'Norm. Zahr. Financovanie'!AF142*Parametre!$A$2/(Parametre!$A$2+Parametre!$A$3)</f>
        <v>1.2778379776312266E-3</v>
      </c>
      <c r="AG138" s="331">
        <f>'Norm. Zahr. Financovanie'!AG142*Parametre!$A$2/(Parametre!$A$2+Parametre!$A$3)</f>
        <v>0</v>
      </c>
      <c r="AH138" s="331">
        <f>'Norm. Zahr. Financovanie'!AH142*Parametre!$A$2/(Parametre!$A$2+Parametre!$A$3)</f>
        <v>0</v>
      </c>
      <c r="AI138" s="331">
        <f>'Norm. Zahr. Financovanie'!AI142*Parametre!$A$2/(Parametre!$A$2+Parametre!$A$3)</f>
        <v>0</v>
      </c>
      <c r="AJ138" s="331">
        <f>'Norm. Zahr. Financovanie'!AJ142*Parametre!$A$2/(Parametre!$A$2+Parametre!$A$3)</f>
        <v>0</v>
      </c>
      <c r="AK138" s="331">
        <f>'Norm. Zahr. Financovanie'!AK142*Parametre!$A$2/(Parametre!$A$2+Parametre!$A$3)</f>
        <v>0</v>
      </c>
      <c r="AL138" s="331">
        <f>'Norm. Zahr. Financovanie'!AL142*Parametre!$A$2/(Parametre!$A$2+Parametre!$A$3)</f>
        <v>0</v>
      </c>
      <c r="AM138" s="331">
        <f>'Norm. Zahr. Financovanie'!AM142*Parametre!$A$2/(Parametre!$A$2+Parametre!$A$3)</f>
        <v>0</v>
      </c>
      <c r="AN138" s="331">
        <f>'Norm. Zahr. Financovanie'!AN142*Parametre!$A$2/(Parametre!$A$2+Parametre!$A$3)</f>
        <v>0</v>
      </c>
      <c r="AO138" s="331">
        <f>'Norm. Zahr. Financovanie'!AO142*Parametre!$A$2/(Parametre!$A$2+Parametre!$A$3)</f>
        <v>0</v>
      </c>
      <c r="AP138" s="331">
        <f>'Norm. Zahr. Financovanie'!AP142*Parametre!$A$2/(Parametre!$A$2+Parametre!$A$3)</f>
        <v>0</v>
      </c>
      <c r="AQ138" s="331">
        <f>'Norm. Zahr. Financovanie'!AQ142*Parametre!$A$2/(Parametre!$A$2+Parametre!$A$3)</f>
        <v>0</v>
      </c>
      <c r="AR138" s="331">
        <f>'Norm. Zahr. Financovanie'!AR142*Parametre!$A$2/(Parametre!$A$2+Parametre!$A$3)</f>
        <v>0</v>
      </c>
      <c r="AS138" s="331">
        <f>'Norm. Zahr. Financovanie'!AS142*Parametre!$A$2/(Parametre!$A$2+Parametre!$A$3)</f>
        <v>0</v>
      </c>
      <c r="AT138" s="331">
        <f>'Norm. Zahr. Financovanie'!AT142*Parametre!$A$2/(Parametre!$A$2+Parametre!$A$3)</f>
        <v>0</v>
      </c>
      <c r="AU138" s="331">
        <f>'Norm. Zahr. Financovanie'!AU142*Parametre!$A$2/(Parametre!$A$2+Parametre!$A$3)</f>
        <v>0</v>
      </c>
      <c r="AV138" s="331">
        <f>'Norm. Zahr. Financovanie'!AV142*Parametre!$A$2/(Parametre!$A$2+Parametre!$A$3)</f>
        <v>0</v>
      </c>
      <c r="AW138" s="331">
        <f>'Norm. Zahr. Financovanie'!AW142*Parametre!$A$2/(Parametre!$A$2+Parametre!$A$3)</f>
        <v>0</v>
      </c>
      <c r="AX138" s="331">
        <f>'Norm. Zahr. Financovanie'!AX142*Parametre!$A$2/(Parametre!$A$2+Parametre!$A$3)</f>
        <v>0</v>
      </c>
      <c r="AY138" s="331">
        <f>'Norm. Zahr. Financovanie'!AY142*Parametre!$A$2/(Parametre!$A$2+Parametre!$A$3)</f>
        <v>0</v>
      </c>
      <c r="AZ138" s="331">
        <f>'Norm. Zahr. Financovanie'!AZ142*Parametre!$A$2/(Parametre!$A$2+Parametre!$A$3)</f>
        <v>0</v>
      </c>
      <c r="BA138" s="331">
        <f>'Norm. Zahr. Financovanie'!BA142*Parametre!$A$2/(Parametre!$A$2+Parametre!$A$3)</f>
        <v>0</v>
      </c>
      <c r="BB138" s="331">
        <f>'Norm. Zahr. Financovanie'!BB142*Parametre!$A$2/(Parametre!$A$2+Parametre!$A$3)</f>
        <v>0</v>
      </c>
    </row>
    <row r="139" spans="1:54" ht="14.25" customHeight="1" x14ac:dyDescent="0.25">
      <c r="A139" s="31">
        <v>136</v>
      </c>
      <c r="B139" s="41" t="s">
        <v>401</v>
      </c>
      <c r="C139" s="40" t="s">
        <v>400</v>
      </c>
      <c r="D139" s="331">
        <f>'Norm. Zahr. Financovanie'!D143*Parametre!$A$2/(Parametre!$A$2+Parametre!$A$3)</f>
        <v>0</v>
      </c>
      <c r="E139" s="331">
        <f>'Norm. Zahr. Financovanie'!E143*Parametre!$A$2/(Parametre!$A$2+Parametre!$A$3)</f>
        <v>0</v>
      </c>
      <c r="F139" s="331">
        <f>'Norm. Zahr. Financovanie'!F143*Parametre!$A$2/(Parametre!$A$2+Parametre!$A$3)</f>
        <v>0</v>
      </c>
      <c r="G139" s="331">
        <f>'Norm. Zahr. Financovanie'!G143*Parametre!$A$2/(Parametre!$A$2+Parametre!$A$3)</f>
        <v>0</v>
      </c>
      <c r="H139" s="331">
        <f>'Norm. Zahr. Financovanie'!H143*Parametre!$A$2/(Parametre!$A$2+Parametre!$A$3)</f>
        <v>0</v>
      </c>
      <c r="I139" s="331">
        <f>'Norm. Zahr. Financovanie'!I143*Parametre!$A$2/(Parametre!$A$2+Parametre!$A$3)</f>
        <v>0</v>
      </c>
      <c r="J139" s="331">
        <f>'Norm. Zahr. Financovanie'!J143*Parametre!$A$2/(Parametre!$A$2+Parametre!$A$3)</f>
        <v>0</v>
      </c>
      <c r="K139" s="331">
        <f>'Norm. Zahr. Financovanie'!K143*Parametre!$A$2/(Parametre!$A$2+Parametre!$A$3)</f>
        <v>0</v>
      </c>
      <c r="L139" s="331">
        <f>'Norm. Zahr. Financovanie'!L143*Parametre!$A$2/(Parametre!$A$2+Parametre!$A$3)</f>
        <v>0</v>
      </c>
      <c r="M139" s="331">
        <f>'Norm. Zahr. Financovanie'!M143*Parametre!$A$2/(Parametre!$A$2+Parametre!$A$3)</f>
        <v>0</v>
      </c>
      <c r="N139" s="331">
        <f>'Norm. Zahr. Financovanie'!N143*Parametre!$A$2/(Parametre!$A$2+Parametre!$A$3)</f>
        <v>0</v>
      </c>
      <c r="O139" s="331">
        <f>'Norm. Zahr. Financovanie'!O143*Parametre!$A$2/(Parametre!$A$2+Parametre!$A$3)</f>
        <v>3.0753919670097534E-4</v>
      </c>
      <c r="P139" s="331">
        <f>'Norm. Zahr. Financovanie'!P143*Parametre!$A$2/(Parametre!$A$2+Parametre!$A$3)</f>
        <v>0</v>
      </c>
      <c r="Q139" s="331">
        <f>'Norm. Zahr. Financovanie'!Q143*Parametre!$A$2/(Parametre!$A$2+Parametre!$A$3)</f>
        <v>0</v>
      </c>
      <c r="R139" s="331">
        <f>'Norm. Zahr. Financovanie'!R143*Parametre!$A$2/(Parametre!$A$2+Parametre!$A$3)</f>
        <v>0</v>
      </c>
      <c r="S139" s="331">
        <f>'Norm. Zahr. Financovanie'!S143*Parametre!$A$2/(Parametre!$A$2+Parametre!$A$3)</f>
        <v>0</v>
      </c>
      <c r="T139" s="331">
        <f>'Norm. Zahr. Financovanie'!T143*Parametre!$A$2/(Parametre!$A$2+Parametre!$A$3)</f>
        <v>0</v>
      </c>
      <c r="U139" s="331">
        <f>'Norm. Zahr. Financovanie'!U143*Parametre!$A$2/(Parametre!$A$2+Parametre!$A$3)</f>
        <v>0</v>
      </c>
      <c r="V139" s="331">
        <f>'Norm. Zahr. Financovanie'!V143*Parametre!$A$2/(Parametre!$A$2+Parametre!$A$3)</f>
        <v>0</v>
      </c>
      <c r="W139" s="331">
        <f>'Norm. Zahr. Financovanie'!W143*Parametre!$A$2/(Parametre!$A$2+Parametre!$A$3)</f>
        <v>0</v>
      </c>
      <c r="X139" s="331">
        <f>'Norm. Zahr. Financovanie'!X143*Parametre!$A$2/(Parametre!$A$2+Parametre!$A$3)</f>
        <v>0</v>
      </c>
      <c r="Y139" s="331">
        <f>'Norm. Zahr. Financovanie'!Y143*Parametre!$A$2/(Parametre!$A$2+Parametre!$A$3)</f>
        <v>0</v>
      </c>
      <c r="Z139" s="331">
        <f>'Norm. Zahr. Financovanie'!Z143*Parametre!$A$2/(Parametre!$A$2+Parametre!$A$3)</f>
        <v>0</v>
      </c>
      <c r="AA139" s="331">
        <f>'Norm. Zahr. Financovanie'!AA143*Parametre!$A$2/(Parametre!$A$2+Parametre!$A$3)</f>
        <v>0</v>
      </c>
      <c r="AB139" s="331">
        <f>'Norm. Zahr. Financovanie'!AB143*Parametre!$A$2/(Parametre!$A$2+Parametre!$A$3)</f>
        <v>0</v>
      </c>
      <c r="AC139" s="331">
        <f>'Norm. Zahr. Financovanie'!AC143*Parametre!$A$2/(Parametre!$A$2+Parametre!$A$3)</f>
        <v>0</v>
      </c>
      <c r="AD139" s="331">
        <f>'Norm. Zahr. Financovanie'!AD143*Parametre!$A$2/(Parametre!$A$2+Parametre!$A$3)</f>
        <v>0</v>
      </c>
      <c r="AE139" s="331">
        <f>'Norm. Zahr. Financovanie'!AE143*Parametre!$A$2/(Parametre!$A$2+Parametre!$A$3)</f>
        <v>0</v>
      </c>
      <c r="AF139" s="331">
        <f>'Norm. Zahr. Financovanie'!AF143*Parametre!$A$2/(Parametre!$A$2+Parametre!$A$3)</f>
        <v>0</v>
      </c>
      <c r="AG139" s="331">
        <f>'Norm. Zahr. Financovanie'!AG143*Parametre!$A$2/(Parametre!$A$2+Parametre!$A$3)</f>
        <v>0</v>
      </c>
      <c r="AH139" s="331">
        <f>'Norm. Zahr. Financovanie'!AH143*Parametre!$A$2/(Parametre!$A$2+Parametre!$A$3)</f>
        <v>0</v>
      </c>
      <c r="AI139" s="331">
        <f>'Norm. Zahr. Financovanie'!AI143*Parametre!$A$2/(Parametre!$A$2+Parametre!$A$3)</f>
        <v>0</v>
      </c>
      <c r="AJ139" s="331">
        <f>'Norm. Zahr. Financovanie'!AJ143*Parametre!$A$2/(Parametre!$A$2+Parametre!$A$3)</f>
        <v>0</v>
      </c>
      <c r="AK139" s="331">
        <f>'Norm. Zahr. Financovanie'!AK143*Parametre!$A$2/(Parametre!$A$2+Parametre!$A$3)</f>
        <v>0</v>
      </c>
      <c r="AL139" s="331">
        <f>'Norm. Zahr. Financovanie'!AL143*Parametre!$A$2/(Parametre!$A$2+Parametre!$A$3)</f>
        <v>0</v>
      </c>
      <c r="AM139" s="331">
        <f>'Norm. Zahr. Financovanie'!AM143*Parametre!$A$2/(Parametre!$A$2+Parametre!$A$3)</f>
        <v>0</v>
      </c>
      <c r="AN139" s="331">
        <f>'Norm. Zahr. Financovanie'!AN143*Parametre!$A$2/(Parametre!$A$2+Parametre!$A$3)</f>
        <v>0</v>
      </c>
      <c r="AO139" s="331">
        <f>'Norm. Zahr. Financovanie'!AO143*Parametre!$A$2/(Parametre!$A$2+Parametre!$A$3)</f>
        <v>0</v>
      </c>
      <c r="AP139" s="331">
        <f>'Norm. Zahr. Financovanie'!AP143*Parametre!$A$2/(Parametre!$A$2+Parametre!$A$3)</f>
        <v>0</v>
      </c>
      <c r="AQ139" s="331">
        <f>'Norm. Zahr. Financovanie'!AQ143*Parametre!$A$2/(Parametre!$A$2+Parametre!$A$3)</f>
        <v>0</v>
      </c>
      <c r="AR139" s="331">
        <f>'Norm. Zahr. Financovanie'!AR143*Parametre!$A$2/(Parametre!$A$2+Parametre!$A$3)</f>
        <v>0</v>
      </c>
      <c r="AS139" s="331">
        <f>'Norm. Zahr. Financovanie'!AS143*Parametre!$A$2/(Parametre!$A$2+Parametre!$A$3)</f>
        <v>0</v>
      </c>
      <c r="AT139" s="331">
        <f>'Norm. Zahr. Financovanie'!AT143*Parametre!$A$2/(Parametre!$A$2+Parametre!$A$3)</f>
        <v>0</v>
      </c>
      <c r="AU139" s="331">
        <f>'Norm. Zahr. Financovanie'!AU143*Parametre!$A$2/(Parametre!$A$2+Parametre!$A$3)</f>
        <v>0</v>
      </c>
      <c r="AV139" s="331">
        <f>'Norm. Zahr. Financovanie'!AV143*Parametre!$A$2/(Parametre!$A$2+Parametre!$A$3)</f>
        <v>0</v>
      </c>
      <c r="AW139" s="331">
        <f>'Norm. Zahr. Financovanie'!AW143*Parametre!$A$2/(Parametre!$A$2+Parametre!$A$3)</f>
        <v>0</v>
      </c>
      <c r="AX139" s="331">
        <f>'Norm. Zahr. Financovanie'!AX143*Parametre!$A$2/(Parametre!$A$2+Parametre!$A$3)</f>
        <v>0</v>
      </c>
      <c r="AY139" s="331">
        <f>'Norm. Zahr. Financovanie'!AY143*Parametre!$A$2/(Parametre!$A$2+Parametre!$A$3)</f>
        <v>0</v>
      </c>
      <c r="AZ139" s="331">
        <f>'Norm. Zahr. Financovanie'!AZ143*Parametre!$A$2/(Parametre!$A$2+Parametre!$A$3)</f>
        <v>0</v>
      </c>
      <c r="BA139" s="331">
        <f>'Norm. Zahr. Financovanie'!BA143*Parametre!$A$2/(Parametre!$A$2+Parametre!$A$3)</f>
        <v>0</v>
      </c>
      <c r="BB139" s="331">
        <f>'Norm. Zahr. Financovanie'!BB143*Parametre!$A$2/(Parametre!$A$2+Parametre!$A$3)</f>
        <v>0</v>
      </c>
    </row>
    <row r="140" spans="1:54" ht="14.25" customHeight="1" x14ac:dyDescent="0.25">
      <c r="A140" s="31">
        <v>137</v>
      </c>
      <c r="B140" s="33" t="s">
        <v>293</v>
      </c>
      <c r="C140" s="39" t="s">
        <v>292</v>
      </c>
      <c r="D140" s="331">
        <f>'Norm. Zahr. Financovanie'!D144*Parametre!$A$2/(Parametre!$A$2+Parametre!$A$3)</f>
        <v>0</v>
      </c>
      <c r="E140" s="331">
        <f>'Norm. Zahr. Financovanie'!E144*Parametre!$A$2/(Parametre!$A$2+Parametre!$A$3)</f>
        <v>0</v>
      </c>
      <c r="F140" s="331">
        <f>'Norm. Zahr. Financovanie'!F144*Parametre!$A$2/(Parametre!$A$2+Parametre!$A$3)</f>
        <v>0</v>
      </c>
      <c r="G140" s="331">
        <f>'Norm. Zahr. Financovanie'!G144*Parametre!$A$2/(Parametre!$A$2+Parametre!$A$3)</f>
        <v>0</v>
      </c>
      <c r="H140" s="331">
        <f>'Norm. Zahr. Financovanie'!H144*Parametre!$A$2/(Parametre!$A$2+Parametre!$A$3)</f>
        <v>0</v>
      </c>
      <c r="I140" s="331">
        <f>'Norm. Zahr. Financovanie'!I144*Parametre!$A$2/(Parametre!$A$2+Parametre!$A$3)</f>
        <v>0</v>
      </c>
      <c r="J140" s="331">
        <f>'Norm. Zahr. Financovanie'!J144*Parametre!$A$2/(Parametre!$A$2+Parametre!$A$3)</f>
        <v>0</v>
      </c>
      <c r="K140" s="331">
        <f>'Norm. Zahr. Financovanie'!K144*Parametre!$A$2/(Parametre!$A$2+Parametre!$A$3)</f>
        <v>0</v>
      </c>
      <c r="L140" s="331">
        <f>'Norm. Zahr. Financovanie'!L144*Parametre!$A$2/(Parametre!$A$2+Parametre!$A$3)</f>
        <v>0</v>
      </c>
      <c r="M140" s="331">
        <f>'Norm. Zahr. Financovanie'!M144*Parametre!$A$2/(Parametre!$A$2+Parametre!$A$3)</f>
        <v>0</v>
      </c>
      <c r="N140" s="331">
        <f>'Norm. Zahr. Financovanie'!N144*Parametre!$A$2/(Parametre!$A$2+Parametre!$A$3)</f>
        <v>0</v>
      </c>
      <c r="O140" s="331">
        <f>'Norm. Zahr. Financovanie'!O144*Parametre!$A$2/(Parametre!$A$2+Parametre!$A$3)</f>
        <v>0</v>
      </c>
      <c r="P140" s="331">
        <f>'Norm. Zahr. Financovanie'!P144*Parametre!$A$2/(Parametre!$A$2+Parametre!$A$3)</f>
        <v>0</v>
      </c>
      <c r="Q140" s="331">
        <f>'Norm. Zahr. Financovanie'!Q144*Parametre!$A$2/(Parametre!$A$2+Parametre!$A$3)</f>
        <v>0</v>
      </c>
      <c r="R140" s="331">
        <f>'Norm. Zahr. Financovanie'!R144*Parametre!$A$2/(Parametre!$A$2+Parametre!$A$3)</f>
        <v>0</v>
      </c>
      <c r="S140" s="331">
        <f>'Norm. Zahr. Financovanie'!S144*Parametre!$A$2/(Parametre!$A$2+Parametre!$A$3)</f>
        <v>0</v>
      </c>
      <c r="T140" s="331">
        <f>'Norm. Zahr. Financovanie'!T144*Parametre!$A$2/(Parametre!$A$2+Parametre!$A$3)</f>
        <v>0</v>
      </c>
      <c r="U140" s="331">
        <f>'Norm. Zahr. Financovanie'!U144*Parametre!$A$2/(Parametre!$A$2+Parametre!$A$3)</f>
        <v>0</v>
      </c>
      <c r="V140" s="331">
        <f>'Norm. Zahr. Financovanie'!V144*Parametre!$A$2/(Parametre!$A$2+Parametre!$A$3)</f>
        <v>0</v>
      </c>
      <c r="W140" s="331">
        <f>'Norm. Zahr. Financovanie'!W144*Parametre!$A$2/(Parametre!$A$2+Parametre!$A$3)</f>
        <v>0</v>
      </c>
      <c r="X140" s="331">
        <f>'Norm. Zahr. Financovanie'!X144*Parametre!$A$2/(Parametre!$A$2+Parametre!$A$3)</f>
        <v>0</v>
      </c>
      <c r="Y140" s="331">
        <f>'Norm. Zahr. Financovanie'!Y144*Parametre!$A$2/(Parametre!$A$2+Parametre!$A$3)</f>
        <v>2.9049734759782897E-3</v>
      </c>
      <c r="Z140" s="331">
        <f>'Norm. Zahr. Financovanie'!Z144*Parametre!$A$2/(Parametre!$A$2+Parametre!$A$3)</f>
        <v>0</v>
      </c>
      <c r="AA140" s="331">
        <f>'Norm. Zahr. Financovanie'!AA144*Parametre!$A$2/(Parametre!$A$2+Parametre!$A$3)</f>
        <v>0</v>
      </c>
      <c r="AB140" s="331">
        <f>'Norm. Zahr. Financovanie'!AB144*Parametre!$A$2/(Parametre!$A$2+Parametre!$A$3)</f>
        <v>0</v>
      </c>
      <c r="AC140" s="331">
        <f>'Norm. Zahr. Financovanie'!AC144*Parametre!$A$2/(Parametre!$A$2+Parametre!$A$3)</f>
        <v>0</v>
      </c>
      <c r="AD140" s="331">
        <f>'Norm. Zahr. Financovanie'!AD144*Parametre!$A$2/(Parametre!$A$2+Parametre!$A$3)</f>
        <v>0</v>
      </c>
      <c r="AE140" s="331">
        <f>'Norm. Zahr. Financovanie'!AE144*Parametre!$A$2/(Parametre!$A$2+Parametre!$A$3)</f>
        <v>0</v>
      </c>
      <c r="AF140" s="331">
        <f>'Norm. Zahr. Financovanie'!AF144*Parametre!$A$2/(Parametre!$A$2+Parametre!$A$3)</f>
        <v>2.8976651427659279E-2</v>
      </c>
      <c r="AG140" s="331">
        <f>'Norm. Zahr. Financovanie'!AG144*Parametre!$A$2/(Parametre!$A$2+Parametre!$A$3)</f>
        <v>0</v>
      </c>
      <c r="AH140" s="331">
        <f>'Norm. Zahr. Financovanie'!AH144*Parametre!$A$2/(Parametre!$A$2+Parametre!$A$3)</f>
        <v>0</v>
      </c>
      <c r="AI140" s="331">
        <f>'Norm. Zahr. Financovanie'!AI144*Parametre!$A$2/(Parametre!$A$2+Parametre!$A$3)</f>
        <v>0</v>
      </c>
      <c r="AJ140" s="331">
        <f>'Norm. Zahr. Financovanie'!AJ144*Parametre!$A$2/(Parametre!$A$2+Parametre!$A$3)</f>
        <v>0</v>
      </c>
      <c r="AK140" s="331">
        <f>'Norm. Zahr. Financovanie'!AK144*Parametre!$A$2/(Parametre!$A$2+Parametre!$A$3)</f>
        <v>0</v>
      </c>
      <c r="AL140" s="331">
        <f>'Norm. Zahr. Financovanie'!AL144*Parametre!$A$2/(Parametre!$A$2+Parametre!$A$3)</f>
        <v>0</v>
      </c>
      <c r="AM140" s="331">
        <f>'Norm. Zahr. Financovanie'!AM144*Parametre!$A$2/(Parametre!$A$2+Parametre!$A$3)</f>
        <v>0</v>
      </c>
      <c r="AN140" s="331">
        <f>'Norm. Zahr. Financovanie'!AN144*Parametre!$A$2/(Parametre!$A$2+Parametre!$A$3)</f>
        <v>0</v>
      </c>
      <c r="AO140" s="331">
        <f>'Norm. Zahr. Financovanie'!AO144*Parametre!$A$2/(Parametre!$A$2+Parametre!$A$3)</f>
        <v>0</v>
      </c>
      <c r="AP140" s="331">
        <f>'Norm. Zahr. Financovanie'!AP144*Parametre!$A$2/(Parametre!$A$2+Parametre!$A$3)</f>
        <v>0</v>
      </c>
      <c r="AQ140" s="331">
        <f>'Norm. Zahr. Financovanie'!AQ144*Parametre!$A$2/(Parametre!$A$2+Parametre!$A$3)</f>
        <v>0</v>
      </c>
      <c r="AR140" s="331">
        <f>'Norm. Zahr. Financovanie'!AR144*Parametre!$A$2/(Parametre!$A$2+Parametre!$A$3)</f>
        <v>0</v>
      </c>
      <c r="AS140" s="331">
        <f>'Norm. Zahr. Financovanie'!AS144*Parametre!$A$2/(Parametre!$A$2+Parametre!$A$3)</f>
        <v>0</v>
      </c>
      <c r="AT140" s="331">
        <f>'Norm. Zahr. Financovanie'!AT144*Parametre!$A$2/(Parametre!$A$2+Parametre!$A$3)</f>
        <v>0</v>
      </c>
      <c r="AU140" s="331">
        <f>'Norm. Zahr. Financovanie'!AU144*Parametre!$A$2/(Parametre!$A$2+Parametre!$A$3)</f>
        <v>0</v>
      </c>
      <c r="AV140" s="331">
        <f>'Norm. Zahr. Financovanie'!AV144*Parametre!$A$2/(Parametre!$A$2+Parametre!$A$3)</f>
        <v>0</v>
      </c>
      <c r="AW140" s="331">
        <f>'Norm. Zahr. Financovanie'!AW144*Parametre!$A$2/(Parametre!$A$2+Parametre!$A$3)</f>
        <v>0</v>
      </c>
      <c r="AX140" s="331">
        <f>'Norm. Zahr. Financovanie'!AX144*Parametre!$A$2/(Parametre!$A$2+Parametre!$A$3)</f>
        <v>0</v>
      </c>
      <c r="AY140" s="331">
        <f>'Norm. Zahr. Financovanie'!AY144*Parametre!$A$2/(Parametre!$A$2+Parametre!$A$3)</f>
        <v>0</v>
      </c>
      <c r="AZ140" s="331">
        <f>'Norm. Zahr. Financovanie'!AZ144*Parametre!$A$2/(Parametre!$A$2+Parametre!$A$3)</f>
        <v>0</v>
      </c>
      <c r="BA140" s="331">
        <f>'Norm. Zahr. Financovanie'!BA144*Parametre!$A$2/(Parametre!$A$2+Parametre!$A$3)</f>
        <v>0</v>
      </c>
      <c r="BB140" s="331">
        <f>'Norm. Zahr. Financovanie'!BB144*Parametre!$A$2/(Parametre!$A$2+Parametre!$A$3)</f>
        <v>0</v>
      </c>
    </row>
    <row r="141" spans="1:54" ht="14.25" customHeight="1" x14ac:dyDescent="0.25">
      <c r="A141" s="31">
        <v>138</v>
      </c>
      <c r="B141" s="41" t="s">
        <v>289</v>
      </c>
      <c r="C141" s="40" t="s">
        <v>288</v>
      </c>
      <c r="D141" s="331">
        <f>'Norm. Zahr. Financovanie'!D145*Parametre!$A$2/(Parametre!$A$2+Parametre!$A$3)</f>
        <v>0</v>
      </c>
      <c r="E141" s="331">
        <f>'Norm. Zahr. Financovanie'!E145*Parametre!$A$2/(Parametre!$A$2+Parametre!$A$3)</f>
        <v>0</v>
      </c>
      <c r="F141" s="331">
        <f>'Norm. Zahr. Financovanie'!F145*Parametre!$A$2/(Parametre!$A$2+Parametre!$A$3)</f>
        <v>0</v>
      </c>
      <c r="G141" s="331">
        <f>'Norm. Zahr. Financovanie'!G145*Parametre!$A$2/(Parametre!$A$2+Parametre!$A$3)</f>
        <v>0</v>
      </c>
      <c r="H141" s="331">
        <f>'Norm. Zahr. Financovanie'!H145*Parametre!$A$2/(Parametre!$A$2+Parametre!$A$3)</f>
        <v>0</v>
      </c>
      <c r="I141" s="331">
        <f>'Norm. Zahr. Financovanie'!I145*Parametre!$A$2/(Parametre!$A$2+Parametre!$A$3)</f>
        <v>0</v>
      </c>
      <c r="J141" s="331">
        <f>'Norm. Zahr. Financovanie'!J145*Parametre!$A$2/(Parametre!$A$2+Parametre!$A$3)</f>
        <v>1.058806090252631E-2</v>
      </c>
      <c r="K141" s="331">
        <f>'Norm. Zahr. Financovanie'!K145*Parametre!$A$2/(Parametre!$A$2+Parametre!$A$3)</f>
        <v>0</v>
      </c>
      <c r="L141" s="331">
        <f>'Norm. Zahr. Financovanie'!L145*Parametre!$A$2/(Parametre!$A$2+Parametre!$A$3)</f>
        <v>0</v>
      </c>
      <c r="M141" s="331">
        <f>'Norm. Zahr. Financovanie'!M145*Parametre!$A$2/(Parametre!$A$2+Parametre!$A$3)</f>
        <v>0</v>
      </c>
      <c r="N141" s="331">
        <f>'Norm. Zahr. Financovanie'!N145*Parametre!$A$2/(Parametre!$A$2+Parametre!$A$3)</f>
        <v>0</v>
      </c>
      <c r="O141" s="331">
        <f>'Norm. Zahr. Financovanie'!O145*Parametre!$A$2/(Parametre!$A$2+Parametre!$A$3)</f>
        <v>0</v>
      </c>
      <c r="P141" s="331">
        <f>'Norm. Zahr. Financovanie'!P145*Parametre!$A$2/(Parametre!$A$2+Parametre!$A$3)</f>
        <v>0</v>
      </c>
      <c r="Q141" s="331">
        <f>'Norm. Zahr. Financovanie'!Q145*Parametre!$A$2/(Parametre!$A$2+Parametre!$A$3)</f>
        <v>0</v>
      </c>
      <c r="R141" s="331">
        <f>'Norm. Zahr. Financovanie'!R145*Parametre!$A$2/(Parametre!$A$2+Parametre!$A$3)</f>
        <v>0</v>
      </c>
      <c r="S141" s="331">
        <f>'Norm. Zahr. Financovanie'!S145*Parametre!$A$2/(Parametre!$A$2+Parametre!$A$3)</f>
        <v>0</v>
      </c>
      <c r="T141" s="331">
        <f>'Norm. Zahr. Financovanie'!T145*Parametre!$A$2/(Parametre!$A$2+Parametre!$A$3)</f>
        <v>0</v>
      </c>
      <c r="U141" s="331">
        <f>'Norm. Zahr. Financovanie'!U145*Parametre!$A$2/(Parametre!$A$2+Parametre!$A$3)</f>
        <v>0</v>
      </c>
      <c r="V141" s="331">
        <f>'Norm. Zahr. Financovanie'!V145*Parametre!$A$2/(Parametre!$A$2+Parametre!$A$3)</f>
        <v>0</v>
      </c>
      <c r="W141" s="331">
        <f>'Norm. Zahr. Financovanie'!W145*Parametre!$A$2/(Parametre!$A$2+Parametre!$A$3)</f>
        <v>0</v>
      </c>
      <c r="X141" s="331">
        <f>'Norm. Zahr. Financovanie'!X145*Parametre!$A$2/(Parametre!$A$2+Parametre!$A$3)</f>
        <v>0</v>
      </c>
      <c r="Y141" s="331">
        <f>'Norm. Zahr. Financovanie'!Y145*Parametre!$A$2/(Parametre!$A$2+Parametre!$A$3)</f>
        <v>0</v>
      </c>
      <c r="Z141" s="331">
        <f>'Norm. Zahr. Financovanie'!Z145*Parametre!$A$2/(Parametre!$A$2+Parametre!$A$3)</f>
        <v>0</v>
      </c>
      <c r="AA141" s="331">
        <f>'Norm. Zahr. Financovanie'!AA145*Parametre!$A$2/(Parametre!$A$2+Parametre!$A$3)</f>
        <v>0</v>
      </c>
      <c r="AB141" s="331">
        <f>'Norm. Zahr. Financovanie'!AB145*Parametre!$A$2/(Parametre!$A$2+Parametre!$A$3)</f>
        <v>0</v>
      </c>
      <c r="AC141" s="331">
        <f>'Norm. Zahr. Financovanie'!AC145*Parametre!$A$2/(Parametre!$A$2+Parametre!$A$3)</f>
        <v>0</v>
      </c>
      <c r="AD141" s="331">
        <f>'Norm. Zahr. Financovanie'!AD145*Parametre!$A$2/(Parametre!$A$2+Parametre!$A$3)</f>
        <v>0</v>
      </c>
      <c r="AE141" s="331">
        <f>'Norm. Zahr. Financovanie'!AE145*Parametre!$A$2/(Parametre!$A$2+Parametre!$A$3)</f>
        <v>0</v>
      </c>
      <c r="AF141" s="331">
        <f>'Norm. Zahr. Financovanie'!AF145*Parametre!$A$2/(Parametre!$A$2+Parametre!$A$3)</f>
        <v>3.3043549873646545E-4</v>
      </c>
      <c r="AG141" s="331">
        <f>'Norm. Zahr. Financovanie'!AG145*Parametre!$A$2/(Parametre!$A$2+Parametre!$A$3)</f>
        <v>0</v>
      </c>
      <c r="AH141" s="331">
        <f>'Norm. Zahr. Financovanie'!AH145*Parametre!$A$2/(Parametre!$A$2+Parametre!$A$3)</f>
        <v>0</v>
      </c>
      <c r="AI141" s="331">
        <f>'Norm. Zahr. Financovanie'!AI145*Parametre!$A$2/(Parametre!$A$2+Parametre!$A$3)</f>
        <v>0</v>
      </c>
      <c r="AJ141" s="331">
        <f>'Norm. Zahr. Financovanie'!AJ145*Parametre!$A$2/(Parametre!$A$2+Parametre!$A$3)</f>
        <v>0</v>
      </c>
      <c r="AK141" s="331">
        <f>'Norm. Zahr. Financovanie'!AK145*Parametre!$A$2/(Parametre!$A$2+Parametre!$A$3)</f>
        <v>0</v>
      </c>
      <c r="AL141" s="331">
        <f>'Norm. Zahr. Financovanie'!AL145*Parametre!$A$2/(Parametre!$A$2+Parametre!$A$3)</f>
        <v>0</v>
      </c>
      <c r="AM141" s="331">
        <f>'Norm. Zahr. Financovanie'!AM145*Parametre!$A$2/(Parametre!$A$2+Parametre!$A$3)</f>
        <v>0</v>
      </c>
      <c r="AN141" s="331">
        <f>'Norm. Zahr. Financovanie'!AN145*Parametre!$A$2/(Parametre!$A$2+Parametre!$A$3)</f>
        <v>0</v>
      </c>
      <c r="AO141" s="331">
        <f>'Norm. Zahr. Financovanie'!AO145*Parametre!$A$2/(Parametre!$A$2+Parametre!$A$3)</f>
        <v>0</v>
      </c>
      <c r="AP141" s="331">
        <f>'Norm. Zahr. Financovanie'!AP145*Parametre!$A$2/(Parametre!$A$2+Parametre!$A$3)</f>
        <v>0</v>
      </c>
      <c r="AQ141" s="331">
        <f>'Norm. Zahr. Financovanie'!AQ145*Parametre!$A$2/(Parametre!$A$2+Parametre!$A$3)</f>
        <v>0</v>
      </c>
      <c r="AR141" s="331">
        <f>'Norm. Zahr. Financovanie'!AR145*Parametre!$A$2/(Parametre!$A$2+Parametre!$A$3)</f>
        <v>0</v>
      </c>
      <c r="AS141" s="331">
        <f>'Norm. Zahr. Financovanie'!AS145*Parametre!$A$2/(Parametre!$A$2+Parametre!$A$3)</f>
        <v>0</v>
      </c>
      <c r="AT141" s="331">
        <f>'Norm. Zahr. Financovanie'!AT145*Parametre!$A$2/(Parametre!$A$2+Parametre!$A$3)</f>
        <v>0</v>
      </c>
      <c r="AU141" s="331">
        <f>'Norm. Zahr. Financovanie'!AU145*Parametre!$A$2/(Parametre!$A$2+Parametre!$A$3)</f>
        <v>0</v>
      </c>
      <c r="AV141" s="331">
        <f>'Norm. Zahr. Financovanie'!AV145*Parametre!$A$2/(Parametre!$A$2+Parametre!$A$3)</f>
        <v>0</v>
      </c>
      <c r="AW141" s="331">
        <f>'Norm. Zahr. Financovanie'!AW145*Parametre!$A$2/(Parametre!$A$2+Parametre!$A$3)</f>
        <v>0</v>
      </c>
      <c r="AX141" s="331">
        <f>'Norm. Zahr. Financovanie'!AX145*Parametre!$A$2/(Parametre!$A$2+Parametre!$A$3)</f>
        <v>0</v>
      </c>
      <c r="AY141" s="331">
        <f>'Norm. Zahr. Financovanie'!AY145*Parametre!$A$2/(Parametre!$A$2+Parametre!$A$3)</f>
        <v>0</v>
      </c>
      <c r="AZ141" s="331">
        <f>'Norm. Zahr. Financovanie'!AZ145*Parametre!$A$2/(Parametre!$A$2+Parametre!$A$3)</f>
        <v>0</v>
      </c>
      <c r="BA141" s="331">
        <f>'Norm. Zahr. Financovanie'!BA145*Parametre!$A$2/(Parametre!$A$2+Parametre!$A$3)</f>
        <v>0</v>
      </c>
      <c r="BB141" s="331">
        <f>'Norm. Zahr. Financovanie'!BB145*Parametre!$A$2/(Parametre!$A$2+Parametre!$A$3)</f>
        <v>0</v>
      </c>
    </row>
    <row r="142" spans="1:54" ht="14.25" customHeight="1" x14ac:dyDescent="0.25">
      <c r="A142" s="31">
        <v>139</v>
      </c>
      <c r="B142" s="41" t="s">
        <v>274</v>
      </c>
      <c r="C142" s="40" t="s">
        <v>273</v>
      </c>
      <c r="D142" s="331">
        <f>'Norm. Zahr. Financovanie'!D146*Parametre!$A$2/(Parametre!$A$2+Parametre!$A$3)</f>
        <v>0</v>
      </c>
      <c r="E142" s="331">
        <f>'Norm. Zahr. Financovanie'!E146*Parametre!$A$2/(Parametre!$A$2+Parametre!$A$3)</f>
        <v>0</v>
      </c>
      <c r="F142" s="331">
        <f>'Norm. Zahr. Financovanie'!F146*Parametre!$A$2/(Parametre!$A$2+Parametre!$A$3)</f>
        <v>2.5300806782107551E-4</v>
      </c>
      <c r="G142" s="331">
        <f>'Norm. Zahr. Financovanie'!G146*Parametre!$A$2/(Parametre!$A$2+Parametre!$A$3)</f>
        <v>1.4134970655793121E-2</v>
      </c>
      <c r="H142" s="331">
        <f>'Norm. Zahr. Financovanie'!H146*Parametre!$A$2/(Parametre!$A$2+Parametre!$A$3)</f>
        <v>0</v>
      </c>
      <c r="I142" s="331">
        <f>'Norm. Zahr. Financovanie'!I146*Parametre!$A$2/(Parametre!$A$2+Parametre!$A$3)</f>
        <v>0</v>
      </c>
      <c r="J142" s="331">
        <f>'Norm. Zahr. Financovanie'!J146*Parametre!$A$2/(Parametre!$A$2+Parametre!$A$3)</f>
        <v>0</v>
      </c>
      <c r="K142" s="331">
        <f>'Norm. Zahr. Financovanie'!K146*Parametre!$A$2/(Parametre!$A$2+Parametre!$A$3)</f>
        <v>0</v>
      </c>
      <c r="L142" s="331">
        <f>'Norm. Zahr. Financovanie'!L146*Parametre!$A$2/(Parametre!$A$2+Parametre!$A$3)</f>
        <v>0</v>
      </c>
      <c r="M142" s="331">
        <f>'Norm. Zahr. Financovanie'!M146*Parametre!$A$2/(Parametre!$A$2+Parametre!$A$3)</f>
        <v>0</v>
      </c>
      <c r="N142" s="331">
        <f>'Norm. Zahr. Financovanie'!N146*Parametre!$A$2/(Parametre!$A$2+Parametre!$A$3)</f>
        <v>0</v>
      </c>
      <c r="O142" s="331">
        <f>'Norm. Zahr. Financovanie'!O146*Parametre!$A$2/(Parametre!$A$2+Parametre!$A$3)</f>
        <v>0</v>
      </c>
      <c r="P142" s="331">
        <f>'Norm. Zahr. Financovanie'!P146*Parametre!$A$2/(Parametre!$A$2+Parametre!$A$3)</f>
        <v>0</v>
      </c>
      <c r="Q142" s="331">
        <f>'Norm. Zahr. Financovanie'!Q146*Parametre!$A$2/(Parametre!$A$2+Parametre!$A$3)</f>
        <v>0</v>
      </c>
      <c r="R142" s="331">
        <f>'Norm. Zahr. Financovanie'!R146*Parametre!$A$2/(Parametre!$A$2+Parametre!$A$3)</f>
        <v>0</v>
      </c>
      <c r="S142" s="331">
        <f>'Norm. Zahr. Financovanie'!S146*Parametre!$A$2/(Parametre!$A$2+Parametre!$A$3)</f>
        <v>0</v>
      </c>
      <c r="T142" s="331">
        <f>'Norm. Zahr. Financovanie'!T146*Parametre!$A$2/(Parametre!$A$2+Parametre!$A$3)</f>
        <v>1.0170702522694331E-3</v>
      </c>
      <c r="U142" s="331">
        <f>'Norm. Zahr. Financovanie'!U146*Parametre!$A$2/(Parametre!$A$2+Parametre!$A$3)</f>
        <v>0</v>
      </c>
      <c r="V142" s="331">
        <f>'Norm. Zahr. Financovanie'!V146*Parametre!$A$2/(Parametre!$A$2+Parametre!$A$3)</f>
        <v>0</v>
      </c>
      <c r="W142" s="331">
        <f>'Norm. Zahr. Financovanie'!W146*Parametre!$A$2/(Parametre!$A$2+Parametre!$A$3)</f>
        <v>0</v>
      </c>
      <c r="X142" s="331">
        <f>'Norm. Zahr. Financovanie'!X146*Parametre!$A$2/(Parametre!$A$2+Parametre!$A$3)</f>
        <v>0</v>
      </c>
      <c r="Y142" s="331">
        <f>'Norm. Zahr. Financovanie'!Y146*Parametre!$A$2/(Parametre!$A$2+Parametre!$A$3)</f>
        <v>0</v>
      </c>
      <c r="Z142" s="331">
        <f>'Norm. Zahr. Financovanie'!Z146*Parametre!$A$2/(Parametre!$A$2+Parametre!$A$3)</f>
        <v>2.7580207182516356E-3</v>
      </c>
      <c r="AA142" s="331">
        <f>'Norm. Zahr. Financovanie'!AA146*Parametre!$A$2/(Parametre!$A$2+Parametre!$A$3)</f>
        <v>0</v>
      </c>
      <c r="AB142" s="331">
        <f>'Norm. Zahr. Financovanie'!AB146*Parametre!$A$2/(Parametre!$A$2+Parametre!$A$3)</f>
        <v>0</v>
      </c>
      <c r="AC142" s="331">
        <f>'Norm. Zahr. Financovanie'!AC146*Parametre!$A$2/(Parametre!$A$2+Parametre!$A$3)</f>
        <v>0</v>
      </c>
      <c r="AD142" s="331">
        <f>'Norm. Zahr. Financovanie'!AD146*Parametre!$A$2/(Parametre!$A$2+Parametre!$A$3)</f>
        <v>0</v>
      </c>
      <c r="AE142" s="331">
        <f>'Norm. Zahr. Financovanie'!AE146*Parametre!$A$2/(Parametre!$A$2+Parametre!$A$3)</f>
        <v>0</v>
      </c>
      <c r="AF142" s="331">
        <f>'Norm. Zahr. Financovanie'!AF146*Parametre!$A$2/(Parametre!$A$2+Parametre!$A$3)</f>
        <v>1.8520563093515879E-3</v>
      </c>
      <c r="AG142" s="331">
        <f>'Norm. Zahr. Financovanie'!AG146*Parametre!$A$2/(Parametre!$A$2+Parametre!$A$3)</f>
        <v>0</v>
      </c>
      <c r="AH142" s="331">
        <f>'Norm. Zahr. Financovanie'!AH146*Parametre!$A$2/(Parametre!$A$2+Parametre!$A$3)</f>
        <v>0</v>
      </c>
      <c r="AI142" s="331">
        <f>'Norm. Zahr. Financovanie'!AI146*Parametre!$A$2/(Parametre!$A$2+Parametre!$A$3)</f>
        <v>0</v>
      </c>
      <c r="AJ142" s="331">
        <f>'Norm. Zahr. Financovanie'!AJ146*Parametre!$A$2/(Parametre!$A$2+Parametre!$A$3)</f>
        <v>0</v>
      </c>
      <c r="AK142" s="331">
        <f>'Norm. Zahr. Financovanie'!AK146*Parametre!$A$2/(Parametre!$A$2+Parametre!$A$3)</f>
        <v>0</v>
      </c>
      <c r="AL142" s="331">
        <f>'Norm. Zahr. Financovanie'!AL146*Parametre!$A$2/(Parametre!$A$2+Parametre!$A$3)</f>
        <v>0</v>
      </c>
      <c r="AM142" s="331">
        <f>'Norm. Zahr. Financovanie'!AM146*Parametre!$A$2/(Parametre!$A$2+Parametre!$A$3)</f>
        <v>0</v>
      </c>
      <c r="AN142" s="331">
        <f>'Norm. Zahr. Financovanie'!AN146*Parametre!$A$2/(Parametre!$A$2+Parametre!$A$3)</f>
        <v>4.8079669951682225E-3</v>
      </c>
      <c r="AO142" s="331">
        <f>'Norm. Zahr. Financovanie'!AO146*Parametre!$A$2/(Parametre!$A$2+Parametre!$A$3)</f>
        <v>0</v>
      </c>
      <c r="AP142" s="331">
        <f>'Norm. Zahr. Financovanie'!AP146*Parametre!$A$2/(Parametre!$A$2+Parametre!$A$3)</f>
        <v>0</v>
      </c>
      <c r="AQ142" s="331">
        <f>'Norm. Zahr. Financovanie'!AQ146*Parametre!$A$2/(Parametre!$A$2+Parametre!$A$3)</f>
        <v>0</v>
      </c>
      <c r="AR142" s="331">
        <f>'Norm. Zahr. Financovanie'!AR146*Parametre!$A$2/(Parametre!$A$2+Parametre!$A$3)</f>
        <v>0</v>
      </c>
      <c r="AS142" s="331">
        <f>'Norm. Zahr. Financovanie'!AS146*Parametre!$A$2/(Parametre!$A$2+Parametre!$A$3)</f>
        <v>0</v>
      </c>
      <c r="AT142" s="331">
        <f>'Norm. Zahr. Financovanie'!AT146*Parametre!$A$2/(Parametre!$A$2+Parametre!$A$3)</f>
        <v>0</v>
      </c>
      <c r="AU142" s="331">
        <f>'Norm. Zahr. Financovanie'!AU146*Parametre!$A$2/(Parametre!$A$2+Parametre!$A$3)</f>
        <v>0</v>
      </c>
      <c r="AV142" s="331">
        <f>'Norm. Zahr. Financovanie'!AV146*Parametre!$A$2/(Parametre!$A$2+Parametre!$A$3)</f>
        <v>5.2512245368392892E-2</v>
      </c>
      <c r="AW142" s="331">
        <f>'Norm. Zahr. Financovanie'!AW146*Parametre!$A$2/(Parametre!$A$2+Parametre!$A$3)</f>
        <v>0</v>
      </c>
      <c r="AX142" s="331">
        <f>'Norm. Zahr. Financovanie'!AX146*Parametre!$A$2/(Parametre!$A$2+Parametre!$A$3)</f>
        <v>6.7120970570737955E-3</v>
      </c>
      <c r="AY142" s="331">
        <f>'Norm. Zahr. Financovanie'!AY146*Parametre!$A$2/(Parametre!$A$2+Parametre!$A$3)</f>
        <v>1.2378719098527125E-3</v>
      </c>
      <c r="AZ142" s="331">
        <f>'Norm. Zahr. Financovanie'!AZ146*Parametre!$A$2/(Parametre!$A$2+Parametre!$A$3)</f>
        <v>0</v>
      </c>
      <c r="BA142" s="331">
        <f>'Norm. Zahr. Financovanie'!BA146*Parametre!$A$2/(Parametre!$A$2+Parametre!$A$3)</f>
        <v>0</v>
      </c>
      <c r="BB142" s="331">
        <f>'Norm. Zahr. Financovanie'!BB146*Parametre!$A$2/(Parametre!$A$2+Parametre!$A$3)</f>
        <v>0</v>
      </c>
    </row>
    <row r="143" spans="1:54" ht="14.25" customHeight="1" x14ac:dyDescent="0.25">
      <c r="A143" s="31">
        <v>140</v>
      </c>
      <c r="B143" s="33" t="s">
        <v>326</v>
      </c>
      <c r="C143" s="39" t="s">
        <v>325</v>
      </c>
      <c r="D143" s="331">
        <f>'Norm. Zahr. Financovanie'!D147*Parametre!$A$2/(Parametre!$A$2+Parametre!$A$3)</f>
        <v>0</v>
      </c>
      <c r="E143" s="331">
        <f>'Norm. Zahr. Financovanie'!E147*Parametre!$A$2/(Parametre!$A$2+Parametre!$A$3)</f>
        <v>0</v>
      </c>
      <c r="F143" s="331">
        <f>'Norm. Zahr. Financovanie'!F147*Parametre!$A$2/(Parametre!$A$2+Parametre!$A$3)</f>
        <v>0</v>
      </c>
      <c r="G143" s="331">
        <f>'Norm. Zahr. Financovanie'!G147*Parametre!$A$2/(Parametre!$A$2+Parametre!$A$3)</f>
        <v>0</v>
      </c>
      <c r="H143" s="331">
        <f>'Norm. Zahr. Financovanie'!H147*Parametre!$A$2/(Parametre!$A$2+Parametre!$A$3)</f>
        <v>0</v>
      </c>
      <c r="I143" s="331">
        <f>'Norm. Zahr. Financovanie'!I147*Parametre!$A$2/(Parametre!$A$2+Parametre!$A$3)</f>
        <v>0</v>
      </c>
      <c r="J143" s="331">
        <f>'Norm. Zahr. Financovanie'!J147*Parametre!$A$2/(Parametre!$A$2+Parametre!$A$3)</f>
        <v>0</v>
      </c>
      <c r="K143" s="331">
        <f>'Norm. Zahr. Financovanie'!K147*Parametre!$A$2/(Parametre!$A$2+Parametre!$A$3)</f>
        <v>0</v>
      </c>
      <c r="L143" s="331">
        <f>'Norm. Zahr. Financovanie'!L147*Parametre!$A$2/(Parametre!$A$2+Parametre!$A$3)</f>
        <v>0</v>
      </c>
      <c r="M143" s="331">
        <f>'Norm. Zahr. Financovanie'!M147*Parametre!$A$2/(Parametre!$A$2+Parametre!$A$3)</f>
        <v>0</v>
      </c>
      <c r="N143" s="331">
        <f>'Norm. Zahr. Financovanie'!N147*Parametre!$A$2/(Parametre!$A$2+Parametre!$A$3)</f>
        <v>0</v>
      </c>
      <c r="O143" s="331">
        <f>'Norm. Zahr. Financovanie'!O147*Parametre!$A$2/(Parametre!$A$2+Parametre!$A$3)</f>
        <v>0</v>
      </c>
      <c r="P143" s="331">
        <f>'Norm. Zahr. Financovanie'!P147*Parametre!$A$2/(Parametre!$A$2+Parametre!$A$3)</f>
        <v>0</v>
      </c>
      <c r="Q143" s="331">
        <f>'Norm. Zahr. Financovanie'!Q147*Parametre!$A$2/(Parametre!$A$2+Parametre!$A$3)</f>
        <v>0</v>
      </c>
      <c r="R143" s="331">
        <f>'Norm. Zahr. Financovanie'!R147*Parametre!$A$2/(Parametre!$A$2+Parametre!$A$3)</f>
        <v>0</v>
      </c>
      <c r="S143" s="331">
        <f>'Norm. Zahr. Financovanie'!S147*Parametre!$A$2/(Parametre!$A$2+Parametre!$A$3)</f>
        <v>0</v>
      </c>
      <c r="T143" s="331">
        <f>'Norm. Zahr. Financovanie'!T147*Parametre!$A$2/(Parametre!$A$2+Parametre!$A$3)</f>
        <v>0</v>
      </c>
      <c r="U143" s="331">
        <f>'Norm. Zahr. Financovanie'!U147*Parametre!$A$2/(Parametre!$A$2+Parametre!$A$3)</f>
        <v>0</v>
      </c>
      <c r="V143" s="331">
        <f>'Norm. Zahr. Financovanie'!V147*Parametre!$A$2/(Parametre!$A$2+Parametre!$A$3)</f>
        <v>0</v>
      </c>
      <c r="W143" s="331">
        <f>'Norm. Zahr. Financovanie'!W147*Parametre!$A$2/(Parametre!$A$2+Parametre!$A$3)</f>
        <v>0</v>
      </c>
      <c r="X143" s="331">
        <f>'Norm. Zahr. Financovanie'!X147*Parametre!$A$2/(Parametre!$A$2+Parametre!$A$3)</f>
        <v>0</v>
      </c>
      <c r="Y143" s="331">
        <f>'Norm. Zahr. Financovanie'!Y147*Parametre!$A$2/(Parametre!$A$2+Parametre!$A$3)</f>
        <v>0</v>
      </c>
      <c r="Z143" s="331">
        <f>'Norm. Zahr. Financovanie'!Z147*Parametre!$A$2/(Parametre!$A$2+Parametre!$A$3)</f>
        <v>0</v>
      </c>
      <c r="AA143" s="331">
        <f>'Norm. Zahr. Financovanie'!AA147*Parametre!$A$2/(Parametre!$A$2+Parametre!$A$3)</f>
        <v>0</v>
      </c>
      <c r="AB143" s="331">
        <f>'Norm. Zahr. Financovanie'!AB147*Parametre!$A$2/(Parametre!$A$2+Parametre!$A$3)</f>
        <v>0</v>
      </c>
      <c r="AC143" s="331">
        <f>'Norm. Zahr. Financovanie'!AC147*Parametre!$A$2/(Parametre!$A$2+Parametre!$A$3)</f>
        <v>0</v>
      </c>
      <c r="AD143" s="331">
        <f>'Norm. Zahr. Financovanie'!AD147*Parametre!$A$2/(Parametre!$A$2+Parametre!$A$3)</f>
        <v>0</v>
      </c>
      <c r="AE143" s="331">
        <f>'Norm. Zahr. Financovanie'!AE147*Parametre!$A$2/(Parametre!$A$2+Parametre!$A$3)</f>
        <v>0</v>
      </c>
      <c r="AF143" s="331">
        <f>'Norm. Zahr. Financovanie'!AF147*Parametre!$A$2/(Parametre!$A$2+Parametre!$A$3)</f>
        <v>0</v>
      </c>
      <c r="AG143" s="331">
        <f>'Norm. Zahr. Financovanie'!AG147*Parametre!$A$2/(Parametre!$A$2+Parametre!$A$3)</f>
        <v>0</v>
      </c>
      <c r="AH143" s="331">
        <f>'Norm. Zahr. Financovanie'!AH147*Parametre!$A$2/(Parametre!$A$2+Parametre!$A$3)</f>
        <v>0</v>
      </c>
      <c r="AI143" s="331">
        <f>'Norm. Zahr. Financovanie'!AI147*Parametre!$A$2/(Parametre!$A$2+Parametre!$A$3)</f>
        <v>0</v>
      </c>
      <c r="AJ143" s="331">
        <f>'Norm. Zahr. Financovanie'!AJ147*Parametre!$A$2/(Parametre!$A$2+Parametre!$A$3)</f>
        <v>0</v>
      </c>
      <c r="AK143" s="331">
        <f>'Norm. Zahr. Financovanie'!AK147*Parametre!$A$2/(Parametre!$A$2+Parametre!$A$3)</f>
        <v>0</v>
      </c>
      <c r="AL143" s="331">
        <f>'Norm. Zahr. Financovanie'!AL147*Parametre!$A$2/(Parametre!$A$2+Parametre!$A$3)</f>
        <v>2.0289725923947451E-2</v>
      </c>
      <c r="AM143" s="331">
        <f>'Norm. Zahr. Financovanie'!AM147*Parametre!$A$2/(Parametre!$A$2+Parametre!$A$3)</f>
        <v>0</v>
      </c>
      <c r="AN143" s="331">
        <f>'Norm. Zahr. Financovanie'!AN147*Parametre!$A$2/(Parametre!$A$2+Parametre!$A$3)</f>
        <v>0</v>
      </c>
      <c r="AO143" s="331">
        <f>'Norm. Zahr. Financovanie'!AO147*Parametre!$A$2/(Parametre!$A$2+Parametre!$A$3)</f>
        <v>0</v>
      </c>
      <c r="AP143" s="331">
        <f>'Norm. Zahr. Financovanie'!AP147*Parametre!$A$2/(Parametre!$A$2+Parametre!$A$3)</f>
        <v>0</v>
      </c>
      <c r="AQ143" s="331">
        <f>'Norm. Zahr. Financovanie'!AQ147*Parametre!$A$2/(Parametre!$A$2+Parametre!$A$3)</f>
        <v>0</v>
      </c>
      <c r="AR143" s="331">
        <f>'Norm. Zahr. Financovanie'!AR147*Parametre!$A$2/(Parametre!$A$2+Parametre!$A$3)</f>
        <v>0</v>
      </c>
      <c r="AS143" s="331">
        <f>'Norm. Zahr. Financovanie'!AS147*Parametre!$A$2/(Parametre!$A$2+Parametre!$A$3)</f>
        <v>0</v>
      </c>
      <c r="AT143" s="331">
        <f>'Norm. Zahr. Financovanie'!AT147*Parametre!$A$2/(Parametre!$A$2+Parametre!$A$3)</f>
        <v>0</v>
      </c>
      <c r="AU143" s="331">
        <f>'Norm. Zahr. Financovanie'!AU147*Parametre!$A$2/(Parametre!$A$2+Parametre!$A$3)</f>
        <v>0</v>
      </c>
      <c r="AV143" s="331">
        <f>'Norm. Zahr. Financovanie'!AV147*Parametre!$A$2/(Parametre!$A$2+Parametre!$A$3)</f>
        <v>0</v>
      </c>
      <c r="AW143" s="331">
        <f>'Norm. Zahr. Financovanie'!AW147*Parametre!$A$2/(Parametre!$A$2+Parametre!$A$3)</f>
        <v>0</v>
      </c>
      <c r="AX143" s="331">
        <f>'Norm. Zahr. Financovanie'!AX147*Parametre!$A$2/(Parametre!$A$2+Parametre!$A$3)</f>
        <v>0</v>
      </c>
      <c r="AY143" s="331">
        <f>'Norm. Zahr. Financovanie'!AY147*Parametre!$A$2/(Parametre!$A$2+Parametre!$A$3)</f>
        <v>0</v>
      </c>
      <c r="AZ143" s="331">
        <f>'Norm. Zahr. Financovanie'!AZ147*Parametre!$A$2/(Parametre!$A$2+Parametre!$A$3)</f>
        <v>0</v>
      </c>
      <c r="BA143" s="331">
        <f>'Norm. Zahr. Financovanie'!BA147*Parametre!$A$2/(Parametre!$A$2+Parametre!$A$3)</f>
        <v>0</v>
      </c>
      <c r="BB143" s="331">
        <f>'Norm. Zahr. Financovanie'!BB147*Parametre!$A$2/(Parametre!$A$2+Parametre!$A$3)</f>
        <v>0</v>
      </c>
    </row>
    <row r="144" spans="1:54" ht="14.25" customHeight="1" x14ac:dyDescent="0.25">
      <c r="A144" s="31">
        <v>141</v>
      </c>
      <c r="B144" s="33" t="s">
        <v>395</v>
      </c>
      <c r="C144" s="32" t="s">
        <v>394</v>
      </c>
      <c r="D144" s="331">
        <f>'Norm. Zahr. Financovanie'!D148*Parametre!$A$2/(Parametre!$A$2+Parametre!$A$3)</f>
        <v>0</v>
      </c>
      <c r="E144" s="331">
        <f>'Norm. Zahr. Financovanie'!E148*Parametre!$A$2/(Parametre!$A$2+Parametre!$A$3)</f>
        <v>0</v>
      </c>
      <c r="F144" s="331">
        <f>'Norm. Zahr. Financovanie'!F148*Parametre!$A$2/(Parametre!$A$2+Parametre!$A$3)</f>
        <v>0</v>
      </c>
      <c r="G144" s="331">
        <f>'Norm. Zahr. Financovanie'!G148*Parametre!$A$2/(Parametre!$A$2+Parametre!$A$3)</f>
        <v>0</v>
      </c>
      <c r="H144" s="331">
        <f>'Norm. Zahr. Financovanie'!H148*Parametre!$A$2/(Parametre!$A$2+Parametre!$A$3)</f>
        <v>0</v>
      </c>
      <c r="I144" s="331">
        <f>'Norm. Zahr. Financovanie'!I148*Parametre!$A$2/(Parametre!$A$2+Parametre!$A$3)</f>
        <v>0</v>
      </c>
      <c r="J144" s="331">
        <f>'Norm. Zahr. Financovanie'!J148*Parametre!$A$2/(Parametre!$A$2+Parametre!$A$3)</f>
        <v>0</v>
      </c>
      <c r="K144" s="331">
        <f>'Norm. Zahr. Financovanie'!K148*Parametre!$A$2/(Parametre!$A$2+Parametre!$A$3)</f>
        <v>0</v>
      </c>
      <c r="L144" s="331">
        <f>'Norm. Zahr. Financovanie'!L148*Parametre!$A$2/(Parametre!$A$2+Parametre!$A$3)</f>
        <v>0</v>
      </c>
      <c r="M144" s="331">
        <f>'Norm. Zahr. Financovanie'!M148*Parametre!$A$2/(Parametre!$A$2+Parametre!$A$3)</f>
        <v>0</v>
      </c>
      <c r="N144" s="331">
        <f>'Norm. Zahr. Financovanie'!N148*Parametre!$A$2/(Parametre!$A$2+Parametre!$A$3)</f>
        <v>0</v>
      </c>
      <c r="O144" s="331">
        <f>'Norm. Zahr. Financovanie'!O148*Parametre!$A$2/(Parametre!$A$2+Parametre!$A$3)</f>
        <v>0</v>
      </c>
      <c r="P144" s="331">
        <f>'Norm. Zahr. Financovanie'!P148*Parametre!$A$2/(Parametre!$A$2+Parametre!$A$3)</f>
        <v>0</v>
      </c>
      <c r="Q144" s="331">
        <f>'Norm. Zahr. Financovanie'!Q148*Parametre!$A$2/(Parametre!$A$2+Parametre!$A$3)</f>
        <v>0</v>
      </c>
      <c r="R144" s="331">
        <f>'Norm. Zahr. Financovanie'!R148*Parametre!$A$2/(Parametre!$A$2+Parametre!$A$3)</f>
        <v>0</v>
      </c>
      <c r="S144" s="331">
        <f>'Norm. Zahr. Financovanie'!S148*Parametre!$A$2/(Parametre!$A$2+Parametre!$A$3)</f>
        <v>0</v>
      </c>
      <c r="T144" s="331">
        <f>'Norm. Zahr. Financovanie'!T148*Parametre!$A$2/(Parametre!$A$2+Parametre!$A$3)</f>
        <v>0</v>
      </c>
      <c r="U144" s="331">
        <f>'Norm. Zahr. Financovanie'!U148*Parametre!$A$2/(Parametre!$A$2+Parametre!$A$3)</f>
        <v>0</v>
      </c>
      <c r="V144" s="331">
        <f>'Norm. Zahr. Financovanie'!V148*Parametre!$A$2/(Parametre!$A$2+Parametre!$A$3)</f>
        <v>0</v>
      </c>
      <c r="W144" s="331">
        <f>'Norm. Zahr. Financovanie'!W148*Parametre!$A$2/(Parametre!$A$2+Parametre!$A$3)</f>
        <v>0</v>
      </c>
      <c r="X144" s="331">
        <f>'Norm. Zahr. Financovanie'!X148*Parametre!$A$2/(Parametre!$A$2+Parametre!$A$3)</f>
        <v>0</v>
      </c>
      <c r="Y144" s="331">
        <f>'Norm. Zahr. Financovanie'!Y148*Parametre!$A$2/(Parametre!$A$2+Parametre!$A$3)</f>
        <v>0</v>
      </c>
      <c r="Z144" s="331">
        <f>'Norm. Zahr. Financovanie'!Z148*Parametre!$A$2/(Parametre!$A$2+Parametre!$A$3)</f>
        <v>0</v>
      </c>
      <c r="AA144" s="331">
        <f>'Norm. Zahr. Financovanie'!AA148*Parametre!$A$2/(Parametre!$A$2+Parametre!$A$3)</f>
        <v>0</v>
      </c>
      <c r="AB144" s="331">
        <f>'Norm. Zahr. Financovanie'!AB148*Parametre!$A$2/(Parametre!$A$2+Parametre!$A$3)</f>
        <v>0</v>
      </c>
      <c r="AC144" s="331">
        <f>'Norm. Zahr. Financovanie'!AC148*Parametre!$A$2/(Parametre!$A$2+Parametre!$A$3)</f>
        <v>0</v>
      </c>
      <c r="AD144" s="331">
        <f>'Norm. Zahr. Financovanie'!AD148*Parametre!$A$2/(Parametre!$A$2+Parametre!$A$3)</f>
        <v>0</v>
      </c>
      <c r="AE144" s="331">
        <f>'Norm. Zahr. Financovanie'!AE148*Parametre!$A$2/(Parametre!$A$2+Parametre!$A$3)</f>
        <v>0</v>
      </c>
      <c r="AF144" s="331">
        <f>'Norm. Zahr. Financovanie'!AF148*Parametre!$A$2/(Parametre!$A$2+Parametre!$A$3)</f>
        <v>0</v>
      </c>
      <c r="AG144" s="331">
        <f>'Norm. Zahr. Financovanie'!AG148*Parametre!$A$2/(Parametre!$A$2+Parametre!$A$3)</f>
        <v>0</v>
      </c>
      <c r="AH144" s="331">
        <f>'Norm. Zahr. Financovanie'!AH148*Parametre!$A$2/(Parametre!$A$2+Parametre!$A$3)</f>
        <v>0</v>
      </c>
      <c r="AI144" s="331">
        <f>'Norm. Zahr. Financovanie'!AI148*Parametre!$A$2/(Parametre!$A$2+Parametre!$A$3)</f>
        <v>0</v>
      </c>
      <c r="AJ144" s="331">
        <f>'Norm. Zahr. Financovanie'!AJ148*Parametre!$A$2/(Parametre!$A$2+Parametre!$A$3)</f>
        <v>0</v>
      </c>
      <c r="AK144" s="331">
        <f>'Norm. Zahr. Financovanie'!AK148*Parametre!$A$2/(Parametre!$A$2+Parametre!$A$3)</f>
        <v>0</v>
      </c>
      <c r="AL144" s="331">
        <f>'Norm. Zahr. Financovanie'!AL148*Parametre!$A$2/(Parametre!$A$2+Parametre!$A$3)</f>
        <v>1.2173835554368472E-3</v>
      </c>
      <c r="AM144" s="331">
        <f>'Norm. Zahr. Financovanie'!AM148*Parametre!$A$2/(Parametre!$A$2+Parametre!$A$3)</f>
        <v>0</v>
      </c>
      <c r="AN144" s="331">
        <f>'Norm. Zahr. Financovanie'!AN148*Parametre!$A$2/(Parametre!$A$2+Parametre!$A$3)</f>
        <v>0</v>
      </c>
      <c r="AO144" s="331">
        <f>'Norm. Zahr. Financovanie'!AO148*Parametre!$A$2/(Parametre!$A$2+Parametre!$A$3)</f>
        <v>0</v>
      </c>
      <c r="AP144" s="331">
        <f>'Norm. Zahr. Financovanie'!AP148*Parametre!$A$2/(Parametre!$A$2+Parametre!$A$3)</f>
        <v>0</v>
      </c>
      <c r="AQ144" s="331">
        <f>'Norm. Zahr. Financovanie'!AQ148*Parametre!$A$2/(Parametre!$A$2+Parametre!$A$3)</f>
        <v>0</v>
      </c>
      <c r="AR144" s="331">
        <f>'Norm. Zahr. Financovanie'!AR148*Parametre!$A$2/(Parametre!$A$2+Parametre!$A$3)</f>
        <v>0</v>
      </c>
      <c r="AS144" s="331">
        <f>'Norm. Zahr. Financovanie'!AS148*Parametre!$A$2/(Parametre!$A$2+Parametre!$A$3)</f>
        <v>0</v>
      </c>
      <c r="AT144" s="331">
        <f>'Norm. Zahr. Financovanie'!AT148*Parametre!$A$2/(Parametre!$A$2+Parametre!$A$3)</f>
        <v>0</v>
      </c>
      <c r="AU144" s="331">
        <f>'Norm. Zahr. Financovanie'!AU148*Parametre!$A$2/(Parametre!$A$2+Parametre!$A$3)</f>
        <v>0</v>
      </c>
      <c r="AV144" s="331">
        <f>'Norm. Zahr. Financovanie'!AV148*Parametre!$A$2/(Parametre!$A$2+Parametre!$A$3)</f>
        <v>0</v>
      </c>
      <c r="AW144" s="331">
        <f>'Norm. Zahr. Financovanie'!AW148*Parametre!$A$2/(Parametre!$A$2+Parametre!$A$3)</f>
        <v>0</v>
      </c>
      <c r="AX144" s="331">
        <f>'Norm. Zahr. Financovanie'!AX148*Parametre!$A$2/(Parametre!$A$2+Parametre!$A$3)</f>
        <v>0</v>
      </c>
      <c r="AY144" s="331">
        <f>'Norm. Zahr. Financovanie'!AY148*Parametre!$A$2/(Parametre!$A$2+Parametre!$A$3)</f>
        <v>0</v>
      </c>
      <c r="AZ144" s="331">
        <f>'Norm. Zahr. Financovanie'!AZ148*Parametre!$A$2/(Parametre!$A$2+Parametre!$A$3)</f>
        <v>0</v>
      </c>
      <c r="BA144" s="331">
        <f>'Norm. Zahr. Financovanie'!BA148*Parametre!$A$2/(Parametre!$A$2+Parametre!$A$3)</f>
        <v>0</v>
      </c>
      <c r="BB144" s="331">
        <f>'Norm. Zahr. Financovanie'!BB148*Parametre!$A$2/(Parametre!$A$2+Parametre!$A$3)</f>
        <v>0</v>
      </c>
    </row>
    <row r="145" spans="1:54" ht="14.25" customHeight="1" x14ac:dyDescent="0.25">
      <c r="A145" s="31">
        <v>142</v>
      </c>
      <c r="B145" s="33" t="s">
        <v>366</v>
      </c>
      <c r="C145" s="32" t="s">
        <v>365</v>
      </c>
      <c r="D145" s="331">
        <f>'Norm. Zahr. Financovanie'!D149*Parametre!$A$2/(Parametre!$A$2+Parametre!$A$3)</f>
        <v>0</v>
      </c>
      <c r="E145" s="331">
        <f>'Norm. Zahr. Financovanie'!E149*Parametre!$A$2/(Parametre!$A$2+Parametre!$A$3)</f>
        <v>0</v>
      </c>
      <c r="F145" s="331">
        <f>'Norm. Zahr. Financovanie'!F149*Parametre!$A$2/(Parametre!$A$2+Parametre!$A$3)</f>
        <v>0</v>
      </c>
      <c r="G145" s="331">
        <f>'Norm. Zahr. Financovanie'!G149*Parametre!$A$2/(Parametre!$A$2+Parametre!$A$3)</f>
        <v>0</v>
      </c>
      <c r="H145" s="331">
        <f>'Norm. Zahr. Financovanie'!H149*Parametre!$A$2/(Parametre!$A$2+Parametre!$A$3)</f>
        <v>0</v>
      </c>
      <c r="I145" s="331">
        <f>'Norm. Zahr. Financovanie'!I149*Parametre!$A$2/(Parametre!$A$2+Parametre!$A$3)</f>
        <v>0</v>
      </c>
      <c r="J145" s="331">
        <f>'Norm. Zahr. Financovanie'!J149*Parametre!$A$2/(Parametre!$A$2+Parametre!$A$3)</f>
        <v>0</v>
      </c>
      <c r="K145" s="331">
        <f>'Norm. Zahr. Financovanie'!K149*Parametre!$A$2/(Parametre!$A$2+Parametre!$A$3)</f>
        <v>0</v>
      </c>
      <c r="L145" s="331">
        <f>'Norm. Zahr. Financovanie'!L149*Parametre!$A$2/(Parametre!$A$2+Parametre!$A$3)</f>
        <v>0</v>
      </c>
      <c r="M145" s="331">
        <f>'Norm. Zahr. Financovanie'!M149*Parametre!$A$2/(Parametre!$A$2+Parametre!$A$3)</f>
        <v>0</v>
      </c>
      <c r="N145" s="331">
        <f>'Norm. Zahr. Financovanie'!N149*Parametre!$A$2/(Parametre!$A$2+Parametre!$A$3)</f>
        <v>0</v>
      </c>
      <c r="O145" s="331">
        <f>'Norm. Zahr. Financovanie'!O149*Parametre!$A$2/(Parametre!$A$2+Parametre!$A$3)</f>
        <v>0</v>
      </c>
      <c r="P145" s="331">
        <f>'Norm. Zahr. Financovanie'!P149*Parametre!$A$2/(Parametre!$A$2+Parametre!$A$3)</f>
        <v>0</v>
      </c>
      <c r="Q145" s="331">
        <f>'Norm. Zahr. Financovanie'!Q149*Parametre!$A$2/(Parametre!$A$2+Parametre!$A$3)</f>
        <v>0</v>
      </c>
      <c r="R145" s="331">
        <f>'Norm. Zahr. Financovanie'!R149*Parametre!$A$2/(Parametre!$A$2+Parametre!$A$3)</f>
        <v>0</v>
      </c>
      <c r="S145" s="331">
        <f>'Norm. Zahr. Financovanie'!S149*Parametre!$A$2/(Parametre!$A$2+Parametre!$A$3)</f>
        <v>0</v>
      </c>
      <c r="T145" s="331">
        <f>'Norm. Zahr. Financovanie'!T149*Parametre!$A$2/(Parametre!$A$2+Parametre!$A$3)</f>
        <v>0</v>
      </c>
      <c r="U145" s="331">
        <f>'Norm. Zahr. Financovanie'!U149*Parametre!$A$2/(Parametre!$A$2+Parametre!$A$3)</f>
        <v>0</v>
      </c>
      <c r="V145" s="331">
        <f>'Norm. Zahr. Financovanie'!V149*Parametre!$A$2/(Parametre!$A$2+Parametre!$A$3)</f>
        <v>0</v>
      </c>
      <c r="W145" s="331">
        <f>'Norm. Zahr. Financovanie'!W149*Parametre!$A$2/(Parametre!$A$2+Parametre!$A$3)</f>
        <v>0</v>
      </c>
      <c r="X145" s="331">
        <f>'Norm. Zahr. Financovanie'!X149*Parametre!$A$2/(Parametre!$A$2+Parametre!$A$3)</f>
        <v>0</v>
      </c>
      <c r="Y145" s="331">
        <f>'Norm. Zahr. Financovanie'!Y149*Parametre!$A$2/(Parametre!$A$2+Parametre!$A$3)</f>
        <v>0</v>
      </c>
      <c r="Z145" s="331">
        <f>'Norm. Zahr. Financovanie'!Z149*Parametre!$A$2/(Parametre!$A$2+Parametre!$A$3)</f>
        <v>0</v>
      </c>
      <c r="AA145" s="331">
        <f>'Norm. Zahr. Financovanie'!AA149*Parametre!$A$2/(Parametre!$A$2+Parametre!$A$3)</f>
        <v>0</v>
      </c>
      <c r="AB145" s="331">
        <f>'Norm. Zahr. Financovanie'!AB149*Parametre!$A$2/(Parametre!$A$2+Parametre!$A$3)</f>
        <v>0</v>
      </c>
      <c r="AC145" s="331">
        <f>'Norm. Zahr. Financovanie'!AC149*Parametre!$A$2/(Parametre!$A$2+Parametre!$A$3)</f>
        <v>0</v>
      </c>
      <c r="AD145" s="331">
        <f>'Norm. Zahr. Financovanie'!AD149*Parametre!$A$2/(Parametre!$A$2+Parametre!$A$3)</f>
        <v>0</v>
      </c>
      <c r="AE145" s="331">
        <f>'Norm. Zahr. Financovanie'!AE149*Parametre!$A$2/(Parametre!$A$2+Parametre!$A$3)</f>
        <v>0</v>
      </c>
      <c r="AF145" s="331">
        <f>'Norm. Zahr. Financovanie'!AF149*Parametre!$A$2/(Parametre!$A$2+Parametre!$A$3)</f>
        <v>7.714012866773198E-4</v>
      </c>
      <c r="AG145" s="331">
        <f>'Norm. Zahr. Financovanie'!AG149*Parametre!$A$2/(Parametre!$A$2+Parametre!$A$3)</f>
        <v>0</v>
      </c>
      <c r="AH145" s="331">
        <f>'Norm. Zahr. Financovanie'!AH149*Parametre!$A$2/(Parametre!$A$2+Parametre!$A$3)</f>
        <v>0</v>
      </c>
      <c r="AI145" s="331">
        <f>'Norm. Zahr. Financovanie'!AI149*Parametre!$A$2/(Parametre!$A$2+Parametre!$A$3)</f>
        <v>0</v>
      </c>
      <c r="AJ145" s="331">
        <f>'Norm. Zahr. Financovanie'!AJ149*Parametre!$A$2/(Parametre!$A$2+Parametre!$A$3)</f>
        <v>0</v>
      </c>
      <c r="AK145" s="331">
        <f>'Norm. Zahr. Financovanie'!AK149*Parametre!$A$2/(Parametre!$A$2+Parametre!$A$3)</f>
        <v>0</v>
      </c>
      <c r="AL145" s="331">
        <f>'Norm. Zahr. Financovanie'!AL149*Parametre!$A$2/(Parametre!$A$2+Parametre!$A$3)</f>
        <v>0</v>
      </c>
      <c r="AM145" s="331">
        <f>'Norm. Zahr. Financovanie'!AM149*Parametre!$A$2/(Parametre!$A$2+Parametre!$A$3)</f>
        <v>0</v>
      </c>
      <c r="AN145" s="331">
        <f>'Norm. Zahr. Financovanie'!AN149*Parametre!$A$2/(Parametre!$A$2+Parametre!$A$3)</f>
        <v>0</v>
      </c>
      <c r="AO145" s="331">
        <f>'Norm. Zahr. Financovanie'!AO149*Parametre!$A$2/(Parametre!$A$2+Parametre!$A$3)</f>
        <v>0</v>
      </c>
      <c r="AP145" s="331">
        <f>'Norm. Zahr. Financovanie'!AP149*Parametre!$A$2/(Parametre!$A$2+Parametre!$A$3)</f>
        <v>0</v>
      </c>
      <c r="AQ145" s="331">
        <f>'Norm. Zahr. Financovanie'!AQ149*Parametre!$A$2/(Parametre!$A$2+Parametre!$A$3)</f>
        <v>0</v>
      </c>
      <c r="AR145" s="331">
        <f>'Norm. Zahr. Financovanie'!AR149*Parametre!$A$2/(Parametre!$A$2+Parametre!$A$3)</f>
        <v>0</v>
      </c>
      <c r="AS145" s="331">
        <f>'Norm. Zahr. Financovanie'!AS149*Parametre!$A$2/(Parametre!$A$2+Parametre!$A$3)</f>
        <v>0</v>
      </c>
      <c r="AT145" s="331">
        <f>'Norm. Zahr. Financovanie'!AT149*Parametre!$A$2/(Parametre!$A$2+Parametre!$A$3)</f>
        <v>0</v>
      </c>
      <c r="AU145" s="331">
        <f>'Norm. Zahr. Financovanie'!AU149*Parametre!$A$2/(Parametre!$A$2+Parametre!$A$3)</f>
        <v>0</v>
      </c>
      <c r="AV145" s="331">
        <f>'Norm. Zahr. Financovanie'!AV149*Parametre!$A$2/(Parametre!$A$2+Parametre!$A$3)</f>
        <v>0</v>
      </c>
      <c r="AW145" s="331">
        <f>'Norm. Zahr. Financovanie'!AW149*Parametre!$A$2/(Parametre!$A$2+Parametre!$A$3)</f>
        <v>0</v>
      </c>
      <c r="AX145" s="331">
        <f>'Norm. Zahr. Financovanie'!AX149*Parametre!$A$2/(Parametre!$A$2+Parametre!$A$3)</f>
        <v>0</v>
      </c>
      <c r="AY145" s="331">
        <f>'Norm. Zahr. Financovanie'!AY149*Parametre!$A$2/(Parametre!$A$2+Parametre!$A$3)</f>
        <v>0</v>
      </c>
      <c r="AZ145" s="331">
        <f>'Norm. Zahr. Financovanie'!AZ149*Parametre!$A$2/(Parametre!$A$2+Parametre!$A$3)</f>
        <v>0</v>
      </c>
      <c r="BA145" s="331">
        <f>'Norm. Zahr. Financovanie'!BA149*Parametre!$A$2/(Parametre!$A$2+Parametre!$A$3)</f>
        <v>0</v>
      </c>
      <c r="BB145" s="331">
        <f>'Norm. Zahr. Financovanie'!BB149*Parametre!$A$2/(Parametre!$A$2+Parametre!$A$3)</f>
        <v>0</v>
      </c>
    </row>
    <row r="146" spans="1:54" ht="14.25" customHeight="1" x14ac:dyDescent="0.25">
      <c r="A146" s="31">
        <v>143</v>
      </c>
      <c r="B146" s="41" t="s">
        <v>413</v>
      </c>
      <c r="C146" s="40" t="s">
        <v>412</v>
      </c>
      <c r="D146" s="331">
        <f>'Norm. Zahr. Financovanie'!D150*Parametre!$A$2/(Parametre!$A$2+Parametre!$A$3)</f>
        <v>0</v>
      </c>
      <c r="E146" s="331">
        <f>'Norm. Zahr. Financovanie'!E150*Parametre!$A$2/(Parametre!$A$2+Parametre!$A$3)</f>
        <v>0</v>
      </c>
      <c r="F146" s="331">
        <f>'Norm. Zahr. Financovanie'!F150*Parametre!$A$2/(Parametre!$A$2+Parametre!$A$3)</f>
        <v>0</v>
      </c>
      <c r="G146" s="331">
        <f>'Norm. Zahr. Financovanie'!G150*Parametre!$A$2/(Parametre!$A$2+Parametre!$A$3)</f>
        <v>0</v>
      </c>
      <c r="H146" s="331">
        <f>'Norm. Zahr. Financovanie'!H150*Parametre!$A$2/(Parametre!$A$2+Parametre!$A$3)</f>
        <v>0</v>
      </c>
      <c r="I146" s="331">
        <f>'Norm. Zahr. Financovanie'!I150*Parametre!$A$2/(Parametre!$A$2+Parametre!$A$3)</f>
        <v>0</v>
      </c>
      <c r="J146" s="331">
        <f>'Norm. Zahr. Financovanie'!J150*Parametre!$A$2/(Parametre!$A$2+Parametre!$A$3)</f>
        <v>0</v>
      </c>
      <c r="K146" s="331">
        <f>'Norm. Zahr. Financovanie'!K150*Parametre!$A$2/(Parametre!$A$2+Parametre!$A$3)</f>
        <v>0</v>
      </c>
      <c r="L146" s="331">
        <f>'Norm. Zahr. Financovanie'!L150*Parametre!$A$2/(Parametre!$A$2+Parametre!$A$3)</f>
        <v>0</v>
      </c>
      <c r="M146" s="331">
        <f>'Norm. Zahr. Financovanie'!M150*Parametre!$A$2/(Parametre!$A$2+Parametre!$A$3)</f>
        <v>0</v>
      </c>
      <c r="N146" s="331">
        <f>'Norm. Zahr. Financovanie'!N150*Parametre!$A$2/(Parametre!$A$2+Parametre!$A$3)</f>
        <v>0</v>
      </c>
      <c r="O146" s="331">
        <f>'Norm. Zahr. Financovanie'!O150*Parametre!$A$2/(Parametre!$A$2+Parametre!$A$3)</f>
        <v>0</v>
      </c>
      <c r="P146" s="331">
        <f>'Norm. Zahr. Financovanie'!P150*Parametre!$A$2/(Parametre!$A$2+Parametre!$A$3)</f>
        <v>0</v>
      </c>
      <c r="Q146" s="331">
        <f>'Norm. Zahr. Financovanie'!Q150*Parametre!$A$2/(Parametre!$A$2+Parametre!$A$3)</f>
        <v>0</v>
      </c>
      <c r="R146" s="331">
        <f>'Norm. Zahr. Financovanie'!R150*Parametre!$A$2/(Parametre!$A$2+Parametre!$A$3)</f>
        <v>0</v>
      </c>
      <c r="S146" s="331">
        <f>'Norm. Zahr. Financovanie'!S150*Parametre!$A$2/(Parametre!$A$2+Parametre!$A$3)</f>
        <v>0</v>
      </c>
      <c r="T146" s="331">
        <f>'Norm. Zahr. Financovanie'!T150*Parametre!$A$2/(Parametre!$A$2+Parametre!$A$3)</f>
        <v>0</v>
      </c>
      <c r="U146" s="331">
        <f>'Norm. Zahr. Financovanie'!U150*Parametre!$A$2/(Parametre!$A$2+Parametre!$A$3)</f>
        <v>0</v>
      </c>
      <c r="V146" s="331">
        <f>'Norm. Zahr. Financovanie'!V150*Parametre!$A$2/(Parametre!$A$2+Parametre!$A$3)</f>
        <v>0</v>
      </c>
      <c r="W146" s="331">
        <f>'Norm. Zahr. Financovanie'!W150*Parametre!$A$2/(Parametre!$A$2+Parametre!$A$3)</f>
        <v>0</v>
      </c>
      <c r="X146" s="331">
        <f>'Norm. Zahr. Financovanie'!X150*Parametre!$A$2/(Parametre!$A$2+Parametre!$A$3)</f>
        <v>0</v>
      </c>
      <c r="Y146" s="331">
        <f>'Norm. Zahr. Financovanie'!Y150*Parametre!$A$2/(Parametre!$A$2+Parametre!$A$3)</f>
        <v>0</v>
      </c>
      <c r="Z146" s="331">
        <f>'Norm. Zahr. Financovanie'!Z150*Parametre!$A$2/(Parametre!$A$2+Parametre!$A$3)</f>
        <v>0</v>
      </c>
      <c r="AA146" s="331">
        <f>'Norm. Zahr. Financovanie'!AA150*Parametre!$A$2/(Parametre!$A$2+Parametre!$A$3)</f>
        <v>0</v>
      </c>
      <c r="AB146" s="331">
        <f>'Norm. Zahr. Financovanie'!AB150*Parametre!$A$2/(Parametre!$A$2+Parametre!$A$3)</f>
        <v>0</v>
      </c>
      <c r="AC146" s="331">
        <f>'Norm. Zahr. Financovanie'!AC150*Parametre!$A$2/(Parametre!$A$2+Parametre!$A$3)</f>
        <v>0</v>
      </c>
      <c r="AD146" s="331">
        <f>'Norm. Zahr. Financovanie'!AD150*Parametre!$A$2/(Parametre!$A$2+Parametre!$A$3)</f>
        <v>0</v>
      </c>
      <c r="AE146" s="331">
        <f>'Norm. Zahr. Financovanie'!AE150*Parametre!$A$2/(Parametre!$A$2+Parametre!$A$3)</f>
        <v>0</v>
      </c>
      <c r="AF146" s="331">
        <f>'Norm. Zahr. Financovanie'!AF150*Parametre!$A$2/(Parametre!$A$2+Parametre!$A$3)</f>
        <v>0</v>
      </c>
      <c r="AG146" s="331">
        <f>'Norm. Zahr. Financovanie'!AG150*Parametre!$A$2/(Parametre!$A$2+Parametre!$A$3)</f>
        <v>0</v>
      </c>
      <c r="AH146" s="331">
        <f>'Norm. Zahr. Financovanie'!AH150*Parametre!$A$2/(Parametre!$A$2+Parametre!$A$3)</f>
        <v>0</v>
      </c>
      <c r="AI146" s="331">
        <f>'Norm. Zahr. Financovanie'!AI150*Parametre!$A$2/(Parametre!$A$2+Parametre!$A$3)</f>
        <v>0</v>
      </c>
      <c r="AJ146" s="331">
        <f>'Norm. Zahr. Financovanie'!AJ150*Parametre!$A$2/(Parametre!$A$2+Parametre!$A$3)</f>
        <v>0</v>
      </c>
      <c r="AK146" s="331">
        <f>'Norm. Zahr. Financovanie'!AK150*Parametre!$A$2/(Parametre!$A$2+Parametre!$A$3)</f>
        <v>0</v>
      </c>
      <c r="AL146" s="331">
        <f>'Norm. Zahr. Financovanie'!AL150*Parametre!$A$2/(Parametre!$A$2+Parametre!$A$3)</f>
        <v>0</v>
      </c>
      <c r="AM146" s="331">
        <f>'Norm. Zahr. Financovanie'!AM150*Parametre!$A$2/(Parametre!$A$2+Parametre!$A$3)</f>
        <v>0</v>
      </c>
      <c r="AN146" s="331">
        <f>'Norm. Zahr. Financovanie'!AN150*Parametre!$A$2/(Parametre!$A$2+Parametre!$A$3)</f>
        <v>0</v>
      </c>
      <c r="AO146" s="331">
        <f>'Norm. Zahr. Financovanie'!AO150*Parametre!$A$2/(Parametre!$A$2+Parametre!$A$3)</f>
        <v>0</v>
      </c>
      <c r="AP146" s="331">
        <f>'Norm. Zahr. Financovanie'!AP150*Parametre!$A$2/(Parametre!$A$2+Parametre!$A$3)</f>
        <v>0</v>
      </c>
      <c r="AQ146" s="331">
        <f>'Norm. Zahr. Financovanie'!AQ150*Parametre!$A$2/(Parametre!$A$2+Parametre!$A$3)</f>
        <v>0</v>
      </c>
      <c r="AR146" s="331">
        <f>'Norm. Zahr. Financovanie'!AR150*Parametre!$A$2/(Parametre!$A$2+Parametre!$A$3)</f>
        <v>0</v>
      </c>
      <c r="AS146" s="331">
        <f>'Norm. Zahr. Financovanie'!AS150*Parametre!$A$2/(Parametre!$A$2+Parametre!$A$3)</f>
        <v>0</v>
      </c>
      <c r="AT146" s="331">
        <f>'Norm. Zahr. Financovanie'!AT150*Parametre!$A$2/(Parametre!$A$2+Parametre!$A$3)</f>
        <v>0</v>
      </c>
      <c r="AU146" s="331">
        <f>'Norm. Zahr. Financovanie'!AU150*Parametre!$A$2/(Parametre!$A$2+Parametre!$A$3)</f>
        <v>0</v>
      </c>
      <c r="AV146" s="331">
        <f>'Norm. Zahr. Financovanie'!AV150*Parametre!$A$2/(Parametre!$A$2+Parametre!$A$3)</f>
        <v>0</v>
      </c>
      <c r="AW146" s="331">
        <f>'Norm. Zahr. Financovanie'!AW150*Parametre!$A$2/(Parametre!$A$2+Parametre!$A$3)</f>
        <v>0</v>
      </c>
      <c r="AX146" s="331">
        <f>'Norm. Zahr. Financovanie'!AX150*Parametre!$A$2/(Parametre!$A$2+Parametre!$A$3)</f>
        <v>0</v>
      </c>
      <c r="AY146" s="331">
        <f>'Norm. Zahr. Financovanie'!AY150*Parametre!$A$2/(Parametre!$A$2+Parametre!$A$3)</f>
        <v>1.1950873705955897E-4</v>
      </c>
      <c r="AZ146" s="331">
        <f>'Norm. Zahr. Financovanie'!AZ150*Parametre!$A$2/(Parametre!$A$2+Parametre!$A$3)</f>
        <v>0</v>
      </c>
      <c r="BA146" s="331">
        <f>'Norm. Zahr. Financovanie'!BA150*Parametre!$A$2/(Parametre!$A$2+Parametre!$A$3)</f>
        <v>0</v>
      </c>
      <c r="BB146" s="331">
        <f>'Norm. Zahr. Financovanie'!BB150*Parametre!$A$2/(Parametre!$A$2+Parametre!$A$3)</f>
        <v>0</v>
      </c>
    </row>
    <row r="147" spans="1:54" ht="14.25" customHeight="1" x14ac:dyDescent="0.25">
      <c r="A147" s="31">
        <v>144</v>
      </c>
      <c r="B147" s="33" t="s">
        <v>303</v>
      </c>
      <c r="C147" s="32" t="s">
        <v>302</v>
      </c>
      <c r="D147" s="331">
        <f>'Norm. Zahr. Financovanie'!D151*Parametre!$A$2/(Parametre!$A$2+Parametre!$A$3)</f>
        <v>0</v>
      </c>
      <c r="E147" s="331">
        <f>'Norm. Zahr. Financovanie'!E151*Parametre!$A$2/(Parametre!$A$2+Parametre!$A$3)</f>
        <v>0</v>
      </c>
      <c r="F147" s="331">
        <f>'Norm. Zahr. Financovanie'!F151*Parametre!$A$2/(Parametre!$A$2+Parametre!$A$3)</f>
        <v>0</v>
      </c>
      <c r="G147" s="331">
        <f>'Norm. Zahr. Financovanie'!G151*Parametre!$A$2/(Parametre!$A$2+Parametre!$A$3)</f>
        <v>1.3007644622328332E-2</v>
      </c>
      <c r="H147" s="331">
        <f>'Norm. Zahr. Financovanie'!H151*Parametre!$A$2/(Parametre!$A$2+Parametre!$A$3)</f>
        <v>0</v>
      </c>
      <c r="I147" s="331">
        <f>'Norm. Zahr. Financovanie'!I151*Parametre!$A$2/(Parametre!$A$2+Parametre!$A$3)</f>
        <v>0</v>
      </c>
      <c r="J147" s="331">
        <f>'Norm. Zahr. Financovanie'!J151*Parametre!$A$2/(Parametre!$A$2+Parametre!$A$3)</f>
        <v>0</v>
      </c>
      <c r="K147" s="331">
        <f>'Norm. Zahr. Financovanie'!K151*Parametre!$A$2/(Parametre!$A$2+Parametre!$A$3)</f>
        <v>0</v>
      </c>
      <c r="L147" s="331">
        <f>'Norm. Zahr. Financovanie'!L151*Parametre!$A$2/(Parametre!$A$2+Parametre!$A$3)</f>
        <v>0</v>
      </c>
      <c r="M147" s="331">
        <f>'Norm. Zahr. Financovanie'!M151*Parametre!$A$2/(Parametre!$A$2+Parametre!$A$3)</f>
        <v>0</v>
      </c>
      <c r="N147" s="331">
        <f>'Norm. Zahr. Financovanie'!N151*Parametre!$A$2/(Parametre!$A$2+Parametre!$A$3)</f>
        <v>0</v>
      </c>
      <c r="O147" s="331">
        <f>'Norm. Zahr. Financovanie'!O151*Parametre!$A$2/(Parametre!$A$2+Parametre!$A$3)</f>
        <v>0</v>
      </c>
      <c r="P147" s="331">
        <f>'Norm. Zahr. Financovanie'!P151*Parametre!$A$2/(Parametre!$A$2+Parametre!$A$3)</f>
        <v>0</v>
      </c>
      <c r="Q147" s="331">
        <f>'Norm. Zahr. Financovanie'!Q151*Parametre!$A$2/(Parametre!$A$2+Parametre!$A$3)</f>
        <v>0</v>
      </c>
      <c r="R147" s="331">
        <f>'Norm. Zahr. Financovanie'!R151*Parametre!$A$2/(Parametre!$A$2+Parametre!$A$3)</f>
        <v>0</v>
      </c>
      <c r="S147" s="331">
        <f>'Norm. Zahr. Financovanie'!S151*Parametre!$A$2/(Parametre!$A$2+Parametre!$A$3)</f>
        <v>0</v>
      </c>
      <c r="T147" s="331">
        <f>'Norm. Zahr. Financovanie'!T151*Parametre!$A$2/(Parametre!$A$2+Parametre!$A$3)</f>
        <v>0</v>
      </c>
      <c r="U147" s="331">
        <f>'Norm. Zahr. Financovanie'!U151*Parametre!$A$2/(Parametre!$A$2+Parametre!$A$3)</f>
        <v>0</v>
      </c>
      <c r="V147" s="331">
        <f>'Norm. Zahr. Financovanie'!V151*Parametre!$A$2/(Parametre!$A$2+Parametre!$A$3)</f>
        <v>0</v>
      </c>
      <c r="W147" s="331">
        <f>'Norm. Zahr. Financovanie'!W151*Parametre!$A$2/(Parametre!$A$2+Parametre!$A$3)</f>
        <v>0</v>
      </c>
      <c r="X147" s="331">
        <f>'Norm. Zahr. Financovanie'!X151*Parametre!$A$2/(Parametre!$A$2+Parametre!$A$3)</f>
        <v>0</v>
      </c>
      <c r="Y147" s="331">
        <f>'Norm. Zahr. Financovanie'!Y151*Parametre!$A$2/(Parametre!$A$2+Parametre!$A$3)</f>
        <v>0</v>
      </c>
      <c r="Z147" s="331">
        <f>'Norm. Zahr. Financovanie'!Z151*Parametre!$A$2/(Parametre!$A$2+Parametre!$A$3)</f>
        <v>0</v>
      </c>
      <c r="AA147" s="331">
        <f>'Norm. Zahr. Financovanie'!AA151*Parametre!$A$2/(Parametre!$A$2+Parametre!$A$3)</f>
        <v>0</v>
      </c>
      <c r="AB147" s="331">
        <f>'Norm. Zahr. Financovanie'!AB151*Parametre!$A$2/(Parametre!$A$2+Parametre!$A$3)</f>
        <v>0</v>
      </c>
      <c r="AC147" s="331">
        <f>'Norm. Zahr. Financovanie'!AC151*Parametre!$A$2/(Parametre!$A$2+Parametre!$A$3)</f>
        <v>0</v>
      </c>
      <c r="AD147" s="331">
        <f>'Norm. Zahr. Financovanie'!AD151*Parametre!$A$2/(Parametre!$A$2+Parametre!$A$3)</f>
        <v>0</v>
      </c>
      <c r="AE147" s="331">
        <f>'Norm. Zahr. Financovanie'!AE151*Parametre!$A$2/(Parametre!$A$2+Parametre!$A$3)</f>
        <v>0</v>
      </c>
      <c r="AF147" s="331">
        <f>'Norm. Zahr. Financovanie'!AF151*Parametre!$A$2/(Parametre!$A$2+Parametre!$A$3)</f>
        <v>0</v>
      </c>
      <c r="AG147" s="331">
        <f>'Norm. Zahr. Financovanie'!AG151*Parametre!$A$2/(Parametre!$A$2+Parametre!$A$3)</f>
        <v>3.3442608758112152E-3</v>
      </c>
      <c r="AH147" s="331">
        <f>'Norm. Zahr. Financovanie'!AH151*Parametre!$A$2/(Parametre!$A$2+Parametre!$A$3)</f>
        <v>0</v>
      </c>
      <c r="AI147" s="331">
        <f>'Norm. Zahr. Financovanie'!AI151*Parametre!$A$2/(Parametre!$A$2+Parametre!$A$3)</f>
        <v>0</v>
      </c>
      <c r="AJ147" s="331">
        <f>'Norm. Zahr. Financovanie'!AJ151*Parametre!$A$2/(Parametre!$A$2+Parametre!$A$3)</f>
        <v>0</v>
      </c>
      <c r="AK147" s="331">
        <f>'Norm. Zahr. Financovanie'!AK151*Parametre!$A$2/(Parametre!$A$2+Parametre!$A$3)</f>
        <v>0</v>
      </c>
      <c r="AL147" s="331">
        <f>'Norm. Zahr. Financovanie'!AL151*Parametre!$A$2/(Parametre!$A$2+Parametre!$A$3)</f>
        <v>0</v>
      </c>
      <c r="AM147" s="331">
        <f>'Norm. Zahr. Financovanie'!AM151*Parametre!$A$2/(Parametre!$A$2+Parametre!$A$3)</f>
        <v>0</v>
      </c>
      <c r="AN147" s="331">
        <f>'Norm. Zahr. Financovanie'!AN151*Parametre!$A$2/(Parametre!$A$2+Parametre!$A$3)</f>
        <v>0</v>
      </c>
      <c r="AO147" s="331">
        <f>'Norm. Zahr. Financovanie'!AO151*Parametre!$A$2/(Parametre!$A$2+Parametre!$A$3)</f>
        <v>0</v>
      </c>
      <c r="AP147" s="331">
        <f>'Norm. Zahr. Financovanie'!AP151*Parametre!$A$2/(Parametre!$A$2+Parametre!$A$3)</f>
        <v>0</v>
      </c>
      <c r="AQ147" s="331">
        <f>'Norm. Zahr. Financovanie'!AQ151*Parametre!$A$2/(Parametre!$A$2+Parametre!$A$3)</f>
        <v>0</v>
      </c>
      <c r="AR147" s="331">
        <f>'Norm. Zahr. Financovanie'!AR151*Parametre!$A$2/(Parametre!$A$2+Parametre!$A$3)</f>
        <v>0</v>
      </c>
      <c r="AS147" s="331">
        <f>'Norm. Zahr. Financovanie'!AS151*Parametre!$A$2/(Parametre!$A$2+Parametre!$A$3)</f>
        <v>0</v>
      </c>
      <c r="AT147" s="331">
        <f>'Norm. Zahr. Financovanie'!AT151*Parametre!$A$2/(Parametre!$A$2+Parametre!$A$3)</f>
        <v>0</v>
      </c>
      <c r="AU147" s="331">
        <f>'Norm. Zahr. Financovanie'!AU151*Parametre!$A$2/(Parametre!$A$2+Parametre!$A$3)</f>
        <v>0</v>
      </c>
      <c r="AV147" s="331">
        <f>'Norm. Zahr. Financovanie'!AV151*Parametre!$A$2/(Parametre!$A$2+Parametre!$A$3)</f>
        <v>0</v>
      </c>
      <c r="AW147" s="331">
        <f>'Norm. Zahr. Financovanie'!AW151*Parametre!$A$2/(Parametre!$A$2+Parametre!$A$3)</f>
        <v>0</v>
      </c>
      <c r="AX147" s="331">
        <f>'Norm. Zahr. Financovanie'!AX151*Parametre!$A$2/(Parametre!$A$2+Parametre!$A$3)</f>
        <v>0</v>
      </c>
      <c r="AY147" s="331">
        <f>'Norm. Zahr. Financovanie'!AY151*Parametre!$A$2/(Parametre!$A$2+Parametre!$A$3)</f>
        <v>1.612648018153085E-4</v>
      </c>
      <c r="AZ147" s="331">
        <f>'Norm. Zahr. Financovanie'!AZ151*Parametre!$A$2/(Parametre!$A$2+Parametre!$A$3)</f>
        <v>0</v>
      </c>
      <c r="BA147" s="331">
        <f>'Norm. Zahr. Financovanie'!BA151*Parametre!$A$2/(Parametre!$A$2+Parametre!$A$3)</f>
        <v>0</v>
      </c>
      <c r="BB147" s="331">
        <f>'Norm. Zahr. Financovanie'!BB151*Parametre!$A$2/(Parametre!$A$2+Parametre!$A$3)</f>
        <v>0</v>
      </c>
    </row>
    <row r="148" spans="1:54" ht="14.25" customHeight="1" x14ac:dyDescent="0.25">
      <c r="A148" s="31">
        <v>145</v>
      </c>
      <c r="B148" s="33" t="s">
        <v>372</v>
      </c>
      <c r="C148" s="39" t="s">
        <v>371</v>
      </c>
      <c r="D148" s="331">
        <f>'Norm. Zahr. Financovanie'!D152*Parametre!$A$2/(Parametre!$A$2+Parametre!$A$3)</f>
        <v>0</v>
      </c>
      <c r="E148" s="331">
        <f>'Norm. Zahr. Financovanie'!E152*Parametre!$A$2/(Parametre!$A$2+Parametre!$A$3)</f>
        <v>0</v>
      </c>
      <c r="F148" s="331">
        <f>'Norm. Zahr. Financovanie'!F152*Parametre!$A$2/(Parametre!$A$2+Parametre!$A$3)</f>
        <v>0</v>
      </c>
      <c r="G148" s="331">
        <f>'Norm. Zahr. Financovanie'!G152*Parametre!$A$2/(Parametre!$A$2+Parametre!$A$3)</f>
        <v>0</v>
      </c>
      <c r="H148" s="331">
        <f>'Norm. Zahr. Financovanie'!H152*Parametre!$A$2/(Parametre!$A$2+Parametre!$A$3)</f>
        <v>0</v>
      </c>
      <c r="I148" s="331">
        <f>'Norm. Zahr. Financovanie'!I152*Parametre!$A$2/(Parametre!$A$2+Parametre!$A$3)</f>
        <v>0</v>
      </c>
      <c r="J148" s="331">
        <f>'Norm. Zahr. Financovanie'!J152*Parametre!$A$2/(Parametre!$A$2+Parametre!$A$3)</f>
        <v>0</v>
      </c>
      <c r="K148" s="331">
        <f>'Norm. Zahr. Financovanie'!K152*Parametre!$A$2/(Parametre!$A$2+Parametre!$A$3)</f>
        <v>0</v>
      </c>
      <c r="L148" s="331">
        <f>'Norm. Zahr. Financovanie'!L152*Parametre!$A$2/(Parametre!$A$2+Parametre!$A$3)</f>
        <v>0</v>
      </c>
      <c r="M148" s="331">
        <f>'Norm. Zahr. Financovanie'!M152*Parametre!$A$2/(Parametre!$A$2+Parametre!$A$3)</f>
        <v>0</v>
      </c>
      <c r="N148" s="331">
        <f>'Norm. Zahr. Financovanie'!N152*Parametre!$A$2/(Parametre!$A$2+Parametre!$A$3)</f>
        <v>0</v>
      </c>
      <c r="O148" s="331">
        <f>'Norm. Zahr. Financovanie'!O152*Parametre!$A$2/(Parametre!$A$2+Parametre!$A$3)</f>
        <v>0</v>
      </c>
      <c r="P148" s="331">
        <f>'Norm. Zahr. Financovanie'!P152*Parametre!$A$2/(Parametre!$A$2+Parametre!$A$3)</f>
        <v>0</v>
      </c>
      <c r="Q148" s="331">
        <f>'Norm. Zahr. Financovanie'!Q152*Parametre!$A$2/(Parametre!$A$2+Parametre!$A$3)</f>
        <v>0</v>
      </c>
      <c r="R148" s="331">
        <f>'Norm. Zahr. Financovanie'!R152*Parametre!$A$2/(Parametre!$A$2+Parametre!$A$3)</f>
        <v>0</v>
      </c>
      <c r="S148" s="331">
        <f>'Norm. Zahr. Financovanie'!S152*Parametre!$A$2/(Parametre!$A$2+Parametre!$A$3)</f>
        <v>0</v>
      </c>
      <c r="T148" s="331">
        <f>'Norm. Zahr. Financovanie'!T152*Parametre!$A$2/(Parametre!$A$2+Parametre!$A$3)</f>
        <v>0</v>
      </c>
      <c r="U148" s="331">
        <f>'Norm. Zahr. Financovanie'!U152*Parametre!$A$2/(Parametre!$A$2+Parametre!$A$3)</f>
        <v>0</v>
      </c>
      <c r="V148" s="331">
        <f>'Norm. Zahr. Financovanie'!V152*Parametre!$A$2/(Parametre!$A$2+Parametre!$A$3)</f>
        <v>0</v>
      </c>
      <c r="W148" s="331">
        <f>'Norm. Zahr. Financovanie'!W152*Parametre!$A$2/(Parametre!$A$2+Parametre!$A$3)</f>
        <v>0</v>
      </c>
      <c r="X148" s="331">
        <f>'Norm. Zahr. Financovanie'!X152*Parametre!$A$2/(Parametre!$A$2+Parametre!$A$3)</f>
        <v>0</v>
      </c>
      <c r="Y148" s="331">
        <f>'Norm. Zahr. Financovanie'!Y152*Parametre!$A$2/(Parametre!$A$2+Parametre!$A$3)</f>
        <v>0</v>
      </c>
      <c r="Z148" s="331">
        <f>'Norm. Zahr. Financovanie'!Z152*Parametre!$A$2/(Parametre!$A$2+Parametre!$A$3)</f>
        <v>0</v>
      </c>
      <c r="AA148" s="331">
        <f>'Norm. Zahr. Financovanie'!AA152*Parametre!$A$2/(Parametre!$A$2+Parametre!$A$3)</f>
        <v>0</v>
      </c>
      <c r="AB148" s="331">
        <f>'Norm. Zahr. Financovanie'!AB152*Parametre!$A$2/(Parametre!$A$2+Parametre!$A$3)</f>
        <v>0</v>
      </c>
      <c r="AC148" s="331">
        <f>'Norm. Zahr. Financovanie'!AC152*Parametre!$A$2/(Parametre!$A$2+Parametre!$A$3)</f>
        <v>0</v>
      </c>
      <c r="AD148" s="331">
        <f>'Norm. Zahr. Financovanie'!AD152*Parametre!$A$2/(Parametre!$A$2+Parametre!$A$3)</f>
        <v>0</v>
      </c>
      <c r="AE148" s="331">
        <f>'Norm. Zahr. Financovanie'!AE152*Parametre!$A$2/(Parametre!$A$2+Parametre!$A$3)</f>
        <v>0</v>
      </c>
      <c r="AF148" s="331">
        <f>'Norm. Zahr. Financovanie'!AF152*Parametre!$A$2/(Parametre!$A$2+Parametre!$A$3)</f>
        <v>0</v>
      </c>
      <c r="AG148" s="331">
        <f>'Norm. Zahr. Financovanie'!AG152*Parametre!$A$2/(Parametre!$A$2+Parametre!$A$3)</f>
        <v>0</v>
      </c>
      <c r="AH148" s="331">
        <f>'Norm. Zahr. Financovanie'!AH152*Parametre!$A$2/(Parametre!$A$2+Parametre!$A$3)</f>
        <v>0</v>
      </c>
      <c r="AI148" s="331">
        <f>'Norm. Zahr. Financovanie'!AI152*Parametre!$A$2/(Parametre!$A$2+Parametre!$A$3)</f>
        <v>0</v>
      </c>
      <c r="AJ148" s="331">
        <f>'Norm. Zahr. Financovanie'!AJ152*Parametre!$A$2/(Parametre!$A$2+Parametre!$A$3)</f>
        <v>0</v>
      </c>
      <c r="AK148" s="331">
        <f>'Norm. Zahr. Financovanie'!AK152*Parametre!$A$2/(Parametre!$A$2+Parametre!$A$3)</f>
        <v>0</v>
      </c>
      <c r="AL148" s="331">
        <f>'Norm. Zahr. Financovanie'!AL152*Parametre!$A$2/(Parametre!$A$2+Parametre!$A$3)</f>
        <v>0</v>
      </c>
      <c r="AM148" s="331">
        <f>'Norm. Zahr. Financovanie'!AM152*Parametre!$A$2/(Parametre!$A$2+Parametre!$A$3)</f>
        <v>0</v>
      </c>
      <c r="AN148" s="331">
        <f>'Norm. Zahr. Financovanie'!AN152*Parametre!$A$2/(Parametre!$A$2+Parametre!$A$3)</f>
        <v>0</v>
      </c>
      <c r="AO148" s="331">
        <f>'Norm. Zahr. Financovanie'!AO152*Parametre!$A$2/(Parametre!$A$2+Parametre!$A$3)</f>
        <v>0</v>
      </c>
      <c r="AP148" s="331">
        <f>'Norm. Zahr. Financovanie'!AP152*Parametre!$A$2/(Parametre!$A$2+Parametre!$A$3)</f>
        <v>0</v>
      </c>
      <c r="AQ148" s="331">
        <f>'Norm. Zahr. Financovanie'!AQ152*Parametre!$A$2/(Parametre!$A$2+Parametre!$A$3)</f>
        <v>0</v>
      </c>
      <c r="AR148" s="331">
        <f>'Norm. Zahr. Financovanie'!AR152*Parametre!$A$2/(Parametre!$A$2+Parametre!$A$3)</f>
        <v>0</v>
      </c>
      <c r="AS148" s="331">
        <f>'Norm. Zahr. Financovanie'!AS152*Parametre!$A$2/(Parametre!$A$2+Parametre!$A$3)</f>
        <v>0</v>
      </c>
      <c r="AT148" s="331">
        <f>'Norm. Zahr. Financovanie'!AT152*Parametre!$A$2/(Parametre!$A$2+Parametre!$A$3)</f>
        <v>0</v>
      </c>
      <c r="AU148" s="331">
        <f>'Norm. Zahr. Financovanie'!AU152*Parametre!$A$2/(Parametre!$A$2+Parametre!$A$3)</f>
        <v>0</v>
      </c>
      <c r="AV148" s="331">
        <f>'Norm. Zahr. Financovanie'!AV152*Parametre!$A$2/(Parametre!$A$2+Parametre!$A$3)</f>
        <v>0</v>
      </c>
      <c r="AW148" s="331">
        <f>'Norm. Zahr. Financovanie'!AW152*Parametre!$A$2/(Parametre!$A$2+Parametre!$A$3)</f>
        <v>0</v>
      </c>
      <c r="AX148" s="331">
        <f>'Norm. Zahr. Financovanie'!AX152*Parametre!$A$2/(Parametre!$A$2+Parametre!$A$3)</f>
        <v>5.7052824985127264E-4</v>
      </c>
      <c r="AY148" s="331">
        <f>'Norm. Zahr. Financovanie'!AY152*Parametre!$A$2/(Parametre!$A$2+Parametre!$A$3)</f>
        <v>0</v>
      </c>
      <c r="AZ148" s="331">
        <f>'Norm. Zahr. Financovanie'!AZ152*Parametre!$A$2/(Parametre!$A$2+Parametre!$A$3)</f>
        <v>0</v>
      </c>
      <c r="BA148" s="331">
        <f>'Norm. Zahr. Financovanie'!BA152*Parametre!$A$2/(Parametre!$A$2+Parametre!$A$3)</f>
        <v>0</v>
      </c>
      <c r="BB148" s="331">
        <f>'Norm. Zahr. Financovanie'!BB152*Parametre!$A$2/(Parametre!$A$2+Parametre!$A$3)</f>
        <v>0</v>
      </c>
    </row>
    <row r="149" spans="1:54" ht="14.25" customHeight="1" x14ac:dyDescent="0.25">
      <c r="A149" s="31">
        <v>146</v>
      </c>
      <c r="B149" s="41" t="s">
        <v>377</v>
      </c>
      <c r="C149" s="40" t="s">
        <v>376</v>
      </c>
      <c r="D149" s="331">
        <f>'Norm. Zahr. Financovanie'!D153*Parametre!$A$2/(Parametre!$A$2+Parametre!$A$3)</f>
        <v>0</v>
      </c>
      <c r="E149" s="331">
        <f>'Norm. Zahr. Financovanie'!E153*Parametre!$A$2/(Parametre!$A$2+Parametre!$A$3)</f>
        <v>0</v>
      </c>
      <c r="F149" s="331">
        <f>'Norm. Zahr. Financovanie'!F153*Parametre!$A$2/(Parametre!$A$2+Parametre!$A$3)</f>
        <v>0</v>
      </c>
      <c r="G149" s="331">
        <f>'Norm. Zahr. Financovanie'!G153*Parametre!$A$2/(Parametre!$A$2+Parametre!$A$3)</f>
        <v>0</v>
      </c>
      <c r="H149" s="331">
        <f>'Norm. Zahr. Financovanie'!H153*Parametre!$A$2/(Parametre!$A$2+Parametre!$A$3)</f>
        <v>0</v>
      </c>
      <c r="I149" s="331">
        <f>'Norm. Zahr. Financovanie'!I153*Parametre!$A$2/(Parametre!$A$2+Parametre!$A$3)</f>
        <v>0</v>
      </c>
      <c r="J149" s="331">
        <f>'Norm. Zahr. Financovanie'!J153*Parametre!$A$2/(Parametre!$A$2+Parametre!$A$3)</f>
        <v>0</v>
      </c>
      <c r="K149" s="331">
        <f>'Norm. Zahr. Financovanie'!K153*Parametre!$A$2/(Parametre!$A$2+Parametre!$A$3)</f>
        <v>0</v>
      </c>
      <c r="L149" s="331">
        <f>'Norm. Zahr. Financovanie'!L153*Parametre!$A$2/(Parametre!$A$2+Parametre!$A$3)</f>
        <v>0</v>
      </c>
      <c r="M149" s="331">
        <f>'Norm. Zahr. Financovanie'!M153*Parametre!$A$2/(Parametre!$A$2+Parametre!$A$3)</f>
        <v>0</v>
      </c>
      <c r="N149" s="331">
        <f>'Norm. Zahr. Financovanie'!N153*Parametre!$A$2/(Parametre!$A$2+Parametre!$A$3)</f>
        <v>0</v>
      </c>
      <c r="O149" s="331">
        <f>'Norm. Zahr. Financovanie'!O153*Parametre!$A$2/(Parametre!$A$2+Parametre!$A$3)</f>
        <v>0</v>
      </c>
      <c r="P149" s="331">
        <f>'Norm. Zahr. Financovanie'!P153*Parametre!$A$2/(Parametre!$A$2+Parametre!$A$3)</f>
        <v>0</v>
      </c>
      <c r="Q149" s="331">
        <f>'Norm. Zahr. Financovanie'!Q153*Parametre!$A$2/(Parametre!$A$2+Parametre!$A$3)</f>
        <v>0</v>
      </c>
      <c r="R149" s="331">
        <f>'Norm. Zahr. Financovanie'!R153*Parametre!$A$2/(Parametre!$A$2+Parametre!$A$3)</f>
        <v>0</v>
      </c>
      <c r="S149" s="331">
        <f>'Norm. Zahr. Financovanie'!S153*Parametre!$A$2/(Parametre!$A$2+Parametre!$A$3)</f>
        <v>0</v>
      </c>
      <c r="T149" s="331">
        <f>'Norm. Zahr. Financovanie'!T153*Parametre!$A$2/(Parametre!$A$2+Parametre!$A$3)</f>
        <v>0</v>
      </c>
      <c r="U149" s="331">
        <f>'Norm. Zahr. Financovanie'!U153*Parametre!$A$2/(Parametre!$A$2+Parametre!$A$3)</f>
        <v>0</v>
      </c>
      <c r="V149" s="331">
        <f>'Norm. Zahr. Financovanie'!V153*Parametre!$A$2/(Parametre!$A$2+Parametre!$A$3)</f>
        <v>0</v>
      </c>
      <c r="W149" s="331">
        <f>'Norm. Zahr. Financovanie'!W153*Parametre!$A$2/(Parametre!$A$2+Parametre!$A$3)</f>
        <v>0</v>
      </c>
      <c r="X149" s="331">
        <f>'Norm. Zahr. Financovanie'!X153*Parametre!$A$2/(Parametre!$A$2+Parametre!$A$3)</f>
        <v>0</v>
      </c>
      <c r="Y149" s="331">
        <f>'Norm. Zahr. Financovanie'!Y153*Parametre!$A$2/(Parametre!$A$2+Parametre!$A$3)</f>
        <v>0</v>
      </c>
      <c r="Z149" s="331">
        <f>'Norm. Zahr. Financovanie'!Z153*Parametre!$A$2/(Parametre!$A$2+Parametre!$A$3)</f>
        <v>0</v>
      </c>
      <c r="AA149" s="331">
        <f>'Norm. Zahr. Financovanie'!AA153*Parametre!$A$2/(Parametre!$A$2+Parametre!$A$3)</f>
        <v>0</v>
      </c>
      <c r="AB149" s="331">
        <f>'Norm. Zahr. Financovanie'!AB153*Parametre!$A$2/(Parametre!$A$2+Parametre!$A$3)</f>
        <v>0</v>
      </c>
      <c r="AC149" s="331">
        <f>'Norm. Zahr. Financovanie'!AC153*Parametre!$A$2/(Parametre!$A$2+Parametre!$A$3)</f>
        <v>0</v>
      </c>
      <c r="AD149" s="331">
        <f>'Norm. Zahr. Financovanie'!AD153*Parametre!$A$2/(Parametre!$A$2+Parametre!$A$3)</f>
        <v>0</v>
      </c>
      <c r="AE149" s="331">
        <f>'Norm. Zahr. Financovanie'!AE153*Parametre!$A$2/(Parametre!$A$2+Parametre!$A$3)</f>
        <v>0</v>
      </c>
      <c r="AF149" s="331">
        <f>'Norm. Zahr. Financovanie'!AF153*Parametre!$A$2/(Parametre!$A$2+Parametre!$A$3)</f>
        <v>0</v>
      </c>
      <c r="AG149" s="331">
        <f>'Norm. Zahr. Financovanie'!AG153*Parametre!$A$2/(Parametre!$A$2+Parametre!$A$3)</f>
        <v>0</v>
      </c>
      <c r="AH149" s="331">
        <f>'Norm. Zahr. Financovanie'!AH153*Parametre!$A$2/(Parametre!$A$2+Parametre!$A$3)</f>
        <v>0</v>
      </c>
      <c r="AI149" s="331">
        <f>'Norm. Zahr. Financovanie'!AI153*Parametre!$A$2/(Parametre!$A$2+Parametre!$A$3)</f>
        <v>0</v>
      </c>
      <c r="AJ149" s="331">
        <f>'Norm. Zahr. Financovanie'!AJ153*Parametre!$A$2/(Parametre!$A$2+Parametre!$A$3)</f>
        <v>0</v>
      </c>
      <c r="AK149" s="331">
        <f>'Norm. Zahr. Financovanie'!AK153*Parametre!$A$2/(Parametre!$A$2+Parametre!$A$3)</f>
        <v>0</v>
      </c>
      <c r="AL149" s="331">
        <f>'Norm. Zahr. Financovanie'!AL153*Parametre!$A$2/(Parametre!$A$2+Parametre!$A$3)</f>
        <v>0</v>
      </c>
      <c r="AM149" s="331">
        <f>'Norm. Zahr. Financovanie'!AM153*Parametre!$A$2/(Parametre!$A$2+Parametre!$A$3)</f>
        <v>0</v>
      </c>
      <c r="AN149" s="331">
        <f>'Norm. Zahr. Financovanie'!AN153*Parametre!$A$2/(Parametre!$A$2+Parametre!$A$3)</f>
        <v>0</v>
      </c>
      <c r="AO149" s="331">
        <f>'Norm. Zahr. Financovanie'!AO153*Parametre!$A$2/(Parametre!$A$2+Parametre!$A$3)</f>
        <v>0</v>
      </c>
      <c r="AP149" s="331">
        <f>'Norm. Zahr. Financovanie'!AP153*Parametre!$A$2/(Parametre!$A$2+Parametre!$A$3)</f>
        <v>0</v>
      </c>
      <c r="AQ149" s="331">
        <f>'Norm. Zahr. Financovanie'!AQ153*Parametre!$A$2/(Parametre!$A$2+Parametre!$A$3)</f>
        <v>0</v>
      </c>
      <c r="AR149" s="331">
        <f>'Norm. Zahr. Financovanie'!AR153*Parametre!$A$2/(Parametre!$A$2+Parametre!$A$3)</f>
        <v>0</v>
      </c>
      <c r="AS149" s="331">
        <f>'Norm. Zahr. Financovanie'!AS153*Parametre!$A$2/(Parametre!$A$2+Parametre!$A$3)</f>
        <v>0</v>
      </c>
      <c r="AT149" s="331">
        <f>'Norm. Zahr. Financovanie'!AT153*Parametre!$A$2/(Parametre!$A$2+Parametre!$A$3)</f>
        <v>0</v>
      </c>
      <c r="AU149" s="331">
        <f>'Norm. Zahr. Financovanie'!AU153*Parametre!$A$2/(Parametre!$A$2+Parametre!$A$3)</f>
        <v>0</v>
      </c>
      <c r="AV149" s="331">
        <f>'Norm. Zahr. Financovanie'!AV153*Parametre!$A$2/(Parametre!$A$2+Parametre!$A$3)</f>
        <v>0</v>
      </c>
      <c r="AW149" s="331">
        <f>'Norm. Zahr. Financovanie'!AW153*Parametre!$A$2/(Parametre!$A$2+Parametre!$A$3)</f>
        <v>0</v>
      </c>
      <c r="AX149" s="331">
        <f>'Norm. Zahr. Financovanie'!AX153*Parametre!$A$2/(Parametre!$A$2+Parametre!$A$3)</f>
        <v>4.8103362242362199E-4</v>
      </c>
      <c r="AY149" s="331">
        <f>'Norm. Zahr. Financovanie'!AY153*Parametre!$A$2/(Parametre!$A$2+Parametre!$A$3)</f>
        <v>0</v>
      </c>
      <c r="AZ149" s="331">
        <f>'Norm. Zahr. Financovanie'!AZ153*Parametre!$A$2/(Parametre!$A$2+Parametre!$A$3)</f>
        <v>0</v>
      </c>
      <c r="BA149" s="331">
        <f>'Norm. Zahr. Financovanie'!BA153*Parametre!$A$2/(Parametre!$A$2+Parametre!$A$3)</f>
        <v>0</v>
      </c>
      <c r="BB149" s="331">
        <f>'Norm. Zahr. Financovanie'!BB153*Parametre!$A$2/(Parametre!$A$2+Parametre!$A$3)</f>
        <v>0</v>
      </c>
    </row>
    <row r="150" spans="1:54" ht="14.25" customHeight="1" x14ac:dyDescent="0.2">
      <c r="A150" s="31">
        <v>147</v>
      </c>
      <c r="B150" s="37"/>
      <c r="C150" s="36" t="s">
        <v>290</v>
      </c>
      <c r="D150" s="331">
        <f>'Norm. Zahr. Financovanie'!D154*Parametre!$A$2/(Parametre!$A$2+Parametre!$A$3)</f>
        <v>0</v>
      </c>
      <c r="E150" s="331">
        <f>'Norm. Zahr. Financovanie'!E154*Parametre!$A$2/(Parametre!$A$2+Parametre!$A$3)</f>
        <v>0</v>
      </c>
      <c r="F150" s="331">
        <f>'Norm. Zahr. Financovanie'!F154*Parametre!$A$2/(Parametre!$A$2+Parametre!$A$3)</f>
        <v>5.0601613564215106E-5</v>
      </c>
      <c r="G150" s="331">
        <f>'Norm. Zahr. Financovanie'!G154*Parametre!$A$2/(Parametre!$A$2+Parametre!$A$3)</f>
        <v>0</v>
      </c>
      <c r="H150" s="331">
        <f>'Norm. Zahr. Financovanie'!H154*Parametre!$A$2/(Parametre!$A$2+Parametre!$A$3)</f>
        <v>0</v>
      </c>
      <c r="I150" s="331">
        <f>'Norm. Zahr. Financovanie'!I154*Parametre!$A$2/(Parametre!$A$2+Parametre!$A$3)</f>
        <v>0</v>
      </c>
      <c r="J150" s="331">
        <f>'Norm. Zahr. Financovanie'!J154*Parametre!$A$2/(Parametre!$A$2+Parametre!$A$3)</f>
        <v>0</v>
      </c>
      <c r="K150" s="331">
        <f>'Norm. Zahr. Financovanie'!K154*Parametre!$A$2/(Parametre!$A$2+Parametre!$A$3)</f>
        <v>0</v>
      </c>
      <c r="L150" s="331">
        <f>'Norm. Zahr. Financovanie'!L154*Parametre!$A$2/(Parametre!$A$2+Parametre!$A$3)</f>
        <v>0</v>
      </c>
      <c r="M150" s="331">
        <f>'Norm. Zahr. Financovanie'!M154*Parametre!$A$2/(Parametre!$A$2+Parametre!$A$3)</f>
        <v>0</v>
      </c>
      <c r="N150" s="331">
        <f>'Norm. Zahr. Financovanie'!N154*Parametre!$A$2/(Parametre!$A$2+Parametre!$A$3)</f>
        <v>0</v>
      </c>
      <c r="O150" s="331">
        <f>'Norm. Zahr. Financovanie'!O154*Parametre!$A$2/(Parametre!$A$2+Parametre!$A$3)</f>
        <v>0</v>
      </c>
      <c r="P150" s="331">
        <f>'Norm. Zahr. Financovanie'!P154*Parametre!$A$2/(Parametre!$A$2+Parametre!$A$3)</f>
        <v>0</v>
      </c>
      <c r="Q150" s="331">
        <f>'Norm. Zahr. Financovanie'!Q154*Parametre!$A$2/(Parametre!$A$2+Parametre!$A$3)</f>
        <v>0</v>
      </c>
      <c r="R150" s="331">
        <f>'Norm. Zahr. Financovanie'!R154*Parametre!$A$2/(Parametre!$A$2+Parametre!$A$3)</f>
        <v>0</v>
      </c>
      <c r="S150" s="331">
        <f>'Norm. Zahr. Financovanie'!S154*Parametre!$A$2/(Parametre!$A$2+Parametre!$A$3)</f>
        <v>0</v>
      </c>
      <c r="T150" s="331">
        <f>'Norm. Zahr. Financovanie'!T154*Parametre!$A$2/(Parametre!$A$2+Parametre!$A$3)</f>
        <v>0</v>
      </c>
      <c r="U150" s="331">
        <f>'Norm. Zahr. Financovanie'!U154*Parametre!$A$2/(Parametre!$A$2+Parametre!$A$3)</f>
        <v>0</v>
      </c>
      <c r="V150" s="331">
        <f>'Norm. Zahr. Financovanie'!V154*Parametre!$A$2/(Parametre!$A$2+Parametre!$A$3)</f>
        <v>0</v>
      </c>
      <c r="W150" s="331">
        <f>'Norm. Zahr. Financovanie'!W154*Parametre!$A$2/(Parametre!$A$2+Parametre!$A$3)</f>
        <v>0</v>
      </c>
      <c r="X150" s="331">
        <f>'Norm. Zahr. Financovanie'!X154*Parametre!$A$2/(Parametre!$A$2+Parametre!$A$3)</f>
        <v>0</v>
      </c>
      <c r="Y150" s="331">
        <f>'Norm. Zahr. Financovanie'!Y154*Parametre!$A$2/(Parametre!$A$2+Parametre!$A$3)</f>
        <v>0</v>
      </c>
      <c r="Z150" s="331">
        <f>'Norm. Zahr. Financovanie'!Z154*Parametre!$A$2/(Parametre!$A$2+Parametre!$A$3)</f>
        <v>0</v>
      </c>
      <c r="AA150" s="331">
        <f>'Norm. Zahr. Financovanie'!AA154*Parametre!$A$2/(Parametre!$A$2+Parametre!$A$3)</f>
        <v>0</v>
      </c>
      <c r="AB150" s="331">
        <f>'Norm. Zahr. Financovanie'!AB154*Parametre!$A$2/(Parametre!$A$2+Parametre!$A$3)</f>
        <v>0</v>
      </c>
      <c r="AC150" s="331">
        <f>'Norm. Zahr. Financovanie'!AC154*Parametre!$A$2/(Parametre!$A$2+Parametre!$A$3)</f>
        <v>0</v>
      </c>
      <c r="AD150" s="331">
        <f>'Norm. Zahr. Financovanie'!AD154*Parametre!$A$2/(Parametre!$A$2+Parametre!$A$3)</f>
        <v>0</v>
      </c>
      <c r="AE150" s="331">
        <f>'Norm. Zahr. Financovanie'!AE154*Parametre!$A$2/(Parametre!$A$2+Parametre!$A$3)</f>
        <v>0</v>
      </c>
      <c r="AF150" s="331">
        <f>'Norm. Zahr. Financovanie'!AF154*Parametre!$A$2/(Parametre!$A$2+Parametre!$A$3)</f>
        <v>0</v>
      </c>
      <c r="AG150" s="331">
        <f>'Norm. Zahr. Financovanie'!AG154*Parametre!$A$2/(Parametre!$A$2+Parametre!$A$3)</f>
        <v>1.3617752541769088E-4</v>
      </c>
      <c r="AH150" s="331">
        <f>'Norm. Zahr. Financovanie'!AH154*Parametre!$A$2/(Parametre!$A$2+Parametre!$A$3)</f>
        <v>0</v>
      </c>
      <c r="AI150" s="331">
        <f>'Norm. Zahr. Financovanie'!AI154*Parametre!$A$2/(Parametre!$A$2+Parametre!$A$3)</f>
        <v>0</v>
      </c>
      <c r="AJ150" s="331">
        <f>'Norm. Zahr. Financovanie'!AJ154*Parametre!$A$2/(Parametre!$A$2+Parametre!$A$3)</f>
        <v>0</v>
      </c>
      <c r="AK150" s="331">
        <f>'Norm. Zahr. Financovanie'!AK154*Parametre!$A$2/(Parametre!$A$2+Parametre!$A$3)</f>
        <v>0</v>
      </c>
      <c r="AL150" s="331">
        <f>'Norm. Zahr. Financovanie'!AL154*Parametre!$A$2/(Parametre!$A$2+Parametre!$A$3)</f>
        <v>0</v>
      </c>
      <c r="AM150" s="331">
        <f>'Norm. Zahr. Financovanie'!AM154*Parametre!$A$2/(Parametre!$A$2+Parametre!$A$3)</f>
        <v>0</v>
      </c>
      <c r="AN150" s="331">
        <f>'Norm. Zahr. Financovanie'!AN154*Parametre!$A$2/(Parametre!$A$2+Parametre!$A$3)</f>
        <v>0</v>
      </c>
      <c r="AO150" s="331">
        <f>'Norm. Zahr. Financovanie'!AO154*Parametre!$A$2/(Parametre!$A$2+Parametre!$A$3)</f>
        <v>0</v>
      </c>
      <c r="AP150" s="331">
        <f>'Norm. Zahr. Financovanie'!AP154*Parametre!$A$2/(Parametre!$A$2+Parametre!$A$3)</f>
        <v>0</v>
      </c>
      <c r="AQ150" s="331">
        <f>'Norm. Zahr. Financovanie'!AQ154*Parametre!$A$2/(Parametre!$A$2+Parametre!$A$3)</f>
        <v>0</v>
      </c>
      <c r="AR150" s="331">
        <f>'Norm. Zahr. Financovanie'!AR154*Parametre!$A$2/(Parametre!$A$2+Parametre!$A$3)</f>
        <v>0</v>
      </c>
      <c r="AS150" s="331">
        <f>'Norm. Zahr. Financovanie'!AS154*Parametre!$A$2/(Parametre!$A$2+Parametre!$A$3)</f>
        <v>1.1689955484342906E-2</v>
      </c>
      <c r="AT150" s="331">
        <f>'Norm. Zahr. Financovanie'!AT154*Parametre!$A$2/(Parametre!$A$2+Parametre!$A$3)</f>
        <v>0</v>
      </c>
      <c r="AU150" s="331">
        <f>'Norm. Zahr. Financovanie'!AU154*Parametre!$A$2/(Parametre!$A$2+Parametre!$A$3)</f>
        <v>0</v>
      </c>
      <c r="AV150" s="331">
        <f>'Norm. Zahr. Financovanie'!AV154*Parametre!$A$2/(Parametre!$A$2+Parametre!$A$3)</f>
        <v>9.4738587004832529E-3</v>
      </c>
      <c r="AW150" s="331">
        <f>'Norm. Zahr. Financovanie'!AW154*Parametre!$A$2/(Parametre!$A$2+Parametre!$A$3)</f>
        <v>0</v>
      </c>
      <c r="AX150" s="331">
        <f>'Norm. Zahr. Financovanie'!AX154*Parametre!$A$2/(Parametre!$A$2+Parametre!$A$3)</f>
        <v>7.3833067627811753E-4</v>
      </c>
      <c r="AY150" s="331">
        <f>'Norm. Zahr. Financovanie'!AY154*Parametre!$A$2/(Parametre!$A$2+Parametre!$A$3)</f>
        <v>0</v>
      </c>
      <c r="AZ150" s="331">
        <f>'Norm. Zahr. Financovanie'!AZ154*Parametre!$A$2/(Parametre!$A$2+Parametre!$A$3)</f>
        <v>0</v>
      </c>
      <c r="BA150" s="331">
        <f>'Norm. Zahr. Financovanie'!BA154*Parametre!$A$2/(Parametre!$A$2+Parametre!$A$3)</f>
        <v>0</v>
      </c>
      <c r="BB150" s="331">
        <f>'Norm. Zahr. Financovanie'!BB154*Parametre!$A$2/(Parametre!$A$2+Parametre!$A$3)</f>
        <v>0</v>
      </c>
    </row>
    <row r="151" spans="1:54" ht="14.25" customHeight="1" x14ac:dyDescent="0.25">
      <c r="A151" s="31">
        <v>148</v>
      </c>
      <c r="B151" s="41" t="s">
        <v>417</v>
      </c>
      <c r="C151" s="42" t="s">
        <v>416</v>
      </c>
      <c r="D151" s="331">
        <f>'Norm. Zahr. Financovanie'!D155*Parametre!$A$2/(Parametre!$A$2+Parametre!$A$3)</f>
        <v>0</v>
      </c>
      <c r="E151" s="331">
        <f>'Norm. Zahr. Financovanie'!E155*Parametre!$A$2/(Parametre!$A$2+Parametre!$A$3)</f>
        <v>0</v>
      </c>
      <c r="F151" s="331">
        <f>'Norm. Zahr. Financovanie'!F155*Parametre!$A$2/(Parametre!$A$2+Parametre!$A$3)</f>
        <v>0</v>
      </c>
      <c r="G151" s="331">
        <f>'Norm. Zahr. Financovanie'!G155*Parametre!$A$2/(Parametre!$A$2+Parametre!$A$3)</f>
        <v>0</v>
      </c>
      <c r="H151" s="331">
        <f>'Norm. Zahr. Financovanie'!H155*Parametre!$A$2/(Parametre!$A$2+Parametre!$A$3)</f>
        <v>0</v>
      </c>
      <c r="I151" s="331">
        <f>'Norm. Zahr. Financovanie'!I155*Parametre!$A$2/(Parametre!$A$2+Parametre!$A$3)</f>
        <v>0</v>
      </c>
      <c r="J151" s="331">
        <f>'Norm. Zahr. Financovanie'!J155*Parametre!$A$2/(Parametre!$A$2+Parametre!$A$3)</f>
        <v>0</v>
      </c>
      <c r="K151" s="331">
        <f>'Norm. Zahr. Financovanie'!K155*Parametre!$A$2/(Parametre!$A$2+Parametre!$A$3)</f>
        <v>0</v>
      </c>
      <c r="L151" s="331">
        <f>'Norm. Zahr. Financovanie'!L155*Parametre!$A$2/(Parametre!$A$2+Parametre!$A$3)</f>
        <v>0</v>
      </c>
      <c r="M151" s="331">
        <f>'Norm. Zahr. Financovanie'!M155*Parametre!$A$2/(Parametre!$A$2+Parametre!$A$3)</f>
        <v>0</v>
      </c>
      <c r="N151" s="331">
        <f>'Norm. Zahr. Financovanie'!N155*Parametre!$A$2/(Parametre!$A$2+Parametre!$A$3)</f>
        <v>0</v>
      </c>
      <c r="O151" s="331">
        <f>'Norm. Zahr. Financovanie'!O155*Parametre!$A$2/(Parametre!$A$2+Parametre!$A$3)</f>
        <v>0</v>
      </c>
      <c r="P151" s="331">
        <f>'Norm. Zahr. Financovanie'!P155*Parametre!$A$2/(Parametre!$A$2+Parametre!$A$3)</f>
        <v>0</v>
      </c>
      <c r="Q151" s="331">
        <f>'Norm. Zahr. Financovanie'!Q155*Parametre!$A$2/(Parametre!$A$2+Parametre!$A$3)</f>
        <v>0</v>
      </c>
      <c r="R151" s="331">
        <f>'Norm. Zahr. Financovanie'!R155*Parametre!$A$2/(Parametre!$A$2+Parametre!$A$3)</f>
        <v>0</v>
      </c>
      <c r="S151" s="331">
        <f>'Norm. Zahr. Financovanie'!S155*Parametre!$A$2/(Parametre!$A$2+Parametre!$A$3)</f>
        <v>0</v>
      </c>
      <c r="T151" s="331">
        <f>'Norm. Zahr. Financovanie'!T155*Parametre!$A$2/(Parametre!$A$2+Parametre!$A$3)</f>
        <v>0</v>
      </c>
      <c r="U151" s="331">
        <f>'Norm. Zahr. Financovanie'!U155*Parametre!$A$2/(Parametre!$A$2+Parametre!$A$3)</f>
        <v>0</v>
      </c>
      <c r="V151" s="331">
        <f>'Norm. Zahr. Financovanie'!V155*Parametre!$A$2/(Parametre!$A$2+Parametre!$A$3)</f>
        <v>0</v>
      </c>
      <c r="W151" s="331">
        <f>'Norm. Zahr. Financovanie'!W155*Parametre!$A$2/(Parametre!$A$2+Parametre!$A$3)</f>
        <v>0</v>
      </c>
      <c r="X151" s="331">
        <f>'Norm. Zahr. Financovanie'!X155*Parametre!$A$2/(Parametre!$A$2+Parametre!$A$3)</f>
        <v>0</v>
      </c>
      <c r="Y151" s="331">
        <f>'Norm. Zahr. Financovanie'!Y155*Parametre!$A$2/(Parametre!$A$2+Parametre!$A$3)</f>
        <v>0</v>
      </c>
      <c r="Z151" s="331">
        <f>'Norm. Zahr. Financovanie'!Z155*Parametre!$A$2/(Parametre!$A$2+Parametre!$A$3)</f>
        <v>0</v>
      </c>
      <c r="AA151" s="331">
        <f>'Norm. Zahr. Financovanie'!AA155*Parametre!$A$2/(Parametre!$A$2+Parametre!$A$3)</f>
        <v>0</v>
      </c>
      <c r="AB151" s="331">
        <f>'Norm. Zahr. Financovanie'!AB155*Parametre!$A$2/(Parametre!$A$2+Parametre!$A$3)</f>
        <v>0</v>
      </c>
      <c r="AC151" s="331">
        <f>'Norm. Zahr. Financovanie'!AC155*Parametre!$A$2/(Parametre!$A$2+Parametre!$A$3)</f>
        <v>0</v>
      </c>
      <c r="AD151" s="331">
        <f>'Norm. Zahr. Financovanie'!AD155*Parametre!$A$2/(Parametre!$A$2+Parametre!$A$3)</f>
        <v>0</v>
      </c>
      <c r="AE151" s="331">
        <f>'Norm. Zahr. Financovanie'!AE155*Parametre!$A$2/(Parametre!$A$2+Parametre!$A$3)</f>
        <v>0</v>
      </c>
      <c r="AF151" s="331">
        <f>'Norm. Zahr. Financovanie'!AF155*Parametre!$A$2/(Parametre!$A$2+Parametre!$A$3)</f>
        <v>0</v>
      </c>
      <c r="AG151" s="331">
        <f>'Norm. Zahr. Financovanie'!AG155*Parametre!$A$2/(Parametre!$A$2+Parametre!$A$3)</f>
        <v>0</v>
      </c>
      <c r="AH151" s="331">
        <f>'Norm. Zahr. Financovanie'!AH155*Parametre!$A$2/(Parametre!$A$2+Parametre!$A$3)</f>
        <v>0</v>
      </c>
      <c r="AI151" s="331">
        <f>'Norm. Zahr. Financovanie'!AI155*Parametre!$A$2/(Parametre!$A$2+Parametre!$A$3)</f>
        <v>0</v>
      </c>
      <c r="AJ151" s="331">
        <f>'Norm. Zahr. Financovanie'!AJ155*Parametre!$A$2/(Parametre!$A$2+Parametre!$A$3)</f>
        <v>0</v>
      </c>
      <c r="AK151" s="331">
        <f>'Norm. Zahr. Financovanie'!AK155*Parametre!$A$2/(Parametre!$A$2+Parametre!$A$3)</f>
        <v>0</v>
      </c>
      <c r="AL151" s="331">
        <f>'Norm. Zahr. Financovanie'!AL155*Parametre!$A$2/(Parametre!$A$2+Parametre!$A$3)</f>
        <v>0</v>
      </c>
      <c r="AM151" s="331">
        <f>'Norm. Zahr. Financovanie'!AM155*Parametre!$A$2/(Parametre!$A$2+Parametre!$A$3)</f>
        <v>0</v>
      </c>
      <c r="AN151" s="331">
        <f>'Norm. Zahr. Financovanie'!AN155*Parametre!$A$2/(Parametre!$A$2+Parametre!$A$3)</f>
        <v>0</v>
      </c>
      <c r="AO151" s="331">
        <f>'Norm. Zahr. Financovanie'!AO155*Parametre!$A$2/(Parametre!$A$2+Parametre!$A$3)</f>
        <v>0</v>
      </c>
      <c r="AP151" s="331">
        <f>'Norm. Zahr. Financovanie'!AP155*Parametre!$A$2/(Parametre!$A$2+Parametre!$A$3)</f>
        <v>0</v>
      </c>
      <c r="AQ151" s="331">
        <f>'Norm. Zahr. Financovanie'!AQ155*Parametre!$A$2/(Parametre!$A$2+Parametre!$A$3)</f>
        <v>0</v>
      </c>
      <c r="AR151" s="331">
        <f>'Norm. Zahr. Financovanie'!AR155*Parametre!$A$2/(Parametre!$A$2+Parametre!$A$3)</f>
        <v>0</v>
      </c>
      <c r="AS151" s="331">
        <f>'Norm. Zahr. Financovanie'!AS155*Parametre!$A$2/(Parametre!$A$2+Parametre!$A$3)</f>
        <v>0</v>
      </c>
      <c r="AT151" s="331">
        <f>'Norm. Zahr. Financovanie'!AT155*Parametre!$A$2/(Parametre!$A$2+Parametre!$A$3)</f>
        <v>0</v>
      </c>
      <c r="AU151" s="331">
        <f>'Norm. Zahr. Financovanie'!AU155*Parametre!$A$2/(Parametre!$A$2+Parametre!$A$3)</f>
        <v>0</v>
      </c>
      <c r="AV151" s="331">
        <f>'Norm. Zahr. Financovanie'!AV155*Parametre!$A$2/(Parametre!$A$2+Parametre!$A$3)</f>
        <v>0</v>
      </c>
      <c r="AW151" s="331">
        <f>'Norm. Zahr. Financovanie'!AW155*Parametre!$A$2/(Parametre!$A$2+Parametre!$A$3)</f>
        <v>0</v>
      </c>
      <c r="AX151" s="331">
        <f>'Norm. Zahr. Financovanie'!AX155*Parametre!$A$2/(Parametre!$A$2+Parametre!$A$3)</f>
        <v>8.9494627427650614E-5</v>
      </c>
      <c r="AY151" s="331">
        <f>'Norm. Zahr. Financovanie'!AY155*Parametre!$A$2/(Parametre!$A$2+Parametre!$A$3)</f>
        <v>0</v>
      </c>
      <c r="AZ151" s="331">
        <f>'Norm. Zahr. Financovanie'!AZ155*Parametre!$A$2/(Parametre!$A$2+Parametre!$A$3)</f>
        <v>0</v>
      </c>
      <c r="BA151" s="331">
        <f>'Norm. Zahr. Financovanie'!BA155*Parametre!$A$2/(Parametre!$A$2+Parametre!$A$3)</f>
        <v>0</v>
      </c>
      <c r="BB151" s="331">
        <f>'Norm. Zahr. Financovanie'!BB155*Parametre!$A$2/(Parametre!$A$2+Parametre!$A$3)</f>
        <v>0</v>
      </c>
    </row>
    <row r="152" spans="1:54" ht="14.25" customHeight="1" x14ac:dyDescent="0.25">
      <c r="A152" s="31">
        <v>149</v>
      </c>
      <c r="B152" s="41" t="s">
        <v>375</v>
      </c>
      <c r="C152" s="40" t="s">
        <v>298</v>
      </c>
      <c r="D152" s="331">
        <f>'Norm. Zahr. Financovanie'!D156*Parametre!$A$2/(Parametre!$A$2+Parametre!$A$3)</f>
        <v>0</v>
      </c>
      <c r="E152" s="331">
        <f>'Norm. Zahr. Financovanie'!E156*Parametre!$A$2/(Parametre!$A$2+Parametre!$A$3)</f>
        <v>0</v>
      </c>
      <c r="F152" s="331">
        <f>'Norm. Zahr. Financovanie'!F156*Parametre!$A$2/(Parametre!$A$2+Parametre!$A$3)</f>
        <v>0</v>
      </c>
      <c r="G152" s="331">
        <f>'Norm. Zahr. Financovanie'!G156*Parametre!$A$2/(Parametre!$A$2+Parametre!$A$3)</f>
        <v>0</v>
      </c>
      <c r="H152" s="331">
        <f>'Norm. Zahr. Financovanie'!H156*Parametre!$A$2/(Parametre!$A$2+Parametre!$A$3)</f>
        <v>0</v>
      </c>
      <c r="I152" s="331">
        <f>'Norm. Zahr. Financovanie'!I156*Parametre!$A$2/(Parametre!$A$2+Parametre!$A$3)</f>
        <v>0</v>
      </c>
      <c r="J152" s="331">
        <f>'Norm. Zahr. Financovanie'!J156*Parametre!$A$2/(Parametre!$A$2+Parametre!$A$3)</f>
        <v>0</v>
      </c>
      <c r="K152" s="331">
        <f>'Norm. Zahr. Financovanie'!K156*Parametre!$A$2/(Parametre!$A$2+Parametre!$A$3)</f>
        <v>0</v>
      </c>
      <c r="L152" s="331">
        <f>'Norm. Zahr. Financovanie'!L156*Parametre!$A$2/(Parametre!$A$2+Parametre!$A$3)</f>
        <v>0</v>
      </c>
      <c r="M152" s="331">
        <f>'Norm. Zahr. Financovanie'!M156*Parametre!$A$2/(Parametre!$A$2+Parametre!$A$3)</f>
        <v>0</v>
      </c>
      <c r="N152" s="331">
        <f>'Norm. Zahr. Financovanie'!N156*Parametre!$A$2/(Parametre!$A$2+Parametre!$A$3)</f>
        <v>0</v>
      </c>
      <c r="O152" s="331">
        <f>'Norm. Zahr. Financovanie'!O156*Parametre!$A$2/(Parametre!$A$2+Parametre!$A$3)</f>
        <v>0</v>
      </c>
      <c r="P152" s="331">
        <f>'Norm. Zahr. Financovanie'!P156*Parametre!$A$2/(Parametre!$A$2+Parametre!$A$3)</f>
        <v>0</v>
      </c>
      <c r="Q152" s="331">
        <f>'Norm. Zahr. Financovanie'!Q156*Parametre!$A$2/(Parametre!$A$2+Parametre!$A$3)</f>
        <v>0</v>
      </c>
      <c r="R152" s="331">
        <f>'Norm. Zahr. Financovanie'!R156*Parametre!$A$2/(Parametre!$A$2+Parametre!$A$3)</f>
        <v>0</v>
      </c>
      <c r="S152" s="331">
        <f>'Norm. Zahr. Financovanie'!S156*Parametre!$A$2/(Parametre!$A$2+Parametre!$A$3)</f>
        <v>0</v>
      </c>
      <c r="T152" s="331">
        <f>'Norm. Zahr. Financovanie'!T156*Parametre!$A$2/(Parametre!$A$2+Parametre!$A$3)</f>
        <v>0</v>
      </c>
      <c r="U152" s="331">
        <f>'Norm. Zahr. Financovanie'!U156*Parametre!$A$2/(Parametre!$A$2+Parametre!$A$3)</f>
        <v>0</v>
      </c>
      <c r="V152" s="331">
        <f>'Norm. Zahr. Financovanie'!V156*Parametre!$A$2/(Parametre!$A$2+Parametre!$A$3)</f>
        <v>0</v>
      </c>
      <c r="W152" s="331">
        <f>'Norm. Zahr. Financovanie'!W156*Parametre!$A$2/(Parametre!$A$2+Parametre!$A$3)</f>
        <v>0</v>
      </c>
      <c r="X152" s="331">
        <f>'Norm. Zahr. Financovanie'!X156*Parametre!$A$2/(Parametre!$A$2+Parametre!$A$3)</f>
        <v>0</v>
      </c>
      <c r="Y152" s="331">
        <f>'Norm. Zahr. Financovanie'!Y156*Parametre!$A$2/(Parametre!$A$2+Parametre!$A$3)</f>
        <v>0</v>
      </c>
      <c r="Z152" s="331">
        <f>'Norm. Zahr. Financovanie'!Z156*Parametre!$A$2/(Parametre!$A$2+Parametre!$A$3)</f>
        <v>0</v>
      </c>
      <c r="AA152" s="331">
        <f>'Norm. Zahr. Financovanie'!AA156*Parametre!$A$2/(Parametre!$A$2+Parametre!$A$3)</f>
        <v>0</v>
      </c>
      <c r="AB152" s="331">
        <f>'Norm. Zahr. Financovanie'!AB156*Parametre!$A$2/(Parametre!$A$2+Parametre!$A$3)</f>
        <v>0</v>
      </c>
      <c r="AC152" s="331">
        <f>'Norm. Zahr. Financovanie'!AC156*Parametre!$A$2/(Parametre!$A$2+Parametre!$A$3)</f>
        <v>0</v>
      </c>
      <c r="AD152" s="331">
        <f>'Norm. Zahr. Financovanie'!AD156*Parametre!$A$2/(Parametre!$A$2+Parametre!$A$3)</f>
        <v>0</v>
      </c>
      <c r="AE152" s="331">
        <f>'Norm. Zahr. Financovanie'!AE156*Parametre!$A$2/(Parametre!$A$2+Parametre!$A$3)</f>
        <v>0</v>
      </c>
      <c r="AF152" s="331">
        <f>'Norm. Zahr. Financovanie'!AF156*Parametre!$A$2/(Parametre!$A$2+Parametre!$A$3)</f>
        <v>0</v>
      </c>
      <c r="AG152" s="331">
        <f>'Norm. Zahr. Financovanie'!AG156*Parametre!$A$2/(Parametre!$A$2+Parametre!$A$3)</f>
        <v>0</v>
      </c>
      <c r="AH152" s="331">
        <f>'Norm. Zahr. Financovanie'!AH156*Parametre!$A$2/(Parametre!$A$2+Parametre!$A$3)</f>
        <v>0</v>
      </c>
      <c r="AI152" s="331">
        <f>'Norm. Zahr. Financovanie'!AI156*Parametre!$A$2/(Parametre!$A$2+Parametre!$A$3)</f>
        <v>0</v>
      </c>
      <c r="AJ152" s="331">
        <f>'Norm. Zahr. Financovanie'!AJ156*Parametre!$A$2/(Parametre!$A$2+Parametre!$A$3)</f>
        <v>0</v>
      </c>
      <c r="AK152" s="331">
        <f>'Norm. Zahr. Financovanie'!AK156*Parametre!$A$2/(Parametre!$A$2+Parametre!$A$3)</f>
        <v>0</v>
      </c>
      <c r="AL152" s="331">
        <f>'Norm. Zahr. Financovanie'!AL156*Parametre!$A$2/(Parametre!$A$2+Parametre!$A$3)</f>
        <v>0</v>
      </c>
      <c r="AM152" s="331">
        <f>'Norm. Zahr. Financovanie'!AM156*Parametre!$A$2/(Parametre!$A$2+Parametre!$A$3)</f>
        <v>0</v>
      </c>
      <c r="AN152" s="331">
        <f>'Norm. Zahr. Financovanie'!AN156*Parametre!$A$2/(Parametre!$A$2+Parametre!$A$3)</f>
        <v>8.4139422415443902E-4</v>
      </c>
      <c r="AO152" s="331">
        <f>'Norm. Zahr. Financovanie'!AO156*Parametre!$A$2/(Parametre!$A$2+Parametre!$A$3)</f>
        <v>0</v>
      </c>
      <c r="AP152" s="331">
        <f>'Norm. Zahr. Financovanie'!AP156*Parametre!$A$2/(Parametre!$A$2+Parametre!$A$3)</f>
        <v>0</v>
      </c>
      <c r="AQ152" s="331">
        <f>'Norm. Zahr. Financovanie'!AQ156*Parametre!$A$2/(Parametre!$A$2+Parametre!$A$3)</f>
        <v>0</v>
      </c>
      <c r="AR152" s="331">
        <f>'Norm. Zahr. Financovanie'!AR156*Parametre!$A$2/(Parametre!$A$2+Parametre!$A$3)</f>
        <v>0</v>
      </c>
      <c r="AS152" s="331">
        <f>'Norm. Zahr. Financovanie'!AS156*Parametre!$A$2/(Parametre!$A$2+Parametre!$A$3)</f>
        <v>0</v>
      </c>
      <c r="AT152" s="331">
        <f>'Norm. Zahr. Financovanie'!AT156*Parametre!$A$2/(Parametre!$A$2+Parametre!$A$3)</f>
        <v>0</v>
      </c>
      <c r="AU152" s="331">
        <f>'Norm. Zahr. Financovanie'!AU156*Parametre!$A$2/(Parametre!$A$2+Parametre!$A$3)</f>
        <v>0</v>
      </c>
      <c r="AV152" s="331">
        <f>'Norm. Zahr. Financovanie'!AV156*Parametre!$A$2/(Parametre!$A$2+Parametre!$A$3)</f>
        <v>0</v>
      </c>
      <c r="AW152" s="331">
        <f>'Norm. Zahr. Financovanie'!AW156*Parametre!$A$2/(Parametre!$A$2+Parametre!$A$3)</f>
        <v>0</v>
      </c>
      <c r="AX152" s="331">
        <f>'Norm. Zahr. Financovanie'!AX156*Parametre!$A$2/(Parametre!$A$2+Parametre!$A$3)</f>
        <v>0</v>
      </c>
      <c r="AY152" s="331">
        <f>'Norm. Zahr. Financovanie'!AY156*Parametre!$A$2/(Parametre!$A$2+Parametre!$A$3)</f>
        <v>0</v>
      </c>
      <c r="AZ152" s="331">
        <f>'Norm. Zahr. Financovanie'!AZ156*Parametre!$A$2/(Parametre!$A$2+Parametre!$A$3)</f>
        <v>0</v>
      </c>
      <c r="BA152" s="331">
        <f>'Norm. Zahr. Financovanie'!BA156*Parametre!$A$2/(Parametre!$A$2+Parametre!$A$3)</f>
        <v>0</v>
      </c>
      <c r="BB152" s="331">
        <f>'Norm. Zahr. Financovanie'!BB156*Parametre!$A$2/(Parametre!$A$2+Parametre!$A$3)</f>
        <v>0</v>
      </c>
    </row>
    <row r="153" spans="1:54" ht="14.25" customHeight="1" x14ac:dyDescent="0.2">
      <c r="A153" s="31">
        <v>150</v>
      </c>
      <c r="B153" s="44" t="s">
        <v>307</v>
      </c>
      <c r="C153" s="43" t="s">
        <v>306</v>
      </c>
      <c r="D153" s="331">
        <f>'Norm. Zahr. Financovanie'!D157*Parametre!$A$2/(Parametre!$A$2+Parametre!$A$3)</f>
        <v>0</v>
      </c>
      <c r="E153" s="331">
        <f>'Norm. Zahr. Financovanie'!E157*Parametre!$A$2/(Parametre!$A$2+Parametre!$A$3)</f>
        <v>0</v>
      </c>
      <c r="F153" s="331">
        <f>'Norm. Zahr. Financovanie'!F157*Parametre!$A$2/(Parametre!$A$2+Parametre!$A$3)</f>
        <v>0</v>
      </c>
      <c r="G153" s="331">
        <f>'Norm. Zahr. Financovanie'!G157*Parametre!$A$2/(Parametre!$A$2+Parametre!$A$3)</f>
        <v>0</v>
      </c>
      <c r="H153" s="331">
        <f>'Norm. Zahr. Financovanie'!H157*Parametre!$A$2/(Parametre!$A$2+Parametre!$A$3)</f>
        <v>0</v>
      </c>
      <c r="I153" s="331">
        <f>'Norm. Zahr. Financovanie'!I157*Parametre!$A$2/(Parametre!$A$2+Parametre!$A$3)</f>
        <v>0</v>
      </c>
      <c r="J153" s="331">
        <f>'Norm. Zahr. Financovanie'!J157*Parametre!$A$2/(Parametre!$A$2+Parametre!$A$3)</f>
        <v>1.3235076128157888E-3</v>
      </c>
      <c r="K153" s="331">
        <f>'Norm. Zahr. Financovanie'!K157*Parametre!$A$2/(Parametre!$A$2+Parametre!$A$3)</f>
        <v>0</v>
      </c>
      <c r="L153" s="331">
        <f>'Norm. Zahr. Financovanie'!L157*Parametre!$A$2/(Parametre!$A$2+Parametre!$A$3)</f>
        <v>0</v>
      </c>
      <c r="M153" s="331">
        <f>'Norm. Zahr. Financovanie'!M157*Parametre!$A$2/(Parametre!$A$2+Parametre!$A$3)</f>
        <v>0</v>
      </c>
      <c r="N153" s="331">
        <f>'Norm. Zahr. Financovanie'!N157*Parametre!$A$2/(Parametre!$A$2+Parametre!$A$3)</f>
        <v>0</v>
      </c>
      <c r="O153" s="331">
        <f>'Norm. Zahr. Financovanie'!O157*Parametre!$A$2/(Parametre!$A$2+Parametre!$A$3)</f>
        <v>0</v>
      </c>
      <c r="P153" s="331">
        <f>'Norm. Zahr. Financovanie'!P157*Parametre!$A$2/(Parametre!$A$2+Parametre!$A$3)</f>
        <v>0</v>
      </c>
      <c r="Q153" s="331">
        <f>'Norm. Zahr. Financovanie'!Q157*Parametre!$A$2/(Parametre!$A$2+Parametre!$A$3)</f>
        <v>0</v>
      </c>
      <c r="R153" s="331">
        <f>'Norm. Zahr. Financovanie'!R157*Parametre!$A$2/(Parametre!$A$2+Parametre!$A$3)</f>
        <v>0</v>
      </c>
      <c r="S153" s="331">
        <f>'Norm. Zahr. Financovanie'!S157*Parametre!$A$2/(Parametre!$A$2+Parametre!$A$3)</f>
        <v>0</v>
      </c>
      <c r="T153" s="331">
        <f>'Norm. Zahr. Financovanie'!T157*Parametre!$A$2/(Parametre!$A$2+Parametre!$A$3)</f>
        <v>0</v>
      </c>
      <c r="U153" s="331">
        <f>'Norm. Zahr. Financovanie'!U157*Parametre!$A$2/(Parametre!$A$2+Parametre!$A$3)</f>
        <v>0</v>
      </c>
      <c r="V153" s="331">
        <f>'Norm. Zahr. Financovanie'!V157*Parametre!$A$2/(Parametre!$A$2+Parametre!$A$3)</f>
        <v>0</v>
      </c>
      <c r="W153" s="331">
        <f>'Norm. Zahr. Financovanie'!W157*Parametre!$A$2/(Parametre!$A$2+Parametre!$A$3)</f>
        <v>0</v>
      </c>
      <c r="X153" s="331">
        <f>'Norm. Zahr. Financovanie'!X157*Parametre!$A$2/(Parametre!$A$2+Parametre!$A$3)</f>
        <v>0</v>
      </c>
      <c r="Y153" s="331">
        <f>'Norm. Zahr. Financovanie'!Y157*Parametre!$A$2/(Parametre!$A$2+Parametre!$A$3)</f>
        <v>0</v>
      </c>
      <c r="Z153" s="331">
        <f>'Norm. Zahr. Financovanie'!Z157*Parametre!$A$2/(Parametre!$A$2+Parametre!$A$3)</f>
        <v>0</v>
      </c>
      <c r="AA153" s="331">
        <f>'Norm. Zahr. Financovanie'!AA157*Parametre!$A$2/(Parametre!$A$2+Parametre!$A$3)</f>
        <v>0</v>
      </c>
      <c r="AB153" s="331">
        <f>'Norm. Zahr. Financovanie'!AB157*Parametre!$A$2/(Parametre!$A$2+Parametre!$A$3)</f>
        <v>0</v>
      </c>
      <c r="AC153" s="331">
        <f>'Norm. Zahr. Financovanie'!AC157*Parametre!$A$2/(Parametre!$A$2+Parametre!$A$3)</f>
        <v>0</v>
      </c>
      <c r="AD153" s="331">
        <f>'Norm. Zahr. Financovanie'!AD157*Parametre!$A$2/(Parametre!$A$2+Parametre!$A$3)</f>
        <v>0</v>
      </c>
      <c r="AE153" s="331">
        <f>'Norm. Zahr. Financovanie'!AE157*Parametre!$A$2/(Parametre!$A$2+Parametre!$A$3)</f>
        <v>0</v>
      </c>
      <c r="AF153" s="331">
        <f>'Norm. Zahr. Financovanie'!AF157*Parametre!$A$2/(Parametre!$A$2+Parametre!$A$3)</f>
        <v>0</v>
      </c>
      <c r="AG153" s="331">
        <f>'Norm. Zahr. Financovanie'!AG157*Parametre!$A$2/(Parametre!$A$2+Parametre!$A$3)</f>
        <v>0</v>
      </c>
      <c r="AH153" s="331">
        <f>'Norm. Zahr. Financovanie'!AH157*Parametre!$A$2/(Parametre!$A$2+Parametre!$A$3)</f>
        <v>0</v>
      </c>
      <c r="AI153" s="331">
        <f>'Norm. Zahr. Financovanie'!AI157*Parametre!$A$2/(Parametre!$A$2+Parametre!$A$3)</f>
        <v>0</v>
      </c>
      <c r="AJ153" s="331">
        <f>'Norm. Zahr. Financovanie'!AJ157*Parametre!$A$2/(Parametre!$A$2+Parametre!$A$3)</f>
        <v>0</v>
      </c>
      <c r="AK153" s="331">
        <f>'Norm. Zahr. Financovanie'!AK157*Parametre!$A$2/(Parametre!$A$2+Parametre!$A$3)</f>
        <v>0</v>
      </c>
      <c r="AL153" s="331">
        <f>'Norm. Zahr. Financovanie'!AL157*Parametre!$A$2/(Parametre!$A$2+Parametre!$A$3)</f>
        <v>0</v>
      </c>
      <c r="AM153" s="331">
        <f>'Norm. Zahr. Financovanie'!AM157*Parametre!$A$2/(Parametre!$A$2+Parametre!$A$3)</f>
        <v>0</v>
      </c>
      <c r="AN153" s="331">
        <f>'Norm. Zahr. Financovanie'!AN157*Parametre!$A$2/(Parametre!$A$2+Parametre!$A$3)</f>
        <v>0</v>
      </c>
      <c r="AO153" s="331">
        <f>'Norm. Zahr. Financovanie'!AO157*Parametre!$A$2/(Parametre!$A$2+Parametre!$A$3)</f>
        <v>0</v>
      </c>
      <c r="AP153" s="331">
        <f>'Norm. Zahr. Financovanie'!AP157*Parametre!$A$2/(Parametre!$A$2+Parametre!$A$3)</f>
        <v>2.5074219690283239E-3</v>
      </c>
      <c r="AQ153" s="331">
        <f>'Norm. Zahr. Financovanie'!AQ157*Parametre!$A$2/(Parametre!$A$2+Parametre!$A$3)</f>
        <v>0</v>
      </c>
      <c r="AR153" s="331">
        <f>'Norm. Zahr. Financovanie'!AR157*Parametre!$A$2/(Parametre!$A$2+Parametre!$A$3)</f>
        <v>0</v>
      </c>
      <c r="AS153" s="331">
        <f>'Norm. Zahr. Financovanie'!AS157*Parametre!$A$2/(Parametre!$A$2+Parametre!$A$3)</f>
        <v>0</v>
      </c>
      <c r="AT153" s="331">
        <f>'Norm. Zahr. Financovanie'!AT157*Parametre!$A$2/(Parametre!$A$2+Parametre!$A$3)</f>
        <v>0</v>
      </c>
      <c r="AU153" s="331">
        <f>'Norm. Zahr. Financovanie'!AU157*Parametre!$A$2/(Parametre!$A$2+Parametre!$A$3)</f>
        <v>0</v>
      </c>
      <c r="AV153" s="331">
        <f>'Norm. Zahr. Financovanie'!AV157*Parametre!$A$2/(Parametre!$A$2+Parametre!$A$3)</f>
        <v>0</v>
      </c>
      <c r="AW153" s="331">
        <f>'Norm. Zahr. Financovanie'!AW157*Parametre!$A$2/(Parametre!$A$2+Parametre!$A$3)</f>
        <v>0</v>
      </c>
      <c r="AX153" s="331">
        <f>'Norm. Zahr. Financovanie'!AX157*Parametre!$A$2/(Parametre!$A$2+Parametre!$A$3)</f>
        <v>0</v>
      </c>
      <c r="AY153" s="331">
        <f>'Norm. Zahr. Financovanie'!AY157*Parametre!$A$2/(Parametre!$A$2+Parametre!$A$3)</f>
        <v>0</v>
      </c>
      <c r="AZ153" s="331">
        <f>'Norm. Zahr. Financovanie'!AZ157*Parametre!$A$2/(Parametre!$A$2+Parametre!$A$3)</f>
        <v>0</v>
      </c>
      <c r="BA153" s="331">
        <f>'Norm. Zahr. Financovanie'!BA157*Parametre!$A$2/(Parametre!$A$2+Parametre!$A$3)</f>
        <v>0</v>
      </c>
      <c r="BB153" s="331">
        <f>'Norm. Zahr. Financovanie'!BB157*Parametre!$A$2/(Parametre!$A$2+Parametre!$A$3)</f>
        <v>0</v>
      </c>
    </row>
    <row r="154" spans="1:54" ht="14.25" customHeight="1" x14ac:dyDescent="0.25">
      <c r="A154" s="31">
        <v>151</v>
      </c>
      <c r="B154" s="33" t="s">
        <v>315</v>
      </c>
      <c r="C154" s="32" t="s">
        <v>314</v>
      </c>
      <c r="D154" s="331">
        <f>'Norm. Zahr. Financovanie'!D158*Parametre!$A$2/(Parametre!$A$2+Parametre!$A$3)</f>
        <v>0</v>
      </c>
      <c r="E154" s="331">
        <f>'Norm. Zahr. Financovanie'!E158*Parametre!$A$2/(Parametre!$A$2+Parametre!$A$3)</f>
        <v>0</v>
      </c>
      <c r="F154" s="331">
        <f>'Norm. Zahr. Financovanie'!F158*Parametre!$A$2/(Parametre!$A$2+Parametre!$A$3)</f>
        <v>0</v>
      </c>
      <c r="G154" s="331">
        <f>'Norm. Zahr. Financovanie'!G158*Parametre!$A$2/(Parametre!$A$2+Parametre!$A$3)</f>
        <v>0</v>
      </c>
      <c r="H154" s="331">
        <f>'Norm. Zahr. Financovanie'!H158*Parametre!$A$2/(Parametre!$A$2+Parametre!$A$3)</f>
        <v>0</v>
      </c>
      <c r="I154" s="331">
        <f>'Norm. Zahr. Financovanie'!I158*Parametre!$A$2/(Parametre!$A$2+Parametre!$A$3)</f>
        <v>0</v>
      </c>
      <c r="J154" s="331">
        <f>'Norm. Zahr. Financovanie'!J158*Parametre!$A$2/(Parametre!$A$2+Parametre!$A$3)</f>
        <v>1.3235076128157888E-3</v>
      </c>
      <c r="K154" s="331">
        <f>'Norm. Zahr. Financovanie'!K158*Parametre!$A$2/(Parametre!$A$2+Parametre!$A$3)</f>
        <v>0</v>
      </c>
      <c r="L154" s="331">
        <f>'Norm. Zahr. Financovanie'!L158*Parametre!$A$2/(Parametre!$A$2+Parametre!$A$3)</f>
        <v>0</v>
      </c>
      <c r="M154" s="331">
        <f>'Norm. Zahr. Financovanie'!M158*Parametre!$A$2/(Parametre!$A$2+Parametre!$A$3)</f>
        <v>0</v>
      </c>
      <c r="N154" s="331">
        <f>'Norm. Zahr. Financovanie'!N158*Parametre!$A$2/(Parametre!$A$2+Parametre!$A$3)</f>
        <v>0</v>
      </c>
      <c r="O154" s="331">
        <f>'Norm. Zahr. Financovanie'!O158*Parametre!$A$2/(Parametre!$A$2+Parametre!$A$3)</f>
        <v>0</v>
      </c>
      <c r="P154" s="331">
        <f>'Norm. Zahr. Financovanie'!P158*Parametre!$A$2/(Parametre!$A$2+Parametre!$A$3)</f>
        <v>0</v>
      </c>
      <c r="Q154" s="331">
        <f>'Norm. Zahr. Financovanie'!Q158*Parametre!$A$2/(Parametre!$A$2+Parametre!$A$3)</f>
        <v>0</v>
      </c>
      <c r="R154" s="331">
        <f>'Norm. Zahr. Financovanie'!R158*Parametre!$A$2/(Parametre!$A$2+Parametre!$A$3)</f>
        <v>0</v>
      </c>
      <c r="S154" s="331">
        <f>'Norm. Zahr. Financovanie'!S158*Parametre!$A$2/(Parametre!$A$2+Parametre!$A$3)</f>
        <v>0</v>
      </c>
      <c r="T154" s="331">
        <f>'Norm. Zahr. Financovanie'!T158*Parametre!$A$2/(Parametre!$A$2+Parametre!$A$3)</f>
        <v>0</v>
      </c>
      <c r="U154" s="331">
        <f>'Norm. Zahr. Financovanie'!U158*Parametre!$A$2/(Parametre!$A$2+Parametre!$A$3)</f>
        <v>0</v>
      </c>
      <c r="V154" s="331">
        <f>'Norm. Zahr. Financovanie'!V158*Parametre!$A$2/(Parametre!$A$2+Parametre!$A$3)</f>
        <v>0</v>
      </c>
      <c r="W154" s="331">
        <f>'Norm. Zahr. Financovanie'!W158*Parametre!$A$2/(Parametre!$A$2+Parametre!$A$3)</f>
        <v>0</v>
      </c>
      <c r="X154" s="331">
        <f>'Norm. Zahr. Financovanie'!X158*Parametre!$A$2/(Parametre!$A$2+Parametre!$A$3)</f>
        <v>0</v>
      </c>
      <c r="Y154" s="331">
        <f>'Norm. Zahr. Financovanie'!Y158*Parametre!$A$2/(Parametre!$A$2+Parametre!$A$3)</f>
        <v>0</v>
      </c>
      <c r="Z154" s="331">
        <f>'Norm. Zahr. Financovanie'!Z158*Parametre!$A$2/(Parametre!$A$2+Parametre!$A$3)</f>
        <v>0</v>
      </c>
      <c r="AA154" s="331">
        <f>'Norm. Zahr. Financovanie'!AA158*Parametre!$A$2/(Parametre!$A$2+Parametre!$A$3)</f>
        <v>0</v>
      </c>
      <c r="AB154" s="331">
        <f>'Norm. Zahr. Financovanie'!AB158*Parametre!$A$2/(Parametre!$A$2+Parametre!$A$3)</f>
        <v>0</v>
      </c>
      <c r="AC154" s="331">
        <f>'Norm. Zahr. Financovanie'!AC158*Parametre!$A$2/(Parametre!$A$2+Parametre!$A$3)</f>
        <v>0</v>
      </c>
      <c r="AD154" s="331">
        <f>'Norm. Zahr. Financovanie'!AD158*Parametre!$A$2/(Parametre!$A$2+Parametre!$A$3)</f>
        <v>0</v>
      </c>
      <c r="AE154" s="331">
        <f>'Norm. Zahr. Financovanie'!AE158*Parametre!$A$2/(Parametre!$A$2+Parametre!$A$3)</f>
        <v>0</v>
      </c>
      <c r="AF154" s="331">
        <f>'Norm. Zahr. Financovanie'!AF158*Parametre!$A$2/(Parametre!$A$2+Parametre!$A$3)</f>
        <v>0</v>
      </c>
      <c r="AG154" s="331">
        <f>'Norm. Zahr. Financovanie'!AG158*Parametre!$A$2/(Parametre!$A$2+Parametre!$A$3)</f>
        <v>0</v>
      </c>
      <c r="AH154" s="331">
        <f>'Norm. Zahr. Financovanie'!AH158*Parametre!$A$2/(Parametre!$A$2+Parametre!$A$3)</f>
        <v>0</v>
      </c>
      <c r="AI154" s="331">
        <f>'Norm. Zahr. Financovanie'!AI158*Parametre!$A$2/(Parametre!$A$2+Parametre!$A$3)</f>
        <v>0</v>
      </c>
      <c r="AJ154" s="331">
        <f>'Norm. Zahr. Financovanie'!AJ158*Parametre!$A$2/(Parametre!$A$2+Parametre!$A$3)</f>
        <v>0</v>
      </c>
      <c r="AK154" s="331">
        <f>'Norm. Zahr. Financovanie'!AK158*Parametre!$A$2/(Parametre!$A$2+Parametre!$A$3)</f>
        <v>0</v>
      </c>
      <c r="AL154" s="331">
        <f>'Norm. Zahr. Financovanie'!AL158*Parametre!$A$2/(Parametre!$A$2+Parametre!$A$3)</f>
        <v>0</v>
      </c>
      <c r="AM154" s="331">
        <f>'Norm. Zahr. Financovanie'!AM158*Parametre!$A$2/(Parametre!$A$2+Parametre!$A$3)</f>
        <v>0</v>
      </c>
      <c r="AN154" s="331">
        <f>'Norm. Zahr. Financovanie'!AN158*Parametre!$A$2/(Parametre!$A$2+Parametre!$A$3)</f>
        <v>0</v>
      </c>
      <c r="AO154" s="331">
        <f>'Norm. Zahr. Financovanie'!AO158*Parametre!$A$2/(Parametre!$A$2+Parametre!$A$3)</f>
        <v>0</v>
      </c>
      <c r="AP154" s="331">
        <f>'Norm. Zahr. Financovanie'!AP158*Parametre!$A$2/(Parametre!$A$2+Parametre!$A$3)</f>
        <v>0</v>
      </c>
      <c r="AQ154" s="331">
        <f>'Norm. Zahr. Financovanie'!AQ158*Parametre!$A$2/(Parametre!$A$2+Parametre!$A$3)</f>
        <v>0</v>
      </c>
      <c r="AR154" s="331">
        <f>'Norm. Zahr. Financovanie'!AR158*Parametre!$A$2/(Parametre!$A$2+Parametre!$A$3)</f>
        <v>0</v>
      </c>
      <c r="AS154" s="331">
        <f>'Norm. Zahr. Financovanie'!AS158*Parametre!$A$2/(Parametre!$A$2+Parametre!$A$3)</f>
        <v>0</v>
      </c>
      <c r="AT154" s="331">
        <f>'Norm. Zahr. Financovanie'!AT158*Parametre!$A$2/(Parametre!$A$2+Parametre!$A$3)</f>
        <v>0</v>
      </c>
      <c r="AU154" s="331">
        <f>'Norm. Zahr. Financovanie'!AU158*Parametre!$A$2/(Parametre!$A$2+Parametre!$A$3)</f>
        <v>0</v>
      </c>
      <c r="AV154" s="331">
        <f>'Norm. Zahr. Financovanie'!AV158*Parametre!$A$2/(Parametre!$A$2+Parametre!$A$3)</f>
        <v>0</v>
      </c>
      <c r="AW154" s="331">
        <f>'Norm. Zahr. Financovanie'!AW158*Parametre!$A$2/(Parametre!$A$2+Parametre!$A$3)</f>
        <v>0</v>
      </c>
      <c r="AX154" s="331">
        <f>'Norm. Zahr. Financovanie'!AX158*Parametre!$A$2/(Parametre!$A$2+Parametre!$A$3)</f>
        <v>0</v>
      </c>
      <c r="AY154" s="331">
        <f>'Norm. Zahr. Financovanie'!AY158*Parametre!$A$2/(Parametre!$A$2+Parametre!$A$3)</f>
        <v>0</v>
      </c>
      <c r="AZ154" s="331">
        <f>'Norm. Zahr. Financovanie'!AZ158*Parametre!$A$2/(Parametre!$A$2+Parametre!$A$3)</f>
        <v>0</v>
      </c>
      <c r="BA154" s="331">
        <f>'Norm. Zahr. Financovanie'!BA158*Parametre!$A$2/(Parametre!$A$2+Parametre!$A$3)</f>
        <v>0</v>
      </c>
      <c r="BB154" s="331">
        <f>'Norm. Zahr. Financovanie'!BB158*Parametre!$A$2/(Parametre!$A$2+Parametre!$A$3)</f>
        <v>0</v>
      </c>
    </row>
    <row r="155" spans="1:54" ht="14.25" customHeight="1" x14ac:dyDescent="0.25">
      <c r="A155" s="31">
        <v>152</v>
      </c>
      <c r="B155" s="41" t="s">
        <v>316</v>
      </c>
      <c r="C155" s="46" t="s">
        <v>316</v>
      </c>
      <c r="D155" s="331">
        <f>'Norm. Zahr. Financovanie'!D159*Parametre!$A$2/(Parametre!$A$2+Parametre!$A$3)</f>
        <v>0</v>
      </c>
      <c r="E155" s="331">
        <f>'Norm. Zahr. Financovanie'!E159*Parametre!$A$2/(Parametre!$A$2+Parametre!$A$3)</f>
        <v>0</v>
      </c>
      <c r="F155" s="331">
        <f>'Norm. Zahr. Financovanie'!F159*Parametre!$A$2/(Parametre!$A$2+Parametre!$A$3)</f>
        <v>0</v>
      </c>
      <c r="G155" s="331">
        <f>'Norm. Zahr. Financovanie'!G159*Parametre!$A$2/(Parametre!$A$2+Parametre!$A$3)</f>
        <v>0</v>
      </c>
      <c r="H155" s="331">
        <f>'Norm. Zahr. Financovanie'!H159*Parametre!$A$2/(Parametre!$A$2+Parametre!$A$3)</f>
        <v>0</v>
      </c>
      <c r="I155" s="331">
        <f>'Norm. Zahr. Financovanie'!I159*Parametre!$A$2/(Parametre!$A$2+Parametre!$A$3)</f>
        <v>0</v>
      </c>
      <c r="J155" s="331">
        <f>'Norm. Zahr. Financovanie'!J159*Parametre!$A$2/(Parametre!$A$2+Parametre!$A$3)</f>
        <v>1.3235076128157888E-3</v>
      </c>
      <c r="K155" s="331">
        <f>'Norm. Zahr. Financovanie'!K159*Parametre!$A$2/(Parametre!$A$2+Parametre!$A$3)</f>
        <v>0</v>
      </c>
      <c r="L155" s="331">
        <f>'Norm. Zahr. Financovanie'!L159*Parametre!$A$2/(Parametre!$A$2+Parametre!$A$3)</f>
        <v>0</v>
      </c>
      <c r="M155" s="331">
        <f>'Norm. Zahr. Financovanie'!M159*Parametre!$A$2/(Parametre!$A$2+Parametre!$A$3)</f>
        <v>0</v>
      </c>
      <c r="N155" s="331">
        <f>'Norm. Zahr. Financovanie'!N159*Parametre!$A$2/(Parametre!$A$2+Parametre!$A$3)</f>
        <v>0</v>
      </c>
      <c r="O155" s="331">
        <f>'Norm. Zahr. Financovanie'!O159*Parametre!$A$2/(Parametre!$A$2+Parametre!$A$3)</f>
        <v>0</v>
      </c>
      <c r="P155" s="331">
        <f>'Norm. Zahr. Financovanie'!P159*Parametre!$A$2/(Parametre!$A$2+Parametre!$A$3)</f>
        <v>0</v>
      </c>
      <c r="Q155" s="331">
        <f>'Norm. Zahr. Financovanie'!Q159*Parametre!$A$2/(Parametre!$A$2+Parametre!$A$3)</f>
        <v>0</v>
      </c>
      <c r="R155" s="331">
        <f>'Norm. Zahr. Financovanie'!R159*Parametre!$A$2/(Parametre!$A$2+Parametre!$A$3)</f>
        <v>0</v>
      </c>
      <c r="S155" s="331">
        <f>'Norm. Zahr. Financovanie'!S159*Parametre!$A$2/(Parametre!$A$2+Parametre!$A$3)</f>
        <v>0</v>
      </c>
      <c r="T155" s="331">
        <f>'Norm. Zahr. Financovanie'!T159*Parametre!$A$2/(Parametre!$A$2+Parametre!$A$3)</f>
        <v>0</v>
      </c>
      <c r="U155" s="331">
        <f>'Norm. Zahr. Financovanie'!U159*Parametre!$A$2/(Parametre!$A$2+Parametre!$A$3)</f>
        <v>0</v>
      </c>
      <c r="V155" s="331">
        <f>'Norm. Zahr. Financovanie'!V159*Parametre!$A$2/(Parametre!$A$2+Parametre!$A$3)</f>
        <v>0</v>
      </c>
      <c r="W155" s="331">
        <f>'Norm. Zahr. Financovanie'!W159*Parametre!$A$2/(Parametre!$A$2+Parametre!$A$3)</f>
        <v>0</v>
      </c>
      <c r="X155" s="331">
        <f>'Norm. Zahr. Financovanie'!X159*Parametre!$A$2/(Parametre!$A$2+Parametre!$A$3)</f>
        <v>0</v>
      </c>
      <c r="Y155" s="331">
        <f>'Norm. Zahr. Financovanie'!Y159*Parametre!$A$2/(Parametre!$A$2+Parametre!$A$3)</f>
        <v>0</v>
      </c>
      <c r="Z155" s="331">
        <f>'Norm. Zahr. Financovanie'!Z159*Parametre!$A$2/(Parametre!$A$2+Parametre!$A$3)</f>
        <v>0</v>
      </c>
      <c r="AA155" s="331">
        <f>'Norm. Zahr. Financovanie'!AA159*Parametre!$A$2/(Parametre!$A$2+Parametre!$A$3)</f>
        <v>0</v>
      </c>
      <c r="AB155" s="331">
        <f>'Norm. Zahr. Financovanie'!AB159*Parametre!$A$2/(Parametre!$A$2+Parametre!$A$3)</f>
        <v>0</v>
      </c>
      <c r="AC155" s="331">
        <f>'Norm. Zahr. Financovanie'!AC159*Parametre!$A$2/(Parametre!$A$2+Parametre!$A$3)</f>
        <v>0</v>
      </c>
      <c r="AD155" s="331">
        <f>'Norm. Zahr. Financovanie'!AD159*Parametre!$A$2/(Parametre!$A$2+Parametre!$A$3)</f>
        <v>0</v>
      </c>
      <c r="AE155" s="331">
        <f>'Norm. Zahr. Financovanie'!AE159*Parametre!$A$2/(Parametre!$A$2+Parametre!$A$3)</f>
        <v>0</v>
      </c>
      <c r="AF155" s="331">
        <f>'Norm. Zahr. Financovanie'!AF159*Parametre!$A$2/(Parametre!$A$2+Parametre!$A$3)</f>
        <v>0</v>
      </c>
      <c r="AG155" s="331">
        <f>'Norm. Zahr. Financovanie'!AG159*Parametre!$A$2/(Parametre!$A$2+Parametre!$A$3)</f>
        <v>0</v>
      </c>
      <c r="AH155" s="331">
        <f>'Norm. Zahr. Financovanie'!AH159*Parametre!$A$2/(Parametre!$A$2+Parametre!$A$3)</f>
        <v>0</v>
      </c>
      <c r="AI155" s="331">
        <f>'Norm. Zahr. Financovanie'!AI159*Parametre!$A$2/(Parametre!$A$2+Parametre!$A$3)</f>
        <v>0</v>
      </c>
      <c r="AJ155" s="331">
        <f>'Norm. Zahr. Financovanie'!AJ159*Parametre!$A$2/(Parametre!$A$2+Parametre!$A$3)</f>
        <v>0</v>
      </c>
      <c r="AK155" s="331">
        <f>'Norm. Zahr. Financovanie'!AK159*Parametre!$A$2/(Parametre!$A$2+Parametre!$A$3)</f>
        <v>0</v>
      </c>
      <c r="AL155" s="331">
        <f>'Norm. Zahr. Financovanie'!AL159*Parametre!$A$2/(Parametre!$A$2+Parametre!$A$3)</f>
        <v>0</v>
      </c>
      <c r="AM155" s="331">
        <f>'Norm. Zahr. Financovanie'!AM159*Parametre!$A$2/(Parametre!$A$2+Parametre!$A$3)</f>
        <v>0</v>
      </c>
      <c r="AN155" s="331">
        <f>'Norm. Zahr. Financovanie'!AN159*Parametre!$A$2/(Parametre!$A$2+Parametre!$A$3)</f>
        <v>0</v>
      </c>
      <c r="AO155" s="331">
        <f>'Norm. Zahr. Financovanie'!AO159*Parametre!$A$2/(Parametre!$A$2+Parametre!$A$3)</f>
        <v>0</v>
      </c>
      <c r="AP155" s="331">
        <f>'Norm. Zahr. Financovanie'!AP159*Parametre!$A$2/(Parametre!$A$2+Parametre!$A$3)</f>
        <v>0</v>
      </c>
      <c r="AQ155" s="331">
        <f>'Norm. Zahr. Financovanie'!AQ159*Parametre!$A$2/(Parametre!$A$2+Parametre!$A$3)</f>
        <v>0</v>
      </c>
      <c r="AR155" s="331">
        <f>'Norm. Zahr. Financovanie'!AR159*Parametre!$A$2/(Parametre!$A$2+Parametre!$A$3)</f>
        <v>0</v>
      </c>
      <c r="AS155" s="331">
        <f>'Norm. Zahr. Financovanie'!AS159*Parametre!$A$2/(Parametre!$A$2+Parametre!$A$3)</f>
        <v>0</v>
      </c>
      <c r="AT155" s="331">
        <f>'Norm. Zahr. Financovanie'!AT159*Parametre!$A$2/(Parametre!$A$2+Parametre!$A$3)</f>
        <v>0</v>
      </c>
      <c r="AU155" s="331">
        <f>'Norm. Zahr. Financovanie'!AU159*Parametre!$A$2/(Parametre!$A$2+Parametre!$A$3)</f>
        <v>0</v>
      </c>
      <c r="AV155" s="331">
        <f>'Norm. Zahr. Financovanie'!AV159*Parametre!$A$2/(Parametre!$A$2+Parametre!$A$3)</f>
        <v>0</v>
      </c>
      <c r="AW155" s="331">
        <f>'Norm. Zahr. Financovanie'!AW159*Parametre!$A$2/(Parametre!$A$2+Parametre!$A$3)</f>
        <v>0</v>
      </c>
      <c r="AX155" s="331">
        <f>'Norm. Zahr. Financovanie'!AX159*Parametre!$A$2/(Parametre!$A$2+Parametre!$A$3)</f>
        <v>0</v>
      </c>
      <c r="AY155" s="331">
        <f>'Norm. Zahr. Financovanie'!AY159*Parametre!$A$2/(Parametre!$A$2+Parametre!$A$3)</f>
        <v>0</v>
      </c>
      <c r="AZ155" s="331">
        <f>'Norm. Zahr. Financovanie'!AZ159*Parametre!$A$2/(Parametre!$A$2+Parametre!$A$3)</f>
        <v>0</v>
      </c>
      <c r="BA155" s="331">
        <f>'Norm. Zahr. Financovanie'!BA159*Parametre!$A$2/(Parametre!$A$2+Parametre!$A$3)</f>
        <v>0</v>
      </c>
      <c r="BB155" s="331">
        <f>'Norm. Zahr. Financovanie'!BB159*Parametre!$A$2/(Parametre!$A$2+Parametre!$A$3)</f>
        <v>0</v>
      </c>
    </row>
    <row r="156" spans="1:54" ht="14.25" customHeight="1" x14ac:dyDescent="0.25">
      <c r="A156" s="31">
        <v>153</v>
      </c>
      <c r="B156" s="33" t="s">
        <v>330</v>
      </c>
      <c r="C156" s="32" t="s">
        <v>329</v>
      </c>
      <c r="D156" s="331">
        <f>'Norm. Zahr. Financovanie'!D160*Parametre!$A$2/(Parametre!$A$2+Parametre!$A$3)</f>
        <v>0</v>
      </c>
      <c r="E156" s="331">
        <f>'Norm. Zahr. Financovanie'!E160*Parametre!$A$2/(Parametre!$A$2+Parametre!$A$3)</f>
        <v>0</v>
      </c>
      <c r="F156" s="331">
        <f>'Norm. Zahr. Financovanie'!F160*Parametre!$A$2/(Parametre!$A$2+Parametre!$A$3)</f>
        <v>0</v>
      </c>
      <c r="G156" s="331">
        <f>'Norm. Zahr. Financovanie'!G160*Parametre!$A$2/(Parametre!$A$2+Parametre!$A$3)</f>
        <v>0</v>
      </c>
      <c r="H156" s="331">
        <f>'Norm. Zahr. Financovanie'!H160*Parametre!$A$2/(Parametre!$A$2+Parametre!$A$3)</f>
        <v>0</v>
      </c>
      <c r="I156" s="331">
        <f>'Norm. Zahr. Financovanie'!I160*Parametre!$A$2/(Parametre!$A$2+Parametre!$A$3)</f>
        <v>0</v>
      </c>
      <c r="J156" s="331">
        <f>'Norm. Zahr. Financovanie'!J160*Parametre!$A$2/(Parametre!$A$2+Parametre!$A$3)</f>
        <v>7.9410456768947335E-4</v>
      </c>
      <c r="K156" s="331">
        <f>'Norm. Zahr. Financovanie'!K160*Parametre!$A$2/(Parametre!$A$2+Parametre!$A$3)</f>
        <v>0</v>
      </c>
      <c r="L156" s="331">
        <f>'Norm. Zahr. Financovanie'!L160*Parametre!$A$2/(Parametre!$A$2+Parametre!$A$3)</f>
        <v>0</v>
      </c>
      <c r="M156" s="331">
        <f>'Norm. Zahr. Financovanie'!M160*Parametre!$A$2/(Parametre!$A$2+Parametre!$A$3)</f>
        <v>0</v>
      </c>
      <c r="N156" s="331">
        <f>'Norm. Zahr. Financovanie'!N160*Parametre!$A$2/(Parametre!$A$2+Parametre!$A$3)</f>
        <v>0</v>
      </c>
      <c r="O156" s="331">
        <f>'Norm. Zahr. Financovanie'!O160*Parametre!$A$2/(Parametre!$A$2+Parametre!$A$3)</f>
        <v>0</v>
      </c>
      <c r="P156" s="331">
        <f>'Norm. Zahr. Financovanie'!P160*Parametre!$A$2/(Parametre!$A$2+Parametre!$A$3)</f>
        <v>0</v>
      </c>
      <c r="Q156" s="331">
        <f>'Norm. Zahr. Financovanie'!Q160*Parametre!$A$2/(Parametre!$A$2+Parametre!$A$3)</f>
        <v>0</v>
      </c>
      <c r="R156" s="331">
        <f>'Norm. Zahr. Financovanie'!R160*Parametre!$A$2/(Parametre!$A$2+Parametre!$A$3)</f>
        <v>0</v>
      </c>
      <c r="S156" s="331">
        <f>'Norm. Zahr. Financovanie'!S160*Parametre!$A$2/(Parametre!$A$2+Parametre!$A$3)</f>
        <v>0</v>
      </c>
      <c r="T156" s="331">
        <f>'Norm. Zahr. Financovanie'!T160*Parametre!$A$2/(Parametre!$A$2+Parametre!$A$3)</f>
        <v>0</v>
      </c>
      <c r="U156" s="331">
        <f>'Norm. Zahr. Financovanie'!U160*Parametre!$A$2/(Parametre!$A$2+Parametre!$A$3)</f>
        <v>0</v>
      </c>
      <c r="V156" s="331">
        <f>'Norm. Zahr. Financovanie'!V160*Parametre!$A$2/(Parametre!$A$2+Parametre!$A$3)</f>
        <v>0</v>
      </c>
      <c r="W156" s="331">
        <f>'Norm. Zahr. Financovanie'!W160*Parametre!$A$2/(Parametre!$A$2+Parametre!$A$3)</f>
        <v>0</v>
      </c>
      <c r="X156" s="331">
        <f>'Norm. Zahr. Financovanie'!X160*Parametre!$A$2/(Parametre!$A$2+Parametre!$A$3)</f>
        <v>0</v>
      </c>
      <c r="Y156" s="331">
        <f>'Norm. Zahr. Financovanie'!Y160*Parametre!$A$2/(Parametre!$A$2+Parametre!$A$3)</f>
        <v>0</v>
      </c>
      <c r="Z156" s="331">
        <f>'Norm. Zahr. Financovanie'!Z160*Parametre!$A$2/(Parametre!$A$2+Parametre!$A$3)</f>
        <v>0</v>
      </c>
      <c r="AA156" s="331">
        <f>'Norm. Zahr. Financovanie'!AA160*Parametre!$A$2/(Parametre!$A$2+Parametre!$A$3)</f>
        <v>0</v>
      </c>
      <c r="AB156" s="331">
        <f>'Norm. Zahr. Financovanie'!AB160*Parametre!$A$2/(Parametre!$A$2+Parametre!$A$3)</f>
        <v>0</v>
      </c>
      <c r="AC156" s="331">
        <f>'Norm. Zahr. Financovanie'!AC160*Parametre!$A$2/(Parametre!$A$2+Parametre!$A$3)</f>
        <v>0</v>
      </c>
      <c r="AD156" s="331">
        <f>'Norm. Zahr. Financovanie'!AD160*Parametre!$A$2/(Parametre!$A$2+Parametre!$A$3)</f>
        <v>0</v>
      </c>
      <c r="AE156" s="331">
        <f>'Norm. Zahr. Financovanie'!AE160*Parametre!$A$2/(Parametre!$A$2+Parametre!$A$3)</f>
        <v>0</v>
      </c>
      <c r="AF156" s="331">
        <f>'Norm. Zahr. Financovanie'!AF160*Parametre!$A$2/(Parametre!$A$2+Parametre!$A$3)</f>
        <v>0</v>
      </c>
      <c r="AG156" s="331">
        <f>'Norm. Zahr. Financovanie'!AG160*Parametre!$A$2/(Parametre!$A$2+Parametre!$A$3)</f>
        <v>0</v>
      </c>
      <c r="AH156" s="331">
        <f>'Norm. Zahr. Financovanie'!AH160*Parametre!$A$2/(Parametre!$A$2+Parametre!$A$3)</f>
        <v>0</v>
      </c>
      <c r="AI156" s="331">
        <f>'Norm. Zahr. Financovanie'!AI160*Parametre!$A$2/(Parametre!$A$2+Parametre!$A$3)</f>
        <v>0</v>
      </c>
      <c r="AJ156" s="331">
        <f>'Norm. Zahr. Financovanie'!AJ160*Parametre!$A$2/(Parametre!$A$2+Parametre!$A$3)</f>
        <v>0</v>
      </c>
      <c r="AK156" s="331">
        <f>'Norm. Zahr. Financovanie'!AK160*Parametre!$A$2/(Parametre!$A$2+Parametre!$A$3)</f>
        <v>0</v>
      </c>
      <c r="AL156" s="331">
        <f>'Norm. Zahr. Financovanie'!AL160*Parametre!$A$2/(Parametre!$A$2+Parametre!$A$3)</f>
        <v>0</v>
      </c>
      <c r="AM156" s="331">
        <f>'Norm. Zahr. Financovanie'!AM160*Parametre!$A$2/(Parametre!$A$2+Parametre!$A$3)</f>
        <v>0</v>
      </c>
      <c r="AN156" s="331">
        <f>'Norm. Zahr. Financovanie'!AN160*Parametre!$A$2/(Parametre!$A$2+Parametre!$A$3)</f>
        <v>0</v>
      </c>
      <c r="AO156" s="331">
        <f>'Norm. Zahr. Financovanie'!AO160*Parametre!$A$2/(Parametre!$A$2+Parametre!$A$3)</f>
        <v>0</v>
      </c>
      <c r="AP156" s="331">
        <f>'Norm. Zahr. Financovanie'!AP160*Parametre!$A$2/(Parametre!$A$2+Parametre!$A$3)</f>
        <v>0</v>
      </c>
      <c r="AQ156" s="331">
        <f>'Norm. Zahr. Financovanie'!AQ160*Parametre!$A$2/(Parametre!$A$2+Parametre!$A$3)</f>
        <v>0</v>
      </c>
      <c r="AR156" s="331">
        <f>'Norm. Zahr. Financovanie'!AR160*Parametre!$A$2/(Parametre!$A$2+Parametre!$A$3)</f>
        <v>0</v>
      </c>
      <c r="AS156" s="331">
        <f>'Norm. Zahr. Financovanie'!AS160*Parametre!$A$2/(Parametre!$A$2+Parametre!$A$3)</f>
        <v>0</v>
      </c>
      <c r="AT156" s="331">
        <f>'Norm. Zahr. Financovanie'!AT160*Parametre!$A$2/(Parametre!$A$2+Parametre!$A$3)</f>
        <v>0</v>
      </c>
      <c r="AU156" s="331">
        <f>'Norm. Zahr. Financovanie'!AU160*Parametre!$A$2/(Parametre!$A$2+Parametre!$A$3)</f>
        <v>0</v>
      </c>
      <c r="AV156" s="331">
        <f>'Norm. Zahr. Financovanie'!AV160*Parametre!$A$2/(Parametre!$A$2+Parametre!$A$3)</f>
        <v>0</v>
      </c>
      <c r="AW156" s="331">
        <f>'Norm. Zahr. Financovanie'!AW160*Parametre!$A$2/(Parametre!$A$2+Parametre!$A$3)</f>
        <v>0</v>
      </c>
      <c r="AX156" s="331">
        <f>'Norm. Zahr. Financovanie'!AX160*Parametre!$A$2/(Parametre!$A$2+Parametre!$A$3)</f>
        <v>0</v>
      </c>
      <c r="AY156" s="331">
        <f>'Norm. Zahr. Financovanie'!AY160*Parametre!$A$2/(Parametre!$A$2+Parametre!$A$3)</f>
        <v>0</v>
      </c>
      <c r="AZ156" s="331">
        <f>'Norm. Zahr. Financovanie'!AZ160*Parametre!$A$2/(Parametre!$A$2+Parametre!$A$3)</f>
        <v>0</v>
      </c>
      <c r="BA156" s="331">
        <f>'Norm. Zahr. Financovanie'!BA160*Parametre!$A$2/(Parametre!$A$2+Parametre!$A$3)</f>
        <v>0</v>
      </c>
      <c r="BB156" s="331">
        <f>'Norm. Zahr. Financovanie'!BB160*Parametre!$A$2/(Parametre!$A$2+Parametre!$A$3)</f>
        <v>0</v>
      </c>
    </row>
    <row r="157" spans="1:54" ht="14.25" customHeight="1" x14ac:dyDescent="0.25">
      <c r="A157" s="31">
        <v>154</v>
      </c>
      <c r="B157" s="41" t="s">
        <v>399</v>
      </c>
      <c r="C157" s="46" t="s">
        <v>398</v>
      </c>
      <c r="D157" s="331">
        <f>'Norm. Zahr. Financovanie'!D161*Parametre!$A$2/(Parametre!$A$2+Parametre!$A$3)</f>
        <v>0</v>
      </c>
      <c r="E157" s="331">
        <f>'Norm. Zahr. Financovanie'!E161*Parametre!$A$2/(Parametre!$A$2+Parametre!$A$3)</f>
        <v>0</v>
      </c>
      <c r="F157" s="331">
        <f>'Norm. Zahr. Financovanie'!F161*Parametre!$A$2/(Parametre!$A$2+Parametre!$A$3)</f>
        <v>0</v>
      </c>
      <c r="G157" s="331">
        <f>'Norm. Zahr. Financovanie'!G161*Parametre!$A$2/(Parametre!$A$2+Parametre!$A$3)</f>
        <v>0</v>
      </c>
      <c r="H157" s="331">
        <f>'Norm. Zahr. Financovanie'!H161*Parametre!$A$2/(Parametre!$A$2+Parametre!$A$3)</f>
        <v>0</v>
      </c>
      <c r="I157" s="331">
        <f>'Norm. Zahr. Financovanie'!I161*Parametre!$A$2/(Parametre!$A$2+Parametre!$A$3)</f>
        <v>0</v>
      </c>
      <c r="J157" s="331">
        <f>'Norm. Zahr. Financovanie'!J161*Parametre!$A$2/(Parametre!$A$2+Parametre!$A$3)</f>
        <v>0</v>
      </c>
      <c r="K157" s="331">
        <f>'Norm. Zahr. Financovanie'!K161*Parametre!$A$2/(Parametre!$A$2+Parametre!$A$3)</f>
        <v>0</v>
      </c>
      <c r="L157" s="331">
        <f>'Norm. Zahr. Financovanie'!L161*Parametre!$A$2/(Parametre!$A$2+Parametre!$A$3)</f>
        <v>0</v>
      </c>
      <c r="M157" s="331">
        <f>'Norm. Zahr. Financovanie'!M161*Parametre!$A$2/(Parametre!$A$2+Parametre!$A$3)</f>
        <v>0</v>
      </c>
      <c r="N157" s="331">
        <f>'Norm. Zahr. Financovanie'!N161*Parametre!$A$2/(Parametre!$A$2+Parametre!$A$3)</f>
        <v>0</v>
      </c>
      <c r="O157" s="331">
        <f>'Norm. Zahr. Financovanie'!O161*Parametre!$A$2/(Parametre!$A$2+Parametre!$A$3)</f>
        <v>0</v>
      </c>
      <c r="P157" s="331">
        <f>'Norm. Zahr. Financovanie'!P161*Parametre!$A$2/(Parametre!$A$2+Parametre!$A$3)</f>
        <v>0</v>
      </c>
      <c r="Q157" s="331">
        <f>'Norm. Zahr. Financovanie'!Q161*Parametre!$A$2/(Parametre!$A$2+Parametre!$A$3)</f>
        <v>0</v>
      </c>
      <c r="R157" s="331">
        <f>'Norm. Zahr. Financovanie'!R161*Parametre!$A$2/(Parametre!$A$2+Parametre!$A$3)</f>
        <v>0</v>
      </c>
      <c r="S157" s="331">
        <f>'Norm. Zahr. Financovanie'!S161*Parametre!$A$2/(Parametre!$A$2+Parametre!$A$3)</f>
        <v>0</v>
      </c>
      <c r="T157" s="331">
        <f>'Norm. Zahr. Financovanie'!T161*Parametre!$A$2/(Parametre!$A$2+Parametre!$A$3)</f>
        <v>0</v>
      </c>
      <c r="U157" s="331">
        <f>'Norm. Zahr. Financovanie'!U161*Parametre!$A$2/(Parametre!$A$2+Parametre!$A$3)</f>
        <v>0</v>
      </c>
      <c r="V157" s="331">
        <f>'Norm. Zahr. Financovanie'!V161*Parametre!$A$2/(Parametre!$A$2+Parametre!$A$3)</f>
        <v>0</v>
      </c>
      <c r="W157" s="331">
        <f>'Norm. Zahr. Financovanie'!W161*Parametre!$A$2/(Parametre!$A$2+Parametre!$A$3)</f>
        <v>0</v>
      </c>
      <c r="X157" s="331">
        <f>'Norm. Zahr. Financovanie'!X161*Parametre!$A$2/(Parametre!$A$2+Parametre!$A$3)</f>
        <v>0</v>
      </c>
      <c r="Y157" s="331">
        <f>'Norm. Zahr. Financovanie'!Y161*Parametre!$A$2/(Parametre!$A$2+Parametre!$A$3)</f>
        <v>0</v>
      </c>
      <c r="Z157" s="331">
        <f>'Norm. Zahr. Financovanie'!Z161*Parametre!$A$2/(Parametre!$A$2+Parametre!$A$3)</f>
        <v>0</v>
      </c>
      <c r="AA157" s="331">
        <f>'Norm. Zahr. Financovanie'!AA161*Parametre!$A$2/(Parametre!$A$2+Parametre!$A$3)</f>
        <v>0</v>
      </c>
      <c r="AB157" s="331">
        <f>'Norm. Zahr. Financovanie'!AB161*Parametre!$A$2/(Parametre!$A$2+Parametre!$A$3)</f>
        <v>0</v>
      </c>
      <c r="AC157" s="331">
        <f>'Norm. Zahr. Financovanie'!AC161*Parametre!$A$2/(Parametre!$A$2+Parametre!$A$3)</f>
        <v>0</v>
      </c>
      <c r="AD157" s="331">
        <f>'Norm. Zahr. Financovanie'!AD161*Parametre!$A$2/(Parametre!$A$2+Parametre!$A$3)</f>
        <v>0</v>
      </c>
      <c r="AE157" s="331">
        <f>'Norm. Zahr. Financovanie'!AE161*Parametre!$A$2/(Parametre!$A$2+Parametre!$A$3)</f>
        <v>0</v>
      </c>
      <c r="AF157" s="331">
        <f>'Norm. Zahr. Financovanie'!AF161*Parametre!$A$2/(Parametre!$A$2+Parametre!$A$3)</f>
        <v>0</v>
      </c>
      <c r="AG157" s="331">
        <f>'Norm. Zahr. Financovanie'!AG161*Parametre!$A$2/(Parametre!$A$2+Parametre!$A$3)</f>
        <v>3.4798154482306549E-4</v>
      </c>
      <c r="AH157" s="331">
        <f>'Norm. Zahr. Financovanie'!AH161*Parametre!$A$2/(Parametre!$A$2+Parametre!$A$3)</f>
        <v>0</v>
      </c>
      <c r="AI157" s="331">
        <f>'Norm. Zahr. Financovanie'!AI161*Parametre!$A$2/(Parametre!$A$2+Parametre!$A$3)</f>
        <v>0</v>
      </c>
      <c r="AJ157" s="331">
        <f>'Norm. Zahr. Financovanie'!AJ161*Parametre!$A$2/(Parametre!$A$2+Parametre!$A$3)</f>
        <v>0</v>
      </c>
      <c r="AK157" s="331">
        <f>'Norm. Zahr. Financovanie'!AK161*Parametre!$A$2/(Parametre!$A$2+Parametre!$A$3)</f>
        <v>0</v>
      </c>
      <c r="AL157" s="331">
        <f>'Norm. Zahr. Financovanie'!AL161*Parametre!$A$2/(Parametre!$A$2+Parametre!$A$3)</f>
        <v>0</v>
      </c>
      <c r="AM157" s="331">
        <f>'Norm. Zahr. Financovanie'!AM161*Parametre!$A$2/(Parametre!$A$2+Parametre!$A$3)</f>
        <v>0</v>
      </c>
      <c r="AN157" s="331">
        <f>'Norm. Zahr. Financovanie'!AN161*Parametre!$A$2/(Parametre!$A$2+Parametre!$A$3)</f>
        <v>0</v>
      </c>
      <c r="AO157" s="331">
        <f>'Norm. Zahr. Financovanie'!AO161*Parametre!$A$2/(Parametre!$A$2+Parametre!$A$3)</f>
        <v>0</v>
      </c>
      <c r="AP157" s="331">
        <f>'Norm. Zahr. Financovanie'!AP161*Parametre!$A$2/(Parametre!$A$2+Parametre!$A$3)</f>
        <v>0</v>
      </c>
      <c r="AQ157" s="331">
        <f>'Norm. Zahr. Financovanie'!AQ161*Parametre!$A$2/(Parametre!$A$2+Parametre!$A$3)</f>
        <v>0</v>
      </c>
      <c r="AR157" s="331">
        <f>'Norm. Zahr. Financovanie'!AR161*Parametre!$A$2/(Parametre!$A$2+Parametre!$A$3)</f>
        <v>0</v>
      </c>
      <c r="AS157" s="331">
        <f>'Norm. Zahr. Financovanie'!AS161*Parametre!$A$2/(Parametre!$A$2+Parametre!$A$3)</f>
        <v>0</v>
      </c>
      <c r="AT157" s="331">
        <f>'Norm. Zahr. Financovanie'!AT161*Parametre!$A$2/(Parametre!$A$2+Parametre!$A$3)</f>
        <v>0</v>
      </c>
      <c r="AU157" s="331">
        <f>'Norm. Zahr. Financovanie'!AU161*Parametre!$A$2/(Parametre!$A$2+Parametre!$A$3)</f>
        <v>0</v>
      </c>
      <c r="AV157" s="331">
        <f>'Norm. Zahr. Financovanie'!AV161*Parametre!$A$2/(Parametre!$A$2+Parametre!$A$3)</f>
        <v>0</v>
      </c>
      <c r="AW157" s="331">
        <f>'Norm. Zahr. Financovanie'!AW161*Parametre!$A$2/(Parametre!$A$2+Parametre!$A$3)</f>
        <v>0</v>
      </c>
      <c r="AX157" s="331">
        <f>'Norm. Zahr. Financovanie'!AX161*Parametre!$A$2/(Parametre!$A$2+Parametre!$A$3)</f>
        <v>0</v>
      </c>
      <c r="AY157" s="331">
        <f>'Norm. Zahr. Financovanie'!AY161*Parametre!$A$2/(Parametre!$A$2+Parametre!$A$3)</f>
        <v>0</v>
      </c>
      <c r="AZ157" s="331">
        <f>'Norm. Zahr. Financovanie'!AZ161*Parametre!$A$2/(Parametre!$A$2+Parametre!$A$3)</f>
        <v>0</v>
      </c>
      <c r="BA157" s="331">
        <f>'Norm. Zahr. Financovanie'!BA161*Parametre!$A$2/(Parametre!$A$2+Parametre!$A$3)</f>
        <v>0</v>
      </c>
      <c r="BB157" s="331">
        <f>'Norm. Zahr. Financovanie'!BB161*Parametre!$A$2/(Parametre!$A$2+Parametre!$A$3)</f>
        <v>0</v>
      </c>
    </row>
    <row r="158" spans="1:54" ht="14.25" customHeight="1" x14ac:dyDescent="0.25">
      <c r="A158" s="31">
        <v>155</v>
      </c>
      <c r="B158" s="33"/>
      <c r="C158" s="32" t="s">
        <v>436</v>
      </c>
      <c r="D158" s="331" t="e">
        <f>'Norm. Zahr. Financovanie'!D162*Parametre!$A$2/(Parametre!$A$2+Parametre!$A$3)</f>
        <v>#REF!</v>
      </c>
      <c r="E158" s="331" t="e">
        <f>'Norm. Zahr. Financovanie'!E162*Parametre!$A$2/(Parametre!$A$2+Parametre!$A$3)</f>
        <v>#REF!</v>
      </c>
      <c r="F158" s="331" t="e">
        <f>'Norm. Zahr. Financovanie'!F162*Parametre!$A$2/(Parametre!$A$2+Parametre!$A$3)</f>
        <v>#REF!</v>
      </c>
      <c r="G158" s="331" t="e">
        <f>'Norm. Zahr. Financovanie'!G162*Parametre!$A$2/(Parametre!$A$2+Parametre!$A$3)</f>
        <v>#REF!</v>
      </c>
      <c r="H158" s="331" t="e">
        <f>'Norm. Zahr. Financovanie'!H162*Parametre!$A$2/(Parametre!$A$2+Parametre!$A$3)</f>
        <v>#REF!</v>
      </c>
      <c r="I158" s="331" t="e">
        <f>'Norm. Zahr. Financovanie'!I162*Parametre!$A$2/(Parametre!$A$2+Parametre!$A$3)</f>
        <v>#REF!</v>
      </c>
      <c r="J158" s="331" t="e">
        <f>'Norm. Zahr. Financovanie'!J162*Parametre!$A$2/(Parametre!$A$2+Parametre!$A$3)</f>
        <v>#REF!</v>
      </c>
      <c r="K158" s="331">
        <f>'Norm. Zahr. Financovanie'!K162*Parametre!$A$2/(Parametre!$A$2+Parametre!$A$3)</f>
        <v>0</v>
      </c>
      <c r="L158" s="331" t="e">
        <f>'Norm. Zahr. Financovanie'!L162*Parametre!$A$2/(Parametre!$A$2+Parametre!$A$3)</f>
        <v>#REF!</v>
      </c>
      <c r="M158" s="331" t="e">
        <f>'Norm. Zahr. Financovanie'!M162*Parametre!$A$2/(Parametre!$A$2+Parametre!$A$3)</f>
        <v>#REF!</v>
      </c>
      <c r="N158" s="331" t="e">
        <f>'Norm. Zahr. Financovanie'!N162*Parametre!$A$2/(Parametre!$A$2+Parametre!$A$3)</f>
        <v>#REF!</v>
      </c>
      <c r="O158" s="331" t="e">
        <f>'Norm. Zahr. Financovanie'!O162*Parametre!$A$2/(Parametre!$A$2+Parametre!$A$3)</f>
        <v>#REF!</v>
      </c>
      <c r="P158" s="331">
        <f>'Norm. Zahr. Financovanie'!P162*Parametre!$A$2/(Parametre!$A$2+Parametre!$A$3)</f>
        <v>0</v>
      </c>
      <c r="Q158" s="331" t="e">
        <f>'Norm. Zahr. Financovanie'!Q162*Parametre!$A$2/(Parametre!$A$2+Parametre!$A$3)</f>
        <v>#REF!</v>
      </c>
      <c r="R158" s="331" t="e">
        <f>'Norm. Zahr. Financovanie'!R162*Parametre!$A$2/(Parametre!$A$2+Parametre!$A$3)</f>
        <v>#REF!</v>
      </c>
      <c r="S158" s="331" t="e">
        <f>'Norm. Zahr. Financovanie'!S162*Parametre!$A$2/(Parametre!$A$2+Parametre!$A$3)</f>
        <v>#REF!</v>
      </c>
      <c r="T158" s="331" t="e">
        <f>'Norm. Zahr. Financovanie'!T162*Parametre!$A$2/(Parametre!$A$2+Parametre!$A$3)</f>
        <v>#REF!</v>
      </c>
      <c r="U158" s="331">
        <f>'Norm. Zahr. Financovanie'!U162*Parametre!$A$2/(Parametre!$A$2+Parametre!$A$3)</f>
        <v>0</v>
      </c>
      <c r="V158" s="331" t="e">
        <f>'Norm. Zahr. Financovanie'!V162*Parametre!$A$2/(Parametre!$A$2+Parametre!$A$3)</f>
        <v>#REF!</v>
      </c>
      <c r="W158" s="331" t="e">
        <f>'Norm. Zahr. Financovanie'!W162*Parametre!$A$2/(Parametre!$A$2+Parametre!$A$3)</f>
        <v>#REF!</v>
      </c>
      <c r="X158" s="331">
        <f>'Norm. Zahr. Financovanie'!X162*Parametre!$A$2/(Parametre!$A$2+Parametre!$A$3)</f>
        <v>0</v>
      </c>
      <c r="Y158" s="331" t="e">
        <f>'Norm. Zahr. Financovanie'!Y162*Parametre!$A$2/(Parametre!$A$2+Parametre!$A$3)</f>
        <v>#REF!</v>
      </c>
      <c r="Z158" s="331" t="e">
        <f>'Norm. Zahr. Financovanie'!Z162*Parametre!$A$2/(Parametre!$A$2+Parametre!$A$3)</f>
        <v>#REF!</v>
      </c>
      <c r="AA158" s="331" t="e">
        <f>'Norm. Zahr. Financovanie'!AA162*Parametre!$A$2/(Parametre!$A$2+Parametre!$A$3)</f>
        <v>#REF!</v>
      </c>
      <c r="AB158" s="331">
        <f>'Norm. Zahr. Financovanie'!AB162*Parametre!$A$2/(Parametre!$A$2+Parametre!$A$3)</f>
        <v>0</v>
      </c>
      <c r="AC158" s="331">
        <f>'Norm. Zahr. Financovanie'!AC162*Parametre!$A$2/(Parametre!$A$2+Parametre!$A$3)</f>
        <v>0</v>
      </c>
      <c r="AD158" s="331">
        <f>'Norm. Zahr. Financovanie'!AD162*Parametre!$A$2/(Parametre!$A$2+Parametre!$A$3)</f>
        <v>0</v>
      </c>
      <c r="AE158" s="331" t="e">
        <f>'Norm. Zahr. Financovanie'!AE162*Parametre!$A$2/(Parametre!$A$2+Parametre!$A$3)</f>
        <v>#REF!</v>
      </c>
      <c r="AF158" s="331" t="e">
        <f>'Norm. Zahr. Financovanie'!AF162*Parametre!$A$2/(Parametre!$A$2+Parametre!$A$3)</f>
        <v>#REF!</v>
      </c>
      <c r="AG158" s="331" t="e">
        <f>'Norm. Zahr. Financovanie'!AG162*Parametre!$A$2/(Parametre!$A$2+Parametre!$A$3)</f>
        <v>#REF!</v>
      </c>
      <c r="AH158" s="331" t="e">
        <f>'Norm. Zahr. Financovanie'!AH162*Parametre!$A$2/(Parametre!$A$2+Parametre!$A$3)</f>
        <v>#REF!</v>
      </c>
      <c r="AI158" s="331">
        <f>'Norm. Zahr. Financovanie'!AI162*Parametre!$A$2/(Parametre!$A$2+Parametre!$A$3)</f>
        <v>0</v>
      </c>
      <c r="AJ158" s="331" t="e">
        <f>'Norm. Zahr. Financovanie'!AJ162*Parametre!$A$2/(Parametre!$A$2+Parametre!$A$3)</f>
        <v>#REF!</v>
      </c>
      <c r="AK158" s="331" t="e">
        <f>'Norm. Zahr. Financovanie'!AK162*Parametre!$A$2/(Parametre!$A$2+Parametre!$A$3)</f>
        <v>#REF!</v>
      </c>
      <c r="AL158" s="331" t="e">
        <f>'Norm. Zahr. Financovanie'!AL162*Parametre!$A$2/(Parametre!$A$2+Parametre!$A$3)</f>
        <v>#REF!</v>
      </c>
      <c r="AM158" s="331" t="e">
        <f>'Norm. Zahr. Financovanie'!AM162*Parametre!$A$2/(Parametre!$A$2+Parametre!$A$3)</f>
        <v>#REF!</v>
      </c>
      <c r="AN158" s="331" t="e">
        <f>'Norm. Zahr. Financovanie'!AN162*Parametre!$A$2/(Parametre!$A$2+Parametre!$A$3)</f>
        <v>#REF!</v>
      </c>
      <c r="AO158" s="331" t="e">
        <f>'Norm. Zahr. Financovanie'!AO162*Parametre!$A$2/(Parametre!$A$2+Parametre!$A$3)</f>
        <v>#REF!</v>
      </c>
      <c r="AP158" s="331" t="e">
        <f>'Norm. Zahr. Financovanie'!AP162*Parametre!$A$2/(Parametre!$A$2+Parametre!$A$3)</f>
        <v>#REF!</v>
      </c>
      <c r="AQ158" s="331" t="e">
        <f>'Norm. Zahr. Financovanie'!AQ162*Parametre!$A$2/(Parametre!$A$2+Parametre!$A$3)</f>
        <v>#REF!</v>
      </c>
      <c r="AR158" s="331" t="e">
        <f>'Norm. Zahr. Financovanie'!AR162*Parametre!$A$2/(Parametre!$A$2+Parametre!$A$3)</f>
        <v>#REF!</v>
      </c>
      <c r="AS158" s="331" t="e">
        <f>'Norm. Zahr. Financovanie'!AS162*Parametre!$A$2/(Parametre!$A$2+Parametre!$A$3)</f>
        <v>#REF!</v>
      </c>
      <c r="AT158" s="331" t="e">
        <f>'Norm. Zahr. Financovanie'!AT162*Parametre!$A$2/(Parametre!$A$2+Parametre!$A$3)</f>
        <v>#REF!</v>
      </c>
      <c r="AU158" s="331" t="e">
        <f>'Norm. Zahr. Financovanie'!AU162*Parametre!$A$2/(Parametre!$A$2+Parametre!$A$3)</f>
        <v>#REF!</v>
      </c>
      <c r="AV158" s="331" t="e">
        <f>'Norm. Zahr. Financovanie'!AV162*Parametre!$A$2/(Parametre!$A$2+Parametre!$A$3)</f>
        <v>#REF!</v>
      </c>
      <c r="AW158" s="331" t="e">
        <f>'Norm. Zahr. Financovanie'!AW162*Parametre!$A$2/(Parametre!$A$2+Parametre!$A$3)</f>
        <v>#REF!</v>
      </c>
      <c r="AX158" s="331" t="e">
        <f>'Norm. Zahr. Financovanie'!AX162*Parametre!$A$2/(Parametre!$A$2+Parametre!$A$3)</f>
        <v>#REF!</v>
      </c>
      <c r="AY158" s="331" t="e">
        <f>'Norm. Zahr. Financovanie'!AY162*Parametre!$A$2/(Parametre!$A$2+Parametre!$A$3)</f>
        <v>#REF!</v>
      </c>
      <c r="AZ158" s="331" t="e">
        <f>'Norm. Zahr. Financovanie'!AZ162*Parametre!$A$2/(Parametre!$A$2+Parametre!$A$3)</f>
        <v>#REF!</v>
      </c>
      <c r="BA158" s="331">
        <f>'Norm. Zahr. Financovanie'!BA162*Parametre!$A$2/(Parametre!$A$2+Parametre!$A$3)</f>
        <v>0</v>
      </c>
      <c r="BB158" s="331" t="e">
        <f>'Norm. Zahr. Financovanie'!BB162*Parametre!$A$2/(Parametre!$A$2+Parametre!$A$3)</f>
        <v>#REF!</v>
      </c>
    </row>
    <row r="159" spans="1:54" ht="14.25" customHeight="1" x14ac:dyDescent="0.25">
      <c r="A159" s="31">
        <v>156</v>
      </c>
      <c r="B159" s="41" t="s">
        <v>350</v>
      </c>
      <c r="C159" s="46" t="s">
        <v>349</v>
      </c>
      <c r="D159" s="331">
        <f>'Norm. Zahr. Financovanie'!D163*Parametre!$A$2/(Parametre!$A$2+Parametre!$A$3)</f>
        <v>0</v>
      </c>
      <c r="E159" s="331">
        <f>'Norm. Zahr. Financovanie'!E163*Parametre!$A$2/(Parametre!$A$2+Parametre!$A$3)</f>
        <v>0</v>
      </c>
      <c r="F159" s="331">
        <f>'Norm. Zahr. Financovanie'!F163*Parametre!$A$2/(Parametre!$A$2+Parametre!$A$3)</f>
        <v>0</v>
      </c>
      <c r="G159" s="331">
        <f>'Norm. Zahr. Financovanie'!G163*Parametre!$A$2/(Parametre!$A$2+Parametre!$A$3)</f>
        <v>0</v>
      </c>
      <c r="H159" s="331">
        <f>'Norm. Zahr. Financovanie'!H163*Parametre!$A$2/(Parametre!$A$2+Parametre!$A$3)</f>
        <v>0</v>
      </c>
      <c r="I159" s="331">
        <f>'Norm. Zahr. Financovanie'!I163*Parametre!$A$2/(Parametre!$A$2+Parametre!$A$3)</f>
        <v>0</v>
      </c>
      <c r="J159" s="331">
        <f>'Norm. Zahr. Financovanie'!J163*Parametre!$A$2/(Parametre!$A$2+Parametre!$A$3)</f>
        <v>0</v>
      </c>
      <c r="K159" s="331">
        <f>'Norm. Zahr. Financovanie'!K163*Parametre!$A$2/(Parametre!$A$2+Parametre!$A$3)</f>
        <v>0</v>
      </c>
      <c r="L159" s="331">
        <f>'Norm. Zahr. Financovanie'!L163*Parametre!$A$2/(Parametre!$A$2+Parametre!$A$3)</f>
        <v>0</v>
      </c>
      <c r="M159" s="331">
        <f>'Norm. Zahr. Financovanie'!M163*Parametre!$A$2/(Parametre!$A$2+Parametre!$A$3)</f>
        <v>0</v>
      </c>
      <c r="N159" s="331">
        <f>'Norm. Zahr. Financovanie'!N163*Parametre!$A$2/(Parametre!$A$2+Parametre!$A$3)</f>
        <v>0</v>
      </c>
      <c r="O159" s="331">
        <f>'Norm. Zahr. Financovanie'!O163*Parametre!$A$2/(Parametre!$A$2+Parametre!$A$3)</f>
        <v>0</v>
      </c>
      <c r="P159" s="331">
        <f>'Norm. Zahr. Financovanie'!P163*Parametre!$A$2/(Parametre!$A$2+Parametre!$A$3)</f>
        <v>0</v>
      </c>
      <c r="Q159" s="331">
        <f>'Norm. Zahr. Financovanie'!Q163*Parametre!$A$2/(Parametre!$A$2+Parametre!$A$3)</f>
        <v>0</v>
      </c>
      <c r="R159" s="331">
        <f>'Norm. Zahr. Financovanie'!R163*Parametre!$A$2/(Parametre!$A$2+Parametre!$A$3)</f>
        <v>0</v>
      </c>
      <c r="S159" s="331">
        <f>'Norm. Zahr. Financovanie'!S163*Parametre!$A$2/(Parametre!$A$2+Parametre!$A$3)</f>
        <v>0</v>
      </c>
      <c r="T159" s="331">
        <f>'Norm. Zahr. Financovanie'!T163*Parametre!$A$2/(Parametre!$A$2+Parametre!$A$3)</f>
        <v>0</v>
      </c>
      <c r="U159" s="331">
        <f>'Norm. Zahr. Financovanie'!U163*Parametre!$A$2/(Parametre!$A$2+Parametre!$A$3)</f>
        <v>0</v>
      </c>
      <c r="V159" s="331">
        <f>'Norm. Zahr. Financovanie'!V163*Parametre!$A$2/(Parametre!$A$2+Parametre!$A$3)</f>
        <v>0</v>
      </c>
      <c r="W159" s="331">
        <f>'Norm. Zahr. Financovanie'!W163*Parametre!$A$2/(Parametre!$A$2+Parametre!$A$3)</f>
        <v>0</v>
      </c>
      <c r="X159" s="331">
        <f>'Norm. Zahr. Financovanie'!X163*Parametre!$A$2/(Parametre!$A$2+Parametre!$A$3)</f>
        <v>0</v>
      </c>
      <c r="Y159" s="331">
        <f>'Norm. Zahr. Financovanie'!Y163*Parametre!$A$2/(Parametre!$A$2+Parametre!$A$3)</f>
        <v>0</v>
      </c>
      <c r="Z159" s="331">
        <f>'Norm. Zahr. Financovanie'!Z163*Parametre!$A$2/(Parametre!$A$2+Parametre!$A$3)</f>
        <v>0</v>
      </c>
      <c r="AA159" s="331">
        <f>'Norm. Zahr. Financovanie'!AA163*Parametre!$A$2/(Parametre!$A$2+Parametre!$A$3)</f>
        <v>0</v>
      </c>
      <c r="AB159" s="331">
        <f>'Norm. Zahr. Financovanie'!AB163*Parametre!$A$2/(Parametre!$A$2+Parametre!$A$3)</f>
        <v>0</v>
      </c>
      <c r="AC159" s="331">
        <f>'Norm. Zahr. Financovanie'!AC163*Parametre!$A$2/(Parametre!$A$2+Parametre!$A$3)</f>
        <v>0</v>
      </c>
      <c r="AD159" s="331">
        <f>'Norm. Zahr. Financovanie'!AD163*Parametre!$A$2/(Parametre!$A$2+Parametre!$A$3)</f>
        <v>0</v>
      </c>
      <c r="AE159" s="331">
        <f>'Norm. Zahr. Financovanie'!AE163*Parametre!$A$2/(Parametre!$A$2+Parametre!$A$3)</f>
        <v>0</v>
      </c>
      <c r="AF159" s="331">
        <f>'Norm. Zahr. Financovanie'!AF163*Parametre!$A$2/(Parametre!$A$2+Parametre!$A$3)</f>
        <v>0</v>
      </c>
      <c r="AG159" s="331">
        <f>'Norm. Zahr. Financovanie'!AG163*Parametre!$A$2/(Parametre!$A$2+Parametre!$A$3)</f>
        <v>1.0580233722296715E-3</v>
      </c>
      <c r="AH159" s="331">
        <f>'Norm. Zahr. Financovanie'!AH163*Parametre!$A$2/(Parametre!$A$2+Parametre!$A$3)</f>
        <v>0</v>
      </c>
      <c r="AI159" s="331">
        <f>'Norm. Zahr. Financovanie'!AI163*Parametre!$A$2/(Parametre!$A$2+Parametre!$A$3)</f>
        <v>0</v>
      </c>
      <c r="AJ159" s="331">
        <f>'Norm. Zahr. Financovanie'!AJ163*Parametre!$A$2/(Parametre!$A$2+Parametre!$A$3)</f>
        <v>0</v>
      </c>
      <c r="AK159" s="331">
        <f>'Norm. Zahr. Financovanie'!AK163*Parametre!$A$2/(Parametre!$A$2+Parametre!$A$3)</f>
        <v>0</v>
      </c>
      <c r="AL159" s="331">
        <f>'Norm. Zahr. Financovanie'!AL163*Parametre!$A$2/(Parametre!$A$2+Parametre!$A$3)</f>
        <v>0</v>
      </c>
      <c r="AM159" s="331">
        <f>'Norm. Zahr. Financovanie'!AM163*Parametre!$A$2/(Parametre!$A$2+Parametre!$A$3)</f>
        <v>0</v>
      </c>
      <c r="AN159" s="331">
        <f>'Norm. Zahr. Financovanie'!AN163*Parametre!$A$2/(Parametre!$A$2+Parametre!$A$3)</f>
        <v>0</v>
      </c>
      <c r="AO159" s="331">
        <f>'Norm. Zahr. Financovanie'!AO163*Parametre!$A$2/(Parametre!$A$2+Parametre!$A$3)</f>
        <v>0</v>
      </c>
      <c r="AP159" s="331">
        <f>'Norm. Zahr. Financovanie'!AP163*Parametre!$A$2/(Parametre!$A$2+Parametre!$A$3)</f>
        <v>0</v>
      </c>
      <c r="AQ159" s="331">
        <f>'Norm. Zahr. Financovanie'!AQ163*Parametre!$A$2/(Parametre!$A$2+Parametre!$A$3)</f>
        <v>0</v>
      </c>
      <c r="AR159" s="331">
        <f>'Norm. Zahr. Financovanie'!AR163*Parametre!$A$2/(Parametre!$A$2+Parametre!$A$3)</f>
        <v>0</v>
      </c>
      <c r="AS159" s="331">
        <f>'Norm. Zahr. Financovanie'!AS163*Parametre!$A$2/(Parametre!$A$2+Parametre!$A$3)</f>
        <v>3.2148671291049269E-4</v>
      </c>
      <c r="AT159" s="331">
        <f>'Norm. Zahr. Financovanie'!AT163*Parametre!$A$2/(Parametre!$A$2+Parametre!$A$3)</f>
        <v>0</v>
      </c>
      <c r="AU159" s="331">
        <f>'Norm. Zahr. Financovanie'!AU163*Parametre!$A$2/(Parametre!$A$2+Parametre!$A$3)</f>
        <v>0</v>
      </c>
      <c r="AV159" s="331">
        <f>'Norm. Zahr. Financovanie'!AV163*Parametre!$A$2/(Parametre!$A$2+Parametre!$A$3)</f>
        <v>0</v>
      </c>
      <c r="AW159" s="331">
        <f>'Norm. Zahr. Financovanie'!AW163*Parametre!$A$2/(Parametre!$A$2+Parametre!$A$3)</f>
        <v>0</v>
      </c>
      <c r="AX159" s="331">
        <f>'Norm. Zahr. Financovanie'!AX163*Parametre!$A$2/(Parametre!$A$2+Parametre!$A$3)</f>
        <v>0</v>
      </c>
      <c r="AY159" s="331">
        <f>'Norm. Zahr. Financovanie'!AY163*Parametre!$A$2/(Parametre!$A$2+Parametre!$A$3)</f>
        <v>0</v>
      </c>
      <c r="AZ159" s="331">
        <f>'Norm. Zahr. Financovanie'!AZ163*Parametre!$A$2/(Parametre!$A$2+Parametre!$A$3)</f>
        <v>0</v>
      </c>
      <c r="BA159" s="331">
        <f>'Norm. Zahr. Financovanie'!BA163*Parametre!$A$2/(Parametre!$A$2+Parametre!$A$3)</f>
        <v>0</v>
      </c>
      <c r="BB159" s="331">
        <f>'Norm. Zahr. Financovanie'!BB163*Parametre!$A$2/(Parametre!$A$2+Parametre!$A$3)</f>
        <v>0</v>
      </c>
    </row>
    <row r="160" spans="1:54" ht="14.25" customHeight="1" x14ac:dyDescent="0.25">
      <c r="A160" s="31">
        <v>157</v>
      </c>
      <c r="B160" s="33" t="s">
        <v>364</v>
      </c>
      <c r="C160" s="32" t="s">
        <v>363</v>
      </c>
      <c r="D160" s="331">
        <f>'Norm. Zahr. Financovanie'!D164*Parametre!$A$2/(Parametre!$A$2+Parametre!$A$3)</f>
        <v>0</v>
      </c>
      <c r="E160" s="331">
        <f>'Norm. Zahr. Financovanie'!E164*Parametre!$A$2/(Parametre!$A$2+Parametre!$A$3)</f>
        <v>0</v>
      </c>
      <c r="F160" s="331">
        <f>'Norm. Zahr. Financovanie'!F164*Parametre!$A$2/(Parametre!$A$2+Parametre!$A$3)</f>
        <v>0</v>
      </c>
      <c r="G160" s="331">
        <f>'Norm. Zahr. Financovanie'!G164*Parametre!$A$2/(Parametre!$A$2+Parametre!$A$3)</f>
        <v>0</v>
      </c>
      <c r="H160" s="331">
        <f>'Norm. Zahr. Financovanie'!H164*Parametre!$A$2/(Parametre!$A$2+Parametre!$A$3)</f>
        <v>0</v>
      </c>
      <c r="I160" s="331">
        <f>'Norm. Zahr. Financovanie'!I164*Parametre!$A$2/(Parametre!$A$2+Parametre!$A$3)</f>
        <v>0</v>
      </c>
      <c r="J160" s="331">
        <f>'Norm. Zahr. Financovanie'!J164*Parametre!$A$2/(Parametre!$A$2+Parametre!$A$3)</f>
        <v>0</v>
      </c>
      <c r="K160" s="331">
        <f>'Norm. Zahr. Financovanie'!K164*Parametre!$A$2/(Parametre!$A$2+Parametre!$A$3)</f>
        <v>0</v>
      </c>
      <c r="L160" s="331">
        <f>'Norm. Zahr. Financovanie'!L164*Parametre!$A$2/(Parametre!$A$2+Parametre!$A$3)</f>
        <v>0</v>
      </c>
      <c r="M160" s="331">
        <f>'Norm. Zahr. Financovanie'!M164*Parametre!$A$2/(Parametre!$A$2+Parametre!$A$3)</f>
        <v>0</v>
      </c>
      <c r="N160" s="331">
        <f>'Norm. Zahr. Financovanie'!N164*Parametre!$A$2/(Parametre!$A$2+Parametre!$A$3)</f>
        <v>0</v>
      </c>
      <c r="O160" s="331">
        <f>'Norm. Zahr. Financovanie'!O164*Parametre!$A$2/(Parametre!$A$2+Parametre!$A$3)</f>
        <v>0</v>
      </c>
      <c r="P160" s="331">
        <f>'Norm. Zahr. Financovanie'!P164*Parametre!$A$2/(Parametre!$A$2+Parametre!$A$3)</f>
        <v>0</v>
      </c>
      <c r="Q160" s="331">
        <f>'Norm. Zahr. Financovanie'!Q164*Parametre!$A$2/(Parametre!$A$2+Parametre!$A$3)</f>
        <v>0</v>
      </c>
      <c r="R160" s="331">
        <f>'Norm. Zahr. Financovanie'!R164*Parametre!$A$2/(Parametre!$A$2+Parametre!$A$3)</f>
        <v>0</v>
      </c>
      <c r="S160" s="331">
        <f>'Norm. Zahr. Financovanie'!S164*Parametre!$A$2/(Parametre!$A$2+Parametre!$A$3)</f>
        <v>0</v>
      </c>
      <c r="T160" s="331">
        <f>'Norm. Zahr. Financovanie'!T164*Parametre!$A$2/(Parametre!$A$2+Parametre!$A$3)</f>
        <v>0</v>
      </c>
      <c r="U160" s="331">
        <f>'Norm. Zahr. Financovanie'!U164*Parametre!$A$2/(Parametre!$A$2+Parametre!$A$3)</f>
        <v>0</v>
      </c>
      <c r="V160" s="331">
        <f>'Norm. Zahr. Financovanie'!V164*Parametre!$A$2/(Parametre!$A$2+Parametre!$A$3)</f>
        <v>0</v>
      </c>
      <c r="W160" s="331">
        <f>'Norm. Zahr. Financovanie'!W164*Parametre!$A$2/(Parametre!$A$2+Parametre!$A$3)</f>
        <v>0</v>
      </c>
      <c r="X160" s="331">
        <f>'Norm. Zahr. Financovanie'!X164*Parametre!$A$2/(Parametre!$A$2+Parametre!$A$3)</f>
        <v>0</v>
      </c>
      <c r="Y160" s="331">
        <f>'Norm. Zahr. Financovanie'!Y164*Parametre!$A$2/(Parametre!$A$2+Parametre!$A$3)</f>
        <v>0</v>
      </c>
      <c r="Z160" s="331">
        <f>'Norm. Zahr. Financovanie'!Z164*Parametre!$A$2/(Parametre!$A$2+Parametre!$A$3)</f>
        <v>0</v>
      </c>
      <c r="AA160" s="331">
        <f>'Norm. Zahr. Financovanie'!AA164*Parametre!$A$2/(Parametre!$A$2+Parametre!$A$3)</f>
        <v>0</v>
      </c>
      <c r="AB160" s="331">
        <f>'Norm. Zahr. Financovanie'!AB164*Parametre!$A$2/(Parametre!$A$2+Parametre!$A$3)</f>
        <v>0</v>
      </c>
      <c r="AC160" s="331">
        <f>'Norm. Zahr. Financovanie'!AC164*Parametre!$A$2/(Parametre!$A$2+Parametre!$A$3)</f>
        <v>0</v>
      </c>
      <c r="AD160" s="331">
        <f>'Norm. Zahr. Financovanie'!AD164*Parametre!$A$2/(Parametre!$A$2+Parametre!$A$3)</f>
        <v>0</v>
      </c>
      <c r="AE160" s="331">
        <f>'Norm. Zahr. Financovanie'!AE164*Parametre!$A$2/(Parametre!$A$2+Parametre!$A$3)</f>
        <v>0</v>
      </c>
      <c r="AF160" s="331">
        <f>'Norm. Zahr. Financovanie'!AF164*Parametre!$A$2/(Parametre!$A$2+Parametre!$A$3)</f>
        <v>0</v>
      </c>
      <c r="AG160" s="331">
        <f>'Norm. Zahr. Financovanie'!AG164*Parametre!$A$2/(Parametre!$A$2+Parametre!$A$3)</f>
        <v>0</v>
      </c>
      <c r="AH160" s="331">
        <f>'Norm. Zahr. Financovanie'!AH164*Parametre!$A$2/(Parametre!$A$2+Parametre!$A$3)</f>
        <v>0</v>
      </c>
      <c r="AI160" s="331">
        <f>'Norm. Zahr. Financovanie'!AI164*Parametre!$A$2/(Parametre!$A$2+Parametre!$A$3)</f>
        <v>0</v>
      </c>
      <c r="AJ160" s="331">
        <f>'Norm. Zahr. Financovanie'!AJ164*Parametre!$A$2/(Parametre!$A$2+Parametre!$A$3)</f>
        <v>0</v>
      </c>
      <c r="AK160" s="331">
        <f>'Norm. Zahr. Financovanie'!AK164*Parametre!$A$2/(Parametre!$A$2+Parametre!$A$3)</f>
        <v>0</v>
      </c>
      <c r="AL160" s="331">
        <f>'Norm. Zahr. Financovanie'!AL164*Parametre!$A$2/(Parametre!$A$2+Parametre!$A$3)</f>
        <v>0</v>
      </c>
      <c r="AM160" s="331">
        <f>'Norm. Zahr. Financovanie'!AM164*Parametre!$A$2/(Parametre!$A$2+Parametre!$A$3)</f>
        <v>0</v>
      </c>
      <c r="AN160" s="331">
        <f>'Norm. Zahr. Financovanie'!AN164*Parametre!$A$2/(Parametre!$A$2+Parametre!$A$3)</f>
        <v>0</v>
      </c>
      <c r="AO160" s="331">
        <f>'Norm. Zahr. Financovanie'!AO164*Parametre!$A$2/(Parametre!$A$2+Parametre!$A$3)</f>
        <v>0</v>
      </c>
      <c r="AP160" s="331">
        <f>'Norm. Zahr. Financovanie'!AP164*Parametre!$A$2/(Parametre!$A$2+Parametre!$A$3)</f>
        <v>0</v>
      </c>
      <c r="AQ160" s="331">
        <f>'Norm. Zahr. Financovanie'!AQ164*Parametre!$A$2/(Parametre!$A$2+Parametre!$A$3)</f>
        <v>0</v>
      </c>
      <c r="AR160" s="331">
        <f>'Norm. Zahr. Financovanie'!AR164*Parametre!$A$2/(Parametre!$A$2+Parametre!$A$3)</f>
        <v>0</v>
      </c>
      <c r="AS160" s="331">
        <f>'Norm. Zahr. Financovanie'!AS164*Parametre!$A$2/(Parametre!$A$2+Parametre!$A$3)</f>
        <v>0</v>
      </c>
      <c r="AT160" s="331">
        <f>'Norm. Zahr. Financovanie'!AT164*Parametre!$A$2/(Parametre!$A$2+Parametre!$A$3)</f>
        <v>0</v>
      </c>
      <c r="AU160" s="331">
        <f>'Norm. Zahr. Financovanie'!AU164*Parametre!$A$2/(Parametre!$A$2+Parametre!$A$3)</f>
        <v>0</v>
      </c>
      <c r="AV160" s="331">
        <f>'Norm. Zahr. Financovanie'!AV164*Parametre!$A$2/(Parametre!$A$2+Parametre!$A$3)</f>
        <v>4.8722701888199581E-4</v>
      </c>
      <c r="AW160" s="331">
        <f>'Norm. Zahr. Financovanie'!AW164*Parametre!$A$2/(Parametre!$A$2+Parametre!$A$3)</f>
        <v>0</v>
      </c>
      <c r="AX160" s="331">
        <f>'Norm. Zahr. Financovanie'!AX164*Parametre!$A$2/(Parametre!$A$2+Parametre!$A$3)</f>
        <v>0</v>
      </c>
      <c r="AY160" s="331">
        <f>'Norm. Zahr. Financovanie'!AY164*Parametre!$A$2/(Parametre!$A$2+Parametre!$A$3)</f>
        <v>0</v>
      </c>
      <c r="AZ160" s="331">
        <f>'Norm. Zahr. Financovanie'!AZ164*Parametre!$A$2/(Parametre!$A$2+Parametre!$A$3)</f>
        <v>0</v>
      </c>
      <c r="BA160" s="331">
        <f>'Norm. Zahr. Financovanie'!BA164*Parametre!$A$2/(Parametre!$A$2+Parametre!$A$3)</f>
        <v>0</v>
      </c>
      <c r="BB160" s="331">
        <f>'Norm. Zahr. Financovanie'!BB164*Parametre!$A$2/(Parametre!$A$2+Parametre!$A$3)</f>
        <v>0</v>
      </c>
    </row>
    <row r="161" spans="1:54" ht="14.25" customHeight="1" x14ac:dyDescent="0.25">
      <c r="A161" s="31">
        <v>158</v>
      </c>
      <c r="B161" s="41" t="s">
        <v>354</v>
      </c>
      <c r="C161" s="46" t="s">
        <v>353</v>
      </c>
      <c r="D161" s="331">
        <f>'Norm. Zahr. Financovanie'!D165*Parametre!$A$2/(Parametre!$A$2+Parametre!$A$3)</f>
        <v>0</v>
      </c>
      <c r="E161" s="331">
        <f>'Norm. Zahr. Financovanie'!E165*Parametre!$A$2/(Parametre!$A$2+Parametre!$A$3)</f>
        <v>0</v>
      </c>
      <c r="F161" s="331">
        <f>'Norm. Zahr. Financovanie'!F165*Parametre!$A$2/(Parametre!$A$2+Parametre!$A$3)</f>
        <v>0</v>
      </c>
      <c r="G161" s="331">
        <f>'Norm. Zahr. Financovanie'!G165*Parametre!$A$2/(Parametre!$A$2+Parametre!$A$3)</f>
        <v>4.7430060809849488E-4</v>
      </c>
      <c r="H161" s="331">
        <f>'Norm. Zahr. Financovanie'!H165*Parametre!$A$2/(Parametre!$A$2+Parametre!$A$3)</f>
        <v>0</v>
      </c>
      <c r="I161" s="331">
        <f>'Norm. Zahr. Financovanie'!I165*Parametre!$A$2/(Parametre!$A$2+Parametre!$A$3)</f>
        <v>0</v>
      </c>
      <c r="J161" s="331">
        <f>'Norm. Zahr. Financovanie'!J165*Parametre!$A$2/(Parametre!$A$2+Parametre!$A$3)</f>
        <v>0</v>
      </c>
      <c r="K161" s="331">
        <f>'Norm. Zahr. Financovanie'!K165*Parametre!$A$2/(Parametre!$A$2+Parametre!$A$3)</f>
        <v>0</v>
      </c>
      <c r="L161" s="331">
        <f>'Norm. Zahr. Financovanie'!L165*Parametre!$A$2/(Parametre!$A$2+Parametre!$A$3)</f>
        <v>0</v>
      </c>
      <c r="M161" s="331">
        <f>'Norm. Zahr. Financovanie'!M165*Parametre!$A$2/(Parametre!$A$2+Parametre!$A$3)</f>
        <v>0</v>
      </c>
      <c r="N161" s="331">
        <f>'Norm. Zahr. Financovanie'!N165*Parametre!$A$2/(Parametre!$A$2+Parametre!$A$3)</f>
        <v>0</v>
      </c>
      <c r="O161" s="331">
        <f>'Norm. Zahr. Financovanie'!O165*Parametre!$A$2/(Parametre!$A$2+Parametre!$A$3)</f>
        <v>0</v>
      </c>
      <c r="P161" s="331">
        <f>'Norm. Zahr. Financovanie'!P165*Parametre!$A$2/(Parametre!$A$2+Parametre!$A$3)</f>
        <v>0</v>
      </c>
      <c r="Q161" s="331">
        <f>'Norm. Zahr. Financovanie'!Q165*Parametre!$A$2/(Parametre!$A$2+Parametre!$A$3)</f>
        <v>0</v>
      </c>
      <c r="R161" s="331">
        <f>'Norm. Zahr. Financovanie'!R165*Parametre!$A$2/(Parametre!$A$2+Parametre!$A$3)</f>
        <v>0</v>
      </c>
      <c r="S161" s="331">
        <f>'Norm. Zahr. Financovanie'!S165*Parametre!$A$2/(Parametre!$A$2+Parametre!$A$3)</f>
        <v>0</v>
      </c>
      <c r="T161" s="331">
        <f>'Norm. Zahr. Financovanie'!T165*Parametre!$A$2/(Parametre!$A$2+Parametre!$A$3)</f>
        <v>0</v>
      </c>
      <c r="U161" s="331">
        <f>'Norm. Zahr. Financovanie'!U165*Parametre!$A$2/(Parametre!$A$2+Parametre!$A$3)</f>
        <v>0</v>
      </c>
      <c r="V161" s="331">
        <f>'Norm. Zahr. Financovanie'!V165*Parametre!$A$2/(Parametre!$A$2+Parametre!$A$3)</f>
        <v>0</v>
      </c>
      <c r="W161" s="331">
        <f>'Norm. Zahr. Financovanie'!W165*Parametre!$A$2/(Parametre!$A$2+Parametre!$A$3)</f>
        <v>0</v>
      </c>
      <c r="X161" s="331">
        <f>'Norm. Zahr. Financovanie'!X165*Parametre!$A$2/(Parametre!$A$2+Parametre!$A$3)</f>
        <v>0</v>
      </c>
      <c r="Y161" s="331">
        <f>'Norm. Zahr. Financovanie'!Y165*Parametre!$A$2/(Parametre!$A$2+Parametre!$A$3)</f>
        <v>1.1017951448242574E-3</v>
      </c>
      <c r="Z161" s="331">
        <f>'Norm. Zahr. Financovanie'!Z165*Parametre!$A$2/(Parametre!$A$2+Parametre!$A$3)</f>
        <v>0</v>
      </c>
      <c r="AA161" s="331">
        <f>'Norm. Zahr. Financovanie'!AA165*Parametre!$A$2/(Parametre!$A$2+Parametre!$A$3)</f>
        <v>0</v>
      </c>
      <c r="AB161" s="331">
        <f>'Norm. Zahr. Financovanie'!AB165*Parametre!$A$2/(Parametre!$A$2+Parametre!$A$3)</f>
        <v>0</v>
      </c>
      <c r="AC161" s="331">
        <f>'Norm. Zahr. Financovanie'!AC165*Parametre!$A$2/(Parametre!$A$2+Parametre!$A$3)</f>
        <v>0</v>
      </c>
      <c r="AD161" s="331">
        <f>'Norm. Zahr. Financovanie'!AD165*Parametre!$A$2/(Parametre!$A$2+Parametre!$A$3)</f>
        <v>0</v>
      </c>
      <c r="AE161" s="331">
        <f>'Norm. Zahr. Financovanie'!AE165*Parametre!$A$2/(Parametre!$A$2+Parametre!$A$3)</f>
        <v>0</v>
      </c>
      <c r="AF161" s="331">
        <f>'Norm. Zahr. Financovanie'!AF165*Parametre!$A$2/(Parametre!$A$2+Parametre!$A$3)</f>
        <v>0</v>
      </c>
      <c r="AG161" s="331">
        <f>'Norm. Zahr. Financovanie'!AG165*Parametre!$A$2/(Parametre!$A$2+Parametre!$A$3)</f>
        <v>0</v>
      </c>
      <c r="AH161" s="331">
        <f>'Norm. Zahr. Financovanie'!AH165*Parametre!$A$2/(Parametre!$A$2+Parametre!$A$3)</f>
        <v>0</v>
      </c>
      <c r="AI161" s="331">
        <f>'Norm. Zahr. Financovanie'!AI165*Parametre!$A$2/(Parametre!$A$2+Parametre!$A$3)</f>
        <v>0</v>
      </c>
      <c r="AJ161" s="331">
        <f>'Norm. Zahr. Financovanie'!AJ165*Parametre!$A$2/(Parametre!$A$2+Parametre!$A$3)</f>
        <v>0</v>
      </c>
      <c r="AK161" s="331">
        <f>'Norm. Zahr. Financovanie'!AK165*Parametre!$A$2/(Parametre!$A$2+Parametre!$A$3)</f>
        <v>0</v>
      </c>
      <c r="AL161" s="331">
        <f>'Norm. Zahr. Financovanie'!AL165*Parametre!$A$2/(Parametre!$A$2+Parametre!$A$3)</f>
        <v>0</v>
      </c>
      <c r="AM161" s="331">
        <f>'Norm. Zahr. Financovanie'!AM165*Parametre!$A$2/(Parametre!$A$2+Parametre!$A$3)</f>
        <v>0</v>
      </c>
      <c r="AN161" s="331">
        <f>'Norm. Zahr. Financovanie'!AN165*Parametre!$A$2/(Parametre!$A$2+Parametre!$A$3)</f>
        <v>0</v>
      </c>
      <c r="AO161" s="331">
        <f>'Norm. Zahr. Financovanie'!AO165*Parametre!$A$2/(Parametre!$A$2+Parametre!$A$3)</f>
        <v>0</v>
      </c>
      <c r="AP161" s="331">
        <f>'Norm. Zahr. Financovanie'!AP165*Parametre!$A$2/(Parametre!$A$2+Parametre!$A$3)</f>
        <v>0</v>
      </c>
      <c r="AQ161" s="331">
        <f>'Norm. Zahr. Financovanie'!AQ165*Parametre!$A$2/(Parametre!$A$2+Parametre!$A$3)</f>
        <v>0</v>
      </c>
      <c r="AR161" s="331">
        <f>'Norm. Zahr. Financovanie'!AR165*Parametre!$A$2/(Parametre!$A$2+Parametre!$A$3)</f>
        <v>0</v>
      </c>
      <c r="AS161" s="331">
        <f>'Norm. Zahr. Financovanie'!AS165*Parametre!$A$2/(Parametre!$A$2+Parametre!$A$3)</f>
        <v>0</v>
      </c>
      <c r="AT161" s="331">
        <f>'Norm. Zahr. Financovanie'!AT165*Parametre!$A$2/(Parametre!$A$2+Parametre!$A$3)</f>
        <v>0</v>
      </c>
      <c r="AU161" s="331">
        <f>'Norm. Zahr. Financovanie'!AU165*Parametre!$A$2/(Parametre!$A$2+Parametre!$A$3)</f>
        <v>0</v>
      </c>
      <c r="AV161" s="331">
        <f>'Norm. Zahr. Financovanie'!AV165*Parametre!$A$2/(Parametre!$A$2+Parametre!$A$3)</f>
        <v>0</v>
      </c>
      <c r="AW161" s="331">
        <f>'Norm. Zahr. Financovanie'!AW165*Parametre!$A$2/(Parametre!$A$2+Parametre!$A$3)</f>
        <v>0</v>
      </c>
      <c r="AX161" s="331">
        <f>'Norm. Zahr. Financovanie'!AX165*Parametre!$A$2/(Parametre!$A$2+Parametre!$A$3)</f>
        <v>0</v>
      </c>
      <c r="AY161" s="331">
        <f>'Norm. Zahr. Financovanie'!AY165*Parametre!$A$2/(Parametre!$A$2+Parametre!$A$3)</f>
        <v>0</v>
      </c>
      <c r="AZ161" s="331">
        <f>'Norm. Zahr. Financovanie'!AZ165*Parametre!$A$2/(Parametre!$A$2+Parametre!$A$3)</f>
        <v>0</v>
      </c>
      <c r="BA161" s="331">
        <f>'Norm. Zahr. Financovanie'!BA165*Parametre!$A$2/(Parametre!$A$2+Parametre!$A$3)</f>
        <v>0</v>
      </c>
      <c r="BB161" s="331">
        <f>'Norm. Zahr. Financovanie'!BB165*Parametre!$A$2/(Parametre!$A$2+Parametre!$A$3)</f>
        <v>0</v>
      </c>
    </row>
    <row r="162" spans="1:54" ht="14.25" customHeight="1" x14ac:dyDescent="0.25">
      <c r="A162" s="31">
        <v>159</v>
      </c>
      <c r="B162" s="33" t="s">
        <v>332</v>
      </c>
      <c r="C162" s="32" t="s">
        <v>331</v>
      </c>
      <c r="D162" s="331">
        <f>'Norm. Zahr. Financovanie'!D166*Parametre!$A$2/(Parametre!$A$2+Parametre!$A$3)</f>
        <v>0</v>
      </c>
      <c r="E162" s="331">
        <f>'Norm. Zahr. Financovanie'!E166*Parametre!$A$2/(Parametre!$A$2+Parametre!$A$3)</f>
        <v>0</v>
      </c>
      <c r="F162" s="331">
        <f>'Norm. Zahr. Financovanie'!F166*Parametre!$A$2/(Parametre!$A$2+Parametre!$A$3)</f>
        <v>0</v>
      </c>
      <c r="G162" s="331">
        <f>'Norm. Zahr. Financovanie'!G166*Parametre!$A$2/(Parametre!$A$2+Parametre!$A$3)</f>
        <v>3.3803071625977286E-3</v>
      </c>
      <c r="H162" s="331">
        <f>'Norm. Zahr. Financovanie'!H166*Parametre!$A$2/(Parametre!$A$2+Parametre!$A$3)</f>
        <v>0</v>
      </c>
      <c r="I162" s="331">
        <f>'Norm. Zahr. Financovanie'!I166*Parametre!$A$2/(Parametre!$A$2+Parametre!$A$3)</f>
        <v>0</v>
      </c>
      <c r="J162" s="331">
        <f>'Norm. Zahr. Financovanie'!J166*Parametre!$A$2/(Parametre!$A$2+Parametre!$A$3)</f>
        <v>0</v>
      </c>
      <c r="K162" s="331">
        <f>'Norm. Zahr. Financovanie'!K166*Parametre!$A$2/(Parametre!$A$2+Parametre!$A$3)</f>
        <v>0</v>
      </c>
      <c r="L162" s="331">
        <f>'Norm. Zahr. Financovanie'!L166*Parametre!$A$2/(Parametre!$A$2+Parametre!$A$3)</f>
        <v>0</v>
      </c>
      <c r="M162" s="331">
        <f>'Norm. Zahr. Financovanie'!M166*Parametre!$A$2/(Parametre!$A$2+Parametre!$A$3)</f>
        <v>0</v>
      </c>
      <c r="N162" s="331">
        <f>'Norm. Zahr. Financovanie'!N166*Parametre!$A$2/(Parametre!$A$2+Parametre!$A$3)</f>
        <v>0</v>
      </c>
      <c r="O162" s="331">
        <f>'Norm. Zahr. Financovanie'!O166*Parametre!$A$2/(Parametre!$A$2+Parametre!$A$3)</f>
        <v>0</v>
      </c>
      <c r="P162" s="331">
        <f>'Norm. Zahr. Financovanie'!P166*Parametre!$A$2/(Parametre!$A$2+Parametre!$A$3)</f>
        <v>0</v>
      </c>
      <c r="Q162" s="331">
        <f>'Norm. Zahr. Financovanie'!Q166*Parametre!$A$2/(Parametre!$A$2+Parametre!$A$3)</f>
        <v>0</v>
      </c>
      <c r="R162" s="331">
        <f>'Norm. Zahr. Financovanie'!R166*Parametre!$A$2/(Parametre!$A$2+Parametre!$A$3)</f>
        <v>0</v>
      </c>
      <c r="S162" s="331">
        <f>'Norm. Zahr. Financovanie'!S166*Parametre!$A$2/(Parametre!$A$2+Parametre!$A$3)</f>
        <v>0</v>
      </c>
      <c r="T162" s="331">
        <f>'Norm. Zahr. Financovanie'!T166*Parametre!$A$2/(Parametre!$A$2+Parametre!$A$3)</f>
        <v>0</v>
      </c>
      <c r="U162" s="331">
        <f>'Norm. Zahr. Financovanie'!U166*Parametre!$A$2/(Parametre!$A$2+Parametre!$A$3)</f>
        <v>0</v>
      </c>
      <c r="V162" s="331">
        <f>'Norm. Zahr. Financovanie'!V166*Parametre!$A$2/(Parametre!$A$2+Parametre!$A$3)</f>
        <v>0</v>
      </c>
      <c r="W162" s="331">
        <f>'Norm. Zahr. Financovanie'!W166*Parametre!$A$2/(Parametre!$A$2+Parametre!$A$3)</f>
        <v>0</v>
      </c>
      <c r="X162" s="331">
        <f>'Norm. Zahr. Financovanie'!X166*Parametre!$A$2/(Parametre!$A$2+Parametre!$A$3)</f>
        <v>0</v>
      </c>
      <c r="Y162" s="331">
        <f>'Norm. Zahr. Financovanie'!Y166*Parametre!$A$2/(Parametre!$A$2+Parametre!$A$3)</f>
        <v>0</v>
      </c>
      <c r="Z162" s="331">
        <f>'Norm. Zahr. Financovanie'!Z166*Parametre!$A$2/(Parametre!$A$2+Parametre!$A$3)</f>
        <v>0</v>
      </c>
      <c r="AA162" s="331">
        <f>'Norm. Zahr. Financovanie'!AA166*Parametre!$A$2/(Parametre!$A$2+Parametre!$A$3)</f>
        <v>0</v>
      </c>
      <c r="AB162" s="331">
        <f>'Norm. Zahr. Financovanie'!AB166*Parametre!$A$2/(Parametre!$A$2+Parametre!$A$3)</f>
        <v>0</v>
      </c>
      <c r="AC162" s="331">
        <f>'Norm. Zahr. Financovanie'!AC166*Parametre!$A$2/(Parametre!$A$2+Parametre!$A$3)</f>
        <v>0</v>
      </c>
      <c r="AD162" s="331">
        <f>'Norm. Zahr. Financovanie'!AD166*Parametre!$A$2/(Parametre!$A$2+Parametre!$A$3)</f>
        <v>0</v>
      </c>
      <c r="AE162" s="331">
        <f>'Norm. Zahr. Financovanie'!AE166*Parametre!$A$2/(Parametre!$A$2+Parametre!$A$3)</f>
        <v>0</v>
      </c>
      <c r="AF162" s="331">
        <f>'Norm. Zahr. Financovanie'!AF166*Parametre!$A$2/(Parametre!$A$2+Parametre!$A$3)</f>
        <v>0</v>
      </c>
      <c r="AG162" s="331">
        <f>'Norm. Zahr. Financovanie'!AG166*Parametre!$A$2/(Parametre!$A$2+Parametre!$A$3)</f>
        <v>0</v>
      </c>
      <c r="AH162" s="331">
        <f>'Norm. Zahr. Financovanie'!AH166*Parametre!$A$2/(Parametre!$A$2+Parametre!$A$3)</f>
        <v>0</v>
      </c>
      <c r="AI162" s="331">
        <f>'Norm. Zahr. Financovanie'!AI166*Parametre!$A$2/(Parametre!$A$2+Parametre!$A$3)</f>
        <v>0</v>
      </c>
      <c r="AJ162" s="331">
        <f>'Norm. Zahr. Financovanie'!AJ166*Parametre!$A$2/(Parametre!$A$2+Parametre!$A$3)</f>
        <v>0</v>
      </c>
      <c r="AK162" s="331">
        <f>'Norm. Zahr. Financovanie'!AK166*Parametre!$A$2/(Parametre!$A$2+Parametre!$A$3)</f>
        <v>0</v>
      </c>
      <c r="AL162" s="331">
        <f>'Norm. Zahr. Financovanie'!AL166*Parametre!$A$2/(Parametre!$A$2+Parametre!$A$3)</f>
        <v>0</v>
      </c>
      <c r="AM162" s="331">
        <f>'Norm. Zahr. Financovanie'!AM166*Parametre!$A$2/(Parametre!$A$2+Parametre!$A$3)</f>
        <v>0</v>
      </c>
      <c r="AN162" s="331">
        <f>'Norm. Zahr. Financovanie'!AN166*Parametre!$A$2/(Parametre!$A$2+Parametre!$A$3)</f>
        <v>0</v>
      </c>
      <c r="AO162" s="331">
        <f>'Norm. Zahr. Financovanie'!AO166*Parametre!$A$2/(Parametre!$A$2+Parametre!$A$3)</f>
        <v>0</v>
      </c>
      <c r="AP162" s="331">
        <f>'Norm. Zahr. Financovanie'!AP166*Parametre!$A$2/(Parametre!$A$2+Parametre!$A$3)</f>
        <v>0</v>
      </c>
      <c r="AQ162" s="331">
        <f>'Norm. Zahr. Financovanie'!AQ166*Parametre!$A$2/(Parametre!$A$2+Parametre!$A$3)</f>
        <v>0</v>
      </c>
      <c r="AR162" s="331">
        <f>'Norm. Zahr. Financovanie'!AR166*Parametre!$A$2/(Parametre!$A$2+Parametre!$A$3)</f>
        <v>0</v>
      </c>
      <c r="AS162" s="331">
        <f>'Norm. Zahr. Financovanie'!AS166*Parametre!$A$2/(Parametre!$A$2+Parametre!$A$3)</f>
        <v>0</v>
      </c>
      <c r="AT162" s="331">
        <f>'Norm. Zahr. Financovanie'!AT166*Parametre!$A$2/(Parametre!$A$2+Parametre!$A$3)</f>
        <v>0</v>
      </c>
      <c r="AU162" s="331">
        <f>'Norm. Zahr. Financovanie'!AU166*Parametre!$A$2/(Parametre!$A$2+Parametre!$A$3)</f>
        <v>0</v>
      </c>
      <c r="AV162" s="331">
        <f>'Norm. Zahr. Financovanie'!AV166*Parametre!$A$2/(Parametre!$A$2+Parametre!$A$3)</f>
        <v>0</v>
      </c>
      <c r="AW162" s="331">
        <f>'Norm. Zahr. Financovanie'!AW166*Parametre!$A$2/(Parametre!$A$2+Parametre!$A$3)</f>
        <v>0</v>
      </c>
      <c r="AX162" s="331">
        <f>'Norm. Zahr. Financovanie'!AX166*Parametre!$A$2/(Parametre!$A$2+Parametre!$A$3)</f>
        <v>0</v>
      </c>
      <c r="AY162" s="331">
        <f>'Norm. Zahr. Financovanie'!AY166*Parametre!$A$2/(Parametre!$A$2+Parametre!$A$3)</f>
        <v>0</v>
      </c>
      <c r="AZ162" s="331">
        <f>'Norm. Zahr. Financovanie'!AZ166*Parametre!$A$2/(Parametre!$A$2+Parametre!$A$3)</f>
        <v>0</v>
      </c>
      <c r="BA162" s="331">
        <f>'Norm. Zahr. Financovanie'!BA166*Parametre!$A$2/(Parametre!$A$2+Parametre!$A$3)</f>
        <v>0</v>
      </c>
      <c r="BB162" s="331">
        <f>'Norm. Zahr. Financovanie'!BB166*Parametre!$A$2/(Parametre!$A$2+Parametre!$A$3)</f>
        <v>0</v>
      </c>
    </row>
    <row r="163" spans="1:54" ht="14.25" customHeight="1" x14ac:dyDescent="0.25">
      <c r="A163" s="31">
        <v>160</v>
      </c>
      <c r="B163" s="41" t="s">
        <v>383</v>
      </c>
      <c r="C163" s="46" t="s">
        <v>382</v>
      </c>
      <c r="D163" s="331">
        <f>'Norm. Zahr. Financovanie'!D167*Parametre!$A$2/(Parametre!$A$2+Parametre!$A$3)</f>
        <v>0</v>
      </c>
      <c r="E163" s="331">
        <f>'Norm. Zahr. Financovanie'!E167*Parametre!$A$2/(Parametre!$A$2+Parametre!$A$3)</f>
        <v>0</v>
      </c>
      <c r="F163" s="331">
        <f>'Norm. Zahr. Financovanie'!F167*Parametre!$A$2/(Parametre!$A$2+Parametre!$A$3)</f>
        <v>0</v>
      </c>
      <c r="G163" s="331">
        <f>'Norm. Zahr. Financovanie'!G167*Parametre!$A$2/(Parametre!$A$2+Parametre!$A$3)</f>
        <v>3.9299801707190594E-4</v>
      </c>
      <c r="H163" s="331">
        <f>'Norm. Zahr. Financovanie'!H167*Parametre!$A$2/(Parametre!$A$2+Parametre!$A$3)</f>
        <v>0</v>
      </c>
      <c r="I163" s="331">
        <f>'Norm. Zahr. Financovanie'!I167*Parametre!$A$2/(Parametre!$A$2+Parametre!$A$3)</f>
        <v>0</v>
      </c>
      <c r="J163" s="331">
        <f>'Norm. Zahr. Financovanie'!J167*Parametre!$A$2/(Parametre!$A$2+Parametre!$A$3)</f>
        <v>0</v>
      </c>
      <c r="K163" s="331">
        <f>'Norm. Zahr. Financovanie'!K167*Parametre!$A$2/(Parametre!$A$2+Parametre!$A$3)</f>
        <v>0</v>
      </c>
      <c r="L163" s="331">
        <f>'Norm. Zahr. Financovanie'!L167*Parametre!$A$2/(Parametre!$A$2+Parametre!$A$3)</f>
        <v>0</v>
      </c>
      <c r="M163" s="331">
        <f>'Norm. Zahr. Financovanie'!M167*Parametre!$A$2/(Parametre!$A$2+Parametre!$A$3)</f>
        <v>0</v>
      </c>
      <c r="N163" s="331">
        <f>'Norm. Zahr. Financovanie'!N167*Parametre!$A$2/(Parametre!$A$2+Parametre!$A$3)</f>
        <v>0</v>
      </c>
      <c r="O163" s="331">
        <f>'Norm. Zahr. Financovanie'!O167*Parametre!$A$2/(Parametre!$A$2+Parametre!$A$3)</f>
        <v>0</v>
      </c>
      <c r="P163" s="331">
        <f>'Norm. Zahr. Financovanie'!P167*Parametre!$A$2/(Parametre!$A$2+Parametre!$A$3)</f>
        <v>0</v>
      </c>
      <c r="Q163" s="331">
        <f>'Norm. Zahr. Financovanie'!Q167*Parametre!$A$2/(Parametre!$A$2+Parametre!$A$3)</f>
        <v>0</v>
      </c>
      <c r="R163" s="331">
        <f>'Norm. Zahr. Financovanie'!R167*Parametre!$A$2/(Parametre!$A$2+Parametre!$A$3)</f>
        <v>0</v>
      </c>
      <c r="S163" s="331">
        <f>'Norm. Zahr. Financovanie'!S167*Parametre!$A$2/(Parametre!$A$2+Parametre!$A$3)</f>
        <v>0</v>
      </c>
      <c r="T163" s="331">
        <f>'Norm. Zahr. Financovanie'!T167*Parametre!$A$2/(Parametre!$A$2+Parametre!$A$3)</f>
        <v>0</v>
      </c>
      <c r="U163" s="331">
        <f>'Norm. Zahr. Financovanie'!U167*Parametre!$A$2/(Parametre!$A$2+Parametre!$A$3)</f>
        <v>0</v>
      </c>
      <c r="V163" s="331">
        <f>'Norm. Zahr. Financovanie'!V167*Parametre!$A$2/(Parametre!$A$2+Parametre!$A$3)</f>
        <v>0</v>
      </c>
      <c r="W163" s="331">
        <f>'Norm. Zahr. Financovanie'!W167*Parametre!$A$2/(Parametre!$A$2+Parametre!$A$3)</f>
        <v>0</v>
      </c>
      <c r="X163" s="331">
        <f>'Norm. Zahr. Financovanie'!X167*Parametre!$A$2/(Parametre!$A$2+Parametre!$A$3)</f>
        <v>0</v>
      </c>
      <c r="Y163" s="331">
        <f>'Norm. Zahr. Financovanie'!Y167*Parametre!$A$2/(Parametre!$A$2+Parametre!$A$3)</f>
        <v>0</v>
      </c>
      <c r="Z163" s="331">
        <f>'Norm. Zahr. Financovanie'!Z167*Parametre!$A$2/(Parametre!$A$2+Parametre!$A$3)</f>
        <v>0</v>
      </c>
      <c r="AA163" s="331">
        <f>'Norm. Zahr. Financovanie'!AA167*Parametre!$A$2/(Parametre!$A$2+Parametre!$A$3)</f>
        <v>0</v>
      </c>
      <c r="AB163" s="331">
        <f>'Norm. Zahr. Financovanie'!AB167*Parametre!$A$2/(Parametre!$A$2+Parametre!$A$3)</f>
        <v>0</v>
      </c>
      <c r="AC163" s="331">
        <f>'Norm. Zahr. Financovanie'!AC167*Parametre!$A$2/(Parametre!$A$2+Parametre!$A$3)</f>
        <v>0</v>
      </c>
      <c r="AD163" s="331">
        <f>'Norm. Zahr. Financovanie'!AD167*Parametre!$A$2/(Parametre!$A$2+Parametre!$A$3)</f>
        <v>0</v>
      </c>
      <c r="AE163" s="331">
        <f>'Norm. Zahr. Financovanie'!AE167*Parametre!$A$2/(Parametre!$A$2+Parametre!$A$3)</f>
        <v>0</v>
      </c>
      <c r="AF163" s="331">
        <f>'Norm. Zahr. Financovanie'!AF167*Parametre!$A$2/(Parametre!$A$2+Parametre!$A$3)</f>
        <v>0</v>
      </c>
      <c r="AG163" s="331">
        <f>'Norm. Zahr. Financovanie'!AG167*Parametre!$A$2/(Parametre!$A$2+Parametre!$A$3)</f>
        <v>0</v>
      </c>
      <c r="AH163" s="331">
        <f>'Norm. Zahr. Financovanie'!AH167*Parametre!$A$2/(Parametre!$A$2+Parametre!$A$3)</f>
        <v>0</v>
      </c>
      <c r="AI163" s="331">
        <f>'Norm. Zahr. Financovanie'!AI167*Parametre!$A$2/(Parametre!$A$2+Parametre!$A$3)</f>
        <v>0</v>
      </c>
      <c r="AJ163" s="331">
        <f>'Norm. Zahr. Financovanie'!AJ167*Parametre!$A$2/(Parametre!$A$2+Parametre!$A$3)</f>
        <v>0</v>
      </c>
      <c r="AK163" s="331">
        <f>'Norm. Zahr. Financovanie'!AK167*Parametre!$A$2/(Parametre!$A$2+Parametre!$A$3)</f>
        <v>0</v>
      </c>
      <c r="AL163" s="331">
        <f>'Norm. Zahr. Financovanie'!AL167*Parametre!$A$2/(Parametre!$A$2+Parametre!$A$3)</f>
        <v>0</v>
      </c>
      <c r="AM163" s="331">
        <f>'Norm. Zahr. Financovanie'!AM167*Parametre!$A$2/(Parametre!$A$2+Parametre!$A$3)</f>
        <v>0</v>
      </c>
      <c r="AN163" s="331">
        <f>'Norm. Zahr. Financovanie'!AN167*Parametre!$A$2/(Parametre!$A$2+Parametre!$A$3)</f>
        <v>0</v>
      </c>
      <c r="AO163" s="331">
        <f>'Norm. Zahr. Financovanie'!AO167*Parametre!$A$2/(Parametre!$A$2+Parametre!$A$3)</f>
        <v>0</v>
      </c>
      <c r="AP163" s="331">
        <f>'Norm. Zahr. Financovanie'!AP167*Parametre!$A$2/(Parametre!$A$2+Parametre!$A$3)</f>
        <v>0</v>
      </c>
      <c r="AQ163" s="331">
        <f>'Norm. Zahr. Financovanie'!AQ167*Parametre!$A$2/(Parametre!$A$2+Parametre!$A$3)</f>
        <v>0</v>
      </c>
      <c r="AR163" s="331">
        <f>'Norm. Zahr. Financovanie'!AR167*Parametre!$A$2/(Parametre!$A$2+Parametre!$A$3)</f>
        <v>0</v>
      </c>
      <c r="AS163" s="331">
        <f>'Norm. Zahr. Financovanie'!AS167*Parametre!$A$2/(Parametre!$A$2+Parametre!$A$3)</f>
        <v>0</v>
      </c>
      <c r="AT163" s="331">
        <f>'Norm. Zahr. Financovanie'!AT167*Parametre!$A$2/(Parametre!$A$2+Parametre!$A$3)</f>
        <v>0</v>
      </c>
      <c r="AU163" s="331">
        <f>'Norm. Zahr. Financovanie'!AU167*Parametre!$A$2/(Parametre!$A$2+Parametre!$A$3)</f>
        <v>0</v>
      </c>
      <c r="AV163" s="331">
        <f>'Norm. Zahr. Financovanie'!AV167*Parametre!$A$2/(Parametre!$A$2+Parametre!$A$3)</f>
        <v>0</v>
      </c>
      <c r="AW163" s="331">
        <f>'Norm. Zahr. Financovanie'!AW167*Parametre!$A$2/(Parametre!$A$2+Parametre!$A$3)</f>
        <v>0</v>
      </c>
      <c r="AX163" s="331">
        <f>'Norm. Zahr. Financovanie'!AX167*Parametre!$A$2/(Parametre!$A$2+Parametre!$A$3)</f>
        <v>0</v>
      </c>
      <c r="AY163" s="331">
        <f>'Norm. Zahr. Financovanie'!AY167*Parametre!$A$2/(Parametre!$A$2+Parametre!$A$3)</f>
        <v>0</v>
      </c>
      <c r="AZ163" s="331">
        <f>'Norm. Zahr. Financovanie'!AZ167*Parametre!$A$2/(Parametre!$A$2+Parametre!$A$3)</f>
        <v>0</v>
      </c>
      <c r="BA163" s="331">
        <f>'Norm. Zahr. Financovanie'!BA167*Parametre!$A$2/(Parametre!$A$2+Parametre!$A$3)</f>
        <v>0</v>
      </c>
      <c r="BB163" s="331">
        <f>'Norm. Zahr. Financovanie'!BB167*Parametre!$A$2/(Parametre!$A$2+Parametre!$A$3)</f>
        <v>0</v>
      </c>
    </row>
    <row r="164" spans="1:54" ht="14.25" customHeight="1" x14ac:dyDescent="0.25">
      <c r="A164" s="31">
        <v>161</v>
      </c>
      <c r="B164" s="33" t="s">
        <v>348</v>
      </c>
      <c r="C164" s="32"/>
      <c r="D164" s="331">
        <f>'Norm. Zahr. Financovanie'!D168*Parametre!$A$2/(Parametre!$A$2+Parametre!$A$3)</f>
        <v>0</v>
      </c>
      <c r="E164" s="331">
        <f>'Norm. Zahr. Financovanie'!E168*Parametre!$A$2/(Parametre!$A$2+Parametre!$A$3)</f>
        <v>0</v>
      </c>
      <c r="F164" s="331">
        <f>'Norm. Zahr. Financovanie'!F168*Parametre!$A$2/(Parametre!$A$2+Parametre!$A$3)</f>
        <v>0</v>
      </c>
      <c r="G164" s="331">
        <f>'Norm. Zahr. Financovanie'!G168*Parametre!$A$2/(Parametre!$A$2+Parametre!$A$3)</f>
        <v>0</v>
      </c>
      <c r="H164" s="331">
        <f>'Norm. Zahr. Financovanie'!H168*Parametre!$A$2/(Parametre!$A$2+Parametre!$A$3)</f>
        <v>0</v>
      </c>
      <c r="I164" s="331">
        <f>'Norm. Zahr. Financovanie'!I168*Parametre!$A$2/(Parametre!$A$2+Parametre!$A$3)</f>
        <v>0</v>
      </c>
      <c r="J164" s="331">
        <f>'Norm. Zahr. Financovanie'!J168*Parametre!$A$2/(Parametre!$A$2+Parametre!$A$3)</f>
        <v>0</v>
      </c>
      <c r="K164" s="331">
        <f>'Norm. Zahr. Financovanie'!K168*Parametre!$A$2/(Parametre!$A$2+Parametre!$A$3)</f>
        <v>0</v>
      </c>
      <c r="L164" s="331">
        <f>'Norm. Zahr. Financovanie'!L168*Parametre!$A$2/(Parametre!$A$2+Parametre!$A$3)</f>
        <v>0</v>
      </c>
      <c r="M164" s="331">
        <f>'Norm. Zahr. Financovanie'!M168*Parametre!$A$2/(Parametre!$A$2+Parametre!$A$3)</f>
        <v>1.4236075159829251E-3</v>
      </c>
      <c r="N164" s="331">
        <f>'Norm. Zahr. Financovanie'!N168*Parametre!$A$2/(Parametre!$A$2+Parametre!$A$3)</f>
        <v>0</v>
      </c>
      <c r="O164" s="331">
        <f>'Norm. Zahr. Financovanie'!O168*Parametre!$A$2/(Parametre!$A$2+Parametre!$A$3)</f>
        <v>0</v>
      </c>
      <c r="P164" s="331">
        <f>'Norm. Zahr. Financovanie'!P168*Parametre!$A$2/(Parametre!$A$2+Parametre!$A$3)</f>
        <v>0</v>
      </c>
      <c r="Q164" s="331">
        <f>'Norm. Zahr. Financovanie'!Q168*Parametre!$A$2/(Parametre!$A$2+Parametre!$A$3)</f>
        <v>0</v>
      </c>
      <c r="R164" s="331">
        <f>'Norm. Zahr. Financovanie'!R168*Parametre!$A$2/(Parametre!$A$2+Parametre!$A$3)</f>
        <v>0</v>
      </c>
      <c r="S164" s="331">
        <f>'Norm. Zahr. Financovanie'!S168*Parametre!$A$2/(Parametre!$A$2+Parametre!$A$3)</f>
        <v>0</v>
      </c>
      <c r="T164" s="331">
        <f>'Norm. Zahr. Financovanie'!T168*Parametre!$A$2/(Parametre!$A$2+Parametre!$A$3)</f>
        <v>0</v>
      </c>
      <c r="U164" s="331">
        <f>'Norm. Zahr. Financovanie'!U168*Parametre!$A$2/(Parametre!$A$2+Parametre!$A$3)</f>
        <v>0</v>
      </c>
      <c r="V164" s="331">
        <f>'Norm. Zahr. Financovanie'!V168*Parametre!$A$2/(Parametre!$A$2+Parametre!$A$3)</f>
        <v>0</v>
      </c>
      <c r="W164" s="331">
        <f>'Norm. Zahr. Financovanie'!W168*Parametre!$A$2/(Parametre!$A$2+Parametre!$A$3)</f>
        <v>0</v>
      </c>
      <c r="X164" s="331">
        <f>'Norm. Zahr. Financovanie'!X168*Parametre!$A$2/(Parametre!$A$2+Parametre!$A$3)</f>
        <v>0</v>
      </c>
      <c r="Y164" s="331">
        <f>'Norm. Zahr. Financovanie'!Y168*Parametre!$A$2/(Parametre!$A$2+Parametre!$A$3)</f>
        <v>0</v>
      </c>
      <c r="Z164" s="331">
        <f>'Norm. Zahr. Financovanie'!Z168*Parametre!$A$2/(Parametre!$A$2+Parametre!$A$3)</f>
        <v>0</v>
      </c>
      <c r="AA164" s="331">
        <f>'Norm. Zahr. Financovanie'!AA168*Parametre!$A$2/(Parametre!$A$2+Parametre!$A$3)</f>
        <v>0</v>
      </c>
      <c r="AB164" s="331">
        <f>'Norm. Zahr. Financovanie'!AB168*Parametre!$A$2/(Parametre!$A$2+Parametre!$A$3)</f>
        <v>0</v>
      </c>
      <c r="AC164" s="331">
        <f>'Norm. Zahr. Financovanie'!AC168*Parametre!$A$2/(Parametre!$A$2+Parametre!$A$3)</f>
        <v>0</v>
      </c>
      <c r="AD164" s="331">
        <f>'Norm. Zahr. Financovanie'!AD168*Parametre!$A$2/(Parametre!$A$2+Parametre!$A$3)</f>
        <v>0</v>
      </c>
      <c r="AE164" s="331">
        <f>'Norm. Zahr. Financovanie'!AE168*Parametre!$A$2/(Parametre!$A$2+Parametre!$A$3)</f>
        <v>0</v>
      </c>
      <c r="AF164" s="331">
        <f>'Norm. Zahr. Financovanie'!AF168*Parametre!$A$2/(Parametre!$A$2+Parametre!$A$3)</f>
        <v>0</v>
      </c>
      <c r="AG164" s="331">
        <f>'Norm. Zahr. Financovanie'!AG168*Parametre!$A$2/(Parametre!$A$2+Parametre!$A$3)</f>
        <v>0</v>
      </c>
      <c r="AH164" s="331">
        <f>'Norm. Zahr. Financovanie'!AH168*Parametre!$A$2/(Parametre!$A$2+Parametre!$A$3)</f>
        <v>0</v>
      </c>
      <c r="AI164" s="331">
        <f>'Norm. Zahr. Financovanie'!AI168*Parametre!$A$2/(Parametre!$A$2+Parametre!$A$3)</f>
        <v>0</v>
      </c>
      <c r="AJ164" s="331">
        <f>'Norm. Zahr. Financovanie'!AJ168*Parametre!$A$2/(Parametre!$A$2+Parametre!$A$3)</f>
        <v>0</v>
      </c>
      <c r="AK164" s="331">
        <f>'Norm. Zahr. Financovanie'!AK168*Parametre!$A$2/(Parametre!$A$2+Parametre!$A$3)</f>
        <v>0</v>
      </c>
      <c r="AL164" s="331">
        <f>'Norm. Zahr. Financovanie'!AL168*Parametre!$A$2/(Parametre!$A$2+Parametre!$A$3)</f>
        <v>0</v>
      </c>
      <c r="AM164" s="331">
        <f>'Norm. Zahr. Financovanie'!AM168*Parametre!$A$2/(Parametre!$A$2+Parametre!$A$3)</f>
        <v>0</v>
      </c>
      <c r="AN164" s="331">
        <f>'Norm. Zahr. Financovanie'!AN168*Parametre!$A$2/(Parametre!$A$2+Parametre!$A$3)</f>
        <v>0</v>
      </c>
      <c r="AO164" s="331">
        <f>'Norm. Zahr. Financovanie'!AO168*Parametre!$A$2/(Parametre!$A$2+Parametre!$A$3)</f>
        <v>0</v>
      </c>
      <c r="AP164" s="331">
        <f>'Norm. Zahr. Financovanie'!AP168*Parametre!$A$2/(Parametre!$A$2+Parametre!$A$3)</f>
        <v>0</v>
      </c>
      <c r="AQ164" s="331">
        <f>'Norm. Zahr. Financovanie'!AQ168*Parametre!$A$2/(Parametre!$A$2+Parametre!$A$3)</f>
        <v>0</v>
      </c>
      <c r="AR164" s="331">
        <f>'Norm. Zahr. Financovanie'!AR168*Parametre!$A$2/(Parametre!$A$2+Parametre!$A$3)</f>
        <v>0</v>
      </c>
      <c r="AS164" s="331">
        <f>'Norm. Zahr. Financovanie'!AS168*Parametre!$A$2/(Parametre!$A$2+Parametre!$A$3)</f>
        <v>0</v>
      </c>
      <c r="AT164" s="331">
        <f>'Norm. Zahr. Financovanie'!AT168*Parametre!$A$2/(Parametre!$A$2+Parametre!$A$3)</f>
        <v>0</v>
      </c>
      <c r="AU164" s="331">
        <f>'Norm. Zahr. Financovanie'!AU168*Parametre!$A$2/(Parametre!$A$2+Parametre!$A$3)</f>
        <v>0</v>
      </c>
      <c r="AV164" s="331">
        <f>'Norm. Zahr. Financovanie'!AV168*Parametre!$A$2/(Parametre!$A$2+Parametre!$A$3)</f>
        <v>0</v>
      </c>
      <c r="AW164" s="331">
        <f>'Norm. Zahr. Financovanie'!AW168*Parametre!$A$2/(Parametre!$A$2+Parametre!$A$3)</f>
        <v>0</v>
      </c>
      <c r="AX164" s="331">
        <f>'Norm. Zahr. Financovanie'!AX168*Parametre!$A$2/(Parametre!$A$2+Parametre!$A$3)</f>
        <v>0</v>
      </c>
      <c r="AY164" s="331">
        <f>'Norm. Zahr. Financovanie'!AY168*Parametre!$A$2/(Parametre!$A$2+Parametre!$A$3)</f>
        <v>0</v>
      </c>
      <c r="AZ164" s="331">
        <f>'Norm. Zahr. Financovanie'!AZ168*Parametre!$A$2/(Parametre!$A$2+Parametre!$A$3)</f>
        <v>0</v>
      </c>
      <c r="BA164" s="331">
        <f>'Norm. Zahr. Financovanie'!BA168*Parametre!$A$2/(Parametre!$A$2+Parametre!$A$3)</f>
        <v>0</v>
      </c>
      <c r="BB164" s="331">
        <f>'Norm. Zahr. Financovanie'!BB168*Parametre!$A$2/(Parametre!$A$2+Parametre!$A$3)</f>
        <v>0</v>
      </c>
    </row>
    <row r="165" spans="1:54" ht="14.25" customHeight="1" x14ac:dyDescent="0.25">
      <c r="A165" s="31">
        <v>162</v>
      </c>
      <c r="B165" s="41" t="s">
        <v>358</v>
      </c>
      <c r="C165" s="46" t="s">
        <v>357</v>
      </c>
      <c r="D165" s="331">
        <f>'Norm. Zahr. Financovanie'!D169*Parametre!$A$2/(Parametre!$A$2+Parametre!$A$3)</f>
        <v>0</v>
      </c>
      <c r="E165" s="331">
        <f>'Norm. Zahr. Financovanie'!E169*Parametre!$A$2/(Parametre!$A$2+Parametre!$A$3)</f>
        <v>0</v>
      </c>
      <c r="F165" s="331">
        <f>'Norm. Zahr. Financovanie'!F169*Parametre!$A$2/(Parametre!$A$2+Parametre!$A$3)</f>
        <v>0</v>
      </c>
      <c r="G165" s="331">
        <f>'Norm. Zahr. Financovanie'!G169*Parametre!$A$2/(Parametre!$A$2+Parametre!$A$3)</f>
        <v>0</v>
      </c>
      <c r="H165" s="331">
        <f>'Norm. Zahr. Financovanie'!H169*Parametre!$A$2/(Parametre!$A$2+Parametre!$A$3)</f>
        <v>0</v>
      </c>
      <c r="I165" s="331">
        <f>'Norm. Zahr. Financovanie'!I169*Parametre!$A$2/(Parametre!$A$2+Parametre!$A$3)</f>
        <v>0</v>
      </c>
      <c r="J165" s="331">
        <f>'Norm. Zahr. Financovanie'!J169*Parametre!$A$2/(Parametre!$A$2+Parametre!$A$3)</f>
        <v>0</v>
      </c>
      <c r="K165" s="331">
        <f>'Norm. Zahr. Financovanie'!K169*Parametre!$A$2/(Parametre!$A$2+Parametre!$A$3)</f>
        <v>0</v>
      </c>
      <c r="L165" s="331">
        <f>'Norm. Zahr. Financovanie'!L169*Parametre!$A$2/(Parametre!$A$2+Parametre!$A$3)</f>
        <v>0</v>
      </c>
      <c r="M165" s="331">
        <f>'Norm. Zahr. Financovanie'!M169*Parametre!$A$2/(Parametre!$A$2+Parametre!$A$3)</f>
        <v>1.1096503757848364E-3</v>
      </c>
      <c r="N165" s="331">
        <f>'Norm. Zahr. Financovanie'!N169*Parametre!$A$2/(Parametre!$A$2+Parametre!$A$3)</f>
        <v>0</v>
      </c>
      <c r="O165" s="331">
        <f>'Norm. Zahr. Financovanie'!O169*Parametre!$A$2/(Parametre!$A$2+Parametre!$A$3)</f>
        <v>0</v>
      </c>
      <c r="P165" s="331">
        <f>'Norm. Zahr. Financovanie'!P169*Parametre!$A$2/(Parametre!$A$2+Parametre!$A$3)</f>
        <v>0</v>
      </c>
      <c r="Q165" s="331">
        <f>'Norm. Zahr. Financovanie'!Q169*Parametre!$A$2/(Parametre!$A$2+Parametre!$A$3)</f>
        <v>0</v>
      </c>
      <c r="R165" s="331">
        <f>'Norm. Zahr. Financovanie'!R169*Parametre!$A$2/(Parametre!$A$2+Parametre!$A$3)</f>
        <v>0</v>
      </c>
      <c r="S165" s="331">
        <f>'Norm. Zahr. Financovanie'!S169*Parametre!$A$2/(Parametre!$A$2+Parametre!$A$3)</f>
        <v>0</v>
      </c>
      <c r="T165" s="331">
        <f>'Norm. Zahr. Financovanie'!T169*Parametre!$A$2/(Parametre!$A$2+Parametre!$A$3)</f>
        <v>0</v>
      </c>
      <c r="U165" s="331">
        <f>'Norm. Zahr. Financovanie'!U169*Parametre!$A$2/(Parametre!$A$2+Parametre!$A$3)</f>
        <v>0</v>
      </c>
      <c r="V165" s="331">
        <f>'Norm. Zahr. Financovanie'!V169*Parametre!$A$2/(Parametre!$A$2+Parametre!$A$3)</f>
        <v>0</v>
      </c>
      <c r="W165" s="331">
        <f>'Norm. Zahr. Financovanie'!W169*Parametre!$A$2/(Parametre!$A$2+Parametre!$A$3)</f>
        <v>0</v>
      </c>
      <c r="X165" s="331">
        <f>'Norm. Zahr. Financovanie'!X169*Parametre!$A$2/(Parametre!$A$2+Parametre!$A$3)</f>
        <v>0</v>
      </c>
      <c r="Y165" s="331">
        <f>'Norm. Zahr. Financovanie'!Y169*Parametre!$A$2/(Parametre!$A$2+Parametre!$A$3)</f>
        <v>0</v>
      </c>
      <c r="Z165" s="331">
        <f>'Norm. Zahr. Financovanie'!Z169*Parametre!$A$2/(Parametre!$A$2+Parametre!$A$3)</f>
        <v>0</v>
      </c>
      <c r="AA165" s="331">
        <f>'Norm. Zahr. Financovanie'!AA169*Parametre!$A$2/(Parametre!$A$2+Parametre!$A$3)</f>
        <v>0</v>
      </c>
      <c r="AB165" s="331">
        <f>'Norm. Zahr. Financovanie'!AB169*Parametre!$A$2/(Parametre!$A$2+Parametre!$A$3)</f>
        <v>0</v>
      </c>
      <c r="AC165" s="331">
        <f>'Norm. Zahr. Financovanie'!AC169*Parametre!$A$2/(Parametre!$A$2+Parametre!$A$3)</f>
        <v>0</v>
      </c>
      <c r="AD165" s="331">
        <f>'Norm. Zahr. Financovanie'!AD169*Parametre!$A$2/(Parametre!$A$2+Parametre!$A$3)</f>
        <v>0</v>
      </c>
      <c r="AE165" s="331">
        <f>'Norm. Zahr. Financovanie'!AE169*Parametre!$A$2/(Parametre!$A$2+Parametre!$A$3)</f>
        <v>0</v>
      </c>
      <c r="AF165" s="331">
        <f>'Norm. Zahr. Financovanie'!AF169*Parametre!$A$2/(Parametre!$A$2+Parametre!$A$3)</f>
        <v>0</v>
      </c>
      <c r="AG165" s="331">
        <f>'Norm. Zahr. Financovanie'!AG169*Parametre!$A$2/(Parametre!$A$2+Parametre!$A$3)</f>
        <v>0</v>
      </c>
      <c r="AH165" s="331">
        <f>'Norm. Zahr. Financovanie'!AH169*Parametre!$A$2/(Parametre!$A$2+Parametre!$A$3)</f>
        <v>0</v>
      </c>
      <c r="AI165" s="331">
        <f>'Norm. Zahr. Financovanie'!AI169*Parametre!$A$2/(Parametre!$A$2+Parametre!$A$3)</f>
        <v>0</v>
      </c>
      <c r="AJ165" s="331">
        <f>'Norm. Zahr. Financovanie'!AJ169*Parametre!$A$2/(Parametre!$A$2+Parametre!$A$3)</f>
        <v>0</v>
      </c>
      <c r="AK165" s="331">
        <f>'Norm. Zahr. Financovanie'!AK169*Parametre!$A$2/(Parametre!$A$2+Parametre!$A$3)</f>
        <v>0</v>
      </c>
      <c r="AL165" s="331">
        <f>'Norm. Zahr. Financovanie'!AL169*Parametre!$A$2/(Parametre!$A$2+Parametre!$A$3)</f>
        <v>0</v>
      </c>
      <c r="AM165" s="331">
        <f>'Norm. Zahr. Financovanie'!AM169*Parametre!$A$2/(Parametre!$A$2+Parametre!$A$3)</f>
        <v>0</v>
      </c>
      <c r="AN165" s="331">
        <f>'Norm. Zahr. Financovanie'!AN169*Parametre!$A$2/(Parametre!$A$2+Parametre!$A$3)</f>
        <v>0</v>
      </c>
      <c r="AO165" s="331">
        <f>'Norm. Zahr. Financovanie'!AO169*Parametre!$A$2/(Parametre!$A$2+Parametre!$A$3)</f>
        <v>0</v>
      </c>
      <c r="AP165" s="331">
        <f>'Norm. Zahr. Financovanie'!AP169*Parametre!$A$2/(Parametre!$A$2+Parametre!$A$3)</f>
        <v>0</v>
      </c>
      <c r="AQ165" s="331">
        <f>'Norm. Zahr. Financovanie'!AQ169*Parametre!$A$2/(Parametre!$A$2+Parametre!$A$3)</f>
        <v>0</v>
      </c>
      <c r="AR165" s="331">
        <f>'Norm. Zahr. Financovanie'!AR169*Parametre!$A$2/(Parametre!$A$2+Parametre!$A$3)</f>
        <v>0</v>
      </c>
      <c r="AS165" s="331">
        <f>'Norm. Zahr. Financovanie'!AS169*Parametre!$A$2/(Parametre!$A$2+Parametre!$A$3)</f>
        <v>0</v>
      </c>
      <c r="AT165" s="331">
        <f>'Norm. Zahr. Financovanie'!AT169*Parametre!$A$2/(Parametre!$A$2+Parametre!$A$3)</f>
        <v>0</v>
      </c>
      <c r="AU165" s="331">
        <f>'Norm. Zahr. Financovanie'!AU169*Parametre!$A$2/(Parametre!$A$2+Parametre!$A$3)</f>
        <v>0</v>
      </c>
      <c r="AV165" s="331">
        <f>'Norm. Zahr. Financovanie'!AV169*Parametre!$A$2/(Parametre!$A$2+Parametre!$A$3)</f>
        <v>0</v>
      </c>
      <c r="AW165" s="331">
        <f>'Norm. Zahr. Financovanie'!AW169*Parametre!$A$2/(Parametre!$A$2+Parametre!$A$3)</f>
        <v>0</v>
      </c>
      <c r="AX165" s="331">
        <f>'Norm. Zahr. Financovanie'!AX169*Parametre!$A$2/(Parametre!$A$2+Parametre!$A$3)</f>
        <v>0</v>
      </c>
      <c r="AY165" s="331">
        <f>'Norm. Zahr. Financovanie'!AY169*Parametre!$A$2/(Parametre!$A$2+Parametre!$A$3)</f>
        <v>0</v>
      </c>
      <c r="AZ165" s="331">
        <f>'Norm. Zahr. Financovanie'!AZ169*Parametre!$A$2/(Parametre!$A$2+Parametre!$A$3)</f>
        <v>0</v>
      </c>
      <c r="BA165" s="331">
        <f>'Norm. Zahr. Financovanie'!BA169*Parametre!$A$2/(Parametre!$A$2+Parametre!$A$3)</f>
        <v>0</v>
      </c>
      <c r="BB165" s="331">
        <f>'Norm. Zahr. Financovanie'!BB169*Parametre!$A$2/(Parametre!$A$2+Parametre!$A$3)</f>
        <v>0</v>
      </c>
    </row>
    <row r="166" spans="1:54" ht="14.25" customHeight="1" x14ac:dyDescent="0.25">
      <c r="A166" s="31">
        <v>163</v>
      </c>
      <c r="B166" s="33" t="s">
        <v>309</v>
      </c>
      <c r="C166" s="32" t="s">
        <v>308</v>
      </c>
      <c r="D166" s="331">
        <f>'Norm. Zahr. Financovanie'!D170*Parametre!$A$2/(Parametre!$A$2+Parametre!$A$3)</f>
        <v>0</v>
      </c>
      <c r="E166" s="331">
        <f>'Norm. Zahr. Financovanie'!E170*Parametre!$A$2/(Parametre!$A$2+Parametre!$A$3)</f>
        <v>0</v>
      </c>
      <c r="F166" s="331">
        <f>'Norm. Zahr. Financovanie'!F170*Parametre!$A$2/(Parametre!$A$2+Parametre!$A$3)</f>
        <v>0</v>
      </c>
      <c r="G166" s="331">
        <f>'Norm. Zahr. Financovanie'!G170*Parametre!$A$2/(Parametre!$A$2+Parametre!$A$3)</f>
        <v>0</v>
      </c>
      <c r="H166" s="331">
        <f>'Norm. Zahr. Financovanie'!H170*Parametre!$A$2/(Parametre!$A$2+Parametre!$A$3)</f>
        <v>0</v>
      </c>
      <c r="I166" s="331">
        <f>'Norm. Zahr. Financovanie'!I170*Parametre!$A$2/(Parametre!$A$2+Parametre!$A$3)</f>
        <v>0</v>
      </c>
      <c r="J166" s="331">
        <f>'Norm. Zahr. Financovanie'!J170*Parametre!$A$2/(Parametre!$A$2+Parametre!$A$3)</f>
        <v>7.9410456768947335E-4</v>
      </c>
      <c r="K166" s="331">
        <f>'Norm. Zahr. Financovanie'!K170*Parametre!$A$2/(Parametre!$A$2+Parametre!$A$3)</f>
        <v>0</v>
      </c>
      <c r="L166" s="331">
        <f>'Norm. Zahr. Financovanie'!L170*Parametre!$A$2/(Parametre!$A$2+Parametre!$A$3)</f>
        <v>0</v>
      </c>
      <c r="M166" s="331">
        <f>'Norm. Zahr. Financovanie'!M170*Parametre!$A$2/(Parametre!$A$2+Parametre!$A$3)</f>
        <v>1.9379718017682034E-3</v>
      </c>
      <c r="N166" s="331">
        <f>'Norm. Zahr. Financovanie'!N170*Parametre!$A$2/(Parametre!$A$2+Parametre!$A$3)</f>
        <v>0</v>
      </c>
      <c r="O166" s="331">
        <f>'Norm. Zahr. Financovanie'!O170*Parametre!$A$2/(Parametre!$A$2+Parametre!$A$3)</f>
        <v>3.6904703604117039E-3</v>
      </c>
      <c r="P166" s="331">
        <f>'Norm. Zahr. Financovanie'!P170*Parametre!$A$2/(Parametre!$A$2+Parametre!$A$3)</f>
        <v>0</v>
      </c>
      <c r="Q166" s="331">
        <f>'Norm. Zahr. Financovanie'!Q170*Parametre!$A$2/(Parametre!$A$2+Parametre!$A$3)</f>
        <v>0</v>
      </c>
      <c r="R166" s="331">
        <f>'Norm. Zahr. Financovanie'!R170*Parametre!$A$2/(Parametre!$A$2+Parametre!$A$3)</f>
        <v>0</v>
      </c>
      <c r="S166" s="331">
        <f>'Norm. Zahr. Financovanie'!S170*Parametre!$A$2/(Parametre!$A$2+Parametre!$A$3)</f>
        <v>0</v>
      </c>
      <c r="T166" s="331">
        <f>'Norm. Zahr. Financovanie'!T170*Parametre!$A$2/(Parametre!$A$2+Parametre!$A$3)</f>
        <v>0</v>
      </c>
      <c r="U166" s="331">
        <f>'Norm. Zahr. Financovanie'!U170*Parametre!$A$2/(Parametre!$A$2+Parametre!$A$3)</f>
        <v>0</v>
      </c>
      <c r="V166" s="331">
        <f>'Norm. Zahr. Financovanie'!V170*Parametre!$A$2/(Parametre!$A$2+Parametre!$A$3)</f>
        <v>0</v>
      </c>
      <c r="W166" s="331">
        <f>'Norm. Zahr. Financovanie'!W170*Parametre!$A$2/(Parametre!$A$2+Parametre!$A$3)</f>
        <v>0</v>
      </c>
      <c r="X166" s="331">
        <f>'Norm. Zahr. Financovanie'!X170*Parametre!$A$2/(Parametre!$A$2+Parametre!$A$3)</f>
        <v>0</v>
      </c>
      <c r="Y166" s="331">
        <f>'Norm. Zahr. Financovanie'!Y170*Parametre!$A$2/(Parametre!$A$2+Parametre!$A$3)</f>
        <v>0</v>
      </c>
      <c r="Z166" s="331">
        <f>'Norm. Zahr. Financovanie'!Z170*Parametre!$A$2/(Parametre!$A$2+Parametre!$A$3)</f>
        <v>0</v>
      </c>
      <c r="AA166" s="331">
        <f>'Norm. Zahr. Financovanie'!AA170*Parametre!$A$2/(Parametre!$A$2+Parametre!$A$3)</f>
        <v>0</v>
      </c>
      <c r="AB166" s="331">
        <f>'Norm. Zahr. Financovanie'!AB170*Parametre!$A$2/(Parametre!$A$2+Parametre!$A$3)</f>
        <v>0</v>
      </c>
      <c r="AC166" s="331">
        <f>'Norm. Zahr. Financovanie'!AC170*Parametre!$A$2/(Parametre!$A$2+Parametre!$A$3)</f>
        <v>0</v>
      </c>
      <c r="AD166" s="331">
        <f>'Norm. Zahr. Financovanie'!AD170*Parametre!$A$2/(Parametre!$A$2+Parametre!$A$3)</f>
        <v>0</v>
      </c>
      <c r="AE166" s="331">
        <f>'Norm. Zahr. Financovanie'!AE170*Parametre!$A$2/(Parametre!$A$2+Parametre!$A$3)</f>
        <v>0</v>
      </c>
      <c r="AF166" s="331">
        <f>'Norm. Zahr. Financovanie'!AF170*Parametre!$A$2/(Parametre!$A$2+Parametre!$A$3)</f>
        <v>0</v>
      </c>
      <c r="AG166" s="331">
        <f>'Norm. Zahr. Financovanie'!AG170*Parametre!$A$2/(Parametre!$A$2+Parametre!$A$3)</f>
        <v>0</v>
      </c>
      <c r="AH166" s="331">
        <f>'Norm. Zahr. Financovanie'!AH170*Parametre!$A$2/(Parametre!$A$2+Parametre!$A$3)</f>
        <v>0</v>
      </c>
      <c r="AI166" s="331">
        <f>'Norm. Zahr. Financovanie'!AI170*Parametre!$A$2/(Parametre!$A$2+Parametre!$A$3)</f>
        <v>0</v>
      </c>
      <c r="AJ166" s="331">
        <f>'Norm. Zahr. Financovanie'!AJ170*Parametre!$A$2/(Parametre!$A$2+Parametre!$A$3)</f>
        <v>0</v>
      </c>
      <c r="AK166" s="331">
        <f>'Norm. Zahr. Financovanie'!AK170*Parametre!$A$2/(Parametre!$A$2+Parametre!$A$3)</f>
        <v>0</v>
      </c>
      <c r="AL166" s="331">
        <f>'Norm. Zahr. Financovanie'!AL170*Parametre!$A$2/(Parametre!$A$2+Parametre!$A$3)</f>
        <v>0</v>
      </c>
      <c r="AM166" s="331">
        <f>'Norm. Zahr. Financovanie'!AM170*Parametre!$A$2/(Parametre!$A$2+Parametre!$A$3)</f>
        <v>0</v>
      </c>
      <c r="AN166" s="331">
        <f>'Norm. Zahr. Financovanie'!AN170*Parametre!$A$2/(Parametre!$A$2+Parametre!$A$3)</f>
        <v>0</v>
      </c>
      <c r="AO166" s="331">
        <f>'Norm. Zahr. Financovanie'!AO170*Parametre!$A$2/(Parametre!$A$2+Parametre!$A$3)</f>
        <v>0</v>
      </c>
      <c r="AP166" s="331">
        <f>'Norm. Zahr. Financovanie'!AP170*Parametre!$A$2/(Parametre!$A$2+Parametre!$A$3)</f>
        <v>0</v>
      </c>
      <c r="AQ166" s="331">
        <f>'Norm. Zahr. Financovanie'!AQ170*Parametre!$A$2/(Parametre!$A$2+Parametre!$A$3)</f>
        <v>0</v>
      </c>
      <c r="AR166" s="331">
        <f>'Norm. Zahr. Financovanie'!AR170*Parametre!$A$2/(Parametre!$A$2+Parametre!$A$3)</f>
        <v>0</v>
      </c>
      <c r="AS166" s="331">
        <f>'Norm. Zahr. Financovanie'!AS170*Parametre!$A$2/(Parametre!$A$2+Parametre!$A$3)</f>
        <v>0</v>
      </c>
      <c r="AT166" s="331">
        <f>'Norm. Zahr. Financovanie'!AT170*Parametre!$A$2/(Parametre!$A$2+Parametre!$A$3)</f>
        <v>0</v>
      </c>
      <c r="AU166" s="331">
        <f>'Norm. Zahr. Financovanie'!AU170*Parametre!$A$2/(Parametre!$A$2+Parametre!$A$3)</f>
        <v>0</v>
      </c>
      <c r="AV166" s="331">
        <f>'Norm. Zahr. Financovanie'!AV170*Parametre!$A$2/(Parametre!$A$2+Parametre!$A$3)</f>
        <v>0</v>
      </c>
      <c r="AW166" s="331">
        <f>'Norm. Zahr. Financovanie'!AW170*Parametre!$A$2/(Parametre!$A$2+Parametre!$A$3)</f>
        <v>0</v>
      </c>
      <c r="AX166" s="331">
        <f>'Norm. Zahr. Financovanie'!AX170*Parametre!$A$2/(Parametre!$A$2+Parametre!$A$3)</f>
        <v>0</v>
      </c>
      <c r="AY166" s="331">
        <f>'Norm. Zahr. Financovanie'!AY170*Parametre!$A$2/(Parametre!$A$2+Parametre!$A$3)</f>
        <v>0</v>
      </c>
      <c r="AZ166" s="331">
        <f>'Norm. Zahr. Financovanie'!AZ170*Parametre!$A$2/(Parametre!$A$2+Parametre!$A$3)</f>
        <v>0</v>
      </c>
      <c r="BA166" s="331">
        <f>'Norm. Zahr. Financovanie'!BA170*Parametre!$A$2/(Parametre!$A$2+Parametre!$A$3)</f>
        <v>0</v>
      </c>
      <c r="BB166" s="331">
        <f>'Norm. Zahr. Financovanie'!BB170*Parametre!$A$2/(Parametre!$A$2+Parametre!$A$3)</f>
        <v>0</v>
      </c>
    </row>
    <row r="167" spans="1:54" ht="14.25" customHeight="1" x14ac:dyDescent="0.25">
      <c r="A167" s="31">
        <v>164</v>
      </c>
      <c r="B167" s="41" t="s">
        <v>334</v>
      </c>
      <c r="C167" s="46" t="s">
        <v>333</v>
      </c>
      <c r="D167" s="331">
        <f>'Norm. Zahr. Financovanie'!D171*Parametre!$A$2/(Parametre!$A$2+Parametre!$A$3)</f>
        <v>0</v>
      </c>
      <c r="E167" s="331">
        <f>'Norm. Zahr. Financovanie'!E171*Parametre!$A$2/(Parametre!$A$2+Parametre!$A$3)</f>
        <v>0</v>
      </c>
      <c r="F167" s="331">
        <f>'Norm. Zahr. Financovanie'!F171*Parametre!$A$2/(Parametre!$A$2+Parametre!$A$3)</f>
        <v>0</v>
      </c>
      <c r="G167" s="331">
        <f>'Norm. Zahr. Financovanie'!G171*Parametre!$A$2/(Parametre!$A$2+Parametre!$A$3)</f>
        <v>0</v>
      </c>
      <c r="H167" s="331">
        <f>'Norm. Zahr. Financovanie'!H171*Parametre!$A$2/(Parametre!$A$2+Parametre!$A$3)</f>
        <v>0</v>
      </c>
      <c r="I167" s="331">
        <f>'Norm. Zahr. Financovanie'!I171*Parametre!$A$2/(Parametre!$A$2+Parametre!$A$3)</f>
        <v>0</v>
      </c>
      <c r="J167" s="331">
        <f>'Norm. Zahr. Financovanie'!J171*Parametre!$A$2/(Parametre!$A$2+Parametre!$A$3)</f>
        <v>0</v>
      </c>
      <c r="K167" s="331">
        <f>'Norm. Zahr. Financovanie'!K171*Parametre!$A$2/(Parametre!$A$2+Parametre!$A$3)</f>
        <v>0</v>
      </c>
      <c r="L167" s="331">
        <f>'Norm. Zahr. Financovanie'!L171*Parametre!$A$2/(Parametre!$A$2+Parametre!$A$3)</f>
        <v>0</v>
      </c>
      <c r="M167" s="331">
        <f>'Norm. Zahr. Financovanie'!M171*Parametre!$A$2/(Parametre!$A$2+Parametre!$A$3)</f>
        <v>0</v>
      </c>
      <c r="N167" s="331">
        <f>'Norm. Zahr. Financovanie'!N171*Parametre!$A$2/(Parametre!$A$2+Parametre!$A$3)</f>
        <v>0</v>
      </c>
      <c r="O167" s="331">
        <f>'Norm. Zahr. Financovanie'!O171*Parametre!$A$2/(Parametre!$A$2+Parametre!$A$3)</f>
        <v>0</v>
      </c>
      <c r="P167" s="331">
        <f>'Norm. Zahr. Financovanie'!P171*Parametre!$A$2/(Parametre!$A$2+Parametre!$A$3)</f>
        <v>0</v>
      </c>
      <c r="Q167" s="331">
        <f>'Norm. Zahr. Financovanie'!Q171*Parametre!$A$2/(Parametre!$A$2+Parametre!$A$3)</f>
        <v>0</v>
      </c>
      <c r="R167" s="331">
        <f>'Norm. Zahr. Financovanie'!R171*Parametre!$A$2/(Parametre!$A$2+Parametre!$A$3)</f>
        <v>0</v>
      </c>
      <c r="S167" s="331">
        <f>'Norm. Zahr. Financovanie'!S171*Parametre!$A$2/(Parametre!$A$2+Parametre!$A$3)</f>
        <v>2.3753817583010302E-3</v>
      </c>
      <c r="T167" s="331">
        <f>'Norm. Zahr. Financovanie'!T171*Parametre!$A$2/(Parametre!$A$2+Parametre!$A$3)</f>
        <v>0</v>
      </c>
      <c r="U167" s="331">
        <f>'Norm. Zahr. Financovanie'!U171*Parametre!$A$2/(Parametre!$A$2+Parametre!$A$3)</f>
        <v>0</v>
      </c>
      <c r="V167" s="331">
        <f>'Norm. Zahr. Financovanie'!V171*Parametre!$A$2/(Parametre!$A$2+Parametre!$A$3)</f>
        <v>0</v>
      </c>
      <c r="W167" s="331">
        <f>'Norm. Zahr. Financovanie'!W171*Parametre!$A$2/(Parametre!$A$2+Parametre!$A$3)</f>
        <v>0</v>
      </c>
      <c r="X167" s="331">
        <f>'Norm. Zahr. Financovanie'!X171*Parametre!$A$2/(Parametre!$A$2+Parametre!$A$3)</f>
        <v>0</v>
      </c>
      <c r="Y167" s="331">
        <f>'Norm. Zahr. Financovanie'!Y171*Parametre!$A$2/(Parametre!$A$2+Parametre!$A$3)</f>
        <v>0</v>
      </c>
      <c r="Z167" s="331">
        <f>'Norm. Zahr. Financovanie'!Z171*Parametre!$A$2/(Parametre!$A$2+Parametre!$A$3)</f>
        <v>0</v>
      </c>
      <c r="AA167" s="331">
        <f>'Norm. Zahr. Financovanie'!AA171*Parametre!$A$2/(Parametre!$A$2+Parametre!$A$3)</f>
        <v>0</v>
      </c>
      <c r="AB167" s="331">
        <f>'Norm. Zahr. Financovanie'!AB171*Parametre!$A$2/(Parametre!$A$2+Parametre!$A$3)</f>
        <v>0</v>
      </c>
      <c r="AC167" s="331">
        <f>'Norm. Zahr. Financovanie'!AC171*Parametre!$A$2/(Parametre!$A$2+Parametre!$A$3)</f>
        <v>0</v>
      </c>
      <c r="AD167" s="331">
        <f>'Norm. Zahr. Financovanie'!AD171*Parametre!$A$2/(Parametre!$A$2+Parametre!$A$3)</f>
        <v>0</v>
      </c>
      <c r="AE167" s="331">
        <f>'Norm. Zahr. Financovanie'!AE171*Parametre!$A$2/(Parametre!$A$2+Parametre!$A$3)</f>
        <v>0</v>
      </c>
      <c r="AF167" s="331">
        <f>'Norm. Zahr. Financovanie'!AF171*Parametre!$A$2/(Parametre!$A$2+Parametre!$A$3)</f>
        <v>0</v>
      </c>
      <c r="AG167" s="331">
        <f>'Norm. Zahr. Financovanie'!AG171*Parametre!$A$2/(Parametre!$A$2+Parametre!$A$3)</f>
        <v>0</v>
      </c>
      <c r="AH167" s="331">
        <f>'Norm. Zahr. Financovanie'!AH171*Parametre!$A$2/(Parametre!$A$2+Parametre!$A$3)</f>
        <v>0</v>
      </c>
      <c r="AI167" s="331">
        <f>'Norm. Zahr. Financovanie'!AI171*Parametre!$A$2/(Parametre!$A$2+Parametre!$A$3)</f>
        <v>0</v>
      </c>
      <c r="AJ167" s="331">
        <f>'Norm. Zahr. Financovanie'!AJ171*Parametre!$A$2/(Parametre!$A$2+Parametre!$A$3)</f>
        <v>0</v>
      </c>
      <c r="AK167" s="331">
        <f>'Norm. Zahr. Financovanie'!AK171*Parametre!$A$2/(Parametre!$A$2+Parametre!$A$3)</f>
        <v>0</v>
      </c>
      <c r="AL167" s="331">
        <f>'Norm. Zahr. Financovanie'!AL171*Parametre!$A$2/(Parametre!$A$2+Parametre!$A$3)</f>
        <v>0</v>
      </c>
      <c r="AM167" s="331">
        <f>'Norm. Zahr. Financovanie'!AM171*Parametre!$A$2/(Parametre!$A$2+Parametre!$A$3)</f>
        <v>0</v>
      </c>
      <c r="AN167" s="331">
        <f>'Norm. Zahr. Financovanie'!AN171*Parametre!$A$2/(Parametre!$A$2+Parametre!$A$3)</f>
        <v>0</v>
      </c>
      <c r="AO167" s="331">
        <f>'Norm. Zahr. Financovanie'!AO171*Parametre!$A$2/(Parametre!$A$2+Parametre!$A$3)</f>
        <v>0</v>
      </c>
      <c r="AP167" s="331">
        <f>'Norm. Zahr. Financovanie'!AP171*Parametre!$A$2/(Parametre!$A$2+Parametre!$A$3)</f>
        <v>0</v>
      </c>
      <c r="AQ167" s="331">
        <f>'Norm. Zahr. Financovanie'!AQ171*Parametre!$A$2/(Parametre!$A$2+Parametre!$A$3)</f>
        <v>0</v>
      </c>
      <c r="AR167" s="331">
        <f>'Norm. Zahr. Financovanie'!AR171*Parametre!$A$2/(Parametre!$A$2+Parametre!$A$3)</f>
        <v>0</v>
      </c>
      <c r="AS167" s="331">
        <f>'Norm. Zahr. Financovanie'!AS171*Parametre!$A$2/(Parametre!$A$2+Parametre!$A$3)</f>
        <v>0</v>
      </c>
      <c r="AT167" s="331">
        <f>'Norm. Zahr. Financovanie'!AT171*Parametre!$A$2/(Parametre!$A$2+Parametre!$A$3)</f>
        <v>0</v>
      </c>
      <c r="AU167" s="331">
        <f>'Norm. Zahr. Financovanie'!AU171*Parametre!$A$2/(Parametre!$A$2+Parametre!$A$3)</f>
        <v>0</v>
      </c>
      <c r="AV167" s="331">
        <f>'Norm. Zahr. Financovanie'!AV171*Parametre!$A$2/(Parametre!$A$2+Parametre!$A$3)</f>
        <v>0</v>
      </c>
      <c r="AW167" s="331">
        <f>'Norm. Zahr. Financovanie'!AW171*Parametre!$A$2/(Parametre!$A$2+Parametre!$A$3)</f>
        <v>0</v>
      </c>
      <c r="AX167" s="331">
        <f>'Norm. Zahr. Financovanie'!AX171*Parametre!$A$2/(Parametre!$A$2+Parametre!$A$3)</f>
        <v>0</v>
      </c>
      <c r="AY167" s="331">
        <f>'Norm. Zahr. Financovanie'!AY171*Parametre!$A$2/(Parametre!$A$2+Parametre!$A$3)</f>
        <v>0</v>
      </c>
      <c r="AZ167" s="331">
        <f>'Norm. Zahr. Financovanie'!AZ171*Parametre!$A$2/(Parametre!$A$2+Parametre!$A$3)</f>
        <v>0</v>
      </c>
      <c r="BA167" s="331">
        <f>'Norm. Zahr. Financovanie'!BA171*Parametre!$A$2/(Parametre!$A$2+Parametre!$A$3)</f>
        <v>0</v>
      </c>
      <c r="BB167" s="331">
        <f>'Norm. Zahr. Financovanie'!BB171*Parametre!$A$2/(Parametre!$A$2+Parametre!$A$3)</f>
        <v>0</v>
      </c>
    </row>
    <row r="168" spans="1:54" ht="14.25" customHeight="1" x14ac:dyDescent="0.25">
      <c r="A168" s="31">
        <v>165</v>
      </c>
      <c r="B168" s="33" t="s">
        <v>344</v>
      </c>
      <c r="C168" s="32" t="s">
        <v>343</v>
      </c>
      <c r="D168" s="331">
        <f>'Norm. Zahr. Financovanie'!D172*Parametre!$A$2/(Parametre!$A$2+Parametre!$A$3)</f>
        <v>0</v>
      </c>
      <c r="E168" s="331">
        <f>'Norm. Zahr. Financovanie'!E172*Parametre!$A$2/(Parametre!$A$2+Parametre!$A$3)</f>
        <v>0</v>
      </c>
      <c r="F168" s="331">
        <f>'Norm. Zahr. Financovanie'!F172*Parametre!$A$2/(Parametre!$A$2+Parametre!$A$3)</f>
        <v>0</v>
      </c>
      <c r="G168" s="331">
        <f>'Norm. Zahr. Financovanie'!G172*Parametre!$A$2/(Parametre!$A$2+Parametre!$A$3)</f>
        <v>0</v>
      </c>
      <c r="H168" s="331">
        <f>'Norm. Zahr. Financovanie'!H172*Parametre!$A$2/(Parametre!$A$2+Parametre!$A$3)</f>
        <v>0</v>
      </c>
      <c r="I168" s="331">
        <f>'Norm. Zahr. Financovanie'!I172*Parametre!$A$2/(Parametre!$A$2+Parametre!$A$3)</f>
        <v>0</v>
      </c>
      <c r="J168" s="331">
        <f>'Norm. Zahr. Financovanie'!J172*Parametre!$A$2/(Parametre!$A$2+Parametre!$A$3)</f>
        <v>0</v>
      </c>
      <c r="K168" s="331">
        <f>'Norm. Zahr. Financovanie'!K172*Parametre!$A$2/(Parametre!$A$2+Parametre!$A$3)</f>
        <v>0</v>
      </c>
      <c r="L168" s="331">
        <f>'Norm. Zahr. Financovanie'!L172*Parametre!$A$2/(Parametre!$A$2+Parametre!$A$3)</f>
        <v>0</v>
      </c>
      <c r="M168" s="331">
        <f>'Norm. Zahr. Financovanie'!M172*Parametre!$A$2/(Parametre!$A$2+Parametre!$A$3)</f>
        <v>0</v>
      </c>
      <c r="N168" s="331">
        <f>'Norm. Zahr. Financovanie'!N172*Parametre!$A$2/(Parametre!$A$2+Parametre!$A$3)</f>
        <v>0</v>
      </c>
      <c r="O168" s="331">
        <f>'Norm. Zahr. Financovanie'!O172*Parametre!$A$2/(Parametre!$A$2+Parametre!$A$3)</f>
        <v>0</v>
      </c>
      <c r="P168" s="331">
        <f>'Norm. Zahr. Financovanie'!P172*Parametre!$A$2/(Parametre!$A$2+Parametre!$A$3)</f>
        <v>0</v>
      </c>
      <c r="Q168" s="331">
        <f>'Norm. Zahr. Financovanie'!Q172*Parametre!$A$2/(Parametre!$A$2+Parametre!$A$3)</f>
        <v>0</v>
      </c>
      <c r="R168" s="331">
        <f>'Norm. Zahr. Financovanie'!R172*Parametre!$A$2/(Parametre!$A$2+Parametre!$A$3)</f>
        <v>0</v>
      </c>
      <c r="S168" s="331">
        <f>'Norm. Zahr. Financovanie'!S172*Parametre!$A$2/(Parametre!$A$2+Parametre!$A$3)</f>
        <v>0</v>
      </c>
      <c r="T168" s="331">
        <f>'Norm. Zahr. Financovanie'!T172*Parametre!$A$2/(Parametre!$A$2+Parametre!$A$3)</f>
        <v>0</v>
      </c>
      <c r="U168" s="331">
        <f>'Norm. Zahr. Financovanie'!U172*Parametre!$A$2/(Parametre!$A$2+Parametre!$A$3)</f>
        <v>0</v>
      </c>
      <c r="V168" s="331">
        <f>'Norm. Zahr. Financovanie'!V172*Parametre!$A$2/(Parametre!$A$2+Parametre!$A$3)</f>
        <v>2.2635066279206007E-3</v>
      </c>
      <c r="W168" s="331">
        <f>'Norm. Zahr. Financovanie'!W172*Parametre!$A$2/(Parametre!$A$2+Parametre!$A$3)</f>
        <v>0</v>
      </c>
      <c r="X168" s="331">
        <f>'Norm. Zahr. Financovanie'!X172*Parametre!$A$2/(Parametre!$A$2+Parametre!$A$3)</f>
        <v>0</v>
      </c>
      <c r="Y168" s="331">
        <f>'Norm. Zahr. Financovanie'!Y172*Parametre!$A$2/(Parametre!$A$2+Parametre!$A$3)</f>
        <v>0</v>
      </c>
      <c r="Z168" s="331">
        <f>'Norm. Zahr. Financovanie'!Z172*Parametre!$A$2/(Parametre!$A$2+Parametre!$A$3)</f>
        <v>0</v>
      </c>
      <c r="AA168" s="331">
        <f>'Norm. Zahr. Financovanie'!AA172*Parametre!$A$2/(Parametre!$A$2+Parametre!$A$3)</f>
        <v>0</v>
      </c>
      <c r="AB168" s="331">
        <f>'Norm. Zahr. Financovanie'!AB172*Parametre!$A$2/(Parametre!$A$2+Parametre!$A$3)</f>
        <v>0</v>
      </c>
      <c r="AC168" s="331">
        <f>'Norm. Zahr. Financovanie'!AC172*Parametre!$A$2/(Parametre!$A$2+Parametre!$A$3)</f>
        <v>0</v>
      </c>
      <c r="AD168" s="331">
        <f>'Norm. Zahr. Financovanie'!AD172*Parametre!$A$2/(Parametre!$A$2+Parametre!$A$3)</f>
        <v>0</v>
      </c>
      <c r="AE168" s="331">
        <f>'Norm. Zahr. Financovanie'!AE172*Parametre!$A$2/(Parametre!$A$2+Parametre!$A$3)</f>
        <v>0</v>
      </c>
      <c r="AF168" s="331">
        <f>'Norm. Zahr. Financovanie'!AF172*Parametre!$A$2/(Parametre!$A$2+Parametre!$A$3)</f>
        <v>0</v>
      </c>
      <c r="AG168" s="331">
        <f>'Norm. Zahr. Financovanie'!AG172*Parametre!$A$2/(Parametre!$A$2+Parametre!$A$3)</f>
        <v>0</v>
      </c>
      <c r="AH168" s="331">
        <f>'Norm. Zahr. Financovanie'!AH172*Parametre!$A$2/(Parametre!$A$2+Parametre!$A$3)</f>
        <v>0</v>
      </c>
      <c r="AI168" s="331">
        <f>'Norm. Zahr. Financovanie'!AI172*Parametre!$A$2/(Parametre!$A$2+Parametre!$A$3)</f>
        <v>0</v>
      </c>
      <c r="AJ168" s="331">
        <f>'Norm. Zahr. Financovanie'!AJ172*Parametre!$A$2/(Parametre!$A$2+Parametre!$A$3)</f>
        <v>0</v>
      </c>
      <c r="AK168" s="331">
        <f>'Norm. Zahr. Financovanie'!AK172*Parametre!$A$2/(Parametre!$A$2+Parametre!$A$3)</f>
        <v>0</v>
      </c>
      <c r="AL168" s="331">
        <f>'Norm. Zahr. Financovanie'!AL172*Parametre!$A$2/(Parametre!$A$2+Parametre!$A$3)</f>
        <v>0</v>
      </c>
      <c r="AM168" s="331">
        <f>'Norm. Zahr. Financovanie'!AM172*Parametre!$A$2/(Parametre!$A$2+Parametre!$A$3)</f>
        <v>0</v>
      </c>
      <c r="AN168" s="331">
        <f>'Norm. Zahr. Financovanie'!AN172*Parametre!$A$2/(Parametre!$A$2+Parametre!$A$3)</f>
        <v>0</v>
      </c>
      <c r="AO168" s="331">
        <f>'Norm. Zahr. Financovanie'!AO172*Parametre!$A$2/(Parametre!$A$2+Parametre!$A$3)</f>
        <v>0</v>
      </c>
      <c r="AP168" s="331">
        <f>'Norm. Zahr. Financovanie'!AP172*Parametre!$A$2/(Parametre!$A$2+Parametre!$A$3)</f>
        <v>0</v>
      </c>
      <c r="AQ168" s="331">
        <f>'Norm. Zahr. Financovanie'!AQ172*Parametre!$A$2/(Parametre!$A$2+Parametre!$A$3)</f>
        <v>0</v>
      </c>
      <c r="AR168" s="331">
        <f>'Norm. Zahr. Financovanie'!AR172*Parametre!$A$2/(Parametre!$A$2+Parametre!$A$3)</f>
        <v>0</v>
      </c>
      <c r="AS168" s="331">
        <f>'Norm. Zahr. Financovanie'!AS172*Parametre!$A$2/(Parametre!$A$2+Parametre!$A$3)</f>
        <v>0</v>
      </c>
      <c r="AT168" s="331">
        <f>'Norm. Zahr. Financovanie'!AT172*Parametre!$A$2/(Parametre!$A$2+Parametre!$A$3)</f>
        <v>0</v>
      </c>
      <c r="AU168" s="331">
        <f>'Norm. Zahr. Financovanie'!AU172*Parametre!$A$2/(Parametre!$A$2+Parametre!$A$3)</f>
        <v>0</v>
      </c>
      <c r="AV168" s="331">
        <f>'Norm. Zahr. Financovanie'!AV172*Parametre!$A$2/(Parametre!$A$2+Parametre!$A$3)</f>
        <v>0</v>
      </c>
      <c r="AW168" s="331">
        <f>'Norm. Zahr. Financovanie'!AW172*Parametre!$A$2/(Parametre!$A$2+Parametre!$A$3)</f>
        <v>0</v>
      </c>
      <c r="AX168" s="331">
        <f>'Norm. Zahr. Financovanie'!AX172*Parametre!$A$2/(Parametre!$A$2+Parametre!$A$3)</f>
        <v>0</v>
      </c>
      <c r="AY168" s="331">
        <f>'Norm. Zahr. Financovanie'!AY172*Parametre!$A$2/(Parametre!$A$2+Parametre!$A$3)</f>
        <v>0</v>
      </c>
      <c r="AZ168" s="331">
        <f>'Norm. Zahr. Financovanie'!AZ172*Parametre!$A$2/(Parametre!$A$2+Parametre!$A$3)</f>
        <v>0</v>
      </c>
      <c r="BA168" s="331">
        <f>'Norm. Zahr. Financovanie'!BA172*Parametre!$A$2/(Parametre!$A$2+Parametre!$A$3)</f>
        <v>0</v>
      </c>
      <c r="BB168" s="331">
        <f>'Norm. Zahr. Financovanie'!BB172*Parametre!$A$2/(Parametre!$A$2+Parametre!$A$3)</f>
        <v>0</v>
      </c>
    </row>
    <row r="169" spans="1:54" ht="14.25" customHeight="1" x14ac:dyDescent="0.25">
      <c r="A169" s="31">
        <v>166</v>
      </c>
      <c r="B169" s="41" t="s">
        <v>387</v>
      </c>
      <c r="C169" s="46" t="s">
        <v>386</v>
      </c>
      <c r="D169" s="331">
        <f>'Norm. Zahr. Financovanie'!D173*Parametre!$A$2/(Parametre!$A$2+Parametre!$A$3)</f>
        <v>0</v>
      </c>
      <c r="E169" s="331">
        <f>'Norm. Zahr. Financovanie'!E173*Parametre!$A$2/(Parametre!$A$2+Parametre!$A$3)</f>
        <v>0</v>
      </c>
      <c r="F169" s="331">
        <f>'Norm. Zahr. Financovanie'!F173*Parametre!$A$2/(Parametre!$A$2+Parametre!$A$3)</f>
        <v>0</v>
      </c>
      <c r="G169" s="331">
        <f>'Norm. Zahr. Financovanie'!G173*Parametre!$A$2/(Parametre!$A$2+Parametre!$A$3)</f>
        <v>0</v>
      </c>
      <c r="H169" s="331">
        <f>'Norm. Zahr. Financovanie'!H173*Parametre!$A$2/(Parametre!$A$2+Parametre!$A$3)</f>
        <v>0</v>
      </c>
      <c r="I169" s="331">
        <f>'Norm. Zahr. Financovanie'!I173*Parametre!$A$2/(Parametre!$A$2+Parametre!$A$3)</f>
        <v>0</v>
      </c>
      <c r="J169" s="331">
        <f>'Norm. Zahr. Financovanie'!J173*Parametre!$A$2/(Parametre!$A$2+Parametre!$A$3)</f>
        <v>0</v>
      </c>
      <c r="K169" s="331">
        <f>'Norm. Zahr. Financovanie'!K173*Parametre!$A$2/(Parametre!$A$2+Parametre!$A$3)</f>
        <v>0</v>
      </c>
      <c r="L169" s="331">
        <f>'Norm. Zahr. Financovanie'!L173*Parametre!$A$2/(Parametre!$A$2+Parametre!$A$3)</f>
        <v>0</v>
      </c>
      <c r="M169" s="331">
        <f>'Norm. Zahr. Financovanie'!M173*Parametre!$A$2/(Parametre!$A$2+Parametre!$A$3)</f>
        <v>0</v>
      </c>
      <c r="N169" s="331">
        <f>'Norm. Zahr. Financovanie'!N173*Parametre!$A$2/(Parametre!$A$2+Parametre!$A$3)</f>
        <v>0</v>
      </c>
      <c r="O169" s="331">
        <f>'Norm. Zahr. Financovanie'!O173*Parametre!$A$2/(Parametre!$A$2+Parametre!$A$3)</f>
        <v>0</v>
      </c>
      <c r="P169" s="331">
        <f>'Norm. Zahr. Financovanie'!P173*Parametre!$A$2/(Parametre!$A$2+Parametre!$A$3)</f>
        <v>0</v>
      </c>
      <c r="Q169" s="331">
        <f>'Norm. Zahr. Financovanie'!Q173*Parametre!$A$2/(Parametre!$A$2+Parametre!$A$3)</f>
        <v>0</v>
      </c>
      <c r="R169" s="331">
        <f>'Norm. Zahr. Financovanie'!R173*Parametre!$A$2/(Parametre!$A$2+Parametre!$A$3)</f>
        <v>0</v>
      </c>
      <c r="S169" s="331">
        <f>'Norm. Zahr. Financovanie'!S173*Parametre!$A$2/(Parametre!$A$2+Parametre!$A$3)</f>
        <v>0</v>
      </c>
      <c r="T169" s="331">
        <f>'Norm. Zahr. Financovanie'!T173*Parametre!$A$2/(Parametre!$A$2+Parametre!$A$3)</f>
        <v>0</v>
      </c>
      <c r="U169" s="331">
        <f>'Norm. Zahr. Financovanie'!U173*Parametre!$A$2/(Parametre!$A$2+Parametre!$A$3)</f>
        <v>0</v>
      </c>
      <c r="V169" s="331">
        <f>'Norm. Zahr. Financovanie'!V173*Parametre!$A$2/(Parametre!$A$2+Parametre!$A$3)</f>
        <v>6.2069679158026662E-4</v>
      </c>
      <c r="W169" s="331">
        <f>'Norm. Zahr. Financovanie'!W173*Parametre!$A$2/(Parametre!$A$2+Parametre!$A$3)</f>
        <v>0</v>
      </c>
      <c r="X169" s="331">
        <f>'Norm. Zahr. Financovanie'!X173*Parametre!$A$2/(Parametre!$A$2+Parametre!$A$3)</f>
        <v>0</v>
      </c>
      <c r="Y169" s="331">
        <f>'Norm. Zahr. Financovanie'!Y173*Parametre!$A$2/(Parametre!$A$2+Parametre!$A$3)</f>
        <v>0</v>
      </c>
      <c r="Z169" s="331">
        <f>'Norm. Zahr. Financovanie'!Z173*Parametre!$A$2/(Parametre!$A$2+Parametre!$A$3)</f>
        <v>0</v>
      </c>
      <c r="AA169" s="331">
        <f>'Norm. Zahr. Financovanie'!AA173*Parametre!$A$2/(Parametre!$A$2+Parametre!$A$3)</f>
        <v>0</v>
      </c>
      <c r="AB169" s="331">
        <f>'Norm. Zahr. Financovanie'!AB173*Parametre!$A$2/(Parametre!$A$2+Parametre!$A$3)</f>
        <v>0</v>
      </c>
      <c r="AC169" s="331">
        <f>'Norm. Zahr. Financovanie'!AC173*Parametre!$A$2/(Parametre!$A$2+Parametre!$A$3)</f>
        <v>0</v>
      </c>
      <c r="AD169" s="331">
        <f>'Norm. Zahr. Financovanie'!AD173*Parametre!$A$2/(Parametre!$A$2+Parametre!$A$3)</f>
        <v>0</v>
      </c>
      <c r="AE169" s="331">
        <f>'Norm. Zahr. Financovanie'!AE173*Parametre!$A$2/(Parametre!$A$2+Parametre!$A$3)</f>
        <v>0</v>
      </c>
      <c r="AF169" s="331">
        <f>'Norm. Zahr. Financovanie'!AF173*Parametre!$A$2/(Parametre!$A$2+Parametre!$A$3)</f>
        <v>0</v>
      </c>
      <c r="AG169" s="331">
        <f>'Norm. Zahr. Financovanie'!AG173*Parametre!$A$2/(Parametre!$A$2+Parametre!$A$3)</f>
        <v>0</v>
      </c>
      <c r="AH169" s="331">
        <f>'Norm. Zahr. Financovanie'!AH173*Parametre!$A$2/(Parametre!$A$2+Parametre!$A$3)</f>
        <v>0</v>
      </c>
      <c r="AI169" s="331">
        <f>'Norm. Zahr. Financovanie'!AI173*Parametre!$A$2/(Parametre!$A$2+Parametre!$A$3)</f>
        <v>0</v>
      </c>
      <c r="AJ169" s="331">
        <f>'Norm. Zahr. Financovanie'!AJ173*Parametre!$A$2/(Parametre!$A$2+Parametre!$A$3)</f>
        <v>0</v>
      </c>
      <c r="AK169" s="331">
        <f>'Norm. Zahr. Financovanie'!AK173*Parametre!$A$2/(Parametre!$A$2+Parametre!$A$3)</f>
        <v>0</v>
      </c>
      <c r="AL169" s="331">
        <f>'Norm. Zahr. Financovanie'!AL173*Parametre!$A$2/(Parametre!$A$2+Parametre!$A$3)</f>
        <v>0</v>
      </c>
      <c r="AM169" s="331">
        <f>'Norm. Zahr. Financovanie'!AM173*Parametre!$A$2/(Parametre!$A$2+Parametre!$A$3)</f>
        <v>0</v>
      </c>
      <c r="AN169" s="331">
        <f>'Norm. Zahr. Financovanie'!AN173*Parametre!$A$2/(Parametre!$A$2+Parametre!$A$3)</f>
        <v>0</v>
      </c>
      <c r="AO169" s="331">
        <f>'Norm. Zahr. Financovanie'!AO173*Parametre!$A$2/(Parametre!$A$2+Parametre!$A$3)</f>
        <v>0</v>
      </c>
      <c r="AP169" s="331">
        <f>'Norm. Zahr. Financovanie'!AP173*Parametre!$A$2/(Parametre!$A$2+Parametre!$A$3)</f>
        <v>0</v>
      </c>
      <c r="AQ169" s="331">
        <f>'Norm. Zahr. Financovanie'!AQ173*Parametre!$A$2/(Parametre!$A$2+Parametre!$A$3)</f>
        <v>0</v>
      </c>
      <c r="AR169" s="331">
        <f>'Norm. Zahr. Financovanie'!AR173*Parametre!$A$2/(Parametre!$A$2+Parametre!$A$3)</f>
        <v>0</v>
      </c>
      <c r="AS169" s="331">
        <f>'Norm. Zahr. Financovanie'!AS173*Parametre!$A$2/(Parametre!$A$2+Parametre!$A$3)</f>
        <v>0</v>
      </c>
      <c r="AT169" s="331">
        <f>'Norm. Zahr. Financovanie'!AT173*Parametre!$A$2/(Parametre!$A$2+Parametre!$A$3)</f>
        <v>0</v>
      </c>
      <c r="AU169" s="331">
        <f>'Norm. Zahr. Financovanie'!AU173*Parametre!$A$2/(Parametre!$A$2+Parametre!$A$3)</f>
        <v>0</v>
      </c>
      <c r="AV169" s="331">
        <f>'Norm. Zahr. Financovanie'!AV173*Parametre!$A$2/(Parametre!$A$2+Parametre!$A$3)</f>
        <v>0</v>
      </c>
      <c r="AW169" s="331">
        <f>'Norm. Zahr. Financovanie'!AW173*Parametre!$A$2/(Parametre!$A$2+Parametre!$A$3)</f>
        <v>0</v>
      </c>
      <c r="AX169" s="331">
        <f>'Norm. Zahr. Financovanie'!AX173*Parametre!$A$2/(Parametre!$A$2+Parametre!$A$3)</f>
        <v>0</v>
      </c>
      <c r="AY169" s="331">
        <f>'Norm. Zahr. Financovanie'!AY173*Parametre!$A$2/(Parametre!$A$2+Parametre!$A$3)</f>
        <v>0</v>
      </c>
      <c r="AZ169" s="331">
        <f>'Norm. Zahr. Financovanie'!AZ173*Parametre!$A$2/(Parametre!$A$2+Parametre!$A$3)</f>
        <v>0</v>
      </c>
      <c r="BA169" s="331">
        <f>'Norm. Zahr. Financovanie'!BA173*Parametre!$A$2/(Parametre!$A$2+Parametre!$A$3)</f>
        <v>0</v>
      </c>
      <c r="BB169" s="331">
        <f>'Norm. Zahr. Financovanie'!BB173*Parametre!$A$2/(Parametre!$A$2+Parametre!$A$3)</f>
        <v>0</v>
      </c>
    </row>
    <row r="170" spans="1:54" ht="14.25" customHeight="1" x14ac:dyDescent="0.25">
      <c r="A170" s="31">
        <v>167</v>
      </c>
      <c r="B170" s="33" t="s">
        <v>346</v>
      </c>
      <c r="C170" s="32" t="s">
        <v>345</v>
      </c>
      <c r="D170" s="331">
        <f>'Norm. Zahr. Financovanie'!D174*Parametre!$A$2/(Parametre!$A$2+Parametre!$A$3)</f>
        <v>0</v>
      </c>
      <c r="E170" s="331">
        <f>'Norm. Zahr. Financovanie'!E174*Parametre!$A$2/(Parametre!$A$2+Parametre!$A$3)</f>
        <v>0</v>
      </c>
      <c r="F170" s="331">
        <f>'Norm. Zahr. Financovanie'!F174*Parametre!$A$2/(Parametre!$A$2+Parametre!$A$3)</f>
        <v>0</v>
      </c>
      <c r="G170" s="331">
        <f>'Norm. Zahr. Financovanie'!G174*Parametre!$A$2/(Parametre!$A$2+Parametre!$A$3)</f>
        <v>0</v>
      </c>
      <c r="H170" s="331">
        <f>'Norm. Zahr. Financovanie'!H174*Parametre!$A$2/(Parametre!$A$2+Parametre!$A$3)</f>
        <v>0</v>
      </c>
      <c r="I170" s="331">
        <f>'Norm. Zahr. Financovanie'!I174*Parametre!$A$2/(Parametre!$A$2+Parametre!$A$3)</f>
        <v>0</v>
      </c>
      <c r="J170" s="331">
        <f>'Norm. Zahr. Financovanie'!J174*Parametre!$A$2/(Parametre!$A$2+Parametre!$A$3)</f>
        <v>0</v>
      </c>
      <c r="K170" s="331">
        <f>'Norm. Zahr. Financovanie'!K174*Parametre!$A$2/(Parametre!$A$2+Parametre!$A$3)</f>
        <v>0</v>
      </c>
      <c r="L170" s="331">
        <f>'Norm. Zahr. Financovanie'!L174*Parametre!$A$2/(Parametre!$A$2+Parametre!$A$3)</f>
        <v>0</v>
      </c>
      <c r="M170" s="331">
        <f>'Norm. Zahr. Financovanie'!M174*Parametre!$A$2/(Parametre!$A$2+Parametre!$A$3)</f>
        <v>0</v>
      </c>
      <c r="N170" s="331">
        <f>'Norm. Zahr. Financovanie'!N174*Parametre!$A$2/(Parametre!$A$2+Parametre!$A$3)</f>
        <v>0</v>
      </c>
      <c r="O170" s="331">
        <f>'Norm. Zahr. Financovanie'!O174*Parametre!$A$2/(Parametre!$A$2+Parametre!$A$3)</f>
        <v>0</v>
      </c>
      <c r="P170" s="331">
        <f>'Norm. Zahr. Financovanie'!P174*Parametre!$A$2/(Parametre!$A$2+Parametre!$A$3)</f>
        <v>0</v>
      </c>
      <c r="Q170" s="331">
        <f>'Norm. Zahr. Financovanie'!Q174*Parametre!$A$2/(Parametre!$A$2+Parametre!$A$3)</f>
        <v>0</v>
      </c>
      <c r="R170" s="331">
        <f>'Norm. Zahr. Financovanie'!R174*Parametre!$A$2/(Parametre!$A$2+Parametre!$A$3)</f>
        <v>0</v>
      </c>
      <c r="S170" s="331">
        <f>'Norm. Zahr. Financovanie'!S174*Parametre!$A$2/(Parametre!$A$2+Parametre!$A$3)</f>
        <v>0</v>
      </c>
      <c r="T170" s="331">
        <f>'Norm. Zahr. Financovanie'!T174*Parametre!$A$2/(Parametre!$A$2+Parametre!$A$3)</f>
        <v>0</v>
      </c>
      <c r="U170" s="331">
        <f>'Norm. Zahr. Financovanie'!U174*Parametre!$A$2/(Parametre!$A$2+Parametre!$A$3)</f>
        <v>0</v>
      </c>
      <c r="V170" s="331">
        <f>'Norm. Zahr. Financovanie'!V174*Parametre!$A$2/(Parametre!$A$2+Parametre!$A$3)</f>
        <v>2.0366613473727499E-3</v>
      </c>
      <c r="W170" s="331">
        <f>'Norm. Zahr. Financovanie'!W174*Parametre!$A$2/(Parametre!$A$2+Parametre!$A$3)</f>
        <v>0</v>
      </c>
      <c r="X170" s="331">
        <f>'Norm. Zahr. Financovanie'!X174*Parametre!$A$2/(Parametre!$A$2+Parametre!$A$3)</f>
        <v>0</v>
      </c>
      <c r="Y170" s="331">
        <f>'Norm. Zahr. Financovanie'!Y174*Parametre!$A$2/(Parametre!$A$2+Parametre!$A$3)</f>
        <v>0</v>
      </c>
      <c r="Z170" s="331">
        <f>'Norm. Zahr. Financovanie'!Z174*Parametre!$A$2/(Parametre!$A$2+Parametre!$A$3)</f>
        <v>0</v>
      </c>
      <c r="AA170" s="331">
        <f>'Norm. Zahr. Financovanie'!AA174*Parametre!$A$2/(Parametre!$A$2+Parametre!$A$3)</f>
        <v>0</v>
      </c>
      <c r="AB170" s="331">
        <f>'Norm. Zahr. Financovanie'!AB174*Parametre!$A$2/(Parametre!$A$2+Parametre!$A$3)</f>
        <v>0</v>
      </c>
      <c r="AC170" s="331">
        <f>'Norm. Zahr. Financovanie'!AC174*Parametre!$A$2/(Parametre!$A$2+Parametre!$A$3)</f>
        <v>0</v>
      </c>
      <c r="AD170" s="331">
        <f>'Norm. Zahr. Financovanie'!AD174*Parametre!$A$2/(Parametre!$A$2+Parametre!$A$3)</f>
        <v>0</v>
      </c>
      <c r="AE170" s="331">
        <f>'Norm. Zahr. Financovanie'!AE174*Parametre!$A$2/(Parametre!$A$2+Parametre!$A$3)</f>
        <v>0</v>
      </c>
      <c r="AF170" s="331">
        <f>'Norm. Zahr. Financovanie'!AF174*Parametre!$A$2/(Parametre!$A$2+Parametre!$A$3)</f>
        <v>0</v>
      </c>
      <c r="AG170" s="331">
        <f>'Norm. Zahr. Financovanie'!AG174*Parametre!$A$2/(Parametre!$A$2+Parametre!$A$3)</f>
        <v>0</v>
      </c>
      <c r="AH170" s="331">
        <f>'Norm. Zahr. Financovanie'!AH174*Parametre!$A$2/(Parametre!$A$2+Parametre!$A$3)</f>
        <v>0</v>
      </c>
      <c r="AI170" s="331">
        <f>'Norm. Zahr. Financovanie'!AI174*Parametre!$A$2/(Parametre!$A$2+Parametre!$A$3)</f>
        <v>0</v>
      </c>
      <c r="AJ170" s="331">
        <f>'Norm. Zahr. Financovanie'!AJ174*Parametre!$A$2/(Parametre!$A$2+Parametre!$A$3)</f>
        <v>0</v>
      </c>
      <c r="AK170" s="331">
        <f>'Norm. Zahr. Financovanie'!AK174*Parametre!$A$2/(Parametre!$A$2+Parametre!$A$3)</f>
        <v>0</v>
      </c>
      <c r="AL170" s="331">
        <f>'Norm. Zahr. Financovanie'!AL174*Parametre!$A$2/(Parametre!$A$2+Parametre!$A$3)</f>
        <v>0</v>
      </c>
      <c r="AM170" s="331">
        <f>'Norm. Zahr. Financovanie'!AM174*Parametre!$A$2/(Parametre!$A$2+Parametre!$A$3)</f>
        <v>0</v>
      </c>
      <c r="AN170" s="331">
        <f>'Norm. Zahr. Financovanie'!AN174*Parametre!$A$2/(Parametre!$A$2+Parametre!$A$3)</f>
        <v>0</v>
      </c>
      <c r="AO170" s="331">
        <f>'Norm. Zahr. Financovanie'!AO174*Parametre!$A$2/(Parametre!$A$2+Parametre!$A$3)</f>
        <v>0</v>
      </c>
      <c r="AP170" s="331">
        <f>'Norm. Zahr. Financovanie'!AP174*Parametre!$A$2/(Parametre!$A$2+Parametre!$A$3)</f>
        <v>0</v>
      </c>
      <c r="AQ170" s="331">
        <f>'Norm. Zahr. Financovanie'!AQ174*Parametre!$A$2/(Parametre!$A$2+Parametre!$A$3)</f>
        <v>0</v>
      </c>
      <c r="AR170" s="331">
        <f>'Norm. Zahr. Financovanie'!AR174*Parametre!$A$2/(Parametre!$A$2+Parametre!$A$3)</f>
        <v>0</v>
      </c>
      <c r="AS170" s="331">
        <f>'Norm. Zahr. Financovanie'!AS174*Parametre!$A$2/(Parametre!$A$2+Parametre!$A$3)</f>
        <v>0</v>
      </c>
      <c r="AT170" s="331">
        <f>'Norm. Zahr. Financovanie'!AT174*Parametre!$A$2/(Parametre!$A$2+Parametre!$A$3)</f>
        <v>0</v>
      </c>
      <c r="AU170" s="331">
        <f>'Norm. Zahr. Financovanie'!AU174*Parametre!$A$2/(Parametre!$A$2+Parametre!$A$3)</f>
        <v>0</v>
      </c>
      <c r="AV170" s="331">
        <f>'Norm. Zahr. Financovanie'!AV174*Parametre!$A$2/(Parametre!$A$2+Parametre!$A$3)</f>
        <v>0</v>
      </c>
      <c r="AW170" s="331">
        <f>'Norm. Zahr. Financovanie'!AW174*Parametre!$A$2/(Parametre!$A$2+Parametre!$A$3)</f>
        <v>0</v>
      </c>
      <c r="AX170" s="331">
        <f>'Norm. Zahr. Financovanie'!AX174*Parametre!$A$2/(Parametre!$A$2+Parametre!$A$3)</f>
        <v>0</v>
      </c>
      <c r="AY170" s="331">
        <f>'Norm. Zahr. Financovanie'!AY174*Parametre!$A$2/(Parametre!$A$2+Parametre!$A$3)</f>
        <v>0</v>
      </c>
      <c r="AZ170" s="331">
        <f>'Norm. Zahr. Financovanie'!AZ174*Parametre!$A$2/(Parametre!$A$2+Parametre!$A$3)</f>
        <v>0</v>
      </c>
      <c r="BA170" s="331">
        <f>'Norm. Zahr. Financovanie'!BA174*Parametre!$A$2/(Parametre!$A$2+Parametre!$A$3)</f>
        <v>0</v>
      </c>
      <c r="BB170" s="331">
        <f>'Norm. Zahr. Financovanie'!BB174*Parametre!$A$2/(Parametre!$A$2+Parametre!$A$3)</f>
        <v>0</v>
      </c>
    </row>
    <row r="171" spans="1:54" ht="14.25" customHeight="1" x14ac:dyDescent="0.25">
      <c r="A171" s="31">
        <v>168</v>
      </c>
      <c r="B171" s="41" t="s">
        <v>397</v>
      </c>
      <c r="C171" s="46" t="s">
        <v>396</v>
      </c>
      <c r="D171" s="331">
        <f>'Norm. Zahr. Financovanie'!D175*Parametre!$A$2/(Parametre!$A$2+Parametre!$A$3)</f>
        <v>0</v>
      </c>
      <c r="E171" s="331">
        <f>'Norm. Zahr. Financovanie'!E175*Parametre!$A$2/(Parametre!$A$2+Parametre!$A$3)</f>
        <v>0</v>
      </c>
      <c r="F171" s="331">
        <f>'Norm. Zahr. Financovanie'!F175*Parametre!$A$2/(Parametre!$A$2+Parametre!$A$3)</f>
        <v>0</v>
      </c>
      <c r="G171" s="331">
        <f>'Norm. Zahr. Financovanie'!G175*Parametre!$A$2/(Parametre!$A$2+Parametre!$A$3)</f>
        <v>0</v>
      </c>
      <c r="H171" s="331">
        <f>'Norm. Zahr. Financovanie'!H175*Parametre!$A$2/(Parametre!$A$2+Parametre!$A$3)</f>
        <v>0</v>
      </c>
      <c r="I171" s="331">
        <f>'Norm. Zahr. Financovanie'!I175*Parametre!$A$2/(Parametre!$A$2+Parametre!$A$3)</f>
        <v>0</v>
      </c>
      <c r="J171" s="331">
        <f>'Norm. Zahr. Financovanie'!J175*Parametre!$A$2/(Parametre!$A$2+Parametre!$A$3)</f>
        <v>0</v>
      </c>
      <c r="K171" s="331">
        <f>'Norm. Zahr. Financovanie'!K175*Parametre!$A$2/(Parametre!$A$2+Parametre!$A$3)</f>
        <v>0</v>
      </c>
      <c r="L171" s="331">
        <f>'Norm. Zahr. Financovanie'!L175*Parametre!$A$2/(Parametre!$A$2+Parametre!$A$3)</f>
        <v>0</v>
      </c>
      <c r="M171" s="331">
        <f>'Norm. Zahr. Financovanie'!M175*Parametre!$A$2/(Parametre!$A$2+Parametre!$A$3)</f>
        <v>0</v>
      </c>
      <c r="N171" s="331">
        <f>'Norm. Zahr. Financovanie'!N175*Parametre!$A$2/(Parametre!$A$2+Parametre!$A$3)</f>
        <v>0</v>
      </c>
      <c r="O171" s="331">
        <f>'Norm. Zahr. Financovanie'!O175*Parametre!$A$2/(Parametre!$A$2+Parametre!$A$3)</f>
        <v>0</v>
      </c>
      <c r="P171" s="331">
        <f>'Norm. Zahr. Financovanie'!P175*Parametre!$A$2/(Parametre!$A$2+Parametre!$A$3)</f>
        <v>0</v>
      </c>
      <c r="Q171" s="331">
        <f>'Norm. Zahr. Financovanie'!Q175*Parametre!$A$2/(Parametre!$A$2+Parametre!$A$3)</f>
        <v>0</v>
      </c>
      <c r="R171" s="331">
        <f>'Norm. Zahr. Financovanie'!R175*Parametre!$A$2/(Parametre!$A$2+Parametre!$A$3)</f>
        <v>0</v>
      </c>
      <c r="S171" s="331">
        <f>'Norm. Zahr. Financovanie'!S175*Parametre!$A$2/(Parametre!$A$2+Parametre!$A$3)</f>
        <v>0</v>
      </c>
      <c r="T171" s="331">
        <f>'Norm. Zahr. Financovanie'!T175*Parametre!$A$2/(Parametre!$A$2+Parametre!$A$3)</f>
        <v>0</v>
      </c>
      <c r="U171" s="331">
        <f>'Norm. Zahr. Financovanie'!U175*Parametre!$A$2/(Parametre!$A$2+Parametre!$A$3)</f>
        <v>0</v>
      </c>
      <c r="V171" s="331">
        <f>'Norm. Zahr. Financovanie'!V175*Parametre!$A$2/(Parametre!$A$2+Parametre!$A$3)</f>
        <v>0</v>
      </c>
      <c r="W171" s="331">
        <f>'Norm. Zahr. Financovanie'!W175*Parametre!$A$2/(Parametre!$A$2+Parametre!$A$3)</f>
        <v>0</v>
      </c>
      <c r="X171" s="331">
        <f>'Norm. Zahr. Financovanie'!X175*Parametre!$A$2/(Parametre!$A$2+Parametre!$A$3)</f>
        <v>0</v>
      </c>
      <c r="Y171" s="331">
        <f>'Norm. Zahr. Financovanie'!Y175*Parametre!$A$2/(Parametre!$A$2+Parametre!$A$3)</f>
        <v>4.1202696187065817E-4</v>
      </c>
      <c r="Z171" s="331">
        <f>'Norm. Zahr. Financovanie'!Z175*Parametre!$A$2/(Parametre!$A$2+Parametre!$A$3)</f>
        <v>0</v>
      </c>
      <c r="AA171" s="331">
        <f>'Norm. Zahr. Financovanie'!AA175*Parametre!$A$2/(Parametre!$A$2+Parametre!$A$3)</f>
        <v>0</v>
      </c>
      <c r="AB171" s="331">
        <f>'Norm. Zahr. Financovanie'!AB175*Parametre!$A$2/(Parametre!$A$2+Parametre!$A$3)</f>
        <v>0</v>
      </c>
      <c r="AC171" s="331">
        <f>'Norm. Zahr. Financovanie'!AC175*Parametre!$A$2/(Parametre!$A$2+Parametre!$A$3)</f>
        <v>0</v>
      </c>
      <c r="AD171" s="331">
        <f>'Norm. Zahr. Financovanie'!AD175*Parametre!$A$2/(Parametre!$A$2+Parametre!$A$3)</f>
        <v>0</v>
      </c>
      <c r="AE171" s="331">
        <f>'Norm. Zahr. Financovanie'!AE175*Parametre!$A$2/(Parametre!$A$2+Parametre!$A$3)</f>
        <v>0</v>
      </c>
      <c r="AF171" s="331">
        <f>'Norm. Zahr. Financovanie'!AF175*Parametre!$A$2/(Parametre!$A$2+Parametre!$A$3)</f>
        <v>0</v>
      </c>
      <c r="AG171" s="331">
        <f>'Norm. Zahr. Financovanie'!AG175*Parametre!$A$2/(Parametre!$A$2+Parametre!$A$3)</f>
        <v>0</v>
      </c>
      <c r="AH171" s="331">
        <f>'Norm. Zahr. Financovanie'!AH175*Parametre!$A$2/(Parametre!$A$2+Parametre!$A$3)</f>
        <v>0</v>
      </c>
      <c r="AI171" s="331">
        <f>'Norm. Zahr. Financovanie'!AI175*Parametre!$A$2/(Parametre!$A$2+Parametre!$A$3)</f>
        <v>0</v>
      </c>
      <c r="AJ171" s="331">
        <f>'Norm. Zahr. Financovanie'!AJ175*Parametre!$A$2/(Parametre!$A$2+Parametre!$A$3)</f>
        <v>0</v>
      </c>
      <c r="AK171" s="331">
        <f>'Norm. Zahr. Financovanie'!AK175*Parametre!$A$2/(Parametre!$A$2+Parametre!$A$3)</f>
        <v>0</v>
      </c>
      <c r="AL171" s="331">
        <f>'Norm. Zahr. Financovanie'!AL175*Parametre!$A$2/(Parametre!$A$2+Parametre!$A$3)</f>
        <v>0</v>
      </c>
      <c r="AM171" s="331">
        <f>'Norm. Zahr. Financovanie'!AM175*Parametre!$A$2/(Parametre!$A$2+Parametre!$A$3)</f>
        <v>0</v>
      </c>
      <c r="AN171" s="331">
        <f>'Norm. Zahr. Financovanie'!AN175*Parametre!$A$2/(Parametre!$A$2+Parametre!$A$3)</f>
        <v>0</v>
      </c>
      <c r="AO171" s="331">
        <f>'Norm. Zahr. Financovanie'!AO175*Parametre!$A$2/(Parametre!$A$2+Parametre!$A$3)</f>
        <v>0</v>
      </c>
      <c r="AP171" s="331">
        <f>'Norm. Zahr. Financovanie'!AP175*Parametre!$A$2/(Parametre!$A$2+Parametre!$A$3)</f>
        <v>0</v>
      </c>
      <c r="AQ171" s="331">
        <f>'Norm. Zahr. Financovanie'!AQ175*Parametre!$A$2/(Parametre!$A$2+Parametre!$A$3)</f>
        <v>0</v>
      </c>
      <c r="AR171" s="331">
        <f>'Norm. Zahr. Financovanie'!AR175*Parametre!$A$2/(Parametre!$A$2+Parametre!$A$3)</f>
        <v>0</v>
      </c>
      <c r="AS171" s="331">
        <f>'Norm. Zahr. Financovanie'!AS175*Parametre!$A$2/(Parametre!$A$2+Parametre!$A$3)</f>
        <v>0</v>
      </c>
      <c r="AT171" s="331">
        <f>'Norm. Zahr. Financovanie'!AT175*Parametre!$A$2/(Parametre!$A$2+Parametre!$A$3)</f>
        <v>0</v>
      </c>
      <c r="AU171" s="331">
        <f>'Norm. Zahr. Financovanie'!AU175*Parametre!$A$2/(Parametre!$A$2+Parametre!$A$3)</f>
        <v>0</v>
      </c>
      <c r="AV171" s="331">
        <f>'Norm. Zahr. Financovanie'!AV175*Parametre!$A$2/(Parametre!$A$2+Parametre!$A$3)</f>
        <v>0</v>
      </c>
      <c r="AW171" s="331">
        <f>'Norm. Zahr. Financovanie'!AW175*Parametre!$A$2/(Parametre!$A$2+Parametre!$A$3)</f>
        <v>0</v>
      </c>
      <c r="AX171" s="331">
        <f>'Norm. Zahr. Financovanie'!AX175*Parametre!$A$2/(Parametre!$A$2+Parametre!$A$3)</f>
        <v>0</v>
      </c>
      <c r="AY171" s="331">
        <f>'Norm. Zahr. Financovanie'!AY175*Parametre!$A$2/(Parametre!$A$2+Parametre!$A$3)</f>
        <v>0</v>
      </c>
      <c r="AZ171" s="331">
        <f>'Norm. Zahr. Financovanie'!AZ175*Parametre!$A$2/(Parametre!$A$2+Parametre!$A$3)</f>
        <v>0</v>
      </c>
      <c r="BA171" s="331">
        <f>'Norm. Zahr. Financovanie'!BA175*Parametre!$A$2/(Parametre!$A$2+Parametre!$A$3)</f>
        <v>0</v>
      </c>
      <c r="BB171" s="331">
        <f>'Norm. Zahr. Financovanie'!BB175*Parametre!$A$2/(Parametre!$A$2+Parametre!$A$3)</f>
        <v>0</v>
      </c>
    </row>
    <row r="172" spans="1:54" ht="14.25" customHeight="1" x14ac:dyDescent="0.25">
      <c r="A172" s="31">
        <v>169</v>
      </c>
      <c r="B172" s="33" t="s">
        <v>407</v>
      </c>
      <c r="C172" s="32" t="s">
        <v>406</v>
      </c>
      <c r="D172" s="331">
        <f>'Norm. Zahr. Financovanie'!D176*Parametre!$A$2/(Parametre!$A$2+Parametre!$A$3)</f>
        <v>0</v>
      </c>
      <c r="E172" s="331">
        <f>'Norm. Zahr. Financovanie'!E176*Parametre!$A$2/(Parametre!$A$2+Parametre!$A$3)</f>
        <v>0</v>
      </c>
      <c r="F172" s="331">
        <f>'Norm. Zahr. Financovanie'!F176*Parametre!$A$2/(Parametre!$A$2+Parametre!$A$3)</f>
        <v>0</v>
      </c>
      <c r="G172" s="331">
        <f>'Norm. Zahr. Financovanie'!G176*Parametre!$A$2/(Parametre!$A$2+Parametre!$A$3)</f>
        <v>0</v>
      </c>
      <c r="H172" s="331">
        <f>'Norm. Zahr. Financovanie'!H176*Parametre!$A$2/(Parametre!$A$2+Parametre!$A$3)</f>
        <v>0</v>
      </c>
      <c r="I172" s="331">
        <f>'Norm. Zahr. Financovanie'!I176*Parametre!$A$2/(Parametre!$A$2+Parametre!$A$3)</f>
        <v>0</v>
      </c>
      <c r="J172" s="331">
        <f>'Norm. Zahr. Financovanie'!J176*Parametre!$A$2/(Parametre!$A$2+Parametre!$A$3)</f>
        <v>0</v>
      </c>
      <c r="K172" s="331">
        <f>'Norm. Zahr. Financovanie'!K176*Parametre!$A$2/(Parametre!$A$2+Parametre!$A$3)</f>
        <v>0</v>
      </c>
      <c r="L172" s="331">
        <f>'Norm. Zahr. Financovanie'!L176*Parametre!$A$2/(Parametre!$A$2+Parametre!$A$3)</f>
        <v>0</v>
      </c>
      <c r="M172" s="331">
        <f>'Norm. Zahr. Financovanie'!M176*Parametre!$A$2/(Parametre!$A$2+Parametre!$A$3)</f>
        <v>0</v>
      </c>
      <c r="N172" s="331">
        <f>'Norm. Zahr. Financovanie'!N176*Parametre!$A$2/(Parametre!$A$2+Parametre!$A$3)</f>
        <v>0</v>
      </c>
      <c r="O172" s="331">
        <f>'Norm. Zahr. Financovanie'!O176*Parametre!$A$2/(Parametre!$A$2+Parametre!$A$3)</f>
        <v>0</v>
      </c>
      <c r="P172" s="331">
        <f>'Norm. Zahr. Financovanie'!P176*Parametre!$A$2/(Parametre!$A$2+Parametre!$A$3)</f>
        <v>0</v>
      </c>
      <c r="Q172" s="331">
        <f>'Norm. Zahr. Financovanie'!Q176*Parametre!$A$2/(Parametre!$A$2+Parametre!$A$3)</f>
        <v>0</v>
      </c>
      <c r="R172" s="331">
        <f>'Norm. Zahr. Financovanie'!R176*Parametre!$A$2/(Parametre!$A$2+Parametre!$A$3)</f>
        <v>0</v>
      </c>
      <c r="S172" s="331">
        <f>'Norm. Zahr. Financovanie'!S176*Parametre!$A$2/(Parametre!$A$2+Parametre!$A$3)</f>
        <v>0</v>
      </c>
      <c r="T172" s="331">
        <f>'Norm. Zahr. Financovanie'!T176*Parametre!$A$2/(Parametre!$A$2+Parametre!$A$3)</f>
        <v>0</v>
      </c>
      <c r="U172" s="331">
        <f>'Norm. Zahr. Financovanie'!U176*Parametre!$A$2/(Parametre!$A$2+Parametre!$A$3)</f>
        <v>0</v>
      </c>
      <c r="V172" s="331">
        <f>'Norm. Zahr. Financovanie'!V176*Parametre!$A$2/(Parametre!$A$2+Parametre!$A$3)</f>
        <v>0</v>
      </c>
      <c r="W172" s="331">
        <f>'Norm. Zahr. Financovanie'!W176*Parametre!$A$2/(Parametre!$A$2+Parametre!$A$3)</f>
        <v>0</v>
      </c>
      <c r="X172" s="331">
        <f>'Norm. Zahr. Financovanie'!X176*Parametre!$A$2/(Parametre!$A$2+Parametre!$A$3)</f>
        <v>0</v>
      </c>
      <c r="Y172" s="331">
        <f>'Norm. Zahr. Financovanie'!Y176*Parametre!$A$2/(Parametre!$A$2+Parametre!$A$3)</f>
        <v>2.9332977824570345E-4</v>
      </c>
      <c r="Z172" s="331">
        <f>'Norm. Zahr. Financovanie'!Z176*Parametre!$A$2/(Parametre!$A$2+Parametre!$A$3)</f>
        <v>0</v>
      </c>
      <c r="AA172" s="331">
        <f>'Norm. Zahr. Financovanie'!AA176*Parametre!$A$2/(Parametre!$A$2+Parametre!$A$3)</f>
        <v>0</v>
      </c>
      <c r="AB172" s="331">
        <f>'Norm. Zahr. Financovanie'!AB176*Parametre!$A$2/(Parametre!$A$2+Parametre!$A$3)</f>
        <v>0</v>
      </c>
      <c r="AC172" s="331">
        <f>'Norm. Zahr. Financovanie'!AC176*Parametre!$A$2/(Parametre!$A$2+Parametre!$A$3)</f>
        <v>0</v>
      </c>
      <c r="AD172" s="331">
        <f>'Norm. Zahr. Financovanie'!AD176*Parametre!$A$2/(Parametre!$A$2+Parametre!$A$3)</f>
        <v>0</v>
      </c>
      <c r="AE172" s="331">
        <f>'Norm. Zahr. Financovanie'!AE176*Parametre!$A$2/(Parametre!$A$2+Parametre!$A$3)</f>
        <v>0</v>
      </c>
      <c r="AF172" s="331">
        <f>'Norm. Zahr. Financovanie'!AF176*Parametre!$A$2/(Parametre!$A$2+Parametre!$A$3)</f>
        <v>0</v>
      </c>
      <c r="AG172" s="331">
        <f>'Norm. Zahr. Financovanie'!AG176*Parametre!$A$2/(Parametre!$A$2+Parametre!$A$3)</f>
        <v>0</v>
      </c>
      <c r="AH172" s="331">
        <f>'Norm. Zahr. Financovanie'!AH176*Parametre!$A$2/(Parametre!$A$2+Parametre!$A$3)</f>
        <v>0</v>
      </c>
      <c r="AI172" s="331">
        <f>'Norm. Zahr. Financovanie'!AI176*Parametre!$A$2/(Parametre!$A$2+Parametre!$A$3)</f>
        <v>0</v>
      </c>
      <c r="AJ172" s="331">
        <f>'Norm. Zahr. Financovanie'!AJ176*Parametre!$A$2/(Parametre!$A$2+Parametre!$A$3)</f>
        <v>0</v>
      </c>
      <c r="AK172" s="331">
        <f>'Norm. Zahr. Financovanie'!AK176*Parametre!$A$2/(Parametre!$A$2+Parametre!$A$3)</f>
        <v>0</v>
      </c>
      <c r="AL172" s="331">
        <f>'Norm. Zahr. Financovanie'!AL176*Parametre!$A$2/(Parametre!$A$2+Parametre!$A$3)</f>
        <v>0</v>
      </c>
      <c r="AM172" s="331">
        <f>'Norm. Zahr. Financovanie'!AM176*Parametre!$A$2/(Parametre!$A$2+Parametre!$A$3)</f>
        <v>0</v>
      </c>
      <c r="AN172" s="331">
        <f>'Norm. Zahr. Financovanie'!AN176*Parametre!$A$2/(Parametre!$A$2+Parametre!$A$3)</f>
        <v>0</v>
      </c>
      <c r="AO172" s="331">
        <f>'Norm. Zahr. Financovanie'!AO176*Parametre!$A$2/(Parametre!$A$2+Parametre!$A$3)</f>
        <v>0</v>
      </c>
      <c r="AP172" s="331">
        <f>'Norm. Zahr. Financovanie'!AP176*Parametre!$A$2/(Parametre!$A$2+Parametre!$A$3)</f>
        <v>0</v>
      </c>
      <c r="AQ172" s="331">
        <f>'Norm. Zahr. Financovanie'!AQ176*Parametre!$A$2/(Parametre!$A$2+Parametre!$A$3)</f>
        <v>0</v>
      </c>
      <c r="AR172" s="331">
        <f>'Norm. Zahr. Financovanie'!AR176*Parametre!$A$2/(Parametre!$A$2+Parametre!$A$3)</f>
        <v>0</v>
      </c>
      <c r="AS172" s="331">
        <f>'Norm. Zahr. Financovanie'!AS176*Parametre!$A$2/(Parametre!$A$2+Parametre!$A$3)</f>
        <v>0</v>
      </c>
      <c r="AT172" s="331">
        <f>'Norm. Zahr. Financovanie'!AT176*Parametre!$A$2/(Parametre!$A$2+Parametre!$A$3)</f>
        <v>0</v>
      </c>
      <c r="AU172" s="331">
        <f>'Norm. Zahr. Financovanie'!AU176*Parametre!$A$2/(Parametre!$A$2+Parametre!$A$3)</f>
        <v>0</v>
      </c>
      <c r="AV172" s="331">
        <f>'Norm. Zahr. Financovanie'!AV176*Parametre!$A$2/(Parametre!$A$2+Parametre!$A$3)</f>
        <v>0</v>
      </c>
      <c r="AW172" s="331">
        <f>'Norm. Zahr. Financovanie'!AW176*Parametre!$A$2/(Parametre!$A$2+Parametre!$A$3)</f>
        <v>0</v>
      </c>
      <c r="AX172" s="331">
        <f>'Norm. Zahr. Financovanie'!AX176*Parametre!$A$2/(Parametre!$A$2+Parametre!$A$3)</f>
        <v>0</v>
      </c>
      <c r="AY172" s="331">
        <f>'Norm. Zahr. Financovanie'!AY176*Parametre!$A$2/(Parametre!$A$2+Parametre!$A$3)</f>
        <v>0</v>
      </c>
      <c r="AZ172" s="331">
        <f>'Norm. Zahr. Financovanie'!AZ176*Parametre!$A$2/(Parametre!$A$2+Parametre!$A$3)</f>
        <v>0</v>
      </c>
      <c r="BA172" s="331">
        <f>'Norm. Zahr. Financovanie'!BA176*Parametre!$A$2/(Parametre!$A$2+Parametre!$A$3)</f>
        <v>0</v>
      </c>
      <c r="BB172" s="331">
        <f>'Norm. Zahr. Financovanie'!BB176*Parametre!$A$2/(Parametre!$A$2+Parametre!$A$3)</f>
        <v>0</v>
      </c>
    </row>
    <row r="173" spans="1:54" ht="14.25" customHeight="1" x14ac:dyDescent="0.25">
      <c r="A173" s="31">
        <v>170</v>
      </c>
      <c r="B173" s="41" t="s">
        <v>411</v>
      </c>
      <c r="C173" s="46" t="s">
        <v>410</v>
      </c>
      <c r="D173" s="331">
        <f>'Norm. Zahr. Financovanie'!D177*Parametre!$A$2/(Parametre!$A$2+Parametre!$A$3)</f>
        <v>0</v>
      </c>
      <c r="E173" s="331">
        <f>'Norm. Zahr. Financovanie'!E177*Parametre!$A$2/(Parametre!$A$2+Parametre!$A$3)</f>
        <v>0</v>
      </c>
      <c r="F173" s="331">
        <f>'Norm. Zahr. Financovanie'!F177*Parametre!$A$2/(Parametre!$A$2+Parametre!$A$3)</f>
        <v>0</v>
      </c>
      <c r="G173" s="331">
        <f>'Norm. Zahr. Financovanie'!G177*Parametre!$A$2/(Parametre!$A$2+Parametre!$A$3)</f>
        <v>0</v>
      </c>
      <c r="H173" s="331">
        <f>'Norm. Zahr. Financovanie'!H177*Parametre!$A$2/(Parametre!$A$2+Parametre!$A$3)</f>
        <v>0</v>
      </c>
      <c r="I173" s="331">
        <f>'Norm. Zahr. Financovanie'!I177*Parametre!$A$2/(Parametre!$A$2+Parametre!$A$3)</f>
        <v>0</v>
      </c>
      <c r="J173" s="331">
        <f>'Norm. Zahr. Financovanie'!J177*Parametre!$A$2/(Parametre!$A$2+Parametre!$A$3)</f>
        <v>0</v>
      </c>
      <c r="K173" s="331">
        <f>'Norm. Zahr. Financovanie'!K177*Parametre!$A$2/(Parametre!$A$2+Parametre!$A$3)</f>
        <v>0</v>
      </c>
      <c r="L173" s="331">
        <f>'Norm. Zahr. Financovanie'!L177*Parametre!$A$2/(Parametre!$A$2+Parametre!$A$3)</f>
        <v>0</v>
      </c>
      <c r="M173" s="331">
        <f>'Norm. Zahr. Financovanie'!M177*Parametre!$A$2/(Parametre!$A$2+Parametre!$A$3)</f>
        <v>0</v>
      </c>
      <c r="N173" s="331">
        <f>'Norm. Zahr. Financovanie'!N177*Parametre!$A$2/(Parametre!$A$2+Parametre!$A$3)</f>
        <v>0</v>
      </c>
      <c r="O173" s="331">
        <f>'Norm. Zahr. Financovanie'!O177*Parametre!$A$2/(Parametre!$A$2+Parametre!$A$3)</f>
        <v>0</v>
      </c>
      <c r="P173" s="331">
        <f>'Norm. Zahr. Financovanie'!P177*Parametre!$A$2/(Parametre!$A$2+Parametre!$A$3)</f>
        <v>0</v>
      </c>
      <c r="Q173" s="331">
        <f>'Norm. Zahr. Financovanie'!Q177*Parametre!$A$2/(Parametre!$A$2+Parametre!$A$3)</f>
        <v>0</v>
      </c>
      <c r="R173" s="331">
        <f>'Norm. Zahr. Financovanie'!R177*Parametre!$A$2/(Parametre!$A$2+Parametre!$A$3)</f>
        <v>0</v>
      </c>
      <c r="S173" s="331">
        <f>'Norm. Zahr. Financovanie'!S177*Parametre!$A$2/(Parametre!$A$2+Parametre!$A$3)</f>
        <v>0</v>
      </c>
      <c r="T173" s="331">
        <f>'Norm. Zahr. Financovanie'!T177*Parametre!$A$2/(Parametre!$A$2+Parametre!$A$3)</f>
        <v>0</v>
      </c>
      <c r="U173" s="331">
        <f>'Norm. Zahr. Financovanie'!U177*Parametre!$A$2/(Parametre!$A$2+Parametre!$A$3)</f>
        <v>0</v>
      </c>
      <c r="V173" s="331">
        <f>'Norm. Zahr. Financovanie'!V177*Parametre!$A$2/(Parametre!$A$2+Parametre!$A$3)</f>
        <v>0</v>
      </c>
      <c r="W173" s="331">
        <f>'Norm. Zahr. Financovanie'!W177*Parametre!$A$2/(Parametre!$A$2+Parametre!$A$3)</f>
        <v>0</v>
      </c>
      <c r="X173" s="331">
        <f>'Norm. Zahr. Financovanie'!X177*Parametre!$A$2/(Parametre!$A$2+Parametre!$A$3)</f>
        <v>0</v>
      </c>
      <c r="Y173" s="331">
        <f>'Norm. Zahr. Financovanie'!Y177*Parametre!$A$2/(Parametre!$A$2+Parametre!$A$3)</f>
        <v>2.3077177760559859E-4</v>
      </c>
      <c r="Z173" s="331">
        <f>'Norm. Zahr. Financovanie'!Z177*Parametre!$A$2/(Parametre!$A$2+Parametre!$A$3)</f>
        <v>0</v>
      </c>
      <c r="AA173" s="331">
        <f>'Norm. Zahr. Financovanie'!AA177*Parametre!$A$2/(Parametre!$A$2+Parametre!$A$3)</f>
        <v>0</v>
      </c>
      <c r="AB173" s="331">
        <f>'Norm. Zahr. Financovanie'!AB177*Parametre!$A$2/(Parametre!$A$2+Parametre!$A$3)</f>
        <v>0</v>
      </c>
      <c r="AC173" s="331">
        <f>'Norm. Zahr. Financovanie'!AC177*Parametre!$A$2/(Parametre!$A$2+Parametre!$A$3)</f>
        <v>0</v>
      </c>
      <c r="AD173" s="331">
        <f>'Norm. Zahr. Financovanie'!AD177*Parametre!$A$2/(Parametre!$A$2+Parametre!$A$3)</f>
        <v>0</v>
      </c>
      <c r="AE173" s="331">
        <f>'Norm. Zahr. Financovanie'!AE177*Parametre!$A$2/(Parametre!$A$2+Parametre!$A$3)</f>
        <v>0</v>
      </c>
      <c r="AF173" s="331">
        <f>'Norm. Zahr. Financovanie'!AF177*Parametre!$A$2/(Parametre!$A$2+Parametre!$A$3)</f>
        <v>0</v>
      </c>
      <c r="AG173" s="331">
        <f>'Norm. Zahr. Financovanie'!AG177*Parametre!$A$2/(Parametre!$A$2+Parametre!$A$3)</f>
        <v>0</v>
      </c>
      <c r="AH173" s="331">
        <f>'Norm. Zahr. Financovanie'!AH177*Parametre!$A$2/(Parametre!$A$2+Parametre!$A$3)</f>
        <v>0</v>
      </c>
      <c r="AI173" s="331">
        <f>'Norm. Zahr. Financovanie'!AI177*Parametre!$A$2/(Parametre!$A$2+Parametre!$A$3)</f>
        <v>0</v>
      </c>
      <c r="AJ173" s="331">
        <f>'Norm. Zahr. Financovanie'!AJ177*Parametre!$A$2/(Parametre!$A$2+Parametre!$A$3)</f>
        <v>0</v>
      </c>
      <c r="AK173" s="331">
        <f>'Norm. Zahr. Financovanie'!AK177*Parametre!$A$2/(Parametre!$A$2+Parametre!$A$3)</f>
        <v>0</v>
      </c>
      <c r="AL173" s="331">
        <f>'Norm. Zahr. Financovanie'!AL177*Parametre!$A$2/(Parametre!$A$2+Parametre!$A$3)</f>
        <v>0</v>
      </c>
      <c r="AM173" s="331">
        <f>'Norm. Zahr. Financovanie'!AM177*Parametre!$A$2/(Parametre!$A$2+Parametre!$A$3)</f>
        <v>0</v>
      </c>
      <c r="AN173" s="331">
        <f>'Norm. Zahr. Financovanie'!AN177*Parametre!$A$2/(Parametre!$A$2+Parametre!$A$3)</f>
        <v>0</v>
      </c>
      <c r="AO173" s="331">
        <f>'Norm. Zahr. Financovanie'!AO177*Parametre!$A$2/(Parametre!$A$2+Parametre!$A$3)</f>
        <v>0</v>
      </c>
      <c r="AP173" s="331">
        <f>'Norm. Zahr. Financovanie'!AP177*Parametre!$A$2/(Parametre!$A$2+Parametre!$A$3)</f>
        <v>0</v>
      </c>
      <c r="AQ173" s="331">
        <f>'Norm. Zahr. Financovanie'!AQ177*Parametre!$A$2/(Parametre!$A$2+Parametre!$A$3)</f>
        <v>0</v>
      </c>
      <c r="AR173" s="331">
        <f>'Norm. Zahr. Financovanie'!AR177*Parametre!$A$2/(Parametre!$A$2+Parametre!$A$3)</f>
        <v>0</v>
      </c>
      <c r="AS173" s="331">
        <f>'Norm. Zahr. Financovanie'!AS177*Parametre!$A$2/(Parametre!$A$2+Parametre!$A$3)</f>
        <v>0</v>
      </c>
      <c r="AT173" s="331">
        <f>'Norm. Zahr. Financovanie'!AT177*Parametre!$A$2/(Parametre!$A$2+Parametre!$A$3)</f>
        <v>0</v>
      </c>
      <c r="AU173" s="331">
        <f>'Norm. Zahr. Financovanie'!AU177*Parametre!$A$2/(Parametre!$A$2+Parametre!$A$3)</f>
        <v>0</v>
      </c>
      <c r="AV173" s="331">
        <f>'Norm. Zahr. Financovanie'!AV177*Parametre!$A$2/(Parametre!$A$2+Parametre!$A$3)</f>
        <v>0</v>
      </c>
      <c r="AW173" s="331">
        <f>'Norm. Zahr. Financovanie'!AW177*Parametre!$A$2/(Parametre!$A$2+Parametre!$A$3)</f>
        <v>0</v>
      </c>
      <c r="AX173" s="331">
        <f>'Norm. Zahr. Financovanie'!AX177*Parametre!$A$2/(Parametre!$A$2+Parametre!$A$3)</f>
        <v>0</v>
      </c>
      <c r="AY173" s="331">
        <f>'Norm. Zahr. Financovanie'!AY177*Parametre!$A$2/(Parametre!$A$2+Parametre!$A$3)</f>
        <v>0</v>
      </c>
      <c r="AZ173" s="331">
        <f>'Norm. Zahr. Financovanie'!AZ177*Parametre!$A$2/(Parametre!$A$2+Parametre!$A$3)</f>
        <v>0</v>
      </c>
      <c r="BA173" s="331">
        <f>'Norm. Zahr. Financovanie'!BA177*Parametre!$A$2/(Parametre!$A$2+Parametre!$A$3)</f>
        <v>0</v>
      </c>
      <c r="BB173" s="331">
        <f>'Norm. Zahr. Financovanie'!BB177*Parametre!$A$2/(Parametre!$A$2+Parametre!$A$3)</f>
        <v>0</v>
      </c>
    </row>
    <row r="174" spans="1:54" ht="14.25" customHeight="1" x14ac:dyDescent="0.25">
      <c r="A174" s="31">
        <v>171</v>
      </c>
      <c r="B174" s="33" t="s">
        <v>336</v>
      </c>
      <c r="C174" s="39" t="s">
        <v>335</v>
      </c>
      <c r="D174" s="331">
        <f>'Norm. Zahr. Financovanie'!D178*Parametre!$A$2/(Parametre!$A$2+Parametre!$A$3)</f>
        <v>0</v>
      </c>
      <c r="E174" s="331">
        <f>'Norm. Zahr. Financovanie'!E178*Parametre!$A$2/(Parametre!$A$2+Parametre!$A$3)</f>
        <v>0</v>
      </c>
      <c r="F174" s="331">
        <f>'Norm. Zahr. Financovanie'!F178*Parametre!$A$2/(Parametre!$A$2+Parametre!$A$3)</f>
        <v>0</v>
      </c>
      <c r="G174" s="331">
        <f>'Norm. Zahr. Financovanie'!G178*Parametre!$A$2/(Parametre!$A$2+Parametre!$A$3)</f>
        <v>0</v>
      </c>
      <c r="H174" s="331">
        <f>'Norm. Zahr. Financovanie'!H178*Parametre!$A$2/(Parametre!$A$2+Parametre!$A$3)</f>
        <v>0</v>
      </c>
      <c r="I174" s="331">
        <f>'Norm. Zahr. Financovanie'!I178*Parametre!$A$2/(Parametre!$A$2+Parametre!$A$3)</f>
        <v>0</v>
      </c>
      <c r="J174" s="331">
        <f>'Norm. Zahr. Financovanie'!J178*Parametre!$A$2/(Parametre!$A$2+Parametre!$A$3)</f>
        <v>0</v>
      </c>
      <c r="K174" s="331">
        <f>'Norm. Zahr. Financovanie'!K178*Parametre!$A$2/(Parametre!$A$2+Parametre!$A$3)</f>
        <v>0</v>
      </c>
      <c r="L174" s="331">
        <f>'Norm. Zahr. Financovanie'!L178*Parametre!$A$2/(Parametre!$A$2+Parametre!$A$3)</f>
        <v>0</v>
      </c>
      <c r="M174" s="331">
        <f>'Norm. Zahr. Financovanie'!M178*Parametre!$A$2/(Parametre!$A$2+Parametre!$A$3)</f>
        <v>0</v>
      </c>
      <c r="N174" s="331">
        <f>'Norm. Zahr. Financovanie'!N178*Parametre!$A$2/(Parametre!$A$2+Parametre!$A$3)</f>
        <v>0</v>
      </c>
      <c r="O174" s="331">
        <f>'Norm. Zahr. Financovanie'!O178*Parametre!$A$2/(Parametre!$A$2+Parametre!$A$3)</f>
        <v>0</v>
      </c>
      <c r="P174" s="331">
        <f>'Norm. Zahr. Financovanie'!P178*Parametre!$A$2/(Parametre!$A$2+Parametre!$A$3)</f>
        <v>0</v>
      </c>
      <c r="Q174" s="331">
        <f>'Norm. Zahr. Financovanie'!Q178*Parametre!$A$2/(Parametre!$A$2+Parametre!$A$3)</f>
        <v>0</v>
      </c>
      <c r="R174" s="331">
        <f>'Norm. Zahr. Financovanie'!R178*Parametre!$A$2/(Parametre!$A$2+Parametre!$A$3)</f>
        <v>0</v>
      </c>
      <c r="S174" s="331">
        <f>'Norm. Zahr. Financovanie'!S178*Parametre!$A$2/(Parametre!$A$2+Parametre!$A$3)</f>
        <v>0</v>
      </c>
      <c r="T174" s="331">
        <f>'Norm. Zahr. Financovanie'!T178*Parametre!$A$2/(Parametre!$A$2+Parametre!$A$3)</f>
        <v>0</v>
      </c>
      <c r="U174" s="331">
        <f>'Norm. Zahr. Financovanie'!U178*Parametre!$A$2/(Parametre!$A$2+Parametre!$A$3)</f>
        <v>0</v>
      </c>
      <c r="V174" s="331">
        <f>'Norm. Zahr. Financovanie'!V178*Parametre!$A$2/(Parametre!$A$2+Parametre!$A$3)</f>
        <v>0</v>
      </c>
      <c r="W174" s="331">
        <f>'Norm. Zahr. Financovanie'!W178*Parametre!$A$2/(Parametre!$A$2+Parametre!$A$3)</f>
        <v>0</v>
      </c>
      <c r="X174" s="331">
        <f>'Norm. Zahr. Financovanie'!X178*Parametre!$A$2/(Parametre!$A$2+Parametre!$A$3)</f>
        <v>0</v>
      </c>
      <c r="Y174" s="331">
        <f>'Norm. Zahr. Financovanie'!Y178*Parametre!$A$2/(Parametre!$A$2+Parametre!$A$3)</f>
        <v>9.3021913003934434E-5</v>
      </c>
      <c r="Z174" s="331">
        <f>'Norm. Zahr. Financovanie'!Z178*Parametre!$A$2/(Parametre!$A$2+Parametre!$A$3)</f>
        <v>0</v>
      </c>
      <c r="AA174" s="331">
        <f>'Norm. Zahr. Financovanie'!AA178*Parametre!$A$2/(Parametre!$A$2+Parametre!$A$3)</f>
        <v>0</v>
      </c>
      <c r="AB174" s="331">
        <f>'Norm. Zahr. Financovanie'!AB178*Parametre!$A$2/(Parametre!$A$2+Parametre!$A$3)</f>
        <v>0</v>
      </c>
      <c r="AC174" s="331">
        <f>'Norm. Zahr. Financovanie'!AC178*Parametre!$A$2/(Parametre!$A$2+Parametre!$A$3)</f>
        <v>0</v>
      </c>
      <c r="AD174" s="331">
        <f>'Norm. Zahr. Financovanie'!AD178*Parametre!$A$2/(Parametre!$A$2+Parametre!$A$3)</f>
        <v>0</v>
      </c>
      <c r="AE174" s="331">
        <f>'Norm. Zahr. Financovanie'!AE178*Parametre!$A$2/(Parametre!$A$2+Parametre!$A$3)</f>
        <v>0</v>
      </c>
      <c r="AF174" s="331">
        <f>'Norm. Zahr. Financovanie'!AF178*Parametre!$A$2/(Parametre!$A$2+Parametre!$A$3)</f>
        <v>0</v>
      </c>
      <c r="AG174" s="331">
        <f>'Norm. Zahr. Financovanie'!AG178*Parametre!$A$2/(Parametre!$A$2+Parametre!$A$3)</f>
        <v>0</v>
      </c>
      <c r="AH174" s="331">
        <f>'Norm. Zahr. Financovanie'!AH178*Parametre!$A$2/(Parametre!$A$2+Parametre!$A$3)</f>
        <v>0</v>
      </c>
      <c r="AI174" s="331">
        <f>'Norm. Zahr. Financovanie'!AI178*Parametre!$A$2/(Parametre!$A$2+Parametre!$A$3)</f>
        <v>0</v>
      </c>
      <c r="AJ174" s="331">
        <f>'Norm. Zahr. Financovanie'!AJ178*Parametre!$A$2/(Parametre!$A$2+Parametre!$A$3)</f>
        <v>0</v>
      </c>
      <c r="AK174" s="331">
        <f>'Norm. Zahr. Financovanie'!AK178*Parametre!$A$2/(Parametre!$A$2+Parametre!$A$3)</f>
        <v>0</v>
      </c>
      <c r="AL174" s="331">
        <f>'Norm. Zahr. Financovanie'!AL178*Parametre!$A$2/(Parametre!$A$2+Parametre!$A$3)</f>
        <v>0</v>
      </c>
      <c r="AM174" s="331">
        <f>'Norm. Zahr. Financovanie'!AM178*Parametre!$A$2/(Parametre!$A$2+Parametre!$A$3)</f>
        <v>0</v>
      </c>
      <c r="AN174" s="331">
        <f>'Norm. Zahr. Financovanie'!AN178*Parametre!$A$2/(Parametre!$A$2+Parametre!$A$3)</f>
        <v>0</v>
      </c>
      <c r="AO174" s="331">
        <f>'Norm. Zahr. Financovanie'!AO178*Parametre!$A$2/(Parametre!$A$2+Parametre!$A$3)</f>
        <v>0</v>
      </c>
      <c r="AP174" s="331">
        <f>'Norm. Zahr. Financovanie'!AP178*Parametre!$A$2/(Parametre!$A$2+Parametre!$A$3)</f>
        <v>0</v>
      </c>
      <c r="AQ174" s="331">
        <f>'Norm. Zahr. Financovanie'!AQ178*Parametre!$A$2/(Parametre!$A$2+Parametre!$A$3)</f>
        <v>0</v>
      </c>
      <c r="AR174" s="331">
        <f>'Norm. Zahr. Financovanie'!AR178*Parametre!$A$2/(Parametre!$A$2+Parametre!$A$3)</f>
        <v>0</v>
      </c>
      <c r="AS174" s="331">
        <f>'Norm. Zahr. Financovanie'!AS178*Parametre!$A$2/(Parametre!$A$2+Parametre!$A$3)</f>
        <v>0</v>
      </c>
      <c r="AT174" s="331">
        <f>'Norm. Zahr. Financovanie'!AT178*Parametre!$A$2/(Parametre!$A$2+Parametre!$A$3)</f>
        <v>0</v>
      </c>
      <c r="AU174" s="331">
        <f>'Norm. Zahr. Financovanie'!AU178*Parametre!$A$2/(Parametre!$A$2+Parametre!$A$3)</f>
        <v>0</v>
      </c>
      <c r="AV174" s="331">
        <f>'Norm. Zahr. Financovanie'!AV178*Parametre!$A$2/(Parametre!$A$2+Parametre!$A$3)</f>
        <v>0</v>
      </c>
      <c r="AW174" s="331">
        <f>'Norm. Zahr. Financovanie'!AW178*Parametre!$A$2/(Parametre!$A$2+Parametre!$A$3)</f>
        <v>2.4210076716342736E-3</v>
      </c>
      <c r="AX174" s="331">
        <f>'Norm. Zahr. Financovanie'!AX178*Parametre!$A$2/(Parametre!$A$2+Parametre!$A$3)</f>
        <v>0</v>
      </c>
      <c r="AY174" s="331">
        <f>'Norm. Zahr. Financovanie'!AY178*Parametre!$A$2/(Parametre!$A$2+Parametre!$A$3)</f>
        <v>0</v>
      </c>
      <c r="AZ174" s="331">
        <f>'Norm. Zahr. Financovanie'!AZ178*Parametre!$A$2/(Parametre!$A$2+Parametre!$A$3)</f>
        <v>0</v>
      </c>
      <c r="BA174" s="331">
        <f>'Norm. Zahr. Financovanie'!BA178*Parametre!$A$2/(Parametre!$A$2+Parametre!$A$3)</f>
        <v>0</v>
      </c>
      <c r="BB174" s="331">
        <f>'Norm. Zahr. Financovanie'!BB178*Parametre!$A$2/(Parametre!$A$2+Parametre!$A$3)</f>
        <v>0</v>
      </c>
    </row>
    <row r="175" spans="1:54" ht="14.25" customHeight="1" x14ac:dyDescent="0.25">
      <c r="A175" s="31">
        <v>172</v>
      </c>
      <c r="B175" s="41" t="s">
        <v>419</v>
      </c>
      <c r="C175" s="40" t="s">
        <v>418</v>
      </c>
      <c r="D175" s="331">
        <f>'Norm. Zahr. Financovanie'!D179*Parametre!$A$2/(Parametre!$A$2+Parametre!$A$3)</f>
        <v>0</v>
      </c>
      <c r="E175" s="331">
        <f>'Norm. Zahr. Financovanie'!E179*Parametre!$A$2/(Parametre!$A$2+Parametre!$A$3)</f>
        <v>0</v>
      </c>
      <c r="F175" s="331">
        <f>'Norm. Zahr. Financovanie'!F179*Parametre!$A$2/(Parametre!$A$2+Parametre!$A$3)</f>
        <v>0</v>
      </c>
      <c r="G175" s="331">
        <f>'Norm. Zahr. Financovanie'!G179*Parametre!$A$2/(Parametre!$A$2+Parametre!$A$3)</f>
        <v>0</v>
      </c>
      <c r="H175" s="331">
        <f>'Norm. Zahr. Financovanie'!H179*Parametre!$A$2/(Parametre!$A$2+Parametre!$A$3)</f>
        <v>0</v>
      </c>
      <c r="I175" s="331">
        <f>'Norm. Zahr. Financovanie'!I179*Parametre!$A$2/(Parametre!$A$2+Parametre!$A$3)</f>
        <v>0</v>
      </c>
      <c r="J175" s="331">
        <f>'Norm. Zahr. Financovanie'!J179*Parametre!$A$2/(Parametre!$A$2+Parametre!$A$3)</f>
        <v>0</v>
      </c>
      <c r="K175" s="331">
        <f>'Norm. Zahr. Financovanie'!K179*Parametre!$A$2/(Parametre!$A$2+Parametre!$A$3)</f>
        <v>0</v>
      </c>
      <c r="L175" s="331">
        <f>'Norm. Zahr. Financovanie'!L179*Parametre!$A$2/(Parametre!$A$2+Parametre!$A$3)</f>
        <v>0</v>
      </c>
      <c r="M175" s="331">
        <f>'Norm. Zahr. Financovanie'!M179*Parametre!$A$2/(Parametre!$A$2+Parametre!$A$3)</f>
        <v>0</v>
      </c>
      <c r="N175" s="331">
        <f>'Norm. Zahr. Financovanie'!N179*Parametre!$A$2/(Parametre!$A$2+Parametre!$A$3)</f>
        <v>0</v>
      </c>
      <c r="O175" s="331">
        <f>'Norm. Zahr. Financovanie'!O179*Parametre!$A$2/(Parametre!$A$2+Parametre!$A$3)</f>
        <v>0</v>
      </c>
      <c r="P175" s="331">
        <f>'Norm. Zahr. Financovanie'!P179*Parametre!$A$2/(Parametre!$A$2+Parametre!$A$3)</f>
        <v>0</v>
      </c>
      <c r="Q175" s="331">
        <f>'Norm. Zahr. Financovanie'!Q179*Parametre!$A$2/(Parametre!$A$2+Parametre!$A$3)</f>
        <v>0</v>
      </c>
      <c r="R175" s="331">
        <f>'Norm. Zahr. Financovanie'!R179*Parametre!$A$2/(Parametre!$A$2+Parametre!$A$3)</f>
        <v>0</v>
      </c>
      <c r="S175" s="331">
        <f>'Norm. Zahr. Financovanie'!S179*Parametre!$A$2/(Parametre!$A$2+Parametre!$A$3)</f>
        <v>0</v>
      </c>
      <c r="T175" s="331">
        <f>'Norm. Zahr. Financovanie'!T179*Parametre!$A$2/(Parametre!$A$2+Parametre!$A$3)</f>
        <v>0</v>
      </c>
      <c r="U175" s="331">
        <f>'Norm. Zahr. Financovanie'!U179*Parametre!$A$2/(Parametre!$A$2+Parametre!$A$3)</f>
        <v>0</v>
      </c>
      <c r="V175" s="331">
        <f>'Norm. Zahr. Financovanie'!V179*Parametre!$A$2/(Parametre!$A$2+Parametre!$A$3)</f>
        <v>0</v>
      </c>
      <c r="W175" s="331">
        <f>'Norm. Zahr. Financovanie'!W179*Parametre!$A$2/(Parametre!$A$2+Parametre!$A$3)</f>
        <v>0</v>
      </c>
      <c r="X175" s="331">
        <f>'Norm. Zahr. Financovanie'!X179*Parametre!$A$2/(Parametre!$A$2+Parametre!$A$3)</f>
        <v>0</v>
      </c>
      <c r="Y175" s="331">
        <f>'Norm. Zahr. Financovanie'!Y179*Parametre!$A$2/(Parametre!$A$2+Parametre!$A$3)</f>
        <v>1.3948192650863774E-4</v>
      </c>
      <c r="Z175" s="331">
        <f>'Norm. Zahr. Financovanie'!Z179*Parametre!$A$2/(Parametre!$A$2+Parametre!$A$3)</f>
        <v>0</v>
      </c>
      <c r="AA175" s="331">
        <f>'Norm. Zahr. Financovanie'!AA179*Parametre!$A$2/(Parametre!$A$2+Parametre!$A$3)</f>
        <v>0</v>
      </c>
      <c r="AB175" s="331">
        <f>'Norm. Zahr. Financovanie'!AB179*Parametre!$A$2/(Parametre!$A$2+Parametre!$A$3)</f>
        <v>0</v>
      </c>
      <c r="AC175" s="331">
        <f>'Norm. Zahr. Financovanie'!AC179*Parametre!$A$2/(Parametre!$A$2+Parametre!$A$3)</f>
        <v>0</v>
      </c>
      <c r="AD175" s="331">
        <f>'Norm. Zahr. Financovanie'!AD179*Parametre!$A$2/(Parametre!$A$2+Parametre!$A$3)</f>
        <v>0</v>
      </c>
      <c r="AE175" s="331">
        <f>'Norm. Zahr. Financovanie'!AE179*Parametre!$A$2/(Parametre!$A$2+Parametre!$A$3)</f>
        <v>0</v>
      </c>
      <c r="AF175" s="331">
        <f>'Norm. Zahr. Financovanie'!AF179*Parametre!$A$2/(Parametre!$A$2+Parametre!$A$3)</f>
        <v>0</v>
      </c>
      <c r="AG175" s="331">
        <f>'Norm. Zahr. Financovanie'!AG179*Parametre!$A$2/(Parametre!$A$2+Parametre!$A$3)</f>
        <v>0</v>
      </c>
      <c r="AH175" s="331">
        <f>'Norm. Zahr. Financovanie'!AH179*Parametre!$A$2/(Parametre!$A$2+Parametre!$A$3)</f>
        <v>0</v>
      </c>
      <c r="AI175" s="331">
        <f>'Norm. Zahr. Financovanie'!AI179*Parametre!$A$2/(Parametre!$A$2+Parametre!$A$3)</f>
        <v>0</v>
      </c>
      <c r="AJ175" s="331">
        <f>'Norm. Zahr. Financovanie'!AJ179*Parametre!$A$2/(Parametre!$A$2+Parametre!$A$3)</f>
        <v>0</v>
      </c>
      <c r="AK175" s="331">
        <f>'Norm. Zahr. Financovanie'!AK179*Parametre!$A$2/(Parametre!$A$2+Parametre!$A$3)</f>
        <v>0</v>
      </c>
      <c r="AL175" s="331">
        <f>'Norm. Zahr. Financovanie'!AL179*Parametre!$A$2/(Parametre!$A$2+Parametre!$A$3)</f>
        <v>0</v>
      </c>
      <c r="AM175" s="331">
        <f>'Norm. Zahr. Financovanie'!AM179*Parametre!$A$2/(Parametre!$A$2+Parametre!$A$3)</f>
        <v>0</v>
      </c>
      <c r="AN175" s="331">
        <f>'Norm. Zahr. Financovanie'!AN179*Parametre!$A$2/(Parametre!$A$2+Parametre!$A$3)</f>
        <v>0</v>
      </c>
      <c r="AO175" s="331">
        <f>'Norm. Zahr. Financovanie'!AO179*Parametre!$A$2/(Parametre!$A$2+Parametre!$A$3)</f>
        <v>0</v>
      </c>
      <c r="AP175" s="331">
        <f>'Norm. Zahr. Financovanie'!AP179*Parametre!$A$2/(Parametre!$A$2+Parametre!$A$3)</f>
        <v>0</v>
      </c>
      <c r="AQ175" s="331">
        <f>'Norm. Zahr. Financovanie'!AQ179*Parametre!$A$2/(Parametre!$A$2+Parametre!$A$3)</f>
        <v>0</v>
      </c>
      <c r="AR175" s="331">
        <f>'Norm. Zahr. Financovanie'!AR179*Parametre!$A$2/(Parametre!$A$2+Parametre!$A$3)</f>
        <v>0</v>
      </c>
      <c r="AS175" s="331">
        <f>'Norm. Zahr. Financovanie'!AS179*Parametre!$A$2/(Parametre!$A$2+Parametre!$A$3)</f>
        <v>0</v>
      </c>
      <c r="AT175" s="331">
        <f>'Norm. Zahr. Financovanie'!AT179*Parametre!$A$2/(Parametre!$A$2+Parametre!$A$3)</f>
        <v>0</v>
      </c>
      <c r="AU175" s="331">
        <f>'Norm. Zahr. Financovanie'!AU179*Parametre!$A$2/(Parametre!$A$2+Parametre!$A$3)</f>
        <v>0</v>
      </c>
      <c r="AV175" s="331">
        <f>'Norm. Zahr. Financovanie'!AV179*Parametre!$A$2/(Parametre!$A$2+Parametre!$A$3)</f>
        <v>0</v>
      </c>
      <c r="AW175" s="331">
        <f>'Norm. Zahr. Financovanie'!AW179*Parametre!$A$2/(Parametre!$A$2+Parametre!$A$3)</f>
        <v>0</v>
      </c>
      <c r="AX175" s="331">
        <f>'Norm. Zahr. Financovanie'!AX179*Parametre!$A$2/(Parametre!$A$2+Parametre!$A$3)</f>
        <v>0</v>
      </c>
      <c r="AY175" s="331">
        <f>'Norm. Zahr. Financovanie'!AY179*Parametre!$A$2/(Parametre!$A$2+Parametre!$A$3)</f>
        <v>0</v>
      </c>
      <c r="AZ175" s="331">
        <f>'Norm. Zahr. Financovanie'!AZ179*Parametre!$A$2/(Parametre!$A$2+Parametre!$A$3)</f>
        <v>0</v>
      </c>
      <c r="BA175" s="331">
        <f>'Norm. Zahr. Financovanie'!BA179*Parametre!$A$2/(Parametre!$A$2+Parametre!$A$3)</f>
        <v>0</v>
      </c>
      <c r="BB175" s="331">
        <f>'Norm. Zahr. Financovanie'!BB179*Parametre!$A$2/(Parametre!$A$2+Parametre!$A$3)</f>
        <v>0</v>
      </c>
    </row>
    <row r="176" spans="1:54" ht="14.25" customHeight="1" x14ac:dyDescent="0.25">
      <c r="A176" s="31">
        <v>173</v>
      </c>
      <c r="B176" s="33" t="s">
        <v>299</v>
      </c>
      <c r="C176" s="39" t="s">
        <v>298</v>
      </c>
      <c r="D176" s="331">
        <f>'Norm. Zahr. Financovanie'!D180*Parametre!$A$2/(Parametre!$A$2+Parametre!$A$3)</f>
        <v>0</v>
      </c>
      <c r="E176" s="331">
        <f>'Norm. Zahr. Financovanie'!E180*Parametre!$A$2/(Parametre!$A$2+Parametre!$A$3)</f>
        <v>0</v>
      </c>
      <c r="F176" s="331">
        <f>'Norm. Zahr. Financovanie'!F180*Parametre!$A$2/(Parametre!$A$2+Parametre!$A$3)</f>
        <v>0</v>
      </c>
      <c r="G176" s="331">
        <f>'Norm. Zahr. Financovanie'!G180*Parametre!$A$2/(Parametre!$A$2+Parametre!$A$3)</f>
        <v>0</v>
      </c>
      <c r="H176" s="331">
        <f>'Norm. Zahr. Financovanie'!H180*Parametre!$A$2/(Parametre!$A$2+Parametre!$A$3)</f>
        <v>0</v>
      </c>
      <c r="I176" s="331">
        <f>'Norm. Zahr. Financovanie'!I180*Parametre!$A$2/(Parametre!$A$2+Parametre!$A$3)</f>
        <v>0</v>
      </c>
      <c r="J176" s="331">
        <f>'Norm. Zahr. Financovanie'!J180*Parametre!$A$2/(Parametre!$A$2+Parametre!$A$3)</f>
        <v>0</v>
      </c>
      <c r="K176" s="331">
        <f>'Norm. Zahr. Financovanie'!K180*Parametre!$A$2/(Parametre!$A$2+Parametre!$A$3)</f>
        <v>0</v>
      </c>
      <c r="L176" s="331">
        <f>'Norm. Zahr. Financovanie'!L180*Parametre!$A$2/(Parametre!$A$2+Parametre!$A$3)</f>
        <v>0</v>
      </c>
      <c r="M176" s="331">
        <f>'Norm. Zahr. Financovanie'!M180*Parametre!$A$2/(Parametre!$A$2+Parametre!$A$3)</f>
        <v>0</v>
      </c>
      <c r="N176" s="331">
        <f>'Norm. Zahr. Financovanie'!N180*Parametre!$A$2/(Parametre!$A$2+Parametre!$A$3)</f>
        <v>0</v>
      </c>
      <c r="O176" s="331">
        <f>'Norm. Zahr. Financovanie'!O180*Parametre!$A$2/(Parametre!$A$2+Parametre!$A$3)</f>
        <v>0</v>
      </c>
      <c r="P176" s="331">
        <f>'Norm. Zahr. Financovanie'!P180*Parametre!$A$2/(Parametre!$A$2+Parametre!$A$3)</f>
        <v>0</v>
      </c>
      <c r="Q176" s="331">
        <f>'Norm. Zahr. Financovanie'!Q180*Parametre!$A$2/(Parametre!$A$2+Parametre!$A$3)</f>
        <v>0</v>
      </c>
      <c r="R176" s="331">
        <f>'Norm. Zahr. Financovanie'!R180*Parametre!$A$2/(Parametre!$A$2+Parametre!$A$3)</f>
        <v>0</v>
      </c>
      <c r="S176" s="331">
        <f>'Norm. Zahr. Financovanie'!S180*Parametre!$A$2/(Parametre!$A$2+Parametre!$A$3)</f>
        <v>0</v>
      </c>
      <c r="T176" s="331">
        <f>'Norm. Zahr. Financovanie'!T180*Parametre!$A$2/(Parametre!$A$2+Parametre!$A$3)</f>
        <v>0</v>
      </c>
      <c r="U176" s="331">
        <f>'Norm. Zahr. Financovanie'!U180*Parametre!$A$2/(Parametre!$A$2+Parametre!$A$3)</f>
        <v>0</v>
      </c>
      <c r="V176" s="331">
        <f>'Norm. Zahr. Financovanie'!V180*Parametre!$A$2/(Parametre!$A$2+Parametre!$A$3)</f>
        <v>0</v>
      </c>
      <c r="W176" s="331">
        <f>'Norm. Zahr. Financovanie'!W180*Parametre!$A$2/(Parametre!$A$2+Parametre!$A$3)</f>
        <v>0</v>
      </c>
      <c r="X176" s="331">
        <f>'Norm. Zahr. Financovanie'!X180*Parametre!$A$2/(Parametre!$A$2+Parametre!$A$3)</f>
        <v>0</v>
      </c>
      <c r="Y176" s="331">
        <f>'Norm. Zahr. Financovanie'!Y180*Parametre!$A$2/(Parametre!$A$2+Parametre!$A$3)</f>
        <v>0</v>
      </c>
      <c r="Z176" s="331">
        <f>'Norm. Zahr. Financovanie'!Z180*Parametre!$A$2/(Parametre!$A$2+Parametre!$A$3)</f>
        <v>0</v>
      </c>
      <c r="AA176" s="331">
        <f>'Norm. Zahr. Financovanie'!AA180*Parametre!$A$2/(Parametre!$A$2+Parametre!$A$3)</f>
        <v>0</v>
      </c>
      <c r="AB176" s="331">
        <f>'Norm. Zahr. Financovanie'!AB180*Parametre!$A$2/(Parametre!$A$2+Parametre!$A$3)</f>
        <v>0</v>
      </c>
      <c r="AC176" s="331">
        <f>'Norm. Zahr. Financovanie'!AC180*Parametre!$A$2/(Parametre!$A$2+Parametre!$A$3)</f>
        <v>0</v>
      </c>
      <c r="AD176" s="331">
        <f>'Norm. Zahr. Financovanie'!AD180*Parametre!$A$2/(Parametre!$A$2+Parametre!$A$3)</f>
        <v>0</v>
      </c>
      <c r="AE176" s="331">
        <f>'Norm. Zahr. Financovanie'!AE180*Parametre!$A$2/(Parametre!$A$2+Parametre!$A$3)</f>
        <v>0</v>
      </c>
      <c r="AF176" s="331">
        <f>'Norm. Zahr. Financovanie'!AF180*Parametre!$A$2/(Parametre!$A$2+Parametre!$A$3)</f>
        <v>0</v>
      </c>
      <c r="AG176" s="331">
        <f>'Norm. Zahr. Financovanie'!AG180*Parametre!$A$2/(Parametre!$A$2+Parametre!$A$3)</f>
        <v>0</v>
      </c>
      <c r="AH176" s="331">
        <f>'Norm. Zahr. Financovanie'!AH180*Parametre!$A$2/(Parametre!$A$2+Parametre!$A$3)</f>
        <v>0</v>
      </c>
      <c r="AI176" s="331">
        <f>'Norm. Zahr. Financovanie'!AI180*Parametre!$A$2/(Parametre!$A$2+Parametre!$A$3)</f>
        <v>0</v>
      </c>
      <c r="AJ176" s="331">
        <f>'Norm. Zahr. Financovanie'!AJ180*Parametre!$A$2/(Parametre!$A$2+Parametre!$A$3)</f>
        <v>0</v>
      </c>
      <c r="AK176" s="331">
        <f>'Norm. Zahr. Financovanie'!AK180*Parametre!$A$2/(Parametre!$A$2+Parametre!$A$3)</f>
        <v>0</v>
      </c>
      <c r="AL176" s="331">
        <f>'Norm. Zahr. Financovanie'!AL180*Parametre!$A$2/(Parametre!$A$2+Parametre!$A$3)</f>
        <v>0</v>
      </c>
      <c r="AM176" s="331">
        <f>'Norm. Zahr. Financovanie'!AM180*Parametre!$A$2/(Parametre!$A$2+Parametre!$A$3)</f>
        <v>0</v>
      </c>
      <c r="AN176" s="331">
        <f>'Norm. Zahr. Financovanie'!AN180*Parametre!$A$2/(Parametre!$A$2+Parametre!$A$3)</f>
        <v>0</v>
      </c>
      <c r="AO176" s="331">
        <f>'Norm. Zahr. Financovanie'!AO180*Parametre!$A$2/(Parametre!$A$2+Parametre!$A$3)</f>
        <v>0</v>
      </c>
      <c r="AP176" s="331">
        <f>'Norm. Zahr. Financovanie'!AP180*Parametre!$A$2/(Parametre!$A$2+Parametre!$A$3)</f>
        <v>1.5629596940276554E-2</v>
      </c>
      <c r="AQ176" s="331">
        <f>'Norm. Zahr. Financovanie'!AQ180*Parametre!$A$2/(Parametre!$A$2+Parametre!$A$3)</f>
        <v>0</v>
      </c>
      <c r="AR176" s="331">
        <f>'Norm. Zahr. Financovanie'!AR180*Parametre!$A$2/(Parametre!$A$2+Parametre!$A$3)</f>
        <v>0</v>
      </c>
      <c r="AS176" s="331">
        <f>'Norm. Zahr. Financovanie'!AS180*Parametre!$A$2/(Parametre!$A$2+Parametre!$A$3)</f>
        <v>0</v>
      </c>
      <c r="AT176" s="331">
        <f>'Norm. Zahr. Financovanie'!AT180*Parametre!$A$2/(Parametre!$A$2+Parametre!$A$3)</f>
        <v>0</v>
      </c>
      <c r="AU176" s="331">
        <f>'Norm. Zahr. Financovanie'!AU180*Parametre!$A$2/(Parametre!$A$2+Parametre!$A$3)</f>
        <v>0</v>
      </c>
      <c r="AV176" s="331">
        <f>'Norm. Zahr. Financovanie'!AV180*Parametre!$A$2/(Parametre!$A$2+Parametre!$A$3)</f>
        <v>0</v>
      </c>
      <c r="AW176" s="331">
        <f>'Norm. Zahr. Financovanie'!AW180*Parametre!$A$2/(Parametre!$A$2+Parametre!$A$3)</f>
        <v>0</v>
      </c>
      <c r="AX176" s="331">
        <f>'Norm. Zahr. Financovanie'!AX180*Parametre!$A$2/(Parametre!$A$2+Parametre!$A$3)</f>
        <v>0</v>
      </c>
      <c r="AY176" s="331">
        <f>'Norm. Zahr. Financovanie'!AY180*Parametre!$A$2/(Parametre!$A$2+Parametre!$A$3)</f>
        <v>0</v>
      </c>
      <c r="AZ176" s="331">
        <f>'Norm. Zahr. Financovanie'!AZ180*Parametre!$A$2/(Parametre!$A$2+Parametre!$A$3)</f>
        <v>0</v>
      </c>
      <c r="BA176" s="331">
        <f>'Norm. Zahr. Financovanie'!BA180*Parametre!$A$2/(Parametre!$A$2+Parametre!$A$3)</f>
        <v>0</v>
      </c>
      <c r="BB176" s="331">
        <f>'Norm. Zahr. Financovanie'!BB180*Parametre!$A$2/(Parametre!$A$2+Parametre!$A$3)</f>
        <v>0</v>
      </c>
    </row>
    <row r="177" spans="1:54" ht="14.25" customHeight="1" x14ac:dyDescent="0.25">
      <c r="A177" s="31">
        <v>174</v>
      </c>
      <c r="B177" s="41" t="s">
        <v>322</v>
      </c>
      <c r="C177" s="40" t="s">
        <v>321</v>
      </c>
      <c r="D177" s="331">
        <f>'Norm. Zahr. Financovanie'!D181*Parametre!$A$2/(Parametre!$A$2+Parametre!$A$3)</f>
        <v>0</v>
      </c>
      <c r="E177" s="331">
        <f>'Norm. Zahr. Financovanie'!E181*Parametre!$A$2/(Parametre!$A$2+Parametre!$A$3)</f>
        <v>0</v>
      </c>
      <c r="F177" s="331">
        <f>'Norm. Zahr. Financovanie'!F181*Parametre!$A$2/(Parametre!$A$2+Parametre!$A$3)</f>
        <v>0</v>
      </c>
      <c r="G177" s="331">
        <f>'Norm. Zahr. Financovanie'!G181*Parametre!$A$2/(Parametre!$A$2+Parametre!$A$3)</f>
        <v>0</v>
      </c>
      <c r="H177" s="331">
        <f>'Norm. Zahr. Financovanie'!H181*Parametre!$A$2/(Parametre!$A$2+Parametre!$A$3)</f>
        <v>0</v>
      </c>
      <c r="I177" s="331">
        <f>'Norm. Zahr. Financovanie'!I181*Parametre!$A$2/(Parametre!$A$2+Parametre!$A$3)</f>
        <v>0</v>
      </c>
      <c r="J177" s="331">
        <f>'Norm. Zahr. Financovanie'!J181*Parametre!$A$2/(Parametre!$A$2+Parametre!$A$3)</f>
        <v>7.9410456768947335E-4</v>
      </c>
      <c r="K177" s="331">
        <f>'Norm. Zahr. Financovanie'!K181*Parametre!$A$2/(Parametre!$A$2+Parametre!$A$3)</f>
        <v>0</v>
      </c>
      <c r="L177" s="331">
        <f>'Norm. Zahr. Financovanie'!L181*Parametre!$A$2/(Parametre!$A$2+Parametre!$A$3)</f>
        <v>0</v>
      </c>
      <c r="M177" s="331">
        <f>'Norm. Zahr. Financovanie'!M181*Parametre!$A$2/(Parametre!$A$2+Parametre!$A$3)</f>
        <v>0</v>
      </c>
      <c r="N177" s="331">
        <f>'Norm. Zahr. Financovanie'!N181*Parametre!$A$2/(Parametre!$A$2+Parametre!$A$3)</f>
        <v>0</v>
      </c>
      <c r="O177" s="331">
        <f>'Norm. Zahr. Financovanie'!O181*Parametre!$A$2/(Parametre!$A$2+Parametre!$A$3)</f>
        <v>0</v>
      </c>
      <c r="P177" s="331">
        <f>'Norm. Zahr. Financovanie'!P181*Parametre!$A$2/(Parametre!$A$2+Parametre!$A$3)</f>
        <v>0</v>
      </c>
      <c r="Q177" s="331">
        <f>'Norm. Zahr. Financovanie'!Q181*Parametre!$A$2/(Parametre!$A$2+Parametre!$A$3)</f>
        <v>0</v>
      </c>
      <c r="R177" s="331">
        <f>'Norm. Zahr. Financovanie'!R181*Parametre!$A$2/(Parametre!$A$2+Parametre!$A$3)</f>
        <v>0</v>
      </c>
      <c r="S177" s="331">
        <f>'Norm. Zahr. Financovanie'!S181*Parametre!$A$2/(Parametre!$A$2+Parametre!$A$3)</f>
        <v>0</v>
      </c>
      <c r="T177" s="331">
        <f>'Norm. Zahr. Financovanie'!T181*Parametre!$A$2/(Parametre!$A$2+Parametre!$A$3)</f>
        <v>0</v>
      </c>
      <c r="U177" s="331">
        <f>'Norm. Zahr. Financovanie'!U181*Parametre!$A$2/(Parametre!$A$2+Parametre!$A$3)</f>
        <v>0</v>
      </c>
      <c r="V177" s="331">
        <f>'Norm. Zahr. Financovanie'!V181*Parametre!$A$2/(Parametre!$A$2+Parametre!$A$3)</f>
        <v>0</v>
      </c>
      <c r="W177" s="331">
        <f>'Norm. Zahr. Financovanie'!W181*Parametre!$A$2/(Parametre!$A$2+Parametre!$A$3)</f>
        <v>0</v>
      </c>
      <c r="X177" s="331">
        <f>'Norm. Zahr. Financovanie'!X181*Parametre!$A$2/(Parametre!$A$2+Parametre!$A$3)</f>
        <v>0</v>
      </c>
      <c r="Y177" s="331">
        <f>'Norm. Zahr. Financovanie'!Y181*Parametre!$A$2/(Parametre!$A$2+Parametre!$A$3)</f>
        <v>0</v>
      </c>
      <c r="Z177" s="331">
        <f>'Norm. Zahr. Financovanie'!Z181*Parametre!$A$2/(Parametre!$A$2+Parametre!$A$3)</f>
        <v>0</v>
      </c>
      <c r="AA177" s="331">
        <f>'Norm. Zahr. Financovanie'!AA181*Parametre!$A$2/(Parametre!$A$2+Parametre!$A$3)</f>
        <v>0</v>
      </c>
      <c r="AB177" s="331">
        <f>'Norm. Zahr. Financovanie'!AB181*Parametre!$A$2/(Parametre!$A$2+Parametre!$A$3)</f>
        <v>0</v>
      </c>
      <c r="AC177" s="331">
        <f>'Norm. Zahr. Financovanie'!AC181*Parametre!$A$2/(Parametre!$A$2+Parametre!$A$3)</f>
        <v>0</v>
      </c>
      <c r="AD177" s="331">
        <f>'Norm. Zahr. Financovanie'!AD181*Parametre!$A$2/(Parametre!$A$2+Parametre!$A$3)</f>
        <v>0</v>
      </c>
      <c r="AE177" s="331">
        <f>'Norm. Zahr. Financovanie'!AE181*Parametre!$A$2/(Parametre!$A$2+Parametre!$A$3)</f>
        <v>0</v>
      </c>
      <c r="AF177" s="331">
        <f>'Norm. Zahr. Financovanie'!AF181*Parametre!$A$2/(Parametre!$A$2+Parametre!$A$3)</f>
        <v>0</v>
      </c>
      <c r="AG177" s="331">
        <f>'Norm. Zahr. Financovanie'!AG181*Parametre!$A$2/(Parametre!$A$2+Parametre!$A$3)</f>
        <v>0</v>
      </c>
      <c r="AH177" s="331">
        <f>'Norm. Zahr. Financovanie'!AH181*Parametre!$A$2/(Parametre!$A$2+Parametre!$A$3)</f>
        <v>0</v>
      </c>
      <c r="AI177" s="331">
        <f>'Norm. Zahr. Financovanie'!AI181*Parametre!$A$2/(Parametre!$A$2+Parametre!$A$3)</f>
        <v>0</v>
      </c>
      <c r="AJ177" s="331">
        <f>'Norm. Zahr. Financovanie'!AJ181*Parametre!$A$2/(Parametre!$A$2+Parametre!$A$3)</f>
        <v>0</v>
      </c>
      <c r="AK177" s="331">
        <f>'Norm. Zahr. Financovanie'!AK181*Parametre!$A$2/(Parametre!$A$2+Parametre!$A$3)</f>
        <v>0</v>
      </c>
      <c r="AL177" s="331">
        <f>'Norm. Zahr. Financovanie'!AL181*Parametre!$A$2/(Parametre!$A$2+Parametre!$A$3)</f>
        <v>0</v>
      </c>
      <c r="AM177" s="331">
        <f>'Norm. Zahr. Financovanie'!AM181*Parametre!$A$2/(Parametre!$A$2+Parametre!$A$3)</f>
        <v>0</v>
      </c>
      <c r="AN177" s="331">
        <f>'Norm. Zahr. Financovanie'!AN181*Parametre!$A$2/(Parametre!$A$2+Parametre!$A$3)</f>
        <v>0</v>
      </c>
      <c r="AO177" s="331">
        <f>'Norm. Zahr. Financovanie'!AO181*Parametre!$A$2/(Parametre!$A$2+Parametre!$A$3)</f>
        <v>0</v>
      </c>
      <c r="AP177" s="331">
        <f>'Norm. Zahr. Financovanie'!AP181*Parametre!$A$2/(Parametre!$A$2+Parametre!$A$3)</f>
        <v>6.6864585840755299E-4</v>
      </c>
      <c r="AQ177" s="331">
        <f>'Norm. Zahr. Financovanie'!AQ181*Parametre!$A$2/(Parametre!$A$2+Parametre!$A$3)</f>
        <v>0</v>
      </c>
      <c r="AR177" s="331">
        <f>'Norm. Zahr. Financovanie'!AR181*Parametre!$A$2/(Parametre!$A$2+Parametre!$A$3)</f>
        <v>0</v>
      </c>
      <c r="AS177" s="331">
        <f>'Norm. Zahr. Financovanie'!AS181*Parametre!$A$2/(Parametre!$A$2+Parametre!$A$3)</f>
        <v>0</v>
      </c>
      <c r="AT177" s="331">
        <f>'Norm. Zahr. Financovanie'!AT181*Parametre!$A$2/(Parametre!$A$2+Parametre!$A$3)</f>
        <v>0</v>
      </c>
      <c r="AU177" s="331">
        <f>'Norm. Zahr. Financovanie'!AU181*Parametre!$A$2/(Parametre!$A$2+Parametre!$A$3)</f>
        <v>0</v>
      </c>
      <c r="AV177" s="331">
        <f>'Norm. Zahr. Financovanie'!AV181*Parametre!$A$2/(Parametre!$A$2+Parametre!$A$3)</f>
        <v>0</v>
      </c>
      <c r="AW177" s="331">
        <f>'Norm. Zahr. Financovanie'!AW181*Parametre!$A$2/(Parametre!$A$2+Parametre!$A$3)</f>
        <v>0</v>
      </c>
      <c r="AX177" s="331">
        <f>'Norm. Zahr. Financovanie'!AX181*Parametre!$A$2/(Parametre!$A$2+Parametre!$A$3)</f>
        <v>0</v>
      </c>
      <c r="AY177" s="331">
        <f>'Norm. Zahr. Financovanie'!AY181*Parametre!$A$2/(Parametre!$A$2+Parametre!$A$3)</f>
        <v>0</v>
      </c>
      <c r="AZ177" s="331">
        <f>'Norm. Zahr. Financovanie'!AZ181*Parametre!$A$2/(Parametre!$A$2+Parametre!$A$3)</f>
        <v>0</v>
      </c>
      <c r="BA177" s="331">
        <f>'Norm. Zahr. Financovanie'!BA181*Parametre!$A$2/(Parametre!$A$2+Parametre!$A$3)</f>
        <v>0</v>
      </c>
      <c r="BB177" s="331">
        <f>'Norm. Zahr. Financovanie'!BB181*Parametre!$A$2/(Parametre!$A$2+Parametre!$A$3)</f>
        <v>0</v>
      </c>
    </row>
    <row r="178" spans="1:54" ht="14.25" customHeight="1" x14ac:dyDescent="0.25">
      <c r="A178" s="31">
        <v>175</v>
      </c>
      <c r="B178" s="41" t="s">
        <v>328</v>
      </c>
      <c r="C178" s="40" t="s">
        <v>327</v>
      </c>
      <c r="D178" s="331">
        <f>'Norm. Zahr. Financovanie'!D182*Parametre!$A$2/(Parametre!$A$2+Parametre!$A$3)</f>
        <v>0</v>
      </c>
      <c r="E178" s="331">
        <f>'Norm. Zahr. Financovanie'!E182*Parametre!$A$2/(Parametre!$A$2+Parametre!$A$3)</f>
        <v>0</v>
      </c>
      <c r="F178" s="331">
        <f>'Norm. Zahr. Financovanie'!F182*Parametre!$A$2/(Parametre!$A$2+Parametre!$A$3)</f>
        <v>0</v>
      </c>
      <c r="G178" s="331">
        <f>'Norm. Zahr. Financovanie'!G182*Parametre!$A$2/(Parametre!$A$2+Parametre!$A$3)</f>
        <v>0</v>
      </c>
      <c r="H178" s="331">
        <f>'Norm. Zahr. Financovanie'!H182*Parametre!$A$2/(Parametre!$A$2+Parametre!$A$3)</f>
        <v>0</v>
      </c>
      <c r="I178" s="331">
        <f>'Norm. Zahr. Financovanie'!I182*Parametre!$A$2/(Parametre!$A$2+Parametre!$A$3)</f>
        <v>0</v>
      </c>
      <c r="J178" s="331">
        <f>'Norm. Zahr. Financovanie'!J182*Parametre!$A$2/(Parametre!$A$2+Parametre!$A$3)</f>
        <v>0</v>
      </c>
      <c r="K178" s="331">
        <f>'Norm. Zahr. Financovanie'!K182*Parametre!$A$2/(Parametre!$A$2+Parametre!$A$3)</f>
        <v>0</v>
      </c>
      <c r="L178" s="331">
        <f>'Norm. Zahr. Financovanie'!L182*Parametre!$A$2/(Parametre!$A$2+Parametre!$A$3)</f>
        <v>0</v>
      </c>
      <c r="M178" s="331">
        <f>'Norm. Zahr. Financovanie'!M182*Parametre!$A$2/(Parametre!$A$2+Parametre!$A$3)</f>
        <v>0</v>
      </c>
      <c r="N178" s="331">
        <f>'Norm. Zahr. Financovanie'!N182*Parametre!$A$2/(Parametre!$A$2+Parametre!$A$3)</f>
        <v>0</v>
      </c>
      <c r="O178" s="331">
        <f>'Norm. Zahr. Financovanie'!O182*Parametre!$A$2/(Parametre!$A$2+Parametre!$A$3)</f>
        <v>0</v>
      </c>
      <c r="P178" s="331">
        <f>'Norm. Zahr. Financovanie'!P182*Parametre!$A$2/(Parametre!$A$2+Parametre!$A$3)</f>
        <v>0</v>
      </c>
      <c r="Q178" s="331">
        <f>'Norm. Zahr. Financovanie'!Q182*Parametre!$A$2/(Parametre!$A$2+Parametre!$A$3)</f>
        <v>0</v>
      </c>
      <c r="R178" s="331">
        <f>'Norm. Zahr. Financovanie'!R182*Parametre!$A$2/(Parametre!$A$2+Parametre!$A$3)</f>
        <v>0</v>
      </c>
      <c r="S178" s="331">
        <f>'Norm. Zahr. Financovanie'!S182*Parametre!$A$2/(Parametre!$A$2+Parametre!$A$3)</f>
        <v>0</v>
      </c>
      <c r="T178" s="331">
        <f>'Norm. Zahr. Financovanie'!T182*Parametre!$A$2/(Parametre!$A$2+Parametre!$A$3)</f>
        <v>0</v>
      </c>
      <c r="U178" s="331">
        <f>'Norm. Zahr. Financovanie'!U182*Parametre!$A$2/(Parametre!$A$2+Parametre!$A$3)</f>
        <v>0</v>
      </c>
      <c r="V178" s="331">
        <f>'Norm. Zahr. Financovanie'!V182*Parametre!$A$2/(Parametre!$A$2+Parametre!$A$3)</f>
        <v>0</v>
      </c>
      <c r="W178" s="331">
        <f>'Norm. Zahr. Financovanie'!W182*Parametre!$A$2/(Parametre!$A$2+Parametre!$A$3)</f>
        <v>0</v>
      </c>
      <c r="X178" s="331">
        <f>'Norm. Zahr. Financovanie'!X182*Parametre!$A$2/(Parametre!$A$2+Parametre!$A$3)</f>
        <v>0</v>
      </c>
      <c r="Y178" s="331">
        <f>'Norm. Zahr. Financovanie'!Y182*Parametre!$A$2/(Parametre!$A$2+Parametre!$A$3)</f>
        <v>0</v>
      </c>
      <c r="Z178" s="331">
        <f>'Norm. Zahr. Financovanie'!Z182*Parametre!$A$2/(Parametre!$A$2+Parametre!$A$3)</f>
        <v>0</v>
      </c>
      <c r="AA178" s="331">
        <f>'Norm. Zahr. Financovanie'!AA182*Parametre!$A$2/(Parametre!$A$2+Parametre!$A$3)</f>
        <v>0</v>
      </c>
      <c r="AB178" s="331">
        <f>'Norm. Zahr. Financovanie'!AB182*Parametre!$A$2/(Parametre!$A$2+Parametre!$A$3)</f>
        <v>0</v>
      </c>
      <c r="AC178" s="331">
        <f>'Norm. Zahr. Financovanie'!AC182*Parametre!$A$2/(Parametre!$A$2+Parametre!$A$3)</f>
        <v>0</v>
      </c>
      <c r="AD178" s="331">
        <f>'Norm. Zahr. Financovanie'!AD182*Parametre!$A$2/(Parametre!$A$2+Parametre!$A$3)</f>
        <v>0</v>
      </c>
      <c r="AE178" s="331">
        <f>'Norm. Zahr. Financovanie'!AE182*Parametre!$A$2/(Parametre!$A$2+Parametre!$A$3)</f>
        <v>0</v>
      </c>
      <c r="AF178" s="331">
        <f>'Norm. Zahr. Financovanie'!AF182*Parametre!$A$2/(Parametre!$A$2+Parametre!$A$3)</f>
        <v>0</v>
      </c>
      <c r="AG178" s="331">
        <f>'Norm. Zahr. Financovanie'!AG182*Parametre!$A$2/(Parametre!$A$2+Parametre!$A$3)</f>
        <v>0</v>
      </c>
      <c r="AH178" s="331">
        <f>'Norm. Zahr. Financovanie'!AH182*Parametre!$A$2/(Parametre!$A$2+Parametre!$A$3)</f>
        <v>0</v>
      </c>
      <c r="AI178" s="331">
        <f>'Norm. Zahr. Financovanie'!AI182*Parametre!$A$2/(Parametre!$A$2+Parametre!$A$3)</f>
        <v>0</v>
      </c>
      <c r="AJ178" s="331">
        <f>'Norm. Zahr. Financovanie'!AJ182*Parametre!$A$2/(Parametre!$A$2+Parametre!$A$3)</f>
        <v>0</v>
      </c>
      <c r="AK178" s="331">
        <f>'Norm. Zahr. Financovanie'!AK182*Parametre!$A$2/(Parametre!$A$2+Parametre!$A$3)</f>
        <v>0</v>
      </c>
      <c r="AL178" s="331">
        <f>'Norm. Zahr. Financovanie'!AL182*Parametre!$A$2/(Parametre!$A$2+Parametre!$A$3)</f>
        <v>0</v>
      </c>
      <c r="AM178" s="331">
        <f>'Norm. Zahr. Financovanie'!AM182*Parametre!$A$2/(Parametre!$A$2+Parametre!$A$3)</f>
        <v>0</v>
      </c>
      <c r="AN178" s="331">
        <f>'Norm. Zahr. Financovanie'!AN182*Parametre!$A$2/(Parametre!$A$2+Parametre!$A$3)</f>
        <v>0</v>
      </c>
      <c r="AO178" s="331">
        <f>'Norm. Zahr. Financovanie'!AO182*Parametre!$A$2/(Parametre!$A$2+Parametre!$A$3)</f>
        <v>0</v>
      </c>
      <c r="AP178" s="331">
        <f>'Norm. Zahr. Financovanie'!AP182*Parametre!$A$2/(Parametre!$A$2+Parametre!$A$3)</f>
        <v>2.6327930674797397E-3</v>
      </c>
      <c r="AQ178" s="331">
        <f>'Norm. Zahr. Financovanie'!AQ182*Parametre!$A$2/(Parametre!$A$2+Parametre!$A$3)</f>
        <v>0</v>
      </c>
      <c r="AR178" s="331">
        <f>'Norm. Zahr. Financovanie'!AR182*Parametre!$A$2/(Parametre!$A$2+Parametre!$A$3)</f>
        <v>0</v>
      </c>
      <c r="AS178" s="331">
        <f>'Norm. Zahr. Financovanie'!AS182*Parametre!$A$2/(Parametre!$A$2+Parametre!$A$3)</f>
        <v>0</v>
      </c>
      <c r="AT178" s="331">
        <f>'Norm. Zahr. Financovanie'!AT182*Parametre!$A$2/(Parametre!$A$2+Parametre!$A$3)</f>
        <v>0</v>
      </c>
      <c r="AU178" s="331">
        <f>'Norm. Zahr. Financovanie'!AU182*Parametre!$A$2/(Parametre!$A$2+Parametre!$A$3)</f>
        <v>0</v>
      </c>
      <c r="AV178" s="331">
        <f>'Norm. Zahr. Financovanie'!AV182*Parametre!$A$2/(Parametre!$A$2+Parametre!$A$3)</f>
        <v>0</v>
      </c>
      <c r="AW178" s="331">
        <f>'Norm. Zahr. Financovanie'!AW182*Parametre!$A$2/(Parametre!$A$2+Parametre!$A$3)</f>
        <v>0</v>
      </c>
      <c r="AX178" s="331">
        <f>'Norm. Zahr. Financovanie'!AX182*Parametre!$A$2/(Parametre!$A$2+Parametre!$A$3)</f>
        <v>0</v>
      </c>
      <c r="AY178" s="331">
        <f>'Norm. Zahr. Financovanie'!AY182*Parametre!$A$2/(Parametre!$A$2+Parametre!$A$3)</f>
        <v>0</v>
      </c>
      <c r="AZ178" s="331">
        <f>'Norm. Zahr. Financovanie'!AZ182*Parametre!$A$2/(Parametre!$A$2+Parametre!$A$3)</f>
        <v>0</v>
      </c>
      <c r="BA178" s="331">
        <f>'Norm. Zahr. Financovanie'!BA182*Parametre!$A$2/(Parametre!$A$2+Parametre!$A$3)</f>
        <v>0</v>
      </c>
      <c r="BB178" s="331">
        <f>'Norm. Zahr. Financovanie'!BB182*Parametre!$A$2/(Parametre!$A$2+Parametre!$A$3)</f>
        <v>0</v>
      </c>
    </row>
    <row r="179" spans="1:54" ht="14.25" customHeight="1" x14ac:dyDescent="0.25">
      <c r="A179" s="31">
        <v>176</v>
      </c>
      <c r="B179" s="33" t="s">
        <v>338</v>
      </c>
      <c r="C179" s="39" t="s">
        <v>337</v>
      </c>
      <c r="D179" s="331">
        <f>'Norm. Zahr. Financovanie'!D183*Parametre!$A$2/(Parametre!$A$2+Parametre!$A$3)</f>
        <v>0</v>
      </c>
      <c r="E179" s="331">
        <f>'Norm. Zahr. Financovanie'!E183*Parametre!$A$2/(Parametre!$A$2+Parametre!$A$3)</f>
        <v>0</v>
      </c>
      <c r="F179" s="331">
        <f>'Norm. Zahr. Financovanie'!F183*Parametre!$A$2/(Parametre!$A$2+Parametre!$A$3)</f>
        <v>0</v>
      </c>
      <c r="G179" s="331">
        <f>'Norm. Zahr. Financovanie'!G183*Parametre!$A$2/(Parametre!$A$2+Parametre!$A$3)</f>
        <v>0</v>
      </c>
      <c r="H179" s="331">
        <f>'Norm. Zahr. Financovanie'!H183*Parametre!$A$2/(Parametre!$A$2+Parametre!$A$3)</f>
        <v>0</v>
      </c>
      <c r="I179" s="331">
        <f>'Norm. Zahr. Financovanie'!I183*Parametre!$A$2/(Parametre!$A$2+Parametre!$A$3)</f>
        <v>0</v>
      </c>
      <c r="J179" s="331">
        <f>'Norm. Zahr. Financovanie'!J183*Parametre!$A$2/(Parametre!$A$2+Parametre!$A$3)</f>
        <v>0</v>
      </c>
      <c r="K179" s="331">
        <f>'Norm. Zahr. Financovanie'!K183*Parametre!$A$2/(Parametre!$A$2+Parametre!$A$3)</f>
        <v>0</v>
      </c>
      <c r="L179" s="331">
        <f>'Norm. Zahr. Financovanie'!L183*Parametre!$A$2/(Parametre!$A$2+Parametre!$A$3)</f>
        <v>0</v>
      </c>
      <c r="M179" s="331">
        <f>'Norm. Zahr. Financovanie'!M183*Parametre!$A$2/(Parametre!$A$2+Parametre!$A$3)</f>
        <v>0</v>
      </c>
      <c r="N179" s="331">
        <f>'Norm. Zahr. Financovanie'!N183*Parametre!$A$2/(Parametre!$A$2+Parametre!$A$3)</f>
        <v>0</v>
      </c>
      <c r="O179" s="331">
        <f>'Norm. Zahr. Financovanie'!O183*Parametre!$A$2/(Parametre!$A$2+Parametre!$A$3)</f>
        <v>0</v>
      </c>
      <c r="P179" s="331">
        <f>'Norm. Zahr. Financovanie'!P183*Parametre!$A$2/(Parametre!$A$2+Parametre!$A$3)</f>
        <v>0</v>
      </c>
      <c r="Q179" s="331">
        <f>'Norm. Zahr. Financovanie'!Q183*Parametre!$A$2/(Parametre!$A$2+Parametre!$A$3)</f>
        <v>0</v>
      </c>
      <c r="R179" s="331">
        <f>'Norm. Zahr. Financovanie'!R183*Parametre!$A$2/(Parametre!$A$2+Parametre!$A$3)</f>
        <v>0</v>
      </c>
      <c r="S179" s="331">
        <f>'Norm. Zahr. Financovanie'!S183*Parametre!$A$2/(Parametre!$A$2+Parametre!$A$3)</f>
        <v>0</v>
      </c>
      <c r="T179" s="331">
        <f>'Norm. Zahr. Financovanie'!T183*Parametre!$A$2/(Parametre!$A$2+Parametre!$A$3)</f>
        <v>0</v>
      </c>
      <c r="U179" s="331">
        <f>'Norm. Zahr. Financovanie'!U183*Parametre!$A$2/(Parametre!$A$2+Parametre!$A$3)</f>
        <v>0</v>
      </c>
      <c r="V179" s="331">
        <f>'Norm. Zahr. Financovanie'!V183*Parametre!$A$2/(Parametre!$A$2+Parametre!$A$3)</f>
        <v>0</v>
      </c>
      <c r="W179" s="331">
        <f>'Norm. Zahr. Financovanie'!W183*Parametre!$A$2/(Parametre!$A$2+Parametre!$A$3)</f>
        <v>0</v>
      </c>
      <c r="X179" s="331">
        <f>'Norm. Zahr. Financovanie'!X183*Parametre!$A$2/(Parametre!$A$2+Parametre!$A$3)</f>
        <v>0</v>
      </c>
      <c r="Y179" s="331">
        <f>'Norm. Zahr. Financovanie'!Y183*Parametre!$A$2/(Parametre!$A$2+Parametre!$A$3)</f>
        <v>0</v>
      </c>
      <c r="Z179" s="331">
        <f>'Norm. Zahr. Financovanie'!Z183*Parametre!$A$2/(Parametre!$A$2+Parametre!$A$3)</f>
        <v>6.2383801960453657E-3</v>
      </c>
      <c r="AA179" s="331">
        <f>'Norm. Zahr. Financovanie'!AA183*Parametre!$A$2/(Parametre!$A$2+Parametre!$A$3)</f>
        <v>0</v>
      </c>
      <c r="AB179" s="331">
        <f>'Norm. Zahr. Financovanie'!AB183*Parametre!$A$2/(Parametre!$A$2+Parametre!$A$3)</f>
        <v>0</v>
      </c>
      <c r="AC179" s="331">
        <f>'Norm. Zahr. Financovanie'!AC183*Parametre!$A$2/(Parametre!$A$2+Parametre!$A$3)</f>
        <v>0</v>
      </c>
      <c r="AD179" s="331">
        <f>'Norm. Zahr. Financovanie'!AD183*Parametre!$A$2/(Parametre!$A$2+Parametre!$A$3)</f>
        <v>0</v>
      </c>
      <c r="AE179" s="331">
        <f>'Norm. Zahr. Financovanie'!AE183*Parametre!$A$2/(Parametre!$A$2+Parametre!$A$3)</f>
        <v>0</v>
      </c>
      <c r="AF179" s="331">
        <f>'Norm. Zahr. Financovanie'!AF183*Parametre!$A$2/(Parametre!$A$2+Parametre!$A$3)</f>
        <v>0</v>
      </c>
      <c r="AG179" s="331">
        <f>'Norm. Zahr. Financovanie'!AG183*Parametre!$A$2/(Parametre!$A$2+Parametre!$A$3)</f>
        <v>0</v>
      </c>
      <c r="AH179" s="331">
        <f>'Norm. Zahr. Financovanie'!AH183*Parametre!$A$2/(Parametre!$A$2+Parametre!$A$3)</f>
        <v>0</v>
      </c>
      <c r="AI179" s="331">
        <f>'Norm. Zahr. Financovanie'!AI183*Parametre!$A$2/(Parametre!$A$2+Parametre!$A$3)</f>
        <v>0</v>
      </c>
      <c r="AJ179" s="331">
        <f>'Norm. Zahr. Financovanie'!AJ183*Parametre!$A$2/(Parametre!$A$2+Parametre!$A$3)</f>
        <v>0</v>
      </c>
      <c r="AK179" s="331">
        <f>'Norm. Zahr. Financovanie'!AK183*Parametre!$A$2/(Parametre!$A$2+Parametre!$A$3)</f>
        <v>0</v>
      </c>
      <c r="AL179" s="331">
        <f>'Norm. Zahr. Financovanie'!AL183*Parametre!$A$2/(Parametre!$A$2+Parametre!$A$3)</f>
        <v>0</v>
      </c>
      <c r="AM179" s="331">
        <f>'Norm. Zahr. Financovanie'!AM183*Parametre!$A$2/(Parametre!$A$2+Parametre!$A$3)</f>
        <v>0</v>
      </c>
      <c r="AN179" s="331">
        <f>'Norm. Zahr. Financovanie'!AN183*Parametre!$A$2/(Parametre!$A$2+Parametre!$A$3)</f>
        <v>0</v>
      </c>
      <c r="AO179" s="331">
        <f>'Norm. Zahr. Financovanie'!AO183*Parametre!$A$2/(Parametre!$A$2+Parametre!$A$3)</f>
        <v>0</v>
      </c>
      <c r="AP179" s="331">
        <f>'Norm. Zahr. Financovanie'!AP183*Parametre!$A$2/(Parametre!$A$2+Parametre!$A$3)</f>
        <v>0</v>
      </c>
      <c r="AQ179" s="331">
        <f>'Norm. Zahr. Financovanie'!AQ183*Parametre!$A$2/(Parametre!$A$2+Parametre!$A$3)</f>
        <v>0</v>
      </c>
      <c r="AR179" s="331">
        <f>'Norm. Zahr. Financovanie'!AR183*Parametre!$A$2/(Parametre!$A$2+Parametre!$A$3)</f>
        <v>0</v>
      </c>
      <c r="AS179" s="331">
        <f>'Norm. Zahr. Financovanie'!AS183*Parametre!$A$2/(Parametre!$A$2+Parametre!$A$3)</f>
        <v>0</v>
      </c>
      <c r="AT179" s="331">
        <f>'Norm. Zahr. Financovanie'!AT183*Parametre!$A$2/(Parametre!$A$2+Parametre!$A$3)</f>
        <v>0</v>
      </c>
      <c r="AU179" s="331">
        <f>'Norm. Zahr. Financovanie'!AU183*Parametre!$A$2/(Parametre!$A$2+Parametre!$A$3)</f>
        <v>0</v>
      </c>
      <c r="AV179" s="331">
        <f>'Norm. Zahr. Financovanie'!AV183*Parametre!$A$2/(Parametre!$A$2+Parametre!$A$3)</f>
        <v>0</v>
      </c>
      <c r="AW179" s="331">
        <f>'Norm. Zahr. Financovanie'!AW183*Parametre!$A$2/(Parametre!$A$2+Parametre!$A$3)</f>
        <v>0</v>
      </c>
      <c r="AX179" s="331">
        <f>'Norm. Zahr. Financovanie'!AX183*Parametre!$A$2/(Parametre!$A$2+Parametre!$A$3)</f>
        <v>0</v>
      </c>
      <c r="AY179" s="331">
        <f>'Norm. Zahr. Financovanie'!AY183*Parametre!$A$2/(Parametre!$A$2+Parametre!$A$3)</f>
        <v>0</v>
      </c>
      <c r="AZ179" s="331">
        <f>'Norm. Zahr. Financovanie'!AZ183*Parametre!$A$2/(Parametre!$A$2+Parametre!$A$3)</f>
        <v>0</v>
      </c>
      <c r="BA179" s="331">
        <f>'Norm. Zahr. Financovanie'!BA183*Parametre!$A$2/(Parametre!$A$2+Parametre!$A$3)</f>
        <v>0</v>
      </c>
      <c r="BB179" s="331">
        <f>'Norm. Zahr. Financovanie'!BB183*Parametre!$A$2/(Parametre!$A$2+Parametre!$A$3)</f>
        <v>0</v>
      </c>
    </row>
    <row r="180" spans="1:54" ht="14.25" customHeight="1" x14ac:dyDescent="0.25">
      <c r="A180" s="31">
        <v>177</v>
      </c>
      <c r="B180" s="33" t="s">
        <v>381</v>
      </c>
      <c r="C180" s="32" t="s">
        <v>380</v>
      </c>
      <c r="D180" s="331">
        <f>'Norm. Zahr. Financovanie'!D184*Parametre!$A$2/(Parametre!$A$2+Parametre!$A$3)</f>
        <v>0</v>
      </c>
      <c r="E180" s="331">
        <f>'Norm. Zahr. Financovanie'!E184*Parametre!$A$2/(Parametre!$A$2+Parametre!$A$3)</f>
        <v>0</v>
      </c>
      <c r="F180" s="331">
        <f>'Norm. Zahr. Financovanie'!F184*Parametre!$A$2/(Parametre!$A$2+Parametre!$A$3)</f>
        <v>0</v>
      </c>
      <c r="G180" s="331">
        <f>'Norm. Zahr. Financovanie'!G184*Parametre!$A$2/(Parametre!$A$2+Parametre!$A$3)</f>
        <v>0</v>
      </c>
      <c r="H180" s="331">
        <f>'Norm. Zahr. Financovanie'!H184*Parametre!$A$2/(Parametre!$A$2+Parametre!$A$3)</f>
        <v>0</v>
      </c>
      <c r="I180" s="331">
        <f>'Norm. Zahr. Financovanie'!I184*Parametre!$A$2/(Parametre!$A$2+Parametre!$A$3)</f>
        <v>0</v>
      </c>
      <c r="J180" s="331">
        <f>'Norm. Zahr. Financovanie'!J184*Parametre!$A$2/(Parametre!$A$2+Parametre!$A$3)</f>
        <v>0</v>
      </c>
      <c r="K180" s="331">
        <f>'Norm. Zahr. Financovanie'!K184*Parametre!$A$2/(Parametre!$A$2+Parametre!$A$3)</f>
        <v>0</v>
      </c>
      <c r="L180" s="331">
        <f>'Norm. Zahr. Financovanie'!L184*Parametre!$A$2/(Parametre!$A$2+Parametre!$A$3)</f>
        <v>0</v>
      </c>
      <c r="M180" s="331">
        <f>'Norm. Zahr. Financovanie'!M184*Parametre!$A$2/(Parametre!$A$2+Parametre!$A$3)</f>
        <v>0</v>
      </c>
      <c r="N180" s="331">
        <f>'Norm. Zahr. Financovanie'!N184*Parametre!$A$2/(Parametre!$A$2+Parametre!$A$3)</f>
        <v>0</v>
      </c>
      <c r="O180" s="331">
        <f>'Norm. Zahr. Financovanie'!O184*Parametre!$A$2/(Parametre!$A$2+Parametre!$A$3)</f>
        <v>0</v>
      </c>
      <c r="P180" s="331">
        <f>'Norm. Zahr. Financovanie'!P184*Parametre!$A$2/(Parametre!$A$2+Parametre!$A$3)</f>
        <v>0</v>
      </c>
      <c r="Q180" s="331">
        <f>'Norm. Zahr. Financovanie'!Q184*Parametre!$A$2/(Parametre!$A$2+Parametre!$A$3)</f>
        <v>0</v>
      </c>
      <c r="R180" s="331">
        <f>'Norm. Zahr. Financovanie'!R184*Parametre!$A$2/(Parametre!$A$2+Parametre!$A$3)</f>
        <v>0</v>
      </c>
      <c r="S180" s="331">
        <f>'Norm. Zahr. Financovanie'!S184*Parametre!$A$2/(Parametre!$A$2+Parametre!$A$3)</f>
        <v>0</v>
      </c>
      <c r="T180" s="331">
        <f>'Norm. Zahr. Financovanie'!T184*Parametre!$A$2/(Parametre!$A$2+Parametre!$A$3)</f>
        <v>0</v>
      </c>
      <c r="U180" s="331">
        <f>'Norm. Zahr. Financovanie'!U184*Parametre!$A$2/(Parametre!$A$2+Parametre!$A$3)</f>
        <v>0</v>
      </c>
      <c r="V180" s="331">
        <f>'Norm. Zahr. Financovanie'!V184*Parametre!$A$2/(Parametre!$A$2+Parametre!$A$3)</f>
        <v>0</v>
      </c>
      <c r="W180" s="331">
        <f>'Norm. Zahr. Financovanie'!W184*Parametre!$A$2/(Parametre!$A$2+Parametre!$A$3)</f>
        <v>0</v>
      </c>
      <c r="X180" s="331">
        <f>'Norm. Zahr. Financovanie'!X184*Parametre!$A$2/(Parametre!$A$2+Parametre!$A$3)</f>
        <v>0</v>
      </c>
      <c r="Y180" s="331">
        <f>'Norm. Zahr. Financovanie'!Y184*Parametre!$A$2/(Parametre!$A$2+Parametre!$A$3)</f>
        <v>0</v>
      </c>
      <c r="Z180" s="331">
        <f>'Norm. Zahr. Financovanie'!Z184*Parametre!$A$2/(Parametre!$A$2+Parametre!$A$3)</f>
        <v>1.1820088792507009E-3</v>
      </c>
      <c r="AA180" s="331">
        <f>'Norm. Zahr. Financovanie'!AA184*Parametre!$A$2/(Parametre!$A$2+Parametre!$A$3)</f>
        <v>0</v>
      </c>
      <c r="AB180" s="331">
        <f>'Norm. Zahr. Financovanie'!AB184*Parametre!$A$2/(Parametre!$A$2+Parametre!$A$3)</f>
        <v>0</v>
      </c>
      <c r="AC180" s="331">
        <f>'Norm. Zahr. Financovanie'!AC184*Parametre!$A$2/(Parametre!$A$2+Parametre!$A$3)</f>
        <v>0</v>
      </c>
      <c r="AD180" s="331">
        <f>'Norm. Zahr. Financovanie'!AD184*Parametre!$A$2/(Parametre!$A$2+Parametre!$A$3)</f>
        <v>0</v>
      </c>
      <c r="AE180" s="331">
        <f>'Norm. Zahr. Financovanie'!AE184*Parametre!$A$2/(Parametre!$A$2+Parametre!$A$3)</f>
        <v>0</v>
      </c>
      <c r="AF180" s="331">
        <f>'Norm. Zahr. Financovanie'!AF184*Parametre!$A$2/(Parametre!$A$2+Parametre!$A$3)</f>
        <v>0</v>
      </c>
      <c r="AG180" s="331">
        <f>'Norm. Zahr. Financovanie'!AG184*Parametre!$A$2/(Parametre!$A$2+Parametre!$A$3)</f>
        <v>0</v>
      </c>
      <c r="AH180" s="331">
        <f>'Norm. Zahr. Financovanie'!AH184*Parametre!$A$2/(Parametre!$A$2+Parametre!$A$3)</f>
        <v>0</v>
      </c>
      <c r="AI180" s="331">
        <f>'Norm. Zahr. Financovanie'!AI184*Parametre!$A$2/(Parametre!$A$2+Parametre!$A$3)</f>
        <v>0</v>
      </c>
      <c r="AJ180" s="331">
        <f>'Norm. Zahr. Financovanie'!AJ184*Parametre!$A$2/(Parametre!$A$2+Parametre!$A$3)</f>
        <v>0</v>
      </c>
      <c r="AK180" s="331">
        <f>'Norm. Zahr. Financovanie'!AK184*Parametre!$A$2/(Parametre!$A$2+Parametre!$A$3)</f>
        <v>0</v>
      </c>
      <c r="AL180" s="331">
        <f>'Norm. Zahr. Financovanie'!AL184*Parametre!$A$2/(Parametre!$A$2+Parametre!$A$3)</f>
        <v>0</v>
      </c>
      <c r="AM180" s="331">
        <f>'Norm. Zahr. Financovanie'!AM184*Parametre!$A$2/(Parametre!$A$2+Parametre!$A$3)</f>
        <v>0</v>
      </c>
      <c r="AN180" s="331">
        <f>'Norm. Zahr. Financovanie'!AN184*Parametre!$A$2/(Parametre!$A$2+Parametre!$A$3)</f>
        <v>0</v>
      </c>
      <c r="AO180" s="331">
        <f>'Norm. Zahr. Financovanie'!AO184*Parametre!$A$2/(Parametre!$A$2+Parametre!$A$3)</f>
        <v>0</v>
      </c>
      <c r="AP180" s="331">
        <f>'Norm. Zahr. Financovanie'!AP184*Parametre!$A$2/(Parametre!$A$2+Parametre!$A$3)</f>
        <v>0</v>
      </c>
      <c r="AQ180" s="331">
        <f>'Norm. Zahr. Financovanie'!AQ184*Parametre!$A$2/(Parametre!$A$2+Parametre!$A$3)</f>
        <v>0</v>
      </c>
      <c r="AR180" s="331">
        <f>'Norm. Zahr. Financovanie'!AR184*Parametre!$A$2/(Parametre!$A$2+Parametre!$A$3)</f>
        <v>0</v>
      </c>
      <c r="AS180" s="331">
        <f>'Norm. Zahr. Financovanie'!AS184*Parametre!$A$2/(Parametre!$A$2+Parametre!$A$3)</f>
        <v>0</v>
      </c>
      <c r="AT180" s="331">
        <f>'Norm. Zahr. Financovanie'!AT184*Parametre!$A$2/(Parametre!$A$2+Parametre!$A$3)</f>
        <v>0</v>
      </c>
      <c r="AU180" s="331">
        <f>'Norm. Zahr. Financovanie'!AU184*Parametre!$A$2/(Parametre!$A$2+Parametre!$A$3)</f>
        <v>0</v>
      </c>
      <c r="AV180" s="331">
        <f>'Norm. Zahr. Financovanie'!AV184*Parametre!$A$2/(Parametre!$A$2+Parametre!$A$3)</f>
        <v>0</v>
      </c>
      <c r="AW180" s="331">
        <f>'Norm. Zahr. Financovanie'!AW184*Parametre!$A$2/(Parametre!$A$2+Parametre!$A$3)</f>
        <v>0</v>
      </c>
      <c r="AX180" s="331">
        <f>'Norm. Zahr. Financovanie'!AX184*Parametre!$A$2/(Parametre!$A$2+Parametre!$A$3)</f>
        <v>0</v>
      </c>
      <c r="AY180" s="331">
        <f>'Norm. Zahr. Financovanie'!AY184*Parametre!$A$2/(Parametre!$A$2+Parametre!$A$3)</f>
        <v>0</v>
      </c>
      <c r="AZ180" s="331">
        <f>'Norm. Zahr. Financovanie'!AZ184*Parametre!$A$2/(Parametre!$A$2+Parametre!$A$3)</f>
        <v>0</v>
      </c>
      <c r="BA180" s="331">
        <f>'Norm. Zahr. Financovanie'!BA184*Parametre!$A$2/(Parametre!$A$2+Parametre!$A$3)</f>
        <v>0</v>
      </c>
      <c r="BB180" s="331">
        <f>'Norm. Zahr. Financovanie'!BB184*Parametre!$A$2/(Parametre!$A$2+Parametre!$A$3)</f>
        <v>0</v>
      </c>
    </row>
    <row r="181" spans="1:54" ht="14.25" customHeight="1" x14ac:dyDescent="0.25">
      <c r="A181" s="31">
        <v>178</v>
      </c>
      <c r="B181" s="33" t="s">
        <v>362</v>
      </c>
      <c r="C181" s="32" t="s">
        <v>361</v>
      </c>
      <c r="D181" s="331">
        <f>'Norm. Zahr. Financovanie'!D185*Parametre!$A$2/(Parametre!$A$2+Parametre!$A$3)</f>
        <v>0</v>
      </c>
      <c r="E181" s="331">
        <f>'Norm. Zahr. Financovanie'!E185*Parametre!$A$2/(Parametre!$A$2+Parametre!$A$3)</f>
        <v>0</v>
      </c>
      <c r="F181" s="331">
        <f>'Norm. Zahr. Financovanie'!F185*Parametre!$A$2/(Parametre!$A$2+Parametre!$A$3)</f>
        <v>0</v>
      </c>
      <c r="G181" s="331">
        <f>'Norm. Zahr. Financovanie'!G185*Parametre!$A$2/(Parametre!$A$2+Parametre!$A$3)</f>
        <v>0</v>
      </c>
      <c r="H181" s="331">
        <f>'Norm. Zahr. Financovanie'!H185*Parametre!$A$2/(Parametre!$A$2+Parametre!$A$3)</f>
        <v>0</v>
      </c>
      <c r="I181" s="331">
        <f>'Norm. Zahr. Financovanie'!I185*Parametre!$A$2/(Parametre!$A$2+Parametre!$A$3)</f>
        <v>0</v>
      </c>
      <c r="J181" s="331">
        <f>'Norm. Zahr. Financovanie'!J185*Parametre!$A$2/(Parametre!$A$2+Parametre!$A$3)</f>
        <v>0</v>
      </c>
      <c r="K181" s="331">
        <f>'Norm. Zahr. Financovanie'!K185*Parametre!$A$2/(Parametre!$A$2+Parametre!$A$3)</f>
        <v>0</v>
      </c>
      <c r="L181" s="331">
        <f>'Norm. Zahr. Financovanie'!L185*Parametre!$A$2/(Parametre!$A$2+Parametre!$A$3)</f>
        <v>0</v>
      </c>
      <c r="M181" s="331">
        <f>'Norm. Zahr. Financovanie'!M185*Parametre!$A$2/(Parametre!$A$2+Parametre!$A$3)</f>
        <v>0</v>
      </c>
      <c r="N181" s="331">
        <f>'Norm. Zahr. Financovanie'!N185*Parametre!$A$2/(Parametre!$A$2+Parametre!$A$3)</f>
        <v>0</v>
      </c>
      <c r="O181" s="331">
        <f>'Norm. Zahr. Financovanie'!O185*Parametre!$A$2/(Parametre!$A$2+Parametre!$A$3)</f>
        <v>0</v>
      </c>
      <c r="P181" s="331">
        <f>'Norm. Zahr. Financovanie'!P185*Parametre!$A$2/(Parametre!$A$2+Parametre!$A$3)</f>
        <v>0</v>
      </c>
      <c r="Q181" s="331">
        <f>'Norm. Zahr. Financovanie'!Q185*Parametre!$A$2/(Parametre!$A$2+Parametre!$A$3)</f>
        <v>0</v>
      </c>
      <c r="R181" s="331">
        <f>'Norm. Zahr. Financovanie'!R185*Parametre!$A$2/(Parametre!$A$2+Parametre!$A$3)</f>
        <v>0</v>
      </c>
      <c r="S181" s="331">
        <f>'Norm. Zahr. Financovanie'!S185*Parametre!$A$2/(Parametre!$A$2+Parametre!$A$3)</f>
        <v>0</v>
      </c>
      <c r="T181" s="331">
        <f>'Norm. Zahr. Financovanie'!T185*Parametre!$A$2/(Parametre!$A$2+Parametre!$A$3)</f>
        <v>0</v>
      </c>
      <c r="U181" s="331">
        <f>'Norm. Zahr. Financovanie'!U185*Parametre!$A$2/(Parametre!$A$2+Parametre!$A$3)</f>
        <v>0</v>
      </c>
      <c r="V181" s="331">
        <f>'Norm. Zahr. Financovanie'!V185*Parametre!$A$2/(Parametre!$A$2+Parametre!$A$3)</f>
        <v>0</v>
      </c>
      <c r="W181" s="331">
        <f>'Norm. Zahr. Financovanie'!W185*Parametre!$A$2/(Parametre!$A$2+Parametre!$A$3)</f>
        <v>0</v>
      </c>
      <c r="X181" s="331">
        <f>'Norm. Zahr. Financovanie'!X185*Parametre!$A$2/(Parametre!$A$2+Parametre!$A$3)</f>
        <v>0</v>
      </c>
      <c r="Y181" s="331">
        <f>'Norm. Zahr. Financovanie'!Y185*Parametre!$A$2/(Parametre!$A$2+Parametre!$A$3)</f>
        <v>0</v>
      </c>
      <c r="Z181" s="331">
        <f>'Norm. Zahr. Financovanie'!Z185*Parametre!$A$2/(Parametre!$A$2+Parametre!$A$3)</f>
        <v>1.9700147987511685E-3</v>
      </c>
      <c r="AA181" s="331">
        <f>'Norm. Zahr. Financovanie'!AA185*Parametre!$A$2/(Parametre!$A$2+Parametre!$A$3)</f>
        <v>0</v>
      </c>
      <c r="AB181" s="331">
        <f>'Norm. Zahr. Financovanie'!AB185*Parametre!$A$2/(Parametre!$A$2+Parametre!$A$3)</f>
        <v>0</v>
      </c>
      <c r="AC181" s="331">
        <f>'Norm. Zahr. Financovanie'!AC185*Parametre!$A$2/(Parametre!$A$2+Parametre!$A$3)</f>
        <v>0</v>
      </c>
      <c r="AD181" s="331">
        <f>'Norm. Zahr. Financovanie'!AD185*Parametre!$A$2/(Parametre!$A$2+Parametre!$A$3)</f>
        <v>0</v>
      </c>
      <c r="AE181" s="331">
        <f>'Norm. Zahr. Financovanie'!AE185*Parametre!$A$2/(Parametre!$A$2+Parametre!$A$3)</f>
        <v>0</v>
      </c>
      <c r="AF181" s="331">
        <f>'Norm. Zahr. Financovanie'!AF185*Parametre!$A$2/(Parametre!$A$2+Parametre!$A$3)</f>
        <v>0</v>
      </c>
      <c r="AG181" s="331">
        <f>'Norm. Zahr. Financovanie'!AG185*Parametre!$A$2/(Parametre!$A$2+Parametre!$A$3)</f>
        <v>0</v>
      </c>
      <c r="AH181" s="331">
        <f>'Norm. Zahr. Financovanie'!AH185*Parametre!$A$2/(Parametre!$A$2+Parametre!$A$3)</f>
        <v>0</v>
      </c>
      <c r="AI181" s="331">
        <f>'Norm. Zahr. Financovanie'!AI185*Parametre!$A$2/(Parametre!$A$2+Parametre!$A$3)</f>
        <v>0</v>
      </c>
      <c r="AJ181" s="331">
        <f>'Norm. Zahr. Financovanie'!AJ185*Parametre!$A$2/(Parametre!$A$2+Parametre!$A$3)</f>
        <v>0</v>
      </c>
      <c r="AK181" s="331">
        <f>'Norm. Zahr. Financovanie'!AK185*Parametre!$A$2/(Parametre!$A$2+Parametre!$A$3)</f>
        <v>0</v>
      </c>
      <c r="AL181" s="331">
        <f>'Norm. Zahr. Financovanie'!AL185*Parametre!$A$2/(Parametre!$A$2+Parametre!$A$3)</f>
        <v>0</v>
      </c>
      <c r="AM181" s="331">
        <f>'Norm. Zahr. Financovanie'!AM185*Parametre!$A$2/(Parametre!$A$2+Parametre!$A$3)</f>
        <v>0</v>
      </c>
      <c r="AN181" s="331">
        <f>'Norm. Zahr. Financovanie'!AN185*Parametre!$A$2/(Parametre!$A$2+Parametre!$A$3)</f>
        <v>0</v>
      </c>
      <c r="AO181" s="331">
        <f>'Norm. Zahr. Financovanie'!AO185*Parametre!$A$2/(Parametre!$A$2+Parametre!$A$3)</f>
        <v>0</v>
      </c>
      <c r="AP181" s="331">
        <f>'Norm. Zahr. Financovanie'!AP185*Parametre!$A$2/(Parametre!$A$2+Parametre!$A$3)</f>
        <v>0</v>
      </c>
      <c r="AQ181" s="331">
        <f>'Norm. Zahr. Financovanie'!AQ185*Parametre!$A$2/(Parametre!$A$2+Parametre!$A$3)</f>
        <v>0</v>
      </c>
      <c r="AR181" s="331">
        <f>'Norm. Zahr. Financovanie'!AR185*Parametre!$A$2/(Parametre!$A$2+Parametre!$A$3)</f>
        <v>0</v>
      </c>
      <c r="AS181" s="331">
        <f>'Norm. Zahr. Financovanie'!AS185*Parametre!$A$2/(Parametre!$A$2+Parametre!$A$3)</f>
        <v>0</v>
      </c>
      <c r="AT181" s="331">
        <f>'Norm. Zahr. Financovanie'!AT185*Parametre!$A$2/(Parametre!$A$2+Parametre!$A$3)</f>
        <v>0</v>
      </c>
      <c r="AU181" s="331">
        <f>'Norm. Zahr. Financovanie'!AU185*Parametre!$A$2/(Parametre!$A$2+Parametre!$A$3)</f>
        <v>0</v>
      </c>
      <c r="AV181" s="331">
        <f>'Norm. Zahr. Financovanie'!AV185*Parametre!$A$2/(Parametre!$A$2+Parametre!$A$3)</f>
        <v>0</v>
      </c>
      <c r="AW181" s="331">
        <f>'Norm. Zahr. Financovanie'!AW185*Parametre!$A$2/(Parametre!$A$2+Parametre!$A$3)</f>
        <v>0</v>
      </c>
      <c r="AX181" s="331">
        <f>'Norm. Zahr. Financovanie'!AX185*Parametre!$A$2/(Parametre!$A$2+Parametre!$A$3)</f>
        <v>0</v>
      </c>
      <c r="AY181" s="331">
        <f>'Norm. Zahr. Financovanie'!AY185*Parametre!$A$2/(Parametre!$A$2+Parametre!$A$3)</f>
        <v>0</v>
      </c>
      <c r="AZ181" s="331">
        <f>'Norm. Zahr. Financovanie'!AZ185*Parametre!$A$2/(Parametre!$A$2+Parametre!$A$3)</f>
        <v>0</v>
      </c>
      <c r="BA181" s="331">
        <f>'Norm. Zahr. Financovanie'!BA185*Parametre!$A$2/(Parametre!$A$2+Parametre!$A$3)</f>
        <v>0</v>
      </c>
      <c r="BB181" s="331">
        <f>'Norm. Zahr. Financovanie'!BB185*Parametre!$A$2/(Parametre!$A$2+Parametre!$A$3)</f>
        <v>0</v>
      </c>
    </row>
    <row r="182" spans="1:54" ht="14.25" customHeight="1" x14ac:dyDescent="0.25">
      <c r="A182" s="31">
        <v>179</v>
      </c>
      <c r="B182" s="41" t="s">
        <v>385</v>
      </c>
      <c r="C182" s="40" t="s">
        <v>384</v>
      </c>
      <c r="D182" s="331">
        <f>'Norm. Zahr. Financovanie'!D186*Parametre!$A$2/(Parametre!$A$2+Parametre!$A$3)</f>
        <v>0</v>
      </c>
      <c r="E182" s="331">
        <f>'Norm. Zahr. Financovanie'!E186*Parametre!$A$2/(Parametre!$A$2+Parametre!$A$3)</f>
        <v>0</v>
      </c>
      <c r="F182" s="331">
        <f>'Norm. Zahr. Financovanie'!F186*Parametre!$A$2/(Parametre!$A$2+Parametre!$A$3)</f>
        <v>0</v>
      </c>
      <c r="G182" s="331">
        <f>'Norm. Zahr. Financovanie'!G186*Parametre!$A$2/(Parametre!$A$2+Parametre!$A$3)</f>
        <v>0</v>
      </c>
      <c r="H182" s="331">
        <f>'Norm. Zahr. Financovanie'!H186*Parametre!$A$2/(Parametre!$A$2+Parametre!$A$3)</f>
        <v>0</v>
      </c>
      <c r="I182" s="331">
        <f>'Norm. Zahr. Financovanie'!I186*Parametre!$A$2/(Parametre!$A$2+Parametre!$A$3)</f>
        <v>0</v>
      </c>
      <c r="J182" s="331">
        <f>'Norm. Zahr. Financovanie'!J186*Parametre!$A$2/(Parametre!$A$2+Parametre!$A$3)</f>
        <v>0</v>
      </c>
      <c r="K182" s="331">
        <f>'Norm. Zahr. Financovanie'!K186*Parametre!$A$2/(Parametre!$A$2+Parametre!$A$3)</f>
        <v>0</v>
      </c>
      <c r="L182" s="331">
        <f>'Norm. Zahr. Financovanie'!L186*Parametre!$A$2/(Parametre!$A$2+Parametre!$A$3)</f>
        <v>0</v>
      </c>
      <c r="M182" s="331">
        <f>'Norm. Zahr. Financovanie'!M186*Parametre!$A$2/(Parametre!$A$2+Parametre!$A$3)</f>
        <v>0</v>
      </c>
      <c r="N182" s="331">
        <f>'Norm. Zahr. Financovanie'!N186*Parametre!$A$2/(Parametre!$A$2+Parametre!$A$3)</f>
        <v>0</v>
      </c>
      <c r="O182" s="331">
        <f>'Norm. Zahr. Financovanie'!O186*Parametre!$A$2/(Parametre!$A$2+Parametre!$A$3)</f>
        <v>0</v>
      </c>
      <c r="P182" s="331">
        <f>'Norm. Zahr. Financovanie'!P186*Parametre!$A$2/(Parametre!$A$2+Parametre!$A$3)</f>
        <v>0</v>
      </c>
      <c r="Q182" s="331">
        <f>'Norm. Zahr. Financovanie'!Q186*Parametre!$A$2/(Parametre!$A$2+Parametre!$A$3)</f>
        <v>0</v>
      </c>
      <c r="R182" s="331">
        <f>'Norm. Zahr. Financovanie'!R186*Parametre!$A$2/(Parametre!$A$2+Parametre!$A$3)</f>
        <v>0</v>
      </c>
      <c r="S182" s="331">
        <f>'Norm. Zahr. Financovanie'!S186*Parametre!$A$2/(Parametre!$A$2+Parametre!$A$3)</f>
        <v>0</v>
      </c>
      <c r="T182" s="331">
        <f>'Norm. Zahr. Financovanie'!T186*Parametre!$A$2/(Parametre!$A$2+Parametre!$A$3)</f>
        <v>8.7202732402553236E-4</v>
      </c>
      <c r="U182" s="331">
        <f>'Norm. Zahr. Financovanie'!U186*Parametre!$A$2/(Parametre!$A$2+Parametre!$A$3)</f>
        <v>0</v>
      </c>
      <c r="V182" s="331">
        <f>'Norm. Zahr. Financovanie'!V186*Parametre!$A$2/(Parametre!$A$2+Parametre!$A$3)</f>
        <v>0</v>
      </c>
      <c r="W182" s="331">
        <f>'Norm. Zahr. Financovanie'!W186*Parametre!$A$2/(Parametre!$A$2+Parametre!$A$3)</f>
        <v>0</v>
      </c>
      <c r="X182" s="331">
        <f>'Norm. Zahr. Financovanie'!X186*Parametre!$A$2/(Parametre!$A$2+Parametre!$A$3)</f>
        <v>0</v>
      </c>
      <c r="Y182" s="331">
        <f>'Norm. Zahr. Financovanie'!Y186*Parametre!$A$2/(Parametre!$A$2+Parametre!$A$3)</f>
        <v>0</v>
      </c>
      <c r="Z182" s="331">
        <f>'Norm. Zahr. Financovanie'!Z186*Parametre!$A$2/(Parametre!$A$2+Parametre!$A$3)</f>
        <v>0</v>
      </c>
      <c r="AA182" s="331">
        <f>'Norm. Zahr. Financovanie'!AA186*Parametre!$A$2/(Parametre!$A$2+Parametre!$A$3)</f>
        <v>0</v>
      </c>
      <c r="AB182" s="331">
        <f>'Norm. Zahr. Financovanie'!AB186*Parametre!$A$2/(Parametre!$A$2+Parametre!$A$3)</f>
        <v>0</v>
      </c>
      <c r="AC182" s="331">
        <f>'Norm. Zahr. Financovanie'!AC186*Parametre!$A$2/(Parametre!$A$2+Parametre!$A$3)</f>
        <v>0</v>
      </c>
      <c r="AD182" s="331">
        <f>'Norm. Zahr. Financovanie'!AD186*Parametre!$A$2/(Parametre!$A$2+Parametre!$A$3)</f>
        <v>0</v>
      </c>
      <c r="AE182" s="331">
        <f>'Norm. Zahr. Financovanie'!AE186*Parametre!$A$2/(Parametre!$A$2+Parametre!$A$3)</f>
        <v>0</v>
      </c>
      <c r="AF182" s="331">
        <f>'Norm. Zahr. Financovanie'!AF186*Parametre!$A$2/(Parametre!$A$2+Parametre!$A$3)</f>
        <v>0</v>
      </c>
      <c r="AG182" s="331">
        <f>'Norm. Zahr. Financovanie'!AG186*Parametre!$A$2/(Parametre!$A$2+Parametre!$A$3)</f>
        <v>0</v>
      </c>
      <c r="AH182" s="331">
        <f>'Norm. Zahr. Financovanie'!AH186*Parametre!$A$2/(Parametre!$A$2+Parametre!$A$3)</f>
        <v>0</v>
      </c>
      <c r="AI182" s="331">
        <f>'Norm. Zahr. Financovanie'!AI186*Parametre!$A$2/(Parametre!$A$2+Parametre!$A$3)</f>
        <v>0</v>
      </c>
      <c r="AJ182" s="331">
        <f>'Norm. Zahr. Financovanie'!AJ186*Parametre!$A$2/(Parametre!$A$2+Parametre!$A$3)</f>
        <v>0</v>
      </c>
      <c r="AK182" s="331">
        <f>'Norm. Zahr. Financovanie'!AK186*Parametre!$A$2/(Parametre!$A$2+Parametre!$A$3)</f>
        <v>0</v>
      </c>
      <c r="AL182" s="331">
        <f>'Norm. Zahr. Financovanie'!AL186*Parametre!$A$2/(Parametre!$A$2+Parametre!$A$3)</f>
        <v>0</v>
      </c>
      <c r="AM182" s="331">
        <f>'Norm. Zahr. Financovanie'!AM186*Parametre!$A$2/(Parametre!$A$2+Parametre!$A$3)</f>
        <v>0</v>
      </c>
      <c r="AN182" s="331">
        <f>'Norm. Zahr. Financovanie'!AN186*Parametre!$A$2/(Parametre!$A$2+Parametre!$A$3)</f>
        <v>0</v>
      </c>
      <c r="AO182" s="331">
        <f>'Norm. Zahr. Financovanie'!AO186*Parametre!$A$2/(Parametre!$A$2+Parametre!$A$3)</f>
        <v>0</v>
      </c>
      <c r="AP182" s="331">
        <f>'Norm. Zahr. Financovanie'!AP186*Parametre!$A$2/(Parametre!$A$2+Parametre!$A$3)</f>
        <v>0</v>
      </c>
      <c r="AQ182" s="331">
        <f>'Norm. Zahr. Financovanie'!AQ186*Parametre!$A$2/(Parametre!$A$2+Parametre!$A$3)</f>
        <v>0</v>
      </c>
      <c r="AR182" s="331">
        <f>'Norm. Zahr. Financovanie'!AR186*Parametre!$A$2/(Parametre!$A$2+Parametre!$A$3)</f>
        <v>0</v>
      </c>
      <c r="AS182" s="331">
        <f>'Norm. Zahr. Financovanie'!AS186*Parametre!$A$2/(Parametre!$A$2+Parametre!$A$3)</f>
        <v>0</v>
      </c>
      <c r="AT182" s="331">
        <f>'Norm. Zahr. Financovanie'!AT186*Parametre!$A$2/(Parametre!$A$2+Parametre!$A$3)</f>
        <v>0</v>
      </c>
      <c r="AU182" s="331">
        <f>'Norm. Zahr. Financovanie'!AU186*Parametre!$A$2/(Parametre!$A$2+Parametre!$A$3)</f>
        <v>0</v>
      </c>
      <c r="AV182" s="331">
        <f>'Norm. Zahr. Financovanie'!AV186*Parametre!$A$2/(Parametre!$A$2+Parametre!$A$3)</f>
        <v>0</v>
      </c>
      <c r="AW182" s="331">
        <f>'Norm. Zahr. Financovanie'!AW186*Parametre!$A$2/(Parametre!$A$2+Parametre!$A$3)</f>
        <v>0</v>
      </c>
      <c r="AX182" s="331">
        <f>'Norm. Zahr. Financovanie'!AX186*Parametre!$A$2/(Parametre!$A$2+Parametre!$A$3)</f>
        <v>0</v>
      </c>
      <c r="AY182" s="331">
        <f>'Norm. Zahr. Financovanie'!AY186*Parametre!$A$2/(Parametre!$A$2+Parametre!$A$3)</f>
        <v>0</v>
      </c>
      <c r="AZ182" s="331">
        <f>'Norm. Zahr. Financovanie'!AZ186*Parametre!$A$2/(Parametre!$A$2+Parametre!$A$3)</f>
        <v>0</v>
      </c>
      <c r="BA182" s="331">
        <f>'Norm. Zahr. Financovanie'!BA186*Parametre!$A$2/(Parametre!$A$2+Parametre!$A$3)</f>
        <v>0</v>
      </c>
      <c r="BB182" s="331">
        <f>'Norm. Zahr. Financovanie'!BB186*Parametre!$A$2/(Parametre!$A$2+Parametre!$A$3)</f>
        <v>0</v>
      </c>
    </row>
    <row r="183" spans="1:54" ht="14.25" customHeight="1" x14ac:dyDescent="0.25">
      <c r="A183" s="31">
        <v>180</v>
      </c>
      <c r="B183" s="33" t="s">
        <v>403</v>
      </c>
      <c r="C183" s="32" t="s">
        <v>402</v>
      </c>
      <c r="D183" s="331">
        <f>'Norm. Zahr. Financovanie'!D187*Parametre!$A$2/(Parametre!$A$2+Parametre!$A$3)</f>
        <v>0</v>
      </c>
      <c r="E183" s="331">
        <f>'Norm. Zahr. Financovanie'!E187*Parametre!$A$2/(Parametre!$A$2+Parametre!$A$3)</f>
        <v>0</v>
      </c>
      <c r="F183" s="331">
        <f>'Norm. Zahr. Financovanie'!F187*Parametre!$A$2/(Parametre!$A$2+Parametre!$A$3)</f>
        <v>0</v>
      </c>
      <c r="G183" s="331">
        <f>'Norm. Zahr. Financovanie'!G187*Parametre!$A$2/(Parametre!$A$2+Parametre!$A$3)</f>
        <v>0</v>
      </c>
      <c r="H183" s="331">
        <f>'Norm. Zahr. Financovanie'!H187*Parametre!$A$2/(Parametre!$A$2+Parametre!$A$3)</f>
        <v>0</v>
      </c>
      <c r="I183" s="331">
        <f>'Norm. Zahr. Financovanie'!I187*Parametre!$A$2/(Parametre!$A$2+Parametre!$A$3)</f>
        <v>0</v>
      </c>
      <c r="J183" s="331">
        <f>'Norm. Zahr. Financovanie'!J187*Parametre!$A$2/(Parametre!$A$2+Parametre!$A$3)</f>
        <v>0</v>
      </c>
      <c r="K183" s="331">
        <f>'Norm. Zahr. Financovanie'!K187*Parametre!$A$2/(Parametre!$A$2+Parametre!$A$3)</f>
        <v>0</v>
      </c>
      <c r="L183" s="331">
        <f>'Norm. Zahr. Financovanie'!L187*Parametre!$A$2/(Parametre!$A$2+Parametre!$A$3)</f>
        <v>0</v>
      </c>
      <c r="M183" s="331">
        <f>'Norm. Zahr. Financovanie'!M187*Parametre!$A$2/(Parametre!$A$2+Parametre!$A$3)</f>
        <v>0</v>
      </c>
      <c r="N183" s="331">
        <f>'Norm. Zahr. Financovanie'!N187*Parametre!$A$2/(Parametre!$A$2+Parametre!$A$3)</f>
        <v>0</v>
      </c>
      <c r="O183" s="331">
        <f>'Norm. Zahr. Financovanie'!O187*Parametre!$A$2/(Parametre!$A$2+Parametre!$A$3)</f>
        <v>0</v>
      </c>
      <c r="P183" s="331">
        <f>'Norm. Zahr. Financovanie'!P187*Parametre!$A$2/(Parametre!$A$2+Parametre!$A$3)</f>
        <v>0</v>
      </c>
      <c r="Q183" s="331">
        <f>'Norm. Zahr. Financovanie'!Q187*Parametre!$A$2/(Parametre!$A$2+Parametre!$A$3)</f>
        <v>0</v>
      </c>
      <c r="R183" s="331">
        <f>'Norm. Zahr. Financovanie'!R187*Parametre!$A$2/(Parametre!$A$2+Parametre!$A$3)</f>
        <v>0</v>
      </c>
      <c r="S183" s="331">
        <f>'Norm. Zahr. Financovanie'!S187*Parametre!$A$2/(Parametre!$A$2+Parametre!$A$3)</f>
        <v>0</v>
      </c>
      <c r="T183" s="331">
        <f>'Norm. Zahr. Financovanie'!T187*Parametre!$A$2/(Parametre!$A$2+Parametre!$A$3)</f>
        <v>3.8342117317737825E-4</v>
      </c>
      <c r="U183" s="331">
        <f>'Norm. Zahr. Financovanie'!U187*Parametre!$A$2/(Parametre!$A$2+Parametre!$A$3)</f>
        <v>0</v>
      </c>
      <c r="V183" s="331">
        <f>'Norm. Zahr. Financovanie'!V187*Parametre!$A$2/(Parametre!$A$2+Parametre!$A$3)</f>
        <v>0</v>
      </c>
      <c r="W183" s="331">
        <f>'Norm. Zahr. Financovanie'!W187*Parametre!$A$2/(Parametre!$A$2+Parametre!$A$3)</f>
        <v>0</v>
      </c>
      <c r="X183" s="331">
        <f>'Norm. Zahr. Financovanie'!X187*Parametre!$A$2/(Parametre!$A$2+Parametre!$A$3)</f>
        <v>0</v>
      </c>
      <c r="Y183" s="331">
        <f>'Norm. Zahr. Financovanie'!Y187*Parametre!$A$2/(Parametre!$A$2+Parametre!$A$3)</f>
        <v>0</v>
      </c>
      <c r="Z183" s="331">
        <f>'Norm. Zahr. Financovanie'!Z187*Parametre!$A$2/(Parametre!$A$2+Parametre!$A$3)</f>
        <v>0</v>
      </c>
      <c r="AA183" s="331">
        <f>'Norm. Zahr. Financovanie'!AA187*Parametre!$A$2/(Parametre!$A$2+Parametre!$A$3)</f>
        <v>0</v>
      </c>
      <c r="AB183" s="331">
        <f>'Norm. Zahr. Financovanie'!AB187*Parametre!$A$2/(Parametre!$A$2+Parametre!$A$3)</f>
        <v>0</v>
      </c>
      <c r="AC183" s="331">
        <f>'Norm. Zahr. Financovanie'!AC187*Parametre!$A$2/(Parametre!$A$2+Parametre!$A$3)</f>
        <v>0</v>
      </c>
      <c r="AD183" s="331">
        <f>'Norm. Zahr. Financovanie'!AD187*Parametre!$A$2/(Parametre!$A$2+Parametre!$A$3)</f>
        <v>0</v>
      </c>
      <c r="AE183" s="331">
        <f>'Norm. Zahr. Financovanie'!AE187*Parametre!$A$2/(Parametre!$A$2+Parametre!$A$3)</f>
        <v>0</v>
      </c>
      <c r="AF183" s="331">
        <f>'Norm. Zahr. Financovanie'!AF187*Parametre!$A$2/(Parametre!$A$2+Parametre!$A$3)</f>
        <v>0</v>
      </c>
      <c r="AG183" s="331">
        <f>'Norm. Zahr. Financovanie'!AG187*Parametre!$A$2/(Parametre!$A$2+Parametre!$A$3)</f>
        <v>0</v>
      </c>
      <c r="AH183" s="331">
        <f>'Norm. Zahr. Financovanie'!AH187*Parametre!$A$2/(Parametre!$A$2+Parametre!$A$3)</f>
        <v>0</v>
      </c>
      <c r="AI183" s="331">
        <f>'Norm. Zahr. Financovanie'!AI187*Parametre!$A$2/(Parametre!$A$2+Parametre!$A$3)</f>
        <v>0</v>
      </c>
      <c r="AJ183" s="331">
        <f>'Norm. Zahr. Financovanie'!AJ187*Parametre!$A$2/(Parametre!$A$2+Parametre!$A$3)</f>
        <v>0</v>
      </c>
      <c r="AK183" s="331">
        <f>'Norm. Zahr. Financovanie'!AK187*Parametre!$A$2/(Parametre!$A$2+Parametre!$A$3)</f>
        <v>0</v>
      </c>
      <c r="AL183" s="331">
        <f>'Norm. Zahr. Financovanie'!AL187*Parametre!$A$2/(Parametre!$A$2+Parametre!$A$3)</f>
        <v>0</v>
      </c>
      <c r="AM183" s="331">
        <f>'Norm. Zahr. Financovanie'!AM187*Parametre!$A$2/(Parametre!$A$2+Parametre!$A$3)</f>
        <v>0</v>
      </c>
      <c r="AN183" s="331">
        <f>'Norm. Zahr. Financovanie'!AN187*Parametre!$A$2/(Parametre!$A$2+Parametre!$A$3)</f>
        <v>0</v>
      </c>
      <c r="AO183" s="331">
        <f>'Norm. Zahr. Financovanie'!AO187*Parametre!$A$2/(Parametre!$A$2+Parametre!$A$3)</f>
        <v>0</v>
      </c>
      <c r="AP183" s="331">
        <f>'Norm. Zahr. Financovanie'!AP187*Parametre!$A$2/(Parametre!$A$2+Parametre!$A$3)</f>
        <v>0</v>
      </c>
      <c r="AQ183" s="331">
        <f>'Norm. Zahr. Financovanie'!AQ187*Parametre!$A$2/(Parametre!$A$2+Parametre!$A$3)</f>
        <v>0</v>
      </c>
      <c r="AR183" s="331">
        <f>'Norm. Zahr. Financovanie'!AR187*Parametre!$A$2/(Parametre!$A$2+Parametre!$A$3)</f>
        <v>0</v>
      </c>
      <c r="AS183" s="331">
        <f>'Norm. Zahr. Financovanie'!AS187*Parametre!$A$2/(Parametre!$A$2+Parametre!$A$3)</f>
        <v>0</v>
      </c>
      <c r="AT183" s="331">
        <f>'Norm. Zahr. Financovanie'!AT187*Parametre!$A$2/(Parametre!$A$2+Parametre!$A$3)</f>
        <v>0</v>
      </c>
      <c r="AU183" s="331">
        <f>'Norm. Zahr. Financovanie'!AU187*Parametre!$A$2/(Parametre!$A$2+Parametre!$A$3)</f>
        <v>0</v>
      </c>
      <c r="AV183" s="331">
        <f>'Norm. Zahr. Financovanie'!AV187*Parametre!$A$2/(Parametre!$A$2+Parametre!$A$3)</f>
        <v>0</v>
      </c>
      <c r="AW183" s="331">
        <f>'Norm. Zahr. Financovanie'!AW187*Parametre!$A$2/(Parametre!$A$2+Parametre!$A$3)</f>
        <v>0</v>
      </c>
      <c r="AX183" s="331">
        <f>'Norm. Zahr. Financovanie'!AX187*Parametre!$A$2/(Parametre!$A$2+Parametre!$A$3)</f>
        <v>0</v>
      </c>
      <c r="AY183" s="331">
        <f>'Norm. Zahr. Financovanie'!AY187*Parametre!$A$2/(Parametre!$A$2+Parametre!$A$3)</f>
        <v>0</v>
      </c>
      <c r="AZ183" s="331">
        <f>'Norm. Zahr. Financovanie'!AZ187*Parametre!$A$2/(Parametre!$A$2+Parametre!$A$3)</f>
        <v>0</v>
      </c>
      <c r="BA183" s="331">
        <f>'Norm. Zahr. Financovanie'!BA187*Parametre!$A$2/(Parametre!$A$2+Parametre!$A$3)</f>
        <v>0</v>
      </c>
      <c r="BB183" s="331">
        <f>'Norm. Zahr. Financovanie'!BB187*Parametre!$A$2/(Parametre!$A$2+Parametre!$A$3)</f>
        <v>0</v>
      </c>
    </row>
    <row r="184" spans="1:54" ht="14.25" customHeight="1" x14ac:dyDescent="0.25">
      <c r="A184" s="31">
        <v>181</v>
      </c>
      <c r="B184" s="33" t="s">
        <v>415</v>
      </c>
      <c r="C184" s="39" t="s">
        <v>414</v>
      </c>
      <c r="D184" s="331">
        <f>'Norm. Zahr. Financovanie'!D188*Parametre!$A$2/(Parametre!$A$2+Parametre!$A$3)</f>
        <v>0</v>
      </c>
      <c r="E184" s="331">
        <f>'Norm. Zahr. Financovanie'!E188*Parametre!$A$2/(Parametre!$A$2+Parametre!$A$3)</f>
        <v>0</v>
      </c>
      <c r="F184" s="331">
        <f>'Norm. Zahr. Financovanie'!F188*Parametre!$A$2/(Parametre!$A$2+Parametre!$A$3)</f>
        <v>0</v>
      </c>
      <c r="G184" s="331">
        <f>'Norm. Zahr. Financovanie'!G188*Parametre!$A$2/(Parametre!$A$2+Parametre!$A$3)</f>
        <v>0</v>
      </c>
      <c r="H184" s="331">
        <f>'Norm. Zahr. Financovanie'!H188*Parametre!$A$2/(Parametre!$A$2+Parametre!$A$3)</f>
        <v>0</v>
      </c>
      <c r="I184" s="331">
        <f>'Norm. Zahr. Financovanie'!I188*Parametre!$A$2/(Parametre!$A$2+Parametre!$A$3)</f>
        <v>0</v>
      </c>
      <c r="J184" s="331">
        <f>'Norm. Zahr. Financovanie'!J188*Parametre!$A$2/(Parametre!$A$2+Parametre!$A$3)</f>
        <v>0</v>
      </c>
      <c r="K184" s="331">
        <f>'Norm. Zahr. Financovanie'!K188*Parametre!$A$2/(Parametre!$A$2+Parametre!$A$3)</f>
        <v>0</v>
      </c>
      <c r="L184" s="331">
        <f>'Norm. Zahr. Financovanie'!L188*Parametre!$A$2/(Parametre!$A$2+Parametre!$A$3)</f>
        <v>0</v>
      </c>
      <c r="M184" s="331">
        <f>'Norm. Zahr. Financovanie'!M188*Parametre!$A$2/(Parametre!$A$2+Parametre!$A$3)</f>
        <v>0</v>
      </c>
      <c r="N184" s="331">
        <f>'Norm. Zahr. Financovanie'!N188*Parametre!$A$2/(Parametre!$A$2+Parametre!$A$3)</f>
        <v>0</v>
      </c>
      <c r="O184" s="331">
        <f>'Norm. Zahr. Financovanie'!O188*Parametre!$A$2/(Parametre!$A$2+Parametre!$A$3)</f>
        <v>0</v>
      </c>
      <c r="P184" s="331">
        <f>'Norm. Zahr. Financovanie'!P188*Parametre!$A$2/(Parametre!$A$2+Parametre!$A$3)</f>
        <v>0</v>
      </c>
      <c r="Q184" s="331">
        <f>'Norm. Zahr. Financovanie'!Q188*Parametre!$A$2/(Parametre!$A$2+Parametre!$A$3)</f>
        <v>0</v>
      </c>
      <c r="R184" s="331">
        <f>'Norm. Zahr. Financovanie'!R188*Parametre!$A$2/(Parametre!$A$2+Parametre!$A$3)</f>
        <v>0</v>
      </c>
      <c r="S184" s="331">
        <f>'Norm. Zahr. Financovanie'!S188*Parametre!$A$2/(Parametre!$A$2+Parametre!$A$3)</f>
        <v>0</v>
      </c>
      <c r="T184" s="331">
        <f>'Norm. Zahr. Financovanie'!T188*Parametre!$A$2/(Parametre!$A$2+Parametre!$A$3)</f>
        <v>2.1706424433742404E-4</v>
      </c>
      <c r="U184" s="331">
        <f>'Norm. Zahr. Financovanie'!U188*Parametre!$A$2/(Parametre!$A$2+Parametre!$A$3)</f>
        <v>0</v>
      </c>
      <c r="V184" s="331">
        <f>'Norm. Zahr. Financovanie'!V188*Parametre!$A$2/(Parametre!$A$2+Parametre!$A$3)</f>
        <v>0</v>
      </c>
      <c r="W184" s="331">
        <f>'Norm. Zahr. Financovanie'!W188*Parametre!$A$2/(Parametre!$A$2+Parametre!$A$3)</f>
        <v>0</v>
      </c>
      <c r="X184" s="331">
        <f>'Norm. Zahr. Financovanie'!X188*Parametre!$A$2/(Parametre!$A$2+Parametre!$A$3)</f>
        <v>0</v>
      </c>
      <c r="Y184" s="331">
        <f>'Norm. Zahr. Financovanie'!Y188*Parametre!$A$2/(Parametre!$A$2+Parametre!$A$3)</f>
        <v>0</v>
      </c>
      <c r="Z184" s="331">
        <f>'Norm. Zahr. Financovanie'!Z188*Parametre!$A$2/(Parametre!$A$2+Parametre!$A$3)</f>
        <v>0</v>
      </c>
      <c r="AA184" s="331">
        <f>'Norm. Zahr. Financovanie'!AA188*Parametre!$A$2/(Parametre!$A$2+Parametre!$A$3)</f>
        <v>0</v>
      </c>
      <c r="AB184" s="331">
        <f>'Norm. Zahr. Financovanie'!AB188*Parametre!$A$2/(Parametre!$A$2+Parametre!$A$3)</f>
        <v>0</v>
      </c>
      <c r="AC184" s="331">
        <f>'Norm. Zahr. Financovanie'!AC188*Parametre!$A$2/(Parametre!$A$2+Parametre!$A$3)</f>
        <v>0</v>
      </c>
      <c r="AD184" s="331">
        <f>'Norm. Zahr. Financovanie'!AD188*Parametre!$A$2/(Parametre!$A$2+Parametre!$A$3)</f>
        <v>0</v>
      </c>
      <c r="AE184" s="331">
        <f>'Norm. Zahr. Financovanie'!AE188*Parametre!$A$2/(Parametre!$A$2+Parametre!$A$3)</f>
        <v>0</v>
      </c>
      <c r="AF184" s="331">
        <f>'Norm. Zahr. Financovanie'!AF188*Parametre!$A$2/(Parametre!$A$2+Parametre!$A$3)</f>
        <v>0</v>
      </c>
      <c r="AG184" s="331">
        <f>'Norm. Zahr. Financovanie'!AG188*Parametre!$A$2/(Parametre!$A$2+Parametre!$A$3)</f>
        <v>0</v>
      </c>
      <c r="AH184" s="331">
        <f>'Norm. Zahr. Financovanie'!AH188*Parametre!$A$2/(Parametre!$A$2+Parametre!$A$3)</f>
        <v>0</v>
      </c>
      <c r="AI184" s="331">
        <f>'Norm. Zahr. Financovanie'!AI188*Parametre!$A$2/(Parametre!$A$2+Parametre!$A$3)</f>
        <v>0</v>
      </c>
      <c r="AJ184" s="331">
        <f>'Norm. Zahr. Financovanie'!AJ188*Parametre!$A$2/(Parametre!$A$2+Parametre!$A$3)</f>
        <v>0</v>
      </c>
      <c r="AK184" s="331">
        <f>'Norm. Zahr. Financovanie'!AK188*Parametre!$A$2/(Parametre!$A$2+Parametre!$A$3)</f>
        <v>0</v>
      </c>
      <c r="AL184" s="331">
        <f>'Norm. Zahr. Financovanie'!AL188*Parametre!$A$2/(Parametre!$A$2+Parametre!$A$3)</f>
        <v>0</v>
      </c>
      <c r="AM184" s="331">
        <f>'Norm. Zahr. Financovanie'!AM188*Parametre!$A$2/(Parametre!$A$2+Parametre!$A$3)</f>
        <v>0</v>
      </c>
      <c r="AN184" s="331">
        <f>'Norm. Zahr. Financovanie'!AN188*Parametre!$A$2/(Parametre!$A$2+Parametre!$A$3)</f>
        <v>0</v>
      </c>
      <c r="AO184" s="331">
        <f>'Norm. Zahr. Financovanie'!AO188*Parametre!$A$2/(Parametre!$A$2+Parametre!$A$3)</f>
        <v>0</v>
      </c>
      <c r="AP184" s="331">
        <f>'Norm. Zahr. Financovanie'!AP188*Parametre!$A$2/(Parametre!$A$2+Parametre!$A$3)</f>
        <v>0</v>
      </c>
      <c r="AQ184" s="331">
        <f>'Norm. Zahr. Financovanie'!AQ188*Parametre!$A$2/(Parametre!$A$2+Parametre!$A$3)</f>
        <v>0</v>
      </c>
      <c r="AR184" s="331">
        <f>'Norm. Zahr. Financovanie'!AR188*Parametre!$A$2/(Parametre!$A$2+Parametre!$A$3)</f>
        <v>0</v>
      </c>
      <c r="AS184" s="331">
        <f>'Norm. Zahr. Financovanie'!AS188*Parametre!$A$2/(Parametre!$A$2+Parametre!$A$3)</f>
        <v>0</v>
      </c>
      <c r="AT184" s="331">
        <f>'Norm. Zahr. Financovanie'!AT188*Parametre!$A$2/(Parametre!$A$2+Parametre!$A$3)</f>
        <v>0</v>
      </c>
      <c r="AU184" s="331">
        <f>'Norm. Zahr. Financovanie'!AU188*Parametre!$A$2/(Parametre!$A$2+Parametre!$A$3)</f>
        <v>0</v>
      </c>
      <c r="AV184" s="331">
        <f>'Norm. Zahr. Financovanie'!AV188*Parametre!$A$2/(Parametre!$A$2+Parametre!$A$3)</f>
        <v>0</v>
      </c>
      <c r="AW184" s="331">
        <f>'Norm. Zahr. Financovanie'!AW188*Parametre!$A$2/(Parametre!$A$2+Parametre!$A$3)</f>
        <v>0</v>
      </c>
      <c r="AX184" s="331">
        <f>'Norm. Zahr. Financovanie'!AX188*Parametre!$A$2/(Parametre!$A$2+Parametre!$A$3)</f>
        <v>0</v>
      </c>
      <c r="AY184" s="331">
        <f>'Norm. Zahr. Financovanie'!AY188*Parametre!$A$2/(Parametre!$A$2+Parametre!$A$3)</f>
        <v>0</v>
      </c>
      <c r="AZ184" s="331">
        <f>'Norm. Zahr. Financovanie'!AZ188*Parametre!$A$2/(Parametre!$A$2+Parametre!$A$3)</f>
        <v>0</v>
      </c>
      <c r="BA184" s="331">
        <f>'Norm. Zahr. Financovanie'!BA188*Parametre!$A$2/(Parametre!$A$2+Parametre!$A$3)</f>
        <v>0</v>
      </c>
      <c r="BB184" s="331">
        <f>'Norm. Zahr. Financovanie'!BB188*Parametre!$A$2/(Parametre!$A$2+Parametre!$A$3)</f>
        <v>0</v>
      </c>
    </row>
    <row r="185" spans="1:54" ht="14.25" customHeight="1" x14ac:dyDescent="0.25">
      <c r="A185" s="31">
        <v>182</v>
      </c>
      <c r="B185" s="41" t="s">
        <v>421</v>
      </c>
      <c r="C185" s="40" t="s">
        <v>420</v>
      </c>
      <c r="D185" s="331">
        <f>'Norm. Zahr. Financovanie'!D189*Parametre!$A$2/(Parametre!$A$2+Parametre!$A$3)</f>
        <v>0</v>
      </c>
      <c r="E185" s="331">
        <f>'Norm. Zahr. Financovanie'!E189*Parametre!$A$2/(Parametre!$A$2+Parametre!$A$3)</f>
        <v>0</v>
      </c>
      <c r="F185" s="331">
        <f>'Norm. Zahr. Financovanie'!F189*Parametre!$A$2/(Parametre!$A$2+Parametre!$A$3)</f>
        <v>0</v>
      </c>
      <c r="G185" s="331">
        <f>'Norm. Zahr. Financovanie'!G189*Parametre!$A$2/(Parametre!$A$2+Parametre!$A$3)</f>
        <v>0</v>
      </c>
      <c r="H185" s="331">
        <f>'Norm. Zahr. Financovanie'!H189*Parametre!$A$2/(Parametre!$A$2+Parametre!$A$3)</f>
        <v>0</v>
      </c>
      <c r="I185" s="331">
        <f>'Norm. Zahr. Financovanie'!I189*Parametre!$A$2/(Parametre!$A$2+Parametre!$A$3)</f>
        <v>0</v>
      </c>
      <c r="J185" s="331">
        <f>'Norm. Zahr. Financovanie'!J189*Parametre!$A$2/(Parametre!$A$2+Parametre!$A$3)</f>
        <v>0</v>
      </c>
      <c r="K185" s="331">
        <f>'Norm. Zahr. Financovanie'!K189*Parametre!$A$2/(Parametre!$A$2+Parametre!$A$3)</f>
        <v>0</v>
      </c>
      <c r="L185" s="331">
        <f>'Norm. Zahr. Financovanie'!L189*Parametre!$A$2/(Parametre!$A$2+Parametre!$A$3)</f>
        <v>0</v>
      </c>
      <c r="M185" s="331">
        <f>'Norm. Zahr. Financovanie'!M189*Parametre!$A$2/(Parametre!$A$2+Parametre!$A$3)</f>
        <v>0</v>
      </c>
      <c r="N185" s="331">
        <f>'Norm. Zahr. Financovanie'!N189*Parametre!$A$2/(Parametre!$A$2+Parametre!$A$3)</f>
        <v>0</v>
      </c>
      <c r="O185" s="331">
        <f>'Norm. Zahr. Financovanie'!O189*Parametre!$A$2/(Parametre!$A$2+Parametre!$A$3)</f>
        <v>0</v>
      </c>
      <c r="P185" s="331">
        <f>'Norm. Zahr. Financovanie'!P189*Parametre!$A$2/(Parametre!$A$2+Parametre!$A$3)</f>
        <v>0</v>
      </c>
      <c r="Q185" s="331">
        <f>'Norm. Zahr. Financovanie'!Q189*Parametre!$A$2/(Parametre!$A$2+Parametre!$A$3)</f>
        <v>0</v>
      </c>
      <c r="R185" s="331">
        <f>'Norm. Zahr. Financovanie'!R189*Parametre!$A$2/(Parametre!$A$2+Parametre!$A$3)</f>
        <v>0</v>
      </c>
      <c r="S185" s="331">
        <f>'Norm. Zahr. Financovanie'!S189*Parametre!$A$2/(Parametre!$A$2+Parametre!$A$3)</f>
        <v>0</v>
      </c>
      <c r="T185" s="331">
        <f>'Norm. Zahr. Financovanie'!T189*Parametre!$A$2/(Parametre!$A$2+Parametre!$A$3)</f>
        <v>1.6181712365884537E-4</v>
      </c>
      <c r="U185" s="331">
        <f>'Norm. Zahr. Financovanie'!U189*Parametre!$A$2/(Parametre!$A$2+Parametre!$A$3)</f>
        <v>0</v>
      </c>
      <c r="V185" s="331">
        <f>'Norm. Zahr. Financovanie'!V189*Parametre!$A$2/(Parametre!$A$2+Parametre!$A$3)</f>
        <v>0</v>
      </c>
      <c r="W185" s="331">
        <f>'Norm. Zahr. Financovanie'!W189*Parametre!$A$2/(Parametre!$A$2+Parametre!$A$3)</f>
        <v>0</v>
      </c>
      <c r="X185" s="331">
        <f>'Norm. Zahr. Financovanie'!X189*Parametre!$A$2/(Parametre!$A$2+Parametre!$A$3)</f>
        <v>0</v>
      </c>
      <c r="Y185" s="331">
        <f>'Norm. Zahr. Financovanie'!Y189*Parametre!$A$2/(Parametre!$A$2+Parametre!$A$3)</f>
        <v>0</v>
      </c>
      <c r="Z185" s="331">
        <f>'Norm. Zahr. Financovanie'!Z189*Parametre!$A$2/(Parametre!$A$2+Parametre!$A$3)</f>
        <v>0</v>
      </c>
      <c r="AA185" s="331">
        <f>'Norm. Zahr. Financovanie'!AA189*Parametre!$A$2/(Parametre!$A$2+Parametre!$A$3)</f>
        <v>0</v>
      </c>
      <c r="AB185" s="331">
        <f>'Norm. Zahr. Financovanie'!AB189*Parametre!$A$2/(Parametre!$A$2+Parametre!$A$3)</f>
        <v>0</v>
      </c>
      <c r="AC185" s="331">
        <f>'Norm. Zahr. Financovanie'!AC189*Parametre!$A$2/(Parametre!$A$2+Parametre!$A$3)</f>
        <v>0</v>
      </c>
      <c r="AD185" s="331">
        <f>'Norm. Zahr. Financovanie'!AD189*Parametre!$A$2/(Parametre!$A$2+Parametre!$A$3)</f>
        <v>0</v>
      </c>
      <c r="AE185" s="331">
        <f>'Norm. Zahr. Financovanie'!AE189*Parametre!$A$2/(Parametre!$A$2+Parametre!$A$3)</f>
        <v>0</v>
      </c>
      <c r="AF185" s="331">
        <f>'Norm. Zahr. Financovanie'!AF189*Parametre!$A$2/(Parametre!$A$2+Parametre!$A$3)</f>
        <v>0</v>
      </c>
      <c r="AG185" s="331">
        <f>'Norm. Zahr. Financovanie'!AG189*Parametre!$A$2/(Parametre!$A$2+Parametre!$A$3)</f>
        <v>0</v>
      </c>
      <c r="AH185" s="331">
        <f>'Norm. Zahr. Financovanie'!AH189*Parametre!$A$2/(Parametre!$A$2+Parametre!$A$3)</f>
        <v>0</v>
      </c>
      <c r="AI185" s="331">
        <f>'Norm. Zahr. Financovanie'!AI189*Parametre!$A$2/(Parametre!$A$2+Parametre!$A$3)</f>
        <v>0</v>
      </c>
      <c r="AJ185" s="331">
        <f>'Norm. Zahr. Financovanie'!AJ189*Parametre!$A$2/(Parametre!$A$2+Parametre!$A$3)</f>
        <v>0</v>
      </c>
      <c r="AK185" s="331">
        <f>'Norm. Zahr. Financovanie'!AK189*Parametre!$A$2/(Parametre!$A$2+Parametre!$A$3)</f>
        <v>0</v>
      </c>
      <c r="AL185" s="331">
        <f>'Norm. Zahr. Financovanie'!AL189*Parametre!$A$2/(Parametre!$A$2+Parametre!$A$3)</f>
        <v>0</v>
      </c>
      <c r="AM185" s="331">
        <f>'Norm. Zahr. Financovanie'!AM189*Parametre!$A$2/(Parametre!$A$2+Parametre!$A$3)</f>
        <v>0</v>
      </c>
      <c r="AN185" s="331">
        <f>'Norm. Zahr. Financovanie'!AN189*Parametre!$A$2/(Parametre!$A$2+Parametre!$A$3)</f>
        <v>0</v>
      </c>
      <c r="AO185" s="331">
        <f>'Norm. Zahr. Financovanie'!AO189*Parametre!$A$2/(Parametre!$A$2+Parametre!$A$3)</f>
        <v>0</v>
      </c>
      <c r="AP185" s="331">
        <f>'Norm. Zahr. Financovanie'!AP189*Parametre!$A$2/(Parametre!$A$2+Parametre!$A$3)</f>
        <v>0</v>
      </c>
      <c r="AQ185" s="331">
        <f>'Norm. Zahr. Financovanie'!AQ189*Parametre!$A$2/(Parametre!$A$2+Parametre!$A$3)</f>
        <v>0</v>
      </c>
      <c r="AR185" s="331">
        <f>'Norm. Zahr. Financovanie'!AR189*Parametre!$A$2/(Parametre!$A$2+Parametre!$A$3)</f>
        <v>0</v>
      </c>
      <c r="AS185" s="331">
        <f>'Norm. Zahr. Financovanie'!AS189*Parametre!$A$2/(Parametre!$A$2+Parametre!$A$3)</f>
        <v>0</v>
      </c>
      <c r="AT185" s="331">
        <f>'Norm. Zahr. Financovanie'!AT189*Parametre!$A$2/(Parametre!$A$2+Parametre!$A$3)</f>
        <v>0</v>
      </c>
      <c r="AU185" s="331">
        <f>'Norm. Zahr. Financovanie'!AU189*Parametre!$A$2/(Parametre!$A$2+Parametre!$A$3)</f>
        <v>0</v>
      </c>
      <c r="AV185" s="331">
        <f>'Norm. Zahr. Financovanie'!AV189*Parametre!$A$2/(Parametre!$A$2+Parametre!$A$3)</f>
        <v>0</v>
      </c>
      <c r="AW185" s="331">
        <f>'Norm. Zahr. Financovanie'!AW189*Parametre!$A$2/(Parametre!$A$2+Parametre!$A$3)</f>
        <v>0</v>
      </c>
      <c r="AX185" s="331">
        <f>'Norm. Zahr. Financovanie'!AX189*Parametre!$A$2/(Parametre!$A$2+Parametre!$A$3)</f>
        <v>0</v>
      </c>
      <c r="AY185" s="331">
        <f>'Norm. Zahr. Financovanie'!AY189*Parametre!$A$2/(Parametre!$A$2+Parametre!$A$3)</f>
        <v>0</v>
      </c>
      <c r="AZ185" s="331">
        <f>'Norm. Zahr. Financovanie'!AZ189*Parametre!$A$2/(Parametre!$A$2+Parametre!$A$3)</f>
        <v>0</v>
      </c>
      <c r="BA185" s="331">
        <f>'Norm. Zahr. Financovanie'!BA189*Parametre!$A$2/(Parametre!$A$2+Parametre!$A$3)</f>
        <v>0</v>
      </c>
      <c r="BB185" s="331">
        <f>'Norm. Zahr. Financovanie'!BB189*Parametre!$A$2/(Parametre!$A$2+Parametre!$A$3)</f>
        <v>0</v>
      </c>
    </row>
    <row r="186" spans="1:54" ht="14.25" customHeight="1" x14ac:dyDescent="0.2">
      <c r="A186" s="31">
        <v>183</v>
      </c>
      <c r="B186" s="37" t="s">
        <v>425</v>
      </c>
      <c r="C186" s="36" t="s">
        <v>424</v>
      </c>
      <c r="D186" s="331">
        <f>'Norm. Zahr. Financovanie'!D190*Parametre!$A$2/(Parametre!$A$2+Parametre!$A$3)</f>
        <v>0</v>
      </c>
      <c r="E186" s="331">
        <f>'Norm. Zahr. Financovanie'!E190*Parametre!$A$2/(Parametre!$A$2+Parametre!$A$3)</f>
        <v>0</v>
      </c>
      <c r="F186" s="331">
        <f>'Norm. Zahr. Financovanie'!F190*Parametre!$A$2/(Parametre!$A$2+Parametre!$A$3)</f>
        <v>0</v>
      </c>
      <c r="G186" s="331">
        <f>'Norm. Zahr. Financovanie'!G190*Parametre!$A$2/(Parametre!$A$2+Parametre!$A$3)</f>
        <v>0</v>
      </c>
      <c r="H186" s="331">
        <f>'Norm. Zahr. Financovanie'!H190*Parametre!$A$2/(Parametre!$A$2+Parametre!$A$3)</f>
        <v>0</v>
      </c>
      <c r="I186" s="331">
        <f>'Norm. Zahr. Financovanie'!I190*Parametre!$A$2/(Parametre!$A$2+Parametre!$A$3)</f>
        <v>0</v>
      </c>
      <c r="J186" s="331">
        <f>'Norm. Zahr. Financovanie'!J190*Parametre!$A$2/(Parametre!$A$2+Parametre!$A$3)</f>
        <v>0</v>
      </c>
      <c r="K186" s="331">
        <f>'Norm. Zahr. Financovanie'!K190*Parametre!$A$2/(Parametre!$A$2+Parametre!$A$3)</f>
        <v>0</v>
      </c>
      <c r="L186" s="331">
        <f>'Norm. Zahr. Financovanie'!L190*Parametre!$A$2/(Parametre!$A$2+Parametre!$A$3)</f>
        <v>0</v>
      </c>
      <c r="M186" s="331">
        <f>'Norm. Zahr. Financovanie'!M190*Parametre!$A$2/(Parametre!$A$2+Parametre!$A$3)</f>
        <v>0</v>
      </c>
      <c r="N186" s="331">
        <f>'Norm. Zahr. Financovanie'!N190*Parametre!$A$2/(Parametre!$A$2+Parametre!$A$3)</f>
        <v>0</v>
      </c>
      <c r="O186" s="331">
        <f>'Norm. Zahr. Financovanie'!O190*Parametre!$A$2/(Parametre!$A$2+Parametre!$A$3)</f>
        <v>0</v>
      </c>
      <c r="P186" s="331">
        <f>'Norm. Zahr. Financovanie'!P190*Parametre!$A$2/(Parametre!$A$2+Parametre!$A$3)</f>
        <v>0</v>
      </c>
      <c r="Q186" s="331">
        <f>'Norm. Zahr. Financovanie'!Q190*Parametre!$A$2/(Parametre!$A$2+Parametre!$A$3)</f>
        <v>0</v>
      </c>
      <c r="R186" s="331">
        <f>'Norm. Zahr. Financovanie'!R190*Parametre!$A$2/(Parametre!$A$2+Parametre!$A$3)</f>
        <v>0</v>
      </c>
      <c r="S186" s="331">
        <f>'Norm. Zahr. Financovanie'!S190*Parametre!$A$2/(Parametre!$A$2+Parametre!$A$3)</f>
        <v>0</v>
      </c>
      <c r="T186" s="331">
        <f>'Norm. Zahr. Financovanie'!T190*Parametre!$A$2/(Parametre!$A$2+Parametre!$A$3)</f>
        <v>1.4619711600180989E-4</v>
      </c>
      <c r="U186" s="331">
        <f>'Norm. Zahr. Financovanie'!U190*Parametre!$A$2/(Parametre!$A$2+Parametre!$A$3)</f>
        <v>0</v>
      </c>
      <c r="V186" s="331">
        <f>'Norm. Zahr. Financovanie'!V190*Parametre!$A$2/(Parametre!$A$2+Parametre!$A$3)</f>
        <v>0</v>
      </c>
      <c r="W186" s="331">
        <f>'Norm. Zahr. Financovanie'!W190*Parametre!$A$2/(Parametre!$A$2+Parametre!$A$3)</f>
        <v>0</v>
      </c>
      <c r="X186" s="331">
        <f>'Norm. Zahr. Financovanie'!X190*Parametre!$A$2/(Parametre!$A$2+Parametre!$A$3)</f>
        <v>0</v>
      </c>
      <c r="Y186" s="331">
        <f>'Norm. Zahr. Financovanie'!Y190*Parametre!$A$2/(Parametre!$A$2+Parametre!$A$3)</f>
        <v>0</v>
      </c>
      <c r="Z186" s="331">
        <f>'Norm. Zahr. Financovanie'!Z190*Parametre!$A$2/(Parametre!$A$2+Parametre!$A$3)</f>
        <v>0</v>
      </c>
      <c r="AA186" s="331">
        <f>'Norm. Zahr. Financovanie'!AA190*Parametre!$A$2/(Parametre!$A$2+Parametre!$A$3)</f>
        <v>0</v>
      </c>
      <c r="AB186" s="331">
        <f>'Norm. Zahr. Financovanie'!AB190*Parametre!$A$2/(Parametre!$A$2+Parametre!$A$3)</f>
        <v>0</v>
      </c>
      <c r="AC186" s="331">
        <f>'Norm. Zahr. Financovanie'!AC190*Parametre!$A$2/(Parametre!$A$2+Parametre!$A$3)</f>
        <v>0</v>
      </c>
      <c r="AD186" s="331">
        <f>'Norm. Zahr. Financovanie'!AD190*Parametre!$A$2/(Parametre!$A$2+Parametre!$A$3)</f>
        <v>0</v>
      </c>
      <c r="AE186" s="331">
        <f>'Norm. Zahr. Financovanie'!AE190*Parametre!$A$2/(Parametre!$A$2+Parametre!$A$3)</f>
        <v>0</v>
      </c>
      <c r="AF186" s="331">
        <f>'Norm. Zahr. Financovanie'!AF190*Parametre!$A$2/(Parametre!$A$2+Parametre!$A$3)</f>
        <v>0</v>
      </c>
      <c r="AG186" s="331">
        <f>'Norm. Zahr. Financovanie'!AG190*Parametre!$A$2/(Parametre!$A$2+Parametre!$A$3)</f>
        <v>0</v>
      </c>
      <c r="AH186" s="331">
        <f>'Norm. Zahr. Financovanie'!AH190*Parametre!$A$2/(Parametre!$A$2+Parametre!$A$3)</f>
        <v>0</v>
      </c>
      <c r="AI186" s="331">
        <f>'Norm. Zahr. Financovanie'!AI190*Parametre!$A$2/(Parametre!$A$2+Parametre!$A$3)</f>
        <v>0</v>
      </c>
      <c r="AJ186" s="331">
        <f>'Norm. Zahr. Financovanie'!AJ190*Parametre!$A$2/(Parametre!$A$2+Parametre!$A$3)</f>
        <v>0</v>
      </c>
      <c r="AK186" s="331">
        <f>'Norm. Zahr. Financovanie'!AK190*Parametre!$A$2/(Parametre!$A$2+Parametre!$A$3)</f>
        <v>0</v>
      </c>
      <c r="AL186" s="331">
        <f>'Norm. Zahr. Financovanie'!AL190*Parametre!$A$2/(Parametre!$A$2+Parametre!$A$3)</f>
        <v>0</v>
      </c>
      <c r="AM186" s="331">
        <f>'Norm. Zahr. Financovanie'!AM190*Parametre!$A$2/(Parametre!$A$2+Parametre!$A$3)</f>
        <v>0</v>
      </c>
      <c r="AN186" s="331">
        <f>'Norm. Zahr. Financovanie'!AN190*Parametre!$A$2/(Parametre!$A$2+Parametre!$A$3)</f>
        <v>0</v>
      </c>
      <c r="AO186" s="331">
        <f>'Norm. Zahr. Financovanie'!AO190*Parametre!$A$2/(Parametre!$A$2+Parametre!$A$3)</f>
        <v>0</v>
      </c>
      <c r="AP186" s="331">
        <f>'Norm. Zahr. Financovanie'!AP190*Parametre!$A$2/(Parametre!$A$2+Parametre!$A$3)</f>
        <v>0</v>
      </c>
      <c r="AQ186" s="331">
        <f>'Norm. Zahr. Financovanie'!AQ190*Parametre!$A$2/(Parametre!$A$2+Parametre!$A$3)</f>
        <v>0</v>
      </c>
      <c r="AR186" s="331">
        <f>'Norm. Zahr. Financovanie'!AR190*Parametre!$A$2/(Parametre!$A$2+Parametre!$A$3)</f>
        <v>0</v>
      </c>
      <c r="AS186" s="331">
        <f>'Norm. Zahr. Financovanie'!AS190*Parametre!$A$2/(Parametre!$A$2+Parametre!$A$3)</f>
        <v>0</v>
      </c>
      <c r="AT186" s="331">
        <f>'Norm. Zahr. Financovanie'!AT190*Parametre!$A$2/(Parametre!$A$2+Parametre!$A$3)</f>
        <v>0</v>
      </c>
      <c r="AU186" s="331">
        <f>'Norm. Zahr. Financovanie'!AU190*Parametre!$A$2/(Parametre!$A$2+Parametre!$A$3)</f>
        <v>0</v>
      </c>
      <c r="AV186" s="331">
        <f>'Norm. Zahr. Financovanie'!AV190*Parametre!$A$2/(Parametre!$A$2+Parametre!$A$3)</f>
        <v>0</v>
      </c>
      <c r="AW186" s="331">
        <f>'Norm. Zahr. Financovanie'!AW190*Parametre!$A$2/(Parametre!$A$2+Parametre!$A$3)</f>
        <v>0</v>
      </c>
      <c r="AX186" s="331">
        <f>'Norm. Zahr. Financovanie'!AX190*Parametre!$A$2/(Parametre!$A$2+Parametre!$A$3)</f>
        <v>0</v>
      </c>
      <c r="AY186" s="331">
        <f>'Norm. Zahr. Financovanie'!AY190*Parametre!$A$2/(Parametre!$A$2+Parametre!$A$3)</f>
        <v>0</v>
      </c>
      <c r="AZ186" s="331">
        <f>'Norm. Zahr. Financovanie'!AZ190*Parametre!$A$2/(Parametre!$A$2+Parametre!$A$3)</f>
        <v>0</v>
      </c>
      <c r="BA186" s="331">
        <f>'Norm. Zahr. Financovanie'!BA190*Parametre!$A$2/(Parametre!$A$2+Parametre!$A$3)</f>
        <v>0</v>
      </c>
      <c r="BB186" s="331">
        <f>'Norm. Zahr. Financovanie'!BB190*Parametre!$A$2/(Parametre!$A$2+Parametre!$A$3)</f>
        <v>0</v>
      </c>
    </row>
    <row r="187" spans="1:54" ht="14.25" customHeight="1" x14ac:dyDescent="0.25">
      <c r="A187" s="31">
        <v>184</v>
      </c>
      <c r="B187" s="41" t="s">
        <v>429</v>
      </c>
      <c r="C187" s="42" t="s">
        <v>428</v>
      </c>
      <c r="D187" s="331">
        <f>'Norm. Zahr. Financovanie'!D191*Parametre!$A$2/(Parametre!$A$2+Parametre!$A$3)</f>
        <v>0</v>
      </c>
      <c r="E187" s="331">
        <f>'Norm. Zahr. Financovanie'!E191*Parametre!$A$2/(Parametre!$A$2+Parametre!$A$3)</f>
        <v>0</v>
      </c>
      <c r="F187" s="331">
        <f>'Norm. Zahr. Financovanie'!F191*Parametre!$A$2/(Parametre!$A$2+Parametre!$A$3)</f>
        <v>0</v>
      </c>
      <c r="G187" s="331">
        <f>'Norm. Zahr. Financovanie'!G191*Parametre!$A$2/(Parametre!$A$2+Parametre!$A$3)</f>
        <v>0</v>
      </c>
      <c r="H187" s="331">
        <f>'Norm. Zahr. Financovanie'!H191*Parametre!$A$2/(Parametre!$A$2+Parametre!$A$3)</f>
        <v>0</v>
      </c>
      <c r="I187" s="331">
        <f>'Norm. Zahr. Financovanie'!I191*Parametre!$A$2/(Parametre!$A$2+Parametre!$A$3)</f>
        <v>0</v>
      </c>
      <c r="J187" s="331">
        <f>'Norm. Zahr. Financovanie'!J191*Parametre!$A$2/(Parametre!$A$2+Parametre!$A$3)</f>
        <v>0</v>
      </c>
      <c r="K187" s="331">
        <f>'Norm. Zahr. Financovanie'!K191*Parametre!$A$2/(Parametre!$A$2+Parametre!$A$3)</f>
        <v>0</v>
      </c>
      <c r="L187" s="331">
        <f>'Norm. Zahr. Financovanie'!L191*Parametre!$A$2/(Parametre!$A$2+Parametre!$A$3)</f>
        <v>0</v>
      </c>
      <c r="M187" s="331">
        <f>'Norm. Zahr. Financovanie'!M191*Parametre!$A$2/(Parametre!$A$2+Parametre!$A$3)</f>
        <v>0</v>
      </c>
      <c r="N187" s="331">
        <f>'Norm. Zahr. Financovanie'!N191*Parametre!$A$2/(Parametre!$A$2+Parametre!$A$3)</f>
        <v>0</v>
      </c>
      <c r="O187" s="331">
        <f>'Norm. Zahr. Financovanie'!O191*Parametre!$A$2/(Parametre!$A$2+Parametre!$A$3)</f>
        <v>0</v>
      </c>
      <c r="P187" s="331">
        <f>'Norm. Zahr. Financovanie'!P191*Parametre!$A$2/(Parametre!$A$2+Parametre!$A$3)</f>
        <v>0</v>
      </c>
      <c r="Q187" s="331">
        <f>'Norm. Zahr. Financovanie'!Q191*Parametre!$A$2/(Parametre!$A$2+Parametre!$A$3)</f>
        <v>0</v>
      </c>
      <c r="R187" s="331">
        <f>'Norm. Zahr. Financovanie'!R191*Parametre!$A$2/(Parametre!$A$2+Parametre!$A$3)</f>
        <v>0</v>
      </c>
      <c r="S187" s="331">
        <f>'Norm. Zahr. Financovanie'!S191*Parametre!$A$2/(Parametre!$A$2+Parametre!$A$3)</f>
        <v>0</v>
      </c>
      <c r="T187" s="331">
        <f>'Norm. Zahr. Financovanie'!T191*Parametre!$A$2/(Parametre!$A$2+Parametre!$A$3)</f>
        <v>8.6564081843176896E-5</v>
      </c>
      <c r="U187" s="331">
        <f>'Norm. Zahr. Financovanie'!U191*Parametre!$A$2/(Parametre!$A$2+Parametre!$A$3)</f>
        <v>0</v>
      </c>
      <c r="V187" s="331">
        <f>'Norm. Zahr. Financovanie'!V191*Parametre!$A$2/(Parametre!$A$2+Parametre!$A$3)</f>
        <v>0</v>
      </c>
      <c r="W187" s="331">
        <f>'Norm. Zahr. Financovanie'!W191*Parametre!$A$2/(Parametre!$A$2+Parametre!$A$3)</f>
        <v>0</v>
      </c>
      <c r="X187" s="331">
        <f>'Norm. Zahr. Financovanie'!X191*Parametre!$A$2/(Parametre!$A$2+Parametre!$A$3)</f>
        <v>0</v>
      </c>
      <c r="Y187" s="331">
        <f>'Norm. Zahr. Financovanie'!Y191*Parametre!$A$2/(Parametre!$A$2+Parametre!$A$3)</f>
        <v>0</v>
      </c>
      <c r="Z187" s="331">
        <f>'Norm. Zahr. Financovanie'!Z191*Parametre!$A$2/(Parametre!$A$2+Parametre!$A$3)</f>
        <v>0</v>
      </c>
      <c r="AA187" s="331">
        <f>'Norm. Zahr. Financovanie'!AA191*Parametre!$A$2/(Parametre!$A$2+Parametre!$A$3)</f>
        <v>0</v>
      </c>
      <c r="AB187" s="331">
        <f>'Norm. Zahr. Financovanie'!AB191*Parametre!$A$2/(Parametre!$A$2+Parametre!$A$3)</f>
        <v>0</v>
      </c>
      <c r="AC187" s="331">
        <f>'Norm. Zahr. Financovanie'!AC191*Parametre!$A$2/(Parametre!$A$2+Parametre!$A$3)</f>
        <v>0</v>
      </c>
      <c r="AD187" s="331">
        <f>'Norm. Zahr. Financovanie'!AD191*Parametre!$A$2/(Parametre!$A$2+Parametre!$A$3)</f>
        <v>0</v>
      </c>
      <c r="AE187" s="331">
        <f>'Norm. Zahr. Financovanie'!AE191*Parametre!$A$2/(Parametre!$A$2+Parametre!$A$3)</f>
        <v>0</v>
      </c>
      <c r="AF187" s="331">
        <f>'Norm. Zahr. Financovanie'!AF191*Parametre!$A$2/(Parametre!$A$2+Parametre!$A$3)</f>
        <v>0</v>
      </c>
      <c r="AG187" s="331">
        <f>'Norm. Zahr. Financovanie'!AG191*Parametre!$A$2/(Parametre!$A$2+Parametre!$A$3)</f>
        <v>0</v>
      </c>
      <c r="AH187" s="331">
        <f>'Norm. Zahr. Financovanie'!AH191*Parametre!$A$2/(Parametre!$A$2+Parametre!$A$3)</f>
        <v>0</v>
      </c>
      <c r="AI187" s="331">
        <f>'Norm. Zahr. Financovanie'!AI191*Parametre!$A$2/(Parametre!$A$2+Parametre!$A$3)</f>
        <v>0</v>
      </c>
      <c r="AJ187" s="331">
        <f>'Norm. Zahr. Financovanie'!AJ191*Parametre!$A$2/(Parametre!$A$2+Parametre!$A$3)</f>
        <v>0</v>
      </c>
      <c r="AK187" s="331">
        <f>'Norm. Zahr. Financovanie'!AK191*Parametre!$A$2/(Parametre!$A$2+Parametre!$A$3)</f>
        <v>0</v>
      </c>
      <c r="AL187" s="331">
        <f>'Norm. Zahr. Financovanie'!AL191*Parametre!$A$2/(Parametre!$A$2+Parametre!$A$3)</f>
        <v>0</v>
      </c>
      <c r="AM187" s="331">
        <f>'Norm. Zahr. Financovanie'!AM191*Parametre!$A$2/(Parametre!$A$2+Parametre!$A$3)</f>
        <v>0</v>
      </c>
      <c r="AN187" s="331">
        <f>'Norm. Zahr. Financovanie'!AN191*Parametre!$A$2/(Parametre!$A$2+Parametre!$A$3)</f>
        <v>0</v>
      </c>
      <c r="AO187" s="331">
        <f>'Norm. Zahr. Financovanie'!AO191*Parametre!$A$2/(Parametre!$A$2+Parametre!$A$3)</f>
        <v>0</v>
      </c>
      <c r="AP187" s="331">
        <f>'Norm. Zahr. Financovanie'!AP191*Parametre!$A$2/(Parametre!$A$2+Parametre!$A$3)</f>
        <v>0</v>
      </c>
      <c r="AQ187" s="331">
        <f>'Norm. Zahr. Financovanie'!AQ191*Parametre!$A$2/(Parametre!$A$2+Parametre!$A$3)</f>
        <v>0</v>
      </c>
      <c r="AR187" s="331">
        <f>'Norm. Zahr. Financovanie'!AR191*Parametre!$A$2/(Parametre!$A$2+Parametre!$A$3)</f>
        <v>0</v>
      </c>
      <c r="AS187" s="331">
        <f>'Norm. Zahr. Financovanie'!AS191*Parametre!$A$2/(Parametre!$A$2+Parametre!$A$3)</f>
        <v>0</v>
      </c>
      <c r="AT187" s="331">
        <f>'Norm. Zahr. Financovanie'!AT191*Parametre!$A$2/(Parametre!$A$2+Parametre!$A$3)</f>
        <v>0</v>
      </c>
      <c r="AU187" s="331">
        <f>'Norm. Zahr. Financovanie'!AU191*Parametre!$A$2/(Parametre!$A$2+Parametre!$A$3)</f>
        <v>0</v>
      </c>
      <c r="AV187" s="331">
        <f>'Norm. Zahr. Financovanie'!AV191*Parametre!$A$2/(Parametre!$A$2+Parametre!$A$3)</f>
        <v>0</v>
      </c>
      <c r="AW187" s="331">
        <f>'Norm. Zahr. Financovanie'!AW191*Parametre!$A$2/(Parametre!$A$2+Parametre!$A$3)</f>
        <v>0</v>
      </c>
      <c r="AX187" s="331">
        <f>'Norm. Zahr. Financovanie'!AX191*Parametre!$A$2/(Parametre!$A$2+Parametre!$A$3)</f>
        <v>0</v>
      </c>
      <c r="AY187" s="331">
        <f>'Norm. Zahr. Financovanie'!AY191*Parametre!$A$2/(Parametre!$A$2+Parametre!$A$3)</f>
        <v>0</v>
      </c>
      <c r="AZ187" s="331">
        <f>'Norm. Zahr. Financovanie'!AZ191*Parametre!$A$2/(Parametre!$A$2+Parametre!$A$3)</f>
        <v>0</v>
      </c>
      <c r="BA187" s="331">
        <f>'Norm. Zahr. Financovanie'!BA191*Parametre!$A$2/(Parametre!$A$2+Parametre!$A$3)</f>
        <v>0</v>
      </c>
      <c r="BB187" s="331">
        <f>'Norm. Zahr. Financovanie'!BB191*Parametre!$A$2/(Parametre!$A$2+Parametre!$A$3)</f>
        <v>0</v>
      </c>
    </row>
    <row r="188" spans="1:54" ht="14.25" customHeight="1" x14ac:dyDescent="0.25">
      <c r="A188" s="31">
        <v>185</v>
      </c>
      <c r="B188" s="41" t="s">
        <v>431</v>
      </c>
      <c r="C188" s="40" t="s">
        <v>430</v>
      </c>
      <c r="D188" s="331">
        <f>'Norm. Zahr. Financovanie'!D192*Parametre!$A$2/(Parametre!$A$2+Parametre!$A$3)</f>
        <v>0</v>
      </c>
      <c r="E188" s="331">
        <f>'Norm. Zahr. Financovanie'!E192*Parametre!$A$2/(Parametre!$A$2+Parametre!$A$3)</f>
        <v>0</v>
      </c>
      <c r="F188" s="331">
        <f>'Norm. Zahr. Financovanie'!F192*Parametre!$A$2/(Parametre!$A$2+Parametre!$A$3)</f>
        <v>0</v>
      </c>
      <c r="G188" s="331">
        <f>'Norm. Zahr. Financovanie'!G192*Parametre!$A$2/(Parametre!$A$2+Parametre!$A$3)</f>
        <v>0</v>
      </c>
      <c r="H188" s="331">
        <f>'Norm. Zahr. Financovanie'!H192*Parametre!$A$2/(Parametre!$A$2+Parametre!$A$3)</f>
        <v>0</v>
      </c>
      <c r="I188" s="331">
        <f>'Norm. Zahr. Financovanie'!I192*Parametre!$A$2/(Parametre!$A$2+Parametre!$A$3)</f>
        <v>0</v>
      </c>
      <c r="J188" s="331">
        <f>'Norm. Zahr. Financovanie'!J192*Parametre!$A$2/(Parametre!$A$2+Parametre!$A$3)</f>
        <v>0</v>
      </c>
      <c r="K188" s="331">
        <f>'Norm. Zahr. Financovanie'!K192*Parametre!$A$2/(Parametre!$A$2+Parametre!$A$3)</f>
        <v>0</v>
      </c>
      <c r="L188" s="331">
        <f>'Norm. Zahr. Financovanie'!L192*Parametre!$A$2/(Parametre!$A$2+Parametre!$A$3)</f>
        <v>0</v>
      </c>
      <c r="M188" s="331">
        <f>'Norm. Zahr. Financovanie'!M192*Parametre!$A$2/(Parametre!$A$2+Parametre!$A$3)</f>
        <v>0</v>
      </c>
      <c r="N188" s="331">
        <f>'Norm. Zahr. Financovanie'!N192*Parametre!$A$2/(Parametre!$A$2+Parametre!$A$3)</f>
        <v>0</v>
      </c>
      <c r="O188" s="331">
        <f>'Norm. Zahr. Financovanie'!O192*Parametre!$A$2/(Parametre!$A$2+Parametre!$A$3)</f>
        <v>0</v>
      </c>
      <c r="P188" s="331">
        <f>'Norm. Zahr. Financovanie'!P192*Parametre!$A$2/(Parametre!$A$2+Parametre!$A$3)</f>
        <v>0</v>
      </c>
      <c r="Q188" s="331">
        <f>'Norm. Zahr. Financovanie'!Q192*Parametre!$A$2/(Parametre!$A$2+Parametre!$A$3)</f>
        <v>0</v>
      </c>
      <c r="R188" s="331">
        <f>'Norm. Zahr. Financovanie'!R192*Parametre!$A$2/(Parametre!$A$2+Parametre!$A$3)</f>
        <v>0</v>
      </c>
      <c r="S188" s="331">
        <f>'Norm. Zahr. Financovanie'!S192*Parametre!$A$2/(Parametre!$A$2+Parametre!$A$3)</f>
        <v>0</v>
      </c>
      <c r="T188" s="331">
        <f>'Norm. Zahr. Financovanie'!T192*Parametre!$A$2/(Parametre!$A$2+Parametre!$A$3)</f>
        <v>5.3862095369087851E-5</v>
      </c>
      <c r="U188" s="331">
        <f>'Norm. Zahr. Financovanie'!U192*Parametre!$A$2/(Parametre!$A$2+Parametre!$A$3)</f>
        <v>0</v>
      </c>
      <c r="V188" s="331">
        <f>'Norm. Zahr. Financovanie'!V192*Parametre!$A$2/(Parametre!$A$2+Parametre!$A$3)</f>
        <v>0</v>
      </c>
      <c r="W188" s="331">
        <f>'Norm. Zahr. Financovanie'!W192*Parametre!$A$2/(Parametre!$A$2+Parametre!$A$3)</f>
        <v>0</v>
      </c>
      <c r="X188" s="331">
        <f>'Norm. Zahr. Financovanie'!X192*Parametre!$A$2/(Parametre!$A$2+Parametre!$A$3)</f>
        <v>0</v>
      </c>
      <c r="Y188" s="331">
        <f>'Norm. Zahr. Financovanie'!Y192*Parametre!$A$2/(Parametre!$A$2+Parametre!$A$3)</f>
        <v>0</v>
      </c>
      <c r="Z188" s="331">
        <f>'Norm. Zahr. Financovanie'!Z192*Parametre!$A$2/(Parametre!$A$2+Parametre!$A$3)</f>
        <v>0</v>
      </c>
      <c r="AA188" s="331">
        <f>'Norm. Zahr. Financovanie'!AA192*Parametre!$A$2/(Parametre!$A$2+Parametre!$A$3)</f>
        <v>0</v>
      </c>
      <c r="AB188" s="331">
        <f>'Norm. Zahr. Financovanie'!AB192*Parametre!$A$2/(Parametre!$A$2+Parametre!$A$3)</f>
        <v>0</v>
      </c>
      <c r="AC188" s="331">
        <f>'Norm. Zahr. Financovanie'!AC192*Parametre!$A$2/(Parametre!$A$2+Parametre!$A$3)</f>
        <v>0</v>
      </c>
      <c r="AD188" s="331">
        <f>'Norm. Zahr. Financovanie'!AD192*Parametre!$A$2/(Parametre!$A$2+Parametre!$A$3)</f>
        <v>0</v>
      </c>
      <c r="AE188" s="331">
        <f>'Norm. Zahr. Financovanie'!AE192*Parametre!$A$2/(Parametre!$A$2+Parametre!$A$3)</f>
        <v>0</v>
      </c>
      <c r="AF188" s="331">
        <f>'Norm. Zahr. Financovanie'!AF192*Parametre!$A$2/(Parametre!$A$2+Parametre!$A$3)</f>
        <v>0</v>
      </c>
      <c r="AG188" s="331">
        <f>'Norm. Zahr. Financovanie'!AG192*Parametre!$A$2/(Parametre!$A$2+Parametre!$A$3)</f>
        <v>0</v>
      </c>
      <c r="AH188" s="331">
        <f>'Norm. Zahr. Financovanie'!AH192*Parametre!$A$2/(Parametre!$A$2+Parametre!$A$3)</f>
        <v>0</v>
      </c>
      <c r="AI188" s="331">
        <f>'Norm. Zahr. Financovanie'!AI192*Parametre!$A$2/(Parametre!$A$2+Parametre!$A$3)</f>
        <v>0</v>
      </c>
      <c r="AJ188" s="331">
        <f>'Norm. Zahr. Financovanie'!AJ192*Parametre!$A$2/(Parametre!$A$2+Parametre!$A$3)</f>
        <v>0</v>
      </c>
      <c r="AK188" s="331">
        <f>'Norm. Zahr. Financovanie'!AK192*Parametre!$A$2/(Parametre!$A$2+Parametre!$A$3)</f>
        <v>0</v>
      </c>
      <c r="AL188" s="331">
        <f>'Norm. Zahr. Financovanie'!AL192*Parametre!$A$2/(Parametre!$A$2+Parametre!$A$3)</f>
        <v>0</v>
      </c>
      <c r="AM188" s="331">
        <f>'Norm. Zahr. Financovanie'!AM192*Parametre!$A$2/(Parametre!$A$2+Parametre!$A$3)</f>
        <v>0</v>
      </c>
      <c r="AN188" s="331">
        <f>'Norm. Zahr. Financovanie'!AN192*Parametre!$A$2/(Parametre!$A$2+Parametre!$A$3)</f>
        <v>0</v>
      </c>
      <c r="AO188" s="331">
        <f>'Norm. Zahr. Financovanie'!AO192*Parametre!$A$2/(Parametre!$A$2+Parametre!$A$3)</f>
        <v>0</v>
      </c>
      <c r="AP188" s="331">
        <f>'Norm. Zahr. Financovanie'!AP192*Parametre!$A$2/(Parametre!$A$2+Parametre!$A$3)</f>
        <v>0</v>
      </c>
      <c r="AQ188" s="331">
        <f>'Norm. Zahr. Financovanie'!AQ192*Parametre!$A$2/(Parametre!$A$2+Parametre!$A$3)</f>
        <v>0</v>
      </c>
      <c r="AR188" s="331">
        <f>'Norm. Zahr. Financovanie'!AR192*Parametre!$A$2/(Parametre!$A$2+Parametre!$A$3)</f>
        <v>0</v>
      </c>
      <c r="AS188" s="331">
        <f>'Norm. Zahr. Financovanie'!AS192*Parametre!$A$2/(Parametre!$A$2+Parametre!$A$3)</f>
        <v>0</v>
      </c>
      <c r="AT188" s="331">
        <f>'Norm. Zahr. Financovanie'!AT192*Parametre!$A$2/(Parametre!$A$2+Parametre!$A$3)</f>
        <v>0</v>
      </c>
      <c r="AU188" s="331">
        <f>'Norm. Zahr. Financovanie'!AU192*Parametre!$A$2/(Parametre!$A$2+Parametre!$A$3)</f>
        <v>0</v>
      </c>
      <c r="AV188" s="331">
        <f>'Norm. Zahr. Financovanie'!AV192*Parametre!$A$2/(Parametre!$A$2+Parametre!$A$3)</f>
        <v>0</v>
      </c>
      <c r="AW188" s="331">
        <f>'Norm. Zahr. Financovanie'!AW192*Parametre!$A$2/(Parametre!$A$2+Parametre!$A$3)</f>
        <v>0</v>
      </c>
      <c r="AX188" s="331">
        <f>'Norm. Zahr. Financovanie'!AX192*Parametre!$A$2/(Parametre!$A$2+Parametre!$A$3)</f>
        <v>0</v>
      </c>
      <c r="AY188" s="331">
        <f>'Norm. Zahr. Financovanie'!AY192*Parametre!$A$2/(Parametre!$A$2+Parametre!$A$3)</f>
        <v>0</v>
      </c>
      <c r="AZ188" s="331">
        <f>'Norm. Zahr. Financovanie'!AZ192*Parametre!$A$2/(Parametre!$A$2+Parametre!$A$3)</f>
        <v>0</v>
      </c>
      <c r="BA188" s="331">
        <f>'Norm. Zahr. Financovanie'!BA192*Parametre!$A$2/(Parametre!$A$2+Parametre!$A$3)</f>
        <v>0</v>
      </c>
      <c r="BB188" s="331">
        <f>'Norm. Zahr. Financovanie'!BB192*Parametre!$A$2/(Parametre!$A$2+Parametre!$A$3)</f>
        <v>0</v>
      </c>
    </row>
    <row r="189" spans="1:54" ht="14.25" customHeight="1" x14ac:dyDescent="0.2">
      <c r="A189" s="31">
        <v>186</v>
      </c>
      <c r="B189" s="44" t="s">
        <v>433</v>
      </c>
      <c r="C189" s="43" t="s">
        <v>432</v>
      </c>
      <c r="D189" s="331">
        <f>'Norm. Zahr. Financovanie'!D193*Parametre!$A$2/(Parametre!$A$2+Parametre!$A$3)</f>
        <v>0</v>
      </c>
      <c r="E189" s="331">
        <f>'Norm. Zahr. Financovanie'!E193*Parametre!$A$2/(Parametre!$A$2+Parametre!$A$3)</f>
        <v>0</v>
      </c>
      <c r="F189" s="331">
        <f>'Norm. Zahr. Financovanie'!F193*Parametre!$A$2/(Parametre!$A$2+Parametre!$A$3)</f>
        <v>0</v>
      </c>
      <c r="G189" s="331">
        <f>'Norm. Zahr. Financovanie'!G193*Parametre!$A$2/(Parametre!$A$2+Parametre!$A$3)</f>
        <v>0</v>
      </c>
      <c r="H189" s="331">
        <f>'Norm. Zahr. Financovanie'!H193*Parametre!$A$2/(Parametre!$A$2+Parametre!$A$3)</f>
        <v>0</v>
      </c>
      <c r="I189" s="331">
        <f>'Norm. Zahr. Financovanie'!I193*Parametre!$A$2/(Parametre!$A$2+Parametre!$A$3)</f>
        <v>0</v>
      </c>
      <c r="J189" s="331">
        <f>'Norm. Zahr. Financovanie'!J193*Parametre!$A$2/(Parametre!$A$2+Parametre!$A$3)</f>
        <v>0</v>
      </c>
      <c r="K189" s="331">
        <f>'Norm. Zahr. Financovanie'!K193*Parametre!$A$2/(Parametre!$A$2+Parametre!$A$3)</f>
        <v>0</v>
      </c>
      <c r="L189" s="331">
        <f>'Norm. Zahr. Financovanie'!L193*Parametre!$A$2/(Parametre!$A$2+Parametre!$A$3)</f>
        <v>0</v>
      </c>
      <c r="M189" s="331">
        <f>'Norm. Zahr. Financovanie'!M193*Parametre!$A$2/(Parametre!$A$2+Parametre!$A$3)</f>
        <v>0</v>
      </c>
      <c r="N189" s="331">
        <f>'Norm. Zahr. Financovanie'!N193*Parametre!$A$2/(Parametre!$A$2+Parametre!$A$3)</f>
        <v>0</v>
      </c>
      <c r="O189" s="331">
        <f>'Norm. Zahr. Financovanie'!O193*Parametre!$A$2/(Parametre!$A$2+Parametre!$A$3)</f>
        <v>0</v>
      </c>
      <c r="P189" s="331">
        <f>'Norm. Zahr. Financovanie'!P193*Parametre!$A$2/(Parametre!$A$2+Parametre!$A$3)</f>
        <v>0</v>
      </c>
      <c r="Q189" s="331">
        <f>'Norm. Zahr. Financovanie'!Q193*Parametre!$A$2/(Parametre!$A$2+Parametre!$A$3)</f>
        <v>0</v>
      </c>
      <c r="R189" s="331">
        <f>'Norm. Zahr. Financovanie'!R193*Parametre!$A$2/(Parametre!$A$2+Parametre!$A$3)</f>
        <v>0</v>
      </c>
      <c r="S189" s="331">
        <f>'Norm. Zahr. Financovanie'!S193*Parametre!$A$2/(Parametre!$A$2+Parametre!$A$3)</f>
        <v>0</v>
      </c>
      <c r="T189" s="331">
        <f>'Norm. Zahr. Financovanie'!T193*Parametre!$A$2/(Parametre!$A$2+Parametre!$A$3)</f>
        <v>2.8854693947725633E-5</v>
      </c>
      <c r="U189" s="331">
        <f>'Norm. Zahr. Financovanie'!U193*Parametre!$A$2/(Parametre!$A$2+Parametre!$A$3)</f>
        <v>0</v>
      </c>
      <c r="V189" s="331">
        <f>'Norm. Zahr. Financovanie'!V193*Parametre!$A$2/(Parametre!$A$2+Parametre!$A$3)</f>
        <v>0</v>
      </c>
      <c r="W189" s="331">
        <f>'Norm. Zahr. Financovanie'!W193*Parametre!$A$2/(Parametre!$A$2+Parametre!$A$3)</f>
        <v>0</v>
      </c>
      <c r="X189" s="331">
        <f>'Norm. Zahr. Financovanie'!X193*Parametre!$A$2/(Parametre!$A$2+Parametre!$A$3)</f>
        <v>0</v>
      </c>
      <c r="Y189" s="331">
        <f>'Norm. Zahr. Financovanie'!Y193*Parametre!$A$2/(Parametre!$A$2+Parametre!$A$3)</f>
        <v>0</v>
      </c>
      <c r="Z189" s="331">
        <f>'Norm. Zahr. Financovanie'!Z193*Parametre!$A$2/(Parametre!$A$2+Parametre!$A$3)</f>
        <v>0</v>
      </c>
      <c r="AA189" s="331">
        <f>'Norm. Zahr. Financovanie'!AA193*Parametre!$A$2/(Parametre!$A$2+Parametre!$A$3)</f>
        <v>0</v>
      </c>
      <c r="AB189" s="331">
        <f>'Norm. Zahr. Financovanie'!AB193*Parametre!$A$2/(Parametre!$A$2+Parametre!$A$3)</f>
        <v>0</v>
      </c>
      <c r="AC189" s="331">
        <f>'Norm. Zahr. Financovanie'!AC193*Parametre!$A$2/(Parametre!$A$2+Parametre!$A$3)</f>
        <v>0</v>
      </c>
      <c r="AD189" s="331">
        <f>'Norm. Zahr. Financovanie'!AD193*Parametre!$A$2/(Parametre!$A$2+Parametre!$A$3)</f>
        <v>0</v>
      </c>
      <c r="AE189" s="331">
        <f>'Norm. Zahr. Financovanie'!AE193*Parametre!$A$2/(Parametre!$A$2+Parametre!$A$3)</f>
        <v>0</v>
      </c>
      <c r="AF189" s="331">
        <f>'Norm. Zahr. Financovanie'!AF193*Parametre!$A$2/(Parametre!$A$2+Parametre!$A$3)</f>
        <v>0</v>
      </c>
      <c r="AG189" s="331">
        <f>'Norm. Zahr. Financovanie'!AG193*Parametre!$A$2/(Parametre!$A$2+Parametre!$A$3)</f>
        <v>0</v>
      </c>
      <c r="AH189" s="331">
        <f>'Norm. Zahr. Financovanie'!AH193*Parametre!$A$2/(Parametre!$A$2+Parametre!$A$3)</f>
        <v>0</v>
      </c>
      <c r="AI189" s="331">
        <f>'Norm. Zahr. Financovanie'!AI193*Parametre!$A$2/(Parametre!$A$2+Parametre!$A$3)</f>
        <v>0</v>
      </c>
      <c r="AJ189" s="331">
        <f>'Norm. Zahr. Financovanie'!AJ193*Parametre!$A$2/(Parametre!$A$2+Parametre!$A$3)</f>
        <v>0</v>
      </c>
      <c r="AK189" s="331">
        <f>'Norm. Zahr. Financovanie'!AK193*Parametre!$A$2/(Parametre!$A$2+Parametre!$A$3)</f>
        <v>0</v>
      </c>
      <c r="AL189" s="331">
        <f>'Norm. Zahr. Financovanie'!AL193*Parametre!$A$2/(Parametre!$A$2+Parametre!$A$3)</f>
        <v>0</v>
      </c>
      <c r="AM189" s="331">
        <f>'Norm. Zahr. Financovanie'!AM193*Parametre!$A$2/(Parametre!$A$2+Parametre!$A$3)</f>
        <v>0</v>
      </c>
      <c r="AN189" s="331">
        <f>'Norm. Zahr. Financovanie'!AN193*Parametre!$A$2/(Parametre!$A$2+Parametre!$A$3)</f>
        <v>0</v>
      </c>
      <c r="AO189" s="331">
        <f>'Norm. Zahr. Financovanie'!AO193*Parametre!$A$2/(Parametre!$A$2+Parametre!$A$3)</f>
        <v>0</v>
      </c>
      <c r="AP189" s="331">
        <f>'Norm. Zahr. Financovanie'!AP193*Parametre!$A$2/(Parametre!$A$2+Parametre!$A$3)</f>
        <v>0</v>
      </c>
      <c r="AQ189" s="331">
        <f>'Norm. Zahr. Financovanie'!AQ193*Parametre!$A$2/(Parametre!$A$2+Parametre!$A$3)</f>
        <v>0</v>
      </c>
      <c r="AR189" s="331">
        <f>'Norm. Zahr. Financovanie'!AR193*Parametre!$A$2/(Parametre!$A$2+Parametre!$A$3)</f>
        <v>0</v>
      </c>
      <c r="AS189" s="331">
        <f>'Norm. Zahr. Financovanie'!AS193*Parametre!$A$2/(Parametre!$A$2+Parametre!$A$3)</f>
        <v>0</v>
      </c>
      <c r="AT189" s="331">
        <f>'Norm. Zahr. Financovanie'!AT193*Parametre!$A$2/(Parametre!$A$2+Parametre!$A$3)</f>
        <v>0</v>
      </c>
      <c r="AU189" s="331">
        <f>'Norm. Zahr. Financovanie'!AU193*Parametre!$A$2/(Parametre!$A$2+Parametre!$A$3)</f>
        <v>0</v>
      </c>
      <c r="AV189" s="331">
        <f>'Norm. Zahr. Financovanie'!AV193*Parametre!$A$2/(Parametre!$A$2+Parametre!$A$3)</f>
        <v>0</v>
      </c>
      <c r="AW189" s="331">
        <f>'Norm. Zahr. Financovanie'!AW193*Parametre!$A$2/(Parametre!$A$2+Parametre!$A$3)</f>
        <v>0</v>
      </c>
      <c r="AX189" s="331">
        <f>'Norm. Zahr. Financovanie'!AX193*Parametre!$A$2/(Parametre!$A$2+Parametre!$A$3)</f>
        <v>0</v>
      </c>
      <c r="AY189" s="331">
        <f>'Norm. Zahr. Financovanie'!AY193*Parametre!$A$2/(Parametre!$A$2+Parametre!$A$3)</f>
        <v>0</v>
      </c>
      <c r="AZ189" s="331">
        <f>'Norm. Zahr. Financovanie'!AZ193*Parametre!$A$2/(Parametre!$A$2+Parametre!$A$3)</f>
        <v>0</v>
      </c>
      <c r="BA189" s="331">
        <f>'Norm. Zahr. Financovanie'!BA193*Parametre!$A$2/(Parametre!$A$2+Parametre!$A$3)</f>
        <v>0</v>
      </c>
      <c r="BB189" s="331">
        <f>'Norm. Zahr. Financovanie'!BB193*Parametre!$A$2/(Parametre!$A$2+Parametre!$A$3)</f>
        <v>0</v>
      </c>
    </row>
    <row r="190" spans="1:54" ht="14.25" customHeight="1" x14ac:dyDescent="0.25">
      <c r="A190" s="31">
        <v>187</v>
      </c>
      <c r="B190" s="33" t="s">
        <v>352</v>
      </c>
      <c r="C190" s="32" t="s">
        <v>351</v>
      </c>
      <c r="D190" s="331">
        <f>'Norm. Zahr. Financovanie'!D194*Parametre!$A$2/(Parametre!$A$2+Parametre!$A$3)</f>
        <v>0</v>
      </c>
      <c r="E190" s="331">
        <f>'Norm. Zahr. Financovanie'!E194*Parametre!$A$2/(Parametre!$A$2+Parametre!$A$3)</f>
        <v>0</v>
      </c>
      <c r="F190" s="331">
        <f>'Norm. Zahr. Financovanie'!F194*Parametre!$A$2/(Parametre!$A$2+Parametre!$A$3)</f>
        <v>0</v>
      </c>
      <c r="G190" s="331">
        <f>'Norm. Zahr. Financovanie'!G194*Parametre!$A$2/(Parametre!$A$2+Parametre!$A$3)</f>
        <v>0</v>
      </c>
      <c r="H190" s="331">
        <f>'Norm. Zahr. Financovanie'!H194*Parametre!$A$2/(Parametre!$A$2+Parametre!$A$3)</f>
        <v>0</v>
      </c>
      <c r="I190" s="331">
        <f>'Norm. Zahr. Financovanie'!I194*Parametre!$A$2/(Parametre!$A$2+Parametre!$A$3)</f>
        <v>0</v>
      </c>
      <c r="J190" s="331">
        <f>'Norm. Zahr. Financovanie'!J194*Parametre!$A$2/(Parametre!$A$2+Parametre!$A$3)</f>
        <v>0</v>
      </c>
      <c r="K190" s="331">
        <f>'Norm. Zahr. Financovanie'!K194*Parametre!$A$2/(Parametre!$A$2+Parametre!$A$3)</f>
        <v>0</v>
      </c>
      <c r="L190" s="331">
        <f>'Norm. Zahr. Financovanie'!L194*Parametre!$A$2/(Parametre!$A$2+Parametre!$A$3)</f>
        <v>0</v>
      </c>
      <c r="M190" s="331">
        <f>'Norm. Zahr. Financovanie'!M194*Parametre!$A$2/(Parametre!$A$2+Parametre!$A$3)</f>
        <v>0</v>
      </c>
      <c r="N190" s="331">
        <f>'Norm. Zahr. Financovanie'!N194*Parametre!$A$2/(Parametre!$A$2+Parametre!$A$3)</f>
        <v>0</v>
      </c>
      <c r="O190" s="331">
        <f>'Norm. Zahr. Financovanie'!O194*Parametre!$A$2/(Parametre!$A$2+Parametre!$A$3)</f>
        <v>0</v>
      </c>
      <c r="P190" s="331">
        <f>'Norm. Zahr. Financovanie'!P194*Parametre!$A$2/(Parametre!$A$2+Parametre!$A$3)</f>
        <v>0</v>
      </c>
      <c r="Q190" s="331">
        <f>'Norm. Zahr. Financovanie'!Q194*Parametre!$A$2/(Parametre!$A$2+Parametre!$A$3)</f>
        <v>0</v>
      </c>
      <c r="R190" s="331">
        <f>'Norm. Zahr. Financovanie'!R194*Parametre!$A$2/(Parametre!$A$2+Parametre!$A$3)</f>
        <v>0</v>
      </c>
      <c r="S190" s="331">
        <f>'Norm. Zahr. Financovanie'!S194*Parametre!$A$2/(Parametre!$A$2+Parametre!$A$3)</f>
        <v>0</v>
      </c>
      <c r="T190" s="331">
        <f>'Norm. Zahr. Financovanie'!T194*Parametre!$A$2/(Parametre!$A$2+Parametre!$A$3)</f>
        <v>0</v>
      </c>
      <c r="U190" s="331">
        <f>'Norm. Zahr. Financovanie'!U194*Parametre!$A$2/(Parametre!$A$2+Parametre!$A$3)</f>
        <v>0</v>
      </c>
      <c r="V190" s="331">
        <f>'Norm. Zahr. Financovanie'!V194*Parametre!$A$2/(Parametre!$A$2+Parametre!$A$3)</f>
        <v>0</v>
      </c>
      <c r="W190" s="331">
        <f>'Norm. Zahr. Financovanie'!W194*Parametre!$A$2/(Parametre!$A$2+Parametre!$A$3)</f>
        <v>0</v>
      </c>
      <c r="X190" s="331">
        <f>'Norm. Zahr. Financovanie'!X194*Parametre!$A$2/(Parametre!$A$2+Parametre!$A$3)</f>
        <v>0</v>
      </c>
      <c r="Y190" s="331">
        <f>'Norm. Zahr. Financovanie'!Y194*Parametre!$A$2/(Parametre!$A$2+Parametre!$A$3)</f>
        <v>0</v>
      </c>
      <c r="Z190" s="331">
        <f>'Norm. Zahr. Financovanie'!Z194*Parametre!$A$2/(Parametre!$A$2+Parametre!$A$3)</f>
        <v>0</v>
      </c>
      <c r="AA190" s="331">
        <f>'Norm. Zahr. Financovanie'!AA194*Parametre!$A$2/(Parametre!$A$2+Parametre!$A$3)</f>
        <v>0</v>
      </c>
      <c r="AB190" s="331">
        <f>'Norm. Zahr. Financovanie'!AB194*Parametre!$A$2/(Parametre!$A$2+Parametre!$A$3)</f>
        <v>0</v>
      </c>
      <c r="AC190" s="331">
        <f>'Norm. Zahr. Financovanie'!AC194*Parametre!$A$2/(Parametre!$A$2+Parametre!$A$3)</f>
        <v>0</v>
      </c>
      <c r="AD190" s="331">
        <f>'Norm. Zahr. Financovanie'!AD194*Parametre!$A$2/(Parametre!$A$2+Parametre!$A$3)</f>
        <v>0</v>
      </c>
      <c r="AE190" s="331">
        <f>'Norm. Zahr. Financovanie'!AE194*Parametre!$A$2/(Parametre!$A$2+Parametre!$A$3)</f>
        <v>0</v>
      </c>
      <c r="AF190" s="331">
        <f>'Norm. Zahr. Financovanie'!AF194*Parametre!$A$2/(Parametre!$A$2+Parametre!$A$3)</f>
        <v>0</v>
      </c>
      <c r="AG190" s="331">
        <f>'Norm. Zahr. Financovanie'!AG194*Parametre!$A$2/(Parametre!$A$2+Parametre!$A$3)</f>
        <v>0</v>
      </c>
      <c r="AH190" s="331">
        <f>'Norm. Zahr. Financovanie'!AH194*Parametre!$A$2/(Parametre!$A$2+Parametre!$A$3)</f>
        <v>0</v>
      </c>
      <c r="AI190" s="331">
        <f>'Norm. Zahr. Financovanie'!AI194*Parametre!$A$2/(Parametre!$A$2+Parametre!$A$3)</f>
        <v>0</v>
      </c>
      <c r="AJ190" s="331">
        <f>'Norm. Zahr. Financovanie'!AJ194*Parametre!$A$2/(Parametre!$A$2+Parametre!$A$3)</f>
        <v>0</v>
      </c>
      <c r="AK190" s="331">
        <f>'Norm. Zahr. Financovanie'!AK194*Parametre!$A$2/(Parametre!$A$2+Parametre!$A$3)</f>
        <v>0</v>
      </c>
      <c r="AL190" s="331">
        <f>'Norm. Zahr. Financovanie'!AL194*Parametre!$A$2/(Parametre!$A$2+Parametre!$A$3)</f>
        <v>0</v>
      </c>
      <c r="AM190" s="331">
        <f>'Norm. Zahr. Financovanie'!AM194*Parametre!$A$2/(Parametre!$A$2+Parametre!$A$3)</f>
        <v>0</v>
      </c>
      <c r="AN190" s="331">
        <f>'Norm. Zahr. Financovanie'!AN194*Parametre!$A$2/(Parametre!$A$2+Parametre!$A$3)</f>
        <v>0</v>
      </c>
      <c r="AO190" s="331">
        <f>'Norm. Zahr. Financovanie'!AO194*Parametre!$A$2/(Parametre!$A$2+Parametre!$A$3)</f>
        <v>0</v>
      </c>
      <c r="AP190" s="331">
        <f>'Norm. Zahr. Financovanie'!AP194*Parametre!$A$2/(Parametre!$A$2+Parametre!$A$3)</f>
        <v>0</v>
      </c>
      <c r="AQ190" s="331">
        <f>'Norm. Zahr. Financovanie'!AQ194*Parametre!$A$2/(Parametre!$A$2+Parametre!$A$3)</f>
        <v>0</v>
      </c>
      <c r="AR190" s="331">
        <f>'Norm. Zahr. Financovanie'!AR194*Parametre!$A$2/(Parametre!$A$2+Parametre!$A$3)</f>
        <v>0</v>
      </c>
      <c r="AS190" s="331">
        <f>'Norm. Zahr. Financovanie'!AS194*Parametre!$A$2/(Parametre!$A$2+Parametre!$A$3)</f>
        <v>0</v>
      </c>
      <c r="AT190" s="331">
        <f>'Norm. Zahr. Financovanie'!AT194*Parametre!$A$2/(Parametre!$A$2+Parametre!$A$3)</f>
        <v>0</v>
      </c>
      <c r="AU190" s="331">
        <f>'Norm. Zahr. Financovanie'!AU194*Parametre!$A$2/(Parametre!$A$2+Parametre!$A$3)</f>
        <v>0</v>
      </c>
      <c r="AV190" s="331">
        <f>'Norm. Zahr. Financovanie'!AV194*Parametre!$A$2/(Parametre!$A$2+Parametre!$A$3)</f>
        <v>0</v>
      </c>
      <c r="AW190" s="331">
        <f>'Norm. Zahr. Financovanie'!AW194*Parametre!$A$2/(Parametre!$A$2+Parametre!$A$3)</f>
        <v>0</v>
      </c>
      <c r="AX190" s="331">
        <f>'Norm. Zahr. Financovanie'!AX194*Parametre!$A$2/(Parametre!$A$2+Parametre!$A$3)</f>
        <v>0</v>
      </c>
      <c r="AY190" s="331">
        <f>'Norm. Zahr. Financovanie'!AY194*Parametre!$A$2/(Parametre!$A$2+Parametre!$A$3)</f>
        <v>0</v>
      </c>
      <c r="AZ190" s="331">
        <f>'Norm. Zahr. Financovanie'!AZ194*Parametre!$A$2/(Parametre!$A$2+Parametre!$A$3)</f>
        <v>6.7670390896630832E-4</v>
      </c>
      <c r="BA190" s="331">
        <f>'Norm. Zahr. Financovanie'!BA194*Parametre!$A$2/(Parametre!$A$2+Parametre!$A$3)</f>
        <v>0</v>
      </c>
      <c r="BB190" s="331">
        <f>'Norm. Zahr. Financovanie'!BB194*Parametre!$A$2/(Parametre!$A$2+Parametre!$A$3)</f>
        <v>0</v>
      </c>
    </row>
    <row r="191" spans="1:54" ht="14.25" customHeight="1" x14ac:dyDescent="0.25">
      <c r="A191" s="31">
        <v>188</v>
      </c>
      <c r="B191" s="41" t="s">
        <v>368</v>
      </c>
      <c r="C191" s="46" t="s">
        <v>367</v>
      </c>
      <c r="D191" s="331">
        <f>'Norm. Zahr. Financovanie'!D195*Parametre!$A$2/(Parametre!$A$2+Parametre!$A$3)</f>
        <v>0</v>
      </c>
      <c r="E191" s="331">
        <f>'Norm. Zahr. Financovanie'!E195*Parametre!$A$2/(Parametre!$A$2+Parametre!$A$3)</f>
        <v>0</v>
      </c>
      <c r="F191" s="331">
        <f>'Norm. Zahr. Financovanie'!F195*Parametre!$A$2/(Parametre!$A$2+Parametre!$A$3)</f>
        <v>0</v>
      </c>
      <c r="G191" s="331">
        <f>'Norm. Zahr. Financovanie'!G195*Parametre!$A$2/(Parametre!$A$2+Parametre!$A$3)</f>
        <v>0</v>
      </c>
      <c r="H191" s="331">
        <f>'Norm. Zahr. Financovanie'!H195*Parametre!$A$2/(Parametre!$A$2+Parametre!$A$3)</f>
        <v>0</v>
      </c>
      <c r="I191" s="331">
        <f>'Norm. Zahr. Financovanie'!I195*Parametre!$A$2/(Parametre!$A$2+Parametre!$A$3)</f>
        <v>0</v>
      </c>
      <c r="J191" s="331">
        <f>'Norm. Zahr. Financovanie'!J195*Parametre!$A$2/(Parametre!$A$2+Parametre!$A$3)</f>
        <v>0</v>
      </c>
      <c r="K191" s="331">
        <f>'Norm. Zahr. Financovanie'!K195*Parametre!$A$2/(Parametre!$A$2+Parametre!$A$3)</f>
        <v>0</v>
      </c>
      <c r="L191" s="331">
        <f>'Norm. Zahr. Financovanie'!L195*Parametre!$A$2/(Parametre!$A$2+Parametre!$A$3)</f>
        <v>0</v>
      </c>
      <c r="M191" s="331">
        <f>'Norm. Zahr. Financovanie'!M195*Parametre!$A$2/(Parametre!$A$2+Parametre!$A$3)</f>
        <v>0</v>
      </c>
      <c r="N191" s="331">
        <f>'Norm. Zahr. Financovanie'!N195*Parametre!$A$2/(Parametre!$A$2+Parametre!$A$3)</f>
        <v>0</v>
      </c>
      <c r="O191" s="331">
        <f>'Norm. Zahr. Financovanie'!O195*Parametre!$A$2/(Parametre!$A$2+Parametre!$A$3)</f>
        <v>0</v>
      </c>
      <c r="P191" s="331">
        <f>'Norm. Zahr. Financovanie'!P195*Parametre!$A$2/(Parametre!$A$2+Parametre!$A$3)</f>
        <v>0</v>
      </c>
      <c r="Q191" s="331">
        <f>'Norm. Zahr. Financovanie'!Q195*Parametre!$A$2/(Parametre!$A$2+Parametre!$A$3)</f>
        <v>0</v>
      </c>
      <c r="R191" s="331">
        <f>'Norm. Zahr. Financovanie'!R195*Parametre!$A$2/(Parametre!$A$2+Parametre!$A$3)</f>
        <v>0</v>
      </c>
      <c r="S191" s="331">
        <f>'Norm. Zahr. Financovanie'!S195*Parametre!$A$2/(Parametre!$A$2+Parametre!$A$3)</f>
        <v>0</v>
      </c>
      <c r="T191" s="331">
        <f>'Norm. Zahr. Financovanie'!T195*Parametre!$A$2/(Parametre!$A$2+Parametre!$A$3)</f>
        <v>0</v>
      </c>
      <c r="U191" s="331">
        <f>'Norm. Zahr. Financovanie'!U195*Parametre!$A$2/(Parametre!$A$2+Parametre!$A$3)</f>
        <v>0</v>
      </c>
      <c r="V191" s="331">
        <f>'Norm. Zahr. Financovanie'!V195*Parametre!$A$2/(Parametre!$A$2+Parametre!$A$3)</f>
        <v>0</v>
      </c>
      <c r="W191" s="331">
        <f>'Norm. Zahr. Financovanie'!W195*Parametre!$A$2/(Parametre!$A$2+Parametre!$A$3)</f>
        <v>0</v>
      </c>
      <c r="X191" s="331">
        <f>'Norm. Zahr. Financovanie'!X195*Parametre!$A$2/(Parametre!$A$2+Parametre!$A$3)</f>
        <v>0</v>
      </c>
      <c r="Y191" s="331">
        <f>'Norm. Zahr. Financovanie'!Y195*Parametre!$A$2/(Parametre!$A$2+Parametre!$A$3)</f>
        <v>0</v>
      </c>
      <c r="Z191" s="331">
        <f>'Norm. Zahr. Financovanie'!Z195*Parametre!$A$2/(Parametre!$A$2+Parametre!$A$3)</f>
        <v>0</v>
      </c>
      <c r="AA191" s="331">
        <f>'Norm. Zahr. Financovanie'!AA195*Parametre!$A$2/(Parametre!$A$2+Parametre!$A$3)</f>
        <v>0</v>
      </c>
      <c r="AB191" s="331">
        <f>'Norm. Zahr. Financovanie'!AB195*Parametre!$A$2/(Parametre!$A$2+Parametre!$A$3)</f>
        <v>0</v>
      </c>
      <c r="AC191" s="331">
        <f>'Norm. Zahr. Financovanie'!AC195*Parametre!$A$2/(Parametre!$A$2+Parametre!$A$3)</f>
        <v>0</v>
      </c>
      <c r="AD191" s="331">
        <f>'Norm. Zahr. Financovanie'!AD195*Parametre!$A$2/(Parametre!$A$2+Parametre!$A$3)</f>
        <v>0</v>
      </c>
      <c r="AE191" s="331">
        <f>'Norm. Zahr. Financovanie'!AE195*Parametre!$A$2/(Parametre!$A$2+Parametre!$A$3)</f>
        <v>0</v>
      </c>
      <c r="AF191" s="331">
        <f>'Norm. Zahr. Financovanie'!AF195*Parametre!$A$2/(Parametre!$A$2+Parametre!$A$3)</f>
        <v>0</v>
      </c>
      <c r="AG191" s="331">
        <f>'Norm. Zahr. Financovanie'!AG195*Parametre!$A$2/(Parametre!$A$2+Parametre!$A$3)</f>
        <v>0</v>
      </c>
      <c r="AH191" s="331">
        <f>'Norm. Zahr. Financovanie'!AH195*Parametre!$A$2/(Parametre!$A$2+Parametre!$A$3)</f>
        <v>0</v>
      </c>
      <c r="AI191" s="331">
        <f>'Norm. Zahr. Financovanie'!AI195*Parametre!$A$2/(Parametre!$A$2+Parametre!$A$3)</f>
        <v>0</v>
      </c>
      <c r="AJ191" s="331">
        <f>'Norm. Zahr. Financovanie'!AJ195*Parametre!$A$2/(Parametre!$A$2+Parametre!$A$3)</f>
        <v>0</v>
      </c>
      <c r="AK191" s="331">
        <f>'Norm. Zahr. Financovanie'!AK195*Parametre!$A$2/(Parametre!$A$2+Parametre!$A$3)</f>
        <v>0</v>
      </c>
      <c r="AL191" s="331">
        <f>'Norm. Zahr. Financovanie'!AL195*Parametre!$A$2/(Parametre!$A$2+Parametre!$A$3)</f>
        <v>0</v>
      </c>
      <c r="AM191" s="331">
        <f>'Norm. Zahr. Financovanie'!AM195*Parametre!$A$2/(Parametre!$A$2+Parametre!$A$3)</f>
        <v>0</v>
      </c>
      <c r="AN191" s="331">
        <f>'Norm. Zahr. Financovanie'!AN195*Parametre!$A$2/(Parametre!$A$2+Parametre!$A$3)</f>
        <v>0</v>
      </c>
      <c r="AO191" s="331">
        <f>'Norm. Zahr. Financovanie'!AO195*Parametre!$A$2/(Parametre!$A$2+Parametre!$A$3)</f>
        <v>0</v>
      </c>
      <c r="AP191" s="331">
        <f>'Norm. Zahr. Financovanie'!AP195*Parametre!$A$2/(Parametre!$A$2+Parametre!$A$3)</f>
        <v>0</v>
      </c>
      <c r="AQ191" s="331">
        <f>'Norm. Zahr. Financovanie'!AQ195*Parametre!$A$2/(Parametre!$A$2+Parametre!$A$3)</f>
        <v>0</v>
      </c>
      <c r="AR191" s="331">
        <f>'Norm. Zahr. Financovanie'!AR195*Parametre!$A$2/(Parametre!$A$2+Parametre!$A$3)</f>
        <v>0</v>
      </c>
      <c r="AS191" s="331">
        <f>'Norm. Zahr. Financovanie'!AS195*Parametre!$A$2/(Parametre!$A$2+Parametre!$A$3)</f>
        <v>0</v>
      </c>
      <c r="AT191" s="331">
        <f>'Norm. Zahr. Financovanie'!AT195*Parametre!$A$2/(Parametre!$A$2+Parametre!$A$3)</f>
        <v>0</v>
      </c>
      <c r="AU191" s="331">
        <f>'Norm. Zahr. Financovanie'!AU195*Parametre!$A$2/(Parametre!$A$2+Parametre!$A$3)</f>
        <v>0</v>
      </c>
      <c r="AV191" s="331">
        <f>'Norm. Zahr. Financovanie'!AV195*Parametre!$A$2/(Parametre!$A$2+Parametre!$A$3)</f>
        <v>0</v>
      </c>
      <c r="AW191" s="331">
        <f>'Norm. Zahr. Financovanie'!AW195*Parametre!$A$2/(Parametre!$A$2+Parametre!$A$3)</f>
        <v>0</v>
      </c>
      <c r="AX191" s="331">
        <f>'Norm. Zahr. Financovanie'!AX195*Parametre!$A$2/(Parametre!$A$2+Parametre!$A$3)</f>
        <v>0</v>
      </c>
      <c r="AY191" s="331">
        <f>'Norm. Zahr. Financovanie'!AY195*Parametre!$A$2/(Parametre!$A$2+Parametre!$A$3)</f>
        <v>0</v>
      </c>
      <c r="AZ191" s="331">
        <f>'Norm. Zahr. Financovanie'!AZ195*Parametre!$A$2/(Parametre!$A$2+Parametre!$A$3)</f>
        <v>3.5954108262473692E-4</v>
      </c>
      <c r="BA191" s="331">
        <f>'Norm. Zahr. Financovanie'!BA195*Parametre!$A$2/(Parametre!$A$2+Parametre!$A$3)</f>
        <v>0</v>
      </c>
      <c r="BB191" s="331">
        <f>'Norm. Zahr. Financovanie'!BB195*Parametre!$A$2/(Parametre!$A$2+Parametre!$A$3)</f>
        <v>0</v>
      </c>
    </row>
    <row r="192" spans="1:54" ht="14.25" customHeight="1" x14ac:dyDescent="0.25">
      <c r="A192" s="31">
        <v>189</v>
      </c>
      <c r="B192" s="33" t="s">
        <v>360</v>
      </c>
      <c r="C192" s="32" t="s">
        <v>359</v>
      </c>
      <c r="D192" s="331">
        <f>'Norm. Zahr. Financovanie'!D196*Parametre!$A$2/(Parametre!$A$2+Parametre!$A$3)</f>
        <v>0</v>
      </c>
      <c r="E192" s="331">
        <f>'Norm. Zahr. Financovanie'!E196*Parametre!$A$2/(Parametre!$A$2+Parametre!$A$3)</f>
        <v>0</v>
      </c>
      <c r="F192" s="331">
        <f>'Norm. Zahr. Financovanie'!F196*Parametre!$A$2/(Parametre!$A$2+Parametre!$A$3)</f>
        <v>0</v>
      </c>
      <c r="G192" s="331">
        <f>'Norm. Zahr. Financovanie'!G196*Parametre!$A$2/(Parametre!$A$2+Parametre!$A$3)</f>
        <v>0</v>
      </c>
      <c r="H192" s="331">
        <f>'Norm. Zahr. Financovanie'!H196*Parametre!$A$2/(Parametre!$A$2+Parametre!$A$3)</f>
        <v>0</v>
      </c>
      <c r="I192" s="331">
        <f>'Norm. Zahr. Financovanie'!I196*Parametre!$A$2/(Parametre!$A$2+Parametre!$A$3)</f>
        <v>0</v>
      </c>
      <c r="J192" s="331">
        <f>'Norm. Zahr. Financovanie'!J196*Parametre!$A$2/(Parametre!$A$2+Parametre!$A$3)</f>
        <v>0</v>
      </c>
      <c r="K192" s="331">
        <f>'Norm. Zahr. Financovanie'!K196*Parametre!$A$2/(Parametre!$A$2+Parametre!$A$3)</f>
        <v>0</v>
      </c>
      <c r="L192" s="331">
        <f>'Norm. Zahr. Financovanie'!L196*Parametre!$A$2/(Parametre!$A$2+Parametre!$A$3)</f>
        <v>0</v>
      </c>
      <c r="M192" s="331">
        <f>'Norm. Zahr. Financovanie'!M196*Parametre!$A$2/(Parametre!$A$2+Parametre!$A$3)</f>
        <v>0</v>
      </c>
      <c r="N192" s="331">
        <f>'Norm. Zahr. Financovanie'!N196*Parametre!$A$2/(Parametre!$A$2+Parametre!$A$3)</f>
        <v>0</v>
      </c>
      <c r="O192" s="331">
        <f>'Norm. Zahr. Financovanie'!O196*Parametre!$A$2/(Parametre!$A$2+Parametre!$A$3)</f>
        <v>0</v>
      </c>
      <c r="P192" s="331">
        <f>'Norm. Zahr. Financovanie'!P196*Parametre!$A$2/(Parametre!$A$2+Parametre!$A$3)</f>
        <v>0</v>
      </c>
      <c r="Q192" s="331">
        <f>'Norm. Zahr. Financovanie'!Q196*Parametre!$A$2/(Parametre!$A$2+Parametre!$A$3)</f>
        <v>0</v>
      </c>
      <c r="R192" s="331">
        <f>'Norm. Zahr. Financovanie'!R196*Parametre!$A$2/(Parametre!$A$2+Parametre!$A$3)</f>
        <v>0</v>
      </c>
      <c r="S192" s="331">
        <f>'Norm. Zahr. Financovanie'!S196*Parametre!$A$2/(Parametre!$A$2+Parametre!$A$3)</f>
        <v>0</v>
      </c>
      <c r="T192" s="331">
        <f>'Norm. Zahr. Financovanie'!T196*Parametre!$A$2/(Parametre!$A$2+Parametre!$A$3)</f>
        <v>0</v>
      </c>
      <c r="U192" s="331">
        <f>'Norm. Zahr. Financovanie'!U196*Parametre!$A$2/(Parametre!$A$2+Parametre!$A$3)</f>
        <v>0</v>
      </c>
      <c r="V192" s="331">
        <f>'Norm. Zahr. Financovanie'!V196*Parametre!$A$2/(Parametre!$A$2+Parametre!$A$3)</f>
        <v>0</v>
      </c>
      <c r="W192" s="331">
        <f>'Norm. Zahr. Financovanie'!W196*Parametre!$A$2/(Parametre!$A$2+Parametre!$A$3)</f>
        <v>0</v>
      </c>
      <c r="X192" s="331">
        <f>'Norm. Zahr. Financovanie'!X196*Parametre!$A$2/(Parametre!$A$2+Parametre!$A$3)</f>
        <v>0</v>
      </c>
      <c r="Y192" s="331">
        <f>'Norm. Zahr. Financovanie'!Y196*Parametre!$A$2/(Parametre!$A$2+Parametre!$A$3)</f>
        <v>0</v>
      </c>
      <c r="Z192" s="331">
        <f>'Norm. Zahr. Financovanie'!Z196*Parametre!$A$2/(Parametre!$A$2+Parametre!$A$3)</f>
        <v>0</v>
      </c>
      <c r="AA192" s="331">
        <f>'Norm. Zahr. Financovanie'!AA196*Parametre!$A$2/(Parametre!$A$2+Parametre!$A$3)</f>
        <v>0</v>
      </c>
      <c r="AB192" s="331">
        <f>'Norm. Zahr. Financovanie'!AB196*Parametre!$A$2/(Parametre!$A$2+Parametre!$A$3)</f>
        <v>0</v>
      </c>
      <c r="AC192" s="331">
        <f>'Norm. Zahr. Financovanie'!AC196*Parametre!$A$2/(Parametre!$A$2+Parametre!$A$3)</f>
        <v>0</v>
      </c>
      <c r="AD192" s="331">
        <f>'Norm. Zahr. Financovanie'!AD196*Parametre!$A$2/(Parametre!$A$2+Parametre!$A$3)</f>
        <v>0</v>
      </c>
      <c r="AE192" s="331">
        <f>'Norm. Zahr. Financovanie'!AE196*Parametre!$A$2/(Parametre!$A$2+Parametre!$A$3)</f>
        <v>0</v>
      </c>
      <c r="AF192" s="331">
        <f>'Norm. Zahr. Financovanie'!AF196*Parametre!$A$2/(Parametre!$A$2+Parametre!$A$3)</f>
        <v>0</v>
      </c>
      <c r="AG192" s="331">
        <f>'Norm. Zahr. Financovanie'!AG196*Parametre!$A$2/(Parametre!$A$2+Parametre!$A$3)</f>
        <v>0</v>
      </c>
      <c r="AH192" s="331">
        <f>'Norm. Zahr. Financovanie'!AH196*Parametre!$A$2/(Parametre!$A$2+Parametre!$A$3)</f>
        <v>0</v>
      </c>
      <c r="AI192" s="331">
        <f>'Norm. Zahr. Financovanie'!AI196*Parametre!$A$2/(Parametre!$A$2+Parametre!$A$3)</f>
        <v>0</v>
      </c>
      <c r="AJ192" s="331">
        <f>'Norm. Zahr. Financovanie'!AJ196*Parametre!$A$2/(Parametre!$A$2+Parametre!$A$3)</f>
        <v>0</v>
      </c>
      <c r="AK192" s="331">
        <f>'Norm. Zahr. Financovanie'!AK196*Parametre!$A$2/(Parametre!$A$2+Parametre!$A$3)</f>
        <v>0</v>
      </c>
      <c r="AL192" s="331">
        <f>'Norm. Zahr. Financovanie'!AL196*Parametre!$A$2/(Parametre!$A$2+Parametre!$A$3)</f>
        <v>0</v>
      </c>
      <c r="AM192" s="331">
        <f>'Norm. Zahr. Financovanie'!AM196*Parametre!$A$2/(Parametre!$A$2+Parametre!$A$3)</f>
        <v>0</v>
      </c>
      <c r="AN192" s="331">
        <f>'Norm. Zahr. Financovanie'!AN196*Parametre!$A$2/(Parametre!$A$2+Parametre!$A$3)</f>
        <v>0</v>
      </c>
      <c r="AO192" s="331">
        <f>'Norm. Zahr. Financovanie'!AO196*Parametre!$A$2/(Parametre!$A$2+Parametre!$A$3)</f>
        <v>0</v>
      </c>
      <c r="AP192" s="331">
        <f>'Norm. Zahr. Financovanie'!AP196*Parametre!$A$2/(Parametre!$A$2+Parametre!$A$3)</f>
        <v>0</v>
      </c>
      <c r="AQ192" s="331">
        <f>'Norm. Zahr. Financovanie'!AQ196*Parametre!$A$2/(Parametre!$A$2+Parametre!$A$3)</f>
        <v>0</v>
      </c>
      <c r="AR192" s="331">
        <f>'Norm. Zahr. Financovanie'!AR196*Parametre!$A$2/(Parametre!$A$2+Parametre!$A$3)</f>
        <v>0</v>
      </c>
      <c r="AS192" s="331">
        <f>'Norm. Zahr. Financovanie'!AS196*Parametre!$A$2/(Parametre!$A$2+Parametre!$A$3)</f>
        <v>0</v>
      </c>
      <c r="AT192" s="331">
        <f>'Norm. Zahr. Financovanie'!AT196*Parametre!$A$2/(Parametre!$A$2+Parametre!$A$3)</f>
        <v>0</v>
      </c>
      <c r="AU192" s="331">
        <f>'Norm. Zahr. Financovanie'!AU196*Parametre!$A$2/(Parametre!$A$2+Parametre!$A$3)</f>
        <v>0</v>
      </c>
      <c r="AV192" s="331">
        <f>'Norm. Zahr. Financovanie'!AV196*Parametre!$A$2/(Parametre!$A$2+Parametre!$A$3)</f>
        <v>0</v>
      </c>
      <c r="AW192" s="331">
        <f>'Norm. Zahr. Financovanie'!AW196*Parametre!$A$2/(Parametre!$A$2+Parametre!$A$3)</f>
        <v>0</v>
      </c>
      <c r="AX192" s="331">
        <f>'Norm. Zahr. Financovanie'!AX196*Parametre!$A$2/(Parametre!$A$2+Parametre!$A$3)</f>
        <v>0</v>
      </c>
      <c r="AY192" s="331">
        <f>'Norm. Zahr. Financovanie'!AY196*Parametre!$A$2/(Parametre!$A$2+Parametre!$A$3)</f>
        <v>0</v>
      </c>
      <c r="AZ192" s="331">
        <f>'Norm. Zahr. Financovanie'!AZ196*Parametre!$A$2/(Parametre!$A$2+Parametre!$A$3)</f>
        <v>4.2128399562099282E-4</v>
      </c>
      <c r="BA192" s="331">
        <f>'Norm. Zahr. Financovanie'!BA196*Parametre!$A$2/(Parametre!$A$2+Parametre!$A$3)</f>
        <v>0</v>
      </c>
      <c r="BB192" s="331">
        <f>'Norm. Zahr. Financovanie'!BB196*Parametre!$A$2/(Parametre!$A$2+Parametre!$A$3)</f>
        <v>0</v>
      </c>
    </row>
    <row r="193" spans="1:54" ht="14.25" customHeight="1" x14ac:dyDescent="0.25">
      <c r="A193" s="31">
        <v>190</v>
      </c>
      <c r="B193" s="41" t="s">
        <v>379</v>
      </c>
      <c r="C193" s="46" t="s">
        <v>378</v>
      </c>
      <c r="D193" s="331">
        <f>'Norm. Zahr. Financovanie'!D197*Parametre!$A$2/(Parametre!$A$2+Parametre!$A$3)</f>
        <v>0</v>
      </c>
      <c r="E193" s="331">
        <f>'Norm. Zahr. Financovanie'!E197*Parametre!$A$2/(Parametre!$A$2+Parametre!$A$3)</f>
        <v>0</v>
      </c>
      <c r="F193" s="331">
        <f>'Norm. Zahr. Financovanie'!F197*Parametre!$A$2/(Parametre!$A$2+Parametre!$A$3)</f>
        <v>0</v>
      </c>
      <c r="G193" s="331">
        <f>'Norm. Zahr. Financovanie'!G197*Parametre!$A$2/(Parametre!$A$2+Parametre!$A$3)</f>
        <v>0</v>
      </c>
      <c r="H193" s="331">
        <f>'Norm. Zahr. Financovanie'!H197*Parametre!$A$2/(Parametre!$A$2+Parametre!$A$3)</f>
        <v>0</v>
      </c>
      <c r="I193" s="331">
        <f>'Norm. Zahr. Financovanie'!I197*Parametre!$A$2/(Parametre!$A$2+Parametre!$A$3)</f>
        <v>0</v>
      </c>
      <c r="J193" s="331">
        <f>'Norm. Zahr. Financovanie'!J197*Parametre!$A$2/(Parametre!$A$2+Parametre!$A$3)</f>
        <v>0</v>
      </c>
      <c r="K193" s="331">
        <f>'Norm. Zahr. Financovanie'!K197*Parametre!$A$2/(Parametre!$A$2+Parametre!$A$3)</f>
        <v>0</v>
      </c>
      <c r="L193" s="331">
        <f>'Norm. Zahr. Financovanie'!L197*Parametre!$A$2/(Parametre!$A$2+Parametre!$A$3)</f>
        <v>0</v>
      </c>
      <c r="M193" s="331">
        <f>'Norm. Zahr. Financovanie'!M197*Parametre!$A$2/(Parametre!$A$2+Parametre!$A$3)</f>
        <v>0</v>
      </c>
      <c r="N193" s="331">
        <f>'Norm. Zahr. Financovanie'!N197*Parametre!$A$2/(Parametre!$A$2+Parametre!$A$3)</f>
        <v>0</v>
      </c>
      <c r="O193" s="331">
        <f>'Norm. Zahr. Financovanie'!O197*Parametre!$A$2/(Parametre!$A$2+Parametre!$A$3)</f>
        <v>0</v>
      </c>
      <c r="P193" s="331">
        <f>'Norm. Zahr. Financovanie'!P197*Parametre!$A$2/(Parametre!$A$2+Parametre!$A$3)</f>
        <v>0</v>
      </c>
      <c r="Q193" s="331">
        <f>'Norm. Zahr. Financovanie'!Q197*Parametre!$A$2/(Parametre!$A$2+Parametre!$A$3)</f>
        <v>0</v>
      </c>
      <c r="R193" s="331">
        <f>'Norm. Zahr. Financovanie'!R197*Parametre!$A$2/(Parametre!$A$2+Parametre!$A$3)</f>
        <v>0</v>
      </c>
      <c r="S193" s="331">
        <f>'Norm. Zahr. Financovanie'!S197*Parametre!$A$2/(Parametre!$A$2+Parametre!$A$3)</f>
        <v>0</v>
      </c>
      <c r="T193" s="331">
        <f>'Norm. Zahr. Financovanie'!T197*Parametre!$A$2/(Parametre!$A$2+Parametre!$A$3)</f>
        <v>0</v>
      </c>
      <c r="U193" s="331">
        <f>'Norm. Zahr. Financovanie'!U197*Parametre!$A$2/(Parametre!$A$2+Parametre!$A$3)</f>
        <v>0</v>
      </c>
      <c r="V193" s="331">
        <f>'Norm. Zahr. Financovanie'!V197*Parametre!$A$2/(Parametre!$A$2+Parametre!$A$3)</f>
        <v>0</v>
      </c>
      <c r="W193" s="331">
        <f>'Norm. Zahr. Financovanie'!W197*Parametre!$A$2/(Parametre!$A$2+Parametre!$A$3)</f>
        <v>0</v>
      </c>
      <c r="X193" s="331">
        <f>'Norm. Zahr. Financovanie'!X197*Parametre!$A$2/(Parametre!$A$2+Parametre!$A$3)</f>
        <v>0</v>
      </c>
      <c r="Y193" s="331">
        <f>'Norm. Zahr. Financovanie'!Y197*Parametre!$A$2/(Parametre!$A$2+Parametre!$A$3)</f>
        <v>0</v>
      </c>
      <c r="Z193" s="331">
        <f>'Norm. Zahr. Financovanie'!Z197*Parametre!$A$2/(Parametre!$A$2+Parametre!$A$3)</f>
        <v>0</v>
      </c>
      <c r="AA193" s="331">
        <f>'Norm. Zahr. Financovanie'!AA197*Parametre!$A$2/(Parametre!$A$2+Parametre!$A$3)</f>
        <v>0</v>
      </c>
      <c r="AB193" s="331">
        <f>'Norm. Zahr. Financovanie'!AB197*Parametre!$A$2/(Parametre!$A$2+Parametre!$A$3)</f>
        <v>0</v>
      </c>
      <c r="AC193" s="331">
        <f>'Norm. Zahr. Financovanie'!AC197*Parametre!$A$2/(Parametre!$A$2+Parametre!$A$3)</f>
        <v>0</v>
      </c>
      <c r="AD193" s="331">
        <f>'Norm. Zahr. Financovanie'!AD197*Parametre!$A$2/(Parametre!$A$2+Parametre!$A$3)</f>
        <v>0</v>
      </c>
      <c r="AE193" s="331">
        <f>'Norm. Zahr. Financovanie'!AE197*Parametre!$A$2/(Parametre!$A$2+Parametre!$A$3)</f>
        <v>0</v>
      </c>
      <c r="AF193" s="331">
        <f>'Norm. Zahr. Financovanie'!AF197*Parametre!$A$2/(Parametre!$A$2+Parametre!$A$3)</f>
        <v>0</v>
      </c>
      <c r="AG193" s="331">
        <f>'Norm. Zahr. Financovanie'!AG197*Parametre!$A$2/(Parametre!$A$2+Parametre!$A$3)</f>
        <v>0</v>
      </c>
      <c r="AH193" s="331">
        <f>'Norm. Zahr. Financovanie'!AH197*Parametre!$A$2/(Parametre!$A$2+Parametre!$A$3)</f>
        <v>0</v>
      </c>
      <c r="AI193" s="331">
        <f>'Norm. Zahr. Financovanie'!AI197*Parametre!$A$2/(Parametre!$A$2+Parametre!$A$3)</f>
        <v>0</v>
      </c>
      <c r="AJ193" s="331">
        <f>'Norm. Zahr. Financovanie'!AJ197*Parametre!$A$2/(Parametre!$A$2+Parametre!$A$3)</f>
        <v>0</v>
      </c>
      <c r="AK193" s="331">
        <f>'Norm. Zahr. Financovanie'!AK197*Parametre!$A$2/(Parametre!$A$2+Parametre!$A$3)</f>
        <v>0</v>
      </c>
      <c r="AL193" s="331">
        <f>'Norm. Zahr. Financovanie'!AL197*Parametre!$A$2/(Parametre!$A$2+Parametre!$A$3)</f>
        <v>0</v>
      </c>
      <c r="AM193" s="331">
        <f>'Norm. Zahr. Financovanie'!AM197*Parametre!$A$2/(Parametre!$A$2+Parametre!$A$3)</f>
        <v>0</v>
      </c>
      <c r="AN193" s="331">
        <f>'Norm. Zahr. Financovanie'!AN197*Parametre!$A$2/(Parametre!$A$2+Parametre!$A$3)</f>
        <v>0</v>
      </c>
      <c r="AO193" s="331">
        <f>'Norm. Zahr. Financovanie'!AO197*Parametre!$A$2/(Parametre!$A$2+Parametre!$A$3)</f>
        <v>0</v>
      </c>
      <c r="AP193" s="331">
        <f>'Norm. Zahr. Financovanie'!AP197*Parametre!$A$2/(Parametre!$A$2+Parametre!$A$3)</f>
        <v>0</v>
      </c>
      <c r="AQ193" s="331">
        <f>'Norm. Zahr. Financovanie'!AQ197*Parametre!$A$2/(Parametre!$A$2+Parametre!$A$3)</f>
        <v>0</v>
      </c>
      <c r="AR193" s="331">
        <f>'Norm. Zahr. Financovanie'!AR197*Parametre!$A$2/(Parametre!$A$2+Parametre!$A$3)</f>
        <v>0</v>
      </c>
      <c r="AS193" s="331">
        <f>'Norm. Zahr. Financovanie'!AS197*Parametre!$A$2/(Parametre!$A$2+Parametre!$A$3)</f>
        <v>0</v>
      </c>
      <c r="AT193" s="331">
        <f>'Norm. Zahr. Financovanie'!AT197*Parametre!$A$2/(Parametre!$A$2+Parametre!$A$3)</f>
        <v>0</v>
      </c>
      <c r="AU193" s="331">
        <f>'Norm. Zahr. Financovanie'!AU197*Parametre!$A$2/(Parametre!$A$2+Parametre!$A$3)</f>
        <v>0</v>
      </c>
      <c r="AV193" s="331">
        <f>'Norm. Zahr. Financovanie'!AV197*Parametre!$A$2/(Parametre!$A$2+Parametre!$A$3)</f>
        <v>0</v>
      </c>
      <c r="AW193" s="331">
        <f>'Norm. Zahr. Financovanie'!AW197*Parametre!$A$2/(Parametre!$A$2+Parametre!$A$3)</f>
        <v>0</v>
      </c>
      <c r="AX193" s="331">
        <f>'Norm. Zahr. Financovanie'!AX197*Parametre!$A$2/(Parametre!$A$2+Parametre!$A$3)</f>
        <v>0</v>
      </c>
      <c r="AY193" s="331">
        <f>'Norm. Zahr. Financovanie'!AY197*Parametre!$A$2/(Parametre!$A$2+Parametre!$A$3)</f>
        <v>0</v>
      </c>
      <c r="AZ193" s="331">
        <f>'Norm. Zahr. Financovanie'!AZ197*Parametre!$A$2/(Parametre!$A$2+Parametre!$A$3)</f>
        <v>2.8655613884140651E-4</v>
      </c>
      <c r="BA193" s="331">
        <f>'Norm. Zahr. Financovanie'!BA197*Parametre!$A$2/(Parametre!$A$2+Parametre!$A$3)</f>
        <v>0</v>
      </c>
      <c r="BB193" s="331">
        <f>'Norm. Zahr. Financovanie'!BB197*Parametre!$A$2/(Parametre!$A$2+Parametre!$A$3)</f>
        <v>0</v>
      </c>
    </row>
    <row r="194" spans="1:54" ht="14.25" customHeight="1" x14ac:dyDescent="0.25">
      <c r="A194" s="31">
        <v>191</v>
      </c>
      <c r="B194" s="33" t="s">
        <v>423</v>
      </c>
      <c r="C194" s="32" t="s">
        <v>422</v>
      </c>
      <c r="D194" s="331">
        <f>'Norm. Zahr. Financovanie'!D198*Parametre!$A$2/(Parametre!$A$2+Parametre!$A$3)</f>
        <v>0</v>
      </c>
      <c r="E194" s="331">
        <f>'Norm. Zahr. Financovanie'!E198*Parametre!$A$2/(Parametre!$A$2+Parametre!$A$3)</f>
        <v>0</v>
      </c>
      <c r="F194" s="331">
        <f>'Norm. Zahr. Financovanie'!F198*Parametre!$A$2/(Parametre!$A$2+Parametre!$A$3)</f>
        <v>0</v>
      </c>
      <c r="G194" s="331">
        <f>'Norm. Zahr. Financovanie'!G198*Parametre!$A$2/(Parametre!$A$2+Parametre!$A$3)</f>
        <v>0</v>
      </c>
      <c r="H194" s="331">
        <f>'Norm. Zahr. Financovanie'!H198*Parametre!$A$2/(Parametre!$A$2+Parametre!$A$3)</f>
        <v>0</v>
      </c>
      <c r="I194" s="331">
        <f>'Norm. Zahr. Financovanie'!I198*Parametre!$A$2/(Parametre!$A$2+Parametre!$A$3)</f>
        <v>0</v>
      </c>
      <c r="J194" s="331">
        <f>'Norm. Zahr. Financovanie'!J198*Parametre!$A$2/(Parametre!$A$2+Parametre!$A$3)</f>
        <v>0</v>
      </c>
      <c r="K194" s="331">
        <f>'Norm. Zahr. Financovanie'!K198*Parametre!$A$2/(Parametre!$A$2+Parametre!$A$3)</f>
        <v>0</v>
      </c>
      <c r="L194" s="331">
        <f>'Norm. Zahr. Financovanie'!L198*Parametre!$A$2/(Parametre!$A$2+Parametre!$A$3)</f>
        <v>0</v>
      </c>
      <c r="M194" s="331">
        <f>'Norm. Zahr. Financovanie'!M198*Parametre!$A$2/(Parametre!$A$2+Parametre!$A$3)</f>
        <v>8.6811743951880669E-5</v>
      </c>
      <c r="N194" s="331">
        <f>'Norm. Zahr. Financovanie'!N198*Parametre!$A$2/(Parametre!$A$2+Parametre!$A$3)</f>
        <v>0</v>
      </c>
      <c r="O194" s="331">
        <f>'Norm. Zahr. Financovanie'!O198*Parametre!$A$2/(Parametre!$A$2+Parametre!$A$3)</f>
        <v>0</v>
      </c>
      <c r="P194" s="331">
        <f>'Norm. Zahr. Financovanie'!P198*Parametre!$A$2/(Parametre!$A$2+Parametre!$A$3)</f>
        <v>0</v>
      </c>
      <c r="Q194" s="331">
        <f>'Norm. Zahr. Financovanie'!Q198*Parametre!$A$2/(Parametre!$A$2+Parametre!$A$3)</f>
        <v>0</v>
      </c>
      <c r="R194" s="331">
        <f>'Norm. Zahr. Financovanie'!R198*Parametre!$A$2/(Parametre!$A$2+Parametre!$A$3)</f>
        <v>0</v>
      </c>
      <c r="S194" s="331">
        <f>'Norm. Zahr. Financovanie'!S198*Parametre!$A$2/(Parametre!$A$2+Parametre!$A$3)</f>
        <v>0</v>
      </c>
      <c r="T194" s="331">
        <f>'Norm. Zahr. Financovanie'!T198*Parametre!$A$2/(Parametre!$A$2+Parametre!$A$3)</f>
        <v>0</v>
      </c>
      <c r="U194" s="331">
        <f>'Norm. Zahr. Financovanie'!U198*Parametre!$A$2/(Parametre!$A$2+Parametre!$A$3)</f>
        <v>0</v>
      </c>
      <c r="V194" s="331">
        <f>'Norm. Zahr. Financovanie'!V198*Parametre!$A$2/(Parametre!$A$2+Parametre!$A$3)</f>
        <v>0</v>
      </c>
      <c r="W194" s="331">
        <f>'Norm. Zahr. Financovanie'!W198*Parametre!$A$2/(Parametre!$A$2+Parametre!$A$3)</f>
        <v>0</v>
      </c>
      <c r="X194" s="331">
        <f>'Norm. Zahr. Financovanie'!X198*Parametre!$A$2/(Parametre!$A$2+Parametre!$A$3)</f>
        <v>0</v>
      </c>
      <c r="Y194" s="331">
        <f>'Norm. Zahr. Financovanie'!Y198*Parametre!$A$2/(Parametre!$A$2+Parametre!$A$3)</f>
        <v>0</v>
      </c>
      <c r="Z194" s="331">
        <f>'Norm. Zahr. Financovanie'!Z198*Parametre!$A$2/(Parametre!$A$2+Parametre!$A$3)</f>
        <v>0</v>
      </c>
      <c r="AA194" s="331">
        <f>'Norm. Zahr. Financovanie'!AA198*Parametre!$A$2/(Parametre!$A$2+Parametre!$A$3)</f>
        <v>0</v>
      </c>
      <c r="AB194" s="331">
        <f>'Norm. Zahr. Financovanie'!AB198*Parametre!$A$2/(Parametre!$A$2+Parametre!$A$3)</f>
        <v>0</v>
      </c>
      <c r="AC194" s="331">
        <f>'Norm. Zahr. Financovanie'!AC198*Parametre!$A$2/(Parametre!$A$2+Parametre!$A$3)</f>
        <v>0</v>
      </c>
      <c r="AD194" s="331">
        <f>'Norm. Zahr. Financovanie'!AD198*Parametre!$A$2/(Parametre!$A$2+Parametre!$A$3)</f>
        <v>0</v>
      </c>
      <c r="AE194" s="331">
        <f>'Norm. Zahr. Financovanie'!AE198*Parametre!$A$2/(Parametre!$A$2+Parametre!$A$3)</f>
        <v>0</v>
      </c>
      <c r="AF194" s="331">
        <f>'Norm. Zahr. Financovanie'!AF198*Parametre!$A$2/(Parametre!$A$2+Parametre!$A$3)</f>
        <v>0</v>
      </c>
      <c r="AG194" s="331">
        <f>'Norm. Zahr. Financovanie'!AG198*Parametre!$A$2/(Parametre!$A$2+Parametre!$A$3)</f>
        <v>0</v>
      </c>
      <c r="AH194" s="331">
        <f>'Norm. Zahr. Financovanie'!AH198*Parametre!$A$2/(Parametre!$A$2+Parametre!$A$3)</f>
        <v>0</v>
      </c>
      <c r="AI194" s="331">
        <f>'Norm. Zahr. Financovanie'!AI198*Parametre!$A$2/(Parametre!$A$2+Parametre!$A$3)</f>
        <v>0</v>
      </c>
      <c r="AJ194" s="331">
        <f>'Norm. Zahr. Financovanie'!AJ198*Parametre!$A$2/(Parametre!$A$2+Parametre!$A$3)</f>
        <v>0</v>
      </c>
      <c r="AK194" s="331">
        <f>'Norm. Zahr. Financovanie'!AK198*Parametre!$A$2/(Parametre!$A$2+Parametre!$A$3)</f>
        <v>0</v>
      </c>
      <c r="AL194" s="331">
        <f>'Norm. Zahr. Financovanie'!AL198*Parametre!$A$2/(Parametre!$A$2+Parametre!$A$3)</f>
        <v>0</v>
      </c>
      <c r="AM194" s="331">
        <f>'Norm. Zahr. Financovanie'!AM198*Parametre!$A$2/(Parametre!$A$2+Parametre!$A$3)</f>
        <v>0</v>
      </c>
      <c r="AN194" s="331">
        <f>'Norm. Zahr. Financovanie'!AN198*Parametre!$A$2/(Parametre!$A$2+Parametre!$A$3)</f>
        <v>0</v>
      </c>
      <c r="AO194" s="331">
        <f>'Norm. Zahr. Financovanie'!AO198*Parametre!$A$2/(Parametre!$A$2+Parametre!$A$3)</f>
        <v>0</v>
      </c>
      <c r="AP194" s="331">
        <f>'Norm. Zahr. Financovanie'!AP198*Parametre!$A$2/(Parametre!$A$2+Parametre!$A$3)</f>
        <v>0</v>
      </c>
      <c r="AQ194" s="331">
        <f>'Norm. Zahr. Financovanie'!AQ198*Parametre!$A$2/(Parametre!$A$2+Parametre!$A$3)</f>
        <v>0</v>
      </c>
      <c r="AR194" s="331">
        <f>'Norm. Zahr. Financovanie'!AR198*Parametre!$A$2/(Parametre!$A$2+Parametre!$A$3)</f>
        <v>0</v>
      </c>
      <c r="AS194" s="331">
        <f>'Norm. Zahr. Financovanie'!AS198*Parametre!$A$2/(Parametre!$A$2+Parametre!$A$3)</f>
        <v>0</v>
      </c>
      <c r="AT194" s="331">
        <f>'Norm. Zahr. Financovanie'!AT198*Parametre!$A$2/(Parametre!$A$2+Parametre!$A$3)</f>
        <v>0</v>
      </c>
      <c r="AU194" s="331">
        <f>'Norm. Zahr. Financovanie'!AU198*Parametre!$A$2/(Parametre!$A$2+Parametre!$A$3)</f>
        <v>0</v>
      </c>
      <c r="AV194" s="331">
        <f>'Norm. Zahr. Financovanie'!AV198*Parametre!$A$2/(Parametre!$A$2+Parametre!$A$3)</f>
        <v>0</v>
      </c>
      <c r="AW194" s="331">
        <f>'Norm. Zahr. Financovanie'!AW198*Parametre!$A$2/(Parametre!$A$2+Parametre!$A$3)</f>
        <v>0</v>
      </c>
      <c r="AX194" s="331">
        <f>'Norm. Zahr. Financovanie'!AX198*Parametre!$A$2/(Parametre!$A$2+Parametre!$A$3)</f>
        <v>0</v>
      </c>
      <c r="AY194" s="331">
        <f>'Norm. Zahr. Financovanie'!AY198*Parametre!$A$2/(Parametre!$A$2+Parametre!$A$3)</f>
        <v>0</v>
      </c>
      <c r="AZ194" s="331">
        <f>'Norm. Zahr. Financovanie'!AZ198*Parametre!$A$2/(Parametre!$A$2+Parametre!$A$3)</f>
        <v>0</v>
      </c>
      <c r="BA194" s="331">
        <f>'Norm. Zahr. Financovanie'!BA198*Parametre!$A$2/(Parametre!$A$2+Parametre!$A$3)</f>
        <v>0</v>
      </c>
      <c r="BB194" s="331">
        <f>'Norm. Zahr. Financovanie'!BB198*Parametre!$A$2/(Parametre!$A$2+Parametre!$A$3)</f>
        <v>0</v>
      </c>
    </row>
    <row r="195" spans="1:54" ht="14.25" customHeight="1" x14ac:dyDescent="0.25">
      <c r="A195" s="31">
        <v>192</v>
      </c>
      <c r="B195" s="41" t="s">
        <v>324</v>
      </c>
      <c r="C195" s="46" t="s">
        <v>323</v>
      </c>
      <c r="D195" s="331">
        <f>'Norm. Zahr. Financovanie'!D199*Parametre!$A$2/(Parametre!$A$2+Parametre!$A$3)</f>
        <v>0</v>
      </c>
      <c r="E195" s="331">
        <f>'Norm. Zahr. Financovanie'!E199*Parametre!$A$2/(Parametre!$A$2+Parametre!$A$3)</f>
        <v>0</v>
      </c>
      <c r="F195" s="331">
        <f>'Norm. Zahr. Financovanie'!F199*Parametre!$A$2/(Parametre!$A$2+Parametre!$A$3)</f>
        <v>0</v>
      </c>
      <c r="G195" s="331">
        <f>'Norm. Zahr. Financovanie'!G199*Parametre!$A$2/(Parametre!$A$2+Parametre!$A$3)</f>
        <v>0</v>
      </c>
      <c r="H195" s="331">
        <f>'Norm. Zahr. Financovanie'!H199*Parametre!$A$2/(Parametre!$A$2+Parametre!$A$3)</f>
        <v>0</v>
      </c>
      <c r="I195" s="331">
        <f>'Norm. Zahr. Financovanie'!I199*Parametre!$A$2/(Parametre!$A$2+Parametre!$A$3)</f>
        <v>0</v>
      </c>
      <c r="J195" s="331">
        <f>'Norm. Zahr. Financovanie'!J199*Parametre!$A$2/(Parametre!$A$2+Parametre!$A$3)</f>
        <v>0</v>
      </c>
      <c r="K195" s="331">
        <f>'Norm. Zahr. Financovanie'!K199*Parametre!$A$2/(Parametre!$A$2+Parametre!$A$3)</f>
        <v>0</v>
      </c>
      <c r="L195" s="331">
        <f>'Norm. Zahr. Financovanie'!L199*Parametre!$A$2/(Parametre!$A$2+Parametre!$A$3)</f>
        <v>0</v>
      </c>
      <c r="M195" s="331">
        <f>'Norm. Zahr. Financovanie'!M199*Parametre!$A$2/(Parametre!$A$2+Parametre!$A$3)</f>
        <v>0</v>
      </c>
      <c r="N195" s="331">
        <f>'Norm. Zahr. Financovanie'!N199*Parametre!$A$2/(Parametre!$A$2+Parametre!$A$3)</f>
        <v>0</v>
      </c>
      <c r="O195" s="331">
        <f>'Norm. Zahr. Financovanie'!O199*Parametre!$A$2/(Parametre!$A$2+Parametre!$A$3)</f>
        <v>0</v>
      </c>
      <c r="P195" s="331">
        <f>'Norm. Zahr. Financovanie'!P199*Parametre!$A$2/(Parametre!$A$2+Parametre!$A$3)</f>
        <v>0</v>
      </c>
      <c r="Q195" s="331">
        <f>'Norm. Zahr. Financovanie'!Q199*Parametre!$A$2/(Parametre!$A$2+Parametre!$A$3)</f>
        <v>0</v>
      </c>
      <c r="R195" s="331">
        <f>'Norm. Zahr. Financovanie'!R199*Parametre!$A$2/(Parametre!$A$2+Parametre!$A$3)</f>
        <v>0</v>
      </c>
      <c r="S195" s="331">
        <f>'Norm. Zahr. Financovanie'!S199*Parametre!$A$2/(Parametre!$A$2+Parametre!$A$3)</f>
        <v>0</v>
      </c>
      <c r="T195" s="331">
        <f>'Norm. Zahr. Financovanie'!T199*Parametre!$A$2/(Parametre!$A$2+Parametre!$A$3)</f>
        <v>0</v>
      </c>
      <c r="U195" s="331">
        <f>'Norm. Zahr. Financovanie'!U199*Parametre!$A$2/(Parametre!$A$2+Parametre!$A$3)</f>
        <v>0</v>
      </c>
      <c r="V195" s="331">
        <f>'Norm. Zahr. Financovanie'!V199*Parametre!$A$2/(Parametre!$A$2+Parametre!$A$3)</f>
        <v>5.532154122706495E-4</v>
      </c>
      <c r="W195" s="331">
        <f>'Norm. Zahr. Financovanie'!W199*Parametre!$A$2/(Parametre!$A$2+Parametre!$A$3)</f>
        <v>0</v>
      </c>
      <c r="X195" s="331">
        <f>'Norm. Zahr. Financovanie'!X199*Parametre!$A$2/(Parametre!$A$2+Parametre!$A$3)</f>
        <v>0</v>
      </c>
      <c r="Y195" s="331">
        <f>'Norm. Zahr. Financovanie'!Y199*Parametre!$A$2/(Parametre!$A$2+Parametre!$A$3)</f>
        <v>0</v>
      </c>
      <c r="Z195" s="331">
        <f>'Norm. Zahr. Financovanie'!Z199*Parametre!$A$2/(Parametre!$A$2+Parametre!$A$3)</f>
        <v>0</v>
      </c>
      <c r="AA195" s="331">
        <f>'Norm. Zahr. Financovanie'!AA199*Parametre!$A$2/(Parametre!$A$2+Parametre!$A$3)</f>
        <v>0</v>
      </c>
      <c r="AB195" s="331">
        <f>'Norm. Zahr. Financovanie'!AB199*Parametre!$A$2/(Parametre!$A$2+Parametre!$A$3)</f>
        <v>0</v>
      </c>
      <c r="AC195" s="331">
        <f>'Norm. Zahr. Financovanie'!AC199*Parametre!$A$2/(Parametre!$A$2+Parametre!$A$3)</f>
        <v>0</v>
      </c>
      <c r="AD195" s="331">
        <f>'Norm. Zahr. Financovanie'!AD199*Parametre!$A$2/(Parametre!$A$2+Parametre!$A$3)</f>
        <v>0</v>
      </c>
      <c r="AE195" s="331">
        <f>'Norm. Zahr. Financovanie'!AE199*Parametre!$A$2/(Parametre!$A$2+Parametre!$A$3)</f>
        <v>0</v>
      </c>
      <c r="AF195" s="331">
        <f>'Norm. Zahr. Financovanie'!AF199*Parametre!$A$2/(Parametre!$A$2+Parametre!$A$3)</f>
        <v>0</v>
      </c>
      <c r="AG195" s="331">
        <f>'Norm. Zahr. Financovanie'!AG199*Parametre!$A$2/(Parametre!$A$2+Parametre!$A$3)</f>
        <v>4.3467965785806643E-3</v>
      </c>
      <c r="AH195" s="331">
        <f>'Norm. Zahr. Financovanie'!AH199*Parametre!$A$2/(Parametre!$A$2+Parametre!$A$3)</f>
        <v>0</v>
      </c>
      <c r="AI195" s="331">
        <f>'Norm. Zahr. Financovanie'!AI199*Parametre!$A$2/(Parametre!$A$2+Parametre!$A$3)</f>
        <v>0</v>
      </c>
      <c r="AJ195" s="331">
        <f>'Norm. Zahr. Financovanie'!AJ199*Parametre!$A$2/(Parametre!$A$2+Parametre!$A$3)</f>
        <v>0</v>
      </c>
      <c r="AK195" s="331">
        <f>'Norm. Zahr. Financovanie'!AK199*Parametre!$A$2/(Parametre!$A$2+Parametre!$A$3)</f>
        <v>0</v>
      </c>
      <c r="AL195" s="331">
        <f>'Norm. Zahr. Financovanie'!AL199*Parametre!$A$2/(Parametre!$A$2+Parametre!$A$3)</f>
        <v>0</v>
      </c>
      <c r="AM195" s="331">
        <f>'Norm. Zahr. Financovanie'!AM199*Parametre!$A$2/(Parametre!$A$2+Parametre!$A$3)</f>
        <v>0</v>
      </c>
      <c r="AN195" s="331">
        <f>'Norm. Zahr. Financovanie'!AN199*Parametre!$A$2/(Parametre!$A$2+Parametre!$A$3)</f>
        <v>0</v>
      </c>
      <c r="AO195" s="331">
        <f>'Norm. Zahr. Financovanie'!AO199*Parametre!$A$2/(Parametre!$A$2+Parametre!$A$3)</f>
        <v>0</v>
      </c>
      <c r="AP195" s="331">
        <f>'Norm. Zahr. Financovanie'!AP199*Parametre!$A$2/(Parametre!$A$2+Parametre!$A$3)</f>
        <v>0</v>
      </c>
      <c r="AQ195" s="331">
        <f>'Norm. Zahr. Financovanie'!AQ199*Parametre!$A$2/(Parametre!$A$2+Parametre!$A$3)</f>
        <v>0</v>
      </c>
      <c r="AR195" s="331">
        <f>'Norm. Zahr. Financovanie'!AR199*Parametre!$A$2/(Parametre!$A$2+Parametre!$A$3)</f>
        <v>0</v>
      </c>
      <c r="AS195" s="331">
        <f>'Norm. Zahr. Financovanie'!AS199*Parametre!$A$2/(Parametre!$A$2+Parametre!$A$3)</f>
        <v>0</v>
      </c>
      <c r="AT195" s="331">
        <f>'Norm. Zahr. Financovanie'!AT199*Parametre!$A$2/(Parametre!$A$2+Parametre!$A$3)</f>
        <v>0</v>
      </c>
      <c r="AU195" s="331">
        <f>'Norm. Zahr. Financovanie'!AU199*Parametre!$A$2/(Parametre!$A$2+Parametre!$A$3)</f>
        <v>0</v>
      </c>
      <c r="AV195" s="331">
        <f>'Norm. Zahr. Financovanie'!AV199*Parametre!$A$2/(Parametre!$A$2+Parametre!$A$3)</f>
        <v>0</v>
      </c>
      <c r="AW195" s="331">
        <f>'Norm. Zahr. Financovanie'!AW199*Parametre!$A$2/(Parametre!$A$2+Parametre!$A$3)</f>
        <v>0</v>
      </c>
      <c r="AX195" s="331">
        <f>'Norm. Zahr. Financovanie'!AX199*Parametre!$A$2/(Parametre!$A$2+Parametre!$A$3)</f>
        <v>0</v>
      </c>
      <c r="AY195" s="331">
        <f>'Norm. Zahr. Financovanie'!AY199*Parametre!$A$2/(Parametre!$A$2+Parametre!$A$3)</f>
        <v>1.3728077644328685E-3</v>
      </c>
      <c r="AZ195" s="331">
        <f>'Norm. Zahr. Financovanie'!AZ199*Parametre!$A$2/(Parametre!$A$2+Parametre!$A$3)</f>
        <v>0</v>
      </c>
      <c r="BA195" s="331">
        <f>'Norm. Zahr. Financovanie'!BA199*Parametre!$A$2/(Parametre!$A$2+Parametre!$A$3)</f>
        <v>0</v>
      </c>
      <c r="BB195" s="331">
        <f>'Norm. Zahr. Financovanie'!BB199*Parametre!$A$2/(Parametre!$A$2+Parametre!$A$3)</f>
        <v>0</v>
      </c>
    </row>
    <row r="196" spans="1:54" ht="14.25" customHeight="1" x14ac:dyDescent="0.25">
      <c r="A196" s="31">
        <v>193</v>
      </c>
      <c r="B196" s="33" t="s">
        <v>301</v>
      </c>
      <c r="C196" s="32" t="s">
        <v>300</v>
      </c>
      <c r="D196" s="331" t="e">
        <f>IF('Norm. Zahr. Financovanie'!D$202=0,'Norm. uspesnost'!D123,('Norm. Zahr. Financovanie'!D200*Parametre!$A$2+'Norm. uspesnost'!D123*Parametre!$A$3)/(Parametre!$A$2+Parametre!$A$3))</f>
        <v>#REF!</v>
      </c>
      <c r="E196" s="331" t="e">
        <f>IF('Norm. Zahr. Financovanie'!E$202=0,'Norm. uspesnost'!E123,('Norm. Zahr. Financovanie'!E200*Parametre!$A$2+'Norm. uspesnost'!E123*Parametre!$A$3)/(Parametre!$A$2+Parametre!$A$3))</f>
        <v>#REF!</v>
      </c>
      <c r="F196" s="331" t="e">
        <f>IF('Norm. Zahr. Financovanie'!F$202=0,'Norm. uspesnost'!F123,('Norm. Zahr. Financovanie'!F200*Parametre!$A$2+'Norm. uspesnost'!F123*Parametre!$A$3)/(Parametre!$A$2+Parametre!$A$3))</f>
        <v>#REF!</v>
      </c>
      <c r="G196" s="331" t="e">
        <f>IF('Norm. Zahr. Financovanie'!G$202=0,'Norm. uspesnost'!G123,('Norm. Zahr. Financovanie'!G200*Parametre!$A$2+'Norm. uspesnost'!G123*Parametre!$A$3)/(Parametre!$A$2+Parametre!$A$3))</f>
        <v>#REF!</v>
      </c>
      <c r="H196" s="331" t="e">
        <f>IF('Norm. Zahr. Financovanie'!H$202=0,'Norm. uspesnost'!H123,('Norm. Zahr. Financovanie'!H200*Parametre!$A$2+'Norm. uspesnost'!H123*Parametre!$A$3)/(Parametre!$A$2+Parametre!$A$3))</f>
        <v>#REF!</v>
      </c>
      <c r="I196" s="331" t="e">
        <f>IF('Norm. Zahr. Financovanie'!I$202=0,'Norm. uspesnost'!I123,('Norm. Zahr. Financovanie'!I200*Parametre!$A$2+'Norm. uspesnost'!I123*Parametre!$A$3)/(Parametre!$A$2+Parametre!$A$3))</f>
        <v>#REF!</v>
      </c>
      <c r="J196" s="331" t="e">
        <f>IF('Norm. Zahr. Financovanie'!J$202=0,'Norm. uspesnost'!J123,('Norm. Zahr. Financovanie'!J200*Parametre!$A$2+'Norm. uspesnost'!J123*Parametre!$A$3)/(Parametre!$A$2+Parametre!$A$3))</f>
        <v>#REF!</v>
      </c>
      <c r="K196" s="331">
        <f>IF('Norm. Zahr. Financovanie'!K$202=0,'Norm. uspesnost'!K123,('Norm. Zahr. Financovanie'!K200*Parametre!$A$2+'Norm. uspesnost'!K123*Parametre!$A$3)/(Parametre!$A$2+Parametre!$A$3))</f>
        <v>0</v>
      </c>
      <c r="L196" s="331" t="e">
        <f>IF('Norm. Zahr. Financovanie'!L$202=0,'Norm. uspesnost'!L123,('Norm. Zahr. Financovanie'!L200*Parametre!$A$2+'Norm. uspesnost'!L123*Parametre!$A$3)/(Parametre!$A$2+Parametre!$A$3))</f>
        <v>#REF!</v>
      </c>
      <c r="M196" s="331" t="e">
        <f>IF('Norm. Zahr. Financovanie'!M$202=0,'Norm. uspesnost'!M123,('Norm. Zahr. Financovanie'!M200*Parametre!$A$2+'Norm. uspesnost'!M123*Parametre!$A$3)/(Parametre!$A$2+Parametre!$A$3))</f>
        <v>#REF!</v>
      </c>
      <c r="N196" s="331" t="e">
        <f>IF('Norm. Zahr. Financovanie'!N$202=0,'Norm. uspesnost'!N123,('Norm. Zahr. Financovanie'!N200*Parametre!$A$2+'Norm. uspesnost'!N123*Parametre!$A$3)/(Parametre!$A$2+Parametre!$A$3))</f>
        <v>#REF!</v>
      </c>
      <c r="O196" s="331" t="e">
        <f>IF('Norm. Zahr. Financovanie'!O$202=0,'Norm. uspesnost'!O123,('Norm. Zahr. Financovanie'!O200*Parametre!$A$2+'Norm. uspesnost'!O123*Parametre!$A$3)/(Parametre!$A$2+Parametre!$A$3))</f>
        <v>#REF!</v>
      </c>
      <c r="P196" s="331">
        <f>IF('Norm. Zahr. Financovanie'!P$202=0,'Norm. uspesnost'!P123,('Norm. Zahr. Financovanie'!P200*Parametre!$A$2+'Norm. uspesnost'!P123*Parametre!$A$3)/(Parametre!$A$2+Parametre!$A$3))</f>
        <v>0</v>
      </c>
      <c r="Q196" s="331" t="e">
        <f>IF('Norm. Zahr. Financovanie'!Q$202=0,'Norm. uspesnost'!Q123,('Norm. Zahr. Financovanie'!Q200*Parametre!$A$2+'Norm. uspesnost'!Q123*Parametre!$A$3)/(Parametre!$A$2+Parametre!$A$3))</f>
        <v>#REF!</v>
      </c>
      <c r="R196" s="331" t="e">
        <f>IF('Norm. Zahr. Financovanie'!R$202=0,'Norm. uspesnost'!R123,('Norm. Zahr. Financovanie'!R200*Parametre!$A$2+'Norm. uspesnost'!R123*Parametre!$A$3)/(Parametre!$A$2+Parametre!$A$3))</f>
        <v>#REF!</v>
      </c>
      <c r="S196" s="331" t="e">
        <f>IF('Norm. Zahr. Financovanie'!S$202=0,'Norm. uspesnost'!S123,('Norm. Zahr. Financovanie'!S200*Parametre!$A$2+'Norm. uspesnost'!S123*Parametre!$A$3)/(Parametre!$A$2+Parametre!$A$3))</f>
        <v>#REF!</v>
      </c>
      <c r="T196" s="331" t="e">
        <f>IF('Norm. Zahr. Financovanie'!T$202=0,'Norm. uspesnost'!T123,('Norm. Zahr. Financovanie'!T200*Parametre!$A$2+'Norm. uspesnost'!T123*Parametre!$A$3)/(Parametre!$A$2+Parametre!$A$3))</f>
        <v>#REF!</v>
      </c>
      <c r="U196" s="331">
        <f>IF('Norm. Zahr. Financovanie'!U$202=0,'Norm. uspesnost'!U123,('Norm. Zahr. Financovanie'!U200*Parametre!$A$2+'Norm. uspesnost'!U123*Parametre!$A$3)/(Parametre!$A$2+Parametre!$A$3))</f>
        <v>1.276385136264128E-2</v>
      </c>
      <c r="V196" s="331" t="e">
        <f>IF('Norm. Zahr. Financovanie'!V$202=0,'Norm. uspesnost'!V123,('Norm. Zahr. Financovanie'!V200*Parametre!$A$2+'Norm. uspesnost'!V123*Parametre!$A$3)/(Parametre!$A$2+Parametre!$A$3))</f>
        <v>#REF!</v>
      </c>
      <c r="W196" s="331" t="e">
        <f>IF('Norm. Zahr. Financovanie'!W$202=0,'Norm. uspesnost'!W123,('Norm. Zahr. Financovanie'!W200*Parametre!$A$2+'Norm. uspesnost'!W123*Parametre!$A$3)/(Parametre!$A$2+Parametre!$A$3))</f>
        <v>#REF!</v>
      </c>
      <c r="X196" s="331">
        <f>IF('Norm. Zahr. Financovanie'!X$202=0,'Norm. uspesnost'!X123,('Norm. Zahr. Financovanie'!X200*Parametre!$A$2+'Norm. uspesnost'!X123*Parametre!$A$3)/(Parametre!$A$2+Parametre!$A$3))</f>
        <v>0</v>
      </c>
      <c r="Y196" s="331" t="e">
        <f>IF('Norm. Zahr. Financovanie'!Y$202=0,'Norm. uspesnost'!Y123,('Norm. Zahr. Financovanie'!Y200*Parametre!$A$2+'Norm. uspesnost'!Y123*Parametre!$A$3)/(Parametre!$A$2+Parametre!$A$3))</f>
        <v>#REF!</v>
      </c>
      <c r="Z196" s="331" t="e">
        <f>IF('Norm. Zahr. Financovanie'!Z$202=0,'Norm. uspesnost'!Z123,('Norm. Zahr. Financovanie'!Z200*Parametre!$A$2+'Norm. uspesnost'!Z123*Parametre!$A$3)/(Parametre!$A$2+Parametre!$A$3))</f>
        <v>#REF!</v>
      </c>
      <c r="AA196" s="331" t="e">
        <f>IF('Norm. Zahr. Financovanie'!AA$202=0,'Norm. uspesnost'!AA123,('Norm. Zahr. Financovanie'!AA200*Parametre!$A$2+'Norm. uspesnost'!AA123*Parametre!$A$3)/(Parametre!$A$2+Parametre!$A$3))</f>
        <v>#REF!</v>
      </c>
      <c r="AB196" s="331">
        <f>IF('Norm. Zahr. Financovanie'!AB$202=0,'Norm. uspesnost'!AB123,('Norm. Zahr. Financovanie'!AB200*Parametre!$A$2+'Norm. uspesnost'!AB123*Parametre!$A$3)/(Parametre!$A$2+Parametre!$A$3))</f>
        <v>0</v>
      </c>
      <c r="AC196" s="331">
        <f>IF('Norm. Zahr. Financovanie'!AC$202=0,'Norm. uspesnost'!AC123,('Norm. Zahr. Financovanie'!AC200*Parametre!$A$2+'Norm. uspesnost'!AC123*Parametre!$A$3)/(Parametre!$A$2+Parametre!$A$3))</f>
        <v>0</v>
      </c>
      <c r="AD196" s="331">
        <f>IF('Norm. Zahr. Financovanie'!AD$202=0,'Norm. uspesnost'!AD123,('Norm. Zahr. Financovanie'!AD200*Parametre!$A$2+'Norm. uspesnost'!AD123*Parametre!$A$3)/(Parametre!$A$2+Parametre!$A$3))</f>
        <v>0</v>
      </c>
      <c r="AE196" s="331" t="e">
        <f>IF('Norm. Zahr. Financovanie'!AE$202=0,'Norm. uspesnost'!AE123,('Norm. Zahr. Financovanie'!AE200*Parametre!$A$2+'Norm. uspesnost'!AE123*Parametre!$A$3)/(Parametre!$A$2+Parametre!$A$3))</f>
        <v>#REF!</v>
      </c>
      <c r="AF196" s="331" t="e">
        <f>IF('Norm. Zahr. Financovanie'!AF$202=0,'Norm. uspesnost'!AF123,('Norm. Zahr. Financovanie'!AF200*Parametre!$A$2+'Norm. uspesnost'!AF123*Parametre!$A$3)/(Parametre!$A$2+Parametre!$A$3))</f>
        <v>#REF!</v>
      </c>
      <c r="AG196" s="331" t="e">
        <f>IF('Norm. Zahr. Financovanie'!AG$202=0,'Norm. uspesnost'!AG123,('Norm. Zahr. Financovanie'!AG200*Parametre!$A$2+'Norm. uspesnost'!AG123*Parametre!$A$3)/(Parametre!$A$2+Parametre!$A$3))</f>
        <v>#REF!</v>
      </c>
      <c r="AH196" s="331" t="e">
        <f>IF('Norm. Zahr. Financovanie'!AH$202=0,'Norm. uspesnost'!AH123,('Norm. Zahr. Financovanie'!AH200*Parametre!$A$2+'Norm. uspesnost'!AH123*Parametre!$A$3)/(Parametre!$A$2+Parametre!$A$3))</f>
        <v>#REF!</v>
      </c>
      <c r="AI196" s="331">
        <f>IF('Norm. Zahr. Financovanie'!AI$202=0,'Norm. uspesnost'!AI123,('Norm. Zahr. Financovanie'!AI200*Parametre!$A$2+'Norm. uspesnost'!AI123*Parametre!$A$3)/(Parametre!$A$2+Parametre!$A$3))</f>
        <v>0</v>
      </c>
      <c r="AJ196" s="331" t="e">
        <f>IF('Norm. Zahr. Financovanie'!AJ$202=0,'Norm. uspesnost'!AJ123,('Norm. Zahr. Financovanie'!AJ200*Parametre!$A$2+'Norm. uspesnost'!AJ123*Parametre!$A$3)/(Parametre!$A$2+Parametre!$A$3))</f>
        <v>#REF!</v>
      </c>
      <c r="AK196" s="331" t="e">
        <f>IF('Norm. Zahr. Financovanie'!AK$202=0,'Norm. uspesnost'!AK123,('Norm. Zahr. Financovanie'!AK200*Parametre!$A$2+'Norm. uspesnost'!AK123*Parametre!$A$3)/(Parametre!$A$2+Parametre!$A$3))</f>
        <v>#REF!</v>
      </c>
      <c r="AL196" s="331" t="e">
        <f>IF('Norm. Zahr. Financovanie'!AL$202=0,'Norm. uspesnost'!AL123,('Norm. Zahr. Financovanie'!AL200*Parametre!$A$2+'Norm. uspesnost'!AL123*Parametre!$A$3)/(Parametre!$A$2+Parametre!$A$3))</f>
        <v>#REF!</v>
      </c>
      <c r="AM196" s="331" t="e">
        <f>IF('Norm. Zahr. Financovanie'!AM$202=0,'Norm. uspesnost'!AM123,('Norm. Zahr. Financovanie'!AM200*Parametre!$A$2+'Norm. uspesnost'!AM123*Parametre!$A$3)/(Parametre!$A$2+Parametre!$A$3))</f>
        <v>#REF!</v>
      </c>
      <c r="AN196" s="331" t="e">
        <f>IF('Norm. Zahr. Financovanie'!AN$202=0,'Norm. uspesnost'!AN123,('Norm. Zahr. Financovanie'!AN200*Parametre!$A$2+'Norm. uspesnost'!AN123*Parametre!$A$3)/(Parametre!$A$2+Parametre!$A$3))</f>
        <v>#REF!</v>
      </c>
      <c r="AO196" s="331" t="e">
        <f>IF('Norm. Zahr. Financovanie'!AO$202=0,'Norm. uspesnost'!AO123,('Norm. Zahr. Financovanie'!AO200*Parametre!$A$2+'Norm. uspesnost'!AO123*Parametre!$A$3)/(Parametre!$A$2+Parametre!$A$3))</f>
        <v>#REF!</v>
      </c>
      <c r="AP196" s="331" t="e">
        <f>IF('Norm. Zahr. Financovanie'!AP$202=0,'Norm. uspesnost'!AP123,('Norm. Zahr. Financovanie'!AP200*Parametre!$A$2+'Norm. uspesnost'!AP123*Parametre!$A$3)/(Parametre!$A$2+Parametre!$A$3))</f>
        <v>#REF!</v>
      </c>
      <c r="AQ196" s="331" t="e">
        <f>IF('Norm. Zahr. Financovanie'!AQ$202=0,'Norm. uspesnost'!AQ123,('Norm. Zahr. Financovanie'!AQ200*Parametre!$A$2+'Norm. uspesnost'!AQ123*Parametre!$A$3)/(Parametre!$A$2+Parametre!$A$3))</f>
        <v>#REF!</v>
      </c>
      <c r="AR196" s="331" t="e">
        <f>IF('Norm. Zahr. Financovanie'!AR$202=0,'Norm. uspesnost'!AR123,('Norm. Zahr. Financovanie'!AR200*Parametre!$A$2+'Norm. uspesnost'!AR123*Parametre!$A$3)/(Parametre!$A$2+Parametre!$A$3))</f>
        <v>#REF!</v>
      </c>
      <c r="AS196" s="331" t="e">
        <f>IF('Norm. Zahr. Financovanie'!AS$202=0,'Norm. uspesnost'!AS123,('Norm. Zahr. Financovanie'!AS200*Parametre!$A$2+'Norm. uspesnost'!AS123*Parametre!$A$3)/(Parametre!$A$2+Parametre!$A$3))</f>
        <v>#REF!</v>
      </c>
      <c r="AT196" s="331" t="e">
        <f>IF('Norm. Zahr. Financovanie'!AT$202=0,'Norm. uspesnost'!AT123,('Norm. Zahr. Financovanie'!AT200*Parametre!$A$2+'Norm. uspesnost'!AT123*Parametre!$A$3)/(Parametre!$A$2+Parametre!$A$3))</f>
        <v>#REF!</v>
      </c>
      <c r="AU196" s="331" t="e">
        <f>IF('Norm. Zahr. Financovanie'!AU$202=0,'Norm. uspesnost'!AU123,('Norm. Zahr. Financovanie'!AU200*Parametre!$A$2+'Norm. uspesnost'!AU123*Parametre!$A$3)/(Parametre!$A$2+Parametre!$A$3))</f>
        <v>#REF!</v>
      </c>
      <c r="AV196" s="331" t="e">
        <f>IF('Norm. Zahr. Financovanie'!AV$202=0,'Norm. uspesnost'!AV123,('Norm. Zahr. Financovanie'!AV200*Parametre!$A$2+'Norm. uspesnost'!AV123*Parametre!$A$3)/(Parametre!$A$2+Parametre!$A$3))</f>
        <v>#REF!</v>
      </c>
      <c r="AW196" s="331" t="e">
        <f>IF('Norm. Zahr. Financovanie'!AW$202=0,'Norm. uspesnost'!AW123,('Norm. Zahr. Financovanie'!AW200*Parametre!$A$2+'Norm. uspesnost'!AW123*Parametre!$A$3)/(Parametre!$A$2+Parametre!$A$3))</f>
        <v>#REF!</v>
      </c>
      <c r="AX196" s="331" t="e">
        <f>IF('Norm. Zahr. Financovanie'!AX$202=0,'Norm. uspesnost'!AX123,('Norm. Zahr. Financovanie'!AX200*Parametre!$A$2+'Norm. uspesnost'!AX123*Parametre!$A$3)/(Parametre!$A$2+Parametre!$A$3))</f>
        <v>#REF!</v>
      </c>
      <c r="AY196" s="331" t="e">
        <f>IF('Norm. Zahr. Financovanie'!AY$202=0,'Norm. uspesnost'!AY123,('Norm. Zahr. Financovanie'!AY200*Parametre!$A$2+'Norm. uspesnost'!AY123*Parametre!$A$3)/(Parametre!$A$2+Parametre!$A$3))</f>
        <v>#REF!</v>
      </c>
      <c r="AZ196" s="331" t="e">
        <f>IF('Norm. Zahr. Financovanie'!AZ$202=0,'Norm. uspesnost'!AZ123,('Norm. Zahr. Financovanie'!AZ200*Parametre!$A$2+'Norm. uspesnost'!AZ123*Parametre!$A$3)/(Parametre!$A$2+Parametre!$A$3))</f>
        <v>#REF!</v>
      </c>
      <c r="BA196" s="331">
        <f>IF('Norm. Zahr. Financovanie'!BA$202=0,'Norm. uspesnost'!BA123,('Norm. Zahr. Financovanie'!BA200*Parametre!$A$2+'Norm. uspesnost'!BA123*Parametre!$A$3)/(Parametre!$A$2+Parametre!$A$3))</f>
        <v>0</v>
      </c>
      <c r="BB196" s="331" t="e">
        <f>IF('Norm. Zahr. Financovanie'!BB$202=0,'Norm. uspesnost'!BB123,('Norm. Zahr. Financovanie'!BB200*Parametre!$A$2+'Norm. uspesnost'!BB123*Parametre!$A$3)/(Parametre!$A$2+Parametre!$A$3))</f>
        <v>#REF!</v>
      </c>
    </row>
    <row r="197" spans="1:54" ht="14.25" customHeight="1" x14ac:dyDescent="0.25">
      <c r="A197" s="31">
        <v>194</v>
      </c>
      <c r="B197" s="41" t="s">
        <v>389</v>
      </c>
      <c r="C197" s="46" t="s">
        <v>388</v>
      </c>
      <c r="D197" s="331">
        <f>'Norm. Zahr. Financovanie'!D201*Parametre!$A$2/(Parametre!$A$2+Parametre!$A$3)</f>
        <v>0</v>
      </c>
      <c r="E197" s="331">
        <f>'Norm. Zahr. Financovanie'!E201*Parametre!$A$2/(Parametre!$A$2+Parametre!$A$3)</f>
        <v>0</v>
      </c>
      <c r="F197" s="331">
        <f>'Norm. Zahr. Financovanie'!F201*Parametre!$A$2/(Parametre!$A$2+Parametre!$A$3)</f>
        <v>0</v>
      </c>
      <c r="G197" s="331">
        <f>'Norm. Zahr. Financovanie'!G201*Parametre!$A$2/(Parametre!$A$2+Parametre!$A$3)</f>
        <v>0</v>
      </c>
      <c r="H197" s="331">
        <f>'Norm. Zahr. Financovanie'!H201*Parametre!$A$2/(Parametre!$A$2+Parametre!$A$3)</f>
        <v>0</v>
      </c>
      <c r="I197" s="331">
        <f>'Norm. Zahr. Financovanie'!I201*Parametre!$A$2/(Parametre!$A$2+Parametre!$A$3)</f>
        <v>0</v>
      </c>
      <c r="J197" s="331">
        <f>'Norm. Zahr. Financovanie'!J201*Parametre!$A$2/(Parametre!$A$2+Parametre!$A$3)</f>
        <v>0</v>
      </c>
      <c r="K197" s="331">
        <f>'Norm. Zahr. Financovanie'!K201*Parametre!$A$2/(Parametre!$A$2+Parametre!$A$3)</f>
        <v>0</v>
      </c>
      <c r="L197" s="331">
        <f>'Norm. Zahr. Financovanie'!L201*Parametre!$A$2/(Parametre!$A$2+Parametre!$A$3)</f>
        <v>0</v>
      </c>
      <c r="M197" s="331">
        <f>'Norm. Zahr. Financovanie'!M201*Parametre!$A$2/(Parametre!$A$2+Parametre!$A$3)</f>
        <v>8.6811743951880669E-5</v>
      </c>
      <c r="N197" s="331">
        <f>'Norm. Zahr. Financovanie'!N201*Parametre!$A$2/(Parametre!$A$2+Parametre!$A$3)</f>
        <v>0</v>
      </c>
      <c r="O197" s="331">
        <f>'Norm. Zahr. Financovanie'!O201*Parametre!$A$2/(Parametre!$A$2+Parametre!$A$3)</f>
        <v>0</v>
      </c>
      <c r="P197" s="331">
        <f>'Norm. Zahr. Financovanie'!P201*Parametre!$A$2/(Parametre!$A$2+Parametre!$A$3)</f>
        <v>0</v>
      </c>
      <c r="Q197" s="331">
        <f>'Norm. Zahr. Financovanie'!Q201*Parametre!$A$2/(Parametre!$A$2+Parametre!$A$3)</f>
        <v>0</v>
      </c>
      <c r="R197" s="331">
        <f>'Norm. Zahr. Financovanie'!R201*Parametre!$A$2/(Parametre!$A$2+Parametre!$A$3)</f>
        <v>0</v>
      </c>
      <c r="S197" s="331">
        <f>'Norm. Zahr. Financovanie'!S201*Parametre!$A$2/(Parametre!$A$2+Parametre!$A$3)</f>
        <v>0</v>
      </c>
      <c r="T197" s="331">
        <f>'Norm. Zahr. Financovanie'!T201*Parametre!$A$2/(Parametre!$A$2+Parametre!$A$3)</f>
        <v>0</v>
      </c>
      <c r="U197" s="331">
        <f>'Norm. Zahr. Financovanie'!U201*Parametre!$A$2/(Parametre!$A$2+Parametre!$A$3)</f>
        <v>0</v>
      </c>
      <c r="V197" s="331">
        <f>'Norm. Zahr. Financovanie'!V201*Parametre!$A$2/(Parametre!$A$2+Parametre!$A$3)</f>
        <v>0</v>
      </c>
      <c r="W197" s="331">
        <f>'Norm. Zahr. Financovanie'!W201*Parametre!$A$2/(Parametre!$A$2+Parametre!$A$3)</f>
        <v>0</v>
      </c>
      <c r="X197" s="331">
        <f>'Norm. Zahr. Financovanie'!X201*Parametre!$A$2/(Parametre!$A$2+Parametre!$A$3)</f>
        <v>0</v>
      </c>
      <c r="Y197" s="331">
        <f>'Norm. Zahr. Financovanie'!Y201*Parametre!$A$2/(Parametre!$A$2+Parametre!$A$3)</f>
        <v>4.5930206333158431E-4</v>
      </c>
      <c r="Z197" s="331">
        <f>'Norm. Zahr. Financovanie'!Z201*Parametre!$A$2/(Parametre!$A$2+Parametre!$A$3)</f>
        <v>0</v>
      </c>
      <c r="AA197" s="331">
        <f>'Norm. Zahr. Financovanie'!AA201*Parametre!$A$2/(Parametre!$A$2+Parametre!$A$3)</f>
        <v>0</v>
      </c>
      <c r="AB197" s="331">
        <f>'Norm. Zahr. Financovanie'!AB201*Parametre!$A$2/(Parametre!$A$2+Parametre!$A$3)</f>
        <v>0</v>
      </c>
      <c r="AC197" s="331">
        <f>'Norm. Zahr. Financovanie'!AC201*Parametre!$A$2/(Parametre!$A$2+Parametre!$A$3)</f>
        <v>0</v>
      </c>
      <c r="AD197" s="331">
        <f>'Norm. Zahr. Financovanie'!AD201*Parametre!$A$2/(Parametre!$A$2+Parametre!$A$3)</f>
        <v>0</v>
      </c>
      <c r="AE197" s="331">
        <f>'Norm. Zahr. Financovanie'!AE201*Parametre!$A$2/(Parametre!$A$2+Parametre!$A$3)</f>
        <v>0</v>
      </c>
      <c r="AF197" s="331">
        <f>'Norm. Zahr. Financovanie'!AF201*Parametre!$A$2/(Parametre!$A$2+Parametre!$A$3)</f>
        <v>0</v>
      </c>
      <c r="AG197" s="331">
        <f>'Norm. Zahr. Financovanie'!AG201*Parametre!$A$2/(Parametre!$A$2+Parametre!$A$3)</f>
        <v>0</v>
      </c>
      <c r="AH197" s="331">
        <f>'Norm. Zahr. Financovanie'!AH201*Parametre!$A$2/(Parametre!$A$2+Parametre!$A$3)</f>
        <v>0</v>
      </c>
      <c r="AI197" s="331">
        <f>'Norm. Zahr. Financovanie'!AI201*Parametre!$A$2/(Parametre!$A$2+Parametre!$A$3)</f>
        <v>0</v>
      </c>
      <c r="AJ197" s="331">
        <f>'Norm. Zahr. Financovanie'!AJ201*Parametre!$A$2/(Parametre!$A$2+Parametre!$A$3)</f>
        <v>0</v>
      </c>
      <c r="AK197" s="331">
        <f>'Norm. Zahr. Financovanie'!AK201*Parametre!$A$2/(Parametre!$A$2+Parametre!$A$3)</f>
        <v>0</v>
      </c>
      <c r="AL197" s="331">
        <f>'Norm. Zahr. Financovanie'!AL201*Parametre!$A$2/(Parametre!$A$2+Parametre!$A$3)</f>
        <v>0</v>
      </c>
      <c r="AM197" s="331">
        <f>'Norm. Zahr. Financovanie'!AM201*Parametre!$A$2/(Parametre!$A$2+Parametre!$A$3)</f>
        <v>0</v>
      </c>
      <c r="AN197" s="331">
        <f>'Norm. Zahr. Financovanie'!AN201*Parametre!$A$2/(Parametre!$A$2+Parametre!$A$3)</f>
        <v>0</v>
      </c>
      <c r="AO197" s="331">
        <f>'Norm. Zahr. Financovanie'!AO201*Parametre!$A$2/(Parametre!$A$2+Parametre!$A$3)</f>
        <v>0</v>
      </c>
      <c r="AP197" s="331">
        <f>'Norm. Zahr. Financovanie'!AP201*Parametre!$A$2/(Parametre!$A$2+Parametre!$A$3)</f>
        <v>0</v>
      </c>
      <c r="AQ197" s="331">
        <f>'Norm. Zahr. Financovanie'!AQ201*Parametre!$A$2/(Parametre!$A$2+Parametre!$A$3)</f>
        <v>0</v>
      </c>
      <c r="AR197" s="331">
        <f>'Norm. Zahr. Financovanie'!AR201*Parametre!$A$2/(Parametre!$A$2+Parametre!$A$3)</f>
        <v>0</v>
      </c>
      <c r="AS197" s="331">
        <f>'Norm. Zahr. Financovanie'!AS201*Parametre!$A$2/(Parametre!$A$2+Parametre!$A$3)</f>
        <v>0</v>
      </c>
      <c r="AT197" s="331">
        <f>'Norm. Zahr. Financovanie'!AT201*Parametre!$A$2/(Parametre!$A$2+Parametre!$A$3)</f>
        <v>0</v>
      </c>
      <c r="AU197" s="331">
        <f>'Norm. Zahr. Financovanie'!AU201*Parametre!$A$2/(Parametre!$A$2+Parametre!$A$3)</f>
        <v>0</v>
      </c>
      <c r="AV197" s="331">
        <f>'Norm. Zahr. Financovanie'!AV201*Parametre!$A$2/(Parametre!$A$2+Parametre!$A$3)</f>
        <v>0</v>
      </c>
      <c r="AW197" s="331">
        <f>'Norm. Zahr. Financovanie'!AW201*Parametre!$A$2/(Parametre!$A$2+Parametre!$A$3)</f>
        <v>0</v>
      </c>
      <c r="AX197" s="331">
        <f>'Norm. Zahr. Financovanie'!AX201*Parametre!$A$2/(Parametre!$A$2+Parametre!$A$3)</f>
        <v>0</v>
      </c>
      <c r="AY197" s="331">
        <f>'Norm. Zahr. Financovanie'!AY201*Parametre!$A$2/(Parametre!$A$2+Parametre!$A$3)</f>
        <v>0</v>
      </c>
      <c r="AZ197" s="331">
        <f>'Norm. Zahr. Financovanie'!AZ201*Parametre!$A$2/(Parametre!$A$2+Parametre!$A$3)</f>
        <v>0</v>
      </c>
      <c r="BA197" s="331">
        <f>'Norm. Zahr. Financovanie'!BA201*Parametre!$A$2/(Parametre!$A$2+Parametre!$A$3)</f>
        <v>0</v>
      </c>
      <c r="BB197" s="331">
        <f>'Norm. Zahr. Financovanie'!BB201*Parametre!$A$2/(Parametre!$A$2+Parametre!$A$3)</f>
        <v>0</v>
      </c>
    </row>
    <row r="198" spans="1:54" ht="14.25" customHeight="1" x14ac:dyDescent="0.25">
      <c r="A198" s="31"/>
      <c r="B198" s="33"/>
      <c r="C198" s="32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31"/>
      <c r="AW198" s="331"/>
      <c r="AX198" s="331"/>
      <c r="AY198" s="331"/>
      <c r="AZ198" s="331"/>
      <c r="BA198" s="331"/>
      <c r="BB198" s="331"/>
    </row>
    <row r="199" spans="1:54" ht="14.25" customHeight="1" x14ac:dyDescent="0.25">
      <c r="A199" s="292"/>
      <c r="B199" s="348" t="s">
        <v>437</v>
      </c>
      <c r="C199" s="349"/>
      <c r="D199" s="350" t="e">
        <f t="shared" ref="D199:BB199" si="0">SUM(D2:D197)</f>
        <v>#REF!</v>
      </c>
      <c r="E199" s="350" t="e">
        <f t="shared" si="0"/>
        <v>#REF!</v>
      </c>
      <c r="F199" s="350" t="e">
        <f t="shared" si="0"/>
        <v>#REF!</v>
      </c>
      <c r="G199" s="350" t="e">
        <f t="shared" si="0"/>
        <v>#REF!</v>
      </c>
      <c r="H199" s="350" t="e">
        <f t="shared" si="0"/>
        <v>#REF!</v>
      </c>
      <c r="I199" s="350" t="e">
        <f t="shared" si="0"/>
        <v>#REF!</v>
      </c>
      <c r="J199" s="350" t="e">
        <f t="shared" si="0"/>
        <v>#REF!</v>
      </c>
      <c r="K199" s="350">
        <f t="shared" si="0"/>
        <v>1</v>
      </c>
      <c r="L199" s="350" t="e">
        <f t="shared" si="0"/>
        <v>#REF!</v>
      </c>
      <c r="M199" s="350" t="e">
        <f t="shared" si="0"/>
        <v>#REF!</v>
      </c>
      <c r="N199" s="350" t="e">
        <f t="shared" si="0"/>
        <v>#REF!</v>
      </c>
      <c r="O199" s="350" t="e">
        <f t="shared" si="0"/>
        <v>#REF!</v>
      </c>
      <c r="P199" s="350">
        <f t="shared" si="0"/>
        <v>0.99999999999999989</v>
      </c>
      <c r="Q199" s="350" t="e">
        <f t="shared" si="0"/>
        <v>#REF!</v>
      </c>
      <c r="R199" s="350" t="e">
        <f t="shared" si="0"/>
        <v>#REF!</v>
      </c>
      <c r="S199" s="350" t="e">
        <f t="shared" si="0"/>
        <v>#REF!</v>
      </c>
      <c r="T199" s="350" t="e">
        <f t="shared" si="0"/>
        <v>#REF!</v>
      </c>
      <c r="U199" s="350">
        <f t="shared" si="0"/>
        <v>0.99999999999999989</v>
      </c>
      <c r="V199" s="350" t="e">
        <f t="shared" si="0"/>
        <v>#REF!</v>
      </c>
      <c r="W199" s="350" t="e">
        <f t="shared" si="0"/>
        <v>#REF!</v>
      </c>
      <c r="X199" s="350">
        <f t="shared" si="0"/>
        <v>1.0000000000000002</v>
      </c>
      <c r="Y199" s="350" t="e">
        <f t="shared" si="0"/>
        <v>#REF!</v>
      </c>
      <c r="Z199" s="350" t="e">
        <f t="shared" si="0"/>
        <v>#REF!</v>
      </c>
      <c r="AA199" s="350" t="e">
        <f t="shared" si="0"/>
        <v>#REF!</v>
      </c>
      <c r="AB199" s="350">
        <f t="shared" si="0"/>
        <v>1</v>
      </c>
      <c r="AC199" s="350">
        <f t="shared" si="0"/>
        <v>0.99999999999999956</v>
      </c>
      <c r="AD199" s="350">
        <f t="shared" si="0"/>
        <v>0.99999999999999967</v>
      </c>
      <c r="AE199" s="350" t="e">
        <f t="shared" si="0"/>
        <v>#REF!</v>
      </c>
      <c r="AF199" s="350" t="e">
        <f t="shared" si="0"/>
        <v>#REF!</v>
      </c>
      <c r="AG199" s="350" t="e">
        <f t="shared" si="0"/>
        <v>#REF!</v>
      </c>
      <c r="AH199" s="350" t="e">
        <f t="shared" si="0"/>
        <v>#REF!</v>
      </c>
      <c r="AI199" s="350">
        <f t="shared" si="0"/>
        <v>1.0000000000000002</v>
      </c>
      <c r="AJ199" s="350" t="e">
        <f t="shared" si="0"/>
        <v>#REF!</v>
      </c>
      <c r="AK199" s="350" t="e">
        <f t="shared" si="0"/>
        <v>#REF!</v>
      </c>
      <c r="AL199" s="350" t="e">
        <f t="shared" si="0"/>
        <v>#REF!</v>
      </c>
      <c r="AM199" s="350" t="e">
        <f t="shared" si="0"/>
        <v>#REF!</v>
      </c>
      <c r="AN199" s="350" t="e">
        <f t="shared" si="0"/>
        <v>#REF!</v>
      </c>
      <c r="AO199" s="350" t="e">
        <f t="shared" si="0"/>
        <v>#REF!</v>
      </c>
      <c r="AP199" s="350" t="e">
        <f t="shared" si="0"/>
        <v>#REF!</v>
      </c>
      <c r="AQ199" s="350" t="e">
        <f t="shared" si="0"/>
        <v>#REF!</v>
      </c>
      <c r="AR199" s="350" t="e">
        <f t="shared" si="0"/>
        <v>#REF!</v>
      </c>
      <c r="AS199" s="350" t="e">
        <f t="shared" si="0"/>
        <v>#REF!</v>
      </c>
      <c r="AT199" s="350" t="e">
        <f t="shared" si="0"/>
        <v>#REF!</v>
      </c>
      <c r="AU199" s="350" t="e">
        <f t="shared" si="0"/>
        <v>#REF!</v>
      </c>
      <c r="AV199" s="350" t="e">
        <f t="shared" si="0"/>
        <v>#REF!</v>
      </c>
      <c r="AW199" s="350" t="e">
        <f t="shared" si="0"/>
        <v>#REF!</v>
      </c>
      <c r="AX199" s="350" t="e">
        <f t="shared" si="0"/>
        <v>#REF!</v>
      </c>
      <c r="AY199" s="350" t="e">
        <f t="shared" si="0"/>
        <v>#REF!</v>
      </c>
      <c r="AZ199" s="350" t="e">
        <f t="shared" si="0"/>
        <v>#REF!</v>
      </c>
      <c r="BA199" s="350">
        <f t="shared" si="0"/>
        <v>1.0000000000000002</v>
      </c>
      <c r="BB199" s="350" t="e">
        <f t="shared" si="0"/>
        <v>#REF!</v>
      </c>
    </row>
  </sheetData>
  <pageMargins left="0.7" right="0.7" top="0.75" bottom="0.75" header="0" footer="0"/>
  <pageSetup orientation="landscape"/>
  <tableParts count="2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2.5" customWidth="1"/>
    <col min="3" max="3" width="13.75" customWidth="1"/>
    <col min="4" max="6" width="14.75" customWidth="1"/>
    <col min="7" max="7" width="13.75" customWidth="1"/>
    <col min="8" max="9" width="14.75" customWidth="1"/>
    <col min="10" max="10" width="15.75" customWidth="1"/>
    <col min="11" max="11" width="14.5" customWidth="1"/>
    <col min="12" max="13" width="13.75" customWidth="1"/>
    <col min="14" max="14" width="14.75" customWidth="1"/>
    <col min="15" max="15" width="13.75" customWidth="1"/>
    <col min="16" max="16" width="14.75" customWidth="1"/>
    <col min="17" max="17" width="13.75" customWidth="1"/>
    <col min="18" max="20" width="14.75" customWidth="1"/>
    <col min="21" max="21" width="13.625" customWidth="1"/>
    <col min="22" max="22" width="14.75" customWidth="1"/>
    <col min="23" max="23" width="15.75" customWidth="1"/>
    <col min="24" max="24" width="18.375" customWidth="1"/>
    <col min="25" max="25" width="15.75" customWidth="1"/>
    <col min="26" max="26" width="12.75" customWidth="1"/>
    <col min="27" max="27" width="16.125" customWidth="1"/>
    <col min="28" max="28" width="12.75" customWidth="1"/>
    <col min="29" max="31" width="13.75" customWidth="1"/>
    <col min="32" max="32" width="14.75" customWidth="1"/>
    <col min="33" max="34" width="15.75" customWidth="1"/>
    <col min="35" max="35" width="14.75" customWidth="1"/>
    <col min="36" max="36" width="13.75" customWidth="1"/>
    <col min="37" max="42" width="14.75" customWidth="1"/>
    <col min="43" max="43" width="13.75" customWidth="1"/>
    <col min="44" max="44" width="16.625" customWidth="1"/>
    <col min="45" max="45" width="20" customWidth="1"/>
    <col min="46" max="46" width="13.75" customWidth="1"/>
    <col min="47" max="51" width="14.75" customWidth="1"/>
    <col min="52" max="52" width="13.75" customWidth="1"/>
    <col min="53" max="53" width="6.625" customWidth="1"/>
    <col min="54" max="54" width="16.75" customWidth="1"/>
  </cols>
  <sheetData>
    <row r="1" spans="1:54" ht="14.25" customHeight="1" x14ac:dyDescent="0.25">
      <c r="A1" s="351" t="s">
        <v>1090</v>
      </c>
      <c r="B1" s="352" t="s">
        <v>5</v>
      </c>
      <c r="C1" s="353" t="s">
        <v>6</v>
      </c>
      <c r="D1" s="354" t="s">
        <v>7</v>
      </c>
      <c r="E1" s="354" t="s">
        <v>8</v>
      </c>
      <c r="F1" s="353" t="s">
        <v>9</v>
      </c>
      <c r="G1" s="353" t="s">
        <v>10</v>
      </c>
      <c r="H1" s="354" t="s">
        <v>11</v>
      </c>
      <c r="I1" s="354" t="s">
        <v>12</v>
      </c>
      <c r="J1" s="353" t="s">
        <v>13</v>
      </c>
      <c r="K1" s="354" t="s">
        <v>14</v>
      </c>
      <c r="L1" s="354" t="s">
        <v>15</v>
      </c>
      <c r="M1" s="354" t="s">
        <v>16</v>
      </c>
      <c r="N1" s="354" t="s">
        <v>17</v>
      </c>
      <c r="O1" s="354" t="s">
        <v>18</v>
      </c>
      <c r="P1" s="354" t="s">
        <v>19</v>
      </c>
      <c r="Q1" s="353" t="s">
        <v>20</v>
      </c>
      <c r="R1" s="353" t="s">
        <v>21</v>
      </c>
      <c r="S1" s="353" t="s">
        <v>22</v>
      </c>
      <c r="T1" s="354" t="s">
        <v>23</v>
      </c>
      <c r="U1" s="354" t="s">
        <v>24</v>
      </c>
      <c r="V1" s="354" t="s">
        <v>25</v>
      </c>
      <c r="W1" s="354" t="s">
        <v>26</v>
      </c>
      <c r="X1" s="353" t="s">
        <v>27</v>
      </c>
      <c r="Y1" s="354" t="s">
        <v>28</v>
      </c>
      <c r="Z1" s="353" t="s">
        <v>29</v>
      </c>
      <c r="AA1" s="354" t="s">
        <v>30</v>
      </c>
      <c r="AB1" s="353" t="s">
        <v>31</v>
      </c>
      <c r="AC1" s="354" t="s">
        <v>32</v>
      </c>
      <c r="AD1" s="354" t="s">
        <v>33</v>
      </c>
      <c r="AE1" s="354" t="s">
        <v>34</v>
      </c>
      <c r="AF1" s="354" t="s">
        <v>35</v>
      </c>
      <c r="AG1" s="354" t="s">
        <v>36</v>
      </c>
      <c r="AH1" s="354" t="s">
        <v>37</v>
      </c>
      <c r="AI1" s="354" t="s">
        <v>38</v>
      </c>
      <c r="AJ1" s="354" t="s">
        <v>39</v>
      </c>
      <c r="AK1" s="354" t="s">
        <v>40</v>
      </c>
      <c r="AL1" s="354" t="s">
        <v>41</v>
      </c>
      <c r="AM1" s="354" t="s">
        <v>42</v>
      </c>
      <c r="AN1" s="353" t="s">
        <v>43</v>
      </c>
      <c r="AO1" s="353" t="s">
        <v>44</v>
      </c>
      <c r="AP1" s="354" t="s">
        <v>45</v>
      </c>
      <c r="AQ1" s="354" t="s">
        <v>46</v>
      </c>
      <c r="AR1" s="354" t="s">
        <v>47</v>
      </c>
      <c r="AS1" s="354" t="s">
        <v>48</v>
      </c>
      <c r="AT1" s="353" t="s">
        <v>49</v>
      </c>
      <c r="AU1" s="354" t="s">
        <v>50</v>
      </c>
      <c r="AV1" s="354" t="s">
        <v>51</v>
      </c>
      <c r="AW1" s="354" t="s">
        <v>52</v>
      </c>
      <c r="AX1" s="354" t="s">
        <v>53</v>
      </c>
      <c r="AY1" s="354" t="s">
        <v>54</v>
      </c>
      <c r="AZ1" s="353" t="s">
        <v>55</v>
      </c>
      <c r="BA1" s="247"/>
      <c r="BB1" s="355" t="s">
        <v>1088</v>
      </c>
    </row>
    <row r="2" spans="1:54" ht="14.25" customHeight="1" x14ac:dyDescent="0.25">
      <c r="A2" s="352" t="s">
        <v>5</v>
      </c>
      <c r="B2" s="356">
        <v>0</v>
      </c>
      <c r="C2" s="357">
        <v>6360758.3499999996</v>
      </c>
      <c r="D2" s="357">
        <v>3128951</v>
      </c>
      <c r="E2" s="358">
        <v>33579115.240579449</v>
      </c>
      <c r="F2" s="357">
        <v>29848171.940000001</v>
      </c>
      <c r="G2" s="357">
        <v>87806475.540000007</v>
      </c>
      <c r="H2" s="357">
        <v>37890152.32</v>
      </c>
      <c r="I2" s="357">
        <v>69582.5</v>
      </c>
      <c r="J2" s="357">
        <v>311730705.16000003</v>
      </c>
      <c r="K2" s="357">
        <v>21992798.030000001</v>
      </c>
      <c r="L2" s="357">
        <v>450264</v>
      </c>
      <c r="M2" s="357">
        <v>3948089</v>
      </c>
      <c r="N2" s="357">
        <v>56901463.240000002</v>
      </c>
      <c r="O2" s="357">
        <v>391693401.31999999</v>
      </c>
      <c r="P2" s="357">
        <v>44666737.640000001</v>
      </c>
      <c r="Q2" s="357">
        <v>11116079.16</v>
      </c>
      <c r="R2" s="357">
        <v>19065310.379999999</v>
      </c>
      <c r="S2" s="356">
        <v>0</v>
      </c>
      <c r="T2" s="357">
        <v>10857778.18</v>
      </c>
      <c r="U2" s="357">
        <v>35061</v>
      </c>
      <c r="V2" s="357">
        <v>7271849.1900000004</v>
      </c>
      <c r="W2" s="357">
        <v>13595629.689999999</v>
      </c>
      <c r="X2" s="357">
        <v>1393219</v>
      </c>
      <c r="Y2" s="357">
        <v>15652823.609999999</v>
      </c>
      <c r="Z2" s="357">
        <v>63654</v>
      </c>
      <c r="AA2" s="357">
        <v>9865048.3900000006</v>
      </c>
      <c r="AB2" s="356">
        <v>0</v>
      </c>
      <c r="AC2" s="357">
        <v>3374035.08</v>
      </c>
      <c r="AD2" s="357">
        <v>1675721.82</v>
      </c>
      <c r="AE2" s="358">
        <v>4229349.9994205525</v>
      </c>
      <c r="AF2" s="357">
        <v>86558973.920000002</v>
      </c>
      <c r="AG2" s="357">
        <v>3127328</v>
      </c>
      <c r="AH2" s="357">
        <v>336210021.18000001</v>
      </c>
      <c r="AI2" s="357">
        <v>1759426.58</v>
      </c>
      <c r="AJ2" s="357">
        <v>126342</v>
      </c>
      <c r="AK2" s="357">
        <v>52860430.57</v>
      </c>
      <c r="AL2" s="357">
        <v>10136711.289999999</v>
      </c>
      <c r="AM2" s="357">
        <v>43326607.799999997</v>
      </c>
      <c r="AN2" s="357">
        <v>66406467.270000003</v>
      </c>
      <c r="AO2" s="357">
        <v>74957116.640000001</v>
      </c>
      <c r="AP2" s="357">
        <v>31484918.010000002</v>
      </c>
      <c r="AQ2" s="357">
        <v>16425403.630000001</v>
      </c>
      <c r="AR2" s="357">
        <v>24937447.120000001</v>
      </c>
      <c r="AS2" s="357">
        <v>54522290.289999999</v>
      </c>
      <c r="AT2" s="357">
        <v>162490064.61000001</v>
      </c>
      <c r="AU2" s="357">
        <v>92160857.730000004</v>
      </c>
      <c r="AV2" s="357">
        <v>48040399.380000003</v>
      </c>
      <c r="AW2" s="357">
        <v>7437837.0800000001</v>
      </c>
      <c r="AX2" s="357">
        <v>1280748894.3099999</v>
      </c>
      <c r="AY2" s="357">
        <v>416998585.04000002</v>
      </c>
      <c r="AZ2" s="357">
        <v>19587838.629999999</v>
      </c>
      <c r="BA2" s="247"/>
      <c r="BB2" s="358">
        <f t="shared" ref="BB2:BB52" si="0">SUM(B2:AZ2)</f>
        <v>3958566185.8600001</v>
      </c>
    </row>
    <row r="3" spans="1:54" ht="14.25" customHeight="1" x14ac:dyDescent="0.25">
      <c r="A3" s="353" t="s">
        <v>6</v>
      </c>
      <c r="B3" s="359">
        <v>255539.61</v>
      </c>
      <c r="C3" s="356">
        <v>0</v>
      </c>
      <c r="D3" s="357">
        <v>256367310.28</v>
      </c>
      <c r="E3" s="358">
        <v>383289872.25389326</v>
      </c>
      <c r="F3" s="357">
        <v>17841443089.52</v>
      </c>
      <c r="G3" s="357">
        <v>42830215.219999999</v>
      </c>
      <c r="H3" s="357">
        <v>180039339.09999999</v>
      </c>
      <c r="I3" s="357">
        <v>929459441.30999994</v>
      </c>
      <c r="J3" s="357">
        <v>12589576946.190001</v>
      </c>
      <c r="K3" s="357">
        <v>178392303.53</v>
      </c>
      <c r="L3" s="357">
        <v>15898988.07</v>
      </c>
      <c r="M3" s="357">
        <v>270943111.57999998</v>
      </c>
      <c r="N3" s="357">
        <v>1346897791.9100001</v>
      </c>
      <c r="O3" s="357">
        <v>22307411.93</v>
      </c>
      <c r="P3" s="357">
        <v>593228558.27999997</v>
      </c>
      <c r="Q3" s="357">
        <v>1951272.19</v>
      </c>
      <c r="R3" s="357">
        <v>815912428.25999999</v>
      </c>
      <c r="S3" s="357">
        <v>4283697.9400000004</v>
      </c>
      <c r="T3" s="357">
        <v>235793567.80000001</v>
      </c>
      <c r="U3" s="357">
        <v>1969301.53</v>
      </c>
      <c r="V3" s="357">
        <v>146174282.62</v>
      </c>
      <c r="W3" s="357">
        <v>1032738532.54</v>
      </c>
      <c r="X3" s="357">
        <v>201556135.74000001</v>
      </c>
      <c r="Y3" s="357">
        <v>617664568.79999995</v>
      </c>
      <c r="Z3" s="357">
        <v>136700.04</v>
      </c>
      <c r="AA3" s="357">
        <v>846564646.02999997</v>
      </c>
      <c r="AB3" s="357">
        <v>5996797</v>
      </c>
      <c r="AC3" s="357">
        <v>31429089.66</v>
      </c>
      <c r="AD3" s="357">
        <v>12271319.300000001</v>
      </c>
      <c r="AE3" s="358">
        <v>48276049.246106744</v>
      </c>
      <c r="AF3" s="357">
        <v>382699567.26999998</v>
      </c>
      <c r="AG3" s="357">
        <v>2058934869.9300001</v>
      </c>
      <c r="AH3" s="357">
        <v>3258861215.0900002</v>
      </c>
      <c r="AI3" s="357">
        <v>40695570.549999997</v>
      </c>
      <c r="AJ3" s="357">
        <v>17126781.190000001</v>
      </c>
      <c r="AK3" s="357">
        <v>266674537.61000001</v>
      </c>
      <c r="AL3" s="357">
        <v>135306110.47</v>
      </c>
      <c r="AM3" s="357">
        <v>210770012.27000001</v>
      </c>
      <c r="AN3" s="357">
        <v>79294505.040000007</v>
      </c>
      <c r="AO3" s="357">
        <v>303398726.97000003</v>
      </c>
      <c r="AP3" s="357">
        <v>69894200.170000002</v>
      </c>
      <c r="AQ3" s="357">
        <v>25319724.449999999</v>
      </c>
      <c r="AR3" s="357">
        <v>505445515.49000001</v>
      </c>
      <c r="AS3" s="357">
        <v>7332741304.9200001</v>
      </c>
      <c r="AT3" s="357">
        <v>7863553.6799999997</v>
      </c>
      <c r="AU3" s="357">
        <v>1478537657.04</v>
      </c>
      <c r="AV3" s="357">
        <v>618412970.61000001</v>
      </c>
      <c r="AW3" s="357">
        <v>537556116.47000003</v>
      </c>
      <c r="AX3" s="357">
        <v>1695441072.8800001</v>
      </c>
      <c r="AY3" s="357">
        <v>215280344.58000001</v>
      </c>
      <c r="AZ3" s="357">
        <v>18176160.530000001</v>
      </c>
      <c r="BA3" s="247"/>
      <c r="BB3" s="358">
        <f t="shared" si="0"/>
        <v>57912078824.690018</v>
      </c>
    </row>
    <row r="4" spans="1:54" ht="14.25" customHeight="1" x14ac:dyDescent="0.25">
      <c r="A4" s="354" t="s">
        <v>7</v>
      </c>
      <c r="B4" s="359">
        <v>1803554.04</v>
      </c>
      <c r="C4" s="357">
        <v>619904825.57000005</v>
      </c>
      <c r="D4" s="356">
        <v>0</v>
      </c>
      <c r="E4" s="358">
        <v>1181100411.8427932</v>
      </c>
      <c r="F4" s="357">
        <v>541321868.52999997</v>
      </c>
      <c r="G4" s="357">
        <v>46814169.490000002</v>
      </c>
      <c r="H4" s="357">
        <v>524589585.54000002</v>
      </c>
      <c r="I4" s="357">
        <v>349968554.25</v>
      </c>
      <c r="J4" s="357">
        <v>47021214425.629997</v>
      </c>
      <c r="K4" s="357">
        <v>915895269.85000002</v>
      </c>
      <c r="L4" s="357">
        <v>77012396.819999993</v>
      </c>
      <c r="M4" s="357">
        <v>680262963.94000006</v>
      </c>
      <c r="N4" s="357">
        <v>3061792905.4699998</v>
      </c>
      <c r="O4" s="357">
        <v>175087521.72</v>
      </c>
      <c r="P4" s="357">
        <v>1718033998.22</v>
      </c>
      <c r="Q4" s="357">
        <v>11177152.689999999</v>
      </c>
      <c r="R4" s="357">
        <v>3532508792.3400002</v>
      </c>
      <c r="S4" s="357">
        <v>34092752.840000004</v>
      </c>
      <c r="T4" s="357">
        <v>870285095.75</v>
      </c>
      <c r="U4" s="357">
        <v>24627890.84</v>
      </c>
      <c r="V4" s="357">
        <v>658531587.20000005</v>
      </c>
      <c r="W4" s="357">
        <v>16301487336.780001</v>
      </c>
      <c r="X4" s="357">
        <v>953483283.63999999</v>
      </c>
      <c r="Y4" s="357">
        <v>1371847268.6099999</v>
      </c>
      <c r="Z4" s="357">
        <v>30307147.600000001</v>
      </c>
      <c r="AA4" s="357">
        <v>18657129278</v>
      </c>
      <c r="AB4" s="357">
        <v>9628606.1600000001</v>
      </c>
      <c r="AC4" s="357">
        <v>54675622.810000002</v>
      </c>
      <c r="AD4" s="357">
        <v>17514459.809999999</v>
      </c>
      <c r="AE4" s="358">
        <v>148761722.5872069</v>
      </c>
      <c r="AF4" s="357">
        <v>470948018.00999999</v>
      </c>
      <c r="AG4" s="357">
        <v>1898855332.6099999</v>
      </c>
      <c r="AH4" s="357">
        <v>9273765306.2700005</v>
      </c>
      <c r="AI4" s="357">
        <v>285697581.36000001</v>
      </c>
      <c r="AJ4" s="357">
        <v>5608104005.6700001</v>
      </c>
      <c r="AK4" s="357">
        <v>834269242.21000004</v>
      </c>
      <c r="AL4" s="357">
        <v>191634185.78</v>
      </c>
      <c r="AM4" s="357">
        <v>1177142153.49</v>
      </c>
      <c r="AN4" s="357">
        <v>130701584.26000001</v>
      </c>
      <c r="AO4" s="357">
        <v>345521143.14999998</v>
      </c>
      <c r="AP4" s="357">
        <v>264351090.41</v>
      </c>
      <c r="AQ4" s="357">
        <v>79441647.230000004</v>
      </c>
      <c r="AR4" s="357">
        <v>4947899441.79</v>
      </c>
      <c r="AS4" s="357">
        <v>20533481968.970001</v>
      </c>
      <c r="AT4" s="357">
        <v>17369172.550000001</v>
      </c>
      <c r="AU4" s="357">
        <v>1680513741.1199999</v>
      </c>
      <c r="AV4" s="357">
        <v>1641502455.98</v>
      </c>
      <c r="AW4" s="357">
        <v>1586498831.1800001</v>
      </c>
      <c r="AX4" s="357">
        <v>4103046438.5500002</v>
      </c>
      <c r="AY4" s="357">
        <v>608242707.67999995</v>
      </c>
      <c r="AZ4" s="357">
        <v>22224526.440000001</v>
      </c>
      <c r="BA4" s="247"/>
      <c r="BB4" s="358">
        <f t="shared" si="0"/>
        <v>155292071023.27994</v>
      </c>
    </row>
    <row r="5" spans="1:54" ht="14.25" customHeight="1" x14ac:dyDescent="0.25">
      <c r="A5" s="354" t="s">
        <v>8</v>
      </c>
      <c r="B5" s="358">
        <v>33579115.240579449</v>
      </c>
      <c r="C5" s="358">
        <v>383289872.25389326</v>
      </c>
      <c r="D5" s="358">
        <v>1181100411.8427932</v>
      </c>
      <c r="E5" s="358">
        <v>0</v>
      </c>
      <c r="F5" s="358">
        <v>1811777221.7662506</v>
      </c>
      <c r="G5" s="358">
        <v>710845311.15769887</v>
      </c>
      <c r="H5" s="358">
        <v>2612579348.8286738</v>
      </c>
      <c r="I5" s="357">
        <v>376199411.20432466</v>
      </c>
      <c r="J5" s="357">
        <v>7944599694.297225</v>
      </c>
      <c r="K5" s="357">
        <v>2611873706.6953626</v>
      </c>
      <c r="L5" s="357">
        <v>264947039.11790496</v>
      </c>
      <c r="M5" s="358">
        <v>1433310023.1570752</v>
      </c>
      <c r="N5" s="358">
        <v>39577632705.755623</v>
      </c>
      <c r="O5" s="358">
        <v>1791496858.934953</v>
      </c>
      <c r="P5" s="358">
        <v>43797698644.685982</v>
      </c>
      <c r="Q5" s="358">
        <v>272418933.03172725</v>
      </c>
      <c r="R5" s="358">
        <v>6047314953.0179758</v>
      </c>
      <c r="S5" s="358">
        <v>455190446.07609445</v>
      </c>
      <c r="T5" s="358">
        <v>1677434935.2312875</v>
      </c>
      <c r="U5" s="358">
        <v>96086929.912603423</v>
      </c>
      <c r="V5" s="358">
        <v>3473275819.1155992</v>
      </c>
      <c r="W5" s="358">
        <v>2752634680.958735</v>
      </c>
      <c r="X5" s="358">
        <v>954238655.58384311</v>
      </c>
      <c r="Y5" s="358">
        <v>2067226209.9443798</v>
      </c>
      <c r="Z5" s="358">
        <v>151548663.6142149</v>
      </c>
      <c r="AA5" s="358">
        <v>1310228375.0282393</v>
      </c>
      <c r="AB5" s="358">
        <v>76876988.888207644</v>
      </c>
      <c r="AC5" s="358">
        <v>935612806.87150812</v>
      </c>
      <c r="AD5" s="358">
        <v>264190496.41317299</v>
      </c>
      <c r="AE5" s="358">
        <v>0</v>
      </c>
      <c r="AF5" s="358">
        <v>2032935817.3647883</v>
      </c>
      <c r="AG5" s="358">
        <v>1195272189.349771</v>
      </c>
      <c r="AH5" s="358">
        <v>44139424108.748215</v>
      </c>
      <c r="AI5" s="358">
        <v>1270762823.3067007</v>
      </c>
      <c r="AJ5" s="358">
        <v>226718834.85677984</v>
      </c>
      <c r="AK5" s="358">
        <v>5785039297.0361872</v>
      </c>
      <c r="AL5" s="358">
        <v>2024709268.7222562</v>
      </c>
      <c r="AM5" s="358">
        <v>2689482930.4271612</v>
      </c>
      <c r="AN5" s="358">
        <v>1831013195.1305795</v>
      </c>
      <c r="AO5" s="358">
        <v>3077549120.5403733</v>
      </c>
      <c r="AP5" s="358">
        <v>941149347.26448309</v>
      </c>
      <c r="AQ5" s="358">
        <v>670237679.93483865</v>
      </c>
      <c r="AR5" s="358">
        <v>29182680861.561699</v>
      </c>
      <c r="AS5" s="358">
        <v>12546482436.918209</v>
      </c>
      <c r="AT5" s="358">
        <v>303833907.05375206</v>
      </c>
      <c r="AU5" s="358">
        <v>8493245588.3871489</v>
      </c>
      <c r="AV5" s="358">
        <v>5119385851.8892221</v>
      </c>
      <c r="AW5" s="358">
        <v>6727717820.2479382</v>
      </c>
      <c r="AX5" s="358">
        <v>18304828805.983597</v>
      </c>
      <c r="AY5" s="358">
        <v>3800479103.9839664</v>
      </c>
      <c r="AZ5" s="358">
        <v>546652767.65196609</v>
      </c>
      <c r="BA5" s="247"/>
      <c r="BB5" s="358">
        <f t="shared" si="0"/>
        <v>275974810014.9856</v>
      </c>
    </row>
    <row r="6" spans="1:54" ht="14.25" customHeight="1" x14ac:dyDescent="0.25">
      <c r="A6" s="353" t="s">
        <v>9</v>
      </c>
      <c r="B6" s="359">
        <v>1135374.1100000001</v>
      </c>
      <c r="C6" s="357">
        <v>9344854984.6200008</v>
      </c>
      <c r="D6" s="357">
        <v>1341139651.0799999</v>
      </c>
      <c r="E6" s="358">
        <v>1811777221.7662506</v>
      </c>
      <c r="F6" s="356">
        <v>0</v>
      </c>
      <c r="G6" s="357">
        <v>46158884.299999997</v>
      </c>
      <c r="H6" s="357">
        <v>443323139.5</v>
      </c>
      <c r="I6" s="357">
        <v>3439127965.8099999</v>
      </c>
      <c r="J6" s="357">
        <v>27022857101.259998</v>
      </c>
      <c r="K6" s="357">
        <v>377976483.16000003</v>
      </c>
      <c r="L6" s="357">
        <v>39254601.469999999</v>
      </c>
      <c r="M6" s="357">
        <v>513475647.56999999</v>
      </c>
      <c r="N6" s="357">
        <v>3669462521.8200002</v>
      </c>
      <c r="O6" s="357">
        <v>32443332.25</v>
      </c>
      <c r="P6" s="357">
        <v>1991107365.03</v>
      </c>
      <c r="Q6" s="357">
        <v>11191597.300000001</v>
      </c>
      <c r="R6" s="357">
        <v>2904967056.25</v>
      </c>
      <c r="S6" s="357">
        <v>37076194.359999999</v>
      </c>
      <c r="T6" s="357">
        <v>501258144.80000001</v>
      </c>
      <c r="U6" s="357">
        <v>15383506.43</v>
      </c>
      <c r="V6" s="357">
        <v>779364072.67999995</v>
      </c>
      <c r="W6" s="357">
        <v>3401224796.5999999</v>
      </c>
      <c r="X6" s="357">
        <v>432619528</v>
      </c>
      <c r="Y6" s="357">
        <v>1361200747.49</v>
      </c>
      <c r="Z6" s="357">
        <v>3488984.42</v>
      </c>
      <c r="AA6" s="357">
        <v>5385731380.6099997</v>
      </c>
      <c r="AB6" s="357">
        <v>15196349.710000001</v>
      </c>
      <c r="AC6" s="357">
        <v>29890594.879999999</v>
      </c>
      <c r="AD6" s="357">
        <v>8788006.0500000007</v>
      </c>
      <c r="AE6" s="358">
        <v>228196601.87374946</v>
      </c>
      <c r="AF6" s="357">
        <v>326316927.63</v>
      </c>
      <c r="AG6" s="357">
        <v>3972629545.6399999</v>
      </c>
      <c r="AH6" s="357">
        <v>9262398362.0200005</v>
      </c>
      <c r="AI6" s="357">
        <v>510524234.82999998</v>
      </c>
      <c r="AJ6" s="357">
        <v>54975368.43</v>
      </c>
      <c r="AK6" s="357">
        <v>513841662.50999999</v>
      </c>
      <c r="AL6" s="357">
        <v>965681405.11000001</v>
      </c>
      <c r="AM6" s="357">
        <v>892181637.86000001</v>
      </c>
      <c r="AN6" s="357">
        <v>181192708.68000001</v>
      </c>
      <c r="AO6" s="357">
        <v>2459472558.04</v>
      </c>
      <c r="AP6" s="357">
        <v>108310847.48</v>
      </c>
      <c r="AQ6" s="357">
        <v>48378704.759999998</v>
      </c>
      <c r="AR6" s="357">
        <v>2350002694.1900001</v>
      </c>
      <c r="AS6" s="357">
        <v>20405516650.400002</v>
      </c>
      <c r="AT6" s="357">
        <v>18457612.829999998</v>
      </c>
      <c r="AU6" s="357">
        <v>2807617228.2800002</v>
      </c>
      <c r="AV6" s="357">
        <v>1982747880.76</v>
      </c>
      <c r="AW6" s="357">
        <v>1000486369.33</v>
      </c>
      <c r="AX6" s="357">
        <v>4088475253.9400001</v>
      </c>
      <c r="AY6" s="357">
        <v>456315769.63999999</v>
      </c>
      <c r="AZ6" s="357">
        <v>24192209.280000001</v>
      </c>
      <c r="BA6" s="247"/>
      <c r="BB6" s="358">
        <f t="shared" si="0"/>
        <v>117619387466.83997</v>
      </c>
    </row>
    <row r="7" spans="1:54" ht="14.25" customHeight="1" x14ac:dyDescent="0.25">
      <c r="A7" s="353" t="s">
        <v>10</v>
      </c>
      <c r="B7" s="359">
        <v>20421125.149999999</v>
      </c>
      <c r="C7" s="357">
        <v>121820486.54000001</v>
      </c>
      <c r="D7" s="357">
        <v>17602190.57</v>
      </c>
      <c r="E7" s="358">
        <v>710845311.15769887</v>
      </c>
      <c r="F7" s="357">
        <v>116454941.04000001</v>
      </c>
      <c r="G7" s="356">
        <v>0</v>
      </c>
      <c r="H7" s="357">
        <v>724484963.99000001</v>
      </c>
      <c r="I7" s="357">
        <v>423417090.61000001</v>
      </c>
      <c r="J7" s="357">
        <v>1309781686.21</v>
      </c>
      <c r="K7" s="357">
        <v>145336395.96000001</v>
      </c>
      <c r="L7" s="357">
        <v>43971545.329999998</v>
      </c>
      <c r="M7" s="357">
        <v>78724697.239999995</v>
      </c>
      <c r="N7" s="357">
        <v>963722708.69000006</v>
      </c>
      <c r="O7" s="357">
        <v>1372721998.6400001</v>
      </c>
      <c r="P7" s="357">
        <v>1220403685.3</v>
      </c>
      <c r="Q7" s="357">
        <v>49563123.240000002</v>
      </c>
      <c r="R7" s="357">
        <v>169123815.56999999</v>
      </c>
      <c r="S7" s="357">
        <v>57042290.390000001</v>
      </c>
      <c r="T7" s="357">
        <v>134927973.22999999</v>
      </c>
      <c r="U7" s="357">
        <v>1828960.51</v>
      </c>
      <c r="V7" s="357">
        <v>59513885.049999997</v>
      </c>
      <c r="W7" s="357">
        <v>124028770.11</v>
      </c>
      <c r="X7" s="357">
        <v>34873371.18</v>
      </c>
      <c r="Y7" s="357">
        <v>266642396.05000001</v>
      </c>
      <c r="Z7" s="357">
        <v>4363517.9000000004</v>
      </c>
      <c r="AA7" s="357">
        <v>137482228.18000001</v>
      </c>
      <c r="AB7" s="357">
        <v>1632286.98</v>
      </c>
      <c r="AC7" s="357">
        <v>64966012.920000002</v>
      </c>
      <c r="AD7" s="357">
        <v>46083633.299999997</v>
      </c>
      <c r="AE7" s="358">
        <v>89532246.302301213</v>
      </c>
      <c r="AF7" s="357">
        <v>1156139828.8800001</v>
      </c>
      <c r="AG7" s="357">
        <v>72545823.810000002</v>
      </c>
      <c r="AH7" s="357">
        <v>3902472096.0700002</v>
      </c>
      <c r="AI7" s="357">
        <v>38141583.899999999</v>
      </c>
      <c r="AJ7" s="357">
        <v>9188833.8699999992</v>
      </c>
      <c r="AK7" s="357">
        <v>1244825218.8199999</v>
      </c>
      <c r="AL7" s="357">
        <v>86677949.319999993</v>
      </c>
      <c r="AM7" s="357">
        <v>763690900.14999998</v>
      </c>
      <c r="AN7" s="357">
        <v>2277589869.3899999</v>
      </c>
      <c r="AO7" s="357">
        <v>3587893771.5900002</v>
      </c>
      <c r="AP7" s="357">
        <v>463699915.89999998</v>
      </c>
      <c r="AQ7" s="357">
        <v>233561675.94</v>
      </c>
      <c r="AR7" s="357">
        <v>493138389.70999998</v>
      </c>
      <c r="AS7" s="357">
        <v>252996396.86000001</v>
      </c>
      <c r="AT7" s="357">
        <v>667872489.32000005</v>
      </c>
      <c r="AU7" s="357">
        <v>1802204098.8099999</v>
      </c>
      <c r="AV7" s="357">
        <v>254912879.52000001</v>
      </c>
      <c r="AW7" s="357">
        <v>213231477.81999999</v>
      </c>
      <c r="AX7" s="357">
        <v>2209773647.6900001</v>
      </c>
      <c r="AY7" s="357">
        <v>2215558770.02</v>
      </c>
      <c r="AZ7" s="357">
        <v>505533143.85000002</v>
      </c>
      <c r="BA7" s="247"/>
      <c r="BB7" s="358">
        <f t="shared" si="0"/>
        <v>30962962098.579998</v>
      </c>
    </row>
    <row r="8" spans="1:54" ht="14.25" customHeight="1" x14ac:dyDescent="0.25">
      <c r="A8" s="354" t="s">
        <v>11</v>
      </c>
      <c r="B8" s="360">
        <v>25731353.510000002</v>
      </c>
      <c r="C8" s="357">
        <v>87407669.290000007</v>
      </c>
      <c r="D8" s="357">
        <v>160303736.24000001</v>
      </c>
      <c r="E8" s="358">
        <v>2612579348.8286738</v>
      </c>
      <c r="F8" s="357">
        <v>214457898.28999999</v>
      </c>
      <c r="G8" s="357">
        <v>604544969.22000003</v>
      </c>
      <c r="H8" s="356">
        <v>0</v>
      </c>
      <c r="I8" s="357">
        <v>35541172.079999998</v>
      </c>
      <c r="J8" s="357">
        <v>19872143061.220001</v>
      </c>
      <c r="K8" s="357">
        <v>799759109.77999997</v>
      </c>
      <c r="L8" s="357">
        <v>116704694.06</v>
      </c>
      <c r="M8" s="357">
        <v>416392085.48000002</v>
      </c>
      <c r="N8" s="357">
        <v>5104617742.6899996</v>
      </c>
      <c r="O8" s="357">
        <v>277719229.22000003</v>
      </c>
      <c r="P8" s="357">
        <v>4686348413.1800003</v>
      </c>
      <c r="Q8" s="357">
        <v>74285882.75</v>
      </c>
      <c r="R8" s="357">
        <v>793764178.13999999</v>
      </c>
      <c r="S8" s="357">
        <v>16116458.6</v>
      </c>
      <c r="T8" s="357">
        <v>1773126517.73</v>
      </c>
      <c r="U8" s="357">
        <v>63302187.090000004</v>
      </c>
      <c r="V8" s="357">
        <v>234735768.38</v>
      </c>
      <c r="W8" s="357">
        <v>2689020223.4299998</v>
      </c>
      <c r="X8" s="357">
        <v>324249303.86000001</v>
      </c>
      <c r="Y8" s="357">
        <v>231911796.40000001</v>
      </c>
      <c r="Z8" s="357">
        <v>6125472.4100000001</v>
      </c>
      <c r="AA8" s="357">
        <v>3997600199.9499998</v>
      </c>
      <c r="AB8" s="357">
        <v>7624446.4800000004</v>
      </c>
      <c r="AC8" s="357">
        <v>332847969.75999999</v>
      </c>
      <c r="AD8" s="357">
        <v>173371028.19999999</v>
      </c>
      <c r="AE8" s="358">
        <v>329059071.04132581</v>
      </c>
      <c r="AF8" s="357">
        <v>4013096526.5500002</v>
      </c>
      <c r="AG8" s="357">
        <v>676917633.42999995</v>
      </c>
      <c r="AH8" s="357">
        <v>42362871042.110001</v>
      </c>
      <c r="AI8" s="357">
        <v>279620609</v>
      </c>
      <c r="AJ8" s="357">
        <v>28510079.600000001</v>
      </c>
      <c r="AK8" s="357">
        <v>12701819471.65</v>
      </c>
      <c r="AL8" s="357">
        <v>485388846.27999997</v>
      </c>
      <c r="AM8" s="357">
        <v>5187047214.7799997</v>
      </c>
      <c r="AN8" s="357">
        <v>2171037723.6500001</v>
      </c>
      <c r="AO8" s="357">
        <v>4617241589.4499998</v>
      </c>
      <c r="AP8" s="357">
        <v>7973054260.0699997</v>
      </c>
      <c r="AQ8" s="357">
        <v>682058494.36000001</v>
      </c>
      <c r="AR8" s="357">
        <v>4064727770.3899999</v>
      </c>
      <c r="AS8" s="357">
        <v>3710801177.1599998</v>
      </c>
      <c r="AT8" s="357">
        <v>401189410.25</v>
      </c>
      <c r="AU8" s="357">
        <v>2858386809.46</v>
      </c>
      <c r="AV8" s="357">
        <v>1592518245.1700001</v>
      </c>
      <c r="AW8" s="357">
        <v>1359716140.01</v>
      </c>
      <c r="AX8" s="357">
        <v>6793919081.5</v>
      </c>
      <c r="AY8" s="357">
        <v>1450520394.8</v>
      </c>
      <c r="AZ8" s="357">
        <v>774111240.44000006</v>
      </c>
      <c r="BA8" s="247"/>
      <c r="BB8" s="358">
        <f t="shared" si="0"/>
        <v>150245944747.41998</v>
      </c>
    </row>
    <row r="9" spans="1:54" ht="14.25" customHeight="1" x14ac:dyDescent="0.25">
      <c r="A9" s="354" t="s">
        <v>12</v>
      </c>
      <c r="B9" s="359">
        <v>547347.85</v>
      </c>
      <c r="C9" s="357">
        <v>2774416001.3899999</v>
      </c>
      <c r="D9" s="357">
        <v>311079020.74000001</v>
      </c>
      <c r="E9" s="358">
        <v>376199411.20432466</v>
      </c>
      <c r="F9" s="357">
        <v>5324092959.0699997</v>
      </c>
      <c r="G9" s="357">
        <v>11297328.43</v>
      </c>
      <c r="H9" s="357">
        <v>73469055.010000005</v>
      </c>
      <c r="I9" s="356">
        <v>0</v>
      </c>
      <c r="J9" s="357">
        <v>15420748838.99</v>
      </c>
      <c r="K9" s="357">
        <v>161152416.55000001</v>
      </c>
      <c r="L9" s="357">
        <v>8092376.0099999998</v>
      </c>
      <c r="M9" s="357">
        <v>284778244.47000003</v>
      </c>
      <c r="N9" s="357">
        <v>1291395525.71</v>
      </c>
      <c r="O9" s="357">
        <v>18946458.98</v>
      </c>
      <c r="P9" s="357">
        <v>523051075.16000003</v>
      </c>
      <c r="Q9" s="357">
        <v>2375525.0499999998</v>
      </c>
      <c r="R9" s="357">
        <v>815276641.59000003</v>
      </c>
      <c r="S9" s="357">
        <v>791641.8</v>
      </c>
      <c r="T9" s="357">
        <v>124697984.98999999</v>
      </c>
      <c r="U9" s="357">
        <v>11073012.470000001</v>
      </c>
      <c r="V9" s="357">
        <v>123506094.94</v>
      </c>
      <c r="W9" s="357">
        <v>2106419250.27</v>
      </c>
      <c r="X9" s="357">
        <v>69393815.799999997</v>
      </c>
      <c r="Y9" s="357">
        <v>761210534.41999996</v>
      </c>
      <c r="Z9" s="357">
        <v>5237047.3099999996</v>
      </c>
      <c r="AA9" s="357">
        <v>1796072097.22</v>
      </c>
      <c r="AB9" s="357">
        <v>3737908.02</v>
      </c>
      <c r="AC9" s="357">
        <v>8293080.9199999999</v>
      </c>
      <c r="AD9" s="357">
        <v>8471663.2100000009</v>
      </c>
      <c r="AE9" s="358">
        <v>47382992.915675357</v>
      </c>
      <c r="AF9" s="357">
        <v>85533251.069999993</v>
      </c>
      <c r="AG9" s="357">
        <v>2117992237.51</v>
      </c>
      <c r="AH9" s="357">
        <v>2633544627.3299999</v>
      </c>
      <c r="AI9" s="357">
        <v>86769265.349999994</v>
      </c>
      <c r="AJ9" s="357">
        <v>135375150.63999999</v>
      </c>
      <c r="AK9" s="357">
        <v>149049118.97</v>
      </c>
      <c r="AL9" s="357">
        <v>155074007.30000001</v>
      </c>
      <c r="AM9" s="357">
        <v>296817506.66000003</v>
      </c>
      <c r="AN9" s="357">
        <v>80095063.709999993</v>
      </c>
      <c r="AO9" s="357">
        <v>72421554.590000004</v>
      </c>
      <c r="AP9" s="357">
        <v>21976085.640000001</v>
      </c>
      <c r="AQ9" s="357">
        <v>16847069.390000001</v>
      </c>
      <c r="AR9" s="357">
        <v>791104740.77999997</v>
      </c>
      <c r="AS9" s="357">
        <v>11473522683.969999</v>
      </c>
      <c r="AT9" s="357">
        <v>3040514</v>
      </c>
      <c r="AU9" s="357">
        <v>1480033799.1600001</v>
      </c>
      <c r="AV9" s="357">
        <v>267509956.38</v>
      </c>
      <c r="AW9" s="357">
        <v>376511180.10000002</v>
      </c>
      <c r="AX9" s="357">
        <v>1170394142.72</v>
      </c>
      <c r="AY9" s="357">
        <v>319777733.48000002</v>
      </c>
      <c r="AZ9" s="357">
        <v>6152609.04</v>
      </c>
      <c r="BA9" s="247"/>
      <c r="BB9" s="358">
        <f t="shared" si="0"/>
        <v>54202747648.280006</v>
      </c>
    </row>
    <row r="10" spans="1:54" ht="14.25" customHeight="1" x14ac:dyDescent="0.25">
      <c r="A10" s="353" t="s">
        <v>13</v>
      </c>
      <c r="B10" s="359">
        <v>177072088.88</v>
      </c>
      <c r="C10" s="357">
        <v>4381184595.6099997</v>
      </c>
      <c r="D10" s="357">
        <v>84961097132.190002</v>
      </c>
      <c r="E10" s="358">
        <v>7944599694.297225</v>
      </c>
      <c r="F10" s="357">
        <v>47955181540.199997</v>
      </c>
      <c r="G10" s="357">
        <v>935708450.98000002</v>
      </c>
      <c r="H10" s="357">
        <v>2682880914.0799999</v>
      </c>
      <c r="I10" s="357">
        <v>19192899945.200001</v>
      </c>
      <c r="J10" s="356">
        <v>0</v>
      </c>
      <c r="K10" s="357">
        <v>4150321546.7399998</v>
      </c>
      <c r="L10" s="357">
        <v>290585289.83999997</v>
      </c>
      <c r="M10" s="357">
        <v>3951137628.1900001</v>
      </c>
      <c r="N10" s="357">
        <v>22193771392.799999</v>
      </c>
      <c r="O10" s="357">
        <v>339585989.20999998</v>
      </c>
      <c r="P10" s="357">
        <v>11915420138.75</v>
      </c>
      <c r="Q10" s="357">
        <v>91732139.459999993</v>
      </c>
      <c r="R10" s="357">
        <v>14764710034.27</v>
      </c>
      <c r="S10" s="357">
        <v>16899051023.09</v>
      </c>
      <c r="T10" s="357">
        <v>7580378935.2700005</v>
      </c>
      <c r="U10" s="357">
        <v>100229794.33</v>
      </c>
      <c r="V10" s="357">
        <v>3660751134.9400001</v>
      </c>
      <c r="W10" s="357">
        <v>136082070961.2</v>
      </c>
      <c r="X10" s="357">
        <v>17074243161.08</v>
      </c>
      <c r="Y10" s="357">
        <v>18426704379.619999</v>
      </c>
      <c r="Z10" s="357">
        <v>126932491.48</v>
      </c>
      <c r="AA10" s="357">
        <v>149862119471.04001</v>
      </c>
      <c r="AB10" s="357">
        <v>379434670.66000003</v>
      </c>
      <c r="AC10" s="357">
        <v>262444563.97999999</v>
      </c>
      <c r="AD10" s="357">
        <v>175399602.65000001</v>
      </c>
      <c r="AE10" s="358">
        <v>1000636629.9927762</v>
      </c>
      <c r="AF10" s="357">
        <v>3139532056.4899998</v>
      </c>
      <c r="AG10" s="357">
        <v>8981242942.0200005</v>
      </c>
      <c r="AH10" s="357">
        <v>95000811811.5</v>
      </c>
      <c r="AI10" s="357">
        <v>2964124671.6999998</v>
      </c>
      <c r="AJ10" s="357">
        <v>8789409813.1599998</v>
      </c>
      <c r="AK10" s="357">
        <v>2588631823.8800001</v>
      </c>
      <c r="AL10" s="357">
        <v>1429060495.3699999</v>
      </c>
      <c r="AM10" s="357">
        <v>4730324499.6999998</v>
      </c>
      <c r="AN10" s="357">
        <v>1260329084.47</v>
      </c>
      <c r="AO10" s="357">
        <v>39142893590.970001</v>
      </c>
      <c r="AP10" s="357">
        <v>1843134910.72</v>
      </c>
      <c r="AQ10" s="357">
        <v>478383053.57999998</v>
      </c>
      <c r="AR10" s="357">
        <v>21946015823.23</v>
      </c>
      <c r="AS10" s="357">
        <v>133307480930.28</v>
      </c>
      <c r="AT10" s="357">
        <v>128132855.48999999</v>
      </c>
      <c r="AU10" s="357">
        <v>7425458879.6400003</v>
      </c>
      <c r="AV10" s="357">
        <v>26147226619.98</v>
      </c>
      <c r="AW10" s="357">
        <v>7114011170.6700001</v>
      </c>
      <c r="AX10" s="357">
        <v>16362798601.42</v>
      </c>
      <c r="AY10" s="357">
        <v>3186411392.4400001</v>
      </c>
      <c r="AZ10" s="357">
        <v>2012835569.5</v>
      </c>
      <c r="BA10" s="247"/>
      <c r="BB10" s="358">
        <f t="shared" si="0"/>
        <v>965536535936.23987</v>
      </c>
    </row>
    <row r="11" spans="1:54" ht="14.25" customHeight="1" x14ac:dyDescent="0.25">
      <c r="A11" s="354" t="s">
        <v>14</v>
      </c>
      <c r="B11" s="359">
        <v>1623373.29</v>
      </c>
      <c r="C11" s="357">
        <v>229488512.09</v>
      </c>
      <c r="D11" s="357">
        <v>72593169.689999998</v>
      </c>
      <c r="E11" s="358">
        <v>2611873706.6953626</v>
      </c>
      <c r="F11" s="357">
        <v>333650991.44</v>
      </c>
      <c r="G11" s="357">
        <v>125490238.12</v>
      </c>
      <c r="H11" s="357">
        <v>1287560077.47</v>
      </c>
      <c r="I11" s="357">
        <v>212628423.06999999</v>
      </c>
      <c r="J11" s="357">
        <v>6120512283.0299997</v>
      </c>
      <c r="K11" s="356">
        <v>0</v>
      </c>
      <c r="L11" s="357">
        <v>385791474.68000001</v>
      </c>
      <c r="M11" s="357">
        <v>1100931380.3699999</v>
      </c>
      <c r="N11" s="357">
        <v>2905539355.6199999</v>
      </c>
      <c r="O11" s="357">
        <v>140691648.5</v>
      </c>
      <c r="P11" s="357">
        <v>6672456874.3900003</v>
      </c>
      <c r="Q11" s="357">
        <v>20555063.280000001</v>
      </c>
      <c r="R11" s="357">
        <v>712719034.61000001</v>
      </c>
      <c r="S11" s="357">
        <v>11695688.35</v>
      </c>
      <c r="T11" s="357">
        <v>800898289.19000006</v>
      </c>
      <c r="U11" s="357">
        <v>168106602.72999999</v>
      </c>
      <c r="V11" s="357">
        <v>83359087.349999994</v>
      </c>
      <c r="W11" s="357">
        <v>320343113.88999999</v>
      </c>
      <c r="X11" s="357">
        <v>109346362.59999999</v>
      </c>
      <c r="Y11" s="357">
        <v>385422023.93000001</v>
      </c>
      <c r="Z11" s="357">
        <v>5333203.01</v>
      </c>
      <c r="AA11" s="357">
        <v>1228552677.78</v>
      </c>
      <c r="AB11" s="357">
        <v>24082.29</v>
      </c>
      <c r="AC11" s="357">
        <v>613028746.70000005</v>
      </c>
      <c r="AD11" s="357">
        <v>455678098.36000001</v>
      </c>
      <c r="AE11" s="358">
        <v>328970194.14463776</v>
      </c>
      <c r="AF11" s="357">
        <v>727467098.95000005</v>
      </c>
      <c r="AG11" s="357">
        <v>159099875.47</v>
      </c>
      <c r="AH11" s="357">
        <v>18192946078.610001</v>
      </c>
      <c r="AI11" s="357">
        <v>4183872437.1599998</v>
      </c>
      <c r="AJ11" s="357">
        <v>90483621.859999999</v>
      </c>
      <c r="AK11" s="357">
        <v>3501277286.3000002</v>
      </c>
      <c r="AL11" s="357">
        <v>384108163.91000003</v>
      </c>
      <c r="AM11" s="357">
        <v>768890228.42999995</v>
      </c>
      <c r="AN11" s="357">
        <v>245978163.52000001</v>
      </c>
      <c r="AO11" s="357">
        <v>2022405361.04</v>
      </c>
      <c r="AP11" s="357">
        <v>524559754.49000001</v>
      </c>
      <c r="AQ11" s="357">
        <v>209934804.03999999</v>
      </c>
      <c r="AR11" s="357">
        <v>3378086123.29</v>
      </c>
      <c r="AS11" s="357">
        <v>1750553733.74</v>
      </c>
      <c r="AT11" s="357">
        <v>57793053.960000001</v>
      </c>
      <c r="AU11" s="357">
        <v>1432124941.3299999</v>
      </c>
      <c r="AV11" s="357">
        <v>527748996.62</v>
      </c>
      <c r="AW11" s="357">
        <v>10390548530.41</v>
      </c>
      <c r="AX11" s="357">
        <v>3026976834.27</v>
      </c>
      <c r="AY11" s="357">
        <v>1014831987.6799999</v>
      </c>
      <c r="AZ11" s="357">
        <v>185212674.69999999</v>
      </c>
      <c r="BA11" s="247"/>
      <c r="BB11" s="358">
        <f t="shared" si="0"/>
        <v>80219763526.449997</v>
      </c>
    </row>
    <row r="12" spans="1:54" ht="14.25" customHeight="1" x14ac:dyDescent="0.25">
      <c r="A12" s="354" t="s">
        <v>15</v>
      </c>
      <c r="B12" s="359">
        <v>6460434.8099999996</v>
      </c>
      <c r="C12" s="357">
        <v>4569839.0199999996</v>
      </c>
      <c r="D12" s="357">
        <v>9838549.6500000004</v>
      </c>
      <c r="E12" s="358">
        <v>264947039.11790496</v>
      </c>
      <c r="F12" s="357">
        <v>113074066.51000001</v>
      </c>
      <c r="G12" s="357">
        <v>24901013.870000001</v>
      </c>
      <c r="H12" s="357">
        <v>252800505.34</v>
      </c>
      <c r="I12" s="357">
        <v>18484927.649999999</v>
      </c>
      <c r="J12" s="357">
        <v>1455513767.4400001</v>
      </c>
      <c r="K12" s="357">
        <v>258208608.97</v>
      </c>
      <c r="L12" s="356">
        <v>0</v>
      </c>
      <c r="M12" s="357">
        <v>1736343295.3900001</v>
      </c>
      <c r="N12" s="357">
        <v>442939100.51999998</v>
      </c>
      <c r="O12" s="357">
        <v>23630590.93</v>
      </c>
      <c r="P12" s="357">
        <v>758466260.91999996</v>
      </c>
      <c r="Q12" s="357">
        <v>1945246.29</v>
      </c>
      <c r="R12" s="357">
        <v>89172906.340000004</v>
      </c>
      <c r="S12" s="357">
        <v>1826505.64</v>
      </c>
      <c r="T12" s="357">
        <v>60215417.75</v>
      </c>
      <c r="U12" s="357">
        <v>3427276.35</v>
      </c>
      <c r="V12" s="357">
        <v>11647771.460000001</v>
      </c>
      <c r="W12" s="357">
        <v>249187439.05000001</v>
      </c>
      <c r="X12" s="357">
        <v>25202197.27</v>
      </c>
      <c r="Y12" s="357">
        <v>44904378.479999997</v>
      </c>
      <c r="Z12" s="357">
        <v>547343.41</v>
      </c>
      <c r="AA12" s="357">
        <v>100249604.04000001</v>
      </c>
      <c r="AB12" s="357">
        <v>328631.83</v>
      </c>
      <c r="AC12" s="357">
        <v>999774361.25</v>
      </c>
      <c r="AD12" s="357">
        <v>855353002.62</v>
      </c>
      <c r="AE12" s="358">
        <v>33370556.422095053</v>
      </c>
      <c r="AF12" s="357">
        <v>149944358.36000001</v>
      </c>
      <c r="AG12" s="357">
        <v>34150625.32</v>
      </c>
      <c r="AH12" s="357">
        <v>1736815382.1900001</v>
      </c>
      <c r="AI12" s="357">
        <v>159714003.80000001</v>
      </c>
      <c r="AJ12" s="357">
        <v>6788942.5</v>
      </c>
      <c r="AK12" s="357">
        <v>952473303.11000001</v>
      </c>
      <c r="AL12" s="357">
        <v>33010182.579999998</v>
      </c>
      <c r="AM12" s="357">
        <v>141086951.63</v>
      </c>
      <c r="AN12" s="357">
        <v>73400744.25</v>
      </c>
      <c r="AO12" s="357">
        <v>1656064349.6600001</v>
      </c>
      <c r="AP12" s="357">
        <v>139164535.30000001</v>
      </c>
      <c r="AQ12" s="357">
        <v>27238377.850000001</v>
      </c>
      <c r="AR12" s="357">
        <v>455627547.63999999</v>
      </c>
      <c r="AS12" s="357">
        <v>271125770.54000002</v>
      </c>
      <c r="AT12" s="357">
        <v>6449102.6500000004</v>
      </c>
      <c r="AU12" s="357">
        <v>235079655.44999999</v>
      </c>
      <c r="AV12" s="357">
        <v>187432983.37</v>
      </c>
      <c r="AW12" s="357">
        <v>943976662.64999998</v>
      </c>
      <c r="AX12" s="357">
        <v>462635834.14999998</v>
      </c>
      <c r="AY12" s="357">
        <v>211245568.71000001</v>
      </c>
      <c r="AZ12" s="357">
        <v>145045959.41999999</v>
      </c>
      <c r="BA12" s="247"/>
      <c r="BB12" s="358">
        <f t="shared" si="0"/>
        <v>15875801479.469999</v>
      </c>
    </row>
    <row r="13" spans="1:54" ht="14.25" customHeight="1" x14ac:dyDescent="0.25">
      <c r="A13" s="354" t="s">
        <v>16</v>
      </c>
      <c r="B13" s="359">
        <v>1147480.3400000001</v>
      </c>
      <c r="C13" s="357">
        <v>117741480.83</v>
      </c>
      <c r="D13" s="357">
        <v>84673157.370000005</v>
      </c>
      <c r="E13" s="358">
        <v>1433310023.1570752</v>
      </c>
      <c r="F13" s="357">
        <v>580397433.84000003</v>
      </c>
      <c r="G13" s="357">
        <v>65603102.670000002</v>
      </c>
      <c r="H13" s="357">
        <v>982208440.49000001</v>
      </c>
      <c r="I13" s="357">
        <v>226284394.30000001</v>
      </c>
      <c r="J13" s="357">
        <v>5006731954.8199997</v>
      </c>
      <c r="K13" s="357">
        <v>1664744122.25</v>
      </c>
      <c r="L13" s="357">
        <v>1808379034.75</v>
      </c>
      <c r="M13" s="356">
        <v>0</v>
      </c>
      <c r="N13" s="357">
        <v>2418398453.3299999</v>
      </c>
      <c r="O13" s="357">
        <v>82860995.769999996</v>
      </c>
      <c r="P13" s="357">
        <v>3756027457.9000001</v>
      </c>
      <c r="Q13" s="357">
        <v>24598058.260000002</v>
      </c>
      <c r="R13" s="357">
        <v>410446427.86000001</v>
      </c>
      <c r="S13" s="357">
        <v>2267361.54</v>
      </c>
      <c r="T13" s="357">
        <v>525220453.44999999</v>
      </c>
      <c r="U13" s="357">
        <v>9008237.5899999999</v>
      </c>
      <c r="V13" s="357">
        <v>81354215.159999996</v>
      </c>
      <c r="W13" s="357">
        <v>744982828.28999996</v>
      </c>
      <c r="X13" s="357">
        <v>125815827.52</v>
      </c>
      <c r="Y13" s="357">
        <v>560295485.75</v>
      </c>
      <c r="Z13" s="357">
        <v>22092899.43</v>
      </c>
      <c r="AA13" s="357">
        <v>634694373.82000005</v>
      </c>
      <c r="AB13" s="357">
        <v>18976769.390000001</v>
      </c>
      <c r="AC13" s="357">
        <v>431759290.99000001</v>
      </c>
      <c r="AD13" s="357">
        <v>248602862.58000001</v>
      </c>
      <c r="AE13" s="358">
        <v>180527977.0529249</v>
      </c>
      <c r="AF13" s="357">
        <v>414173979.80000001</v>
      </c>
      <c r="AG13" s="357">
        <v>221981300.46000001</v>
      </c>
      <c r="AH13" s="357">
        <v>10693885511.639999</v>
      </c>
      <c r="AI13" s="357">
        <v>1610114554.5999999</v>
      </c>
      <c r="AJ13" s="357">
        <v>29171315.449999999</v>
      </c>
      <c r="AK13" s="357">
        <v>1848097307.8199999</v>
      </c>
      <c r="AL13" s="357">
        <v>311435861.06</v>
      </c>
      <c r="AM13" s="357">
        <v>646362245.63999999</v>
      </c>
      <c r="AN13" s="357">
        <v>250269642.02000001</v>
      </c>
      <c r="AO13" s="357">
        <v>8366524544.7600002</v>
      </c>
      <c r="AP13" s="357">
        <v>283877873.54000002</v>
      </c>
      <c r="AQ13" s="357">
        <v>108095061.56</v>
      </c>
      <c r="AR13" s="357">
        <v>1870463064.78</v>
      </c>
      <c r="AS13" s="357">
        <v>2051114817.05</v>
      </c>
      <c r="AT13" s="357">
        <v>30659546.609999999</v>
      </c>
      <c r="AU13" s="357">
        <v>1297489615.1300001</v>
      </c>
      <c r="AV13" s="357">
        <v>1003424302.3200001</v>
      </c>
      <c r="AW13" s="357">
        <v>6738446484.0799999</v>
      </c>
      <c r="AX13" s="357">
        <v>1730072315.95</v>
      </c>
      <c r="AY13" s="357">
        <v>547200990.17999995</v>
      </c>
      <c r="AZ13" s="357">
        <v>97083107.930000007</v>
      </c>
      <c r="BA13" s="247"/>
      <c r="BB13" s="358">
        <f t="shared" si="0"/>
        <v>62399094042.87999</v>
      </c>
    </row>
    <row r="14" spans="1:54" ht="14.25" customHeight="1" x14ac:dyDescent="0.25">
      <c r="A14" s="354" t="s">
        <v>17</v>
      </c>
      <c r="B14" s="359">
        <v>113074414.39</v>
      </c>
      <c r="C14" s="357">
        <v>372341588.60000002</v>
      </c>
      <c r="D14" s="357">
        <v>1256854674.02</v>
      </c>
      <c r="E14" s="358">
        <v>39577632705.755623</v>
      </c>
      <c r="F14" s="357">
        <v>2796222186.5700002</v>
      </c>
      <c r="G14" s="357">
        <v>1253002076.6500001</v>
      </c>
      <c r="H14" s="357">
        <v>8375462372.9399996</v>
      </c>
      <c r="I14" s="357">
        <v>1129152536.29</v>
      </c>
      <c r="J14" s="357">
        <v>52930502627.029999</v>
      </c>
      <c r="K14" s="357">
        <v>2788624124.5700002</v>
      </c>
      <c r="L14" s="357">
        <v>408633738.31</v>
      </c>
      <c r="M14" s="357">
        <v>2503274611.1700001</v>
      </c>
      <c r="N14" s="356">
        <v>0</v>
      </c>
      <c r="O14" s="357">
        <v>814213983.51999998</v>
      </c>
      <c r="P14" s="357">
        <v>29765451241.619999</v>
      </c>
      <c r="Q14" s="357">
        <v>263892810.93000001</v>
      </c>
      <c r="R14" s="357">
        <v>6050389100.6800003</v>
      </c>
      <c r="S14" s="357">
        <v>2387944008.77</v>
      </c>
      <c r="T14" s="357">
        <v>7560159671.6999998</v>
      </c>
      <c r="U14" s="357">
        <v>377084410.86000001</v>
      </c>
      <c r="V14" s="357">
        <v>1291101561.23</v>
      </c>
      <c r="W14" s="357">
        <v>10567606749.690001</v>
      </c>
      <c r="X14" s="357">
        <v>1521776472.55</v>
      </c>
      <c r="Y14" s="357">
        <v>3001393620.46</v>
      </c>
      <c r="Z14" s="357">
        <v>107207461.41</v>
      </c>
      <c r="AA14" s="357">
        <v>3768150089.96</v>
      </c>
      <c r="AB14" s="357">
        <v>38388916.82</v>
      </c>
      <c r="AC14" s="357">
        <v>742507990.36000001</v>
      </c>
      <c r="AD14" s="357">
        <v>219449735.59</v>
      </c>
      <c r="AE14" s="358">
        <v>4984874070.1443777</v>
      </c>
      <c r="AF14" s="357">
        <v>4801186946.0299997</v>
      </c>
      <c r="AG14" s="357">
        <v>3034012771.0799999</v>
      </c>
      <c r="AH14" s="357">
        <v>103959656705.48</v>
      </c>
      <c r="AI14" s="357">
        <v>7501990834.3199997</v>
      </c>
      <c r="AJ14" s="357">
        <v>383208561.75999999</v>
      </c>
      <c r="AK14" s="357">
        <v>11670337306.17</v>
      </c>
      <c r="AL14" s="357">
        <v>6910795708.0900002</v>
      </c>
      <c r="AM14" s="357">
        <v>5605155119.3199997</v>
      </c>
      <c r="AN14" s="357">
        <v>4437126900.6700001</v>
      </c>
      <c r="AO14" s="357">
        <v>6114781744.3699999</v>
      </c>
      <c r="AP14" s="357">
        <v>5150093095.1199999</v>
      </c>
      <c r="AQ14" s="357">
        <v>1701849547.23</v>
      </c>
      <c r="AR14" s="357">
        <v>24752109649.619999</v>
      </c>
      <c r="AS14" s="357">
        <v>37328011854.449997</v>
      </c>
      <c r="AT14" s="357">
        <v>509494485.38999999</v>
      </c>
      <c r="AU14" s="357">
        <v>40474520855.290001</v>
      </c>
      <c r="AV14" s="357">
        <v>15274833932.690001</v>
      </c>
      <c r="AW14" s="357">
        <v>6482048474.8900003</v>
      </c>
      <c r="AX14" s="357">
        <v>48045350083.870003</v>
      </c>
      <c r="AY14" s="357">
        <v>8040884529.0699997</v>
      </c>
      <c r="AZ14" s="357">
        <v>471470835.58999997</v>
      </c>
      <c r="BA14" s="247"/>
      <c r="BB14" s="358">
        <f t="shared" si="0"/>
        <v>529615289493.08997</v>
      </c>
    </row>
    <row r="15" spans="1:54" ht="14.25" customHeight="1" x14ac:dyDescent="0.25">
      <c r="A15" s="354" t="s">
        <v>18</v>
      </c>
      <c r="B15" s="359">
        <v>100191336.97</v>
      </c>
      <c r="C15" s="357">
        <v>147442692.06</v>
      </c>
      <c r="D15" s="357">
        <v>19624256.989999998</v>
      </c>
      <c r="E15" s="358">
        <v>1791496858.934953</v>
      </c>
      <c r="F15" s="357">
        <v>109796261.13</v>
      </c>
      <c r="G15" s="357">
        <v>1806345625.25</v>
      </c>
      <c r="H15" s="357">
        <v>351510422.87</v>
      </c>
      <c r="I15" s="357">
        <v>79547751.930000007</v>
      </c>
      <c r="J15" s="357">
        <v>3162008283.3099999</v>
      </c>
      <c r="K15" s="357">
        <v>586040072.32000005</v>
      </c>
      <c r="L15" s="357">
        <v>18465702.07</v>
      </c>
      <c r="M15" s="357">
        <v>164073531.44</v>
      </c>
      <c r="N15" s="357">
        <v>2293765054.25</v>
      </c>
      <c r="O15" s="356">
        <v>0</v>
      </c>
      <c r="P15" s="357">
        <v>2902161152.9000001</v>
      </c>
      <c r="Q15" s="357">
        <v>25873187.640000001</v>
      </c>
      <c r="R15" s="357">
        <v>442098111.37</v>
      </c>
      <c r="S15" s="357">
        <v>1307594973.6199999</v>
      </c>
      <c r="T15" s="357">
        <v>451459050.04000002</v>
      </c>
      <c r="U15" s="357">
        <v>3213244.62</v>
      </c>
      <c r="V15" s="357">
        <v>594602870.00999999</v>
      </c>
      <c r="W15" s="357">
        <v>209664503.91999999</v>
      </c>
      <c r="X15" s="357">
        <v>86765223.379999995</v>
      </c>
      <c r="Y15" s="357">
        <v>104731502.52</v>
      </c>
      <c r="Z15" s="357">
        <v>6134871.9500000002</v>
      </c>
      <c r="AA15" s="357">
        <v>1709127911.5599999</v>
      </c>
      <c r="AB15" s="357">
        <v>10901242.01</v>
      </c>
      <c r="AC15" s="357">
        <v>37473067.32</v>
      </c>
      <c r="AD15" s="357">
        <v>19552332.309999999</v>
      </c>
      <c r="AE15" s="358">
        <v>225642253.67504698</v>
      </c>
      <c r="AF15" s="357">
        <v>482503150.26999998</v>
      </c>
      <c r="AG15" s="357">
        <v>44363913.020000003</v>
      </c>
      <c r="AH15" s="357">
        <v>5633775433.2299995</v>
      </c>
      <c r="AI15" s="357">
        <v>139359754.97999999</v>
      </c>
      <c r="AJ15" s="357">
        <v>31110628.489999998</v>
      </c>
      <c r="AK15" s="357">
        <v>855753798.19000006</v>
      </c>
      <c r="AL15" s="357">
        <v>150428245.61000001</v>
      </c>
      <c r="AM15" s="357">
        <v>529242064.75999999</v>
      </c>
      <c r="AN15" s="357">
        <v>987430870.76999998</v>
      </c>
      <c r="AO15" s="357">
        <v>3770562494.0100002</v>
      </c>
      <c r="AP15" s="357">
        <v>206434218.18000001</v>
      </c>
      <c r="AQ15" s="357">
        <v>215669384.93000001</v>
      </c>
      <c r="AR15" s="357">
        <v>1245158612.8</v>
      </c>
      <c r="AS15" s="357">
        <v>744064127.67999995</v>
      </c>
      <c r="AT15" s="357">
        <v>195524184.53</v>
      </c>
      <c r="AU15" s="357">
        <v>1931397770.77</v>
      </c>
      <c r="AV15" s="357">
        <v>504249475.13999999</v>
      </c>
      <c r="AW15" s="357">
        <v>470719688.97000003</v>
      </c>
      <c r="AX15" s="357">
        <v>4190989606.6500001</v>
      </c>
      <c r="AY15" s="357">
        <v>1683796212.6600001</v>
      </c>
      <c r="AZ15" s="357">
        <v>197678406.06999999</v>
      </c>
      <c r="BA15" s="247"/>
      <c r="BB15" s="358">
        <f t="shared" si="0"/>
        <v>42977515390.080009</v>
      </c>
    </row>
    <row r="16" spans="1:54" ht="14.25" customHeight="1" x14ac:dyDescent="0.25">
      <c r="A16" s="354" t="s">
        <v>19</v>
      </c>
      <c r="B16" s="359">
        <v>5961111.7300000004</v>
      </c>
      <c r="C16" s="357">
        <v>1315157998.97</v>
      </c>
      <c r="D16" s="357">
        <v>1294490952.6300001</v>
      </c>
      <c r="E16" s="358">
        <v>43797698644.685982</v>
      </c>
      <c r="F16" s="357">
        <v>7566160601.9099998</v>
      </c>
      <c r="G16" s="357">
        <v>674865908.22000003</v>
      </c>
      <c r="H16" s="357">
        <v>5746601657.8699999</v>
      </c>
      <c r="I16" s="357">
        <v>1508314584.5899999</v>
      </c>
      <c r="J16" s="357">
        <v>43895902745.82</v>
      </c>
      <c r="K16" s="357">
        <v>3917409034.0100002</v>
      </c>
      <c r="L16" s="357">
        <v>415244848.38</v>
      </c>
      <c r="M16" s="357">
        <v>4635010928.8199997</v>
      </c>
      <c r="N16" s="357">
        <v>18344773172.450001</v>
      </c>
      <c r="O16" s="357">
        <v>685276751.37</v>
      </c>
      <c r="P16" s="356">
        <v>0</v>
      </c>
      <c r="Q16" s="357">
        <v>251846992.53</v>
      </c>
      <c r="R16" s="357">
        <v>3917584486.9099998</v>
      </c>
      <c r="S16" s="357">
        <v>607806380.45000005</v>
      </c>
      <c r="T16" s="357">
        <v>6379742954.3299999</v>
      </c>
      <c r="U16" s="357">
        <v>1148297182.9200001</v>
      </c>
      <c r="V16" s="357">
        <v>1633528182.05</v>
      </c>
      <c r="W16" s="357">
        <v>9605672454.2800007</v>
      </c>
      <c r="X16" s="357">
        <v>2244797919.9899998</v>
      </c>
      <c r="Y16" s="357">
        <v>2152251713.6900001</v>
      </c>
      <c r="Z16" s="357">
        <v>460750507.95999998</v>
      </c>
      <c r="AA16" s="357">
        <v>4294399724.2800002</v>
      </c>
      <c r="AB16" s="357">
        <v>7752042.4900000002</v>
      </c>
      <c r="AC16" s="357">
        <v>1010617563.35</v>
      </c>
      <c r="AD16" s="357">
        <v>599153884.88999999</v>
      </c>
      <c r="AE16" s="358">
        <v>5516398970.3240223</v>
      </c>
      <c r="AF16" s="357">
        <v>2954438264.73</v>
      </c>
      <c r="AG16" s="357">
        <v>2005753842.1600001</v>
      </c>
      <c r="AH16" s="357">
        <v>84519590138.550003</v>
      </c>
      <c r="AI16" s="357">
        <v>7878257767.6300001</v>
      </c>
      <c r="AJ16" s="357">
        <v>524694442.97000003</v>
      </c>
      <c r="AK16" s="357">
        <v>9406397823.2800007</v>
      </c>
      <c r="AL16" s="357">
        <v>2368783423.77</v>
      </c>
      <c r="AM16" s="357">
        <v>2870171998.4899998</v>
      </c>
      <c r="AN16" s="357">
        <v>1668772889.8299999</v>
      </c>
      <c r="AO16" s="357">
        <v>27673099128.48</v>
      </c>
      <c r="AP16" s="357">
        <v>1732419577.8699999</v>
      </c>
      <c r="AQ16" s="357">
        <v>543401259.87</v>
      </c>
      <c r="AR16" s="357">
        <v>24876060583.59</v>
      </c>
      <c r="AS16" s="357">
        <v>35181171576.459999</v>
      </c>
      <c r="AT16" s="357">
        <v>256334569.56999999</v>
      </c>
      <c r="AU16" s="357">
        <v>9432296661.3999996</v>
      </c>
      <c r="AV16" s="357">
        <v>3997230750.5700002</v>
      </c>
      <c r="AW16" s="357">
        <v>7713818014.3500004</v>
      </c>
      <c r="AX16" s="357">
        <v>11503457564.24</v>
      </c>
      <c r="AY16" s="357">
        <v>3413186457.98</v>
      </c>
      <c r="AZ16" s="357">
        <v>1685614794.0999999</v>
      </c>
      <c r="BA16" s="247"/>
      <c r="BB16" s="358">
        <f t="shared" si="0"/>
        <v>415838421431.79004</v>
      </c>
    </row>
    <row r="17" spans="1:54" ht="14.25" customHeight="1" x14ac:dyDescent="0.25">
      <c r="A17" s="353" t="s">
        <v>20</v>
      </c>
      <c r="B17" s="359">
        <v>119202.09</v>
      </c>
      <c r="C17" s="357">
        <v>1255552.27</v>
      </c>
      <c r="D17" s="357">
        <v>1473241.44</v>
      </c>
      <c r="E17" s="358">
        <v>272418933.03172725</v>
      </c>
      <c r="F17" s="357">
        <v>26717288.399999999</v>
      </c>
      <c r="G17" s="357">
        <v>74095237.829999998</v>
      </c>
      <c r="H17" s="357">
        <v>389269162.67000002</v>
      </c>
      <c r="I17" s="357">
        <v>350184.51</v>
      </c>
      <c r="J17" s="357">
        <v>679649425.38</v>
      </c>
      <c r="K17" s="357">
        <v>135068384.90000001</v>
      </c>
      <c r="L17" s="357">
        <v>1957127.33</v>
      </c>
      <c r="M17" s="357">
        <v>16889000.379999999</v>
      </c>
      <c r="N17" s="357">
        <v>434227971.48000002</v>
      </c>
      <c r="O17" s="357">
        <v>61213947.359999999</v>
      </c>
      <c r="P17" s="357">
        <v>657762776.12</v>
      </c>
      <c r="Q17" s="356">
        <v>0</v>
      </c>
      <c r="R17" s="357">
        <v>86113789.439999998</v>
      </c>
      <c r="S17" s="356">
        <v>0</v>
      </c>
      <c r="T17" s="357">
        <v>28711340</v>
      </c>
      <c r="U17" s="357">
        <v>920418.23</v>
      </c>
      <c r="V17" s="357">
        <v>5367410.58</v>
      </c>
      <c r="W17" s="357">
        <v>31985516.359999999</v>
      </c>
      <c r="X17" s="357">
        <v>5426355.29</v>
      </c>
      <c r="Y17" s="357">
        <v>17671268.68</v>
      </c>
      <c r="Z17" s="357">
        <v>716738.78</v>
      </c>
      <c r="AA17" s="357">
        <v>134347005.09</v>
      </c>
      <c r="AB17" s="356">
        <v>0</v>
      </c>
      <c r="AC17" s="357">
        <v>16513560.640000001</v>
      </c>
      <c r="AD17" s="357">
        <v>5723656.6100000003</v>
      </c>
      <c r="AE17" s="358">
        <v>34311654.908272721</v>
      </c>
      <c r="AF17" s="357">
        <v>936901302.05999994</v>
      </c>
      <c r="AG17" s="357">
        <v>18917592.690000001</v>
      </c>
      <c r="AH17" s="357">
        <v>2848793097.7399998</v>
      </c>
      <c r="AI17" s="357">
        <v>18400761.100000001</v>
      </c>
      <c r="AJ17" s="357">
        <v>25342.13</v>
      </c>
      <c r="AK17" s="357">
        <v>609992874.58000004</v>
      </c>
      <c r="AL17" s="357">
        <v>20781196.109999999</v>
      </c>
      <c r="AM17" s="357">
        <v>901921023.97000003</v>
      </c>
      <c r="AN17" s="357">
        <v>128409810.19</v>
      </c>
      <c r="AO17" s="357">
        <v>78046511</v>
      </c>
      <c r="AP17" s="357">
        <v>366882585.25999999</v>
      </c>
      <c r="AQ17" s="357">
        <v>1358806158.48</v>
      </c>
      <c r="AR17" s="357">
        <v>193229710.75999999</v>
      </c>
      <c r="AS17" s="357">
        <v>395434319.83999997</v>
      </c>
      <c r="AT17" s="357">
        <v>223332618.88999999</v>
      </c>
      <c r="AU17" s="357">
        <v>296288063.88</v>
      </c>
      <c r="AV17" s="357">
        <v>145074998.84999999</v>
      </c>
      <c r="AW17" s="357">
        <v>91232774.829999998</v>
      </c>
      <c r="AX17" s="357">
        <v>2002423820.5599999</v>
      </c>
      <c r="AY17" s="357">
        <v>217874265.56</v>
      </c>
      <c r="AZ17" s="357">
        <v>4851607.38</v>
      </c>
      <c r="BA17" s="247"/>
      <c r="BB17" s="358">
        <f t="shared" si="0"/>
        <v>13977896585.659998</v>
      </c>
    </row>
    <row r="18" spans="1:54" ht="14.25" customHeight="1" x14ac:dyDescent="0.25">
      <c r="A18" s="353" t="s">
        <v>21</v>
      </c>
      <c r="B18" s="359">
        <v>36082033.109999999</v>
      </c>
      <c r="C18" s="357">
        <v>2156197458.5700002</v>
      </c>
      <c r="D18" s="357">
        <v>14830250421.110001</v>
      </c>
      <c r="E18" s="358">
        <v>6047314953.0179758</v>
      </c>
      <c r="F18" s="357">
        <v>4877660928.8599997</v>
      </c>
      <c r="G18" s="357">
        <v>176733190.84999999</v>
      </c>
      <c r="H18" s="357">
        <v>701240596.02999997</v>
      </c>
      <c r="I18" s="357">
        <v>2100210796.3099999</v>
      </c>
      <c r="J18" s="357">
        <v>68813963228.440002</v>
      </c>
      <c r="K18" s="357">
        <v>437092151.06999999</v>
      </c>
      <c r="L18" s="357">
        <v>79384707.269999996</v>
      </c>
      <c r="M18" s="357">
        <v>669666094.99000001</v>
      </c>
      <c r="N18" s="357">
        <v>5229765537.71</v>
      </c>
      <c r="O18" s="357">
        <v>102730299.95999999</v>
      </c>
      <c r="P18" s="357">
        <v>2334609021.6100001</v>
      </c>
      <c r="Q18" s="357">
        <v>14910285.789999999</v>
      </c>
      <c r="R18" s="356">
        <v>0</v>
      </c>
      <c r="S18" s="357">
        <v>10164881218.799999</v>
      </c>
      <c r="T18" s="357">
        <v>616596057.78999996</v>
      </c>
      <c r="U18" s="357">
        <v>5294862.96</v>
      </c>
      <c r="V18" s="357">
        <v>1847533836.4200001</v>
      </c>
      <c r="W18" s="357">
        <v>9339857414.0100002</v>
      </c>
      <c r="X18" s="357">
        <v>7999508643.1300001</v>
      </c>
      <c r="Y18" s="357">
        <v>4175084549.6999998</v>
      </c>
      <c r="Z18" s="357">
        <v>74230924.700000003</v>
      </c>
      <c r="AA18" s="357">
        <v>15308161204.030001</v>
      </c>
      <c r="AB18" s="357">
        <v>1883249.64</v>
      </c>
      <c r="AC18" s="357">
        <v>180680553.22999999</v>
      </c>
      <c r="AD18" s="357">
        <v>48559603.240000002</v>
      </c>
      <c r="AE18" s="358">
        <v>761670202.14202416</v>
      </c>
      <c r="AF18" s="357">
        <v>260653408.78</v>
      </c>
      <c r="AG18" s="357">
        <v>3750715739.5599999</v>
      </c>
      <c r="AH18" s="357">
        <v>11992043071.76</v>
      </c>
      <c r="AI18" s="357">
        <v>399281264.38</v>
      </c>
      <c r="AJ18" s="357">
        <v>387271614.82999998</v>
      </c>
      <c r="AK18" s="357">
        <v>754912188.62</v>
      </c>
      <c r="AL18" s="357">
        <v>166868989.91</v>
      </c>
      <c r="AM18" s="357">
        <v>886569892.76999998</v>
      </c>
      <c r="AN18" s="357">
        <v>374637452.58999997</v>
      </c>
      <c r="AO18" s="357">
        <v>6410551282.1999998</v>
      </c>
      <c r="AP18" s="357">
        <v>78658741.480000004</v>
      </c>
      <c r="AQ18" s="357">
        <v>98951247.590000004</v>
      </c>
      <c r="AR18" s="357">
        <v>4796397697.1800003</v>
      </c>
      <c r="AS18" s="357">
        <v>22806274702.900002</v>
      </c>
      <c r="AT18" s="357">
        <v>20095213.73</v>
      </c>
      <c r="AU18" s="357">
        <v>1572688768.98</v>
      </c>
      <c r="AV18" s="357">
        <v>20894089368.950001</v>
      </c>
      <c r="AW18" s="357">
        <v>1308057297.3299999</v>
      </c>
      <c r="AX18" s="357">
        <v>4143126973.9299998</v>
      </c>
      <c r="AY18" s="357">
        <v>1044545059.09</v>
      </c>
      <c r="AZ18" s="357">
        <v>2254182230.02</v>
      </c>
      <c r="BA18" s="247"/>
      <c r="BB18" s="358">
        <f t="shared" si="0"/>
        <v>243532326231.07004</v>
      </c>
    </row>
    <row r="19" spans="1:54" ht="14.25" customHeight="1" x14ac:dyDescent="0.25">
      <c r="A19" s="353" t="s">
        <v>22</v>
      </c>
      <c r="B19" s="356">
        <v>0</v>
      </c>
      <c r="C19" s="357">
        <v>446957234</v>
      </c>
      <c r="D19" s="357">
        <v>114066451</v>
      </c>
      <c r="E19" s="358">
        <v>455190446.07609445</v>
      </c>
      <c r="F19" s="357">
        <v>2559539252</v>
      </c>
      <c r="G19" s="357">
        <v>68553874</v>
      </c>
      <c r="H19" s="357">
        <v>76175009</v>
      </c>
      <c r="I19" s="357">
        <v>12723723</v>
      </c>
      <c r="J19" s="357">
        <v>18421037922</v>
      </c>
      <c r="K19" s="357">
        <v>173524757</v>
      </c>
      <c r="L19" s="357">
        <v>6011833</v>
      </c>
      <c r="M19" s="357">
        <v>128208057</v>
      </c>
      <c r="N19" s="357">
        <v>1638137796</v>
      </c>
      <c r="O19" s="357">
        <v>34203552</v>
      </c>
      <c r="P19" s="357">
        <v>1202913870</v>
      </c>
      <c r="Q19" s="356">
        <v>0</v>
      </c>
      <c r="R19" s="357">
        <v>2579365655</v>
      </c>
      <c r="S19" s="356">
        <v>0</v>
      </c>
      <c r="T19" s="357">
        <v>161346711</v>
      </c>
      <c r="U19" s="357">
        <v>425808</v>
      </c>
      <c r="V19" s="356">
        <v>0</v>
      </c>
      <c r="W19" s="357">
        <v>851183204</v>
      </c>
      <c r="X19" s="357">
        <v>86738426</v>
      </c>
      <c r="Y19" s="357">
        <v>87123189</v>
      </c>
      <c r="Z19" s="357">
        <v>14738976</v>
      </c>
      <c r="AA19" s="357">
        <v>4020847542</v>
      </c>
      <c r="AB19" s="356">
        <v>0</v>
      </c>
      <c r="AC19" s="357">
        <v>8001539</v>
      </c>
      <c r="AD19" s="357">
        <v>3299273</v>
      </c>
      <c r="AE19" s="358">
        <v>57332055.923905574</v>
      </c>
      <c r="AF19" s="357">
        <v>51217542</v>
      </c>
      <c r="AG19" s="357">
        <v>936408</v>
      </c>
      <c r="AH19" s="357">
        <v>3224290528</v>
      </c>
      <c r="AI19" s="357">
        <v>15732834</v>
      </c>
      <c r="AJ19" s="357">
        <v>81730362</v>
      </c>
      <c r="AK19" s="357">
        <v>135898833</v>
      </c>
      <c r="AL19" s="357">
        <v>68929643</v>
      </c>
      <c r="AM19" s="357">
        <v>318506222</v>
      </c>
      <c r="AN19" s="357">
        <v>491056557</v>
      </c>
      <c r="AO19" s="357">
        <v>1312140810</v>
      </c>
      <c r="AP19" s="357">
        <v>21023015</v>
      </c>
      <c r="AQ19" s="356">
        <v>0</v>
      </c>
      <c r="AR19" s="357">
        <v>283637838</v>
      </c>
      <c r="AS19" s="357">
        <v>119874018</v>
      </c>
      <c r="AT19" s="357">
        <v>8851057</v>
      </c>
      <c r="AU19" s="357">
        <v>493922863</v>
      </c>
      <c r="AV19" s="357">
        <v>529937633</v>
      </c>
      <c r="AW19" s="357">
        <v>501575277</v>
      </c>
      <c r="AX19" s="357">
        <v>1951346323</v>
      </c>
      <c r="AY19" s="357">
        <v>3154528086</v>
      </c>
      <c r="AZ19" s="357">
        <v>552629352</v>
      </c>
      <c r="BA19" s="247"/>
      <c r="BB19" s="358">
        <f t="shared" si="0"/>
        <v>46525411356</v>
      </c>
    </row>
    <row r="20" spans="1:54" ht="14.25" customHeight="1" x14ac:dyDescent="0.25">
      <c r="A20" s="354" t="s">
        <v>23</v>
      </c>
      <c r="B20" s="359">
        <v>3934130.53</v>
      </c>
      <c r="C20" s="357">
        <v>318210584.31</v>
      </c>
      <c r="D20" s="357">
        <v>100711225.39</v>
      </c>
      <c r="E20" s="358">
        <v>1677434935.2312875</v>
      </c>
      <c r="F20" s="357">
        <v>340286971.13999999</v>
      </c>
      <c r="G20" s="357">
        <v>58418463.240000002</v>
      </c>
      <c r="H20" s="357">
        <v>625511144.75</v>
      </c>
      <c r="I20" s="357">
        <v>61773431.770000003</v>
      </c>
      <c r="J20" s="357">
        <v>4563477968.5699997</v>
      </c>
      <c r="K20" s="357">
        <v>575795333.90999997</v>
      </c>
      <c r="L20" s="357">
        <v>17171602.710000001</v>
      </c>
      <c r="M20" s="357">
        <v>336548858.11000001</v>
      </c>
      <c r="N20" s="357">
        <v>7502723331.3500004</v>
      </c>
      <c r="O20" s="357">
        <v>140034899.28</v>
      </c>
      <c r="P20" s="357">
        <v>3029908803.3400002</v>
      </c>
      <c r="Q20" s="357">
        <v>18116483.050000001</v>
      </c>
      <c r="R20" s="357">
        <v>894176928.38</v>
      </c>
      <c r="S20" s="357">
        <v>3538129.45</v>
      </c>
      <c r="T20" s="356">
        <v>0</v>
      </c>
      <c r="U20" s="357">
        <v>19398786.969999999</v>
      </c>
      <c r="V20" s="357">
        <v>63698263.710000001</v>
      </c>
      <c r="W20" s="357">
        <v>1196578979.54</v>
      </c>
      <c r="X20" s="357">
        <v>142539371.28999999</v>
      </c>
      <c r="Y20" s="357">
        <v>554979002.35000002</v>
      </c>
      <c r="Z20" s="357">
        <v>22082079.800000001</v>
      </c>
      <c r="AA20" s="357">
        <v>1083214812.54</v>
      </c>
      <c r="AB20" s="357">
        <v>786636.39</v>
      </c>
      <c r="AC20" s="357">
        <v>94874462.689999998</v>
      </c>
      <c r="AD20" s="357">
        <v>56222128.549999997</v>
      </c>
      <c r="AE20" s="358">
        <v>211275949.09871235</v>
      </c>
      <c r="AF20" s="357">
        <v>195039923.56999999</v>
      </c>
      <c r="AG20" s="357">
        <v>389937550.86000001</v>
      </c>
      <c r="AH20" s="357">
        <v>8366485737.9200001</v>
      </c>
      <c r="AI20" s="357">
        <v>1222194710.8399999</v>
      </c>
      <c r="AJ20" s="357">
        <v>59782058.909999996</v>
      </c>
      <c r="AK20" s="357">
        <v>808282903.59000003</v>
      </c>
      <c r="AL20" s="357">
        <v>344730009.41000003</v>
      </c>
      <c r="AM20" s="357">
        <v>352630235.25999999</v>
      </c>
      <c r="AN20" s="357">
        <v>136579267.47</v>
      </c>
      <c r="AO20" s="357">
        <v>379023400.35000002</v>
      </c>
      <c r="AP20" s="357">
        <v>134210051.08</v>
      </c>
      <c r="AQ20" s="357">
        <v>32722483.210000001</v>
      </c>
      <c r="AR20" s="357">
        <v>20821481074.450001</v>
      </c>
      <c r="AS20" s="357">
        <v>17293726297.32</v>
      </c>
      <c r="AT20" s="357">
        <v>10200293.4</v>
      </c>
      <c r="AU20" s="357">
        <v>1604376538.05</v>
      </c>
      <c r="AV20" s="357">
        <v>844889399.99000001</v>
      </c>
      <c r="AW20" s="357">
        <v>644505269.84000003</v>
      </c>
      <c r="AX20" s="357">
        <v>2203589672</v>
      </c>
      <c r="AY20" s="357">
        <v>628217877.53999996</v>
      </c>
      <c r="AZ20" s="357">
        <v>62778126.640000001</v>
      </c>
      <c r="BA20" s="247"/>
      <c r="BB20" s="358">
        <f t="shared" si="0"/>
        <v>80248806579.139984</v>
      </c>
    </row>
    <row r="21" spans="1:54" ht="14.25" customHeight="1" x14ac:dyDescent="0.25">
      <c r="A21" s="354" t="s">
        <v>24</v>
      </c>
      <c r="B21" s="359">
        <v>132147</v>
      </c>
      <c r="C21" s="357">
        <v>3706200.06</v>
      </c>
      <c r="D21" s="357">
        <v>215683143.25</v>
      </c>
      <c r="E21" s="358">
        <v>96086929.912603423</v>
      </c>
      <c r="F21" s="357">
        <v>236508864.38999999</v>
      </c>
      <c r="G21" s="357">
        <v>8079455.9500000002</v>
      </c>
      <c r="H21" s="357">
        <v>81854456.370000005</v>
      </c>
      <c r="I21" s="357">
        <v>11353098.43</v>
      </c>
      <c r="J21" s="357">
        <v>474220056.67000002</v>
      </c>
      <c r="K21" s="357">
        <v>439731968.04000002</v>
      </c>
      <c r="L21" s="357">
        <v>43598172.32</v>
      </c>
      <c r="M21" s="357">
        <v>75895219.670000002</v>
      </c>
      <c r="N21" s="357">
        <v>528680855.89999998</v>
      </c>
      <c r="O21" s="357">
        <v>7472658.3700000001</v>
      </c>
      <c r="P21" s="357">
        <v>485971616.63</v>
      </c>
      <c r="Q21" s="357">
        <v>2944626.74</v>
      </c>
      <c r="R21" s="357">
        <v>22873320.510000002</v>
      </c>
      <c r="S21" s="357">
        <v>770047.79</v>
      </c>
      <c r="T21" s="357">
        <v>88702026.25</v>
      </c>
      <c r="U21" s="356">
        <v>0</v>
      </c>
      <c r="V21" s="357">
        <v>8939532.0399999991</v>
      </c>
      <c r="W21" s="357">
        <v>172185730.41</v>
      </c>
      <c r="X21" s="357">
        <v>41631431.560000002</v>
      </c>
      <c r="Y21" s="357">
        <v>79570346.980000004</v>
      </c>
      <c r="Z21" s="357">
        <v>864322.73</v>
      </c>
      <c r="AA21" s="357">
        <v>92002481.549999997</v>
      </c>
      <c r="AB21" s="357">
        <v>127437.6</v>
      </c>
      <c r="AC21" s="357">
        <v>63311274.630000003</v>
      </c>
      <c r="AD21" s="357">
        <v>34961863.350000001</v>
      </c>
      <c r="AE21" s="358">
        <v>12102321.757396584</v>
      </c>
      <c r="AF21" s="357">
        <v>27453408.969999999</v>
      </c>
      <c r="AG21" s="357">
        <v>23734728.870000001</v>
      </c>
      <c r="AH21" s="357">
        <v>739683724.70000005</v>
      </c>
      <c r="AI21" s="357">
        <v>624109442.84000003</v>
      </c>
      <c r="AJ21" s="357">
        <v>4398431.13</v>
      </c>
      <c r="AK21" s="357">
        <v>227987712.78999999</v>
      </c>
      <c r="AL21" s="357">
        <v>26281090.109999999</v>
      </c>
      <c r="AM21" s="357">
        <v>40019217.75</v>
      </c>
      <c r="AN21" s="357">
        <v>23430804.52</v>
      </c>
      <c r="AO21" s="357">
        <v>18630955.149999999</v>
      </c>
      <c r="AP21" s="357">
        <v>47205268.189999998</v>
      </c>
      <c r="AQ21" s="357">
        <v>7817012.1200000001</v>
      </c>
      <c r="AR21" s="357">
        <v>526018656.56999999</v>
      </c>
      <c r="AS21" s="357">
        <v>439338552.83999997</v>
      </c>
      <c r="AT21" s="357">
        <v>3300106.64</v>
      </c>
      <c r="AU21" s="357">
        <v>108975317.48999999</v>
      </c>
      <c r="AV21" s="357">
        <v>68795685.780000001</v>
      </c>
      <c r="AW21" s="357">
        <v>293362616</v>
      </c>
      <c r="AX21" s="357">
        <v>210146715.19999999</v>
      </c>
      <c r="AY21" s="357">
        <v>245625622.91999999</v>
      </c>
      <c r="AZ21" s="357">
        <v>2111971.5699999998</v>
      </c>
      <c r="BA21" s="247"/>
      <c r="BB21" s="358">
        <f t="shared" si="0"/>
        <v>7038388649.0099983</v>
      </c>
    </row>
    <row r="22" spans="1:54" ht="14.25" customHeight="1" x14ac:dyDescent="0.25">
      <c r="A22" s="354" t="s">
        <v>25</v>
      </c>
      <c r="B22" s="359">
        <v>976679.96</v>
      </c>
      <c r="C22" s="357">
        <v>183138813.65000001</v>
      </c>
      <c r="D22" s="357">
        <v>155746069.08000001</v>
      </c>
      <c r="E22" s="358">
        <v>3473275819.1155992</v>
      </c>
      <c r="F22" s="357">
        <v>373392961.12</v>
      </c>
      <c r="G22" s="357">
        <v>102793271.04000001</v>
      </c>
      <c r="H22" s="357">
        <v>609394215.97000003</v>
      </c>
      <c r="I22" s="357">
        <v>107701021.94</v>
      </c>
      <c r="J22" s="357">
        <v>5908952066.2299995</v>
      </c>
      <c r="K22" s="357">
        <v>188409405.93000001</v>
      </c>
      <c r="L22" s="357">
        <v>20541307.510000002</v>
      </c>
      <c r="M22" s="357">
        <v>252720493.40000001</v>
      </c>
      <c r="N22" s="357">
        <v>1537742072.4300001</v>
      </c>
      <c r="O22" s="357">
        <v>336737626.91000003</v>
      </c>
      <c r="P22" s="357">
        <v>2611253594.0999999</v>
      </c>
      <c r="Q22" s="357">
        <v>7532446.3799999999</v>
      </c>
      <c r="R22" s="357">
        <v>1584261455.79</v>
      </c>
      <c r="S22" s="356">
        <v>0</v>
      </c>
      <c r="T22" s="357">
        <v>804562669.77999997</v>
      </c>
      <c r="U22" s="357">
        <v>12330037.470000001</v>
      </c>
      <c r="V22" s="356">
        <v>0</v>
      </c>
      <c r="W22" s="357">
        <v>1974440588.53</v>
      </c>
      <c r="X22" s="357">
        <v>880165957</v>
      </c>
      <c r="Y22" s="357">
        <v>310249597.66000003</v>
      </c>
      <c r="Z22" s="357">
        <v>8633141.9199999999</v>
      </c>
      <c r="AA22" s="357">
        <v>1119494658.26</v>
      </c>
      <c r="AB22" s="357">
        <v>3191858.05</v>
      </c>
      <c r="AC22" s="357">
        <v>51944904.630000003</v>
      </c>
      <c r="AD22" s="357">
        <v>48214711.969999999</v>
      </c>
      <c r="AE22" s="358">
        <v>437465340.53440082</v>
      </c>
      <c r="AF22" s="357">
        <v>262352417.84</v>
      </c>
      <c r="AG22" s="357">
        <v>225380532.47</v>
      </c>
      <c r="AH22" s="357">
        <v>4177133392.8099999</v>
      </c>
      <c r="AI22" s="357">
        <v>200301194.66999999</v>
      </c>
      <c r="AJ22" s="357">
        <v>12030220.869999999</v>
      </c>
      <c r="AK22" s="357">
        <v>464976573.66000003</v>
      </c>
      <c r="AL22" s="357">
        <v>214413062.43000001</v>
      </c>
      <c r="AM22" s="357">
        <v>473858638.94</v>
      </c>
      <c r="AN22" s="357">
        <v>280656819.61000001</v>
      </c>
      <c r="AO22" s="357">
        <v>1704329206.3800001</v>
      </c>
      <c r="AP22" s="357">
        <v>285846590.08999997</v>
      </c>
      <c r="AQ22" s="357">
        <v>310454263.75</v>
      </c>
      <c r="AR22" s="357">
        <v>3676881674.8000002</v>
      </c>
      <c r="AS22" s="357">
        <v>6927196866.6099997</v>
      </c>
      <c r="AT22" s="357">
        <v>23468700.030000001</v>
      </c>
      <c r="AU22" s="357">
        <v>1622353150.28</v>
      </c>
      <c r="AV22" s="357">
        <v>4668560888.3400002</v>
      </c>
      <c r="AW22" s="357">
        <v>757393102.37</v>
      </c>
      <c r="AX22" s="357">
        <v>2466826985.5500002</v>
      </c>
      <c r="AY22" s="357">
        <v>2779369617.1300001</v>
      </c>
      <c r="AZ22" s="357">
        <v>493143593.35000002</v>
      </c>
      <c r="BA22" s="247"/>
      <c r="BB22" s="358">
        <f t="shared" si="0"/>
        <v>55132190278.340004</v>
      </c>
    </row>
    <row r="23" spans="1:54" ht="14.25" customHeight="1" x14ac:dyDescent="0.25">
      <c r="A23" s="354" t="s">
        <v>26</v>
      </c>
      <c r="B23" s="359">
        <v>11113639.24</v>
      </c>
      <c r="C23" s="357">
        <v>658259922.33000004</v>
      </c>
      <c r="D23" s="357">
        <v>34622787171.389999</v>
      </c>
      <c r="E23" s="358">
        <v>2752634680.958735</v>
      </c>
      <c r="F23" s="357">
        <v>5719608320.9899998</v>
      </c>
      <c r="G23" s="357">
        <v>103237846.73</v>
      </c>
      <c r="H23" s="357">
        <v>912534739.96000004</v>
      </c>
      <c r="I23" s="357">
        <v>6376401909.3100004</v>
      </c>
      <c r="J23" s="357">
        <v>157033887571.32999</v>
      </c>
      <c r="K23" s="357">
        <v>1872829758.9100001</v>
      </c>
      <c r="L23" s="357">
        <v>101451698.09999999</v>
      </c>
      <c r="M23" s="357">
        <v>1582044199.5999999</v>
      </c>
      <c r="N23" s="357">
        <v>9353118919.3500004</v>
      </c>
      <c r="O23" s="357">
        <v>104394858.33</v>
      </c>
      <c r="P23" s="357">
        <v>2985318638.8099999</v>
      </c>
      <c r="Q23" s="357">
        <v>53242017.539999999</v>
      </c>
      <c r="R23" s="357">
        <v>5250912427</v>
      </c>
      <c r="S23" s="357">
        <v>3229021978.7800002</v>
      </c>
      <c r="T23" s="357">
        <v>5172715227.6700001</v>
      </c>
      <c r="U23" s="357">
        <v>148873277.27000001</v>
      </c>
      <c r="V23" s="357">
        <v>928569769.14999998</v>
      </c>
      <c r="W23" s="356">
        <v>0</v>
      </c>
      <c r="X23" s="357">
        <v>5163549030.9700003</v>
      </c>
      <c r="Y23" s="357">
        <v>9658955054.8500004</v>
      </c>
      <c r="Z23" s="357">
        <v>55948183.329999998</v>
      </c>
      <c r="AA23" s="357">
        <v>26856690679.59</v>
      </c>
      <c r="AB23" s="357">
        <v>13831397.779999999</v>
      </c>
      <c r="AC23" s="357">
        <v>495502520.75999999</v>
      </c>
      <c r="AD23" s="357">
        <v>68943642.920000002</v>
      </c>
      <c r="AE23" s="358">
        <v>346699292.19126511</v>
      </c>
      <c r="AF23" s="357">
        <v>1050408051.95</v>
      </c>
      <c r="AG23" s="357">
        <v>5568785019.5500002</v>
      </c>
      <c r="AH23" s="357">
        <v>22474224698.900002</v>
      </c>
      <c r="AI23" s="357">
        <v>1756122513</v>
      </c>
      <c r="AJ23" s="357">
        <v>2387824115.5700002</v>
      </c>
      <c r="AK23" s="357">
        <v>1012672215.2</v>
      </c>
      <c r="AL23" s="357">
        <v>298087627.29000002</v>
      </c>
      <c r="AM23" s="357">
        <v>1630094498.5799999</v>
      </c>
      <c r="AN23" s="357">
        <v>553141507.85000002</v>
      </c>
      <c r="AO23" s="357">
        <v>11821674123.110001</v>
      </c>
      <c r="AP23" s="357">
        <v>205142365.00999999</v>
      </c>
      <c r="AQ23" s="357">
        <v>174929110.37</v>
      </c>
      <c r="AR23" s="357">
        <v>7074124582.0100002</v>
      </c>
      <c r="AS23" s="357">
        <v>66949332694.720001</v>
      </c>
      <c r="AT23" s="357">
        <v>113644541.91</v>
      </c>
      <c r="AU23" s="357">
        <v>3226452047.3800001</v>
      </c>
      <c r="AV23" s="357">
        <v>7578776361.9499998</v>
      </c>
      <c r="AW23" s="357">
        <v>2429816557.5599999</v>
      </c>
      <c r="AX23" s="357">
        <v>8369210850.71</v>
      </c>
      <c r="AY23" s="357">
        <v>575707074.26999998</v>
      </c>
      <c r="AZ23" s="357">
        <v>261894896.87</v>
      </c>
      <c r="BA23" s="247"/>
      <c r="BB23" s="358">
        <f t="shared" si="0"/>
        <v>427145143828.90002</v>
      </c>
    </row>
    <row r="24" spans="1:54" ht="14.25" customHeight="1" x14ac:dyDescent="0.25">
      <c r="A24" s="353" t="s">
        <v>27</v>
      </c>
      <c r="B24" s="359">
        <v>700082</v>
      </c>
      <c r="C24" s="357">
        <v>550392807.13</v>
      </c>
      <c r="D24" s="357">
        <v>1058770536.96</v>
      </c>
      <c r="E24" s="358">
        <v>954238655.58384311</v>
      </c>
      <c r="F24" s="357">
        <v>1570666575.48</v>
      </c>
      <c r="G24" s="357">
        <v>513186207.63</v>
      </c>
      <c r="H24" s="357">
        <v>557036136.98000002</v>
      </c>
      <c r="I24" s="357">
        <v>136296824.75999999</v>
      </c>
      <c r="J24" s="357">
        <v>15574357012.969999</v>
      </c>
      <c r="K24" s="357">
        <v>330786578.19999999</v>
      </c>
      <c r="L24" s="357">
        <v>34229095.630000003</v>
      </c>
      <c r="M24" s="357">
        <v>388474064.44</v>
      </c>
      <c r="N24" s="357">
        <v>2112063513.6600001</v>
      </c>
      <c r="O24" s="357">
        <v>99591825.569999993</v>
      </c>
      <c r="P24" s="357">
        <v>1379660426.9300001</v>
      </c>
      <c r="Q24" s="357">
        <v>13116884.09</v>
      </c>
      <c r="R24" s="357">
        <v>4281706017.5599999</v>
      </c>
      <c r="S24" s="357">
        <v>20050596.629999999</v>
      </c>
      <c r="T24" s="357">
        <v>508252647.44999999</v>
      </c>
      <c r="U24" s="357">
        <v>19270684.300000001</v>
      </c>
      <c r="V24" s="357">
        <v>424816797.31999999</v>
      </c>
      <c r="W24" s="357">
        <v>2228663935.71</v>
      </c>
      <c r="X24" s="356">
        <v>0</v>
      </c>
      <c r="Y24" s="357">
        <v>789375909.58000004</v>
      </c>
      <c r="Z24" s="357">
        <v>27613498.460000001</v>
      </c>
      <c r="AA24" s="357">
        <v>1038511953.97</v>
      </c>
      <c r="AB24" s="357">
        <v>2427877.9700000002</v>
      </c>
      <c r="AC24" s="357">
        <v>52001747.259999998</v>
      </c>
      <c r="AD24" s="357">
        <v>50726197.990000002</v>
      </c>
      <c r="AE24" s="358">
        <v>120188076.08615695</v>
      </c>
      <c r="AF24" s="357">
        <v>224954504.58000001</v>
      </c>
      <c r="AG24" s="357">
        <v>506935813.99000001</v>
      </c>
      <c r="AH24" s="357">
        <v>7231049958.2700005</v>
      </c>
      <c r="AI24" s="357">
        <v>89062948.769999996</v>
      </c>
      <c r="AJ24" s="357">
        <v>161939583.00999999</v>
      </c>
      <c r="AK24" s="357">
        <v>734822070.90999997</v>
      </c>
      <c r="AL24" s="357">
        <v>273316919.86000001</v>
      </c>
      <c r="AM24" s="357">
        <v>512844285.87</v>
      </c>
      <c r="AN24" s="357">
        <v>287484034.77999997</v>
      </c>
      <c r="AO24" s="357">
        <v>415301679.35000002</v>
      </c>
      <c r="AP24" s="357">
        <v>159165339.90000001</v>
      </c>
      <c r="AQ24" s="357">
        <v>47789678.409999996</v>
      </c>
      <c r="AR24" s="357">
        <v>2530500467.4299998</v>
      </c>
      <c r="AS24" s="357">
        <v>5489727587.3800001</v>
      </c>
      <c r="AT24" s="357">
        <v>10728029.609999999</v>
      </c>
      <c r="AU24" s="357">
        <v>1570902964.97</v>
      </c>
      <c r="AV24" s="357">
        <v>813333965.48000002</v>
      </c>
      <c r="AW24" s="357">
        <v>794804179.60000002</v>
      </c>
      <c r="AX24" s="357">
        <v>2258543049.1700001</v>
      </c>
      <c r="AY24" s="357">
        <v>606563113.51999998</v>
      </c>
      <c r="AZ24" s="357">
        <v>105543051.37</v>
      </c>
      <c r="BA24" s="247"/>
      <c r="BB24" s="358">
        <f t="shared" si="0"/>
        <v>59662486394.530006</v>
      </c>
    </row>
    <row r="25" spans="1:54" ht="14.25" customHeight="1" x14ac:dyDescent="0.25">
      <c r="A25" s="354" t="s">
        <v>28</v>
      </c>
      <c r="B25" s="359">
        <v>8626198.6099999994</v>
      </c>
      <c r="C25" s="357">
        <v>1344241603.3099999</v>
      </c>
      <c r="D25" s="357">
        <v>1397110266.51</v>
      </c>
      <c r="E25" s="358">
        <v>2067226209.9443798</v>
      </c>
      <c r="F25" s="357">
        <v>2614647990.9299998</v>
      </c>
      <c r="G25" s="357">
        <v>90476428.879999995</v>
      </c>
      <c r="H25" s="357">
        <v>415042437.42000002</v>
      </c>
      <c r="I25" s="357">
        <v>1471060156.47</v>
      </c>
      <c r="J25" s="357">
        <v>50002036187.269997</v>
      </c>
      <c r="K25" s="357">
        <v>661047691.75999999</v>
      </c>
      <c r="L25" s="357">
        <v>67339407.859999999</v>
      </c>
      <c r="M25" s="357">
        <v>776458668.13</v>
      </c>
      <c r="N25" s="357">
        <v>4116748260.3200002</v>
      </c>
      <c r="O25" s="357">
        <v>165862045.09</v>
      </c>
      <c r="P25" s="357">
        <v>3071098518.0999999</v>
      </c>
      <c r="Q25" s="357">
        <v>18252014.219999999</v>
      </c>
      <c r="R25" s="357">
        <v>2653750270.4200001</v>
      </c>
      <c r="S25" s="357">
        <v>65600388.409999996</v>
      </c>
      <c r="T25" s="357">
        <v>1711387462.9100001</v>
      </c>
      <c r="U25" s="357">
        <v>74140013.150000006</v>
      </c>
      <c r="V25" s="357">
        <v>684270269.20000005</v>
      </c>
      <c r="W25" s="357">
        <v>11679456878.18</v>
      </c>
      <c r="X25" s="357">
        <v>797156216.94000006</v>
      </c>
      <c r="Y25" s="356">
        <v>0</v>
      </c>
      <c r="Z25" s="357">
        <v>44419969.450000003</v>
      </c>
      <c r="AA25" s="357">
        <v>6059949303.8100004</v>
      </c>
      <c r="AB25" s="357">
        <v>11531237.9</v>
      </c>
      <c r="AC25" s="357">
        <v>154514226.84</v>
      </c>
      <c r="AD25" s="357">
        <v>36498053.640000001</v>
      </c>
      <c r="AE25" s="358">
        <v>260370861.68562022</v>
      </c>
      <c r="AF25" s="357">
        <v>494768089.25</v>
      </c>
      <c r="AG25" s="357">
        <v>21953159222.169998</v>
      </c>
      <c r="AH25" s="357">
        <v>12319431329</v>
      </c>
      <c r="AI25" s="357">
        <v>1395903031.5599999</v>
      </c>
      <c r="AJ25" s="357">
        <v>452523303.62</v>
      </c>
      <c r="AK25" s="357">
        <v>1427178821.3499999</v>
      </c>
      <c r="AL25" s="357">
        <v>423730227.92000002</v>
      </c>
      <c r="AM25" s="357">
        <v>1418228956.6900001</v>
      </c>
      <c r="AN25" s="357">
        <v>333401430.63999999</v>
      </c>
      <c r="AO25" s="357">
        <v>780135854.63</v>
      </c>
      <c r="AP25" s="357">
        <v>459209231.14999998</v>
      </c>
      <c r="AQ25" s="357">
        <v>49519123.299999997</v>
      </c>
      <c r="AR25" s="357">
        <v>6175687935.2799997</v>
      </c>
      <c r="AS25" s="357">
        <v>149692190007.76001</v>
      </c>
      <c r="AT25" s="357">
        <v>31125729.359999999</v>
      </c>
      <c r="AU25" s="357">
        <v>1858425471.6099999</v>
      </c>
      <c r="AV25" s="357">
        <v>3389404884.4499998</v>
      </c>
      <c r="AW25" s="357">
        <v>1637026651.8699999</v>
      </c>
      <c r="AX25" s="357">
        <v>5553456416</v>
      </c>
      <c r="AY25" s="357">
        <v>1160525908.98</v>
      </c>
      <c r="AZ25" s="357">
        <v>87970621.090000004</v>
      </c>
      <c r="BA25" s="247"/>
      <c r="BB25" s="358">
        <f t="shared" si="0"/>
        <v>303613321485.03998</v>
      </c>
    </row>
    <row r="26" spans="1:54" ht="14.25" customHeight="1" x14ac:dyDescent="0.25">
      <c r="A26" s="353" t="s">
        <v>29</v>
      </c>
      <c r="B26" s="359">
        <v>22377.79</v>
      </c>
      <c r="C26" s="357">
        <v>85933120.579999998</v>
      </c>
      <c r="D26" s="357">
        <v>75034325.510000005</v>
      </c>
      <c r="E26" s="358">
        <v>151548663.6142149</v>
      </c>
      <c r="F26" s="357">
        <v>214572945.66</v>
      </c>
      <c r="G26" s="357">
        <v>10652708.91</v>
      </c>
      <c r="H26" s="357">
        <v>65015761.049999997</v>
      </c>
      <c r="I26" s="357">
        <v>4619825.8</v>
      </c>
      <c r="J26" s="357">
        <v>3914841374.9000001</v>
      </c>
      <c r="K26" s="357">
        <v>35468590.810000002</v>
      </c>
      <c r="L26" s="357">
        <v>2329684.1800000002</v>
      </c>
      <c r="M26" s="357">
        <v>23222568.100000001</v>
      </c>
      <c r="N26" s="357">
        <v>259710286.75999999</v>
      </c>
      <c r="O26" s="357">
        <v>12611554.130000001</v>
      </c>
      <c r="P26" s="357">
        <v>274195455.26999998</v>
      </c>
      <c r="Q26" s="357">
        <v>3767425.27</v>
      </c>
      <c r="R26" s="357">
        <v>1678697367.01</v>
      </c>
      <c r="S26" s="357">
        <v>118521195.25</v>
      </c>
      <c r="T26" s="357">
        <v>42006271.299999997</v>
      </c>
      <c r="U26" s="357">
        <v>421969.31</v>
      </c>
      <c r="V26" s="357">
        <v>82763492.609999999</v>
      </c>
      <c r="W26" s="357">
        <v>791487553.57000005</v>
      </c>
      <c r="X26" s="357">
        <v>778874164.79999995</v>
      </c>
      <c r="Y26" s="357">
        <v>109581599.06</v>
      </c>
      <c r="Z26" s="356">
        <v>0</v>
      </c>
      <c r="AA26" s="357">
        <v>188500789.61000001</v>
      </c>
      <c r="AB26" s="357">
        <v>79989.19</v>
      </c>
      <c r="AC26" s="357">
        <v>3024973.83</v>
      </c>
      <c r="AD26" s="357">
        <v>15465980.1</v>
      </c>
      <c r="AE26" s="358">
        <v>19087826.935785126</v>
      </c>
      <c r="AF26" s="357">
        <v>14756513.789999999</v>
      </c>
      <c r="AG26" s="357">
        <v>176662518.40000001</v>
      </c>
      <c r="AH26" s="357">
        <v>408544967.20999998</v>
      </c>
      <c r="AI26" s="357">
        <v>45754820.579999998</v>
      </c>
      <c r="AJ26" s="357">
        <v>10196352.67</v>
      </c>
      <c r="AK26" s="357">
        <v>63572591.770000003</v>
      </c>
      <c r="AL26" s="357">
        <v>24159885.890000001</v>
      </c>
      <c r="AM26" s="357">
        <v>25598121</v>
      </c>
      <c r="AN26" s="357">
        <v>5765455.7199999997</v>
      </c>
      <c r="AO26" s="357">
        <v>275813766.01999998</v>
      </c>
      <c r="AP26" s="357">
        <v>6373897.0700000003</v>
      </c>
      <c r="AQ26" s="357">
        <v>9300382.8100000005</v>
      </c>
      <c r="AR26" s="357">
        <v>384039532.18000001</v>
      </c>
      <c r="AS26" s="357">
        <v>548477164.21000004</v>
      </c>
      <c r="AT26" s="357">
        <v>9222773.3100000005</v>
      </c>
      <c r="AU26" s="357">
        <v>114378612.69</v>
      </c>
      <c r="AV26" s="357">
        <v>102178796.41</v>
      </c>
      <c r="AW26" s="357">
        <v>63204821.299999997</v>
      </c>
      <c r="AX26" s="357">
        <v>232500124.08000001</v>
      </c>
      <c r="AY26" s="357">
        <v>187229073.84999999</v>
      </c>
      <c r="AZ26" s="357">
        <v>83962311.609999999</v>
      </c>
      <c r="BA26" s="247"/>
      <c r="BB26" s="358">
        <f t="shared" si="0"/>
        <v>11753752323.480003</v>
      </c>
    </row>
    <row r="27" spans="1:54" ht="14.25" customHeight="1" x14ac:dyDescent="0.25">
      <c r="A27" s="354" t="s">
        <v>30</v>
      </c>
      <c r="B27" s="359">
        <v>4395749.21</v>
      </c>
      <c r="C27" s="357">
        <v>527084686.19</v>
      </c>
      <c r="D27" s="357">
        <v>17963810615.150002</v>
      </c>
      <c r="E27" s="358">
        <v>1310228375.0282393</v>
      </c>
      <c r="F27" s="357">
        <v>3246262797.5799999</v>
      </c>
      <c r="G27" s="357">
        <v>149750676.56</v>
      </c>
      <c r="H27" s="357">
        <v>659900064.11000001</v>
      </c>
      <c r="I27" s="357">
        <v>4064086623.8499999</v>
      </c>
      <c r="J27" s="357">
        <v>98144342673.470001</v>
      </c>
      <c r="K27" s="357">
        <v>668190887.88</v>
      </c>
      <c r="L27" s="357">
        <v>89228645.489999995</v>
      </c>
      <c r="M27" s="357">
        <v>959753278.70000005</v>
      </c>
      <c r="N27" s="357">
        <v>6374923636.1400003</v>
      </c>
      <c r="O27" s="357">
        <v>399987321.70999998</v>
      </c>
      <c r="P27" s="357">
        <v>6320734327.8400002</v>
      </c>
      <c r="Q27" s="357">
        <v>13241916.609999999</v>
      </c>
      <c r="R27" s="357">
        <v>4957600360.1000004</v>
      </c>
      <c r="S27" s="357">
        <v>7219445128.0299997</v>
      </c>
      <c r="T27" s="357">
        <v>1149516344.6900001</v>
      </c>
      <c r="U27" s="357">
        <v>30526772.890000001</v>
      </c>
      <c r="V27" s="357">
        <v>1113631931.98</v>
      </c>
      <c r="W27" s="357">
        <v>54165072313.239998</v>
      </c>
      <c r="X27" s="357">
        <v>2383880848.8899999</v>
      </c>
      <c r="Y27" s="357">
        <v>4607222328</v>
      </c>
      <c r="Z27" s="357">
        <v>37498154.82</v>
      </c>
      <c r="AA27" s="356">
        <v>0</v>
      </c>
      <c r="AB27" s="357">
        <v>306963.98</v>
      </c>
      <c r="AC27" s="357">
        <v>88613435.930000007</v>
      </c>
      <c r="AD27" s="357">
        <v>78760635.329999998</v>
      </c>
      <c r="AE27" s="358">
        <v>165025621.95176083</v>
      </c>
      <c r="AF27" s="357">
        <v>675310226.98000002</v>
      </c>
      <c r="AG27" s="357">
        <v>4164318556.9200001</v>
      </c>
      <c r="AH27" s="357">
        <v>19692576582</v>
      </c>
      <c r="AI27" s="357">
        <v>1239204173.8800001</v>
      </c>
      <c r="AJ27" s="357">
        <v>1144177472.48</v>
      </c>
      <c r="AK27" s="357">
        <v>675793689.30999994</v>
      </c>
      <c r="AL27" s="357">
        <v>256511876.90000001</v>
      </c>
      <c r="AM27" s="357">
        <v>1614714514.8800001</v>
      </c>
      <c r="AN27" s="357">
        <v>447132642.63</v>
      </c>
      <c r="AO27" s="357">
        <v>12108606364.290001</v>
      </c>
      <c r="AP27" s="357">
        <v>167796544.19</v>
      </c>
      <c r="AQ27" s="357">
        <v>112694694.01000001</v>
      </c>
      <c r="AR27" s="357">
        <v>6593439180.3699999</v>
      </c>
      <c r="AS27" s="357">
        <v>48709789274.580002</v>
      </c>
      <c r="AT27" s="357">
        <v>58657900.079999998</v>
      </c>
      <c r="AU27" s="357">
        <v>2058780166.8599999</v>
      </c>
      <c r="AV27" s="357">
        <v>2932925934.1199999</v>
      </c>
      <c r="AW27" s="357">
        <v>1694729156.5</v>
      </c>
      <c r="AX27" s="357">
        <v>5455911933.4300003</v>
      </c>
      <c r="AY27" s="357">
        <v>757606295.40999997</v>
      </c>
      <c r="AZ27" s="357">
        <v>335439142.11000001</v>
      </c>
      <c r="BA27" s="247"/>
      <c r="BB27" s="358">
        <f t="shared" si="0"/>
        <v>327789139437.28003</v>
      </c>
    </row>
    <row r="28" spans="1:54" ht="14.25" customHeight="1" x14ac:dyDescent="0.25">
      <c r="A28" s="353" t="s">
        <v>31</v>
      </c>
      <c r="B28" s="356">
        <v>0</v>
      </c>
      <c r="C28" s="357">
        <v>195789045</v>
      </c>
      <c r="D28" s="357">
        <v>679709</v>
      </c>
      <c r="E28" s="358">
        <v>76876988.888207644</v>
      </c>
      <c r="F28" s="357">
        <v>345821980</v>
      </c>
      <c r="G28" s="357">
        <v>1524032</v>
      </c>
      <c r="H28" s="357">
        <v>18475930</v>
      </c>
      <c r="I28" s="357">
        <v>28978965</v>
      </c>
      <c r="J28" s="357">
        <v>1350358392</v>
      </c>
      <c r="K28" s="357">
        <v>10456132</v>
      </c>
      <c r="L28" s="357">
        <v>7213551</v>
      </c>
      <c r="M28" s="357">
        <v>3022889</v>
      </c>
      <c r="N28" s="357">
        <v>194858166</v>
      </c>
      <c r="O28" s="357">
        <v>3879415</v>
      </c>
      <c r="P28" s="357">
        <v>170623325</v>
      </c>
      <c r="Q28" s="357">
        <v>4889</v>
      </c>
      <c r="R28" s="357">
        <v>43124955</v>
      </c>
      <c r="S28" s="356">
        <v>0</v>
      </c>
      <c r="T28" s="357">
        <v>1708810</v>
      </c>
      <c r="U28" s="357">
        <v>50836</v>
      </c>
      <c r="V28" s="357">
        <v>6828000</v>
      </c>
      <c r="W28" s="357">
        <v>39051820</v>
      </c>
      <c r="X28" s="357">
        <v>5362037</v>
      </c>
      <c r="Y28" s="357">
        <v>200317774</v>
      </c>
      <c r="Z28" s="356">
        <v>0</v>
      </c>
      <c r="AA28" s="357">
        <v>70730010</v>
      </c>
      <c r="AB28" s="356">
        <v>0</v>
      </c>
      <c r="AC28" s="357">
        <v>19393557</v>
      </c>
      <c r="AD28" s="357">
        <v>238531</v>
      </c>
      <c r="AE28" s="358">
        <v>9682795.1117923539</v>
      </c>
      <c r="AF28" s="357">
        <v>2214359</v>
      </c>
      <c r="AG28" s="357">
        <v>356947605</v>
      </c>
      <c r="AH28" s="357">
        <v>265020673</v>
      </c>
      <c r="AI28" s="357">
        <v>502585</v>
      </c>
      <c r="AJ28" s="357">
        <v>36448983</v>
      </c>
      <c r="AK28" s="357">
        <v>42492808</v>
      </c>
      <c r="AL28" s="357">
        <v>50205351</v>
      </c>
      <c r="AM28" s="357">
        <v>14426635</v>
      </c>
      <c r="AN28" s="357">
        <v>1650926</v>
      </c>
      <c r="AO28" s="357">
        <v>269387549</v>
      </c>
      <c r="AP28" s="357">
        <v>28803693</v>
      </c>
      <c r="AQ28" s="356">
        <v>0</v>
      </c>
      <c r="AR28" s="357">
        <v>31579521</v>
      </c>
      <c r="AS28" s="357">
        <v>277000167</v>
      </c>
      <c r="AT28" s="356">
        <v>0</v>
      </c>
      <c r="AU28" s="357">
        <v>1008312886</v>
      </c>
      <c r="AV28" s="357">
        <v>19889027</v>
      </c>
      <c r="AW28" s="357">
        <v>11608128</v>
      </c>
      <c r="AX28" s="357">
        <v>327415585</v>
      </c>
      <c r="AY28" s="357">
        <v>20402651</v>
      </c>
      <c r="AZ28" s="357">
        <v>10689652</v>
      </c>
      <c r="BA28" s="247"/>
      <c r="BB28" s="358">
        <f t="shared" si="0"/>
        <v>5580051318</v>
      </c>
    </row>
    <row r="29" spans="1:54" ht="14.25" customHeight="1" x14ac:dyDescent="0.25">
      <c r="A29" s="354" t="s">
        <v>32</v>
      </c>
      <c r="B29" s="359">
        <v>1310323.1000000001</v>
      </c>
      <c r="C29" s="357">
        <v>47512821.009999998</v>
      </c>
      <c r="D29" s="357">
        <v>5867746.4699999997</v>
      </c>
      <c r="E29" s="358">
        <v>935612806.87150812</v>
      </c>
      <c r="F29" s="357">
        <v>48104074.649999999</v>
      </c>
      <c r="G29" s="357">
        <v>84742741.680000007</v>
      </c>
      <c r="H29" s="357">
        <v>629896495.82000005</v>
      </c>
      <c r="I29" s="357">
        <v>16567811.67</v>
      </c>
      <c r="J29" s="357">
        <v>998532605.88</v>
      </c>
      <c r="K29" s="357">
        <v>444844525.94</v>
      </c>
      <c r="L29" s="357">
        <v>977082132.05999994</v>
      </c>
      <c r="M29" s="357">
        <v>784334829.47000003</v>
      </c>
      <c r="N29" s="357">
        <v>1164162880</v>
      </c>
      <c r="O29" s="357">
        <v>67247113.659999996</v>
      </c>
      <c r="P29" s="357">
        <v>1561505355.25</v>
      </c>
      <c r="Q29" s="357">
        <v>11203380.460000001</v>
      </c>
      <c r="R29" s="357">
        <v>69756470.849999994</v>
      </c>
      <c r="S29" s="357">
        <v>4481059.29</v>
      </c>
      <c r="T29" s="357">
        <v>151045721.62</v>
      </c>
      <c r="U29" s="357">
        <v>8348293.6799999997</v>
      </c>
      <c r="V29" s="357">
        <v>34404911.030000001</v>
      </c>
      <c r="W29" s="357">
        <v>51595954.649999999</v>
      </c>
      <c r="X29" s="357">
        <v>78541149.540000007</v>
      </c>
      <c r="Y29" s="357">
        <v>44080562.579999998</v>
      </c>
      <c r="Z29" s="357">
        <v>882802.51</v>
      </c>
      <c r="AA29" s="357">
        <v>214670907.68000001</v>
      </c>
      <c r="AB29" s="356">
        <v>0</v>
      </c>
      <c r="AC29" s="356">
        <v>0</v>
      </c>
      <c r="AD29" s="357">
        <v>2028624443.49</v>
      </c>
      <c r="AE29" s="358">
        <v>117842116.91849183</v>
      </c>
      <c r="AF29" s="357">
        <v>258942261.87</v>
      </c>
      <c r="AG29" s="357">
        <v>10120408.449999999</v>
      </c>
      <c r="AH29" s="357">
        <v>3739760708.6300001</v>
      </c>
      <c r="AI29" s="357">
        <v>506643918.55000001</v>
      </c>
      <c r="AJ29" s="357">
        <v>13448270.73</v>
      </c>
      <c r="AK29" s="357">
        <v>3183092350.75</v>
      </c>
      <c r="AL29" s="357">
        <v>59116992.18</v>
      </c>
      <c r="AM29" s="357">
        <v>346792665</v>
      </c>
      <c r="AN29" s="357">
        <v>86351704.209999993</v>
      </c>
      <c r="AO29" s="357">
        <v>3735731328.0599999</v>
      </c>
      <c r="AP29" s="357">
        <v>186278574.08000001</v>
      </c>
      <c r="AQ29" s="357">
        <v>99441975.879999995</v>
      </c>
      <c r="AR29" s="357">
        <v>969675569.22000003</v>
      </c>
      <c r="AS29" s="357">
        <v>549316207.66999996</v>
      </c>
      <c r="AT29" s="357">
        <v>19264706.739999998</v>
      </c>
      <c r="AU29" s="357">
        <v>643103276.11000001</v>
      </c>
      <c r="AV29" s="357">
        <v>88166165.150000006</v>
      </c>
      <c r="AW29" s="357">
        <v>1070102538.29</v>
      </c>
      <c r="AX29" s="357">
        <v>1586851474.4100001</v>
      </c>
      <c r="AY29" s="357">
        <v>200610691.88</v>
      </c>
      <c r="AZ29" s="357">
        <v>356336579.14999998</v>
      </c>
      <c r="BA29" s="247"/>
      <c r="BB29" s="358">
        <f t="shared" si="0"/>
        <v>28291950404.840012</v>
      </c>
    </row>
    <row r="30" spans="1:54" ht="14.25" customHeight="1" x14ac:dyDescent="0.25">
      <c r="A30" s="354" t="s">
        <v>33</v>
      </c>
      <c r="B30" s="359">
        <v>593718.04</v>
      </c>
      <c r="C30" s="357">
        <v>19119839.370000001</v>
      </c>
      <c r="D30" s="357">
        <v>5585186.7000000002</v>
      </c>
      <c r="E30" s="358">
        <v>264190496.41317299</v>
      </c>
      <c r="F30" s="357">
        <v>14027591.220000001</v>
      </c>
      <c r="G30" s="357">
        <v>43920151.539999999</v>
      </c>
      <c r="H30" s="357">
        <v>258280762.78999999</v>
      </c>
      <c r="I30" s="357">
        <v>3789955.91</v>
      </c>
      <c r="J30" s="357">
        <v>576446550.37</v>
      </c>
      <c r="K30" s="357">
        <v>348203311.52999997</v>
      </c>
      <c r="L30" s="357">
        <v>1161217690.72</v>
      </c>
      <c r="M30" s="357">
        <v>678158498.53999996</v>
      </c>
      <c r="N30" s="357">
        <v>292600368.81999999</v>
      </c>
      <c r="O30" s="357">
        <v>20747819.739999998</v>
      </c>
      <c r="P30" s="357">
        <v>620724616.50999999</v>
      </c>
      <c r="Q30" s="357">
        <v>6919832.2199999997</v>
      </c>
      <c r="R30" s="357">
        <v>103143984.3</v>
      </c>
      <c r="S30" s="357">
        <v>395875.99</v>
      </c>
      <c r="T30" s="357">
        <v>124848087.16</v>
      </c>
      <c r="U30" s="357">
        <v>5792131.4900000002</v>
      </c>
      <c r="V30" s="357">
        <v>22949724.289999999</v>
      </c>
      <c r="W30" s="357">
        <v>41228519.579999998</v>
      </c>
      <c r="X30" s="357">
        <v>41192378.869999997</v>
      </c>
      <c r="Y30" s="357">
        <v>381810136.44</v>
      </c>
      <c r="Z30" s="357">
        <v>4653911.67</v>
      </c>
      <c r="AA30" s="357">
        <v>41431568.369999997</v>
      </c>
      <c r="AB30" s="356">
        <v>0</v>
      </c>
      <c r="AC30" s="357">
        <v>2771078215.7399998</v>
      </c>
      <c r="AD30" s="356">
        <v>0</v>
      </c>
      <c r="AE30" s="358">
        <v>33275268.506827023</v>
      </c>
      <c r="AF30" s="357">
        <v>182625659.40000001</v>
      </c>
      <c r="AG30" s="357">
        <v>7518920.8300000001</v>
      </c>
      <c r="AH30" s="357">
        <v>1684516204.4400001</v>
      </c>
      <c r="AI30" s="357">
        <v>72645041.569999993</v>
      </c>
      <c r="AJ30" s="357">
        <v>3574723.16</v>
      </c>
      <c r="AK30" s="357">
        <v>1392605072.55</v>
      </c>
      <c r="AL30" s="357">
        <v>32599457.440000001</v>
      </c>
      <c r="AM30" s="357">
        <v>141149600.36000001</v>
      </c>
      <c r="AN30" s="357">
        <v>27056240.68</v>
      </c>
      <c r="AO30" s="357">
        <v>1607213603.9400001</v>
      </c>
      <c r="AP30" s="357">
        <v>175146343.09999999</v>
      </c>
      <c r="AQ30" s="357">
        <v>43952414.93</v>
      </c>
      <c r="AR30" s="357">
        <v>346917294.98000002</v>
      </c>
      <c r="AS30" s="357">
        <v>215719423.18000001</v>
      </c>
      <c r="AT30" s="357">
        <v>6523612.6299999999</v>
      </c>
      <c r="AU30" s="357">
        <v>242757270.84999999</v>
      </c>
      <c r="AV30" s="357">
        <v>122670605.23999999</v>
      </c>
      <c r="AW30" s="357">
        <v>500428219.91000003</v>
      </c>
      <c r="AX30" s="357">
        <v>478036643.61000001</v>
      </c>
      <c r="AY30" s="357">
        <v>113244071.38</v>
      </c>
      <c r="AZ30" s="357">
        <v>214458746.74000001</v>
      </c>
      <c r="BA30" s="247"/>
      <c r="BB30" s="358">
        <f t="shared" si="0"/>
        <v>15497685363.759998</v>
      </c>
    </row>
    <row r="31" spans="1:54" ht="14.25" customHeight="1" x14ac:dyDescent="0.25">
      <c r="A31" s="354" t="s">
        <v>34</v>
      </c>
      <c r="B31" s="358">
        <v>4229349.9994205525</v>
      </c>
      <c r="C31" s="358">
        <v>48276049.246106744</v>
      </c>
      <c r="D31" s="358">
        <v>148761722.5872069</v>
      </c>
      <c r="E31" s="358">
        <v>0</v>
      </c>
      <c r="F31" s="358">
        <v>228196601.87374946</v>
      </c>
      <c r="G31" s="357">
        <v>89532246.302301213</v>
      </c>
      <c r="H31" s="357">
        <v>329059071.04132581</v>
      </c>
      <c r="I31" s="357">
        <v>47382992.915675357</v>
      </c>
      <c r="J31" s="357">
        <v>1000636629.9927762</v>
      </c>
      <c r="K31" s="357">
        <v>328970194.14463776</v>
      </c>
      <c r="L31" s="357">
        <v>33370556.422095053</v>
      </c>
      <c r="M31" s="358">
        <v>180527977.0529249</v>
      </c>
      <c r="N31" s="357">
        <v>4984874070.1443777</v>
      </c>
      <c r="O31" s="357">
        <v>225642253.67504698</v>
      </c>
      <c r="P31" s="357">
        <v>5516398970.3240223</v>
      </c>
      <c r="Q31" s="357">
        <v>34311654.908272721</v>
      </c>
      <c r="R31" s="357">
        <v>761670202.14202416</v>
      </c>
      <c r="S31" s="358">
        <v>57332055.923905574</v>
      </c>
      <c r="T31" s="358">
        <v>211275949.09871235</v>
      </c>
      <c r="U31" s="358">
        <v>12102321.757396584</v>
      </c>
      <c r="V31" s="357">
        <v>437465340.53440082</v>
      </c>
      <c r="W31" s="357">
        <v>346699292.19126511</v>
      </c>
      <c r="X31" s="357">
        <v>120188076.08615695</v>
      </c>
      <c r="Y31" s="357">
        <v>260370861.68562022</v>
      </c>
      <c r="Z31" s="358">
        <v>19087826.935785126</v>
      </c>
      <c r="AA31" s="358">
        <v>165025621.95176083</v>
      </c>
      <c r="AB31" s="358">
        <v>9682795.1117923539</v>
      </c>
      <c r="AC31" s="358">
        <v>117842116.91849183</v>
      </c>
      <c r="AD31" s="358">
        <v>33275268.506827023</v>
      </c>
      <c r="AE31" s="358">
        <v>0</v>
      </c>
      <c r="AF31" s="358">
        <v>256051925.02521154</v>
      </c>
      <c r="AG31" s="357">
        <v>150546683.47022897</v>
      </c>
      <c r="AH31" s="357">
        <v>5559439907.5517864</v>
      </c>
      <c r="AI31" s="357">
        <v>160054864.68329921</v>
      </c>
      <c r="AJ31" s="357">
        <v>28555645.293220166</v>
      </c>
      <c r="AK31" s="357">
        <v>728636111.23381293</v>
      </c>
      <c r="AL31" s="357">
        <v>255015776.41774377</v>
      </c>
      <c r="AM31" s="357">
        <v>338745215.5528388</v>
      </c>
      <c r="AN31" s="357">
        <v>230619407.33942065</v>
      </c>
      <c r="AO31" s="357">
        <v>387622850.62962669</v>
      </c>
      <c r="AP31" s="358">
        <v>118539454.14551689</v>
      </c>
      <c r="AQ31" s="358">
        <v>84417642.065161392</v>
      </c>
      <c r="AR31" s="358">
        <v>3675611176.7882991</v>
      </c>
      <c r="AS31" s="358">
        <v>1580252043.7817919</v>
      </c>
      <c r="AT31" s="358">
        <v>38268427.426247932</v>
      </c>
      <c r="AU31" s="358">
        <v>1069739567.7928511</v>
      </c>
      <c r="AV31" s="358">
        <v>644795861.7907778</v>
      </c>
      <c r="AW31" s="358">
        <v>847368167.84206164</v>
      </c>
      <c r="AX31" s="358">
        <v>2305526132.6964045</v>
      </c>
      <c r="AY31" s="358">
        <v>478677183.15603364</v>
      </c>
      <c r="AZ31" s="358">
        <v>68851899.938033924</v>
      </c>
      <c r="BA31" s="247"/>
      <c r="BB31" s="358">
        <f t="shared" si="0"/>
        <v>34759524014.094444</v>
      </c>
    </row>
    <row r="32" spans="1:54" ht="14.25" customHeight="1" x14ac:dyDescent="0.25">
      <c r="A32" s="354" t="s">
        <v>35</v>
      </c>
      <c r="B32" s="359">
        <v>24559719.48</v>
      </c>
      <c r="C32" s="357">
        <v>15926104.42</v>
      </c>
      <c r="D32" s="357">
        <v>58809464</v>
      </c>
      <c r="E32" s="358">
        <v>2032935817.3647883</v>
      </c>
      <c r="F32" s="357">
        <v>210993647.46000001</v>
      </c>
      <c r="G32" s="358">
        <v>446131953.13</v>
      </c>
      <c r="H32" s="357">
        <v>4495169323.8199997</v>
      </c>
      <c r="I32" s="357">
        <v>18377436.140000001</v>
      </c>
      <c r="J32" s="357">
        <v>5778525847.7299995</v>
      </c>
      <c r="K32" s="357">
        <v>587138445.63</v>
      </c>
      <c r="L32" s="357">
        <v>54504758.030000001</v>
      </c>
      <c r="M32" s="357">
        <v>308000290.01999998</v>
      </c>
      <c r="N32" s="357">
        <v>4006393090.0300002</v>
      </c>
      <c r="O32" s="357">
        <v>118110939.54000001</v>
      </c>
      <c r="P32" s="357">
        <v>4830470415.3000002</v>
      </c>
      <c r="Q32" s="357">
        <v>182243730.12</v>
      </c>
      <c r="R32" s="357">
        <v>406239415.86000001</v>
      </c>
      <c r="S32" s="357">
        <v>2613956.0499999998</v>
      </c>
      <c r="T32" s="357">
        <v>540757474.88999999</v>
      </c>
      <c r="U32" s="357">
        <v>43896302.990000002</v>
      </c>
      <c r="V32" s="358">
        <v>172682875.16</v>
      </c>
      <c r="W32" s="357">
        <v>1411841697.1199999</v>
      </c>
      <c r="X32" s="357">
        <v>87549337.230000004</v>
      </c>
      <c r="Y32" s="357">
        <v>82201433.390000001</v>
      </c>
      <c r="Z32" s="357">
        <v>1455244.37</v>
      </c>
      <c r="AA32" s="357">
        <v>1395617381.5799999</v>
      </c>
      <c r="AB32" s="357">
        <v>189806.88</v>
      </c>
      <c r="AC32" s="357">
        <v>171468934.71000001</v>
      </c>
      <c r="AD32" s="357">
        <v>38567424.380000003</v>
      </c>
      <c r="AE32" s="358">
        <v>256051925.02521154</v>
      </c>
      <c r="AF32" s="356">
        <v>0</v>
      </c>
      <c r="AG32" s="357">
        <v>244385865.83000001</v>
      </c>
      <c r="AH32" s="357">
        <v>26112870823.240002</v>
      </c>
      <c r="AI32" s="357">
        <v>59365469.590000004</v>
      </c>
      <c r="AJ32" s="357">
        <v>4873406.92</v>
      </c>
      <c r="AK32" s="357">
        <v>5453590134.2399998</v>
      </c>
      <c r="AL32" s="357">
        <v>224459886.69</v>
      </c>
      <c r="AM32" s="357">
        <v>5647950790.6899996</v>
      </c>
      <c r="AN32" s="357">
        <v>2690673289.4499998</v>
      </c>
      <c r="AO32" s="357">
        <v>3295993532.4699998</v>
      </c>
      <c r="AP32" s="357">
        <v>4567248959.1899996</v>
      </c>
      <c r="AQ32" s="357">
        <v>1293215039.3499999</v>
      </c>
      <c r="AR32" s="357">
        <v>1902216893.2</v>
      </c>
      <c r="AS32" s="357">
        <v>2141370187.7</v>
      </c>
      <c r="AT32" s="357">
        <v>650992191.30999994</v>
      </c>
      <c r="AU32" s="357">
        <v>1713239217.6600001</v>
      </c>
      <c r="AV32" s="357">
        <v>800406413.33000004</v>
      </c>
      <c r="AW32" s="357">
        <v>817311222.13999999</v>
      </c>
      <c r="AX32" s="357">
        <v>4525441730.0299997</v>
      </c>
      <c r="AY32" s="357">
        <v>1044471547.25</v>
      </c>
      <c r="AZ32" s="357">
        <v>1735493446.8199999</v>
      </c>
      <c r="BA32" s="247"/>
      <c r="BB32" s="358">
        <f t="shared" si="0"/>
        <v>92704994238.949997</v>
      </c>
    </row>
    <row r="33" spans="1:54" ht="14.25" customHeight="1" x14ac:dyDescent="0.25">
      <c r="A33" s="354" t="s">
        <v>36</v>
      </c>
      <c r="B33" s="359">
        <v>4622461.7</v>
      </c>
      <c r="C33" s="357">
        <v>689959785.59000003</v>
      </c>
      <c r="D33" s="357">
        <v>315006624.16000003</v>
      </c>
      <c r="E33" s="358">
        <v>1195272189.349771</v>
      </c>
      <c r="F33" s="357">
        <v>4809166702.7600002</v>
      </c>
      <c r="G33" s="357">
        <v>80327744.239999995</v>
      </c>
      <c r="H33" s="358">
        <v>1056092519.76</v>
      </c>
      <c r="I33" s="357">
        <v>1431235901.95</v>
      </c>
      <c r="J33" s="357">
        <v>52071575330.879997</v>
      </c>
      <c r="K33" s="357">
        <v>492849707.33999997</v>
      </c>
      <c r="L33" s="357">
        <v>172358372.02000001</v>
      </c>
      <c r="M33" s="357">
        <v>466095309.04000002</v>
      </c>
      <c r="N33" s="357">
        <v>3981233351.7600002</v>
      </c>
      <c r="O33" s="357">
        <v>197435237.21000001</v>
      </c>
      <c r="P33" s="357">
        <v>2398602572.48</v>
      </c>
      <c r="Q33" s="357">
        <v>17116038.989999998</v>
      </c>
      <c r="R33" s="357">
        <v>4670090289.7399998</v>
      </c>
      <c r="S33" s="357">
        <v>78665762.090000004</v>
      </c>
      <c r="T33" s="357">
        <v>1630154129.3299999</v>
      </c>
      <c r="U33" s="357">
        <v>14014292.210000001</v>
      </c>
      <c r="V33" s="357">
        <v>545641257.14999998</v>
      </c>
      <c r="W33" s="358">
        <v>14834760215.32</v>
      </c>
      <c r="X33" s="357">
        <v>252710499.37</v>
      </c>
      <c r="Y33" s="357">
        <v>8097329831.79</v>
      </c>
      <c r="Z33" s="357">
        <v>15139266.85</v>
      </c>
      <c r="AA33" s="357">
        <v>10934417521.139999</v>
      </c>
      <c r="AB33" s="357">
        <v>8584020.4299999997</v>
      </c>
      <c r="AC33" s="357">
        <v>38734484.390000001</v>
      </c>
      <c r="AD33" s="357">
        <v>16284087.199999999</v>
      </c>
      <c r="AE33" s="358">
        <v>150546683.47022897</v>
      </c>
      <c r="AF33" s="357">
        <v>1224733320.5799999</v>
      </c>
      <c r="AG33" s="356">
        <v>0</v>
      </c>
      <c r="AH33" s="357">
        <v>14859647067.450001</v>
      </c>
      <c r="AI33" s="357">
        <v>167136751.84999999</v>
      </c>
      <c r="AJ33" s="357">
        <v>322033727.75999999</v>
      </c>
      <c r="AK33" s="357">
        <v>756926382.01999998</v>
      </c>
      <c r="AL33" s="357">
        <v>556448756.11000001</v>
      </c>
      <c r="AM33" s="357">
        <v>1354509943</v>
      </c>
      <c r="AN33" s="357">
        <v>371180625</v>
      </c>
      <c r="AO33" s="357">
        <v>1711350496.73</v>
      </c>
      <c r="AP33" s="357">
        <v>237677823.53999999</v>
      </c>
      <c r="AQ33" s="357">
        <v>125264650.34</v>
      </c>
      <c r="AR33" s="357">
        <v>2028965393.1300001</v>
      </c>
      <c r="AS33" s="357">
        <v>181632359717.57999</v>
      </c>
      <c r="AT33" s="357">
        <v>23093165.120000001</v>
      </c>
      <c r="AU33" s="357">
        <v>5096163503.5900002</v>
      </c>
      <c r="AV33" s="357">
        <v>1570020261.6300001</v>
      </c>
      <c r="AW33" s="357">
        <v>928313230.12</v>
      </c>
      <c r="AX33" s="357">
        <v>5464897348.9799995</v>
      </c>
      <c r="AY33" s="357">
        <v>684728293.17999995</v>
      </c>
      <c r="AZ33" s="357">
        <v>148604728.09999999</v>
      </c>
      <c r="BA33" s="247"/>
      <c r="BB33" s="358">
        <f t="shared" si="0"/>
        <v>329930077375.5199</v>
      </c>
    </row>
    <row r="34" spans="1:54" ht="14.25" customHeight="1" x14ac:dyDescent="0.25">
      <c r="A34" s="354" t="s">
        <v>37</v>
      </c>
      <c r="B34" s="359">
        <v>111541896.62</v>
      </c>
      <c r="C34" s="357">
        <v>1121508975.04</v>
      </c>
      <c r="D34" s="357">
        <v>2499814187.5999999</v>
      </c>
      <c r="E34" s="358">
        <v>44139424108.748215</v>
      </c>
      <c r="F34" s="357">
        <v>6175124501.6499996</v>
      </c>
      <c r="G34" s="357">
        <v>4372287684.4499998</v>
      </c>
      <c r="H34" s="357">
        <v>51705974661.07</v>
      </c>
      <c r="I34" s="358">
        <v>1358092072.8699999</v>
      </c>
      <c r="J34" s="357">
        <v>109147637523.03</v>
      </c>
      <c r="K34" s="357">
        <v>11715786118.700001</v>
      </c>
      <c r="L34" s="357">
        <v>886882876.55999994</v>
      </c>
      <c r="M34" s="357">
        <v>8969747004.7199993</v>
      </c>
      <c r="N34" s="357">
        <v>69115172542.610001</v>
      </c>
      <c r="O34" s="357">
        <v>2075409014.0599999</v>
      </c>
      <c r="P34" s="357">
        <v>89911514326.440002</v>
      </c>
      <c r="Q34" s="357">
        <v>1332531776.47</v>
      </c>
      <c r="R34" s="357">
        <v>9944005891.6900005</v>
      </c>
      <c r="S34" s="357">
        <v>416947007.55000001</v>
      </c>
      <c r="T34" s="357">
        <v>14328440641.75</v>
      </c>
      <c r="U34" s="357">
        <v>534362503.85000002</v>
      </c>
      <c r="V34" s="357">
        <v>1777699778.1400001</v>
      </c>
      <c r="W34" s="357">
        <v>24464452276.200001</v>
      </c>
      <c r="X34" s="358">
        <v>7046993747.46</v>
      </c>
      <c r="Y34" s="357">
        <v>3785948548.6599998</v>
      </c>
      <c r="Z34" s="357">
        <v>162556262.22999999</v>
      </c>
      <c r="AA34" s="357">
        <v>11951423794.790001</v>
      </c>
      <c r="AB34" s="357">
        <v>82273016.25</v>
      </c>
      <c r="AC34" s="357">
        <v>1908945828.55</v>
      </c>
      <c r="AD34" s="357">
        <v>903170174.76999998</v>
      </c>
      <c r="AE34" s="358">
        <v>5559439907.5517864</v>
      </c>
      <c r="AF34" s="357">
        <v>29167934735.049999</v>
      </c>
      <c r="AG34" s="357">
        <v>8830300350.3899994</v>
      </c>
      <c r="AH34" s="356">
        <v>0</v>
      </c>
      <c r="AI34" s="357">
        <v>16395197654.93</v>
      </c>
      <c r="AJ34" s="357">
        <v>772408272.83000004</v>
      </c>
      <c r="AK34" s="357">
        <v>54521355511.550003</v>
      </c>
      <c r="AL34" s="357">
        <v>6693900599.2200003</v>
      </c>
      <c r="AM34" s="357">
        <v>42537463574.32</v>
      </c>
      <c r="AN34" s="357">
        <v>16003612168</v>
      </c>
      <c r="AO34" s="357">
        <v>19948508048.139999</v>
      </c>
      <c r="AP34" s="357">
        <v>15868912094.059999</v>
      </c>
      <c r="AQ34" s="357">
        <v>6111015788.6000004</v>
      </c>
      <c r="AR34" s="357">
        <v>38580725789.480003</v>
      </c>
      <c r="AS34" s="357">
        <v>61578123223.309998</v>
      </c>
      <c r="AT34" s="357">
        <v>2153829598.8899999</v>
      </c>
      <c r="AU34" s="357">
        <v>33934855719.810001</v>
      </c>
      <c r="AV34" s="357">
        <v>48149666575.220001</v>
      </c>
      <c r="AW34" s="357">
        <v>16086729532.530001</v>
      </c>
      <c r="AX34" s="357">
        <v>58518223511.970001</v>
      </c>
      <c r="AY34" s="357">
        <v>17448364739.529999</v>
      </c>
      <c r="AZ34" s="357">
        <v>1960691985</v>
      </c>
      <c r="BA34" s="247"/>
      <c r="BB34" s="358">
        <f t="shared" si="0"/>
        <v>982766928122.91003</v>
      </c>
    </row>
    <row r="35" spans="1:54" ht="14.25" customHeight="1" x14ac:dyDescent="0.25">
      <c r="A35" s="354" t="s">
        <v>38</v>
      </c>
      <c r="B35" s="359">
        <v>1952674.36</v>
      </c>
      <c r="C35" s="357">
        <v>22693367.620000001</v>
      </c>
      <c r="D35" s="357">
        <v>118595445.45999999</v>
      </c>
      <c r="E35" s="358">
        <v>1270762823.3067007</v>
      </c>
      <c r="F35" s="357">
        <v>1016665847.6900001</v>
      </c>
      <c r="G35" s="357">
        <v>83666991.109999999</v>
      </c>
      <c r="H35" s="357">
        <v>899481495.88999999</v>
      </c>
      <c r="I35" s="357">
        <v>102617192.58</v>
      </c>
      <c r="J35" s="358">
        <v>8171318443.8000002</v>
      </c>
      <c r="K35" s="357">
        <v>4460856798.1300001</v>
      </c>
      <c r="L35" s="357">
        <v>678343788.10000002</v>
      </c>
      <c r="M35" s="357">
        <v>1785653827.96</v>
      </c>
      <c r="N35" s="357">
        <v>2503467264.1799998</v>
      </c>
      <c r="O35" s="357">
        <v>87024717.920000002</v>
      </c>
      <c r="P35" s="357">
        <v>3553284946.1700001</v>
      </c>
      <c r="Q35" s="357">
        <v>43872596.939999998</v>
      </c>
      <c r="R35" s="357">
        <v>562443684.97000003</v>
      </c>
      <c r="S35" s="357">
        <v>6601482.0700000003</v>
      </c>
      <c r="T35" s="357">
        <v>734184791.75</v>
      </c>
      <c r="U35" s="357">
        <v>368595716.83999997</v>
      </c>
      <c r="V35" s="357">
        <v>97248031.349999994</v>
      </c>
      <c r="W35" s="357">
        <v>1713951046.0999999</v>
      </c>
      <c r="X35" s="357">
        <v>449576854.76999998</v>
      </c>
      <c r="Y35" s="358">
        <v>1902508273.72</v>
      </c>
      <c r="Z35" s="357">
        <v>58985851.18</v>
      </c>
      <c r="AA35" s="357">
        <v>5709653368.8900003</v>
      </c>
      <c r="AB35" s="357">
        <v>2159876.06</v>
      </c>
      <c r="AC35" s="357">
        <v>938542339.88</v>
      </c>
      <c r="AD35" s="357">
        <v>358320562.94</v>
      </c>
      <c r="AE35" s="358">
        <v>160054864.68329921</v>
      </c>
      <c r="AF35" s="357">
        <v>328974483.94</v>
      </c>
      <c r="AG35" s="357">
        <v>230735246.52000001</v>
      </c>
      <c r="AH35" s="357">
        <v>9574920532.5699997</v>
      </c>
      <c r="AI35" s="356">
        <v>0</v>
      </c>
      <c r="AJ35" s="357">
        <v>46828058.409999996</v>
      </c>
      <c r="AK35" s="357">
        <v>3024073789.4200001</v>
      </c>
      <c r="AL35" s="357">
        <v>307984314.16000003</v>
      </c>
      <c r="AM35" s="357">
        <v>629161319.10000002</v>
      </c>
      <c r="AN35" s="357">
        <v>431864342.31999999</v>
      </c>
      <c r="AO35" s="357">
        <v>1321491945.3900001</v>
      </c>
      <c r="AP35" s="357">
        <v>397484584.81</v>
      </c>
      <c r="AQ35" s="357">
        <v>143374029.66</v>
      </c>
      <c r="AR35" s="357">
        <v>4002436737.4099998</v>
      </c>
      <c r="AS35" s="357">
        <v>5498692132.6000004</v>
      </c>
      <c r="AT35" s="357">
        <v>30349119.280000001</v>
      </c>
      <c r="AU35" s="357">
        <v>1705216361.4100001</v>
      </c>
      <c r="AV35" s="357">
        <v>975457891.98000002</v>
      </c>
      <c r="AW35" s="357">
        <v>10138200806.309999</v>
      </c>
      <c r="AX35" s="357">
        <v>2508967569.6799998</v>
      </c>
      <c r="AY35" s="357">
        <v>822000742.63</v>
      </c>
      <c r="AZ35" s="357">
        <v>55831921.159999996</v>
      </c>
      <c r="BA35" s="247"/>
      <c r="BB35" s="358">
        <f t="shared" si="0"/>
        <v>80037130895.180008</v>
      </c>
    </row>
    <row r="36" spans="1:54" ht="14.25" customHeight="1" x14ac:dyDescent="0.25">
      <c r="A36" s="354" t="s">
        <v>39</v>
      </c>
      <c r="B36" s="359">
        <v>325425.56</v>
      </c>
      <c r="C36" s="357">
        <v>181177503.78999999</v>
      </c>
      <c r="D36" s="357">
        <v>4507261191.8299999</v>
      </c>
      <c r="E36" s="358">
        <v>226718834.85677984</v>
      </c>
      <c r="F36" s="357">
        <v>109798594.25</v>
      </c>
      <c r="G36" s="357">
        <v>11727948.949999999</v>
      </c>
      <c r="H36" s="357">
        <v>114346842.34999999</v>
      </c>
      <c r="I36" s="357">
        <v>79696469.760000005</v>
      </c>
      <c r="J36" s="357">
        <v>7283954059.4099998</v>
      </c>
      <c r="K36" s="358">
        <v>144838564.77000001</v>
      </c>
      <c r="L36" s="357">
        <v>7392274.7300000004</v>
      </c>
      <c r="M36" s="357">
        <v>105234981.70999999</v>
      </c>
      <c r="N36" s="357">
        <v>645218550.04999995</v>
      </c>
      <c r="O36" s="357">
        <v>19935724.140000001</v>
      </c>
      <c r="P36" s="357">
        <v>374505669.69999999</v>
      </c>
      <c r="Q36" s="357">
        <v>933584.38</v>
      </c>
      <c r="R36" s="357">
        <v>353425128.01999998</v>
      </c>
      <c r="S36" s="357">
        <v>4559384.0599999996</v>
      </c>
      <c r="T36" s="357">
        <v>134776513.75999999</v>
      </c>
      <c r="U36" s="357">
        <v>1676990.6</v>
      </c>
      <c r="V36" s="357">
        <v>108355077.26000001</v>
      </c>
      <c r="W36" s="357">
        <v>2791615211.3000002</v>
      </c>
      <c r="X36" s="357">
        <v>115167700.5</v>
      </c>
      <c r="Y36" s="357">
        <v>386206644.44</v>
      </c>
      <c r="Z36" s="357">
        <v>2868704.05</v>
      </c>
      <c r="AA36" s="357">
        <v>1350301749.5</v>
      </c>
      <c r="AB36" s="357">
        <v>776297.26</v>
      </c>
      <c r="AC36" s="357">
        <v>43018190.619999997</v>
      </c>
      <c r="AD36" s="357">
        <v>7816269.4800000004</v>
      </c>
      <c r="AE36" s="358">
        <v>28555645.293220166</v>
      </c>
      <c r="AF36" s="357">
        <v>56018453.960000001</v>
      </c>
      <c r="AG36" s="357">
        <v>235243613.65000001</v>
      </c>
      <c r="AH36" s="357">
        <v>1876154312.01</v>
      </c>
      <c r="AI36" s="357">
        <v>36528634.420000002</v>
      </c>
      <c r="AJ36" s="356">
        <v>0</v>
      </c>
      <c r="AK36" s="357">
        <v>113951600.37</v>
      </c>
      <c r="AL36" s="357">
        <v>33364739.699999999</v>
      </c>
      <c r="AM36" s="357">
        <v>160671874.34999999</v>
      </c>
      <c r="AN36" s="357">
        <v>38416223.890000001</v>
      </c>
      <c r="AO36" s="357">
        <v>170032660.11000001</v>
      </c>
      <c r="AP36" s="357">
        <v>49647039.200000003</v>
      </c>
      <c r="AQ36" s="357">
        <v>16400388.189999999</v>
      </c>
      <c r="AR36" s="357">
        <v>999481986.17999995</v>
      </c>
      <c r="AS36" s="357">
        <v>3374167362.4200001</v>
      </c>
      <c r="AT36" s="357">
        <v>2259900.77</v>
      </c>
      <c r="AU36" s="357">
        <v>297429925.55000001</v>
      </c>
      <c r="AV36" s="357">
        <v>179379529.16999999</v>
      </c>
      <c r="AW36" s="357">
        <v>236153899.63999999</v>
      </c>
      <c r="AX36" s="357">
        <v>722002310.41999996</v>
      </c>
      <c r="AY36" s="357">
        <v>140194100.03999999</v>
      </c>
      <c r="AZ36" s="357">
        <v>6455324.21</v>
      </c>
      <c r="BA36" s="247"/>
      <c r="BB36" s="358">
        <f t="shared" si="0"/>
        <v>27886139604.629982</v>
      </c>
    </row>
    <row r="37" spans="1:54" ht="14.25" customHeight="1" x14ac:dyDescent="0.25">
      <c r="A37" s="354" t="s">
        <v>40</v>
      </c>
      <c r="B37" s="359">
        <v>15399080.939999999</v>
      </c>
      <c r="C37" s="357">
        <v>603157711.16999996</v>
      </c>
      <c r="D37" s="357">
        <v>501891692.68000001</v>
      </c>
      <c r="E37" s="358">
        <v>5785039297.0361872</v>
      </c>
      <c r="F37" s="357">
        <v>1081748231.98</v>
      </c>
      <c r="G37" s="357">
        <v>677975451.87</v>
      </c>
      <c r="H37" s="357">
        <v>8664222010.1900005</v>
      </c>
      <c r="I37" s="357">
        <v>163576563.88</v>
      </c>
      <c r="J37" s="357">
        <v>25871668737.209999</v>
      </c>
      <c r="K37" s="357">
        <v>2555681026.5999999</v>
      </c>
      <c r="L37" s="358">
        <v>279327738.13</v>
      </c>
      <c r="M37" s="357">
        <v>1715752769.9200001</v>
      </c>
      <c r="N37" s="357">
        <v>8937084201.1299992</v>
      </c>
      <c r="O37" s="357">
        <v>517872151.44999999</v>
      </c>
      <c r="P37" s="357">
        <v>8704445378.6800003</v>
      </c>
      <c r="Q37" s="357">
        <v>133232884.68000001</v>
      </c>
      <c r="R37" s="357">
        <v>2379365826.2600002</v>
      </c>
      <c r="S37" s="357">
        <v>84415432.439999998</v>
      </c>
      <c r="T37" s="357">
        <v>1616702751.3</v>
      </c>
      <c r="U37" s="357">
        <v>195981546.40000001</v>
      </c>
      <c r="V37" s="357">
        <v>306207451.60000002</v>
      </c>
      <c r="W37" s="357">
        <v>3485740696.02</v>
      </c>
      <c r="X37" s="357">
        <v>338600022.38999999</v>
      </c>
      <c r="Y37" s="357">
        <v>653855223.25999999</v>
      </c>
      <c r="Z37" s="357">
        <v>31346325.329999998</v>
      </c>
      <c r="AA37" s="357">
        <v>3549664636.0900002</v>
      </c>
      <c r="AB37" s="357">
        <v>2068975.33</v>
      </c>
      <c r="AC37" s="357">
        <v>1748182344.9200001</v>
      </c>
      <c r="AD37" s="357">
        <v>473050419.79000002</v>
      </c>
      <c r="AE37" s="358">
        <v>728636111.23381293</v>
      </c>
      <c r="AF37" s="357">
        <v>3956314209.9000001</v>
      </c>
      <c r="AG37" s="357">
        <v>622457953.40999997</v>
      </c>
      <c r="AH37" s="357">
        <v>55229270796.699997</v>
      </c>
      <c r="AI37" s="357">
        <v>2424062845.3499999</v>
      </c>
      <c r="AJ37" s="357">
        <v>57261462.390000001</v>
      </c>
      <c r="AK37" s="356">
        <v>0</v>
      </c>
      <c r="AL37" s="357">
        <v>747614918.26999998</v>
      </c>
      <c r="AM37" s="357">
        <v>3848661902.4699998</v>
      </c>
      <c r="AN37" s="357">
        <v>2027008822.3299999</v>
      </c>
      <c r="AO37" s="357">
        <v>11512137646.34</v>
      </c>
      <c r="AP37" s="357">
        <v>4519571437.1999998</v>
      </c>
      <c r="AQ37" s="357">
        <v>794825237.25</v>
      </c>
      <c r="AR37" s="357">
        <v>5332929652.9099998</v>
      </c>
      <c r="AS37" s="357">
        <v>6089691210.0699997</v>
      </c>
      <c r="AT37" s="357">
        <v>424704654.51999998</v>
      </c>
      <c r="AU37" s="357">
        <v>5139710805.4200001</v>
      </c>
      <c r="AV37" s="357">
        <v>1836515912.1800001</v>
      </c>
      <c r="AW37" s="357">
        <v>3938889648.6799998</v>
      </c>
      <c r="AX37" s="357">
        <v>12006048900.58</v>
      </c>
      <c r="AY37" s="357">
        <v>3434626683.1300001</v>
      </c>
      <c r="AZ37" s="357">
        <v>2687434998.1999998</v>
      </c>
      <c r="BA37" s="247"/>
      <c r="BB37" s="358">
        <f t="shared" si="0"/>
        <v>208431632387.20999</v>
      </c>
    </row>
    <row r="38" spans="1:54" ht="14.25" customHeight="1" x14ac:dyDescent="0.25">
      <c r="A38" s="354" t="s">
        <v>41</v>
      </c>
      <c r="B38" s="359">
        <v>335448.8</v>
      </c>
      <c r="C38" s="357">
        <v>103699719.39</v>
      </c>
      <c r="D38" s="357">
        <v>45723997.390000001</v>
      </c>
      <c r="E38" s="358">
        <v>2024709268.7222562</v>
      </c>
      <c r="F38" s="357">
        <v>1532870134.0699999</v>
      </c>
      <c r="G38" s="357">
        <v>137537949.59</v>
      </c>
      <c r="H38" s="357">
        <v>530788909.98000002</v>
      </c>
      <c r="I38" s="357">
        <v>72244461.120000005</v>
      </c>
      <c r="J38" s="357">
        <v>2378989928.71</v>
      </c>
      <c r="K38" s="357">
        <v>333818846.05000001</v>
      </c>
      <c r="L38" s="357">
        <v>35543314.859999999</v>
      </c>
      <c r="M38" s="357">
        <v>226190678.49000001</v>
      </c>
      <c r="N38" s="357">
        <v>5737106196.54</v>
      </c>
      <c r="O38" s="357">
        <v>158266450.53999999</v>
      </c>
      <c r="P38" s="357">
        <v>4156448177.96</v>
      </c>
      <c r="Q38" s="357">
        <v>31217739.93</v>
      </c>
      <c r="R38" s="357">
        <v>769942261.11000001</v>
      </c>
      <c r="S38" s="357">
        <v>3762868.81</v>
      </c>
      <c r="T38" s="357">
        <v>573361961.03999996</v>
      </c>
      <c r="U38" s="357">
        <v>33497338.57</v>
      </c>
      <c r="V38" s="357">
        <v>101750325.45</v>
      </c>
      <c r="W38" s="357">
        <v>442071512.23000002</v>
      </c>
      <c r="X38" s="357">
        <v>277691290.61000001</v>
      </c>
      <c r="Y38" s="357">
        <v>229591461.93000001</v>
      </c>
      <c r="Z38" s="357">
        <v>5571190.0300000003</v>
      </c>
      <c r="AA38" s="357">
        <v>461322975.42000002</v>
      </c>
      <c r="AB38" s="357">
        <v>19568150.059999999</v>
      </c>
      <c r="AC38" s="357">
        <v>84759974.959999993</v>
      </c>
      <c r="AD38" s="357">
        <v>17637907.710000001</v>
      </c>
      <c r="AE38" s="358">
        <v>255015776.41774377</v>
      </c>
      <c r="AF38" s="357">
        <v>470859675.67000002</v>
      </c>
      <c r="AG38" s="357">
        <v>177799389.75</v>
      </c>
      <c r="AH38" s="357">
        <v>10641732784.200001</v>
      </c>
      <c r="AI38" s="357">
        <v>580677291.13</v>
      </c>
      <c r="AJ38" s="357">
        <v>25552387.510000002</v>
      </c>
      <c r="AK38" s="357">
        <v>979277765.02999997</v>
      </c>
      <c r="AL38" s="356">
        <v>0</v>
      </c>
      <c r="AM38" s="357">
        <v>439574055.45999998</v>
      </c>
      <c r="AN38" s="357">
        <v>239404420.52000001</v>
      </c>
      <c r="AO38" s="357">
        <v>1580147603.9200001</v>
      </c>
      <c r="AP38" s="357">
        <v>287306995.41000003</v>
      </c>
      <c r="AQ38" s="357">
        <v>83149026.209999993</v>
      </c>
      <c r="AR38" s="357">
        <v>2084700889.5699999</v>
      </c>
      <c r="AS38" s="357">
        <v>1007521044.36</v>
      </c>
      <c r="AT38" s="357">
        <v>20588343.280000001</v>
      </c>
      <c r="AU38" s="357">
        <v>24233943932.32</v>
      </c>
      <c r="AV38" s="357">
        <v>364490372.27999997</v>
      </c>
      <c r="AW38" s="357">
        <v>747445841.54999995</v>
      </c>
      <c r="AX38" s="357">
        <v>4254039297.2399998</v>
      </c>
      <c r="AY38" s="357">
        <v>751352797.28999996</v>
      </c>
      <c r="AZ38" s="357">
        <v>265405119.15000001</v>
      </c>
      <c r="BA38" s="247"/>
      <c r="BB38" s="358">
        <f t="shared" si="0"/>
        <v>70016005248.339996</v>
      </c>
    </row>
    <row r="39" spans="1:54" ht="14.25" customHeight="1" x14ac:dyDescent="0.25">
      <c r="A39" s="354" t="s">
        <v>42</v>
      </c>
      <c r="B39" s="359">
        <v>24098038.16</v>
      </c>
      <c r="C39" s="357">
        <v>70721093.989999995</v>
      </c>
      <c r="D39" s="357">
        <v>128550578.79000001</v>
      </c>
      <c r="E39" s="358">
        <v>2689482930.4271612</v>
      </c>
      <c r="F39" s="357">
        <v>294405790.43000001</v>
      </c>
      <c r="G39" s="357">
        <v>613231869.88999999</v>
      </c>
      <c r="H39" s="357">
        <v>7174890048.8100004</v>
      </c>
      <c r="I39" s="357">
        <v>109413039.56</v>
      </c>
      <c r="J39" s="357">
        <v>8975470036.4200001</v>
      </c>
      <c r="K39" s="357">
        <v>681859173.63999999</v>
      </c>
      <c r="L39" s="357">
        <v>61939865.329999998</v>
      </c>
      <c r="M39" s="357">
        <v>515221707.33999997</v>
      </c>
      <c r="N39" s="357">
        <v>4400393591.8400002</v>
      </c>
      <c r="O39" s="357">
        <v>305407537.85000002</v>
      </c>
      <c r="P39" s="357">
        <v>4810314134.5</v>
      </c>
      <c r="Q39" s="357">
        <v>559898245.48000002</v>
      </c>
      <c r="R39" s="357">
        <v>896659273.44000006</v>
      </c>
      <c r="S39" s="357">
        <v>117236502.14</v>
      </c>
      <c r="T39" s="357">
        <v>662911611.48000002</v>
      </c>
      <c r="U39" s="357">
        <v>85510321.780000001</v>
      </c>
      <c r="V39" s="357">
        <v>183168512.03999999</v>
      </c>
      <c r="W39" s="357">
        <v>2246445288</v>
      </c>
      <c r="X39" s="357">
        <v>170008289.05000001</v>
      </c>
      <c r="Y39" s="357">
        <v>311119330.11000001</v>
      </c>
      <c r="Z39" s="357">
        <v>9933067.8599999994</v>
      </c>
      <c r="AA39" s="357">
        <v>968437962.88999999</v>
      </c>
      <c r="AB39" s="357">
        <v>3391938.32</v>
      </c>
      <c r="AC39" s="357">
        <v>161608984.63999999</v>
      </c>
      <c r="AD39" s="357">
        <v>58880961.109999999</v>
      </c>
      <c r="AE39" s="358">
        <v>338745215.5528388</v>
      </c>
      <c r="AF39" s="357">
        <v>4680836178.6400003</v>
      </c>
      <c r="AG39" s="357">
        <v>443805332.58999997</v>
      </c>
      <c r="AH39" s="357">
        <v>62513732057.489998</v>
      </c>
      <c r="AI39" s="357">
        <v>316233210.18000001</v>
      </c>
      <c r="AJ39" s="357">
        <v>64280149.170000002</v>
      </c>
      <c r="AK39" s="357">
        <v>4351811719.9399996</v>
      </c>
      <c r="AL39" s="357">
        <v>608217869.00999999</v>
      </c>
      <c r="AM39" s="356">
        <v>0</v>
      </c>
      <c r="AN39" s="357">
        <v>1586907667.8199999</v>
      </c>
      <c r="AO39" s="357">
        <v>653341348.94000006</v>
      </c>
      <c r="AP39" s="357">
        <v>3826092543.77</v>
      </c>
      <c r="AQ39" s="357">
        <v>2141793938.47</v>
      </c>
      <c r="AR39" s="357">
        <v>2606513258.8600001</v>
      </c>
      <c r="AS39" s="357">
        <v>5942296304.5500002</v>
      </c>
      <c r="AT39" s="357">
        <v>490807409.10000002</v>
      </c>
      <c r="AU39" s="357">
        <v>2732557302.8299999</v>
      </c>
      <c r="AV39" s="357">
        <v>8812736767.6000004</v>
      </c>
      <c r="AW39" s="357">
        <v>1593943615.6400001</v>
      </c>
      <c r="AX39" s="357">
        <v>10322791113.82</v>
      </c>
      <c r="AY39" s="357">
        <v>1594139522.28</v>
      </c>
      <c r="AZ39" s="357">
        <v>568087952.94000006</v>
      </c>
      <c r="BA39" s="247"/>
      <c r="BB39" s="358">
        <f t="shared" si="0"/>
        <v>153480280204.51004</v>
      </c>
    </row>
    <row r="40" spans="1:54" ht="14.25" customHeight="1" x14ac:dyDescent="0.25">
      <c r="A40" s="353" t="s">
        <v>43</v>
      </c>
      <c r="B40" s="359">
        <v>40778832.310000002</v>
      </c>
      <c r="C40" s="357">
        <v>87190696.739999995</v>
      </c>
      <c r="D40" s="357">
        <v>61991738.439999998</v>
      </c>
      <c r="E40" s="358">
        <v>1831013195.1305795</v>
      </c>
      <c r="F40" s="357">
        <v>312970076.63999999</v>
      </c>
      <c r="G40" s="357">
        <v>2132563482.02</v>
      </c>
      <c r="H40" s="357">
        <v>2422564711.6999998</v>
      </c>
      <c r="I40" s="357">
        <v>6212437.5800000001</v>
      </c>
      <c r="J40" s="357">
        <v>4261651095.6100001</v>
      </c>
      <c r="K40" s="357">
        <v>337430011.69</v>
      </c>
      <c r="L40" s="357">
        <v>115983656.62</v>
      </c>
      <c r="M40" s="357">
        <v>199274239.08000001</v>
      </c>
      <c r="N40" s="357">
        <v>4417135628.3699999</v>
      </c>
      <c r="O40" s="357">
        <v>943158680.86000001</v>
      </c>
      <c r="P40" s="357">
        <v>3234491769.3699999</v>
      </c>
      <c r="Q40" s="357">
        <v>91889261.900000006</v>
      </c>
      <c r="R40" s="357">
        <v>344485443.68000001</v>
      </c>
      <c r="S40" s="357">
        <v>50000244.060000002</v>
      </c>
      <c r="T40" s="357">
        <v>414110045.73000002</v>
      </c>
      <c r="U40" s="357">
        <v>2505912.4700000002</v>
      </c>
      <c r="V40" s="357">
        <v>147284262.43000001</v>
      </c>
      <c r="W40" s="357">
        <v>393613525.77999997</v>
      </c>
      <c r="X40" s="357">
        <v>42097153.130000003</v>
      </c>
      <c r="Y40" s="357">
        <v>125740353.59</v>
      </c>
      <c r="Z40" s="357">
        <v>3250237.18</v>
      </c>
      <c r="AA40" s="357">
        <v>465312833.39999998</v>
      </c>
      <c r="AB40" s="357">
        <v>23144046.77</v>
      </c>
      <c r="AC40" s="357">
        <v>96073438.079999998</v>
      </c>
      <c r="AD40" s="357">
        <v>24325857.899999999</v>
      </c>
      <c r="AE40" s="358">
        <v>230619407.33942065</v>
      </c>
      <c r="AF40" s="357">
        <v>5834523888.71</v>
      </c>
      <c r="AG40" s="357">
        <v>141275248.16999999</v>
      </c>
      <c r="AH40" s="357">
        <v>16316772347.809999</v>
      </c>
      <c r="AI40" s="357">
        <v>88633464.459999993</v>
      </c>
      <c r="AJ40" s="357">
        <v>4755148.78</v>
      </c>
      <c r="AK40" s="357">
        <v>4366429238.5500002</v>
      </c>
      <c r="AL40" s="357">
        <v>434833550.32999998</v>
      </c>
      <c r="AM40" s="357">
        <v>2653181463.4899998</v>
      </c>
      <c r="AN40" s="356">
        <v>0</v>
      </c>
      <c r="AO40" s="357">
        <v>2563072704.1300001</v>
      </c>
      <c r="AP40" s="357">
        <v>2012722307.6300001</v>
      </c>
      <c r="AQ40" s="357">
        <v>552636926.38</v>
      </c>
      <c r="AR40" s="357">
        <v>1809305050.74</v>
      </c>
      <c r="AS40" s="357">
        <v>1247103872.97</v>
      </c>
      <c r="AT40" s="357">
        <v>695740696.32000005</v>
      </c>
      <c r="AU40" s="357">
        <v>2239203265.25</v>
      </c>
      <c r="AV40" s="357">
        <v>559491342.50999999</v>
      </c>
      <c r="AW40" s="357">
        <v>446526806.13</v>
      </c>
      <c r="AX40" s="357">
        <v>8015745250.8500004</v>
      </c>
      <c r="AY40" s="357">
        <v>3360697068.2800002</v>
      </c>
      <c r="AZ40" s="357">
        <v>881935356.22000003</v>
      </c>
      <c r="BA40" s="247"/>
      <c r="BB40" s="358">
        <f t="shared" si="0"/>
        <v>77083447273.309998</v>
      </c>
    </row>
    <row r="41" spans="1:54" ht="14.25" customHeight="1" x14ac:dyDescent="0.25">
      <c r="A41" s="353" t="s">
        <v>44</v>
      </c>
      <c r="B41" s="359">
        <v>15666936.43</v>
      </c>
      <c r="C41" s="357">
        <v>547183943.32000005</v>
      </c>
      <c r="D41" s="357">
        <v>485830089.43000001</v>
      </c>
      <c r="E41" s="358">
        <v>3077549120.5403733</v>
      </c>
      <c r="F41" s="357">
        <v>3006810753.3699999</v>
      </c>
      <c r="G41" s="357">
        <v>907276939.11000001</v>
      </c>
      <c r="H41" s="357">
        <v>3463386897.5100002</v>
      </c>
      <c r="I41" s="357">
        <v>763898739.38</v>
      </c>
      <c r="J41" s="357">
        <v>43787211652.690002</v>
      </c>
      <c r="K41" s="357">
        <v>1313443995.5</v>
      </c>
      <c r="L41" s="357">
        <v>1464661575.9300001</v>
      </c>
      <c r="M41" s="357">
        <v>3907069433.4499998</v>
      </c>
      <c r="N41" s="357">
        <v>7487430194.3100004</v>
      </c>
      <c r="O41" s="357">
        <v>288195285.20999998</v>
      </c>
      <c r="P41" s="357">
        <v>4667803980.6899996</v>
      </c>
      <c r="Q41" s="357">
        <v>150351745.28999999</v>
      </c>
      <c r="R41" s="357">
        <v>2831656700.4699998</v>
      </c>
      <c r="S41" s="357">
        <v>378255452.86000001</v>
      </c>
      <c r="T41" s="357">
        <v>1081468320.29</v>
      </c>
      <c r="U41" s="357">
        <v>82443565.680000007</v>
      </c>
      <c r="V41" s="357">
        <v>742292473.07000005</v>
      </c>
      <c r="W41" s="357">
        <v>7143096284.5200005</v>
      </c>
      <c r="X41" s="357">
        <v>537820975.64999998</v>
      </c>
      <c r="Y41" s="357">
        <v>770961418.32000005</v>
      </c>
      <c r="Z41" s="357">
        <v>110472051.53</v>
      </c>
      <c r="AA41" s="357">
        <v>7024432390.8299999</v>
      </c>
      <c r="AB41" s="357">
        <v>11902863.23</v>
      </c>
      <c r="AC41" s="357">
        <v>2779375524.96</v>
      </c>
      <c r="AD41" s="357">
        <v>999734629.22000003</v>
      </c>
      <c r="AE41" s="358">
        <v>387622850.62962669</v>
      </c>
      <c r="AF41" s="357">
        <v>2021807162.7</v>
      </c>
      <c r="AG41" s="357">
        <v>776339546.59000003</v>
      </c>
      <c r="AH41" s="357">
        <v>27235499837.970001</v>
      </c>
      <c r="AI41" s="357">
        <v>511083000.20999998</v>
      </c>
      <c r="AJ41" s="357">
        <v>193103456.63999999</v>
      </c>
      <c r="AK41" s="357">
        <v>6030407356.1400003</v>
      </c>
      <c r="AL41" s="357">
        <v>375822013.20999998</v>
      </c>
      <c r="AM41" s="357">
        <v>2301387960.5300002</v>
      </c>
      <c r="AN41" s="357">
        <v>1216516033.4000001</v>
      </c>
      <c r="AO41" s="356">
        <v>0</v>
      </c>
      <c r="AP41" s="357">
        <v>1812991170.6900001</v>
      </c>
      <c r="AQ41" s="357">
        <v>948380168.37</v>
      </c>
      <c r="AR41" s="357">
        <v>4153125067.7600002</v>
      </c>
      <c r="AS41" s="357">
        <v>10914120591.51</v>
      </c>
      <c r="AT41" s="357">
        <v>1034074001.9400001</v>
      </c>
      <c r="AU41" s="357">
        <v>2708774155.3600001</v>
      </c>
      <c r="AV41" s="357">
        <v>2286338286.0799999</v>
      </c>
      <c r="AW41" s="357">
        <v>2157411005.02</v>
      </c>
      <c r="AX41" s="357">
        <v>9161410894.0900002</v>
      </c>
      <c r="AY41" s="357">
        <v>3126685227.0599999</v>
      </c>
      <c r="AZ41" s="357">
        <v>4245128155.0799999</v>
      </c>
      <c r="BA41" s="247"/>
      <c r="BB41" s="358">
        <f t="shared" si="0"/>
        <v>183425711873.76996</v>
      </c>
    </row>
    <row r="42" spans="1:54" ht="14.25" customHeight="1" x14ac:dyDescent="0.25">
      <c r="A42" s="354" t="s">
        <v>45</v>
      </c>
      <c r="B42" s="359">
        <v>6145645.3799999999</v>
      </c>
      <c r="C42" s="357">
        <v>37136122.869999997</v>
      </c>
      <c r="D42" s="357">
        <v>6907240.8600000003</v>
      </c>
      <c r="E42" s="358">
        <v>941149347.26448309</v>
      </c>
      <c r="F42" s="357">
        <v>64352998.890000001</v>
      </c>
      <c r="G42" s="357">
        <v>216520462.53999999</v>
      </c>
      <c r="H42" s="357">
        <v>11125991809.77</v>
      </c>
      <c r="I42" s="357">
        <v>3935899.6</v>
      </c>
      <c r="J42" s="357">
        <v>5692347951.8299999</v>
      </c>
      <c r="K42" s="357">
        <v>319613872.49000001</v>
      </c>
      <c r="L42" s="357">
        <v>40991410.020000003</v>
      </c>
      <c r="M42" s="357">
        <v>170898643.91999999</v>
      </c>
      <c r="N42" s="357">
        <v>2857703319.5599999</v>
      </c>
      <c r="O42" s="357">
        <v>120818579.94</v>
      </c>
      <c r="P42" s="357">
        <v>1317742526.4100001</v>
      </c>
      <c r="Q42" s="357">
        <v>56429431.030000001</v>
      </c>
      <c r="R42" s="357">
        <v>309939761.63</v>
      </c>
      <c r="S42" s="357">
        <v>11499959.75</v>
      </c>
      <c r="T42" s="357">
        <v>265997741.96000001</v>
      </c>
      <c r="U42" s="357">
        <v>6434710.4299999997</v>
      </c>
      <c r="V42" s="357">
        <v>63983369.369999997</v>
      </c>
      <c r="W42" s="357">
        <v>571407923.28999996</v>
      </c>
      <c r="X42" s="357">
        <v>42783908.5</v>
      </c>
      <c r="Y42" s="357">
        <v>83466197.069999993</v>
      </c>
      <c r="Z42" s="357">
        <v>394625.53</v>
      </c>
      <c r="AA42" s="357">
        <v>4242772260.7800002</v>
      </c>
      <c r="AB42" s="357">
        <v>6701297.8399999999</v>
      </c>
      <c r="AC42" s="357">
        <v>99719902.540000007</v>
      </c>
      <c r="AD42" s="357">
        <v>58198731.560000002</v>
      </c>
      <c r="AE42" s="358">
        <v>118539454.14551689</v>
      </c>
      <c r="AF42" s="357">
        <v>4365525174.5200005</v>
      </c>
      <c r="AG42" s="357">
        <v>114965811.43000001</v>
      </c>
      <c r="AH42" s="357">
        <v>14436400263.370001</v>
      </c>
      <c r="AI42" s="357">
        <v>56478469.619999997</v>
      </c>
      <c r="AJ42" s="357">
        <v>7744747.8799999999</v>
      </c>
      <c r="AK42" s="357">
        <v>4766299676.7200003</v>
      </c>
      <c r="AL42" s="357">
        <v>309078098.91000003</v>
      </c>
      <c r="AM42" s="357">
        <v>2786608160.73</v>
      </c>
      <c r="AN42" s="357">
        <v>1161569361.5699999</v>
      </c>
      <c r="AO42" s="357">
        <v>3544161399.77</v>
      </c>
      <c r="AP42" s="356">
        <v>0</v>
      </c>
      <c r="AQ42" s="357">
        <v>464514329.06</v>
      </c>
      <c r="AR42" s="357">
        <v>1905989701.6900001</v>
      </c>
      <c r="AS42" s="357">
        <v>860816442.51999998</v>
      </c>
      <c r="AT42" s="357">
        <v>348406306.83999997</v>
      </c>
      <c r="AU42" s="357">
        <v>1250034915.72</v>
      </c>
      <c r="AV42" s="357">
        <v>656689202.04999995</v>
      </c>
      <c r="AW42" s="357">
        <v>474922520.10000002</v>
      </c>
      <c r="AX42" s="357">
        <v>3035026052.1100001</v>
      </c>
      <c r="AY42" s="357">
        <v>532722218.79000002</v>
      </c>
      <c r="AZ42" s="357">
        <v>661493307.53999996</v>
      </c>
      <c r="BA42" s="247"/>
      <c r="BB42" s="358">
        <f t="shared" si="0"/>
        <v>70599971267.709991</v>
      </c>
    </row>
    <row r="43" spans="1:54" ht="14.25" customHeight="1" x14ac:dyDescent="0.25">
      <c r="A43" s="354" t="s">
        <v>46</v>
      </c>
      <c r="B43" s="356">
        <v>0</v>
      </c>
      <c r="C43" s="357">
        <v>5168461</v>
      </c>
      <c r="D43" s="357">
        <v>93037779</v>
      </c>
      <c r="E43" s="358">
        <v>670237679.93483865</v>
      </c>
      <c r="F43" s="357">
        <v>399849342</v>
      </c>
      <c r="G43" s="357">
        <v>174309752</v>
      </c>
      <c r="H43" s="357">
        <v>853256020</v>
      </c>
      <c r="I43" s="357">
        <v>2463357</v>
      </c>
      <c r="J43" s="357">
        <v>2874122293</v>
      </c>
      <c r="K43" s="357">
        <v>74998225</v>
      </c>
      <c r="L43" s="357">
        <v>11094611</v>
      </c>
      <c r="M43" s="357">
        <v>62762732</v>
      </c>
      <c r="N43" s="357">
        <v>1060757321</v>
      </c>
      <c r="O43" s="357">
        <v>222955364</v>
      </c>
      <c r="P43" s="357">
        <v>891879480</v>
      </c>
      <c r="Q43" s="357">
        <v>817305667</v>
      </c>
      <c r="R43" s="357">
        <v>256575505</v>
      </c>
      <c r="S43" s="356">
        <v>0</v>
      </c>
      <c r="T43" s="357">
        <v>94225528</v>
      </c>
      <c r="U43" s="357">
        <v>112720</v>
      </c>
      <c r="V43" s="357">
        <v>365993000</v>
      </c>
      <c r="W43" s="357">
        <v>117757263</v>
      </c>
      <c r="X43" s="357">
        <v>98319994</v>
      </c>
      <c r="Y43" s="357">
        <v>53557763</v>
      </c>
      <c r="Z43" s="357">
        <v>123228</v>
      </c>
      <c r="AA43" s="357">
        <v>1912428917</v>
      </c>
      <c r="AB43" s="356">
        <v>0</v>
      </c>
      <c r="AC43" s="357">
        <v>39724456</v>
      </c>
      <c r="AD43" s="357">
        <v>12643308</v>
      </c>
      <c r="AE43" s="358">
        <v>84417642.065161392</v>
      </c>
      <c r="AF43" s="357">
        <v>1170128077</v>
      </c>
      <c r="AG43" s="357">
        <v>23803207</v>
      </c>
      <c r="AH43" s="357">
        <v>5600417071</v>
      </c>
      <c r="AI43" s="357">
        <v>11035671</v>
      </c>
      <c r="AJ43" s="357">
        <v>1776342</v>
      </c>
      <c r="AK43" s="357">
        <v>863363724</v>
      </c>
      <c r="AL43" s="357">
        <v>71101536</v>
      </c>
      <c r="AM43" s="357">
        <v>2858342030</v>
      </c>
      <c r="AN43" s="357">
        <v>474277018</v>
      </c>
      <c r="AO43" s="357">
        <v>241319581</v>
      </c>
      <c r="AP43" s="357">
        <v>587476362</v>
      </c>
      <c r="AQ43" s="356">
        <v>0</v>
      </c>
      <c r="AR43" s="357">
        <v>338965318</v>
      </c>
      <c r="AS43" s="357">
        <v>263511780</v>
      </c>
      <c r="AT43" s="357">
        <v>518841238</v>
      </c>
      <c r="AU43" s="357">
        <v>717266478</v>
      </c>
      <c r="AV43" s="357">
        <v>503042649</v>
      </c>
      <c r="AW43" s="357">
        <v>187862910</v>
      </c>
      <c r="AX43" s="357">
        <v>4649359810</v>
      </c>
      <c r="AY43" s="357">
        <v>1145121077</v>
      </c>
      <c r="AZ43" s="357">
        <v>29165606</v>
      </c>
      <c r="BA43" s="247"/>
      <c r="BB43" s="358">
        <f t="shared" si="0"/>
        <v>31506254893</v>
      </c>
    </row>
    <row r="44" spans="1:54" ht="14.25" customHeight="1" x14ac:dyDescent="0.25">
      <c r="A44" s="354" t="s">
        <v>47</v>
      </c>
      <c r="B44" s="359">
        <v>4114421.95</v>
      </c>
      <c r="C44" s="357">
        <v>862628560.19000006</v>
      </c>
      <c r="D44" s="357">
        <v>4745943771.3299999</v>
      </c>
      <c r="E44" s="358">
        <v>29182680861.561699</v>
      </c>
      <c r="F44" s="357">
        <v>3021132890.0900002</v>
      </c>
      <c r="G44" s="357">
        <v>685640240.64999998</v>
      </c>
      <c r="H44" s="357">
        <v>7801443089.4899998</v>
      </c>
      <c r="I44" s="357">
        <v>669411781.13999999</v>
      </c>
      <c r="J44" s="357">
        <v>58908647667.459999</v>
      </c>
      <c r="K44" s="357">
        <v>6470261436.71</v>
      </c>
      <c r="L44" s="357">
        <v>331926909.93000001</v>
      </c>
      <c r="M44" s="357">
        <v>3247724630.2199998</v>
      </c>
      <c r="N44" s="357">
        <v>35997688866.209999</v>
      </c>
      <c r="O44" s="357">
        <v>1177454133.76</v>
      </c>
      <c r="P44" s="357">
        <v>46997494182.690002</v>
      </c>
      <c r="Q44" s="357">
        <v>120786428.13</v>
      </c>
      <c r="R44" s="357">
        <v>9162471112.9899998</v>
      </c>
      <c r="S44" s="357">
        <v>29510106.550000001</v>
      </c>
      <c r="T44" s="357">
        <v>18513637900.68</v>
      </c>
      <c r="U44" s="357">
        <v>509583003.29000002</v>
      </c>
      <c r="V44" s="357">
        <v>1243311756.54</v>
      </c>
      <c r="W44" s="357">
        <v>14503831338.99</v>
      </c>
      <c r="X44" s="357">
        <v>7970016221.6300001</v>
      </c>
      <c r="Y44" s="357">
        <v>7468939530.5699997</v>
      </c>
      <c r="Z44" s="357">
        <v>411535470.87</v>
      </c>
      <c r="AA44" s="357">
        <v>9202522015.7399998</v>
      </c>
      <c r="AB44" s="357">
        <v>14784114.949999999</v>
      </c>
      <c r="AC44" s="357">
        <v>994774542.59000003</v>
      </c>
      <c r="AD44" s="357">
        <v>772517301.10000002</v>
      </c>
      <c r="AE44" s="358">
        <v>3675611176.7882991</v>
      </c>
      <c r="AF44" s="357">
        <v>3669580102.5900002</v>
      </c>
      <c r="AG44" s="357">
        <v>3239773095.1300001</v>
      </c>
      <c r="AH44" s="357">
        <v>90287246974.669998</v>
      </c>
      <c r="AI44" s="357">
        <v>21396194914.919998</v>
      </c>
      <c r="AJ44" s="357">
        <v>1078751131.01</v>
      </c>
      <c r="AK44" s="357">
        <v>13756283879.389999</v>
      </c>
      <c r="AL44" s="357">
        <v>3960143920.3699999</v>
      </c>
      <c r="AM44" s="357">
        <v>4383682176.4700003</v>
      </c>
      <c r="AN44" s="357">
        <v>2745373068.1799998</v>
      </c>
      <c r="AO44" s="357">
        <v>7294656816.4300003</v>
      </c>
      <c r="AP44" s="357">
        <v>4917542599.7200003</v>
      </c>
      <c r="AQ44" s="357">
        <v>535931390.89999998</v>
      </c>
      <c r="AR44" s="356">
        <v>0</v>
      </c>
      <c r="AS44" s="357">
        <v>46604399254.690002</v>
      </c>
      <c r="AT44" s="357">
        <v>327080922.94</v>
      </c>
      <c r="AU44" s="357">
        <v>20691339344.619999</v>
      </c>
      <c r="AV44" s="357">
        <v>12914936539.469999</v>
      </c>
      <c r="AW44" s="357">
        <v>8893536011.2700005</v>
      </c>
      <c r="AX44" s="357">
        <v>24880098108.279999</v>
      </c>
      <c r="AY44" s="357">
        <v>10131886492.73</v>
      </c>
      <c r="AZ44" s="357">
        <v>501321920.76999998</v>
      </c>
      <c r="BA44" s="247"/>
      <c r="BB44" s="358">
        <f t="shared" si="0"/>
        <v>556907784129.33997</v>
      </c>
    </row>
    <row r="45" spans="1:54" ht="14.25" customHeight="1" x14ac:dyDescent="0.25">
      <c r="A45" s="354" t="s">
        <v>48</v>
      </c>
      <c r="B45" s="359">
        <v>40328983.960000001</v>
      </c>
      <c r="C45" s="357">
        <v>4603432739.21</v>
      </c>
      <c r="D45" s="357">
        <v>8572265215.6800003</v>
      </c>
      <c r="E45" s="358">
        <v>12546482436.918209</v>
      </c>
      <c r="F45" s="357">
        <v>25053101088.02</v>
      </c>
      <c r="G45" s="357">
        <v>586588588.50999999</v>
      </c>
      <c r="H45" s="357">
        <v>3882827672.4400001</v>
      </c>
      <c r="I45" s="357">
        <v>10290376273.18</v>
      </c>
      <c r="J45" s="361">
        <v>476800972663.23999</v>
      </c>
      <c r="K45" s="357">
        <v>6874913530.3000002</v>
      </c>
      <c r="L45" s="357">
        <v>587989698.38</v>
      </c>
      <c r="M45" s="357">
        <v>5549487066.4499998</v>
      </c>
      <c r="N45" s="357">
        <v>36040718624.529999</v>
      </c>
      <c r="O45" s="357">
        <v>1138179306.6600001</v>
      </c>
      <c r="P45" s="357">
        <v>16390067958.5</v>
      </c>
      <c r="Q45" s="357">
        <v>435795588.58999997</v>
      </c>
      <c r="R45" s="357">
        <v>44293926705.760002</v>
      </c>
      <c r="S45" s="357">
        <v>54151610.090000004</v>
      </c>
      <c r="T45" s="357">
        <v>40175559529.099998</v>
      </c>
      <c r="U45" s="357">
        <v>381625314.25999999</v>
      </c>
      <c r="V45" s="357">
        <v>18206193129.68</v>
      </c>
      <c r="W45" s="357">
        <v>125227128098.46001</v>
      </c>
      <c r="X45" s="357">
        <v>8207622253.5500002</v>
      </c>
      <c r="Y45" s="357">
        <v>274883219950.71002</v>
      </c>
      <c r="Z45" s="357">
        <v>537612309.5</v>
      </c>
      <c r="AA45" s="357">
        <v>69360429453.380005</v>
      </c>
      <c r="AB45" s="356">
        <v>0</v>
      </c>
      <c r="AC45" s="357">
        <v>1506932818.6700001</v>
      </c>
      <c r="AD45" s="357">
        <v>437732890.69999999</v>
      </c>
      <c r="AE45" s="358">
        <v>1580252043.7817919</v>
      </c>
      <c r="AF45" s="357">
        <v>4201190182.6799998</v>
      </c>
      <c r="AG45" s="357">
        <v>307185718059.34998</v>
      </c>
      <c r="AH45" s="357">
        <v>111959844855.35001</v>
      </c>
      <c r="AI45" s="357">
        <v>5026953251.6199999</v>
      </c>
      <c r="AJ45" s="357">
        <v>3605165268.7800002</v>
      </c>
      <c r="AK45" s="357">
        <v>5713715884.5200005</v>
      </c>
      <c r="AL45" s="357">
        <v>3500945342.9899998</v>
      </c>
      <c r="AM45" s="357">
        <v>10549131118.5</v>
      </c>
      <c r="AN45" s="357">
        <v>1972977991.05</v>
      </c>
      <c r="AO45" s="357">
        <v>15358424856.52</v>
      </c>
      <c r="AP45" s="357">
        <v>2880164741.79</v>
      </c>
      <c r="AQ45" s="357">
        <v>690972666.49000001</v>
      </c>
      <c r="AR45" s="357">
        <v>45220925292.519997</v>
      </c>
      <c r="AS45" s="356">
        <v>0</v>
      </c>
      <c r="AT45" s="357">
        <v>272792410.23000002</v>
      </c>
      <c r="AU45" s="357">
        <v>14155512928.309999</v>
      </c>
      <c r="AV45" s="357">
        <v>28368512361.970001</v>
      </c>
      <c r="AW45" s="357">
        <v>9818334391.9099998</v>
      </c>
      <c r="AX45" s="357">
        <v>44957039027.660004</v>
      </c>
      <c r="AY45" s="357">
        <v>8737047416.5799999</v>
      </c>
      <c r="AZ45" s="357">
        <v>920345984.55999994</v>
      </c>
      <c r="BA45" s="247"/>
      <c r="BB45" s="358">
        <f t="shared" si="0"/>
        <v>1819341627575.5901</v>
      </c>
    </row>
    <row r="46" spans="1:54" ht="14.25" customHeight="1" x14ac:dyDescent="0.25">
      <c r="A46" s="353" t="s">
        <v>49</v>
      </c>
      <c r="B46" s="359">
        <v>62246729.869999997</v>
      </c>
      <c r="C46" s="357">
        <v>12443764.07</v>
      </c>
      <c r="D46" s="357">
        <v>6809321.5499999998</v>
      </c>
      <c r="E46" s="358">
        <v>303833907.05375206</v>
      </c>
      <c r="F46" s="357">
        <v>115129984.01000001</v>
      </c>
      <c r="G46" s="357">
        <v>465608212.00999999</v>
      </c>
      <c r="H46" s="357">
        <v>531313111.31</v>
      </c>
      <c r="I46" s="357">
        <v>10959006.84</v>
      </c>
      <c r="J46" s="357">
        <v>1407315271</v>
      </c>
      <c r="K46" s="357">
        <v>144929076.00999999</v>
      </c>
      <c r="L46" s="357">
        <v>15369995.73</v>
      </c>
      <c r="M46" s="357">
        <v>81057463.629999995</v>
      </c>
      <c r="N46" s="357">
        <v>534393198.35000002</v>
      </c>
      <c r="O46" s="357">
        <v>288854347.26999998</v>
      </c>
      <c r="P46" s="357">
        <v>366640904.38999999</v>
      </c>
      <c r="Q46" s="357">
        <v>254307902.71000001</v>
      </c>
      <c r="R46" s="357">
        <v>169930249.68000001</v>
      </c>
      <c r="S46" s="357">
        <v>11808108.66</v>
      </c>
      <c r="T46" s="357">
        <v>106784905.31</v>
      </c>
      <c r="U46" s="357">
        <v>389048.15</v>
      </c>
      <c r="V46" s="357">
        <v>22654785.370000001</v>
      </c>
      <c r="W46" s="357">
        <v>102517060.56999999</v>
      </c>
      <c r="X46" s="357">
        <v>15030650.550000001</v>
      </c>
      <c r="Y46" s="357">
        <v>24585213.07</v>
      </c>
      <c r="Z46" s="357">
        <v>1474008.77</v>
      </c>
      <c r="AA46" s="357">
        <v>144296421.13</v>
      </c>
      <c r="AB46" s="357">
        <v>74257.58</v>
      </c>
      <c r="AC46" s="357">
        <v>19600166.579999998</v>
      </c>
      <c r="AD46" s="357">
        <v>7677463.3499999996</v>
      </c>
      <c r="AE46" s="358">
        <v>38268427.426247932</v>
      </c>
      <c r="AF46" s="357">
        <v>1066626400.92</v>
      </c>
      <c r="AG46" s="357">
        <v>35537986.899999999</v>
      </c>
      <c r="AH46" s="357">
        <v>2496686753.02</v>
      </c>
      <c r="AI46" s="357">
        <v>41339132.829999998</v>
      </c>
      <c r="AJ46" s="357">
        <v>1403458.79</v>
      </c>
      <c r="AK46" s="357">
        <v>853579197.22000003</v>
      </c>
      <c r="AL46" s="357">
        <v>50207907.979999997</v>
      </c>
      <c r="AM46" s="357">
        <v>629845728.41999996</v>
      </c>
      <c r="AN46" s="357">
        <v>625008662.51999998</v>
      </c>
      <c r="AO46" s="357">
        <v>1402629850.55</v>
      </c>
      <c r="AP46" s="357">
        <v>302889359.94999999</v>
      </c>
      <c r="AQ46" s="357">
        <v>436331269.75999999</v>
      </c>
      <c r="AR46" s="357">
        <v>245146380.31999999</v>
      </c>
      <c r="AS46" s="357">
        <v>272037701.77999997</v>
      </c>
      <c r="AT46" s="356">
        <v>0</v>
      </c>
      <c r="AU46" s="357">
        <v>295702824.13999999</v>
      </c>
      <c r="AV46" s="357">
        <v>234833502.63999999</v>
      </c>
      <c r="AW46" s="357">
        <v>140285189.19999999</v>
      </c>
      <c r="AX46" s="357">
        <v>1942507422.1500001</v>
      </c>
      <c r="AY46" s="357">
        <v>834967254.80999994</v>
      </c>
      <c r="AZ46" s="357">
        <v>200616581.97999999</v>
      </c>
      <c r="BA46" s="247"/>
      <c r="BB46" s="358">
        <f t="shared" si="0"/>
        <v>17374485527.880001</v>
      </c>
    </row>
    <row r="47" spans="1:54" ht="14.25" customHeight="1" x14ac:dyDescent="0.25">
      <c r="A47" s="354" t="s">
        <v>50</v>
      </c>
      <c r="B47" s="359">
        <v>127626921.34999999</v>
      </c>
      <c r="C47" s="357">
        <v>1562212024.4000001</v>
      </c>
      <c r="D47" s="357">
        <v>643716564.21000004</v>
      </c>
      <c r="E47" s="358">
        <v>8493245588.3871489</v>
      </c>
      <c r="F47" s="357">
        <v>4132768636.0799999</v>
      </c>
      <c r="G47" s="357">
        <v>862536847.50999999</v>
      </c>
      <c r="H47" s="357">
        <v>4765381274.2399998</v>
      </c>
      <c r="I47" s="357">
        <v>1916940859.54</v>
      </c>
      <c r="J47" s="357">
        <v>28569306943.07</v>
      </c>
      <c r="K47" s="357">
        <v>1941550856.25</v>
      </c>
      <c r="L47" s="357">
        <v>125011218.43000001</v>
      </c>
      <c r="M47" s="357">
        <v>1189368807.73</v>
      </c>
      <c r="N47" s="357">
        <v>37636119418.440002</v>
      </c>
      <c r="O47" s="357">
        <v>686777721.34000003</v>
      </c>
      <c r="P47" s="357">
        <v>14136222871.690001</v>
      </c>
      <c r="Q47" s="357">
        <v>75139478.650000006</v>
      </c>
      <c r="R47" s="357">
        <v>4351401561.0100002</v>
      </c>
      <c r="S47" s="357">
        <v>1589612249.1400001</v>
      </c>
      <c r="T47" s="357">
        <v>3260547991.02</v>
      </c>
      <c r="U47" s="357">
        <v>547298262.33000004</v>
      </c>
      <c r="V47" s="357">
        <v>707367886.69000006</v>
      </c>
      <c r="W47" s="357">
        <v>4274180972.79</v>
      </c>
      <c r="X47" s="357">
        <v>1574532780.0999999</v>
      </c>
      <c r="Y47" s="357">
        <v>1718228329.97</v>
      </c>
      <c r="Z47" s="357">
        <v>36708821.039999999</v>
      </c>
      <c r="AA47" s="357">
        <v>3768346973.25</v>
      </c>
      <c r="AB47" s="357">
        <v>184324139.63999999</v>
      </c>
      <c r="AC47" s="357">
        <v>359077777.69</v>
      </c>
      <c r="AD47" s="357">
        <v>162735412.12</v>
      </c>
      <c r="AE47" s="358">
        <v>1069739567.7928511</v>
      </c>
      <c r="AF47" s="357">
        <v>2946675249.5</v>
      </c>
      <c r="AG47" s="357">
        <v>4549867499.8199997</v>
      </c>
      <c r="AH47" s="357">
        <v>43531637622.849998</v>
      </c>
      <c r="AI47" s="357">
        <v>2609881489.9200001</v>
      </c>
      <c r="AJ47" s="357">
        <v>171323677.38999999</v>
      </c>
      <c r="AK47" s="357">
        <v>5812103021.9099998</v>
      </c>
      <c r="AL47" s="357">
        <v>12307363320.860001</v>
      </c>
      <c r="AM47" s="357">
        <v>2429142935.6100001</v>
      </c>
      <c r="AN47" s="357">
        <v>1770018783.5799999</v>
      </c>
      <c r="AO47" s="357">
        <v>3067249083.0599999</v>
      </c>
      <c r="AP47" s="357">
        <v>2483500210.6500001</v>
      </c>
      <c r="AQ47" s="357">
        <v>594802605.67999995</v>
      </c>
      <c r="AR47" s="357">
        <v>12838569689.200001</v>
      </c>
      <c r="AS47" s="357">
        <v>14870218086.209999</v>
      </c>
      <c r="AT47" s="357">
        <v>207296835.18000001</v>
      </c>
      <c r="AU47" s="356">
        <v>0</v>
      </c>
      <c r="AV47" s="357">
        <v>4313166681.0299997</v>
      </c>
      <c r="AW47" s="357">
        <v>2796059559.8699999</v>
      </c>
      <c r="AX47" s="357">
        <v>23340503900.66</v>
      </c>
      <c r="AY47" s="357">
        <v>6773167510.2799997</v>
      </c>
      <c r="AZ47" s="357">
        <v>1256918625.6300001</v>
      </c>
      <c r="BA47" s="247"/>
      <c r="BB47" s="358">
        <f t="shared" si="0"/>
        <v>279137495144.78998</v>
      </c>
    </row>
    <row r="48" spans="1:54" ht="14.25" customHeight="1" x14ac:dyDescent="0.25">
      <c r="A48" s="354" t="s">
        <v>51</v>
      </c>
      <c r="B48" s="359">
        <v>19235216.039999999</v>
      </c>
      <c r="C48" s="357">
        <v>1248617609.1700001</v>
      </c>
      <c r="D48" s="357">
        <v>1729387027.6099999</v>
      </c>
      <c r="E48" s="358">
        <v>5119385851.8892221</v>
      </c>
      <c r="F48" s="357">
        <v>1382099567.3499999</v>
      </c>
      <c r="G48" s="357">
        <v>317851284.94</v>
      </c>
      <c r="H48" s="357">
        <v>2538344874.1999998</v>
      </c>
      <c r="I48" s="357">
        <v>493467563.70999998</v>
      </c>
      <c r="J48" s="357">
        <v>13222340782.969999</v>
      </c>
      <c r="K48" s="357">
        <v>684573044.82000005</v>
      </c>
      <c r="L48" s="357">
        <v>124552314.19</v>
      </c>
      <c r="M48" s="357">
        <v>1100008455.6500001</v>
      </c>
      <c r="N48" s="357">
        <v>16449327964.23</v>
      </c>
      <c r="O48" s="357">
        <v>182107957.37</v>
      </c>
      <c r="P48" s="357">
        <v>5242643045.8599997</v>
      </c>
      <c r="Q48" s="357">
        <v>88988019.030000001</v>
      </c>
      <c r="R48" s="357">
        <v>1613812729.4000001</v>
      </c>
      <c r="S48" s="357">
        <v>68043144.890000001</v>
      </c>
      <c r="T48" s="357">
        <v>7728192844.3400002</v>
      </c>
      <c r="U48" s="357">
        <v>31280409.5</v>
      </c>
      <c r="V48" s="357">
        <v>714160777.51999998</v>
      </c>
      <c r="W48" s="357">
        <v>5692475527.04</v>
      </c>
      <c r="X48" s="357">
        <v>2319833941</v>
      </c>
      <c r="Y48" s="357">
        <v>1975964232.6199999</v>
      </c>
      <c r="Z48" s="357">
        <v>58979346.899999999</v>
      </c>
      <c r="AA48" s="357">
        <v>742747045.50999999</v>
      </c>
      <c r="AB48" s="357">
        <v>38820566.880000003</v>
      </c>
      <c r="AC48" s="357">
        <v>185067828.38</v>
      </c>
      <c r="AD48" s="357">
        <v>49319221.189999998</v>
      </c>
      <c r="AE48" s="358">
        <v>644795861.7907778</v>
      </c>
      <c r="AF48" s="357">
        <v>1117362545.1900001</v>
      </c>
      <c r="AG48" s="357">
        <v>1548597835.1300001</v>
      </c>
      <c r="AH48" s="357">
        <v>54613177042.010002</v>
      </c>
      <c r="AI48" s="357">
        <v>459123203.07999998</v>
      </c>
      <c r="AJ48" s="357">
        <v>101119558.65000001</v>
      </c>
      <c r="AK48" s="357">
        <v>2394110343.4099998</v>
      </c>
      <c r="AL48" s="357">
        <v>945983710.73000002</v>
      </c>
      <c r="AM48" s="357">
        <v>7702441729.25</v>
      </c>
      <c r="AN48" s="357">
        <v>676183369.5</v>
      </c>
      <c r="AO48" s="357">
        <v>2323431118.52</v>
      </c>
      <c r="AP48" s="357">
        <v>967400958.53999996</v>
      </c>
      <c r="AQ48" s="357">
        <v>435784359.36000001</v>
      </c>
      <c r="AR48" s="357">
        <v>19260430794.43</v>
      </c>
      <c r="AS48" s="357">
        <v>21298536280.23</v>
      </c>
      <c r="AT48" s="357">
        <v>178853825.88</v>
      </c>
      <c r="AU48" s="357">
        <v>5370833796.8500004</v>
      </c>
      <c r="AV48" s="356">
        <v>0</v>
      </c>
      <c r="AW48" s="357">
        <v>1609578574.1500001</v>
      </c>
      <c r="AX48" s="357">
        <v>20696475113.41</v>
      </c>
      <c r="AY48" s="357">
        <v>1608402762.1500001</v>
      </c>
      <c r="AZ48" s="357">
        <v>290985695.73000002</v>
      </c>
      <c r="BA48" s="247"/>
      <c r="BB48" s="358">
        <f t="shared" si="0"/>
        <v>215405236672.19</v>
      </c>
    </row>
    <row r="49" spans="1:54" ht="14.25" customHeight="1" x14ac:dyDescent="0.25">
      <c r="A49" s="354" t="s">
        <v>52</v>
      </c>
      <c r="B49" s="359">
        <v>18726870.359999999</v>
      </c>
      <c r="C49" s="357">
        <v>60974354.25</v>
      </c>
      <c r="D49" s="357">
        <v>275396113.44999999</v>
      </c>
      <c r="E49" s="358">
        <v>6727717820.2479382</v>
      </c>
      <c r="F49" s="357">
        <v>516976347.66000003</v>
      </c>
      <c r="G49" s="357">
        <v>235468064.91</v>
      </c>
      <c r="H49" s="357">
        <v>2231077524.4899998</v>
      </c>
      <c r="I49" s="357">
        <v>91068924.989999995</v>
      </c>
      <c r="J49" s="357">
        <v>6955313291.2600002</v>
      </c>
      <c r="K49" s="357">
        <v>9631300231.1399994</v>
      </c>
      <c r="L49" s="357">
        <v>1688240478.4400001</v>
      </c>
      <c r="M49" s="357">
        <v>6664980659.8199997</v>
      </c>
      <c r="N49" s="357">
        <v>5798324504.1300001</v>
      </c>
      <c r="O49" s="357">
        <v>192798408.81</v>
      </c>
      <c r="P49" s="357">
        <v>11881759144.389999</v>
      </c>
      <c r="Q49" s="357">
        <v>48394218.43</v>
      </c>
      <c r="R49" s="357">
        <v>749848221.03999996</v>
      </c>
      <c r="S49" s="357">
        <v>13386412.9</v>
      </c>
      <c r="T49" s="357">
        <v>1454740597.96</v>
      </c>
      <c r="U49" s="357">
        <v>32772949.010000002</v>
      </c>
      <c r="V49" s="357">
        <v>170288516.06</v>
      </c>
      <c r="W49" s="357">
        <v>1271294396.5799999</v>
      </c>
      <c r="X49" s="357">
        <v>179129215.69999999</v>
      </c>
      <c r="Y49" s="357">
        <v>459721127.02999997</v>
      </c>
      <c r="Z49" s="357">
        <v>30862798.390000001</v>
      </c>
      <c r="AA49" s="357">
        <v>960517250.33000004</v>
      </c>
      <c r="AB49" s="357">
        <v>7178268.5099999998</v>
      </c>
      <c r="AC49" s="357">
        <v>1305688690.05</v>
      </c>
      <c r="AD49" s="357">
        <v>709742474.70000005</v>
      </c>
      <c r="AE49" s="358">
        <v>847368167.84206164</v>
      </c>
      <c r="AF49" s="357">
        <v>1539189910.6199999</v>
      </c>
      <c r="AG49" s="357">
        <v>89201663.920000002</v>
      </c>
      <c r="AH49" s="357">
        <v>27336563027.84</v>
      </c>
      <c r="AI49" s="357">
        <v>9013565835.9899998</v>
      </c>
      <c r="AJ49" s="357">
        <v>52306238.25</v>
      </c>
      <c r="AK49" s="357">
        <v>5570845537.3500004</v>
      </c>
      <c r="AL49" s="357">
        <v>522000197.91000003</v>
      </c>
      <c r="AM49" s="357">
        <v>1858448202.53</v>
      </c>
      <c r="AN49" s="357">
        <v>492727660.13</v>
      </c>
      <c r="AO49" s="357">
        <v>3827492887.5900002</v>
      </c>
      <c r="AP49" s="357">
        <v>1088010280.4000001</v>
      </c>
      <c r="AQ49" s="357">
        <v>277186977.30000001</v>
      </c>
      <c r="AR49" s="357">
        <v>7302863458.4700003</v>
      </c>
      <c r="AS49" s="357">
        <v>3516108733.3200002</v>
      </c>
      <c r="AT49" s="357">
        <v>174584632.56999999</v>
      </c>
      <c r="AU49" s="357">
        <v>2126978600.8900001</v>
      </c>
      <c r="AV49" s="357">
        <v>1217346734.9000001</v>
      </c>
      <c r="AW49" s="356">
        <v>0</v>
      </c>
      <c r="AX49" s="357">
        <v>4524704412.5900002</v>
      </c>
      <c r="AY49" s="357">
        <v>1440757732.47</v>
      </c>
      <c r="AZ49" s="357">
        <v>123770683.75</v>
      </c>
      <c r="BA49" s="247"/>
      <c r="BB49" s="358">
        <f t="shared" si="0"/>
        <v>133305709451.67001</v>
      </c>
    </row>
    <row r="50" spans="1:54" ht="14.25" customHeight="1" x14ac:dyDescent="0.25">
      <c r="A50" s="354" t="s">
        <v>53</v>
      </c>
      <c r="B50" s="359">
        <v>1149040952.28</v>
      </c>
      <c r="C50" s="357">
        <v>1086090030.1600001</v>
      </c>
      <c r="D50" s="357">
        <v>649484313.52999997</v>
      </c>
      <c r="E50" s="358">
        <v>18304828805.983597</v>
      </c>
      <c r="F50" s="357">
        <v>3616851089.5700002</v>
      </c>
      <c r="G50" s="357">
        <v>2795471436.3699999</v>
      </c>
      <c r="H50" s="357">
        <v>7296131714.6599998</v>
      </c>
      <c r="I50" s="357">
        <v>943939517.47000003</v>
      </c>
      <c r="J50" s="357">
        <v>31848335501.130001</v>
      </c>
      <c r="K50" s="357">
        <v>2431696638.3699999</v>
      </c>
      <c r="L50" s="357">
        <v>151716457.53</v>
      </c>
      <c r="M50" s="357">
        <v>1695752849.1300001</v>
      </c>
      <c r="N50" s="357">
        <v>39664831387.160004</v>
      </c>
      <c r="O50" s="357">
        <v>3000778260.73</v>
      </c>
      <c r="P50" s="357">
        <v>24787511390.84</v>
      </c>
      <c r="Q50" s="357">
        <v>1075718938.3800001</v>
      </c>
      <c r="R50" s="357">
        <v>5753932618.3199997</v>
      </c>
      <c r="S50" s="357">
        <v>3477569428.7399998</v>
      </c>
      <c r="T50" s="357">
        <v>4113461071.0500002</v>
      </c>
      <c r="U50" s="357">
        <v>35168916.700000003</v>
      </c>
      <c r="V50" s="357">
        <v>973963233.23000002</v>
      </c>
      <c r="W50" s="357">
        <v>4762267052.7600002</v>
      </c>
      <c r="X50" s="357">
        <v>1874469712.8099999</v>
      </c>
      <c r="Y50" s="357">
        <v>1663426115.73</v>
      </c>
      <c r="Z50" s="357">
        <v>74513662.769999996</v>
      </c>
      <c r="AA50" s="357">
        <v>3865771857.9299998</v>
      </c>
      <c r="AB50" s="357">
        <v>22355049.829999998</v>
      </c>
      <c r="AC50" s="357">
        <v>609106603.94000006</v>
      </c>
      <c r="AD50" s="357">
        <v>159981528.86000001</v>
      </c>
      <c r="AE50" s="358">
        <v>2305526132.6964045</v>
      </c>
      <c r="AF50" s="357">
        <v>5793056654.79</v>
      </c>
      <c r="AG50" s="357">
        <v>1128463761.78</v>
      </c>
      <c r="AH50" s="357">
        <v>72224423610.919998</v>
      </c>
      <c r="AI50" s="357">
        <v>1464321039.03</v>
      </c>
      <c r="AJ50" s="357">
        <v>254475844.21000001</v>
      </c>
      <c r="AK50" s="357">
        <v>10975157778.950001</v>
      </c>
      <c r="AL50" s="357">
        <v>2025793862.6900001</v>
      </c>
      <c r="AM50" s="357">
        <v>10166825315.18</v>
      </c>
      <c r="AN50" s="357">
        <v>7305022898.6199999</v>
      </c>
      <c r="AO50" s="357">
        <v>13284773087.530001</v>
      </c>
      <c r="AP50" s="357">
        <v>5041545348.4899998</v>
      </c>
      <c r="AQ50" s="357">
        <v>3219673577.8299999</v>
      </c>
      <c r="AR50" s="357">
        <v>12596563006.379999</v>
      </c>
      <c r="AS50" s="357">
        <v>16613108572.18</v>
      </c>
      <c r="AT50" s="357">
        <v>2106074385.49</v>
      </c>
      <c r="AU50" s="357">
        <v>22679820049.400002</v>
      </c>
      <c r="AV50" s="357">
        <v>12555303388.639999</v>
      </c>
      <c r="AW50" s="357">
        <v>4157712770.8600001</v>
      </c>
      <c r="AX50" s="356">
        <v>0</v>
      </c>
      <c r="AY50" s="357">
        <v>9377903215.8999996</v>
      </c>
      <c r="AZ50" s="357">
        <v>2662741000.02</v>
      </c>
      <c r="BA50" s="247"/>
      <c r="BB50" s="358">
        <f t="shared" si="0"/>
        <v>385822451437.55011</v>
      </c>
    </row>
    <row r="51" spans="1:54" ht="14.25" customHeight="1" x14ac:dyDescent="0.25">
      <c r="A51" s="354" t="s">
        <v>54</v>
      </c>
      <c r="B51" s="359">
        <v>25902852.030000001</v>
      </c>
      <c r="C51" s="357">
        <v>502660938.27999997</v>
      </c>
      <c r="D51" s="357">
        <v>2850823878.9899998</v>
      </c>
      <c r="E51" s="358">
        <v>3800479103.9839664</v>
      </c>
      <c r="F51" s="357">
        <v>1868536106.8699999</v>
      </c>
      <c r="G51" s="357">
        <v>2859348424.8400002</v>
      </c>
      <c r="H51" s="357">
        <v>2702454950.98</v>
      </c>
      <c r="I51" s="357">
        <v>295878286.97000003</v>
      </c>
      <c r="J51" s="357">
        <v>22991600150.450001</v>
      </c>
      <c r="K51" s="357">
        <v>816154600.26999998</v>
      </c>
      <c r="L51" s="357">
        <v>281781122.56</v>
      </c>
      <c r="M51" s="357">
        <v>941759179.90999997</v>
      </c>
      <c r="N51" s="357">
        <v>7890436292.4799995</v>
      </c>
      <c r="O51" s="357">
        <v>2081356067.9400001</v>
      </c>
      <c r="P51" s="357">
        <v>4177579044</v>
      </c>
      <c r="Q51" s="357">
        <v>103653077.06999999</v>
      </c>
      <c r="R51" s="357">
        <v>6157208729.3900003</v>
      </c>
      <c r="S51" s="357">
        <v>1390789410.47</v>
      </c>
      <c r="T51" s="357">
        <v>991827480.37</v>
      </c>
      <c r="U51" s="357">
        <v>31981173.399999999</v>
      </c>
      <c r="V51" s="357">
        <v>1412109766.23</v>
      </c>
      <c r="W51" s="357">
        <v>4190708466.8800001</v>
      </c>
      <c r="X51" s="357">
        <v>1708672711.98</v>
      </c>
      <c r="Y51" s="357">
        <v>1905184738.76</v>
      </c>
      <c r="Z51" s="357">
        <v>24053417.43</v>
      </c>
      <c r="AA51" s="357">
        <v>6357233662.6400003</v>
      </c>
      <c r="AB51" s="357">
        <v>12503323.460000001</v>
      </c>
      <c r="AC51" s="357">
        <v>335597357.82999998</v>
      </c>
      <c r="AD51" s="357">
        <v>160571033.09</v>
      </c>
      <c r="AE51" s="358">
        <v>478677183.15603364</v>
      </c>
      <c r="AF51" s="357">
        <v>1696389555.4100001</v>
      </c>
      <c r="AG51" s="357">
        <v>753477449.17999995</v>
      </c>
      <c r="AH51" s="357">
        <v>22453158489.080002</v>
      </c>
      <c r="AI51" s="357">
        <v>1066961668.65</v>
      </c>
      <c r="AJ51" s="357">
        <v>44434828.020000003</v>
      </c>
      <c r="AK51" s="357">
        <v>3499317018.5900002</v>
      </c>
      <c r="AL51" s="357">
        <v>671007133.90999997</v>
      </c>
      <c r="AM51" s="357">
        <v>1494021178.52</v>
      </c>
      <c r="AN51" s="357">
        <v>2490772230.04</v>
      </c>
      <c r="AO51" s="357">
        <v>13232685390.26</v>
      </c>
      <c r="AP51" s="357">
        <v>902884000.5</v>
      </c>
      <c r="AQ51" s="357">
        <v>377303065.08999997</v>
      </c>
      <c r="AR51" s="357">
        <v>6822455177.5600004</v>
      </c>
      <c r="AS51" s="357">
        <v>11324554421.629999</v>
      </c>
      <c r="AT51" s="357">
        <v>429963138.94999999</v>
      </c>
      <c r="AU51" s="357">
        <v>6548236030.25</v>
      </c>
      <c r="AV51" s="357">
        <v>6730167446.7299995</v>
      </c>
      <c r="AW51" s="357">
        <v>1796533711.1700001</v>
      </c>
      <c r="AX51" s="357">
        <v>11370984950.48</v>
      </c>
      <c r="AY51" s="356">
        <v>0</v>
      </c>
      <c r="AZ51" s="357">
        <v>2593255186.6999998</v>
      </c>
      <c r="BA51" s="247"/>
      <c r="BB51" s="358">
        <f t="shared" si="0"/>
        <v>175646084603.43005</v>
      </c>
    </row>
    <row r="52" spans="1:54" ht="14.25" customHeight="1" x14ac:dyDescent="0.25">
      <c r="A52" s="353" t="s">
        <v>55</v>
      </c>
      <c r="B52" s="359">
        <v>5537473.2300000004</v>
      </c>
      <c r="C52" s="357">
        <v>54489407.200000003</v>
      </c>
      <c r="D52" s="357">
        <v>108432065.18000001</v>
      </c>
      <c r="E52" s="358">
        <v>546652767.65196609</v>
      </c>
      <c r="F52" s="357">
        <v>184549623.18000001</v>
      </c>
      <c r="G52" s="357">
        <v>192159350.06</v>
      </c>
      <c r="H52" s="357">
        <v>1030655431.41</v>
      </c>
      <c r="I52" s="357">
        <v>36109344.409999996</v>
      </c>
      <c r="J52" s="357">
        <v>5596322114.6199999</v>
      </c>
      <c r="K52" s="357">
        <v>233033143.66999999</v>
      </c>
      <c r="L52" s="357">
        <v>154826340.43000001</v>
      </c>
      <c r="M52" s="357">
        <v>266683534.09999999</v>
      </c>
      <c r="N52" s="357">
        <v>1385736282.73</v>
      </c>
      <c r="O52" s="357">
        <v>221441303.83000001</v>
      </c>
      <c r="P52" s="357">
        <v>727617308.96000004</v>
      </c>
      <c r="Q52" s="357">
        <v>20025969.300000001</v>
      </c>
      <c r="R52" s="357">
        <v>545739922.71000004</v>
      </c>
      <c r="S52" s="357">
        <v>64811740.530000001</v>
      </c>
      <c r="T52" s="357">
        <v>113591444.16</v>
      </c>
      <c r="U52" s="357">
        <v>53741079</v>
      </c>
      <c r="V52" s="357">
        <v>158543561.75</v>
      </c>
      <c r="W52" s="357">
        <v>684615416.19000006</v>
      </c>
      <c r="X52" s="357">
        <v>170970203.33000001</v>
      </c>
      <c r="Y52" s="357">
        <v>239688626.78999999</v>
      </c>
      <c r="Z52" s="357">
        <v>8597195.4399999995</v>
      </c>
      <c r="AA52" s="357">
        <v>318199913.05000001</v>
      </c>
      <c r="AB52" s="357">
        <v>1019820.18</v>
      </c>
      <c r="AC52" s="357">
        <v>752548522.34000003</v>
      </c>
      <c r="AD52" s="357">
        <v>134061136.13</v>
      </c>
      <c r="AE52" s="358">
        <v>68851899.938033924</v>
      </c>
      <c r="AF52" s="357">
        <v>1467152338.6500001</v>
      </c>
      <c r="AG52" s="357">
        <v>113155464.7</v>
      </c>
      <c r="AH52" s="357">
        <v>5532112168.5900002</v>
      </c>
      <c r="AI52" s="357">
        <v>207472850.81999999</v>
      </c>
      <c r="AJ52" s="357">
        <v>12646781.189999999</v>
      </c>
      <c r="AK52" s="357">
        <v>3999264384.48</v>
      </c>
      <c r="AL52" s="357">
        <v>61140787.640000001</v>
      </c>
      <c r="AM52" s="357">
        <v>530519226.36000001</v>
      </c>
      <c r="AN52" s="357">
        <v>516014062.31999999</v>
      </c>
      <c r="AO52" s="357">
        <v>7743454949</v>
      </c>
      <c r="AP52" s="357">
        <v>540043725.27999997</v>
      </c>
      <c r="AQ52" s="357">
        <v>172206180.02000001</v>
      </c>
      <c r="AR52" s="357">
        <v>758433080.61000001</v>
      </c>
      <c r="AS52" s="357">
        <v>2341095840.48</v>
      </c>
      <c r="AT52" s="357">
        <v>126193435.77</v>
      </c>
      <c r="AU52" s="357">
        <v>553095855.42999995</v>
      </c>
      <c r="AV52" s="357">
        <v>1530315889.3800001</v>
      </c>
      <c r="AW52" s="357">
        <v>416432676.48000002</v>
      </c>
      <c r="AX52" s="357">
        <v>1642201665.8800001</v>
      </c>
      <c r="AY52" s="357">
        <v>1300029918.6600001</v>
      </c>
      <c r="AZ52" s="356">
        <v>0</v>
      </c>
      <c r="BA52" s="247"/>
      <c r="BB52" s="358">
        <f t="shared" si="0"/>
        <v>43642233223.239998</v>
      </c>
    </row>
    <row r="53" spans="1:54" ht="14.25" customHeight="1" x14ac:dyDescent="0.25">
      <c r="A53" s="247"/>
      <c r="BB53" s="362"/>
    </row>
    <row r="54" spans="1:54" ht="14.25" customHeight="1" x14ac:dyDescent="0.25">
      <c r="A54" s="247"/>
      <c r="BB54" s="362"/>
    </row>
    <row r="55" spans="1:54" ht="14.25" customHeight="1" x14ac:dyDescent="0.25">
      <c r="A55" s="247"/>
      <c r="BB55" s="362"/>
    </row>
    <row r="56" spans="1:54" ht="14.25" customHeight="1" x14ac:dyDescent="0.25">
      <c r="A56" s="247"/>
      <c r="BB56" s="362"/>
    </row>
    <row r="57" spans="1:54" ht="14.25" customHeight="1" x14ac:dyDescent="0.25">
      <c r="A57" s="247"/>
      <c r="BB57" s="362"/>
    </row>
    <row r="58" spans="1:54" ht="14.25" customHeight="1" x14ac:dyDescent="0.25">
      <c r="A58" s="247"/>
      <c r="BB58" s="362"/>
    </row>
    <row r="59" spans="1:54" ht="14.25" customHeight="1" x14ac:dyDescent="0.25">
      <c r="A59" s="247"/>
      <c r="BB59" s="362"/>
    </row>
    <row r="60" spans="1:54" ht="14.25" customHeight="1" x14ac:dyDescent="0.25">
      <c r="A60" s="247"/>
      <c r="BB60" s="362"/>
    </row>
    <row r="61" spans="1:54" ht="14.25" customHeight="1" x14ac:dyDescent="0.25">
      <c r="A61" s="247"/>
      <c r="BB61" s="362"/>
    </row>
    <row r="62" spans="1:54" ht="14.25" customHeight="1" x14ac:dyDescent="0.25">
      <c r="A62" s="247"/>
      <c r="BB62" s="362"/>
    </row>
    <row r="63" spans="1:54" ht="14.25" customHeight="1" x14ac:dyDescent="0.25">
      <c r="A63" s="247"/>
      <c r="BB63" s="362"/>
    </row>
    <row r="64" spans="1:54" ht="14.25" customHeight="1" x14ac:dyDescent="0.25">
      <c r="A64" s="247"/>
      <c r="BB64" s="362"/>
    </row>
    <row r="65" spans="1:54" ht="14.25" customHeight="1" x14ac:dyDescent="0.25">
      <c r="A65" s="247"/>
      <c r="BB65" s="362"/>
    </row>
    <row r="66" spans="1:54" ht="14.25" customHeight="1" x14ac:dyDescent="0.25">
      <c r="A66" s="247"/>
      <c r="BB66" s="362"/>
    </row>
    <row r="67" spans="1:54" ht="14.25" customHeight="1" x14ac:dyDescent="0.25">
      <c r="A67" s="247"/>
      <c r="BB67" s="362"/>
    </row>
    <row r="68" spans="1:54" ht="14.25" customHeight="1" x14ac:dyDescent="0.25">
      <c r="A68" s="247"/>
      <c r="BB68" s="362"/>
    </row>
    <row r="69" spans="1:54" ht="14.25" customHeight="1" x14ac:dyDescent="0.25">
      <c r="A69" s="247"/>
      <c r="BB69" s="362"/>
    </row>
    <row r="70" spans="1:54" ht="14.25" customHeight="1" x14ac:dyDescent="0.25">
      <c r="A70" s="247"/>
      <c r="BB70" s="362"/>
    </row>
    <row r="71" spans="1:54" ht="14.25" customHeight="1" x14ac:dyDescent="0.25">
      <c r="A71" s="247"/>
      <c r="BB71" s="362"/>
    </row>
    <row r="72" spans="1:54" ht="14.25" customHeight="1" x14ac:dyDescent="0.25">
      <c r="A72" s="247"/>
      <c r="BB72" s="362"/>
    </row>
    <row r="73" spans="1:54" ht="14.25" customHeight="1" x14ac:dyDescent="0.25">
      <c r="A73" s="247"/>
      <c r="BB73" s="362"/>
    </row>
    <row r="74" spans="1:54" ht="14.25" customHeight="1" x14ac:dyDescent="0.25">
      <c r="A74" s="247"/>
      <c r="BB74" s="362"/>
    </row>
    <row r="75" spans="1:54" ht="14.25" customHeight="1" x14ac:dyDescent="0.25">
      <c r="A75" s="247"/>
      <c r="BB75" s="362"/>
    </row>
    <row r="76" spans="1:54" ht="14.25" customHeight="1" x14ac:dyDescent="0.25">
      <c r="A76" s="247"/>
      <c r="BB76" s="362"/>
    </row>
    <row r="77" spans="1:54" ht="14.25" customHeight="1" x14ac:dyDescent="0.25">
      <c r="A77" s="247"/>
      <c r="BB77" s="362"/>
    </row>
    <row r="78" spans="1:54" ht="14.25" customHeight="1" x14ac:dyDescent="0.25">
      <c r="A78" s="247"/>
      <c r="BB78" s="362"/>
    </row>
    <row r="79" spans="1:54" ht="14.25" customHeight="1" x14ac:dyDescent="0.25">
      <c r="A79" s="247"/>
      <c r="BB79" s="362"/>
    </row>
    <row r="80" spans="1:54" ht="14.25" customHeight="1" x14ac:dyDescent="0.25">
      <c r="A80" s="247"/>
      <c r="BB80" s="362"/>
    </row>
    <row r="81" spans="1:54" ht="14.25" customHeight="1" x14ac:dyDescent="0.25">
      <c r="A81" s="247"/>
      <c r="BB81" s="362"/>
    </row>
    <row r="82" spans="1:54" ht="14.25" customHeight="1" x14ac:dyDescent="0.25">
      <c r="A82" s="247"/>
      <c r="BB82" s="362"/>
    </row>
    <row r="83" spans="1:54" ht="14.25" customHeight="1" x14ac:dyDescent="0.25">
      <c r="A83" s="247"/>
      <c r="BB83" s="362"/>
    </row>
    <row r="84" spans="1:54" ht="14.25" customHeight="1" x14ac:dyDescent="0.25">
      <c r="A84" s="247"/>
      <c r="BB84" s="362"/>
    </row>
    <row r="85" spans="1:54" ht="14.25" customHeight="1" x14ac:dyDescent="0.25">
      <c r="A85" s="247"/>
      <c r="BB85" s="362"/>
    </row>
    <row r="86" spans="1:54" ht="14.25" customHeight="1" x14ac:dyDescent="0.25">
      <c r="A86" s="247"/>
      <c r="BB86" s="362"/>
    </row>
    <row r="87" spans="1:54" ht="14.25" customHeight="1" x14ac:dyDescent="0.25">
      <c r="A87" s="247"/>
      <c r="BB87" s="362"/>
    </row>
    <row r="88" spans="1:54" ht="14.25" customHeight="1" x14ac:dyDescent="0.25">
      <c r="A88" s="247"/>
      <c r="BB88" s="362"/>
    </row>
    <row r="89" spans="1:54" ht="14.25" customHeight="1" x14ac:dyDescent="0.25">
      <c r="A89" s="247"/>
      <c r="BB89" s="362"/>
    </row>
    <row r="90" spans="1:54" ht="14.25" customHeight="1" x14ac:dyDescent="0.25">
      <c r="A90" s="247"/>
      <c r="BB90" s="362"/>
    </row>
    <row r="91" spans="1:54" ht="14.25" customHeight="1" x14ac:dyDescent="0.25">
      <c r="A91" s="247"/>
      <c r="BB91" s="362"/>
    </row>
    <row r="92" spans="1:54" ht="14.25" customHeight="1" x14ac:dyDescent="0.25">
      <c r="A92" s="247"/>
      <c r="BB92" s="362"/>
    </row>
    <row r="93" spans="1:54" ht="14.25" customHeight="1" x14ac:dyDescent="0.25">
      <c r="A93" s="247"/>
      <c r="BB93" s="362"/>
    </row>
    <row r="94" spans="1:54" ht="14.25" customHeight="1" x14ac:dyDescent="0.25">
      <c r="A94" s="247"/>
      <c r="BB94" s="362"/>
    </row>
    <row r="95" spans="1:54" ht="14.25" customHeight="1" x14ac:dyDescent="0.25">
      <c r="A95" s="247"/>
      <c r="BB95" s="362"/>
    </row>
    <row r="96" spans="1:54" ht="14.25" customHeight="1" x14ac:dyDescent="0.25">
      <c r="A96" s="247"/>
      <c r="BB96" s="362"/>
    </row>
    <row r="97" spans="1:54" ht="14.25" customHeight="1" x14ac:dyDescent="0.25">
      <c r="A97" s="247"/>
      <c r="BB97" s="362"/>
    </row>
    <row r="98" spans="1:54" ht="14.25" customHeight="1" x14ac:dyDescent="0.25">
      <c r="A98" s="247"/>
      <c r="BB98" s="362"/>
    </row>
    <row r="99" spans="1:54" ht="14.25" customHeight="1" x14ac:dyDescent="0.25">
      <c r="A99" s="247"/>
      <c r="BB99" s="362"/>
    </row>
    <row r="100" spans="1:54" ht="14.25" customHeight="1" x14ac:dyDescent="0.25">
      <c r="A100" s="247"/>
      <c r="BB100" s="362"/>
    </row>
    <row r="101" spans="1:54" ht="14.25" customHeight="1" x14ac:dyDescent="0.25">
      <c r="A101" s="247"/>
      <c r="BB101" s="362"/>
    </row>
    <row r="102" spans="1:54" ht="14.25" customHeight="1" x14ac:dyDescent="0.25">
      <c r="A102" s="247"/>
      <c r="BB102" s="362"/>
    </row>
    <row r="103" spans="1:54" ht="14.25" customHeight="1" x14ac:dyDescent="0.25">
      <c r="A103" s="247"/>
      <c r="BB103" s="362"/>
    </row>
    <row r="104" spans="1:54" ht="14.25" customHeight="1" x14ac:dyDescent="0.25">
      <c r="A104" s="247"/>
      <c r="BB104" s="362"/>
    </row>
    <row r="105" spans="1:54" ht="14.25" customHeight="1" x14ac:dyDescent="0.25">
      <c r="A105" s="247"/>
      <c r="BB105" s="362"/>
    </row>
    <row r="106" spans="1:54" ht="14.25" customHeight="1" x14ac:dyDescent="0.25">
      <c r="A106" s="247"/>
      <c r="BB106" s="362"/>
    </row>
    <row r="107" spans="1:54" ht="14.25" customHeight="1" x14ac:dyDescent="0.25">
      <c r="A107" s="247"/>
      <c r="BB107" s="362"/>
    </row>
    <row r="108" spans="1:54" ht="14.25" customHeight="1" x14ac:dyDescent="0.25">
      <c r="A108" s="247"/>
      <c r="BB108" s="362"/>
    </row>
    <row r="109" spans="1:54" ht="14.25" customHeight="1" x14ac:dyDescent="0.25">
      <c r="A109" s="247"/>
      <c r="BB109" s="362"/>
    </row>
    <row r="110" spans="1:54" ht="14.25" customHeight="1" x14ac:dyDescent="0.25">
      <c r="A110" s="247"/>
      <c r="BB110" s="362"/>
    </row>
    <row r="111" spans="1:54" ht="14.25" customHeight="1" x14ac:dyDescent="0.25">
      <c r="A111" s="247"/>
      <c r="BB111" s="362"/>
    </row>
    <row r="112" spans="1:54" ht="14.25" customHeight="1" x14ac:dyDescent="0.25">
      <c r="A112" s="247"/>
      <c r="BB112" s="362"/>
    </row>
    <row r="113" spans="1:54" ht="14.25" customHeight="1" x14ac:dyDescent="0.25">
      <c r="A113" s="247"/>
      <c r="BB113" s="362"/>
    </row>
    <row r="114" spans="1:54" ht="14.25" customHeight="1" x14ac:dyDescent="0.25">
      <c r="A114" s="247"/>
      <c r="BB114" s="362"/>
    </row>
    <row r="115" spans="1:54" ht="14.25" customHeight="1" x14ac:dyDescent="0.25">
      <c r="A115" s="247"/>
      <c r="BB115" s="362"/>
    </row>
    <row r="116" spans="1:54" ht="14.25" customHeight="1" x14ac:dyDescent="0.25">
      <c r="A116" s="247"/>
      <c r="BB116" s="362"/>
    </row>
    <row r="117" spans="1:54" ht="14.25" customHeight="1" x14ac:dyDescent="0.25">
      <c r="A117" s="247"/>
      <c r="BB117" s="362"/>
    </row>
    <row r="118" spans="1:54" ht="14.25" customHeight="1" x14ac:dyDescent="0.25">
      <c r="A118" s="247"/>
      <c r="BB118" s="362"/>
    </row>
    <row r="119" spans="1:54" ht="14.25" customHeight="1" x14ac:dyDescent="0.25">
      <c r="A119" s="247"/>
      <c r="BB119" s="362"/>
    </row>
    <row r="120" spans="1:54" ht="14.25" customHeight="1" x14ac:dyDescent="0.25">
      <c r="A120" s="247"/>
      <c r="BB120" s="362"/>
    </row>
    <row r="121" spans="1:54" ht="14.25" customHeight="1" x14ac:dyDescent="0.25">
      <c r="A121" s="247"/>
      <c r="BB121" s="362"/>
    </row>
    <row r="122" spans="1:54" ht="14.25" customHeight="1" x14ac:dyDescent="0.25">
      <c r="A122" s="247"/>
      <c r="BB122" s="362"/>
    </row>
    <row r="123" spans="1:54" ht="14.25" customHeight="1" x14ac:dyDescent="0.25">
      <c r="A123" s="247"/>
      <c r="BB123" s="362"/>
    </row>
    <row r="124" spans="1:54" ht="14.25" customHeight="1" x14ac:dyDescent="0.25">
      <c r="A124" s="247"/>
      <c r="BB124" s="362"/>
    </row>
    <row r="125" spans="1:54" ht="14.25" customHeight="1" x14ac:dyDescent="0.25">
      <c r="A125" s="247"/>
      <c r="BB125" s="362"/>
    </row>
    <row r="126" spans="1:54" ht="14.25" customHeight="1" x14ac:dyDescent="0.25">
      <c r="A126" s="247"/>
      <c r="BB126" s="362"/>
    </row>
    <row r="127" spans="1:54" ht="14.25" customHeight="1" x14ac:dyDescent="0.25">
      <c r="A127" s="247"/>
      <c r="BB127" s="362"/>
    </row>
    <row r="128" spans="1:54" ht="14.25" customHeight="1" x14ac:dyDescent="0.25">
      <c r="A128" s="247"/>
      <c r="BB128" s="362"/>
    </row>
    <row r="129" spans="1:54" ht="14.25" customHeight="1" x14ac:dyDescent="0.25">
      <c r="A129" s="247"/>
      <c r="BB129" s="362"/>
    </row>
    <row r="130" spans="1:54" ht="14.25" customHeight="1" x14ac:dyDescent="0.25">
      <c r="A130" s="247"/>
      <c r="BB130" s="362"/>
    </row>
    <row r="131" spans="1:54" ht="14.25" customHeight="1" x14ac:dyDescent="0.25">
      <c r="A131" s="247"/>
      <c r="BB131" s="362"/>
    </row>
    <row r="132" spans="1:54" ht="14.25" customHeight="1" x14ac:dyDescent="0.25">
      <c r="A132" s="247"/>
      <c r="BB132" s="362"/>
    </row>
    <row r="133" spans="1:54" ht="14.25" customHeight="1" x14ac:dyDescent="0.25">
      <c r="A133" s="247"/>
      <c r="BB133" s="362"/>
    </row>
    <row r="134" spans="1:54" ht="14.25" customHeight="1" x14ac:dyDescent="0.25">
      <c r="A134" s="247"/>
      <c r="BB134" s="362"/>
    </row>
    <row r="135" spans="1:54" ht="14.25" customHeight="1" x14ac:dyDescent="0.25">
      <c r="A135" s="247"/>
      <c r="BB135" s="362"/>
    </row>
    <row r="136" spans="1:54" ht="14.25" customHeight="1" x14ac:dyDescent="0.25">
      <c r="A136" s="247"/>
      <c r="BB136" s="362"/>
    </row>
    <row r="137" spans="1:54" ht="14.25" customHeight="1" x14ac:dyDescent="0.25">
      <c r="A137" s="247"/>
      <c r="BB137" s="362"/>
    </row>
    <row r="138" spans="1:54" ht="14.25" customHeight="1" x14ac:dyDescent="0.25">
      <c r="A138" s="247"/>
      <c r="BB138" s="362"/>
    </row>
    <row r="139" spans="1:54" ht="14.25" customHeight="1" x14ac:dyDescent="0.25">
      <c r="A139" s="247"/>
      <c r="BB139" s="362"/>
    </row>
    <row r="140" spans="1:54" ht="14.25" customHeight="1" x14ac:dyDescent="0.25">
      <c r="A140" s="247"/>
      <c r="BB140" s="362"/>
    </row>
    <row r="141" spans="1:54" ht="14.25" customHeight="1" x14ac:dyDescent="0.25">
      <c r="A141" s="247"/>
      <c r="BB141" s="362"/>
    </row>
    <row r="142" spans="1:54" ht="14.25" customHeight="1" x14ac:dyDescent="0.25">
      <c r="A142" s="247"/>
      <c r="BB142" s="362"/>
    </row>
    <row r="143" spans="1:54" ht="14.25" customHeight="1" x14ac:dyDescent="0.25">
      <c r="A143" s="247"/>
      <c r="BB143" s="362"/>
    </row>
    <row r="144" spans="1:54" ht="14.25" customHeight="1" x14ac:dyDescent="0.25">
      <c r="A144" s="247"/>
      <c r="BB144" s="362"/>
    </row>
    <row r="145" spans="1:54" ht="14.25" customHeight="1" x14ac:dyDescent="0.25">
      <c r="A145" s="247"/>
      <c r="BB145" s="362"/>
    </row>
    <row r="146" spans="1:54" ht="14.25" customHeight="1" x14ac:dyDescent="0.25">
      <c r="A146" s="247"/>
      <c r="BB146" s="362"/>
    </row>
    <row r="147" spans="1:54" ht="14.25" customHeight="1" x14ac:dyDescent="0.25">
      <c r="A147" s="247"/>
      <c r="BB147" s="362"/>
    </row>
    <row r="148" spans="1:54" ht="14.25" customHeight="1" x14ac:dyDescent="0.25">
      <c r="A148" s="247"/>
      <c r="BB148" s="362"/>
    </row>
    <row r="149" spans="1:54" ht="14.25" customHeight="1" x14ac:dyDescent="0.25">
      <c r="A149" s="247"/>
      <c r="BB149" s="362"/>
    </row>
    <row r="150" spans="1:54" ht="14.25" customHeight="1" x14ac:dyDescent="0.25">
      <c r="A150" s="247"/>
      <c r="BB150" s="362"/>
    </row>
    <row r="151" spans="1:54" ht="14.25" customHeight="1" x14ac:dyDescent="0.25">
      <c r="A151" s="247"/>
      <c r="BB151" s="362"/>
    </row>
    <row r="152" spans="1:54" ht="14.25" customHeight="1" x14ac:dyDescent="0.25">
      <c r="A152" s="247"/>
      <c r="BB152" s="362"/>
    </row>
    <row r="153" spans="1:54" ht="14.25" customHeight="1" x14ac:dyDescent="0.25">
      <c r="A153" s="247"/>
      <c r="BB153" s="362"/>
    </row>
    <row r="154" spans="1:54" ht="14.25" customHeight="1" x14ac:dyDescent="0.25">
      <c r="A154" s="247"/>
      <c r="BB154" s="362"/>
    </row>
    <row r="155" spans="1:54" ht="14.25" customHeight="1" x14ac:dyDescent="0.25">
      <c r="A155" s="247"/>
      <c r="BB155" s="362"/>
    </row>
    <row r="156" spans="1:54" ht="14.25" customHeight="1" x14ac:dyDescent="0.25">
      <c r="A156" s="247"/>
      <c r="BB156" s="362"/>
    </row>
    <row r="157" spans="1:54" ht="14.25" customHeight="1" x14ac:dyDescent="0.25">
      <c r="A157" s="247"/>
      <c r="BB157" s="362"/>
    </row>
    <row r="158" spans="1:54" ht="14.25" customHeight="1" x14ac:dyDescent="0.25">
      <c r="A158" s="247"/>
      <c r="BB158" s="362"/>
    </row>
    <row r="159" spans="1:54" ht="14.25" customHeight="1" x14ac:dyDescent="0.25">
      <c r="A159" s="247"/>
      <c r="BB159" s="362"/>
    </row>
    <row r="160" spans="1:54" ht="14.25" customHeight="1" x14ac:dyDescent="0.25">
      <c r="A160" s="247"/>
      <c r="BB160" s="362"/>
    </row>
    <row r="161" spans="1:54" ht="14.25" customHeight="1" x14ac:dyDescent="0.25">
      <c r="A161" s="247"/>
      <c r="BB161" s="362"/>
    </row>
    <row r="162" spans="1:54" ht="14.25" customHeight="1" x14ac:dyDescent="0.25">
      <c r="A162" s="247"/>
      <c r="BB162" s="362"/>
    </row>
    <row r="163" spans="1:54" ht="14.25" customHeight="1" x14ac:dyDescent="0.25">
      <c r="A163" s="247"/>
      <c r="BB163" s="362"/>
    </row>
    <row r="164" spans="1:54" ht="14.25" customHeight="1" x14ac:dyDescent="0.25">
      <c r="A164" s="247"/>
      <c r="BB164" s="362"/>
    </row>
    <row r="165" spans="1:54" ht="14.25" customHeight="1" x14ac:dyDescent="0.25">
      <c r="A165" s="247"/>
      <c r="BB165" s="362"/>
    </row>
    <row r="166" spans="1:54" ht="14.25" customHeight="1" x14ac:dyDescent="0.25">
      <c r="A166" s="247"/>
      <c r="BB166" s="362"/>
    </row>
    <row r="167" spans="1:54" ht="14.25" customHeight="1" x14ac:dyDescent="0.25">
      <c r="A167" s="247"/>
      <c r="BB167" s="362"/>
    </row>
    <row r="168" spans="1:54" ht="14.25" customHeight="1" x14ac:dyDescent="0.25">
      <c r="A168" s="247"/>
      <c r="BB168" s="362"/>
    </row>
    <row r="169" spans="1:54" ht="14.25" customHeight="1" x14ac:dyDescent="0.25">
      <c r="A169" s="247"/>
      <c r="BB169" s="362"/>
    </row>
    <row r="170" spans="1:54" ht="14.25" customHeight="1" x14ac:dyDescent="0.25">
      <c r="A170" s="247"/>
      <c r="BB170" s="362"/>
    </row>
    <row r="171" spans="1:54" ht="14.25" customHeight="1" x14ac:dyDescent="0.25">
      <c r="A171" s="247"/>
      <c r="BB171" s="362"/>
    </row>
    <row r="172" spans="1:54" ht="14.25" customHeight="1" x14ac:dyDescent="0.25">
      <c r="A172" s="247"/>
      <c r="BB172" s="362"/>
    </row>
    <row r="173" spans="1:54" ht="14.25" customHeight="1" x14ac:dyDescent="0.25">
      <c r="A173" s="247"/>
      <c r="BB173" s="362"/>
    </row>
    <row r="174" spans="1:54" ht="14.25" customHeight="1" x14ac:dyDescent="0.25">
      <c r="A174" s="247"/>
      <c r="BB174" s="362"/>
    </row>
    <row r="175" spans="1:54" ht="14.25" customHeight="1" x14ac:dyDescent="0.25">
      <c r="A175" s="247"/>
      <c r="BB175" s="362"/>
    </row>
    <row r="176" spans="1:54" ht="14.25" customHeight="1" x14ac:dyDescent="0.25">
      <c r="A176" s="247"/>
      <c r="BB176" s="362"/>
    </row>
    <row r="177" spans="1:54" ht="14.25" customHeight="1" x14ac:dyDescent="0.25">
      <c r="A177" s="247"/>
      <c r="BB177" s="362"/>
    </row>
    <row r="178" spans="1:54" ht="14.25" customHeight="1" x14ac:dyDescent="0.25">
      <c r="A178" s="247"/>
      <c r="BB178" s="362"/>
    </row>
    <row r="179" spans="1:54" ht="14.25" customHeight="1" x14ac:dyDescent="0.25">
      <c r="A179" s="247"/>
      <c r="BB179" s="362"/>
    </row>
    <row r="180" spans="1:54" ht="14.25" customHeight="1" x14ac:dyDescent="0.25">
      <c r="A180" s="247"/>
      <c r="BB180" s="362"/>
    </row>
    <row r="181" spans="1:54" ht="14.25" customHeight="1" x14ac:dyDescent="0.25">
      <c r="A181" s="247"/>
      <c r="BB181" s="362"/>
    </row>
    <row r="182" spans="1:54" ht="14.25" customHeight="1" x14ac:dyDescent="0.25">
      <c r="A182" s="247"/>
      <c r="BB182" s="362"/>
    </row>
    <row r="183" spans="1:54" ht="14.25" customHeight="1" x14ac:dyDescent="0.25">
      <c r="A183" s="247"/>
      <c r="BB183" s="362"/>
    </row>
    <row r="184" spans="1:54" ht="14.25" customHeight="1" x14ac:dyDescent="0.25">
      <c r="A184" s="247"/>
      <c r="BB184" s="362"/>
    </row>
    <row r="185" spans="1:54" ht="14.25" customHeight="1" x14ac:dyDescent="0.25">
      <c r="A185" s="247"/>
      <c r="BB185" s="362"/>
    </row>
    <row r="186" spans="1:54" ht="14.25" customHeight="1" x14ac:dyDescent="0.25">
      <c r="A186" s="247"/>
      <c r="BB186" s="362"/>
    </row>
    <row r="187" spans="1:54" ht="14.25" customHeight="1" x14ac:dyDescent="0.25">
      <c r="A187" s="247"/>
      <c r="BB187" s="362"/>
    </row>
    <row r="188" spans="1:54" ht="14.25" customHeight="1" x14ac:dyDescent="0.25">
      <c r="A188" s="247"/>
      <c r="BB188" s="362"/>
    </row>
    <row r="189" spans="1:54" ht="14.25" customHeight="1" x14ac:dyDescent="0.25">
      <c r="A189" s="247"/>
      <c r="BB189" s="362"/>
    </row>
    <row r="190" spans="1:54" ht="14.25" customHeight="1" x14ac:dyDescent="0.25">
      <c r="A190" s="247"/>
      <c r="BB190" s="362"/>
    </row>
    <row r="191" spans="1:54" ht="14.25" customHeight="1" x14ac:dyDescent="0.25">
      <c r="A191" s="247"/>
      <c r="BB191" s="362"/>
    </row>
    <row r="192" spans="1:54" ht="14.25" customHeight="1" x14ac:dyDescent="0.25">
      <c r="A192" s="247"/>
      <c r="BB192" s="362"/>
    </row>
    <row r="193" spans="1:54" ht="14.25" customHeight="1" x14ac:dyDescent="0.25">
      <c r="A193" s="247"/>
      <c r="BB193" s="362"/>
    </row>
    <row r="194" spans="1:54" ht="14.25" customHeight="1" x14ac:dyDescent="0.25">
      <c r="A194" s="247"/>
      <c r="BB194" s="362"/>
    </row>
    <row r="195" spans="1:54" ht="14.25" customHeight="1" x14ac:dyDescent="0.25">
      <c r="A195" s="247"/>
      <c r="BB195" s="362"/>
    </row>
    <row r="196" spans="1:54" ht="14.25" customHeight="1" x14ac:dyDescent="0.25">
      <c r="A196" s="247"/>
      <c r="BB196" s="362"/>
    </row>
    <row r="197" spans="1:54" ht="14.25" customHeight="1" x14ac:dyDescent="0.25">
      <c r="A197" s="247"/>
      <c r="BB197" s="362"/>
    </row>
    <row r="198" spans="1:54" ht="14.25" customHeight="1" x14ac:dyDescent="0.25">
      <c r="A198" s="247"/>
      <c r="BB198" s="362"/>
    </row>
    <row r="199" spans="1:54" ht="14.25" customHeight="1" x14ac:dyDescent="0.25">
      <c r="A199" s="247"/>
      <c r="BB199" s="362"/>
    </row>
    <row r="200" spans="1:54" ht="14.25" customHeight="1" x14ac:dyDescent="0.25">
      <c r="A200" s="247"/>
      <c r="BB200" s="362"/>
    </row>
    <row r="201" spans="1:54" ht="14.25" customHeight="1" x14ac:dyDescent="0.25">
      <c r="A201" s="247"/>
      <c r="BB201" s="362"/>
    </row>
    <row r="202" spans="1:54" ht="14.25" customHeight="1" x14ac:dyDescent="0.25">
      <c r="A202" s="247"/>
      <c r="BB202" s="362"/>
    </row>
    <row r="203" spans="1:54" ht="14.25" customHeight="1" x14ac:dyDescent="0.25">
      <c r="A203" s="247"/>
      <c r="BB203" s="362"/>
    </row>
    <row r="204" spans="1:54" ht="14.25" customHeight="1" x14ac:dyDescent="0.25">
      <c r="A204" s="247"/>
      <c r="BB204" s="362"/>
    </row>
    <row r="205" spans="1:54" ht="14.25" customHeight="1" x14ac:dyDescent="0.25">
      <c r="A205" s="247"/>
      <c r="BB205" s="362"/>
    </row>
    <row r="206" spans="1:54" ht="14.25" customHeight="1" x14ac:dyDescent="0.25">
      <c r="A206" s="247"/>
      <c r="BB206" s="362"/>
    </row>
    <row r="207" spans="1:54" ht="14.25" customHeight="1" x14ac:dyDescent="0.25">
      <c r="A207" s="247"/>
      <c r="BB207" s="362"/>
    </row>
    <row r="208" spans="1:54" ht="14.25" customHeight="1" x14ac:dyDescent="0.25">
      <c r="A208" s="247"/>
      <c r="BB208" s="362"/>
    </row>
    <row r="209" spans="1:54" ht="14.25" customHeight="1" x14ac:dyDescent="0.25">
      <c r="A209" s="247"/>
      <c r="BB209" s="362"/>
    </row>
    <row r="210" spans="1:54" ht="14.25" customHeight="1" x14ac:dyDescent="0.25">
      <c r="A210" s="247"/>
      <c r="BB210" s="362"/>
    </row>
    <row r="211" spans="1:54" ht="14.25" customHeight="1" x14ac:dyDescent="0.25">
      <c r="A211" s="247"/>
      <c r="BB211" s="362"/>
    </row>
    <row r="212" spans="1:54" ht="14.25" customHeight="1" x14ac:dyDescent="0.25">
      <c r="A212" s="247"/>
      <c r="BB212" s="362"/>
    </row>
    <row r="213" spans="1:54" ht="14.25" customHeight="1" x14ac:dyDescent="0.25">
      <c r="A213" s="247"/>
      <c r="BB213" s="362"/>
    </row>
    <row r="214" spans="1:54" ht="14.25" customHeight="1" x14ac:dyDescent="0.25">
      <c r="A214" s="247"/>
      <c r="BB214" s="362"/>
    </row>
    <row r="215" spans="1:54" ht="14.25" customHeight="1" x14ac:dyDescent="0.25">
      <c r="A215" s="247"/>
      <c r="BB215" s="362"/>
    </row>
    <row r="216" spans="1:54" ht="14.25" customHeight="1" x14ac:dyDescent="0.25">
      <c r="A216" s="247"/>
      <c r="BB216" s="362"/>
    </row>
    <row r="217" spans="1:54" ht="14.25" customHeight="1" x14ac:dyDescent="0.25">
      <c r="A217" s="247"/>
      <c r="BB217" s="362"/>
    </row>
    <row r="218" spans="1:54" ht="14.25" customHeight="1" x14ac:dyDescent="0.25">
      <c r="A218" s="247"/>
      <c r="BB218" s="362"/>
    </row>
    <row r="219" spans="1:54" ht="14.25" customHeight="1" x14ac:dyDescent="0.25">
      <c r="A219" s="247"/>
      <c r="BB219" s="362"/>
    </row>
    <row r="220" spans="1:54" ht="14.25" customHeight="1" x14ac:dyDescent="0.25">
      <c r="A220" s="247"/>
      <c r="BB220" s="362"/>
    </row>
    <row r="221" spans="1:54" ht="14.25" customHeight="1" x14ac:dyDescent="0.25">
      <c r="A221" s="247"/>
      <c r="BB221" s="362"/>
    </row>
    <row r="222" spans="1:54" ht="14.25" customHeight="1" x14ac:dyDescent="0.25">
      <c r="A222" s="247"/>
      <c r="BB222" s="362"/>
    </row>
    <row r="223" spans="1:54" ht="14.25" customHeight="1" x14ac:dyDescent="0.25">
      <c r="A223" s="247"/>
      <c r="BB223" s="362"/>
    </row>
    <row r="224" spans="1:54" ht="14.25" customHeight="1" x14ac:dyDescent="0.25">
      <c r="A224" s="247"/>
      <c r="BB224" s="362"/>
    </row>
    <row r="225" spans="1:54" ht="14.25" customHeight="1" x14ac:dyDescent="0.25">
      <c r="A225" s="247"/>
      <c r="BB225" s="362"/>
    </row>
    <row r="226" spans="1:54" ht="14.25" customHeight="1" x14ac:dyDescent="0.25">
      <c r="A226" s="247"/>
      <c r="BB226" s="362"/>
    </row>
    <row r="227" spans="1:54" ht="14.25" customHeight="1" x14ac:dyDescent="0.25">
      <c r="A227" s="247"/>
      <c r="BB227" s="362"/>
    </row>
    <row r="228" spans="1:54" ht="14.25" customHeight="1" x14ac:dyDescent="0.25">
      <c r="A228" s="247"/>
      <c r="BB228" s="362"/>
    </row>
    <row r="229" spans="1:54" ht="14.25" customHeight="1" x14ac:dyDescent="0.25">
      <c r="A229" s="247"/>
      <c r="BB229" s="362"/>
    </row>
    <row r="230" spans="1:54" ht="14.25" customHeight="1" x14ac:dyDescent="0.25">
      <c r="A230" s="247"/>
      <c r="BB230" s="362"/>
    </row>
    <row r="231" spans="1:54" ht="14.25" customHeight="1" x14ac:dyDescent="0.25">
      <c r="A231" s="247"/>
      <c r="BB231" s="362"/>
    </row>
    <row r="232" spans="1:54" ht="14.25" customHeight="1" x14ac:dyDescent="0.25">
      <c r="A232" s="247"/>
      <c r="BB232" s="362"/>
    </row>
    <row r="233" spans="1:54" ht="14.25" customHeight="1" x14ac:dyDescent="0.25">
      <c r="A233" s="247"/>
      <c r="BB233" s="362"/>
    </row>
    <row r="234" spans="1:54" ht="14.25" customHeight="1" x14ac:dyDescent="0.25">
      <c r="A234" s="247"/>
      <c r="BB234" s="362"/>
    </row>
    <row r="235" spans="1:54" ht="14.25" customHeight="1" x14ac:dyDescent="0.25">
      <c r="A235" s="247"/>
      <c r="BB235" s="362"/>
    </row>
    <row r="236" spans="1:54" ht="14.25" customHeight="1" x14ac:dyDescent="0.25">
      <c r="A236" s="247"/>
      <c r="BB236" s="362"/>
    </row>
    <row r="237" spans="1:54" ht="14.25" customHeight="1" x14ac:dyDescent="0.25">
      <c r="A237" s="247"/>
      <c r="BB237" s="362"/>
    </row>
    <row r="238" spans="1:54" ht="14.25" customHeight="1" x14ac:dyDescent="0.25">
      <c r="A238" s="247"/>
      <c r="BB238" s="362"/>
    </row>
    <row r="239" spans="1:54" ht="14.25" customHeight="1" x14ac:dyDescent="0.25">
      <c r="A239" s="247"/>
      <c r="BB239" s="362"/>
    </row>
    <row r="240" spans="1:54" ht="14.25" customHeight="1" x14ac:dyDescent="0.25">
      <c r="A240" s="247"/>
      <c r="BB240" s="362"/>
    </row>
    <row r="241" spans="1:54" ht="14.25" customHeight="1" x14ac:dyDescent="0.25">
      <c r="A241" s="247"/>
      <c r="BB241" s="362"/>
    </row>
    <row r="242" spans="1:54" ht="14.25" customHeight="1" x14ac:dyDescent="0.25">
      <c r="A242" s="247"/>
      <c r="BB242" s="362"/>
    </row>
    <row r="243" spans="1:54" ht="14.25" customHeight="1" x14ac:dyDescent="0.25">
      <c r="A243" s="247"/>
      <c r="BB243" s="362"/>
    </row>
    <row r="244" spans="1:54" ht="14.25" customHeight="1" x14ac:dyDescent="0.25">
      <c r="A244" s="247"/>
      <c r="BB244" s="362"/>
    </row>
    <row r="245" spans="1:54" ht="14.25" customHeight="1" x14ac:dyDescent="0.25">
      <c r="A245" s="247"/>
      <c r="BB245" s="362"/>
    </row>
    <row r="246" spans="1:54" ht="14.25" customHeight="1" x14ac:dyDescent="0.25">
      <c r="A246" s="247"/>
      <c r="BB246" s="362"/>
    </row>
    <row r="247" spans="1:54" ht="14.25" customHeight="1" x14ac:dyDescent="0.25">
      <c r="A247" s="247"/>
      <c r="BB247" s="362"/>
    </row>
    <row r="248" spans="1:54" ht="14.25" customHeight="1" x14ac:dyDescent="0.25">
      <c r="A248" s="247"/>
      <c r="BB248" s="362"/>
    </row>
    <row r="249" spans="1:54" ht="14.25" customHeight="1" x14ac:dyDescent="0.25">
      <c r="A249" s="247"/>
      <c r="BB249" s="362"/>
    </row>
    <row r="250" spans="1:54" ht="14.25" customHeight="1" x14ac:dyDescent="0.25">
      <c r="A250" s="247"/>
      <c r="BB250" s="362"/>
    </row>
    <row r="251" spans="1:54" ht="14.25" customHeight="1" x14ac:dyDescent="0.25">
      <c r="A251" s="247"/>
      <c r="BB251" s="362"/>
    </row>
    <row r="252" spans="1:54" ht="14.25" customHeight="1" x14ac:dyDescent="0.25">
      <c r="A252" s="247"/>
      <c r="BB252" s="362"/>
    </row>
    <row r="253" spans="1:54" ht="14.25" customHeight="1" x14ac:dyDescent="0.25">
      <c r="A253" s="247"/>
      <c r="BB253" s="362"/>
    </row>
    <row r="254" spans="1:54" ht="14.25" customHeight="1" x14ac:dyDescent="0.25">
      <c r="A254" s="247"/>
      <c r="BB254" s="362"/>
    </row>
    <row r="255" spans="1:54" ht="14.25" customHeight="1" x14ac:dyDescent="0.25">
      <c r="A255" s="247"/>
      <c r="BB255" s="362"/>
    </row>
    <row r="256" spans="1:54" ht="14.25" customHeight="1" x14ac:dyDescent="0.25">
      <c r="A256" s="247"/>
      <c r="BB256" s="362"/>
    </row>
    <row r="257" spans="1:54" ht="14.25" customHeight="1" x14ac:dyDescent="0.25">
      <c r="A257" s="247"/>
      <c r="BB257" s="362"/>
    </row>
    <row r="258" spans="1:54" ht="14.25" customHeight="1" x14ac:dyDescent="0.25">
      <c r="A258" s="247"/>
      <c r="BB258" s="362"/>
    </row>
    <row r="259" spans="1:54" ht="14.25" customHeight="1" x14ac:dyDescent="0.25">
      <c r="A259" s="247"/>
      <c r="BB259" s="362"/>
    </row>
    <row r="260" spans="1:54" ht="14.25" customHeight="1" x14ac:dyDescent="0.25">
      <c r="A260" s="247"/>
      <c r="BB260" s="362"/>
    </row>
    <row r="261" spans="1:54" ht="14.25" customHeight="1" x14ac:dyDescent="0.25">
      <c r="A261" s="247"/>
      <c r="BB261" s="362"/>
    </row>
    <row r="262" spans="1:54" ht="14.25" customHeight="1" x14ac:dyDescent="0.25">
      <c r="A262" s="247"/>
      <c r="BB262" s="362"/>
    </row>
    <row r="263" spans="1:54" ht="14.25" customHeight="1" x14ac:dyDescent="0.25">
      <c r="A263" s="247"/>
      <c r="BB263" s="362"/>
    </row>
    <row r="264" spans="1:54" ht="14.25" customHeight="1" x14ac:dyDescent="0.25">
      <c r="A264" s="247"/>
      <c r="BB264" s="362"/>
    </row>
    <row r="265" spans="1:54" ht="14.25" customHeight="1" x14ac:dyDescent="0.25">
      <c r="A265" s="247"/>
      <c r="BB265" s="362"/>
    </row>
    <row r="266" spans="1:54" ht="14.25" customHeight="1" x14ac:dyDescent="0.25">
      <c r="A266" s="247"/>
      <c r="BB266" s="362"/>
    </row>
    <row r="267" spans="1:54" ht="14.25" customHeight="1" x14ac:dyDescent="0.25">
      <c r="A267" s="247"/>
      <c r="BB267" s="362"/>
    </row>
    <row r="268" spans="1:54" ht="14.25" customHeight="1" x14ac:dyDescent="0.25">
      <c r="A268" s="247"/>
      <c r="BB268" s="362"/>
    </row>
    <row r="269" spans="1:54" ht="14.25" customHeight="1" x14ac:dyDescent="0.25">
      <c r="A269" s="247"/>
      <c r="BB269" s="362"/>
    </row>
    <row r="270" spans="1:54" ht="14.25" customHeight="1" x14ac:dyDescent="0.25">
      <c r="A270" s="247"/>
      <c r="BB270" s="362"/>
    </row>
    <row r="271" spans="1:54" ht="14.25" customHeight="1" x14ac:dyDescent="0.25">
      <c r="A271" s="247"/>
      <c r="BB271" s="362"/>
    </row>
    <row r="272" spans="1:54" ht="14.25" customHeight="1" x14ac:dyDescent="0.25">
      <c r="A272" s="247"/>
      <c r="BB272" s="362"/>
    </row>
    <row r="273" spans="1:54" ht="14.25" customHeight="1" x14ac:dyDescent="0.25">
      <c r="A273" s="247"/>
      <c r="BB273" s="362"/>
    </row>
    <row r="274" spans="1:54" ht="14.25" customHeight="1" x14ac:dyDescent="0.25">
      <c r="A274" s="247"/>
      <c r="BB274" s="362"/>
    </row>
    <row r="275" spans="1:54" ht="14.25" customHeight="1" x14ac:dyDescent="0.25">
      <c r="A275" s="247"/>
      <c r="BB275" s="362"/>
    </row>
    <row r="276" spans="1:54" ht="14.25" customHeight="1" x14ac:dyDescent="0.25">
      <c r="A276" s="247"/>
      <c r="BB276" s="362"/>
    </row>
    <row r="277" spans="1:54" ht="14.25" customHeight="1" x14ac:dyDescent="0.25">
      <c r="A277" s="247"/>
      <c r="BB277" s="362"/>
    </row>
    <row r="278" spans="1:54" ht="14.25" customHeight="1" x14ac:dyDescent="0.25">
      <c r="A278" s="247"/>
      <c r="BB278" s="362"/>
    </row>
    <row r="279" spans="1:54" ht="14.25" customHeight="1" x14ac:dyDescent="0.25">
      <c r="A279" s="247"/>
      <c r="BB279" s="362"/>
    </row>
    <row r="280" spans="1:54" ht="14.25" customHeight="1" x14ac:dyDescent="0.25">
      <c r="A280" s="247"/>
      <c r="BB280" s="362"/>
    </row>
    <row r="281" spans="1:54" ht="14.25" customHeight="1" x14ac:dyDescent="0.25">
      <c r="A281" s="247"/>
      <c r="BB281" s="362"/>
    </row>
    <row r="282" spans="1:54" ht="14.25" customHeight="1" x14ac:dyDescent="0.25">
      <c r="A282" s="247"/>
      <c r="BB282" s="362"/>
    </row>
    <row r="283" spans="1:54" ht="14.25" customHeight="1" x14ac:dyDescent="0.25">
      <c r="A283" s="247"/>
      <c r="BB283" s="362"/>
    </row>
    <row r="284" spans="1:54" ht="14.25" customHeight="1" x14ac:dyDescent="0.25">
      <c r="A284" s="247"/>
      <c r="BB284" s="362"/>
    </row>
    <row r="285" spans="1:54" ht="14.25" customHeight="1" x14ac:dyDescent="0.25">
      <c r="A285" s="247"/>
      <c r="BB285" s="362"/>
    </row>
    <row r="286" spans="1:54" ht="14.25" customHeight="1" x14ac:dyDescent="0.25">
      <c r="A286" s="247"/>
      <c r="BB286" s="362"/>
    </row>
    <row r="287" spans="1:54" ht="14.25" customHeight="1" x14ac:dyDescent="0.25">
      <c r="A287" s="247"/>
      <c r="BB287" s="362"/>
    </row>
    <row r="288" spans="1:54" ht="14.25" customHeight="1" x14ac:dyDescent="0.25">
      <c r="A288" s="247"/>
      <c r="BB288" s="362"/>
    </row>
    <row r="289" spans="1:54" ht="14.25" customHeight="1" x14ac:dyDescent="0.25">
      <c r="A289" s="247"/>
      <c r="BB289" s="362"/>
    </row>
    <row r="290" spans="1:54" ht="14.25" customHeight="1" x14ac:dyDescent="0.25">
      <c r="A290" s="247"/>
      <c r="BB290" s="362"/>
    </row>
    <row r="291" spans="1:54" ht="14.25" customHeight="1" x14ac:dyDescent="0.25">
      <c r="A291" s="247"/>
      <c r="BB291" s="362"/>
    </row>
    <row r="292" spans="1:54" ht="14.25" customHeight="1" x14ac:dyDescent="0.25">
      <c r="A292" s="247"/>
      <c r="BB292" s="362"/>
    </row>
    <row r="293" spans="1:54" ht="14.25" customHeight="1" x14ac:dyDescent="0.25">
      <c r="A293" s="247"/>
      <c r="BB293" s="362"/>
    </row>
    <row r="294" spans="1:54" ht="14.25" customHeight="1" x14ac:dyDescent="0.25">
      <c r="A294" s="247"/>
      <c r="BB294" s="362"/>
    </row>
    <row r="295" spans="1:54" ht="14.25" customHeight="1" x14ac:dyDescent="0.25">
      <c r="A295" s="247"/>
      <c r="BB295" s="362"/>
    </row>
    <row r="296" spans="1:54" ht="14.25" customHeight="1" x14ac:dyDescent="0.25">
      <c r="A296" s="247"/>
      <c r="BB296" s="362"/>
    </row>
    <row r="297" spans="1:54" ht="14.25" customHeight="1" x14ac:dyDescent="0.25">
      <c r="A297" s="247"/>
      <c r="BB297" s="362"/>
    </row>
    <row r="298" spans="1:54" ht="14.25" customHeight="1" x14ac:dyDescent="0.25">
      <c r="A298" s="247"/>
      <c r="BB298" s="362"/>
    </row>
    <row r="299" spans="1:54" ht="14.25" customHeight="1" x14ac:dyDescent="0.25">
      <c r="A299" s="247"/>
      <c r="BB299" s="362"/>
    </row>
    <row r="300" spans="1:54" ht="14.25" customHeight="1" x14ac:dyDescent="0.25">
      <c r="A300" s="247"/>
      <c r="BB300" s="362"/>
    </row>
    <row r="301" spans="1:54" ht="14.25" customHeight="1" x14ac:dyDescent="0.25">
      <c r="A301" s="247"/>
      <c r="BB301" s="362"/>
    </row>
    <row r="302" spans="1:54" ht="14.25" customHeight="1" x14ac:dyDescent="0.25">
      <c r="A302" s="247"/>
      <c r="BB302" s="362"/>
    </row>
    <row r="303" spans="1:54" ht="14.25" customHeight="1" x14ac:dyDescent="0.25">
      <c r="A303" s="247"/>
      <c r="BB303" s="362"/>
    </row>
    <row r="304" spans="1:54" ht="14.25" customHeight="1" x14ac:dyDescent="0.25">
      <c r="A304" s="247"/>
      <c r="BB304" s="362"/>
    </row>
    <row r="305" spans="1:54" ht="14.25" customHeight="1" x14ac:dyDescent="0.25">
      <c r="A305" s="247"/>
      <c r="BB305" s="362"/>
    </row>
    <row r="306" spans="1:54" ht="14.25" customHeight="1" x14ac:dyDescent="0.25">
      <c r="A306" s="247"/>
      <c r="BB306" s="362"/>
    </row>
    <row r="307" spans="1:54" ht="14.25" customHeight="1" x14ac:dyDescent="0.25">
      <c r="A307" s="247"/>
      <c r="BB307" s="362"/>
    </row>
    <row r="308" spans="1:54" ht="14.25" customHeight="1" x14ac:dyDescent="0.25">
      <c r="A308" s="247"/>
      <c r="BB308" s="362"/>
    </row>
    <row r="309" spans="1:54" ht="14.25" customHeight="1" x14ac:dyDescent="0.25">
      <c r="A309" s="247"/>
      <c r="BB309" s="362"/>
    </row>
    <row r="310" spans="1:54" ht="14.25" customHeight="1" x14ac:dyDescent="0.25">
      <c r="A310" s="247"/>
      <c r="BB310" s="362"/>
    </row>
    <row r="311" spans="1:54" ht="14.25" customHeight="1" x14ac:dyDescent="0.25">
      <c r="A311" s="247"/>
      <c r="BB311" s="362"/>
    </row>
    <row r="312" spans="1:54" ht="14.25" customHeight="1" x14ac:dyDescent="0.25">
      <c r="A312" s="247"/>
      <c r="BB312" s="362"/>
    </row>
    <row r="313" spans="1:54" ht="14.25" customHeight="1" x14ac:dyDescent="0.25">
      <c r="A313" s="247"/>
      <c r="BB313" s="362"/>
    </row>
    <row r="314" spans="1:54" ht="14.25" customHeight="1" x14ac:dyDescent="0.25">
      <c r="A314" s="247"/>
      <c r="BB314" s="362"/>
    </row>
    <row r="315" spans="1:54" ht="14.25" customHeight="1" x14ac:dyDescent="0.25">
      <c r="A315" s="247"/>
      <c r="BB315" s="362"/>
    </row>
    <row r="316" spans="1:54" ht="14.25" customHeight="1" x14ac:dyDescent="0.25">
      <c r="A316" s="247"/>
      <c r="BB316" s="362"/>
    </row>
    <row r="317" spans="1:54" ht="14.25" customHeight="1" x14ac:dyDescent="0.25">
      <c r="A317" s="247"/>
      <c r="BB317" s="362"/>
    </row>
    <row r="318" spans="1:54" ht="14.25" customHeight="1" x14ac:dyDescent="0.25">
      <c r="A318" s="247"/>
      <c r="BB318" s="362"/>
    </row>
    <row r="319" spans="1:54" ht="14.25" customHeight="1" x14ac:dyDescent="0.25">
      <c r="A319" s="247"/>
      <c r="BB319" s="362"/>
    </row>
    <row r="320" spans="1:54" ht="14.25" customHeight="1" x14ac:dyDescent="0.25">
      <c r="A320" s="247"/>
      <c r="BB320" s="362"/>
    </row>
    <row r="321" spans="1:54" ht="14.25" customHeight="1" x14ac:dyDescent="0.25">
      <c r="A321" s="247"/>
      <c r="BB321" s="362"/>
    </row>
    <row r="322" spans="1:54" ht="14.25" customHeight="1" x14ac:dyDescent="0.25">
      <c r="A322" s="247"/>
      <c r="BB322" s="362"/>
    </row>
    <row r="323" spans="1:54" ht="14.25" customHeight="1" x14ac:dyDescent="0.25">
      <c r="A323" s="247"/>
      <c r="BB323" s="362"/>
    </row>
    <row r="324" spans="1:54" ht="14.25" customHeight="1" x14ac:dyDescent="0.25">
      <c r="A324" s="247"/>
      <c r="BB324" s="362"/>
    </row>
    <row r="325" spans="1:54" ht="14.25" customHeight="1" x14ac:dyDescent="0.25">
      <c r="A325" s="247"/>
      <c r="BB325" s="362"/>
    </row>
    <row r="326" spans="1:54" ht="14.25" customHeight="1" x14ac:dyDescent="0.25">
      <c r="A326" s="247"/>
      <c r="BB326" s="362"/>
    </row>
    <row r="327" spans="1:54" ht="14.25" customHeight="1" x14ac:dyDescent="0.25">
      <c r="A327" s="247"/>
      <c r="BB327" s="362"/>
    </row>
    <row r="328" spans="1:54" ht="14.25" customHeight="1" x14ac:dyDescent="0.25">
      <c r="A328" s="247"/>
      <c r="BB328" s="362"/>
    </row>
    <row r="329" spans="1:54" ht="14.25" customHeight="1" x14ac:dyDescent="0.25">
      <c r="A329" s="247"/>
      <c r="BB329" s="362"/>
    </row>
    <row r="330" spans="1:54" ht="14.25" customHeight="1" x14ac:dyDescent="0.25">
      <c r="A330" s="247"/>
      <c r="BB330" s="362"/>
    </row>
    <row r="331" spans="1:54" ht="14.25" customHeight="1" x14ac:dyDescent="0.25">
      <c r="A331" s="247"/>
      <c r="BB331" s="362"/>
    </row>
    <row r="332" spans="1:54" ht="14.25" customHeight="1" x14ac:dyDescent="0.25">
      <c r="A332" s="247"/>
      <c r="BB332" s="362"/>
    </row>
    <row r="333" spans="1:54" ht="14.25" customHeight="1" x14ac:dyDescent="0.25">
      <c r="A333" s="247"/>
      <c r="BB333" s="362"/>
    </row>
    <row r="334" spans="1:54" ht="14.25" customHeight="1" x14ac:dyDescent="0.25">
      <c r="A334" s="247"/>
      <c r="BB334" s="362"/>
    </row>
    <row r="335" spans="1:54" ht="14.25" customHeight="1" x14ac:dyDescent="0.25">
      <c r="A335" s="247"/>
      <c r="BB335" s="362"/>
    </row>
    <row r="336" spans="1:54" ht="14.25" customHeight="1" x14ac:dyDescent="0.25">
      <c r="A336" s="247"/>
      <c r="BB336" s="362"/>
    </row>
    <row r="337" spans="1:54" ht="14.25" customHeight="1" x14ac:dyDescent="0.25">
      <c r="A337" s="247"/>
      <c r="BB337" s="362"/>
    </row>
    <row r="338" spans="1:54" ht="14.25" customHeight="1" x14ac:dyDescent="0.25">
      <c r="A338" s="247"/>
      <c r="BB338" s="362"/>
    </row>
    <row r="339" spans="1:54" ht="14.25" customHeight="1" x14ac:dyDescent="0.25">
      <c r="A339" s="247"/>
      <c r="BB339" s="362"/>
    </row>
    <row r="340" spans="1:54" ht="14.25" customHeight="1" x14ac:dyDescent="0.25">
      <c r="A340" s="247"/>
      <c r="BB340" s="362"/>
    </row>
    <row r="341" spans="1:54" ht="14.25" customHeight="1" x14ac:dyDescent="0.25">
      <c r="A341" s="247"/>
      <c r="BB341" s="362"/>
    </row>
    <row r="342" spans="1:54" ht="14.25" customHeight="1" x14ac:dyDescent="0.25">
      <c r="A342" s="247"/>
      <c r="BB342" s="362"/>
    </row>
    <row r="343" spans="1:54" ht="14.25" customHeight="1" x14ac:dyDescent="0.25">
      <c r="A343" s="247"/>
      <c r="BB343" s="362"/>
    </row>
    <row r="344" spans="1:54" ht="14.25" customHeight="1" x14ac:dyDescent="0.25">
      <c r="A344" s="247"/>
      <c r="BB344" s="362"/>
    </row>
    <row r="345" spans="1:54" ht="14.25" customHeight="1" x14ac:dyDescent="0.25">
      <c r="A345" s="247"/>
      <c r="BB345" s="362"/>
    </row>
    <row r="346" spans="1:54" ht="14.25" customHeight="1" x14ac:dyDescent="0.25">
      <c r="A346" s="247"/>
      <c r="BB346" s="362"/>
    </row>
    <row r="347" spans="1:54" ht="14.25" customHeight="1" x14ac:dyDescent="0.25">
      <c r="A347" s="247"/>
      <c r="BB347" s="362"/>
    </row>
    <row r="348" spans="1:54" ht="14.25" customHeight="1" x14ac:dyDescent="0.25">
      <c r="A348" s="247"/>
      <c r="BB348" s="362"/>
    </row>
    <row r="349" spans="1:54" ht="14.25" customHeight="1" x14ac:dyDescent="0.25">
      <c r="A349" s="247"/>
      <c r="BB349" s="362"/>
    </row>
    <row r="350" spans="1:54" ht="14.25" customHeight="1" x14ac:dyDescent="0.25">
      <c r="A350" s="247"/>
      <c r="BB350" s="362"/>
    </row>
    <row r="351" spans="1:54" ht="14.25" customHeight="1" x14ac:dyDescent="0.25">
      <c r="A351" s="247"/>
      <c r="BB351" s="362"/>
    </row>
    <row r="352" spans="1:54" ht="14.25" customHeight="1" x14ac:dyDescent="0.25">
      <c r="A352" s="247"/>
      <c r="BB352" s="362"/>
    </row>
    <row r="353" spans="1:54" ht="14.25" customHeight="1" x14ac:dyDescent="0.25">
      <c r="A353" s="247"/>
      <c r="BB353" s="362"/>
    </row>
    <row r="354" spans="1:54" ht="14.25" customHeight="1" x14ac:dyDescent="0.25">
      <c r="A354" s="247"/>
      <c r="BB354" s="362"/>
    </row>
    <row r="355" spans="1:54" ht="14.25" customHeight="1" x14ac:dyDescent="0.25">
      <c r="A355" s="247"/>
      <c r="BB355" s="362"/>
    </row>
    <row r="356" spans="1:54" ht="14.25" customHeight="1" x14ac:dyDescent="0.25">
      <c r="A356" s="247"/>
      <c r="BB356" s="362"/>
    </row>
    <row r="357" spans="1:54" ht="14.25" customHeight="1" x14ac:dyDescent="0.25">
      <c r="A357" s="247"/>
      <c r="BB357" s="362"/>
    </row>
    <row r="358" spans="1:54" ht="14.25" customHeight="1" x14ac:dyDescent="0.25">
      <c r="A358" s="247"/>
      <c r="BB358" s="362"/>
    </row>
    <row r="359" spans="1:54" ht="14.25" customHeight="1" x14ac:dyDescent="0.25">
      <c r="A359" s="247"/>
      <c r="BB359" s="362"/>
    </row>
    <row r="360" spans="1:54" ht="14.25" customHeight="1" x14ac:dyDescent="0.25">
      <c r="A360" s="247"/>
      <c r="BB360" s="362"/>
    </row>
    <row r="361" spans="1:54" ht="14.25" customHeight="1" x14ac:dyDescent="0.25">
      <c r="A361" s="247"/>
      <c r="BB361" s="362"/>
    </row>
    <row r="362" spans="1:54" ht="14.25" customHeight="1" x14ac:dyDescent="0.25">
      <c r="A362" s="247"/>
      <c r="BB362" s="362"/>
    </row>
    <row r="363" spans="1:54" ht="14.25" customHeight="1" x14ac:dyDescent="0.25">
      <c r="A363" s="247"/>
      <c r="BB363" s="362"/>
    </row>
    <row r="364" spans="1:54" ht="14.25" customHeight="1" x14ac:dyDescent="0.25">
      <c r="A364" s="247"/>
      <c r="BB364" s="362"/>
    </row>
    <row r="365" spans="1:54" ht="14.25" customHeight="1" x14ac:dyDescent="0.25">
      <c r="A365" s="247"/>
      <c r="BB365" s="362"/>
    </row>
    <row r="366" spans="1:54" ht="14.25" customHeight="1" x14ac:dyDescent="0.25">
      <c r="A366" s="247"/>
      <c r="BB366" s="362"/>
    </row>
    <row r="367" spans="1:54" ht="14.25" customHeight="1" x14ac:dyDescent="0.25">
      <c r="A367" s="247"/>
      <c r="BB367" s="362"/>
    </row>
    <row r="368" spans="1:54" ht="14.25" customHeight="1" x14ac:dyDescent="0.25">
      <c r="A368" s="247"/>
      <c r="BB368" s="362"/>
    </row>
    <row r="369" spans="1:54" ht="14.25" customHeight="1" x14ac:dyDescent="0.25">
      <c r="A369" s="247"/>
      <c r="BB369" s="362"/>
    </row>
    <row r="370" spans="1:54" ht="14.25" customHeight="1" x14ac:dyDescent="0.25">
      <c r="A370" s="247"/>
      <c r="BB370" s="362"/>
    </row>
    <row r="371" spans="1:54" ht="14.25" customHeight="1" x14ac:dyDescent="0.25">
      <c r="A371" s="247"/>
      <c r="BB371" s="362"/>
    </row>
    <row r="372" spans="1:54" ht="14.25" customHeight="1" x14ac:dyDescent="0.25">
      <c r="A372" s="247"/>
      <c r="BB372" s="362"/>
    </row>
    <row r="373" spans="1:54" ht="14.25" customHeight="1" x14ac:dyDescent="0.25">
      <c r="A373" s="247"/>
      <c r="BB373" s="362"/>
    </row>
    <row r="374" spans="1:54" ht="14.25" customHeight="1" x14ac:dyDescent="0.25">
      <c r="A374" s="247"/>
      <c r="BB374" s="362"/>
    </row>
    <row r="375" spans="1:54" ht="14.25" customHeight="1" x14ac:dyDescent="0.25">
      <c r="A375" s="247"/>
      <c r="BB375" s="362"/>
    </row>
    <row r="376" spans="1:54" ht="14.25" customHeight="1" x14ac:dyDescent="0.25">
      <c r="A376" s="247"/>
      <c r="BB376" s="362"/>
    </row>
    <row r="377" spans="1:54" ht="14.25" customHeight="1" x14ac:dyDescent="0.25">
      <c r="A377" s="247"/>
      <c r="BB377" s="362"/>
    </row>
    <row r="378" spans="1:54" ht="14.25" customHeight="1" x14ac:dyDescent="0.25">
      <c r="A378" s="247"/>
      <c r="BB378" s="362"/>
    </row>
    <row r="379" spans="1:54" ht="14.25" customHeight="1" x14ac:dyDescent="0.25">
      <c r="A379" s="247"/>
      <c r="BB379" s="362"/>
    </row>
    <row r="380" spans="1:54" ht="14.25" customHeight="1" x14ac:dyDescent="0.25">
      <c r="A380" s="247"/>
      <c r="BB380" s="362"/>
    </row>
    <row r="381" spans="1:54" ht="14.25" customHeight="1" x14ac:dyDescent="0.25">
      <c r="A381" s="247"/>
      <c r="BB381" s="362"/>
    </row>
    <row r="382" spans="1:54" ht="14.25" customHeight="1" x14ac:dyDescent="0.25">
      <c r="A382" s="247"/>
      <c r="BB382" s="362"/>
    </row>
    <row r="383" spans="1:54" ht="14.25" customHeight="1" x14ac:dyDescent="0.25">
      <c r="A383" s="247"/>
      <c r="BB383" s="362"/>
    </row>
    <row r="384" spans="1:54" ht="14.25" customHeight="1" x14ac:dyDescent="0.25">
      <c r="A384" s="247"/>
      <c r="BB384" s="362"/>
    </row>
    <row r="385" spans="1:54" ht="14.25" customHeight="1" x14ac:dyDescent="0.25">
      <c r="A385" s="247"/>
      <c r="BB385" s="362"/>
    </row>
    <row r="386" spans="1:54" ht="14.25" customHeight="1" x14ac:dyDescent="0.25">
      <c r="A386" s="247"/>
      <c r="BB386" s="362"/>
    </row>
    <row r="387" spans="1:54" ht="14.25" customHeight="1" x14ac:dyDescent="0.25">
      <c r="A387" s="247"/>
      <c r="BB387" s="362"/>
    </row>
    <row r="388" spans="1:54" ht="14.25" customHeight="1" x14ac:dyDescent="0.25">
      <c r="A388" s="247"/>
      <c r="BB388" s="362"/>
    </row>
    <row r="389" spans="1:54" ht="14.25" customHeight="1" x14ac:dyDescent="0.25">
      <c r="A389" s="247"/>
      <c r="BB389" s="362"/>
    </row>
    <row r="390" spans="1:54" ht="14.25" customHeight="1" x14ac:dyDescent="0.25">
      <c r="A390" s="247"/>
      <c r="BB390" s="362"/>
    </row>
    <row r="391" spans="1:54" ht="14.25" customHeight="1" x14ac:dyDescent="0.25">
      <c r="A391" s="247"/>
      <c r="BB391" s="362"/>
    </row>
    <row r="392" spans="1:54" ht="14.25" customHeight="1" x14ac:dyDescent="0.25">
      <c r="A392" s="247"/>
      <c r="BB392" s="362"/>
    </row>
    <row r="393" spans="1:54" ht="14.25" customHeight="1" x14ac:dyDescent="0.25">
      <c r="A393" s="247"/>
      <c r="BB393" s="362"/>
    </row>
    <row r="394" spans="1:54" ht="14.25" customHeight="1" x14ac:dyDescent="0.25">
      <c r="A394" s="247"/>
      <c r="BB394" s="362"/>
    </row>
    <row r="395" spans="1:54" ht="14.25" customHeight="1" x14ac:dyDescent="0.25">
      <c r="A395" s="247"/>
      <c r="BB395" s="362"/>
    </row>
    <row r="396" spans="1:54" ht="14.25" customHeight="1" x14ac:dyDescent="0.25">
      <c r="A396" s="247"/>
      <c r="BB396" s="362"/>
    </row>
    <row r="397" spans="1:54" ht="14.25" customHeight="1" x14ac:dyDescent="0.25">
      <c r="A397" s="247"/>
      <c r="BB397" s="362"/>
    </row>
    <row r="398" spans="1:54" ht="14.25" customHeight="1" x14ac:dyDescent="0.25">
      <c r="A398" s="247"/>
      <c r="BB398" s="362"/>
    </row>
    <row r="399" spans="1:54" ht="14.25" customHeight="1" x14ac:dyDescent="0.25">
      <c r="A399" s="247"/>
      <c r="BB399" s="362"/>
    </row>
    <row r="400" spans="1:54" ht="14.25" customHeight="1" x14ac:dyDescent="0.25">
      <c r="A400" s="247"/>
      <c r="BB400" s="362"/>
    </row>
    <row r="401" spans="1:54" ht="14.25" customHeight="1" x14ac:dyDescent="0.25">
      <c r="A401" s="247"/>
      <c r="BB401" s="362"/>
    </row>
    <row r="402" spans="1:54" ht="14.25" customHeight="1" x14ac:dyDescent="0.25">
      <c r="A402" s="247"/>
      <c r="BB402" s="362"/>
    </row>
    <row r="403" spans="1:54" ht="14.25" customHeight="1" x14ac:dyDescent="0.25">
      <c r="A403" s="247"/>
      <c r="BB403" s="362"/>
    </row>
    <row r="404" spans="1:54" ht="14.25" customHeight="1" x14ac:dyDescent="0.25">
      <c r="A404" s="247"/>
      <c r="BB404" s="362"/>
    </row>
    <row r="405" spans="1:54" ht="14.25" customHeight="1" x14ac:dyDescent="0.25">
      <c r="A405" s="247"/>
      <c r="BB405" s="362"/>
    </row>
    <row r="406" spans="1:54" ht="14.25" customHeight="1" x14ac:dyDescent="0.25">
      <c r="A406" s="247"/>
      <c r="BB406" s="362"/>
    </row>
    <row r="407" spans="1:54" ht="14.25" customHeight="1" x14ac:dyDescent="0.25">
      <c r="A407" s="247"/>
      <c r="BB407" s="362"/>
    </row>
    <row r="408" spans="1:54" ht="14.25" customHeight="1" x14ac:dyDescent="0.25">
      <c r="A408" s="247"/>
      <c r="BB408" s="362"/>
    </row>
    <row r="409" spans="1:54" ht="14.25" customHeight="1" x14ac:dyDescent="0.25">
      <c r="A409" s="247"/>
      <c r="BB409" s="362"/>
    </row>
    <row r="410" spans="1:54" ht="14.25" customHeight="1" x14ac:dyDescent="0.25">
      <c r="A410" s="247"/>
      <c r="BB410" s="362"/>
    </row>
    <row r="411" spans="1:54" ht="14.25" customHeight="1" x14ac:dyDescent="0.25">
      <c r="A411" s="247"/>
      <c r="BB411" s="362"/>
    </row>
    <row r="412" spans="1:54" ht="14.25" customHeight="1" x14ac:dyDescent="0.25">
      <c r="A412" s="247"/>
      <c r="BB412" s="362"/>
    </row>
    <row r="413" spans="1:54" ht="14.25" customHeight="1" x14ac:dyDescent="0.25">
      <c r="A413" s="247"/>
      <c r="BB413" s="362"/>
    </row>
    <row r="414" spans="1:54" ht="14.25" customHeight="1" x14ac:dyDescent="0.25">
      <c r="A414" s="247"/>
      <c r="BB414" s="362"/>
    </row>
    <row r="415" spans="1:54" ht="14.25" customHeight="1" x14ac:dyDescent="0.25">
      <c r="A415" s="247"/>
      <c r="BB415" s="362"/>
    </row>
    <row r="416" spans="1:54" ht="14.25" customHeight="1" x14ac:dyDescent="0.25">
      <c r="A416" s="247"/>
      <c r="BB416" s="362"/>
    </row>
    <row r="417" spans="1:54" ht="14.25" customHeight="1" x14ac:dyDescent="0.25">
      <c r="A417" s="247"/>
      <c r="BB417" s="362"/>
    </row>
    <row r="418" spans="1:54" ht="14.25" customHeight="1" x14ac:dyDescent="0.25">
      <c r="A418" s="247"/>
      <c r="BB418" s="362"/>
    </row>
    <row r="419" spans="1:54" ht="14.25" customHeight="1" x14ac:dyDescent="0.25">
      <c r="A419" s="247"/>
      <c r="BB419" s="362"/>
    </row>
    <row r="420" spans="1:54" ht="14.25" customHeight="1" x14ac:dyDescent="0.25">
      <c r="A420" s="247"/>
      <c r="BB420" s="362"/>
    </row>
    <row r="421" spans="1:54" ht="14.25" customHeight="1" x14ac:dyDescent="0.25">
      <c r="A421" s="247"/>
      <c r="BB421" s="362"/>
    </row>
    <row r="422" spans="1:54" ht="14.25" customHeight="1" x14ac:dyDescent="0.25">
      <c r="A422" s="247"/>
      <c r="BB422" s="362"/>
    </row>
    <row r="423" spans="1:54" ht="14.25" customHeight="1" x14ac:dyDescent="0.25">
      <c r="A423" s="247"/>
      <c r="BB423" s="362"/>
    </row>
    <row r="424" spans="1:54" ht="14.25" customHeight="1" x14ac:dyDescent="0.25">
      <c r="A424" s="247"/>
      <c r="BB424" s="362"/>
    </row>
    <row r="425" spans="1:54" ht="14.25" customHeight="1" x14ac:dyDescent="0.25">
      <c r="A425" s="247"/>
      <c r="BB425" s="362"/>
    </row>
    <row r="426" spans="1:54" ht="14.25" customHeight="1" x14ac:dyDescent="0.25">
      <c r="A426" s="247"/>
      <c r="BB426" s="362"/>
    </row>
    <row r="427" spans="1:54" ht="14.25" customHeight="1" x14ac:dyDescent="0.25">
      <c r="A427" s="247"/>
      <c r="BB427" s="362"/>
    </row>
    <row r="428" spans="1:54" ht="14.25" customHeight="1" x14ac:dyDescent="0.25">
      <c r="A428" s="247"/>
      <c r="BB428" s="362"/>
    </row>
    <row r="429" spans="1:54" ht="14.25" customHeight="1" x14ac:dyDescent="0.25">
      <c r="A429" s="247"/>
      <c r="BB429" s="362"/>
    </row>
    <row r="430" spans="1:54" ht="14.25" customHeight="1" x14ac:dyDescent="0.25">
      <c r="A430" s="247"/>
      <c r="BB430" s="362"/>
    </row>
    <row r="431" spans="1:54" ht="14.25" customHeight="1" x14ac:dyDescent="0.25">
      <c r="A431" s="247"/>
      <c r="BB431" s="362"/>
    </row>
    <row r="432" spans="1:54" ht="14.25" customHeight="1" x14ac:dyDescent="0.25">
      <c r="A432" s="247"/>
      <c r="BB432" s="362"/>
    </row>
    <row r="433" spans="1:54" ht="14.25" customHeight="1" x14ac:dyDescent="0.25">
      <c r="A433" s="247"/>
      <c r="BB433" s="362"/>
    </row>
    <row r="434" spans="1:54" ht="14.25" customHeight="1" x14ac:dyDescent="0.25">
      <c r="A434" s="247"/>
      <c r="BB434" s="362"/>
    </row>
    <row r="435" spans="1:54" ht="14.25" customHeight="1" x14ac:dyDescent="0.25">
      <c r="A435" s="247"/>
      <c r="BB435" s="362"/>
    </row>
    <row r="436" spans="1:54" ht="14.25" customHeight="1" x14ac:dyDescent="0.25">
      <c r="A436" s="247"/>
      <c r="BB436" s="362"/>
    </row>
    <row r="437" spans="1:54" ht="14.25" customHeight="1" x14ac:dyDescent="0.25">
      <c r="A437" s="247"/>
      <c r="BB437" s="362"/>
    </row>
    <row r="438" spans="1:54" ht="14.25" customHeight="1" x14ac:dyDescent="0.25">
      <c r="A438" s="247"/>
      <c r="BB438" s="362"/>
    </row>
    <row r="439" spans="1:54" ht="14.25" customHeight="1" x14ac:dyDescent="0.25">
      <c r="A439" s="247"/>
      <c r="BB439" s="362"/>
    </row>
    <row r="440" spans="1:54" ht="14.25" customHeight="1" x14ac:dyDescent="0.25">
      <c r="A440" s="247"/>
      <c r="BB440" s="362"/>
    </row>
    <row r="441" spans="1:54" ht="14.25" customHeight="1" x14ac:dyDescent="0.25">
      <c r="A441" s="247"/>
      <c r="BB441" s="362"/>
    </row>
    <row r="442" spans="1:54" ht="14.25" customHeight="1" x14ac:dyDescent="0.25">
      <c r="A442" s="247"/>
      <c r="BB442" s="362"/>
    </row>
    <row r="443" spans="1:54" ht="14.25" customHeight="1" x14ac:dyDescent="0.25">
      <c r="A443" s="247"/>
      <c r="BB443" s="362"/>
    </row>
    <row r="444" spans="1:54" ht="14.25" customHeight="1" x14ac:dyDescent="0.25">
      <c r="A444" s="247"/>
      <c r="BB444" s="362"/>
    </row>
    <row r="445" spans="1:54" ht="14.25" customHeight="1" x14ac:dyDescent="0.25">
      <c r="A445" s="247"/>
      <c r="BB445" s="362"/>
    </row>
    <row r="446" spans="1:54" ht="14.25" customHeight="1" x14ac:dyDescent="0.25">
      <c r="A446" s="247"/>
      <c r="BB446" s="362"/>
    </row>
    <row r="447" spans="1:54" ht="14.25" customHeight="1" x14ac:dyDescent="0.25">
      <c r="A447" s="247"/>
      <c r="BB447" s="362"/>
    </row>
    <row r="448" spans="1:54" ht="14.25" customHeight="1" x14ac:dyDescent="0.25">
      <c r="A448" s="247"/>
      <c r="BB448" s="362"/>
    </row>
    <row r="449" spans="1:54" ht="14.25" customHeight="1" x14ac:dyDescent="0.25">
      <c r="A449" s="247"/>
      <c r="BB449" s="362"/>
    </row>
    <row r="450" spans="1:54" ht="14.25" customHeight="1" x14ac:dyDescent="0.25">
      <c r="A450" s="247"/>
      <c r="BB450" s="362"/>
    </row>
    <row r="451" spans="1:54" ht="14.25" customHeight="1" x14ac:dyDescent="0.25">
      <c r="A451" s="247"/>
      <c r="BB451" s="362"/>
    </row>
    <row r="452" spans="1:54" ht="14.25" customHeight="1" x14ac:dyDescent="0.25">
      <c r="A452" s="247"/>
      <c r="BB452" s="362"/>
    </row>
    <row r="453" spans="1:54" ht="14.25" customHeight="1" x14ac:dyDescent="0.25">
      <c r="A453" s="247"/>
      <c r="BB453" s="362"/>
    </row>
    <row r="454" spans="1:54" ht="14.25" customHeight="1" x14ac:dyDescent="0.25">
      <c r="A454" s="247"/>
      <c r="BB454" s="362"/>
    </row>
    <row r="455" spans="1:54" ht="14.25" customHeight="1" x14ac:dyDescent="0.25">
      <c r="A455" s="247"/>
      <c r="BB455" s="362"/>
    </row>
    <row r="456" spans="1:54" ht="14.25" customHeight="1" x14ac:dyDescent="0.25">
      <c r="A456" s="247"/>
      <c r="BB456" s="362"/>
    </row>
    <row r="457" spans="1:54" ht="14.25" customHeight="1" x14ac:dyDescent="0.25">
      <c r="A457" s="247"/>
      <c r="BB457" s="362"/>
    </row>
    <row r="458" spans="1:54" ht="14.25" customHeight="1" x14ac:dyDescent="0.25">
      <c r="A458" s="247"/>
      <c r="BB458" s="362"/>
    </row>
    <row r="459" spans="1:54" ht="14.25" customHeight="1" x14ac:dyDescent="0.25">
      <c r="A459" s="247"/>
      <c r="BB459" s="362"/>
    </row>
    <row r="460" spans="1:54" ht="14.25" customHeight="1" x14ac:dyDescent="0.25">
      <c r="A460" s="247"/>
      <c r="BB460" s="362"/>
    </row>
    <row r="461" spans="1:54" ht="14.25" customHeight="1" x14ac:dyDescent="0.25">
      <c r="A461" s="247"/>
      <c r="BB461" s="362"/>
    </row>
    <row r="462" spans="1:54" ht="14.25" customHeight="1" x14ac:dyDescent="0.25">
      <c r="A462" s="247"/>
      <c r="BB462" s="362"/>
    </row>
    <row r="463" spans="1:54" ht="14.25" customHeight="1" x14ac:dyDescent="0.25">
      <c r="A463" s="247"/>
      <c r="BB463" s="362"/>
    </row>
    <row r="464" spans="1:54" ht="14.25" customHeight="1" x14ac:dyDescent="0.25">
      <c r="A464" s="247"/>
      <c r="BB464" s="362"/>
    </row>
    <row r="465" spans="1:54" ht="14.25" customHeight="1" x14ac:dyDescent="0.25">
      <c r="A465" s="247"/>
      <c r="BB465" s="362"/>
    </row>
    <row r="466" spans="1:54" ht="14.25" customHeight="1" x14ac:dyDescent="0.25">
      <c r="A466" s="247"/>
      <c r="BB466" s="362"/>
    </row>
    <row r="467" spans="1:54" ht="14.25" customHeight="1" x14ac:dyDescent="0.25">
      <c r="A467" s="247"/>
      <c r="BB467" s="362"/>
    </row>
    <row r="468" spans="1:54" ht="14.25" customHeight="1" x14ac:dyDescent="0.25">
      <c r="A468" s="247"/>
      <c r="BB468" s="362"/>
    </row>
    <row r="469" spans="1:54" ht="14.25" customHeight="1" x14ac:dyDescent="0.25">
      <c r="A469" s="247"/>
      <c r="BB469" s="362"/>
    </row>
    <row r="470" spans="1:54" ht="14.25" customHeight="1" x14ac:dyDescent="0.25">
      <c r="A470" s="247"/>
      <c r="BB470" s="362"/>
    </row>
    <row r="471" spans="1:54" ht="14.25" customHeight="1" x14ac:dyDescent="0.25">
      <c r="A471" s="247"/>
      <c r="BB471" s="362"/>
    </row>
    <row r="472" spans="1:54" ht="14.25" customHeight="1" x14ac:dyDescent="0.25">
      <c r="A472" s="247"/>
      <c r="BB472" s="362"/>
    </row>
    <row r="473" spans="1:54" ht="14.25" customHeight="1" x14ac:dyDescent="0.25">
      <c r="A473" s="247"/>
      <c r="BB473" s="362"/>
    </row>
    <row r="474" spans="1:54" ht="14.25" customHeight="1" x14ac:dyDescent="0.25">
      <c r="A474" s="247"/>
      <c r="BB474" s="362"/>
    </row>
    <row r="475" spans="1:54" ht="14.25" customHeight="1" x14ac:dyDescent="0.25">
      <c r="A475" s="247"/>
      <c r="BB475" s="362"/>
    </row>
    <row r="476" spans="1:54" ht="14.25" customHeight="1" x14ac:dyDescent="0.25">
      <c r="A476" s="247"/>
      <c r="BB476" s="362"/>
    </row>
    <row r="477" spans="1:54" ht="14.25" customHeight="1" x14ac:dyDescent="0.25">
      <c r="A477" s="247"/>
      <c r="BB477" s="362"/>
    </row>
    <row r="478" spans="1:54" ht="14.25" customHeight="1" x14ac:dyDescent="0.25">
      <c r="A478" s="247"/>
      <c r="BB478" s="362"/>
    </row>
    <row r="479" spans="1:54" ht="14.25" customHeight="1" x14ac:dyDescent="0.25">
      <c r="A479" s="247"/>
      <c r="BB479" s="362"/>
    </row>
    <row r="480" spans="1:54" ht="14.25" customHeight="1" x14ac:dyDescent="0.25">
      <c r="A480" s="247"/>
      <c r="BB480" s="362"/>
    </row>
    <row r="481" spans="1:54" ht="14.25" customHeight="1" x14ac:dyDescent="0.25">
      <c r="A481" s="247"/>
      <c r="BB481" s="362"/>
    </row>
    <row r="482" spans="1:54" ht="14.25" customHeight="1" x14ac:dyDescent="0.25">
      <c r="A482" s="247"/>
      <c r="BB482" s="362"/>
    </row>
    <row r="483" spans="1:54" ht="14.25" customHeight="1" x14ac:dyDescent="0.25">
      <c r="A483" s="247"/>
      <c r="BB483" s="362"/>
    </row>
    <row r="484" spans="1:54" ht="14.25" customHeight="1" x14ac:dyDescent="0.25">
      <c r="A484" s="247"/>
      <c r="BB484" s="362"/>
    </row>
    <row r="485" spans="1:54" ht="14.25" customHeight="1" x14ac:dyDescent="0.25">
      <c r="A485" s="247"/>
      <c r="BB485" s="362"/>
    </row>
    <row r="486" spans="1:54" ht="14.25" customHeight="1" x14ac:dyDescent="0.25">
      <c r="A486" s="247"/>
      <c r="BB486" s="362"/>
    </row>
    <row r="487" spans="1:54" ht="14.25" customHeight="1" x14ac:dyDescent="0.25">
      <c r="A487" s="247"/>
      <c r="BB487" s="362"/>
    </row>
    <row r="488" spans="1:54" ht="14.25" customHeight="1" x14ac:dyDescent="0.25">
      <c r="A488" s="247"/>
      <c r="BB488" s="362"/>
    </row>
    <row r="489" spans="1:54" ht="14.25" customHeight="1" x14ac:dyDescent="0.25">
      <c r="A489" s="247"/>
      <c r="BB489" s="362"/>
    </row>
    <row r="490" spans="1:54" ht="14.25" customHeight="1" x14ac:dyDescent="0.25">
      <c r="A490" s="247"/>
      <c r="BB490" s="362"/>
    </row>
    <row r="491" spans="1:54" ht="14.25" customHeight="1" x14ac:dyDescent="0.25">
      <c r="A491" s="247"/>
      <c r="BB491" s="362"/>
    </row>
    <row r="492" spans="1:54" ht="14.25" customHeight="1" x14ac:dyDescent="0.25">
      <c r="A492" s="247"/>
      <c r="BB492" s="362"/>
    </row>
    <row r="493" spans="1:54" ht="14.25" customHeight="1" x14ac:dyDescent="0.25">
      <c r="A493" s="247"/>
      <c r="BB493" s="362"/>
    </row>
    <row r="494" spans="1:54" ht="14.25" customHeight="1" x14ac:dyDescent="0.25">
      <c r="A494" s="247"/>
      <c r="BB494" s="362"/>
    </row>
    <row r="495" spans="1:54" ht="14.25" customHeight="1" x14ac:dyDescent="0.25">
      <c r="A495" s="247"/>
      <c r="BB495" s="362"/>
    </row>
    <row r="496" spans="1:54" ht="14.25" customHeight="1" x14ac:dyDescent="0.25">
      <c r="A496" s="247"/>
      <c r="BB496" s="362"/>
    </row>
    <row r="497" spans="1:54" ht="14.25" customHeight="1" x14ac:dyDescent="0.25">
      <c r="A497" s="247"/>
      <c r="BB497" s="362"/>
    </row>
    <row r="498" spans="1:54" ht="14.25" customHeight="1" x14ac:dyDescent="0.25">
      <c r="A498" s="247"/>
      <c r="BB498" s="362"/>
    </row>
    <row r="499" spans="1:54" ht="14.25" customHeight="1" x14ac:dyDescent="0.25">
      <c r="A499" s="247"/>
      <c r="BB499" s="362"/>
    </row>
    <row r="500" spans="1:54" ht="14.25" customHeight="1" x14ac:dyDescent="0.25">
      <c r="A500" s="247"/>
      <c r="BB500" s="362"/>
    </row>
    <row r="501" spans="1:54" ht="14.25" customHeight="1" x14ac:dyDescent="0.25">
      <c r="A501" s="247"/>
      <c r="BB501" s="362"/>
    </row>
    <row r="502" spans="1:54" ht="14.25" customHeight="1" x14ac:dyDescent="0.25">
      <c r="A502" s="247"/>
      <c r="BB502" s="362"/>
    </row>
    <row r="503" spans="1:54" ht="14.25" customHeight="1" x14ac:dyDescent="0.25">
      <c r="A503" s="247"/>
      <c r="BB503" s="362"/>
    </row>
    <row r="504" spans="1:54" ht="14.25" customHeight="1" x14ac:dyDescent="0.25">
      <c r="A504" s="247"/>
      <c r="BB504" s="362"/>
    </row>
    <row r="505" spans="1:54" ht="14.25" customHeight="1" x14ac:dyDescent="0.25">
      <c r="A505" s="247"/>
      <c r="BB505" s="362"/>
    </row>
    <row r="506" spans="1:54" ht="14.25" customHeight="1" x14ac:dyDescent="0.25">
      <c r="A506" s="247"/>
      <c r="BB506" s="362"/>
    </row>
    <row r="507" spans="1:54" ht="14.25" customHeight="1" x14ac:dyDescent="0.25">
      <c r="A507" s="247"/>
      <c r="BB507" s="362"/>
    </row>
    <row r="508" spans="1:54" ht="14.25" customHeight="1" x14ac:dyDescent="0.25">
      <c r="A508" s="247"/>
      <c r="BB508" s="362"/>
    </row>
    <row r="509" spans="1:54" ht="14.25" customHeight="1" x14ac:dyDescent="0.25">
      <c r="A509" s="247"/>
      <c r="BB509" s="362"/>
    </row>
    <row r="510" spans="1:54" ht="14.25" customHeight="1" x14ac:dyDescent="0.25">
      <c r="A510" s="247"/>
      <c r="BB510" s="362"/>
    </row>
    <row r="511" spans="1:54" ht="14.25" customHeight="1" x14ac:dyDescent="0.25">
      <c r="A511" s="247"/>
      <c r="BB511" s="362"/>
    </row>
    <row r="512" spans="1:54" ht="14.25" customHeight="1" x14ac:dyDescent="0.25">
      <c r="A512" s="247"/>
      <c r="BB512" s="362"/>
    </row>
    <row r="513" spans="1:54" ht="14.25" customHeight="1" x14ac:dyDescent="0.25">
      <c r="A513" s="247"/>
      <c r="BB513" s="362"/>
    </row>
    <row r="514" spans="1:54" ht="14.25" customHeight="1" x14ac:dyDescent="0.25">
      <c r="A514" s="247"/>
      <c r="BB514" s="362"/>
    </row>
    <row r="515" spans="1:54" ht="14.25" customHeight="1" x14ac:dyDescent="0.25">
      <c r="A515" s="247"/>
      <c r="BB515" s="362"/>
    </row>
    <row r="516" spans="1:54" ht="14.25" customHeight="1" x14ac:dyDescent="0.25">
      <c r="A516" s="247"/>
      <c r="BB516" s="362"/>
    </row>
    <row r="517" spans="1:54" ht="14.25" customHeight="1" x14ac:dyDescent="0.25">
      <c r="A517" s="247"/>
      <c r="BB517" s="362"/>
    </row>
    <row r="518" spans="1:54" ht="14.25" customHeight="1" x14ac:dyDescent="0.25">
      <c r="A518" s="247"/>
      <c r="BB518" s="362"/>
    </row>
    <row r="519" spans="1:54" ht="14.25" customHeight="1" x14ac:dyDescent="0.25">
      <c r="A519" s="247"/>
      <c r="BB519" s="362"/>
    </row>
    <row r="520" spans="1:54" ht="14.25" customHeight="1" x14ac:dyDescent="0.25">
      <c r="A520" s="247"/>
      <c r="BB520" s="362"/>
    </row>
    <row r="521" spans="1:54" ht="14.25" customHeight="1" x14ac:dyDescent="0.25">
      <c r="A521" s="247"/>
      <c r="BB521" s="362"/>
    </row>
    <row r="522" spans="1:54" ht="14.25" customHeight="1" x14ac:dyDescent="0.25">
      <c r="A522" s="247"/>
      <c r="BB522" s="362"/>
    </row>
    <row r="523" spans="1:54" ht="14.25" customHeight="1" x14ac:dyDescent="0.25">
      <c r="A523" s="247"/>
      <c r="BB523" s="362"/>
    </row>
    <row r="524" spans="1:54" ht="14.25" customHeight="1" x14ac:dyDescent="0.25">
      <c r="A524" s="247"/>
      <c r="BB524" s="362"/>
    </row>
    <row r="525" spans="1:54" ht="14.25" customHeight="1" x14ac:dyDescent="0.25">
      <c r="A525" s="247"/>
      <c r="BB525" s="362"/>
    </row>
    <row r="526" spans="1:54" ht="14.25" customHeight="1" x14ac:dyDescent="0.25">
      <c r="A526" s="247"/>
      <c r="BB526" s="362"/>
    </row>
    <row r="527" spans="1:54" ht="14.25" customHeight="1" x14ac:dyDescent="0.25">
      <c r="A527" s="247"/>
      <c r="BB527" s="362"/>
    </row>
    <row r="528" spans="1:54" ht="14.25" customHeight="1" x14ac:dyDescent="0.25">
      <c r="A528" s="247"/>
      <c r="BB528" s="362"/>
    </row>
    <row r="529" spans="1:54" ht="14.25" customHeight="1" x14ac:dyDescent="0.25">
      <c r="A529" s="247"/>
      <c r="BB529" s="362"/>
    </row>
    <row r="530" spans="1:54" ht="14.25" customHeight="1" x14ac:dyDescent="0.25">
      <c r="A530" s="247"/>
      <c r="BB530" s="362"/>
    </row>
    <row r="531" spans="1:54" ht="14.25" customHeight="1" x14ac:dyDescent="0.25">
      <c r="A531" s="247"/>
      <c r="BB531" s="362"/>
    </row>
    <row r="532" spans="1:54" ht="14.25" customHeight="1" x14ac:dyDescent="0.25">
      <c r="A532" s="247"/>
      <c r="BB532" s="362"/>
    </row>
    <row r="533" spans="1:54" ht="14.25" customHeight="1" x14ac:dyDescent="0.25">
      <c r="A533" s="247"/>
      <c r="BB533" s="362"/>
    </row>
    <row r="534" spans="1:54" ht="14.25" customHeight="1" x14ac:dyDescent="0.25">
      <c r="A534" s="247"/>
      <c r="BB534" s="362"/>
    </row>
    <row r="535" spans="1:54" ht="14.25" customHeight="1" x14ac:dyDescent="0.25">
      <c r="A535" s="247"/>
      <c r="BB535" s="362"/>
    </row>
    <row r="536" spans="1:54" ht="14.25" customHeight="1" x14ac:dyDescent="0.25">
      <c r="A536" s="247"/>
      <c r="BB536" s="362"/>
    </row>
    <row r="537" spans="1:54" ht="14.25" customHeight="1" x14ac:dyDescent="0.25">
      <c r="A537" s="247"/>
      <c r="BB537" s="362"/>
    </row>
    <row r="538" spans="1:54" ht="14.25" customHeight="1" x14ac:dyDescent="0.25">
      <c r="A538" s="247"/>
      <c r="BB538" s="362"/>
    </row>
    <row r="539" spans="1:54" ht="14.25" customHeight="1" x14ac:dyDescent="0.25">
      <c r="A539" s="247"/>
      <c r="BB539" s="362"/>
    </row>
    <row r="540" spans="1:54" ht="14.25" customHeight="1" x14ac:dyDescent="0.25">
      <c r="A540" s="247"/>
      <c r="BB540" s="362"/>
    </row>
    <row r="541" spans="1:54" ht="14.25" customHeight="1" x14ac:dyDescent="0.25">
      <c r="A541" s="247"/>
      <c r="BB541" s="362"/>
    </row>
    <row r="542" spans="1:54" ht="14.25" customHeight="1" x14ac:dyDescent="0.25">
      <c r="A542" s="247"/>
      <c r="BB542" s="362"/>
    </row>
    <row r="543" spans="1:54" ht="14.25" customHeight="1" x14ac:dyDescent="0.25">
      <c r="A543" s="247"/>
      <c r="BB543" s="362"/>
    </row>
    <row r="544" spans="1:54" ht="14.25" customHeight="1" x14ac:dyDescent="0.25">
      <c r="A544" s="247"/>
      <c r="BB544" s="362"/>
    </row>
    <row r="545" spans="1:54" ht="14.25" customHeight="1" x14ac:dyDescent="0.25">
      <c r="A545" s="247"/>
      <c r="BB545" s="362"/>
    </row>
    <row r="546" spans="1:54" ht="14.25" customHeight="1" x14ac:dyDescent="0.25">
      <c r="A546" s="247"/>
      <c r="BB546" s="362"/>
    </row>
    <row r="547" spans="1:54" ht="14.25" customHeight="1" x14ac:dyDescent="0.25">
      <c r="A547" s="247"/>
      <c r="BB547" s="362"/>
    </row>
    <row r="548" spans="1:54" ht="14.25" customHeight="1" x14ac:dyDescent="0.25">
      <c r="A548" s="247"/>
      <c r="BB548" s="362"/>
    </row>
    <row r="549" spans="1:54" ht="14.25" customHeight="1" x14ac:dyDescent="0.25">
      <c r="A549" s="247"/>
      <c r="BB549" s="362"/>
    </row>
    <row r="550" spans="1:54" ht="14.25" customHeight="1" x14ac:dyDescent="0.25">
      <c r="A550" s="247"/>
      <c r="BB550" s="362"/>
    </row>
    <row r="551" spans="1:54" ht="14.25" customHeight="1" x14ac:dyDescent="0.25">
      <c r="A551" s="247"/>
      <c r="BB551" s="362"/>
    </row>
    <row r="552" spans="1:54" ht="14.25" customHeight="1" x14ac:dyDescent="0.25">
      <c r="A552" s="247"/>
      <c r="BB552" s="362"/>
    </row>
    <row r="553" spans="1:54" ht="14.25" customHeight="1" x14ac:dyDescent="0.25">
      <c r="A553" s="247"/>
      <c r="BB553" s="362"/>
    </row>
    <row r="554" spans="1:54" ht="14.25" customHeight="1" x14ac:dyDescent="0.25">
      <c r="A554" s="247"/>
      <c r="BB554" s="362"/>
    </row>
    <row r="555" spans="1:54" ht="14.25" customHeight="1" x14ac:dyDescent="0.25">
      <c r="A555" s="247"/>
      <c r="BB555" s="362"/>
    </row>
    <row r="556" spans="1:54" ht="14.25" customHeight="1" x14ac:dyDescent="0.25">
      <c r="A556" s="247"/>
      <c r="BB556" s="362"/>
    </row>
    <row r="557" spans="1:54" ht="14.25" customHeight="1" x14ac:dyDescent="0.25">
      <c r="A557" s="247"/>
      <c r="BB557" s="362"/>
    </row>
    <row r="558" spans="1:54" ht="14.25" customHeight="1" x14ac:dyDescent="0.25">
      <c r="A558" s="247"/>
      <c r="BB558" s="362"/>
    </row>
    <row r="559" spans="1:54" ht="14.25" customHeight="1" x14ac:dyDescent="0.25">
      <c r="A559" s="247"/>
      <c r="BB559" s="362"/>
    </row>
    <row r="560" spans="1:54" ht="14.25" customHeight="1" x14ac:dyDescent="0.25">
      <c r="A560" s="247"/>
      <c r="BB560" s="362"/>
    </row>
    <row r="561" spans="1:54" ht="14.25" customHeight="1" x14ac:dyDescent="0.25">
      <c r="A561" s="247"/>
      <c r="BB561" s="362"/>
    </row>
    <row r="562" spans="1:54" ht="14.25" customHeight="1" x14ac:dyDescent="0.25">
      <c r="A562" s="247"/>
      <c r="BB562" s="362"/>
    </row>
    <row r="563" spans="1:54" ht="14.25" customHeight="1" x14ac:dyDescent="0.25">
      <c r="A563" s="247"/>
      <c r="BB563" s="362"/>
    </row>
    <row r="564" spans="1:54" ht="14.25" customHeight="1" x14ac:dyDescent="0.25">
      <c r="A564" s="247"/>
      <c r="BB564" s="362"/>
    </row>
    <row r="565" spans="1:54" ht="14.25" customHeight="1" x14ac:dyDescent="0.25">
      <c r="A565" s="247"/>
      <c r="BB565" s="362"/>
    </row>
    <row r="566" spans="1:54" ht="14.25" customHeight="1" x14ac:dyDescent="0.25">
      <c r="A566" s="247"/>
      <c r="BB566" s="362"/>
    </row>
    <row r="567" spans="1:54" ht="14.25" customHeight="1" x14ac:dyDescent="0.25">
      <c r="A567" s="247"/>
      <c r="BB567" s="362"/>
    </row>
    <row r="568" spans="1:54" ht="14.25" customHeight="1" x14ac:dyDescent="0.25">
      <c r="A568" s="247"/>
      <c r="BB568" s="362"/>
    </row>
    <row r="569" spans="1:54" ht="14.25" customHeight="1" x14ac:dyDescent="0.25">
      <c r="A569" s="247"/>
      <c r="BB569" s="362"/>
    </row>
    <row r="570" spans="1:54" ht="14.25" customHeight="1" x14ac:dyDescent="0.25">
      <c r="A570" s="247"/>
      <c r="BB570" s="362"/>
    </row>
    <row r="571" spans="1:54" ht="14.25" customHeight="1" x14ac:dyDescent="0.25">
      <c r="A571" s="247"/>
      <c r="BB571" s="362"/>
    </row>
    <row r="572" spans="1:54" ht="14.25" customHeight="1" x14ac:dyDescent="0.25">
      <c r="A572" s="247"/>
      <c r="BB572" s="362"/>
    </row>
    <row r="573" spans="1:54" ht="14.25" customHeight="1" x14ac:dyDescent="0.25">
      <c r="A573" s="247"/>
      <c r="BB573" s="362"/>
    </row>
    <row r="574" spans="1:54" ht="14.25" customHeight="1" x14ac:dyDescent="0.25">
      <c r="A574" s="247"/>
      <c r="BB574" s="362"/>
    </row>
    <row r="575" spans="1:54" ht="14.25" customHeight="1" x14ac:dyDescent="0.25">
      <c r="A575" s="247"/>
      <c r="BB575" s="362"/>
    </row>
    <row r="576" spans="1:54" ht="14.25" customHeight="1" x14ac:dyDescent="0.25">
      <c r="A576" s="247"/>
      <c r="BB576" s="362"/>
    </row>
    <row r="577" spans="1:54" ht="14.25" customHeight="1" x14ac:dyDescent="0.25">
      <c r="A577" s="247"/>
      <c r="BB577" s="362"/>
    </row>
    <row r="578" spans="1:54" ht="14.25" customHeight="1" x14ac:dyDescent="0.25">
      <c r="A578" s="247"/>
      <c r="BB578" s="362"/>
    </row>
    <row r="579" spans="1:54" ht="14.25" customHeight="1" x14ac:dyDescent="0.25">
      <c r="A579" s="247"/>
      <c r="BB579" s="362"/>
    </row>
    <row r="580" spans="1:54" ht="14.25" customHeight="1" x14ac:dyDescent="0.25">
      <c r="A580" s="247"/>
      <c r="BB580" s="362"/>
    </row>
    <row r="581" spans="1:54" ht="14.25" customHeight="1" x14ac:dyDescent="0.25">
      <c r="A581" s="247"/>
      <c r="BB581" s="362"/>
    </row>
    <row r="582" spans="1:54" ht="14.25" customHeight="1" x14ac:dyDescent="0.25">
      <c r="A582" s="247"/>
      <c r="BB582" s="362"/>
    </row>
    <row r="583" spans="1:54" ht="14.25" customHeight="1" x14ac:dyDescent="0.25">
      <c r="A583" s="247"/>
      <c r="BB583" s="362"/>
    </row>
    <row r="584" spans="1:54" ht="14.25" customHeight="1" x14ac:dyDescent="0.25">
      <c r="A584" s="247"/>
      <c r="BB584" s="362"/>
    </row>
    <row r="585" spans="1:54" ht="14.25" customHeight="1" x14ac:dyDescent="0.25">
      <c r="A585" s="247"/>
      <c r="BB585" s="362"/>
    </row>
    <row r="586" spans="1:54" ht="14.25" customHeight="1" x14ac:dyDescent="0.25">
      <c r="A586" s="247"/>
      <c r="BB586" s="362"/>
    </row>
    <row r="587" spans="1:54" ht="14.25" customHeight="1" x14ac:dyDescent="0.25">
      <c r="A587" s="247"/>
      <c r="BB587" s="362"/>
    </row>
    <row r="588" spans="1:54" ht="14.25" customHeight="1" x14ac:dyDescent="0.25">
      <c r="A588" s="247"/>
      <c r="BB588" s="362"/>
    </row>
    <row r="589" spans="1:54" ht="14.25" customHeight="1" x14ac:dyDescent="0.25">
      <c r="A589" s="247"/>
      <c r="BB589" s="362"/>
    </row>
    <row r="590" spans="1:54" ht="14.25" customHeight="1" x14ac:dyDescent="0.25">
      <c r="A590" s="247"/>
      <c r="BB590" s="362"/>
    </row>
    <row r="591" spans="1:54" ht="14.25" customHeight="1" x14ac:dyDescent="0.25">
      <c r="A591" s="247"/>
      <c r="BB591" s="362"/>
    </row>
    <row r="592" spans="1:54" ht="14.25" customHeight="1" x14ac:dyDescent="0.25">
      <c r="A592" s="247"/>
      <c r="BB592" s="362"/>
    </row>
    <row r="593" spans="1:54" ht="14.25" customHeight="1" x14ac:dyDescent="0.25">
      <c r="A593" s="247"/>
      <c r="BB593" s="362"/>
    </row>
    <row r="594" spans="1:54" ht="14.25" customHeight="1" x14ac:dyDescent="0.25">
      <c r="A594" s="247"/>
      <c r="BB594" s="362"/>
    </row>
    <row r="595" spans="1:54" ht="14.25" customHeight="1" x14ac:dyDescent="0.25">
      <c r="A595" s="247"/>
      <c r="BB595" s="362"/>
    </row>
    <row r="596" spans="1:54" ht="14.25" customHeight="1" x14ac:dyDescent="0.25">
      <c r="A596" s="247"/>
      <c r="BB596" s="362"/>
    </row>
    <row r="597" spans="1:54" ht="14.25" customHeight="1" x14ac:dyDescent="0.25">
      <c r="A597" s="247"/>
      <c r="BB597" s="362"/>
    </row>
    <row r="598" spans="1:54" ht="14.25" customHeight="1" x14ac:dyDescent="0.25">
      <c r="A598" s="247"/>
      <c r="BB598" s="362"/>
    </row>
    <row r="599" spans="1:54" ht="14.25" customHeight="1" x14ac:dyDescent="0.25">
      <c r="A599" s="247"/>
      <c r="BB599" s="362"/>
    </row>
    <row r="600" spans="1:54" ht="14.25" customHeight="1" x14ac:dyDescent="0.25">
      <c r="A600" s="247"/>
      <c r="BB600" s="362"/>
    </row>
    <row r="601" spans="1:54" ht="14.25" customHeight="1" x14ac:dyDescent="0.25">
      <c r="A601" s="247"/>
      <c r="BB601" s="362"/>
    </row>
    <row r="602" spans="1:54" ht="14.25" customHeight="1" x14ac:dyDescent="0.25">
      <c r="A602" s="247"/>
      <c r="BB602" s="362"/>
    </row>
    <row r="603" spans="1:54" ht="14.25" customHeight="1" x14ac:dyDescent="0.25">
      <c r="A603" s="247"/>
      <c r="BB603" s="362"/>
    </row>
    <row r="604" spans="1:54" ht="14.25" customHeight="1" x14ac:dyDescent="0.25">
      <c r="A604" s="247"/>
      <c r="BB604" s="362"/>
    </row>
    <row r="605" spans="1:54" ht="14.25" customHeight="1" x14ac:dyDescent="0.25">
      <c r="A605" s="247"/>
      <c r="BB605" s="362"/>
    </row>
    <row r="606" spans="1:54" ht="14.25" customHeight="1" x14ac:dyDescent="0.25">
      <c r="A606" s="247"/>
      <c r="BB606" s="362"/>
    </row>
    <row r="607" spans="1:54" ht="14.25" customHeight="1" x14ac:dyDescent="0.25">
      <c r="A607" s="247"/>
      <c r="BB607" s="362"/>
    </row>
    <row r="608" spans="1:54" ht="14.25" customHeight="1" x14ac:dyDescent="0.25">
      <c r="A608" s="247"/>
      <c r="BB608" s="362"/>
    </row>
    <row r="609" spans="1:54" ht="14.25" customHeight="1" x14ac:dyDescent="0.25">
      <c r="A609" s="247"/>
      <c r="BB609" s="362"/>
    </row>
    <row r="610" spans="1:54" ht="14.25" customHeight="1" x14ac:dyDescent="0.25">
      <c r="A610" s="247"/>
      <c r="BB610" s="362"/>
    </row>
    <row r="611" spans="1:54" ht="14.25" customHeight="1" x14ac:dyDescent="0.25">
      <c r="A611" s="247"/>
      <c r="BB611" s="362"/>
    </row>
    <row r="612" spans="1:54" ht="14.25" customHeight="1" x14ac:dyDescent="0.25">
      <c r="A612" s="247"/>
      <c r="BB612" s="362"/>
    </row>
    <row r="613" spans="1:54" ht="14.25" customHeight="1" x14ac:dyDescent="0.25">
      <c r="A613" s="247"/>
      <c r="BB613" s="362"/>
    </row>
    <row r="614" spans="1:54" ht="14.25" customHeight="1" x14ac:dyDescent="0.25">
      <c r="A614" s="247"/>
      <c r="BB614" s="362"/>
    </row>
    <row r="615" spans="1:54" ht="14.25" customHeight="1" x14ac:dyDescent="0.25">
      <c r="A615" s="247"/>
      <c r="BB615" s="362"/>
    </row>
    <row r="616" spans="1:54" ht="14.25" customHeight="1" x14ac:dyDescent="0.25">
      <c r="A616" s="247"/>
      <c r="BB616" s="362"/>
    </row>
    <row r="617" spans="1:54" ht="14.25" customHeight="1" x14ac:dyDescent="0.25">
      <c r="A617" s="247"/>
      <c r="BB617" s="362"/>
    </row>
    <row r="618" spans="1:54" ht="14.25" customHeight="1" x14ac:dyDescent="0.25">
      <c r="A618" s="247"/>
      <c r="BB618" s="362"/>
    </row>
    <row r="619" spans="1:54" ht="14.25" customHeight="1" x14ac:dyDescent="0.25">
      <c r="A619" s="247"/>
      <c r="BB619" s="362"/>
    </row>
    <row r="620" spans="1:54" ht="14.25" customHeight="1" x14ac:dyDescent="0.25">
      <c r="A620" s="247"/>
      <c r="BB620" s="362"/>
    </row>
    <row r="621" spans="1:54" ht="14.25" customHeight="1" x14ac:dyDescent="0.25">
      <c r="A621" s="247"/>
      <c r="BB621" s="362"/>
    </row>
    <row r="622" spans="1:54" ht="14.25" customHeight="1" x14ac:dyDescent="0.25">
      <c r="A622" s="247"/>
      <c r="BB622" s="362"/>
    </row>
    <row r="623" spans="1:54" ht="14.25" customHeight="1" x14ac:dyDescent="0.25">
      <c r="A623" s="247"/>
      <c r="BB623" s="362"/>
    </row>
    <row r="624" spans="1:54" ht="14.25" customHeight="1" x14ac:dyDescent="0.25">
      <c r="A624" s="247"/>
      <c r="BB624" s="362"/>
    </row>
    <row r="625" spans="1:54" ht="14.25" customHeight="1" x14ac:dyDescent="0.25">
      <c r="A625" s="247"/>
      <c r="BB625" s="362"/>
    </row>
    <row r="626" spans="1:54" ht="14.25" customHeight="1" x14ac:dyDescent="0.25">
      <c r="A626" s="247"/>
      <c r="BB626" s="362"/>
    </row>
    <row r="627" spans="1:54" ht="14.25" customHeight="1" x14ac:dyDescent="0.25">
      <c r="A627" s="247"/>
      <c r="BB627" s="362"/>
    </row>
    <row r="628" spans="1:54" ht="14.25" customHeight="1" x14ac:dyDescent="0.25">
      <c r="A628" s="247"/>
      <c r="BB628" s="362"/>
    </row>
    <row r="629" spans="1:54" ht="14.25" customHeight="1" x14ac:dyDescent="0.25">
      <c r="A629" s="247"/>
      <c r="BB629" s="362"/>
    </row>
    <row r="630" spans="1:54" ht="14.25" customHeight="1" x14ac:dyDescent="0.25">
      <c r="A630" s="247"/>
      <c r="BB630" s="362"/>
    </row>
    <row r="631" spans="1:54" ht="14.25" customHeight="1" x14ac:dyDescent="0.25">
      <c r="A631" s="247"/>
      <c r="BB631" s="362"/>
    </row>
    <row r="632" spans="1:54" ht="14.25" customHeight="1" x14ac:dyDescent="0.25">
      <c r="A632" s="247"/>
      <c r="BB632" s="362"/>
    </row>
    <row r="633" spans="1:54" ht="14.25" customHeight="1" x14ac:dyDescent="0.25">
      <c r="A633" s="247"/>
      <c r="BB633" s="362"/>
    </row>
    <row r="634" spans="1:54" ht="14.25" customHeight="1" x14ac:dyDescent="0.25">
      <c r="A634" s="247"/>
      <c r="BB634" s="362"/>
    </row>
    <row r="635" spans="1:54" ht="14.25" customHeight="1" x14ac:dyDescent="0.25">
      <c r="A635" s="247"/>
      <c r="BB635" s="362"/>
    </row>
    <row r="636" spans="1:54" ht="14.25" customHeight="1" x14ac:dyDescent="0.25">
      <c r="A636" s="247"/>
      <c r="BB636" s="362"/>
    </row>
    <row r="637" spans="1:54" ht="14.25" customHeight="1" x14ac:dyDescent="0.25">
      <c r="A637" s="247"/>
      <c r="BB637" s="362"/>
    </row>
    <row r="638" spans="1:54" ht="14.25" customHeight="1" x14ac:dyDescent="0.25">
      <c r="A638" s="247"/>
      <c r="BB638" s="362"/>
    </row>
    <row r="639" spans="1:54" ht="14.25" customHeight="1" x14ac:dyDescent="0.25">
      <c r="A639" s="247"/>
      <c r="BB639" s="362"/>
    </row>
    <row r="640" spans="1:54" ht="14.25" customHeight="1" x14ac:dyDescent="0.25">
      <c r="A640" s="247"/>
      <c r="BB640" s="362"/>
    </row>
    <row r="641" spans="1:54" ht="14.25" customHeight="1" x14ac:dyDescent="0.25">
      <c r="A641" s="247"/>
      <c r="BB641" s="362"/>
    </row>
    <row r="642" spans="1:54" ht="14.25" customHeight="1" x14ac:dyDescent="0.25">
      <c r="A642" s="247"/>
      <c r="BB642" s="362"/>
    </row>
    <row r="643" spans="1:54" ht="14.25" customHeight="1" x14ac:dyDescent="0.25">
      <c r="A643" s="247"/>
      <c r="BB643" s="362"/>
    </row>
    <row r="644" spans="1:54" ht="14.25" customHeight="1" x14ac:dyDescent="0.25">
      <c r="A644" s="247"/>
      <c r="BB644" s="362"/>
    </row>
    <row r="645" spans="1:54" ht="14.25" customHeight="1" x14ac:dyDescent="0.25">
      <c r="A645" s="247"/>
      <c r="BB645" s="362"/>
    </row>
    <row r="646" spans="1:54" ht="14.25" customHeight="1" x14ac:dyDescent="0.25">
      <c r="A646" s="247"/>
      <c r="BB646" s="362"/>
    </row>
    <row r="647" spans="1:54" ht="14.25" customHeight="1" x14ac:dyDescent="0.25">
      <c r="A647" s="247"/>
      <c r="BB647" s="362"/>
    </row>
    <row r="648" spans="1:54" ht="14.25" customHeight="1" x14ac:dyDescent="0.25">
      <c r="A648" s="247"/>
      <c r="BB648" s="362"/>
    </row>
    <row r="649" spans="1:54" ht="14.25" customHeight="1" x14ac:dyDescent="0.25">
      <c r="A649" s="247"/>
      <c r="BB649" s="362"/>
    </row>
    <row r="650" spans="1:54" ht="14.25" customHeight="1" x14ac:dyDescent="0.25">
      <c r="A650" s="247"/>
      <c r="BB650" s="362"/>
    </row>
    <row r="651" spans="1:54" ht="14.25" customHeight="1" x14ac:dyDescent="0.25">
      <c r="A651" s="247"/>
      <c r="BB651" s="362"/>
    </row>
    <row r="652" spans="1:54" ht="14.25" customHeight="1" x14ac:dyDescent="0.25">
      <c r="A652" s="247"/>
      <c r="BB652" s="362"/>
    </row>
    <row r="653" spans="1:54" ht="14.25" customHeight="1" x14ac:dyDescent="0.25">
      <c r="A653" s="247"/>
      <c r="BB653" s="362"/>
    </row>
    <row r="654" spans="1:54" ht="14.25" customHeight="1" x14ac:dyDescent="0.25">
      <c r="A654" s="247"/>
      <c r="BB654" s="362"/>
    </row>
    <row r="655" spans="1:54" ht="14.25" customHeight="1" x14ac:dyDescent="0.25">
      <c r="A655" s="247"/>
      <c r="BB655" s="362"/>
    </row>
    <row r="656" spans="1:54" ht="14.25" customHeight="1" x14ac:dyDescent="0.25">
      <c r="A656" s="247"/>
      <c r="BB656" s="362"/>
    </row>
    <row r="657" spans="1:54" ht="14.25" customHeight="1" x14ac:dyDescent="0.25">
      <c r="A657" s="247"/>
      <c r="BB657" s="362"/>
    </row>
    <row r="658" spans="1:54" ht="14.25" customHeight="1" x14ac:dyDescent="0.25">
      <c r="A658" s="247"/>
      <c r="BB658" s="362"/>
    </row>
    <row r="659" spans="1:54" ht="14.25" customHeight="1" x14ac:dyDescent="0.25">
      <c r="A659" s="247"/>
      <c r="BB659" s="362"/>
    </row>
    <row r="660" spans="1:54" ht="14.25" customHeight="1" x14ac:dyDescent="0.25">
      <c r="A660" s="247"/>
      <c r="BB660" s="362"/>
    </row>
    <row r="661" spans="1:54" ht="14.25" customHeight="1" x14ac:dyDescent="0.25">
      <c r="A661" s="247"/>
      <c r="BB661" s="362"/>
    </row>
    <row r="662" spans="1:54" ht="14.25" customHeight="1" x14ac:dyDescent="0.25">
      <c r="A662" s="247"/>
      <c r="BB662" s="362"/>
    </row>
    <row r="663" spans="1:54" ht="14.25" customHeight="1" x14ac:dyDescent="0.25">
      <c r="A663" s="247"/>
      <c r="BB663" s="362"/>
    </row>
    <row r="664" spans="1:54" ht="14.25" customHeight="1" x14ac:dyDescent="0.25">
      <c r="A664" s="247"/>
      <c r="BB664" s="362"/>
    </row>
    <row r="665" spans="1:54" ht="14.25" customHeight="1" x14ac:dyDescent="0.25">
      <c r="A665" s="247"/>
      <c r="BB665" s="362"/>
    </row>
    <row r="666" spans="1:54" ht="14.25" customHeight="1" x14ac:dyDescent="0.25">
      <c r="A666" s="247"/>
      <c r="BB666" s="362"/>
    </row>
    <row r="667" spans="1:54" ht="14.25" customHeight="1" x14ac:dyDescent="0.25">
      <c r="A667" s="247"/>
      <c r="BB667" s="362"/>
    </row>
    <row r="668" spans="1:54" ht="14.25" customHeight="1" x14ac:dyDescent="0.25">
      <c r="A668" s="247"/>
      <c r="BB668" s="362"/>
    </row>
    <row r="669" spans="1:54" ht="14.25" customHeight="1" x14ac:dyDescent="0.25">
      <c r="A669" s="247"/>
      <c r="BB669" s="362"/>
    </row>
    <row r="670" spans="1:54" ht="14.25" customHeight="1" x14ac:dyDescent="0.25">
      <c r="A670" s="247"/>
      <c r="BB670" s="362"/>
    </row>
    <row r="671" spans="1:54" ht="14.25" customHeight="1" x14ac:dyDescent="0.25">
      <c r="A671" s="247"/>
      <c r="BB671" s="362"/>
    </row>
    <row r="672" spans="1:54" ht="14.25" customHeight="1" x14ac:dyDescent="0.25">
      <c r="A672" s="247"/>
      <c r="BB672" s="362"/>
    </row>
    <row r="673" spans="1:54" ht="14.25" customHeight="1" x14ac:dyDescent="0.25">
      <c r="A673" s="247"/>
      <c r="BB673" s="362"/>
    </row>
    <row r="674" spans="1:54" ht="14.25" customHeight="1" x14ac:dyDescent="0.25">
      <c r="A674" s="247"/>
      <c r="BB674" s="362"/>
    </row>
    <row r="675" spans="1:54" ht="14.25" customHeight="1" x14ac:dyDescent="0.25">
      <c r="A675" s="247"/>
      <c r="BB675" s="362"/>
    </row>
    <row r="676" spans="1:54" ht="14.25" customHeight="1" x14ac:dyDescent="0.25">
      <c r="A676" s="247"/>
      <c r="BB676" s="362"/>
    </row>
    <row r="677" spans="1:54" ht="14.25" customHeight="1" x14ac:dyDescent="0.25">
      <c r="A677" s="247"/>
      <c r="BB677" s="362"/>
    </row>
    <row r="678" spans="1:54" ht="14.25" customHeight="1" x14ac:dyDescent="0.25">
      <c r="A678" s="247"/>
      <c r="BB678" s="362"/>
    </row>
    <row r="679" spans="1:54" ht="14.25" customHeight="1" x14ac:dyDescent="0.25">
      <c r="A679" s="247"/>
      <c r="BB679" s="362"/>
    </row>
    <row r="680" spans="1:54" ht="14.25" customHeight="1" x14ac:dyDescent="0.25">
      <c r="A680" s="247"/>
      <c r="BB680" s="362"/>
    </row>
    <row r="681" spans="1:54" ht="14.25" customHeight="1" x14ac:dyDescent="0.25">
      <c r="A681" s="247"/>
      <c r="BB681" s="362"/>
    </row>
    <row r="682" spans="1:54" ht="14.25" customHeight="1" x14ac:dyDescent="0.25">
      <c r="A682" s="247"/>
      <c r="BB682" s="362"/>
    </row>
    <row r="683" spans="1:54" ht="14.25" customHeight="1" x14ac:dyDescent="0.25">
      <c r="A683" s="247"/>
      <c r="BB683" s="362"/>
    </row>
    <row r="684" spans="1:54" ht="14.25" customHeight="1" x14ac:dyDescent="0.25">
      <c r="A684" s="247"/>
      <c r="BB684" s="362"/>
    </row>
    <row r="685" spans="1:54" ht="14.25" customHeight="1" x14ac:dyDescent="0.25">
      <c r="A685" s="247"/>
      <c r="BB685" s="362"/>
    </row>
    <row r="686" spans="1:54" ht="14.25" customHeight="1" x14ac:dyDescent="0.25">
      <c r="A686" s="247"/>
      <c r="BB686" s="362"/>
    </row>
    <row r="687" spans="1:54" ht="14.25" customHeight="1" x14ac:dyDescent="0.25">
      <c r="A687" s="247"/>
      <c r="BB687" s="362"/>
    </row>
    <row r="688" spans="1:54" ht="14.25" customHeight="1" x14ac:dyDescent="0.25">
      <c r="A688" s="247"/>
      <c r="BB688" s="362"/>
    </row>
    <row r="689" spans="1:54" ht="14.25" customHeight="1" x14ac:dyDescent="0.25">
      <c r="A689" s="247"/>
      <c r="BB689" s="362"/>
    </row>
    <row r="690" spans="1:54" ht="14.25" customHeight="1" x14ac:dyDescent="0.25">
      <c r="A690" s="247"/>
      <c r="BB690" s="362"/>
    </row>
    <row r="691" spans="1:54" ht="14.25" customHeight="1" x14ac:dyDescent="0.25">
      <c r="A691" s="247"/>
      <c r="BB691" s="362"/>
    </row>
    <row r="692" spans="1:54" ht="14.25" customHeight="1" x14ac:dyDescent="0.25">
      <c r="A692" s="247"/>
      <c r="BB692" s="362"/>
    </row>
    <row r="693" spans="1:54" ht="14.25" customHeight="1" x14ac:dyDescent="0.25">
      <c r="A693" s="247"/>
      <c r="BB693" s="362"/>
    </row>
    <row r="694" spans="1:54" ht="14.25" customHeight="1" x14ac:dyDescent="0.25">
      <c r="A694" s="247"/>
      <c r="BB694" s="362"/>
    </row>
    <row r="695" spans="1:54" ht="14.25" customHeight="1" x14ac:dyDescent="0.25">
      <c r="A695" s="247"/>
      <c r="BB695" s="362"/>
    </row>
    <row r="696" spans="1:54" ht="14.25" customHeight="1" x14ac:dyDescent="0.25">
      <c r="A696" s="247"/>
      <c r="BB696" s="362"/>
    </row>
    <row r="697" spans="1:54" ht="14.25" customHeight="1" x14ac:dyDescent="0.25">
      <c r="A697" s="247"/>
      <c r="BB697" s="362"/>
    </row>
    <row r="698" spans="1:54" ht="14.25" customHeight="1" x14ac:dyDescent="0.25">
      <c r="A698" s="247"/>
      <c r="BB698" s="362"/>
    </row>
    <row r="699" spans="1:54" ht="14.25" customHeight="1" x14ac:dyDescent="0.25">
      <c r="A699" s="247"/>
      <c r="BB699" s="362"/>
    </row>
    <row r="700" spans="1:54" ht="14.25" customHeight="1" x14ac:dyDescent="0.25">
      <c r="A700" s="247"/>
      <c r="BB700" s="362"/>
    </row>
    <row r="701" spans="1:54" ht="14.25" customHeight="1" x14ac:dyDescent="0.25">
      <c r="A701" s="247"/>
      <c r="BB701" s="362"/>
    </row>
    <row r="702" spans="1:54" ht="14.25" customHeight="1" x14ac:dyDescent="0.25">
      <c r="A702" s="247"/>
      <c r="BB702" s="362"/>
    </row>
    <row r="703" spans="1:54" ht="14.25" customHeight="1" x14ac:dyDescent="0.25">
      <c r="A703" s="247"/>
      <c r="BB703" s="362"/>
    </row>
    <row r="704" spans="1:54" ht="14.25" customHeight="1" x14ac:dyDescent="0.25">
      <c r="A704" s="247"/>
      <c r="BB704" s="362"/>
    </row>
    <row r="705" spans="1:54" ht="14.25" customHeight="1" x14ac:dyDescent="0.25">
      <c r="A705" s="247"/>
      <c r="BB705" s="362"/>
    </row>
    <row r="706" spans="1:54" ht="14.25" customHeight="1" x14ac:dyDescent="0.25">
      <c r="A706" s="247"/>
      <c r="BB706" s="362"/>
    </row>
    <row r="707" spans="1:54" ht="14.25" customHeight="1" x14ac:dyDescent="0.25">
      <c r="A707" s="247"/>
      <c r="BB707" s="362"/>
    </row>
    <row r="708" spans="1:54" ht="14.25" customHeight="1" x14ac:dyDescent="0.25">
      <c r="A708" s="247"/>
      <c r="BB708" s="362"/>
    </row>
    <row r="709" spans="1:54" ht="14.25" customHeight="1" x14ac:dyDescent="0.25">
      <c r="A709" s="247"/>
      <c r="BB709" s="362"/>
    </row>
    <row r="710" spans="1:54" ht="14.25" customHeight="1" x14ac:dyDescent="0.25">
      <c r="A710" s="247"/>
      <c r="BB710" s="362"/>
    </row>
    <row r="711" spans="1:54" ht="14.25" customHeight="1" x14ac:dyDescent="0.25">
      <c r="A711" s="247"/>
      <c r="BB711" s="362"/>
    </row>
    <row r="712" spans="1:54" ht="14.25" customHeight="1" x14ac:dyDescent="0.25">
      <c r="A712" s="247"/>
      <c r="BB712" s="362"/>
    </row>
    <row r="713" spans="1:54" ht="14.25" customHeight="1" x14ac:dyDescent="0.25">
      <c r="A713" s="247"/>
      <c r="BB713" s="362"/>
    </row>
    <row r="714" spans="1:54" ht="14.25" customHeight="1" x14ac:dyDescent="0.25">
      <c r="A714" s="247"/>
      <c r="BB714" s="362"/>
    </row>
    <row r="715" spans="1:54" ht="14.25" customHeight="1" x14ac:dyDescent="0.25">
      <c r="A715" s="247"/>
      <c r="BB715" s="362"/>
    </row>
    <row r="716" spans="1:54" ht="14.25" customHeight="1" x14ac:dyDescent="0.25">
      <c r="A716" s="247"/>
      <c r="BB716" s="362"/>
    </row>
    <row r="717" spans="1:54" ht="14.25" customHeight="1" x14ac:dyDescent="0.25">
      <c r="A717" s="247"/>
      <c r="BB717" s="362"/>
    </row>
    <row r="718" spans="1:54" ht="14.25" customHeight="1" x14ac:dyDescent="0.25">
      <c r="A718" s="247"/>
      <c r="BB718" s="362"/>
    </row>
    <row r="719" spans="1:54" ht="14.25" customHeight="1" x14ac:dyDescent="0.25">
      <c r="A719" s="247"/>
      <c r="BB719" s="362"/>
    </row>
    <row r="720" spans="1:54" ht="14.25" customHeight="1" x14ac:dyDescent="0.25">
      <c r="A720" s="247"/>
      <c r="BB720" s="362"/>
    </row>
    <row r="721" spans="1:54" ht="14.25" customHeight="1" x14ac:dyDescent="0.25">
      <c r="A721" s="247"/>
      <c r="BB721" s="362"/>
    </row>
    <row r="722" spans="1:54" ht="14.25" customHeight="1" x14ac:dyDescent="0.25">
      <c r="A722" s="247"/>
      <c r="BB722" s="362"/>
    </row>
    <row r="723" spans="1:54" ht="14.25" customHeight="1" x14ac:dyDescent="0.25">
      <c r="A723" s="247"/>
      <c r="BB723" s="362"/>
    </row>
    <row r="724" spans="1:54" ht="14.25" customHeight="1" x14ac:dyDescent="0.25">
      <c r="A724" s="247"/>
      <c r="BB724" s="362"/>
    </row>
    <row r="725" spans="1:54" ht="14.25" customHeight="1" x14ac:dyDescent="0.25">
      <c r="A725" s="247"/>
      <c r="BB725" s="362"/>
    </row>
    <row r="726" spans="1:54" ht="14.25" customHeight="1" x14ac:dyDescent="0.25">
      <c r="A726" s="247"/>
      <c r="BB726" s="362"/>
    </row>
    <row r="727" spans="1:54" ht="14.25" customHeight="1" x14ac:dyDescent="0.25">
      <c r="A727" s="247"/>
      <c r="BB727" s="362"/>
    </row>
    <row r="728" spans="1:54" ht="14.25" customHeight="1" x14ac:dyDescent="0.25">
      <c r="A728" s="247"/>
      <c r="BB728" s="362"/>
    </row>
    <row r="729" spans="1:54" ht="14.25" customHeight="1" x14ac:dyDescent="0.25">
      <c r="A729" s="247"/>
      <c r="BB729" s="362"/>
    </row>
    <row r="730" spans="1:54" ht="14.25" customHeight="1" x14ac:dyDescent="0.25">
      <c r="A730" s="247"/>
      <c r="BB730" s="362"/>
    </row>
    <row r="731" spans="1:54" ht="14.25" customHeight="1" x14ac:dyDescent="0.25">
      <c r="A731" s="247"/>
      <c r="BB731" s="362"/>
    </row>
    <row r="732" spans="1:54" ht="14.25" customHeight="1" x14ac:dyDescent="0.25">
      <c r="A732" s="247"/>
      <c r="BB732" s="362"/>
    </row>
    <row r="733" spans="1:54" ht="14.25" customHeight="1" x14ac:dyDescent="0.25">
      <c r="A733" s="247"/>
      <c r="BB733" s="362"/>
    </row>
    <row r="734" spans="1:54" ht="14.25" customHeight="1" x14ac:dyDescent="0.25">
      <c r="A734" s="247"/>
      <c r="BB734" s="362"/>
    </row>
    <row r="735" spans="1:54" ht="14.25" customHeight="1" x14ac:dyDescent="0.25">
      <c r="A735" s="247"/>
      <c r="BB735" s="362"/>
    </row>
    <row r="736" spans="1:54" ht="14.25" customHeight="1" x14ac:dyDescent="0.25">
      <c r="A736" s="247"/>
      <c r="BB736" s="362"/>
    </row>
    <row r="737" spans="1:54" ht="14.25" customHeight="1" x14ac:dyDescent="0.25">
      <c r="A737" s="247"/>
      <c r="BB737" s="362"/>
    </row>
    <row r="738" spans="1:54" ht="14.25" customHeight="1" x14ac:dyDescent="0.25">
      <c r="A738" s="247"/>
      <c r="BB738" s="362"/>
    </row>
    <row r="739" spans="1:54" ht="14.25" customHeight="1" x14ac:dyDescent="0.25">
      <c r="A739" s="247"/>
      <c r="BB739" s="362"/>
    </row>
    <row r="740" spans="1:54" ht="14.25" customHeight="1" x14ac:dyDescent="0.25">
      <c r="A740" s="247"/>
      <c r="BB740" s="362"/>
    </row>
    <row r="741" spans="1:54" ht="14.25" customHeight="1" x14ac:dyDescent="0.25">
      <c r="A741" s="247"/>
      <c r="BB741" s="362"/>
    </row>
    <row r="742" spans="1:54" ht="14.25" customHeight="1" x14ac:dyDescent="0.25">
      <c r="A742" s="247"/>
      <c r="BB742" s="362"/>
    </row>
    <row r="743" spans="1:54" ht="14.25" customHeight="1" x14ac:dyDescent="0.25">
      <c r="A743" s="247"/>
      <c r="BB743" s="362"/>
    </row>
    <row r="744" spans="1:54" ht="14.25" customHeight="1" x14ac:dyDescent="0.25">
      <c r="A744" s="247"/>
      <c r="BB744" s="362"/>
    </row>
    <row r="745" spans="1:54" ht="14.25" customHeight="1" x14ac:dyDescent="0.25">
      <c r="A745" s="247"/>
      <c r="BB745" s="362"/>
    </row>
    <row r="746" spans="1:54" ht="14.25" customHeight="1" x14ac:dyDescent="0.25">
      <c r="A746" s="247"/>
      <c r="BB746" s="362"/>
    </row>
    <row r="747" spans="1:54" ht="14.25" customHeight="1" x14ac:dyDescent="0.25">
      <c r="A747" s="247"/>
      <c r="BB747" s="362"/>
    </row>
    <row r="748" spans="1:54" ht="14.25" customHeight="1" x14ac:dyDescent="0.25">
      <c r="A748" s="247"/>
      <c r="BB748" s="362"/>
    </row>
    <row r="749" spans="1:54" ht="14.25" customHeight="1" x14ac:dyDescent="0.25">
      <c r="A749" s="247"/>
      <c r="BB749" s="362"/>
    </row>
    <row r="750" spans="1:54" ht="14.25" customHeight="1" x14ac:dyDescent="0.25">
      <c r="A750" s="247"/>
      <c r="BB750" s="362"/>
    </row>
    <row r="751" spans="1:54" ht="14.25" customHeight="1" x14ac:dyDescent="0.25">
      <c r="A751" s="247"/>
      <c r="BB751" s="362"/>
    </row>
    <row r="752" spans="1:54" ht="14.25" customHeight="1" x14ac:dyDescent="0.25">
      <c r="A752" s="247"/>
      <c r="BB752" s="362"/>
    </row>
    <row r="753" spans="1:54" ht="14.25" customHeight="1" x14ac:dyDescent="0.25">
      <c r="A753" s="247"/>
      <c r="BB753" s="362"/>
    </row>
    <row r="754" spans="1:54" ht="14.25" customHeight="1" x14ac:dyDescent="0.25">
      <c r="A754" s="247"/>
      <c r="BB754" s="362"/>
    </row>
    <row r="755" spans="1:54" ht="14.25" customHeight="1" x14ac:dyDescent="0.25">
      <c r="A755" s="247"/>
      <c r="BB755" s="362"/>
    </row>
    <row r="756" spans="1:54" ht="14.25" customHeight="1" x14ac:dyDescent="0.25">
      <c r="A756" s="247"/>
      <c r="BB756" s="362"/>
    </row>
    <row r="757" spans="1:54" ht="14.25" customHeight="1" x14ac:dyDescent="0.25">
      <c r="A757" s="247"/>
      <c r="BB757" s="362"/>
    </row>
    <row r="758" spans="1:54" ht="14.25" customHeight="1" x14ac:dyDescent="0.25">
      <c r="A758" s="247"/>
      <c r="BB758" s="362"/>
    </row>
    <row r="759" spans="1:54" ht="14.25" customHeight="1" x14ac:dyDescent="0.25">
      <c r="A759" s="247"/>
      <c r="BB759" s="362"/>
    </row>
    <row r="760" spans="1:54" ht="14.25" customHeight="1" x14ac:dyDescent="0.25">
      <c r="A760" s="247"/>
      <c r="BB760" s="362"/>
    </row>
    <row r="761" spans="1:54" ht="14.25" customHeight="1" x14ac:dyDescent="0.25">
      <c r="A761" s="247"/>
      <c r="BB761" s="362"/>
    </row>
    <row r="762" spans="1:54" ht="14.25" customHeight="1" x14ac:dyDescent="0.25">
      <c r="A762" s="247"/>
      <c r="BB762" s="362"/>
    </row>
    <row r="763" spans="1:54" ht="14.25" customHeight="1" x14ac:dyDescent="0.25">
      <c r="A763" s="247"/>
      <c r="BB763" s="362"/>
    </row>
    <row r="764" spans="1:54" ht="14.25" customHeight="1" x14ac:dyDescent="0.25">
      <c r="A764" s="247"/>
      <c r="BB764" s="362"/>
    </row>
    <row r="765" spans="1:54" ht="14.25" customHeight="1" x14ac:dyDescent="0.25">
      <c r="A765" s="247"/>
      <c r="BB765" s="362"/>
    </row>
    <row r="766" spans="1:54" ht="14.25" customHeight="1" x14ac:dyDescent="0.25">
      <c r="A766" s="247"/>
      <c r="BB766" s="362"/>
    </row>
    <row r="767" spans="1:54" ht="14.25" customHeight="1" x14ac:dyDescent="0.25">
      <c r="A767" s="247"/>
      <c r="BB767" s="362"/>
    </row>
    <row r="768" spans="1:54" ht="14.25" customHeight="1" x14ac:dyDescent="0.25">
      <c r="A768" s="247"/>
      <c r="BB768" s="362"/>
    </row>
    <row r="769" spans="1:54" ht="14.25" customHeight="1" x14ac:dyDescent="0.25">
      <c r="A769" s="247"/>
      <c r="BB769" s="362"/>
    </row>
    <row r="770" spans="1:54" ht="14.25" customHeight="1" x14ac:dyDescent="0.25">
      <c r="A770" s="247"/>
      <c r="BB770" s="362"/>
    </row>
    <row r="771" spans="1:54" ht="14.25" customHeight="1" x14ac:dyDescent="0.25">
      <c r="A771" s="247"/>
      <c r="BB771" s="362"/>
    </row>
    <row r="772" spans="1:54" ht="14.25" customHeight="1" x14ac:dyDescent="0.25">
      <c r="A772" s="247"/>
      <c r="BB772" s="362"/>
    </row>
    <row r="773" spans="1:54" ht="14.25" customHeight="1" x14ac:dyDescent="0.25">
      <c r="A773" s="247"/>
      <c r="BB773" s="362"/>
    </row>
    <row r="774" spans="1:54" ht="14.25" customHeight="1" x14ac:dyDescent="0.25">
      <c r="A774" s="247"/>
      <c r="BB774" s="362"/>
    </row>
    <row r="775" spans="1:54" ht="14.25" customHeight="1" x14ac:dyDescent="0.25">
      <c r="A775" s="247"/>
      <c r="BB775" s="362"/>
    </row>
    <row r="776" spans="1:54" ht="14.25" customHeight="1" x14ac:dyDescent="0.25">
      <c r="A776" s="247"/>
      <c r="BB776" s="362"/>
    </row>
    <row r="777" spans="1:54" ht="14.25" customHeight="1" x14ac:dyDescent="0.25">
      <c r="A777" s="247"/>
      <c r="BB777" s="362"/>
    </row>
    <row r="778" spans="1:54" ht="14.25" customHeight="1" x14ac:dyDescent="0.25">
      <c r="A778" s="247"/>
      <c r="BB778" s="362"/>
    </row>
    <row r="779" spans="1:54" ht="14.25" customHeight="1" x14ac:dyDescent="0.25">
      <c r="A779" s="247"/>
      <c r="BB779" s="362"/>
    </row>
    <row r="780" spans="1:54" ht="14.25" customHeight="1" x14ac:dyDescent="0.25">
      <c r="A780" s="247"/>
      <c r="BB780" s="362"/>
    </row>
    <row r="781" spans="1:54" ht="14.25" customHeight="1" x14ac:dyDescent="0.25">
      <c r="A781" s="247"/>
      <c r="BB781" s="362"/>
    </row>
    <row r="782" spans="1:54" ht="14.25" customHeight="1" x14ac:dyDescent="0.25">
      <c r="A782" s="247"/>
      <c r="BB782" s="362"/>
    </row>
    <row r="783" spans="1:54" ht="14.25" customHeight="1" x14ac:dyDescent="0.25">
      <c r="A783" s="247"/>
      <c r="BB783" s="362"/>
    </row>
    <row r="784" spans="1:54" ht="14.25" customHeight="1" x14ac:dyDescent="0.25">
      <c r="A784" s="247"/>
      <c r="BB784" s="362"/>
    </row>
    <row r="785" spans="1:54" ht="14.25" customHeight="1" x14ac:dyDescent="0.25">
      <c r="A785" s="247"/>
      <c r="BB785" s="362"/>
    </row>
    <row r="786" spans="1:54" ht="14.25" customHeight="1" x14ac:dyDescent="0.25">
      <c r="A786" s="247"/>
      <c r="BB786" s="362"/>
    </row>
    <row r="787" spans="1:54" ht="14.25" customHeight="1" x14ac:dyDescent="0.25">
      <c r="A787" s="247"/>
      <c r="BB787" s="362"/>
    </row>
    <row r="788" spans="1:54" ht="14.25" customHeight="1" x14ac:dyDescent="0.25">
      <c r="A788" s="247"/>
      <c r="BB788" s="362"/>
    </row>
    <row r="789" spans="1:54" ht="14.25" customHeight="1" x14ac:dyDescent="0.25">
      <c r="A789" s="247"/>
      <c r="BB789" s="362"/>
    </row>
    <row r="790" spans="1:54" ht="14.25" customHeight="1" x14ac:dyDescent="0.25">
      <c r="A790" s="247"/>
      <c r="BB790" s="362"/>
    </row>
    <row r="791" spans="1:54" ht="14.25" customHeight="1" x14ac:dyDescent="0.25">
      <c r="A791" s="247"/>
      <c r="BB791" s="362"/>
    </row>
    <row r="792" spans="1:54" ht="14.25" customHeight="1" x14ac:dyDescent="0.25">
      <c r="A792" s="247"/>
      <c r="BB792" s="362"/>
    </row>
    <row r="793" spans="1:54" ht="14.25" customHeight="1" x14ac:dyDescent="0.25">
      <c r="A793" s="247"/>
      <c r="BB793" s="362"/>
    </row>
    <row r="794" spans="1:54" ht="14.25" customHeight="1" x14ac:dyDescent="0.25">
      <c r="A794" s="247"/>
      <c r="BB794" s="362"/>
    </row>
    <row r="795" spans="1:54" ht="14.25" customHeight="1" x14ac:dyDescent="0.25">
      <c r="A795" s="247"/>
      <c r="BB795" s="362"/>
    </row>
    <row r="796" spans="1:54" ht="14.25" customHeight="1" x14ac:dyDescent="0.25">
      <c r="A796" s="247"/>
      <c r="BB796" s="362"/>
    </row>
    <row r="797" spans="1:54" ht="14.25" customHeight="1" x14ac:dyDescent="0.25">
      <c r="A797" s="247"/>
      <c r="BB797" s="362"/>
    </row>
    <row r="798" spans="1:54" ht="14.25" customHeight="1" x14ac:dyDescent="0.25">
      <c r="A798" s="247"/>
      <c r="BB798" s="362"/>
    </row>
    <row r="799" spans="1:54" ht="14.25" customHeight="1" x14ac:dyDescent="0.25">
      <c r="A799" s="247"/>
      <c r="BB799" s="362"/>
    </row>
    <row r="800" spans="1:54" ht="14.25" customHeight="1" x14ac:dyDescent="0.25">
      <c r="A800" s="247"/>
      <c r="BB800" s="362"/>
    </row>
    <row r="801" spans="1:54" ht="14.25" customHeight="1" x14ac:dyDescent="0.25">
      <c r="A801" s="247"/>
      <c r="BB801" s="362"/>
    </row>
    <row r="802" spans="1:54" ht="14.25" customHeight="1" x14ac:dyDescent="0.25">
      <c r="A802" s="247"/>
      <c r="BB802" s="362"/>
    </row>
    <row r="803" spans="1:54" ht="14.25" customHeight="1" x14ac:dyDescent="0.25">
      <c r="A803" s="247"/>
      <c r="BB803" s="362"/>
    </row>
    <row r="804" spans="1:54" ht="14.25" customHeight="1" x14ac:dyDescent="0.25">
      <c r="A804" s="247"/>
      <c r="BB804" s="362"/>
    </row>
    <row r="805" spans="1:54" ht="14.25" customHeight="1" x14ac:dyDescent="0.25">
      <c r="A805" s="247"/>
      <c r="BB805" s="362"/>
    </row>
    <row r="806" spans="1:54" ht="14.25" customHeight="1" x14ac:dyDescent="0.25">
      <c r="A806" s="247"/>
      <c r="BB806" s="362"/>
    </row>
    <row r="807" spans="1:54" ht="14.25" customHeight="1" x14ac:dyDescent="0.25">
      <c r="A807" s="247"/>
      <c r="BB807" s="362"/>
    </row>
    <row r="808" spans="1:54" ht="14.25" customHeight="1" x14ac:dyDescent="0.25">
      <c r="A808" s="247"/>
      <c r="BB808" s="362"/>
    </row>
    <row r="809" spans="1:54" ht="14.25" customHeight="1" x14ac:dyDescent="0.25">
      <c r="A809" s="247"/>
      <c r="BB809" s="362"/>
    </row>
    <row r="810" spans="1:54" ht="14.25" customHeight="1" x14ac:dyDescent="0.25">
      <c r="A810" s="247"/>
      <c r="BB810" s="362"/>
    </row>
    <row r="811" spans="1:54" ht="14.25" customHeight="1" x14ac:dyDescent="0.25">
      <c r="A811" s="247"/>
      <c r="BB811" s="362"/>
    </row>
    <row r="812" spans="1:54" ht="14.25" customHeight="1" x14ac:dyDescent="0.25">
      <c r="A812" s="247"/>
      <c r="BB812" s="362"/>
    </row>
    <row r="813" spans="1:54" ht="14.25" customHeight="1" x14ac:dyDescent="0.25">
      <c r="A813" s="247"/>
      <c r="BB813" s="362"/>
    </row>
    <row r="814" spans="1:54" ht="14.25" customHeight="1" x14ac:dyDescent="0.25">
      <c r="A814" s="247"/>
      <c r="BB814" s="362"/>
    </row>
    <row r="815" spans="1:54" ht="14.25" customHeight="1" x14ac:dyDescent="0.25">
      <c r="A815" s="247"/>
      <c r="BB815" s="362"/>
    </row>
    <row r="816" spans="1:54" ht="14.25" customHeight="1" x14ac:dyDescent="0.25">
      <c r="A816" s="247"/>
      <c r="BB816" s="362"/>
    </row>
    <row r="817" spans="1:54" ht="14.25" customHeight="1" x14ac:dyDescent="0.25">
      <c r="A817" s="247"/>
      <c r="BB817" s="362"/>
    </row>
    <row r="818" spans="1:54" ht="14.25" customHeight="1" x14ac:dyDescent="0.25">
      <c r="A818" s="247"/>
      <c r="BB818" s="362"/>
    </row>
    <row r="819" spans="1:54" ht="14.25" customHeight="1" x14ac:dyDescent="0.25">
      <c r="A819" s="247"/>
      <c r="BB819" s="362"/>
    </row>
    <row r="820" spans="1:54" ht="14.25" customHeight="1" x14ac:dyDescent="0.25">
      <c r="A820" s="247"/>
      <c r="BB820" s="362"/>
    </row>
    <row r="821" spans="1:54" ht="14.25" customHeight="1" x14ac:dyDescent="0.25">
      <c r="A821" s="247"/>
      <c r="BB821" s="362"/>
    </row>
    <row r="822" spans="1:54" ht="14.25" customHeight="1" x14ac:dyDescent="0.25">
      <c r="A822" s="247"/>
      <c r="BB822" s="362"/>
    </row>
    <row r="823" spans="1:54" ht="14.25" customHeight="1" x14ac:dyDescent="0.25">
      <c r="A823" s="247"/>
      <c r="BB823" s="362"/>
    </row>
    <row r="824" spans="1:54" ht="14.25" customHeight="1" x14ac:dyDescent="0.25">
      <c r="A824" s="247"/>
      <c r="BB824" s="362"/>
    </row>
    <row r="825" spans="1:54" ht="14.25" customHeight="1" x14ac:dyDescent="0.25">
      <c r="A825" s="247"/>
      <c r="BB825" s="362"/>
    </row>
    <row r="826" spans="1:54" ht="14.25" customHeight="1" x14ac:dyDescent="0.25">
      <c r="A826" s="247"/>
      <c r="BB826" s="362"/>
    </row>
    <row r="827" spans="1:54" ht="14.25" customHeight="1" x14ac:dyDescent="0.25">
      <c r="A827" s="247"/>
      <c r="BB827" s="362"/>
    </row>
    <row r="828" spans="1:54" ht="14.25" customHeight="1" x14ac:dyDescent="0.25">
      <c r="A828" s="247"/>
      <c r="BB828" s="362"/>
    </row>
    <row r="829" spans="1:54" ht="14.25" customHeight="1" x14ac:dyDescent="0.25">
      <c r="A829" s="247"/>
      <c r="BB829" s="362"/>
    </row>
    <row r="830" spans="1:54" ht="14.25" customHeight="1" x14ac:dyDescent="0.25">
      <c r="A830" s="247"/>
      <c r="BB830" s="362"/>
    </row>
    <row r="831" spans="1:54" ht="14.25" customHeight="1" x14ac:dyDescent="0.25">
      <c r="A831" s="247"/>
      <c r="BB831" s="362"/>
    </row>
    <row r="832" spans="1:54" ht="14.25" customHeight="1" x14ac:dyDescent="0.25">
      <c r="A832" s="247"/>
      <c r="BB832" s="362"/>
    </row>
    <row r="833" spans="1:54" ht="14.25" customHeight="1" x14ac:dyDescent="0.25">
      <c r="A833" s="247"/>
      <c r="BB833" s="362"/>
    </row>
    <row r="834" spans="1:54" ht="14.25" customHeight="1" x14ac:dyDescent="0.25">
      <c r="A834" s="247"/>
      <c r="BB834" s="362"/>
    </row>
    <row r="835" spans="1:54" ht="14.25" customHeight="1" x14ac:dyDescent="0.25">
      <c r="A835" s="247"/>
      <c r="BB835" s="362"/>
    </row>
    <row r="836" spans="1:54" ht="14.25" customHeight="1" x14ac:dyDescent="0.25">
      <c r="A836" s="247"/>
      <c r="BB836" s="362"/>
    </row>
    <row r="837" spans="1:54" ht="14.25" customHeight="1" x14ac:dyDescent="0.25">
      <c r="A837" s="247"/>
      <c r="BB837" s="362"/>
    </row>
    <row r="838" spans="1:54" ht="14.25" customHeight="1" x14ac:dyDescent="0.25">
      <c r="A838" s="247"/>
      <c r="BB838" s="362"/>
    </row>
    <row r="839" spans="1:54" ht="14.25" customHeight="1" x14ac:dyDescent="0.25">
      <c r="A839" s="247"/>
      <c r="BB839" s="362"/>
    </row>
    <row r="840" spans="1:54" ht="14.25" customHeight="1" x14ac:dyDescent="0.25">
      <c r="A840" s="247"/>
      <c r="BB840" s="362"/>
    </row>
    <row r="841" spans="1:54" ht="14.25" customHeight="1" x14ac:dyDescent="0.25">
      <c r="A841" s="247"/>
      <c r="BB841" s="362"/>
    </row>
    <row r="842" spans="1:54" ht="14.25" customHeight="1" x14ac:dyDescent="0.25">
      <c r="A842" s="247"/>
      <c r="BB842" s="362"/>
    </row>
    <row r="843" spans="1:54" ht="14.25" customHeight="1" x14ac:dyDescent="0.25">
      <c r="A843" s="247"/>
      <c r="BB843" s="362"/>
    </row>
    <row r="844" spans="1:54" ht="14.25" customHeight="1" x14ac:dyDescent="0.25">
      <c r="A844" s="247"/>
      <c r="BB844" s="362"/>
    </row>
    <row r="845" spans="1:54" ht="14.25" customHeight="1" x14ac:dyDescent="0.25">
      <c r="A845" s="247"/>
      <c r="BB845" s="362"/>
    </row>
    <row r="846" spans="1:54" ht="14.25" customHeight="1" x14ac:dyDescent="0.25">
      <c r="A846" s="247"/>
      <c r="BB846" s="362"/>
    </row>
    <row r="847" spans="1:54" ht="14.25" customHeight="1" x14ac:dyDescent="0.25">
      <c r="A847" s="247"/>
      <c r="BB847" s="362"/>
    </row>
    <row r="848" spans="1:54" ht="14.25" customHeight="1" x14ac:dyDescent="0.25">
      <c r="A848" s="247"/>
      <c r="BB848" s="362"/>
    </row>
    <row r="849" spans="1:54" ht="14.25" customHeight="1" x14ac:dyDescent="0.25">
      <c r="A849" s="247"/>
      <c r="BB849" s="362"/>
    </row>
    <row r="850" spans="1:54" ht="14.25" customHeight="1" x14ac:dyDescent="0.25">
      <c r="A850" s="247"/>
      <c r="BB850" s="362"/>
    </row>
    <row r="851" spans="1:54" ht="14.25" customHeight="1" x14ac:dyDescent="0.25">
      <c r="A851" s="247"/>
      <c r="BB851" s="362"/>
    </row>
    <row r="852" spans="1:54" ht="14.25" customHeight="1" x14ac:dyDescent="0.25">
      <c r="A852" s="247"/>
      <c r="BB852" s="362"/>
    </row>
    <row r="853" spans="1:54" ht="14.25" customHeight="1" x14ac:dyDescent="0.25">
      <c r="A853" s="247"/>
      <c r="BB853" s="362"/>
    </row>
    <row r="854" spans="1:54" ht="14.25" customHeight="1" x14ac:dyDescent="0.25">
      <c r="A854" s="247"/>
      <c r="BB854" s="362"/>
    </row>
    <row r="855" spans="1:54" ht="14.25" customHeight="1" x14ac:dyDescent="0.25">
      <c r="A855" s="247"/>
      <c r="BB855" s="362"/>
    </row>
    <row r="856" spans="1:54" ht="14.25" customHeight="1" x14ac:dyDescent="0.25">
      <c r="A856" s="247"/>
      <c r="BB856" s="362"/>
    </row>
    <row r="857" spans="1:54" ht="14.25" customHeight="1" x14ac:dyDescent="0.25">
      <c r="A857" s="247"/>
      <c r="BB857" s="362"/>
    </row>
    <row r="858" spans="1:54" ht="14.25" customHeight="1" x14ac:dyDescent="0.25">
      <c r="A858" s="247"/>
      <c r="BB858" s="362"/>
    </row>
    <row r="859" spans="1:54" ht="14.25" customHeight="1" x14ac:dyDescent="0.25">
      <c r="A859" s="247"/>
      <c r="BB859" s="362"/>
    </row>
    <row r="860" spans="1:54" ht="14.25" customHeight="1" x14ac:dyDescent="0.25">
      <c r="A860" s="247"/>
      <c r="BB860" s="362"/>
    </row>
    <row r="861" spans="1:54" ht="14.25" customHeight="1" x14ac:dyDescent="0.25">
      <c r="A861" s="247"/>
      <c r="BB861" s="362"/>
    </row>
    <row r="862" spans="1:54" ht="14.25" customHeight="1" x14ac:dyDescent="0.25">
      <c r="A862" s="247"/>
      <c r="BB862" s="362"/>
    </row>
    <row r="863" spans="1:54" ht="14.25" customHeight="1" x14ac:dyDescent="0.25">
      <c r="A863" s="247"/>
      <c r="BB863" s="362"/>
    </row>
    <row r="864" spans="1:54" ht="14.25" customHeight="1" x14ac:dyDescent="0.25">
      <c r="A864" s="247"/>
      <c r="BB864" s="362"/>
    </row>
    <row r="865" spans="1:54" ht="14.25" customHeight="1" x14ac:dyDescent="0.25">
      <c r="A865" s="247"/>
      <c r="BB865" s="362"/>
    </row>
    <row r="866" spans="1:54" ht="14.25" customHeight="1" x14ac:dyDescent="0.25">
      <c r="A866" s="247"/>
      <c r="BB866" s="362"/>
    </row>
    <row r="867" spans="1:54" ht="14.25" customHeight="1" x14ac:dyDescent="0.25">
      <c r="A867" s="247"/>
      <c r="BB867" s="362"/>
    </row>
    <row r="868" spans="1:54" ht="14.25" customHeight="1" x14ac:dyDescent="0.25">
      <c r="A868" s="247"/>
      <c r="BB868" s="362"/>
    </row>
    <row r="869" spans="1:54" ht="14.25" customHeight="1" x14ac:dyDescent="0.25">
      <c r="A869" s="247"/>
      <c r="BB869" s="362"/>
    </row>
    <row r="870" spans="1:54" ht="14.25" customHeight="1" x14ac:dyDescent="0.25">
      <c r="A870" s="247"/>
      <c r="BB870" s="362"/>
    </row>
    <row r="871" spans="1:54" ht="14.25" customHeight="1" x14ac:dyDescent="0.25">
      <c r="A871" s="247"/>
      <c r="BB871" s="362"/>
    </row>
    <row r="872" spans="1:54" ht="14.25" customHeight="1" x14ac:dyDescent="0.25">
      <c r="A872" s="247"/>
      <c r="BB872" s="362"/>
    </row>
    <row r="873" spans="1:54" ht="14.25" customHeight="1" x14ac:dyDescent="0.25">
      <c r="A873" s="247"/>
      <c r="BB873" s="362"/>
    </row>
    <row r="874" spans="1:54" ht="14.25" customHeight="1" x14ac:dyDescent="0.25">
      <c r="A874" s="247"/>
      <c r="BB874" s="362"/>
    </row>
    <row r="875" spans="1:54" ht="14.25" customHeight="1" x14ac:dyDescent="0.25">
      <c r="A875" s="247"/>
      <c r="BB875" s="362"/>
    </row>
    <row r="876" spans="1:54" ht="14.25" customHeight="1" x14ac:dyDescent="0.25">
      <c r="A876" s="247"/>
      <c r="BB876" s="362"/>
    </row>
    <row r="877" spans="1:54" ht="14.25" customHeight="1" x14ac:dyDescent="0.25">
      <c r="A877" s="247"/>
      <c r="BB877" s="362"/>
    </row>
    <row r="878" spans="1:54" ht="14.25" customHeight="1" x14ac:dyDescent="0.25">
      <c r="A878" s="247"/>
      <c r="BB878" s="362"/>
    </row>
    <row r="879" spans="1:54" ht="14.25" customHeight="1" x14ac:dyDescent="0.25">
      <c r="A879" s="247"/>
      <c r="BB879" s="362"/>
    </row>
    <row r="880" spans="1:54" ht="14.25" customHeight="1" x14ac:dyDescent="0.25">
      <c r="A880" s="247"/>
      <c r="BB880" s="362"/>
    </row>
    <row r="881" spans="1:54" ht="14.25" customHeight="1" x14ac:dyDescent="0.25">
      <c r="A881" s="247"/>
      <c r="BB881" s="362"/>
    </row>
    <row r="882" spans="1:54" ht="14.25" customHeight="1" x14ac:dyDescent="0.25">
      <c r="A882" s="247"/>
      <c r="BB882" s="362"/>
    </row>
    <row r="883" spans="1:54" ht="14.25" customHeight="1" x14ac:dyDescent="0.25">
      <c r="A883" s="247"/>
      <c r="BB883" s="362"/>
    </row>
    <row r="884" spans="1:54" ht="14.25" customHeight="1" x14ac:dyDescent="0.25">
      <c r="A884" s="247"/>
      <c r="BB884" s="362"/>
    </row>
    <row r="885" spans="1:54" ht="14.25" customHeight="1" x14ac:dyDescent="0.25">
      <c r="A885" s="247"/>
      <c r="BB885" s="362"/>
    </row>
    <row r="886" spans="1:54" ht="14.25" customHeight="1" x14ac:dyDescent="0.25">
      <c r="A886" s="247"/>
      <c r="BB886" s="362"/>
    </row>
    <row r="887" spans="1:54" ht="14.25" customHeight="1" x14ac:dyDescent="0.25">
      <c r="A887" s="247"/>
      <c r="BB887" s="362"/>
    </row>
    <row r="888" spans="1:54" ht="14.25" customHeight="1" x14ac:dyDescent="0.25">
      <c r="A888" s="247"/>
      <c r="BB888" s="362"/>
    </row>
    <row r="889" spans="1:54" ht="14.25" customHeight="1" x14ac:dyDescent="0.25">
      <c r="A889" s="247"/>
      <c r="BB889" s="362"/>
    </row>
    <row r="890" spans="1:54" ht="14.25" customHeight="1" x14ac:dyDescent="0.25">
      <c r="A890" s="247"/>
      <c r="BB890" s="362"/>
    </row>
    <row r="891" spans="1:54" ht="14.25" customHeight="1" x14ac:dyDescent="0.25">
      <c r="A891" s="247"/>
      <c r="BB891" s="362"/>
    </row>
    <row r="892" spans="1:54" ht="14.25" customHeight="1" x14ac:dyDescent="0.25">
      <c r="A892" s="247"/>
      <c r="BB892" s="362"/>
    </row>
    <row r="893" spans="1:54" ht="14.25" customHeight="1" x14ac:dyDescent="0.25">
      <c r="A893" s="247"/>
      <c r="BB893" s="362"/>
    </row>
    <row r="894" spans="1:54" ht="14.25" customHeight="1" x14ac:dyDescent="0.25">
      <c r="A894" s="247"/>
      <c r="BB894" s="362"/>
    </row>
    <row r="895" spans="1:54" ht="14.25" customHeight="1" x14ac:dyDescent="0.25">
      <c r="A895" s="247"/>
      <c r="BB895" s="362"/>
    </row>
    <row r="896" spans="1:54" ht="14.25" customHeight="1" x14ac:dyDescent="0.25">
      <c r="A896" s="247"/>
      <c r="BB896" s="362"/>
    </row>
    <row r="897" spans="1:54" ht="14.25" customHeight="1" x14ac:dyDescent="0.25">
      <c r="A897" s="247"/>
      <c r="BB897" s="362"/>
    </row>
    <row r="898" spans="1:54" ht="14.25" customHeight="1" x14ac:dyDescent="0.25">
      <c r="A898" s="247"/>
      <c r="BB898" s="362"/>
    </row>
    <row r="899" spans="1:54" ht="14.25" customHeight="1" x14ac:dyDescent="0.25">
      <c r="A899" s="247"/>
      <c r="BB899" s="362"/>
    </row>
    <row r="900" spans="1:54" ht="14.25" customHeight="1" x14ac:dyDescent="0.25">
      <c r="A900" s="247"/>
      <c r="BB900" s="362"/>
    </row>
    <row r="901" spans="1:54" ht="14.25" customHeight="1" x14ac:dyDescent="0.25">
      <c r="A901" s="247"/>
      <c r="BB901" s="362"/>
    </row>
    <row r="902" spans="1:54" ht="14.25" customHeight="1" x14ac:dyDescent="0.25">
      <c r="A902" s="247"/>
      <c r="BB902" s="362"/>
    </row>
    <row r="903" spans="1:54" ht="14.25" customHeight="1" x14ac:dyDescent="0.25">
      <c r="A903" s="247"/>
      <c r="BB903" s="362"/>
    </row>
    <row r="904" spans="1:54" ht="14.25" customHeight="1" x14ac:dyDescent="0.25">
      <c r="A904" s="247"/>
      <c r="BB904" s="362"/>
    </row>
    <row r="905" spans="1:54" ht="14.25" customHeight="1" x14ac:dyDescent="0.25">
      <c r="A905" s="247"/>
      <c r="BB905" s="362"/>
    </row>
    <row r="906" spans="1:54" ht="14.25" customHeight="1" x14ac:dyDescent="0.25">
      <c r="A906" s="247"/>
      <c r="BB906" s="362"/>
    </row>
    <row r="907" spans="1:54" ht="14.25" customHeight="1" x14ac:dyDescent="0.25">
      <c r="A907" s="247"/>
      <c r="BB907" s="362"/>
    </row>
    <row r="908" spans="1:54" ht="14.25" customHeight="1" x14ac:dyDescent="0.25">
      <c r="A908" s="247"/>
      <c r="BB908" s="362"/>
    </row>
    <row r="909" spans="1:54" ht="14.25" customHeight="1" x14ac:dyDescent="0.25">
      <c r="A909" s="247"/>
      <c r="BB909" s="362"/>
    </row>
    <row r="910" spans="1:54" ht="14.25" customHeight="1" x14ac:dyDescent="0.25">
      <c r="A910" s="247"/>
      <c r="BB910" s="362"/>
    </row>
    <row r="911" spans="1:54" ht="14.25" customHeight="1" x14ac:dyDescent="0.25">
      <c r="A911" s="247"/>
      <c r="BB911" s="362"/>
    </row>
    <row r="912" spans="1:54" ht="14.25" customHeight="1" x14ac:dyDescent="0.25">
      <c r="A912" s="247"/>
      <c r="BB912" s="362"/>
    </row>
    <row r="913" spans="1:54" ht="14.25" customHeight="1" x14ac:dyDescent="0.25">
      <c r="A913" s="247"/>
      <c r="BB913" s="362"/>
    </row>
    <row r="914" spans="1:54" ht="14.25" customHeight="1" x14ac:dyDescent="0.25">
      <c r="A914" s="247"/>
      <c r="BB914" s="362"/>
    </row>
    <row r="915" spans="1:54" ht="14.25" customHeight="1" x14ac:dyDescent="0.25">
      <c r="A915" s="247"/>
      <c r="BB915" s="362"/>
    </row>
    <row r="916" spans="1:54" ht="14.25" customHeight="1" x14ac:dyDescent="0.25">
      <c r="A916" s="247"/>
      <c r="BB916" s="362"/>
    </row>
    <row r="917" spans="1:54" ht="14.25" customHeight="1" x14ac:dyDescent="0.25">
      <c r="A917" s="247"/>
      <c r="BB917" s="362"/>
    </row>
    <row r="918" spans="1:54" ht="14.25" customHeight="1" x14ac:dyDescent="0.25">
      <c r="A918" s="247"/>
      <c r="BB918" s="362"/>
    </row>
    <row r="919" spans="1:54" ht="14.25" customHeight="1" x14ac:dyDescent="0.25">
      <c r="A919" s="247"/>
      <c r="BB919" s="362"/>
    </row>
    <row r="920" spans="1:54" ht="14.25" customHeight="1" x14ac:dyDescent="0.25">
      <c r="A920" s="247"/>
      <c r="BB920" s="362"/>
    </row>
    <row r="921" spans="1:54" ht="14.25" customHeight="1" x14ac:dyDescent="0.25">
      <c r="A921" s="247"/>
      <c r="BB921" s="362"/>
    </row>
    <row r="922" spans="1:54" ht="14.25" customHeight="1" x14ac:dyDescent="0.25">
      <c r="A922" s="247"/>
      <c r="BB922" s="362"/>
    </row>
    <row r="923" spans="1:54" ht="14.25" customHeight="1" x14ac:dyDescent="0.25">
      <c r="A923" s="247"/>
      <c r="BB923" s="362"/>
    </row>
    <row r="924" spans="1:54" ht="14.25" customHeight="1" x14ac:dyDescent="0.25">
      <c r="A924" s="247"/>
      <c r="BB924" s="362"/>
    </row>
    <row r="925" spans="1:54" ht="14.25" customHeight="1" x14ac:dyDescent="0.25">
      <c r="A925" s="247"/>
      <c r="BB925" s="362"/>
    </row>
    <row r="926" spans="1:54" ht="14.25" customHeight="1" x14ac:dyDescent="0.25">
      <c r="A926" s="247"/>
      <c r="BB926" s="362"/>
    </row>
    <row r="927" spans="1:54" ht="14.25" customHeight="1" x14ac:dyDescent="0.25">
      <c r="A927" s="247"/>
      <c r="BB927" s="362"/>
    </row>
    <row r="928" spans="1:54" ht="14.25" customHeight="1" x14ac:dyDescent="0.25">
      <c r="A928" s="247"/>
      <c r="BB928" s="362"/>
    </row>
    <row r="929" spans="1:54" ht="14.25" customHeight="1" x14ac:dyDescent="0.25">
      <c r="A929" s="247"/>
      <c r="BB929" s="362"/>
    </row>
    <row r="930" spans="1:54" ht="14.25" customHeight="1" x14ac:dyDescent="0.25">
      <c r="A930" s="247"/>
      <c r="BB930" s="362"/>
    </row>
    <row r="931" spans="1:54" ht="14.25" customHeight="1" x14ac:dyDescent="0.25">
      <c r="A931" s="247"/>
      <c r="BB931" s="362"/>
    </row>
    <row r="932" spans="1:54" ht="14.25" customHeight="1" x14ac:dyDescent="0.25">
      <c r="A932" s="247"/>
      <c r="BB932" s="362"/>
    </row>
    <row r="933" spans="1:54" ht="14.25" customHeight="1" x14ac:dyDescent="0.25">
      <c r="A933" s="247"/>
      <c r="BB933" s="362"/>
    </row>
    <row r="934" spans="1:54" ht="14.25" customHeight="1" x14ac:dyDescent="0.25">
      <c r="A934" s="247"/>
      <c r="BB934" s="362"/>
    </row>
    <row r="935" spans="1:54" ht="14.25" customHeight="1" x14ac:dyDescent="0.25">
      <c r="A935" s="247"/>
      <c r="BB935" s="362"/>
    </row>
    <row r="936" spans="1:54" ht="14.25" customHeight="1" x14ac:dyDescent="0.25">
      <c r="A936" s="247"/>
      <c r="BB936" s="362"/>
    </row>
    <row r="937" spans="1:54" ht="14.25" customHeight="1" x14ac:dyDescent="0.25">
      <c r="A937" s="247"/>
      <c r="BB937" s="362"/>
    </row>
    <row r="938" spans="1:54" ht="14.25" customHeight="1" x14ac:dyDescent="0.25">
      <c r="A938" s="247"/>
      <c r="BB938" s="362"/>
    </row>
    <row r="939" spans="1:54" ht="14.25" customHeight="1" x14ac:dyDescent="0.25">
      <c r="A939" s="247"/>
      <c r="BB939" s="362"/>
    </row>
    <row r="940" spans="1:54" ht="14.25" customHeight="1" x14ac:dyDescent="0.25">
      <c r="A940" s="247"/>
      <c r="BB940" s="362"/>
    </row>
    <row r="941" spans="1:54" ht="14.25" customHeight="1" x14ac:dyDescent="0.25">
      <c r="A941" s="247"/>
      <c r="BB941" s="362"/>
    </row>
    <row r="942" spans="1:54" ht="14.25" customHeight="1" x14ac:dyDescent="0.25">
      <c r="A942" s="247"/>
      <c r="BB942" s="362"/>
    </row>
    <row r="943" spans="1:54" ht="14.25" customHeight="1" x14ac:dyDescent="0.25">
      <c r="A943" s="247"/>
      <c r="BB943" s="362"/>
    </row>
    <row r="944" spans="1:54" ht="14.25" customHeight="1" x14ac:dyDescent="0.25">
      <c r="A944" s="247"/>
      <c r="BB944" s="362"/>
    </row>
    <row r="945" spans="1:54" ht="14.25" customHeight="1" x14ac:dyDescent="0.25">
      <c r="A945" s="247"/>
      <c r="BB945" s="362"/>
    </row>
    <row r="946" spans="1:54" ht="14.25" customHeight="1" x14ac:dyDescent="0.25">
      <c r="A946" s="247"/>
      <c r="BB946" s="362"/>
    </row>
    <row r="947" spans="1:54" ht="14.25" customHeight="1" x14ac:dyDescent="0.25">
      <c r="A947" s="247"/>
      <c r="BB947" s="362"/>
    </row>
    <row r="948" spans="1:54" ht="14.25" customHeight="1" x14ac:dyDescent="0.25">
      <c r="A948" s="247"/>
      <c r="BB948" s="362"/>
    </row>
    <row r="949" spans="1:54" ht="14.25" customHeight="1" x14ac:dyDescent="0.25">
      <c r="A949" s="247"/>
      <c r="BB949" s="362"/>
    </row>
    <row r="950" spans="1:54" ht="14.25" customHeight="1" x14ac:dyDescent="0.25">
      <c r="A950" s="247"/>
      <c r="BB950" s="362"/>
    </row>
    <row r="951" spans="1:54" ht="14.25" customHeight="1" x14ac:dyDescent="0.25">
      <c r="A951" s="247"/>
      <c r="BB951" s="362"/>
    </row>
    <row r="952" spans="1:54" ht="14.25" customHeight="1" x14ac:dyDescent="0.25">
      <c r="A952" s="247"/>
      <c r="BB952" s="362"/>
    </row>
    <row r="953" spans="1:54" ht="14.25" customHeight="1" x14ac:dyDescent="0.25">
      <c r="A953" s="247"/>
      <c r="BB953" s="362"/>
    </row>
    <row r="954" spans="1:54" ht="14.25" customHeight="1" x14ac:dyDescent="0.25">
      <c r="A954" s="247"/>
      <c r="BB954" s="362"/>
    </row>
    <row r="955" spans="1:54" ht="14.25" customHeight="1" x14ac:dyDescent="0.25">
      <c r="A955" s="247"/>
      <c r="BB955" s="362"/>
    </row>
    <row r="956" spans="1:54" ht="14.25" customHeight="1" x14ac:dyDescent="0.25">
      <c r="A956" s="247"/>
      <c r="BB956" s="362"/>
    </row>
    <row r="957" spans="1:54" ht="14.25" customHeight="1" x14ac:dyDescent="0.25">
      <c r="A957" s="247"/>
      <c r="BB957" s="362"/>
    </row>
    <row r="958" spans="1:54" ht="14.25" customHeight="1" x14ac:dyDescent="0.25">
      <c r="A958" s="247"/>
      <c r="BB958" s="362"/>
    </row>
    <row r="959" spans="1:54" ht="14.25" customHeight="1" x14ac:dyDescent="0.25">
      <c r="A959" s="247"/>
      <c r="BB959" s="362"/>
    </row>
    <row r="960" spans="1:54" ht="14.25" customHeight="1" x14ac:dyDescent="0.25">
      <c r="A960" s="247"/>
      <c r="BB960" s="362"/>
    </row>
    <row r="961" spans="1:54" ht="14.25" customHeight="1" x14ac:dyDescent="0.25">
      <c r="A961" s="247"/>
      <c r="BB961" s="362"/>
    </row>
    <row r="962" spans="1:54" ht="14.25" customHeight="1" x14ac:dyDescent="0.25">
      <c r="A962" s="247"/>
      <c r="BB962" s="362"/>
    </row>
    <row r="963" spans="1:54" ht="14.25" customHeight="1" x14ac:dyDescent="0.25">
      <c r="A963" s="247"/>
      <c r="BB963" s="362"/>
    </row>
    <row r="964" spans="1:54" ht="14.25" customHeight="1" x14ac:dyDescent="0.25">
      <c r="A964" s="247"/>
      <c r="BB964" s="362"/>
    </row>
    <row r="965" spans="1:54" ht="14.25" customHeight="1" x14ac:dyDescent="0.25">
      <c r="A965" s="247"/>
      <c r="BB965" s="362"/>
    </row>
    <row r="966" spans="1:54" ht="14.25" customHeight="1" x14ac:dyDescent="0.25">
      <c r="A966" s="247"/>
      <c r="BB966" s="362"/>
    </row>
    <row r="967" spans="1:54" ht="14.25" customHeight="1" x14ac:dyDescent="0.25">
      <c r="A967" s="247"/>
      <c r="BB967" s="362"/>
    </row>
    <row r="968" spans="1:54" ht="14.25" customHeight="1" x14ac:dyDescent="0.25">
      <c r="A968" s="247"/>
      <c r="BB968" s="362"/>
    </row>
    <row r="969" spans="1:54" ht="14.25" customHeight="1" x14ac:dyDescent="0.25">
      <c r="A969" s="247"/>
      <c r="BB969" s="362"/>
    </row>
    <row r="970" spans="1:54" ht="14.25" customHeight="1" x14ac:dyDescent="0.25">
      <c r="A970" s="247"/>
      <c r="BB970" s="362"/>
    </row>
    <row r="971" spans="1:54" ht="14.25" customHeight="1" x14ac:dyDescent="0.25">
      <c r="A971" s="247"/>
      <c r="BB971" s="362"/>
    </row>
    <row r="972" spans="1:54" ht="14.25" customHeight="1" x14ac:dyDescent="0.25">
      <c r="A972" s="247"/>
      <c r="BB972" s="362"/>
    </row>
    <row r="973" spans="1:54" ht="14.25" customHeight="1" x14ac:dyDescent="0.25">
      <c r="A973" s="247"/>
      <c r="BB973" s="362"/>
    </row>
    <row r="974" spans="1:54" ht="14.25" customHeight="1" x14ac:dyDescent="0.25">
      <c r="A974" s="247"/>
      <c r="BB974" s="362"/>
    </row>
    <row r="975" spans="1:54" ht="14.25" customHeight="1" x14ac:dyDescent="0.25">
      <c r="A975" s="247"/>
      <c r="BB975" s="362"/>
    </row>
    <row r="976" spans="1:54" ht="14.25" customHeight="1" x14ac:dyDescent="0.25">
      <c r="A976" s="247"/>
      <c r="BB976" s="362"/>
    </row>
    <row r="977" spans="1:54" ht="14.25" customHeight="1" x14ac:dyDescent="0.25">
      <c r="A977" s="247"/>
      <c r="BB977" s="362"/>
    </row>
    <row r="978" spans="1:54" ht="14.25" customHeight="1" x14ac:dyDescent="0.25">
      <c r="A978" s="247"/>
      <c r="BB978" s="362"/>
    </row>
    <row r="979" spans="1:54" ht="14.25" customHeight="1" x14ac:dyDescent="0.25">
      <c r="A979" s="247"/>
      <c r="BB979" s="362"/>
    </row>
    <row r="980" spans="1:54" ht="14.25" customHeight="1" x14ac:dyDescent="0.25">
      <c r="A980" s="247"/>
      <c r="BB980" s="362"/>
    </row>
    <row r="981" spans="1:54" ht="14.25" customHeight="1" x14ac:dyDescent="0.25">
      <c r="A981" s="247"/>
      <c r="BB981" s="362"/>
    </row>
    <row r="982" spans="1:54" ht="14.25" customHeight="1" x14ac:dyDescent="0.25">
      <c r="A982" s="247"/>
      <c r="BB982" s="362"/>
    </row>
    <row r="983" spans="1:54" ht="14.25" customHeight="1" x14ac:dyDescent="0.25">
      <c r="A983" s="247"/>
      <c r="BB983" s="362"/>
    </row>
    <row r="984" spans="1:54" ht="14.25" customHeight="1" x14ac:dyDescent="0.25">
      <c r="A984" s="247"/>
      <c r="BB984" s="362"/>
    </row>
    <row r="985" spans="1:54" ht="14.25" customHeight="1" x14ac:dyDescent="0.25">
      <c r="A985" s="247"/>
      <c r="BB985" s="362"/>
    </row>
    <row r="986" spans="1:54" ht="14.25" customHeight="1" x14ac:dyDescent="0.25">
      <c r="A986" s="247"/>
      <c r="BB986" s="362"/>
    </row>
    <row r="987" spans="1:54" ht="14.25" customHeight="1" x14ac:dyDescent="0.25">
      <c r="A987" s="247"/>
      <c r="BB987" s="362"/>
    </row>
    <row r="988" spans="1:54" ht="14.25" customHeight="1" x14ac:dyDescent="0.25">
      <c r="A988" s="247"/>
      <c r="BB988" s="362"/>
    </row>
    <row r="989" spans="1:54" ht="14.25" customHeight="1" x14ac:dyDescent="0.25">
      <c r="A989" s="247"/>
      <c r="BB989" s="362"/>
    </row>
    <row r="990" spans="1:54" ht="14.25" customHeight="1" x14ac:dyDescent="0.25">
      <c r="A990" s="247"/>
      <c r="BB990" s="362"/>
    </row>
    <row r="991" spans="1:54" ht="14.25" customHeight="1" x14ac:dyDescent="0.25">
      <c r="A991" s="247"/>
      <c r="BB991" s="362"/>
    </row>
    <row r="992" spans="1:54" ht="14.25" customHeight="1" x14ac:dyDescent="0.25">
      <c r="A992" s="247"/>
      <c r="BB992" s="362"/>
    </row>
    <row r="993" spans="1:54" ht="14.25" customHeight="1" x14ac:dyDescent="0.25">
      <c r="A993" s="247"/>
      <c r="BB993" s="362"/>
    </row>
    <row r="994" spans="1:54" ht="14.25" customHeight="1" x14ac:dyDescent="0.25">
      <c r="A994" s="247"/>
      <c r="BB994" s="362"/>
    </row>
    <row r="995" spans="1:54" ht="14.25" customHeight="1" x14ac:dyDescent="0.25">
      <c r="A995" s="247"/>
      <c r="BB995" s="362"/>
    </row>
    <row r="996" spans="1:54" ht="14.25" customHeight="1" x14ac:dyDescent="0.25">
      <c r="A996" s="247"/>
      <c r="BB996" s="362"/>
    </row>
    <row r="997" spans="1:54" ht="14.25" customHeight="1" x14ac:dyDescent="0.25">
      <c r="A997" s="247"/>
      <c r="BB997" s="362"/>
    </row>
    <row r="998" spans="1:54" ht="14.25" customHeight="1" x14ac:dyDescent="0.25">
      <c r="A998" s="247"/>
      <c r="BB998" s="362"/>
    </row>
    <row r="999" spans="1:54" ht="14.25" customHeight="1" x14ac:dyDescent="0.25">
      <c r="A999" s="247"/>
      <c r="BB999" s="362"/>
    </row>
    <row r="1000" spans="1:54" ht="14.25" customHeight="1" x14ac:dyDescent="0.25">
      <c r="A1000" s="247"/>
      <c r="BB1000" s="36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3.75" customWidth="1"/>
    <col min="3" max="6" width="14.75" customWidth="1"/>
    <col min="7" max="7" width="13.75" customWidth="1"/>
    <col min="8" max="9" width="14.75" customWidth="1"/>
    <col min="10" max="10" width="15.75" customWidth="1"/>
    <col min="11" max="11" width="14.75" customWidth="1"/>
    <col min="12" max="12" width="13.75" customWidth="1"/>
    <col min="13" max="13" width="14.625" customWidth="1"/>
    <col min="14" max="14" width="15.75" customWidth="1"/>
    <col min="15" max="15" width="13.75" customWidth="1"/>
    <col min="16" max="16" width="14.75" customWidth="1"/>
    <col min="17" max="17" width="13.75" customWidth="1"/>
    <col min="18" max="20" width="14.75" customWidth="1"/>
    <col min="21" max="21" width="12.75" customWidth="1"/>
    <col min="22" max="22" width="13.75" customWidth="1"/>
    <col min="23" max="23" width="15.75" customWidth="1"/>
    <col min="24" max="24" width="18.375" customWidth="1"/>
    <col min="25" max="25" width="15.75" customWidth="1"/>
    <col min="26" max="26" width="13.75" customWidth="1"/>
    <col min="27" max="27" width="16.125" customWidth="1"/>
    <col min="28" max="31" width="13.75" customWidth="1"/>
    <col min="32" max="32" width="14.625" customWidth="1"/>
    <col min="33" max="34" width="15.75" customWidth="1"/>
    <col min="35" max="35" width="14.75" customWidth="1"/>
    <col min="36" max="36" width="13.75" customWidth="1"/>
    <col min="37" max="42" width="14.75" customWidth="1"/>
    <col min="43" max="43" width="13.75" customWidth="1"/>
    <col min="44" max="44" width="16.625" customWidth="1"/>
    <col min="45" max="45" width="20" customWidth="1"/>
    <col min="46" max="46" width="13.75" customWidth="1"/>
    <col min="47" max="51" width="14.75" customWidth="1"/>
    <col min="52" max="52" width="13.75" customWidth="1"/>
    <col min="53" max="53" width="7.625" customWidth="1"/>
    <col min="54" max="54" width="16.75" customWidth="1"/>
  </cols>
  <sheetData>
    <row r="1" spans="1:54" ht="14.25" customHeight="1" x14ac:dyDescent="0.25">
      <c r="A1" s="363" t="s">
        <v>1090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355" t="s">
        <v>1088</v>
      </c>
    </row>
    <row r="2" spans="1:54" ht="14.25" customHeight="1" x14ac:dyDescent="0.25">
      <c r="A2" s="241" t="s">
        <v>5</v>
      </c>
      <c r="B2" s="356">
        <v>0</v>
      </c>
      <c r="C2" s="359">
        <v>255539.61</v>
      </c>
      <c r="D2" s="359">
        <v>1803554.04</v>
      </c>
      <c r="E2" s="358">
        <v>33579115.240579449</v>
      </c>
      <c r="F2" s="359">
        <v>1135374.1100000001</v>
      </c>
      <c r="G2" s="359">
        <v>20421125.149999999</v>
      </c>
      <c r="H2" s="360">
        <v>25731353.510000002</v>
      </c>
      <c r="I2" s="359">
        <v>547347.85</v>
      </c>
      <c r="J2" s="359">
        <v>177072088.88</v>
      </c>
      <c r="K2" s="359">
        <v>1623373.29</v>
      </c>
      <c r="L2" s="359">
        <v>6460434.8099999996</v>
      </c>
      <c r="M2" s="359">
        <v>1147480.3400000001</v>
      </c>
      <c r="N2" s="359">
        <v>113074414.39</v>
      </c>
      <c r="O2" s="359">
        <v>100191336.97</v>
      </c>
      <c r="P2" s="359">
        <v>5961111.7300000004</v>
      </c>
      <c r="Q2" s="359">
        <v>119202.09</v>
      </c>
      <c r="R2" s="359">
        <v>36082033.109999999</v>
      </c>
      <c r="S2" s="356">
        <v>0</v>
      </c>
      <c r="T2" s="359">
        <v>3934130.53</v>
      </c>
      <c r="U2" s="359">
        <v>132147</v>
      </c>
      <c r="V2" s="359">
        <v>976679.96</v>
      </c>
      <c r="W2" s="359">
        <v>11113639.24</v>
      </c>
      <c r="X2" s="359">
        <v>700082</v>
      </c>
      <c r="Y2" s="359">
        <v>8626198.6099999994</v>
      </c>
      <c r="Z2" s="359">
        <v>22377.79</v>
      </c>
      <c r="AA2" s="359">
        <v>4395749.21</v>
      </c>
      <c r="AB2" s="356">
        <v>0</v>
      </c>
      <c r="AC2" s="359">
        <v>1310323.1000000001</v>
      </c>
      <c r="AD2" s="359">
        <v>593718.04</v>
      </c>
      <c r="AE2" s="358">
        <v>4229349.9994205525</v>
      </c>
      <c r="AF2" s="359">
        <v>24559719.48</v>
      </c>
      <c r="AG2" s="359">
        <v>4622461.7</v>
      </c>
      <c r="AH2" s="359">
        <v>111541896.62</v>
      </c>
      <c r="AI2" s="359">
        <v>1952674.36</v>
      </c>
      <c r="AJ2" s="359">
        <v>325425.56</v>
      </c>
      <c r="AK2" s="359">
        <v>15399080.939999999</v>
      </c>
      <c r="AL2" s="359">
        <v>335448.8</v>
      </c>
      <c r="AM2" s="359">
        <v>24098038.16</v>
      </c>
      <c r="AN2" s="359">
        <v>40778832.310000002</v>
      </c>
      <c r="AO2" s="359">
        <v>15666936.43</v>
      </c>
      <c r="AP2" s="359">
        <v>6145645.3799999999</v>
      </c>
      <c r="AQ2" s="356">
        <v>0</v>
      </c>
      <c r="AR2" s="359">
        <v>4114421.95</v>
      </c>
      <c r="AS2" s="359">
        <v>40328983.960000001</v>
      </c>
      <c r="AT2" s="359">
        <v>62246729.869999997</v>
      </c>
      <c r="AU2" s="359">
        <v>127626921.34999999</v>
      </c>
      <c r="AV2" s="359">
        <v>19235216.039999999</v>
      </c>
      <c r="AW2" s="359">
        <v>18726870.359999999</v>
      </c>
      <c r="AX2" s="359">
        <v>1149040952.28</v>
      </c>
      <c r="AY2" s="359">
        <v>25902852.030000001</v>
      </c>
      <c r="AZ2" s="359">
        <v>5537473.2300000004</v>
      </c>
      <c r="BB2" s="358">
        <f t="shared" ref="BB2:BB52" si="0">SUM(B2:AZ2)</f>
        <v>2259425861.4099998</v>
      </c>
    </row>
    <row r="3" spans="1:54" ht="14.25" customHeight="1" x14ac:dyDescent="0.25">
      <c r="A3" s="245" t="s">
        <v>6</v>
      </c>
      <c r="B3" s="357">
        <v>6360758.3499999996</v>
      </c>
      <c r="C3" s="356">
        <v>0</v>
      </c>
      <c r="D3" s="357">
        <v>619904825.57000005</v>
      </c>
      <c r="E3" s="358">
        <v>383289872.25389326</v>
      </c>
      <c r="F3" s="357">
        <v>9344854984.6200008</v>
      </c>
      <c r="G3" s="357">
        <v>121820486.54000001</v>
      </c>
      <c r="H3" s="357">
        <v>87407669.290000007</v>
      </c>
      <c r="I3" s="357">
        <v>2774416001.3899999</v>
      </c>
      <c r="J3" s="357">
        <v>4381184595.6099997</v>
      </c>
      <c r="K3" s="357">
        <v>229488512.09</v>
      </c>
      <c r="L3" s="357">
        <v>4569839.0199999996</v>
      </c>
      <c r="M3" s="357">
        <v>117741480.83</v>
      </c>
      <c r="N3" s="357">
        <v>372341588.60000002</v>
      </c>
      <c r="O3" s="357">
        <v>147442692.06</v>
      </c>
      <c r="P3" s="357">
        <v>1315157998.97</v>
      </c>
      <c r="Q3" s="357">
        <v>1255552.27</v>
      </c>
      <c r="R3" s="357">
        <v>2156197458.5700002</v>
      </c>
      <c r="S3" s="357">
        <v>446957234</v>
      </c>
      <c r="T3" s="357">
        <v>318210584.31</v>
      </c>
      <c r="U3" s="357">
        <v>3706200.06</v>
      </c>
      <c r="V3" s="357">
        <v>183138813.65000001</v>
      </c>
      <c r="W3" s="357">
        <v>658259922.33000004</v>
      </c>
      <c r="X3" s="357">
        <v>550392807.13</v>
      </c>
      <c r="Y3" s="357">
        <v>1344241603.3099999</v>
      </c>
      <c r="Z3" s="357">
        <v>85933120.579999998</v>
      </c>
      <c r="AA3" s="357">
        <v>527084686.19</v>
      </c>
      <c r="AB3" s="357">
        <v>195789045</v>
      </c>
      <c r="AC3" s="357">
        <v>47512821.009999998</v>
      </c>
      <c r="AD3" s="357">
        <v>19119839.370000001</v>
      </c>
      <c r="AE3" s="358">
        <v>48276049.246106744</v>
      </c>
      <c r="AF3" s="357">
        <v>15926104.42</v>
      </c>
      <c r="AG3" s="357">
        <v>689959785.59000003</v>
      </c>
      <c r="AH3" s="357">
        <v>1121508975.04</v>
      </c>
      <c r="AI3" s="357">
        <v>22693367.620000001</v>
      </c>
      <c r="AJ3" s="357">
        <v>181177503.78999999</v>
      </c>
      <c r="AK3" s="357">
        <v>603157711.16999996</v>
      </c>
      <c r="AL3" s="357">
        <v>103699719.39</v>
      </c>
      <c r="AM3" s="357">
        <v>70721093.989999995</v>
      </c>
      <c r="AN3" s="357">
        <v>87190696.739999995</v>
      </c>
      <c r="AO3" s="357">
        <v>547183943.32000005</v>
      </c>
      <c r="AP3" s="357">
        <v>37136122.869999997</v>
      </c>
      <c r="AQ3" s="357">
        <v>5168461</v>
      </c>
      <c r="AR3" s="357">
        <v>862628560.19000006</v>
      </c>
      <c r="AS3" s="357">
        <v>4603432739.21</v>
      </c>
      <c r="AT3" s="357">
        <v>12443764.07</v>
      </c>
      <c r="AU3" s="357">
        <v>1562212024.4000001</v>
      </c>
      <c r="AV3" s="357">
        <v>1248617609.1700001</v>
      </c>
      <c r="AW3" s="357">
        <v>60974354.25</v>
      </c>
      <c r="AX3" s="357">
        <v>1086090030.1600001</v>
      </c>
      <c r="AY3" s="357">
        <v>502660938.27999997</v>
      </c>
      <c r="AZ3" s="357">
        <v>54489407.200000003</v>
      </c>
      <c r="BB3" s="358">
        <f t="shared" si="0"/>
        <v>39971129954.090004</v>
      </c>
    </row>
    <row r="4" spans="1:54" ht="14.25" customHeight="1" x14ac:dyDescent="0.25">
      <c r="A4" s="246" t="s">
        <v>7</v>
      </c>
      <c r="B4" s="357">
        <v>3128951</v>
      </c>
      <c r="C4" s="357">
        <v>256367310.28</v>
      </c>
      <c r="D4" s="356">
        <v>0</v>
      </c>
      <c r="E4" s="358">
        <v>1181100411.8427932</v>
      </c>
      <c r="F4" s="357">
        <v>1341139651.0799999</v>
      </c>
      <c r="G4" s="357">
        <v>17602190.57</v>
      </c>
      <c r="H4" s="357">
        <v>160303736.24000001</v>
      </c>
      <c r="I4" s="357">
        <v>311079020.74000001</v>
      </c>
      <c r="J4" s="357">
        <v>84961097132.190002</v>
      </c>
      <c r="K4" s="357">
        <v>72593169.689999998</v>
      </c>
      <c r="L4" s="357">
        <v>9838549.6500000004</v>
      </c>
      <c r="M4" s="357">
        <v>84673157.370000005</v>
      </c>
      <c r="N4" s="357">
        <v>1256854674.02</v>
      </c>
      <c r="O4" s="357">
        <v>19624256.989999998</v>
      </c>
      <c r="P4" s="357">
        <v>1294490952.6300001</v>
      </c>
      <c r="Q4" s="357">
        <v>1473241.44</v>
      </c>
      <c r="R4" s="357">
        <v>14830250421.110001</v>
      </c>
      <c r="S4" s="357">
        <v>114066451</v>
      </c>
      <c r="T4" s="357">
        <v>100711225.39</v>
      </c>
      <c r="U4" s="357">
        <v>215683143.25</v>
      </c>
      <c r="V4" s="357">
        <v>155746069.08000001</v>
      </c>
      <c r="W4" s="357">
        <v>34622787171.389999</v>
      </c>
      <c r="X4" s="357">
        <v>1058770536.96</v>
      </c>
      <c r="Y4" s="357">
        <v>1397110266.51</v>
      </c>
      <c r="Z4" s="357">
        <v>75034325.510000005</v>
      </c>
      <c r="AA4" s="357">
        <v>17963810615.150002</v>
      </c>
      <c r="AB4" s="357">
        <v>679709</v>
      </c>
      <c r="AC4" s="357">
        <v>5867746.4699999997</v>
      </c>
      <c r="AD4" s="357">
        <v>5585186.7000000002</v>
      </c>
      <c r="AE4" s="358">
        <v>148761722.5872069</v>
      </c>
      <c r="AF4" s="357">
        <v>58809464</v>
      </c>
      <c r="AG4" s="357">
        <v>315006624.16000003</v>
      </c>
      <c r="AH4" s="357">
        <v>2499814187.5999999</v>
      </c>
      <c r="AI4" s="357">
        <v>118595445.45999999</v>
      </c>
      <c r="AJ4" s="357">
        <v>4507261191.8299999</v>
      </c>
      <c r="AK4" s="357">
        <v>501891692.68000001</v>
      </c>
      <c r="AL4" s="357">
        <v>45723997.390000001</v>
      </c>
      <c r="AM4" s="357">
        <v>128550578.79000001</v>
      </c>
      <c r="AN4" s="357">
        <v>61991738.439999998</v>
      </c>
      <c r="AO4" s="357">
        <v>485830089.43000001</v>
      </c>
      <c r="AP4" s="357">
        <v>6907240.8600000003</v>
      </c>
      <c r="AQ4" s="357">
        <v>93037779</v>
      </c>
      <c r="AR4" s="357">
        <v>4745943771.3299999</v>
      </c>
      <c r="AS4" s="357">
        <v>8572265215.6800003</v>
      </c>
      <c r="AT4" s="357">
        <v>6809321.5499999998</v>
      </c>
      <c r="AU4" s="357">
        <v>643716564.21000004</v>
      </c>
      <c r="AV4" s="357">
        <v>1729387027.6099999</v>
      </c>
      <c r="AW4" s="357">
        <v>275396113.44999999</v>
      </c>
      <c r="AX4" s="357">
        <v>649484313.52999997</v>
      </c>
      <c r="AY4" s="357">
        <v>2850823878.9899998</v>
      </c>
      <c r="AZ4" s="357">
        <v>108432065.18000001</v>
      </c>
      <c r="BB4" s="358">
        <f t="shared" si="0"/>
        <v>190071909297.00998</v>
      </c>
    </row>
    <row r="5" spans="1:54" ht="14.25" customHeight="1" x14ac:dyDescent="0.25">
      <c r="A5" s="246" t="s">
        <v>8</v>
      </c>
      <c r="B5" s="358">
        <v>33579115.240579449</v>
      </c>
      <c r="C5" s="358">
        <v>383289872.25389326</v>
      </c>
      <c r="D5" s="358">
        <v>1181100411.8427932</v>
      </c>
      <c r="E5" s="358">
        <v>0</v>
      </c>
      <c r="F5" s="358">
        <v>1811777221.7662506</v>
      </c>
      <c r="G5" s="358">
        <v>710845311.15769887</v>
      </c>
      <c r="H5" s="358">
        <v>2612579348.8286738</v>
      </c>
      <c r="I5" s="358">
        <v>376199411.20432466</v>
      </c>
      <c r="J5" s="358">
        <v>7944599694.297225</v>
      </c>
      <c r="K5" s="358">
        <v>2611873706.6953626</v>
      </c>
      <c r="L5" s="358">
        <v>264947039.11790496</v>
      </c>
      <c r="M5" s="358">
        <v>1433310023.1570752</v>
      </c>
      <c r="N5" s="358">
        <v>39577632705.755623</v>
      </c>
      <c r="O5" s="358">
        <v>1791496858.934953</v>
      </c>
      <c r="P5" s="358">
        <v>43797698644.685982</v>
      </c>
      <c r="Q5" s="358">
        <v>272418933.03172725</v>
      </c>
      <c r="R5" s="358">
        <v>6047314953.0179758</v>
      </c>
      <c r="S5" s="358">
        <v>455190446.07609445</v>
      </c>
      <c r="T5" s="358">
        <v>1677434935.2312875</v>
      </c>
      <c r="U5" s="358">
        <v>96086929.912603423</v>
      </c>
      <c r="V5" s="358">
        <v>3473275819.1155992</v>
      </c>
      <c r="W5" s="358">
        <v>2752634680.958735</v>
      </c>
      <c r="X5" s="358">
        <v>954238655.58384311</v>
      </c>
      <c r="Y5" s="358">
        <v>2067226209.9443798</v>
      </c>
      <c r="Z5" s="358">
        <v>151548663.6142149</v>
      </c>
      <c r="AA5" s="358">
        <v>1310228375.0282393</v>
      </c>
      <c r="AB5" s="358">
        <v>76876988.888207644</v>
      </c>
      <c r="AC5" s="358">
        <v>935612806.87150812</v>
      </c>
      <c r="AD5" s="358">
        <v>264190496.41317299</v>
      </c>
      <c r="AE5" s="358">
        <v>0</v>
      </c>
      <c r="AF5" s="358">
        <v>2032935817.3647883</v>
      </c>
      <c r="AG5" s="358">
        <v>1195272189.349771</v>
      </c>
      <c r="AH5" s="358">
        <v>44139424108.748215</v>
      </c>
      <c r="AI5" s="358">
        <v>1270762823.3067007</v>
      </c>
      <c r="AJ5" s="358">
        <v>226718834.85677984</v>
      </c>
      <c r="AK5" s="358">
        <v>5785039297.0361872</v>
      </c>
      <c r="AL5" s="358">
        <v>2024709268.7222562</v>
      </c>
      <c r="AM5" s="358">
        <v>2689482930.4271612</v>
      </c>
      <c r="AN5" s="358">
        <v>1831013195.1305795</v>
      </c>
      <c r="AO5" s="358">
        <v>3077549120.5403733</v>
      </c>
      <c r="AP5" s="358">
        <v>941149347.26448309</v>
      </c>
      <c r="AQ5" s="358">
        <v>670237679.93483865</v>
      </c>
      <c r="AR5" s="358">
        <v>29182680861.561699</v>
      </c>
      <c r="AS5" s="358">
        <v>12546482436.918209</v>
      </c>
      <c r="AT5" s="358">
        <v>303833907.05375206</v>
      </c>
      <c r="AU5" s="358">
        <v>8493245588.3871489</v>
      </c>
      <c r="AV5" s="358">
        <v>5119385851.8892221</v>
      </c>
      <c r="AW5" s="358">
        <v>6727717820.2479382</v>
      </c>
      <c r="AX5" s="358">
        <v>18304828805.983597</v>
      </c>
      <c r="AY5" s="358">
        <v>3800479103.9839664</v>
      </c>
      <c r="AZ5" s="358">
        <v>546652767.65196609</v>
      </c>
      <c r="BB5" s="358">
        <f t="shared" si="0"/>
        <v>275974810014.9856</v>
      </c>
    </row>
    <row r="6" spans="1:54" ht="14.25" customHeight="1" x14ac:dyDescent="0.25">
      <c r="A6" s="245" t="s">
        <v>9</v>
      </c>
      <c r="B6" s="357">
        <v>29848171.940000001</v>
      </c>
      <c r="C6" s="357">
        <v>17841443089.52</v>
      </c>
      <c r="D6" s="357">
        <v>541321868.52999997</v>
      </c>
      <c r="E6" s="358">
        <v>1811777221.7662506</v>
      </c>
      <c r="F6" s="356">
        <v>0</v>
      </c>
      <c r="G6" s="357">
        <v>116454941.04000001</v>
      </c>
      <c r="H6" s="357">
        <v>214457898.28999999</v>
      </c>
      <c r="I6" s="357">
        <v>5324092959.0699997</v>
      </c>
      <c r="J6" s="357">
        <v>47955181540.199997</v>
      </c>
      <c r="K6" s="357">
        <v>333650991.44</v>
      </c>
      <c r="L6" s="357">
        <v>113074066.51000001</v>
      </c>
      <c r="M6" s="357">
        <v>580397433.84000003</v>
      </c>
      <c r="N6" s="357">
        <v>2796222186.5700002</v>
      </c>
      <c r="O6" s="357">
        <v>109796261.13</v>
      </c>
      <c r="P6" s="357">
        <v>7566160601.9099998</v>
      </c>
      <c r="Q6" s="357">
        <v>26717288.399999999</v>
      </c>
      <c r="R6" s="357">
        <v>4877660928.8599997</v>
      </c>
      <c r="S6" s="357">
        <v>2559539252</v>
      </c>
      <c r="T6" s="357">
        <v>340286971.13999999</v>
      </c>
      <c r="U6" s="357">
        <v>236508864.38999999</v>
      </c>
      <c r="V6" s="357">
        <v>373392961.12</v>
      </c>
      <c r="W6" s="357">
        <v>5719608320.9899998</v>
      </c>
      <c r="X6" s="357">
        <v>1570666575.48</v>
      </c>
      <c r="Y6" s="357">
        <v>2614647990.9299998</v>
      </c>
      <c r="Z6" s="357">
        <v>214572945.66</v>
      </c>
      <c r="AA6" s="357">
        <v>3246262797.5799999</v>
      </c>
      <c r="AB6" s="357">
        <v>345821980</v>
      </c>
      <c r="AC6" s="357">
        <v>48104074.649999999</v>
      </c>
      <c r="AD6" s="357">
        <v>14027591.220000001</v>
      </c>
      <c r="AE6" s="358">
        <v>228196601.87374946</v>
      </c>
      <c r="AF6" s="357">
        <v>210993647.46000001</v>
      </c>
      <c r="AG6" s="357">
        <v>4809166702.7600002</v>
      </c>
      <c r="AH6" s="357">
        <v>6175124501.6499996</v>
      </c>
      <c r="AI6" s="357">
        <v>1016665847.6900001</v>
      </c>
      <c r="AJ6" s="357">
        <v>109798594.25</v>
      </c>
      <c r="AK6" s="357">
        <v>1081748231.98</v>
      </c>
      <c r="AL6" s="357">
        <v>1532870134.0699999</v>
      </c>
      <c r="AM6" s="357">
        <v>294405790.43000001</v>
      </c>
      <c r="AN6" s="357">
        <v>312970076.63999999</v>
      </c>
      <c r="AO6" s="357">
        <v>3006810753.3699999</v>
      </c>
      <c r="AP6" s="357">
        <v>64352998.890000001</v>
      </c>
      <c r="AQ6" s="357">
        <v>399849342</v>
      </c>
      <c r="AR6" s="357">
        <v>3021132890.0900002</v>
      </c>
      <c r="AS6" s="357">
        <v>25053101088.02</v>
      </c>
      <c r="AT6" s="357">
        <v>115129984.01000001</v>
      </c>
      <c r="AU6" s="357">
        <v>4132768636.0799999</v>
      </c>
      <c r="AV6" s="357">
        <v>1382099567.3499999</v>
      </c>
      <c r="AW6" s="357">
        <v>516976347.66000003</v>
      </c>
      <c r="AX6" s="357">
        <v>3616851089.5700002</v>
      </c>
      <c r="AY6" s="357">
        <v>1868536106.8699999</v>
      </c>
      <c r="AZ6" s="357">
        <v>184549623.18000001</v>
      </c>
      <c r="BB6" s="358">
        <f t="shared" si="0"/>
        <v>166655796330.06998</v>
      </c>
    </row>
    <row r="7" spans="1:54" ht="14.25" customHeight="1" x14ac:dyDescent="0.25">
      <c r="A7" s="245" t="s">
        <v>10</v>
      </c>
      <c r="B7" s="357">
        <v>87806475.540000007</v>
      </c>
      <c r="C7" s="357">
        <v>42830215.219999999</v>
      </c>
      <c r="D7" s="357">
        <v>46814169.490000002</v>
      </c>
      <c r="E7" s="358">
        <v>710845311.15769887</v>
      </c>
      <c r="F7" s="357">
        <v>46158884.299999997</v>
      </c>
      <c r="G7" s="356">
        <v>0</v>
      </c>
      <c r="H7" s="357">
        <v>604544969.22000003</v>
      </c>
      <c r="I7" s="357">
        <v>11297328.43</v>
      </c>
      <c r="J7" s="357">
        <v>935708450.98000002</v>
      </c>
      <c r="K7" s="357">
        <v>125490238.12</v>
      </c>
      <c r="L7" s="357">
        <v>24901013.870000001</v>
      </c>
      <c r="M7" s="357">
        <v>65603102.670000002</v>
      </c>
      <c r="N7" s="357">
        <v>1253002076.6500001</v>
      </c>
      <c r="O7" s="357">
        <v>1806345625.25</v>
      </c>
      <c r="P7" s="357">
        <v>674865908.22000003</v>
      </c>
      <c r="Q7" s="357">
        <v>74095237.829999998</v>
      </c>
      <c r="R7" s="357">
        <v>176733190.84999999</v>
      </c>
      <c r="S7" s="357">
        <v>68553874</v>
      </c>
      <c r="T7" s="357">
        <v>58418463.240000002</v>
      </c>
      <c r="U7" s="357">
        <v>8079455.9500000002</v>
      </c>
      <c r="V7" s="357">
        <v>102793271.04000001</v>
      </c>
      <c r="W7" s="357">
        <v>103237846.73</v>
      </c>
      <c r="X7" s="357">
        <v>513186207.63</v>
      </c>
      <c r="Y7" s="357">
        <v>90476428.879999995</v>
      </c>
      <c r="Z7" s="357">
        <v>10652708.91</v>
      </c>
      <c r="AA7" s="357">
        <v>149750676.56</v>
      </c>
      <c r="AB7" s="357">
        <v>1524032</v>
      </c>
      <c r="AC7" s="357">
        <v>84742741.680000007</v>
      </c>
      <c r="AD7" s="357">
        <v>43920151.539999999</v>
      </c>
      <c r="AE7" s="357">
        <v>89532246.302301213</v>
      </c>
      <c r="AF7" s="358">
        <v>446131953.13</v>
      </c>
      <c r="AG7" s="357">
        <v>80327744.239999995</v>
      </c>
      <c r="AH7" s="357">
        <v>4372287684.4499998</v>
      </c>
      <c r="AI7" s="357">
        <v>83666991.109999999</v>
      </c>
      <c r="AJ7" s="357">
        <v>11727948.949999999</v>
      </c>
      <c r="AK7" s="357">
        <v>677975451.87</v>
      </c>
      <c r="AL7" s="357">
        <v>137537949.59</v>
      </c>
      <c r="AM7" s="357">
        <v>613231869.88999999</v>
      </c>
      <c r="AN7" s="357">
        <v>2132563482.02</v>
      </c>
      <c r="AO7" s="357">
        <v>907276939.11000001</v>
      </c>
      <c r="AP7" s="357">
        <v>216520462.53999999</v>
      </c>
      <c r="AQ7" s="357">
        <v>174309752</v>
      </c>
      <c r="AR7" s="357">
        <v>685640240.64999998</v>
      </c>
      <c r="AS7" s="357">
        <v>586588588.50999999</v>
      </c>
      <c r="AT7" s="357">
        <v>465608212.00999999</v>
      </c>
      <c r="AU7" s="357">
        <v>862536847.50999999</v>
      </c>
      <c r="AV7" s="357">
        <v>317851284.94</v>
      </c>
      <c r="AW7" s="357">
        <v>235468064.91</v>
      </c>
      <c r="AX7" s="357">
        <v>2795471436.3699999</v>
      </c>
      <c r="AY7" s="357">
        <v>2859348424.8400002</v>
      </c>
      <c r="AZ7" s="357">
        <v>192159350.06</v>
      </c>
      <c r="BB7" s="358">
        <f t="shared" si="0"/>
        <v>26866140980.959999</v>
      </c>
    </row>
    <row r="8" spans="1:54" ht="14.25" customHeight="1" x14ac:dyDescent="0.25">
      <c r="A8" s="246" t="s">
        <v>11</v>
      </c>
      <c r="B8" s="357">
        <v>37890152.32</v>
      </c>
      <c r="C8" s="357">
        <v>180039339.09999999</v>
      </c>
      <c r="D8" s="357">
        <v>524589585.54000002</v>
      </c>
      <c r="E8" s="358">
        <v>2612579348.8286738</v>
      </c>
      <c r="F8" s="357">
        <v>443323139.5</v>
      </c>
      <c r="G8" s="357">
        <v>724484963.99000001</v>
      </c>
      <c r="H8" s="356">
        <v>0</v>
      </c>
      <c r="I8" s="357">
        <v>73469055.010000005</v>
      </c>
      <c r="J8" s="357">
        <v>2682880914.0799999</v>
      </c>
      <c r="K8" s="357">
        <v>1287560077.47</v>
      </c>
      <c r="L8" s="357">
        <v>252800505.34</v>
      </c>
      <c r="M8" s="357">
        <v>982208440.49000001</v>
      </c>
      <c r="N8" s="357">
        <v>8375462372.9399996</v>
      </c>
      <c r="O8" s="357">
        <v>351510422.87</v>
      </c>
      <c r="P8" s="357">
        <v>5746601657.8699999</v>
      </c>
      <c r="Q8" s="357">
        <v>389269162.67000002</v>
      </c>
      <c r="R8" s="357">
        <v>701240596.02999997</v>
      </c>
      <c r="S8" s="357">
        <v>76175009</v>
      </c>
      <c r="T8" s="357">
        <v>625511144.75</v>
      </c>
      <c r="U8" s="357">
        <v>81854456.370000005</v>
      </c>
      <c r="V8" s="357">
        <v>609394215.97000003</v>
      </c>
      <c r="W8" s="357">
        <v>912534739.96000004</v>
      </c>
      <c r="X8" s="357">
        <v>557036136.98000002</v>
      </c>
      <c r="Y8" s="357">
        <v>415042437.42000002</v>
      </c>
      <c r="Z8" s="357">
        <v>65015761.049999997</v>
      </c>
      <c r="AA8" s="357">
        <v>659900064.11000001</v>
      </c>
      <c r="AB8" s="357">
        <v>18475930</v>
      </c>
      <c r="AC8" s="357">
        <v>629896495.82000005</v>
      </c>
      <c r="AD8" s="357">
        <v>258280762.78999999</v>
      </c>
      <c r="AE8" s="357">
        <v>329059071.04132581</v>
      </c>
      <c r="AF8" s="357">
        <v>4495169323.8199997</v>
      </c>
      <c r="AG8" s="358">
        <v>1056092519.76</v>
      </c>
      <c r="AH8" s="357">
        <v>51705974661.07</v>
      </c>
      <c r="AI8" s="357">
        <v>899481495.88999999</v>
      </c>
      <c r="AJ8" s="357">
        <v>114346842.34999999</v>
      </c>
      <c r="AK8" s="357">
        <v>8664222010.1900005</v>
      </c>
      <c r="AL8" s="357">
        <v>530788909.98000002</v>
      </c>
      <c r="AM8" s="357">
        <v>7174890048.8100004</v>
      </c>
      <c r="AN8" s="357">
        <v>2422564711.6999998</v>
      </c>
      <c r="AO8" s="357">
        <v>3463386897.5100002</v>
      </c>
      <c r="AP8" s="357">
        <v>11125991809.77</v>
      </c>
      <c r="AQ8" s="357">
        <v>853256020</v>
      </c>
      <c r="AR8" s="357">
        <v>7801443089.4899998</v>
      </c>
      <c r="AS8" s="357">
        <v>3882827672.4400001</v>
      </c>
      <c r="AT8" s="357">
        <v>531313111.31</v>
      </c>
      <c r="AU8" s="357">
        <v>4765381274.2399998</v>
      </c>
      <c r="AV8" s="357">
        <v>2538344874.1999998</v>
      </c>
      <c r="AW8" s="357">
        <v>2231077524.4899998</v>
      </c>
      <c r="AX8" s="357">
        <v>7296131714.6599998</v>
      </c>
      <c r="AY8" s="357">
        <v>2702454950.98</v>
      </c>
      <c r="AZ8" s="357">
        <v>1030655431.41</v>
      </c>
      <c r="BB8" s="358">
        <f t="shared" si="0"/>
        <v>155889880853.38</v>
      </c>
    </row>
    <row r="9" spans="1:54" ht="14.25" customHeight="1" x14ac:dyDescent="0.25">
      <c r="A9" s="246" t="s">
        <v>12</v>
      </c>
      <c r="B9" s="357">
        <v>69582.5</v>
      </c>
      <c r="C9" s="357">
        <v>929459441.30999994</v>
      </c>
      <c r="D9" s="357">
        <v>349968554.25</v>
      </c>
      <c r="E9" s="357">
        <v>376199411.20432466</v>
      </c>
      <c r="F9" s="357">
        <v>3439127965.8099999</v>
      </c>
      <c r="G9" s="357">
        <v>423417090.61000001</v>
      </c>
      <c r="H9" s="357">
        <v>35541172.079999998</v>
      </c>
      <c r="I9" s="356">
        <v>0</v>
      </c>
      <c r="J9" s="357">
        <v>19192899945.200001</v>
      </c>
      <c r="K9" s="357">
        <v>212628423.06999999</v>
      </c>
      <c r="L9" s="357">
        <v>18484927.649999999</v>
      </c>
      <c r="M9" s="357">
        <v>226284394.30000001</v>
      </c>
      <c r="N9" s="357">
        <v>1129152536.29</v>
      </c>
      <c r="O9" s="357">
        <v>79547751.930000007</v>
      </c>
      <c r="P9" s="357">
        <v>1508314584.5899999</v>
      </c>
      <c r="Q9" s="357">
        <v>350184.51</v>
      </c>
      <c r="R9" s="357">
        <v>2100210796.3099999</v>
      </c>
      <c r="S9" s="357">
        <v>12723723</v>
      </c>
      <c r="T9" s="357">
        <v>61773431.770000003</v>
      </c>
      <c r="U9" s="357">
        <v>11353098.43</v>
      </c>
      <c r="V9" s="357">
        <v>107701021.94</v>
      </c>
      <c r="W9" s="357">
        <v>6376401909.3100004</v>
      </c>
      <c r="X9" s="357">
        <v>136296824.75999999</v>
      </c>
      <c r="Y9" s="357">
        <v>1471060156.47</v>
      </c>
      <c r="Z9" s="357">
        <v>4619825.8</v>
      </c>
      <c r="AA9" s="357">
        <v>4064086623.8499999</v>
      </c>
      <c r="AB9" s="357">
        <v>28978965</v>
      </c>
      <c r="AC9" s="357">
        <v>16567811.67</v>
      </c>
      <c r="AD9" s="357">
        <v>3789955.91</v>
      </c>
      <c r="AE9" s="357">
        <v>47382992.915675357</v>
      </c>
      <c r="AF9" s="357">
        <v>18377436.140000001</v>
      </c>
      <c r="AG9" s="357">
        <v>1431235901.95</v>
      </c>
      <c r="AH9" s="358">
        <v>1358092072.8699999</v>
      </c>
      <c r="AI9" s="357">
        <v>102617192.58</v>
      </c>
      <c r="AJ9" s="357">
        <v>79696469.760000005</v>
      </c>
      <c r="AK9" s="357">
        <v>163576563.88</v>
      </c>
      <c r="AL9" s="357">
        <v>72244461.120000005</v>
      </c>
      <c r="AM9" s="357">
        <v>109413039.56</v>
      </c>
      <c r="AN9" s="357">
        <v>6212437.5800000001</v>
      </c>
      <c r="AO9" s="357">
        <v>763898739.38</v>
      </c>
      <c r="AP9" s="357">
        <v>3935899.6</v>
      </c>
      <c r="AQ9" s="357">
        <v>2463357</v>
      </c>
      <c r="AR9" s="357">
        <v>669411781.13999999</v>
      </c>
      <c r="AS9" s="357">
        <v>10290376273.18</v>
      </c>
      <c r="AT9" s="357">
        <v>10959006.84</v>
      </c>
      <c r="AU9" s="357">
        <v>1916940859.54</v>
      </c>
      <c r="AV9" s="357">
        <v>493467563.70999998</v>
      </c>
      <c r="AW9" s="357">
        <v>91068924.989999995</v>
      </c>
      <c r="AX9" s="357">
        <v>943939517.47000003</v>
      </c>
      <c r="AY9" s="357">
        <v>295878286.97000003</v>
      </c>
      <c r="AZ9" s="357">
        <v>36109344.409999996</v>
      </c>
      <c r="BB9" s="358">
        <f t="shared" si="0"/>
        <v>61224308232.110001</v>
      </c>
    </row>
    <row r="10" spans="1:54" ht="14.25" customHeight="1" x14ac:dyDescent="0.25">
      <c r="A10" s="245" t="s">
        <v>13</v>
      </c>
      <c r="B10" s="357">
        <v>311730705.16000003</v>
      </c>
      <c r="C10" s="357">
        <v>12589576946.190001</v>
      </c>
      <c r="D10" s="357">
        <v>47021214425.629997</v>
      </c>
      <c r="E10" s="357">
        <v>7944599694.297225</v>
      </c>
      <c r="F10" s="357">
        <v>27022857101.259998</v>
      </c>
      <c r="G10" s="357">
        <v>1309781686.21</v>
      </c>
      <c r="H10" s="357">
        <v>19872143061.220001</v>
      </c>
      <c r="I10" s="357">
        <v>15420748838.99</v>
      </c>
      <c r="J10" s="356">
        <v>0</v>
      </c>
      <c r="K10" s="357">
        <v>6120512283.0299997</v>
      </c>
      <c r="L10" s="357">
        <v>1455513767.4400001</v>
      </c>
      <c r="M10" s="357">
        <v>5006731954.8199997</v>
      </c>
      <c r="N10" s="357">
        <v>52930502627.029999</v>
      </c>
      <c r="O10" s="357">
        <v>3162008283.3099999</v>
      </c>
      <c r="P10" s="357">
        <v>43895902745.82</v>
      </c>
      <c r="Q10" s="357">
        <v>679649425.38</v>
      </c>
      <c r="R10" s="357">
        <v>68813963228.440002</v>
      </c>
      <c r="S10" s="357">
        <v>18421037922</v>
      </c>
      <c r="T10" s="357">
        <v>4563477968.5699997</v>
      </c>
      <c r="U10" s="357">
        <v>474220056.67000002</v>
      </c>
      <c r="V10" s="357">
        <v>5908952066.2299995</v>
      </c>
      <c r="W10" s="357">
        <v>157033887571.32999</v>
      </c>
      <c r="X10" s="357">
        <v>15574357012.969999</v>
      </c>
      <c r="Y10" s="357">
        <v>50002036187.269997</v>
      </c>
      <c r="Z10" s="357">
        <v>3914841374.9000001</v>
      </c>
      <c r="AA10" s="357">
        <v>98144342673.470001</v>
      </c>
      <c r="AB10" s="357">
        <v>1350358392</v>
      </c>
      <c r="AC10" s="357">
        <v>998532605.88</v>
      </c>
      <c r="AD10" s="357">
        <v>576446550.37</v>
      </c>
      <c r="AE10" s="357">
        <v>1000636629.9927762</v>
      </c>
      <c r="AF10" s="357">
        <v>5778525847.7299995</v>
      </c>
      <c r="AG10" s="357">
        <v>52071575330.879997</v>
      </c>
      <c r="AH10" s="357">
        <v>109147637523.03</v>
      </c>
      <c r="AI10" s="358">
        <v>8171318443.8000002</v>
      </c>
      <c r="AJ10" s="357">
        <v>7283954059.4099998</v>
      </c>
      <c r="AK10" s="357">
        <v>25871668737.209999</v>
      </c>
      <c r="AL10" s="357">
        <v>2378989928.71</v>
      </c>
      <c r="AM10" s="357">
        <v>8975470036.4200001</v>
      </c>
      <c r="AN10" s="357">
        <v>4261651095.6100001</v>
      </c>
      <c r="AO10" s="357">
        <v>43787211652.690002</v>
      </c>
      <c r="AP10" s="357">
        <v>5692347951.8299999</v>
      </c>
      <c r="AQ10" s="357">
        <v>2874122293</v>
      </c>
      <c r="AR10" s="357">
        <v>58908647667.459999</v>
      </c>
      <c r="AS10" s="361">
        <v>476800972663.23999</v>
      </c>
      <c r="AT10" s="357">
        <v>1407315271</v>
      </c>
      <c r="AU10" s="357">
        <v>28569306943.07</v>
      </c>
      <c r="AV10" s="357">
        <v>13222340782.969999</v>
      </c>
      <c r="AW10" s="357">
        <v>6955313291.2600002</v>
      </c>
      <c r="AX10" s="357">
        <v>31848335501.130001</v>
      </c>
      <c r="AY10" s="357">
        <v>22991600150.450001</v>
      </c>
      <c r="AZ10" s="357">
        <v>5596322114.6199999</v>
      </c>
      <c r="BB10" s="358">
        <f t="shared" si="0"/>
        <v>1594115191071.3999</v>
      </c>
    </row>
    <row r="11" spans="1:54" ht="14.25" customHeight="1" x14ac:dyDescent="0.25">
      <c r="A11" s="246" t="s">
        <v>14</v>
      </c>
      <c r="B11" s="357">
        <v>21992798.030000001</v>
      </c>
      <c r="C11" s="357">
        <v>178392303.53</v>
      </c>
      <c r="D11" s="357">
        <v>915895269.85000002</v>
      </c>
      <c r="E11" s="357">
        <v>2611873706.6953626</v>
      </c>
      <c r="F11" s="357">
        <v>377976483.16000003</v>
      </c>
      <c r="G11" s="357">
        <v>145336395.96000001</v>
      </c>
      <c r="H11" s="357">
        <v>799759109.77999997</v>
      </c>
      <c r="I11" s="357">
        <v>161152416.55000001</v>
      </c>
      <c r="J11" s="357">
        <v>4150321546.7399998</v>
      </c>
      <c r="K11" s="356">
        <v>0</v>
      </c>
      <c r="L11" s="357">
        <v>258208608.97</v>
      </c>
      <c r="M11" s="357">
        <v>1664744122.25</v>
      </c>
      <c r="N11" s="357">
        <v>2788624124.5700002</v>
      </c>
      <c r="O11" s="357">
        <v>586040072.32000005</v>
      </c>
      <c r="P11" s="357">
        <v>3917409034.0100002</v>
      </c>
      <c r="Q11" s="357">
        <v>135068384.90000001</v>
      </c>
      <c r="R11" s="357">
        <v>437092151.06999999</v>
      </c>
      <c r="S11" s="357">
        <v>173524757</v>
      </c>
      <c r="T11" s="357">
        <v>575795333.90999997</v>
      </c>
      <c r="U11" s="357">
        <v>439731968.04000002</v>
      </c>
      <c r="V11" s="357">
        <v>188409405.93000001</v>
      </c>
      <c r="W11" s="357">
        <v>1872829758.9100001</v>
      </c>
      <c r="X11" s="357">
        <v>330786578.19999999</v>
      </c>
      <c r="Y11" s="357">
        <v>661047691.75999999</v>
      </c>
      <c r="Z11" s="357">
        <v>35468590.810000002</v>
      </c>
      <c r="AA11" s="357">
        <v>668190887.88</v>
      </c>
      <c r="AB11" s="357">
        <v>10456132</v>
      </c>
      <c r="AC11" s="357">
        <v>444844525.94</v>
      </c>
      <c r="AD11" s="357">
        <v>348203311.52999997</v>
      </c>
      <c r="AE11" s="357">
        <v>328970194.14463776</v>
      </c>
      <c r="AF11" s="357">
        <v>587138445.63</v>
      </c>
      <c r="AG11" s="357">
        <v>492849707.33999997</v>
      </c>
      <c r="AH11" s="357">
        <v>11715786118.700001</v>
      </c>
      <c r="AI11" s="357">
        <v>4460856798.1300001</v>
      </c>
      <c r="AJ11" s="358">
        <v>144838564.77000001</v>
      </c>
      <c r="AK11" s="357">
        <v>2555681026.5999999</v>
      </c>
      <c r="AL11" s="357">
        <v>333818846.05000001</v>
      </c>
      <c r="AM11" s="357">
        <v>681859173.63999999</v>
      </c>
      <c r="AN11" s="357">
        <v>337430011.69</v>
      </c>
      <c r="AO11" s="357">
        <v>1313443995.5</v>
      </c>
      <c r="AP11" s="357">
        <v>319613872.49000001</v>
      </c>
      <c r="AQ11" s="357">
        <v>74998225</v>
      </c>
      <c r="AR11" s="357">
        <v>6470261436.71</v>
      </c>
      <c r="AS11" s="357">
        <v>6874913530.3000002</v>
      </c>
      <c r="AT11" s="357">
        <v>144929076.00999999</v>
      </c>
      <c r="AU11" s="357">
        <v>1941550856.25</v>
      </c>
      <c r="AV11" s="357">
        <v>684573044.82000005</v>
      </c>
      <c r="AW11" s="357">
        <v>9631300231.1399994</v>
      </c>
      <c r="AX11" s="357">
        <v>2431696638.3699999</v>
      </c>
      <c r="AY11" s="357">
        <v>816154600.26999998</v>
      </c>
      <c r="AZ11" s="357">
        <v>233033143.66999999</v>
      </c>
      <c r="BB11" s="358">
        <f t="shared" si="0"/>
        <v>77474873007.519989</v>
      </c>
    </row>
    <row r="12" spans="1:54" ht="14.25" customHeight="1" x14ac:dyDescent="0.25">
      <c r="A12" s="246" t="s">
        <v>15</v>
      </c>
      <c r="B12" s="357">
        <v>450264</v>
      </c>
      <c r="C12" s="357">
        <v>15898988.07</v>
      </c>
      <c r="D12" s="357">
        <v>77012396.819999993</v>
      </c>
      <c r="E12" s="357">
        <v>264947039.11790496</v>
      </c>
      <c r="F12" s="357">
        <v>39254601.469999999</v>
      </c>
      <c r="G12" s="357">
        <v>43971545.329999998</v>
      </c>
      <c r="H12" s="357">
        <v>116704694.06</v>
      </c>
      <c r="I12" s="357">
        <v>8092376.0099999998</v>
      </c>
      <c r="J12" s="357">
        <v>290585289.83999997</v>
      </c>
      <c r="K12" s="357">
        <v>385791474.68000001</v>
      </c>
      <c r="L12" s="356">
        <v>0</v>
      </c>
      <c r="M12" s="357">
        <v>1808379034.75</v>
      </c>
      <c r="N12" s="357">
        <v>408633738.31</v>
      </c>
      <c r="O12" s="357">
        <v>18465702.07</v>
      </c>
      <c r="P12" s="357">
        <v>415244848.38</v>
      </c>
      <c r="Q12" s="357">
        <v>1957127.33</v>
      </c>
      <c r="R12" s="357">
        <v>79384707.269999996</v>
      </c>
      <c r="S12" s="357">
        <v>6011833</v>
      </c>
      <c r="T12" s="357">
        <v>17171602.710000001</v>
      </c>
      <c r="U12" s="357">
        <v>43598172.32</v>
      </c>
      <c r="V12" s="357">
        <v>20541307.510000002</v>
      </c>
      <c r="W12" s="357">
        <v>101451698.09999999</v>
      </c>
      <c r="X12" s="357">
        <v>34229095.630000003</v>
      </c>
      <c r="Y12" s="357">
        <v>67339407.859999999</v>
      </c>
      <c r="Z12" s="357">
        <v>2329684.1800000002</v>
      </c>
      <c r="AA12" s="357">
        <v>89228645.489999995</v>
      </c>
      <c r="AB12" s="357">
        <v>7213551</v>
      </c>
      <c r="AC12" s="357">
        <v>977082132.05999994</v>
      </c>
      <c r="AD12" s="357">
        <v>1161217690.72</v>
      </c>
      <c r="AE12" s="357">
        <v>33370556.422095053</v>
      </c>
      <c r="AF12" s="357">
        <v>54504758.030000001</v>
      </c>
      <c r="AG12" s="357">
        <v>172358372.02000001</v>
      </c>
      <c r="AH12" s="357">
        <v>886882876.55999994</v>
      </c>
      <c r="AI12" s="357">
        <v>678343788.10000002</v>
      </c>
      <c r="AJ12" s="357">
        <v>7392274.7300000004</v>
      </c>
      <c r="AK12" s="358">
        <v>279327738.13</v>
      </c>
      <c r="AL12" s="357">
        <v>35543314.859999999</v>
      </c>
      <c r="AM12" s="357">
        <v>61939865.329999998</v>
      </c>
      <c r="AN12" s="357">
        <v>115983656.62</v>
      </c>
      <c r="AO12" s="357">
        <v>1464661575.9300001</v>
      </c>
      <c r="AP12" s="357">
        <v>40991410.020000003</v>
      </c>
      <c r="AQ12" s="357">
        <v>11094611</v>
      </c>
      <c r="AR12" s="357">
        <v>331926909.93000001</v>
      </c>
      <c r="AS12" s="357">
        <v>587989698.38</v>
      </c>
      <c r="AT12" s="357">
        <v>15369995.73</v>
      </c>
      <c r="AU12" s="357">
        <v>125011218.43000001</v>
      </c>
      <c r="AV12" s="357">
        <v>124552314.19</v>
      </c>
      <c r="AW12" s="357">
        <v>1688240478.4400001</v>
      </c>
      <c r="AX12" s="357">
        <v>151716457.53</v>
      </c>
      <c r="AY12" s="357">
        <v>281781122.56</v>
      </c>
      <c r="AZ12" s="357">
        <v>154826340.43000001</v>
      </c>
      <c r="BB12" s="358">
        <f t="shared" si="0"/>
        <v>13805997981.460003</v>
      </c>
    </row>
    <row r="13" spans="1:54" ht="14.25" customHeight="1" x14ac:dyDescent="0.25">
      <c r="A13" s="246" t="s">
        <v>16</v>
      </c>
      <c r="B13" s="357">
        <v>3948089</v>
      </c>
      <c r="C13" s="357">
        <v>270943111.57999998</v>
      </c>
      <c r="D13" s="357">
        <v>680262963.94000006</v>
      </c>
      <c r="E13" s="358">
        <v>1433310023.1570752</v>
      </c>
      <c r="F13" s="357">
        <v>513475647.56999999</v>
      </c>
      <c r="G13" s="357">
        <v>78724697.239999995</v>
      </c>
      <c r="H13" s="357">
        <v>416392085.48000002</v>
      </c>
      <c r="I13" s="357">
        <v>284778244.47000003</v>
      </c>
      <c r="J13" s="357">
        <v>3951137628.1900001</v>
      </c>
      <c r="K13" s="357">
        <v>1100931380.3699999</v>
      </c>
      <c r="L13" s="357">
        <v>1736343295.3900001</v>
      </c>
      <c r="M13" s="356">
        <v>0</v>
      </c>
      <c r="N13" s="357">
        <v>2503274611.1700001</v>
      </c>
      <c r="O13" s="357">
        <v>164073531.44</v>
      </c>
      <c r="P13" s="357">
        <v>4635010928.8199997</v>
      </c>
      <c r="Q13" s="357">
        <v>16889000.379999999</v>
      </c>
      <c r="R13" s="357">
        <v>669666094.99000001</v>
      </c>
      <c r="S13" s="357">
        <v>128208057</v>
      </c>
      <c r="T13" s="357">
        <v>336548858.11000001</v>
      </c>
      <c r="U13" s="357">
        <v>75895219.670000002</v>
      </c>
      <c r="V13" s="357">
        <v>252720493.40000001</v>
      </c>
      <c r="W13" s="357">
        <v>1582044199.5999999</v>
      </c>
      <c r="X13" s="357">
        <v>388474064.44</v>
      </c>
      <c r="Y13" s="357">
        <v>776458668.13</v>
      </c>
      <c r="Z13" s="357">
        <v>23222568.100000001</v>
      </c>
      <c r="AA13" s="357">
        <v>959753278.70000005</v>
      </c>
      <c r="AB13" s="357">
        <v>3022889</v>
      </c>
      <c r="AC13" s="357">
        <v>784334829.47000003</v>
      </c>
      <c r="AD13" s="357">
        <v>678158498.53999996</v>
      </c>
      <c r="AE13" s="358">
        <v>180527977.0529249</v>
      </c>
      <c r="AF13" s="357">
        <v>308000290.01999998</v>
      </c>
      <c r="AG13" s="357">
        <v>466095309.04000002</v>
      </c>
      <c r="AH13" s="357">
        <v>8969747004.7199993</v>
      </c>
      <c r="AI13" s="357">
        <v>1785653827.96</v>
      </c>
      <c r="AJ13" s="357">
        <v>105234981.70999999</v>
      </c>
      <c r="AK13" s="357">
        <v>1715752769.9200001</v>
      </c>
      <c r="AL13" s="357">
        <v>226190678.49000001</v>
      </c>
      <c r="AM13" s="357">
        <v>515221707.33999997</v>
      </c>
      <c r="AN13" s="357">
        <v>199274239.08000001</v>
      </c>
      <c r="AO13" s="357">
        <v>3907069433.4499998</v>
      </c>
      <c r="AP13" s="357">
        <v>170898643.91999999</v>
      </c>
      <c r="AQ13" s="357">
        <v>62762732</v>
      </c>
      <c r="AR13" s="357">
        <v>3247724630.2199998</v>
      </c>
      <c r="AS13" s="357">
        <v>5549487066.4499998</v>
      </c>
      <c r="AT13" s="357">
        <v>81057463.629999995</v>
      </c>
      <c r="AU13" s="357">
        <v>1189368807.73</v>
      </c>
      <c r="AV13" s="357">
        <v>1100008455.6500001</v>
      </c>
      <c r="AW13" s="357">
        <v>6664980659.8199997</v>
      </c>
      <c r="AX13" s="357">
        <v>1695752849.1300001</v>
      </c>
      <c r="AY13" s="357">
        <v>941759179.90999997</v>
      </c>
      <c r="AZ13" s="357">
        <v>266683534.09999999</v>
      </c>
      <c r="BB13" s="358">
        <f t="shared" si="0"/>
        <v>63797255198.689987</v>
      </c>
    </row>
    <row r="14" spans="1:54" ht="14.25" customHeight="1" x14ac:dyDescent="0.25">
      <c r="A14" s="246" t="s">
        <v>17</v>
      </c>
      <c r="B14" s="357">
        <v>56901463.240000002</v>
      </c>
      <c r="C14" s="357">
        <v>1346897791.9100001</v>
      </c>
      <c r="D14" s="357">
        <v>3061792905.4699998</v>
      </c>
      <c r="E14" s="358">
        <v>39577632705.755623</v>
      </c>
      <c r="F14" s="357">
        <v>3669462521.8200002</v>
      </c>
      <c r="G14" s="357">
        <v>963722708.69000006</v>
      </c>
      <c r="H14" s="357">
        <v>5104617742.6899996</v>
      </c>
      <c r="I14" s="357">
        <v>1291395525.71</v>
      </c>
      <c r="J14" s="357">
        <v>22193771392.799999</v>
      </c>
      <c r="K14" s="357">
        <v>2905539355.6199999</v>
      </c>
      <c r="L14" s="357">
        <v>442939100.51999998</v>
      </c>
      <c r="M14" s="357">
        <v>2418398453.3299999</v>
      </c>
      <c r="N14" s="356">
        <v>0</v>
      </c>
      <c r="O14" s="357">
        <v>2293765054.25</v>
      </c>
      <c r="P14" s="357">
        <v>18344773172.450001</v>
      </c>
      <c r="Q14" s="357">
        <v>434227971.48000002</v>
      </c>
      <c r="R14" s="357">
        <v>5229765537.71</v>
      </c>
      <c r="S14" s="357">
        <v>1638137796</v>
      </c>
      <c r="T14" s="357">
        <v>7502723331.3500004</v>
      </c>
      <c r="U14" s="357">
        <v>528680855.89999998</v>
      </c>
      <c r="V14" s="357">
        <v>1537742072.4300001</v>
      </c>
      <c r="W14" s="357">
        <v>9353118919.3500004</v>
      </c>
      <c r="X14" s="357">
        <v>2112063513.6600001</v>
      </c>
      <c r="Y14" s="357">
        <v>4116748260.3200002</v>
      </c>
      <c r="Z14" s="357">
        <v>259710286.75999999</v>
      </c>
      <c r="AA14" s="357">
        <v>6374923636.1400003</v>
      </c>
      <c r="AB14" s="357">
        <v>194858166</v>
      </c>
      <c r="AC14" s="357">
        <v>1164162880</v>
      </c>
      <c r="AD14" s="357">
        <v>292600368.81999999</v>
      </c>
      <c r="AE14" s="357">
        <v>4984874070.1443777</v>
      </c>
      <c r="AF14" s="357">
        <v>4006393090.0300002</v>
      </c>
      <c r="AG14" s="357">
        <v>3981233351.7600002</v>
      </c>
      <c r="AH14" s="357">
        <v>69115172542.610001</v>
      </c>
      <c r="AI14" s="357">
        <v>2503467264.1799998</v>
      </c>
      <c r="AJ14" s="357">
        <v>645218550.04999995</v>
      </c>
      <c r="AK14" s="357">
        <v>8937084201.1299992</v>
      </c>
      <c r="AL14" s="357">
        <v>5737106196.54</v>
      </c>
      <c r="AM14" s="357">
        <v>4400393591.8400002</v>
      </c>
      <c r="AN14" s="357">
        <v>4417135628.3699999</v>
      </c>
      <c r="AO14" s="357">
        <v>7487430194.3100004</v>
      </c>
      <c r="AP14" s="357">
        <v>2857703319.5599999</v>
      </c>
      <c r="AQ14" s="357">
        <v>1060757321</v>
      </c>
      <c r="AR14" s="357">
        <v>35997688866.209999</v>
      </c>
      <c r="AS14" s="357">
        <v>36040718624.529999</v>
      </c>
      <c r="AT14" s="357">
        <v>534393198.35000002</v>
      </c>
      <c r="AU14" s="357">
        <v>37636119418.440002</v>
      </c>
      <c r="AV14" s="357">
        <v>16449327964.23</v>
      </c>
      <c r="AW14" s="357">
        <v>5798324504.1300001</v>
      </c>
      <c r="AX14" s="357">
        <v>39664831387.160004</v>
      </c>
      <c r="AY14" s="357">
        <v>7890436292.4799995</v>
      </c>
      <c r="AZ14" s="357">
        <v>1385736282.73</v>
      </c>
      <c r="BB14" s="358">
        <f t="shared" si="0"/>
        <v>445942619349.95996</v>
      </c>
    </row>
    <row r="15" spans="1:54" ht="14.25" customHeight="1" x14ac:dyDescent="0.25">
      <c r="A15" s="246" t="s">
        <v>18</v>
      </c>
      <c r="B15" s="357">
        <v>391693401.31999999</v>
      </c>
      <c r="C15" s="357">
        <v>22307411.93</v>
      </c>
      <c r="D15" s="357">
        <v>175087521.72</v>
      </c>
      <c r="E15" s="358">
        <v>1791496858.934953</v>
      </c>
      <c r="F15" s="357">
        <v>32443332.25</v>
      </c>
      <c r="G15" s="357">
        <v>1372721998.6400001</v>
      </c>
      <c r="H15" s="357">
        <v>277719229.22000003</v>
      </c>
      <c r="I15" s="357">
        <v>18946458.98</v>
      </c>
      <c r="J15" s="357">
        <v>339585989.20999998</v>
      </c>
      <c r="K15" s="357">
        <v>140691648.5</v>
      </c>
      <c r="L15" s="357">
        <v>23630590.93</v>
      </c>
      <c r="M15" s="357">
        <v>82860995.769999996</v>
      </c>
      <c r="N15" s="357">
        <v>814213983.51999998</v>
      </c>
      <c r="O15" s="356">
        <v>0</v>
      </c>
      <c r="P15" s="357">
        <v>685276751.37</v>
      </c>
      <c r="Q15" s="357">
        <v>61213947.359999999</v>
      </c>
      <c r="R15" s="357">
        <v>102730299.95999999</v>
      </c>
      <c r="S15" s="357">
        <v>34203552</v>
      </c>
      <c r="T15" s="357">
        <v>140034899.28</v>
      </c>
      <c r="U15" s="357">
        <v>7472658.3700000001</v>
      </c>
      <c r="V15" s="357">
        <v>336737626.91000003</v>
      </c>
      <c r="W15" s="357">
        <v>104394858.33</v>
      </c>
      <c r="X15" s="357">
        <v>99591825.569999993</v>
      </c>
      <c r="Y15" s="357">
        <v>165862045.09</v>
      </c>
      <c r="Z15" s="357">
        <v>12611554.130000001</v>
      </c>
      <c r="AA15" s="357">
        <v>399987321.70999998</v>
      </c>
      <c r="AB15" s="357">
        <v>3879415</v>
      </c>
      <c r="AC15" s="357">
        <v>67247113.659999996</v>
      </c>
      <c r="AD15" s="357">
        <v>20747819.739999998</v>
      </c>
      <c r="AE15" s="357">
        <v>225642253.67504698</v>
      </c>
      <c r="AF15" s="357">
        <v>118110939.54000001</v>
      </c>
      <c r="AG15" s="357">
        <v>197435237.21000001</v>
      </c>
      <c r="AH15" s="357">
        <v>2075409014.0599999</v>
      </c>
      <c r="AI15" s="357">
        <v>87024717.920000002</v>
      </c>
      <c r="AJ15" s="357">
        <v>19935724.140000001</v>
      </c>
      <c r="AK15" s="357">
        <v>517872151.44999999</v>
      </c>
      <c r="AL15" s="357">
        <v>158266450.53999999</v>
      </c>
      <c r="AM15" s="357">
        <v>305407537.85000002</v>
      </c>
      <c r="AN15" s="357">
        <v>943158680.86000001</v>
      </c>
      <c r="AO15" s="357">
        <v>288195285.20999998</v>
      </c>
      <c r="AP15" s="357">
        <v>120818579.94</v>
      </c>
      <c r="AQ15" s="357">
        <v>222955364</v>
      </c>
      <c r="AR15" s="357">
        <v>1177454133.76</v>
      </c>
      <c r="AS15" s="357">
        <v>1138179306.6600001</v>
      </c>
      <c r="AT15" s="357">
        <v>288854347.26999998</v>
      </c>
      <c r="AU15" s="357">
        <v>686777721.34000003</v>
      </c>
      <c r="AV15" s="357">
        <v>182107957.37</v>
      </c>
      <c r="AW15" s="357">
        <v>192798408.81</v>
      </c>
      <c r="AX15" s="357">
        <v>3000778260.73</v>
      </c>
      <c r="AY15" s="357">
        <v>2081356067.9400001</v>
      </c>
      <c r="AZ15" s="357">
        <v>221441303.83000001</v>
      </c>
      <c r="BB15" s="358">
        <f t="shared" si="0"/>
        <v>21975370553.510002</v>
      </c>
    </row>
    <row r="16" spans="1:54" ht="14.25" customHeight="1" x14ac:dyDescent="0.25">
      <c r="A16" s="246" t="s">
        <v>19</v>
      </c>
      <c r="B16" s="357">
        <v>44666737.640000001</v>
      </c>
      <c r="C16" s="357">
        <v>593228558.27999997</v>
      </c>
      <c r="D16" s="357">
        <v>1718033998.22</v>
      </c>
      <c r="E16" s="358">
        <v>43797698644.685982</v>
      </c>
      <c r="F16" s="357">
        <v>1991107365.03</v>
      </c>
      <c r="G16" s="357">
        <v>1220403685.3</v>
      </c>
      <c r="H16" s="357">
        <v>4686348413.1800003</v>
      </c>
      <c r="I16" s="357">
        <v>523051075.16000003</v>
      </c>
      <c r="J16" s="357">
        <v>11915420138.75</v>
      </c>
      <c r="K16" s="357">
        <v>6672456874.3900003</v>
      </c>
      <c r="L16" s="357">
        <v>758466260.91999996</v>
      </c>
      <c r="M16" s="357">
        <v>3756027457.9000001</v>
      </c>
      <c r="N16" s="357">
        <v>29765451241.619999</v>
      </c>
      <c r="O16" s="357">
        <v>2902161152.9000001</v>
      </c>
      <c r="P16" s="356">
        <v>0</v>
      </c>
      <c r="Q16" s="357">
        <v>657762776.12</v>
      </c>
      <c r="R16" s="357">
        <v>2334609021.6100001</v>
      </c>
      <c r="S16" s="357">
        <v>1202913870</v>
      </c>
      <c r="T16" s="357">
        <v>3029908803.3400002</v>
      </c>
      <c r="U16" s="357">
        <v>485971616.63</v>
      </c>
      <c r="V16" s="357">
        <v>2611253594.0999999</v>
      </c>
      <c r="W16" s="357">
        <v>2985318638.8099999</v>
      </c>
      <c r="X16" s="357">
        <v>1379660426.9300001</v>
      </c>
      <c r="Y16" s="357">
        <v>3071098518.0999999</v>
      </c>
      <c r="Z16" s="357">
        <v>274195455.26999998</v>
      </c>
      <c r="AA16" s="357">
        <v>6320734327.8400002</v>
      </c>
      <c r="AB16" s="357">
        <v>170623325</v>
      </c>
      <c r="AC16" s="357">
        <v>1561505355.25</v>
      </c>
      <c r="AD16" s="357">
        <v>620724616.50999999</v>
      </c>
      <c r="AE16" s="357">
        <v>5516398970.3240223</v>
      </c>
      <c r="AF16" s="357">
        <v>4830470415.3000002</v>
      </c>
      <c r="AG16" s="357">
        <v>2398602572.48</v>
      </c>
      <c r="AH16" s="357">
        <v>89911514326.440002</v>
      </c>
      <c r="AI16" s="357">
        <v>3553284946.1700001</v>
      </c>
      <c r="AJ16" s="357">
        <v>374505669.69999999</v>
      </c>
      <c r="AK16" s="357">
        <v>8704445378.6800003</v>
      </c>
      <c r="AL16" s="357">
        <v>4156448177.96</v>
      </c>
      <c r="AM16" s="357">
        <v>4810314134.5</v>
      </c>
      <c r="AN16" s="357">
        <v>3234491769.3699999</v>
      </c>
      <c r="AO16" s="357">
        <v>4667803980.6899996</v>
      </c>
      <c r="AP16" s="357">
        <v>1317742526.4100001</v>
      </c>
      <c r="AQ16" s="357">
        <v>891879480</v>
      </c>
      <c r="AR16" s="357">
        <v>46997494182.690002</v>
      </c>
      <c r="AS16" s="357">
        <v>16390067958.5</v>
      </c>
      <c r="AT16" s="357">
        <v>366640904.38999999</v>
      </c>
      <c r="AU16" s="357">
        <v>14136222871.690001</v>
      </c>
      <c r="AV16" s="357">
        <v>5242643045.8599997</v>
      </c>
      <c r="AW16" s="357">
        <v>11881759144.389999</v>
      </c>
      <c r="AX16" s="357">
        <v>24787511390.84</v>
      </c>
      <c r="AY16" s="357">
        <v>4177579044</v>
      </c>
      <c r="AZ16" s="357">
        <v>727617308.96000004</v>
      </c>
      <c r="BB16" s="358">
        <f t="shared" si="0"/>
        <v>396126240148.83008</v>
      </c>
    </row>
    <row r="17" spans="1:54" ht="14.25" customHeight="1" x14ac:dyDescent="0.25">
      <c r="A17" s="245" t="s">
        <v>20</v>
      </c>
      <c r="B17" s="357">
        <v>11116079.16</v>
      </c>
      <c r="C17" s="357">
        <v>1951272.19</v>
      </c>
      <c r="D17" s="357">
        <v>11177152.689999999</v>
      </c>
      <c r="E17" s="358">
        <v>272418933.03172725</v>
      </c>
      <c r="F17" s="357">
        <v>11191597.300000001</v>
      </c>
      <c r="G17" s="357">
        <v>49563123.240000002</v>
      </c>
      <c r="H17" s="357">
        <v>74285882.75</v>
      </c>
      <c r="I17" s="357">
        <v>2375525.0499999998</v>
      </c>
      <c r="J17" s="357">
        <v>91732139.459999993</v>
      </c>
      <c r="K17" s="357">
        <v>20555063.280000001</v>
      </c>
      <c r="L17" s="357">
        <v>1945246.29</v>
      </c>
      <c r="M17" s="357">
        <v>24598058.260000002</v>
      </c>
      <c r="N17" s="357">
        <v>263892810.93000001</v>
      </c>
      <c r="O17" s="357">
        <v>25873187.640000001</v>
      </c>
      <c r="P17" s="357">
        <v>251846992.53</v>
      </c>
      <c r="Q17" s="356">
        <v>0</v>
      </c>
      <c r="R17" s="357">
        <v>14910285.789999999</v>
      </c>
      <c r="S17" s="356">
        <v>0</v>
      </c>
      <c r="T17" s="357">
        <v>18116483.050000001</v>
      </c>
      <c r="U17" s="357">
        <v>2944626.74</v>
      </c>
      <c r="V17" s="357">
        <v>7532446.3799999999</v>
      </c>
      <c r="W17" s="357">
        <v>53242017.539999999</v>
      </c>
      <c r="X17" s="357">
        <v>13116884.09</v>
      </c>
      <c r="Y17" s="357">
        <v>18252014.219999999</v>
      </c>
      <c r="Z17" s="357">
        <v>3767425.27</v>
      </c>
      <c r="AA17" s="357">
        <v>13241916.609999999</v>
      </c>
      <c r="AB17" s="357">
        <v>4889</v>
      </c>
      <c r="AC17" s="357">
        <v>11203380.460000001</v>
      </c>
      <c r="AD17" s="357">
        <v>6919832.2199999997</v>
      </c>
      <c r="AE17" s="357">
        <v>34311654.908272721</v>
      </c>
      <c r="AF17" s="357">
        <v>182243730.12</v>
      </c>
      <c r="AG17" s="357">
        <v>17116038.989999998</v>
      </c>
      <c r="AH17" s="357">
        <v>1332531776.47</v>
      </c>
      <c r="AI17" s="357">
        <v>43872596.939999998</v>
      </c>
      <c r="AJ17" s="357">
        <v>933584.38</v>
      </c>
      <c r="AK17" s="357">
        <v>133232884.68000001</v>
      </c>
      <c r="AL17" s="357">
        <v>31217739.93</v>
      </c>
      <c r="AM17" s="357">
        <v>559898245.48000002</v>
      </c>
      <c r="AN17" s="357">
        <v>91889261.900000006</v>
      </c>
      <c r="AO17" s="357">
        <v>150351745.28999999</v>
      </c>
      <c r="AP17" s="357">
        <v>56429431.030000001</v>
      </c>
      <c r="AQ17" s="357">
        <v>817305667</v>
      </c>
      <c r="AR17" s="357">
        <v>120786428.13</v>
      </c>
      <c r="AS17" s="357">
        <v>435795588.58999997</v>
      </c>
      <c r="AT17" s="357">
        <v>254307902.71000001</v>
      </c>
      <c r="AU17" s="357">
        <v>75139478.650000006</v>
      </c>
      <c r="AV17" s="357">
        <v>88988019.030000001</v>
      </c>
      <c r="AW17" s="357">
        <v>48394218.43</v>
      </c>
      <c r="AX17" s="357">
        <v>1075718938.3800001</v>
      </c>
      <c r="AY17" s="357">
        <v>103653077.06999999</v>
      </c>
      <c r="AZ17" s="357">
        <v>20025969.300000001</v>
      </c>
      <c r="BB17" s="358">
        <f t="shared" si="0"/>
        <v>6951919242.5799999</v>
      </c>
    </row>
    <row r="18" spans="1:54" ht="14.25" customHeight="1" x14ac:dyDescent="0.25">
      <c r="A18" s="245" t="s">
        <v>21</v>
      </c>
      <c r="B18" s="357">
        <v>19065310.379999999</v>
      </c>
      <c r="C18" s="357">
        <v>815912428.25999999</v>
      </c>
      <c r="D18" s="357">
        <v>3532508792.3400002</v>
      </c>
      <c r="E18" s="358">
        <v>6047314953.0179758</v>
      </c>
      <c r="F18" s="357">
        <v>2904967056.25</v>
      </c>
      <c r="G18" s="357">
        <v>169123815.56999999</v>
      </c>
      <c r="H18" s="357">
        <v>793764178.13999999</v>
      </c>
      <c r="I18" s="357">
        <v>815276641.59000003</v>
      </c>
      <c r="J18" s="357">
        <v>14764710034.27</v>
      </c>
      <c r="K18" s="357">
        <v>712719034.61000001</v>
      </c>
      <c r="L18" s="357">
        <v>89172906.340000004</v>
      </c>
      <c r="M18" s="357">
        <v>410446427.86000001</v>
      </c>
      <c r="N18" s="357">
        <v>6050389100.6800003</v>
      </c>
      <c r="O18" s="357">
        <v>442098111.37</v>
      </c>
      <c r="P18" s="357">
        <v>3917584486.9099998</v>
      </c>
      <c r="Q18" s="357">
        <v>86113789.439999998</v>
      </c>
      <c r="R18" s="356">
        <v>0</v>
      </c>
      <c r="S18" s="357">
        <v>2579365655</v>
      </c>
      <c r="T18" s="357">
        <v>894176928.38</v>
      </c>
      <c r="U18" s="357">
        <v>22873320.510000002</v>
      </c>
      <c r="V18" s="357">
        <v>1584261455.79</v>
      </c>
      <c r="W18" s="357">
        <v>5250912427</v>
      </c>
      <c r="X18" s="357">
        <v>4281706017.5599999</v>
      </c>
      <c r="Y18" s="357">
        <v>2653750270.4200001</v>
      </c>
      <c r="Z18" s="357">
        <v>1678697367.01</v>
      </c>
      <c r="AA18" s="357">
        <v>4957600360.1000004</v>
      </c>
      <c r="AB18" s="357">
        <v>43124955</v>
      </c>
      <c r="AC18" s="357">
        <v>69756470.849999994</v>
      </c>
      <c r="AD18" s="357">
        <v>103143984.3</v>
      </c>
      <c r="AE18" s="357">
        <v>761670202.14202416</v>
      </c>
      <c r="AF18" s="357">
        <v>406239415.86000001</v>
      </c>
      <c r="AG18" s="357">
        <v>4670090289.7399998</v>
      </c>
      <c r="AH18" s="357">
        <v>9944005891.6900005</v>
      </c>
      <c r="AI18" s="357">
        <v>562443684.97000003</v>
      </c>
      <c r="AJ18" s="357">
        <v>353425128.01999998</v>
      </c>
      <c r="AK18" s="357">
        <v>2379365826.2600002</v>
      </c>
      <c r="AL18" s="357">
        <v>769942261.11000001</v>
      </c>
      <c r="AM18" s="357">
        <v>896659273.44000006</v>
      </c>
      <c r="AN18" s="357">
        <v>344485443.68000001</v>
      </c>
      <c r="AO18" s="357">
        <v>2831656700.4699998</v>
      </c>
      <c r="AP18" s="357">
        <v>309939761.63</v>
      </c>
      <c r="AQ18" s="357">
        <v>256575505</v>
      </c>
      <c r="AR18" s="357">
        <v>9162471112.9899998</v>
      </c>
      <c r="AS18" s="357">
        <v>44293926705.760002</v>
      </c>
      <c r="AT18" s="357">
        <v>169930249.68000001</v>
      </c>
      <c r="AU18" s="357">
        <v>4351401561.0100002</v>
      </c>
      <c r="AV18" s="357">
        <v>1613812729.4000001</v>
      </c>
      <c r="AW18" s="357">
        <v>749848221.03999996</v>
      </c>
      <c r="AX18" s="357">
        <v>5753932618.3199997</v>
      </c>
      <c r="AY18" s="357">
        <v>6157208729.3900003</v>
      </c>
      <c r="AZ18" s="357">
        <v>545739922.71000004</v>
      </c>
      <c r="BB18" s="358">
        <f t="shared" si="0"/>
        <v>162975307513.26004</v>
      </c>
    </row>
    <row r="19" spans="1:54" ht="14.25" customHeight="1" x14ac:dyDescent="0.25">
      <c r="A19" s="245" t="s">
        <v>22</v>
      </c>
      <c r="B19" s="356">
        <v>0</v>
      </c>
      <c r="C19" s="357">
        <v>4283697.9400000004</v>
      </c>
      <c r="D19" s="357">
        <v>34092752.840000004</v>
      </c>
      <c r="E19" s="358">
        <v>455190446.07609445</v>
      </c>
      <c r="F19" s="357">
        <v>37076194.359999999</v>
      </c>
      <c r="G19" s="357">
        <v>57042290.390000001</v>
      </c>
      <c r="H19" s="357">
        <v>16116458.6</v>
      </c>
      <c r="I19" s="357">
        <v>791641.8</v>
      </c>
      <c r="J19" s="357">
        <v>16899051023.09</v>
      </c>
      <c r="K19" s="357">
        <v>11695688.35</v>
      </c>
      <c r="L19" s="357">
        <v>1826505.64</v>
      </c>
      <c r="M19" s="357">
        <v>2267361.54</v>
      </c>
      <c r="N19" s="357">
        <v>2387944008.77</v>
      </c>
      <c r="O19" s="357">
        <v>1307594973.6199999</v>
      </c>
      <c r="P19" s="357">
        <v>607806380.45000005</v>
      </c>
      <c r="Q19" s="356">
        <v>0</v>
      </c>
      <c r="R19" s="357">
        <v>10164881218.799999</v>
      </c>
      <c r="S19" s="356">
        <v>0</v>
      </c>
      <c r="T19" s="357">
        <v>3538129.45</v>
      </c>
      <c r="U19" s="357">
        <v>770047.79</v>
      </c>
      <c r="V19" s="356">
        <v>0</v>
      </c>
      <c r="W19" s="357">
        <v>3229021978.7800002</v>
      </c>
      <c r="X19" s="357">
        <v>20050596.629999999</v>
      </c>
      <c r="Y19" s="357">
        <v>65600388.409999996</v>
      </c>
      <c r="Z19" s="357">
        <v>118521195.25</v>
      </c>
      <c r="AA19" s="357">
        <v>7219445128.0299997</v>
      </c>
      <c r="AB19" s="356">
        <v>0</v>
      </c>
      <c r="AC19" s="357">
        <v>4481059.29</v>
      </c>
      <c r="AD19" s="357">
        <v>395875.99</v>
      </c>
      <c r="AE19" s="358">
        <v>57332055.923905574</v>
      </c>
      <c r="AF19" s="357">
        <v>2613956.0499999998</v>
      </c>
      <c r="AG19" s="357">
        <v>78665762.090000004</v>
      </c>
      <c r="AH19" s="357">
        <v>416947007.55000001</v>
      </c>
      <c r="AI19" s="357">
        <v>6601482.0700000003</v>
      </c>
      <c r="AJ19" s="357">
        <v>4559384.0599999996</v>
      </c>
      <c r="AK19" s="357">
        <v>84415432.439999998</v>
      </c>
      <c r="AL19" s="357">
        <v>3762868.81</v>
      </c>
      <c r="AM19" s="357">
        <v>117236502.14</v>
      </c>
      <c r="AN19" s="357">
        <v>50000244.060000002</v>
      </c>
      <c r="AO19" s="357">
        <v>378255452.86000001</v>
      </c>
      <c r="AP19" s="357">
        <v>11499959.75</v>
      </c>
      <c r="AQ19" s="356">
        <v>0</v>
      </c>
      <c r="AR19" s="357">
        <v>29510106.550000001</v>
      </c>
      <c r="AS19" s="357">
        <v>54151610.090000004</v>
      </c>
      <c r="AT19" s="357">
        <v>11808108.66</v>
      </c>
      <c r="AU19" s="357">
        <v>1589612249.1400001</v>
      </c>
      <c r="AV19" s="357">
        <v>68043144.890000001</v>
      </c>
      <c r="AW19" s="357">
        <v>13386412.9</v>
      </c>
      <c r="AX19" s="357">
        <v>3477569428.7399998</v>
      </c>
      <c r="AY19" s="357">
        <v>1390789410.47</v>
      </c>
      <c r="AZ19" s="357">
        <v>64811740.530000001</v>
      </c>
      <c r="BB19" s="358">
        <f t="shared" si="0"/>
        <v>50561057361.659996</v>
      </c>
    </row>
    <row r="20" spans="1:54" ht="14.25" customHeight="1" x14ac:dyDescent="0.25">
      <c r="A20" s="246" t="s">
        <v>23</v>
      </c>
      <c r="B20" s="357">
        <v>10857778.18</v>
      </c>
      <c r="C20" s="357">
        <v>235793567.80000001</v>
      </c>
      <c r="D20" s="357">
        <v>870285095.75</v>
      </c>
      <c r="E20" s="358">
        <v>1677434935.2312875</v>
      </c>
      <c r="F20" s="357">
        <v>501258144.80000001</v>
      </c>
      <c r="G20" s="357">
        <v>134927973.22999999</v>
      </c>
      <c r="H20" s="357">
        <v>1773126517.73</v>
      </c>
      <c r="I20" s="357">
        <v>124697984.98999999</v>
      </c>
      <c r="J20" s="357">
        <v>7580378935.2700005</v>
      </c>
      <c r="K20" s="357">
        <v>800898289.19000006</v>
      </c>
      <c r="L20" s="357">
        <v>60215417.75</v>
      </c>
      <c r="M20" s="357">
        <v>525220453.44999999</v>
      </c>
      <c r="N20" s="357">
        <v>7560159671.6999998</v>
      </c>
      <c r="O20" s="357">
        <v>451459050.04000002</v>
      </c>
      <c r="P20" s="357">
        <v>6379742954.3299999</v>
      </c>
      <c r="Q20" s="357">
        <v>28711340</v>
      </c>
      <c r="R20" s="357">
        <v>616596057.78999996</v>
      </c>
      <c r="S20" s="357">
        <v>161346711</v>
      </c>
      <c r="T20" s="356">
        <v>0</v>
      </c>
      <c r="U20" s="357">
        <v>88702026.25</v>
      </c>
      <c r="V20" s="357">
        <v>804562669.77999997</v>
      </c>
      <c r="W20" s="357">
        <v>5172715227.6700001</v>
      </c>
      <c r="X20" s="357">
        <v>508252647.44999999</v>
      </c>
      <c r="Y20" s="357">
        <v>1711387462.9100001</v>
      </c>
      <c r="Z20" s="357">
        <v>42006271.299999997</v>
      </c>
      <c r="AA20" s="357">
        <v>1149516344.6900001</v>
      </c>
      <c r="AB20" s="357">
        <v>1708810</v>
      </c>
      <c r="AC20" s="357">
        <v>151045721.62</v>
      </c>
      <c r="AD20" s="357">
        <v>124848087.16</v>
      </c>
      <c r="AE20" s="358">
        <v>211275949.09871235</v>
      </c>
      <c r="AF20" s="357">
        <v>540757474.88999999</v>
      </c>
      <c r="AG20" s="357">
        <v>1630154129.3299999</v>
      </c>
      <c r="AH20" s="357">
        <v>14328440641.75</v>
      </c>
      <c r="AI20" s="357">
        <v>734184791.75</v>
      </c>
      <c r="AJ20" s="357">
        <v>134776513.75999999</v>
      </c>
      <c r="AK20" s="357">
        <v>1616702751.3</v>
      </c>
      <c r="AL20" s="357">
        <v>573361961.03999996</v>
      </c>
      <c r="AM20" s="357">
        <v>662911611.48000002</v>
      </c>
      <c r="AN20" s="357">
        <v>414110045.73000002</v>
      </c>
      <c r="AO20" s="357">
        <v>1081468320.29</v>
      </c>
      <c r="AP20" s="357">
        <v>265997741.96000001</v>
      </c>
      <c r="AQ20" s="357">
        <v>94225528</v>
      </c>
      <c r="AR20" s="357">
        <v>18513637900.68</v>
      </c>
      <c r="AS20" s="357">
        <v>40175559529.099998</v>
      </c>
      <c r="AT20" s="357">
        <v>106784905.31</v>
      </c>
      <c r="AU20" s="357">
        <v>3260547991.02</v>
      </c>
      <c r="AV20" s="357">
        <v>7728192844.3400002</v>
      </c>
      <c r="AW20" s="357">
        <v>1454740597.96</v>
      </c>
      <c r="AX20" s="357">
        <v>4113461071.0500002</v>
      </c>
      <c r="AY20" s="357">
        <v>991827480.37</v>
      </c>
      <c r="AZ20" s="357">
        <v>113591444.16</v>
      </c>
      <c r="BB20" s="358">
        <f t="shared" si="0"/>
        <v>137994567371.43005</v>
      </c>
    </row>
    <row r="21" spans="1:54" ht="14.25" customHeight="1" x14ac:dyDescent="0.25">
      <c r="A21" s="246" t="s">
        <v>24</v>
      </c>
      <c r="B21" s="357">
        <v>35061</v>
      </c>
      <c r="C21" s="357">
        <v>1969301.53</v>
      </c>
      <c r="D21" s="357">
        <v>24627890.84</v>
      </c>
      <c r="E21" s="358">
        <v>96086929.912603423</v>
      </c>
      <c r="F21" s="357">
        <v>15383506.43</v>
      </c>
      <c r="G21" s="357">
        <v>1828960.51</v>
      </c>
      <c r="H21" s="357">
        <v>63302187.090000004</v>
      </c>
      <c r="I21" s="357">
        <v>11073012.470000001</v>
      </c>
      <c r="J21" s="357">
        <v>100229794.33</v>
      </c>
      <c r="K21" s="357">
        <v>168106602.72999999</v>
      </c>
      <c r="L21" s="357">
        <v>3427276.35</v>
      </c>
      <c r="M21" s="357">
        <v>9008237.5899999999</v>
      </c>
      <c r="N21" s="357">
        <v>377084410.86000001</v>
      </c>
      <c r="O21" s="357">
        <v>3213244.62</v>
      </c>
      <c r="P21" s="357">
        <v>1148297182.9200001</v>
      </c>
      <c r="Q21" s="357">
        <v>920418.23</v>
      </c>
      <c r="R21" s="357">
        <v>5294862.96</v>
      </c>
      <c r="S21" s="357">
        <v>425808</v>
      </c>
      <c r="T21" s="357">
        <v>19398786.969999999</v>
      </c>
      <c r="U21" s="356">
        <v>0</v>
      </c>
      <c r="V21" s="357">
        <v>12330037.470000001</v>
      </c>
      <c r="W21" s="357">
        <v>148873277.27000001</v>
      </c>
      <c r="X21" s="357">
        <v>19270684.300000001</v>
      </c>
      <c r="Y21" s="357">
        <v>74140013.150000006</v>
      </c>
      <c r="Z21" s="357">
        <v>421969.31</v>
      </c>
      <c r="AA21" s="357">
        <v>30526772.890000001</v>
      </c>
      <c r="AB21" s="357">
        <v>50836</v>
      </c>
      <c r="AC21" s="357">
        <v>8348293.6799999997</v>
      </c>
      <c r="AD21" s="357">
        <v>5792131.4900000002</v>
      </c>
      <c r="AE21" s="358">
        <v>12102321.757396584</v>
      </c>
      <c r="AF21" s="357">
        <v>43896302.990000002</v>
      </c>
      <c r="AG21" s="357">
        <v>14014292.210000001</v>
      </c>
      <c r="AH21" s="357">
        <v>534362503.85000002</v>
      </c>
      <c r="AI21" s="357">
        <v>368595716.83999997</v>
      </c>
      <c r="AJ21" s="357">
        <v>1676990.6</v>
      </c>
      <c r="AK21" s="357">
        <v>195981546.40000001</v>
      </c>
      <c r="AL21" s="357">
        <v>33497338.57</v>
      </c>
      <c r="AM21" s="357">
        <v>85510321.780000001</v>
      </c>
      <c r="AN21" s="357">
        <v>2505912.4700000002</v>
      </c>
      <c r="AO21" s="357">
        <v>82443565.680000007</v>
      </c>
      <c r="AP21" s="357">
        <v>6434710.4299999997</v>
      </c>
      <c r="AQ21" s="357">
        <v>112720</v>
      </c>
      <c r="AR21" s="357">
        <v>509583003.29000002</v>
      </c>
      <c r="AS21" s="357">
        <v>381625314.25999999</v>
      </c>
      <c r="AT21" s="357">
        <v>389048.15</v>
      </c>
      <c r="AU21" s="357">
        <v>547298262.33000004</v>
      </c>
      <c r="AV21" s="357">
        <v>31280409.5</v>
      </c>
      <c r="AW21" s="357">
        <v>32772949.010000002</v>
      </c>
      <c r="AX21" s="357">
        <v>35168916.700000003</v>
      </c>
      <c r="AY21" s="357">
        <v>31981173.399999999</v>
      </c>
      <c r="AZ21" s="357">
        <v>53741079</v>
      </c>
      <c r="BB21" s="358">
        <f t="shared" si="0"/>
        <v>5354441890.1199989</v>
      </c>
    </row>
    <row r="22" spans="1:54" ht="14.25" customHeight="1" x14ac:dyDescent="0.25">
      <c r="A22" s="246" t="s">
        <v>25</v>
      </c>
      <c r="B22" s="357">
        <v>7271849.1900000004</v>
      </c>
      <c r="C22" s="357">
        <v>146174282.62</v>
      </c>
      <c r="D22" s="357">
        <v>658531587.20000005</v>
      </c>
      <c r="E22" s="358">
        <v>3473275819.1155992</v>
      </c>
      <c r="F22" s="357">
        <v>779364072.67999995</v>
      </c>
      <c r="G22" s="357">
        <v>59513885.049999997</v>
      </c>
      <c r="H22" s="357">
        <v>234735768.38</v>
      </c>
      <c r="I22" s="357">
        <v>123506094.94</v>
      </c>
      <c r="J22" s="357">
        <v>3660751134.9400001</v>
      </c>
      <c r="K22" s="357">
        <v>83359087.349999994</v>
      </c>
      <c r="L22" s="357">
        <v>11647771.460000001</v>
      </c>
      <c r="M22" s="357">
        <v>81354215.159999996</v>
      </c>
      <c r="N22" s="357">
        <v>1291101561.23</v>
      </c>
      <c r="O22" s="357">
        <v>594602870.00999999</v>
      </c>
      <c r="P22" s="357">
        <v>1633528182.05</v>
      </c>
      <c r="Q22" s="357">
        <v>5367410.58</v>
      </c>
      <c r="R22" s="357">
        <v>1847533836.4200001</v>
      </c>
      <c r="S22" s="356">
        <v>0</v>
      </c>
      <c r="T22" s="357">
        <v>63698263.710000001</v>
      </c>
      <c r="U22" s="357">
        <v>8939532.0399999991</v>
      </c>
      <c r="V22" s="356">
        <v>0</v>
      </c>
      <c r="W22" s="357">
        <v>928569769.14999998</v>
      </c>
      <c r="X22" s="357">
        <v>424816797.31999999</v>
      </c>
      <c r="Y22" s="357">
        <v>684270269.20000005</v>
      </c>
      <c r="Z22" s="357">
        <v>82763492.609999999</v>
      </c>
      <c r="AA22" s="357">
        <v>1113631931.98</v>
      </c>
      <c r="AB22" s="357">
        <v>6828000</v>
      </c>
      <c r="AC22" s="357">
        <v>34404911.030000001</v>
      </c>
      <c r="AD22" s="357">
        <v>22949724.289999999</v>
      </c>
      <c r="AE22" s="357">
        <v>437465340.53440082</v>
      </c>
      <c r="AF22" s="358">
        <v>172682875.16</v>
      </c>
      <c r="AG22" s="357">
        <v>545641257.14999998</v>
      </c>
      <c r="AH22" s="357">
        <v>1777699778.1400001</v>
      </c>
      <c r="AI22" s="357">
        <v>97248031.349999994</v>
      </c>
      <c r="AJ22" s="357">
        <v>108355077.26000001</v>
      </c>
      <c r="AK22" s="357">
        <v>306207451.60000002</v>
      </c>
      <c r="AL22" s="357">
        <v>101750325.45</v>
      </c>
      <c r="AM22" s="357">
        <v>183168512.03999999</v>
      </c>
      <c r="AN22" s="357">
        <v>147284262.43000001</v>
      </c>
      <c r="AO22" s="357">
        <v>742292473.07000005</v>
      </c>
      <c r="AP22" s="357">
        <v>63983369.369999997</v>
      </c>
      <c r="AQ22" s="357">
        <v>365993000</v>
      </c>
      <c r="AR22" s="357">
        <v>1243311756.54</v>
      </c>
      <c r="AS22" s="357">
        <v>18206193129.68</v>
      </c>
      <c r="AT22" s="357">
        <v>22654785.370000001</v>
      </c>
      <c r="AU22" s="357">
        <v>707367886.69000006</v>
      </c>
      <c r="AV22" s="357">
        <v>714160777.51999998</v>
      </c>
      <c r="AW22" s="357">
        <v>170288516.06</v>
      </c>
      <c r="AX22" s="357">
        <v>973963233.23000002</v>
      </c>
      <c r="AY22" s="357">
        <v>1412109766.23</v>
      </c>
      <c r="AZ22" s="357">
        <v>158543561.75</v>
      </c>
      <c r="BB22" s="358">
        <f t="shared" si="0"/>
        <v>46720857286.330002</v>
      </c>
    </row>
    <row r="23" spans="1:54" ht="14.25" customHeight="1" x14ac:dyDescent="0.25">
      <c r="A23" s="246" t="s">
        <v>26</v>
      </c>
      <c r="B23" s="357">
        <v>13595629.689999999</v>
      </c>
      <c r="C23" s="357">
        <v>1032738532.54</v>
      </c>
      <c r="D23" s="357">
        <v>16301487336.780001</v>
      </c>
      <c r="E23" s="358">
        <v>2752634680.958735</v>
      </c>
      <c r="F23" s="357">
        <v>3401224796.5999999</v>
      </c>
      <c r="G23" s="357">
        <v>124028770.11</v>
      </c>
      <c r="H23" s="357">
        <v>2689020223.4299998</v>
      </c>
      <c r="I23" s="357">
        <v>2106419250.27</v>
      </c>
      <c r="J23" s="357">
        <v>136082070961.2</v>
      </c>
      <c r="K23" s="357">
        <v>320343113.88999999</v>
      </c>
      <c r="L23" s="357">
        <v>249187439.05000001</v>
      </c>
      <c r="M23" s="357">
        <v>744982828.28999996</v>
      </c>
      <c r="N23" s="357">
        <v>10567606749.690001</v>
      </c>
      <c r="O23" s="357">
        <v>209664503.91999999</v>
      </c>
      <c r="P23" s="357">
        <v>9605672454.2800007</v>
      </c>
      <c r="Q23" s="357">
        <v>31985516.359999999</v>
      </c>
      <c r="R23" s="357">
        <v>9339857414.0100002</v>
      </c>
      <c r="S23" s="357">
        <v>851183204</v>
      </c>
      <c r="T23" s="357">
        <v>1196578979.54</v>
      </c>
      <c r="U23" s="357">
        <v>172185730.41</v>
      </c>
      <c r="V23" s="357">
        <v>1974440588.53</v>
      </c>
      <c r="W23" s="356">
        <v>0</v>
      </c>
      <c r="X23" s="357">
        <v>2228663935.71</v>
      </c>
      <c r="Y23" s="357">
        <v>11679456878.18</v>
      </c>
      <c r="Z23" s="357">
        <v>791487553.57000005</v>
      </c>
      <c r="AA23" s="357">
        <v>54165072313.239998</v>
      </c>
      <c r="AB23" s="357">
        <v>39051820</v>
      </c>
      <c r="AC23" s="357">
        <v>51595954.649999999</v>
      </c>
      <c r="AD23" s="357">
        <v>41228519.579999998</v>
      </c>
      <c r="AE23" s="357">
        <v>346699292.19126511</v>
      </c>
      <c r="AF23" s="357">
        <v>1411841697.1199999</v>
      </c>
      <c r="AG23" s="358">
        <v>14834760215.32</v>
      </c>
      <c r="AH23" s="357">
        <v>24464452276.200001</v>
      </c>
      <c r="AI23" s="357">
        <v>1713951046.0999999</v>
      </c>
      <c r="AJ23" s="357">
        <v>2791615211.3000002</v>
      </c>
      <c r="AK23" s="357">
        <v>3485740696.02</v>
      </c>
      <c r="AL23" s="357">
        <v>442071512.23000002</v>
      </c>
      <c r="AM23" s="357">
        <v>2246445288</v>
      </c>
      <c r="AN23" s="357">
        <v>393613525.77999997</v>
      </c>
      <c r="AO23" s="357">
        <v>7143096284.5200005</v>
      </c>
      <c r="AP23" s="357">
        <v>571407923.28999996</v>
      </c>
      <c r="AQ23" s="357">
        <v>117757263</v>
      </c>
      <c r="AR23" s="357">
        <v>14503831338.99</v>
      </c>
      <c r="AS23" s="357">
        <v>125227128098.46001</v>
      </c>
      <c r="AT23" s="357">
        <v>102517060.56999999</v>
      </c>
      <c r="AU23" s="357">
        <v>4274180972.79</v>
      </c>
      <c r="AV23" s="357">
        <v>5692475527.04</v>
      </c>
      <c r="AW23" s="357">
        <v>1271294396.5799999</v>
      </c>
      <c r="AX23" s="357">
        <v>4762267052.7600002</v>
      </c>
      <c r="AY23" s="357">
        <v>4190708466.8800001</v>
      </c>
      <c r="AZ23" s="357">
        <v>684615416.19000006</v>
      </c>
      <c r="BB23" s="358">
        <f t="shared" si="0"/>
        <v>489435936239.81</v>
      </c>
    </row>
    <row r="24" spans="1:54" ht="14.25" customHeight="1" x14ac:dyDescent="0.25">
      <c r="A24" s="245" t="s">
        <v>27</v>
      </c>
      <c r="B24" s="357">
        <v>1393219</v>
      </c>
      <c r="C24" s="357">
        <v>201556135.74000001</v>
      </c>
      <c r="D24" s="357">
        <v>953483283.63999999</v>
      </c>
      <c r="E24" s="358">
        <v>954238655.58384311</v>
      </c>
      <c r="F24" s="357">
        <v>432619528</v>
      </c>
      <c r="G24" s="357">
        <v>34873371.18</v>
      </c>
      <c r="H24" s="357">
        <v>324249303.86000001</v>
      </c>
      <c r="I24" s="357">
        <v>69393815.799999997</v>
      </c>
      <c r="J24" s="357">
        <v>17074243161.08</v>
      </c>
      <c r="K24" s="357">
        <v>109346362.59999999</v>
      </c>
      <c r="L24" s="357">
        <v>25202197.27</v>
      </c>
      <c r="M24" s="357">
        <v>125815827.52</v>
      </c>
      <c r="N24" s="357">
        <v>1521776472.55</v>
      </c>
      <c r="O24" s="357">
        <v>86765223.379999995</v>
      </c>
      <c r="P24" s="357">
        <v>2244797919.9899998</v>
      </c>
      <c r="Q24" s="357">
        <v>5426355.29</v>
      </c>
      <c r="R24" s="357">
        <v>7999508643.1300001</v>
      </c>
      <c r="S24" s="357">
        <v>86738426</v>
      </c>
      <c r="T24" s="357">
        <v>142539371.28999999</v>
      </c>
      <c r="U24" s="357">
        <v>41631431.560000002</v>
      </c>
      <c r="V24" s="357">
        <v>880165957</v>
      </c>
      <c r="W24" s="357">
        <v>5163549030.9700003</v>
      </c>
      <c r="X24" s="356">
        <v>0</v>
      </c>
      <c r="Y24" s="357">
        <v>797156216.94000006</v>
      </c>
      <c r="Z24" s="357">
        <v>778874164.79999995</v>
      </c>
      <c r="AA24" s="357">
        <v>2383880848.8899999</v>
      </c>
      <c r="AB24" s="357">
        <v>5362037</v>
      </c>
      <c r="AC24" s="357">
        <v>78541149.540000007</v>
      </c>
      <c r="AD24" s="357">
        <v>41192378.869999997</v>
      </c>
      <c r="AE24" s="357">
        <v>120188076.08615695</v>
      </c>
      <c r="AF24" s="357">
        <v>87549337.230000004</v>
      </c>
      <c r="AG24" s="357">
        <v>252710499.37</v>
      </c>
      <c r="AH24" s="358">
        <v>7046993747.46</v>
      </c>
      <c r="AI24" s="357">
        <v>449576854.76999998</v>
      </c>
      <c r="AJ24" s="357">
        <v>115167700.5</v>
      </c>
      <c r="AK24" s="357">
        <v>338600022.38999999</v>
      </c>
      <c r="AL24" s="357">
        <v>277691290.61000001</v>
      </c>
      <c r="AM24" s="357">
        <v>170008289.05000001</v>
      </c>
      <c r="AN24" s="357">
        <v>42097153.130000003</v>
      </c>
      <c r="AO24" s="357">
        <v>537820975.64999998</v>
      </c>
      <c r="AP24" s="357">
        <v>42783908.5</v>
      </c>
      <c r="AQ24" s="357">
        <v>98319994</v>
      </c>
      <c r="AR24" s="357">
        <v>7970016221.6300001</v>
      </c>
      <c r="AS24" s="357">
        <v>8207622253.5500002</v>
      </c>
      <c r="AT24" s="357">
        <v>15030650.550000001</v>
      </c>
      <c r="AU24" s="357">
        <v>1574532780.0999999</v>
      </c>
      <c r="AV24" s="357">
        <v>2319833941</v>
      </c>
      <c r="AW24" s="357">
        <v>179129215.69999999</v>
      </c>
      <c r="AX24" s="357">
        <v>1874469712.8099999</v>
      </c>
      <c r="AY24" s="357">
        <v>1708672711.98</v>
      </c>
      <c r="AZ24" s="357">
        <v>170970203.33000001</v>
      </c>
      <c r="BB24" s="358">
        <f t="shared" si="0"/>
        <v>76164106027.87001</v>
      </c>
    </row>
    <row r="25" spans="1:54" ht="14.25" customHeight="1" x14ac:dyDescent="0.25">
      <c r="A25" s="246" t="s">
        <v>28</v>
      </c>
      <c r="B25" s="357">
        <v>15652823.609999999</v>
      </c>
      <c r="C25" s="357">
        <v>617664568.79999995</v>
      </c>
      <c r="D25" s="357">
        <v>1371847268.6099999</v>
      </c>
      <c r="E25" s="358">
        <v>2067226209.9443798</v>
      </c>
      <c r="F25" s="357">
        <v>1361200747.49</v>
      </c>
      <c r="G25" s="357">
        <v>266642396.05000001</v>
      </c>
      <c r="H25" s="357">
        <v>231911796.40000001</v>
      </c>
      <c r="I25" s="357">
        <v>761210534.41999996</v>
      </c>
      <c r="J25" s="357">
        <v>18426704379.619999</v>
      </c>
      <c r="K25" s="357">
        <v>385422023.93000001</v>
      </c>
      <c r="L25" s="357">
        <v>44904378.479999997</v>
      </c>
      <c r="M25" s="357">
        <v>560295485.75</v>
      </c>
      <c r="N25" s="357">
        <v>3001393620.46</v>
      </c>
      <c r="O25" s="357">
        <v>104731502.52</v>
      </c>
      <c r="P25" s="357">
        <v>2152251713.6900001</v>
      </c>
      <c r="Q25" s="357">
        <v>17671268.68</v>
      </c>
      <c r="R25" s="357">
        <v>4175084549.6999998</v>
      </c>
      <c r="S25" s="357">
        <v>87123189</v>
      </c>
      <c r="T25" s="357">
        <v>554979002.35000002</v>
      </c>
      <c r="U25" s="357">
        <v>79570346.980000004</v>
      </c>
      <c r="V25" s="357">
        <v>310249597.66000003</v>
      </c>
      <c r="W25" s="357">
        <v>9658955054.8500004</v>
      </c>
      <c r="X25" s="357">
        <v>789375909.58000004</v>
      </c>
      <c r="Y25" s="356">
        <v>0</v>
      </c>
      <c r="Z25" s="357">
        <v>109581599.06</v>
      </c>
      <c r="AA25" s="357">
        <v>4607222328</v>
      </c>
      <c r="AB25" s="357">
        <v>200317774</v>
      </c>
      <c r="AC25" s="357">
        <v>44080562.579999998</v>
      </c>
      <c r="AD25" s="357">
        <v>381810136.44</v>
      </c>
      <c r="AE25" s="357">
        <v>260370861.68562022</v>
      </c>
      <c r="AF25" s="357">
        <v>82201433.390000001</v>
      </c>
      <c r="AG25" s="357">
        <v>8097329831.79</v>
      </c>
      <c r="AH25" s="357">
        <v>3785948548.6599998</v>
      </c>
      <c r="AI25" s="358">
        <v>1902508273.72</v>
      </c>
      <c r="AJ25" s="357">
        <v>386206644.44</v>
      </c>
      <c r="AK25" s="357">
        <v>653855223.25999999</v>
      </c>
      <c r="AL25" s="357">
        <v>229591461.93000001</v>
      </c>
      <c r="AM25" s="357">
        <v>311119330.11000001</v>
      </c>
      <c r="AN25" s="357">
        <v>125740353.59</v>
      </c>
      <c r="AO25" s="357">
        <v>770961418.32000005</v>
      </c>
      <c r="AP25" s="357">
        <v>83466197.069999993</v>
      </c>
      <c r="AQ25" s="357">
        <v>53557763</v>
      </c>
      <c r="AR25" s="357">
        <v>7468939530.5699997</v>
      </c>
      <c r="AS25" s="357">
        <v>274883219950.71002</v>
      </c>
      <c r="AT25" s="357">
        <v>24585213.07</v>
      </c>
      <c r="AU25" s="357">
        <v>1718228329.97</v>
      </c>
      <c r="AV25" s="357">
        <v>1975964232.6199999</v>
      </c>
      <c r="AW25" s="357">
        <v>459721127.02999997</v>
      </c>
      <c r="AX25" s="357">
        <v>1663426115.73</v>
      </c>
      <c r="AY25" s="357">
        <v>1905184738.76</v>
      </c>
      <c r="AZ25" s="357">
        <v>239688626.78999999</v>
      </c>
      <c r="BB25" s="358">
        <f t="shared" si="0"/>
        <v>359466895974.87</v>
      </c>
    </row>
    <row r="26" spans="1:54" ht="14.25" customHeight="1" x14ac:dyDescent="0.25">
      <c r="A26" s="245" t="s">
        <v>29</v>
      </c>
      <c r="B26" s="357">
        <v>63654</v>
      </c>
      <c r="C26" s="357">
        <v>136700.04</v>
      </c>
      <c r="D26" s="357">
        <v>30307147.600000001</v>
      </c>
      <c r="E26" s="358">
        <v>151548663.6142149</v>
      </c>
      <c r="F26" s="357">
        <v>3488984.42</v>
      </c>
      <c r="G26" s="357">
        <v>4363517.9000000004</v>
      </c>
      <c r="H26" s="357">
        <v>6125472.4100000001</v>
      </c>
      <c r="I26" s="357">
        <v>5237047.3099999996</v>
      </c>
      <c r="J26" s="357">
        <v>126932491.48</v>
      </c>
      <c r="K26" s="357">
        <v>5333203.01</v>
      </c>
      <c r="L26" s="357">
        <v>547343.41</v>
      </c>
      <c r="M26" s="357">
        <v>22092899.43</v>
      </c>
      <c r="N26" s="357">
        <v>107207461.41</v>
      </c>
      <c r="O26" s="357">
        <v>6134871.9500000002</v>
      </c>
      <c r="P26" s="357">
        <v>460750507.95999998</v>
      </c>
      <c r="Q26" s="357">
        <v>716738.78</v>
      </c>
      <c r="R26" s="357">
        <v>74230924.700000003</v>
      </c>
      <c r="S26" s="357">
        <v>14738976</v>
      </c>
      <c r="T26" s="357">
        <v>22082079.800000001</v>
      </c>
      <c r="U26" s="357">
        <v>864322.73</v>
      </c>
      <c r="V26" s="357">
        <v>8633141.9199999999</v>
      </c>
      <c r="W26" s="357">
        <v>55948183.329999998</v>
      </c>
      <c r="X26" s="357">
        <v>27613498.460000001</v>
      </c>
      <c r="Y26" s="357">
        <v>44419969.450000003</v>
      </c>
      <c r="Z26" s="356">
        <v>0</v>
      </c>
      <c r="AA26" s="357">
        <v>37498154.82</v>
      </c>
      <c r="AB26" s="356">
        <v>0</v>
      </c>
      <c r="AC26" s="357">
        <v>882802.51</v>
      </c>
      <c r="AD26" s="357">
        <v>4653911.67</v>
      </c>
      <c r="AE26" s="358">
        <v>19087826.935785126</v>
      </c>
      <c r="AF26" s="357">
        <v>1455244.37</v>
      </c>
      <c r="AG26" s="357">
        <v>15139266.85</v>
      </c>
      <c r="AH26" s="357">
        <v>162556262.22999999</v>
      </c>
      <c r="AI26" s="357">
        <v>58985851.18</v>
      </c>
      <c r="AJ26" s="357">
        <v>2868704.05</v>
      </c>
      <c r="AK26" s="357">
        <v>31346325.329999998</v>
      </c>
      <c r="AL26" s="357">
        <v>5571190.0300000003</v>
      </c>
      <c r="AM26" s="357">
        <v>9933067.8599999994</v>
      </c>
      <c r="AN26" s="357">
        <v>3250237.18</v>
      </c>
      <c r="AO26" s="357">
        <v>110472051.53</v>
      </c>
      <c r="AP26" s="357">
        <v>394625.53</v>
      </c>
      <c r="AQ26" s="357">
        <v>123228</v>
      </c>
      <c r="AR26" s="357">
        <v>411535470.87</v>
      </c>
      <c r="AS26" s="357">
        <v>537612309.5</v>
      </c>
      <c r="AT26" s="357">
        <v>1474008.77</v>
      </c>
      <c r="AU26" s="357">
        <v>36708821.039999999</v>
      </c>
      <c r="AV26" s="357">
        <v>58979346.899999999</v>
      </c>
      <c r="AW26" s="357">
        <v>30862798.390000001</v>
      </c>
      <c r="AX26" s="357">
        <v>74513662.769999996</v>
      </c>
      <c r="AY26" s="357">
        <v>24053417.43</v>
      </c>
      <c r="AZ26" s="357">
        <v>8597195.4399999995</v>
      </c>
      <c r="BB26" s="358">
        <f t="shared" si="0"/>
        <v>2828073582.2999992</v>
      </c>
    </row>
    <row r="27" spans="1:54" ht="14.25" customHeight="1" x14ac:dyDescent="0.25">
      <c r="A27" s="246" t="s">
        <v>30</v>
      </c>
      <c r="B27" s="357">
        <v>9865048.3900000006</v>
      </c>
      <c r="C27" s="357">
        <v>846564646.02999997</v>
      </c>
      <c r="D27" s="357">
        <v>18657129278</v>
      </c>
      <c r="E27" s="358">
        <v>1310228375.0282393</v>
      </c>
      <c r="F27" s="357">
        <v>5385731380.6099997</v>
      </c>
      <c r="G27" s="357">
        <v>137482228.18000001</v>
      </c>
      <c r="H27" s="357">
        <v>3997600199.9499998</v>
      </c>
      <c r="I27" s="357">
        <v>1796072097.22</v>
      </c>
      <c r="J27" s="357">
        <v>149862119471.04001</v>
      </c>
      <c r="K27" s="357">
        <v>1228552677.78</v>
      </c>
      <c r="L27" s="357">
        <v>100249604.04000001</v>
      </c>
      <c r="M27" s="357">
        <v>634694373.82000005</v>
      </c>
      <c r="N27" s="357">
        <v>3768150089.96</v>
      </c>
      <c r="O27" s="357">
        <v>1709127911.5599999</v>
      </c>
      <c r="P27" s="357">
        <v>4294399724.2800002</v>
      </c>
      <c r="Q27" s="357">
        <v>134347005.09</v>
      </c>
      <c r="R27" s="357">
        <v>15308161204.030001</v>
      </c>
      <c r="S27" s="357">
        <v>4020847542</v>
      </c>
      <c r="T27" s="357">
        <v>1083214812.54</v>
      </c>
      <c r="U27" s="357">
        <v>92002481.549999997</v>
      </c>
      <c r="V27" s="357">
        <v>1119494658.26</v>
      </c>
      <c r="W27" s="357">
        <v>26856690679.59</v>
      </c>
      <c r="X27" s="357">
        <v>1038511953.97</v>
      </c>
      <c r="Y27" s="357">
        <v>6059949303.8100004</v>
      </c>
      <c r="Z27" s="357">
        <v>188500789.61000001</v>
      </c>
      <c r="AA27" s="356">
        <v>0</v>
      </c>
      <c r="AB27" s="357">
        <v>70730010</v>
      </c>
      <c r="AC27" s="357">
        <v>214670907.68000001</v>
      </c>
      <c r="AD27" s="357">
        <v>41431568.369999997</v>
      </c>
      <c r="AE27" s="358">
        <v>165025621.95176083</v>
      </c>
      <c r="AF27" s="357">
        <v>1395617381.5799999</v>
      </c>
      <c r="AG27" s="357">
        <v>10934417521.139999</v>
      </c>
      <c r="AH27" s="357">
        <v>11951423794.790001</v>
      </c>
      <c r="AI27" s="357">
        <v>5709653368.8900003</v>
      </c>
      <c r="AJ27" s="357">
        <v>1350301749.5</v>
      </c>
      <c r="AK27" s="357">
        <v>3549664636.0900002</v>
      </c>
      <c r="AL27" s="357">
        <v>461322975.42000002</v>
      </c>
      <c r="AM27" s="357">
        <v>968437962.88999999</v>
      </c>
      <c r="AN27" s="357">
        <v>465312833.39999998</v>
      </c>
      <c r="AO27" s="357">
        <v>7024432390.8299999</v>
      </c>
      <c r="AP27" s="357">
        <v>4242772260.7800002</v>
      </c>
      <c r="AQ27" s="357">
        <v>1912428917</v>
      </c>
      <c r="AR27" s="357">
        <v>9202522015.7399998</v>
      </c>
      <c r="AS27" s="357">
        <v>69360429453.380005</v>
      </c>
      <c r="AT27" s="357">
        <v>144296421.13</v>
      </c>
      <c r="AU27" s="357">
        <v>3768346973.25</v>
      </c>
      <c r="AV27" s="357">
        <v>742747045.50999999</v>
      </c>
      <c r="AW27" s="357">
        <v>960517250.33000004</v>
      </c>
      <c r="AX27" s="357">
        <v>3865771857.9299998</v>
      </c>
      <c r="AY27" s="357">
        <v>6357233662.6400003</v>
      </c>
      <c r="AZ27" s="357">
        <v>318199913.05000001</v>
      </c>
      <c r="BB27" s="358">
        <f t="shared" si="0"/>
        <v>394817396029.61005</v>
      </c>
    </row>
    <row r="28" spans="1:54" ht="14.25" customHeight="1" x14ac:dyDescent="0.25">
      <c r="A28" s="245" t="s">
        <v>31</v>
      </c>
      <c r="B28" s="356">
        <v>0</v>
      </c>
      <c r="C28" s="357">
        <v>5996797</v>
      </c>
      <c r="D28" s="357">
        <v>9628606.1600000001</v>
      </c>
      <c r="E28" s="358">
        <v>76876988.888207644</v>
      </c>
      <c r="F28" s="357">
        <v>15196349.710000001</v>
      </c>
      <c r="G28" s="357">
        <v>1632286.98</v>
      </c>
      <c r="H28" s="357">
        <v>7624446.4800000004</v>
      </c>
      <c r="I28" s="357">
        <v>3737908.02</v>
      </c>
      <c r="J28" s="357">
        <v>379434670.66000003</v>
      </c>
      <c r="K28" s="357">
        <v>24082.29</v>
      </c>
      <c r="L28" s="357">
        <v>328631.83</v>
      </c>
      <c r="M28" s="357">
        <v>18976769.390000001</v>
      </c>
      <c r="N28" s="357">
        <v>38388916.82</v>
      </c>
      <c r="O28" s="357">
        <v>10901242.01</v>
      </c>
      <c r="P28" s="357">
        <v>7752042.4900000002</v>
      </c>
      <c r="Q28" s="356">
        <v>0</v>
      </c>
      <c r="R28" s="357">
        <v>1883249.64</v>
      </c>
      <c r="S28" s="356">
        <v>0</v>
      </c>
      <c r="T28" s="357">
        <v>786636.39</v>
      </c>
      <c r="U28" s="357">
        <v>127437.6</v>
      </c>
      <c r="V28" s="357">
        <v>3191858.05</v>
      </c>
      <c r="W28" s="357">
        <v>13831397.779999999</v>
      </c>
      <c r="X28" s="357">
        <v>2427877.9700000002</v>
      </c>
      <c r="Y28" s="357">
        <v>11531237.9</v>
      </c>
      <c r="Z28" s="357">
        <v>79989.19</v>
      </c>
      <c r="AA28" s="357">
        <v>306963.98</v>
      </c>
      <c r="AB28" s="356">
        <v>0</v>
      </c>
      <c r="AC28" s="356">
        <v>0</v>
      </c>
      <c r="AD28" s="356">
        <v>0</v>
      </c>
      <c r="AE28" s="358">
        <v>9682795.1117923539</v>
      </c>
      <c r="AF28" s="357">
        <v>189806.88</v>
      </c>
      <c r="AG28" s="357">
        <v>8584020.4299999997</v>
      </c>
      <c r="AH28" s="357">
        <v>82273016.25</v>
      </c>
      <c r="AI28" s="357">
        <v>2159876.06</v>
      </c>
      <c r="AJ28" s="357">
        <v>776297.26</v>
      </c>
      <c r="AK28" s="357">
        <v>2068975.33</v>
      </c>
      <c r="AL28" s="357">
        <v>19568150.059999999</v>
      </c>
      <c r="AM28" s="357">
        <v>3391938.32</v>
      </c>
      <c r="AN28" s="357">
        <v>23144046.77</v>
      </c>
      <c r="AO28" s="357">
        <v>11902863.23</v>
      </c>
      <c r="AP28" s="357">
        <v>6701297.8399999999</v>
      </c>
      <c r="AQ28" s="356">
        <v>0</v>
      </c>
      <c r="AR28" s="357">
        <v>14784114.949999999</v>
      </c>
      <c r="AS28" s="356">
        <v>0</v>
      </c>
      <c r="AT28" s="357">
        <v>74257.58</v>
      </c>
      <c r="AU28" s="357">
        <v>184324139.63999999</v>
      </c>
      <c r="AV28" s="357">
        <v>38820566.880000003</v>
      </c>
      <c r="AW28" s="357">
        <v>7178268.5099999998</v>
      </c>
      <c r="AX28" s="357">
        <v>22355049.829999998</v>
      </c>
      <c r="AY28" s="357">
        <v>12503323.460000001</v>
      </c>
      <c r="AZ28" s="357">
        <v>1019820.18</v>
      </c>
      <c r="BB28" s="358">
        <f t="shared" si="0"/>
        <v>1062169011.8000001</v>
      </c>
    </row>
    <row r="29" spans="1:54" ht="14.25" customHeight="1" x14ac:dyDescent="0.25">
      <c r="A29" s="246" t="s">
        <v>32</v>
      </c>
      <c r="B29" s="357">
        <v>3374035.08</v>
      </c>
      <c r="C29" s="357">
        <v>31429089.66</v>
      </c>
      <c r="D29" s="357">
        <v>54675622.810000002</v>
      </c>
      <c r="E29" s="358">
        <v>935612806.87150812</v>
      </c>
      <c r="F29" s="357">
        <v>29890594.879999999</v>
      </c>
      <c r="G29" s="357">
        <v>64966012.920000002</v>
      </c>
      <c r="H29" s="357">
        <v>332847969.75999999</v>
      </c>
      <c r="I29" s="357">
        <v>8293080.9199999999</v>
      </c>
      <c r="J29" s="357">
        <v>262444563.97999999</v>
      </c>
      <c r="K29" s="357">
        <v>613028746.70000005</v>
      </c>
      <c r="L29" s="357">
        <v>999774361.25</v>
      </c>
      <c r="M29" s="357">
        <v>431759290.99000001</v>
      </c>
      <c r="N29" s="357">
        <v>742507990.36000001</v>
      </c>
      <c r="O29" s="357">
        <v>37473067.32</v>
      </c>
      <c r="P29" s="357">
        <v>1010617563.35</v>
      </c>
      <c r="Q29" s="357">
        <v>16513560.640000001</v>
      </c>
      <c r="R29" s="357">
        <v>180680553.22999999</v>
      </c>
      <c r="S29" s="357">
        <v>8001539</v>
      </c>
      <c r="T29" s="357">
        <v>94874462.689999998</v>
      </c>
      <c r="U29" s="357">
        <v>63311274.630000003</v>
      </c>
      <c r="V29" s="357">
        <v>51944904.630000003</v>
      </c>
      <c r="W29" s="357">
        <v>495502520.75999999</v>
      </c>
      <c r="X29" s="357">
        <v>52001747.259999998</v>
      </c>
      <c r="Y29" s="357">
        <v>154514226.84</v>
      </c>
      <c r="Z29" s="357">
        <v>3024973.83</v>
      </c>
      <c r="AA29" s="357">
        <v>88613435.930000007</v>
      </c>
      <c r="AB29" s="357">
        <v>19393557</v>
      </c>
      <c r="AC29" s="356">
        <v>0</v>
      </c>
      <c r="AD29" s="357">
        <v>2771078215.7399998</v>
      </c>
      <c r="AE29" s="358">
        <v>117842116.91849183</v>
      </c>
      <c r="AF29" s="357">
        <v>171468934.71000001</v>
      </c>
      <c r="AG29" s="357">
        <v>38734484.390000001</v>
      </c>
      <c r="AH29" s="357">
        <v>1908945828.55</v>
      </c>
      <c r="AI29" s="357">
        <v>938542339.88</v>
      </c>
      <c r="AJ29" s="357">
        <v>43018190.619999997</v>
      </c>
      <c r="AK29" s="357">
        <v>1748182344.9200001</v>
      </c>
      <c r="AL29" s="357">
        <v>84759974.959999993</v>
      </c>
      <c r="AM29" s="357">
        <v>161608984.63999999</v>
      </c>
      <c r="AN29" s="357">
        <v>96073438.079999998</v>
      </c>
      <c r="AO29" s="357">
        <v>2779375524.96</v>
      </c>
      <c r="AP29" s="357">
        <v>99719902.540000007</v>
      </c>
      <c r="AQ29" s="357">
        <v>39724456</v>
      </c>
      <c r="AR29" s="357">
        <v>994774542.59000003</v>
      </c>
      <c r="AS29" s="357">
        <v>1506932818.6700001</v>
      </c>
      <c r="AT29" s="357">
        <v>19600166.579999998</v>
      </c>
      <c r="AU29" s="357">
        <v>359077777.69</v>
      </c>
      <c r="AV29" s="357">
        <v>185067828.38</v>
      </c>
      <c r="AW29" s="357">
        <v>1305688690.05</v>
      </c>
      <c r="AX29" s="357">
        <v>609106603.94000006</v>
      </c>
      <c r="AY29" s="357">
        <v>335597357.82999998</v>
      </c>
      <c r="AZ29" s="357">
        <v>752548522.34000003</v>
      </c>
      <c r="BB29" s="358">
        <f t="shared" si="0"/>
        <v>23854540598.27</v>
      </c>
    </row>
    <row r="30" spans="1:54" ht="14.25" customHeight="1" x14ac:dyDescent="0.25">
      <c r="A30" s="246" t="s">
        <v>33</v>
      </c>
      <c r="B30" s="357">
        <v>1675721.82</v>
      </c>
      <c r="C30" s="357">
        <v>12271319.300000001</v>
      </c>
      <c r="D30" s="357">
        <v>17514459.809999999</v>
      </c>
      <c r="E30" s="358">
        <v>264190496.41317299</v>
      </c>
      <c r="F30" s="357">
        <v>8788006.0500000007</v>
      </c>
      <c r="G30" s="357">
        <v>46083633.299999997</v>
      </c>
      <c r="H30" s="357">
        <v>173371028.19999999</v>
      </c>
      <c r="I30" s="357">
        <v>8471663.2100000009</v>
      </c>
      <c r="J30" s="357">
        <v>175399602.65000001</v>
      </c>
      <c r="K30" s="357">
        <v>455678098.36000001</v>
      </c>
      <c r="L30" s="357">
        <v>855353002.62</v>
      </c>
      <c r="M30" s="357">
        <v>248602862.58000001</v>
      </c>
      <c r="N30" s="357">
        <v>219449735.59</v>
      </c>
      <c r="O30" s="357">
        <v>19552332.309999999</v>
      </c>
      <c r="P30" s="357">
        <v>599153884.88999999</v>
      </c>
      <c r="Q30" s="357">
        <v>5723656.6100000003</v>
      </c>
      <c r="R30" s="357">
        <v>48559603.240000002</v>
      </c>
      <c r="S30" s="357">
        <v>3299273</v>
      </c>
      <c r="T30" s="357">
        <v>56222128.549999997</v>
      </c>
      <c r="U30" s="357">
        <v>34961863.350000001</v>
      </c>
      <c r="V30" s="357">
        <v>48214711.969999999</v>
      </c>
      <c r="W30" s="357">
        <v>68943642.920000002</v>
      </c>
      <c r="X30" s="357">
        <v>50726197.990000002</v>
      </c>
      <c r="Y30" s="357">
        <v>36498053.640000001</v>
      </c>
      <c r="Z30" s="357">
        <v>15465980.1</v>
      </c>
      <c r="AA30" s="357">
        <v>78760635.329999998</v>
      </c>
      <c r="AB30" s="357">
        <v>238531</v>
      </c>
      <c r="AC30" s="357">
        <v>2028624443.49</v>
      </c>
      <c r="AD30" s="356">
        <v>0</v>
      </c>
      <c r="AE30" s="358">
        <v>33275268.506827023</v>
      </c>
      <c r="AF30" s="357">
        <v>38567424.380000003</v>
      </c>
      <c r="AG30" s="357">
        <v>16284087.199999999</v>
      </c>
      <c r="AH30" s="357">
        <v>903170174.76999998</v>
      </c>
      <c r="AI30" s="357">
        <v>358320562.94</v>
      </c>
      <c r="AJ30" s="357">
        <v>7816269.4800000004</v>
      </c>
      <c r="AK30" s="357">
        <v>473050419.79000002</v>
      </c>
      <c r="AL30" s="357">
        <v>17637907.710000001</v>
      </c>
      <c r="AM30" s="357">
        <v>58880961.109999999</v>
      </c>
      <c r="AN30" s="357">
        <v>24325857.899999999</v>
      </c>
      <c r="AO30" s="357">
        <v>999734629.22000003</v>
      </c>
      <c r="AP30" s="357">
        <v>58198731.560000002</v>
      </c>
      <c r="AQ30" s="357">
        <v>12643308</v>
      </c>
      <c r="AR30" s="357">
        <v>772517301.10000002</v>
      </c>
      <c r="AS30" s="357">
        <v>437732890.69999999</v>
      </c>
      <c r="AT30" s="357">
        <v>7677463.3499999996</v>
      </c>
      <c r="AU30" s="357">
        <v>162735412.12</v>
      </c>
      <c r="AV30" s="357">
        <v>49319221.189999998</v>
      </c>
      <c r="AW30" s="357">
        <v>709742474.70000005</v>
      </c>
      <c r="AX30" s="357">
        <v>159981528.86000001</v>
      </c>
      <c r="AY30" s="357">
        <v>160571033.09</v>
      </c>
      <c r="AZ30" s="357">
        <v>134061136.13</v>
      </c>
      <c r="BB30" s="358">
        <f t="shared" si="0"/>
        <v>11178038632.100002</v>
      </c>
    </row>
    <row r="31" spans="1:54" ht="14.25" customHeight="1" x14ac:dyDescent="0.25">
      <c r="A31" s="246" t="s">
        <v>34</v>
      </c>
      <c r="B31" s="358">
        <v>4229349.9994205525</v>
      </c>
      <c r="C31" s="358">
        <v>48276049.246106744</v>
      </c>
      <c r="D31" s="358">
        <v>148761722.5872069</v>
      </c>
      <c r="E31" s="358">
        <v>0</v>
      </c>
      <c r="F31" s="358">
        <v>228196601.87374946</v>
      </c>
      <c r="G31" s="358">
        <v>89532246.302301213</v>
      </c>
      <c r="H31" s="358">
        <v>329059071.04132581</v>
      </c>
      <c r="I31" s="358">
        <v>47382992.915675357</v>
      </c>
      <c r="J31" s="358">
        <v>1000636629.9927762</v>
      </c>
      <c r="K31" s="358">
        <v>328970194.14463776</v>
      </c>
      <c r="L31" s="358">
        <v>33370556.422095053</v>
      </c>
      <c r="M31" s="358">
        <v>180527977.0529249</v>
      </c>
      <c r="N31" s="358">
        <v>4984874070.1443777</v>
      </c>
      <c r="O31" s="358">
        <v>225642253.67504698</v>
      </c>
      <c r="P31" s="358">
        <v>5516398970.3240223</v>
      </c>
      <c r="Q31" s="358">
        <v>34311654.908272721</v>
      </c>
      <c r="R31" s="358">
        <v>761670202.14202416</v>
      </c>
      <c r="S31" s="358">
        <v>57332055.923905574</v>
      </c>
      <c r="T31" s="358">
        <v>211275949.09871235</v>
      </c>
      <c r="U31" s="358">
        <v>12102321.757396584</v>
      </c>
      <c r="V31" s="358">
        <v>437465340.53440082</v>
      </c>
      <c r="W31" s="358">
        <v>346699292.19126511</v>
      </c>
      <c r="X31" s="358">
        <v>120188076.08615695</v>
      </c>
      <c r="Y31" s="358">
        <v>260370861.68562022</v>
      </c>
      <c r="Z31" s="358">
        <v>19087826.935785126</v>
      </c>
      <c r="AA31" s="358">
        <v>165025621.95176083</v>
      </c>
      <c r="AB31" s="358">
        <v>9682795.1117923539</v>
      </c>
      <c r="AC31" s="358">
        <v>117842116.91849183</v>
      </c>
      <c r="AD31" s="358">
        <v>33275268.506827023</v>
      </c>
      <c r="AE31" s="358">
        <v>0</v>
      </c>
      <c r="AF31" s="358">
        <v>256051925.02521154</v>
      </c>
      <c r="AG31" s="358">
        <v>150546683.47022897</v>
      </c>
      <c r="AH31" s="358">
        <v>5559439907.5517864</v>
      </c>
      <c r="AI31" s="358">
        <v>160054864.68329921</v>
      </c>
      <c r="AJ31" s="358">
        <v>28555645.293220166</v>
      </c>
      <c r="AK31" s="358">
        <v>728636111.23381293</v>
      </c>
      <c r="AL31" s="358">
        <v>255015776.41774377</v>
      </c>
      <c r="AM31" s="358">
        <v>338745215.5528388</v>
      </c>
      <c r="AN31" s="358">
        <v>230619407.33942065</v>
      </c>
      <c r="AO31" s="358">
        <v>387622850.62962669</v>
      </c>
      <c r="AP31" s="358">
        <v>118539454.14551689</v>
      </c>
      <c r="AQ31" s="358">
        <v>84417642.065161392</v>
      </c>
      <c r="AR31" s="358">
        <v>3675611176.7882991</v>
      </c>
      <c r="AS31" s="358">
        <v>1580252043.7817919</v>
      </c>
      <c r="AT31" s="358">
        <v>38268427.426247932</v>
      </c>
      <c r="AU31" s="358">
        <v>1069739567.7928511</v>
      </c>
      <c r="AV31" s="358">
        <v>644795861.7907778</v>
      </c>
      <c r="AW31" s="358">
        <v>847368167.84206164</v>
      </c>
      <c r="AX31" s="358">
        <v>2305526132.6964045</v>
      </c>
      <c r="AY31" s="358">
        <v>478677183.15603364</v>
      </c>
      <c r="AZ31" s="358">
        <v>68851899.938033924</v>
      </c>
      <c r="BB31" s="358">
        <f t="shared" si="0"/>
        <v>34759524014.094444</v>
      </c>
    </row>
    <row r="32" spans="1:54" ht="14.25" customHeight="1" x14ac:dyDescent="0.25">
      <c r="A32" s="246" t="s">
        <v>35</v>
      </c>
      <c r="B32" s="357">
        <v>86558973.920000002</v>
      </c>
      <c r="C32" s="357">
        <v>382699567.26999998</v>
      </c>
      <c r="D32" s="357">
        <v>470948018.00999999</v>
      </c>
      <c r="E32" s="358">
        <v>2032935817.3647883</v>
      </c>
      <c r="F32" s="357">
        <v>326316927.63</v>
      </c>
      <c r="G32" s="357">
        <v>1156139828.8800001</v>
      </c>
      <c r="H32" s="357">
        <v>4013096526.5500002</v>
      </c>
      <c r="I32" s="357">
        <v>85533251.069999993</v>
      </c>
      <c r="J32" s="357">
        <v>3139532056.4899998</v>
      </c>
      <c r="K32" s="357">
        <v>727467098.95000005</v>
      </c>
      <c r="L32" s="357">
        <v>149944358.36000001</v>
      </c>
      <c r="M32" s="357">
        <v>414173979.80000001</v>
      </c>
      <c r="N32" s="357">
        <v>4801186946.0299997</v>
      </c>
      <c r="O32" s="357">
        <v>482503150.26999998</v>
      </c>
      <c r="P32" s="357">
        <v>2954438264.73</v>
      </c>
      <c r="Q32" s="357">
        <v>936901302.05999994</v>
      </c>
      <c r="R32" s="357">
        <v>260653408.78</v>
      </c>
      <c r="S32" s="357">
        <v>51217542</v>
      </c>
      <c r="T32" s="357">
        <v>195039923.56999999</v>
      </c>
      <c r="U32" s="357">
        <v>27453408.969999999</v>
      </c>
      <c r="V32" s="357">
        <v>262352417.84</v>
      </c>
      <c r="W32" s="357">
        <v>1050408051.95</v>
      </c>
      <c r="X32" s="357">
        <v>224954504.58000001</v>
      </c>
      <c r="Y32" s="357">
        <v>494768089.25</v>
      </c>
      <c r="Z32" s="357">
        <v>14756513.789999999</v>
      </c>
      <c r="AA32" s="357">
        <v>675310226.98000002</v>
      </c>
      <c r="AB32" s="357">
        <v>2214359</v>
      </c>
      <c r="AC32" s="357">
        <v>258942261.87</v>
      </c>
      <c r="AD32" s="357">
        <v>182625659.40000001</v>
      </c>
      <c r="AE32" s="358">
        <v>256051925.02521154</v>
      </c>
      <c r="AF32" s="356">
        <v>0</v>
      </c>
      <c r="AG32" s="357">
        <v>1224733320.5799999</v>
      </c>
      <c r="AH32" s="357">
        <v>29167934735.049999</v>
      </c>
      <c r="AI32" s="357">
        <v>328974483.94</v>
      </c>
      <c r="AJ32" s="357">
        <v>56018453.960000001</v>
      </c>
      <c r="AK32" s="357">
        <v>3956314209.9000001</v>
      </c>
      <c r="AL32" s="357">
        <v>470859675.67000002</v>
      </c>
      <c r="AM32" s="357">
        <v>4680836178.6400003</v>
      </c>
      <c r="AN32" s="357">
        <v>5834523888.71</v>
      </c>
      <c r="AO32" s="357">
        <v>2021807162.7</v>
      </c>
      <c r="AP32" s="357">
        <v>4365525174.5200005</v>
      </c>
      <c r="AQ32" s="357">
        <v>1170128077</v>
      </c>
      <c r="AR32" s="357">
        <v>3669580102.5900002</v>
      </c>
      <c r="AS32" s="357">
        <v>4201190182.6799998</v>
      </c>
      <c r="AT32" s="357">
        <v>1066626400.92</v>
      </c>
      <c r="AU32" s="357">
        <v>2946675249.5</v>
      </c>
      <c r="AV32" s="357">
        <v>1117362545.1900001</v>
      </c>
      <c r="AW32" s="357">
        <v>1539189910.6199999</v>
      </c>
      <c r="AX32" s="357">
        <v>5793056654.79</v>
      </c>
      <c r="AY32" s="357">
        <v>1696389555.4100001</v>
      </c>
      <c r="AZ32" s="357">
        <v>1467152338.6500001</v>
      </c>
      <c r="BB32" s="358">
        <f t="shared" si="0"/>
        <v>102892002661.40999</v>
      </c>
    </row>
    <row r="33" spans="1:54" ht="14.25" customHeight="1" x14ac:dyDescent="0.25">
      <c r="A33" s="246" t="s">
        <v>36</v>
      </c>
      <c r="B33" s="357">
        <v>3127328</v>
      </c>
      <c r="C33" s="357">
        <v>2058934869.9300001</v>
      </c>
      <c r="D33" s="357">
        <v>1898855332.6099999</v>
      </c>
      <c r="E33" s="358">
        <v>1195272189.349771</v>
      </c>
      <c r="F33" s="357">
        <v>3972629545.6399999</v>
      </c>
      <c r="G33" s="357">
        <v>72545823.810000002</v>
      </c>
      <c r="H33" s="357">
        <v>676917633.42999995</v>
      </c>
      <c r="I33" s="357">
        <v>2117992237.51</v>
      </c>
      <c r="J33" s="357">
        <v>8981242942.0200005</v>
      </c>
      <c r="K33" s="357">
        <v>159099875.47</v>
      </c>
      <c r="L33" s="357">
        <v>34150625.32</v>
      </c>
      <c r="M33" s="357">
        <v>221981300.46000001</v>
      </c>
      <c r="N33" s="357">
        <v>3034012771.0799999</v>
      </c>
      <c r="O33" s="357">
        <v>44363913.020000003</v>
      </c>
      <c r="P33" s="357">
        <v>2005753842.1600001</v>
      </c>
      <c r="Q33" s="357">
        <v>18917592.690000001</v>
      </c>
      <c r="R33" s="357">
        <v>3750715739.5599999</v>
      </c>
      <c r="S33" s="357">
        <v>936408</v>
      </c>
      <c r="T33" s="357">
        <v>389937550.86000001</v>
      </c>
      <c r="U33" s="357">
        <v>23734728.870000001</v>
      </c>
      <c r="V33" s="357">
        <v>225380532.47</v>
      </c>
      <c r="W33" s="357">
        <v>5568785019.5500002</v>
      </c>
      <c r="X33" s="357">
        <v>506935813.99000001</v>
      </c>
      <c r="Y33" s="357">
        <v>21953159222.169998</v>
      </c>
      <c r="Z33" s="357">
        <v>176662518.40000001</v>
      </c>
      <c r="AA33" s="357">
        <v>4164318556.9200001</v>
      </c>
      <c r="AB33" s="357">
        <v>356947605</v>
      </c>
      <c r="AC33" s="357">
        <v>10120408.449999999</v>
      </c>
      <c r="AD33" s="357">
        <v>7518920.8300000001</v>
      </c>
      <c r="AE33" s="357">
        <v>150546683.47022897</v>
      </c>
      <c r="AF33" s="357">
        <v>244385865.83000001</v>
      </c>
      <c r="AG33" s="356">
        <v>0</v>
      </c>
      <c r="AH33" s="357">
        <v>8830300350.3899994</v>
      </c>
      <c r="AI33" s="357">
        <v>230735246.52000001</v>
      </c>
      <c r="AJ33" s="357">
        <v>235243613.65000001</v>
      </c>
      <c r="AK33" s="357">
        <v>622457953.40999997</v>
      </c>
      <c r="AL33" s="357">
        <v>177799389.75</v>
      </c>
      <c r="AM33" s="357">
        <v>443805332.58999997</v>
      </c>
      <c r="AN33" s="357">
        <v>141275248.16999999</v>
      </c>
      <c r="AO33" s="357">
        <v>776339546.59000003</v>
      </c>
      <c r="AP33" s="357">
        <v>114965811.43000001</v>
      </c>
      <c r="AQ33" s="357">
        <v>23803207</v>
      </c>
      <c r="AR33" s="357">
        <v>3239773095.1300001</v>
      </c>
      <c r="AS33" s="357">
        <v>307185718059.34998</v>
      </c>
      <c r="AT33" s="357">
        <v>35537986.899999999</v>
      </c>
      <c r="AU33" s="357">
        <v>4549867499.8199997</v>
      </c>
      <c r="AV33" s="357">
        <v>1548597835.1300001</v>
      </c>
      <c r="AW33" s="357">
        <v>89201663.920000002</v>
      </c>
      <c r="AX33" s="357">
        <v>1128463761.78</v>
      </c>
      <c r="AY33" s="357">
        <v>753477449.17999995</v>
      </c>
      <c r="AZ33" s="357">
        <v>113155464.7</v>
      </c>
      <c r="BB33" s="358">
        <f t="shared" si="0"/>
        <v>394266401912.28003</v>
      </c>
    </row>
    <row r="34" spans="1:54" ht="14.25" customHeight="1" x14ac:dyDescent="0.25">
      <c r="A34" s="246" t="s">
        <v>37</v>
      </c>
      <c r="B34" s="357">
        <v>336210021.18000001</v>
      </c>
      <c r="C34" s="357">
        <v>3258861215.0900002</v>
      </c>
      <c r="D34" s="357">
        <v>9273765306.2700005</v>
      </c>
      <c r="E34" s="358">
        <v>44139424108.748215</v>
      </c>
      <c r="F34" s="357">
        <v>9262398362.0200005</v>
      </c>
      <c r="G34" s="357">
        <v>3902472096.0700002</v>
      </c>
      <c r="H34" s="357">
        <v>42362871042.110001</v>
      </c>
      <c r="I34" s="357">
        <v>2633544627.3299999</v>
      </c>
      <c r="J34" s="357">
        <v>95000811811.5</v>
      </c>
      <c r="K34" s="357">
        <v>18192946078.610001</v>
      </c>
      <c r="L34" s="357">
        <v>1736815382.1900001</v>
      </c>
      <c r="M34" s="357">
        <v>10693885511.639999</v>
      </c>
      <c r="N34" s="357">
        <v>103959656705.48</v>
      </c>
      <c r="O34" s="357">
        <v>5633775433.2299995</v>
      </c>
      <c r="P34" s="357">
        <v>84519590138.550003</v>
      </c>
      <c r="Q34" s="357">
        <v>2848793097.7399998</v>
      </c>
      <c r="R34" s="357">
        <v>11992043071.76</v>
      </c>
      <c r="S34" s="357">
        <v>3224290528</v>
      </c>
      <c r="T34" s="357">
        <v>8366485737.9200001</v>
      </c>
      <c r="U34" s="357">
        <v>739683724.70000005</v>
      </c>
      <c r="V34" s="357">
        <v>4177133392.8099999</v>
      </c>
      <c r="W34" s="357">
        <v>22474224698.900002</v>
      </c>
      <c r="X34" s="357">
        <v>7231049958.2700005</v>
      </c>
      <c r="Y34" s="357">
        <v>12319431329</v>
      </c>
      <c r="Z34" s="357">
        <v>408544967.20999998</v>
      </c>
      <c r="AA34" s="357">
        <v>19692576582</v>
      </c>
      <c r="AB34" s="357">
        <v>265020673</v>
      </c>
      <c r="AC34" s="357">
        <v>3739760708.6300001</v>
      </c>
      <c r="AD34" s="357">
        <v>1684516204.4400001</v>
      </c>
      <c r="AE34" s="357">
        <v>5559439907.5517864</v>
      </c>
      <c r="AF34" s="357">
        <v>26112870823.240002</v>
      </c>
      <c r="AG34" s="357">
        <v>14859647067.450001</v>
      </c>
      <c r="AH34" s="356">
        <v>0</v>
      </c>
      <c r="AI34" s="357">
        <v>9574920532.5699997</v>
      </c>
      <c r="AJ34" s="357">
        <v>1876154312.01</v>
      </c>
      <c r="AK34" s="357">
        <v>55229270796.699997</v>
      </c>
      <c r="AL34" s="357">
        <v>10641732784.200001</v>
      </c>
      <c r="AM34" s="357">
        <v>62513732057.489998</v>
      </c>
      <c r="AN34" s="357">
        <v>16316772347.809999</v>
      </c>
      <c r="AO34" s="357">
        <v>27235499837.970001</v>
      </c>
      <c r="AP34" s="357">
        <v>14436400263.370001</v>
      </c>
      <c r="AQ34" s="357">
        <v>5600417071</v>
      </c>
      <c r="AR34" s="357">
        <v>90287246974.669998</v>
      </c>
      <c r="AS34" s="357">
        <v>111959844855.35001</v>
      </c>
      <c r="AT34" s="357">
        <v>2496686753.02</v>
      </c>
      <c r="AU34" s="357">
        <v>43531637622.849998</v>
      </c>
      <c r="AV34" s="357">
        <v>54613177042.010002</v>
      </c>
      <c r="AW34" s="357">
        <v>27336563027.84</v>
      </c>
      <c r="AX34" s="357">
        <v>72224423610.919998</v>
      </c>
      <c r="AY34" s="357">
        <v>22453158489.080002</v>
      </c>
      <c r="AZ34" s="357">
        <v>5532112168.5900002</v>
      </c>
      <c r="BB34" s="358">
        <f t="shared" si="0"/>
        <v>1214462290860.0901</v>
      </c>
    </row>
    <row r="35" spans="1:54" ht="14.25" customHeight="1" x14ac:dyDescent="0.25">
      <c r="A35" s="246" t="s">
        <v>38</v>
      </c>
      <c r="B35" s="357">
        <v>1759426.58</v>
      </c>
      <c r="C35" s="357">
        <v>40695570.549999997</v>
      </c>
      <c r="D35" s="357">
        <v>285697581.36000001</v>
      </c>
      <c r="E35" s="358">
        <v>1270762823.3067007</v>
      </c>
      <c r="F35" s="357">
        <v>510524234.82999998</v>
      </c>
      <c r="G35" s="357">
        <v>38141583.899999999</v>
      </c>
      <c r="H35" s="357">
        <v>279620609</v>
      </c>
      <c r="I35" s="357">
        <v>86769265.349999994</v>
      </c>
      <c r="J35" s="357">
        <v>2964124671.6999998</v>
      </c>
      <c r="K35" s="357">
        <v>4183872437.1599998</v>
      </c>
      <c r="L35" s="357">
        <v>159714003.80000001</v>
      </c>
      <c r="M35" s="357">
        <v>1610114554.5999999</v>
      </c>
      <c r="N35" s="357">
        <v>7501990834.3199997</v>
      </c>
      <c r="O35" s="357">
        <v>139359754.97999999</v>
      </c>
      <c r="P35" s="357">
        <v>7878257767.6300001</v>
      </c>
      <c r="Q35" s="357">
        <v>18400761.100000001</v>
      </c>
      <c r="R35" s="357">
        <v>399281264.38</v>
      </c>
      <c r="S35" s="357">
        <v>15732834</v>
      </c>
      <c r="T35" s="357">
        <v>1222194710.8399999</v>
      </c>
      <c r="U35" s="357">
        <v>624109442.84000003</v>
      </c>
      <c r="V35" s="357">
        <v>200301194.66999999</v>
      </c>
      <c r="W35" s="357">
        <v>1756122513</v>
      </c>
      <c r="X35" s="357">
        <v>89062948.769999996</v>
      </c>
      <c r="Y35" s="357">
        <v>1395903031.5599999</v>
      </c>
      <c r="Z35" s="357">
        <v>45754820.579999998</v>
      </c>
      <c r="AA35" s="357">
        <v>1239204173.8800001</v>
      </c>
      <c r="AB35" s="357">
        <v>502585</v>
      </c>
      <c r="AC35" s="357">
        <v>506643918.55000001</v>
      </c>
      <c r="AD35" s="357">
        <v>72645041.569999993</v>
      </c>
      <c r="AE35" s="357">
        <v>160054864.68329921</v>
      </c>
      <c r="AF35" s="357">
        <v>59365469.590000004</v>
      </c>
      <c r="AG35" s="357">
        <v>167136751.84999999</v>
      </c>
      <c r="AH35" s="357">
        <v>16395197654.93</v>
      </c>
      <c r="AI35" s="356">
        <v>0</v>
      </c>
      <c r="AJ35" s="357">
        <v>36528634.420000002</v>
      </c>
      <c r="AK35" s="357">
        <v>2424062845.3499999</v>
      </c>
      <c r="AL35" s="357">
        <v>580677291.13</v>
      </c>
      <c r="AM35" s="357">
        <v>316233210.18000001</v>
      </c>
      <c r="AN35" s="357">
        <v>88633464.459999993</v>
      </c>
      <c r="AO35" s="357">
        <v>511083000.20999998</v>
      </c>
      <c r="AP35" s="357">
        <v>56478469.619999997</v>
      </c>
      <c r="AQ35" s="357">
        <v>11035671</v>
      </c>
      <c r="AR35" s="357">
        <v>21396194914.919998</v>
      </c>
      <c r="AS35" s="357">
        <v>5026953251.6199999</v>
      </c>
      <c r="AT35" s="357">
        <v>41339132.829999998</v>
      </c>
      <c r="AU35" s="357">
        <v>2609881489.9200001</v>
      </c>
      <c r="AV35" s="357">
        <v>459123203.07999998</v>
      </c>
      <c r="AW35" s="357">
        <v>9013565835.9899998</v>
      </c>
      <c r="AX35" s="357">
        <v>1464321039.03</v>
      </c>
      <c r="AY35" s="357">
        <v>1066961668.65</v>
      </c>
      <c r="AZ35" s="357">
        <v>207472850.81999999</v>
      </c>
      <c r="BB35" s="358">
        <f t="shared" si="0"/>
        <v>96629565074.089996</v>
      </c>
    </row>
    <row r="36" spans="1:54" ht="14.25" customHeight="1" x14ac:dyDescent="0.25">
      <c r="A36" s="246" t="s">
        <v>39</v>
      </c>
      <c r="B36" s="357">
        <v>126342</v>
      </c>
      <c r="C36" s="357">
        <v>17126781.190000001</v>
      </c>
      <c r="D36" s="357">
        <v>5608104005.6700001</v>
      </c>
      <c r="E36" s="358">
        <v>226718834.85677984</v>
      </c>
      <c r="F36" s="357">
        <v>54975368.43</v>
      </c>
      <c r="G36" s="357">
        <v>9188833.8699999992</v>
      </c>
      <c r="H36" s="357">
        <v>28510079.600000001</v>
      </c>
      <c r="I36" s="357">
        <v>135375150.63999999</v>
      </c>
      <c r="J36" s="357">
        <v>8789409813.1599998</v>
      </c>
      <c r="K36" s="357">
        <v>90483621.859999999</v>
      </c>
      <c r="L36" s="357">
        <v>6788942.5</v>
      </c>
      <c r="M36" s="357">
        <v>29171315.449999999</v>
      </c>
      <c r="N36" s="357">
        <v>383208561.75999999</v>
      </c>
      <c r="O36" s="357">
        <v>31110628.489999998</v>
      </c>
      <c r="P36" s="357">
        <v>524694442.97000003</v>
      </c>
      <c r="Q36" s="357">
        <v>25342.13</v>
      </c>
      <c r="R36" s="357">
        <v>387271614.82999998</v>
      </c>
      <c r="S36" s="357">
        <v>81730362</v>
      </c>
      <c r="T36" s="357">
        <v>59782058.909999996</v>
      </c>
      <c r="U36" s="357">
        <v>4398431.13</v>
      </c>
      <c r="V36" s="357">
        <v>12030220.869999999</v>
      </c>
      <c r="W36" s="357">
        <v>2387824115.5700002</v>
      </c>
      <c r="X36" s="357">
        <v>161939583.00999999</v>
      </c>
      <c r="Y36" s="357">
        <v>452523303.62</v>
      </c>
      <c r="Z36" s="357">
        <v>10196352.67</v>
      </c>
      <c r="AA36" s="357">
        <v>1144177472.48</v>
      </c>
      <c r="AB36" s="357">
        <v>36448983</v>
      </c>
      <c r="AC36" s="357">
        <v>13448270.73</v>
      </c>
      <c r="AD36" s="357">
        <v>3574723.16</v>
      </c>
      <c r="AE36" s="357">
        <v>28555645.293220166</v>
      </c>
      <c r="AF36" s="357">
        <v>4873406.92</v>
      </c>
      <c r="AG36" s="357">
        <v>322033727.75999999</v>
      </c>
      <c r="AH36" s="357">
        <v>772408272.83000004</v>
      </c>
      <c r="AI36" s="357">
        <v>46828058.409999996</v>
      </c>
      <c r="AJ36" s="356">
        <v>0</v>
      </c>
      <c r="AK36" s="357">
        <v>57261462.390000001</v>
      </c>
      <c r="AL36" s="357">
        <v>25552387.510000002</v>
      </c>
      <c r="AM36" s="357">
        <v>64280149.170000002</v>
      </c>
      <c r="AN36" s="357">
        <v>4755148.78</v>
      </c>
      <c r="AO36" s="357">
        <v>193103456.63999999</v>
      </c>
      <c r="AP36" s="357">
        <v>7744747.8799999999</v>
      </c>
      <c r="AQ36" s="357">
        <v>1776342</v>
      </c>
      <c r="AR36" s="357">
        <v>1078751131.01</v>
      </c>
      <c r="AS36" s="357">
        <v>3605165268.7800002</v>
      </c>
      <c r="AT36" s="357">
        <v>1403458.79</v>
      </c>
      <c r="AU36" s="357">
        <v>171323677.38999999</v>
      </c>
      <c r="AV36" s="357">
        <v>101119558.65000001</v>
      </c>
      <c r="AW36" s="357">
        <v>52306238.25</v>
      </c>
      <c r="AX36" s="357">
        <v>254475844.21000001</v>
      </c>
      <c r="AY36" s="357">
        <v>44434828.020000003</v>
      </c>
      <c r="AZ36" s="357">
        <v>12646781.189999999</v>
      </c>
      <c r="BB36" s="358">
        <f t="shared" si="0"/>
        <v>27541163148.429985</v>
      </c>
    </row>
    <row r="37" spans="1:54" ht="14.25" customHeight="1" x14ac:dyDescent="0.25">
      <c r="A37" s="246" t="s">
        <v>40</v>
      </c>
      <c r="B37" s="357">
        <v>52860430.57</v>
      </c>
      <c r="C37" s="357">
        <v>266674537.61000001</v>
      </c>
      <c r="D37" s="357">
        <v>834269242.21000004</v>
      </c>
      <c r="E37" s="358">
        <v>5785039297.0361872</v>
      </c>
      <c r="F37" s="357">
        <v>513841662.50999999</v>
      </c>
      <c r="G37" s="357">
        <v>1244825218.8199999</v>
      </c>
      <c r="H37" s="357">
        <v>12701819471.65</v>
      </c>
      <c r="I37" s="357">
        <v>149049118.97</v>
      </c>
      <c r="J37" s="357">
        <v>2588631823.8800001</v>
      </c>
      <c r="K37" s="357">
        <v>3501277286.3000002</v>
      </c>
      <c r="L37" s="357">
        <v>952473303.11000001</v>
      </c>
      <c r="M37" s="357">
        <v>1848097307.8199999</v>
      </c>
      <c r="N37" s="357">
        <v>11670337306.17</v>
      </c>
      <c r="O37" s="357">
        <v>855753798.19000006</v>
      </c>
      <c r="P37" s="357">
        <v>9406397823.2800007</v>
      </c>
      <c r="Q37" s="357">
        <v>609992874.58000004</v>
      </c>
      <c r="R37" s="357">
        <v>754912188.62</v>
      </c>
      <c r="S37" s="357">
        <v>135898833</v>
      </c>
      <c r="T37" s="357">
        <v>808282903.59000003</v>
      </c>
      <c r="U37" s="357">
        <v>227987712.78999999</v>
      </c>
      <c r="V37" s="357">
        <v>464976573.66000003</v>
      </c>
      <c r="W37" s="357">
        <v>1012672215.2</v>
      </c>
      <c r="X37" s="357">
        <v>734822070.90999997</v>
      </c>
      <c r="Y37" s="357">
        <v>1427178821.3499999</v>
      </c>
      <c r="Z37" s="357">
        <v>63572591.770000003</v>
      </c>
      <c r="AA37" s="357">
        <v>675793689.30999994</v>
      </c>
      <c r="AB37" s="357">
        <v>42492808</v>
      </c>
      <c r="AC37" s="357">
        <v>3183092350.75</v>
      </c>
      <c r="AD37" s="357">
        <v>1392605072.55</v>
      </c>
      <c r="AE37" s="357">
        <v>728636111.23381293</v>
      </c>
      <c r="AF37" s="357">
        <v>5453590134.2399998</v>
      </c>
      <c r="AG37" s="357">
        <v>756926382.01999998</v>
      </c>
      <c r="AH37" s="357">
        <v>54521355511.550003</v>
      </c>
      <c r="AI37" s="357">
        <v>3024073789.4200001</v>
      </c>
      <c r="AJ37" s="357">
        <v>113951600.37</v>
      </c>
      <c r="AK37" s="356">
        <v>0</v>
      </c>
      <c r="AL37" s="357">
        <v>979277765.02999997</v>
      </c>
      <c r="AM37" s="357">
        <v>4351811719.9399996</v>
      </c>
      <c r="AN37" s="357">
        <v>4366429238.5500002</v>
      </c>
      <c r="AO37" s="357">
        <v>6030407356.1400003</v>
      </c>
      <c r="AP37" s="357">
        <v>4766299676.7200003</v>
      </c>
      <c r="AQ37" s="357">
        <v>863363724</v>
      </c>
      <c r="AR37" s="357">
        <v>13756283879.389999</v>
      </c>
      <c r="AS37" s="357">
        <v>5713715884.5200005</v>
      </c>
      <c r="AT37" s="357">
        <v>853579197.22000003</v>
      </c>
      <c r="AU37" s="357">
        <v>5812103021.9099998</v>
      </c>
      <c r="AV37" s="357">
        <v>2394110343.4099998</v>
      </c>
      <c r="AW37" s="357">
        <v>5570845537.3500004</v>
      </c>
      <c r="AX37" s="357">
        <v>10975157778.950001</v>
      </c>
      <c r="AY37" s="357">
        <v>3499317018.5900002</v>
      </c>
      <c r="AZ37" s="357">
        <v>3999264384.48</v>
      </c>
      <c r="BB37" s="358">
        <f t="shared" si="0"/>
        <v>202436128389.24002</v>
      </c>
    </row>
    <row r="38" spans="1:54" ht="14.25" customHeight="1" x14ac:dyDescent="0.25">
      <c r="A38" s="246" t="s">
        <v>41</v>
      </c>
      <c r="B38" s="357">
        <v>10136711.289999999</v>
      </c>
      <c r="C38" s="357">
        <v>135306110.47</v>
      </c>
      <c r="D38" s="357">
        <v>191634185.78</v>
      </c>
      <c r="E38" s="358">
        <v>2024709268.7222562</v>
      </c>
      <c r="F38" s="357">
        <v>965681405.11000001</v>
      </c>
      <c r="G38" s="357">
        <v>86677949.319999993</v>
      </c>
      <c r="H38" s="357">
        <v>485388846.27999997</v>
      </c>
      <c r="I38" s="357">
        <v>155074007.30000001</v>
      </c>
      <c r="J38" s="357">
        <v>1429060495.3699999</v>
      </c>
      <c r="K38" s="357">
        <v>384108163.91000003</v>
      </c>
      <c r="L38" s="357">
        <v>33010182.579999998</v>
      </c>
      <c r="M38" s="357">
        <v>311435861.06</v>
      </c>
      <c r="N38" s="357">
        <v>6910795708.0900002</v>
      </c>
      <c r="O38" s="357">
        <v>150428245.61000001</v>
      </c>
      <c r="P38" s="357">
        <v>2368783423.77</v>
      </c>
      <c r="Q38" s="357">
        <v>20781196.109999999</v>
      </c>
      <c r="R38" s="357">
        <v>166868989.91</v>
      </c>
      <c r="S38" s="357">
        <v>68929643</v>
      </c>
      <c r="T38" s="357">
        <v>344730009.41000003</v>
      </c>
      <c r="U38" s="357">
        <v>26281090.109999999</v>
      </c>
      <c r="V38" s="357">
        <v>214413062.43000001</v>
      </c>
      <c r="W38" s="357">
        <v>298087627.29000002</v>
      </c>
      <c r="X38" s="357">
        <v>273316919.86000001</v>
      </c>
      <c r="Y38" s="357">
        <v>423730227.92000002</v>
      </c>
      <c r="Z38" s="357">
        <v>24159885.890000001</v>
      </c>
      <c r="AA38" s="357">
        <v>256511876.90000001</v>
      </c>
      <c r="AB38" s="357">
        <v>50205351</v>
      </c>
      <c r="AC38" s="357">
        <v>59116992.18</v>
      </c>
      <c r="AD38" s="357">
        <v>32599457.440000001</v>
      </c>
      <c r="AE38" s="357">
        <v>255015776.41774377</v>
      </c>
      <c r="AF38" s="357">
        <v>224459886.69</v>
      </c>
      <c r="AG38" s="357">
        <v>556448756.11000001</v>
      </c>
      <c r="AH38" s="357">
        <v>6693900599.2200003</v>
      </c>
      <c r="AI38" s="357">
        <v>307984314.16000003</v>
      </c>
      <c r="AJ38" s="357">
        <v>33364739.699999999</v>
      </c>
      <c r="AK38" s="357">
        <v>747614918.26999998</v>
      </c>
      <c r="AL38" s="356">
        <v>0</v>
      </c>
      <c r="AM38" s="357">
        <v>608217869.00999999</v>
      </c>
      <c r="AN38" s="357">
        <v>434833550.32999998</v>
      </c>
      <c r="AO38" s="357">
        <v>375822013.20999998</v>
      </c>
      <c r="AP38" s="357">
        <v>309078098.91000003</v>
      </c>
      <c r="AQ38" s="357">
        <v>71101536</v>
      </c>
      <c r="AR38" s="357">
        <v>3960143920.3699999</v>
      </c>
      <c r="AS38" s="357">
        <v>3500945342.9899998</v>
      </c>
      <c r="AT38" s="357">
        <v>50207907.979999997</v>
      </c>
      <c r="AU38" s="357">
        <v>12307363320.860001</v>
      </c>
      <c r="AV38" s="357">
        <v>945983710.73000002</v>
      </c>
      <c r="AW38" s="357">
        <v>522000197.91000003</v>
      </c>
      <c r="AX38" s="357">
        <v>2025793862.6900001</v>
      </c>
      <c r="AY38" s="357">
        <v>671007133.90999997</v>
      </c>
      <c r="AZ38" s="357">
        <v>61140787.640000001</v>
      </c>
      <c r="BB38" s="358">
        <f t="shared" si="0"/>
        <v>52564391137.220016</v>
      </c>
    </row>
    <row r="39" spans="1:54" ht="14.25" customHeight="1" x14ac:dyDescent="0.25">
      <c r="A39" s="246" t="s">
        <v>42</v>
      </c>
      <c r="B39" s="357">
        <v>43326607.799999997</v>
      </c>
      <c r="C39" s="357">
        <v>210770012.27000001</v>
      </c>
      <c r="D39" s="357">
        <v>1177142153.49</v>
      </c>
      <c r="E39" s="358">
        <v>2689482930.4271612</v>
      </c>
      <c r="F39" s="357">
        <v>892181637.86000001</v>
      </c>
      <c r="G39" s="357">
        <v>763690900.14999998</v>
      </c>
      <c r="H39" s="357">
        <v>5187047214.7799997</v>
      </c>
      <c r="I39" s="357">
        <v>296817506.66000003</v>
      </c>
      <c r="J39" s="357">
        <v>4730324499.6999998</v>
      </c>
      <c r="K39" s="357">
        <v>768890228.42999995</v>
      </c>
      <c r="L39" s="357">
        <v>141086951.63</v>
      </c>
      <c r="M39" s="357">
        <v>646362245.63999999</v>
      </c>
      <c r="N39" s="357">
        <v>5605155119.3199997</v>
      </c>
      <c r="O39" s="357">
        <v>529242064.75999999</v>
      </c>
      <c r="P39" s="357">
        <v>2870171998.4899998</v>
      </c>
      <c r="Q39" s="357">
        <v>901921023.97000003</v>
      </c>
      <c r="R39" s="357">
        <v>886569892.76999998</v>
      </c>
      <c r="S39" s="357">
        <v>318506222</v>
      </c>
      <c r="T39" s="357">
        <v>352630235.25999999</v>
      </c>
      <c r="U39" s="357">
        <v>40019217.75</v>
      </c>
      <c r="V39" s="357">
        <v>473858638.94</v>
      </c>
      <c r="W39" s="357">
        <v>1630094498.5799999</v>
      </c>
      <c r="X39" s="357">
        <v>512844285.87</v>
      </c>
      <c r="Y39" s="357">
        <v>1418228956.6900001</v>
      </c>
      <c r="Z39" s="357">
        <v>25598121</v>
      </c>
      <c r="AA39" s="357">
        <v>1614714514.8800001</v>
      </c>
      <c r="AB39" s="357">
        <v>14426635</v>
      </c>
      <c r="AC39" s="357">
        <v>346792665</v>
      </c>
      <c r="AD39" s="357">
        <v>141149600.36000001</v>
      </c>
      <c r="AE39" s="357">
        <v>338745215.5528388</v>
      </c>
      <c r="AF39" s="357">
        <v>5647950790.6899996</v>
      </c>
      <c r="AG39" s="357">
        <v>1354509943</v>
      </c>
      <c r="AH39" s="357">
        <v>42537463574.32</v>
      </c>
      <c r="AI39" s="357">
        <v>629161319.10000002</v>
      </c>
      <c r="AJ39" s="357">
        <v>160671874.34999999</v>
      </c>
      <c r="AK39" s="357">
        <v>3848661902.4699998</v>
      </c>
      <c r="AL39" s="357">
        <v>439574055.45999998</v>
      </c>
      <c r="AM39" s="356">
        <v>0</v>
      </c>
      <c r="AN39" s="357">
        <v>2653181463.4899998</v>
      </c>
      <c r="AO39" s="357">
        <v>2301387960.5300002</v>
      </c>
      <c r="AP39" s="357">
        <v>2786608160.73</v>
      </c>
      <c r="AQ39" s="357">
        <v>2858342030</v>
      </c>
      <c r="AR39" s="357">
        <v>4383682176.4700003</v>
      </c>
      <c r="AS39" s="357">
        <v>10549131118.5</v>
      </c>
      <c r="AT39" s="357">
        <v>629845728.41999996</v>
      </c>
      <c r="AU39" s="357">
        <v>2429142935.6100001</v>
      </c>
      <c r="AV39" s="357">
        <v>7702441729.25</v>
      </c>
      <c r="AW39" s="357">
        <v>1858448202.53</v>
      </c>
      <c r="AX39" s="357">
        <v>10166825315.18</v>
      </c>
      <c r="AY39" s="357">
        <v>1494021178.52</v>
      </c>
      <c r="AZ39" s="357">
        <v>530519226.36000001</v>
      </c>
      <c r="BB39" s="358">
        <f t="shared" si="0"/>
        <v>140529362480.00998</v>
      </c>
    </row>
    <row r="40" spans="1:54" ht="14.25" customHeight="1" x14ac:dyDescent="0.25">
      <c r="A40" s="245" t="s">
        <v>43</v>
      </c>
      <c r="B40" s="357">
        <v>66406467.270000003</v>
      </c>
      <c r="C40" s="357">
        <v>79294505.040000007</v>
      </c>
      <c r="D40" s="357">
        <v>130701584.26000001</v>
      </c>
      <c r="E40" s="358">
        <v>1831013195.1305795</v>
      </c>
      <c r="F40" s="357">
        <v>181192708.68000001</v>
      </c>
      <c r="G40" s="357">
        <v>2277589869.3899999</v>
      </c>
      <c r="H40" s="357">
        <v>2171037723.6500001</v>
      </c>
      <c r="I40" s="357">
        <v>80095063.709999993</v>
      </c>
      <c r="J40" s="357">
        <v>1260329084.47</v>
      </c>
      <c r="K40" s="357">
        <v>245978163.52000001</v>
      </c>
      <c r="L40" s="357">
        <v>73400744.25</v>
      </c>
      <c r="M40" s="357">
        <v>250269642.02000001</v>
      </c>
      <c r="N40" s="357">
        <v>4437126900.6700001</v>
      </c>
      <c r="O40" s="357">
        <v>987430870.76999998</v>
      </c>
      <c r="P40" s="357">
        <v>1668772889.8299999</v>
      </c>
      <c r="Q40" s="357">
        <v>128409810.19</v>
      </c>
      <c r="R40" s="357">
        <v>374637452.58999997</v>
      </c>
      <c r="S40" s="357">
        <v>491056557</v>
      </c>
      <c r="T40" s="357">
        <v>136579267.47</v>
      </c>
      <c r="U40" s="357">
        <v>23430804.52</v>
      </c>
      <c r="V40" s="357">
        <v>280656819.61000001</v>
      </c>
      <c r="W40" s="357">
        <v>553141507.85000002</v>
      </c>
      <c r="X40" s="357">
        <v>287484034.77999997</v>
      </c>
      <c r="Y40" s="357">
        <v>333401430.63999999</v>
      </c>
      <c r="Z40" s="357">
        <v>5765455.7199999997</v>
      </c>
      <c r="AA40" s="357">
        <v>447132642.63</v>
      </c>
      <c r="AB40" s="357">
        <v>1650926</v>
      </c>
      <c r="AC40" s="357">
        <v>86351704.209999993</v>
      </c>
      <c r="AD40" s="357">
        <v>27056240.68</v>
      </c>
      <c r="AE40" s="357">
        <v>230619407.33942065</v>
      </c>
      <c r="AF40" s="357">
        <v>2690673289.4499998</v>
      </c>
      <c r="AG40" s="357">
        <v>371180625</v>
      </c>
      <c r="AH40" s="357">
        <v>16003612168</v>
      </c>
      <c r="AI40" s="357">
        <v>431864342.31999999</v>
      </c>
      <c r="AJ40" s="357">
        <v>38416223.890000001</v>
      </c>
      <c r="AK40" s="357">
        <v>2027008822.3299999</v>
      </c>
      <c r="AL40" s="357">
        <v>239404420.52000001</v>
      </c>
      <c r="AM40" s="357">
        <v>1586907667.8199999</v>
      </c>
      <c r="AN40" s="356">
        <v>0</v>
      </c>
      <c r="AO40" s="357">
        <v>1216516033.4000001</v>
      </c>
      <c r="AP40" s="357">
        <v>1161569361.5699999</v>
      </c>
      <c r="AQ40" s="357">
        <v>474277018</v>
      </c>
      <c r="AR40" s="357">
        <v>2745373068.1799998</v>
      </c>
      <c r="AS40" s="357">
        <v>1972977991.05</v>
      </c>
      <c r="AT40" s="357">
        <v>625008662.51999998</v>
      </c>
      <c r="AU40" s="357">
        <v>1770018783.5799999</v>
      </c>
      <c r="AV40" s="357">
        <v>676183369.5</v>
      </c>
      <c r="AW40" s="357">
        <v>492727660.13</v>
      </c>
      <c r="AX40" s="357">
        <v>7305022898.6199999</v>
      </c>
      <c r="AY40" s="357">
        <v>2490772230.04</v>
      </c>
      <c r="AZ40" s="357">
        <v>516014062.31999999</v>
      </c>
      <c r="BB40" s="358">
        <f t="shared" si="0"/>
        <v>63983542172.130005</v>
      </c>
    </row>
    <row r="41" spans="1:54" ht="14.25" customHeight="1" x14ac:dyDescent="0.25">
      <c r="A41" s="245" t="s">
        <v>44</v>
      </c>
      <c r="B41" s="357">
        <v>74957116.640000001</v>
      </c>
      <c r="C41" s="357">
        <v>303398726.97000003</v>
      </c>
      <c r="D41" s="357">
        <v>345521143.14999998</v>
      </c>
      <c r="E41" s="358">
        <v>3077549120.5403733</v>
      </c>
      <c r="F41" s="357">
        <v>2459472558.04</v>
      </c>
      <c r="G41" s="357">
        <v>3587893771.5900002</v>
      </c>
      <c r="H41" s="357">
        <v>4617241589.4499998</v>
      </c>
      <c r="I41" s="357">
        <v>72421554.590000004</v>
      </c>
      <c r="J41" s="357">
        <v>39142893590.970001</v>
      </c>
      <c r="K41" s="357">
        <v>2022405361.04</v>
      </c>
      <c r="L41" s="357">
        <v>1656064349.6600001</v>
      </c>
      <c r="M41" s="357">
        <v>8366524544.7600002</v>
      </c>
      <c r="N41" s="357">
        <v>6114781744.3699999</v>
      </c>
      <c r="O41" s="357">
        <v>3770562494.0100002</v>
      </c>
      <c r="P41" s="357">
        <v>27673099128.48</v>
      </c>
      <c r="Q41" s="357">
        <v>78046511</v>
      </c>
      <c r="R41" s="357">
        <v>6410551282.1999998</v>
      </c>
      <c r="S41" s="357">
        <v>1312140810</v>
      </c>
      <c r="T41" s="357">
        <v>379023400.35000002</v>
      </c>
      <c r="U41" s="357">
        <v>18630955.149999999</v>
      </c>
      <c r="V41" s="357">
        <v>1704329206.3800001</v>
      </c>
      <c r="W41" s="357">
        <v>11821674123.110001</v>
      </c>
      <c r="X41" s="357">
        <v>415301679.35000002</v>
      </c>
      <c r="Y41" s="357">
        <v>780135854.63</v>
      </c>
      <c r="Z41" s="357">
        <v>275813766.01999998</v>
      </c>
      <c r="AA41" s="357">
        <v>12108606364.290001</v>
      </c>
      <c r="AB41" s="357">
        <v>269387549</v>
      </c>
      <c r="AC41" s="357">
        <v>3735731328.0599999</v>
      </c>
      <c r="AD41" s="357">
        <v>1607213603.9400001</v>
      </c>
      <c r="AE41" s="357">
        <v>387622850.62962669</v>
      </c>
      <c r="AF41" s="357">
        <v>3295993532.4699998</v>
      </c>
      <c r="AG41" s="357">
        <v>1711350496.73</v>
      </c>
      <c r="AH41" s="357">
        <v>19948508048.139999</v>
      </c>
      <c r="AI41" s="357">
        <v>1321491945.3900001</v>
      </c>
      <c r="AJ41" s="357">
        <v>170032660.11000001</v>
      </c>
      <c r="AK41" s="357">
        <v>11512137646.34</v>
      </c>
      <c r="AL41" s="357">
        <v>1580147603.9200001</v>
      </c>
      <c r="AM41" s="357">
        <v>653341348.94000006</v>
      </c>
      <c r="AN41" s="357">
        <v>2563072704.1300001</v>
      </c>
      <c r="AO41" s="356">
        <v>0</v>
      </c>
      <c r="AP41" s="357">
        <v>3544161399.77</v>
      </c>
      <c r="AQ41" s="357">
        <v>241319581</v>
      </c>
      <c r="AR41" s="357">
        <v>7294656816.4300003</v>
      </c>
      <c r="AS41" s="357">
        <v>15358424856.52</v>
      </c>
      <c r="AT41" s="357">
        <v>1402629850.55</v>
      </c>
      <c r="AU41" s="357">
        <v>3067249083.0599999</v>
      </c>
      <c r="AV41" s="357">
        <v>2323431118.52</v>
      </c>
      <c r="AW41" s="357">
        <v>3827492887.5900002</v>
      </c>
      <c r="AX41" s="357">
        <v>13284773087.530001</v>
      </c>
      <c r="AY41" s="357">
        <v>13232685390.26</v>
      </c>
      <c r="AZ41" s="357">
        <v>7743454949</v>
      </c>
      <c r="BB41" s="358">
        <f t="shared" si="0"/>
        <v>258665351084.76999</v>
      </c>
    </row>
    <row r="42" spans="1:54" ht="14.25" customHeight="1" x14ac:dyDescent="0.25">
      <c r="A42" s="246" t="s">
        <v>45</v>
      </c>
      <c r="B42" s="357">
        <v>31484918.010000002</v>
      </c>
      <c r="C42" s="357">
        <v>69894200.170000002</v>
      </c>
      <c r="D42" s="357">
        <v>264351090.41</v>
      </c>
      <c r="E42" s="358">
        <v>941149347.26448309</v>
      </c>
      <c r="F42" s="357">
        <v>108310847.48</v>
      </c>
      <c r="G42" s="357">
        <v>463699915.89999998</v>
      </c>
      <c r="H42" s="357">
        <v>7973054260.0699997</v>
      </c>
      <c r="I42" s="357">
        <v>21976085.640000001</v>
      </c>
      <c r="J42" s="357">
        <v>1843134910.72</v>
      </c>
      <c r="K42" s="357">
        <v>524559754.49000001</v>
      </c>
      <c r="L42" s="357">
        <v>139164535.30000001</v>
      </c>
      <c r="M42" s="357">
        <v>283877873.54000002</v>
      </c>
      <c r="N42" s="357">
        <v>5150093095.1199999</v>
      </c>
      <c r="O42" s="357">
        <v>206434218.18000001</v>
      </c>
      <c r="P42" s="357">
        <v>1732419577.8699999</v>
      </c>
      <c r="Q42" s="357">
        <v>366882585.25999999</v>
      </c>
      <c r="R42" s="357">
        <v>78658741.480000004</v>
      </c>
      <c r="S42" s="357">
        <v>21023015</v>
      </c>
      <c r="T42" s="357">
        <v>134210051.08</v>
      </c>
      <c r="U42" s="357">
        <v>47205268.189999998</v>
      </c>
      <c r="V42" s="357">
        <v>285846590.08999997</v>
      </c>
      <c r="W42" s="357">
        <v>205142365.00999999</v>
      </c>
      <c r="X42" s="357">
        <v>159165339.90000001</v>
      </c>
      <c r="Y42" s="357">
        <v>459209231.14999998</v>
      </c>
      <c r="Z42" s="357">
        <v>6373897.0700000003</v>
      </c>
      <c r="AA42" s="357">
        <v>167796544.19</v>
      </c>
      <c r="AB42" s="357">
        <v>28803693</v>
      </c>
      <c r="AC42" s="357">
        <v>186278574.08000001</v>
      </c>
      <c r="AD42" s="357">
        <v>175146343.09999999</v>
      </c>
      <c r="AE42" s="358">
        <v>118539454.14551689</v>
      </c>
      <c r="AF42" s="357">
        <v>4567248959.1899996</v>
      </c>
      <c r="AG42" s="357">
        <v>237677823.53999999</v>
      </c>
      <c r="AH42" s="357">
        <v>15868912094.059999</v>
      </c>
      <c r="AI42" s="357">
        <v>397484584.81</v>
      </c>
      <c r="AJ42" s="357">
        <v>49647039.200000003</v>
      </c>
      <c r="AK42" s="357">
        <v>4519571437.1999998</v>
      </c>
      <c r="AL42" s="357">
        <v>287306995.41000003</v>
      </c>
      <c r="AM42" s="357">
        <v>3826092543.77</v>
      </c>
      <c r="AN42" s="357">
        <v>2012722307.6300001</v>
      </c>
      <c r="AO42" s="357">
        <v>1812991170.6900001</v>
      </c>
      <c r="AP42" s="356">
        <v>0</v>
      </c>
      <c r="AQ42" s="357">
        <v>587476362</v>
      </c>
      <c r="AR42" s="357">
        <v>4917542599.7200003</v>
      </c>
      <c r="AS42" s="357">
        <v>2880164741.79</v>
      </c>
      <c r="AT42" s="357">
        <v>302889359.94999999</v>
      </c>
      <c r="AU42" s="357">
        <v>2483500210.6500001</v>
      </c>
      <c r="AV42" s="357">
        <v>967400958.53999996</v>
      </c>
      <c r="AW42" s="357">
        <v>1088010280.4000001</v>
      </c>
      <c r="AX42" s="357">
        <v>5041545348.4899998</v>
      </c>
      <c r="AY42" s="357">
        <v>902884000.5</v>
      </c>
      <c r="AZ42" s="357">
        <v>540043725.27999997</v>
      </c>
      <c r="BB42" s="358">
        <f t="shared" si="0"/>
        <v>75484998865.729996</v>
      </c>
    </row>
    <row r="43" spans="1:54" ht="14.25" customHeight="1" x14ac:dyDescent="0.25">
      <c r="A43" s="246" t="s">
        <v>46</v>
      </c>
      <c r="B43" s="357">
        <v>16425403.630000001</v>
      </c>
      <c r="C43" s="357">
        <v>25319724.449999999</v>
      </c>
      <c r="D43" s="357">
        <v>79441647.230000004</v>
      </c>
      <c r="E43" s="358">
        <v>670237679.93483865</v>
      </c>
      <c r="F43" s="357">
        <v>48378704.759999998</v>
      </c>
      <c r="G43" s="357">
        <v>233561675.94</v>
      </c>
      <c r="H43" s="357">
        <v>682058494.36000001</v>
      </c>
      <c r="I43" s="357">
        <v>16847069.390000001</v>
      </c>
      <c r="J43" s="357">
        <v>478383053.57999998</v>
      </c>
      <c r="K43" s="357">
        <v>209934804.03999999</v>
      </c>
      <c r="L43" s="357">
        <v>27238377.850000001</v>
      </c>
      <c r="M43" s="357">
        <v>108095061.56</v>
      </c>
      <c r="N43" s="357">
        <v>1701849547.23</v>
      </c>
      <c r="O43" s="357">
        <v>215669384.93000001</v>
      </c>
      <c r="P43" s="357">
        <v>543401259.87</v>
      </c>
      <c r="Q43" s="357">
        <v>1358806158.48</v>
      </c>
      <c r="R43" s="357">
        <v>98951247.590000004</v>
      </c>
      <c r="S43" s="356">
        <v>0</v>
      </c>
      <c r="T43" s="357">
        <v>32722483.210000001</v>
      </c>
      <c r="U43" s="357">
        <v>7817012.1200000001</v>
      </c>
      <c r="V43" s="357">
        <v>310454263.75</v>
      </c>
      <c r="W43" s="357">
        <v>174929110.37</v>
      </c>
      <c r="X43" s="357">
        <v>47789678.409999996</v>
      </c>
      <c r="Y43" s="357">
        <v>49519123.299999997</v>
      </c>
      <c r="Z43" s="357">
        <v>9300382.8100000005</v>
      </c>
      <c r="AA43" s="357">
        <v>112694694.01000001</v>
      </c>
      <c r="AB43" s="356">
        <v>0</v>
      </c>
      <c r="AC43" s="357">
        <v>99441975.879999995</v>
      </c>
      <c r="AD43" s="357">
        <v>43952414.93</v>
      </c>
      <c r="AE43" s="358">
        <v>84417642.065161392</v>
      </c>
      <c r="AF43" s="357">
        <v>1293215039.3499999</v>
      </c>
      <c r="AG43" s="357">
        <v>125264650.34</v>
      </c>
      <c r="AH43" s="357">
        <v>6111015788.6000004</v>
      </c>
      <c r="AI43" s="357">
        <v>143374029.66</v>
      </c>
      <c r="AJ43" s="357">
        <v>16400388.189999999</v>
      </c>
      <c r="AK43" s="357">
        <v>794825237.25</v>
      </c>
      <c r="AL43" s="357">
        <v>83149026.209999993</v>
      </c>
      <c r="AM43" s="357">
        <v>2141793938.47</v>
      </c>
      <c r="AN43" s="357">
        <v>552636926.38</v>
      </c>
      <c r="AO43" s="357">
        <v>948380168.37</v>
      </c>
      <c r="AP43" s="357">
        <v>464514329.06</v>
      </c>
      <c r="AQ43" s="356">
        <v>0</v>
      </c>
      <c r="AR43" s="357">
        <v>535931390.89999998</v>
      </c>
      <c r="AS43" s="357">
        <v>690972666.49000001</v>
      </c>
      <c r="AT43" s="357">
        <v>436331269.75999999</v>
      </c>
      <c r="AU43" s="357">
        <v>594802605.67999995</v>
      </c>
      <c r="AV43" s="357">
        <v>435784359.36000001</v>
      </c>
      <c r="AW43" s="357">
        <v>277186977.30000001</v>
      </c>
      <c r="AX43" s="357">
        <v>3219673577.8299999</v>
      </c>
      <c r="AY43" s="357">
        <v>377303065.08999997</v>
      </c>
      <c r="AZ43" s="357">
        <v>172206180.02000001</v>
      </c>
      <c r="BB43" s="358">
        <f t="shared" si="0"/>
        <v>26902399689.990005</v>
      </c>
    </row>
    <row r="44" spans="1:54" ht="14.25" customHeight="1" x14ac:dyDescent="0.25">
      <c r="A44" s="246" t="s">
        <v>47</v>
      </c>
      <c r="B44" s="357">
        <v>24937447.120000001</v>
      </c>
      <c r="C44" s="357">
        <v>505445515.49000001</v>
      </c>
      <c r="D44" s="357">
        <v>4947899441.79</v>
      </c>
      <c r="E44" s="358">
        <v>29182680861.561699</v>
      </c>
      <c r="F44" s="357">
        <v>2350002694.1900001</v>
      </c>
      <c r="G44" s="357">
        <v>493138389.70999998</v>
      </c>
      <c r="H44" s="357">
        <v>4064727770.3899999</v>
      </c>
      <c r="I44" s="357">
        <v>791104740.77999997</v>
      </c>
      <c r="J44" s="357">
        <v>21946015823.23</v>
      </c>
      <c r="K44" s="357">
        <v>3378086123.29</v>
      </c>
      <c r="L44" s="357">
        <v>455627547.63999999</v>
      </c>
      <c r="M44" s="357">
        <v>1870463064.78</v>
      </c>
      <c r="N44" s="357">
        <v>24752109649.619999</v>
      </c>
      <c r="O44" s="357">
        <v>1245158612.8</v>
      </c>
      <c r="P44" s="357">
        <v>24876060583.59</v>
      </c>
      <c r="Q44" s="357">
        <v>193229710.75999999</v>
      </c>
      <c r="R44" s="357">
        <v>4796397697.1800003</v>
      </c>
      <c r="S44" s="357">
        <v>283637838</v>
      </c>
      <c r="T44" s="357">
        <v>20821481074.450001</v>
      </c>
      <c r="U44" s="357">
        <v>526018656.56999999</v>
      </c>
      <c r="V44" s="357">
        <v>3676881674.8000002</v>
      </c>
      <c r="W44" s="357">
        <v>7074124582.0100002</v>
      </c>
      <c r="X44" s="357">
        <v>2530500467.4299998</v>
      </c>
      <c r="Y44" s="357">
        <v>6175687935.2799997</v>
      </c>
      <c r="Z44" s="357">
        <v>384039532.18000001</v>
      </c>
      <c r="AA44" s="357">
        <v>6593439180.3699999</v>
      </c>
      <c r="AB44" s="357">
        <v>31579521</v>
      </c>
      <c r="AC44" s="357">
        <v>969675569.22000003</v>
      </c>
      <c r="AD44" s="357">
        <v>346917294.98000002</v>
      </c>
      <c r="AE44" s="358">
        <v>3675611176.7882991</v>
      </c>
      <c r="AF44" s="357">
        <v>1902216893.2</v>
      </c>
      <c r="AG44" s="357">
        <v>2028965393.1300001</v>
      </c>
      <c r="AH44" s="357">
        <v>38580725789.480003</v>
      </c>
      <c r="AI44" s="357">
        <v>4002436737.4099998</v>
      </c>
      <c r="AJ44" s="357">
        <v>999481986.17999995</v>
      </c>
      <c r="AK44" s="357">
        <v>5332929652.9099998</v>
      </c>
      <c r="AL44" s="357">
        <v>2084700889.5699999</v>
      </c>
      <c r="AM44" s="357">
        <v>2606513258.8600001</v>
      </c>
      <c r="AN44" s="357">
        <v>1809305050.74</v>
      </c>
      <c r="AO44" s="357">
        <v>4153125067.7600002</v>
      </c>
      <c r="AP44" s="357">
        <v>1905989701.6900001</v>
      </c>
      <c r="AQ44" s="357">
        <v>338965318</v>
      </c>
      <c r="AR44" s="356">
        <v>0</v>
      </c>
      <c r="AS44" s="357">
        <v>45220925292.519997</v>
      </c>
      <c r="AT44" s="357">
        <v>245146380.31999999</v>
      </c>
      <c r="AU44" s="357">
        <v>12838569689.200001</v>
      </c>
      <c r="AV44" s="357">
        <v>19260430794.43</v>
      </c>
      <c r="AW44" s="357">
        <v>7302863458.4700003</v>
      </c>
      <c r="AX44" s="357">
        <v>12596563006.379999</v>
      </c>
      <c r="AY44" s="357">
        <v>6822455177.5600004</v>
      </c>
      <c r="AZ44" s="357">
        <v>758433080.61000001</v>
      </c>
      <c r="BB44" s="358">
        <f t="shared" si="0"/>
        <v>349753422795.41998</v>
      </c>
    </row>
    <row r="45" spans="1:54" ht="14.25" customHeight="1" x14ac:dyDescent="0.25">
      <c r="A45" s="246" t="s">
        <v>48</v>
      </c>
      <c r="B45" s="357">
        <v>54522290.289999999</v>
      </c>
      <c r="C45" s="357">
        <v>7332741304.9200001</v>
      </c>
      <c r="D45" s="357">
        <v>20533481968.970001</v>
      </c>
      <c r="E45" s="358">
        <v>12546482436.918209</v>
      </c>
      <c r="F45" s="357">
        <v>20405516650.400002</v>
      </c>
      <c r="G45" s="357">
        <v>252996396.86000001</v>
      </c>
      <c r="H45" s="357">
        <v>3710801177.1599998</v>
      </c>
      <c r="I45" s="357">
        <v>11473522683.969999</v>
      </c>
      <c r="J45" s="357">
        <v>133307480930.28</v>
      </c>
      <c r="K45" s="357">
        <v>1750553733.74</v>
      </c>
      <c r="L45" s="357">
        <v>271125770.54000002</v>
      </c>
      <c r="M45" s="357">
        <v>2051114817.05</v>
      </c>
      <c r="N45" s="357">
        <v>37328011854.449997</v>
      </c>
      <c r="O45" s="357">
        <v>744064127.67999995</v>
      </c>
      <c r="P45" s="357">
        <v>35181171576.459999</v>
      </c>
      <c r="Q45" s="357">
        <v>395434319.83999997</v>
      </c>
      <c r="R45" s="357">
        <v>22806274702.900002</v>
      </c>
      <c r="S45" s="357">
        <v>119874018</v>
      </c>
      <c r="T45" s="357">
        <v>17293726297.32</v>
      </c>
      <c r="U45" s="357">
        <v>439338552.83999997</v>
      </c>
      <c r="V45" s="357">
        <v>6927196866.6099997</v>
      </c>
      <c r="W45" s="357">
        <v>66949332694.720001</v>
      </c>
      <c r="X45" s="357">
        <v>5489727587.3800001</v>
      </c>
      <c r="Y45" s="357">
        <v>149692190007.76001</v>
      </c>
      <c r="Z45" s="357">
        <v>548477164.21000004</v>
      </c>
      <c r="AA45" s="357">
        <v>48709789274.580002</v>
      </c>
      <c r="AB45" s="357">
        <v>277000167</v>
      </c>
      <c r="AC45" s="357">
        <v>549316207.66999996</v>
      </c>
      <c r="AD45" s="357">
        <v>215719423.18000001</v>
      </c>
      <c r="AE45" s="358">
        <v>1580252043.7817919</v>
      </c>
      <c r="AF45" s="357">
        <v>2141370187.7</v>
      </c>
      <c r="AG45" s="357">
        <v>181632359717.57999</v>
      </c>
      <c r="AH45" s="357">
        <v>61578123223.309998</v>
      </c>
      <c r="AI45" s="357">
        <v>5498692132.6000004</v>
      </c>
      <c r="AJ45" s="357">
        <v>3374167362.4200001</v>
      </c>
      <c r="AK45" s="357">
        <v>6089691210.0699997</v>
      </c>
      <c r="AL45" s="357">
        <v>1007521044.36</v>
      </c>
      <c r="AM45" s="357">
        <v>5942296304.5500002</v>
      </c>
      <c r="AN45" s="357">
        <v>1247103872.97</v>
      </c>
      <c r="AO45" s="357">
        <v>10914120591.51</v>
      </c>
      <c r="AP45" s="357">
        <v>860816442.51999998</v>
      </c>
      <c r="AQ45" s="357">
        <v>263511780</v>
      </c>
      <c r="AR45" s="357">
        <v>46604399254.690002</v>
      </c>
      <c r="AS45" s="356">
        <v>0</v>
      </c>
      <c r="AT45" s="357">
        <v>272037701.77999997</v>
      </c>
      <c r="AU45" s="357">
        <v>14870218086.209999</v>
      </c>
      <c r="AV45" s="357">
        <v>21298536280.23</v>
      </c>
      <c r="AW45" s="357">
        <v>3516108733.3200002</v>
      </c>
      <c r="AX45" s="357">
        <v>16613108572.18</v>
      </c>
      <c r="AY45" s="357">
        <v>11324554421.629999</v>
      </c>
      <c r="AZ45" s="357">
        <v>2341095840.48</v>
      </c>
      <c r="BB45" s="358">
        <f t="shared" si="0"/>
        <v>1006327069807.5897</v>
      </c>
    </row>
    <row r="46" spans="1:54" ht="14.25" customHeight="1" x14ac:dyDescent="0.25">
      <c r="A46" s="245" t="s">
        <v>49</v>
      </c>
      <c r="B46" s="357">
        <v>162490064.61000001</v>
      </c>
      <c r="C46" s="357">
        <v>7863553.6799999997</v>
      </c>
      <c r="D46" s="357">
        <v>17369172.550000001</v>
      </c>
      <c r="E46" s="358">
        <v>303833907.05375206</v>
      </c>
      <c r="F46" s="357">
        <v>18457612.829999998</v>
      </c>
      <c r="G46" s="357">
        <v>667872489.32000005</v>
      </c>
      <c r="H46" s="357">
        <v>401189410.25</v>
      </c>
      <c r="I46" s="357">
        <v>3040514</v>
      </c>
      <c r="J46" s="357">
        <v>128132855.48999999</v>
      </c>
      <c r="K46" s="357">
        <v>57793053.960000001</v>
      </c>
      <c r="L46" s="357">
        <v>6449102.6500000004</v>
      </c>
      <c r="M46" s="357">
        <v>30659546.609999999</v>
      </c>
      <c r="N46" s="357">
        <v>509494485.38999999</v>
      </c>
      <c r="O46" s="357">
        <v>195524184.53</v>
      </c>
      <c r="P46" s="357">
        <v>256334569.56999999</v>
      </c>
      <c r="Q46" s="357">
        <v>223332618.88999999</v>
      </c>
      <c r="R46" s="357">
        <v>20095213.73</v>
      </c>
      <c r="S46" s="357">
        <v>8851057</v>
      </c>
      <c r="T46" s="357">
        <v>10200293.4</v>
      </c>
      <c r="U46" s="357">
        <v>3300106.64</v>
      </c>
      <c r="V46" s="357">
        <v>23468700.030000001</v>
      </c>
      <c r="W46" s="357">
        <v>113644541.91</v>
      </c>
      <c r="X46" s="357">
        <v>10728029.609999999</v>
      </c>
      <c r="Y46" s="357">
        <v>31125729.359999999</v>
      </c>
      <c r="Z46" s="357">
        <v>9222773.3100000005</v>
      </c>
      <c r="AA46" s="357">
        <v>58657900.079999998</v>
      </c>
      <c r="AB46" s="356">
        <v>0</v>
      </c>
      <c r="AC46" s="357">
        <v>19264706.739999998</v>
      </c>
      <c r="AD46" s="357">
        <v>6523612.6299999999</v>
      </c>
      <c r="AE46" s="358">
        <v>38268427.426247932</v>
      </c>
      <c r="AF46" s="357">
        <v>650992191.30999994</v>
      </c>
      <c r="AG46" s="357">
        <v>23093165.120000001</v>
      </c>
      <c r="AH46" s="357">
        <v>2153829598.8899999</v>
      </c>
      <c r="AI46" s="357">
        <v>30349119.280000001</v>
      </c>
      <c r="AJ46" s="357">
        <v>2259900.77</v>
      </c>
      <c r="AK46" s="357">
        <v>424704654.51999998</v>
      </c>
      <c r="AL46" s="357">
        <v>20588343.280000001</v>
      </c>
      <c r="AM46" s="357">
        <v>490807409.10000002</v>
      </c>
      <c r="AN46" s="357">
        <v>695740696.32000005</v>
      </c>
      <c r="AO46" s="357">
        <v>1034074001.9400001</v>
      </c>
      <c r="AP46" s="357">
        <v>348406306.83999997</v>
      </c>
      <c r="AQ46" s="357">
        <v>518841238</v>
      </c>
      <c r="AR46" s="357">
        <v>327080922.94</v>
      </c>
      <c r="AS46" s="357">
        <v>272792410.23000002</v>
      </c>
      <c r="AT46" s="356">
        <v>0</v>
      </c>
      <c r="AU46" s="357">
        <v>207296835.18000001</v>
      </c>
      <c r="AV46" s="357">
        <v>178853825.88</v>
      </c>
      <c r="AW46" s="357">
        <v>174584632.56999999</v>
      </c>
      <c r="AX46" s="357">
        <v>2106074385.49</v>
      </c>
      <c r="AY46" s="357">
        <v>429963138.94999999</v>
      </c>
      <c r="AZ46" s="357">
        <v>126193435.77</v>
      </c>
      <c r="BB46" s="358">
        <f t="shared" si="0"/>
        <v>13559714445.629999</v>
      </c>
    </row>
    <row r="47" spans="1:54" ht="14.25" customHeight="1" x14ac:dyDescent="0.25">
      <c r="A47" s="246" t="s">
        <v>50</v>
      </c>
      <c r="B47" s="357">
        <v>92160857.730000004</v>
      </c>
      <c r="C47" s="357">
        <v>1478537657.04</v>
      </c>
      <c r="D47" s="357">
        <v>1680513741.1199999</v>
      </c>
      <c r="E47" s="358">
        <v>8493245588.3871489</v>
      </c>
      <c r="F47" s="357">
        <v>2807617228.2800002</v>
      </c>
      <c r="G47" s="357">
        <v>1802204098.8099999</v>
      </c>
      <c r="H47" s="357">
        <v>2858386809.46</v>
      </c>
      <c r="I47" s="357">
        <v>1480033799.1600001</v>
      </c>
      <c r="J47" s="357">
        <v>7425458879.6400003</v>
      </c>
      <c r="K47" s="357">
        <v>1432124941.3299999</v>
      </c>
      <c r="L47" s="357">
        <v>235079655.44999999</v>
      </c>
      <c r="M47" s="357">
        <v>1297489615.1300001</v>
      </c>
      <c r="N47" s="357">
        <v>40474520855.290001</v>
      </c>
      <c r="O47" s="357">
        <v>1931397770.77</v>
      </c>
      <c r="P47" s="357">
        <v>9432296661.3999996</v>
      </c>
      <c r="Q47" s="357">
        <v>296288063.88</v>
      </c>
      <c r="R47" s="357">
        <v>1572688768.98</v>
      </c>
      <c r="S47" s="357">
        <v>493922863</v>
      </c>
      <c r="T47" s="357">
        <v>1604376538.05</v>
      </c>
      <c r="U47" s="357">
        <v>108975317.48999999</v>
      </c>
      <c r="V47" s="357">
        <v>1622353150.28</v>
      </c>
      <c r="W47" s="357">
        <v>3226452047.3800001</v>
      </c>
      <c r="X47" s="357">
        <v>1570902964.97</v>
      </c>
      <c r="Y47" s="357">
        <v>1858425471.6099999</v>
      </c>
      <c r="Z47" s="357">
        <v>114378612.69</v>
      </c>
      <c r="AA47" s="357">
        <v>2058780166.8599999</v>
      </c>
      <c r="AB47" s="357">
        <v>1008312886</v>
      </c>
      <c r="AC47" s="357">
        <v>643103276.11000001</v>
      </c>
      <c r="AD47" s="357">
        <v>242757270.84999999</v>
      </c>
      <c r="AE47" s="358">
        <v>1069739567.7928511</v>
      </c>
      <c r="AF47" s="357">
        <v>1713239217.6600001</v>
      </c>
      <c r="AG47" s="357">
        <v>5096163503.5900002</v>
      </c>
      <c r="AH47" s="357">
        <v>33934855719.810001</v>
      </c>
      <c r="AI47" s="357">
        <v>1705216361.4100001</v>
      </c>
      <c r="AJ47" s="357">
        <v>297429925.55000001</v>
      </c>
      <c r="AK47" s="357">
        <v>5139710805.4200001</v>
      </c>
      <c r="AL47" s="357">
        <v>24233943932.32</v>
      </c>
      <c r="AM47" s="357">
        <v>2732557302.8299999</v>
      </c>
      <c r="AN47" s="357">
        <v>2239203265.25</v>
      </c>
      <c r="AO47" s="357">
        <v>2708774155.3600001</v>
      </c>
      <c r="AP47" s="357">
        <v>1250034915.72</v>
      </c>
      <c r="AQ47" s="357">
        <v>717266478</v>
      </c>
      <c r="AR47" s="357">
        <v>20691339344.619999</v>
      </c>
      <c r="AS47" s="357">
        <v>14155512928.309999</v>
      </c>
      <c r="AT47" s="357">
        <v>295702824.13999999</v>
      </c>
      <c r="AU47" s="356">
        <v>0</v>
      </c>
      <c r="AV47" s="357">
        <v>5370833796.8500004</v>
      </c>
      <c r="AW47" s="357">
        <v>2126978600.8900001</v>
      </c>
      <c r="AX47" s="357">
        <v>22679820049.400002</v>
      </c>
      <c r="AY47" s="357">
        <v>6548236030.25</v>
      </c>
      <c r="AZ47" s="357">
        <v>553095855.42999995</v>
      </c>
      <c r="BB47" s="358">
        <f t="shared" si="0"/>
        <v>254602440137.75003</v>
      </c>
    </row>
    <row r="48" spans="1:54" ht="14.25" customHeight="1" x14ac:dyDescent="0.25">
      <c r="A48" s="246" t="s">
        <v>51</v>
      </c>
      <c r="B48" s="357">
        <v>48040399.380000003</v>
      </c>
      <c r="C48" s="357">
        <v>618412970.61000001</v>
      </c>
      <c r="D48" s="357">
        <v>1641502455.98</v>
      </c>
      <c r="E48" s="358">
        <v>5119385851.8892221</v>
      </c>
      <c r="F48" s="357">
        <v>1982747880.76</v>
      </c>
      <c r="G48" s="357">
        <v>254912879.52000001</v>
      </c>
      <c r="H48" s="357">
        <v>1592518245.1700001</v>
      </c>
      <c r="I48" s="357">
        <v>267509956.38</v>
      </c>
      <c r="J48" s="357">
        <v>26147226619.98</v>
      </c>
      <c r="K48" s="357">
        <v>527748996.62</v>
      </c>
      <c r="L48" s="357">
        <v>187432983.37</v>
      </c>
      <c r="M48" s="357">
        <v>1003424302.3200001</v>
      </c>
      <c r="N48" s="357">
        <v>15274833932.690001</v>
      </c>
      <c r="O48" s="357">
        <v>504249475.13999999</v>
      </c>
      <c r="P48" s="357">
        <v>3997230750.5700002</v>
      </c>
      <c r="Q48" s="357">
        <v>145074998.84999999</v>
      </c>
      <c r="R48" s="357">
        <v>20894089368.950001</v>
      </c>
      <c r="S48" s="357">
        <v>529937633</v>
      </c>
      <c r="T48" s="357">
        <v>844889399.99000001</v>
      </c>
      <c r="U48" s="357">
        <v>68795685.780000001</v>
      </c>
      <c r="V48" s="357">
        <v>4668560888.3400002</v>
      </c>
      <c r="W48" s="357">
        <v>7578776361.9499998</v>
      </c>
      <c r="X48" s="357">
        <v>813333965.48000002</v>
      </c>
      <c r="Y48" s="357">
        <v>3389404884.4499998</v>
      </c>
      <c r="Z48" s="357">
        <v>102178796.41</v>
      </c>
      <c r="AA48" s="357">
        <v>2932925934.1199999</v>
      </c>
      <c r="AB48" s="357">
        <v>19889027</v>
      </c>
      <c r="AC48" s="357">
        <v>88166165.150000006</v>
      </c>
      <c r="AD48" s="357">
        <v>122670605.23999999</v>
      </c>
      <c r="AE48" s="358">
        <v>644795861.7907778</v>
      </c>
      <c r="AF48" s="357">
        <v>800406413.33000004</v>
      </c>
      <c r="AG48" s="357">
        <v>1570020261.6300001</v>
      </c>
      <c r="AH48" s="357">
        <v>48149666575.220001</v>
      </c>
      <c r="AI48" s="357">
        <v>975457891.98000002</v>
      </c>
      <c r="AJ48" s="357">
        <v>179379529.16999999</v>
      </c>
      <c r="AK48" s="357">
        <v>1836515912.1800001</v>
      </c>
      <c r="AL48" s="357">
        <v>364490372.27999997</v>
      </c>
      <c r="AM48" s="357">
        <v>8812736767.6000004</v>
      </c>
      <c r="AN48" s="357">
        <v>559491342.50999999</v>
      </c>
      <c r="AO48" s="357">
        <v>2286338286.0799999</v>
      </c>
      <c r="AP48" s="357">
        <v>656689202.04999995</v>
      </c>
      <c r="AQ48" s="357">
        <v>503042649</v>
      </c>
      <c r="AR48" s="357">
        <v>12914936539.469999</v>
      </c>
      <c r="AS48" s="357">
        <v>28368512361.970001</v>
      </c>
      <c r="AT48" s="357">
        <v>234833502.63999999</v>
      </c>
      <c r="AU48" s="357">
        <v>4313166681.0299997</v>
      </c>
      <c r="AV48" s="356">
        <v>0</v>
      </c>
      <c r="AW48" s="357">
        <v>1217346734.9000001</v>
      </c>
      <c r="AX48" s="357">
        <v>12555303388.639999</v>
      </c>
      <c r="AY48" s="357">
        <v>6730167446.7299995</v>
      </c>
      <c r="AZ48" s="357">
        <v>1530315889.3800001</v>
      </c>
      <c r="BB48" s="358">
        <f t="shared" si="0"/>
        <v>236569485024.67001</v>
      </c>
    </row>
    <row r="49" spans="1:54" ht="14.25" customHeight="1" x14ac:dyDescent="0.25">
      <c r="A49" s="246" t="s">
        <v>52</v>
      </c>
      <c r="B49" s="357">
        <v>7437837.0800000001</v>
      </c>
      <c r="C49" s="357">
        <v>537556116.47000003</v>
      </c>
      <c r="D49" s="357">
        <v>1586498831.1800001</v>
      </c>
      <c r="E49" s="358">
        <v>6727717820.2479382</v>
      </c>
      <c r="F49" s="357">
        <v>1000486369.33</v>
      </c>
      <c r="G49" s="357">
        <v>213231477.81999999</v>
      </c>
      <c r="H49" s="357">
        <v>1359716140.01</v>
      </c>
      <c r="I49" s="357">
        <v>376511180.10000002</v>
      </c>
      <c r="J49" s="357">
        <v>7114011170.6700001</v>
      </c>
      <c r="K49" s="357">
        <v>10390548530.41</v>
      </c>
      <c r="L49" s="357">
        <v>943976662.64999998</v>
      </c>
      <c r="M49" s="357">
        <v>6738446484.0799999</v>
      </c>
      <c r="N49" s="357">
        <v>6482048474.8900003</v>
      </c>
      <c r="O49" s="357">
        <v>470719688.97000003</v>
      </c>
      <c r="P49" s="357">
        <v>7713818014.3500004</v>
      </c>
      <c r="Q49" s="357">
        <v>91232774.829999998</v>
      </c>
      <c r="R49" s="357">
        <v>1308057297.3299999</v>
      </c>
      <c r="S49" s="357">
        <v>501575277</v>
      </c>
      <c r="T49" s="357">
        <v>644505269.84000003</v>
      </c>
      <c r="U49" s="357">
        <v>293362616</v>
      </c>
      <c r="V49" s="357">
        <v>757393102.37</v>
      </c>
      <c r="W49" s="357">
        <v>2429816557.5599999</v>
      </c>
      <c r="X49" s="357">
        <v>794804179.60000002</v>
      </c>
      <c r="Y49" s="357">
        <v>1637026651.8699999</v>
      </c>
      <c r="Z49" s="357">
        <v>63204821.299999997</v>
      </c>
      <c r="AA49" s="357">
        <v>1694729156.5</v>
      </c>
      <c r="AB49" s="357">
        <v>11608128</v>
      </c>
      <c r="AC49" s="357">
        <v>1070102538.29</v>
      </c>
      <c r="AD49" s="357">
        <v>500428219.91000003</v>
      </c>
      <c r="AE49" s="358">
        <v>847368167.84206164</v>
      </c>
      <c r="AF49" s="357">
        <v>817311222.13999999</v>
      </c>
      <c r="AG49" s="357">
        <v>928313230.12</v>
      </c>
      <c r="AH49" s="357">
        <v>16086729532.530001</v>
      </c>
      <c r="AI49" s="357">
        <v>10138200806.309999</v>
      </c>
      <c r="AJ49" s="357">
        <v>236153899.63999999</v>
      </c>
      <c r="AK49" s="357">
        <v>3938889648.6799998</v>
      </c>
      <c r="AL49" s="357">
        <v>747445841.54999995</v>
      </c>
      <c r="AM49" s="357">
        <v>1593943615.6400001</v>
      </c>
      <c r="AN49" s="357">
        <v>446526806.13</v>
      </c>
      <c r="AO49" s="357">
        <v>2157411005.02</v>
      </c>
      <c r="AP49" s="357">
        <v>474922520.10000002</v>
      </c>
      <c r="AQ49" s="357">
        <v>187862910</v>
      </c>
      <c r="AR49" s="357">
        <v>8893536011.2700005</v>
      </c>
      <c r="AS49" s="357">
        <v>9818334391.9099998</v>
      </c>
      <c r="AT49" s="357">
        <v>140285189.19999999</v>
      </c>
      <c r="AU49" s="357">
        <v>2796059559.8699999</v>
      </c>
      <c r="AV49" s="357">
        <v>1609578574.1500001</v>
      </c>
      <c r="AW49" s="356">
        <v>0</v>
      </c>
      <c r="AX49" s="357">
        <v>4157712770.8600001</v>
      </c>
      <c r="AY49" s="357">
        <v>1796533711.1700001</v>
      </c>
      <c r="AZ49" s="357">
        <v>416432676.48000002</v>
      </c>
      <c r="BB49" s="358">
        <f t="shared" si="0"/>
        <v>131690123479.27</v>
      </c>
    </row>
    <row r="50" spans="1:54" ht="14.25" customHeight="1" x14ac:dyDescent="0.25">
      <c r="A50" s="246" t="s">
        <v>53</v>
      </c>
      <c r="B50" s="357">
        <v>1280748894.3099999</v>
      </c>
      <c r="C50" s="357">
        <v>1695441072.8800001</v>
      </c>
      <c r="D50" s="357">
        <v>4103046438.5500002</v>
      </c>
      <c r="E50" s="358">
        <v>18304828805.983597</v>
      </c>
      <c r="F50" s="357">
        <v>4088475253.9400001</v>
      </c>
      <c r="G50" s="357">
        <v>2209773647.6900001</v>
      </c>
      <c r="H50" s="357">
        <v>6793919081.5</v>
      </c>
      <c r="I50" s="357">
        <v>1170394142.72</v>
      </c>
      <c r="J50" s="357">
        <v>16362798601.42</v>
      </c>
      <c r="K50" s="357">
        <v>3026976834.27</v>
      </c>
      <c r="L50" s="357">
        <v>462635834.14999998</v>
      </c>
      <c r="M50" s="357">
        <v>1730072315.95</v>
      </c>
      <c r="N50" s="357">
        <v>48045350083.870003</v>
      </c>
      <c r="O50" s="357">
        <v>4190989606.6500001</v>
      </c>
      <c r="P50" s="357">
        <v>11503457564.24</v>
      </c>
      <c r="Q50" s="357">
        <v>2002423820.5599999</v>
      </c>
      <c r="R50" s="357">
        <v>4143126973.9299998</v>
      </c>
      <c r="S50" s="357">
        <v>1951346323</v>
      </c>
      <c r="T50" s="357">
        <v>2203589672</v>
      </c>
      <c r="U50" s="357">
        <v>210146715.19999999</v>
      </c>
      <c r="V50" s="357">
        <v>2466826985.5500002</v>
      </c>
      <c r="W50" s="357">
        <v>8369210850.71</v>
      </c>
      <c r="X50" s="357">
        <v>2258543049.1700001</v>
      </c>
      <c r="Y50" s="357">
        <v>5553456416</v>
      </c>
      <c r="Z50" s="357">
        <v>232500124.08000001</v>
      </c>
      <c r="AA50" s="357">
        <v>5455911933.4300003</v>
      </c>
      <c r="AB50" s="357">
        <v>327415585</v>
      </c>
      <c r="AC50" s="357">
        <v>1586851474.4100001</v>
      </c>
      <c r="AD50" s="357">
        <v>478036643.61000001</v>
      </c>
      <c r="AE50" s="358">
        <v>2305526132.6964045</v>
      </c>
      <c r="AF50" s="357">
        <v>4525441730.0299997</v>
      </c>
      <c r="AG50" s="357">
        <v>5464897348.9799995</v>
      </c>
      <c r="AH50" s="357">
        <v>58518223511.970001</v>
      </c>
      <c r="AI50" s="357">
        <v>2508967569.6799998</v>
      </c>
      <c r="AJ50" s="357">
        <v>722002310.41999996</v>
      </c>
      <c r="AK50" s="357">
        <v>12006048900.58</v>
      </c>
      <c r="AL50" s="357">
        <v>4254039297.2399998</v>
      </c>
      <c r="AM50" s="357">
        <v>10322791113.82</v>
      </c>
      <c r="AN50" s="357">
        <v>8015745250.8500004</v>
      </c>
      <c r="AO50" s="357">
        <v>9161410894.0900002</v>
      </c>
      <c r="AP50" s="357">
        <v>3035026052.1100001</v>
      </c>
      <c r="AQ50" s="357">
        <v>4649359810</v>
      </c>
      <c r="AR50" s="357">
        <v>24880098108.279999</v>
      </c>
      <c r="AS50" s="357">
        <v>44957039027.660004</v>
      </c>
      <c r="AT50" s="357">
        <v>1942507422.1500001</v>
      </c>
      <c r="AU50" s="357">
        <v>23340503900.66</v>
      </c>
      <c r="AV50" s="357">
        <v>20696475113.41</v>
      </c>
      <c r="AW50" s="357">
        <v>4524704412.5900002</v>
      </c>
      <c r="AX50" s="356">
        <v>0</v>
      </c>
      <c r="AY50" s="357">
        <v>11370984950.48</v>
      </c>
      <c r="AZ50" s="357">
        <v>1642201665.8800001</v>
      </c>
      <c r="BB50" s="358">
        <f t="shared" si="0"/>
        <v>421052289268.34991</v>
      </c>
    </row>
    <row r="51" spans="1:54" ht="14.25" customHeight="1" x14ac:dyDescent="0.25">
      <c r="A51" s="246" t="s">
        <v>54</v>
      </c>
      <c r="B51" s="357">
        <v>416998585.04000002</v>
      </c>
      <c r="C51" s="357">
        <v>215280344.58000001</v>
      </c>
      <c r="D51" s="357">
        <v>608242707.67999995</v>
      </c>
      <c r="E51" s="358">
        <v>3800479103.9839664</v>
      </c>
      <c r="F51" s="357">
        <v>456315769.63999999</v>
      </c>
      <c r="G51" s="357">
        <v>2215558770.02</v>
      </c>
      <c r="H51" s="357">
        <v>1450520394.8</v>
      </c>
      <c r="I51" s="357">
        <v>319777733.48000002</v>
      </c>
      <c r="J51" s="357">
        <v>3186411392.4400001</v>
      </c>
      <c r="K51" s="357">
        <v>1014831987.6799999</v>
      </c>
      <c r="L51" s="357">
        <v>211245568.71000001</v>
      </c>
      <c r="M51" s="357">
        <v>547200990.17999995</v>
      </c>
      <c r="N51" s="357">
        <v>8040884529.0699997</v>
      </c>
      <c r="O51" s="357">
        <v>1683796212.6600001</v>
      </c>
      <c r="P51" s="357">
        <v>3413186457.98</v>
      </c>
      <c r="Q51" s="357">
        <v>217874265.56</v>
      </c>
      <c r="R51" s="357">
        <v>1044545059.09</v>
      </c>
      <c r="S51" s="357">
        <v>3154528086</v>
      </c>
      <c r="T51" s="357">
        <v>628217877.53999996</v>
      </c>
      <c r="U51" s="357">
        <v>245625622.91999999</v>
      </c>
      <c r="V51" s="357">
        <v>2779369617.1300001</v>
      </c>
      <c r="W51" s="357">
        <v>575707074.26999998</v>
      </c>
      <c r="X51" s="357">
        <v>606563113.51999998</v>
      </c>
      <c r="Y51" s="357">
        <v>1160525908.98</v>
      </c>
      <c r="Z51" s="357">
        <v>187229073.84999999</v>
      </c>
      <c r="AA51" s="357">
        <v>757606295.40999997</v>
      </c>
      <c r="AB51" s="357">
        <v>20402651</v>
      </c>
      <c r="AC51" s="357">
        <v>200610691.88</v>
      </c>
      <c r="AD51" s="357">
        <v>113244071.38</v>
      </c>
      <c r="AE51" s="358">
        <v>478677183.15603364</v>
      </c>
      <c r="AF51" s="357">
        <v>1044471547.25</v>
      </c>
      <c r="AG51" s="357">
        <v>684728293.17999995</v>
      </c>
      <c r="AH51" s="357">
        <v>17448364739.529999</v>
      </c>
      <c r="AI51" s="357">
        <v>822000742.63</v>
      </c>
      <c r="AJ51" s="357">
        <v>140194100.03999999</v>
      </c>
      <c r="AK51" s="357">
        <v>3434626683.1300001</v>
      </c>
      <c r="AL51" s="357">
        <v>751352797.28999996</v>
      </c>
      <c r="AM51" s="357">
        <v>1594139522.28</v>
      </c>
      <c r="AN51" s="357">
        <v>3360697068.2800002</v>
      </c>
      <c r="AO51" s="357">
        <v>3126685227.0599999</v>
      </c>
      <c r="AP51" s="357">
        <v>532722218.79000002</v>
      </c>
      <c r="AQ51" s="357">
        <v>1145121077</v>
      </c>
      <c r="AR51" s="357">
        <v>10131886492.73</v>
      </c>
      <c r="AS51" s="357">
        <v>8737047416.5799999</v>
      </c>
      <c r="AT51" s="357">
        <v>834967254.80999994</v>
      </c>
      <c r="AU51" s="357">
        <v>6773167510.2799997</v>
      </c>
      <c r="AV51" s="357">
        <v>1608402762.1500001</v>
      </c>
      <c r="AW51" s="357">
        <v>1440757732.47</v>
      </c>
      <c r="AX51" s="357">
        <v>9377903215.8999996</v>
      </c>
      <c r="AY51" s="356">
        <v>0</v>
      </c>
      <c r="AZ51" s="357">
        <v>1300029918.6600001</v>
      </c>
      <c r="BB51" s="358">
        <f t="shared" si="0"/>
        <v>114040723459.66997</v>
      </c>
    </row>
    <row r="52" spans="1:54" ht="14.25" customHeight="1" x14ac:dyDescent="0.25">
      <c r="A52" s="245" t="s">
        <v>55</v>
      </c>
      <c r="B52" s="357">
        <v>19587838.629999999</v>
      </c>
      <c r="C52" s="357">
        <v>18176160.530000001</v>
      </c>
      <c r="D52" s="357">
        <v>22224526.440000001</v>
      </c>
      <c r="E52" s="358">
        <v>546652767.65196609</v>
      </c>
      <c r="F52" s="357">
        <v>24192209.280000001</v>
      </c>
      <c r="G52" s="357">
        <v>505533143.85000002</v>
      </c>
      <c r="H52" s="357">
        <v>774111240.44000006</v>
      </c>
      <c r="I52" s="357">
        <v>6152609.04</v>
      </c>
      <c r="J52" s="357">
        <v>2012835569.5</v>
      </c>
      <c r="K52" s="357">
        <v>185212674.69999999</v>
      </c>
      <c r="L52" s="357">
        <v>145045959.41999999</v>
      </c>
      <c r="M52" s="357">
        <v>97083107.930000007</v>
      </c>
      <c r="N52" s="357">
        <v>471470835.58999997</v>
      </c>
      <c r="O52" s="357">
        <v>197678406.06999999</v>
      </c>
      <c r="P52" s="357">
        <v>1685614794.0999999</v>
      </c>
      <c r="Q52" s="357">
        <v>4851607.38</v>
      </c>
      <c r="R52" s="357">
        <v>2254182230.02</v>
      </c>
      <c r="S52" s="357">
        <v>552629352</v>
      </c>
      <c r="T52" s="357">
        <v>62778126.640000001</v>
      </c>
      <c r="U52" s="357">
        <v>2111971.5699999998</v>
      </c>
      <c r="V52" s="357">
        <v>493143593.35000002</v>
      </c>
      <c r="W52" s="357">
        <v>261894896.87</v>
      </c>
      <c r="X52" s="357">
        <v>105543051.37</v>
      </c>
      <c r="Y52" s="357">
        <v>87970621.090000004</v>
      </c>
      <c r="Z52" s="357">
        <v>83962311.609999999</v>
      </c>
      <c r="AA52" s="357">
        <v>335439142.11000001</v>
      </c>
      <c r="AB52" s="357">
        <v>10689652</v>
      </c>
      <c r="AC52" s="357">
        <v>356336579.14999998</v>
      </c>
      <c r="AD52" s="357">
        <v>214458746.74000001</v>
      </c>
      <c r="AE52" s="358">
        <v>68851899.938033924</v>
      </c>
      <c r="AF52" s="357">
        <v>1735493446.8199999</v>
      </c>
      <c r="AG52" s="357">
        <v>148604728.09999999</v>
      </c>
      <c r="AH52" s="357">
        <v>1960691985</v>
      </c>
      <c r="AI52" s="357">
        <v>55831921.159999996</v>
      </c>
      <c r="AJ52" s="357">
        <v>6455324.21</v>
      </c>
      <c r="AK52" s="357">
        <v>2687434998.1999998</v>
      </c>
      <c r="AL52" s="357">
        <v>265405119.15000001</v>
      </c>
      <c r="AM52" s="357">
        <v>568087952.94000006</v>
      </c>
      <c r="AN52" s="357">
        <v>881935356.22000003</v>
      </c>
      <c r="AO52" s="357">
        <v>4245128155.0799999</v>
      </c>
      <c r="AP52" s="357">
        <v>661493307.53999996</v>
      </c>
      <c r="AQ52" s="357">
        <v>29165606</v>
      </c>
      <c r="AR52" s="357">
        <v>501321920.76999998</v>
      </c>
      <c r="AS52" s="357">
        <v>920345984.55999994</v>
      </c>
      <c r="AT52" s="357">
        <v>200616581.97999999</v>
      </c>
      <c r="AU52" s="357">
        <v>1256918625.6300001</v>
      </c>
      <c r="AV52" s="357">
        <v>290985695.73000002</v>
      </c>
      <c r="AW52" s="357">
        <v>123770683.75</v>
      </c>
      <c r="AX52" s="357">
        <v>2662741000.02</v>
      </c>
      <c r="AY52" s="357">
        <v>2593255186.6999998</v>
      </c>
      <c r="AZ52" s="356">
        <v>0</v>
      </c>
      <c r="BB52" s="358">
        <f t="shared" si="0"/>
        <v>33402099204.570004</v>
      </c>
    </row>
    <row r="53" spans="1:54" ht="14.25" customHeight="1" x14ac:dyDescent="0.25">
      <c r="A53" s="247"/>
      <c r="BB53" s="364"/>
    </row>
    <row r="54" spans="1:54" ht="14.25" customHeight="1" x14ac:dyDescent="0.25">
      <c r="A54" s="247"/>
      <c r="BB54" s="364"/>
    </row>
    <row r="55" spans="1:54" ht="14.25" customHeight="1" x14ac:dyDescent="0.25">
      <c r="A55" s="247"/>
      <c r="BB55" s="364"/>
    </row>
    <row r="56" spans="1:54" ht="14.25" customHeight="1" x14ac:dyDescent="0.25">
      <c r="A56" s="247"/>
      <c r="BB56" s="364"/>
    </row>
    <row r="57" spans="1:54" ht="14.25" customHeight="1" x14ac:dyDescent="0.25">
      <c r="A57" s="247"/>
      <c r="BB57" s="364"/>
    </row>
    <row r="58" spans="1:54" ht="14.25" customHeight="1" x14ac:dyDescent="0.25">
      <c r="A58" s="247"/>
      <c r="BB58" s="364"/>
    </row>
    <row r="59" spans="1:54" ht="14.25" customHeight="1" x14ac:dyDescent="0.25">
      <c r="A59" s="247"/>
      <c r="BB59" s="364"/>
    </row>
    <row r="60" spans="1:54" ht="14.25" customHeight="1" x14ac:dyDescent="0.25">
      <c r="A60" s="247"/>
      <c r="BB60" s="364"/>
    </row>
    <row r="61" spans="1:54" ht="14.25" customHeight="1" x14ac:dyDescent="0.25">
      <c r="A61" s="247"/>
      <c r="BB61" s="364"/>
    </row>
    <row r="62" spans="1:54" ht="14.25" customHeight="1" x14ac:dyDescent="0.25">
      <c r="A62" s="247"/>
      <c r="BB62" s="364"/>
    </row>
    <row r="63" spans="1:54" ht="14.25" customHeight="1" x14ac:dyDescent="0.25">
      <c r="A63" s="247"/>
      <c r="BB63" s="364"/>
    </row>
    <row r="64" spans="1:54" ht="14.25" customHeight="1" x14ac:dyDescent="0.25">
      <c r="A64" s="247"/>
      <c r="BB64" s="364"/>
    </row>
    <row r="65" spans="1:54" ht="14.25" customHeight="1" x14ac:dyDescent="0.25">
      <c r="A65" s="247"/>
      <c r="BB65" s="364"/>
    </row>
    <row r="66" spans="1:54" ht="14.25" customHeight="1" x14ac:dyDescent="0.25">
      <c r="A66" s="247"/>
      <c r="BB66" s="364"/>
    </row>
    <row r="67" spans="1:54" ht="14.25" customHeight="1" x14ac:dyDescent="0.25">
      <c r="A67" s="247"/>
      <c r="BB67" s="364"/>
    </row>
    <row r="68" spans="1:54" ht="14.25" customHeight="1" x14ac:dyDescent="0.25">
      <c r="A68" s="247"/>
      <c r="BB68" s="364"/>
    </row>
    <row r="69" spans="1:54" ht="14.25" customHeight="1" x14ac:dyDescent="0.25">
      <c r="A69" s="247"/>
      <c r="BB69" s="364"/>
    </row>
    <row r="70" spans="1:54" ht="14.25" customHeight="1" x14ac:dyDescent="0.25">
      <c r="A70" s="247"/>
      <c r="BB70" s="364"/>
    </row>
    <row r="71" spans="1:54" ht="14.25" customHeight="1" x14ac:dyDescent="0.25">
      <c r="A71" s="247"/>
      <c r="BB71" s="364"/>
    </row>
    <row r="72" spans="1:54" ht="14.25" customHeight="1" x14ac:dyDescent="0.25">
      <c r="A72" s="247"/>
      <c r="BB72" s="364"/>
    </row>
    <row r="73" spans="1:54" ht="14.25" customHeight="1" x14ac:dyDescent="0.25">
      <c r="A73" s="247"/>
      <c r="BB73" s="364"/>
    </row>
    <row r="74" spans="1:54" ht="14.25" customHeight="1" x14ac:dyDescent="0.25">
      <c r="A74" s="247"/>
      <c r="BB74" s="364"/>
    </row>
    <row r="75" spans="1:54" ht="14.25" customHeight="1" x14ac:dyDescent="0.25">
      <c r="A75" s="247"/>
      <c r="BB75" s="364"/>
    </row>
    <row r="76" spans="1:54" ht="14.25" customHeight="1" x14ac:dyDescent="0.25">
      <c r="A76" s="247"/>
      <c r="BB76" s="364"/>
    </row>
    <row r="77" spans="1:54" ht="14.25" customHeight="1" x14ac:dyDescent="0.25">
      <c r="A77" s="247"/>
      <c r="BB77" s="364"/>
    </row>
    <row r="78" spans="1:54" ht="14.25" customHeight="1" x14ac:dyDescent="0.25">
      <c r="A78" s="247"/>
      <c r="BB78" s="364"/>
    </row>
    <row r="79" spans="1:54" ht="14.25" customHeight="1" x14ac:dyDescent="0.25">
      <c r="A79" s="247"/>
      <c r="BB79" s="364"/>
    </row>
    <row r="80" spans="1:54" ht="14.25" customHeight="1" x14ac:dyDescent="0.25">
      <c r="A80" s="247"/>
      <c r="BB80" s="364"/>
    </row>
    <row r="81" spans="1:54" ht="14.25" customHeight="1" x14ac:dyDescent="0.25">
      <c r="A81" s="247"/>
      <c r="BB81" s="364"/>
    </row>
    <row r="82" spans="1:54" ht="14.25" customHeight="1" x14ac:dyDescent="0.25">
      <c r="A82" s="247"/>
      <c r="BB82" s="364"/>
    </row>
    <row r="83" spans="1:54" ht="14.25" customHeight="1" x14ac:dyDescent="0.25">
      <c r="A83" s="247"/>
      <c r="BB83" s="364"/>
    </row>
    <row r="84" spans="1:54" ht="14.25" customHeight="1" x14ac:dyDescent="0.25">
      <c r="A84" s="247"/>
      <c r="BB84" s="364"/>
    </row>
    <row r="85" spans="1:54" ht="14.25" customHeight="1" x14ac:dyDescent="0.25">
      <c r="A85" s="247"/>
      <c r="BB85" s="364"/>
    </row>
    <row r="86" spans="1:54" ht="14.25" customHeight="1" x14ac:dyDescent="0.25">
      <c r="A86" s="247"/>
      <c r="BB86" s="364"/>
    </row>
    <row r="87" spans="1:54" ht="14.25" customHeight="1" x14ac:dyDescent="0.25">
      <c r="A87" s="247"/>
      <c r="BB87" s="364"/>
    </row>
    <row r="88" spans="1:54" ht="14.25" customHeight="1" x14ac:dyDescent="0.25">
      <c r="A88" s="247"/>
      <c r="BB88" s="364"/>
    </row>
    <row r="89" spans="1:54" ht="14.25" customHeight="1" x14ac:dyDescent="0.25">
      <c r="A89" s="247"/>
      <c r="BB89" s="364"/>
    </row>
    <row r="90" spans="1:54" ht="14.25" customHeight="1" x14ac:dyDescent="0.25">
      <c r="A90" s="247"/>
      <c r="BB90" s="364"/>
    </row>
    <row r="91" spans="1:54" ht="14.25" customHeight="1" x14ac:dyDescent="0.25">
      <c r="A91" s="247"/>
      <c r="BB91" s="364"/>
    </row>
    <row r="92" spans="1:54" ht="14.25" customHeight="1" x14ac:dyDescent="0.25">
      <c r="A92" s="247"/>
      <c r="BB92" s="364"/>
    </row>
    <row r="93" spans="1:54" ht="14.25" customHeight="1" x14ac:dyDescent="0.25">
      <c r="A93" s="247"/>
      <c r="BB93" s="364"/>
    </row>
    <row r="94" spans="1:54" ht="14.25" customHeight="1" x14ac:dyDescent="0.25">
      <c r="A94" s="247"/>
      <c r="BB94" s="364"/>
    </row>
    <row r="95" spans="1:54" ht="14.25" customHeight="1" x14ac:dyDescent="0.25">
      <c r="A95" s="247"/>
      <c r="BB95" s="364"/>
    </row>
    <row r="96" spans="1:54" ht="14.25" customHeight="1" x14ac:dyDescent="0.25">
      <c r="A96" s="247"/>
      <c r="BB96" s="364"/>
    </row>
    <row r="97" spans="1:54" ht="14.25" customHeight="1" x14ac:dyDescent="0.25">
      <c r="A97" s="247"/>
      <c r="BB97" s="364"/>
    </row>
    <row r="98" spans="1:54" ht="14.25" customHeight="1" x14ac:dyDescent="0.25">
      <c r="A98" s="247"/>
      <c r="BB98" s="364"/>
    </row>
    <row r="99" spans="1:54" ht="14.25" customHeight="1" x14ac:dyDescent="0.25">
      <c r="A99" s="247"/>
      <c r="BB99" s="364"/>
    </row>
    <row r="100" spans="1:54" ht="14.25" customHeight="1" x14ac:dyDescent="0.25">
      <c r="A100" s="247"/>
      <c r="BB100" s="364"/>
    </row>
    <row r="101" spans="1:54" ht="14.25" customHeight="1" x14ac:dyDescent="0.25">
      <c r="A101" s="247"/>
      <c r="BB101" s="364"/>
    </row>
    <row r="102" spans="1:54" ht="14.25" customHeight="1" x14ac:dyDescent="0.25">
      <c r="A102" s="247"/>
      <c r="BB102" s="364"/>
    </row>
    <row r="103" spans="1:54" ht="14.25" customHeight="1" x14ac:dyDescent="0.25">
      <c r="A103" s="247"/>
      <c r="BB103" s="364"/>
    </row>
    <row r="104" spans="1:54" ht="14.25" customHeight="1" x14ac:dyDescent="0.25">
      <c r="A104" s="247"/>
      <c r="BB104" s="364"/>
    </row>
    <row r="105" spans="1:54" ht="14.25" customHeight="1" x14ac:dyDescent="0.25">
      <c r="A105" s="247"/>
      <c r="BB105" s="364"/>
    </row>
    <row r="106" spans="1:54" ht="14.25" customHeight="1" x14ac:dyDescent="0.25">
      <c r="A106" s="247"/>
      <c r="BB106" s="364"/>
    </row>
    <row r="107" spans="1:54" ht="14.25" customHeight="1" x14ac:dyDescent="0.25">
      <c r="A107" s="247"/>
      <c r="BB107" s="364"/>
    </row>
    <row r="108" spans="1:54" ht="14.25" customHeight="1" x14ac:dyDescent="0.25">
      <c r="A108" s="247"/>
      <c r="BB108" s="364"/>
    </row>
    <row r="109" spans="1:54" ht="14.25" customHeight="1" x14ac:dyDescent="0.25">
      <c r="A109" s="247"/>
      <c r="BB109" s="364"/>
    </row>
    <row r="110" spans="1:54" ht="14.25" customHeight="1" x14ac:dyDescent="0.25">
      <c r="A110" s="247"/>
      <c r="BB110" s="364"/>
    </row>
    <row r="111" spans="1:54" ht="14.25" customHeight="1" x14ac:dyDescent="0.25">
      <c r="A111" s="247"/>
      <c r="BB111" s="364"/>
    </row>
    <row r="112" spans="1:54" ht="14.25" customHeight="1" x14ac:dyDescent="0.25">
      <c r="A112" s="247"/>
      <c r="BB112" s="364"/>
    </row>
    <row r="113" spans="1:54" ht="14.25" customHeight="1" x14ac:dyDescent="0.25">
      <c r="A113" s="247"/>
      <c r="BB113" s="364"/>
    </row>
    <row r="114" spans="1:54" ht="14.25" customHeight="1" x14ac:dyDescent="0.25">
      <c r="A114" s="247"/>
      <c r="BB114" s="364"/>
    </row>
    <row r="115" spans="1:54" ht="14.25" customHeight="1" x14ac:dyDescent="0.25">
      <c r="A115" s="247"/>
      <c r="BB115" s="364"/>
    </row>
    <row r="116" spans="1:54" ht="14.25" customHeight="1" x14ac:dyDescent="0.25">
      <c r="A116" s="247"/>
      <c r="BB116" s="364"/>
    </row>
    <row r="117" spans="1:54" ht="14.25" customHeight="1" x14ac:dyDescent="0.25">
      <c r="A117" s="247"/>
      <c r="BB117" s="364"/>
    </row>
    <row r="118" spans="1:54" ht="14.25" customHeight="1" x14ac:dyDescent="0.25">
      <c r="A118" s="247"/>
      <c r="BB118" s="364"/>
    </row>
    <row r="119" spans="1:54" ht="14.25" customHeight="1" x14ac:dyDescent="0.25">
      <c r="A119" s="247"/>
      <c r="BB119" s="364"/>
    </row>
    <row r="120" spans="1:54" ht="14.25" customHeight="1" x14ac:dyDescent="0.25">
      <c r="A120" s="247"/>
      <c r="BB120" s="364"/>
    </row>
    <row r="121" spans="1:54" ht="14.25" customHeight="1" x14ac:dyDescent="0.25">
      <c r="A121" s="247"/>
      <c r="BB121" s="364"/>
    </row>
    <row r="122" spans="1:54" ht="14.25" customHeight="1" x14ac:dyDescent="0.25">
      <c r="A122" s="247"/>
      <c r="BB122" s="364"/>
    </row>
    <row r="123" spans="1:54" ht="14.25" customHeight="1" x14ac:dyDescent="0.25">
      <c r="A123" s="247"/>
      <c r="BB123" s="364"/>
    </row>
    <row r="124" spans="1:54" ht="14.25" customHeight="1" x14ac:dyDescent="0.25">
      <c r="A124" s="247"/>
      <c r="BB124" s="364"/>
    </row>
    <row r="125" spans="1:54" ht="14.25" customHeight="1" x14ac:dyDescent="0.25">
      <c r="A125" s="247"/>
      <c r="BB125" s="364"/>
    </row>
    <row r="126" spans="1:54" ht="14.25" customHeight="1" x14ac:dyDescent="0.25">
      <c r="A126" s="247"/>
      <c r="BB126" s="364"/>
    </row>
    <row r="127" spans="1:54" ht="14.25" customHeight="1" x14ac:dyDescent="0.25">
      <c r="A127" s="247"/>
      <c r="BB127" s="364"/>
    </row>
    <row r="128" spans="1:54" ht="14.25" customHeight="1" x14ac:dyDescent="0.25">
      <c r="A128" s="247"/>
      <c r="BB128" s="364"/>
    </row>
    <row r="129" spans="1:54" ht="14.25" customHeight="1" x14ac:dyDescent="0.25">
      <c r="A129" s="247"/>
      <c r="BB129" s="364"/>
    </row>
    <row r="130" spans="1:54" ht="14.25" customHeight="1" x14ac:dyDescent="0.25">
      <c r="A130" s="247"/>
      <c r="BB130" s="364"/>
    </row>
    <row r="131" spans="1:54" ht="14.25" customHeight="1" x14ac:dyDescent="0.25">
      <c r="A131" s="247"/>
      <c r="BB131" s="364"/>
    </row>
    <row r="132" spans="1:54" ht="14.25" customHeight="1" x14ac:dyDescent="0.25">
      <c r="A132" s="247"/>
      <c r="BB132" s="364"/>
    </row>
    <row r="133" spans="1:54" ht="14.25" customHeight="1" x14ac:dyDescent="0.25">
      <c r="A133" s="247"/>
      <c r="BB133" s="364"/>
    </row>
    <row r="134" spans="1:54" ht="14.25" customHeight="1" x14ac:dyDescent="0.25">
      <c r="A134" s="247"/>
      <c r="BB134" s="364"/>
    </row>
    <row r="135" spans="1:54" ht="14.25" customHeight="1" x14ac:dyDescent="0.25">
      <c r="A135" s="247"/>
      <c r="BB135" s="364"/>
    </row>
    <row r="136" spans="1:54" ht="14.25" customHeight="1" x14ac:dyDescent="0.25">
      <c r="A136" s="247"/>
      <c r="BB136" s="364"/>
    </row>
    <row r="137" spans="1:54" ht="14.25" customHeight="1" x14ac:dyDescent="0.25">
      <c r="A137" s="247"/>
      <c r="BB137" s="364"/>
    </row>
    <row r="138" spans="1:54" ht="14.25" customHeight="1" x14ac:dyDescent="0.25">
      <c r="A138" s="247"/>
      <c r="BB138" s="364"/>
    </row>
    <row r="139" spans="1:54" ht="14.25" customHeight="1" x14ac:dyDescent="0.25">
      <c r="A139" s="247"/>
      <c r="BB139" s="364"/>
    </row>
    <row r="140" spans="1:54" ht="14.25" customHeight="1" x14ac:dyDescent="0.25">
      <c r="A140" s="247"/>
      <c r="BB140" s="364"/>
    </row>
    <row r="141" spans="1:54" ht="14.25" customHeight="1" x14ac:dyDescent="0.25">
      <c r="A141" s="247"/>
      <c r="BB141" s="364"/>
    </row>
    <row r="142" spans="1:54" ht="14.25" customHeight="1" x14ac:dyDescent="0.25">
      <c r="A142" s="247"/>
      <c r="BB142" s="364"/>
    </row>
    <row r="143" spans="1:54" ht="14.25" customHeight="1" x14ac:dyDescent="0.25">
      <c r="A143" s="247"/>
      <c r="BB143" s="364"/>
    </row>
    <row r="144" spans="1:54" ht="14.25" customHeight="1" x14ac:dyDescent="0.25">
      <c r="A144" s="247"/>
      <c r="BB144" s="364"/>
    </row>
    <row r="145" spans="1:54" ht="14.25" customHeight="1" x14ac:dyDescent="0.25">
      <c r="A145" s="247"/>
      <c r="BB145" s="364"/>
    </row>
    <row r="146" spans="1:54" ht="14.25" customHeight="1" x14ac:dyDescent="0.25">
      <c r="A146" s="247"/>
      <c r="BB146" s="364"/>
    </row>
    <row r="147" spans="1:54" ht="14.25" customHeight="1" x14ac:dyDescent="0.25">
      <c r="A147" s="247"/>
      <c r="BB147" s="364"/>
    </row>
    <row r="148" spans="1:54" ht="14.25" customHeight="1" x14ac:dyDescent="0.25">
      <c r="A148" s="247"/>
      <c r="BB148" s="364"/>
    </row>
    <row r="149" spans="1:54" ht="14.25" customHeight="1" x14ac:dyDescent="0.25">
      <c r="A149" s="247"/>
      <c r="BB149" s="364"/>
    </row>
    <row r="150" spans="1:54" ht="14.25" customHeight="1" x14ac:dyDescent="0.25">
      <c r="A150" s="247"/>
      <c r="BB150" s="364"/>
    </row>
    <row r="151" spans="1:54" ht="14.25" customHeight="1" x14ac:dyDescent="0.25">
      <c r="A151" s="247"/>
      <c r="BB151" s="364"/>
    </row>
    <row r="152" spans="1:54" ht="14.25" customHeight="1" x14ac:dyDescent="0.25">
      <c r="A152" s="247"/>
      <c r="BB152" s="364"/>
    </row>
    <row r="153" spans="1:54" ht="14.25" customHeight="1" x14ac:dyDescent="0.25">
      <c r="A153" s="247"/>
      <c r="BB153" s="364"/>
    </row>
    <row r="154" spans="1:54" ht="14.25" customHeight="1" x14ac:dyDescent="0.25">
      <c r="A154" s="247"/>
      <c r="BB154" s="364"/>
    </row>
    <row r="155" spans="1:54" ht="14.25" customHeight="1" x14ac:dyDescent="0.25">
      <c r="A155" s="247"/>
      <c r="BB155" s="364"/>
    </row>
    <row r="156" spans="1:54" ht="14.25" customHeight="1" x14ac:dyDescent="0.25">
      <c r="A156" s="247"/>
      <c r="BB156" s="364"/>
    </row>
    <row r="157" spans="1:54" ht="14.25" customHeight="1" x14ac:dyDescent="0.25">
      <c r="A157" s="247"/>
      <c r="BB157" s="364"/>
    </row>
    <row r="158" spans="1:54" ht="14.25" customHeight="1" x14ac:dyDescent="0.25">
      <c r="A158" s="247"/>
      <c r="BB158" s="364"/>
    </row>
    <row r="159" spans="1:54" ht="14.25" customHeight="1" x14ac:dyDescent="0.25">
      <c r="A159" s="247"/>
      <c r="BB159" s="364"/>
    </row>
    <row r="160" spans="1:54" ht="14.25" customHeight="1" x14ac:dyDescent="0.25">
      <c r="A160" s="247"/>
      <c r="BB160" s="364"/>
    </row>
    <row r="161" spans="1:54" ht="14.25" customHeight="1" x14ac:dyDescent="0.25">
      <c r="A161" s="247"/>
      <c r="BB161" s="364"/>
    </row>
    <row r="162" spans="1:54" ht="14.25" customHeight="1" x14ac:dyDescent="0.25">
      <c r="A162" s="247"/>
      <c r="BB162" s="364"/>
    </row>
    <row r="163" spans="1:54" ht="14.25" customHeight="1" x14ac:dyDescent="0.25">
      <c r="A163" s="247"/>
      <c r="BB163" s="364"/>
    </row>
    <row r="164" spans="1:54" ht="14.25" customHeight="1" x14ac:dyDescent="0.25">
      <c r="A164" s="247"/>
      <c r="BB164" s="364"/>
    </row>
    <row r="165" spans="1:54" ht="14.25" customHeight="1" x14ac:dyDescent="0.25">
      <c r="A165" s="247"/>
      <c r="BB165" s="364"/>
    </row>
    <row r="166" spans="1:54" ht="14.25" customHeight="1" x14ac:dyDescent="0.25">
      <c r="A166" s="247"/>
      <c r="BB166" s="364"/>
    </row>
    <row r="167" spans="1:54" ht="14.25" customHeight="1" x14ac:dyDescent="0.25">
      <c r="A167" s="247"/>
      <c r="BB167" s="364"/>
    </row>
    <row r="168" spans="1:54" ht="14.25" customHeight="1" x14ac:dyDescent="0.25">
      <c r="A168" s="247"/>
      <c r="BB168" s="364"/>
    </row>
    <row r="169" spans="1:54" ht="14.25" customHeight="1" x14ac:dyDescent="0.25">
      <c r="A169" s="247"/>
      <c r="BB169" s="364"/>
    </row>
    <row r="170" spans="1:54" ht="14.25" customHeight="1" x14ac:dyDescent="0.25">
      <c r="A170" s="247"/>
      <c r="BB170" s="364"/>
    </row>
    <row r="171" spans="1:54" ht="14.25" customHeight="1" x14ac:dyDescent="0.25">
      <c r="A171" s="247"/>
      <c r="BB171" s="364"/>
    </row>
    <row r="172" spans="1:54" ht="14.25" customHeight="1" x14ac:dyDescent="0.25">
      <c r="A172" s="247"/>
      <c r="BB172" s="364"/>
    </row>
    <row r="173" spans="1:54" ht="14.25" customHeight="1" x14ac:dyDescent="0.25">
      <c r="A173" s="247"/>
      <c r="BB173" s="364"/>
    </row>
    <row r="174" spans="1:54" ht="14.25" customHeight="1" x14ac:dyDescent="0.25">
      <c r="A174" s="247"/>
      <c r="BB174" s="364"/>
    </row>
    <row r="175" spans="1:54" ht="14.25" customHeight="1" x14ac:dyDescent="0.25">
      <c r="A175" s="247"/>
      <c r="BB175" s="364"/>
    </row>
    <row r="176" spans="1:54" ht="14.25" customHeight="1" x14ac:dyDescent="0.25">
      <c r="A176" s="247"/>
      <c r="BB176" s="364"/>
    </row>
    <row r="177" spans="1:54" ht="14.25" customHeight="1" x14ac:dyDescent="0.25">
      <c r="A177" s="247"/>
      <c r="BB177" s="364"/>
    </row>
    <row r="178" spans="1:54" ht="14.25" customHeight="1" x14ac:dyDescent="0.25">
      <c r="A178" s="247"/>
      <c r="BB178" s="364"/>
    </row>
    <row r="179" spans="1:54" ht="14.25" customHeight="1" x14ac:dyDescent="0.25">
      <c r="A179" s="247"/>
      <c r="BB179" s="364"/>
    </row>
    <row r="180" spans="1:54" ht="14.25" customHeight="1" x14ac:dyDescent="0.25">
      <c r="A180" s="247"/>
      <c r="BB180" s="364"/>
    </row>
    <row r="181" spans="1:54" ht="14.25" customHeight="1" x14ac:dyDescent="0.25">
      <c r="A181" s="247"/>
      <c r="BB181" s="364"/>
    </row>
    <row r="182" spans="1:54" ht="14.25" customHeight="1" x14ac:dyDescent="0.25">
      <c r="A182" s="247"/>
      <c r="BB182" s="364"/>
    </row>
    <row r="183" spans="1:54" ht="14.25" customHeight="1" x14ac:dyDescent="0.25">
      <c r="A183" s="247"/>
      <c r="BB183" s="364"/>
    </row>
    <row r="184" spans="1:54" ht="14.25" customHeight="1" x14ac:dyDescent="0.25">
      <c r="A184" s="247"/>
      <c r="BB184" s="364"/>
    </row>
    <row r="185" spans="1:54" ht="14.25" customHeight="1" x14ac:dyDescent="0.25">
      <c r="A185" s="247"/>
      <c r="BB185" s="364"/>
    </row>
    <row r="186" spans="1:54" ht="14.25" customHeight="1" x14ac:dyDescent="0.25">
      <c r="A186" s="247"/>
      <c r="BB186" s="364"/>
    </row>
    <row r="187" spans="1:54" ht="14.25" customHeight="1" x14ac:dyDescent="0.25">
      <c r="A187" s="247"/>
      <c r="BB187" s="364"/>
    </row>
    <row r="188" spans="1:54" ht="14.25" customHeight="1" x14ac:dyDescent="0.25">
      <c r="A188" s="247"/>
      <c r="BB188" s="364"/>
    </row>
    <row r="189" spans="1:54" ht="14.25" customHeight="1" x14ac:dyDescent="0.25">
      <c r="A189" s="247"/>
      <c r="BB189" s="364"/>
    </row>
    <row r="190" spans="1:54" ht="14.25" customHeight="1" x14ac:dyDescent="0.25">
      <c r="A190" s="247"/>
      <c r="BB190" s="364"/>
    </row>
    <row r="191" spans="1:54" ht="14.25" customHeight="1" x14ac:dyDescent="0.25">
      <c r="A191" s="247"/>
      <c r="BB191" s="364"/>
    </row>
    <row r="192" spans="1:54" ht="14.25" customHeight="1" x14ac:dyDescent="0.25">
      <c r="A192" s="247"/>
      <c r="BB192" s="364"/>
    </row>
    <row r="193" spans="1:54" ht="14.25" customHeight="1" x14ac:dyDescent="0.25">
      <c r="A193" s="247"/>
      <c r="BB193" s="364"/>
    </row>
    <row r="194" spans="1:54" ht="14.25" customHeight="1" x14ac:dyDescent="0.25">
      <c r="A194" s="247"/>
      <c r="BB194" s="364"/>
    </row>
    <row r="195" spans="1:54" ht="14.25" customHeight="1" x14ac:dyDescent="0.25">
      <c r="A195" s="247"/>
      <c r="BB195" s="364"/>
    </row>
    <row r="196" spans="1:54" ht="14.25" customHeight="1" x14ac:dyDescent="0.25">
      <c r="A196" s="247"/>
      <c r="BB196" s="364"/>
    </row>
    <row r="197" spans="1:54" ht="14.25" customHeight="1" x14ac:dyDescent="0.25">
      <c r="A197" s="247"/>
      <c r="BB197" s="364"/>
    </row>
    <row r="198" spans="1:54" ht="14.25" customHeight="1" x14ac:dyDescent="0.25">
      <c r="A198" s="247"/>
      <c r="BB198" s="364"/>
    </row>
    <row r="199" spans="1:54" ht="14.25" customHeight="1" x14ac:dyDescent="0.25">
      <c r="A199" s="247"/>
      <c r="BB199" s="364"/>
    </row>
    <row r="200" spans="1:54" ht="14.25" customHeight="1" x14ac:dyDescent="0.25">
      <c r="A200" s="247"/>
      <c r="BB200" s="364"/>
    </row>
    <row r="201" spans="1:54" ht="14.25" customHeight="1" x14ac:dyDescent="0.25">
      <c r="A201" s="247"/>
      <c r="BB201" s="364"/>
    </row>
    <row r="202" spans="1:54" ht="14.25" customHeight="1" x14ac:dyDescent="0.25">
      <c r="A202" s="247"/>
      <c r="BB202" s="364"/>
    </row>
    <row r="203" spans="1:54" ht="14.25" customHeight="1" x14ac:dyDescent="0.25">
      <c r="A203" s="247"/>
      <c r="BB203" s="364"/>
    </row>
    <row r="204" spans="1:54" ht="14.25" customHeight="1" x14ac:dyDescent="0.25">
      <c r="A204" s="247"/>
      <c r="BB204" s="364"/>
    </row>
    <row r="205" spans="1:54" ht="14.25" customHeight="1" x14ac:dyDescent="0.25">
      <c r="A205" s="247"/>
      <c r="BB205" s="364"/>
    </row>
    <row r="206" spans="1:54" ht="14.25" customHeight="1" x14ac:dyDescent="0.25">
      <c r="A206" s="247"/>
      <c r="BB206" s="364"/>
    </row>
    <row r="207" spans="1:54" ht="14.25" customHeight="1" x14ac:dyDescent="0.25">
      <c r="A207" s="247"/>
      <c r="BB207" s="364"/>
    </row>
    <row r="208" spans="1:54" ht="14.25" customHeight="1" x14ac:dyDescent="0.25">
      <c r="A208" s="247"/>
      <c r="BB208" s="364"/>
    </row>
    <row r="209" spans="1:54" ht="14.25" customHeight="1" x14ac:dyDescent="0.25">
      <c r="A209" s="247"/>
      <c r="BB209" s="364"/>
    </row>
    <row r="210" spans="1:54" ht="14.25" customHeight="1" x14ac:dyDescent="0.25">
      <c r="A210" s="247"/>
      <c r="BB210" s="364"/>
    </row>
    <row r="211" spans="1:54" ht="14.25" customHeight="1" x14ac:dyDescent="0.25">
      <c r="A211" s="247"/>
      <c r="BB211" s="364"/>
    </row>
    <row r="212" spans="1:54" ht="14.25" customHeight="1" x14ac:dyDescent="0.25">
      <c r="A212" s="247"/>
      <c r="BB212" s="364"/>
    </row>
    <row r="213" spans="1:54" ht="14.25" customHeight="1" x14ac:dyDescent="0.25">
      <c r="A213" s="247"/>
      <c r="BB213" s="364"/>
    </row>
    <row r="214" spans="1:54" ht="14.25" customHeight="1" x14ac:dyDescent="0.25">
      <c r="A214" s="247"/>
      <c r="BB214" s="364"/>
    </row>
    <row r="215" spans="1:54" ht="14.25" customHeight="1" x14ac:dyDescent="0.25">
      <c r="A215" s="247"/>
      <c r="BB215" s="364"/>
    </row>
    <row r="216" spans="1:54" ht="14.25" customHeight="1" x14ac:dyDescent="0.25">
      <c r="A216" s="247"/>
      <c r="BB216" s="364"/>
    </row>
    <row r="217" spans="1:54" ht="14.25" customHeight="1" x14ac:dyDescent="0.25">
      <c r="A217" s="247"/>
      <c r="BB217" s="364"/>
    </row>
    <row r="218" spans="1:54" ht="14.25" customHeight="1" x14ac:dyDescent="0.25">
      <c r="A218" s="247"/>
      <c r="BB218" s="364"/>
    </row>
    <row r="219" spans="1:54" ht="14.25" customHeight="1" x14ac:dyDescent="0.25">
      <c r="A219" s="247"/>
      <c r="BB219" s="364"/>
    </row>
    <row r="220" spans="1:54" ht="14.25" customHeight="1" x14ac:dyDescent="0.25">
      <c r="A220" s="247"/>
      <c r="BB220" s="364"/>
    </row>
    <row r="221" spans="1:54" ht="14.25" customHeight="1" x14ac:dyDescent="0.25">
      <c r="A221" s="247"/>
      <c r="BB221" s="364"/>
    </row>
    <row r="222" spans="1:54" ht="14.25" customHeight="1" x14ac:dyDescent="0.25">
      <c r="A222" s="247"/>
      <c r="BB222" s="364"/>
    </row>
    <row r="223" spans="1:54" ht="14.25" customHeight="1" x14ac:dyDescent="0.25">
      <c r="A223" s="247"/>
      <c r="BB223" s="364"/>
    </row>
    <row r="224" spans="1:54" ht="14.25" customHeight="1" x14ac:dyDescent="0.25">
      <c r="A224" s="247"/>
      <c r="BB224" s="364"/>
    </row>
    <row r="225" spans="1:54" ht="14.25" customHeight="1" x14ac:dyDescent="0.25">
      <c r="A225" s="247"/>
      <c r="BB225" s="364"/>
    </row>
    <row r="226" spans="1:54" ht="14.25" customHeight="1" x14ac:dyDescent="0.25">
      <c r="A226" s="247"/>
      <c r="BB226" s="364"/>
    </row>
    <row r="227" spans="1:54" ht="14.25" customHeight="1" x14ac:dyDescent="0.25">
      <c r="A227" s="247"/>
      <c r="BB227" s="364"/>
    </row>
    <row r="228" spans="1:54" ht="14.25" customHeight="1" x14ac:dyDescent="0.25">
      <c r="A228" s="247"/>
      <c r="BB228" s="364"/>
    </row>
    <row r="229" spans="1:54" ht="14.25" customHeight="1" x14ac:dyDescent="0.25">
      <c r="A229" s="247"/>
      <c r="BB229" s="364"/>
    </row>
    <row r="230" spans="1:54" ht="14.25" customHeight="1" x14ac:dyDescent="0.25">
      <c r="A230" s="247"/>
      <c r="BB230" s="364"/>
    </row>
    <row r="231" spans="1:54" ht="14.25" customHeight="1" x14ac:dyDescent="0.25">
      <c r="A231" s="247"/>
      <c r="BB231" s="364"/>
    </row>
    <row r="232" spans="1:54" ht="14.25" customHeight="1" x14ac:dyDescent="0.25">
      <c r="A232" s="247"/>
      <c r="BB232" s="364"/>
    </row>
    <row r="233" spans="1:54" ht="14.25" customHeight="1" x14ac:dyDescent="0.25">
      <c r="A233" s="247"/>
      <c r="BB233" s="364"/>
    </row>
    <row r="234" spans="1:54" ht="14.25" customHeight="1" x14ac:dyDescent="0.25">
      <c r="A234" s="247"/>
      <c r="BB234" s="364"/>
    </row>
    <row r="235" spans="1:54" ht="14.25" customHeight="1" x14ac:dyDescent="0.25">
      <c r="A235" s="247"/>
      <c r="BB235" s="364"/>
    </row>
    <row r="236" spans="1:54" ht="14.25" customHeight="1" x14ac:dyDescent="0.25">
      <c r="A236" s="247"/>
      <c r="BB236" s="364"/>
    </row>
    <row r="237" spans="1:54" ht="14.25" customHeight="1" x14ac:dyDescent="0.25">
      <c r="A237" s="247"/>
      <c r="BB237" s="364"/>
    </row>
    <row r="238" spans="1:54" ht="14.25" customHeight="1" x14ac:dyDescent="0.25">
      <c r="A238" s="247"/>
      <c r="BB238" s="364"/>
    </row>
    <row r="239" spans="1:54" ht="14.25" customHeight="1" x14ac:dyDescent="0.25">
      <c r="A239" s="247"/>
      <c r="BB239" s="364"/>
    </row>
    <row r="240" spans="1:54" ht="14.25" customHeight="1" x14ac:dyDescent="0.25">
      <c r="A240" s="247"/>
      <c r="BB240" s="364"/>
    </row>
    <row r="241" spans="1:54" ht="14.25" customHeight="1" x14ac:dyDescent="0.25">
      <c r="A241" s="247"/>
      <c r="BB241" s="364"/>
    </row>
    <row r="242" spans="1:54" ht="14.25" customHeight="1" x14ac:dyDescent="0.25">
      <c r="A242" s="247"/>
      <c r="BB242" s="364"/>
    </row>
    <row r="243" spans="1:54" ht="14.25" customHeight="1" x14ac:dyDescent="0.25">
      <c r="A243" s="247"/>
      <c r="BB243" s="364"/>
    </row>
    <row r="244" spans="1:54" ht="14.25" customHeight="1" x14ac:dyDescent="0.25">
      <c r="A244" s="247"/>
      <c r="BB244" s="364"/>
    </row>
    <row r="245" spans="1:54" ht="14.25" customHeight="1" x14ac:dyDescent="0.25">
      <c r="A245" s="247"/>
      <c r="BB245" s="364"/>
    </row>
    <row r="246" spans="1:54" ht="14.25" customHeight="1" x14ac:dyDescent="0.25">
      <c r="A246" s="247"/>
      <c r="BB246" s="364"/>
    </row>
    <row r="247" spans="1:54" ht="14.25" customHeight="1" x14ac:dyDescent="0.25">
      <c r="A247" s="247"/>
      <c r="BB247" s="364"/>
    </row>
    <row r="248" spans="1:54" ht="14.25" customHeight="1" x14ac:dyDescent="0.25">
      <c r="A248" s="247"/>
      <c r="BB248" s="364"/>
    </row>
    <row r="249" spans="1:54" ht="14.25" customHeight="1" x14ac:dyDescent="0.25">
      <c r="A249" s="247"/>
      <c r="BB249" s="364"/>
    </row>
    <row r="250" spans="1:54" ht="14.25" customHeight="1" x14ac:dyDescent="0.25">
      <c r="A250" s="247"/>
      <c r="BB250" s="364"/>
    </row>
    <row r="251" spans="1:54" ht="14.25" customHeight="1" x14ac:dyDescent="0.25">
      <c r="A251" s="247"/>
      <c r="BB251" s="364"/>
    </row>
    <row r="252" spans="1:54" ht="14.25" customHeight="1" x14ac:dyDescent="0.25">
      <c r="A252" s="247"/>
      <c r="BB252" s="364"/>
    </row>
    <row r="253" spans="1:54" ht="14.25" customHeight="1" x14ac:dyDescent="0.25">
      <c r="A253" s="247"/>
      <c r="BB253" s="364"/>
    </row>
    <row r="254" spans="1:54" ht="14.25" customHeight="1" x14ac:dyDescent="0.25">
      <c r="A254" s="247"/>
      <c r="BB254" s="364"/>
    </row>
    <row r="255" spans="1:54" ht="14.25" customHeight="1" x14ac:dyDescent="0.25">
      <c r="A255" s="247"/>
      <c r="BB255" s="364"/>
    </row>
    <row r="256" spans="1:54" ht="14.25" customHeight="1" x14ac:dyDescent="0.25">
      <c r="A256" s="247"/>
      <c r="BB256" s="364"/>
    </row>
    <row r="257" spans="1:54" ht="14.25" customHeight="1" x14ac:dyDescent="0.25">
      <c r="A257" s="247"/>
      <c r="BB257" s="364"/>
    </row>
    <row r="258" spans="1:54" ht="14.25" customHeight="1" x14ac:dyDescent="0.25">
      <c r="A258" s="247"/>
      <c r="BB258" s="364"/>
    </row>
    <row r="259" spans="1:54" ht="14.25" customHeight="1" x14ac:dyDescent="0.25">
      <c r="A259" s="247"/>
      <c r="BB259" s="364"/>
    </row>
    <row r="260" spans="1:54" ht="14.25" customHeight="1" x14ac:dyDescent="0.25">
      <c r="A260" s="247"/>
      <c r="BB260" s="364"/>
    </row>
    <row r="261" spans="1:54" ht="14.25" customHeight="1" x14ac:dyDescent="0.25">
      <c r="A261" s="247"/>
      <c r="BB261" s="364"/>
    </row>
    <row r="262" spans="1:54" ht="14.25" customHeight="1" x14ac:dyDescent="0.25">
      <c r="A262" s="247"/>
      <c r="BB262" s="364"/>
    </row>
    <row r="263" spans="1:54" ht="14.25" customHeight="1" x14ac:dyDescent="0.25">
      <c r="A263" s="247"/>
      <c r="BB263" s="364"/>
    </row>
    <row r="264" spans="1:54" ht="14.25" customHeight="1" x14ac:dyDescent="0.25">
      <c r="A264" s="247"/>
      <c r="BB264" s="364"/>
    </row>
    <row r="265" spans="1:54" ht="14.25" customHeight="1" x14ac:dyDescent="0.25">
      <c r="A265" s="247"/>
      <c r="BB265" s="364"/>
    </row>
    <row r="266" spans="1:54" ht="14.25" customHeight="1" x14ac:dyDescent="0.25">
      <c r="A266" s="247"/>
      <c r="BB266" s="364"/>
    </row>
    <row r="267" spans="1:54" ht="14.25" customHeight="1" x14ac:dyDescent="0.25">
      <c r="A267" s="247"/>
      <c r="BB267" s="364"/>
    </row>
    <row r="268" spans="1:54" ht="14.25" customHeight="1" x14ac:dyDescent="0.25">
      <c r="A268" s="247"/>
      <c r="BB268" s="364"/>
    </row>
    <row r="269" spans="1:54" ht="14.25" customHeight="1" x14ac:dyDescent="0.25">
      <c r="A269" s="247"/>
      <c r="BB269" s="364"/>
    </row>
    <row r="270" spans="1:54" ht="14.25" customHeight="1" x14ac:dyDescent="0.25">
      <c r="A270" s="247"/>
      <c r="BB270" s="364"/>
    </row>
    <row r="271" spans="1:54" ht="14.25" customHeight="1" x14ac:dyDescent="0.25">
      <c r="A271" s="247"/>
      <c r="BB271" s="364"/>
    </row>
    <row r="272" spans="1:54" ht="14.25" customHeight="1" x14ac:dyDescent="0.25">
      <c r="A272" s="247"/>
      <c r="BB272" s="364"/>
    </row>
    <row r="273" spans="1:54" ht="14.25" customHeight="1" x14ac:dyDescent="0.25">
      <c r="A273" s="247"/>
      <c r="BB273" s="364"/>
    </row>
    <row r="274" spans="1:54" ht="14.25" customHeight="1" x14ac:dyDescent="0.25">
      <c r="A274" s="247"/>
      <c r="BB274" s="364"/>
    </row>
    <row r="275" spans="1:54" ht="14.25" customHeight="1" x14ac:dyDescent="0.25">
      <c r="A275" s="247"/>
      <c r="BB275" s="364"/>
    </row>
    <row r="276" spans="1:54" ht="14.25" customHeight="1" x14ac:dyDescent="0.25">
      <c r="A276" s="247"/>
      <c r="BB276" s="364"/>
    </row>
    <row r="277" spans="1:54" ht="14.25" customHeight="1" x14ac:dyDescent="0.25">
      <c r="A277" s="247"/>
      <c r="BB277" s="364"/>
    </row>
    <row r="278" spans="1:54" ht="14.25" customHeight="1" x14ac:dyDescent="0.25">
      <c r="A278" s="247"/>
      <c r="BB278" s="364"/>
    </row>
    <row r="279" spans="1:54" ht="14.25" customHeight="1" x14ac:dyDescent="0.25">
      <c r="A279" s="247"/>
      <c r="BB279" s="364"/>
    </row>
    <row r="280" spans="1:54" ht="14.25" customHeight="1" x14ac:dyDescent="0.25">
      <c r="A280" s="247"/>
      <c r="BB280" s="364"/>
    </row>
    <row r="281" spans="1:54" ht="14.25" customHeight="1" x14ac:dyDescent="0.25">
      <c r="A281" s="247"/>
      <c r="BB281" s="364"/>
    </row>
    <row r="282" spans="1:54" ht="14.25" customHeight="1" x14ac:dyDescent="0.25">
      <c r="A282" s="247"/>
      <c r="BB282" s="364"/>
    </row>
    <row r="283" spans="1:54" ht="14.25" customHeight="1" x14ac:dyDescent="0.25">
      <c r="A283" s="247"/>
      <c r="BB283" s="364"/>
    </row>
    <row r="284" spans="1:54" ht="14.25" customHeight="1" x14ac:dyDescent="0.25">
      <c r="A284" s="247"/>
      <c r="BB284" s="364"/>
    </row>
    <row r="285" spans="1:54" ht="14.25" customHeight="1" x14ac:dyDescent="0.25">
      <c r="A285" s="247"/>
      <c r="BB285" s="364"/>
    </row>
    <row r="286" spans="1:54" ht="14.25" customHeight="1" x14ac:dyDescent="0.25">
      <c r="A286" s="247"/>
      <c r="BB286" s="364"/>
    </row>
    <row r="287" spans="1:54" ht="14.25" customHeight="1" x14ac:dyDescent="0.25">
      <c r="A287" s="247"/>
      <c r="BB287" s="364"/>
    </row>
    <row r="288" spans="1:54" ht="14.25" customHeight="1" x14ac:dyDescent="0.25">
      <c r="A288" s="247"/>
      <c r="BB288" s="364"/>
    </row>
    <row r="289" spans="1:54" ht="14.25" customHeight="1" x14ac:dyDescent="0.25">
      <c r="A289" s="247"/>
      <c r="BB289" s="364"/>
    </row>
    <row r="290" spans="1:54" ht="14.25" customHeight="1" x14ac:dyDescent="0.25">
      <c r="A290" s="247"/>
      <c r="BB290" s="364"/>
    </row>
    <row r="291" spans="1:54" ht="14.25" customHeight="1" x14ac:dyDescent="0.25">
      <c r="A291" s="247"/>
      <c r="BB291" s="364"/>
    </row>
    <row r="292" spans="1:54" ht="14.25" customHeight="1" x14ac:dyDescent="0.25">
      <c r="A292" s="247"/>
      <c r="BB292" s="364"/>
    </row>
    <row r="293" spans="1:54" ht="14.25" customHeight="1" x14ac:dyDescent="0.25">
      <c r="A293" s="247"/>
      <c r="BB293" s="364"/>
    </row>
    <row r="294" spans="1:54" ht="14.25" customHeight="1" x14ac:dyDescent="0.25">
      <c r="A294" s="247"/>
      <c r="BB294" s="364"/>
    </row>
    <row r="295" spans="1:54" ht="14.25" customHeight="1" x14ac:dyDescent="0.25">
      <c r="A295" s="247"/>
      <c r="BB295" s="364"/>
    </row>
    <row r="296" spans="1:54" ht="14.25" customHeight="1" x14ac:dyDescent="0.25">
      <c r="A296" s="247"/>
      <c r="BB296" s="364"/>
    </row>
    <row r="297" spans="1:54" ht="14.25" customHeight="1" x14ac:dyDescent="0.25">
      <c r="A297" s="247"/>
      <c r="BB297" s="364"/>
    </row>
    <row r="298" spans="1:54" ht="14.25" customHeight="1" x14ac:dyDescent="0.25">
      <c r="A298" s="247"/>
      <c r="BB298" s="364"/>
    </row>
    <row r="299" spans="1:54" ht="14.25" customHeight="1" x14ac:dyDescent="0.25">
      <c r="A299" s="247"/>
      <c r="BB299" s="364"/>
    </row>
    <row r="300" spans="1:54" ht="14.25" customHeight="1" x14ac:dyDescent="0.25">
      <c r="A300" s="247"/>
      <c r="BB300" s="364"/>
    </row>
    <row r="301" spans="1:54" ht="14.25" customHeight="1" x14ac:dyDescent="0.25">
      <c r="A301" s="247"/>
      <c r="BB301" s="364"/>
    </row>
    <row r="302" spans="1:54" ht="14.25" customHeight="1" x14ac:dyDescent="0.25">
      <c r="A302" s="247"/>
      <c r="BB302" s="364"/>
    </row>
    <row r="303" spans="1:54" ht="14.25" customHeight="1" x14ac:dyDescent="0.25">
      <c r="A303" s="247"/>
      <c r="BB303" s="364"/>
    </row>
    <row r="304" spans="1:54" ht="14.25" customHeight="1" x14ac:dyDescent="0.25">
      <c r="A304" s="247"/>
      <c r="BB304" s="364"/>
    </row>
    <row r="305" spans="1:54" ht="14.25" customHeight="1" x14ac:dyDescent="0.25">
      <c r="A305" s="247"/>
      <c r="BB305" s="364"/>
    </row>
    <row r="306" spans="1:54" ht="14.25" customHeight="1" x14ac:dyDescent="0.25">
      <c r="A306" s="247"/>
      <c r="BB306" s="364"/>
    </row>
    <row r="307" spans="1:54" ht="14.25" customHeight="1" x14ac:dyDescent="0.25">
      <c r="A307" s="247"/>
      <c r="BB307" s="364"/>
    </row>
    <row r="308" spans="1:54" ht="14.25" customHeight="1" x14ac:dyDescent="0.25">
      <c r="A308" s="247"/>
      <c r="BB308" s="364"/>
    </row>
    <row r="309" spans="1:54" ht="14.25" customHeight="1" x14ac:dyDescent="0.25">
      <c r="A309" s="247"/>
      <c r="BB309" s="364"/>
    </row>
    <row r="310" spans="1:54" ht="14.25" customHeight="1" x14ac:dyDescent="0.25">
      <c r="A310" s="247"/>
      <c r="BB310" s="364"/>
    </row>
    <row r="311" spans="1:54" ht="14.25" customHeight="1" x14ac:dyDescent="0.25">
      <c r="A311" s="247"/>
      <c r="BB311" s="364"/>
    </row>
    <row r="312" spans="1:54" ht="14.25" customHeight="1" x14ac:dyDescent="0.25">
      <c r="A312" s="247"/>
      <c r="BB312" s="364"/>
    </row>
    <row r="313" spans="1:54" ht="14.25" customHeight="1" x14ac:dyDescent="0.25">
      <c r="A313" s="247"/>
      <c r="BB313" s="364"/>
    </row>
    <row r="314" spans="1:54" ht="14.25" customHeight="1" x14ac:dyDescent="0.25">
      <c r="A314" s="247"/>
      <c r="BB314" s="364"/>
    </row>
    <row r="315" spans="1:54" ht="14.25" customHeight="1" x14ac:dyDescent="0.25">
      <c r="A315" s="247"/>
      <c r="BB315" s="364"/>
    </row>
    <row r="316" spans="1:54" ht="14.25" customHeight="1" x14ac:dyDescent="0.25">
      <c r="A316" s="247"/>
      <c r="BB316" s="364"/>
    </row>
    <row r="317" spans="1:54" ht="14.25" customHeight="1" x14ac:dyDescent="0.25">
      <c r="A317" s="247"/>
      <c r="BB317" s="364"/>
    </row>
    <row r="318" spans="1:54" ht="14.25" customHeight="1" x14ac:dyDescent="0.25">
      <c r="A318" s="247"/>
      <c r="BB318" s="364"/>
    </row>
    <row r="319" spans="1:54" ht="14.25" customHeight="1" x14ac:dyDescent="0.25">
      <c r="A319" s="247"/>
      <c r="BB319" s="364"/>
    </row>
    <row r="320" spans="1:54" ht="14.25" customHeight="1" x14ac:dyDescent="0.25">
      <c r="A320" s="247"/>
      <c r="BB320" s="364"/>
    </row>
    <row r="321" spans="1:54" ht="14.25" customHeight="1" x14ac:dyDescent="0.25">
      <c r="A321" s="247"/>
      <c r="BB321" s="364"/>
    </row>
    <row r="322" spans="1:54" ht="14.25" customHeight="1" x14ac:dyDescent="0.25">
      <c r="A322" s="247"/>
      <c r="BB322" s="364"/>
    </row>
    <row r="323" spans="1:54" ht="14.25" customHeight="1" x14ac:dyDescent="0.25">
      <c r="A323" s="247"/>
      <c r="BB323" s="364"/>
    </row>
    <row r="324" spans="1:54" ht="14.25" customHeight="1" x14ac:dyDescent="0.25">
      <c r="A324" s="247"/>
      <c r="BB324" s="364"/>
    </row>
    <row r="325" spans="1:54" ht="14.25" customHeight="1" x14ac:dyDescent="0.25">
      <c r="A325" s="247"/>
      <c r="BB325" s="364"/>
    </row>
    <row r="326" spans="1:54" ht="14.25" customHeight="1" x14ac:dyDescent="0.25">
      <c r="A326" s="247"/>
      <c r="BB326" s="364"/>
    </row>
    <row r="327" spans="1:54" ht="14.25" customHeight="1" x14ac:dyDescent="0.25">
      <c r="A327" s="247"/>
      <c r="BB327" s="364"/>
    </row>
    <row r="328" spans="1:54" ht="14.25" customHeight="1" x14ac:dyDescent="0.25">
      <c r="A328" s="247"/>
      <c r="BB328" s="364"/>
    </row>
    <row r="329" spans="1:54" ht="14.25" customHeight="1" x14ac:dyDescent="0.25">
      <c r="A329" s="247"/>
      <c r="BB329" s="364"/>
    </row>
    <row r="330" spans="1:54" ht="14.25" customHeight="1" x14ac:dyDescent="0.25">
      <c r="A330" s="247"/>
      <c r="BB330" s="364"/>
    </row>
    <row r="331" spans="1:54" ht="14.25" customHeight="1" x14ac:dyDescent="0.25">
      <c r="A331" s="247"/>
      <c r="BB331" s="364"/>
    </row>
    <row r="332" spans="1:54" ht="14.25" customHeight="1" x14ac:dyDescent="0.25">
      <c r="A332" s="247"/>
      <c r="BB332" s="364"/>
    </row>
    <row r="333" spans="1:54" ht="14.25" customHeight="1" x14ac:dyDescent="0.25">
      <c r="A333" s="247"/>
      <c r="BB333" s="364"/>
    </row>
    <row r="334" spans="1:54" ht="14.25" customHeight="1" x14ac:dyDescent="0.25">
      <c r="A334" s="247"/>
      <c r="BB334" s="364"/>
    </row>
    <row r="335" spans="1:54" ht="14.25" customHeight="1" x14ac:dyDescent="0.25">
      <c r="A335" s="247"/>
      <c r="BB335" s="364"/>
    </row>
    <row r="336" spans="1:54" ht="14.25" customHeight="1" x14ac:dyDescent="0.25">
      <c r="A336" s="247"/>
      <c r="BB336" s="364"/>
    </row>
    <row r="337" spans="1:54" ht="14.25" customHeight="1" x14ac:dyDescent="0.25">
      <c r="A337" s="247"/>
      <c r="BB337" s="364"/>
    </row>
    <row r="338" spans="1:54" ht="14.25" customHeight="1" x14ac:dyDescent="0.25">
      <c r="A338" s="247"/>
      <c r="BB338" s="364"/>
    </row>
    <row r="339" spans="1:54" ht="14.25" customHeight="1" x14ac:dyDescent="0.25">
      <c r="A339" s="247"/>
      <c r="BB339" s="364"/>
    </row>
    <row r="340" spans="1:54" ht="14.25" customHeight="1" x14ac:dyDescent="0.25">
      <c r="A340" s="247"/>
      <c r="BB340" s="364"/>
    </row>
    <row r="341" spans="1:54" ht="14.25" customHeight="1" x14ac:dyDescent="0.25">
      <c r="A341" s="247"/>
      <c r="BB341" s="364"/>
    </row>
    <row r="342" spans="1:54" ht="14.25" customHeight="1" x14ac:dyDescent="0.25">
      <c r="A342" s="247"/>
      <c r="BB342" s="364"/>
    </row>
    <row r="343" spans="1:54" ht="14.25" customHeight="1" x14ac:dyDescent="0.25">
      <c r="A343" s="247"/>
      <c r="BB343" s="364"/>
    </row>
    <row r="344" spans="1:54" ht="14.25" customHeight="1" x14ac:dyDescent="0.25">
      <c r="A344" s="247"/>
      <c r="BB344" s="364"/>
    </row>
    <row r="345" spans="1:54" ht="14.25" customHeight="1" x14ac:dyDescent="0.25">
      <c r="A345" s="247"/>
      <c r="BB345" s="364"/>
    </row>
    <row r="346" spans="1:54" ht="14.25" customHeight="1" x14ac:dyDescent="0.25">
      <c r="A346" s="247"/>
      <c r="BB346" s="364"/>
    </row>
    <row r="347" spans="1:54" ht="14.25" customHeight="1" x14ac:dyDescent="0.25">
      <c r="A347" s="247"/>
      <c r="BB347" s="364"/>
    </row>
    <row r="348" spans="1:54" ht="14.25" customHeight="1" x14ac:dyDescent="0.25">
      <c r="A348" s="247"/>
      <c r="BB348" s="364"/>
    </row>
    <row r="349" spans="1:54" ht="14.25" customHeight="1" x14ac:dyDescent="0.25">
      <c r="A349" s="247"/>
      <c r="BB349" s="364"/>
    </row>
    <row r="350" spans="1:54" ht="14.25" customHeight="1" x14ac:dyDescent="0.25">
      <c r="A350" s="247"/>
      <c r="BB350" s="364"/>
    </row>
    <row r="351" spans="1:54" ht="14.25" customHeight="1" x14ac:dyDescent="0.25">
      <c r="A351" s="247"/>
      <c r="BB351" s="364"/>
    </row>
    <row r="352" spans="1:54" ht="14.25" customHeight="1" x14ac:dyDescent="0.25">
      <c r="A352" s="247"/>
      <c r="BB352" s="364"/>
    </row>
    <row r="353" spans="1:54" ht="14.25" customHeight="1" x14ac:dyDescent="0.25">
      <c r="A353" s="247"/>
      <c r="BB353" s="364"/>
    </row>
    <row r="354" spans="1:54" ht="14.25" customHeight="1" x14ac:dyDescent="0.25">
      <c r="A354" s="247"/>
      <c r="BB354" s="364"/>
    </row>
    <row r="355" spans="1:54" ht="14.25" customHeight="1" x14ac:dyDescent="0.25">
      <c r="A355" s="247"/>
      <c r="BB355" s="364"/>
    </row>
    <row r="356" spans="1:54" ht="14.25" customHeight="1" x14ac:dyDescent="0.25">
      <c r="A356" s="247"/>
      <c r="BB356" s="364"/>
    </row>
    <row r="357" spans="1:54" ht="14.25" customHeight="1" x14ac:dyDescent="0.25">
      <c r="A357" s="247"/>
      <c r="BB357" s="364"/>
    </row>
    <row r="358" spans="1:54" ht="14.25" customHeight="1" x14ac:dyDescent="0.25">
      <c r="A358" s="247"/>
      <c r="BB358" s="364"/>
    </row>
    <row r="359" spans="1:54" ht="14.25" customHeight="1" x14ac:dyDescent="0.25">
      <c r="A359" s="247"/>
      <c r="BB359" s="364"/>
    </row>
    <row r="360" spans="1:54" ht="14.25" customHeight="1" x14ac:dyDescent="0.25">
      <c r="A360" s="247"/>
      <c r="BB360" s="364"/>
    </row>
    <row r="361" spans="1:54" ht="14.25" customHeight="1" x14ac:dyDescent="0.25">
      <c r="A361" s="247"/>
      <c r="BB361" s="364"/>
    </row>
    <row r="362" spans="1:54" ht="14.25" customHeight="1" x14ac:dyDescent="0.25">
      <c r="A362" s="247"/>
      <c r="BB362" s="364"/>
    </row>
    <row r="363" spans="1:54" ht="14.25" customHeight="1" x14ac:dyDescent="0.25">
      <c r="A363" s="247"/>
      <c r="BB363" s="364"/>
    </row>
    <row r="364" spans="1:54" ht="14.25" customHeight="1" x14ac:dyDescent="0.25">
      <c r="A364" s="247"/>
      <c r="BB364" s="364"/>
    </row>
    <row r="365" spans="1:54" ht="14.25" customHeight="1" x14ac:dyDescent="0.25">
      <c r="A365" s="247"/>
      <c r="BB365" s="364"/>
    </row>
    <row r="366" spans="1:54" ht="14.25" customHeight="1" x14ac:dyDescent="0.25">
      <c r="A366" s="247"/>
      <c r="BB366" s="364"/>
    </row>
    <row r="367" spans="1:54" ht="14.25" customHeight="1" x14ac:dyDescent="0.25">
      <c r="A367" s="247"/>
      <c r="BB367" s="364"/>
    </row>
    <row r="368" spans="1:54" ht="14.25" customHeight="1" x14ac:dyDescent="0.25">
      <c r="A368" s="247"/>
      <c r="BB368" s="364"/>
    </row>
    <row r="369" spans="1:54" ht="14.25" customHeight="1" x14ac:dyDescent="0.25">
      <c r="A369" s="247"/>
      <c r="BB369" s="364"/>
    </row>
    <row r="370" spans="1:54" ht="14.25" customHeight="1" x14ac:dyDescent="0.25">
      <c r="A370" s="247"/>
      <c r="BB370" s="364"/>
    </row>
    <row r="371" spans="1:54" ht="14.25" customHeight="1" x14ac:dyDescent="0.25">
      <c r="A371" s="247"/>
      <c r="BB371" s="364"/>
    </row>
    <row r="372" spans="1:54" ht="14.25" customHeight="1" x14ac:dyDescent="0.25">
      <c r="A372" s="247"/>
      <c r="BB372" s="364"/>
    </row>
    <row r="373" spans="1:54" ht="14.25" customHeight="1" x14ac:dyDescent="0.25">
      <c r="A373" s="247"/>
      <c r="BB373" s="364"/>
    </row>
    <row r="374" spans="1:54" ht="14.25" customHeight="1" x14ac:dyDescent="0.25">
      <c r="A374" s="247"/>
      <c r="BB374" s="364"/>
    </row>
    <row r="375" spans="1:54" ht="14.25" customHeight="1" x14ac:dyDescent="0.25">
      <c r="A375" s="247"/>
      <c r="BB375" s="364"/>
    </row>
    <row r="376" spans="1:54" ht="14.25" customHeight="1" x14ac:dyDescent="0.25">
      <c r="A376" s="247"/>
      <c r="BB376" s="364"/>
    </row>
    <row r="377" spans="1:54" ht="14.25" customHeight="1" x14ac:dyDescent="0.25">
      <c r="A377" s="247"/>
      <c r="BB377" s="364"/>
    </row>
    <row r="378" spans="1:54" ht="14.25" customHeight="1" x14ac:dyDescent="0.25">
      <c r="A378" s="247"/>
      <c r="BB378" s="364"/>
    </row>
    <row r="379" spans="1:54" ht="14.25" customHeight="1" x14ac:dyDescent="0.25">
      <c r="A379" s="247"/>
      <c r="BB379" s="364"/>
    </row>
    <row r="380" spans="1:54" ht="14.25" customHeight="1" x14ac:dyDescent="0.25">
      <c r="A380" s="247"/>
      <c r="BB380" s="364"/>
    </row>
    <row r="381" spans="1:54" ht="14.25" customHeight="1" x14ac:dyDescent="0.25">
      <c r="A381" s="247"/>
      <c r="BB381" s="364"/>
    </row>
    <row r="382" spans="1:54" ht="14.25" customHeight="1" x14ac:dyDescent="0.25">
      <c r="A382" s="247"/>
      <c r="BB382" s="364"/>
    </row>
    <row r="383" spans="1:54" ht="14.25" customHeight="1" x14ac:dyDescent="0.25">
      <c r="A383" s="247"/>
      <c r="BB383" s="364"/>
    </row>
    <row r="384" spans="1:54" ht="14.25" customHeight="1" x14ac:dyDescent="0.25">
      <c r="A384" s="247"/>
      <c r="BB384" s="364"/>
    </row>
    <row r="385" spans="1:54" ht="14.25" customHeight="1" x14ac:dyDescent="0.25">
      <c r="A385" s="247"/>
      <c r="BB385" s="364"/>
    </row>
    <row r="386" spans="1:54" ht="14.25" customHeight="1" x14ac:dyDescent="0.25">
      <c r="A386" s="247"/>
      <c r="BB386" s="364"/>
    </row>
    <row r="387" spans="1:54" ht="14.25" customHeight="1" x14ac:dyDescent="0.25">
      <c r="A387" s="247"/>
      <c r="BB387" s="364"/>
    </row>
    <row r="388" spans="1:54" ht="14.25" customHeight="1" x14ac:dyDescent="0.25">
      <c r="A388" s="247"/>
      <c r="BB388" s="364"/>
    </row>
    <row r="389" spans="1:54" ht="14.25" customHeight="1" x14ac:dyDescent="0.25">
      <c r="A389" s="247"/>
      <c r="BB389" s="364"/>
    </row>
    <row r="390" spans="1:54" ht="14.25" customHeight="1" x14ac:dyDescent="0.25">
      <c r="A390" s="247"/>
      <c r="BB390" s="364"/>
    </row>
    <row r="391" spans="1:54" ht="14.25" customHeight="1" x14ac:dyDescent="0.25">
      <c r="A391" s="247"/>
      <c r="BB391" s="364"/>
    </row>
    <row r="392" spans="1:54" ht="14.25" customHeight="1" x14ac:dyDescent="0.25">
      <c r="A392" s="247"/>
      <c r="BB392" s="364"/>
    </row>
    <row r="393" spans="1:54" ht="14.25" customHeight="1" x14ac:dyDescent="0.25">
      <c r="A393" s="247"/>
      <c r="BB393" s="364"/>
    </row>
    <row r="394" spans="1:54" ht="14.25" customHeight="1" x14ac:dyDescent="0.25">
      <c r="A394" s="247"/>
      <c r="BB394" s="364"/>
    </row>
    <row r="395" spans="1:54" ht="14.25" customHeight="1" x14ac:dyDescent="0.25">
      <c r="A395" s="247"/>
      <c r="BB395" s="364"/>
    </row>
    <row r="396" spans="1:54" ht="14.25" customHeight="1" x14ac:dyDescent="0.25">
      <c r="A396" s="247"/>
      <c r="BB396" s="364"/>
    </row>
    <row r="397" spans="1:54" ht="14.25" customHeight="1" x14ac:dyDescent="0.25">
      <c r="A397" s="247"/>
      <c r="BB397" s="364"/>
    </row>
    <row r="398" spans="1:54" ht="14.25" customHeight="1" x14ac:dyDescent="0.25">
      <c r="A398" s="247"/>
      <c r="BB398" s="364"/>
    </row>
    <row r="399" spans="1:54" ht="14.25" customHeight="1" x14ac:dyDescent="0.25">
      <c r="A399" s="247"/>
      <c r="BB399" s="364"/>
    </row>
    <row r="400" spans="1:54" ht="14.25" customHeight="1" x14ac:dyDescent="0.25">
      <c r="A400" s="247"/>
      <c r="BB400" s="364"/>
    </row>
    <row r="401" spans="1:54" ht="14.25" customHeight="1" x14ac:dyDescent="0.25">
      <c r="A401" s="247"/>
      <c r="BB401" s="364"/>
    </row>
    <row r="402" spans="1:54" ht="14.25" customHeight="1" x14ac:dyDescent="0.25">
      <c r="A402" s="247"/>
      <c r="BB402" s="364"/>
    </row>
    <row r="403" spans="1:54" ht="14.25" customHeight="1" x14ac:dyDescent="0.25">
      <c r="A403" s="247"/>
      <c r="BB403" s="364"/>
    </row>
    <row r="404" spans="1:54" ht="14.25" customHeight="1" x14ac:dyDescent="0.25">
      <c r="A404" s="247"/>
      <c r="BB404" s="364"/>
    </row>
    <row r="405" spans="1:54" ht="14.25" customHeight="1" x14ac:dyDescent="0.25">
      <c r="A405" s="247"/>
      <c r="BB405" s="364"/>
    </row>
    <row r="406" spans="1:54" ht="14.25" customHeight="1" x14ac:dyDescent="0.25">
      <c r="A406" s="247"/>
      <c r="BB406" s="364"/>
    </row>
    <row r="407" spans="1:54" ht="14.25" customHeight="1" x14ac:dyDescent="0.25">
      <c r="A407" s="247"/>
      <c r="BB407" s="364"/>
    </row>
    <row r="408" spans="1:54" ht="14.25" customHeight="1" x14ac:dyDescent="0.25">
      <c r="A408" s="247"/>
      <c r="BB408" s="364"/>
    </row>
    <row r="409" spans="1:54" ht="14.25" customHeight="1" x14ac:dyDescent="0.25">
      <c r="A409" s="247"/>
      <c r="BB409" s="364"/>
    </row>
    <row r="410" spans="1:54" ht="14.25" customHeight="1" x14ac:dyDescent="0.25">
      <c r="A410" s="247"/>
      <c r="BB410" s="364"/>
    </row>
    <row r="411" spans="1:54" ht="14.25" customHeight="1" x14ac:dyDescent="0.25">
      <c r="A411" s="247"/>
      <c r="BB411" s="364"/>
    </row>
    <row r="412" spans="1:54" ht="14.25" customHeight="1" x14ac:dyDescent="0.25">
      <c r="A412" s="247"/>
      <c r="BB412" s="364"/>
    </row>
    <row r="413" spans="1:54" ht="14.25" customHeight="1" x14ac:dyDescent="0.25">
      <c r="A413" s="247"/>
      <c r="BB413" s="364"/>
    </row>
    <row r="414" spans="1:54" ht="14.25" customHeight="1" x14ac:dyDescent="0.25">
      <c r="A414" s="247"/>
      <c r="BB414" s="364"/>
    </row>
    <row r="415" spans="1:54" ht="14.25" customHeight="1" x14ac:dyDescent="0.25">
      <c r="A415" s="247"/>
      <c r="BB415" s="364"/>
    </row>
    <row r="416" spans="1:54" ht="14.25" customHeight="1" x14ac:dyDescent="0.25">
      <c r="A416" s="247"/>
      <c r="BB416" s="364"/>
    </row>
    <row r="417" spans="1:54" ht="14.25" customHeight="1" x14ac:dyDescent="0.25">
      <c r="A417" s="247"/>
      <c r="BB417" s="364"/>
    </row>
    <row r="418" spans="1:54" ht="14.25" customHeight="1" x14ac:dyDescent="0.25">
      <c r="A418" s="247"/>
      <c r="BB418" s="364"/>
    </row>
    <row r="419" spans="1:54" ht="14.25" customHeight="1" x14ac:dyDescent="0.25">
      <c r="A419" s="247"/>
      <c r="BB419" s="364"/>
    </row>
    <row r="420" spans="1:54" ht="14.25" customHeight="1" x14ac:dyDescent="0.25">
      <c r="A420" s="247"/>
      <c r="BB420" s="364"/>
    </row>
    <row r="421" spans="1:54" ht="14.25" customHeight="1" x14ac:dyDescent="0.25">
      <c r="A421" s="247"/>
      <c r="BB421" s="364"/>
    </row>
    <row r="422" spans="1:54" ht="14.25" customHeight="1" x14ac:dyDescent="0.25">
      <c r="A422" s="247"/>
      <c r="BB422" s="364"/>
    </row>
    <row r="423" spans="1:54" ht="14.25" customHeight="1" x14ac:dyDescent="0.25">
      <c r="A423" s="247"/>
      <c r="BB423" s="364"/>
    </row>
    <row r="424" spans="1:54" ht="14.25" customHeight="1" x14ac:dyDescent="0.25">
      <c r="A424" s="247"/>
      <c r="BB424" s="364"/>
    </row>
    <row r="425" spans="1:54" ht="14.25" customHeight="1" x14ac:dyDescent="0.25">
      <c r="A425" s="247"/>
      <c r="BB425" s="364"/>
    </row>
    <row r="426" spans="1:54" ht="14.25" customHeight="1" x14ac:dyDescent="0.25">
      <c r="A426" s="247"/>
      <c r="BB426" s="364"/>
    </row>
    <row r="427" spans="1:54" ht="14.25" customHeight="1" x14ac:dyDescent="0.25">
      <c r="A427" s="247"/>
      <c r="BB427" s="364"/>
    </row>
    <row r="428" spans="1:54" ht="14.25" customHeight="1" x14ac:dyDescent="0.25">
      <c r="A428" s="247"/>
      <c r="BB428" s="364"/>
    </row>
    <row r="429" spans="1:54" ht="14.25" customHeight="1" x14ac:dyDescent="0.25">
      <c r="A429" s="247"/>
      <c r="BB429" s="364"/>
    </row>
    <row r="430" spans="1:54" ht="14.25" customHeight="1" x14ac:dyDescent="0.25">
      <c r="A430" s="247"/>
      <c r="BB430" s="364"/>
    </row>
    <row r="431" spans="1:54" ht="14.25" customHeight="1" x14ac:dyDescent="0.25">
      <c r="A431" s="247"/>
      <c r="BB431" s="364"/>
    </row>
    <row r="432" spans="1:54" ht="14.25" customHeight="1" x14ac:dyDescent="0.25">
      <c r="A432" s="247"/>
      <c r="BB432" s="364"/>
    </row>
    <row r="433" spans="1:54" ht="14.25" customHeight="1" x14ac:dyDescent="0.25">
      <c r="A433" s="247"/>
      <c r="BB433" s="364"/>
    </row>
    <row r="434" spans="1:54" ht="14.25" customHeight="1" x14ac:dyDescent="0.25">
      <c r="A434" s="247"/>
      <c r="BB434" s="364"/>
    </row>
    <row r="435" spans="1:54" ht="14.25" customHeight="1" x14ac:dyDescent="0.25">
      <c r="A435" s="247"/>
      <c r="BB435" s="364"/>
    </row>
    <row r="436" spans="1:54" ht="14.25" customHeight="1" x14ac:dyDescent="0.25">
      <c r="A436" s="247"/>
      <c r="BB436" s="364"/>
    </row>
    <row r="437" spans="1:54" ht="14.25" customHeight="1" x14ac:dyDescent="0.25">
      <c r="A437" s="247"/>
      <c r="BB437" s="364"/>
    </row>
    <row r="438" spans="1:54" ht="14.25" customHeight="1" x14ac:dyDescent="0.25">
      <c r="A438" s="247"/>
      <c r="BB438" s="364"/>
    </row>
    <row r="439" spans="1:54" ht="14.25" customHeight="1" x14ac:dyDescent="0.25">
      <c r="A439" s="247"/>
      <c r="BB439" s="364"/>
    </row>
    <row r="440" spans="1:54" ht="14.25" customHeight="1" x14ac:dyDescent="0.25">
      <c r="A440" s="247"/>
      <c r="BB440" s="364"/>
    </row>
    <row r="441" spans="1:54" ht="14.25" customHeight="1" x14ac:dyDescent="0.25">
      <c r="A441" s="247"/>
      <c r="BB441" s="364"/>
    </row>
    <row r="442" spans="1:54" ht="14.25" customHeight="1" x14ac:dyDescent="0.25">
      <c r="A442" s="247"/>
      <c r="BB442" s="364"/>
    </row>
    <row r="443" spans="1:54" ht="14.25" customHeight="1" x14ac:dyDescent="0.25">
      <c r="A443" s="247"/>
      <c r="BB443" s="364"/>
    </row>
    <row r="444" spans="1:54" ht="14.25" customHeight="1" x14ac:dyDescent="0.25">
      <c r="A444" s="247"/>
      <c r="BB444" s="364"/>
    </row>
    <row r="445" spans="1:54" ht="14.25" customHeight="1" x14ac:dyDescent="0.25">
      <c r="A445" s="247"/>
      <c r="BB445" s="364"/>
    </row>
    <row r="446" spans="1:54" ht="14.25" customHeight="1" x14ac:dyDescent="0.25">
      <c r="A446" s="247"/>
      <c r="BB446" s="364"/>
    </row>
    <row r="447" spans="1:54" ht="14.25" customHeight="1" x14ac:dyDescent="0.25">
      <c r="A447" s="247"/>
      <c r="BB447" s="364"/>
    </row>
    <row r="448" spans="1:54" ht="14.25" customHeight="1" x14ac:dyDescent="0.25">
      <c r="A448" s="247"/>
      <c r="BB448" s="364"/>
    </row>
    <row r="449" spans="1:54" ht="14.25" customHeight="1" x14ac:dyDescent="0.25">
      <c r="A449" s="247"/>
      <c r="BB449" s="364"/>
    </row>
    <row r="450" spans="1:54" ht="14.25" customHeight="1" x14ac:dyDescent="0.25">
      <c r="A450" s="247"/>
      <c r="BB450" s="364"/>
    </row>
    <row r="451" spans="1:54" ht="14.25" customHeight="1" x14ac:dyDescent="0.25">
      <c r="A451" s="247"/>
      <c r="BB451" s="364"/>
    </row>
    <row r="452" spans="1:54" ht="14.25" customHeight="1" x14ac:dyDescent="0.25">
      <c r="A452" s="247"/>
      <c r="BB452" s="364"/>
    </row>
    <row r="453" spans="1:54" ht="14.25" customHeight="1" x14ac:dyDescent="0.25">
      <c r="A453" s="247"/>
      <c r="BB453" s="364"/>
    </row>
    <row r="454" spans="1:54" ht="14.25" customHeight="1" x14ac:dyDescent="0.25">
      <c r="A454" s="247"/>
      <c r="BB454" s="364"/>
    </row>
    <row r="455" spans="1:54" ht="14.25" customHeight="1" x14ac:dyDescent="0.25">
      <c r="A455" s="247"/>
      <c r="BB455" s="364"/>
    </row>
    <row r="456" spans="1:54" ht="14.25" customHeight="1" x14ac:dyDescent="0.25">
      <c r="A456" s="247"/>
      <c r="BB456" s="364"/>
    </row>
    <row r="457" spans="1:54" ht="14.25" customHeight="1" x14ac:dyDescent="0.25">
      <c r="A457" s="247"/>
      <c r="BB457" s="364"/>
    </row>
    <row r="458" spans="1:54" ht="14.25" customHeight="1" x14ac:dyDescent="0.25">
      <c r="A458" s="247"/>
      <c r="BB458" s="364"/>
    </row>
    <row r="459" spans="1:54" ht="14.25" customHeight="1" x14ac:dyDescent="0.25">
      <c r="A459" s="247"/>
      <c r="BB459" s="364"/>
    </row>
    <row r="460" spans="1:54" ht="14.25" customHeight="1" x14ac:dyDescent="0.25">
      <c r="A460" s="247"/>
      <c r="BB460" s="364"/>
    </row>
    <row r="461" spans="1:54" ht="14.25" customHeight="1" x14ac:dyDescent="0.25">
      <c r="A461" s="247"/>
      <c r="BB461" s="364"/>
    </row>
    <row r="462" spans="1:54" ht="14.25" customHeight="1" x14ac:dyDescent="0.25">
      <c r="A462" s="247"/>
      <c r="BB462" s="364"/>
    </row>
    <row r="463" spans="1:54" ht="14.25" customHeight="1" x14ac:dyDescent="0.25">
      <c r="A463" s="247"/>
      <c r="BB463" s="364"/>
    </row>
    <row r="464" spans="1:54" ht="14.25" customHeight="1" x14ac:dyDescent="0.25">
      <c r="A464" s="247"/>
      <c r="BB464" s="364"/>
    </row>
    <row r="465" spans="1:54" ht="14.25" customHeight="1" x14ac:dyDescent="0.25">
      <c r="A465" s="247"/>
      <c r="BB465" s="364"/>
    </row>
    <row r="466" spans="1:54" ht="14.25" customHeight="1" x14ac:dyDescent="0.25">
      <c r="A466" s="247"/>
      <c r="BB466" s="364"/>
    </row>
    <row r="467" spans="1:54" ht="14.25" customHeight="1" x14ac:dyDescent="0.25">
      <c r="A467" s="247"/>
      <c r="BB467" s="364"/>
    </row>
    <row r="468" spans="1:54" ht="14.25" customHeight="1" x14ac:dyDescent="0.25">
      <c r="A468" s="247"/>
      <c r="BB468" s="364"/>
    </row>
    <row r="469" spans="1:54" ht="14.25" customHeight="1" x14ac:dyDescent="0.25">
      <c r="A469" s="247"/>
      <c r="BB469" s="364"/>
    </row>
    <row r="470" spans="1:54" ht="14.25" customHeight="1" x14ac:dyDescent="0.25">
      <c r="A470" s="247"/>
      <c r="BB470" s="364"/>
    </row>
    <row r="471" spans="1:54" ht="14.25" customHeight="1" x14ac:dyDescent="0.25">
      <c r="A471" s="247"/>
      <c r="BB471" s="364"/>
    </row>
    <row r="472" spans="1:54" ht="14.25" customHeight="1" x14ac:dyDescent="0.25">
      <c r="A472" s="247"/>
      <c r="BB472" s="364"/>
    </row>
    <row r="473" spans="1:54" ht="14.25" customHeight="1" x14ac:dyDescent="0.25">
      <c r="A473" s="247"/>
      <c r="BB473" s="364"/>
    </row>
    <row r="474" spans="1:54" ht="14.25" customHeight="1" x14ac:dyDescent="0.25">
      <c r="A474" s="247"/>
      <c r="BB474" s="364"/>
    </row>
    <row r="475" spans="1:54" ht="14.25" customHeight="1" x14ac:dyDescent="0.25">
      <c r="A475" s="247"/>
      <c r="BB475" s="364"/>
    </row>
    <row r="476" spans="1:54" ht="14.25" customHeight="1" x14ac:dyDescent="0.25">
      <c r="A476" s="247"/>
      <c r="BB476" s="364"/>
    </row>
    <row r="477" spans="1:54" ht="14.25" customHeight="1" x14ac:dyDescent="0.25">
      <c r="A477" s="247"/>
      <c r="BB477" s="364"/>
    </row>
    <row r="478" spans="1:54" ht="14.25" customHeight="1" x14ac:dyDescent="0.25">
      <c r="A478" s="247"/>
      <c r="BB478" s="364"/>
    </row>
    <row r="479" spans="1:54" ht="14.25" customHeight="1" x14ac:dyDescent="0.25">
      <c r="A479" s="247"/>
      <c r="BB479" s="364"/>
    </row>
    <row r="480" spans="1:54" ht="14.25" customHeight="1" x14ac:dyDescent="0.25">
      <c r="A480" s="247"/>
      <c r="BB480" s="364"/>
    </row>
    <row r="481" spans="1:54" ht="14.25" customHeight="1" x14ac:dyDescent="0.25">
      <c r="A481" s="247"/>
      <c r="BB481" s="364"/>
    </row>
    <row r="482" spans="1:54" ht="14.25" customHeight="1" x14ac:dyDescent="0.25">
      <c r="A482" s="247"/>
      <c r="BB482" s="364"/>
    </row>
    <row r="483" spans="1:54" ht="14.25" customHeight="1" x14ac:dyDescent="0.25">
      <c r="A483" s="247"/>
      <c r="BB483" s="364"/>
    </row>
    <row r="484" spans="1:54" ht="14.25" customHeight="1" x14ac:dyDescent="0.25">
      <c r="A484" s="247"/>
      <c r="BB484" s="364"/>
    </row>
    <row r="485" spans="1:54" ht="14.25" customHeight="1" x14ac:dyDescent="0.25">
      <c r="A485" s="247"/>
      <c r="BB485" s="364"/>
    </row>
    <row r="486" spans="1:54" ht="14.25" customHeight="1" x14ac:dyDescent="0.25">
      <c r="A486" s="247"/>
      <c r="BB486" s="364"/>
    </row>
    <row r="487" spans="1:54" ht="14.25" customHeight="1" x14ac:dyDescent="0.25">
      <c r="A487" s="247"/>
      <c r="BB487" s="364"/>
    </row>
    <row r="488" spans="1:54" ht="14.25" customHeight="1" x14ac:dyDescent="0.25">
      <c r="A488" s="247"/>
      <c r="BB488" s="364"/>
    </row>
    <row r="489" spans="1:54" ht="14.25" customHeight="1" x14ac:dyDescent="0.25">
      <c r="A489" s="247"/>
      <c r="BB489" s="364"/>
    </row>
    <row r="490" spans="1:54" ht="14.25" customHeight="1" x14ac:dyDescent="0.25">
      <c r="A490" s="247"/>
      <c r="BB490" s="364"/>
    </row>
    <row r="491" spans="1:54" ht="14.25" customHeight="1" x14ac:dyDescent="0.25">
      <c r="A491" s="247"/>
      <c r="BB491" s="364"/>
    </row>
    <row r="492" spans="1:54" ht="14.25" customHeight="1" x14ac:dyDescent="0.25">
      <c r="A492" s="247"/>
      <c r="BB492" s="364"/>
    </row>
    <row r="493" spans="1:54" ht="14.25" customHeight="1" x14ac:dyDescent="0.25">
      <c r="A493" s="247"/>
      <c r="BB493" s="364"/>
    </row>
    <row r="494" spans="1:54" ht="14.25" customHeight="1" x14ac:dyDescent="0.25">
      <c r="A494" s="247"/>
      <c r="BB494" s="364"/>
    </row>
    <row r="495" spans="1:54" ht="14.25" customHeight="1" x14ac:dyDescent="0.25">
      <c r="A495" s="247"/>
      <c r="BB495" s="364"/>
    </row>
    <row r="496" spans="1:54" ht="14.25" customHeight="1" x14ac:dyDescent="0.25">
      <c r="A496" s="247"/>
      <c r="BB496" s="364"/>
    </row>
    <row r="497" spans="1:54" ht="14.25" customHeight="1" x14ac:dyDescent="0.25">
      <c r="A497" s="247"/>
      <c r="BB497" s="364"/>
    </row>
    <row r="498" spans="1:54" ht="14.25" customHeight="1" x14ac:dyDescent="0.25">
      <c r="A498" s="247"/>
      <c r="BB498" s="364"/>
    </row>
    <row r="499" spans="1:54" ht="14.25" customHeight="1" x14ac:dyDescent="0.25">
      <c r="A499" s="247"/>
      <c r="BB499" s="364"/>
    </row>
    <row r="500" spans="1:54" ht="14.25" customHeight="1" x14ac:dyDescent="0.25">
      <c r="A500" s="247"/>
      <c r="BB500" s="364"/>
    </row>
    <row r="501" spans="1:54" ht="14.25" customHeight="1" x14ac:dyDescent="0.25">
      <c r="A501" s="247"/>
      <c r="BB501" s="364"/>
    </row>
    <row r="502" spans="1:54" ht="14.25" customHeight="1" x14ac:dyDescent="0.25">
      <c r="A502" s="247"/>
      <c r="BB502" s="364"/>
    </row>
    <row r="503" spans="1:54" ht="14.25" customHeight="1" x14ac:dyDescent="0.25">
      <c r="A503" s="247"/>
      <c r="BB503" s="364"/>
    </row>
    <row r="504" spans="1:54" ht="14.25" customHeight="1" x14ac:dyDescent="0.25">
      <c r="A504" s="247"/>
      <c r="BB504" s="364"/>
    </row>
    <row r="505" spans="1:54" ht="14.25" customHeight="1" x14ac:dyDescent="0.25">
      <c r="A505" s="247"/>
      <c r="BB505" s="364"/>
    </row>
    <row r="506" spans="1:54" ht="14.25" customHeight="1" x14ac:dyDescent="0.25">
      <c r="A506" s="247"/>
      <c r="BB506" s="364"/>
    </row>
    <row r="507" spans="1:54" ht="14.25" customHeight="1" x14ac:dyDescent="0.25">
      <c r="A507" s="247"/>
      <c r="BB507" s="364"/>
    </row>
    <row r="508" spans="1:54" ht="14.25" customHeight="1" x14ac:dyDescent="0.25">
      <c r="A508" s="247"/>
      <c r="BB508" s="364"/>
    </row>
    <row r="509" spans="1:54" ht="14.25" customHeight="1" x14ac:dyDescent="0.25">
      <c r="A509" s="247"/>
      <c r="BB509" s="364"/>
    </row>
    <row r="510" spans="1:54" ht="14.25" customHeight="1" x14ac:dyDescent="0.25">
      <c r="A510" s="247"/>
      <c r="BB510" s="364"/>
    </row>
    <row r="511" spans="1:54" ht="14.25" customHeight="1" x14ac:dyDescent="0.25">
      <c r="A511" s="247"/>
      <c r="BB511" s="364"/>
    </row>
    <row r="512" spans="1:54" ht="14.25" customHeight="1" x14ac:dyDescent="0.25">
      <c r="A512" s="247"/>
      <c r="BB512" s="364"/>
    </row>
    <row r="513" spans="1:54" ht="14.25" customHeight="1" x14ac:dyDescent="0.25">
      <c r="A513" s="247"/>
      <c r="BB513" s="364"/>
    </row>
    <row r="514" spans="1:54" ht="14.25" customHeight="1" x14ac:dyDescent="0.25">
      <c r="A514" s="247"/>
      <c r="BB514" s="364"/>
    </row>
    <row r="515" spans="1:54" ht="14.25" customHeight="1" x14ac:dyDescent="0.25">
      <c r="A515" s="247"/>
      <c r="BB515" s="364"/>
    </row>
    <row r="516" spans="1:54" ht="14.25" customHeight="1" x14ac:dyDescent="0.25">
      <c r="A516" s="247"/>
      <c r="BB516" s="364"/>
    </row>
    <row r="517" spans="1:54" ht="14.25" customHeight="1" x14ac:dyDescent="0.25">
      <c r="A517" s="247"/>
      <c r="BB517" s="364"/>
    </row>
    <row r="518" spans="1:54" ht="14.25" customHeight="1" x14ac:dyDescent="0.25">
      <c r="A518" s="247"/>
      <c r="BB518" s="364"/>
    </row>
    <row r="519" spans="1:54" ht="14.25" customHeight="1" x14ac:dyDescent="0.25">
      <c r="A519" s="247"/>
      <c r="BB519" s="364"/>
    </row>
    <row r="520" spans="1:54" ht="14.25" customHeight="1" x14ac:dyDescent="0.25">
      <c r="A520" s="247"/>
      <c r="BB520" s="364"/>
    </row>
    <row r="521" spans="1:54" ht="14.25" customHeight="1" x14ac:dyDescent="0.25">
      <c r="A521" s="247"/>
      <c r="BB521" s="364"/>
    </row>
    <row r="522" spans="1:54" ht="14.25" customHeight="1" x14ac:dyDescent="0.25">
      <c r="A522" s="247"/>
      <c r="BB522" s="364"/>
    </row>
    <row r="523" spans="1:54" ht="14.25" customHeight="1" x14ac:dyDescent="0.25">
      <c r="A523" s="247"/>
      <c r="BB523" s="364"/>
    </row>
    <row r="524" spans="1:54" ht="14.25" customHeight="1" x14ac:dyDescent="0.25">
      <c r="A524" s="247"/>
      <c r="BB524" s="364"/>
    </row>
    <row r="525" spans="1:54" ht="14.25" customHeight="1" x14ac:dyDescent="0.25">
      <c r="A525" s="247"/>
      <c r="BB525" s="364"/>
    </row>
    <row r="526" spans="1:54" ht="14.25" customHeight="1" x14ac:dyDescent="0.25">
      <c r="A526" s="247"/>
      <c r="BB526" s="364"/>
    </row>
    <row r="527" spans="1:54" ht="14.25" customHeight="1" x14ac:dyDescent="0.25">
      <c r="A527" s="247"/>
      <c r="BB527" s="364"/>
    </row>
    <row r="528" spans="1:54" ht="14.25" customHeight="1" x14ac:dyDescent="0.25">
      <c r="A528" s="247"/>
      <c r="BB528" s="364"/>
    </row>
    <row r="529" spans="1:54" ht="14.25" customHeight="1" x14ac:dyDescent="0.25">
      <c r="A529" s="247"/>
      <c r="BB529" s="364"/>
    </row>
    <row r="530" spans="1:54" ht="14.25" customHeight="1" x14ac:dyDescent="0.25">
      <c r="A530" s="247"/>
      <c r="BB530" s="364"/>
    </row>
    <row r="531" spans="1:54" ht="14.25" customHeight="1" x14ac:dyDescent="0.25">
      <c r="A531" s="247"/>
      <c r="BB531" s="364"/>
    </row>
    <row r="532" spans="1:54" ht="14.25" customHeight="1" x14ac:dyDescent="0.25">
      <c r="A532" s="247"/>
      <c r="BB532" s="364"/>
    </row>
    <row r="533" spans="1:54" ht="14.25" customHeight="1" x14ac:dyDescent="0.25">
      <c r="A533" s="247"/>
      <c r="BB533" s="364"/>
    </row>
    <row r="534" spans="1:54" ht="14.25" customHeight="1" x14ac:dyDescent="0.25">
      <c r="A534" s="247"/>
      <c r="BB534" s="364"/>
    </row>
    <row r="535" spans="1:54" ht="14.25" customHeight="1" x14ac:dyDescent="0.25">
      <c r="A535" s="247"/>
      <c r="BB535" s="364"/>
    </row>
    <row r="536" spans="1:54" ht="14.25" customHeight="1" x14ac:dyDescent="0.25">
      <c r="A536" s="247"/>
      <c r="BB536" s="364"/>
    </row>
    <row r="537" spans="1:54" ht="14.25" customHeight="1" x14ac:dyDescent="0.25">
      <c r="A537" s="247"/>
      <c r="BB537" s="364"/>
    </row>
    <row r="538" spans="1:54" ht="14.25" customHeight="1" x14ac:dyDescent="0.25">
      <c r="A538" s="247"/>
      <c r="BB538" s="364"/>
    </row>
    <row r="539" spans="1:54" ht="14.25" customHeight="1" x14ac:dyDescent="0.25">
      <c r="A539" s="247"/>
      <c r="BB539" s="364"/>
    </row>
    <row r="540" spans="1:54" ht="14.25" customHeight="1" x14ac:dyDescent="0.25">
      <c r="A540" s="247"/>
      <c r="BB540" s="364"/>
    </row>
    <row r="541" spans="1:54" ht="14.25" customHeight="1" x14ac:dyDescent="0.25">
      <c r="A541" s="247"/>
      <c r="BB541" s="364"/>
    </row>
    <row r="542" spans="1:54" ht="14.25" customHeight="1" x14ac:dyDescent="0.25">
      <c r="A542" s="247"/>
      <c r="BB542" s="364"/>
    </row>
    <row r="543" spans="1:54" ht="14.25" customHeight="1" x14ac:dyDescent="0.25">
      <c r="A543" s="247"/>
      <c r="BB543" s="364"/>
    </row>
    <row r="544" spans="1:54" ht="14.25" customHeight="1" x14ac:dyDescent="0.25">
      <c r="A544" s="247"/>
      <c r="BB544" s="364"/>
    </row>
    <row r="545" spans="1:54" ht="14.25" customHeight="1" x14ac:dyDescent="0.25">
      <c r="A545" s="247"/>
      <c r="BB545" s="364"/>
    </row>
    <row r="546" spans="1:54" ht="14.25" customHeight="1" x14ac:dyDescent="0.25">
      <c r="A546" s="247"/>
      <c r="BB546" s="364"/>
    </row>
    <row r="547" spans="1:54" ht="14.25" customHeight="1" x14ac:dyDescent="0.25">
      <c r="A547" s="247"/>
      <c r="BB547" s="364"/>
    </row>
    <row r="548" spans="1:54" ht="14.25" customHeight="1" x14ac:dyDescent="0.25">
      <c r="A548" s="247"/>
      <c r="BB548" s="364"/>
    </row>
    <row r="549" spans="1:54" ht="14.25" customHeight="1" x14ac:dyDescent="0.25">
      <c r="A549" s="247"/>
      <c r="BB549" s="364"/>
    </row>
    <row r="550" spans="1:54" ht="14.25" customHeight="1" x14ac:dyDescent="0.25">
      <c r="A550" s="247"/>
      <c r="BB550" s="364"/>
    </row>
    <row r="551" spans="1:54" ht="14.25" customHeight="1" x14ac:dyDescent="0.25">
      <c r="A551" s="247"/>
      <c r="BB551" s="364"/>
    </row>
    <row r="552" spans="1:54" ht="14.25" customHeight="1" x14ac:dyDescent="0.25">
      <c r="A552" s="247"/>
      <c r="BB552" s="364"/>
    </row>
    <row r="553" spans="1:54" ht="14.25" customHeight="1" x14ac:dyDescent="0.25">
      <c r="A553" s="247"/>
      <c r="BB553" s="364"/>
    </row>
    <row r="554" spans="1:54" ht="14.25" customHeight="1" x14ac:dyDescent="0.25">
      <c r="A554" s="247"/>
      <c r="BB554" s="364"/>
    </row>
    <row r="555" spans="1:54" ht="14.25" customHeight="1" x14ac:dyDescent="0.25">
      <c r="A555" s="247"/>
      <c r="BB555" s="364"/>
    </row>
    <row r="556" spans="1:54" ht="14.25" customHeight="1" x14ac:dyDescent="0.25">
      <c r="A556" s="247"/>
      <c r="BB556" s="364"/>
    </row>
    <row r="557" spans="1:54" ht="14.25" customHeight="1" x14ac:dyDescent="0.25">
      <c r="A557" s="247"/>
      <c r="BB557" s="364"/>
    </row>
    <row r="558" spans="1:54" ht="14.25" customHeight="1" x14ac:dyDescent="0.25">
      <c r="A558" s="247"/>
      <c r="BB558" s="364"/>
    </row>
    <row r="559" spans="1:54" ht="14.25" customHeight="1" x14ac:dyDescent="0.25">
      <c r="A559" s="247"/>
      <c r="BB559" s="364"/>
    </row>
    <row r="560" spans="1:54" ht="14.25" customHeight="1" x14ac:dyDescent="0.25">
      <c r="A560" s="247"/>
      <c r="BB560" s="364"/>
    </row>
    <row r="561" spans="1:54" ht="14.25" customHeight="1" x14ac:dyDescent="0.25">
      <c r="A561" s="247"/>
      <c r="BB561" s="364"/>
    </row>
    <row r="562" spans="1:54" ht="14.25" customHeight="1" x14ac:dyDescent="0.25">
      <c r="A562" s="247"/>
      <c r="BB562" s="364"/>
    </row>
    <row r="563" spans="1:54" ht="14.25" customHeight="1" x14ac:dyDescent="0.25">
      <c r="A563" s="247"/>
      <c r="BB563" s="364"/>
    </row>
    <row r="564" spans="1:54" ht="14.25" customHeight="1" x14ac:dyDescent="0.25">
      <c r="A564" s="247"/>
      <c r="BB564" s="364"/>
    </row>
    <row r="565" spans="1:54" ht="14.25" customHeight="1" x14ac:dyDescent="0.25">
      <c r="A565" s="247"/>
      <c r="BB565" s="364"/>
    </row>
    <row r="566" spans="1:54" ht="14.25" customHeight="1" x14ac:dyDescent="0.25">
      <c r="A566" s="247"/>
      <c r="BB566" s="364"/>
    </row>
    <row r="567" spans="1:54" ht="14.25" customHeight="1" x14ac:dyDescent="0.25">
      <c r="A567" s="247"/>
      <c r="BB567" s="364"/>
    </row>
    <row r="568" spans="1:54" ht="14.25" customHeight="1" x14ac:dyDescent="0.25">
      <c r="A568" s="247"/>
      <c r="BB568" s="364"/>
    </row>
    <row r="569" spans="1:54" ht="14.25" customHeight="1" x14ac:dyDescent="0.25">
      <c r="A569" s="247"/>
      <c r="BB569" s="364"/>
    </row>
    <row r="570" spans="1:54" ht="14.25" customHeight="1" x14ac:dyDescent="0.25">
      <c r="A570" s="247"/>
      <c r="BB570" s="364"/>
    </row>
    <row r="571" spans="1:54" ht="14.25" customHeight="1" x14ac:dyDescent="0.25">
      <c r="A571" s="247"/>
      <c r="BB571" s="364"/>
    </row>
    <row r="572" spans="1:54" ht="14.25" customHeight="1" x14ac:dyDescent="0.25">
      <c r="A572" s="247"/>
      <c r="BB572" s="364"/>
    </row>
    <row r="573" spans="1:54" ht="14.25" customHeight="1" x14ac:dyDescent="0.25">
      <c r="A573" s="247"/>
      <c r="BB573" s="364"/>
    </row>
    <row r="574" spans="1:54" ht="14.25" customHeight="1" x14ac:dyDescent="0.25">
      <c r="A574" s="247"/>
      <c r="BB574" s="364"/>
    </row>
    <row r="575" spans="1:54" ht="14.25" customHeight="1" x14ac:dyDescent="0.25">
      <c r="A575" s="247"/>
      <c r="BB575" s="364"/>
    </row>
    <row r="576" spans="1:54" ht="14.25" customHeight="1" x14ac:dyDescent="0.25">
      <c r="A576" s="247"/>
      <c r="BB576" s="364"/>
    </row>
    <row r="577" spans="1:54" ht="14.25" customHeight="1" x14ac:dyDescent="0.25">
      <c r="A577" s="247"/>
      <c r="BB577" s="364"/>
    </row>
    <row r="578" spans="1:54" ht="14.25" customHeight="1" x14ac:dyDescent="0.25">
      <c r="A578" s="247"/>
      <c r="BB578" s="364"/>
    </row>
    <row r="579" spans="1:54" ht="14.25" customHeight="1" x14ac:dyDescent="0.25">
      <c r="A579" s="247"/>
      <c r="BB579" s="364"/>
    </row>
    <row r="580" spans="1:54" ht="14.25" customHeight="1" x14ac:dyDescent="0.25">
      <c r="A580" s="247"/>
      <c r="BB580" s="364"/>
    </row>
    <row r="581" spans="1:54" ht="14.25" customHeight="1" x14ac:dyDescent="0.25">
      <c r="A581" s="247"/>
      <c r="BB581" s="364"/>
    </row>
    <row r="582" spans="1:54" ht="14.25" customHeight="1" x14ac:dyDescent="0.25">
      <c r="A582" s="247"/>
      <c r="BB582" s="364"/>
    </row>
    <row r="583" spans="1:54" ht="14.25" customHeight="1" x14ac:dyDescent="0.25">
      <c r="A583" s="247"/>
      <c r="BB583" s="364"/>
    </row>
    <row r="584" spans="1:54" ht="14.25" customHeight="1" x14ac:dyDescent="0.25">
      <c r="A584" s="247"/>
      <c r="BB584" s="364"/>
    </row>
    <row r="585" spans="1:54" ht="14.25" customHeight="1" x14ac:dyDescent="0.25">
      <c r="A585" s="247"/>
      <c r="BB585" s="364"/>
    </row>
    <row r="586" spans="1:54" ht="14.25" customHeight="1" x14ac:dyDescent="0.25">
      <c r="A586" s="247"/>
      <c r="BB586" s="364"/>
    </row>
    <row r="587" spans="1:54" ht="14.25" customHeight="1" x14ac:dyDescent="0.25">
      <c r="A587" s="247"/>
      <c r="BB587" s="364"/>
    </row>
    <row r="588" spans="1:54" ht="14.25" customHeight="1" x14ac:dyDescent="0.25">
      <c r="A588" s="247"/>
      <c r="BB588" s="364"/>
    </row>
    <row r="589" spans="1:54" ht="14.25" customHeight="1" x14ac:dyDescent="0.25">
      <c r="A589" s="247"/>
      <c r="BB589" s="364"/>
    </row>
    <row r="590" spans="1:54" ht="14.25" customHeight="1" x14ac:dyDescent="0.25">
      <c r="A590" s="247"/>
      <c r="BB590" s="364"/>
    </row>
    <row r="591" spans="1:54" ht="14.25" customHeight="1" x14ac:dyDescent="0.25">
      <c r="A591" s="247"/>
      <c r="BB591" s="364"/>
    </row>
    <row r="592" spans="1:54" ht="14.25" customHeight="1" x14ac:dyDescent="0.25">
      <c r="A592" s="247"/>
      <c r="BB592" s="364"/>
    </row>
    <row r="593" spans="1:54" ht="14.25" customHeight="1" x14ac:dyDescent="0.25">
      <c r="A593" s="247"/>
      <c r="BB593" s="364"/>
    </row>
    <row r="594" spans="1:54" ht="14.25" customHeight="1" x14ac:dyDescent="0.25">
      <c r="A594" s="247"/>
      <c r="BB594" s="364"/>
    </row>
    <row r="595" spans="1:54" ht="14.25" customHeight="1" x14ac:dyDescent="0.25">
      <c r="A595" s="247"/>
      <c r="BB595" s="364"/>
    </row>
    <row r="596" spans="1:54" ht="14.25" customHeight="1" x14ac:dyDescent="0.25">
      <c r="A596" s="247"/>
      <c r="BB596" s="364"/>
    </row>
    <row r="597" spans="1:54" ht="14.25" customHeight="1" x14ac:dyDescent="0.25">
      <c r="A597" s="247"/>
      <c r="BB597" s="364"/>
    </row>
    <row r="598" spans="1:54" ht="14.25" customHeight="1" x14ac:dyDescent="0.25">
      <c r="A598" s="247"/>
      <c r="BB598" s="364"/>
    </row>
    <row r="599" spans="1:54" ht="14.25" customHeight="1" x14ac:dyDescent="0.25">
      <c r="A599" s="247"/>
      <c r="BB599" s="364"/>
    </row>
    <row r="600" spans="1:54" ht="14.25" customHeight="1" x14ac:dyDescent="0.25">
      <c r="A600" s="247"/>
      <c r="BB600" s="364"/>
    </row>
    <row r="601" spans="1:54" ht="14.25" customHeight="1" x14ac:dyDescent="0.25">
      <c r="A601" s="247"/>
      <c r="BB601" s="364"/>
    </row>
    <row r="602" spans="1:54" ht="14.25" customHeight="1" x14ac:dyDescent="0.25">
      <c r="A602" s="247"/>
      <c r="BB602" s="364"/>
    </row>
    <row r="603" spans="1:54" ht="14.25" customHeight="1" x14ac:dyDescent="0.25">
      <c r="A603" s="247"/>
      <c r="BB603" s="364"/>
    </row>
    <row r="604" spans="1:54" ht="14.25" customHeight="1" x14ac:dyDescent="0.25">
      <c r="A604" s="247"/>
      <c r="BB604" s="364"/>
    </row>
    <row r="605" spans="1:54" ht="14.25" customHeight="1" x14ac:dyDescent="0.25">
      <c r="A605" s="247"/>
      <c r="BB605" s="364"/>
    </row>
    <row r="606" spans="1:54" ht="14.25" customHeight="1" x14ac:dyDescent="0.25">
      <c r="A606" s="247"/>
      <c r="BB606" s="364"/>
    </row>
    <row r="607" spans="1:54" ht="14.25" customHeight="1" x14ac:dyDescent="0.25">
      <c r="A607" s="247"/>
      <c r="BB607" s="364"/>
    </row>
    <row r="608" spans="1:54" ht="14.25" customHeight="1" x14ac:dyDescent="0.25">
      <c r="A608" s="247"/>
      <c r="BB608" s="364"/>
    </row>
    <row r="609" spans="1:54" ht="14.25" customHeight="1" x14ac:dyDescent="0.25">
      <c r="A609" s="247"/>
      <c r="BB609" s="364"/>
    </row>
    <row r="610" spans="1:54" ht="14.25" customHeight="1" x14ac:dyDescent="0.25">
      <c r="A610" s="247"/>
      <c r="BB610" s="364"/>
    </row>
    <row r="611" spans="1:54" ht="14.25" customHeight="1" x14ac:dyDescent="0.25">
      <c r="A611" s="247"/>
      <c r="BB611" s="364"/>
    </row>
    <row r="612" spans="1:54" ht="14.25" customHeight="1" x14ac:dyDescent="0.25">
      <c r="A612" s="247"/>
      <c r="BB612" s="364"/>
    </row>
    <row r="613" spans="1:54" ht="14.25" customHeight="1" x14ac:dyDescent="0.25">
      <c r="A613" s="247"/>
      <c r="BB613" s="364"/>
    </row>
    <row r="614" spans="1:54" ht="14.25" customHeight="1" x14ac:dyDescent="0.25">
      <c r="A614" s="247"/>
      <c r="BB614" s="364"/>
    </row>
    <row r="615" spans="1:54" ht="14.25" customHeight="1" x14ac:dyDescent="0.25">
      <c r="A615" s="247"/>
      <c r="BB615" s="364"/>
    </row>
    <row r="616" spans="1:54" ht="14.25" customHeight="1" x14ac:dyDescent="0.25">
      <c r="A616" s="247"/>
      <c r="BB616" s="364"/>
    </row>
    <row r="617" spans="1:54" ht="14.25" customHeight="1" x14ac:dyDescent="0.25">
      <c r="A617" s="247"/>
      <c r="BB617" s="364"/>
    </row>
    <row r="618" spans="1:54" ht="14.25" customHeight="1" x14ac:dyDescent="0.25">
      <c r="A618" s="247"/>
      <c r="BB618" s="364"/>
    </row>
    <row r="619" spans="1:54" ht="14.25" customHeight="1" x14ac:dyDescent="0.25">
      <c r="A619" s="247"/>
      <c r="BB619" s="364"/>
    </row>
    <row r="620" spans="1:54" ht="14.25" customHeight="1" x14ac:dyDescent="0.25">
      <c r="A620" s="247"/>
      <c r="BB620" s="364"/>
    </row>
    <row r="621" spans="1:54" ht="14.25" customHeight="1" x14ac:dyDescent="0.25">
      <c r="A621" s="247"/>
      <c r="BB621" s="364"/>
    </row>
    <row r="622" spans="1:54" ht="14.25" customHeight="1" x14ac:dyDescent="0.25">
      <c r="A622" s="247"/>
      <c r="BB622" s="364"/>
    </row>
    <row r="623" spans="1:54" ht="14.25" customHeight="1" x14ac:dyDescent="0.25">
      <c r="A623" s="247"/>
      <c r="BB623" s="364"/>
    </row>
    <row r="624" spans="1:54" ht="14.25" customHeight="1" x14ac:dyDescent="0.25">
      <c r="A624" s="247"/>
      <c r="BB624" s="364"/>
    </row>
    <row r="625" spans="1:54" ht="14.25" customHeight="1" x14ac:dyDescent="0.25">
      <c r="A625" s="247"/>
      <c r="BB625" s="364"/>
    </row>
    <row r="626" spans="1:54" ht="14.25" customHeight="1" x14ac:dyDescent="0.25">
      <c r="A626" s="247"/>
      <c r="BB626" s="364"/>
    </row>
    <row r="627" spans="1:54" ht="14.25" customHeight="1" x14ac:dyDescent="0.25">
      <c r="A627" s="247"/>
      <c r="BB627" s="364"/>
    </row>
    <row r="628" spans="1:54" ht="14.25" customHeight="1" x14ac:dyDescent="0.25">
      <c r="A628" s="247"/>
      <c r="BB628" s="364"/>
    </row>
    <row r="629" spans="1:54" ht="14.25" customHeight="1" x14ac:dyDescent="0.25">
      <c r="A629" s="247"/>
      <c r="BB629" s="364"/>
    </row>
    <row r="630" spans="1:54" ht="14.25" customHeight="1" x14ac:dyDescent="0.25">
      <c r="A630" s="247"/>
      <c r="BB630" s="364"/>
    </row>
    <row r="631" spans="1:54" ht="14.25" customHeight="1" x14ac:dyDescent="0.25">
      <c r="A631" s="247"/>
      <c r="BB631" s="364"/>
    </row>
    <row r="632" spans="1:54" ht="14.25" customHeight="1" x14ac:dyDescent="0.25">
      <c r="A632" s="247"/>
      <c r="BB632" s="364"/>
    </row>
    <row r="633" spans="1:54" ht="14.25" customHeight="1" x14ac:dyDescent="0.25">
      <c r="A633" s="247"/>
      <c r="BB633" s="364"/>
    </row>
    <row r="634" spans="1:54" ht="14.25" customHeight="1" x14ac:dyDescent="0.25">
      <c r="A634" s="247"/>
      <c r="BB634" s="364"/>
    </row>
    <row r="635" spans="1:54" ht="14.25" customHeight="1" x14ac:dyDescent="0.25">
      <c r="A635" s="247"/>
      <c r="BB635" s="364"/>
    </row>
    <row r="636" spans="1:54" ht="14.25" customHeight="1" x14ac:dyDescent="0.25">
      <c r="A636" s="247"/>
      <c r="BB636" s="364"/>
    </row>
    <row r="637" spans="1:54" ht="14.25" customHeight="1" x14ac:dyDescent="0.25">
      <c r="A637" s="247"/>
      <c r="BB637" s="364"/>
    </row>
    <row r="638" spans="1:54" ht="14.25" customHeight="1" x14ac:dyDescent="0.25">
      <c r="A638" s="247"/>
      <c r="BB638" s="364"/>
    </row>
    <row r="639" spans="1:54" ht="14.25" customHeight="1" x14ac:dyDescent="0.25">
      <c r="A639" s="247"/>
      <c r="BB639" s="364"/>
    </row>
    <row r="640" spans="1:54" ht="14.25" customHeight="1" x14ac:dyDescent="0.25">
      <c r="A640" s="247"/>
      <c r="BB640" s="364"/>
    </row>
    <row r="641" spans="1:54" ht="14.25" customHeight="1" x14ac:dyDescent="0.25">
      <c r="A641" s="247"/>
      <c r="BB641" s="364"/>
    </row>
    <row r="642" spans="1:54" ht="14.25" customHeight="1" x14ac:dyDescent="0.25">
      <c r="A642" s="247"/>
      <c r="BB642" s="364"/>
    </row>
    <row r="643" spans="1:54" ht="14.25" customHeight="1" x14ac:dyDescent="0.25">
      <c r="A643" s="247"/>
      <c r="BB643" s="364"/>
    </row>
    <row r="644" spans="1:54" ht="14.25" customHeight="1" x14ac:dyDescent="0.25">
      <c r="A644" s="247"/>
      <c r="BB644" s="364"/>
    </row>
    <row r="645" spans="1:54" ht="14.25" customHeight="1" x14ac:dyDescent="0.25">
      <c r="A645" s="247"/>
      <c r="BB645" s="364"/>
    </row>
    <row r="646" spans="1:54" ht="14.25" customHeight="1" x14ac:dyDescent="0.25">
      <c r="A646" s="247"/>
      <c r="BB646" s="364"/>
    </row>
    <row r="647" spans="1:54" ht="14.25" customHeight="1" x14ac:dyDescent="0.25">
      <c r="A647" s="247"/>
      <c r="BB647" s="364"/>
    </row>
    <row r="648" spans="1:54" ht="14.25" customHeight="1" x14ac:dyDescent="0.25">
      <c r="A648" s="247"/>
      <c r="BB648" s="364"/>
    </row>
    <row r="649" spans="1:54" ht="14.25" customHeight="1" x14ac:dyDescent="0.25">
      <c r="A649" s="247"/>
      <c r="BB649" s="364"/>
    </row>
    <row r="650" spans="1:54" ht="14.25" customHeight="1" x14ac:dyDescent="0.25">
      <c r="A650" s="247"/>
      <c r="BB650" s="364"/>
    </row>
    <row r="651" spans="1:54" ht="14.25" customHeight="1" x14ac:dyDescent="0.25">
      <c r="A651" s="247"/>
      <c r="BB651" s="364"/>
    </row>
    <row r="652" spans="1:54" ht="14.25" customHeight="1" x14ac:dyDescent="0.25">
      <c r="A652" s="247"/>
      <c r="BB652" s="364"/>
    </row>
    <row r="653" spans="1:54" ht="14.25" customHeight="1" x14ac:dyDescent="0.25">
      <c r="A653" s="247"/>
      <c r="BB653" s="364"/>
    </row>
    <row r="654" spans="1:54" ht="14.25" customHeight="1" x14ac:dyDescent="0.25">
      <c r="A654" s="247"/>
      <c r="BB654" s="364"/>
    </row>
    <row r="655" spans="1:54" ht="14.25" customHeight="1" x14ac:dyDescent="0.25">
      <c r="A655" s="247"/>
      <c r="BB655" s="364"/>
    </row>
    <row r="656" spans="1:54" ht="14.25" customHeight="1" x14ac:dyDescent="0.25">
      <c r="A656" s="247"/>
      <c r="BB656" s="364"/>
    </row>
    <row r="657" spans="1:54" ht="14.25" customHeight="1" x14ac:dyDescent="0.25">
      <c r="A657" s="247"/>
      <c r="BB657" s="364"/>
    </row>
    <row r="658" spans="1:54" ht="14.25" customHeight="1" x14ac:dyDescent="0.25">
      <c r="A658" s="247"/>
      <c r="BB658" s="364"/>
    </row>
    <row r="659" spans="1:54" ht="14.25" customHeight="1" x14ac:dyDescent="0.25">
      <c r="A659" s="247"/>
      <c r="BB659" s="364"/>
    </row>
    <row r="660" spans="1:54" ht="14.25" customHeight="1" x14ac:dyDescent="0.25">
      <c r="A660" s="247"/>
      <c r="BB660" s="364"/>
    </row>
    <row r="661" spans="1:54" ht="14.25" customHeight="1" x14ac:dyDescent="0.25">
      <c r="A661" s="247"/>
      <c r="BB661" s="364"/>
    </row>
    <row r="662" spans="1:54" ht="14.25" customHeight="1" x14ac:dyDescent="0.25">
      <c r="A662" s="247"/>
      <c r="BB662" s="364"/>
    </row>
    <row r="663" spans="1:54" ht="14.25" customHeight="1" x14ac:dyDescent="0.25">
      <c r="A663" s="247"/>
      <c r="BB663" s="364"/>
    </row>
    <row r="664" spans="1:54" ht="14.25" customHeight="1" x14ac:dyDescent="0.25">
      <c r="A664" s="247"/>
      <c r="BB664" s="364"/>
    </row>
    <row r="665" spans="1:54" ht="14.25" customHeight="1" x14ac:dyDescent="0.25">
      <c r="A665" s="247"/>
      <c r="BB665" s="364"/>
    </row>
    <row r="666" spans="1:54" ht="14.25" customHeight="1" x14ac:dyDescent="0.25">
      <c r="A666" s="247"/>
      <c r="BB666" s="364"/>
    </row>
    <row r="667" spans="1:54" ht="14.25" customHeight="1" x14ac:dyDescent="0.25">
      <c r="A667" s="247"/>
      <c r="BB667" s="364"/>
    </row>
    <row r="668" spans="1:54" ht="14.25" customHeight="1" x14ac:dyDescent="0.25">
      <c r="A668" s="247"/>
      <c r="BB668" s="364"/>
    </row>
    <row r="669" spans="1:54" ht="14.25" customHeight="1" x14ac:dyDescent="0.25">
      <c r="A669" s="247"/>
      <c r="BB669" s="364"/>
    </row>
    <row r="670" spans="1:54" ht="14.25" customHeight="1" x14ac:dyDescent="0.25">
      <c r="A670" s="247"/>
      <c r="BB670" s="364"/>
    </row>
    <row r="671" spans="1:54" ht="14.25" customHeight="1" x14ac:dyDescent="0.25">
      <c r="A671" s="247"/>
      <c r="BB671" s="364"/>
    </row>
    <row r="672" spans="1:54" ht="14.25" customHeight="1" x14ac:dyDescent="0.25">
      <c r="A672" s="247"/>
      <c r="BB672" s="364"/>
    </row>
    <row r="673" spans="1:54" ht="14.25" customHeight="1" x14ac:dyDescent="0.25">
      <c r="A673" s="247"/>
      <c r="BB673" s="364"/>
    </row>
    <row r="674" spans="1:54" ht="14.25" customHeight="1" x14ac:dyDescent="0.25">
      <c r="A674" s="247"/>
      <c r="BB674" s="364"/>
    </row>
    <row r="675" spans="1:54" ht="14.25" customHeight="1" x14ac:dyDescent="0.25">
      <c r="A675" s="247"/>
      <c r="BB675" s="364"/>
    </row>
    <row r="676" spans="1:54" ht="14.25" customHeight="1" x14ac:dyDescent="0.25">
      <c r="A676" s="247"/>
      <c r="BB676" s="364"/>
    </row>
    <row r="677" spans="1:54" ht="14.25" customHeight="1" x14ac:dyDescent="0.25">
      <c r="A677" s="247"/>
      <c r="BB677" s="364"/>
    </row>
    <row r="678" spans="1:54" ht="14.25" customHeight="1" x14ac:dyDescent="0.25">
      <c r="A678" s="247"/>
      <c r="BB678" s="364"/>
    </row>
    <row r="679" spans="1:54" ht="14.25" customHeight="1" x14ac:dyDescent="0.25">
      <c r="A679" s="247"/>
      <c r="BB679" s="364"/>
    </row>
    <row r="680" spans="1:54" ht="14.25" customHeight="1" x14ac:dyDescent="0.25">
      <c r="A680" s="247"/>
      <c r="BB680" s="364"/>
    </row>
    <row r="681" spans="1:54" ht="14.25" customHeight="1" x14ac:dyDescent="0.25">
      <c r="A681" s="247"/>
      <c r="BB681" s="364"/>
    </row>
    <row r="682" spans="1:54" ht="14.25" customHeight="1" x14ac:dyDescent="0.25">
      <c r="A682" s="247"/>
      <c r="BB682" s="364"/>
    </row>
    <row r="683" spans="1:54" ht="14.25" customHeight="1" x14ac:dyDescent="0.25">
      <c r="A683" s="247"/>
      <c r="BB683" s="364"/>
    </row>
    <row r="684" spans="1:54" ht="14.25" customHeight="1" x14ac:dyDescent="0.25">
      <c r="A684" s="247"/>
      <c r="BB684" s="364"/>
    </row>
    <row r="685" spans="1:54" ht="14.25" customHeight="1" x14ac:dyDescent="0.25">
      <c r="A685" s="247"/>
      <c r="BB685" s="364"/>
    </row>
    <row r="686" spans="1:54" ht="14.25" customHeight="1" x14ac:dyDescent="0.25">
      <c r="A686" s="247"/>
      <c r="BB686" s="364"/>
    </row>
    <row r="687" spans="1:54" ht="14.25" customHeight="1" x14ac:dyDescent="0.25">
      <c r="A687" s="247"/>
      <c r="BB687" s="364"/>
    </row>
    <row r="688" spans="1:54" ht="14.25" customHeight="1" x14ac:dyDescent="0.25">
      <c r="A688" s="247"/>
      <c r="BB688" s="364"/>
    </row>
    <row r="689" spans="1:54" ht="14.25" customHeight="1" x14ac:dyDescent="0.25">
      <c r="A689" s="247"/>
      <c r="BB689" s="364"/>
    </row>
    <row r="690" spans="1:54" ht="14.25" customHeight="1" x14ac:dyDescent="0.25">
      <c r="A690" s="247"/>
      <c r="BB690" s="364"/>
    </row>
    <row r="691" spans="1:54" ht="14.25" customHeight="1" x14ac:dyDescent="0.25">
      <c r="A691" s="247"/>
      <c r="BB691" s="364"/>
    </row>
    <row r="692" spans="1:54" ht="14.25" customHeight="1" x14ac:dyDescent="0.25">
      <c r="A692" s="247"/>
      <c r="BB692" s="364"/>
    </row>
    <row r="693" spans="1:54" ht="14.25" customHeight="1" x14ac:dyDescent="0.25">
      <c r="A693" s="247"/>
      <c r="BB693" s="364"/>
    </row>
    <row r="694" spans="1:54" ht="14.25" customHeight="1" x14ac:dyDescent="0.25">
      <c r="A694" s="247"/>
      <c r="BB694" s="364"/>
    </row>
    <row r="695" spans="1:54" ht="14.25" customHeight="1" x14ac:dyDescent="0.25">
      <c r="A695" s="247"/>
      <c r="BB695" s="364"/>
    </row>
    <row r="696" spans="1:54" ht="14.25" customHeight="1" x14ac:dyDescent="0.25">
      <c r="A696" s="247"/>
      <c r="BB696" s="364"/>
    </row>
    <row r="697" spans="1:54" ht="14.25" customHeight="1" x14ac:dyDescent="0.25">
      <c r="A697" s="247"/>
      <c r="BB697" s="364"/>
    </row>
    <row r="698" spans="1:54" ht="14.25" customHeight="1" x14ac:dyDescent="0.25">
      <c r="A698" s="247"/>
      <c r="BB698" s="364"/>
    </row>
    <row r="699" spans="1:54" ht="14.25" customHeight="1" x14ac:dyDescent="0.25">
      <c r="A699" s="247"/>
      <c r="BB699" s="364"/>
    </row>
    <row r="700" spans="1:54" ht="14.25" customHeight="1" x14ac:dyDescent="0.25">
      <c r="A700" s="247"/>
      <c r="BB700" s="364"/>
    </row>
    <row r="701" spans="1:54" ht="14.25" customHeight="1" x14ac:dyDescent="0.25">
      <c r="A701" s="247"/>
      <c r="BB701" s="364"/>
    </row>
    <row r="702" spans="1:54" ht="14.25" customHeight="1" x14ac:dyDescent="0.25">
      <c r="A702" s="247"/>
      <c r="BB702" s="364"/>
    </row>
    <row r="703" spans="1:54" ht="14.25" customHeight="1" x14ac:dyDescent="0.25">
      <c r="A703" s="247"/>
      <c r="BB703" s="364"/>
    </row>
    <row r="704" spans="1:54" ht="14.25" customHeight="1" x14ac:dyDescent="0.25">
      <c r="A704" s="247"/>
      <c r="BB704" s="364"/>
    </row>
    <row r="705" spans="1:54" ht="14.25" customHeight="1" x14ac:dyDescent="0.25">
      <c r="A705" s="247"/>
      <c r="BB705" s="364"/>
    </row>
    <row r="706" spans="1:54" ht="14.25" customHeight="1" x14ac:dyDescent="0.25">
      <c r="A706" s="247"/>
      <c r="BB706" s="364"/>
    </row>
    <row r="707" spans="1:54" ht="14.25" customHeight="1" x14ac:dyDescent="0.25">
      <c r="A707" s="247"/>
      <c r="BB707" s="364"/>
    </row>
    <row r="708" spans="1:54" ht="14.25" customHeight="1" x14ac:dyDescent="0.25">
      <c r="A708" s="247"/>
      <c r="BB708" s="364"/>
    </row>
    <row r="709" spans="1:54" ht="14.25" customHeight="1" x14ac:dyDescent="0.25">
      <c r="A709" s="247"/>
      <c r="BB709" s="364"/>
    </row>
    <row r="710" spans="1:54" ht="14.25" customHeight="1" x14ac:dyDescent="0.25">
      <c r="A710" s="247"/>
      <c r="BB710" s="364"/>
    </row>
    <row r="711" spans="1:54" ht="14.25" customHeight="1" x14ac:dyDescent="0.25">
      <c r="A711" s="247"/>
      <c r="BB711" s="364"/>
    </row>
    <row r="712" spans="1:54" ht="14.25" customHeight="1" x14ac:dyDescent="0.25">
      <c r="A712" s="247"/>
      <c r="BB712" s="364"/>
    </row>
    <row r="713" spans="1:54" ht="14.25" customHeight="1" x14ac:dyDescent="0.25">
      <c r="A713" s="247"/>
      <c r="BB713" s="364"/>
    </row>
    <row r="714" spans="1:54" ht="14.25" customHeight="1" x14ac:dyDescent="0.25">
      <c r="A714" s="247"/>
      <c r="BB714" s="364"/>
    </row>
    <row r="715" spans="1:54" ht="14.25" customHeight="1" x14ac:dyDescent="0.25">
      <c r="A715" s="247"/>
      <c r="BB715" s="364"/>
    </row>
    <row r="716" spans="1:54" ht="14.25" customHeight="1" x14ac:dyDescent="0.25">
      <c r="A716" s="247"/>
      <c r="BB716" s="364"/>
    </row>
    <row r="717" spans="1:54" ht="14.25" customHeight="1" x14ac:dyDescent="0.25">
      <c r="A717" s="247"/>
      <c r="BB717" s="364"/>
    </row>
    <row r="718" spans="1:54" ht="14.25" customHeight="1" x14ac:dyDescent="0.25">
      <c r="A718" s="247"/>
      <c r="BB718" s="364"/>
    </row>
    <row r="719" spans="1:54" ht="14.25" customHeight="1" x14ac:dyDescent="0.25">
      <c r="A719" s="247"/>
      <c r="BB719" s="364"/>
    </row>
    <row r="720" spans="1:54" ht="14.25" customHeight="1" x14ac:dyDescent="0.25">
      <c r="A720" s="247"/>
      <c r="BB720" s="364"/>
    </row>
    <row r="721" spans="1:54" ht="14.25" customHeight="1" x14ac:dyDescent="0.25">
      <c r="A721" s="247"/>
      <c r="BB721" s="364"/>
    </row>
    <row r="722" spans="1:54" ht="14.25" customHeight="1" x14ac:dyDescent="0.25">
      <c r="A722" s="247"/>
      <c r="BB722" s="364"/>
    </row>
    <row r="723" spans="1:54" ht="14.25" customHeight="1" x14ac:dyDescent="0.25">
      <c r="A723" s="247"/>
      <c r="BB723" s="364"/>
    </row>
    <row r="724" spans="1:54" ht="14.25" customHeight="1" x14ac:dyDescent="0.25">
      <c r="A724" s="247"/>
      <c r="BB724" s="364"/>
    </row>
    <row r="725" spans="1:54" ht="14.25" customHeight="1" x14ac:dyDescent="0.25">
      <c r="A725" s="247"/>
      <c r="BB725" s="364"/>
    </row>
    <row r="726" spans="1:54" ht="14.25" customHeight="1" x14ac:dyDescent="0.25">
      <c r="A726" s="247"/>
      <c r="BB726" s="364"/>
    </row>
    <row r="727" spans="1:54" ht="14.25" customHeight="1" x14ac:dyDescent="0.25">
      <c r="A727" s="247"/>
      <c r="BB727" s="364"/>
    </row>
    <row r="728" spans="1:54" ht="14.25" customHeight="1" x14ac:dyDescent="0.25">
      <c r="A728" s="247"/>
      <c r="BB728" s="364"/>
    </row>
    <row r="729" spans="1:54" ht="14.25" customHeight="1" x14ac:dyDescent="0.25">
      <c r="A729" s="247"/>
      <c r="BB729" s="364"/>
    </row>
    <row r="730" spans="1:54" ht="14.25" customHeight="1" x14ac:dyDescent="0.25">
      <c r="A730" s="247"/>
      <c r="BB730" s="364"/>
    </row>
    <row r="731" spans="1:54" ht="14.25" customHeight="1" x14ac:dyDescent="0.25">
      <c r="A731" s="247"/>
      <c r="BB731" s="364"/>
    </row>
    <row r="732" spans="1:54" ht="14.25" customHeight="1" x14ac:dyDescent="0.25">
      <c r="A732" s="247"/>
      <c r="BB732" s="364"/>
    </row>
    <row r="733" spans="1:54" ht="14.25" customHeight="1" x14ac:dyDescent="0.25">
      <c r="A733" s="247"/>
      <c r="BB733" s="364"/>
    </row>
    <row r="734" spans="1:54" ht="14.25" customHeight="1" x14ac:dyDescent="0.25">
      <c r="A734" s="247"/>
      <c r="BB734" s="364"/>
    </row>
    <row r="735" spans="1:54" ht="14.25" customHeight="1" x14ac:dyDescent="0.25">
      <c r="A735" s="247"/>
      <c r="BB735" s="364"/>
    </row>
    <row r="736" spans="1:54" ht="14.25" customHeight="1" x14ac:dyDescent="0.25">
      <c r="A736" s="247"/>
      <c r="BB736" s="364"/>
    </row>
    <row r="737" spans="1:54" ht="14.25" customHeight="1" x14ac:dyDescent="0.25">
      <c r="A737" s="247"/>
      <c r="BB737" s="364"/>
    </row>
    <row r="738" spans="1:54" ht="14.25" customHeight="1" x14ac:dyDescent="0.25">
      <c r="A738" s="247"/>
      <c r="BB738" s="364"/>
    </row>
    <row r="739" spans="1:54" ht="14.25" customHeight="1" x14ac:dyDescent="0.25">
      <c r="A739" s="247"/>
      <c r="BB739" s="364"/>
    </row>
    <row r="740" spans="1:54" ht="14.25" customHeight="1" x14ac:dyDescent="0.25">
      <c r="A740" s="247"/>
      <c r="BB740" s="364"/>
    </row>
    <row r="741" spans="1:54" ht="14.25" customHeight="1" x14ac:dyDescent="0.25">
      <c r="A741" s="247"/>
      <c r="BB741" s="364"/>
    </row>
    <row r="742" spans="1:54" ht="14.25" customHeight="1" x14ac:dyDescent="0.25">
      <c r="A742" s="247"/>
      <c r="BB742" s="364"/>
    </row>
    <row r="743" spans="1:54" ht="14.25" customHeight="1" x14ac:dyDescent="0.25">
      <c r="A743" s="247"/>
      <c r="BB743" s="364"/>
    </row>
    <row r="744" spans="1:54" ht="14.25" customHeight="1" x14ac:dyDescent="0.25">
      <c r="A744" s="247"/>
      <c r="BB744" s="364"/>
    </row>
    <row r="745" spans="1:54" ht="14.25" customHeight="1" x14ac:dyDescent="0.25">
      <c r="A745" s="247"/>
      <c r="BB745" s="364"/>
    </row>
    <row r="746" spans="1:54" ht="14.25" customHeight="1" x14ac:dyDescent="0.25">
      <c r="A746" s="247"/>
      <c r="BB746" s="364"/>
    </row>
    <row r="747" spans="1:54" ht="14.25" customHeight="1" x14ac:dyDescent="0.25">
      <c r="A747" s="247"/>
      <c r="BB747" s="364"/>
    </row>
    <row r="748" spans="1:54" ht="14.25" customHeight="1" x14ac:dyDescent="0.25">
      <c r="A748" s="247"/>
      <c r="BB748" s="364"/>
    </row>
    <row r="749" spans="1:54" ht="14.25" customHeight="1" x14ac:dyDescent="0.25">
      <c r="A749" s="247"/>
      <c r="BB749" s="364"/>
    </row>
    <row r="750" spans="1:54" ht="14.25" customHeight="1" x14ac:dyDescent="0.25">
      <c r="A750" s="247"/>
      <c r="BB750" s="364"/>
    </row>
    <row r="751" spans="1:54" ht="14.25" customHeight="1" x14ac:dyDescent="0.25">
      <c r="A751" s="247"/>
      <c r="BB751" s="364"/>
    </row>
    <row r="752" spans="1:54" ht="14.25" customHeight="1" x14ac:dyDescent="0.25">
      <c r="A752" s="247"/>
      <c r="BB752" s="364"/>
    </row>
    <row r="753" spans="1:54" ht="14.25" customHeight="1" x14ac:dyDescent="0.25">
      <c r="A753" s="247"/>
      <c r="BB753" s="364"/>
    </row>
    <row r="754" spans="1:54" ht="14.25" customHeight="1" x14ac:dyDescent="0.25">
      <c r="A754" s="247"/>
      <c r="BB754" s="364"/>
    </row>
    <row r="755" spans="1:54" ht="14.25" customHeight="1" x14ac:dyDescent="0.25">
      <c r="A755" s="247"/>
      <c r="BB755" s="364"/>
    </row>
    <row r="756" spans="1:54" ht="14.25" customHeight="1" x14ac:dyDescent="0.25">
      <c r="A756" s="247"/>
      <c r="BB756" s="364"/>
    </row>
    <row r="757" spans="1:54" ht="14.25" customHeight="1" x14ac:dyDescent="0.25">
      <c r="A757" s="247"/>
      <c r="BB757" s="364"/>
    </row>
    <row r="758" spans="1:54" ht="14.25" customHeight="1" x14ac:dyDescent="0.25">
      <c r="A758" s="247"/>
      <c r="BB758" s="364"/>
    </row>
    <row r="759" spans="1:54" ht="14.25" customHeight="1" x14ac:dyDescent="0.25">
      <c r="A759" s="247"/>
      <c r="BB759" s="364"/>
    </row>
    <row r="760" spans="1:54" ht="14.25" customHeight="1" x14ac:dyDescent="0.25">
      <c r="A760" s="247"/>
      <c r="BB760" s="364"/>
    </row>
    <row r="761" spans="1:54" ht="14.25" customHeight="1" x14ac:dyDescent="0.25">
      <c r="A761" s="247"/>
      <c r="BB761" s="364"/>
    </row>
    <row r="762" spans="1:54" ht="14.25" customHeight="1" x14ac:dyDescent="0.25">
      <c r="A762" s="247"/>
      <c r="BB762" s="364"/>
    </row>
    <row r="763" spans="1:54" ht="14.25" customHeight="1" x14ac:dyDescent="0.25">
      <c r="A763" s="247"/>
      <c r="BB763" s="364"/>
    </row>
    <row r="764" spans="1:54" ht="14.25" customHeight="1" x14ac:dyDescent="0.25">
      <c r="A764" s="247"/>
      <c r="BB764" s="364"/>
    </row>
    <row r="765" spans="1:54" ht="14.25" customHeight="1" x14ac:dyDescent="0.25">
      <c r="A765" s="247"/>
      <c r="BB765" s="364"/>
    </row>
    <row r="766" spans="1:54" ht="14.25" customHeight="1" x14ac:dyDescent="0.25">
      <c r="A766" s="247"/>
      <c r="BB766" s="364"/>
    </row>
    <row r="767" spans="1:54" ht="14.25" customHeight="1" x14ac:dyDescent="0.25">
      <c r="A767" s="247"/>
      <c r="BB767" s="364"/>
    </row>
    <row r="768" spans="1:54" ht="14.25" customHeight="1" x14ac:dyDescent="0.25">
      <c r="A768" s="247"/>
      <c r="BB768" s="364"/>
    </row>
    <row r="769" spans="1:54" ht="14.25" customHeight="1" x14ac:dyDescent="0.25">
      <c r="A769" s="247"/>
      <c r="BB769" s="364"/>
    </row>
    <row r="770" spans="1:54" ht="14.25" customHeight="1" x14ac:dyDescent="0.25">
      <c r="A770" s="247"/>
      <c r="BB770" s="364"/>
    </row>
    <row r="771" spans="1:54" ht="14.25" customHeight="1" x14ac:dyDescent="0.25">
      <c r="A771" s="247"/>
      <c r="BB771" s="364"/>
    </row>
    <row r="772" spans="1:54" ht="14.25" customHeight="1" x14ac:dyDescent="0.25">
      <c r="A772" s="247"/>
      <c r="BB772" s="364"/>
    </row>
    <row r="773" spans="1:54" ht="14.25" customHeight="1" x14ac:dyDescent="0.25">
      <c r="A773" s="247"/>
      <c r="BB773" s="364"/>
    </row>
    <row r="774" spans="1:54" ht="14.25" customHeight="1" x14ac:dyDescent="0.25">
      <c r="A774" s="247"/>
      <c r="BB774" s="364"/>
    </row>
    <row r="775" spans="1:54" ht="14.25" customHeight="1" x14ac:dyDescent="0.25">
      <c r="A775" s="247"/>
      <c r="BB775" s="364"/>
    </row>
    <row r="776" spans="1:54" ht="14.25" customHeight="1" x14ac:dyDescent="0.25">
      <c r="A776" s="247"/>
      <c r="BB776" s="364"/>
    </row>
    <row r="777" spans="1:54" ht="14.25" customHeight="1" x14ac:dyDescent="0.25">
      <c r="A777" s="247"/>
      <c r="BB777" s="364"/>
    </row>
    <row r="778" spans="1:54" ht="14.25" customHeight="1" x14ac:dyDescent="0.25">
      <c r="A778" s="247"/>
      <c r="BB778" s="364"/>
    </row>
    <row r="779" spans="1:54" ht="14.25" customHeight="1" x14ac:dyDescent="0.25">
      <c r="A779" s="247"/>
      <c r="BB779" s="364"/>
    </row>
    <row r="780" spans="1:54" ht="14.25" customHeight="1" x14ac:dyDescent="0.25">
      <c r="A780" s="247"/>
      <c r="BB780" s="364"/>
    </row>
    <row r="781" spans="1:54" ht="14.25" customHeight="1" x14ac:dyDescent="0.25">
      <c r="A781" s="247"/>
      <c r="BB781" s="364"/>
    </row>
    <row r="782" spans="1:54" ht="14.25" customHeight="1" x14ac:dyDescent="0.25">
      <c r="A782" s="247"/>
      <c r="BB782" s="364"/>
    </row>
    <row r="783" spans="1:54" ht="14.25" customHeight="1" x14ac:dyDescent="0.25">
      <c r="A783" s="247"/>
      <c r="BB783" s="364"/>
    </row>
    <row r="784" spans="1:54" ht="14.25" customHeight="1" x14ac:dyDescent="0.25">
      <c r="A784" s="247"/>
      <c r="BB784" s="364"/>
    </row>
    <row r="785" spans="1:54" ht="14.25" customHeight="1" x14ac:dyDescent="0.25">
      <c r="A785" s="247"/>
      <c r="BB785" s="364"/>
    </row>
    <row r="786" spans="1:54" ht="14.25" customHeight="1" x14ac:dyDescent="0.25">
      <c r="A786" s="247"/>
      <c r="BB786" s="364"/>
    </row>
    <row r="787" spans="1:54" ht="14.25" customHeight="1" x14ac:dyDescent="0.25">
      <c r="A787" s="247"/>
      <c r="BB787" s="364"/>
    </row>
    <row r="788" spans="1:54" ht="14.25" customHeight="1" x14ac:dyDescent="0.25">
      <c r="A788" s="247"/>
      <c r="BB788" s="364"/>
    </row>
    <row r="789" spans="1:54" ht="14.25" customHeight="1" x14ac:dyDescent="0.25">
      <c r="A789" s="247"/>
      <c r="BB789" s="364"/>
    </row>
    <row r="790" spans="1:54" ht="14.25" customHeight="1" x14ac:dyDescent="0.25">
      <c r="A790" s="247"/>
      <c r="BB790" s="364"/>
    </row>
    <row r="791" spans="1:54" ht="14.25" customHeight="1" x14ac:dyDescent="0.25">
      <c r="A791" s="247"/>
      <c r="BB791" s="364"/>
    </row>
    <row r="792" spans="1:54" ht="14.25" customHeight="1" x14ac:dyDescent="0.25">
      <c r="A792" s="247"/>
      <c r="BB792" s="364"/>
    </row>
    <row r="793" spans="1:54" ht="14.25" customHeight="1" x14ac:dyDescent="0.25">
      <c r="A793" s="247"/>
      <c r="BB793" s="364"/>
    </row>
    <row r="794" spans="1:54" ht="14.25" customHeight="1" x14ac:dyDescent="0.25">
      <c r="A794" s="247"/>
      <c r="BB794" s="364"/>
    </row>
    <row r="795" spans="1:54" ht="14.25" customHeight="1" x14ac:dyDescent="0.25">
      <c r="A795" s="247"/>
      <c r="BB795" s="364"/>
    </row>
    <row r="796" spans="1:54" ht="14.25" customHeight="1" x14ac:dyDescent="0.25">
      <c r="A796" s="247"/>
      <c r="BB796" s="364"/>
    </row>
    <row r="797" spans="1:54" ht="14.25" customHeight="1" x14ac:dyDescent="0.25">
      <c r="A797" s="247"/>
      <c r="BB797" s="364"/>
    </row>
    <row r="798" spans="1:54" ht="14.25" customHeight="1" x14ac:dyDescent="0.25">
      <c r="A798" s="247"/>
      <c r="BB798" s="364"/>
    </row>
    <row r="799" spans="1:54" ht="14.25" customHeight="1" x14ac:dyDescent="0.25">
      <c r="A799" s="247"/>
      <c r="BB799" s="364"/>
    </row>
    <row r="800" spans="1:54" ht="14.25" customHeight="1" x14ac:dyDescent="0.25">
      <c r="A800" s="247"/>
      <c r="BB800" s="364"/>
    </row>
    <row r="801" spans="1:54" ht="14.25" customHeight="1" x14ac:dyDescent="0.25">
      <c r="A801" s="247"/>
      <c r="BB801" s="364"/>
    </row>
    <row r="802" spans="1:54" ht="14.25" customHeight="1" x14ac:dyDescent="0.25">
      <c r="A802" s="247"/>
      <c r="BB802" s="364"/>
    </row>
    <row r="803" spans="1:54" ht="14.25" customHeight="1" x14ac:dyDescent="0.25">
      <c r="A803" s="247"/>
      <c r="BB803" s="364"/>
    </row>
    <row r="804" spans="1:54" ht="14.25" customHeight="1" x14ac:dyDescent="0.25">
      <c r="A804" s="247"/>
      <c r="BB804" s="364"/>
    </row>
    <row r="805" spans="1:54" ht="14.25" customHeight="1" x14ac:dyDescent="0.25">
      <c r="A805" s="247"/>
      <c r="BB805" s="364"/>
    </row>
    <row r="806" spans="1:54" ht="14.25" customHeight="1" x14ac:dyDescent="0.25">
      <c r="A806" s="247"/>
      <c r="BB806" s="364"/>
    </row>
    <row r="807" spans="1:54" ht="14.25" customHeight="1" x14ac:dyDescent="0.25">
      <c r="A807" s="247"/>
      <c r="BB807" s="364"/>
    </row>
    <row r="808" spans="1:54" ht="14.25" customHeight="1" x14ac:dyDescent="0.25">
      <c r="A808" s="247"/>
      <c r="BB808" s="364"/>
    </row>
    <row r="809" spans="1:54" ht="14.25" customHeight="1" x14ac:dyDescent="0.25">
      <c r="A809" s="247"/>
      <c r="BB809" s="364"/>
    </row>
    <row r="810" spans="1:54" ht="14.25" customHeight="1" x14ac:dyDescent="0.25">
      <c r="A810" s="247"/>
      <c r="BB810" s="364"/>
    </row>
    <row r="811" spans="1:54" ht="14.25" customHeight="1" x14ac:dyDescent="0.25">
      <c r="A811" s="247"/>
      <c r="BB811" s="364"/>
    </row>
    <row r="812" spans="1:54" ht="14.25" customHeight="1" x14ac:dyDescent="0.25">
      <c r="A812" s="247"/>
      <c r="BB812" s="364"/>
    </row>
    <row r="813" spans="1:54" ht="14.25" customHeight="1" x14ac:dyDescent="0.25">
      <c r="A813" s="247"/>
      <c r="BB813" s="364"/>
    </row>
    <row r="814" spans="1:54" ht="14.25" customHeight="1" x14ac:dyDescent="0.25">
      <c r="A814" s="247"/>
      <c r="BB814" s="364"/>
    </row>
    <row r="815" spans="1:54" ht="14.25" customHeight="1" x14ac:dyDescent="0.25">
      <c r="A815" s="247"/>
      <c r="BB815" s="364"/>
    </row>
    <row r="816" spans="1:54" ht="14.25" customHeight="1" x14ac:dyDescent="0.25">
      <c r="A816" s="247"/>
      <c r="BB816" s="364"/>
    </row>
    <row r="817" spans="1:54" ht="14.25" customHeight="1" x14ac:dyDescent="0.25">
      <c r="A817" s="247"/>
      <c r="BB817" s="364"/>
    </row>
    <row r="818" spans="1:54" ht="14.25" customHeight="1" x14ac:dyDescent="0.25">
      <c r="A818" s="247"/>
      <c r="BB818" s="364"/>
    </row>
    <row r="819" spans="1:54" ht="14.25" customHeight="1" x14ac:dyDescent="0.25">
      <c r="A819" s="247"/>
      <c r="BB819" s="364"/>
    </row>
    <row r="820" spans="1:54" ht="14.25" customHeight="1" x14ac:dyDescent="0.25">
      <c r="A820" s="247"/>
      <c r="BB820" s="364"/>
    </row>
    <row r="821" spans="1:54" ht="14.25" customHeight="1" x14ac:dyDescent="0.25">
      <c r="A821" s="247"/>
      <c r="BB821" s="364"/>
    </row>
    <row r="822" spans="1:54" ht="14.25" customHeight="1" x14ac:dyDescent="0.25">
      <c r="A822" s="247"/>
      <c r="BB822" s="364"/>
    </row>
    <row r="823" spans="1:54" ht="14.25" customHeight="1" x14ac:dyDescent="0.25">
      <c r="A823" s="247"/>
      <c r="BB823" s="364"/>
    </row>
    <row r="824" spans="1:54" ht="14.25" customHeight="1" x14ac:dyDescent="0.25">
      <c r="A824" s="247"/>
      <c r="BB824" s="364"/>
    </row>
    <row r="825" spans="1:54" ht="14.25" customHeight="1" x14ac:dyDescent="0.25">
      <c r="A825" s="247"/>
      <c r="BB825" s="364"/>
    </row>
    <row r="826" spans="1:54" ht="14.25" customHeight="1" x14ac:dyDescent="0.25">
      <c r="A826" s="247"/>
      <c r="BB826" s="364"/>
    </row>
    <row r="827" spans="1:54" ht="14.25" customHeight="1" x14ac:dyDescent="0.25">
      <c r="A827" s="247"/>
      <c r="BB827" s="364"/>
    </row>
    <row r="828" spans="1:54" ht="14.25" customHeight="1" x14ac:dyDescent="0.25">
      <c r="A828" s="247"/>
      <c r="BB828" s="364"/>
    </row>
    <row r="829" spans="1:54" ht="14.25" customHeight="1" x14ac:dyDescent="0.25">
      <c r="A829" s="247"/>
      <c r="BB829" s="364"/>
    </row>
    <row r="830" spans="1:54" ht="14.25" customHeight="1" x14ac:dyDescent="0.25">
      <c r="A830" s="247"/>
      <c r="BB830" s="364"/>
    </row>
    <row r="831" spans="1:54" ht="14.25" customHeight="1" x14ac:dyDescent="0.25">
      <c r="A831" s="247"/>
      <c r="BB831" s="364"/>
    </row>
    <row r="832" spans="1:54" ht="14.25" customHeight="1" x14ac:dyDescent="0.25">
      <c r="A832" s="247"/>
      <c r="BB832" s="364"/>
    </row>
    <row r="833" spans="1:54" ht="14.25" customHeight="1" x14ac:dyDescent="0.25">
      <c r="A833" s="247"/>
      <c r="BB833" s="364"/>
    </row>
    <row r="834" spans="1:54" ht="14.25" customHeight="1" x14ac:dyDescent="0.25">
      <c r="A834" s="247"/>
      <c r="BB834" s="364"/>
    </row>
    <row r="835" spans="1:54" ht="14.25" customHeight="1" x14ac:dyDescent="0.25">
      <c r="A835" s="247"/>
      <c r="BB835" s="364"/>
    </row>
    <row r="836" spans="1:54" ht="14.25" customHeight="1" x14ac:dyDescent="0.25">
      <c r="A836" s="247"/>
      <c r="BB836" s="364"/>
    </row>
    <row r="837" spans="1:54" ht="14.25" customHeight="1" x14ac:dyDescent="0.25">
      <c r="A837" s="247"/>
      <c r="BB837" s="364"/>
    </row>
    <row r="838" spans="1:54" ht="14.25" customHeight="1" x14ac:dyDescent="0.25">
      <c r="A838" s="247"/>
      <c r="BB838" s="364"/>
    </row>
    <row r="839" spans="1:54" ht="14.25" customHeight="1" x14ac:dyDescent="0.25">
      <c r="A839" s="247"/>
      <c r="BB839" s="364"/>
    </row>
    <row r="840" spans="1:54" ht="14.25" customHeight="1" x14ac:dyDescent="0.25">
      <c r="A840" s="247"/>
      <c r="BB840" s="364"/>
    </row>
    <row r="841" spans="1:54" ht="14.25" customHeight="1" x14ac:dyDescent="0.25">
      <c r="A841" s="247"/>
      <c r="BB841" s="364"/>
    </row>
    <row r="842" spans="1:54" ht="14.25" customHeight="1" x14ac:dyDescent="0.25">
      <c r="A842" s="247"/>
      <c r="BB842" s="364"/>
    </row>
    <row r="843" spans="1:54" ht="14.25" customHeight="1" x14ac:dyDescent="0.25">
      <c r="A843" s="247"/>
      <c r="BB843" s="364"/>
    </row>
    <row r="844" spans="1:54" ht="14.25" customHeight="1" x14ac:dyDescent="0.25">
      <c r="A844" s="247"/>
      <c r="BB844" s="364"/>
    </row>
    <row r="845" spans="1:54" ht="14.25" customHeight="1" x14ac:dyDescent="0.25">
      <c r="A845" s="247"/>
      <c r="BB845" s="364"/>
    </row>
    <row r="846" spans="1:54" ht="14.25" customHeight="1" x14ac:dyDescent="0.25">
      <c r="A846" s="247"/>
      <c r="BB846" s="364"/>
    </row>
    <row r="847" spans="1:54" ht="14.25" customHeight="1" x14ac:dyDescent="0.25">
      <c r="A847" s="247"/>
      <c r="BB847" s="364"/>
    </row>
    <row r="848" spans="1:54" ht="14.25" customHeight="1" x14ac:dyDescent="0.25">
      <c r="A848" s="247"/>
      <c r="BB848" s="364"/>
    </row>
    <row r="849" spans="1:54" ht="14.25" customHeight="1" x14ac:dyDescent="0.25">
      <c r="A849" s="247"/>
      <c r="BB849" s="364"/>
    </row>
    <row r="850" spans="1:54" ht="14.25" customHeight="1" x14ac:dyDescent="0.25">
      <c r="A850" s="247"/>
      <c r="BB850" s="364"/>
    </row>
    <row r="851" spans="1:54" ht="14.25" customHeight="1" x14ac:dyDescent="0.25">
      <c r="A851" s="247"/>
      <c r="BB851" s="364"/>
    </row>
    <row r="852" spans="1:54" ht="14.25" customHeight="1" x14ac:dyDescent="0.25">
      <c r="A852" s="247"/>
      <c r="BB852" s="364"/>
    </row>
    <row r="853" spans="1:54" ht="14.25" customHeight="1" x14ac:dyDescent="0.25">
      <c r="A853" s="247"/>
      <c r="BB853" s="364"/>
    </row>
    <row r="854" spans="1:54" ht="14.25" customHeight="1" x14ac:dyDescent="0.25">
      <c r="A854" s="247"/>
      <c r="BB854" s="364"/>
    </row>
    <row r="855" spans="1:54" ht="14.25" customHeight="1" x14ac:dyDescent="0.25">
      <c r="A855" s="247"/>
      <c r="BB855" s="364"/>
    </row>
    <row r="856" spans="1:54" ht="14.25" customHeight="1" x14ac:dyDescent="0.25">
      <c r="A856" s="247"/>
      <c r="BB856" s="364"/>
    </row>
    <row r="857" spans="1:54" ht="14.25" customHeight="1" x14ac:dyDescent="0.25">
      <c r="A857" s="247"/>
      <c r="BB857" s="364"/>
    </row>
    <row r="858" spans="1:54" ht="14.25" customHeight="1" x14ac:dyDescent="0.25">
      <c r="A858" s="247"/>
      <c r="BB858" s="364"/>
    </row>
    <row r="859" spans="1:54" ht="14.25" customHeight="1" x14ac:dyDescent="0.25">
      <c r="A859" s="247"/>
      <c r="BB859" s="364"/>
    </row>
    <row r="860" spans="1:54" ht="14.25" customHeight="1" x14ac:dyDescent="0.25">
      <c r="A860" s="247"/>
      <c r="BB860" s="364"/>
    </row>
    <row r="861" spans="1:54" ht="14.25" customHeight="1" x14ac:dyDescent="0.25">
      <c r="A861" s="247"/>
      <c r="BB861" s="364"/>
    </row>
    <row r="862" spans="1:54" ht="14.25" customHeight="1" x14ac:dyDescent="0.25">
      <c r="A862" s="247"/>
      <c r="BB862" s="364"/>
    </row>
    <row r="863" spans="1:54" ht="14.25" customHeight="1" x14ac:dyDescent="0.25">
      <c r="A863" s="247"/>
      <c r="BB863" s="364"/>
    </row>
    <row r="864" spans="1:54" ht="14.25" customHeight="1" x14ac:dyDescent="0.25">
      <c r="A864" s="247"/>
      <c r="BB864" s="364"/>
    </row>
    <row r="865" spans="1:54" ht="14.25" customHeight="1" x14ac:dyDescent="0.25">
      <c r="A865" s="247"/>
      <c r="BB865" s="364"/>
    </row>
    <row r="866" spans="1:54" ht="14.25" customHeight="1" x14ac:dyDescent="0.25">
      <c r="A866" s="247"/>
      <c r="BB866" s="364"/>
    </row>
    <row r="867" spans="1:54" ht="14.25" customHeight="1" x14ac:dyDescent="0.25">
      <c r="A867" s="247"/>
      <c r="BB867" s="364"/>
    </row>
    <row r="868" spans="1:54" ht="14.25" customHeight="1" x14ac:dyDescent="0.25">
      <c r="A868" s="247"/>
      <c r="BB868" s="364"/>
    </row>
    <row r="869" spans="1:54" ht="14.25" customHeight="1" x14ac:dyDescent="0.25">
      <c r="A869" s="247"/>
      <c r="BB869" s="364"/>
    </row>
    <row r="870" spans="1:54" ht="14.25" customHeight="1" x14ac:dyDescent="0.25">
      <c r="A870" s="247"/>
      <c r="BB870" s="364"/>
    </row>
    <row r="871" spans="1:54" ht="14.25" customHeight="1" x14ac:dyDescent="0.25">
      <c r="A871" s="247"/>
      <c r="BB871" s="364"/>
    </row>
    <row r="872" spans="1:54" ht="14.25" customHeight="1" x14ac:dyDescent="0.25">
      <c r="A872" s="247"/>
      <c r="BB872" s="364"/>
    </row>
    <row r="873" spans="1:54" ht="14.25" customHeight="1" x14ac:dyDescent="0.25">
      <c r="A873" s="247"/>
      <c r="BB873" s="364"/>
    </row>
    <row r="874" spans="1:54" ht="14.25" customHeight="1" x14ac:dyDescent="0.25">
      <c r="A874" s="247"/>
      <c r="BB874" s="364"/>
    </row>
    <row r="875" spans="1:54" ht="14.25" customHeight="1" x14ac:dyDescent="0.25">
      <c r="A875" s="247"/>
      <c r="BB875" s="364"/>
    </row>
    <row r="876" spans="1:54" ht="14.25" customHeight="1" x14ac:dyDescent="0.25">
      <c r="A876" s="247"/>
      <c r="BB876" s="364"/>
    </row>
    <row r="877" spans="1:54" ht="14.25" customHeight="1" x14ac:dyDescent="0.25">
      <c r="A877" s="247"/>
      <c r="BB877" s="364"/>
    </row>
    <row r="878" spans="1:54" ht="14.25" customHeight="1" x14ac:dyDescent="0.25">
      <c r="A878" s="247"/>
      <c r="BB878" s="364"/>
    </row>
    <row r="879" spans="1:54" ht="14.25" customHeight="1" x14ac:dyDescent="0.25">
      <c r="A879" s="247"/>
      <c r="BB879" s="364"/>
    </row>
    <row r="880" spans="1:54" ht="14.25" customHeight="1" x14ac:dyDescent="0.25">
      <c r="A880" s="247"/>
      <c r="BB880" s="364"/>
    </row>
    <row r="881" spans="1:54" ht="14.25" customHeight="1" x14ac:dyDescent="0.25">
      <c r="A881" s="247"/>
      <c r="BB881" s="364"/>
    </row>
    <row r="882" spans="1:54" ht="14.25" customHeight="1" x14ac:dyDescent="0.25">
      <c r="A882" s="247"/>
      <c r="BB882" s="364"/>
    </row>
    <row r="883" spans="1:54" ht="14.25" customHeight="1" x14ac:dyDescent="0.25">
      <c r="A883" s="247"/>
      <c r="BB883" s="364"/>
    </row>
    <row r="884" spans="1:54" ht="14.25" customHeight="1" x14ac:dyDescent="0.25">
      <c r="A884" s="247"/>
      <c r="BB884" s="364"/>
    </row>
    <row r="885" spans="1:54" ht="14.25" customHeight="1" x14ac:dyDescent="0.25">
      <c r="A885" s="247"/>
      <c r="BB885" s="364"/>
    </row>
    <row r="886" spans="1:54" ht="14.25" customHeight="1" x14ac:dyDescent="0.25">
      <c r="A886" s="247"/>
      <c r="BB886" s="364"/>
    </row>
    <row r="887" spans="1:54" ht="14.25" customHeight="1" x14ac:dyDescent="0.25">
      <c r="A887" s="247"/>
      <c r="BB887" s="364"/>
    </row>
    <row r="888" spans="1:54" ht="14.25" customHeight="1" x14ac:dyDescent="0.25">
      <c r="A888" s="247"/>
      <c r="BB888" s="364"/>
    </row>
    <row r="889" spans="1:54" ht="14.25" customHeight="1" x14ac:dyDescent="0.25">
      <c r="A889" s="247"/>
      <c r="BB889" s="364"/>
    </row>
    <row r="890" spans="1:54" ht="14.25" customHeight="1" x14ac:dyDescent="0.25">
      <c r="A890" s="247"/>
      <c r="BB890" s="364"/>
    </row>
    <row r="891" spans="1:54" ht="14.25" customHeight="1" x14ac:dyDescent="0.25">
      <c r="A891" s="247"/>
      <c r="BB891" s="364"/>
    </row>
    <row r="892" spans="1:54" ht="14.25" customHeight="1" x14ac:dyDescent="0.25">
      <c r="A892" s="247"/>
      <c r="BB892" s="364"/>
    </row>
    <row r="893" spans="1:54" ht="14.25" customHeight="1" x14ac:dyDescent="0.25">
      <c r="A893" s="247"/>
      <c r="BB893" s="364"/>
    </row>
    <row r="894" spans="1:54" ht="14.25" customHeight="1" x14ac:dyDescent="0.25">
      <c r="A894" s="247"/>
      <c r="BB894" s="364"/>
    </row>
    <row r="895" spans="1:54" ht="14.25" customHeight="1" x14ac:dyDescent="0.25">
      <c r="A895" s="247"/>
      <c r="BB895" s="364"/>
    </row>
    <row r="896" spans="1:54" ht="14.25" customHeight="1" x14ac:dyDescent="0.25">
      <c r="A896" s="247"/>
      <c r="BB896" s="364"/>
    </row>
    <row r="897" spans="1:54" ht="14.25" customHeight="1" x14ac:dyDescent="0.25">
      <c r="A897" s="247"/>
      <c r="BB897" s="364"/>
    </row>
    <row r="898" spans="1:54" ht="14.25" customHeight="1" x14ac:dyDescent="0.25">
      <c r="A898" s="247"/>
      <c r="BB898" s="364"/>
    </row>
    <row r="899" spans="1:54" ht="14.25" customHeight="1" x14ac:dyDescent="0.25">
      <c r="A899" s="247"/>
      <c r="BB899" s="364"/>
    </row>
    <row r="900" spans="1:54" ht="14.25" customHeight="1" x14ac:dyDescent="0.25">
      <c r="A900" s="247"/>
      <c r="BB900" s="364"/>
    </row>
    <row r="901" spans="1:54" ht="14.25" customHeight="1" x14ac:dyDescent="0.25">
      <c r="A901" s="247"/>
      <c r="BB901" s="364"/>
    </row>
    <row r="902" spans="1:54" ht="14.25" customHeight="1" x14ac:dyDescent="0.25">
      <c r="A902" s="247"/>
      <c r="BB902" s="364"/>
    </row>
    <row r="903" spans="1:54" ht="14.25" customHeight="1" x14ac:dyDescent="0.25">
      <c r="A903" s="247"/>
      <c r="BB903" s="364"/>
    </row>
    <row r="904" spans="1:54" ht="14.25" customHeight="1" x14ac:dyDescent="0.25">
      <c r="A904" s="247"/>
      <c r="BB904" s="364"/>
    </row>
    <row r="905" spans="1:54" ht="14.25" customHeight="1" x14ac:dyDescent="0.25">
      <c r="A905" s="247"/>
      <c r="BB905" s="364"/>
    </row>
    <row r="906" spans="1:54" ht="14.25" customHeight="1" x14ac:dyDescent="0.25">
      <c r="A906" s="247"/>
      <c r="BB906" s="364"/>
    </row>
    <row r="907" spans="1:54" ht="14.25" customHeight="1" x14ac:dyDescent="0.25">
      <c r="A907" s="247"/>
      <c r="BB907" s="364"/>
    </row>
    <row r="908" spans="1:54" ht="14.25" customHeight="1" x14ac:dyDescent="0.25">
      <c r="A908" s="247"/>
      <c r="BB908" s="364"/>
    </row>
    <row r="909" spans="1:54" ht="14.25" customHeight="1" x14ac:dyDescent="0.25">
      <c r="A909" s="247"/>
      <c r="BB909" s="364"/>
    </row>
    <row r="910" spans="1:54" ht="14.25" customHeight="1" x14ac:dyDescent="0.25">
      <c r="A910" s="247"/>
      <c r="BB910" s="364"/>
    </row>
    <row r="911" spans="1:54" ht="14.25" customHeight="1" x14ac:dyDescent="0.25">
      <c r="A911" s="247"/>
      <c r="BB911" s="364"/>
    </row>
    <row r="912" spans="1:54" ht="14.25" customHeight="1" x14ac:dyDescent="0.25">
      <c r="A912" s="247"/>
      <c r="BB912" s="364"/>
    </row>
    <row r="913" spans="1:54" ht="14.25" customHeight="1" x14ac:dyDescent="0.25">
      <c r="A913" s="247"/>
      <c r="BB913" s="364"/>
    </row>
    <row r="914" spans="1:54" ht="14.25" customHeight="1" x14ac:dyDescent="0.25">
      <c r="A914" s="247"/>
      <c r="BB914" s="364"/>
    </row>
    <row r="915" spans="1:54" ht="14.25" customHeight="1" x14ac:dyDescent="0.25">
      <c r="A915" s="247"/>
      <c r="BB915" s="364"/>
    </row>
    <row r="916" spans="1:54" ht="14.25" customHeight="1" x14ac:dyDescent="0.25">
      <c r="A916" s="247"/>
      <c r="BB916" s="364"/>
    </row>
    <row r="917" spans="1:54" ht="14.25" customHeight="1" x14ac:dyDescent="0.25">
      <c r="A917" s="247"/>
      <c r="BB917" s="364"/>
    </row>
    <row r="918" spans="1:54" ht="14.25" customHeight="1" x14ac:dyDescent="0.25">
      <c r="A918" s="247"/>
      <c r="BB918" s="364"/>
    </row>
    <row r="919" spans="1:54" ht="14.25" customHeight="1" x14ac:dyDescent="0.25">
      <c r="A919" s="247"/>
      <c r="BB919" s="364"/>
    </row>
    <row r="920" spans="1:54" ht="14.25" customHeight="1" x14ac:dyDescent="0.25">
      <c r="A920" s="247"/>
      <c r="BB920" s="364"/>
    </row>
    <row r="921" spans="1:54" ht="14.25" customHeight="1" x14ac:dyDescent="0.25">
      <c r="A921" s="247"/>
      <c r="BB921" s="364"/>
    </row>
    <row r="922" spans="1:54" ht="14.25" customHeight="1" x14ac:dyDescent="0.25">
      <c r="A922" s="247"/>
      <c r="BB922" s="364"/>
    </row>
    <row r="923" spans="1:54" ht="14.25" customHeight="1" x14ac:dyDescent="0.25">
      <c r="A923" s="247"/>
      <c r="BB923" s="364"/>
    </row>
    <row r="924" spans="1:54" ht="14.25" customHeight="1" x14ac:dyDescent="0.25">
      <c r="A924" s="247"/>
      <c r="BB924" s="364"/>
    </row>
    <row r="925" spans="1:54" ht="14.25" customHeight="1" x14ac:dyDescent="0.25">
      <c r="A925" s="247"/>
      <c r="BB925" s="364"/>
    </row>
    <row r="926" spans="1:54" ht="14.25" customHeight="1" x14ac:dyDescent="0.25">
      <c r="A926" s="247"/>
      <c r="BB926" s="364"/>
    </row>
    <row r="927" spans="1:54" ht="14.25" customHeight="1" x14ac:dyDescent="0.25">
      <c r="A927" s="247"/>
      <c r="BB927" s="364"/>
    </row>
    <row r="928" spans="1:54" ht="14.25" customHeight="1" x14ac:dyDescent="0.25">
      <c r="A928" s="247"/>
      <c r="BB928" s="364"/>
    </row>
    <row r="929" spans="1:54" ht="14.25" customHeight="1" x14ac:dyDescent="0.25">
      <c r="A929" s="247"/>
      <c r="BB929" s="364"/>
    </row>
    <row r="930" spans="1:54" ht="14.25" customHeight="1" x14ac:dyDescent="0.25">
      <c r="A930" s="247"/>
      <c r="BB930" s="364"/>
    </row>
    <row r="931" spans="1:54" ht="14.25" customHeight="1" x14ac:dyDescent="0.25">
      <c r="A931" s="247"/>
      <c r="BB931" s="364"/>
    </row>
    <row r="932" spans="1:54" ht="14.25" customHeight="1" x14ac:dyDescent="0.25">
      <c r="A932" s="247"/>
      <c r="BB932" s="364"/>
    </row>
    <row r="933" spans="1:54" ht="14.25" customHeight="1" x14ac:dyDescent="0.25">
      <c r="A933" s="247"/>
      <c r="BB933" s="364"/>
    </row>
    <row r="934" spans="1:54" ht="14.25" customHeight="1" x14ac:dyDescent="0.25">
      <c r="A934" s="247"/>
      <c r="BB934" s="364"/>
    </row>
    <row r="935" spans="1:54" ht="14.25" customHeight="1" x14ac:dyDescent="0.25">
      <c r="A935" s="247"/>
      <c r="BB935" s="364"/>
    </row>
    <row r="936" spans="1:54" ht="14.25" customHeight="1" x14ac:dyDescent="0.25">
      <c r="A936" s="247"/>
      <c r="BB936" s="364"/>
    </row>
    <row r="937" spans="1:54" ht="14.25" customHeight="1" x14ac:dyDescent="0.25">
      <c r="A937" s="247"/>
      <c r="BB937" s="364"/>
    </row>
    <row r="938" spans="1:54" ht="14.25" customHeight="1" x14ac:dyDescent="0.25">
      <c r="A938" s="247"/>
      <c r="BB938" s="364"/>
    </row>
    <row r="939" spans="1:54" ht="14.25" customHeight="1" x14ac:dyDescent="0.25">
      <c r="A939" s="247"/>
      <c r="BB939" s="364"/>
    </row>
    <row r="940" spans="1:54" ht="14.25" customHeight="1" x14ac:dyDescent="0.25">
      <c r="A940" s="247"/>
      <c r="BB940" s="364"/>
    </row>
    <row r="941" spans="1:54" ht="14.25" customHeight="1" x14ac:dyDescent="0.25">
      <c r="A941" s="247"/>
      <c r="BB941" s="364"/>
    </row>
    <row r="942" spans="1:54" ht="14.25" customHeight="1" x14ac:dyDescent="0.25">
      <c r="A942" s="247"/>
      <c r="BB942" s="364"/>
    </row>
    <row r="943" spans="1:54" ht="14.25" customHeight="1" x14ac:dyDescent="0.25">
      <c r="A943" s="247"/>
      <c r="BB943" s="364"/>
    </row>
    <row r="944" spans="1:54" ht="14.25" customHeight="1" x14ac:dyDescent="0.25">
      <c r="A944" s="247"/>
      <c r="BB944" s="364"/>
    </row>
    <row r="945" spans="1:54" ht="14.25" customHeight="1" x14ac:dyDescent="0.25">
      <c r="A945" s="247"/>
      <c r="BB945" s="364"/>
    </row>
    <row r="946" spans="1:54" ht="14.25" customHeight="1" x14ac:dyDescent="0.25">
      <c r="A946" s="247"/>
      <c r="BB946" s="364"/>
    </row>
    <row r="947" spans="1:54" ht="14.25" customHeight="1" x14ac:dyDescent="0.25">
      <c r="A947" s="247"/>
      <c r="BB947" s="364"/>
    </row>
    <row r="948" spans="1:54" ht="14.25" customHeight="1" x14ac:dyDescent="0.25">
      <c r="A948" s="247"/>
      <c r="BB948" s="364"/>
    </row>
    <row r="949" spans="1:54" ht="14.25" customHeight="1" x14ac:dyDescent="0.25">
      <c r="A949" s="247"/>
      <c r="BB949" s="364"/>
    </row>
    <row r="950" spans="1:54" ht="14.25" customHeight="1" x14ac:dyDescent="0.25">
      <c r="A950" s="247"/>
      <c r="BB950" s="364"/>
    </row>
    <row r="951" spans="1:54" ht="14.25" customHeight="1" x14ac:dyDescent="0.25">
      <c r="A951" s="247"/>
      <c r="BB951" s="364"/>
    </row>
    <row r="952" spans="1:54" ht="14.25" customHeight="1" x14ac:dyDescent="0.25">
      <c r="A952" s="247"/>
      <c r="BB952" s="364"/>
    </row>
    <row r="953" spans="1:54" ht="14.25" customHeight="1" x14ac:dyDescent="0.25">
      <c r="A953" s="247"/>
      <c r="BB953" s="364"/>
    </row>
    <row r="954" spans="1:54" ht="14.25" customHeight="1" x14ac:dyDescent="0.25">
      <c r="A954" s="247"/>
      <c r="BB954" s="364"/>
    </row>
    <row r="955" spans="1:54" ht="14.25" customHeight="1" x14ac:dyDescent="0.25">
      <c r="A955" s="247"/>
      <c r="BB955" s="364"/>
    </row>
    <row r="956" spans="1:54" ht="14.25" customHeight="1" x14ac:dyDescent="0.25">
      <c r="A956" s="247"/>
      <c r="BB956" s="364"/>
    </row>
    <row r="957" spans="1:54" ht="14.25" customHeight="1" x14ac:dyDescent="0.25">
      <c r="A957" s="247"/>
      <c r="BB957" s="364"/>
    </row>
    <row r="958" spans="1:54" ht="14.25" customHeight="1" x14ac:dyDescent="0.25">
      <c r="A958" s="247"/>
      <c r="BB958" s="364"/>
    </row>
    <row r="959" spans="1:54" ht="14.25" customHeight="1" x14ac:dyDescent="0.25">
      <c r="A959" s="247"/>
      <c r="BB959" s="364"/>
    </row>
    <row r="960" spans="1:54" ht="14.25" customHeight="1" x14ac:dyDescent="0.25">
      <c r="A960" s="247"/>
      <c r="BB960" s="364"/>
    </row>
    <row r="961" spans="1:54" ht="14.25" customHeight="1" x14ac:dyDescent="0.25">
      <c r="A961" s="247"/>
      <c r="BB961" s="364"/>
    </row>
    <row r="962" spans="1:54" ht="14.25" customHeight="1" x14ac:dyDescent="0.25">
      <c r="A962" s="247"/>
      <c r="BB962" s="364"/>
    </row>
    <row r="963" spans="1:54" ht="14.25" customHeight="1" x14ac:dyDescent="0.25">
      <c r="A963" s="247"/>
      <c r="BB963" s="364"/>
    </row>
    <row r="964" spans="1:54" ht="14.25" customHeight="1" x14ac:dyDescent="0.25">
      <c r="A964" s="247"/>
      <c r="BB964" s="364"/>
    </row>
    <row r="965" spans="1:54" ht="14.25" customHeight="1" x14ac:dyDescent="0.25">
      <c r="A965" s="247"/>
      <c r="BB965" s="364"/>
    </row>
    <row r="966" spans="1:54" ht="14.25" customHeight="1" x14ac:dyDescent="0.25">
      <c r="A966" s="247"/>
      <c r="BB966" s="364"/>
    </row>
    <row r="967" spans="1:54" ht="14.25" customHeight="1" x14ac:dyDescent="0.25">
      <c r="A967" s="247"/>
      <c r="BB967" s="364"/>
    </row>
    <row r="968" spans="1:54" ht="14.25" customHeight="1" x14ac:dyDescent="0.25">
      <c r="A968" s="247"/>
      <c r="BB968" s="364"/>
    </row>
    <row r="969" spans="1:54" ht="14.25" customHeight="1" x14ac:dyDescent="0.25">
      <c r="A969" s="247"/>
      <c r="BB969" s="364"/>
    </row>
    <row r="970" spans="1:54" ht="14.25" customHeight="1" x14ac:dyDescent="0.25">
      <c r="A970" s="247"/>
      <c r="BB970" s="364"/>
    </row>
    <row r="971" spans="1:54" ht="14.25" customHeight="1" x14ac:dyDescent="0.25">
      <c r="A971" s="247"/>
      <c r="BB971" s="364"/>
    </row>
    <row r="972" spans="1:54" ht="14.25" customHeight="1" x14ac:dyDescent="0.25">
      <c r="A972" s="247"/>
      <c r="BB972" s="364"/>
    </row>
    <row r="973" spans="1:54" ht="14.25" customHeight="1" x14ac:dyDescent="0.25">
      <c r="A973" s="247"/>
      <c r="BB973" s="364"/>
    </row>
    <row r="974" spans="1:54" ht="14.25" customHeight="1" x14ac:dyDescent="0.25">
      <c r="A974" s="247"/>
      <c r="BB974" s="364"/>
    </row>
    <row r="975" spans="1:54" ht="14.25" customHeight="1" x14ac:dyDescent="0.25">
      <c r="A975" s="247"/>
      <c r="BB975" s="364"/>
    </row>
    <row r="976" spans="1:54" ht="14.25" customHeight="1" x14ac:dyDescent="0.25">
      <c r="A976" s="247"/>
      <c r="BB976" s="364"/>
    </row>
    <row r="977" spans="1:54" ht="14.25" customHeight="1" x14ac:dyDescent="0.25">
      <c r="A977" s="247"/>
      <c r="BB977" s="364"/>
    </row>
    <row r="978" spans="1:54" ht="14.25" customHeight="1" x14ac:dyDescent="0.25">
      <c r="A978" s="247"/>
      <c r="BB978" s="364"/>
    </row>
    <row r="979" spans="1:54" ht="14.25" customHeight="1" x14ac:dyDescent="0.25">
      <c r="A979" s="247"/>
      <c r="BB979" s="364"/>
    </row>
    <row r="980" spans="1:54" ht="14.25" customHeight="1" x14ac:dyDescent="0.25">
      <c r="A980" s="247"/>
      <c r="BB980" s="364"/>
    </row>
    <row r="981" spans="1:54" ht="14.25" customHeight="1" x14ac:dyDescent="0.25">
      <c r="A981" s="247"/>
      <c r="BB981" s="364"/>
    </row>
    <row r="982" spans="1:54" ht="14.25" customHeight="1" x14ac:dyDescent="0.25">
      <c r="A982" s="247"/>
      <c r="BB982" s="364"/>
    </row>
    <row r="983" spans="1:54" ht="14.25" customHeight="1" x14ac:dyDescent="0.25">
      <c r="A983" s="247"/>
      <c r="BB983" s="364"/>
    </row>
    <row r="984" spans="1:54" ht="14.25" customHeight="1" x14ac:dyDescent="0.25">
      <c r="A984" s="247"/>
      <c r="BB984" s="364"/>
    </row>
    <row r="985" spans="1:54" ht="14.25" customHeight="1" x14ac:dyDescent="0.25">
      <c r="A985" s="247"/>
      <c r="BB985" s="364"/>
    </row>
    <row r="986" spans="1:54" ht="14.25" customHeight="1" x14ac:dyDescent="0.25">
      <c r="A986" s="247"/>
      <c r="BB986" s="364"/>
    </row>
    <row r="987" spans="1:54" ht="14.25" customHeight="1" x14ac:dyDescent="0.25">
      <c r="A987" s="247"/>
      <c r="BB987" s="364"/>
    </row>
    <row r="988" spans="1:54" ht="14.25" customHeight="1" x14ac:dyDescent="0.25">
      <c r="A988" s="247"/>
      <c r="BB988" s="364"/>
    </row>
    <row r="989" spans="1:54" ht="14.25" customHeight="1" x14ac:dyDescent="0.25">
      <c r="A989" s="247"/>
      <c r="BB989" s="364"/>
    </row>
    <row r="990" spans="1:54" ht="14.25" customHeight="1" x14ac:dyDescent="0.25">
      <c r="A990" s="247"/>
      <c r="BB990" s="364"/>
    </row>
    <row r="991" spans="1:54" ht="14.25" customHeight="1" x14ac:dyDescent="0.25">
      <c r="A991" s="247"/>
      <c r="BB991" s="364"/>
    </row>
    <row r="992" spans="1:54" ht="14.25" customHeight="1" x14ac:dyDescent="0.25">
      <c r="A992" s="247"/>
      <c r="BB992" s="364"/>
    </row>
    <row r="993" spans="1:54" ht="14.25" customHeight="1" x14ac:dyDescent="0.25">
      <c r="A993" s="247"/>
      <c r="BB993" s="364"/>
    </row>
    <row r="994" spans="1:54" ht="14.25" customHeight="1" x14ac:dyDescent="0.25">
      <c r="A994" s="247"/>
      <c r="BB994" s="364"/>
    </row>
    <row r="995" spans="1:54" ht="14.25" customHeight="1" x14ac:dyDescent="0.25">
      <c r="A995" s="247"/>
      <c r="BB995" s="364"/>
    </row>
    <row r="996" spans="1:54" ht="14.25" customHeight="1" x14ac:dyDescent="0.25">
      <c r="A996" s="247"/>
      <c r="BB996" s="364"/>
    </row>
    <row r="997" spans="1:54" ht="14.25" customHeight="1" x14ac:dyDescent="0.25">
      <c r="A997" s="247"/>
      <c r="BB997" s="364"/>
    </row>
    <row r="998" spans="1:54" ht="14.25" customHeight="1" x14ac:dyDescent="0.25">
      <c r="A998" s="247"/>
      <c r="BB998" s="364"/>
    </row>
    <row r="999" spans="1:54" ht="14.25" customHeight="1" x14ac:dyDescent="0.25">
      <c r="A999" s="247"/>
      <c r="BB999" s="364"/>
    </row>
    <row r="1000" spans="1:54" ht="14.25" customHeight="1" x14ac:dyDescent="0.25">
      <c r="A1000" s="247"/>
      <c r="BB1000" s="36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2EADD"/>
  </sheetPr>
  <dimension ref="A1:BB1000"/>
  <sheetViews>
    <sheetView workbookViewId="0"/>
  </sheetViews>
  <sheetFormatPr defaultColWidth="12.625" defaultRowHeight="15" customHeight="1" x14ac:dyDescent="0.2"/>
  <cols>
    <col min="1" max="1" width="20" customWidth="1"/>
    <col min="2" max="2" width="13.75" customWidth="1"/>
    <col min="3" max="3" width="14.75" customWidth="1"/>
    <col min="4" max="4" width="15.625" customWidth="1"/>
    <col min="5" max="6" width="14.75" customWidth="1"/>
    <col min="7" max="7" width="13.75" customWidth="1"/>
    <col min="8" max="9" width="14.75" customWidth="1"/>
    <col min="10" max="10" width="15.75" customWidth="1"/>
    <col min="11" max="11" width="14.75" customWidth="1"/>
    <col min="12" max="12" width="13.75" customWidth="1"/>
    <col min="13" max="13" width="14.75" customWidth="1"/>
    <col min="14" max="14" width="15.75" customWidth="1"/>
    <col min="15" max="15" width="13.75" customWidth="1"/>
    <col min="16" max="16" width="15.625" customWidth="1"/>
    <col min="17" max="17" width="13.75" customWidth="1"/>
    <col min="18" max="20" width="14.75" customWidth="1"/>
    <col min="21" max="21" width="13.75" customWidth="1"/>
    <col min="22" max="22" width="14.75" customWidth="1"/>
    <col min="23" max="23" width="15.75" customWidth="1"/>
    <col min="24" max="24" width="18.375" customWidth="1"/>
    <col min="25" max="25" width="15.75" customWidth="1"/>
    <col min="26" max="26" width="13.75" customWidth="1"/>
    <col min="27" max="27" width="16.125" customWidth="1"/>
    <col min="28" max="30" width="13.75" customWidth="1"/>
    <col min="31" max="31" width="14.625" customWidth="1"/>
    <col min="32" max="32" width="14.75" customWidth="1"/>
    <col min="33" max="33" width="15.75" customWidth="1"/>
    <col min="34" max="34" width="13.5" customWidth="1"/>
    <col min="35" max="36" width="14.75" customWidth="1"/>
    <col min="37" max="37" width="15.75" customWidth="1"/>
    <col min="38" max="38" width="14.75" customWidth="1"/>
    <col min="39" max="39" width="15.625" customWidth="1"/>
    <col min="40" max="42" width="14.75" customWidth="1"/>
    <col min="43" max="43" width="14.5" customWidth="1"/>
    <col min="44" max="44" width="16.625" customWidth="1"/>
    <col min="45" max="45" width="20" customWidth="1"/>
    <col min="46" max="46" width="13.75" customWidth="1"/>
    <col min="47" max="47" width="14.75" customWidth="1"/>
    <col min="48" max="48" width="15.75" customWidth="1"/>
    <col min="49" max="49" width="14.75" customWidth="1"/>
    <col min="50" max="50" width="15.75" customWidth="1"/>
    <col min="51" max="51" width="14.75" customWidth="1"/>
    <col min="52" max="52" width="14.625" customWidth="1"/>
    <col min="53" max="53" width="7.625" customWidth="1"/>
    <col min="54" max="54" width="16.75" customWidth="1"/>
  </cols>
  <sheetData>
    <row r="1" spans="1:54" ht="14.25" customHeight="1" x14ac:dyDescent="0.25">
      <c r="A1" s="365" t="s">
        <v>1091</v>
      </c>
      <c r="B1" s="241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  <c r="BA1" s="247"/>
      <c r="BB1" s="355" t="s">
        <v>1088</v>
      </c>
    </row>
    <row r="2" spans="1:54" ht="14.25" customHeight="1" x14ac:dyDescent="0.25">
      <c r="A2" s="237" t="s">
        <v>5</v>
      </c>
      <c r="B2" s="358">
        <f>Export!B2+Import!B2</f>
        <v>0</v>
      </c>
      <c r="C2" s="358">
        <f>Export!C2+Import!C2</f>
        <v>6616297.96</v>
      </c>
      <c r="D2" s="358">
        <f>Export!D2+Import!D2</f>
        <v>4932505.04</v>
      </c>
      <c r="E2" s="358">
        <f>Export!E2+Import!E2</f>
        <v>67158230.481158897</v>
      </c>
      <c r="F2" s="358">
        <f>Export!F2+Import!F2</f>
        <v>30983546.050000001</v>
      </c>
      <c r="G2" s="358">
        <f>Export!G2+Import!G2</f>
        <v>108227600.69</v>
      </c>
      <c r="H2" s="358">
        <f>Export!H2+Import!H2</f>
        <v>63621505.829999998</v>
      </c>
      <c r="I2" s="358">
        <f>Export!I2+Import!I2</f>
        <v>616930.35</v>
      </c>
      <c r="J2" s="358">
        <f>Export!J2+Import!J2</f>
        <v>488802794.04000002</v>
      </c>
      <c r="K2" s="358">
        <f>Export!K2+Import!K2</f>
        <v>23616171.32</v>
      </c>
      <c r="L2" s="358">
        <f>Export!L2+Import!L2</f>
        <v>6910698.8099999996</v>
      </c>
      <c r="M2" s="358">
        <f>Export!M2+Import!M2</f>
        <v>5095569.34</v>
      </c>
      <c r="N2" s="358">
        <f>Export!N2+Import!N2</f>
        <v>169975877.63</v>
      </c>
      <c r="O2" s="358">
        <f>Export!O2+Import!O2</f>
        <v>491884738.28999996</v>
      </c>
      <c r="P2" s="358">
        <f>Export!P2+Import!P2</f>
        <v>50627849.370000005</v>
      </c>
      <c r="Q2" s="358">
        <f>Export!Q2+Import!Q2</f>
        <v>11235281.25</v>
      </c>
      <c r="R2" s="358">
        <f>Export!R2+Import!R2</f>
        <v>55147343.489999995</v>
      </c>
      <c r="S2" s="358">
        <f>Export!S2+Import!S2</f>
        <v>0</v>
      </c>
      <c r="T2" s="358">
        <f>Export!T2+Import!T2</f>
        <v>14791908.709999999</v>
      </c>
      <c r="U2" s="358">
        <f>Export!U2+Import!U2</f>
        <v>167208</v>
      </c>
      <c r="V2" s="358">
        <f>Export!V2+Import!V2</f>
        <v>8248529.1500000004</v>
      </c>
      <c r="W2" s="358">
        <f>Export!W2+Import!W2</f>
        <v>24709268.93</v>
      </c>
      <c r="X2" s="358">
        <f>Export!X2+Import!X2</f>
        <v>2093301</v>
      </c>
      <c r="Y2" s="358">
        <f>Export!Y2+Import!Y2</f>
        <v>24279022.219999999</v>
      </c>
      <c r="Z2" s="358">
        <f>Export!Z2+Import!Z2</f>
        <v>86031.790000000008</v>
      </c>
      <c r="AA2" s="358">
        <f>Export!AA2+Import!AA2</f>
        <v>14260797.600000001</v>
      </c>
      <c r="AB2" s="358">
        <f>Export!AB2+Import!AB2</f>
        <v>0</v>
      </c>
      <c r="AC2" s="358">
        <f>Export!AC2+Import!AC2</f>
        <v>4684358.18</v>
      </c>
      <c r="AD2" s="358">
        <f>Export!AD2+Import!AD2</f>
        <v>2269439.8600000003</v>
      </c>
      <c r="AE2" s="358">
        <f>Export!AE2+Import!AE2</f>
        <v>8458699.998841105</v>
      </c>
      <c r="AF2" s="358">
        <f>Export!AF2+Import!AF2</f>
        <v>111118693.40000001</v>
      </c>
      <c r="AG2" s="358">
        <f>Export!AG2+Import!AG2</f>
        <v>7749789.7000000002</v>
      </c>
      <c r="AH2" s="358">
        <f>Export!AH2+Import!AH2</f>
        <v>447751917.80000001</v>
      </c>
      <c r="AI2" s="358">
        <f>Export!AI2+Import!AI2</f>
        <v>3712100.9400000004</v>
      </c>
      <c r="AJ2" s="358">
        <f>Export!AJ2+Import!AJ2</f>
        <v>451767.56</v>
      </c>
      <c r="AK2" s="358">
        <f>Export!AK2+Import!AK2</f>
        <v>68259511.510000005</v>
      </c>
      <c r="AL2" s="358">
        <f>Export!AL2+Import!AL2</f>
        <v>10472160.09</v>
      </c>
      <c r="AM2" s="358">
        <f>Export!AM2+Import!AM2</f>
        <v>67424645.959999993</v>
      </c>
      <c r="AN2" s="358">
        <f>Export!AN2+Import!AN2</f>
        <v>107185299.58000001</v>
      </c>
      <c r="AO2" s="358">
        <f>Export!AO2+Import!AO2</f>
        <v>90624053.069999993</v>
      </c>
      <c r="AP2" s="358">
        <f>Export!AP2+Import!AP2</f>
        <v>37630563.390000001</v>
      </c>
      <c r="AQ2" s="358">
        <f>Export!AQ2+Import!AQ2</f>
        <v>16425403.630000001</v>
      </c>
      <c r="AR2" s="358">
        <f>Export!AR2+Import!AR2</f>
        <v>29051869.07</v>
      </c>
      <c r="AS2" s="358">
        <f>Export!AS2+Import!AS2</f>
        <v>94851274.25</v>
      </c>
      <c r="AT2" s="358">
        <f>Export!AT2+Import!AT2</f>
        <v>224736794.48000002</v>
      </c>
      <c r="AU2" s="358">
        <f>Export!AU2+Import!AU2</f>
        <v>219787779.07999998</v>
      </c>
      <c r="AV2" s="358">
        <f>Export!AV2+Import!AV2</f>
        <v>67275615.420000002</v>
      </c>
      <c r="AW2" s="358">
        <f>Export!AW2+Import!AW2</f>
        <v>26164707.439999998</v>
      </c>
      <c r="AX2" s="358">
        <f>Export!AX2+Import!AX2</f>
        <v>2429789846.5900002</v>
      </c>
      <c r="AY2" s="358">
        <f>Export!AY2+Import!AY2</f>
        <v>442901437.07000005</v>
      </c>
      <c r="AZ2" s="358">
        <f>Export!AZ2+Import!AZ2</f>
        <v>25125311.859999999</v>
      </c>
      <c r="BA2" s="4"/>
      <c r="BB2" s="358">
        <f t="shared" ref="BB2:BB52" si="0">SUM(B2:AZ2)</f>
        <v>6217992047.2700005</v>
      </c>
    </row>
    <row r="3" spans="1:54" ht="14.25" customHeight="1" x14ac:dyDescent="0.25">
      <c r="A3" s="238" t="s">
        <v>6</v>
      </c>
      <c r="B3" s="358">
        <f>Export!B3+Import!B3</f>
        <v>6616297.96</v>
      </c>
      <c r="C3" s="358">
        <f>Export!C3+Import!C3</f>
        <v>0</v>
      </c>
      <c r="D3" s="358">
        <f>Export!D3+Import!D3</f>
        <v>876272135.85000002</v>
      </c>
      <c r="E3" s="358">
        <f>Export!E3+Import!E3</f>
        <v>766579744.50778651</v>
      </c>
      <c r="F3" s="358">
        <f>Export!F3+Import!F3</f>
        <v>27186298074.139999</v>
      </c>
      <c r="G3" s="358">
        <f>Export!G3+Import!G3</f>
        <v>164650701.75999999</v>
      </c>
      <c r="H3" s="358">
        <f>Export!H3+Import!H3</f>
        <v>267447008.38999999</v>
      </c>
      <c r="I3" s="358">
        <f>Export!I3+Import!I3</f>
        <v>3703875442.6999998</v>
      </c>
      <c r="J3" s="358">
        <f>Export!J3+Import!J3</f>
        <v>16970761541.799999</v>
      </c>
      <c r="K3" s="358">
        <f>Export!K3+Import!K3</f>
        <v>407880815.62</v>
      </c>
      <c r="L3" s="358">
        <f>Export!L3+Import!L3</f>
        <v>20468827.09</v>
      </c>
      <c r="M3" s="358">
        <f>Export!M3+Import!M3</f>
        <v>388684592.40999997</v>
      </c>
      <c r="N3" s="358">
        <f>Export!N3+Import!N3</f>
        <v>1719239380.5100002</v>
      </c>
      <c r="O3" s="358">
        <f>Export!O3+Import!O3</f>
        <v>169750103.99000001</v>
      </c>
      <c r="P3" s="358">
        <f>Export!P3+Import!P3</f>
        <v>1908386557.25</v>
      </c>
      <c r="Q3" s="358">
        <f>Export!Q3+Import!Q3</f>
        <v>3206824.46</v>
      </c>
      <c r="R3" s="358">
        <f>Export!R3+Import!R3</f>
        <v>2972109886.8299999</v>
      </c>
      <c r="S3" s="358">
        <f>Export!S3+Import!S3</f>
        <v>451240931.94</v>
      </c>
      <c r="T3" s="358">
        <f>Export!T3+Import!T3</f>
        <v>554004152.11000001</v>
      </c>
      <c r="U3" s="358">
        <f>Export!U3+Import!U3</f>
        <v>5675501.5899999999</v>
      </c>
      <c r="V3" s="358">
        <f>Export!V3+Import!V3</f>
        <v>329313096.26999998</v>
      </c>
      <c r="W3" s="358">
        <f>Export!W3+Import!W3</f>
        <v>1690998454.8699999</v>
      </c>
      <c r="X3" s="358">
        <f>Export!X3+Import!X3</f>
        <v>751948942.87</v>
      </c>
      <c r="Y3" s="358">
        <f>Export!Y3+Import!Y3</f>
        <v>1961906172.1099999</v>
      </c>
      <c r="Z3" s="358">
        <f>Export!Z3+Import!Z3</f>
        <v>86069820.620000005</v>
      </c>
      <c r="AA3" s="358">
        <f>Export!AA3+Import!AA3</f>
        <v>1373649332.22</v>
      </c>
      <c r="AB3" s="358">
        <f>Export!AB3+Import!AB3</f>
        <v>201785842</v>
      </c>
      <c r="AC3" s="358">
        <f>Export!AC3+Import!AC3</f>
        <v>78941910.670000002</v>
      </c>
      <c r="AD3" s="358">
        <f>Export!AD3+Import!AD3</f>
        <v>31391158.670000002</v>
      </c>
      <c r="AE3" s="358">
        <f>Export!AE3+Import!AE3</f>
        <v>96552098.492213488</v>
      </c>
      <c r="AF3" s="358">
        <f>Export!AF3+Import!AF3</f>
        <v>398625671.69</v>
      </c>
      <c r="AG3" s="358">
        <f>Export!AG3+Import!AG3</f>
        <v>2748894655.52</v>
      </c>
      <c r="AH3" s="358">
        <f>Export!AH3+Import!AH3</f>
        <v>4380370190.1300001</v>
      </c>
      <c r="AI3" s="358">
        <f>Export!AI3+Import!AI3</f>
        <v>63388938.170000002</v>
      </c>
      <c r="AJ3" s="358">
        <f>Export!AJ3+Import!AJ3</f>
        <v>198304284.97999999</v>
      </c>
      <c r="AK3" s="358">
        <f>Export!AK3+Import!AK3</f>
        <v>869832248.77999997</v>
      </c>
      <c r="AL3" s="358">
        <f>Export!AL3+Import!AL3</f>
        <v>239005829.86000001</v>
      </c>
      <c r="AM3" s="358">
        <f>Export!AM3+Import!AM3</f>
        <v>281491106.25999999</v>
      </c>
      <c r="AN3" s="358">
        <f>Export!AN3+Import!AN3</f>
        <v>166485201.78</v>
      </c>
      <c r="AO3" s="358">
        <f>Export!AO3+Import!AO3</f>
        <v>850582670.29000008</v>
      </c>
      <c r="AP3" s="358">
        <f>Export!AP3+Import!AP3</f>
        <v>107030323.03999999</v>
      </c>
      <c r="AQ3" s="358">
        <f>Export!AQ3+Import!AQ3</f>
        <v>30488185.449999999</v>
      </c>
      <c r="AR3" s="358">
        <f>Export!AR3+Import!AR3</f>
        <v>1368074075.6800001</v>
      </c>
      <c r="AS3" s="358">
        <f>Export!AS3+Import!AS3</f>
        <v>11936174044.130001</v>
      </c>
      <c r="AT3" s="358">
        <f>Export!AT3+Import!AT3</f>
        <v>20307317.75</v>
      </c>
      <c r="AU3" s="358">
        <f>Export!AU3+Import!AU3</f>
        <v>3040749681.4400001</v>
      </c>
      <c r="AV3" s="358">
        <f>Export!AV3+Import!AV3</f>
        <v>1867030579.7800002</v>
      </c>
      <c r="AW3" s="358">
        <f>Export!AW3+Import!AW3</f>
        <v>598530470.72000003</v>
      </c>
      <c r="AX3" s="358">
        <f>Export!AX3+Import!AX3</f>
        <v>2781531103.04</v>
      </c>
      <c r="AY3" s="358">
        <f>Export!AY3+Import!AY3</f>
        <v>717941282.86000001</v>
      </c>
      <c r="AZ3" s="358">
        <f>Export!AZ3+Import!AZ3</f>
        <v>72665567.730000004</v>
      </c>
      <c r="BB3" s="358">
        <f t="shared" si="0"/>
        <v>97883208778.779968</v>
      </c>
    </row>
    <row r="4" spans="1:54" ht="14.25" customHeight="1" x14ac:dyDescent="0.25">
      <c r="A4" s="239" t="s">
        <v>7</v>
      </c>
      <c r="B4" s="358">
        <f>Export!B4+Import!B4</f>
        <v>4932505.04</v>
      </c>
      <c r="C4" s="358">
        <f>Export!C4+Import!C4</f>
        <v>876272135.85000002</v>
      </c>
      <c r="D4" s="358">
        <f>Export!D4+Import!D4</f>
        <v>0</v>
      </c>
      <c r="E4" s="358">
        <f>Export!E4+Import!E4</f>
        <v>2362200823.6855865</v>
      </c>
      <c r="F4" s="358">
        <f>Export!F4+Import!F4</f>
        <v>1882461519.6099999</v>
      </c>
      <c r="G4" s="358">
        <f>Export!G4+Import!G4</f>
        <v>64416360.060000002</v>
      </c>
      <c r="H4" s="358">
        <f>Export!H4+Import!H4</f>
        <v>684893321.77999997</v>
      </c>
      <c r="I4" s="358">
        <f>Export!I4+Import!I4</f>
        <v>661047574.99000001</v>
      </c>
      <c r="J4" s="358">
        <f>Export!J4+Import!J4</f>
        <v>131982311557.82001</v>
      </c>
      <c r="K4" s="358">
        <f>Export!K4+Import!K4</f>
        <v>988488439.53999996</v>
      </c>
      <c r="L4" s="358">
        <f>Export!L4+Import!L4</f>
        <v>86850946.469999999</v>
      </c>
      <c r="M4" s="358">
        <f>Export!M4+Import!M4</f>
        <v>764936121.31000006</v>
      </c>
      <c r="N4" s="358">
        <f>Export!N4+Import!N4</f>
        <v>4318647579.4899998</v>
      </c>
      <c r="O4" s="358">
        <f>Export!O4+Import!O4</f>
        <v>194711778.71000001</v>
      </c>
      <c r="P4" s="358">
        <f>Export!P4+Import!P4</f>
        <v>3012524950.8500004</v>
      </c>
      <c r="Q4" s="358">
        <f>Export!Q4+Import!Q4</f>
        <v>12650394.129999999</v>
      </c>
      <c r="R4" s="358">
        <f>Export!R4+Import!R4</f>
        <v>18362759213.450001</v>
      </c>
      <c r="S4" s="358">
        <f>Export!S4+Import!S4</f>
        <v>148159203.84</v>
      </c>
      <c r="T4" s="358">
        <f>Export!T4+Import!T4</f>
        <v>970996321.13999999</v>
      </c>
      <c r="U4" s="358">
        <f>Export!U4+Import!U4</f>
        <v>240311034.09</v>
      </c>
      <c r="V4" s="358">
        <f>Export!V4+Import!V4</f>
        <v>814277656.28000009</v>
      </c>
      <c r="W4" s="358">
        <f>Export!W4+Import!W4</f>
        <v>50924274508.169998</v>
      </c>
      <c r="X4" s="358">
        <f>Export!X4+Import!X4</f>
        <v>2012253820.5999999</v>
      </c>
      <c r="Y4" s="358">
        <f>Export!Y4+Import!Y4</f>
        <v>2768957535.1199999</v>
      </c>
      <c r="Z4" s="358">
        <f>Export!Z4+Import!Z4</f>
        <v>105341473.11000001</v>
      </c>
      <c r="AA4" s="358">
        <f>Export!AA4+Import!AA4</f>
        <v>36620939893.150002</v>
      </c>
      <c r="AB4" s="358">
        <f>Export!AB4+Import!AB4</f>
        <v>10308315.16</v>
      </c>
      <c r="AC4" s="358">
        <f>Export!AC4+Import!AC4</f>
        <v>60543369.280000001</v>
      </c>
      <c r="AD4" s="358">
        <f>Export!AD4+Import!AD4</f>
        <v>23099646.509999998</v>
      </c>
      <c r="AE4" s="358">
        <f>Export!AE4+Import!AE4</f>
        <v>297523445.1744138</v>
      </c>
      <c r="AF4" s="358">
        <f>Export!AF4+Import!AF4</f>
        <v>529757482.00999999</v>
      </c>
      <c r="AG4" s="358">
        <f>Export!AG4+Import!AG4</f>
        <v>2213861956.77</v>
      </c>
      <c r="AH4" s="358">
        <f>Export!AH4+Import!AH4</f>
        <v>11773579493.870001</v>
      </c>
      <c r="AI4" s="358">
        <f>Export!AI4+Import!AI4</f>
        <v>404293026.81999999</v>
      </c>
      <c r="AJ4" s="358">
        <f>Export!AJ4+Import!AJ4</f>
        <v>10115365197.5</v>
      </c>
      <c r="AK4" s="358">
        <f>Export!AK4+Import!AK4</f>
        <v>1336160934.8900001</v>
      </c>
      <c r="AL4" s="358">
        <f>Export!AL4+Import!AL4</f>
        <v>237358183.17000002</v>
      </c>
      <c r="AM4" s="358">
        <f>Export!AM4+Import!AM4</f>
        <v>1305692732.28</v>
      </c>
      <c r="AN4" s="358">
        <f>Export!AN4+Import!AN4</f>
        <v>192693322.69999999</v>
      </c>
      <c r="AO4" s="358">
        <f>Export!AO4+Import!AO4</f>
        <v>831351232.57999992</v>
      </c>
      <c r="AP4" s="358">
        <f>Export!AP4+Import!AP4</f>
        <v>271258331.26999998</v>
      </c>
      <c r="AQ4" s="358">
        <f>Export!AQ4+Import!AQ4</f>
        <v>172479426.23000002</v>
      </c>
      <c r="AR4" s="358">
        <f>Export!AR4+Import!AR4</f>
        <v>9693843213.1199989</v>
      </c>
      <c r="AS4" s="358">
        <f>Export!AS4+Import!AS4</f>
        <v>29105747184.650002</v>
      </c>
      <c r="AT4" s="358">
        <f>Export!AT4+Import!AT4</f>
        <v>24178494.100000001</v>
      </c>
      <c r="AU4" s="358">
        <f>Export!AU4+Import!AU4</f>
        <v>2324230305.3299999</v>
      </c>
      <c r="AV4" s="358">
        <f>Export!AV4+Import!AV4</f>
        <v>3370889483.5900002</v>
      </c>
      <c r="AW4" s="358">
        <f>Export!AW4+Import!AW4</f>
        <v>1861894944.6300001</v>
      </c>
      <c r="AX4" s="358">
        <f>Export!AX4+Import!AX4</f>
        <v>4752530752.0799999</v>
      </c>
      <c r="AY4" s="358">
        <f>Export!AY4+Import!AY4</f>
        <v>3459066586.6699996</v>
      </c>
      <c r="AZ4" s="358">
        <f>Export!AZ4+Import!AZ4</f>
        <v>130656591.62</v>
      </c>
      <c r="BB4" s="358">
        <f t="shared" si="0"/>
        <v>345363980320.2901</v>
      </c>
    </row>
    <row r="5" spans="1:54" ht="14.25" customHeight="1" x14ac:dyDescent="0.25">
      <c r="A5" s="239" t="s">
        <v>8</v>
      </c>
      <c r="B5" s="358">
        <f>Export!B5+Import!B5</f>
        <v>67158230.481158897</v>
      </c>
      <c r="C5" s="358">
        <f>Export!C5+Import!C5</f>
        <v>766579744.50778651</v>
      </c>
      <c r="D5" s="358">
        <f>Export!D5+Import!D5</f>
        <v>2362200823.6855865</v>
      </c>
      <c r="E5" s="358">
        <f>Export!E5+Import!E5</f>
        <v>0</v>
      </c>
      <c r="F5" s="358">
        <f>Export!F5+Import!F5</f>
        <v>3623554443.5325012</v>
      </c>
      <c r="G5" s="358">
        <f>Export!G5+Import!G5</f>
        <v>1421690622.3153977</v>
      </c>
      <c r="H5" s="358">
        <f>Export!H5+Import!H5</f>
        <v>5225158697.6573477</v>
      </c>
      <c r="I5" s="358">
        <f>Export!I5+Import!I5</f>
        <v>752398822.40864933</v>
      </c>
      <c r="J5" s="358">
        <f>Export!J5+Import!J5</f>
        <v>15889199388.59445</v>
      </c>
      <c r="K5" s="358">
        <f>Export!K5+Import!K5</f>
        <v>5223747413.3907251</v>
      </c>
      <c r="L5" s="358">
        <f>Export!L5+Import!L5</f>
        <v>529894078.23580992</v>
      </c>
      <c r="M5" s="358">
        <f>Export!M5+Import!M5</f>
        <v>2866620046.3141503</v>
      </c>
      <c r="N5" s="358">
        <f>Export!N5+Import!N5</f>
        <v>79155265411.511246</v>
      </c>
      <c r="O5" s="358">
        <f>Export!O5+Import!O5</f>
        <v>3582993717.8699059</v>
      </c>
      <c r="P5" s="358">
        <f>Export!P5+Import!P5</f>
        <v>87595397289.371964</v>
      </c>
      <c r="Q5" s="358">
        <f>Export!Q5+Import!Q5</f>
        <v>544837866.06345451</v>
      </c>
      <c r="R5" s="358">
        <f>Export!R5+Import!R5</f>
        <v>12094629906.035952</v>
      </c>
      <c r="S5" s="358">
        <f>Export!S5+Import!S5</f>
        <v>910380892.1521889</v>
      </c>
      <c r="T5" s="358">
        <f>Export!T5+Import!T5</f>
        <v>3354869870.462575</v>
      </c>
      <c r="U5" s="358">
        <f>Export!U5+Import!U5</f>
        <v>192173859.82520685</v>
      </c>
      <c r="V5" s="358">
        <f>Export!V5+Import!V5</f>
        <v>6946551638.2311983</v>
      </c>
      <c r="W5" s="358">
        <f>Export!W5+Import!W5</f>
        <v>5505269361.91747</v>
      </c>
      <c r="X5" s="358">
        <f>Export!X5+Import!X5</f>
        <v>1908477311.1676862</v>
      </c>
      <c r="Y5" s="358">
        <f>Export!Y5+Import!Y5</f>
        <v>4134452419.8887596</v>
      </c>
      <c r="Z5" s="358">
        <f>Export!Z5+Import!Z5</f>
        <v>303097327.22842979</v>
      </c>
      <c r="AA5" s="358">
        <f>Export!AA5+Import!AA5</f>
        <v>2620456750.0564785</v>
      </c>
      <c r="AB5" s="358">
        <f>Export!AB5+Import!AB5</f>
        <v>153753977.77641529</v>
      </c>
      <c r="AC5" s="358">
        <f>Export!AC5+Import!AC5</f>
        <v>1871225613.7430162</v>
      </c>
      <c r="AD5" s="358">
        <f>Export!AD5+Import!AD5</f>
        <v>528380992.82634598</v>
      </c>
      <c r="AE5" s="358">
        <f>Export!AE5+Import!AE5</f>
        <v>0</v>
      </c>
      <c r="AF5" s="358">
        <f>Export!AF5+Import!AF5</f>
        <v>4065871634.7295766</v>
      </c>
      <c r="AG5" s="358">
        <f>Export!AG5+Import!AG5</f>
        <v>2390544378.699542</v>
      </c>
      <c r="AH5" s="358">
        <f>Export!AH5+Import!AH5</f>
        <v>88278848217.496429</v>
      </c>
      <c r="AI5" s="358">
        <f>Export!AI5+Import!AI5</f>
        <v>2541525646.6134014</v>
      </c>
      <c r="AJ5" s="358">
        <f>Export!AJ5+Import!AJ5</f>
        <v>453437669.71355969</v>
      </c>
      <c r="AK5" s="358">
        <f>Export!AK5+Import!AK5</f>
        <v>11570078594.072374</v>
      </c>
      <c r="AL5" s="358">
        <f>Export!AL5+Import!AL5</f>
        <v>4049418537.4445124</v>
      </c>
      <c r="AM5" s="358">
        <f>Export!AM5+Import!AM5</f>
        <v>5378965860.8543224</v>
      </c>
      <c r="AN5" s="358">
        <f>Export!AN5+Import!AN5</f>
        <v>3662026390.2611589</v>
      </c>
      <c r="AO5" s="358">
        <f>Export!AO5+Import!AO5</f>
        <v>6155098241.0807467</v>
      </c>
      <c r="AP5" s="358">
        <f>Export!AP5+Import!AP5</f>
        <v>1882298694.5289662</v>
      </c>
      <c r="AQ5" s="358">
        <f>Export!AQ5+Import!AQ5</f>
        <v>1340475359.8696773</v>
      </c>
      <c r="AR5" s="358">
        <f>Export!AR5+Import!AR5</f>
        <v>58365361723.123398</v>
      </c>
      <c r="AS5" s="358">
        <f>Export!AS5+Import!AS5</f>
        <v>25092964873.836418</v>
      </c>
      <c r="AT5" s="358">
        <f>Export!AT5+Import!AT5</f>
        <v>607667814.10750413</v>
      </c>
      <c r="AU5" s="358">
        <f>Export!AU5+Import!AU5</f>
        <v>16986491176.774298</v>
      </c>
      <c r="AV5" s="358">
        <f>Export!AV5+Import!AV5</f>
        <v>10238771703.778444</v>
      </c>
      <c r="AW5" s="358">
        <f>Export!AW5+Import!AW5</f>
        <v>13455435640.495876</v>
      </c>
      <c r="AX5" s="358">
        <f>Export!AX5+Import!AX5</f>
        <v>36609657611.967194</v>
      </c>
      <c r="AY5" s="358">
        <f>Export!AY5+Import!AY5</f>
        <v>7600958207.9679327</v>
      </c>
      <c r="AZ5" s="358">
        <f>Export!AZ5+Import!AZ5</f>
        <v>1093305535.3039322</v>
      </c>
      <c r="BB5" s="358">
        <f t="shared" si="0"/>
        <v>551949620029.97119</v>
      </c>
    </row>
    <row r="6" spans="1:54" ht="14.25" customHeight="1" x14ac:dyDescent="0.25">
      <c r="A6" s="238" t="s">
        <v>9</v>
      </c>
      <c r="B6" s="358">
        <f>Export!B6+Import!B6</f>
        <v>30983546.050000001</v>
      </c>
      <c r="C6" s="358">
        <f>Export!C6+Import!C6</f>
        <v>27186298074.139999</v>
      </c>
      <c r="D6" s="358">
        <f>Export!D6+Import!D6</f>
        <v>1882461519.6099999</v>
      </c>
      <c r="E6" s="358">
        <f>Export!E6+Import!E6</f>
        <v>3623554443.5325012</v>
      </c>
      <c r="F6" s="358">
        <f>Export!F6+Import!F6</f>
        <v>0</v>
      </c>
      <c r="G6" s="358">
        <f>Export!G6+Import!G6</f>
        <v>162613825.34</v>
      </c>
      <c r="H6" s="358">
        <f>Export!H6+Import!H6</f>
        <v>657781037.78999996</v>
      </c>
      <c r="I6" s="358">
        <f>Export!I6+Import!I6</f>
        <v>8763220924.8799992</v>
      </c>
      <c r="J6" s="358">
        <f>Export!J6+Import!J6</f>
        <v>74978038641.459991</v>
      </c>
      <c r="K6" s="358">
        <f>Export!K6+Import!K6</f>
        <v>711627474.60000002</v>
      </c>
      <c r="L6" s="358">
        <f>Export!L6+Import!L6</f>
        <v>152328667.98000002</v>
      </c>
      <c r="M6" s="358">
        <f>Export!M6+Import!M6</f>
        <v>1093873081.4100001</v>
      </c>
      <c r="N6" s="358">
        <f>Export!N6+Import!N6</f>
        <v>6465684708.3900003</v>
      </c>
      <c r="O6" s="358">
        <f>Export!O6+Import!O6</f>
        <v>142239593.38</v>
      </c>
      <c r="P6" s="358">
        <f>Export!P6+Import!P6</f>
        <v>9557267966.9400005</v>
      </c>
      <c r="Q6" s="358">
        <f>Export!Q6+Import!Q6</f>
        <v>37908885.700000003</v>
      </c>
      <c r="R6" s="358">
        <f>Export!R6+Import!R6</f>
        <v>7782627985.1099997</v>
      </c>
      <c r="S6" s="358">
        <f>Export!S6+Import!S6</f>
        <v>2596615446.3600001</v>
      </c>
      <c r="T6" s="358">
        <f>Export!T6+Import!T6</f>
        <v>841545115.94000006</v>
      </c>
      <c r="U6" s="358">
        <f>Export!U6+Import!U6</f>
        <v>251892370.81999999</v>
      </c>
      <c r="V6" s="358">
        <f>Export!V6+Import!V6</f>
        <v>1152757033.8</v>
      </c>
      <c r="W6" s="358">
        <f>Export!W6+Import!W6</f>
        <v>9120833117.5900002</v>
      </c>
      <c r="X6" s="358">
        <f>Export!X6+Import!X6</f>
        <v>2003286103.48</v>
      </c>
      <c r="Y6" s="358">
        <f>Export!Y6+Import!Y6</f>
        <v>3975848738.4200001</v>
      </c>
      <c r="Z6" s="358">
        <f>Export!Z6+Import!Z6</f>
        <v>218061930.07999998</v>
      </c>
      <c r="AA6" s="358">
        <f>Export!AA6+Import!AA6</f>
        <v>8631994178.1899986</v>
      </c>
      <c r="AB6" s="358">
        <f>Export!AB6+Import!AB6</f>
        <v>361018329.70999998</v>
      </c>
      <c r="AC6" s="358">
        <f>Export!AC6+Import!AC6</f>
        <v>77994669.530000001</v>
      </c>
      <c r="AD6" s="358">
        <f>Export!AD6+Import!AD6</f>
        <v>22815597.270000003</v>
      </c>
      <c r="AE6" s="358">
        <f>Export!AE6+Import!AE6</f>
        <v>456393203.74749893</v>
      </c>
      <c r="AF6" s="358">
        <f>Export!AF6+Import!AF6</f>
        <v>537310575.09000003</v>
      </c>
      <c r="AG6" s="358">
        <f>Export!AG6+Import!AG6</f>
        <v>8781796248.3999996</v>
      </c>
      <c r="AH6" s="358">
        <f>Export!AH6+Import!AH6</f>
        <v>15437522863.67</v>
      </c>
      <c r="AI6" s="358">
        <f>Export!AI6+Import!AI6</f>
        <v>1527190082.52</v>
      </c>
      <c r="AJ6" s="358">
        <f>Export!AJ6+Import!AJ6</f>
        <v>164773962.68000001</v>
      </c>
      <c r="AK6" s="358">
        <f>Export!AK6+Import!AK6</f>
        <v>1595589894.49</v>
      </c>
      <c r="AL6" s="358">
        <f>Export!AL6+Import!AL6</f>
        <v>2498551539.1799998</v>
      </c>
      <c r="AM6" s="358">
        <f>Export!AM6+Import!AM6</f>
        <v>1186587428.29</v>
      </c>
      <c r="AN6" s="358">
        <f>Export!AN6+Import!AN6</f>
        <v>494162785.31999999</v>
      </c>
      <c r="AO6" s="358">
        <f>Export!AO6+Import!AO6</f>
        <v>5466283311.4099998</v>
      </c>
      <c r="AP6" s="358">
        <f>Export!AP6+Import!AP6</f>
        <v>172663846.37</v>
      </c>
      <c r="AQ6" s="358">
        <f>Export!AQ6+Import!AQ6</f>
        <v>448228046.75999999</v>
      </c>
      <c r="AR6" s="358">
        <f>Export!AR6+Import!AR6</f>
        <v>5371135584.2800007</v>
      </c>
      <c r="AS6" s="358">
        <f>Export!AS6+Import!AS6</f>
        <v>45458617738.419998</v>
      </c>
      <c r="AT6" s="358">
        <f>Export!AT6+Import!AT6</f>
        <v>133587596.84</v>
      </c>
      <c r="AU6" s="358">
        <f>Export!AU6+Import!AU6</f>
        <v>6940385864.3600006</v>
      </c>
      <c r="AV6" s="358">
        <f>Export!AV6+Import!AV6</f>
        <v>3364847448.1099997</v>
      </c>
      <c r="AW6" s="358">
        <f>Export!AW6+Import!AW6</f>
        <v>1517462716.99</v>
      </c>
      <c r="AX6" s="358">
        <f>Export!AX6+Import!AX6</f>
        <v>7705326343.5100002</v>
      </c>
      <c r="AY6" s="358">
        <f>Export!AY6+Import!AY6</f>
        <v>2324851876.5099998</v>
      </c>
      <c r="AZ6" s="358">
        <f>Export!AZ6+Import!AZ6</f>
        <v>208741832.46000001</v>
      </c>
      <c r="BB6" s="358">
        <f t="shared" si="0"/>
        <v>284275183796.90997</v>
      </c>
    </row>
    <row r="7" spans="1:54" ht="14.25" customHeight="1" x14ac:dyDescent="0.25">
      <c r="A7" s="238" t="s">
        <v>10</v>
      </c>
      <c r="B7" s="358">
        <f>Export!B7+Import!B7</f>
        <v>108227600.69</v>
      </c>
      <c r="C7" s="358">
        <f>Export!C7+Import!C7</f>
        <v>164650701.75999999</v>
      </c>
      <c r="D7" s="358">
        <f>Export!D7+Import!D7</f>
        <v>64416360.060000002</v>
      </c>
      <c r="E7" s="358">
        <f>Export!E7+Import!E7</f>
        <v>1421690622.3153977</v>
      </c>
      <c r="F7" s="358">
        <f>Export!F7+Import!F7</f>
        <v>162613825.34</v>
      </c>
      <c r="G7" s="358">
        <f>Export!G7+Import!G7</f>
        <v>0</v>
      </c>
      <c r="H7" s="358">
        <f>Export!H7+Import!H7</f>
        <v>1329029933.21</v>
      </c>
      <c r="I7" s="358">
        <f>Export!I7+Import!I7</f>
        <v>434714419.04000002</v>
      </c>
      <c r="J7" s="358">
        <f>Export!J7+Import!J7</f>
        <v>2245490137.1900001</v>
      </c>
      <c r="K7" s="358">
        <f>Export!K7+Import!K7</f>
        <v>270826634.08000004</v>
      </c>
      <c r="L7" s="358">
        <f>Export!L7+Import!L7</f>
        <v>68872559.200000003</v>
      </c>
      <c r="M7" s="358">
        <f>Export!M7+Import!M7</f>
        <v>144327799.91</v>
      </c>
      <c r="N7" s="358">
        <f>Export!N7+Import!N7</f>
        <v>2216724785.3400002</v>
      </c>
      <c r="O7" s="358">
        <f>Export!O7+Import!O7</f>
        <v>3179067623.8900003</v>
      </c>
      <c r="P7" s="358">
        <f>Export!P7+Import!P7</f>
        <v>1895269593.52</v>
      </c>
      <c r="Q7" s="358">
        <f>Export!Q7+Import!Q7</f>
        <v>123658361.06999999</v>
      </c>
      <c r="R7" s="358">
        <f>Export!R7+Import!R7</f>
        <v>345857006.41999996</v>
      </c>
      <c r="S7" s="358">
        <f>Export!S7+Import!S7</f>
        <v>125596164.39</v>
      </c>
      <c r="T7" s="358">
        <f>Export!T7+Import!T7</f>
        <v>193346436.47</v>
      </c>
      <c r="U7" s="358">
        <f>Export!U7+Import!U7</f>
        <v>9908416.4600000009</v>
      </c>
      <c r="V7" s="358">
        <f>Export!V7+Import!V7</f>
        <v>162307156.09</v>
      </c>
      <c r="W7" s="358">
        <f>Export!W7+Import!W7</f>
        <v>227266616.84</v>
      </c>
      <c r="X7" s="358">
        <f>Export!X7+Import!X7</f>
        <v>548059578.80999994</v>
      </c>
      <c r="Y7" s="358">
        <f>Export!Y7+Import!Y7</f>
        <v>357118824.93000001</v>
      </c>
      <c r="Z7" s="358">
        <f>Export!Z7+Import!Z7</f>
        <v>15016226.810000001</v>
      </c>
      <c r="AA7" s="358">
        <f>Export!AA7+Import!AA7</f>
        <v>287232904.74000001</v>
      </c>
      <c r="AB7" s="358">
        <f>Export!AB7+Import!AB7</f>
        <v>3156318.98</v>
      </c>
      <c r="AC7" s="358">
        <f>Export!AC7+Import!AC7</f>
        <v>149708754.60000002</v>
      </c>
      <c r="AD7" s="358">
        <f>Export!AD7+Import!AD7</f>
        <v>90003784.840000004</v>
      </c>
      <c r="AE7" s="358">
        <f>Export!AE7+Import!AE7</f>
        <v>179064492.60460243</v>
      </c>
      <c r="AF7" s="358">
        <f>Export!AF7+Import!AF7</f>
        <v>1602271782.0100002</v>
      </c>
      <c r="AG7" s="358">
        <f>Export!AG7+Import!AG7</f>
        <v>152873568.05000001</v>
      </c>
      <c r="AH7" s="358">
        <f>Export!AH7+Import!AH7</f>
        <v>8274759780.5200005</v>
      </c>
      <c r="AI7" s="358">
        <f>Export!AI7+Import!AI7</f>
        <v>121808575.00999999</v>
      </c>
      <c r="AJ7" s="358">
        <f>Export!AJ7+Import!AJ7</f>
        <v>20916782.82</v>
      </c>
      <c r="AK7" s="358">
        <f>Export!AK7+Import!AK7</f>
        <v>1922800670.6900001</v>
      </c>
      <c r="AL7" s="358">
        <f>Export!AL7+Import!AL7</f>
        <v>224215898.91</v>
      </c>
      <c r="AM7" s="358">
        <f>Export!AM7+Import!AM7</f>
        <v>1376922770.04</v>
      </c>
      <c r="AN7" s="358">
        <f>Export!AN7+Import!AN7</f>
        <v>4410153351.4099998</v>
      </c>
      <c r="AO7" s="358">
        <f>Export!AO7+Import!AO7</f>
        <v>4495170710.6999998</v>
      </c>
      <c r="AP7" s="358">
        <f>Export!AP7+Import!AP7</f>
        <v>680220378.43999994</v>
      </c>
      <c r="AQ7" s="358">
        <f>Export!AQ7+Import!AQ7</f>
        <v>407871427.94</v>
      </c>
      <c r="AR7" s="358">
        <f>Export!AR7+Import!AR7</f>
        <v>1178778630.3599999</v>
      </c>
      <c r="AS7" s="358">
        <f>Export!AS7+Import!AS7</f>
        <v>839584985.37</v>
      </c>
      <c r="AT7" s="358">
        <f>Export!AT7+Import!AT7</f>
        <v>1133480701.3299999</v>
      </c>
      <c r="AU7" s="358">
        <f>Export!AU7+Import!AU7</f>
        <v>2664740946.3199997</v>
      </c>
      <c r="AV7" s="358">
        <f>Export!AV7+Import!AV7</f>
        <v>572764164.46000004</v>
      </c>
      <c r="AW7" s="358">
        <f>Export!AW7+Import!AW7</f>
        <v>448699542.73000002</v>
      </c>
      <c r="AX7" s="358">
        <f>Export!AX7+Import!AX7</f>
        <v>5005245084.0599995</v>
      </c>
      <c r="AY7" s="358">
        <f>Export!AY7+Import!AY7</f>
        <v>5074907194.8600006</v>
      </c>
      <c r="AZ7" s="358">
        <f>Export!AZ7+Import!AZ7</f>
        <v>697692493.91000009</v>
      </c>
      <c r="BB7" s="358">
        <f t="shared" si="0"/>
        <v>57829103079.540009</v>
      </c>
    </row>
    <row r="8" spans="1:54" ht="14.25" customHeight="1" x14ac:dyDescent="0.25">
      <c r="A8" s="239" t="s">
        <v>11</v>
      </c>
      <c r="B8" s="358">
        <f>Export!B8+Import!B8</f>
        <v>63621505.829999998</v>
      </c>
      <c r="C8" s="358">
        <f>Export!C8+Import!C8</f>
        <v>267447008.38999999</v>
      </c>
      <c r="D8" s="358">
        <f>Export!D8+Import!D8</f>
        <v>684893321.77999997</v>
      </c>
      <c r="E8" s="358">
        <f>Export!E8+Import!E8</f>
        <v>5225158697.6573477</v>
      </c>
      <c r="F8" s="358">
        <f>Export!F8+Import!F8</f>
        <v>657781037.78999996</v>
      </c>
      <c r="G8" s="358">
        <f>Export!G8+Import!G8</f>
        <v>1329029933.21</v>
      </c>
      <c r="H8" s="358">
        <f>Export!H8+Import!H8</f>
        <v>0</v>
      </c>
      <c r="I8" s="358">
        <f>Export!I8+Import!I8</f>
        <v>109010227.09</v>
      </c>
      <c r="J8" s="358">
        <f>Export!J8+Import!J8</f>
        <v>22555023975.300003</v>
      </c>
      <c r="K8" s="358">
        <f>Export!K8+Import!K8</f>
        <v>2087319187.25</v>
      </c>
      <c r="L8" s="358">
        <f>Export!L8+Import!L8</f>
        <v>369505199.39999998</v>
      </c>
      <c r="M8" s="358">
        <f>Export!M8+Import!M8</f>
        <v>1398600525.97</v>
      </c>
      <c r="N8" s="358">
        <f>Export!N8+Import!N8</f>
        <v>13480080115.629999</v>
      </c>
      <c r="O8" s="358">
        <f>Export!O8+Import!O8</f>
        <v>629229652.09000003</v>
      </c>
      <c r="P8" s="358">
        <f>Export!P8+Import!P8</f>
        <v>10432950071.049999</v>
      </c>
      <c r="Q8" s="358">
        <f>Export!Q8+Import!Q8</f>
        <v>463555045.42000002</v>
      </c>
      <c r="R8" s="358">
        <f>Export!R8+Import!R8</f>
        <v>1495004774.1700001</v>
      </c>
      <c r="S8" s="358">
        <f>Export!S8+Import!S8</f>
        <v>92291467.599999994</v>
      </c>
      <c r="T8" s="358">
        <f>Export!T8+Import!T8</f>
        <v>2398637662.48</v>
      </c>
      <c r="U8" s="358">
        <f>Export!U8+Import!U8</f>
        <v>145156643.46000001</v>
      </c>
      <c r="V8" s="358">
        <f>Export!V8+Import!V8</f>
        <v>844129984.35000002</v>
      </c>
      <c r="W8" s="358">
        <f>Export!W8+Import!W8</f>
        <v>3601554963.3899999</v>
      </c>
      <c r="X8" s="358">
        <f>Export!X8+Import!X8</f>
        <v>881285440.84000003</v>
      </c>
      <c r="Y8" s="358">
        <f>Export!Y8+Import!Y8</f>
        <v>646954233.82000005</v>
      </c>
      <c r="Z8" s="358">
        <f>Export!Z8+Import!Z8</f>
        <v>71141233.459999993</v>
      </c>
      <c r="AA8" s="358">
        <f>Export!AA8+Import!AA8</f>
        <v>4657500264.0599995</v>
      </c>
      <c r="AB8" s="358">
        <f>Export!AB8+Import!AB8</f>
        <v>26100376.48</v>
      </c>
      <c r="AC8" s="358">
        <f>Export!AC8+Import!AC8</f>
        <v>962744465.58000004</v>
      </c>
      <c r="AD8" s="358">
        <f>Export!AD8+Import!AD8</f>
        <v>431651790.99000001</v>
      </c>
      <c r="AE8" s="358">
        <f>Export!AE8+Import!AE8</f>
        <v>658118142.08265162</v>
      </c>
      <c r="AF8" s="358">
        <f>Export!AF8+Import!AF8</f>
        <v>8508265850.3699999</v>
      </c>
      <c r="AG8" s="358">
        <f>Export!AG8+Import!AG8</f>
        <v>1733010153.1900001</v>
      </c>
      <c r="AH8" s="358">
        <f>Export!AH8+Import!AH8</f>
        <v>94068845703.179993</v>
      </c>
      <c r="AI8" s="358">
        <f>Export!AI8+Import!AI8</f>
        <v>1179102104.8899999</v>
      </c>
      <c r="AJ8" s="358">
        <f>Export!AJ8+Import!AJ8</f>
        <v>142856921.94999999</v>
      </c>
      <c r="AK8" s="358">
        <f>Export!AK8+Import!AK8</f>
        <v>21366041481.84</v>
      </c>
      <c r="AL8" s="358">
        <f>Export!AL8+Import!AL8</f>
        <v>1016177756.26</v>
      </c>
      <c r="AM8" s="358">
        <f>Export!AM8+Import!AM8</f>
        <v>12361937263.59</v>
      </c>
      <c r="AN8" s="358">
        <f>Export!AN8+Import!AN8</f>
        <v>4593602435.3500004</v>
      </c>
      <c r="AO8" s="358">
        <f>Export!AO8+Import!AO8</f>
        <v>8080628486.96</v>
      </c>
      <c r="AP8" s="358">
        <f>Export!AP8+Import!AP8</f>
        <v>19099046069.84</v>
      </c>
      <c r="AQ8" s="358">
        <f>Export!AQ8+Import!AQ8</f>
        <v>1535314514.3600001</v>
      </c>
      <c r="AR8" s="358">
        <f>Export!AR8+Import!AR8</f>
        <v>11866170859.879999</v>
      </c>
      <c r="AS8" s="358">
        <f>Export!AS8+Import!AS8</f>
        <v>7593628849.6000004</v>
      </c>
      <c r="AT8" s="358">
        <f>Export!AT8+Import!AT8</f>
        <v>932502521.55999994</v>
      </c>
      <c r="AU8" s="358">
        <f>Export!AU8+Import!AU8</f>
        <v>7623768083.6999998</v>
      </c>
      <c r="AV8" s="358">
        <f>Export!AV8+Import!AV8</f>
        <v>4130863119.3699999</v>
      </c>
      <c r="AW8" s="358">
        <f>Export!AW8+Import!AW8</f>
        <v>3590793664.5</v>
      </c>
      <c r="AX8" s="358">
        <f>Export!AX8+Import!AX8</f>
        <v>14090050796.16</v>
      </c>
      <c r="AY8" s="358">
        <f>Export!AY8+Import!AY8</f>
        <v>4152975345.7799997</v>
      </c>
      <c r="AZ8" s="358">
        <f>Export!AZ8+Import!AZ8</f>
        <v>1804766671.8499999</v>
      </c>
      <c r="BB8" s="358">
        <f t="shared" si="0"/>
        <v>306135825600.79999</v>
      </c>
    </row>
    <row r="9" spans="1:54" ht="14.25" customHeight="1" x14ac:dyDescent="0.25">
      <c r="A9" s="239" t="s">
        <v>12</v>
      </c>
      <c r="B9" s="358">
        <f>Export!B9+Import!B9</f>
        <v>616930.35</v>
      </c>
      <c r="C9" s="358">
        <f>Export!C9+Import!C9</f>
        <v>3703875442.6999998</v>
      </c>
      <c r="D9" s="358">
        <f>Export!D9+Import!D9</f>
        <v>661047574.99000001</v>
      </c>
      <c r="E9" s="358">
        <f>Export!E9+Import!E9</f>
        <v>752398822.40864933</v>
      </c>
      <c r="F9" s="358">
        <f>Export!F9+Import!F9</f>
        <v>8763220924.8799992</v>
      </c>
      <c r="G9" s="358">
        <f>Export!G9+Import!G9</f>
        <v>434714419.04000002</v>
      </c>
      <c r="H9" s="358">
        <f>Export!H9+Import!H9</f>
        <v>109010227.09</v>
      </c>
      <c r="I9" s="358">
        <f>Export!I9+Import!I9</f>
        <v>0</v>
      </c>
      <c r="J9" s="358">
        <f>Export!J9+Import!J9</f>
        <v>34613648784.190002</v>
      </c>
      <c r="K9" s="358">
        <f>Export!K9+Import!K9</f>
        <v>373780839.62</v>
      </c>
      <c r="L9" s="358">
        <f>Export!L9+Import!L9</f>
        <v>26577303.659999996</v>
      </c>
      <c r="M9" s="358">
        <f>Export!M9+Import!M9</f>
        <v>511062638.77000004</v>
      </c>
      <c r="N9" s="358">
        <f>Export!N9+Import!N9</f>
        <v>2420548062</v>
      </c>
      <c r="O9" s="358">
        <f>Export!O9+Import!O9</f>
        <v>98494210.910000011</v>
      </c>
      <c r="P9" s="358">
        <f>Export!P9+Import!P9</f>
        <v>2031365659.75</v>
      </c>
      <c r="Q9" s="358">
        <f>Export!Q9+Import!Q9</f>
        <v>2725709.5599999996</v>
      </c>
      <c r="R9" s="358">
        <f>Export!R9+Import!R9</f>
        <v>2915487437.9000001</v>
      </c>
      <c r="S9" s="358">
        <f>Export!S9+Import!S9</f>
        <v>13515364.800000001</v>
      </c>
      <c r="T9" s="358">
        <f>Export!T9+Import!T9</f>
        <v>186471416.75999999</v>
      </c>
      <c r="U9" s="358">
        <f>Export!U9+Import!U9</f>
        <v>22426110.899999999</v>
      </c>
      <c r="V9" s="358">
        <f>Export!V9+Import!V9</f>
        <v>231207116.88</v>
      </c>
      <c r="W9" s="358">
        <f>Export!W9+Import!W9</f>
        <v>8482821159.5799999</v>
      </c>
      <c r="X9" s="358">
        <f>Export!X9+Import!X9</f>
        <v>205690640.56</v>
      </c>
      <c r="Y9" s="358">
        <f>Export!Y9+Import!Y9</f>
        <v>2232270690.8899999</v>
      </c>
      <c r="Z9" s="358">
        <f>Export!Z9+Import!Z9</f>
        <v>9856873.1099999994</v>
      </c>
      <c r="AA9" s="358">
        <f>Export!AA9+Import!AA9</f>
        <v>5860158721.0699997</v>
      </c>
      <c r="AB9" s="358">
        <f>Export!AB9+Import!AB9</f>
        <v>32716873.02</v>
      </c>
      <c r="AC9" s="358">
        <f>Export!AC9+Import!AC9</f>
        <v>24860892.59</v>
      </c>
      <c r="AD9" s="358">
        <f>Export!AD9+Import!AD9</f>
        <v>12261619.120000001</v>
      </c>
      <c r="AE9" s="358">
        <f>Export!AE9+Import!AE9</f>
        <v>94765985.831350714</v>
      </c>
      <c r="AF9" s="358">
        <f>Export!AF9+Import!AF9</f>
        <v>103910687.20999999</v>
      </c>
      <c r="AG9" s="358">
        <f>Export!AG9+Import!AG9</f>
        <v>3549228139.46</v>
      </c>
      <c r="AH9" s="358">
        <f>Export!AH9+Import!AH9</f>
        <v>3991636700.1999998</v>
      </c>
      <c r="AI9" s="358">
        <f>Export!AI9+Import!AI9</f>
        <v>189386457.93000001</v>
      </c>
      <c r="AJ9" s="358">
        <f>Export!AJ9+Import!AJ9</f>
        <v>215071620.39999998</v>
      </c>
      <c r="AK9" s="358">
        <f>Export!AK9+Import!AK9</f>
        <v>312625682.85000002</v>
      </c>
      <c r="AL9" s="358">
        <f>Export!AL9+Import!AL9</f>
        <v>227318468.42000002</v>
      </c>
      <c r="AM9" s="358">
        <f>Export!AM9+Import!AM9</f>
        <v>406230546.22000003</v>
      </c>
      <c r="AN9" s="358">
        <f>Export!AN9+Import!AN9</f>
        <v>86307501.289999992</v>
      </c>
      <c r="AO9" s="358">
        <f>Export!AO9+Import!AO9</f>
        <v>836320293.97000003</v>
      </c>
      <c r="AP9" s="358">
        <f>Export!AP9+Import!AP9</f>
        <v>25911985.240000002</v>
      </c>
      <c r="AQ9" s="358">
        <f>Export!AQ9+Import!AQ9</f>
        <v>19310426.390000001</v>
      </c>
      <c r="AR9" s="358">
        <f>Export!AR9+Import!AR9</f>
        <v>1460516521.9200001</v>
      </c>
      <c r="AS9" s="358">
        <f>Export!AS9+Import!AS9</f>
        <v>21763898957.150002</v>
      </c>
      <c r="AT9" s="358">
        <f>Export!AT9+Import!AT9</f>
        <v>13999520.84</v>
      </c>
      <c r="AU9" s="358">
        <f>Export!AU9+Import!AU9</f>
        <v>3396974658.6999998</v>
      </c>
      <c r="AV9" s="358">
        <f>Export!AV9+Import!AV9</f>
        <v>760977520.08999991</v>
      </c>
      <c r="AW9" s="358">
        <f>Export!AW9+Import!AW9</f>
        <v>467580105.09000003</v>
      </c>
      <c r="AX9" s="358">
        <f>Export!AX9+Import!AX9</f>
        <v>2114333660.1900001</v>
      </c>
      <c r="AY9" s="358">
        <f>Export!AY9+Import!AY9</f>
        <v>615656020.45000005</v>
      </c>
      <c r="AZ9" s="358">
        <f>Export!AZ9+Import!AZ9</f>
        <v>42261953.449999996</v>
      </c>
      <c r="BB9" s="358">
        <f t="shared" si="0"/>
        <v>115427055880.38997</v>
      </c>
    </row>
    <row r="10" spans="1:54" ht="14.25" customHeight="1" x14ac:dyDescent="0.25">
      <c r="A10" s="238" t="s">
        <v>13</v>
      </c>
      <c r="B10" s="358">
        <f>Export!B10+Import!B10</f>
        <v>488802794.04000002</v>
      </c>
      <c r="C10" s="358">
        <f>Export!C10+Import!C10</f>
        <v>16970761541.799999</v>
      </c>
      <c r="D10" s="358">
        <f>Export!D10+Import!D10</f>
        <v>131982311557.82001</v>
      </c>
      <c r="E10" s="358">
        <f>Export!E10+Import!E10</f>
        <v>15889199388.59445</v>
      </c>
      <c r="F10" s="358">
        <f>Export!F10+Import!F10</f>
        <v>74978038641.459991</v>
      </c>
      <c r="G10" s="358">
        <f>Export!G10+Import!G10</f>
        <v>2245490137.1900001</v>
      </c>
      <c r="H10" s="358">
        <f>Export!H10+Import!H10</f>
        <v>22555023975.300003</v>
      </c>
      <c r="I10" s="358">
        <f>Export!I10+Import!I10</f>
        <v>34613648784.190002</v>
      </c>
      <c r="J10" s="358">
        <f>Export!J10+Import!J10</f>
        <v>0</v>
      </c>
      <c r="K10" s="358">
        <f>Export!K10+Import!K10</f>
        <v>10270833829.77</v>
      </c>
      <c r="L10" s="358">
        <f>Export!L10+Import!L10</f>
        <v>1746099057.28</v>
      </c>
      <c r="M10" s="358">
        <f>Export!M10+Import!M10</f>
        <v>8957869583.0100002</v>
      </c>
      <c r="N10" s="358">
        <f>Export!N10+Import!N10</f>
        <v>75124274019.830002</v>
      </c>
      <c r="O10" s="358">
        <f>Export!O10+Import!O10</f>
        <v>3501594272.52</v>
      </c>
      <c r="P10" s="358">
        <f>Export!P10+Import!P10</f>
        <v>55811322884.57</v>
      </c>
      <c r="Q10" s="358">
        <f>Export!Q10+Import!Q10</f>
        <v>771381564.84000003</v>
      </c>
      <c r="R10" s="358">
        <f>Export!R10+Import!R10</f>
        <v>83578673262.710007</v>
      </c>
      <c r="S10" s="358">
        <f>Export!S10+Import!S10</f>
        <v>35320088945.089996</v>
      </c>
      <c r="T10" s="358">
        <f>Export!T10+Import!T10</f>
        <v>12143856903.84</v>
      </c>
      <c r="U10" s="358">
        <f>Export!U10+Import!U10</f>
        <v>574449851</v>
      </c>
      <c r="V10" s="358">
        <f>Export!V10+Import!V10</f>
        <v>9569703201.1700001</v>
      </c>
      <c r="W10" s="358">
        <f>Export!W10+Import!W10</f>
        <v>293115958532.52997</v>
      </c>
      <c r="X10" s="358">
        <f>Export!X10+Import!X10</f>
        <v>32648600174.049999</v>
      </c>
      <c r="Y10" s="358">
        <f>Export!Y10+Import!Y10</f>
        <v>68428740566.889999</v>
      </c>
      <c r="Z10" s="358">
        <f>Export!Z10+Import!Z10</f>
        <v>4041773866.3800001</v>
      </c>
      <c r="AA10" s="358">
        <f>Export!AA10+Import!AA10</f>
        <v>248006462144.51001</v>
      </c>
      <c r="AB10" s="358">
        <f>Export!AB10+Import!AB10</f>
        <v>1729793062.6600001</v>
      </c>
      <c r="AC10" s="358">
        <f>Export!AC10+Import!AC10</f>
        <v>1260977169.8599999</v>
      </c>
      <c r="AD10" s="358">
        <f>Export!AD10+Import!AD10</f>
        <v>751846153.01999998</v>
      </c>
      <c r="AE10" s="358">
        <f>Export!AE10+Import!AE10</f>
        <v>2001273259.9855523</v>
      </c>
      <c r="AF10" s="358">
        <f>Export!AF10+Import!AF10</f>
        <v>8918057904.2199993</v>
      </c>
      <c r="AG10" s="358">
        <f>Export!AG10+Import!AG10</f>
        <v>61052818272.899994</v>
      </c>
      <c r="AH10" s="358">
        <f>Export!AH10+Import!AH10</f>
        <v>204148449334.53</v>
      </c>
      <c r="AI10" s="358">
        <f>Export!AI10+Import!AI10</f>
        <v>11135443115.5</v>
      </c>
      <c r="AJ10" s="358">
        <f>Export!AJ10+Import!AJ10</f>
        <v>16073363872.57</v>
      </c>
      <c r="AK10" s="358">
        <f>Export!AK10+Import!AK10</f>
        <v>28460300561.09</v>
      </c>
      <c r="AL10" s="358">
        <f>Export!AL10+Import!AL10</f>
        <v>3808050424.0799999</v>
      </c>
      <c r="AM10" s="358">
        <f>Export!AM10+Import!AM10</f>
        <v>13705794536.119999</v>
      </c>
      <c r="AN10" s="358">
        <f>Export!AN10+Import!AN10</f>
        <v>5521980180.0799999</v>
      </c>
      <c r="AO10" s="358">
        <f>Export!AO10+Import!AO10</f>
        <v>82930105243.660004</v>
      </c>
      <c r="AP10" s="358">
        <f>Export!AP10+Import!AP10</f>
        <v>7535482862.5500002</v>
      </c>
      <c r="AQ10" s="358">
        <f>Export!AQ10+Import!AQ10</f>
        <v>3352505346.5799999</v>
      </c>
      <c r="AR10" s="358">
        <f>Export!AR10+Import!AR10</f>
        <v>80854663490.690002</v>
      </c>
      <c r="AS10" s="358">
        <f>Export!AS10+Import!AS10</f>
        <v>610108453593.52002</v>
      </c>
      <c r="AT10" s="358">
        <f>Export!AT10+Import!AT10</f>
        <v>1535448126.49</v>
      </c>
      <c r="AU10" s="358">
        <f>Export!AU10+Import!AU10</f>
        <v>35994765822.709999</v>
      </c>
      <c r="AV10" s="358">
        <f>Export!AV10+Import!AV10</f>
        <v>39369567402.949997</v>
      </c>
      <c r="AW10" s="358">
        <f>Export!AW10+Import!AW10</f>
        <v>14069324461.93</v>
      </c>
      <c r="AX10" s="358">
        <f>Export!AX10+Import!AX10</f>
        <v>48211134102.550003</v>
      </c>
      <c r="AY10" s="358">
        <f>Export!AY10+Import!AY10</f>
        <v>26178011542.889999</v>
      </c>
      <c r="AZ10" s="358">
        <f>Export!AZ10+Import!AZ10</f>
        <v>7609157684.1199999</v>
      </c>
      <c r="BB10" s="358">
        <f t="shared" si="0"/>
        <v>2559651727007.6416</v>
      </c>
    </row>
    <row r="11" spans="1:54" ht="14.25" customHeight="1" x14ac:dyDescent="0.25">
      <c r="A11" s="239" t="s">
        <v>14</v>
      </c>
      <c r="B11" s="358">
        <f>Export!B11+Import!B11</f>
        <v>23616171.32</v>
      </c>
      <c r="C11" s="358">
        <f>Export!C11+Import!C11</f>
        <v>407880815.62</v>
      </c>
      <c r="D11" s="358">
        <f>Export!D11+Import!D11</f>
        <v>988488439.53999996</v>
      </c>
      <c r="E11" s="358">
        <f>Export!E11+Import!E11</f>
        <v>5223747413.3907251</v>
      </c>
      <c r="F11" s="358">
        <f>Export!F11+Import!F11</f>
        <v>711627474.60000002</v>
      </c>
      <c r="G11" s="358">
        <f>Export!G11+Import!G11</f>
        <v>270826634.08000004</v>
      </c>
      <c r="H11" s="358">
        <f>Export!H11+Import!H11</f>
        <v>2087319187.25</v>
      </c>
      <c r="I11" s="358">
        <f>Export!I11+Import!I11</f>
        <v>373780839.62</v>
      </c>
      <c r="J11" s="358">
        <f>Export!J11+Import!J11</f>
        <v>10270833829.77</v>
      </c>
      <c r="K11" s="358">
        <f>Export!K11+Import!K11</f>
        <v>0</v>
      </c>
      <c r="L11" s="358">
        <f>Export!L11+Import!L11</f>
        <v>644000083.64999998</v>
      </c>
      <c r="M11" s="358">
        <f>Export!M11+Import!M11</f>
        <v>2765675502.6199999</v>
      </c>
      <c r="N11" s="358">
        <f>Export!N11+Import!N11</f>
        <v>5694163480.1900005</v>
      </c>
      <c r="O11" s="358">
        <f>Export!O11+Import!O11</f>
        <v>726731720.82000005</v>
      </c>
      <c r="P11" s="358">
        <f>Export!P11+Import!P11</f>
        <v>10589865908.400002</v>
      </c>
      <c r="Q11" s="358">
        <f>Export!Q11+Import!Q11</f>
        <v>155623448.18000001</v>
      </c>
      <c r="R11" s="358">
        <f>Export!R11+Import!R11</f>
        <v>1149811185.6800001</v>
      </c>
      <c r="S11" s="358">
        <f>Export!S11+Import!S11</f>
        <v>185220445.34999999</v>
      </c>
      <c r="T11" s="358">
        <f>Export!T11+Import!T11</f>
        <v>1376693623.0999999</v>
      </c>
      <c r="U11" s="358">
        <f>Export!U11+Import!U11</f>
        <v>607838570.76999998</v>
      </c>
      <c r="V11" s="358">
        <f>Export!V11+Import!V11</f>
        <v>271768493.27999997</v>
      </c>
      <c r="W11" s="358">
        <f>Export!W11+Import!W11</f>
        <v>2193172872.8000002</v>
      </c>
      <c r="X11" s="358">
        <f>Export!X11+Import!X11</f>
        <v>440132940.79999995</v>
      </c>
      <c r="Y11" s="358">
        <f>Export!Y11+Import!Y11</f>
        <v>1046469715.6900001</v>
      </c>
      <c r="Z11" s="358">
        <f>Export!Z11+Import!Z11</f>
        <v>40801793.82</v>
      </c>
      <c r="AA11" s="358">
        <f>Export!AA11+Import!AA11</f>
        <v>1896743565.6599998</v>
      </c>
      <c r="AB11" s="358">
        <f>Export!AB11+Import!AB11</f>
        <v>10480214.289999999</v>
      </c>
      <c r="AC11" s="358">
        <f>Export!AC11+Import!AC11</f>
        <v>1057873272.6400001</v>
      </c>
      <c r="AD11" s="358">
        <f>Export!AD11+Import!AD11</f>
        <v>803881409.88999999</v>
      </c>
      <c r="AE11" s="358">
        <f>Export!AE11+Import!AE11</f>
        <v>657940388.28927553</v>
      </c>
      <c r="AF11" s="358">
        <f>Export!AF11+Import!AF11</f>
        <v>1314605544.5799999</v>
      </c>
      <c r="AG11" s="358">
        <f>Export!AG11+Import!AG11</f>
        <v>651949582.80999994</v>
      </c>
      <c r="AH11" s="358">
        <f>Export!AH11+Import!AH11</f>
        <v>29908732197.310001</v>
      </c>
      <c r="AI11" s="358">
        <f>Export!AI11+Import!AI11</f>
        <v>8644729235.2900009</v>
      </c>
      <c r="AJ11" s="358">
        <f>Export!AJ11+Import!AJ11</f>
        <v>235322186.63</v>
      </c>
      <c r="AK11" s="358">
        <f>Export!AK11+Import!AK11</f>
        <v>6056958312.8999996</v>
      </c>
      <c r="AL11" s="358">
        <f>Export!AL11+Import!AL11</f>
        <v>717927009.96000004</v>
      </c>
      <c r="AM11" s="358">
        <f>Export!AM11+Import!AM11</f>
        <v>1450749402.0699999</v>
      </c>
      <c r="AN11" s="358">
        <f>Export!AN11+Import!AN11</f>
        <v>583408175.21000004</v>
      </c>
      <c r="AO11" s="358">
        <f>Export!AO11+Import!AO11</f>
        <v>3335849356.54</v>
      </c>
      <c r="AP11" s="358">
        <f>Export!AP11+Import!AP11</f>
        <v>844173626.98000002</v>
      </c>
      <c r="AQ11" s="358">
        <f>Export!AQ11+Import!AQ11</f>
        <v>284933029.03999996</v>
      </c>
      <c r="AR11" s="358">
        <f>Export!AR11+Import!AR11</f>
        <v>9848347560</v>
      </c>
      <c r="AS11" s="358">
        <f>Export!AS11+Import!AS11</f>
        <v>8625467264.0400009</v>
      </c>
      <c r="AT11" s="358">
        <f>Export!AT11+Import!AT11</f>
        <v>202722129.97</v>
      </c>
      <c r="AU11" s="358">
        <f>Export!AU11+Import!AU11</f>
        <v>3373675797.5799999</v>
      </c>
      <c r="AV11" s="358">
        <f>Export!AV11+Import!AV11</f>
        <v>1212322041.4400001</v>
      </c>
      <c r="AW11" s="358">
        <f>Export!AW11+Import!AW11</f>
        <v>20021848761.549999</v>
      </c>
      <c r="AX11" s="358">
        <f>Export!AX11+Import!AX11</f>
        <v>5458673472.6399994</v>
      </c>
      <c r="AY11" s="358">
        <f>Export!AY11+Import!AY11</f>
        <v>1830986587.9499998</v>
      </c>
      <c r="AZ11" s="358">
        <f>Export!AZ11+Import!AZ11</f>
        <v>418245818.37</v>
      </c>
      <c r="BB11" s="358">
        <f t="shared" si="0"/>
        <v>157694636533.97003</v>
      </c>
    </row>
    <row r="12" spans="1:54" ht="14.25" customHeight="1" x14ac:dyDescent="0.25">
      <c r="A12" s="239" t="s">
        <v>15</v>
      </c>
      <c r="B12" s="358">
        <f>Export!B12+Import!B12</f>
        <v>6910698.8099999996</v>
      </c>
      <c r="C12" s="358">
        <f>Export!C12+Import!C12</f>
        <v>20468827.09</v>
      </c>
      <c r="D12" s="358">
        <f>Export!D12+Import!D12</f>
        <v>86850946.469999999</v>
      </c>
      <c r="E12" s="358">
        <f>Export!E12+Import!E12</f>
        <v>529894078.23580992</v>
      </c>
      <c r="F12" s="358">
        <f>Export!F12+Import!F12</f>
        <v>152328667.98000002</v>
      </c>
      <c r="G12" s="358">
        <f>Export!G12+Import!G12</f>
        <v>68872559.200000003</v>
      </c>
      <c r="H12" s="358">
        <f>Export!H12+Import!H12</f>
        <v>369505199.39999998</v>
      </c>
      <c r="I12" s="358">
        <f>Export!I12+Import!I12</f>
        <v>26577303.659999996</v>
      </c>
      <c r="J12" s="358">
        <f>Export!J12+Import!J12</f>
        <v>1746099057.28</v>
      </c>
      <c r="K12" s="358">
        <f>Export!K12+Import!K12</f>
        <v>644000083.64999998</v>
      </c>
      <c r="L12" s="358">
        <f>Export!L12+Import!L12</f>
        <v>0</v>
      </c>
      <c r="M12" s="358">
        <f>Export!M12+Import!M12</f>
        <v>3544722330.1400003</v>
      </c>
      <c r="N12" s="358">
        <f>Export!N12+Import!N12</f>
        <v>851572838.82999992</v>
      </c>
      <c r="O12" s="358">
        <f>Export!O12+Import!O12</f>
        <v>42096293</v>
      </c>
      <c r="P12" s="358">
        <f>Export!P12+Import!P12</f>
        <v>1173711109.3</v>
      </c>
      <c r="Q12" s="358">
        <f>Export!Q12+Import!Q12</f>
        <v>3902373.62</v>
      </c>
      <c r="R12" s="358">
        <f>Export!R12+Import!R12</f>
        <v>168557613.61000001</v>
      </c>
      <c r="S12" s="358">
        <f>Export!S12+Import!S12</f>
        <v>7838338.6399999997</v>
      </c>
      <c r="T12" s="358">
        <f>Export!T12+Import!T12</f>
        <v>77387020.460000008</v>
      </c>
      <c r="U12" s="358">
        <f>Export!U12+Import!U12</f>
        <v>47025448.670000002</v>
      </c>
      <c r="V12" s="358">
        <f>Export!V12+Import!V12</f>
        <v>32189078.970000003</v>
      </c>
      <c r="W12" s="358">
        <f>Export!W12+Import!W12</f>
        <v>350639137.14999998</v>
      </c>
      <c r="X12" s="358">
        <f>Export!X12+Import!X12</f>
        <v>59431292.900000006</v>
      </c>
      <c r="Y12" s="358">
        <f>Export!Y12+Import!Y12</f>
        <v>112243786.34</v>
      </c>
      <c r="Z12" s="358">
        <f>Export!Z12+Import!Z12</f>
        <v>2877027.5900000003</v>
      </c>
      <c r="AA12" s="358">
        <f>Export!AA12+Import!AA12</f>
        <v>189478249.53</v>
      </c>
      <c r="AB12" s="358">
        <f>Export!AB12+Import!AB12</f>
        <v>7542182.8300000001</v>
      </c>
      <c r="AC12" s="358">
        <f>Export!AC12+Import!AC12</f>
        <v>1976856493.3099999</v>
      </c>
      <c r="AD12" s="358">
        <f>Export!AD12+Import!AD12</f>
        <v>2016570693.3400002</v>
      </c>
      <c r="AE12" s="358">
        <f>Export!AE12+Import!AE12</f>
        <v>66741112.844190106</v>
      </c>
      <c r="AF12" s="358">
        <f>Export!AF12+Import!AF12</f>
        <v>204449116.39000002</v>
      </c>
      <c r="AG12" s="358">
        <f>Export!AG12+Import!AG12</f>
        <v>206508997.34</v>
      </c>
      <c r="AH12" s="358">
        <f>Export!AH12+Import!AH12</f>
        <v>2623698258.75</v>
      </c>
      <c r="AI12" s="358">
        <f>Export!AI12+Import!AI12</f>
        <v>838057791.9000001</v>
      </c>
      <c r="AJ12" s="358">
        <f>Export!AJ12+Import!AJ12</f>
        <v>14181217.23</v>
      </c>
      <c r="AK12" s="358">
        <f>Export!AK12+Import!AK12</f>
        <v>1231801041.24</v>
      </c>
      <c r="AL12" s="358">
        <f>Export!AL12+Import!AL12</f>
        <v>68553497.439999998</v>
      </c>
      <c r="AM12" s="358">
        <f>Export!AM12+Import!AM12</f>
        <v>203026816.95999998</v>
      </c>
      <c r="AN12" s="358">
        <f>Export!AN12+Import!AN12</f>
        <v>189384400.87</v>
      </c>
      <c r="AO12" s="358">
        <f>Export!AO12+Import!AO12</f>
        <v>3120725925.5900002</v>
      </c>
      <c r="AP12" s="358">
        <f>Export!AP12+Import!AP12</f>
        <v>180155945.32000002</v>
      </c>
      <c r="AQ12" s="358">
        <f>Export!AQ12+Import!AQ12</f>
        <v>38332988.850000001</v>
      </c>
      <c r="AR12" s="358">
        <f>Export!AR12+Import!AR12</f>
        <v>787554457.56999993</v>
      </c>
      <c r="AS12" s="358">
        <f>Export!AS12+Import!AS12</f>
        <v>859115468.92000008</v>
      </c>
      <c r="AT12" s="358">
        <f>Export!AT12+Import!AT12</f>
        <v>21819098.380000003</v>
      </c>
      <c r="AU12" s="358">
        <f>Export!AU12+Import!AU12</f>
        <v>360090873.88</v>
      </c>
      <c r="AV12" s="358">
        <f>Export!AV12+Import!AV12</f>
        <v>311985297.56</v>
      </c>
      <c r="AW12" s="358">
        <f>Export!AW12+Import!AW12</f>
        <v>2632217141.0900002</v>
      </c>
      <c r="AX12" s="358">
        <f>Export!AX12+Import!AX12</f>
        <v>614352291.67999995</v>
      </c>
      <c r="AY12" s="358">
        <f>Export!AY12+Import!AY12</f>
        <v>493026691.26999998</v>
      </c>
      <c r="AZ12" s="358">
        <f>Export!AZ12+Import!AZ12</f>
        <v>299872299.85000002</v>
      </c>
      <c r="BB12" s="358">
        <f t="shared" si="0"/>
        <v>29681799460.930004</v>
      </c>
    </row>
    <row r="13" spans="1:54" ht="14.25" customHeight="1" x14ac:dyDescent="0.25">
      <c r="A13" s="239" t="s">
        <v>16</v>
      </c>
      <c r="B13" s="358">
        <f>Export!B13+Import!B13</f>
        <v>5095569.34</v>
      </c>
      <c r="C13" s="358">
        <f>Export!C13+Import!C13</f>
        <v>388684592.40999997</v>
      </c>
      <c r="D13" s="358">
        <f>Export!D13+Import!D13</f>
        <v>764936121.31000006</v>
      </c>
      <c r="E13" s="358">
        <f>Export!E13+Import!E13</f>
        <v>2866620046.3141503</v>
      </c>
      <c r="F13" s="358">
        <f>Export!F13+Import!F13</f>
        <v>1093873081.4100001</v>
      </c>
      <c r="G13" s="358">
        <f>Export!G13+Import!G13</f>
        <v>144327799.91</v>
      </c>
      <c r="H13" s="358">
        <f>Export!H13+Import!H13</f>
        <v>1398600525.97</v>
      </c>
      <c r="I13" s="358">
        <f>Export!I13+Import!I13</f>
        <v>511062638.77000004</v>
      </c>
      <c r="J13" s="358">
        <f>Export!J13+Import!J13</f>
        <v>8957869583.0100002</v>
      </c>
      <c r="K13" s="358">
        <f>Export!K13+Import!K13</f>
        <v>2765675502.6199999</v>
      </c>
      <c r="L13" s="358">
        <f>Export!L13+Import!L13</f>
        <v>3544722330.1400003</v>
      </c>
      <c r="M13" s="358">
        <f>Export!M13+Import!M13</f>
        <v>0</v>
      </c>
      <c r="N13" s="358">
        <f>Export!N13+Import!N13</f>
        <v>4921673064.5</v>
      </c>
      <c r="O13" s="358">
        <f>Export!O13+Import!O13</f>
        <v>246934527.20999998</v>
      </c>
      <c r="P13" s="358">
        <f>Export!P13+Import!P13</f>
        <v>8391038386.7199993</v>
      </c>
      <c r="Q13" s="358">
        <f>Export!Q13+Import!Q13</f>
        <v>41487058.640000001</v>
      </c>
      <c r="R13" s="358">
        <f>Export!R13+Import!R13</f>
        <v>1080112522.8499999</v>
      </c>
      <c r="S13" s="358">
        <f>Export!S13+Import!S13</f>
        <v>130475418.54000001</v>
      </c>
      <c r="T13" s="358">
        <f>Export!T13+Import!T13</f>
        <v>861769311.55999994</v>
      </c>
      <c r="U13" s="358">
        <f>Export!U13+Import!U13</f>
        <v>84903457.260000005</v>
      </c>
      <c r="V13" s="358">
        <f>Export!V13+Import!V13</f>
        <v>334074708.56</v>
      </c>
      <c r="W13" s="358">
        <f>Export!W13+Import!W13</f>
        <v>2327027027.8899999</v>
      </c>
      <c r="X13" s="358">
        <f>Export!X13+Import!X13</f>
        <v>514289891.95999998</v>
      </c>
      <c r="Y13" s="358">
        <f>Export!Y13+Import!Y13</f>
        <v>1336754153.8800001</v>
      </c>
      <c r="Z13" s="358">
        <f>Export!Z13+Import!Z13</f>
        <v>45315467.530000001</v>
      </c>
      <c r="AA13" s="358">
        <f>Export!AA13+Import!AA13</f>
        <v>1594447652.52</v>
      </c>
      <c r="AB13" s="358">
        <f>Export!AB13+Import!AB13</f>
        <v>21999658.390000001</v>
      </c>
      <c r="AC13" s="358">
        <f>Export!AC13+Import!AC13</f>
        <v>1216094120.46</v>
      </c>
      <c r="AD13" s="358">
        <f>Export!AD13+Import!AD13</f>
        <v>926761361.12</v>
      </c>
      <c r="AE13" s="358">
        <f>Export!AE13+Import!AE13</f>
        <v>361055954.1058498</v>
      </c>
      <c r="AF13" s="358">
        <f>Export!AF13+Import!AF13</f>
        <v>722174269.81999993</v>
      </c>
      <c r="AG13" s="358">
        <f>Export!AG13+Import!AG13</f>
        <v>688076609.5</v>
      </c>
      <c r="AH13" s="358">
        <f>Export!AH13+Import!AH13</f>
        <v>19663632516.360001</v>
      </c>
      <c r="AI13" s="358">
        <f>Export!AI13+Import!AI13</f>
        <v>3395768382.5599999</v>
      </c>
      <c r="AJ13" s="358">
        <f>Export!AJ13+Import!AJ13</f>
        <v>134406297.16</v>
      </c>
      <c r="AK13" s="358">
        <f>Export!AK13+Import!AK13</f>
        <v>3563850077.7399998</v>
      </c>
      <c r="AL13" s="358">
        <f>Export!AL13+Import!AL13</f>
        <v>537626539.54999995</v>
      </c>
      <c r="AM13" s="358">
        <f>Export!AM13+Import!AM13</f>
        <v>1161583952.98</v>
      </c>
      <c r="AN13" s="358">
        <f>Export!AN13+Import!AN13</f>
        <v>449543881.10000002</v>
      </c>
      <c r="AO13" s="358">
        <f>Export!AO13+Import!AO13</f>
        <v>12273593978.209999</v>
      </c>
      <c r="AP13" s="358">
        <f>Export!AP13+Import!AP13</f>
        <v>454776517.46000004</v>
      </c>
      <c r="AQ13" s="358">
        <f>Export!AQ13+Import!AQ13</f>
        <v>170857793.56</v>
      </c>
      <c r="AR13" s="358">
        <f>Export!AR13+Import!AR13</f>
        <v>5118187695</v>
      </c>
      <c r="AS13" s="358">
        <f>Export!AS13+Import!AS13</f>
        <v>7600601883.5</v>
      </c>
      <c r="AT13" s="358">
        <f>Export!AT13+Import!AT13</f>
        <v>111717010.23999999</v>
      </c>
      <c r="AU13" s="358">
        <f>Export!AU13+Import!AU13</f>
        <v>2486858422.8600001</v>
      </c>
      <c r="AV13" s="358">
        <f>Export!AV13+Import!AV13</f>
        <v>2103432757.9700003</v>
      </c>
      <c r="AW13" s="358">
        <f>Export!AW13+Import!AW13</f>
        <v>13403427143.9</v>
      </c>
      <c r="AX13" s="358">
        <f>Export!AX13+Import!AX13</f>
        <v>3425825165.0799999</v>
      </c>
      <c r="AY13" s="358">
        <f>Export!AY13+Import!AY13</f>
        <v>1488960170.0899999</v>
      </c>
      <c r="AZ13" s="358">
        <f>Export!AZ13+Import!AZ13</f>
        <v>363766642.02999997</v>
      </c>
      <c r="BB13" s="358">
        <f t="shared" si="0"/>
        <v>126196349241.57001</v>
      </c>
    </row>
    <row r="14" spans="1:54" ht="14.25" customHeight="1" x14ac:dyDescent="0.25">
      <c r="A14" s="239" t="s">
        <v>17</v>
      </c>
      <c r="B14" s="358">
        <f>Export!B14+Import!B14</f>
        <v>169975877.63</v>
      </c>
      <c r="C14" s="358">
        <f>Export!C14+Import!C14</f>
        <v>1719239380.5100002</v>
      </c>
      <c r="D14" s="358">
        <f>Export!D14+Import!D14</f>
        <v>4318647579.4899998</v>
      </c>
      <c r="E14" s="358">
        <f>Export!E14+Import!E14</f>
        <v>79155265411.511246</v>
      </c>
      <c r="F14" s="358">
        <f>Export!F14+Import!F14</f>
        <v>6465684708.3900003</v>
      </c>
      <c r="G14" s="358">
        <f>Export!G14+Import!G14</f>
        <v>2216724785.3400002</v>
      </c>
      <c r="H14" s="358">
        <f>Export!H14+Import!H14</f>
        <v>13480080115.629999</v>
      </c>
      <c r="I14" s="358">
        <f>Export!I14+Import!I14</f>
        <v>2420548062</v>
      </c>
      <c r="J14" s="358">
        <f>Export!J14+Import!J14</f>
        <v>75124274019.830002</v>
      </c>
      <c r="K14" s="358">
        <f>Export!K14+Import!K14</f>
        <v>5694163480.1900005</v>
      </c>
      <c r="L14" s="358">
        <f>Export!L14+Import!L14</f>
        <v>851572838.82999992</v>
      </c>
      <c r="M14" s="358">
        <f>Export!M14+Import!M14</f>
        <v>4921673064.5</v>
      </c>
      <c r="N14" s="358">
        <f>Export!N14+Import!N14</f>
        <v>0</v>
      </c>
      <c r="O14" s="358">
        <f>Export!O14+Import!O14</f>
        <v>3107979037.77</v>
      </c>
      <c r="P14" s="358">
        <f>Export!P14+Import!P14</f>
        <v>48110224414.07</v>
      </c>
      <c r="Q14" s="358">
        <f>Export!Q14+Import!Q14</f>
        <v>698120782.41000009</v>
      </c>
      <c r="R14" s="358">
        <f>Export!R14+Import!R14</f>
        <v>11280154638.389999</v>
      </c>
      <c r="S14" s="358">
        <f>Export!S14+Import!S14</f>
        <v>4026081804.77</v>
      </c>
      <c r="T14" s="358">
        <f>Export!T14+Import!T14</f>
        <v>15062883003.049999</v>
      </c>
      <c r="U14" s="358">
        <f>Export!U14+Import!U14</f>
        <v>905765266.75999999</v>
      </c>
      <c r="V14" s="358">
        <f>Export!V14+Import!V14</f>
        <v>2828843633.6599998</v>
      </c>
      <c r="W14" s="358">
        <f>Export!W14+Import!W14</f>
        <v>19920725669.040001</v>
      </c>
      <c r="X14" s="358">
        <f>Export!X14+Import!X14</f>
        <v>3633839986.21</v>
      </c>
      <c r="Y14" s="358">
        <f>Export!Y14+Import!Y14</f>
        <v>7118141880.7800007</v>
      </c>
      <c r="Z14" s="358">
        <f>Export!Z14+Import!Z14</f>
        <v>366917748.16999996</v>
      </c>
      <c r="AA14" s="358">
        <f>Export!AA14+Import!AA14</f>
        <v>10143073726.1</v>
      </c>
      <c r="AB14" s="358">
        <f>Export!AB14+Import!AB14</f>
        <v>233247082.81999999</v>
      </c>
      <c r="AC14" s="358">
        <f>Export!AC14+Import!AC14</f>
        <v>1906670870.3600001</v>
      </c>
      <c r="AD14" s="358">
        <f>Export!AD14+Import!AD14</f>
        <v>512050104.40999997</v>
      </c>
      <c r="AE14" s="358">
        <f>Export!AE14+Import!AE14</f>
        <v>9969748140.2887554</v>
      </c>
      <c r="AF14" s="358">
        <f>Export!AF14+Import!AF14</f>
        <v>8807580036.0599995</v>
      </c>
      <c r="AG14" s="358">
        <f>Export!AG14+Import!AG14</f>
        <v>7015246122.8400002</v>
      </c>
      <c r="AH14" s="358">
        <f>Export!AH14+Import!AH14</f>
        <v>173074829248.09</v>
      </c>
      <c r="AI14" s="358">
        <f>Export!AI14+Import!AI14</f>
        <v>10005458098.5</v>
      </c>
      <c r="AJ14" s="358">
        <f>Export!AJ14+Import!AJ14</f>
        <v>1028427111.8099999</v>
      </c>
      <c r="AK14" s="358">
        <f>Export!AK14+Import!AK14</f>
        <v>20607421507.299999</v>
      </c>
      <c r="AL14" s="358">
        <f>Export!AL14+Import!AL14</f>
        <v>12647901904.630001</v>
      </c>
      <c r="AM14" s="358">
        <f>Export!AM14+Import!AM14</f>
        <v>10005548711.16</v>
      </c>
      <c r="AN14" s="358">
        <f>Export!AN14+Import!AN14</f>
        <v>8854262529.0400009</v>
      </c>
      <c r="AO14" s="358">
        <f>Export!AO14+Import!AO14</f>
        <v>13602211938.68</v>
      </c>
      <c r="AP14" s="358">
        <f>Export!AP14+Import!AP14</f>
        <v>8007796414.6800003</v>
      </c>
      <c r="AQ14" s="358">
        <f>Export!AQ14+Import!AQ14</f>
        <v>2762606868.23</v>
      </c>
      <c r="AR14" s="358">
        <f>Export!AR14+Import!AR14</f>
        <v>60749798515.830002</v>
      </c>
      <c r="AS14" s="358">
        <f>Export!AS14+Import!AS14</f>
        <v>73368730478.979996</v>
      </c>
      <c r="AT14" s="358">
        <f>Export!AT14+Import!AT14</f>
        <v>1043887683.74</v>
      </c>
      <c r="AU14" s="358">
        <f>Export!AU14+Import!AU14</f>
        <v>78110640273.730011</v>
      </c>
      <c r="AV14" s="358">
        <f>Export!AV14+Import!AV14</f>
        <v>31724161896.919998</v>
      </c>
      <c r="AW14" s="358">
        <f>Export!AW14+Import!AW14</f>
        <v>12280372979.02</v>
      </c>
      <c r="AX14" s="358">
        <f>Export!AX14+Import!AX14</f>
        <v>87710181471.029999</v>
      </c>
      <c r="AY14" s="358">
        <f>Export!AY14+Import!AY14</f>
        <v>15931320821.549999</v>
      </c>
      <c r="AZ14" s="358">
        <f>Export!AZ14+Import!AZ14</f>
        <v>1857207118.3199999</v>
      </c>
      <c r="BB14" s="358">
        <f t="shared" si="0"/>
        <v>975557908843.05005</v>
      </c>
    </row>
    <row r="15" spans="1:54" ht="14.25" customHeight="1" x14ac:dyDescent="0.25">
      <c r="A15" s="239" t="s">
        <v>18</v>
      </c>
      <c r="B15" s="358">
        <f>Export!B15+Import!B15</f>
        <v>491884738.28999996</v>
      </c>
      <c r="C15" s="358">
        <f>Export!C15+Import!C15</f>
        <v>169750103.99000001</v>
      </c>
      <c r="D15" s="358">
        <f>Export!D15+Import!D15</f>
        <v>194711778.71000001</v>
      </c>
      <c r="E15" s="358">
        <f>Export!E15+Import!E15</f>
        <v>3582993717.8699059</v>
      </c>
      <c r="F15" s="358">
        <f>Export!F15+Import!F15</f>
        <v>142239593.38</v>
      </c>
      <c r="G15" s="358">
        <f>Export!G15+Import!G15</f>
        <v>3179067623.8900003</v>
      </c>
      <c r="H15" s="358">
        <f>Export!H15+Import!H15</f>
        <v>629229652.09000003</v>
      </c>
      <c r="I15" s="358">
        <f>Export!I15+Import!I15</f>
        <v>98494210.910000011</v>
      </c>
      <c r="J15" s="358">
        <f>Export!J15+Import!J15</f>
        <v>3501594272.52</v>
      </c>
      <c r="K15" s="358">
        <f>Export!K15+Import!K15</f>
        <v>726731720.82000005</v>
      </c>
      <c r="L15" s="358">
        <f>Export!L15+Import!L15</f>
        <v>42096293</v>
      </c>
      <c r="M15" s="358">
        <f>Export!M15+Import!M15</f>
        <v>246934527.20999998</v>
      </c>
      <c r="N15" s="358">
        <f>Export!N15+Import!N15</f>
        <v>3107979037.77</v>
      </c>
      <c r="O15" s="358">
        <f>Export!O15+Import!O15</f>
        <v>0</v>
      </c>
      <c r="P15" s="358">
        <f>Export!P15+Import!P15</f>
        <v>3587437904.27</v>
      </c>
      <c r="Q15" s="358">
        <f>Export!Q15+Import!Q15</f>
        <v>87087135</v>
      </c>
      <c r="R15" s="358">
        <f>Export!R15+Import!R15</f>
        <v>544828411.33000004</v>
      </c>
      <c r="S15" s="358">
        <f>Export!S15+Import!S15</f>
        <v>1341798525.6199999</v>
      </c>
      <c r="T15" s="358">
        <f>Export!T15+Import!T15</f>
        <v>591493949.32000005</v>
      </c>
      <c r="U15" s="358">
        <f>Export!U15+Import!U15</f>
        <v>10685902.99</v>
      </c>
      <c r="V15" s="358">
        <f>Export!V15+Import!V15</f>
        <v>931340496.92000008</v>
      </c>
      <c r="W15" s="358">
        <f>Export!W15+Import!W15</f>
        <v>314059362.25</v>
      </c>
      <c r="X15" s="358">
        <f>Export!X15+Import!X15</f>
        <v>186357048.94999999</v>
      </c>
      <c r="Y15" s="358">
        <f>Export!Y15+Import!Y15</f>
        <v>270593547.61000001</v>
      </c>
      <c r="Z15" s="358">
        <f>Export!Z15+Import!Z15</f>
        <v>18746426.080000002</v>
      </c>
      <c r="AA15" s="358">
        <f>Export!AA15+Import!AA15</f>
        <v>2109115233.27</v>
      </c>
      <c r="AB15" s="358">
        <f>Export!AB15+Import!AB15</f>
        <v>14780657.01</v>
      </c>
      <c r="AC15" s="358">
        <f>Export!AC15+Import!AC15</f>
        <v>104720180.97999999</v>
      </c>
      <c r="AD15" s="358">
        <f>Export!AD15+Import!AD15</f>
        <v>40300152.049999997</v>
      </c>
      <c r="AE15" s="358">
        <f>Export!AE15+Import!AE15</f>
        <v>451284507.35009396</v>
      </c>
      <c r="AF15" s="358">
        <f>Export!AF15+Import!AF15</f>
        <v>600614089.80999994</v>
      </c>
      <c r="AG15" s="358">
        <f>Export!AG15+Import!AG15</f>
        <v>241799150.23000002</v>
      </c>
      <c r="AH15" s="358">
        <f>Export!AH15+Import!AH15</f>
        <v>7709184447.289999</v>
      </c>
      <c r="AI15" s="358">
        <f>Export!AI15+Import!AI15</f>
        <v>226384472.89999998</v>
      </c>
      <c r="AJ15" s="358">
        <f>Export!AJ15+Import!AJ15</f>
        <v>51046352.629999995</v>
      </c>
      <c r="AK15" s="358">
        <f>Export!AK15+Import!AK15</f>
        <v>1373625949.6400001</v>
      </c>
      <c r="AL15" s="358">
        <f>Export!AL15+Import!AL15</f>
        <v>308694696.14999998</v>
      </c>
      <c r="AM15" s="358">
        <f>Export!AM15+Import!AM15</f>
        <v>834649602.61000001</v>
      </c>
      <c r="AN15" s="358">
        <f>Export!AN15+Import!AN15</f>
        <v>1930589551.6300001</v>
      </c>
      <c r="AO15" s="358">
        <f>Export!AO15+Import!AO15</f>
        <v>4058757779.2200003</v>
      </c>
      <c r="AP15" s="358">
        <f>Export!AP15+Import!AP15</f>
        <v>327252798.12</v>
      </c>
      <c r="AQ15" s="358">
        <f>Export!AQ15+Import!AQ15</f>
        <v>438624748.93000001</v>
      </c>
      <c r="AR15" s="358">
        <f>Export!AR15+Import!AR15</f>
        <v>2422612746.5599999</v>
      </c>
      <c r="AS15" s="358">
        <f>Export!AS15+Import!AS15</f>
        <v>1882243434.3400002</v>
      </c>
      <c r="AT15" s="358">
        <f>Export!AT15+Import!AT15</f>
        <v>484378531.79999995</v>
      </c>
      <c r="AU15" s="358">
        <f>Export!AU15+Import!AU15</f>
        <v>2618175492.1100001</v>
      </c>
      <c r="AV15" s="358">
        <f>Export!AV15+Import!AV15</f>
        <v>686357432.50999999</v>
      </c>
      <c r="AW15" s="358">
        <f>Export!AW15+Import!AW15</f>
        <v>663518097.77999997</v>
      </c>
      <c r="AX15" s="358">
        <f>Export!AX15+Import!AX15</f>
        <v>7191767867.3800001</v>
      </c>
      <c r="AY15" s="358">
        <f>Export!AY15+Import!AY15</f>
        <v>3765152280.6000004</v>
      </c>
      <c r="AZ15" s="358">
        <f>Export!AZ15+Import!AZ15</f>
        <v>419119709.89999998</v>
      </c>
      <c r="BB15" s="358">
        <f t="shared" si="0"/>
        <v>64952885943.590012</v>
      </c>
    </row>
    <row r="16" spans="1:54" ht="14.25" customHeight="1" x14ac:dyDescent="0.25">
      <c r="A16" s="239" t="s">
        <v>19</v>
      </c>
      <c r="B16" s="358">
        <f>Export!B16+Import!B16</f>
        <v>50627849.370000005</v>
      </c>
      <c r="C16" s="358">
        <f>Export!C16+Import!C16</f>
        <v>1908386557.25</v>
      </c>
      <c r="D16" s="358">
        <f>Export!D16+Import!D16</f>
        <v>3012524950.8500004</v>
      </c>
      <c r="E16" s="358">
        <f>Export!E16+Import!E16</f>
        <v>87595397289.371964</v>
      </c>
      <c r="F16" s="358">
        <f>Export!F16+Import!F16</f>
        <v>9557267966.9400005</v>
      </c>
      <c r="G16" s="358">
        <f>Export!G16+Import!G16</f>
        <v>1895269593.52</v>
      </c>
      <c r="H16" s="358">
        <f>Export!H16+Import!H16</f>
        <v>10432950071.049999</v>
      </c>
      <c r="I16" s="358">
        <f>Export!I16+Import!I16</f>
        <v>2031365659.75</v>
      </c>
      <c r="J16" s="358">
        <f>Export!J16+Import!J16</f>
        <v>55811322884.57</v>
      </c>
      <c r="K16" s="358">
        <f>Export!K16+Import!K16</f>
        <v>10589865908.400002</v>
      </c>
      <c r="L16" s="358">
        <f>Export!L16+Import!L16</f>
        <v>1173711109.3</v>
      </c>
      <c r="M16" s="358">
        <f>Export!M16+Import!M16</f>
        <v>8391038386.7199993</v>
      </c>
      <c r="N16" s="358">
        <f>Export!N16+Import!N16</f>
        <v>48110224414.07</v>
      </c>
      <c r="O16" s="358">
        <f>Export!O16+Import!O16</f>
        <v>3587437904.27</v>
      </c>
      <c r="P16" s="358">
        <f>Export!P16+Import!P16</f>
        <v>0</v>
      </c>
      <c r="Q16" s="358">
        <f>Export!Q16+Import!Q16</f>
        <v>909609768.64999998</v>
      </c>
      <c r="R16" s="358">
        <f>Export!R16+Import!R16</f>
        <v>6252193508.5200005</v>
      </c>
      <c r="S16" s="358">
        <f>Export!S16+Import!S16</f>
        <v>1810720250.45</v>
      </c>
      <c r="T16" s="358">
        <f>Export!T16+Import!T16</f>
        <v>9409651757.6700001</v>
      </c>
      <c r="U16" s="358">
        <f>Export!U16+Import!U16</f>
        <v>1634268799.5500002</v>
      </c>
      <c r="V16" s="358">
        <f>Export!V16+Import!V16</f>
        <v>4244781776.1499996</v>
      </c>
      <c r="W16" s="358">
        <f>Export!W16+Import!W16</f>
        <v>12590991093.09</v>
      </c>
      <c r="X16" s="358">
        <f>Export!X16+Import!X16</f>
        <v>3624458346.9200001</v>
      </c>
      <c r="Y16" s="358">
        <f>Export!Y16+Import!Y16</f>
        <v>5223350231.79</v>
      </c>
      <c r="Z16" s="358">
        <f>Export!Z16+Import!Z16</f>
        <v>734945963.23000002</v>
      </c>
      <c r="AA16" s="358">
        <f>Export!AA16+Import!AA16</f>
        <v>10615134052.120001</v>
      </c>
      <c r="AB16" s="358">
        <f>Export!AB16+Import!AB16</f>
        <v>178375367.49000001</v>
      </c>
      <c r="AC16" s="358">
        <f>Export!AC16+Import!AC16</f>
        <v>2572122918.5999999</v>
      </c>
      <c r="AD16" s="358">
        <f>Export!AD16+Import!AD16</f>
        <v>1219878501.4000001</v>
      </c>
      <c r="AE16" s="358">
        <f>Export!AE16+Import!AE16</f>
        <v>11032797940.648045</v>
      </c>
      <c r="AF16" s="358">
        <f>Export!AF16+Import!AF16</f>
        <v>7784908680.0300007</v>
      </c>
      <c r="AG16" s="358">
        <f>Export!AG16+Import!AG16</f>
        <v>4404356414.6400003</v>
      </c>
      <c r="AH16" s="358">
        <f>Export!AH16+Import!AH16</f>
        <v>174431104464.98999</v>
      </c>
      <c r="AI16" s="358">
        <f>Export!AI16+Import!AI16</f>
        <v>11431542713.799999</v>
      </c>
      <c r="AJ16" s="358">
        <f>Export!AJ16+Import!AJ16</f>
        <v>899200112.67000008</v>
      </c>
      <c r="AK16" s="358">
        <f>Export!AK16+Import!AK16</f>
        <v>18110843201.959999</v>
      </c>
      <c r="AL16" s="358">
        <f>Export!AL16+Import!AL16</f>
        <v>6525231601.7299995</v>
      </c>
      <c r="AM16" s="358">
        <f>Export!AM16+Import!AM16</f>
        <v>7680486132.9899998</v>
      </c>
      <c r="AN16" s="358">
        <f>Export!AN16+Import!AN16</f>
        <v>4903264659.1999998</v>
      </c>
      <c r="AO16" s="358">
        <f>Export!AO16+Import!AO16</f>
        <v>32340903109.169998</v>
      </c>
      <c r="AP16" s="358">
        <f>Export!AP16+Import!AP16</f>
        <v>3050162104.2799997</v>
      </c>
      <c r="AQ16" s="358">
        <f>Export!AQ16+Import!AQ16</f>
        <v>1435280739.8699999</v>
      </c>
      <c r="AR16" s="358">
        <f>Export!AR16+Import!AR16</f>
        <v>71873554766.279999</v>
      </c>
      <c r="AS16" s="358">
        <f>Export!AS16+Import!AS16</f>
        <v>51571239534.959999</v>
      </c>
      <c r="AT16" s="358">
        <f>Export!AT16+Import!AT16</f>
        <v>622975473.96000004</v>
      </c>
      <c r="AU16" s="358">
        <f>Export!AU16+Import!AU16</f>
        <v>23568519533.09</v>
      </c>
      <c r="AV16" s="358">
        <f>Export!AV16+Import!AV16</f>
        <v>9239873796.4300003</v>
      </c>
      <c r="AW16" s="358">
        <f>Export!AW16+Import!AW16</f>
        <v>19595577158.739998</v>
      </c>
      <c r="AX16" s="358">
        <f>Export!AX16+Import!AX16</f>
        <v>36290968955.080002</v>
      </c>
      <c r="AY16" s="358">
        <f>Export!AY16+Import!AY16</f>
        <v>7590765501.9799995</v>
      </c>
      <c r="AZ16" s="358">
        <f>Export!AZ16+Import!AZ16</f>
        <v>2413232103.0599999</v>
      </c>
      <c r="BB16" s="358">
        <f t="shared" si="0"/>
        <v>811964661580.62</v>
      </c>
    </row>
    <row r="17" spans="1:54" ht="14.25" customHeight="1" x14ac:dyDescent="0.25">
      <c r="A17" s="238" t="s">
        <v>20</v>
      </c>
      <c r="B17" s="358">
        <f>Export!B17+Import!B17</f>
        <v>11235281.25</v>
      </c>
      <c r="C17" s="358">
        <f>Export!C17+Import!C17</f>
        <v>3206824.46</v>
      </c>
      <c r="D17" s="358">
        <f>Export!D17+Import!D17</f>
        <v>12650394.129999999</v>
      </c>
      <c r="E17" s="358">
        <f>Export!E17+Import!E17</f>
        <v>544837866.06345451</v>
      </c>
      <c r="F17" s="358">
        <f>Export!F17+Import!F17</f>
        <v>37908885.700000003</v>
      </c>
      <c r="G17" s="358">
        <f>Export!G17+Import!G17</f>
        <v>123658361.06999999</v>
      </c>
      <c r="H17" s="358">
        <f>Export!H17+Import!H17</f>
        <v>463555045.42000002</v>
      </c>
      <c r="I17" s="358">
        <f>Export!I17+Import!I17</f>
        <v>2725709.5599999996</v>
      </c>
      <c r="J17" s="358">
        <f>Export!J17+Import!J17</f>
        <v>771381564.84000003</v>
      </c>
      <c r="K17" s="358">
        <f>Export!K17+Import!K17</f>
        <v>155623448.18000001</v>
      </c>
      <c r="L17" s="358">
        <f>Export!L17+Import!L17</f>
        <v>3902373.62</v>
      </c>
      <c r="M17" s="358">
        <f>Export!M17+Import!M17</f>
        <v>41487058.640000001</v>
      </c>
      <c r="N17" s="358">
        <f>Export!N17+Import!N17</f>
        <v>698120782.41000009</v>
      </c>
      <c r="O17" s="358">
        <f>Export!O17+Import!O17</f>
        <v>87087135</v>
      </c>
      <c r="P17" s="358">
        <f>Export!P17+Import!P17</f>
        <v>909609768.64999998</v>
      </c>
      <c r="Q17" s="358">
        <f>Export!Q17+Import!Q17</f>
        <v>0</v>
      </c>
      <c r="R17" s="358">
        <f>Export!R17+Import!R17</f>
        <v>101024075.22999999</v>
      </c>
      <c r="S17" s="358">
        <f>Export!S17+Import!S17</f>
        <v>0</v>
      </c>
      <c r="T17" s="358">
        <f>Export!T17+Import!T17</f>
        <v>46827823.049999997</v>
      </c>
      <c r="U17" s="358">
        <f>Export!U17+Import!U17</f>
        <v>3865044.97</v>
      </c>
      <c r="V17" s="358">
        <f>Export!V17+Import!V17</f>
        <v>12899856.960000001</v>
      </c>
      <c r="W17" s="358">
        <f>Export!W17+Import!W17</f>
        <v>85227533.900000006</v>
      </c>
      <c r="X17" s="358">
        <f>Export!X17+Import!X17</f>
        <v>18543239.379999999</v>
      </c>
      <c r="Y17" s="358">
        <f>Export!Y17+Import!Y17</f>
        <v>35923282.899999999</v>
      </c>
      <c r="Z17" s="358">
        <f>Export!Z17+Import!Z17</f>
        <v>4484164.05</v>
      </c>
      <c r="AA17" s="358">
        <f>Export!AA17+Import!AA17</f>
        <v>147588921.69999999</v>
      </c>
      <c r="AB17" s="358">
        <f>Export!AB17+Import!AB17</f>
        <v>4889</v>
      </c>
      <c r="AC17" s="358">
        <f>Export!AC17+Import!AC17</f>
        <v>27716941.100000001</v>
      </c>
      <c r="AD17" s="358">
        <f>Export!AD17+Import!AD17</f>
        <v>12643488.83</v>
      </c>
      <c r="AE17" s="358">
        <f>Export!AE17+Import!AE17</f>
        <v>68623309.816545442</v>
      </c>
      <c r="AF17" s="358">
        <f>Export!AF17+Import!AF17</f>
        <v>1119145032.1799998</v>
      </c>
      <c r="AG17" s="358">
        <f>Export!AG17+Import!AG17</f>
        <v>36033631.68</v>
      </c>
      <c r="AH17" s="358">
        <f>Export!AH17+Import!AH17</f>
        <v>4181324874.21</v>
      </c>
      <c r="AI17" s="358">
        <f>Export!AI17+Import!AI17</f>
        <v>62273358.039999999</v>
      </c>
      <c r="AJ17" s="358">
        <f>Export!AJ17+Import!AJ17</f>
        <v>958926.51</v>
      </c>
      <c r="AK17" s="358">
        <f>Export!AK17+Import!AK17</f>
        <v>743225759.25999999</v>
      </c>
      <c r="AL17" s="358">
        <f>Export!AL17+Import!AL17</f>
        <v>51998936.039999999</v>
      </c>
      <c r="AM17" s="358">
        <f>Export!AM17+Import!AM17</f>
        <v>1461819269.45</v>
      </c>
      <c r="AN17" s="358">
        <f>Export!AN17+Import!AN17</f>
        <v>220299072.09</v>
      </c>
      <c r="AO17" s="358">
        <f>Export!AO17+Import!AO17</f>
        <v>228398256.28999999</v>
      </c>
      <c r="AP17" s="358">
        <f>Export!AP17+Import!AP17</f>
        <v>423312016.28999996</v>
      </c>
      <c r="AQ17" s="358">
        <f>Export!AQ17+Import!AQ17</f>
        <v>2176111825.48</v>
      </c>
      <c r="AR17" s="358">
        <f>Export!AR17+Import!AR17</f>
        <v>314016138.88999999</v>
      </c>
      <c r="AS17" s="358">
        <f>Export!AS17+Import!AS17</f>
        <v>831229908.42999995</v>
      </c>
      <c r="AT17" s="358">
        <f>Export!AT17+Import!AT17</f>
        <v>477640521.60000002</v>
      </c>
      <c r="AU17" s="358">
        <f>Export!AU17+Import!AU17</f>
        <v>371427542.52999997</v>
      </c>
      <c r="AV17" s="358">
        <f>Export!AV17+Import!AV17</f>
        <v>234063017.88</v>
      </c>
      <c r="AW17" s="358">
        <f>Export!AW17+Import!AW17</f>
        <v>139626993.25999999</v>
      </c>
      <c r="AX17" s="358">
        <f>Export!AX17+Import!AX17</f>
        <v>3078142758.9400001</v>
      </c>
      <c r="AY17" s="358">
        <f>Export!AY17+Import!AY17</f>
        <v>321527342.63</v>
      </c>
      <c r="AZ17" s="358">
        <f>Export!AZ17+Import!AZ17</f>
        <v>24877576.68</v>
      </c>
      <c r="BB17" s="358">
        <f t="shared" si="0"/>
        <v>20929815828.240005</v>
      </c>
    </row>
    <row r="18" spans="1:54" ht="14.25" customHeight="1" x14ac:dyDescent="0.25">
      <c r="A18" s="238" t="s">
        <v>21</v>
      </c>
      <c r="B18" s="358">
        <f>Export!B18+Import!B18</f>
        <v>55147343.489999995</v>
      </c>
      <c r="C18" s="358">
        <f>Export!C18+Import!C18</f>
        <v>2972109886.8299999</v>
      </c>
      <c r="D18" s="358">
        <f>Export!D18+Import!D18</f>
        <v>18362759213.450001</v>
      </c>
      <c r="E18" s="358">
        <f>Export!E18+Import!E18</f>
        <v>12094629906.035952</v>
      </c>
      <c r="F18" s="358">
        <f>Export!F18+Import!F18</f>
        <v>7782627985.1099997</v>
      </c>
      <c r="G18" s="358">
        <f>Export!G18+Import!G18</f>
        <v>345857006.41999996</v>
      </c>
      <c r="H18" s="358">
        <f>Export!H18+Import!H18</f>
        <v>1495004774.1700001</v>
      </c>
      <c r="I18" s="358">
        <f>Export!I18+Import!I18</f>
        <v>2915487437.9000001</v>
      </c>
      <c r="J18" s="358">
        <f>Export!J18+Import!J18</f>
        <v>83578673262.710007</v>
      </c>
      <c r="K18" s="358">
        <f>Export!K18+Import!K18</f>
        <v>1149811185.6800001</v>
      </c>
      <c r="L18" s="358">
        <f>Export!L18+Import!L18</f>
        <v>168557613.61000001</v>
      </c>
      <c r="M18" s="358">
        <f>Export!M18+Import!M18</f>
        <v>1080112522.8499999</v>
      </c>
      <c r="N18" s="358">
        <f>Export!N18+Import!N18</f>
        <v>11280154638.389999</v>
      </c>
      <c r="O18" s="358">
        <f>Export!O18+Import!O18</f>
        <v>544828411.33000004</v>
      </c>
      <c r="P18" s="358">
        <f>Export!P18+Import!P18</f>
        <v>6252193508.5200005</v>
      </c>
      <c r="Q18" s="358">
        <f>Export!Q18+Import!Q18</f>
        <v>101024075.22999999</v>
      </c>
      <c r="R18" s="358">
        <f>Export!R18+Import!R18</f>
        <v>0</v>
      </c>
      <c r="S18" s="358">
        <f>Export!S18+Import!S18</f>
        <v>12744246873.799999</v>
      </c>
      <c r="T18" s="358">
        <f>Export!T18+Import!T18</f>
        <v>1510772986.1700001</v>
      </c>
      <c r="U18" s="358">
        <f>Export!U18+Import!U18</f>
        <v>28168183.470000003</v>
      </c>
      <c r="V18" s="358">
        <f>Export!V18+Import!V18</f>
        <v>3431795292.21</v>
      </c>
      <c r="W18" s="358">
        <f>Export!W18+Import!W18</f>
        <v>14590769841.01</v>
      </c>
      <c r="X18" s="358">
        <f>Export!X18+Import!X18</f>
        <v>12281214660.690001</v>
      </c>
      <c r="Y18" s="358">
        <f>Export!Y18+Import!Y18</f>
        <v>6828834820.1199999</v>
      </c>
      <c r="Z18" s="358">
        <f>Export!Z18+Import!Z18</f>
        <v>1752928291.71</v>
      </c>
      <c r="AA18" s="358">
        <f>Export!AA18+Import!AA18</f>
        <v>20265761564.130001</v>
      </c>
      <c r="AB18" s="358">
        <f>Export!AB18+Import!AB18</f>
        <v>45008204.640000001</v>
      </c>
      <c r="AC18" s="358">
        <f>Export!AC18+Import!AC18</f>
        <v>250437024.07999998</v>
      </c>
      <c r="AD18" s="358">
        <f>Export!AD18+Import!AD18</f>
        <v>151703587.53999999</v>
      </c>
      <c r="AE18" s="358">
        <f>Export!AE18+Import!AE18</f>
        <v>1523340404.2840483</v>
      </c>
      <c r="AF18" s="358">
        <f>Export!AF18+Import!AF18</f>
        <v>666892824.63999999</v>
      </c>
      <c r="AG18" s="358">
        <f>Export!AG18+Import!AG18</f>
        <v>8420806029.2999992</v>
      </c>
      <c r="AH18" s="358">
        <f>Export!AH18+Import!AH18</f>
        <v>21936048963.450001</v>
      </c>
      <c r="AI18" s="358">
        <f>Export!AI18+Import!AI18</f>
        <v>961724949.35000002</v>
      </c>
      <c r="AJ18" s="358">
        <f>Export!AJ18+Import!AJ18</f>
        <v>740696742.8499999</v>
      </c>
      <c r="AK18" s="358">
        <f>Export!AK18+Import!AK18</f>
        <v>3134278014.8800001</v>
      </c>
      <c r="AL18" s="358">
        <f>Export!AL18+Import!AL18</f>
        <v>936811251.01999998</v>
      </c>
      <c r="AM18" s="358">
        <f>Export!AM18+Import!AM18</f>
        <v>1783229166.21</v>
      </c>
      <c r="AN18" s="358">
        <f>Export!AN18+Import!AN18</f>
        <v>719122896.26999998</v>
      </c>
      <c r="AO18" s="358">
        <f>Export!AO18+Import!AO18</f>
        <v>9242207982.6700001</v>
      </c>
      <c r="AP18" s="358">
        <f>Export!AP18+Import!AP18</f>
        <v>388598503.11000001</v>
      </c>
      <c r="AQ18" s="358">
        <f>Export!AQ18+Import!AQ18</f>
        <v>355526752.59000003</v>
      </c>
      <c r="AR18" s="358">
        <f>Export!AR18+Import!AR18</f>
        <v>13958868810.17</v>
      </c>
      <c r="AS18" s="358">
        <f>Export!AS18+Import!AS18</f>
        <v>67100201408.660004</v>
      </c>
      <c r="AT18" s="358">
        <f>Export!AT18+Import!AT18</f>
        <v>190025463.41</v>
      </c>
      <c r="AU18" s="358">
        <f>Export!AU18+Import!AU18</f>
        <v>5924090329.9899998</v>
      </c>
      <c r="AV18" s="358">
        <f>Export!AV18+Import!AV18</f>
        <v>22507902098.350002</v>
      </c>
      <c r="AW18" s="358">
        <f>Export!AW18+Import!AW18</f>
        <v>2057905518.3699999</v>
      </c>
      <c r="AX18" s="358">
        <f>Export!AX18+Import!AX18</f>
        <v>9897059592.25</v>
      </c>
      <c r="AY18" s="358">
        <f>Export!AY18+Import!AY18</f>
        <v>7201753788.4800005</v>
      </c>
      <c r="AZ18" s="358">
        <f>Export!AZ18+Import!AZ18</f>
        <v>2799922152.73</v>
      </c>
      <c r="BB18" s="358">
        <f t="shared" si="0"/>
        <v>406507633744.3299</v>
      </c>
    </row>
    <row r="19" spans="1:54" ht="14.25" customHeight="1" x14ac:dyDescent="0.25">
      <c r="A19" s="238" t="s">
        <v>22</v>
      </c>
      <c r="B19" s="358">
        <f>Export!B19+Import!B19</f>
        <v>0</v>
      </c>
      <c r="C19" s="358">
        <f>Export!C19+Import!C19</f>
        <v>451240931.94</v>
      </c>
      <c r="D19" s="358">
        <f>Export!D19+Import!D19</f>
        <v>148159203.84</v>
      </c>
      <c r="E19" s="358">
        <f>Export!E19+Import!E19</f>
        <v>910380892.1521889</v>
      </c>
      <c r="F19" s="358">
        <f>Export!F19+Import!F19</f>
        <v>2596615446.3600001</v>
      </c>
      <c r="G19" s="358">
        <f>Export!G19+Import!G19</f>
        <v>125596164.39</v>
      </c>
      <c r="H19" s="358">
        <f>Export!H19+Import!H19</f>
        <v>92291467.599999994</v>
      </c>
      <c r="I19" s="358">
        <f>Export!I19+Import!I19</f>
        <v>13515364.800000001</v>
      </c>
      <c r="J19" s="358">
        <f>Export!J19+Import!J19</f>
        <v>35320088945.089996</v>
      </c>
      <c r="K19" s="358">
        <f>Export!K19+Import!K19</f>
        <v>185220445.34999999</v>
      </c>
      <c r="L19" s="358">
        <f>Export!L19+Import!L19</f>
        <v>7838338.6399999997</v>
      </c>
      <c r="M19" s="358">
        <f>Export!M19+Import!M19</f>
        <v>130475418.54000001</v>
      </c>
      <c r="N19" s="358">
        <f>Export!N19+Import!N19</f>
        <v>4026081804.77</v>
      </c>
      <c r="O19" s="358">
        <f>Export!O19+Import!O19</f>
        <v>1341798525.6199999</v>
      </c>
      <c r="P19" s="358">
        <f>Export!P19+Import!P19</f>
        <v>1810720250.45</v>
      </c>
      <c r="Q19" s="358">
        <f>Export!Q19+Import!Q19</f>
        <v>0</v>
      </c>
      <c r="R19" s="358">
        <f>Export!R19+Import!R19</f>
        <v>12744246873.799999</v>
      </c>
      <c r="S19" s="358">
        <f>Export!S19+Import!S19</f>
        <v>0</v>
      </c>
      <c r="T19" s="358">
        <f>Export!T19+Import!T19</f>
        <v>164884840.44999999</v>
      </c>
      <c r="U19" s="358">
        <f>Export!U19+Import!U19</f>
        <v>1195855.79</v>
      </c>
      <c r="V19" s="358">
        <f>Export!V19+Import!V19</f>
        <v>0</v>
      </c>
      <c r="W19" s="358">
        <f>Export!W19+Import!W19</f>
        <v>4080205182.7800002</v>
      </c>
      <c r="X19" s="358">
        <f>Export!X19+Import!X19</f>
        <v>106789022.63</v>
      </c>
      <c r="Y19" s="358">
        <f>Export!Y19+Import!Y19</f>
        <v>152723577.41</v>
      </c>
      <c r="Z19" s="358">
        <f>Export!Z19+Import!Z19</f>
        <v>133260171.25</v>
      </c>
      <c r="AA19" s="358">
        <f>Export!AA19+Import!AA19</f>
        <v>11240292670.029999</v>
      </c>
      <c r="AB19" s="358">
        <f>Export!AB19+Import!AB19</f>
        <v>0</v>
      </c>
      <c r="AC19" s="358">
        <f>Export!AC19+Import!AC19</f>
        <v>12482598.289999999</v>
      </c>
      <c r="AD19" s="358">
        <f>Export!AD19+Import!AD19</f>
        <v>3695148.99</v>
      </c>
      <c r="AE19" s="358">
        <f>Export!AE19+Import!AE19</f>
        <v>114664111.84781115</v>
      </c>
      <c r="AF19" s="358">
        <f>Export!AF19+Import!AF19</f>
        <v>53831498.049999997</v>
      </c>
      <c r="AG19" s="358">
        <f>Export!AG19+Import!AG19</f>
        <v>79602170.090000004</v>
      </c>
      <c r="AH19" s="358">
        <f>Export!AH19+Import!AH19</f>
        <v>3641237535.5500002</v>
      </c>
      <c r="AI19" s="358">
        <f>Export!AI19+Import!AI19</f>
        <v>22334316.07</v>
      </c>
      <c r="AJ19" s="358">
        <f>Export!AJ19+Import!AJ19</f>
        <v>86289746.060000002</v>
      </c>
      <c r="AK19" s="358">
        <f>Export!AK19+Import!AK19</f>
        <v>220314265.44</v>
      </c>
      <c r="AL19" s="358">
        <f>Export!AL19+Import!AL19</f>
        <v>72692511.810000002</v>
      </c>
      <c r="AM19" s="358">
        <f>Export!AM19+Import!AM19</f>
        <v>435742724.13999999</v>
      </c>
      <c r="AN19" s="358">
        <f>Export!AN19+Import!AN19</f>
        <v>541056801.05999994</v>
      </c>
      <c r="AO19" s="358">
        <f>Export!AO19+Import!AO19</f>
        <v>1690396262.8600001</v>
      </c>
      <c r="AP19" s="358">
        <f>Export!AP19+Import!AP19</f>
        <v>32522974.75</v>
      </c>
      <c r="AQ19" s="358">
        <f>Export!AQ19+Import!AQ19</f>
        <v>0</v>
      </c>
      <c r="AR19" s="358">
        <f>Export!AR19+Import!AR19</f>
        <v>313147944.55000001</v>
      </c>
      <c r="AS19" s="358">
        <f>Export!AS19+Import!AS19</f>
        <v>174025628.09</v>
      </c>
      <c r="AT19" s="358">
        <f>Export!AT19+Import!AT19</f>
        <v>20659165.66</v>
      </c>
      <c r="AU19" s="358">
        <f>Export!AU19+Import!AU19</f>
        <v>2083535112.1400001</v>
      </c>
      <c r="AV19" s="358">
        <f>Export!AV19+Import!AV19</f>
        <v>597980777.88999999</v>
      </c>
      <c r="AW19" s="358">
        <f>Export!AW19+Import!AW19</f>
        <v>514961689.89999998</v>
      </c>
      <c r="AX19" s="358">
        <f>Export!AX19+Import!AX19</f>
        <v>5428915751.7399998</v>
      </c>
      <c r="AY19" s="358">
        <f>Export!AY19+Import!AY19</f>
        <v>4545317496.4700003</v>
      </c>
      <c r="AZ19" s="358">
        <f>Export!AZ19+Import!AZ19</f>
        <v>617441092.52999997</v>
      </c>
      <c r="BB19" s="358">
        <f t="shared" si="0"/>
        <v>97086468717.659988</v>
      </c>
    </row>
    <row r="20" spans="1:54" ht="14.25" customHeight="1" x14ac:dyDescent="0.25">
      <c r="A20" s="239" t="s">
        <v>23</v>
      </c>
      <c r="B20" s="358">
        <f>Export!B20+Import!B20</f>
        <v>14791908.709999999</v>
      </c>
      <c r="C20" s="358">
        <f>Export!C20+Import!C20</f>
        <v>554004152.11000001</v>
      </c>
      <c r="D20" s="358">
        <f>Export!D20+Import!D20</f>
        <v>970996321.13999999</v>
      </c>
      <c r="E20" s="358">
        <f>Export!E20+Import!E20</f>
        <v>3354869870.462575</v>
      </c>
      <c r="F20" s="358">
        <f>Export!F20+Import!F20</f>
        <v>841545115.94000006</v>
      </c>
      <c r="G20" s="358">
        <f>Export!G20+Import!G20</f>
        <v>193346436.47</v>
      </c>
      <c r="H20" s="358">
        <f>Export!H20+Import!H20</f>
        <v>2398637662.48</v>
      </c>
      <c r="I20" s="358">
        <f>Export!I20+Import!I20</f>
        <v>186471416.75999999</v>
      </c>
      <c r="J20" s="358">
        <f>Export!J20+Import!J20</f>
        <v>12143856903.84</v>
      </c>
      <c r="K20" s="358">
        <f>Export!K20+Import!K20</f>
        <v>1376693623.0999999</v>
      </c>
      <c r="L20" s="358">
        <f>Export!L20+Import!L20</f>
        <v>77387020.460000008</v>
      </c>
      <c r="M20" s="358">
        <f>Export!M20+Import!M20</f>
        <v>861769311.55999994</v>
      </c>
      <c r="N20" s="358">
        <f>Export!N20+Import!N20</f>
        <v>15062883003.049999</v>
      </c>
      <c r="O20" s="358">
        <f>Export!O20+Import!O20</f>
        <v>591493949.32000005</v>
      </c>
      <c r="P20" s="358">
        <f>Export!P20+Import!P20</f>
        <v>9409651757.6700001</v>
      </c>
      <c r="Q20" s="358">
        <f>Export!Q20+Import!Q20</f>
        <v>46827823.049999997</v>
      </c>
      <c r="R20" s="358">
        <f>Export!R20+Import!R20</f>
        <v>1510772986.1700001</v>
      </c>
      <c r="S20" s="358">
        <f>Export!S20+Import!S20</f>
        <v>164884840.44999999</v>
      </c>
      <c r="T20" s="358">
        <f>Export!T20+Import!T20</f>
        <v>0</v>
      </c>
      <c r="U20" s="358">
        <f>Export!U20+Import!U20</f>
        <v>108100813.22</v>
      </c>
      <c r="V20" s="358">
        <f>Export!V20+Import!V20</f>
        <v>868260933.49000001</v>
      </c>
      <c r="W20" s="358">
        <f>Export!W20+Import!W20</f>
        <v>6369294207.21</v>
      </c>
      <c r="X20" s="358">
        <f>Export!X20+Import!X20</f>
        <v>650792018.74000001</v>
      </c>
      <c r="Y20" s="358">
        <f>Export!Y20+Import!Y20</f>
        <v>2266366465.2600002</v>
      </c>
      <c r="Z20" s="358">
        <f>Export!Z20+Import!Z20</f>
        <v>64088351.099999994</v>
      </c>
      <c r="AA20" s="358">
        <f>Export!AA20+Import!AA20</f>
        <v>2232731157.23</v>
      </c>
      <c r="AB20" s="358">
        <f>Export!AB20+Import!AB20</f>
        <v>2495446.39</v>
      </c>
      <c r="AC20" s="358">
        <f>Export!AC20+Import!AC20</f>
        <v>245920184.31</v>
      </c>
      <c r="AD20" s="358">
        <f>Export!AD20+Import!AD20</f>
        <v>181070215.70999998</v>
      </c>
      <c r="AE20" s="358">
        <f>Export!AE20+Import!AE20</f>
        <v>422551898.19742471</v>
      </c>
      <c r="AF20" s="358">
        <f>Export!AF20+Import!AF20</f>
        <v>735797398.46000004</v>
      </c>
      <c r="AG20" s="358">
        <f>Export!AG20+Import!AG20</f>
        <v>2020091680.1900001</v>
      </c>
      <c r="AH20" s="358">
        <f>Export!AH20+Import!AH20</f>
        <v>22694926379.669998</v>
      </c>
      <c r="AI20" s="358">
        <f>Export!AI20+Import!AI20</f>
        <v>1956379502.5899999</v>
      </c>
      <c r="AJ20" s="358">
        <f>Export!AJ20+Import!AJ20</f>
        <v>194558572.66999999</v>
      </c>
      <c r="AK20" s="358">
        <f>Export!AK20+Import!AK20</f>
        <v>2424985654.8899999</v>
      </c>
      <c r="AL20" s="358">
        <f>Export!AL20+Import!AL20</f>
        <v>918091970.45000005</v>
      </c>
      <c r="AM20" s="358">
        <f>Export!AM20+Import!AM20</f>
        <v>1015541846.74</v>
      </c>
      <c r="AN20" s="358">
        <f>Export!AN20+Import!AN20</f>
        <v>550689313.20000005</v>
      </c>
      <c r="AO20" s="358">
        <f>Export!AO20+Import!AO20</f>
        <v>1460491720.6399999</v>
      </c>
      <c r="AP20" s="358">
        <f>Export!AP20+Import!AP20</f>
        <v>400207793.04000002</v>
      </c>
      <c r="AQ20" s="358">
        <f>Export!AQ20+Import!AQ20</f>
        <v>126948011.21000001</v>
      </c>
      <c r="AR20" s="358">
        <f>Export!AR20+Import!AR20</f>
        <v>39335118975.130005</v>
      </c>
      <c r="AS20" s="358">
        <f>Export!AS20+Import!AS20</f>
        <v>57469285826.419998</v>
      </c>
      <c r="AT20" s="358">
        <f>Export!AT20+Import!AT20</f>
        <v>116985198.71000001</v>
      </c>
      <c r="AU20" s="358">
        <f>Export!AU20+Import!AU20</f>
        <v>4864924529.0699997</v>
      </c>
      <c r="AV20" s="358">
        <f>Export!AV20+Import!AV20</f>
        <v>8573082244.3299999</v>
      </c>
      <c r="AW20" s="358">
        <f>Export!AW20+Import!AW20</f>
        <v>2099245867.8000002</v>
      </c>
      <c r="AX20" s="358">
        <f>Export!AX20+Import!AX20</f>
        <v>6317050743.0500002</v>
      </c>
      <c r="AY20" s="358">
        <f>Export!AY20+Import!AY20</f>
        <v>1620045357.9099998</v>
      </c>
      <c r="AZ20" s="358">
        <f>Export!AZ20+Import!AZ20</f>
        <v>176369570.80000001</v>
      </c>
      <c r="BB20" s="358">
        <f t="shared" si="0"/>
        <v>218243373950.56992</v>
      </c>
    </row>
    <row r="21" spans="1:54" ht="14.25" customHeight="1" x14ac:dyDescent="0.25">
      <c r="A21" s="239" t="s">
        <v>24</v>
      </c>
      <c r="B21" s="358">
        <f>Export!B21+Import!B21</f>
        <v>167208</v>
      </c>
      <c r="C21" s="358">
        <f>Export!C21+Import!C21</f>
        <v>5675501.5899999999</v>
      </c>
      <c r="D21" s="358">
        <f>Export!D21+Import!D21</f>
        <v>240311034.09</v>
      </c>
      <c r="E21" s="358">
        <f>Export!E21+Import!E21</f>
        <v>192173859.82520685</v>
      </c>
      <c r="F21" s="358">
        <f>Export!F21+Import!F21</f>
        <v>251892370.81999999</v>
      </c>
      <c r="G21" s="358">
        <f>Export!G21+Import!G21</f>
        <v>9908416.4600000009</v>
      </c>
      <c r="H21" s="358">
        <f>Export!H21+Import!H21</f>
        <v>145156643.46000001</v>
      </c>
      <c r="I21" s="358">
        <f>Export!I21+Import!I21</f>
        <v>22426110.899999999</v>
      </c>
      <c r="J21" s="358">
        <f>Export!J21+Import!J21</f>
        <v>574449851</v>
      </c>
      <c r="K21" s="358">
        <f>Export!K21+Import!K21</f>
        <v>607838570.76999998</v>
      </c>
      <c r="L21" s="358">
        <f>Export!L21+Import!L21</f>
        <v>47025448.670000002</v>
      </c>
      <c r="M21" s="358">
        <f>Export!M21+Import!M21</f>
        <v>84903457.260000005</v>
      </c>
      <c r="N21" s="358">
        <f>Export!N21+Import!N21</f>
        <v>905765266.75999999</v>
      </c>
      <c r="O21" s="358">
        <f>Export!O21+Import!O21</f>
        <v>10685902.99</v>
      </c>
      <c r="P21" s="358">
        <f>Export!P21+Import!P21</f>
        <v>1634268799.5500002</v>
      </c>
      <c r="Q21" s="358">
        <f>Export!Q21+Import!Q21</f>
        <v>3865044.97</v>
      </c>
      <c r="R21" s="358">
        <f>Export!R21+Import!R21</f>
        <v>28168183.470000003</v>
      </c>
      <c r="S21" s="358">
        <f>Export!S21+Import!S21</f>
        <v>1195855.79</v>
      </c>
      <c r="T21" s="358">
        <f>Export!T21+Import!T21</f>
        <v>108100813.22</v>
      </c>
      <c r="U21" s="358">
        <f>Export!U21+Import!U21</f>
        <v>0</v>
      </c>
      <c r="V21" s="358">
        <f>Export!V21+Import!V21</f>
        <v>21269569.509999998</v>
      </c>
      <c r="W21" s="358">
        <f>Export!W21+Import!W21</f>
        <v>321059007.68000001</v>
      </c>
      <c r="X21" s="358">
        <f>Export!X21+Import!X21</f>
        <v>60902115.859999999</v>
      </c>
      <c r="Y21" s="358">
        <f>Export!Y21+Import!Y21</f>
        <v>153710360.13</v>
      </c>
      <c r="Z21" s="358">
        <f>Export!Z21+Import!Z21</f>
        <v>1286292.04</v>
      </c>
      <c r="AA21" s="358">
        <f>Export!AA21+Import!AA21</f>
        <v>122529254.44</v>
      </c>
      <c r="AB21" s="358">
        <f>Export!AB21+Import!AB21</f>
        <v>178273.6</v>
      </c>
      <c r="AC21" s="358">
        <f>Export!AC21+Import!AC21</f>
        <v>71659568.310000002</v>
      </c>
      <c r="AD21" s="358">
        <f>Export!AD21+Import!AD21</f>
        <v>40753994.840000004</v>
      </c>
      <c r="AE21" s="358">
        <f>Export!AE21+Import!AE21</f>
        <v>24204643.514793169</v>
      </c>
      <c r="AF21" s="358">
        <f>Export!AF21+Import!AF21</f>
        <v>71349711.960000008</v>
      </c>
      <c r="AG21" s="358">
        <f>Export!AG21+Import!AG21</f>
        <v>37749021.079999998</v>
      </c>
      <c r="AH21" s="358">
        <f>Export!AH21+Import!AH21</f>
        <v>1274046228.5500002</v>
      </c>
      <c r="AI21" s="358">
        <f>Export!AI21+Import!AI21</f>
        <v>992705159.68000007</v>
      </c>
      <c r="AJ21" s="358">
        <f>Export!AJ21+Import!AJ21</f>
        <v>6075421.7300000004</v>
      </c>
      <c r="AK21" s="358">
        <f>Export!AK21+Import!AK21</f>
        <v>423969259.19</v>
      </c>
      <c r="AL21" s="358">
        <f>Export!AL21+Import!AL21</f>
        <v>59778428.68</v>
      </c>
      <c r="AM21" s="358">
        <f>Export!AM21+Import!AM21</f>
        <v>125529539.53</v>
      </c>
      <c r="AN21" s="358">
        <f>Export!AN21+Import!AN21</f>
        <v>25936716.989999998</v>
      </c>
      <c r="AO21" s="358">
        <f>Export!AO21+Import!AO21</f>
        <v>101074520.83000001</v>
      </c>
      <c r="AP21" s="358">
        <f>Export!AP21+Import!AP21</f>
        <v>53639978.619999997</v>
      </c>
      <c r="AQ21" s="358">
        <f>Export!AQ21+Import!AQ21</f>
        <v>7929732.1200000001</v>
      </c>
      <c r="AR21" s="358">
        <f>Export!AR21+Import!AR21</f>
        <v>1035601659.86</v>
      </c>
      <c r="AS21" s="358">
        <f>Export!AS21+Import!AS21</f>
        <v>820963867.0999999</v>
      </c>
      <c r="AT21" s="358">
        <f>Export!AT21+Import!AT21</f>
        <v>3689154.79</v>
      </c>
      <c r="AU21" s="358">
        <f>Export!AU21+Import!AU21</f>
        <v>656273579.82000005</v>
      </c>
      <c r="AV21" s="358">
        <f>Export!AV21+Import!AV21</f>
        <v>100076095.28</v>
      </c>
      <c r="AW21" s="358">
        <f>Export!AW21+Import!AW21</f>
        <v>326135565.00999999</v>
      </c>
      <c r="AX21" s="358">
        <f>Export!AX21+Import!AX21</f>
        <v>245315631.89999998</v>
      </c>
      <c r="AY21" s="358">
        <f>Export!AY21+Import!AY21</f>
        <v>277606796.31999999</v>
      </c>
      <c r="AZ21" s="358">
        <f>Export!AZ21+Import!AZ21</f>
        <v>55853050.57</v>
      </c>
      <c r="BB21" s="358">
        <f t="shared" si="0"/>
        <v>12392830539.130005</v>
      </c>
    </row>
    <row r="22" spans="1:54" ht="14.25" customHeight="1" x14ac:dyDescent="0.25">
      <c r="A22" s="239" t="s">
        <v>25</v>
      </c>
      <c r="B22" s="358">
        <f>Export!B22+Import!B22</f>
        <v>8248529.1500000004</v>
      </c>
      <c r="C22" s="358">
        <f>Export!C22+Import!C22</f>
        <v>329313096.26999998</v>
      </c>
      <c r="D22" s="358">
        <f>Export!D22+Import!D22</f>
        <v>814277656.28000009</v>
      </c>
      <c r="E22" s="358">
        <f>Export!E22+Import!E22</f>
        <v>6946551638.2311983</v>
      </c>
      <c r="F22" s="358">
        <f>Export!F22+Import!F22</f>
        <v>1152757033.8</v>
      </c>
      <c r="G22" s="358">
        <f>Export!G22+Import!G22</f>
        <v>162307156.09</v>
      </c>
      <c r="H22" s="358">
        <f>Export!H22+Import!H22</f>
        <v>844129984.35000002</v>
      </c>
      <c r="I22" s="358">
        <f>Export!I22+Import!I22</f>
        <v>231207116.88</v>
      </c>
      <c r="J22" s="358">
        <f>Export!J22+Import!J22</f>
        <v>9569703201.1700001</v>
      </c>
      <c r="K22" s="358">
        <f>Export!K22+Import!K22</f>
        <v>271768493.27999997</v>
      </c>
      <c r="L22" s="358">
        <f>Export!L22+Import!L22</f>
        <v>32189078.970000003</v>
      </c>
      <c r="M22" s="358">
        <f>Export!M22+Import!M22</f>
        <v>334074708.56</v>
      </c>
      <c r="N22" s="358">
        <f>Export!N22+Import!N22</f>
        <v>2828843633.6599998</v>
      </c>
      <c r="O22" s="358">
        <f>Export!O22+Import!O22</f>
        <v>931340496.92000008</v>
      </c>
      <c r="P22" s="358">
        <f>Export!P22+Import!P22</f>
        <v>4244781776.1499996</v>
      </c>
      <c r="Q22" s="358">
        <f>Export!Q22+Import!Q22</f>
        <v>12899856.960000001</v>
      </c>
      <c r="R22" s="358">
        <f>Export!R22+Import!R22</f>
        <v>3431795292.21</v>
      </c>
      <c r="S22" s="358">
        <f>Export!S22+Import!S22</f>
        <v>0</v>
      </c>
      <c r="T22" s="358">
        <f>Export!T22+Import!T22</f>
        <v>868260933.49000001</v>
      </c>
      <c r="U22" s="358">
        <f>Export!U22+Import!U22</f>
        <v>21269569.509999998</v>
      </c>
      <c r="V22" s="358">
        <f>Export!V22+Import!V22</f>
        <v>0</v>
      </c>
      <c r="W22" s="358">
        <f>Export!W22+Import!W22</f>
        <v>2903010357.6799998</v>
      </c>
      <c r="X22" s="358">
        <f>Export!X22+Import!X22</f>
        <v>1304982754.3199999</v>
      </c>
      <c r="Y22" s="358">
        <f>Export!Y22+Import!Y22</f>
        <v>994519866.86000013</v>
      </c>
      <c r="Z22" s="358">
        <f>Export!Z22+Import!Z22</f>
        <v>91396634.530000001</v>
      </c>
      <c r="AA22" s="358">
        <f>Export!AA22+Import!AA22</f>
        <v>2233126590.2399998</v>
      </c>
      <c r="AB22" s="358">
        <f>Export!AB22+Import!AB22</f>
        <v>10019858.050000001</v>
      </c>
      <c r="AC22" s="358">
        <f>Export!AC22+Import!AC22</f>
        <v>86349815.659999996</v>
      </c>
      <c r="AD22" s="358">
        <f>Export!AD22+Import!AD22</f>
        <v>71164436.25999999</v>
      </c>
      <c r="AE22" s="358">
        <f>Export!AE22+Import!AE22</f>
        <v>874930681.06880164</v>
      </c>
      <c r="AF22" s="358">
        <f>Export!AF22+Import!AF22</f>
        <v>435035293</v>
      </c>
      <c r="AG22" s="358">
        <f>Export!AG22+Import!AG22</f>
        <v>771021789.62</v>
      </c>
      <c r="AH22" s="358">
        <f>Export!AH22+Import!AH22</f>
        <v>5954833170.9499998</v>
      </c>
      <c r="AI22" s="358">
        <f>Export!AI22+Import!AI22</f>
        <v>297549226.01999998</v>
      </c>
      <c r="AJ22" s="358">
        <f>Export!AJ22+Import!AJ22</f>
        <v>120385298.13000001</v>
      </c>
      <c r="AK22" s="358">
        <f>Export!AK22+Import!AK22</f>
        <v>771184025.25999999</v>
      </c>
      <c r="AL22" s="358">
        <f>Export!AL22+Import!AL22</f>
        <v>316163387.88</v>
      </c>
      <c r="AM22" s="358">
        <f>Export!AM22+Import!AM22</f>
        <v>657027150.98000002</v>
      </c>
      <c r="AN22" s="358">
        <f>Export!AN22+Import!AN22</f>
        <v>427941082.04000002</v>
      </c>
      <c r="AO22" s="358">
        <f>Export!AO22+Import!AO22</f>
        <v>2446621679.4500003</v>
      </c>
      <c r="AP22" s="358">
        <f>Export!AP22+Import!AP22</f>
        <v>349829959.45999998</v>
      </c>
      <c r="AQ22" s="358">
        <f>Export!AQ22+Import!AQ22</f>
        <v>676447263.75</v>
      </c>
      <c r="AR22" s="358">
        <f>Export!AR22+Import!AR22</f>
        <v>4920193431.3400002</v>
      </c>
      <c r="AS22" s="358">
        <f>Export!AS22+Import!AS22</f>
        <v>25133389996.290001</v>
      </c>
      <c r="AT22" s="358">
        <f>Export!AT22+Import!AT22</f>
        <v>46123485.400000006</v>
      </c>
      <c r="AU22" s="358">
        <f>Export!AU22+Import!AU22</f>
        <v>2329721036.9700003</v>
      </c>
      <c r="AV22" s="358">
        <f>Export!AV22+Import!AV22</f>
        <v>5382721665.8600006</v>
      </c>
      <c r="AW22" s="358">
        <f>Export!AW22+Import!AW22</f>
        <v>927681618.43000007</v>
      </c>
      <c r="AX22" s="358">
        <f>Export!AX22+Import!AX22</f>
        <v>3440790218.7800002</v>
      </c>
      <c r="AY22" s="358">
        <f>Export!AY22+Import!AY22</f>
        <v>4191479383.3600001</v>
      </c>
      <c r="AZ22" s="358">
        <f>Export!AZ22+Import!AZ22</f>
        <v>651687155.10000002</v>
      </c>
      <c r="BB22" s="358">
        <f t="shared" si="0"/>
        <v>101853047564.66998</v>
      </c>
    </row>
    <row r="23" spans="1:54" ht="14.25" customHeight="1" x14ac:dyDescent="0.25">
      <c r="A23" s="239" t="s">
        <v>26</v>
      </c>
      <c r="B23" s="358">
        <f>Export!B23+Import!B23</f>
        <v>24709268.93</v>
      </c>
      <c r="C23" s="358">
        <f>Export!C23+Import!C23</f>
        <v>1690998454.8699999</v>
      </c>
      <c r="D23" s="358">
        <f>Export!D23+Import!D23</f>
        <v>50924274508.169998</v>
      </c>
      <c r="E23" s="358">
        <f>Export!E23+Import!E23</f>
        <v>5505269361.91747</v>
      </c>
      <c r="F23" s="358">
        <f>Export!F23+Import!F23</f>
        <v>9120833117.5900002</v>
      </c>
      <c r="G23" s="358">
        <f>Export!G23+Import!G23</f>
        <v>227266616.84</v>
      </c>
      <c r="H23" s="358">
        <f>Export!H23+Import!H23</f>
        <v>3601554963.3899999</v>
      </c>
      <c r="I23" s="358">
        <f>Export!I23+Import!I23</f>
        <v>8482821159.5799999</v>
      </c>
      <c r="J23" s="358">
        <f>Export!J23+Import!J23</f>
        <v>293115958532.52997</v>
      </c>
      <c r="K23" s="358">
        <f>Export!K23+Import!K23</f>
        <v>2193172872.8000002</v>
      </c>
      <c r="L23" s="358">
        <f>Export!L23+Import!L23</f>
        <v>350639137.14999998</v>
      </c>
      <c r="M23" s="358">
        <f>Export!M23+Import!M23</f>
        <v>2327027027.8899999</v>
      </c>
      <c r="N23" s="358">
        <f>Export!N23+Import!N23</f>
        <v>19920725669.040001</v>
      </c>
      <c r="O23" s="358">
        <f>Export!O23+Import!O23</f>
        <v>314059362.25</v>
      </c>
      <c r="P23" s="358">
        <f>Export!P23+Import!P23</f>
        <v>12590991093.09</v>
      </c>
      <c r="Q23" s="358">
        <f>Export!Q23+Import!Q23</f>
        <v>85227533.900000006</v>
      </c>
      <c r="R23" s="358">
        <f>Export!R23+Import!R23</f>
        <v>14590769841.01</v>
      </c>
      <c r="S23" s="358">
        <f>Export!S23+Import!S23</f>
        <v>4080205182.7800002</v>
      </c>
      <c r="T23" s="358">
        <f>Export!T23+Import!T23</f>
        <v>6369294207.21</v>
      </c>
      <c r="U23" s="358">
        <f>Export!U23+Import!U23</f>
        <v>321059007.68000001</v>
      </c>
      <c r="V23" s="358">
        <f>Export!V23+Import!V23</f>
        <v>2903010357.6799998</v>
      </c>
      <c r="W23" s="358">
        <f>Export!W23+Import!W23</f>
        <v>0</v>
      </c>
      <c r="X23" s="358">
        <f>Export!X23+Import!X23</f>
        <v>7392212966.6800003</v>
      </c>
      <c r="Y23" s="358">
        <f>Export!Y23+Import!Y23</f>
        <v>21338411933.029999</v>
      </c>
      <c r="Z23" s="358">
        <f>Export!Z23+Import!Z23</f>
        <v>847435736.9000001</v>
      </c>
      <c r="AA23" s="358">
        <f>Export!AA23+Import!AA23</f>
        <v>81021762992.830002</v>
      </c>
      <c r="AB23" s="358">
        <f>Export!AB23+Import!AB23</f>
        <v>52883217.780000001</v>
      </c>
      <c r="AC23" s="358">
        <f>Export!AC23+Import!AC23</f>
        <v>547098475.40999997</v>
      </c>
      <c r="AD23" s="358">
        <f>Export!AD23+Import!AD23</f>
        <v>110172162.5</v>
      </c>
      <c r="AE23" s="358">
        <f>Export!AE23+Import!AE23</f>
        <v>693398584.38253021</v>
      </c>
      <c r="AF23" s="358">
        <f>Export!AF23+Import!AF23</f>
        <v>2462249749.0699997</v>
      </c>
      <c r="AG23" s="358">
        <f>Export!AG23+Import!AG23</f>
        <v>20403545234.869999</v>
      </c>
      <c r="AH23" s="358">
        <f>Export!AH23+Import!AH23</f>
        <v>46938676975.100006</v>
      </c>
      <c r="AI23" s="358">
        <f>Export!AI23+Import!AI23</f>
        <v>3470073559.0999999</v>
      </c>
      <c r="AJ23" s="358">
        <f>Export!AJ23+Import!AJ23</f>
        <v>5179439326.8700008</v>
      </c>
      <c r="AK23" s="358">
        <f>Export!AK23+Import!AK23</f>
        <v>4498412911.2200003</v>
      </c>
      <c r="AL23" s="358">
        <f>Export!AL23+Import!AL23</f>
        <v>740159139.51999998</v>
      </c>
      <c r="AM23" s="358">
        <f>Export!AM23+Import!AM23</f>
        <v>3876539786.5799999</v>
      </c>
      <c r="AN23" s="358">
        <f>Export!AN23+Import!AN23</f>
        <v>946755033.63</v>
      </c>
      <c r="AO23" s="358">
        <f>Export!AO23+Import!AO23</f>
        <v>18964770407.630001</v>
      </c>
      <c r="AP23" s="358">
        <f>Export!AP23+Import!AP23</f>
        <v>776550288.29999995</v>
      </c>
      <c r="AQ23" s="358">
        <f>Export!AQ23+Import!AQ23</f>
        <v>292686373.37</v>
      </c>
      <c r="AR23" s="358">
        <f>Export!AR23+Import!AR23</f>
        <v>21577955921</v>
      </c>
      <c r="AS23" s="358">
        <f>Export!AS23+Import!AS23</f>
        <v>192176460793.17999</v>
      </c>
      <c r="AT23" s="358">
        <f>Export!AT23+Import!AT23</f>
        <v>216161602.47999999</v>
      </c>
      <c r="AU23" s="358">
        <f>Export!AU23+Import!AU23</f>
        <v>7500633020.1700001</v>
      </c>
      <c r="AV23" s="358">
        <f>Export!AV23+Import!AV23</f>
        <v>13271251888.99</v>
      </c>
      <c r="AW23" s="358">
        <f>Export!AW23+Import!AW23</f>
        <v>3701110954.1399999</v>
      </c>
      <c r="AX23" s="358">
        <f>Export!AX23+Import!AX23</f>
        <v>13131477903.470001</v>
      </c>
      <c r="AY23" s="358">
        <f>Export!AY23+Import!AY23</f>
        <v>4766415541.1499996</v>
      </c>
      <c r="AZ23" s="358">
        <f>Export!AZ23+Import!AZ23</f>
        <v>946510313.06000006</v>
      </c>
      <c r="BB23" s="358">
        <f t="shared" si="0"/>
        <v>916581080068.71008</v>
      </c>
    </row>
    <row r="24" spans="1:54" ht="14.25" customHeight="1" x14ac:dyDescent="0.25">
      <c r="A24" s="238" t="s">
        <v>27</v>
      </c>
      <c r="B24" s="358">
        <f>Export!B24+Import!B24</f>
        <v>2093301</v>
      </c>
      <c r="C24" s="358">
        <f>Export!C24+Import!C24</f>
        <v>751948942.87</v>
      </c>
      <c r="D24" s="358">
        <f>Export!D24+Import!D24</f>
        <v>2012253820.5999999</v>
      </c>
      <c r="E24" s="358">
        <f>Export!E24+Import!E24</f>
        <v>1908477311.1676862</v>
      </c>
      <c r="F24" s="358">
        <f>Export!F24+Import!F24</f>
        <v>2003286103.48</v>
      </c>
      <c r="G24" s="358">
        <f>Export!G24+Import!G24</f>
        <v>548059578.80999994</v>
      </c>
      <c r="H24" s="358">
        <f>Export!H24+Import!H24</f>
        <v>881285440.84000003</v>
      </c>
      <c r="I24" s="358">
        <f>Export!I24+Import!I24</f>
        <v>205690640.56</v>
      </c>
      <c r="J24" s="358">
        <f>Export!J24+Import!J24</f>
        <v>32648600174.049999</v>
      </c>
      <c r="K24" s="358">
        <f>Export!K24+Import!K24</f>
        <v>440132940.79999995</v>
      </c>
      <c r="L24" s="358">
        <f>Export!L24+Import!L24</f>
        <v>59431292.900000006</v>
      </c>
      <c r="M24" s="358">
        <f>Export!M24+Import!M24</f>
        <v>514289891.95999998</v>
      </c>
      <c r="N24" s="358">
        <f>Export!N24+Import!N24</f>
        <v>3633839986.21</v>
      </c>
      <c r="O24" s="358">
        <f>Export!O24+Import!O24</f>
        <v>186357048.94999999</v>
      </c>
      <c r="P24" s="358">
        <f>Export!P24+Import!P24</f>
        <v>3624458346.9200001</v>
      </c>
      <c r="Q24" s="358">
        <f>Export!Q24+Import!Q24</f>
        <v>18543239.379999999</v>
      </c>
      <c r="R24" s="358">
        <f>Export!R24+Import!R24</f>
        <v>12281214660.690001</v>
      </c>
      <c r="S24" s="358">
        <f>Export!S24+Import!S24</f>
        <v>106789022.63</v>
      </c>
      <c r="T24" s="358">
        <f>Export!T24+Import!T24</f>
        <v>650792018.74000001</v>
      </c>
      <c r="U24" s="358">
        <f>Export!U24+Import!U24</f>
        <v>60902115.859999999</v>
      </c>
      <c r="V24" s="358">
        <f>Export!V24+Import!V24</f>
        <v>1304982754.3199999</v>
      </c>
      <c r="W24" s="358">
        <f>Export!W24+Import!W24</f>
        <v>7392212966.6800003</v>
      </c>
      <c r="X24" s="358">
        <f>Export!X24+Import!X24</f>
        <v>0</v>
      </c>
      <c r="Y24" s="358">
        <f>Export!Y24+Import!Y24</f>
        <v>1586532126.52</v>
      </c>
      <c r="Z24" s="358">
        <f>Export!Z24+Import!Z24</f>
        <v>806487663.25999999</v>
      </c>
      <c r="AA24" s="358">
        <f>Export!AA24+Import!AA24</f>
        <v>3422392802.8599997</v>
      </c>
      <c r="AB24" s="358">
        <f>Export!AB24+Import!AB24</f>
        <v>7789914.9700000007</v>
      </c>
      <c r="AC24" s="358">
        <f>Export!AC24+Import!AC24</f>
        <v>130542896.80000001</v>
      </c>
      <c r="AD24" s="358">
        <f>Export!AD24+Import!AD24</f>
        <v>91918576.859999999</v>
      </c>
      <c r="AE24" s="358">
        <f>Export!AE24+Import!AE24</f>
        <v>240376152.1723139</v>
      </c>
      <c r="AF24" s="358">
        <f>Export!AF24+Import!AF24</f>
        <v>312503841.81</v>
      </c>
      <c r="AG24" s="358">
        <f>Export!AG24+Import!AG24</f>
        <v>759646313.36000001</v>
      </c>
      <c r="AH24" s="358">
        <f>Export!AH24+Import!AH24</f>
        <v>14278043705.73</v>
      </c>
      <c r="AI24" s="358">
        <f>Export!AI24+Import!AI24</f>
        <v>538639803.53999996</v>
      </c>
      <c r="AJ24" s="358">
        <f>Export!AJ24+Import!AJ24</f>
        <v>277107283.50999999</v>
      </c>
      <c r="AK24" s="358">
        <f>Export!AK24+Import!AK24</f>
        <v>1073422093.3</v>
      </c>
      <c r="AL24" s="358">
        <f>Export!AL24+Import!AL24</f>
        <v>551008210.47000003</v>
      </c>
      <c r="AM24" s="358">
        <f>Export!AM24+Import!AM24</f>
        <v>682852574.92000008</v>
      </c>
      <c r="AN24" s="358">
        <f>Export!AN24+Import!AN24</f>
        <v>329581187.90999997</v>
      </c>
      <c r="AO24" s="358">
        <f>Export!AO24+Import!AO24</f>
        <v>953122655</v>
      </c>
      <c r="AP24" s="358">
        <f>Export!AP24+Import!AP24</f>
        <v>201949248.40000001</v>
      </c>
      <c r="AQ24" s="358">
        <f>Export!AQ24+Import!AQ24</f>
        <v>146109672.41</v>
      </c>
      <c r="AR24" s="358">
        <f>Export!AR24+Import!AR24</f>
        <v>10500516689.059999</v>
      </c>
      <c r="AS24" s="358">
        <f>Export!AS24+Import!AS24</f>
        <v>13697349840.93</v>
      </c>
      <c r="AT24" s="358">
        <f>Export!AT24+Import!AT24</f>
        <v>25758680.16</v>
      </c>
      <c r="AU24" s="358">
        <f>Export!AU24+Import!AU24</f>
        <v>3145435745.0699997</v>
      </c>
      <c r="AV24" s="358">
        <f>Export!AV24+Import!AV24</f>
        <v>3133167906.48</v>
      </c>
      <c r="AW24" s="358">
        <f>Export!AW24+Import!AW24</f>
        <v>973933395.29999995</v>
      </c>
      <c r="AX24" s="358">
        <f>Export!AX24+Import!AX24</f>
        <v>4133012761.98</v>
      </c>
      <c r="AY24" s="358">
        <f>Export!AY24+Import!AY24</f>
        <v>2315235825.5</v>
      </c>
      <c r="AZ24" s="358">
        <f>Export!AZ24+Import!AZ24</f>
        <v>276513254.70000005</v>
      </c>
      <c r="BB24" s="358">
        <f t="shared" si="0"/>
        <v>135826592422.39999</v>
      </c>
    </row>
    <row r="25" spans="1:54" ht="14.25" customHeight="1" x14ac:dyDescent="0.25">
      <c r="A25" s="239" t="s">
        <v>28</v>
      </c>
      <c r="B25" s="358">
        <f>Export!B25+Import!B25</f>
        <v>24279022.219999999</v>
      </c>
      <c r="C25" s="358">
        <f>Export!C25+Import!C25</f>
        <v>1961906172.1099999</v>
      </c>
      <c r="D25" s="358">
        <f>Export!D25+Import!D25</f>
        <v>2768957535.1199999</v>
      </c>
      <c r="E25" s="358">
        <f>Export!E25+Import!E25</f>
        <v>4134452419.8887596</v>
      </c>
      <c r="F25" s="358">
        <f>Export!F25+Import!F25</f>
        <v>3975848738.4200001</v>
      </c>
      <c r="G25" s="358">
        <f>Export!G25+Import!G25</f>
        <v>357118824.93000001</v>
      </c>
      <c r="H25" s="358">
        <f>Export!H25+Import!H25</f>
        <v>646954233.82000005</v>
      </c>
      <c r="I25" s="358">
        <f>Export!I25+Import!I25</f>
        <v>2232270690.8899999</v>
      </c>
      <c r="J25" s="358">
        <f>Export!J25+Import!J25</f>
        <v>68428740566.889999</v>
      </c>
      <c r="K25" s="358">
        <f>Export!K25+Import!K25</f>
        <v>1046469715.6900001</v>
      </c>
      <c r="L25" s="358">
        <f>Export!L25+Import!L25</f>
        <v>112243786.34</v>
      </c>
      <c r="M25" s="358">
        <f>Export!M25+Import!M25</f>
        <v>1336754153.8800001</v>
      </c>
      <c r="N25" s="358">
        <f>Export!N25+Import!N25</f>
        <v>7118141880.7800007</v>
      </c>
      <c r="O25" s="358">
        <f>Export!O25+Import!O25</f>
        <v>270593547.61000001</v>
      </c>
      <c r="P25" s="358">
        <f>Export!P25+Import!P25</f>
        <v>5223350231.79</v>
      </c>
      <c r="Q25" s="358">
        <f>Export!Q25+Import!Q25</f>
        <v>35923282.899999999</v>
      </c>
      <c r="R25" s="358">
        <f>Export!R25+Import!R25</f>
        <v>6828834820.1199999</v>
      </c>
      <c r="S25" s="358">
        <f>Export!S25+Import!S25</f>
        <v>152723577.41</v>
      </c>
      <c r="T25" s="358">
        <f>Export!T25+Import!T25</f>
        <v>2266366465.2600002</v>
      </c>
      <c r="U25" s="358">
        <f>Export!U25+Import!U25</f>
        <v>153710360.13</v>
      </c>
      <c r="V25" s="358">
        <f>Export!V25+Import!V25</f>
        <v>994519866.86000013</v>
      </c>
      <c r="W25" s="358">
        <f>Export!W25+Import!W25</f>
        <v>21338411933.029999</v>
      </c>
      <c r="X25" s="358">
        <f>Export!X25+Import!X25</f>
        <v>1586532126.52</v>
      </c>
      <c r="Y25" s="358">
        <f>Export!Y25+Import!Y25</f>
        <v>0</v>
      </c>
      <c r="Z25" s="358">
        <f>Export!Z25+Import!Z25</f>
        <v>154001568.50999999</v>
      </c>
      <c r="AA25" s="358">
        <f>Export!AA25+Import!AA25</f>
        <v>10667171631.810001</v>
      </c>
      <c r="AB25" s="358">
        <f>Export!AB25+Import!AB25</f>
        <v>211849011.90000001</v>
      </c>
      <c r="AC25" s="358">
        <f>Export!AC25+Import!AC25</f>
        <v>198594789.42000002</v>
      </c>
      <c r="AD25" s="358">
        <f>Export!AD25+Import!AD25</f>
        <v>418308190.07999998</v>
      </c>
      <c r="AE25" s="358">
        <f>Export!AE25+Import!AE25</f>
        <v>520741723.37124044</v>
      </c>
      <c r="AF25" s="358">
        <f>Export!AF25+Import!AF25</f>
        <v>576969522.63999999</v>
      </c>
      <c r="AG25" s="358">
        <f>Export!AG25+Import!AG25</f>
        <v>30050489053.959999</v>
      </c>
      <c r="AH25" s="358">
        <f>Export!AH25+Import!AH25</f>
        <v>16105379877.66</v>
      </c>
      <c r="AI25" s="358">
        <f>Export!AI25+Import!AI25</f>
        <v>3298411305.2799997</v>
      </c>
      <c r="AJ25" s="358">
        <f>Export!AJ25+Import!AJ25</f>
        <v>838729948.05999994</v>
      </c>
      <c r="AK25" s="358">
        <f>Export!AK25+Import!AK25</f>
        <v>2081034044.6099999</v>
      </c>
      <c r="AL25" s="358">
        <f>Export!AL25+Import!AL25</f>
        <v>653321689.85000002</v>
      </c>
      <c r="AM25" s="358">
        <f>Export!AM25+Import!AM25</f>
        <v>1729348286.8000002</v>
      </c>
      <c r="AN25" s="358">
        <f>Export!AN25+Import!AN25</f>
        <v>459141784.23000002</v>
      </c>
      <c r="AO25" s="358">
        <f>Export!AO25+Import!AO25</f>
        <v>1551097272.95</v>
      </c>
      <c r="AP25" s="358">
        <f>Export!AP25+Import!AP25</f>
        <v>542675428.22000003</v>
      </c>
      <c r="AQ25" s="358">
        <f>Export!AQ25+Import!AQ25</f>
        <v>103076886.3</v>
      </c>
      <c r="AR25" s="358">
        <f>Export!AR25+Import!AR25</f>
        <v>13644627465.849998</v>
      </c>
      <c r="AS25" s="358">
        <f>Export!AS25+Import!AS25</f>
        <v>424575409958.47003</v>
      </c>
      <c r="AT25" s="358">
        <f>Export!AT25+Import!AT25</f>
        <v>55710942.43</v>
      </c>
      <c r="AU25" s="358">
        <f>Export!AU25+Import!AU25</f>
        <v>3576653801.5799999</v>
      </c>
      <c r="AV25" s="358">
        <f>Export!AV25+Import!AV25</f>
        <v>5365369117.0699997</v>
      </c>
      <c r="AW25" s="358">
        <f>Export!AW25+Import!AW25</f>
        <v>2096747778.8999999</v>
      </c>
      <c r="AX25" s="358">
        <f>Export!AX25+Import!AX25</f>
        <v>7216882531.7299995</v>
      </c>
      <c r="AY25" s="358">
        <f>Export!AY25+Import!AY25</f>
        <v>3065710647.7399998</v>
      </c>
      <c r="AZ25" s="358">
        <f>Export!AZ25+Import!AZ25</f>
        <v>327659247.88</v>
      </c>
      <c r="BB25" s="358">
        <f t="shared" si="0"/>
        <v>663080217459.91003</v>
      </c>
    </row>
    <row r="26" spans="1:54" ht="14.25" customHeight="1" x14ac:dyDescent="0.25">
      <c r="A26" s="238" t="s">
        <v>29</v>
      </c>
      <c r="B26" s="358">
        <f>Export!B26+Import!B26</f>
        <v>86031.790000000008</v>
      </c>
      <c r="C26" s="358">
        <f>Export!C26+Import!C26</f>
        <v>86069820.620000005</v>
      </c>
      <c r="D26" s="358">
        <f>Export!D26+Import!D26</f>
        <v>105341473.11000001</v>
      </c>
      <c r="E26" s="358">
        <f>Export!E26+Import!E26</f>
        <v>303097327.22842979</v>
      </c>
      <c r="F26" s="358">
        <f>Export!F26+Import!F26</f>
        <v>218061930.07999998</v>
      </c>
      <c r="G26" s="358">
        <f>Export!G26+Import!G26</f>
        <v>15016226.810000001</v>
      </c>
      <c r="H26" s="358">
        <f>Export!H26+Import!H26</f>
        <v>71141233.459999993</v>
      </c>
      <c r="I26" s="358">
        <f>Export!I26+Import!I26</f>
        <v>9856873.1099999994</v>
      </c>
      <c r="J26" s="358">
        <f>Export!J26+Import!J26</f>
        <v>4041773866.3800001</v>
      </c>
      <c r="K26" s="358">
        <f>Export!K26+Import!K26</f>
        <v>40801793.82</v>
      </c>
      <c r="L26" s="358">
        <f>Export!L26+Import!L26</f>
        <v>2877027.5900000003</v>
      </c>
      <c r="M26" s="358">
        <f>Export!M26+Import!M26</f>
        <v>45315467.530000001</v>
      </c>
      <c r="N26" s="358">
        <f>Export!N26+Import!N26</f>
        <v>366917748.16999996</v>
      </c>
      <c r="O26" s="358">
        <f>Export!O26+Import!O26</f>
        <v>18746426.080000002</v>
      </c>
      <c r="P26" s="358">
        <f>Export!P26+Import!P26</f>
        <v>734945963.23000002</v>
      </c>
      <c r="Q26" s="358">
        <f>Export!Q26+Import!Q26</f>
        <v>4484164.05</v>
      </c>
      <c r="R26" s="358">
        <f>Export!R26+Import!R26</f>
        <v>1752928291.71</v>
      </c>
      <c r="S26" s="358">
        <f>Export!S26+Import!S26</f>
        <v>133260171.25</v>
      </c>
      <c r="T26" s="358">
        <f>Export!T26+Import!T26</f>
        <v>64088351.099999994</v>
      </c>
      <c r="U26" s="358">
        <f>Export!U26+Import!U26</f>
        <v>1286292.04</v>
      </c>
      <c r="V26" s="358">
        <f>Export!V26+Import!V26</f>
        <v>91396634.530000001</v>
      </c>
      <c r="W26" s="358">
        <f>Export!W26+Import!W26</f>
        <v>847435736.9000001</v>
      </c>
      <c r="X26" s="358">
        <f>Export!X26+Import!X26</f>
        <v>806487663.25999999</v>
      </c>
      <c r="Y26" s="358">
        <f>Export!Y26+Import!Y26</f>
        <v>154001568.50999999</v>
      </c>
      <c r="Z26" s="358">
        <f>Export!Z26+Import!Z26</f>
        <v>0</v>
      </c>
      <c r="AA26" s="358">
        <f>Export!AA26+Import!AA26</f>
        <v>225998944.43000001</v>
      </c>
      <c r="AB26" s="358">
        <f>Export!AB26+Import!AB26</f>
        <v>79989.19</v>
      </c>
      <c r="AC26" s="358">
        <f>Export!AC26+Import!AC26</f>
        <v>3907776.34</v>
      </c>
      <c r="AD26" s="358">
        <f>Export!AD26+Import!AD26</f>
        <v>20119891.77</v>
      </c>
      <c r="AE26" s="358">
        <f>Export!AE26+Import!AE26</f>
        <v>38175653.871570252</v>
      </c>
      <c r="AF26" s="358">
        <f>Export!AF26+Import!AF26</f>
        <v>16211758.16</v>
      </c>
      <c r="AG26" s="358">
        <f>Export!AG26+Import!AG26</f>
        <v>191801785.25</v>
      </c>
      <c r="AH26" s="358">
        <f>Export!AH26+Import!AH26</f>
        <v>571101229.43999994</v>
      </c>
      <c r="AI26" s="358">
        <f>Export!AI26+Import!AI26</f>
        <v>104740671.75999999</v>
      </c>
      <c r="AJ26" s="358">
        <f>Export!AJ26+Import!AJ26</f>
        <v>13065056.719999999</v>
      </c>
      <c r="AK26" s="358">
        <f>Export!AK26+Import!AK26</f>
        <v>94918917.099999994</v>
      </c>
      <c r="AL26" s="358">
        <f>Export!AL26+Import!AL26</f>
        <v>29731075.920000002</v>
      </c>
      <c r="AM26" s="358">
        <f>Export!AM26+Import!AM26</f>
        <v>35531188.859999999</v>
      </c>
      <c r="AN26" s="358">
        <f>Export!AN26+Import!AN26</f>
        <v>9015692.9000000004</v>
      </c>
      <c r="AO26" s="358">
        <f>Export!AO26+Import!AO26</f>
        <v>386285817.54999995</v>
      </c>
      <c r="AP26" s="358">
        <f>Export!AP26+Import!AP26</f>
        <v>6768522.6000000006</v>
      </c>
      <c r="AQ26" s="358">
        <f>Export!AQ26+Import!AQ26</f>
        <v>9423610.8100000005</v>
      </c>
      <c r="AR26" s="358">
        <f>Export!AR26+Import!AR26</f>
        <v>795575003.04999995</v>
      </c>
      <c r="AS26" s="358">
        <f>Export!AS26+Import!AS26</f>
        <v>1086089473.71</v>
      </c>
      <c r="AT26" s="358">
        <f>Export!AT26+Import!AT26</f>
        <v>10696782.08</v>
      </c>
      <c r="AU26" s="358">
        <f>Export!AU26+Import!AU26</f>
        <v>151087433.72999999</v>
      </c>
      <c r="AV26" s="358">
        <f>Export!AV26+Import!AV26</f>
        <v>161158143.31</v>
      </c>
      <c r="AW26" s="358">
        <f>Export!AW26+Import!AW26</f>
        <v>94067619.689999998</v>
      </c>
      <c r="AX26" s="358">
        <f>Export!AX26+Import!AX26</f>
        <v>307013786.85000002</v>
      </c>
      <c r="AY26" s="358">
        <f>Export!AY26+Import!AY26</f>
        <v>211282491.28</v>
      </c>
      <c r="AZ26" s="358">
        <f>Export!AZ26+Import!AZ26</f>
        <v>92559507.049999997</v>
      </c>
      <c r="BB26" s="358">
        <f t="shared" si="0"/>
        <v>14581825905.780001</v>
      </c>
    </row>
    <row r="27" spans="1:54" ht="14.25" customHeight="1" x14ac:dyDescent="0.25">
      <c r="A27" s="239" t="s">
        <v>30</v>
      </c>
      <c r="B27" s="358">
        <f>Export!B27+Import!B27</f>
        <v>14260797.600000001</v>
      </c>
      <c r="C27" s="358">
        <f>Export!C27+Import!C27</f>
        <v>1373649332.22</v>
      </c>
      <c r="D27" s="358">
        <f>Export!D27+Import!D27</f>
        <v>36620939893.150002</v>
      </c>
      <c r="E27" s="358">
        <f>Export!E27+Import!E27</f>
        <v>2620456750.0564785</v>
      </c>
      <c r="F27" s="358">
        <f>Export!F27+Import!F27</f>
        <v>8631994178.1899986</v>
      </c>
      <c r="G27" s="358">
        <f>Export!G27+Import!G27</f>
        <v>287232904.74000001</v>
      </c>
      <c r="H27" s="358">
        <f>Export!H27+Import!H27</f>
        <v>4657500264.0599995</v>
      </c>
      <c r="I27" s="358">
        <f>Export!I27+Import!I27</f>
        <v>5860158721.0699997</v>
      </c>
      <c r="J27" s="358">
        <f>Export!J27+Import!J27</f>
        <v>248006462144.51001</v>
      </c>
      <c r="K27" s="358">
        <f>Export!K27+Import!K27</f>
        <v>1896743565.6599998</v>
      </c>
      <c r="L27" s="358">
        <f>Export!L27+Import!L27</f>
        <v>189478249.53</v>
      </c>
      <c r="M27" s="358">
        <f>Export!M27+Import!M27</f>
        <v>1594447652.52</v>
      </c>
      <c r="N27" s="358">
        <f>Export!N27+Import!N27</f>
        <v>10143073726.1</v>
      </c>
      <c r="O27" s="358">
        <f>Export!O27+Import!O27</f>
        <v>2109115233.27</v>
      </c>
      <c r="P27" s="358">
        <f>Export!P27+Import!P27</f>
        <v>10615134052.120001</v>
      </c>
      <c r="Q27" s="358">
        <f>Export!Q27+Import!Q27</f>
        <v>147588921.69999999</v>
      </c>
      <c r="R27" s="358">
        <f>Export!R27+Import!R27</f>
        <v>20265761564.130001</v>
      </c>
      <c r="S27" s="358">
        <f>Export!S27+Import!S27</f>
        <v>11240292670.029999</v>
      </c>
      <c r="T27" s="358">
        <f>Export!T27+Import!T27</f>
        <v>2232731157.23</v>
      </c>
      <c r="U27" s="358">
        <f>Export!U27+Import!U27</f>
        <v>122529254.44</v>
      </c>
      <c r="V27" s="358">
        <f>Export!V27+Import!V27</f>
        <v>2233126590.2399998</v>
      </c>
      <c r="W27" s="358">
        <f>Export!W27+Import!W27</f>
        <v>81021762992.830002</v>
      </c>
      <c r="X27" s="358">
        <f>Export!X27+Import!X27</f>
        <v>3422392802.8599997</v>
      </c>
      <c r="Y27" s="358">
        <f>Export!Y27+Import!Y27</f>
        <v>10667171631.810001</v>
      </c>
      <c r="Z27" s="358">
        <f>Export!Z27+Import!Z27</f>
        <v>225998944.43000001</v>
      </c>
      <c r="AA27" s="358">
        <f>Export!AA27+Import!AA27</f>
        <v>0</v>
      </c>
      <c r="AB27" s="358">
        <f>Export!AB27+Import!AB27</f>
        <v>71036973.980000004</v>
      </c>
      <c r="AC27" s="358">
        <f>Export!AC27+Import!AC27</f>
        <v>303284343.61000001</v>
      </c>
      <c r="AD27" s="358">
        <f>Export!AD27+Import!AD27</f>
        <v>120192203.69999999</v>
      </c>
      <c r="AE27" s="358">
        <f>Export!AE27+Import!AE27</f>
        <v>330051243.90352166</v>
      </c>
      <c r="AF27" s="358">
        <f>Export!AF27+Import!AF27</f>
        <v>2070927608.5599999</v>
      </c>
      <c r="AG27" s="358">
        <f>Export!AG27+Import!AG27</f>
        <v>15098736078.059999</v>
      </c>
      <c r="AH27" s="358">
        <f>Export!AH27+Import!AH27</f>
        <v>31644000376.790001</v>
      </c>
      <c r="AI27" s="358">
        <f>Export!AI27+Import!AI27</f>
        <v>6948857542.7700005</v>
      </c>
      <c r="AJ27" s="358">
        <f>Export!AJ27+Import!AJ27</f>
        <v>2494479221.98</v>
      </c>
      <c r="AK27" s="358">
        <f>Export!AK27+Import!AK27</f>
        <v>4225458325.4000001</v>
      </c>
      <c r="AL27" s="358">
        <f>Export!AL27+Import!AL27</f>
        <v>717834852.32000005</v>
      </c>
      <c r="AM27" s="358">
        <f>Export!AM27+Import!AM27</f>
        <v>2583152477.77</v>
      </c>
      <c r="AN27" s="358">
        <f>Export!AN27+Import!AN27</f>
        <v>912445476.02999997</v>
      </c>
      <c r="AO27" s="358">
        <f>Export!AO27+Import!AO27</f>
        <v>19133038755.120003</v>
      </c>
      <c r="AP27" s="358">
        <f>Export!AP27+Import!AP27</f>
        <v>4410568804.9700003</v>
      </c>
      <c r="AQ27" s="358">
        <f>Export!AQ27+Import!AQ27</f>
        <v>2025123611.01</v>
      </c>
      <c r="AR27" s="358">
        <f>Export!AR27+Import!AR27</f>
        <v>15795961196.110001</v>
      </c>
      <c r="AS27" s="358">
        <f>Export!AS27+Import!AS27</f>
        <v>118070218727.96001</v>
      </c>
      <c r="AT27" s="358">
        <f>Export!AT27+Import!AT27</f>
        <v>202954321.20999998</v>
      </c>
      <c r="AU27" s="358">
        <f>Export!AU27+Import!AU27</f>
        <v>5827127140.1099997</v>
      </c>
      <c r="AV27" s="358">
        <f>Export!AV27+Import!AV27</f>
        <v>3675672979.6300001</v>
      </c>
      <c r="AW27" s="358">
        <f>Export!AW27+Import!AW27</f>
        <v>2655246406.8299999</v>
      </c>
      <c r="AX27" s="358">
        <f>Export!AX27+Import!AX27</f>
        <v>9321683791.3600006</v>
      </c>
      <c r="AY27" s="358">
        <f>Export!AY27+Import!AY27</f>
        <v>7114839958.0500002</v>
      </c>
      <c r="AZ27" s="358">
        <f>Export!AZ27+Import!AZ27</f>
        <v>653639055.16000009</v>
      </c>
      <c r="BB27" s="358">
        <f t="shared" si="0"/>
        <v>722606535466.88989</v>
      </c>
    </row>
    <row r="28" spans="1:54" ht="14.25" customHeight="1" x14ac:dyDescent="0.25">
      <c r="A28" s="238" t="s">
        <v>31</v>
      </c>
      <c r="B28" s="358">
        <f>Export!B28+Import!B28</f>
        <v>0</v>
      </c>
      <c r="C28" s="358">
        <f>Export!C28+Import!C28</f>
        <v>201785842</v>
      </c>
      <c r="D28" s="358">
        <f>Export!D28+Import!D28</f>
        <v>10308315.16</v>
      </c>
      <c r="E28" s="358">
        <f>Export!E28+Import!E28</f>
        <v>153753977.77641529</v>
      </c>
      <c r="F28" s="358">
        <f>Export!F28+Import!F28</f>
        <v>361018329.70999998</v>
      </c>
      <c r="G28" s="358">
        <f>Export!G28+Import!G28</f>
        <v>3156318.98</v>
      </c>
      <c r="H28" s="358">
        <f>Export!H28+Import!H28</f>
        <v>26100376.48</v>
      </c>
      <c r="I28" s="358">
        <f>Export!I28+Import!I28</f>
        <v>32716873.02</v>
      </c>
      <c r="J28" s="358">
        <f>Export!J28+Import!J28</f>
        <v>1729793062.6600001</v>
      </c>
      <c r="K28" s="358">
        <f>Export!K28+Import!K28</f>
        <v>10480214.289999999</v>
      </c>
      <c r="L28" s="358">
        <f>Export!L28+Import!L28</f>
        <v>7542182.8300000001</v>
      </c>
      <c r="M28" s="358">
        <f>Export!M28+Import!M28</f>
        <v>21999658.390000001</v>
      </c>
      <c r="N28" s="358">
        <f>Export!N28+Import!N28</f>
        <v>233247082.81999999</v>
      </c>
      <c r="O28" s="358">
        <f>Export!O28+Import!O28</f>
        <v>14780657.01</v>
      </c>
      <c r="P28" s="358">
        <f>Export!P28+Import!P28</f>
        <v>178375367.49000001</v>
      </c>
      <c r="Q28" s="358">
        <f>Export!Q28+Import!Q28</f>
        <v>4889</v>
      </c>
      <c r="R28" s="358">
        <f>Export!R28+Import!R28</f>
        <v>45008204.640000001</v>
      </c>
      <c r="S28" s="358">
        <f>Export!S28+Import!S28</f>
        <v>0</v>
      </c>
      <c r="T28" s="358">
        <f>Export!T28+Import!T28</f>
        <v>2495446.39</v>
      </c>
      <c r="U28" s="358">
        <f>Export!U28+Import!U28</f>
        <v>178273.6</v>
      </c>
      <c r="V28" s="358">
        <f>Export!V28+Import!V28</f>
        <v>10019858.050000001</v>
      </c>
      <c r="W28" s="358">
        <f>Export!W28+Import!W28</f>
        <v>52883217.780000001</v>
      </c>
      <c r="X28" s="358">
        <f>Export!X28+Import!X28</f>
        <v>7789914.9700000007</v>
      </c>
      <c r="Y28" s="358">
        <f>Export!Y28+Import!Y28</f>
        <v>211849011.90000001</v>
      </c>
      <c r="Z28" s="358">
        <f>Export!Z28+Import!Z28</f>
        <v>79989.19</v>
      </c>
      <c r="AA28" s="358">
        <f>Export!AA28+Import!AA28</f>
        <v>71036973.980000004</v>
      </c>
      <c r="AB28" s="358">
        <f>Export!AB28+Import!AB28</f>
        <v>0</v>
      </c>
      <c r="AC28" s="358">
        <f>Export!AC28+Import!AC28</f>
        <v>19393557</v>
      </c>
      <c r="AD28" s="358">
        <f>Export!AD28+Import!AD28</f>
        <v>238531</v>
      </c>
      <c r="AE28" s="358">
        <f>Export!AE28+Import!AE28</f>
        <v>19365590.223584708</v>
      </c>
      <c r="AF28" s="358">
        <f>Export!AF28+Import!AF28</f>
        <v>2404165.88</v>
      </c>
      <c r="AG28" s="358">
        <f>Export!AG28+Import!AG28</f>
        <v>365531625.43000001</v>
      </c>
      <c r="AH28" s="358">
        <f>Export!AH28+Import!AH28</f>
        <v>347293689.25</v>
      </c>
      <c r="AI28" s="358">
        <f>Export!AI28+Import!AI28</f>
        <v>2662461.06</v>
      </c>
      <c r="AJ28" s="358">
        <f>Export!AJ28+Import!AJ28</f>
        <v>37225280.259999998</v>
      </c>
      <c r="AK28" s="358">
        <f>Export!AK28+Import!AK28</f>
        <v>44561783.329999998</v>
      </c>
      <c r="AL28" s="358">
        <f>Export!AL28+Import!AL28</f>
        <v>69773501.060000002</v>
      </c>
      <c r="AM28" s="358">
        <f>Export!AM28+Import!AM28</f>
        <v>17818573.32</v>
      </c>
      <c r="AN28" s="358">
        <f>Export!AN28+Import!AN28</f>
        <v>24794972.77</v>
      </c>
      <c r="AO28" s="358">
        <f>Export!AO28+Import!AO28</f>
        <v>281290412.23000002</v>
      </c>
      <c r="AP28" s="358">
        <f>Export!AP28+Import!AP28</f>
        <v>35504990.840000004</v>
      </c>
      <c r="AQ28" s="358">
        <f>Export!AQ28+Import!AQ28</f>
        <v>0</v>
      </c>
      <c r="AR28" s="358">
        <f>Export!AR28+Import!AR28</f>
        <v>46363635.950000003</v>
      </c>
      <c r="AS28" s="358">
        <f>Export!AS28+Import!AS28</f>
        <v>277000167</v>
      </c>
      <c r="AT28" s="358">
        <f>Export!AT28+Import!AT28</f>
        <v>74257.58</v>
      </c>
      <c r="AU28" s="358">
        <f>Export!AU28+Import!AU28</f>
        <v>1192637025.6399999</v>
      </c>
      <c r="AV28" s="358">
        <f>Export!AV28+Import!AV28</f>
        <v>58709593.880000003</v>
      </c>
      <c r="AW28" s="358">
        <f>Export!AW28+Import!AW28</f>
        <v>18786396.509999998</v>
      </c>
      <c r="AX28" s="358">
        <f>Export!AX28+Import!AX28</f>
        <v>349770634.82999998</v>
      </c>
      <c r="AY28" s="358">
        <f>Export!AY28+Import!AY28</f>
        <v>32905974.460000001</v>
      </c>
      <c r="AZ28" s="358">
        <f>Export!AZ28+Import!AZ28</f>
        <v>11709472.18</v>
      </c>
      <c r="BB28" s="358">
        <f t="shared" si="0"/>
        <v>6642220329.8000011</v>
      </c>
    </row>
    <row r="29" spans="1:54" ht="14.25" customHeight="1" x14ac:dyDescent="0.25">
      <c r="A29" s="239" t="s">
        <v>32</v>
      </c>
      <c r="B29" s="358">
        <f>Export!B29+Import!B29</f>
        <v>4684358.18</v>
      </c>
      <c r="C29" s="358">
        <f>Export!C29+Import!C29</f>
        <v>78941910.670000002</v>
      </c>
      <c r="D29" s="358">
        <f>Export!D29+Import!D29</f>
        <v>60543369.280000001</v>
      </c>
      <c r="E29" s="358">
        <f>Export!E29+Import!E29</f>
        <v>1871225613.7430162</v>
      </c>
      <c r="F29" s="358">
        <f>Export!F29+Import!F29</f>
        <v>77994669.530000001</v>
      </c>
      <c r="G29" s="358">
        <f>Export!G29+Import!G29</f>
        <v>149708754.60000002</v>
      </c>
      <c r="H29" s="358">
        <f>Export!H29+Import!H29</f>
        <v>962744465.58000004</v>
      </c>
      <c r="I29" s="358">
        <f>Export!I29+Import!I29</f>
        <v>24860892.59</v>
      </c>
      <c r="J29" s="358">
        <f>Export!J29+Import!J29</f>
        <v>1260977169.8599999</v>
      </c>
      <c r="K29" s="358">
        <f>Export!K29+Import!K29</f>
        <v>1057873272.6400001</v>
      </c>
      <c r="L29" s="358">
        <f>Export!L29+Import!L29</f>
        <v>1976856493.3099999</v>
      </c>
      <c r="M29" s="358">
        <f>Export!M29+Import!M29</f>
        <v>1216094120.46</v>
      </c>
      <c r="N29" s="358">
        <f>Export!N29+Import!N29</f>
        <v>1906670870.3600001</v>
      </c>
      <c r="O29" s="358">
        <f>Export!O29+Import!O29</f>
        <v>104720180.97999999</v>
      </c>
      <c r="P29" s="358">
        <f>Export!P29+Import!P29</f>
        <v>2572122918.5999999</v>
      </c>
      <c r="Q29" s="358">
        <f>Export!Q29+Import!Q29</f>
        <v>27716941.100000001</v>
      </c>
      <c r="R29" s="358">
        <f>Export!R29+Import!R29</f>
        <v>250437024.07999998</v>
      </c>
      <c r="S29" s="358">
        <f>Export!S29+Import!S29</f>
        <v>12482598.289999999</v>
      </c>
      <c r="T29" s="358">
        <f>Export!T29+Import!T29</f>
        <v>245920184.31</v>
      </c>
      <c r="U29" s="358">
        <f>Export!U29+Import!U29</f>
        <v>71659568.310000002</v>
      </c>
      <c r="V29" s="358">
        <f>Export!V29+Import!V29</f>
        <v>86349815.659999996</v>
      </c>
      <c r="W29" s="358">
        <f>Export!W29+Import!W29</f>
        <v>547098475.40999997</v>
      </c>
      <c r="X29" s="358">
        <f>Export!X29+Import!X29</f>
        <v>130542896.80000001</v>
      </c>
      <c r="Y29" s="358">
        <f>Export!Y29+Import!Y29</f>
        <v>198594789.42000002</v>
      </c>
      <c r="Z29" s="358">
        <f>Export!Z29+Import!Z29</f>
        <v>3907776.34</v>
      </c>
      <c r="AA29" s="358">
        <f>Export!AA29+Import!AA29</f>
        <v>303284343.61000001</v>
      </c>
      <c r="AB29" s="358">
        <f>Export!AB29+Import!AB29</f>
        <v>19393557</v>
      </c>
      <c r="AC29" s="358">
        <f>Export!AC29+Import!AC29</f>
        <v>0</v>
      </c>
      <c r="AD29" s="358">
        <f>Export!AD29+Import!AD29</f>
        <v>4799702659.2299995</v>
      </c>
      <c r="AE29" s="358">
        <f>Export!AE29+Import!AE29</f>
        <v>235684233.83698365</v>
      </c>
      <c r="AF29" s="358">
        <f>Export!AF29+Import!AF29</f>
        <v>430411196.58000004</v>
      </c>
      <c r="AG29" s="358">
        <f>Export!AG29+Import!AG29</f>
        <v>48854892.840000004</v>
      </c>
      <c r="AH29" s="358">
        <f>Export!AH29+Import!AH29</f>
        <v>5648706537.1800003</v>
      </c>
      <c r="AI29" s="358">
        <f>Export!AI29+Import!AI29</f>
        <v>1445186258.4300001</v>
      </c>
      <c r="AJ29" s="358">
        <f>Export!AJ29+Import!AJ29</f>
        <v>56466461.349999994</v>
      </c>
      <c r="AK29" s="358">
        <f>Export!AK29+Import!AK29</f>
        <v>4931274695.6700001</v>
      </c>
      <c r="AL29" s="358">
        <f>Export!AL29+Import!AL29</f>
        <v>143876967.13999999</v>
      </c>
      <c r="AM29" s="358">
        <f>Export!AM29+Import!AM29</f>
        <v>508401649.63999999</v>
      </c>
      <c r="AN29" s="358">
        <f>Export!AN29+Import!AN29</f>
        <v>182425142.28999999</v>
      </c>
      <c r="AO29" s="358">
        <f>Export!AO29+Import!AO29</f>
        <v>6515106853.0200005</v>
      </c>
      <c r="AP29" s="358">
        <f>Export!AP29+Import!AP29</f>
        <v>285998476.62</v>
      </c>
      <c r="AQ29" s="358">
        <f>Export!AQ29+Import!AQ29</f>
        <v>139166431.88</v>
      </c>
      <c r="AR29" s="358">
        <f>Export!AR29+Import!AR29</f>
        <v>1964450111.8099999</v>
      </c>
      <c r="AS29" s="358">
        <f>Export!AS29+Import!AS29</f>
        <v>2056249026.3400002</v>
      </c>
      <c r="AT29" s="358">
        <f>Export!AT29+Import!AT29</f>
        <v>38864873.319999993</v>
      </c>
      <c r="AU29" s="358">
        <f>Export!AU29+Import!AU29</f>
        <v>1002181053.8</v>
      </c>
      <c r="AV29" s="358">
        <f>Export!AV29+Import!AV29</f>
        <v>273233993.52999997</v>
      </c>
      <c r="AW29" s="358">
        <f>Export!AW29+Import!AW29</f>
        <v>2375791228.3400002</v>
      </c>
      <c r="AX29" s="358">
        <f>Export!AX29+Import!AX29</f>
        <v>2195958078.3500004</v>
      </c>
      <c r="AY29" s="358">
        <f>Export!AY29+Import!AY29</f>
        <v>536208049.70999998</v>
      </c>
      <c r="AZ29" s="358">
        <f>Export!AZ29+Import!AZ29</f>
        <v>1108885101.49</v>
      </c>
      <c r="BB29" s="358">
        <f t="shared" si="0"/>
        <v>52146491003.109993</v>
      </c>
    </row>
    <row r="30" spans="1:54" ht="14.25" customHeight="1" x14ac:dyDescent="0.25">
      <c r="A30" s="239" t="s">
        <v>33</v>
      </c>
      <c r="B30" s="358">
        <f>Export!B30+Import!B30</f>
        <v>2269439.8600000003</v>
      </c>
      <c r="C30" s="358">
        <f>Export!C30+Import!C30</f>
        <v>31391158.670000002</v>
      </c>
      <c r="D30" s="358">
        <f>Export!D30+Import!D30</f>
        <v>23099646.509999998</v>
      </c>
      <c r="E30" s="358">
        <f>Export!E30+Import!E30</f>
        <v>528380992.82634598</v>
      </c>
      <c r="F30" s="358">
        <f>Export!F30+Import!F30</f>
        <v>22815597.270000003</v>
      </c>
      <c r="G30" s="358">
        <f>Export!G30+Import!G30</f>
        <v>90003784.840000004</v>
      </c>
      <c r="H30" s="358">
        <f>Export!H30+Import!H30</f>
        <v>431651790.99000001</v>
      </c>
      <c r="I30" s="358">
        <f>Export!I30+Import!I30</f>
        <v>12261619.120000001</v>
      </c>
      <c r="J30" s="358">
        <f>Export!J30+Import!J30</f>
        <v>751846153.01999998</v>
      </c>
      <c r="K30" s="358">
        <f>Export!K30+Import!K30</f>
        <v>803881409.88999999</v>
      </c>
      <c r="L30" s="358">
        <f>Export!L30+Import!L30</f>
        <v>2016570693.3400002</v>
      </c>
      <c r="M30" s="358">
        <f>Export!M30+Import!M30</f>
        <v>926761361.12</v>
      </c>
      <c r="N30" s="358">
        <f>Export!N30+Import!N30</f>
        <v>512050104.40999997</v>
      </c>
      <c r="O30" s="358">
        <f>Export!O30+Import!O30</f>
        <v>40300152.049999997</v>
      </c>
      <c r="P30" s="358">
        <f>Export!P30+Import!P30</f>
        <v>1219878501.4000001</v>
      </c>
      <c r="Q30" s="358">
        <f>Export!Q30+Import!Q30</f>
        <v>12643488.83</v>
      </c>
      <c r="R30" s="358">
        <f>Export!R30+Import!R30</f>
        <v>151703587.53999999</v>
      </c>
      <c r="S30" s="358">
        <f>Export!S30+Import!S30</f>
        <v>3695148.99</v>
      </c>
      <c r="T30" s="358">
        <f>Export!T30+Import!T30</f>
        <v>181070215.70999998</v>
      </c>
      <c r="U30" s="358">
        <f>Export!U30+Import!U30</f>
        <v>40753994.840000004</v>
      </c>
      <c r="V30" s="358">
        <f>Export!V30+Import!V30</f>
        <v>71164436.25999999</v>
      </c>
      <c r="W30" s="358">
        <f>Export!W30+Import!W30</f>
        <v>110172162.5</v>
      </c>
      <c r="X30" s="358">
        <f>Export!X30+Import!X30</f>
        <v>91918576.859999999</v>
      </c>
      <c r="Y30" s="358">
        <f>Export!Y30+Import!Y30</f>
        <v>418308190.07999998</v>
      </c>
      <c r="Z30" s="358">
        <f>Export!Z30+Import!Z30</f>
        <v>20119891.77</v>
      </c>
      <c r="AA30" s="358">
        <f>Export!AA30+Import!AA30</f>
        <v>120192203.69999999</v>
      </c>
      <c r="AB30" s="358">
        <f>Export!AB30+Import!AB30</f>
        <v>238531</v>
      </c>
      <c r="AC30" s="358">
        <f>Export!AC30+Import!AC30</f>
        <v>4799702659.2299995</v>
      </c>
      <c r="AD30" s="358">
        <f>Export!AD30+Import!AD30</f>
        <v>0</v>
      </c>
      <c r="AE30" s="358">
        <f>Export!AE30+Import!AE30</f>
        <v>66550537.013654046</v>
      </c>
      <c r="AF30" s="358">
        <f>Export!AF30+Import!AF30</f>
        <v>221193083.78</v>
      </c>
      <c r="AG30" s="358">
        <f>Export!AG30+Import!AG30</f>
        <v>23803008.030000001</v>
      </c>
      <c r="AH30" s="358">
        <f>Export!AH30+Import!AH30</f>
        <v>2587686379.21</v>
      </c>
      <c r="AI30" s="358">
        <f>Export!AI30+Import!AI30</f>
        <v>430965604.50999999</v>
      </c>
      <c r="AJ30" s="358">
        <f>Export!AJ30+Import!AJ30</f>
        <v>11390992.640000001</v>
      </c>
      <c r="AK30" s="358">
        <f>Export!AK30+Import!AK30</f>
        <v>1865655492.3399999</v>
      </c>
      <c r="AL30" s="358">
        <f>Export!AL30+Import!AL30</f>
        <v>50237365.150000006</v>
      </c>
      <c r="AM30" s="358">
        <f>Export!AM30+Import!AM30</f>
        <v>200030561.47000003</v>
      </c>
      <c r="AN30" s="358">
        <f>Export!AN30+Import!AN30</f>
        <v>51382098.579999998</v>
      </c>
      <c r="AO30" s="358">
        <f>Export!AO30+Import!AO30</f>
        <v>2606948233.1599998</v>
      </c>
      <c r="AP30" s="358">
        <f>Export!AP30+Import!AP30</f>
        <v>233345074.66</v>
      </c>
      <c r="AQ30" s="358">
        <f>Export!AQ30+Import!AQ30</f>
        <v>56595722.93</v>
      </c>
      <c r="AR30" s="358">
        <f>Export!AR30+Import!AR30</f>
        <v>1119434596.0799999</v>
      </c>
      <c r="AS30" s="358">
        <f>Export!AS30+Import!AS30</f>
        <v>653452313.88</v>
      </c>
      <c r="AT30" s="358">
        <f>Export!AT30+Import!AT30</f>
        <v>14201075.98</v>
      </c>
      <c r="AU30" s="358">
        <f>Export!AU30+Import!AU30</f>
        <v>405492682.97000003</v>
      </c>
      <c r="AV30" s="358">
        <f>Export!AV30+Import!AV30</f>
        <v>171989826.43000001</v>
      </c>
      <c r="AW30" s="358">
        <f>Export!AW30+Import!AW30</f>
        <v>1210170694.6100001</v>
      </c>
      <c r="AX30" s="358">
        <f>Export!AX30+Import!AX30</f>
        <v>638018172.47000003</v>
      </c>
      <c r="AY30" s="358">
        <f>Export!AY30+Import!AY30</f>
        <v>273815104.47000003</v>
      </c>
      <c r="AZ30" s="358">
        <f>Export!AZ30+Import!AZ30</f>
        <v>348519882.87</v>
      </c>
      <c r="BB30" s="358">
        <f t="shared" si="0"/>
        <v>26675723995.860004</v>
      </c>
    </row>
    <row r="31" spans="1:54" ht="14.25" customHeight="1" x14ac:dyDescent="0.25">
      <c r="A31" s="239" t="s">
        <v>34</v>
      </c>
      <c r="B31" s="358">
        <f>Export!B31+Import!B31</f>
        <v>8458699.998841105</v>
      </c>
      <c r="C31" s="358">
        <f>Export!C31+Import!C31</f>
        <v>96552098.492213488</v>
      </c>
      <c r="D31" s="358">
        <f>Export!D31+Import!D31</f>
        <v>297523445.1744138</v>
      </c>
      <c r="E31" s="358">
        <f>Export!E31+Import!E31</f>
        <v>0</v>
      </c>
      <c r="F31" s="358">
        <f>Export!F31+Import!F31</f>
        <v>456393203.74749893</v>
      </c>
      <c r="G31" s="358">
        <f>Export!G31+Import!G31</f>
        <v>179064492.60460243</v>
      </c>
      <c r="H31" s="358">
        <f>Export!H31+Import!H31</f>
        <v>658118142.08265162</v>
      </c>
      <c r="I31" s="358">
        <f>Export!I31+Import!I31</f>
        <v>94765985.831350714</v>
      </c>
      <c r="J31" s="358">
        <f>Export!J31+Import!J31</f>
        <v>2001273259.9855523</v>
      </c>
      <c r="K31" s="358">
        <f>Export!K31+Import!K31</f>
        <v>657940388.28927553</v>
      </c>
      <c r="L31" s="358">
        <f>Export!L31+Import!L31</f>
        <v>66741112.844190106</v>
      </c>
      <c r="M31" s="358">
        <f>Export!M31+Import!M31</f>
        <v>361055954.1058498</v>
      </c>
      <c r="N31" s="358">
        <f>Export!N31+Import!N31</f>
        <v>9969748140.2887554</v>
      </c>
      <c r="O31" s="358">
        <f>Export!O31+Import!O31</f>
        <v>451284507.35009396</v>
      </c>
      <c r="P31" s="358">
        <f>Export!P31+Import!P31</f>
        <v>11032797940.648045</v>
      </c>
      <c r="Q31" s="358">
        <f>Export!Q31+Import!Q31</f>
        <v>68623309.816545442</v>
      </c>
      <c r="R31" s="358">
        <f>Export!R31+Import!R31</f>
        <v>1523340404.2840483</v>
      </c>
      <c r="S31" s="358">
        <f>Export!S31+Import!S31</f>
        <v>114664111.84781115</v>
      </c>
      <c r="T31" s="358">
        <f>Export!T31+Import!T31</f>
        <v>422551898.19742471</v>
      </c>
      <c r="U31" s="358">
        <f>Export!U31+Import!U31</f>
        <v>24204643.514793169</v>
      </c>
      <c r="V31" s="358">
        <f>Export!V31+Import!V31</f>
        <v>874930681.06880164</v>
      </c>
      <c r="W31" s="358">
        <f>Export!W31+Import!W31</f>
        <v>693398584.38253021</v>
      </c>
      <c r="X31" s="358">
        <f>Export!X31+Import!X31</f>
        <v>240376152.1723139</v>
      </c>
      <c r="Y31" s="358">
        <f>Export!Y31+Import!Y31</f>
        <v>520741723.37124044</v>
      </c>
      <c r="Z31" s="358">
        <f>Export!Z31+Import!Z31</f>
        <v>38175653.871570252</v>
      </c>
      <c r="AA31" s="358">
        <f>Export!AA31+Import!AA31</f>
        <v>330051243.90352166</v>
      </c>
      <c r="AB31" s="358">
        <f>Export!AB31+Import!AB31</f>
        <v>19365590.223584708</v>
      </c>
      <c r="AC31" s="358">
        <f>Export!AC31+Import!AC31</f>
        <v>235684233.83698365</v>
      </c>
      <c r="AD31" s="358">
        <f>Export!AD31+Import!AD31</f>
        <v>66550537.013654046</v>
      </c>
      <c r="AE31" s="358">
        <f>Export!AE31+Import!AE31</f>
        <v>0</v>
      </c>
      <c r="AF31" s="358">
        <f>Export!AF31+Import!AF31</f>
        <v>512103850.05042309</v>
      </c>
      <c r="AG31" s="358">
        <f>Export!AG31+Import!AG31</f>
        <v>301093366.94045794</v>
      </c>
      <c r="AH31" s="358">
        <f>Export!AH31+Import!AH31</f>
        <v>11118879815.103573</v>
      </c>
      <c r="AI31" s="358">
        <f>Export!AI31+Import!AI31</f>
        <v>320109729.36659843</v>
      </c>
      <c r="AJ31" s="358">
        <f>Export!AJ31+Import!AJ31</f>
        <v>57111290.586440332</v>
      </c>
      <c r="AK31" s="358">
        <f>Export!AK31+Import!AK31</f>
        <v>1457272222.4676259</v>
      </c>
      <c r="AL31" s="358">
        <f>Export!AL31+Import!AL31</f>
        <v>510031552.83548754</v>
      </c>
      <c r="AM31" s="358">
        <f>Export!AM31+Import!AM31</f>
        <v>677490431.1056776</v>
      </c>
      <c r="AN31" s="358">
        <f>Export!AN31+Import!AN31</f>
        <v>461238814.67884129</v>
      </c>
      <c r="AO31" s="358">
        <f>Export!AO31+Import!AO31</f>
        <v>775245701.25925338</v>
      </c>
      <c r="AP31" s="358">
        <f>Export!AP31+Import!AP31</f>
        <v>237078908.29103377</v>
      </c>
      <c r="AQ31" s="358">
        <f>Export!AQ31+Import!AQ31</f>
        <v>168835284.13032278</v>
      </c>
      <c r="AR31" s="358">
        <f>Export!AR31+Import!AR31</f>
        <v>7351222353.5765982</v>
      </c>
      <c r="AS31" s="358">
        <f>Export!AS31+Import!AS31</f>
        <v>3160504087.5635839</v>
      </c>
      <c r="AT31" s="358">
        <f>Export!AT31+Import!AT31</f>
        <v>76536854.852495864</v>
      </c>
      <c r="AU31" s="358">
        <f>Export!AU31+Import!AU31</f>
        <v>2139479135.5857022</v>
      </c>
      <c r="AV31" s="358">
        <f>Export!AV31+Import!AV31</f>
        <v>1289591723.5815556</v>
      </c>
      <c r="AW31" s="358">
        <f>Export!AW31+Import!AW31</f>
        <v>1694736335.6841233</v>
      </c>
      <c r="AX31" s="358">
        <f>Export!AX31+Import!AX31</f>
        <v>4611052265.3928089</v>
      </c>
      <c r="AY31" s="358">
        <f>Export!AY31+Import!AY31</f>
        <v>957354366.31206727</v>
      </c>
      <c r="AZ31" s="358">
        <f>Export!AZ31+Import!AZ31</f>
        <v>137703799.87606785</v>
      </c>
      <c r="BB31" s="358">
        <f t="shared" si="0"/>
        <v>69519048028.188889</v>
      </c>
    </row>
    <row r="32" spans="1:54" ht="14.25" customHeight="1" x14ac:dyDescent="0.25">
      <c r="A32" s="239" t="s">
        <v>35</v>
      </c>
      <c r="B32" s="358">
        <f>Export!B32+Import!B32</f>
        <v>111118693.40000001</v>
      </c>
      <c r="C32" s="358">
        <f>Export!C32+Import!C32</f>
        <v>398625671.69</v>
      </c>
      <c r="D32" s="358">
        <f>Export!D32+Import!D32</f>
        <v>529757482.00999999</v>
      </c>
      <c r="E32" s="358">
        <f>Export!E32+Import!E32</f>
        <v>4065871634.7295766</v>
      </c>
      <c r="F32" s="358">
        <f>Export!F32+Import!F32</f>
        <v>537310575.09000003</v>
      </c>
      <c r="G32" s="358">
        <f>Export!G32+Import!G32</f>
        <v>1602271782.0100002</v>
      </c>
      <c r="H32" s="358">
        <f>Export!H32+Import!H32</f>
        <v>8508265850.3699999</v>
      </c>
      <c r="I32" s="358">
        <f>Export!I32+Import!I32</f>
        <v>103910687.20999999</v>
      </c>
      <c r="J32" s="358">
        <f>Export!J32+Import!J32</f>
        <v>8918057904.2199993</v>
      </c>
      <c r="K32" s="358">
        <f>Export!K32+Import!K32</f>
        <v>1314605544.5799999</v>
      </c>
      <c r="L32" s="358">
        <f>Export!L32+Import!L32</f>
        <v>204449116.39000002</v>
      </c>
      <c r="M32" s="358">
        <f>Export!M32+Import!M32</f>
        <v>722174269.81999993</v>
      </c>
      <c r="N32" s="358">
        <f>Export!N32+Import!N32</f>
        <v>8807580036.0599995</v>
      </c>
      <c r="O32" s="358">
        <f>Export!O32+Import!O32</f>
        <v>600614089.80999994</v>
      </c>
      <c r="P32" s="358">
        <f>Export!P32+Import!P32</f>
        <v>7784908680.0300007</v>
      </c>
      <c r="Q32" s="358">
        <f>Export!Q32+Import!Q32</f>
        <v>1119145032.1799998</v>
      </c>
      <c r="R32" s="358">
        <f>Export!R32+Import!R32</f>
        <v>666892824.63999999</v>
      </c>
      <c r="S32" s="358">
        <f>Export!S32+Import!S32</f>
        <v>53831498.049999997</v>
      </c>
      <c r="T32" s="358">
        <f>Export!T32+Import!T32</f>
        <v>735797398.46000004</v>
      </c>
      <c r="U32" s="358">
        <f>Export!U32+Import!U32</f>
        <v>71349711.960000008</v>
      </c>
      <c r="V32" s="358">
        <f>Export!V32+Import!V32</f>
        <v>435035293</v>
      </c>
      <c r="W32" s="358">
        <f>Export!W32+Import!W32</f>
        <v>2462249749.0699997</v>
      </c>
      <c r="X32" s="358">
        <f>Export!X32+Import!X32</f>
        <v>312503841.81</v>
      </c>
      <c r="Y32" s="358">
        <f>Export!Y32+Import!Y32</f>
        <v>576969522.63999999</v>
      </c>
      <c r="Z32" s="358">
        <f>Export!Z32+Import!Z32</f>
        <v>16211758.16</v>
      </c>
      <c r="AA32" s="358">
        <f>Export!AA32+Import!AA32</f>
        <v>2070927608.5599999</v>
      </c>
      <c r="AB32" s="358">
        <f>Export!AB32+Import!AB32</f>
        <v>2404165.88</v>
      </c>
      <c r="AC32" s="358">
        <f>Export!AC32+Import!AC32</f>
        <v>430411196.58000004</v>
      </c>
      <c r="AD32" s="358">
        <f>Export!AD32+Import!AD32</f>
        <v>221193083.78</v>
      </c>
      <c r="AE32" s="358">
        <f>Export!AE32+Import!AE32</f>
        <v>512103850.05042309</v>
      </c>
      <c r="AF32" s="358">
        <f>Export!AF32+Import!AF32</f>
        <v>0</v>
      </c>
      <c r="AG32" s="358">
        <f>Export!AG32+Import!AG32</f>
        <v>1469119186.4099998</v>
      </c>
      <c r="AH32" s="358">
        <f>Export!AH32+Import!AH32</f>
        <v>55280805558.290001</v>
      </c>
      <c r="AI32" s="358">
        <f>Export!AI32+Import!AI32</f>
        <v>388339953.52999997</v>
      </c>
      <c r="AJ32" s="358">
        <f>Export!AJ32+Import!AJ32</f>
        <v>60891860.880000003</v>
      </c>
      <c r="AK32" s="358">
        <f>Export!AK32+Import!AK32</f>
        <v>9409904344.1399994</v>
      </c>
      <c r="AL32" s="358">
        <f>Export!AL32+Import!AL32</f>
        <v>695319562.36000001</v>
      </c>
      <c r="AM32" s="358">
        <f>Export!AM32+Import!AM32</f>
        <v>10328786969.33</v>
      </c>
      <c r="AN32" s="358">
        <f>Export!AN32+Import!AN32</f>
        <v>8525197178.1599998</v>
      </c>
      <c r="AO32" s="358">
        <f>Export!AO32+Import!AO32</f>
        <v>5317800695.1700001</v>
      </c>
      <c r="AP32" s="358">
        <f>Export!AP32+Import!AP32</f>
        <v>8932774133.7099991</v>
      </c>
      <c r="AQ32" s="358">
        <f>Export!AQ32+Import!AQ32</f>
        <v>2463343116.3499999</v>
      </c>
      <c r="AR32" s="358">
        <f>Export!AR32+Import!AR32</f>
        <v>5571796995.79</v>
      </c>
      <c r="AS32" s="358">
        <f>Export!AS32+Import!AS32</f>
        <v>6342560370.3800001</v>
      </c>
      <c r="AT32" s="358">
        <f>Export!AT32+Import!AT32</f>
        <v>1717618592.23</v>
      </c>
      <c r="AU32" s="358">
        <f>Export!AU32+Import!AU32</f>
        <v>4659914467.1599998</v>
      </c>
      <c r="AV32" s="358">
        <f>Export!AV32+Import!AV32</f>
        <v>1917768958.52</v>
      </c>
      <c r="AW32" s="358">
        <f>Export!AW32+Import!AW32</f>
        <v>2356501132.7599998</v>
      </c>
      <c r="AX32" s="358">
        <f>Export!AX32+Import!AX32</f>
        <v>10318498384.82</v>
      </c>
      <c r="AY32" s="358">
        <f>Export!AY32+Import!AY32</f>
        <v>2740861102.6599998</v>
      </c>
      <c r="AZ32" s="358">
        <f>Export!AZ32+Import!AZ32</f>
        <v>3202645785.4700003</v>
      </c>
      <c r="BB32" s="358">
        <f t="shared" si="0"/>
        <v>195596996900.36005</v>
      </c>
    </row>
    <row r="33" spans="1:54" ht="14.25" customHeight="1" x14ac:dyDescent="0.25">
      <c r="A33" s="239" t="s">
        <v>36</v>
      </c>
      <c r="B33" s="358">
        <f>Export!B33+Import!B33</f>
        <v>7749789.7000000002</v>
      </c>
      <c r="C33" s="358">
        <f>Export!C33+Import!C33</f>
        <v>2748894655.52</v>
      </c>
      <c r="D33" s="358">
        <f>Export!D33+Import!D33</f>
        <v>2213861956.77</v>
      </c>
      <c r="E33" s="358">
        <f>Export!E33+Import!E33</f>
        <v>2390544378.699542</v>
      </c>
      <c r="F33" s="358">
        <f>Export!F33+Import!F33</f>
        <v>8781796248.3999996</v>
      </c>
      <c r="G33" s="358">
        <f>Export!G33+Import!G33</f>
        <v>152873568.05000001</v>
      </c>
      <c r="H33" s="358">
        <f>Export!H33+Import!H33</f>
        <v>1733010153.1900001</v>
      </c>
      <c r="I33" s="358">
        <f>Export!I33+Import!I33</f>
        <v>3549228139.46</v>
      </c>
      <c r="J33" s="358">
        <f>Export!J33+Import!J33</f>
        <v>61052818272.899994</v>
      </c>
      <c r="K33" s="358">
        <f>Export!K33+Import!K33</f>
        <v>651949582.80999994</v>
      </c>
      <c r="L33" s="358">
        <f>Export!L33+Import!L33</f>
        <v>206508997.34</v>
      </c>
      <c r="M33" s="358">
        <f>Export!M33+Import!M33</f>
        <v>688076609.5</v>
      </c>
      <c r="N33" s="358">
        <f>Export!N33+Import!N33</f>
        <v>7015246122.8400002</v>
      </c>
      <c r="O33" s="358">
        <f>Export!O33+Import!O33</f>
        <v>241799150.23000002</v>
      </c>
      <c r="P33" s="358">
        <f>Export!P33+Import!P33</f>
        <v>4404356414.6400003</v>
      </c>
      <c r="Q33" s="358">
        <f>Export!Q33+Import!Q33</f>
        <v>36033631.68</v>
      </c>
      <c r="R33" s="358">
        <f>Export!R33+Import!R33</f>
        <v>8420806029.2999992</v>
      </c>
      <c r="S33" s="358">
        <f>Export!S33+Import!S33</f>
        <v>79602170.090000004</v>
      </c>
      <c r="T33" s="358">
        <f>Export!T33+Import!T33</f>
        <v>2020091680.1900001</v>
      </c>
      <c r="U33" s="358">
        <f>Export!U33+Import!U33</f>
        <v>37749021.079999998</v>
      </c>
      <c r="V33" s="358">
        <f>Export!V33+Import!V33</f>
        <v>771021789.62</v>
      </c>
      <c r="W33" s="358">
        <f>Export!W33+Import!W33</f>
        <v>20403545234.869999</v>
      </c>
      <c r="X33" s="358">
        <f>Export!X33+Import!X33</f>
        <v>759646313.36000001</v>
      </c>
      <c r="Y33" s="358">
        <f>Export!Y33+Import!Y33</f>
        <v>30050489053.959999</v>
      </c>
      <c r="Z33" s="358">
        <f>Export!Z33+Import!Z33</f>
        <v>191801785.25</v>
      </c>
      <c r="AA33" s="358">
        <f>Export!AA33+Import!AA33</f>
        <v>15098736078.059999</v>
      </c>
      <c r="AB33" s="358">
        <f>Export!AB33+Import!AB33</f>
        <v>365531625.43000001</v>
      </c>
      <c r="AC33" s="358">
        <f>Export!AC33+Import!AC33</f>
        <v>48854892.840000004</v>
      </c>
      <c r="AD33" s="358">
        <f>Export!AD33+Import!AD33</f>
        <v>23803008.030000001</v>
      </c>
      <c r="AE33" s="358">
        <f>Export!AE33+Import!AE33</f>
        <v>301093366.94045794</v>
      </c>
      <c r="AF33" s="358">
        <f>Export!AF33+Import!AF33</f>
        <v>1469119186.4099998</v>
      </c>
      <c r="AG33" s="358">
        <f>Export!AG33+Import!AG33</f>
        <v>0</v>
      </c>
      <c r="AH33" s="358">
        <f>Export!AH33+Import!AH33</f>
        <v>23689947417.84</v>
      </c>
      <c r="AI33" s="358">
        <f>Export!AI33+Import!AI33</f>
        <v>397871998.37</v>
      </c>
      <c r="AJ33" s="358">
        <f>Export!AJ33+Import!AJ33</f>
        <v>557277341.40999997</v>
      </c>
      <c r="AK33" s="358">
        <f>Export!AK33+Import!AK33</f>
        <v>1379384335.4299998</v>
      </c>
      <c r="AL33" s="358">
        <f>Export!AL33+Import!AL33</f>
        <v>734248145.86000001</v>
      </c>
      <c r="AM33" s="358">
        <f>Export!AM33+Import!AM33</f>
        <v>1798315275.5899999</v>
      </c>
      <c r="AN33" s="358">
        <f>Export!AN33+Import!AN33</f>
        <v>512455873.16999996</v>
      </c>
      <c r="AO33" s="358">
        <f>Export!AO33+Import!AO33</f>
        <v>2487690043.3200002</v>
      </c>
      <c r="AP33" s="358">
        <f>Export!AP33+Import!AP33</f>
        <v>352643634.97000003</v>
      </c>
      <c r="AQ33" s="358">
        <f>Export!AQ33+Import!AQ33</f>
        <v>149067857.34</v>
      </c>
      <c r="AR33" s="358">
        <f>Export!AR33+Import!AR33</f>
        <v>5268738488.2600002</v>
      </c>
      <c r="AS33" s="358">
        <f>Export!AS33+Import!AS33</f>
        <v>488818077776.92993</v>
      </c>
      <c r="AT33" s="358">
        <f>Export!AT33+Import!AT33</f>
        <v>58631152.019999996</v>
      </c>
      <c r="AU33" s="358">
        <f>Export!AU33+Import!AU33</f>
        <v>9646031003.4099998</v>
      </c>
      <c r="AV33" s="358">
        <f>Export!AV33+Import!AV33</f>
        <v>3118618096.7600002</v>
      </c>
      <c r="AW33" s="358">
        <f>Export!AW33+Import!AW33</f>
        <v>1017514894.04</v>
      </c>
      <c r="AX33" s="358">
        <f>Export!AX33+Import!AX33</f>
        <v>6593361110.7599993</v>
      </c>
      <c r="AY33" s="358">
        <f>Export!AY33+Import!AY33</f>
        <v>1438205742.3599999</v>
      </c>
      <c r="AZ33" s="358">
        <f>Export!AZ33+Import!AZ33</f>
        <v>261760192.80000001</v>
      </c>
      <c r="BB33" s="358">
        <f t="shared" si="0"/>
        <v>724196479287.80005</v>
      </c>
    </row>
    <row r="34" spans="1:54" ht="14.25" customHeight="1" x14ac:dyDescent="0.25">
      <c r="A34" s="239" t="s">
        <v>37</v>
      </c>
      <c r="B34" s="358">
        <f>Export!B34+Import!B34</f>
        <v>447751917.80000001</v>
      </c>
      <c r="C34" s="358">
        <f>Export!C34+Import!C34</f>
        <v>4380370190.1300001</v>
      </c>
      <c r="D34" s="358">
        <f>Export!D34+Import!D34</f>
        <v>11773579493.870001</v>
      </c>
      <c r="E34" s="358">
        <f>Export!E34+Import!E34</f>
        <v>88278848217.496429</v>
      </c>
      <c r="F34" s="358">
        <f>Export!F34+Import!F34</f>
        <v>15437522863.67</v>
      </c>
      <c r="G34" s="358">
        <f>Export!G34+Import!G34</f>
        <v>8274759780.5200005</v>
      </c>
      <c r="H34" s="358">
        <f>Export!H34+Import!H34</f>
        <v>94068845703.179993</v>
      </c>
      <c r="I34" s="358">
        <f>Export!I34+Import!I34</f>
        <v>3991636700.1999998</v>
      </c>
      <c r="J34" s="358">
        <f>Export!J34+Import!J34</f>
        <v>204148449334.53</v>
      </c>
      <c r="K34" s="358">
        <f>Export!K34+Import!K34</f>
        <v>29908732197.310001</v>
      </c>
      <c r="L34" s="358">
        <f>Export!L34+Import!L34</f>
        <v>2623698258.75</v>
      </c>
      <c r="M34" s="358">
        <f>Export!M34+Import!M34</f>
        <v>19663632516.360001</v>
      </c>
      <c r="N34" s="358">
        <f>Export!N34+Import!N34</f>
        <v>173074829248.09</v>
      </c>
      <c r="O34" s="358">
        <f>Export!O34+Import!O34</f>
        <v>7709184447.289999</v>
      </c>
      <c r="P34" s="358">
        <f>Export!P34+Import!P34</f>
        <v>174431104464.98999</v>
      </c>
      <c r="Q34" s="358">
        <f>Export!Q34+Import!Q34</f>
        <v>4181324874.21</v>
      </c>
      <c r="R34" s="358">
        <f>Export!R34+Import!R34</f>
        <v>21936048963.450001</v>
      </c>
      <c r="S34" s="358">
        <f>Export!S34+Import!S34</f>
        <v>3641237535.5500002</v>
      </c>
      <c r="T34" s="358">
        <f>Export!T34+Import!T34</f>
        <v>22694926379.669998</v>
      </c>
      <c r="U34" s="358">
        <f>Export!U34+Import!U34</f>
        <v>1274046228.5500002</v>
      </c>
      <c r="V34" s="358">
        <f>Export!V34+Import!V34</f>
        <v>5954833170.9499998</v>
      </c>
      <c r="W34" s="358">
        <f>Export!W34+Import!W34</f>
        <v>46938676975.100006</v>
      </c>
      <c r="X34" s="358">
        <f>Export!X34+Import!X34</f>
        <v>14278043705.73</v>
      </c>
      <c r="Y34" s="358">
        <f>Export!Y34+Import!Y34</f>
        <v>16105379877.66</v>
      </c>
      <c r="Z34" s="358">
        <f>Export!Z34+Import!Z34</f>
        <v>571101229.43999994</v>
      </c>
      <c r="AA34" s="358">
        <f>Export!AA34+Import!AA34</f>
        <v>31644000376.790001</v>
      </c>
      <c r="AB34" s="358">
        <f>Export!AB34+Import!AB34</f>
        <v>347293689.25</v>
      </c>
      <c r="AC34" s="358">
        <f>Export!AC34+Import!AC34</f>
        <v>5648706537.1800003</v>
      </c>
      <c r="AD34" s="358">
        <f>Export!AD34+Import!AD34</f>
        <v>2587686379.21</v>
      </c>
      <c r="AE34" s="358">
        <f>Export!AE34+Import!AE34</f>
        <v>11118879815.103573</v>
      </c>
      <c r="AF34" s="358">
        <f>Export!AF34+Import!AF34</f>
        <v>55280805558.290001</v>
      </c>
      <c r="AG34" s="358">
        <f>Export!AG34+Import!AG34</f>
        <v>23689947417.84</v>
      </c>
      <c r="AH34" s="358">
        <f>Export!AH34+Import!AH34</f>
        <v>0</v>
      </c>
      <c r="AI34" s="358">
        <f>Export!AI34+Import!AI34</f>
        <v>25970118187.5</v>
      </c>
      <c r="AJ34" s="358">
        <f>Export!AJ34+Import!AJ34</f>
        <v>2648562584.8400002</v>
      </c>
      <c r="AK34" s="358">
        <f>Export!AK34+Import!AK34</f>
        <v>109750626308.25</v>
      </c>
      <c r="AL34" s="358">
        <f>Export!AL34+Import!AL34</f>
        <v>17335633383.420002</v>
      </c>
      <c r="AM34" s="358">
        <f>Export!AM34+Import!AM34</f>
        <v>105051195631.81</v>
      </c>
      <c r="AN34" s="358">
        <f>Export!AN34+Import!AN34</f>
        <v>32320384515.809998</v>
      </c>
      <c r="AO34" s="358">
        <f>Export!AO34+Import!AO34</f>
        <v>47184007886.110001</v>
      </c>
      <c r="AP34" s="358">
        <f>Export!AP34+Import!AP34</f>
        <v>30305312357.43</v>
      </c>
      <c r="AQ34" s="358">
        <f>Export!AQ34+Import!AQ34</f>
        <v>11711432859.6</v>
      </c>
      <c r="AR34" s="358">
        <f>Export!AR34+Import!AR34</f>
        <v>128867972764.14999</v>
      </c>
      <c r="AS34" s="358">
        <f>Export!AS34+Import!AS34</f>
        <v>173537968078.66</v>
      </c>
      <c r="AT34" s="358">
        <f>Export!AT34+Import!AT34</f>
        <v>4650516351.9099998</v>
      </c>
      <c r="AU34" s="358">
        <f>Export!AU34+Import!AU34</f>
        <v>77466493342.660004</v>
      </c>
      <c r="AV34" s="358">
        <f>Export!AV34+Import!AV34</f>
        <v>102762843617.23001</v>
      </c>
      <c r="AW34" s="358">
        <f>Export!AW34+Import!AW34</f>
        <v>43423292560.370003</v>
      </c>
      <c r="AX34" s="358">
        <f>Export!AX34+Import!AX34</f>
        <v>130742647122.89</v>
      </c>
      <c r="AY34" s="358">
        <f>Export!AY34+Import!AY34</f>
        <v>39901523228.610001</v>
      </c>
      <c r="AZ34" s="358">
        <f>Export!AZ34+Import!AZ34</f>
        <v>7492804153.5900002</v>
      </c>
      <c r="BB34" s="358">
        <f t="shared" si="0"/>
        <v>2197229218983.0002</v>
      </c>
    </row>
    <row r="35" spans="1:54" ht="14.25" customHeight="1" x14ac:dyDescent="0.25">
      <c r="A35" s="239" t="s">
        <v>38</v>
      </c>
      <c r="B35" s="358">
        <f>Export!B35+Import!B35</f>
        <v>3712100.9400000004</v>
      </c>
      <c r="C35" s="358">
        <f>Export!C35+Import!C35</f>
        <v>63388938.170000002</v>
      </c>
      <c r="D35" s="358">
        <f>Export!D35+Import!D35</f>
        <v>404293026.81999999</v>
      </c>
      <c r="E35" s="358">
        <f>Export!E35+Import!E35</f>
        <v>2541525646.6134014</v>
      </c>
      <c r="F35" s="358">
        <f>Export!F35+Import!F35</f>
        <v>1527190082.52</v>
      </c>
      <c r="G35" s="358">
        <f>Export!G35+Import!G35</f>
        <v>121808575.00999999</v>
      </c>
      <c r="H35" s="358">
        <f>Export!H35+Import!H35</f>
        <v>1179102104.8899999</v>
      </c>
      <c r="I35" s="358">
        <f>Export!I35+Import!I35</f>
        <v>189386457.93000001</v>
      </c>
      <c r="J35" s="358">
        <f>Export!J35+Import!J35</f>
        <v>11135443115.5</v>
      </c>
      <c r="K35" s="358">
        <f>Export!K35+Import!K35</f>
        <v>8644729235.2900009</v>
      </c>
      <c r="L35" s="358">
        <f>Export!L35+Import!L35</f>
        <v>838057791.9000001</v>
      </c>
      <c r="M35" s="358">
        <f>Export!M35+Import!M35</f>
        <v>3395768382.5599999</v>
      </c>
      <c r="N35" s="358">
        <f>Export!N35+Import!N35</f>
        <v>10005458098.5</v>
      </c>
      <c r="O35" s="358">
        <f>Export!O35+Import!O35</f>
        <v>226384472.89999998</v>
      </c>
      <c r="P35" s="358">
        <f>Export!P35+Import!P35</f>
        <v>11431542713.799999</v>
      </c>
      <c r="Q35" s="358">
        <f>Export!Q35+Import!Q35</f>
        <v>62273358.039999999</v>
      </c>
      <c r="R35" s="358">
        <f>Export!R35+Import!R35</f>
        <v>961724949.35000002</v>
      </c>
      <c r="S35" s="358">
        <f>Export!S35+Import!S35</f>
        <v>22334316.07</v>
      </c>
      <c r="T35" s="358">
        <f>Export!T35+Import!T35</f>
        <v>1956379502.5899999</v>
      </c>
      <c r="U35" s="358">
        <f>Export!U35+Import!U35</f>
        <v>992705159.68000007</v>
      </c>
      <c r="V35" s="358">
        <f>Export!V35+Import!V35</f>
        <v>297549226.01999998</v>
      </c>
      <c r="W35" s="358">
        <f>Export!W35+Import!W35</f>
        <v>3470073559.0999999</v>
      </c>
      <c r="X35" s="358">
        <f>Export!X35+Import!X35</f>
        <v>538639803.53999996</v>
      </c>
      <c r="Y35" s="358">
        <f>Export!Y35+Import!Y35</f>
        <v>3298411305.2799997</v>
      </c>
      <c r="Z35" s="358">
        <f>Export!Z35+Import!Z35</f>
        <v>104740671.75999999</v>
      </c>
      <c r="AA35" s="358">
        <f>Export!AA35+Import!AA35</f>
        <v>6948857542.7700005</v>
      </c>
      <c r="AB35" s="358">
        <f>Export!AB35+Import!AB35</f>
        <v>2662461.06</v>
      </c>
      <c r="AC35" s="358">
        <f>Export!AC35+Import!AC35</f>
        <v>1445186258.4300001</v>
      </c>
      <c r="AD35" s="358">
        <f>Export!AD35+Import!AD35</f>
        <v>430965604.50999999</v>
      </c>
      <c r="AE35" s="358">
        <f>Export!AE35+Import!AE35</f>
        <v>320109729.36659843</v>
      </c>
      <c r="AF35" s="358">
        <f>Export!AF35+Import!AF35</f>
        <v>388339953.52999997</v>
      </c>
      <c r="AG35" s="358">
        <f>Export!AG35+Import!AG35</f>
        <v>397871998.37</v>
      </c>
      <c r="AH35" s="358">
        <f>Export!AH35+Import!AH35</f>
        <v>25970118187.5</v>
      </c>
      <c r="AI35" s="358">
        <f>Export!AI35+Import!AI35</f>
        <v>0</v>
      </c>
      <c r="AJ35" s="358">
        <f>Export!AJ35+Import!AJ35</f>
        <v>83356692.829999998</v>
      </c>
      <c r="AK35" s="358">
        <f>Export!AK35+Import!AK35</f>
        <v>5448136634.7700005</v>
      </c>
      <c r="AL35" s="358">
        <f>Export!AL35+Import!AL35</f>
        <v>888661605.28999996</v>
      </c>
      <c r="AM35" s="358">
        <f>Export!AM35+Import!AM35</f>
        <v>945394529.27999997</v>
      </c>
      <c r="AN35" s="358">
        <f>Export!AN35+Import!AN35</f>
        <v>520497806.77999997</v>
      </c>
      <c r="AO35" s="358">
        <f>Export!AO35+Import!AO35</f>
        <v>1832574945.6000001</v>
      </c>
      <c r="AP35" s="358">
        <f>Export!AP35+Import!AP35</f>
        <v>453963054.43000001</v>
      </c>
      <c r="AQ35" s="358">
        <f>Export!AQ35+Import!AQ35</f>
        <v>154409700.66</v>
      </c>
      <c r="AR35" s="358">
        <f>Export!AR35+Import!AR35</f>
        <v>25398631652.329998</v>
      </c>
      <c r="AS35" s="358">
        <f>Export!AS35+Import!AS35</f>
        <v>10525645384.220001</v>
      </c>
      <c r="AT35" s="358">
        <f>Export!AT35+Import!AT35</f>
        <v>71688252.109999999</v>
      </c>
      <c r="AU35" s="358">
        <f>Export!AU35+Import!AU35</f>
        <v>4315097851.3299999</v>
      </c>
      <c r="AV35" s="358">
        <f>Export!AV35+Import!AV35</f>
        <v>1434581095.0599999</v>
      </c>
      <c r="AW35" s="358">
        <f>Export!AW35+Import!AW35</f>
        <v>19151766642.299999</v>
      </c>
      <c r="AX35" s="358">
        <f>Export!AX35+Import!AX35</f>
        <v>3973288608.71</v>
      </c>
      <c r="AY35" s="358">
        <f>Export!AY35+Import!AY35</f>
        <v>1888962411.28</v>
      </c>
      <c r="AZ35" s="358">
        <f>Export!AZ35+Import!AZ35</f>
        <v>263304771.97999999</v>
      </c>
      <c r="BB35" s="358">
        <f t="shared" si="0"/>
        <v>176666695969.26993</v>
      </c>
    </row>
    <row r="36" spans="1:54" ht="14.25" customHeight="1" x14ac:dyDescent="0.25">
      <c r="A36" s="239" t="s">
        <v>39</v>
      </c>
      <c r="B36" s="358">
        <f>Export!B36+Import!B36</f>
        <v>451767.56</v>
      </c>
      <c r="C36" s="358">
        <f>Export!C36+Import!C36</f>
        <v>198304284.97999999</v>
      </c>
      <c r="D36" s="358">
        <f>Export!D36+Import!D36</f>
        <v>10115365197.5</v>
      </c>
      <c r="E36" s="358">
        <f>Export!E36+Import!E36</f>
        <v>453437669.71355969</v>
      </c>
      <c r="F36" s="358">
        <f>Export!F36+Import!F36</f>
        <v>164773962.68000001</v>
      </c>
      <c r="G36" s="358">
        <f>Export!G36+Import!G36</f>
        <v>20916782.82</v>
      </c>
      <c r="H36" s="358">
        <f>Export!H36+Import!H36</f>
        <v>142856921.94999999</v>
      </c>
      <c r="I36" s="358">
        <f>Export!I36+Import!I36</f>
        <v>215071620.39999998</v>
      </c>
      <c r="J36" s="358">
        <f>Export!J36+Import!J36</f>
        <v>16073363872.57</v>
      </c>
      <c r="K36" s="358">
        <f>Export!K36+Import!K36</f>
        <v>235322186.63</v>
      </c>
      <c r="L36" s="358">
        <f>Export!L36+Import!L36</f>
        <v>14181217.23</v>
      </c>
      <c r="M36" s="358">
        <f>Export!M36+Import!M36</f>
        <v>134406297.16</v>
      </c>
      <c r="N36" s="358">
        <f>Export!N36+Import!N36</f>
        <v>1028427111.8099999</v>
      </c>
      <c r="O36" s="358">
        <f>Export!O36+Import!O36</f>
        <v>51046352.629999995</v>
      </c>
      <c r="P36" s="358">
        <f>Export!P36+Import!P36</f>
        <v>899200112.67000008</v>
      </c>
      <c r="Q36" s="358">
        <f>Export!Q36+Import!Q36</f>
        <v>958926.51</v>
      </c>
      <c r="R36" s="358">
        <f>Export!R36+Import!R36</f>
        <v>740696742.8499999</v>
      </c>
      <c r="S36" s="358">
        <f>Export!S36+Import!S36</f>
        <v>86289746.060000002</v>
      </c>
      <c r="T36" s="358">
        <f>Export!T36+Import!T36</f>
        <v>194558572.66999999</v>
      </c>
      <c r="U36" s="358">
        <f>Export!U36+Import!U36</f>
        <v>6075421.7300000004</v>
      </c>
      <c r="V36" s="358">
        <f>Export!V36+Import!V36</f>
        <v>120385298.13000001</v>
      </c>
      <c r="W36" s="358">
        <f>Export!W36+Import!W36</f>
        <v>5179439326.8700008</v>
      </c>
      <c r="X36" s="358">
        <f>Export!X36+Import!X36</f>
        <v>277107283.50999999</v>
      </c>
      <c r="Y36" s="358">
        <f>Export!Y36+Import!Y36</f>
        <v>838729948.05999994</v>
      </c>
      <c r="Z36" s="358">
        <f>Export!Z36+Import!Z36</f>
        <v>13065056.719999999</v>
      </c>
      <c r="AA36" s="358">
        <f>Export!AA36+Import!AA36</f>
        <v>2494479221.98</v>
      </c>
      <c r="AB36" s="358">
        <f>Export!AB36+Import!AB36</f>
        <v>37225280.259999998</v>
      </c>
      <c r="AC36" s="358">
        <f>Export!AC36+Import!AC36</f>
        <v>56466461.349999994</v>
      </c>
      <c r="AD36" s="358">
        <f>Export!AD36+Import!AD36</f>
        <v>11390992.640000001</v>
      </c>
      <c r="AE36" s="358">
        <f>Export!AE36+Import!AE36</f>
        <v>57111290.586440332</v>
      </c>
      <c r="AF36" s="358">
        <f>Export!AF36+Import!AF36</f>
        <v>60891860.880000003</v>
      </c>
      <c r="AG36" s="358">
        <f>Export!AG36+Import!AG36</f>
        <v>557277341.40999997</v>
      </c>
      <c r="AH36" s="358">
        <f>Export!AH36+Import!AH36</f>
        <v>2648562584.8400002</v>
      </c>
      <c r="AI36" s="358">
        <f>Export!AI36+Import!AI36</f>
        <v>83356692.829999998</v>
      </c>
      <c r="AJ36" s="358">
        <f>Export!AJ36+Import!AJ36</f>
        <v>0</v>
      </c>
      <c r="AK36" s="358">
        <f>Export!AK36+Import!AK36</f>
        <v>171213062.75999999</v>
      </c>
      <c r="AL36" s="358">
        <f>Export!AL36+Import!AL36</f>
        <v>58917127.210000001</v>
      </c>
      <c r="AM36" s="358">
        <f>Export!AM36+Import!AM36</f>
        <v>224952023.51999998</v>
      </c>
      <c r="AN36" s="358">
        <f>Export!AN36+Import!AN36</f>
        <v>43171372.670000002</v>
      </c>
      <c r="AO36" s="358">
        <f>Export!AO36+Import!AO36</f>
        <v>363136116.75</v>
      </c>
      <c r="AP36" s="358">
        <f>Export!AP36+Import!AP36</f>
        <v>57391787.080000006</v>
      </c>
      <c r="AQ36" s="358">
        <f>Export!AQ36+Import!AQ36</f>
        <v>18176730.189999998</v>
      </c>
      <c r="AR36" s="358">
        <f>Export!AR36+Import!AR36</f>
        <v>2078233117.1900001</v>
      </c>
      <c r="AS36" s="358">
        <f>Export!AS36+Import!AS36</f>
        <v>6979332631.2000008</v>
      </c>
      <c r="AT36" s="358">
        <f>Export!AT36+Import!AT36</f>
        <v>3663359.56</v>
      </c>
      <c r="AU36" s="358">
        <f>Export!AU36+Import!AU36</f>
        <v>468753602.94</v>
      </c>
      <c r="AV36" s="358">
        <f>Export!AV36+Import!AV36</f>
        <v>280499087.81999999</v>
      </c>
      <c r="AW36" s="358">
        <f>Export!AW36+Import!AW36</f>
        <v>288460137.88999999</v>
      </c>
      <c r="AX36" s="358">
        <f>Export!AX36+Import!AX36</f>
        <v>976478154.63</v>
      </c>
      <c r="AY36" s="358">
        <f>Export!AY36+Import!AY36</f>
        <v>184628928.06</v>
      </c>
      <c r="AZ36" s="358">
        <f>Export!AZ36+Import!AZ36</f>
        <v>19102105.399999999</v>
      </c>
      <c r="BB36" s="358">
        <f t="shared" si="0"/>
        <v>55427302753.06002</v>
      </c>
    </row>
    <row r="37" spans="1:54" ht="14.25" customHeight="1" x14ac:dyDescent="0.25">
      <c r="A37" s="239" t="s">
        <v>40</v>
      </c>
      <c r="B37" s="358">
        <f>Export!B37+Import!B37</f>
        <v>68259511.510000005</v>
      </c>
      <c r="C37" s="358">
        <f>Export!C37+Import!C37</f>
        <v>869832248.77999997</v>
      </c>
      <c r="D37" s="358">
        <f>Export!D37+Import!D37</f>
        <v>1336160934.8900001</v>
      </c>
      <c r="E37" s="358">
        <f>Export!E37+Import!E37</f>
        <v>11570078594.072374</v>
      </c>
      <c r="F37" s="358">
        <f>Export!F37+Import!F37</f>
        <v>1595589894.49</v>
      </c>
      <c r="G37" s="358">
        <f>Export!G37+Import!G37</f>
        <v>1922800670.6900001</v>
      </c>
      <c r="H37" s="358">
        <f>Export!H37+Import!H37</f>
        <v>21366041481.84</v>
      </c>
      <c r="I37" s="358">
        <f>Export!I37+Import!I37</f>
        <v>312625682.85000002</v>
      </c>
      <c r="J37" s="358">
        <f>Export!J37+Import!J37</f>
        <v>28460300561.09</v>
      </c>
      <c r="K37" s="358">
        <f>Export!K37+Import!K37</f>
        <v>6056958312.8999996</v>
      </c>
      <c r="L37" s="358">
        <f>Export!L37+Import!L37</f>
        <v>1231801041.24</v>
      </c>
      <c r="M37" s="358">
        <f>Export!M37+Import!M37</f>
        <v>3563850077.7399998</v>
      </c>
      <c r="N37" s="358">
        <f>Export!N37+Import!N37</f>
        <v>20607421507.299999</v>
      </c>
      <c r="O37" s="358">
        <f>Export!O37+Import!O37</f>
        <v>1373625949.6400001</v>
      </c>
      <c r="P37" s="358">
        <f>Export!P37+Import!P37</f>
        <v>18110843201.959999</v>
      </c>
      <c r="Q37" s="358">
        <f>Export!Q37+Import!Q37</f>
        <v>743225759.25999999</v>
      </c>
      <c r="R37" s="358">
        <f>Export!R37+Import!R37</f>
        <v>3134278014.8800001</v>
      </c>
      <c r="S37" s="358">
        <f>Export!S37+Import!S37</f>
        <v>220314265.44</v>
      </c>
      <c r="T37" s="358">
        <f>Export!T37+Import!T37</f>
        <v>2424985654.8899999</v>
      </c>
      <c r="U37" s="358">
        <f>Export!U37+Import!U37</f>
        <v>423969259.19</v>
      </c>
      <c r="V37" s="358">
        <f>Export!V37+Import!V37</f>
        <v>771184025.25999999</v>
      </c>
      <c r="W37" s="358">
        <f>Export!W37+Import!W37</f>
        <v>4498412911.2200003</v>
      </c>
      <c r="X37" s="358">
        <f>Export!X37+Import!X37</f>
        <v>1073422093.3</v>
      </c>
      <c r="Y37" s="358">
        <f>Export!Y37+Import!Y37</f>
        <v>2081034044.6099999</v>
      </c>
      <c r="Z37" s="358">
        <f>Export!Z37+Import!Z37</f>
        <v>94918917.099999994</v>
      </c>
      <c r="AA37" s="358">
        <f>Export!AA37+Import!AA37</f>
        <v>4225458325.4000001</v>
      </c>
      <c r="AB37" s="358">
        <f>Export!AB37+Import!AB37</f>
        <v>44561783.329999998</v>
      </c>
      <c r="AC37" s="358">
        <f>Export!AC37+Import!AC37</f>
        <v>4931274695.6700001</v>
      </c>
      <c r="AD37" s="358">
        <f>Export!AD37+Import!AD37</f>
        <v>1865655492.3399999</v>
      </c>
      <c r="AE37" s="358">
        <f>Export!AE37+Import!AE37</f>
        <v>1457272222.4676259</v>
      </c>
      <c r="AF37" s="358">
        <f>Export!AF37+Import!AF37</f>
        <v>9409904344.1399994</v>
      </c>
      <c r="AG37" s="358">
        <f>Export!AG37+Import!AG37</f>
        <v>1379384335.4299998</v>
      </c>
      <c r="AH37" s="358">
        <f>Export!AH37+Import!AH37</f>
        <v>109750626308.25</v>
      </c>
      <c r="AI37" s="358">
        <f>Export!AI37+Import!AI37</f>
        <v>5448136634.7700005</v>
      </c>
      <c r="AJ37" s="358">
        <f>Export!AJ37+Import!AJ37</f>
        <v>171213062.75999999</v>
      </c>
      <c r="AK37" s="358">
        <f>Export!AK37+Import!AK37</f>
        <v>0</v>
      </c>
      <c r="AL37" s="358">
        <f>Export!AL37+Import!AL37</f>
        <v>1726892683.3</v>
      </c>
      <c r="AM37" s="358">
        <f>Export!AM37+Import!AM37</f>
        <v>8200473622.4099998</v>
      </c>
      <c r="AN37" s="358">
        <f>Export!AN37+Import!AN37</f>
        <v>6393438060.8800001</v>
      </c>
      <c r="AO37" s="358">
        <f>Export!AO37+Import!AO37</f>
        <v>17542545002.48</v>
      </c>
      <c r="AP37" s="358">
        <f>Export!AP37+Import!AP37</f>
        <v>9285871113.9200001</v>
      </c>
      <c r="AQ37" s="358">
        <f>Export!AQ37+Import!AQ37</f>
        <v>1658188961.25</v>
      </c>
      <c r="AR37" s="358">
        <f>Export!AR37+Import!AR37</f>
        <v>19089213532.299999</v>
      </c>
      <c r="AS37" s="358">
        <f>Export!AS37+Import!AS37</f>
        <v>11803407094.59</v>
      </c>
      <c r="AT37" s="358">
        <f>Export!AT37+Import!AT37</f>
        <v>1278283851.74</v>
      </c>
      <c r="AU37" s="358">
        <f>Export!AU37+Import!AU37</f>
        <v>10951813827.33</v>
      </c>
      <c r="AV37" s="358">
        <f>Export!AV37+Import!AV37</f>
        <v>4230626255.5900002</v>
      </c>
      <c r="AW37" s="358">
        <f>Export!AW37+Import!AW37</f>
        <v>9509735186.0300007</v>
      </c>
      <c r="AX37" s="358">
        <f>Export!AX37+Import!AX37</f>
        <v>22981206679.529999</v>
      </c>
      <c r="AY37" s="358">
        <f>Export!AY37+Import!AY37</f>
        <v>6933943701.7200003</v>
      </c>
      <c r="AZ37" s="358">
        <f>Export!AZ37+Import!AZ37</f>
        <v>6686699382.6800003</v>
      </c>
      <c r="BB37" s="358">
        <f t="shared" si="0"/>
        <v>410867760776.45001</v>
      </c>
    </row>
    <row r="38" spans="1:54" ht="14.25" customHeight="1" x14ac:dyDescent="0.25">
      <c r="A38" s="239" t="s">
        <v>41</v>
      </c>
      <c r="B38" s="358">
        <f>Export!B38+Import!B38</f>
        <v>10472160.09</v>
      </c>
      <c r="C38" s="358">
        <f>Export!C38+Import!C38</f>
        <v>239005829.86000001</v>
      </c>
      <c r="D38" s="358">
        <f>Export!D38+Import!D38</f>
        <v>237358183.17000002</v>
      </c>
      <c r="E38" s="358">
        <f>Export!E38+Import!E38</f>
        <v>4049418537.4445124</v>
      </c>
      <c r="F38" s="358">
        <f>Export!F38+Import!F38</f>
        <v>2498551539.1799998</v>
      </c>
      <c r="G38" s="358">
        <f>Export!G38+Import!G38</f>
        <v>224215898.91</v>
      </c>
      <c r="H38" s="358">
        <f>Export!H38+Import!H38</f>
        <v>1016177756.26</v>
      </c>
      <c r="I38" s="358">
        <f>Export!I38+Import!I38</f>
        <v>227318468.42000002</v>
      </c>
      <c r="J38" s="358">
        <f>Export!J38+Import!J38</f>
        <v>3808050424.0799999</v>
      </c>
      <c r="K38" s="358">
        <f>Export!K38+Import!K38</f>
        <v>717927009.96000004</v>
      </c>
      <c r="L38" s="358">
        <f>Export!L38+Import!L38</f>
        <v>68553497.439999998</v>
      </c>
      <c r="M38" s="358">
        <f>Export!M38+Import!M38</f>
        <v>537626539.54999995</v>
      </c>
      <c r="N38" s="358">
        <f>Export!N38+Import!N38</f>
        <v>12647901904.630001</v>
      </c>
      <c r="O38" s="358">
        <f>Export!O38+Import!O38</f>
        <v>308694696.14999998</v>
      </c>
      <c r="P38" s="358">
        <f>Export!P38+Import!P38</f>
        <v>6525231601.7299995</v>
      </c>
      <c r="Q38" s="358">
        <f>Export!Q38+Import!Q38</f>
        <v>51998936.039999999</v>
      </c>
      <c r="R38" s="358">
        <f>Export!R38+Import!R38</f>
        <v>936811251.01999998</v>
      </c>
      <c r="S38" s="358">
        <f>Export!S38+Import!S38</f>
        <v>72692511.810000002</v>
      </c>
      <c r="T38" s="358">
        <f>Export!T38+Import!T38</f>
        <v>918091970.45000005</v>
      </c>
      <c r="U38" s="358">
        <f>Export!U38+Import!U38</f>
        <v>59778428.68</v>
      </c>
      <c r="V38" s="358">
        <f>Export!V38+Import!V38</f>
        <v>316163387.88</v>
      </c>
      <c r="W38" s="358">
        <f>Export!W38+Import!W38</f>
        <v>740159139.51999998</v>
      </c>
      <c r="X38" s="358">
        <f>Export!X38+Import!X38</f>
        <v>551008210.47000003</v>
      </c>
      <c r="Y38" s="358">
        <f>Export!Y38+Import!Y38</f>
        <v>653321689.85000002</v>
      </c>
      <c r="Z38" s="358">
        <f>Export!Z38+Import!Z38</f>
        <v>29731075.920000002</v>
      </c>
      <c r="AA38" s="358">
        <f>Export!AA38+Import!AA38</f>
        <v>717834852.32000005</v>
      </c>
      <c r="AB38" s="358">
        <f>Export!AB38+Import!AB38</f>
        <v>69773501.060000002</v>
      </c>
      <c r="AC38" s="358">
        <f>Export!AC38+Import!AC38</f>
        <v>143876967.13999999</v>
      </c>
      <c r="AD38" s="358">
        <f>Export!AD38+Import!AD38</f>
        <v>50237365.150000006</v>
      </c>
      <c r="AE38" s="358">
        <f>Export!AE38+Import!AE38</f>
        <v>510031552.83548754</v>
      </c>
      <c r="AF38" s="358">
        <f>Export!AF38+Import!AF38</f>
        <v>695319562.36000001</v>
      </c>
      <c r="AG38" s="358">
        <f>Export!AG38+Import!AG38</f>
        <v>734248145.86000001</v>
      </c>
      <c r="AH38" s="358">
        <f>Export!AH38+Import!AH38</f>
        <v>17335633383.420002</v>
      </c>
      <c r="AI38" s="358">
        <f>Export!AI38+Import!AI38</f>
        <v>888661605.28999996</v>
      </c>
      <c r="AJ38" s="358">
        <f>Export!AJ38+Import!AJ38</f>
        <v>58917127.210000001</v>
      </c>
      <c r="AK38" s="358">
        <f>Export!AK38+Import!AK38</f>
        <v>1726892683.3</v>
      </c>
      <c r="AL38" s="358">
        <f>Export!AL38+Import!AL38</f>
        <v>0</v>
      </c>
      <c r="AM38" s="358">
        <f>Export!AM38+Import!AM38</f>
        <v>1047791924.47</v>
      </c>
      <c r="AN38" s="358">
        <f>Export!AN38+Import!AN38</f>
        <v>674237970.85000002</v>
      </c>
      <c r="AO38" s="358">
        <f>Export!AO38+Import!AO38</f>
        <v>1955969617.1300001</v>
      </c>
      <c r="AP38" s="358">
        <f>Export!AP38+Import!AP38</f>
        <v>596385094.32000005</v>
      </c>
      <c r="AQ38" s="358">
        <f>Export!AQ38+Import!AQ38</f>
        <v>154250562.20999998</v>
      </c>
      <c r="AR38" s="358">
        <f>Export!AR38+Import!AR38</f>
        <v>6044844809.9399996</v>
      </c>
      <c r="AS38" s="358">
        <f>Export!AS38+Import!AS38</f>
        <v>4508466387.3499994</v>
      </c>
      <c r="AT38" s="358">
        <f>Export!AT38+Import!AT38</f>
        <v>70796251.25999999</v>
      </c>
      <c r="AU38" s="358">
        <f>Export!AU38+Import!AU38</f>
        <v>36541307253.18</v>
      </c>
      <c r="AV38" s="358">
        <f>Export!AV38+Import!AV38</f>
        <v>1310474083.01</v>
      </c>
      <c r="AW38" s="358">
        <f>Export!AW38+Import!AW38</f>
        <v>1269446039.46</v>
      </c>
      <c r="AX38" s="358">
        <f>Export!AX38+Import!AX38</f>
        <v>6279833159.9300003</v>
      </c>
      <c r="AY38" s="358">
        <f>Export!AY38+Import!AY38</f>
        <v>1422359931.1999998</v>
      </c>
      <c r="AZ38" s="358">
        <f>Export!AZ38+Import!AZ38</f>
        <v>326545906.79000002</v>
      </c>
      <c r="BB38" s="358">
        <f t="shared" si="0"/>
        <v>122580396385.56</v>
      </c>
    </row>
    <row r="39" spans="1:54" ht="14.25" customHeight="1" x14ac:dyDescent="0.25">
      <c r="A39" s="239" t="s">
        <v>42</v>
      </c>
      <c r="B39" s="358">
        <f>Export!B39+Import!B39</f>
        <v>67424645.959999993</v>
      </c>
      <c r="C39" s="358">
        <f>Export!C39+Import!C39</f>
        <v>281491106.25999999</v>
      </c>
      <c r="D39" s="358">
        <f>Export!D39+Import!D39</f>
        <v>1305692732.28</v>
      </c>
      <c r="E39" s="358">
        <f>Export!E39+Import!E39</f>
        <v>5378965860.8543224</v>
      </c>
      <c r="F39" s="358">
        <f>Export!F39+Import!F39</f>
        <v>1186587428.29</v>
      </c>
      <c r="G39" s="358">
        <f>Export!G39+Import!G39</f>
        <v>1376922770.04</v>
      </c>
      <c r="H39" s="358">
        <f>Export!H39+Import!H39</f>
        <v>12361937263.59</v>
      </c>
      <c r="I39" s="358">
        <f>Export!I39+Import!I39</f>
        <v>406230546.22000003</v>
      </c>
      <c r="J39" s="358">
        <f>Export!J39+Import!J39</f>
        <v>13705794536.119999</v>
      </c>
      <c r="K39" s="358">
        <f>Export!K39+Import!K39</f>
        <v>1450749402.0699999</v>
      </c>
      <c r="L39" s="358">
        <f>Export!L39+Import!L39</f>
        <v>203026816.95999998</v>
      </c>
      <c r="M39" s="358">
        <f>Export!M39+Import!M39</f>
        <v>1161583952.98</v>
      </c>
      <c r="N39" s="358">
        <f>Export!N39+Import!N39</f>
        <v>10005548711.16</v>
      </c>
      <c r="O39" s="358">
        <f>Export!O39+Import!O39</f>
        <v>834649602.61000001</v>
      </c>
      <c r="P39" s="358">
        <f>Export!P39+Import!P39</f>
        <v>7680486132.9899998</v>
      </c>
      <c r="Q39" s="358">
        <f>Export!Q39+Import!Q39</f>
        <v>1461819269.45</v>
      </c>
      <c r="R39" s="358">
        <f>Export!R39+Import!R39</f>
        <v>1783229166.21</v>
      </c>
      <c r="S39" s="358">
        <f>Export!S39+Import!S39</f>
        <v>435742724.13999999</v>
      </c>
      <c r="T39" s="358">
        <f>Export!T39+Import!T39</f>
        <v>1015541846.74</v>
      </c>
      <c r="U39" s="358">
        <f>Export!U39+Import!U39</f>
        <v>125529539.53</v>
      </c>
      <c r="V39" s="358">
        <f>Export!V39+Import!V39</f>
        <v>657027150.98000002</v>
      </c>
      <c r="W39" s="358">
        <f>Export!W39+Import!W39</f>
        <v>3876539786.5799999</v>
      </c>
      <c r="X39" s="358">
        <f>Export!X39+Import!X39</f>
        <v>682852574.92000008</v>
      </c>
      <c r="Y39" s="358">
        <f>Export!Y39+Import!Y39</f>
        <v>1729348286.8000002</v>
      </c>
      <c r="Z39" s="358">
        <f>Export!Z39+Import!Z39</f>
        <v>35531188.859999999</v>
      </c>
      <c r="AA39" s="358">
        <f>Export!AA39+Import!AA39</f>
        <v>2583152477.77</v>
      </c>
      <c r="AB39" s="358">
        <f>Export!AB39+Import!AB39</f>
        <v>17818573.32</v>
      </c>
      <c r="AC39" s="358">
        <f>Export!AC39+Import!AC39</f>
        <v>508401649.63999999</v>
      </c>
      <c r="AD39" s="358">
        <f>Export!AD39+Import!AD39</f>
        <v>200030561.47000003</v>
      </c>
      <c r="AE39" s="358">
        <f>Export!AE39+Import!AE39</f>
        <v>677490431.1056776</v>
      </c>
      <c r="AF39" s="358">
        <f>Export!AF39+Import!AF39</f>
        <v>10328786969.33</v>
      </c>
      <c r="AG39" s="358">
        <f>Export!AG39+Import!AG39</f>
        <v>1798315275.5899999</v>
      </c>
      <c r="AH39" s="358">
        <f>Export!AH39+Import!AH39</f>
        <v>105051195631.81</v>
      </c>
      <c r="AI39" s="358">
        <f>Export!AI39+Import!AI39</f>
        <v>945394529.27999997</v>
      </c>
      <c r="AJ39" s="358">
        <f>Export!AJ39+Import!AJ39</f>
        <v>224952023.51999998</v>
      </c>
      <c r="AK39" s="358">
        <f>Export!AK39+Import!AK39</f>
        <v>8200473622.4099998</v>
      </c>
      <c r="AL39" s="358">
        <f>Export!AL39+Import!AL39</f>
        <v>1047791924.47</v>
      </c>
      <c r="AM39" s="358">
        <f>Export!AM39+Import!AM39</f>
        <v>0</v>
      </c>
      <c r="AN39" s="358">
        <f>Export!AN39+Import!AN39</f>
        <v>4240089131.3099995</v>
      </c>
      <c r="AO39" s="358">
        <f>Export!AO39+Import!AO39</f>
        <v>2954729309.4700003</v>
      </c>
      <c r="AP39" s="358">
        <f>Export!AP39+Import!AP39</f>
        <v>6612700704.5</v>
      </c>
      <c r="AQ39" s="358">
        <f>Export!AQ39+Import!AQ39</f>
        <v>5000135968.4700003</v>
      </c>
      <c r="AR39" s="358">
        <f>Export!AR39+Import!AR39</f>
        <v>6990195435.3299999</v>
      </c>
      <c r="AS39" s="358">
        <f>Export!AS39+Import!AS39</f>
        <v>16491427423.049999</v>
      </c>
      <c r="AT39" s="358">
        <f>Export!AT39+Import!AT39</f>
        <v>1120653137.52</v>
      </c>
      <c r="AU39" s="358">
        <f>Export!AU39+Import!AU39</f>
        <v>5161700238.4400005</v>
      </c>
      <c r="AV39" s="358">
        <f>Export!AV39+Import!AV39</f>
        <v>16515178496.85</v>
      </c>
      <c r="AW39" s="358">
        <f>Export!AW39+Import!AW39</f>
        <v>3452391818.1700001</v>
      </c>
      <c r="AX39" s="358">
        <f>Export!AX39+Import!AX39</f>
        <v>20489616429</v>
      </c>
      <c r="AY39" s="358">
        <f>Export!AY39+Import!AY39</f>
        <v>3088160700.8000002</v>
      </c>
      <c r="AZ39" s="358">
        <f>Export!AZ39+Import!AZ39</f>
        <v>1098607179.3000002</v>
      </c>
      <c r="BB39" s="358">
        <f t="shared" si="0"/>
        <v>294009642684.51996</v>
      </c>
    </row>
    <row r="40" spans="1:54" ht="14.25" customHeight="1" x14ac:dyDescent="0.25">
      <c r="A40" s="238" t="s">
        <v>43</v>
      </c>
      <c r="B40" s="358">
        <f>Export!B40+Import!B40</f>
        <v>107185299.58000001</v>
      </c>
      <c r="C40" s="358">
        <f>Export!C40+Import!C40</f>
        <v>166485201.78</v>
      </c>
      <c r="D40" s="358">
        <f>Export!D40+Import!D40</f>
        <v>192693322.69999999</v>
      </c>
      <c r="E40" s="358">
        <f>Export!E40+Import!E40</f>
        <v>3662026390.2611589</v>
      </c>
      <c r="F40" s="358">
        <f>Export!F40+Import!F40</f>
        <v>494162785.31999999</v>
      </c>
      <c r="G40" s="358">
        <f>Export!G40+Import!G40</f>
        <v>4410153351.4099998</v>
      </c>
      <c r="H40" s="358">
        <f>Export!H40+Import!H40</f>
        <v>4593602435.3500004</v>
      </c>
      <c r="I40" s="358">
        <f>Export!I40+Import!I40</f>
        <v>86307501.289999992</v>
      </c>
      <c r="J40" s="358">
        <f>Export!J40+Import!J40</f>
        <v>5521980180.0799999</v>
      </c>
      <c r="K40" s="358">
        <f>Export!K40+Import!K40</f>
        <v>583408175.21000004</v>
      </c>
      <c r="L40" s="358">
        <f>Export!L40+Import!L40</f>
        <v>189384400.87</v>
      </c>
      <c r="M40" s="358">
        <f>Export!M40+Import!M40</f>
        <v>449543881.10000002</v>
      </c>
      <c r="N40" s="358">
        <f>Export!N40+Import!N40</f>
        <v>8854262529.0400009</v>
      </c>
      <c r="O40" s="358">
        <f>Export!O40+Import!O40</f>
        <v>1930589551.6300001</v>
      </c>
      <c r="P40" s="358">
        <f>Export!P40+Import!P40</f>
        <v>4903264659.1999998</v>
      </c>
      <c r="Q40" s="358">
        <f>Export!Q40+Import!Q40</f>
        <v>220299072.09</v>
      </c>
      <c r="R40" s="358">
        <f>Export!R40+Import!R40</f>
        <v>719122896.26999998</v>
      </c>
      <c r="S40" s="358">
        <f>Export!S40+Import!S40</f>
        <v>541056801.05999994</v>
      </c>
      <c r="T40" s="358">
        <f>Export!T40+Import!T40</f>
        <v>550689313.20000005</v>
      </c>
      <c r="U40" s="358">
        <f>Export!U40+Import!U40</f>
        <v>25936716.989999998</v>
      </c>
      <c r="V40" s="358">
        <f>Export!V40+Import!V40</f>
        <v>427941082.04000002</v>
      </c>
      <c r="W40" s="358">
        <f>Export!W40+Import!W40</f>
        <v>946755033.63</v>
      </c>
      <c r="X40" s="358">
        <f>Export!X40+Import!X40</f>
        <v>329581187.90999997</v>
      </c>
      <c r="Y40" s="358">
        <f>Export!Y40+Import!Y40</f>
        <v>459141784.23000002</v>
      </c>
      <c r="Z40" s="358">
        <f>Export!Z40+Import!Z40</f>
        <v>9015692.9000000004</v>
      </c>
      <c r="AA40" s="358">
        <f>Export!AA40+Import!AA40</f>
        <v>912445476.02999997</v>
      </c>
      <c r="AB40" s="358">
        <f>Export!AB40+Import!AB40</f>
        <v>24794972.77</v>
      </c>
      <c r="AC40" s="358">
        <f>Export!AC40+Import!AC40</f>
        <v>182425142.28999999</v>
      </c>
      <c r="AD40" s="358">
        <f>Export!AD40+Import!AD40</f>
        <v>51382098.579999998</v>
      </c>
      <c r="AE40" s="358">
        <f>Export!AE40+Import!AE40</f>
        <v>461238814.67884129</v>
      </c>
      <c r="AF40" s="358">
        <f>Export!AF40+Import!AF40</f>
        <v>8525197178.1599998</v>
      </c>
      <c r="AG40" s="358">
        <f>Export!AG40+Import!AG40</f>
        <v>512455873.16999996</v>
      </c>
      <c r="AH40" s="358">
        <f>Export!AH40+Import!AH40</f>
        <v>32320384515.809998</v>
      </c>
      <c r="AI40" s="358">
        <f>Export!AI40+Import!AI40</f>
        <v>520497806.77999997</v>
      </c>
      <c r="AJ40" s="358">
        <f>Export!AJ40+Import!AJ40</f>
        <v>43171372.670000002</v>
      </c>
      <c r="AK40" s="358">
        <f>Export!AK40+Import!AK40</f>
        <v>6393438060.8800001</v>
      </c>
      <c r="AL40" s="358">
        <f>Export!AL40+Import!AL40</f>
        <v>674237970.85000002</v>
      </c>
      <c r="AM40" s="358">
        <f>Export!AM40+Import!AM40</f>
        <v>4240089131.3099995</v>
      </c>
      <c r="AN40" s="358">
        <f>Export!AN40+Import!AN40</f>
        <v>0</v>
      </c>
      <c r="AO40" s="358">
        <f>Export!AO40+Import!AO40</f>
        <v>3779588737.5300002</v>
      </c>
      <c r="AP40" s="358">
        <f>Export!AP40+Import!AP40</f>
        <v>3174291669.1999998</v>
      </c>
      <c r="AQ40" s="358">
        <f>Export!AQ40+Import!AQ40</f>
        <v>1026913944.38</v>
      </c>
      <c r="AR40" s="358">
        <f>Export!AR40+Import!AR40</f>
        <v>4554678118.9200001</v>
      </c>
      <c r="AS40" s="358">
        <f>Export!AS40+Import!AS40</f>
        <v>3220081864.02</v>
      </c>
      <c r="AT40" s="358">
        <f>Export!AT40+Import!AT40</f>
        <v>1320749358.8400002</v>
      </c>
      <c r="AU40" s="358">
        <f>Export!AU40+Import!AU40</f>
        <v>4009222048.8299999</v>
      </c>
      <c r="AV40" s="358">
        <f>Export!AV40+Import!AV40</f>
        <v>1235674712.01</v>
      </c>
      <c r="AW40" s="358">
        <f>Export!AW40+Import!AW40</f>
        <v>939254466.25999999</v>
      </c>
      <c r="AX40" s="358">
        <f>Export!AX40+Import!AX40</f>
        <v>15320768149.470001</v>
      </c>
      <c r="AY40" s="358">
        <f>Export!AY40+Import!AY40</f>
        <v>5851469298.3199997</v>
      </c>
      <c r="AZ40" s="358">
        <f>Export!AZ40+Import!AZ40</f>
        <v>1397949418.54</v>
      </c>
      <c r="BB40" s="358">
        <f t="shared" si="0"/>
        <v>141066989445.44</v>
      </c>
    </row>
    <row r="41" spans="1:54" ht="14.25" customHeight="1" x14ac:dyDescent="0.25">
      <c r="A41" s="238" t="s">
        <v>44</v>
      </c>
      <c r="B41" s="358">
        <f>Export!B41+Import!B41</f>
        <v>90624053.069999993</v>
      </c>
      <c r="C41" s="358">
        <f>Export!C41+Import!C41</f>
        <v>850582670.29000008</v>
      </c>
      <c r="D41" s="358">
        <f>Export!D41+Import!D41</f>
        <v>831351232.57999992</v>
      </c>
      <c r="E41" s="358">
        <f>Export!E41+Import!E41</f>
        <v>6155098241.0807467</v>
      </c>
      <c r="F41" s="358">
        <f>Export!F41+Import!F41</f>
        <v>5466283311.4099998</v>
      </c>
      <c r="G41" s="358">
        <f>Export!G41+Import!G41</f>
        <v>4495170710.6999998</v>
      </c>
      <c r="H41" s="358">
        <f>Export!H41+Import!H41</f>
        <v>8080628486.96</v>
      </c>
      <c r="I41" s="358">
        <f>Export!I41+Import!I41</f>
        <v>836320293.97000003</v>
      </c>
      <c r="J41" s="358">
        <f>Export!J41+Import!J41</f>
        <v>82930105243.660004</v>
      </c>
      <c r="K41" s="358">
        <f>Export!K41+Import!K41</f>
        <v>3335849356.54</v>
      </c>
      <c r="L41" s="358">
        <f>Export!L41+Import!L41</f>
        <v>3120725925.5900002</v>
      </c>
      <c r="M41" s="358">
        <f>Export!M41+Import!M41</f>
        <v>12273593978.209999</v>
      </c>
      <c r="N41" s="358">
        <f>Export!N41+Import!N41</f>
        <v>13602211938.68</v>
      </c>
      <c r="O41" s="358">
        <f>Export!O41+Import!O41</f>
        <v>4058757779.2200003</v>
      </c>
      <c r="P41" s="358">
        <f>Export!P41+Import!P41</f>
        <v>32340903109.169998</v>
      </c>
      <c r="Q41" s="358">
        <f>Export!Q41+Import!Q41</f>
        <v>228398256.28999999</v>
      </c>
      <c r="R41" s="358">
        <f>Export!R41+Import!R41</f>
        <v>9242207982.6700001</v>
      </c>
      <c r="S41" s="358">
        <f>Export!S41+Import!S41</f>
        <v>1690396262.8600001</v>
      </c>
      <c r="T41" s="358">
        <f>Export!T41+Import!T41</f>
        <v>1460491720.6399999</v>
      </c>
      <c r="U41" s="358">
        <f>Export!U41+Import!U41</f>
        <v>101074520.83000001</v>
      </c>
      <c r="V41" s="358">
        <f>Export!V41+Import!V41</f>
        <v>2446621679.4500003</v>
      </c>
      <c r="W41" s="358">
        <f>Export!W41+Import!W41</f>
        <v>18964770407.630001</v>
      </c>
      <c r="X41" s="358">
        <f>Export!X41+Import!X41</f>
        <v>953122655</v>
      </c>
      <c r="Y41" s="358">
        <f>Export!Y41+Import!Y41</f>
        <v>1551097272.95</v>
      </c>
      <c r="Z41" s="358">
        <f>Export!Z41+Import!Z41</f>
        <v>386285817.54999995</v>
      </c>
      <c r="AA41" s="358">
        <f>Export!AA41+Import!AA41</f>
        <v>19133038755.120003</v>
      </c>
      <c r="AB41" s="358">
        <f>Export!AB41+Import!AB41</f>
        <v>281290412.23000002</v>
      </c>
      <c r="AC41" s="358">
        <f>Export!AC41+Import!AC41</f>
        <v>6515106853.0200005</v>
      </c>
      <c r="AD41" s="358">
        <f>Export!AD41+Import!AD41</f>
        <v>2606948233.1599998</v>
      </c>
      <c r="AE41" s="358">
        <f>Export!AE41+Import!AE41</f>
        <v>775245701.25925338</v>
      </c>
      <c r="AF41" s="358">
        <f>Export!AF41+Import!AF41</f>
        <v>5317800695.1700001</v>
      </c>
      <c r="AG41" s="358">
        <f>Export!AG41+Import!AG41</f>
        <v>2487690043.3200002</v>
      </c>
      <c r="AH41" s="358">
        <f>Export!AH41+Import!AH41</f>
        <v>47184007886.110001</v>
      </c>
      <c r="AI41" s="358">
        <f>Export!AI41+Import!AI41</f>
        <v>1832574945.6000001</v>
      </c>
      <c r="AJ41" s="358">
        <f>Export!AJ41+Import!AJ41</f>
        <v>363136116.75</v>
      </c>
      <c r="AK41" s="358">
        <f>Export!AK41+Import!AK41</f>
        <v>17542545002.48</v>
      </c>
      <c r="AL41" s="358">
        <f>Export!AL41+Import!AL41</f>
        <v>1955969617.1300001</v>
      </c>
      <c r="AM41" s="358">
        <f>Export!AM41+Import!AM41</f>
        <v>2954729309.4700003</v>
      </c>
      <c r="AN41" s="358">
        <f>Export!AN41+Import!AN41</f>
        <v>3779588737.5300002</v>
      </c>
      <c r="AO41" s="358">
        <f>Export!AO41+Import!AO41</f>
        <v>0</v>
      </c>
      <c r="AP41" s="358">
        <f>Export!AP41+Import!AP41</f>
        <v>5357152570.46</v>
      </c>
      <c r="AQ41" s="358">
        <f>Export!AQ41+Import!AQ41</f>
        <v>1189699749.3699999</v>
      </c>
      <c r="AR41" s="358">
        <f>Export!AR41+Import!AR41</f>
        <v>11447781884.190001</v>
      </c>
      <c r="AS41" s="358">
        <f>Export!AS41+Import!AS41</f>
        <v>26272545448.029999</v>
      </c>
      <c r="AT41" s="358">
        <f>Export!AT41+Import!AT41</f>
        <v>2436703852.4899998</v>
      </c>
      <c r="AU41" s="358">
        <f>Export!AU41+Import!AU41</f>
        <v>5776023238.4200001</v>
      </c>
      <c r="AV41" s="358">
        <f>Export!AV41+Import!AV41</f>
        <v>4609769404.6000004</v>
      </c>
      <c r="AW41" s="358">
        <f>Export!AW41+Import!AW41</f>
        <v>5984903892.6100006</v>
      </c>
      <c r="AX41" s="358">
        <f>Export!AX41+Import!AX41</f>
        <v>22446183981.620003</v>
      </c>
      <c r="AY41" s="358">
        <f>Export!AY41+Import!AY41</f>
        <v>16359370617.32</v>
      </c>
      <c r="AZ41" s="358">
        <f>Export!AZ41+Import!AZ41</f>
        <v>11988583104.08</v>
      </c>
      <c r="BB41" s="358">
        <f t="shared" si="0"/>
        <v>442091062958.53998</v>
      </c>
    </row>
    <row r="42" spans="1:54" ht="14.25" customHeight="1" x14ac:dyDescent="0.25">
      <c r="A42" s="239" t="s">
        <v>45</v>
      </c>
      <c r="B42" s="358">
        <f>Export!B42+Import!B42</f>
        <v>37630563.390000001</v>
      </c>
      <c r="C42" s="358">
        <f>Export!C42+Import!C42</f>
        <v>107030323.03999999</v>
      </c>
      <c r="D42" s="358">
        <f>Export!D42+Import!D42</f>
        <v>271258331.26999998</v>
      </c>
      <c r="E42" s="358">
        <f>Export!E42+Import!E42</f>
        <v>1882298694.5289662</v>
      </c>
      <c r="F42" s="358">
        <f>Export!F42+Import!F42</f>
        <v>172663846.37</v>
      </c>
      <c r="G42" s="358">
        <f>Export!G42+Import!G42</f>
        <v>680220378.43999994</v>
      </c>
      <c r="H42" s="358">
        <f>Export!H42+Import!H42</f>
        <v>19099046069.84</v>
      </c>
      <c r="I42" s="358">
        <f>Export!I42+Import!I42</f>
        <v>25911985.240000002</v>
      </c>
      <c r="J42" s="358">
        <f>Export!J42+Import!J42</f>
        <v>7535482862.5500002</v>
      </c>
      <c r="K42" s="358">
        <f>Export!K42+Import!K42</f>
        <v>844173626.98000002</v>
      </c>
      <c r="L42" s="358">
        <f>Export!L42+Import!L42</f>
        <v>180155945.32000002</v>
      </c>
      <c r="M42" s="358">
        <f>Export!M42+Import!M42</f>
        <v>454776517.46000004</v>
      </c>
      <c r="N42" s="358">
        <f>Export!N42+Import!N42</f>
        <v>8007796414.6800003</v>
      </c>
      <c r="O42" s="358">
        <f>Export!O42+Import!O42</f>
        <v>327252798.12</v>
      </c>
      <c r="P42" s="358">
        <f>Export!P42+Import!P42</f>
        <v>3050162104.2799997</v>
      </c>
      <c r="Q42" s="358">
        <f>Export!Q42+Import!Q42</f>
        <v>423312016.28999996</v>
      </c>
      <c r="R42" s="358">
        <f>Export!R42+Import!R42</f>
        <v>388598503.11000001</v>
      </c>
      <c r="S42" s="358">
        <f>Export!S42+Import!S42</f>
        <v>32522974.75</v>
      </c>
      <c r="T42" s="358">
        <f>Export!T42+Import!T42</f>
        <v>400207793.04000002</v>
      </c>
      <c r="U42" s="358">
        <f>Export!U42+Import!U42</f>
        <v>53639978.619999997</v>
      </c>
      <c r="V42" s="358">
        <f>Export!V42+Import!V42</f>
        <v>349829959.45999998</v>
      </c>
      <c r="W42" s="358">
        <f>Export!W42+Import!W42</f>
        <v>776550288.29999995</v>
      </c>
      <c r="X42" s="358">
        <f>Export!X42+Import!X42</f>
        <v>201949248.40000001</v>
      </c>
      <c r="Y42" s="358">
        <f>Export!Y42+Import!Y42</f>
        <v>542675428.22000003</v>
      </c>
      <c r="Z42" s="358">
        <f>Export!Z42+Import!Z42</f>
        <v>6768522.6000000006</v>
      </c>
      <c r="AA42" s="358">
        <f>Export!AA42+Import!AA42</f>
        <v>4410568804.9700003</v>
      </c>
      <c r="AB42" s="358">
        <f>Export!AB42+Import!AB42</f>
        <v>35504990.840000004</v>
      </c>
      <c r="AC42" s="358">
        <f>Export!AC42+Import!AC42</f>
        <v>285998476.62</v>
      </c>
      <c r="AD42" s="358">
        <f>Export!AD42+Import!AD42</f>
        <v>233345074.66</v>
      </c>
      <c r="AE42" s="358">
        <f>Export!AE42+Import!AE42</f>
        <v>237078908.29103377</v>
      </c>
      <c r="AF42" s="358">
        <f>Export!AF42+Import!AF42</f>
        <v>8932774133.7099991</v>
      </c>
      <c r="AG42" s="358">
        <f>Export!AG42+Import!AG42</f>
        <v>352643634.97000003</v>
      </c>
      <c r="AH42" s="358">
        <f>Export!AH42+Import!AH42</f>
        <v>30305312357.43</v>
      </c>
      <c r="AI42" s="358">
        <f>Export!AI42+Import!AI42</f>
        <v>453963054.43000001</v>
      </c>
      <c r="AJ42" s="358">
        <f>Export!AJ42+Import!AJ42</f>
        <v>57391787.080000006</v>
      </c>
      <c r="AK42" s="358">
        <f>Export!AK42+Import!AK42</f>
        <v>9285871113.9200001</v>
      </c>
      <c r="AL42" s="358">
        <f>Export!AL42+Import!AL42</f>
        <v>596385094.32000005</v>
      </c>
      <c r="AM42" s="358">
        <f>Export!AM42+Import!AM42</f>
        <v>6612700704.5</v>
      </c>
      <c r="AN42" s="358">
        <f>Export!AN42+Import!AN42</f>
        <v>3174291669.1999998</v>
      </c>
      <c r="AO42" s="358">
        <f>Export!AO42+Import!AO42</f>
        <v>5357152570.46</v>
      </c>
      <c r="AP42" s="358">
        <f>Export!AP42+Import!AP42</f>
        <v>0</v>
      </c>
      <c r="AQ42" s="358">
        <f>Export!AQ42+Import!AQ42</f>
        <v>1051990691.0599999</v>
      </c>
      <c r="AR42" s="358">
        <f>Export!AR42+Import!AR42</f>
        <v>6823532301.4099998</v>
      </c>
      <c r="AS42" s="358">
        <f>Export!AS42+Import!AS42</f>
        <v>3740981184.3099999</v>
      </c>
      <c r="AT42" s="358">
        <f>Export!AT42+Import!AT42</f>
        <v>651295666.78999996</v>
      </c>
      <c r="AU42" s="358">
        <f>Export!AU42+Import!AU42</f>
        <v>3733535126.3699999</v>
      </c>
      <c r="AV42" s="358">
        <f>Export!AV42+Import!AV42</f>
        <v>1624090160.5899999</v>
      </c>
      <c r="AW42" s="358">
        <f>Export!AW42+Import!AW42</f>
        <v>1562932800.5</v>
      </c>
      <c r="AX42" s="358">
        <f>Export!AX42+Import!AX42</f>
        <v>8076571400.6000004</v>
      </c>
      <c r="AY42" s="358">
        <f>Export!AY42+Import!AY42</f>
        <v>1435606219.29</v>
      </c>
      <c r="AZ42" s="358">
        <f>Export!AZ42+Import!AZ42</f>
        <v>1201537032.8199999</v>
      </c>
      <c r="BB42" s="358">
        <f t="shared" si="0"/>
        <v>146084970133.44</v>
      </c>
    </row>
    <row r="43" spans="1:54" ht="14.25" customHeight="1" x14ac:dyDescent="0.25">
      <c r="A43" s="239" t="s">
        <v>46</v>
      </c>
      <c r="B43" s="358">
        <f>Export!B43+Import!B43</f>
        <v>16425403.630000001</v>
      </c>
      <c r="C43" s="358">
        <f>Export!C43+Import!C43</f>
        <v>30488185.449999999</v>
      </c>
      <c r="D43" s="358">
        <f>Export!D43+Import!D43</f>
        <v>172479426.23000002</v>
      </c>
      <c r="E43" s="358">
        <f>Export!E43+Import!E43</f>
        <v>1340475359.8696773</v>
      </c>
      <c r="F43" s="358">
        <f>Export!F43+Import!F43</f>
        <v>448228046.75999999</v>
      </c>
      <c r="G43" s="358">
        <f>Export!G43+Import!G43</f>
        <v>407871427.94</v>
      </c>
      <c r="H43" s="358">
        <f>Export!H43+Import!H43</f>
        <v>1535314514.3600001</v>
      </c>
      <c r="I43" s="358">
        <f>Export!I43+Import!I43</f>
        <v>19310426.390000001</v>
      </c>
      <c r="J43" s="358">
        <f>Export!J43+Import!J43</f>
        <v>3352505346.5799999</v>
      </c>
      <c r="K43" s="358">
        <f>Export!K43+Import!K43</f>
        <v>284933029.03999996</v>
      </c>
      <c r="L43" s="358">
        <f>Export!L43+Import!L43</f>
        <v>38332988.850000001</v>
      </c>
      <c r="M43" s="358">
        <f>Export!M43+Import!M43</f>
        <v>170857793.56</v>
      </c>
      <c r="N43" s="358">
        <f>Export!N43+Import!N43</f>
        <v>2762606868.23</v>
      </c>
      <c r="O43" s="358">
        <f>Export!O43+Import!O43</f>
        <v>438624748.93000001</v>
      </c>
      <c r="P43" s="358">
        <f>Export!P43+Import!P43</f>
        <v>1435280739.8699999</v>
      </c>
      <c r="Q43" s="358">
        <f>Export!Q43+Import!Q43</f>
        <v>2176111825.48</v>
      </c>
      <c r="R43" s="358">
        <f>Export!R43+Import!R43</f>
        <v>355526752.59000003</v>
      </c>
      <c r="S43" s="358">
        <f>Export!S43+Import!S43</f>
        <v>0</v>
      </c>
      <c r="T43" s="358">
        <f>Export!T43+Import!T43</f>
        <v>126948011.21000001</v>
      </c>
      <c r="U43" s="358">
        <f>Export!U43+Import!U43</f>
        <v>7929732.1200000001</v>
      </c>
      <c r="V43" s="358">
        <f>Export!V43+Import!V43</f>
        <v>676447263.75</v>
      </c>
      <c r="W43" s="358">
        <f>Export!W43+Import!W43</f>
        <v>292686373.37</v>
      </c>
      <c r="X43" s="358">
        <f>Export!X43+Import!X43</f>
        <v>146109672.41</v>
      </c>
      <c r="Y43" s="358">
        <f>Export!Y43+Import!Y43</f>
        <v>103076886.3</v>
      </c>
      <c r="Z43" s="358">
        <f>Export!Z43+Import!Z43</f>
        <v>9423610.8100000005</v>
      </c>
      <c r="AA43" s="358">
        <f>Export!AA43+Import!AA43</f>
        <v>2025123611.01</v>
      </c>
      <c r="AB43" s="358">
        <f>Export!AB43+Import!AB43</f>
        <v>0</v>
      </c>
      <c r="AC43" s="358">
        <f>Export!AC43+Import!AC43</f>
        <v>139166431.88</v>
      </c>
      <c r="AD43" s="358">
        <f>Export!AD43+Import!AD43</f>
        <v>56595722.93</v>
      </c>
      <c r="AE43" s="358">
        <f>Export!AE43+Import!AE43</f>
        <v>168835284.13032278</v>
      </c>
      <c r="AF43" s="358">
        <f>Export!AF43+Import!AF43</f>
        <v>2463343116.3499999</v>
      </c>
      <c r="AG43" s="358">
        <f>Export!AG43+Import!AG43</f>
        <v>149067857.34</v>
      </c>
      <c r="AH43" s="358">
        <f>Export!AH43+Import!AH43</f>
        <v>11711432859.6</v>
      </c>
      <c r="AI43" s="358">
        <f>Export!AI43+Import!AI43</f>
        <v>154409700.66</v>
      </c>
      <c r="AJ43" s="358">
        <f>Export!AJ43+Import!AJ43</f>
        <v>18176730.189999998</v>
      </c>
      <c r="AK43" s="358">
        <f>Export!AK43+Import!AK43</f>
        <v>1658188961.25</v>
      </c>
      <c r="AL43" s="358">
        <f>Export!AL43+Import!AL43</f>
        <v>154250562.20999998</v>
      </c>
      <c r="AM43" s="358">
        <f>Export!AM43+Import!AM43</f>
        <v>5000135968.4700003</v>
      </c>
      <c r="AN43" s="358">
        <f>Export!AN43+Import!AN43</f>
        <v>1026913944.38</v>
      </c>
      <c r="AO43" s="358">
        <f>Export!AO43+Import!AO43</f>
        <v>1189699749.3699999</v>
      </c>
      <c r="AP43" s="358">
        <f>Export!AP43+Import!AP43</f>
        <v>1051990691.0599999</v>
      </c>
      <c r="AQ43" s="358">
        <f>Export!AQ43+Import!AQ43</f>
        <v>0</v>
      </c>
      <c r="AR43" s="358">
        <f>Export!AR43+Import!AR43</f>
        <v>874896708.89999998</v>
      </c>
      <c r="AS43" s="358">
        <f>Export!AS43+Import!AS43</f>
        <v>954484446.49000001</v>
      </c>
      <c r="AT43" s="358">
        <f>Export!AT43+Import!AT43</f>
        <v>955172507.75999999</v>
      </c>
      <c r="AU43" s="358">
        <f>Export!AU43+Import!AU43</f>
        <v>1312069083.6799998</v>
      </c>
      <c r="AV43" s="358">
        <f>Export!AV43+Import!AV43</f>
        <v>938827008.36000001</v>
      </c>
      <c r="AW43" s="358">
        <f>Export!AW43+Import!AW43</f>
        <v>465049887.30000001</v>
      </c>
      <c r="AX43" s="358">
        <f>Export!AX43+Import!AX43</f>
        <v>7869033387.8299999</v>
      </c>
      <c r="AY43" s="358">
        <f>Export!AY43+Import!AY43</f>
        <v>1522424142.0899999</v>
      </c>
      <c r="AZ43" s="358">
        <f>Export!AZ43+Import!AZ43</f>
        <v>201371786.02000001</v>
      </c>
      <c r="BB43" s="358">
        <f t="shared" si="0"/>
        <v>58408654582.989998</v>
      </c>
    </row>
    <row r="44" spans="1:54" ht="14.25" customHeight="1" x14ac:dyDescent="0.25">
      <c r="A44" s="239" t="s">
        <v>47</v>
      </c>
      <c r="B44" s="358">
        <f>Export!B44+Import!B44</f>
        <v>29051869.07</v>
      </c>
      <c r="C44" s="358">
        <f>Export!C44+Import!C44</f>
        <v>1368074075.6800001</v>
      </c>
      <c r="D44" s="358">
        <f>Export!D44+Import!D44</f>
        <v>9693843213.1199989</v>
      </c>
      <c r="E44" s="358">
        <f>Export!E44+Import!E44</f>
        <v>58365361723.123398</v>
      </c>
      <c r="F44" s="358">
        <f>Export!F44+Import!F44</f>
        <v>5371135584.2800007</v>
      </c>
      <c r="G44" s="358">
        <f>Export!G44+Import!G44</f>
        <v>1178778630.3599999</v>
      </c>
      <c r="H44" s="358">
        <f>Export!H44+Import!H44</f>
        <v>11866170859.879999</v>
      </c>
      <c r="I44" s="358">
        <f>Export!I44+Import!I44</f>
        <v>1460516521.9200001</v>
      </c>
      <c r="J44" s="358">
        <f>Export!J44+Import!J44</f>
        <v>80854663490.690002</v>
      </c>
      <c r="K44" s="358">
        <f>Export!K44+Import!K44</f>
        <v>9848347560</v>
      </c>
      <c r="L44" s="358">
        <f>Export!L44+Import!L44</f>
        <v>787554457.56999993</v>
      </c>
      <c r="M44" s="358">
        <f>Export!M44+Import!M44</f>
        <v>5118187695</v>
      </c>
      <c r="N44" s="358">
        <f>Export!N44+Import!N44</f>
        <v>60749798515.830002</v>
      </c>
      <c r="O44" s="358">
        <f>Export!O44+Import!O44</f>
        <v>2422612746.5599999</v>
      </c>
      <c r="P44" s="358">
        <f>Export!P44+Import!P44</f>
        <v>71873554766.279999</v>
      </c>
      <c r="Q44" s="358">
        <f>Export!Q44+Import!Q44</f>
        <v>314016138.88999999</v>
      </c>
      <c r="R44" s="358">
        <f>Export!R44+Import!R44</f>
        <v>13958868810.17</v>
      </c>
      <c r="S44" s="358">
        <f>Export!S44+Import!S44</f>
        <v>313147944.55000001</v>
      </c>
      <c r="T44" s="358">
        <f>Export!T44+Import!T44</f>
        <v>39335118975.130005</v>
      </c>
      <c r="U44" s="358">
        <f>Export!U44+Import!U44</f>
        <v>1035601659.86</v>
      </c>
      <c r="V44" s="358">
        <f>Export!V44+Import!V44</f>
        <v>4920193431.3400002</v>
      </c>
      <c r="W44" s="358">
        <f>Export!W44+Import!W44</f>
        <v>21577955921</v>
      </c>
      <c r="X44" s="358">
        <f>Export!X44+Import!X44</f>
        <v>10500516689.059999</v>
      </c>
      <c r="Y44" s="358">
        <f>Export!Y44+Import!Y44</f>
        <v>13644627465.849998</v>
      </c>
      <c r="Z44" s="358">
        <f>Export!Z44+Import!Z44</f>
        <v>795575003.04999995</v>
      </c>
      <c r="AA44" s="358">
        <f>Export!AA44+Import!AA44</f>
        <v>15795961196.110001</v>
      </c>
      <c r="AB44" s="358">
        <f>Export!AB44+Import!AB44</f>
        <v>46363635.950000003</v>
      </c>
      <c r="AC44" s="358">
        <f>Export!AC44+Import!AC44</f>
        <v>1964450111.8099999</v>
      </c>
      <c r="AD44" s="358">
        <f>Export!AD44+Import!AD44</f>
        <v>1119434596.0799999</v>
      </c>
      <c r="AE44" s="358">
        <f>Export!AE44+Import!AE44</f>
        <v>7351222353.5765982</v>
      </c>
      <c r="AF44" s="358">
        <f>Export!AF44+Import!AF44</f>
        <v>5571796995.79</v>
      </c>
      <c r="AG44" s="358">
        <f>Export!AG44+Import!AG44</f>
        <v>5268738488.2600002</v>
      </c>
      <c r="AH44" s="358">
        <f>Export!AH44+Import!AH44</f>
        <v>128867972764.14999</v>
      </c>
      <c r="AI44" s="358">
        <f>Export!AI44+Import!AI44</f>
        <v>25398631652.329998</v>
      </c>
      <c r="AJ44" s="358">
        <f>Export!AJ44+Import!AJ44</f>
        <v>2078233117.1900001</v>
      </c>
      <c r="AK44" s="358">
        <f>Export!AK44+Import!AK44</f>
        <v>19089213532.299999</v>
      </c>
      <c r="AL44" s="358">
        <f>Export!AL44+Import!AL44</f>
        <v>6044844809.9399996</v>
      </c>
      <c r="AM44" s="358">
        <f>Export!AM44+Import!AM44</f>
        <v>6990195435.3299999</v>
      </c>
      <c r="AN44" s="358">
        <f>Export!AN44+Import!AN44</f>
        <v>4554678118.9200001</v>
      </c>
      <c r="AO44" s="358">
        <f>Export!AO44+Import!AO44</f>
        <v>11447781884.190001</v>
      </c>
      <c r="AP44" s="358">
        <f>Export!AP44+Import!AP44</f>
        <v>6823532301.4099998</v>
      </c>
      <c r="AQ44" s="358">
        <f>Export!AQ44+Import!AQ44</f>
        <v>874896708.89999998</v>
      </c>
      <c r="AR44" s="358">
        <f>Export!AR44+Import!AR44</f>
        <v>0</v>
      </c>
      <c r="AS44" s="358">
        <f>Export!AS44+Import!AS44</f>
        <v>91825324547.209991</v>
      </c>
      <c r="AT44" s="358">
        <f>Export!AT44+Import!AT44</f>
        <v>572227303.25999999</v>
      </c>
      <c r="AU44" s="358">
        <f>Export!AU44+Import!AU44</f>
        <v>33529909033.82</v>
      </c>
      <c r="AV44" s="358">
        <f>Export!AV44+Import!AV44</f>
        <v>32175367333.900002</v>
      </c>
      <c r="AW44" s="358">
        <f>Export!AW44+Import!AW44</f>
        <v>16196399469.740002</v>
      </c>
      <c r="AX44" s="358">
        <f>Export!AX44+Import!AX44</f>
        <v>37476661114.659996</v>
      </c>
      <c r="AY44" s="358">
        <f>Export!AY44+Import!AY44</f>
        <v>16954341670.290001</v>
      </c>
      <c r="AZ44" s="358">
        <f>Export!AZ44+Import!AZ44</f>
        <v>1259755001.3800001</v>
      </c>
      <c r="BB44" s="358">
        <f t="shared" si="0"/>
        <v>906661206924.75989</v>
      </c>
    </row>
    <row r="45" spans="1:54" ht="14.25" customHeight="1" x14ac:dyDescent="0.25">
      <c r="A45" s="239" t="s">
        <v>48</v>
      </c>
      <c r="B45" s="358">
        <f>Export!B45+Import!B45</f>
        <v>94851274.25</v>
      </c>
      <c r="C45" s="358">
        <f>Export!C45+Import!C45</f>
        <v>11936174044.130001</v>
      </c>
      <c r="D45" s="358">
        <f>Export!D45+Import!D45</f>
        <v>29105747184.650002</v>
      </c>
      <c r="E45" s="358">
        <f>Export!E45+Import!E45</f>
        <v>25092964873.836418</v>
      </c>
      <c r="F45" s="358">
        <f>Export!F45+Import!F45</f>
        <v>45458617738.419998</v>
      </c>
      <c r="G45" s="358">
        <f>Export!G45+Import!G45</f>
        <v>839584985.37</v>
      </c>
      <c r="H45" s="358">
        <f>Export!H45+Import!H45</f>
        <v>7593628849.6000004</v>
      </c>
      <c r="I45" s="358">
        <f>Export!I45+Import!I45</f>
        <v>21763898957.150002</v>
      </c>
      <c r="J45" s="358">
        <f>Export!J45+Import!J45</f>
        <v>610108453593.52002</v>
      </c>
      <c r="K45" s="358">
        <f>Export!K45+Import!K45</f>
        <v>8625467264.0400009</v>
      </c>
      <c r="L45" s="358">
        <f>Export!L45+Import!L45</f>
        <v>859115468.92000008</v>
      </c>
      <c r="M45" s="358">
        <f>Export!M45+Import!M45</f>
        <v>7600601883.5</v>
      </c>
      <c r="N45" s="358">
        <f>Export!N45+Import!N45</f>
        <v>73368730478.979996</v>
      </c>
      <c r="O45" s="358">
        <f>Export!O45+Import!O45</f>
        <v>1882243434.3400002</v>
      </c>
      <c r="P45" s="358">
        <f>Export!P45+Import!P45</f>
        <v>51571239534.959999</v>
      </c>
      <c r="Q45" s="358">
        <f>Export!Q45+Import!Q45</f>
        <v>831229908.42999995</v>
      </c>
      <c r="R45" s="358">
        <f>Export!R45+Import!R45</f>
        <v>67100201408.660004</v>
      </c>
      <c r="S45" s="358">
        <f>Export!S45+Import!S45</f>
        <v>174025628.09</v>
      </c>
      <c r="T45" s="358">
        <f>Export!T45+Import!T45</f>
        <v>57469285826.419998</v>
      </c>
      <c r="U45" s="358">
        <f>Export!U45+Import!U45</f>
        <v>820963867.0999999</v>
      </c>
      <c r="V45" s="358">
        <f>Export!V45+Import!V45</f>
        <v>25133389996.290001</v>
      </c>
      <c r="W45" s="358">
        <f>Export!W45+Import!W45</f>
        <v>192176460793.17999</v>
      </c>
      <c r="X45" s="358">
        <f>Export!X45+Import!X45</f>
        <v>13697349840.93</v>
      </c>
      <c r="Y45" s="358">
        <f>Export!Y45+Import!Y45</f>
        <v>424575409958.47003</v>
      </c>
      <c r="Z45" s="358">
        <f>Export!Z45+Import!Z45</f>
        <v>1086089473.71</v>
      </c>
      <c r="AA45" s="358">
        <f>Export!AA45+Import!AA45</f>
        <v>118070218727.96001</v>
      </c>
      <c r="AB45" s="358">
        <f>Export!AB45+Import!AB45</f>
        <v>277000167</v>
      </c>
      <c r="AC45" s="358">
        <f>Export!AC45+Import!AC45</f>
        <v>2056249026.3400002</v>
      </c>
      <c r="AD45" s="358">
        <f>Export!AD45+Import!AD45</f>
        <v>653452313.88</v>
      </c>
      <c r="AE45" s="358">
        <f>Export!AE45+Import!AE45</f>
        <v>3160504087.5635839</v>
      </c>
      <c r="AF45" s="358">
        <f>Export!AF45+Import!AF45</f>
        <v>6342560370.3800001</v>
      </c>
      <c r="AG45" s="358">
        <f>Export!AG45+Import!AG45</f>
        <v>488818077776.92993</v>
      </c>
      <c r="AH45" s="358">
        <f>Export!AH45+Import!AH45</f>
        <v>173537968078.66</v>
      </c>
      <c r="AI45" s="358">
        <f>Export!AI45+Import!AI45</f>
        <v>10525645384.220001</v>
      </c>
      <c r="AJ45" s="358">
        <f>Export!AJ45+Import!AJ45</f>
        <v>6979332631.2000008</v>
      </c>
      <c r="AK45" s="358">
        <f>Export!AK45+Import!AK45</f>
        <v>11803407094.59</v>
      </c>
      <c r="AL45" s="358">
        <f>Export!AL45+Import!AL45</f>
        <v>4508466387.3499994</v>
      </c>
      <c r="AM45" s="358">
        <f>Export!AM45+Import!AM45</f>
        <v>16491427423.049999</v>
      </c>
      <c r="AN45" s="358">
        <f>Export!AN45+Import!AN45</f>
        <v>3220081864.02</v>
      </c>
      <c r="AO45" s="358">
        <f>Export!AO45+Import!AO45</f>
        <v>26272545448.029999</v>
      </c>
      <c r="AP45" s="358">
        <f>Export!AP45+Import!AP45</f>
        <v>3740981184.3099999</v>
      </c>
      <c r="AQ45" s="358">
        <f>Export!AQ45+Import!AQ45</f>
        <v>954484446.49000001</v>
      </c>
      <c r="AR45" s="358">
        <f>Export!AR45+Import!AR45</f>
        <v>91825324547.209991</v>
      </c>
      <c r="AS45" s="358">
        <f>Export!AS45+Import!AS45</f>
        <v>0</v>
      </c>
      <c r="AT45" s="358">
        <f>Export!AT45+Import!AT45</f>
        <v>544830112.00999999</v>
      </c>
      <c r="AU45" s="358">
        <f>Export!AU45+Import!AU45</f>
        <v>29025731014.519997</v>
      </c>
      <c r="AV45" s="358">
        <f>Export!AV45+Import!AV45</f>
        <v>49667048642.199997</v>
      </c>
      <c r="AW45" s="358">
        <f>Export!AW45+Import!AW45</f>
        <v>13334443125.23</v>
      </c>
      <c r="AX45" s="358">
        <f>Export!AX45+Import!AX45</f>
        <v>61570147599.840004</v>
      </c>
      <c r="AY45" s="358">
        <f>Export!AY45+Import!AY45</f>
        <v>20061601838.209999</v>
      </c>
      <c r="AZ45" s="358">
        <f>Export!AZ45+Import!AZ45</f>
        <v>3261441825.04</v>
      </c>
      <c r="BB45" s="358">
        <f t="shared" si="0"/>
        <v>2825668697383.1797</v>
      </c>
    </row>
    <row r="46" spans="1:54" ht="14.25" customHeight="1" x14ac:dyDescent="0.25">
      <c r="A46" s="238" t="s">
        <v>49</v>
      </c>
      <c r="B46" s="358">
        <f>Export!B46+Import!B46</f>
        <v>224736794.48000002</v>
      </c>
      <c r="C46" s="358">
        <f>Export!C46+Import!C46</f>
        <v>20307317.75</v>
      </c>
      <c r="D46" s="358">
        <f>Export!D46+Import!D46</f>
        <v>24178494.100000001</v>
      </c>
      <c r="E46" s="358">
        <f>Export!E46+Import!E46</f>
        <v>607667814.10750413</v>
      </c>
      <c r="F46" s="358">
        <f>Export!F46+Import!F46</f>
        <v>133587596.84</v>
      </c>
      <c r="G46" s="358">
        <f>Export!G46+Import!G46</f>
        <v>1133480701.3299999</v>
      </c>
      <c r="H46" s="358">
        <f>Export!H46+Import!H46</f>
        <v>932502521.55999994</v>
      </c>
      <c r="I46" s="358">
        <f>Export!I46+Import!I46</f>
        <v>13999520.84</v>
      </c>
      <c r="J46" s="358">
        <f>Export!J46+Import!J46</f>
        <v>1535448126.49</v>
      </c>
      <c r="K46" s="358">
        <f>Export!K46+Import!K46</f>
        <v>202722129.97</v>
      </c>
      <c r="L46" s="358">
        <f>Export!L46+Import!L46</f>
        <v>21819098.380000003</v>
      </c>
      <c r="M46" s="358">
        <f>Export!M46+Import!M46</f>
        <v>111717010.23999999</v>
      </c>
      <c r="N46" s="358">
        <f>Export!N46+Import!N46</f>
        <v>1043887683.74</v>
      </c>
      <c r="O46" s="358">
        <f>Export!O46+Import!O46</f>
        <v>484378531.79999995</v>
      </c>
      <c r="P46" s="358">
        <f>Export!P46+Import!P46</f>
        <v>622975473.96000004</v>
      </c>
      <c r="Q46" s="358">
        <f>Export!Q46+Import!Q46</f>
        <v>477640521.60000002</v>
      </c>
      <c r="R46" s="358">
        <f>Export!R46+Import!R46</f>
        <v>190025463.41</v>
      </c>
      <c r="S46" s="358">
        <f>Export!S46+Import!S46</f>
        <v>20659165.66</v>
      </c>
      <c r="T46" s="358">
        <f>Export!T46+Import!T46</f>
        <v>116985198.71000001</v>
      </c>
      <c r="U46" s="358">
        <f>Export!U46+Import!U46</f>
        <v>3689154.79</v>
      </c>
      <c r="V46" s="358">
        <f>Export!V46+Import!V46</f>
        <v>46123485.400000006</v>
      </c>
      <c r="W46" s="358">
        <f>Export!W46+Import!W46</f>
        <v>216161602.47999999</v>
      </c>
      <c r="X46" s="358">
        <f>Export!X46+Import!X46</f>
        <v>25758680.16</v>
      </c>
      <c r="Y46" s="358">
        <f>Export!Y46+Import!Y46</f>
        <v>55710942.43</v>
      </c>
      <c r="Z46" s="358">
        <f>Export!Z46+Import!Z46</f>
        <v>10696782.08</v>
      </c>
      <c r="AA46" s="358">
        <f>Export!AA46+Import!AA46</f>
        <v>202954321.20999998</v>
      </c>
      <c r="AB46" s="358">
        <f>Export!AB46+Import!AB46</f>
        <v>74257.58</v>
      </c>
      <c r="AC46" s="358">
        <f>Export!AC46+Import!AC46</f>
        <v>38864873.319999993</v>
      </c>
      <c r="AD46" s="358">
        <f>Export!AD46+Import!AD46</f>
        <v>14201075.98</v>
      </c>
      <c r="AE46" s="358">
        <f>Export!AE46+Import!AE46</f>
        <v>76536854.852495864</v>
      </c>
      <c r="AF46" s="358">
        <f>Export!AF46+Import!AF46</f>
        <v>1717618592.23</v>
      </c>
      <c r="AG46" s="358">
        <f>Export!AG46+Import!AG46</f>
        <v>58631152.019999996</v>
      </c>
      <c r="AH46" s="358">
        <f>Export!AH46+Import!AH46</f>
        <v>4650516351.9099998</v>
      </c>
      <c r="AI46" s="358">
        <f>Export!AI46+Import!AI46</f>
        <v>71688252.109999999</v>
      </c>
      <c r="AJ46" s="358">
        <f>Export!AJ46+Import!AJ46</f>
        <v>3663359.56</v>
      </c>
      <c r="AK46" s="358">
        <f>Export!AK46+Import!AK46</f>
        <v>1278283851.74</v>
      </c>
      <c r="AL46" s="358">
        <f>Export!AL46+Import!AL46</f>
        <v>70796251.25999999</v>
      </c>
      <c r="AM46" s="358">
        <f>Export!AM46+Import!AM46</f>
        <v>1120653137.52</v>
      </c>
      <c r="AN46" s="358">
        <f>Export!AN46+Import!AN46</f>
        <v>1320749358.8400002</v>
      </c>
      <c r="AO46" s="358">
        <f>Export!AO46+Import!AO46</f>
        <v>2436703852.4899998</v>
      </c>
      <c r="AP46" s="358">
        <f>Export!AP46+Import!AP46</f>
        <v>651295666.78999996</v>
      </c>
      <c r="AQ46" s="358">
        <f>Export!AQ46+Import!AQ46</f>
        <v>955172507.75999999</v>
      </c>
      <c r="AR46" s="358">
        <f>Export!AR46+Import!AR46</f>
        <v>572227303.25999999</v>
      </c>
      <c r="AS46" s="358">
        <f>Export!AS46+Import!AS46</f>
        <v>544830112.00999999</v>
      </c>
      <c r="AT46" s="358">
        <f>Export!AT46+Import!AT46</f>
        <v>0</v>
      </c>
      <c r="AU46" s="358">
        <f>Export!AU46+Import!AU46</f>
        <v>502999659.31999999</v>
      </c>
      <c r="AV46" s="358">
        <f>Export!AV46+Import!AV46</f>
        <v>413687328.51999998</v>
      </c>
      <c r="AW46" s="358">
        <f>Export!AW46+Import!AW46</f>
        <v>314869821.76999998</v>
      </c>
      <c r="AX46" s="358">
        <f>Export!AX46+Import!AX46</f>
        <v>4048581807.6400003</v>
      </c>
      <c r="AY46" s="358">
        <f>Export!AY46+Import!AY46</f>
        <v>1264930393.76</v>
      </c>
      <c r="AZ46" s="358">
        <f>Export!AZ46+Import!AZ46</f>
        <v>326810017.75</v>
      </c>
      <c r="BB46" s="358">
        <f t="shared" si="0"/>
        <v>30934199973.509995</v>
      </c>
    </row>
    <row r="47" spans="1:54" ht="14.25" customHeight="1" x14ac:dyDescent="0.25">
      <c r="A47" s="239" t="s">
        <v>50</v>
      </c>
      <c r="B47" s="358">
        <f>Export!B47+Import!B47</f>
        <v>219787779.07999998</v>
      </c>
      <c r="C47" s="358">
        <f>Export!C47+Import!C47</f>
        <v>3040749681.4400001</v>
      </c>
      <c r="D47" s="358">
        <f>Export!D47+Import!D47</f>
        <v>2324230305.3299999</v>
      </c>
      <c r="E47" s="358">
        <f>Export!E47+Import!E47</f>
        <v>16986491176.774298</v>
      </c>
      <c r="F47" s="358">
        <f>Export!F47+Import!F47</f>
        <v>6940385864.3600006</v>
      </c>
      <c r="G47" s="358">
        <f>Export!G47+Import!G47</f>
        <v>2664740946.3199997</v>
      </c>
      <c r="H47" s="358">
        <f>Export!H47+Import!H47</f>
        <v>7623768083.6999998</v>
      </c>
      <c r="I47" s="358">
        <f>Export!I47+Import!I47</f>
        <v>3396974658.6999998</v>
      </c>
      <c r="J47" s="358">
        <f>Export!J47+Import!J47</f>
        <v>35994765822.709999</v>
      </c>
      <c r="K47" s="358">
        <f>Export!K47+Import!K47</f>
        <v>3373675797.5799999</v>
      </c>
      <c r="L47" s="358">
        <f>Export!L47+Import!L47</f>
        <v>360090873.88</v>
      </c>
      <c r="M47" s="358">
        <f>Export!M47+Import!M47</f>
        <v>2486858422.8600001</v>
      </c>
      <c r="N47" s="358">
        <f>Export!N47+Import!N47</f>
        <v>78110640273.730011</v>
      </c>
      <c r="O47" s="358">
        <f>Export!O47+Import!O47</f>
        <v>2618175492.1100001</v>
      </c>
      <c r="P47" s="358">
        <f>Export!P47+Import!P47</f>
        <v>23568519533.09</v>
      </c>
      <c r="Q47" s="358">
        <f>Export!Q47+Import!Q47</f>
        <v>371427542.52999997</v>
      </c>
      <c r="R47" s="358">
        <f>Export!R47+Import!R47</f>
        <v>5924090329.9899998</v>
      </c>
      <c r="S47" s="358">
        <f>Export!S47+Import!S47</f>
        <v>2083535112.1400001</v>
      </c>
      <c r="T47" s="358">
        <f>Export!T47+Import!T47</f>
        <v>4864924529.0699997</v>
      </c>
      <c r="U47" s="358">
        <f>Export!U47+Import!U47</f>
        <v>656273579.82000005</v>
      </c>
      <c r="V47" s="358">
        <f>Export!V47+Import!V47</f>
        <v>2329721036.9700003</v>
      </c>
      <c r="W47" s="358">
        <f>Export!W47+Import!W47</f>
        <v>7500633020.1700001</v>
      </c>
      <c r="X47" s="358">
        <f>Export!X47+Import!X47</f>
        <v>3145435745.0699997</v>
      </c>
      <c r="Y47" s="358">
        <f>Export!Y47+Import!Y47</f>
        <v>3576653801.5799999</v>
      </c>
      <c r="Z47" s="358">
        <f>Export!Z47+Import!Z47</f>
        <v>151087433.72999999</v>
      </c>
      <c r="AA47" s="358">
        <f>Export!AA47+Import!AA47</f>
        <v>5827127140.1099997</v>
      </c>
      <c r="AB47" s="358">
        <f>Export!AB47+Import!AB47</f>
        <v>1192637025.6399999</v>
      </c>
      <c r="AC47" s="358">
        <f>Export!AC47+Import!AC47</f>
        <v>1002181053.8</v>
      </c>
      <c r="AD47" s="358">
        <f>Export!AD47+Import!AD47</f>
        <v>405492682.97000003</v>
      </c>
      <c r="AE47" s="358">
        <f>Export!AE47+Import!AE47</f>
        <v>2139479135.5857022</v>
      </c>
      <c r="AF47" s="358">
        <f>Export!AF47+Import!AF47</f>
        <v>4659914467.1599998</v>
      </c>
      <c r="AG47" s="358">
        <f>Export!AG47+Import!AG47</f>
        <v>9646031003.4099998</v>
      </c>
      <c r="AH47" s="358">
        <f>Export!AH47+Import!AH47</f>
        <v>77466493342.660004</v>
      </c>
      <c r="AI47" s="358">
        <f>Export!AI47+Import!AI47</f>
        <v>4315097851.3299999</v>
      </c>
      <c r="AJ47" s="358">
        <f>Export!AJ47+Import!AJ47</f>
        <v>468753602.94</v>
      </c>
      <c r="AK47" s="358">
        <f>Export!AK47+Import!AK47</f>
        <v>10951813827.33</v>
      </c>
      <c r="AL47" s="358">
        <f>Export!AL47+Import!AL47</f>
        <v>36541307253.18</v>
      </c>
      <c r="AM47" s="358">
        <f>Export!AM47+Import!AM47</f>
        <v>5161700238.4400005</v>
      </c>
      <c r="AN47" s="358">
        <f>Export!AN47+Import!AN47</f>
        <v>4009222048.8299999</v>
      </c>
      <c r="AO47" s="358">
        <f>Export!AO47+Import!AO47</f>
        <v>5776023238.4200001</v>
      </c>
      <c r="AP47" s="358">
        <f>Export!AP47+Import!AP47</f>
        <v>3733535126.3699999</v>
      </c>
      <c r="AQ47" s="358">
        <f>Export!AQ47+Import!AQ47</f>
        <v>1312069083.6799998</v>
      </c>
      <c r="AR47" s="358">
        <f>Export!AR47+Import!AR47</f>
        <v>33529909033.82</v>
      </c>
      <c r="AS47" s="358">
        <f>Export!AS47+Import!AS47</f>
        <v>29025731014.519997</v>
      </c>
      <c r="AT47" s="358">
        <f>Export!AT47+Import!AT47</f>
        <v>502999659.31999999</v>
      </c>
      <c r="AU47" s="358">
        <f>Export!AU47+Import!AU47</f>
        <v>0</v>
      </c>
      <c r="AV47" s="358">
        <f>Export!AV47+Import!AV47</f>
        <v>9684000477.8800011</v>
      </c>
      <c r="AW47" s="358">
        <f>Export!AW47+Import!AW47</f>
        <v>4923038160.7600002</v>
      </c>
      <c r="AX47" s="358">
        <f>Export!AX47+Import!AX47</f>
        <v>46020323950.059998</v>
      </c>
      <c r="AY47" s="358">
        <f>Export!AY47+Import!AY47</f>
        <v>13321403540.529999</v>
      </c>
      <c r="AZ47" s="358">
        <f>Export!AZ47+Import!AZ47</f>
        <v>1810014481.0599999</v>
      </c>
      <c r="BB47" s="358">
        <f t="shared" si="0"/>
        <v>533739935282.5401</v>
      </c>
    </row>
    <row r="48" spans="1:54" ht="14.25" customHeight="1" x14ac:dyDescent="0.25">
      <c r="A48" s="239" t="s">
        <v>51</v>
      </c>
      <c r="B48" s="358">
        <f>Export!B48+Import!B48</f>
        <v>67275615.420000002</v>
      </c>
      <c r="C48" s="358">
        <f>Export!C48+Import!C48</f>
        <v>1867030579.7800002</v>
      </c>
      <c r="D48" s="358">
        <f>Export!D48+Import!D48</f>
        <v>3370889483.5900002</v>
      </c>
      <c r="E48" s="358">
        <f>Export!E48+Import!E48</f>
        <v>10238771703.778444</v>
      </c>
      <c r="F48" s="358">
        <f>Export!F48+Import!F48</f>
        <v>3364847448.1099997</v>
      </c>
      <c r="G48" s="358">
        <f>Export!G48+Import!G48</f>
        <v>572764164.46000004</v>
      </c>
      <c r="H48" s="358">
        <f>Export!H48+Import!H48</f>
        <v>4130863119.3699999</v>
      </c>
      <c r="I48" s="358">
        <f>Export!I48+Import!I48</f>
        <v>760977520.08999991</v>
      </c>
      <c r="J48" s="358">
        <f>Export!J48+Import!J48</f>
        <v>39369567402.949997</v>
      </c>
      <c r="K48" s="358">
        <f>Export!K48+Import!K48</f>
        <v>1212322041.4400001</v>
      </c>
      <c r="L48" s="358">
        <f>Export!L48+Import!L48</f>
        <v>311985297.56</v>
      </c>
      <c r="M48" s="358">
        <f>Export!M48+Import!M48</f>
        <v>2103432757.9700003</v>
      </c>
      <c r="N48" s="358">
        <f>Export!N48+Import!N48</f>
        <v>31724161896.919998</v>
      </c>
      <c r="O48" s="358">
        <f>Export!O48+Import!O48</f>
        <v>686357432.50999999</v>
      </c>
      <c r="P48" s="358">
        <f>Export!P48+Import!P48</f>
        <v>9239873796.4300003</v>
      </c>
      <c r="Q48" s="358">
        <f>Export!Q48+Import!Q48</f>
        <v>234063017.88</v>
      </c>
      <c r="R48" s="358">
        <f>Export!R48+Import!R48</f>
        <v>22507902098.350002</v>
      </c>
      <c r="S48" s="358">
        <f>Export!S48+Import!S48</f>
        <v>597980777.88999999</v>
      </c>
      <c r="T48" s="358">
        <f>Export!T48+Import!T48</f>
        <v>8573082244.3299999</v>
      </c>
      <c r="U48" s="358">
        <f>Export!U48+Import!U48</f>
        <v>100076095.28</v>
      </c>
      <c r="V48" s="358">
        <f>Export!V48+Import!V48</f>
        <v>5382721665.8600006</v>
      </c>
      <c r="W48" s="358">
        <f>Export!W48+Import!W48</f>
        <v>13271251888.99</v>
      </c>
      <c r="X48" s="358">
        <f>Export!X48+Import!X48</f>
        <v>3133167906.48</v>
      </c>
      <c r="Y48" s="358">
        <f>Export!Y48+Import!Y48</f>
        <v>5365369117.0699997</v>
      </c>
      <c r="Z48" s="358">
        <f>Export!Z48+Import!Z48</f>
        <v>161158143.31</v>
      </c>
      <c r="AA48" s="358">
        <f>Export!AA48+Import!AA48</f>
        <v>3675672979.6300001</v>
      </c>
      <c r="AB48" s="358">
        <f>Export!AB48+Import!AB48</f>
        <v>58709593.880000003</v>
      </c>
      <c r="AC48" s="358">
        <f>Export!AC48+Import!AC48</f>
        <v>273233993.52999997</v>
      </c>
      <c r="AD48" s="358">
        <f>Export!AD48+Import!AD48</f>
        <v>171989826.43000001</v>
      </c>
      <c r="AE48" s="358">
        <f>Export!AE48+Import!AE48</f>
        <v>1289591723.5815556</v>
      </c>
      <c r="AF48" s="358">
        <f>Export!AF48+Import!AF48</f>
        <v>1917768958.52</v>
      </c>
      <c r="AG48" s="358">
        <f>Export!AG48+Import!AG48</f>
        <v>3118618096.7600002</v>
      </c>
      <c r="AH48" s="358">
        <f>Export!AH48+Import!AH48</f>
        <v>102762843617.23001</v>
      </c>
      <c r="AI48" s="358">
        <f>Export!AI48+Import!AI48</f>
        <v>1434581095.0599999</v>
      </c>
      <c r="AJ48" s="358">
        <f>Export!AJ48+Import!AJ48</f>
        <v>280499087.81999999</v>
      </c>
      <c r="AK48" s="358">
        <f>Export!AK48+Import!AK48</f>
        <v>4230626255.5900002</v>
      </c>
      <c r="AL48" s="358">
        <f>Export!AL48+Import!AL48</f>
        <v>1310474083.01</v>
      </c>
      <c r="AM48" s="358">
        <f>Export!AM48+Import!AM48</f>
        <v>16515178496.85</v>
      </c>
      <c r="AN48" s="358">
        <f>Export!AN48+Import!AN48</f>
        <v>1235674712.01</v>
      </c>
      <c r="AO48" s="358">
        <f>Export!AO48+Import!AO48</f>
        <v>4609769404.6000004</v>
      </c>
      <c r="AP48" s="358">
        <f>Export!AP48+Import!AP48</f>
        <v>1624090160.5899999</v>
      </c>
      <c r="AQ48" s="358">
        <f>Export!AQ48+Import!AQ48</f>
        <v>938827008.36000001</v>
      </c>
      <c r="AR48" s="358">
        <f>Export!AR48+Import!AR48</f>
        <v>32175367333.900002</v>
      </c>
      <c r="AS48" s="358">
        <f>Export!AS48+Import!AS48</f>
        <v>49667048642.199997</v>
      </c>
      <c r="AT48" s="358">
        <f>Export!AT48+Import!AT48</f>
        <v>413687328.51999998</v>
      </c>
      <c r="AU48" s="358">
        <f>Export!AU48+Import!AU48</f>
        <v>9684000477.8800011</v>
      </c>
      <c r="AV48" s="358">
        <f>Export!AV48+Import!AV48</f>
        <v>0</v>
      </c>
      <c r="AW48" s="358">
        <f>Export!AW48+Import!AW48</f>
        <v>2826925309.0500002</v>
      </c>
      <c r="AX48" s="358">
        <f>Export!AX48+Import!AX48</f>
        <v>33251778502.049999</v>
      </c>
      <c r="AY48" s="358">
        <f>Export!AY48+Import!AY48</f>
        <v>8338570208.8799992</v>
      </c>
      <c r="AZ48" s="358">
        <f>Export!AZ48+Import!AZ48</f>
        <v>1821301585.1100001</v>
      </c>
      <c r="BB48" s="358">
        <f t="shared" si="0"/>
        <v>451974721696.86005</v>
      </c>
    </row>
    <row r="49" spans="1:54" ht="14.25" customHeight="1" x14ac:dyDescent="0.25">
      <c r="A49" s="239" t="s">
        <v>52</v>
      </c>
      <c r="B49" s="358">
        <f>Export!B49+Import!B49</f>
        <v>26164707.439999998</v>
      </c>
      <c r="C49" s="358">
        <f>Export!C49+Import!C49</f>
        <v>598530470.72000003</v>
      </c>
      <c r="D49" s="358">
        <f>Export!D49+Import!D49</f>
        <v>1861894944.6300001</v>
      </c>
      <c r="E49" s="358">
        <f>Export!E49+Import!E49</f>
        <v>13455435640.495876</v>
      </c>
      <c r="F49" s="358">
        <f>Export!F49+Import!F49</f>
        <v>1517462716.99</v>
      </c>
      <c r="G49" s="358">
        <f>Export!G49+Import!G49</f>
        <v>448699542.73000002</v>
      </c>
      <c r="H49" s="358">
        <f>Export!H49+Import!H49</f>
        <v>3590793664.5</v>
      </c>
      <c r="I49" s="358">
        <f>Export!I49+Import!I49</f>
        <v>467580105.09000003</v>
      </c>
      <c r="J49" s="358">
        <f>Export!J49+Import!J49</f>
        <v>14069324461.93</v>
      </c>
      <c r="K49" s="358">
        <f>Export!K49+Import!K49</f>
        <v>20021848761.549999</v>
      </c>
      <c r="L49" s="358">
        <f>Export!L49+Import!L49</f>
        <v>2632217141.0900002</v>
      </c>
      <c r="M49" s="358">
        <f>Export!M49+Import!M49</f>
        <v>13403427143.9</v>
      </c>
      <c r="N49" s="358">
        <f>Export!N49+Import!N49</f>
        <v>12280372979.02</v>
      </c>
      <c r="O49" s="358">
        <f>Export!O49+Import!O49</f>
        <v>663518097.77999997</v>
      </c>
      <c r="P49" s="358">
        <f>Export!P49+Import!P49</f>
        <v>19595577158.739998</v>
      </c>
      <c r="Q49" s="358">
        <f>Export!Q49+Import!Q49</f>
        <v>139626993.25999999</v>
      </c>
      <c r="R49" s="358">
        <f>Export!R49+Import!R49</f>
        <v>2057905518.3699999</v>
      </c>
      <c r="S49" s="358">
        <f>Export!S49+Import!S49</f>
        <v>514961689.89999998</v>
      </c>
      <c r="T49" s="358">
        <f>Export!T49+Import!T49</f>
        <v>2099245867.8000002</v>
      </c>
      <c r="U49" s="358">
        <f>Export!U49+Import!U49</f>
        <v>326135565.00999999</v>
      </c>
      <c r="V49" s="358">
        <f>Export!V49+Import!V49</f>
        <v>927681618.43000007</v>
      </c>
      <c r="W49" s="358">
        <f>Export!W49+Import!W49</f>
        <v>3701110954.1399999</v>
      </c>
      <c r="X49" s="358">
        <f>Export!X49+Import!X49</f>
        <v>973933395.29999995</v>
      </c>
      <c r="Y49" s="358">
        <f>Export!Y49+Import!Y49</f>
        <v>2096747778.8999999</v>
      </c>
      <c r="Z49" s="358">
        <f>Export!Z49+Import!Z49</f>
        <v>94067619.689999998</v>
      </c>
      <c r="AA49" s="358">
        <f>Export!AA49+Import!AA49</f>
        <v>2655246406.8299999</v>
      </c>
      <c r="AB49" s="358">
        <f>Export!AB49+Import!AB49</f>
        <v>18786396.509999998</v>
      </c>
      <c r="AC49" s="358">
        <f>Export!AC49+Import!AC49</f>
        <v>2375791228.3400002</v>
      </c>
      <c r="AD49" s="358">
        <f>Export!AD49+Import!AD49</f>
        <v>1210170694.6100001</v>
      </c>
      <c r="AE49" s="358">
        <f>Export!AE49+Import!AE49</f>
        <v>1694736335.6841233</v>
      </c>
      <c r="AF49" s="358">
        <f>Export!AF49+Import!AF49</f>
        <v>2356501132.7599998</v>
      </c>
      <c r="AG49" s="358">
        <f>Export!AG49+Import!AG49</f>
        <v>1017514894.04</v>
      </c>
      <c r="AH49" s="358">
        <f>Export!AH49+Import!AH49</f>
        <v>43423292560.370003</v>
      </c>
      <c r="AI49" s="358">
        <f>Export!AI49+Import!AI49</f>
        <v>19151766642.299999</v>
      </c>
      <c r="AJ49" s="358">
        <f>Export!AJ49+Import!AJ49</f>
        <v>288460137.88999999</v>
      </c>
      <c r="AK49" s="358">
        <f>Export!AK49+Import!AK49</f>
        <v>9509735186.0300007</v>
      </c>
      <c r="AL49" s="358">
        <f>Export!AL49+Import!AL49</f>
        <v>1269446039.46</v>
      </c>
      <c r="AM49" s="358">
        <f>Export!AM49+Import!AM49</f>
        <v>3452391818.1700001</v>
      </c>
      <c r="AN49" s="358">
        <f>Export!AN49+Import!AN49</f>
        <v>939254466.25999999</v>
      </c>
      <c r="AO49" s="358">
        <f>Export!AO49+Import!AO49</f>
        <v>5984903892.6100006</v>
      </c>
      <c r="AP49" s="358">
        <f>Export!AP49+Import!AP49</f>
        <v>1562932800.5</v>
      </c>
      <c r="AQ49" s="358">
        <f>Export!AQ49+Import!AQ49</f>
        <v>465049887.30000001</v>
      </c>
      <c r="AR49" s="358">
        <f>Export!AR49+Import!AR49</f>
        <v>16196399469.740002</v>
      </c>
      <c r="AS49" s="358">
        <f>Export!AS49+Import!AS49</f>
        <v>13334443125.23</v>
      </c>
      <c r="AT49" s="358">
        <f>Export!AT49+Import!AT49</f>
        <v>314869821.76999998</v>
      </c>
      <c r="AU49" s="358">
        <f>Export!AU49+Import!AU49</f>
        <v>4923038160.7600002</v>
      </c>
      <c r="AV49" s="358">
        <f>Export!AV49+Import!AV49</f>
        <v>2826925309.0500002</v>
      </c>
      <c r="AW49" s="358">
        <f>Export!AW49+Import!AW49</f>
        <v>0</v>
      </c>
      <c r="AX49" s="358">
        <f>Export!AX49+Import!AX49</f>
        <v>8682417183.4500008</v>
      </c>
      <c r="AY49" s="358">
        <f>Export!AY49+Import!AY49</f>
        <v>3237291443.6400003</v>
      </c>
      <c r="AZ49" s="358">
        <f>Export!AZ49+Import!AZ49</f>
        <v>540203360.23000002</v>
      </c>
      <c r="BB49" s="358">
        <f t="shared" si="0"/>
        <v>264995832930.93997</v>
      </c>
    </row>
    <row r="50" spans="1:54" ht="14.25" customHeight="1" x14ac:dyDescent="0.25">
      <c r="A50" s="239" t="s">
        <v>53</v>
      </c>
      <c r="B50" s="358">
        <f>Export!B50+Import!B50</f>
        <v>2429789846.5900002</v>
      </c>
      <c r="C50" s="358">
        <f>Export!C50+Import!C50</f>
        <v>2781531103.04</v>
      </c>
      <c r="D50" s="358">
        <f>Export!D50+Import!D50</f>
        <v>4752530752.0799999</v>
      </c>
      <c r="E50" s="358">
        <f>Export!E50+Import!E50</f>
        <v>36609657611.967194</v>
      </c>
      <c r="F50" s="358">
        <f>Export!F50+Import!F50</f>
        <v>7705326343.5100002</v>
      </c>
      <c r="G50" s="358">
        <f>Export!G50+Import!G50</f>
        <v>5005245084.0599995</v>
      </c>
      <c r="H50" s="358">
        <f>Export!H50+Import!H50</f>
        <v>14090050796.16</v>
      </c>
      <c r="I50" s="358">
        <f>Export!I50+Import!I50</f>
        <v>2114333660.1900001</v>
      </c>
      <c r="J50" s="358">
        <f>Export!J50+Import!J50</f>
        <v>48211134102.550003</v>
      </c>
      <c r="K50" s="358">
        <f>Export!K50+Import!K50</f>
        <v>5458673472.6399994</v>
      </c>
      <c r="L50" s="358">
        <f>Export!L50+Import!L50</f>
        <v>614352291.67999995</v>
      </c>
      <c r="M50" s="358">
        <f>Export!M50+Import!M50</f>
        <v>3425825165.0799999</v>
      </c>
      <c r="N50" s="358">
        <f>Export!N50+Import!N50</f>
        <v>87710181471.029999</v>
      </c>
      <c r="O50" s="358">
        <f>Export!O50+Import!O50</f>
        <v>7191767867.3800001</v>
      </c>
      <c r="P50" s="358">
        <f>Export!P50+Import!P50</f>
        <v>36290968955.080002</v>
      </c>
      <c r="Q50" s="358">
        <f>Export!Q50+Import!Q50</f>
        <v>3078142758.9400001</v>
      </c>
      <c r="R50" s="358">
        <f>Export!R50+Import!R50</f>
        <v>9897059592.25</v>
      </c>
      <c r="S50" s="358">
        <f>Export!S50+Import!S50</f>
        <v>5428915751.7399998</v>
      </c>
      <c r="T50" s="358">
        <f>Export!T50+Import!T50</f>
        <v>6317050743.0500002</v>
      </c>
      <c r="U50" s="358">
        <f>Export!U50+Import!U50</f>
        <v>245315631.89999998</v>
      </c>
      <c r="V50" s="358">
        <f>Export!V50+Import!V50</f>
        <v>3440790218.7800002</v>
      </c>
      <c r="W50" s="358">
        <f>Export!W50+Import!W50</f>
        <v>13131477903.470001</v>
      </c>
      <c r="X50" s="358">
        <f>Export!X50+Import!X50</f>
        <v>4133012761.98</v>
      </c>
      <c r="Y50" s="358">
        <f>Export!Y50+Import!Y50</f>
        <v>7216882531.7299995</v>
      </c>
      <c r="Z50" s="358">
        <f>Export!Z50+Import!Z50</f>
        <v>307013786.85000002</v>
      </c>
      <c r="AA50" s="358">
        <f>Export!AA50+Import!AA50</f>
        <v>9321683791.3600006</v>
      </c>
      <c r="AB50" s="358">
        <f>Export!AB50+Import!AB50</f>
        <v>349770634.82999998</v>
      </c>
      <c r="AC50" s="358">
        <f>Export!AC50+Import!AC50</f>
        <v>2195958078.3500004</v>
      </c>
      <c r="AD50" s="358">
        <f>Export!AD50+Import!AD50</f>
        <v>638018172.47000003</v>
      </c>
      <c r="AE50" s="358">
        <f>Export!AE50+Import!AE50</f>
        <v>4611052265.3928089</v>
      </c>
      <c r="AF50" s="358">
        <f>Export!AF50+Import!AF50</f>
        <v>10318498384.82</v>
      </c>
      <c r="AG50" s="358">
        <f>Export!AG50+Import!AG50</f>
        <v>6593361110.7599993</v>
      </c>
      <c r="AH50" s="358">
        <f>Export!AH50+Import!AH50</f>
        <v>130742647122.89</v>
      </c>
      <c r="AI50" s="358">
        <f>Export!AI50+Import!AI50</f>
        <v>3973288608.71</v>
      </c>
      <c r="AJ50" s="358">
        <f>Export!AJ50+Import!AJ50</f>
        <v>976478154.63</v>
      </c>
      <c r="AK50" s="358">
        <f>Export!AK50+Import!AK50</f>
        <v>22981206679.529999</v>
      </c>
      <c r="AL50" s="358">
        <f>Export!AL50+Import!AL50</f>
        <v>6279833159.9300003</v>
      </c>
      <c r="AM50" s="358">
        <f>Export!AM50+Import!AM50</f>
        <v>20489616429</v>
      </c>
      <c r="AN50" s="358">
        <f>Export!AN50+Import!AN50</f>
        <v>15320768149.470001</v>
      </c>
      <c r="AO50" s="358">
        <f>Export!AO50+Import!AO50</f>
        <v>22446183981.620003</v>
      </c>
      <c r="AP50" s="358">
        <f>Export!AP50+Import!AP50</f>
        <v>8076571400.6000004</v>
      </c>
      <c r="AQ50" s="358">
        <f>Export!AQ50+Import!AQ50</f>
        <v>7869033387.8299999</v>
      </c>
      <c r="AR50" s="358">
        <f>Export!AR50+Import!AR50</f>
        <v>37476661114.659996</v>
      </c>
      <c r="AS50" s="358">
        <f>Export!AS50+Import!AS50</f>
        <v>61570147599.840004</v>
      </c>
      <c r="AT50" s="358">
        <f>Export!AT50+Import!AT50</f>
        <v>4048581807.6400003</v>
      </c>
      <c r="AU50" s="358">
        <f>Export!AU50+Import!AU50</f>
        <v>46020323950.059998</v>
      </c>
      <c r="AV50" s="358">
        <f>Export!AV50+Import!AV50</f>
        <v>33251778502.049999</v>
      </c>
      <c r="AW50" s="358">
        <f>Export!AW50+Import!AW50</f>
        <v>8682417183.4500008</v>
      </c>
      <c r="AX50" s="358">
        <f>Export!AX50+Import!AX50</f>
        <v>0</v>
      </c>
      <c r="AY50" s="358">
        <f>Export!AY50+Import!AY50</f>
        <v>20748888166.379997</v>
      </c>
      <c r="AZ50" s="358">
        <f>Export!AZ50+Import!AZ50</f>
        <v>4304942665.8999996</v>
      </c>
      <c r="BB50" s="358">
        <f t="shared" si="0"/>
        <v>806874740705.8999</v>
      </c>
    </row>
    <row r="51" spans="1:54" ht="14.25" customHeight="1" x14ac:dyDescent="0.25">
      <c r="A51" s="239" t="s">
        <v>54</v>
      </c>
      <c r="B51" s="358">
        <f>Export!B51+Import!B51</f>
        <v>442901437.07000005</v>
      </c>
      <c r="C51" s="358">
        <f>Export!C51+Import!C51</f>
        <v>717941282.86000001</v>
      </c>
      <c r="D51" s="358">
        <f>Export!D51+Import!D51</f>
        <v>3459066586.6699996</v>
      </c>
      <c r="E51" s="358">
        <f>Export!E51+Import!E51</f>
        <v>7600958207.9679327</v>
      </c>
      <c r="F51" s="358">
        <f>Export!F51+Import!F51</f>
        <v>2324851876.5099998</v>
      </c>
      <c r="G51" s="358">
        <f>Export!G51+Import!G51</f>
        <v>5074907194.8600006</v>
      </c>
      <c r="H51" s="358">
        <f>Export!H51+Import!H51</f>
        <v>4152975345.7799997</v>
      </c>
      <c r="I51" s="358">
        <f>Export!I51+Import!I51</f>
        <v>615656020.45000005</v>
      </c>
      <c r="J51" s="358">
        <f>Export!J51+Import!J51</f>
        <v>26178011542.889999</v>
      </c>
      <c r="K51" s="358">
        <f>Export!K51+Import!K51</f>
        <v>1830986587.9499998</v>
      </c>
      <c r="L51" s="358">
        <f>Export!L51+Import!L51</f>
        <v>493026691.26999998</v>
      </c>
      <c r="M51" s="358">
        <f>Export!M51+Import!M51</f>
        <v>1488960170.0899999</v>
      </c>
      <c r="N51" s="358">
        <f>Export!N51+Import!N51</f>
        <v>15931320821.549999</v>
      </c>
      <c r="O51" s="358">
        <f>Export!O51+Import!O51</f>
        <v>3765152280.6000004</v>
      </c>
      <c r="P51" s="358">
        <f>Export!P51+Import!P51</f>
        <v>7590765501.9799995</v>
      </c>
      <c r="Q51" s="358">
        <f>Export!Q51+Import!Q51</f>
        <v>321527342.63</v>
      </c>
      <c r="R51" s="358">
        <f>Export!R51+Import!R51</f>
        <v>7201753788.4800005</v>
      </c>
      <c r="S51" s="358">
        <f>Export!S51+Import!S51</f>
        <v>4545317496.4700003</v>
      </c>
      <c r="T51" s="358">
        <f>Export!T51+Import!T51</f>
        <v>1620045357.9099998</v>
      </c>
      <c r="U51" s="358">
        <f>Export!U51+Import!U51</f>
        <v>277606796.31999999</v>
      </c>
      <c r="V51" s="358">
        <f>Export!V51+Import!V51</f>
        <v>4191479383.3600001</v>
      </c>
      <c r="W51" s="358">
        <f>Export!W51+Import!W51</f>
        <v>4766415541.1499996</v>
      </c>
      <c r="X51" s="358">
        <f>Export!X51+Import!X51</f>
        <v>2315235825.5</v>
      </c>
      <c r="Y51" s="358">
        <f>Export!Y51+Import!Y51</f>
        <v>3065710647.7399998</v>
      </c>
      <c r="Z51" s="358">
        <f>Export!Z51+Import!Z51</f>
        <v>211282491.28</v>
      </c>
      <c r="AA51" s="358">
        <f>Export!AA51+Import!AA51</f>
        <v>7114839958.0500002</v>
      </c>
      <c r="AB51" s="358">
        <f>Export!AB51+Import!AB51</f>
        <v>32905974.460000001</v>
      </c>
      <c r="AC51" s="358">
        <f>Export!AC51+Import!AC51</f>
        <v>536208049.70999998</v>
      </c>
      <c r="AD51" s="358">
        <f>Export!AD51+Import!AD51</f>
        <v>273815104.47000003</v>
      </c>
      <c r="AE51" s="358">
        <f>Export!AE51+Import!AE51</f>
        <v>957354366.31206727</v>
      </c>
      <c r="AF51" s="358">
        <f>Export!AF51+Import!AF51</f>
        <v>2740861102.6599998</v>
      </c>
      <c r="AG51" s="358">
        <f>Export!AG51+Import!AG51</f>
        <v>1438205742.3599999</v>
      </c>
      <c r="AH51" s="358">
        <f>Export!AH51+Import!AH51</f>
        <v>39901523228.610001</v>
      </c>
      <c r="AI51" s="358">
        <f>Export!AI51+Import!AI51</f>
        <v>1888962411.28</v>
      </c>
      <c r="AJ51" s="358">
        <f>Export!AJ51+Import!AJ51</f>
        <v>184628928.06</v>
      </c>
      <c r="AK51" s="358">
        <f>Export!AK51+Import!AK51</f>
        <v>6933943701.7200003</v>
      </c>
      <c r="AL51" s="358">
        <f>Export!AL51+Import!AL51</f>
        <v>1422359931.1999998</v>
      </c>
      <c r="AM51" s="358">
        <f>Export!AM51+Import!AM51</f>
        <v>3088160700.8000002</v>
      </c>
      <c r="AN51" s="358">
        <f>Export!AN51+Import!AN51</f>
        <v>5851469298.3199997</v>
      </c>
      <c r="AO51" s="358">
        <f>Export!AO51+Import!AO51</f>
        <v>16359370617.32</v>
      </c>
      <c r="AP51" s="358">
        <f>Export!AP51+Import!AP51</f>
        <v>1435606219.29</v>
      </c>
      <c r="AQ51" s="358">
        <f>Export!AQ51+Import!AQ51</f>
        <v>1522424142.0899999</v>
      </c>
      <c r="AR51" s="358">
        <f>Export!AR51+Import!AR51</f>
        <v>16954341670.290001</v>
      </c>
      <c r="AS51" s="358">
        <f>Export!AS51+Import!AS51</f>
        <v>20061601838.209999</v>
      </c>
      <c r="AT51" s="358">
        <f>Export!AT51+Import!AT51</f>
        <v>1264930393.76</v>
      </c>
      <c r="AU51" s="358">
        <f>Export!AU51+Import!AU51</f>
        <v>13321403540.529999</v>
      </c>
      <c r="AV51" s="358">
        <f>Export!AV51+Import!AV51</f>
        <v>8338570208.8799992</v>
      </c>
      <c r="AW51" s="358">
        <f>Export!AW51+Import!AW51</f>
        <v>3237291443.6400003</v>
      </c>
      <c r="AX51" s="358">
        <f>Export!AX51+Import!AX51</f>
        <v>20748888166.379997</v>
      </c>
      <c r="AY51" s="358">
        <f>Export!AY51+Import!AY51</f>
        <v>0</v>
      </c>
      <c r="AZ51" s="358">
        <f>Export!AZ51+Import!AZ51</f>
        <v>3893285105.3599997</v>
      </c>
      <c r="BB51" s="358">
        <f t="shared" si="0"/>
        <v>289686808063.10004</v>
      </c>
    </row>
    <row r="52" spans="1:54" ht="14.25" customHeight="1" x14ac:dyDescent="0.25">
      <c r="A52" s="238" t="s">
        <v>55</v>
      </c>
      <c r="B52" s="358">
        <f>Export!B52+Import!B52</f>
        <v>25125311.859999999</v>
      </c>
      <c r="C52" s="358">
        <f>Export!C52+Import!C52</f>
        <v>72665567.730000004</v>
      </c>
      <c r="D52" s="358">
        <f>Export!D52+Import!D52</f>
        <v>130656591.62</v>
      </c>
      <c r="E52" s="358">
        <f>Export!E52+Import!E52</f>
        <v>1093305535.3039322</v>
      </c>
      <c r="F52" s="358">
        <f>Export!F52+Import!F52</f>
        <v>208741832.46000001</v>
      </c>
      <c r="G52" s="358">
        <f>Export!G52+Import!G52</f>
        <v>697692493.91000009</v>
      </c>
      <c r="H52" s="358">
        <f>Export!H52+Import!H52</f>
        <v>1804766671.8499999</v>
      </c>
      <c r="I52" s="358">
        <f>Export!I52+Import!I52</f>
        <v>42261953.449999996</v>
      </c>
      <c r="J52" s="358">
        <f>Export!J52+Import!J52</f>
        <v>7609157684.1199999</v>
      </c>
      <c r="K52" s="358">
        <f>Export!K52+Import!K52</f>
        <v>418245818.37</v>
      </c>
      <c r="L52" s="358">
        <f>Export!L52+Import!L52</f>
        <v>299872299.85000002</v>
      </c>
      <c r="M52" s="358">
        <f>Export!M52+Import!M52</f>
        <v>363766642.02999997</v>
      </c>
      <c r="N52" s="358">
        <f>Export!N52+Import!N52</f>
        <v>1857207118.3199999</v>
      </c>
      <c r="O52" s="358">
        <f>Export!O52+Import!O52</f>
        <v>419119709.89999998</v>
      </c>
      <c r="P52" s="358">
        <f>Export!P52+Import!P52</f>
        <v>2413232103.0599999</v>
      </c>
      <c r="Q52" s="358">
        <f>Export!Q52+Import!Q52</f>
        <v>24877576.68</v>
      </c>
      <c r="R52" s="358">
        <f>Export!R52+Import!R52</f>
        <v>2799922152.73</v>
      </c>
      <c r="S52" s="358">
        <f>Export!S52+Import!S52</f>
        <v>617441092.52999997</v>
      </c>
      <c r="T52" s="358">
        <f>Export!T52+Import!T52</f>
        <v>176369570.80000001</v>
      </c>
      <c r="U52" s="358">
        <f>Export!U52+Import!U52</f>
        <v>55853050.57</v>
      </c>
      <c r="V52" s="358">
        <f>Export!V52+Import!V52</f>
        <v>651687155.10000002</v>
      </c>
      <c r="W52" s="358">
        <f>Export!W52+Import!W52</f>
        <v>946510313.06000006</v>
      </c>
      <c r="X52" s="358">
        <f>Export!X52+Import!X52</f>
        <v>276513254.70000005</v>
      </c>
      <c r="Y52" s="358">
        <f>Export!Y52+Import!Y52</f>
        <v>327659247.88</v>
      </c>
      <c r="Z52" s="358">
        <f>Export!Z52+Import!Z52</f>
        <v>92559507.049999997</v>
      </c>
      <c r="AA52" s="358">
        <f>Export!AA52+Import!AA52</f>
        <v>653639055.16000009</v>
      </c>
      <c r="AB52" s="358">
        <f>Export!AB52+Import!AB52</f>
        <v>11709472.18</v>
      </c>
      <c r="AC52" s="358">
        <f>Export!AC52+Import!AC52</f>
        <v>1108885101.49</v>
      </c>
      <c r="AD52" s="358">
        <f>Export!AD52+Import!AD52</f>
        <v>348519882.87</v>
      </c>
      <c r="AE52" s="358">
        <f>Export!AE52+Import!AE52</f>
        <v>137703799.87606785</v>
      </c>
      <c r="AF52" s="358">
        <f>Export!AF52+Import!AF52</f>
        <v>3202645785.4700003</v>
      </c>
      <c r="AG52" s="358">
        <f>Export!AG52+Import!AG52</f>
        <v>261760192.80000001</v>
      </c>
      <c r="AH52" s="358">
        <f>Export!AH52+Import!AH52</f>
        <v>7492804153.5900002</v>
      </c>
      <c r="AI52" s="358">
        <f>Export!AI52+Import!AI52</f>
        <v>263304771.97999999</v>
      </c>
      <c r="AJ52" s="358">
        <f>Export!AJ52+Import!AJ52</f>
        <v>19102105.399999999</v>
      </c>
      <c r="AK52" s="358">
        <f>Export!AK52+Import!AK52</f>
        <v>6686699382.6800003</v>
      </c>
      <c r="AL52" s="358">
        <f>Export!AL52+Import!AL52</f>
        <v>326545906.79000002</v>
      </c>
      <c r="AM52" s="358">
        <f>Export!AM52+Import!AM52</f>
        <v>1098607179.3000002</v>
      </c>
      <c r="AN52" s="358">
        <f>Export!AN52+Import!AN52</f>
        <v>1397949418.54</v>
      </c>
      <c r="AO52" s="358">
        <f>Export!AO52+Import!AO52</f>
        <v>11988583104.08</v>
      </c>
      <c r="AP52" s="358">
        <f>Export!AP52+Import!AP52</f>
        <v>1201537032.8199999</v>
      </c>
      <c r="AQ52" s="358">
        <f>Export!AQ52+Import!AQ52</f>
        <v>201371786.02000001</v>
      </c>
      <c r="AR52" s="358">
        <f>Export!AR52+Import!AR52</f>
        <v>1259755001.3800001</v>
      </c>
      <c r="AS52" s="358">
        <f>Export!AS52+Import!AS52</f>
        <v>3261441825.04</v>
      </c>
      <c r="AT52" s="358">
        <f>Export!AT52+Import!AT52</f>
        <v>326810017.75</v>
      </c>
      <c r="AU52" s="358">
        <f>Export!AU52+Import!AU52</f>
        <v>1810014481.0599999</v>
      </c>
      <c r="AV52" s="358">
        <f>Export!AV52+Import!AV52</f>
        <v>1821301585.1100001</v>
      </c>
      <c r="AW52" s="358">
        <f>Export!AW52+Import!AW52</f>
        <v>540203360.23000002</v>
      </c>
      <c r="AX52" s="358">
        <f>Export!AX52+Import!AX52</f>
        <v>4304942665.8999996</v>
      </c>
      <c r="AY52" s="358">
        <f>Export!AY52+Import!AY52</f>
        <v>3893285105.3599997</v>
      </c>
      <c r="AZ52" s="358">
        <f>Export!AZ52+Import!AZ52</f>
        <v>0</v>
      </c>
      <c r="BB52" s="358">
        <f t="shared" si="0"/>
        <v>77044332427.809998</v>
      </c>
    </row>
    <row r="53" spans="1:54" ht="14.25" customHeight="1" x14ac:dyDescent="0.25">
      <c r="A53" s="4"/>
      <c r="BB53" s="364"/>
    </row>
    <row r="54" spans="1:54" ht="14.25" customHeight="1" x14ac:dyDescent="0.25">
      <c r="A54" s="4"/>
      <c r="BB54" s="364"/>
    </row>
    <row r="55" spans="1:54" ht="14.25" customHeight="1" x14ac:dyDescent="0.25">
      <c r="A55" s="4"/>
      <c r="BB55" s="364"/>
    </row>
    <row r="56" spans="1:54" ht="14.25" customHeight="1" x14ac:dyDescent="0.25">
      <c r="A56" s="4"/>
      <c r="BB56" s="364"/>
    </row>
    <row r="57" spans="1:54" ht="14.25" customHeight="1" x14ac:dyDescent="0.25">
      <c r="A57" s="4"/>
      <c r="BB57" s="364"/>
    </row>
    <row r="58" spans="1:54" ht="14.25" customHeight="1" x14ac:dyDescent="0.25">
      <c r="A58" s="4"/>
      <c r="BB58" s="364"/>
    </row>
    <row r="59" spans="1:54" ht="14.25" customHeight="1" x14ac:dyDescent="0.25">
      <c r="A59" s="4"/>
      <c r="BB59" s="364"/>
    </row>
    <row r="60" spans="1:54" ht="14.25" customHeight="1" x14ac:dyDescent="0.25">
      <c r="A60" s="4"/>
      <c r="BB60" s="364"/>
    </row>
    <row r="61" spans="1:54" ht="14.25" customHeight="1" x14ac:dyDescent="0.25">
      <c r="A61" s="4"/>
      <c r="BB61" s="364"/>
    </row>
    <row r="62" spans="1:54" ht="14.25" customHeight="1" x14ac:dyDescent="0.25">
      <c r="A62" s="4"/>
      <c r="BB62" s="364"/>
    </row>
    <row r="63" spans="1:54" ht="14.25" customHeight="1" x14ac:dyDescent="0.25">
      <c r="A63" s="4"/>
      <c r="BB63" s="364"/>
    </row>
    <row r="64" spans="1:54" ht="14.25" customHeight="1" x14ac:dyDescent="0.25">
      <c r="A64" s="4"/>
      <c r="BB64" s="364"/>
    </row>
    <row r="65" spans="1:54" ht="14.25" customHeight="1" x14ac:dyDescent="0.25">
      <c r="A65" s="4"/>
      <c r="BB65" s="364"/>
    </row>
    <row r="66" spans="1:54" ht="14.25" customHeight="1" x14ac:dyDescent="0.25">
      <c r="A66" s="4"/>
      <c r="BB66" s="364"/>
    </row>
    <row r="67" spans="1:54" ht="14.25" customHeight="1" x14ac:dyDescent="0.25">
      <c r="A67" s="4"/>
      <c r="BB67" s="364"/>
    </row>
    <row r="68" spans="1:54" ht="14.25" customHeight="1" x14ac:dyDescent="0.25">
      <c r="A68" s="4"/>
      <c r="BB68" s="364"/>
    </row>
    <row r="69" spans="1:54" ht="14.25" customHeight="1" x14ac:dyDescent="0.25">
      <c r="A69" s="4"/>
      <c r="BB69" s="364"/>
    </row>
    <row r="70" spans="1:54" ht="14.25" customHeight="1" x14ac:dyDescent="0.25">
      <c r="A70" s="4"/>
      <c r="BB70" s="364"/>
    </row>
    <row r="71" spans="1:54" ht="14.25" customHeight="1" x14ac:dyDescent="0.25">
      <c r="A71" s="4"/>
      <c r="BB71" s="364"/>
    </row>
    <row r="72" spans="1:54" ht="14.25" customHeight="1" x14ac:dyDescent="0.25">
      <c r="A72" s="4"/>
      <c r="BB72" s="364"/>
    </row>
    <row r="73" spans="1:54" ht="14.25" customHeight="1" x14ac:dyDescent="0.25">
      <c r="A73" s="4"/>
      <c r="BB73" s="364"/>
    </row>
    <row r="74" spans="1:54" ht="14.25" customHeight="1" x14ac:dyDescent="0.25">
      <c r="A74" s="4"/>
      <c r="BB74" s="364"/>
    </row>
    <row r="75" spans="1:54" ht="14.25" customHeight="1" x14ac:dyDescent="0.25">
      <c r="A75" s="4"/>
      <c r="BB75" s="364"/>
    </row>
    <row r="76" spans="1:54" ht="14.25" customHeight="1" x14ac:dyDescent="0.25">
      <c r="A76" s="4"/>
      <c r="BB76" s="364"/>
    </row>
    <row r="77" spans="1:54" ht="14.25" customHeight="1" x14ac:dyDescent="0.25">
      <c r="A77" s="4"/>
      <c r="BB77" s="364"/>
    </row>
    <row r="78" spans="1:54" ht="14.25" customHeight="1" x14ac:dyDescent="0.25">
      <c r="A78" s="4"/>
      <c r="BB78" s="364"/>
    </row>
    <row r="79" spans="1:54" ht="14.25" customHeight="1" x14ac:dyDescent="0.25">
      <c r="A79" s="4"/>
      <c r="BB79" s="364"/>
    </row>
    <row r="80" spans="1:54" ht="14.25" customHeight="1" x14ac:dyDescent="0.25">
      <c r="A80" s="4"/>
      <c r="BB80" s="364"/>
    </row>
    <row r="81" spans="1:54" ht="14.25" customHeight="1" x14ac:dyDescent="0.25">
      <c r="A81" s="4"/>
      <c r="BB81" s="364"/>
    </row>
    <row r="82" spans="1:54" ht="14.25" customHeight="1" x14ac:dyDescent="0.25">
      <c r="A82" s="4"/>
      <c r="BB82" s="364"/>
    </row>
    <row r="83" spans="1:54" ht="14.25" customHeight="1" x14ac:dyDescent="0.25">
      <c r="A83" s="4"/>
      <c r="BB83" s="364"/>
    </row>
    <row r="84" spans="1:54" ht="14.25" customHeight="1" x14ac:dyDescent="0.25">
      <c r="A84" s="4"/>
      <c r="BB84" s="364"/>
    </row>
    <row r="85" spans="1:54" ht="14.25" customHeight="1" x14ac:dyDescent="0.25">
      <c r="A85" s="4"/>
      <c r="BB85" s="364"/>
    </row>
    <row r="86" spans="1:54" ht="14.25" customHeight="1" x14ac:dyDescent="0.25">
      <c r="A86" s="4"/>
      <c r="BB86" s="364"/>
    </row>
    <row r="87" spans="1:54" ht="14.25" customHeight="1" x14ac:dyDescent="0.25">
      <c r="A87" s="4"/>
      <c r="BB87" s="364"/>
    </row>
    <row r="88" spans="1:54" ht="14.25" customHeight="1" x14ac:dyDescent="0.25">
      <c r="A88" s="4"/>
      <c r="BB88" s="364"/>
    </row>
    <row r="89" spans="1:54" ht="14.25" customHeight="1" x14ac:dyDescent="0.25">
      <c r="A89" s="4"/>
      <c r="BB89" s="364"/>
    </row>
    <row r="90" spans="1:54" ht="14.25" customHeight="1" x14ac:dyDescent="0.25">
      <c r="A90" s="4"/>
      <c r="BB90" s="364"/>
    </row>
    <row r="91" spans="1:54" ht="14.25" customHeight="1" x14ac:dyDescent="0.25">
      <c r="A91" s="4"/>
      <c r="BB91" s="364"/>
    </row>
    <row r="92" spans="1:54" ht="14.25" customHeight="1" x14ac:dyDescent="0.25">
      <c r="A92" s="4"/>
      <c r="BB92" s="364"/>
    </row>
    <row r="93" spans="1:54" ht="14.25" customHeight="1" x14ac:dyDescent="0.25">
      <c r="A93" s="4"/>
      <c r="BB93" s="364"/>
    </row>
    <row r="94" spans="1:54" ht="14.25" customHeight="1" x14ac:dyDescent="0.25">
      <c r="A94" s="4"/>
      <c r="BB94" s="364"/>
    </row>
    <row r="95" spans="1:54" ht="14.25" customHeight="1" x14ac:dyDescent="0.25">
      <c r="A95" s="4"/>
      <c r="BB95" s="364"/>
    </row>
    <row r="96" spans="1:54" ht="14.25" customHeight="1" x14ac:dyDescent="0.25">
      <c r="A96" s="4"/>
      <c r="BB96" s="364"/>
    </row>
    <row r="97" spans="1:54" ht="14.25" customHeight="1" x14ac:dyDescent="0.25">
      <c r="A97" s="4"/>
      <c r="BB97" s="364"/>
    </row>
    <row r="98" spans="1:54" ht="14.25" customHeight="1" x14ac:dyDescent="0.25">
      <c r="A98" s="4"/>
      <c r="BB98" s="364"/>
    </row>
    <row r="99" spans="1:54" ht="14.25" customHeight="1" x14ac:dyDescent="0.25">
      <c r="A99" s="4"/>
      <c r="BB99" s="364"/>
    </row>
    <row r="100" spans="1:54" ht="14.25" customHeight="1" x14ac:dyDescent="0.25">
      <c r="A100" s="4"/>
      <c r="BB100" s="364"/>
    </row>
    <row r="101" spans="1:54" ht="14.25" customHeight="1" x14ac:dyDescent="0.25">
      <c r="A101" s="4"/>
      <c r="BB101" s="364"/>
    </row>
    <row r="102" spans="1:54" ht="14.25" customHeight="1" x14ac:dyDescent="0.25">
      <c r="A102" s="4"/>
      <c r="BB102" s="364"/>
    </row>
    <row r="103" spans="1:54" ht="14.25" customHeight="1" x14ac:dyDescent="0.25">
      <c r="A103" s="4"/>
      <c r="BB103" s="364"/>
    </row>
    <row r="104" spans="1:54" ht="14.25" customHeight="1" x14ac:dyDescent="0.25">
      <c r="A104" s="4"/>
      <c r="BB104" s="364"/>
    </row>
    <row r="105" spans="1:54" ht="14.25" customHeight="1" x14ac:dyDescent="0.25">
      <c r="A105" s="4"/>
      <c r="BB105" s="364"/>
    </row>
    <row r="106" spans="1:54" ht="14.25" customHeight="1" x14ac:dyDescent="0.25">
      <c r="A106" s="4"/>
      <c r="BB106" s="364"/>
    </row>
    <row r="107" spans="1:54" ht="14.25" customHeight="1" x14ac:dyDescent="0.25">
      <c r="A107" s="4"/>
      <c r="BB107" s="364"/>
    </row>
    <row r="108" spans="1:54" ht="14.25" customHeight="1" x14ac:dyDescent="0.25">
      <c r="A108" s="4"/>
      <c r="BB108" s="364"/>
    </row>
    <row r="109" spans="1:54" ht="14.25" customHeight="1" x14ac:dyDescent="0.25">
      <c r="A109" s="4"/>
      <c r="BB109" s="364"/>
    </row>
    <row r="110" spans="1:54" ht="14.25" customHeight="1" x14ac:dyDescent="0.25">
      <c r="A110" s="4"/>
      <c r="BB110" s="364"/>
    </row>
    <row r="111" spans="1:54" ht="14.25" customHeight="1" x14ac:dyDescent="0.25">
      <c r="A111" s="4"/>
      <c r="BB111" s="364"/>
    </row>
    <row r="112" spans="1:54" ht="14.25" customHeight="1" x14ac:dyDescent="0.25">
      <c r="A112" s="4"/>
      <c r="BB112" s="364"/>
    </row>
    <row r="113" spans="1:54" ht="14.25" customHeight="1" x14ac:dyDescent="0.25">
      <c r="A113" s="4"/>
      <c r="BB113" s="364"/>
    </row>
    <row r="114" spans="1:54" ht="14.25" customHeight="1" x14ac:dyDescent="0.25">
      <c r="A114" s="4"/>
      <c r="BB114" s="364"/>
    </row>
    <row r="115" spans="1:54" ht="14.25" customHeight="1" x14ac:dyDescent="0.25">
      <c r="A115" s="4"/>
      <c r="BB115" s="364"/>
    </row>
    <row r="116" spans="1:54" ht="14.25" customHeight="1" x14ac:dyDescent="0.25">
      <c r="A116" s="4"/>
      <c r="BB116" s="364"/>
    </row>
    <row r="117" spans="1:54" ht="14.25" customHeight="1" x14ac:dyDescent="0.25">
      <c r="A117" s="4"/>
      <c r="BB117" s="364"/>
    </row>
    <row r="118" spans="1:54" ht="14.25" customHeight="1" x14ac:dyDescent="0.25">
      <c r="A118" s="4"/>
      <c r="BB118" s="364"/>
    </row>
    <row r="119" spans="1:54" ht="14.25" customHeight="1" x14ac:dyDescent="0.25">
      <c r="A119" s="4"/>
      <c r="BB119" s="364"/>
    </row>
    <row r="120" spans="1:54" ht="14.25" customHeight="1" x14ac:dyDescent="0.25">
      <c r="A120" s="4"/>
      <c r="BB120" s="364"/>
    </row>
    <row r="121" spans="1:54" ht="14.25" customHeight="1" x14ac:dyDescent="0.25">
      <c r="A121" s="4"/>
      <c r="BB121" s="364"/>
    </row>
    <row r="122" spans="1:54" ht="14.25" customHeight="1" x14ac:dyDescent="0.25">
      <c r="A122" s="4"/>
      <c r="BB122" s="364"/>
    </row>
    <row r="123" spans="1:54" ht="14.25" customHeight="1" x14ac:dyDescent="0.25">
      <c r="A123" s="4"/>
      <c r="BB123" s="364"/>
    </row>
    <row r="124" spans="1:54" ht="14.25" customHeight="1" x14ac:dyDescent="0.25">
      <c r="A124" s="4"/>
      <c r="BB124" s="364"/>
    </row>
    <row r="125" spans="1:54" ht="14.25" customHeight="1" x14ac:dyDescent="0.25">
      <c r="A125" s="4"/>
      <c r="BB125" s="364"/>
    </row>
    <row r="126" spans="1:54" ht="14.25" customHeight="1" x14ac:dyDescent="0.25">
      <c r="A126" s="4"/>
      <c r="BB126" s="364"/>
    </row>
    <row r="127" spans="1:54" ht="14.25" customHeight="1" x14ac:dyDescent="0.25">
      <c r="A127" s="4"/>
      <c r="BB127" s="364"/>
    </row>
    <row r="128" spans="1:54" ht="14.25" customHeight="1" x14ac:dyDescent="0.25">
      <c r="A128" s="4"/>
      <c r="BB128" s="364"/>
    </row>
    <row r="129" spans="1:54" ht="14.25" customHeight="1" x14ac:dyDescent="0.25">
      <c r="A129" s="4"/>
      <c r="BB129" s="364"/>
    </row>
    <row r="130" spans="1:54" ht="14.25" customHeight="1" x14ac:dyDescent="0.25">
      <c r="A130" s="4"/>
      <c r="BB130" s="364"/>
    </row>
    <row r="131" spans="1:54" ht="14.25" customHeight="1" x14ac:dyDescent="0.25">
      <c r="A131" s="4"/>
      <c r="BB131" s="364"/>
    </row>
    <row r="132" spans="1:54" ht="14.25" customHeight="1" x14ac:dyDescent="0.25">
      <c r="A132" s="4"/>
      <c r="BB132" s="364"/>
    </row>
    <row r="133" spans="1:54" ht="14.25" customHeight="1" x14ac:dyDescent="0.25">
      <c r="A133" s="4"/>
      <c r="BB133" s="364"/>
    </row>
    <row r="134" spans="1:54" ht="14.25" customHeight="1" x14ac:dyDescent="0.25">
      <c r="A134" s="4"/>
      <c r="BB134" s="364"/>
    </row>
    <row r="135" spans="1:54" ht="14.25" customHeight="1" x14ac:dyDescent="0.25">
      <c r="A135" s="4"/>
      <c r="BB135" s="364"/>
    </row>
    <row r="136" spans="1:54" ht="14.25" customHeight="1" x14ac:dyDescent="0.25">
      <c r="A136" s="4"/>
      <c r="BB136" s="364"/>
    </row>
    <row r="137" spans="1:54" ht="14.25" customHeight="1" x14ac:dyDescent="0.25">
      <c r="A137" s="4"/>
      <c r="BB137" s="364"/>
    </row>
    <row r="138" spans="1:54" ht="14.25" customHeight="1" x14ac:dyDescent="0.25">
      <c r="A138" s="4"/>
      <c r="BB138" s="364"/>
    </row>
    <row r="139" spans="1:54" ht="14.25" customHeight="1" x14ac:dyDescent="0.25">
      <c r="A139" s="4"/>
      <c r="BB139" s="364"/>
    </row>
    <row r="140" spans="1:54" ht="14.25" customHeight="1" x14ac:dyDescent="0.25">
      <c r="A140" s="4"/>
      <c r="BB140" s="364"/>
    </row>
    <row r="141" spans="1:54" ht="14.25" customHeight="1" x14ac:dyDescent="0.25">
      <c r="A141" s="4"/>
      <c r="BB141" s="364"/>
    </row>
    <row r="142" spans="1:54" ht="14.25" customHeight="1" x14ac:dyDescent="0.25">
      <c r="A142" s="4"/>
      <c r="BB142" s="364"/>
    </row>
    <row r="143" spans="1:54" ht="14.25" customHeight="1" x14ac:dyDescent="0.25">
      <c r="A143" s="4"/>
      <c r="BB143" s="364"/>
    </row>
    <row r="144" spans="1:54" ht="14.25" customHeight="1" x14ac:dyDescent="0.25">
      <c r="A144" s="4"/>
      <c r="BB144" s="364"/>
    </row>
    <row r="145" spans="1:54" ht="14.25" customHeight="1" x14ac:dyDescent="0.25">
      <c r="A145" s="4"/>
      <c r="BB145" s="364"/>
    </row>
    <row r="146" spans="1:54" ht="14.25" customHeight="1" x14ac:dyDescent="0.25">
      <c r="A146" s="4"/>
      <c r="BB146" s="364"/>
    </row>
    <row r="147" spans="1:54" ht="14.25" customHeight="1" x14ac:dyDescent="0.25">
      <c r="A147" s="4"/>
      <c r="BB147" s="364"/>
    </row>
    <row r="148" spans="1:54" ht="14.25" customHeight="1" x14ac:dyDescent="0.25">
      <c r="A148" s="4"/>
      <c r="BB148" s="364"/>
    </row>
    <row r="149" spans="1:54" ht="14.25" customHeight="1" x14ac:dyDescent="0.25">
      <c r="A149" s="4"/>
      <c r="BB149" s="364"/>
    </row>
    <row r="150" spans="1:54" ht="14.25" customHeight="1" x14ac:dyDescent="0.25">
      <c r="A150" s="4"/>
      <c r="BB150" s="364"/>
    </row>
    <row r="151" spans="1:54" ht="14.25" customHeight="1" x14ac:dyDescent="0.25">
      <c r="A151" s="4"/>
      <c r="BB151" s="364"/>
    </row>
    <row r="152" spans="1:54" ht="14.25" customHeight="1" x14ac:dyDescent="0.25">
      <c r="A152" s="4"/>
      <c r="BB152" s="364"/>
    </row>
    <row r="153" spans="1:54" ht="14.25" customHeight="1" x14ac:dyDescent="0.25">
      <c r="A153" s="4"/>
      <c r="BB153" s="364"/>
    </row>
    <row r="154" spans="1:54" ht="14.25" customHeight="1" x14ac:dyDescent="0.25">
      <c r="A154" s="4"/>
      <c r="BB154" s="364"/>
    </row>
    <row r="155" spans="1:54" ht="14.25" customHeight="1" x14ac:dyDescent="0.25">
      <c r="A155" s="4"/>
      <c r="BB155" s="364"/>
    </row>
    <row r="156" spans="1:54" ht="14.25" customHeight="1" x14ac:dyDescent="0.25">
      <c r="A156" s="4"/>
      <c r="BB156" s="364"/>
    </row>
    <row r="157" spans="1:54" ht="14.25" customHeight="1" x14ac:dyDescent="0.25">
      <c r="A157" s="4"/>
      <c r="BB157" s="364"/>
    </row>
    <row r="158" spans="1:54" ht="14.25" customHeight="1" x14ac:dyDescent="0.25">
      <c r="A158" s="4"/>
      <c r="BB158" s="364"/>
    </row>
    <row r="159" spans="1:54" ht="14.25" customHeight="1" x14ac:dyDescent="0.25">
      <c r="A159" s="4"/>
      <c r="BB159" s="364"/>
    </row>
    <row r="160" spans="1:54" ht="14.25" customHeight="1" x14ac:dyDescent="0.25">
      <c r="A160" s="4"/>
      <c r="BB160" s="364"/>
    </row>
    <row r="161" spans="1:54" ht="14.25" customHeight="1" x14ac:dyDescent="0.25">
      <c r="A161" s="4"/>
      <c r="BB161" s="364"/>
    </row>
    <row r="162" spans="1:54" ht="14.25" customHeight="1" x14ac:dyDescent="0.25">
      <c r="A162" s="4"/>
      <c r="BB162" s="364"/>
    </row>
    <row r="163" spans="1:54" ht="14.25" customHeight="1" x14ac:dyDescent="0.25">
      <c r="A163" s="4"/>
      <c r="BB163" s="364"/>
    </row>
    <row r="164" spans="1:54" ht="14.25" customHeight="1" x14ac:dyDescent="0.25">
      <c r="A164" s="4"/>
      <c r="BB164" s="364"/>
    </row>
    <row r="165" spans="1:54" ht="14.25" customHeight="1" x14ac:dyDescent="0.25">
      <c r="A165" s="4"/>
      <c r="BB165" s="364"/>
    </row>
    <row r="166" spans="1:54" ht="14.25" customHeight="1" x14ac:dyDescent="0.25">
      <c r="A166" s="4"/>
      <c r="BB166" s="364"/>
    </row>
    <row r="167" spans="1:54" ht="14.25" customHeight="1" x14ac:dyDescent="0.25">
      <c r="A167" s="4"/>
      <c r="BB167" s="364"/>
    </row>
    <row r="168" spans="1:54" ht="14.25" customHeight="1" x14ac:dyDescent="0.25">
      <c r="A168" s="4"/>
      <c r="BB168" s="364"/>
    </row>
    <row r="169" spans="1:54" ht="14.25" customHeight="1" x14ac:dyDescent="0.25">
      <c r="A169" s="4"/>
      <c r="BB169" s="364"/>
    </row>
    <row r="170" spans="1:54" ht="14.25" customHeight="1" x14ac:dyDescent="0.25">
      <c r="A170" s="4"/>
      <c r="BB170" s="364"/>
    </row>
    <row r="171" spans="1:54" ht="14.25" customHeight="1" x14ac:dyDescent="0.25">
      <c r="A171" s="4"/>
      <c r="BB171" s="364"/>
    </row>
    <row r="172" spans="1:54" ht="14.25" customHeight="1" x14ac:dyDescent="0.25">
      <c r="A172" s="4"/>
      <c r="BB172" s="364"/>
    </row>
    <row r="173" spans="1:54" ht="14.25" customHeight="1" x14ac:dyDescent="0.25">
      <c r="A173" s="4"/>
      <c r="BB173" s="364"/>
    </row>
    <row r="174" spans="1:54" ht="14.25" customHeight="1" x14ac:dyDescent="0.25">
      <c r="A174" s="4"/>
      <c r="BB174" s="364"/>
    </row>
    <row r="175" spans="1:54" ht="14.25" customHeight="1" x14ac:dyDescent="0.25">
      <c r="A175" s="4"/>
      <c r="BB175" s="364"/>
    </row>
    <row r="176" spans="1:54" ht="14.25" customHeight="1" x14ac:dyDescent="0.25">
      <c r="A176" s="4"/>
      <c r="BB176" s="364"/>
    </row>
    <row r="177" spans="1:54" ht="14.25" customHeight="1" x14ac:dyDescent="0.25">
      <c r="A177" s="4"/>
      <c r="BB177" s="364"/>
    </row>
    <row r="178" spans="1:54" ht="14.25" customHeight="1" x14ac:dyDescent="0.25">
      <c r="A178" s="4"/>
      <c r="BB178" s="364"/>
    </row>
    <row r="179" spans="1:54" ht="14.25" customHeight="1" x14ac:dyDescent="0.25">
      <c r="A179" s="4"/>
      <c r="BB179" s="364"/>
    </row>
    <row r="180" spans="1:54" ht="14.25" customHeight="1" x14ac:dyDescent="0.25">
      <c r="A180" s="4"/>
      <c r="BB180" s="364"/>
    </row>
    <row r="181" spans="1:54" ht="14.25" customHeight="1" x14ac:dyDescent="0.25">
      <c r="A181" s="4"/>
      <c r="BB181" s="364"/>
    </row>
    <row r="182" spans="1:54" ht="14.25" customHeight="1" x14ac:dyDescent="0.25">
      <c r="A182" s="4"/>
      <c r="BB182" s="364"/>
    </row>
    <row r="183" spans="1:54" ht="14.25" customHeight="1" x14ac:dyDescent="0.25">
      <c r="A183" s="4"/>
      <c r="BB183" s="364"/>
    </row>
    <row r="184" spans="1:54" ht="14.25" customHeight="1" x14ac:dyDescent="0.25">
      <c r="A184" s="4"/>
      <c r="BB184" s="364"/>
    </row>
    <row r="185" spans="1:54" ht="14.25" customHeight="1" x14ac:dyDescent="0.25">
      <c r="A185" s="4"/>
      <c r="BB185" s="364"/>
    </row>
    <row r="186" spans="1:54" ht="14.25" customHeight="1" x14ac:dyDescent="0.25">
      <c r="A186" s="4"/>
      <c r="BB186" s="364"/>
    </row>
    <row r="187" spans="1:54" ht="14.25" customHeight="1" x14ac:dyDescent="0.25">
      <c r="A187" s="4"/>
      <c r="BB187" s="364"/>
    </row>
    <row r="188" spans="1:54" ht="14.25" customHeight="1" x14ac:dyDescent="0.25">
      <c r="A188" s="4"/>
      <c r="BB188" s="364"/>
    </row>
    <row r="189" spans="1:54" ht="14.25" customHeight="1" x14ac:dyDescent="0.25">
      <c r="A189" s="4"/>
      <c r="BB189" s="364"/>
    </row>
    <row r="190" spans="1:54" ht="14.25" customHeight="1" x14ac:dyDescent="0.25">
      <c r="A190" s="4"/>
      <c r="BB190" s="364"/>
    </row>
    <row r="191" spans="1:54" ht="14.25" customHeight="1" x14ac:dyDescent="0.25">
      <c r="A191" s="4"/>
      <c r="BB191" s="364"/>
    </row>
    <row r="192" spans="1:54" ht="14.25" customHeight="1" x14ac:dyDescent="0.25">
      <c r="A192" s="4"/>
      <c r="BB192" s="364"/>
    </row>
    <row r="193" spans="1:54" ht="14.25" customHeight="1" x14ac:dyDescent="0.25">
      <c r="A193" s="4"/>
      <c r="BB193" s="364"/>
    </row>
    <row r="194" spans="1:54" ht="14.25" customHeight="1" x14ac:dyDescent="0.25">
      <c r="A194" s="4"/>
      <c r="BB194" s="364"/>
    </row>
    <row r="195" spans="1:54" ht="14.25" customHeight="1" x14ac:dyDescent="0.25">
      <c r="A195" s="4"/>
      <c r="BB195" s="364"/>
    </row>
    <row r="196" spans="1:54" ht="14.25" customHeight="1" x14ac:dyDescent="0.25">
      <c r="A196" s="4"/>
      <c r="BB196" s="364"/>
    </row>
    <row r="197" spans="1:54" ht="14.25" customHeight="1" x14ac:dyDescent="0.25">
      <c r="A197" s="4"/>
      <c r="BB197" s="364"/>
    </row>
    <row r="198" spans="1:54" ht="14.25" customHeight="1" x14ac:dyDescent="0.25">
      <c r="A198" s="4"/>
      <c r="BB198" s="364"/>
    </row>
    <row r="199" spans="1:54" ht="14.25" customHeight="1" x14ac:dyDescent="0.25">
      <c r="A199" s="4"/>
      <c r="BB199" s="364"/>
    </row>
    <row r="200" spans="1:54" ht="14.25" customHeight="1" x14ac:dyDescent="0.25">
      <c r="A200" s="4"/>
      <c r="BB200" s="364"/>
    </row>
    <row r="201" spans="1:54" ht="14.25" customHeight="1" x14ac:dyDescent="0.25">
      <c r="A201" s="4"/>
      <c r="BB201" s="364"/>
    </row>
    <row r="202" spans="1:54" ht="14.25" customHeight="1" x14ac:dyDescent="0.25">
      <c r="A202" s="4"/>
      <c r="BB202" s="364"/>
    </row>
    <row r="203" spans="1:54" ht="14.25" customHeight="1" x14ac:dyDescent="0.25">
      <c r="A203" s="4"/>
      <c r="BB203" s="364"/>
    </row>
    <row r="204" spans="1:54" ht="14.25" customHeight="1" x14ac:dyDescent="0.25">
      <c r="A204" s="4"/>
      <c r="BB204" s="364"/>
    </row>
    <row r="205" spans="1:54" ht="14.25" customHeight="1" x14ac:dyDescent="0.25">
      <c r="A205" s="4"/>
      <c r="BB205" s="364"/>
    </row>
    <row r="206" spans="1:54" ht="14.25" customHeight="1" x14ac:dyDescent="0.25">
      <c r="A206" s="4"/>
      <c r="BB206" s="364"/>
    </row>
    <row r="207" spans="1:54" ht="14.25" customHeight="1" x14ac:dyDescent="0.25">
      <c r="A207" s="4"/>
      <c r="BB207" s="364"/>
    </row>
    <row r="208" spans="1:54" ht="14.25" customHeight="1" x14ac:dyDescent="0.25">
      <c r="A208" s="4"/>
      <c r="BB208" s="364"/>
    </row>
    <row r="209" spans="1:54" ht="14.25" customHeight="1" x14ac:dyDescent="0.25">
      <c r="A209" s="4"/>
      <c r="BB209" s="364"/>
    </row>
    <row r="210" spans="1:54" ht="14.25" customHeight="1" x14ac:dyDescent="0.25">
      <c r="A210" s="4"/>
      <c r="BB210" s="364"/>
    </row>
    <row r="211" spans="1:54" ht="14.25" customHeight="1" x14ac:dyDescent="0.25">
      <c r="A211" s="4"/>
      <c r="BB211" s="364"/>
    </row>
    <row r="212" spans="1:54" ht="14.25" customHeight="1" x14ac:dyDescent="0.25">
      <c r="A212" s="4"/>
      <c r="BB212" s="364"/>
    </row>
    <row r="213" spans="1:54" ht="14.25" customHeight="1" x14ac:dyDescent="0.25">
      <c r="A213" s="4"/>
      <c r="BB213" s="364"/>
    </row>
    <row r="214" spans="1:54" ht="14.25" customHeight="1" x14ac:dyDescent="0.25">
      <c r="A214" s="4"/>
      <c r="BB214" s="364"/>
    </row>
    <row r="215" spans="1:54" ht="14.25" customHeight="1" x14ac:dyDescent="0.25">
      <c r="A215" s="4"/>
      <c r="BB215" s="364"/>
    </row>
    <row r="216" spans="1:54" ht="14.25" customHeight="1" x14ac:dyDescent="0.25">
      <c r="A216" s="4"/>
      <c r="BB216" s="364"/>
    </row>
    <row r="217" spans="1:54" ht="14.25" customHeight="1" x14ac:dyDescent="0.25">
      <c r="A217" s="4"/>
      <c r="BB217" s="364"/>
    </row>
    <row r="218" spans="1:54" ht="14.25" customHeight="1" x14ac:dyDescent="0.25">
      <c r="A218" s="4"/>
      <c r="BB218" s="364"/>
    </row>
    <row r="219" spans="1:54" ht="14.25" customHeight="1" x14ac:dyDescent="0.25">
      <c r="A219" s="4"/>
      <c r="BB219" s="364"/>
    </row>
    <row r="220" spans="1:54" ht="14.25" customHeight="1" x14ac:dyDescent="0.25">
      <c r="A220" s="4"/>
      <c r="BB220" s="364"/>
    </row>
    <row r="221" spans="1:54" ht="14.25" customHeight="1" x14ac:dyDescent="0.25">
      <c r="A221" s="4"/>
      <c r="BB221" s="364"/>
    </row>
    <row r="222" spans="1:54" ht="14.25" customHeight="1" x14ac:dyDescent="0.25">
      <c r="A222" s="4"/>
      <c r="BB222" s="364"/>
    </row>
    <row r="223" spans="1:54" ht="14.25" customHeight="1" x14ac:dyDescent="0.25">
      <c r="A223" s="4"/>
      <c r="BB223" s="364"/>
    </row>
    <row r="224" spans="1:54" ht="14.25" customHeight="1" x14ac:dyDescent="0.25">
      <c r="A224" s="4"/>
      <c r="BB224" s="364"/>
    </row>
    <row r="225" spans="1:54" ht="14.25" customHeight="1" x14ac:dyDescent="0.25">
      <c r="A225" s="4"/>
      <c r="BB225" s="364"/>
    </row>
    <row r="226" spans="1:54" ht="14.25" customHeight="1" x14ac:dyDescent="0.25">
      <c r="A226" s="4"/>
      <c r="BB226" s="364"/>
    </row>
    <row r="227" spans="1:54" ht="14.25" customHeight="1" x14ac:dyDescent="0.25">
      <c r="A227" s="4"/>
      <c r="BB227" s="364"/>
    </row>
    <row r="228" spans="1:54" ht="14.25" customHeight="1" x14ac:dyDescent="0.25">
      <c r="A228" s="4"/>
      <c r="BB228" s="364"/>
    </row>
    <row r="229" spans="1:54" ht="14.25" customHeight="1" x14ac:dyDescent="0.25">
      <c r="A229" s="4"/>
      <c r="BB229" s="364"/>
    </row>
    <row r="230" spans="1:54" ht="14.25" customHeight="1" x14ac:dyDescent="0.25">
      <c r="A230" s="4"/>
      <c r="BB230" s="364"/>
    </row>
    <row r="231" spans="1:54" ht="14.25" customHeight="1" x14ac:dyDescent="0.25">
      <c r="A231" s="4"/>
      <c r="BB231" s="364"/>
    </row>
    <row r="232" spans="1:54" ht="14.25" customHeight="1" x14ac:dyDescent="0.25">
      <c r="A232" s="4"/>
      <c r="BB232" s="364"/>
    </row>
    <row r="233" spans="1:54" ht="14.25" customHeight="1" x14ac:dyDescent="0.25">
      <c r="A233" s="4"/>
      <c r="BB233" s="364"/>
    </row>
    <row r="234" spans="1:54" ht="14.25" customHeight="1" x14ac:dyDescent="0.25">
      <c r="A234" s="4"/>
      <c r="BB234" s="364"/>
    </row>
    <row r="235" spans="1:54" ht="14.25" customHeight="1" x14ac:dyDescent="0.25">
      <c r="A235" s="4"/>
      <c r="BB235" s="364"/>
    </row>
    <row r="236" spans="1:54" ht="14.25" customHeight="1" x14ac:dyDescent="0.25">
      <c r="A236" s="4"/>
      <c r="BB236" s="364"/>
    </row>
    <row r="237" spans="1:54" ht="14.25" customHeight="1" x14ac:dyDescent="0.25">
      <c r="A237" s="4"/>
      <c r="BB237" s="364"/>
    </row>
    <row r="238" spans="1:54" ht="14.25" customHeight="1" x14ac:dyDescent="0.25">
      <c r="A238" s="4"/>
      <c r="BB238" s="364"/>
    </row>
    <row r="239" spans="1:54" ht="14.25" customHeight="1" x14ac:dyDescent="0.25">
      <c r="A239" s="4"/>
      <c r="BB239" s="364"/>
    </row>
    <row r="240" spans="1:54" ht="14.25" customHeight="1" x14ac:dyDescent="0.25">
      <c r="A240" s="4"/>
      <c r="BB240" s="364"/>
    </row>
    <row r="241" spans="1:54" ht="14.25" customHeight="1" x14ac:dyDescent="0.25">
      <c r="A241" s="4"/>
      <c r="BB241" s="364"/>
    </row>
    <row r="242" spans="1:54" ht="14.25" customHeight="1" x14ac:dyDescent="0.25">
      <c r="A242" s="4"/>
      <c r="BB242" s="364"/>
    </row>
    <row r="243" spans="1:54" ht="14.25" customHeight="1" x14ac:dyDescent="0.25">
      <c r="A243" s="4"/>
      <c r="BB243" s="364"/>
    </row>
    <row r="244" spans="1:54" ht="14.25" customHeight="1" x14ac:dyDescent="0.25">
      <c r="A244" s="4"/>
      <c r="BB244" s="364"/>
    </row>
    <row r="245" spans="1:54" ht="14.25" customHeight="1" x14ac:dyDescent="0.25">
      <c r="A245" s="4"/>
      <c r="BB245" s="364"/>
    </row>
    <row r="246" spans="1:54" ht="14.25" customHeight="1" x14ac:dyDescent="0.25">
      <c r="A246" s="4"/>
      <c r="BB246" s="364"/>
    </row>
    <row r="247" spans="1:54" ht="14.25" customHeight="1" x14ac:dyDescent="0.25">
      <c r="A247" s="4"/>
      <c r="BB247" s="364"/>
    </row>
    <row r="248" spans="1:54" ht="14.25" customHeight="1" x14ac:dyDescent="0.25">
      <c r="A248" s="4"/>
      <c r="BB248" s="364"/>
    </row>
    <row r="249" spans="1:54" ht="14.25" customHeight="1" x14ac:dyDescent="0.25">
      <c r="A249" s="4"/>
      <c r="BB249" s="364"/>
    </row>
    <row r="250" spans="1:54" ht="14.25" customHeight="1" x14ac:dyDescent="0.25">
      <c r="A250" s="4"/>
      <c r="BB250" s="364"/>
    </row>
    <row r="251" spans="1:54" ht="14.25" customHeight="1" x14ac:dyDescent="0.25">
      <c r="A251" s="4"/>
      <c r="BB251" s="364"/>
    </row>
    <row r="252" spans="1:54" ht="14.25" customHeight="1" x14ac:dyDescent="0.25">
      <c r="A252" s="4"/>
      <c r="BB252" s="364"/>
    </row>
    <row r="253" spans="1:54" ht="14.25" customHeight="1" x14ac:dyDescent="0.25">
      <c r="A253" s="4"/>
      <c r="BB253" s="364"/>
    </row>
    <row r="254" spans="1:54" ht="14.25" customHeight="1" x14ac:dyDescent="0.25">
      <c r="A254" s="4"/>
      <c r="BB254" s="364"/>
    </row>
    <row r="255" spans="1:54" ht="14.25" customHeight="1" x14ac:dyDescent="0.25">
      <c r="A255" s="4"/>
      <c r="BB255" s="364"/>
    </row>
    <row r="256" spans="1:54" ht="14.25" customHeight="1" x14ac:dyDescent="0.25">
      <c r="A256" s="4"/>
      <c r="BB256" s="364"/>
    </row>
    <row r="257" spans="1:54" ht="14.25" customHeight="1" x14ac:dyDescent="0.25">
      <c r="A257" s="4"/>
      <c r="BB257" s="364"/>
    </row>
    <row r="258" spans="1:54" ht="14.25" customHeight="1" x14ac:dyDescent="0.25">
      <c r="A258" s="4"/>
      <c r="BB258" s="364"/>
    </row>
    <row r="259" spans="1:54" ht="14.25" customHeight="1" x14ac:dyDescent="0.25">
      <c r="A259" s="4"/>
      <c r="BB259" s="364"/>
    </row>
    <row r="260" spans="1:54" ht="14.25" customHeight="1" x14ac:dyDescent="0.25">
      <c r="A260" s="4"/>
      <c r="BB260" s="364"/>
    </row>
    <row r="261" spans="1:54" ht="14.25" customHeight="1" x14ac:dyDescent="0.25">
      <c r="A261" s="4"/>
      <c r="BB261" s="364"/>
    </row>
    <row r="262" spans="1:54" ht="14.25" customHeight="1" x14ac:dyDescent="0.25">
      <c r="A262" s="4"/>
      <c r="BB262" s="364"/>
    </row>
    <row r="263" spans="1:54" ht="14.25" customHeight="1" x14ac:dyDescent="0.25">
      <c r="A263" s="4"/>
      <c r="BB263" s="364"/>
    </row>
    <row r="264" spans="1:54" ht="14.25" customHeight="1" x14ac:dyDescent="0.25">
      <c r="A264" s="4"/>
      <c r="BB264" s="364"/>
    </row>
    <row r="265" spans="1:54" ht="14.25" customHeight="1" x14ac:dyDescent="0.25">
      <c r="A265" s="4"/>
      <c r="BB265" s="364"/>
    </row>
    <row r="266" spans="1:54" ht="14.25" customHeight="1" x14ac:dyDescent="0.25">
      <c r="A266" s="4"/>
      <c r="BB266" s="364"/>
    </row>
    <row r="267" spans="1:54" ht="14.25" customHeight="1" x14ac:dyDescent="0.25">
      <c r="A267" s="4"/>
      <c r="BB267" s="364"/>
    </row>
    <row r="268" spans="1:54" ht="14.25" customHeight="1" x14ac:dyDescent="0.25">
      <c r="A268" s="4"/>
      <c r="BB268" s="364"/>
    </row>
    <row r="269" spans="1:54" ht="14.25" customHeight="1" x14ac:dyDescent="0.25">
      <c r="A269" s="4"/>
      <c r="BB269" s="364"/>
    </row>
    <row r="270" spans="1:54" ht="14.25" customHeight="1" x14ac:dyDescent="0.25">
      <c r="A270" s="4"/>
      <c r="BB270" s="364"/>
    </row>
    <row r="271" spans="1:54" ht="14.25" customHeight="1" x14ac:dyDescent="0.25">
      <c r="A271" s="4"/>
      <c r="BB271" s="364"/>
    </row>
    <row r="272" spans="1:54" ht="14.25" customHeight="1" x14ac:dyDescent="0.25">
      <c r="A272" s="4"/>
      <c r="BB272" s="364"/>
    </row>
    <row r="273" spans="1:54" ht="14.25" customHeight="1" x14ac:dyDescent="0.25">
      <c r="A273" s="4"/>
      <c r="BB273" s="364"/>
    </row>
    <row r="274" spans="1:54" ht="14.25" customHeight="1" x14ac:dyDescent="0.25">
      <c r="A274" s="4"/>
      <c r="BB274" s="364"/>
    </row>
    <row r="275" spans="1:54" ht="14.25" customHeight="1" x14ac:dyDescent="0.25">
      <c r="A275" s="4"/>
      <c r="BB275" s="364"/>
    </row>
    <row r="276" spans="1:54" ht="14.25" customHeight="1" x14ac:dyDescent="0.25">
      <c r="A276" s="4"/>
      <c r="BB276" s="364"/>
    </row>
    <row r="277" spans="1:54" ht="14.25" customHeight="1" x14ac:dyDescent="0.25">
      <c r="A277" s="4"/>
      <c r="BB277" s="364"/>
    </row>
    <row r="278" spans="1:54" ht="14.25" customHeight="1" x14ac:dyDescent="0.25">
      <c r="A278" s="4"/>
      <c r="BB278" s="364"/>
    </row>
    <row r="279" spans="1:54" ht="14.25" customHeight="1" x14ac:dyDescent="0.25">
      <c r="A279" s="4"/>
      <c r="BB279" s="364"/>
    </row>
    <row r="280" spans="1:54" ht="14.25" customHeight="1" x14ac:dyDescent="0.25">
      <c r="A280" s="4"/>
      <c r="BB280" s="364"/>
    </row>
    <row r="281" spans="1:54" ht="14.25" customHeight="1" x14ac:dyDescent="0.25">
      <c r="A281" s="4"/>
      <c r="BB281" s="364"/>
    </row>
    <row r="282" spans="1:54" ht="14.25" customHeight="1" x14ac:dyDescent="0.25">
      <c r="A282" s="4"/>
      <c r="BB282" s="364"/>
    </row>
    <row r="283" spans="1:54" ht="14.25" customHeight="1" x14ac:dyDescent="0.25">
      <c r="A283" s="4"/>
      <c r="BB283" s="364"/>
    </row>
    <row r="284" spans="1:54" ht="14.25" customHeight="1" x14ac:dyDescent="0.25">
      <c r="A284" s="4"/>
      <c r="BB284" s="364"/>
    </row>
    <row r="285" spans="1:54" ht="14.25" customHeight="1" x14ac:dyDescent="0.25">
      <c r="A285" s="4"/>
      <c r="BB285" s="364"/>
    </row>
    <row r="286" spans="1:54" ht="14.25" customHeight="1" x14ac:dyDescent="0.25">
      <c r="A286" s="4"/>
      <c r="BB286" s="364"/>
    </row>
    <row r="287" spans="1:54" ht="14.25" customHeight="1" x14ac:dyDescent="0.25">
      <c r="A287" s="4"/>
      <c r="BB287" s="364"/>
    </row>
    <row r="288" spans="1:54" ht="14.25" customHeight="1" x14ac:dyDescent="0.25">
      <c r="A288" s="4"/>
      <c r="BB288" s="364"/>
    </row>
    <row r="289" spans="1:54" ht="14.25" customHeight="1" x14ac:dyDescent="0.25">
      <c r="A289" s="4"/>
      <c r="BB289" s="364"/>
    </row>
    <row r="290" spans="1:54" ht="14.25" customHeight="1" x14ac:dyDescent="0.25">
      <c r="A290" s="4"/>
      <c r="BB290" s="364"/>
    </row>
    <row r="291" spans="1:54" ht="14.25" customHeight="1" x14ac:dyDescent="0.25">
      <c r="A291" s="4"/>
      <c r="BB291" s="364"/>
    </row>
    <row r="292" spans="1:54" ht="14.25" customHeight="1" x14ac:dyDescent="0.25">
      <c r="A292" s="4"/>
      <c r="BB292" s="364"/>
    </row>
    <row r="293" spans="1:54" ht="14.25" customHeight="1" x14ac:dyDescent="0.25">
      <c r="A293" s="4"/>
      <c r="BB293" s="364"/>
    </row>
    <row r="294" spans="1:54" ht="14.25" customHeight="1" x14ac:dyDescent="0.25">
      <c r="A294" s="4"/>
      <c r="BB294" s="364"/>
    </row>
    <row r="295" spans="1:54" ht="14.25" customHeight="1" x14ac:dyDescent="0.25">
      <c r="A295" s="4"/>
      <c r="BB295" s="364"/>
    </row>
    <row r="296" spans="1:54" ht="14.25" customHeight="1" x14ac:dyDescent="0.25">
      <c r="A296" s="4"/>
      <c r="BB296" s="364"/>
    </row>
    <row r="297" spans="1:54" ht="14.25" customHeight="1" x14ac:dyDescent="0.25">
      <c r="A297" s="4"/>
      <c r="BB297" s="364"/>
    </row>
    <row r="298" spans="1:54" ht="14.25" customHeight="1" x14ac:dyDescent="0.25">
      <c r="A298" s="4"/>
      <c r="BB298" s="364"/>
    </row>
    <row r="299" spans="1:54" ht="14.25" customHeight="1" x14ac:dyDescent="0.25">
      <c r="A299" s="4"/>
      <c r="BB299" s="364"/>
    </row>
    <row r="300" spans="1:54" ht="14.25" customHeight="1" x14ac:dyDescent="0.25">
      <c r="A300" s="4"/>
      <c r="BB300" s="364"/>
    </row>
    <row r="301" spans="1:54" ht="14.25" customHeight="1" x14ac:dyDescent="0.25">
      <c r="A301" s="4"/>
      <c r="BB301" s="364"/>
    </row>
    <row r="302" spans="1:54" ht="14.25" customHeight="1" x14ac:dyDescent="0.25">
      <c r="A302" s="4"/>
      <c r="BB302" s="364"/>
    </row>
    <row r="303" spans="1:54" ht="14.25" customHeight="1" x14ac:dyDescent="0.25">
      <c r="A303" s="4"/>
      <c r="BB303" s="364"/>
    </row>
    <row r="304" spans="1:54" ht="14.25" customHeight="1" x14ac:dyDescent="0.25">
      <c r="A304" s="4"/>
      <c r="BB304" s="364"/>
    </row>
    <row r="305" spans="1:54" ht="14.25" customHeight="1" x14ac:dyDescent="0.25">
      <c r="A305" s="4"/>
      <c r="BB305" s="364"/>
    </row>
    <row r="306" spans="1:54" ht="14.25" customHeight="1" x14ac:dyDescent="0.25">
      <c r="A306" s="4"/>
      <c r="BB306" s="364"/>
    </row>
    <row r="307" spans="1:54" ht="14.25" customHeight="1" x14ac:dyDescent="0.25">
      <c r="A307" s="4"/>
      <c r="BB307" s="364"/>
    </row>
    <row r="308" spans="1:54" ht="14.25" customHeight="1" x14ac:dyDescent="0.25">
      <c r="A308" s="4"/>
      <c r="BB308" s="364"/>
    </row>
    <row r="309" spans="1:54" ht="14.25" customHeight="1" x14ac:dyDescent="0.25">
      <c r="A309" s="4"/>
      <c r="BB309" s="364"/>
    </row>
    <row r="310" spans="1:54" ht="14.25" customHeight="1" x14ac:dyDescent="0.25">
      <c r="A310" s="4"/>
      <c r="BB310" s="364"/>
    </row>
    <row r="311" spans="1:54" ht="14.25" customHeight="1" x14ac:dyDescent="0.25">
      <c r="A311" s="4"/>
      <c r="BB311" s="364"/>
    </row>
    <row r="312" spans="1:54" ht="14.25" customHeight="1" x14ac:dyDescent="0.25">
      <c r="A312" s="4"/>
      <c r="BB312" s="364"/>
    </row>
    <row r="313" spans="1:54" ht="14.25" customHeight="1" x14ac:dyDescent="0.25">
      <c r="A313" s="4"/>
      <c r="BB313" s="364"/>
    </row>
    <row r="314" spans="1:54" ht="14.25" customHeight="1" x14ac:dyDescent="0.25">
      <c r="A314" s="4"/>
      <c r="BB314" s="364"/>
    </row>
    <row r="315" spans="1:54" ht="14.25" customHeight="1" x14ac:dyDescent="0.25">
      <c r="A315" s="4"/>
      <c r="BB315" s="364"/>
    </row>
    <row r="316" spans="1:54" ht="14.25" customHeight="1" x14ac:dyDescent="0.25">
      <c r="A316" s="4"/>
      <c r="BB316" s="364"/>
    </row>
    <row r="317" spans="1:54" ht="14.25" customHeight="1" x14ac:dyDescent="0.25">
      <c r="A317" s="4"/>
      <c r="BB317" s="364"/>
    </row>
    <row r="318" spans="1:54" ht="14.25" customHeight="1" x14ac:dyDescent="0.25">
      <c r="A318" s="4"/>
      <c r="BB318" s="364"/>
    </row>
    <row r="319" spans="1:54" ht="14.25" customHeight="1" x14ac:dyDescent="0.25">
      <c r="A319" s="4"/>
      <c r="BB319" s="364"/>
    </row>
    <row r="320" spans="1:54" ht="14.25" customHeight="1" x14ac:dyDescent="0.25">
      <c r="A320" s="4"/>
      <c r="BB320" s="364"/>
    </row>
    <row r="321" spans="1:54" ht="14.25" customHeight="1" x14ac:dyDescent="0.25">
      <c r="A321" s="4"/>
      <c r="BB321" s="364"/>
    </row>
    <row r="322" spans="1:54" ht="14.25" customHeight="1" x14ac:dyDescent="0.25">
      <c r="A322" s="4"/>
      <c r="BB322" s="364"/>
    </row>
    <row r="323" spans="1:54" ht="14.25" customHeight="1" x14ac:dyDescent="0.25">
      <c r="A323" s="4"/>
      <c r="BB323" s="364"/>
    </row>
    <row r="324" spans="1:54" ht="14.25" customHeight="1" x14ac:dyDescent="0.25">
      <c r="A324" s="4"/>
      <c r="BB324" s="364"/>
    </row>
    <row r="325" spans="1:54" ht="14.25" customHeight="1" x14ac:dyDescent="0.25">
      <c r="A325" s="4"/>
      <c r="BB325" s="364"/>
    </row>
    <row r="326" spans="1:54" ht="14.25" customHeight="1" x14ac:dyDescent="0.25">
      <c r="A326" s="4"/>
      <c r="BB326" s="364"/>
    </row>
    <row r="327" spans="1:54" ht="14.25" customHeight="1" x14ac:dyDescent="0.25">
      <c r="A327" s="4"/>
      <c r="BB327" s="364"/>
    </row>
    <row r="328" spans="1:54" ht="14.25" customHeight="1" x14ac:dyDescent="0.25">
      <c r="A328" s="4"/>
      <c r="BB328" s="364"/>
    </row>
    <row r="329" spans="1:54" ht="14.25" customHeight="1" x14ac:dyDescent="0.25">
      <c r="A329" s="4"/>
      <c r="BB329" s="364"/>
    </row>
    <row r="330" spans="1:54" ht="14.25" customHeight="1" x14ac:dyDescent="0.25">
      <c r="A330" s="4"/>
      <c r="BB330" s="364"/>
    </row>
    <row r="331" spans="1:54" ht="14.25" customHeight="1" x14ac:dyDescent="0.25">
      <c r="A331" s="4"/>
      <c r="BB331" s="364"/>
    </row>
    <row r="332" spans="1:54" ht="14.25" customHeight="1" x14ac:dyDescent="0.25">
      <c r="A332" s="4"/>
      <c r="BB332" s="364"/>
    </row>
    <row r="333" spans="1:54" ht="14.25" customHeight="1" x14ac:dyDescent="0.25">
      <c r="A333" s="4"/>
      <c r="BB333" s="364"/>
    </row>
    <row r="334" spans="1:54" ht="14.25" customHeight="1" x14ac:dyDescent="0.25">
      <c r="A334" s="4"/>
      <c r="BB334" s="364"/>
    </row>
    <row r="335" spans="1:54" ht="14.25" customHeight="1" x14ac:dyDescent="0.25">
      <c r="A335" s="4"/>
      <c r="BB335" s="364"/>
    </row>
    <row r="336" spans="1:54" ht="14.25" customHeight="1" x14ac:dyDescent="0.25">
      <c r="A336" s="4"/>
      <c r="BB336" s="364"/>
    </row>
    <row r="337" spans="1:54" ht="14.25" customHeight="1" x14ac:dyDescent="0.25">
      <c r="A337" s="4"/>
      <c r="BB337" s="364"/>
    </row>
    <row r="338" spans="1:54" ht="14.25" customHeight="1" x14ac:dyDescent="0.25">
      <c r="A338" s="4"/>
      <c r="BB338" s="364"/>
    </row>
    <row r="339" spans="1:54" ht="14.25" customHeight="1" x14ac:dyDescent="0.25">
      <c r="A339" s="4"/>
      <c r="BB339" s="364"/>
    </row>
    <row r="340" spans="1:54" ht="14.25" customHeight="1" x14ac:dyDescent="0.25">
      <c r="A340" s="4"/>
      <c r="BB340" s="364"/>
    </row>
    <row r="341" spans="1:54" ht="14.25" customHeight="1" x14ac:dyDescent="0.25">
      <c r="A341" s="4"/>
      <c r="BB341" s="364"/>
    </row>
    <row r="342" spans="1:54" ht="14.25" customHeight="1" x14ac:dyDescent="0.25">
      <c r="A342" s="4"/>
      <c r="BB342" s="364"/>
    </row>
    <row r="343" spans="1:54" ht="14.25" customHeight="1" x14ac:dyDescent="0.25">
      <c r="A343" s="4"/>
      <c r="BB343" s="364"/>
    </row>
    <row r="344" spans="1:54" ht="14.25" customHeight="1" x14ac:dyDescent="0.25">
      <c r="A344" s="4"/>
      <c r="BB344" s="364"/>
    </row>
    <row r="345" spans="1:54" ht="14.25" customHeight="1" x14ac:dyDescent="0.25">
      <c r="A345" s="4"/>
      <c r="BB345" s="364"/>
    </row>
    <row r="346" spans="1:54" ht="14.25" customHeight="1" x14ac:dyDescent="0.25">
      <c r="A346" s="4"/>
      <c r="BB346" s="364"/>
    </row>
    <row r="347" spans="1:54" ht="14.25" customHeight="1" x14ac:dyDescent="0.25">
      <c r="A347" s="4"/>
      <c r="BB347" s="364"/>
    </row>
    <row r="348" spans="1:54" ht="14.25" customHeight="1" x14ac:dyDescent="0.25">
      <c r="A348" s="4"/>
      <c r="BB348" s="364"/>
    </row>
    <row r="349" spans="1:54" ht="14.25" customHeight="1" x14ac:dyDescent="0.25">
      <c r="A349" s="4"/>
      <c r="BB349" s="364"/>
    </row>
    <row r="350" spans="1:54" ht="14.25" customHeight="1" x14ac:dyDescent="0.25">
      <c r="A350" s="4"/>
      <c r="BB350" s="364"/>
    </row>
    <row r="351" spans="1:54" ht="14.25" customHeight="1" x14ac:dyDescent="0.25">
      <c r="A351" s="4"/>
      <c r="BB351" s="364"/>
    </row>
    <row r="352" spans="1:54" ht="14.25" customHeight="1" x14ac:dyDescent="0.25">
      <c r="A352" s="4"/>
      <c r="BB352" s="364"/>
    </row>
    <row r="353" spans="1:54" ht="14.25" customHeight="1" x14ac:dyDescent="0.25">
      <c r="A353" s="4"/>
      <c r="BB353" s="364"/>
    </row>
    <row r="354" spans="1:54" ht="14.25" customHeight="1" x14ac:dyDescent="0.25">
      <c r="A354" s="4"/>
      <c r="BB354" s="364"/>
    </row>
    <row r="355" spans="1:54" ht="14.25" customHeight="1" x14ac:dyDescent="0.25">
      <c r="A355" s="4"/>
      <c r="BB355" s="364"/>
    </row>
    <row r="356" spans="1:54" ht="14.25" customHeight="1" x14ac:dyDescent="0.25">
      <c r="A356" s="4"/>
      <c r="BB356" s="364"/>
    </row>
    <row r="357" spans="1:54" ht="14.25" customHeight="1" x14ac:dyDescent="0.25">
      <c r="A357" s="4"/>
      <c r="BB357" s="364"/>
    </row>
    <row r="358" spans="1:54" ht="14.25" customHeight="1" x14ac:dyDescent="0.25">
      <c r="A358" s="4"/>
      <c r="BB358" s="364"/>
    </row>
    <row r="359" spans="1:54" ht="14.25" customHeight="1" x14ac:dyDescent="0.25">
      <c r="A359" s="4"/>
      <c r="BB359" s="364"/>
    </row>
    <row r="360" spans="1:54" ht="14.25" customHeight="1" x14ac:dyDescent="0.25">
      <c r="A360" s="4"/>
      <c r="BB360" s="364"/>
    </row>
    <row r="361" spans="1:54" ht="14.25" customHeight="1" x14ac:dyDescent="0.25">
      <c r="A361" s="4"/>
      <c r="BB361" s="364"/>
    </row>
    <row r="362" spans="1:54" ht="14.25" customHeight="1" x14ac:dyDescent="0.25">
      <c r="A362" s="4"/>
      <c r="BB362" s="364"/>
    </row>
    <row r="363" spans="1:54" ht="14.25" customHeight="1" x14ac:dyDescent="0.25">
      <c r="A363" s="4"/>
      <c r="BB363" s="364"/>
    </row>
    <row r="364" spans="1:54" ht="14.25" customHeight="1" x14ac:dyDescent="0.25">
      <c r="A364" s="4"/>
      <c r="BB364" s="364"/>
    </row>
    <row r="365" spans="1:54" ht="14.25" customHeight="1" x14ac:dyDescent="0.25">
      <c r="A365" s="4"/>
      <c r="BB365" s="364"/>
    </row>
    <row r="366" spans="1:54" ht="14.25" customHeight="1" x14ac:dyDescent="0.25">
      <c r="A366" s="4"/>
      <c r="BB366" s="364"/>
    </row>
    <row r="367" spans="1:54" ht="14.25" customHeight="1" x14ac:dyDescent="0.25">
      <c r="A367" s="4"/>
      <c r="BB367" s="364"/>
    </row>
    <row r="368" spans="1:54" ht="14.25" customHeight="1" x14ac:dyDescent="0.25">
      <c r="A368" s="4"/>
      <c r="BB368" s="364"/>
    </row>
    <row r="369" spans="1:54" ht="14.25" customHeight="1" x14ac:dyDescent="0.25">
      <c r="A369" s="4"/>
      <c r="BB369" s="364"/>
    </row>
    <row r="370" spans="1:54" ht="14.25" customHeight="1" x14ac:dyDescent="0.25">
      <c r="A370" s="4"/>
      <c r="BB370" s="364"/>
    </row>
    <row r="371" spans="1:54" ht="14.25" customHeight="1" x14ac:dyDescent="0.25">
      <c r="A371" s="4"/>
      <c r="BB371" s="364"/>
    </row>
    <row r="372" spans="1:54" ht="14.25" customHeight="1" x14ac:dyDescent="0.25">
      <c r="A372" s="4"/>
      <c r="BB372" s="364"/>
    </row>
    <row r="373" spans="1:54" ht="14.25" customHeight="1" x14ac:dyDescent="0.25">
      <c r="A373" s="4"/>
      <c r="BB373" s="364"/>
    </row>
    <row r="374" spans="1:54" ht="14.25" customHeight="1" x14ac:dyDescent="0.25">
      <c r="A374" s="4"/>
      <c r="BB374" s="364"/>
    </row>
    <row r="375" spans="1:54" ht="14.25" customHeight="1" x14ac:dyDescent="0.25">
      <c r="A375" s="4"/>
      <c r="BB375" s="364"/>
    </row>
    <row r="376" spans="1:54" ht="14.25" customHeight="1" x14ac:dyDescent="0.25">
      <c r="A376" s="4"/>
      <c r="BB376" s="364"/>
    </row>
    <row r="377" spans="1:54" ht="14.25" customHeight="1" x14ac:dyDescent="0.25">
      <c r="A377" s="4"/>
      <c r="BB377" s="364"/>
    </row>
    <row r="378" spans="1:54" ht="14.25" customHeight="1" x14ac:dyDescent="0.25">
      <c r="A378" s="4"/>
      <c r="BB378" s="364"/>
    </row>
    <row r="379" spans="1:54" ht="14.25" customHeight="1" x14ac:dyDescent="0.25">
      <c r="A379" s="4"/>
      <c r="BB379" s="364"/>
    </row>
    <row r="380" spans="1:54" ht="14.25" customHeight="1" x14ac:dyDescent="0.25">
      <c r="A380" s="4"/>
      <c r="BB380" s="364"/>
    </row>
    <row r="381" spans="1:54" ht="14.25" customHeight="1" x14ac:dyDescent="0.25">
      <c r="A381" s="4"/>
      <c r="BB381" s="364"/>
    </row>
    <row r="382" spans="1:54" ht="14.25" customHeight="1" x14ac:dyDescent="0.25">
      <c r="A382" s="4"/>
      <c r="BB382" s="364"/>
    </row>
    <row r="383" spans="1:54" ht="14.25" customHeight="1" x14ac:dyDescent="0.25">
      <c r="A383" s="4"/>
      <c r="BB383" s="364"/>
    </row>
    <row r="384" spans="1:54" ht="14.25" customHeight="1" x14ac:dyDescent="0.25">
      <c r="A384" s="4"/>
      <c r="BB384" s="364"/>
    </row>
    <row r="385" spans="1:54" ht="14.25" customHeight="1" x14ac:dyDescent="0.25">
      <c r="A385" s="4"/>
      <c r="BB385" s="364"/>
    </row>
    <row r="386" spans="1:54" ht="14.25" customHeight="1" x14ac:dyDescent="0.25">
      <c r="A386" s="4"/>
      <c r="BB386" s="364"/>
    </row>
    <row r="387" spans="1:54" ht="14.25" customHeight="1" x14ac:dyDescent="0.25">
      <c r="A387" s="4"/>
      <c r="BB387" s="364"/>
    </row>
    <row r="388" spans="1:54" ht="14.25" customHeight="1" x14ac:dyDescent="0.25">
      <c r="A388" s="4"/>
      <c r="BB388" s="364"/>
    </row>
    <row r="389" spans="1:54" ht="14.25" customHeight="1" x14ac:dyDescent="0.25">
      <c r="A389" s="4"/>
      <c r="BB389" s="364"/>
    </row>
    <row r="390" spans="1:54" ht="14.25" customHeight="1" x14ac:dyDescent="0.25">
      <c r="A390" s="4"/>
      <c r="BB390" s="364"/>
    </row>
    <row r="391" spans="1:54" ht="14.25" customHeight="1" x14ac:dyDescent="0.25">
      <c r="A391" s="4"/>
      <c r="BB391" s="364"/>
    </row>
    <row r="392" spans="1:54" ht="14.25" customHeight="1" x14ac:dyDescent="0.25">
      <c r="A392" s="4"/>
      <c r="BB392" s="364"/>
    </row>
    <row r="393" spans="1:54" ht="14.25" customHeight="1" x14ac:dyDescent="0.25">
      <c r="A393" s="4"/>
      <c r="BB393" s="364"/>
    </row>
    <row r="394" spans="1:54" ht="14.25" customHeight="1" x14ac:dyDescent="0.25">
      <c r="A394" s="4"/>
      <c r="BB394" s="364"/>
    </row>
    <row r="395" spans="1:54" ht="14.25" customHeight="1" x14ac:dyDescent="0.25">
      <c r="A395" s="4"/>
      <c r="BB395" s="364"/>
    </row>
    <row r="396" spans="1:54" ht="14.25" customHeight="1" x14ac:dyDescent="0.25">
      <c r="A396" s="4"/>
      <c r="BB396" s="364"/>
    </row>
    <row r="397" spans="1:54" ht="14.25" customHeight="1" x14ac:dyDescent="0.25">
      <c r="A397" s="4"/>
      <c r="BB397" s="364"/>
    </row>
    <row r="398" spans="1:54" ht="14.25" customHeight="1" x14ac:dyDescent="0.25">
      <c r="A398" s="4"/>
      <c r="BB398" s="364"/>
    </row>
    <row r="399" spans="1:54" ht="14.25" customHeight="1" x14ac:dyDescent="0.25">
      <c r="A399" s="4"/>
      <c r="BB399" s="364"/>
    </row>
    <row r="400" spans="1:54" ht="14.25" customHeight="1" x14ac:dyDescent="0.25">
      <c r="A400" s="4"/>
      <c r="BB400" s="364"/>
    </row>
    <row r="401" spans="1:54" ht="14.25" customHeight="1" x14ac:dyDescent="0.25">
      <c r="A401" s="4"/>
      <c r="BB401" s="364"/>
    </row>
    <row r="402" spans="1:54" ht="14.25" customHeight="1" x14ac:dyDescent="0.25">
      <c r="A402" s="4"/>
      <c r="BB402" s="364"/>
    </row>
    <row r="403" spans="1:54" ht="14.25" customHeight="1" x14ac:dyDescent="0.25">
      <c r="A403" s="4"/>
      <c r="BB403" s="364"/>
    </row>
    <row r="404" spans="1:54" ht="14.25" customHeight="1" x14ac:dyDescent="0.25">
      <c r="A404" s="4"/>
      <c r="BB404" s="364"/>
    </row>
    <row r="405" spans="1:54" ht="14.25" customHeight="1" x14ac:dyDescent="0.25">
      <c r="A405" s="4"/>
      <c r="BB405" s="364"/>
    </row>
    <row r="406" spans="1:54" ht="14.25" customHeight="1" x14ac:dyDescent="0.25">
      <c r="A406" s="4"/>
      <c r="BB406" s="364"/>
    </row>
    <row r="407" spans="1:54" ht="14.25" customHeight="1" x14ac:dyDescent="0.25">
      <c r="A407" s="4"/>
      <c r="BB407" s="364"/>
    </row>
    <row r="408" spans="1:54" ht="14.25" customHeight="1" x14ac:dyDescent="0.25">
      <c r="A408" s="4"/>
      <c r="BB408" s="364"/>
    </row>
    <row r="409" spans="1:54" ht="14.25" customHeight="1" x14ac:dyDescent="0.25">
      <c r="A409" s="4"/>
      <c r="BB409" s="364"/>
    </row>
    <row r="410" spans="1:54" ht="14.25" customHeight="1" x14ac:dyDescent="0.25">
      <c r="A410" s="4"/>
      <c r="BB410" s="364"/>
    </row>
    <row r="411" spans="1:54" ht="14.25" customHeight="1" x14ac:dyDescent="0.25">
      <c r="A411" s="4"/>
      <c r="BB411" s="364"/>
    </row>
    <row r="412" spans="1:54" ht="14.25" customHeight="1" x14ac:dyDescent="0.25">
      <c r="A412" s="4"/>
      <c r="BB412" s="364"/>
    </row>
    <row r="413" spans="1:54" ht="14.25" customHeight="1" x14ac:dyDescent="0.25">
      <c r="A413" s="4"/>
      <c r="BB413" s="364"/>
    </row>
    <row r="414" spans="1:54" ht="14.25" customHeight="1" x14ac:dyDescent="0.25">
      <c r="A414" s="4"/>
      <c r="BB414" s="364"/>
    </row>
    <row r="415" spans="1:54" ht="14.25" customHeight="1" x14ac:dyDescent="0.25">
      <c r="A415" s="4"/>
      <c r="BB415" s="364"/>
    </row>
    <row r="416" spans="1:54" ht="14.25" customHeight="1" x14ac:dyDescent="0.25">
      <c r="A416" s="4"/>
      <c r="BB416" s="364"/>
    </row>
    <row r="417" spans="1:54" ht="14.25" customHeight="1" x14ac:dyDescent="0.25">
      <c r="A417" s="4"/>
      <c r="BB417" s="364"/>
    </row>
    <row r="418" spans="1:54" ht="14.25" customHeight="1" x14ac:dyDescent="0.25">
      <c r="A418" s="4"/>
      <c r="BB418" s="364"/>
    </row>
    <row r="419" spans="1:54" ht="14.25" customHeight="1" x14ac:dyDescent="0.25">
      <c r="A419" s="4"/>
      <c r="BB419" s="364"/>
    </row>
    <row r="420" spans="1:54" ht="14.25" customHeight="1" x14ac:dyDescent="0.25">
      <c r="A420" s="4"/>
      <c r="BB420" s="364"/>
    </row>
    <row r="421" spans="1:54" ht="14.25" customHeight="1" x14ac:dyDescent="0.25">
      <c r="A421" s="4"/>
      <c r="BB421" s="364"/>
    </row>
    <row r="422" spans="1:54" ht="14.25" customHeight="1" x14ac:dyDescent="0.25">
      <c r="A422" s="4"/>
      <c r="BB422" s="364"/>
    </row>
    <row r="423" spans="1:54" ht="14.25" customHeight="1" x14ac:dyDescent="0.25">
      <c r="A423" s="4"/>
      <c r="BB423" s="364"/>
    </row>
    <row r="424" spans="1:54" ht="14.25" customHeight="1" x14ac:dyDescent="0.25">
      <c r="A424" s="4"/>
      <c r="BB424" s="364"/>
    </row>
    <row r="425" spans="1:54" ht="14.25" customHeight="1" x14ac:dyDescent="0.25">
      <c r="A425" s="4"/>
      <c r="BB425" s="364"/>
    </row>
    <row r="426" spans="1:54" ht="14.25" customHeight="1" x14ac:dyDescent="0.25">
      <c r="A426" s="4"/>
      <c r="BB426" s="364"/>
    </row>
    <row r="427" spans="1:54" ht="14.25" customHeight="1" x14ac:dyDescent="0.25">
      <c r="A427" s="4"/>
      <c r="BB427" s="364"/>
    </row>
    <row r="428" spans="1:54" ht="14.25" customHeight="1" x14ac:dyDescent="0.25">
      <c r="A428" s="4"/>
      <c r="BB428" s="364"/>
    </row>
    <row r="429" spans="1:54" ht="14.25" customHeight="1" x14ac:dyDescent="0.25">
      <c r="A429" s="4"/>
      <c r="BB429" s="364"/>
    </row>
    <row r="430" spans="1:54" ht="14.25" customHeight="1" x14ac:dyDescent="0.25">
      <c r="A430" s="4"/>
      <c r="BB430" s="364"/>
    </row>
    <row r="431" spans="1:54" ht="14.25" customHeight="1" x14ac:dyDescent="0.25">
      <c r="A431" s="4"/>
      <c r="BB431" s="364"/>
    </row>
    <row r="432" spans="1:54" ht="14.25" customHeight="1" x14ac:dyDescent="0.25">
      <c r="A432" s="4"/>
      <c r="BB432" s="364"/>
    </row>
    <row r="433" spans="1:54" ht="14.25" customHeight="1" x14ac:dyDescent="0.25">
      <c r="A433" s="4"/>
      <c r="BB433" s="364"/>
    </row>
    <row r="434" spans="1:54" ht="14.25" customHeight="1" x14ac:dyDescent="0.25">
      <c r="A434" s="4"/>
      <c r="BB434" s="364"/>
    </row>
    <row r="435" spans="1:54" ht="14.25" customHeight="1" x14ac:dyDescent="0.25">
      <c r="A435" s="4"/>
      <c r="BB435" s="364"/>
    </row>
    <row r="436" spans="1:54" ht="14.25" customHeight="1" x14ac:dyDescent="0.25">
      <c r="A436" s="4"/>
      <c r="BB436" s="364"/>
    </row>
    <row r="437" spans="1:54" ht="14.25" customHeight="1" x14ac:dyDescent="0.25">
      <c r="A437" s="4"/>
      <c r="BB437" s="364"/>
    </row>
    <row r="438" spans="1:54" ht="14.25" customHeight="1" x14ac:dyDescent="0.25">
      <c r="A438" s="4"/>
      <c r="BB438" s="364"/>
    </row>
    <row r="439" spans="1:54" ht="14.25" customHeight="1" x14ac:dyDescent="0.25">
      <c r="A439" s="4"/>
      <c r="BB439" s="364"/>
    </row>
    <row r="440" spans="1:54" ht="14.25" customHeight="1" x14ac:dyDescent="0.25">
      <c r="A440" s="4"/>
      <c r="BB440" s="364"/>
    </row>
    <row r="441" spans="1:54" ht="14.25" customHeight="1" x14ac:dyDescent="0.25">
      <c r="A441" s="4"/>
      <c r="BB441" s="364"/>
    </row>
    <row r="442" spans="1:54" ht="14.25" customHeight="1" x14ac:dyDescent="0.25">
      <c r="A442" s="4"/>
      <c r="BB442" s="364"/>
    </row>
    <row r="443" spans="1:54" ht="14.25" customHeight="1" x14ac:dyDescent="0.25">
      <c r="A443" s="4"/>
      <c r="BB443" s="364"/>
    </row>
    <row r="444" spans="1:54" ht="14.25" customHeight="1" x14ac:dyDescent="0.25">
      <c r="A444" s="4"/>
      <c r="BB444" s="364"/>
    </row>
    <row r="445" spans="1:54" ht="14.25" customHeight="1" x14ac:dyDescent="0.25">
      <c r="A445" s="4"/>
      <c r="BB445" s="364"/>
    </row>
    <row r="446" spans="1:54" ht="14.25" customHeight="1" x14ac:dyDescent="0.25">
      <c r="A446" s="4"/>
      <c r="BB446" s="364"/>
    </row>
    <row r="447" spans="1:54" ht="14.25" customHeight="1" x14ac:dyDescent="0.25">
      <c r="A447" s="4"/>
      <c r="BB447" s="364"/>
    </row>
    <row r="448" spans="1:54" ht="14.25" customHeight="1" x14ac:dyDescent="0.25">
      <c r="A448" s="4"/>
      <c r="BB448" s="364"/>
    </row>
    <row r="449" spans="1:54" ht="14.25" customHeight="1" x14ac:dyDescent="0.25">
      <c r="A449" s="4"/>
      <c r="BB449" s="364"/>
    </row>
    <row r="450" spans="1:54" ht="14.25" customHeight="1" x14ac:dyDescent="0.25">
      <c r="A450" s="4"/>
      <c r="BB450" s="364"/>
    </row>
    <row r="451" spans="1:54" ht="14.25" customHeight="1" x14ac:dyDescent="0.25">
      <c r="A451" s="4"/>
      <c r="BB451" s="364"/>
    </row>
    <row r="452" spans="1:54" ht="14.25" customHeight="1" x14ac:dyDescent="0.25">
      <c r="A452" s="4"/>
      <c r="BB452" s="364"/>
    </row>
    <row r="453" spans="1:54" ht="14.25" customHeight="1" x14ac:dyDescent="0.25">
      <c r="A453" s="4"/>
      <c r="BB453" s="364"/>
    </row>
    <row r="454" spans="1:54" ht="14.25" customHeight="1" x14ac:dyDescent="0.25">
      <c r="A454" s="4"/>
      <c r="BB454" s="364"/>
    </row>
    <row r="455" spans="1:54" ht="14.25" customHeight="1" x14ac:dyDescent="0.25">
      <c r="A455" s="4"/>
      <c r="BB455" s="364"/>
    </row>
    <row r="456" spans="1:54" ht="14.25" customHeight="1" x14ac:dyDescent="0.25">
      <c r="A456" s="4"/>
      <c r="BB456" s="364"/>
    </row>
    <row r="457" spans="1:54" ht="14.25" customHeight="1" x14ac:dyDescent="0.25">
      <c r="A457" s="4"/>
      <c r="BB457" s="364"/>
    </row>
    <row r="458" spans="1:54" ht="14.25" customHeight="1" x14ac:dyDescent="0.25">
      <c r="A458" s="4"/>
      <c r="BB458" s="364"/>
    </row>
    <row r="459" spans="1:54" ht="14.25" customHeight="1" x14ac:dyDescent="0.25">
      <c r="A459" s="4"/>
      <c r="BB459" s="364"/>
    </row>
    <row r="460" spans="1:54" ht="14.25" customHeight="1" x14ac:dyDescent="0.25">
      <c r="A460" s="4"/>
      <c r="BB460" s="364"/>
    </row>
    <row r="461" spans="1:54" ht="14.25" customHeight="1" x14ac:dyDescent="0.25">
      <c r="A461" s="4"/>
      <c r="BB461" s="364"/>
    </row>
    <row r="462" spans="1:54" ht="14.25" customHeight="1" x14ac:dyDescent="0.25">
      <c r="A462" s="4"/>
      <c r="BB462" s="364"/>
    </row>
    <row r="463" spans="1:54" ht="14.25" customHeight="1" x14ac:dyDescent="0.25">
      <c r="A463" s="4"/>
      <c r="BB463" s="364"/>
    </row>
    <row r="464" spans="1:54" ht="14.25" customHeight="1" x14ac:dyDescent="0.25">
      <c r="A464" s="4"/>
      <c r="BB464" s="364"/>
    </row>
    <row r="465" spans="1:54" ht="14.25" customHeight="1" x14ac:dyDescent="0.25">
      <c r="A465" s="4"/>
      <c r="BB465" s="364"/>
    </row>
    <row r="466" spans="1:54" ht="14.25" customHeight="1" x14ac:dyDescent="0.25">
      <c r="A466" s="4"/>
      <c r="BB466" s="364"/>
    </row>
    <row r="467" spans="1:54" ht="14.25" customHeight="1" x14ac:dyDescent="0.25">
      <c r="A467" s="4"/>
      <c r="BB467" s="364"/>
    </row>
    <row r="468" spans="1:54" ht="14.25" customHeight="1" x14ac:dyDescent="0.25">
      <c r="A468" s="4"/>
      <c r="BB468" s="364"/>
    </row>
    <row r="469" spans="1:54" ht="14.25" customHeight="1" x14ac:dyDescent="0.25">
      <c r="A469" s="4"/>
      <c r="BB469" s="364"/>
    </row>
    <row r="470" spans="1:54" ht="14.25" customHeight="1" x14ac:dyDescent="0.25">
      <c r="A470" s="4"/>
      <c r="BB470" s="364"/>
    </row>
    <row r="471" spans="1:54" ht="14.25" customHeight="1" x14ac:dyDescent="0.25">
      <c r="A471" s="4"/>
      <c r="BB471" s="364"/>
    </row>
    <row r="472" spans="1:54" ht="14.25" customHeight="1" x14ac:dyDescent="0.25">
      <c r="A472" s="4"/>
      <c r="BB472" s="364"/>
    </row>
    <row r="473" spans="1:54" ht="14.25" customHeight="1" x14ac:dyDescent="0.25">
      <c r="A473" s="4"/>
      <c r="BB473" s="364"/>
    </row>
    <row r="474" spans="1:54" ht="14.25" customHeight="1" x14ac:dyDescent="0.25">
      <c r="A474" s="4"/>
      <c r="BB474" s="364"/>
    </row>
    <row r="475" spans="1:54" ht="14.25" customHeight="1" x14ac:dyDescent="0.25">
      <c r="A475" s="4"/>
      <c r="BB475" s="364"/>
    </row>
    <row r="476" spans="1:54" ht="14.25" customHeight="1" x14ac:dyDescent="0.25">
      <c r="A476" s="4"/>
      <c r="BB476" s="364"/>
    </row>
    <row r="477" spans="1:54" ht="14.25" customHeight="1" x14ac:dyDescent="0.25">
      <c r="A477" s="4"/>
      <c r="BB477" s="364"/>
    </row>
    <row r="478" spans="1:54" ht="14.25" customHeight="1" x14ac:dyDescent="0.25">
      <c r="A478" s="4"/>
      <c r="BB478" s="364"/>
    </row>
    <row r="479" spans="1:54" ht="14.25" customHeight="1" x14ac:dyDescent="0.25">
      <c r="A479" s="4"/>
      <c r="BB479" s="364"/>
    </row>
    <row r="480" spans="1:54" ht="14.25" customHeight="1" x14ac:dyDescent="0.25">
      <c r="A480" s="4"/>
      <c r="BB480" s="364"/>
    </row>
    <row r="481" spans="1:54" ht="14.25" customHeight="1" x14ac:dyDescent="0.25">
      <c r="A481" s="4"/>
      <c r="BB481" s="364"/>
    </row>
    <row r="482" spans="1:54" ht="14.25" customHeight="1" x14ac:dyDescent="0.25">
      <c r="A482" s="4"/>
      <c r="BB482" s="364"/>
    </row>
    <row r="483" spans="1:54" ht="14.25" customHeight="1" x14ac:dyDescent="0.25">
      <c r="A483" s="4"/>
      <c r="BB483" s="364"/>
    </row>
    <row r="484" spans="1:54" ht="14.25" customHeight="1" x14ac:dyDescent="0.25">
      <c r="A484" s="4"/>
      <c r="BB484" s="364"/>
    </row>
    <row r="485" spans="1:54" ht="14.25" customHeight="1" x14ac:dyDescent="0.25">
      <c r="A485" s="4"/>
      <c r="BB485" s="364"/>
    </row>
    <row r="486" spans="1:54" ht="14.25" customHeight="1" x14ac:dyDescent="0.25">
      <c r="A486" s="4"/>
      <c r="BB486" s="364"/>
    </row>
    <row r="487" spans="1:54" ht="14.25" customHeight="1" x14ac:dyDescent="0.25">
      <c r="A487" s="4"/>
      <c r="BB487" s="364"/>
    </row>
    <row r="488" spans="1:54" ht="14.25" customHeight="1" x14ac:dyDescent="0.25">
      <c r="A488" s="4"/>
      <c r="BB488" s="364"/>
    </row>
    <row r="489" spans="1:54" ht="14.25" customHeight="1" x14ac:dyDescent="0.25">
      <c r="A489" s="4"/>
      <c r="BB489" s="364"/>
    </row>
    <row r="490" spans="1:54" ht="14.25" customHeight="1" x14ac:dyDescent="0.25">
      <c r="A490" s="4"/>
      <c r="BB490" s="364"/>
    </row>
    <row r="491" spans="1:54" ht="14.25" customHeight="1" x14ac:dyDescent="0.25">
      <c r="A491" s="4"/>
      <c r="BB491" s="364"/>
    </row>
    <row r="492" spans="1:54" ht="14.25" customHeight="1" x14ac:dyDescent="0.25">
      <c r="A492" s="4"/>
      <c r="BB492" s="364"/>
    </row>
    <row r="493" spans="1:54" ht="14.25" customHeight="1" x14ac:dyDescent="0.25">
      <c r="A493" s="4"/>
      <c r="BB493" s="364"/>
    </row>
    <row r="494" spans="1:54" ht="14.25" customHeight="1" x14ac:dyDescent="0.25">
      <c r="A494" s="4"/>
      <c r="BB494" s="364"/>
    </row>
    <row r="495" spans="1:54" ht="14.25" customHeight="1" x14ac:dyDescent="0.25">
      <c r="A495" s="4"/>
      <c r="BB495" s="364"/>
    </row>
    <row r="496" spans="1:54" ht="14.25" customHeight="1" x14ac:dyDescent="0.25">
      <c r="A496" s="4"/>
      <c r="BB496" s="364"/>
    </row>
    <row r="497" spans="1:54" ht="14.25" customHeight="1" x14ac:dyDescent="0.25">
      <c r="A497" s="4"/>
      <c r="BB497" s="364"/>
    </row>
    <row r="498" spans="1:54" ht="14.25" customHeight="1" x14ac:dyDescent="0.25">
      <c r="A498" s="4"/>
      <c r="BB498" s="364"/>
    </row>
    <row r="499" spans="1:54" ht="14.25" customHeight="1" x14ac:dyDescent="0.25">
      <c r="A499" s="4"/>
      <c r="BB499" s="364"/>
    </row>
    <row r="500" spans="1:54" ht="14.25" customHeight="1" x14ac:dyDescent="0.25">
      <c r="A500" s="4"/>
      <c r="BB500" s="364"/>
    </row>
    <row r="501" spans="1:54" ht="14.25" customHeight="1" x14ac:dyDescent="0.25">
      <c r="A501" s="4"/>
      <c r="BB501" s="364"/>
    </row>
    <row r="502" spans="1:54" ht="14.25" customHeight="1" x14ac:dyDescent="0.25">
      <c r="A502" s="4"/>
      <c r="BB502" s="364"/>
    </row>
    <row r="503" spans="1:54" ht="14.25" customHeight="1" x14ac:dyDescent="0.25">
      <c r="A503" s="4"/>
      <c r="BB503" s="364"/>
    </row>
    <row r="504" spans="1:54" ht="14.25" customHeight="1" x14ac:dyDescent="0.25">
      <c r="A504" s="4"/>
      <c r="BB504" s="364"/>
    </row>
    <row r="505" spans="1:54" ht="14.25" customHeight="1" x14ac:dyDescent="0.25">
      <c r="A505" s="4"/>
      <c r="BB505" s="364"/>
    </row>
    <row r="506" spans="1:54" ht="14.25" customHeight="1" x14ac:dyDescent="0.25">
      <c r="A506" s="4"/>
      <c r="BB506" s="364"/>
    </row>
    <row r="507" spans="1:54" ht="14.25" customHeight="1" x14ac:dyDescent="0.25">
      <c r="A507" s="4"/>
      <c r="BB507" s="364"/>
    </row>
    <row r="508" spans="1:54" ht="14.25" customHeight="1" x14ac:dyDescent="0.25">
      <c r="A508" s="4"/>
      <c r="BB508" s="364"/>
    </row>
    <row r="509" spans="1:54" ht="14.25" customHeight="1" x14ac:dyDescent="0.25">
      <c r="A509" s="4"/>
      <c r="BB509" s="364"/>
    </row>
    <row r="510" spans="1:54" ht="14.25" customHeight="1" x14ac:dyDescent="0.25">
      <c r="A510" s="4"/>
      <c r="BB510" s="364"/>
    </row>
    <row r="511" spans="1:54" ht="14.25" customHeight="1" x14ac:dyDescent="0.25">
      <c r="A511" s="4"/>
      <c r="BB511" s="364"/>
    </row>
    <row r="512" spans="1:54" ht="14.25" customHeight="1" x14ac:dyDescent="0.25">
      <c r="A512" s="4"/>
      <c r="BB512" s="364"/>
    </row>
    <row r="513" spans="1:54" ht="14.25" customHeight="1" x14ac:dyDescent="0.25">
      <c r="A513" s="4"/>
      <c r="BB513" s="364"/>
    </row>
    <row r="514" spans="1:54" ht="14.25" customHeight="1" x14ac:dyDescent="0.25">
      <c r="A514" s="4"/>
      <c r="BB514" s="364"/>
    </row>
    <row r="515" spans="1:54" ht="14.25" customHeight="1" x14ac:dyDescent="0.25">
      <c r="A515" s="4"/>
      <c r="BB515" s="364"/>
    </row>
    <row r="516" spans="1:54" ht="14.25" customHeight="1" x14ac:dyDescent="0.25">
      <c r="A516" s="4"/>
      <c r="BB516" s="364"/>
    </row>
    <row r="517" spans="1:54" ht="14.25" customHeight="1" x14ac:dyDescent="0.25">
      <c r="A517" s="4"/>
      <c r="BB517" s="364"/>
    </row>
    <row r="518" spans="1:54" ht="14.25" customHeight="1" x14ac:dyDescent="0.25">
      <c r="A518" s="4"/>
      <c r="BB518" s="364"/>
    </row>
    <row r="519" spans="1:54" ht="14.25" customHeight="1" x14ac:dyDescent="0.25">
      <c r="A519" s="4"/>
      <c r="BB519" s="364"/>
    </row>
    <row r="520" spans="1:54" ht="14.25" customHeight="1" x14ac:dyDescent="0.25">
      <c r="A520" s="4"/>
      <c r="BB520" s="364"/>
    </row>
    <row r="521" spans="1:54" ht="14.25" customHeight="1" x14ac:dyDescent="0.25">
      <c r="A521" s="4"/>
      <c r="BB521" s="364"/>
    </row>
    <row r="522" spans="1:54" ht="14.25" customHeight="1" x14ac:dyDescent="0.25">
      <c r="A522" s="4"/>
      <c r="BB522" s="364"/>
    </row>
    <row r="523" spans="1:54" ht="14.25" customHeight="1" x14ac:dyDescent="0.25">
      <c r="A523" s="4"/>
      <c r="BB523" s="364"/>
    </row>
    <row r="524" spans="1:54" ht="14.25" customHeight="1" x14ac:dyDescent="0.25">
      <c r="A524" s="4"/>
      <c r="BB524" s="364"/>
    </row>
    <row r="525" spans="1:54" ht="14.25" customHeight="1" x14ac:dyDescent="0.25">
      <c r="A525" s="4"/>
      <c r="BB525" s="364"/>
    </row>
    <row r="526" spans="1:54" ht="14.25" customHeight="1" x14ac:dyDescent="0.25">
      <c r="A526" s="4"/>
      <c r="BB526" s="364"/>
    </row>
    <row r="527" spans="1:54" ht="14.25" customHeight="1" x14ac:dyDescent="0.25">
      <c r="A527" s="4"/>
      <c r="BB527" s="364"/>
    </row>
    <row r="528" spans="1:54" ht="14.25" customHeight="1" x14ac:dyDescent="0.25">
      <c r="A528" s="4"/>
      <c r="BB528" s="364"/>
    </row>
    <row r="529" spans="1:54" ht="14.25" customHeight="1" x14ac:dyDescent="0.25">
      <c r="A529" s="4"/>
      <c r="BB529" s="364"/>
    </row>
    <row r="530" spans="1:54" ht="14.25" customHeight="1" x14ac:dyDescent="0.25">
      <c r="A530" s="4"/>
      <c r="BB530" s="364"/>
    </row>
    <row r="531" spans="1:54" ht="14.25" customHeight="1" x14ac:dyDescent="0.25">
      <c r="A531" s="4"/>
      <c r="BB531" s="364"/>
    </row>
    <row r="532" spans="1:54" ht="14.25" customHeight="1" x14ac:dyDescent="0.25">
      <c r="A532" s="4"/>
      <c r="BB532" s="364"/>
    </row>
    <row r="533" spans="1:54" ht="14.25" customHeight="1" x14ac:dyDescent="0.25">
      <c r="A533" s="4"/>
      <c r="BB533" s="364"/>
    </row>
    <row r="534" spans="1:54" ht="14.25" customHeight="1" x14ac:dyDescent="0.25">
      <c r="A534" s="4"/>
      <c r="BB534" s="364"/>
    </row>
    <row r="535" spans="1:54" ht="14.25" customHeight="1" x14ac:dyDescent="0.25">
      <c r="A535" s="4"/>
      <c r="BB535" s="364"/>
    </row>
    <row r="536" spans="1:54" ht="14.25" customHeight="1" x14ac:dyDescent="0.25">
      <c r="A536" s="4"/>
      <c r="BB536" s="364"/>
    </row>
    <row r="537" spans="1:54" ht="14.25" customHeight="1" x14ac:dyDescent="0.25">
      <c r="A537" s="4"/>
      <c r="BB537" s="364"/>
    </row>
    <row r="538" spans="1:54" ht="14.25" customHeight="1" x14ac:dyDescent="0.25">
      <c r="A538" s="4"/>
      <c r="BB538" s="364"/>
    </row>
    <row r="539" spans="1:54" ht="14.25" customHeight="1" x14ac:dyDescent="0.25">
      <c r="A539" s="4"/>
      <c r="BB539" s="364"/>
    </row>
    <row r="540" spans="1:54" ht="14.25" customHeight="1" x14ac:dyDescent="0.25">
      <c r="A540" s="4"/>
      <c r="BB540" s="364"/>
    </row>
    <row r="541" spans="1:54" ht="14.25" customHeight="1" x14ac:dyDescent="0.25">
      <c r="A541" s="4"/>
      <c r="BB541" s="364"/>
    </row>
    <row r="542" spans="1:54" ht="14.25" customHeight="1" x14ac:dyDescent="0.25">
      <c r="A542" s="4"/>
      <c r="BB542" s="364"/>
    </row>
    <row r="543" spans="1:54" ht="14.25" customHeight="1" x14ac:dyDescent="0.25">
      <c r="A543" s="4"/>
      <c r="BB543" s="364"/>
    </row>
    <row r="544" spans="1:54" ht="14.25" customHeight="1" x14ac:dyDescent="0.25">
      <c r="A544" s="4"/>
      <c r="BB544" s="364"/>
    </row>
    <row r="545" spans="1:54" ht="14.25" customHeight="1" x14ac:dyDescent="0.25">
      <c r="A545" s="4"/>
      <c r="BB545" s="364"/>
    </row>
    <row r="546" spans="1:54" ht="14.25" customHeight="1" x14ac:dyDescent="0.25">
      <c r="A546" s="4"/>
      <c r="BB546" s="364"/>
    </row>
    <row r="547" spans="1:54" ht="14.25" customHeight="1" x14ac:dyDescent="0.25">
      <c r="A547" s="4"/>
      <c r="BB547" s="364"/>
    </row>
    <row r="548" spans="1:54" ht="14.25" customHeight="1" x14ac:dyDescent="0.25">
      <c r="A548" s="4"/>
      <c r="BB548" s="364"/>
    </row>
    <row r="549" spans="1:54" ht="14.25" customHeight="1" x14ac:dyDescent="0.25">
      <c r="A549" s="4"/>
      <c r="BB549" s="364"/>
    </row>
    <row r="550" spans="1:54" ht="14.25" customHeight="1" x14ac:dyDescent="0.25">
      <c r="A550" s="4"/>
      <c r="BB550" s="364"/>
    </row>
    <row r="551" spans="1:54" ht="14.25" customHeight="1" x14ac:dyDescent="0.25">
      <c r="A551" s="4"/>
      <c r="BB551" s="364"/>
    </row>
    <row r="552" spans="1:54" ht="14.25" customHeight="1" x14ac:dyDescent="0.25">
      <c r="A552" s="4"/>
      <c r="BB552" s="364"/>
    </row>
    <row r="553" spans="1:54" ht="14.25" customHeight="1" x14ac:dyDescent="0.25">
      <c r="A553" s="4"/>
      <c r="BB553" s="364"/>
    </row>
    <row r="554" spans="1:54" ht="14.25" customHeight="1" x14ac:dyDescent="0.25">
      <c r="A554" s="4"/>
      <c r="BB554" s="364"/>
    </row>
    <row r="555" spans="1:54" ht="14.25" customHeight="1" x14ac:dyDescent="0.25">
      <c r="A555" s="4"/>
      <c r="BB555" s="364"/>
    </row>
    <row r="556" spans="1:54" ht="14.25" customHeight="1" x14ac:dyDescent="0.25">
      <c r="A556" s="4"/>
      <c r="BB556" s="364"/>
    </row>
    <row r="557" spans="1:54" ht="14.25" customHeight="1" x14ac:dyDescent="0.25">
      <c r="A557" s="4"/>
      <c r="BB557" s="364"/>
    </row>
    <row r="558" spans="1:54" ht="14.25" customHeight="1" x14ac:dyDescent="0.25">
      <c r="A558" s="4"/>
      <c r="BB558" s="364"/>
    </row>
    <row r="559" spans="1:54" ht="14.25" customHeight="1" x14ac:dyDescent="0.25">
      <c r="A559" s="4"/>
      <c r="BB559" s="364"/>
    </row>
    <row r="560" spans="1:54" ht="14.25" customHeight="1" x14ac:dyDescent="0.25">
      <c r="A560" s="4"/>
      <c r="BB560" s="364"/>
    </row>
    <row r="561" spans="1:54" ht="14.25" customHeight="1" x14ac:dyDescent="0.25">
      <c r="A561" s="4"/>
      <c r="BB561" s="364"/>
    </row>
    <row r="562" spans="1:54" ht="14.25" customHeight="1" x14ac:dyDescent="0.25">
      <c r="A562" s="4"/>
      <c r="BB562" s="364"/>
    </row>
    <row r="563" spans="1:54" ht="14.25" customHeight="1" x14ac:dyDescent="0.25">
      <c r="A563" s="4"/>
      <c r="BB563" s="364"/>
    </row>
    <row r="564" spans="1:54" ht="14.25" customHeight="1" x14ac:dyDescent="0.25">
      <c r="A564" s="4"/>
      <c r="BB564" s="364"/>
    </row>
    <row r="565" spans="1:54" ht="14.25" customHeight="1" x14ac:dyDescent="0.25">
      <c r="A565" s="4"/>
      <c r="BB565" s="364"/>
    </row>
    <row r="566" spans="1:54" ht="14.25" customHeight="1" x14ac:dyDescent="0.25">
      <c r="A566" s="4"/>
      <c r="BB566" s="364"/>
    </row>
    <row r="567" spans="1:54" ht="14.25" customHeight="1" x14ac:dyDescent="0.25">
      <c r="A567" s="4"/>
      <c r="BB567" s="364"/>
    </row>
    <row r="568" spans="1:54" ht="14.25" customHeight="1" x14ac:dyDescent="0.25">
      <c r="A568" s="4"/>
      <c r="BB568" s="364"/>
    </row>
    <row r="569" spans="1:54" ht="14.25" customHeight="1" x14ac:dyDescent="0.25">
      <c r="A569" s="4"/>
      <c r="BB569" s="364"/>
    </row>
    <row r="570" spans="1:54" ht="14.25" customHeight="1" x14ac:dyDescent="0.25">
      <c r="A570" s="4"/>
      <c r="BB570" s="364"/>
    </row>
    <row r="571" spans="1:54" ht="14.25" customHeight="1" x14ac:dyDescent="0.25">
      <c r="A571" s="4"/>
      <c r="BB571" s="364"/>
    </row>
    <row r="572" spans="1:54" ht="14.25" customHeight="1" x14ac:dyDescent="0.25">
      <c r="A572" s="4"/>
      <c r="BB572" s="364"/>
    </row>
    <row r="573" spans="1:54" ht="14.25" customHeight="1" x14ac:dyDescent="0.25">
      <c r="A573" s="4"/>
      <c r="BB573" s="364"/>
    </row>
    <row r="574" spans="1:54" ht="14.25" customHeight="1" x14ac:dyDescent="0.25">
      <c r="A574" s="4"/>
      <c r="BB574" s="364"/>
    </row>
    <row r="575" spans="1:54" ht="14.25" customHeight="1" x14ac:dyDescent="0.25">
      <c r="A575" s="4"/>
      <c r="BB575" s="364"/>
    </row>
    <row r="576" spans="1:54" ht="14.25" customHeight="1" x14ac:dyDescent="0.25">
      <c r="A576" s="4"/>
      <c r="BB576" s="364"/>
    </row>
    <row r="577" spans="1:54" ht="14.25" customHeight="1" x14ac:dyDescent="0.25">
      <c r="A577" s="4"/>
      <c r="BB577" s="364"/>
    </row>
    <row r="578" spans="1:54" ht="14.25" customHeight="1" x14ac:dyDescent="0.25">
      <c r="A578" s="4"/>
      <c r="BB578" s="364"/>
    </row>
    <row r="579" spans="1:54" ht="14.25" customHeight="1" x14ac:dyDescent="0.25">
      <c r="A579" s="4"/>
      <c r="BB579" s="364"/>
    </row>
    <row r="580" spans="1:54" ht="14.25" customHeight="1" x14ac:dyDescent="0.25">
      <c r="A580" s="4"/>
      <c r="BB580" s="364"/>
    </row>
    <row r="581" spans="1:54" ht="14.25" customHeight="1" x14ac:dyDescent="0.25">
      <c r="A581" s="4"/>
      <c r="BB581" s="364"/>
    </row>
    <row r="582" spans="1:54" ht="14.25" customHeight="1" x14ac:dyDescent="0.25">
      <c r="A582" s="4"/>
      <c r="BB582" s="364"/>
    </row>
    <row r="583" spans="1:54" ht="14.25" customHeight="1" x14ac:dyDescent="0.25">
      <c r="A583" s="4"/>
      <c r="BB583" s="364"/>
    </row>
    <row r="584" spans="1:54" ht="14.25" customHeight="1" x14ac:dyDescent="0.25">
      <c r="A584" s="4"/>
      <c r="BB584" s="364"/>
    </row>
    <row r="585" spans="1:54" ht="14.25" customHeight="1" x14ac:dyDescent="0.25">
      <c r="A585" s="4"/>
      <c r="BB585" s="364"/>
    </row>
    <row r="586" spans="1:54" ht="14.25" customHeight="1" x14ac:dyDescent="0.25">
      <c r="A586" s="4"/>
      <c r="BB586" s="364"/>
    </row>
    <row r="587" spans="1:54" ht="14.25" customHeight="1" x14ac:dyDescent="0.25">
      <c r="A587" s="4"/>
      <c r="BB587" s="364"/>
    </row>
    <row r="588" spans="1:54" ht="14.25" customHeight="1" x14ac:dyDescent="0.25">
      <c r="A588" s="4"/>
      <c r="BB588" s="364"/>
    </row>
    <row r="589" spans="1:54" ht="14.25" customHeight="1" x14ac:dyDescent="0.25">
      <c r="A589" s="4"/>
      <c r="BB589" s="364"/>
    </row>
    <row r="590" spans="1:54" ht="14.25" customHeight="1" x14ac:dyDescent="0.25">
      <c r="A590" s="4"/>
      <c r="BB590" s="364"/>
    </row>
    <row r="591" spans="1:54" ht="14.25" customHeight="1" x14ac:dyDescent="0.25">
      <c r="A591" s="4"/>
      <c r="BB591" s="364"/>
    </row>
    <row r="592" spans="1:54" ht="14.25" customHeight="1" x14ac:dyDescent="0.25">
      <c r="A592" s="4"/>
      <c r="BB592" s="364"/>
    </row>
    <row r="593" spans="1:54" ht="14.25" customHeight="1" x14ac:dyDescent="0.25">
      <c r="A593" s="4"/>
      <c r="BB593" s="364"/>
    </row>
    <row r="594" spans="1:54" ht="14.25" customHeight="1" x14ac:dyDescent="0.25">
      <c r="A594" s="4"/>
      <c r="BB594" s="364"/>
    </row>
    <row r="595" spans="1:54" ht="14.25" customHeight="1" x14ac:dyDescent="0.25">
      <c r="A595" s="4"/>
      <c r="BB595" s="364"/>
    </row>
    <row r="596" spans="1:54" ht="14.25" customHeight="1" x14ac:dyDescent="0.25">
      <c r="A596" s="4"/>
      <c r="BB596" s="364"/>
    </row>
    <row r="597" spans="1:54" ht="14.25" customHeight="1" x14ac:dyDescent="0.25">
      <c r="A597" s="4"/>
      <c r="BB597" s="364"/>
    </row>
    <row r="598" spans="1:54" ht="14.25" customHeight="1" x14ac:dyDescent="0.25">
      <c r="A598" s="4"/>
      <c r="BB598" s="364"/>
    </row>
    <row r="599" spans="1:54" ht="14.25" customHeight="1" x14ac:dyDescent="0.25">
      <c r="A599" s="4"/>
      <c r="BB599" s="364"/>
    </row>
    <row r="600" spans="1:54" ht="14.25" customHeight="1" x14ac:dyDescent="0.25">
      <c r="A600" s="4"/>
      <c r="BB600" s="364"/>
    </row>
    <row r="601" spans="1:54" ht="14.25" customHeight="1" x14ac:dyDescent="0.25">
      <c r="A601" s="4"/>
      <c r="BB601" s="364"/>
    </row>
    <row r="602" spans="1:54" ht="14.25" customHeight="1" x14ac:dyDescent="0.25">
      <c r="A602" s="4"/>
      <c r="BB602" s="364"/>
    </row>
    <row r="603" spans="1:54" ht="14.25" customHeight="1" x14ac:dyDescent="0.25">
      <c r="A603" s="4"/>
      <c r="BB603" s="364"/>
    </row>
    <row r="604" spans="1:54" ht="14.25" customHeight="1" x14ac:dyDescent="0.25">
      <c r="A604" s="4"/>
      <c r="BB604" s="364"/>
    </row>
    <row r="605" spans="1:54" ht="14.25" customHeight="1" x14ac:dyDescent="0.25">
      <c r="A605" s="4"/>
      <c r="BB605" s="364"/>
    </row>
    <row r="606" spans="1:54" ht="14.25" customHeight="1" x14ac:dyDescent="0.25">
      <c r="A606" s="4"/>
      <c r="BB606" s="364"/>
    </row>
    <row r="607" spans="1:54" ht="14.25" customHeight="1" x14ac:dyDescent="0.25">
      <c r="A607" s="4"/>
      <c r="BB607" s="364"/>
    </row>
    <row r="608" spans="1:54" ht="14.25" customHeight="1" x14ac:dyDescent="0.25">
      <c r="A608" s="4"/>
      <c r="BB608" s="364"/>
    </row>
    <row r="609" spans="1:54" ht="14.25" customHeight="1" x14ac:dyDescent="0.25">
      <c r="A609" s="4"/>
      <c r="BB609" s="364"/>
    </row>
    <row r="610" spans="1:54" ht="14.25" customHeight="1" x14ac:dyDescent="0.25">
      <c r="A610" s="4"/>
      <c r="BB610" s="364"/>
    </row>
    <row r="611" spans="1:54" ht="14.25" customHeight="1" x14ac:dyDescent="0.25">
      <c r="A611" s="4"/>
      <c r="BB611" s="364"/>
    </row>
    <row r="612" spans="1:54" ht="14.25" customHeight="1" x14ac:dyDescent="0.25">
      <c r="A612" s="4"/>
      <c r="BB612" s="364"/>
    </row>
    <row r="613" spans="1:54" ht="14.25" customHeight="1" x14ac:dyDescent="0.25">
      <c r="A613" s="4"/>
      <c r="BB613" s="364"/>
    </row>
    <row r="614" spans="1:54" ht="14.25" customHeight="1" x14ac:dyDescent="0.25">
      <c r="A614" s="4"/>
      <c r="BB614" s="364"/>
    </row>
    <row r="615" spans="1:54" ht="14.25" customHeight="1" x14ac:dyDescent="0.25">
      <c r="A615" s="4"/>
      <c r="BB615" s="364"/>
    </row>
    <row r="616" spans="1:54" ht="14.25" customHeight="1" x14ac:dyDescent="0.25">
      <c r="A616" s="4"/>
      <c r="BB616" s="364"/>
    </row>
    <row r="617" spans="1:54" ht="14.25" customHeight="1" x14ac:dyDescent="0.25">
      <c r="A617" s="4"/>
      <c r="BB617" s="364"/>
    </row>
    <row r="618" spans="1:54" ht="14.25" customHeight="1" x14ac:dyDescent="0.25">
      <c r="A618" s="4"/>
      <c r="BB618" s="364"/>
    </row>
    <row r="619" spans="1:54" ht="14.25" customHeight="1" x14ac:dyDescent="0.25">
      <c r="A619" s="4"/>
      <c r="BB619" s="364"/>
    </row>
    <row r="620" spans="1:54" ht="14.25" customHeight="1" x14ac:dyDescent="0.25">
      <c r="A620" s="4"/>
      <c r="BB620" s="364"/>
    </row>
    <row r="621" spans="1:54" ht="14.25" customHeight="1" x14ac:dyDescent="0.25">
      <c r="A621" s="4"/>
      <c r="BB621" s="364"/>
    </row>
    <row r="622" spans="1:54" ht="14.25" customHeight="1" x14ac:dyDescent="0.25">
      <c r="A622" s="4"/>
      <c r="BB622" s="364"/>
    </row>
    <row r="623" spans="1:54" ht="14.25" customHeight="1" x14ac:dyDescent="0.25">
      <c r="A623" s="4"/>
      <c r="BB623" s="364"/>
    </row>
    <row r="624" spans="1:54" ht="14.25" customHeight="1" x14ac:dyDescent="0.25">
      <c r="A624" s="4"/>
      <c r="BB624" s="364"/>
    </row>
    <row r="625" spans="1:54" ht="14.25" customHeight="1" x14ac:dyDescent="0.25">
      <c r="A625" s="4"/>
      <c r="BB625" s="364"/>
    </row>
    <row r="626" spans="1:54" ht="14.25" customHeight="1" x14ac:dyDescent="0.25">
      <c r="A626" s="4"/>
      <c r="BB626" s="364"/>
    </row>
    <row r="627" spans="1:54" ht="14.25" customHeight="1" x14ac:dyDescent="0.25">
      <c r="A627" s="4"/>
      <c r="BB627" s="364"/>
    </row>
    <row r="628" spans="1:54" ht="14.25" customHeight="1" x14ac:dyDescent="0.25">
      <c r="A628" s="4"/>
      <c r="BB628" s="364"/>
    </row>
    <row r="629" spans="1:54" ht="14.25" customHeight="1" x14ac:dyDescent="0.25">
      <c r="A629" s="4"/>
      <c r="BB629" s="364"/>
    </row>
    <row r="630" spans="1:54" ht="14.25" customHeight="1" x14ac:dyDescent="0.25">
      <c r="A630" s="4"/>
      <c r="BB630" s="364"/>
    </row>
    <row r="631" spans="1:54" ht="14.25" customHeight="1" x14ac:dyDescent="0.25">
      <c r="A631" s="4"/>
      <c r="BB631" s="364"/>
    </row>
    <row r="632" spans="1:54" ht="14.25" customHeight="1" x14ac:dyDescent="0.25">
      <c r="A632" s="4"/>
      <c r="BB632" s="364"/>
    </row>
    <row r="633" spans="1:54" ht="14.25" customHeight="1" x14ac:dyDescent="0.25">
      <c r="A633" s="4"/>
      <c r="BB633" s="364"/>
    </row>
    <row r="634" spans="1:54" ht="14.25" customHeight="1" x14ac:dyDescent="0.25">
      <c r="A634" s="4"/>
      <c r="BB634" s="364"/>
    </row>
    <row r="635" spans="1:54" ht="14.25" customHeight="1" x14ac:dyDescent="0.25">
      <c r="A635" s="4"/>
      <c r="BB635" s="364"/>
    </row>
    <row r="636" spans="1:54" ht="14.25" customHeight="1" x14ac:dyDescent="0.25">
      <c r="A636" s="4"/>
      <c r="BB636" s="364"/>
    </row>
    <row r="637" spans="1:54" ht="14.25" customHeight="1" x14ac:dyDescent="0.25">
      <c r="A637" s="4"/>
      <c r="BB637" s="364"/>
    </row>
    <row r="638" spans="1:54" ht="14.25" customHeight="1" x14ac:dyDescent="0.25">
      <c r="A638" s="4"/>
      <c r="BB638" s="364"/>
    </row>
    <row r="639" spans="1:54" ht="14.25" customHeight="1" x14ac:dyDescent="0.25">
      <c r="A639" s="4"/>
      <c r="BB639" s="364"/>
    </row>
    <row r="640" spans="1:54" ht="14.25" customHeight="1" x14ac:dyDescent="0.25">
      <c r="A640" s="4"/>
      <c r="BB640" s="364"/>
    </row>
    <row r="641" spans="1:54" ht="14.25" customHeight="1" x14ac:dyDescent="0.25">
      <c r="A641" s="4"/>
      <c r="BB641" s="364"/>
    </row>
    <row r="642" spans="1:54" ht="14.25" customHeight="1" x14ac:dyDescent="0.25">
      <c r="A642" s="4"/>
      <c r="BB642" s="364"/>
    </row>
    <row r="643" spans="1:54" ht="14.25" customHeight="1" x14ac:dyDescent="0.25">
      <c r="A643" s="4"/>
      <c r="BB643" s="364"/>
    </row>
    <row r="644" spans="1:54" ht="14.25" customHeight="1" x14ac:dyDescent="0.25">
      <c r="A644" s="4"/>
      <c r="BB644" s="364"/>
    </row>
    <row r="645" spans="1:54" ht="14.25" customHeight="1" x14ac:dyDescent="0.25">
      <c r="A645" s="4"/>
      <c r="BB645" s="364"/>
    </row>
    <row r="646" spans="1:54" ht="14.25" customHeight="1" x14ac:dyDescent="0.25">
      <c r="A646" s="4"/>
      <c r="BB646" s="364"/>
    </row>
    <row r="647" spans="1:54" ht="14.25" customHeight="1" x14ac:dyDescent="0.25">
      <c r="A647" s="4"/>
      <c r="BB647" s="364"/>
    </row>
    <row r="648" spans="1:54" ht="14.25" customHeight="1" x14ac:dyDescent="0.25">
      <c r="A648" s="4"/>
      <c r="BB648" s="364"/>
    </row>
    <row r="649" spans="1:54" ht="14.25" customHeight="1" x14ac:dyDescent="0.25">
      <c r="A649" s="4"/>
      <c r="BB649" s="364"/>
    </row>
    <row r="650" spans="1:54" ht="14.25" customHeight="1" x14ac:dyDescent="0.25">
      <c r="A650" s="4"/>
      <c r="BB650" s="364"/>
    </row>
    <row r="651" spans="1:54" ht="14.25" customHeight="1" x14ac:dyDescent="0.25">
      <c r="A651" s="4"/>
      <c r="BB651" s="364"/>
    </row>
    <row r="652" spans="1:54" ht="14.25" customHeight="1" x14ac:dyDescent="0.25">
      <c r="A652" s="4"/>
      <c r="BB652" s="364"/>
    </row>
    <row r="653" spans="1:54" ht="14.25" customHeight="1" x14ac:dyDescent="0.25">
      <c r="A653" s="4"/>
      <c r="BB653" s="364"/>
    </row>
    <row r="654" spans="1:54" ht="14.25" customHeight="1" x14ac:dyDescent="0.25">
      <c r="A654" s="4"/>
      <c r="BB654" s="364"/>
    </row>
    <row r="655" spans="1:54" ht="14.25" customHeight="1" x14ac:dyDescent="0.25">
      <c r="A655" s="4"/>
      <c r="BB655" s="364"/>
    </row>
    <row r="656" spans="1:54" ht="14.25" customHeight="1" x14ac:dyDescent="0.25">
      <c r="A656" s="4"/>
      <c r="BB656" s="364"/>
    </row>
    <row r="657" spans="1:54" ht="14.25" customHeight="1" x14ac:dyDescent="0.25">
      <c r="A657" s="4"/>
      <c r="BB657" s="364"/>
    </row>
    <row r="658" spans="1:54" ht="14.25" customHeight="1" x14ac:dyDescent="0.25">
      <c r="A658" s="4"/>
      <c r="BB658" s="364"/>
    </row>
    <row r="659" spans="1:54" ht="14.25" customHeight="1" x14ac:dyDescent="0.25">
      <c r="A659" s="4"/>
      <c r="BB659" s="364"/>
    </row>
    <row r="660" spans="1:54" ht="14.25" customHeight="1" x14ac:dyDescent="0.25">
      <c r="A660" s="4"/>
      <c r="BB660" s="364"/>
    </row>
    <row r="661" spans="1:54" ht="14.25" customHeight="1" x14ac:dyDescent="0.25">
      <c r="A661" s="4"/>
      <c r="BB661" s="364"/>
    </row>
    <row r="662" spans="1:54" ht="14.25" customHeight="1" x14ac:dyDescent="0.25">
      <c r="A662" s="4"/>
      <c r="BB662" s="364"/>
    </row>
    <row r="663" spans="1:54" ht="14.25" customHeight="1" x14ac:dyDescent="0.25">
      <c r="A663" s="4"/>
      <c r="BB663" s="364"/>
    </row>
    <row r="664" spans="1:54" ht="14.25" customHeight="1" x14ac:dyDescent="0.25">
      <c r="A664" s="4"/>
      <c r="BB664" s="364"/>
    </row>
    <row r="665" spans="1:54" ht="14.25" customHeight="1" x14ac:dyDescent="0.25">
      <c r="A665" s="4"/>
      <c r="BB665" s="364"/>
    </row>
    <row r="666" spans="1:54" ht="14.25" customHeight="1" x14ac:dyDescent="0.25">
      <c r="A666" s="4"/>
      <c r="BB666" s="364"/>
    </row>
    <row r="667" spans="1:54" ht="14.25" customHeight="1" x14ac:dyDescent="0.25">
      <c r="A667" s="4"/>
      <c r="BB667" s="364"/>
    </row>
    <row r="668" spans="1:54" ht="14.25" customHeight="1" x14ac:dyDescent="0.25">
      <c r="A668" s="4"/>
      <c r="BB668" s="364"/>
    </row>
    <row r="669" spans="1:54" ht="14.25" customHeight="1" x14ac:dyDescent="0.25">
      <c r="A669" s="4"/>
      <c r="BB669" s="364"/>
    </row>
    <row r="670" spans="1:54" ht="14.25" customHeight="1" x14ac:dyDescent="0.25">
      <c r="A670" s="4"/>
      <c r="BB670" s="364"/>
    </row>
    <row r="671" spans="1:54" ht="14.25" customHeight="1" x14ac:dyDescent="0.25">
      <c r="A671" s="4"/>
      <c r="BB671" s="364"/>
    </row>
    <row r="672" spans="1:54" ht="14.25" customHeight="1" x14ac:dyDescent="0.25">
      <c r="A672" s="4"/>
      <c r="BB672" s="364"/>
    </row>
    <row r="673" spans="1:54" ht="14.25" customHeight="1" x14ac:dyDescent="0.25">
      <c r="A673" s="4"/>
      <c r="BB673" s="364"/>
    </row>
    <row r="674" spans="1:54" ht="14.25" customHeight="1" x14ac:dyDescent="0.25">
      <c r="A674" s="4"/>
      <c r="BB674" s="364"/>
    </row>
    <row r="675" spans="1:54" ht="14.25" customHeight="1" x14ac:dyDescent="0.25">
      <c r="A675" s="4"/>
      <c r="BB675" s="364"/>
    </row>
    <row r="676" spans="1:54" ht="14.25" customHeight="1" x14ac:dyDescent="0.25">
      <c r="A676" s="4"/>
      <c r="BB676" s="364"/>
    </row>
    <row r="677" spans="1:54" ht="14.25" customHeight="1" x14ac:dyDescent="0.25">
      <c r="A677" s="4"/>
      <c r="BB677" s="364"/>
    </row>
    <row r="678" spans="1:54" ht="14.25" customHeight="1" x14ac:dyDescent="0.25">
      <c r="A678" s="4"/>
      <c r="BB678" s="364"/>
    </row>
    <row r="679" spans="1:54" ht="14.25" customHeight="1" x14ac:dyDescent="0.25">
      <c r="A679" s="4"/>
      <c r="BB679" s="364"/>
    </row>
    <row r="680" spans="1:54" ht="14.25" customHeight="1" x14ac:dyDescent="0.25">
      <c r="A680" s="4"/>
      <c r="BB680" s="364"/>
    </row>
    <row r="681" spans="1:54" ht="14.25" customHeight="1" x14ac:dyDescent="0.25">
      <c r="A681" s="4"/>
      <c r="BB681" s="364"/>
    </row>
    <row r="682" spans="1:54" ht="14.25" customHeight="1" x14ac:dyDescent="0.25">
      <c r="A682" s="4"/>
      <c r="BB682" s="364"/>
    </row>
    <row r="683" spans="1:54" ht="14.25" customHeight="1" x14ac:dyDescent="0.25">
      <c r="A683" s="4"/>
      <c r="BB683" s="364"/>
    </row>
    <row r="684" spans="1:54" ht="14.25" customHeight="1" x14ac:dyDescent="0.25">
      <c r="A684" s="4"/>
      <c r="BB684" s="364"/>
    </row>
    <row r="685" spans="1:54" ht="14.25" customHeight="1" x14ac:dyDescent="0.25">
      <c r="A685" s="4"/>
      <c r="BB685" s="364"/>
    </row>
    <row r="686" spans="1:54" ht="14.25" customHeight="1" x14ac:dyDescent="0.25">
      <c r="A686" s="4"/>
      <c r="BB686" s="364"/>
    </row>
    <row r="687" spans="1:54" ht="14.25" customHeight="1" x14ac:dyDescent="0.25">
      <c r="A687" s="4"/>
      <c r="BB687" s="364"/>
    </row>
    <row r="688" spans="1:54" ht="14.25" customHeight="1" x14ac:dyDescent="0.25">
      <c r="A688" s="4"/>
      <c r="BB688" s="364"/>
    </row>
    <row r="689" spans="1:54" ht="14.25" customHeight="1" x14ac:dyDescent="0.25">
      <c r="A689" s="4"/>
      <c r="BB689" s="364"/>
    </row>
    <row r="690" spans="1:54" ht="14.25" customHeight="1" x14ac:dyDescent="0.25">
      <c r="A690" s="4"/>
      <c r="BB690" s="364"/>
    </row>
    <row r="691" spans="1:54" ht="14.25" customHeight="1" x14ac:dyDescent="0.25">
      <c r="A691" s="4"/>
      <c r="BB691" s="364"/>
    </row>
    <row r="692" spans="1:54" ht="14.25" customHeight="1" x14ac:dyDescent="0.25">
      <c r="A692" s="4"/>
      <c r="BB692" s="364"/>
    </row>
    <row r="693" spans="1:54" ht="14.25" customHeight="1" x14ac:dyDescent="0.25">
      <c r="A693" s="4"/>
      <c r="BB693" s="364"/>
    </row>
    <row r="694" spans="1:54" ht="14.25" customHeight="1" x14ac:dyDescent="0.25">
      <c r="A694" s="4"/>
      <c r="BB694" s="364"/>
    </row>
    <row r="695" spans="1:54" ht="14.25" customHeight="1" x14ac:dyDescent="0.25">
      <c r="A695" s="4"/>
      <c r="BB695" s="364"/>
    </row>
    <row r="696" spans="1:54" ht="14.25" customHeight="1" x14ac:dyDescent="0.25">
      <c r="A696" s="4"/>
      <c r="BB696" s="364"/>
    </row>
    <row r="697" spans="1:54" ht="14.25" customHeight="1" x14ac:dyDescent="0.25">
      <c r="A697" s="4"/>
      <c r="BB697" s="364"/>
    </row>
    <row r="698" spans="1:54" ht="14.25" customHeight="1" x14ac:dyDescent="0.25">
      <c r="A698" s="4"/>
      <c r="BB698" s="364"/>
    </row>
    <row r="699" spans="1:54" ht="14.25" customHeight="1" x14ac:dyDescent="0.25">
      <c r="A699" s="4"/>
      <c r="BB699" s="364"/>
    </row>
    <row r="700" spans="1:54" ht="14.25" customHeight="1" x14ac:dyDescent="0.25">
      <c r="A700" s="4"/>
      <c r="BB700" s="364"/>
    </row>
    <row r="701" spans="1:54" ht="14.25" customHeight="1" x14ac:dyDescent="0.25">
      <c r="A701" s="4"/>
      <c r="BB701" s="364"/>
    </row>
    <row r="702" spans="1:54" ht="14.25" customHeight="1" x14ac:dyDescent="0.25">
      <c r="A702" s="4"/>
      <c r="BB702" s="364"/>
    </row>
    <row r="703" spans="1:54" ht="14.25" customHeight="1" x14ac:dyDescent="0.25">
      <c r="A703" s="4"/>
      <c r="BB703" s="364"/>
    </row>
    <row r="704" spans="1:54" ht="14.25" customHeight="1" x14ac:dyDescent="0.25">
      <c r="A704" s="4"/>
      <c r="BB704" s="364"/>
    </row>
    <row r="705" spans="1:54" ht="14.25" customHeight="1" x14ac:dyDescent="0.25">
      <c r="A705" s="4"/>
      <c r="BB705" s="364"/>
    </row>
    <row r="706" spans="1:54" ht="14.25" customHeight="1" x14ac:dyDescent="0.25">
      <c r="A706" s="4"/>
      <c r="BB706" s="364"/>
    </row>
    <row r="707" spans="1:54" ht="14.25" customHeight="1" x14ac:dyDescent="0.25">
      <c r="A707" s="4"/>
      <c r="BB707" s="364"/>
    </row>
    <row r="708" spans="1:54" ht="14.25" customHeight="1" x14ac:dyDescent="0.25">
      <c r="A708" s="4"/>
      <c r="BB708" s="364"/>
    </row>
    <row r="709" spans="1:54" ht="14.25" customHeight="1" x14ac:dyDescent="0.25">
      <c r="A709" s="4"/>
      <c r="BB709" s="364"/>
    </row>
    <row r="710" spans="1:54" ht="14.25" customHeight="1" x14ac:dyDescent="0.25">
      <c r="A710" s="4"/>
      <c r="BB710" s="364"/>
    </row>
    <row r="711" spans="1:54" ht="14.25" customHeight="1" x14ac:dyDescent="0.25">
      <c r="A711" s="4"/>
      <c r="BB711" s="364"/>
    </row>
    <row r="712" spans="1:54" ht="14.25" customHeight="1" x14ac:dyDescent="0.25">
      <c r="A712" s="4"/>
      <c r="BB712" s="364"/>
    </row>
    <row r="713" spans="1:54" ht="14.25" customHeight="1" x14ac:dyDescent="0.25">
      <c r="A713" s="4"/>
      <c r="BB713" s="364"/>
    </row>
    <row r="714" spans="1:54" ht="14.25" customHeight="1" x14ac:dyDescent="0.25">
      <c r="A714" s="4"/>
      <c r="BB714" s="364"/>
    </row>
    <row r="715" spans="1:54" ht="14.25" customHeight="1" x14ac:dyDescent="0.25">
      <c r="A715" s="4"/>
      <c r="BB715" s="364"/>
    </row>
    <row r="716" spans="1:54" ht="14.25" customHeight="1" x14ac:dyDescent="0.25">
      <c r="A716" s="4"/>
      <c r="BB716" s="364"/>
    </row>
    <row r="717" spans="1:54" ht="14.25" customHeight="1" x14ac:dyDescent="0.25">
      <c r="A717" s="4"/>
      <c r="BB717" s="364"/>
    </row>
    <row r="718" spans="1:54" ht="14.25" customHeight="1" x14ac:dyDescent="0.25">
      <c r="A718" s="4"/>
      <c r="BB718" s="364"/>
    </row>
    <row r="719" spans="1:54" ht="14.25" customHeight="1" x14ac:dyDescent="0.25">
      <c r="A719" s="4"/>
      <c r="BB719" s="364"/>
    </row>
    <row r="720" spans="1:54" ht="14.25" customHeight="1" x14ac:dyDescent="0.25">
      <c r="A720" s="4"/>
      <c r="BB720" s="364"/>
    </row>
    <row r="721" spans="1:54" ht="14.25" customHeight="1" x14ac:dyDescent="0.25">
      <c r="A721" s="4"/>
      <c r="BB721" s="364"/>
    </row>
    <row r="722" spans="1:54" ht="14.25" customHeight="1" x14ac:dyDescent="0.25">
      <c r="A722" s="4"/>
      <c r="BB722" s="364"/>
    </row>
    <row r="723" spans="1:54" ht="14.25" customHeight="1" x14ac:dyDescent="0.25">
      <c r="A723" s="4"/>
      <c r="BB723" s="364"/>
    </row>
    <row r="724" spans="1:54" ht="14.25" customHeight="1" x14ac:dyDescent="0.25">
      <c r="A724" s="4"/>
      <c r="BB724" s="364"/>
    </row>
    <row r="725" spans="1:54" ht="14.25" customHeight="1" x14ac:dyDescent="0.25">
      <c r="A725" s="4"/>
      <c r="BB725" s="364"/>
    </row>
    <row r="726" spans="1:54" ht="14.25" customHeight="1" x14ac:dyDescent="0.25">
      <c r="A726" s="4"/>
      <c r="BB726" s="364"/>
    </row>
    <row r="727" spans="1:54" ht="14.25" customHeight="1" x14ac:dyDescent="0.25">
      <c r="A727" s="4"/>
      <c r="BB727" s="364"/>
    </row>
    <row r="728" spans="1:54" ht="14.25" customHeight="1" x14ac:dyDescent="0.25">
      <c r="A728" s="4"/>
      <c r="BB728" s="364"/>
    </row>
    <row r="729" spans="1:54" ht="14.25" customHeight="1" x14ac:dyDescent="0.25">
      <c r="A729" s="4"/>
      <c r="BB729" s="364"/>
    </row>
    <row r="730" spans="1:54" ht="14.25" customHeight="1" x14ac:dyDescent="0.25">
      <c r="A730" s="4"/>
      <c r="BB730" s="364"/>
    </row>
    <row r="731" spans="1:54" ht="14.25" customHeight="1" x14ac:dyDescent="0.25">
      <c r="A731" s="4"/>
      <c r="BB731" s="364"/>
    </row>
    <row r="732" spans="1:54" ht="14.25" customHeight="1" x14ac:dyDescent="0.25">
      <c r="A732" s="4"/>
      <c r="BB732" s="364"/>
    </row>
    <row r="733" spans="1:54" ht="14.25" customHeight="1" x14ac:dyDescent="0.25">
      <c r="A733" s="4"/>
      <c r="BB733" s="364"/>
    </row>
    <row r="734" spans="1:54" ht="14.25" customHeight="1" x14ac:dyDescent="0.25">
      <c r="A734" s="4"/>
      <c r="BB734" s="364"/>
    </row>
    <row r="735" spans="1:54" ht="14.25" customHeight="1" x14ac:dyDescent="0.25">
      <c r="A735" s="4"/>
      <c r="BB735" s="364"/>
    </row>
    <row r="736" spans="1:54" ht="14.25" customHeight="1" x14ac:dyDescent="0.25">
      <c r="A736" s="4"/>
      <c r="BB736" s="364"/>
    </row>
    <row r="737" spans="1:54" ht="14.25" customHeight="1" x14ac:dyDescent="0.25">
      <c r="A737" s="4"/>
      <c r="BB737" s="364"/>
    </row>
    <row r="738" spans="1:54" ht="14.25" customHeight="1" x14ac:dyDescent="0.25">
      <c r="A738" s="4"/>
      <c r="BB738" s="364"/>
    </row>
    <row r="739" spans="1:54" ht="14.25" customHeight="1" x14ac:dyDescent="0.25">
      <c r="A739" s="4"/>
      <c r="BB739" s="364"/>
    </row>
    <row r="740" spans="1:54" ht="14.25" customHeight="1" x14ac:dyDescent="0.25">
      <c r="A740" s="4"/>
      <c r="BB740" s="364"/>
    </row>
    <row r="741" spans="1:54" ht="14.25" customHeight="1" x14ac:dyDescent="0.25">
      <c r="A741" s="4"/>
      <c r="BB741" s="364"/>
    </row>
    <row r="742" spans="1:54" ht="14.25" customHeight="1" x14ac:dyDescent="0.25">
      <c r="A742" s="4"/>
      <c r="BB742" s="364"/>
    </row>
    <row r="743" spans="1:54" ht="14.25" customHeight="1" x14ac:dyDescent="0.25">
      <c r="A743" s="4"/>
      <c r="BB743" s="364"/>
    </row>
    <row r="744" spans="1:54" ht="14.25" customHeight="1" x14ac:dyDescent="0.25">
      <c r="A744" s="4"/>
      <c r="BB744" s="364"/>
    </row>
    <row r="745" spans="1:54" ht="14.25" customHeight="1" x14ac:dyDescent="0.25">
      <c r="A745" s="4"/>
      <c r="BB745" s="364"/>
    </row>
    <row r="746" spans="1:54" ht="14.25" customHeight="1" x14ac:dyDescent="0.25">
      <c r="A746" s="4"/>
      <c r="BB746" s="364"/>
    </row>
    <row r="747" spans="1:54" ht="14.25" customHeight="1" x14ac:dyDescent="0.25">
      <c r="A747" s="4"/>
      <c r="BB747" s="364"/>
    </row>
    <row r="748" spans="1:54" ht="14.25" customHeight="1" x14ac:dyDescent="0.25">
      <c r="A748" s="4"/>
      <c r="BB748" s="364"/>
    </row>
    <row r="749" spans="1:54" ht="14.25" customHeight="1" x14ac:dyDescent="0.25">
      <c r="A749" s="4"/>
      <c r="BB749" s="364"/>
    </row>
    <row r="750" spans="1:54" ht="14.25" customHeight="1" x14ac:dyDescent="0.25">
      <c r="A750" s="4"/>
      <c r="BB750" s="364"/>
    </row>
    <row r="751" spans="1:54" ht="14.25" customHeight="1" x14ac:dyDescent="0.25">
      <c r="A751" s="4"/>
      <c r="BB751" s="364"/>
    </row>
    <row r="752" spans="1:54" ht="14.25" customHeight="1" x14ac:dyDescent="0.25">
      <c r="A752" s="4"/>
      <c r="BB752" s="364"/>
    </row>
    <row r="753" spans="1:54" ht="14.25" customHeight="1" x14ac:dyDescent="0.25">
      <c r="A753" s="4"/>
      <c r="BB753" s="364"/>
    </row>
    <row r="754" spans="1:54" ht="14.25" customHeight="1" x14ac:dyDescent="0.25">
      <c r="A754" s="4"/>
      <c r="BB754" s="364"/>
    </row>
    <row r="755" spans="1:54" ht="14.25" customHeight="1" x14ac:dyDescent="0.25">
      <c r="A755" s="4"/>
      <c r="BB755" s="364"/>
    </row>
    <row r="756" spans="1:54" ht="14.25" customHeight="1" x14ac:dyDescent="0.25">
      <c r="A756" s="4"/>
      <c r="BB756" s="364"/>
    </row>
    <row r="757" spans="1:54" ht="14.25" customHeight="1" x14ac:dyDescent="0.25">
      <c r="A757" s="4"/>
      <c r="BB757" s="364"/>
    </row>
    <row r="758" spans="1:54" ht="14.25" customHeight="1" x14ac:dyDescent="0.25">
      <c r="A758" s="4"/>
      <c r="BB758" s="364"/>
    </row>
    <row r="759" spans="1:54" ht="14.25" customHeight="1" x14ac:dyDescent="0.25">
      <c r="A759" s="4"/>
      <c r="BB759" s="364"/>
    </row>
    <row r="760" spans="1:54" ht="14.25" customHeight="1" x14ac:dyDescent="0.25">
      <c r="A760" s="4"/>
      <c r="BB760" s="364"/>
    </row>
    <row r="761" spans="1:54" ht="14.25" customHeight="1" x14ac:dyDescent="0.25">
      <c r="A761" s="4"/>
      <c r="BB761" s="364"/>
    </row>
    <row r="762" spans="1:54" ht="14.25" customHeight="1" x14ac:dyDescent="0.25">
      <c r="A762" s="4"/>
      <c r="BB762" s="364"/>
    </row>
    <row r="763" spans="1:54" ht="14.25" customHeight="1" x14ac:dyDescent="0.25">
      <c r="A763" s="4"/>
      <c r="BB763" s="364"/>
    </row>
    <row r="764" spans="1:54" ht="14.25" customHeight="1" x14ac:dyDescent="0.25">
      <c r="A764" s="4"/>
      <c r="BB764" s="364"/>
    </row>
    <row r="765" spans="1:54" ht="14.25" customHeight="1" x14ac:dyDescent="0.25">
      <c r="A765" s="4"/>
      <c r="BB765" s="364"/>
    </row>
    <row r="766" spans="1:54" ht="14.25" customHeight="1" x14ac:dyDescent="0.25">
      <c r="A766" s="4"/>
      <c r="BB766" s="364"/>
    </row>
    <row r="767" spans="1:54" ht="14.25" customHeight="1" x14ac:dyDescent="0.25">
      <c r="A767" s="4"/>
      <c r="BB767" s="364"/>
    </row>
    <row r="768" spans="1:54" ht="14.25" customHeight="1" x14ac:dyDescent="0.25">
      <c r="A768" s="4"/>
      <c r="BB768" s="364"/>
    </row>
    <row r="769" spans="1:54" ht="14.25" customHeight="1" x14ac:dyDescent="0.25">
      <c r="A769" s="4"/>
      <c r="BB769" s="364"/>
    </row>
    <row r="770" spans="1:54" ht="14.25" customHeight="1" x14ac:dyDescent="0.25">
      <c r="A770" s="4"/>
      <c r="BB770" s="364"/>
    </row>
    <row r="771" spans="1:54" ht="14.25" customHeight="1" x14ac:dyDescent="0.25">
      <c r="A771" s="4"/>
      <c r="BB771" s="364"/>
    </row>
    <row r="772" spans="1:54" ht="14.25" customHeight="1" x14ac:dyDescent="0.25">
      <c r="A772" s="4"/>
      <c r="BB772" s="364"/>
    </row>
    <row r="773" spans="1:54" ht="14.25" customHeight="1" x14ac:dyDescent="0.25">
      <c r="A773" s="4"/>
      <c r="BB773" s="364"/>
    </row>
    <row r="774" spans="1:54" ht="14.25" customHeight="1" x14ac:dyDescent="0.25">
      <c r="A774" s="4"/>
      <c r="BB774" s="364"/>
    </row>
    <row r="775" spans="1:54" ht="14.25" customHeight="1" x14ac:dyDescent="0.25">
      <c r="A775" s="4"/>
      <c r="BB775" s="364"/>
    </row>
    <row r="776" spans="1:54" ht="14.25" customHeight="1" x14ac:dyDescent="0.25">
      <c r="A776" s="4"/>
      <c r="BB776" s="364"/>
    </row>
    <row r="777" spans="1:54" ht="14.25" customHeight="1" x14ac:dyDescent="0.25">
      <c r="A777" s="4"/>
      <c r="BB777" s="364"/>
    </row>
    <row r="778" spans="1:54" ht="14.25" customHeight="1" x14ac:dyDescent="0.25">
      <c r="A778" s="4"/>
      <c r="BB778" s="364"/>
    </row>
    <row r="779" spans="1:54" ht="14.25" customHeight="1" x14ac:dyDescent="0.25">
      <c r="A779" s="4"/>
      <c r="BB779" s="364"/>
    </row>
    <row r="780" spans="1:54" ht="14.25" customHeight="1" x14ac:dyDescent="0.25">
      <c r="A780" s="4"/>
      <c r="BB780" s="364"/>
    </row>
    <row r="781" spans="1:54" ht="14.25" customHeight="1" x14ac:dyDescent="0.25">
      <c r="A781" s="4"/>
      <c r="BB781" s="364"/>
    </row>
    <row r="782" spans="1:54" ht="14.25" customHeight="1" x14ac:dyDescent="0.25">
      <c r="A782" s="4"/>
      <c r="BB782" s="364"/>
    </row>
    <row r="783" spans="1:54" ht="14.25" customHeight="1" x14ac:dyDescent="0.25">
      <c r="A783" s="4"/>
      <c r="BB783" s="364"/>
    </row>
    <row r="784" spans="1:54" ht="14.25" customHeight="1" x14ac:dyDescent="0.25">
      <c r="A784" s="4"/>
      <c r="BB784" s="364"/>
    </row>
    <row r="785" spans="1:54" ht="14.25" customHeight="1" x14ac:dyDescent="0.25">
      <c r="A785" s="4"/>
      <c r="BB785" s="364"/>
    </row>
    <row r="786" spans="1:54" ht="14.25" customHeight="1" x14ac:dyDescent="0.25">
      <c r="A786" s="4"/>
      <c r="BB786" s="364"/>
    </row>
    <row r="787" spans="1:54" ht="14.25" customHeight="1" x14ac:dyDescent="0.25">
      <c r="A787" s="4"/>
      <c r="BB787" s="364"/>
    </row>
    <row r="788" spans="1:54" ht="14.25" customHeight="1" x14ac:dyDescent="0.25">
      <c r="A788" s="4"/>
      <c r="BB788" s="364"/>
    </row>
    <row r="789" spans="1:54" ht="14.25" customHeight="1" x14ac:dyDescent="0.25">
      <c r="A789" s="4"/>
      <c r="BB789" s="364"/>
    </row>
    <row r="790" spans="1:54" ht="14.25" customHeight="1" x14ac:dyDescent="0.25">
      <c r="A790" s="4"/>
      <c r="BB790" s="364"/>
    </row>
    <row r="791" spans="1:54" ht="14.25" customHeight="1" x14ac:dyDescent="0.25">
      <c r="A791" s="4"/>
      <c r="BB791" s="364"/>
    </row>
    <row r="792" spans="1:54" ht="14.25" customHeight="1" x14ac:dyDescent="0.25">
      <c r="A792" s="4"/>
      <c r="BB792" s="364"/>
    </row>
    <row r="793" spans="1:54" ht="14.25" customHeight="1" x14ac:dyDescent="0.25">
      <c r="A793" s="4"/>
      <c r="BB793" s="364"/>
    </row>
    <row r="794" spans="1:54" ht="14.25" customHeight="1" x14ac:dyDescent="0.25">
      <c r="A794" s="4"/>
      <c r="BB794" s="364"/>
    </row>
    <row r="795" spans="1:54" ht="14.25" customHeight="1" x14ac:dyDescent="0.25">
      <c r="A795" s="4"/>
      <c r="BB795" s="364"/>
    </row>
    <row r="796" spans="1:54" ht="14.25" customHeight="1" x14ac:dyDescent="0.25">
      <c r="A796" s="4"/>
      <c r="BB796" s="364"/>
    </row>
    <row r="797" spans="1:54" ht="14.25" customHeight="1" x14ac:dyDescent="0.25">
      <c r="A797" s="4"/>
      <c r="BB797" s="364"/>
    </row>
    <row r="798" spans="1:54" ht="14.25" customHeight="1" x14ac:dyDescent="0.25">
      <c r="A798" s="4"/>
      <c r="BB798" s="364"/>
    </row>
    <row r="799" spans="1:54" ht="14.25" customHeight="1" x14ac:dyDescent="0.25">
      <c r="A799" s="4"/>
      <c r="BB799" s="364"/>
    </row>
    <row r="800" spans="1:54" ht="14.25" customHeight="1" x14ac:dyDescent="0.25">
      <c r="A800" s="4"/>
      <c r="BB800" s="364"/>
    </row>
    <row r="801" spans="1:54" ht="14.25" customHeight="1" x14ac:dyDescent="0.25">
      <c r="A801" s="4"/>
      <c r="BB801" s="364"/>
    </row>
    <row r="802" spans="1:54" ht="14.25" customHeight="1" x14ac:dyDescent="0.25">
      <c r="A802" s="4"/>
      <c r="BB802" s="364"/>
    </row>
    <row r="803" spans="1:54" ht="14.25" customHeight="1" x14ac:dyDescent="0.25">
      <c r="A803" s="4"/>
      <c r="BB803" s="364"/>
    </row>
    <row r="804" spans="1:54" ht="14.25" customHeight="1" x14ac:dyDescent="0.25">
      <c r="A804" s="4"/>
      <c r="BB804" s="364"/>
    </row>
    <row r="805" spans="1:54" ht="14.25" customHeight="1" x14ac:dyDescent="0.25">
      <c r="A805" s="4"/>
      <c r="BB805" s="364"/>
    </row>
    <row r="806" spans="1:54" ht="14.25" customHeight="1" x14ac:dyDescent="0.25">
      <c r="A806" s="4"/>
      <c r="BB806" s="364"/>
    </row>
    <row r="807" spans="1:54" ht="14.25" customHeight="1" x14ac:dyDescent="0.25">
      <c r="A807" s="4"/>
      <c r="BB807" s="364"/>
    </row>
    <row r="808" spans="1:54" ht="14.25" customHeight="1" x14ac:dyDescent="0.25">
      <c r="A808" s="4"/>
      <c r="BB808" s="364"/>
    </row>
    <row r="809" spans="1:54" ht="14.25" customHeight="1" x14ac:dyDescent="0.25">
      <c r="A809" s="4"/>
      <c r="BB809" s="364"/>
    </row>
    <row r="810" spans="1:54" ht="14.25" customHeight="1" x14ac:dyDescent="0.25">
      <c r="A810" s="4"/>
      <c r="BB810" s="364"/>
    </row>
    <row r="811" spans="1:54" ht="14.25" customHeight="1" x14ac:dyDescent="0.25">
      <c r="A811" s="4"/>
      <c r="BB811" s="364"/>
    </row>
    <row r="812" spans="1:54" ht="14.25" customHeight="1" x14ac:dyDescent="0.25">
      <c r="A812" s="4"/>
      <c r="BB812" s="364"/>
    </row>
    <row r="813" spans="1:54" ht="14.25" customHeight="1" x14ac:dyDescent="0.25">
      <c r="A813" s="4"/>
      <c r="BB813" s="364"/>
    </row>
    <row r="814" spans="1:54" ht="14.25" customHeight="1" x14ac:dyDescent="0.25">
      <c r="A814" s="4"/>
      <c r="BB814" s="364"/>
    </row>
    <row r="815" spans="1:54" ht="14.25" customHeight="1" x14ac:dyDescent="0.25">
      <c r="A815" s="4"/>
      <c r="BB815" s="364"/>
    </row>
    <row r="816" spans="1:54" ht="14.25" customHeight="1" x14ac:dyDescent="0.25">
      <c r="A816" s="4"/>
      <c r="BB816" s="364"/>
    </row>
    <row r="817" spans="1:54" ht="14.25" customHeight="1" x14ac:dyDescent="0.25">
      <c r="A817" s="4"/>
      <c r="BB817" s="364"/>
    </row>
    <row r="818" spans="1:54" ht="14.25" customHeight="1" x14ac:dyDescent="0.25">
      <c r="A818" s="4"/>
      <c r="BB818" s="364"/>
    </row>
    <row r="819" spans="1:54" ht="14.25" customHeight="1" x14ac:dyDescent="0.25">
      <c r="A819" s="4"/>
      <c r="BB819" s="364"/>
    </row>
    <row r="820" spans="1:54" ht="14.25" customHeight="1" x14ac:dyDescent="0.25">
      <c r="A820" s="4"/>
      <c r="BB820" s="364"/>
    </row>
    <row r="821" spans="1:54" ht="14.25" customHeight="1" x14ac:dyDescent="0.25">
      <c r="A821" s="4"/>
      <c r="BB821" s="364"/>
    </row>
    <row r="822" spans="1:54" ht="14.25" customHeight="1" x14ac:dyDescent="0.25">
      <c r="A822" s="4"/>
      <c r="BB822" s="364"/>
    </row>
    <row r="823" spans="1:54" ht="14.25" customHeight="1" x14ac:dyDescent="0.25">
      <c r="A823" s="4"/>
      <c r="BB823" s="364"/>
    </row>
    <row r="824" spans="1:54" ht="14.25" customHeight="1" x14ac:dyDescent="0.25">
      <c r="A824" s="4"/>
      <c r="BB824" s="364"/>
    </row>
    <row r="825" spans="1:54" ht="14.25" customHeight="1" x14ac:dyDescent="0.25">
      <c r="A825" s="4"/>
      <c r="BB825" s="364"/>
    </row>
    <row r="826" spans="1:54" ht="14.25" customHeight="1" x14ac:dyDescent="0.25">
      <c r="A826" s="4"/>
      <c r="BB826" s="364"/>
    </row>
    <row r="827" spans="1:54" ht="14.25" customHeight="1" x14ac:dyDescent="0.25">
      <c r="A827" s="4"/>
      <c r="BB827" s="364"/>
    </row>
    <row r="828" spans="1:54" ht="14.25" customHeight="1" x14ac:dyDescent="0.25">
      <c r="A828" s="4"/>
      <c r="BB828" s="364"/>
    </row>
    <row r="829" spans="1:54" ht="14.25" customHeight="1" x14ac:dyDescent="0.25">
      <c r="A829" s="4"/>
      <c r="BB829" s="364"/>
    </row>
    <row r="830" spans="1:54" ht="14.25" customHeight="1" x14ac:dyDescent="0.25">
      <c r="A830" s="4"/>
      <c r="BB830" s="364"/>
    </row>
    <row r="831" spans="1:54" ht="14.25" customHeight="1" x14ac:dyDescent="0.25">
      <c r="A831" s="4"/>
      <c r="BB831" s="364"/>
    </row>
    <row r="832" spans="1:54" ht="14.25" customHeight="1" x14ac:dyDescent="0.25">
      <c r="A832" s="4"/>
      <c r="BB832" s="364"/>
    </row>
    <row r="833" spans="1:54" ht="14.25" customHeight="1" x14ac:dyDescent="0.25">
      <c r="A833" s="4"/>
      <c r="BB833" s="364"/>
    </row>
    <row r="834" spans="1:54" ht="14.25" customHeight="1" x14ac:dyDescent="0.25">
      <c r="A834" s="4"/>
      <c r="BB834" s="364"/>
    </row>
    <row r="835" spans="1:54" ht="14.25" customHeight="1" x14ac:dyDescent="0.25">
      <c r="A835" s="4"/>
      <c r="BB835" s="364"/>
    </row>
    <row r="836" spans="1:54" ht="14.25" customHeight="1" x14ac:dyDescent="0.25">
      <c r="A836" s="4"/>
      <c r="BB836" s="364"/>
    </row>
    <row r="837" spans="1:54" ht="14.25" customHeight="1" x14ac:dyDescent="0.25">
      <c r="A837" s="4"/>
      <c r="BB837" s="364"/>
    </row>
    <row r="838" spans="1:54" ht="14.25" customHeight="1" x14ac:dyDescent="0.25">
      <c r="A838" s="4"/>
      <c r="BB838" s="364"/>
    </row>
    <row r="839" spans="1:54" ht="14.25" customHeight="1" x14ac:dyDescent="0.25">
      <c r="A839" s="4"/>
      <c r="BB839" s="364"/>
    </row>
    <row r="840" spans="1:54" ht="14.25" customHeight="1" x14ac:dyDescent="0.25">
      <c r="A840" s="4"/>
      <c r="BB840" s="364"/>
    </row>
    <row r="841" spans="1:54" ht="14.25" customHeight="1" x14ac:dyDescent="0.25">
      <c r="A841" s="4"/>
      <c r="BB841" s="364"/>
    </row>
    <row r="842" spans="1:54" ht="14.25" customHeight="1" x14ac:dyDescent="0.25">
      <c r="A842" s="4"/>
      <c r="BB842" s="364"/>
    </row>
    <row r="843" spans="1:54" ht="14.25" customHeight="1" x14ac:dyDescent="0.25">
      <c r="A843" s="4"/>
      <c r="BB843" s="364"/>
    </row>
    <row r="844" spans="1:54" ht="14.25" customHeight="1" x14ac:dyDescent="0.25">
      <c r="A844" s="4"/>
      <c r="BB844" s="364"/>
    </row>
    <row r="845" spans="1:54" ht="14.25" customHeight="1" x14ac:dyDescent="0.25">
      <c r="A845" s="4"/>
      <c r="BB845" s="364"/>
    </row>
    <row r="846" spans="1:54" ht="14.25" customHeight="1" x14ac:dyDescent="0.25">
      <c r="A846" s="4"/>
      <c r="BB846" s="364"/>
    </row>
    <row r="847" spans="1:54" ht="14.25" customHeight="1" x14ac:dyDescent="0.25">
      <c r="A847" s="4"/>
      <c r="BB847" s="364"/>
    </row>
    <row r="848" spans="1:54" ht="14.25" customHeight="1" x14ac:dyDescent="0.25">
      <c r="A848" s="4"/>
      <c r="BB848" s="364"/>
    </row>
    <row r="849" spans="1:54" ht="14.25" customHeight="1" x14ac:dyDescent="0.25">
      <c r="A849" s="4"/>
      <c r="BB849" s="364"/>
    </row>
    <row r="850" spans="1:54" ht="14.25" customHeight="1" x14ac:dyDescent="0.25">
      <c r="A850" s="4"/>
      <c r="BB850" s="364"/>
    </row>
    <row r="851" spans="1:54" ht="14.25" customHeight="1" x14ac:dyDescent="0.25">
      <c r="A851" s="4"/>
      <c r="BB851" s="364"/>
    </row>
    <row r="852" spans="1:54" ht="14.25" customHeight="1" x14ac:dyDescent="0.25">
      <c r="A852" s="4"/>
      <c r="BB852" s="364"/>
    </row>
    <row r="853" spans="1:54" ht="14.25" customHeight="1" x14ac:dyDescent="0.25">
      <c r="A853" s="4"/>
      <c r="BB853" s="364"/>
    </row>
    <row r="854" spans="1:54" ht="14.25" customHeight="1" x14ac:dyDescent="0.25">
      <c r="A854" s="4"/>
      <c r="BB854" s="364"/>
    </row>
    <row r="855" spans="1:54" ht="14.25" customHeight="1" x14ac:dyDescent="0.25">
      <c r="A855" s="4"/>
      <c r="BB855" s="364"/>
    </row>
    <row r="856" spans="1:54" ht="14.25" customHeight="1" x14ac:dyDescent="0.25">
      <c r="A856" s="4"/>
      <c r="BB856" s="364"/>
    </row>
    <row r="857" spans="1:54" ht="14.25" customHeight="1" x14ac:dyDescent="0.25">
      <c r="A857" s="4"/>
      <c r="BB857" s="364"/>
    </row>
    <row r="858" spans="1:54" ht="14.25" customHeight="1" x14ac:dyDescent="0.25">
      <c r="A858" s="4"/>
      <c r="BB858" s="364"/>
    </row>
    <row r="859" spans="1:54" ht="14.25" customHeight="1" x14ac:dyDescent="0.25">
      <c r="A859" s="4"/>
      <c r="BB859" s="364"/>
    </row>
    <row r="860" spans="1:54" ht="14.25" customHeight="1" x14ac:dyDescent="0.25">
      <c r="A860" s="4"/>
      <c r="BB860" s="364"/>
    </row>
    <row r="861" spans="1:54" ht="14.25" customHeight="1" x14ac:dyDescent="0.25">
      <c r="A861" s="4"/>
      <c r="BB861" s="364"/>
    </row>
    <row r="862" spans="1:54" ht="14.25" customHeight="1" x14ac:dyDescent="0.25">
      <c r="A862" s="4"/>
      <c r="BB862" s="364"/>
    </row>
    <row r="863" spans="1:54" ht="14.25" customHeight="1" x14ac:dyDescent="0.25">
      <c r="A863" s="4"/>
      <c r="BB863" s="364"/>
    </row>
    <row r="864" spans="1:54" ht="14.25" customHeight="1" x14ac:dyDescent="0.25">
      <c r="A864" s="4"/>
      <c r="BB864" s="364"/>
    </row>
    <row r="865" spans="1:54" ht="14.25" customHeight="1" x14ac:dyDescent="0.25">
      <c r="A865" s="4"/>
      <c r="BB865" s="364"/>
    </row>
    <row r="866" spans="1:54" ht="14.25" customHeight="1" x14ac:dyDescent="0.25">
      <c r="A866" s="4"/>
      <c r="BB866" s="364"/>
    </row>
    <row r="867" spans="1:54" ht="14.25" customHeight="1" x14ac:dyDescent="0.25">
      <c r="A867" s="4"/>
      <c r="BB867" s="364"/>
    </row>
    <row r="868" spans="1:54" ht="14.25" customHeight="1" x14ac:dyDescent="0.25">
      <c r="A868" s="4"/>
      <c r="BB868" s="364"/>
    </row>
    <row r="869" spans="1:54" ht="14.25" customHeight="1" x14ac:dyDescent="0.25">
      <c r="A869" s="4"/>
      <c r="BB869" s="364"/>
    </row>
    <row r="870" spans="1:54" ht="14.25" customHeight="1" x14ac:dyDescent="0.25">
      <c r="A870" s="4"/>
      <c r="BB870" s="364"/>
    </row>
    <row r="871" spans="1:54" ht="14.25" customHeight="1" x14ac:dyDescent="0.25">
      <c r="A871" s="4"/>
      <c r="BB871" s="364"/>
    </row>
    <row r="872" spans="1:54" ht="14.25" customHeight="1" x14ac:dyDescent="0.25">
      <c r="A872" s="4"/>
      <c r="BB872" s="364"/>
    </row>
    <row r="873" spans="1:54" ht="14.25" customHeight="1" x14ac:dyDescent="0.25">
      <c r="A873" s="4"/>
      <c r="BB873" s="364"/>
    </row>
    <row r="874" spans="1:54" ht="14.25" customHeight="1" x14ac:dyDescent="0.25">
      <c r="A874" s="4"/>
      <c r="BB874" s="364"/>
    </row>
    <row r="875" spans="1:54" ht="14.25" customHeight="1" x14ac:dyDescent="0.25">
      <c r="A875" s="4"/>
      <c r="BB875" s="364"/>
    </row>
    <row r="876" spans="1:54" ht="14.25" customHeight="1" x14ac:dyDescent="0.25">
      <c r="A876" s="4"/>
      <c r="BB876" s="364"/>
    </row>
    <row r="877" spans="1:54" ht="14.25" customHeight="1" x14ac:dyDescent="0.25">
      <c r="A877" s="4"/>
      <c r="BB877" s="364"/>
    </row>
    <row r="878" spans="1:54" ht="14.25" customHeight="1" x14ac:dyDescent="0.25">
      <c r="A878" s="4"/>
      <c r="BB878" s="364"/>
    </row>
    <row r="879" spans="1:54" ht="14.25" customHeight="1" x14ac:dyDescent="0.25">
      <c r="A879" s="4"/>
      <c r="BB879" s="364"/>
    </row>
    <row r="880" spans="1:54" ht="14.25" customHeight="1" x14ac:dyDescent="0.25">
      <c r="A880" s="4"/>
      <c r="BB880" s="364"/>
    </row>
    <row r="881" spans="1:54" ht="14.25" customHeight="1" x14ac:dyDescent="0.25">
      <c r="A881" s="4"/>
      <c r="BB881" s="364"/>
    </row>
    <row r="882" spans="1:54" ht="14.25" customHeight="1" x14ac:dyDescent="0.25">
      <c r="A882" s="4"/>
      <c r="BB882" s="364"/>
    </row>
    <row r="883" spans="1:54" ht="14.25" customHeight="1" x14ac:dyDescent="0.25">
      <c r="A883" s="4"/>
      <c r="BB883" s="364"/>
    </row>
    <row r="884" spans="1:54" ht="14.25" customHeight="1" x14ac:dyDescent="0.25">
      <c r="A884" s="4"/>
      <c r="BB884" s="364"/>
    </row>
    <row r="885" spans="1:54" ht="14.25" customHeight="1" x14ac:dyDescent="0.25">
      <c r="A885" s="4"/>
      <c r="BB885" s="364"/>
    </row>
    <row r="886" spans="1:54" ht="14.25" customHeight="1" x14ac:dyDescent="0.25">
      <c r="A886" s="4"/>
      <c r="BB886" s="364"/>
    </row>
    <row r="887" spans="1:54" ht="14.25" customHeight="1" x14ac:dyDescent="0.25">
      <c r="A887" s="4"/>
      <c r="BB887" s="364"/>
    </row>
    <row r="888" spans="1:54" ht="14.25" customHeight="1" x14ac:dyDescent="0.25">
      <c r="A888" s="4"/>
      <c r="BB888" s="364"/>
    </row>
    <row r="889" spans="1:54" ht="14.25" customHeight="1" x14ac:dyDescent="0.25">
      <c r="A889" s="4"/>
      <c r="BB889" s="364"/>
    </row>
    <row r="890" spans="1:54" ht="14.25" customHeight="1" x14ac:dyDescent="0.25">
      <c r="A890" s="4"/>
      <c r="BB890" s="364"/>
    </row>
    <row r="891" spans="1:54" ht="14.25" customHeight="1" x14ac:dyDescent="0.25">
      <c r="A891" s="4"/>
      <c r="BB891" s="364"/>
    </row>
    <row r="892" spans="1:54" ht="14.25" customHeight="1" x14ac:dyDescent="0.25">
      <c r="A892" s="4"/>
      <c r="BB892" s="364"/>
    </row>
    <row r="893" spans="1:54" ht="14.25" customHeight="1" x14ac:dyDescent="0.25">
      <c r="A893" s="4"/>
      <c r="BB893" s="364"/>
    </row>
    <row r="894" spans="1:54" ht="14.25" customHeight="1" x14ac:dyDescent="0.25">
      <c r="A894" s="4"/>
      <c r="BB894" s="364"/>
    </row>
    <row r="895" spans="1:54" ht="14.25" customHeight="1" x14ac:dyDescent="0.25">
      <c r="A895" s="4"/>
      <c r="BB895" s="364"/>
    </row>
    <row r="896" spans="1:54" ht="14.25" customHeight="1" x14ac:dyDescent="0.25">
      <c r="A896" s="4"/>
      <c r="BB896" s="364"/>
    </row>
    <row r="897" spans="1:54" ht="14.25" customHeight="1" x14ac:dyDescent="0.25">
      <c r="A897" s="4"/>
      <c r="BB897" s="364"/>
    </row>
    <row r="898" spans="1:54" ht="14.25" customHeight="1" x14ac:dyDescent="0.25">
      <c r="A898" s="4"/>
      <c r="BB898" s="364"/>
    </row>
    <row r="899" spans="1:54" ht="14.25" customHeight="1" x14ac:dyDescent="0.25">
      <c r="A899" s="4"/>
      <c r="BB899" s="364"/>
    </row>
    <row r="900" spans="1:54" ht="14.25" customHeight="1" x14ac:dyDescent="0.25">
      <c r="A900" s="4"/>
      <c r="BB900" s="364"/>
    </row>
    <row r="901" spans="1:54" ht="14.25" customHeight="1" x14ac:dyDescent="0.25">
      <c r="A901" s="4"/>
      <c r="BB901" s="364"/>
    </row>
    <row r="902" spans="1:54" ht="14.25" customHeight="1" x14ac:dyDescent="0.25">
      <c r="A902" s="4"/>
      <c r="BB902" s="364"/>
    </row>
    <row r="903" spans="1:54" ht="14.25" customHeight="1" x14ac:dyDescent="0.25">
      <c r="A903" s="4"/>
      <c r="BB903" s="364"/>
    </row>
    <row r="904" spans="1:54" ht="14.25" customHeight="1" x14ac:dyDescent="0.25">
      <c r="A904" s="4"/>
      <c r="BB904" s="364"/>
    </row>
    <row r="905" spans="1:54" ht="14.25" customHeight="1" x14ac:dyDescent="0.25">
      <c r="A905" s="4"/>
      <c r="BB905" s="364"/>
    </row>
    <row r="906" spans="1:54" ht="14.25" customHeight="1" x14ac:dyDescent="0.25">
      <c r="A906" s="4"/>
      <c r="BB906" s="364"/>
    </row>
    <row r="907" spans="1:54" ht="14.25" customHeight="1" x14ac:dyDescent="0.25">
      <c r="A907" s="4"/>
      <c r="BB907" s="364"/>
    </row>
    <row r="908" spans="1:54" ht="14.25" customHeight="1" x14ac:dyDescent="0.25">
      <c r="A908" s="4"/>
      <c r="BB908" s="364"/>
    </row>
    <row r="909" spans="1:54" ht="14.25" customHeight="1" x14ac:dyDescent="0.25">
      <c r="A909" s="4"/>
      <c r="BB909" s="364"/>
    </row>
    <row r="910" spans="1:54" ht="14.25" customHeight="1" x14ac:dyDescent="0.25">
      <c r="A910" s="4"/>
      <c r="BB910" s="364"/>
    </row>
    <row r="911" spans="1:54" ht="14.25" customHeight="1" x14ac:dyDescent="0.25">
      <c r="A911" s="4"/>
      <c r="BB911" s="364"/>
    </row>
    <row r="912" spans="1:54" ht="14.25" customHeight="1" x14ac:dyDescent="0.25">
      <c r="A912" s="4"/>
      <c r="BB912" s="364"/>
    </row>
    <row r="913" spans="1:54" ht="14.25" customHeight="1" x14ac:dyDescent="0.25">
      <c r="A913" s="4"/>
      <c r="BB913" s="364"/>
    </row>
    <row r="914" spans="1:54" ht="14.25" customHeight="1" x14ac:dyDescent="0.25">
      <c r="A914" s="4"/>
      <c r="BB914" s="364"/>
    </row>
    <row r="915" spans="1:54" ht="14.25" customHeight="1" x14ac:dyDescent="0.25">
      <c r="A915" s="4"/>
      <c r="BB915" s="364"/>
    </row>
    <row r="916" spans="1:54" ht="14.25" customHeight="1" x14ac:dyDescent="0.25">
      <c r="A916" s="4"/>
      <c r="BB916" s="364"/>
    </row>
    <row r="917" spans="1:54" ht="14.25" customHeight="1" x14ac:dyDescent="0.25">
      <c r="A917" s="4"/>
      <c r="BB917" s="364"/>
    </row>
    <row r="918" spans="1:54" ht="14.25" customHeight="1" x14ac:dyDescent="0.25">
      <c r="A918" s="4"/>
      <c r="BB918" s="364"/>
    </row>
    <row r="919" spans="1:54" ht="14.25" customHeight="1" x14ac:dyDescent="0.25">
      <c r="A919" s="4"/>
      <c r="BB919" s="364"/>
    </row>
    <row r="920" spans="1:54" ht="14.25" customHeight="1" x14ac:dyDescent="0.25">
      <c r="A920" s="4"/>
      <c r="BB920" s="364"/>
    </row>
    <row r="921" spans="1:54" ht="14.25" customHeight="1" x14ac:dyDescent="0.25">
      <c r="A921" s="4"/>
      <c r="BB921" s="364"/>
    </row>
    <row r="922" spans="1:54" ht="14.25" customHeight="1" x14ac:dyDescent="0.25">
      <c r="A922" s="4"/>
      <c r="BB922" s="364"/>
    </row>
    <row r="923" spans="1:54" ht="14.25" customHeight="1" x14ac:dyDescent="0.25">
      <c r="A923" s="4"/>
      <c r="BB923" s="364"/>
    </row>
    <row r="924" spans="1:54" ht="14.25" customHeight="1" x14ac:dyDescent="0.25">
      <c r="A924" s="4"/>
      <c r="BB924" s="364"/>
    </row>
    <row r="925" spans="1:54" ht="14.25" customHeight="1" x14ac:dyDescent="0.25">
      <c r="A925" s="4"/>
      <c r="BB925" s="364"/>
    </row>
    <row r="926" spans="1:54" ht="14.25" customHeight="1" x14ac:dyDescent="0.25">
      <c r="A926" s="4"/>
      <c r="BB926" s="364"/>
    </row>
    <row r="927" spans="1:54" ht="14.25" customHeight="1" x14ac:dyDescent="0.25">
      <c r="A927" s="4"/>
      <c r="BB927" s="364"/>
    </row>
    <row r="928" spans="1:54" ht="14.25" customHeight="1" x14ac:dyDescent="0.25">
      <c r="A928" s="4"/>
      <c r="BB928" s="364"/>
    </row>
    <row r="929" spans="1:54" ht="14.25" customHeight="1" x14ac:dyDescent="0.25">
      <c r="A929" s="4"/>
      <c r="BB929" s="364"/>
    </row>
    <row r="930" spans="1:54" ht="14.25" customHeight="1" x14ac:dyDescent="0.25">
      <c r="A930" s="4"/>
      <c r="BB930" s="364"/>
    </row>
    <row r="931" spans="1:54" ht="14.25" customHeight="1" x14ac:dyDescent="0.25">
      <c r="A931" s="4"/>
      <c r="BB931" s="364"/>
    </row>
    <row r="932" spans="1:54" ht="14.25" customHeight="1" x14ac:dyDescent="0.25">
      <c r="A932" s="4"/>
      <c r="BB932" s="364"/>
    </row>
    <row r="933" spans="1:54" ht="14.25" customHeight="1" x14ac:dyDescent="0.25">
      <c r="A933" s="4"/>
      <c r="BB933" s="364"/>
    </row>
    <row r="934" spans="1:54" ht="14.25" customHeight="1" x14ac:dyDescent="0.25">
      <c r="A934" s="4"/>
      <c r="BB934" s="364"/>
    </row>
    <row r="935" spans="1:54" ht="14.25" customHeight="1" x14ac:dyDescent="0.25">
      <c r="A935" s="4"/>
      <c r="BB935" s="364"/>
    </row>
    <row r="936" spans="1:54" ht="14.25" customHeight="1" x14ac:dyDescent="0.25">
      <c r="A936" s="4"/>
      <c r="BB936" s="364"/>
    </row>
    <row r="937" spans="1:54" ht="14.25" customHeight="1" x14ac:dyDescent="0.25">
      <c r="A937" s="4"/>
      <c r="BB937" s="364"/>
    </row>
    <row r="938" spans="1:54" ht="14.25" customHeight="1" x14ac:dyDescent="0.25">
      <c r="A938" s="4"/>
      <c r="BB938" s="364"/>
    </row>
    <row r="939" spans="1:54" ht="14.25" customHeight="1" x14ac:dyDescent="0.25">
      <c r="A939" s="4"/>
      <c r="BB939" s="364"/>
    </row>
    <row r="940" spans="1:54" ht="14.25" customHeight="1" x14ac:dyDescent="0.25">
      <c r="A940" s="4"/>
      <c r="BB940" s="364"/>
    </row>
    <row r="941" spans="1:54" ht="14.25" customHeight="1" x14ac:dyDescent="0.25">
      <c r="A941" s="4"/>
      <c r="BB941" s="364"/>
    </row>
    <row r="942" spans="1:54" ht="14.25" customHeight="1" x14ac:dyDescent="0.25">
      <c r="A942" s="4"/>
      <c r="BB942" s="364"/>
    </row>
    <row r="943" spans="1:54" ht="14.25" customHeight="1" x14ac:dyDescent="0.25">
      <c r="A943" s="4"/>
      <c r="BB943" s="364"/>
    </row>
    <row r="944" spans="1:54" ht="14.25" customHeight="1" x14ac:dyDescent="0.25">
      <c r="A944" s="4"/>
      <c r="BB944" s="364"/>
    </row>
    <row r="945" spans="1:54" ht="14.25" customHeight="1" x14ac:dyDescent="0.25">
      <c r="A945" s="4"/>
      <c r="BB945" s="364"/>
    </row>
    <row r="946" spans="1:54" ht="14.25" customHeight="1" x14ac:dyDescent="0.25">
      <c r="A946" s="4"/>
      <c r="BB946" s="364"/>
    </row>
    <row r="947" spans="1:54" ht="14.25" customHeight="1" x14ac:dyDescent="0.25">
      <c r="A947" s="4"/>
      <c r="BB947" s="364"/>
    </row>
    <row r="948" spans="1:54" ht="14.25" customHeight="1" x14ac:dyDescent="0.25">
      <c r="A948" s="4"/>
      <c r="BB948" s="364"/>
    </row>
    <row r="949" spans="1:54" ht="14.25" customHeight="1" x14ac:dyDescent="0.25">
      <c r="A949" s="4"/>
      <c r="BB949" s="364"/>
    </row>
    <row r="950" spans="1:54" ht="14.25" customHeight="1" x14ac:dyDescent="0.25">
      <c r="A950" s="4"/>
      <c r="BB950" s="364"/>
    </row>
    <row r="951" spans="1:54" ht="14.25" customHeight="1" x14ac:dyDescent="0.25">
      <c r="A951" s="4"/>
      <c r="BB951" s="364"/>
    </row>
    <row r="952" spans="1:54" ht="14.25" customHeight="1" x14ac:dyDescent="0.25">
      <c r="A952" s="4"/>
      <c r="BB952" s="364"/>
    </row>
    <row r="953" spans="1:54" ht="14.25" customHeight="1" x14ac:dyDescent="0.25">
      <c r="A953" s="4"/>
      <c r="BB953" s="364"/>
    </row>
    <row r="954" spans="1:54" ht="14.25" customHeight="1" x14ac:dyDescent="0.25">
      <c r="A954" s="4"/>
      <c r="BB954" s="364"/>
    </row>
    <row r="955" spans="1:54" ht="14.25" customHeight="1" x14ac:dyDescent="0.25">
      <c r="A955" s="4"/>
      <c r="BB955" s="364"/>
    </row>
    <row r="956" spans="1:54" ht="14.25" customHeight="1" x14ac:dyDescent="0.25">
      <c r="A956" s="4"/>
      <c r="BB956" s="364"/>
    </row>
    <row r="957" spans="1:54" ht="14.25" customHeight="1" x14ac:dyDescent="0.25">
      <c r="A957" s="4"/>
      <c r="BB957" s="364"/>
    </row>
    <row r="958" spans="1:54" ht="14.25" customHeight="1" x14ac:dyDescent="0.25">
      <c r="A958" s="4"/>
      <c r="BB958" s="364"/>
    </row>
    <row r="959" spans="1:54" ht="14.25" customHeight="1" x14ac:dyDescent="0.25">
      <c r="A959" s="4"/>
      <c r="BB959" s="364"/>
    </row>
    <row r="960" spans="1:54" ht="14.25" customHeight="1" x14ac:dyDescent="0.25">
      <c r="A960" s="4"/>
      <c r="BB960" s="364"/>
    </row>
    <row r="961" spans="1:54" ht="14.25" customHeight="1" x14ac:dyDescent="0.25">
      <c r="A961" s="4"/>
      <c r="BB961" s="364"/>
    </row>
    <row r="962" spans="1:54" ht="14.25" customHeight="1" x14ac:dyDescent="0.25">
      <c r="A962" s="4"/>
      <c r="BB962" s="364"/>
    </row>
    <row r="963" spans="1:54" ht="14.25" customHeight="1" x14ac:dyDescent="0.25">
      <c r="A963" s="4"/>
      <c r="BB963" s="364"/>
    </row>
    <row r="964" spans="1:54" ht="14.25" customHeight="1" x14ac:dyDescent="0.25">
      <c r="A964" s="4"/>
      <c r="BB964" s="364"/>
    </row>
    <row r="965" spans="1:54" ht="14.25" customHeight="1" x14ac:dyDescent="0.25">
      <c r="A965" s="4"/>
      <c r="BB965" s="364"/>
    </row>
    <row r="966" spans="1:54" ht="14.25" customHeight="1" x14ac:dyDescent="0.25">
      <c r="A966" s="4"/>
      <c r="BB966" s="364"/>
    </row>
    <row r="967" spans="1:54" ht="14.25" customHeight="1" x14ac:dyDescent="0.25">
      <c r="A967" s="4"/>
      <c r="BB967" s="364"/>
    </row>
    <row r="968" spans="1:54" ht="14.25" customHeight="1" x14ac:dyDescent="0.25">
      <c r="A968" s="4"/>
      <c r="BB968" s="364"/>
    </row>
    <row r="969" spans="1:54" ht="14.25" customHeight="1" x14ac:dyDescent="0.25">
      <c r="A969" s="4"/>
      <c r="BB969" s="364"/>
    </row>
    <row r="970" spans="1:54" ht="14.25" customHeight="1" x14ac:dyDescent="0.25">
      <c r="A970" s="4"/>
      <c r="BB970" s="364"/>
    </row>
    <row r="971" spans="1:54" ht="14.25" customHeight="1" x14ac:dyDescent="0.25">
      <c r="A971" s="4"/>
      <c r="BB971" s="364"/>
    </row>
    <row r="972" spans="1:54" ht="14.25" customHeight="1" x14ac:dyDescent="0.25">
      <c r="A972" s="4"/>
      <c r="BB972" s="364"/>
    </row>
    <row r="973" spans="1:54" ht="14.25" customHeight="1" x14ac:dyDescent="0.25">
      <c r="A973" s="4"/>
      <c r="BB973" s="364"/>
    </row>
    <row r="974" spans="1:54" ht="14.25" customHeight="1" x14ac:dyDescent="0.25">
      <c r="A974" s="4"/>
      <c r="BB974" s="364"/>
    </row>
    <row r="975" spans="1:54" ht="14.25" customHeight="1" x14ac:dyDescent="0.25">
      <c r="A975" s="4"/>
      <c r="BB975" s="364"/>
    </row>
    <row r="976" spans="1:54" ht="14.25" customHeight="1" x14ac:dyDescent="0.25">
      <c r="A976" s="4"/>
      <c r="BB976" s="364"/>
    </row>
    <row r="977" spans="1:54" ht="14.25" customHeight="1" x14ac:dyDescent="0.25">
      <c r="A977" s="4"/>
      <c r="BB977" s="364"/>
    </row>
    <row r="978" spans="1:54" ht="14.25" customHeight="1" x14ac:dyDescent="0.25">
      <c r="A978" s="4"/>
      <c r="BB978" s="364"/>
    </row>
    <row r="979" spans="1:54" ht="14.25" customHeight="1" x14ac:dyDescent="0.25">
      <c r="A979" s="4"/>
      <c r="BB979" s="364"/>
    </row>
    <row r="980" spans="1:54" ht="14.25" customHeight="1" x14ac:dyDescent="0.25">
      <c r="A980" s="4"/>
      <c r="BB980" s="364"/>
    </row>
    <row r="981" spans="1:54" ht="14.25" customHeight="1" x14ac:dyDescent="0.25">
      <c r="A981" s="4"/>
      <c r="BB981" s="364"/>
    </row>
    <row r="982" spans="1:54" ht="14.25" customHeight="1" x14ac:dyDescent="0.25">
      <c r="A982" s="4"/>
      <c r="BB982" s="364"/>
    </row>
    <row r="983" spans="1:54" ht="14.25" customHeight="1" x14ac:dyDescent="0.25">
      <c r="A983" s="4"/>
      <c r="BB983" s="364"/>
    </row>
    <row r="984" spans="1:54" ht="14.25" customHeight="1" x14ac:dyDescent="0.25">
      <c r="A984" s="4"/>
      <c r="BB984" s="364"/>
    </row>
    <row r="985" spans="1:54" ht="14.25" customHeight="1" x14ac:dyDescent="0.25">
      <c r="A985" s="4"/>
      <c r="BB985" s="364"/>
    </row>
    <row r="986" spans="1:54" ht="14.25" customHeight="1" x14ac:dyDescent="0.25">
      <c r="A986" s="4"/>
      <c r="BB986" s="364"/>
    </row>
    <row r="987" spans="1:54" ht="14.25" customHeight="1" x14ac:dyDescent="0.25">
      <c r="A987" s="4"/>
      <c r="BB987" s="364"/>
    </row>
    <row r="988" spans="1:54" ht="14.25" customHeight="1" x14ac:dyDescent="0.25">
      <c r="A988" s="4"/>
      <c r="BB988" s="364"/>
    </row>
    <row r="989" spans="1:54" ht="14.25" customHeight="1" x14ac:dyDescent="0.25">
      <c r="A989" s="4"/>
      <c r="BB989" s="364"/>
    </row>
    <row r="990" spans="1:54" ht="14.25" customHeight="1" x14ac:dyDescent="0.25">
      <c r="A990" s="4"/>
      <c r="BB990" s="364"/>
    </row>
    <row r="991" spans="1:54" ht="14.25" customHeight="1" x14ac:dyDescent="0.25">
      <c r="A991" s="4"/>
      <c r="BB991" s="364"/>
    </row>
    <row r="992" spans="1:54" ht="14.25" customHeight="1" x14ac:dyDescent="0.25">
      <c r="A992" s="4"/>
      <c r="BB992" s="364"/>
    </row>
    <row r="993" spans="1:54" ht="14.25" customHeight="1" x14ac:dyDescent="0.25">
      <c r="A993" s="4"/>
      <c r="BB993" s="364"/>
    </row>
    <row r="994" spans="1:54" ht="14.25" customHeight="1" x14ac:dyDescent="0.25">
      <c r="A994" s="4"/>
      <c r="BB994" s="364"/>
    </row>
    <row r="995" spans="1:54" ht="14.25" customHeight="1" x14ac:dyDescent="0.25">
      <c r="A995" s="4"/>
      <c r="BB995" s="364"/>
    </row>
    <row r="996" spans="1:54" ht="14.25" customHeight="1" x14ac:dyDescent="0.25">
      <c r="A996" s="4"/>
      <c r="BB996" s="364"/>
    </row>
    <row r="997" spans="1:54" ht="14.25" customHeight="1" x14ac:dyDescent="0.25">
      <c r="A997" s="4"/>
      <c r="BB997" s="364"/>
    </row>
    <row r="998" spans="1:54" ht="14.25" customHeight="1" x14ac:dyDescent="0.25">
      <c r="A998" s="4"/>
      <c r="BB998" s="364"/>
    </row>
    <row r="999" spans="1:54" ht="14.25" customHeight="1" x14ac:dyDescent="0.25">
      <c r="A999" s="4"/>
      <c r="BB999" s="364"/>
    </row>
    <row r="1000" spans="1:54" ht="14.25" customHeight="1" x14ac:dyDescent="0.25">
      <c r="A1000" s="4"/>
      <c r="BB1000" s="364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2EADD"/>
  </sheetPr>
  <dimension ref="A1:BB1000"/>
  <sheetViews>
    <sheetView workbookViewId="0">
      <selection activeCell="C2" sqref="C2"/>
    </sheetView>
  </sheetViews>
  <sheetFormatPr defaultColWidth="12.625" defaultRowHeight="15" customHeight="1" x14ac:dyDescent="0.2"/>
  <cols>
    <col min="1" max="1" width="20" customWidth="1"/>
    <col min="2" max="2" width="8.625" customWidth="1"/>
    <col min="3" max="6" width="9.625" customWidth="1"/>
    <col min="7" max="7" width="9.125" customWidth="1"/>
    <col min="8" max="11" width="9.625" customWidth="1"/>
    <col min="12" max="12" width="8.625" customWidth="1"/>
    <col min="13" max="13" width="9.625" customWidth="1"/>
    <col min="14" max="14" width="10.5" customWidth="1"/>
    <col min="15" max="15" width="8.625" customWidth="1"/>
    <col min="16" max="16" width="9.625" customWidth="1"/>
    <col min="17" max="17" width="10.25" customWidth="1"/>
    <col min="18" max="20" width="9.625" customWidth="1"/>
    <col min="21" max="21" width="8.625" customWidth="1"/>
    <col min="22" max="23" width="9.625" customWidth="1"/>
    <col min="24" max="24" width="10.5" customWidth="1"/>
    <col min="25" max="25" width="9.625" customWidth="1"/>
    <col min="26" max="26" width="8.625" customWidth="1"/>
    <col min="27" max="27" width="9.875" customWidth="1"/>
    <col min="28" max="30" width="8.625" customWidth="1"/>
    <col min="31" max="31" width="12" customWidth="1"/>
    <col min="32" max="35" width="9.625" customWidth="1"/>
    <col min="36" max="36" width="11.25" customWidth="1"/>
    <col min="37" max="37" width="9.625" customWidth="1"/>
    <col min="38" max="38" width="10.625" customWidth="1"/>
    <col min="39" max="39" width="9.625" customWidth="1"/>
    <col min="40" max="40" width="9.75" customWidth="1"/>
    <col min="41" max="45" width="9.625" customWidth="1"/>
    <col min="46" max="46" width="8.625" customWidth="1"/>
    <col min="47" max="47" width="10" customWidth="1"/>
    <col min="48" max="48" width="10.375" customWidth="1"/>
    <col min="49" max="49" width="9.625" customWidth="1"/>
    <col min="50" max="50" width="9.25" customWidth="1"/>
    <col min="51" max="52" width="9.625" customWidth="1"/>
    <col min="53" max="53" width="7.625" customWidth="1"/>
    <col min="54" max="54" width="12.75" customWidth="1"/>
  </cols>
  <sheetData>
    <row r="1" spans="1:54" ht="64.5" customHeight="1" x14ac:dyDescent="0.25">
      <c r="A1" s="366" t="s">
        <v>1092</v>
      </c>
      <c r="B1" s="241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367" t="s">
        <v>27</v>
      </c>
      <c r="Y1" s="246" t="s">
        <v>28</v>
      </c>
      <c r="Z1" s="245" t="s">
        <v>29</v>
      </c>
      <c r="AA1" s="368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368" t="s">
        <v>47</v>
      </c>
      <c r="AS1" s="368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  <c r="BA1" s="247"/>
      <c r="BB1" s="369" t="s">
        <v>1088</v>
      </c>
    </row>
    <row r="2" spans="1:54" ht="14.25" customHeight="1" x14ac:dyDescent="0.25">
      <c r="A2" s="237" t="s">
        <v>5</v>
      </c>
      <c r="B2" s="370">
        <f>(Export!B2+Import!B2)^Parametre!$A$6</f>
        <v>0</v>
      </c>
      <c r="C2" s="370">
        <f>(Export!C2+Import!C2)^Parametre!$A$6</f>
        <v>2572.2165460940491</v>
      </c>
      <c r="D2" s="370">
        <f>(Export!D2+Import!D2)^Parametre!$A$6</f>
        <v>2220.9243661142536</v>
      </c>
      <c r="E2" s="370">
        <f>(Export!E2+Import!E2)^Parametre!$A$6</f>
        <v>8195.0125369738689</v>
      </c>
      <c r="F2" s="370">
        <f>(Export!F2+Import!F2)^Parametre!$A$6</f>
        <v>5566.286558379833</v>
      </c>
      <c r="G2" s="370">
        <f>(Export!G2+Import!G2)^Parametre!$A$6</f>
        <v>10403.249525508845</v>
      </c>
      <c r="H2" s="370">
        <f>(Export!H2+Import!H2)^Parametre!$A$6</f>
        <v>7976.3090355126033</v>
      </c>
      <c r="I2" s="370">
        <f>(Export!I2+Import!I2)^Parametre!$A$6</f>
        <v>785.44913902811049</v>
      </c>
      <c r="J2" s="370">
        <f>(Export!J2+Import!J2)^Parametre!$A$6</f>
        <v>22108.884956957914</v>
      </c>
      <c r="K2" s="370">
        <f>(Export!K2+Import!K2)^Parametre!$A$6</f>
        <v>4859.6472423417736</v>
      </c>
      <c r="L2" s="370">
        <f>(Export!L2+Import!L2)^Parametre!$A$6</f>
        <v>2628.8208021848882</v>
      </c>
      <c r="M2" s="370">
        <f>(Export!M2+Import!M2)^Parametre!$A$6</f>
        <v>2257.3367803675196</v>
      </c>
      <c r="N2" s="370">
        <f>(Export!N2+Import!N2)^Parametre!$A$6</f>
        <v>13037.479726925752</v>
      </c>
      <c r="O2" s="370">
        <f>(Export!O2+Import!O2)^Parametre!$A$6</f>
        <v>22178.47466103113</v>
      </c>
      <c r="P2" s="370">
        <f>(Export!P2+Import!P2)^Parametre!$A$6</f>
        <v>7115.3249658747145</v>
      </c>
      <c r="Q2" s="370">
        <f>(Export!Q2+Import!Q2)^Parametre!$A$6</f>
        <v>3351.9071064097225</v>
      </c>
      <c r="R2" s="370">
        <f>(Export!R2+Import!R2)^Parametre!$A$6</f>
        <v>7426.1257389031598</v>
      </c>
      <c r="S2" s="370">
        <f>(Export!S2+Import!S2)^Parametre!$A$6</f>
        <v>0</v>
      </c>
      <c r="T2" s="370">
        <f>(Export!T2+Import!T2)^Parametre!$A$6</f>
        <v>3846.0250532205323</v>
      </c>
      <c r="U2" s="370">
        <f>(Export!U2+Import!U2)^Parametre!$A$6</f>
        <v>408.91074820796774</v>
      </c>
      <c r="V2" s="370">
        <f>(Export!V2+Import!V2)^Parametre!$A$6</f>
        <v>2872.0252697356268</v>
      </c>
      <c r="W2" s="370">
        <f>(Export!W2+Import!W2)^Parametre!$A$6</f>
        <v>4970.8418733651142</v>
      </c>
      <c r="X2" s="370">
        <f>(Export!X2+Import!X2)^Parametre!$A$6</f>
        <v>1446.8244537607179</v>
      </c>
      <c r="Y2" s="370">
        <f>(Export!Y2+Import!Y2)^Parametre!$A$6</f>
        <v>4927.374779738192</v>
      </c>
      <c r="Z2" s="370">
        <f>(Export!Z2+Import!Z2)^Parametre!$A$6</f>
        <v>293.3117624644467</v>
      </c>
      <c r="AA2" s="370">
        <f>(Export!AA2+Import!AA2)^Parametre!$A$6</f>
        <v>3776.3471238751345</v>
      </c>
      <c r="AB2" s="370">
        <f>(Export!AB2+Import!AB2)^Parametre!$A$6</f>
        <v>0</v>
      </c>
      <c r="AC2" s="370">
        <f>(Export!AC2+Import!AC2)^Parametre!$A$6</f>
        <v>2164.3378155916416</v>
      </c>
      <c r="AD2" s="370">
        <f>(Export!AD2+Import!AD2)^Parametre!$A$6</f>
        <v>1506.4660168752564</v>
      </c>
      <c r="AE2" s="370">
        <f>(Export!AE2+Import!AE2)^Parametre!$A$6</f>
        <v>2908.3844310615309</v>
      </c>
      <c r="AF2" s="370">
        <f>(Export!AF2+Import!AF2)^Parametre!$A$6</f>
        <v>10541.285187300457</v>
      </c>
      <c r="AG2" s="370">
        <f>(Export!AG2+Import!AG2)^Parametre!$A$6</f>
        <v>2783.8444101637579</v>
      </c>
      <c r="AH2" s="370">
        <f>(Export!AH2+Import!AH2)^Parametre!$A$6</f>
        <v>21160.149285862801</v>
      </c>
      <c r="AI2" s="370">
        <f>(Export!AI2+Import!AI2)^Parametre!$A$6</f>
        <v>1926.6813280872373</v>
      </c>
      <c r="AJ2" s="370">
        <f>(Export!AJ2+Import!AJ2)^Parametre!$A$6</f>
        <v>672.13656350476867</v>
      </c>
      <c r="AK2" s="370">
        <f>(Export!AK2+Import!AK2)^Parametre!$A$6</f>
        <v>8261.9314636469844</v>
      </c>
      <c r="AL2" s="370">
        <f>(Export!AL2+Import!AL2)^Parametre!$A$6</f>
        <v>3236.0717065602857</v>
      </c>
      <c r="AM2" s="370">
        <f>(Export!AM2+Import!AM2)^Parametre!$A$6</f>
        <v>8211.2511811538188</v>
      </c>
      <c r="AN2" s="370">
        <f>(Export!AN2+Import!AN2)^Parametre!$A$6</f>
        <v>10353.033351631782</v>
      </c>
      <c r="AO2" s="370">
        <f>(Export!AO2+Import!AO2)^Parametre!$A$6</f>
        <v>9519.6666469997781</v>
      </c>
      <c r="AP2" s="370">
        <f>(Export!AP2+Import!AP2)^Parametre!$A$6</f>
        <v>6134.3755501273317</v>
      </c>
      <c r="AQ2" s="370">
        <f>(Export!AQ2+Import!AQ2)^Parametre!$A$6</f>
        <v>4052.8266222477369</v>
      </c>
      <c r="AR2" s="370">
        <f>(Export!AR2+Import!AR2)^Parametre!$A$6</f>
        <v>5389.9785778795076</v>
      </c>
      <c r="AS2" s="370">
        <f>(Export!AS2+Import!AS2)^Parametre!$A$6</f>
        <v>9739.1618864253414</v>
      </c>
      <c r="AT2" s="370">
        <f>(Export!AT2+Import!AT2)^Parametre!$A$6</f>
        <v>14991.223915344604</v>
      </c>
      <c r="AU2" s="370">
        <f>(Export!AU2+Import!AU2)^Parametre!$A$6</f>
        <v>14825.241282353552</v>
      </c>
      <c r="AV2" s="370">
        <f>(Export!AV2+Import!AV2)^Parametre!$A$6</f>
        <v>8202.1713844566802</v>
      </c>
      <c r="AW2" s="370">
        <f>(Export!AW2+Import!AW2)^Parametre!$A$6</f>
        <v>5115.1449089932921</v>
      </c>
      <c r="AX2" s="370">
        <f>(Export!AX2+Import!AX2)^Parametre!$A$6</f>
        <v>49292.898541169197</v>
      </c>
      <c r="AY2" s="370">
        <f>(Export!AY2+Import!AY2)^Parametre!$A$6</f>
        <v>21045.223616535892</v>
      </c>
      <c r="AZ2" s="370">
        <f>(Export!AZ2+Import!AZ2)^Parametre!$A$6</f>
        <v>5012.5155221704799</v>
      </c>
      <c r="BA2" s="4"/>
      <c r="BB2" s="358">
        <f t="shared" ref="BB2:BB52" si="0">SUM(B2:AZ2)</f>
        <v>372271.11194911948</v>
      </c>
    </row>
    <row r="3" spans="1:54" ht="14.25" customHeight="1" x14ac:dyDescent="0.25">
      <c r="A3" s="238" t="s">
        <v>6</v>
      </c>
      <c r="B3" s="370">
        <f>(Export!B3+Import!B3)^Parametre!$A$6</f>
        <v>2572.2165460940491</v>
      </c>
      <c r="C3" s="370">
        <f>(Export!C3+Import!C3)^Parametre!$A$6</f>
        <v>0</v>
      </c>
      <c r="D3" s="370">
        <f>(Export!D3+Import!D3)^Parametre!$A$6</f>
        <v>29601.894126052139</v>
      </c>
      <c r="E3" s="370">
        <f>(Export!E3+Import!E3)^Parametre!$A$6</f>
        <v>27687.176535497198</v>
      </c>
      <c r="F3" s="370">
        <f>(Export!F3+Import!F3)^Parametre!$A$6</f>
        <v>164882.67972755659</v>
      </c>
      <c r="G3" s="370">
        <f>(Export!G3+Import!G3)^Parametre!$A$6</f>
        <v>12831.628959722922</v>
      </c>
      <c r="H3" s="370">
        <f>(Export!H3+Import!H3)^Parametre!$A$6</f>
        <v>16353.807152770269</v>
      </c>
      <c r="I3" s="370">
        <f>(Export!I3+Import!I3)^Parametre!$A$6</f>
        <v>60859.47290849634</v>
      </c>
      <c r="J3" s="370">
        <f>(Export!J3+Import!J3)^Parametre!$A$6</f>
        <v>130271.87548277641</v>
      </c>
      <c r="K3" s="370">
        <f>(Export!K3+Import!K3)^Parametre!$A$6</f>
        <v>20196.059408211295</v>
      </c>
      <c r="L3" s="370">
        <f>(Export!L3+Import!L3)^Parametre!$A$6</f>
        <v>4524.2487873679092</v>
      </c>
      <c r="M3" s="370">
        <f>(Export!M3+Import!M3)^Parametre!$A$6</f>
        <v>19715.085402046829</v>
      </c>
      <c r="N3" s="370">
        <f>(Export!N3+Import!N3)^Parametre!$A$6</f>
        <v>41463.711610394937</v>
      </c>
      <c r="O3" s="370">
        <f>(Export!O3+Import!O3)^Parametre!$A$6</f>
        <v>13028.818211564701</v>
      </c>
      <c r="P3" s="370">
        <f>(Export!P3+Import!P3)^Parametre!$A$6</f>
        <v>43685.083921746103</v>
      </c>
      <c r="Q3" s="370">
        <f>(Export!Q3+Import!Q3)^Parametre!$A$6</f>
        <v>1790.7608606399683</v>
      </c>
      <c r="R3" s="370">
        <f>(Export!R3+Import!R3)^Parametre!$A$6</f>
        <v>54517.060511641677</v>
      </c>
      <c r="S3" s="370">
        <f>(Export!S3+Import!S3)^Parametre!$A$6</f>
        <v>21242.432345190606</v>
      </c>
      <c r="T3" s="370">
        <f>(Export!T3+Import!T3)^Parametre!$A$6</f>
        <v>23537.292794839428</v>
      </c>
      <c r="U3" s="370">
        <f>(Export!U3+Import!U3)^Parametre!$A$6</f>
        <v>2382.3311251797049</v>
      </c>
      <c r="V3" s="370">
        <f>(Export!V3+Import!V3)^Parametre!$A$6</f>
        <v>18146.985872866051</v>
      </c>
      <c r="W3" s="370">
        <f>(Export!W3+Import!W3)^Parametre!$A$6</f>
        <v>41121.75160264942</v>
      </c>
      <c r="X3" s="370">
        <f>(Export!X3+Import!X3)^Parametre!$A$6</f>
        <v>27421.687454823052</v>
      </c>
      <c r="Y3" s="370">
        <f>(Export!Y3+Import!Y3)^Parametre!$A$6</f>
        <v>44293.410030274252</v>
      </c>
      <c r="Z3" s="370">
        <f>(Export!Z3+Import!Z3)^Parametre!$A$6</f>
        <v>9277.3822072823968</v>
      </c>
      <c r="AA3" s="370">
        <f>(Export!AA3+Import!AA3)^Parametre!$A$6</f>
        <v>37062.775560122318</v>
      </c>
      <c r="AB3" s="370">
        <f>(Export!AB3+Import!AB3)^Parametre!$A$6</f>
        <v>14205.134353465299</v>
      </c>
      <c r="AC3" s="370">
        <f>(Export!AC3+Import!AC3)^Parametre!$A$6</f>
        <v>8884.9260362706445</v>
      </c>
      <c r="AD3" s="370">
        <f>(Export!AD3+Import!AD3)^Parametre!$A$6</f>
        <v>5602.7813334093271</v>
      </c>
      <c r="AE3" s="370">
        <f>(Export!AE3+Import!AE3)^Parametre!$A$6</f>
        <v>9826.0927378187043</v>
      </c>
      <c r="AF3" s="370">
        <f>(Export!AF3+Import!AF3)^Parametre!$A$6</f>
        <v>19965.612229280625</v>
      </c>
      <c r="AG3" s="370">
        <f>(Export!AG3+Import!AG3)^Parametre!$A$6</f>
        <v>52429.902303170471</v>
      </c>
      <c r="AH3" s="370">
        <f>(Export!AH3+Import!AH3)^Parametre!$A$6</f>
        <v>66184.365148651239</v>
      </c>
      <c r="AI3" s="370">
        <f>(Export!AI3+Import!AI3)^Parametre!$A$6</f>
        <v>7961.7170365443162</v>
      </c>
      <c r="AJ3" s="370">
        <f>(Export!AJ3+Import!AJ3)^Parametre!$A$6</f>
        <v>14082.055424546517</v>
      </c>
      <c r="AK3" s="370">
        <f>(Export!AK3+Import!AK3)^Parametre!$A$6</f>
        <v>29492.918620916444</v>
      </c>
      <c r="AL3" s="370">
        <f>(Export!AL3+Import!AL3)^Parametre!$A$6</f>
        <v>15459.813383737852</v>
      </c>
      <c r="AM3" s="370">
        <f>(Export!AM3+Import!AM3)^Parametre!$A$6</f>
        <v>16777.696691143276</v>
      </c>
      <c r="AN3" s="370">
        <f>(Export!AN3+Import!AN3)^Parametre!$A$6</f>
        <v>12902.914468444716</v>
      </c>
      <c r="AO3" s="370">
        <f>(Export!AO3+Import!AO3)^Parametre!$A$6</f>
        <v>29164.750475359808</v>
      </c>
      <c r="AP3" s="370">
        <f>(Export!AP3+Import!AP3)^Parametre!$A$6</f>
        <v>10345.546048421031</v>
      </c>
      <c r="AQ3" s="370">
        <f>(Export!AQ3+Import!AQ3)^Parametre!$A$6</f>
        <v>5521.6107658906922</v>
      </c>
      <c r="AR3" s="370">
        <f>(Export!AR3+Import!AR3)^Parametre!$A$6</f>
        <v>36987.485392764946</v>
      </c>
      <c r="AS3" s="370">
        <f>(Export!AS3+Import!AS3)^Parametre!$A$6</f>
        <v>109252.79879312018</v>
      </c>
      <c r="AT3" s="370">
        <f>(Export!AT3+Import!AT3)^Parametre!$A$6</f>
        <v>4506.3641386377112</v>
      </c>
      <c r="AU3" s="370">
        <f>(Export!AU3+Import!AU3)^Parametre!$A$6</f>
        <v>55142.993040276662</v>
      </c>
      <c r="AV3" s="370">
        <f>(Export!AV3+Import!AV3)^Parametre!$A$6</f>
        <v>43209.149260081482</v>
      </c>
      <c r="AW3" s="370">
        <f>(Export!AW3+Import!AW3)^Parametre!$A$6</f>
        <v>24464.882397428359</v>
      </c>
      <c r="AX3" s="370">
        <f>(Export!AX3+Import!AX3)^Parametre!$A$6</f>
        <v>52740.222819400376</v>
      </c>
      <c r="AY3" s="370">
        <f>(Export!AY3+Import!AY3)^Parametre!$A$6</f>
        <v>26794.426339446047</v>
      </c>
      <c r="AZ3" s="370">
        <f>(Export!AZ3+Import!AZ3)^Parametre!$A$6</f>
        <v>8524.4101103830053</v>
      </c>
      <c r="BB3" s="358">
        <f t="shared" si="0"/>
        <v>1548898.1984944167</v>
      </c>
    </row>
    <row r="4" spans="1:54" ht="14.25" customHeight="1" x14ac:dyDescent="0.25">
      <c r="A4" s="239" t="s">
        <v>7</v>
      </c>
      <c r="B4" s="370">
        <f>(Export!B4+Import!B4)^Parametre!$A$6</f>
        <v>2220.9243661142536</v>
      </c>
      <c r="C4" s="370">
        <f>(Export!C4+Import!C4)^Parametre!$A$6</f>
        <v>29601.894126052139</v>
      </c>
      <c r="D4" s="370">
        <f>(Export!D4+Import!D4)^Parametre!$A$6</f>
        <v>0</v>
      </c>
      <c r="E4" s="370">
        <f>(Export!E4+Import!E4)^Parametre!$A$6</f>
        <v>48602.477546783419</v>
      </c>
      <c r="F4" s="370">
        <f>(Export!F4+Import!F4)^Parametre!$A$6</f>
        <v>43387.342850306006</v>
      </c>
      <c r="G4" s="370">
        <f>(Export!G4+Import!G4)^Parametre!$A$6</f>
        <v>8025.9803176932846</v>
      </c>
      <c r="H4" s="370">
        <f>(Export!H4+Import!H4)^Parametre!$A$6</f>
        <v>26170.466594617683</v>
      </c>
      <c r="I4" s="370">
        <f>(Export!I4+Import!I4)^Parametre!$A$6</f>
        <v>25710.845474040718</v>
      </c>
      <c r="J4" s="370">
        <f>(Export!J4+Import!J4)^Parametre!$A$6</f>
        <v>363293.69875875913</v>
      </c>
      <c r="K4" s="370">
        <f>(Export!K4+Import!K4)^Parametre!$A$6</f>
        <v>31440.235996887808</v>
      </c>
      <c r="L4" s="370">
        <f>(Export!L4+Import!L4)^Parametre!$A$6</f>
        <v>9319.3855199793088</v>
      </c>
      <c r="M4" s="370">
        <f>(Export!M4+Import!M4)^Parametre!$A$6</f>
        <v>27657.478578315848</v>
      </c>
      <c r="N4" s="370">
        <f>(Export!N4+Import!N4)^Parametre!$A$6</f>
        <v>65716.41788388956</v>
      </c>
      <c r="O4" s="370">
        <f>(Export!O4+Import!O4)^Parametre!$A$6</f>
        <v>13953.916249927832</v>
      </c>
      <c r="P4" s="370">
        <f>(Export!P4+Import!P4)^Parametre!$A$6</f>
        <v>54886.473295794844</v>
      </c>
      <c r="Q4" s="370">
        <f>(Export!Q4+Import!Q4)^Parametre!$A$6</f>
        <v>3556.7392552730089</v>
      </c>
      <c r="R4" s="370">
        <f>(Export!R4+Import!R4)^Parametre!$A$6</f>
        <v>135509.25877389338</v>
      </c>
      <c r="S4" s="370">
        <f>(Export!S4+Import!S4)^Parametre!$A$6</f>
        <v>12172.066539417208</v>
      </c>
      <c r="T4" s="370">
        <f>(Export!T4+Import!T4)^Parametre!$A$6</f>
        <v>31160.813871591992</v>
      </c>
      <c r="U4" s="370">
        <f>(Export!U4+Import!U4)^Parametre!$A$6</f>
        <v>15501.968716585645</v>
      </c>
      <c r="V4" s="370">
        <f>(Export!V4+Import!V4)^Parametre!$A$6</f>
        <v>28535.550744290886</v>
      </c>
      <c r="W4" s="370">
        <f>(Export!W4+Import!W4)^Parametre!$A$6</f>
        <v>225664.07447391798</v>
      </c>
      <c r="X4" s="370">
        <f>(Export!X4+Import!X4)^Parametre!$A$6</f>
        <v>44858.152220081465</v>
      </c>
      <c r="Y4" s="370">
        <f>(Export!Y4+Import!Y4)^Parametre!$A$6</f>
        <v>52620.88497089345</v>
      </c>
      <c r="Z4" s="370">
        <f>(Export!Z4+Import!Z4)^Parametre!$A$6</f>
        <v>10263.59942271716</v>
      </c>
      <c r="AA4" s="370">
        <f>(Export!AA4+Import!AA4)^Parametre!$A$6</f>
        <v>191365.98415901922</v>
      </c>
      <c r="AB4" s="370">
        <f>(Export!AB4+Import!AB4)^Parametre!$A$6</f>
        <v>3210.6564998454755</v>
      </c>
      <c r="AC4" s="370">
        <f>(Export!AC4+Import!AC4)^Parametre!$A$6</f>
        <v>7780.9619765167854</v>
      </c>
      <c r="AD4" s="370">
        <f>(Export!AD4+Import!AD4)^Parametre!$A$6</f>
        <v>4806.2091621151903</v>
      </c>
      <c r="AE4" s="370">
        <f>(Export!AE4+Import!AE4)^Parametre!$A$6</f>
        <v>17248.867938923231</v>
      </c>
      <c r="AF4" s="370">
        <f>(Export!AF4+Import!AF4)^Parametre!$A$6</f>
        <v>23016.46110960588</v>
      </c>
      <c r="AG4" s="370">
        <f>(Export!AG4+Import!AG4)^Parametre!$A$6</f>
        <v>47051.694515394447</v>
      </c>
      <c r="AH4" s="370">
        <f>(Export!AH4+Import!AH4)^Parametre!$A$6</f>
        <v>108506.12652689249</v>
      </c>
      <c r="AI4" s="370">
        <f>(Export!AI4+Import!AI4)^Parametre!$A$6</f>
        <v>20107.039235551314</v>
      </c>
      <c r="AJ4" s="370">
        <f>(Export!AJ4+Import!AJ4)^Parametre!$A$6</f>
        <v>100575.17187407636</v>
      </c>
      <c r="AK4" s="370">
        <f>(Export!AK4+Import!AK4)^Parametre!$A$6</f>
        <v>36553.53519004694</v>
      </c>
      <c r="AL4" s="370">
        <f>(Export!AL4+Import!AL4)^Parametre!$A$6</f>
        <v>15406.433174813696</v>
      </c>
      <c r="AM4" s="370">
        <f>(Export!AM4+Import!AM4)^Parametre!$A$6</f>
        <v>36134.370511744077</v>
      </c>
      <c r="AN4" s="370">
        <f>(Export!AN4+Import!AN4)^Parametre!$A$6</f>
        <v>13881.402043741835</v>
      </c>
      <c r="AO4" s="370">
        <f>(Export!AO4+Import!AO4)^Parametre!$A$6</f>
        <v>28833.162028816747</v>
      </c>
      <c r="AP4" s="370">
        <f>(Export!AP4+Import!AP4)^Parametre!$A$6</f>
        <v>16469.922017726738</v>
      </c>
      <c r="AQ4" s="370">
        <f>(Export!AQ4+Import!AQ4)^Parametre!$A$6</f>
        <v>13133.142283170468</v>
      </c>
      <c r="AR4" s="370">
        <f>(Export!AR4+Import!AR4)^Parametre!$A$6</f>
        <v>98457.316706885729</v>
      </c>
      <c r="AS4" s="370">
        <f>(Export!AS4+Import!AS4)^Parametre!$A$6</f>
        <v>170604.0655572135</v>
      </c>
      <c r="AT4" s="370">
        <f>(Export!AT4+Import!AT4)^Parametre!$A$6</f>
        <v>4917.1632167338112</v>
      </c>
      <c r="AU4" s="370">
        <f>(Export!AU4+Import!AU4)^Parametre!$A$6</f>
        <v>48210.271782370197</v>
      </c>
      <c r="AV4" s="370">
        <f>(Export!AV4+Import!AV4)^Parametre!$A$6</f>
        <v>58059.361722206355</v>
      </c>
      <c r="AW4" s="370">
        <f>(Export!AW4+Import!AW4)^Parametre!$A$6</f>
        <v>43149.680701367884</v>
      </c>
      <c r="AX4" s="370">
        <f>(Export!AX4+Import!AX4)^Parametre!$A$6</f>
        <v>68938.601320885529</v>
      </c>
      <c r="AY4" s="370">
        <f>(Export!AY4+Import!AY4)^Parametre!$A$6</f>
        <v>58813.829892891685</v>
      </c>
      <c r="AZ4" s="370">
        <f>(Export!AZ4+Import!AZ4)^Parametre!$A$6</f>
        <v>11430.511433002463</v>
      </c>
      <c r="BB4" s="358">
        <f t="shared" si="0"/>
        <v>2556492.5891293827</v>
      </c>
    </row>
    <row r="5" spans="1:54" ht="14.25" customHeight="1" x14ac:dyDescent="0.25">
      <c r="A5" s="239" t="s">
        <v>8</v>
      </c>
      <c r="B5" s="370">
        <f>(Export!B5+Import!B5)^Parametre!$A$6</f>
        <v>8195.0125369738689</v>
      </c>
      <c r="C5" s="370">
        <f>(Export!C5+Import!C5)^Parametre!$A$6</f>
        <v>27687.176535497198</v>
      </c>
      <c r="D5" s="370">
        <f>(Export!D5+Import!D5)^Parametre!$A$6</f>
        <v>48602.477546783419</v>
      </c>
      <c r="E5" s="370">
        <f>(Export!E5+Import!E5)^Parametre!$A$6</f>
        <v>0</v>
      </c>
      <c r="F5" s="370">
        <f>(Export!F5+Import!F5)^Parametre!$A$6</f>
        <v>60195.967003882419</v>
      </c>
      <c r="G5" s="370">
        <f>(Export!G5+Import!G5)^Parametre!$A$6</f>
        <v>37705.312918942836</v>
      </c>
      <c r="H5" s="370">
        <f>(Export!H5+Import!H5)^Parametre!$A$6</f>
        <v>72285.259200319313</v>
      </c>
      <c r="I5" s="370">
        <f>(Export!I5+Import!I5)^Parametre!$A$6</f>
        <v>27429.889216120602</v>
      </c>
      <c r="J5" s="370">
        <f>(Export!J5+Import!J5)^Parametre!$A$6</f>
        <v>126052.36764374738</v>
      </c>
      <c r="K5" s="370">
        <f>(Export!K5+Import!K5)^Parametre!$A$6</f>
        <v>72275.496631920323</v>
      </c>
      <c r="L5" s="370">
        <f>(Export!L5+Import!L5)^Parametre!$A$6</f>
        <v>23019.428277778967</v>
      </c>
      <c r="M5" s="370">
        <f>(Export!M5+Import!M5)^Parametre!$A$6</f>
        <v>53540.825977137771</v>
      </c>
      <c r="N5" s="370">
        <f>(Export!N5+Import!N5)^Parametre!$A$6</f>
        <v>281345.45564396674</v>
      </c>
      <c r="O5" s="370">
        <f>(Export!O5+Import!O5)^Parametre!$A$6</f>
        <v>59858.113216755388</v>
      </c>
      <c r="P5" s="370">
        <f>(Export!P5+Import!P5)^Parametre!$A$6</f>
        <v>295965.19607780228</v>
      </c>
      <c r="Q5" s="370">
        <f>(Export!Q5+Import!Q5)^Parametre!$A$6</f>
        <v>23341.762274161189</v>
      </c>
      <c r="R5" s="370">
        <f>(Export!R5+Import!R5)^Parametre!$A$6</f>
        <v>109975.58777308695</v>
      </c>
      <c r="S5" s="370">
        <f>(Export!S5+Import!S5)^Parametre!$A$6</f>
        <v>30172.518823462335</v>
      </c>
      <c r="T5" s="370">
        <f>(Export!T5+Import!T5)^Parametre!$A$6</f>
        <v>57921.238509398041</v>
      </c>
      <c r="U5" s="370">
        <f>(Export!U5+Import!U5)^Parametre!$A$6</f>
        <v>13862.678667025606</v>
      </c>
      <c r="V5" s="370">
        <f>(Export!V5+Import!V5)^Parametre!$A$6</f>
        <v>83345.975537101956</v>
      </c>
      <c r="W5" s="370">
        <f>(Export!W5+Import!W5)^Parametre!$A$6</f>
        <v>74197.502396761774</v>
      </c>
      <c r="X5" s="370">
        <f>(Export!X5+Import!X5)^Parametre!$A$6</f>
        <v>43686.122638289678</v>
      </c>
      <c r="Y5" s="370">
        <f>(Export!Y5+Import!Y5)^Parametre!$A$6</f>
        <v>64299.707774520713</v>
      </c>
      <c r="Z5" s="370">
        <f>(Export!Z5+Import!Z5)^Parametre!$A$6</f>
        <v>17409.690612656785</v>
      </c>
      <c r="AA5" s="370">
        <f>(Export!AA5+Import!AA5)^Parametre!$A$6</f>
        <v>51190.397049216939</v>
      </c>
      <c r="AB5" s="370">
        <f>(Export!AB5+Import!AB5)^Parametre!$A$6</f>
        <v>12399.757166026087</v>
      </c>
      <c r="AC5" s="370">
        <f>(Export!AC5+Import!AC5)^Parametre!$A$6</f>
        <v>43257.665375549528</v>
      </c>
      <c r="AD5" s="370">
        <f>(Export!AD5+Import!AD5)^Parametre!$A$6</f>
        <v>22986.539383437994</v>
      </c>
      <c r="AE5" s="370">
        <f>(Export!AE5+Import!AE5)^Parametre!$A$6</f>
        <v>0</v>
      </c>
      <c r="AF5" s="370">
        <f>(Export!AF5+Import!AF5)^Parametre!$A$6</f>
        <v>63764.187713242114</v>
      </c>
      <c r="AG5" s="370">
        <f>(Export!AG5+Import!AG5)^Parametre!$A$6</f>
        <v>48893.193582538071</v>
      </c>
      <c r="AH5" s="370">
        <f>(Export!AH5+Import!AH5)^Parametre!$A$6</f>
        <v>297117.56632265355</v>
      </c>
      <c r="AI5" s="370">
        <f>(Export!AI5+Import!AI5)^Parametre!$A$6</f>
        <v>50413.546261033865</v>
      </c>
      <c r="AJ5" s="370">
        <f>(Export!AJ5+Import!AJ5)^Parametre!$A$6</f>
        <v>21294.075930022409</v>
      </c>
      <c r="AK5" s="370">
        <f>(Export!AK5+Import!AK5)^Parametre!$A$6</f>
        <v>107564.29981212343</v>
      </c>
      <c r="AL5" s="370">
        <f>(Export!AL5+Import!AL5)^Parametre!$A$6</f>
        <v>63635.041741516223</v>
      </c>
      <c r="AM5" s="370">
        <f>(Export!AM5+Import!AM5)^Parametre!$A$6</f>
        <v>73341.43345241026</v>
      </c>
      <c r="AN5" s="370">
        <f>(Export!AN5+Import!AN5)^Parametre!$A$6</f>
        <v>60514.679130448661</v>
      </c>
      <c r="AO5" s="370">
        <f>(Export!AO5+Import!AO5)^Parametre!$A$6</f>
        <v>78454.43417092973</v>
      </c>
      <c r="AP5" s="370">
        <f>(Export!AP5+Import!AP5)^Parametre!$A$6</f>
        <v>43385.466397504199</v>
      </c>
      <c r="AQ5" s="370">
        <f>(Export!AQ5+Import!AQ5)^Parametre!$A$6</f>
        <v>36612.502780739771</v>
      </c>
      <c r="AR5" s="370">
        <f>(Export!AR5+Import!AR5)^Parametre!$A$6</f>
        <v>241589.24173713406</v>
      </c>
      <c r="AS5" s="370">
        <f>(Export!AS5+Import!AS5)^Parametre!$A$6</f>
        <v>158407.59096027064</v>
      </c>
      <c r="AT5" s="370">
        <f>(Export!AT5+Import!AT5)^Parametre!$A$6</f>
        <v>24650.919133117615</v>
      </c>
      <c r="AU5" s="370">
        <f>(Export!AU5+Import!AU5)^Parametre!$A$6</f>
        <v>130332.23383635492</v>
      </c>
      <c r="AV5" s="370">
        <f>(Export!AV5+Import!AV5)^Parametre!$A$6</f>
        <v>101186.81585947076</v>
      </c>
      <c r="AW5" s="370">
        <f>(Export!AW5+Import!AW5)^Parametre!$A$6</f>
        <v>115997.56739042365</v>
      </c>
      <c r="AX5" s="370">
        <f>(Export!AX5+Import!AX5)^Parametre!$A$6</f>
        <v>191336.50360547303</v>
      </c>
      <c r="AY5" s="370">
        <f>(Export!AY5+Import!AY5)^Parametre!$A$6</f>
        <v>87183.474397204045</v>
      </c>
      <c r="AZ5" s="370">
        <f>(Export!AZ5+Import!AZ5)^Parametre!$A$6</f>
        <v>33065.171030919111</v>
      </c>
      <c r="BB5" s="358">
        <f t="shared" si="0"/>
        <v>3870945.0676538544</v>
      </c>
    </row>
    <row r="6" spans="1:54" ht="14.25" customHeight="1" x14ac:dyDescent="0.25">
      <c r="A6" s="238" t="s">
        <v>9</v>
      </c>
      <c r="B6" s="370">
        <f>(Export!B6+Import!B6)^Parametre!$A$6</f>
        <v>5566.286558379833</v>
      </c>
      <c r="C6" s="370">
        <f>(Export!C6+Import!C6)^Parametre!$A$6</f>
        <v>164882.67972755659</v>
      </c>
      <c r="D6" s="370">
        <f>(Export!D6+Import!D6)^Parametre!$A$6</f>
        <v>43387.342850306006</v>
      </c>
      <c r="E6" s="370">
        <f>(Export!E6+Import!E6)^Parametre!$A$6</f>
        <v>60195.967003882419</v>
      </c>
      <c r="F6" s="370">
        <f>(Export!F6+Import!F6)^Parametre!$A$6</f>
        <v>0</v>
      </c>
      <c r="G6" s="370">
        <f>(Export!G6+Import!G6)^Parametre!$A$6</f>
        <v>12752.012599585996</v>
      </c>
      <c r="H6" s="370">
        <f>(Export!H6+Import!H6)^Parametre!$A$6</f>
        <v>25647.242303803345</v>
      </c>
      <c r="I6" s="370">
        <f>(Export!I6+Import!I6)^Parametre!$A$6</f>
        <v>93612.076811061081</v>
      </c>
      <c r="J6" s="370">
        <f>(Export!J6+Import!J6)^Parametre!$A$6</f>
        <v>273821.18004540843</v>
      </c>
      <c r="K6" s="370">
        <f>(Export!K6+Import!K6)^Parametre!$A$6</f>
        <v>26676.346725142106</v>
      </c>
      <c r="L6" s="370">
        <f>(Export!L6+Import!L6)^Parametre!$A$6</f>
        <v>12342.15005499447</v>
      </c>
      <c r="M6" s="370">
        <f>(Export!M6+Import!M6)^Parametre!$A$6</f>
        <v>33073.752151970904</v>
      </c>
      <c r="N6" s="370">
        <f>(Export!N6+Import!N6)^Parametre!$A$6</f>
        <v>80409.481458283262</v>
      </c>
      <c r="O6" s="370">
        <f>(Export!O6+Import!O6)^Parametre!$A$6</f>
        <v>11926.424165691911</v>
      </c>
      <c r="P6" s="370">
        <f>(Export!P6+Import!P6)^Parametre!$A$6</f>
        <v>97761.280509923774</v>
      </c>
      <c r="Q6" s="370">
        <f>(Export!Q6+Import!Q6)^Parametre!$A$6</f>
        <v>6157.019221993708</v>
      </c>
      <c r="R6" s="370">
        <f>(Export!R6+Import!R6)^Parametre!$A$6</f>
        <v>88219.204174091254</v>
      </c>
      <c r="S6" s="370">
        <f>(Export!S6+Import!S6)^Parametre!$A$6</f>
        <v>50956.996049217814</v>
      </c>
      <c r="T6" s="370">
        <f>(Export!T6+Import!T6)^Parametre!$A$6</f>
        <v>29009.397028204501</v>
      </c>
      <c r="U6" s="370">
        <f>(Export!U6+Import!U6)^Parametre!$A$6</f>
        <v>15871.117503818059</v>
      </c>
      <c r="V6" s="370">
        <f>(Export!V6+Import!V6)^Parametre!$A$6</f>
        <v>33952.275826518613</v>
      </c>
      <c r="W6" s="370">
        <f>(Export!W6+Import!W6)^Parametre!$A$6</f>
        <v>95503.052922877818</v>
      </c>
      <c r="X6" s="370">
        <f>(Export!X6+Import!X6)^Parametre!$A$6</f>
        <v>44758.084224863778</v>
      </c>
      <c r="Y6" s="370">
        <f>(Export!Y6+Import!Y6)^Parametre!$A$6</f>
        <v>63054.331638833508</v>
      </c>
      <c r="Z6" s="370">
        <f>(Export!Z6+Import!Z6)^Parametre!$A$6</f>
        <v>14766.920128449263</v>
      </c>
      <c r="AA6" s="370">
        <f>(Export!AA6+Import!AA6)^Parametre!$A$6</f>
        <v>92908.52586383016</v>
      </c>
      <c r="AB6" s="370">
        <f>(Export!AB6+Import!AB6)^Parametre!$A$6</f>
        <v>19000.482354666681</v>
      </c>
      <c r="AC6" s="370">
        <f>(Export!AC6+Import!AC6)^Parametre!$A$6</f>
        <v>8831.4590827337252</v>
      </c>
      <c r="AD6" s="370">
        <f>(Export!AD6+Import!AD6)^Parametre!$A$6</f>
        <v>4776.5675196735156</v>
      </c>
      <c r="AE6" s="370">
        <f>(Export!AE6+Import!AE6)^Parametre!$A$6</f>
        <v>21363.361246477554</v>
      </c>
      <c r="AF6" s="370">
        <f>(Export!AF6+Import!AF6)^Parametre!$A$6</f>
        <v>23179.960636075291</v>
      </c>
      <c r="AG6" s="370">
        <f>(Export!AG6+Import!AG6)^Parametre!$A$6</f>
        <v>93711.238645105957</v>
      </c>
      <c r="AH6" s="370">
        <f>(Export!AH6+Import!AH6)^Parametre!$A$6</f>
        <v>124247.82840625425</v>
      </c>
      <c r="AI6" s="370">
        <f>(Export!AI6+Import!AI6)^Parametre!$A$6</f>
        <v>39079.2794524157</v>
      </c>
      <c r="AJ6" s="370">
        <f>(Export!AJ6+Import!AJ6)^Parametre!$A$6</f>
        <v>12836.431072537258</v>
      </c>
      <c r="AK6" s="370">
        <f>(Export!AK6+Import!AK6)^Parametre!$A$6</f>
        <v>39944.835642295489</v>
      </c>
      <c r="AL6" s="370">
        <f>(Export!AL6+Import!AL6)^Parametre!$A$6</f>
        <v>49985.513293153243</v>
      </c>
      <c r="AM6" s="370">
        <f>(Export!AM6+Import!AM6)^Parametre!$A$6</f>
        <v>34446.878353342843</v>
      </c>
      <c r="AN6" s="370">
        <f>(Export!AN6+Import!AN6)^Parametre!$A$6</f>
        <v>22229.77249816111</v>
      </c>
      <c r="AO6" s="370">
        <f>(Export!AO6+Import!AO6)^Parametre!$A$6</f>
        <v>73934.317548821666</v>
      </c>
      <c r="AP6" s="370">
        <f>(Export!AP6+Import!AP6)^Parametre!$A$6</f>
        <v>13140.161580817794</v>
      </c>
      <c r="AQ6" s="370">
        <f>(Export!AQ6+Import!AQ6)^Parametre!$A$6</f>
        <v>21171.396901480071</v>
      </c>
      <c r="AR6" s="370">
        <f>(Export!AR6+Import!AR6)^Parametre!$A$6</f>
        <v>73288.031657836196</v>
      </c>
      <c r="AS6" s="370">
        <f>(Export!AS6+Import!AS6)^Parametre!$A$6</f>
        <v>213210.26649394725</v>
      </c>
      <c r="AT6" s="370">
        <f>(Export!AT6+Import!AT6)^Parametre!$A$6</f>
        <v>11558.010072672545</v>
      </c>
      <c r="AU6" s="370">
        <f>(Export!AU6+Import!AU6)^Parametre!$A$6</f>
        <v>83308.978293818975</v>
      </c>
      <c r="AV6" s="370">
        <f>(Export!AV6+Import!AV6)^Parametre!$A$6</f>
        <v>58007.305127113083</v>
      </c>
      <c r="AW6" s="370">
        <f>(Export!AW6+Import!AW6)^Parametre!$A$6</f>
        <v>38954.623820414439</v>
      </c>
      <c r="AX6" s="370">
        <f>(Export!AX6+Import!AX6)^Parametre!$A$6</f>
        <v>87779.988286112231</v>
      </c>
      <c r="AY6" s="370">
        <f>(Export!AY6+Import!AY6)^Parametre!$A$6</f>
        <v>48216.717811460374</v>
      </c>
      <c r="AZ6" s="370">
        <f>(Export!AZ6+Import!AZ6)^Parametre!$A$6</f>
        <v>14447.900624658241</v>
      </c>
      <c r="BB6" s="358">
        <f t="shared" si="0"/>
        <v>2707862.4539707345</v>
      </c>
    </row>
    <row r="7" spans="1:54" ht="14.25" customHeight="1" x14ac:dyDescent="0.25">
      <c r="A7" s="238" t="s">
        <v>10</v>
      </c>
      <c r="B7" s="370">
        <f>(Export!B7+Import!B7)^Parametre!$A$6</f>
        <v>10403.249525508845</v>
      </c>
      <c r="C7" s="370">
        <f>(Export!C7+Import!C7)^Parametre!$A$6</f>
        <v>12831.628959722922</v>
      </c>
      <c r="D7" s="370">
        <f>(Export!D7+Import!D7)^Parametre!$A$6</f>
        <v>8025.9803176932846</v>
      </c>
      <c r="E7" s="370">
        <f>(Export!E7+Import!E7)^Parametre!$A$6</f>
        <v>37705.312918942836</v>
      </c>
      <c r="F7" s="370">
        <f>(Export!F7+Import!F7)^Parametre!$A$6</f>
        <v>12752.012599585996</v>
      </c>
      <c r="G7" s="370">
        <f>(Export!G7+Import!G7)^Parametre!$A$6</f>
        <v>0</v>
      </c>
      <c r="H7" s="370">
        <f>(Export!H7+Import!H7)^Parametre!$A$6</f>
        <v>36455.86280984171</v>
      </c>
      <c r="I7" s="370">
        <f>(Export!I7+Import!I7)^Parametre!$A$6</f>
        <v>20849.806211089828</v>
      </c>
      <c r="J7" s="370">
        <f>(Export!J7+Import!J7)^Parametre!$A$6</f>
        <v>47386.602929414556</v>
      </c>
      <c r="K7" s="370">
        <f>(Export!K7+Import!K7)^Parametre!$A$6</f>
        <v>16456.811175923482</v>
      </c>
      <c r="L7" s="370">
        <f>(Export!L7+Import!L7)^Parametre!$A$6</f>
        <v>8298.9492828911789</v>
      </c>
      <c r="M7" s="370">
        <f>(Export!M7+Import!M7)^Parametre!$A$6</f>
        <v>12013.650565502561</v>
      </c>
      <c r="N7" s="370">
        <f>(Export!N7+Import!N7)^Parametre!$A$6</f>
        <v>47082.106848993069</v>
      </c>
      <c r="O7" s="370">
        <f>(Export!O7+Import!O7)^Parametre!$A$6</f>
        <v>56383.221120205613</v>
      </c>
      <c r="P7" s="370">
        <f>(Export!P7+Import!P7)^Parametre!$A$6</f>
        <v>43534.694136056591</v>
      </c>
      <c r="Q7" s="370">
        <f>(Export!Q7+Import!Q7)^Parametre!$A$6</f>
        <v>11120.178104239158</v>
      </c>
      <c r="R7" s="370">
        <f>(Export!R7+Import!R7)^Parametre!$A$6</f>
        <v>18597.231149286712</v>
      </c>
      <c r="S7" s="370">
        <f>(Export!S7+Import!S7)^Parametre!$A$6</f>
        <v>11206.969456101859</v>
      </c>
      <c r="T7" s="370">
        <f>(Export!T7+Import!T7)^Parametre!$A$6</f>
        <v>13904.906920580232</v>
      </c>
      <c r="U7" s="370">
        <f>(Export!U7+Import!U7)^Parametre!$A$6</f>
        <v>3147.7637236616092</v>
      </c>
      <c r="V7" s="370">
        <f>(Export!V7+Import!V7)^Parametre!$A$6</f>
        <v>12739.982578088559</v>
      </c>
      <c r="W7" s="370">
        <f>(Export!W7+Import!W7)^Parametre!$A$6</f>
        <v>15075.364567399358</v>
      </c>
      <c r="X7" s="370">
        <f>(Export!X7+Import!X7)^Parametre!$A$6</f>
        <v>23410.672327167365</v>
      </c>
      <c r="Y7" s="370">
        <f>(Export!Y7+Import!Y7)^Parametre!$A$6</f>
        <v>18897.58780717793</v>
      </c>
      <c r="Z7" s="370">
        <f>(Export!Z7+Import!Z7)^Parametre!$A$6</f>
        <v>3875.0776521251805</v>
      </c>
      <c r="AA7" s="370">
        <f>(Export!AA7+Import!AA7)^Parametre!$A$6</f>
        <v>16947.946918137313</v>
      </c>
      <c r="AB7" s="370">
        <f>(Export!AB7+Import!AB7)^Parametre!$A$6</f>
        <v>1776.6032140013706</v>
      </c>
      <c r="AC7" s="370">
        <f>(Export!AC7+Import!AC7)^Parametre!$A$6</f>
        <v>12235.552893106222</v>
      </c>
      <c r="AD7" s="370">
        <f>(Export!AD7+Import!AD7)^Parametre!$A$6</f>
        <v>9487.0324569909644</v>
      </c>
      <c r="AE7" s="370">
        <f>(Export!AE7+Import!AE7)^Parametre!$A$6</f>
        <v>13381.498144998654</v>
      </c>
      <c r="AF7" s="370">
        <f>(Export!AF7+Import!AF7)^Parametre!$A$6</f>
        <v>40028.387202209386</v>
      </c>
      <c r="AG7" s="370">
        <f>(Export!AG7+Import!AG7)^Parametre!$A$6</f>
        <v>12364.205111935018</v>
      </c>
      <c r="AH7" s="370">
        <f>(Export!AH7+Import!AH7)^Parametre!$A$6</f>
        <v>90965.70661804371</v>
      </c>
      <c r="AI7" s="370">
        <f>(Export!AI7+Import!AI7)^Parametre!$A$6</f>
        <v>11036.692213249402</v>
      </c>
      <c r="AJ7" s="370">
        <f>(Export!AJ7+Import!AJ7)^Parametre!$A$6</f>
        <v>4573.486943241448</v>
      </c>
      <c r="AK7" s="370">
        <f>(Export!AK7+Import!AK7)^Parametre!$A$6</f>
        <v>43849.751090399594</v>
      </c>
      <c r="AL7" s="370">
        <f>(Export!AL7+Import!AL7)^Parametre!$A$6</f>
        <v>14973.840486328148</v>
      </c>
      <c r="AM7" s="370">
        <f>(Export!AM7+Import!AM7)^Parametre!$A$6</f>
        <v>37106.910003933226</v>
      </c>
      <c r="AN7" s="370">
        <f>(Export!AN7+Import!AN7)^Parametre!$A$6</f>
        <v>66408.985471922395</v>
      </c>
      <c r="AO7" s="370">
        <f>(Export!AO7+Import!AO7)^Parametre!$A$6</f>
        <v>67046.034265271795</v>
      </c>
      <c r="AP7" s="370">
        <f>(Export!AP7+Import!AP7)^Parametre!$A$6</f>
        <v>26081.034842199035</v>
      </c>
      <c r="AQ7" s="370">
        <f>(Export!AQ7+Import!AQ7)^Parametre!$A$6</f>
        <v>20195.826993218179</v>
      </c>
      <c r="AR7" s="370">
        <f>(Export!AR7+Import!AR7)^Parametre!$A$6</f>
        <v>34333.345749577042</v>
      </c>
      <c r="AS7" s="370">
        <f>(Export!AS7+Import!AS7)^Parametre!$A$6</f>
        <v>28975.592925253488</v>
      </c>
      <c r="AT7" s="370">
        <f>(Export!AT7+Import!AT7)^Parametre!$A$6</f>
        <v>33667.205130957933</v>
      </c>
      <c r="AU7" s="370">
        <f>(Export!AU7+Import!AU7)^Parametre!$A$6</f>
        <v>51621.128874909351</v>
      </c>
      <c r="AV7" s="370">
        <f>(Export!AV7+Import!AV7)^Parametre!$A$6</f>
        <v>23932.491814685742</v>
      </c>
      <c r="AW7" s="370">
        <f>(Export!AW7+Import!AW7)^Parametre!$A$6</f>
        <v>21182.529186336556</v>
      </c>
      <c r="AX7" s="370">
        <f>(Export!AX7+Import!AX7)^Parametre!$A$6</f>
        <v>70747.756742245896</v>
      </c>
      <c r="AY7" s="370">
        <f>(Export!AY7+Import!AY7)^Parametre!$A$6</f>
        <v>71238.382876508374</v>
      </c>
      <c r="AZ7" s="370">
        <f>(Export!AZ7+Import!AZ7)^Parametre!$A$6</f>
        <v>26413.869347560576</v>
      </c>
      <c r="BB7" s="358">
        <f t="shared" si="0"/>
        <v>1352727.4212044214</v>
      </c>
    </row>
    <row r="8" spans="1:54" ht="14.25" customHeight="1" x14ac:dyDescent="0.25">
      <c r="A8" s="239" t="s">
        <v>11</v>
      </c>
      <c r="B8" s="370">
        <f>(Export!B8+Import!B8)^Parametre!$A$6</f>
        <v>7976.3090355126033</v>
      </c>
      <c r="C8" s="370">
        <f>(Export!C8+Import!C8)^Parametre!$A$6</f>
        <v>16353.807152770269</v>
      </c>
      <c r="D8" s="370">
        <f>(Export!D8+Import!D8)^Parametre!$A$6</f>
        <v>26170.466594617683</v>
      </c>
      <c r="E8" s="370">
        <f>(Export!E8+Import!E8)^Parametre!$A$6</f>
        <v>72285.259200319313</v>
      </c>
      <c r="F8" s="370">
        <f>(Export!F8+Import!F8)^Parametre!$A$6</f>
        <v>25647.242303803345</v>
      </c>
      <c r="G8" s="370">
        <f>(Export!G8+Import!G8)^Parametre!$A$6</f>
        <v>36455.86280984171</v>
      </c>
      <c r="H8" s="370">
        <f>(Export!H8+Import!H8)^Parametre!$A$6</f>
        <v>0</v>
      </c>
      <c r="I8" s="370">
        <f>(Export!I8+Import!I8)^Parametre!$A$6</f>
        <v>10440.796286203462</v>
      </c>
      <c r="J8" s="370">
        <f>(Export!J8+Import!J8)^Parametre!$A$6</f>
        <v>150183.30125316864</v>
      </c>
      <c r="K8" s="370">
        <f>(Export!K8+Import!K8)^Parametre!$A$6</f>
        <v>45687.188436694152</v>
      </c>
      <c r="L8" s="370">
        <f>(Export!L8+Import!L8)^Parametre!$A$6</f>
        <v>19222.518029644296</v>
      </c>
      <c r="M8" s="370">
        <f>(Export!M8+Import!M8)^Parametre!$A$6</f>
        <v>37397.867933479843</v>
      </c>
      <c r="N8" s="370">
        <f>(Export!N8+Import!N8)^Parametre!$A$6</f>
        <v>116103.74720752987</v>
      </c>
      <c r="O8" s="370">
        <f>(Export!O8+Import!O8)^Parametre!$A$6</f>
        <v>25084.450404383988</v>
      </c>
      <c r="P8" s="370">
        <f>(Export!P8+Import!P8)^Parametre!$A$6</f>
        <v>102141.81352927898</v>
      </c>
      <c r="Q8" s="370">
        <f>(Export!Q8+Import!Q8)^Parametre!$A$6</f>
        <v>21530.32850237079</v>
      </c>
      <c r="R8" s="370">
        <f>(Export!R8+Import!R8)^Parametre!$A$6</f>
        <v>38665.2915955641</v>
      </c>
      <c r="S8" s="370">
        <f>(Export!S8+Import!S8)^Parametre!$A$6</f>
        <v>9606.8448306402861</v>
      </c>
      <c r="T8" s="370">
        <f>(Export!T8+Import!T8)^Parametre!$A$6</f>
        <v>48975.888582852684</v>
      </c>
      <c r="U8" s="370">
        <f>(Export!U8+Import!U8)^Parametre!$A$6</f>
        <v>12048.097088752233</v>
      </c>
      <c r="V8" s="370">
        <f>(Export!V8+Import!V8)^Parametre!$A$6</f>
        <v>29053.91512946233</v>
      </c>
      <c r="W8" s="370">
        <f>(Export!W8+Import!W8)^Parametre!$A$6</f>
        <v>60012.956629297973</v>
      </c>
      <c r="X8" s="370">
        <f>(Export!X8+Import!X8)^Parametre!$A$6</f>
        <v>29686.452143023085</v>
      </c>
      <c r="Y8" s="370">
        <f>(Export!Y8+Import!Y8)^Parametre!$A$6</f>
        <v>25435.295040946548</v>
      </c>
      <c r="Z8" s="370">
        <f>(Export!Z8+Import!Z8)^Parametre!$A$6</f>
        <v>8434.5262735971119</v>
      </c>
      <c r="AA8" s="370">
        <f>(Export!AA8+Import!AA8)^Parametre!$A$6</f>
        <v>68245.880931086227</v>
      </c>
      <c r="AB8" s="370">
        <f>(Export!AB8+Import!AB8)^Parametre!$A$6</f>
        <v>5108.852755756423</v>
      </c>
      <c r="AC8" s="370">
        <f>(Export!AC8+Import!AC8)^Parametre!$A$6</f>
        <v>31028.123784399213</v>
      </c>
      <c r="AD8" s="370">
        <f>(Export!AD8+Import!AD8)^Parametre!$A$6</f>
        <v>20776.231395274746</v>
      </c>
      <c r="AE8" s="370">
        <f>(Export!AE8+Import!AE8)^Parametre!$A$6</f>
        <v>25653.813402351152</v>
      </c>
      <c r="AF8" s="370">
        <f>(Export!AF8+Import!AF8)^Parametre!$A$6</f>
        <v>92240.261547601869</v>
      </c>
      <c r="AG8" s="370">
        <f>(Export!AG8+Import!AG8)^Parametre!$A$6</f>
        <v>41629.438540412724</v>
      </c>
      <c r="AH8" s="370">
        <f>(Export!AH8+Import!AH8)^Parametre!$A$6</f>
        <v>306706.44874729973</v>
      </c>
      <c r="AI8" s="370">
        <f>(Export!AI8+Import!AI8)^Parametre!$A$6</f>
        <v>34338.056218865968</v>
      </c>
      <c r="AJ8" s="370">
        <f>(Export!AJ8+Import!AJ8)^Parametre!$A$6</f>
        <v>11952.276852131563</v>
      </c>
      <c r="AK8" s="370">
        <f>(Export!AK8+Import!AK8)^Parametre!$A$6</f>
        <v>146171.27447566434</v>
      </c>
      <c r="AL8" s="370">
        <f>(Export!AL8+Import!AL8)^Parametre!$A$6</f>
        <v>31877.543133999519</v>
      </c>
      <c r="AM8" s="370">
        <f>(Export!AM8+Import!AM8)^Parametre!$A$6</f>
        <v>111184.24917041982</v>
      </c>
      <c r="AN8" s="370">
        <f>(Export!AN8+Import!AN8)^Parametre!$A$6</f>
        <v>67776.119949064654</v>
      </c>
      <c r="AO8" s="370">
        <f>(Export!AO8+Import!AO8)^Parametre!$A$6</f>
        <v>89892.316061830337</v>
      </c>
      <c r="AP8" s="370">
        <f>(Export!AP8+Import!AP8)^Parametre!$A$6</f>
        <v>138199.29836956481</v>
      </c>
      <c r="AQ8" s="370">
        <f>(Export!AQ8+Import!AQ8)^Parametre!$A$6</f>
        <v>39183.08964795911</v>
      </c>
      <c r="AR8" s="370">
        <f>(Export!AR8+Import!AR8)^Parametre!$A$6</f>
        <v>108931.95518248995</v>
      </c>
      <c r="AS8" s="370">
        <f>(Export!AS8+Import!AS8)^Parametre!$A$6</f>
        <v>87141.430155810507</v>
      </c>
      <c r="AT8" s="370">
        <f>(Export!AT8+Import!AT8)^Parametre!$A$6</f>
        <v>30536.904256325655</v>
      </c>
      <c r="AU8" s="370">
        <f>(Export!AU8+Import!AU8)^Parametre!$A$6</f>
        <v>87314.191765714699</v>
      </c>
      <c r="AV8" s="370">
        <f>(Export!AV8+Import!AV8)^Parametre!$A$6</f>
        <v>64271.791007953092</v>
      </c>
      <c r="AW8" s="370">
        <f>(Export!AW8+Import!AW8)^Parametre!$A$6</f>
        <v>59923.231425716687</v>
      </c>
      <c r="AX8" s="370">
        <f>(Export!AX8+Import!AX8)^Parametre!$A$6</f>
        <v>118701.51977190519</v>
      </c>
      <c r="AY8" s="370">
        <f>(Export!AY8+Import!AY8)^Parametre!$A$6</f>
        <v>64443.582657856627</v>
      </c>
      <c r="AZ8" s="370">
        <f>(Export!AZ8+Import!AZ8)^Parametre!$A$6</f>
        <v>42482.545496356499</v>
      </c>
      <c r="BB8" s="358">
        <f t="shared" si="0"/>
        <v>2900310.652697566</v>
      </c>
    </row>
    <row r="9" spans="1:54" ht="14.25" customHeight="1" x14ac:dyDescent="0.25">
      <c r="A9" s="239" t="s">
        <v>12</v>
      </c>
      <c r="B9" s="370">
        <f>(Export!B9+Import!B9)^Parametre!$A$6</f>
        <v>785.44913902811049</v>
      </c>
      <c r="C9" s="370">
        <f>(Export!C9+Import!C9)^Parametre!$A$6</f>
        <v>60859.47290849634</v>
      </c>
      <c r="D9" s="370">
        <f>(Export!D9+Import!D9)^Parametre!$A$6</f>
        <v>25710.845474040718</v>
      </c>
      <c r="E9" s="370">
        <f>(Export!E9+Import!E9)^Parametre!$A$6</f>
        <v>27429.889216120602</v>
      </c>
      <c r="F9" s="370">
        <f>(Export!F9+Import!F9)^Parametre!$A$6</f>
        <v>93612.076811061081</v>
      </c>
      <c r="G9" s="370">
        <f>(Export!G9+Import!G9)^Parametre!$A$6</f>
        <v>20849.806211089828</v>
      </c>
      <c r="H9" s="370">
        <f>(Export!H9+Import!H9)^Parametre!$A$6</f>
        <v>10440.796286203462</v>
      </c>
      <c r="I9" s="370">
        <f>(Export!I9+Import!I9)^Parametre!$A$6</f>
        <v>0</v>
      </c>
      <c r="J9" s="370">
        <f>(Export!J9+Import!J9)^Parametre!$A$6</f>
        <v>186047.43691916318</v>
      </c>
      <c r="K9" s="370">
        <f>(Export!K9+Import!K9)^Parametre!$A$6</f>
        <v>19333.412518745881</v>
      </c>
      <c r="L9" s="370">
        <f>(Export!L9+Import!L9)^Parametre!$A$6</f>
        <v>5155.3179979512415</v>
      </c>
      <c r="M9" s="370">
        <f>(Export!M9+Import!M9)^Parametre!$A$6</f>
        <v>22606.69455648039</v>
      </c>
      <c r="N9" s="370">
        <f>(Export!N9+Import!N9)^Parametre!$A$6</f>
        <v>49199.06566185988</v>
      </c>
      <c r="O9" s="370">
        <f>(Export!O9+Import!O9)^Parametre!$A$6</f>
        <v>9924.424966213408</v>
      </c>
      <c r="P9" s="370">
        <f>(Export!P9+Import!P9)^Parametre!$A$6</f>
        <v>45070.674054755385</v>
      </c>
      <c r="Q9" s="370">
        <f>(Export!Q9+Import!Q9)^Parametre!$A$6</f>
        <v>1650.9723074600615</v>
      </c>
      <c r="R9" s="370">
        <f>(Export!R9+Import!R9)^Parametre!$A$6</f>
        <v>53995.25384605577</v>
      </c>
      <c r="S9" s="370">
        <f>(Export!S9+Import!S9)^Parametre!$A$6</f>
        <v>3676.3249040311985</v>
      </c>
      <c r="T9" s="370">
        <f>(Export!T9+Import!T9)^Parametre!$A$6</f>
        <v>13655.453736877438</v>
      </c>
      <c r="U9" s="370">
        <f>(Export!U9+Import!U9)^Parametre!$A$6</f>
        <v>4735.6214903642795</v>
      </c>
      <c r="V9" s="370">
        <f>(Export!V9+Import!V9)^Parametre!$A$6</f>
        <v>15205.496272072149</v>
      </c>
      <c r="W9" s="370">
        <f>(Export!W9+Import!W9)^Parametre!$A$6</f>
        <v>92102.232109650853</v>
      </c>
      <c r="X9" s="370">
        <f>(Export!X9+Import!X9)^Parametre!$A$6</f>
        <v>14341.918998516203</v>
      </c>
      <c r="Y9" s="370">
        <f>(Export!Y9+Import!Y9)^Parametre!$A$6</f>
        <v>47246.911972000875</v>
      </c>
      <c r="Z9" s="370">
        <f>(Export!Z9+Import!Z9)^Parametre!$A$6</f>
        <v>3139.5657518198277</v>
      </c>
      <c r="AA9" s="370">
        <f>(Export!AA9+Import!AA9)^Parametre!$A$6</f>
        <v>76551.673535396985</v>
      </c>
      <c r="AB9" s="370">
        <f>(Export!AB9+Import!AB9)^Parametre!$A$6</f>
        <v>5719.8665211698781</v>
      </c>
      <c r="AC9" s="370">
        <f>(Export!AC9+Import!AC9)^Parametre!$A$6</f>
        <v>4986.0698541035299</v>
      </c>
      <c r="AD9" s="370">
        <f>(Export!AD9+Import!AD9)^Parametre!$A$6</f>
        <v>3501.6594808747468</v>
      </c>
      <c r="AE9" s="370">
        <f>(Export!AE9+Import!AE9)^Parametre!$A$6</f>
        <v>9734.7822693345697</v>
      </c>
      <c r="AF9" s="370">
        <f>(Export!AF9+Import!AF9)^Parametre!$A$6</f>
        <v>10193.659166854657</v>
      </c>
      <c r="AG9" s="370">
        <f>(Export!AG9+Import!AG9)^Parametre!$A$6</f>
        <v>59575.398777179827</v>
      </c>
      <c r="AH9" s="370">
        <f>(Export!AH9+Import!AH9)^Parametre!$A$6</f>
        <v>63179.400916754501</v>
      </c>
      <c r="AI9" s="370">
        <f>(Export!AI9+Import!AI9)^Parametre!$A$6</f>
        <v>13761.775246311792</v>
      </c>
      <c r="AJ9" s="370">
        <f>(Export!AJ9+Import!AJ9)^Parametre!$A$6</f>
        <v>14665.320330630353</v>
      </c>
      <c r="AK9" s="370">
        <f>(Export!AK9+Import!AK9)^Parametre!$A$6</f>
        <v>17681.224020129375</v>
      </c>
      <c r="AL9" s="370">
        <f>(Export!AL9+Import!AL9)^Parametre!$A$6</f>
        <v>15077.084214794319</v>
      </c>
      <c r="AM9" s="370">
        <f>(Export!AM9+Import!AM9)^Parametre!$A$6</f>
        <v>20155.161776081084</v>
      </c>
      <c r="AN9" s="370">
        <f>(Export!AN9+Import!AN9)^Parametre!$A$6</f>
        <v>9290.1830600909034</v>
      </c>
      <c r="AO9" s="370">
        <f>(Export!AO9+Import!AO9)^Parametre!$A$6</f>
        <v>28919.202858481422</v>
      </c>
      <c r="AP9" s="370">
        <f>(Export!AP9+Import!AP9)^Parametre!$A$6</f>
        <v>5090.3816399165989</v>
      </c>
      <c r="AQ9" s="370">
        <f>(Export!AQ9+Import!AQ9)^Parametre!$A$6</f>
        <v>4394.3630243756606</v>
      </c>
      <c r="AR9" s="370">
        <f>(Export!AR9+Import!AR9)^Parametre!$A$6</f>
        <v>38216.704749624871</v>
      </c>
      <c r="AS9" s="370">
        <f>(Export!AS9+Import!AS9)^Parametre!$A$6</f>
        <v>147525.92638973668</v>
      </c>
      <c r="AT9" s="370">
        <f>(Export!AT9+Import!AT9)^Parametre!$A$6</f>
        <v>3741.5933557777225</v>
      </c>
      <c r="AU9" s="370">
        <f>(Export!AU9+Import!AU9)^Parametre!$A$6</f>
        <v>58283.57108739992</v>
      </c>
      <c r="AV9" s="370">
        <f>(Export!AV9+Import!AV9)^Parametre!$A$6</f>
        <v>27585.820997207968</v>
      </c>
      <c r="AW9" s="370">
        <f>(Export!AW9+Import!AW9)^Parametre!$A$6</f>
        <v>21623.600650446726</v>
      </c>
      <c r="AX9" s="370">
        <f>(Export!AX9+Import!AX9)^Parametre!$A$6</f>
        <v>45981.884043501304</v>
      </c>
      <c r="AY9" s="370">
        <f>(Export!AY9+Import!AY9)^Parametre!$A$6</f>
        <v>24812.4166588021</v>
      </c>
      <c r="AZ9" s="370">
        <f>(Export!AZ9+Import!AZ9)^Parametre!$A$6</f>
        <v>6500.9194311266465</v>
      </c>
      <c r="BB9" s="358">
        <f t="shared" si="0"/>
        <v>1563524.7581661618</v>
      </c>
    </row>
    <row r="10" spans="1:54" ht="14.25" customHeight="1" x14ac:dyDescent="0.25">
      <c r="A10" s="238" t="s">
        <v>13</v>
      </c>
      <c r="B10" s="370">
        <f>(Export!B10+Import!B10)^Parametre!$A$6</f>
        <v>22108.884956957914</v>
      </c>
      <c r="C10" s="370">
        <f>(Export!C10+Import!C10)^Parametre!$A$6</f>
        <v>130271.87548277641</v>
      </c>
      <c r="D10" s="370">
        <f>(Export!D10+Import!D10)^Parametre!$A$6</f>
        <v>363293.69875875913</v>
      </c>
      <c r="E10" s="370">
        <f>(Export!E10+Import!E10)^Parametre!$A$6</f>
        <v>126052.36764374738</v>
      </c>
      <c r="F10" s="370">
        <f>(Export!F10+Import!F10)^Parametre!$A$6</f>
        <v>273821.18004540843</v>
      </c>
      <c r="G10" s="370">
        <f>(Export!G10+Import!G10)^Parametre!$A$6</f>
        <v>47386.602929414556</v>
      </c>
      <c r="H10" s="370">
        <f>(Export!H10+Import!H10)^Parametre!$A$6</f>
        <v>150183.30125316864</v>
      </c>
      <c r="I10" s="370">
        <f>(Export!I10+Import!I10)^Parametre!$A$6</f>
        <v>186047.43691916318</v>
      </c>
      <c r="J10" s="370">
        <f>(Export!J10+Import!J10)^Parametre!$A$6</f>
        <v>0</v>
      </c>
      <c r="K10" s="370">
        <f>(Export!K10+Import!K10)^Parametre!$A$6</f>
        <v>101345.1223777938</v>
      </c>
      <c r="L10" s="370">
        <f>(Export!L10+Import!L10)^Parametre!$A$6</f>
        <v>41786.350131113388</v>
      </c>
      <c r="M10" s="370">
        <f>(Export!M10+Import!M10)^Parametre!$A$6</f>
        <v>94646.022541943094</v>
      </c>
      <c r="N10" s="370">
        <f>(Export!N10+Import!N10)^Parametre!$A$6</f>
        <v>274088.07712089556</v>
      </c>
      <c r="O10" s="370">
        <f>(Export!O10+Import!O10)^Parametre!$A$6</f>
        <v>59174.270358999784</v>
      </c>
      <c r="P10" s="370">
        <f>(Export!P10+Import!P10)^Parametre!$A$6</f>
        <v>236244.20180095427</v>
      </c>
      <c r="Q10" s="370">
        <f>(Export!Q10+Import!Q10)^Parametre!$A$6</f>
        <v>27773.7567649751</v>
      </c>
      <c r="R10" s="370">
        <f>(Export!R10+Import!R10)^Parametre!$A$6</f>
        <v>289099.7635120271</v>
      </c>
      <c r="S10" s="370">
        <f>(Export!S10+Import!S10)^Parametre!$A$6</f>
        <v>187936.39600963405</v>
      </c>
      <c r="T10" s="370">
        <f>(Export!T10+Import!T10)^Parametre!$A$6</f>
        <v>110199.1692520411</v>
      </c>
      <c r="U10" s="370">
        <f>(Export!U10+Import!U10)^Parametre!$A$6</f>
        <v>23967.683471708315</v>
      </c>
      <c r="V10" s="370">
        <f>(Export!V10+Import!V10)^Parametre!$A$6</f>
        <v>97824.859832099944</v>
      </c>
      <c r="W10" s="370">
        <f>(Export!W10+Import!W10)^Parametre!$A$6</f>
        <v>541401.84570476855</v>
      </c>
      <c r="X10" s="370">
        <f>(Export!X10+Import!X10)^Parametre!$A$6</f>
        <v>180689.23646429525</v>
      </c>
      <c r="Y10" s="370">
        <f>(Export!Y10+Import!Y10)^Parametre!$A$6</f>
        <v>261588.87699382403</v>
      </c>
      <c r="Z10" s="370">
        <f>(Export!Z10+Import!Z10)^Parametre!$A$6</f>
        <v>63574.946845278602</v>
      </c>
      <c r="AA10" s="370">
        <f>(Export!AA10+Import!AA10)^Parametre!$A$6</f>
        <v>498002.4720265051</v>
      </c>
      <c r="AB10" s="370">
        <f>(Export!AB10+Import!AB10)^Parametre!$A$6</f>
        <v>41590.780981606971</v>
      </c>
      <c r="AC10" s="370">
        <f>(Export!AC10+Import!AC10)^Parametre!$A$6</f>
        <v>35510.24035204493</v>
      </c>
      <c r="AD10" s="370">
        <f>(Export!AD10+Import!AD10)^Parametre!$A$6</f>
        <v>27419.813147065754</v>
      </c>
      <c r="AE10" s="370">
        <f>(Export!AE10+Import!AE10)^Parametre!$A$6</f>
        <v>44735.592764437046</v>
      </c>
      <c r="AF10" s="370">
        <f>(Export!AF10+Import!AF10)^Parametre!$A$6</f>
        <v>94435.469524008819</v>
      </c>
      <c r="AG10" s="370">
        <f>(Export!AG10+Import!AG10)^Parametre!$A$6</f>
        <v>247088.68503616267</v>
      </c>
      <c r="AH10" s="370">
        <f>(Export!AH10+Import!AH10)^Parametre!$A$6</f>
        <v>451827.8979152682</v>
      </c>
      <c r="AI10" s="370">
        <f>(Export!AI10+Import!AI10)^Parametre!$A$6</f>
        <v>105524.60905163307</v>
      </c>
      <c r="AJ10" s="370">
        <f>(Export!AJ10+Import!AJ10)^Parametre!$A$6</f>
        <v>126780.77091014237</v>
      </c>
      <c r="AK10" s="370">
        <f>(Export!AK10+Import!AK10)^Parametre!$A$6</f>
        <v>168701.80959637035</v>
      </c>
      <c r="AL10" s="370">
        <f>(Export!AL10+Import!AL10)^Parametre!$A$6</f>
        <v>61709.403044268707</v>
      </c>
      <c r="AM10" s="370">
        <f>(Export!AM10+Import!AM10)^Parametre!$A$6</f>
        <v>117071.74952190643</v>
      </c>
      <c r="AN10" s="370">
        <f>(Export!AN10+Import!AN10)^Parametre!$A$6</f>
        <v>74310.027453096802</v>
      </c>
      <c r="AO10" s="370">
        <f>(Export!AO10+Import!AO10)^Parametre!$A$6</f>
        <v>287975.87614878436</v>
      </c>
      <c r="AP10" s="370">
        <f>(Export!AP10+Import!AP10)^Parametre!$A$6</f>
        <v>86807.159051255672</v>
      </c>
      <c r="AQ10" s="370">
        <f>(Export!AQ10+Import!AQ10)^Parametre!$A$6</f>
        <v>57900.823367029938</v>
      </c>
      <c r="AR10" s="370">
        <f>(Export!AR10+Import!AR10)^Parametre!$A$6</f>
        <v>284349.54455861187</v>
      </c>
      <c r="AS10" s="370">
        <f>(Export!AS10+Import!AS10)^Parametre!$A$6</f>
        <v>781094.39480354742</v>
      </c>
      <c r="AT10" s="370">
        <f>(Export!AT10+Import!AT10)^Parametre!$A$6</f>
        <v>39184.794582720475</v>
      </c>
      <c r="AU10" s="370">
        <f>(Export!AU10+Import!AU10)^Parametre!$A$6</f>
        <v>189722.86584044105</v>
      </c>
      <c r="AV10" s="370">
        <f>(Export!AV10+Import!AV10)^Parametre!$A$6</f>
        <v>198417.65899977248</v>
      </c>
      <c r="AW10" s="370">
        <f>(Export!AW10+Import!AW10)^Parametre!$A$6</f>
        <v>118614.18322414061</v>
      </c>
      <c r="AX10" s="370">
        <f>(Export!AX10+Import!AX10)^Parametre!$A$6</f>
        <v>219570.33976051956</v>
      </c>
      <c r="AY10" s="370">
        <f>(Export!AY10+Import!AY10)^Parametre!$A$6</f>
        <v>161796.20373448197</v>
      </c>
      <c r="AZ10" s="370">
        <f>(Export!AZ10+Import!AZ10)^Parametre!$A$6</f>
        <v>87230.485978928264</v>
      </c>
      <c r="BB10" s="358">
        <f t="shared" si="0"/>
        <v>8497879.578546498</v>
      </c>
    </row>
    <row r="11" spans="1:54" ht="14.25" customHeight="1" x14ac:dyDescent="0.25">
      <c r="A11" s="239" t="s">
        <v>14</v>
      </c>
      <c r="B11" s="370">
        <f>(Export!B11+Import!B11)^Parametre!$A$6</f>
        <v>4859.6472423417736</v>
      </c>
      <c r="C11" s="370">
        <f>(Export!C11+Import!C11)^Parametre!$A$6</f>
        <v>20196.059408211295</v>
      </c>
      <c r="D11" s="370">
        <f>(Export!D11+Import!D11)^Parametre!$A$6</f>
        <v>31440.235996887808</v>
      </c>
      <c r="E11" s="370">
        <f>(Export!E11+Import!E11)^Parametre!$A$6</f>
        <v>72275.496631920323</v>
      </c>
      <c r="F11" s="370">
        <f>(Export!F11+Import!F11)^Parametre!$A$6</f>
        <v>26676.346725142106</v>
      </c>
      <c r="G11" s="370">
        <f>(Export!G11+Import!G11)^Parametre!$A$6</f>
        <v>16456.811175923482</v>
      </c>
      <c r="H11" s="370">
        <f>(Export!H11+Import!H11)^Parametre!$A$6</f>
        <v>45687.188436694152</v>
      </c>
      <c r="I11" s="370">
        <f>(Export!I11+Import!I11)^Parametre!$A$6</f>
        <v>19333.412518745881</v>
      </c>
      <c r="J11" s="370">
        <f>(Export!J11+Import!J11)^Parametre!$A$6</f>
        <v>101345.1223777938</v>
      </c>
      <c r="K11" s="370">
        <f>(Export!K11+Import!K11)^Parametre!$A$6</f>
        <v>0</v>
      </c>
      <c r="L11" s="370">
        <f>(Export!L11+Import!L11)^Parametre!$A$6</f>
        <v>25377.156729034872</v>
      </c>
      <c r="M11" s="370">
        <f>(Export!M11+Import!M11)^Parametre!$A$6</f>
        <v>52589.690079140033</v>
      </c>
      <c r="N11" s="370">
        <f>(Export!N11+Import!N11)^Parametre!$A$6</f>
        <v>75459.681156164457</v>
      </c>
      <c r="O11" s="370">
        <f>(Export!O11+Import!O11)^Parametre!$A$6</f>
        <v>26957.962104357965</v>
      </c>
      <c r="P11" s="370">
        <f>(Export!P11+Import!P11)^Parametre!$A$6</f>
        <v>102907.07414167406</v>
      </c>
      <c r="Q11" s="370">
        <f>(Export!Q11+Import!Q11)^Parametre!$A$6</f>
        <v>12474.912752400314</v>
      </c>
      <c r="R11" s="370">
        <f>(Export!R11+Import!R11)^Parametre!$A$6</f>
        <v>33908.865886077641</v>
      </c>
      <c r="S11" s="370">
        <f>(Export!S11+Import!S11)^Parametre!$A$6</f>
        <v>13609.571828312601</v>
      </c>
      <c r="T11" s="370">
        <f>(Export!T11+Import!T11)^Parametre!$A$6</f>
        <v>37103.822216855231</v>
      </c>
      <c r="U11" s="370">
        <f>(Export!U11+Import!U11)^Parametre!$A$6</f>
        <v>24654.382384679604</v>
      </c>
      <c r="V11" s="370">
        <f>(Export!V11+Import!V11)^Parametre!$A$6</f>
        <v>16485.402430028815</v>
      </c>
      <c r="W11" s="370">
        <f>(Export!W11+Import!W11)^Parametre!$A$6</f>
        <v>46831.3236285288</v>
      </c>
      <c r="X11" s="370">
        <f>(Export!X11+Import!X11)^Parametre!$A$6</f>
        <v>20979.345576065996</v>
      </c>
      <c r="Y11" s="370">
        <f>(Export!Y11+Import!Y11)^Parametre!$A$6</f>
        <v>32349.184158027852</v>
      </c>
      <c r="Z11" s="370">
        <f>(Export!Z11+Import!Z11)^Parametre!$A$6</f>
        <v>6387.6281842323915</v>
      </c>
      <c r="AA11" s="370">
        <f>(Export!AA11+Import!AA11)^Parametre!$A$6</f>
        <v>43551.619552664168</v>
      </c>
      <c r="AB11" s="370">
        <f>(Export!AB11+Import!AB11)^Parametre!$A$6</f>
        <v>3237.3159082795733</v>
      </c>
      <c r="AC11" s="370">
        <f>(Export!AC11+Import!AC11)^Parametre!$A$6</f>
        <v>32524.963837643234</v>
      </c>
      <c r="AD11" s="370">
        <f>(Export!AD11+Import!AD11)^Parametre!$A$6</f>
        <v>28352.802505043484</v>
      </c>
      <c r="AE11" s="370">
        <f>(Export!AE11+Import!AE11)^Parametre!$A$6</f>
        <v>25650.348697225843</v>
      </c>
      <c r="AF11" s="370">
        <f>(Export!AF11+Import!AF11)^Parametre!$A$6</f>
        <v>36257.489496378534</v>
      </c>
      <c r="AG11" s="370">
        <f>(Export!AG11+Import!AG11)^Parametre!$A$6</f>
        <v>25533.303405748342</v>
      </c>
      <c r="AH11" s="370">
        <f>(Export!AH11+Import!AH11)^Parametre!$A$6</f>
        <v>172941.41261511078</v>
      </c>
      <c r="AI11" s="370">
        <f>(Export!AI11+Import!AI11)^Parametre!$A$6</f>
        <v>92977.036064234708</v>
      </c>
      <c r="AJ11" s="370">
        <f>(Export!AJ11+Import!AJ11)^Parametre!$A$6</f>
        <v>15340.214686568112</v>
      </c>
      <c r="AK11" s="370">
        <f>(Export!AK11+Import!AK11)^Parametre!$A$6</f>
        <v>77826.462806040465</v>
      </c>
      <c r="AL11" s="370">
        <f>(Export!AL11+Import!AL11)^Parametre!$A$6</f>
        <v>26794.15999728299</v>
      </c>
      <c r="AM11" s="370">
        <f>(Export!AM11+Import!AM11)^Parametre!$A$6</f>
        <v>38088.704389490595</v>
      </c>
      <c r="AN11" s="370">
        <f>(Export!AN11+Import!AN11)^Parametre!$A$6</f>
        <v>24153.843901333799</v>
      </c>
      <c r="AO11" s="370">
        <f>(Export!AO11+Import!AO11)^Parametre!$A$6</f>
        <v>57756.812208950731</v>
      </c>
      <c r="AP11" s="370">
        <f>(Export!AP11+Import!AP11)^Parametre!$A$6</f>
        <v>29054.666182560075</v>
      </c>
      <c r="AQ11" s="370">
        <f>(Export!AQ11+Import!AQ11)^Parametre!$A$6</f>
        <v>16879.959390946413</v>
      </c>
      <c r="AR11" s="370">
        <f>(Export!AR11+Import!AR11)^Parametre!$A$6</f>
        <v>99238.840984767652</v>
      </c>
      <c r="AS11" s="370">
        <f>(Export!AS11+Import!AS11)^Parametre!$A$6</f>
        <v>92873.393735988779</v>
      </c>
      <c r="AT11" s="370">
        <f>(Export!AT11+Import!AT11)^Parametre!$A$6</f>
        <v>14238.052183146401</v>
      </c>
      <c r="AU11" s="370">
        <f>(Export!AU11+Import!AU11)^Parametre!$A$6</f>
        <v>58083.352155157161</v>
      </c>
      <c r="AV11" s="370">
        <f>(Export!AV11+Import!AV11)^Parametre!$A$6</f>
        <v>34818.415263190829</v>
      </c>
      <c r="AW11" s="370">
        <f>(Export!AW11+Import!AW11)^Parametre!$A$6</f>
        <v>141498.58218918662</v>
      </c>
      <c r="AX11" s="370">
        <f>(Export!AX11+Import!AX11)^Parametre!$A$6</f>
        <v>73882.836116651612</v>
      </c>
      <c r="AY11" s="370">
        <f>(Export!AY11+Import!AY11)^Parametre!$A$6</f>
        <v>42790.029071619007</v>
      </c>
      <c r="AZ11" s="370">
        <f>(Export!AZ11+Import!AZ11)^Parametre!$A$6</f>
        <v>20451.05910142553</v>
      </c>
      <c r="BB11" s="358">
        <f t="shared" si="0"/>
        <v>2191142.0002158768</v>
      </c>
    </row>
    <row r="12" spans="1:54" ht="14.25" customHeight="1" x14ac:dyDescent="0.25">
      <c r="A12" s="239" t="s">
        <v>15</v>
      </c>
      <c r="B12" s="370">
        <f>(Export!B12+Import!B12)^Parametre!$A$6</f>
        <v>2628.8208021848882</v>
      </c>
      <c r="C12" s="370">
        <f>(Export!C12+Import!C12)^Parametre!$A$6</f>
        <v>4524.2487873679092</v>
      </c>
      <c r="D12" s="370">
        <f>(Export!D12+Import!D12)^Parametre!$A$6</f>
        <v>9319.3855199793088</v>
      </c>
      <c r="E12" s="370">
        <f>(Export!E12+Import!E12)^Parametre!$A$6</f>
        <v>23019.428277778967</v>
      </c>
      <c r="F12" s="370">
        <f>(Export!F12+Import!F12)^Parametre!$A$6</f>
        <v>12342.15005499447</v>
      </c>
      <c r="G12" s="370">
        <f>(Export!G12+Import!G12)^Parametre!$A$6</f>
        <v>8298.9492828911789</v>
      </c>
      <c r="H12" s="370">
        <f>(Export!H12+Import!H12)^Parametre!$A$6</f>
        <v>19222.518029644296</v>
      </c>
      <c r="I12" s="370">
        <f>(Export!I12+Import!I12)^Parametre!$A$6</f>
        <v>5155.3179979512415</v>
      </c>
      <c r="J12" s="370">
        <f>(Export!J12+Import!J12)^Parametre!$A$6</f>
        <v>41786.350131113388</v>
      </c>
      <c r="K12" s="370">
        <f>(Export!K12+Import!K12)^Parametre!$A$6</f>
        <v>25377.156729034872</v>
      </c>
      <c r="L12" s="370">
        <f>(Export!L12+Import!L12)^Parametre!$A$6</f>
        <v>0</v>
      </c>
      <c r="M12" s="370">
        <f>(Export!M12+Import!M12)^Parametre!$A$6</f>
        <v>59537.570744362762</v>
      </c>
      <c r="N12" s="370">
        <f>(Export!N12+Import!N12)^Parametre!$A$6</f>
        <v>29181.720971011971</v>
      </c>
      <c r="O12" s="370">
        <f>(Export!O12+Import!O12)^Parametre!$A$6</f>
        <v>6488.1656113265171</v>
      </c>
      <c r="P12" s="370">
        <f>(Export!P12+Import!P12)^Parametre!$A$6</f>
        <v>34259.467440402514</v>
      </c>
      <c r="Q12" s="370">
        <f>(Export!Q12+Import!Q12)^Parametre!$A$6</f>
        <v>1975.4426390052433</v>
      </c>
      <c r="R12" s="370">
        <f>(Export!R12+Import!R12)^Parametre!$A$6</f>
        <v>12982.973989421685</v>
      </c>
      <c r="S12" s="370">
        <f>(Export!S12+Import!S12)^Parametre!$A$6</f>
        <v>2799.7033128529888</v>
      </c>
      <c r="T12" s="370">
        <f>(Export!T12+Import!T12)^Parametre!$A$6</f>
        <v>8796.9892838402393</v>
      </c>
      <c r="U12" s="370">
        <f>(Export!U12+Import!U12)^Parametre!$A$6</f>
        <v>6857.510384242958</v>
      </c>
      <c r="V12" s="370">
        <f>(Export!V12+Import!V12)^Parametre!$A$6</f>
        <v>5673.5420127112839</v>
      </c>
      <c r="W12" s="370">
        <f>(Export!W12+Import!W12)^Parametre!$A$6</f>
        <v>18725.360801597388</v>
      </c>
      <c r="X12" s="370">
        <f>(Export!X12+Import!X12)^Parametre!$A$6</f>
        <v>7709.1694040279081</v>
      </c>
      <c r="Y12" s="370">
        <f>(Export!Y12+Import!Y12)^Parametre!$A$6</f>
        <v>10594.516805404577</v>
      </c>
      <c r="Z12" s="370">
        <f>(Export!Z12+Import!Z12)^Parametre!$A$6</f>
        <v>1696.1802940725377</v>
      </c>
      <c r="AA12" s="370">
        <f>(Export!AA12+Import!AA12)^Parametre!$A$6</f>
        <v>13765.109862620058</v>
      </c>
      <c r="AB12" s="370">
        <f>(Export!AB12+Import!AB12)^Parametre!$A$6</f>
        <v>2746.3034846862793</v>
      </c>
      <c r="AC12" s="370">
        <f>(Export!AC12+Import!AC12)^Parametre!$A$6</f>
        <v>44461.854362025879</v>
      </c>
      <c r="AD12" s="370">
        <f>(Export!AD12+Import!AD12)^Parametre!$A$6</f>
        <v>44906.243367041963</v>
      </c>
      <c r="AE12" s="370">
        <f>(Export!AE12+Import!AE12)^Parametre!$A$6</f>
        <v>8169.5234159766078</v>
      </c>
      <c r="AF12" s="370">
        <f>(Export!AF12+Import!AF12)^Parametre!$A$6</f>
        <v>14298.570431690016</v>
      </c>
      <c r="AG12" s="370">
        <f>(Export!AG12+Import!AG12)^Parametre!$A$6</f>
        <v>14370.420917287009</v>
      </c>
      <c r="AH12" s="370">
        <f>(Export!AH12+Import!AH12)^Parametre!$A$6</f>
        <v>51222.048560654031</v>
      </c>
      <c r="AI12" s="370">
        <f>(Export!AI12+Import!AI12)^Parametre!$A$6</f>
        <v>28949.227829080348</v>
      </c>
      <c r="AJ12" s="370">
        <f>(Export!AJ12+Import!AJ12)^Parametre!$A$6</f>
        <v>3765.7956967950345</v>
      </c>
      <c r="AK12" s="370">
        <f>(Export!AK12+Import!AK12)^Parametre!$A$6</f>
        <v>35097.02325326181</v>
      </c>
      <c r="AL12" s="370">
        <f>(Export!AL12+Import!AL12)^Parametre!$A$6</f>
        <v>8279.7039463980836</v>
      </c>
      <c r="AM12" s="370">
        <f>(Export!AM12+Import!AM12)^Parametre!$A$6</f>
        <v>14248.747908500591</v>
      </c>
      <c r="AN12" s="370">
        <f>(Export!AN12+Import!AN12)^Parametre!$A$6</f>
        <v>13761.700507931424</v>
      </c>
      <c r="AO12" s="370">
        <f>(Export!AO12+Import!AO12)^Parametre!$A$6</f>
        <v>55863.457873550935</v>
      </c>
      <c r="AP12" s="370">
        <f>(Export!AP12+Import!AP12)^Parametre!$A$6</f>
        <v>13422.218345713201</v>
      </c>
      <c r="AQ12" s="370">
        <f>(Export!AQ12+Import!AQ12)^Parametre!$A$6</f>
        <v>6191.3640540675688</v>
      </c>
      <c r="AR12" s="370">
        <f>(Export!AR12+Import!AR12)^Parametre!$A$6</f>
        <v>28063.400677216578</v>
      </c>
      <c r="AS12" s="370">
        <f>(Export!AS12+Import!AS12)^Parametre!$A$6</f>
        <v>29310.671587665816</v>
      </c>
      <c r="AT12" s="370">
        <f>(Export!AT12+Import!AT12)^Parametre!$A$6</f>
        <v>4671.0917760198208</v>
      </c>
      <c r="AU12" s="370">
        <f>(Export!AU12+Import!AU12)^Parametre!$A$6</f>
        <v>18976.06054691015</v>
      </c>
      <c r="AV12" s="370">
        <f>(Export!AV12+Import!AV12)^Parametre!$A$6</f>
        <v>17663.105546873689</v>
      </c>
      <c r="AW12" s="370">
        <f>(Export!AW12+Import!AW12)^Parametre!$A$6</f>
        <v>51305.137570130348</v>
      </c>
      <c r="AX12" s="370">
        <f>(Export!AX12+Import!AX12)^Parametre!$A$6</f>
        <v>24786.131034915474</v>
      </c>
      <c r="AY12" s="370">
        <f>(Export!AY12+Import!AY12)^Parametre!$A$6</f>
        <v>22204.204360210704</v>
      </c>
      <c r="AZ12" s="370">
        <f>(Export!AZ12+Import!AZ12)^Parametre!$A$6</f>
        <v>17316.821297513005</v>
      </c>
      <c r="BB12" s="358">
        <f t="shared" si="0"/>
        <v>946768.57752195734</v>
      </c>
    </row>
    <row r="13" spans="1:54" ht="14.25" customHeight="1" x14ac:dyDescent="0.25">
      <c r="A13" s="239" t="s">
        <v>16</v>
      </c>
      <c r="B13" s="370">
        <f>(Export!B13+Import!B13)^Parametre!$A$6</f>
        <v>2257.3367803675196</v>
      </c>
      <c r="C13" s="370">
        <f>(Export!C13+Import!C13)^Parametre!$A$6</f>
        <v>19715.085402046829</v>
      </c>
      <c r="D13" s="370">
        <f>(Export!D13+Import!D13)^Parametre!$A$6</f>
        <v>27657.478578315848</v>
      </c>
      <c r="E13" s="370">
        <f>(Export!E13+Import!E13)^Parametre!$A$6</f>
        <v>53540.825977137771</v>
      </c>
      <c r="F13" s="370">
        <f>(Export!F13+Import!F13)^Parametre!$A$6</f>
        <v>33073.752151970904</v>
      </c>
      <c r="G13" s="370">
        <f>(Export!G13+Import!G13)^Parametre!$A$6</f>
        <v>12013.650565502561</v>
      </c>
      <c r="H13" s="370">
        <f>(Export!H13+Import!H13)^Parametre!$A$6</f>
        <v>37397.867933479843</v>
      </c>
      <c r="I13" s="370">
        <f>(Export!I13+Import!I13)^Parametre!$A$6</f>
        <v>22606.69455648039</v>
      </c>
      <c r="J13" s="370">
        <f>(Export!J13+Import!J13)^Parametre!$A$6</f>
        <v>94646.022541943094</v>
      </c>
      <c r="K13" s="370">
        <f>(Export!K13+Import!K13)^Parametre!$A$6</f>
        <v>52589.690079140033</v>
      </c>
      <c r="L13" s="370">
        <f>(Export!L13+Import!L13)^Parametre!$A$6</f>
        <v>59537.570744362762</v>
      </c>
      <c r="M13" s="370">
        <f>(Export!M13+Import!M13)^Parametre!$A$6</f>
        <v>0</v>
      </c>
      <c r="N13" s="370">
        <f>(Export!N13+Import!N13)^Parametre!$A$6</f>
        <v>70154.636799715532</v>
      </c>
      <c r="O13" s="370">
        <f>(Export!O13+Import!O13)^Parametre!$A$6</f>
        <v>15714.150540516022</v>
      </c>
      <c r="P13" s="370">
        <f>(Export!P13+Import!P13)^Parametre!$A$6</f>
        <v>91602.611244003303</v>
      </c>
      <c r="Q13" s="370">
        <f>(Export!Q13+Import!Q13)^Parametre!$A$6</f>
        <v>6441.0448407071353</v>
      </c>
      <c r="R13" s="370">
        <f>(Export!R13+Import!R13)^Parametre!$A$6</f>
        <v>32865.065386364287</v>
      </c>
      <c r="S13" s="370">
        <f>(Export!S13+Import!S13)^Parametre!$A$6</f>
        <v>11422.583706850215</v>
      </c>
      <c r="T13" s="370">
        <f>(Export!T13+Import!T13)^Parametre!$A$6</f>
        <v>29355.907609201931</v>
      </c>
      <c r="U13" s="370">
        <f>(Export!U13+Import!U13)^Parametre!$A$6</f>
        <v>9214.3072045596564</v>
      </c>
      <c r="V13" s="370">
        <f>(Export!V13+Import!V13)^Parametre!$A$6</f>
        <v>18277.710703477063</v>
      </c>
      <c r="W13" s="370">
        <f>(Export!W13+Import!W13)^Parametre!$A$6</f>
        <v>48239.26852565242</v>
      </c>
      <c r="X13" s="370">
        <f>(Export!X13+Import!X13)^Parametre!$A$6</f>
        <v>22677.960489426732</v>
      </c>
      <c r="Y13" s="370">
        <f>(Export!Y13+Import!Y13)^Parametre!$A$6</f>
        <v>36561.648675627308</v>
      </c>
      <c r="Z13" s="370">
        <f>(Export!Z13+Import!Z13)^Parametre!$A$6</f>
        <v>6731.6764279041217</v>
      </c>
      <c r="AA13" s="370">
        <f>(Export!AA13+Import!AA13)^Parametre!$A$6</f>
        <v>39930.535339762224</v>
      </c>
      <c r="AB13" s="370">
        <f>(Export!AB13+Import!AB13)^Parametre!$A$6</f>
        <v>4690.3793439337078</v>
      </c>
      <c r="AC13" s="370">
        <f>(Export!AC13+Import!AC13)^Parametre!$A$6</f>
        <v>34872.541066862337</v>
      </c>
      <c r="AD13" s="370">
        <f>(Export!AD13+Import!AD13)^Parametre!$A$6</f>
        <v>30442.755478438543</v>
      </c>
      <c r="AE13" s="370">
        <f>(Export!AE13+Import!AE13)^Parametre!$A$6</f>
        <v>19001.472419416601</v>
      </c>
      <c r="AF13" s="370">
        <f>(Export!AF13+Import!AF13)^Parametre!$A$6</f>
        <v>26873.300314996668</v>
      </c>
      <c r="AG13" s="370">
        <f>(Export!AG13+Import!AG13)^Parametre!$A$6</f>
        <v>26231.214411460252</v>
      </c>
      <c r="AH13" s="370">
        <f>(Export!AH13+Import!AH13)^Parametre!$A$6</f>
        <v>140227.07483349997</v>
      </c>
      <c r="AI13" s="370">
        <f>(Export!AI13+Import!AI13)^Parametre!$A$6</f>
        <v>58273.221830957656</v>
      </c>
      <c r="AJ13" s="370">
        <f>(Export!AJ13+Import!AJ13)^Parametre!$A$6</f>
        <v>11593.372984597709</v>
      </c>
      <c r="AK13" s="370">
        <f>(Export!AK13+Import!AK13)^Parametre!$A$6</f>
        <v>59697.990567019922</v>
      </c>
      <c r="AL13" s="370">
        <f>(Export!AL13+Import!AL13)^Parametre!$A$6</f>
        <v>23186.775100259198</v>
      </c>
      <c r="AM13" s="370">
        <f>(Export!AM13+Import!AM13)^Parametre!$A$6</f>
        <v>34082.018029747007</v>
      </c>
      <c r="AN13" s="370">
        <f>(Export!AN13+Import!AN13)^Parametre!$A$6</f>
        <v>21202.449884388359</v>
      </c>
      <c r="AO13" s="370">
        <f>(Export!AO13+Import!AO13)^Parametre!$A$6</f>
        <v>110786.25356157684</v>
      </c>
      <c r="AP13" s="370">
        <f>(Export!AP13+Import!AP13)^Parametre!$A$6</f>
        <v>21325.489852756022</v>
      </c>
      <c r="AQ13" s="370">
        <f>(Export!AQ13+Import!AQ13)^Parametre!$A$6</f>
        <v>13071.25830056158</v>
      </c>
      <c r="AR13" s="370">
        <f>(Export!AR13+Import!AR13)^Parametre!$A$6</f>
        <v>71541.510292976061</v>
      </c>
      <c r="AS13" s="370">
        <f>(Export!AS13+Import!AS13)^Parametre!$A$6</f>
        <v>87181.43084109138</v>
      </c>
      <c r="AT13" s="370">
        <f>(Export!AT13+Import!AT13)^Parametre!$A$6</f>
        <v>10569.62677865212</v>
      </c>
      <c r="AU13" s="370">
        <f>(Export!AU13+Import!AU13)^Parametre!$A$6</f>
        <v>49868.411072140647</v>
      </c>
      <c r="AV13" s="370">
        <f>(Export!AV13+Import!AV13)^Parametre!$A$6</f>
        <v>45863.196115949009</v>
      </c>
      <c r="AW13" s="370">
        <f>(Export!AW13+Import!AW13)^Parametre!$A$6</f>
        <v>115773.17108855574</v>
      </c>
      <c r="AX13" s="370">
        <f>(Export!AX13+Import!AX13)^Parametre!$A$6</f>
        <v>58530.548990078678</v>
      </c>
      <c r="AY13" s="370">
        <f>(Export!AY13+Import!AY13)^Parametre!$A$6</f>
        <v>38587.046661930479</v>
      </c>
      <c r="AZ13" s="370">
        <f>(Export!AZ13+Import!AZ13)^Parametre!$A$6</f>
        <v>19072.667407313533</v>
      </c>
      <c r="BB13" s="358">
        <f t="shared" si="0"/>
        <v>1986770.2600336755</v>
      </c>
    </row>
    <row r="14" spans="1:54" ht="14.25" customHeight="1" x14ac:dyDescent="0.25">
      <c r="A14" s="239" t="s">
        <v>17</v>
      </c>
      <c r="B14" s="370">
        <f>(Export!B14+Import!B14)^Parametre!$A$6</f>
        <v>13037.479726925752</v>
      </c>
      <c r="C14" s="370">
        <f>(Export!C14+Import!C14)^Parametre!$A$6</f>
        <v>41463.711610394937</v>
      </c>
      <c r="D14" s="370">
        <f>(Export!D14+Import!D14)^Parametre!$A$6</f>
        <v>65716.41788388956</v>
      </c>
      <c r="E14" s="370">
        <f>(Export!E14+Import!E14)^Parametre!$A$6</f>
        <v>281345.45564396674</v>
      </c>
      <c r="F14" s="370">
        <f>(Export!F14+Import!F14)^Parametre!$A$6</f>
        <v>80409.481458283262</v>
      </c>
      <c r="G14" s="370">
        <f>(Export!G14+Import!G14)^Parametre!$A$6</f>
        <v>47082.106848993069</v>
      </c>
      <c r="H14" s="370">
        <f>(Export!H14+Import!H14)^Parametre!$A$6</f>
        <v>116103.74720752987</v>
      </c>
      <c r="I14" s="370">
        <f>(Export!I14+Import!I14)^Parametre!$A$6</f>
        <v>49199.06566185988</v>
      </c>
      <c r="J14" s="370">
        <f>(Export!J14+Import!J14)^Parametre!$A$6</f>
        <v>274088.07712089556</v>
      </c>
      <c r="K14" s="370">
        <f>(Export!K14+Import!K14)^Parametre!$A$6</f>
        <v>75459.681156164457</v>
      </c>
      <c r="L14" s="370">
        <f>(Export!L14+Import!L14)^Parametre!$A$6</f>
        <v>29181.720971011971</v>
      </c>
      <c r="M14" s="370">
        <f>(Export!M14+Import!M14)^Parametre!$A$6</f>
        <v>70154.636799715532</v>
      </c>
      <c r="N14" s="370">
        <f>(Export!N14+Import!N14)^Parametre!$A$6</f>
        <v>0</v>
      </c>
      <c r="O14" s="370">
        <f>(Export!O14+Import!O14)^Parametre!$A$6</f>
        <v>55749.25145479534</v>
      </c>
      <c r="P14" s="370">
        <f>(Export!P14+Import!P14)^Parametre!$A$6</f>
        <v>219340.43041370643</v>
      </c>
      <c r="Q14" s="370">
        <f>(Export!Q14+Import!Q14)^Parametre!$A$6</f>
        <v>26421.975369188429</v>
      </c>
      <c r="R14" s="370">
        <f>(Export!R14+Import!R14)^Parametre!$A$6</f>
        <v>106208.07237865678</v>
      </c>
      <c r="S14" s="370">
        <f>(Export!S14+Import!S14)^Parametre!$A$6</f>
        <v>63451.41294541832</v>
      </c>
      <c r="T14" s="370">
        <f>(Export!T14+Import!T14)^Parametre!$A$6</f>
        <v>122730.93743245832</v>
      </c>
      <c r="U14" s="370">
        <f>(Export!U14+Import!U14)^Parametre!$A$6</f>
        <v>30095.934389216094</v>
      </c>
      <c r="V14" s="370">
        <f>(Export!V14+Import!V14)^Parametre!$A$6</f>
        <v>53186.874637075642</v>
      </c>
      <c r="W14" s="370">
        <f>(Export!W14+Import!W14)^Parametre!$A$6</f>
        <v>141140.8008658021</v>
      </c>
      <c r="X14" s="370">
        <f>(Export!X14+Import!X14)^Parametre!$A$6</f>
        <v>60281.340282130426</v>
      </c>
      <c r="Y14" s="370">
        <f>(Export!Y14+Import!Y14)^Parametre!$A$6</f>
        <v>84369.081308142733</v>
      </c>
      <c r="Z14" s="370">
        <f>(Export!Z14+Import!Z14)^Parametre!$A$6</f>
        <v>19155.097185083661</v>
      </c>
      <c r="AA14" s="370">
        <f>(Export!AA14+Import!AA14)^Parametre!$A$6</f>
        <v>100712.82801162919</v>
      </c>
      <c r="AB14" s="370">
        <f>(Export!AB14+Import!AB14)^Parametre!$A$6</f>
        <v>15272.428844817056</v>
      </c>
      <c r="AC14" s="370">
        <f>(Export!AC14+Import!AC14)^Parametre!$A$6</f>
        <v>43665.442518769923</v>
      </c>
      <c r="AD14" s="370">
        <f>(Export!AD14+Import!AD14)^Parametre!$A$6</f>
        <v>22628.524132386538</v>
      </c>
      <c r="AE14" s="370">
        <f>(Export!AE14+Import!AE14)^Parametre!$A$6</f>
        <v>99848.626131203011</v>
      </c>
      <c r="AF14" s="370">
        <f>(Export!AF14+Import!AF14)^Parametre!$A$6</f>
        <v>93848.708227977215</v>
      </c>
      <c r="AG14" s="370">
        <f>(Export!AG14+Import!AG14)^Parametre!$A$6</f>
        <v>83757.06610692617</v>
      </c>
      <c r="AH14" s="370">
        <f>(Export!AH14+Import!AH14)^Parametre!$A$6</f>
        <v>416022.6306922377</v>
      </c>
      <c r="AI14" s="370">
        <f>(Export!AI14+Import!AI14)^Parametre!$A$6</f>
        <v>100027.286769661</v>
      </c>
      <c r="AJ14" s="370">
        <f>(Export!AJ14+Import!AJ14)^Parametre!$A$6</f>
        <v>32069.099017746037</v>
      </c>
      <c r="AK14" s="370">
        <f>(Export!AK14+Import!AK14)^Parametre!$A$6</f>
        <v>143552.85266165907</v>
      </c>
      <c r="AL14" s="370">
        <f>(Export!AL14+Import!AL14)^Parametre!$A$6</f>
        <v>112462.89123364205</v>
      </c>
      <c r="AM14" s="370">
        <f>(Export!AM14+Import!AM14)^Parametre!$A$6</f>
        <v>100027.73970834291</v>
      </c>
      <c r="AN14" s="370">
        <f>(Export!AN14+Import!AN14)^Parametre!$A$6</f>
        <v>94097.090970125108</v>
      </c>
      <c r="AO14" s="370">
        <f>(Export!AO14+Import!AO14)^Parametre!$A$6</f>
        <v>116628.52112017883</v>
      </c>
      <c r="AP14" s="370">
        <f>(Export!AP14+Import!AP14)^Parametre!$A$6</f>
        <v>89486.291769633637</v>
      </c>
      <c r="AQ14" s="370">
        <f>(Export!AQ14+Import!AQ14)^Parametre!$A$6</f>
        <v>52560.506734905059</v>
      </c>
      <c r="AR14" s="370">
        <f>(Export!AR14+Import!AR14)^Parametre!$A$6</f>
        <v>246474.74214578257</v>
      </c>
      <c r="AS14" s="370">
        <f>(Export!AS14+Import!AS14)^Parametre!$A$6</f>
        <v>270866.62858126318</v>
      </c>
      <c r="AT14" s="370">
        <f>(Export!AT14+Import!AT14)^Parametre!$A$6</f>
        <v>32309.25074556821</v>
      </c>
      <c r="AU14" s="370">
        <f>(Export!AU14+Import!AU14)^Parametre!$A$6</f>
        <v>279482.80854773521</v>
      </c>
      <c r="AV14" s="370">
        <f>(Export!AV14+Import!AV14)^Parametre!$A$6</f>
        <v>178112.77858963405</v>
      </c>
      <c r="AW14" s="370">
        <f>(Export!AW14+Import!AW14)^Parametre!$A$6</f>
        <v>110816.84429282401</v>
      </c>
      <c r="AX14" s="370">
        <f>(Export!AX14+Import!AX14)^Parametre!$A$6</f>
        <v>296159.04759272508</v>
      </c>
      <c r="AY14" s="370">
        <f>(Export!AY14+Import!AY14)^Parametre!$A$6</f>
        <v>126219.3361634817</v>
      </c>
      <c r="AZ14" s="370">
        <f>(Export!AZ14+Import!AZ14)^Parametre!$A$6</f>
        <v>43095.325945164863</v>
      </c>
      <c r="BB14" s="358">
        <f t="shared" si="0"/>
        <v>5425578.0880073244</v>
      </c>
    </row>
    <row r="15" spans="1:54" ht="14.25" customHeight="1" x14ac:dyDescent="0.25">
      <c r="A15" s="239" t="s">
        <v>18</v>
      </c>
      <c r="B15" s="370">
        <f>(Export!B15+Import!B15)^Parametre!$A$6</f>
        <v>22178.47466103113</v>
      </c>
      <c r="C15" s="370">
        <f>(Export!C15+Import!C15)^Parametre!$A$6</f>
        <v>13028.818211564701</v>
      </c>
      <c r="D15" s="370">
        <f>(Export!D15+Import!D15)^Parametre!$A$6</f>
        <v>13953.916249927832</v>
      </c>
      <c r="E15" s="370">
        <f>(Export!E15+Import!E15)^Parametre!$A$6</f>
        <v>59858.113216755388</v>
      </c>
      <c r="F15" s="370">
        <f>(Export!F15+Import!F15)^Parametre!$A$6</f>
        <v>11926.424165691911</v>
      </c>
      <c r="G15" s="370">
        <f>(Export!G15+Import!G15)^Parametre!$A$6</f>
        <v>56383.221120205613</v>
      </c>
      <c r="H15" s="370">
        <f>(Export!H15+Import!H15)^Parametre!$A$6</f>
        <v>25084.450404383988</v>
      </c>
      <c r="I15" s="370">
        <f>(Export!I15+Import!I15)^Parametre!$A$6</f>
        <v>9924.424966213408</v>
      </c>
      <c r="J15" s="370">
        <f>(Export!J15+Import!J15)^Parametre!$A$6</f>
        <v>59174.270358999784</v>
      </c>
      <c r="K15" s="370">
        <f>(Export!K15+Import!K15)^Parametre!$A$6</f>
        <v>26957.962104357965</v>
      </c>
      <c r="L15" s="370">
        <f>(Export!L15+Import!L15)^Parametre!$A$6</f>
        <v>6488.1656113265171</v>
      </c>
      <c r="M15" s="370">
        <f>(Export!M15+Import!M15)^Parametre!$A$6</f>
        <v>15714.150540516022</v>
      </c>
      <c r="N15" s="370">
        <f>(Export!N15+Import!N15)^Parametre!$A$6</f>
        <v>55749.25145479534</v>
      </c>
      <c r="O15" s="370">
        <f>(Export!O15+Import!O15)^Parametre!$A$6</f>
        <v>0</v>
      </c>
      <c r="P15" s="370">
        <f>(Export!P15+Import!P15)^Parametre!$A$6</f>
        <v>59895.224386172893</v>
      </c>
      <c r="Q15" s="370">
        <f>(Export!Q15+Import!Q15)^Parametre!$A$6</f>
        <v>9332.0488104167143</v>
      </c>
      <c r="R15" s="370">
        <f>(Export!R15+Import!R15)^Parametre!$A$6</f>
        <v>23341.559745012757</v>
      </c>
      <c r="S15" s="370">
        <f>(Export!S15+Import!S15)^Parametre!$A$6</f>
        <v>36630.568185874487</v>
      </c>
      <c r="T15" s="370">
        <f>(Export!T15+Import!T15)^Parametre!$A$6</f>
        <v>24320.648620462409</v>
      </c>
      <c r="U15" s="370">
        <f>(Export!U15+Import!U15)^Parametre!$A$6</f>
        <v>3268.9299457161819</v>
      </c>
      <c r="V15" s="370">
        <f>(Export!V15+Import!V15)^Parametre!$A$6</f>
        <v>30517.871762624603</v>
      </c>
      <c r="W15" s="370">
        <f>(Export!W15+Import!W15)^Parametre!$A$6</f>
        <v>17721.720070297917</v>
      </c>
      <c r="X15" s="370">
        <f>(Export!X15+Import!X15)^Parametre!$A$6</f>
        <v>13651.265470644104</v>
      </c>
      <c r="Y15" s="370">
        <f>(Export!Y15+Import!Y15)^Parametre!$A$6</f>
        <v>16449.727888630863</v>
      </c>
      <c r="Z15" s="370">
        <f>(Export!Z15+Import!Z15)^Parametre!$A$6</f>
        <v>4329.714318520334</v>
      </c>
      <c r="AA15" s="370">
        <f>(Export!AA15+Import!AA15)^Parametre!$A$6</f>
        <v>45925.104608155219</v>
      </c>
      <c r="AB15" s="370">
        <f>(Export!AB15+Import!AB15)^Parametre!$A$6</f>
        <v>3844.562004962334</v>
      </c>
      <c r="AC15" s="370">
        <f>(Export!AC15+Import!AC15)^Parametre!$A$6</f>
        <v>10233.287887086924</v>
      </c>
      <c r="AD15" s="370">
        <f>(Export!AD15+Import!AD15)^Parametre!$A$6</f>
        <v>6348.2400750129163</v>
      </c>
      <c r="AE15" s="370">
        <f>(Export!AE15+Import!AE15)^Parametre!$A$6</f>
        <v>21243.457989463343</v>
      </c>
      <c r="AF15" s="370">
        <f>(Export!AF15+Import!AF15)^Parametre!$A$6</f>
        <v>24507.429277874086</v>
      </c>
      <c r="AG15" s="370">
        <f>(Export!AG15+Import!AG15)^Parametre!$A$6</f>
        <v>15549.892289980662</v>
      </c>
      <c r="AH15" s="370">
        <f>(Export!AH15+Import!AH15)^Parametre!$A$6</f>
        <v>87801.961523020655</v>
      </c>
      <c r="AI15" s="370">
        <f>(Export!AI15+Import!AI15)^Parametre!$A$6</f>
        <v>15046.078322938505</v>
      </c>
      <c r="AJ15" s="370">
        <f>(Export!AJ15+Import!AJ15)^Parametre!$A$6</f>
        <v>7144.673024708688</v>
      </c>
      <c r="AK15" s="370">
        <f>(Export!AK15+Import!AK15)^Parametre!$A$6</f>
        <v>37062.460113165725</v>
      </c>
      <c r="AL15" s="370">
        <f>(Export!AL15+Import!AL15)^Parametre!$A$6</f>
        <v>17569.709620537273</v>
      </c>
      <c r="AM15" s="370">
        <f>(Export!AM15+Import!AM15)^Parametre!$A$6</f>
        <v>28890.302916549699</v>
      </c>
      <c r="AN15" s="370">
        <f>(Export!AN15+Import!AN15)^Parametre!$A$6</f>
        <v>43938.474616559004</v>
      </c>
      <c r="AO15" s="370">
        <f>(Export!AO15+Import!AO15)^Parametre!$A$6</f>
        <v>63708.380761246794</v>
      </c>
      <c r="AP15" s="370">
        <f>(Export!AP15+Import!AP15)^Parametre!$A$6</f>
        <v>18090.129853596962</v>
      </c>
      <c r="AQ15" s="370">
        <f>(Export!AQ15+Import!AQ15)^Parametre!$A$6</f>
        <v>20943.3700471056</v>
      </c>
      <c r="AR15" s="370">
        <f>(Export!AR15+Import!AR15)^Parametre!$A$6</f>
        <v>49220.044154388968</v>
      </c>
      <c r="AS15" s="370">
        <f>(Export!AS15+Import!AS15)^Parametre!$A$6</f>
        <v>43384.829541442246</v>
      </c>
      <c r="AT15" s="370">
        <f>(Export!AT15+Import!AT15)^Parametre!$A$6</f>
        <v>22008.601314031748</v>
      </c>
      <c r="AU15" s="370">
        <f>(Export!AU15+Import!AU15)^Parametre!$A$6</f>
        <v>51168.110108836343</v>
      </c>
      <c r="AV15" s="370">
        <f>(Export!AV15+Import!AV15)^Parametre!$A$6</f>
        <v>26198.424237155945</v>
      </c>
      <c r="AW15" s="370">
        <f>(Export!AW15+Import!AW15)^Parametre!$A$6</f>
        <v>25758.84503971403</v>
      </c>
      <c r="AX15" s="370">
        <f>(Export!AX15+Import!AX15)^Parametre!$A$6</f>
        <v>84804.291562278857</v>
      </c>
      <c r="AY15" s="370">
        <f>(Export!AY15+Import!AY15)^Parametre!$A$6</f>
        <v>61360.836700618747</v>
      </c>
      <c r="AZ15" s="370">
        <f>(Export!AZ15+Import!AZ15)^Parametre!$A$6</f>
        <v>20472.413387287783</v>
      </c>
      <c r="BB15" s="358">
        <f t="shared" si="0"/>
        <v>1468104.8332478623</v>
      </c>
    </row>
    <row r="16" spans="1:54" ht="14.25" customHeight="1" x14ac:dyDescent="0.25">
      <c r="A16" s="239" t="s">
        <v>19</v>
      </c>
      <c r="B16" s="370">
        <f>(Export!B16+Import!B16)^Parametre!$A$6</f>
        <v>7115.3249658747145</v>
      </c>
      <c r="C16" s="370">
        <f>(Export!C16+Import!C16)^Parametre!$A$6</f>
        <v>43685.083921746103</v>
      </c>
      <c r="D16" s="370">
        <f>(Export!D16+Import!D16)^Parametre!$A$6</f>
        <v>54886.473295794844</v>
      </c>
      <c r="E16" s="370">
        <f>(Export!E16+Import!E16)^Parametre!$A$6</f>
        <v>295965.19607780228</v>
      </c>
      <c r="F16" s="370">
        <f>(Export!F16+Import!F16)^Parametre!$A$6</f>
        <v>97761.280509923774</v>
      </c>
      <c r="G16" s="370">
        <f>(Export!G16+Import!G16)^Parametre!$A$6</f>
        <v>43534.694136056591</v>
      </c>
      <c r="H16" s="370">
        <f>(Export!H16+Import!H16)^Parametre!$A$6</f>
        <v>102141.81352927898</v>
      </c>
      <c r="I16" s="370">
        <f>(Export!I16+Import!I16)^Parametre!$A$6</f>
        <v>45070.674054755385</v>
      </c>
      <c r="J16" s="370">
        <f>(Export!J16+Import!J16)^Parametre!$A$6</f>
        <v>236244.20180095427</v>
      </c>
      <c r="K16" s="370">
        <f>(Export!K16+Import!K16)^Parametre!$A$6</f>
        <v>102907.07414167406</v>
      </c>
      <c r="L16" s="370">
        <f>(Export!L16+Import!L16)^Parametre!$A$6</f>
        <v>34259.467440402514</v>
      </c>
      <c r="M16" s="370">
        <f>(Export!M16+Import!M16)^Parametre!$A$6</f>
        <v>91602.611244003303</v>
      </c>
      <c r="N16" s="370">
        <f>(Export!N16+Import!N16)^Parametre!$A$6</f>
        <v>219340.43041370643</v>
      </c>
      <c r="O16" s="370">
        <f>(Export!O16+Import!O16)^Parametre!$A$6</f>
        <v>59895.224386172893</v>
      </c>
      <c r="P16" s="370">
        <f>(Export!P16+Import!P16)^Parametre!$A$6</f>
        <v>0</v>
      </c>
      <c r="Q16" s="370">
        <f>(Export!Q16+Import!Q16)^Parametre!$A$6</f>
        <v>30159.737542790386</v>
      </c>
      <c r="R16" s="370">
        <f>(Export!R16+Import!R16)^Parametre!$A$6</f>
        <v>79070.81325318465</v>
      </c>
      <c r="S16" s="370">
        <f>(Export!S16+Import!S16)^Parametre!$A$6</f>
        <v>42552.558682763134</v>
      </c>
      <c r="T16" s="370">
        <f>(Export!T16+Import!T16)^Parametre!$A$6</f>
        <v>97003.359517441451</v>
      </c>
      <c r="U16" s="370">
        <f>(Export!U16+Import!U16)^Parametre!$A$6</f>
        <v>40426.09057959971</v>
      </c>
      <c r="V16" s="370">
        <f>(Export!V16+Import!V16)^Parametre!$A$6</f>
        <v>65151.989809598294</v>
      </c>
      <c r="W16" s="370">
        <f>(Export!W16+Import!W16)^Parametre!$A$6</f>
        <v>112209.5855668757</v>
      </c>
      <c r="X16" s="370">
        <f>(Export!X16+Import!X16)^Parametre!$A$6</f>
        <v>60203.474541923242</v>
      </c>
      <c r="Y16" s="370">
        <f>(Export!Y16+Import!Y16)^Parametre!$A$6</f>
        <v>72272.748887737762</v>
      </c>
      <c r="Z16" s="370">
        <f>(Export!Z16+Import!Z16)^Parametre!$A$6</f>
        <v>27109.886816989849</v>
      </c>
      <c r="AA16" s="370">
        <f>(Export!AA16+Import!AA16)^Parametre!$A$6</f>
        <v>103029.7726490746</v>
      </c>
      <c r="AB16" s="370">
        <f>(Export!AB16+Import!AB16)^Parametre!$A$6</f>
        <v>13355.72414697159</v>
      </c>
      <c r="AC16" s="370">
        <f>(Export!AC16+Import!AC16)^Parametre!$A$6</f>
        <v>50716.101177042387</v>
      </c>
      <c r="AD16" s="370">
        <f>(Export!AD16+Import!AD16)^Parametre!$A$6</f>
        <v>34926.759102441785</v>
      </c>
      <c r="AE16" s="370">
        <f>(Export!AE16+Import!AE16)^Parametre!$A$6</f>
        <v>105037.12648700956</v>
      </c>
      <c r="AF16" s="370">
        <f>(Export!AF16+Import!AF16)^Parametre!$A$6</f>
        <v>88232.129522243777</v>
      </c>
      <c r="AG16" s="370">
        <f>(Export!AG16+Import!AG16)^Parametre!$A$6</f>
        <v>66365.325393913357</v>
      </c>
      <c r="AH16" s="370">
        <f>(Export!AH16+Import!AH16)^Parametre!$A$6</f>
        <v>417649.49953877594</v>
      </c>
      <c r="AI16" s="370">
        <f>(Export!AI16+Import!AI16)^Parametre!$A$6</f>
        <v>106918.39277598592</v>
      </c>
      <c r="AJ16" s="370">
        <f>(Export!AJ16+Import!AJ16)^Parametre!$A$6</f>
        <v>29986.665581054523</v>
      </c>
      <c r="AK16" s="370">
        <f>(Export!AK16+Import!AK16)^Parametre!$A$6</f>
        <v>134576.53287984498</v>
      </c>
      <c r="AL16" s="370">
        <f>(Export!AL16+Import!AL16)^Parametre!$A$6</f>
        <v>80778.905673015892</v>
      </c>
      <c r="AM16" s="370">
        <f>(Export!AM16+Import!AM16)^Parametre!$A$6</f>
        <v>87638.382761150948</v>
      </c>
      <c r="AN16" s="370">
        <f>(Export!AN16+Import!AN16)^Parametre!$A$6</f>
        <v>70023.315111468401</v>
      </c>
      <c r="AO16" s="370">
        <f>(Export!AO16+Import!AO16)^Parametre!$A$6</f>
        <v>179835.7670464082</v>
      </c>
      <c r="AP16" s="370">
        <f>(Export!AP16+Import!AP16)^Parametre!$A$6</f>
        <v>55228.272689628815</v>
      </c>
      <c r="AQ16" s="370">
        <f>(Export!AQ16+Import!AQ16)^Parametre!$A$6</f>
        <v>37885.099179888653</v>
      </c>
      <c r="AR16" s="370">
        <f>(Export!AR16+Import!AR16)^Parametre!$A$6</f>
        <v>268092.43698075484</v>
      </c>
      <c r="AS16" s="370">
        <f>(Export!AS16+Import!AS16)^Parametre!$A$6</f>
        <v>227093.01956458282</v>
      </c>
      <c r="AT16" s="370">
        <f>(Export!AT16+Import!AT16)^Parametre!$A$6</f>
        <v>24959.476636339954</v>
      </c>
      <c r="AU16" s="370">
        <f>(Export!AU16+Import!AU16)^Parametre!$A$6</f>
        <v>153520.42057358363</v>
      </c>
      <c r="AV16" s="370">
        <f>(Export!AV16+Import!AV16)^Parametre!$A$6</f>
        <v>96124.262267286089</v>
      </c>
      <c r="AW16" s="370">
        <f>(Export!AW16+Import!AW16)^Parametre!$A$6</f>
        <v>139984.20324715212</v>
      </c>
      <c r="AX16" s="370">
        <f>(Export!AX16+Import!AX16)^Parametre!$A$6</f>
        <v>190501.8870118614</v>
      </c>
      <c r="AY16" s="370">
        <f>(Export!AY16+Import!AY16)^Parametre!$A$6</f>
        <v>87124.999294002861</v>
      </c>
      <c r="AZ16" s="370">
        <f>(Export!AZ16+Import!AZ16)^Parametre!$A$6</f>
        <v>49124.658808586144</v>
      </c>
      <c r="BB16" s="358">
        <f t="shared" si="0"/>
        <v>4959278.9312171191</v>
      </c>
    </row>
    <row r="17" spans="1:54" ht="14.25" customHeight="1" x14ac:dyDescent="0.25">
      <c r="A17" s="238" t="s">
        <v>20</v>
      </c>
      <c r="B17" s="370">
        <f>(Export!B17+Import!B17)^Parametre!$A$6</f>
        <v>3351.9071064097225</v>
      </c>
      <c r="C17" s="370">
        <f>(Export!C17+Import!C17)^Parametre!$A$6</f>
        <v>1790.7608606399683</v>
      </c>
      <c r="D17" s="370">
        <f>(Export!D17+Import!D17)^Parametre!$A$6</f>
        <v>3556.7392552730089</v>
      </c>
      <c r="E17" s="370">
        <f>(Export!E17+Import!E17)^Parametre!$A$6</f>
        <v>23341.762274161189</v>
      </c>
      <c r="F17" s="370">
        <f>(Export!F17+Import!F17)^Parametre!$A$6</f>
        <v>6157.019221993708</v>
      </c>
      <c r="G17" s="370">
        <f>(Export!G17+Import!G17)^Parametre!$A$6</f>
        <v>11120.178104239158</v>
      </c>
      <c r="H17" s="370">
        <f>(Export!H17+Import!H17)^Parametre!$A$6</f>
        <v>21530.32850237079</v>
      </c>
      <c r="I17" s="370">
        <f>(Export!I17+Import!I17)^Parametre!$A$6</f>
        <v>1650.9723074600615</v>
      </c>
      <c r="J17" s="370">
        <f>(Export!J17+Import!J17)^Parametre!$A$6</f>
        <v>27773.7567649751</v>
      </c>
      <c r="K17" s="370">
        <f>(Export!K17+Import!K17)^Parametre!$A$6</f>
        <v>12474.912752400314</v>
      </c>
      <c r="L17" s="370">
        <f>(Export!L17+Import!L17)^Parametre!$A$6</f>
        <v>1975.4426390052433</v>
      </c>
      <c r="M17" s="370">
        <f>(Export!M17+Import!M17)^Parametre!$A$6</f>
        <v>6441.0448407071353</v>
      </c>
      <c r="N17" s="370">
        <f>(Export!N17+Import!N17)^Parametre!$A$6</f>
        <v>26421.975369188429</v>
      </c>
      <c r="O17" s="370">
        <f>(Export!O17+Import!O17)^Parametre!$A$6</f>
        <v>9332.0488104167143</v>
      </c>
      <c r="P17" s="370">
        <f>(Export!P17+Import!P17)^Parametre!$A$6</f>
        <v>30159.737542790386</v>
      </c>
      <c r="Q17" s="370">
        <f>(Export!Q17+Import!Q17)^Parametre!$A$6</f>
        <v>0</v>
      </c>
      <c r="R17" s="370">
        <f>(Export!R17+Import!R17)^Parametre!$A$6</f>
        <v>10051.073337211305</v>
      </c>
      <c r="S17" s="370">
        <f>(Export!S17+Import!S17)^Parametre!$A$6</f>
        <v>0</v>
      </c>
      <c r="T17" s="370">
        <f>(Export!T17+Import!T17)^Parametre!$A$6</f>
        <v>6843.0857842058358</v>
      </c>
      <c r="U17" s="370">
        <f>(Export!U17+Import!U17)^Parametre!$A$6</f>
        <v>1965.9717622590615</v>
      </c>
      <c r="V17" s="370">
        <f>(Export!V17+Import!V17)^Parametre!$A$6</f>
        <v>3591.6370863437751</v>
      </c>
      <c r="W17" s="370">
        <f>(Export!W17+Import!W17)^Parametre!$A$6</f>
        <v>9231.8759686208959</v>
      </c>
      <c r="X17" s="370">
        <f>(Export!X17+Import!X17)^Parametre!$A$6</f>
        <v>4306.1861757244078</v>
      </c>
      <c r="Y17" s="370">
        <f>(Export!Y17+Import!Y17)^Parametre!$A$6</f>
        <v>5993.6034987309595</v>
      </c>
      <c r="Z17" s="370">
        <f>(Export!Z17+Import!Z17)^Parametre!$A$6</f>
        <v>2117.5844847372678</v>
      </c>
      <c r="AA17" s="370">
        <f>(Export!AA17+Import!AA17)^Parametre!$A$6</f>
        <v>12148.618098368224</v>
      </c>
      <c r="AB17" s="370">
        <f>(Export!AB17+Import!AB17)^Parametre!$A$6</f>
        <v>69.921384425653358</v>
      </c>
      <c r="AC17" s="370">
        <f>(Export!AC17+Import!AC17)^Parametre!$A$6</f>
        <v>5264.6881294146951</v>
      </c>
      <c r="AD17" s="370">
        <f>(Export!AD17+Import!AD17)^Parametre!$A$6</f>
        <v>3555.7683881265384</v>
      </c>
      <c r="AE17" s="370">
        <f>(Export!AE17+Import!AE17)^Parametre!$A$6</f>
        <v>8283.9187475822964</v>
      </c>
      <c r="AF17" s="370">
        <f>(Export!AF17+Import!AF17)^Parametre!$A$6</f>
        <v>33453.62509773791</v>
      </c>
      <c r="AG17" s="370">
        <f>(Export!AG17+Import!AG17)^Parametre!$A$6</f>
        <v>6002.8019857396594</v>
      </c>
      <c r="AH17" s="370">
        <f>(Export!AH17+Import!AH17)^Parametre!$A$6</f>
        <v>64663.16474013625</v>
      </c>
      <c r="AI17" s="370">
        <f>(Export!AI17+Import!AI17)^Parametre!$A$6</f>
        <v>7891.3470358361501</v>
      </c>
      <c r="AJ17" s="370">
        <f>(Export!AJ17+Import!AJ17)^Parametre!$A$6</f>
        <v>979.24793081221264</v>
      </c>
      <c r="AK17" s="370">
        <f>(Export!AK17+Import!AK17)^Parametre!$A$6</f>
        <v>27262.167178344425</v>
      </c>
      <c r="AL17" s="370">
        <f>(Export!AL17+Import!AL17)^Parametre!$A$6</f>
        <v>7211.0287781980178</v>
      </c>
      <c r="AM17" s="370">
        <f>(Export!AM17+Import!AM17)^Parametre!$A$6</f>
        <v>38233.745166410263</v>
      </c>
      <c r="AN17" s="370">
        <f>(Export!AN17+Import!AN17)^Parametre!$A$6</f>
        <v>14842.475268296726</v>
      </c>
      <c r="AO17" s="370">
        <f>(Export!AO17+Import!AO17)^Parametre!$A$6</f>
        <v>15112.850700314617</v>
      </c>
      <c r="AP17" s="370">
        <f>(Export!AP17+Import!AP17)^Parametre!$A$6</f>
        <v>20574.547778505363</v>
      </c>
      <c r="AQ17" s="370">
        <f>(Export!AQ17+Import!AQ17)^Parametre!$A$6</f>
        <v>46648.813762838603</v>
      </c>
      <c r="AR17" s="370">
        <f>(Export!AR17+Import!AR17)^Parametre!$A$6</f>
        <v>17720.500525944521</v>
      </c>
      <c r="AS17" s="370">
        <f>(Export!AS17+Import!AS17)^Parametre!$A$6</f>
        <v>28831.058052558528</v>
      </c>
      <c r="AT17" s="370">
        <f>(Export!AT17+Import!AT17)^Parametre!$A$6</f>
        <v>21854.988483181591</v>
      </c>
      <c r="AU17" s="370">
        <f>(Export!AU17+Import!AU17)^Parametre!$A$6</f>
        <v>19272.45553970744</v>
      </c>
      <c r="AV17" s="370">
        <f>(Export!AV17+Import!AV17)^Parametre!$A$6</f>
        <v>15299.118205962068</v>
      </c>
      <c r="AW17" s="370">
        <f>(Export!AW17+Import!AW17)^Parametre!$A$6</f>
        <v>11816.386641439929</v>
      </c>
      <c r="AX17" s="370">
        <f>(Export!AX17+Import!AX17)^Parametre!$A$6</f>
        <v>55481.012598365582</v>
      </c>
      <c r="AY17" s="370">
        <f>(Export!AY17+Import!AY17)^Parametre!$A$6</f>
        <v>17931.183525634886</v>
      </c>
      <c r="AZ17" s="370">
        <f>(Export!AZ17+Import!AZ17)^Parametre!$A$6</f>
        <v>4987.7426437217064</v>
      </c>
      <c r="BB17" s="358">
        <f t="shared" si="0"/>
        <v>736572.78083746857</v>
      </c>
    </row>
    <row r="18" spans="1:54" ht="14.25" customHeight="1" x14ac:dyDescent="0.25">
      <c r="A18" s="238" t="s">
        <v>21</v>
      </c>
      <c r="B18" s="370">
        <f>(Export!B18+Import!B18)^Parametre!$A$6</f>
        <v>7426.1257389031598</v>
      </c>
      <c r="C18" s="370">
        <f>(Export!C18+Import!C18)^Parametre!$A$6</f>
        <v>54517.060511641677</v>
      </c>
      <c r="D18" s="370">
        <f>(Export!D18+Import!D18)^Parametre!$A$6</f>
        <v>135509.25877389338</v>
      </c>
      <c r="E18" s="370">
        <f>(Export!E18+Import!E18)^Parametre!$A$6</f>
        <v>109975.58777308695</v>
      </c>
      <c r="F18" s="370">
        <f>(Export!F18+Import!F18)^Parametre!$A$6</f>
        <v>88219.204174091254</v>
      </c>
      <c r="G18" s="370">
        <f>(Export!G18+Import!G18)^Parametre!$A$6</f>
        <v>18597.231149286712</v>
      </c>
      <c r="H18" s="370">
        <f>(Export!H18+Import!H18)^Parametre!$A$6</f>
        <v>38665.2915955641</v>
      </c>
      <c r="I18" s="370">
        <f>(Export!I18+Import!I18)^Parametre!$A$6</f>
        <v>53995.25384605577</v>
      </c>
      <c r="J18" s="370">
        <f>(Export!J18+Import!J18)^Parametre!$A$6</f>
        <v>289099.7635120271</v>
      </c>
      <c r="K18" s="370">
        <f>(Export!K18+Import!K18)^Parametre!$A$6</f>
        <v>33908.865886077641</v>
      </c>
      <c r="L18" s="370">
        <f>(Export!L18+Import!L18)^Parametre!$A$6</f>
        <v>12982.973989421685</v>
      </c>
      <c r="M18" s="370">
        <f>(Export!M18+Import!M18)^Parametre!$A$6</f>
        <v>32865.065386364287</v>
      </c>
      <c r="N18" s="370">
        <f>(Export!N18+Import!N18)^Parametre!$A$6</f>
        <v>106208.07237865678</v>
      </c>
      <c r="O18" s="370">
        <f>(Export!O18+Import!O18)^Parametre!$A$6</f>
        <v>23341.559745012757</v>
      </c>
      <c r="P18" s="370">
        <f>(Export!P18+Import!P18)^Parametre!$A$6</f>
        <v>79070.81325318465</v>
      </c>
      <c r="Q18" s="370">
        <f>(Export!Q18+Import!Q18)^Parametre!$A$6</f>
        <v>10051.073337211305</v>
      </c>
      <c r="R18" s="370">
        <f>(Export!R18+Import!R18)^Parametre!$A$6</f>
        <v>0</v>
      </c>
      <c r="S18" s="370">
        <f>(Export!S18+Import!S18)^Parametre!$A$6</f>
        <v>112890.41976093454</v>
      </c>
      <c r="T18" s="370">
        <f>(Export!T18+Import!T18)^Parametre!$A$6</f>
        <v>38868.663292812118</v>
      </c>
      <c r="U18" s="370">
        <f>(Export!U18+Import!U18)^Parametre!$A$6</f>
        <v>5307.3706738836327</v>
      </c>
      <c r="V18" s="370">
        <f>(Export!V18+Import!V18)^Parametre!$A$6</f>
        <v>58581.526885273313</v>
      </c>
      <c r="W18" s="370">
        <f>(Export!W18+Import!W18)^Parametre!$A$6</f>
        <v>120792.25902767942</v>
      </c>
      <c r="X18" s="370">
        <f>(Export!X18+Import!X18)^Parametre!$A$6</f>
        <v>110820.64185290573</v>
      </c>
      <c r="Y18" s="370">
        <f>(Export!Y18+Import!Y18)^Parametre!$A$6</f>
        <v>82636.764337188317</v>
      </c>
      <c r="Z18" s="370">
        <f>(Export!Z18+Import!Z18)^Parametre!$A$6</f>
        <v>41867.986477856801</v>
      </c>
      <c r="AA18" s="370">
        <f>(Export!AA18+Import!AA18)^Parametre!$A$6</f>
        <v>142357.86442669755</v>
      </c>
      <c r="AB18" s="370">
        <f>(Export!AB18+Import!AB18)^Parametre!$A$6</f>
        <v>6708.8154423862343</v>
      </c>
      <c r="AC18" s="370">
        <f>(Export!AC18+Import!AC18)^Parametre!$A$6</f>
        <v>15825.202181330891</v>
      </c>
      <c r="AD18" s="370">
        <f>(Export!AD18+Import!AD18)^Parametre!$A$6</f>
        <v>12316.801027052437</v>
      </c>
      <c r="AE18" s="370">
        <f>(Export!AE18+Import!AE18)^Parametre!$A$6</f>
        <v>39029.993649551732</v>
      </c>
      <c r="AF18" s="370">
        <f>(Export!AF18+Import!AF18)^Parametre!$A$6</f>
        <v>25824.26813367612</v>
      </c>
      <c r="AG18" s="370">
        <f>(Export!AG18+Import!AG18)^Parametre!$A$6</f>
        <v>91764.949895371261</v>
      </c>
      <c r="AH18" s="370">
        <f>(Export!AH18+Import!AH18)^Parametre!$A$6</f>
        <v>148108.23394885918</v>
      </c>
      <c r="AI18" s="370">
        <f>(Export!AI18+Import!AI18)^Parametre!$A$6</f>
        <v>31011.690527122188</v>
      </c>
      <c r="AJ18" s="370">
        <f>(Export!AJ18+Import!AJ18)^Parametre!$A$6</f>
        <v>27215.744392722383</v>
      </c>
      <c r="AK18" s="370">
        <f>(Export!AK18+Import!AK18)^Parametre!$A$6</f>
        <v>55984.623021683372</v>
      </c>
      <c r="AL18" s="370">
        <f>(Export!AL18+Import!AL18)^Parametre!$A$6</f>
        <v>30607.372494547781</v>
      </c>
      <c r="AM18" s="370">
        <f>(Export!AM18+Import!AM18)^Parametre!$A$6</f>
        <v>42228.298168526751</v>
      </c>
      <c r="AN18" s="370">
        <f>(Export!AN18+Import!AN18)^Parametre!$A$6</f>
        <v>26816.466886411417</v>
      </c>
      <c r="AO18" s="370">
        <f>(Export!AO18+Import!AO18)^Parametre!$A$6</f>
        <v>96136.403004637119</v>
      </c>
      <c r="AP18" s="370">
        <f>(Export!AP18+Import!AP18)^Parametre!$A$6</f>
        <v>19712.901945426504</v>
      </c>
      <c r="AQ18" s="370">
        <f>(Export!AQ18+Import!AQ18)^Parametre!$A$6</f>
        <v>18855.417062213182</v>
      </c>
      <c r="AR18" s="370">
        <f>(Export!AR18+Import!AR18)^Parametre!$A$6</f>
        <v>118147.65681201637</v>
      </c>
      <c r="AS18" s="370">
        <f>(Export!AS18+Import!AS18)^Parametre!$A$6</f>
        <v>259037.0657042347</v>
      </c>
      <c r="AT18" s="370">
        <f>(Export!AT18+Import!AT18)^Parametre!$A$6</f>
        <v>13784.972376105801</v>
      </c>
      <c r="AU18" s="370">
        <f>(Export!AU18+Import!AU18)^Parametre!$A$6</f>
        <v>76968.112423197701</v>
      </c>
      <c r="AV18" s="370">
        <f>(Export!AV18+Import!AV18)^Parametre!$A$6</f>
        <v>150026.33801552979</v>
      </c>
      <c r="AW18" s="370">
        <f>(Export!AW18+Import!AW18)^Parametre!$A$6</f>
        <v>45364.143531758644</v>
      </c>
      <c r="AX18" s="370">
        <f>(Export!AX18+Import!AX18)^Parametre!$A$6</f>
        <v>99483.966508427882</v>
      </c>
      <c r="AY18" s="370">
        <f>(Export!AY18+Import!AY18)^Parametre!$A$6</f>
        <v>84863.147410875594</v>
      </c>
      <c r="AZ18" s="370">
        <f>(Export!AZ18+Import!AZ18)^Parametre!$A$6</f>
        <v>52914.290628619412</v>
      </c>
      <c r="BB18" s="358">
        <f t="shared" si="0"/>
        <v>3397293.572977996</v>
      </c>
    </row>
    <row r="19" spans="1:54" ht="14.25" customHeight="1" x14ac:dyDescent="0.25">
      <c r="A19" s="238" t="s">
        <v>22</v>
      </c>
      <c r="B19" s="370">
        <f>(Export!B19+Import!B19)^Parametre!$A$6</f>
        <v>0</v>
      </c>
      <c r="C19" s="370">
        <f>(Export!C19+Import!C19)^Parametre!$A$6</f>
        <v>21242.432345190606</v>
      </c>
      <c r="D19" s="370">
        <f>(Export!D19+Import!D19)^Parametre!$A$6</f>
        <v>12172.066539417208</v>
      </c>
      <c r="E19" s="370">
        <f>(Export!E19+Import!E19)^Parametre!$A$6</f>
        <v>30172.518823462335</v>
      </c>
      <c r="F19" s="370">
        <f>(Export!F19+Import!F19)^Parametre!$A$6</f>
        <v>50956.996049217814</v>
      </c>
      <c r="G19" s="370">
        <f>(Export!G19+Import!G19)^Parametre!$A$6</f>
        <v>11206.969456101859</v>
      </c>
      <c r="H19" s="370">
        <f>(Export!H19+Import!H19)^Parametre!$A$6</f>
        <v>9606.8448306402861</v>
      </c>
      <c r="I19" s="370">
        <f>(Export!I19+Import!I19)^Parametre!$A$6</f>
        <v>3676.3249040311985</v>
      </c>
      <c r="J19" s="370">
        <f>(Export!J19+Import!J19)^Parametre!$A$6</f>
        <v>187936.39600963405</v>
      </c>
      <c r="K19" s="370">
        <f>(Export!K19+Import!K19)^Parametre!$A$6</f>
        <v>13609.571828312601</v>
      </c>
      <c r="L19" s="370">
        <f>(Export!L19+Import!L19)^Parametre!$A$6</f>
        <v>2799.7033128529888</v>
      </c>
      <c r="M19" s="370">
        <f>(Export!M19+Import!M19)^Parametre!$A$6</f>
        <v>11422.583706850215</v>
      </c>
      <c r="N19" s="370">
        <f>(Export!N19+Import!N19)^Parametre!$A$6</f>
        <v>63451.41294541832</v>
      </c>
      <c r="O19" s="370">
        <f>(Export!O19+Import!O19)^Parametre!$A$6</f>
        <v>36630.568185874487</v>
      </c>
      <c r="P19" s="370">
        <f>(Export!P19+Import!P19)^Parametre!$A$6</f>
        <v>42552.558682763134</v>
      </c>
      <c r="Q19" s="370">
        <f>(Export!Q19+Import!Q19)^Parametre!$A$6</f>
        <v>0</v>
      </c>
      <c r="R19" s="370">
        <f>(Export!R19+Import!R19)^Parametre!$A$6</f>
        <v>112890.41976093454</v>
      </c>
      <c r="S19" s="370">
        <f>(Export!S19+Import!S19)^Parametre!$A$6</f>
        <v>0</v>
      </c>
      <c r="T19" s="370">
        <f>(Export!T19+Import!T19)^Parametre!$A$6</f>
        <v>12840.749216848681</v>
      </c>
      <c r="U19" s="370">
        <f>(Export!U19+Import!U19)^Parametre!$A$6</f>
        <v>1093.551914634143</v>
      </c>
      <c r="V19" s="370">
        <f>(Export!V19+Import!V19)^Parametre!$A$6</f>
        <v>0</v>
      </c>
      <c r="W19" s="370">
        <f>(Export!W19+Import!W19)^Parametre!$A$6</f>
        <v>63876.483801004579</v>
      </c>
      <c r="X19" s="370">
        <f>(Export!X19+Import!X19)^Parametre!$A$6</f>
        <v>10333.877424761724</v>
      </c>
      <c r="Y19" s="370">
        <f>(Export!Y19+Import!Y19)^Parametre!$A$6</f>
        <v>12358.138104504254</v>
      </c>
      <c r="Z19" s="370">
        <f>(Export!Z19+Import!Z19)^Parametre!$A$6</f>
        <v>11543.836937950917</v>
      </c>
      <c r="AA19" s="370">
        <f>(Export!AA19+Import!AA19)^Parametre!$A$6</f>
        <v>106020.24650994733</v>
      </c>
      <c r="AB19" s="370">
        <f>(Export!AB19+Import!AB19)^Parametre!$A$6</f>
        <v>0</v>
      </c>
      <c r="AC19" s="370">
        <f>(Export!AC19+Import!AC19)^Parametre!$A$6</f>
        <v>3533.0720754040667</v>
      </c>
      <c r="AD19" s="370">
        <f>(Export!AD19+Import!AD19)^Parametre!$A$6</f>
        <v>1922.2770325840133</v>
      </c>
      <c r="AE19" s="370">
        <f>(Export!AE19+Import!AE19)^Parametre!$A$6</f>
        <v>10708.132976752349</v>
      </c>
      <c r="AF19" s="370">
        <f>(Export!AF19+Import!AF19)^Parametre!$A$6</f>
        <v>7336.9951649159475</v>
      </c>
      <c r="AG19" s="370">
        <f>(Export!AG19+Import!AG19)^Parametre!$A$6</f>
        <v>8922.0048245895941</v>
      </c>
      <c r="AH19" s="370">
        <f>(Export!AH19+Import!AH19)^Parametre!$A$6</f>
        <v>60342.667620432563</v>
      </c>
      <c r="AI19" s="370">
        <f>(Export!AI19+Import!AI19)^Parametre!$A$6</f>
        <v>4725.9196004587302</v>
      </c>
      <c r="AJ19" s="370">
        <f>(Export!AJ19+Import!AJ19)^Parametre!$A$6</f>
        <v>9289.2274199741714</v>
      </c>
      <c r="AK19" s="370">
        <f>(Export!AK19+Import!AK19)^Parametre!$A$6</f>
        <v>14842.987079425759</v>
      </c>
      <c r="AL19" s="370">
        <f>(Export!AL19+Import!AL19)^Parametre!$A$6</f>
        <v>8525.9903712120158</v>
      </c>
      <c r="AM19" s="370">
        <f>(Export!AM19+Import!AM19)^Parametre!$A$6</f>
        <v>20874.451469200336</v>
      </c>
      <c r="AN19" s="370">
        <f>(Export!AN19+Import!AN19)^Parametre!$A$6</f>
        <v>23260.627701332567</v>
      </c>
      <c r="AO19" s="370">
        <f>(Export!AO19+Import!AO19)^Parametre!$A$6</f>
        <v>41114.42888889496</v>
      </c>
      <c r="AP19" s="370">
        <f>(Export!AP19+Import!AP19)^Parametre!$A$6</f>
        <v>5702.8917883824515</v>
      </c>
      <c r="AQ19" s="370">
        <f>(Export!AQ19+Import!AQ19)^Parametre!$A$6</f>
        <v>0</v>
      </c>
      <c r="AR19" s="370">
        <f>(Export!AR19+Import!AR19)^Parametre!$A$6</f>
        <v>17695.986679188023</v>
      </c>
      <c r="AS19" s="370">
        <f>(Export!AS19+Import!AS19)^Parametre!$A$6</f>
        <v>13191.877352750063</v>
      </c>
      <c r="AT19" s="370">
        <f>(Export!AT19+Import!AT19)^Parametre!$A$6</f>
        <v>4545.2354900488926</v>
      </c>
      <c r="AU19" s="370">
        <f>(Export!AU19+Import!AU19)^Parametre!$A$6</f>
        <v>45645.756781326345</v>
      </c>
      <c r="AV19" s="370">
        <f>(Export!AV19+Import!AV19)^Parametre!$A$6</f>
        <v>24453.645492850344</v>
      </c>
      <c r="AW19" s="370">
        <f>(Export!AW19+Import!AW19)^Parametre!$A$6</f>
        <v>22692.767347769641</v>
      </c>
      <c r="AX19" s="370">
        <f>(Export!AX19+Import!AX19)^Parametre!$A$6</f>
        <v>73681.176373209455</v>
      </c>
      <c r="AY19" s="370">
        <f>(Export!AY19+Import!AY19)^Parametre!$A$6</f>
        <v>67418.969856191077</v>
      </c>
      <c r="AZ19" s="370">
        <f>(Export!AZ19+Import!AZ19)^Parametre!$A$6</f>
        <v>24848.36196874957</v>
      </c>
      <c r="BB19" s="358">
        <f t="shared" si="0"/>
        <v>1343669.7026459966</v>
      </c>
    </row>
    <row r="20" spans="1:54" ht="14.25" customHeight="1" x14ac:dyDescent="0.25">
      <c r="A20" s="239" t="s">
        <v>23</v>
      </c>
      <c r="B20" s="370">
        <f>(Export!B20+Import!B20)^Parametre!$A$6</f>
        <v>3846.0250532205323</v>
      </c>
      <c r="C20" s="370">
        <f>(Export!C20+Import!C20)^Parametre!$A$6</f>
        <v>23537.292794839428</v>
      </c>
      <c r="D20" s="370">
        <f>(Export!D20+Import!D20)^Parametre!$A$6</f>
        <v>31160.813871591992</v>
      </c>
      <c r="E20" s="370">
        <f>(Export!E20+Import!E20)^Parametre!$A$6</f>
        <v>57921.238509398041</v>
      </c>
      <c r="F20" s="370">
        <f>(Export!F20+Import!F20)^Parametre!$A$6</f>
        <v>29009.397028204501</v>
      </c>
      <c r="G20" s="370">
        <f>(Export!G20+Import!G20)^Parametre!$A$6</f>
        <v>13904.906920580232</v>
      </c>
      <c r="H20" s="370">
        <f>(Export!H20+Import!H20)^Parametre!$A$6</f>
        <v>48975.888582852684</v>
      </c>
      <c r="I20" s="370">
        <f>(Export!I20+Import!I20)^Parametre!$A$6</f>
        <v>13655.453736877438</v>
      </c>
      <c r="J20" s="370">
        <f>(Export!J20+Import!J20)^Parametre!$A$6</f>
        <v>110199.1692520411</v>
      </c>
      <c r="K20" s="370">
        <f>(Export!K20+Import!K20)^Parametre!$A$6</f>
        <v>37103.822216855231</v>
      </c>
      <c r="L20" s="370">
        <f>(Export!L20+Import!L20)^Parametre!$A$6</f>
        <v>8796.9892838402393</v>
      </c>
      <c r="M20" s="370">
        <f>(Export!M20+Import!M20)^Parametre!$A$6</f>
        <v>29355.907609201931</v>
      </c>
      <c r="N20" s="370">
        <f>(Export!N20+Import!N20)^Parametre!$A$6</f>
        <v>122730.93743245832</v>
      </c>
      <c r="O20" s="370">
        <f>(Export!O20+Import!O20)^Parametre!$A$6</f>
        <v>24320.648620462409</v>
      </c>
      <c r="P20" s="370">
        <f>(Export!P20+Import!P20)^Parametre!$A$6</f>
        <v>97003.359517441451</v>
      </c>
      <c r="Q20" s="370">
        <f>(Export!Q20+Import!Q20)^Parametre!$A$6</f>
        <v>6843.0857842058358</v>
      </c>
      <c r="R20" s="370">
        <f>(Export!R20+Import!R20)^Parametre!$A$6</f>
        <v>38868.663292812118</v>
      </c>
      <c r="S20" s="370">
        <f>(Export!S20+Import!S20)^Parametre!$A$6</f>
        <v>12840.749216848681</v>
      </c>
      <c r="T20" s="370">
        <f>(Export!T20+Import!T20)^Parametre!$A$6</f>
        <v>0</v>
      </c>
      <c r="U20" s="370">
        <f>(Export!U20+Import!U20)^Parametre!$A$6</f>
        <v>10397.154092346616</v>
      </c>
      <c r="V20" s="370">
        <f>(Export!V20+Import!V20)^Parametre!$A$6</f>
        <v>29466.267722431356</v>
      </c>
      <c r="W20" s="370">
        <f>(Export!W20+Import!W20)^Parametre!$A$6</f>
        <v>79807.858054266806</v>
      </c>
      <c r="X20" s="370">
        <f>(Export!X20+Import!X20)^Parametre!$A$6</f>
        <v>25510.625604637768</v>
      </c>
      <c r="Y20" s="370">
        <f>(Export!Y20+Import!Y20)^Parametre!$A$6</f>
        <v>47606.370007174461</v>
      </c>
      <c r="Z20" s="370">
        <f>(Export!Z20+Import!Z20)^Parametre!$A$6</f>
        <v>8005.520039322867</v>
      </c>
      <c r="AA20" s="370">
        <f>(Export!AA20+Import!AA20)^Parametre!$A$6</f>
        <v>47251.784698887299</v>
      </c>
      <c r="AB20" s="370">
        <f>(Export!AB20+Import!AB20)^Parametre!$A$6</f>
        <v>1579.6981958589431</v>
      </c>
      <c r="AC20" s="370">
        <f>(Export!AC20+Import!AC20)^Parametre!$A$6</f>
        <v>15681.842503672839</v>
      </c>
      <c r="AD20" s="370">
        <f>(Export!AD20+Import!AD20)^Parametre!$A$6</f>
        <v>13456.233340351971</v>
      </c>
      <c r="AE20" s="370">
        <f>(Export!AE20+Import!AE20)^Parametre!$A$6</f>
        <v>20556.067187023513</v>
      </c>
      <c r="AF20" s="370">
        <f>(Export!AF20+Import!AF20)^Parametre!$A$6</f>
        <v>27125.585679575659</v>
      </c>
      <c r="AG20" s="370">
        <f>(Export!AG20+Import!AG20)^Parametre!$A$6</f>
        <v>44945.43002564332</v>
      </c>
      <c r="AH20" s="370">
        <f>(Export!AH20+Import!AH20)^Parametre!$A$6</f>
        <v>150648.35339183098</v>
      </c>
      <c r="AI20" s="370">
        <f>(Export!AI20+Import!AI20)^Parametre!$A$6</f>
        <v>44230.978991991571</v>
      </c>
      <c r="AJ20" s="370">
        <f>(Export!AJ20+Import!AJ20)^Parametre!$A$6</f>
        <v>13948.425454867656</v>
      </c>
      <c r="AK20" s="370">
        <f>(Export!AK20+Import!AK20)^Parametre!$A$6</f>
        <v>49244.143356240849</v>
      </c>
      <c r="AL20" s="370">
        <f>(Export!AL20+Import!AL20)^Parametre!$A$6</f>
        <v>30300.032515659121</v>
      </c>
      <c r="AM20" s="370">
        <f>(Export!AM20+Import!AM20)^Parametre!$A$6</f>
        <v>31867.567317572266</v>
      </c>
      <c r="AN20" s="370">
        <f>(Export!AN20+Import!AN20)^Parametre!$A$6</f>
        <v>23466.770404126768</v>
      </c>
      <c r="AO20" s="370">
        <f>(Export!AO20+Import!AO20)^Parametre!$A$6</f>
        <v>38216.380266058688</v>
      </c>
      <c r="AP20" s="370">
        <f>(Export!AP20+Import!AP20)^Parametre!$A$6</f>
        <v>20005.19415151975</v>
      </c>
      <c r="AQ20" s="370">
        <f>(Export!AQ20+Import!AQ20)^Parametre!$A$6</f>
        <v>11267.120803914371</v>
      </c>
      <c r="AR20" s="370">
        <f>(Export!AR20+Import!AR20)^Parametre!$A$6</f>
        <v>198330.83213441627</v>
      </c>
      <c r="AS20" s="370">
        <f>(Export!AS20+Import!AS20)^Parametre!$A$6</f>
        <v>239727.5241319194</v>
      </c>
      <c r="AT20" s="370">
        <f>(Export!AT20+Import!AT20)^Parametre!$A$6</f>
        <v>10815.969614879657</v>
      </c>
      <c r="AU20" s="370">
        <f>(Export!AU20+Import!AU20)^Parametre!$A$6</f>
        <v>69749.010954062993</v>
      </c>
      <c r="AV20" s="370">
        <f>(Export!AV20+Import!AV20)^Parametre!$A$6</f>
        <v>92590.940400937718</v>
      </c>
      <c r="AW20" s="370">
        <f>(Export!AW20+Import!AW20)^Parametre!$A$6</f>
        <v>45817.527953830075</v>
      </c>
      <c r="AX20" s="370">
        <f>(Export!AX20+Import!AX20)^Parametre!$A$6</f>
        <v>79479.876340178089</v>
      </c>
      <c r="AY20" s="370">
        <f>(Export!AY20+Import!AY20)^Parametre!$A$6</f>
        <v>40249.787054219305</v>
      </c>
      <c r="AZ20" s="370">
        <f>(Export!AZ20+Import!AZ20)^Parametre!$A$6</f>
        <v>13280.420580689453</v>
      </c>
      <c r="BB20" s="358">
        <f t="shared" si="0"/>
        <v>2284701.6416938407</v>
      </c>
    </row>
    <row r="21" spans="1:54" ht="14.25" customHeight="1" x14ac:dyDescent="0.25">
      <c r="A21" s="239" t="s">
        <v>24</v>
      </c>
      <c r="B21" s="370">
        <f>(Export!B21+Import!B21)^Parametre!$A$6</f>
        <v>408.91074820796774</v>
      </c>
      <c r="C21" s="370">
        <f>(Export!C21+Import!C21)^Parametre!$A$6</f>
        <v>2382.3311251797049</v>
      </c>
      <c r="D21" s="370">
        <f>(Export!D21+Import!D21)^Parametre!$A$6</f>
        <v>15501.968716585645</v>
      </c>
      <c r="E21" s="370">
        <f>(Export!E21+Import!E21)^Parametre!$A$6</f>
        <v>13862.678667025606</v>
      </c>
      <c r="F21" s="370">
        <f>(Export!F21+Import!F21)^Parametre!$A$6</f>
        <v>15871.117503818059</v>
      </c>
      <c r="G21" s="370">
        <f>(Export!G21+Import!G21)^Parametre!$A$6</f>
        <v>3147.7637236616092</v>
      </c>
      <c r="H21" s="370">
        <f>(Export!H21+Import!H21)^Parametre!$A$6</f>
        <v>12048.097088752233</v>
      </c>
      <c r="I21" s="370">
        <f>(Export!I21+Import!I21)^Parametre!$A$6</f>
        <v>4735.6214903642795</v>
      </c>
      <c r="J21" s="370">
        <f>(Export!J21+Import!J21)^Parametre!$A$6</f>
        <v>23967.683471708315</v>
      </c>
      <c r="K21" s="370">
        <f>(Export!K21+Import!K21)^Parametre!$A$6</f>
        <v>24654.382384679604</v>
      </c>
      <c r="L21" s="370">
        <f>(Export!L21+Import!L21)^Parametre!$A$6</f>
        <v>6857.510384242958</v>
      </c>
      <c r="M21" s="370">
        <f>(Export!M21+Import!M21)^Parametre!$A$6</f>
        <v>9214.3072045596564</v>
      </c>
      <c r="N21" s="370">
        <f>(Export!N21+Import!N21)^Parametre!$A$6</f>
        <v>30095.934389216094</v>
      </c>
      <c r="O21" s="370">
        <f>(Export!O21+Import!O21)^Parametre!$A$6</f>
        <v>3268.9299457161819</v>
      </c>
      <c r="P21" s="370">
        <f>(Export!P21+Import!P21)^Parametre!$A$6</f>
        <v>40426.09057959971</v>
      </c>
      <c r="Q21" s="370">
        <f>(Export!Q21+Import!Q21)^Parametre!$A$6</f>
        <v>1965.9717622590615</v>
      </c>
      <c r="R21" s="370">
        <f>(Export!R21+Import!R21)^Parametre!$A$6</f>
        <v>5307.3706738836327</v>
      </c>
      <c r="S21" s="370">
        <f>(Export!S21+Import!S21)^Parametre!$A$6</f>
        <v>1093.551914634143</v>
      </c>
      <c r="T21" s="370">
        <f>(Export!T21+Import!T21)^Parametre!$A$6</f>
        <v>10397.154092346616</v>
      </c>
      <c r="U21" s="370">
        <f>(Export!U21+Import!U21)^Parametre!$A$6</f>
        <v>0</v>
      </c>
      <c r="V21" s="370">
        <f>(Export!V21+Import!V21)^Parametre!$A$6</f>
        <v>4611.8943515653082</v>
      </c>
      <c r="W21" s="370">
        <f>(Export!W21+Import!W21)^Parametre!$A$6</f>
        <v>17918.119535263737</v>
      </c>
      <c r="X21" s="370">
        <f>(Export!X21+Import!X21)^Parametre!$A$6</f>
        <v>7803.9807700941956</v>
      </c>
      <c r="Y21" s="370">
        <f>(Export!Y21+Import!Y21)^Parametre!$A$6</f>
        <v>12397.9982307629</v>
      </c>
      <c r="Z21" s="370">
        <f>(Export!Z21+Import!Z21)^Parametre!$A$6</f>
        <v>1134.1481561065998</v>
      </c>
      <c r="AA21" s="370">
        <f>(Export!AA21+Import!AA21)^Parametre!$A$6</f>
        <v>11069.293312583239</v>
      </c>
      <c r="AB21" s="370">
        <f>(Export!AB21+Import!AB21)^Parametre!$A$6</f>
        <v>422.2245847887117</v>
      </c>
      <c r="AC21" s="370">
        <f>(Export!AC21+Import!AC21)^Parametre!$A$6</f>
        <v>8465.1974761372221</v>
      </c>
      <c r="AD21" s="370">
        <f>(Export!AD21+Import!AD21)^Parametre!$A$6</f>
        <v>6383.8855597512083</v>
      </c>
      <c r="AE21" s="370">
        <f>(Export!AE21+Import!AE21)^Parametre!$A$6</f>
        <v>4919.8214921674917</v>
      </c>
      <c r="AF21" s="370">
        <f>(Export!AF21+Import!AF21)^Parametre!$A$6</f>
        <v>8446.8758698112761</v>
      </c>
      <c r="AG21" s="370">
        <f>(Export!AG21+Import!AG21)^Parametre!$A$6</f>
        <v>6144.0231998259896</v>
      </c>
      <c r="AH21" s="370">
        <f>(Export!AH21+Import!AH21)^Parametre!$A$6</f>
        <v>35693.784172457817</v>
      </c>
      <c r="AI21" s="370">
        <f>(Export!AI21+Import!AI21)^Parametre!$A$6</f>
        <v>31507.223928489799</v>
      </c>
      <c r="AJ21" s="370">
        <f>(Export!AJ21+Import!AJ21)^Parametre!$A$6</f>
        <v>2464.8370595234082</v>
      </c>
      <c r="AK21" s="370">
        <f>(Export!AK21+Import!AK21)^Parametre!$A$6</f>
        <v>20590.513815589937</v>
      </c>
      <c r="AL21" s="370">
        <f>(Export!AL21+Import!AL21)^Parametre!$A$6</f>
        <v>7731.6510966287142</v>
      </c>
      <c r="AM21" s="370">
        <f>(Export!AM21+Import!AM21)^Parametre!$A$6</f>
        <v>11203.996587378988</v>
      </c>
      <c r="AN21" s="370">
        <f>(Export!AN21+Import!AN21)^Parametre!$A$6</f>
        <v>5092.8103233872744</v>
      </c>
      <c r="AO21" s="370">
        <f>(Export!AO21+Import!AO21)^Parametre!$A$6</f>
        <v>10053.582487352456</v>
      </c>
      <c r="AP21" s="370">
        <f>(Export!AP21+Import!AP21)^Parametre!$A$6</f>
        <v>7323.9319098418709</v>
      </c>
      <c r="AQ21" s="370">
        <f>(Export!AQ21+Import!AQ21)^Parametre!$A$6</f>
        <v>2815.9780041754589</v>
      </c>
      <c r="AR21" s="370">
        <f>(Export!AR21+Import!AR21)^Parametre!$A$6</f>
        <v>32180.765370947909</v>
      </c>
      <c r="AS21" s="370">
        <f>(Export!AS21+Import!AS21)^Parametre!$A$6</f>
        <v>28652.467033398709</v>
      </c>
      <c r="AT21" s="370">
        <f>(Export!AT21+Import!AT21)^Parametre!$A$6</f>
        <v>1920.7172592549898</v>
      </c>
      <c r="AU21" s="370">
        <f>(Export!AU21+Import!AU21)^Parametre!$A$6</f>
        <v>25617.837141726075</v>
      </c>
      <c r="AV21" s="370">
        <f>(Export!AV21+Import!AV21)^Parametre!$A$6</f>
        <v>10003.804040463807</v>
      </c>
      <c r="AW21" s="370">
        <f>(Export!AW21+Import!AW21)^Parametre!$A$6</f>
        <v>18059.223820806918</v>
      </c>
      <c r="AX21" s="370">
        <f>(Export!AX21+Import!AX21)^Parametre!$A$6</f>
        <v>15662.55508849051</v>
      </c>
      <c r="AY21" s="370">
        <f>(Export!AY21+Import!AY21)^Parametre!$A$6</f>
        <v>16661.536433354519</v>
      </c>
      <c r="AZ21" s="370">
        <f>(Export!AZ21+Import!AZ21)^Parametre!$A$6</f>
        <v>7473.4898521373534</v>
      </c>
      <c r="BB21" s="358">
        <f t="shared" si="0"/>
        <v>605635.54383070534</v>
      </c>
    </row>
    <row r="22" spans="1:54" ht="14.25" customHeight="1" x14ac:dyDescent="0.25">
      <c r="A22" s="239" t="s">
        <v>25</v>
      </c>
      <c r="B22" s="370">
        <f>(Export!B22+Import!B22)^Parametre!$A$6</f>
        <v>2872.0252697356268</v>
      </c>
      <c r="C22" s="370">
        <f>(Export!C22+Import!C22)^Parametre!$A$6</f>
        <v>18146.985872866051</v>
      </c>
      <c r="D22" s="370">
        <f>(Export!D22+Import!D22)^Parametre!$A$6</f>
        <v>28535.550744290886</v>
      </c>
      <c r="E22" s="370">
        <f>(Export!E22+Import!E22)^Parametre!$A$6</f>
        <v>83345.975537101956</v>
      </c>
      <c r="F22" s="370">
        <f>(Export!F22+Import!F22)^Parametre!$A$6</f>
        <v>33952.275826518613</v>
      </c>
      <c r="G22" s="370">
        <f>(Export!G22+Import!G22)^Parametre!$A$6</f>
        <v>12739.982578088559</v>
      </c>
      <c r="H22" s="370">
        <f>(Export!H22+Import!H22)^Parametre!$A$6</f>
        <v>29053.91512946233</v>
      </c>
      <c r="I22" s="370">
        <f>(Export!I22+Import!I22)^Parametre!$A$6</f>
        <v>15205.496272072149</v>
      </c>
      <c r="J22" s="370">
        <f>(Export!J22+Import!J22)^Parametre!$A$6</f>
        <v>97824.859832099944</v>
      </c>
      <c r="K22" s="370">
        <f>(Export!K22+Import!K22)^Parametre!$A$6</f>
        <v>16485.402430028815</v>
      </c>
      <c r="L22" s="370">
        <f>(Export!L22+Import!L22)^Parametre!$A$6</f>
        <v>5673.5420127112839</v>
      </c>
      <c r="M22" s="370">
        <f>(Export!M22+Import!M22)^Parametre!$A$6</f>
        <v>18277.710703477063</v>
      </c>
      <c r="N22" s="370">
        <f>(Export!N22+Import!N22)^Parametre!$A$6</f>
        <v>53186.874637075642</v>
      </c>
      <c r="O22" s="370">
        <f>(Export!O22+Import!O22)^Parametre!$A$6</f>
        <v>30517.871762624603</v>
      </c>
      <c r="P22" s="370">
        <f>(Export!P22+Import!P22)^Parametre!$A$6</f>
        <v>65151.989809598294</v>
      </c>
      <c r="Q22" s="370">
        <f>(Export!Q22+Import!Q22)^Parametre!$A$6</f>
        <v>3591.6370863437751</v>
      </c>
      <c r="R22" s="370">
        <f>(Export!R22+Import!R22)^Parametre!$A$6</f>
        <v>58581.526885273313</v>
      </c>
      <c r="S22" s="370">
        <f>(Export!S22+Import!S22)^Parametre!$A$6</f>
        <v>0</v>
      </c>
      <c r="T22" s="370">
        <f>(Export!T22+Import!T22)^Parametre!$A$6</f>
        <v>29466.267722431356</v>
      </c>
      <c r="U22" s="370">
        <f>(Export!U22+Import!U22)^Parametre!$A$6</f>
        <v>4611.8943515653082</v>
      </c>
      <c r="V22" s="370">
        <f>(Export!V22+Import!V22)^Parametre!$A$6</f>
        <v>0</v>
      </c>
      <c r="W22" s="370">
        <f>(Export!W22+Import!W22)^Parametre!$A$6</f>
        <v>53879.591290951714</v>
      </c>
      <c r="X22" s="370">
        <f>(Export!X22+Import!X22)^Parametre!$A$6</f>
        <v>36124.54503962645</v>
      </c>
      <c r="Y22" s="370">
        <f>(Export!Y22+Import!Y22)^Parametre!$A$6</f>
        <v>31536.009050924629</v>
      </c>
      <c r="Z22" s="370">
        <f>(Export!Z22+Import!Z22)^Parametre!$A$6</f>
        <v>9560.1587084106504</v>
      </c>
      <c r="AA22" s="370">
        <f>(Export!AA22+Import!AA22)^Parametre!$A$6</f>
        <v>47255.968831884078</v>
      </c>
      <c r="AB22" s="370">
        <f>(Export!AB22+Import!AB22)^Parametre!$A$6</f>
        <v>3165.4159363344338</v>
      </c>
      <c r="AC22" s="370">
        <f>(Export!AC22+Import!AC22)^Parametre!$A$6</f>
        <v>9292.4601511117598</v>
      </c>
      <c r="AD22" s="370">
        <f>(Export!AD22+Import!AD22)^Parametre!$A$6</f>
        <v>8435.9016269750318</v>
      </c>
      <c r="AE22" s="370">
        <f>(Export!AE22+Import!AE22)^Parametre!$A$6</f>
        <v>29579.227188498378</v>
      </c>
      <c r="AF22" s="370">
        <f>(Export!AF22+Import!AF22)^Parametre!$A$6</f>
        <v>20857.499682368449</v>
      </c>
      <c r="AG22" s="370">
        <f>(Export!AG22+Import!AG22)^Parametre!$A$6</f>
        <v>27767.279118055481</v>
      </c>
      <c r="AH22" s="370">
        <f>(Export!AH22+Import!AH22)^Parametre!$A$6</f>
        <v>77167.565537277376</v>
      </c>
      <c r="AI22" s="370">
        <f>(Export!AI22+Import!AI22)^Parametre!$A$6</f>
        <v>17249.615242665557</v>
      </c>
      <c r="AJ22" s="370">
        <f>(Export!AJ22+Import!AJ22)^Parametre!$A$6</f>
        <v>10972.023429158362</v>
      </c>
      <c r="AK22" s="370">
        <f>(Export!AK22+Import!AK22)^Parametre!$A$6</f>
        <v>27770.20031004458</v>
      </c>
      <c r="AL22" s="370">
        <f>(Export!AL22+Import!AL22)^Parametre!$A$6</f>
        <v>17780.983883913737</v>
      </c>
      <c r="AM22" s="370">
        <f>(Export!AM22+Import!AM22)^Parametre!$A$6</f>
        <v>25632.540860788657</v>
      </c>
      <c r="AN22" s="370">
        <f>(Export!AN22+Import!AN22)^Parametre!$A$6</f>
        <v>20686.736863024096</v>
      </c>
      <c r="AO22" s="370">
        <f>(Export!AO22+Import!AO22)^Parametre!$A$6</f>
        <v>49463.336719736166</v>
      </c>
      <c r="AP22" s="370">
        <f>(Export!AP22+Import!AP22)^Parametre!$A$6</f>
        <v>18703.741857179273</v>
      </c>
      <c r="AQ22" s="370">
        <f>(Export!AQ22+Import!AQ22)^Parametre!$A$6</f>
        <v>26008.599803718771</v>
      </c>
      <c r="AR22" s="370">
        <f>(Export!AR22+Import!AR22)^Parametre!$A$6</f>
        <v>70144.090494780816</v>
      </c>
      <c r="AS22" s="370">
        <f>(Export!AS22+Import!AS22)^Parametre!$A$6</f>
        <v>158535.13804923501</v>
      </c>
      <c r="AT22" s="370">
        <f>(Export!AT22+Import!AT22)^Parametre!$A$6</f>
        <v>6791.4273462947394</v>
      </c>
      <c r="AU22" s="370">
        <f>(Export!AU22+Import!AU22)^Parametre!$A$6</f>
        <v>48267.183851660542</v>
      </c>
      <c r="AV22" s="370">
        <f>(Export!AV22+Import!AV22)^Parametre!$A$6</f>
        <v>73367.033917557288</v>
      </c>
      <c r="AW22" s="370">
        <f>(Export!AW22+Import!AW22)^Parametre!$A$6</f>
        <v>30457.866281635685</v>
      </c>
      <c r="AX22" s="370">
        <f>(Export!AX22+Import!AX22)^Parametre!$A$6</f>
        <v>58658.249366819669</v>
      </c>
      <c r="AY22" s="370">
        <f>(Export!AY22+Import!AY22)^Parametre!$A$6</f>
        <v>64741.635624688999</v>
      </c>
      <c r="AZ22" s="370">
        <f>(Export!AZ22+Import!AZ22)^Parametre!$A$6</f>
        <v>25528.163958655547</v>
      </c>
      <c r="BB22" s="358">
        <f t="shared" si="0"/>
        <v>1712601.974487341</v>
      </c>
    </row>
    <row r="23" spans="1:54" ht="14.25" customHeight="1" x14ac:dyDescent="0.25">
      <c r="A23" s="239" t="s">
        <v>26</v>
      </c>
      <c r="B23" s="370">
        <f>(Export!B23+Import!B23)^Parametre!$A$6</f>
        <v>4970.8418733651142</v>
      </c>
      <c r="C23" s="370">
        <f>(Export!C23+Import!C23)^Parametre!$A$6</f>
        <v>41121.75160264942</v>
      </c>
      <c r="D23" s="370">
        <f>(Export!D23+Import!D23)^Parametre!$A$6</f>
        <v>225664.07447391798</v>
      </c>
      <c r="E23" s="370">
        <f>(Export!E23+Import!E23)^Parametre!$A$6</f>
        <v>74197.502396761774</v>
      </c>
      <c r="F23" s="370">
        <f>(Export!F23+Import!F23)^Parametre!$A$6</f>
        <v>95503.052922877818</v>
      </c>
      <c r="G23" s="370">
        <f>(Export!G23+Import!G23)^Parametre!$A$6</f>
        <v>15075.364567399358</v>
      </c>
      <c r="H23" s="370">
        <f>(Export!H23+Import!H23)^Parametre!$A$6</f>
        <v>60012.956629297973</v>
      </c>
      <c r="I23" s="370">
        <f>(Export!I23+Import!I23)^Parametre!$A$6</f>
        <v>92102.232109650853</v>
      </c>
      <c r="J23" s="370">
        <f>(Export!J23+Import!J23)^Parametre!$A$6</f>
        <v>541401.84570476855</v>
      </c>
      <c r="K23" s="370">
        <f>(Export!K23+Import!K23)^Parametre!$A$6</f>
        <v>46831.3236285288</v>
      </c>
      <c r="L23" s="370">
        <f>(Export!L23+Import!L23)^Parametre!$A$6</f>
        <v>18725.360801597388</v>
      </c>
      <c r="M23" s="370">
        <f>(Export!M23+Import!M23)^Parametre!$A$6</f>
        <v>48239.26852565242</v>
      </c>
      <c r="N23" s="370">
        <f>(Export!N23+Import!N23)^Parametre!$A$6</f>
        <v>141140.8008658021</v>
      </c>
      <c r="O23" s="370">
        <f>(Export!O23+Import!O23)^Parametre!$A$6</f>
        <v>17721.720070297917</v>
      </c>
      <c r="P23" s="370">
        <f>(Export!P23+Import!P23)^Parametre!$A$6</f>
        <v>112209.5855668757</v>
      </c>
      <c r="Q23" s="370">
        <f>(Export!Q23+Import!Q23)^Parametre!$A$6</f>
        <v>9231.8759686208959</v>
      </c>
      <c r="R23" s="370">
        <f>(Export!R23+Import!R23)^Parametre!$A$6</f>
        <v>120792.25902767942</v>
      </c>
      <c r="S23" s="370">
        <f>(Export!S23+Import!S23)^Parametre!$A$6</f>
        <v>63876.483801004579</v>
      </c>
      <c r="T23" s="370">
        <f>(Export!T23+Import!T23)^Parametre!$A$6</f>
        <v>79807.858054266806</v>
      </c>
      <c r="U23" s="370">
        <f>(Export!U23+Import!U23)^Parametre!$A$6</f>
        <v>17918.119535263737</v>
      </c>
      <c r="V23" s="370">
        <f>(Export!V23+Import!V23)^Parametre!$A$6</f>
        <v>53879.591290951714</v>
      </c>
      <c r="W23" s="370">
        <f>(Export!W23+Import!W23)^Parametre!$A$6</f>
        <v>0</v>
      </c>
      <c r="X23" s="370">
        <f>(Export!X23+Import!X23)^Parametre!$A$6</f>
        <v>85977.979545230075</v>
      </c>
      <c r="Y23" s="370">
        <f>(Export!Y23+Import!Y23)^Parametre!$A$6</f>
        <v>146076.73303106829</v>
      </c>
      <c r="Z23" s="370">
        <f>(Export!Z23+Import!Z23)^Parametre!$A$6</f>
        <v>29110.749507699042</v>
      </c>
      <c r="AA23" s="370">
        <f>(Export!AA23+Import!AA23)^Parametre!$A$6</f>
        <v>284643.22052848898</v>
      </c>
      <c r="AB23" s="370">
        <f>(Export!AB23+Import!AB23)^Parametre!$A$6</f>
        <v>7272.0848303632984</v>
      </c>
      <c r="AC23" s="370">
        <f>(Export!AC23+Import!AC23)^Parametre!$A$6</f>
        <v>23390.136284553795</v>
      </c>
      <c r="AD23" s="370">
        <f>(Export!AD23+Import!AD23)^Parametre!$A$6</f>
        <v>10496.29279793585</v>
      </c>
      <c r="AE23" s="370">
        <f>(Export!AE23+Import!AE23)^Parametre!$A$6</f>
        <v>26332.46255826694</v>
      </c>
      <c r="AF23" s="370">
        <f>(Export!AF23+Import!AF23)^Parametre!$A$6</f>
        <v>49621.061547189813</v>
      </c>
      <c r="AG23" s="370">
        <f>(Export!AG23+Import!AG23)^Parametre!$A$6</f>
        <v>142840.97883615192</v>
      </c>
      <c r="AH23" s="370">
        <f>(Export!AH23+Import!AH23)^Parametre!$A$6</f>
        <v>216653.35671320674</v>
      </c>
      <c r="AI23" s="370">
        <f>(Export!AI23+Import!AI23)^Parametre!$A$6</f>
        <v>58907.330266275014</v>
      </c>
      <c r="AJ23" s="370">
        <f>(Export!AJ23+Import!AJ23)^Parametre!$A$6</f>
        <v>71968.321689963021</v>
      </c>
      <c r="AK23" s="370">
        <f>(Export!AK23+Import!AK23)^Parametre!$A$6</f>
        <v>67070.208820459186</v>
      </c>
      <c r="AL23" s="370">
        <f>(Export!AL23+Import!AL23)^Parametre!$A$6</f>
        <v>27205.865902779129</v>
      </c>
      <c r="AM23" s="370">
        <f>(Export!AM23+Import!AM23)^Parametre!$A$6</f>
        <v>62261.864624985334</v>
      </c>
      <c r="AN23" s="370">
        <f>(Export!AN23+Import!AN23)^Parametre!$A$6</f>
        <v>30769.384680717943</v>
      </c>
      <c r="AO23" s="370">
        <f>(Export!AO23+Import!AO23)^Parametre!$A$6</f>
        <v>137712.6370658481</v>
      </c>
      <c r="AP23" s="370">
        <f>(Export!AP23+Import!AP23)^Parametre!$A$6</f>
        <v>27866.651903305497</v>
      </c>
      <c r="AQ23" s="370">
        <f>(Export!AQ23+Import!AQ23)^Parametre!$A$6</f>
        <v>17108.07918411649</v>
      </c>
      <c r="AR23" s="370">
        <f>(Export!AR23+Import!AR23)^Parametre!$A$6</f>
        <v>146894.369943167</v>
      </c>
      <c r="AS23" s="370">
        <f>(Export!AS23+Import!AS23)^Parametre!$A$6</f>
        <v>438379.35717045347</v>
      </c>
      <c r="AT23" s="370">
        <f>(Export!AT23+Import!AT23)^Parametre!$A$6</f>
        <v>14702.435256786543</v>
      </c>
      <c r="AU23" s="370">
        <f>(Export!AU23+Import!AU23)^Parametre!$A$6</f>
        <v>86606.195044985085</v>
      </c>
      <c r="AV23" s="370">
        <f>(Export!AV23+Import!AV23)^Parametre!$A$6</f>
        <v>115200.91965340381</v>
      </c>
      <c r="AW23" s="370">
        <f>(Export!AW23+Import!AW23)^Parametre!$A$6</f>
        <v>60836.756604375289</v>
      </c>
      <c r="AX23" s="370">
        <f>(Export!AX23+Import!AX23)^Parametre!$A$6</f>
        <v>114592.66077489431</v>
      </c>
      <c r="AY23" s="370">
        <f>(Export!AY23+Import!AY23)^Parametre!$A$6</f>
        <v>69039.231898609651</v>
      </c>
      <c r="AZ23" s="370">
        <f>(Export!AZ23+Import!AZ23)^Parametre!$A$6</f>
        <v>30765.407734336954</v>
      </c>
      <c r="BB23" s="358">
        <f t="shared" si="0"/>
        <v>4480726.6038168455</v>
      </c>
    </row>
    <row r="24" spans="1:54" ht="14.25" customHeight="1" x14ac:dyDescent="0.25">
      <c r="A24" s="238" t="s">
        <v>27</v>
      </c>
      <c r="B24" s="370">
        <f>(Export!B24+Import!B24)^Parametre!$A$6</f>
        <v>1446.8244537607179</v>
      </c>
      <c r="C24" s="370">
        <f>(Export!C24+Import!C24)^Parametre!$A$6</f>
        <v>27421.687454823052</v>
      </c>
      <c r="D24" s="370">
        <f>(Export!D24+Import!D24)^Parametre!$A$6</f>
        <v>44858.152220081465</v>
      </c>
      <c r="E24" s="370">
        <f>(Export!E24+Import!E24)^Parametre!$A$6</f>
        <v>43686.122638289678</v>
      </c>
      <c r="F24" s="370">
        <f>(Export!F24+Import!F24)^Parametre!$A$6</f>
        <v>44758.084224863778</v>
      </c>
      <c r="G24" s="370">
        <f>(Export!G24+Import!G24)^Parametre!$A$6</f>
        <v>23410.672327167365</v>
      </c>
      <c r="H24" s="370">
        <f>(Export!H24+Import!H24)^Parametre!$A$6</f>
        <v>29686.452143023085</v>
      </c>
      <c r="I24" s="370">
        <f>(Export!I24+Import!I24)^Parametre!$A$6</f>
        <v>14341.918998516203</v>
      </c>
      <c r="J24" s="370">
        <f>(Export!J24+Import!J24)^Parametre!$A$6</f>
        <v>180689.23646429525</v>
      </c>
      <c r="K24" s="370">
        <f>(Export!K24+Import!K24)^Parametre!$A$6</f>
        <v>20979.345576065996</v>
      </c>
      <c r="L24" s="370">
        <f>(Export!L24+Import!L24)^Parametre!$A$6</f>
        <v>7709.1694040279081</v>
      </c>
      <c r="M24" s="370">
        <f>(Export!M24+Import!M24)^Parametre!$A$6</f>
        <v>22677.960489426732</v>
      </c>
      <c r="N24" s="370">
        <f>(Export!N24+Import!N24)^Parametre!$A$6</f>
        <v>60281.340282130426</v>
      </c>
      <c r="O24" s="370">
        <f>(Export!O24+Import!O24)^Parametre!$A$6</f>
        <v>13651.265470644104</v>
      </c>
      <c r="P24" s="370">
        <f>(Export!P24+Import!P24)^Parametre!$A$6</f>
        <v>60203.474541923242</v>
      </c>
      <c r="Q24" s="370">
        <f>(Export!Q24+Import!Q24)^Parametre!$A$6</f>
        <v>4306.1861757244078</v>
      </c>
      <c r="R24" s="370">
        <f>(Export!R24+Import!R24)^Parametre!$A$6</f>
        <v>110820.64185290573</v>
      </c>
      <c r="S24" s="370">
        <f>(Export!S24+Import!S24)^Parametre!$A$6</f>
        <v>10333.877424761724</v>
      </c>
      <c r="T24" s="370">
        <f>(Export!T24+Import!T24)^Parametre!$A$6</f>
        <v>25510.625604637768</v>
      </c>
      <c r="U24" s="370">
        <f>(Export!U24+Import!U24)^Parametre!$A$6</f>
        <v>7803.9807700941956</v>
      </c>
      <c r="V24" s="370">
        <f>(Export!V24+Import!V24)^Parametre!$A$6</f>
        <v>36124.54503962645</v>
      </c>
      <c r="W24" s="370">
        <f>(Export!W24+Import!W24)^Parametre!$A$6</f>
        <v>85977.979545230075</v>
      </c>
      <c r="X24" s="370">
        <f>(Export!X24+Import!X24)^Parametre!$A$6</f>
        <v>0</v>
      </c>
      <c r="Y24" s="370">
        <f>(Export!Y24+Import!Y24)^Parametre!$A$6</f>
        <v>39831.295817736085</v>
      </c>
      <c r="Z24" s="370">
        <f>(Export!Z24+Import!Z24)^Parametre!$A$6</f>
        <v>28398.726437289402</v>
      </c>
      <c r="AA24" s="370">
        <f>(Export!AA24+Import!AA24)^Parametre!$A$6</f>
        <v>58501.220524532648</v>
      </c>
      <c r="AB24" s="370">
        <f>(Export!AB24+Import!AB24)^Parametre!$A$6</f>
        <v>2791.0419147694647</v>
      </c>
      <c r="AC24" s="370">
        <f>(Export!AC24+Import!AC24)^Parametre!$A$6</f>
        <v>11425.537046458692</v>
      </c>
      <c r="AD24" s="370">
        <f>(Export!AD24+Import!AD24)^Parametre!$A$6</f>
        <v>9587.4176325014651</v>
      </c>
      <c r="AE24" s="370">
        <f>(Export!AE24+Import!AE24)^Parametre!$A$6</f>
        <v>15504.068890852939</v>
      </c>
      <c r="AF24" s="370">
        <f>(Export!AF24+Import!AF24)^Parametre!$A$6</f>
        <v>17677.778192125843</v>
      </c>
      <c r="AG24" s="370">
        <f>(Export!AG24+Import!AG24)^Parametre!$A$6</f>
        <v>27561.681976251013</v>
      </c>
      <c r="AH24" s="370">
        <f>(Export!AH24+Import!AH24)^Parametre!$A$6</f>
        <v>119490.76828663376</v>
      </c>
      <c r="AI24" s="370">
        <f>(Export!AI24+Import!AI24)^Parametre!$A$6</f>
        <v>23208.614856126162</v>
      </c>
      <c r="AJ24" s="370">
        <f>(Export!AJ24+Import!AJ24)^Parametre!$A$6</f>
        <v>16646.539685772535</v>
      </c>
      <c r="AK24" s="370">
        <f>(Export!AK24+Import!AK24)^Parametre!$A$6</f>
        <v>32763.120933451988</v>
      </c>
      <c r="AL24" s="370">
        <f>(Export!AL24+Import!AL24)^Parametre!$A$6</f>
        <v>23473.564076850365</v>
      </c>
      <c r="AM24" s="370">
        <f>(Export!AM24+Import!AM24)^Parametre!$A$6</f>
        <v>26131.44800656864</v>
      </c>
      <c r="AN24" s="370">
        <f>(Export!AN24+Import!AN24)^Parametre!$A$6</f>
        <v>18154.371041432416</v>
      </c>
      <c r="AO24" s="370">
        <f>(Export!AO24+Import!AO24)^Parametre!$A$6</f>
        <v>30872.684609537926</v>
      </c>
      <c r="AP24" s="370">
        <f>(Export!AP24+Import!AP24)^Parametre!$A$6</f>
        <v>14210.884856334598</v>
      </c>
      <c r="AQ24" s="370">
        <f>(Export!AQ24+Import!AQ24)^Parametre!$A$6</f>
        <v>12087.583398264518</v>
      </c>
      <c r="AR24" s="370">
        <f>(Export!AR24+Import!AR24)^Parametre!$A$6</f>
        <v>102472.02881303756</v>
      </c>
      <c r="AS24" s="370">
        <f>(Export!AS24+Import!AS24)^Parametre!$A$6</f>
        <v>117035.67764117915</v>
      </c>
      <c r="AT24" s="370">
        <f>(Export!AT24+Import!AT24)^Parametre!$A$6</f>
        <v>5075.3009920594859</v>
      </c>
      <c r="AU24" s="370">
        <f>(Export!AU24+Import!AU24)^Parametre!$A$6</f>
        <v>56084.184446865227</v>
      </c>
      <c r="AV24" s="370">
        <f>(Export!AV24+Import!AV24)^Parametre!$A$6</f>
        <v>55974.707739120888</v>
      </c>
      <c r="AW24" s="370">
        <f>(Export!AW24+Import!AW24)^Parametre!$A$6</f>
        <v>31207.905974287987</v>
      </c>
      <c r="AX24" s="370">
        <f>(Export!AX24+Import!AX24)^Parametre!$A$6</f>
        <v>64288.511897383345</v>
      </c>
      <c r="AY24" s="370">
        <f>(Export!AY24+Import!AY24)^Parametre!$A$6</f>
        <v>48116.897504930632</v>
      </c>
      <c r="AZ24" s="370">
        <f>(Export!AZ24+Import!AZ24)^Parametre!$A$6</f>
        <v>16628.687702281262</v>
      </c>
      <c r="BB24" s="358">
        <f t="shared" si="0"/>
        <v>1901881.7939966554</v>
      </c>
    </row>
    <row r="25" spans="1:54" ht="14.25" customHeight="1" x14ac:dyDescent="0.25">
      <c r="A25" s="239" t="s">
        <v>28</v>
      </c>
      <c r="B25" s="370">
        <f>(Export!B25+Import!B25)^Parametre!$A$6</f>
        <v>4927.374779738192</v>
      </c>
      <c r="C25" s="370">
        <f>(Export!C25+Import!C25)^Parametre!$A$6</f>
        <v>44293.410030274252</v>
      </c>
      <c r="D25" s="370">
        <f>(Export!D25+Import!D25)^Parametre!$A$6</f>
        <v>52620.88497089345</v>
      </c>
      <c r="E25" s="370">
        <f>(Export!E25+Import!E25)^Parametre!$A$6</f>
        <v>64299.707774520713</v>
      </c>
      <c r="F25" s="370">
        <f>(Export!F25+Import!F25)^Parametre!$A$6</f>
        <v>63054.331638833508</v>
      </c>
      <c r="G25" s="370">
        <f>(Export!G25+Import!G25)^Parametre!$A$6</f>
        <v>18897.58780717793</v>
      </c>
      <c r="H25" s="370">
        <f>(Export!H25+Import!H25)^Parametre!$A$6</f>
        <v>25435.295040946548</v>
      </c>
      <c r="I25" s="370">
        <f>(Export!I25+Import!I25)^Parametre!$A$6</f>
        <v>47246.911972000875</v>
      </c>
      <c r="J25" s="370">
        <f>(Export!J25+Import!J25)^Parametre!$A$6</f>
        <v>261588.87699382403</v>
      </c>
      <c r="K25" s="370">
        <f>(Export!K25+Import!K25)^Parametre!$A$6</f>
        <v>32349.184158027852</v>
      </c>
      <c r="L25" s="370">
        <f>(Export!L25+Import!L25)^Parametre!$A$6</f>
        <v>10594.516805404577</v>
      </c>
      <c r="M25" s="370">
        <f>(Export!M25+Import!M25)^Parametre!$A$6</f>
        <v>36561.648675627308</v>
      </c>
      <c r="N25" s="370">
        <f>(Export!N25+Import!N25)^Parametre!$A$6</f>
        <v>84369.081308142733</v>
      </c>
      <c r="O25" s="370">
        <f>(Export!O25+Import!O25)^Parametre!$A$6</f>
        <v>16449.727888630863</v>
      </c>
      <c r="P25" s="370">
        <f>(Export!P25+Import!P25)^Parametre!$A$6</f>
        <v>72272.748887737762</v>
      </c>
      <c r="Q25" s="370">
        <f>(Export!Q25+Import!Q25)^Parametre!$A$6</f>
        <v>5993.6034987309595</v>
      </c>
      <c r="R25" s="370">
        <f>(Export!R25+Import!R25)^Parametre!$A$6</f>
        <v>82636.764337188317</v>
      </c>
      <c r="S25" s="370">
        <f>(Export!S25+Import!S25)^Parametre!$A$6</f>
        <v>12358.138104504254</v>
      </c>
      <c r="T25" s="370">
        <f>(Export!T25+Import!T25)^Parametre!$A$6</f>
        <v>47606.370007174461</v>
      </c>
      <c r="U25" s="370">
        <f>(Export!U25+Import!U25)^Parametre!$A$6</f>
        <v>12397.9982307629</v>
      </c>
      <c r="V25" s="370">
        <f>(Export!V25+Import!V25)^Parametre!$A$6</f>
        <v>31536.009050924629</v>
      </c>
      <c r="W25" s="370">
        <f>(Export!W25+Import!W25)^Parametre!$A$6</f>
        <v>146076.73303106829</v>
      </c>
      <c r="X25" s="370">
        <f>(Export!X25+Import!X25)^Parametre!$A$6</f>
        <v>39831.295817736085</v>
      </c>
      <c r="Y25" s="370">
        <f>(Export!Y25+Import!Y25)^Parametre!$A$6</f>
        <v>0</v>
      </c>
      <c r="Z25" s="370">
        <f>(Export!Z25+Import!Z25)^Parametre!$A$6</f>
        <v>12409.736842898805</v>
      </c>
      <c r="AA25" s="370">
        <f>(Export!AA25+Import!AA25)^Parametre!$A$6</f>
        <v>103282.00052192058</v>
      </c>
      <c r="AB25" s="370">
        <f>(Export!AB25+Import!AB25)^Parametre!$A$6</f>
        <v>14555.03390239954</v>
      </c>
      <c r="AC25" s="370">
        <f>(Export!AC25+Import!AC25)^Parametre!$A$6</f>
        <v>14092.36635274573</v>
      </c>
      <c r="AD25" s="370">
        <f>(Export!AD25+Import!AD25)^Parametre!$A$6</f>
        <v>20452.583946289036</v>
      </c>
      <c r="AE25" s="370">
        <f>(Export!AE25+Import!AE25)^Parametre!$A$6</f>
        <v>22819.766067408327</v>
      </c>
      <c r="AF25" s="370">
        <f>(Export!AF25+Import!AF25)^Parametre!$A$6</f>
        <v>24020.18989600207</v>
      </c>
      <c r="AG25" s="370">
        <f>(Export!AG25+Import!AG25)^Parametre!$A$6</f>
        <v>173350.76883002277</v>
      </c>
      <c r="AH25" s="370">
        <f>(Export!AH25+Import!AH25)^Parametre!$A$6</f>
        <v>126906.97332164217</v>
      </c>
      <c r="AI25" s="370">
        <f>(Export!AI25+Import!AI25)^Parametre!$A$6</f>
        <v>57431.796988079695</v>
      </c>
      <c r="AJ25" s="370">
        <f>(Export!AJ25+Import!AJ25)^Parametre!$A$6</f>
        <v>28960.834726575129</v>
      </c>
      <c r="AK25" s="370">
        <f>(Export!AK25+Import!AK25)^Parametre!$A$6</f>
        <v>45618.352059341203</v>
      </c>
      <c r="AL25" s="370">
        <f>(Export!AL25+Import!AL25)^Parametre!$A$6</f>
        <v>25560.158251661902</v>
      </c>
      <c r="AM25" s="370">
        <f>(Export!AM25+Import!AM25)^Parametre!$A$6</f>
        <v>41585.4335891788</v>
      </c>
      <c r="AN25" s="370">
        <f>(Export!AN25+Import!AN25)^Parametre!$A$6</f>
        <v>21427.593990693404</v>
      </c>
      <c r="AO25" s="370">
        <f>(Export!AO25+Import!AO25)^Parametre!$A$6</f>
        <v>39383.97228505525</v>
      </c>
      <c r="AP25" s="370">
        <f>(Export!AP25+Import!AP25)^Parametre!$A$6</f>
        <v>23295.395000299952</v>
      </c>
      <c r="AQ25" s="370">
        <f>(Export!AQ25+Import!AQ25)^Parametre!$A$6</f>
        <v>10152.678774589493</v>
      </c>
      <c r="AR25" s="370">
        <f>(Export!AR25+Import!AR25)^Parametre!$A$6</f>
        <v>116810.21986902515</v>
      </c>
      <c r="AS25" s="370">
        <f>(Export!AS25+Import!AS25)^Parametre!$A$6</f>
        <v>651594.51345025154</v>
      </c>
      <c r="AT25" s="370">
        <f>(Export!AT25+Import!AT25)^Parametre!$A$6</f>
        <v>7463.9763149409846</v>
      </c>
      <c r="AU25" s="370">
        <f>(Export!AU25+Import!AU25)^Parametre!$A$6</f>
        <v>59805.131900030116</v>
      </c>
      <c r="AV25" s="370">
        <f>(Export!AV25+Import!AV25)^Parametre!$A$6</f>
        <v>73248.679968105906</v>
      </c>
      <c r="AW25" s="370">
        <f>(Export!AW25+Import!AW25)^Parametre!$A$6</f>
        <v>45790.258558999201</v>
      </c>
      <c r="AX25" s="370">
        <f>(Export!AX25+Import!AX25)^Parametre!$A$6</f>
        <v>84952.236767079885</v>
      </c>
      <c r="AY25" s="370">
        <f>(Export!AY25+Import!AY25)^Parametre!$A$6</f>
        <v>55368.859910061357</v>
      </c>
      <c r="AZ25" s="370">
        <f>(Export!AZ25+Import!AZ25)^Parametre!$A$6</f>
        <v>18101.360387550987</v>
      </c>
      <c r="BB25" s="358">
        <f t="shared" si="0"/>
        <v>3131839.0732827201</v>
      </c>
    </row>
    <row r="26" spans="1:54" ht="14.25" customHeight="1" x14ac:dyDescent="0.25">
      <c r="A26" s="238" t="s">
        <v>29</v>
      </c>
      <c r="B26" s="370">
        <f>(Export!B26+Import!B26)^Parametre!$A$6</f>
        <v>293.3117624644467</v>
      </c>
      <c r="C26" s="370">
        <f>(Export!C26+Import!C26)^Parametre!$A$6</f>
        <v>9277.3822072823968</v>
      </c>
      <c r="D26" s="370">
        <f>(Export!D26+Import!D26)^Parametre!$A$6</f>
        <v>10263.59942271716</v>
      </c>
      <c r="E26" s="370">
        <f>(Export!E26+Import!E26)^Parametre!$A$6</f>
        <v>17409.690612656785</v>
      </c>
      <c r="F26" s="370">
        <f>(Export!F26+Import!F26)^Parametre!$A$6</f>
        <v>14766.920128449263</v>
      </c>
      <c r="G26" s="370">
        <f>(Export!G26+Import!G26)^Parametre!$A$6</f>
        <v>3875.0776521251805</v>
      </c>
      <c r="H26" s="370">
        <f>(Export!H26+Import!H26)^Parametre!$A$6</f>
        <v>8434.5262735971119</v>
      </c>
      <c r="I26" s="370">
        <f>(Export!I26+Import!I26)^Parametre!$A$6</f>
        <v>3139.5657518198277</v>
      </c>
      <c r="J26" s="370">
        <f>(Export!J26+Import!J26)^Parametre!$A$6</f>
        <v>63574.946845278602</v>
      </c>
      <c r="K26" s="370">
        <f>(Export!K26+Import!K26)^Parametre!$A$6</f>
        <v>6387.6281842323915</v>
      </c>
      <c r="L26" s="370">
        <f>(Export!L26+Import!L26)^Parametre!$A$6</f>
        <v>1696.1802940725377</v>
      </c>
      <c r="M26" s="370">
        <f>(Export!M26+Import!M26)^Parametre!$A$6</f>
        <v>6731.6764279041217</v>
      </c>
      <c r="N26" s="370">
        <f>(Export!N26+Import!N26)^Parametre!$A$6</f>
        <v>19155.097185083661</v>
      </c>
      <c r="O26" s="370">
        <f>(Export!O26+Import!O26)^Parametre!$A$6</f>
        <v>4329.714318520334</v>
      </c>
      <c r="P26" s="370">
        <f>(Export!P26+Import!P26)^Parametre!$A$6</f>
        <v>27109.886816989849</v>
      </c>
      <c r="Q26" s="370">
        <f>(Export!Q26+Import!Q26)^Parametre!$A$6</f>
        <v>2117.5844847372678</v>
      </c>
      <c r="R26" s="370">
        <f>(Export!R26+Import!R26)^Parametre!$A$6</f>
        <v>41867.986477856801</v>
      </c>
      <c r="S26" s="370">
        <f>(Export!S26+Import!S26)^Parametre!$A$6</f>
        <v>11543.836937950917</v>
      </c>
      <c r="T26" s="370">
        <f>(Export!T26+Import!T26)^Parametre!$A$6</f>
        <v>8005.520039322867</v>
      </c>
      <c r="U26" s="370">
        <f>(Export!U26+Import!U26)^Parametre!$A$6</f>
        <v>1134.1481561065998</v>
      </c>
      <c r="V26" s="370">
        <f>(Export!V26+Import!V26)^Parametre!$A$6</f>
        <v>9560.1587084106504</v>
      </c>
      <c r="W26" s="370">
        <f>(Export!W26+Import!W26)^Parametre!$A$6</f>
        <v>29110.749507699042</v>
      </c>
      <c r="X26" s="370">
        <f>(Export!X26+Import!X26)^Parametre!$A$6</f>
        <v>28398.726437289402</v>
      </c>
      <c r="Y26" s="370">
        <f>(Export!Y26+Import!Y26)^Parametre!$A$6</f>
        <v>12409.736842898805</v>
      </c>
      <c r="Z26" s="370">
        <f>(Export!Z26+Import!Z26)^Parametre!$A$6</f>
        <v>0</v>
      </c>
      <c r="AA26" s="370">
        <f>(Export!AA26+Import!AA26)^Parametre!$A$6</f>
        <v>15033.261270595945</v>
      </c>
      <c r="AB26" s="370">
        <f>(Export!AB26+Import!AB26)^Parametre!$A$6</f>
        <v>282.82360226826898</v>
      </c>
      <c r="AC26" s="370">
        <f>(Export!AC26+Import!AC26)^Parametre!$A$6</f>
        <v>1976.8096367632368</v>
      </c>
      <c r="AD26" s="370">
        <f>(Export!AD26+Import!AD26)^Parametre!$A$6</f>
        <v>4485.5202340419783</v>
      </c>
      <c r="AE26" s="370">
        <f>(Export!AE26+Import!AE26)^Parametre!$A$6</f>
        <v>6178.6449866916819</v>
      </c>
      <c r="AF26" s="370">
        <f>(Export!AF26+Import!AF26)^Parametre!$A$6</f>
        <v>4026.3827637222967</v>
      </c>
      <c r="AG26" s="370">
        <f>(Export!AG26+Import!AG26)^Parametre!$A$6</f>
        <v>13849.252154899918</v>
      </c>
      <c r="AH26" s="370">
        <f>(Export!AH26+Import!AH26)^Parametre!$A$6</f>
        <v>23897.724356934072</v>
      </c>
      <c r="AI26" s="370">
        <f>(Export!AI26+Import!AI26)^Parametre!$A$6</f>
        <v>10234.289020738079</v>
      </c>
      <c r="AJ26" s="370">
        <f>(Export!AJ26+Import!AJ26)^Parametre!$A$6</f>
        <v>3614.5617604351428</v>
      </c>
      <c r="AK26" s="370">
        <f>(Export!AK26+Import!AK26)^Parametre!$A$6</f>
        <v>9742.6339918935682</v>
      </c>
      <c r="AL26" s="370">
        <f>(Export!AL26+Import!AL26)^Parametre!$A$6</f>
        <v>5452.6210137877733</v>
      </c>
      <c r="AM26" s="370">
        <f>(Export!AM26+Import!AM26)^Parametre!$A$6</f>
        <v>5960.8043802829161</v>
      </c>
      <c r="AN26" s="370">
        <f>(Export!AN26+Import!AN26)^Parametre!$A$6</f>
        <v>3002.6143442007333</v>
      </c>
      <c r="AO26" s="370">
        <f>(Export!AO26+Import!AO26)^Parametre!$A$6</f>
        <v>19654.155223514441</v>
      </c>
      <c r="AP26" s="370">
        <f>(Export!AP26+Import!AP26)^Parametre!$A$6</f>
        <v>2601.638445287892</v>
      </c>
      <c r="AQ26" s="370">
        <f>(Export!AQ26+Import!AQ26)^Parametre!$A$6</f>
        <v>3069.7900270213922</v>
      </c>
      <c r="AR26" s="370">
        <f>(Export!AR26+Import!AR26)^Parametre!$A$6</f>
        <v>28205.939144974414</v>
      </c>
      <c r="AS26" s="370">
        <f>(Export!AS26+Import!AS26)^Parametre!$A$6</f>
        <v>32955.871612051167</v>
      </c>
      <c r="AT26" s="370">
        <f>(Export!AT26+Import!AT26)^Parametre!$A$6</f>
        <v>3270.5935363477988</v>
      </c>
      <c r="AU26" s="370">
        <f>(Export!AU26+Import!AU26)^Parametre!$A$6</f>
        <v>12291.762840618101</v>
      </c>
      <c r="AV26" s="370">
        <f>(Export!AV26+Import!AV26)^Parametre!$A$6</f>
        <v>12694.807730328175</v>
      </c>
      <c r="AW26" s="370">
        <f>(Export!AW26+Import!AW26)^Parametre!$A$6</f>
        <v>9698.8463071645801</v>
      </c>
      <c r="AX26" s="370">
        <f>(Export!AX26+Import!AX26)^Parametre!$A$6</f>
        <v>17521.808892063629</v>
      </c>
      <c r="AY26" s="370">
        <f>(Export!AY26+Import!AY26)^Parametre!$A$6</f>
        <v>14535.559544785334</v>
      </c>
      <c r="AZ26" s="370">
        <f>(Export!AZ26+Import!AZ26)^Parametre!$A$6</f>
        <v>9620.7851576677458</v>
      </c>
      <c r="BB26" s="358">
        <f t="shared" si="0"/>
        <v>614453.15345454635</v>
      </c>
    </row>
    <row r="27" spans="1:54" ht="14.25" customHeight="1" x14ac:dyDescent="0.25">
      <c r="A27" s="239" t="s">
        <v>30</v>
      </c>
      <c r="B27" s="370">
        <f>(Export!B27+Import!B27)^Parametre!$A$6</f>
        <v>3776.3471238751345</v>
      </c>
      <c r="C27" s="370">
        <f>(Export!C27+Import!C27)^Parametre!$A$6</f>
        <v>37062.775560122318</v>
      </c>
      <c r="D27" s="370">
        <f>(Export!D27+Import!D27)^Parametre!$A$6</f>
        <v>191365.98415901922</v>
      </c>
      <c r="E27" s="370">
        <f>(Export!E27+Import!E27)^Parametre!$A$6</f>
        <v>51190.397049216939</v>
      </c>
      <c r="F27" s="370">
        <f>(Export!F27+Import!F27)^Parametre!$A$6</f>
        <v>92908.52586383016</v>
      </c>
      <c r="G27" s="370">
        <f>(Export!G27+Import!G27)^Parametre!$A$6</f>
        <v>16947.946918137313</v>
      </c>
      <c r="H27" s="370">
        <f>(Export!H27+Import!H27)^Parametre!$A$6</f>
        <v>68245.880931086227</v>
      </c>
      <c r="I27" s="370">
        <f>(Export!I27+Import!I27)^Parametre!$A$6</f>
        <v>76551.673535396985</v>
      </c>
      <c r="J27" s="370">
        <f>(Export!J27+Import!J27)^Parametre!$A$6</f>
        <v>498002.4720265051</v>
      </c>
      <c r="K27" s="370">
        <f>(Export!K27+Import!K27)^Parametre!$A$6</f>
        <v>43551.619552664168</v>
      </c>
      <c r="L27" s="370">
        <f>(Export!L27+Import!L27)^Parametre!$A$6</f>
        <v>13765.109862620058</v>
      </c>
      <c r="M27" s="370">
        <f>(Export!M27+Import!M27)^Parametre!$A$6</f>
        <v>39930.535339762224</v>
      </c>
      <c r="N27" s="370">
        <f>(Export!N27+Import!N27)^Parametre!$A$6</f>
        <v>100712.82801162919</v>
      </c>
      <c r="O27" s="370">
        <f>(Export!O27+Import!O27)^Parametre!$A$6</f>
        <v>45925.104608155219</v>
      </c>
      <c r="P27" s="370">
        <f>(Export!P27+Import!P27)^Parametre!$A$6</f>
        <v>103029.7726490746</v>
      </c>
      <c r="Q27" s="370">
        <f>(Export!Q27+Import!Q27)^Parametre!$A$6</f>
        <v>12148.618098368224</v>
      </c>
      <c r="R27" s="370">
        <f>(Export!R27+Import!R27)^Parametre!$A$6</f>
        <v>142357.86442669755</v>
      </c>
      <c r="S27" s="370">
        <f>(Export!S27+Import!S27)^Parametre!$A$6</f>
        <v>106020.24650994733</v>
      </c>
      <c r="T27" s="370">
        <f>(Export!T27+Import!T27)^Parametre!$A$6</f>
        <v>47251.784698887299</v>
      </c>
      <c r="U27" s="370">
        <f>(Export!U27+Import!U27)^Parametre!$A$6</f>
        <v>11069.293312583239</v>
      </c>
      <c r="V27" s="370">
        <f>(Export!V27+Import!V27)^Parametre!$A$6</f>
        <v>47255.968831884078</v>
      </c>
      <c r="W27" s="370">
        <f>(Export!W27+Import!W27)^Parametre!$A$6</f>
        <v>284643.22052848898</v>
      </c>
      <c r="X27" s="370">
        <f>(Export!X27+Import!X27)^Parametre!$A$6</f>
        <v>58501.220524532648</v>
      </c>
      <c r="Y27" s="370">
        <f>(Export!Y27+Import!Y27)^Parametre!$A$6</f>
        <v>103282.00052192058</v>
      </c>
      <c r="Z27" s="370">
        <f>(Export!Z27+Import!Z27)^Parametre!$A$6</f>
        <v>15033.261270595945</v>
      </c>
      <c r="AA27" s="370">
        <f>(Export!AA27+Import!AA27)^Parametre!$A$6</f>
        <v>0</v>
      </c>
      <c r="AB27" s="370">
        <f>(Export!AB27+Import!AB27)^Parametre!$A$6</f>
        <v>8428.3434896781473</v>
      </c>
      <c r="AC27" s="370">
        <f>(Export!AC27+Import!AC27)^Parametre!$A$6</f>
        <v>17415.060827054265</v>
      </c>
      <c r="AD27" s="370">
        <f>(Export!AD27+Import!AD27)^Parametre!$A$6</f>
        <v>10963.220498557894</v>
      </c>
      <c r="AE27" s="370">
        <f>(Export!AE27+Import!AE27)^Parametre!$A$6</f>
        <v>18167.312511858261</v>
      </c>
      <c r="AF27" s="370">
        <f>(Export!AF27+Import!AF27)^Parametre!$A$6</f>
        <v>45507.445638708399</v>
      </c>
      <c r="AG27" s="370">
        <f>(Export!AG27+Import!AG27)^Parametre!$A$6</f>
        <v>122876.91434138472</v>
      </c>
      <c r="AH27" s="370">
        <f>(Export!AH27+Import!AH27)^Parametre!$A$6</f>
        <v>177887.60602355073</v>
      </c>
      <c r="AI27" s="370">
        <f>(Export!AI27+Import!AI27)^Parametre!$A$6</f>
        <v>83359.80771792843</v>
      </c>
      <c r="AJ27" s="370">
        <f>(Export!AJ27+Import!AJ27)^Parametre!$A$6</f>
        <v>49944.761707109988</v>
      </c>
      <c r="AK27" s="370">
        <f>(Export!AK27+Import!AK27)^Parametre!$A$6</f>
        <v>65003.525484391997</v>
      </c>
      <c r="AL27" s="370">
        <f>(Export!AL27+Import!AL27)^Parametre!$A$6</f>
        <v>26792.440208387143</v>
      </c>
      <c r="AM27" s="370">
        <f>(Export!AM27+Import!AM27)^Parametre!$A$6</f>
        <v>50824.723095851688</v>
      </c>
      <c r="AN27" s="370">
        <f>(Export!AN27+Import!AN27)^Parametre!$A$6</f>
        <v>30206.712433331766</v>
      </c>
      <c r="AO27" s="370">
        <f>(Export!AO27+Import!AO27)^Parametre!$A$6</f>
        <v>138322.22798639417</v>
      </c>
      <c r="AP27" s="370">
        <f>(Export!AP27+Import!AP27)^Parametre!$A$6</f>
        <v>66412.113390329629</v>
      </c>
      <c r="AQ27" s="370">
        <f>(Export!AQ27+Import!AQ27)^Parametre!$A$6</f>
        <v>45001.373434707522</v>
      </c>
      <c r="AR27" s="370">
        <f>(Export!AR27+Import!AR27)^Parametre!$A$6</f>
        <v>125681.98437369613</v>
      </c>
      <c r="AS27" s="370">
        <f>(Export!AS27+Import!AS27)^Parametre!$A$6</f>
        <v>343613.47285570746</v>
      </c>
      <c r="AT27" s="370">
        <f>(Export!AT27+Import!AT27)^Parametre!$A$6</f>
        <v>14246.203747314579</v>
      </c>
      <c r="AU27" s="370">
        <f>(Export!AU27+Import!AU27)^Parametre!$A$6</f>
        <v>76335.621698588395</v>
      </c>
      <c r="AV27" s="370">
        <f>(Export!AV27+Import!AV27)^Parametre!$A$6</f>
        <v>60627.328653256693</v>
      </c>
      <c r="AW27" s="370">
        <f>(Export!AW27+Import!AW27)^Parametre!$A$6</f>
        <v>51529.083116527501</v>
      </c>
      <c r="AX27" s="370">
        <f>(Export!AX27+Import!AX27)^Parametre!$A$6</f>
        <v>96548.867374816997</v>
      </c>
      <c r="AY27" s="370">
        <f>(Export!AY27+Import!AY27)^Parametre!$A$6</f>
        <v>84349.510716126868</v>
      </c>
      <c r="AZ27" s="370">
        <f>(Export!AZ27+Import!AZ27)^Parametre!$A$6</f>
        <v>25566.365701053408</v>
      </c>
      <c r="BB27" s="358">
        <f t="shared" si="0"/>
        <v>4046142.4789413125</v>
      </c>
    </row>
    <row r="28" spans="1:54" ht="14.25" customHeight="1" x14ac:dyDescent="0.25">
      <c r="A28" s="238" t="s">
        <v>31</v>
      </c>
      <c r="B28" s="370">
        <f>(Export!B28+Import!B28)^Parametre!$A$6</f>
        <v>0</v>
      </c>
      <c r="C28" s="370">
        <f>(Export!C28+Import!C28)^Parametre!$A$6</f>
        <v>14205.134353465299</v>
      </c>
      <c r="D28" s="370">
        <f>(Export!D28+Import!D28)^Parametre!$A$6</f>
        <v>3210.6564998454755</v>
      </c>
      <c r="E28" s="370">
        <f>(Export!E28+Import!E28)^Parametre!$A$6</f>
        <v>12399.757166026087</v>
      </c>
      <c r="F28" s="370">
        <f>(Export!F28+Import!F28)^Parametre!$A$6</f>
        <v>19000.482354666681</v>
      </c>
      <c r="G28" s="370">
        <f>(Export!G28+Import!G28)^Parametre!$A$6</f>
        <v>1776.6032140013706</v>
      </c>
      <c r="H28" s="370">
        <f>(Export!H28+Import!H28)^Parametre!$A$6</f>
        <v>5108.852755756423</v>
      </c>
      <c r="I28" s="370">
        <f>(Export!I28+Import!I28)^Parametre!$A$6</f>
        <v>5719.8665211698781</v>
      </c>
      <c r="J28" s="370">
        <f>(Export!J28+Import!J28)^Parametre!$A$6</f>
        <v>41590.780981606971</v>
      </c>
      <c r="K28" s="370">
        <f>(Export!K28+Import!K28)^Parametre!$A$6</f>
        <v>3237.3159082795733</v>
      </c>
      <c r="L28" s="370">
        <f>(Export!L28+Import!L28)^Parametre!$A$6</f>
        <v>2746.3034846862793</v>
      </c>
      <c r="M28" s="370">
        <f>(Export!M28+Import!M28)^Parametre!$A$6</f>
        <v>4690.3793439337078</v>
      </c>
      <c r="N28" s="370">
        <f>(Export!N28+Import!N28)^Parametre!$A$6</f>
        <v>15272.428844817056</v>
      </c>
      <c r="O28" s="370">
        <f>(Export!O28+Import!O28)^Parametre!$A$6</f>
        <v>3844.562004962334</v>
      </c>
      <c r="P28" s="370">
        <f>(Export!P28+Import!P28)^Parametre!$A$6</f>
        <v>13355.72414697159</v>
      </c>
      <c r="Q28" s="370">
        <f>(Export!Q28+Import!Q28)^Parametre!$A$6</f>
        <v>69.921384425653358</v>
      </c>
      <c r="R28" s="370">
        <f>(Export!R28+Import!R28)^Parametre!$A$6</f>
        <v>6708.8154423862343</v>
      </c>
      <c r="S28" s="370">
        <f>(Export!S28+Import!S28)^Parametre!$A$6</f>
        <v>0</v>
      </c>
      <c r="T28" s="370">
        <f>(Export!T28+Import!T28)^Parametre!$A$6</f>
        <v>1579.6981958589431</v>
      </c>
      <c r="U28" s="370">
        <f>(Export!U28+Import!U28)^Parametre!$A$6</f>
        <v>422.2245847887117</v>
      </c>
      <c r="V28" s="370">
        <f>(Export!V28+Import!V28)^Parametre!$A$6</f>
        <v>3165.4159363344338</v>
      </c>
      <c r="W28" s="370">
        <f>(Export!W28+Import!W28)^Parametre!$A$6</f>
        <v>7272.0848303632984</v>
      </c>
      <c r="X28" s="370">
        <f>(Export!X28+Import!X28)^Parametre!$A$6</f>
        <v>2791.0419147694647</v>
      </c>
      <c r="Y28" s="370">
        <f>(Export!Y28+Import!Y28)^Parametre!$A$6</f>
        <v>14555.03390239954</v>
      </c>
      <c r="Z28" s="370">
        <f>(Export!Z28+Import!Z28)^Parametre!$A$6</f>
        <v>282.82360226826898</v>
      </c>
      <c r="AA28" s="370">
        <f>(Export!AA28+Import!AA28)^Parametre!$A$6</f>
        <v>8428.3434896781473</v>
      </c>
      <c r="AB28" s="370">
        <f>(Export!AB28+Import!AB28)^Parametre!$A$6</f>
        <v>0</v>
      </c>
      <c r="AC28" s="370">
        <f>(Export!AC28+Import!AC28)^Parametre!$A$6</f>
        <v>4403.8116444734551</v>
      </c>
      <c r="AD28" s="370">
        <f>(Export!AD28+Import!AD28)^Parametre!$A$6</f>
        <v>488.3963554327571</v>
      </c>
      <c r="AE28" s="370">
        <f>(Export!AE28+Import!AE28)^Parametre!$A$6</f>
        <v>4400.6352068292035</v>
      </c>
      <c r="AF28" s="370">
        <f>(Export!AF28+Import!AF28)^Parametre!$A$6</f>
        <v>1550.5372875232636</v>
      </c>
      <c r="AG28" s="370">
        <f>(Export!AG28+Import!AG28)^Parametre!$A$6</f>
        <v>19118.881385426292</v>
      </c>
      <c r="AH28" s="370">
        <f>(Export!AH28+Import!AH28)^Parametre!$A$6</f>
        <v>18635.81737541984</v>
      </c>
      <c r="AI28" s="370">
        <f>(Export!AI28+Import!AI28)^Parametre!$A$6</f>
        <v>1631.7049549474316</v>
      </c>
      <c r="AJ28" s="370">
        <f>(Export!AJ28+Import!AJ28)^Parametre!$A$6</f>
        <v>6101.2523517717245</v>
      </c>
      <c r="AK28" s="370">
        <f>(Export!AK28+Import!AK28)^Parametre!$A$6</f>
        <v>6675.4612821886694</v>
      </c>
      <c r="AL28" s="370">
        <f>(Export!AL28+Import!AL28)^Parametre!$A$6</f>
        <v>8353.0533974110331</v>
      </c>
      <c r="AM28" s="370">
        <f>(Export!AM28+Import!AM28)^Parametre!$A$6</f>
        <v>4221.2051975709501</v>
      </c>
      <c r="AN28" s="370">
        <f>(Export!AN28+Import!AN28)^Parametre!$A$6</f>
        <v>4979.4550675751661</v>
      </c>
      <c r="AO28" s="370">
        <f>(Export!AO28+Import!AO28)^Parametre!$A$6</f>
        <v>16771.714647882607</v>
      </c>
      <c r="AP28" s="370">
        <f>(Export!AP28+Import!AP28)^Parametre!$A$6</f>
        <v>5958.6064511763152</v>
      </c>
      <c r="AQ28" s="370">
        <f>(Export!AQ28+Import!AQ28)^Parametre!$A$6</f>
        <v>0</v>
      </c>
      <c r="AR28" s="370">
        <f>(Export!AR28+Import!AR28)^Parametre!$A$6</f>
        <v>6809.0848100166886</v>
      </c>
      <c r="AS28" s="370">
        <f>(Export!AS28+Import!AS28)^Parametre!$A$6</f>
        <v>16643.321994121245</v>
      </c>
      <c r="AT28" s="370">
        <f>(Export!AT28+Import!AT28)^Parametre!$A$6</f>
        <v>272.50244035604527</v>
      </c>
      <c r="AU28" s="370">
        <f>(Export!AU28+Import!AU28)^Parametre!$A$6</f>
        <v>34534.577247159112</v>
      </c>
      <c r="AV28" s="370">
        <f>(Export!AV28+Import!AV28)^Parametre!$A$6</f>
        <v>7662.2186003793968</v>
      </c>
      <c r="AW28" s="370">
        <f>(Export!AW28+Import!AW28)^Parametre!$A$6</f>
        <v>4334.3276883502931</v>
      </c>
      <c r="AX28" s="370">
        <f>(Export!AX28+Import!AX28)^Parametre!$A$6</f>
        <v>18702.155887223271</v>
      </c>
      <c r="AY28" s="370">
        <f>(Export!AY28+Import!AY28)^Parametre!$A$6</f>
        <v>5736.3729359238841</v>
      </c>
      <c r="AZ28" s="370">
        <f>(Export!AZ28+Import!AZ28)^Parametre!$A$6</f>
        <v>3421.9106037417168</v>
      </c>
      <c r="BB28" s="358">
        <f t="shared" si="0"/>
        <v>392841.25567636179</v>
      </c>
    </row>
    <row r="29" spans="1:54" ht="14.25" customHeight="1" x14ac:dyDescent="0.25">
      <c r="A29" s="239" t="s">
        <v>32</v>
      </c>
      <c r="B29" s="370">
        <f>(Export!B29+Import!B29)^Parametre!$A$6</f>
        <v>2164.3378155916416</v>
      </c>
      <c r="C29" s="370">
        <f>(Export!C29+Import!C29)^Parametre!$A$6</f>
        <v>8884.9260362706445</v>
      </c>
      <c r="D29" s="370">
        <f>(Export!D29+Import!D29)^Parametre!$A$6</f>
        <v>7780.9619765167854</v>
      </c>
      <c r="E29" s="370">
        <f>(Export!E29+Import!E29)^Parametre!$A$6</f>
        <v>43257.665375549528</v>
      </c>
      <c r="F29" s="370">
        <f>(Export!F29+Import!F29)^Parametre!$A$6</f>
        <v>8831.4590827337252</v>
      </c>
      <c r="G29" s="370">
        <f>(Export!G29+Import!G29)^Parametre!$A$6</f>
        <v>12235.552893106222</v>
      </c>
      <c r="H29" s="370">
        <f>(Export!H29+Import!H29)^Parametre!$A$6</f>
        <v>31028.123784399213</v>
      </c>
      <c r="I29" s="370">
        <f>(Export!I29+Import!I29)^Parametre!$A$6</f>
        <v>4986.0698541035299</v>
      </c>
      <c r="J29" s="370">
        <f>(Export!J29+Import!J29)^Parametre!$A$6</f>
        <v>35510.24035204493</v>
      </c>
      <c r="K29" s="370">
        <f>(Export!K29+Import!K29)^Parametre!$A$6</f>
        <v>32524.963837643234</v>
      </c>
      <c r="L29" s="370">
        <f>(Export!L29+Import!L29)^Parametre!$A$6</f>
        <v>44461.854362025879</v>
      </c>
      <c r="M29" s="370">
        <f>(Export!M29+Import!M29)^Parametre!$A$6</f>
        <v>34872.541066862337</v>
      </c>
      <c r="N29" s="370">
        <f>(Export!N29+Import!N29)^Parametre!$A$6</f>
        <v>43665.442518769923</v>
      </c>
      <c r="O29" s="370">
        <f>(Export!O29+Import!O29)^Parametre!$A$6</f>
        <v>10233.287887086924</v>
      </c>
      <c r="P29" s="370">
        <f>(Export!P29+Import!P29)^Parametre!$A$6</f>
        <v>50716.101177042387</v>
      </c>
      <c r="Q29" s="370">
        <f>(Export!Q29+Import!Q29)^Parametre!$A$6</f>
        <v>5264.6881294146951</v>
      </c>
      <c r="R29" s="370">
        <f>(Export!R29+Import!R29)^Parametre!$A$6</f>
        <v>15825.202181330891</v>
      </c>
      <c r="S29" s="370">
        <f>(Export!S29+Import!S29)^Parametre!$A$6</f>
        <v>3533.0720754040667</v>
      </c>
      <c r="T29" s="370">
        <f>(Export!T29+Import!T29)^Parametre!$A$6</f>
        <v>15681.842503672839</v>
      </c>
      <c r="U29" s="370">
        <f>(Export!U29+Import!U29)^Parametre!$A$6</f>
        <v>8465.1974761372221</v>
      </c>
      <c r="V29" s="370">
        <f>(Export!V29+Import!V29)^Parametre!$A$6</f>
        <v>9292.4601511117598</v>
      </c>
      <c r="W29" s="370">
        <f>(Export!W29+Import!W29)^Parametre!$A$6</f>
        <v>23390.136284553795</v>
      </c>
      <c r="X29" s="370">
        <f>(Export!X29+Import!X29)^Parametre!$A$6</f>
        <v>11425.537046458692</v>
      </c>
      <c r="Y29" s="370">
        <f>(Export!Y29+Import!Y29)^Parametre!$A$6</f>
        <v>14092.36635274573</v>
      </c>
      <c r="Z29" s="370">
        <f>(Export!Z29+Import!Z29)^Parametre!$A$6</f>
        <v>1976.8096367632368</v>
      </c>
      <c r="AA29" s="370">
        <f>(Export!AA29+Import!AA29)^Parametre!$A$6</f>
        <v>17415.060827054265</v>
      </c>
      <c r="AB29" s="370">
        <f>(Export!AB29+Import!AB29)^Parametre!$A$6</f>
        <v>4403.8116444734551</v>
      </c>
      <c r="AC29" s="370">
        <f>(Export!AC29+Import!AC29)^Parametre!$A$6</f>
        <v>0</v>
      </c>
      <c r="AD29" s="370">
        <f>(Export!AD29+Import!AD29)^Parametre!$A$6</f>
        <v>69279.886397352006</v>
      </c>
      <c r="AE29" s="370">
        <f>(Export!AE29+Import!AE29)^Parametre!$A$6</f>
        <v>15352.010742472259</v>
      </c>
      <c r="AF29" s="370">
        <f>(Export!AF29+Import!AF29)^Parametre!$A$6</f>
        <v>20746.353814104299</v>
      </c>
      <c r="AG29" s="370">
        <f>(Export!AG29+Import!AG29)^Parametre!$A$6</f>
        <v>6989.6275179726135</v>
      </c>
      <c r="AH29" s="370">
        <f>(Export!AH29+Import!AH29)^Parametre!$A$6</f>
        <v>75157.877412683767</v>
      </c>
      <c r="AI29" s="370">
        <f>(Export!AI29+Import!AI29)^Parametre!$A$6</f>
        <v>38015.605459205828</v>
      </c>
      <c r="AJ29" s="370">
        <f>(Export!AJ29+Import!AJ29)^Parametre!$A$6</f>
        <v>7514.4169001992423</v>
      </c>
      <c r="AK29" s="370">
        <f>(Export!AK29+Import!AK29)^Parametre!$A$6</f>
        <v>70223.035363547198</v>
      </c>
      <c r="AL29" s="370">
        <f>(Export!AL29+Import!AL29)^Parametre!$A$6</f>
        <v>11994.87253537944</v>
      </c>
      <c r="AM29" s="370">
        <f>(Export!AM29+Import!AM29)^Parametre!$A$6</f>
        <v>22547.763739227001</v>
      </c>
      <c r="AN29" s="370">
        <f>(Export!AN29+Import!AN29)^Parametre!$A$6</f>
        <v>13506.485193787465</v>
      </c>
      <c r="AO29" s="370">
        <f>(Export!AO29+Import!AO29)^Parametre!$A$6</f>
        <v>80716.211835169772</v>
      </c>
      <c r="AP29" s="370">
        <f>(Export!AP29+Import!AP29)^Parametre!$A$6</f>
        <v>16911.489485553895</v>
      </c>
      <c r="AQ29" s="370">
        <f>(Export!AQ29+Import!AQ29)^Parametre!$A$6</f>
        <v>11796.882294911651</v>
      </c>
      <c r="AR29" s="370">
        <f>(Export!AR29+Import!AR29)^Parametre!$A$6</f>
        <v>44322.117636796189</v>
      </c>
      <c r="AS29" s="370">
        <f>(Export!AS29+Import!AS29)^Parametre!$A$6</f>
        <v>45345.882132118677</v>
      </c>
      <c r="AT29" s="370">
        <f>(Export!AT29+Import!AT29)^Parametre!$A$6</f>
        <v>6234.169818027096</v>
      </c>
      <c r="AU29" s="370">
        <f>(Export!AU29+Import!AU29)^Parametre!$A$6</f>
        <v>31657.24330702217</v>
      </c>
      <c r="AV29" s="370">
        <f>(Export!AV29+Import!AV29)^Parametre!$A$6</f>
        <v>16529.791091541356</v>
      </c>
      <c r="AW29" s="370">
        <f>(Export!AW29+Import!AW29)^Parametre!$A$6</f>
        <v>48742.088879529983</v>
      </c>
      <c r="AX29" s="370">
        <f>(Export!AX29+Import!AX29)^Parametre!$A$6</f>
        <v>46861.050760199563</v>
      </c>
      <c r="AY29" s="370">
        <f>(Export!AY29+Import!AY29)^Parametre!$A$6</f>
        <v>23156.166559039946</v>
      </c>
      <c r="AZ29" s="370">
        <f>(Export!AZ29+Import!AZ29)^Parametre!$A$6</f>
        <v>33299.926448717568</v>
      </c>
      <c r="BB29" s="358">
        <f t="shared" si="0"/>
        <v>1258820.6676534265</v>
      </c>
    </row>
    <row r="30" spans="1:54" ht="14.25" customHeight="1" x14ac:dyDescent="0.25">
      <c r="A30" s="239" t="s">
        <v>33</v>
      </c>
      <c r="B30" s="370">
        <f>(Export!B30+Import!B30)^Parametre!$A$6</f>
        <v>1506.4660168752564</v>
      </c>
      <c r="C30" s="370">
        <f>(Export!C30+Import!C30)^Parametre!$A$6</f>
        <v>5602.7813334093271</v>
      </c>
      <c r="D30" s="370">
        <f>(Export!D30+Import!D30)^Parametre!$A$6</f>
        <v>4806.2091621151903</v>
      </c>
      <c r="E30" s="370">
        <f>(Export!E30+Import!E30)^Parametre!$A$6</f>
        <v>22986.539383437994</v>
      </c>
      <c r="F30" s="370">
        <f>(Export!F30+Import!F30)^Parametre!$A$6</f>
        <v>4776.5675196735156</v>
      </c>
      <c r="G30" s="370">
        <f>(Export!G30+Import!G30)^Parametre!$A$6</f>
        <v>9487.0324569909644</v>
      </c>
      <c r="H30" s="370">
        <f>(Export!H30+Import!H30)^Parametre!$A$6</f>
        <v>20776.231395274746</v>
      </c>
      <c r="I30" s="370">
        <f>(Export!I30+Import!I30)^Parametre!$A$6</f>
        <v>3501.6594808747468</v>
      </c>
      <c r="J30" s="370">
        <f>(Export!J30+Import!J30)^Parametre!$A$6</f>
        <v>27419.813147065754</v>
      </c>
      <c r="K30" s="370">
        <f>(Export!K30+Import!K30)^Parametre!$A$6</f>
        <v>28352.802505043484</v>
      </c>
      <c r="L30" s="370">
        <f>(Export!L30+Import!L30)^Parametre!$A$6</f>
        <v>44906.243367041963</v>
      </c>
      <c r="M30" s="370">
        <f>(Export!M30+Import!M30)^Parametre!$A$6</f>
        <v>30442.755478438543</v>
      </c>
      <c r="N30" s="370">
        <f>(Export!N30+Import!N30)^Parametre!$A$6</f>
        <v>22628.524132386538</v>
      </c>
      <c r="O30" s="370">
        <f>(Export!O30+Import!O30)^Parametre!$A$6</f>
        <v>6348.2400750129163</v>
      </c>
      <c r="P30" s="370">
        <f>(Export!P30+Import!P30)^Parametre!$A$6</f>
        <v>34926.759102441785</v>
      </c>
      <c r="Q30" s="370">
        <f>(Export!Q30+Import!Q30)^Parametre!$A$6</f>
        <v>3555.7683881265384</v>
      </c>
      <c r="R30" s="370">
        <f>(Export!R30+Import!R30)^Parametre!$A$6</f>
        <v>12316.801027052437</v>
      </c>
      <c r="S30" s="370">
        <f>(Export!S30+Import!S30)^Parametre!$A$6</f>
        <v>1922.2770325840133</v>
      </c>
      <c r="T30" s="370">
        <f>(Export!T30+Import!T30)^Parametre!$A$6</f>
        <v>13456.233340351971</v>
      </c>
      <c r="U30" s="370">
        <f>(Export!U30+Import!U30)^Parametre!$A$6</f>
        <v>6383.8855597512083</v>
      </c>
      <c r="V30" s="370">
        <f>(Export!V30+Import!V30)^Parametre!$A$6</f>
        <v>8435.9016269750318</v>
      </c>
      <c r="W30" s="370">
        <f>(Export!W30+Import!W30)^Parametre!$A$6</f>
        <v>10496.29279793585</v>
      </c>
      <c r="X30" s="370">
        <f>(Export!X30+Import!X30)^Parametre!$A$6</f>
        <v>9587.4176325014651</v>
      </c>
      <c r="Y30" s="370">
        <f>(Export!Y30+Import!Y30)^Parametre!$A$6</f>
        <v>20452.583946289036</v>
      </c>
      <c r="Z30" s="370">
        <f>(Export!Z30+Import!Z30)^Parametre!$A$6</f>
        <v>4485.5202340419783</v>
      </c>
      <c r="AA30" s="370">
        <f>(Export!AA30+Import!AA30)^Parametre!$A$6</f>
        <v>10963.220498557894</v>
      </c>
      <c r="AB30" s="370">
        <f>(Export!AB30+Import!AB30)^Parametre!$A$6</f>
        <v>488.3963554327571</v>
      </c>
      <c r="AC30" s="370">
        <f>(Export!AC30+Import!AC30)^Parametre!$A$6</f>
        <v>69279.886397352006</v>
      </c>
      <c r="AD30" s="370">
        <f>(Export!AD30+Import!AD30)^Parametre!$A$6</f>
        <v>0</v>
      </c>
      <c r="AE30" s="370">
        <f>(Export!AE30+Import!AE30)^Parametre!$A$6</f>
        <v>8157.851249787167</v>
      </c>
      <c r="AF30" s="370">
        <f>(Export!AF30+Import!AF30)^Parametre!$A$6</f>
        <v>14872.56143977896</v>
      </c>
      <c r="AG30" s="370">
        <f>(Export!AG30+Import!AG30)^Parametre!$A$6</f>
        <v>4878.8326503375783</v>
      </c>
      <c r="AH30" s="370">
        <f>(Export!AH30+Import!AH30)^Parametre!$A$6</f>
        <v>50869.306848137807</v>
      </c>
      <c r="AI30" s="370">
        <f>(Export!AI30+Import!AI30)^Parametre!$A$6</f>
        <v>20759.711089270968</v>
      </c>
      <c r="AJ30" s="370">
        <f>(Export!AJ30+Import!AJ30)^Parametre!$A$6</f>
        <v>3375.0544647457173</v>
      </c>
      <c r="AK30" s="370">
        <f>(Export!AK30+Import!AK30)^Parametre!$A$6</f>
        <v>43193.234335252091</v>
      </c>
      <c r="AL30" s="370">
        <f>(Export!AL30+Import!AL30)^Parametre!$A$6</f>
        <v>7087.8321897460301</v>
      </c>
      <c r="AM30" s="370">
        <f>(Export!AM30+Import!AM30)^Parametre!$A$6</f>
        <v>14143.216093590596</v>
      </c>
      <c r="AN30" s="370">
        <f>(Export!AN30+Import!AN30)^Parametre!$A$6</f>
        <v>7168.1307591310024</v>
      </c>
      <c r="AO30" s="370">
        <f>(Export!AO30+Import!AO30)^Parametre!$A$6</f>
        <v>51058.282708684979</v>
      </c>
      <c r="AP30" s="370">
        <f>(Export!AP30+Import!AP30)^Parametre!$A$6</f>
        <v>15275.636636814846</v>
      </c>
      <c r="AQ30" s="370">
        <f>(Export!AQ30+Import!AQ30)^Parametre!$A$6</f>
        <v>7523.0128891289296</v>
      </c>
      <c r="AR30" s="370">
        <f>(Export!AR30+Import!AR30)^Parametre!$A$6</f>
        <v>33457.952658224618</v>
      </c>
      <c r="AS30" s="370">
        <f>(Export!AS30+Import!AS30)^Parametre!$A$6</f>
        <v>25562.713351285696</v>
      </c>
      <c r="AT30" s="370">
        <f>(Export!AT30+Import!AT30)^Parametre!$A$6</f>
        <v>3768.4315013013043</v>
      </c>
      <c r="AU30" s="370">
        <f>(Export!AU30+Import!AU30)^Parametre!$A$6</f>
        <v>20136.848883824896</v>
      </c>
      <c r="AV30" s="370">
        <f>(Export!AV30+Import!AV30)^Parametre!$A$6</f>
        <v>13114.489179148382</v>
      </c>
      <c r="AW30" s="370">
        <f>(Export!AW30+Import!AW30)^Parametre!$A$6</f>
        <v>34787.507737836007</v>
      </c>
      <c r="AX30" s="370">
        <f>(Export!AX30+Import!AX30)^Parametre!$A$6</f>
        <v>25259.021605557093</v>
      </c>
      <c r="AY30" s="370">
        <f>(Export!AY30+Import!AY30)^Parametre!$A$6</f>
        <v>16547.359441010522</v>
      </c>
      <c r="AZ30" s="370">
        <f>(Export!AZ30+Import!AZ30)^Parametre!$A$6</f>
        <v>18668.687229422427</v>
      </c>
      <c r="BB30" s="358">
        <f t="shared" si="0"/>
        <v>879958.48433505232</v>
      </c>
    </row>
    <row r="31" spans="1:54" ht="14.25" customHeight="1" x14ac:dyDescent="0.25">
      <c r="A31" s="239" t="s">
        <v>34</v>
      </c>
      <c r="B31" s="370">
        <f>(Export!B31+Import!B31)^Parametre!$A$6</f>
        <v>2908.3844310615309</v>
      </c>
      <c r="C31" s="370">
        <f>(Export!C31+Import!C31)^Parametre!$A$6</f>
        <v>9826.0927378187043</v>
      </c>
      <c r="D31" s="370">
        <f>(Export!D31+Import!D31)^Parametre!$A$6</f>
        <v>17248.867938923231</v>
      </c>
      <c r="E31" s="370">
        <f>(Export!E31+Import!E31)^Parametre!$A$6</f>
        <v>0</v>
      </c>
      <c r="F31" s="370">
        <f>(Export!F31+Import!F31)^Parametre!$A$6</f>
        <v>21363.361246477554</v>
      </c>
      <c r="G31" s="370">
        <f>(Export!G31+Import!G31)^Parametre!$A$6</f>
        <v>13381.498144998654</v>
      </c>
      <c r="H31" s="370">
        <f>(Export!H31+Import!H31)^Parametre!$A$6</f>
        <v>25653.813402351152</v>
      </c>
      <c r="I31" s="370">
        <f>(Export!I31+Import!I31)^Parametre!$A$6</f>
        <v>9734.7822693345697</v>
      </c>
      <c r="J31" s="370">
        <f>(Export!J31+Import!J31)^Parametre!$A$6</f>
        <v>44735.592764437046</v>
      </c>
      <c r="K31" s="370">
        <f>(Export!K31+Import!K31)^Parametre!$A$6</f>
        <v>25650.348697225843</v>
      </c>
      <c r="L31" s="370">
        <f>(Export!L31+Import!L31)^Parametre!$A$6</f>
        <v>8169.5234159766078</v>
      </c>
      <c r="M31" s="370">
        <f>(Export!M31+Import!M31)^Parametre!$A$6</f>
        <v>19001.472419416601</v>
      </c>
      <c r="N31" s="370">
        <f>(Export!N31+Import!N31)^Parametre!$A$6</f>
        <v>99848.626131203011</v>
      </c>
      <c r="O31" s="370">
        <f>(Export!O31+Import!O31)^Parametre!$A$6</f>
        <v>21243.457989463343</v>
      </c>
      <c r="P31" s="370">
        <f>(Export!P31+Import!P31)^Parametre!$A$6</f>
        <v>105037.12648700956</v>
      </c>
      <c r="Q31" s="370">
        <f>(Export!Q31+Import!Q31)^Parametre!$A$6</f>
        <v>8283.9187475822964</v>
      </c>
      <c r="R31" s="370">
        <f>(Export!R31+Import!R31)^Parametre!$A$6</f>
        <v>39029.993649551732</v>
      </c>
      <c r="S31" s="370">
        <f>(Export!S31+Import!S31)^Parametre!$A$6</f>
        <v>10708.132976752349</v>
      </c>
      <c r="T31" s="370">
        <f>(Export!T31+Import!T31)^Parametre!$A$6</f>
        <v>20556.067187023513</v>
      </c>
      <c r="U31" s="370">
        <f>(Export!U31+Import!U31)^Parametre!$A$6</f>
        <v>4919.8214921674917</v>
      </c>
      <c r="V31" s="370">
        <f>(Export!V31+Import!V31)^Parametre!$A$6</f>
        <v>29579.227188498378</v>
      </c>
      <c r="W31" s="370">
        <f>(Export!W31+Import!W31)^Parametre!$A$6</f>
        <v>26332.46255826694</v>
      </c>
      <c r="X31" s="370">
        <f>(Export!X31+Import!X31)^Parametre!$A$6</f>
        <v>15504.068890852939</v>
      </c>
      <c r="Y31" s="370">
        <f>(Export!Y31+Import!Y31)^Parametre!$A$6</f>
        <v>22819.766067408327</v>
      </c>
      <c r="Z31" s="370">
        <f>(Export!Z31+Import!Z31)^Parametre!$A$6</f>
        <v>6178.6449866916819</v>
      </c>
      <c r="AA31" s="370">
        <f>(Export!AA31+Import!AA31)^Parametre!$A$6</f>
        <v>18167.312511858261</v>
      </c>
      <c r="AB31" s="370">
        <f>(Export!AB31+Import!AB31)^Parametre!$A$6</f>
        <v>4400.6352068292035</v>
      </c>
      <c r="AC31" s="370">
        <f>(Export!AC31+Import!AC31)^Parametre!$A$6</f>
        <v>15352.010742472259</v>
      </c>
      <c r="AD31" s="370">
        <f>(Export!AD31+Import!AD31)^Parametre!$A$6</f>
        <v>8157.851249787167</v>
      </c>
      <c r="AE31" s="370">
        <f>(Export!AE31+Import!AE31)^Parametre!$A$6</f>
        <v>0</v>
      </c>
      <c r="AF31" s="370">
        <f>(Export!AF31+Import!AF31)^Parametre!$A$6</f>
        <v>22629.711665207382</v>
      </c>
      <c r="AG31" s="370">
        <f>(Export!AG31+Import!AG31)^Parametre!$A$6</f>
        <v>17352.042154756826</v>
      </c>
      <c r="AH31" s="370">
        <f>(Export!AH31+Import!AH31)^Parametre!$A$6</f>
        <v>105446.09909856113</v>
      </c>
      <c r="AI31" s="370">
        <f>(Export!AI31+Import!AI31)^Parametre!$A$6</f>
        <v>17891.610586154573</v>
      </c>
      <c r="AJ31" s="370">
        <f>(Export!AJ31+Import!AJ31)^Parametre!$A$6</f>
        <v>7557.2012403032068</v>
      </c>
      <c r="AK31" s="370">
        <f>(Export!AK31+Import!AK31)^Parametre!$A$6</f>
        <v>38174.235060674444</v>
      </c>
      <c r="AL31" s="370">
        <f>(Export!AL31+Import!AL31)^Parametre!$A$6</f>
        <v>22583.878161987315</v>
      </c>
      <c r="AM31" s="370">
        <f>(Export!AM31+Import!AM31)^Parametre!$A$6</f>
        <v>26028.646355615147</v>
      </c>
      <c r="AN31" s="370">
        <f>(Export!AN31+Import!AN31)^Parametre!$A$6</f>
        <v>21476.471187763629</v>
      </c>
      <c r="AO31" s="370">
        <f>(Export!AO31+Import!AO31)^Parametre!$A$6</f>
        <v>27843.234389331519</v>
      </c>
      <c r="AP31" s="370">
        <f>(Export!AP31+Import!AP31)^Parametre!$A$6</f>
        <v>15397.36692720654</v>
      </c>
      <c r="AQ31" s="370">
        <f>(Export!AQ31+Import!AQ31)^Parametre!$A$6</f>
        <v>12993.663229833332</v>
      </c>
      <c r="AR31" s="370">
        <f>(Export!AR31+Import!AR31)^Parametre!$A$6</f>
        <v>85739.269611868032</v>
      </c>
      <c r="AS31" s="370">
        <f>(Export!AS31+Import!AS31)^Parametre!$A$6</f>
        <v>56218.360769090235</v>
      </c>
      <c r="AT31" s="370">
        <f>(Export!AT31+Import!AT31)^Parametre!$A$6</f>
        <v>8748.5344402646024</v>
      </c>
      <c r="AU31" s="370">
        <f>(Export!AU31+Import!AU31)^Parametre!$A$6</f>
        <v>46254.503949190745</v>
      </c>
      <c r="AV31" s="370">
        <f>(Export!AV31+Import!AV31)^Parametre!$A$6</f>
        <v>35910.885864617092</v>
      </c>
      <c r="AW31" s="370">
        <f>(Export!AW31+Import!AW31)^Parametre!$A$6</f>
        <v>41167.175464004365</v>
      </c>
      <c r="AX31" s="370">
        <f>(Export!AX31+Import!AX31)^Parametre!$A$6</f>
        <v>67904.72933009018</v>
      </c>
      <c r="AY31" s="370">
        <f>(Export!AY31+Import!AY31)^Parametre!$A$6</f>
        <v>30941.143584426016</v>
      </c>
      <c r="AZ31" s="370">
        <f>(Export!AZ31+Import!AZ31)^Parametre!$A$6</f>
        <v>11734.72623779813</v>
      </c>
      <c r="BB31" s="358">
        <f t="shared" si="0"/>
        <v>1373786.3508401841</v>
      </c>
    </row>
    <row r="32" spans="1:54" ht="14.25" customHeight="1" x14ac:dyDescent="0.25">
      <c r="A32" s="239" t="s">
        <v>35</v>
      </c>
      <c r="B32" s="370">
        <f>(Export!B32+Import!B32)^Parametre!$A$6</f>
        <v>10541.285187300457</v>
      </c>
      <c r="C32" s="370">
        <f>(Export!C32+Import!C32)^Parametre!$A$6</f>
        <v>19965.612229280625</v>
      </c>
      <c r="D32" s="370">
        <f>(Export!D32+Import!D32)^Parametre!$A$6</f>
        <v>23016.46110960588</v>
      </c>
      <c r="E32" s="370">
        <f>(Export!E32+Import!E32)^Parametre!$A$6</f>
        <v>63764.187713242114</v>
      </c>
      <c r="F32" s="370">
        <f>(Export!F32+Import!F32)^Parametre!$A$6</f>
        <v>23179.960636075291</v>
      </c>
      <c r="G32" s="370">
        <f>(Export!G32+Import!G32)^Parametre!$A$6</f>
        <v>40028.387202209386</v>
      </c>
      <c r="H32" s="370">
        <f>(Export!H32+Import!H32)^Parametre!$A$6</f>
        <v>92240.261547601869</v>
      </c>
      <c r="I32" s="370">
        <f>(Export!I32+Import!I32)^Parametre!$A$6</f>
        <v>10193.659166854657</v>
      </c>
      <c r="J32" s="370">
        <f>(Export!J32+Import!J32)^Parametre!$A$6</f>
        <v>94435.469524008819</v>
      </c>
      <c r="K32" s="370">
        <f>(Export!K32+Import!K32)^Parametre!$A$6</f>
        <v>36257.489496378534</v>
      </c>
      <c r="L32" s="370">
        <f>(Export!L32+Import!L32)^Parametre!$A$6</f>
        <v>14298.570431690016</v>
      </c>
      <c r="M32" s="370">
        <f>(Export!M32+Import!M32)^Parametre!$A$6</f>
        <v>26873.300314996668</v>
      </c>
      <c r="N32" s="370">
        <f>(Export!N32+Import!N32)^Parametre!$A$6</f>
        <v>93848.708227977215</v>
      </c>
      <c r="O32" s="370">
        <f>(Export!O32+Import!O32)^Parametre!$A$6</f>
        <v>24507.429277874086</v>
      </c>
      <c r="P32" s="370">
        <f>(Export!P32+Import!P32)^Parametre!$A$6</f>
        <v>88232.129522243777</v>
      </c>
      <c r="Q32" s="370">
        <f>(Export!Q32+Import!Q32)^Parametre!$A$6</f>
        <v>33453.62509773791</v>
      </c>
      <c r="R32" s="370">
        <f>(Export!R32+Import!R32)^Parametre!$A$6</f>
        <v>25824.26813367612</v>
      </c>
      <c r="S32" s="370">
        <f>(Export!S32+Import!S32)^Parametre!$A$6</f>
        <v>7336.9951649159475</v>
      </c>
      <c r="T32" s="370">
        <f>(Export!T32+Import!T32)^Parametre!$A$6</f>
        <v>27125.585679575659</v>
      </c>
      <c r="U32" s="370">
        <f>(Export!U32+Import!U32)^Parametre!$A$6</f>
        <v>8446.8758698112761</v>
      </c>
      <c r="V32" s="370">
        <f>(Export!V32+Import!V32)^Parametre!$A$6</f>
        <v>20857.499682368449</v>
      </c>
      <c r="W32" s="370">
        <f>(Export!W32+Import!W32)^Parametre!$A$6</f>
        <v>49621.061547189813</v>
      </c>
      <c r="X32" s="370">
        <f>(Export!X32+Import!X32)^Parametre!$A$6</f>
        <v>17677.778192125843</v>
      </c>
      <c r="Y32" s="370">
        <f>(Export!Y32+Import!Y32)^Parametre!$A$6</f>
        <v>24020.18989600207</v>
      </c>
      <c r="Z32" s="370">
        <f>(Export!Z32+Import!Z32)^Parametre!$A$6</f>
        <v>4026.3827637222967</v>
      </c>
      <c r="AA32" s="370">
        <f>(Export!AA32+Import!AA32)^Parametre!$A$6</f>
        <v>45507.445638708399</v>
      </c>
      <c r="AB32" s="370">
        <f>(Export!AB32+Import!AB32)^Parametre!$A$6</f>
        <v>1550.5372875232636</v>
      </c>
      <c r="AC32" s="370">
        <f>(Export!AC32+Import!AC32)^Parametre!$A$6</f>
        <v>20746.353814104299</v>
      </c>
      <c r="AD32" s="370">
        <f>(Export!AD32+Import!AD32)^Parametre!$A$6</f>
        <v>14872.56143977896</v>
      </c>
      <c r="AE32" s="370">
        <f>(Export!AE32+Import!AE32)^Parametre!$A$6</f>
        <v>22629.711665207382</v>
      </c>
      <c r="AF32" s="370">
        <f>(Export!AF32+Import!AF32)^Parametre!$A$6</f>
        <v>0</v>
      </c>
      <c r="AG32" s="370">
        <f>(Export!AG32+Import!AG32)^Parametre!$A$6</f>
        <v>38329.09060243929</v>
      </c>
      <c r="AH32" s="370">
        <f>(Export!AH32+Import!AH32)^Parametre!$A$6</f>
        <v>235118.7052496887</v>
      </c>
      <c r="AI32" s="370">
        <f>(Export!AI32+Import!AI32)^Parametre!$A$6</f>
        <v>19706.342977072127</v>
      </c>
      <c r="AJ32" s="370">
        <f>(Export!AJ32+Import!AJ32)^Parametre!$A$6</f>
        <v>7803.3237072416778</v>
      </c>
      <c r="AK32" s="370">
        <f>(Export!AK32+Import!AK32)^Parametre!$A$6</f>
        <v>97004.661455725931</v>
      </c>
      <c r="AL32" s="370">
        <f>(Export!AL32+Import!AL32)^Parametre!$A$6</f>
        <v>26368.912802009869</v>
      </c>
      <c r="AM32" s="370">
        <f>(Export!AM32+Import!AM32)^Parametre!$A$6</f>
        <v>101630.63991400428</v>
      </c>
      <c r="AN32" s="370">
        <f>(Export!AN32+Import!AN32)^Parametre!$A$6</f>
        <v>92331.994336524542</v>
      </c>
      <c r="AO32" s="370">
        <f>(Export!AO32+Import!AO32)^Parametre!$A$6</f>
        <v>72923.252088548543</v>
      </c>
      <c r="AP32" s="370">
        <f>(Export!AP32+Import!AP32)^Parametre!$A$6</f>
        <v>94513.354261236542</v>
      </c>
      <c r="AQ32" s="370">
        <f>(Export!AQ32+Import!AQ32)^Parametre!$A$6</f>
        <v>49632.07749379427</v>
      </c>
      <c r="AR32" s="370">
        <f>(Export!AR32+Import!AR32)^Parametre!$A$6</f>
        <v>74644.4706310521</v>
      </c>
      <c r="AS32" s="370">
        <f>(Export!AS32+Import!AS32)^Parametre!$A$6</f>
        <v>79640.193183969619</v>
      </c>
      <c r="AT32" s="370">
        <f>(Export!AT32+Import!AT32)^Parametre!$A$6</f>
        <v>41444.162341999385</v>
      </c>
      <c r="AU32" s="370">
        <f>(Export!AU32+Import!AU32)^Parametre!$A$6</f>
        <v>68263.566176694876</v>
      </c>
      <c r="AV32" s="370">
        <f>(Export!AV32+Import!AV32)^Parametre!$A$6</f>
        <v>43792.339039151586</v>
      </c>
      <c r="AW32" s="370">
        <f>(Export!AW32+Import!AW32)^Parametre!$A$6</f>
        <v>48543.806327481157</v>
      </c>
      <c r="AX32" s="370">
        <f>(Export!AX32+Import!AX32)^Parametre!$A$6</f>
        <v>101580.00976973766</v>
      </c>
      <c r="AY32" s="370">
        <f>(Export!AY32+Import!AY32)^Parametre!$A$6</f>
        <v>52353.233927428017</v>
      </c>
      <c r="AZ32" s="370">
        <f>(Export!AZ32+Import!AZ32)^Parametre!$A$6</f>
        <v>56591.923323651055</v>
      </c>
      <c r="BB32" s="358">
        <f t="shared" si="0"/>
        <v>2387295.8430692381</v>
      </c>
    </row>
    <row r="33" spans="1:54" ht="14.25" customHeight="1" x14ac:dyDescent="0.25">
      <c r="A33" s="239" t="s">
        <v>36</v>
      </c>
      <c r="B33" s="370">
        <f>(Export!B33+Import!B33)^Parametre!$A$6</f>
        <v>2783.8444101637579</v>
      </c>
      <c r="C33" s="370">
        <f>(Export!C33+Import!C33)^Parametre!$A$6</f>
        <v>52429.902303170471</v>
      </c>
      <c r="D33" s="370">
        <f>(Export!D33+Import!D33)^Parametre!$A$6</f>
        <v>47051.694515394447</v>
      </c>
      <c r="E33" s="370">
        <f>(Export!E33+Import!E33)^Parametre!$A$6</f>
        <v>48893.193582538071</v>
      </c>
      <c r="F33" s="370">
        <f>(Export!F33+Import!F33)^Parametre!$A$6</f>
        <v>93711.238645105957</v>
      </c>
      <c r="G33" s="370">
        <f>(Export!G33+Import!G33)^Parametre!$A$6</f>
        <v>12364.205111935018</v>
      </c>
      <c r="H33" s="370">
        <f>(Export!H33+Import!H33)^Parametre!$A$6</f>
        <v>41629.438540412724</v>
      </c>
      <c r="I33" s="370">
        <f>(Export!I33+Import!I33)^Parametre!$A$6</f>
        <v>59575.398777179827</v>
      </c>
      <c r="J33" s="370">
        <f>(Export!J33+Import!J33)^Parametre!$A$6</f>
        <v>247088.68503616267</v>
      </c>
      <c r="K33" s="370">
        <f>(Export!K33+Import!K33)^Parametre!$A$6</f>
        <v>25533.303405748342</v>
      </c>
      <c r="L33" s="370">
        <f>(Export!L33+Import!L33)^Parametre!$A$6</f>
        <v>14370.420917287009</v>
      </c>
      <c r="M33" s="370">
        <f>(Export!M33+Import!M33)^Parametre!$A$6</f>
        <v>26231.214411460252</v>
      </c>
      <c r="N33" s="370">
        <f>(Export!N33+Import!N33)^Parametre!$A$6</f>
        <v>83757.06610692617</v>
      </c>
      <c r="O33" s="370">
        <f>(Export!O33+Import!O33)^Parametre!$A$6</f>
        <v>15549.892289980662</v>
      </c>
      <c r="P33" s="370">
        <f>(Export!P33+Import!P33)^Parametre!$A$6</f>
        <v>66365.325393913357</v>
      </c>
      <c r="Q33" s="370">
        <f>(Export!Q33+Import!Q33)^Parametre!$A$6</f>
        <v>6002.8019857396594</v>
      </c>
      <c r="R33" s="370">
        <f>(Export!R33+Import!R33)^Parametre!$A$6</f>
        <v>91764.949895371261</v>
      </c>
      <c r="S33" s="370">
        <f>(Export!S33+Import!S33)^Parametre!$A$6</f>
        <v>8922.0048245895941</v>
      </c>
      <c r="T33" s="370">
        <f>(Export!T33+Import!T33)^Parametre!$A$6</f>
        <v>44945.43002564332</v>
      </c>
      <c r="U33" s="370">
        <f>(Export!U33+Import!U33)^Parametre!$A$6</f>
        <v>6144.0231998259896</v>
      </c>
      <c r="V33" s="370">
        <f>(Export!V33+Import!V33)^Parametre!$A$6</f>
        <v>27767.279118055481</v>
      </c>
      <c r="W33" s="370">
        <f>(Export!W33+Import!W33)^Parametre!$A$6</f>
        <v>142840.97883615192</v>
      </c>
      <c r="X33" s="370">
        <f>(Export!X33+Import!X33)^Parametre!$A$6</f>
        <v>27561.681976251013</v>
      </c>
      <c r="Y33" s="370">
        <f>(Export!Y33+Import!Y33)^Parametre!$A$6</f>
        <v>173350.76883002277</v>
      </c>
      <c r="Z33" s="370">
        <f>(Export!Z33+Import!Z33)^Parametre!$A$6</f>
        <v>13849.252154899918</v>
      </c>
      <c r="AA33" s="370">
        <f>(Export!AA33+Import!AA33)^Parametre!$A$6</f>
        <v>122876.91434138472</v>
      </c>
      <c r="AB33" s="370">
        <f>(Export!AB33+Import!AB33)^Parametre!$A$6</f>
        <v>19118.881385426292</v>
      </c>
      <c r="AC33" s="370">
        <f>(Export!AC33+Import!AC33)^Parametre!$A$6</f>
        <v>6989.6275179726135</v>
      </c>
      <c r="AD33" s="370">
        <f>(Export!AD33+Import!AD33)^Parametre!$A$6</f>
        <v>4878.8326503375783</v>
      </c>
      <c r="AE33" s="370">
        <f>(Export!AE33+Import!AE33)^Parametre!$A$6</f>
        <v>17352.042154756826</v>
      </c>
      <c r="AF33" s="370">
        <f>(Export!AF33+Import!AF33)^Parametre!$A$6</f>
        <v>38329.09060243929</v>
      </c>
      <c r="AG33" s="370">
        <f>(Export!AG33+Import!AG33)^Parametre!$A$6</f>
        <v>0</v>
      </c>
      <c r="AH33" s="370">
        <f>(Export!AH33+Import!AH33)^Parametre!$A$6</f>
        <v>153915.39045150747</v>
      </c>
      <c r="AI33" s="370">
        <f>(Export!AI33+Import!AI33)^Parametre!$A$6</f>
        <v>19946.729014302069</v>
      </c>
      <c r="AJ33" s="370">
        <f>(Export!AJ33+Import!AJ33)^Parametre!$A$6</f>
        <v>23606.722377534752</v>
      </c>
      <c r="AK33" s="370">
        <f>(Export!AK33+Import!AK33)^Parametre!$A$6</f>
        <v>37140.063751022288</v>
      </c>
      <c r="AL33" s="370">
        <f>(Export!AL33+Import!AL33)^Parametre!$A$6</f>
        <v>27097.01359670471</v>
      </c>
      <c r="AM33" s="370">
        <f>(Export!AM33+Import!AM33)^Parametre!$A$6</f>
        <v>42406.547555654659</v>
      </c>
      <c r="AN33" s="370">
        <f>(Export!AN33+Import!AN33)^Parametre!$A$6</f>
        <v>22637.488225728575</v>
      </c>
      <c r="AO33" s="370">
        <f>(Export!AO33+Import!AO33)^Parametre!$A$6</f>
        <v>49876.748523936483</v>
      </c>
      <c r="AP33" s="370">
        <f>(Export!AP33+Import!AP33)^Parametre!$A$6</f>
        <v>18778.808134969589</v>
      </c>
      <c r="AQ33" s="370">
        <f>(Export!AQ33+Import!AQ33)^Parametre!$A$6</f>
        <v>12209.33484429025</v>
      </c>
      <c r="AR33" s="370">
        <f>(Export!AR33+Import!AR33)^Parametre!$A$6</f>
        <v>72586.076407669258</v>
      </c>
      <c r="AS33" s="370">
        <f>(Export!AS33+Import!AS33)^Parametre!$A$6</f>
        <v>699155.26013678103</v>
      </c>
      <c r="AT33" s="370">
        <f>(Export!AT33+Import!AT33)^Parametre!$A$6</f>
        <v>7657.0981461647725</v>
      </c>
      <c r="AU33" s="370">
        <f>(Export!AU33+Import!AU33)^Parametre!$A$6</f>
        <v>98214.209783564409</v>
      </c>
      <c r="AV33" s="370">
        <f>(Export!AV33+Import!AV33)^Parametre!$A$6</f>
        <v>55844.588786739223</v>
      </c>
      <c r="AW33" s="370">
        <f>(Export!AW33+Import!AW33)^Parametre!$A$6</f>
        <v>31898.509276140161</v>
      </c>
      <c r="AX33" s="370">
        <f>(Export!AX33+Import!AX33)^Parametre!$A$6</f>
        <v>81199.514227364678</v>
      </c>
      <c r="AY33" s="370">
        <f>(Export!AY33+Import!AY33)^Parametre!$A$6</f>
        <v>37923.683132839302</v>
      </c>
      <c r="AZ33" s="370">
        <f>(Export!AZ33+Import!AZ33)^Parametre!$A$6</f>
        <v>16179.004691265776</v>
      </c>
      <c r="BB33" s="358">
        <f t="shared" si="0"/>
        <v>3098302.1740104267</v>
      </c>
    </row>
    <row r="34" spans="1:54" ht="14.25" customHeight="1" x14ac:dyDescent="0.25">
      <c r="A34" s="239" t="s">
        <v>37</v>
      </c>
      <c r="B34" s="370">
        <f>(Export!B34+Import!B34)^Parametre!$A$6</f>
        <v>21160.149285862801</v>
      </c>
      <c r="C34" s="370">
        <f>(Export!C34+Import!C34)^Parametre!$A$6</f>
        <v>66184.365148651239</v>
      </c>
      <c r="D34" s="370">
        <f>(Export!D34+Import!D34)^Parametre!$A$6</f>
        <v>108506.12652689249</v>
      </c>
      <c r="E34" s="370">
        <f>(Export!E34+Import!E34)^Parametre!$A$6</f>
        <v>297117.56632265355</v>
      </c>
      <c r="F34" s="370">
        <f>(Export!F34+Import!F34)^Parametre!$A$6</f>
        <v>124247.82840625425</v>
      </c>
      <c r="G34" s="370">
        <f>(Export!G34+Import!G34)^Parametre!$A$6</f>
        <v>90965.70661804371</v>
      </c>
      <c r="H34" s="370">
        <f>(Export!H34+Import!H34)^Parametre!$A$6</f>
        <v>306706.44874729973</v>
      </c>
      <c r="I34" s="370">
        <f>(Export!I34+Import!I34)^Parametre!$A$6</f>
        <v>63179.400916754501</v>
      </c>
      <c r="J34" s="370">
        <f>(Export!J34+Import!J34)^Parametre!$A$6</f>
        <v>451827.8979152682</v>
      </c>
      <c r="K34" s="370">
        <f>(Export!K34+Import!K34)^Parametre!$A$6</f>
        <v>172941.41261511078</v>
      </c>
      <c r="L34" s="370">
        <f>(Export!L34+Import!L34)^Parametre!$A$6</f>
        <v>51222.048560654031</v>
      </c>
      <c r="M34" s="370">
        <f>(Export!M34+Import!M34)^Parametre!$A$6</f>
        <v>140227.07483349997</v>
      </c>
      <c r="N34" s="370">
        <f>(Export!N34+Import!N34)^Parametre!$A$6</f>
        <v>416022.6306922377</v>
      </c>
      <c r="O34" s="370">
        <f>(Export!O34+Import!O34)^Parametre!$A$6</f>
        <v>87801.961523020655</v>
      </c>
      <c r="P34" s="370">
        <f>(Export!P34+Import!P34)^Parametre!$A$6</f>
        <v>417649.49953877594</v>
      </c>
      <c r="Q34" s="370">
        <f>(Export!Q34+Import!Q34)^Parametre!$A$6</f>
        <v>64663.16474013625</v>
      </c>
      <c r="R34" s="370">
        <f>(Export!R34+Import!R34)^Parametre!$A$6</f>
        <v>148108.23394885918</v>
      </c>
      <c r="S34" s="370">
        <f>(Export!S34+Import!S34)^Parametre!$A$6</f>
        <v>60342.667620432563</v>
      </c>
      <c r="T34" s="370">
        <f>(Export!T34+Import!T34)^Parametre!$A$6</f>
        <v>150648.35339183098</v>
      </c>
      <c r="U34" s="370">
        <f>(Export!U34+Import!U34)^Parametre!$A$6</f>
        <v>35693.784172457817</v>
      </c>
      <c r="V34" s="370">
        <f>(Export!V34+Import!V34)^Parametre!$A$6</f>
        <v>77167.565537277376</v>
      </c>
      <c r="W34" s="370">
        <f>(Export!W34+Import!W34)^Parametre!$A$6</f>
        <v>216653.35671320674</v>
      </c>
      <c r="X34" s="370">
        <f>(Export!X34+Import!X34)^Parametre!$A$6</f>
        <v>119490.76828663376</v>
      </c>
      <c r="Y34" s="370">
        <f>(Export!Y34+Import!Y34)^Parametre!$A$6</f>
        <v>126906.97332164217</v>
      </c>
      <c r="Z34" s="370">
        <f>(Export!Z34+Import!Z34)^Parametre!$A$6</f>
        <v>23897.724356934072</v>
      </c>
      <c r="AA34" s="370">
        <f>(Export!AA34+Import!AA34)^Parametre!$A$6</f>
        <v>177887.60602355073</v>
      </c>
      <c r="AB34" s="370">
        <f>(Export!AB34+Import!AB34)^Parametre!$A$6</f>
        <v>18635.81737541984</v>
      </c>
      <c r="AC34" s="370">
        <f>(Export!AC34+Import!AC34)^Parametre!$A$6</f>
        <v>75157.877412683767</v>
      </c>
      <c r="AD34" s="370">
        <f>(Export!AD34+Import!AD34)^Parametre!$A$6</f>
        <v>50869.306848137807</v>
      </c>
      <c r="AE34" s="370">
        <f>(Export!AE34+Import!AE34)^Parametre!$A$6</f>
        <v>105446.09909856113</v>
      </c>
      <c r="AF34" s="370">
        <f>(Export!AF34+Import!AF34)^Parametre!$A$6</f>
        <v>235118.7052496887</v>
      </c>
      <c r="AG34" s="370">
        <f>(Export!AG34+Import!AG34)^Parametre!$A$6</f>
        <v>153915.39045150747</v>
      </c>
      <c r="AH34" s="370">
        <f>(Export!AH34+Import!AH34)^Parametre!$A$6</f>
        <v>0</v>
      </c>
      <c r="AI34" s="370">
        <f>(Export!AI34+Import!AI34)^Parametre!$A$6</f>
        <v>161152.46876017755</v>
      </c>
      <c r="AJ34" s="370">
        <f>(Export!AJ34+Import!AJ34)^Parametre!$A$6</f>
        <v>51464.18740094902</v>
      </c>
      <c r="AK34" s="370">
        <f>(Export!AK34+Import!AK34)^Parametre!$A$6</f>
        <v>331286.32073819468</v>
      </c>
      <c r="AL34" s="370">
        <f>(Export!AL34+Import!AL34)^Parametre!$A$6</f>
        <v>131664.85249837939</v>
      </c>
      <c r="AM34" s="370">
        <f>(Export!AM34+Import!AM34)^Parametre!$A$6</f>
        <v>324116.02186841983</v>
      </c>
      <c r="AN34" s="370">
        <f>(Export!AN34+Import!AN34)^Parametre!$A$6</f>
        <v>179778.70985133361</v>
      </c>
      <c r="AO34" s="370">
        <f>(Export!AO34+Import!AO34)^Parametre!$A$6</f>
        <v>217218.80187062538</v>
      </c>
      <c r="AP34" s="370">
        <f>(Export!AP34+Import!AP34)^Parametre!$A$6</f>
        <v>174084.21053452836</v>
      </c>
      <c r="AQ34" s="370">
        <f>(Export!AQ34+Import!AQ34)^Parametre!$A$6</f>
        <v>108219.37377198225</v>
      </c>
      <c r="AR34" s="370">
        <f>(Export!AR34+Import!AR34)^Parametre!$A$6</f>
        <v>358981.85575896449</v>
      </c>
      <c r="AS34" s="370">
        <f>(Export!AS34+Import!AS34)^Parametre!$A$6</f>
        <v>416578.88578114472</v>
      </c>
      <c r="AT34" s="370">
        <f>(Export!AT34+Import!AT34)^Parametre!$A$6</f>
        <v>68194.694455727265</v>
      </c>
      <c r="AU34" s="370">
        <f>(Export!AU34+Import!AU34)^Parametre!$A$6</f>
        <v>278328.03190239391</v>
      </c>
      <c r="AV34" s="370">
        <f>(Export!AV34+Import!AV34)^Parametre!$A$6</f>
        <v>320566.44181390852</v>
      </c>
      <c r="AW34" s="370">
        <f>(Export!AW34+Import!AW34)^Parametre!$A$6</f>
        <v>208382.56299501166</v>
      </c>
      <c r="AX34" s="370">
        <f>(Export!AX34+Import!AX34)^Parametre!$A$6</f>
        <v>361583.52717303095</v>
      </c>
      <c r="AY34" s="370">
        <f>(Export!AY34+Import!AY34)^Parametre!$A$6</f>
        <v>199753.6563585508</v>
      </c>
      <c r="AZ34" s="370">
        <f>(Export!AZ34+Import!AZ34)^Parametre!$A$6</f>
        <v>86560.985169936699</v>
      </c>
      <c r="BB34" s="358">
        <f t="shared" si="0"/>
        <v>8634279.1009031981</v>
      </c>
    </row>
    <row r="35" spans="1:54" ht="14.25" customHeight="1" x14ac:dyDescent="0.25">
      <c r="A35" s="239" t="s">
        <v>38</v>
      </c>
      <c r="B35" s="370">
        <f>(Export!B35+Import!B35)^Parametre!$A$6</f>
        <v>1926.6813280872373</v>
      </c>
      <c r="C35" s="370">
        <f>(Export!C35+Import!C35)^Parametre!$A$6</f>
        <v>7961.7170365443162</v>
      </c>
      <c r="D35" s="370">
        <f>(Export!D35+Import!D35)^Parametre!$A$6</f>
        <v>20107.039235551314</v>
      </c>
      <c r="E35" s="370">
        <f>(Export!E35+Import!E35)^Parametre!$A$6</f>
        <v>50413.546261033865</v>
      </c>
      <c r="F35" s="370">
        <f>(Export!F35+Import!F35)^Parametre!$A$6</f>
        <v>39079.2794524157</v>
      </c>
      <c r="G35" s="370">
        <f>(Export!G35+Import!G35)^Parametre!$A$6</f>
        <v>11036.692213249402</v>
      </c>
      <c r="H35" s="370">
        <f>(Export!H35+Import!H35)^Parametre!$A$6</f>
        <v>34338.056218865968</v>
      </c>
      <c r="I35" s="370">
        <f>(Export!I35+Import!I35)^Parametre!$A$6</f>
        <v>13761.775246311792</v>
      </c>
      <c r="J35" s="370">
        <f>(Export!J35+Import!J35)^Parametre!$A$6</f>
        <v>105524.60905163307</v>
      </c>
      <c r="K35" s="370">
        <f>(Export!K35+Import!K35)^Parametre!$A$6</f>
        <v>92977.036064234708</v>
      </c>
      <c r="L35" s="370">
        <f>(Export!L35+Import!L35)^Parametre!$A$6</f>
        <v>28949.227829080348</v>
      </c>
      <c r="M35" s="370">
        <f>(Export!M35+Import!M35)^Parametre!$A$6</f>
        <v>58273.221830957656</v>
      </c>
      <c r="N35" s="370">
        <f>(Export!N35+Import!N35)^Parametre!$A$6</f>
        <v>100027.286769661</v>
      </c>
      <c r="O35" s="370">
        <f>(Export!O35+Import!O35)^Parametre!$A$6</f>
        <v>15046.078322938505</v>
      </c>
      <c r="P35" s="370">
        <f>(Export!P35+Import!P35)^Parametre!$A$6</f>
        <v>106918.39277598592</v>
      </c>
      <c r="Q35" s="370">
        <f>(Export!Q35+Import!Q35)^Parametre!$A$6</f>
        <v>7891.3470358361501</v>
      </c>
      <c r="R35" s="370">
        <f>(Export!R35+Import!R35)^Parametre!$A$6</f>
        <v>31011.690527122188</v>
      </c>
      <c r="S35" s="370">
        <f>(Export!S35+Import!S35)^Parametre!$A$6</f>
        <v>4725.9196004587302</v>
      </c>
      <c r="T35" s="370">
        <f>(Export!T35+Import!T35)^Parametre!$A$6</f>
        <v>44230.978991991571</v>
      </c>
      <c r="U35" s="370">
        <f>(Export!U35+Import!U35)^Parametre!$A$6</f>
        <v>31507.223928489799</v>
      </c>
      <c r="V35" s="370">
        <f>(Export!V35+Import!V35)^Parametre!$A$6</f>
        <v>17249.615242665557</v>
      </c>
      <c r="W35" s="370">
        <f>(Export!W35+Import!W35)^Parametre!$A$6</f>
        <v>58907.330266275014</v>
      </c>
      <c r="X35" s="370">
        <f>(Export!X35+Import!X35)^Parametre!$A$6</f>
        <v>23208.614856126162</v>
      </c>
      <c r="Y35" s="370">
        <f>(Export!Y35+Import!Y35)^Parametre!$A$6</f>
        <v>57431.796988079695</v>
      </c>
      <c r="Z35" s="370">
        <f>(Export!Z35+Import!Z35)^Parametre!$A$6</f>
        <v>10234.289020738079</v>
      </c>
      <c r="AA35" s="370">
        <f>(Export!AA35+Import!AA35)^Parametre!$A$6</f>
        <v>83359.80771792843</v>
      </c>
      <c r="AB35" s="370">
        <f>(Export!AB35+Import!AB35)^Parametre!$A$6</f>
        <v>1631.7049549474316</v>
      </c>
      <c r="AC35" s="370">
        <f>(Export!AC35+Import!AC35)^Parametre!$A$6</f>
        <v>38015.605459205828</v>
      </c>
      <c r="AD35" s="370">
        <f>(Export!AD35+Import!AD35)^Parametre!$A$6</f>
        <v>20759.711089270968</v>
      </c>
      <c r="AE35" s="370">
        <f>(Export!AE35+Import!AE35)^Parametre!$A$6</f>
        <v>17891.610586154573</v>
      </c>
      <c r="AF35" s="370">
        <f>(Export!AF35+Import!AF35)^Parametre!$A$6</f>
        <v>19706.342977072127</v>
      </c>
      <c r="AG35" s="370">
        <f>(Export!AG35+Import!AG35)^Parametre!$A$6</f>
        <v>19946.729014302069</v>
      </c>
      <c r="AH35" s="370">
        <f>(Export!AH35+Import!AH35)^Parametre!$A$6</f>
        <v>161152.46876017755</v>
      </c>
      <c r="AI35" s="370">
        <f>(Export!AI35+Import!AI35)^Parametre!$A$6</f>
        <v>0</v>
      </c>
      <c r="AJ35" s="370">
        <f>(Export!AJ35+Import!AJ35)^Parametre!$A$6</f>
        <v>9129.9886544288765</v>
      </c>
      <c r="AK35" s="370">
        <f>(Export!AK35+Import!AK35)^Parametre!$A$6</f>
        <v>73811.493920459296</v>
      </c>
      <c r="AL35" s="370">
        <f>(Export!AL35+Import!AL35)^Parametre!$A$6</f>
        <v>29810.42779448158</v>
      </c>
      <c r="AM35" s="370">
        <f>(Export!AM35+Import!AM35)^Parametre!$A$6</f>
        <v>30747.268647475015</v>
      </c>
      <c r="AN35" s="370">
        <f>(Export!AN35+Import!AN35)^Parametre!$A$6</f>
        <v>22814.421026622611</v>
      </c>
      <c r="AO35" s="370">
        <f>(Export!AO35+Import!AO35)^Parametre!$A$6</f>
        <v>42808.584952086421</v>
      </c>
      <c r="AP35" s="370">
        <f>(Export!AP35+Import!AP35)^Parametre!$A$6</f>
        <v>21306.408764266213</v>
      </c>
      <c r="AQ35" s="370">
        <f>(Export!AQ35+Import!AQ35)^Parametre!$A$6</f>
        <v>12426.169991594354</v>
      </c>
      <c r="AR35" s="370">
        <f>(Export!AR35+Import!AR35)^Parametre!$A$6</f>
        <v>159369.4815588292</v>
      </c>
      <c r="AS35" s="370">
        <f>(Export!AS35+Import!AS35)^Parametre!$A$6</f>
        <v>102594.5680054261</v>
      </c>
      <c r="AT35" s="370">
        <f>(Export!AT35+Import!AT35)^Parametre!$A$6</f>
        <v>8466.8915258198504</v>
      </c>
      <c r="AU35" s="370">
        <f>(Export!AU35+Import!AU35)^Parametre!$A$6</f>
        <v>65689.404406875241</v>
      </c>
      <c r="AV35" s="370">
        <f>(Export!AV35+Import!AV35)^Parametre!$A$6</f>
        <v>37875.864281359973</v>
      </c>
      <c r="AW35" s="370">
        <f>(Export!AW35+Import!AW35)^Parametre!$A$6</f>
        <v>138389.90802186407</v>
      </c>
      <c r="AX35" s="370">
        <f>(Export!AX35+Import!AX35)^Parametre!$A$6</f>
        <v>63034.027387673712</v>
      </c>
      <c r="AY35" s="370">
        <f>(Export!AY35+Import!AY35)^Parametre!$A$6</f>
        <v>43462.19519628524</v>
      </c>
      <c r="AZ35" s="370">
        <f>(Export!AZ35+Import!AZ35)^Parametre!$A$6</f>
        <v>16226.66854224859</v>
      </c>
      <c r="BB35" s="358">
        <f t="shared" si="0"/>
        <v>2213167.1993311886</v>
      </c>
    </row>
    <row r="36" spans="1:54" ht="14.25" customHeight="1" x14ac:dyDescent="0.25">
      <c r="A36" s="239" t="s">
        <v>39</v>
      </c>
      <c r="B36" s="370">
        <f>(Export!B36+Import!B36)^Parametre!$A$6</f>
        <v>672.13656350476867</v>
      </c>
      <c r="C36" s="370">
        <f>(Export!C36+Import!C36)^Parametre!$A$6</f>
        <v>14082.055424546517</v>
      </c>
      <c r="D36" s="370">
        <f>(Export!D36+Import!D36)^Parametre!$A$6</f>
        <v>100575.17187407636</v>
      </c>
      <c r="E36" s="370">
        <f>(Export!E36+Import!E36)^Parametre!$A$6</f>
        <v>21294.075930022409</v>
      </c>
      <c r="F36" s="370">
        <f>(Export!F36+Import!F36)^Parametre!$A$6</f>
        <v>12836.431072537258</v>
      </c>
      <c r="G36" s="370">
        <f>(Export!G36+Import!G36)^Parametre!$A$6</f>
        <v>4573.486943241448</v>
      </c>
      <c r="H36" s="370">
        <f>(Export!H36+Import!H36)^Parametre!$A$6</f>
        <v>11952.276852131563</v>
      </c>
      <c r="I36" s="370">
        <f>(Export!I36+Import!I36)^Parametre!$A$6</f>
        <v>14665.320330630353</v>
      </c>
      <c r="J36" s="370">
        <f>(Export!J36+Import!J36)^Parametre!$A$6</f>
        <v>126780.77091014237</v>
      </c>
      <c r="K36" s="370">
        <f>(Export!K36+Import!K36)^Parametre!$A$6</f>
        <v>15340.214686568112</v>
      </c>
      <c r="L36" s="370">
        <f>(Export!L36+Import!L36)^Parametre!$A$6</f>
        <v>3765.7956967950345</v>
      </c>
      <c r="M36" s="370">
        <f>(Export!M36+Import!M36)^Parametre!$A$6</f>
        <v>11593.372984597709</v>
      </c>
      <c r="N36" s="370">
        <f>(Export!N36+Import!N36)^Parametre!$A$6</f>
        <v>32069.099017746037</v>
      </c>
      <c r="O36" s="370">
        <f>(Export!O36+Import!O36)^Parametre!$A$6</f>
        <v>7144.673024708688</v>
      </c>
      <c r="P36" s="370">
        <f>(Export!P36+Import!P36)^Parametre!$A$6</f>
        <v>29986.665581054523</v>
      </c>
      <c r="Q36" s="370">
        <f>(Export!Q36+Import!Q36)^Parametre!$A$6</f>
        <v>979.24793081221264</v>
      </c>
      <c r="R36" s="370">
        <f>(Export!R36+Import!R36)^Parametre!$A$6</f>
        <v>27215.744392722383</v>
      </c>
      <c r="S36" s="370">
        <f>(Export!S36+Import!S36)^Parametre!$A$6</f>
        <v>9289.2274199741714</v>
      </c>
      <c r="T36" s="370">
        <f>(Export!T36+Import!T36)^Parametre!$A$6</f>
        <v>13948.425454867656</v>
      </c>
      <c r="U36" s="370">
        <f>(Export!U36+Import!U36)^Parametre!$A$6</f>
        <v>2464.8370595234082</v>
      </c>
      <c r="V36" s="370">
        <f>(Export!V36+Import!V36)^Parametre!$A$6</f>
        <v>10972.023429158362</v>
      </c>
      <c r="W36" s="370">
        <f>(Export!W36+Import!W36)^Parametre!$A$6</f>
        <v>71968.321689963021</v>
      </c>
      <c r="X36" s="370">
        <f>(Export!X36+Import!X36)^Parametre!$A$6</f>
        <v>16646.539685772535</v>
      </c>
      <c r="Y36" s="370">
        <f>(Export!Y36+Import!Y36)^Parametre!$A$6</f>
        <v>28960.834726575129</v>
      </c>
      <c r="Z36" s="370">
        <f>(Export!Z36+Import!Z36)^Parametre!$A$6</f>
        <v>3614.5617604351428</v>
      </c>
      <c r="AA36" s="370">
        <f>(Export!AA36+Import!AA36)^Parametre!$A$6</f>
        <v>49944.761707109988</v>
      </c>
      <c r="AB36" s="370">
        <f>(Export!AB36+Import!AB36)^Parametre!$A$6</f>
        <v>6101.2523517717245</v>
      </c>
      <c r="AC36" s="370">
        <f>(Export!AC36+Import!AC36)^Parametre!$A$6</f>
        <v>7514.4169001992423</v>
      </c>
      <c r="AD36" s="370">
        <f>(Export!AD36+Import!AD36)^Parametre!$A$6</f>
        <v>3375.0544647457173</v>
      </c>
      <c r="AE36" s="370">
        <f>(Export!AE36+Import!AE36)^Parametre!$A$6</f>
        <v>7557.2012403032068</v>
      </c>
      <c r="AF36" s="370">
        <f>(Export!AF36+Import!AF36)^Parametre!$A$6</f>
        <v>7803.3237072416778</v>
      </c>
      <c r="AG36" s="370">
        <f>(Export!AG36+Import!AG36)^Parametre!$A$6</f>
        <v>23606.722377534752</v>
      </c>
      <c r="AH36" s="370">
        <f>(Export!AH36+Import!AH36)^Parametre!$A$6</f>
        <v>51464.18740094902</v>
      </c>
      <c r="AI36" s="370">
        <f>(Export!AI36+Import!AI36)^Parametre!$A$6</f>
        <v>9129.9886544288765</v>
      </c>
      <c r="AJ36" s="370">
        <f>(Export!AJ36+Import!AJ36)^Parametre!$A$6</f>
        <v>0</v>
      </c>
      <c r="AK36" s="370">
        <f>(Export!AK36+Import!AK36)^Parametre!$A$6</f>
        <v>13084.840952797247</v>
      </c>
      <c r="AL36" s="370">
        <f>(Export!AL36+Import!AL36)^Parametre!$A$6</f>
        <v>7675.7492930657918</v>
      </c>
      <c r="AM36" s="370">
        <f>(Export!AM36+Import!AM36)^Parametre!$A$6</f>
        <v>14998.400698741181</v>
      </c>
      <c r="AN36" s="370">
        <f>(Export!AN36+Import!AN36)^Parametre!$A$6</f>
        <v>6570.4925743813155</v>
      </c>
      <c r="AO36" s="370">
        <f>(Export!AO36+Import!AO36)^Parametre!$A$6</f>
        <v>19056.130686737011</v>
      </c>
      <c r="AP36" s="370">
        <f>(Export!AP36+Import!AP36)^Parametre!$A$6</f>
        <v>7575.7367351301227</v>
      </c>
      <c r="AQ36" s="370">
        <f>(Export!AQ36+Import!AQ36)^Parametre!$A$6</f>
        <v>4263.4176654416578</v>
      </c>
      <c r="AR36" s="370">
        <f>(Export!AR36+Import!AR36)^Parametre!$A$6</f>
        <v>45587.642154316338</v>
      </c>
      <c r="AS36" s="370">
        <f>(Export!AS36+Import!AS36)^Parametre!$A$6</f>
        <v>83542.400200137898</v>
      </c>
      <c r="AT36" s="370">
        <f>(Export!AT36+Import!AT36)^Parametre!$A$6</f>
        <v>1913.9904806450841</v>
      </c>
      <c r="AU36" s="370">
        <f>(Export!AU36+Import!AU36)^Parametre!$A$6</f>
        <v>21650.718300786237</v>
      </c>
      <c r="AV36" s="370">
        <f>(Export!AV36+Import!AV36)^Parametre!$A$6</f>
        <v>16748.106992134963</v>
      </c>
      <c r="AW36" s="370">
        <f>(Export!AW36+Import!AW36)^Parametre!$A$6</f>
        <v>16984.114280409209</v>
      </c>
      <c r="AX36" s="370">
        <f>(Export!AX36+Import!AX36)^Parametre!$A$6</f>
        <v>31248.65044493922</v>
      </c>
      <c r="AY36" s="370">
        <f>(Export!AY36+Import!AY36)^Parametre!$A$6</f>
        <v>13587.822785862347</v>
      </c>
      <c r="AZ36" s="370">
        <f>(Export!AZ36+Import!AZ36)^Parametre!$A$6</f>
        <v>4370.5955429437754</v>
      </c>
      <c r="BB36" s="358">
        <f t="shared" si="0"/>
        <v>1068747.0290348604</v>
      </c>
    </row>
    <row r="37" spans="1:54" ht="14.25" customHeight="1" x14ac:dyDescent="0.25">
      <c r="A37" s="239" t="s">
        <v>40</v>
      </c>
      <c r="B37" s="370">
        <f>(Export!B37+Import!B37)^Parametre!$A$6</f>
        <v>8261.9314636469844</v>
      </c>
      <c r="C37" s="370">
        <f>(Export!C37+Import!C37)^Parametre!$A$6</f>
        <v>29492.918620916444</v>
      </c>
      <c r="D37" s="370">
        <f>(Export!D37+Import!D37)^Parametre!$A$6</f>
        <v>36553.53519004694</v>
      </c>
      <c r="E37" s="370">
        <f>(Export!E37+Import!E37)^Parametre!$A$6</f>
        <v>107564.29981212343</v>
      </c>
      <c r="F37" s="370">
        <f>(Export!F37+Import!F37)^Parametre!$A$6</f>
        <v>39944.835642295489</v>
      </c>
      <c r="G37" s="370">
        <f>(Export!G37+Import!G37)^Parametre!$A$6</f>
        <v>43849.751090399594</v>
      </c>
      <c r="H37" s="370">
        <f>(Export!H37+Import!H37)^Parametre!$A$6</f>
        <v>146171.27447566434</v>
      </c>
      <c r="I37" s="370">
        <f>(Export!I37+Import!I37)^Parametre!$A$6</f>
        <v>17681.224020129375</v>
      </c>
      <c r="J37" s="370">
        <f>(Export!J37+Import!J37)^Parametre!$A$6</f>
        <v>168701.80959637035</v>
      </c>
      <c r="K37" s="370">
        <f>(Export!K37+Import!K37)^Parametre!$A$6</f>
        <v>77826.462806040465</v>
      </c>
      <c r="L37" s="370">
        <f>(Export!L37+Import!L37)^Parametre!$A$6</f>
        <v>35097.02325326181</v>
      </c>
      <c r="M37" s="370">
        <f>(Export!M37+Import!M37)^Parametre!$A$6</f>
        <v>59697.990567019922</v>
      </c>
      <c r="N37" s="370">
        <f>(Export!N37+Import!N37)^Parametre!$A$6</f>
        <v>143552.85266165907</v>
      </c>
      <c r="O37" s="370">
        <f>(Export!O37+Import!O37)^Parametre!$A$6</f>
        <v>37062.460113165725</v>
      </c>
      <c r="P37" s="370">
        <f>(Export!P37+Import!P37)^Parametre!$A$6</f>
        <v>134576.53287984498</v>
      </c>
      <c r="Q37" s="370">
        <f>(Export!Q37+Import!Q37)^Parametre!$A$6</f>
        <v>27262.167178344425</v>
      </c>
      <c r="R37" s="370">
        <f>(Export!R37+Import!R37)^Parametre!$A$6</f>
        <v>55984.623021683372</v>
      </c>
      <c r="S37" s="370">
        <f>(Export!S37+Import!S37)^Parametre!$A$6</f>
        <v>14842.987079425759</v>
      </c>
      <c r="T37" s="370">
        <f>(Export!T37+Import!T37)^Parametre!$A$6</f>
        <v>49244.143356240849</v>
      </c>
      <c r="U37" s="370">
        <f>(Export!U37+Import!U37)^Parametre!$A$6</f>
        <v>20590.513815589937</v>
      </c>
      <c r="V37" s="370">
        <f>(Export!V37+Import!V37)^Parametre!$A$6</f>
        <v>27770.20031004458</v>
      </c>
      <c r="W37" s="370">
        <f>(Export!W37+Import!W37)^Parametre!$A$6</f>
        <v>67070.208820459186</v>
      </c>
      <c r="X37" s="370">
        <f>(Export!X37+Import!X37)^Parametre!$A$6</f>
        <v>32763.120933451988</v>
      </c>
      <c r="Y37" s="370">
        <f>(Export!Y37+Import!Y37)^Parametre!$A$6</f>
        <v>45618.352059341203</v>
      </c>
      <c r="Z37" s="370">
        <f>(Export!Z37+Import!Z37)^Parametre!$A$6</f>
        <v>9742.6339918935682</v>
      </c>
      <c r="AA37" s="370">
        <f>(Export!AA37+Import!AA37)^Parametre!$A$6</f>
        <v>65003.525484391997</v>
      </c>
      <c r="AB37" s="370">
        <f>(Export!AB37+Import!AB37)^Parametre!$A$6</f>
        <v>6675.4612821886694</v>
      </c>
      <c r="AC37" s="370">
        <f>(Export!AC37+Import!AC37)^Parametre!$A$6</f>
        <v>70223.035363547198</v>
      </c>
      <c r="AD37" s="370">
        <f>(Export!AD37+Import!AD37)^Parametre!$A$6</f>
        <v>43193.234335252091</v>
      </c>
      <c r="AE37" s="370">
        <f>(Export!AE37+Import!AE37)^Parametre!$A$6</f>
        <v>38174.235060674444</v>
      </c>
      <c r="AF37" s="370">
        <f>(Export!AF37+Import!AF37)^Parametre!$A$6</f>
        <v>97004.661455725931</v>
      </c>
      <c r="AG37" s="370">
        <f>(Export!AG37+Import!AG37)^Parametre!$A$6</f>
        <v>37140.063751022288</v>
      </c>
      <c r="AH37" s="370">
        <f>(Export!AH37+Import!AH37)^Parametre!$A$6</f>
        <v>331286.32073819468</v>
      </c>
      <c r="AI37" s="370">
        <f>(Export!AI37+Import!AI37)^Parametre!$A$6</f>
        <v>73811.493920459296</v>
      </c>
      <c r="AJ37" s="370">
        <f>(Export!AJ37+Import!AJ37)^Parametre!$A$6</f>
        <v>13084.840952797247</v>
      </c>
      <c r="AK37" s="370">
        <f>(Export!AK37+Import!AK37)^Parametre!$A$6</f>
        <v>0</v>
      </c>
      <c r="AL37" s="370">
        <f>(Export!AL37+Import!AL37)^Parametre!$A$6</f>
        <v>41555.898297353648</v>
      </c>
      <c r="AM37" s="370">
        <f>(Export!AM37+Import!AM37)^Parametre!$A$6</f>
        <v>90556.466485889337</v>
      </c>
      <c r="AN37" s="370">
        <f>(Export!AN37+Import!AN37)^Parametre!$A$6</f>
        <v>79958.97736264515</v>
      </c>
      <c r="AO37" s="370">
        <f>(Export!AO37+Import!AO37)^Parametre!$A$6</f>
        <v>132448.27293128439</v>
      </c>
      <c r="AP37" s="370">
        <f>(Export!AP37+Import!AP37)^Parametre!$A$6</f>
        <v>96363.224904109549</v>
      </c>
      <c r="AQ37" s="370">
        <f>(Export!AQ37+Import!AQ37)^Parametre!$A$6</f>
        <v>40720.866410846415</v>
      </c>
      <c r="AR37" s="370">
        <f>(Export!AR37+Import!AR37)^Parametre!$A$6</f>
        <v>138163.72002917409</v>
      </c>
      <c r="AS37" s="370">
        <f>(Export!AS37+Import!AS37)^Parametre!$A$6</f>
        <v>108643.48620414388</v>
      </c>
      <c r="AT37" s="370">
        <f>(Export!AT37+Import!AT37)^Parametre!$A$6</f>
        <v>35753.095694498959</v>
      </c>
      <c r="AU37" s="370">
        <f>(Export!AU37+Import!AU37)^Parametre!$A$6</f>
        <v>104650.91412563008</v>
      </c>
      <c r="AV37" s="370">
        <f>(Export!AV37+Import!AV37)^Parametre!$A$6</f>
        <v>65043.264490568123</v>
      </c>
      <c r="AW37" s="370">
        <f>(Export!AW37+Import!AW37)^Parametre!$A$6</f>
        <v>97517.87111104303</v>
      </c>
      <c r="AX37" s="370">
        <f>(Export!AX37+Import!AX37)^Parametre!$A$6</f>
        <v>151595.53647627623</v>
      </c>
      <c r="AY37" s="370">
        <f>(Export!AY37+Import!AY37)^Parametre!$A$6</f>
        <v>83270.30504159331</v>
      </c>
      <c r="AZ37" s="370">
        <f>(Export!AZ37+Import!AZ37)^Parametre!$A$6</f>
        <v>81772.240905334125</v>
      </c>
      <c r="BB37" s="358">
        <f t="shared" si="0"/>
        <v>3560534.8655737047</v>
      </c>
    </row>
    <row r="38" spans="1:54" ht="14.25" customHeight="1" x14ac:dyDescent="0.25">
      <c r="A38" s="239" t="s">
        <v>41</v>
      </c>
      <c r="B38" s="370">
        <f>(Export!B38+Import!B38)^Parametre!$A$6</f>
        <v>3236.0717065602857</v>
      </c>
      <c r="C38" s="370">
        <f>(Export!C38+Import!C38)^Parametre!$A$6</f>
        <v>15459.813383737852</v>
      </c>
      <c r="D38" s="370">
        <f>(Export!D38+Import!D38)^Parametre!$A$6</f>
        <v>15406.433174813696</v>
      </c>
      <c r="E38" s="370">
        <f>(Export!E38+Import!E38)^Parametre!$A$6</f>
        <v>63635.041741516223</v>
      </c>
      <c r="F38" s="370">
        <f>(Export!F38+Import!F38)^Parametre!$A$6</f>
        <v>49985.513293153243</v>
      </c>
      <c r="G38" s="370">
        <f>(Export!G38+Import!G38)^Parametre!$A$6</f>
        <v>14973.840486328148</v>
      </c>
      <c r="H38" s="370">
        <f>(Export!H38+Import!H38)^Parametre!$A$6</f>
        <v>31877.543133999519</v>
      </c>
      <c r="I38" s="370">
        <f>(Export!I38+Import!I38)^Parametre!$A$6</f>
        <v>15077.084214794319</v>
      </c>
      <c r="J38" s="370">
        <f>(Export!J38+Import!J38)^Parametre!$A$6</f>
        <v>61709.403044268707</v>
      </c>
      <c r="K38" s="370">
        <f>(Export!K38+Import!K38)^Parametre!$A$6</f>
        <v>26794.15999728299</v>
      </c>
      <c r="L38" s="370">
        <f>(Export!L38+Import!L38)^Parametre!$A$6</f>
        <v>8279.7039463980836</v>
      </c>
      <c r="M38" s="370">
        <f>(Export!M38+Import!M38)^Parametre!$A$6</f>
        <v>23186.775100259198</v>
      </c>
      <c r="N38" s="370">
        <f>(Export!N38+Import!N38)^Parametre!$A$6</f>
        <v>112462.89123364205</v>
      </c>
      <c r="O38" s="370">
        <f>(Export!O38+Import!O38)^Parametre!$A$6</f>
        <v>17569.709620537273</v>
      </c>
      <c r="P38" s="370">
        <f>(Export!P38+Import!P38)^Parametre!$A$6</f>
        <v>80778.905673015892</v>
      </c>
      <c r="Q38" s="370">
        <f>(Export!Q38+Import!Q38)^Parametre!$A$6</f>
        <v>7211.0287781980178</v>
      </c>
      <c r="R38" s="370">
        <f>(Export!R38+Import!R38)^Parametre!$A$6</f>
        <v>30607.372494547781</v>
      </c>
      <c r="S38" s="370">
        <f>(Export!S38+Import!S38)^Parametre!$A$6</f>
        <v>8525.9903712120158</v>
      </c>
      <c r="T38" s="370">
        <f>(Export!T38+Import!T38)^Parametre!$A$6</f>
        <v>30300.032515659121</v>
      </c>
      <c r="U38" s="370">
        <f>(Export!U38+Import!U38)^Parametre!$A$6</f>
        <v>7731.6510966287142</v>
      </c>
      <c r="V38" s="370">
        <f>(Export!V38+Import!V38)^Parametre!$A$6</f>
        <v>17780.983883913737</v>
      </c>
      <c r="W38" s="370">
        <f>(Export!W38+Import!W38)^Parametre!$A$6</f>
        <v>27205.865902779129</v>
      </c>
      <c r="X38" s="370">
        <f>(Export!X38+Import!X38)^Parametre!$A$6</f>
        <v>23473.564076850365</v>
      </c>
      <c r="Y38" s="370">
        <f>(Export!Y38+Import!Y38)^Parametre!$A$6</f>
        <v>25560.158251661902</v>
      </c>
      <c r="Z38" s="370">
        <f>(Export!Z38+Import!Z38)^Parametre!$A$6</f>
        <v>5452.6210137877733</v>
      </c>
      <c r="AA38" s="370">
        <f>(Export!AA38+Import!AA38)^Parametre!$A$6</f>
        <v>26792.440208387143</v>
      </c>
      <c r="AB38" s="370">
        <f>(Export!AB38+Import!AB38)^Parametre!$A$6</f>
        <v>8353.0533974110331</v>
      </c>
      <c r="AC38" s="370">
        <f>(Export!AC38+Import!AC38)^Parametre!$A$6</f>
        <v>11994.87253537944</v>
      </c>
      <c r="AD38" s="370">
        <f>(Export!AD38+Import!AD38)^Parametre!$A$6</f>
        <v>7087.8321897460301</v>
      </c>
      <c r="AE38" s="370">
        <f>(Export!AE38+Import!AE38)^Parametre!$A$6</f>
        <v>22583.878161987315</v>
      </c>
      <c r="AF38" s="370">
        <f>(Export!AF38+Import!AF38)^Parametre!$A$6</f>
        <v>26368.912802009869</v>
      </c>
      <c r="AG38" s="370">
        <f>(Export!AG38+Import!AG38)^Parametre!$A$6</f>
        <v>27097.01359670471</v>
      </c>
      <c r="AH38" s="370">
        <f>(Export!AH38+Import!AH38)^Parametre!$A$6</f>
        <v>131664.85249837939</v>
      </c>
      <c r="AI38" s="370">
        <f>(Export!AI38+Import!AI38)^Parametre!$A$6</f>
        <v>29810.42779448158</v>
      </c>
      <c r="AJ38" s="370">
        <f>(Export!AJ38+Import!AJ38)^Parametre!$A$6</f>
        <v>7675.7492930657918</v>
      </c>
      <c r="AK38" s="370">
        <f>(Export!AK38+Import!AK38)^Parametre!$A$6</f>
        <v>41555.898297353648</v>
      </c>
      <c r="AL38" s="370">
        <f>(Export!AL38+Import!AL38)^Parametre!$A$6</f>
        <v>0</v>
      </c>
      <c r="AM38" s="370">
        <f>(Export!AM38+Import!AM38)^Parametre!$A$6</f>
        <v>32369.614215649839</v>
      </c>
      <c r="AN38" s="370">
        <f>(Export!AN38+Import!AN38)^Parametre!$A$6</f>
        <v>25966.092714345763</v>
      </c>
      <c r="AO38" s="370">
        <f>(Export!AO38+Import!AO38)^Parametre!$A$6</f>
        <v>44226.345283439376</v>
      </c>
      <c r="AP38" s="370">
        <f>(Export!AP38+Import!AP38)^Parametre!$A$6</f>
        <v>24420.996996846792</v>
      </c>
      <c r="AQ38" s="370">
        <f>(Export!AQ38+Import!AQ38)^Parametre!$A$6</f>
        <v>12419.764982075949</v>
      </c>
      <c r="AR38" s="370">
        <f>(Export!AR38+Import!AR38)^Parametre!$A$6</f>
        <v>77748.600051319256</v>
      </c>
      <c r="AS38" s="370">
        <f>(Export!AS38+Import!AS38)^Parametre!$A$6</f>
        <v>67145.114396730307</v>
      </c>
      <c r="AT38" s="370">
        <f>(Export!AT38+Import!AT38)^Parametre!$A$6</f>
        <v>8414.0508234737918</v>
      </c>
      <c r="AU38" s="370">
        <f>(Export!AU38+Import!AU38)^Parametre!$A$6</f>
        <v>191157.80719913065</v>
      </c>
      <c r="AV38" s="370">
        <f>(Export!AV38+Import!AV38)^Parametre!$A$6</f>
        <v>36200.470756745694</v>
      </c>
      <c r="AW38" s="370">
        <f>(Export!AW38+Import!AW38)^Parametre!$A$6</f>
        <v>35629.28626088376</v>
      </c>
      <c r="AX38" s="370">
        <f>(Export!AX38+Import!AX38)^Parametre!$A$6</f>
        <v>79245.398351765514</v>
      </c>
      <c r="AY38" s="370">
        <f>(Export!AY38+Import!AY38)^Parametre!$A$6</f>
        <v>37714.187399438953</v>
      </c>
      <c r="AZ38" s="370">
        <f>(Export!AZ38+Import!AZ38)^Parametre!$A$6</f>
        <v>18070.581252134642</v>
      </c>
      <c r="BB38" s="358">
        <f t="shared" si="0"/>
        <v>1755995.3995944324</v>
      </c>
    </row>
    <row r="39" spans="1:54" ht="14.25" customHeight="1" x14ac:dyDescent="0.25">
      <c r="A39" s="239" t="s">
        <v>42</v>
      </c>
      <c r="B39" s="370">
        <f>(Export!B39+Import!B39)^Parametre!$A$6</f>
        <v>8211.2511811538188</v>
      </c>
      <c r="C39" s="370">
        <f>(Export!C39+Import!C39)^Parametre!$A$6</f>
        <v>16777.696691143276</v>
      </c>
      <c r="D39" s="370">
        <f>(Export!D39+Import!D39)^Parametre!$A$6</f>
        <v>36134.370511744077</v>
      </c>
      <c r="E39" s="370">
        <f>(Export!E39+Import!E39)^Parametre!$A$6</f>
        <v>73341.43345241026</v>
      </c>
      <c r="F39" s="370">
        <f>(Export!F39+Import!F39)^Parametre!$A$6</f>
        <v>34446.878353342843</v>
      </c>
      <c r="G39" s="370">
        <f>(Export!G39+Import!G39)^Parametre!$A$6</f>
        <v>37106.910003933226</v>
      </c>
      <c r="H39" s="370">
        <f>(Export!H39+Import!H39)^Parametre!$A$6</f>
        <v>111184.24917041982</v>
      </c>
      <c r="I39" s="370">
        <f>(Export!I39+Import!I39)^Parametre!$A$6</f>
        <v>20155.161776081084</v>
      </c>
      <c r="J39" s="370">
        <f>(Export!J39+Import!J39)^Parametre!$A$6</f>
        <v>117071.74952190643</v>
      </c>
      <c r="K39" s="370">
        <f>(Export!K39+Import!K39)^Parametre!$A$6</f>
        <v>38088.704389490595</v>
      </c>
      <c r="L39" s="370">
        <f>(Export!L39+Import!L39)^Parametre!$A$6</f>
        <v>14248.747908500591</v>
      </c>
      <c r="M39" s="370">
        <f>(Export!M39+Import!M39)^Parametre!$A$6</f>
        <v>34082.018029747007</v>
      </c>
      <c r="N39" s="370">
        <f>(Export!N39+Import!N39)^Parametre!$A$6</f>
        <v>100027.73970834291</v>
      </c>
      <c r="O39" s="370">
        <f>(Export!O39+Import!O39)^Parametre!$A$6</f>
        <v>28890.302916549699</v>
      </c>
      <c r="P39" s="370">
        <f>(Export!P39+Import!P39)^Parametre!$A$6</f>
        <v>87638.382761150948</v>
      </c>
      <c r="Q39" s="370">
        <f>(Export!Q39+Import!Q39)^Parametre!$A$6</f>
        <v>38233.745166410263</v>
      </c>
      <c r="R39" s="370">
        <f>(Export!R39+Import!R39)^Parametre!$A$6</f>
        <v>42228.298168526751</v>
      </c>
      <c r="S39" s="370">
        <f>(Export!S39+Import!S39)^Parametre!$A$6</f>
        <v>20874.451469200336</v>
      </c>
      <c r="T39" s="370">
        <f>(Export!T39+Import!T39)^Parametre!$A$6</f>
        <v>31867.567317572266</v>
      </c>
      <c r="U39" s="370">
        <f>(Export!U39+Import!U39)^Parametre!$A$6</f>
        <v>11203.996587378988</v>
      </c>
      <c r="V39" s="370">
        <f>(Export!V39+Import!V39)^Parametre!$A$6</f>
        <v>25632.540860788657</v>
      </c>
      <c r="W39" s="370">
        <f>(Export!W39+Import!W39)^Parametre!$A$6</f>
        <v>62261.864624985334</v>
      </c>
      <c r="X39" s="370">
        <f>(Export!X39+Import!X39)^Parametre!$A$6</f>
        <v>26131.44800656864</v>
      </c>
      <c r="Y39" s="370">
        <f>(Export!Y39+Import!Y39)^Parametre!$A$6</f>
        <v>41585.4335891788</v>
      </c>
      <c r="Z39" s="370">
        <f>(Export!Z39+Import!Z39)^Parametre!$A$6</f>
        <v>5960.8043802829161</v>
      </c>
      <c r="AA39" s="370">
        <f>(Export!AA39+Import!AA39)^Parametre!$A$6</f>
        <v>50824.723095851688</v>
      </c>
      <c r="AB39" s="370">
        <f>(Export!AB39+Import!AB39)^Parametre!$A$6</f>
        <v>4221.2051975709501</v>
      </c>
      <c r="AC39" s="370">
        <f>(Export!AC39+Import!AC39)^Parametre!$A$6</f>
        <v>22547.763739227001</v>
      </c>
      <c r="AD39" s="370">
        <f>(Export!AD39+Import!AD39)^Parametre!$A$6</f>
        <v>14143.216093590596</v>
      </c>
      <c r="AE39" s="370">
        <f>(Export!AE39+Import!AE39)^Parametre!$A$6</f>
        <v>26028.646355615147</v>
      </c>
      <c r="AF39" s="370">
        <f>(Export!AF39+Import!AF39)^Parametre!$A$6</f>
        <v>101630.63991400428</v>
      </c>
      <c r="AG39" s="370">
        <f>(Export!AG39+Import!AG39)^Parametre!$A$6</f>
        <v>42406.547555654659</v>
      </c>
      <c r="AH39" s="370">
        <f>(Export!AH39+Import!AH39)^Parametre!$A$6</f>
        <v>324116.02186841983</v>
      </c>
      <c r="AI39" s="370">
        <f>(Export!AI39+Import!AI39)^Parametre!$A$6</f>
        <v>30747.268647475015</v>
      </c>
      <c r="AJ39" s="370">
        <f>(Export!AJ39+Import!AJ39)^Parametre!$A$6</f>
        <v>14998.400698741181</v>
      </c>
      <c r="AK39" s="370">
        <f>(Export!AK39+Import!AK39)^Parametre!$A$6</f>
        <v>90556.466485889337</v>
      </c>
      <c r="AL39" s="370">
        <f>(Export!AL39+Import!AL39)^Parametre!$A$6</f>
        <v>32369.614215649839</v>
      </c>
      <c r="AM39" s="370">
        <f>(Export!AM39+Import!AM39)^Parametre!$A$6</f>
        <v>0</v>
      </c>
      <c r="AN39" s="370">
        <f>(Export!AN39+Import!AN39)^Parametre!$A$6</f>
        <v>65115.966792408137</v>
      </c>
      <c r="AO39" s="370">
        <f>(Export!AO39+Import!AO39)^Parametre!$A$6</f>
        <v>54357.421843479664</v>
      </c>
      <c r="AP39" s="370">
        <f>(Export!AP39+Import!AP39)^Parametre!$A$6</f>
        <v>81318.513909810237</v>
      </c>
      <c r="AQ39" s="370">
        <f>(Export!AQ39+Import!AQ39)^Parametre!$A$6</f>
        <v>70711.639554390204</v>
      </c>
      <c r="AR39" s="370">
        <f>(Export!AR39+Import!AR39)^Parametre!$A$6</f>
        <v>83607.388640777441</v>
      </c>
      <c r="AS39" s="370">
        <f>(Export!AS39+Import!AS39)^Parametre!$A$6</f>
        <v>128418.95274082404</v>
      </c>
      <c r="AT39" s="370">
        <f>(Export!AT39+Import!AT39)^Parametre!$A$6</f>
        <v>33476.157747268429</v>
      </c>
      <c r="AU39" s="370">
        <f>(Export!AU39+Import!AU39)^Parametre!$A$6</f>
        <v>71844.973647709005</v>
      </c>
      <c r="AV39" s="370">
        <f>(Export!AV39+Import!AV39)^Parametre!$A$6</f>
        <v>128511.39442419104</v>
      </c>
      <c r="AW39" s="370">
        <f>(Export!AW39+Import!AW39)^Parametre!$A$6</f>
        <v>58757.057603065863</v>
      </c>
      <c r="AX39" s="370">
        <f>(Export!AX39+Import!AX39)^Parametre!$A$6</f>
        <v>143141.94503708548</v>
      </c>
      <c r="AY39" s="370">
        <f>(Export!AY39+Import!AY39)^Parametre!$A$6</f>
        <v>55571.221876075389</v>
      </c>
      <c r="AZ39" s="370">
        <f>(Export!AZ39+Import!AZ39)^Parametre!$A$6</f>
        <v>33145.243690460331</v>
      </c>
      <c r="BB39" s="358">
        <f t="shared" si="0"/>
        <v>2825954.1379220444</v>
      </c>
    </row>
    <row r="40" spans="1:54" ht="14.25" customHeight="1" x14ac:dyDescent="0.25">
      <c r="A40" s="238" t="s">
        <v>43</v>
      </c>
      <c r="B40" s="370">
        <f>(Export!B40+Import!B40)^Parametre!$A$6</f>
        <v>10353.033351631782</v>
      </c>
      <c r="C40" s="370">
        <f>(Export!C40+Import!C40)^Parametre!$A$6</f>
        <v>12902.914468444716</v>
      </c>
      <c r="D40" s="370">
        <f>(Export!D40+Import!D40)^Parametre!$A$6</f>
        <v>13881.402043741835</v>
      </c>
      <c r="E40" s="370">
        <f>(Export!E40+Import!E40)^Parametre!$A$6</f>
        <v>60514.679130448661</v>
      </c>
      <c r="F40" s="370">
        <f>(Export!F40+Import!F40)^Parametre!$A$6</f>
        <v>22229.77249816111</v>
      </c>
      <c r="G40" s="370">
        <f>(Export!G40+Import!G40)^Parametre!$A$6</f>
        <v>66408.985471922395</v>
      </c>
      <c r="H40" s="370">
        <f>(Export!H40+Import!H40)^Parametre!$A$6</f>
        <v>67776.119949064654</v>
      </c>
      <c r="I40" s="370">
        <f>(Export!I40+Import!I40)^Parametre!$A$6</f>
        <v>9290.1830600909034</v>
      </c>
      <c r="J40" s="370">
        <f>(Export!J40+Import!J40)^Parametre!$A$6</f>
        <v>74310.027453096802</v>
      </c>
      <c r="K40" s="370">
        <f>(Export!K40+Import!K40)^Parametre!$A$6</f>
        <v>24153.843901333799</v>
      </c>
      <c r="L40" s="370">
        <f>(Export!L40+Import!L40)^Parametre!$A$6</f>
        <v>13761.700507931424</v>
      </c>
      <c r="M40" s="370">
        <f>(Export!M40+Import!M40)^Parametre!$A$6</f>
        <v>21202.449884388359</v>
      </c>
      <c r="N40" s="370">
        <f>(Export!N40+Import!N40)^Parametre!$A$6</f>
        <v>94097.090970125108</v>
      </c>
      <c r="O40" s="370">
        <f>(Export!O40+Import!O40)^Parametre!$A$6</f>
        <v>43938.474616559004</v>
      </c>
      <c r="P40" s="370">
        <f>(Export!P40+Import!P40)^Parametre!$A$6</f>
        <v>70023.315111468401</v>
      </c>
      <c r="Q40" s="370">
        <f>(Export!Q40+Import!Q40)^Parametre!$A$6</f>
        <v>14842.475268296726</v>
      </c>
      <c r="R40" s="370">
        <f>(Export!R40+Import!R40)^Parametre!$A$6</f>
        <v>26816.466886411417</v>
      </c>
      <c r="S40" s="370">
        <f>(Export!S40+Import!S40)^Parametre!$A$6</f>
        <v>23260.627701332567</v>
      </c>
      <c r="T40" s="370">
        <f>(Export!T40+Import!T40)^Parametre!$A$6</f>
        <v>23466.770404126768</v>
      </c>
      <c r="U40" s="370">
        <f>(Export!U40+Import!U40)^Parametre!$A$6</f>
        <v>5092.8103233872744</v>
      </c>
      <c r="V40" s="370">
        <f>(Export!V40+Import!V40)^Parametre!$A$6</f>
        <v>20686.736863024096</v>
      </c>
      <c r="W40" s="370">
        <f>(Export!W40+Import!W40)^Parametre!$A$6</f>
        <v>30769.384680717943</v>
      </c>
      <c r="X40" s="370">
        <f>(Export!X40+Import!X40)^Parametre!$A$6</f>
        <v>18154.371041432416</v>
      </c>
      <c r="Y40" s="370">
        <f>(Export!Y40+Import!Y40)^Parametre!$A$6</f>
        <v>21427.593990693404</v>
      </c>
      <c r="Z40" s="370">
        <f>(Export!Z40+Import!Z40)^Parametre!$A$6</f>
        <v>3002.6143442007333</v>
      </c>
      <c r="AA40" s="370">
        <f>(Export!AA40+Import!AA40)^Parametre!$A$6</f>
        <v>30206.712433331766</v>
      </c>
      <c r="AB40" s="370">
        <f>(Export!AB40+Import!AB40)^Parametre!$A$6</f>
        <v>4979.4550675751661</v>
      </c>
      <c r="AC40" s="370">
        <f>(Export!AC40+Import!AC40)^Parametre!$A$6</f>
        <v>13506.485193787465</v>
      </c>
      <c r="AD40" s="370">
        <f>(Export!AD40+Import!AD40)^Parametre!$A$6</f>
        <v>7168.1307591310024</v>
      </c>
      <c r="AE40" s="370">
        <f>(Export!AE40+Import!AE40)^Parametre!$A$6</f>
        <v>21476.471187763629</v>
      </c>
      <c r="AF40" s="370">
        <f>(Export!AF40+Import!AF40)^Parametre!$A$6</f>
        <v>92331.994336524542</v>
      </c>
      <c r="AG40" s="370">
        <f>(Export!AG40+Import!AG40)^Parametre!$A$6</f>
        <v>22637.488225728575</v>
      </c>
      <c r="AH40" s="370">
        <f>(Export!AH40+Import!AH40)^Parametre!$A$6</f>
        <v>179778.70985133361</v>
      </c>
      <c r="AI40" s="370">
        <f>(Export!AI40+Import!AI40)^Parametre!$A$6</f>
        <v>22814.421026622611</v>
      </c>
      <c r="AJ40" s="370">
        <f>(Export!AJ40+Import!AJ40)^Parametre!$A$6</f>
        <v>6570.4925743813155</v>
      </c>
      <c r="AK40" s="370">
        <f>(Export!AK40+Import!AK40)^Parametre!$A$6</f>
        <v>79958.97736264515</v>
      </c>
      <c r="AL40" s="370">
        <f>(Export!AL40+Import!AL40)^Parametre!$A$6</f>
        <v>25966.092714345763</v>
      </c>
      <c r="AM40" s="370">
        <f>(Export!AM40+Import!AM40)^Parametre!$A$6</f>
        <v>65115.966792408137</v>
      </c>
      <c r="AN40" s="370">
        <f>(Export!AN40+Import!AN40)^Parametre!$A$6</f>
        <v>0</v>
      </c>
      <c r="AO40" s="370">
        <f>(Export!AO40+Import!AO40)^Parametre!$A$6</f>
        <v>61478.359912492786</v>
      </c>
      <c r="AP40" s="370">
        <f>(Export!AP40+Import!AP40)^Parametre!$A$6</f>
        <v>56340.852577858634</v>
      </c>
      <c r="AQ40" s="370">
        <f>(Export!AQ40+Import!AQ40)^Parametre!$A$6</f>
        <v>32045.498036073648</v>
      </c>
      <c r="AR40" s="370">
        <f>(Export!AR40+Import!AR40)^Parametre!$A$6</f>
        <v>67488.355432029901</v>
      </c>
      <c r="AS40" s="370">
        <f>(Export!AS40+Import!AS40)^Parametre!$A$6</f>
        <v>56745.765163754731</v>
      </c>
      <c r="AT40" s="370">
        <f>(Export!AT40+Import!AT40)^Parametre!$A$6</f>
        <v>36342.115497587649</v>
      </c>
      <c r="AU40" s="370">
        <f>(Export!AU40+Import!AU40)^Parametre!$A$6</f>
        <v>63318.417927408766</v>
      </c>
      <c r="AV40" s="370">
        <f>(Export!AV40+Import!AV40)^Parametre!$A$6</f>
        <v>35152.165111270173</v>
      </c>
      <c r="AW40" s="370">
        <f>(Export!AW40+Import!AW40)^Parametre!$A$6</f>
        <v>30647.258707101359</v>
      </c>
      <c r="AX40" s="370">
        <f>(Export!AX40+Import!AX40)^Parametre!$A$6</f>
        <v>123777.09056796416</v>
      </c>
      <c r="AY40" s="370">
        <f>(Export!AY40+Import!AY40)^Parametre!$A$6</f>
        <v>76494.897204454101</v>
      </c>
      <c r="AZ40" s="370">
        <f>(Export!AZ40+Import!AZ40)^Parametre!$A$6</f>
        <v>37389.161779050359</v>
      </c>
      <c r="BB40" s="358">
        <f t="shared" si="0"/>
        <v>2042095.1793646577</v>
      </c>
    </row>
    <row r="41" spans="1:54" ht="14.25" customHeight="1" x14ac:dyDescent="0.25">
      <c r="A41" s="238" t="s">
        <v>44</v>
      </c>
      <c r="B41" s="370">
        <f>(Export!B41+Import!B41)^Parametre!$A$6</f>
        <v>9519.6666469997781</v>
      </c>
      <c r="C41" s="370">
        <f>(Export!C41+Import!C41)^Parametre!$A$6</f>
        <v>29164.750475359808</v>
      </c>
      <c r="D41" s="370">
        <f>(Export!D41+Import!D41)^Parametre!$A$6</f>
        <v>28833.162028816747</v>
      </c>
      <c r="E41" s="370">
        <f>(Export!E41+Import!E41)^Parametre!$A$6</f>
        <v>78454.43417092973</v>
      </c>
      <c r="F41" s="370">
        <f>(Export!F41+Import!F41)^Parametre!$A$6</f>
        <v>73934.317548821666</v>
      </c>
      <c r="G41" s="370">
        <f>(Export!G41+Import!G41)^Parametre!$A$6</f>
        <v>67046.034265271795</v>
      </c>
      <c r="H41" s="370">
        <f>(Export!H41+Import!H41)^Parametre!$A$6</f>
        <v>89892.316061830337</v>
      </c>
      <c r="I41" s="370">
        <f>(Export!I41+Import!I41)^Parametre!$A$6</f>
        <v>28919.202858481422</v>
      </c>
      <c r="J41" s="370">
        <f>(Export!J41+Import!J41)^Parametre!$A$6</f>
        <v>287975.87614878436</v>
      </c>
      <c r="K41" s="370">
        <f>(Export!K41+Import!K41)^Parametre!$A$6</f>
        <v>57756.812208950731</v>
      </c>
      <c r="L41" s="370">
        <f>(Export!L41+Import!L41)^Parametre!$A$6</f>
        <v>55863.457873550935</v>
      </c>
      <c r="M41" s="370">
        <f>(Export!M41+Import!M41)^Parametre!$A$6</f>
        <v>110786.25356157684</v>
      </c>
      <c r="N41" s="370">
        <f>(Export!N41+Import!N41)^Parametre!$A$6</f>
        <v>116628.52112017883</v>
      </c>
      <c r="O41" s="370">
        <f>(Export!O41+Import!O41)^Parametre!$A$6</f>
        <v>63708.380761246794</v>
      </c>
      <c r="P41" s="370">
        <f>(Export!P41+Import!P41)^Parametre!$A$6</f>
        <v>179835.7670464082</v>
      </c>
      <c r="Q41" s="370">
        <f>(Export!Q41+Import!Q41)^Parametre!$A$6</f>
        <v>15112.850700314617</v>
      </c>
      <c r="R41" s="370">
        <f>(Export!R41+Import!R41)^Parametre!$A$6</f>
        <v>96136.403004637119</v>
      </c>
      <c r="S41" s="370">
        <f>(Export!S41+Import!S41)^Parametre!$A$6</f>
        <v>41114.42888889496</v>
      </c>
      <c r="T41" s="370">
        <f>(Export!T41+Import!T41)^Parametre!$A$6</f>
        <v>38216.380266058688</v>
      </c>
      <c r="U41" s="370">
        <f>(Export!U41+Import!U41)^Parametre!$A$6</f>
        <v>10053.582487352456</v>
      </c>
      <c r="V41" s="370">
        <f>(Export!V41+Import!V41)^Parametre!$A$6</f>
        <v>49463.336719736166</v>
      </c>
      <c r="W41" s="370">
        <f>(Export!W41+Import!W41)^Parametre!$A$6</f>
        <v>137712.6370658481</v>
      </c>
      <c r="X41" s="370">
        <f>(Export!X41+Import!X41)^Parametre!$A$6</f>
        <v>30872.684609537926</v>
      </c>
      <c r="Y41" s="370">
        <f>(Export!Y41+Import!Y41)^Parametre!$A$6</f>
        <v>39383.97228505525</v>
      </c>
      <c r="Z41" s="370">
        <f>(Export!Z41+Import!Z41)^Parametre!$A$6</f>
        <v>19654.155223514441</v>
      </c>
      <c r="AA41" s="370">
        <f>(Export!AA41+Import!AA41)^Parametre!$A$6</f>
        <v>138322.22798639417</v>
      </c>
      <c r="AB41" s="370">
        <f>(Export!AB41+Import!AB41)^Parametre!$A$6</f>
        <v>16771.714647882607</v>
      </c>
      <c r="AC41" s="370">
        <f>(Export!AC41+Import!AC41)^Parametre!$A$6</f>
        <v>80716.211835169772</v>
      </c>
      <c r="AD41" s="370">
        <f>(Export!AD41+Import!AD41)^Parametre!$A$6</f>
        <v>51058.282708684979</v>
      </c>
      <c r="AE41" s="370">
        <f>(Export!AE41+Import!AE41)^Parametre!$A$6</f>
        <v>27843.234389331519</v>
      </c>
      <c r="AF41" s="370">
        <f>(Export!AF41+Import!AF41)^Parametre!$A$6</f>
        <v>72923.252088548543</v>
      </c>
      <c r="AG41" s="370">
        <f>(Export!AG41+Import!AG41)^Parametre!$A$6</f>
        <v>49876.748523936483</v>
      </c>
      <c r="AH41" s="370">
        <f>(Export!AH41+Import!AH41)^Parametre!$A$6</f>
        <v>217218.80187062538</v>
      </c>
      <c r="AI41" s="370">
        <f>(Export!AI41+Import!AI41)^Parametre!$A$6</f>
        <v>42808.584952086421</v>
      </c>
      <c r="AJ41" s="370">
        <f>(Export!AJ41+Import!AJ41)^Parametre!$A$6</f>
        <v>19056.130686737011</v>
      </c>
      <c r="AK41" s="370">
        <f>(Export!AK41+Import!AK41)^Parametre!$A$6</f>
        <v>132448.27293128439</v>
      </c>
      <c r="AL41" s="370">
        <f>(Export!AL41+Import!AL41)^Parametre!$A$6</f>
        <v>44226.345283439376</v>
      </c>
      <c r="AM41" s="370">
        <f>(Export!AM41+Import!AM41)^Parametre!$A$6</f>
        <v>54357.421843479664</v>
      </c>
      <c r="AN41" s="370">
        <f>(Export!AN41+Import!AN41)^Parametre!$A$6</f>
        <v>61478.359912492786</v>
      </c>
      <c r="AO41" s="370">
        <f>(Export!AO41+Import!AO41)^Parametre!$A$6</f>
        <v>0</v>
      </c>
      <c r="AP41" s="370">
        <f>(Export!AP41+Import!AP41)^Parametre!$A$6</f>
        <v>73192.571825698265</v>
      </c>
      <c r="AQ41" s="370">
        <f>(Export!AQ41+Import!AQ41)^Parametre!$A$6</f>
        <v>34492.024431308753</v>
      </c>
      <c r="AR41" s="370">
        <f>(Export!AR41+Import!AR41)^Parametre!$A$6</f>
        <v>106994.3077186352</v>
      </c>
      <c r="AS41" s="370">
        <f>(Export!AS41+Import!AS41)^Parametre!$A$6</f>
        <v>162088.07929033521</v>
      </c>
      <c r="AT41" s="370">
        <f>(Export!AT41+Import!AT41)^Parametre!$A$6</f>
        <v>49362.980587582024</v>
      </c>
      <c r="AU41" s="370">
        <f>(Export!AU41+Import!AU41)^Parametre!$A$6</f>
        <v>76000.152884188326</v>
      </c>
      <c r="AV41" s="370">
        <f>(Export!AV41+Import!AV41)^Parametre!$A$6</f>
        <v>67895.282638781326</v>
      </c>
      <c r="AW41" s="370">
        <f>(Export!AW41+Import!AW41)^Parametre!$A$6</f>
        <v>77362.160599417082</v>
      </c>
      <c r="AX41" s="370">
        <f>(Export!AX41+Import!AX41)^Parametre!$A$6</f>
        <v>149820.50587826755</v>
      </c>
      <c r="AY41" s="370">
        <f>(Export!AY41+Import!AY41)^Parametre!$A$6</f>
        <v>127903.75529013993</v>
      </c>
      <c r="AZ41" s="370">
        <f>(Export!AZ41+Import!AZ41)^Parametre!$A$6</f>
        <v>109492.38833855074</v>
      </c>
      <c r="BB41" s="358">
        <f t="shared" si="0"/>
        <v>3799749.1831711549</v>
      </c>
    </row>
    <row r="42" spans="1:54" ht="14.25" customHeight="1" x14ac:dyDescent="0.25">
      <c r="A42" s="239" t="s">
        <v>45</v>
      </c>
      <c r="B42" s="370">
        <f>(Export!B42+Import!B42)^Parametre!$A$6</f>
        <v>6134.3755501273317</v>
      </c>
      <c r="C42" s="370">
        <f>(Export!C42+Import!C42)^Parametre!$A$6</f>
        <v>10345.546048421031</v>
      </c>
      <c r="D42" s="370">
        <f>(Export!D42+Import!D42)^Parametre!$A$6</f>
        <v>16469.922017726738</v>
      </c>
      <c r="E42" s="370">
        <f>(Export!E42+Import!E42)^Parametre!$A$6</f>
        <v>43385.466397504199</v>
      </c>
      <c r="F42" s="370">
        <f>(Export!F42+Import!F42)^Parametre!$A$6</f>
        <v>13140.161580817794</v>
      </c>
      <c r="G42" s="370">
        <f>(Export!G42+Import!G42)^Parametre!$A$6</f>
        <v>26081.034842199035</v>
      </c>
      <c r="H42" s="370">
        <f>(Export!H42+Import!H42)^Parametre!$A$6</f>
        <v>138199.29836956481</v>
      </c>
      <c r="I42" s="370">
        <f>(Export!I42+Import!I42)^Parametre!$A$6</f>
        <v>5090.3816399165989</v>
      </c>
      <c r="J42" s="370">
        <f>(Export!J42+Import!J42)^Parametre!$A$6</f>
        <v>86807.159051255672</v>
      </c>
      <c r="K42" s="370">
        <f>(Export!K42+Import!K42)^Parametre!$A$6</f>
        <v>29054.666182560075</v>
      </c>
      <c r="L42" s="370">
        <f>(Export!L42+Import!L42)^Parametre!$A$6</f>
        <v>13422.218345713201</v>
      </c>
      <c r="M42" s="370">
        <f>(Export!M42+Import!M42)^Parametre!$A$6</f>
        <v>21325.489852756022</v>
      </c>
      <c r="N42" s="370">
        <f>(Export!N42+Import!N42)^Parametre!$A$6</f>
        <v>89486.291769633637</v>
      </c>
      <c r="O42" s="370">
        <f>(Export!O42+Import!O42)^Parametre!$A$6</f>
        <v>18090.129853596962</v>
      </c>
      <c r="P42" s="370">
        <f>(Export!P42+Import!P42)^Parametre!$A$6</f>
        <v>55228.272689628815</v>
      </c>
      <c r="Q42" s="370">
        <f>(Export!Q42+Import!Q42)^Parametre!$A$6</f>
        <v>20574.547778505363</v>
      </c>
      <c r="R42" s="370">
        <f>(Export!R42+Import!R42)^Parametre!$A$6</f>
        <v>19712.901945426504</v>
      </c>
      <c r="S42" s="370">
        <f>(Export!S42+Import!S42)^Parametre!$A$6</f>
        <v>5702.8917883824515</v>
      </c>
      <c r="T42" s="370">
        <f>(Export!T42+Import!T42)^Parametre!$A$6</f>
        <v>20005.19415151975</v>
      </c>
      <c r="U42" s="370">
        <f>(Export!U42+Import!U42)^Parametre!$A$6</f>
        <v>7323.9319098418709</v>
      </c>
      <c r="V42" s="370">
        <f>(Export!V42+Import!V42)^Parametre!$A$6</f>
        <v>18703.741857179273</v>
      </c>
      <c r="W42" s="370">
        <f>(Export!W42+Import!W42)^Parametre!$A$6</f>
        <v>27866.651903305497</v>
      </c>
      <c r="X42" s="370">
        <f>(Export!X42+Import!X42)^Parametre!$A$6</f>
        <v>14210.884856334598</v>
      </c>
      <c r="Y42" s="370">
        <f>(Export!Y42+Import!Y42)^Parametre!$A$6</f>
        <v>23295.395000299952</v>
      </c>
      <c r="Z42" s="370">
        <f>(Export!Z42+Import!Z42)^Parametre!$A$6</f>
        <v>2601.638445287892</v>
      </c>
      <c r="AA42" s="370">
        <f>(Export!AA42+Import!AA42)^Parametre!$A$6</f>
        <v>66412.113390329629</v>
      </c>
      <c r="AB42" s="370">
        <f>(Export!AB42+Import!AB42)^Parametre!$A$6</f>
        <v>5958.6064511763152</v>
      </c>
      <c r="AC42" s="370">
        <f>(Export!AC42+Import!AC42)^Parametre!$A$6</f>
        <v>16911.489485553895</v>
      </c>
      <c r="AD42" s="370">
        <f>(Export!AD42+Import!AD42)^Parametre!$A$6</f>
        <v>15275.636636814846</v>
      </c>
      <c r="AE42" s="370">
        <f>(Export!AE42+Import!AE42)^Parametre!$A$6</f>
        <v>15397.36692720654</v>
      </c>
      <c r="AF42" s="370">
        <f>(Export!AF42+Import!AF42)^Parametre!$A$6</f>
        <v>94513.354261236542</v>
      </c>
      <c r="AG42" s="370">
        <f>(Export!AG42+Import!AG42)^Parametre!$A$6</f>
        <v>18778.808134969589</v>
      </c>
      <c r="AH42" s="370">
        <f>(Export!AH42+Import!AH42)^Parametre!$A$6</f>
        <v>174084.21053452836</v>
      </c>
      <c r="AI42" s="370">
        <f>(Export!AI42+Import!AI42)^Parametre!$A$6</f>
        <v>21306.408764266213</v>
      </c>
      <c r="AJ42" s="370">
        <f>(Export!AJ42+Import!AJ42)^Parametre!$A$6</f>
        <v>7575.7367351301227</v>
      </c>
      <c r="AK42" s="370">
        <f>(Export!AK42+Import!AK42)^Parametre!$A$6</f>
        <v>96363.224904109549</v>
      </c>
      <c r="AL42" s="370">
        <f>(Export!AL42+Import!AL42)^Parametre!$A$6</f>
        <v>24420.996996846792</v>
      </c>
      <c r="AM42" s="370">
        <f>(Export!AM42+Import!AM42)^Parametre!$A$6</f>
        <v>81318.513909810237</v>
      </c>
      <c r="AN42" s="370">
        <f>(Export!AN42+Import!AN42)^Parametre!$A$6</f>
        <v>56340.852577858634</v>
      </c>
      <c r="AO42" s="370">
        <f>(Export!AO42+Import!AO42)^Parametre!$A$6</f>
        <v>73192.571825698265</v>
      </c>
      <c r="AP42" s="370">
        <f>(Export!AP42+Import!AP42)^Parametre!$A$6</f>
        <v>0</v>
      </c>
      <c r="AQ42" s="370">
        <f>(Export!AQ42+Import!AQ42)^Parametre!$A$6</f>
        <v>32434.405976678529</v>
      </c>
      <c r="AR42" s="370">
        <f>(Export!AR42+Import!AR42)^Parametre!$A$6</f>
        <v>82604.674815714883</v>
      </c>
      <c r="AS42" s="370">
        <f>(Export!AS42+Import!AS42)^Parametre!$A$6</f>
        <v>61163.560919145311</v>
      </c>
      <c r="AT42" s="370">
        <f>(Export!AT42+Import!AT42)^Parametre!$A$6</f>
        <v>25520.495034187719</v>
      </c>
      <c r="AU42" s="370">
        <f>(Export!AU42+Import!AU42)^Parametre!$A$6</f>
        <v>61102.660550666697</v>
      </c>
      <c r="AV42" s="370">
        <f>(Export!AV42+Import!AV42)^Parametre!$A$6</f>
        <v>40300.001992431709</v>
      </c>
      <c r="AW42" s="370">
        <f>(Export!AW42+Import!AW42)^Parametre!$A$6</f>
        <v>39533.944914465596</v>
      </c>
      <c r="AX42" s="370">
        <f>(Export!AX42+Import!AX42)^Parametre!$A$6</f>
        <v>89869.746859552237</v>
      </c>
      <c r="AY42" s="370">
        <f>(Export!AY42+Import!AY42)^Parametre!$A$6</f>
        <v>37889.394549002762</v>
      </c>
      <c r="AZ42" s="370">
        <f>(Export!AZ42+Import!AZ42)^Parametre!$A$6</f>
        <v>34663.194209708949</v>
      </c>
      <c r="BB42" s="358">
        <f t="shared" si="0"/>
        <v>2005190.1651845952</v>
      </c>
    </row>
    <row r="43" spans="1:54" ht="14.25" customHeight="1" x14ac:dyDescent="0.25">
      <c r="A43" s="239" t="s">
        <v>46</v>
      </c>
      <c r="B43" s="370">
        <f>(Export!B43+Import!B43)^Parametre!$A$6</f>
        <v>4052.8266222477369</v>
      </c>
      <c r="C43" s="370">
        <f>(Export!C43+Import!C43)^Parametre!$A$6</f>
        <v>5521.6107658906922</v>
      </c>
      <c r="D43" s="370">
        <f>(Export!D43+Import!D43)^Parametre!$A$6</f>
        <v>13133.142283170468</v>
      </c>
      <c r="E43" s="370">
        <f>(Export!E43+Import!E43)^Parametre!$A$6</f>
        <v>36612.502780739771</v>
      </c>
      <c r="F43" s="370">
        <f>(Export!F43+Import!F43)^Parametre!$A$6</f>
        <v>21171.396901480071</v>
      </c>
      <c r="G43" s="370">
        <f>(Export!G43+Import!G43)^Parametre!$A$6</f>
        <v>20195.826993218179</v>
      </c>
      <c r="H43" s="370">
        <f>(Export!H43+Import!H43)^Parametre!$A$6</f>
        <v>39183.08964795911</v>
      </c>
      <c r="I43" s="370">
        <f>(Export!I43+Import!I43)^Parametre!$A$6</f>
        <v>4394.3630243756606</v>
      </c>
      <c r="J43" s="370">
        <f>(Export!J43+Import!J43)^Parametre!$A$6</f>
        <v>57900.823367029938</v>
      </c>
      <c r="K43" s="370">
        <f>(Export!K43+Import!K43)^Parametre!$A$6</f>
        <v>16879.959390946413</v>
      </c>
      <c r="L43" s="370">
        <f>(Export!L43+Import!L43)^Parametre!$A$6</f>
        <v>6191.3640540675688</v>
      </c>
      <c r="M43" s="370">
        <f>(Export!M43+Import!M43)^Parametre!$A$6</f>
        <v>13071.25830056158</v>
      </c>
      <c r="N43" s="370">
        <f>(Export!N43+Import!N43)^Parametre!$A$6</f>
        <v>52560.506734905059</v>
      </c>
      <c r="O43" s="370">
        <f>(Export!O43+Import!O43)^Parametre!$A$6</f>
        <v>20943.3700471056</v>
      </c>
      <c r="P43" s="370">
        <f>(Export!P43+Import!P43)^Parametre!$A$6</f>
        <v>37885.099179888653</v>
      </c>
      <c r="Q43" s="370">
        <f>(Export!Q43+Import!Q43)^Parametre!$A$6</f>
        <v>46648.813762838603</v>
      </c>
      <c r="R43" s="370">
        <f>(Export!R43+Import!R43)^Parametre!$A$6</f>
        <v>18855.417062213182</v>
      </c>
      <c r="S43" s="370">
        <f>(Export!S43+Import!S43)^Parametre!$A$6</f>
        <v>0</v>
      </c>
      <c r="T43" s="370">
        <f>(Export!T43+Import!T43)^Parametre!$A$6</f>
        <v>11267.120803914371</v>
      </c>
      <c r="U43" s="370">
        <f>(Export!U43+Import!U43)^Parametre!$A$6</f>
        <v>2815.9780041754589</v>
      </c>
      <c r="V43" s="370">
        <f>(Export!V43+Import!V43)^Parametre!$A$6</f>
        <v>26008.599803718771</v>
      </c>
      <c r="W43" s="370">
        <f>(Export!W43+Import!W43)^Parametre!$A$6</f>
        <v>17108.07918411649</v>
      </c>
      <c r="X43" s="370">
        <f>(Export!X43+Import!X43)^Parametre!$A$6</f>
        <v>12087.583398264518</v>
      </c>
      <c r="Y43" s="370">
        <f>(Export!Y43+Import!Y43)^Parametre!$A$6</f>
        <v>10152.678774589493</v>
      </c>
      <c r="Z43" s="370">
        <f>(Export!Z43+Import!Z43)^Parametre!$A$6</f>
        <v>3069.7900270213922</v>
      </c>
      <c r="AA43" s="370">
        <f>(Export!AA43+Import!AA43)^Parametre!$A$6</f>
        <v>45001.373434707522</v>
      </c>
      <c r="AB43" s="370">
        <f>(Export!AB43+Import!AB43)^Parametre!$A$6</f>
        <v>0</v>
      </c>
      <c r="AC43" s="370">
        <f>(Export!AC43+Import!AC43)^Parametre!$A$6</f>
        <v>11796.882294911651</v>
      </c>
      <c r="AD43" s="370">
        <f>(Export!AD43+Import!AD43)^Parametre!$A$6</f>
        <v>7523.0128891289296</v>
      </c>
      <c r="AE43" s="370">
        <f>(Export!AE43+Import!AE43)^Parametre!$A$6</f>
        <v>12993.663229833332</v>
      </c>
      <c r="AF43" s="370">
        <f>(Export!AF43+Import!AF43)^Parametre!$A$6</f>
        <v>49632.07749379427</v>
      </c>
      <c r="AG43" s="370">
        <f>(Export!AG43+Import!AG43)^Parametre!$A$6</f>
        <v>12209.33484429025</v>
      </c>
      <c r="AH43" s="370">
        <f>(Export!AH43+Import!AH43)^Parametre!$A$6</f>
        <v>108219.37377198225</v>
      </c>
      <c r="AI43" s="370">
        <f>(Export!AI43+Import!AI43)^Parametre!$A$6</f>
        <v>12426.169991594354</v>
      </c>
      <c r="AJ43" s="370">
        <f>(Export!AJ43+Import!AJ43)^Parametre!$A$6</f>
        <v>4263.4176654416578</v>
      </c>
      <c r="AK43" s="370">
        <f>(Export!AK43+Import!AK43)^Parametre!$A$6</f>
        <v>40720.866410846415</v>
      </c>
      <c r="AL43" s="370">
        <f>(Export!AL43+Import!AL43)^Parametre!$A$6</f>
        <v>12419.764982075949</v>
      </c>
      <c r="AM43" s="370">
        <f>(Export!AM43+Import!AM43)^Parametre!$A$6</f>
        <v>70711.639554390204</v>
      </c>
      <c r="AN43" s="370">
        <f>(Export!AN43+Import!AN43)^Parametre!$A$6</f>
        <v>32045.498036073648</v>
      </c>
      <c r="AO43" s="370">
        <f>(Export!AO43+Import!AO43)^Parametre!$A$6</f>
        <v>34492.024431308753</v>
      </c>
      <c r="AP43" s="370">
        <f>(Export!AP43+Import!AP43)^Parametre!$A$6</f>
        <v>32434.405976678529</v>
      </c>
      <c r="AQ43" s="370">
        <f>(Export!AQ43+Import!AQ43)^Parametre!$A$6</f>
        <v>0</v>
      </c>
      <c r="AR43" s="370">
        <f>(Export!AR43+Import!AR43)^Parametre!$A$6</f>
        <v>29578.652925716546</v>
      </c>
      <c r="AS43" s="370">
        <f>(Export!AS43+Import!AS43)^Parametre!$A$6</f>
        <v>30894.731694740447</v>
      </c>
      <c r="AT43" s="370">
        <f>(Export!AT43+Import!AT43)^Parametre!$A$6</f>
        <v>30905.865264703396</v>
      </c>
      <c r="AU43" s="370">
        <f>(Export!AU43+Import!AU43)^Parametre!$A$6</f>
        <v>36222.494167022785</v>
      </c>
      <c r="AV43" s="370">
        <f>(Export!AV43+Import!AV43)^Parametre!$A$6</f>
        <v>30640.284077664815</v>
      </c>
      <c r="AW43" s="370">
        <f>(Export!AW43+Import!AW43)^Parametre!$A$6</f>
        <v>21565.015355895299</v>
      </c>
      <c r="AX43" s="370">
        <f>(Export!AX43+Import!AX43)^Parametre!$A$6</f>
        <v>88707.572325196685</v>
      </c>
      <c r="AY43" s="370">
        <f>(Export!AY43+Import!AY43)^Parametre!$A$6</f>
        <v>39018.253960037728</v>
      </c>
      <c r="AZ43" s="370">
        <f>(Export!AZ43+Import!AZ43)^Parametre!$A$6</f>
        <v>14190.552703119072</v>
      </c>
      <c r="BB43" s="358">
        <f t="shared" si="0"/>
        <v>1306324.1283955933</v>
      </c>
    </row>
    <row r="44" spans="1:54" ht="14.25" customHeight="1" x14ac:dyDescent="0.25">
      <c r="A44" s="239" t="s">
        <v>47</v>
      </c>
      <c r="B44" s="370">
        <f>(Export!B44+Import!B44)^Parametre!$A$6</f>
        <v>5389.9785778795076</v>
      </c>
      <c r="C44" s="370">
        <f>(Export!C44+Import!C44)^Parametre!$A$6</f>
        <v>36987.485392764946</v>
      </c>
      <c r="D44" s="370">
        <f>(Export!D44+Import!D44)^Parametre!$A$6</f>
        <v>98457.316706885729</v>
      </c>
      <c r="E44" s="370">
        <f>(Export!E44+Import!E44)^Parametre!$A$6</f>
        <v>241589.24173713406</v>
      </c>
      <c r="F44" s="370">
        <f>(Export!F44+Import!F44)^Parametre!$A$6</f>
        <v>73288.031657836196</v>
      </c>
      <c r="G44" s="370">
        <f>(Export!G44+Import!G44)^Parametre!$A$6</f>
        <v>34333.345749577042</v>
      </c>
      <c r="H44" s="370">
        <f>(Export!H44+Import!H44)^Parametre!$A$6</f>
        <v>108931.95518248995</v>
      </c>
      <c r="I44" s="370">
        <f>(Export!I44+Import!I44)^Parametre!$A$6</f>
        <v>38216.704749624871</v>
      </c>
      <c r="J44" s="370">
        <f>(Export!J44+Import!J44)^Parametre!$A$6</f>
        <v>284349.54455861187</v>
      </c>
      <c r="K44" s="370">
        <f>(Export!K44+Import!K44)^Parametre!$A$6</f>
        <v>99238.840984767652</v>
      </c>
      <c r="L44" s="370">
        <f>(Export!L44+Import!L44)^Parametre!$A$6</f>
        <v>28063.400677216578</v>
      </c>
      <c r="M44" s="370">
        <f>(Export!M44+Import!M44)^Parametre!$A$6</f>
        <v>71541.510292976061</v>
      </c>
      <c r="N44" s="370">
        <f>(Export!N44+Import!N44)^Parametre!$A$6</f>
        <v>246474.74214578257</v>
      </c>
      <c r="O44" s="370">
        <f>(Export!O44+Import!O44)^Parametre!$A$6</f>
        <v>49220.044154388968</v>
      </c>
      <c r="P44" s="370">
        <f>(Export!P44+Import!P44)^Parametre!$A$6</f>
        <v>268092.43698075484</v>
      </c>
      <c r="Q44" s="370">
        <f>(Export!Q44+Import!Q44)^Parametre!$A$6</f>
        <v>17720.500525944521</v>
      </c>
      <c r="R44" s="370">
        <f>(Export!R44+Import!R44)^Parametre!$A$6</f>
        <v>118147.65681201637</v>
      </c>
      <c r="S44" s="370">
        <f>(Export!S44+Import!S44)^Parametre!$A$6</f>
        <v>17695.986679188023</v>
      </c>
      <c r="T44" s="370">
        <f>(Export!T44+Import!T44)^Parametre!$A$6</f>
        <v>198330.83213441627</v>
      </c>
      <c r="U44" s="370">
        <f>(Export!U44+Import!U44)^Parametre!$A$6</f>
        <v>32180.765370947909</v>
      </c>
      <c r="V44" s="370">
        <f>(Export!V44+Import!V44)^Parametre!$A$6</f>
        <v>70144.090494780816</v>
      </c>
      <c r="W44" s="370">
        <f>(Export!W44+Import!W44)^Parametre!$A$6</f>
        <v>146894.369943167</v>
      </c>
      <c r="X44" s="370">
        <f>(Export!X44+Import!X44)^Parametre!$A$6</f>
        <v>102472.02881303756</v>
      </c>
      <c r="Y44" s="370">
        <f>(Export!Y44+Import!Y44)^Parametre!$A$6</f>
        <v>116810.21986902515</v>
      </c>
      <c r="Z44" s="370">
        <f>(Export!Z44+Import!Z44)^Parametre!$A$6</f>
        <v>28205.939144974414</v>
      </c>
      <c r="AA44" s="370">
        <f>(Export!AA44+Import!AA44)^Parametre!$A$6</f>
        <v>125681.98437369613</v>
      </c>
      <c r="AB44" s="370">
        <f>(Export!AB44+Import!AB44)^Parametre!$A$6</f>
        <v>6809.0848100166886</v>
      </c>
      <c r="AC44" s="370">
        <f>(Export!AC44+Import!AC44)^Parametre!$A$6</f>
        <v>44322.117636796189</v>
      </c>
      <c r="AD44" s="370">
        <f>(Export!AD44+Import!AD44)^Parametre!$A$6</f>
        <v>33457.952658224618</v>
      </c>
      <c r="AE44" s="370">
        <f>(Export!AE44+Import!AE44)^Parametre!$A$6</f>
        <v>85739.269611868032</v>
      </c>
      <c r="AF44" s="370">
        <f>(Export!AF44+Import!AF44)^Parametre!$A$6</f>
        <v>74644.4706310521</v>
      </c>
      <c r="AG44" s="370">
        <f>(Export!AG44+Import!AG44)^Parametre!$A$6</f>
        <v>72586.076407669258</v>
      </c>
      <c r="AH44" s="370">
        <f>(Export!AH44+Import!AH44)^Parametre!$A$6</f>
        <v>358981.85575896449</v>
      </c>
      <c r="AI44" s="370">
        <f>(Export!AI44+Import!AI44)^Parametre!$A$6</f>
        <v>159369.4815588292</v>
      </c>
      <c r="AJ44" s="370">
        <f>(Export!AJ44+Import!AJ44)^Parametre!$A$6</f>
        <v>45587.642154316338</v>
      </c>
      <c r="AK44" s="370">
        <f>(Export!AK44+Import!AK44)^Parametre!$A$6</f>
        <v>138163.72002917409</v>
      </c>
      <c r="AL44" s="370">
        <f>(Export!AL44+Import!AL44)^Parametre!$A$6</f>
        <v>77748.600051319256</v>
      </c>
      <c r="AM44" s="370">
        <f>(Export!AM44+Import!AM44)^Parametre!$A$6</f>
        <v>83607.388640777441</v>
      </c>
      <c r="AN44" s="370">
        <f>(Export!AN44+Import!AN44)^Parametre!$A$6</f>
        <v>67488.355432029901</v>
      </c>
      <c r="AO44" s="370">
        <f>(Export!AO44+Import!AO44)^Parametre!$A$6</f>
        <v>106994.3077186352</v>
      </c>
      <c r="AP44" s="370">
        <f>(Export!AP44+Import!AP44)^Parametre!$A$6</f>
        <v>82604.674815714883</v>
      </c>
      <c r="AQ44" s="370">
        <f>(Export!AQ44+Import!AQ44)^Parametre!$A$6</f>
        <v>29578.652925716546</v>
      </c>
      <c r="AR44" s="370">
        <f>(Export!AR44+Import!AR44)^Parametre!$A$6</f>
        <v>0</v>
      </c>
      <c r="AS44" s="370">
        <f>(Export!AS44+Import!AS44)^Parametre!$A$6</f>
        <v>303026.93699935323</v>
      </c>
      <c r="AT44" s="370">
        <f>(Export!AT44+Import!AT44)^Parametre!$A$6</f>
        <v>23921.273027579449</v>
      </c>
      <c r="AU44" s="370">
        <f>(Export!AU44+Import!AU44)^Parametre!$A$6</f>
        <v>183111.73920265189</v>
      </c>
      <c r="AV44" s="370">
        <f>(Export!AV44+Import!AV44)^Parametre!$A$6</f>
        <v>179374.93507706144</v>
      </c>
      <c r="AW44" s="370">
        <f>(Export!AW44+Import!AW44)^Parametre!$A$6</f>
        <v>127265.0756089038</v>
      </c>
      <c r="AX44" s="370">
        <f>(Export!AX44+Import!AX44)^Parametre!$A$6</f>
        <v>193588.89718850097</v>
      </c>
      <c r="AY44" s="370">
        <f>(Export!AY44+Import!AY44)^Parametre!$A$6</f>
        <v>130208.83867959963</v>
      </c>
      <c r="AZ44" s="370">
        <f>(Export!AZ44+Import!AZ44)^Parametre!$A$6</f>
        <v>35493.027503722478</v>
      </c>
      <c r="BB44" s="358">
        <f t="shared" si="0"/>
        <v>5302133.3278383631</v>
      </c>
    </row>
    <row r="45" spans="1:54" ht="14.25" customHeight="1" x14ac:dyDescent="0.25">
      <c r="A45" s="239" t="s">
        <v>48</v>
      </c>
      <c r="B45" s="370">
        <f>(Export!B45+Import!B45)^Parametre!$A$6</f>
        <v>9739.1618864253414</v>
      </c>
      <c r="C45" s="370">
        <f>(Export!C45+Import!C45)^Parametre!$A$6</f>
        <v>109252.79879312018</v>
      </c>
      <c r="D45" s="370">
        <f>(Export!D45+Import!D45)^Parametre!$A$6</f>
        <v>170604.0655572135</v>
      </c>
      <c r="E45" s="370">
        <f>(Export!E45+Import!E45)^Parametre!$A$6</f>
        <v>158407.59096027064</v>
      </c>
      <c r="F45" s="370">
        <f>(Export!F45+Import!F45)^Parametre!$A$6</f>
        <v>213210.26649394725</v>
      </c>
      <c r="G45" s="370">
        <f>(Export!G45+Import!G45)^Parametre!$A$6</f>
        <v>28975.592925253488</v>
      </c>
      <c r="H45" s="370">
        <f>(Export!H45+Import!H45)^Parametre!$A$6</f>
        <v>87141.430155810507</v>
      </c>
      <c r="I45" s="370">
        <f>(Export!I45+Import!I45)^Parametre!$A$6</f>
        <v>147525.92638973668</v>
      </c>
      <c r="J45" s="370">
        <f>(Export!J45+Import!J45)^Parametre!$A$6</f>
        <v>781094.39480354742</v>
      </c>
      <c r="K45" s="370">
        <f>(Export!K45+Import!K45)^Parametre!$A$6</f>
        <v>92873.393735988779</v>
      </c>
      <c r="L45" s="370">
        <f>(Export!L45+Import!L45)^Parametre!$A$6</f>
        <v>29310.671587665816</v>
      </c>
      <c r="M45" s="370">
        <f>(Export!M45+Import!M45)^Parametre!$A$6</f>
        <v>87181.43084109138</v>
      </c>
      <c r="N45" s="370">
        <f>(Export!N45+Import!N45)^Parametre!$A$6</f>
        <v>270866.62858126318</v>
      </c>
      <c r="O45" s="370">
        <f>(Export!O45+Import!O45)^Parametre!$A$6</f>
        <v>43384.829541442246</v>
      </c>
      <c r="P45" s="370">
        <f>(Export!P45+Import!P45)^Parametre!$A$6</f>
        <v>227093.01956458282</v>
      </c>
      <c r="Q45" s="370">
        <f>(Export!Q45+Import!Q45)^Parametre!$A$6</f>
        <v>28831.058052558528</v>
      </c>
      <c r="R45" s="370">
        <f>(Export!R45+Import!R45)^Parametre!$A$6</f>
        <v>259037.0657042347</v>
      </c>
      <c r="S45" s="370">
        <f>(Export!S45+Import!S45)^Parametre!$A$6</f>
        <v>13191.877352750063</v>
      </c>
      <c r="T45" s="370">
        <f>(Export!T45+Import!T45)^Parametre!$A$6</f>
        <v>239727.5241319194</v>
      </c>
      <c r="U45" s="370">
        <f>(Export!U45+Import!U45)^Parametre!$A$6</f>
        <v>28652.467033398709</v>
      </c>
      <c r="V45" s="370">
        <f>(Export!V45+Import!V45)^Parametre!$A$6</f>
        <v>158535.13804923501</v>
      </c>
      <c r="W45" s="370">
        <f>(Export!W45+Import!W45)^Parametre!$A$6</f>
        <v>438379.35717045347</v>
      </c>
      <c r="X45" s="370">
        <f>(Export!X45+Import!X45)^Parametre!$A$6</f>
        <v>117035.67764117915</v>
      </c>
      <c r="Y45" s="370">
        <f>(Export!Y45+Import!Y45)^Parametre!$A$6</f>
        <v>651594.51345025154</v>
      </c>
      <c r="Z45" s="370">
        <f>(Export!Z45+Import!Z45)^Parametre!$A$6</f>
        <v>32955.871612051167</v>
      </c>
      <c r="AA45" s="370">
        <f>(Export!AA45+Import!AA45)^Parametre!$A$6</f>
        <v>343613.47285570746</v>
      </c>
      <c r="AB45" s="370">
        <f>(Export!AB45+Import!AB45)^Parametre!$A$6</f>
        <v>16643.321994121245</v>
      </c>
      <c r="AC45" s="370">
        <f>(Export!AC45+Import!AC45)^Parametre!$A$6</f>
        <v>45345.882132118677</v>
      </c>
      <c r="AD45" s="370">
        <f>(Export!AD45+Import!AD45)^Parametre!$A$6</f>
        <v>25562.713351285696</v>
      </c>
      <c r="AE45" s="370">
        <f>(Export!AE45+Import!AE45)^Parametre!$A$6</f>
        <v>56218.360769090235</v>
      </c>
      <c r="AF45" s="370">
        <f>(Export!AF45+Import!AF45)^Parametre!$A$6</f>
        <v>79640.193183969619</v>
      </c>
      <c r="AG45" s="370">
        <f>(Export!AG45+Import!AG45)^Parametre!$A$6</f>
        <v>699155.26013678103</v>
      </c>
      <c r="AH45" s="370">
        <f>(Export!AH45+Import!AH45)^Parametre!$A$6</f>
        <v>416578.88578114472</v>
      </c>
      <c r="AI45" s="370">
        <f>(Export!AI45+Import!AI45)^Parametre!$A$6</f>
        <v>102594.5680054261</v>
      </c>
      <c r="AJ45" s="370">
        <f>(Export!AJ45+Import!AJ45)^Parametre!$A$6</f>
        <v>83542.400200137898</v>
      </c>
      <c r="AK45" s="370">
        <f>(Export!AK45+Import!AK45)^Parametre!$A$6</f>
        <v>108643.48620414388</v>
      </c>
      <c r="AL45" s="370">
        <f>(Export!AL45+Import!AL45)^Parametre!$A$6</f>
        <v>67145.114396730307</v>
      </c>
      <c r="AM45" s="370">
        <f>(Export!AM45+Import!AM45)^Parametre!$A$6</f>
        <v>128418.95274082404</v>
      </c>
      <c r="AN45" s="370">
        <f>(Export!AN45+Import!AN45)^Parametre!$A$6</f>
        <v>56745.765163754731</v>
      </c>
      <c r="AO45" s="370">
        <f>(Export!AO45+Import!AO45)^Parametre!$A$6</f>
        <v>162088.07929033521</v>
      </c>
      <c r="AP45" s="370">
        <f>(Export!AP45+Import!AP45)^Parametre!$A$6</f>
        <v>61163.560919145311</v>
      </c>
      <c r="AQ45" s="370">
        <f>(Export!AQ45+Import!AQ45)^Parametre!$A$6</f>
        <v>30894.731694740447</v>
      </c>
      <c r="AR45" s="370">
        <f>(Export!AR45+Import!AR45)^Parametre!$A$6</f>
        <v>303026.93699935323</v>
      </c>
      <c r="AS45" s="370">
        <f>(Export!AS45+Import!AS45)^Parametre!$A$6</f>
        <v>0</v>
      </c>
      <c r="AT45" s="370">
        <f>(Export!AT45+Import!AT45)^Parametre!$A$6</f>
        <v>23341.596175283299</v>
      </c>
      <c r="AU45" s="370">
        <f>(Export!AU45+Import!AU45)^Parametre!$A$6</f>
        <v>170369.39576848887</v>
      </c>
      <c r="AV45" s="370">
        <f>(Export!AV45+Import!AV45)^Parametre!$A$6</f>
        <v>222861.0523222934</v>
      </c>
      <c r="AW45" s="370">
        <f>(Export!AW45+Import!AW45)^Parametre!$A$6</f>
        <v>115474.8592778099</v>
      </c>
      <c r="AX45" s="370">
        <f>(Export!AX45+Import!AX45)^Parametre!$A$6</f>
        <v>248133.32625796157</v>
      </c>
      <c r="AY45" s="370">
        <f>(Export!AY45+Import!AY45)^Parametre!$A$6</f>
        <v>141638.98417529688</v>
      </c>
      <c r="AZ45" s="370">
        <f>(Export!AZ45+Import!AZ45)^Parametre!$A$6</f>
        <v>57109.034530799065</v>
      </c>
      <c r="BB45" s="358">
        <f t="shared" si="0"/>
        <v>8190551.6863421341</v>
      </c>
    </row>
    <row r="46" spans="1:54" ht="14.25" customHeight="1" x14ac:dyDescent="0.25">
      <c r="A46" s="238" t="s">
        <v>49</v>
      </c>
      <c r="B46" s="370">
        <f>(Export!B46+Import!B46)^Parametre!$A$6</f>
        <v>14991.223915344604</v>
      </c>
      <c r="C46" s="370">
        <f>(Export!C46+Import!C46)^Parametre!$A$6</f>
        <v>4506.3641386377112</v>
      </c>
      <c r="D46" s="370">
        <f>(Export!D46+Import!D46)^Parametre!$A$6</f>
        <v>4917.1632167338112</v>
      </c>
      <c r="E46" s="370">
        <f>(Export!E46+Import!E46)^Parametre!$A$6</f>
        <v>24650.919133117615</v>
      </c>
      <c r="F46" s="370">
        <f>(Export!F46+Import!F46)^Parametre!$A$6</f>
        <v>11558.010072672545</v>
      </c>
      <c r="G46" s="370">
        <f>(Export!G46+Import!G46)^Parametre!$A$6</f>
        <v>33667.205130957933</v>
      </c>
      <c r="H46" s="370">
        <f>(Export!H46+Import!H46)^Parametre!$A$6</f>
        <v>30536.904256325655</v>
      </c>
      <c r="I46" s="370">
        <f>(Export!I46+Import!I46)^Parametre!$A$6</f>
        <v>3741.5933557777225</v>
      </c>
      <c r="J46" s="370">
        <f>(Export!J46+Import!J46)^Parametre!$A$6</f>
        <v>39184.794582720475</v>
      </c>
      <c r="K46" s="370">
        <f>(Export!K46+Import!K46)^Parametre!$A$6</f>
        <v>14238.052183146401</v>
      </c>
      <c r="L46" s="370">
        <f>(Export!L46+Import!L46)^Parametre!$A$6</f>
        <v>4671.0917760198208</v>
      </c>
      <c r="M46" s="370">
        <f>(Export!M46+Import!M46)^Parametre!$A$6</f>
        <v>10569.62677865212</v>
      </c>
      <c r="N46" s="370">
        <f>(Export!N46+Import!N46)^Parametre!$A$6</f>
        <v>32309.25074556821</v>
      </c>
      <c r="O46" s="370">
        <f>(Export!O46+Import!O46)^Parametre!$A$6</f>
        <v>22008.601314031748</v>
      </c>
      <c r="P46" s="370">
        <f>(Export!P46+Import!P46)^Parametre!$A$6</f>
        <v>24959.476636339954</v>
      </c>
      <c r="Q46" s="370">
        <f>(Export!Q46+Import!Q46)^Parametre!$A$6</f>
        <v>21854.988483181591</v>
      </c>
      <c r="R46" s="370">
        <f>(Export!R46+Import!R46)^Parametre!$A$6</f>
        <v>13784.972376105801</v>
      </c>
      <c r="S46" s="370">
        <f>(Export!S46+Import!S46)^Parametre!$A$6</f>
        <v>4545.2354900488926</v>
      </c>
      <c r="T46" s="370">
        <f>(Export!T46+Import!T46)^Parametre!$A$6</f>
        <v>10815.969614879657</v>
      </c>
      <c r="U46" s="370">
        <f>(Export!U46+Import!U46)^Parametre!$A$6</f>
        <v>1920.7172592549898</v>
      </c>
      <c r="V46" s="370">
        <f>(Export!V46+Import!V46)^Parametre!$A$6</f>
        <v>6791.4273462947394</v>
      </c>
      <c r="W46" s="370">
        <f>(Export!W46+Import!W46)^Parametre!$A$6</f>
        <v>14702.435256786543</v>
      </c>
      <c r="X46" s="370">
        <f>(Export!X46+Import!X46)^Parametre!$A$6</f>
        <v>5075.3009920594859</v>
      </c>
      <c r="Y46" s="370">
        <f>(Export!Y46+Import!Y46)^Parametre!$A$6</f>
        <v>7463.9763149409846</v>
      </c>
      <c r="Z46" s="370">
        <f>(Export!Z46+Import!Z46)^Parametre!$A$6</f>
        <v>3270.5935363477988</v>
      </c>
      <c r="AA46" s="370">
        <f>(Export!AA46+Import!AA46)^Parametre!$A$6</f>
        <v>14246.203747314579</v>
      </c>
      <c r="AB46" s="370">
        <f>(Export!AB46+Import!AB46)^Parametre!$A$6</f>
        <v>272.50244035604527</v>
      </c>
      <c r="AC46" s="370">
        <f>(Export!AC46+Import!AC46)^Parametre!$A$6</f>
        <v>6234.169818027096</v>
      </c>
      <c r="AD46" s="370">
        <f>(Export!AD46+Import!AD46)^Parametre!$A$6</f>
        <v>3768.4315013013043</v>
      </c>
      <c r="AE46" s="370">
        <f>(Export!AE46+Import!AE46)^Parametre!$A$6</f>
        <v>8748.5344402646024</v>
      </c>
      <c r="AF46" s="370">
        <f>(Export!AF46+Import!AF46)^Parametre!$A$6</f>
        <v>41444.162341999385</v>
      </c>
      <c r="AG46" s="370">
        <f>(Export!AG46+Import!AG46)^Parametre!$A$6</f>
        <v>7657.0981461647725</v>
      </c>
      <c r="AH46" s="370">
        <f>(Export!AH46+Import!AH46)^Parametre!$A$6</f>
        <v>68194.694455727265</v>
      </c>
      <c r="AI46" s="370">
        <f>(Export!AI46+Import!AI46)^Parametre!$A$6</f>
        <v>8466.8915258198504</v>
      </c>
      <c r="AJ46" s="370">
        <f>(Export!AJ46+Import!AJ46)^Parametre!$A$6</f>
        <v>1913.9904806450841</v>
      </c>
      <c r="AK46" s="370">
        <f>(Export!AK46+Import!AK46)^Parametre!$A$6</f>
        <v>35753.095694498959</v>
      </c>
      <c r="AL46" s="370">
        <f>(Export!AL46+Import!AL46)^Parametre!$A$6</f>
        <v>8414.0508234737918</v>
      </c>
      <c r="AM46" s="370">
        <f>(Export!AM46+Import!AM46)^Parametre!$A$6</f>
        <v>33476.157747268429</v>
      </c>
      <c r="AN46" s="370">
        <f>(Export!AN46+Import!AN46)^Parametre!$A$6</f>
        <v>36342.115497587649</v>
      </c>
      <c r="AO46" s="370">
        <f>(Export!AO46+Import!AO46)^Parametre!$A$6</f>
        <v>49362.980587582024</v>
      </c>
      <c r="AP46" s="370">
        <f>(Export!AP46+Import!AP46)^Parametre!$A$6</f>
        <v>25520.495034187719</v>
      </c>
      <c r="AQ46" s="370">
        <f>(Export!AQ46+Import!AQ46)^Parametre!$A$6</f>
        <v>30905.865264703396</v>
      </c>
      <c r="AR46" s="370">
        <f>(Export!AR46+Import!AR46)^Parametre!$A$6</f>
        <v>23921.273027579449</v>
      </c>
      <c r="AS46" s="370">
        <f>(Export!AS46+Import!AS46)^Parametre!$A$6</f>
        <v>23341.596175283299</v>
      </c>
      <c r="AT46" s="370">
        <f>(Export!AT46+Import!AT46)^Parametre!$A$6</f>
        <v>0</v>
      </c>
      <c r="AU46" s="370">
        <f>(Export!AU46+Import!AU46)^Parametre!$A$6</f>
        <v>22427.653896919313</v>
      </c>
      <c r="AV46" s="370">
        <f>(Export!AV46+Import!AV46)^Parametre!$A$6</f>
        <v>20339.30501565872</v>
      </c>
      <c r="AW46" s="370">
        <f>(Export!AW46+Import!AW46)^Parametre!$A$6</f>
        <v>17744.571614158511</v>
      </c>
      <c r="AX46" s="370">
        <f>(Export!AX46+Import!AX46)^Parametre!$A$6</f>
        <v>63628.466959687161</v>
      </c>
      <c r="AY46" s="370">
        <f>(Export!AY46+Import!AY46)^Parametre!$A$6</f>
        <v>35565.859946864774</v>
      </c>
      <c r="AZ46" s="370">
        <f>(Export!AZ46+Import!AZ46)^Parametre!$A$6</f>
        <v>18077.887535605481</v>
      </c>
      <c r="BB46" s="358">
        <f t="shared" si="0"/>
        <v>972503.94762462541</v>
      </c>
    </row>
    <row r="47" spans="1:54" ht="14.25" customHeight="1" x14ac:dyDescent="0.25">
      <c r="A47" s="239" t="s">
        <v>50</v>
      </c>
      <c r="B47" s="370">
        <f>(Export!B47+Import!B47)^Parametre!$A$6</f>
        <v>14825.241282353552</v>
      </c>
      <c r="C47" s="370">
        <f>(Export!C47+Import!C47)^Parametre!$A$6</f>
        <v>55142.993040276662</v>
      </c>
      <c r="D47" s="370">
        <f>(Export!D47+Import!D47)^Parametre!$A$6</f>
        <v>48210.271782370197</v>
      </c>
      <c r="E47" s="370">
        <f>(Export!E47+Import!E47)^Parametre!$A$6</f>
        <v>130332.23383635492</v>
      </c>
      <c r="F47" s="370">
        <f>(Export!F47+Import!F47)^Parametre!$A$6</f>
        <v>83308.978293818975</v>
      </c>
      <c r="G47" s="370">
        <f>(Export!G47+Import!G47)^Parametre!$A$6</f>
        <v>51621.128874909351</v>
      </c>
      <c r="H47" s="370">
        <f>(Export!H47+Import!H47)^Parametre!$A$6</f>
        <v>87314.191765714699</v>
      </c>
      <c r="I47" s="370">
        <f>(Export!I47+Import!I47)^Parametre!$A$6</f>
        <v>58283.57108739992</v>
      </c>
      <c r="J47" s="370">
        <f>(Export!J47+Import!J47)^Parametre!$A$6</f>
        <v>189722.86584044105</v>
      </c>
      <c r="K47" s="370">
        <f>(Export!K47+Import!K47)^Parametre!$A$6</f>
        <v>58083.352155157161</v>
      </c>
      <c r="L47" s="370">
        <f>(Export!L47+Import!L47)^Parametre!$A$6</f>
        <v>18976.06054691015</v>
      </c>
      <c r="M47" s="370">
        <f>(Export!M47+Import!M47)^Parametre!$A$6</f>
        <v>49868.411072140647</v>
      </c>
      <c r="N47" s="370">
        <f>(Export!N47+Import!N47)^Parametre!$A$6</f>
        <v>279482.80854773521</v>
      </c>
      <c r="O47" s="370">
        <f>(Export!O47+Import!O47)^Parametre!$A$6</f>
        <v>51168.110108836343</v>
      </c>
      <c r="P47" s="370">
        <f>(Export!P47+Import!P47)^Parametre!$A$6</f>
        <v>153520.42057358363</v>
      </c>
      <c r="Q47" s="370">
        <f>(Export!Q47+Import!Q47)^Parametre!$A$6</f>
        <v>19272.45553970744</v>
      </c>
      <c r="R47" s="370">
        <f>(Export!R47+Import!R47)^Parametre!$A$6</f>
        <v>76968.112423197701</v>
      </c>
      <c r="S47" s="370">
        <f>(Export!S47+Import!S47)^Parametre!$A$6</f>
        <v>45645.756781326345</v>
      </c>
      <c r="T47" s="370">
        <f>(Export!T47+Import!T47)^Parametre!$A$6</f>
        <v>69749.010954062993</v>
      </c>
      <c r="U47" s="370">
        <f>(Export!U47+Import!U47)^Parametre!$A$6</f>
        <v>25617.837141726075</v>
      </c>
      <c r="V47" s="370">
        <f>(Export!V47+Import!V47)^Parametre!$A$6</f>
        <v>48267.183851660542</v>
      </c>
      <c r="W47" s="370">
        <f>(Export!W47+Import!W47)^Parametre!$A$6</f>
        <v>86606.195044985085</v>
      </c>
      <c r="X47" s="370">
        <f>(Export!X47+Import!X47)^Parametre!$A$6</f>
        <v>56084.184446865227</v>
      </c>
      <c r="Y47" s="370">
        <f>(Export!Y47+Import!Y47)^Parametre!$A$6</f>
        <v>59805.131900030116</v>
      </c>
      <c r="Z47" s="370">
        <f>(Export!Z47+Import!Z47)^Parametre!$A$6</f>
        <v>12291.762840618101</v>
      </c>
      <c r="AA47" s="370">
        <f>(Export!AA47+Import!AA47)^Parametre!$A$6</f>
        <v>76335.621698588395</v>
      </c>
      <c r="AB47" s="370">
        <f>(Export!AB47+Import!AB47)^Parametre!$A$6</f>
        <v>34534.577247159112</v>
      </c>
      <c r="AC47" s="370">
        <f>(Export!AC47+Import!AC47)^Parametre!$A$6</f>
        <v>31657.24330702217</v>
      </c>
      <c r="AD47" s="370">
        <f>(Export!AD47+Import!AD47)^Parametre!$A$6</f>
        <v>20136.848883824896</v>
      </c>
      <c r="AE47" s="370">
        <f>(Export!AE47+Import!AE47)^Parametre!$A$6</f>
        <v>46254.503949190745</v>
      </c>
      <c r="AF47" s="370">
        <f>(Export!AF47+Import!AF47)^Parametre!$A$6</f>
        <v>68263.566176694876</v>
      </c>
      <c r="AG47" s="370">
        <f>(Export!AG47+Import!AG47)^Parametre!$A$6</f>
        <v>98214.209783564409</v>
      </c>
      <c r="AH47" s="370">
        <f>(Export!AH47+Import!AH47)^Parametre!$A$6</f>
        <v>278328.03190239391</v>
      </c>
      <c r="AI47" s="370">
        <f>(Export!AI47+Import!AI47)^Parametre!$A$6</f>
        <v>65689.404406875241</v>
      </c>
      <c r="AJ47" s="370">
        <f>(Export!AJ47+Import!AJ47)^Parametre!$A$6</f>
        <v>21650.718300786237</v>
      </c>
      <c r="AK47" s="370">
        <f>(Export!AK47+Import!AK47)^Parametre!$A$6</f>
        <v>104650.91412563008</v>
      </c>
      <c r="AL47" s="370">
        <f>(Export!AL47+Import!AL47)^Parametre!$A$6</f>
        <v>191157.80719913065</v>
      </c>
      <c r="AM47" s="370">
        <f>(Export!AM47+Import!AM47)^Parametre!$A$6</f>
        <v>71844.973647709005</v>
      </c>
      <c r="AN47" s="370">
        <f>(Export!AN47+Import!AN47)^Parametre!$A$6</f>
        <v>63318.417927408766</v>
      </c>
      <c r="AO47" s="370">
        <f>(Export!AO47+Import!AO47)^Parametre!$A$6</f>
        <v>76000.152884188326</v>
      </c>
      <c r="AP47" s="370">
        <f>(Export!AP47+Import!AP47)^Parametre!$A$6</f>
        <v>61102.660550666697</v>
      </c>
      <c r="AQ47" s="370">
        <f>(Export!AQ47+Import!AQ47)^Parametre!$A$6</f>
        <v>36222.494167022785</v>
      </c>
      <c r="AR47" s="370">
        <f>(Export!AR47+Import!AR47)^Parametre!$A$6</f>
        <v>183111.73920265189</v>
      </c>
      <c r="AS47" s="370">
        <f>(Export!AS47+Import!AS47)^Parametre!$A$6</f>
        <v>170369.39576848887</v>
      </c>
      <c r="AT47" s="370">
        <f>(Export!AT47+Import!AT47)^Parametre!$A$6</f>
        <v>22427.653896919313</v>
      </c>
      <c r="AU47" s="370">
        <f>(Export!AU47+Import!AU47)^Parametre!$A$6</f>
        <v>0</v>
      </c>
      <c r="AV47" s="370">
        <f>(Export!AV47+Import!AV47)^Parametre!$A$6</f>
        <v>98407.319229211818</v>
      </c>
      <c r="AW47" s="370">
        <f>(Export!AW47+Import!AW47)^Parametre!$A$6</f>
        <v>70164.365320011275</v>
      </c>
      <c r="AX47" s="370">
        <f>(Export!AX47+Import!AX47)^Parametre!$A$6</f>
        <v>214523.48111584428</v>
      </c>
      <c r="AY47" s="370">
        <f>(Export!AY47+Import!AY47)^Parametre!$A$6</f>
        <v>115418.3847596647</v>
      </c>
      <c r="AZ47" s="370">
        <f>(Export!AZ47+Import!AZ47)^Parametre!$A$6</f>
        <v>42544.264960861648</v>
      </c>
      <c r="BB47" s="358">
        <f t="shared" si="0"/>
        <v>4092497.0201436915</v>
      </c>
    </row>
    <row r="48" spans="1:54" ht="14.25" customHeight="1" x14ac:dyDescent="0.25">
      <c r="A48" s="239" t="s">
        <v>51</v>
      </c>
      <c r="B48" s="370">
        <f>(Export!B48+Import!B48)^Parametre!$A$6</f>
        <v>8202.1713844566802</v>
      </c>
      <c r="C48" s="370">
        <f>(Export!C48+Import!C48)^Parametre!$A$6</f>
        <v>43209.149260081482</v>
      </c>
      <c r="D48" s="370">
        <f>(Export!D48+Import!D48)^Parametre!$A$6</f>
        <v>58059.361722206355</v>
      </c>
      <c r="E48" s="370">
        <f>(Export!E48+Import!E48)^Parametre!$A$6</f>
        <v>101186.81585947076</v>
      </c>
      <c r="F48" s="370">
        <f>(Export!F48+Import!F48)^Parametre!$A$6</f>
        <v>58007.305127113083</v>
      </c>
      <c r="G48" s="370">
        <f>(Export!G48+Import!G48)^Parametre!$A$6</f>
        <v>23932.491814685742</v>
      </c>
      <c r="H48" s="370">
        <f>(Export!H48+Import!H48)^Parametre!$A$6</f>
        <v>64271.791007953092</v>
      </c>
      <c r="I48" s="370">
        <f>(Export!I48+Import!I48)^Parametre!$A$6</f>
        <v>27585.820997207968</v>
      </c>
      <c r="J48" s="370">
        <f>(Export!J48+Import!J48)^Parametre!$A$6</f>
        <v>198417.65899977248</v>
      </c>
      <c r="K48" s="370">
        <f>(Export!K48+Import!K48)^Parametre!$A$6</f>
        <v>34818.415263190829</v>
      </c>
      <c r="L48" s="370">
        <f>(Export!L48+Import!L48)^Parametre!$A$6</f>
        <v>17663.105546873689</v>
      </c>
      <c r="M48" s="370">
        <f>(Export!M48+Import!M48)^Parametre!$A$6</f>
        <v>45863.196115949009</v>
      </c>
      <c r="N48" s="370">
        <f>(Export!N48+Import!N48)^Parametre!$A$6</f>
        <v>178112.77858963405</v>
      </c>
      <c r="O48" s="370">
        <f>(Export!O48+Import!O48)^Parametre!$A$6</f>
        <v>26198.424237155945</v>
      </c>
      <c r="P48" s="370">
        <f>(Export!P48+Import!P48)^Parametre!$A$6</f>
        <v>96124.262267286089</v>
      </c>
      <c r="Q48" s="370">
        <f>(Export!Q48+Import!Q48)^Parametre!$A$6</f>
        <v>15299.118205962068</v>
      </c>
      <c r="R48" s="370">
        <f>(Export!R48+Import!R48)^Parametre!$A$6</f>
        <v>150026.33801552979</v>
      </c>
      <c r="S48" s="370">
        <f>(Export!S48+Import!S48)^Parametre!$A$6</f>
        <v>24453.645492850344</v>
      </c>
      <c r="T48" s="370">
        <f>(Export!T48+Import!T48)^Parametre!$A$6</f>
        <v>92590.940400937718</v>
      </c>
      <c r="U48" s="370">
        <f>(Export!U48+Import!U48)^Parametre!$A$6</f>
        <v>10003.804040463807</v>
      </c>
      <c r="V48" s="370">
        <f>(Export!V48+Import!V48)^Parametre!$A$6</f>
        <v>73367.033917557288</v>
      </c>
      <c r="W48" s="370">
        <f>(Export!W48+Import!W48)^Parametre!$A$6</f>
        <v>115200.91965340381</v>
      </c>
      <c r="X48" s="370">
        <f>(Export!X48+Import!X48)^Parametre!$A$6</f>
        <v>55974.707739120888</v>
      </c>
      <c r="Y48" s="370">
        <f>(Export!Y48+Import!Y48)^Parametre!$A$6</f>
        <v>73248.679968105906</v>
      </c>
      <c r="Z48" s="370">
        <f>(Export!Z48+Import!Z48)^Parametre!$A$6</f>
        <v>12694.807730328175</v>
      </c>
      <c r="AA48" s="370">
        <f>(Export!AA48+Import!AA48)^Parametre!$A$6</f>
        <v>60627.328653256693</v>
      </c>
      <c r="AB48" s="370">
        <f>(Export!AB48+Import!AB48)^Parametre!$A$6</f>
        <v>7662.2186003793968</v>
      </c>
      <c r="AC48" s="370">
        <f>(Export!AC48+Import!AC48)^Parametre!$A$6</f>
        <v>16529.791091541356</v>
      </c>
      <c r="AD48" s="370">
        <f>(Export!AD48+Import!AD48)^Parametre!$A$6</f>
        <v>13114.489179148382</v>
      </c>
      <c r="AE48" s="370">
        <f>(Export!AE48+Import!AE48)^Parametre!$A$6</f>
        <v>35910.885864617092</v>
      </c>
      <c r="AF48" s="370">
        <f>(Export!AF48+Import!AF48)^Parametre!$A$6</f>
        <v>43792.339039151586</v>
      </c>
      <c r="AG48" s="370">
        <f>(Export!AG48+Import!AG48)^Parametre!$A$6</f>
        <v>55844.588786739223</v>
      </c>
      <c r="AH48" s="370">
        <f>(Export!AH48+Import!AH48)^Parametre!$A$6</f>
        <v>320566.44181390852</v>
      </c>
      <c r="AI48" s="370">
        <f>(Export!AI48+Import!AI48)^Parametre!$A$6</f>
        <v>37875.864281359973</v>
      </c>
      <c r="AJ48" s="370">
        <f>(Export!AJ48+Import!AJ48)^Parametre!$A$6</f>
        <v>16748.106992134963</v>
      </c>
      <c r="AK48" s="370">
        <f>(Export!AK48+Import!AK48)^Parametre!$A$6</f>
        <v>65043.264490568123</v>
      </c>
      <c r="AL48" s="370">
        <f>(Export!AL48+Import!AL48)^Parametre!$A$6</f>
        <v>36200.470756745694</v>
      </c>
      <c r="AM48" s="370">
        <f>(Export!AM48+Import!AM48)^Parametre!$A$6</f>
        <v>128511.39442419104</v>
      </c>
      <c r="AN48" s="370">
        <f>(Export!AN48+Import!AN48)^Parametre!$A$6</f>
        <v>35152.165111270173</v>
      </c>
      <c r="AO48" s="370">
        <f>(Export!AO48+Import!AO48)^Parametre!$A$6</f>
        <v>67895.282638781326</v>
      </c>
      <c r="AP48" s="370">
        <f>(Export!AP48+Import!AP48)^Parametre!$A$6</f>
        <v>40300.001992431709</v>
      </c>
      <c r="AQ48" s="370">
        <f>(Export!AQ48+Import!AQ48)^Parametre!$A$6</f>
        <v>30640.284077664815</v>
      </c>
      <c r="AR48" s="370">
        <f>(Export!AR48+Import!AR48)^Parametre!$A$6</f>
        <v>179374.93507706144</v>
      </c>
      <c r="AS48" s="370">
        <f>(Export!AS48+Import!AS48)^Parametre!$A$6</f>
        <v>222861.0523222934</v>
      </c>
      <c r="AT48" s="370">
        <f>(Export!AT48+Import!AT48)^Parametre!$A$6</f>
        <v>20339.30501565872</v>
      </c>
      <c r="AU48" s="370">
        <f>(Export!AU48+Import!AU48)^Parametre!$A$6</f>
        <v>98407.319229211818</v>
      </c>
      <c r="AV48" s="370">
        <f>(Export!AV48+Import!AV48)^Parametre!$A$6</f>
        <v>0</v>
      </c>
      <c r="AW48" s="370">
        <f>(Export!AW48+Import!AW48)^Parametre!$A$6</f>
        <v>53168.837762828713</v>
      </c>
      <c r="AX48" s="370">
        <f>(Export!AX48+Import!AX48)^Parametre!$A$6</f>
        <v>182350.70195107558</v>
      </c>
      <c r="AY48" s="370">
        <f>(Export!AY48+Import!AY48)^Parametre!$A$6</f>
        <v>91315.771961255406</v>
      </c>
      <c r="AZ48" s="370">
        <f>(Export!AZ48+Import!AZ48)^Parametre!$A$6</f>
        <v>42676.710101763936</v>
      </c>
      <c r="BB48" s="358">
        <f t="shared" si="0"/>
        <v>3507422.2945723361</v>
      </c>
    </row>
    <row r="49" spans="1:54" ht="14.25" customHeight="1" x14ac:dyDescent="0.25">
      <c r="A49" s="239" t="s">
        <v>52</v>
      </c>
      <c r="B49" s="370">
        <f>(Export!B49+Import!B49)^Parametre!$A$6</f>
        <v>5115.1449089932921</v>
      </c>
      <c r="C49" s="370">
        <f>(Export!C49+Import!C49)^Parametre!$A$6</f>
        <v>24464.882397428359</v>
      </c>
      <c r="D49" s="370">
        <f>(Export!D49+Import!D49)^Parametre!$A$6</f>
        <v>43149.680701367884</v>
      </c>
      <c r="E49" s="370">
        <f>(Export!E49+Import!E49)^Parametre!$A$6</f>
        <v>115997.56739042365</v>
      </c>
      <c r="F49" s="370">
        <f>(Export!F49+Import!F49)^Parametre!$A$6</f>
        <v>38954.623820414439</v>
      </c>
      <c r="G49" s="370">
        <f>(Export!G49+Import!G49)^Parametre!$A$6</f>
        <v>21182.529186336556</v>
      </c>
      <c r="H49" s="370">
        <f>(Export!H49+Import!H49)^Parametre!$A$6</f>
        <v>59923.231425716687</v>
      </c>
      <c r="I49" s="370">
        <f>(Export!I49+Import!I49)^Parametre!$A$6</f>
        <v>21623.600650446726</v>
      </c>
      <c r="J49" s="370">
        <f>(Export!J49+Import!J49)^Parametre!$A$6</f>
        <v>118614.18322414061</v>
      </c>
      <c r="K49" s="370">
        <f>(Export!K49+Import!K49)^Parametre!$A$6</f>
        <v>141498.58218918662</v>
      </c>
      <c r="L49" s="370">
        <f>(Export!L49+Import!L49)^Parametre!$A$6</f>
        <v>51305.137570130348</v>
      </c>
      <c r="M49" s="370">
        <f>(Export!M49+Import!M49)^Parametre!$A$6</f>
        <v>115773.17108855574</v>
      </c>
      <c r="N49" s="370">
        <f>(Export!N49+Import!N49)^Parametre!$A$6</f>
        <v>110816.84429282401</v>
      </c>
      <c r="O49" s="370">
        <f>(Export!O49+Import!O49)^Parametre!$A$6</f>
        <v>25758.84503971403</v>
      </c>
      <c r="P49" s="370">
        <f>(Export!P49+Import!P49)^Parametre!$A$6</f>
        <v>139984.20324715212</v>
      </c>
      <c r="Q49" s="370">
        <f>(Export!Q49+Import!Q49)^Parametre!$A$6</f>
        <v>11816.386641439929</v>
      </c>
      <c r="R49" s="370">
        <f>(Export!R49+Import!R49)^Parametre!$A$6</f>
        <v>45364.143531758644</v>
      </c>
      <c r="S49" s="370">
        <f>(Export!S49+Import!S49)^Parametre!$A$6</f>
        <v>22692.767347769641</v>
      </c>
      <c r="T49" s="370">
        <f>(Export!T49+Import!T49)^Parametre!$A$6</f>
        <v>45817.527953830075</v>
      </c>
      <c r="U49" s="370">
        <f>(Export!U49+Import!U49)^Parametre!$A$6</f>
        <v>18059.223820806918</v>
      </c>
      <c r="V49" s="370">
        <f>(Export!V49+Import!V49)^Parametre!$A$6</f>
        <v>30457.866281635685</v>
      </c>
      <c r="W49" s="370">
        <f>(Export!W49+Import!W49)^Parametre!$A$6</f>
        <v>60836.756604375289</v>
      </c>
      <c r="X49" s="370">
        <f>(Export!X49+Import!X49)^Parametre!$A$6</f>
        <v>31207.905974287987</v>
      </c>
      <c r="Y49" s="370">
        <f>(Export!Y49+Import!Y49)^Parametre!$A$6</f>
        <v>45790.258558999201</v>
      </c>
      <c r="Z49" s="370">
        <f>(Export!Z49+Import!Z49)^Parametre!$A$6</f>
        <v>9698.8463071645801</v>
      </c>
      <c r="AA49" s="370">
        <f>(Export!AA49+Import!AA49)^Parametre!$A$6</f>
        <v>51529.083116527501</v>
      </c>
      <c r="AB49" s="370">
        <f>(Export!AB49+Import!AB49)^Parametre!$A$6</f>
        <v>4334.3276883502931</v>
      </c>
      <c r="AC49" s="370">
        <f>(Export!AC49+Import!AC49)^Parametre!$A$6</f>
        <v>48742.088879529983</v>
      </c>
      <c r="AD49" s="370">
        <f>(Export!AD49+Import!AD49)^Parametre!$A$6</f>
        <v>34787.507737836007</v>
      </c>
      <c r="AE49" s="370">
        <f>(Export!AE49+Import!AE49)^Parametre!$A$6</f>
        <v>41167.175464004365</v>
      </c>
      <c r="AF49" s="370">
        <f>(Export!AF49+Import!AF49)^Parametre!$A$6</f>
        <v>48543.806327481157</v>
      </c>
      <c r="AG49" s="370">
        <f>(Export!AG49+Import!AG49)^Parametre!$A$6</f>
        <v>31898.509276140161</v>
      </c>
      <c r="AH49" s="370">
        <f>(Export!AH49+Import!AH49)^Parametre!$A$6</f>
        <v>208382.56299501166</v>
      </c>
      <c r="AI49" s="370">
        <f>(Export!AI49+Import!AI49)^Parametre!$A$6</f>
        <v>138389.90802186407</v>
      </c>
      <c r="AJ49" s="370">
        <f>(Export!AJ49+Import!AJ49)^Parametre!$A$6</f>
        <v>16984.114280409209</v>
      </c>
      <c r="AK49" s="370">
        <f>(Export!AK49+Import!AK49)^Parametre!$A$6</f>
        <v>97517.87111104303</v>
      </c>
      <c r="AL49" s="370">
        <f>(Export!AL49+Import!AL49)^Parametre!$A$6</f>
        <v>35629.28626088376</v>
      </c>
      <c r="AM49" s="370">
        <f>(Export!AM49+Import!AM49)^Parametre!$A$6</f>
        <v>58757.057603065863</v>
      </c>
      <c r="AN49" s="370">
        <f>(Export!AN49+Import!AN49)^Parametre!$A$6</f>
        <v>30647.258707101359</v>
      </c>
      <c r="AO49" s="370">
        <f>(Export!AO49+Import!AO49)^Parametre!$A$6</f>
        <v>77362.160599417082</v>
      </c>
      <c r="AP49" s="370">
        <f>(Export!AP49+Import!AP49)^Parametre!$A$6</f>
        <v>39533.944914465596</v>
      </c>
      <c r="AQ49" s="370">
        <f>(Export!AQ49+Import!AQ49)^Parametre!$A$6</f>
        <v>21565.015355895299</v>
      </c>
      <c r="AR49" s="370">
        <f>(Export!AR49+Import!AR49)^Parametre!$A$6</f>
        <v>127265.0756089038</v>
      </c>
      <c r="AS49" s="370">
        <f>(Export!AS49+Import!AS49)^Parametre!$A$6</f>
        <v>115474.8592778099</v>
      </c>
      <c r="AT49" s="370">
        <f>(Export!AT49+Import!AT49)^Parametre!$A$6</f>
        <v>17744.571614158511</v>
      </c>
      <c r="AU49" s="370">
        <f>(Export!AU49+Import!AU49)^Parametre!$A$6</f>
        <v>70164.365320011275</v>
      </c>
      <c r="AV49" s="370">
        <f>(Export!AV49+Import!AV49)^Parametre!$A$6</f>
        <v>53168.837762828713</v>
      </c>
      <c r="AW49" s="370">
        <f>(Export!AW49+Import!AW49)^Parametre!$A$6</f>
        <v>0</v>
      </c>
      <c r="AX49" s="370">
        <f>(Export!AX49+Import!AX49)^Parametre!$A$6</f>
        <v>93179.489070556723</v>
      </c>
      <c r="AY49" s="370">
        <f>(Export!AY49+Import!AY49)^Parametre!$A$6</f>
        <v>56897.200666113618</v>
      </c>
      <c r="AZ49" s="370">
        <f>(Export!AZ49+Import!AZ49)^Parametre!$A$6</f>
        <v>23242.275280832553</v>
      </c>
      <c r="BB49" s="358">
        <f t="shared" si="0"/>
        <v>2898812.2630951414</v>
      </c>
    </row>
    <row r="50" spans="1:54" ht="14.25" customHeight="1" x14ac:dyDescent="0.25">
      <c r="A50" s="239" t="s">
        <v>53</v>
      </c>
      <c r="B50" s="370">
        <f>(Export!B50+Import!B50)^Parametre!$A$6</f>
        <v>49292.898541169197</v>
      </c>
      <c r="C50" s="370">
        <f>(Export!C50+Import!C50)^Parametre!$A$6</f>
        <v>52740.222819400376</v>
      </c>
      <c r="D50" s="370">
        <f>(Export!D50+Import!D50)^Parametre!$A$6</f>
        <v>68938.601320885529</v>
      </c>
      <c r="E50" s="370">
        <f>(Export!E50+Import!E50)^Parametre!$A$6</f>
        <v>191336.50360547303</v>
      </c>
      <c r="F50" s="370">
        <f>(Export!F50+Import!F50)^Parametre!$A$6</f>
        <v>87779.988286112231</v>
      </c>
      <c r="G50" s="370">
        <f>(Export!G50+Import!G50)^Parametre!$A$6</f>
        <v>70747.756742245896</v>
      </c>
      <c r="H50" s="370">
        <f>(Export!H50+Import!H50)^Parametre!$A$6</f>
        <v>118701.51977190519</v>
      </c>
      <c r="I50" s="370">
        <f>(Export!I50+Import!I50)^Parametre!$A$6</f>
        <v>45981.884043501304</v>
      </c>
      <c r="J50" s="370">
        <f>(Export!J50+Import!J50)^Parametre!$A$6</f>
        <v>219570.33976051956</v>
      </c>
      <c r="K50" s="370">
        <f>(Export!K50+Import!K50)^Parametre!$A$6</f>
        <v>73882.836116651612</v>
      </c>
      <c r="L50" s="370">
        <f>(Export!L50+Import!L50)^Parametre!$A$6</f>
        <v>24786.131034915474</v>
      </c>
      <c r="M50" s="370">
        <f>(Export!M50+Import!M50)^Parametre!$A$6</f>
        <v>58530.548990078678</v>
      </c>
      <c r="N50" s="370">
        <f>(Export!N50+Import!N50)^Parametre!$A$6</f>
        <v>296159.04759272508</v>
      </c>
      <c r="O50" s="370">
        <f>(Export!O50+Import!O50)^Parametre!$A$6</f>
        <v>84804.291562278857</v>
      </c>
      <c r="P50" s="370">
        <f>(Export!P50+Import!P50)^Parametre!$A$6</f>
        <v>190501.8870118614</v>
      </c>
      <c r="Q50" s="370">
        <f>(Export!Q50+Import!Q50)^Parametre!$A$6</f>
        <v>55481.012598365582</v>
      </c>
      <c r="R50" s="370">
        <f>(Export!R50+Import!R50)^Parametre!$A$6</f>
        <v>99483.966508427882</v>
      </c>
      <c r="S50" s="370">
        <f>(Export!S50+Import!S50)^Parametre!$A$6</f>
        <v>73681.176373209455</v>
      </c>
      <c r="T50" s="370">
        <f>(Export!T50+Import!T50)^Parametre!$A$6</f>
        <v>79479.876340178089</v>
      </c>
      <c r="U50" s="370">
        <f>(Export!U50+Import!U50)^Parametre!$A$6</f>
        <v>15662.55508849051</v>
      </c>
      <c r="V50" s="370">
        <f>(Export!V50+Import!V50)^Parametre!$A$6</f>
        <v>58658.249366819669</v>
      </c>
      <c r="W50" s="370">
        <f>(Export!W50+Import!W50)^Parametre!$A$6</f>
        <v>114592.66077489431</v>
      </c>
      <c r="X50" s="370">
        <f>(Export!X50+Import!X50)^Parametre!$A$6</f>
        <v>64288.511897383345</v>
      </c>
      <c r="Y50" s="370">
        <f>(Export!Y50+Import!Y50)^Parametre!$A$6</f>
        <v>84952.236767079885</v>
      </c>
      <c r="Z50" s="370">
        <f>(Export!Z50+Import!Z50)^Parametre!$A$6</f>
        <v>17521.808892063629</v>
      </c>
      <c r="AA50" s="370">
        <f>(Export!AA50+Import!AA50)^Parametre!$A$6</f>
        <v>96548.867374816997</v>
      </c>
      <c r="AB50" s="370">
        <f>(Export!AB50+Import!AB50)^Parametre!$A$6</f>
        <v>18702.155887223271</v>
      </c>
      <c r="AC50" s="370">
        <f>(Export!AC50+Import!AC50)^Parametre!$A$6</f>
        <v>46861.050760199563</v>
      </c>
      <c r="AD50" s="370">
        <f>(Export!AD50+Import!AD50)^Parametre!$A$6</f>
        <v>25259.021605557093</v>
      </c>
      <c r="AE50" s="370">
        <f>(Export!AE50+Import!AE50)^Parametre!$A$6</f>
        <v>67904.72933009018</v>
      </c>
      <c r="AF50" s="370">
        <f>(Export!AF50+Import!AF50)^Parametre!$A$6</f>
        <v>101580.00976973766</v>
      </c>
      <c r="AG50" s="370">
        <f>(Export!AG50+Import!AG50)^Parametre!$A$6</f>
        <v>81199.514227364678</v>
      </c>
      <c r="AH50" s="370">
        <f>(Export!AH50+Import!AH50)^Parametre!$A$6</f>
        <v>361583.52717303095</v>
      </c>
      <c r="AI50" s="370">
        <f>(Export!AI50+Import!AI50)^Parametre!$A$6</f>
        <v>63034.027387673712</v>
      </c>
      <c r="AJ50" s="370">
        <f>(Export!AJ50+Import!AJ50)^Parametre!$A$6</f>
        <v>31248.65044493922</v>
      </c>
      <c r="AK50" s="370">
        <f>(Export!AK50+Import!AK50)^Parametre!$A$6</f>
        <v>151595.53647627623</v>
      </c>
      <c r="AL50" s="370">
        <f>(Export!AL50+Import!AL50)^Parametre!$A$6</f>
        <v>79245.398351765514</v>
      </c>
      <c r="AM50" s="370">
        <f>(Export!AM50+Import!AM50)^Parametre!$A$6</f>
        <v>143141.94503708548</v>
      </c>
      <c r="AN50" s="370">
        <f>(Export!AN50+Import!AN50)^Parametre!$A$6</f>
        <v>123777.09056796416</v>
      </c>
      <c r="AO50" s="370">
        <f>(Export!AO50+Import!AO50)^Parametre!$A$6</f>
        <v>149820.50587826755</v>
      </c>
      <c r="AP50" s="370">
        <f>(Export!AP50+Import!AP50)^Parametre!$A$6</f>
        <v>89869.746859552237</v>
      </c>
      <c r="AQ50" s="370">
        <f>(Export!AQ50+Import!AQ50)^Parametre!$A$6</f>
        <v>88707.572325196685</v>
      </c>
      <c r="AR50" s="370">
        <f>(Export!AR50+Import!AR50)^Parametre!$A$6</f>
        <v>193588.89718850097</v>
      </c>
      <c r="AS50" s="370">
        <f>(Export!AS50+Import!AS50)^Parametre!$A$6</f>
        <v>248133.32625796157</v>
      </c>
      <c r="AT50" s="370">
        <f>(Export!AT50+Import!AT50)^Parametre!$A$6</f>
        <v>63628.466959687161</v>
      </c>
      <c r="AU50" s="370">
        <f>(Export!AU50+Import!AU50)^Parametre!$A$6</f>
        <v>214523.48111584428</v>
      </c>
      <c r="AV50" s="370">
        <f>(Export!AV50+Import!AV50)^Parametre!$A$6</f>
        <v>182350.70195107558</v>
      </c>
      <c r="AW50" s="370">
        <f>(Export!AW50+Import!AW50)^Parametre!$A$6</f>
        <v>93179.489070556723</v>
      </c>
      <c r="AX50" s="370">
        <f>(Export!AX50+Import!AX50)^Parametre!$A$6</f>
        <v>0</v>
      </c>
      <c r="AY50" s="370">
        <f>(Export!AY50+Import!AY50)^Parametre!$A$6</f>
        <v>144044.74362634687</v>
      </c>
      <c r="AZ50" s="370">
        <f>(Export!AZ50+Import!AZ50)^Parametre!$A$6</f>
        <v>65612.061893374455</v>
      </c>
      <c r="BB50" s="358">
        <f t="shared" si="0"/>
        <v>5222697.0293267258</v>
      </c>
    </row>
    <row r="51" spans="1:54" ht="14.25" customHeight="1" x14ac:dyDescent="0.25">
      <c r="A51" s="239" t="s">
        <v>54</v>
      </c>
      <c r="B51" s="370">
        <f>(Export!B51+Import!B51)^Parametre!$A$6</f>
        <v>21045.223616535892</v>
      </c>
      <c r="C51" s="370">
        <f>(Export!C51+Import!C51)^Parametre!$A$6</f>
        <v>26794.426339446047</v>
      </c>
      <c r="D51" s="370">
        <f>(Export!D51+Import!D51)^Parametre!$A$6</f>
        <v>58813.829892891685</v>
      </c>
      <c r="E51" s="370">
        <f>(Export!E51+Import!E51)^Parametre!$A$6</f>
        <v>87183.474397204045</v>
      </c>
      <c r="F51" s="370">
        <f>(Export!F51+Import!F51)^Parametre!$A$6</f>
        <v>48216.717811460374</v>
      </c>
      <c r="G51" s="370">
        <f>(Export!G51+Import!G51)^Parametre!$A$6</f>
        <v>71238.382876508374</v>
      </c>
      <c r="H51" s="370">
        <f>(Export!H51+Import!H51)^Parametre!$A$6</f>
        <v>64443.582657856627</v>
      </c>
      <c r="I51" s="370">
        <f>(Export!I51+Import!I51)^Parametre!$A$6</f>
        <v>24812.4166588021</v>
      </c>
      <c r="J51" s="370">
        <f>(Export!J51+Import!J51)^Parametre!$A$6</f>
        <v>161796.20373448197</v>
      </c>
      <c r="K51" s="370">
        <f>(Export!K51+Import!K51)^Parametre!$A$6</f>
        <v>42790.029071619007</v>
      </c>
      <c r="L51" s="370">
        <f>(Export!L51+Import!L51)^Parametre!$A$6</f>
        <v>22204.204360210704</v>
      </c>
      <c r="M51" s="370">
        <f>(Export!M51+Import!M51)^Parametre!$A$6</f>
        <v>38587.046661930479</v>
      </c>
      <c r="N51" s="370">
        <f>(Export!N51+Import!N51)^Parametre!$A$6</f>
        <v>126219.3361634817</v>
      </c>
      <c r="O51" s="370">
        <f>(Export!O51+Import!O51)^Parametre!$A$6</f>
        <v>61360.836700618747</v>
      </c>
      <c r="P51" s="370">
        <f>(Export!P51+Import!P51)^Parametre!$A$6</f>
        <v>87124.999294002861</v>
      </c>
      <c r="Q51" s="370">
        <f>(Export!Q51+Import!Q51)^Parametre!$A$6</f>
        <v>17931.183525634886</v>
      </c>
      <c r="R51" s="370">
        <f>(Export!R51+Import!R51)^Parametre!$A$6</f>
        <v>84863.147410875594</v>
      </c>
      <c r="S51" s="370">
        <f>(Export!S51+Import!S51)^Parametre!$A$6</f>
        <v>67418.969856191077</v>
      </c>
      <c r="T51" s="370">
        <f>(Export!T51+Import!T51)^Parametre!$A$6</f>
        <v>40249.787054219305</v>
      </c>
      <c r="U51" s="370">
        <f>(Export!U51+Import!U51)^Parametre!$A$6</f>
        <v>16661.536433354519</v>
      </c>
      <c r="V51" s="370">
        <f>(Export!V51+Import!V51)^Parametre!$A$6</f>
        <v>64741.635624688999</v>
      </c>
      <c r="W51" s="370">
        <f>(Export!W51+Import!W51)^Parametre!$A$6</f>
        <v>69039.231898609651</v>
      </c>
      <c r="X51" s="370">
        <f>(Export!X51+Import!X51)^Parametre!$A$6</f>
        <v>48116.897504930632</v>
      </c>
      <c r="Y51" s="370">
        <f>(Export!Y51+Import!Y51)^Parametre!$A$6</f>
        <v>55368.859910061357</v>
      </c>
      <c r="Z51" s="370">
        <f>(Export!Z51+Import!Z51)^Parametre!$A$6</f>
        <v>14535.559544785334</v>
      </c>
      <c r="AA51" s="370">
        <f>(Export!AA51+Import!AA51)^Parametre!$A$6</f>
        <v>84349.510716126868</v>
      </c>
      <c r="AB51" s="370">
        <f>(Export!AB51+Import!AB51)^Parametre!$A$6</f>
        <v>5736.3729359238841</v>
      </c>
      <c r="AC51" s="370">
        <f>(Export!AC51+Import!AC51)^Parametre!$A$6</f>
        <v>23156.166559039946</v>
      </c>
      <c r="AD51" s="370">
        <f>(Export!AD51+Import!AD51)^Parametre!$A$6</f>
        <v>16547.359441010522</v>
      </c>
      <c r="AE51" s="370">
        <f>(Export!AE51+Import!AE51)^Parametre!$A$6</f>
        <v>30941.143584426016</v>
      </c>
      <c r="AF51" s="370">
        <f>(Export!AF51+Import!AF51)^Parametre!$A$6</f>
        <v>52353.233927428017</v>
      </c>
      <c r="AG51" s="370">
        <f>(Export!AG51+Import!AG51)^Parametre!$A$6</f>
        <v>37923.683132839302</v>
      </c>
      <c r="AH51" s="370">
        <f>(Export!AH51+Import!AH51)^Parametre!$A$6</f>
        <v>199753.6563585508</v>
      </c>
      <c r="AI51" s="370">
        <f>(Export!AI51+Import!AI51)^Parametre!$A$6</f>
        <v>43462.19519628524</v>
      </c>
      <c r="AJ51" s="370">
        <f>(Export!AJ51+Import!AJ51)^Parametre!$A$6</f>
        <v>13587.822785862347</v>
      </c>
      <c r="AK51" s="370">
        <f>(Export!AK51+Import!AK51)^Parametre!$A$6</f>
        <v>83270.30504159331</v>
      </c>
      <c r="AL51" s="370">
        <f>(Export!AL51+Import!AL51)^Parametre!$A$6</f>
        <v>37714.187399438953</v>
      </c>
      <c r="AM51" s="370">
        <f>(Export!AM51+Import!AM51)^Parametre!$A$6</f>
        <v>55571.221876075389</v>
      </c>
      <c r="AN51" s="370">
        <f>(Export!AN51+Import!AN51)^Parametre!$A$6</f>
        <v>76494.897204454101</v>
      </c>
      <c r="AO51" s="370">
        <f>(Export!AO51+Import!AO51)^Parametre!$A$6</f>
        <v>127903.75529013993</v>
      </c>
      <c r="AP51" s="370">
        <f>(Export!AP51+Import!AP51)^Parametre!$A$6</f>
        <v>37889.394549002762</v>
      </c>
      <c r="AQ51" s="370">
        <f>(Export!AQ51+Import!AQ51)^Parametre!$A$6</f>
        <v>39018.253960037728</v>
      </c>
      <c r="AR51" s="370">
        <f>(Export!AR51+Import!AR51)^Parametre!$A$6</f>
        <v>130208.83867959963</v>
      </c>
      <c r="AS51" s="370">
        <f>(Export!AS51+Import!AS51)^Parametre!$A$6</f>
        <v>141638.98417529688</v>
      </c>
      <c r="AT51" s="370">
        <f>(Export!AT51+Import!AT51)^Parametre!$A$6</f>
        <v>35565.859946864774</v>
      </c>
      <c r="AU51" s="370">
        <f>(Export!AU51+Import!AU51)^Parametre!$A$6</f>
        <v>115418.3847596647</v>
      </c>
      <c r="AV51" s="370">
        <f>(Export!AV51+Import!AV51)^Parametre!$A$6</f>
        <v>91315.771961255406</v>
      </c>
      <c r="AW51" s="370">
        <f>(Export!AW51+Import!AW51)^Parametre!$A$6</f>
        <v>56897.200666113618</v>
      </c>
      <c r="AX51" s="370">
        <f>(Export!AX51+Import!AX51)^Parametre!$A$6</f>
        <v>144044.74362634687</v>
      </c>
      <c r="AY51" s="370">
        <f>(Export!AY51+Import!AY51)^Parametre!$A$6</f>
        <v>0</v>
      </c>
      <c r="AZ51" s="370">
        <f>(Export!AZ51+Import!AZ51)^Parametre!$A$6</f>
        <v>62396.194638455316</v>
      </c>
      <c r="BB51" s="358">
        <f t="shared" si="0"/>
        <v>3164716.6574122342</v>
      </c>
    </row>
    <row r="52" spans="1:54" ht="14.25" customHeight="1" x14ac:dyDescent="0.25">
      <c r="A52" s="238" t="s">
        <v>55</v>
      </c>
      <c r="B52" s="370">
        <f>(Export!B52+Import!B52)^Parametre!$A$6</f>
        <v>5012.5155221704799</v>
      </c>
      <c r="C52" s="370">
        <f>(Export!C52+Import!C52)^Parametre!$A$6</f>
        <v>8524.4101103830053</v>
      </c>
      <c r="D52" s="370">
        <f>(Export!D52+Import!D52)^Parametre!$A$6</f>
        <v>11430.511433002463</v>
      </c>
      <c r="E52" s="370">
        <f>(Export!E52+Import!E52)^Parametre!$A$6</f>
        <v>33065.171030919111</v>
      </c>
      <c r="F52" s="370">
        <f>(Export!F52+Import!F52)^Parametre!$A$6</f>
        <v>14447.900624658241</v>
      </c>
      <c r="G52" s="370">
        <f>(Export!G52+Import!G52)^Parametre!$A$6</f>
        <v>26413.869347560576</v>
      </c>
      <c r="H52" s="370">
        <f>(Export!H52+Import!H52)^Parametre!$A$6</f>
        <v>42482.545496356499</v>
      </c>
      <c r="I52" s="370">
        <f>(Export!I52+Import!I52)^Parametre!$A$6</f>
        <v>6500.9194311266465</v>
      </c>
      <c r="J52" s="370">
        <f>(Export!J52+Import!J52)^Parametre!$A$6</f>
        <v>87230.485978928264</v>
      </c>
      <c r="K52" s="370">
        <f>(Export!K52+Import!K52)^Parametre!$A$6</f>
        <v>20451.05910142553</v>
      </c>
      <c r="L52" s="370">
        <f>(Export!L52+Import!L52)^Parametre!$A$6</f>
        <v>17316.821297513005</v>
      </c>
      <c r="M52" s="370">
        <f>(Export!M52+Import!M52)^Parametre!$A$6</f>
        <v>19072.667407313533</v>
      </c>
      <c r="N52" s="370">
        <f>(Export!N52+Import!N52)^Parametre!$A$6</f>
        <v>43095.325945164863</v>
      </c>
      <c r="O52" s="370">
        <f>(Export!O52+Import!O52)^Parametre!$A$6</f>
        <v>20472.413387287783</v>
      </c>
      <c r="P52" s="370">
        <f>(Export!P52+Import!P52)^Parametre!$A$6</f>
        <v>49124.658808586144</v>
      </c>
      <c r="Q52" s="370">
        <f>(Export!Q52+Import!Q52)^Parametre!$A$6</f>
        <v>4987.7426437217064</v>
      </c>
      <c r="R52" s="370">
        <f>(Export!R52+Import!R52)^Parametre!$A$6</f>
        <v>52914.290628619412</v>
      </c>
      <c r="S52" s="370">
        <f>(Export!S52+Import!S52)^Parametre!$A$6</f>
        <v>24848.36196874957</v>
      </c>
      <c r="T52" s="370">
        <f>(Export!T52+Import!T52)^Parametre!$A$6</f>
        <v>13280.420580689453</v>
      </c>
      <c r="U52" s="370">
        <f>(Export!U52+Import!U52)^Parametre!$A$6</f>
        <v>7473.4898521373534</v>
      </c>
      <c r="V52" s="370">
        <f>(Export!V52+Import!V52)^Parametre!$A$6</f>
        <v>25528.163958655547</v>
      </c>
      <c r="W52" s="370">
        <f>(Export!W52+Import!W52)^Parametre!$A$6</f>
        <v>30765.407734336954</v>
      </c>
      <c r="X52" s="370">
        <f>(Export!X52+Import!X52)^Parametre!$A$6</f>
        <v>16628.687702281262</v>
      </c>
      <c r="Y52" s="370">
        <f>(Export!Y52+Import!Y52)^Parametre!$A$6</f>
        <v>18101.360387550987</v>
      </c>
      <c r="Z52" s="370">
        <f>(Export!Z52+Import!Z52)^Parametre!$A$6</f>
        <v>9620.7851576677458</v>
      </c>
      <c r="AA52" s="370">
        <f>(Export!AA52+Import!AA52)^Parametre!$A$6</f>
        <v>25566.365701053408</v>
      </c>
      <c r="AB52" s="370">
        <f>(Export!AB52+Import!AB52)^Parametre!$A$6</f>
        <v>3421.9106037417168</v>
      </c>
      <c r="AC52" s="370">
        <f>(Export!AC52+Import!AC52)^Parametre!$A$6</f>
        <v>33299.926448717568</v>
      </c>
      <c r="AD52" s="370">
        <f>(Export!AD52+Import!AD52)^Parametre!$A$6</f>
        <v>18668.687229422427</v>
      </c>
      <c r="AE52" s="370">
        <f>(Export!AE52+Import!AE52)^Parametre!$A$6</f>
        <v>11734.72623779813</v>
      </c>
      <c r="AF52" s="370">
        <f>(Export!AF52+Import!AF52)^Parametre!$A$6</f>
        <v>56591.923323651055</v>
      </c>
      <c r="AG52" s="370">
        <f>(Export!AG52+Import!AG52)^Parametre!$A$6</f>
        <v>16179.004691265776</v>
      </c>
      <c r="AH52" s="370">
        <f>(Export!AH52+Import!AH52)^Parametre!$A$6</f>
        <v>86560.985169936699</v>
      </c>
      <c r="AI52" s="370">
        <f>(Export!AI52+Import!AI52)^Parametre!$A$6</f>
        <v>16226.66854224859</v>
      </c>
      <c r="AJ52" s="370">
        <f>(Export!AJ52+Import!AJ52)^Parametre!$A$6</f>
        <v>4370.5955429437754</v>
      </c>
      <c r="AK52" s="370">
        <f>(Export!AK52+Import!AK52)^Parametre!$A$6</f>
        <v>81772.240905334125</v>
      </c>
      <c r="AL52" s="370">
        <f>(Export!AL52+Import!AL52)^Parametre!$A$6</f>
        <v>18070.581252134642</v>
      </c>
      <c r="AM52" s="370">
        <f>(Export!AM52+Import!AM52)^Parametre!$A$6</f>
        <v>33145.243690460331</v>
      </c>
      <c r="AN52" s="370">
        <f>(Export!AN52+Import!AN52)^Parametre!$A$6</f>
        <v>37389.161779050359</v>
      </c>
      <c r="AO52" s="370">
        <f>(Export!AO52+Import!AO52)^Parametre!$A$6</f>
        <v>109492.38833855074</v>
      </c>
      <c r="AP52" s="370">
        <f>(Export!AP52+Import!AP52)^Parametre!$A$6</f>
        <v>34663.194209708949</v>
      </c>
      <c r="AQ52" s="370">
        <f>(Export!AQ52+Import!AQ52)^Parametre!$A$6</f>
        <v>14190.552703119072</v>
      </c>
      <c r="AR52" s="370">
        <f>(Export!AR52+Import!AR52)^Parametre!$A$6</f>
        <v>35493.027503722478</v>
      </c>
      <c r="AS52" s="370">
        <f>(Export!AS52+Import!AS52)^Parametre!$A$6</f>
        <v>57109.034530799065</v>
      </c>
      <c r="AT52" s="370">
        <f>(Export!AT52+Import!AT52)^Parametre!$A$6</f>
        <v>18077.887535605481</v>
      </c>
      <c r="AU52" s="370">
        <f>(Export!AU52+Import!AU52)^Parametre!$A$6</f>
        <v>42544.264960861648</v>
      </c>
      <c r="AV52" s="370">
        <f>(Export!AV52+Import!AV52)^Parametre!$A$6</f>
        <v>42676.710101763936</v>
      </c>
      <c r="AW52" s="370">
        <f>(Export!AW52+Import!AW52)^Parametre!$A$6</f>
        <v>23242.275280832553</v>
      </c>
      <c r="AX52" s="370">
        <f>(Export!AX52+Import!AX52)^Parametre!$A$6</f>
        <v>65612.061893374455</v>
      </c>
      <c r="AY52" s="370">
        <f>(Export!AY52+Import!AY52)^Parametre!$A$6</f>
        <v>62396.194638455316</v>
      </c>
      <c r="AZ52" s="370">
        <f>(Export!AZ52+Import!AZ52)^Parametre!$A$6</f>
        <v>0</v>
      </c>
      <c r="BB52" s="358">
        <f t="shared" si="0"/>
        <v>1557285.5983513582</v>
      </c>
    </row>
    <row r="53" spans="1:54" ht="14.25" customHeight="1" x14ac:dyDescent="0.25">
      <c r="A53" s="4"/>
      <c r="BB53" s="248"/>
    </row>
    <row r="54" spans="1:54" ht="14.25" customHeight="1" x14ac:dyDescent="0.25">
      <c r="A54" s="4"/>
      <c r="BB54" s="248"/>
    </row>
    <row r="55" spans="1:54" ht="14.25" customHeight="1" x14ac:dyDescent="0.25">
      <c r="A55" s="4"/>
      <c r="BB55" s="248"/>
    </row>
    <row r="56" spans="1:54" ht="14.25" customHeight="1" x14ac:dyDescent="0.25">
      <c r="A56" s="4"/>
      <c r="BB56" s="248"/>
    </row>
    <row r="57" spans="1:54" ht="14.25" customHeight="1" x14ac:dyDescent="0.25">
      <c r="A57" s="4"/>
      <c r="BB57" s="248"/>
    </row>
    <row r="58" spans="1:54" ht="14.25" customHeight="1" x14ac:dyDescent="0.25">
      <c r="A58" s="4"/>
      <c r="BB58" s="248"/>
    </row>
    <row r="59" spans="1:54" ht="14.25" customHeight="1" x14ac:dyDescent="0.25">
      <c r="A59" s="4"/>
      <c r="BB59" s="248"/>
    </row>
    <row r="60" spans="1:54" ht="14.25" customHeight="1" x14ac:dyDescent="0.25">
      <c r="A60" s="4"/>
      <c r="BB60" s="248"/>
    </row>
    <row r="61" spans="1:54" ht="14.25" customHeight="1" x14ac:dyDescent="0.25">
      <c r="A61" s="4"/>
      <c r="BB61" s="248"/>
    </row>
    <row r="62" spans="1:54" ht="14.25" customHeight="1" x14ac:dyDescent="0.25">
      <c r="A62" s="4"/>
      <c r="BB62" s="248"/>
    </row>
    <row r="63" spans="1:54" ht="14.25" customHeight="1" x14ac:dyDescent="0.25">
      <c r="A63" s="4"/>
      <c r="BB63" s="248"/>
    </row>
    <row r="64" spans="1:54" ht="14.25" customHeight="1" x14ac:dyDescent="0.25">
      <c r="A64" s="4"/>
      <c r="BB64" s="248"/>
    </row>
    <row r="65" spans="1:54" ht="14.25" customHeight="1" x14ac:dyDescent="0.25">
      <c r="A65" s="4"/>
      <c r="BB65" s="248"/>
    </row>
    <row r="66" spans="1:54" ht="14.25" customHeight="1" x14ac:dyDescent="0.25">
      <c r="A66" s="4"/>
      <c r="BB66" s="248"/>
    </row>
    <row r="67" spans="1:54" ht="14.25" customHeight="1" x14ac:dyDescent="0.25">
      <c r="A67" s="4"/>
      <c r="BB67" s="248"/>
    </row>
    <row r="68" spans="1:54" ht="14.25" customHeight="1" x14ac:dyDescent="0.25">
      <c r="A68" s="4"/>
      <c r="BB68" s="248"/>
    </row>
    <row r="69" spans="1:54" ht="14.25" customHeight="1" x14ac:dyDescent="0.25">
      <c r="A69" s="4"/>
      <c r="BB69" s="248"/>
    </row>
    <row r="70" spans="1:54" ht="14.25" customHeight="1" x14ac:dyDescent="0.25">
      <c r="A70" s="4"/>
      <c r="BB70" s="248"/>
    </row>
    <row r="71" spans="1:54" ht="14.25" customHeight="1" x14ac:dyDescent="0.25">
      <c r="A71" s="4"/>
      <c r="BB71" s="248"/>
    </row>
    <row r="72" spans="1:54" ht="14.25" customHeight="1" x14ac:dyDescent="0.25">
      <c r="A72" s="4"/>
      <c r="BB72" s="248"/>
    </row>
    <row r="73" spans="1:54" ht="14.25" customHeight="1" x14ac:dyDescent="0.25">
      <c r="A73" s="4"/>
      <c r="BB73" s="248"/>
    </row>
    <row r="74" spans="1:54" ht="14.25" customHeight="1" x14ac:dyDescent="0.25">
      <c r="A74" s="4"/>
      <c r="BB74" s="248"/>
    </row>
    <row r="75" spans="1:54" ht="14.25" customHeight="1" x14ac:dyDescent="0.25">
      <c r="A75" s="4"/>
      <c r="BB75" s="248"/>
    </row>
    <row r="76" spans="1:54" ht="14.25" customHeight="1" x14ac:dyDescent="0.25">
      <c r="A76" s="4"/>
      <c r="BB76" s="248"/>
    </row>
    <row r="77" spans="1:54" ht="14.25" customHeight="1" x14ac:dyDescent="0.25">
      <c r="A77" s="4"/>
      <c r="BB77" s="248"/>
    </row>
    <row r="78" spans="1:54" ht="14.25" customHeight="1" x14ac:dyDescent="0.25">
      <c r="A78" s="4"/>
      <c r="BB78" s="248"/>
    </row>
    <row r="79" spans="1:54" ht="14.25" customHeight="1" x14ac:dyDescent="0.25">
      <c r="A79" s="4"/>
      <c r="BB79" s="248"/>
    </row>
    <row r="80" spans="1:54" ht="14.25" customHeight="1" x14ac:dyDescent="0.25">
      <c r="A80" s="4"/>
      <c r="BB80" s="248"/>
    </row>
    <row r="81" spans="1:54" ht="14.25" customHeight="1" x14ac:dyDescent="0.25">
      <c r="A81" s="4"/>
      <c r="BB81" s="248"/>
    </row>
    <row r="82" spans="1:54" ht="14.25" customHeight="1" x14ac:dyDescent="0.25">
      <c r="A82" s="4"/>
      <c r="BB82" s="248"/>
    </row>
    <row r="83" spans="1:54" ht="14.25" customHeight="1" x14ac:dyDescent="0.25">
      <c r="A83" s="4"/>
      <c r="BB83" s="248"/>
    </row>
    <row r="84" spans="1:54" ht="14.25" customHeight="1" x14ac:dyDescent="0.25">
      <c r="A84" s="4"/>
      <c r="BB84" s="248"/>
    </row>
    <row r="85" spans="1:54" ht="14.25" customHeight="1" x14ac:dyDescent="0.25">
      <c r="A85" s="4"/>
      <c r="BB85" s="248"/>
    </row>
    <row r="86" spans="1:54" ht="14.25" customHeight="1" x14ac:dyDescent="0.25">
      <c r="A86" s="4"/>
      <c r="BB86" s="248"/>
    </row>
    <row r="87" spans="1:54" ht="14.25" customHeight="1" x14ac:dyDescent="0.25">
      <c r="A87" s="4"/>
      <c r="BB87" s="248"/>
    </row>
    <row r="88" spans="1:54" ht="14.25" customHeight="1" x14ac:dyDescent="0.25">
      <c r="A88" s="4"/>
      <c r="BB88" s="248"/>
    </row>
    <row r="89" spans="1:54" ht="14.25" customHeight="1" x14ac:dyDescent="0.25">
      <c r="A89" s="4"/>
      <c r="BB89" s="248"/>
    </row>
    <row r="90" spans="1:54" ht="14.25" customHeight="1" x14ac:dyDescent="0.25">
      <c r="A90" s="4"/>
      <c r="BB90" s="248"/>
    </row>
    <row r="91" spans="1:54" ht="14.25" customHeight="1" x14ac:dyDescent="0.25">
      <c r="A91" s="4"/>
      <c r="BB91" s="248"/>
    </row>
    <row r="92" spans="1:54" ht="14.25" customHeight="1" x14ac:dyDescent="0.25">
      <c r="A92" s="4"/>
      <c r="BB92" s="248"/>
    </row>
    <row r="93" spans="1:54" ht="14.25" customHeight="1" x14ac:dyDescent="0.25">
      <c r="A93" s="4"/>
      <c r="BB93" s="248"/>
    </row>
    <row r="94" spans="1:54" ht="14.25" customHeight="1" x14ac:dyDescent="0.25">
      <c r="A94" s="4"/>
      <c r="BB94" s="248"/>
    </row>
    <row r="95" spans="1:54" ht="14.25" customHeight="1" x14ac:dyDescent="0.25">
      <c r="A95" s="4"/>
      <c r="BB95" s="248"/>
    </row>
    <row r="96" spans="1:54" ht="14.25" customHeight="1" x14ac:dyDescent="0.25">
      <c r="A96" s="4"/>
      <c r="BB96" s="248"/>
    </row>
    <row r="97" spans="1:54" ht="14.25" customHeight="1" x14ac:dyDescent="0.25">
      <c r="A97" s="4"/>
      <c r="BB97" s="248"/>
    </row>
    <row r="98" spans="1:54" ht="14.25" customHeight="1" x14ac:dyDescent="0.25">
      <c r="A98" s="4"/>
      <c r="BB98" s="248"/>
    </row>
    <row r="99" spans="1:54" ht="14.25" customHeight="1" x14ac:dyDescent="0.25">
      <c r="A99" s="4"/>
      <c r="BB99" s="248"/>
    </row>
    <row r="100" spans="1:54" ht="14.25" customHeight="1" x14ac:dyDescent="0.25">
      <c r="A100" s="4"/>
      <c r="BB100" s="248"/>
    </row>
    <row r="101" spans="1:54" ht="14.25" customHeight="1" x14ac:dyDescent="0.25">
      <c r="A101" s="4"/>
      <c r="BB101" s="248"/>
    </row>
    <row r="102" spans="1:54" ht="14.25" customHeight="1" x14ac:dyDescent="0.25">
      <c r="A102" s="4"/>
      <c r="BB102" s="248"/>
    </row>
    <row r="103" spans="1:54" ht="14.25" customHeight="1" x14ac:dyDescent="0.25">
      <c r="A103" s="4"/>
      <c r="BB103" s="248"/>
    </row>
    <row r="104" spans="1:54" ht="14.25" customHeight="1" x14ac:dyDescent="0.25">
      <c r="A104" s="4"/>
      <c r="BB104" s="248"/>
    </row>
    <row r="105" spans="1:54" ht="14.25" customHeight="1" x14ac:dyDescent="0.25">
      <c r="A105" s="4"/>
      <c r="BB105" s="248"/>
    </row>
    <row r="106" spans="1:54" ht="14.25" customHeight="1" x14ac:dyDescent="0.25">
      <c r="A106" s="4"/>
      <c r="BB106" s="248"/>
    </row>
    <row r="107" spans="1:54" ht="14.25" customHeight="1" x14ac:dyDescent="0.25">
      <c r="A107" s="4"/>
      <c r="BB107" s="248"/>
    </row>
    <row r="108" spans="1:54" ht="14.25" customHeight="1" x14ac:dyDescent="0.25">
      <c r="A108" s="4"/>
      <c r="BB108" s="248"/>
    </row>
    <row r="109" spans="1:54" ht="14.25" customHeight="1" x14ac:dyDescent="0.25">
      <c r="A109" s="4"/>
      <c r="BB109" s="248"/>
    </row>
    <row r="110" spans="1:54" ht="14.25" customHeight="1" x14ac:dyDescent="0.25">
      <c r="A110" s="4"/>
      <c r="BB110" s="248"/>
    </row>
    <row r="111" spans="1:54" ht="14.25" customHeight="1" x14ac:dyDescent="0.25">
      <c r="A111" s="4"/>
      <c r="BB111" s="248"/>
    </row>
    <row r="112" spans="1:54" ht="14.25" customHeight="1" x14ac:dyDescent="0.25">
      <c r="A112" s="4"/>
      <c r="BB112" s="248"/>
    </row>
    <row r="113" spans="1:54" ht="14.25" customHeight="1" x14ac:dyDescent="0.25">
      <c r="A113" s="4"/>
      <c r="BB113" s="248"/>
    </row>
    <row r="114" spans="1:54" ht="14.25" customHeight="1" x14ac:dyDescent="0.25">
      <c r="A114" s="4"/>
      <c r="BB114" s="248"/>
    </row>
    <row r="115" spans="1:54" ht="14.25" customHeight="1" x14ac:dyDescent="0.25">
      <c r="A115" s="4"/>
      <c r="BB115" s="248"/>
    </row>
    <row r="116" spans="1:54" ht="14.25" customHeight="1" x14ac:dyDescent="0.25">
      <c r="A116" s="4"/>
      <c r="BB116" s="248"/>
    </row>
    <row r="117" spans="1:54" ht="14.25" customHeight="1" x14ac:dyDescent="0.25">
      <c r="A117" s="4"/>
      <c r="BB117" s="248"/>
    </row>
    <row r="118" spans="1:54" ht="14.25" customHeight="1" x14ac:dyDescent="0.25">
      <c r="A118" s="4"/>
      <c r="BB118" s="248"/>
    </row>
    <row r="119" spans="1:54" ht="14.25" customHeight="1" x14ac:dyDescent="0.25">
      <c r="A119" s="4"/>
      <c r="BB119" s="248"/>
    </row>
    <row r="120" spans="1:54" ht="14.25" customHeight="1" x14ac:dyDescent="0.25">
      <c r="A120" s="4"/>
      <c r="BB120" s="248"/>
    </row>
    <row r="121" spans="1:54" ht="14.25" customHeight="1" x14ac:dyDescent="0.25">
      <c r="A121" s="4"/>
      <c r="BB121" s="248"/>
    </row>
    <row r="122" spans="1:54" ht="14.25" customHeight="1" x14ac:dyDescent="0.25">
      <c r="A122" s="4"/>
      <c r="BB122" s="248"/>
    </row>
    <row r="123" spans="1:54" ht="14.25" customHeight="1" x14ac:dyDescent="0.25">
      <c r="A123" s="4"/>
      <c r="BB123" s="248"/>
    </row>
    <row r="124" spans="1:54" ht="14.25" customHeight="1" x14ac:dyDescent="0.25">
      <c r="A124" s="4"/>
      <c r="BB124" s="248"/>
    </row>
    <row r="125" spans="1:54" ht="14.25" customHeight="1" x14ac:dyDescent="0.25">
      <c r="A125" s="4"/>
      <c r="BB125" s="248"/>
    </row>
    <row r="126" spans="1:54" ht="14.25" customHeight="1" x14ac:dyDescent="0.25">
      <c r="A126" s="4"/>
      <c r="BB126" s="248"/>
    </row>
    <row r="127" spans="1:54" ht="14.25" customHeight="1" x14ac:dyDescent="0.25">
      <c r="A127" s="4"/>
      <c r="BB127" s="248"/>
    </row>
    <row r="128" spans="1:54" ht="14.25" customHeight="1" x14ac:dyDescent="0.25">
      <c r="A128" s="4"/>
      <c r="BB128" s="248"/>
    </row>
    <row r="129" spans="1:54" ht="14.25" customHeight="1" x14ac:dyDescent="0.25">
      <c r="A129" s="4"/>
      <c r="BB129" s="248"/>
    </row>
    <row r="130" spans="1:54" ht="14.25" customHeight="1" x14ac:dyDescent="0.25">
      <c r="A130" s="4"/>
      <c r="BB130" s="248"/>
    </row>
    <row r="131" spans="1:54" ht="14.25" customHeight="1" x14ac:dyDescent="0.25">
      <c r="A131" s="4"/>
      <c r="BB131" s="248"/>
    </row>
    <row r="132" spans="1:54" ht="14.25" customHeight="1" x14ac:dyDescent="0.25">
      <c r="A132" s="4"/>
      <c r="BB132" s="248"/>
    </row>
    <row r="133" spans="1:54" ht="14.25" customHeight="1" x14ac:dyDescent="0.25">
      <c r="A133" s="4"/>
      <c r="BB133" s="248"/>
    </row>
    <row r="134" spans="1:54" ht="14.25" customHeight="1" x14ac:dyDescent="0.25">
      <c r="A134" s="4"/>
      <c r="BB134" s="248"/>
    </row>
    <row r="135" spans="1:54" ht="14.25" customHeight="1" x14ac:dyDescent="0.25">
      <c r="A135" s="4"/>
      <c r="BB135" s="248"/>
    </row>
    <row r="136" spans="1:54" ht="14.25" customHeight="1" x14ac:dyDescent="0.25">
      <c r="A136" s="4"/>
      <c r="BB136" s="248"/>
    </row>
    <row r="137" spans="1:54" ht="14.25" customHeight="1" x14ac:dyDescent="0.25">
      <c r="A137" s="4"/>
      <c r="BB137" s="248"/>
    </row>
    <row r="138" spans="1:54" ht="14.25" customHeight="1" x14ac:dyDescent="0.25">
      <c r="A138" s="4"/>
      <c r="BB138" s="248"/>
    </row>
    <row r="139" spans="1:54" ht="14.25" customHeight="1" x14ac:dyDescent="0.25">
      <c r="A139" s="4"/>
      <c r="BB139" s="248"/>
    </row>
    <row r="140" spans="1:54" ht="14.25" customHeight="1" x14ac:dyDescent="0.25">
      <c r="A140" s="4"/>
      <c r="BB140" s="248"/>
    </row>
    <row r="141" spans="1:54" ht="14.25" customHeight="1" x14ac:dyDescent="0.25">
      <c r="A141" s="4"/>
      <c r="BB141" s="248"/>
    </row>
    <row r="142" spans="1:54" ht="14.25" customHeight="1" x14ac:dyDescent="0.25">
      <c r="A142" s="4"/>
      <c r="BB142" s="248"/>
    </row>
    <row r="143" spans="1:54" ht="14.25" customHeight="1" x14ac:dyDescent="0.25">
      <c r="A143" s="4"/>
      <c r="BB143" s="248"/>
    </row>
    <row r="144" spans="1:54" ht="14.25" customHeight="1" x14ac:dyDescent="0.25">
      <c r="A144" s="4"/>
      <c r="BB144" s="248"/>
    </row>
    <row r="145" spans="1:54" ht="14.25" customHeight="1" x14ac:dyDescent="0.25">
      <c r="A145" s="4"/>
      <c r="BB145" s="248"/>
    </row>
    <row r="146" spans="1:54" ht="14.25" customHeight="1" x14ac:dyDescent="0.25">
      <c r="A146" s="4"/>
      <c r="BB146" s="248"/>
    </row>
    <row r="147" spans="1:54" ht="14.25" customHeight="1" x14ac:dyDescent="0.25">
      <c r="A147" s="4"/>
      <c r="BB147" s="248"/>
    </row>
    <row r="148" spans="1:54" ht="14.25" customHeight="1" x14ac:dyDescent="0.25">
      <c r="A148" s="4"/>
      <c r="BB148" s="248"/>
    </row>
    <row r="149" spans="1:54" ht="14.25" customHeight="1" x14ac:dyDescent="0.25">
      <c r="A149" s="4"/>
      <c r="BB149" s="248"/>
    </row>
    <row r="150" spans="1:54" ht="14.25" customHeight="1" x14ac:dyDescent="0.25">
      <c r="A150" s="4"/>
      <c r="BB150" s="248"/>
    </row>
    <row r="151" spans="1:54" ht="14.25" customHeight="1" x14ac:dyDescent="0.25">
      <c r="A151" s="4"/>
      <c r="BB151" s="248"/>
    </row>
    <row r="152" spans="1:54" ht="14.25" customHeight="1" x14ac:dyDescent="0.25">
      <c r="A152" s="4"/>
      <c r="BB152" s="248"/>
    </row>
    <row r="153" spans="1:54" ht="14.25" customHeight="1" x14ac:dyDescent="0.25">
      <c r="A153" s="4"/>
      <c r="BB153" s="248"/>
    </row>
    <row r="154" spans="1:54" ht="14.25" customHeight="1" x14ac:dyDescent="0.25">
      <c r="A154" s="4"/>
      <c r="BB154" s="248"/>
    </row>
    <row r="155" spans="1:54" ht="14.25" customHeight="1" x14ac:dyDescent="0.25">
      <c r="A155" s="4"/>
      <c r="BB155" s="248"/>
    </row>
    <row r="156" spans="1:54" ht="14.25" customHeight="1" x14ac:dyDescent="0.25">
      <c r="A156" s="4"/>
      <c r="BB156" s="248"/>
    </row>
    <row r="157" spans="1:54" ht="14.25" customHeight="1" x14ac:dyDescent="0.25">
      <c r="A157" s="4"/>
      <c r="BB157" s="248"/>
    </row>
    <row r="158" spans="1:54" ht="14.25" customHeight="1" x14ac:dyDescent="0.25">
      <c r="A158" s="4"/>
      <c r="BB158" s="248"/>
    </row>
    <row r="159" spans="1:54" ht="14.25" customHeight="1" x14ac:dyDescent="0.25">
      <c r="A159" s="4"/>
      <c r="BB159" s="248"/>
    </row>
    <row r="160" spans="1:54" ht="14.25" customHeight="1" x14ac:dyDescent="0.25">
      <c r="A160" s="4"/>
      <c r="BB160" s="248"/>
    </row>
    <row r="161" spans="1:54" ht="14.25" customHeight="1" x14ac:dyDescent="0.25">
      <c r="A161" s="4"/>
      <c r="BB161" s="248"/>
    </row>
    <row r="162" spans="1:54" ht="14.25" customHeight="1" x14ac:dyDescent="0.25">
      <c r="A162" s="4"/>
      <c r="BB162" s="248"/>
    </row>
    <row r="163" spans="1:54" ht="14.25" customHeight="1" x14ac:dyDescent="0.25">
      <c r="A163" s="4"/>
      <c r="BB163" s="248"/>
    </row>
    <row r="164" spans="1:54" ht="14.25" customHeight="1" x14ac:dyDescent="0.25">
      <c r="A164" s="4"/>
      <c r="BB164" s="248"/>
    </row>
    <row r="165" spans="1:54" ht="14.25" customHeight="1" x14ac:dyDescent="0.25">
      <c r="A165" s="4"/>
      <c r="BB165" s="248"/>
    </row>
    <row r="166" spans="1:54" ht="14.25" customHeight="1" x14ac:dyDescent="0.25">
      <c r="A166" s="4"/>
      <c r="BB166" s="248"/>
    </row>
    <row r="167" spans="1:54" ht="14.25" customHeight="1" x14ac:dyDescent="0.25">
      <c r="A167" s="4"/>
      <c r="BB167" s="248"/>
    </row>
    <row r="168" spans="1:54" ht="14.25" customHeight="1" x14ac:dyDescent="0.25">
      <c r="A168" s="4"/>
      <c r="BB168" s="248"/>
    </row>
    <row r="169" spans="1:54" ht="14.25" customHeight="1" x14ac:dyDescent="0.25">
      <c r="A169" s="4"/>
      <c r="BB169" s="248"/>
    </row>
    <row r="170" spans="1:54" ht="14.25" customHeight="1" x14ac:dyDescent="0.25">
      <c r="A170" s="4"/>
      <c r="BB170" s="248"/>
    </row>
    <row r="171" spans="1:54" ht="14.25" customHeight="1" x14ac:dyDescent="0.25">
      <c r="A171" s="4"/>
      <c r="BB171" s="248"/>
    </row>
    <row r="172" spans="1:54" ht="14.25" customHeight="1" x14ac:dyDescent="0.25">
      <c r="A172" s="4"/>
      <c r="BB172" s="248"/>
    </row>
    <row r="173" spans="1:54" ht="14.25" customHeight="1" x14ac:dyDescent="0.25">
      <c r="A173" s="4"/>
      <c r="BB173" s="248"/>
    </row>
    <row r="174" spans="1:54" ht="14.25" customHeight="1" x14ac:dyDescent="0.25">
      <c r="A174" s="4"/>
      <c r="BB174" s="248"/>
    </row>
    <row r="175" spans="1:54" ht="14.25" customHeight="1" x14ac:dyDescent="0.25">
      <c r="A175" s="4"/>
      <c r="BB175" s="248"/>
    </row>
    <row r="176" spans="1:54" ht="14.25" customHeight="1" x14ac:dyDescent="0.25">
      <c r="A176" s="4"/>
      <c r="BB176" s="248"/>
    </row>
    <row r="177" spans="1:54" ht="14.25" customHeight="1" x14ac:dyDescent="0.25">
      <c r="A177" s="4"/>
      <c r="BB177" s="248"/>
    </row>
    <row r="178" spans="1:54" ht="14.25" customHeight="1" x14ac:dyDescent="0.25">
      <c r="A178" s="4"/>
      <c r="BB178" s="248"/>
    </row>
    <row r="179" spans="1:54" ht="14.25" customHeight="1" x14ac:dyDescent="0.25">
      <c r="A179" s="4"/>
      <c r="BB179" s="248"/>
    </row>
    <row r="180" spans="1:54" ht="14.25" customHeight="1" x14ac:dyDescent="0.25">
      <c r="A180" s="4"/>
      <c r="BB180" s="248"/>
    </row>
    <row r="181" spans="1:54" ht="14.25" customHeight="1" x14ac:dyDescent="0.25">
      <c r="A181" s="4"/>
      <c r="BB181" s="248"/>
    </row>
    <row r="182" spans="1:54" ht="14.25" customHeight="1" x14ac:dyDescent="0.25">
      <c r="A182" s="4"/>
      <c r="BB182" s="248"/>
    </row>
    <row r="183" spans="1:54" ht="14.25" customHeight="1" x14ac:dyDescent="0.25">
      <c r="A183" s="4"/>
      <c r="BB183" s="248"/>
    </row>
    <row r="184" spans="1:54" ht="14.25" customHeight="1" x14ac:dyDescent="0.25">
      <c r="A184" s="4"/>
      <c r="BB184" s="248"/>
    </row>
    <row r="185" spans="1:54" ht="14.25" customHeight="1" x14ac:dyDescent="0.25">
      <c r="A185" s="4"/>
      <c r="BB185" s="248"/>
    </row>
    <row r="186" spans="1:54" ht="14.25" customHeight="1" x14ac:dyDescent="0.25">
      <c r="A186" s="4"/>
      <c r="BB186" s="248"/>
    </row>
    <row r="187" spans="1:54" ht="14.25" customHeight="1" x14ac:dyDescent="0.25">
      <c r="A187" s="4"/>
      <c r="BB187" s="248"/>
    </row>
    <row r="188" spans="1:54" ht="14.25" customHeight="1" x14ac:dyDescent="0.25">
      <c r="A188" s="4"/>
      <c r="BB188" s="248"/>
    </row>
    <row r="189" spans="1:54" ht="14.25" customHeight="1" x14ac:dyDescent="0.25">
      <c r="A189" s="4"/>
      <c r="BB189" s="248"/>
    </row>
    <row r="190" spans="1:54" ht="14.25" customHeight="1" x14ac:dyDescent="0.25">
      <c r="A190" s="4"/>
      <c r="BB190" s="248"/>
    </row>
    <row r="191" spans="1:54" ht="14.25" customHeight="1" x14ac:dyDescent="0.25">
      <c r="A191" s="4"/>
      <c r="BB191" s="248"/>
    </row>
    <row r="192" spans="1:54" ht="14.25" customHeight="1" x14ac:dyDescent="0.25">
      <c r="A192" s="4"/>
      <c r="BB192" s="248"/>
    </row>
    <row r="193" spans="1:54" ht="14.25" customHeight="1" x14ac:dyDescent="0.25">
      <c r="A193" s="4"/>
      <c r="BB193" s="248"/>
    </row>
    <row r="194" spans="1:54" ht="14.25" customHeight="1" x14ac:dyDescent="0.25">
      <c r="A194" s="4"/>
      <c r="BB194" s="248"/>
    </row>
    <row r="195" spans="1:54" ht="14.25" customHeight="1" x14ac:dyDescent="0.25">
      <c r="A195" s="4"/>
      <c r="BB195" s="248"/>
    </row>
    <row r="196" spans="1:54" ht="14.25" customHeight="1" x14ac:dyDescent="0.25">
      <c r="A196" s="4"/>
      <c r="BB196" s="248"/>
    </row>
    <row r="197" spans="1:54" ht="14.25" customHeight="1" x14ac:dyDescent="0.25">
      <c r="A197" s="4"/>
      <c r="BB197" s="248"/>
    </row>
    <row r="198" spans="1:54" ht="14.25" customHeight="1" x14ac:dyDescent="0.25">
      <c r="A198" s="4"/>
      <c r="BB198" s="248"/>
    </row>
    <row r="199" spans="1:54" ht="14.25" customHeight="1" x14ac:dyDescent="0.25">
      <c r="A199" s="4"/>
      <c r="BB199" s="248"/>
    </row>
    <row r="200" spans="1:54" ht="14.25" customHeight="1" x14ac:dyDescent="0.25">
      <c r="A200" s="4"/>
      <c r="BB200" s="248"/>
    </row>
    <row r="201" spans="1:54" ht="14.25" customHeight="1" x14ac:dyDescent="0.25">
      <c r="A201" s="4"/>
      <c r="BB201" s="248"/>
    </row>
    <row r="202" spans="1:54" ht="14.25" customHeight="1" x14ac:dyDescent="0.25">
      <c r="A202" s="4"/>
      <c r="BB202" s="248"/>
    </row>
    <row r="203" spans="1:54" ht="14.25" customHeight="1" x14ac:dyDescent="0.25">
      <c r="A203" s="4"/>
      <c r="BB203" s="248"/>
    </row>
    <row r="204" spans="1:54" ht="14.25" customHeight="1" x14ac:dyDescent="0.25">
      <c r="A204" s="4"/>
      <c r="BB204" s="248"/>
    </row>
    <row r="205" spans="1:54" ht="14.25" customHeight="1" x14ac:dyDescent="0.25">
      <c r="A205" s="4"/>
      <c r="BB205" s="248"/>
    </row>
    <row r="206" spans="1:54" ht="14.25" customHeight="1" x14ac:dyDescent="0.25">
      <c r="A206" s="4"/>
      <c r="BB206" s="248"/>
    </row>
    <row r="207" spans="1:54" ht="14.25" customHeight="1" x14ac:dyDescent="0.25">
      <c r="A207" s="4"/>
      <c r="BB207" s="248"/>
    </row>
    <row r="208" spans="1:54" ht="14.25" customHeight="1" x14ac:dyDescent="0.25">
      <c r="A208" s="4"/>
      <c r="BB208" s="248"/>
    </row>
    <row r="209" spans="1:54" ht="14.25" customHeight="1" x14ac:dyDescent="0.25">
      <c r="A209" s="4"/>
      <c r="BB209" s="248"/>
    </row>
    <row r="210" spans="1:54" ht="14.25" customHeight="1" x14ac:dyDescent="0.25">
      <c r="A210" s="4"/>
      <c r="BB210" s="248"/>
    </row>
    <row r="211" spans="1:54" ht="14.25" customHeight="1" x14ac:dyDescent="0.25">
      <c r="A211" s="4"/>
      <c r="BB211" s="248"/>
    </row>
    <row r="212" spans="1:54" ht="14.25" customHeight="1" x14ac:dyDescent="0.25">
      <c r="A212" s="4"/>
      <c r="BB212" s="248"/>
    </row>
    <row r="213" spans="1:54" ht="14.25" customHeight="1" x14ac:dyDescent="0.25">
      <c r="A213" s="4"/>
      <c r="BB213" s="248"/>
    </row>
    <row r="214" spans="1:54" ht="14.25" customHeight="1" x14ac:dyDescent="0.25">
      <c r="A214" s="4"/>
      <c r="BB214" s="248"/>
    </row>
    <row r="215" spans="1:54" ht="14.25" customHeight="1" x14ac:dyDescent="0.25">
      <c r="A215" s="4"/>
      <c r="BB215" s="248"/>
    </row>
    <row r="216" spans="1:54" ht="14.25" customHeight="1" x14ac:dyDescent="0.25">
      <c r="A216" s="4"/>
      <c r="BB216" s="248"/>
    </row>
    <row r="217" spans="1:54" ht="14.25" customHeight="1" x14ac:dyDescent="0.25">
      <c r="A217" s="4"/>
      <c r="BB217" s="248"/>
    </row>
    <row r="218" spans="1:54" ht="14.25" customHeight="1" x14ac:dyDescent="0.25">
      <c r="A218" s="4"/>
      <c r="BB218" s="248"/>
    </row>
    <row r="219" spans="1:54" ht="14.25" customHeight="1" x14ac:dyDescent="0.25">
      <c r="A219" s="4"/>
      <c r="BB219" s="248"/>
    </row>
    <row r="220" spans="1:54" ht="14.25" customHeight="1" x14ac:dyDescent="0.25">
      <c r="A220" s="4"/>
      <c r="BB220" s="248"/>
    </row>
    <row r="221" spans="1:54" ht="14.25" customHeight="1" x14ac:dyDescent="0.25">
      <c r="A221" s="4"/>
      <c r="BB221" s="248"/>
    </row>
    <row r="222" spans="1:54" ht="14.25" customHeight="1" x14ac:dyDescent="0.25">
      <c r="A222" s="4"/>
      <c r="BB222" s="248"/>
    </row>
    <row r="223" spans="1:54" ht="14.25" customHeight="1" x14ac:dyDescent="0.25">
      <c r="A223" s="4"/>
      <c r="BB223" s="248"/>
    </row>
    <row r="224" spans="1:54" ht="14.25" customHeight="1" x14ac:dyDescent="0.25">
      <c r="A224" s="4"/>
      <c r="BB224" s="248"/>
    </row>
    <row r="225" spans="1:54" ht="14.25" customHeight="1" x14ac:dyDescent="0.25">
      <c r="A225" s="4"/>
      <c r="BB225" s="248"/>
    </row>
    <row r="226" spans="1:54" ht="14.25" customHeight="1" x14ac:dyDescent="0.25">
      <c r="A226" s="4"/>
      <c r="BB226" s="248"/>
    </row>
    <row r="227" spans="1:54" ht="14.25" customHeight="1" x14ac:dyDescent="0.25">
      <c r="A227" s="4"/>
      <c r="BB227" s="248"/>
    </row>
    <row r="228" spans="1:54" ht="14.25" customHeight="1" x14ac:dyDescent="0.25">
      <c r="A228" s="4"/>
      <c r="BB228" s="248"/>
    </row>
    <row r="229" spans="1:54" ht="14.25" customHeight="1" x14ac:dyDescent="0.25">
      <c r="A229" s="4"/>
      <c r="BB229" s="248"/>
    </row>
    <row r="230" spans="1:54" ht="14.25" customHeight="1" x14ac:dyDescent="0.25">
      <c r="A230" s="4"/>
      <c r="BB230" s="248"/>
    </row>
    <row r="231" spans="1:54" ht="14.25" customHeight="1" x14ac:dyDescent="0.25">
      <c r="A231" s="4"/>
      <c r="BB231" s="248"/>
    </row>
    <row r="232" spans="1:54" ht="14.25" customHeight="1" x14ac:dyDescent="0.25">
      <c r="A232" s="4"/>
      <c r="BB232" s="248"/>
    </row>
    <row r="233" spans="1:54" ht="14.25" customHeight="1" x14ac:dyDescent="0.25">
      <c r="A233" s="4"/>
      <c r="BB233" s="248"/>
    </row>
    <row r="234" spans="1:54" ht="14.25" customHeight="1" x14ac:dyDescent="0.25">
      <c r="A234" s="4"/>
      <c r="BB234" s="248"/>
    </row>
    <row r="235" spans="1:54" ht="14.25" customHeight="1" x14ac:dyDescent="0.25">
      <c r="A235" s="4"/>
      <c r="BB235" s="248"/>
    </row>
    <row r="236" spans="1:54" ht="14.25" customHeight="1" x14ac:dyDescent="0.25">
      <c r="A236" s="4"/>
      <c r="BB236" s="248"/>
    </row>
    <row r="237" spans="1:54" ht="14.25" customHeight="1" x14ac:dyDescent="0.25">
      <c r="A237" s="4"/>
      <c r="BB237" s="248"/>
    </row>
    <row r="238" spans="1:54" ht="14.25" customHeight="1" x14ac:dyDescent="0.25">
      <c r="A238" s="4"/>
      <c r="BB238" s="248"/>
    </row>
    <row r="239" spans="1:54" ht="14.25" customHeight="1" x14ac:dyDescent="0.25">
      <c r="A239" s="4"/>
      <c r="BB239" s="248"/>
    </row>
    <row r="240" spans="1:54" ht="14.25" customHeight="1" x14ac:dyDescent="0.25">
      <c r="A240" s="4"/>
      <c r="BB240" s="248"/>
    </row>
    <row r="241" spans="1:54" ht="14.25" customHeight="1" x14ac:dyDescent="0.25">
      <c r="A241" s="4"/>
      <c r="BB241" s="248"/>
    </row>
    <row r="242" spans="1:54" ht="14.25" customHeight="1" x14ac:dyDescent="0.25">
      <c r="A242" s="4"/>
      <c r="BB242" s="248"/>
    </row>
    <row r="243" spans="1:54" ht="14.25" customHeight="1" x14ac:dyDescent="0.25">
      <c r="A243" s="4"/>
      <c r="BB243" s="248"/>
    </row>
    <row r="244" spans="1:54" ht="14.25" customHeight="1" x14ac:dyDescent="0.25">
      <c r="A244" s="4"/>
      <c r="BB244" s="248"/>
    </row>
    <row r="245" spans="1:54" ht="14.25" customHeight="1" x14ac:dyDescent="0.25">
      <c r="A245" s="4"/>
      <c r="BB245" s="248"/>
    </row>
    <row r="246" spans="1:54" ht="14.25" customHeight="1" x14ac:dyDescent="0.25">
      <c r="A246" s="4"/>
      <c r="BB246" s="248"/>
    </row>
    <row r="247" spans="1:54" ht="14.25" customHeight="1" x14ac:dyDescent="0.25">
      <c r="A247" s="4"/>
      <c r="BB247" s="248"/>
    </row>
    <row r="248" spans="1:54" ht="14.25" customHeight="1" x14ac:dyDescent="0.25">
      <c r="A248" s="4"/>
      <c r="BB248" s="248"/>
    </row>
    <row r="249" spans="1:54" ht="14.25" customHeight="1" x14ac:dyDescent="0.25">
      <c r="A249" s="4"/>
      <c r="BB249" s="248"/>
    </row>
    <row r="250" spans="1:54" ht="14.25" customHeight="1" x14ac:dyDescent="0.25">
      <c r="A250" s="4"/>
      <c r="BB250" s="248"/>
    </row>
    <row r="251" spans="1:54" ht="14.25" customHeight="1" x14ac:dyDescent="0.25">
      <c r="A251" s="4"/>
      <c r="BB251" s="248"/>
    </row>
    <row r="252" spans="1:54" ht="14.25" customHeight="1" x14ac:dyDescent="0.25">
      <c r="A252" s="4"/>
      <c r="BB252" s="248"/>
    </row>
    <row r="253" spans="1:54" ht="14.25" customHeight="1" x14ac:dyDescent="0.25">
      <c r="A253" s="4"/>
      <c r="BB253" s="248"/>
    </row>
    <row r="254" spans="1:54" ht="14.25" customHeight="1" x14ac:dyDescent="0.25">
      <c r="A254" s="4"/>
      <c r="BB254" s="248"/>
    </row>
    <row r="255" spans="1:54" ht="14.25" customHeight="1" x14ac:dyDescent="0.25">
      <c r="A255" s="4"/>
      <c r="BB255" s="248"/>
    </row>
    <row r="256" spans="1:54" ht="14.25" customHeight="1" x14ac:dyDescent="0.25">
      <c r="A256" s="4"/>
      <c r="BB256" s="248"/>
    </row>
    <row r="257" spans="1:54" ht="14.25" customHeight="1" x14ac:dyDescent="0.25">
      <c r="A257" s="4"/>
      <c r="BB257" s="248"/>
    </row>
    <row r="258" spans="1:54" ht="14.25" customHeight="1" x14ac:dyDescent="0.25">
      <c r="A258" s="4"/>
      <c r="BB258" s="248"/>
    </row>
    <row r="259" spans="1:54" ht="14.25" customHeight="1" x14ac:dyDescent="0.25">
      <c r="A259" s="4"/>
      <c r="BB259" s="248"/>
    </row>
    <row r="260" spans="1:54" ht="14.25" customHeight="1" x14ac:dyDescent="0.25">
      <c r="A260" s="4"/>
      <c r="BB260" s="248"/>
    </row>
    <row r="261" spans="1:54" ht="14.25" customHeight="1" x14ac:dyDescent="0.25">
      <c r="A261" s="4"/>
      <c r="BB261" s="248"/>
    </row>
    <row r="262" spans="1:54" ht="14.25" customHeight="1" x14ac:dyDescent="0.25">
      <c r="A262" s="4"/>
      <c r="BB262" s="248"/>
    </row>
    <row r="263" spans="1:54" ht="14.25" customHeight="1" x14ac:dyDescent="0.25">
      <c r="A263" s="4"/>
      <c r="BB263" s="248"/>
    </row>
    <row r="264" spans="1:54" ht="14.25" customHeight="1" x14ac:dyDescent="0.25">
      <c r="A264" s="4"/>
      <c r="BB264" s="248"/>
    </row>
    <row r="265" spans="1:54" ht="14.25" customHeight="1" x14ac:dyDescent="0.25">
      <c r="A265" s="4"/>
      <c r="BB265" s="248"/>
    </row>
    <row r="266" spans="1:54" ht="14.25" customHeight="1" x14ac:dyDescent="0.25">
      <c r="A266" s="4"/>
      <c r="BB266" s="248"/>
    </row>
    <row r="267" spans="1:54" ht="14.25" customHeight="1" x14ac:dyDescent="0.25">
      <c r="A267" s="4"/>
      <c r="BB267" s="248"/>
    </row>
    <row r="268" spans="1:54" ht="14.25" customHeight="1" x14ac:dyDescent="0.25">
      <c r="A268" s="4"/>
      <c r="BB268" s="248"/>
    </row>
    <row r="269" spans="1:54" ht="14.25" customHeight="1" x14ac:dyDescent="0.25">
      <c r="A269" s="4"/>
      <c r="BB269" s="248"/>
    </row>
    <row r="270" spans="1:54" ht="14.25" customHeight="1" x14ac:dyDescent="0.25">
      <c r="A270" s="4"/>
      <c r="BB270" s="248"/>
    </row>
    <row r="271" spans="1:54" ht="14.25" customHeight="1" x14ac:dyDescent="0.25">
      <c r="A271" s="4"/>
      <c r="BB271" s="248"/>
    </row>
    <row r="272" spans="1:54" ht="14.25" customHeight="1" x14ac:dyDescent="0.25">
      <c r="A272" s="4"/>
      <c r="BB272" s="248"/>
    </row>
    <row r="273" spans="1:54" ht="14.25" customHeight="1" x14ac:dyDescent="0.25">
      <c r="A273" s="4"/>
      <c r="BB273" s="248"/>
    </row>
    <row r="274" spans="1:54" ht="14.25" customHeight="1" x14ac:dyDescent="0.25">
      <c r="A274" s="4"/>
      <c r="BB274" s="248"/>
    </row>
    <row r="275" spans="1:54" ht="14.25" customHeight="1" x14ac:dyDescent="0.25">
      <c r="A275" s="4"/>
      <c r="BB275" s="248"/>
    </row>
    <row r="276" spans="1:54" ht="14.25" customHeight="1" x14ac:dyDescent="0.25">
      <c r="A276" s="4"/>
      <c r="BB276" s="248"/>
    </row>
    <row r="277" spans="1:54" ht="14.25" customHeight="1" x14ac:dyDescent="0.25">
      <c r="A277" s="4"/>
      <c r="BB277" s="248"/>
    </row>
    <row r="278" spans="1:54" ht="14.25" customHeight="1" x14ac:dyDescent="0.25">
      <c r="A278" s="4"/>
      <c r="BB278" s="248"/>
    </row>
    <row r="279" spans="1:54" ht="14.25" customHeight="1" x14ac:dyDescent="0.25">
      <c r="A279" s="4"/>
      <c r="BB279" s="248"/>
    </row>
    <row r="280" spans="1:54" ht="14.25" customHeight="1" x14ac:dyDescent="0.25">
      <c r="A280" s="4"/>
      <c r="BB280" s="248"/>
    </row>
    <row r="281" spans="1:54" ht="14.25" customHeight="1" x14ac:dyDescent="0.25">
      <c r="A281" s="4"/>
      <c r="BB281" s="248"/>
    </row>
    <row r="282" spans="1:54" ht="14.25" customHeight="1" x14ac:dyDescent="0.25">
      <c r="A282" s="4"/>
      <c r="BB282" s="248"/>
    </row>
    <row r="283" spans="1:54" ht="14.25" customHeight="1" x14ac:dyDescent="0.25">
      <c r="A283" s="4"/>
      <c r="BB283" s="248"/>
    </row>
    <row r="284" spans="1:54" ht="14.25" customHeight="1" x14ac:dyDescent="0.25">
      <c r="A284" s="4"/>
      <c r="BB284" s="248"/>
    </row>
    <row r="285" spans="1:54" ht="14.25" customHeight="1" x14ac:dyDescent="0.25">
      <c r="A285" s="4"/>
      <c r="BB285" s="248"/>
    </row>
    <row r="286" spans="1:54" ht="14.25" customHeight="1" x14ac:dyDescent="0.25">
      <c r="A286" s="4"/>
      <c r="BB286" s="248"/>
    </row>
    <row r="287" spans="1:54" ht="14.25" customHeight="1" x14ac:dyDescent="0.25">
      <c r="A287" s="4"/>
      <c r="BB287" s="248"/>
    </row>
    <row r="288" spans="1:54" ht="14.25" customHeight="1" x14ac:dyDescent="0.25">
      <c r="A288" s="4"/>
      <c r="BB288" s="248"/>
    </row>
    <row r="289" spans="1:54" ht="14.25" customHeight="1" x14ac:dyDescent="0.25">
      <c r="A289" s="4"/>
      <c r="BB289" s="248"/>
    </row>
    <row r="290" spans="1:54" ht="14.25" customHeight="1" x14ac:dyDescent="0.25">
      <c r="A290" s="4"/>
      <c r="BB290" s="248"/>
    </row>
    <row r="291" spans="1:54" ht="14.25" customHeight="1" x14ac:dyDescent="0.25">
      <c r="A291" s="4"/>
      <c r="BB291" s="248"/>
    </row>
    <row r="292" spans="1:54" ht="14.25" customHeight="1" x14ac:dyDescent="0.25">
      <c r="A292" s="4"/>
      <c r="BB292" s="248"/>
    </row>
    <row r="293" spans="1:54" ht="14.25" customHeight="1" x14ac:dyDescent="0.25">
      <c r="A293" s="4"/>
      <c r="BB293" s="248"/>
    </row>
    <row r="294" spans="1:54" ht="14.25" customHeight="1" x14ac:dyDescent="0.25">
      <c r="A294" s="4"/>
      <c r="BB294" s="248"/>
    </row>
    <row r="295" spans="1:54" ht="14.25" customHeight="1" x14ac:dyDescent="0.25">
      <c r="A295" s="4"/>
      <c r="BB295" s="248"/>
    </row>
    <row r="296" spans="1:54" ht="14.25" customHeight="1" x14ac:dyDescent="0.25">
      <c r="A296" s="4"/>
      <c r="BB296" s="248"/>
    </row>
    <row r="297" spans="1:54" ht="14.25" customHeight="1" x14ac:dyDescent="0.25">
      <c r="A297" s="4"/>
      <c r="BB297" s="248"/>
    </row>
    <row r="298" spans="1:54" ht="14.25" customHeight="1" x14ac:dyDescent="0.25">
      <c r="A298" s="4"/>
      <c r="BB298" s="248"/>
    </row>
    <row r="299" spans="1:54" ht="14.25" customHeight="1" x14ac:dyDescent="0.25">
      <c r="A299" s="4"/>
      <c r="BB299" s="248"/>
    </row>
    <row r="300" spans="1:54" ht="14.25" customHeight="1" x14ac:dyDescent="0.25">
      <c r="A300" s="4"/>
      <c r="BB300" s="248"/>
    </row>
    <row r="301" spans="1:54" ht="14.25" customHeight="1" x14ac:dyDescent="0.25">
      <c r="A301" s="4"/>
      <c r="BB301" s="248"/>
    </row>
    <row r="302" spans="1:54" ht="14.25" customHeight="1" x14ac:dyDescent="0.25">
      <c r="A302" s="4"/>
      <c r="BB302" s="248"/>
    </row>
    <row r="303" spans="1:54" ht="14.25" customHeight="1" x14ac:dyDescent="0.25">
      <c r="A303" s="4"/>
      <c r="BB303" s="248"/>
    </row>
    <row r="304" spans="1:54" ht="14.25" customHeight="1" x14ac:dyDescent="0.25">
      <c r="A304" s="4"/>
      <c r="BB304" s="248"/>
    </row>
    <row r="305" spans="1:54" ht="14.25" customHeight="1" x14ac:dyDescent="0.25">
      <c r="A305" s="4"/>
      <c r="BB305" s="248"/>
    </row>
    <row r="306" spans="1:54" ht="14.25" customHeight="1" x14ac:dyDescent="0.25">
      <c r="A306" s="4"/>
      <c r="BB306" s="248"/>
    </row>
    <row r="307" spans="1:54" ht="14.25" customHeight="1" x14ac:dyDescent="0.25">
      <c r="A307" s="4"/>
      <c r="BB307" s="248"/>
    </row>
    <row r="308" spans="1:54" ht="14.25" customHeight="1" x14ac:dyDescent="0.25">
      <c r="A308" s="4"/>
      <c r="BB308" s="248"/>
    </row>
    <row r="309" spans="1:54" ht="14.25" customHeight="1" x14ac:dyDescent="0.25">
      <c r="A309" s="4"/>
      <c r="BB309" s="248"/>
    </row>
    <row r="310" spans="1:54" ht="14.25" customHeight="1" x14ac:dyDescent="0.25">
      <c r="A310" s="4"/>
      <c r="BB310" s="248"/>
    </row>
    <row r="311" spans="1:54" ht="14.25" customHeight="1" x14ac:dyDescent="0.25">
      <c r="A311" s="4"/>
      <c r="BB311" s="248"/>
    </row>
    <row r="312" spans="1:54" ht="14.25" customHeight="1" x14ac:dyDescent="0.25">
      <c r="A312" s="4"/>
      <c r="BB312" s="248"/>
    </row>
    <row r="313" spans="1:54" ht="14.25" customHeight="1" x14ac:dyDescent="0.25">
      <c r="A313" s="4"/>
      <c r="BB313" s="248"/>
    </row>
    <row r="314" spans="1:54" ht="14.25" customHeight="1" x14ac:dyDescent="0.25">
      <c r="A314" s="4"/>
      <c r="BB314" s="248"/>
    </row>
    <row r="315" spans="1:54" ht="14.25" customHeight="1" x14ac:dyDescent="0.25">
      <c r="A315" s="4"/>
      <c r="BB315" s="248"/>
    </row>
    <row r="316" spans="1:54" ht="14.25" customHeight="1" x14ac:dyDescent="0.25">
      <c r="A316" s="4"/>
      <c r="BB316" s="248"/>
    </row>
    <row r="317" spans="1:54" ht="14.25" customHeight="1" x14ac:dyDescent="0.25">
      <c r="A317" s="4"/>
      <c r="BB317" s="248"/>
    </row>
    <row r="318" spans="1:54" ht="14.25" customHeight="1" x14ac:dyDescent="0.25">
      <c r="A318" s="4"/>
      <c r="BB318" s="248"/>
    </row>
    <row r="319" spans="1:54" ht="14.25" customHeight="1" x14ac:dyDescent="0.25">
      <c r="A319" s="4"/>
      <c r="BB319" s="248"/>
    </row>
    <row r="320" spans="1:54" ht="14.25" customHeight="1" x14ac:dyDescent="0.25">
      <c r="A320" s="4"/>
      <c r="BB320" s="248"/>
    </row>
    <row r="321" spans="1:54" ht="14.25" customHeight="1" x14ac:dyDescent="0.25">
      <c r="A321" s="4"/>
      <c r="BB321" s="248"/>
    </row>
    <row r="322" spans="1:54" ht="14.25" customHeight="1" x14ac:dyDescent="0.25">
      <c r="A322" s="4"/>
      <c r="BB322" s="248"/>
    </row>
    <row r="323" spans="1:54" ht="14.25" customHeight="1" x14ac:dyDescent="0.25">
      <c r="A323" s="4"/>
      <c r="BB323" s="248"/>
    </row>
    <row r="324" spans="1:54" ht="14.25" customHeight="1" x14ac:dyDescent="0.25">
      <c r="A324" s="4"/>
      <c r="BB324" s="248"/>
    </row>
    <row r="325" spans="1:54" ht="14.25" customHeight="1" x14ac:dyDescent="0.25">
      <c r="A325" s="4"/>
      <c r="BB325" s="248"/>
    </row>
    <row r="326" spans="1:54" ht="14.25" customHeight="1" x14ac:dyDescent="0.25">
      <c r="A326" s="4"/>
      <c r="BB326" s="248"/>
    </row>
    <row r="327" spans="1:54" ht="14.25" customHeight="1" x14ac:dyDescent="0.25">
      <c r="A327" s="4"/>
      <c r="BB327" s="248"/>
    </row>
    <row r="328" spans="1:54" ht="14.25" customHeight="1" x14ac:dyDescent="0.25">
      <c r="A328" s="4"/>
      <c r="BB328" s="248"/>
    </row>
    <row r="329" spans="1:54" ht="14.25" customHeight="1" x14ac:dyDescent="0.25">
      <c r="A329" s="4"/>
      <c r="BB329" s="248"/>
    </row>
    <row r="330" spans="1:54" ht="14.25" customHeight="1" x14ac:dyDescent="0.25">
      <c r="A330" s="4"/>
      <c r="BB330" s="248"/>
    </row>
    <row r="331" spans="1:54" ht="14.25" customHeight="1" x14ac:dyDescent="0.25">
      <c r="A331" s="4"/>
      <c r="BB331" s="248"/>
    </row>
    <row r="332" spans="1:54" ht="14.25" customHeight="1" x14ac:dyDescent="0.25">
      <c r="A332" s="4"/>
      <c r="BB332" s="248"/>
    </row>
    <row r="333" spans="1:54" ht="14.25" customHeight="1" x14ac:dyDescent="0.25">
      <c r="A333" s="4"/>
      <c r="BB333" s="248"/>
    </row>
    <row r="334" spans="1:54" ht="14.25" customHeight="1" x14ac:dyDescent="0.25">
      <c r="A334" s="4"/>
      <c r="BB334" s="248"/>
    </row>
    <row r="335" spans="1:54" ht="14.25" customHeight="1" x14ac:dyDescent="0.25">
      <c r="A335" s="4"/>
      <c r="BB335" s="248"/>
    </row>
    <row r="336" spans="1:54" ht="14.25" customHeight="1" x14ac:dyDescent="0.25">
      <c r="A336" s="4"/>
      <c r="BB336" s="248"/>
    </row>
    <row r="337" spans="1:54" ht="14.25" customHeight="1" x14ac:dyDescent="0.25">
      <c r="A337" s="4"/>
      <c r="BB337" s="248"/>
    </row>
    <row r="338" spans="1:54" ht="14.25" customHeight="1" x14ac:dyDescent="0.25">
      <c r="A338" s="4"/>
      <c r="BB338" s="248"/>
    </row>
    <row r="339" spans="1:54" ht="14.25" customHeight="1" x14ac:dyDescent="0.25">
      <c r="A339" s="4"/>
      <c r="BB339" s="248"/>
    </row>
    <row r="340" spans="1:54" ht="14.25" customHeight="1" x14ac:dyDescent="0.25">
      <c r="A340" s="4"/>
      <c r="BB340" s="248"/>
    </row>
    <row r="341" spans="1:54" ht="14.25" customHeight="1" x14ac:dyDescent="0.25">
      <c r="A341" s="4"/>
      <c r="BB341" s="248"/>
    </row>
    <row r="342" spans="1:54" ht="14.25" customHeight="1" x14ac:dyDescent="0.25">
      <c r="A342" s="4"/>
      <c r="BB342" s="248"/>
    </row>
    <row r="343" spans="1:54" ht="14.25" customHeight="1" x14ac:dyDescent="0.25">
      <c r="A343" s="4"/>
      <c r="BB343" s="248"/>
    </row>
    <row r="344" spans="1:54" ht="14.25" customHeight="1" x14ac:dyDescent="0.25">
      <c r="A344" s="4"/>
      <c r="BB344" s="248"/>
    </row>
    <row r="345" spans="1:54" ht="14.25" customHeight="1" x14ac:dyDescent="0.25">
      <c r="A345" s="4"/>
      <c r="BB345" s="248"/>
    </row>
    <row r="346" spans="1:54" ht="14.25" customHeight="1" x14ac:dyDescent="0.25">
      <c r="A346" s="4"/>
      <c r="BB346" s="248"/>
    </row>
    <row r="347" spans="1:54" ht="14.25" customHeight="1" x14ac:dyDescent="0.25">
      <c r="A347" s="4"/>
      <c r="BB347" s="248"/>
    </row>
    <row r="348" spans="1:54" ht="14.25" customHeight="1" x14ac:dyDescent="0.25">
      <c r="A348" s="4"/>
      <c r="BB348" s="248"/>
    </row>
    <row r="349" spans="1:54" ht="14.25" customHeight="1" x14ac:dyDescent="0.25">
      <c r="A349" s="4"/>
      <c r="BB349" s="248"/>
    </row>
    <row r="350" spans="1:54" ht="14.25" customHeight="1" x14ac:dyDescent="0.25">
      <c r="A350" s="4"/>
      <c r="BB350" s="248"/>
    </row>
    <row r="351" spans="1:54" ht="14.25" customHeight="1" x14ac:dyDescent="0.25">
      <c r="A351" s="4"/>
      <c r="BB351" s="248"/>
    </row>
    <row r="352" spans="1:54" ht="14.25" customHeight="1" x14ac:dyDescent="0.25">
      <c r="A352" s="4"/>
      <c r="BB352" s="248"/>
    </row>
    <row r="353" spans="1:54" ht="14.25" customHeight="1" x14ac:dyDescent="0.25">
      <c r="A353" s="4"/>
      <c r="BB353" s="248"/>
    </row>
    <row r="354" spans="1:54" ht="14.25" customHeight="1" x14ac:dyDescent="0.25">
      <c r="A354" s="4"/>
      <c r="BB354" s="248"/>
    </row>
    <row r="355" spans="1:54" ht="14.25" customHeight="1" x14ac:dyDescent="0.25">
      <c r="A355" s="4"/>
      <c r="BB355" s="248"/>
    </row>
    <row r="356" spans="1:54" ht="14.25" customHeight="1" x14ac:dyDescent="0.25">
      <c r="A356" s="4"/>
      <c r="BB356" s="248"/>
    </row>
    <row r="357" spans="1:54" ht="14.25" customHeight="1" x14ac:dyDescent="0.25">
      <c r="A357" s="4"/>
      <c r="BB357" s="248"/>
    </row>
    <row r="358" spans="1:54" ht="14.25" customHeight="1" x14ac:dyDescent="0.25">
      <c r="A358" s="4"/>
      <c r="BB358" s="248"/>
    </row>
    <row r="359" spans="1:54" ht="14.25" customHeight="1" x14ac:dyDescent="0.25">
      <c r="A359" s="4"/>
      <c r="BB359" s="248"/>
    </row>
    <row r="360" spans="1:54" ht="14.25" customHeight="1" x14ac:dyDescent="0.25">
      <c r="A360" s="4"/>
      <c r="BB360" s="248"/>
    </row>
    <row r="361" spans="1:54" ht="14.25" customHeight="1" x14ac:dyDescent="0.25">
      <c r="A361" s="4"/>
      <c r="BB361" s="248"/>
    </row>
    <row r="362" spans="1:54" ht="14.25" customHeight="1" x14ac:dyDescent="0.25">
      <c r="A362" s="4"/>
      <c r="BB362" s="248"/>
    </row>
    <row r="363" spans="1:54" ht="14.25" customHeight="1" x14ac:dyDescent="0.25">
      <c r="A363" s="4"/>
      <c r="BB363" s="248"/>
    </row>
    <row r="364" spans="1:54" ht="14.25" customHeight="1" x14ac:dyDescent="0.25">
      <c r="A364" s="4"/>
      <c r="BB364" s="248"/>
    </row>
    <row r="365" spans="1:54" ht="14.25" customHeight="1" x14ac:dyDescent="0.25">
      <c r="A365" s="4"/>
      <c r="BB365" s="248"/>
    </row>
    <row r="366" spans="1:54" ht="14.25" customHeight="1" x14ac:dyDescent="0.25">
      <c r="A366" s="4"/>
      <c r="BB366" s="248"/>
    </row>
    <row r="367" spans="1:54" ht="14.25" customHeight="1" x14ac:dyDescent="0.25">
      <c r="A367" s="4"/>
      <c r="BB367" s="248"/>
    </row>
    <row r="368" spans="1:54" ht="14.25" customHeight="1" x14ac:dyDescent="0.25">
      <c r="A368" s="4"/>
      <c r="BB368" s="248"/>
    </row>
    <row r="369" spans="1:54" ht="14.25" customHeight="1" x14ac:dyDescent="0.25">
      <c r="A369" s="4"/>
      <c r="BB369" s="248"/>
    </row>
    <row r="370" spans="1:54" ht="14.25" customHeight="1" x14ac:dyDescent="0.25">
      <c r="A370" s="4"/>
      <c r="BB370" s="248"/>
    </row>
    <row r="371" spans="1:54" ht="14.25" customHeight="1" x14ac:dyDescent="0.25">
      <c r="A371" s="4"/>
      <c r="BB371" s="248"/>
    </row>
    <row r="372" spans="1:54" ht="14.25" customHeight="1" x14ac:dyDescent="0.25">
      <c r="A372" s="4"/>
      <c r="BB372" s="248"/>
    </row>
    <row r="373" spans="1:54" ht="14.25" customHeight="1" x14ac:dyDescent="0.25">
      <c r="A373" s="4"/>
      <c r="BB373" s="248"/>
    </row>
    <row r="374" spans="1:54" ht="14.25" customHeight="1" x14ac:dyDescent="0.25">
      <c r="A374" s="4"/>
      <c r="BB374" s="248"/>
    </row>
    <row r="375" spans="1:54" ht="14.25" customHeight="1" x14ac:dyDescent="0.25">
      <c r="A375" s="4"/>
      <c r="BB375" s="248"/>
    </row>
    <row r="376" spans="1:54" ht="14.25" customHeight="1" x14ac:dyDescent="0.25">
      <c r="A376" s="4"/>
      <c r="BB376" s="248"/>
    </row>
    <row r="377" spans="1:54" ht="14.25" customHeight="1" x14ac:dyDescent="0.25">
      <c r="A377" s="4"/>
      <c r="BB377" s="248"/>
    </row>
    <row r="378" spans="1:54" ht="14.25" customHeight="1" x14ac:dyDescent="0.25">
      <c r="A378" s="4"/>
      <c r="BB378" s="248"/>
    </row>
    <row r="379" spans="1:54" ht="14.25" customHeight="1" x14ac:dyDescent="0.25">
      <c r="A379" s="4"/>
      <c r="BB379" s="248"/>
    </row>
    <row r="380" spans="1:54" ht="14.25" customHeight="1" x14ac:dyDescent="0.25">
      <c r="A380" s="4"/>
      <c r="BB380" s="248"/>
    </row>
    <row r="381" spans="1:54" ht="14.25" customHeight="1" x14ac:dyDescent="0.25">
      <c r="A381" s="4"/>
      <c r="BB381" s="248"/>
    </row>
    <row r="382" spans="1:54" ht="14.25" customHeight="1" x14ac:dyDescent="0.25">
      <c r="A382" s="4"/>
      <c r="BB382" s="248"/>
    </row>
    <row r="383" spans="1:54" ht="14.25" customHeight="1" x14ac:dyDescent="0.25">
      <c r="A383" s="4"/>
      <c r="BB383" s="248"/>
    </row>
    <row r="384" spans="1:54" ht="14.25" customHeight="1" x14ac:dyDescent="0.25">
      <c r="A384" s="4"/>
      <c r="BB384" s="248"/>
    </row>
    <row r="385" spans="1:54" ht="14.25" customHeight="1" x14ac:dyDescent="0.25">
      <c r="A385" s="4"/>
      <c r="BB385" s="248"/>
    </row>
    <row r="386" spans="1:54" ht="14.25" customHeight="1" x14ac:dyDescent="0.25">
      <c r="A386" s="4"/>
      <c r="BB386" s="248"/>
    </row>
    <row r="387" spans="1:54" ht="14.25" customHeight="1" x14ac:dyDescent="0.25">
      <c r="A387" s="4"/>
      <c r="BB387" s="248"/>
    </row>
    <row r="388" spans="1:54" ht="14.25" customHeight="1" x14ac:dyDescent="0.25">
      <c r="A388" s="4"/>
      <c r="BB388" s="248"/>
    </row>
    <row r="389" spans="1:54" ht="14.25" customHeight="1" x14ac:dyDescent="0.25">
      <c r="A389" s="4"/>
      <c r="BB389" s="248"/>
    </row>
    <row r="390" spans="1:54" ht="14.25" customHeight="1" x14ac:dyDescent="0.25">
      <c r="A390" s="4"/>
      <c r="BB390" s="248"/>
    </row>
    <row r="391" spans="1:54" ht="14.25" customHeight="1" x14ac:dyDescent="0.25">
      <c r="A391" s="4"/>
      <c r="BB391" s="248"/>
    </row>
    <row r="392" spans="1:54" ht="14.25" customHeight="1" x14ac:dyDescent="0.25">
      <c r="A392" s="4"/>
      <c r="BB392" s="248"/>
    </row>
    <row r="393" spans="1:54" ht="14.25" customHeight="1" x14ac:dyDescent="0.25">
      <c r="A393" s="4"/>
      <c r="BB393" s="248"/>
    </row>
    <row r="394" spans="1:54" ht="14.25" customHeight="1" x14ac:dyDescent="0.25">
      <c r="A394" s="4"/>
      <c r="BB394" s="248"/>
    </row>
    <row r="395" spans="1:54" ht="14.25" customHeight="1" x14ac:dyDescent="0.25">
      <c r="A395" s="4"/>
      <c r="BB395" s="248"/>
    </row>
    <row r="396" spans="1:54" ht="14.25" customHeight="1" x14ac:dyDescent="0.25">
      <c r="A396" s="4"/>
      <c r="BB396" s="248"/>
    </row>
    <row r="397" spans="1:54" ht="14.25" customHeight="1" x14ac:dyDescent="0.25">
      <c r="A397" s="4"/>
      <c r="BB397" s="248"/>
    </row>
    <row r="398" spans="1:54" ht="14.25" customHeight="1" x14ac:dyDescent="0.25">
      <c r="A398" s="4"/>
      <c r="BB398" s="248"/>
    </row>
    <row r="399" spans="1:54" ht="14.25" customHeight="1" x14ac:dyDescent="0.25">
      <c r="A399" s="4"/>
      <c r="BB399" s="248"/>
    </row>
    <row r="400" spans="1:54" ht="14.25" customHeight="1" x14ac:dyDescent="0.25">
      <c r="A400" s="4"/>
      <c r="BB400" s="248"/>
    </row>
    <row r="401" spans="1:54" ht="14.25" customHeight="1" x14ac:dyDescent="0.25">
      <c r="A401" s="4"/>
      <c r="BB401" s="248"/>
    </row>
    <row r="402" spans="1:54" ht="14.25" customHeight="1" x14ac:dyDescent="0.25">
      <c r="A402" s="4"/>
      <c r="BB402" s="248"/>
    </row>
    <row r="403" spans="1:54" ht="14.25" customHeight="1" x14ac:dyDescent="0.25">
      <c r="A403" s="4"/>
      <c r="BB403" s="248"/>
    </row>
    <row r="404" spans="1:54" ht="14.25" customHeight="1" x14ac:dyDescent="0.25">
      <c r="A404" s="4"/>
      <c r="BB404" s="248"/>
    </row>
    <row r="405" spans="1:54" ht="14.25" customHeight="1" x14ac:dyDescent="0.25">
      <c r="A405" s="4"/>
      <c r="BB405" s="248"/>
    </row>
    <row r="406" spans="1:54" ht="14.25" customHeight="1" x14ac:dyDescent="0.25">
      <c r="A406" s="4"/>
      <c r="BB406" s="248"/>
    </row>
    <row r="407" spans="1:54" ht="14.25" customHeight="1" x14ac:dyDescent="0.25">
      <c r="A407" s="4"/>
      <c r="BB407" s="248"/>
    </row>
    <row r="408" spans="1:54" ht="14.25" customHeight="1" x14ac:dyDescent="0.25">
      <c r="A408" s="4"/>
      <c r="BB408" s="248"/>
    </row>
    <row r="409" spans="1:54" ht="14.25" customHeight="1" x14ac:dyDescent="0.25">
      <c r="A409" s="4"/>
      <c r="BB409" s="248"/>
    </row>
    <row r="410" spans="1:54" ht="14.25" customHeight="1" x14ac:dyDescent="0.25">
      <c r="A410" s="4"/>
      <c r="BB410" s="248"/>
    </row>
    <row r="411" spans="1:54" ht="14.25" customHeight="1" x14ac:dyDescent="0.25">
      <c r="A411" s="4"/>
      <c r="BB411" s="248"/>
    </row>
    <row r="412" spans="1:54" ht="14.25" customHeight="1" x14ac:dyDescent="0.25">
      <c r="A412" s="4"/>
      <c r="BB412" s="248"/>
    </row>
    <row r="413" spans="1:54" ht="14.25" customHeight="1" x14ac:dyDescent="0.25">
      <c r="A413" s="4"/>
      <c r="BB413" s="248"/>
    </row>
    <row r="414" spans="1:54" ht="14.25" customHeight="1" x14ac:dyDescent="0.25">
      <c r="A414" s="4"/>
      <c r="BB414" s="248"/>
    </row>
    <row r="415" spans="1:54" ht="14.25" customHeight="1" x14ac:dyDescent="0.25">
      <c r="A415" s="4"/>
      <c r="BB415" s="248"/>
    </row>
    <row r="416" spans="1:54" ht="14.25" customHeight="1" x14ac:dyDescent="0.25">
      <c r="A416" s="4"/>
      <c r="BB416" s="248"/>
    </row>
    <row r="417" spans="1:54" ht="14.25" customHeight="1" x14ac:dyDescent="0.25">
      <c r="A417" s="4"/>
      <c r="BB417" s="248"/>
    </row>
    <row r="418" spans="1:54" ht="14.25" customHeight="1" x14ac:dyDescent="0.25">
      <c r="A418" s="4"/>
      <c r="BB418" s="248"/>
    </row>
    <row r="419" spans="1:54" ht="14.25" customHeight="1" x14ac:dyDescent="0.25">
      <c r="A419" s="4"/>
      <c r="BB419" s="248"/>
    </row>
    <row r="420" spans="1:54" ht="14.25" customHeight="1" x14ac:dyDescent="0.25">
      <c r="A420" s="4"/>
      <c r="BB420" s="248"/>
    </row>
    <row r="421" spans="1:54" ht="14.25" customHeight="1" x14ac:dyDescent="0.25">
      <c r="A421" s="4"/>
      <c r="BB421" s="248"/>
    </row>
    <row r="422" spans="1:54" ht="14.25" customHeight="1" x14ac:dyDescent="0.25">
      <c r="A422" s="4"/>
      <c r="BB422" s="248"/>
    </row>
    <row r="423" spans="1:54" ht="14.25" customHeight="1" x14ac:dyDescent="0.25">
      <c r="A423" s="4"/>
      <c r="BB423" s="248"/>
    </row>
    <row r="424" spans="1:54" ht="14.25" customHeight="1" x14ac:dyDescent="0.25">
      <c r="A424" s="4"/>
      <c r="BB424" s="248"/>
    </row>
    <row r="425" spans="1:54" ht="14.25" customHeight="1" x14ac:dyDescent="0.25">
      <c r="A425" s="4"/>
      <c r="BB425" s="248"/>
    </row>
    <row r="426" spans="1:54" ht="14.25" customHeight="1" x14ac:dyDescent="0.25">
      <c r="A426" s="4"/>
      <c r="BB426" s="248"/>
    </row>
    <row r="427" spans="1:54" ht="14.25" customHeight="1" x14ac:dyDescent="0.25">
      <c r="A427" s="4"/>
      <c r="BB427" s="248"/>
    </row>
    <row r="428" spans="1:54" ht="14.25" customHeight="1" x14ac:dyDescent="0.25">
      <c r="A428" s="4"/>
      <c r="BB428" s="248"/>
    </row>
    <row r="429" spans="1:54" ht="14.25" customHeight="1" x14ac:dyDescent="0.25">
      <c r="A429" s="4"/>
      <c r="BB429" s="248"/>
    </row>
    <row r="430" spans="1:54" ht="14.25" customHeight="1" x14ac:dyDescent="0.25">
      <c r="A430" s="4"/>
      <c r="BB430" s="248"/>
    </row>
    <row r="431" spans="1:54" ht="14.25" customHeight="1" x14ac:dyDescent="0.25">
      <c r="A431" s="4"/>
      <c r="BB431" s="248"/>
    </row>
    <row r="432" spans="1:54" ht="14.25" customHeight="1" x14ac:dyDescent="0.25">
      <c r="A432" s="4"/>
      <c r="BB432" s="248"/>
    </row>
    <row r="433" spans="1:54" ht="14.25" customHeight="1" x14ac:dyDescent="0.25">
      <c r="A433" s="4"/>
      <c r="BB433" s="248"/>
    </row>
    <row r="434" spans="1:54" ht="14.25" customHeight="1" x14ac:dyDescent="0.25">
      <c r="A434" s="4"/>
      <c r="BB434" s="248"/>
    </row>
    <row r="435" spans="1:54" ht="14.25" customHeight="1" x14ac:dyDescent="0.25">
      <c r="A435" s="4"/>
      <c r="BB435" s="248"/>
    </row>
    <row r="436" spans="1:54" ht="14.25" customHeight="1" x14ac:dyDescent="0.25">
      <c r="A436" s="4"/>
      <c r="BB436" s="248"/>
    </row>
    <row r="437" spans="1:54" ht="14.25" customHeight="1" x14ac:dyDescent="0.25">
      <c r="A437" s="4"/>
      <c r="BB437" s="248"/>
    </row>
    <row r="438" spans="1:54" ht="14.25" customHeight="1" x14ac:dyDescent="0.25">
      <c r="A438" s="4"/>
      <c r="BB438" s="248"/>
    </row>
    <row r="439" spans="1:54" ht="14.25" customHeight="1" x14ac:dyDescent="0.25">
      <c r="A439" s="4"/>
      <c r="BB439" s="248"/>
    </row>
    <row r="440" spans="1:54" ht="14.25" customHeight="1" x14ac:dyDescent="0.25">
      <c r="A440" s="4"/>
      <c r="BB440" s="248"/>
    </row>
    <row r="441" spans="1:54" ht="14.25" customHeight="1" x14ac:dyDescent="0.25">
      <c r="A441" s="4"/>
      <c r="BB441" s="248"/>
    </row>
    <row r="442" spans="1:54" ht="14.25" customHeight="1" x14ac:dyDescent="0.25">
      <c r="A442" s="4"/>
      <c r="BB442" s="248"/>
    </row>
    <row r="443" spans="1:54" ht="14.25" customHeight="1" x14ac:dyDescent="0.25">
      <c r="A443" s="4"/>
      <c r="BB443" s="248"/>
    </row>
    <row r="444" spans="1:54" ht="14.25" customHeight="1" x14ac:dyDescent="0.25">
      <c r="A444" s="4"/>
      <c r="BB444" s="248"/>
    </row>
    <row r="445" spans="1:54" ht="14.25" customHeight="1" x14ac:dyDescent="0.25">
      <c r="A445" s="4"/>
      <c r="BB445" s="248"/>
    </row>
    <row r="446" spans="1:54" ht="14.25" customHeight="1" x14ac:dyDescent="0.25">
      <c r="A446" s="4"/>
      <c r="BB446" s="248"/>
    </row>
    <row r="447" spans="1:54" ht="14.25" customHeight="1" x14ac:dyDescent="0.25">
      <c r="A447" s="4"/>
      <c r="BB447" s="248"/>
    </row>
    <row r="448" spans="1:54" ht="14.25" customHeight="1" x14ac:dyDescent="0.25">
      <c r="A448" s="4"/>
      <c r="BB448" s="248"/>
    </row>
    <row r="449" spans="1:54" ht="14.25" customHeight="1" x14ac:dyDescent="0.25">
      <c r="A449" s="4"/>
      <c r="BB449" s="248"/>
    </row>
    <row r="450" spans="1:54" ht="14.25" customHeight="1" x14ac:dyDescent="0.25">
      <c r="A450" s="4"/>
      <c r="BB450" s="248"/>
    </row>
    <row r="451" spans="1:54" ht="14.25" customHeight="1" x14ac:dyDescent="0.25">
      <c r="A451" s="4"/>
      <c r="BB451" s="248"/>
    </row>
    <row r="452" spans="1:54" ht="14.25" customHeight="1" x14ac:dyDescent="0.25">
      <c r="A452" s="4"/>
      <c r="BB452" s="248"/>
    </row>
    <row r="453" spans="1:54" ht="14.25" customHeight="1" x14ac:dyDescent="0.25">
      <c r="A453" s="4"/>
      <c r="BB453" s="248"/>
    </row>
    <row r="454" spans="1:54" ht="14.25" customHeight="1" x14ac:dyDescent="0.25">
      <c r="A454" s="4"/>
      <c r="BB454" s="248"/>
    </row>
    <row r="455" spans="1:54" ht="14.25" customHeight="1" x14ac:dyDescent="0.25">
      <c r="A455" s="4"/>
      <c r="BB455" s="248"/>
    </row>
    <row r="456" spans="1:54" ht="14.25" customHeight="1" x14ac:dyDescent="0.25">
      <c r="A456" s="4"/>
      <c r="BB456" s="248"/>
    </row>
    <row r="457" spans="1:54" ht="14.25" customHeight="1" x14ac:dyDescent="0.25">
      <c r="A457" s="4"/>
      <c r="BB457" s="248"/>
    </row>
    <row r="458" spans="1:54" ht="14.25" customHeight="1" x14ac:dyDescent="0.25">
      <c r="A458" s="4"/>
      <c r="BB458" s="248"/>
    </row>
    <row r="459" spans="1:54" ht="14.25" customHeight="1" x14ac:dyDescent="0.25">
      <c r="A459" s="4"/>
      <c r="BB459" s="248"/>
    </row>
    <row r="460" spans="1:54" ht="14.25" customHeight="1" x14ac:dyDescent="0.25">
      <c r="A460" s="4"/>
      <c r="BB460" s="248"/>
    </row>
    <row r="461" spans="1:54" ht="14.25" customHeight="1" x14ac:dyDescent="0.25">
      <c r="A461" s="4"/>
      <c r="BB461" s="248"/>
    </row>
    <row r="462" spans="1:54" ht="14.25" customHeight="1" x14ac:dyDescent="0.25">
      <c r="A462" s="4"/>
      <c r="BB462" s="248"/>
    </row>
    <row r="463" spans="1:54" ht="14.25" customHeight="1" x14ac:dyDescent="0.25">
      <c r="A463" s="4"/>
      <c r="BB463" s="248"/>
    </row>
    <row r="464" spans="1:54" ht="14.25" customHeight="1" x14ac:dyDescent="0.25">
      <c r="A464" s="4"/>
      <c r="BB464" s="248"/>
    </row>
    <row r="465" spans="1:54" ht="14.25" customHeight="1" x14ac:dyDescent="0.25">
      <c r="A465" s="4"/>
      <c r="BB465" s="248"/>
    </row>
    <row r="466" spans="1:54" ht="14.25" customHeight="1" x14ac:dyDescent="0.25">
      <c r="A466" s="4"/>
      <c r="BB466" s="248"/>
    </row>
    <row r="467" spans="1:54" ht="14.25" customHeight="1" x14ac:dyDescent="0.25">
      <c r="A467" s="4"/>
      <c r="BB467" s="248"/>
    </row>
    <row r="468" spans="1:54" ht="14.25" customHeight="1" x14ac:dyDescent="0.25">
      <c r="A468" s="4"/>
      <c r="BB468" s="248"/>
    </row>
    <row r="469" spans="1:54" ht="14.25" customHeight="1" x14ac:dyDescent="0.25">
      <c r="A469" s="4"/>
      <c r="BB469" s="248"/>
    </row>
    <row r="470" spans="1:54" ht="14.25" customHeight="1" x14ac:dyDescent="0.25">
      <c r="A470" s="4"/>
      <c r="BB470" s="248"/>
    </row>
    <row r="471" spans="1:54" ht="14.25" customHeight="1" x14ac:dyDescent="0.25">
      <c r="A471" s="4"/>
      <c r="BB471" s="248"/>
    </row>
    <row r="472" spans="1:54" ht="14.25" customHeight="1" x14ac:dyDescent="0.25">
      <c r="A472" s="4"/>
      <c r="BB472" s="248"/>
    </row>
    <row r="473" spans="1:54" ht="14.25" customHeight="1" x14ac:dyDescent="0.25">
      <c r="A473" s="4"/>
      <c r="BB473" s="248"/>
    </row>
    <row r="474" spans="1:54" ht="14.25" customHeight="1" x14ac:dyDescent="0.25">
      <c r="A474" s="4"/>
      <c r="BB474" s="248"/>
    </row>
    <row r="475" spans="1:54" ht="14.25" customHeight="1" x14ac:dyDescent="0.25">
      <c r="A475" s="4"/>
      <c r="BB475" s="248"/>
    </row>
    <row r="476" spans="1:54" ht="14.25" customHeight="1" x14ac:dyDescent="0.25">
      <c r="A476" s="4"/>
      <c r="BB476" s="248"/>
    </row>
    <row r="477" spans="1:54" ht="14.25" customHeight="1" x14ac:dyDescent="0.25">
      <c r="A477" s="4"/>
      <c r="BB477" s="248"/>
    </row>
    <row r="478" spans="1:54" ht="14.25" customHeight="1" x14ac:dyDescent="0.25">
      <c r="A478" s="4"/>
      <c r="BB478" s="248"/>
    </row>
    <row r="479" spans="1:54" ht="14.25" customHeight="1" x14ac:dyDescent="0.25">
      <c r="A479" s="4"/>
      <c r="BB479" s="248"/>
    </row>
    <row r="480" spans="1:54" ht="14.25" customHeight="1" x14ac:dyDescent="0.25">
      <c r="A480" s="4"/>
      <c r="BB480" s="248"/>
    </row>
    <row r="481" spans="1:54" ht="14.25" customHeight="1" x14ac:dyDescent="0.25">
      <c r="A481" s="4"/>
      <c r="BB481" s="248"/>
    </row>
    <row r="482" spans="1:54" ht="14.25" customHeight="1" x14ac:dyDescent="0.25">
      <c r="A482" s="4"/>
      <c r="BB482" s="248"/>
    </row>
    <row r="483" spans="1:54" ht="14.25" customHeight="1" x14ac:dyDescent="0.25">
      <c r="A483" s="4"/>
      <c r="BB483" s="248"/>
    </row>
    <row r="484" spans="1:54" ht="14.25" customHeight="1" x14ac:dyDescent="0.25">
      <c r="A484" s="4"/>
      <c r="BB484" s="248"/>
    </row>
    <row r="485" spans="1:54" ht="14.25" customHeight="1" x14ac:dyDescent="0.25">
      <c r="A485" s="4"/>
      <c r="BB485" s="248"/>
    </row>
    <row r="486" spans="1:54" ht="14.25" customHeight="1" x14ac:dyDescent="0.25">
      <c r="A486" s="4"/>
      <c r="BB486" s="248"/>
    </row>
    <row r="487" spans="1:54" ht="14.25" customHeight="1" x14ac:dyDescent="0.25">
      <c r="A487" s="4"/>
      <c r="BB487" s="248"/>
    </row>
    <row r="488" spans="1:54" ht="14.25" customHeight="1" x14ac:dyDescent="0.25">
      <c r="A488" s="4"/>
      <c r="BB488" s="248"/>
    </row>
    <row r="489" spans="1:54" ht="14.25" customHeight="1" x14ac:dyDescent="0.25">
      <c r="A489" s="4"/>
      <c r="BB489" s="248"/>
    </row>
    <row r="490" spans="1:54" ht="14.25" customHeight="1" x14ac:dyDescent="0.25">
      <c r="A490" s="4"/>
      <c r="BB490" s="248"/>
    </row>
    <row r="491" spans="1:54" ht="14.25" customHeight="1" x14ac:dyDescent="0.25">
      <c r="A491" s="4"/>
      <c r="BB491" s="248"/>
    </row>
    <row r="492" spans="1:54" ht="14.25" customHeight="1" x14ac:dyDescent="0.25">
      <c r="A492" s="4"/>
      <c r="BB492" s="248"/>
    </row>
    <row r="493" spans="1:54" ht="14.25" customHeight="1" x14ac:dyDescent="0.25">
      <c r="A493" s="4"/>
      <c r="BB493" s="248"/>
    </row>
    <row r="494" spans="1:54" ht="14.25" customHeight="1" x14ac:dyDescent="0.25">
      <c r="A494" s="4"/>
      <c r="BB494" s="248"/>
    </row>
    <row r="495" spans="1:54" ht="14.25" customHeight="1" x14ac:dyDescent="0.25">
      <c r="A495" s="4"/>
      <c r="BB495" s="248"/>
    </row>
    <row r="496" spans="1:54" ht="14.25" customHeight="1" x14ac:dyDescent="0.25">
      <c r="A496" s="4"/>
      <c r="BB496" s="248"/>
    </row>
    <row r="497" spans="1:54" ht="14.25" customHeight="1" x14ac:dyDescent="0.25">
      <c r="A497" s="4"/>
      <c r="BB497" s="248"/>
    </row>
    <row r="498" spans="1:54" ht="14.25" customHeight="1" x14ac:dyDescent="0.25">
      <c r="A498" s="4"/>
      <c r="BB498" s="248"/>
    </row>
    <row r="499" spans="1:54" ht="14.25" customHeight="1" x14ac:dyDescent="0.25">
      <c r="A499" s="4"/>
      <c r="BB499" s="248"/>
    </row>
    <row r="500" spans="1:54" ht="14.25" customHeight="1" x14ac:dyDescent="0.25">
      <c r="A500" s="4"/>
      <c r="BB500" s="248"/>
    </row>
    <row r="501" spans="1:54" ht="14.25" customHeight="1" x14ac:dyDescent="0.25">
      <c r="A501" s="4"/>
      <c r="BB501" s="248"/>
    </row>
    <row r="502" spans="1:54" ht="14.25" customHeight="1" x14ac:dyDescent="0.25">
      <c r="A502" s="4"/>
      <c r="BB502" s="248"/>
    </row>
    <row r="503" spans="1:54" ht="14.25" customHeight="1" x14ac:dyDescent="0.25">
      <c r="A503" s="4"/>
      <c r="BB503" s="248"/>
    </row>
    <row r="504" spans="1:54" ht="14.25" customHeight="1" x14ac:dyDescent="0.25">
      <c r="A504" s="4"/>
      <c r="BB504" s="248"/>
    </row>
    <row r="505" spans="1:54" ht="14.25" customHeight="1" x14ac:dyDescent="0.25">
      <c r="A505" s="4"/>
      <c r="BB505" s="248"/>
    </row>
    <row r="506" spans="1:54" ht="14.25" customHeight="1" x14ac:dyDescent="0.25">
      <c r="A506" s="4"/>
      <c r="BB506" s="248"/>
    </row>
    <row r="507" spans="1:54" ht="14.25" customHeight="1" x14ac:dyDescent="0.25">
      <c r="A507" s="4"/>
      <c r="BB507" s="248"/>
    </row>
    <row r="508" spans="1:54" ht="14.25" customHeight="1" x14ac:dyDescent="0.25">
      <c r="A508" s="4"/>
      <c r="BB508" s="248"/>
    </row>
    <row r="509" spans="1:54" ht="14.25" customHeight="1" x14ac:dyDescent="0.25">
      <c r="A509" s="4"/>
      <c r="BB509" s="248"/>
    </row>
    <row r="510" spans="1:54" ht="14.25" customHeight="1" x14ac:dyDescent="0.25">
      <c r="A510" s="4"/>
      <c r="BB510" s="248"/>
    </row>
    <row r="511" spans="1:54" ht="14.25" customHeight="1" x14ac:dyDescent="0.25">
      <c r="A511" s="4"/>
      <c r="BB511" s="248"/>
    </row>
    <row r="512" spans="1:54" ht="14.25" customHeight="1" x14ac:dyDescent="0.25">
      <c r="A512" s="4"/>
      <c r="BB512" s="248"/>
    </row>
    <row r="513" spans="1:54" ht="14.25" customHeight="1" x14ac:dyDescent="0.25">
      <c r="A513" s="4"/>
      <c r="BB513" s="248"/>
    </row>
    <row r="514" spans="1:54" ht="14.25" customHeight="1" x14ac:dyDescent="0.25">
      <c r="A514" s="4"/>
      <c r="BB514" s="248"/>
    </row>
    <row r="515" spans="1:54" ht="14.25" customHeight="1" x14ac:dyDescent="0.25">
      <c r="A515" s="4"/>
      <c r="BB515" s="248"/>
    </row>
    <row r="516" spans="1:54" ht="14.25" customHeight="1" x14ac:dyDescent="0.25">
      <c r="A516" s="4"/>
      <c r="BB516" s="248"/>
    </row>
    <row r="517" spans="1:54" ht="14.25" customHeight="1" x14ac:dyDescent="0.25">
      <c r="A517" s="4"/>
      <c r="BB517" s="248"/>
    </row>
    <row r="518" spans="1:54" ht="14.25" customHeight="1" x14ac:dyDescent="0.25">
      <c r="A518" s="4"/>
      <c r="BB518" s="248"/>
    </row>
    <row r="519" spans="1:54" ht="14.25" customHeight="1" x14ac:dyDescent="0.25">
      <c r="A519" s="4"/>
      <c r="BB519" s="248"/>
    </row>
    <row r="520" spans="1:54" ht="14.25" customHeight="1" x14ac:dyDescent="0.25">
      <c r="A520" s="4"/>
      <c r="BB520" s="248"/>
    </row>
    <row r="521" spans="1:54" ht="14.25" customHeight="1" x14ac:dyDescent="0.25">
      <c r="A521" s="4"/>
      <c r="BB521" s="248"/>
    </row>
    <row r="522" spans="1:54" ht="14.25" customHeight="1" x14ac:dyDescent="0.25">
      <c r="A522" s="4"/>
      <c r="BB522" s="248"/>
    </row>
    <row r="523" spans="1:54" ht="14.25" customHeight="1" x14ac:dyDescent="0.25">
      <c r="A523" s="4"/>
      <c r="BB523" s="248"/>
    </row>
    <row r="524" spans="1:54" ht="14.25" customHeight="1" x14ac:dyDescent="0.25">
      <c r="A524" s="4"/>
      <c r="BB524" s="248"/>
    </row>
    <row r="525" spans="1:54" ht="14.25" customHeight="1" x14ac:dyDescent="0.25">
      <c r="A525" s="4"/>
      <c r="BB525" s="248"/>
    </row>
    <row r="526" spans="1:54" ht="14.25" customHeight="1" x14ac:dyDescent="0.25">
      <c r="A526" s="4"/>
      <c r="BB526" s="248"/>
    </row>
    <row r="527" spans="1:54" ht="14.25" customHeight="1" x14ac:dyDescent="0.25">
      <c r="A527" s="4"/>
      <c r="BB527" s="248"/>
    </row>
    <row r="528" spans="1:54" ht="14.25" customHeight="1" x14ac:dyDescent="0.25">
      <c r="A528" s="4"/>
      <c r="BB528" s="248"/>
    </row>
    <row r="529" spans="1:54" ht="14.25" customHeight="1" x14ac:dyDescent="0.25">
      <c r="A529" s="4"/>
      <c r="BB529" s="248"/>
    </row>
    <row r="530" spans="1:54" ht="14.25" customHeight="1" x14ac:dyDescent="0.25">
      <c r="A530" s="4"/>
      <c r="BB530" s="248"/>
    </row>
    <row r="531" spans="1:54" ht="14.25" customHeight="1" x14ac:dyDescent="0.25">
      <c r="A531" s="4"/>
      <c r="BB531" s="248"/>
    </row>
    <row r="532" spans="1:54" ht="14.25" customHeight="1" x14ac:dyDescent="0.25">
      <c r="A532" s="4"/>
      <c r="BB532" s="248"/>
    </row>
    <row r="533" spans="1:54" ht="14.25" customHeight="1" x14ac:dyDescent="0.25">
      <c r="A533" s="4"/>
      <c r="BB533" s="248"/>
    </row>
    <row r="534" spans="1:54" ht="14.25" customHeight="1" x14ac:dyDescent="0.25">
      <c r="A534" s="4"/>
      <c r="BB534" s="248"/>
    </row>
    <row r="535" spans="1:54" ht="14.25" customHeight="1" x14ac:dyDescent="0.25">
      <c r="A535" s="4"/>
      <c r="BB535" s="248"/>
    </row>
    <row r="536" spans="1:54" ht="14.25" customHeight="1" x14ac:dyDescent="0.25">
      <c r="A536" s="4"/>
      <c r="BB536" s="248"/>
    </row>
    <row r="537" spans="1:54" ht="14.25" customHeight="1" x14ac:dyDescent="0.25">
      <c r="A537" s="4"/>
      <c r="BB537" s="248"/>
    </row>
    <row r="538" spans="1:54" ht="14.25" customHeight="1" x14ac:dyDescent="0.25">
      <c r="A538" s="4"/>
      <c r="BB538" s="248"/>
    </row>
    <row r="539" spans="1:54" ht="14.25" customHeight="1" x14ac:dyDescent="0.25">
      <c r="A539" s="4"/>
      <c r="BB539" s="248"/>
    </row>
    <row r="540" spans="1:54" ht="14.25" customHeight="1" x14ac:dyDescent="0.25">
      <c r="A540" s="4"/>
      <c r="BB540" s="248"/>
    </row>
    <row r="541" spans="1:54" ht="14.25" customHeight="1" x14ac:dyDescent="0.25">
      <c r="A541" s="4"/>
      <c r="BB541" s="248"/>
    </row>
    <row r="542" spans="1:54" ht="14.25" customHeight="1" x14ac:dyDescent="0.25">
      <c r="A542" s="4"/>
      <c r="BB542" s="248"/>
    </row>
    <row r="543" spans="1:54" ht="14.25" customHeight="1" x14ac:dyDescent="0.25">
      <c r="A543" s="4"/>
      <c r="BB543" s="248"/>
    </row>
    <row r="544" spans="1:54" ht="14.25" customHeight="1" x14ac:dyDescent="0.25">
      <c r="A544" s="4"/>
      <c r="BB544" s="248"/>
    </row>
    <row r="545" spans="1:54" ht="14.25" customHeight="1" x14ac:dyDescent="0.25">
      <c r="A545" s="4"/>
      <c r="BB545" s="248"/>
    </row>
    <row r="546" spans="1:54" ht="14.25" customHeight="1" x14ac:dyDescent="0.25">
      <c r="A546" s="4"/>
      <c r="BB546" s="248"/>
    </row>
    <row r="547" spans="1:54" ht="14.25" customHeight="1" x14ac:dyDescent="0.25">
      <c r="A547" s="4"/>
      <c r="BB547" s="248"/>
    </row>
    <row r="548" spans="1:54" ht="14.25" customHeight="1" x14ac:dyDescent="0.25">
      <c r="A548" s="4"/>
      <c r="BB548" s="248"/>
    </row>
    <row r="549" spans="1:54" ht="14.25" customHeight="1" x14ac:dyDescent="0.25">
      <c r="A549" s="4"/>
      <c r="BB549" s="248"/>
    </row>
    <row r="550" spans="1:54" ht="14.25" customHeight="1" x14ac:dyDescent="0.25">
      <c r="A550" s="4"/>
      <c r="BB550" s="248"/>
    </row>
    <row r="551" spans="1:54" ht="14.25" customHeight="1" x14ac:dyDescent="0.25">
      <c r="A551" s="4"/>
      <c r="BB551" s="248"/>
    </row>
    <row r="552" spans="1:54" ht="14.25" customHeight="1" x14ac:dyDescent="0.25">
      <c r="A552" s="4"/>
      <c r="BB552" s="248"/>
    </row>
    <row r="553" spans="1:54" ht="14.25" customHeight="1" x14ac:dyDescent="0.25">
      <c r="A553" s="4"/>
      <c r="BB553" s="248"/>
    </row>
    <row r="554" spans="1:54" ht="14.25" customHeight="1" x14ac:dyDescent="0.25">
      <c r="A554" s="4"/>
      <c r="BB554" s="248"/>
    </row>
    <row r="555" spans="1:54" ht="14.25" customHeight="1" x14ac:dyDescent="0.25">
      <c r="A555" s="4"/>
      <c r="BB555" s="248"/>
    </row>
    <row r="556" spans="1:54" ht="14.25" customHeight="1" x14ac:dyDescent="0.25">
      <c r="A556" s="4"/>
      <c r="BB556" s="248"/>
    </row>
    <row r="557" spans="1:54" ht="14.25" customHeight="1" x14ac:dyDescent="0.25">
      <c r="A557" s="4"/>
      <c r="BB557" s="248"/>
    </row>
    <row r="558" spans="1:54" ht="14.25" customHeight="1" x14ac:dyDescent="0.25">
      <c r="A558" s="4"/>
      <c r="BB558" s="248"/>
    </row>
    <row r="559" spans="1:54" ht="14.25" customHeight="1" x14ac:dyDescent="0.25">
      <c r="A559" s="4"/>
      <c r="BB559" s="248"/>
    </row>
    <row r="560" spans="1:54" ht="14.25" customHeight="1" x14ac:dyDescent="0.25">
      <c r="A560" s="4"/>
      <c r="BB560" s="248"/>
    </row>
    <row r="561" spans="1:54" ht="14.25" customHeight="1" x14ac:dyDescent="0.25">
      <c r="A561" s="4"/>
      <c r="BB561" s="248"/>
    </row>
    <row r="562" spans="1:54" ht="14.25" customHeight="1" x14ac:dyDescent="0.25">
      <c r="A562" s="4"/>
      <c r="BB562" s="248"/>
    </row>
    <row r="563" spans="1:54" ht="14.25" customHeight="1" x14ac:dyDescent="0.25">
      <c r="A563" s="4"/>
      <c r="BB563" s="248"/>
    </row>
    <row r="564" spans="1:54" ht="14.25" customHeight="1" x14ac:dyDescent="0.25">
      <c r="A564" s="4"/>
      <c r="BB564" s="248"/>
    </row>
    <row r="565" spans="1:54" ht="14.25" customHeight="1" x14ac:dyDescent="0.25">
      <c r="A565" s="4"/>
      <c r="BB565" s="248"/>
    </row>
    <row r="566" spans="1:54" ht="14.25" customHeight="1" x14ac:dyDescent="0.25">
      <c r="A566" s="4"/>
      <c r="BB566" s="248"/>
    </row>
    <row r="567" spans="1:54" ht="14.25" customHeight="1" x14ac:dyDescent="0.25">
      <c r="A567" s="4"/>
      <c r="BB567" s="248"/>
    </row>
    <row r="568" spans="1:54" ht="14.25" customHeight="1" x14ac:dyDescent="0.25">
      <c r="A568" s="4"/>
      <c r="BB568" s="248"/>
    </row>
    <row r="569" spans="1:54" ht="14.25" customHeight="1" x14ac:dyDescent="0.25">
      <c r="A569" s="4"/>
      <c r="BB569" s="248"/>
    </row>
    <row r="570" spans="1:54" ht="14.25" customHeight="1" x14ac:dyDescent="0.25">
      <c r="A570" s="4"/>
      <c r="BB570" s="248"/>
    </row>
    <row r="571" spans="1:54" ht="14.25" customHeight="1" x14ac:dyDescent="0.25">
      <c r="A571" s="4"/>
      <c r="BB571" s="248"/>
    </row>
    <row r="572" spans="1:54" ht="14.25" customHeight="1" x14ac:dyDescent="0.25">
      <c r="A572" s="4"/>
      <c r="BB572" s="248"/>
    </row>
    <row r="573" spans="1:54" ht="14.25" customHeight="1" x14ac:dyDescent="0.25">
      <c r="A573" s="4"/>
      <c r="BB573" s="248"/>
    </row>
    <row r="574" spans="1:54" ht="14.25" customHeight="1" x14ac:dyDescent="0.25">
      <c r="A574" s="4"/>
      <c r="BB574" s="248"/>
    </row>
    <row r="575" spans="1:54" ht="14.25" customHeight="1" x14ac:dyDescent="0.25">
      <c r="A575" s="4"/>
      <c r="BB575" s="248"/>
    </row>
    <row r="576" spans="1:54" ht="14.25" customHeight="1" x14ac:dyDescent="0.25">
      <c r="A576" s="4"/>
      <c r="BB576" s="248"/>
    </row>
    <row r="577" spans="1:54" ht="14.25" customHeight="1" x14ac:dyDescent="0.25">
      <c r="A577" s="4"/>
      <c r="BB577" s="248"/>
    </row>
    <row r="578" spans="1:54" ht="14.25" customHeight="1" x14ac:dyDescent="0.25">
      <c r="A578" s="4"/>
      <c r="BB578" s="248"/>
    </row>
    <row r="579" spans="1:54" ht="14.25" customHeight="1" x14ac:dyDescent="0.25">
      <c r="A579" s="4"/>
      <c r="BB579" s="248"/>
    </row>
    <row r="580" spans="1:54" ht="14.25" customHeight="1" x14ac:dyDescent="0.25">
      <c r="A580" s="4"/>
      <c r="BB580" s="248"/>
    </row>
    <row r="581" spans="1:54" ht="14.25" customHeight="1" x14ac:dyDescent="0.25">
      <c r="A581" s="4"/>
      <c r="BB581" s="248"/>
    </row>
    <row r="582" spans="1:54" ht="14.25" customHeight="1" x14ac:dyDescent="0.25">
      <c r="A582" s="4"/>
      <c r="BB582" s="248"/>
    </row>
    <row r="583" spans="1:54" ht="14.25" customHeight="1" x14ac:dyDescent="0.25">
      <c r="A583" s="4"/>
      <c r="BB583" s="248"/>
    </row>
    <row r="584" spans="1:54" ht="14.25" customHeight="1" x14ac:dyDescent="0.25">
      <c r="A584" s="4"/>
      <c r="BB584" s="248"/>
    </row>
    <row r="585" spans="1:54" ht="14.25" customHeight="1" x14ac:dyDescent="0.25">
      <c r="A585" s="4"/>
      <c r="BB585" s="248"/>
    </row>
    <row r="586" spans="1:54" ht="14.25" customHeight="1" x14ac:dyDescent="0.25">
      <c r="A586" s="4"/>
      <c r="BB586" s="248"/>
    </row>
    <row r="587" spans="1:54" ht="14.25" customHeight="1" x14ac:dyDescent="0.25">
      <c r="A587" s="4"/>
      <c r="BB587" s="248"/>
    </row>
    <row r="588" spans="1:54" ht="14.25" customHeight="1" x14ac:dyDescent="0.25">
      <c r="A588" s="4"/>
      <c r="BB588" s="248"/>
    </row>
    <row r="589" spans="1:54" ht="14.25" customHeight="1" x14ac:dyDescent="0.25">
      <c r="A589" s="4"/>
      <c r="BB589" s="248"/>
    </row>
    <row r="590" spans="1:54" ht="14.25" customHeight="1" x14ac:dyDescent="0.25">
      <c r="A590" s="4"/>
      <c r="BB590" s="248"/>
    </row>
    <row r="591" spans="1:54" ht="14.25" customHeight="1" x14ac:dyDescent="0.25">
      <c r="A591" s="4"/>
      <c r="BB591" s="248"/>
    </row>
    <row r="592" spans="1:54" ht="14.25" customHeight="1" x14ac:dyDescent="0.25">
      <c r="A592" s="4"/>
      <c r="BB592" s="248"/>
    </row>
    <row r="593" spans="1:54" ht="14.25" customHeight="1" x14ac:dyDescent="0.25">
      <c r="A593" s="4"/>
      <c r="BB593" s="248"/>
    </row>
    <row r="594" spans="1:54" ht="14.25" customHeight="1" x14ac:dyDescent="0.25">
      <c r="A594" s="4"/>
      <c r="BB594" s="248"/>
    </row>
    <row r="595" spans="1:54" ht="14.25" customHeight="1" x14ac:dyDescent="0.25">
      <c r="A595" s="4"/>
      <c r="BB595" s="248"/>
    </row>
    <row r="596" spans="1:54" ht="14.25" customHeight="1" x14ac:dyDescent="0.25">
      <c r="A596" s="4"/>
      <c r="BB596" s="248"/>
    </row>
    <row r="597" spans="1:54" ht="14.25" customHeight="1" x14ac:dyDescent="0.25">
      <c r="A597" s="4"/>
      <c r="BB597" s="248"/>
    </row>
    <row r="598" spans="1:54" ht="14.25" customHeight="1" x14ac:dyDescent="0.25">
      <c r="A598" s="4"/>
      <c r="BB598" s="248"/>
    </row>
    <row r="599" spans="1:54" ht="14.25" customHeight="1" x14ac:dyDescent="0.25">
      <c r="A599" s="4"/>
      <c r="BB599" s="248"/>
    </row>
    <row r="600" spans="1:54" ht="14.25" customHeight="1" x14ac:dyDescent="0.25">
      <c r="A600" s="4"/>
      <c r="BB600" s="248"/>
    </row>
    <row r="601" spans="1:54" ht="14.25" customHeight="1" x14ac:dyDescent="0.25">
      <c r="A601" s="4"/>
      <c r="BB601" s="248"/>
    </row>
    <row r="602" spans="1:54" ht="14.25" customHeight="1" x14ac:dyDescent="0.25">
      <c r="A602" s="4"/>
      <c r="BB602" s="248"/>
    </row>
    <row r="603" spans="1:54" ht="14.25" customHeight="1" x14ac:dyDescent="0.25">
      <c r="A603" s="4"/>
      <c r="BB603" s="248"/>
    </row>
    <row r="604" spans="1:54" ht="14.25" customHeight="1" x14ac:dyDescent="0.25">
      <c r="A604" s="4"/>
      <c r="BB604" s="248"/>
    </row>
    <row r="605" spans="1:54" ht="14.25" customHeight="1" x14ac:dyDescent="0.25">
      <c r="A605" s="4"/>
      <c r="BB605" s="248"/>
    </row>
    <row r="606" spans="1:54" ht="14.25" customHeight="1" x14ac:dyDescent="0.25">
      <c r="A606" s="4"/>
      <c r="BB606" s="248"/>
    </row>
    <row r="607" spans="1:54" ht="14.25" customHeight="1" x14ac:dyDescent="0.25">
      <c r="A607" s="4"/>
      <c r="BB607" s="248"/>
    </row>
    <row r="608" spans="1:54" ht="14.25" customHeight="1" x14ac:dyDescent="0.25">
      <c r="A608" s="4"/>
      <c r="BB608" s="248"/>
    </row>
    <row r="609" spans="1:54" ht="14.25" customHeight="1" x14ac:dyDescent="0.25">
      <c r="A609" s="4"/>
      <c r="BB609" s="248"/>
    </row>
    <row r="610" spans="1:54" ht="14.25" customHeight="1" x14ac:dyDescent="0.25">
      <c r="A610" s="4"/>
      <c r="BB610" s="248"/>
    </row>
    <row r="611" spans="1:54" ht="14.25" customHeight="1" x14ac:dyDescent="0.25">
      <c r="A611" s="4"/>
      <c r="BB611" s="248"/>
    </row>
    <row r="612" spans="1:54" ht="14.25" customHeight="1" x14ac:dyDescent="0.25">
      <c r="A612" s="4"/>
      <c r="BB612" s="248"/>
    </row>
    <row r="613" spans="1:54" ht="14.25" customHeight="1" x14ac:dyDescent="0.25">
      <c r="A613" s="4"/>
      <c r="BB613" s="248"/>
    </row>
    <row r="614" spans="1:54" ht="14.25" customHeight="1" x14ac:dyDescent="0.25">
      <c r="A614" s="4"/>
      <c r="BB614" s="248"/>
    </row>
    <row r="615" spans="1:54" ht="14.25" customHeight="1" x14ac:dyDescent="0.25">
      <c r="A615" s="4"/>
      <c r="BB615" s="248"/>
    </row>
    <row r="616" spans="1:54" ht="14.25" customHeight="1" x14ac:dyDescent="0.25">
      <c r="A616" s="4"/>
      <c r="BB616" s="248"/>
    </row>
    <row r="617" spans="1:54" ht="14.25" customHeight="1" x14ac:dyDescent="0.25">
      <c r="A617" s="4"/>
      <c r="BB617" s="248"/>
    </row>
    <row r="618" spans="1:54" ht="14.25" customHeight="1" x14ac:dyDescent="0.25">
      <c r="A618" s="4"/>
      <c r="BB618" s="248"/>
    </row>
    <row r="619" spans="1:54" ht="14.25" customHeight="1" x14ac:dyDescent="0.25">
      <c r="A619" s="4"/>
      <c r="BB619" s="248"/>
    </row>
    <row r="620" spans="1:54" ht="14.25" customHeight="1" x14ac:dyDescent="0.25">
      <c r="A620" s="4"/>
      <c r="BB620" s="248"/>
    </row>
    <row r="621" spans="1:54" ht="14.25" customHeight="1" x14ac:dyDescent="0.25">
      <c r="A621" s="4"/>
      <c r="BB621" s="248"/>
    </row>
    <row r="622" spans="1:54" ht="14.25" customHeight="1" x14ac:dyDescent="0.25">
      <c r="A622" s="4"/>
      <c r="BB622" s="248"/>
    </row>
    <row r="623" spans="1:54" ht="14.25" customHeight="1" x14ac:dyDescent="0.25">
      <c r="A623" s="4"/>
      <c r="BB623" s="248"/>
    </row>
    <row r="624" spans="1:54" ht="14.25" customHeight="1" x14ac:dyDescent="0.25">
      <c r="A624" s="4"/>
      <c r="BB624" s="248"/>
    </row>
    <row r="625" spans="1:54" ht="14.25" customHeight="1" x14ac:dyDescent="0.25">
      <c r="A625" s="4"/>
      <c r="BB625" s="248"/>
    </row>
    <row r="626" spans="1:54" ht="14.25" customHeight="1" x14ac:dyDescent="0.25">
      <c r="A626" s="4"/>
      <c r="BB626" s="248"/>
    </row>
    <row r="627" spans="1:54" ht="14.25" customHeight="1" x14ac:dyDescent="0.25">
      <c r="A627" s="4"/>
      <c r="BB627" s="248"/>
    </row>
    <row r="628" spans="1:54" ht="14.25" customHeight="1" x14ac:dyDescent="0.25">
      <c r="A628" s="4"/>
      <c r="BB628" s="248"/>
    </row>
    <row r="629" spans="1:54" ht="14.25" customHeight="1" x14ac:dyDescent="0.25">
      <c r="A629" s="4"/>
      <c r="BB629" s="248"/>
    </row>
    <row r="630" spans="1:54" ht="14.25" customHeight="1" x14ac:dyDescent="0.25">
      <c r="A630" s="4"/>
      <c r="BB630" s="248"/>
    </row>
    <row r="631" spans="1:54" ht="14.25" customHeight="1" x14ac:dyDescent="0.25">
      <c r="A631" s="4"/>
      <c r="BB631" s="248"/>
    </row>
    <row r="632" spans="1:54" ht="14.25" customHeight="1" x14ac:dyDescent="0.25">
      <c r="A632" s="4"/>
      <c r="BB632" s="248"/>
    </row>
    <row r="633" spans="1:54" ht="14.25" customHeight="1" x14ac:dyDescent="0.25">
      <c r="A633" s="4"/>
      <c r="BB633" s="248"/>
    </row>
    <row r="634" spans="1:54" ht="14.25" customHeight="1" x14ac:dyDescent="0.25">
      <c r="A634" s="4"/>
      <c r="BB634" s="248"/>
    </row>
    <row r="635" spans="1:54" ht="14.25" customHeight="1" x14ac:dyDescent="0.25">
      <c r="A635" s="4"/>
      <c r="BB635" s="248"/>
    </row>
    <row r="636" spans="1:54" ht="14.25" customHeight="1" x14ac:dyDescent="0.25">
      <c r="A636" s="4"/>
      <c r="BB636" s="248"/>
    </row>
    <row r="637" spans="1:54" ht="14.25" customHeight="1" x14ac:dyDescent="0.25">
      <c r="A637" s="4"/>
      <c r="BB637" s="248"/>
    </row>
    <row r="638" spans="1:54" ht="14.25" customHeight="1" x14ac:dyDescent="0.25">
      <c r="A638" s="4"/>
      <c r="BB638" s="248"/>
    </row>
    <row r="639" spans="1:54" ht="14.25" customHeight="1" x14ac:dyDescent="0.25">
      <c r="A639" s="4"/>
      <c r="BB639" s="248"/>
    </row>
    <row r="640" spans="1:54" ht="14.25" customHeight="1" x14ac:dyDescent="0.25">
      <c r="A640" s="4"/>
      <c r="BB640" s="248"/>
    </row>
    <row r="641" spans="1:54" ht="14.25" customHeight="1" x14ac:dyDescent="0.25">
      <c r="A641" s="4"/>
      <c r="BB641" s="248"/>
    </row>
    <row r="642" spans="1:54" ht="14.25" customHeight="1" x14ac:dyDescent="0.25">
      <c r="A642" s="4"/>
      <c r="BB642" s="248"/>
    </row>
    <row r="643" spans="1:54" ht="14.25" customHeight="1" x14ac:dyDescent="0.25">
      <c r="A643" s="4"/>
      <c r="BB643" s="248"/>
    </row>
    <row r="644" spans="1:54" ht="14.25" customHeight="1" x14ac:dyDescent="0.25">
      <c r="A644" s="4"/>
      <c r="BB644" s="248"/>
    </row>
    <row r="645" spans="1:54" ht="14.25" customHeight="1" x14ac:dyDescent="0.25">
      <c r="A645" s="4"/>
      <c r="BB645" s="248"/>
    </row>
    <row r="646" spans="1:54" ht="14.25" customHeight="1" x14ac:dyDescent="0.25">
      <c r="A646" s="4"/>
      <c r="BB646" s="248"/>
    </row>
    <row r="647" spans="1:54" ht="14.25" customHeight="1" x14ac:dyDescent="0.25">
      <c r="A647" s="4"/>
      <c r="BB647" s="248"/>
    </row>
    <row r="648" spans="1:54" ht="14.25" customHeight="1" x14ac:dyDescent="0.25">
      <c r="A648" s="4"/>
      <c r="BB648" s="248"/>
    </row>
    <row r="649" spans="1:54" ht="14.25" customHeight="1" x14ac:dyDescent="0.25">
      <c r="A649" s="4"/>
      <c r="BB649" s="248"/>
    </row>
    <row r="650" spans="1:54" ht="14.25" customHeight="1" x14ac:dyDescent="0.25">
      <c r="A650" s="4"/>
      <c r="BB650" s="248"/>
    </row>
    <row r="651" spans="1:54" ht="14.25" customHeight="1" x14ac:dyDescent="0.25">
      <c r="A651" s="4"/>
      <c r="BB651" s="248"/>
    </row>
    <row r="652" spans="1:54" ht="14.25" customHeight="1" x14ac:dyDescent="0.25">
      <c r="A652" s="4"/>
      <c r="BB652" s="248"/>
    </row>
    <row r="653" spans="1:54" ht="14.25" customHeight="1" x14ac:dyDescent="0.25">
      <c r="A653" s="4"/>
      <c r="BB653" s="248"/>
    </row>
    <row r="654" spans="1:54" ht="14.25" customHeight="1" x14ac:dyDescent="0.25">
      <c r="A654" s="4"/>
      <c r="BB654" s="248"/>
    </row>
    <row r="655" spans="1:54" ht="14.25" customHeight="1" x14ac:dyDescent="0.25">
      <c r="A655" s="4"/>
      <c r="BB655" s="248"/>
    </row>
    <row r="656" spans="1:54" ht="14.25" customHeight="1" x14ac:dyDescent="0.25">
      <c r="A656" s="4"/>
      <c r="BB656" s="248"/>
    </row>
    <row r="657" spans="1:54" ht="14.25" customHeight="1" x14ac:dyDescent="0.25">
      <c r="A657" s="4"/>
      <c r="BB657" s="248"/>
    </row>
    <row r="658" spans="1:54" ht="14.25" customHeight="1" x14ac:dyDescent="0.25">
      <c r="A658" s="4"/>
      <c r="BB658" s="248"/>
    </row>
    <row r="659" spans="1:54" ht="14.25" customHeight="1" x14ac:dyDescent="0.25">
      <c r="A659" s="4"/>
      <c r="BB659" s="248"/>
    </row>
    <row r="660" spans="1:54" ht="14.25" customHeight="1" x14ac:dyDescent="0.25">
      <c r="A660" s="4"/>
      <c r="BB660" s="248"/>
    </row>
    <row r="661" spans="1:54" ht="14.25" customHeight="1" x14ac:dyDescent="0.25">
      <c r="A661" s="4"/>
      <c r="BB661" s="248"/>
    </row>
    <row r="662" spans="1:54" ht="14.25" customHeight="1" x14ac:dyDescent="0.25">
      <c r="A662" s="4"/>
      <c r="BB662" s="248"/>
    </row>
    <row r="663" spans="1:54" ht="14.25" customHeight="1" x14ac:dyDescent="0.25">
      <c r="A663" s="4"/>
      <c r="BB663" s="248"/>
    </row>
    <row r="664" spans="1:54" ht="14.25" customHeight="1" x14ac:dyDescent="0.25">
      <c r="A664" s="4"/>
      <c r="BB664" s="248"/>
    </row>
    <row r="665" spans="1:54" ht="14.25" customHeight="1" x14ac:dyDescent="0.25">
      <c r="A665" s="4"/>
      <c r="BB665" s="248"/>
    </row>
    <row r="666" spans="1:54" ht="14.25" customHeight="1" x14ac:dyDescent="0.25">
      <c r="A666" s="4"/>
      <c r="BB666" s="248"/>
    </row>
    <row r="667" spans="1:54" ht="14.25" customHeight="1" x14ac:dyDescent="0.25">
      <c r="A667" s="4"/>
      <c r="BB667" s="248"/>
    </row>
    <row r="668" spans="1:54" ht="14.25" customHeight="1" x14ac:dyDescent="0.25">
      <c r="A668" s="4"/>
      <c r="BB668" s="248"/>
    </row>
    <row r="669" spans="1:54" ht="14.25" customHeight="1" x14ac:dyDescent="0.25">
      <c r="A669" s="4"/>
      <c r="BB669" s="248"/>
    </row>
    <row r="670" spans="1:54" ht="14.25" customHeight="1" x14ac:dyDescent="0.25">
      <c r="A670" s="4"/>
      <c r="BB670" s="248"/>
    </row>
    <row r="671" spans="1:54" ht="14.25" customHeight="1" x14ac:dyDescent="0.25">
      <c r="A671" s="4"/>
      <c r="BB671" s="248"/>
    </row>
    <row r="672" spans="1:54" ht="14.25" customHeight="1" x14ac:dyDescent="0.25">
      <c r="A672" s="4"/>
      <c r="BB672" s="248"/>
    </row>
    <row r="673" spans="1:54" ht="14.25" customHeight="1" x14ac:dyDescent="0.25">
      <c r="A673" s="4"/>
      <c r="BB673" s="248"/>
    </row>
    <row r="674" spans="1:54" ht="14.25" customHeight="1" x14ac:dyDescent="0.25">
      <c r="A674" s="4"/>
      <c r="BB674" s="248"/>
    </row>
    <row r="675" spans="1:54" ht="14.25" customHeight="1" x14ac:dyDescent="0.25">
      <c r="A675" s="4"/>
      <c r="BB675" s="248"/>
    </row>
    <row r="676" spans="1:54" ht="14.25" customHeight="1" x14ac:dyDescent="0.25">
      <c r="A676" s="4"/>
      <c r="BB676" s="248"/>
    </row>
    <row r="677" spans="1:54" ht="14.25" customHeight="1" x14ac:dyDescent="0.25">
      <c r="A677" s="4"/>
      <c r="BB677" s="248"/>
    </row>
    <row r="678" spans="1:54" ht="14.25" customHeight="1" x14ac:dyDescent="0.25">
      <c r="A678" s="4"/>
      <c r="BB678" s="248"/>
    </row>
    <row r="679" spans="1:54" ht="14.25" customHeight="1" x14ac:dyDescent="0.25">
      <c r="A679" s="4"/>
      <c r="BB679" s="248"/>
    </row>
    <row r="680" spans="1:54" ht="14.25" customHeight="1" x14ac:dyDescent="0.25">
      <c r="A680" s="4"/>
      <c r="BB680" s="248"/>
    </row>
    <row r="681" spans="1:54" ht="14.25" customHeight="1" x14ac:dyDescent="0.25">
      <c r="A681" s="4"/>
      <c r="BB681" s="248"/>
    </row>
    <row r="682" spans="1:54" ht="14.25" customHeight="1" x14ac:dyDescent="0.25">
      <c r="A682" s="4"/>
      <c r="BB682" s="248"/>
    </row>
    <row r="683" spans="1:54" ht="14.25" customHeight="1" x14ac:dyDescent="0.25">
      <c r="A683" s="4"/>
      <c r="BB683" s="248"/>
    </row>
    <row r="684" spans="1:54" ht="14.25" customHeight="1" x14ac:dyDescent="0.25">
      <c r="A684" s="4"/>
      <c r="BB684" s="248"/>
    </row>
    <row r="685" spans="1:54" ht="14.25" customHeight="1" x14ac:dyDescent="0.25">
      <c r="A685" s="4"/>
      <c r="BB685" s="248"/>
    </row>
    <row r="686" spans="1:54" ht="14.25" customHeight="1" x14ac:dyDescent="0.25">
      <c r="A686" s="4"/>
      <c r="BB686" s="248"/>
    </row>
    <row r="687" spans="1:54" ht="14.25" customHeight="1" x14ac:dyDescent="0.25">
      <c r="A687" s="4"/>
      <c r="BB687" s="248"/>
    </row>
    <row r="688" spans="1:54" ht="14.25" customHeight="1" x14ac:dyDescent="0.25">
      <c r="A688" s="4"/>
      <c r="BB688" s="248"/>
    </row>
    <row r="689" spans="1:54" ht="14.25" customHeight="1" x14ac:dyDescent="0.25">
      <c r="A689" s="4"/>
      <c r="BB689" s="248"/>
    </row>
    <row r="690" spans="1:54" ht="14.25" customHeight="1" x14ac:dyDescent="0.25">
      <c r="A690" s="4"/>
      <c r="BB690" s="248"/>
    </row>
    <row r="691" spans="1:54" ht="14.25" customHeight="1" x14ac:dyDescent="0.25">
      <c r="A691" s="4"/>
      <c r="BB691" s="248"/>
    </row>
    <row r="692" spans="1:54" ht="14.25" customHeight="1" x14ac:dyDescent="0.25">
      <c r="A692" s="4"/>
      <c r="BB692" s="248"/>
    </row>
    <row r="693" spans="1:54" ht="14.25" customHeight="1" x14ac:dyDescent="0.25">
      <c r="A693" s="4"/>
      <c r="BB693" s="248"/>
    </row>
    <row r="694" spans="1:54" ht="14.25" customHeight="1" x14ac:dyDescent="0.25">
      <c r="A694" s="4"/>
      <c r="BB694" s="248"/>
    </row>
    <row r="695" spans="1:54" ht="14.25" customHeight="1" x14ac:dyDescent="0.25">
      <c r="A695" s="4"/>
      <c r="BB695" s="248"/>
    </row>
    <row r="696" spans="1:54" ht="14.25" customHeight="1" x14ac:dyDescent="0.25">
      <c r="A696" s="4"/>
      <c r="BB696" s="248"/>
    </row>
    <row r="697" spans="1:54" ht="14.25" customHeight="1" x14ac:dyDescent="0.25">
      <c r="A697" s="4"/>
      <c r="BB697" s="248"/>
    </row>
    <row r="698" spans="1:54" ht="14.25" customHeight="1" x14ac:dyDescent="0.25">
      <c r="A698" s="4"/>
      <c r="BB698" s="248"/>
    </row>
    <row r="699" spans="1:54" ht="14.25" customHeight="1" x14ac:dyDescent="0.25">
      <c r="A699" s="4"/>
      <c r="BB699" s="248"/>
    </row>
    <row r="700" spans="1:54" ht="14.25" customHeight="1" x14ac:dyDescent="0.25">
      <c r="A700" s="4"/>
      <c r="BB700" s="248"/>
    </row>
    <row r="701" spans="1:54" ht="14.25" customHeight="1" x14ac:dyDescent="0.25">
      <c r="A701" s="4"/>
      <c r="BB701" s="248"/>
    </row>
    <row r="702" spans="1:54" ht="14.25" customHeight="1" x14ac:dyDescent="0.25">
      <c r="A702" s="4"/>
      <c r="BB702" s="248"/>
    </row>
    <row r="703" spans="1:54" ht="14.25" customHeight="1" x14ac:dyDescent="0.25">
      <c r="A703" s="4"/>
      <c r="BB703" s="248"/>
    </row>
    <row r="704" spans="1:54" ht="14.25" customHeight="1" x14ac:dyDescent="0.25">
      <c r="A704" s="4"/>
      <c r="BB704" s="248"/>
    </row>
    <row r="705" spans="1:54" ht="14.25" customHeight="1" x14ac:dyDescent="0.25">
      <c r="A705" s="4"/>
      <c r="BB705" s="248"/>
    </row>
    <row r="706" spans="1:54" ht="14.25" customHeight="1" x14ac:dyDescent="0.25">
      <c r="A706" s="4"/>
      <c r="BB706" s="248"/>
    </row>
    <row r="707" spans="1:54" ht="14.25" customHeight="1" x14ac:dyDescent="0.25">
      <c r="A707" s="4"/>
      <c r="BB707" s="248"/>
    </row>
    <row r="708" spans="1:54" ht="14.25" customHeight="1" x14ac:dyDescent="0.25">
      <c r="A708" s="4"/>
      <c r="BB708" s="248"/>
    </row>
    <row r="709" spans="1:54" ht="14.25" customHeight="1" x14ac:dyDescent="0.25">
      <c r="A709" s="4"/>
      <c r="BB709" s="248"/>
    </row>
    <row r="710" spans="1:54" ht="14.25" customHeight="1" x14ac:dyDescent="0.25">
      <c r="A710" s="4"/>
      <c r="BB710" s="248"/>
    </row>
    <row r="711" spans="1:54" ht="14.25" customHeight="1" x14ac:dyDescent="0.25">
      <c r="A711" s="4"/>
      <c r="BB711" s="248"/>
    </row>
    <row r="712" spans="1:54" ht="14.25" customHeight="1" x14ac:dyDescent="0.25">
      <c r="A712" s="4"/>
      <c r="BB712" s="248"/>
    </row>
    <row r="713" spans="1:54" ht="14.25" customHeight="1" x14ac:dyDescent="0.25">
      <c r="A713" s="4"/>
      <c r="BB713" s="248"/>
    </row>
    <row r="714" spans="1:54" ht="14.25" customHeight="1" x14ac:dyDescent="0.25">
      <c r="A714" s="4"/>
      <c r="BB714" s="248"/>
    </row>
    <row r="715" spans="1:54" ht="14.25" customHeight="1" x14ac:dyDescent="0.25">
      <c r="A715" s="4"/>
      <c r="BB715" s="248"/>
    </row>
    <row r="716" spans="1:54" ht="14.25" customHeight="1" x14ac:dyDescent="0.25">
      <c r="A716" s="4"/>
      <c r="BB716" s="248"/>
    </row>
    <row r="717" spans="1:54" ht="14.25" customHeight="1" x14ac:dyDescent="0.25">
      <c r="A717" s="4"/>
      <c r="BB717" s="248"/>
    </row>
    <row r="718" spans="1:54" ht="14.25" customHeight="1" x14ac:dyDescent="0.25">
      <c r="A718" s="4"/>
      <c r="BB718" s="248"/>
    </row>
    <row r="719" spans="1:54" ht="14.25" customHeight="1" x14ac:dyDescent="0.25">
      <c r="A719" s="4"/>
      <c r="BB719" s="248"/>
    </row>
    <row r="720" spans="1:54" ht="14.25" customHeight="1" x14ac:dyDescent="0.25">
      <c r="A720" s="4"/>
      <c r="BB720" s="248"/>
    </row>
    <row r="721" spans="1:54" ht="14.25" customHeight="1" x14ac:dyDescent="0.25">
      <c r="A721" s="4"/>
      <c r="BB721" s="248"/>
    </row>
    <row r="722" spans="1:54" ht="14.25" customHeight="1" x14ac:dyDescent="0.25">
      <c r="A722" s="4"/>
      <c r="BB722" s="248"/>
    </row>
    <row r="723" spans="1:54" ht="14.25" customHeight="1" x14ac:dyDescent="0.25">
      <c r="A723" s="4"/>
      <c r="BB723" s="248"/>
    </row>
    <row r="724" spans="1:54" ht="14.25" customHeight="1" x14ac:dyDescent="0.25">
      <c r="A724" s="4"/>
      <c r="BB724" s="248"/>
    </row>
    <row r="725" spans="1:54" ht="14.25" customHeight="1" x14ac:dyDescent="0.25">
      <c r="A725" s="4"/>
      <c r="BB725" s="248"/>
    </row>
    <row r="726" spans="1:54" ht="14.25" customHeight="1" x14ac:dyDescent="0.25">
      <c r="A726" s="4"/>
      <c r="BB726" s="248"/>
    </row>
    <row r="727" spans="1:54" ht="14.25" customHeight="1" x14ac:dyDescent="0.25">
      <c r="A727" s="4"/>
      <c r="BB727" s="248"/>
    </row>
    <row r="728" spans="1:54" ht="14.25" customHeight="1" x14ac:dyDescent="0.25">
      <c r="A728" s="4"/>
      <c r="BB728" s="248"/>
    </row>
    <row r="729" spans="1:54" ht="14.25" customHeight="1" x14ac:dyDescent="0.25">
      <c r="A729" s="4"/>
      <c r="BB729" s="248"/>
    </row>
    <row r="730" spans="1:54" ht="14.25" customHeight="1" x14ac:dyDescent="0.25">
      <c r="A730" s="4"/>
      <c r="BB730" s="248"/>
    </row>
    <row r="731" spans="1:54" ht="14.25" customHeight="1" x14ac:dyDescent="0.25">
      <c r="A731" s="4"/>
      <c r="BB731" s="248"/>
    </row>
    <row r="732" spans="1:54" ht="14.25" customHeight="1" x14ac:dyDescent="0.25">
      <c r="A732" s="4"/>
      <c r="BB732" s="248"/>
    </row>
    <row r="733" spans="1:54" ht="14.25" customHeight="1" x14ac:dyDescent="0.25">
      <c r="A733" s="4"/>
      <c r="BB733" s="248"/>
    </row>
    <row r="734" spans="1:54" ht="14.25" customHeight="1" x14ac:dyDescent="0.25">
      <c r="A734" s="4"/>
      <c r="BB734" s="248"/>
    </row>
    <row r="735" spans="1:54" ht="14.25" customHeight="1" x14ac:dyDescent="0.25">
      <c r="A735" s="4"/>
      <c r="BB735" s="248"/>
    </row>
    <row r="736" spans="1:54" ht="14.25" customHeight="1" x14ac:dyDescent="0.25">
      <c r="A736" s="4"/>
      <c r="BB736" s="248"/>
    </row>
    <row r="737" spans="1:54" ht="14.25" customHeight="1" x14ac:dyDescent="0.25">
      <c r="A737" s="4"/>
      <c r="BB737" s="248"/>
    </row>
    <row r="738" spans="1:54" ht="14.25" customHeight="1" x14ac:dyDescent="0.25">
      <c r="A738" s="4"/>
      <c r="BB738" s="248"/>
    </row>
    <row r="739" spans="1:54" ht="14.25" customHeight="1" x14ac:dyDescent="0.25">
      <c r="A739" s="4"/>
      <c r="BB739" s="248"/>
    </row>
    <row r="740" spans="1:54" ht="14.25" customHeight="1" x14ac:dyDescent="0.25">
      <c r="A740" s="4"/>
      <c r="BB740" s="248"/>
    </row>
    <row r="741" spans="1:54" ht="14.25" customHeight="1" x14ac:dyDescent="0.25">
      <c r="A741" s="4"/>
      <c r="BB741" s="248"/>
    </row>
    <row r="742" spans="1:54" ht="14.25" customHeight="1" x14ac:dyDescent="0.25">
      <c r="A742" s="4"/>
      <c r="BB742" s="248"/>
    </row>
    <row r="743" spans="1:54" ht="14.25" customHeight="1" x14ac:dyDescent="0.25">
      <c r="A743" s="4"/>
      <c r="BB743" s="248"/>
    </row>
    <row r="744" spans="1:54" ht="14.25" customHeight="1" x14ac:dyDescent="0.25">
      <c r="A744" s="4"/>
      <c r="BB744" s="248"/>
    </row>
    <row r="745" spans="1:54" ht="14.25" customHeight="1" x14ac:dyDescent="0.25">
      <c r="A745" s="4"/>
      <c r="BB745" s="248"/>
    </row>
    <row r="746" spans="1:54" ht="14.25" customHeight="1" x14ac:dyDescent="0.25">
      <c r="A746" s="4"/>
      <c r="BB746" s="248"/>
    </row>
    <row r="747" spans="1:54" ht="14.25" customHeight="1" x14ac:dyDescent="0.25">
      <c r="A747" s="4"/>
      <c r="BB747" s="248"/>
    </row>
    <row r="748" spans="1:54" ht="14.25" customHeight="1" x14ac:dyDescent="0.25">
      <c r="A748" s="4"/>
      <c r="BB748" s="248"/>
    </row>
    <row r="749" spans="1:54" ht="14.25" customHeight="1" x14ac:dyDescent="0.25">
      <c r="A749" s="4"/>
      <c r="BB749" s="248"/>
    </row>
    <row r="750" spans="1:54" ht="14.25" customHeight="1" x14ac:dyDescent="0.25">
      <c r="A750" s="4"/>
      <c r="BB750" s="248"/>
    </row>
    <row r="751" spans="1:54" ht="14.25" customHeight="1" x14ac:dyDescent="0.25">
      <c r="A751" s="4"/>
      <c r="BB751" s="248"/>
    </row>
    <row r="752" spans="1:54" ht="14.25" customHeight="1" x14ac:dyDescent="0.25">
      <c r="A752" s="4"/>
      <c r="BB752" s="248"/>
    </row>
    <row r="753" spans="1:54" ht="14.25" customHeight="1" x14ac:dyDescent="0.25">
      <c r="A753" s="4"/>
      <c r="BB753" s="248"/>
    </row>
    <row r="754" spans="1:54" ht="14.25" customHeight="1" x14ac:dyDescent="0.25">
      <c r="A754" s="4"/>
      <c r="BB754" s="248"/>
    </row>
    <row r="755" spans="1:54" ht="14.25" customHeight="1" x14ac:dyDescent="0.25">
      <c r="A755" s="4"/>
      <c r="BB755" s="248"/>
    </row>
    <row r="756" spans="1:54" ht="14.25" customHeight="1" x14ac:dyDescent="0.25">
      <c r="A756" s="4"/>
      <c r="BB756" s="248"/>
    </row>
    <row r="757" spans="1:54" ht="14.25" customHeight="1" x14ac:dyDescent="0.25">
      <c r="A757" s="4"/>
      <c r="BB757" s="248"/>
    </row>
    <row r="758" spans="1:54" ht="14.25" customHeight="1" x14ac:dyDescent="0.25">
      <c r="A758" s="4"/>
      <c r="BB758" s="248"/>
    </row>
    <row r="759" spans="1:54" ht="14.25" customHeight="1" x14ac:dyDescent="0.25">
      <c r="A759" s="4"/>
      <c r="BB759" s="248"/>
    </row>
    <row r="760" spans="1:54" ht="14.25" customHeight="1" x14ac:dyDescent="0.25">
      <c r="A760" s="4"/>
      <c r="BB760" s="248"/>
    </row>
    <row r="761" spans="1:54" ht="14.25" customHeight="1" x14ac:dyDescent="0.25">
      <c r="A761" s="4"/>
      <c r="BB761" s="248"/>
    </row>
    <row r="762" spans="1:54" ht="14.25" customHeight="1" x14ac:dyDescent="0.25">
      <c r="A762" s="4"/>
      <c r="BB762" s="248"/>
    </row>
    <row r="763" spans="1:54" ht="14.25" customHeight="1" x14ac:dyDescent="0.25">
      <c r="A763" s="4"/>
      <c r="BB763" s="248"/>
    </row>
    <row r="764" spans="1:54" ht="14.25" customHeight="1" x14ac:dyDescent="0.25">
      <c r="A764" s="4"/>
      <c r="BB764" s="248"/>
    </row>
    <row r="765" spans="1:54" ht="14.25" customHeight="1" x14ac:dyDescent="0.25">
      <c r="A765" s="4"/>
      <c r="BB765" s="248"/>
    </row>
    <row r="766" spans="1:54" ht="14.25" customHeight="1" x14ac:dyDescent="0.25">
      <c r="A766" s="4"/>
      <c r="BB766" s="248"/>
    </row>
    <row r="767" spans="1:54" ht="14.25" customHeight="1" x14ac:dyDescent="0.25">
      <c r="A767" s="4"/>
      <c r="BB767" s="248"/>
    </row>
    <row r="768" spans="1:54" ht="14.25" customHeight="1" x14ac:dyDescent="0.25">
      <c r="A768" s="4"/>
      <c r="BB768" s="248"/>
    </row>
    <row r="769" spans="1:54" ht="14.25" customHeight="1" x14ac:dyDescent="0.25">
      <c r="A769" s="4"/>
      <c r="BB769" s="248"/>
    </row>
    <row r="770" spans="1:54" ht="14.25" customHeight="1" x14ac:dyDescent="0.25">
      <c r="A770" s="4"/>
      <c r="BB770" s="248"/>
    </row>
    <row r="771" spans="1:54" ht="14.25" customHeight="1" x14ac:dyDescent="0.25">
      <c r="A771" s="4"/>
      <c r="BB771" s="248"/>
    </row>
    <row r="772" spans="1:54" ht="14.25" customHeight="1" x14ac:dyDescent="0.25">
      <c r="A772" s="4"/>
      <c r="BB772" s="248"/>
    </row>
    <row r="773" spans="1:54" ht="14.25" customHeight="1" x14ac:dyDescent="0.25">
      <c r="A773" s="4"/>
      <c r="BB773" s="248"/>
    </row>
    <row r="774" spans="1:54" ht="14.25" customHeight="1" x14ac:dyDescent="0.25">
      <c r="A774" s="4"/>
      <c r="BB774" s="248"/>
    </row>
    <row r="775" spans="1:54" ht="14.25" customHeight="1" x14ac:dyDescent="0.25">
      <c r="A775" s="4"/>
      <c r="BB775" s="248"/>
    </row>
    <row r="776" spans="1:54" ht="14.25" customHeight="1" x14ac:dyDescent="0.25">
      <c r="A776" s="4"/>
      <c r="BB776" s="248"/>
    </row>
    <row r="777" spans="1:54" ht="14.25" customHeight="1" x14ac:dyDescent="0.25">
      <c r="A777" s="4"/>
      <c r="BB777" s="248"/>
    </row>
    <row r="778" spans="1:54" ht="14.25" customHeight="1" x14ac:dyDescent="0.25">
      <c r="A778" s="4"/>
      <c r="BB778" s="248"/>
    </row>
    <row r="779" spans="1:54" ht="14.25" customHeight="1" x14ac:dyDescent="0.25">
      <c r="A779" s="4"/>
      <c r="BB779" s="248"/>
    </row>
    <row r="780" spans="1:54" ht="14.25" customHeight="1" x14ac:dyDescent="0.25">
      <c r="A780" s="4"/>
      <c r="BB780" s="248"/>
    </row>
    <row r="781" spans="1:54" ht="14.25" customHeight="1" x14ac:dyDescent="0.25">
      <c r="A781" s="4"/>
      <c r="BB781" s="248"/>
    </row>
    <row r="782" spans="1:54" ht="14.25" customHeight="1" x14ac:dyDescent="0.25">
      <c r="A782" s="4"/>
      <c r="BB782" s="248"/>
    </row>
    <row r="783" spans="1:54" ht="14.25" customHeight="1" x14ac:dyDescent="0.25">
      <c r="A783" s="4"/>
      <c r="BB783" s="248"/>
    </row>
    <row r="784" spans="1:54" ht="14.25" customHeight="1" x14ac:dyDescent="0.25">
      <c r="A784" s="4"/>
      <c r="BB784" s="248"/>
    </row>
    <row r="785" spans="1:54" ht="14.25" customHeight="1" x14ac:dyDescent="0.25">
      <c r="A785" s="4"/>
      <c r="BB785" s="248"/>
    </row>
    <row r="786" spans="1:54" ht="14.25" customHeight="1" x14ac:dyDescent="0.25">
      <c r="A786" s="4"/>
      <c r="BB786" s="248"/>
    </row>
    <row r="787" spans="1:54" ht="14.25" customHeight="1" x14ac:dyDescent="0.25">
      <c r="A787" s="4"/>
      <c r="BB787" s="248"/>
    </row>
    <row r="788" spans="1:54" ht="14.25" customHeight="1" x14ac:dyDescent="0.25">
      <c r="A788" s="4"/>
      <c r="BB788" s="248"/>
    </row>
    <row r="789" spans="1:54" ht="14.25" customHeight="1" x14ac:dyDescent="0.25">
      <c r="A789" s="4"/>
      <c r="BB789" s="248"/>
    </row>
    <row r="790" spans="1:54" ht="14.25" customHeight="1" x14ac:dyDescent="0.25">
      <c r="A790" s="4"/>
      <c r="BB790" s="248"/>
    </row>
    <row r="791" spans="1:54" ht="14.25" customHeight="1" x14ac:dyDescent="0.25">
      <c r="A791" s="4"/>
      <c r="BB791" s="248"/>
    </row>
    <row r="792" spans="1:54" ht="14.25" customHeight="1" x14ac:dyDescent="0.25">
      <c r="A792" s="4"/>
      <c r="BB792" s="248"/>
    </row>
    <row r="793" spans="1:54" ht="14.25" customHeight="1" x14ac:dyDescent="0.25">
      <c r="A793" s="4"/>
      <c r="BB793" s="248"/>
    </row>
    <row r="794" spans="1:54" ht="14.25" customHeight="1" x14ac:dyDescent="0.25">
      <c r="A794" s="4"/>
      <c r="BB794" s="248"/>
    </row>
    <row r="795" spans="1:54" ht="14.25" customHeight="1" x14ac:dyDescent="0.25">
      <c r="A795" s="4"/>
      <c r="BB795" s="248"/>
    </row>
    <row r="796" spans="1:54" ht="14.25" customHeight="1" x14ac:dyDescent="0.25">
      <c r="A796" s="4"/>
      <c r="BB796" s="248"/>
    </row>
    <row r="797" spans="1:54" ht="14.25" customHeight="1" x14ac:dyDescent="0.25">
      <c r="A797" s="4"/>
      <c r="BB797" s="248"/>
    </row>
    <row r="798" spans="1:54" ht="14.25" customHeight="1" x14ac:dyDescent="0.25">
      <c r="A798" s="4"/>
      <c r="BB798" s="248"/>
    </row>
    <row r="799" spans="1:54" ht="14.25" customHeight="1" x14ac:dyDescent="0.25">
      <c r="A799" s="4"/>
      <c r="BB799" s="248"/>
    </row>
    <row r="800" spans="1:54" ht="14.25" customHeight="1" x14ac:dyDescent="0.25">
      <c r="A800" s="4"/>
      <c r="BB800" s="248"/>
    </row>
    <row r="801" spans="1:54" ht="14.25" customHeight="1" x14ac:dyDescent="0.25">
      <c r="A801" s="4"/>
      <c r="BB801" s="248"/>
    </row>
    <row r="802" spans="1:54" ht="14.25" customHeight="1" x14ac:dyDescent="0.25">
      <c r="A802" s="4"/>
      <c r="BB802" s="248"/>
    </row>
    <row r="803" spans="1:54" ht="14.25" customHeight="1" x14ac:dyDescent="0.25">
      <c r="A803" s="4"/>
      <c r="BB803" s="248"/>
    </row>
    <row r="804" spans="1:54" ht="14.25" customHeight="1" x14ac:dyDescent="0.25">
      <c r="A804" s="4"/>
      <c r="BB804" s="248"/>
    </row>
    <row r="805" spans="1:54" ht="14.25" customHeight="1" x14ac:dyDescent="0.25">
      <c r="A805" s="4"/>
      <c r="BB805" s="248"/>
    </row>
    <row r="806" spans="1:54" ht="14.25" customHeight="1" x14ac:dyDescent="0.25">
      <c r="A806" s="4"/>
      <c r="BB806" s="248"/>
    </row>
    <row r="807" spans="1:54" ht="14.25" customHeight="1" x14ac:dyDescent="0.25">
      <c r="A807" s="4"/>
      <c r="BB807" s="248"/>
    </row>
    <row r="808" spans="1:54" ht="14.25" customHeight="1" x14ac:dyDescent="0.25">
      <c r="A808" s="4"/>
      <c r="BB808" s="248"/>
    </row>
    <row r="809" spans="1:54" ht="14.25" customHeight="1" x14ac:dyDescent="0.25">
      <c r="A809" s="4"/>
      <c r="BB809" s="248"/>
    </row>
    <row r="810" spans="1:54" ht="14.25" customHeight="1" x14ac:dyDescent="0.25">
      <c r="A810" s="4"/>
      <c r="BB810" s="248"/>
    </row>
    <row r="811" spans="1:54" ht="14.25" customHeight="1" x14ac:dyDescent="0.25">
      <c r="A811" s="4"/>
      <c r="BB811" s="248"/>
    </row>
    <row r="812" spans="1:54" ht="14.25" customHeight="1" x14ac:dyDescent="0.25">
      <c r="A812" s="4"/>
      <c r="BB812" s="248"/>
    </row>
    <row r="813" spans="1:54" ht="14.25" customHeight="1" x14ac:dyDescent="0.25">
      <c r="A813" s="4"/>
      <c r="BB813" s="248"/>
    </row>
    <row r="814" spans="1:54" ht="14.25" customHeight="1" x14ac:dyDescent="0.25">
      <c r="A814" s="4"/>
      <c r="BB814" s="248"/>
    </row>
    <row r="815" spans="1:54" ht="14.25" customHeight="1" x14ac:dyDescent="0.25">
      <c r="A815" s="4"/>
      <c r="BB815" s="248"/>
    </row>
    <row r="816" spans="1:54" ht="14.25" customHeight="1" x14ac:dyDescent="0.25">
      <c r="A816" s="4"/>
      <c r="BB816" s="248"/>
    </row>
    <row r="817" spans="1:54" ht="14.25" customHeight="1" x14ac:dyDescent="0.25">
      <c r="A817" s="4"/>
      <c r="BB817" s="248"/>
    </row>
    <row r="818" spans="1:54" ht="14.25" customHeight="1" x14ac:dyDescent="0.25">
      <c r="A818" s="4"/>
      <c r="BB818" s="248"/>
    </row>
    <row r="819" spans="1:54" ht="14.25" customHeight="1" x14ac:dyDescent="0.25">
      <c r="A819" s="4"/>
      <c r="BB819" s="248"/>
    </row>
    <row r="820" spans="1:54" ht="14.25" customHeight="1" x14ac:dyDescent="0.25">
      <c r="A820" s="4"/>
      <c r="BB820" s="248"/>
    </row>
    <row r="821" spans="1:54" ht="14.25" customHeight="1" x14ac:dyDescent="0.25">
      <c r="A821" s="4"/>
      <c r="BB821" s="248"/>
    </row>
    <row r="822" spans="1:54" ht="14.25" customHeight="1" x14ac:dyDescent="0.25">
      <c r="A822" s="4"/>
      <c r="BB822" s="248"/>
    </row>
    <row r="823" spans="1:54" ht="14.25" customHeight="1" x14ac:dyDescent="0.25">
      <c r="A823" s="4"/>
      <c r="BB823" s="248"/>
    </row>
    <row r="824" spans="1:54" ht="14.25" customHeight="1" x14ac:dyDescent="0.25">
      <c r="A824" s="4"/>
      <c r="BB824" s="248"/>
    </row>
    <row r="825" spans="1:54" ht="14.25" customHeight="1" x14ac:dyDescent="0.25">
      <c r="A825" s="4"/>
      <c r="BB825" s="248"/>
    </row>
    <row r="826" spans="1:54" ht="14.25" customHeight="1" x14ac:dyDescent="0.25">
      <c r="A826" s="4"/>
      <c r="BB826" s="248"/>
    </row>
    <row r="827" spans="1:54" ht="14.25" customHeight="1" x14ac:dyDescent="0.25">
      <c r="A827" s="4"/>
      <c r="BB827" s="248"/>
    </row>
    <row r="828" spans="1:54" ht="14.25" customHeight="1" x14ac:dyDescent="0.25">
      <c r="A828" s="4"/>
      <c r="BB828" s="248"/>
    </row>
    <row r="829" spans="1:54" ht="14.25" customHeight="1" x14ac:dyDescent="0.25">
      <c r="A829" s="4"/>
      <c r="BB829" s="248"/>
    </row>
    <row r="830" spans="1:54" ht="14.25" customHeight="1" x14ac:dyDescent="0.25">
      <c r="A830" s="4"/>
      <c r="BB830" s="248"/>
    </row>
    <row r="831" spans="1:54" ht="14.25" customHeight="1" x14ac:dyDescent="0.25">
      <c r="A831" s="4"/>
      <c r="BB831" s="248"/>
    </row>
    <row r="832" spans="1:54" ht="14.25" customHeight="1" x14ac:dyDescent="0.25">
      <c r="A832" s="4"/>
      <c r="BB832" s="248"/>
    </row>
    <row r="833" spans="1:54" ht="14.25" customHeight="1" x14ac:dyDescent="0.25">
      <c r="A833" s="4"/>
      <c r="BB833" s="248"/>
    </row>
    <row r="834" spans="1:54" ht="14.25" customHeight="1" x14ac:dyDescent="0.25">
      <c r="A834" s="4"/>
      <c r="BB834" s="248"/>
    </row>
    <row r="835" spans="1:54" ht="14.25" customHeight="1" x14ac:dyDescent="0.25">
      <c r="A835" s="4"/>
      <c r="BB835" s="248"/>
    </row>
    <row r="836" spans="1:54" ht="14.25" customHeight="1" x14ac:dyDescent="0.25">
      <c r="A836" s="4"/>
      <c r="BB836" s="248"/>
    </row>
    <row r="837" spans="1:54" ht="14.25" customHeight="1" x14ac:dyDescent="0.25">
      <c r="A837" s="4"/>
      <c r="BB837" s="248"/>
    </row>
    <row r="838" spans="1:54" ht="14.25" customHeight="1" x14ac:dyDescent="0.25">
      <c r="A838" s="4"/>
      <c r="BB838" s="248"/>
    </row>
    <row r="839" spans="1:54" ht="14.25" customHeight="1" x14ac:dyDescent="0.25">
      <c r="A839" s="4"/>
      <c r="BB839" s="248"/>
    </row>
    <row r="840" spans="1:54" ht="14.25" customHeight="1" x14ac:dyDescent="0.25">
      <c r="A840" s="4"/>
      <c r="BB840" s="248"/>
    </row>
    <row r="841" spans="1:54" ht="14.25" customHeight="1" x14ac:dyDescent="0.25">
      <c r="A841" s="4"/>
      <c r="BB841" s="248"/>
    </row>
    <row r="842" spans="1:54" ht="14.25" customHeight="1" x14ac:dyDescent="0.25">
      <c r="A842" s="4"/>
      <c r="BB842" s="248"/>
    </row>
    <row r="843" spans="1:54" ht="14.25" customHeight="1" x14ac:dyDescent="0.25">
      <c r="A843" s="4"/>
      <c r="BB843" s="248"/>
    </row>
    <row r="844" spans="1:54" ht="14.25" customHeight="1" x14ac:dyDescent="0.25">
      <c r="A844" s="4"/>
      <c r="BB844" s="248"/>
    </row>
    <row r="845" spans="1:54" ht="14.25" customHeight="1" x14ac:dyDescent="0.25">
      <c r="A845" s="4"/>
      <c r="BB845" s="248"/>
    </row>
    <row r="846" spans="1:54" ht="14.25" customHeight="1" x14ac:dyDescent="0.25">
      <c r="A846" s="4"/>
      <c r="BB846" s="248"/>
    </row>
    <row r="847" spans="1:54" ht="14.25" customHeight="1" x14ac:dyDescent="0.25">
      <c r="A847" s="4"/>
      <c r="BB847" s="248"/>
    </row>
    <row r="848" spans="1:54" ht="14.25" customHeight="1" x14ac:dyDescent="0.25">
      <c r="A848" s="4"/>
      <c r="BB848" s="248"/>
    </row>
    <row r="849" spans="1:54" ht="14.25" customHeight="1" x14ac:dyDescent="0.25">
      <c r="A849" s="4"/>
      <c r="BB849" s="248"/>
    </row>
    <row r="850" spans="1:54" ht="14.25" customHeight="1" x14ac:dyDescent="0.25">
      <c r="A850" s="4"/>
      <c r="BB850" s="248"/>
    </row>
    <row r="851" spans="1:54" ht="14.25" customHeight="1" x14ac:dyDescent="0.25">
      <c r="A851" s="4"/>
      <c r="BB851" s="248"/>
    </row>
    <row r="852" spans="1:54" ht="14.25" customHeight="1" x14ac:dyDescent="0.25">
      <c r="A852" s="4"/>
      <c r="BB852" s="248"/>
    </row>
    <row r="853" spans="1:54" ht="14.25" customHeight="1" x14ac:dyDescent="0.25">
      <c r="A853" s="4"/>
      <c r="BB853" s="248"/>
    </row>
    <row r="854" spans="1:54" ht="14.25" customHeight="1" x14ac:dyDescent="0.25">
      <c r="A854" s="4"/>
      <c r="BB854" s="248"/>
    </row>
    <row r="855" spans="1:54" ht="14.25" customHeight="1" x14ac:dyDescent="0.25">
      <c r="A855" s="4"/>
      <c r="BB855" s="248"/>
    </row>
    <row r="856" spans="1:54" ht="14.25" customHeight="1" x14ac:dyDescent="0.25">
      <c r="A856" s="4"/>
      <c r="BB856" s="248"/>
    </row>
    <row r="857" spans="1:54" ht="14.25" customHeight="1" x14ac:dyDescent="0.25">
      <c r="A857" s="4"/>
      <c r="BB857" s="248"/>
    </row>
    <row r="858" spans="1:54" ht="14.25" customHeight="1" x14ac:dyDescent="0.25">
      <c r="A858" s="4"/>
      <c r="BB858" s="248"/>
    </row>
    <row r="859" spans="1:54" ht="14.25" customHeight="1" x14ac:dyDescent="0.25">
      <c r="A859" s="4"/>
      <c r="BB859" s="248"/>
    </row>
    <row r="860" spans="1:54" ht="14.25" customHeight="1" x14ac:dyDescent="0.25">
      <c r="A860" s="4"/>
      <c r="BB860" s="248"/>
    </row>
    <row r="861" spans="1:54" ht="14.25" customHeight="1" x14ac:dyDescent="0.25">
      <c r="A861" s="4"/>
      <c r="BB861" s="248"/>
    </row>
    <row r="862" spans="1:54" ht="14.25" customHeight="1" x14ac:dyDescent="0.25">
      <c r="A862" s="4"/>
      <c r="BB862" s="248"/>
    </row>
    <row r="863" spans="1:54" ht="14.25" customHeight="1" x14ac:dyDescent="0.25">
      <c r="A863" s="4"/>
      <c r="BB863" s="248"/>
    </row>
    <row r="864" spans="1:54" ht="14.25" customHeight="1" x14ac:dyDescent="0.25">
      <c r="A864" s="4"/>
      <c r="BB864" s="248"/>
    </row>
    <row r="865" spans="1:54" ht="14.25" customHeight="1" x14ac:dyDescent="0.25">
      <c r="A865" s="4"/>
      <c r="BB865" s="248"/>
    </row>
    <row r="866" spans="1:54" ht="14.25" customHeight="1" x14ac:dyDescent="0.25">
      <c r="A866" s="4"/>
      <c r="BB866" s="248"/>
    </row>
    <row r="867" spans="1:54" ht="14.25" customHeight="1" x14ac:dyDescent="0.25">
      <c r="A867" s="4"/>
      <c r="BB867" s="248"/>
    </row>
    <row r="868" spans="1:54" ht="14.25" customHeight="1" x14ac:dyDescent="0.25">
      <c r="A868" s="4"/>
      <c r="BB868" s="248"/>
    </row>
    <row r="869" spans="1:54" ht="14.25" customHeight="1" x14ac:dyDescent="0.25">
      <c r="A869" s="4"/>
      <c r="BB869" s="248"/>
    </row>
    <row r="870" spans="1:54" ht="14.25" customHeight="1" x14ac:dyDescent="0.25">
      <c r="A870" s="4"/>
      <c r="BB870" s="248"/>
    </row>
    <row r="871" spans="1:54" ht="14.25" customHeight="1" x14ac:dyDescent="0.25">
      <c r="A871" s="4"/>
      <c r="BB871" s="248"/>
    </row>
    <row r="872" spans="1:54" ht="14.25" customHeight="1" x14ac:dyDescent="0.25">
      <c r="A872" s="4"/>
      <c r="BB872" s="248"/>
    </row>
    <row r="873" spans="1:54" ht="14.25" customHeight="1" x14ac:dyDescent="0.25">
      <c r="A873" s="4"/>
      <c r="BB873" s="248"/>
    </row>
    <row r="874" spans="1:54" ht="14.25" customHeight="1" x14ac:dyDescent="0.25">
      <c r="A874" s="4"/>
      <c r="BB874" s="248"/>
    </row>
    <row r="875" spans="1:54" ht="14.25" customHeight="1" x14ac:dyDescent="0.25">
      <c r="A875" s="4"/>
      <c r="BB875" s="248"/>
    </row>
    <row r="876" spans="1:54" ht="14.25" customHeight="1" x14ac:dyDescent="0.25">
      <c r="A876" s="4"/>
      <c r="BB876" s="248"/>
    </row>
    <row r="877" spans="1:54" ht="14.25" customHeight="1" x14ac:dyDescent="0.25">
      <c r="A877" s="4"/>
      <c r="BB877" s="248"/>
    </row>
    <row r="878" spans="1:54" ht="14.25" customHeight="1" x14ac:dyDescent="0.25">
      <c r="A878" s="4"/>
      <c r="BB878" s="248"/>
    </row>
    <row r="879" spans="1:54" ht="14.25" customHeight="1" x14ac:dyDescent="0.25">
      <c r="A879" s="4"/>
      <c r="BB879" s="248"/>
    </row>
    <row r="880" spans="1:54" ht="14.25" customHeight="1" x14ac:dyDescent="0.25">
      <c r="A880" s="4"/>
      <c r="BB880" s="248"/>
    </row>
    <row r="881" spans="1:54" ht="14.25" customHeight="1" x14ac:dyDescent="0.25">
      <c r="A881" s="4"/>
      <c r="BB881" s="248"/>
    </row>
    <row r="882" spans="1:54" ht="14.25" customHeight="1" x14ac:dyDescent="0.25">
      <c r="A882" s="4"/>
      <c r="BB882" s="248"/>
    </row>
    <row r="883" spans="1:54" ht="14.25" customHeight="1" x14ac:dyDescent="0.25">
      <c r="A883" s="4"/>
      <c r="BB883" s="248"/>
    </row>
    <row r="884" spans="1:54" ht="14.25" customHeight="1" x14ac:dyDescent="0.25">
      <c r="A884" s="4"/>
      <c r="BB884" s="248"/>
    </row>
    <row r="885" spans="1:54" ht="14.25" customHeight="1" x14ac:dyDescent="0.25">
      <c r="A885" s="4"/>
      <c r="BB885" s="248"/>
    </row>
    <row r="886" spans="1:54" ht="14.25" customHeight="1" x14ac:dyDescent="0.25">
      <c r="A886" s="4"/>
      <c r="BB886" s="248"/>
    </row>
    <row r="887" spans="1:54" ht="14.25" customHeight="1" x14ac:dyDescent="0.25">
      <c r="A887" s="4"/>
      <c r="BB887" s="248"/>
    </row>
    <row r="888" spans="1:54" ht="14.25" customHeight="1" x14ac:dyDescent="0.25">
      <c r="A888" s="4"/>
      <c r="BB888" s="248"/>
    </row>
    <row r="889" spans="1:54" ht="14.25" customHeight="1" x14ac:dyDescent="0.25">
      <c r="A889" s="4"/>
      <c r="BB889" s="248"/>
    </row>
    <row r="890" spans="1:54" ht="14.25" customHeight="1" x14ac:dyDescent="0.25">
      <c r="A890" s="4"/>
      <c r="BB890" s="248"/>
    </row>
    <row r="891" spans="1:54" ht="14.25" customHeight="1" x14ac:dyDescent="0.25">
      <c r="A891" s="4"/>
      <c r="BB891" s="248"/>
    </row>
    <row r="892" spans="1:54" ht="14.25" customHeight="1" x14ac:dyDescent="0.25">
      <c r="A892" s="4"/>
      <c r="BB892" s="248"/>
    </row>
    <row r="893" spans="1:54" ht="14.25" customHeight="1" x14ac:dyDescent="0.25">
      <c r="A893" s="4"/>
      <c r="BB893" s="248"/>
    </row>
    <row r="894" spans="1:54" ht="14.25" customHeight="1" x14ac:dyDescent="0.25">
      <c r="A894" s="4"/>
      <c r="BB894" s="248"/>
    </row>
    <row r="895" spans="1:54" ht="14.25" customHeight="1" x14ac:dyDescent="0.25">
      <c r="A895" s="4"/>
      <c r="BB895" s="248"/>
    </row>
    <row r="896" spans="1:54" ht="14.25" customHeight="1" x14ac:dyDescent="0.25">
      <c r="A896" s="4"/>
      <c r="BB896" s="248"/>
    </row>
    <row r="897" spans="1:54" ht="14.25" customHeight="1" x14ac:dyDescent="0.25">
      <c r="A897" s="4"/>
      <c r="BB897" s="248"/>
    </row>
    <row r="898" spans="1:54" ht="14.25" customHeight="1" x14ac:dyDescent="0.25">
      <c r="A898" s="4"/>
      <c r="BB898" s="248"/>
    </row>
    <row r="899" spans="1:54" ht="14.25" customHeight="1" x14ac:dyDescent="0.25">
      <c r="A899" s="4"/>
      <c r="BB899" s="248"/>
    </row>
    <row r="900" spans="1:54" ht="14.25" customHeight="1" x14ac:dyDescent="0.25">
      <c r="A900" s="4"/>
      <c r="BB900" s="248"/>
    </row>
    <row r="901" spans="1:54" ht="14.25" customHeight="1" x14ac:dyDescent="0.25">
      <c r="A901" s="4"/>
      <c r="BB901" s="248"/>
    </row>
    <row r="902" spans="1:54" ht="14.25" customHeight="1" x14ac:dyDescent="0.25">
      <c r="A902" s="4"/>
      <c r="BB902" s="248"/>
    </row>
    <row r="903" spans="1:54" ht="14.25" customHeight="1" x14ac:dyDescent="0.25">
      <c r="A903" s="4"/>
      <c r="BB903" s="248"/>
    </row>
    <row r="904" spans="1:54" ht="14.25" customHeight="1" x14ac:dyDescent="0.25">
      <c r="A904" s="4"/>
      <c r="BB904" s="248"/>
    </row>
    <row r="905" spans="1:54" ht="14.25" customHeight="1" x14ac:dyDescent="0.25">
      <c r="A905" s="4"/>
      <c r="BB905" s="248"/>
    </row>
    <row r="906" spans="1:54" ht="14.25" customHeight="1" x14ac:dyDescent="0.25">
      <c r="A906" s="4"/>
      <c r="BB906" s="248"/>
    </row>
    <row r="907" spans="1:54" ht="14.25" customHeight="1" x14ac:dyDescent="0.25">
      <c r="A907" s="4"/>
      <c r="BB907" s="248"/>
    </row>
    <row r="908" spans="1:54" ht="14.25" customHeight="1" x14ac:dyDescent="0.25">
      <c r="A908" s="4"/>
      <c r="BB908" s="248"/>
    </row>
    <row r="909" spans="1:54" ht="14.25" customHeight="1" x14ac:dyDescent="0.25">
      <c r="A909" s="4"/>
      <c r="BB909" s="248"/>
    </row>
    <row r="910" spans="1:54" ht="14.25" customHeight="1" x14ac:dyDescent="0.25">
      <c r="A910" s="4"/>
      <c r="BB910" s="248"/>
    </row>
    <row r="911" spans="1:54" ht="14.25" customHeight="1" x14ac:dyDescent="0.25">
      <c r="A911" s="4"/>
      <c r="BB911" s="248"/>
    </row>
    <row r="912" spans="1:54" ht="14.25" customHeight="1" x14ac:dyDescent="0.25">
      <c r="A912" s="4"/>
      <c r="BB912" s="248"/>
    </row>
    <row r="913" spans="1:54" ht="14.25" customHeight="1" x14ac:dyDescent="0.25">
      <c r="A913" s="4"/>
      <c r="BB913" s="248"/>
    </row>
    <row r="914" spans="1:54" ht="14.25" customHeight="1" x14ac:dyDescent="0.25">
      <c r="A914" s="4"/>
      <c r="BB914" s="248"/>
    </row>
    <row r="915" spans="1:54" ht="14.25" customHeight="1" x14ac:dyDescent="0.25">
      <c r="A915" s="4"/>
      <c r="BB915" s="248"/>
    </row>
    <row r="916" spans="1:54" ht="14.25" customHeight="1" x14ac:dyDescent="0.25">
      <c r="A916" s="4"/>
      <c r="BB916" s="248"/>
    </row>
    <row r="917" spans="1:54" ht="14.25" customHeight="1" x14ac:dyDescent="0.25">
      <c r="A917" s="4"/>
      <c r="BB917" s="248"/>
    </row>
    <row r="918" spans="1:54" ht="14.25" customHeight="1" x14ac:dyDescent="0.25">
      <c r="A918" s="4"/>
      <c r="BB918" s="248"/>
    </row>
    <row r="919" spans="1:54" ht="14.25" customHeight="1" x14ac:dyDescent="0.25">
      <c r="A919" s="4"/>
      <c r="BB919" s="248"/>
    </row>
    <row r="920" spans="1:54" ht="14.25" customHeight="1" x14ac:dyDescent="0.25">
      <c r="A920" s="4"/>
      <c r="BB920" s="248"/>
    </row>
    <row r="921" spans="1:54" ht="14.25" customHeight="1" x14ac:dyDescent="0.25">
      <c r="A921" s="4"/>
      <c r="BB921" s="248"/>
    </row>
    <row r="922" spans="1:54" ht="14.25" customHeight="1" x14ac:dyDescent="0.25">
      <c r="A922" s="4"/>
      <c r="BB922" s="248"/>
    </row>
    <row r="923" spans="1:54" ht="14.25" customHeight="1" x14ac:dyDescent="0.25">
      <c r="A923" s="4"/>
      <c r="BB923" s="248"/>
    </row>
    <row r="924" spans="1:54" ht="14.25" customHeight="1" x14ac:dyDescent="0.25">
      <c r="A924" s="4"/>
      <c r="BB924" s="248"/>
    </row>
    <row r="925" spans="1:54" ht="14.25" customHeight="1" x14ac:dyDescent="0.25">
      <c r="A925" s="4"/>
      <c r="BB925" s="248"/>
    </row>
    <row r="926" spans="1:54" ht="14.25" customHeight="1" x14ac:dyDescent="0.25">
      <c r="A926" s="4"/>
      <c r="BB926" s="248"/>
    </row>
    <row r="927" spans="1:54" ht="14.25" customHeight="1" x14ac:dyDescent="0.25">
      <c r="A927" s="4"/>
      <c r="BB927" s="248"/>
    </row>
    <row r="928" spans="1:54" ht="14.25" customHeight="1" x14ac:dyDescent="0.25">
      <c r="A928" s="4"/>
      <c r="BB928" s="248"/>
    </row>
    <row r="929" spans="1:54" ht="14.25" customHeight="1" x14ac:dyDescent="0.25">
      <c r="A929" s="4"/>
      <c r="BB929" s="248"/>
    </row>
    <row r="930" spans="1:54" ht="14.25" customHeight="1" x14ac:dyDescent="0.25">
      <c r="A930" s="4"/>
      <c r="BB930" s="248"/>
    </row>
    <row r="931" spans="1:54" ht="14.25" customHeight="1" x14ac:dyDescent="0.25">
      <c r="A931" s="4"/>
      <c r="BB931" s="248"/>
    </row>
    <row r="932" spans="1:54" ht="14.25" customHeight="1" x14ac:dyDescent="0.25">
      <c r="A932" s="4"/>
      <c r="BB932" s="248"/>
    </row>
    <row r="933" spans="1:54" ht="14.25" customHeight="1" x14ac:dyDescent="0.25">
      <c r="A933" s="4"/>
      <c r="BB933" s="248"/>
    </row>
    <row r="934" spans="1:54" ht="14.25" customHeight="1" x14ac:dyDescent="0.25">
      <c r="A934" s="4"/>
      <c r="BB934" s="248"/>
    </row>
    <row r="935" spans="1:54" ht="14.25" customHeight="1" x14ac:dyDescent="0.25">
      <c r="A935" s="4"/>
      <c r="BB935" s="248"/>
    </row>
    <row r="936" spans="1:54" ht="14.25" customHeight="1" x14ac:dyDescent="0.25">
      <c r="A936" s="4"/>
      <c r="BB936" s="248"/>
    </row>
    <row r="937" spans="1:54" ht="14.25" customHeight="1" x14ac:dyDescent="0.25">
      <c r="A937" s="4"/>
      <c r="BB937" s="248"/>
    </row>
    <row r="938" spans="1:54" ht="14.25" customHeight="1" x14ac:dyDescent="0.25">
      <c r="A938" s="4"/>
      <c r="BB938" s="248"/>
    </row>
    <row r="939" spans="1:54" ht="14.25" customHeight="1" x14ac:dyDescent="0.25">
      <c r="A939" s="4"/>
      <c r="BB939" s="248"/>
    </row>
    <row r="940" spans="1:54" ht="14.25" customHeight="1" x14ac:dyDescent="0.25">
      <c r="A940" s="4"/>
      <c r="BB940" s="248"/>
    </row>
    <row r="941" spans="1:54" ht="14.25" customHeight="1" x14ac:dyDescent="0.25">
      <c r="A941" s="4"/>
      <c r="BB941" s="248"/>
    </row>
    <row r="942" spans="1:54" ht="14.25" customHeight="1" x14ac:dyDescent="0.25">
      <c r="A942" s="4"/>
      <c r="BB942" s="248"/>
    </row>
    <row r="943" spans="1:54" ht="14.25" customHeight="1" x14ac:dyDescent="0.25">
      <c r="A943" s="4"/>
      <c r="BB943" s="248"/>
    </row>
    <row r="944" spans="1:54" ht="14.25" customHeight="1" x14ac:dyDescent="0.25">
      <c r="A944" s="4"/>
      <c r="BB944" s="248"/>
    </row>
    <row r="945" spans="1:54" ht="14.25" customHeight="1" x14ac:dyDescent="0.25">
      <c r="A945" s="4"/>
      <c r="BB945" s="248"/>
    </row>
    <row r="946" spans="1:54" ht="14.25" customHeight="1" x14ac:dyDescent="0.25">
      <c r="A946" s="4"/>
      <c r="BB946" s="248"/>
    </row>
    <row r="947" spans="1:54" ht="14.25" customHeight="1" x14ac:dyDescent="0.25">
      <c r="A947" s="4"/>
      <c r="BB947" s="248"/>
    </row>
    <row r="948" spans="1:54" ht="14.25" customHeight="1" x14ac:dyDescent="0.25">
      <c r="A948" s="4"/>
      <c r="BB948" s="248"/>
    </row>
    <row r="949" spans="1:54" ht="14.25" customHeight="1" x14ac:dyDescent="0.25">
      <c r="A949" s="4"/>
      <c r="BB949" s="248"/>
    </row>
    <row r="950" spans="1:54" ht="14.25" customHeight="1" x14ac:dyDescent="0.25">
      <c r="A950" s="4"/>
      <c r="BB950" s="248"/>
    </row>
    <row r="951" spans="1:54" ht="14.25" customHeight="1" x14ac:dyDescent="0.25">
      <c r="A951" s="4"/>
      <c r="BB951" s="248"/>
    </row>
    <row r="952" spans="1:54" ht="14.25" customHeight="1" x14ac:dyDescent="0.25">
      <c r="A952" s="4"/>
      <c r="BB952" s="248"/>
    </row>
    <row r="953" spans="1:54" ht="14.25" customHeight="1" x14ac:dyDescent="0.25">
      <c r="A953" s="4"/>
      <c r="BB953" s="248"/>
    </row>
    <row r="954" spans="1:54" ht="14.25" customHeight="1" x14ac:dyDescent="0.25">
      <c r="A954" s="4"/>
      <c r="BB954" s="248"/>
    </row>
    <row r="955" spans="1:54" ht="14.25" customHeight="1" x14ac:dyDescent="0.25">
      <c r="A955" s="4"/>
      <c r="BB955" s="248"/>
    </row>
    <row r="956" spans="1:54" ht="14.25" customHeight="1" x14ac:dyDescent="0.25">
      <c r="A956" s="4"/>
      <c r="BB956" s="248"/>
    </row>
    <row r="957" spans="1:54" ht="14.25" customHeight="1" x14ac:dyDescent="0.25">
      <c r="A957" s="4"/>
      <c r="BB957" s="248"/>
    </row>
    <row r="958" spans="1:54" ht="14.25" customHeight="1" x14ac:dyDescent="0.25">
      <c r="A958" s="4"/>
      <c r="BB958" s="248"/>
    </row>
    <row r="959" spans="1:54" ht="14.25" customHeight="1" x14ac:dyDescent="0.25">
      <c r="A959" s="4"/>
      <c r="BB959" s="248"/>
    </row>
    <row r="960" spans="1:54" ht="14.25" customHeight="1" x14ac:dyDescent="0.25">
      <c r="A960" s="4"/>
      <c r="BB960" s="248"/>
    </row>
    <row r="961" spans="1:54" ht="14.25" customHeight="1" x14ac:dyDescent="0.25">
      <c r="A961" s="4"/>
      <c r="BB961" s="248"/>
    </row>
    <row r="962" spans="1:54" ht="14.25" customHeight="1" x14ac:dyDescent="0.25">
      <c r="A962" s="4"/>
      <c r="BB962" s="248"/>
    </row>
    <row r="963" spans="1:54" ht="14.25" customHeight="1" x14ac:dyDescent="0.25">
      <c r="A963" s="4"/>
      <c r="BB963" s="248"/>
    </row>
    <row r="964" spans="1:54" ht="14.25" customHeight="1" x14ac:dyDescent="0.25">
      <c r="A964" s="4"/>
      <c r="BB964" s="248"/>
    </row>
    <row r="965" spans="1:54" ht="14.25" customHeight="1" x14ac:dyDescent="0.25">
      <c r="A965" s="4"/>
      <c r="BB965" s="248"/>
    </row>
    <row r="966" spans="1:54" ht="14.25" customHeight="1" x14ac:dyDescent="0.25">
      <c r="A966" s="4"/>
      <c r="BB966" s="248"/>
    </row>
    <row r="967" spans="1:54" ht="14.25" customHeight="1" x14ac:dyDescent="0.25">
      <c r="A967" s="4"/>
      <c r="BB967" s="248"/>
    </row>
    <row r="968" spans="1:54" ht="14.25" customHeight="1" x14ac:dyDescent="0.25">
      <c r="A968" s="4"/>
      <c r="BB968" s="248"/>
    </row>
    <row r="969" spans="1:54" ht="14.25" customHeight="1" x14ac:dyDescent="0.25">
      <c r="A969" s="4"/>
      <c r="BB969" s="248"/>
    </row>
    <row r="970" spans="1:54" ht="14.25" customHeight="1" x14ac:dyDescent="0.25">
      <c r="A970" s="4"/>
      <c r="BB970" s="248"/>
    </row>
    <row r="971" spans="1:54" ht="14.25" customHeight="1" x14ac:dyDescent="0.25">
      <c r="A971" s="4"/>
      <c r="BB971" s="248"/>
    </row>
    <row r="972" spans="1:54" ht="14.25" customHeight="1" x14ac:dyDescent="0.25">
      <c r="A972" s="4"/>
      <c r="BB972" s="248"/>
    </row>
    <row r="973" spans="1:54" ht="14.25" customHeight="1" x14ac:dyDescent="0.25">
      <c r="A973" s="4"/>
      <c r="BB973" s="248"/>
    </row>
    <row r="974" spans="1:54" ht="14.25" customHeight="1" x14ac:dyDescent="0.25">
      <c r="A974" s="4"/>
      <c r="BB974" s="248"/>
    </row>
    <row r="975" spans="1:54" ht="14.25" customHeight="1" x14ac:dyDescent="0.25">
      <c r="A975" s="4"/>
      <c r="BB975" s="248"/>
    </row>
    <row r="976" spans="1:54" ht="14.25" customHeight="1" x14ac:dyDescent="0.25">
      <c r="A976" s="4"/>
      <c r="BB976" s="248"/>
    </row>
    <row r="977" spans="1:54" ht="14.25" customHeight="1" x14ac:dyDescent="0.25">
      <c r="A977" s="4"/>
      <c r="BB977" s="248"/>
    </row>
    <row r="978" spans="1:54" ht="14.25" customHeight="1" x14ac:dyDescent="0.25">
      <c r="A978" s="4"/>
      <c r="BB978" s="248"/>
    </row>
    <row r="979" spans="1:54" ht="14.25" customHeight="1" x14ac:dyDescent="0.25">
      <c r="A979" s="4"/>
      <c r="BB979" s="248"/>
    </row>
    <row r="980" spans="1:54" ht="14.25" customHeight="1" x14ac:dyDescent="0.25">
      <c r="A980" s="4"/>
      <c r="BB980" s="248"/>
    </row>
    <row r="981" spans="1:54" ht="14.25" customHeight="1" x14ac:dyDescent="0.25">
      <c r="A981" s="4"/>
      <c r="BB981" s="248"/>
    </row>
    <row r="982" spans="1:54" ht="14.25" customHeight="1" x14ac:dyDescent="0.25">
      <c r="A982" s="4"/>
      <c r="BB982" s="248"/>
    </row>
    <row r="983" spans="1:54" ht="14.25" customHeight="1" x14ac:dyDescent="0.25">
      <c r="A983" s="4"/>
      <c r="BB983" s="248"/>
    </row>
    <row r="984" spans="1:54" ht="14.25" customHeight="1" x14ac:dyDescent="0.25">
      <c r="A984" s="4"/>
      <c r="BB984" s="248"/>
    </row>
    <row r="985" spans="1:54" ht="14.25" customHeight="1" x14ac:dyDescent="0.25">
      <c r="A985" s="4"/>
      <c r="BB985" s="248"/>
    </row>
    <row r="986" spans="1:54" ht="14.25" customHeight="1" x14ac:dyDescent="0.25">
      <c r="A986" s="4"/>
      <c r="BB986" s="248"/>
    </row>
    <row r="987" spans="1:54" ht="14.25" customHeight="1" x14ac:dyDescent="0.25">
      <c r="A987" s="4"/>
      <c r="BB987" s="248"/>
    </row>
    <row r="988" spans="1:54" ht="14.25" customHeight="1" x14ac:dyDescent="0.25">
      <c r="A988" s="4"/>
      <c r="BB988" s="248"/>
    </row>
    <row r="989" spans="1:54" ht="14.25" customHeight="1" x14ac:dyDescent="0.25">
      <c r="A989" s="4"/>
      <c r="BB989" s="248"/>
    </row>
    <row r="990" spans="1:54" ht="14.25" customHeight="1" x14ac:dyDescent="0.25">
      <c r="A990" s="4"/>
      <c r="BB990" s="248"/>
    </row>
    <row r="991" spans="1:54" ht="14.25" customHeight="1" x14ac:dyDescent="0.25">
      <c r="A991" s="4"/>
      <c r="BB991" s="248"/>
    </row>
    <row r="992" spans="1:54" ht="14.25" customHeight="1" x14ac:dyDescent="0.25">
      <c r="A992" s="4"/>
      <c r="BB992" s="248"/>
    </row>
    <row r="993" spans="1:54" ht="14.25" customHeight="1" x14ac:dyDescent="0.25">
      <c r="A993" s="4"/>
      <c r="BB993" s="248"/>
    </row>
    <row r="994" spans="1:54" ht="14.25" customHeight="1" x14ac:dyDescent="0.25">
      <c r="A994" s="4"/>
      <c r="BB994" s="248"/>
    </row>
    <row r="995" spans="1:54" ht="14.25" customHeight="1" x14ac:dyDescent="0.25">
      <c r="A995" s="4"/>
      <c r="BB995" s="248"/>
    </row>
    <row r="996" spans="1:54" ht="14.25" customHeight="1" x14ac:dyDescent="0.25">
      <c r="A996" s="4"/>
      <c r="BB996" s="248"/>
    </row>
    <row r="997" spans="1:54" ht="14.25" customHeight="1" x14ac:dyDescent="0.25">
      <c r="A997" s="4"/>
      <c r="BB997" s="248"/>
    </row>
    <row r="998" spans="1:54" ht="14.25" customHeight="1" x14ac:dyDescent="0.25">
      <c r="A998" s="4"/>
      <c r="BB998" s="248"/>
    </row>
    <row r="999" spans="1:54" ht="14.25" customHeight="1" x14ac:dyDescent="0.25">
      <c r="A999" s="4"/>
      <c r="BB999" s="248"/>
    </row>
    <row r="1000" spans="1:54" ht="14.25" customHeight="1" x14ac:dyDescent="0.25">
      <c r="A1000" s="4"/>
      <c r="BB1000" s="248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BC1000"/>
  <sheetViews>
    <sheetView workbookViewId="0">
      <selection activeCell="D2" sqref="D2"/>
    </sheetView>
  </sheetViews>
  <sheetFormatPr defaultColWidth="12.625" defaultRowHeight="15" customHeight="1" x14ac:dyDescent="0.2"/>
  <cols>
    <col min="1" max="1" width="19.25" customWidth="1"/>
    <col min="2" max="2" width="8.125" customWidth="1"/>
    <col min="3" max="3" width="7.75" customWidth="1"/>
    <col min="4" max="52" width="8.125" customWidth="1"/>
    <col min="53" max="53" width="7.625" customWidth="1"/>
    <col min="54" max="54" width="11" customWidth="1"/>
    <col min="55" max="55" width="7.625" customWidth="1"/>
  </cols>
  <sheetData>
    <row r="1" spans="1:55" ht="64.5" customHeight="1" x14ac:dyDescent="0.25">
      <c r="A1" s="371" t="s">
        <v>1093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  <c r="BC1" s="4"/>
    </row>
    <row r="2" spans="1:55" ht="14.25" customHeight="1" x14ac:dyDescent="0.25">
      <c r="A2" s="241" t="s">
        <v>5</v>
      </c>
      <c r="B2" s="244">
        <f>'Ekonomicka previazanost'!B2/'Ekonomicka previazanost'!$BB2</f>
        <v>0</v>
      </c>
      <c r="C2" s="244">
        <f>'Ekonomicka previazanost'!C2/'Ekonomicka previazanost'!$BB2</f>
        <v>6.9095249766401683E-3</v>
      </c>
      <c r="D2" s="244">
        <f>'Ekonomicka previazanost'!D2/'Ekonomicka previazanost'!$BB2</f>
        <v>5.9658788845743174E-3</v>
      </c>
      <c r="E2" s="244">
        <f>'Ekonomicka previazanost'!E2/'Ekonomicka previazanost'!$BB2</f>
        <v>2.2013560209028334E-2</v>
      </c>
      <c r="F2" s="244">
        <f>'Ekonomicka previazanost'!F2/'Ekonomicka previazanost'!$BB2</f>
        <v>1.4952238784352976E-2</v>
      </c>
      <c r="G2" s="244">
        <f>'Ekonomicka previazanost'!G2/'Ekonomicka previazanost'!$BB2</f>
        <v>2.7945358077987849E-2</v>
      </c>
      <c r="H2" s="244">
        <f>'Ekonomicka previazanost'!H2/'Ekonomicka previazanost'!$BB2</f>
        <v>2.1426075726775094E-2</v>
      </c>
      <c r="I2" s="244">
        <f>'Ekonomicka previazanost'!I2/'Ekonomicka previazanost'!$BB2</f>
        <v>2.1098847421055396E-3</v>
      </c>
      <c r="J2" s="244">
        <f>'Ekonomicka previazanost'!J2/'Ekonomicka previazanost'!$BB2</f>
        <v>5.9389203855225996E-2</v>
      </c>
      <c r="K2" s="244">
        <f>'Ekonomicka previazanost'!K2/'Ekonomicka previazanost'!$BB2</f>
        <v>1.3054054119047439E-2</v>
      </c>
      <c r="L2" s="244">
        <f>'Ekonomicka previazanost'!L2/'Ekonomicka previazanost'!$BB2</f>
        <v>7.061576141165057E-3</v>
      </c>
      <c r="M2" s="244">
        <f>'Ekonomicka previazanost'!M2/'Ekonomicka previazanost'!$BB2</f>
        <v>6.0636904339653498E-3</v>
      </c>
      <c r="N2" s="244">
        <f>'Ekonomicka previazanost'!N2/'Ekonomicka previazanost'!$BB2</f>
        <v>3.5021465024951126E-2</v>
      </c>
      <c r="O2" s="244">
        <f>'Ekonomicka previazanost'!O2/'Ekonomicka previazanost'!$BB2</f>
        <v>5.9576136716357392E-2</v>
      </c>
      <c r="P2" s="244">
        <f>'Ekonomicka previazanost'!P2/'Ekonomicka previazanost'!$BB2</f>
        <v>1.9113287970749685E-2</v>
      </c>
      <c r="Q2" s="244">
        <f>'Ekonomicka previazanost'!Q2/'Ekonomicka previazanost'!$BB2</f>
        <v>9.0039409420192874E-3</v>
      </c>
      <c r="R2" s="244">
        <f>'Ekonomicka previazanost'!R2/'Ekonomicka previazanost'!$BB2</f>
        <v>1.9948165464738325E-2</v>
      </c>
      <c r="S2" s="244">
        <f>'Ekonomicka previazanost'!S2/'Ekonomicka previazanost'!$BB2</f>
        <v>0</v>
      </c>
      <c r="T2" s="244">
        <f>'Ekonomicka previazanost'!T2/'Ekonomicka previazanost'!$BB2</f>
        <v>1.0331247657342243E-2</v>
      </c>
      <c r="U2" s="244">
        <f>'Ekonomicka previazanost'!U2/'Ekonomicka previazanost'!$BB2</f>
        <v>1.0984219164012275E-3</v>
      </c>
      <c r="V2" s="244">
        <f>'Ekonomicka previazanost'!V2/'Ekonomicka previazanost'!$BB2</f>
        <v>7.714875469918718E-3</v>
      </c>
      <c r="W2" s="244">
        <f>'Ekonomicka previazanost'!W2/'Ekonomicka previazanost'!$BB2</f>
        <v>1.3352746731646771E-2</v>
      </c>
      <c r="X2" s="244">
        <f>'Ekonomicka previazanost'!X2/'Ekonomicka previazanost'!$BB2</f>
        <v>3.886480597931714E-3</v>
      </c>
      <c r="Y2" s="244">
        <f>'Ekonomicka previazanost'!Y2/'Ekonomicka previazanost'!$BB2</f>
        <v>1.323598480134458E-2</v>
      </c>
      <c r="Z2" s="244">
        <f>'Ekonomicka previazanost'!Z2/'Ekonomicka previazanost'!$BB2</f>
        <v>7.8789826298564735E-4</v>
      </c>
      <c r="AA2" s="244">
        <f>'Ekonomicka previazanost'!AA2/'Ekonomicka previazanost'!$BB2</f>
        <v>1.0144077804219389E-2</v>
      </c>
      <c r="AB2" s="244">
        <f>'Ekonomicka previazanost'!AB2/'Ekonomicka previazanost'!$BB2</f>
        <v>0</v>
      </c>
      <c r="AC2" s="244">
        <f>'Ekonomicka previazanost'!AC2/'Ekonomicka previazanost'!$BB2</f>
        <v>5.813875281000731E-3</v>
      </c>
      <c r="AD2" s="244">
        <f>'Ekonomicka previazanost'!AD2/'Ekonomicka previazanost'!$BB2</f>
        <v>4.0466906201444769E-3</v>
      </c>
      <c r="AE2" s="244">
        <f>'Ekonomicka previazanost'!AE2/'Ekonomicka previazanost'!$BB2</f>
        <v>7.8125439705325223E-3</v>
      </c>
      <c r="AF2" s="244">
        <f>'Ekonomicka previazanost'!AF2/'Ekonomicka previazanost'!$BB2</f>
        <v>2.8316151452388808E-2</v>
      </c>
      <c r="AG2" s="244">
        <f>'Ekonomicka previazanost'!AG2/'Ekonomicka previazanost'!$BB2</f>
        <v>7.4780027802539848E-3</v>
      </c>
      <c r="AH2" s="244">
        <f>'Ekonomicka previazanost'!AH2/'Ekonomicka previazanost'!$BB2</f>
        <v>5.6840696488839791E-2</v>
      </c>
      <c r="AI2" s="244">
        <f>'Ekonomicka previazanost'!AI2/'Ekonomicka previazanost'!$BB2</f>
        <v>5.1754790158162157E-3</v>
      </c>
      <c r="AJ2" s="244">
        <f>'Ekonomicka previazanost'!AJ2/'Ekonomicka previazanost'!$BB2</f>
        <v>1.8055028766149161E-3</v>
      </c>
      <c r="AK2" s="244">
        <f>'Ekonomicka previazanost'!AK2/'Ekonomicka previazanost'!$BB2</f>
        <v>2.2193318789603508E-2</v>
      </c>
      <c r="AL2" s="244">
        <f>'Ekonomicka previazanost'!AL2/'Ekonomicka previazanost'!$BB2</f>
        <v>8.6927822296417635E-3</v>
      </c>
      <c r="AM2" s="244">
        <f>'Ekonomicka previazanost'!AM2/'Ekonomicka previazanost'!$BB2</f>
        <v>2.205718068791784E-2</v>
      </c>
      <c r="AN2" s="244">
        <f>'Ekonomicka previazanost'!AN2/'Ekonomicka previazanost'!$BB2</f>
        <v>2.7810466671522965E-2</v>
      </c>
      <c r="AO2" s="244">
        <f>'Ekonomicka previazanost'!AO2/'Ekonomicka previazanost'!$BB2</f>
        <v>2.5571865077462383E-2</v>
      </c>
      <c r="AP2" s="244">
        <f>'Ekonomicka previazanost'!AP2/'Ekonomicka previazanost'!$BB2</f>
        <v>1.6478247581471629E-2</v>
      </c>
      <c r="AQ2" s="244">
        <f>'Ekonomicka previazanost'!AQ2/'Ekonomicka previazanost'!$BB2</f>
        <v>1.088676099799455E-2</v>
      </c>
      <c r="AR2" s="244">
        <f>'Ekonomicka previazanost'!AR2/'Ekonomicka previazanost'!$BB2</f>
        <v>1.447863775853816E-2</v>
      </c>
      <c r="AS2" s="244">
        <f>'Ekonomicka previazanost'!AS2/'Ekonomicka previazanost'!$BB2</f>
        <v>2.6161476337590361E-2</v>
      </c>
      <c r="AT2" s="244">
        <f>'Ekonomicka previazanost'!AT2/'Ekonomicka previazanost'!$BB2</f>
        <v>4.0269640684323482E-2</v>
      </c>
      <c r="AU2" s="244">
        <f>'Ekonomicka previazanost'!AU2/'Ekonomicka previazanost'!$BB2</f>
        <v>3.9823775755073378E-2</v>
      </c>
      <c r="AV2" s="244">
        <f>'Ekonomicka previazanost'!AV2/'Ekonomicka previazanost'!$BB2</f>
        <v>2.2032790407808273E-2</v>
      </c>
      <c r="AW2" s="244">
        <f>'Ekonomicka previazanost'!AW2/'Ekonomicka previazanost'!$BB2</f>
        <v>1.3740375615533686E-2</v>
      </c>
      <c r="AX2" s="244">
        <f>'Ekonomicka previazanost'!AX2/'Ekonomicka previazanost'!$BB2</f>
        <v>0.13241129101606561</v>
      </c>
      <c r="AY2" s="244">
        <f>'Ekonomicka previazanost'!AY2/'Ekonomicka previazanost'!$BB2</f>
        <v>5.6531981507639162E-2</v>
      </c>
      <c r="AZ2" s="244">
        <f>'Ekonomicka previazanost'!AZ2/'Ekonomicka previazanost'!$BB2</f>
        <v>1.3464691084747855E-2</v>
      </c>
      <c r="BA2" s="4"/>
      <c r="BB2" s="244">
        <f t="shared" ref="BB2:BB52" si="0">SUM(B2:AZ2)</f>
        <v>1.0000000000000002</v>
      </c>
    </row>
    <row r="3" spans="1:55" ht="14.25" customHeight="1" x14ac:dyDescent="0.25">
      <c r="A3" s="245" t="s">
        <v>6</v>
      </c>
      <c r="B3" s="244">
        <f>'Ekonomicka previazanost'!B3/'Ekonomicka previazanost'!$BB3</f>
        <v>1.6606750195683189E-3</v>
      </c>
      <c r="C3" s="244">
        <f>'Ekonomicka previazanost'!C3/'Ekonomicka previazanost'!$BB3</f>
        <v>0</v>
      </c>
      <c r="D3" s="244">
        <f>'Ekonomicka previazanost'!D3/'Ekonomicka previazanost'!$BB3</f>
        <v>1.9111581480839874E-2</v>
      </c>
      <c r="E3" s="244">
        <f>'Ekonomicka previazanost'!E3/'Ekonomicka previazanost'!$BB3</f>
        <v>1.787540108343473E-2</v>
      </c>
      <c r="F3" s="244">
        <f>'Ekonomicka previazanost'!F3/'Ekonomicka previazanost'!$BB3</f>
        <v>0.1064515924208759</v>
      </c>
      <c r="G3" s="244">
        <f>'Ekonomicka previazanost'!G3/'Ekonomicka previazanost'!$BB3</f>
        <v>8.2843591478095301E-3</v>
      </c>
      <c r="H3" s="244">
        <f>'Ekonomicka previazanost'!H3/'Ekonomicka previazanost'!$BB3</f>
        <v>1.0558348617531315E-2</v>
      </c>
      <c r="I3" s="244">
        <f>'Ekonomicka previazanost'!I3/'Ekonomicka previazanost'!$BB3</f>
        <v>3.9292106458419206E-2</v>
      </c>
      <c r="J3" s="244">
        <f>'Ekonomicka previazanost'!J3/'Ekonomicka previazanost'!$BB3</f>
        <v>8.4106157273218629E-2</v>
      </c>
      <c r="K3" s="244">
        <f>'Ekonomicka previazanost'!K3/'Ekonomicka previazanost'!$BB3</f>
        <v>1.3038984374726869E-2</v>
      </c>
      <c r="L3" s="244">
        <f>'Ekonomicka previazanost'!L3/'Ekonomicka previazanost'!$BB3</f>
        <v>2.92094651008416E-3</v>
      </c>
      <c r="M3" s="244">
        <f>'Ekonomicka previazanost'!M3/'Ekonomicka previazanost'!$BB3</f>
        <v>1.2728457829707971E-2</v>
      </c>
      <c r="N3" s="244">
        <f>'Ekonomicka previazanost'!N3/'Ekonomicka previazanost'!$BB3</f>
        <v>2.6769810727844554E-2</v>
      </c>
      <c r="O3" s="244">
        <f>'Ekonomicka previazanost'!O3/'Ekonomicka previazanost'!$BB3</f>
        <v>8.4116685165165593E-3</v>
      </c>
      <c r="P3" s="244">
        <f>'Ekonomicka previazanost'!P3/'Ekonomicka previazanost'!$BB3</f>
        <v>2.8203973614411546E-2</v>
      </c>
      <c r="Q3" s="244">
        <f>'Ekonomicka previazanost'!Q3/'Ekonomicka previazanost'!$BB3</f>
        <v>1.1561514258203998E-3</v>
      </c>
      <c r="R3" s="244">
        <f>'Ekonomicka previazanost'!R3/'Ekonomicka previazanost'!$BB3</f>
        <v>3.5197316753698964E-2</v>
      </c>
      <c r="S3" s="244">
        <f>'Ekonomicka previazanost'!S3/'Ekonomicka previazanost'!$BB3</f>
        <v>1.3714543903426961E-2</v>
      </c>
      <c r="T3" s="244">
        <f>'Ekonomicka previazanost'!T3/'Ekonomicka previazanost'!$BB3</f>
        <v>1.5196152218214536E-2</v>
      </c>
      <c r="U3" s="244">
        <f>'Ekonomicka previazanost'!U3/'Ekonomicka previazanost'!$BB3</f>
        <v>1.538081151811923E-3</v>
      </c>
      <c r="V3" s="244">
        <f>'Ekonomicka previazanost'!V3/'Ekonomicka previazanost'!$BB3</f>
        <v>1.1716061062312266E-2</v>
      </c>
      <c r="W3" s="244">
        <f>'Ekonomicka previazanost'!W3/'Ekonomicka previazanost'!$BB3</f>
        <v>2.6549034431456633E-2</v>
      </c>
      <c r="X3" s="244">
        <f>'Ekonomicka previazanost'!X3/'Ekonomicka previazanost'!$BB3</f>
        <v>1.7703995964020034E-2</v>
      </c>
      <c r="Y3" s="244">
        <f>'Ekonomicka previazanost'!Y3/'Ekonomicka previazanost'!$BB3</f>
        <v>2.8596721252131998E-2</v>
      </c>
      <c r="Z3" s="244">
        <f>'Ekonomicka previazanost'!Z3/'Ekonomicka previazanost'!$BB3</f>
        <v>5.9896655676275803E-3</v>
      </c>
      <c r="AA3" s="244">
        <f>'Ekonomicka previazanost'!AA3/'Ekonomicka previazanost'!$BB3</f>
        <v>2.3928477414557416E-2</v>
      </c>
      <c r="AB3" s="244">
        <f>'Ekonomicka previazanost'!AB3/'Ekonomicka previazanost'!$BB3</f>
        <v>9.171122006128735E-3</v>
      </c>
      <c r="AC3" s="244">
        <f>'Ekonomicka previazanost'!AC3/'Ekonomicka previazanost'!$BB3</f>
        <v>5.7362879270613804E-3</v>
      </c>
      <c r="AD3" s="244">
        <f>'Ekonomicka previazanost'!AD3/'Ekonomicka previazanost'!$BB3</f>
        <v>3.6172689327519567E-3</v>
      </c>
      <c r="AE3" s="244">
        <f>'Ekonomicka previazanost'!AE3/'Ekonomicka previazanost'!$BB3</f>
        <v>6.3439241826028408E-3</v>
      </c>
      <c r="AF3" s="244">
        <f>'Ekonomicka previazanost'!AF3/'Ekonomicka previazanost'!$BB3</f>
        <v>1.2890203015722983E-2</v>
      </c>
      <c r="AG3" s="244">
        <f>'Ekonomicka previazanost'!AG3/'Ekonomicka previazanost'!$BB3</f>
        <v>3.3849805206135675E-2</v>
      </c>
      <c r="AH3" s="244">
        <f>'Ekonomicka previazanost'!AH3/'Ekonomicka previazanost'!$BB3</f>
        <v>4.2729964572871711E-2</v>
      </c>
      <c r="AI3" s="244">
        <f>'Ekonomicka previazanost'!AI3/'Ekonomicka previazanost'!$BB3</f>
        <v>5.1402455269709685E-3</v>
      </c>
      <c r="AJ3" s="244">
        <f>'Ekonomicka previazanost'!AJ3/'Ekonomicka previazanost'!$BB3</f>
        <v>9.091659760618721E-3</v>
      </c>
      <c r="AK3" s="244">
        <f>'Ekonomicka previazanost'!AK3/'Ekonomicka previazanost'!$BB3</f>
        <v>1.9041224690934881E-2</v>
      </c>
      <c r="AL3" s="244">
        <f>'Ekonomicka previazanost'!AL3/'Ekonomicka previazanost'!$BB3</f>
        <v>9.9811681611905369E-3</v>
      </c>
      <c r="AM3" s="244">
        <f>'Ekonomicka previazanost'!AM3/'Ekonomicka previazanost'!$BB3</f>
        <v>1.0832020275736511E-2</v>
      </c>
      <c r="AN3" s="244">
        <f>'Ekonomicka previazanost'!AN3/'Ekonomicka previazanost'!$BB3</f>
        <v>8.3303825138326074E-3</v>
      </c>
      <c r="AO3" s="244">
        <f>'Ekonomicka previazanost'!AO3/'Ekonomicka previazanost'!$BB3</f>
        <v>1.8829352699686119E-2</v>
      </c>
      <c r="AP3" s="244">
        <f>'Ekonomicka previazanost'!AP3/'Ekonomicka previazanost'!$BB3</f>
        <v>6.6792937447259374E-3</v>
      </c>
      <c r="AQ3" s="244">
        <f>'Ekonomicka previazanost'!AQ3/'Ekonomicka previazanost'!$BB3</f>
        <v>3.5648635728661132E-3</v>
      </c>
      <c r="AR3" s="244">
        <f>'Ekonomicka previazanost'!AR3/'Ekonomicka previazanost'!$BB3</f>
        <v>2.3879868559933813E-2</v>
      </c>
      <c r="AS3" s="244">
        <f>'Ekonomicka previazanost'!AS3/'Ekonomicka previazanost'!$BB3</f>
        <v>7.0535816297880471E-2</v>
      </c>
      <c r="AT3" s="244">
        <f>'Ekonomicka previazanost'!AT3/'Ekonomicka previazanost'!$BB3</f>
        <v>2.9093998191863451E-3</v>
      </c>
      <c r="AU3" s="244">
        <f>'Ekonomicka previazanost'!AU3/'Ekonomicka previazanost'!$BB3</f>
        <v>3.5601431452291429E-2</v>
      </c>
      <c r="AV3" s="244">
        <f>'Ekonomicka previazanost'!AV3/'Ekonomicka previazanost'!$BB3</f>
        <v>2.7896700572111383E-2</v>
      </c>
      <c r="AW3" s="244">
        <f>'Ekonomicka previazanost'!AW3/'Ekonomicka previazanost'!$BB3</f>
        <v>1.5795022824101081E-2</v>
      </c>
      <c r="AX3" s="244">
        <f>'Ekonomicka previazanost'!AX3/'Ekonomicka previazanost'!$BB3</f>
        <v>3.4050154406962137E-2</v>
      </c>
      <c r="AY3" s="244">
        <f>'Ekonomicka previazanost'!AY3/'Ekonomicka previazanost'!$BB3</f>
        <v>1.7299023502959181E-2</v>
      </c>
      <c r="AZ3" s="244">
        <f>'Ekonomicka previazanost'!AZ3/'Ekonomicka previazanost'!$BB3</f>
        <v>5.5035315546683641E-3</v>
      </c>
      <c r="BB3" s="244">
        <f t="shared" si="0"/>
        <v>0.99999999999999967</v>
      </c>
    </row>
    <row r="4" spans="1:55" ht="14.25" customHeight="1" x14ac:dyDescent="0.25">
      <c r="A4" s="246" t="s">
        <v>7</v>
      </c>
      <c r="B4" s="244">
        <f>'Ekonomicka previazanost'!B4/'Ekonomicka previazanost'!$BB4</f>
        <v>8.6873882426179562E-4</v>
      </c>
      <c r="C4" s="244">
        <f>'Ekonomicka previazanost'!C4/'Ekonomicka previazanost'!$BB4</f>
        <v>1.157910421955618E-2</v>
      </c>
      <c r="D4" s="244">
        <f>'Ekonomicka previazanost'!D4/'Ekonomicka previazanost'!$BB4</f>
        <v>0</v>
      </c>
      <c r="E4" s="244">
        <f>'Ekonomicka previazanost'!E4/'Ekonomicka previazanost'!$BB4</f>
        <v>1.9011389961953718E-2</v>
      </c>
      <c r="F4" s="244">
        <f>'Ekonomicka previazanost'!F4/'Ekonomicka previazanost'!$BB4</f>
        <v>1.6971433062155532E-2</v>
      </c>
      <c r="G4" s="244">
        <f>'Ekonomicka previazanost'!G4/'Ekonomicka previazanost'!$BB4</f>
        <v>3.1394498665167437E-3</v>
      </c>
      <c r="H4" s="244">
        <f>'Ekonomicka previazanost'!H4/'Ekonomicka previazanost'!$BB4</f>
        <v>1.0236863860235196E-2</v>
      </c>
      <c r="I4" s="244">
        <f>'Ekonomicka previazanost'!I4/'Ekonomicka previazanost'!$BB4</f>
        <v>1.0057078038625015E-2</v>
      </c>
      <c r="J4" s="244">
        <f>'Ekonomicka previazanost'!J4/'Ekonomicka previazanost'!$BB4</f>
        <v>0.14210629841195016</v>
      </c>
      <c r="K4" s="244">
        <f>'Ekonomicka previazanost'!K4/'Ekonomicka previazanost'!$BB4</f>
        <v>1.2298191721961857E-2</v>
      </c>
      <c r="L4" s="244">
        <f>'Ekonomicka previazanost'!L4/'Ekonomicka previazanost'!$BB4</f>
        <v>3.6453794388479096E-3</v>
      </c>
      <c r="M4" s="244">
        <f>'Ekonomicka previazanost'!M4/'Ekonomicka previazanost'!$BB4</f>
        <v>1.0818524839821516E-2</v>
      </c>
      <c r="N4" s="244">
        <f>'Ekonomicka previazanost'!N4/'Ekonomicka previazanost'!$BB4</f>
        <v>2.5705694654984072E-2</v>
      </c>
      <c r="O4" s="244">
        <f>'Ekonomicka previazanost'!O4/'Ekonomicka previazanost'!$BB4</f>
        <v>5.4582267553843601E-3</v>
      </c>
      <c r="P4" s="244">
        <f>'Ekonomicka previazanost'!P4/'Ekonomicka previazanost'!$BB4</f>
        <v>2.1469443537282661E-2</v>
      </c>
      <c r="Q4" s="244">
        <f>'Ekonomicka previazanost'!Q4/'Ekonomicka previazanost'!$BB4</f>
        <v>1.391257408840861E-3</v>
      </c>
      <c r="R4" s="244">
        <f>'Ekonomicka previazanost'!R4/'Ekonomicka previazanost'!$BB4</f>
        <v>5.3005926694292223E-2</v>
      </c>
      <c r="S4" s="244">
        <f>'Ekonomicka previazanost'!S4/'Ekonomicka previazanost'!$BB4</f>
        <v>4.7612367785358706E-3</v>
      </c>
      <c r="T4" s="244">
        <f>'Ekonomicka previazanost'!T4/'Ekonomicka previazanost'!$BB4</f>
        <v>1.2188892705612674E-2</v>
      </c>
      <c r="U4" s="244">
        <f>'Ekonomicka previazanost'!U4/'Ekonomicka previazanost'!$BB4</f>
        <v>6.0637643866062853E-3</v>
      </c>
      <c r="V4" s="244">
        <f>'Ekonomicka previazanost'!V4/'Ekonomicka previazanost'!$BB4</f>
        <v>1.1161992358447911E-2</v>
      </c>
      <c r="W4" s="244">
        <f>'Ekonomicka previazanost'!W4/'Ekonomicka previazanost'!$BB4</f>
        <v>8.8270967587967153E-2</v>
      </c>
      <c r="X4" s="244">
        <f>'Ekonomicka previazanost'!X4/'Ekonomicka previazanost'!$BB4</f>
        <v>1.7546756212329945E-2</v>
      </c>
      <c r="Y4" s="244">
        <f>'Ekonomicka previazanost'!Y4/'Ekonomicka previazanost'!$BB4</f>
        <v>2.0583233917690943E-2</v>
      </c>
      <c r="Z4" s="244">
        <f>'Ekonomicka previazanost'!Z4/'Ekonomicka previazanost'!$BB4</f>
        <v>4.014719020254404E-3</v>
      </c>
      <c r="AA4" s="244">
        <f>'Ekonomicka previazanost'!AA4/'Ekonomicka previazanost'!$BB4</f>
        <v>7.4854894934074184E-2</v>
      </c>
      <c r="AB4" s="244">
        <f>'Ekonomicka previazanost'!AB4/'Ekonomicka previazanost'!$BB4</f>
        <v>1.2558833589026242E-3</v>
      </c>
      <c r="AC4" s="244">
        <f>'Ekonomicka previazanost'!AC4/'Ekonomicka previazanost'!$BB4</f>
        <v>3.0436082661075125E-3</v>
      </c>
      <c r="AD4" s="244">
        <f>'Ekonomicka previazanost'!AD4/'Ekonomicka previazanost'!$BB4</f>
        <v>1.8800012104677963E-3</v>
      </c>
      <c r="AE4" s="244">
        <f>'Ekonomicka previazanost'!AE4/'Ekonomicka previazanost'!$BB4</f>
        <v>6.747083098252735E-3</v>
      </c>
      <c r="AF4" s="244">
        <f>'Ekonomicka previazanost'!AF4/'Ekonomicka previazanost'!$BB4</f>
        <v>9.0031401645659249E-3</v>
      </c>
      <c r="AG4" s="244">
        <f>'Ekonomicka previazanost'!AG4/'Ekonomicka previazanost'!$BB4</f>
        <v>1.8404784240512104E-2</v>
      </c>
      <c r="AH4" s="244">
        <f>'Ekonomicka previazanost'!AH4/'Ekonomicka previazanost'!$BB4</f>
        <v>4.2443356569183098E-2</v>
      </c>
      <c r="AI4" s="244">
        <f>'Ekonomicka previazanost'!AI4/'Ekonomicka previazanost'!$BB4</f>
        <v>7.8650880198322011E-3</v>
      </c>
      <c r="AJ4" s="244">
        <f>'Ekonomicka previazanost'!AJ4/'Ekonomicka previazanost'!$BB4</f>
        <v>3.9341077029418414E-2</v>
      </c>
      <c r="AK4" s="244">
        <f>'Ekonomicka previazanost'!AK4/'Ekonomicka previazanost'!$BB4</f>
        <v>1.4298314552320021E-2</v>
      </c>
      <c r="AL4" s="244">
        <f>'Ekonomicka previazanost'!AL4/'Ekonomicka previazanost'!$BB4</f>
        <v>6.026394615937603E-3</v>
      </c>
      <c r="AM4" s="244">
        <f>'Ekonomicka previazanost'!AM4/'Ekonomicka previazanost'!$BB4</f>
        <v>1.4134353709998311E-2</v>
      </c>
      <c r="AN4" s="244">
        <f>'Ekonomicka previazanost'!AN4/'Ekonomicka previazanost'!$BB4</f>
        <v>5.4298620315849089E-3</v>
      </c>
      <c r="AO4" s="244">
        <f>'Ekonomicka previazanost'!AO4/'Ekonomicka previazanost'!$BB4</f>
        <v>1.1278406263104375E-2</v>
      </c>
      <c r="AP4" s="244">
        <f>'Ekonomicka previazanost'!AP4/'Ekonomicka previazanost'!$BB4</f>
        <v>6.4423898929961672E-3</v>
      </c>
      <c r="AQ4" s="244">
        <f>'Ekonomicka previazanost'!AQ4/'Ekonomicka previazanost'!$BB4</f>
        <v>5.1371720532321112E-3</v>
      </c>
      <c r="AR4" s="244">
        <f>'Ekonomicka previazanost'!AR4/'Ekonomicka previazanost'!$BB4</f>
        <v>3.8512654848107931E-2</v>
      </c>
      <c r="AS4" s="244">
        <f>'Ekonomicka previazanost'!AS4/'Ekonomicka previazanost'!$BB4</f>
        <v>6.6733643697090853E-2</v>
      </c>
      <c r="AT4" s="244">
        <f>'Ekonomicka previazanost'!AT4/'Ekonomicka previazanost'!$BB4</f>
        <v>1.9234021008480053E-3</v>
      </c>
      <c r="AU4" s="244">
        <f>'Ekonomicka previazanost'!AU4/'Ekonomicka previazanost'!$BB4</f>
        <v>1.8857974393263654E-2</v>
      </c>
      <c r="AV4" s="244">
        <f>'Ekonomicka previazanost'!AV4/'Ekonomicka previazanost'!$BB4</f>
        <v>2.2710553501732837E-2</v>
      </c>
      <c r="AW4" s="244">
        <f>'Ekonomicka previazanost'!AW4/'Ekonomicka previazanost'!$BB4</f>
        <v>1.6878468916689711E-2</v>
      </c>
      <c r="AX4" s="244">
        <f>'Ekonomicka previazanost'!AX4/'Ekonomicka previazanost'!$BB4</f>
        <v>2.6966086901258207E-2</v>
      </c>
      <c r="AY4" s="244">
        <f>'Ekonomicka previazanost'!AY4/'Ekonomicka previazanost'!$BB4</f>
        <v>2.300567196751422E-2</v>
      </c>
      <c r="AZ4" s="244">
        <f>'Ekonomicka previazanost'!AZ4/'Ekonomicka previazanost'!$BB4</f>
        <v>4.4711693988892572E-3</v>
      </c>
      <c r="BB4" s="244">
        <f t="shared" si="0"/>
        <v>0.99999999999999967</v>
      </c>
    </row>
    <row r="5" spans="1:55" ht="14.25" customHeight="1" x14ac:dyDescent="0.25">
      <c r="A5" s="246" t="s">
        <v>8</v>
      </c>
      <c r="B5" s="244">
        <f>'Ekonomicka previazanost'!B5/'Ekonomicka previazanost'!$BB5</f>
        <v>2.1170573060962589E-3</v>
      </c>
      <c r="C5" s="244">
        <f>'Ekonomicka previazanost'!C5/'Ekonomicka previazanost'!$BB5</f>
        <v>7.1525625013010453E-3</v>
      </c>
      <c r="D5" s="244">
        <f>'Ekonomicka previazanost'!D5/'Ekonomicka previazanost'!$BB5</f>
        <v>1.2555713578297031E-2</v>
      </c>
      <c r="E5" s="244">
        <f>'Ekonomicka previazanost'!E5/'Ekonomicka previazanost'!$BB5</f>
        <v>0</v>
      </c>
      <c r="F5" s="244">
        <f>'Ekonomicka previazanost'!F5/'Ekonomicka previazanost'!$BB5</f>
        <v>1.5550715898008509E-2</v>
      </c>
      <c r="G5" s="244">
        <f>'Ekonomicka previazanost'!G5/'Ekonomicka previazanost'!$BB5</f>
        <v>9.7405962264909361E-3</v>
      </c>
      <c r="H5" s="244">
        <f>'Ekonomicka previazanost'!H5/'Ekonomicka previazanost'!$BB5</f>
        <v>1.8673801342298759E-2</v>
      </c>
      <c r="I5" s="244">
        <f>'Ekonomicka previazanost'!I5/'Ekonomicka previazanost'!$BB5</f>
        <v>7.0860962211343435E-3</v>
      </c>
      <c r="J5" s="244">
        <f>'Ekonomicka previazanost'!J5/'Ekonomicka previazanost'!$BB5</f>
        <v>3.2563719050693378E-2</v>
      </c>
      <c r="K5" s="244">
        <f>'Ekonomicka previazanost'!K5/'Ekonomicka previazanost'!$BB5</f>
        <v>1.8671279330689614E-2</v>
      </c>
      <c r="L5" s="244">
        <f>'Ekonomicka previazanost'!L5/'Ekonomicka previazanost'!$BB5</f>
        <v>5.9467204714767083E-3</v>
      </c>
      <c r="M5" s="244">
        <f>'Ekonomicka previazanost'!M5/'Ekonomicka previazanost'!$BB5</f>
        <v>1.3831461062191821E-2</v>
      </c>
      <c r="N5" s="244">
        <f>'Ekonomicka previazanost'!N5/'Ekonomicka previazanost'!$BB5</f>
        <v>7.2681335107265613E-2</v>
      </c>
      <c r="O5" s="244">
        <f>'Ekonomicka previazanost'!O5/'Ekonomicka previazanost'!$BB5</f>
        <v>1.5463436491759585E-2</v>
      </c>
      <c r="P5" s="244">
        <f>'Ekonomicka previazanost'!P5/'Ekonomicka previazanost'!$BB5</f>
        <v>7.645812350863046E-2</v>
      </c>
      <c r="Q5" s="244">
        <f>'Ekonomicka previazanost'!Q5/'Ekonomicka previazanost'!$BB5</f>
        <v>6.0299905749653078E-3</v>
      </c>
      <c r="R5" s="244">
        <f>'Ekonomicka previazanost'!R5/'Ekonomicka previazanost'!$BB5</f>
        <v>2.8410526590020094E-2</v>
      </c>
      <c r="S5" s="244">
        <f>'Ekonomicka previazanost'!S5/'Ekonomicka previazanost'!$BB5</f>
        <v>7.7946130198508941E-3</v>
      </c>
      <c r="T5" s="244">
        <f>'Ekonomicka previazanost'!T5/'Ekonomicka previazanost'!$BB5</f>
        <v>1.4963074261475789E-2</v>
      </c>
      <c r="U5" s="244">
        <f>'Ekonomicka previazanost'!U5/'Ekonomicka previazanost'!$BB5</f>
        <v>3.5812129660180514E-3</v>
      </c>
      <c r="V5" s="244">
        <f>'Ekonomicka previazanost'!V5/'Ekonomicka previazanost'!$BB5</f>
        <v>2.1531169799735034E-2</v>
      </c>
      <c r="W5" s="244">
        <f>'Ekonomicka previazanost'!W5/'Ekonomicka previazanost'!$BB5</f>
        <v>1.9167800394990421E-2</v>
      </c>
      <c r="X5" s="244">
        <f>'Ekonomicka previazanost'!X5/'Ekonomicka previazanost'!$BB5</f>
        <v>1.128564778749688E-2</v>
      </c>
      <c r="Y5" s="244">
        <f>'Ekonomicka previazanost'!Y5/'Ekonomicka previazanost'!$BB5</f>
        <v>1.6610855140213137E-2</v>
      </c>
      <c r="Z5" s="244">
        <f>'Ekonomicka previazanost'!Z5/'Ekonomicka previazanost'!$BB5</f>
        <v>4.4975297526525333E-3</v>
      </c>
      <c r="AA5" s="244">
        <f>'Ekonomicka previazanost'!AA5/'Ekonomicka previazanost'!$BB5</f>
        <v>1.3224263365804616E-2</v>
      </c>
      <c r="AB5" s="244">
        <f>'Ekonomicka previazanost'!AB5/'Ekonomicka previazanost'!$BB5</f>
        <v>3.2032893645637475E-3</v>
      </c>
      <c r="AC5" s="244">
        <f>'Ekonomicka previazanost'!AC5/'Ekonomicka previazanost'!$BB5</f>
        <v>1.117496234627985E-2</v>
      </c>
      <c r="AD5" s="244">
        <f>'Ekonomicka previazanost'!AD5/'Ekonomicka previazanost'!$BB5</f>
        <v>5.9382241240044081E-3</v>
      </c>
      <c r="AE5" s="244">
        <f>'Ekonomicka previazanost'!AE5/'Ekonomicka previazanost'!$BB5</f>
        <v>0</v>
      </c>
      <c r="AF5" s="244">
        <f>'Ekonomicka previazanost'!AF5/'Ekonomicka previazanost'!$BB5</f>
        <v>1.6472511647366007E-2</v>
      </c>
      <c r="AG5" s="244">
        <f>'Ekonomicka previazanost'!AG5/'Ekonomicka previazanost'!$BB5</f>
        <v>1.263081566077914E-2</v>
      </c>
      <c r="AH5" s="244">
        <f>'Ekonomicka previazanost'!AH5/'Ekonomicka previazanost'!$BB5</f>
        <v>7.6755820898986277E-2</v>
      </c>
      <c r="AI5" s="244">
        <f>'Ekonomicka previazanost'!AI5/'Ekonomicka previazanost'!$BB5</f>
        <v>1.3023575736658301E-2</v>
      </c>
      <c r="AJ5" s="244">
        <f>'Ekonomicka previazanost'!AJ5/'Ekonomicka previazanost'!$BB5</f>
        <v>5.5010018374992238E-3</v>
      </c>
      <c r="AK5" s="244">
        <f>'Ekonomicka previazanost'!AK5/'Ekonomicka previazanost'!$BB5</f>
        <v>2.7787606884671499E-2</v>
      </c>
      <c r="AL5" s="244">
        <f>'Ekonomicka previazanost'!AL5/'Ekonomicka previazanost'!$BB5</f>
        <v>1.6439148742579512E-2</v>
      </c>
      <c r="AM5" s="244">
        <f>'Ekonomicka previazanost'!AM5/'Ekonomicka previazanost'!$BB5</f>
        <v>1.8946647955627501E-2</v>
      </c>
      <c r="AN5" s="244">
        <f>'Ekonomicka previazanost'!AN5/'Ekonomicka previazanost'!$BB5</f>
        <v>1.5633050346314025E-2</v>
      </c>
      <c r="AO5" s="244">
        <f>'Ekonomicka previazanost'!AO5/'Ekonomicka previazanost'!$BB5</f>
        <v>2.0267514211582512E-2</v>
      </c>
      <c r="AP5" s="244">
        <f>'Ekonomicka previazanost'!AP5/'Ekonomicka previazanost'!$BB5</f>
        <v>1.1207977803673599E-2</v>
      </c>
      <c r="AQ5" s="244">
        <f>'Ekonomicka previazanost'!AQ5/'Ekonomicka previazanost'!$BB5</f>
        <v>9.4582852871457276E-3</v>
      </c>
      <c r="AR5" s="244">
        <f>'Ekonomicka previazanost'!AR5/'Ekonomicka previazanost'!$BB5</f>
        <v>6.2410919688808492E-2</v>
      </c>
      <c r="AS5" s="244">
        <f>'Ekonomicka previazanost'!AS5/'Ekonomicka previazanost'!$BB5</f>
        <v>4.0922200700791674E-2</v>
      </c>
      <c r="AT5" s="244">
        <f>'Ekonomicka previazanost'!AT5/'Ekonomicka previazanost'!$BB5</f>
        <v>6.3681914112148118E-3</v>
      </c>
      <c r="AU5" s="244">
        <f>'Ekonomicka previazanost'!AU5/'Ekonomicka previazanost'!$BB5</f>
        <v>3.3669357626753445E-2</v>
      </c>
      <c r="AV5" s="244">
        <f>'Ekonomicka previazanost'!AV5/'Ekonomicka previazanost'!$BB5</f>
        <v>2.6140080546479882E-2</v>
      </c>
      <c r="AW5" s="244">
        <f>'Ekonomicka previazanost'!AW5/'Ekonomicka previazanost'!$BB5</f>
        <v>2.9966213770305127E-2</v>
      </c>
      <c r="AX5" s="244">
        <f>'Ekonomicka previazanost'!AX5/'Ekonomicka previazanost'!$BB5</f>
        <v>4.9428886295573397E-2</v>
      </c>
      <c r="AY5" s="244">
        <f>'Ekonomicka previazanost'!AY5/'Ekonomicka previazanost'!$BB5</f>
        <v>2.252252947883995E-2</v>
      </c>
      <c r="AZ5" s="244">
        <f>'Ekonomicka previazanost'!AZ5/'Ekonomicka previazanost'!$BB5</f>
        <v>8.5418858839450343E-3</v>
      </c>
      <c r="BB5" s="244">
        <f t="shared" si="0"/>
        <v>1.0000000000000002</v>
      </c>
    </row>
    <row r="6" spans="1:55" ht="14.25" customHeight="1" x14ac:dyDescent="0.25">
      <c r="A6" s="245" t="s">
        <v>9</v>
      </c>
      <c r="B6" s="244">
        <f>'Ekonomicka previazanost'!B6/'Ekonomicka previazanost'!$BB6</f>
        <v>2.0556016610879125E-3</v>
      </c>
      <c r="C6" s="244">
        <f>'Ekonomicka previazanost'!C6/'Ekonomicka previazanost'!$BB6</f>
        <v>6.0890345255822431E-2</v>
      </c>
      <c r="D6" s="244">
        <f>'Ekonomicka previazanost'!D6/'Ekonomicka previazanost'!$BB6</f>
        <v>1.602272773740188E-2</v>
      </c>
      <c r="E6" s="244">
        <f>'Ekonomicka previazanost'!E6/'Ekonomicka previazanost'!$BB6</f>
        <v>2.223006819109764E-2</v>
      </c>
      <c r="F6" s="244">
        <f>'Ekonomicka previazanost'!F6/'Ekonomicka previazanost'!$BB6</f>
        <v>0</v>
      </c>
      <c r="G6" s="244">
        <f>'Ekonomicka previazanost'!G6/'Ekonomicka previazanost'!$BB6</f>
        <v>4.7092541871492765E-3</v>
      </c>
      <c r="H6" s="244">
        <f>'Ekonomicka previazanost'!H6/'Ekonomicka previazanost'!$BB6</f>
        <v>9.4713977315187999E-3</v>
      </c>
      <c r="I6" s="244">
        <f>'Ekonomicka previazanost'!I6/'Ekonomicka previazanost'!$BB6</f>
        <v>3.4570469660964838E-2</v>
      </c>
      <c r="J6" s="244">
        <f>'Ekonomicka previazanost'!J6/'Ekonomicka previazanost'!$BB6</f>
        <v>0.101120786118174</v>
      </c>
      <c r="K6" s="244">
        <f>'Ekonomicka previazanost'!K6/'Ekonomicka previazanost'!$BB6</f>
        <v>9.8514408241174318E-3</v>
      </c>
      <c r="L6" s="244">
        <f>'Ekonomicka previazanost'!L6/'Ekonomicka previazanost'!$BB6</f>
        <v>4.5578940085735462E-3</v>
      </c>
      <c r="M6" s="244">
        <f>'Ekonomicka previazanost'!M6/'Ekonomicka previazanost'!$BB6</f>
        <v>1.2213970507797569E-2</v>
      </c>
      <c r="N6" s="244">
        <f>'Ekonomicka previazanost'!N6/'Ekonomicka previazanost'!$BB6</f>
        <v>2.9694817526781329E-2</v>
      </c>
      <c r="O6" s="244">
        <f>'Ekonomicka previazanost'!O6/'Ekonomicka previazanost'!$BB6</f>
        <v>4.4043685262533678E-3</v>
      </c>
      <c r="P6" s="244">
        <f>'Ekonomicka previazanost'!P6/'Ekonomicka previazanost'!$BB6</f>
        <v>3.6102749741431413E-2</v>
      </c>
      <c r="Q6" s="244">
        <f>'Ekonomicka previazanost'!Q6/'Ekonomicka previazanost'!$BB6</f>
        <v>2.2737562659304301E-3</v>
      </c>
      <c r="R6" s="244">
        <f>'Ekonomicka previazanost'!R6/'Ekonomicka previazanost'!$BB6</f>
        <v>3.257890888982528E-2</v>
      </c>
      <c r="S6" s="244">
        <f>'Ekonomicka previazanost'!S6/'Ekonomicka previazanost'!$BB6</f>
        <v>1.8818162633960925E-2</v>
      </c>
      <c r="T6" s="244">
        <f>'Ekonomicka previazanost'!T6/'Ekonomicka previazanost'!$BB6</f>
        <v>1.0713024579836366E-2</v>
      </c>
      <c r="U6" s="244">
        <f>'Ekonomicka previazanost'!U6/'Ekonomicka previazanost'!$BB6</f>
        <v>5.861123957956244E-3</v>
      </c>
      <c r="V6" s="244">
        <f>'Ekonomicka previazanost'!V6/'Ekonomicka previazanost'!$BB6</f>
        <v>1.2538404887121182E-2</v>
      </c>
      <c r="W6" s="244">
        <f>'Ekonomicka previazanost'!W6/'Ekonomicka previazanost'!$BB6</f>
        <v>3.5268797638829397E-2</v>
      </c>
      <c r="X6" s="244">
        <f>'Ekonomicka previazanost'!X6/'Ekonomicka previazanost'!$BB6</f>
        <v>1.6528935640446496E-2</v>
      </c>
      <c r="Y6" s="244">
        <f>'Ekonomicka previazanost'!Y6/'Ekonomicka previazanost'!$BB6</f>
        <v>2.3285647890413482E-2</v>
      </c>
      <c r="Z6" s="244">
        <f>'Ekonomicka previazanost'!Z6/'Ekonomicka previazanost'!$BB6</f>
        <v>5.4533494146999451E-3</v>
      </c>
      <c r="AA6" s="244">
        <f>'Ekonomicka previazanost'!AA6/'Ekonomicka previazanost'!$BB6</f>
        <v>3.431065183077954E-2</v>
      </c>
      <c r="AB6" s="244">
        <f>'Ekonomicka previazanost'!AB6/'Ekonomicka previazanost'!$BB6</f>
        <v>7.0167826755029227E-3</v>
      </c>
      <c r="AC6" s="244">
        <f>'Ekonomicka previazanost'!AC6/'Ekonomicka previazanost'!$BB6</f>
        <v>3.2614134701648223E-3</v>
      </c>
      <c r="AD6" s="244">
        <f>'Ekonomicka previazanost'!AD6/'Ekonomicka previazanost'!$BB6</f>
        <v>1.7639623876276615E-3</v>
      </c>
      <c r="AE6" s="244">
        <f>'Ekonomicka previazanost'!AE6/'Ekonomicka previazanost'!$BB6</f>
        <v>7.8893819791883858E-3</v>
      </c>
      <c r="AF6" s="244">
        <f>'Ekonomicka previazanost'!AF6/'Ekonomicka previazanost'!$BB6</f>
        <v>8.5602430072047563E-3</v>
      </c>
      <c r="AG6" s="244">
        <f>'Ekonomicka previazanost'!AG6/'Ekonomicka previazanost'!$BB6</f>
        <v>3.4607089628090372E-2</v>
      </c>
      <c r="AH6" s="244">
        <f>'Ekonomicka previazanost'!AH6/'Ekonomicka previazanost'!$BB6</f>
        <v>4.5884098811614558E-2</v>
      </c>
      <c r="AI6" s="244">
        <f>'Ekonomicka previazanost'!AI6/'Ekonomicka previazanost'!$BB6</f>
        <v>1.4431781568192626E-2</v>
      </c>
      <c r="AJ6" s="244">
        <f>'Ekonomicka previazanost'!AJ6/'Ekonomicka previazanost'!$BB6</f>
        <v>4.7404295050933153E-3</v>
      </c>
      <c r="AK6" s="244">
        <f>'Ekonomicka previazanost'!AK6/'Ekonomicka previazanost'!$BB6</f>
        <v>1.4751427120576782E-2</v>
      </c>
      <c r="AL6" s="244">
        <f>'Ekonomicka previazanost'!AL6/'Ekonomicka previazanost'!$BB6</f>
        <v>1.8459398932857859E-2</v>
      </c>
      <c r="AM6" s="244">
        <f>'Ekonomicka previazanost'!AM6/'Ekonomicka previazanost'!$BB6</f>
        <v>1.2721059115403331E-2</v>
      </c>
      <c r="AN6" s="244">
        <f>'Ekonomicka previazanost'!AN6/'Ekonomicka previazanost'!$BB6</f>
        <v>8.209343301600858E-3</v>
      </c>
      <c r="AO6" s="244">
        <f>'Ekonomicka previazanost'!AO6/'Ekonomicka previazanost'!$BB6</f>
        <v>2.7303572026122092E-2</v>
      </c>
      <c r="AP6" s="244">
        <f>'Ekonomicka previazanost'!AP6/'Ekonomicka previazanost'!$BB6</f>
        <v>4.8525956558648038E-3</v>
      </c>
      <c r="AQ6" s="244">
        <f>'Ekonomicka previazanost'!AQ6/'Ekonomicka previazanost'!$BB6</f>
        <v>7.8184905110061705E-3</v>
      </c>
      <c r="AR6" s="244">
        <f>'Ekonomicka previazanost'!AR6/'Ekonomicka previazanost'!$BB6</f>
        <v>2.706490189350964E-2</v>
      </c>
      <c r="AS6" s="244">
        <f>'Ekonomicka previazanost'!AS6/'Ekonomicka previazanost'!$BB6</f>
        <v>7.8737480251739378E-2</v>
      </c>
      <c r="AT6" s="244">
        <f>'Ekonomicka previazanost'!AT6/'Ekonomicka previazanost'!$BB6</f>
        <v>4.2683150526069743E-3</v>
      </c>
      <c r="AU6" s="244">
        <f>'Ekonomicka previazanost'!AU6/'Ekonomicka previazanost'!$BB6</f>
        <v>3.076558714112565E-2</v>
      </c>
      <c r="AV6" s="244">
        <f>'Ekonomicka previazanost'!AV6/'Ekonomicka previazanost'!$BB6</f>
        <v>2.1421806355803923E-2</v>
      </c>
      <c r="AW6" s="244">
        <f>'Ekonomicka previazanost'!AW6/'Ekonomicka previazanost'!$BB6</f>
        <v>1.4385746869562174E-2</v>
      </c>
      <c r="AX6" s="244">
        <f>'Ekonomicka previazanost'!AX6/'Ekonomicka previazanost'!$BB6</f>
        <v>3.2416708669007206E-2</v>
      </c>
      <c r="AY6" s="244">
        <f>'Ekonomicka previazanost'!AY6/'Ekonomicka previazanost'!$BB6</f>
        <v>1.7806191647864799E-2</v>
      </c>
      <c r="AZ6" s="244">
        <f>'Ekonomicka previazanost'!AZ6/'Ekonomicka previazanost'!$BB6</f>
        <v>5.3355371146980675E-3</v>
      </c>
      <c r="BB6" s="244">
        <f t="shared" si="0"/>
        <v>0.99999999999999967</v>
      </c>
    </row>
    <row r="7" spans="1:55" ht="14.25" customHeight="1" x14ac:dyDescent="0.25">
      <c r="A7" s="245" t="s">
        <v>10</v>
      </c>
      <c r="B7" s="244">
        <f>'Ekonomicka previazanost'!B7/'Ekonomicka previazanost'!$BB7</f>
        <v>7.6905734018802947E-3</v>
      </c>
      <c r="C7" s="244">
        <f>'Ekonomicka previazanost'!C7/'Ekonomicka previazanost'!$BB7</f>
        <v>9.48574617368079E-3</v>
      </c>
      <c r="D7" s="244">
        <f>'Ekonomicka previazanost'!D7/'Ekonomicka previazanost'!$BB7</f>
        <v>5.933183723404698E-3</v>
      </c>
      <c r="E7" s="244">
        <f>'Ekonomicka previazanost'!E7/'Ekonomicka previazanost'!$BB7</f>
        <v>2.7873548157522628E-2</v>
      </c>
      <c r="F7" s="244">
        <f>'Ekonomicka previazanost'!F7/'Ekonomicka previazanost'!$BB7</f>
        <v>9.4268899999321726E-3</v>
      </c>
      <c r="G7" s="244">
        <f>'Ekonomicka previazanost'!G7/'Ekonomicka previazanost'!$BB7</f>
        <v>0</v>
      </c>
      <c r="H7" s="244">
        <f>'Ekonomicka previazanost'!H7/'Ekonomicka previazanost'!$BB7</f>
        <v>2.6949895624487807E-2</v>
      </c>
      <c r="I7" s="244">
        <f>'Ekonomicka previazanost'!I7/'Ekonomicka previazanost'!$BB7</f>
        <v>1.5413161501912843E-2</v>
      </c>
      <c r="J7" s="244">
        <f>'Ekonomicka previazanost'!J7/'Ekonomicka previazanost'!$BB7</f>
        <v>3.5030414987243456E-2</v>
      </c>
      <c r="K7" s="244">
        <f>'Ekonomicka previazanost'!K7/'Ekonomicka previazanost'!$BB7</f>
        <v>1.2165652087743523E-2</v>
      </c>
      <c r="L7" s="244">
        <f>'Ekonomicka previazanost'!L7/'Ekonomicka previazanost'!$BB7</f>
        <v>6.1349752749907905E-3</v>
      </c>
      <c r="M7" s="244">
        <f>'Ekonomicka previazanost'!M7/'Ekonomicka previazanost'!$BB7</f>
        <v>8.8810579109914276E-3</v>
      </c>
      <c r="N7" s="244">
        <f>'Ekonomicka previazanost'!N7/'Ekonomicka previazanost'!$BB7</f>
        <v>3.4805317103036769E-2</v>
      </c>
      <c r="O7" s="244">
        <f>'Ekonomicka previazanost'!O7/'Ekonomicka previazanost'!$BB7</f>
        <v>4.1681140070335791E-2</v>
      </c>
      <c r="P7" s="244">
        <f>'Ekonomicka previazanost'!P7/'Ekonomicka previazanost'!$BB7</f>
        <v>3.2182902078893925E-2</v>
      </c>
      <c r="Q7" s="244">
        <f>'Ekonomicka previazanost'!Q7/'Ekonomicka previazanost'!$BB7</f>
        <v>8.2205608683071849E-3</v>
      </c>
      <c r="R7" s="244">
        <f>'Ekonomicka previazanost'!R7/'Ekonomicka previazanost'!$BB7</f>
        <v>1.3747951625559852E-2</v>
      </c>
      <c r="S7" s="244">
        <f>'Ekonomicka previazanost'!S7/'Ekonomicka previazanost'!$BB7</f>
        <v>8.2847211348192843E-3</v>
      </c>
      <c r="T7" s="244">
        <f>'Ekonomicka previazanost'!T7/'Ekonomicka previazanost'!$BB7</f>
        <v>1.0279163934002156E-2</v>
      </c>
      <c r="U7" s="244">
        <f>'Ekonomicka previazanost'!U7/'Ekonomicka previazanost'!$BB7</f>
        <v>2.3269756155744593E-3</v>
      </c>
      <c r="V7" s="244">
        <f>'Ekonomicka previazanost'!V7/'Ekonomicka previazanost'!$BB7</f>
        <v>9.4179968398550844E-3</v>
      </c>
      <c r="W7" s="244">
        <f>'Ekonomicka previazanost'!W7/'Ekonomicka previazanost'!$BB7</f>
        <v>1.1144421508049847E-2</v>
      </c>
      <c r="X7" s="244">
        <f>'Ekonomicka previazanost'!X7/'Ekonomicka previazanost'!$BB7</f>
        <v>1.7306274686383839E-2</v>
      </c>
      <c r="Y7" s="244">
        <f>'Ekonomicka previazanost'!Y7/'Ekonomicka previazanost'!$BB7</f>
        <v>1.3969989453124396E-2</v>
      </c>
      <c r="Z7" s="244">
        <f>'Ekonomicka previazanost'!Z7/'Ekonomicka previazanost'!$BB7</f>
        <v>2.8646404230313794E-3</v>
      </c>
      <c r="AA7" s="244">
        <f>'Ekonomicka previazanost'!AA7/'Ekonomicka previazanost'!$BB7</f>
        <v>1.2528722825066599E-2</v>
      </c>
      <c r="AB7" s="244">
        <f>'Ekonomicka previazanost'!AB7/'Ekonomicka previazanost'!$BB7</f>
        <v>1.3133490059804842E-3</v>
      </c>
      <c r="AC7" s="244">
        <f>'Ekonomicka previazanost'!AC7/'Ekonomicka previazanost'!$BB7</f>
        <v>9.0450985921554771E-3</v>
      </c>
      <c r="AD7" s="244">
        <f>'Ekonomicka previazanost'!AD7/'Ekonomicka previazanost'!$BB7</f>
        <v>7.0132624712701108E-3</v>
      </c>
      <c r="AE7" s="244">
        <f>'Ekonomicka previazanost'!AE7/'Ekonomicka previazanost'!$BB7</f>
        <v>9.8922354461360978E-3</v>
      </c>
      <c r="AF7" s="244">
        <f>'Ekonomicka previazanost'!AF7/'Ekonomicka previazanost'!$BB7</f>
        <v>2.9590874388108066E-2</v>
      </c>
      <c r="AG7" s="244">
        <f>'Ekonomicka previazanost'!AG7/'Ekonomicka previazanost'!$BB7</f>
        <v>9.1402043886464283E-3</v>
      </c>
      <c r="AH7" s="244">
        <f>'Ekonomicka previazanost'!AH7/'Ekonomicka previazanost'!$BB7</f>
        <v>6.7246146704892706E-2</v>
      </c>
      <c r="AI7" s="244">
        <f>'Ekonomicka previazanost'!AI7/'Ekonomicka previazanost'!$BB7</f>
        <v>8.158844154591555E-3</v>
      </c>
      <c r="AJ7" s="244">
        <f>'Ekonomicka previazanost'!AJ7/'Ekonomicka previazanost'!$BB7</f>
        <v>3.3809375573752871E-3</v>
      </c>
      <c r="AK7" s="244">
        <f>'Ekonomicka previazanost'!AK7/'Ekonomicka previazanost'!$BB7</f>
        <v>3.2415807059900728E-2</v>
      </c>
      <c r="AL7" s="244">
        <f>'Ekonomicka previazanost'!AL7/'Ekonomicka previazanost'!$BB7</f>
        <v>1.1069370112269892E-2</v>
      </c>
      <c r="AM7" s="244">
        <f>'Ekonomicka previazanost'!AM7/'Ekonomicka previazanost'!$BB7</f>
        <v>2.7431180459766627E-2</v>
      </c>
      <c r="AN7" s="244">
        <f>'Ekonomicka previazanost'!AN7/'Ekonomicka previazanost'!$BB7</f>
        <v>4.9092658602864832E-2</v>
      </c>
      <c r="AO7" s="244">
        <f>'Ekonomicka previazanost'!AO7/'Ekonomicka previazanost'!$BB7</f>
        <v>4.9563595159160992E-2</v>
      </c>
      <c r="AP7" s="244">
        <f>'Ekonomicka previazanost'!AP7/'Ekonomicka previazanost'!$BB7</f>
        <v>1.9280332780551895E-2</v>
      </c>
      <c r="AQ7" s="244">
        <f>'Ekonomicka previazanost'!AQ7/'Ekonomicka previazanost'!$BB7</f>
        <v>1.492970917617425E-2</v>
      </c>
      <c r="AR7" s="244">
        <f>'Ekonomicka previazanost'!AR7/'Ekonomicka previazanost'!$BB7</f>
        <v>2.5380830765600822E-2</v>
      </c>
      <c r="AS7" s="244">
        <f>'Ekonomicka previazanost'!AS7/'Ekonomicka previazanost'!$BB7</f>
        <v>2.1420126827513136E-2</v>
      </c>
      <c r="AT7" s="244">
        <f>'Ekonomicka previazanost'!AT7/'Ekonomicka previazanost'!$BB7</f>
        <v>2.4888388158038392E-2</v>
      </c>
      <c r="AU7" s="244">
        <f>'Ekonomicka previazanost'!AU7/'Ekonomicka previazanost'!$BB7</f>
        <v>3.8160776565723559E-2</v>
      </c>
      <c r="AV7" s="244">
        <f>'Ekonomicka previazanost'!AV7/'Ekonomicka previazanost'!$BB7</f>
        <v>1.769202829745041E-2</v>
      </c>
      <c r="AW7" s="244">
        <f>'Ekonomicka previazanost'!AW7/'Ekonomicka previazanost'!$BB7</f>
        <v>1.565912603994999E-2</v>
      </c>
      <c r="AX7" s="244">
        <f>'Ekonomicka previazanost'!AX7/'Ekonomicka previazanost'!$BB7</f>
        <v>5.2300083249036643E-2</v>
      </c>
      <c r="AY7" s="244">
        <f>'Ekonomicka previazanost'!AY7/'Ekonomicka previazanost'!$BB7</f>
        <v>5.2662777260092941E-2</v>
      </c>
      <c r="AZ7" s="244">
        <f>'Ekonomicka previazanost'!AZ7/'Ekonomicka previazanost'!$BB7</f>
        <v>1.9526379766917554E-2</v>
      </c>
      <c r="BB7" s="244">
        <f t="shared" si="0"/>
        <v>0.99999999999999989</v>
      </c>
    </row>
    <row r="8" spans="1:55" ht="14.25" customHeight="1" x14ac:dyDescent="0.25">
      <c r="A8" s="246" t="s">
        <v>11</v>
      </c>
      <c r="B8" s="244">
        <f>'Ekonomicka previazanost'!B8/'Ekonomicka previazanost'!$BB8</f>
        <v>2.75015679030585E-3</v>
      </c>
      <c r="C8" s="244">
        <f>'Ekonomicka previazanost'!C8/'Ekonomicka previazanost'!$BB8</f>
        <v>5.6386398255509861E-3</v>
      </c>
      <c r="D8" s="244">
        <f>'Ekonomicka previazanost'!D8/'Ekonomicka previazanost'!$BB8</f>
        <v>9.0233322317651212E-3</v>
      </c>
      <c r="E8" s="244">
        <f>'Ekonomicka previazanost'!E8/'Ekonomicka previazanost'!$BB8</f>
        <v>2.4923281626086199E-2</v>
      </c>
      <c r="F8" s="244">
        <f>'Ekonomicka previazanost'!F8/'Ekonomicka previazanost'!$BB8</f>
        <v>8.8429293875636941E-3</v>
      </c>
      <c r="G8" s="244">
        <f>'Ekonomicka previazanost'!G8/'Ekonomicka previazanost'!$BB8</f>
        <v>1.2569640695535244E-2</v>
      </c>
      <c r="H8" s="244">
        <f>'Ekonomicka previazanost'!H8/'Ekonomicka previazanost'!$BB8</f>
        <v>0</v>
      </c>
      <c r="I8" s="244">
        <f>'Ekonomicka previazanost'!I8/'Ekonomicka previazanost'!$BB8</f>
        <v>3.5998889555132738E-3</v>
      </c>
      <c r="J8" s="244">
        <f>'Ekonomicka previazanost'!J8/'Ekonomicka previazanost'!$BB8</f>
        <v>5.1781798309599635E-2</v>
      </c>
      <c r="K8" s="244">
        <f>'Ekonomicka previazanost'!K8/'Ekonomicka previazanost'!$BB8</f>
        <v>1.5752515474230563E-2</v>
      </c>
      <c r="L8" s="244">
        <f>'Ekonomicka previazanost'!L8/'Ekonomicka previazanost'!$BB8</f>
        <v>6.6277445182520425E-3</v>
      </c>
      <c r="M8" s="244">
        <f>'Ekonomicka previazanost'!M8/'Ekonomicka previazanost'!$BB8</f>
        <v>1.2894435255994475E-2</v>
      </c>
      <c r="N8" s="244">
        <f>'Ekonomicka previazanost'!N8/'Ekonomicka previazanost'!$BB8</f>
        <v>4.0031486661452037E-2</v>
      </c>
      <c r="O8" s="244">
        <f>'Ekonomicka previazanost'!O8/'Ekonomicka previazanost'!$BB8</f>
        <v>8.6488840018061688E-3</v>
      </c>
      <c r="P8" s="244">
        <f>'Ekonomicka previazanost'!P8/'Ekonomicka previazanost'!$BB8</f>
        <v>3.5217542449901822E-2</v>
      </c>
      <c r="Q8" s="244">
        <f>'Ekonomicka previazanost'!Q8/'Ekonomicka previazanost'!$BB8</f>
        <v>7.4234559950829846E-3</v>
      </c>
      <c r="R8" s="244">
        <f>'Ekonomicka previazanost'!R8/'Ekonomicka previazanost'!$BB8</f>
        <v>1.3331431086391276E-2</v>
      </c>
      <c r="S8" s="244">
        <f>'Ekonomicka previazanost'!S8/'Ekonomicka previazanost'!$BB8</f>
        <v>3.312350289685349E-3</v>
      </c>
      <c r="T8" s="244">
        <f>'Ekonomicka previazanost'!T8/'Ekonomicka previazanost'!$BB8</f>
        <v>1.6886428540784218E-2</v>
      </c>
      <c r="U8" s="244">
        <f>'Ekonomicka previazanost'!U8/'Ekonomicka previazanost'!$BB8</f>
        <v>4.1540712466598536E-3</v>
      </c>
      <c r="V8" s="244">
        <f>'Ekonomicka previazanost'!V8/'Ekonomicka previazanost'!$BB8</f>
        <v>1.0017518331162012E-2</v>
      </c>
      <c r="W8" s="244">
        <f>'Ekonomicka previazanost'!W8/'Ekonomicka previazanost'!$BB8</f>
        <v>2.0691906425085945E-2</v>
      </c>
      <c r="X8" s="244">
        <f>'Ekonomicka previazanost'!X8/'Ekonomicka previazanost'!$BB8</f>
        <v>1.0235611180275413E-2</v>
      </c>
      <c r="Y8" s="244">
        <f>'Ekonomicka previazanost'!Y8/'Ekonomicka previazanost'!$BB8</f>
        <v>8.7698519526828254E-3</v>
      </c>
      <c r="Z8" s="244">
        <f>'Ekonomicka previazanost'!Z8/'Ekonomicka previazanost'!$BB8</f>
        <v>2.9081458104331676E-3</v>
      </c>
      <c r="AA8" s="244">
        <f>'Ekonomicka previazanost'!AA8/'Ekonomicka previazanost'!$BB8</f>
        <v>2.3530541760280417E-2</v>
      </c>
      <c r="AB8" s="244">
        <f>'Ekonomicka previazanost'!AB8/'Ekonomicka previazanost'!$BB8</f>
        <v>1.761484670962644E-3</v>
      </c>
      <c r="AC8" s="244">
        <f>'Ekonomicka previazanost'!AC8/'Ekonomicka previazanost'!$BB8</f>
        <v>1.0698207019837718E-2</v>
      </c>
      <c r="AD8" s="244">
        <f>'Ekonomicka previazanost'!AD8/'Ekonomicka previazanost'!$BB8</f>
        <v>7.1634503621020272E-3</v>
      </c>
      <c r="AE8" s="244">
        <f>'Ekonomicka previazanost'!AE8/'Ekonomicka previazanost'!$BB8</f>
        <v>8.8451950409142045E-3</v>
      </c>
      <c r="AF8" s="244">
        <f>'Ekonomicka previazanost'!AF8/'Ekonomicka previazanost'!$BB8</f>
        <v>3.1803579889557558E-2</v>
      </c>
      <c r="AG8" s="244">
        <f>'Ekonomicka previazanost'!AG8/'Ekonomicka previazanost'!$BB8</f>
        <v>1.4353441243162476E-2</v>
      </c>
      <c r="AH8" s="244">
        <f>'Ekonomicka previazanost'!AH8/'Ekonomicka previazanost'!$BB8</f>
        <v>0.10574951633613228</v>
      </c>
      <c r="AI8" s="244">
        <f>'Ekonomicka previazanost'!AI8/'Ekonomicka previazanost'!$BB8</f>
        <v>1.1839440780913691E-2</v>
      </c>
      <c r="AJ8" s="244">
        <f>'Ekonomicka previazanost'!AJ8/'Ekonomicka previazanost'!$BB8</f>
        <v>4.1210333248318772E-3</v>
      </c>
      <c r="AK8" s="244">
        <f>'Ekonomicka previazanost'!AK8/'Ekonomicka previazanost'!$BB8</f>
        <v>5.0398488982451271E-2</v>
      </c>
      <c r="AL8" s="244">
        <f>'Ekonomicka previazanost'!AL8/'Ekonomicka previazanost'!$BB8</f>
        <v>1.0991078870930726E-2</v>
      </c>
      <c r="AM8" s="244">
        <f>'Ekonomicka previazanost'!AM8/'Ekonomicka previazanost'!$BB8</f>
        <v>3.8335289727328983E-2</v>
      </c>
      <c r="AN8" s="244">
        <f>'Ekonomicka previazanost'!AN8/'Ekonomicka previazanost'!$BB8</f>
        <v>2.3368572565158282E-2</v>
      </c>
      <c r="AO8" s="244">
        <f>'Ekonomicka previazanost'!AO8/'Ekonomicka previazanost'!$BB8</f>
        <v>3.0994030235423884E-2</v>
      </c>
      <c r="AP8" s="244">
        <f>'Ekonomicka previazanost'!AP8/'Ekonomicka previazanost'!$BB8</f>
        <v>4.7649826145701416E-2</v>
      </c>
      <c r="AQ8" s="244">
        <f>'Ekonomicka previazanost'!AQ8/'Ekonomicka previazanost'!$BB8</f>
        <v>1.3509963014311965E-2</v>
      </c>
      <c r="AR8" s="244">
        <f>'Ekonomicka previazanost'!AR8/'Ekonomicka previazanost'!$BB8</f>
        <v>3.755871981546971E-2</v>
      </c>
      <c r="AS8" s="244">
        <f>'Ekonomicka previazanost'!AS8/'Ekonomicka previazanost'!$BB8</f>
        <v>3.004555049120709E-2</v>
      </c>
      <c r="AT8" s="244">
        <f>'Ekonomicka previazanost'!AT8/'Ekonomicka previazanost'!$BB8</f>
        <v>1.0528839118638349E-2</v>
      </c>
      <c r="AU8" s="244">
        <f>'Ekonomicka previazanost'!AU8/'Ekonomicka previazanost'!$BB8</f>
        <v>3.0105117079270168E-2</v>
      </c>
      <c r="AV8" s="244">
        <f>'Ekonomicka previazanost'!AV8/'Ekonomicka previazanost'!$BB8</f>
        <v>2.2160312705873139E-2</v>
      </c>
      <c r="AW8" s="244">
        <f>'Ekonomicka previazanost'!AW8/'Ekonomicka previazanost'!$BB8</f>
        <v>2.0660970013671589E-2</v>
      </c>
      <c r="AX8" s="244">
        <f>'Ekonomicka previazanost'!AX8/'Ekonomicka previazanost'!$BB8</f>
        <v>4.0927174356823276E-2</v>
      </c>
      <c r="AY8" s="244">
        <f>'Ekonomicka previazanost'!AY8/'Ekonomicka previazanost'!$BB8</f>
        <v>2.2219544860795495E-2</v>
      </c>
      <c r="AZ8" s="244">
        <f>'Ekonomicka previazanost'!AZ8/'Ekonomicka previazanost'!$BB8</f>
        <v>1.4647584546449766E-2</v>
      </c>
      <c r="BB8" s="244">
        <f t="shared" si="0"/>
        <v>1.0000000000000002</v>
      </c>
    </row>
    <row r="9" spans="1:55" ht="14.25" customHeight="1" x14ac:dyDescent="0.25">
      <c r="A9" s="246" t="s">
        <v>12</v>
      </c>
      <c r="B9" s="244">
        <f>'Ekonomicka previazanost'!B9/'Ekonomicka previazanost'!$BB9</f>
        <v>5.0235797989496101E-4</v>
      </c>
      <c r="C9" s="244">
        <f>'Ekonomicka previazanost'!C9/'Ekonomicka previazanost'!$BB9</f>
        <v>3.8924534191500514E-2</v>
      </c>
      <c r="D9" s="244">
        <f>'Ekonomicka previazanost'!D9/'Ekonomicka previazanost'!$BB9</f>
        <v>1.6444156281987272E-2</v>
      </c>
      <c r="E9" s="244">
        <f>'Ekonomicka previazanost'!E9/'Ekonomicka previazanost'!$BB9</f>
        <v>1.75436231967908E-2</v>
      </c>
      <c r="F9" s="244">
        <f>'Ekonomicka previazanost'!F9/'Ekonomicka previazanost'!$BB9</f>
        <v>5.9872462090627514E-2</v>
      </c>
      <c r="G9" s="244">
        <f>'Ekonomicka previazanost'!G9/'Ekonomicka previazanost'!$BB9</f>
        <v>1.3335130193617336E-2</v>
      </c>
      <c r="H9" s="244">
        <f>'Ekonomicka previazanost'!H9/'Ekonomicka previazanost'!$BB9</f>
        <v>6.6777300657837602E-3</v>
      </c>
      <c r="I9" s="244">
        <f>'Ekonomicka previazanost'!I9/'Ekonomicka previazanost'!$BB9</f>
        <v>0</v>
      </c>
      <c r="J9" s="244">
        <f>'Ekonomicka previazanost'!J9/'Ekonomicka previazanost'!$BB9</f>
        <v>0.11899231908382177</v>
      </c>
      <c r="K9" s="244">
        <f>'Ekonomicka previazanost'!K9/'Ekonomicka previazanost'!$BB9</f>
        <v>1.236527430587143E-2</v>
      </c>
      <c r="L9" s="244">
        <f>'Ekonomicka previazanost'!L9/'Ekonomicka previazanost'!$BB9</f>
        <v>3.2972410388933324E-3</v>
      </c>
      <c r="M9" s="244">
        <f>'Ekonomicka previazanost'!M9/'Ekonomicka previazanost'!$BB9</f>
        <v>1.4458801780021374E-2</v>
      </c>
      <c r="N9" s="244">
        <f>'Ekonomicka previazanost'!N9/'Ekonomicka previazanost'!$BB9</f>
        <v>3.1466764696175861E-2</v>
      </c>
      <c r="O9" s="244">
        <f>'Ekonomicka previazanost'!O9/'Ekonomicka previazanost'!$BB9</f>
        <v>6.3474690211197159E-3</v>
      </c>
      <c r="P9" s="244">
        <f>'Ekonomicka previazanost'!P9/'Ekonomicka previazanost'!$BB9</f>
        <v>2.8826325786883093E-2</v>
      </c>
      <c r="Q9" s="244">
        <f>'Ekonomicka previazanost'!Q9/'Ekonomicka previazanost'!$BB9</f>
        <v>1.0559297502883585E-3</v>
      </c>
      <c r="R9" s="244">
        <f>'Ekonomicka previazanost'!R9/'Ekonomicka previazanost'!$BB9</f>
        <v>3.4534313296954833E-2</v>
      </c>
      <c r="S9" s="244">
        <f>'Ekonomicka previazanost'!S9/'Ekonomicka previazanost'!$BB9</f>
        <v>2.3513058458652825E-3</v>
      </c>
      <c r="T9" s="244">
        <f>'Ekonomicka previazanost'!T9/'Ekonomicka previazanost'!$BB9</f>
        <v>8.7337623952266318E-3</v>
      </c>
      <c r="U9" s="244">
        <f>'Ekonomicka previazanost'!U9/'Ekonomicka previazanost'!$BB9</f>
        <v>3.0288113223858569E-3</v>
      </c>
      <c r="V9" s="244">
        <f>'Ekonomicka previazanost'!V9/'Ekonomicka previazanost'!$BB9</f>
        <v>9.7251394278568895E-3</v>
      </c>
      <c r="W9" s="244">
        <f>'Ekonomicka previazanost'!W9/'Ekonomicka previazanost'!$BB9</f>
        <v>5.8906794810001203E-2</v>
      </c>
      <c r="X9" s="244">
        <f>'Ekonomicka previazanost'!X9/'Ekonomicka previazanost'!$BB9</f>
        <v>9.1728122139477057E-3</v>
      </c>
      <c r="Y9" s="244">
        <f>'Ekonomicka previazanost'!Y9/'Ekonomicka previazanost'!$BB9</f>
        <v>3.0218205196453796E-2</v>
      </c>
      <c r="Z9" s="244">
        <f>'Ekonomicka previazanost'!Z9/'Ekonomicka previazanost'!$BB9</f>
        <v>2.0080051405787676E-3</v>
      </c>
      <c r="AA9" s="244">
        <f>'Ekonomicka previazanost'!AA9/'Ekonomicka previazanost'!$BB9</f>
        <v>4.8960960250596521E-2</v>
      </c>
      <c r="AB9" s="244">
        <f>'Ekonomicka previazanost'!AB9/'Ekonomicka previazanost'!$BB9</f>
        <v>3.6583152849326392E-3</v>
      </c>
      <c r="AC9" s="244">
        <f>'Ekonomicka previazanost'!AC9/'Ekonomicka previazanost'!$BB9</f>
        <v>3.1889932206456565E-3</v>
      </c>
      <c r="AD9" s="244">
        <f>'Ekonomicka previazanost'!AD9/'Ekonomicka previazanost'!$BB9</f>
        <v>2.2395932412236303E-3</v>
      </c>
      <c r="AE9" s="244">
        <f>'Ekonomicka previazanost'!AE9/'Ekonomicka previazanost'!$BB9</f>
        <v>6.226177243750442E-3</v>
      </c>
      <c r="AF9" s="244">
        <f>'Ekonomicka previazanost'!AF9/'Ekonomicka previazanost'!$BB9</f>
        <v>6.5196659749799353E-3</v>
      </c>
      <c r="AG9" s="244">
        <f>'Ekonomicka previazanost'!AG9/'Ekonomicka previazanost'!$BB9</f>
        <v>3.8103265372692305E-2</v>
      </c>
      <c r="AH9" s="244">
        <f>'Ekonomicka previazanost'!AH9/'Ekonomicka previazanost'!$BB9</f>
        <v>4.0408314986234574E-2</v>
      </c>
      <c r="AI9" s="244">
        <f>'Ekonomicka previazanost'!AI9/'Ekonomicka previazanost'!$BB9</f>
        <v>8.8017635630233335E-3</v>
      </c>
      <c r="AJ9" s="244">
        <f>'Ekonomicka previazanost'!AJ9/'Ekonomicka previazanost'!$BB9</f>
        <v>9.379653410689269E-3</v>
      </c>
      <c r="AK9" s="244">
        <f>'Ekonomicka previazanost'!AK9/'Ekonomicka previazanost'!$BB9</f>
        <v>1.1308566703393592E-2</v>
      </c>
      <c r="AL9" s="244">
        <f>'Ekonomicka previazanost'!AL9/'Ekonomicka previazanost'!$BB9</f>
        <v>9.6430095756705747E-3</v>
      </c>
      <c r="AM9" s="244">
        <f>'Ekonomicka previazanost'!AM9/'Ekonomicka previazanost'!$BB9</f>
        <v>1.2890849134823305E-2</v>
      </c>
      <c r="AN9" s="244">
        <f>'Ekonomicka previazanost'!AN9/'Ekonomicka previazanost'!$BB9</f>
        <v>5.9418202440153492E-3</v>
      </c>
      <c r="AO9" s="244">
        <f>'Ekonomicka previazanost'!AO9/'Ekonomicka previazanost'!$BB9</f>
        <v>1.8496159211703424E-2</v>
      </c>
      <c r="AP9" s="244">
        <f>'Ekonomicka previazanost'!AP9/'Ekonomicka previazanost'!$BB9</f>
        <v>3.2557090083351428E-3</v>
      </c>
      <c r="AQ9" s="244">
        <f>'Ekonomicka previazanost'!AQ9/'Ekonomicka previazanost'!$BB9</f>
        <v>2.810549050422299E-3</v>
      </c>
      <c r="AR9" s="244">
        <f>'Ekonomicka previazanost'!AR9/'Ekonomicka previazanost'!$BB9</f>
        <v>2.4442660437592786E-2</v>
      </c>
      <c r="AS9" s="244">
        <f>'Ekonomicka previazanost'!AS9/'Ekonomicka previazanost'!$BB9</f>
        <v>9.4354710802768443E-2</v>
      </c>
      <c r="AT9" s="244">
        <f>'Ekonomicka previazanost'!AT9/'Ekonomicka previazanost'!$BB9</f>
        <v>2.3930502770971081E-3</v>
      </c>
      <c r="AU9" s="244">
        <f>'Ekonomicka previazanost'!AU9/'Ekonomicka previazanost'!$BB9</f>
        <v>3.7277037528820445E-2</v>
      </c>
      <c r="AV9" s="244">
        <f>'Ekonomicka previazanost'!AV9/'Ekonomicka previazanost'!$BB9</f>
        <v>1.7643354128631147E-2</v>
      </c>
      <c r="AW9" s="244">
        <f>'Ekonomicka previazanost'!AW9/'Ekonomicka previazanost'!$BB9</f>
        <v>1.3830034054471111E-2</v>
      </c>
      <c r="AX9" s="244">
        <f>'Ekonomicka previazanost'!AX9/'Ekonomicka previazanost'!$BB9</f>
        <v>2.9409117958216963E-2</v>
      </c>
      <c r="AY9" s="244">
        <f>'Ekonomicka previazanost'!AY9/'Ekonomicka previazanost'!$BB9</f>
        <v>1.5869538700432392E-2</v>
      </c>
      <c r="AZ9" s="244">
        <f>'Ekonomicka previazanost'!AZ9/'Ekonomicka previazanost'!$BB9</f>
        <v>4.1578615222898621E-3</v>
      </c>
      <c r="BB9" s="244">
        <f t="shared" si="0"/>
        <v>1.0000000000000002</v>
      </c>
    </row>
    <row r="10" spans="1:55" ht="14.25" customHeight="1" x14ac:dyDescent="0.25">
      <c r="A10" s="245" t="s">
        <v>13</v>
      </c>
      <c r="B10" s="244">
        <f>'Ekonomicka previazanost'!B10/'Ekonomicka previazanost'!$BB10</f>
        <v>2.601694311222457E-3</v>
      </c>
      <c r="C10" s="244">
        <f>'Ekonomicka previazanost'!C10/'Ekonomicka previazanost'!$BB10</f>
        <v>1.5329927222275193E-2</v>
      </c>
      <c r="D10" s="244">
        <f>'Ekonomicka previazanost'!D10/'Ekonomicka previazanost'!$BB10</f>
        <v>4.2751099895074994E-2</v>
      </c>
      <c r="E10" s="244">
        <f>'Ekonomicka previazanost'!E10/'Ekonomicka previazanost'!$BB10</f>
        <v>1.4833390668652866E-2</v>
      </c>
      <c r="F10" s="244">
        <f>'Ekonomicka previazanost'!F10/'Ekonomicka previazanost'!$BB10</f>
        <v>3.2222294692983114E-2</v>
      </c>
      <c r="G10" s="244">
        <f>'Ekonomicka previazanost'!G10/'Ekonomicka previazanost'!$BB10</f>
        <v>5.5762855299862574E-3</v>
      </c>
      <c r="H10" s="244">
        <f>'Ekonomicka previazanost'!H10/'Ekonomicka previazanost'!$BB10</f>
        <v>1.7673032415323593E-2</v>
      </c>
      <c r="I10" s="244">
        <f>'Ekonomicka previazanost'!I10/'Ekonomicka previazanost'!$BB10</f>
        <v>2.1893395311090684E-2</v>
      </c>
      <c r="J10" s="244">
        <f>'Ekonomicka previazanost'!J10/'Ekonomicka previazanost'!$BB10</f>
        <v>0</v>
      </c>
      <c r="K10" s="244">
        <f>'Ekonomicka previazanost'!K10/'Ekonomicka previazanost'!$BB10</f>
        <v>1.1925930632583542E-2</v>
      </c>
      <c r="L10" s="244">
        <f>'Ekonomicka previazanost'!L10/'Ekonomicka previazanost'!$BB10</f>
        <v>4.9172678601619637E-3</v>
      </c>
      <c r="M10" s="244">
        <f>'Ekonomicka previazanost'!M10/'Ekonomicka previazanost'!$BB10</f>
        <v>1.1137604583252005E-2</v>
      </c>
      <c r="N10" s="244">
        <f>'Ekonomicka previazanost'!N10/'Ekonomicka previazanost'!$BB10</f>
        <v>3.2253702183877776E-2</v>
      </c>
      <c r="O10" s="244">
        <f>'Ekonomicka previazanost'!O10/'Ekonomicka previazanost'!$BB10</f>
        <v>6.9634159688952806E-3</v>
      </c>
      <c r="P10" s="244">
        <f>'Ekonomicka previazanost'!P10/'Ekonomicka previazanost'!$BB10</f>
        <v>2.780037062391065E-2</v>
      </c>
      <c r="Q10" s="244">
        <f>'Ekonomicka previazanost'!Q10/'Ekonomicka previazanost'!$BB10</f>
        <v>3.2683161144212878E-3</v>
      </c>
      <c r="R10" s="244">
        <f>'Ekonomicka previazanost'!R10/'Ekonomicka previazanost'!$BB10</f>
        <v>3.4020223614592046E-2</v>
      </c>
      <c r="S10" s="244">
        <f>'Ekonomicka previazanost'!S10/'Ekonomicka previazanost'!$BB10</f>
        <v>2.2115681244070914E-2</v>
      </c>
      <c r="T10" s="244">
        <f>'Ekonomicka previazanost'!T10/'Ekonomicka previazanost'!$BB10</f>
        <v>1.2967843122918186E-2</v>
      </c>
      <c r="U10" s="244">
        <f>'Ekonomicka previazanost'!U10/'Ekonomicka previazanost'!$BB10</f>
        <v>2.8204310557914279E-3</v>
      </c>
      <c r="V10" s="244">
        <f>'Ekonomicka previazanost'!V10/'Ekonomicka previazanost'!$BB10</f>
        <v>1.1511678757965195E-2</v>
      </c>
      <c r="W10" s="244">
        <f>'Ekonomicka previazanost'!W10/'Ekonomicka previazanost'!$BB10</f>
        <v>6.3710228028127869E-2</v>
      </c>
      <c r="X10" s="244">
        <f>'Ekonomicka previazanost'!X10/'Ekonomicka previazanost'!$BB10</f>
        <v>2.1262861493172729E-2</v>
      </c>
      <c r="Y10" s="244">
        <f>'Ekonomicka previazanost'!Y10/'Ekonomicka previazanost'!$BB10</f>
        <v>3.0782841128300261E-2</v>
      </c>
      <c r="Z10" s="244">
        <f>'Ekonomicka previazanost'!Z10/'Ekonomicka previazanost'!$BB10</f>
        <v>7.4812717993531092E-3</v>
      </c>
      <c r="AA10" s="244">
        <f>'Ekonomicka previazanost'!AA10/'Ekonomicka previazanost'!$BB10</f>
        <v>5.8603145340367944E-2</v>
      </c>
      <c r="AB10" s="244">
        <f>'Ekonomicka previazanost'!AB10/'Ekonomicka previazanost'!$BB10</f>
        <v>4.8942539838533203E-3</v>
      </c>
      <c r="AC10" s="244">
        <f>'Ekonomicka previazanost'!AC10/'Ekonomicka previazanost'!$BB10</f>
        <v>4.1787177640988304E-3</v>
      </c>
      <c r="AD10" s="244">
        <f>'Ekonomicka previazanost'!AD10/'Ekonomicka previazanost'!$BB10</f>
        <v>3.2266652985162353E-3</v>
      </c>
      <c r="AE10" s="244">
        <f>'Ekonomicka previazanost'!AE10/'Ekonomicka previazanost'!$BB10</f>
        <v>5.2643241588613745E-3</v>
      </c>
      <c r="AF10" s="244">
        <f>'Ekonomicka previazanost'!AF10/'Ekonomicka previazanost'!$BB10</f>
        <v>1.1112827459030826E-2</v>
      </c>
      <c r="AG10" s="244">
        <f>'Ekonomicka previazanost'!AG10/'Ekonomicka previazanost'!$BB10</f>
        <v>2.907651052857417E-2</v>
      </c>
      <c r="AH10" s="244">
        <f>'Ekonomicka previazanost'!AH10/'Ekonomicka previazanost'!$BB10</f>
        <v>5.3169487016024551E-2</v>
      </c>
      <c r="AI10" s="244">
        <f>'Ekonomicka previazanost'!AI10/'Ekonomicka previazanost'!$BB10</f>
        <v>1.2417757638980606E-2</v>
      </c>
      <c r="AJ10" s="244">
        <f>'Ekonomicka previazanost'!AJ10/'Ekonomicka previazanost'!$BB10</f>
        <v>1.4919106553381793E-2</v>
      </c>
      <c r="AK10" s="244">
        <f>'Ekonomicka previazanost'!AK10/'Ekonomicka previazanost'!$BB10</f>
        <v>1.9852224079789278E-2</v>
      </c>
      <c r="AL10" s="244">
        <f>'Ekonomicka previazanost'!AL10/'Ekonomicka previazanost'!$BB10</f>
        <v>7.2617412936820721E-3</v>
      </c>
      <c r="AM10" s="244">
        <f>'Ekonomicka previazanost'!AM10/'Ekonomicka previazanost'!$BB10</f>
        <v>1.3776583727717489E-2</v>
      </c>
      <c r="AN10" s="244">
        <f>'Ekonomicka previazanost'!AN10/'Ekonomicka previazanost'!$BB10</f>
        <v>8.7445375950840447E-3</v>
      </c>
      <c r="AO10" s="244">
        <f>'Ekonomicka previazanost'!AO10/'Ekonomicka previazanost'!$BB10</f>
        <v>3.3887968579338304E-2</v>
      </c>
      <c r="AP10" s="244">
        <f>'Ekonomicka previazanost'!AP10/'Ekonomicka previazanost'!$BB10</f>
        <v>1.0215155233595747E-2</v>
      </c>
      <c r="AQ10" s="244">
        <f>'Ekonomicka previazanost'!AQ10/'Ekonomicka previazanost'!$BB10</f>
        <v>6.8135612927729275E-3</v>
      </c>
      <c r="AR10" s="244">
        <f>'Ekonomicka previazanost'!AR10/'Ekonomicka previazanost'!$BB10</f>
        <v>3.346123487987198E-2</v>
      </c>
      <c r="AS10" s="244">
        <f>'Ekonomicka previazanost'!AS10/'Ekonomicka previazanost'!$BB10</f>
        <v>9.1916387798136823E-2</v>
      </c>
      <c r="AT10" s="244">
        <f>'Ekonomicka previazanost'!AT10/'Ekonomicka previazanost'!$BB10</f>
        <v>4.6111261309992289E-3</v>
      </c>
      <c r="AU10" s="244">
        <f>'Ekonomicka previazanost'!AU10/'Ekonomicka previazanost'!$BB10</f>
        <v>2.2325906608444999E-2</v>
      </c>
      <c r="AV10" s="244">
        <f>'Ekonomicka previazanost'!AV10/'Ekonomicka previazanost'!$BB10</f>
        <v>2.3349078692606093E-2</v>
      </c>
      <c r="AW10" s="244">
        <f>'Ekonomicka previazanost'!AW10/'Ekonomicka previazanost'!$BB10</f>
        <v>1.3958091795462783E-2</v>
      </c>
      <c r="AX10" s="244">
        <f>'Ekonomicka previazanost'!AX10/'Ekonomicka previazanost'!$BB10</f>
        <v>2.5838250322449911E-2</v>
      </c>
      <c r="AY10" s="244">
        <f>'Ekonomicka previazanost'!AY10/'Ekonomicka previazanost'!$BB10</f>
        <v>1.9039597141732627E-2</v>
      </c>
      <c r="AZ10" s="244">
        <f>'Ekonomicka previazanost'!AZ10/'Ekonomicka previazanost'!$BB10</f>
        <v>1.0264970828622688E-2</v>
      </c>
      <c r="BB10" s="244">
        <f t="shared" si="0"/>
        <v>1.0000000000000002</v>
      </c>
    </row>
    <row r="11" spans="1:55" ht="14.25" customHeight="1" x14ac:dyDescent="0.25">
      <c r="A11" s="246" t="s">
        <v>14</v>
      </c>
      <c r="B11" s="244">
        <f>'Ekonomicka previazanost'!B11/'Ekonomicka previazanost'!$BB11</f>
        <v>2.2178604772593417E-3</v>
      </c>
      <c r="C11" s="244">
        <f>'Ekonomicka previazanost'!C11/'Ekonomicka previazanost'!$BB11</f>
        <v>9.2171385543344652E-3</v>
      </c>
      <c r="D11" s="244">
        <f>'Ekonomicka previazanost'!D11/'Ekonomicka previazanost'!$BB11</f>
        <v>1.4348789806315718E-2</v>
      </c>
      <c r="E11" s="244">
        <f>'Ekonomicka previazanost'!E11/'Ekonomicka previazanost'!$BB11</f>
        <v>3.2985309315781253E-2</v>
      </c>
      <c r="F11" s="244">
        <f>'Ekonomicka previazanost'!F11/'Ekonomicka previazanost'!$BB11</f>
        <v>1.2174631640721544E-2</v>
      </c>
      <c r="G11" s="244">
        <f>'Ekonomicka previazanost'!G11/'Ekonomicka previazanost'!$BB11</f>
        <v>7.5106091591974023E-3</v>
      </c>
      <c r="H11" s="244">
        <f>'Ekonomicka previazanost'!H11/'Ekonomicka previazanost'!$BB11</f>
        <v>2.0850856965086213E-2</v>
      </c>
      <c r="I11" s="244">
        <f>'Ekonomicka previazanost'!I11/'Ekonomicka previazanost'!$BB11</f>
        <v>8.8234411630287325E-3</v>
      </c>
      <c r="J11" s="244">
        <f>'Ekonomicka previazanost'!J11/'Ekonomicka previazanost'!$BB11</f>
        <v>4.6252192860074343E-2</v>
      </c>
      <c r="K11" s="244">
        <f>'Ekonomicka previazanost'!K11/'Ekonomicka previazanost'!$BB11</f>
        <v>0</v>
      </c>
      <c r="L11" s="244">
        <f>'Ekonomicka previazanost'!L11/'Ekonomicka previazanost'!$BB11</f>
        <v>1.1581703388705365E-2</v>
      </c>
      <c r="M11" s="244">
        <f>'Ekonomicka previazanost'!M11/'Ekonomicka previazanost'!$BB11</f>
        <v>2.4001041499801822E-2</v>
      </c>
      <c r="N11" s="244">
        <f>'Ekonomicka previazanost'!N11/'Ekonomicka previazanost'!$BB11</f>
        <v>3.4438517060386767E-2</v>
      </c>
      <c r="O11" s="244">
        <f>'Ekonomicka previazanost'!O11/'Ekonomicka previazanost'!$BB11</f>
        <v>1.2303156117541446E-2</v>
      </c>
      <c r="P11" s="244">
        <f>'Ekonomicka previazanost'!P11/'Ekonomicka previazanost'!$BB11</f>
        <v>4.6965041120810701E-2</v>
      </c>
      <c r="Q11" s="244">
        <f>'Ekonomicka previazanost'!Q11/'Ekonomicka previazanost'!$BB11</f>
        <v>5.693338337347034E-3</v>
      </c>
      <c r="R11" s="244">
        <f>'Ekonomicka previazanost'!R11/'Ekonomicka previazanost'!$BB11</f>
        <v>1.5475430566680231E-2</v>
      </c>
      <c r="S11" s="244">
        <f>'Ekonomicka previazanost'!S11/'Ekonomicka previazanost'!$BB11</f>
        <v>6.2111774713696109E-3</v>
      </c>
      <c r="T11" s="244">
        <f>'Ekonomicka previazanost'!T11/'Ekonomicka previazanost'!$BB11</f>
        <v>1.6933554380866082E-2</v>
      </c>
      <c r="U11" s="244">
        <f>'Ekonomicka previazanost'!U11/'Ekonomicka previazanost'!$BB11</f>
        <v>1.1251841451740961E-2</v>
      </c>
      <c r="V11" s="244">
        <f>'Ekonomicka previazanost'!V11/'Ekonomicka previazanost'!$BB11</f>
        <v>7.5236577220484258E-3</v>
      </c>
      <c r="W11" s="244">
        <f>'Ekonomicka previazanost'!W11/'Ekonomicka previazanost'!$BB11</f>
        <v>2.1373020837497005E-2</v>
      </c>
      <c r="X11" s="244">
        <f>'Ekonomicka previazanost'!X11/'Ekonomicka previazanost'!$BB11</f>
        <v>9.5746170599619092E-3</v>
      </c>
      <c r="Y11" s="244">
        <f>'Ekonomicka previazanost'!Y11/'Ekonomicka previazanost'!$BB11</f>
        <v>1.476361831174827E-2</v>
      </c>
      <c r="Z11" s="244">
        <f>'Ekonomicka previazanost'!Z11/'Ekonomicka previazanost'!$BB11</f>
        <v>2.9152050317154555E-3</v>
      </c>
      <c r="AA11" s="244">
        <f>'Ekonomicka previazanost'!AA11/'Ekonomicka previazanost'!$BB11</f>
        <v>1.9876219591598059E-2</v>
      </c>
      <c r="AB11" s="244">
        <f>'Ekonomicka previazanost'!AB11/'Ekonomicka previazanost'!$BB11</f>
        <v>1.4774560060281921E-3</v>
      </c>
      <c r="AC11" s="244">
        <f>'Ekonomicka previazanost'!AC11/'Ekonomicka previazanost'!$BB11</f>
        <v>1.4843841172520444E-2</v>
      </c>
      <c r="AD11" s="244">
        <f>'Ekonomicka previazanost'!AD11/'Ekonomicka previazanost'!$BB11</f>
        <v>1.2939737589918907E-2</v>
      </c>
      <c r="AE11" s="244">
        <f>'Ekonomicka previazanost'!AE11/'Ekonomicka previazanost'!$BB11</f>
        <v>1.1706383563775742E-2</v>
      </c>
      <c r="AF11" s="244">
        <f>'Ekonomicka previazanost'!AF11/'Ekonomicka previazanost'!$BB11</f>
        <v>1.6547302499247588E-2</v>
      </c>
      <c r="AG11" s="244">
        <f>'Ekonomicka previazanost'!AG11/'Ekonomicka previazanost'!$BB11</f>
        <v>1.1652966080351131E-2</v>
      </c>
      <c r="AH11" s="244">
        <f>'Ekonomicka previazanost'!AH11/'Ekonomicka previazanost'!$BB11</f>
        <v>7.8927523911308417E-2</v>
      </c>
      <c r="AI11" s="244">
        <f>'Ekonomicka previazanost'!AI11/'Ekonomicka previazanost'!$BB11</f>
        <v>4.2433140369302569E-2</v>
      </c>
      <c r="AJ11" s="244">
        <f>'Ekonomicka previazanost'!AJ11/'Ekonomicka previazanost'!$BB11</f>
        <v>7.0010134829494187E-3</v>
      </c>
      <c r="AK11" s="244">
        <f>'Ekonomicka previazanost'!AK11/'Ekonomicka previazanost'!$BB11</f>
        <v>3.5518676013865283E-2</v>
      </c>
      <c r="AL11" s="244">
        <f>'Ekonomicka previazanost'!AL11/'Ekonomicka previazanost'!$BB11</f>
        <v>1.2228399617479452E-2</v>
      </c>
      <c r="AM11" s="244">
        <f>'Ekonomicka previazanost'!AM11/'Ekonomicka previazanost'!$BB11</f>
        <v>1.7383037879670965E-2</v>
      </c>
      <c r="AN11" s="244">
        <f>'Ekonomicka previazanost'!AN11/'Ekonomicka previazanost'!$BB11</f>
        <v>1.1023404187840907E-2</v>
      </c>
      <c r="AO11" s="244">
        <f>'Ekonomicka previazanost'!AO11/'Ekonomicka previazanost'!$BB11</f>
        <v>2.6359228294314283E-2</v>
      </c>
      <c r="AP11" s="244">
        <f>'Ekonomicka previazanost'!AP11/'Ekonomicka previazanost'!$BB11</f>
        <v>1.3260056253632826E-2</v>
      </c>
      <c r="AQ11" s="244">
        <f>'Ekonomicka previazanost'!AQ11/'Ekonomicka previazanost'!$BB11</f>
        <v>7.7037268188384668E-3</v>
      </c>
      <c r="AR11" s="244">
        <f>'Ekonomicka previazanost'!AR11/'Ekonomicka previazanost'!$BB11</f>
        <v>4.529092180013454E-2</v>
      </c>
      <c r="AS11" s="244">
        <f>'Ekonomicka previazanost'!AS11/'Ekonomicka previazanost'!$BB11</f>
        <v>4.2385839770694302E-2</v>
      </c>
      <c r="AT11" s="244">
        <f>'Ekonomicka previazanost'!AT11/'Ekonomicka previazanost'!$BB11</f>
        <v>6.4980052327706884E-3</v>
      </c>
      <c r="AU11" s="244">
        <f>'Ekonomicka previazanost'!AU11/'Ekonomicka previazanost'!$BB11</f>
        <v>2.6508255580621722E-2</v>
      </c>
      <c r="AV11" s="244">
        <f>'Ekonomicka previazanost'!AV11/'Ekonomicka previazanost'!$BB11</f>
        <v>1.5890533456873371E-2</v>
      </c>
      <c r="AW11" s="244">
        <f>'Ekonomicka previazanost'!AW11/'Ekonomicka previazanost'!$BB11</f>
        <v>6.457755005163783E-2</v>
      </c>
      <c r="AX11" s="244">
        <f>'Ekonomicka previazanost'!AX11/'Ekonomicka previazanost'!$BB11</f>
        <v>3.3718871761561998E-2</v>
      </c>
      <c r="AY11" s="244">
        <f>'Ekonomicka previazanost'!AY11/'Ekonomicka previazanost'!$BB11</f>
        <v>1.9528642629004979E-2</v>
      </c>
      <c r="AZ11" s="244">
        <f>'Ekonomicka previazanost'!AZ11/'Ekonomicka previazanost'!$BB11</f>
        <v>9.333516084037749E-3</v>
      </c>
      <c r="BB11" s="244">
        <f t="shared" si="0"/>
        <v>0.99999999999999989</v>
      </c>
    </row>
    <row r="12" spans="1:55" ht="14.25" customHeight="1" x14ac:dyDescent="0.25">
      <c r="A12" s="246" t="s">
        <v>15</v>
      </c>
      <c r="B12" s="244">
        <f>'Ekonomicka previazanost'!B12/'Ekonomicka previazanost'!$BB12</f>
        <v>2.7766244725458485E-3</v>
      </c>
      <c r="C12" s="244">
        <f>'Ekonomicka previazanost'!C12/'Ekonomicka previazanost'!$BB12</f>
        <v>4.7786216133297718E-3</v>
      </c>
      <c r="D12" s="244">
        <f>'Ekonomicka previazanost'!D12/'Ekonomicka previazanost'!$BB12</f>
        <v>9.8433616632816207E-3</v>
      </c>
      <c r="E12" s="244">
        <f>'Ekonomicka previazanost'!E12/'Ekonomicka previazanost'!$BB12</f>
        <v>2.4313680052657962E-2</v>
      </c>
      <c r="F12" s="244">
        <f>'Ekonomicka previazanost'!F12/'Ekonomicka previazanost'!$BB12</f>
        <v>1.303607908840662E-2</v>
      </c>
      <c r="G12" s="244">
        <f>'Ekonomicka previazanost'!G12/'Ekonomicka previazanost'!$BB12</f>
        <v>8.7655520894161804E-3</v>
      </c>
      <c r="H12" s="244">
        <f>'Ekonomicka previazanost'!H12/'Ekonomicka previazanost'!$BB12</f>
        <v>2.0303291095651609E-2</v>
      </c>
      <c r="I12" s="244">
        <f>'Ekonomicka previazanost'!I12/'Ekonomicka previazanost'!$BB12</f>
        <v>5.4451722631570759E-3</v>
      </c>
      <c r="J12" s="244">
        <f>'Ekonomicka previazanost'!J12/'Ekonomicka previazanost'!$BB12</f>
        <v>4.4135759385343865E-2</v>
      </c>
      <c r="K12" s="244">
        <f>'Ekonomicka previazanost'!K12/'Ekonomicka previazanost'!$BB12</f>
        <v>2.6803970190324919E-2</v>
      </c>
      <c r="L12" s="244">
        <f>'Ekonomicka previazanost'!L12/'Ekonomicka previazanost'!$BB12</f>
        <v>0</v>
      </c>
      <c r="M12" s="244">
        <f>'Ekonomicka previazanost'!M12/'Ekonomicka previazanost'!$BB12</f>
        <v>6.2885030363169156E-2</v>
      </c>
      <c r="N12" s="244">
        <f>'Ekonomicka previazanost'!N12/'Ekonomicka previazanost'!$BB12</f>
        <v>3.0822443481797104E-2</v>
      </c>
      <c r="O12" s="244">
        <f>'Ekonomicka previazanost'!O12/'Ekonomicka previazanost'!$BB12</f>
        <v>6.8529583314947354E-3</v>
      </c>
      <c r="P12" s="244">
        <f>'Ekonomicka previazanost'!P12/'Ekonomicka previazanost'!$BB12</f>
        <v>3.6185682809702219E-2</v>
      </c>
      <c r="Q12" s="244">
        <f>'Ekonomicka previazanost'!Q12/'Ekonomicka previazanost'!$BB12</f>
        <v>2.0865105643616791E-3</v>
      </c>
      <c r="R12" s="244">
        <f>'Ekonomicka previazanost'!R12/'Ekonomicka previazanost'!$BB12</f>
        <v>1.3712932914823724E-2</v>
      </c>
      <c r="S12" s="244">
        <f>'Ekonomicka previazanost'!S12/'Ekonomicka previazanost'!$BB12</f>
        <v>2.9571147367193421E-3</v>
      </c>
      <c r="T12" s="244">
        <f>'Ekonomicka previazanost'!T12/'Ekonomicka previazanost'!$BB12</f>
        <v>9.2915940523345276E-3</v>
      </c>
      <c r="U12" s="244">
        <f>'Ekonomicka previazanost'!U12/'Ekonomicka previazanost'!$BB12</f>
        <v>7.2430692642879982E-3</v>
      </c>
      <c r="V12" s="244">
        <f>'Ekonomicka previazanost'!V12/'Ekonomicka previazanost'!$BB12</f>
        <v>5.9925330724019555E-3</v>
      </c>
      <c r="W12" s="244">
        <f>'Ekonomicka previazanost'!W12/'Ekonomicka previazanost'!$BB12</f>
        <v>1.977818153894436E-2</v>
      </c>
      <c r="X12" s="244">
        <f>'Ekonomicka previazanost'!X12/'Ekonomicka previazanost'!$BB12</f>
        <v>8.1426122360394003E-3</v>
      </c>
      <c r="Y12" s="244">
        <f>'Ekonomicka previazanost'!Y12/'Ekonomicka previazanost'!$BB12</f>
        <v>1.1190186342193926E-2</v>
      </c>
      <c r="Z12" s="244">
        <f>'Ekonomicka previazanost'!Z12/'Ekonomicka previazanost'!$BB12</f>
        <v>1.7915468830958323E-3</v>
      </c>
      <c r="AA12" s="244">
        <f>'Ekonomicka previazanost'!AA12/'Ekonomicka previazanost'!$BB12</f>
        <v>1.4539043848126465E-2</v>
      </c>
      <c r="AB12" s="244">
        <f>'Ekonomicka previazanost'!AB12/'Ekonomicka previazanost'!$BB12</f>
        <v>2.9007125393560999E-3</v>
      </c>
      <c r="AC12" s="244">
        <f>'Ekonomicka previazanost'!AC12/'Ekonomicka previazanost'!$BB12</f>
        <v>4.6961692030801187E-2</v>
      </c>
      <c r="AD12" s="244">
        <f>'Ekonomicka previazanost'!AD12/'Ekonomicka previazanost'!$BB12</f>
        <v>4.743106650685236E-2</v>
      </c>
      <c r="AE12" s="244">
        <f>'Ekonomicka previazanost'!AE12/'Ekonomicka previazanost'!$BB12</f>
        <v>8.6288493407325213E-3</v>
      </c>
      <c r="AF12" s="244">
        <f>'Ekonomicka previazanost'!AF12/'Ekonomicka previazanost'!$BB12</f>
        <v>1.510249787663491E-2</v>
      </c>
      <c r="AG12" s="244">
        <f>'Ekonomicka previazanost'!AG12/'Ekonomicka previazanost'!$BB12</f>
        <v>1.5178388107154656E-2</v>
      </c>
      <c r="AH12" s="244">
        <f>'Ekonomicka previazanost'!AH12/'Ekonomicka previazanost'!$BB12</f>
        <v>5.4101973572803851E-2</v>
      </c>
      <c r="AI12" s="244">
        <f>'Ekonomicka previazanost'!AI12/'Ekonomicka previazanost'!$BB12</f>
        <v>3.0576878570316685E-2</v>
      </c>
      <c r="AJ12" s="244">
        <f>'Ekonomicka previazanost'!AJ12/'Ekonomicka previazanost'!$BB12</f>
        <v>3.9775250110766361E-3</v>
      </c>
      <c r="AK12" s="244">
        <f>'Ekonomicka previazanost'!AK12/'Ekonomicka previazanost'!$BB12</f>
        <v>3.7070329631263922E-2</v>
      </c>
      <c r="AL12" s="244">
        <f>'Ekonomicka previazanost'!AL12/'Ekonomicka previazanost'!$BB12</f>
        <v>8.7452246969044155E-3</v>
      </c>
      <c r="AM12" s="244">
        <f>'Ekonomicka previazanost'!AM12/'Ekonomicka previazanost'!$BB12</f>
        <v>1.5049874115800105E-2</v>
      </c>
      <c r="AN12" s="244">
        <f>'Ekonomicka previazanost'!AN12/'Ekonomicka previazanost'!$BB12</f>
        <v>1.4535442804777986E-2</v>
      </c>
      <c r="AO12" s="244">
        <f>'Ekonomicka previazanost'!AO12/'Ekonomicka previazanost'!$BB12</f>
        <v>5.9004342982913752E-2</v>
      </c>
      <c r="AP12" s="244">
        <f>'Ekonomicka previazanost'!AP12/'Ekonomicka previazanost'!$BB12</f>
        <v>1.4176873487757799E-2</v>
      </c>
      <c r="AQ12" s="244">
        <f>'Ekonomicka previazanost'!AQ12/'Ekonomicka previazanost'!$BB12</f>
        <v>6.5394693075605153E-3</v>
      </c>
      <c r="AR12" s="244">
        <f>'Ekonomicka previazanost'!AR12/'Ekonomicka previazanost'!$BB12</f>
        <v>2.9641246386386048E-2</v>
      </c>
      <c r="AS12" s="244">
        <f>'Ekonomicka previazanost'!AS12/'Ekonomicka previazanost'!$BB12</f>
        <v>3.095864425959579E-2</v>
      </c>
      <c r="AT12" s="244">
        <f>'Ekonomicka previazanost'!AT12/'Ekonomicka previazanost'!$BB12</f>
        <v>4.9337207496321766E-3</v>
      </c>
      <c r="AU12" s="244">
        <f>'Ekonomicka previazanost'!AU12/'Ekonomicka previazanost'!$BB12</f>
        <v>2.0042976707758408E-2</v>
      </c>
      <c r="AV12" s="244">
        <f>'Ekonomicka previazanost'!AV12/'Ekonomicka previazanost'!$BB12</f>
        <v>1.8656201701480791E-2</v>
      </c>
      <c r="AW12" s="244">
        <f>'Ekonomicka previazanost'!AW12/'Ekonomicka previazanost'!$BB12</f>
        <v>5.4189734205601567E-2</v>
      </c>
      <c r="AX12" s="244">
        <f>'Ekonomicka previazanost'!AX12/'Ekonomicka previazanost'!$BB12</f>
        <v>2.6179714476572431E-2</v>
      </c>
      <c r="AY12" s="244">
        <f>'Ekonomicka previazanost'!AY12/'Ekonomicka previazanost'!$BB12</f>
        <v>2.3452620722085326E-2</v>
      </c>
      <c r="AZ12" s="244">
        <f>'Ekonomicka previazanost'!AZ12/'Ekonomicka previazanost'!$BB12</f>
        <v>1.8290447854572355E-2</v>
      </c>
      <c r="BB12" s="244">
        <f t="shared" si="0"/>
        <v>1.0000000000000002</v>
      </c>
    </row>
    <row r="13" spans="1:55" ht="14.25" customHeight="1" x14ac:dyDescent="0.25">
      <c r="A13" s="246" t="s">
        <v>16</v>
      </c>
      <c r="B13" s="244">
        <f>'Ekonomicka previazanost'!B13/'Ekonomicka previazanost'!$BB13</f>
        <v>1.1361841002840753E-3</v>
      </c>
      <c r="C13" s="244">
        <f>'Ekonomicka previazanost'!C13/'Ekonomicka previazanost'!$BB13</f>
        <v>9.9231832681613927E-3</v>
      </c>
      <c r="D13" s="244">
        <f>'Ekonomicka previazanost'!D13/'Ekonomicka previazanost'!$BB13</f>
        <v>1.3920823728178345E-2</v>
      </c>
      <c r="E13" s="244">
        <f>'Ekonomicka previazanost'!E13/'Ekonomicka previazanost'!$BB13</f>
        <v>2.6948674969712028E-2</v>
      </c>
      <c r="F13" s="244">
        <f>'Ekonomicka previazanost'!F13/'Ekonomicka previazanost'!$BB13</f>
        <v>1.6646993775420369E-2</v>
      </c>
      <c r="G13" s="244">
        <f>'Ekonomicka previazanost'!G13/'Ekonomicka previazanost'!$BB13</f>
        <v>6.0468242389026556E-3</v>
      </c>
      <c r="H13" s="244">
        <f>'Ekonomicka previazanost'!H13/'Ekonomicka previazanost'!$BB13</f>
        <v>1.8823448632075836E-2</v>
      </c>
      <c r="I13" s="244">
        <f>'Ekonomicka previazanost'!I13/'Ekonomicka previazanost'!$BB13</f>
        <v>1.1378615339298067E-2</v>
      </c>
      <c r="J13" s="244">
        <f>'Ekonomicka previazanost'!J13/'Ekonomicka previazanost'!$BB13</f>
        <v>4.7638131315866819E-2</v>
      </c>
      <c r="K13" s="244">
        <f>'Ekonomicka previazanost'!K13/'Ekonomicka previazanost'!$BB13</f>
        <v>2.6469940252804389E-2</v>
      </c>
      <c r="L13" s="244">
        <f>'Ekonomicka previazanost'!L13/'Ekonomicka previazanost'!$BB13</f>
        <v>2.9967013268737779E-2</v>
      </c>
      <c r="M13" s="244">
        <f>'Ekonomicka previazanost'!M13/'Ekonomicka previazanost'!$BB13</f>
        <v>0</v>
      </c>
      <c r="N13" s="244">
        <f>'Ekonomicka previazanost'!N13/'Ekonomicka previazanost'!$BB13</f>
        <v>3.5310895381797401E-2</v>
      </c>
      <c r="O13" s="244">
        <f>'Ekonomicka previazanost'!O13/'Ekonomicka previazanost'!$BB13</f>
        <v>7.9093948890948621E-3</v>
      </c>
      <c r="P13" s="244">
        <f>'Ekonomicka previazanost'!P13/'Ekonomicka previazanost'!$BB13</f>
        <v>4.6106292753974813E-2</v>
      </c>
      <c r="Q13" s="244">
        <f>'Ekonomicka previazanost'!Q13/'Ekonomicka previazanost'!$BB13</f>
        <v>3.2419676146138612E-3</v>
      </c>
      <c r="R13" s="244">
        <f>'Ekonomicka previazanost'!R13/'Ekonomicka previazanost'!$BB13</f>
        <v>1.6541955578601841E-2</v>
      </c>
      <c r="S13" s="244">
        <f>'Ekonomicka previazanost'!S13/'Ekonomicka previazanost'!$BB13</f>
        <v>5.7493228767460025E-3</v>
      </c>
      <c r="T13" s="244">
        <f>'Ekonomicka previazanost'!T13/'Ekonomicka previazanost'!$BB13</f>
        <v>1.4775693093324415E-2</v>
      </c>
      <c r="U13" s="244">
        <f>'Ekonomicka previazanost'!U13/'Ekonomicka previazanost'!$BB13</f>
        <v>4.637832259681336E-3</v>
      </c>
      <c r="V13" s="244">
        <f>'Ekonomicka previazanost'!V13/'Ekonomicka previazanost'!$BB13</f>
        <v>9.1997102388512997E-3</v>
      </c>
      <c r="W13" s="244">
        <f>'Ekonomicka previazanost'!W13/'Ekonomicka previazanost'!$BB13</f>
        <v>2.4280244926172173E-2</v>
      </c>
      <c r="X13" s="244">
        <f>'Ekonomicka previazanost'!X13/'Ekonomicka previazanost'!$BB13</f>
        <v>1.1414485582768056E-2</v>
      </c>
      <c r="Y13" s="244">
        <f>'Ekonomicka previazanost'!Y13/'Ekonomicka previazanost'!$BB13</f>
        <v>1.840255484547448E-2</v>
      </c>
      <c r="Z13" s="244">
        <f>'Ekonomicka previazanost'!Z13/'Ekonomicka previazanost'!$BB13</f>
        <v>3.3882510541455462E-3</v>
      </c>
      <c r="AA13" s="244">
        <f>'Ekonomicka previazanost'!AA13/'Ekonomicka previazanost'!$BB13</f>
        <v>2.0098214747328362E-2</v>
      </c>
      <c r="AB13" s="244">
        <f>'Ekonomicka previazanost'!AB13/'Ekonomicka previazanost'!$BB13</f>
        <v>2.3608060973563227E-3</v>
      </c>
      <c r="AC13" s="244">
        <f>'Ekonomicka previazanost'!AC13/'Ekonomicka previazanost'!$BB13</f>
        <v>1.7552377226681081E-2</v>
      </c>
      <c r="AD13" s="244">
        <f>'Ekonomicka previazanost'!AD13/'Ekonomicka previazanost'!$BB13</f>
        <v>1.5322735643285974E-2</v>
      </c>
      <c r="AE13" s="244">
        <f>'Ekonomicka previazanost'!AE13/'Ekonomicka previazanost'!$BB13</f>
        <v>9.5640008317290446E-3</v>
      </c>
      <c r="AF13" s="244">
        <f>'Ekonomicka previazanost'!AF13/'Ekonomicka previazanost'!$BB13</f>
        <v>1.3526123707197616E-2</v>
      </c>
      <c r="AG13" s="244">
        <f>'Ekonomicka previazanost'!AG13/'Ekonomicka previazanost'!$BB13</f>
        <v>1.3202942956784362E-2</v>
      </c>
      <c r="AH13" s="244">
        <f>'Ekonomicka previazanost'!AH13/'Ekonomicka previazanost'!$BB13</f>
        <v>7.0580417703214021E-2</v>
      </c>
      <c r="AI13" s="244">
        <f>'Ekonomicka previazanost'!AI13/'Ekonomicka previazanost'!$BB13</f>
        <v>2.9330629214255468E-2</v>
      </c>
      <c r="AJ13" s="244">
        <f>'Ekonomicka previazanost'!AJ13/'Ekonomicka previazanost'!$BB13</f>
        <v>5.8352861515056113E-3</v>
      </c>
      <c r="AK13" s="244">
        <f>'Ekonomicka previazanost'!AK13/'Ekonomicka previazanost'!$BB13</f>
        <v>3.0047757291277379E-2</v>
      </c>
      <c r="AL13" s="244">
        <f>'Ekonomicka previazanost'!AL13/'Ekonomicka previazanost'!$BB13</f>
        <v>1.1670586965533794E-2</v>
      </c>
      <c r="AM13" s="244">
        <f>'Ekonomicka previazanost'!AM13/'Ekonomicka previazanost'!$BB13</f>
        <v>1.7154483694138505E-2</v>
      </c>
      <c r="AN13" s="244">
        <f>'Ekonomicka previazanost'!AN13/'Ekonomicka previazanost'!$BB13</f>
        <v>1.0671817628289332E-2</v>
      </c>
      <c r="AO13" s="244">
        <f>'Ekonomicka previazanost'!AO13/'Ekonomicka previazanost'!$BB13</f>
        <v>5.5761985061976431E-2</v>
      </c>
      <c r="AP13" s="244">
        <f>'Ekonomicka previazanost'!AP13/'Ekonomicka previazanost'!$BB13</f>
        <v>1.0733747268994533E-2</v>
      </c>
      <c r="AQ13" s="244">
        <f>'Ekonomicka previazanost'!AQ13/'Ekonomicka previazanost'!$BB13</f>
        <v>6.5791493679495808E-3</v>
      </c>
      <c r="AR13" s="244">
        <f>'Ekonomicka previazanost'!AR13/'Ekonomicka previazanost'!$BB13</f>
        <v>3.6008949666763906E-2</v>
      </c>
      <c r="AS13" s="244">
        <f>'Ekonomicka previazanost'!AS13/'Ekonomicka previazanost'!$BB13</f>
        <v>4.3880982413947382E-2</v>
      </c>
      <c r="AT13" s="244">
        <f>'Ekonomicka previazanost'!AT13/'Ekonomicka previazanost'!$BB13</f>
        <v>5.3200045275858749E-3</v>
      </c>
      <c r="AU13" s="244">
        <f>'Ekonomicka previazanost'!AU13/'Ekonomicka previazanost'!$BB13</f>
        <v>2.5100240362615146E-2</v>
      </c>
      <c r="AV13" s="244">
        <f>'Ekonomicka previazanost'!AV13/'Ekonomicka previazanost'!$BB13</f>
        <v>2.3084297685818808E-2</v>
      </c>
      <c r="AW13" s="244">
        <f>'Ekonomicka previazanost'!AW13/'Ekonomicka previazanost'!$BB13</f>
        <v>5.8272047562556828E-2</v>
      </c>
      <c r="AX13" s="244">
        <f>'Ekonomicka previazanost'!AX13/'Ekonomicka previazanost'!$BB13</f>
        <v>2.9460149554023721E-2</v>
      </c>
      <c r="AY13" s="244">
        <f>'Ekonomicka previazanost'!AY13/'Ekonomicka previazanost'!$BB13</f>
        <v>1.9421997318037384E-2</v>
      </c>
      <c r="AZ13" s="244">
        <f>'Ekonomicka previazanost'!AZ13/'Ekonomicka previazanost'!$BB13</f>
        <v>9.5998353664656991E-3</v>
      </c>
      <c r="BB13" s="244">
        <f t="shared" si="0"/>
        <v>0.99999999999999989</v>
      </c>
    </row>
    <row r="14" spans="1:55" ht="14.25" customHeight="1" x14ac:dyDescent="0.25">
      <c r="A14" s="246" t="s">
        <v>17</v>
      </c>
      <c r="B14" s="244">
        <f>'Ekonomicka previazanost'!B14/'Ekonomicka previazanost'!$BB14</f>
        <v>2.4029660094181935E-3</v>
      </c>
      <c r="C14" s="244">
        <f>'Ekonomicka previazanost'!C14/'Ekonomicka previazanost'!$BB14</f>
        <v>7.6422661212905878E-3</v>
      </c>
      <c r="D14" s="244">
        <f>'Ekonomicka previazanost'!D14/'Ekonomicka previazanost'!$BB14</f>
        <v>1.2112334725980419E-2</v>
      </c>
      <c r="E14" s="244">
        <f>'Ekonomicka previazanost'!E14/'Ekonomicka previazanost'!$BB14</f>
        <v>5.185538777256779E-2</v>
      </c>
      <c r="F14" s="244">
        <f>'Ekonomicka previazanost'!F14/'Ekonomicka previazanost'!$BB14</f>
        <v>1.4820444965306103E-2</v>
      </c>
      <c r="G14" s="244">
        <f>'Ekonomicka previazanost'!G14/'Ekonomicka previazanost'!$BB14</f>
        <v>8.6778046662093333E-3</v>
      </c>
      <c r="H14" s="244">
        <f>'Ekonomicka previazanost'!H14/'Ekonomicka previazanost'!$BB14</f>
        <v>2.1399332075629898E-2</v>
      </c>
      <c r="I14" s="244">
        <f>'Ekonomicka previazanost'!I14/'Ekonomicka previazanost'!$BB14</f>
        <v>9.0679859111436056E-3</v>
      </c>
      <c r="J14" s="244">
        <f>'Ekonomicka previazanost'!J14/'Ekonomicka previazanost'!$BB14</f>
        <v>5.0517764683313419E-2</v>
      </c>
      <c r="K14" s="244">
        <f>'Ekonomicka previazanost'!K14/'Ekonomicka previazanost'!$BB14</f>
        <v>1.3908136595243229E-2</v>
      </c>
      <c r="L14" s="244">
        <f>'Ekonomicka previazanost'!L14/'Ekonomicka previazanost'!$BB14</f>
        <v>5.3785459351354883E-3</v>
      </c>
      <c r="M14" s="244">
        <f>'Ekonomicka previazanost'!M14/'Ekonomicka previazanost'!$BB14</f>
        <v>1.2930352427289739E-2</v>
      </c>
      <c r="N14" s="244">
        <f>'Ekonomicka previazanost'!N14/'Ekonomicka previazanost'!$BB14</f>
        <v>0</v>
      </c>
      <c r="O14" s="244">
        <f>'Ekonomicka previazanost'!O14/'Ekonomicka previazanost'!$BB14</f>
        <v>1.0275264782940505E-2</v>
      </c>
      <c r="P14" s="244">
        <f>'Ekonomicka previazanost'!P14/'Ekonomicka previazanost'!$BB14</f>
        <v>4.0427107831796878E-2</v>
      </c>
      <c r="Q14" s="244">
        <f>'Ekonomicka previazanost'!Q14/'Ekonomicka previazanost'!$BB14</f>
        <v>4.8698912706816354E-3</v>
      </c>
      <c r="R14" s="244">
        <f>'Ekonomicka previazanost'!R14/'Ekonomicka previazanost'!$BB14</f>
        <v>1.9575438903629214E-2</v>
      </c>
      <c r="S14" s="244">
        <f>'Ekonomicka previazanost'!S14/'Ekonomicka previazanost'!$BB14</f>
        <v>1.1694866780310667E-2</v>
      </c>
      <c r="T14" s="244">
        <f>'Ekonomicka previazanost'!T14/'Ekonomicka previazanost'!$BB14</f>
        <v>2.2620803800380698E-2</v>
      </c>
      <c r="U14" s="244">
        <f>'Ekonomicka previazanost'!U14/'Ekonomicka previazanost'!$BB14</f>
        <v>5.5470465821402561E-3</v>
      </c>
      <c r="V14" s="244">
        <f>'Ekonomicka previazanost'!V14/'Ekonomicka previazanost'!$BB14</f>
        <v>9.8029875847957457E-3</v>
      </c>
      <c r="W14" s="244">
        <f>'Ekonomicka previazanost'!W14/'Ekonomicka previazanost'!$BB14</f>
        <v>2.6013965438591538E-2</v>
      </c>
      <c r="X14" s="244">
        <f>'Ekonomicka previazanost'!X14/'Ekonomicka previazanost'!$BB14</f>
        <v>1.1110583850111024E-2</v>
      </c>
      <c r="Y14" s="244">
        <f>'Ekonomicka previazanost'!Y14/'Ekonomicka previazanost'!$BB14</f>
        <v>1.5550247354218678E-2</v>
      </c>
      <c r="Z14" s="244">
        <f>'Ekonomicka previazanost'!Z14/'Ekonomicka previazanost'!$BB14</f>
        <v>3.5305172784120477E-3</v>
      </c>
      <c r="AA14" s="244">
        <f>'Ekonomicka previazanost'!AA14/'Ekonomicka previazanost'!$BB14</f>
        <v>1.8562598561477607E-2</v>
      </c>
      <c r="AB14" s="244">
        <f>'Ekonomicka previazanost'!AB14/'Ekonomicka previazanost'!$BB14</f>
        <v>2.8148943019685167E-3</v>
      </c>
      <c r="AC14" s="244">
        <f>'Ekonomicka previazanost'!AC14/'Ekonomicka previazanost'!$BB14</f>
        <v>8.048071893995562E-3</v>
      </c>
      <c r="AD14" s="244">
        <f>'Ekonomicka previazanost'!AD14/'Ekonomicka previazanost'!$BB14</f>
        <v>4.1707120910128518E-3</v>
      </c>
      <c r="AE14" s="244">
        <f>'Ekonomicka previazanost'!AE14/'Ekonomicka previazanost'!$BB14</f>
        <v>1.8403315648872147E-2</v>
      </c>
      <c r="AF14" s="244">
        <f>'Ekonomicka previazanost'!AF14/'Ekonomicka previazanost'!$BB14</f>
        <v>1.7297457838717688E-2</v>
      </c>
      <c r="AG14" s="244">
        <f>'Ekonomicka previazanost'!AG14/'Ekonomicka previazanost'!$BB14</f>
        <v>1.543744551240769E-2</v>
      </c>
      <c r="AH14" s="244">
        <f>'Ekonomicka previazanost'!AH14/'Ekonomicka previazanost'!$BB14</f>
        <v>7.667802839513313E-2</v>
      </c>
      <c r="AI14" s="244">
        <f>'Ekonomicka previazanost'!AI14/'Ekonomicka previazanost'!$BB14</f>
        <v>1.8436244976505069E-2</v>
      </c>
      <c r="AJ14" s="244">
        <f>'Ekonomicka previazanost'!AJ14/'Ekonomicka previazanost'!$BB14</f>
        <v>5.9107248108052199E-3</v>
      </c>
      <c r="AK14" s="244">
        <f>'Ekonomicka previazanost'!AK14/'Ekonomicka previazanost'!$BB14</f>
        <v>2.6458535907716029E-2</v>
      </c>
      <c r="AL14" s="244">
        <f>'Ekonomicka previazanost'!AL14/'Ekonomicka previazanost'!$BB14</f>
        <v>2.0728278058006311E-2</v>
      </c>
      <c r="AM14" s="244">
        <f>'Ekonomicka previazanost'!AM14/'Ekonomicka previazanost'!$BB14</f>
        <v>1.8436328458610488E-2</v>
      </c>
      <c r="AN14" s="244">
        <f>'Ekonomicka previazanost'!AN14/'Ekonomicka previazanost'!$BB14</f>
        <v>1.7343237797667485E-2</v>
      </c>
      <c r="AO14" s="244">
        <f>'Ekonomicka previazanost'!AO14/'Ekonomicka previazanost'!$BB14</f>
        <v>2.1496054287371523E-2</v>
      </c>
      <c r="AP14" s="244">
        <f>'Ekonomicka previazanost'!AP14/'Ekonomicka previazanost'!$BB14</f>
        <v>1.6493411451847642E-2</v>
      </c>
      <c r="AQ14" s="244">
        <f>'Ekonomicka previazanost'!AQ14/'Ekonomicka previazanost'!$BB14</f>
        <v>9.6875403657141323E-3</v>
      </c>
      <c r="AR14" s="244">
        <f>'Ekonomicka previazanost'!AR14/'Ekonomicka previazanost'!$BB14</f>
        <v>4.5428291353982964E-2</v>
      </c>
      <c r="AS14" s="244">
        <f>'Ekonomicka previazanost'!AS14/'Ekonomicka previazanost'!$BB14</f>
        <v>4.9924012554530488E-2</v>
      </c>
      <c r="AT14" s="244">
        <f>'Ekonomicka previazanost'!AT14/'Ekonomicka previazanost'!$BB14</f>
        <v>5.9549876937509101E-3</v>
      </c>
      <c r="AU14" s="244">
        <f>'Ekonomicka previazanost'!AU14/'Ekonomicka previazanost'!$BB14</f>
        <v>5.1512079268659479E-2</v>
      </c>
      <c r="AV14" s="244">
        <f>'Ekonomicka previazanost'!AV14/'Ekonomicka previazanost'!$BB14</f>
        <v>3.2828350398888151E-2</v>
      </c>
      <c r="AW14" s="244">
        <f>'Ekonomicka previazanost'!AW14/'Ekonomicka previazanost'!$BB14</f>
        <v>2.0424891595933917E-2</v>
      </c>
      <c r="AX14" s="244">
        <f>'Ekonomicka previazanost'!AX14/'Ekonomicka previazanost'!$BB14</f>
        <v>5.4585712856544046E-2</v>
      </c>
      <c r="AY14" s="244">
        <f>'Ekonomicka previazanost'!AY14/'Ekonomicka previazanost'!$BB14</f>
        <v>2.3263758094732134E-2</v>
      </c>
      <c r="AZ14" s="244">
        <f>'Ekonomicka previazanost'!AZ14/'Ekonomicka previazanost'!$BB14</f>
        <v>7.9429924786121129E-3</v>
      </c>
      <c r="BB14" s="244">
        <f t="shared" si="0"/>
        <v>1.0000000000000004</v>
      </c>
    </row>
    <row r="15" spans="1:55" ht="14.25" customHeight="1" x14ac:dyDescent="0.25">
      <c r="A15" s="246" t="s">
        <v>18</v>
      </c>
      <c r="B15" s="244">
        <f>'Ekonomicka previazanost'!B15/'Ekonomicka previazanost'!$BB15</f>
        <v>1.5106873949843272E-2</v>
      </c>
      <c r="C15" s="244">
        <f>'Ekonomicka previazanost'!C15/'Ekonomicka previazanost'!$BB15</f>
        <v>8.8745830110383041E-3</v>
      </c>
      <c r="D15" s="244">
        <f>'Ekonomicka previazanost'!D15/'Ekonomicka previazanost'!$BB15</f>
        <v>9.5047137874056508E-3</v>
      </c>
      <c r="E15" s="244">
        <f>'Ekonomicka previazanost'!E15/'Ekonomicka previazanost'!$BB15</f>
        <v>4.0772369834334202E-2</v>
      </c>
      <c r="F15" s="244">
        <f>'Ekonomicka previazanost'!F15/'Ekonomicka previazanost'!$BB15</f>
        <v>8.1236870117151611E-3</v>
      </c>
      <c r="G15" s="244">
        <f>'Ekonomicka previazanost'!G15/'Ekonomicka previazanost'!$BB15</f>
        <v>3.8405446152963076E-2</v>
      </c>
      <c r="H15" s="244">
        <f>'Ekonomicka previazanost'!H15/'Ekonomicka previazanost'!$BB15</f>
        <v>1.7086280105004559E-2</v>
      </c>
      <c r="I15" s="244">
        <f>'Ekonomicka previazanost'!I15/'Ekonomicka previazanost'!$BB15</f>
        <v>6.7600247212985321E-3</v>
      </c>
      <c r="J15" s="244">
        <f>'Ekonomicka previazanost'!J15/'Ekonomicka previazanost'!$BB15</f>
        <v>4.0306570088792362E-2</v>
      </c>
      <c r="K15" s="244">
        <f>'Ekonomicka previazanost'!K15/'Ekonomicka previazanost'!$BB15</f>
        <v>1.8362423100753197E-2</v>
      </c>
      <c r="L15" s="244">
        <f>'Ekonomicka previazanost'!L15/'Ekonomicka previazanost'!$BB15</f>
        <v>4.4194157422483673E-3</v>
      </c>
      <c r="M15" s="244">
        <f>'Ekonomicka previazanost'!M15/'Ekonomicka previazanost'!$BB15</f>
        <v>1.0703697845440565E-2</v>
      </c>
      <c r="N15" s="244">
        <f>'Ekonomicka previazanost'!N15/'Ekonomicka previazanost'!$BB15</f>
        <v>3.7973617545732245E-2</v>
      </c>
      <c r="O15" s="244">
        <f>'Ekonomicka previazanost'!O15/'Ekonomicka previazanost'!$BB15</f>
        <v>0</v>
      </c>
      <c r="P15" s="244">
        <f>'Ekonomicka previazanost'!P15/'Ekonomicka previazanost'!$BB15</f>
        <v>4.0797648117313089E-2</v>
      </c>
      <c r="Q15" s="244">
        <f>'Ekonomicka previazanost'!Q15/'Ekonomicka previazanost'!$BB15</f>
        <v>6.3565275442705191E-3</v>
      </c>
      <c r="R15" s="244">
        <f>'Ekonomicka previazanost'!R15/'Ekonomicka previazanost'!$BB15</f>
        <v>1.5899109666013864E-2</v>
      </c>
      <c r="S15" s="244">
        <f>'Ekonomicka previazanost'!S15/'Ekonomicka previazanost'!$BB15</f>
        <v>2.4950921321359135E-2</v>
      </c>
      <c r="T15" s="244">
        <f>'Ekonomicka previazanost'!T15/'Ekonomicka previazanost'!$BB15</f>
        <v>1.6566016315509479E-2</v>
      </c>
      <c r="U15" s="244">
        <f>'Ekonomicka previazanost'!U15/'Ekonomicka previazanost'!$BB15</f>
        <v>2.2266325072197919E-3</v>
      </c>
      <c r="V15" s="244">
        <f>'Ekonomicka previazanost'!V15/'Ekonomicka previazanost'!$BB15</f>
        <v>2.0787256517036633E-2</v>
      </c>
      <c r="W15" s="244">
        <f>'Ekonomicka previazanost'!W15/'Ekonomicka previazanost'!$BB15</f>
        <v>1.2071154367833849E-2</v>
      </c>
      <c r="X15" s="244">
        <f>'Ekonomicka previazanost'!X15/'Ekonomicka previazanost'!$BB15</f>
        <v>9.2985631281137134E-3</v>
      </c>
      <c r="Y15" s="244">
        <f>'Ekonomicka previazanost'!Y15/'Ekonomicka previazanost'!$BB15</f>
        <v>1.1204736552933636E-2</v>
      </c>
      <c r="Z15" s="244">
        <f>'Ekonomicka previazanost'!Z15/'Ekonomicka previazanost'!$BB15</f>
        <v>2.9491860665983804E-3</v>
      </c>
      <c r="AA15" s="244">
        <f>'Ekonomicka previazanost'!AA15/'Ekonomicka previazanost'!$BB15</f>
        <v>3.1281897292413326E-2</v>
      </c>
      <c r="AB15" s="244">
        <f>'Ekonomicka previazanost'!AB15/'Ekonomicka previazanost'!$BB15</f>
        <v>2.6187244384020436E-3</v>
      </c>
      <c r="AC15" s="244">
        <f>'Ekonomicka previazanost'!AC15/'Ekonomicka previazanost'!$BB15</f>
        <v>6.9704067824965903E-3</v>
      </c>
      <c r="AD15" s="244">
        <f>'Ekonomicka previazanost'!AD15/'Ekonomicka previazanost'!$BB15</f>
        <v>4.3241054257473002E-3</v>
      </c>
      <c r="AE15" s="244">
        <f>'Ekonomicka previazanost'!AE15/'Ekonomicka previazanost'!$BB15</f>
        <v>1.4469987093814559E-2</v>
      </c>
      <c r="AF15" s="244">
        <f>'Ekonomicka previazanost'!AF15/'Ekonomicka previazanost'!$BB15</f>
        <v>1.669324201028392E-2</v>
      </c>
      <c r="AG15" s="244">
        <f>'Ekonomicka previazanost'!AG15/'Ekonomicka previazanost'!$BB15</f>
        <v>1.0591813294136436E-2</v>
      </c>
      <c r="AH15" s="244">
        <f>'Ekonomicka previazanost'!AH15/'Ekonomicka previazanost'!$BB15</f>
        <v>5.9806329585318466E-2</v>
      </c>
      <c r="AI15" s="244">
        <f>'Ekonomicka previazanost'!AI15/'Ekonomicka previazanost'!$BB15</f>
        <v>1.0248640275675909E-2</v>
      </c>
      <c r="AJ15" s="244">
        <f>'Ekonomicka previazanost'!AJ15/'Ekonomicka previazanost'!$BB15</f>
        <v>4.8665959425408705E-3</v>
      </c>
      <c r="AK15" s="244">
        <f>'Ekonomicka previazanost'!AK15/'Ekonomicka previazanost'!$BB15</f>
        <v>2.5245104623198535E-2</v>
      </c>
      <c r="AL15" s="244">
        <f>'Ekonomicka previazanost'!AL15/'Ekonomicka previazanost'!$BB15</f>
        <v>1.1967612409304666E-2</v>
      </c>
      <c r="AM15" s="244">
        <f>'Ekonomicka previazanost'!AM15/'Ekonomicka previazanost'!$BB15</f>
        <v>1.9678637562030359E-2</v>
      </c>
      <c r="AN15" s="244">
        <f>'Ekonomicka previazanost'!AN15/'Ekonomicka previazanost'!$BB15</f>
        <v>2.9928703742058187E-2</v>
      </c>
      <c r="AO15" s="244">
        <f>'Ekonomicka previazanost'!AO15/'Ekonomicka previazanost'!$BB15</f>
        <v>4.3394980602513157E-2</v>
      </c>
      <c r="AP15" s="244">
        <f>'Ekonomicka previazanost'!AP15/'Ekonomicka previazanost'!$BB15</f>
        <v>1.2322096790306512E-2</v>
      </c>
      <c r="AQ15" s="244">
        <f>'Ekonomicka previazanost'!AQ15/'Ekonomicka previazanost'!$BB15</f>
        <v>1.4265582111580516E-2</v>
      </c>
      <c r="AR15" s="244">
        <f>'Ekonomicka previazanost'!AR15/'Ekonomicka previazanost'!$BB15</f>
        <v>3.3526246245985269E-2</v>
      </c>
      <c r="AS15" s="244">
        <f>'Ekonomicka previazanost'!AS15/'Ekonomicka previazanost'!$BB15</f>
        <v>2.9551588250998913E-2</v>
      </c>
      <c r="AT15" s="244">
        <f>'Ekonomicka previazanost'!AT15/'Ekonomicka previazanost'!$BB15</f>
        <v>1.4991164674080194E-2</v>
      </c>
      <c r="AU15" s="244">
        <f>'Ekonomicka previazanost'!AU15/'Ekonomicka previazanost'!$BB15</f>
        <v>3.485317189211757E-2</v>
      </c>
      <c r="AV15" s="244">
        <f>'Ekonomicka previazanost'!AV15/'Ekonomicka previazanost'!$BB15</f>
        <v>1.7845063679272574E-2</v>
      </c>
      <c r="AW15" s="244">
        <f>'Ekonomicka previazanost'!AW15/'Ekonomicka previazanost'!$BB15</f>
        <v>1.7545644191313093E-2</v>
      </c>
      <c r="AX15" s="244">
        <f>'Ekonomicka previazanost'!AX15/'Ekonomicka previazanost'!$BB15</f>
        <v>5.7764465889447301E-2</v>
      </c>
      <c r="AY15" s="244">
        <f>'Ekonomicka previazanost'!AY15/'Ekonomicka previazanost'!$BB15</f>
        <v>4.1795950337464152E-2</v>
      </c>
      <c r="AZ15" s="244">
        <f>'Ekonomicka previazanost'!AZ15/'Ekonomicka previazanost'!$BB15</f>
        <v>1.3944789856727756E-2</v>
      </c>
      <c r="BB15" s="244">
        <f t="shared" si="0"/>
        <v>0.99999999999999967</v>
      </c>
    </row>
    <row r="16" spans="1:55" ht="14.25" customHeight="1" x14ac:dyDescent="0.25">
      <c r="A16" s="246" t="s">
        <v>19</v>
      </c>
      <c r="B16" s="244">
        <f>'Ekonomicka previazanost'!B16/'Ekonomicka previazanost'!$BB16</f>
        <v>1.4347499030727946E-3</v>
      </c>
      <c r="C16" s="244">
        <f>'Ekonomicka previazanost'!C16/'Ekonomicka previazanost'!$BB16</f>
        <v>8.8087571858001534E-3</v>
      </c>
      <c r="D16" s="244">
        <f>'Ekonomicka previazanost'!D16/'Ekonomicka previazanost'!$BB16</f>
        <v>1.1067430176250333E-2</v>
      </c>
      <c r="E16" s="244">
        <f>'Ekonomicka previazanost'!E16/'Ekonomicka previazanost'!$BB16</f>
        <v>5.9679078386737514E-2</v>
      </c>
      <c r="F16" s="244">
        <f>'Ekonomicka previazanost'!F16/'Ekonomicka previazanost'!$BB16</f>
        <v>1.9712801370083643E-2</v>
      </c>
      <c r="G16" s="244">
        <f>'Ekonomicka previazanost'!G16/'Ekonomicka previazanost'!$BB16</f>
        <v>8.7784322559514103E-3</v>
      </c>
      <c r="H16" s="244">
        <f>'Ekonomicka previazanost'!H16/'Ekonomicka previazanost'!$BB16</f>
        <v>2.0596101761150804E-2</v>
      </c>
      <c r="I16" s="244">
        <f>'Ekonomicka previazanost'!I16/'Ekonomicka previazanost'!$BB16</f>
        <v>9.0881506525171442E-3</v>
      </c>
      <c r="J16" s="244">
        <f>'Ekonomicka previazanost'!J16/'Ekonomicka previazanost'!$BB16</f>
        <v>4.7636804680186565E-2</v>
      </c>
      <c r="K16" s="244">
        <f>'Ekonomicka previazanost'!K16/'Ekonomicka previazanost'!$BB16</f>
        <v>2.0750410607861966E-2</v>
      </c>
      <c r="L16" s="244">
        <f>'Ekonomicka previazanost'!L16/'Ekonomicka previazanost'!$BB16</f>
        <v>6.9081549788921563E-3</v>
      </c>
      <c r="M16" s="244">
        <f>'Ekonomicka previazanost'!M16/'Ekonomicka previazanost'!$BB16</f>
        <v>1.8470953643561636E-2</v>
      </c>
      <c r="N16" s="244">
        <f>'Ekonomicka previazanost'!N16/'Ekonomicka previazanost'!$BB16</f>
        <v>4.4228290736588058E-2</v>
      </c>
      <c r="O16" s="244">
        <f>'Ekonomicka previazanost'!O16/'Ekonomicka previazanost'!$BB16</f>
        <v>1.2077405852119161E-2</v>
      </c>
      <c r="P16" s="244">
        <f>'Ekonomicka previazanost'!P16/'Ekonomicka previazanost'!$BB16</f>
        <v>0</v>
      </c>
      <c r="Q16" s="244">
        <f>'Ekonomicka previazanost'!Q16/'Ekonomicka previazanost'!$BB16</f>
        <v>6.0814763519237069E-3</v>
      </c>
      <c r="R16" s="244">
        <f>'Ekonomicka previazanost'!R16/'Ekonomicka previazanost'!$BB16</f>
        <v>1.5944014109684063E-2</v>
      </c>
      <c r="S16" s="244">
        <f>'Ekonomicka previazanost'!S16/'Ekonomicka previazanost'!$BB16</f>
        <v>8.5803922854405315E-3</v>
      </c>
      <c r="T16" s="244">
        <f>'Ekonomicka previazanost'!T16/'Ekonomicka previazanost'!$BB16</f>
        <v>1.9559972500605979E-2</v>
      </c>
      <c r="U16" s="244">
        <f>'Ekonomicka previazanost'!U16/'Ekonomicka previazanost'!$BB16</f>
        <v>8.1516065420579667E-3</v>
      </c>
      <c r="V16" s="244">
        <f>'Ekonomicka previazanost'!V16/'Ekonomicka previazanost'!$BB16</f>
        <v>1.3137391688030849E-2</v>
      </c>
      <c r="W16" s="244">
        <f>'Ekonomicka previazanost'!W16/'Ekonomicka previazanost'!$BB16</f>
        <v>2.2626189638286172E-2</v>
      </c>
      <c r="X16" s="244">
        <f>'Ekonomicka previazanost'!X16/'Ekonomicka previazanost'!$BB16</f>
        <v>1.2139562097013961E-2</v>
      </c>
      <c r="Y16" s="244">
        <f>'Ekonomicka previazanost'!Y16/'Ekonomicka previazanost'!$BB16</f>
        <v>1.4573237337549876E-2</v>
      </c>
      <c r="Z16" s="244">
        <f>'Ekonomicka previazanost'!Z16/'Ekonomicka previazanost'!$BB16</f>
        <v>5.4664976890776481E-3</v>
      </c>
      <c r="AA16" s="244">
        <f>'Ekonomicka previazanost'!AA16/'Ekonomicka previazanost'!$BB16</f>
        <v>2.0775151806956091E-2</v>
      </c>
      <c r="AB16" s="244">
        <f>'Ekonomicka previazanost'!AB16/'Ekonomicka previazanost'!$BB16</f>
        <v>2.6930778309123648E-3</v>
      </c>
      <c r="AC16" s="244">
        <f>'Ekonomicka previazanost'!AC16/'Ekonomicka previazanost'!$BB16</f>
        <v>1.0226507095174723E-2</v>
      </c>
      <c r="AD16" s="244">
        <f>'Ekonomicka previazanost'!AD16/'Ekonomicka previazanost'!$BB16</f>
        <v>7.0427091492250406E-3</v>
      </c>
      <c r="AE16" s="244">
        <f>'Ekonomicka previazanost'!AE16/'Ekonomicka previazanost'!$BB16</f>
        <v>2.1179919085783521E-2</v>
      </c>
      <c r="AF16" s="244">
        <f>'Ekonomicka previazanost'!AF16/'Ekonomicka previazanost'!$BB16</f>
        <v>1.7791322235748822E-2</v>
      </c>
      <c r="AG16" s="244">
        <f>'Ekonomicka previazanost'!AG16/'Ekonomicka previazanost'!$BB16</f>
        <v>1.3382051365605645E-2</v>
      </c>
      <c r="AH16" s="244">
        <f>'Ekonomicka previazanost'!AH16/'Ekonomicka previazanost'!$BB16</f>
        <v>8.4215771149673033E-2</v>
      </c>
      <c r="AI16" s="244">
        <f>'Ekonomicka previazanost'!AI16/'Ekonomicka previazanost'!$BB16</f>
        <v>2.1559261791662468E-2</v>
      </c>
      <c r="AJ16" s="244">
        <f>'Ekonomicka previazanost'!AJ16/'Ekonomicka previazanost'!$BB16</f>
        <v>6.0465777378033297E-3</v>
      </c>
      <c r="AK16" s="244">
        <f>'Ekonomicka previazanost'!AK16/'Ekonomicka previazanost'!$BB16</f>
        <v>2.7136310489157513E-2</v>
      </c>
      <c r="AL16" s="244">
        <f>'Ekonomicka previazanost'!AL16/'Ekonomicka previazanost'!$BB16</f>
        <v>1.6288437652606669E-2</v>
      </c>
      <c r="AM16" s="244">
        <f>'Ekonomicka previazanost'!AM16/'Ekonomicka previazanost'!$BB16</f>
        <v>1.7671597822315373E-2</v>
      </c>
      <c r="AN16" s="244">
        <f>'Ekonomicka previazanost'!AN16/'Ekonomicka previazanost'!$BB16</f>
        <v>1.4119656523187958E-2</v>
      </c>
      <c r="AO16" s="244">
        <f>'Ekonomicka previazanost'!AO16/'Ekonomicka previazanost'!$BB16</f>
        <v>3.6262482820717735E-2</v>
      </c>
      <c r="AP16" s="244">
        <f>'Ekonomicka previazanost'!AP16/'Ekonomicka previazanost'!$BB16</f>
        <v>1.1136351363901717E-2</v>
      </c>
      <c r="AQ16" s="244">
        <f>'Ekonomicka previazanost'!AQ16/'Ekonomicka previazanost'!$BB16</f>
        <v>7.6392354020286563E-3</v>
      </c>
      <c r="AR16" s="244">
        <f>'Ekonomicka previazanost'!AR16/'Ekonomicka previazanost'!$BB16</f>
        <v>5.4058753439576931E-2</v>
      </c>
      <c r="AS16" s="244">
        <f>'Ekonomicka previazanost'!AS16/'Ekonomicka previazanost'!$BB16</f>
        <v>4.5791540002943346E-2</v>
      </c>
      <c r="AT16" s="244">
        <f>'Ekonomicka previazanost'!AT16/'Ekonomicka previazanost'!$BB16</f>
        <v>5.0328842121034586E-3</v>
      </c>
      <c r="AU16" s="244">
        <f>'Ekonomicka previazanost'!AU16/'Ekonomicka previazanost'!$BB16</f>
        <v>3.0956198008387933E-2</v>
      </c>
      <c r="AV16" s="244">
        <f>'Ekonomicka previazanost'!AV16/'Ekonomicka previazanost'!$BB16</f>
        <v>1.9382709381844554E-2</v>
      </c>
      <c r="AW16" s="244">
        <f>'Ekonomicka previazanost'!AW16/'Ekonomicka previazanost'!$BB16</f>
        <v>2.8226725132558098E-2</v>
      </c>
      <c r="AX16" s="244">
        <f>'Ekonomicka previazanost'!AX16/'Ekonomicka previazanost'!$BB16</f>
        <v>3.8413222900755037E-2</v>
      </c>
      <c r="AY16" s="244">
        <f>'Ekonomicka previazanost'!AY16/'Ekonomicka previazanost'!$BB16</f>
        <v>1.7568078041664097E-2</v>
      </c>
      <c r="AZ16" s="244">
        <f>'Ekonomicka previazanost'!AZ16/'Ekonomicka previazanost'!$BB16</f>
        <v>9.9056051272618864E-3</v>
      </c>
      <c r="BB16" s="244">
        <f t="shared" si="0"/>
        <v>1.0000000000000002</v>
      </c>
    </row>
    <row r="17" spans="1:54" ht="14.25" customHeight="1" x14ac:dyDescent="0.25">
      <c r="A17" s="245" t="s">
        <v>20</v>
      </c>
      <c r="B17" s="244">
        <f>'Ekonomicka previazanost'!B17/'Ekonomicka previazanost'!$BB17</f>
        <v>4.5506801141886764E-3</v>
      </c>
      <c r="C17" s="244">
        <f>'Ekonomicka previazanost'!C17/'Ekonomicka previazanost'!$BB17</f>
        <v>2.4312069455022611E-3</v>
      </c>
      <c r="D17" s="244">
        <f>'Ekonomicka previazanost'!D17/'Ekonomicka previazanost'!$BB17</f>
        <v>4.8287682464033862E-3</v>
      </c>
      <c r="E17" s="244">
        <f>'Ekonomicka previazanost'!E17/'Ekonomicka previazanost'!$BB17</f>
        <v>3.1689688896217517E-2</v>
      </c>
      <c r="F17" s="244">
        <f>'Ekonomicka previazanost'!F17/'Ekonomicka previazanost'!$BB17</f>
        <v>8.3590099745381573E-3</v>
      </c>
      <c r="G17" s="244">
        <f>'Ekonomicka previazanost'!G17/'Ekonomicka previazanost'!$BB17</f>
        <v>1.5097188483663131E-2</v>
      </c>
      <c r="H17" s="244">
        <f>'Ekonomicka previazanost'!H17/'Ekonomicka previazanost'!$BB17</f>
        <v>2.9230415598430391E-2</v>
      </c>
      <c r="I17" s="244">
        <f>'Ekonomicka previazanost'!I17/'Ekonomicka previazanost'!$BB17</f>
        <v>2.2414245413507391E-3</v>
      </c>
      <c r="J17" s="244">
        <f>'Ekonomicka previazanost'!J17/'Ekonomicka previazanost'!$BB17</f>
        <v>3.7706737864243223E-2</v>
      </c>
      <c r="K17" s="244">
        <f>'Ekonomicka previazanost'!K17/'Ekonomicka previazanost'!$BB17</f>
        <v>1.6936429198777324E-2</v>
      </c>
      <c r="L17" s="244">
        <f>'Ekonomicka previazanost'!L17/'Ekonomicka previazanost'!$BB17</f>
        <v>2.681938147048014E-3</v>
      </c>
      <c r="M17" s="244">
        <f>'Ekonomicka previazanost'!M17/'Ekonomicka previazanost'!$BB17</f>
        <v>8.7446142571054493E-3</v>
      </c>
      <c r="N17" s="244">
        <f>'Ekonomicka previazanost'!N17/'Ekonomicka previazanost'!$BB17</f>
        <v>3.5871506599995683E-2</v>
      </c>
      <c r="O17" s="244">
        <f>'Ekonomicka previazanost'!O17/'Ekonomicka previazanost'!$BB17</f>
        <v>1.2669554256140664E-2</v>
      </c>
      <c r="P17" s="244">
        <f>'Ekonomicka previazanost'!P17/'Ekonomicka previazanost'!$BB17</f>
        <v>4.0946038636534149E-2</v>
      </c>
      <c r="Q17" s="244">
        <f>'Ekonomicka previazanost'!Q17/'Ekonomicka previazanost'!$BB17</f>
        <v>0</v>
      </c>
      <c r="R17" s="244">
        <f>'Ekonomicka previazanost'!R17/'Ekonomicka previazanost'!$BB17</f>
        <v>1.3645730060488298E-2</v>
      </c>
      <c r="S17" s="244">
        <f>'Ekonomicka previazanost'!S17/'Ekonomicka previazanost'!$BB17</f>
        <v>0</v>
      </c>
      <c r="T17" s="244">
        <f>'Ekonomicka previazanost'!T17/'Ekonomicka previazanost'!$BB17</f>
        <v>9.2904407578371061E-3</v>
      </c>
      <c r="U17" s="244">
        <f>'Ekonomicka previazanost'!U17/'Ekonomicka previazanost'!$BB17</f>
        <v>2.6690801145594746E-3</v>
      </c>
      <c r="V17" s="244">
        <f>'Ekonomicka previazanost'!V17/'Ekonomicka previazanost'!$BB17</f>
        <v>4.8761469060262519E-3</v>
      </c>
      <c r="W17" s="244">
        <f>'Ekonomicka previazanost'!W17/'Ekonomicka previazanost'!$BB17</f>
        <v>1.2533555690347989E-2</v>
      </c>
      <c r="X17" s="244">
        <f>'Ekonomicka previazanost'!X17/'Ekonomicka previazanost'!$BB17</f>
        <v>5.8462466815952119E-3</v>
      </c>
      <c r="Y17" s="244">
        <f>'Ekonomicka previazanost'!Y17/'Ekonomicka previazanost'!$BB17</f>
        <v>8.1371504006927213E-3</v>
      </c>
      <c r="Z17" s="244">
        <f>'Ekonomicka previazanost'!Z17/'Ekonomicka previazanost'!$BB17</f>
        <v>2.874915473158832E-3</v>
      </c>
      <c r="AA17" s="244">
        <f>'Ekonomicka previazanost'!AA17/'Ekonomicka previazanost'!$BB17</f>
        <v>1.6493438821558799E-2</v>
      </c>
      <c r="AB17" s="244">
        <f>'Ekonomicka previazanost'!AB17/'Ekonomicka previazanost'!$BB17</f>
        <v>9.4928004733156355E-5</v>
      </c>
      <c r="AC17" s="244">
        <f>'Ekonomicka previazanost'!AC17/'Ekonomicka previazanost'!$BB17</f>
        <v>7.1475464019032167E-3</v>
      </c>
      <c r="AD17" s="244">
        <f>'Ekonomicka previazanost'!AD17/'Ekonomicka previazanost'!$BB17</f>
        <v>4.8274501592140027E-3</v>
      </c>
      <c r="AE17" s="244">
        <f>'Ekonomicka previazanost'!AE17/'Ekonomicka previazanost'!$BB17</f>
        <v>1.1246571911283018E-2</v>
      </c>
      <c r="AF17" s="244">
        <f>'Ekonomicka previazanost'!AF17/'Ekonomicka previazanost'!$BB17</f>
        <v>4.5417949139665202E-2</v>
      </c>
      <c r="AG17" s="244">
        <f>'Ekonomicka previazanost'!AG17/'Ekonomicka previazanost'!$BB17</f>
        <v>8.1496386262259017E-3</v>
      </c>
      <c r="AH17" s="244">
        <f>'Ekonomicka previazanost'!AH17/'Ekonomicka previazanost'!$BB17</f>
        <v>8.7789240143540906E-2</v>
      </c>
      <c r="AI17" s="244">
        <f>'Ekonomicka previazanost'!AI17/'Ekonomicka previazanost'!$BB17</f>
        <v>1.0713601209732249E-2</v>
      </c>
      <c r="AJ17" s="244">
        <f>'Ekonomicka previazanost'!AJ17/'Ekonomicka previazanost'!$BB17</f>
        <v>1.3294652698119353E-3</v>
      </c>
      <c r="AK17" s="244">
        <f>'Ekonomicka previazanost'!AK17/'Ekonomicka previazanost'!$BB17</f>
        <v>3.7012183843323512E-2</v>
      </c>
      <c r="AL17" s="244">
        <f>'Ekonomicka previazanost'!AL17/'Ekonomicka previazanost'!$BB17</f>
        <v>9.7899745494250037E-3</v>
      </c>
      <c r="AM17" s="244">
        <f>'Ekonomicka previazanost'!AM17/'Ekonomicka previazanost'!$BB17</f>
        <v>5.1907627000470011E-2</v>
      </c>
      <c r="AN17" s="244">
        <f>'Ekonomicka previazanost'!AN17/'Ekonomicka previazanost'!$BB17</f>
        <v>2.0150724618714703E-2</v>
      </c>
      <c r="AO17" s="244">
        <f>'Ekonomicka previazanost'!AO17/'Ekonomicka previazanost'!$BB17</f>
        <v>2.0517796874236389E-2</v>
      </c>
      <c r="AP17" s="244">
        <f>'Ekonomicka previazanost'!AP17/'Ekonomicka previazanost'!$BB17</f>
        <v>2.7932810326105877E-2</v>
      </c>
      <c r="AQ17" s="244">
        <f>'Ekonomicka previazanost'!AQ17/'Ekonomicka previazanost'!$BB17</f>
        <v>6.3332253073212719E-2</v>
      </c>
      <c r="AR17" s="244">
        <f>'Ekonomicka previazanost'!AR17/'Ekonomicka previazanost'!$BB17</f>
        <v>2.405804421091513E-2</v>
      </c>
      <c r="AS17" s="244">
        <f>'Ekonomicka previazanost'!AS17/'Ekonomicka previazanost'!$BB17</f>
        <v>3.9142171422324609E-2</v>
      </c>
      <c r="AT17" s="244">
        <f>'Ekonomicka previazanost'!AT17/'Ekonomicka previazanost'!$BB17</f>
        <v>2.9671186679384086E-2</v>
      </c>
      <c r="AU17" s="244">
        <f>'Ekonomicka previazanost'!AU17/'Ekonomicka previazanost'!$BB17</f>
        <v>2.6165039003742497E-2</v>
      </c>
      <c r="AV17" s="244">
        <f>'Ekonomicka previazanost'!AV17/'Ekonomicka previazanost'!$BB17</f>
        <v>2.077068092112673E-2</v>
      </c>
      <c r="AW17" s="244">
        <f>'Ekonomicka previazanost'!AW17/'Ekonomicka previazanost'!$BB17</f>
        <v>1.6042388408657911E-2</v>
      </c>
      <c r="AX17" s="244">
        <f>'Ekonomicka previazanost'!AX17/'Ekonomicka previazanost'!$BB17</f>
        <v>7.5323191464236258E-2</v>
      </c>
      <c r="AY17" s="244">
        <f>'Ekonomicka previazanost'!AY17/'Ekonomicka previazanost'!$BB17</f>
        <v>2.4344075686923278E-2</v>
      </c>
      <c r="AZ17" s="244">
        <f>'Ekonomicka previazanost'!AZ17/'Ekonomicka previazanost'!$BB17</f>
        <v>6.7715543846878813E-3</v>
      </c>
      <c r="BB17" s="244">
        <f t="shared" si="0"/>
        <v>0.99999999999999956</v>
      </c>
    </row>
    <row r="18" spans="1:54" ht="14.25" customHeight="1" x14ac:dyDescent="0.25">
      <c r="A18" s="245" t="s">
        <v>21</v>
      </c>
      <c r="B18" s="244">
        <f>'Ekonomicka previazanost'!B18/'Ekonomicka previazanost'!$BB18</f>
        <v>2.1858946185782744E-3</v>
      </c>
      <c r="C18" s="244">
        <f>'Ekonomicka previazanost'!C18/'Ekonomicka previazanost'!$BB18</f>
        <v>1.6047203263582891E-2</v>
      </c>
      <c r="D18" s="244">
        <f>'Ekonomicka previazanost'!D18/'Ekonomicka previazanost'!$BB18</f>
        <v>3.9887415044649446E-2</v>
      </c>
      <c r="E18" s="244">
        <f>'Ekonomicka previazanost'!E18/'Ekonomicka previazanost'!$BB18</f>
        <v>3.2371529104175907E-2</v>
      </c>
      <c r="F18" s="244">
        <f>'Ekonomicka previazanost'!F18/'Ekonomicka previazanost'!$BB18</f>
        <v>2.5967495089557466E-2</v>
      </c>
      <c r="G18" s="244">
        <f>'Ekonomicka previazanost'!G18/'Ekonomicka previazanost'!$BB18</f>
        <v>5.4741313194740394E-3</v>
      </c>
      <c r="H18" s="244">
        <f>'Ekonomicka previazanost'!H18/'Ekonomicka previazanost'!$BB18</f>
        <v>1.138120411586065E-2</v>
      </c>
      <c r="I18" s="244">
        <f>'Ekonomicka previazanost'!I18/'Ekonomicka previazanost'!$BB18</f>
        <v>1.5893608452190566E-2</v>
      </c>
      <c r="J18" s="244">
        <f>'Ekonomicka previazanost'!J18/'Ekonomicka previazanost'!$BB18</f>
        <v>8.5097080161549987E-2</v>
      </c>
      <c r="K18" s="244">
        <f>'Ekonomicka previazanost'!K18/'Ekonomicka previazanost'!$BB18</f>
        <v>9.9811409163423712E-3</v>
      </c>
      <c r="L18" s="244">
        <f>'Ekonomicka previazanost'!L18/'Ekonomicka previazanost'!$BB18</f>
        <v>3.8215637567174049E-3</v>
      </c>
      <c r="M18" s="244">
        <f>'Ekonomicka previazanost'!M18/'Ekonomicka previazanost'!$BB18</f>
        <v>9.6738962001318776E-3</v>
      </c>
      <c r="N18" s="244">
        <f>'Ekonomicka previazanost'!N18/'Ekonomicka previazanost'!$BB18</f>
        <v>3.1262553587783418E-2</v>
      </c>
      <c r="O18" s="244">
        <f>'Ekonomicka previazanost'!O18/'Ekonomicka previazanost'!$BB18</f>
        <v>6.8706337099245845E-3</v>
      </c>
      <c r="P18" s="244">
        <f>'Ekonomicka previazanost'!P18/'Ekonomicka previazanost'!$BB18</f>
        <v>2.3274648350119723E-2</v>
      </c>
      <c r="Q18" s="244">
        <f>'Ekonomicka previazanost'!Q18/'Ekonomicka previazanost'!$BB18</f>
        <v>2.9585530721152088E-3</v>
      </c>
      <c r="R18" s="244">
        <f>'Ekonomicka previazanost'!R18/'Ekonomicka previazanost'!$BB18</f>
        <v>0</v>
      </c>
      <c r="S18" s="244">
        <f>'Ekonomicka previazanost'!S18/'Ekonomicka previazanost'!$BB18</f>
        <v>3.3229515594078371E-2</v>
      </c>
      <c r="T18" s="244">
        <f>'Ekonomicka previazanost'!T18/'Ekonomicka previazanost'!$BB18</f>
        <v>1.1441066972243046E-2</v>
      </c>
      <c r="U18" s="244">
        <f>'Ekonomicka previazanost'!U18/'Ekonomicka previazanost'!$BB18</f>
        <v>1.5622349260889172E-3</v>
      </c>
      <c r="V18" s="244">
        <f>'Ekonomicka previazanost'!V18/'Ekonomicka previazanost'!$BB18</f>
        <v>1.724358688081289E-2</v>
      </c>
      <c r="W18" s="244">
        <f>'Ekonomicka previazanost'!W18/'Ekonomicka previazanost'!$BB18</f>
        <v>3.555543741890857E-2</v>
      </c>
      <c r="X18" s="244">
        <f>'Ekonomicka previazanost'!X18/'Ekonomicka previazanost'!$BB18</f>
        <v>3.2620272423428714E-2</v>
      </c>
      <c r="Y18" s="244">
        <f>'Ekonomicka previazanost'!Y18/'Ekonomicka previazanost'!$BB18</f>
        <v>2.4324293017971559E-2</v>
      </c>
      <c r="Z18" s="244">
        <f>'Ekonomicka previazanost'!Z18/'Ekonomicka previazanost'!$BB18</f>
        <v>1.2323923611098526E-2</v>
      </c>
      <c r="AA18" s="244">
        <f>'Ekonomicka previazanost'!AA18/'Ekonomicka previazanost'!$BB18</f>
        <v>4.1903315497668236E-2</v>
      </c>
      <c r="AB18" s="244">
        <f>'Ekonomicka previazanost'!AB18/'Ekonomicka previazanost'!$BB18</f>
        <v>1.9747529314946507E-3</v>
      </c>
      <c r="AC18" s="244">
        <f>'Ekonomicka previazanost'!AC18/'Ekonomicka previazanost'!$BB18</f>
        <v>4.6581791774500227E-3</v>
      </c>
      <c r="AD18" s="244">
        <f>'Ekonomicka previazanost'!AD18/'Ekonomicka previazanost'!$BB18</f>
        <v>3.6254744438396561E-3</v>
      </c>
      <c r="AE18" s="244">
        <f>'Ekonomicka previazanost'!AE18/'Ekonomicka previazanost'!$BB18</f>
        <v>1.1488554877916795E-2</v>
      </c>
      <c r="AF18" s="244">
        <f>'Ekonomicka previazanost'!AF18/'Ekonomicka previazanost'!$BB18</f>
        <v>7.601423774230706E-3</v>
      </c>
      <c r="AG18" s="244">
        <f>'Ekonomicka previazanost'!AG18/'Ekonomicka previazanost'!$BB18</f>
        <v>2.7011192269419341E-2</v>
      </c>
      <c r="AH18" s="244">
        <f>'Ekonomicka previazanost'!AH18/'Ekonomicka previazanost'!$BB18</f>
        <v>4.3595948000169624E-2</v>
      </c>
      <c r="AI18" s="244">
        <f>'Ekonomicka previazanost'!AI18/'Ekonomicka previazanost'!$BB18</f>
        <v>9.1283516896474726E-3</v>
      </c>
      <c r="AJ18" s="244">
        <f>'Ekonomicka previazanost'!AJ18/'Ekonomicka previazanost'!$BB18</f>
        <v>8.0110075294039535E-3</v>
      </c>
      <c r="AK18" s="244">
        <f>'Ekonomicka previazanost'!AK18/'Ekonomicka previazanost'!$BB18</f>
        <v>1.6479183155375186E-2</v>
      </c>
      <c r="AL18" s="244">
        <f>'Ekonomicka previazanost'!AL18/'Ekonomicka previazanost'!$BB18</f>
        <v>9.0093398869023865E-3</v>
      </c>
      <c r="AM18" s="244">
        <f>'Ekonomicka previazanost'!AM18/'Ekonomicka previazanost'!$BB18</f>
        <v>1.2429982061135304E-2</v>
      </c>
      <c r="AN18" s="244">
        <f>'Ekonomicka previazanost'!AN18/'Ekonomicka previazanost'!$BB18</f>
        <v>7.8934794154114467E-3</v>
      </c>
      <c r="AO18" s="244">
        <f>'Ekonomicka previazanost'!AO18/'Ekonomicka previazanost'!$BB18</f>
        <v>2.8297938031998211E-2</v>
      </c>
      <c r="AP18" s="244">
        <f>'Ekonomicka previazanost'!AP18/'Ekonomicka previazanost'!$BB18</f>
        <v>5.8025311978401059E-3</v>
      </c>
      <c r="AQ18" s="244">
        <f>'Ekonomicka previazanost'!AQ18/'Ekonomicka previazanost'!$BB18</f>
        <v>5.5501288473238774E-3</v>
      </c>
      <c r="AR18" s="244">
        <f>'Ekonomicka previazanost'!AR18/'Ekonomicka previazanost'!$BB18</f>
        <v>3.4776993590356874E-2</v>
      </c>
      <c r="AS18" s="244">
        <f>'Ekonomicka previazanost'!AS18/'Ekonomicka previazanost'!$BB18</f>
        <v>7.6248066332745057E-2</v>
      </c>
      <c r="AT18" s="244">
        <f>'Ekonomicka previazanost'!AT18/'Ekonomicka previazanost'!$BB18</f>
        <v>4.0576335485844354E-3</v>
      </c>
      <c r="AU18" s="244">
        <f>'Ekonomicka previazanost'!AU18/'Ekonomicka previazanost'!$BB18</f>
        <v>2.2655714253075006E-2</v>
      </c>
      <c r="AV18" s="244">
        <f>'Ekonomicka previazanost'!AV18/'Ekonomicka previazanost'!$BB18</f>
        <v>4.4160545679312567E-2</v>
      </c>
      <c r="AW18" s="244">
        <f>'Ekonomicka previazanost'!AW18/'Ekonomicka previazanost'!$BB18</f>
        <v>1.3353024269843536E-2</v>
      </c>
      <c r="AX18" s="244">
        <f>'Ekonomicka previazanost'!AX18/'Ekonomicka previazanost'!$BB18</f>
        <v>2.9283299888982608E-2</v>
      </c>
      <c r="AY18" s="244">
        <f>'Ekonomicka previazanost'!AY18/'Ekonomicka previazanost'!$BB18</f>
        <v>2.4979633225069315E-2</v>
      </c>
      <c r="AZ18" s="244">
        <f>'Ekonomicka previazanost'!AZ18/'Ekonomicka previazanost'!$BB18</f>
        <v>1.5575424817418962E-2</v>
      </c>
      <c r="BB18" s="244">
        <f t="shared" si="0"/>
        <v>0.99999999999999978</v>
      </c>
    </row>
    <row r="19" spans="1:54" ht="14.25" customHeight="1" x14ac:dyDescent="0.25">
      <c r="A19" s="245" t="s">
        <v>22</v>
      </c>
      <c r="B19" s="244">
        <f>'Ekonomicka previazanost'!B19/'Ekonomicka previazanost'!$BB19</f>
        <v>0</v>
      </c>
      <c r="C19" s="244">
        <f>'Ekonomicka previazanost'!C19/'Ekonomicka previazanost'!$BB19</f>
        <v>1.5809266446478135E-2</v>
      </c>
      <c r="D19" s="244">
        <f>'Ekonomicka previazanost'!D19/'Ekonomicka previazanost'!$BB19</f>
        <v>9.0588233964400567E-3</v>
      </c>
      <c r="E19" s="244">
        <f>'Ekonomicka previazanost'!E19/'Ekonomicka previazanost'!$BB19</f>
        <v>2.2455309339821879E-2</v>
      </c>
      <c r="F19" s="244">
        <f>'Ekonomicka previazanost'!F19/'Ekonomicka previazanost'!$BB19</f>
        <v>3.792375161014027E-2</v>
      </c>
      <c r="G19" s="244">
        <f>'Ekonomicka previazanost'!G19/'Ekonomicka previazanost'!$BB19</f>
        <v>8.3405686933572601E-3</v>
      </c>
      <c r="H19" s="244">
        <f>'Ekonomicka previazanost'!H19/'Ekonomicka previazanost'!$BB19</f>
        <v>7.1497071130815744E-3</v>
      </c>
      <c r="I19" s="244">
        <f>'Ekonomicka previazanost'!I19/'Ekonomicka previazanost'!$BB19</f>
        <v>2.73603319088885E-3</v>
      </c>
      <c r="J19" s="244">
        <f>'Ekonomicka previazanost'!J19/'Ekonomicka previazanost'!$BB19</f>
        <v>0.13986800151818843</v>
      </c>
      <c r="K19" s="244">
        <f>'Ekonomicka previazanost'!K19/'Ekonomicka previazanost'!$BB19</f>
        <v>1.0128658703483605E-2</v>
      </c>
      <c r="L19" s="244">
        <f>'Ekonomicka previazanost'!L19/'Ekonomicka previazanost'!$BB19</f>
        <v>2.0836246492272059E-3</v>
      </c>
      <c r="M19" s="244">
        <f>'Ekonomicka previazanost'!M19/'Ekonomicka previazanost'!$BB19</f>
        <v>8.5010353990690596E-3</v>
      </c>
      <c r="N19" s="244">
        <f>'Ekonomicka previazanost'!N19/'Ekonomicka previazanost'!$BB19</f>
        <v>4.7222477979869462E-2</v>
      </c>
      <c r="O19" s="244">
        <f>'Ekonomicka previazanost'!O19/'Ekonomicka previazanost'!$BB19</f>
        <v>2.7261586767745392E-2</v>
      </c>
      <c r="P19" s="244">
        <f>'Ekonomicka previazanost'!P19/'Ekonomicka previazanost'!$BB19</f>
        <v>3.1668912828031547E-2</v>
      </c>
      <c r="Q19" s="244">
        <f>'Ekonomicka previazanost'!Q19/'Ekonomicka previazanost'!$BB19</f>
        <v>0</v>
      </c>
      <c r="R19" s="244">
        <f>'Ekonomicka previazanost'!R19/'Ekonomicka previazanost'!$BB19</f>
        <v>8.4016495674961778E-2</v>
      </c>
      <c r="S19" s="244">
        <f>'Ekonomicka previazanost'!S19/'Ekonomicka previazanost'!$BB19</f>
        <v>0</v>
      </c>
      <c r="T19" s="244">
        <f>'Ekonomicka previazanost'!T19/'Ekonomicka previazanost'!$BB19</f>
        <v>9.5564774524291747E-3</v>
      </c>
      <c r="U19" s="244">
        <f>'Ekonomicka previazanost'!U19/'Ekonomicka previazanost'!$BB19</f>
        <v>8.1385470884748411E-4</v>
      </c>
      <c r="V19" s="244">
        <f>'Ekonomicka previazanost'!V19/'Ekonomicka previazanost'!$BB19</f>
        <v>0</v>
      </c>
      <c r="W19" s="244">
        <f>'Ekonomicka previazanost'!W19/'Ekonomicka previazanost'!$BB19</f>
        <v>4.7538828683282061E-2</v>
      </c>
      <c r="X19" s="244">
        <f>'Ekonomicka previazanost'!X19/'Ekonomicka previazanost'!$BB19</f>
        <v>7.6907869578453159E-3</v>
      </c>
      <c r="Y19" s="244">
        <f>'Ekonomicka previazanost'!Y19/'Ekonomicka previazanost'!$BB19</f>
        <v>9.1973035338731093E-3</v>
      </c>
      <c r="Z19" s="244">
        <f>'Ekonomicka previazanost'!Z19/'Ekonomicka previazanost'!$BB19</f>
        <v>8.5912757541666898E-3</v>
      </c>
      <c r="AA19" s="244">
        <f>'Ekonomicka previazanost'!AA19/'Ekonomicka previazanost'!$BB19</f>
        <v>7.8903503071602293E-2</v>
      </c>
      <c r="AB19" s="244">
        <f>'Ekonomicka previazanost'!AB19/'Ekonomicka previazanost'!$BB19</f>
        <v>0</v>
      </c>
      <c r="AC19" s="244">
        <f>'Ekonomicka previazanost'!AC19/'Ekonomicka previazanost'!$BB19</f>
        <v>2.6294200639090321E-3</v>
      </c>
      <c r="AD19" s="244">
        <f>'Ekonomicka previazanost'!AD19/'Ekonomicka previazanost'!$BB19</f>
        <v>1.4306172333860062E-3</v>
      </c>
      <c r="AE19" s="244">
        <f>'Ekonomicka previazanost'!AE19/'Ekonomicka previazanost'!$BB19</f>
        <v>7.9693193614960266E-3</v>
      </c>
      <c r="AF19" s="244">
        <f>'Ekonomicka previazanost'!AF19/'Ekonomicka previazanost'!$BB19</f>
        <v>5.4604157185859786E-3</v>
      </c>
      <c r="AG19" s="244">
        <f>'Ekonomicka previazanost'!AG19/'Ekonomicka previazanost'!$BB19</f>
        <v>6.6400282800305032E-3</v>
      </c>
      <c r="AH19" s="244">
        <f>'Ekonomicka previazanost'!AH19/'Ekonomicka previazanost'!$BB19</f>
        <v>4.4908854833597786E-2</v>
      </c>
      <c r="AI19" s="244">
        <f>'Ekonomicka previazanost'!AI19/'Ekonomicka previazanost'!$BB19</f>
        <v>3.5171735964220231E-3</v>
      </c>
      <c r="AJ19" s="244">
        <f>'Ekonomicka previazanost'!AJ19/'Ekonomicka previazanost'!$BB19</f>
        <v>6.9133265427370532E-3</v>
      </c>
      <c r="AK19" s="244">
        <f>'Ekonomicka previazanost'!AK19/'Ekonomicka previazanost'!$BB19</f>
        <v>1.1046603975810783E-2</v>
      </c>
      <c r="AL19" s="244">
        <f>'Ekonomicka previazanost'!AL19/'Ekonomicka previazanost'!$BB19</f>
        <v>6.3453022379103795E-3</v>
      </c>
      <c r="AM19" s="244">
        <f>'Ekonomicka previazanost'!AM19/'Ekonomicka previazanost'!$BB19</f>
        <v>1.5535403848202956E-2</v>
      </c>
      <c r="AN19" s="244">
        <f>'Ekonomicka previazanost'!AN19/'Ekonomicka previazanost'!$BB19</f>
        <v>1.7311269023575517E-2</v>
      </c>
      <c r="AO19" s="244">
        <f>'Ekonomicka previazanost'!AO19/'Ekonomicka previazanost'!$BB19</f>
        <v>3.0598612745328064E-2</v>
      </c>
      <c r="AP19" s="244">
        <f>'Ekonomicka previazanost'!AP19/'Ekonomicka previazanost'!$BB19</f>
        <v>4.2442661147692306E-3</v>
      </c>
      <c r="AQ19" s="244">
        <f>'Ekonomicka previazanost'!AQ19/'Ekonomicka previazanost'!$BB19</f>
        <v>0</v>
      </c>
      <c r="AR19" s="244">
        <f>'Ekonomicka previazanost'!AR19/'Ekonomicka previazanost'!$BB19</f>
        <v>1.3169893348298715E-2</v>
      </c>
      <c r="AS19" s="244">
        <f>'Ekonomicka previazanost'!AS19/'Ekonomicka previazanost'!$BB19</f>
        <v>9.8177977272034967E-3</v>
      </c>
      <c r="AT19" s="244">
        <f>'Ekonomicka previazanost'!AT19/'Ekonomicka previazanost'!$BB19</f>
        <v>3.382702967178818E-3</v>
      </c>
      <c r="AU19" s="244">
        <f>'Ekonomicka previazanost'!AU19/'Ekonomicka previazanost'!$BB19</f>
        <v>3.3970965253915665E-2</v>
      </c>
      <c r="AV19" s="244">
        <f>'Ekonomicka previazanost'!AV19/'Ekonomicka previazanost'!$BB19</f>
        <v>1.81991492735867E-2</v>
      </c>
      <c r="AW19" s="244">
        <f>'Ekonomicka previazanost'!AW19/'Ekonomicka previazanost'!$BB19</f>
        <v>1.6888650017993508E-2</v>
      </c>
      <c r="AX19" s="244">
        <f>'Ekonomicka previazanost'!AX19/'Ekonomicka previazanost'!$BB19</f>
        <v>5.483578012372696E-2</v>
      </c>
      <c r="AY19" s="244">
        <f>'Ekonomicka previazanost'!AY19/'Ekonomicka previazanost'!$BB19</f>
        <v>5.0175254918249271E-2</v>
      </c>
      <c r="AZ19" s="244">
        <f>'Ekonomicka previazanost'!AZ19/'Ekonomicka previazanost'!$BB19</f>
        <v>1.8492909321254618E-2</v>
      </c>
      <c r="BB19" s="244">
        <f t="shared" si="0"/>
        <v>0.99999999999999956</v>
      </c>
    </row>
    <row r="20" spans="1:54" ht="14.25" customHeight="1" x14ac:dyDescent="0.25">
      <c r="A20" s="246" t="s">
        <v>23</v>
      </c>
      <c r="B20" s="244">
        <f>'Ekonomicka previazanost'!B20/'Ekonomicka previazanost'!$BB20</f>
        <v>1.6833817523627076E-3</v>
      </c>
      <c r="C20" s="244">
        <f>'Ekonomicka previazanost'!C20/'Ekonomicka previazanost'!$BB20</f>
        <v>1.0302129768414426E-2</v>
      </c>
      <c r="D20" s="244">
        <f>'Ekonomicka previazanost'!D20/'Ekonomicka previazanost'!$BB20</f>
        <v>1.3638898534029095E-2</v>
      </c>
      <c r="E20" s="244">
        <f>'Ekonomicka previazanost'!E20/'Ekonomicka previazanost'!$BB20</f>
        <v>2.5351773488662691E-2</v>
      </c>
      <c r="F20" s="244">
        <f>'Ekonomicka previazanost'!F20/'Ekonomicka previazanost'!$BB20</f>
        <v>1.269723647885043E-2</v>
      </c>
      <c r="G20" s="244">
        <f>'Ekonomicka previazanost'!G20/'Ekonomicka previazanost'!$BB20</f>
        <v>6.0860931102896037E-3</v>
      </c>
      <c r="H20" s="244">
        <f>'Ekonomicka previazanost'!H20/'Ekonomicka previazanost'!$BB20</f>
        <v>2.1436448282386122E-2</v>
      </c>
      <c r="I20" s="244">
        <f>'Ekonomicka previazanost'!I20/'Ekonomicka previazanost'!$BB20</f>
        <v>5.9769089703780778E-3</v>
      </c>
      <c r="J20" s="244">
        <f>'Ekonomicka previazanost'!J20/'Ekonomicka previazanost'!$BB20</f>
        <v>4.8233505522559707E-2</v>
      </c>
      <c r="K20" s="244">
        <f>'Ekonomicka previazanost'!K20/'Ekonomicka previazanost'!$BB20</f>
        <v>1.6240117107521778E-2</v>
      </c>
      <c r="L20" s="244">
        <f>'Ekonomicka previazanost'!L20/'Ekonomicka previazanost'!$BB20</f>
        <v>3.8503886561390547E-3</v>
      </c>
      <c r="M20" s="244">
        <f>'Ekonomicka previazanost'!M20/'Ekonomicka previazanost'!$BB20</f>
        <v>1.2848902050701876E-2</v>
      </c>
      <c r="N20" s="244">
        <f>'Ekonomicka previazanost'!N20/'Ekonomicka previazanost'!$BB20</f>
        <v>5.3718584165531387E-2</v>
      </c>
      <c r="O20" s="244">
        <f>'Ekonomicka previazanost'!O20/'Ekonomicka previazanost'!$BB20</f>
        <v>1.064499984445736E-2</v>
      </c>
      <c r="P20" s="244">
        <f>'Ekonomicka previazanost'!P20/'Ekonomicka previazanost'!$BB20</f>
        <v>4.2457779933805596E-2</v>
      </c>
      <c r="Q20" s="244">
        <f>'Ekonomicka previazanost'!Q20/'Ekonomicka previazanost'!$BB20</f>
        <v>2.9951769891198936E-3</v>
      </c>
      <c r="R20" s="244">
        <f>'Ekonomicka previazanost'!R20/'Ekonomicka previazanost'!$BB20</f>
        <v>1.7012577302651877E-2</v>
      </c>
      <c r="S20" s="244">
        <f>'Ekonomicka previazanost'!S20/'Ekonomicka previazanost'!$BB20</f>
        <v>5.6203177616350629E-3</v>
      </c>
      <c r="T20" s="244">
        <f>'Ekonomicka previazanost'!T20/'Ekonomicka previazanost'!$BB20</f>
        <v>0</v>
      </c>
      <c r="U20" s="244">
        <f>'Ekonomicka previazanost'!U20/'Ekonomicka previazanost'!$BB20</f>
        <v>4.5507710515051477E-3</v>
      </c>
      <c r="V20" s="244">
        <f>'Ekonomicka previazanost'!V20/'Ekonomicka previazanost'!$BB20</f>
        <v>1.2897206000423558E-2</v>
      </c>
      <c r="W20" s="244">
        <f>'Ekonomicka previazanost'!W20/'Ekonomicka previazanost'!$BB20</f>
        <v>3.4931413624362154E-2</v>
      </c>
      <c r="X20" s="244">
        <f>'Ekonomicka previazanost'!X20/'Ekonomicka previazanost'!$BB20</f>
        <v>1.1165845526212605E-2</v>
      </c>
      <c r="Y20" s="244">
        <f>'Ekonomicka previazanost'!Y20/'Ekonomicka previazanost'!$BB20</f>
        <v>2.0837018339024727E-2</v>
      </c>
      <c r="Z20" s="244">
        <f>'Ekonomicka previazanost'!Z20/'Ekonomicka previazanost'!$BB20</f>
        <v>3.5039673860380754E-3</v>
      </c>
      <c r="AA20" s="244">
        <f>'Ekonomicka previazanost'!AA20/'Ekonomicka previazanost'!$BB20</f>
        <v>2.0681818508195053E-2</v>
      </c>
      <c r="AB20" s="244">
        <f>'Ekonomicka previazanost'!AB20/'Ekonomicka previazanost'!$BB20</f>
        <v>6.914242836048301E-4</v>
      </c>
      <c r="AC20" s="244">
        <f>'Ekonomicka previazanost'!AC20/'Ekonomicka previazanost'!$BB20</f>
        <v>6.8638469975653253E-3</v>
      </c>
      <c r="AD20" s="244">
        <f>'Ekonomicka previazanost'!AD20/'Ekonomicka previazanost'!$BB20</f>
        <v>5.8897114156121226E-3</v>
      </c>
      <c r="AE20" s="244">
        <f>'Ekonomicka previazanost'!AE20/'Ekonomicka previazanost'!$BB20</f>
        <v>8.9972654686690627E-3</v>
      </c>
      <c r="AF20" s="244">
        <f>'Ekonomicka previazanost'!AF20/'Ekonomicka previazanost'!$BB20</f>
        <v>1.1872703719626686E-2</v>
      </c>
      <c r="AG20" s="244">
        <f>'Ekonomicka previazanost'!AG20/'Ekonomicka previazanost'!$BB20</f>
        <v>1.9672341108102634E-2</v>
      </c>
      <c r="AH20" s="244">
        <f>'Ekonomicka previazanost'!AH20/'Ekonomicka previazanost'!$BB20</f>
        <v>6.5937867178203075E-2</v>
      </c>
      <c r="AI20" s="244">
        <f>'Ekonomicka previazanost'!AI20/'Ekonomicka previazanost'!$BB20</f>
        <v>1.9359630240034072E-2</v>
      </c>
      <c r="AJ20" s="244">
        <f>'Ekonomicka previazanost'!AJ20/'Ekonomicka previazanost'!$BB20</f>
        <v>6.1051409078195958E-3</v>
      </c>
      <c r="AK20" s="244">
        <f>'Ekonomicka previazanost'!AK20/'Ekonomicka previazanost'!$BB20</f>
        <v>2.1553861763644568E-2</v>
      </c>
      <c r="AL20" s="244">
        <f>'Ekonomicka previazanost'!AL20/'Ekonomicka previazanost'!$BB20</f>
        <v>1.3262139774712627E-2</v>
      </c>
      <c r="AM20" s="244">
        <f>'Ekonomicka previazanost'!AM20/'Ekonomicka previazanost'!$BB20</f>
        <v>1.3948240214834427E-2</v>
      </c>
      <c r="AN20" s="244">
        <f>'Ekonomicka previazanost'!AN20/'Ekonomicka previazanost'!$BB20</f>
        <v>1.0271262547318381E-2</v>
      </c>
      <c r="AO20" s="244">
        <f>'Ekonomicka previazanost'!AO20/'Ekonomicka previazanost'!$BB20</f>
        <v>1.6727076992742774E-2</v>
      </c>
      <c r="AP20" s="244">
        <f>'Ekonomicka previazanost'!AP20/'Ekonomicka previazanost'!$BB20</f>
        <v>8.7561516945767262E-3</v>
      </c>
      <c r="AQ20" s="244">
        <f>'Ekonomicka previazanost'!AQ20/'Ekonomicka previazanost'!$BB20</f>
        <v>4.9315501850653509E-3</v>
      </c>
      <c r="AR20" s="244">
        <f>'Ekonomicka previazanost'!AR20/'Ekonomicka previazanost'!$BB20</f>
        <v>8.6808197847390259E-2</v>
      </c>
      <c r="AS20" s="244">
        <f>'Ekonomicka previazanost'!AS20/'Ekonomicka previazanost'!$BB20</f>
        <v>0.10492727792421479</v>
      </c>
      <c r="AT20" s="244">
        <f>'Ekonomicka previazanost'!AT20/'Ekonomicka previazanost'!$BB20</f>
        <v>4.734084056096214E-3</v>
      </c>
      <c r="AU20" s="244">
        <f>'Ekonomicka previazanost'!AU20/'Ekonomicka previazanost'!$BB20</f>
        <v>3.0528717483807737E-2</v>
      </c>
      <c r="AV20" s="244">
        <f>'Ekonomicka previazanost'!AV20/'Ekonomicka previazanost'!$BB20</f>
        <v>4.0526490947978791E-2</v>
      </c>
      <c r="AW20" s="244">
        <f>'Ekonomicka previazanost'!AW20/'Ekonomicka previazanost'!$BB20</f>
        <v>2.0054053062202776E-2</v>
      </c>
      <c r="AX20" s="244">
        <f>'Ekonomicka previazanost'!AX20/'Ekonomicka previazanost'!$BB20</f>
        <v>3.478785802475854E-2</v>
      </c>
      <c r="AY20" s="244">
        <f>'Ekonomicka previazanost'!AY20/'Ekonomicka previazanost'!$BB20</f>
        <v>1.7617086765157997E-2</v>
      </c>
      <c r="AZ20" s="244">
        <f>'Ekonomicka previazanost'!AZ20/'Ekonomicka previazanost'!$BB20</f>
        <v>5.812759241002499E-3</v>
      </c>
      <c r="BB20" s="244">
        <f t="shared" si="0"/>
        <v>0.99999999999999967</v>
      </c>
    </row>
    <row r="21" spans="1:54" ht="14.25" customHeight="1" x14ac:dyDescent="0.25">
      <c r="A21" s="246" t="s">
        <v>24</v>
      </c>
      <c r="B21" s="244">
        <f>'Ekonomicka previazanost'!B21/'Ekonomicka previazanost'!$BB21</f>
        <v>6.7517627122999819E-4</v>
      </c>
      <c r="C21" s="244">
        <f>'Ekonomicka previazanost'!C21/'Ekonomicka previazanost'!$BB21</f>
        <v>3.9336052010937508E-3</v>
      </c>
      <c r="D21" s="244">
        <f>'Ekonomicka previazanost'!D21/'Ekonomicka previazanost'!$BB21</f>
        <v>2.559620034605985E-2</v>
      </c>
      <c r="E21" s="244">
        <f>'Ekonomicka previazanost'!E21/'Ekonomicka previazanost'!$BB21</f>
        <v>2.2889473394085785E-2</v>
      </c>
      <c r="F21" s="244">
        <f>'Ekonomicka previazanost'!F21/'Ekonomicka previazanost'!$BB21</f>
        <v>2.6205723335575144E-2</v>
      </c>
      <c r="G21" s="244">
        <f>'Ekonomicka previazanost'!G21/'Ekonomicka previazanost'!$BB21</f>
        <v>5.1974553933074813E-3</v>
      </c>
      <c r="H21" s="244">
        <f>'Ekonomicka previazanost'!H21/'Ekonomicka previazanost'!$BB21</f>
        <v>1.9893312424410916E-2</v>
      </c>
      <c r="I21" s="244">
        <f>'Ekonomicka previazanost'!I21/'Ekonomicka previazanost'!$BB21</f>
        <v>7.8192595177142346E-3</v>
      </c>
      <c r="J21" s="244">
        <f>'Ekonomicka previazanost'!J21/'Ekonomicka previazanost'!$BB21</f>
        <v>3.9574433363191205E-2</v>
      </c>
      <c r="K21" s="244">
        <f>'Ekonomicka previazanost'!K21/'Ekonomicka previazanost'!$BB21</f>
        <v>4.0708281797231009E-2</v>
      </c>
      <c r="L21" s="244">
        <f>'Ekonomicka previazanost'!L21/'Ekonomicka previazanost'!$BB21</f>
        <v>1.132283343356719E-2</v>
      </c>
      <c r="M21" s="244">
        <f>'Ekonomicka previazanost'!M21/'Ekonomicka previazanost'!$BB21</f>
        <v>1.5214277461785421E-2</v>
      </c>
      <c r="N21" s="244">
        <f>'Ekonomicka previazanost'!N21/'Ekonomicka previazanost'!$BB21</f>
        <v>4.969314416200922E-2</v>
      </c>
      <c r="O21" s="244">
        <f>'Ekonomicka previazanost'!O21/'Ekonomicka previazanost'!$BB21</f>
        <v>5.3975199755283074E-3</v>
      </c>
      <c r="P21" s="244">
        <f>'Ekonomicka previazanost'!P21/'Ekonomicka previazanost'!$BB21</f>
        <v>6.6749864652759061E-2</v>
      </c>
      <c r="Q21" s="244">
        <f>'Ekonomicka previazanost'!Q21/'Ekonomicka previazanost'!$BB21</f>
        <v>3.246130089763381E-3</v>
      </c>
      <c r="R21" s="244">
        <f>'Ekonomicka previazanost'!R21/'Ekonomicka previazanost'!$BB21</f>
        <v>8.7633077813002568E-3</v>
      </c>
      <c r="S21" s="244">
        <f>'Ekonomicka previazanost'!S21/'Ekonomicka previazanost'!$BB21</f>
        <v>1.8056270405090789E-3</v>
      </c>
      <c r="T21" s="244">
        <f>'Ekonomicka previazanost'!T21/'Ekonomicka previazanost'!$BB21</f>
        <v>1.7167344615515095E-2</v>
      </c>
      <c r="U21" s="244">
        <f>'Ekonomicka previazanost'!U21/'Ekonomicka previazanost'!$BB21</f>
        <v>0</v>
      </c>
      <c r="V21" s="244">
        <f>'Ekonomicka previazanost'!V21/'Ekonomicka previazanost'!$BB21</f>
        <v>7.6149664572105783E-3</v>
      </c>
      <c r="W21" s="244">
        <f>'Ekonomicka previazanost'!W21/'Ekonomicka previazanost'!$BB21</f>
        <v>2.9585647206123077E-2</v>
      </c>
      <c r="X21" s="244">
        <f>'Ekonomicka previazanost'!X21/'Ekonomicka previazanost'!$BB21</f>
        <v>1.2885605624685164E-2</v>
      </c>
      <c r="Y21" s="244">
        <f>'Ekonomicka previazanost'!Y21/'Ekonomicka previazanost'!$BB21</f>
        <v>2.0471054509687992E-2</v>
      </c>
      <c r="Z21" s="244">
        <f>'Ekonomicka previazanost'!Z21/'Ekonomicka previazanost'!$BB21</f>
        <v>1.8726578511772927E-3</v>
      </c>
      <c r="AA21" s="244">
        <f>'Ekonomicka previazanost'!AA21/'Ekonomicka previazanost'!$BB21</f>
        <v>1.8277152695776164E-2</v>
      </c>
      <c r="AB21" s="244">
        <f>'Ekonomicka previazanost'!AB21/'Ekonomicka previazanost'!$BB21</f>
        <v>6.9715951959836936E-4</v>
      </c>
      <c r="AC21" s="244">
        <f>'Ekonomicka previazanost'!AC21/'Ekonomicka previazanost'!$BB21</f>
        <v>1.397737890777348E-2</v>
      </c>
      <c r="AD21" s="244">
        <f>'Ekonomicka previazanost'!AD21/'Ekonomicka previazanost'!$BB21</f>
        <v>1.0540803994713544E-2</v>
      </c>
      <c r="AE21" s="244">
        <f>'Ekonomicka previazanost'!AE21/'Ekonomicka previazanost'!$BB21</f>
        <v>8.1234028324182056E-3</v>
      </c>
      <c r="AF21" s="244">
        <f>'Ekonomicka previazanost'!AF21/'Ekonomicka previazanost'!$BB21</f>
        <v>1.3947127040107227E-2</v>
      </c>
      <c r="AG21" s="244">
        <f>'Ekonomicka previazanost'!AG21/'Ekonomicka previazanost'!$BB21</f>
        <v>1.0144753329641832E-2</v>
      </c>
      <c r="AH21" s="244">
        <f>'Ekonomicka previazanost'!AH21/'Ekonomicka previazanost'!$BB21</f>
        <v>5.8936078861374391E-2</v>
      </c>
      <c r="AI21" s="244">
        <f>'Ekonomicka previazanost'!AI21/'Ekonomicka previazanost'!$BB21</f>
        <v>5.2023406237360938E-2</v>
      </c>
      <c r="AJ21" s="244">
        <f>'Ekonomicka previazanost'!AJ21/'Ekonomicka previazanost'!$BB21</f>
        <v>4.069835538272849E-3</v>
      </c>
      <c r="AK21" s="244">
        <f>'Ekonomicka previazanost'!AK21/'Ekonomicka previazanost'!$BB21</f>
        <v>3.3998192519139284E-2</v>
      </c>
      <c r="AL21" s="244">
        <f>'Ekonomicka previazanost'!AL21/'Ekonomicka previazanost'!$BB21</f>
        <v>1.2766177902514188E-2</v>
      </c>
      <c r="AM21" s="244">
        <f>'Ekonomicka previazanost'!AM21/'Ekonomicka previazanost'!$BB21</f>
        <v>1.8499569091524237E-2</v>
      </c>
      <c r="AN21" s="244">
        <f>'Ekonomicka previazanost'!AN21/'Ekonomicka previazanost'!$BB21</f>
        <v>8.4090347326293627E-3</v>
      </c>
      <c r="AO21" s="244">
        <f>'Ekonomicka previazanost'!AO21/'Ekonomicka previazanost'!$BB21</f>
        <v>1.6600053596198372E-2</v>
      </c>
      <c r="AP21" s="244">
        <f>'Ekonomicka previazanost'!AP21/'Ekonomicka previazanost'!$BB21</f>
        <v>1.2092969087509741E-2</v>
      </c>
      <c r="AQ21" s="244">
        <f>'Ekonomicka previazanost'!AQ21/'Ekonomicka previazanost'!$BB21</f>
        <v>4.6496247336543636E-3</v>
      </c>
      <c r="AR21" s="244">
        <f>'Ekonomicka previazanost'!AR21/'Ekonomicka previazanost'!$BB21</f>
        <v>5.3135529608122657E-2</v>
      </c>
      <c r="AS21" s="244">
        <f>'Ekonomicka previazanost'!AS21/'Ekonomicka previazanost'!$BB21</f>
        <v>4.7309751426029244E-2</v>
      </c>
      <c r="AT21" s="244">
        <f>'Ekonomicka previazanost'!AT21/'Ekonomicka previazanost'!$BB21</f>
        <v>3.1714077530956343E-3</v>
      </c>
      <c r="AU21" s="244">
        <f>'Ekonomicka previazanost'!AU21/'Ekonomicka previazanost'!$BB21</f>
        <v>4.229909786947228E-2</v>
      </c>
      <c r="AV21" s="244">
        <f>'Ekonomicka previazanost'!AV21/'Ekonomicka previazanost'!$BB21</f>
        <v>1.6517861513194464E-2</v>
      </c>
      <c r="AW21" s="244">
        <f>'Ekonomicka previazanost'!AW21/'Ekonomicka previazanost'!$BB21</f>
        <v>2.9818632682257255E-2</v>
      </c>
      <c r="AX21" s="244">
        <f>'Ekonomicka previazanost'!AX21/'Ekonomicka previazanost'!$BB21</f>
        <v>2.586135382580633E-2</v>
      </c>
      <c r="AY21" s="244">
        <f>'Ekonomicka previazanost'!AY21/'Ekonomicka previazanost'!$BB21</f>
        <v>2.7510829909302606E-2</v>
      </c>
      <c r="AZ21" s="244">
        <f>'Ekonomicka previazanost'!AZ21/'Ekonomicka previazanost'!$BB21</f>
        <v>1.2339912886992701E-2</v>
      </c>
      <c r="BB21" s="244">
        <f t="shared" si="0"/>
        <v>1.0000000000000002</v>
      </c>
    </row>
    <row r="22" spans="1:54" ht="14.25" customHeight="1" x14ac:dyDescent="0.25">
      <c r="A22" s="246" t="s">
        <v>25</v>
      </c>
      <c r="B22" s="244">
        <f>'Ekonomicka previazanost'!B22/'Ekonomicka previazanost'!$BB22</f>
        <v>1.6769951877436983E-3</v>
      </c>
      <c r="C22" s="244">
        <f>'Ekonomicka previazanost'!C22/'Ekonomicka previazanost'!$BB22</f>
        <v>1.0596149101310164E-2</v>
      </c>
      <c r="D22" s="244">
        <f>'Ekonomicka previazanost'!D22/'Ekonomicka previazanost'!$BB22</f>
        <v>1.6662103144446546E-2</v>
      </c>
      <c r="E22" s="244">
        <f>'Ekonomicka previazanost'!E22/'Ekonomicka previazanost'!$BB22</f>
        <v>4.8666284857023574E-2</v>
      </c>
      <c r="F22" s="244">
        <f>'Ekonomicka previazanost'!F22/'Ekonomicka previazanost'!$BB22</f>
        <v>1.9824965947900453E-2</v>
      </c>
      <c r="G22" s="244">
        <f>'Ekonomicka previazanost'!G22/'Ekonomicka previazanost'!$BB22</f>
        <v>7.4389629160051679E-3</v>
      </c>
      <c r="H22" s="244">
        <f>'Ekonomicka previazanost'!H22/'Ekonomicka previazanost'!$BB22</f>
        <v>1.6964779652411343E-2</v>
      </c>
      <c r="I22" s="244">
        <f>'Ekonomicka previazanost'!I22/'Ekonomicka previazanost'!$BB22</f>
        <v>8.8785932158135222E-3</v>
      </c>
      <c r="J22" s="244">
        <f>'Ekonomicka previazanost'!J22/'Ekonomicka previazanost'!$BB22</f>
        <v>5.7120604372410198E-2</v>
      </c>
      <c r="K22" s="244">
        <f>'Ekonomicka previazanost'!K22/'Ekonomicka previazanost'!$BB22</f>
        <v>9.625939170695888E-3</v>
      </c>
      <c r="L22" s="244">
        <f>'Ekonomicka previazanost'!L22/'Ekonomicka previazanost'!$BB22</f>
        <v>3.3128199647262644E-3</v>
      </c>
      <c r="M22" s="244">
        <f>'Ekonomicka previazanost'!M22/'Ekonomicka previazanost'!$BB22</f>
        <v>1.0672480223519774E-2</v>
      </c>
      <c r="N22" s="244">
        <f>'Ekonomicka previazanost'!N22/'Ekonomicka previazanost'!$BB22</f>
        <v>3.1056179678291492E-2</v>
      </c>
      <c r="O22" s="244">
        <f>'Ekonomicka previazanost'!O22/'Ekonomicka previazanost'!$BB22</f>
        <v>1.7819593937908416E-2</v>
      </c>
      <c r="P22" s="244">
        <f>'Ekonomicka previazanost'!P22/'Ekonomicka previazanost'!$BB22</f>
        <v>3.8042692219306368E-2</v>
      </c>
      <c r="Q22" s="244">
        <f>'Ekonomicka previazanost'!Q22/'Ekonomicka previazanost'!$BB22</f>
        <v>2.0971814466224201E-3</v>
      </c>
      <c r="R22" s="244">
        <f>'Ekonomicka previazanost'!R22/'Ekonomicka previazanost'!$BB22</f>
        <v>3.4206154003068583E-2</v>
      </c>
      <c r="S22" s="244">
        <f>'Ekonomicka previazanost'!S22/'Ekonomicka previazanost'!$BB22</f>
        <v>0</v>
      </c>
      <c r="T22" s="244">
        <f>'Ekonomicka previazanost'!T22/'Ekonomicka previazanost'!$BB22</f>
        <v>1.7205555150228025E-2</v>
      </c>
      <c r="U22" s="244">
        <f>'Ekonomicka previazanost'!U22/'Ekonomicka previazanost'!$BB22</f>
        <v>2.6929166381148523E-3</v>
      </c>
      <c r="V22" s="244">
        <f>'Ekonomicka previazanost'!V22/'Ekonomicka previazanost'!$BB22</f>
        <v>0</v>
      </c>
      <c r="W22" s="244">
        <f>'Ekonomicka previazanost'!W22/'Ekonomicka previazanost'!$BB22</f>
        <v>3.1460661667799553E-2</v>
      </c>
      <c r="X22" s="244">
        <f>'Ekonomicka previazanost'!X22/'Ekonomicka previazanost'!$BB22</f>
        <v>2.1093368790749033E-2</v>
      </c>
      <c r="Y22" s="244">
        <f>'Ekonomicka previazanost'!Y22/'Ekonomicka previazanost'!$BB22</f>
        <v>1.8414091260384527E-2</v>
      </c>
      <c r="Z22" s="244">
        <f>'Ekonomicka previazanost'!Z22/'Ekonomicka previazanost'!$BB22</f>
        <v>5.58224202168892E-3</v>
      </c>
      <c r="AA22" s="244">
        <f>'Ekonomicka previazanost'!AA22/'Ekonomicka previazanost'!$BB22</f>
        <v>2.7593083235834714E-2</v>
      </c>
      <c r="AB22" s="244">
        <f>'Ekonomicka previazanost'!AB22/'Ekonomicka previazanost'!$BB22</f>
        <v>1.8483080035464664E-3</v>
      </c>
      <c r="AC22" s="244">
        <f>'Ekonomicka previazanost'!AC22/'Ekonomicka previazanost'!$BB22</f>
        <v>5.4259310041338774E-3</v>
      </c>
      <c r="AD22" s="244">
        <f>'Ekonomicka previazanost'!AD22/'Ekonomicka previazanost'!$BB22</f>
        <v>4.9257806265815369E-3</v>
      </c>
      <c r="AE22" s="244">
        <f>'Ekonomicka previazanost'!AE22/'Ekonomicka previazanost'!$BB22</f>
        <v>1.7271512954638964E-2</v>
      </c>
      <c r="AF22" s="244">
        <f>'Ekonomicka previazanost'!AF22/'Ekonomicka previazanost'!$BB22</f>
        <v>1.2178836643354939E-2</v>
      </c>
      <c r="AG22" s="244">
        <f>'Ekonomicka previazanost'!AG22/'Ekonomicka previazanost'!$BB22</f>
        <v>1.6213504090095119E-2</v>
      </c>
      <c r="AH22" s="244">
        <f>'Ekonomicka previazanost'!AH22/'Ekonomicka previazanost'!$BB22</f>
        <v>4.5058669023418069E-2</v>
      </c>
      <c r="AI22" s="244">
        <f>'Ekonomicka previazanost'!AI22/'Ekonomicka previazanost'!$BB22</f>
        <v>1.0072168256041597E-2</v>
      </c>
      <c r="AJ22" s="244">
        <f>'Ekonomicka previazanost'!AJ22/'Ekonomicka previazanost'!$BB22</f>
        <v>6.4066394834344292E-3</v>
      </c>
      <c r="AK22" s="244">
        <f>'Ekonomicka previazanost'!AK22/'Ekonomicka previazanost'!$BB22</f>
        <v>1.6215209794066397E-2</v>
      </c>
      <c r="AL22" s="244">
        <f>'Ekonomicka previazanost'!AL22/'Ekonomicka previazanost'!$BB22</f>
        <v>1.0382438038024794E-2</v>
      </c>
      <c r="AM22" s="244">
        <f>'Ekonomicka previazanost'!AM22/'Ekonomicka previazanost'!$BB22</f>
        <v>1.4967015828918235E-2</v>
      </c>
      <c r="AN22" s="244">
        <f>'Ekonomicka previazanost'!AN22/'Ekonomicka previazanost'!$BB22</f>
        <v>1.2079127065830092E-2</v>
      </c>
      <c r="AO22" s="244">
        <f>'Ekonomicka previazanost'!AO22/'Ekonomicka previazanost'!$BB22</f>
        <v>2.8881980434795874E-2</v>
      </c>
      <c r="AP22" s="244">
        <f>'Ekonomicka previazanost'!AP22/'Ekonomicka previazanost'!$BB22</f>
        <v>1.0921242726453206E-2</v>
      </c>
      <c r="AQ22" s="244">
        <f>'Ekonomicka previazanost'!AQ22/'Ekonomicka previazanost'!$BB22</f>
        <v>1.5186599216379111E-2</v>
      </c>
      <c r="AR22" s="244">
        <f>'Ekonomicka previazanost'!AR22/'Ekonomicka previazanost'!$BB22</f>
        <v>4.0957613934655253E-2</v>
      </c>
      <c r="AS22" s="244">
        <f>'Ekonomicka previazanost'!AS22/'Ekonomicka previazanost'!$BB22</f>
        <v>9.2569750829985892E-2</v>
      </c>
      <c r="AT22" s="244">
        <f>'Ekonomicka previazanost'!AT22/'Ekonomicka previazanost'!$BB22</f>
        <v>3.9655608527064323E-3</v>
      </c>
      <c r="AU22" s="244">
        <f>'Ekonomicka previazanost'!AU22/'Ekonomicka previazanost'!$BB22</f>
        <v>2.8183538598400299E-2</v>
      </c>
      <c r="AV22" s="244">
        <f>'Ekonomicka previazanost'!AV22/'Ekonomicka previazanost'!$BB22</f>
        <v>4.2839512630784712E-2</v>
      </c>
      <c r="AW22" s="244">
        <f>'Ekonomicka previazanost'!AW22/'Ekonomicka previazanost'!$BB22</f>
        <v>1.7784556327370284E-2</v>
      </c>
      <c r="AX22" s="244">
        <f>'Ekonomicka previazanost'!AX22/'Ekonomicka previazanost'!$BB22</f>
        <v>3.4250952784507169E-2</v>
      </c>
      <c r="AY22" s="244">
        <f>'Ekonomicka previazanost'!AY22/'Ekonomicka previazanost'!$BB22</f>
        <v>3.7803083605616586E-2</v>
      </c>
      <c r="AZ22" s="244">
        <f>'Ekonomicka previazanost'!AZ22/'Ekonomicka previazanost'!$BB22</f>
        <v>1.4906069442257461E-2</v>
      </c>
      <c r="BB22" s="244">
        <f t="shared" si="0"/>
        <v>1.0000000000000002</v>
      </c>
    </row>
    <row r="23" spans="1:54" ht="14.25" customHeight="1" x14ac:dyDescent="0.25">
      <c r="A23" s="246" t="s">
        <v>26</v>
      </c>
      <c r="B23" s="244">
        <f>'Ekonomicka previazanost'!B23/'Ekonomicka previazanost'!$BB23</f>
        <v>1.109382989163135E-3</v>
      </c>
      <c r="C23" s="244">
        <f>'Ekonomicka previazanost'!C23/'Ekonomicka previazanost'!$BB23</f>
        <v>9.1774739319333658E-3</v>
      </c>
      <c r="D23" s="244">
        <f>'Ekonomicka previazanost'!D23/'Ekonomicka previazanost'!$BB23</f>
        <v>5.0363276858197317E-2</v>
      </c>
      <c r="E23" s="244">
        <f>'Ekonomicka previazanost'!E23/'Ekonomicka previazanost'!$BB23</f>
        <v>1.6559256780709998E-2</v>
      </c>
      <c r="F23" s="244">
        <f>'Ekonomicka previazanost'!F23/'Ekonomicka previazanost'!$BB23</f>
        <v>2.1314188828554025E-2</v>
      </c>
      <c r="G23" s="244">
        <f>'Ekonomicka previazanost'!G23/'Ekonomicka previazanost'!$BB23</f>
        <v>3.3644910525354559E-3</v>
      </c>
      <c r="H23" s="244">
        <f>'Ekonomicka previazanost'!H23/'Ekonomicka previazanost'!$BB23</f>
        <v>1.3393576965436088E-2</v>
      </c>
      <c r="I23" s="244">
        <f>'Ekonomicka previazanost'!I23/'Ekonomicka previazanost'!$BB23</f>
        <v>2.0555200139012013E-2</v>
      </c>
      <c r="J23" s="244">
        <f>'Ekonomicka previazanost'!J23/'Ekonomicka previazanost'!$BB23</f>
        <v>0.12082902921226724</v>
      </c>
      <c r="K23" s="244">
        <f>'Ekonomicka previazanost'!K23/'Ekonomicka previazanost'!$BB23</f>
        <v>1.0451725304694149E-2</v>
      </c>
      <c r="L23" s="244">
        <f>'Ekonomicka previazanost'!L23/'Ekonomicka previazanost'!$BB23</f>
        <v>4.1790902363126655E-3</v>
      </c>
      <c r="M23" s="244">
        <f>'Ekonomicka previazanost'!M23/'Ekonomicka previazanost'!$BB23</f>
        <v>1.076594775600914E-2</v>
      </c>
      <c r="N23" s="244">
        <f>'Ekonomicka previazanost'!N23/'Ekonomicka previazanost'!$BB23</f>
        <v>3.1499534192863554E-2</v>
      </c>
      <c r="O23" s="244">
        <f>'Ekonomicka previazanost'!O23/'Ekonomicka previazanost'!$BB23</f>
        <v>3.9550996160314517E-3</v>
      </c>
      <c r="P23" s="244">
        <f>'Ekonomicka previazanost'!P23/'Ekonomicka previazanost'!$BB23</f>
        <v>2.5042720854981756E-2</v>
      </c>
      <c r="Q23" s="244">
        <f>'Ekonomicka previazanost'!Q23/'Ekonomicka previazanost'!$BB23</f>
        <v>2.0603524349726782E-3</v>
      </c>
      <c r="R23" s="244">
        <f>'Ekonomicka previazanost'!R23/'Ekonomicka previazanost'!$BB23</f>
        <v>2.6958185514997544E-2</v>
      </c>
      <c r="S23" s="244">
        <f>'Ekonomicka previazanost'!S23/'Ekonomicka previazanost'!$BB23</f>
        <v>1.4255831575752083E-2</v>
      </c>
      <c r="T23" s="244">
        <f>'Ekonomicka previazanost'!T23/'Ekonomicka previazanost'!$BB23</f>
        <v>1.7811365233996554E-2</v>
      </c>
      <c r="U23" s="244">
        <f>'Ekonomicka previazanost'!U23/'Ekonomicka previazanost'!$BB23</f>
        <v>3.9989316732693386E-3</v>
      </c>
      <c r="V23" s="244">
        <f>'Ekonomicka previazanost'!V23/'Ekonomicka previazanost'!$BB23</f>
        <v>1.2024744211140918E-2</v>
      </c>
      <c r="W23" s="244">
        <f>'Ekonomicka previazanost'!W23/'Ekonomicka previazanost'!$BB23</f>
        <v>0</v>
      </c>
      <c r="X23" s="244">
        <f>'Ekonomicka previazanost'!X23/'Ekonomicka previazanost'!$BB23</f>
        <v>1.9188401156185454E-2</v>
      </c>
      <c r="Y23" s="244">
        <f>'Ekonomicka previazanost'!Y23/'Ekonomicka previazanost'!$BB23</f>
        <v>3.2601126100091631E-2</v>
      </c>
      <c r="Z23" s="244">
        <f>'Ekonomicka previazanost'!Z23/'Ekonomicka previazanost'!$BB23</f>
        <v>6.4968814394748943E-3</v>
      </c>
      <c r="AA23" s="244">
        <f>'Ekonomicka previazanost'!AA23/'Ekonomicka previazanost'!$BB23</f>
        <v>6.3526129955355809E-2</v>
      </c>
      <c r="AB23" s="244">
        <f>'Ekonomicka previazanost'!AB23/'Ekonomicka previazanost'!$BB23</f>
        <v>1.6229699942345674E-3</v>
      </c>
      <c r="AC23" s="244">
        <f>'Ekonomicka previazanost'!AC23/'Ekonomicka previazanost'!$BB23</f>
        <v>5.2201659134099429E-3</v>
      </c>
      <c r="AD23" s="244">
        <f>'Ekonomicka previazanost'!AD23/'Ekonomicka previazanost'!$BB23</f>
        <v>2.3425425664209743E-3</v>
      </c>
      <c r="AE23" s="244">
        <f>'Ekonomicka previazanost'!AE23/'Ekonomicka previazanost'!$BB23</f>
        <v>5.8768286678852468E-3</v>
      </c>
      <c r="AF23" s="244">
        <f>'Ekonomicka previazanost'!AF23/'Ekonomicka previazanost'!$BB23</f>
        <v>1.1074333681711531E-2</v>
      </c>
      <c r="AG23" s="244">
        <f>'Ekonomicka previazanost'!AG23/'Ekonomicka previazanost'!$BB23</f>
        <v>3.1878976662953459E-2</v>
      </c>
      <c r="AH23" s="244">
        <f>'Ekonomicka previazanost'!AH23/'Ekonomicka previazanost'!$BB23</f>
        <v>4.8352282089394509E-2</v>
      </c>
      <c r="AI23" s="244">
        <f>'Ekonomicka previazanost'!AI23/'Ekonomicka previazanost'!$BB23</f>
        <v>1.3146825386778924E-2</v>
      </c>
      <c r="AJ23" s="244">
        <f>'Ekonomicka previazanost'!AJ23/'Ekonomicka previazanost'!$BB23</f>
        <v>1.606175249091471E-2</v>
      </c>
      <c r="AK23" s="244">
        <f>'Ekonomicka previazanost'!AK23/'Ekonomicka previazanost'!$BB23</f>
        <v>1.4968601021835688E-2</v>
      </c>
      <c r="AL23" s="244">
        <f>'Ekonomicka previazanost'!AL23/'Ekonomicka previazanost'!$BB23</f>
        <v>6.0717531570893407E-3</v>
      </c>
      <c r="AM23" s="244">
        <f>'Ekonomicka previazanost'!AM23/'Ekonomicka previazanost'!$BB23</f>
        <v>1.3895483953863291E-2</v>
      </c>
      <c r="AN23" s="244">
        <f>'Ekonomicka previazanost'!AN23/'Ekonomicka previazanost'!$BB23</f>
        <v>6.8670524674519229E-3</v>
      </c>
      <c r="AO23" s="244">
        <f>'Ekonomicka previazanost'!AO23/'Ekonomicka previazanost'!$BB23</f>
        <v>3.0734443147800959E-2</v>
      </c>
      <c r="AP23" s="244">
        <f>'Ekonomicka previazanost'!AP23/'Ekonomicka previazanost'!$BB23</f>
        <v>6.2192261138110218E-3</v>
      </c>
      <c r="AQ23" s="244">
        <f>'Ekonomicka previazanost'!AQ23/'Ekonomicka previazanost'!$BB23</f>
        <v>3.8181484158268456E-3</v>
      </c>
      <c r="AR23" s="244">
        <f>'Ekonomicka previazanost'!AR23/'Ekonomicka previazanost'!$BB23</f>
        <v>3.2783604743488931E-2</v>
      </c>
      <c r="AS23" s="244">
        <f>'Ekonomicka previazanost'!AS23/'Ekonomicka previazanost'!$BB23</f>
        <v>9.7836667114888476E-2</v>
      </c>
      <c r="AT23" s="244">
        <f>'Ekonomicka previazanost'!AT23/'Ekonomicka previazanost'!$BB23</f>
        <v>3.2812614017249959E-3</v>
      </c>
      <c r="AU23" s="244">
        <f>'Ekonomicka previazanost'!AU23/'Ekonomicka previazanost'!$BB23</f>
        <v>1.9328605090792816E-2</v>
      </c>
      <c r="AV23" s="244">
        <f>'Ekonomicka previazanost'!AV23/'Ekonomicka previazanost'!$BB23</f>
        <v>2.5710321079458739E-2</v>
      </c>
      <c r="AW23" s="244">
        <f>'Ekonomicka previazanost'!AW23/'Ekonomicka previazanost'!$BB23</f>
        <v>1.3577431069450283E-2</v>
      </c>
      <c r="AX23" s="244">
        <f>'Ekonomicka previazanost'!AX23/'Ekonomicka previazanost'!$BB23</f>
        <v>2.5574571025440411E-2</v>
      </c>
      <c r="AY23" s="244">
        <f>'Ekonomicka previazanost'!AY23/'Ekonomicka previazanost'!$BB23</f>
        <v>1.5408043829275263E-2</v>
      </c>
      <c r="AZ23" s="244">
        <f>'Ekonomicka previazanost'!AZ23/'Ekonomicka previazanost'!$BB23</f>
        <v>6.8661649001592424E-3</v>
      </c>
      <c r="BB23" s="244">
        <f t="shared" si="0"/>
        <v>1.0000000000000002</v>
      </c>
    </row>
    <row r="24" spans="1:54" ht="14.25" customHeight="1" x14ac:dyDescent="0.25">
      <c r="A24" s="245" t="s">
        <v>27</v>
      </c>
      <c r="B24" s="244">
        <f>'Ekonomicka previazanost'!B24/'Ekonomicka previazanost'!$BB24</f>
        <v>7.6073311092606335E-4</v>
      </c>
      <c r="C24" s="244">
        <f>'Ekonomicka previazanost'!C24/'Ekonomicka previazanost'!$BB24</f>
        <v>1.4418187051046178E-2</v>
      </c>
      <c r="D24" s="244">
        <f>'Ekonomicka previazanost'!D24/'Ekonomicka previazanost'!$BB24</f>
        <v>2.3586193611862479E-2</v>
      </c>
      <c r="E24" s="244">
        <f>'Ekonomicka previazanost'!E24/'Ekonomicka previazanost'!$BB24</f>
        <v>2.2969946279619576E-2</v>
      </c>
      <c r="F24" s="244">
        <f>'Ekonomicka previazanost'!F24/'Ekonomicka previazanost'!$BB24</f>
        <v>2.3533578357048245E-2</v>
      </c>
      <c r="G24" s="244">
        <f>'Ekonomicka previazanost'!G24/'Ekonomicka previazanost'!$BB24</f>
        <v>1.2309215220979467E-2</v>
      </c>
      <c r="H24" s="244">
        <f>'Ekonomicka previazanost'!H24/'Ekonomicka previazanost'!$BB24</f>
        <v>1.560898907425752E-2</v>
      </c>
      <c r="I24" s="244">
        <f>'Ekonomicka previazanost'!I24/'Ekonomicka previazanost'!$BB24</f>
        <v>7.5409097683078324E-3</v>
      </c>
      <c r="J24" s="244">
        <f>'Ekonomicka previazanost'!J24/'Ekonomicka previazanost'!$BB24</f>
        <v>9.5005502989011212E-2</v>
      </c>
      <c r="K24" s="244">
        <f>'Ekonomicka previazanost'!K24/'Ekonomicka previazanost'!$BB24</f>
        <v>1.1030835692464118E-2</v>
      </c>
      <c r="L24" s="244">
        <f>'Ekonomicka previazanost'!L24/'Ekonomicka previazanost'!$BB24</f>
        <v>4.0534429786131419E-3</v>
      </c>
      <c r="M24" s="244">
        <f>'Ekonomicka previazanost'!M24/'Ekonomicka previazanost'!$BB24</f>
        <v>1.1923958976320382E-2</v>
      </c>
      <c r="N24" s="244">
        <f>'Ekonomicka previazanost'!N24/'Ekonomicka previazanost'!$BB24</f>
        <v>3.1695629282750493E-2</v>
      </c>
      <c r="O24" s="244">
        <f>'Ekonomicka previazanost'!O24/'Ekonomicka previazanost'!$BB24</f>
        <v>7.1777675740599218E-3</v>
      </c>
      <c r="P24" s="244">
        <f>'Ekonomicka previazanost'!P24/'Ekonomicka previazanost'!$BB24</f>
        <v>3.1654687863334745E-2</v>
      </c>
      <c r="Q24" s="244">
        <f>'Ekonomicka previazanost'!Q24/'Ekonomicka previazanost'!$BB24</f>
        <v>2.264171300927854E-3</v>
      </c>
      <c r="R24" s="244">
        <f>'Ekonomicka previazanost'!R24/'Ekonomicka previazanost'!$BB24</f>
        <v>5.8268943003037449E-2</v>
      </c>
      <c r="S24" s="244">
        <f>'Ekonomicka previazanost'!S24/'Ekonomicka previazanost'!$BB24</f>
        <v>5.4335014181117382E-3</v>
      </c>
      <c r="T24" s="244">
        <f>'Ekonomicka previazanost'!T24/'Ekonomicka previazanost'!$BB24</f>
        <v>1.3413360223102608E-2</v>
      </c>
      <c r="U24" s="244">
        <f>'Ekonomicka previazanost'!U24/'Ekonomicka previazanost'!$BB24</f>
        <v>4.1032943239310065E-3</v>
      </c>
      <c r="V24" s="244">
        <f>'Ekonomicka previazanost'!V24/'Ekonomicka previazanost'!$BB24</f>
        <v>1.8994106339129284E-2</v>
      </c>
      <c r="W24" s="244">
        <f>'Ekonomicka previazanost'!W24/'Ekonomicka previazanost'!$BB24</f>
        <v>4.5206794563480257E-2</v>
      </c>
      <c r="X24" s="244">
        <f>'Ekonomicka previazanost'!X24/'Ekonomicka previazanost'!$BB24</f>
        <v>0</v>
      </c>
      <c r="Y24" s="244">
        <f>'Ekonomicka previazanost'!Y24/'Ekonomicka previazanost'!$BB24</f>
        <v>2.0943097485587547E-2</v>
      </c>
      <c r="Z24" s="244">
        <f>'Ekonomicka previazanost'!Z24/'Ekonomicka previazanost'!$BB24</f>
        <v>1.493190929474734E-2</v>
      </c>
      <c r="AA24" s="244">
        <f>'Ekonomicka previazanost'!AA24/'Ekonomicka previazanost'!$BB24</f>
        <v>3.0759651156656232E-2</v>
      </c>
      <c r="AB24" s="244">
        <f>'Ekonomicka previazanost'!AB24/'Ekonomicka previazanost'!$BB24</f>
        <v>1.4675159747464164E-3</v>
      </c>
      <c r="AC24" s="244">
        <f>'Ekonomicka previazanost'!AC24/'Ekonomicka previazanost'!$BB24</f>
        <v>6.0074906245612784E-3</v>
      </c>
      <c r="AD24" s="244">
        <f>'Ekonomicka previazanost'!AD24/'Ekonomicka previazanost'!$BB24</f>
        <v>5.0410165672569269E-3</v>
      </c>
      <c r="AE24" s="244">
        <f>'Ekonomicka previazanost'!AE24/'Ekonomicka previazanost'!$BB24</f>
        <v>8.1519624089109941E-3</v>
      </c>
      <c r="AF24" s="244">
        <f>'Ekonomicka previazanost'!AF24/'Ekonomicka previazanost'!$BB24</f>
        <v>9.2948879619786356E-3</v>
      </c>
      <c r="AG24" s="244">
        <f>'Ekonomicka previazanost'!AG24/'Ekonomicka previazanost'!$BB24</f>
        <v>1.4491795475013355E-2</v>
      </c>
      <c r="AH24" s="244">
        <f>'Ekonomicka previazanost'!AH24/'Ekonomicka previazanost'!$BB24</f>
        <v>6.2827652414471719E-2</v>
      </c>
      <c r="AI24" s="244">
        <f>'Ekonomicka previazanost'!AI24/'Ekonomicka previazanost'!$BB24</f>
        <v>1.2202974406393091E-2</v>
      </c>
      <c r="AJ24" s="244">
        <f>'Ekonomicka previazanost'!AJ24/'Ekonomicka previazanost'!$BB24</f>
        <v>8.7526678778448892E-3</v>
      </c>
      <c r="AK24" s="244">
        <f>'Ekonomicka previazanost'!AK24/'Ekonomicka previazanost'!$BB24</f>
        <v>1.7226686241421377E-2</v>
      </c>
      <c r="AL24" s="244">
        <f>'Ekonomicka previazanost'!AL24/'Ekonomicka previazanost'!$BB24</f>
        <v>1.2342283390558418E-2</v>
      </c>
      <c r="AM24" s="244">
        <f>'Ekonomicka previazanost'!AM24/'Ekonomicka previazanost'!$BB24</f>
        <v>1.3739785558205198E-2</v>
      </c>
      <c r="AN24" s="244">
        <f>'Ekonomicka previazanost'!AN24/'Ekonomicka previazanost'!$BB24</f>
        <v>9.5454781147478306E-3</v>
      </c>
      <c r="AO24" s="244">
        <f>'Ekonomicka previazanost'!AO24/'Ekonomicka previazanost'!$BB24</f>
        <v>1.6232704212737325E-2</v>
      </c>
      <c r="AP24" s="244">
        <f>'Ekonomicka previazanost'!AP24/'Ekonomicka previazanost'!$BB24</f>
        <v>7.4720126672391867E-3</v>
      </c>
      <c r="AQ24" s="244">
        <f>'Ekonomicka previazanost'!AQ24/'Ekonomicka previazanost'!$BB24</f>
        <v>6.3555913077349615E-3</v>
      </c>
      <c r="AR24" s="244">
        <f>'Ekonomicka previazanost'!AR24/'Ekonomicka previazanost'!$BB24</f>
        <v>5.3879283737030062E-2</v>
      </c>
      <c r="AS24" s="244">
        <f>'Ekonomicka previazanost'!AS24/'Ekonomicka previazanost'!$BB24</f>
        <v>6.153677794834865E-2</v>
      </c>
      <c r="AT24" s="244">
        <f>'Ekonomicka previazanost'!AT24/'Ekonomicka previazanost'!$BB24</f>
        <v>2.6685680509061179E-3</v>
      </c>
      <c r="AU24" s="244">
        <f>'Ekonomicka previazanost'!AU24/'Ekonomicka previazanost'!$BB24</f>
        <v>2.9488785593245893E-2</v>
      </c>
      <c r="AV24" s="244">
        <f>'Ekonomicka previazanost'!AV24/'Ekonomicka previazanost'!$BB24</f>
        <v>2.9431223284121372E-2</v>
      </c>
      <c r="AW24" s="244">
        <f>'Ekonomicka previazanost'!AW24/'Ekonomicka previazanost'!$BB24</f>
        <v>1.6408961941166186E-2</v>
      </c>
      <c r="AX24" s="244">
        <f>'Ekonomicka previazanost'!AX24/'Ekonomicka previazanost'!$BB24</f>
        <v>3.3802580213087838E-2</v>
      </c>
      <c r="AY24" s="244">
        <f>'Ekonomicka previazanost'!AY24/'Ekonomicka previazanost'!$BB24</f>
        <v>2.5299625695357621E-2</v>
      </c>
      <c r="AZ24" s="244">
        <f>'Ekonomicka previazanost'!AZ24/'Ekonomicka previazanost'!$BB24</f>
        <v>8.7432813936019552E-3</v>
      </c>
      <c r="BB24" s="244">
        <f t="shared" si="0"/>
        <v>1.0000000000000002</v>
      </c>
    </row>
    <row r="25" spans="1:54" ht="14.25" customHeight="1" x14ac:dyDescent="0.25">
      <c r="A25" s="246" t="s">
        <v>28</v>
      </c>
      <c r="B25" s="244">
        <f>'Ekonomicka previazanost'!B25/'Ekonomicka previazanost'!$BB25</f>
        <v>1.573316720444845E-3</v>
      </c>
      <c r="C25" s="244">
        <f>'Ekonomicka previazanost'!C25/'Ekonomicka previazanost'!$BB25</f>
        <v>1.4142939338146433E-2</v>
      </c>
      <c r="D25" s="244">
        <f>'Ekonomicka previazanost'!D25/'Ekonomicka previazanost'!$BB25</f>
        <v>1.6801912147975558E-2</v>
      </c>
      <c r="E25" s="244">
        <f>'Ekonomicka previazanost'!E25/'Ekonomicka previazanost'!$BB25</f>
        <v>2.0530974379575406E-2</v>
      </c>
      <c r="F25" s="244">
        <f>'Ekonomicka previazanost'!F25/'Ekonomicka previazanost'!$BB25</f>
        <v>2.0133324274781924E-2</v>
      </c>
      <c r="G25" s="244">
        <f>'Ekonomicka previazanost'!G25/'Ekonomicka previazanost'!$BB25</f>
        <v>6.0340226189750943E-3</v>
      </c>
      <c r="H25" s="244">
        <f>'Ekonomicka previazanost'!H25/'Ekonomicka previazanost'!$BB25</f>
        <v>8.1215204376021369E-3</v>
      </c>
      <c r="I25" s="244">
        <f>'Ekonomicka previazanost'!I25/'Ekonomicka previazanost'!$BB25</f>
        <v>1.5085996076572917E-2</v>
      </c>
      <c r="J25" s="244">
        <f>'Ekonomicka previazanost'!J25/'Ekonomicka previazanost'!$BB25</f>
        <v>8.3525644476883265E-2</v>
      </c>
      <c r="K25" s="244">
        <f>'Ekonomicka previazanost'!K25/'Ekonomicka previazanost'!$BB25</f>
        <v>1.0329133586075416E-2</v>
      </c>
      <c r="L25" s="244">
        <f>'Ekonomicka previazanost'!L25/'Ekonomicka previazanost'!$BB25</f>
        <v>3.3828420163043863E-3</v>
      </c>
      <c r="M25" s="244">
        <f>'Ekonomicka previazanost'!M25/'Ekonomicka previazanost'!$BB25</f>
        <v>1.167417859606185E-2</v>
      </c>
      <c r="N25" s="244">
        <f>'Ekonomicka previazanost'!N25/'Ekonomicka previazanost'!$BB25</f>
        <v>2.6939149596760425E-2</v>
      </c>
      <c r="O25" s="244">
        <f>'Ekonomicka previazanost'!O25/'Ekonomicka previazanost'!$BB25</f>
        <v>5.2524179894686109E-3</v>
      </c>
      <c r="P25" s="244">
        <f>'Ekonomicka previazanost'!P25/'Ekonomicka previazanost'!$BB25</f>
        <v>2.3076776040086622E-2</v>
      </c>
      <c r="Q25" s="244">
        <f>'Ekonomicka previazanost'!Q25/'Ekonomicka previazanost'!$BB25</f>
        <v>1.9137648386411518E-3</v>
      </c>
      <c r="R25" s="244">
        <f>'Ekonomicka previazanost'!R25/'Ekonomicka previazanost'!$BB25</f>
        <v>2.6386018694942205E-2</v>
      </c>
      <c r="S25" s="244">
        <f>'Ekonomicka previazanost'!S25/'Ekonomicka previazanost'!$BB25</f>
        <v>3.9459684279214077E-3</v>
      </c>
      <c r="T25" s="244">
        <f>'Ekonomicka previazanost'!T25/'Ekonomicka previazanost'!$BB25</f>
        <v>1.5200771461502517E-2</v>
      </c>
      <c r="U25" s="244">
        <f>'Ekonomicka previazanost'!U25/'Ekonomicka previazanost'!$BB25</f>
        <v>3.958695814394962E-3</v>
      </c>
      <c r="V25" s="244">
        <f>'Ekonomicka previazanost'!V25/'Ekonomicka previazanost'!$BB25</f>
        <v>1.0069485791895854E-2</v>
      </c>
      <c r="W25" s="244">
        <f>'Ekonomicka previazanost'!W25/'Ekonomicka previazanost'!$BB25</f>
        <v>4.6642477347328737E-2</v>
      </c>
      <c r="X25" s="244">
        <f>'Ekonomicka previazanost'!X25/'Ekonomicka previazanost'!$BB25</f>
        <v>1.2718180878938284E-2</v>
      </c>
      <c r="Y25" s="244">
        <f>'Ekonomicka previazanost'!Y25/'Ekonomicka previazanost'!$BB25</f>
        <v>0</v>
      </c>
      <c r="Z25" s="244">
        <f>'Ekonomicka previazanost'!Z25/'Ekonomicka previazanost'!$BB25</f>
        <v>3.9624439674325954E-3</v>
      </c>
      <c r="AA25" s="244">
        <f>'Ekonomicka previazanost'!AA25/'Ekonomicka previazanost'!$BB25</f>
        <v>3.2978067552386338E-2</v>
      </c>
      <c r="AB25" s="244">
        <f>'Ekonomicka previazanost'!AB25/'Ekonomicka previazanost'!$BB25</f>
        <v>4.6474399104878966E-3</v>
      </c>
      <c r="AC25" s="244">
        <f>'Ekonomicka previazanost'!AC25/'Ekonomicka previazanost'!$BB25</f>
        <v>4.4997096028866011E-3</v>
      </c>
      <c r="AD25" s="244">
        <f>'Ekonomicka previazanost'!AD25/'Ekonomicka previazanost'!$BB25</f>
        <v>6.5305347649459904E-3</v>
      </c>
      <c r="AE25" s="244">
        <f>'Ekonomicka previazanost'!AE25/'Ekonomicka previazanost'!$BB25</f>
        <v>7.2863788762585384E-3</v>
      </c>
      <c r="AF25" s="244">
        <f>'Ekonomicka previazanost'!AF25/'Ekonomicka previazanost'!$BB25</f>
        <v>7.6696756550855187E-3</v>
      </c>
      <c r="AG25" s="244">
        <f>'Ekonomicka previazanost'!AG25/'Ekonomicka previazanost'!$BB25</f>
        <v>5.5351109930536942E-2</v>
      </c>
      <c r="AH25" s="244">
        <f>'Ekonomicka previazanost'!AH25/'Ekonomicka previazanost'!$BB25</f>
        <v>4.0521549911126588E-2</v>
      </c>
      <c r="AI25" s="244">
        <f>'Ekonomicka previazanost'!AI25/'Ekonomicka previazanost'!$BB25</f>
        <v>1.8338042167626779E-2</v>
      </c>
      <c r="AJ25" s="244">
        <f>'Ekonomicka previazanost'!AJ25/'Ekonomicka previazanost'!$BB25</f>
        <v>9.2472295187948673E-3</v>
      </c>
      <c r="AK25" s="244">
        <f>'Ekonomicka previazanost'!AK25/'Ekonomicka previazanost'!$BB25</f>
        <v>1.4565994928827911E-2</v>
      </c>
      <c r="AL25" s="244">
        <f>'Ekonomicka previazanost'!AL25/'Ekonomicka previazanost'!$BB25</f>
        <v>8.1613894116437935E-3</v>
      </c>
      <c r="AM25" s="244">
        <f>'Ekonomicka previazanost'!AM25/'Ekonomicka previazanost'!$BB25</f>
        <v>1.3278279188716401E-2</v>
      </c>
      <c r="AN25" s="244">
        <f>'Ekonomicka previazanost'!AN25/'Ekonomicka previazanost'!$BB25</f>
        <v>6.8418566501354441E-3</v>
      </c>
      <c r="AO25" s="244">
        <f>'Ekonomicka previazanost'!AO25/'Ekonomicka previazanost'!$BB25</f>
        <v>1.2575349934495165E-2</v>
      </c>
      <c r="AP25" s="244">
        <f>'Ekonomicka previazanost'!AP25/'Ekonomicka previazanost'!$BB25</f>
        <v>7.4382477691876635E-3</v>
      </c>
      <c r="AQ25" s="244">
        <f>'Ekonomicka previazanost'!AQ25/'Ekonomicka previazanost'!$BB25</f>
        <v>3.2417625992346068E-3</v>
      </c>
      <c r="AR25" s="244">
        <f>'Ekonomicka previazanost'!AR25/'Ekonomicka previazanost'!$BB25</f>
        <v>3.729764433476699E-2</v>
      </c>
      <c r="AS25" s="244">
        <f>'Ekonomicka previazanost'!AS25/'Ekonomicka previazanost'!$BB25</f>
        <v>0.20805491540383186</v>
      </c>
      <c r="AT25" s="244">
        <f>'Ekonomicka previazanost'!AT25/'Ekonomicka previazanost'!$BB25</f>
        <v>2.3832566553674867E-3</v>
      </c>
      <c r="AU25" s="244">
        <f>'Ekonomicka previazanost'!AU25/'Ekonomicka previazanost'!$BB25</f>
        <v>1.9095850872485533E-2</v>
      </c>
      <c r="AV25" s="244">
        <f>'Ekonomicka previazanost'!AV25/'Ekonomicka previazanost'!$BB25</f>
        <v>2.3388392013172107E-2</v>
      </c>
      <c r="AW25" s="244">
        <f>'Ekonomicka previazanost'!AW25/'Ekonomicka previazanost'!$BB25</f>
        <v>1.4620884881866848E-2</v>
      </c>
      <c r="AX25" s="244">
        <f>'Ekonomicka previazanost'!AX25/'Ekonomicka previazanost'!$BB25</f>
        <v>2.7125351839369878E-2</v>
      </c>
      <c r="AY25" s="244">
        <f>'Ekonomicka previazanost'!AY25/'Ekonomicka previazanost'!$BB25</f>
        <v>1.7679343866166475E-2</v>
      </c>
      <c r="AZ25" s="244">
        <f>'Ekonomicka previazanost'!AZ25/'Ekonomicka previazanost'!$BB25</f>
        <v>5.7797862418829732E-3</v>
      </c>
      <c r="BB25" s="244">
        <f t="shared" si="0"/>
        <v>1</v>
      </c>
    </row>
    <row r="26" spans="1:54" ht="14.25" customHeight="1" x14ac:dyDescent="0.25">
      <c r="A26" s="245" t="s">
        <v>29</v>
      </c>
      <c r="B26" s="244">
        <f>'Ekonomicka previazanost'!B26/'Ekonomicka previazanost'!$BB26</f>
        <v>4.7735414948300723E-4</v>
      </c>
      <c r="C26" s="244">
        <f>'Ekonomicka previazanost'!C26/'Ekonomicka previazanost'!$BB26</f>
        <v>1.5098599714434835E-2</v>
      </c>
      <c r="D26" s="244">
        <f>'Ekonomicka previazanost'!D26/'Ekonomicka previazanost'!$BB26</f>
        <v>1.6703632107693954E-2</v>
      </c>
      <c r="E26" s="244">
        <f>'Ekonomicka previazanost'!E26/'Ekonomicka previazanost'!$BB26</f>
        <v>2.8333633759997704E-2</v>
      </c>
      <c r="F26" s="244">
        <f>'Ekonomicka previazanost'!F26/'Ekonomicka previazanost'!$BB26</f>
        <v>2.4032621600894158E-2</v>
      </c>
      <c r="G26" s="244">
        <f>'Ekonomicka previazanost'!G26/'Ekonomicka previazanost'!$BB26</f>
        <v>6.3065469358224002E-3</v>
      </c>
      <c r="H26" s="244">
        <f>'Ekonomicka previazanost'!H26/'Ekonomicka previazanost'!$BB26</f>
        <v>1.3726882555939309E-2</v>
      </c>
      <c r="I26" s="244">
        <f>'Ekonomicka previazanost'!I26/'Ekonomicka previazanost'!$BB26</f>
        <v>5.1095282596707748E-3</v>
      </c>
      <c r="J26" s="244">
        <f>'Ekonomicka previazanost'!J26/'Ekonomicka previazanost'!$BB26</f>
        <v>0.10346589725815689</v>
      </c>
      <c r="K26" s="244">
        <f>'Ekonomicka previazanost'!K26/'Ekonomicka previazanost'!$BB26</f>
        <v>1.0395630892803142E-2</v>
      </c>
      <c r="L26" s="244">
        <f>'Ekonomicka previazanost'!L26/'Ekonomicka previazanost'!$BB26</f>
        <v>2.760471297992958E-3</v>
      </c>
      <c r="M26" s="244">
        <f>'Ekonomicka previazanost'!M26/'Ekonomicka previazanost'!$BB26</f>
        <v>1.0955556806987878E-2</v>
      </c>
      <c r="N26" s="244">
        <f>'Ekonomicka previazanost'!N26/'Ekonomicka previazanost'!$BB26</f>
        <v>3.117421902286753E-2</v>
      </c>
      <c r="O26" s="244">
        <f>'Ekonomicka previazanost'!O26/'Ekonomicka previazanost'!$BB26</f>
        <v>7.0464514571664917E-3</v>
      </c>
      <c r="P26" s="244">
        <f>'Ekonomicka previazanost'!P26/'Ekonomicka previazanost'!$BB26</f>
        <v>4.4120347767073964E-2</v>
      </c>
      <c r="Q26" s="244">
        <f>'Ekonomicka previazanost'!Q26/'Ekonomicka previazanost'!$BB26</f>
        <v>3.4462911823820827E-3</v>
      </c>
      <c r="R26" s="244">
        <f>'Ekonomicka previazanost'!R26/'Ekonomicka previazanost'!$BB26</f>
        <v>6.8138614380069171E-2</v>
      </c>
      <c r="S26" s="244">
        <f>'Ekonomicka previazanost'!S26/'Ekonomicka previazanost'!$BB26</f>
        <v>1.878717176899453E-2</v>
      </c>
      <c r="T26" s="244">
        <f>'Ekonomicka previazanost'!T26/'Ekonomicka previazanost'!$BB26</f>
        <v>1.3028690624036433E-2</v>
      </c>
      <c r="U26" s="244">
        <f>'Ekonomicka previazanost'!U26/'Ekonomicka previazanost'!$BB26</f>
        <v>1.8457845805335221E-3</v>
      </c>
      <c r="V26" s="244">
        <f>'Ekonomicka previazanost'!V26/'Ekonomicka previazanost'!$BB26</f>
        <v>1.5558808111996865E-2</v>
      </c>
      <c r="W26" s="244">
        <f>'Ekonomicka previazanost'!W26/'Ekonomicka previazanost'!$BB26</f>
        <v>4.7376678505162043E-2</v>
      </c>
      <c r="X26" s="244">
        <f>'Ekonomicka previazanost'!X26/'Ekonomicka previazanost'!$BB26</f>
        <v>4.6217887039276422E-2</v>
      </c>
      <c r="Y26" s="244">
        <f>'Ekonomicka previazanost'!Y26/'Ekonomicka previazanost'!$BB26</f>
        <v>2.0196392146625716E-2</v>
      </c>
      <c r="Z26" s="244">
        <f>'Ekonomicka previazanost'!Z26/'Ekonomicka previazanost'!$BB26</f>
        <v>0</v>
      </c>
      <c r="AA26" s="244">
        <f>'Ekonomicka previazanost'!AA26/'Ekonomicka previazanost'!$BB26</f>
        <v>2.4466082053736286E-2</v>
      </c>
      <c r="AB26" s="244">
        <f>'Ekonomicka previazanost'!AB26/'Ekonomicka previazanost'!$BB26</f>
        <v>4.6028505294210459E-4</v>
      </c>
      <c r="AC26" s="244">
        <f>'Ekonomicka previazanost'!AC26/'Ekonomicka previazanost'!$BB26</f>
        <v>3.2171852738476824E-3</v>
      </c>
      <c r="AD26" s="244">
        <f>'Ekonomicka previazanost'!AD26/'Ekonomicka previazanost'!$BB26</f>
        <v>7.3000198775508294E-3</v>
      </c>
      <c r="AE26" s="244">
        <f>'Ekonomicka previazanost'!AE26/'Ekonomicka previazanost'!$BB26</f>
        <v>1.0055518393801753E-2</v>
      </c>
      <c r="AF26" s="244">
        <f>'Ekonomicka previazanost'!AF26/'Ekonomicka previazanost'!$BB26</f>
        <v>6.5527904626827586E-3</v>
      </c>
      <c r="AG26" s="244">
        <f>'Ekonomicka previazanost'!AG26/'Ekonomicka previazanost'!$BB26</f>
        <v>2.2539150587863984E-2</v>
      </c>
      <c r="AH26" s="244">
        <f>'Ekonomicka previazanost'!AH26/'Ekonomicka previazanost'!$BB26</f>
        <v>3.8892671023946314E-2</v>
      </c>
      <c r="AI26" s="244">
        <f>'Ekonomicka previazanost'!AI26/'Ekonomicka previazanost'!$BB26</f>
        <v>1.6655930502104829E-2</v>
      </c>
      <c r="AJ26" s="244">
        <f>'Ekonomicka previazanost'!AJ26/'Ekonomicka previazanost'!$BB26</f>
        <v>5.8825668647211633E-3</v>
      </c>
      <c r="AK26" s="244">
        <f>'Ekonomicka previazanost'!AK26/'Ekonomicka previazanost'!$BB26</f>
        <v>1.5855779951846682E-2</v>
      </c>
      <c r="AL26" s="244">
        <f>'Ekonomicka previazanost'!AL26/'Ekonomicka previazanost'!$BB26</f>
        <v>8.8739409719558494E-3</v>
      </c>
      <c r="AM26" s="244">
        <f>'Ekonomicka previazanost'!AM26/'Ekonomicka previazanost'!$BB26</f>
        <v>9.7009907863120134E-3</v>
      </c>
      <c r="AN26" s="244">
        <f>'Ekonomicka previazanost'!AN26/'Ekonomicka previazanost'!$BB26</f>
        <v>4.8866448602624827E-3</v>
      </c>
      <c r="AO26" s="244">
        <f>'Ekonomicka previazanost'!AO26/'Ekonomicka previazanost'!$BB26</f>
        <v>3.1986417700057161E-2</v>
      </c>
      <c r="AP26" s="244">
        <f>'Ekonomicka previazanost'!AP26/'Ekonomicka previazanost'!$BB26</f>
        <v>4.2340712724169395E-3</v>
      </c>
      <c r="AQ26" s="244">
        <f>'Ekonomicka previazanost'!AQ26/'Ekonomicka previazanost'!$BB26</f>
        <v>4.9959708234266183E-3</v>
      </c>
      <c r="AR26" s="244">
        <f>'Ekonomicka previazanost'!AR26/'Ekonomicka previazanost'!$BB26</f>
        <v>4.5904132782778412E-2</v>
      </c>
      <c r="AS26" s="244">
        <f>'Ekonomicka previazanost'!AS26/'Ekonomicka previazanost'!$BB26</f>
        <v>5.3634473884247143E-2</v>
      </c>
      <c r="AT26" s="244">
        <f>'Ekonomicka previazanost'!AT26/'Ekonomicka previazanost'!$BB26</f>
        <v>5.3227711794789218E-3</v>
      </c>
      <c r="AU26" s="244">
        <f>'Ekonomicka previazanost'!AU26/'Ekonomicka previazanost'!$BB26</f>
        <v>2.00043937792686E-2</v>
      </c>
      <c r="AV26" s="244">
        <f>'Ekonomicka previazanost'!AV26/'Ekonomicka previazanost'!$BB26</f>
        <v>2.0660334573850084E-2</v>
      </c>
      <c r="AW26" s="244">
        <f>'Ekonomicka previazanost'!AW26/'Ekonomicka previazanost'!$BB26</f>
        <v>1.5784517098880905E-2</v>
      </c>
      <c r="AX26" s="244">
        <f>'Ekonomicka previazanost'!AX26/'Ekonomicka previazanost'!$BB26</f>
        <v>2.8516102152871106E-2</v>
      </c>
      <c r="AY26" s="244">
        <f>'Ekonomicka previazanost'!AY26/'Ekonomicka previazanost'!$BB26</f>
        <v>2.3656090725654628E-2</v>
      </c>
      <c r="AZ26" s="244">
        <f>'Ekonomicka previazanost'!AZ26/'Ekonomicka previazanost'!$BB26</f>
        <v>1.5657475437432896E-2</v>
      </c>
      <c r="BB26" s="244">
        <f t="shared" si="0"/>
        <v>0.99999999999999989</v>
      </c>
    </row>
    <row r="27" spans="1:54" ht="14.25" customHeight="1" x14ac:dyDescent="0.25">
      <c r="A27" s="246" t="s">
        <v>30</v>
      </c>
      <c r="B27" s="244">
        <f>'Ekonomicka previazanost'!B27/'Ekonomicka previazanost'!$BB27</f>
        <v>9.3332035229348352E-4</v>
      </c>
      <c r="C27" s="244">
        <f>'Ekonomicka previazanost'!C27/'Ekonomicka previazanost'!$BB27</f>
        <v>9.1600272983515703E-3</v>
      </c>
      <c r="D27" s="244">
        <f>'Ekonomicka previazanost'!D27/'Ekonomicka previazanost'!$BB27</f>
        <v>4.7295908425125655E-2</v>
      </c>
      <c r="E27" s="244">
        <f>'Ekonomicka previazanost'!E27/'Ekonomicka previazanost'!$BB27</f>
        <v>1.2651654585977676E-2</v>
      </c>
      <c r="F27" s="244">
        <f>'Ekonomicka previazanost'!F27/'Ekonomicka previazanost'!$BB27</f>
        <v>2.2962247708128165E-2</v>
      </c>
      <c r="G27" s="244">
        <f>'Ekonomicka previazanost'!G27/'Ekonomicka previazanost'!$BB27</f>
        <v>4.1886678500189156E-3</v>
      </c>
      <c r="H27" s="244">
        <f>'Ekonomicka previazanost'!H27/'Ekonomicka previazanost'!$BB27</f>
        <v>1.6866900087251252E-2</v>
      </c>
      <c r="I27" s="244">
        <f>'Ekonomicka previazanost'!I27/'Ekonomicka previazanost'!$BB27</f>
        <v>1.8919668284994997E-2</v>
      </c>
      <c r="J27" s="244">
        <f>'Ekonomicka previazanost'!J27/'Ekonomicka previazanost'!$BB27</f>
        <v>0.12308080464749457</v>
      </c>
      <c r="K27" s="244">
        <f>'Ekonomicka previazanost'!K27/'Ekonomicka previazanost'!$BB27</f>
        <v>1.07637384939691E-2</v>
      </c>
      <c r="L27" s="244">
        <f>'Ekonomicka previazanost'!L27/'Ekonomicka previazanost'!$BB27</f>
        <v>3.4020329077046611E-3</v>
      </c>
      <c r="M27" s="244">
        <f>'Ekonomicka previazanost'!M27/'Ekonomicka previazanost'!$BB27</f>
        <v>9.8687912122684789E-3</v>
      </c>
      <c r="N27" s="244">
        <f>'Ekonomicka previazanost'!N27/'Ekonomicka previazanost'!$BB27</f>
        <v>2.4891073049405084E-2</v>
      </c>
      <c r="O27" s="244">
        <f>'Ekonomicka previazanost'!O27/'Ekonomicka previazanost'!$BB27</f>
        <v>1.1350342912336515E-2</v>
      </c>
      <c r="P27" s="244">
        <f>'Ekonomicka previazanost'!P27/'Ekonomicka previazanost'!$BB27</f>
        <v>2.5463703560936565E-2</v>
      </c>
      <c r="Q27" s="244">
        <f>'Ekonomicka previazanost'!Q27/'Ekonomicka previazanost'!$BB27</f>
        <v>3.0025186116399323E-3</v>
      </c>
      <c r="R27" s="244">
        <f>'Ekonomicka previazanost'!R27/'Ekonomicka previazanost'!$BB27</f>
        <v>3.5183601459320334E-2</v>
      </c>
      <c r="S27" s="244">
        <f>'Ekonomicka previazanost'!S27/'Ekonomicka previazanost'!$BB27</f>
        <v>2.6202796135268054E-2</v>
      </c>
      <c r="T27" s="244">
        <f>'Ekonomicka previazanost'!T27/'Ekonomicka previazanost'!$BB27</f>
        <v>1.1678230547939305E-2</v>
      </c>
      <c r="U27" s="244">
        <f>'Ekonomicka previazanost'!U27/'Ekonomicka previazanost'!$BB27</f>
        <v>2.7357645881712889E-3</v>
      </c>
      <c r="V27" s="244">
        <f>'Ekonomicka previazanost'!V27/'Ekonomicka previazanost'!$BB27</f>
        <v>1.1679264652155495E-2</v>
      </c>
      <c r="W27" s="244">
        <f>'Ekonomicka previazanost'!W27/'Ekonomicka previazanost'!$BB27</f>
        <v>7.0349282559858561E-2</v>
      </c>
      <c r="X27" s="244">
        <f>'Ekonomicka previazanost'!X27/'Ekonomicka previazanost'!$BB27</f>
        <v>1.4458517175064902E-2</v>
      </c>
      <c r="Y27" s="244">
        <f>'Ekonomicka previazanost'!Y27/'Ekonomicka previazanost'!$BB27</f>
        <v>2.5526041423273034E-2</v>
      </c>
      <c r="Z27" s="244">
        <f>'Ekonomicka previazanost'!Z27/'Ekonomicka previazanost'!$BB27</f>
        <v>3.715455238869752E-3</v>
      </c>
      <c r="AA27" s="244">
        <f>'Ekonomicka previazanost'!AA27/'Ekonomicka previazanost'!$BB27</f>
        <v>0</v>
      </c>
      <c r="AB27" s="244">
        <f>'Ekonomicka previazanost'!AB27/'Ekonomicka previazanost'!$BB27</f>
        <v>2.0830565244661019E-3</v>
      </c>
      <c r="AC27" s="244">
        <f>'Ekonomicka previazanost'!AC27/'Ekonomicka previazanost'!$BB27</f>
        <v>4.3041145776979602E-3</v>
      </c>
      <c r="AD27" s="244">
        <f>'Ekonomicka previazanost'!AD27/'Ekonomicka previazanost'!$BB27</f>
        <v>2.7095488000280356E-3</v>
      </c>
      <c r="AE27" s="244">
        <f>'Ekonomicka previazanost'!AE27/'Ekonomicka previazanost'!$BB27</f>
        <v>4.4900328167909211E-3</v>
      </c>
      <c r="AF27" s="244">
        <f>'Ekonomicka previazanost'!AF27/'Ekonomicka previazanost'!$BB27</f>
        <v>1.1247118922667198E-2</v>
      </c>
      <c r="AG27" s="244">
        <f>'Ekonomicka previazanost'!AG27/'Ekonomicka previazanost'!$BB27</f>
        <v>3.0368904451811569E-2</v>
      </c>
      <c r="AH27" s="244">
        <f>'Ekonomicka previazanost'!AH27/'Ekonomicka previazanost'!$BB27</f>
        <v>4.3964740972269385E-2</v>
      </c>
      <c r="AI27" s="244">
        <f>'Ekonomicka previazanost'!AI27/'Ekonomicka previazanost'!$BB27</f>
        <v>2.0602291726449489E-2</v>
      </c>
      <c r="AJ27" s="244">
        <f>'Ekonomicka previazanost'!AJ27/'Ekonomicka previazanost'!$BB27</f>
        <v>1.2343797077600246E-2</v>
      </c>
      <c r="AK27" s="244">
        <f>'Ekonomicka previazanost'!AK27/'Ekonomicka previazanost'!$BB27</f>
        <v>1.6065555235069331E-2</v>
      </c>
      <c r="AL27" s="244">
        <f>'Ekonomicka previazanost'!AL27/'Ekonomicka previazanost'!$BB27</f>
        <v>6.6217243579117556E-3</v>
      </c>
      <c r="AM27" s="244">
        <f>'Ekonomicka previazanost'!AM27/'Ekonomicka previazanost'!$BB27</f>
        <v>1.2561278640180303E-2</v>
      </c>
      <c r="AN27" s="244">
        <f>'Ekonomicka previazanost'!AN27/'Ekonomicka previazanost'!$BB27</f>
        <v>7.4655582670522906E-3</v>
      </c>
      <c r="AO27" s="244">
        <f>'Ekonomicka previazanost'!AO27/'Ekonomicka previazanost'!$BB27</f>
        <v>3.4186198016088319E-2</v>
      </c>
      <c r="AP27" s="244">
        <f>'Ekonomicka previazanost'!AP27/'Ekonomicka previazanost'!$BB27</f>
        <v>1.6413686303925361E-2</v>
      </c>
      <c r="AQ27" s="244">
        <f>'Ekonomicka previazanost'!AQ27/'Ekonomicka previazanost'!$BB27</f>
        <v>1.1122043691966649E-2</v>
      </c>
      <c r="AR27" s="244">
        <f>'Ekonomicka previazanost'!AR27/'Ekonomicka previazanost'!$BB27</f>
        <v>3.1062174658412243E-2</v>
      </c>
      <c r="AS27" s="244">
        <f>'Ekonomicka previazanost'!AS27/'Ekonomicka previazanost'!$BB27</f>
        <v>8.4923720468097583E-2</v>
      </c>
      <c r="AT27" s="244">
        <f>'Ekonomicka previazanost'!AT27/'Ekonomicka previazanost'!$BB27</f>
        <v>3.520934772183838E-3</v>
      </c>
      <c r="AU27" s="244">
        <f>'Ekonomicka previazanost'!AU27/'Ekonomicka previazanost'!$BB27</f>
        <v>1.8866271293185376E-2</v>
      </c>
      <c r="AV27" s="244">
        <f>'Ekonomicka previazanost'!AV27/'Ekonomicka previazanost'!$BB27</f>
        <v>1.498398263748736E-2</v>
      </c>
      <c r="AW27" s="244">
        <f>'Ekonomicka previazanost'!AW27/'Ekonomicka previazanost'!$BB27</f>
        <v>1.2735360503174932E-2</v>
      </c>
      <c r="AX27" s="244">
        <f>'Ekonomicka previazanost'!AX27/'Ekonomicka previazanost'!$BB27</f>
        <v>2.3861954411471775E-2</v>
      </c>
      <c r="AY27" s="244">
        <f>'Ekonomicka previazanost'!AY27/'Ekonomicka previazanost'!$BB27</f>
        <v>2.0846895816233644E-2</v>
      </c>
      <c r="AZ27" s="244">
        <f>'Ekonomicka previazanost'!AZ27/'Ekonomicka previazanost'!$BB27</f>
        <v>6.3187012899612316E-3</v>
      </c>
      <c r="BB27" s="244">
        <f t="shared" si="0"/>
        <v>1.0000000000000002</v>
      </c>
    </row>
    <row r="28" spans="1:54" ht="14.25" customHeight="1" x14ac:dyDescent="0.25">
      <c r="A28" s="245" t="s">
        <v>31</v>
      </c>
      <c r="B28" s="244">
        <f>'Ekonomicka previazanost'!B28/'Ekonomicka previazanost'!$BB28</f>
        <v>0</v>
      </c>
      <c r="C28" s="244">
        <f>'Ekonomicka previazanost'!C28/'Ekonomicka previazanost'!$BB28</f>
        <v>3.6159986122150198E-2</v>
      </c>
      <c r="D28" s="244">
        <f>'Ekonomicka previazanost'!D28/'Ekonomicka previazanost'!$BB28</f>
        <v>8.1729106947223025E-3</v>
      </c>
      <c r="E28" s="244">
        <f>'Ekonomicka previazanost'!E28/'Ekonomicka previazanost'!$BB28</f>
        <v>3.156429470391852E-2</v>
      </c>
      <c r="F28" s="244">
        <f>'Ekonomicka previazanost'!F28/'Ekonomicka previazanost'!$BB28</f>
        <v>4.8366820134390448E-2</v>
      </c>
      <c r="G28" s="244">
        <f>'Ekonomicka previazanost'!G28/'Ekonomicka previazanost'!$BB28</f>
        <v>4.5224456146861691E-3</v>
      </c>
      <c r="H28" s="244">
        <f>'Ekonomicka previazanost'!H28/'Ekonomicka previazanost'!$BB28</f>
        <v>1.3004878387735576E-2</v>
      </c>
      <c r="I28" s="244">
        <f>'Ekonomicka previazanost'!I28/'Ekonomicka previazanost'!$BB28</f>
        <v>1.4560249053582424E-2</v>
      </c>
      <c r="J28" s="244">
        <f>'Ekonomicka previazanost'!J28/'Ekonomicka previazanost'!$BB28</f>
        <v>0.10587172396137311</v>
      </c>
      <c r="K28" s="244">
        <f>'Ekonomicka previazanost'!K28/'Ekonomicka previazanost'!$BB28</f>
        <v>8.2407737514885726E-3</v>
      </c>
      <c r="L28" s="244">
        <f>'Ekonomicka previazanost'!L28/'Ekonomicka previazanost'!$BB28</f>
        <v>6.9908733998874928E-3</v>
      </c>
      <c r="M28" s="244">
        <f>'Ekonomicka previazanost'!M28/'Ekonomicka previazanost'!$BB28</f>
        <v>1.1939630260722485E-2</v>
      </c>
      <c r="N28" s="244">
        <f>'Ekonomicka previazanost'!N28/'Ekonomicka previazanost'!$BB28</f>
        <v>3.8876845606559941E-2</v>
      </c>
      <c r="O28" s="244">
        <f>'Ekonomicka previazanost'!O28/'Ekonomicka previazanost'!$BB28</f>
        <v>9.7865535999855282E-3</v>
      </c>
      <c r="P28" s="244">
        <f>'Ekonomicka previazanost'!P28/'Ekonomicka previazanost'!$BB28</f>
        <v>3.3997763610588205E-2</v>
      </c>
      <c r="Q28" s="244">
        <f>'Ekonomicka previazanost'!Q28/'Ekonomicka previazanost'!$BB28</f>
        <v>1.7798890369920151E-4</v>
      </c>
      <c r="R28" s="244">
        <f>'Ekonomicka previazanost'!R28/'Ekonomicka previazanost'!$BB28</f>
        <v>1.7077675385278837E-2</v>
      </c>
      <c r="S28" s="244">
        <f>'Ekonomicka previazanost'!S28/'Ekonomicka previazanost'!$BB28</f>
        <v>0</v>
      </c>
      <c r="T28" s="244">
        <f>'Ekonomicka previazanost'!T28/'Ekonomicka previazanost'!$BB28</f>
        <v>4.0212125713200578E-3</v>
      </c>
      <c r="U28" s="244">
        <f>'Ekonomicka previazanost'!U28/'Ekonomicka previazanost'!$BB28</f>
        <v>1.0747969534456356E-3</v>
      </c>
      <c r="V28" s="244">
        <f>'Ekonomicka previazanost'!V28/'Ekonomicka previazanost'!$BB28</f>
        <v>8.05774823951339E-3</v>
      </c>
      <c r="W28" s="244">
        <f>'Ekonomicka previazanost'!W28/'Ekonomicka previazanost'!$BB28</f>
        <v>1.851150999363043E-2</v>
      </c>
      <c r="X28" s="244">
        <f>'Ekonomicka previazanost'!X28/'Ekonomicka previazanost'!$BB28</f>
        <v>7.1047576455891279E-3</v>
      </c>
      <c r="Y28" s="244">
        <f>'Ekonomicka previazanost'!Y28/'Ekonomicka previazanost'!$BB28</f>
        <v>3.7050675539003354E-2</v>
      </c>
      <c r="Z28" s="244">
        <f>'Ekonomicka previazanost'!Z28/'Ekonomicka previazanost'!$BB28</f>
        <v>7.1994373854987947E-4</v>
      </c>
      <c r="AA28" s="244">
        <f>'Ekonomicka previazanost'!AA28/'Ekonomicka previazanost'!$BB28</f>
        <v>2.1454832881966326E-2</v>
      </c>
      <c r="AB28" s="244">
        <f>'Ekonomicka previazanost'!AB28/'Ekonomicka previazanost'!$BB28</f>
        <v>0</v>
      </c>
      <c r="AC28" s="244">
        <f>'Ekonomicka previazanost'!AC28/'Ekonomicka previazanost'!$BB28</f>
        <v>1.1210155707529583E-2</v>
      </c>
      <c r="AD28" s="244">
        <f>'Ekonomicka previazanost'!AD28/'Ekonomicka previazanost'!$BB28</f>
        <v>1.243240999705788E-3</v>
      </c>
      <c r="AE28" s="244">
        <f>'Ekonomicka previazanost'!AE28/'Ekonomicka previazanost'!$BB28</f>
        <v>1.120206990289895E-2</v>
      </c>
      <c r="AF28" s="244">
        <f>'Ekonomicka previazanost'!AF28/'Ekonomicka previazanost'!$BB28</f>
        <v>3.9469818027479727E-3</v>
      </c>
      <c r="AG28" s="244">
        <f>'Ekonomicka previazanost'!AG28/'Ekonomicka previazanost'!$BB28</f>
        <v>4.8668211673717855E-2</v>
      </c>
      <c r="AH28" s="244">
        <f>'Ekonomicka previazanost'!AH28/'Ekonomicka previazanost'!$BB28</f>
        <v>4.7438544465840844E-2</v>
      </c>
      <c r="AI28" s="244">
        <f>'Ekonomicka previazanost'!AI28/'Ekonomicka previazanost'!$BB28</f>
        <v>4.1535987663467167E-3</v>
      </c>
      <c r="AJ28" s="244">
        <f>'Ekonomicka previazanost'!AJ28/'Ekonomicka previazanost'!$BB28</f>
        <v>1.5531088610505252E-2</v>
      </c>
      <c r="AK28" s="244">
        <f>'Ekonomicka previazanost'!AK28/'Ekonomicka previazanost'!$BB28</f>
        <v>1.6992770453030472E-2</v>
      </c>
      <c r="AL28" s="244">
        <f>'Ekonomicka previazanost'!AL28/'Ekonomicka previazanost'!$BB28</f>
        <v>2.1263177623820167E-2</v>
      </c>
      <c r="AM28" s="244">
        <f>'Ekonomicka previazanost'!AM28/'Ekonomicka previazanost'!$BB28</f>
        <v>1.0745320499251603E-2</v>
      </c>
      <c r="AN28" s="244">
        <f>'Ekonomicka previazanost'!AN28/'Ekonomicka previazanost'!$BB28</f>
        <v>1.2675489133650053E-2</v>
      </c>
      <c r="AO28" s="244">
        <f>'Ekonomicka previazanost'!AO28/'Ekonomicka previazanost'!$BB28</f>
        <v>4.2693363809273153E-2</v>
      </c>
      <c r="AP28" s="244">
        <f>'Ekonomicka previazanost'!AP28/'Ekonomicka previazanost'!$BB28</f>
        <v>1.5167975270105672E-2</v>
      </c>
      <c r="AQ28" s="244">
        <f>'Ekonomicka previazanost'!AQ28/'Ekonomicka previazanost'!$BB28</f>
        <v>0</v>
      </c>
      <c r="AR28" s="244">
        <f>'Ekonomicka previazanost'!AR28/'Ekonomicka previazanost'!$BB28</f>
        <v>1.7332916824872088E-2</v>
      </c>
      <c r="AS28" s="244">
        <f>'Ekonomicka previazanost'!AS28/'Ekonomicka previazanost'!$BB28</f>
        <v>4.2366532928080937E-2</v>
      </c>
      <c r="AT28" s="244">
        <f>'Ekonomicka previazanost'!AT28/'Ekonomicka previazanost'!$BB28</f>
        <v>6.9367062755889262E-4</v>
      </c>
      <c r="AU28" s="244">
        <f>'Ekonomicka previazanost'!AU28/'Ekonomicka previazanost'!$BB28</f>
        <v>8.7909751707977601E-2</v>
      </c>
      <c r="AV28" s="244">
        <f>'Ekonomicka previazanost'!AV28/'Ekonomicka previazanost'!$BB28</f>
        <v>1.9504617933234172E-2</v>
      </c>
      <c r="AW28" s="244">
        <f>'Ekonomicka previazanost'!AW28/'Ekonomicka previazanost'!$BB28</f>
        <v>1.1033280302721271E-2</v>
      </c>
      <c r="AX28" s="244">
        <f>'Ekonomicka previazanost'!AX28/'Ekonomicka previazanost'!$BB28</f>
        <v>4.7607412961307834E-2</v>
      </c>
      <c r="AY28" s="244">
        <f>'Ekonomicka previazanost'!AY28/'Ekonomicka previazanost'!$BB28</f>
        <v>1.4602267081260263E-2</v>
      </c>
      <c r="AZ28" s="244">
        <f>'Ekonomicka previazanost'!AZ28/'Ekonomicka previazanost'!$BB28</f>
        <v>8.7106701607756361E-3</v>
      </c>
      <c r="BB28" s="244">
        <f t="shared" si="0"/>
        <v>0.99999999999999978</v>
      </c>
    </row>
    <row r="29" spans="1:54" ht="14.25" customHeight="1" x14ac:dyDescent="0.25">
      <c r="A29" s="246" t="s">
        <v>32</v>
      </c>
      <c r="B29" s="244">
        <f>'Ekonomicka previazanost'!B29/'Ekonomicka previazanost'!$BB29</f>
        <v>1.7193376874135645E-3</v>
      </c>
      <c r="C29" s="244">
        <f>'Ekonomicka previazanost'!C29/'Ekonomicka previazanost'!$BB29</f>
        <v>7.0581348595372814E-3</v>
      </c>
      <c r="D29" s="244">
        <f>'Ekonomicka previazanost'!D29/'Ekonomicka previazanost'!$BB29</f>
        <v>6.18115207070862E-3</v>
      </c>
      <c r="E29" s="244">
        <f>'Ekonomicka previazanost'!E29/'Ekonomicka previazanost'!$BB29</f>
        <v>3.4363644073453561E-2</v>
      </c>
      <c r="F29" s="244">
        <f>'Ekonomicka previazanost'!F29/'Ekonomicka previazanost'!$BB29</f>
        <v>7.0156610148421608E-3</v>
      </c>
      <c r="G29" s="244">
        <f>'Ekonomicka previazanost'!G29/'Ekonomicka previazanost'!$BB29</f>
        <v>9.719853834235636E-3</v>
      </c>
      <c r="H29" s="244">
        <f>'Ekonomicka previazanost'!H29/'Ekonomicka previazanost'!$BB29</f>
        <v>2.4648565583403458E-2</v>
      </c>
      <c r="I29" s="244">
        <f>'Ekonomicka previazanost'!I29/'Ekonomicka previazanost'!$BB29</f>
        <v>3.9609056176350254E-3</v>
      </c>
      <c r="J29" s="244">
        <f>'Ekonomicka previazanost'!J29/'Ekonomicka previazanost'!$BB29</f>
        <v>2.8209133568040105E-2</v>
      </c>
      <c r="K29" s="244">
        <f>'Ekonomicka previazanost'!K29/'Ekonomicka previazanost'!$BB29</f>
        <v>2.5837646833582077E-2</v>
      </c>
      <c r="L29" s="244">
        <f>'Ekonomicka previazanost'!L29/'Ekonomicka previazanost'!$BB29</f>
        <v>3.5320244975725917E-2</v>
      </c>
      <c r="M29" s="244">
        <f>'Ekonomicka previazanost'!M29/'Ekonomicka previazanost'!$BB29</f>
        <v>2.770254887208708E-2</v>
      </c>
      <c r="N29" s="244">
        <f>'Ekonomicka previazanost'!N29/'Ekonomicka previazanost'!$BB29</f>
        <v>3.4687579923649396E-2</v>
      </c>
      <c r="O29" s="244">
        <f>'Ekonomicka previazanost'!O29/'Ekonomicka previazanost'!$BB29</f>
        <v>8.1292658676814095E-3</v>
      </c>
      <c r="P29" s="244">
        <f>'Ekonomicka previazanost'!P29/'Ekonomicka previazanost'!$BB29</f>
        <v>4.0288583179669671E-2</v>
      </c>
      <c r="Q29" s="244">
        <f>'Ekonomicka previazanost'!Q29/'Ekonomicka previazanost'!$BB29</f>
        <v>4.1822383955838803E-3</v>
      </c>
      <c r="R29" s="244">
        <f>'Ekonomicka previazanost'!R29/'Ekonomicka previazanost'!$BB29</f>
        <v>1.2571450873006974E-2</v>
      </c>
      <c r="S29" s="244">
        <f>'Ekonomicka previazanost'!S29/'Ekonomicka previazanost'!$BB29</f>
        <v>2.8066524217385809E-3</v>
      </c>
      <c r="T29" s="244">
        <f>'Ekonomicka previazanost'!T29/'Ekonomicka previazanost'!$BB29</f>
        <v>1.2457566758023949E-2</v>
      </c>
      <c r="U29" s="244">
        <f>'Ekonomicka previazanost'!U29/'Ekonomicka previazanost'!$BB29</f>
        <v>6.7247048715185428E-3</v>
      </c>
      <c r="V29" s="244">
        <f>'Ekonomicka previazanost'!V29/'Ekonomicka previazanost'!$BB29</f>
        <v>7.3818776493667507E-3</v>
      </c>
      <c r="W29" s="244">
        <f>'Ekonomicka previazanost'!W29/'Ekonomicka previazanost'!$BB29</f>
        <v>1.8580991626198397E-2</v>
      </c>
      <c r="X29" s="244">
        <f>'Ekonomicka previazanost'!X29/'Ekonomicka previazanost'!$BB29</f>
        <v>9.0763818390089575E-3</v>
      </c>
      <c r="Y29" s="244">
        <f>'Ekonomicka previazanost'!Y29/'Ekonomicka previazanost'!$BB29</f>
        <v>1.1194895917156632E-2</v>
      </c>
      <c r="Z29" s="244">
        <f>'Ekonomicka previazanost'!Z29/'Ekonomicka previazanost'!$BB29</f>
        <v>1.5703663655667625E-3</v>
      </c>
      <c r="AA29" s="244">
        <f>'Ekonomicka previazanost'!AA29/'Ekonomicka previazanost'!$BB29</f>
        <v>1.3834425565571434E-2</v>
      </c>
      <c r="AB29" s="244">
        <f>'Ekonomicka previazanost'!AB29/'Ekonomicka previazanost'!$BB29</f>
        <v>3.4983629977116764E-3</v>
      </c>
      <c r="AC29" s="244">
        <f>'Ekonomicka previazanost'!AC29/'Ekonomicka previazanost'!$BB29</f>
        <v>0</v>
      </c>
      <c r="AD29" s="244">
        <f>'Ekonomicka previazanost'!AD29/'Ekonomicka previazanost'!$BB29</f>
        <v>5.5035548889181302E-2</v>
      </c>
      <c r="AE29" s="244">
        <f>'Ekonomicka previazanost'!AE29/'Ekonomicka previazanost'!$BB29</f>
        <v>1.219555027730043E-2</v>
      </c>
      <c r="AF29" s="244">
        <f>'Ekonomicka previazanost'!AF29/'Ekonomicka previazanost'!$BB29</f>
        <v>1.6480785823748567E-2</v>
      </c>
      <c r="AG29" s="244">
        <f>'Ekonomicka previazanost'!AG29/'Ekonomicka previazanost'!$BB29</f>
        <v>5.5525204642548577E-3</v>
      </c>
      <c r="AH29" s="244">
        <f>'Ekonomicka previazanost'!AH29/'Ekonomicka previazanost'!$BB29</f>
        <v>5.9704991619486128E-2</v>
      </c>
      <c r="AI29" s="244">
        <f>'Ekonomicka previazanost'!AI29/'Ekonomicka previazanost'!$BB29</f>
        <v>3.0199381402015661E-2</v>
      </c>
      <c r="AJ29" s="244">
        <f>'Ekonomicka previazanost'!AJ29/'Ekonomicka previazanost'!$BB29</f>
        <v>5.9694101735769094E-3</v>
      </c>
      <c r="AK29" s="244">
        <f>'Ekonomicka previazanost'!AK29/'Ekonomicka previazanost'!$BB29</f>
        <v>5.5784781079619775E-2</v>
      </c>
      <c r="AL29" s="244">
        <f>'Ekonomicka previazanost'!AL29/'Ekonomicka previazanost'!$BB29</f>
        <v>9.5286587228815816E-3</v>
      </c>
      <c r="AM29" s="244">
        <f>'Ekonomicka previazanost'!AM29/'Ekonomicka previazanost'!$BB29</f>
        <v>1.7911815653025773E-2</v>
      </c>
      <c r="AN29" s="244">
        <f>'Ekonomicka previazanost'!AN29/'Ekonomicka previazanost'!$BB29</f>
        <v>1.0729475246831597E-2</v>
      </c>
      <c r="AO29" s="244">
        <f>'Ekonomicka previazanost'!AO29/'Ekonomicka previazanost'!$BB29</f>
        <v>6.4120500965108268E-2</v>
      </c>
      <c r="AP29" s="244">
        <f>'Ekonomicka previazanost'!AP29/'Ekonomicka previazanost'!$BB29</f>
        <v>1.3434391347481355E-2</v>
      </c>
      <c r="AQ29" s="244">
        <f>'Ekonomicka previazanost'!AQ29/'Ekonomicka previazanost'!$BB29</f>
        <v>9.3713763985955791E-3</v>
      </c>
      <c r="AR29" s="244">
        <f>'Ekonomicka previazanost'!AR29/'Ekonomicka previazanost'!$BB29</f>
        <v>3.5209238913607332E-2</v>
      </c>
      <c r="AS29" s="244">
        <f>'Ekonomicka previazanost'!AS29/'Ekonomicka previazanost'!$BB29</f>
        <v>3.6022511623238718E-2</v>
      </c>
      <c r="AT29" s="244">
        <f>'Ekonomicka previazanost'!AT29/'Ekonomicka previazanost'!$BB29</f>
        <v>4.952389151385829E-3</v>
      </c>
      <c r="AU29" s="244">
        <f>'Ekonomicka previazanost'!AU29/'Ekonomicka previazanost'!$BB29</f>
        <v>2.5148334564632297E-2</v>
      </c>
      <c r="AV29" s="244">
        <f>'Ekonomicka previazanost'!AV29/'Ekonomicka previazanost'!$BB29</f>
        <v>1.3131172307771699E-2</v>
      </c>
      <c r="AW29" s="244">
        <f>'Ekonomicka previazanost'!AW29/'Ekonomicka previazanost'!$BB29</f>
        <v>3.8720439004540926E-2</v>
      </c>
      <c r="AX29" s="244">
        <f>'Ekonomicka previazanost'!AX29/'Ekonomicka previazanost'!$BB29</f>
        <v>3.7226152989332045E-2</v>
      </c>
      <c r="AY29" s="244">
        <f>'Ekonomicka previazanost'!AY29/'Ekonomicka previazanost'!$BB29</f>
        <v>1.8395127403020371E-2</v>
      </c>
      <c r="AZ29" s="244">
        <f>'Ekonomicka previazanost'!AZ29/'Ekonomicka previazanost'!$BB29</f>
        <v>2.6453272737245501E-2</v>
      </c>
      <c r="BB29" s="244">
        <f t="shared" si="0"/>
        <v>1</v>
      </c>
    </row>
    <row r="30" spans="1:54" ht="14.25" customHeight="1" x14ac:dyDescent="0.25">
      <c r="A30" s="246" t="s">
        <v>33</v>
      </c>
      <c r="B30" s="244">
        <f>'Ekonomicka previazanost'!B30/'Ekonomicka previazanost'!$BB30</f>
        <v>1.7119739666055149E-3</v>
      </c>
      <c r="C30" s="244">
        <f>'Ekonomicka previazanost'!C30/'Ekonomicka previazanost'!$BB30</f>
        <v>6.3670973496472551E-3</v>
      </c>
      <c r="D30" s="244">
        <f>'Ekonomicka previazanost'!D30/'Ekonomicka previazanost'!$BB30</f>
        <v>5.4618589941172521E-3</v>
      </c>
      <c r="E30" s="244">
        <f>'Ekonomicka previazanost'!E30/'Ekonomicka previazanost'!$BB30</f>
        <v>2.6122299850097994E-2</v>
      </c>
      <c r="F30" s="244">
        <f>'Ekonomicka previazanost'!F30/'Ekonomicka previazanost'!$BB30</f>
        <v>5.428173720357918E-3</v>
      </c>
      <c r="G30" s="244">
        <f>'Ekonomicka previazanost'!G30/'Ekonomicka previazanost'!$BB30</f>
        <v>1.0781227325923128E-2</v>
      </c>
      <c r="H30" s="244">
        <f>'Ekonomicka previazanost'!H30/'Ekonomicka previazanost'!$BB30</f>
        <v>2.3610467726752443E-2</v>
      </c>
      <c r="I30" s="244">
        <f>'Ekonomicka previazanost'!I30/'Ekonomicka previazanost'!$BB30</f>
        <v>3.9793462341814953E-3</v>
      </c>
      <c r="J30" s="244">
        <f>'Ekonomicka previazanost'!J30/'Ekonomicka previazanost'!$BB30</f>
        <v>3.1160348624612394E-2</v>
      </c>
      <c r="K30" s="244">
        <f>'Ekonomicka previazanost'!K30/'Ekonomicka previazanost'!$BB30</f>
        <v>3.2220613824149334E-2</v>
      </c>
      <c r="L30" s="244">
        <f>'Ekonomicka previazanost'!L30/'Ekonomicka previazanost'!$BB30</f>
        <v>5.1032229549983515E-2</v>
      </c>
      <c r="M30" s="244">
        <f>'Ekonomicka previazanost'!M30/'Ekonomicka previazanost'!$BB30</f>
        <v>3.4595672432708974E-2</v>
      </c>
      <c r="N30" s="244">
        <f>'Ekonomicka previazanost'!N30/'Ekonomicka previazanost'!$BB30</f>
        <v>2.5715445143398966E-2</v>
      </c>
      <c r="O30" s="244">
        <f>'Ekonomicka previazanost'!O30/'Ekonomicka previazanost'!$BB30</f>
        <v>7.2142495220215014E-3</v>
      </c>
      <c r="P30" s="244">
        <f>'Ekonomicka previazanost'!P30/'Ekonomicka previazanost'!$BB30</f>
        <v>3.9691371495593306E-2</v>
      </c>
      <c r="Q30" s="244">
        <f>'Ekonomicka previazanost'!Q30/'Ekonomicka previazanost'!$BB30</f>
        <v>4.0408365297068339E-3</v>
      </c>
      <c r="R30" s="244">
        <f>'Ekonomicka previazanost'!R30/'Ekonomicka previazanost'!$BB30</f>
        <v>1.3997025139611815E-2</v>
      </c>
      <c r="S30" s="244">
        <f>'Ekonomicka previazanost'!S30/'Ekonomicka previazanost'!$BB30</f>
        <v>2.1845087771800932E-3</v>
      </c>
      <c r="T30" s="244">
        <f>'Ekonomicka previazanost'!T30/'Ekonomicka previazanost'!$BB30</f>
        <v>1.5291895674510465E-2</v>
      </c>
      <c r="U30" s="244">
        <f>'Ekonomicka previazanost'!U30/'Ekonomicka previazanost'!$BB30</f>
        <v>7.2547576657269724E-3</v>
      </c>
      <c r="V30" s="244">
        <f>'Ekonomicka previazanost'!V30/'Ekonomicka previazanost'!$BB30</f>
        <v>9.5867041197400214E-3</v>
      </c>
      <c r="W30" s="244">
        <f>'Ekonomicka previazanost'!W30/'Ekonomicka previazanost'!$BB30</f>
        <v>1.1928168186101937E-2</v>
      </c>
      <c r="X30" s="244">
        <f>'Ekonomicka previazanost'!X30/'Ekonomicka previazanost'!$BB30</f>
        <v>1.0895306770916897E-2</v>
      </c>
      <c r="Y30" s="244">
        <f>'Ekonomicka previazanost'!Y30/'Ekonomicka previazanost'!$BB30</f>
        <v>2.3242669183131059E-2</v>
      </c>
      <c r="Z30" s="244">
        <f>'Ekonomicka previazanost'!Z30/'Ekonomicka previazanost'!$BB30</f>
        <v>5.0974225646923535E-3</v>
      </c>
      <c r="AA30" s="244">
        <f>'Ekonomicka previazanost'!AA30/'Ekonomicka previazanost'!$BB30</f>
        <v>1.2458792879123541E-2</v>
      </c>
      <c r="AB30" s="244">
        <f>'Ekonomicka previazanost'!AB30/'Ekonomicka previazanost'!$BB30</f>
        <v>5.5502204266127139E-4</v>
      </c>
      <c r="AC30" s="244">
        <f>'Ekonomicka previazanost'!AC30/'Ekonomicka previazanost'!$BB30</f>
        <v>7.8730857910534163E-2</v>
      </c>
      <c r="AD30" s="244">
        <f>'Ekonomicka previazanost'!AD30/'Ekonomicka previazanost'!$BB30</f>
        <v>0</v>
      </c>
      <c r="AE30" s="244">
        <f>'Ekonomicka previazanost'!AE30/'Ekonomicka previazanost'!$BB30</f>
        <v>9.2707228750134874E-3</v>
      </c>
      <c r="AF30" s="244">
        <f>'Ekonomicka previazanost'!AF30/'Ekonomicka previazanost'!$BB30</f>
        <v>1.6901435356939061E-2</v>
      </c>
      <c r="AG30" s="244">
        <f>'Ekonomicka previazanost'!AG30/'Ekonomicka previazanost'!$BB30</f>
        <v>5.5443895788155366E-3</v>
      </c>
      <c r="AH30" s="244">
        <f>'Ekonomicka previazanost'!AH30/'Ekonomicka previazanost'!$BB30</f>
        <v>5.7808757746767574E-2</v>
      </c>
      <c r="AI30" s="244">
        <f>'Ekonomicka previazanost'!AI30/'Ekonomicka previazanost'!$BB30</f>
        <v>2.3591693766051032E-2</v>
      </c>
      <c r="AJ30" s="244">
        <f>'Ekonomicka previazanost'!AJ30/'Ekonomicka previazanost'!$BB30</f>
        <v>3.8354701100428669E-3</v>
      </c>
      <c r="AK30" s="244">
        <f>'Ekonomicka previazanost'!AK30/'Ekonomicka previazanost'!$BB30</f>
        <v>4.9085536538569098E-2</v>
      </c>
      <c r="AL30" s="244">
        <f>'Ekonomicka previazanost'!AL30/'Ekonomicka previazanost'!$BB30</f>
        <v>8.0547347584267077E-3</v>
      </c>
      <c r="AM30" s="244">
        <f>'Ekonomicka previazanost'!AM30/'Ekonomicka previazanost'!$BB30</f>
        <v>1.6072594725054592E-2</v>
      </c>
      <c r="AN30" s="244">
        <f>'Ekonomicka previazanost'!AN30/'Ekonomicka previazanost'!$BB30</f>
        <v>8.1459874377456092E-3</v>
      </c>
      <c r="AO30" s="244">
        <f>'Ekonomicka previazanost'!AO30/'Ekonomicka previazanost'!$BB30</f>
        <v>5.8023513174337515E-2</v>
      </c>
      <c r="AP30" s="244">
        <f>'Ekonomicka previazanost'!AP30/'Ekonomicka previazanost'!$BB30</f>
        <v>1.7359496963493686E-2</v>
      </c>
      <c r="AQ30" s="244">
        <f>'Ekonomicka previazanost'!AQ30/'Ekonomicka previazanost'!$BB30</f>
        <v>8.5492816116362058E-3</v>
      </c>
      <c r="AR30" s="244">
        <f>'Ekonomicka previazanost'!AR30/'Ekonomicka previazanost'!$BB30</f>
        <v>3.8022194516946314E-2</v>
      </c>
      <c r="AS30" s="244">
        <f>'Ekonomicka previazanost'!AS30/'Ekonomicka previazanost'!$BB30</f>
        <v>2.9049908383578307E-2</v>
      </c>
      <c r="AT30" s="244">
        <f>'Ekonomicka previazanost'!AT30/'Ekonomicka previazanost'!$BB30</f>
        <v>4.2825105597441336E-3</v>
      </c>
      <c r="AU30" s="244">
        <f>'Ekonomicka previazanost'!AU30/'Ekonomicka previazanost'!$BB30</f>
        <v>2.2883862412033527E-2</v>
      </c>
      <c r="AV30" s="244">
        <f>'Ekonomicka previazanost'!AV30/'Ekonomicka previazanost'!$BB30</f>
        <v>1.4903531714974544E-2</v>
      </c>
      <c r="AW30" s="244">
        <f>'Ekonomicka previazanost'!AW30/'Ekonomicka previazanost'!$BB30</f>
        <v>3.9533123842908871E-2</v>
      </c>
      <c r="AX30" s="244">
        <f>'Ekonomicka previazanost'!AX30/'Ekonomicka previazanost'!$BB30</f>
        <v>2.8704787845354175E-2</v>
      </c>
      <c r="AY30" s="244">
        <f>'Ekonomicka previazanost'!AY30/'Ekonomicka previazanost'!$BB30</f>
        <v>1.8804704694125048E-2</v>
      </c>
      <c r="AZ30" s="244">
        <f>'Ekonomicka previazanost'!AZ30/'Ekonomicka previazanost'!$BB30</f>
        <v>2.1215418183653936E-2</v>
      </c>
      <c r="BB30" s="244">
        <f t="shared" si="0"/>
        <v>1.0000000000000002</v>
      </c>
    </row>
    <row r="31" spans="1:54" ht="14.25" customHeight="1" x14ac:dyDescent="0.25">
      <c r="A31" s="246" t="s">
        <v>34</v>
      </c>
      <c r="B31" s="244">
        <f>'Ekonomicka previazanost'!B31/'Ekonomicka previazanost'!$BB31</f>
        <v>2.1170573060962593E-3</v>
      </c>
      <c r="C31" s="244">
        <f>'Ekonomicka previazanost'!C31/'Ekonomicka previazanost'!$BB31</f>
        <v>7.1525625013010461E-3</v>
      </c>
      <c r="D31" s="244">
        <f>'Ekonomicka previazanost'!D31/'Ekonomicka previazanost'!$BB31</f>
        <v>1.2555713578297033E-2</v>
      </c>
      <c r="E31" s="244">
        <f>'Ekonomicka previazanost'!E31/'Ekonomicka previazanost'!$BB31</f>
        <v>0</v>
      </c>
      <c r="F31" s="244">
        <f>'Ekonomicka previazanost'!F31/'Ekonomicka previazanost'!$BB31</f>
        <v>1.5550715898008514E-2</v>
      </c>
      <c r="G31" s="244">
        <f>'Ekonomicka previazanost'!G31/'Ekonomicka previazanost'!$BB31</f>
        <v>9.7405962264909378E-3</v>
      </c>
      <c r="H31" s="244">
        <f>'Ekonomicka previazanost'!H31/'Ekonomicka previazanost'!$BB31</f>
        <v>1.8673801342298766E-2</v>
      </c>
      <c r="I31" s="244">
        <f>'Ekonomicka previazanost'!I31/'Ekonomicka previazanost'!$BB31</f>
        <v>7.0860962211343444E-3</v>
      </c>
      <c r="J31" s="244">
        <f>'Ekonomicka previazanost'!J31/'Ekonomicka previazanost'!$BB31</f>
        <v>3.2563719050693385E-2</v>
      </c>
      <c r="K31" s="244">
        <f>'Ekonomicka previazanost'!K31/'Ekonomicka previazanost'!$BB31</f>
        <v>1.8671279330689617E-2</v>
      </c>
      <c r="L31" s="244">
        <f>'Ekonomicka previazanost'!L31/'Ekonomicka previazanost'!$BB31</f>
        <v>5.9467204714767092E-3</v>
      </c>
      <c r="M31" s="244">
        <f>'Ekonomicka previazanost'!M31/'Ekonomicka previazanost'!$BB31</f>
        <v>1.3831461062191823E-2</v>
      </c>
      <c r="N31" s="244">
        <f>'Ekonomicka previazanost'!N31/'Ekonomicka previazanost'!$BB31</f>
        <v>7.2681335107265627E-2</v>
      </c>
      <c r="O31" s="244">
        <f>'Ekonomicka previazanost'!O31/'Ekonomicka previazanost'!$BB31</f>
        <v>1.5463436491759587E-2</v>
      </c>
      <c r="P31" s="244">
        <f>'Ekonomicka previazanost'!P31/'Ekonomicka previazanost'!$BB31</f>
        <v>7.6458123508630474E-2</v>
      </c>
      <c r="Q31" s="244">
        <f>'Ekonomicka previazanost'!Q31/'Ekonomicka previazanost'!$BB31</f>
        <v>6.0299905749653096E-3</v>
      </c>
      <c r="R31" s="244">
        <f>'Ekonomicka previazanost'!R31/'Ekonomicka previazanost'!$BB31</f>
        <v>2.8410526590020101E-2</v>
      </c>
      <c r="S31" s="244">
        <f>'Ekonomicka previazanost'!S31/'Ekonomicka previazanost'!$BB31</f>
        <v>7.7946130198508958E-3</v>
      </c>
      <c r="T31" s="244">
        <f>'Ekonomicka previazanost'!T31/'Ekonomicka previazanost'!$BB31</f>
        <v>1.4963074261475792E-2</v>
      </c>
      <c r="U31" s="244">
        <f>'Ekonomicka previazanost'!U31/'Ekonomicka previazanost'!$BB31</f>
        <v>3.5812129660180519E-3</v>
      </c>
      <c r="V31" s="244">
        <f>'Ekonomicka previazanost'!V31/'Ekonomicka previazanost'!$BB31</f>
        <v>2.1531169799735038E-2</v>
      </c>
      <c r="W31" s="244">
        <f>'Ekonomicka previazanost'!W31/'Ekonomicka previazanost'!$BB31</f>
        <v>1.9167800394990428E-2</v>
      </c>
      <c r="X31" s="244">
        <f>'Ekonomicka previazanost'!X31/'Ekonomicka previazanost'!$BB31</f>
        <v>1.1285647787496881E-2</v>
      </c>
      <c r="Y31" s="244">
        <f>'Ekonomicka previazanost'!Y31/'Ekonomicka previazanost'!$BB31</f>
        <v>1.661085514021314E-2</v>
      </c>
      <c r="Z31" s="244">
        <f>'Ekonomicka previazanost'!Z31/'Ekonomicka previazanost'!$BB31</f>
        <v>4.497529752652535E-3</v>
      </c>
      <c r="AA31" s="244">
        <f>'Ekonomicka previazanost'!AA31/'Ekonomicka previazanost'!$BB31</f>
        <v>1.3224263365804621E-2</v>
      </c>
      <c r="AB31" s="244">
        <f>'Ekonomicka previazanost'!AB31/'Ekonomicka previazanost'!$BB31</f>
        <v>3.2032893645637479E-3</v>
      </c>
      <c r="AC31" s="244">
        <f>'Ekonomicka previazanost'!AC31/'Ekonomicka previazanost'!$BB31</f>
        <v>1.1174962346279852E-2</v>
      </c>
      <c r="AD31" s="244">
        <f>'Ekonomicka previazanost'!AD31/'Ekonomicka previazanost'!$BB31</f>
        <v>5.9382241240044098E-3</v>
      </c>
      <c r="AE31" s="244">
        <f>'Ekonomicka previazanost'!AE31/'Ekonomicka previazanost'!$BB31</f>
        <v>0</v>
      </c>
      <c r="AF31" s="244">
        <f>'Ekonomicka previazanost'!AF31/'Ekonomicka previazanost'!$BB31</f>
        <v>1.647251164736601E-2</v>
      </c>
      <c r="AG31" s="244">
        <f>'Ekonomicka previazanost'!AG31/'Ekonomicka previazanost'!$BB31</f>
        <v>1.2630815660779142E-2</v>
      </c>
      <c r="AH31" s="244">
        <f>'Ekonomicka previazanost'!AH31/'Ekonomicka previazanost'!$BB31</f>
        <v>7.6755820898986304E-2</v>
      </c>
      <c r="AI31" s="244">
        <f>'Ekonomicka previazanost'!AI31/'Ekonomicka previazanost'!$BB31</f>
        <v>1.3023575736658303E-2</v>
      </c>
      <c r="AJ31" s="244">
        <f>'Ekonomicka previazanost'!AJ31/'Ekonomicka previazanost'!$BB31</f>
        <v>5.5010018374992238E-3</v>
      </c>
      <c r="AK31" s="244">
        <f>'Ekonomicka previazanost'!AK31/'Ekonomicka previazanost'!$BB31</f>
        <v>2.7787606884671506E-2</v>
      </c>
      <c r="AL31" s="244">
        <f>'Ekonomicka previazanost'!AL31/'Ekonomicka previazanost'!$BB31</f>
        <v>1.6439148742579516E-2</v>
      </c>
      <c r="AM31" s="244">
        <f>'Ekonomicka previazanost'!AM31/'Ekonomicka previazanost'!$BB31</f>
        <v>1.8946647955627505E-2</v>
      </c>
      <c r="AN31" s="244">
        <f>'Ekonomicka previazanost'!AN31/'Ekonomicka previazanost'!$BB31</f>
        <v>1.5633050346314032E-2</v>
      </c>
      <c r="AO31" s="244">
        <f>'Ekonomicka previazanost'!AO31/'Ekonomicka previazanost'!$BB31</f>
        <v>2.0267514211582519E-2</v>
      </c>
      <c r="AP31" s="244">
        <f>'Ekonomicka previazanost'!AP31/'Ekonomicka previazanost'!$BB31</f>
        <v>1.1207977803673603E-2</v>
      </c>
      <c r="AQ31" s="244">
        <f>'Ekonomicka previazanost'!AQ31/'Ekonomicka previazanost'!$BB31</f>
        <v>9.4582852871457276E-3</v>
      </c>
      <c r="AR31" s="244">
        <f>'Ekonomicka previazanost'!AR31/'Ekonomicka previazanost'!$BB31</f>
        <v>6.2410919688808499E-2</v>
      </c>
      <c r="AS31" s="244">
        <f>'Ekonomicka previazanost'!AS31/'Ekonomicka previazanost'!$BB31</f>
        <v>4.0922200700791687E-2</v>
      </c>
      <c r="AT31" s="244">
        <f>'Ekonomicka previazanost'!AT31/'Ekonomicka previazanost'!$BB31</f>
        <v>6.3681914112148144E-3</v>
      </c>
      <c r="AU31" s="244">
        <f>'Ekonomicka previazanost'!AU31/'Ekonomicka previazanost'!$BB31</f>
        <v>3.3669357626753452E-2</v>
      </c>
      <c r="AV31" s="244">
        <f>'Ekonomicka previazanost'!AV31/'Ekonomicka previazanost'!$BB31</f>
        <v>2.6140080546479889E-2</v>
      </c>
      <c r="AW31" s="244">
        <f>'Ekonomicka previazanost'!AW31/'Ekonomicka previazanost'!$BB31</f>
        <v>2.9966213770305134E-2</v>
      </c>
      <c r="AX31" s="244">
        <f>'Ekonomicka previazanost'!AX31/'Ekonomicka previazanost'!$BB31</f>
        <v>4.9428886295573411E-2</v>
      </c>
      <c r="AY31" s="244">
        <f>'Ekonomicka previazanost'!AY31/'Ekonomicka previazanost'!$BB31</f>
        <v>2.2522529478839953E-2</v>
      </c>
      <c r="AZ31" s="244">
        <f>'Ekonomicka previazanost'!AZ31/'Ekonomicka previazanost'!$BB31</f>
        <v>8.5418858839450343E-3</v>
      </c>
      <c r="BB31" s="244">
        <f t="shared" si="0"/>
        <v>1.0000000000000002</v>
      </c>
    </row>
    <row r="32" spans="1:54" ht="14.25" customHeight="1" x14ac:dyDescent="0.25">
      <c r="A32" s="246" t="s">
        <v>35</v>
      </c>
      <c r="B32" s="244">
        <f>'Ekonomicka previazanost'!B32/'Ekonomicka previazanost'!$BB32</f>
        <v>4.41557556341572E-3</v>
      </c>
      <c r="C32" s="244">
        <f>'Ekonomicka previazanost'!C32/'Ekonomicka previazanost'!$BB32</f>
        <v>8.3632752460255366E-3</v>
      </c>
      <c r="D32" s="244">
        <f>'Ekonomicka previazanost'!D32/'Ekonomicka previazanost'!$BB32</f>
        <v>9.6412269876089834E-3</v>
      </c>
      <c r="E32" s="244">
        <f>'Ekonomicka previazanost'!E32/'Ekonomicka previazanost'!$BB32</f>
        <v>2.6709797153277572E-2</v>
      </c>
      <c r="F32" s="244">
        <f>'Ekonomicka previazanost'!F32/'Ekonomicka previazanost'!$BB32</f>
        <v>9.7097143210679183E-3</v>
      </c>
      <c r="G32" s="244">
        <f>'Ekonomicka previazanost'!G32/'Ekonomicka previazanost'!$BB32</f>
        <v>1.6767250409461906E-2</v>
      </c>
      <c r="H32" s="244">
        <f>'Ekonomicka previazanost'!H32/'Ekonomicka previazanost'!$BB32</f>
        <v>3.8637968484464304E-2</v>
      </c>
      <c r="I32" s="244">
        <f>'Ekonomicka previazanost'!I32/'Ekonomicka previazanost'!$BB32</f>
        <v>4.2699605901165274E-3</v>
      </c>
      <c r="J32" s="244">
        <f>'Ekonomicka previazanost'!J32/'Ekonomicka previazanost'!$BB32</f>
        <v>3.9557505953094367E-2</v>
      </c>
      <c r="K32" s="244">
        <f>'Ekonomicka previazanost'!K32/'Ekonomicka previazanost'!$BB32</f>
        <v>1.5187681745285462E-2</v>
      </c>
      <c r="L32" s="244">
        <f>'Ekonomicka previazanost'!L32/'Ekonomicka previazanost'!$BB32</f>
        <v>5.9894421854758441E-3</v>
      </c>
      <c r="M32" s="244">
        <f>'Ekonomicka previazanost'!M32/'Ekonomicka previazanost'!$BB32</f>
        <v>1.1256795169737691E-2</v>
      </c>
      <c r="N32" s="244">
        <f>'Ekonomicka previazanost'!N32/'Ekonomicka previazanost'!$BB32</f>
        <v>3.9311721042214934E-2</v>
      </c>
      <c r="O32" s="244">
        <f>'Ekonomicka previazanost'!O32/'Ekonomicka previazanost'!$BB32</f>
        <v>1.026576967786531E-2</v>
      </c>
      <c r="P32" s="244">
        <f>'Ekonomicka previazanost'!P32/'Ekonomicka previazanost'!$BB32</f>
        <v>3.6959026162759839E-2</v>
      </c>
      <c r="Q32" s="244">
        <f>'Ekonomicka previazanost'!Q32/'Ekonomicka previazanost'!$BB32</f>
        <v>1.4013187848024775E-2</v>
      </c>
      <c r="R32" s="244">
        <f>'Ekonomicka previazanost'!R32/'Ekonomicka previazanost'!$BB32</f>
        <v>1.08173723875274E-2</v>
      </c>
      <c r="S32" s="244">
        <f>'Ekonomicka previazanost'!S32/'Ekonomicka previazanost'!$BB32</f>
        <v>3.07334978453408E-3</v>
      </c>
      <c r="T32" s="244">
        <f>'Ekonomicka previazanost'!T32/'Ekonomicka previazanost'!$BB32</f>
        <v>1.1362473469019878E-2</v>
      </c>
      <c r="U32" s="244">
        <f>'Ekonomicka previazanost'!U32/'Ekonomicka previazanost'!$BB32</f>
        <v>3.5382610388796682E-3</v>
      </c>
      <c r="V32" s="244">
        <f>'Ekonomicka previazanost'!V32/'Ekonomicka previazanost'!$BB32</f>
        <v>8.7368726179964801E-3</v>
      </c>
      <c r="W32" s="244">
        <f>'Ekonomicka previazanost'!W32/'Ekonomicka previazanost'!$BB32</f>
        <v>2.078546808149017E-2</v>
      </c>
      <c r="X32" s="244">
        <f>'Ekonomicka previazanost'!X32/'Ekonomicka previazanost'!$BB32</f>
        <v>7.4049382038039848E-3</v>
      </c>
      <c r="Y32" s="244">
        <f>'Ekonomicka previazanost'!Y32/'Ekonomicka previazanost'!$BB32</f>
        <v>1.0061672903145679E-2</v>
      </c>
      <c r="Z32" s="244">
        <f>'Ekonomicka previazanost'!Z32/'Ekonomicka previazanost'!$BB32</f>
        <v>1.6865872637493301E-3</v>
      </c>
      <c r="AA32" s="244">
        <f>'Ekonomicka previazanost'!AA32/'Ekonomicka previazanost'!$BB32</f>
        <v>1.9062340250298238E-2</v>
      </c>
      <c r="AB32" s="244">
        <f>'Ekonomicka previazanost'!AB32/'Ekonomicka previazanost'!$BB32</f>
        <v>6.4949524040967127E-4</v>
      </c>
      <c r="AC32" s="244">
        <f>'Ekonomicka previazanost'!AC32/'Ekonomicka previazanost'!$BB32</f>
        <v>8.69031539360101E-3</v>
      </c>
      <c r="AD32" s="244">
        <f>'Ekonomicka previazanost'!AD32/'Ekonomicka previazanost'!$BB32</f>
        <v>6.2298778272314925E-3</v>
      </c>
      <c r="AE32" s="244">
        <f>'Ekonomicka previazanost'!AE32/'Ekonomicka previazanost'!$BB32</f>
        <v>9.4792238385140344E-3</v>
      </c>
      <c r="AF32" s="244">
        <f>'Ekonomicka previazanost'!AF32/'Ekonomicka previazanost'!$BB32</f>
        <v>0</v>
      </c>
      <c r="AG32" s="244">
        <f>'Ekonomicka previazanost'!AG32/'Ekonomicka previazanost'!$BB32</f>
        <v>1.6055442275290571E-2</v>
      </c>
      <c r="AH32" s="244">
        <f>'Ekonomicka previazanost'!AH32/'Ekonomicka previazanost'!$BB32</f>
        <v>9.8487460585281808E-2</v>
      </c>
      <c r="AI32" s="244">
        <f>'Ekonomicka previazanost'!AI32/'Ekonomicka previazanost'!$BB32</f>
        <v>8.2546715080509571E-3</v>
      </c>
      <c r="AJ32" s="244">
        <f>'Ekonomicka previazanost'!AJ32/'Ekonomicka previazanost'!$BB32</f>
        <v>3.2686873434208713E-3</v>
      </c>
      <c r="AK32" s="244">
        <f>'Ekonomicka previazanost'!AK32/'Ekonomicka previazanost'!$BB32</f>
        <v>4.0633699311858826E-2</v>
      </c>
      <c r="AL32" s="244">
        <f>'Ekonomicka previazanost'!AL32/'Ekonomicka previazanost'!$BB32</f>
        <v>1.1045515317493516E-2</v>
      </c>
      <c r="AM32" s="244">
        <f>'Ekonomicka previazanost'!AM32/'Ekonomicka previazanost'!$BB32</f>
        <v>4.2571447610507449E-2</v>
      </c>
      <c r="AN32" s="244">
        <f>'Ekonomicka previazanost'!AN32/'Ekonomicka previazanost'!$BB32</f>
        <v>3.8676393880792539E-2</v>
      </c>
      <c r="AO32" s="244">
        <f>'Ekonomicka previazanost'!AO32/'Ekonomicka previazanost'!$BB32</f>
        <v>3.0546382552568106E-2</v>
      </c>
      <c r="AP32" s="244">
        <f>'Ekonomicka previazanost'!AP32/'Ekonomicka previazanost'!$BB32</f>
        <v>3.9590130622321612E-2</v>
      </c>
      <c r="AQ32" s="244">
        <f>'Ekonomicka previazanost'!AQ32/'Ekonomicka previazanost'!$BB32</f>
        <v>2.0790082485120299E-2</v>
      </c>
      <c r="AR32" s="244">
        <f>'Ekonomicka previazanost'!AR32/'Ekonomicka previazanost'!$BB32</f>
        <v>3.1267373437506213E-2</v>
      </c>
      <c r="AS32" s="244">
        <f>'Ekonomicka previazanost'!AS32/'Ekonomicka previazanost'!$BB32</f>
        <v>3.3360001616548632E-2</v>
      </c>
      <c r="AT32" s="244">
        <f>'Ekonomicka previazanost'!AT32/'Ekonomicka previazanost'!$BB32</f>
        <v>1.7360295944182813E-2</v>
      </c>
      <c r="AU32" s="244">
        <f>'Ekonomicka previazanost'!AU32/'Ekonomicka previazanost'!$BB32</f>
        <v>2.8594514741386849E-2</v>
      </c>
      <c r="AV32" s="244">
        <f>'Ekonomicka previazanost'!AV32/'Ekonomicka previazanost'!$BB32</f>
        <v>1.834390956038769E-2</v>
      </c>
      <c r="AW32" s="244">
        <f>'Ekonomicka previazanost'!AW32/'Ekonomicka previazanost'!$BB32</f>
        <v>2.0334223120445173E-2</v>
      </c>
      <c r="AX32" s="244">
        <f>'Ekonomicka previazanost'!AX32/'Ekonomicka previazanost'!$BB32</f>
        <v>4.2550239453833606E-2</v>
      </c>
      <c r="AY32" s="244">
        <f>'Ekonomicka previazanost'!AY32/'Ekonomicka previazanost'!$BB32</f>
        <v>2.1929931340273202E-2</v>
      </c>
      <c r="AZ32" s="244">
        <f>'Ekonomicka previazanost'!AZ32/'Ekonomicka previazanost'!$BB32</f>
        <v>2.3705450452631536E-2</v>
      </c>
      <c r="BB32" s="244">
        <f t="shared" si="0"/>
        <v>1.0000000000000002</v>
      </c>
    </row>
    <row r="33" spans="1:54" ht="14.25" customHeight="1" x14ac:dyDescent="0.25">
      <c r="A33" s="246" t="s">
        <v>36</v>
      </c>
      <c r="B33" s="244">
        <f>'Ekonomicka previazanost'!B33/'Ekonomicka previazanost'!$BB33</f>
        <v>8.9850642507227228E-4</v>
      </c>
      <c r="C33" s="244">
        <f>'Ekonomicka previazanost'!C33/'Ekonomicka previazanost'!$BB33</f>
        <v>1.6922139726386169E-2</v>
      </c>
      <c r="D33" s="244">
        <f>'Ekonomicka previazanost'!D33/'Ekonomicka previazanost'!$BB33</f>
        <v>1.5186283284464462E-2</v>
      </c>
      <c r="E33" s="244">
        <f>'Ekonomicka previazanost'!E33/'Ekonomicka previazanost'!$BB33</f>
        <v>1.5780640762760388E-2</v>
      </c>
      <c r="F33" s="244">
        <f>'Ekonomicka previazanost'!F33/'Ekonomicka previazanost'!$BB33</f>
        <v>3.0245997124227104E-2</v>
      </c>
      <c r="G33" s="244">
        <f>'Ekonomicka previazanost'!G33/'Ekonomicka previazanost'!$BB33</f>
        <v>3.9906388781733495E-3</v>
      </c>
      <c r="H33" s="244">
        <f>'Ekonomicka previazanost'!H33/'Ekonomicka previazanost'!$BB33</f>
        <v>1.3436209963512948E-2</v>
      </c>
      <c r="I33" s="244">
        <f>'Ekonomicka previazanost'!I33/'Ekonomicka previazanost'!$BB33</f>
        <v>1.9228401695908739E-2</v>
      </c>
      <c r="J33" s="244">
        <f>'Ekonomicka previazanost'!J33/'Ekonomicka previazanost'!$BB33</f>
        <v>7.974970521236549E-2</v>
      </c>
      <c r="K33" s="244">
        <f>'Ekonomicka previazanost'!K33/'Ekonomicka previazanost'!$BB33</f>
        <v>8.2410629989321423E-3</v>
      </c>
      <c r="L33" s="244">
        <f>'Ekonomicka previazanost'!L33/'Ekonomicka previazanost'!$BB33</f>
        <v>4.6381599050702048E-3</v>
      </c>
      <c r="M33" s="244">
        <f>'Ekonomicka previazanost'!M33/'Ekonomicka previazanost'!$BB33</f>
        <v>8.4663189509068121E-3</v>
      </c>
      <c r="N33" s="244">
        <f>'Ekonomicka previazanost'!N33/'Ekonomicka previazanost'!$BB33</f>
        <v>2.7033214129179479E-2</v>
      </c>
      <c r="O33" s="244">
        <f>'Ekonomicka previazanost'!O33/'Ekonomicka previazanost'!$BB33</f>
        <v>5.0188430361693742E-3</v>
      </c>
      <c r="P33" s="244">
        <f>'Ekonomicka previazanost'!P33/'Ekonomicka previazanost'!$BB33</f>
        <v>2.1419900857510749E-2</v>
      </c>
      <c r="Q33" s="244">
        <f>'Ekonomicka previazanost'!Q33/'Ekonomicka previazanost'!$BB33</f>
        <v>1.9374488505650379E-3</v>
      </c>
      <c r="R33" s="244">
        <f>'Ekonomicka previazanost'!R33/'Ekonomicka previazanost'!$BB33</f>
        <v>2.9617817998878776E-2</v>
      </c>
      <c r="S33" s="244">
        <f>'Ekonomicka previazanost'!S33/'Ekonomicka previazanost'!$BB33</f>
        <v>2.8796432121535116E-3</v>
      </c>
      <c r="T33" s="244">
        <f>'Ekonomicka previazanost'!T33/'Ekonomicka previazanost'!$BB33</f>
        <v>1.4506470802835278E-2</v>
      </c>
      <c r="U33" s="244">
        <f>'Ekonomicka previazanost'!U33/'Ekonomicka previazanost'!$BB33</f>
        <v>1.9830290445406094E-3</v>
      </c>
      <c r="V33" s="244">
        <f>'Ekonomicka previazanost'!V33/'Ekonomicka previazanost'!$BB33</f>
        <v>8.9620952245963968E-3</v>
      </c>
      <c r="W33" s="244">
        <f>'Ekonomicka previazanost'!W33/'Ekonomicka previazanost'!$BB33</f>
        <v>4.6102985058832813E-2</v>
      </c>
      <c r="X33" s="244">
        <f>'Ekonomicka previazanost'!X33/'Ekonomicka previazanost'!$BB33</f>
        <v>8.8957372226141883E-3</v>
      </c>
      <c r="Y33" s="244">
        <f>'Ekonomicka previazanost'!Y33/'Ekonomicka previazanost'!$BB33</f>
        <v>5.5950246003810017E-2</v>
      </c>
      <c r="Z33" s="244">
        <f>'Ekonomicka previazanost'!Z33/'Ekonomicka previazanost'!$BB33</f>
        <v>4.4699488226396956E-3</v>
      </c>
      <c r="AA33" s="244">
        <f>'Ekonomicka previazanost'!AA33/'Ekonomicka previazanost'!$BB33</f>
        <v>3.965943521329731E-2</v>
      </c>
      <c r="AB33" s="244">
        <f>'Ekonomicka previazanost'!AB33/'Ekonomicka previazanost'!$BB33</f>
        <v>6.1707607301191379E-3</v>
      </c>
      <c r="AC33" s="244">
        <f>'Ekonomicka previazanost'!AC33/'Ekonomicka previazanost'!$BB33</f>
        <v>2.2559541082222056E-3</v>
      </c>
      <c r="AD33" s="244">
        <f>'Ekonomicka previazanost'!AD33/'Ekonomicka previazanost'!$BB33</f>
        <v>1.5746794135390746E-3</v>
      </c>
      <c r="AE33" s="244">
        <f>'Ekonomicka previazanost'!AE33/'Ekonomicka previazanost'!$BB33</f>
        <v>5.6005002676341375E-3</v>
      </c>
      <c r="AF33" s="244">
        <f>'Ekonomicka previazanost'!AF33/'Ekonomicka previazanost'!$BB33</f>
        <v>1.2370998195061881E-2</v>
      </c>
      <c r="AG33" s="244">
        <f>'Ekonomicka previazanost'!AG33/'Ekonomicka previazanost'!$BB33</f>
        <v>0</v>
      </c>
      <c r="AH33" s="244">
        <f>'Ekonomicka previazanost'!AH33/'Ekonomicka previazanost'!$BB33</f>
        <v>4.9677333522404679E-2</v>
      </c>
      <c r="AI33" s="244">
        <f>'Ekonomicka previazanost'!AI33/'Ekonomicka previazanost'!$BB33</f>
        <v>6.4379546906759982E-3</v>
      </c>
      <c r="AJ33" s="244">
        <f>'Ekonomicka previazanost'!AJ33/'Ekonomicka previazanost'!$BB33</f>
        <v>7.6192446868338631E-3</v>
      </c>
      <c r="AK33" s="244">
        <f>'Ekonomicka previazanost'!AK33/'Ekonomicka previazanost'!$BB33</f>
        <v>1.1987230962352642E-2</v>
      </c>
      <c r="AL33" s="244">
        <f>'Ekonomicka previazanost'!AL33/'Ekonomicka previazanost'!$BB33</f>
        <v>8.7457620576854422E-3</v>
      </c>
      <c r="AM33" s="244">
        <f>'Ekonomicka previazanost'!AM33/'Ekonomicka previazanost'!$BB33</f>
        <v>1.3687027660302041E-2</v>
      </c>
      <c r="AN33" s="244">
        <f>'Ekonomicka previazanost'!AN33/'Ekonomicka previazanost'!$BB33</f>
        <v>7.3064171776462735E-3</v>
      </c>
      <c r="AO33" s="244">
        <f>'Ekonomicka previazanost'!AO33/'Ekonomicka previazanost'!$BB33</f>
        <v>1.6098090412974882E-2</v>
      </c>
      <c r="AP33" s="244">
        <f>'Ekonomicka previazanost'!AP33/'Ekonomicka previazanost'!$BB33</f>
        <v>6.0609995669539214E-3</v>
      </c>
      <c r="AQ33" s="244">
        <f>'Ekonomicka previazanost'!AQ33/'Ekonomicka previazanost'!$BB33</f>
        <v>3.9406533509565812E-3</v>
      </c>
      <c r="AR33" s="244">
        <f>'Ekonomicka previazanost'!AR33/'Ekonomicka previazanost'!$BB33</f>
        <v>2.3427694372919802E-2</v>
      </c>
      <c r="AS33" s="244">
        <f>'Ekonomicka previazanost'!AS33/'Ekonomicka previazanost'!$BB33</f>
        <v>0.22565754431621432</v>
      </c>
      <c r="AT33" s="244">
        <f>'Ekonomicka previazanost'!AT33/'Ekonomicka previazanost'!$BB33</f>
        <v>2.4713852026426019E-3</v>
      </c>
      <c r="AU33" s="244">
        <f>'Ekonomicka previazanost'!AU33/'Ekonomicka previazanost'!$BB33</f>
        <v>3.1699364447863532E-2</v>
      </c>
      <c r="AV33" s="244">
        <f>'Ekonomicka previazanost'!AV33/'Ekonomicka previazanost'!$BB33</f>
        <v>1.8024255108227312E-2</v>
      </c>
      <c r="AW33" s="244">
        <f>'Ekonomicka previazanost'!AW33/'Ekonomicka previazanost'!$BB33</f>
        <v>1.0295480390426506E-2</v>
      </c>
      <c r="AX33" s="244">
        <f>'Ekonomicka previazanost'!AX33/'Ekonomicka previazanost'!$BB33</f>
        <v>2.620774529627639E-2</v>
      </c>
      <c r="AY33" s="244">
        <f>'Ekonomicka previazanost'!AY33/'Ekonomicka previazanost'!$BB33</f>
        <v>1.2240149928227006E-2</v>
      </c>
      <c r="AZ33" s="244">
        <f>'Ekonomicka previazanost'!AZ33/'Ekonomicka previazanost'!$BB33</f>
        <v>5.2218937284363564E-3</v>
      </c>
      <c r="BB33" s="244">
        <f t="shared" si="0"/>
        <v>0.99999999999999956</v>
      </c>
    </row>
    <row r="34" spans="1:54" ht="14.25" customHeight="1" x14ac:dyDescent="0.25">
      <c r="A34" s="246" t="s">
        <v>37</v>
      </c>
      <c r="B34" s="244">
        <f>'Ekonomicka previazanost'!B34/'Ekonomicka previazanost'!$BB34</f>
        <v>2.4507140710391582E-3</v>
      </c>
      <c r="C34" s="244">
        <f>'Ekonomicka previazanost'!C34/'Ekonomicka previazanost'!$BB34</f>
        <v>7.6653029598878677E-3</v>
      </c>
      <c r="D34" s="244">
        <f>'Ekonomicka previazanost'!D34/'Ekonomicka previazanost'!$BB34</f>
        <v>1.256690052045481E-2</v>
      </c>
      <c r="E34" s="244">
        <f>'Ekonomicka previazanost'!E34/'Ekonomicka previazanost'!$BB34</f>
        <v>3.4411392410464613E-2</v>
      </c>
      <c r="F34" s="244">
        <f>'Ekonomicka previazanost'!F34/'Ekonomicka previazanost'!$BB34</f>
        <v>1.4390063947927878E-2</v>
      </c>
      <c r="G34" s="244">
        <f>'Ekonomicka previazanost'!G34/'Ekonomicka previazanost'!$BB34</f>
        <v>1.0535414196713671E-2</v>
      </c>
      <c r="H34" s="244">
        <f>'Ekonomicka previazanost'!H34/'Ekonomicka previazanost'!$BB34</f>
        <v>3.5521952112390759E-2</v>
      </c>
      <c r="I34" s="244">
        <f>'Ekonomicka previazanost'!I34/'Ekonomicka previazanost'!$BB34</f>
        <v>7.3172757306566045E-3</v>
      </c>
      <c r="J34" s="244">
        <f>'Ekonomicka previazanost'!J34/'Ekonomicka previazanost'!$BB34</f>
        <v>5.2329545134579242E-2</v>
      </c>
      <c r="K34" s="244">
        <f>'Ekonomicka previazanost'!K34/'Ekonomicka previazanost'!$BB34</f>
        <v>2.0029629641809939E-2</v>
      </c>
      <c r="L34" s="244">
        <f>'Ekonomicka previazanost'!L34/'Ekonomicka previazanost'!$BB34</f>
        <v>5.9324059324531095E-3</v>
      </c>
      <c r="M34" s="244">
        <f>'Ekonomicka previazanost'!M34/'Ekonomicka previazanost'!$BB34</f>
        <v>1.6240739174024542E-2</v>
      </c>
      <c r="N34" s="244">
        <f>'Ekonomicka previazanost'!N34/'Ekonomicka previazanost'!$BB34</f>
        <v>4.8182671168079241E-2</v>
      </c>
      <c r="O34" s="244">
        <f>'Ekonomicka previazanost'!O34/'Ekonomicka previazanost'!$BB34</f>
        <v>1.0168997376264572E-2</v>
      </c>
      <c r="P34" s="244">
        <f>'Ekonomicka previazanost'!P34/'Ekonomicka previazanost'!$BB34</f>
        <v>4.8371090933936482E-2</v>
      </c>
      <c r="Q34" s="244">
        <f>'Ekonomicka previazanost'!Q34/'Ekonomicka previazanost'!$BB34</f>
        <v>7.489121440766501E-3</v>
      </c>
      <c r="R34" s="244">
        <f>'Ekonomicka previazanost'!R34/'Ekonomicka previazanost'!$BB34</f>
        <v>1.715351475415778E-2</v>
      </c>
      <c r="S34" s="244">
        <f>'Ekonomicka previazanost'!S34/'Ekonomicka previazanost'!$BB34</f>
        <v>6.9887325757306542E-3</v>
      </c>
      <c r="T34" s="244">
        <f>'Ekonomicka previazanost'!T34/'Ekonomicka previazanost'!$BB34</f>
        <v>1.7447704855414303E-2</v>
      </c>
      <c r="U34" s="244">
        <f>'Ekonomicka previazanost'!U34/'Ekonomicka previazanost'!$BB34</f>
        <v>4.1339622862925553E-3</v>
      </c>
      <c r="V34" s="244">
        <f>'Ekonomicka previazanost'!V34/'Ekonomicka previazanost'!$BB34</f>
        <v>8.9373489825230659E-3</v>
      </c>
      <c r="W34" s="244">
        <f>'Ekonomicka previazanost'!W34/'Ekonomicka previazanost'!$BB34</f>
        <v>2.5092234589746291E-2</v>
      </c>
      <c r="X34" s="244">
        <f>'Ekonomicka previazanost'!X34/'Ekonomicka previazanost'!$BB34</f>
        <v>1.3839113478985674E-2</v>
      </c>
      <c r="Y34" s="244">
        <f>'Ekonomicka previazanost'!Y34/'Ekonomicka previazanost'!$BB34</f>
        <v>1.4698039273292305E-2</v>
      </c>
      <c r="Z34" s="244">
        <f>'Ekonomicka previazanost'!Z34/'Ekonomicka previazanost'!$BB34</f>
        <v>2.767772975329721E-3</v>
      </c>
      <c r="AA34" s="244">
        <f>'Ekonomicka previazanost'!AA34/'Ekonomicka previazanost'!$BB34</f>
        <v>2.0602485041854E-2</v>
      </c>
      <c r="AB34" s="244">
        <f>'Ekonomicka previazanost'!AB34/'Ekonomicka previazanost'!$BB34</f>
        <v>2.1583524411980634E-3</v>
      </c>
      <c r="AC34" s="244">
        <f>'Ekonomicka previazanost'!AC34/'Ekonomicka previazanost'!$BB34</f>
        <v>8.7045920724084305E-3</v>
      </c>
      <c r="AD34" s="244">
        <f>'Ekonomicka previazanost'!AD34/'Ekonomicka previazanost'!$BB34</f>
        <v>5.8915522944835742E-3</v>
      </c>
      <c r="AE34" s="244">
        <f>'Ekonomicka previazanost'!AE34/'Ekonomicka previazanost'!$BB34</f>
        <v>1.2212496013422919E-2</v>
      </c>
      <c r="AF34" s="244">
        <f>'Ekonomicka previazanost'!AF34/'Ekonomicka previazanost'!$BB34</f>
        <v>2.7230843768426927E-2</v>
      </c>
      <c r="AG34" s="244">
        <f>'Ekonomicka previazanost'!AG34/'Ekonomicka previazanost'!$BB34</f>
        <v>1.782608468556535E-2</v>
      </c>
      <c r="AH34" s="244">
        <f>'Ekonomicka previazanost'!AH34/'Ekonomicka previazanost'!$BB34</f>
        <v>0</v>
      </c>
      <c r="AI34" s="244">
        <f>'Ekonomicka previazanost'!AI34/'Ekonomicka previazanost'!$BB34</f>
        <v>1.8664264483102013E-2</v>
      </c>
      <c r="AJ34" s="244">
        <f>'Ekonomicka previazanost'!AJ34/'Ekonomicka previazanost'!$BB34</f>
        <v>5.9604498302082394E-3</v>
      </c>
      <c r="AK34" s="244">
        <f>'Ekonomicka previazanost'!AK34/'Ekonomicka previazanost'!$BB34</f>
        <v>3.8368729672352164E-2</v>
      </c>
      <c r="AL34" s="244">
        <f>'Ekonomicka previazanost'!AL34/'Ekonomicka previazanost'!$BB34</f>
        <v>1.5249084603323334E-2</v>
      </c>
      <c r="AM34" s="244">
        <f>'Ekonomicka previazanost'!AM34/'Ekonomicka previazanost'!$BB34</f>
        <v>3.7538284097686316E-2</v>
      </c>
      <c r="AN34" s="244">
        <f>'Ekonomicka previazanost'!AN34/'Ekonomicka previazanost'!$BB34</f>
        <v>2.0821507823684741E-2</v>
      </c>
      <c r="AO34" s="244">
        <f>'Ekonomicka previazanost'!AO34/'Ekonomicka previazanost'!$BB34</f>
        <v>2.5157722993677953E-2</v>
      </c>
      <c r="AP34" s="244">
        <f>'Ekonomicka previazanost'!AP34/'Ekonomicka previazanost'!$BB34</f>
        <v>2.0161985557812012E-2</v>
      </c>
      <c r="AQ34" s="244">
        <f>'Ekonomicka previazanost'!AQ34/'Ekonomicka previazanost'!$BB34</f>
        <v>1.2533689553846117E-2</v>
      </c>
      <c r="AR34" s="244">
        <f>'Ekonomicka previazanost'!AR34/'Ekonomicka previazanost'!$BB34</f>
        <v>4.1576355311633693E-2</v>
      </c>
      <c r="AS34" s="244">
        <f>'Ekonomicka previazanost'!AS34/'Ekonomicka previazanost'!$BB34</f>
        <v>4.8247095201910721E-2</v>
      </c>
      <c r="AT34" s="244">
        <f>'Ekonomicka previazanost'!AT34/'Ekonomicka previazanost'!$BB34</f>
        <v>7.8981341301086368E-3</v>
      </c>
      <c r="AU34" s="244">
        <f>'Ekonomicka previazanost'!AU34/'Ekonomicka previazanost'!$BB34</f>
        <v>3.2235236856459633E-2</v>
      </c>
      <c r="AV34" s="244">
        <f>'Ekonomicka previazanost'!AV34/'Ekonomicka previazanost'!$BB34</f>
        <v>3.712718086451193E-2</v>
      </c>
      <c r="AW34" s="244">
        <f>'Ekonomicka previazanost'!AW34/'Ekonomicka previazanost'!$BB34</f>
        <v>2.4134332531967097E-2</v>
      </c>
      <c r="AX34" s="244">
        <f>'Ekonomicka previazanost'!AX34/'Ekonomicka previazanost'!$BB34</f>
        <v>4.1877674203884274E-2</v>
      </c>
      <c r="AY34" s="244">
        <f>'Ekonomicka previazanost'!AY34/'Ekonomicka previazanost'!$BB34</f>
        <v>2.3134954756982011E-2</v>
      </c>
      <c r="AZ34" s="244">
        <f>'Ekonomicka previazanost'!AZ34/'Ekonomicka previazanost'!$BB34</f>
        <v>1.0025270686568598E-2</v>
      </c>
      <c r="BB34" s="244">
        <f t="shared" si="0"/>
        <v>1.0000000000000002</v>
      </c>
    </row>
    <row r="35" spans="1:54" ht="14.25" customHeight="1" x14ac:dyDescent="0.25">
      <c r="A35" s="246" t="s">
        <v>38</v>
      </c>
      <c r="B35" s="244">
        <f>'Ekonomicka previazanost'!B35/'Ekonomicka previazanost'!$BB35</f>
        <v>8.7055389609491489E-4</v>
      </c>
      <c r="C35" s="244">
        <f>'Ekonomicka previazanost'!C35/'Ekonomicka previazanost'!$BB35</f>
        <v>3.5974313368417532E-3</v>
      </c>
      <c r="D35" s="244">
        <f>'Ekonomicka previazanost'!D35/'Ekonomicka previazanost'!$BB35</f>
        <v>9.0851876178300456E-3</v>
      </c>
      <c r="E35" s="244">
        <f>'Ekonomicka previazanost'!E35/'Ekonomicka previazanost'!$BB35</f>
        <v>2.2778914433698758E-2</v>
      </c>
      <c r="F35" s="244">
        <f>'Ekonomicka previazanost'!F35/'Ekonomicka previazanost'!$BB35</f>
        <v>1.765762634844097E-2</v>
      </c>
      <c r="G35" s="244">
        <f>'Ekonomicka previazanost'!G35/'Ekonomicka previazanost'!$BB35</f>
        <v>4.986831639554685E-3</v>
      </c>
      <c r="H35" s="244">
        <f>'Ekonomicka previazanost'!H35/'Ekonomicka previazanost'!$BB35</f>
        <v>1.5515346616940108E-2</v>
      </c>
      <c r="I35" s="244">
        <f>'Ekonomicka previazanost'!I35/'Ekonomicka previazanost'!$BB35</f>
        <v>6.2181362756824482E-3</v>
      </c>
      <c r="J35" s="244">
        <f>'Ekonomicka previazanost'!J35/'Ekonomicka previazanost'!$BB35</f>
        <v>4.7680360111753979E-2</v>
      </c>
      <c r="K35" s="244">
        <f>'Ekonomicka previazanost'!K35/'Ekonomicka previazanost'!$BB35</f>
        <v>4.2010850374220275E-2</v>
      </c>
      <c r="L35" s="244">
        <f>'Ekonomicka previazanost'!L35/'Ekonomicka previazanost'!$BB35</f>
        <v>1.3080452230553888E-2</v>
      </c>
      <c r="M35" s="244">
        <f>'Ekonomicka previazanost'!M35/'Ekonomicka previazanost'!$BB35</f>
        <v>2.6330239237490789E-2</v>
      </c>
      <c r="N35" s="244">
        <f>'Ekonomicka previazanost'!N35/'Ekonomicka previazanost'!$BB35</f>
        <v>4.5196443720966449E-2</v>
      </c>
      <c r="O35" s="244">
        <f>'Ekonomicka previazanost'!O35/'Ekonomicka previazanost'!$BB35</f>
        <v>6.7984372475271533E-3</v>
      </c>
      <c r="P35" s="244">
        <f>'Ekonomicka previazanost'!P35/'Ekonomicka previazanost'!$BB35</f>
        <v>4.8310128944752249E-2</v>
      </c>
      <c r="Q35" s="244">
        <f>'Ekonomicka previazanost'!Q35/'Ekonomicka previazanost'!$BB35</f>
        <v>3.5656352751933461E-3</v>
      </c>
      <c r="R35" s="244">
        <f>'Ekonomicka previazanost'!R35/'Ekonomicka previazanost'!$BB35</f>
        <v>1.4012357736231502E-2</v>
      </c>
      <c r="S35" s="244">
        <f>'Ekonomicka previazanost'!S35/'Ekonomicka previazanost'!$BB35</f>
        <v>2.1353649204121977E-3</v>
      </c>
      <c r="T35" s="244">
        <f>'Ekonomicka previazanost'!T35/'Ekonomicka previazanost'!$BB35</f>
        <v>1.9985376163788267E-2</v>
      </c>
      <c r="U35" s="244">
        <f>'Ekonomicka previazanost'!U35/'Ekonomicka previazanost'!$BB35</f>
        <v>1.4236260115372743E-2</v>
      </c>
      <c r="V35" s="244">
        <f>'Ekonomicka previazanost'!V35/'Ekonomicka previazanost'!$BB35</f>
        <v>7.7940858909703392E-3</v>
      </c>
      <c r="W35" s="244">
        <f>'Ekonomicka previazanost'!W35/'Ekonomicka previazanost'!$BB35</f>
        <v>2.6616755518551242E-2</v>
      </c>
      <c r="X35" s="244">
        <f>'Ekonomicka previazanost'!X35/'Ekonomicka previazanost'!$BB35</f>
        <v>1.0486607095541504E-2</v>
      </c>
      <c r="Y35" s="244">
        <f>'Ekonomicka previazanost'!Y35/'Ekonomicka previazanost'!$BB35</f>
        <v>2.5950048873594089E-2</v>
      </c>
      <c r="Z35" s="244">
        <f>'Ekonomicka previazanost'!Z35/'Ekonomicka previazanost'!$BB35</f>
        <v>4.6242728628143621E-3</v>
      </c>
      <c r="AA35" s="244">
        <f>'Ekonomicka previazanost'!AA35/'Ekonomicka previazanost'!$BB35</f>
        <v>3.7665390912679113E-2</v>
      </c>
      <c r="AB35" s="244">
        <f>'Ekonomicka previazanost'!AB35/'Ekonomicka previazanost'!$BB35</f>
        <v>7.3727143409703844E-4</v>
      </c>
      <c r="AC35" s="244">
        <f>'Ekonomicka previazanost'!AC35/'Ekonomicka previazanost'!$BB35</f>
        <v>1.7177014674125846E-2</v>
      </c>
      <c r="AD35" s="244">
        <f>'Ekonomicka previazanost'!AD35/'Ekonomicka previazanost'!$BB35</f>
        <v>9.3800916151045802E-3</v>
      </c>
      <c r="AE35" s="244">
        <f>'Ekonomicka previazanost'!AE35/'Ekonomicka previazanost'!$BB35</f>
        <v>8.0841658016445189E-3</v>
      </c>
      <c r="AF35" s="244">
        <f>'Ekonomicka previazanost'!AF35/'Ekonomicka previazanost'!$BB35</f>
        <v>8.9041365618590922E-3</v>
      </c>
      <c r="AG35" s="244">
        <f>'Ekonomicka previazanost'!AG35/'Ekonomicka previazanost'!$BB35</f>
        <v>9.0127528640086031E-3</v>
      </c>
      <c r="AH35" s="244">
        <f>'Ekonomicka previazanost'!AH35/'Ekonomicka previazanost'!$BB35</f>
        <v>7.281531590061395E-2</v>
      </c>
      <c r="AI35" s="244">
        <f>'Ekonomicka previazanost'!AI35/'Ekonomicka previazanost'!$BB35</f>
        <v>0</v>
      </c>
      <c r="AJ35" s="244">
        <f>'Ekonomicka previazanost'!AJ35/'Ekonomicka previazanost'!$BB35</f>
        <v>4.1253045215869488E-3</v>
      </c>
      <c r="AK35" s="244">
        <f>'Ekonomicka previazanost'!AK35/'Ekonomicka previazanost'!$BB35</f>
        <v>3.335106987974739E-2</v>
      </c>
      <c r="AL35" s="244">
        <f>'Ekonomicka previazanost'!AL35/'Ekonomicka previazanost'!$BB35</f>
        <v>1.3469577808441309E-2</v>
      </c>
      <c r="AM35" s="244">
        <f>'Ekonomicka previazanost'!AM35/'Ekonomicka previazanost'!$BB35</f>
        <v>1.3892881051538597E-2</v>
      </c>
      <c r="AN35" s="244">
        <f>'Ekonomicka previazanost'!AN35/'Ekonomicka previazanost'!$BB35</f>
        <v>1.0308494104520007E-2</v>
      </c>
      <c r="AO35" s="244">
        <f>'Ekonomicka previazanost'!AO35/'Ekonomicka previazanost'!$BB35</f>
        <v>1.9342680013070421E-2</v>
      </c>
      <c r="AP35" s="244">
        <f>'Ekonomicka previazanost'!AP35/'Ekonomicka previazanost'!$BB35</f>
        <v>9.6271121181919442E-3</v>
      </c>
      <c r="AQ35" s="244">
        <f>'Ekonomicka previazanost'!AQ35/'Ekonomicka previazanost'!$BB35</f>
        <v>5.614654868981204E-3</v>
      </c>
      <c r="AR35" s="244">
        <f>'Ekonomicka previazanost'!AR35/'Ekonomicka previazanost'!$BB35</f>
        <v>7.2009688923182172E-2</v>
      </c>
      <c r="AS35" s="244">
        <f>'Ekonomicka previazanost'!AS35/'Ekonomicka previazanost'!$BB35</f>
        <v>4.635644701242176E-2</v>
      </c>
      <c r="AT35" s="244">
        <f>'Ekonomicka previazanost'!AT35/'Ekonomicka previazanost'!$BB35</f>
        <v>3.8256899561761606E-3</v>
      </c>
      <c r="AU35" s="244">
        <f>'Ekonomicka previazanost'!AU35/'Ekonomicka previazanost'!$BB35</f>
        <v>2.9681175659356577E-2</v>
      </c>
      <c r="AV35" s="244">
        <f>'Ekonomicka previazanost'!AV35/'Ekonomicka previazanost'!$BB35</f>
        <v>1.7113873860414127E-2</v>
      </c>
      <c r="AW35" s="244">
        <f>'Ekonomicka previazanost'!AW35/'Ekonomicka previazanost'!$BB35</f>
        <v>6.2530254408110247E-2</v>
      </c>
      <c r="AX35" s="244">
        <f>'Ekonomicka previazanost'!AX35/'Ekonomicka previazanost'!$BB35</f>
        <v>2.8481367068300296E-2</v>
      </c>
      <c r="AY35" s="244">
        <f>'Ekonomicka previazanost'!AY35/'Ekonomicka previazanost'!$BB35</f>
        <v>1.9638008013772915E-2</v>
      </c>
      <c r="AZ35" s="244">
        <f>'Ekonomicka previazanost'!AZ35/'Ekonomicka previazanost'!$BB35</f>
        <v>7.331876483237341E-3</v>
      </c>
      <c r="BB35" s="244">
        <f t="shared" si="0"/>
        <v>1</v>
      </c>
    </row>
    <row r="36" spans="1:54" ht="14.25" customHeight="1" x14ac:dyDescent="0.25">
      <c r="A36" s="246" t="s">
        <v>39</v>
      </c>
      <c r="B36" s="244">
        <f>'Ekonomicka previazanost'!B36/'Ekonomicka previazanost'!$BB36</f>
        <v>6.2890145679445433E-4</v>
      </c>
      <c r="C36" s="244">
        <f>'Ekonomicka previazanost'!C36/'Ekonomicka previazanost'!$BB36</f>
        <v>1.3176228838047314E-2</v>
      </c>
      <c r="D36" s="244">
        <f>'Ekonomicka previazanost'!D36/'Ekonomicka previazanost'!$BB36</f>
        <v>9.4105685575473816E-2</v>
      </c>
      <c r="E36" s="244">
        <f>'Ekonomicka previazanost'!E36/'Ekonomicka previazanost'!$BB36</f>
        <v>1.9924336958627314E-2</v>
      </c>
      <c r="F36" s="244">
        <f>'Ekonomicka previazanost'!F36/'Ekonomicka previazanost'!$BB36</f>
        <v>1.2010729128416187E-2</v>
      </c>
      <c r="G36" s="244">
        <f>'Ekonomicka previazanost'!G36/'Ekonomicka previazanost'!$BB36</f>
        <v>4.2792979245720739E-3</v>
      </c>
      <c r="H36" s="244">
        <f>'Ekonomicka previazanost'!H36/'Ekonomicka previazanost'!$BB36</f>
        <v>1.1183448025979686E-2</v>
      </c>
      <c r="I36" s="244">
        <f>'Ekonomicka previazanost'!I36/'Ekonomicka previazanost'!$BB36</f>
        <v>1.3721975296505829E-2</v>
      </c>
      <c r="J36" s="244">
        <f>'Ekonomicka previazanost'!J36/'Ekonomicka previazanost'!$BB36</f>
        <v>0.11862561248439928</v>
      </c>
      <c r="K36" s="244">
        <f>'Ekonomicka previazanost'!K36/'Ekonomicka previazanost'!$BB36</f>
        <v>1.4353457151053978E-2</v>
      </c>
      <c r="L36" s="244">
        <f>'Ekonomicka previazanost'!L36/'Ekonomicka previazanost'!$BB36</f>
        <v>3.5235613241383821E-3</v>
      </c>
      <c r="M36" s="244">
        <f>'Ekonomicka previazanost'!M36/'Ekonomicka previazanost'!$BB36</f>
        <v>1.0847630608215291E-2</v>
      </c>
      <c r="N36" s="244">
        <f>'Ekonomicka previazanost'!N36/'Ekonomicka previazanost'!$BB36</f>
        <v>3.0006257932437261E-2</v>
      </c>
      <c r="O36" s="244">
        <f>'Ekonomicka previazanost'!O36/'Ekonomicka previazanost'!$BB36</f>
        <v>6.685092758723957E-3</v>
      </c>
      <c r="P36" s="244">
        <f>'Ekonomicka previazanost'!P36/'Ekonomicka previazanost'!$BB36</f>
        <v>2.8057776785713449E-2</v>
      </c>
      <c r="Q36" s="244">
        <f>'Ekonomicka previazanost'!Q36/'Ekonomicka previazanost'!$BB36</f>
        <v>9.1625792091934932E-4</v>
      </c>
      <c r="R36" s="244">
        <f>'Ekonomicka previazanost'!R36/'Ekonomicka previazanost'!$BB36</f>
        <v>2.5465094782345037E-2</v>
      </c>
      <c r="S36" s="244">
        <f>'Ekonomicka previazanost'!S36/'Ekonomicka previazanost'!$BB36</f>
        <v>8.6916989405461768E-3</v>
      </c>
      <c r="T36" s="244">
        <f>'Ekonomicka previazanost'!T36/'Ekonomicka previazanost'!$BB36</f>
        <v>1.3051194600712837E-2</v>
      </c>
      <c r="U36" s="244">
        <f>'Ekonomicka previazanost'!U36/'Ekonomicka previazanost'!$BB36</f>
        <v>2.3062867007446063E-3</v>
      </c>
      <c r="V36" s="244">
        <f>'Ekonomicka previazanost'!V36/'Ekonomicka previazanost'!$BB36</f>
        <v>1.0266249291066312E-2</v>
      </c>
      <c r="W36" s="244">
        <f>'Ekonomicka previazanost'!W36/'Ekonomicka previazanost'!$BB36</f>
        <v>6.7338967720878273E-2</v>
      </c>
      <c r="X36" s="244">
        <f>'Ekonomicka previazanost'!X36/'Ekonomicka previazanost'!$BB36</f>
        <v>1.5575752945769881E-2</v>
      </c>
      <c r="Y36" s="244">
        <f>'Ekonomicka previazanost'!Y36/'Ekonomicka previazanost'!$BB36</f>
        <v>2.709793238230418E-2</v>
      </c>
      <c r="Z36" s="244">
        <f>'Ekonomicka previazanost'!Z36/'Ekonomicka previazanost'!$BB36</f>
        <v>3.3820554932436149E-3</v>
      </c>
      <c r="AA36" s="244">
        <f>'Ekonomicka previazanost'!AA36/'Ekonomicka previazanost'!$BB36</f>
        <v>4.6732070686748908E-2</v>
      </c>
      <c r="AB36" s="244">
        <f>'Ekonomicka previazanost'!AB36/'Ekonomicka previazanost'!$BB36</f>
        <v>5.7087899998950207E-3</v>
      </c>
      <c r="AC36" s="244">
        <f>'Ekonomicka previazanost'!AC36/'Ekonomicka previazanost'!$BB36</f>
        <v>7.0310529021869557E-3</v>
      </c>
      <c r="AD36" s="244">
        <f>'Ekonomicka previazanost'!AD36/'Ekonomicka previazanost'!$BB36</f>
        <v>3.1579544766487761E-3</v>
      </c>
      <c r="AE36" s="244">
        <f>'Ekonomicka previazanost'!AE36/'Ekonomicka previazanost'!$BB36</f>
        <v>7.0710851445620303E-3</v>
      </c>
      <c r="AF36" s="244">
        <f>'Ekonomicka previazanost'!AF36/'Ekonomicka previazanost'!$BB36</f>
        <v>7.3013758122804084E-3</v>
      </c>
      <c r="AG36" s="244">
        <f>'Ekonomicka previazanost'!AG36/'Ekonomicka previazanost'!$BB36</f>
        <v>2.2088222690876597E-2</v>
      </c>
      <c r="AH36" s="244">
        <f>'Ekonomicka previazanost'!AH36/'Ekonomicka previazanost'!$BB36</f>
        <v>4.8153759498563584E-2</v>
      </c>
      <c r="AI36" s="244">
        <f>'Ekonomicka previazanost'!AI36/'Ekonomicka previazanost'!$BB36</f>
        <v>8.542703190177546E-3</v>
      </c>
      <c r="AJ36" s="244">
        <f>'Ekonomicka previazanost'!AJ36/'Ekonomicka previazanost'!$BB36</f>
        <v>0</v>
      </c>
      <c r="AK36" s="244">
        <f>'Ekonomicka previazanost'!AK36/'Ekonomicka previazanost'!$BB36</f>
        <v>1.224316007185873E-2</v>
      </c>
      <c r="AL36" s="244">
        <f>'Ekonomicka previazanost'!AL36/'Ekonomicka previazanost'!$BB36</f>
        <v>7.1820076075415447E-3</v>
      </c>
      <c r="AM36" s="244">
        <f>'Ekonomicka previazanost'!AM36/'Ekonomicka previazanost'!$BB36</f>
        <v>1.4033630308460922E-2</v>
      </c>
      <c r="AN36" s="244">
        <f>'Ekonomicka previazanost'!AN36/'Ekonomicka previazanost'!$BB36</f>
        <v>6.1478463994560483E-3</v>
      </c>
      <c r="AO36" s="244">
        <f>'Ekonomicka previazanost'!AO36/'Ekonomicka previazanost'!$BB36</f>
        <v>1.7830347284282778E-2</v>
      </c>
      <c r="AP36" s="244">
        <f>'Ekonomicka previazanost'!AP36/'Ekonomicka previazanost'!$BB36</f>
        <v>7.0884283458279599E-3</v>
      </c>
      <c r="AQ36" s="244">
        <f>'Ekonomicka previazanost'!AQ36/'Ekonomicka previazanost'!$BB36</f>
        <v>3.9891738172051503E-3</v>
      </c>
      <c r="AR36" s="244">
        <f>'Ekonomicka previazanost'!AR36/'Ekonomicka previazanost'!$BB36</f>
        <v>4.2655222345258433E-2</v>
      </c>
      <c r="AS36" s="244">
        <f>'Ekonomicka previazanost'!AS36/'Ekonomicka previazanost'!$BB36</f>
        <v>7.816854496950644E-2</v>
      </c>
      <c r="AT36" s="244">
        <f>'Ekonomicka previazanost'!AT36/'Ekonomicka previazanost'!$BB36</f>
        <v>1.7908732643435058E-3</v>
      </c>
      <c r="AU36" s="244">
        <f>'Ekonomicka previazanost'!AU36/'Ekonomicka previazanost'!$BB36</f>
        <v>2.0258038350139857E-2</v>
      </c>
      <c r="AV36" s="244">
        <f>'Ekonomicka previazanost'!AV36/'Ekonomicka previazanost'!$BB36</f>
        <v>1.567078694689749E-2</v>
      </c>
      <c r="AW36" s="244">
        <f>'Ekonomicka previazanost'!AW36/'Ekonomicka previazanost'!$BB36</f>
        <v>1.589161309364933E-2</v>
      </c>
      <c r="AX36" s="244">
        <f>'Ekonomicka previazanost'!AX36/'Ekonomicka previazanost'!$BB36</f>
        <v>2.9238584619185829E-2</v>
      </c>
      <c r="AY36" s="244">
        <f>'Ekonomicka previazanost'!AY36/'Ekonomicka previazanost'!$BB36</f>
        <v>1.2713787656685162E-2</v>
      </c>
      <c r="AZ36" s="244">
        <f>'Ekonomicka previazanost'!AZ36/'Ekonomicka previazanost'!$BB36</f>
        <v>4.0894574901327889E-3</v>
      </c>
      <c r="BB36" s="244">
        <f t="shared" si="0"/>
        <v>1.0000000000000007</v>
      </c>
    </row>
    <row r="37" spans="1:54" ht="14.25" customHeight="1" x14ac:dyDescent="0.25">
      <c r="A37" s="246" t="s">
        <v>40</v>
      </c>
      <c r="B37" s="244">
        <f>'Ekonomicka previazanost'!B37/'Ekonomicka previazanost'!$BB37</f>
        <v>2.320418638090137E-3</v>
      </c>
      <c r="C37" s="244">
        <f>'Ekonomicka previazanost'!C37/'Ekonomicka previazanost'!$BB37</f>
        <v>8.2832831960386617E-3</v>
      </c>
      <c r="D37" s="244">
        <f>'Ekonomicka previazanost'!D37/'Ekonomicka previazanost'!$BB37</f>
        <v>1.0266304521682338E-2</v>
      </c>
      <c r="E37" s="244">
        <f>'Ekonomicka previazanost'!E37/'Ekonomicka previazanost'!$BB37</f>
        <v>3.0210152090391542E-2</v>
      </c>
      <c r="F37" s="244">
        <f>'Ekonomicka previazanost'!F37/'Ekonomicka previazanost'!$BB37</f>
        <v>1.1218773906279169E-2</v>
      </c>
      <c r="G37" s="244">
        <f>'Ekonomicka previazanost'!G37/'Ekonomicka previazanost'!$BB37</f>
        <v>1.2315495493212685E-2</v>
      </c>
      <c r="H37" s="244">
        <f>'Ekonomicka previazanost'!H37/'Ekonomicka previazanost'!$BB37</f>
        <v>4.1053178804390654E-2</v>
      </c>
      <c r="I37" s="244">
        <f>'Ekonomicka previazanost'!I37/'Ekonomicka previazanost'!$BB37</f>
        <v>4.965889869830111E-3</v>
      </c>
      <c r="J37" s="244">
        <f>'Ekonomicka previazanost'!J37/'Ekonomicka previazanost'!$BB37</f>
        <v>4.7381030088350963E-2</v>
      </c>
      <c r="K37" s="244">
        <f>'Ekonomicka previazanost'!K37/'Ekonomicka previazanost'!$BB37</f>
        <v>2.1858081929918241E-2</v>
      </c>
      <c r="L37" s="244">
        <f>'Ekonomicka previazanost'!L37/'Ekonomicka previazanost'!$BB37</f>
        <v>9.8572334152966287E-3</v>
      </c>
      <c r="M37" s="244">
        <f>'Ekonomicka previazanost'!M37/'Ekonomicka previazanost'!$BB37</f>
        <v>1.6766579410366442E-2</v>
      </c>
      <c r="N37" s="244">
        <f>'Ekonomicka previazanost'!N37/'Ekonomicka previazanost'!$BB37</f>
        <v>4.0317777547876521E-2</v>
      </c>
      <c r="O37" s="244">
        <f>'Ekonomicka previazanost'!O37/'Ekonomicka previazanost'!$BB37</f>
        <v>1.0409239485763017E-2</v>
      </c>
      <c r="P37" s="244">
        <f>'Ekonomicka previazanost'!P37/'Ekonomicka previazanost'!$BB37</f>
        <v>3.779671817878992E-2</v>
      </c>
      <c r="Q37" s="244">
        <f>'Ekonomicka previazanost'!Q37/'Ekonomicka previazanost'!$BB37</f>
        <v>7.6567617528305555E-3</v>
      </c>
      <c r="R37" s="244">
        <f>'Ekonomicka previazanost'!R37/'Ekonomicka previazanost'!$BB37</f>
        <v>1.5723655331391521E-2</v>
      </c>
      <c r="S37" s="244">
        <f>'Ekonomicka previazanost'!S37/'Ekonomicka previazanost'!$BB37</f>
        <v>4.1687520667022387E-3</v>
      </c>
      <c r="T37" s="244">
        <f>'Ekonomicka previazanost'!T37/'Ekonomicka previazanost'!$BB37</f>
        <v>1.3830546593540013E-2</v>
      </c>
      <c r="U37" s="244">
        <f>'Ekonomicka previazanost'!U37/'Ekonomicka previazanost'!$BB37</f>
        <v>5.7829833418222157E-3</v>
      </c>
      <c r="V37" s="244">
        <f>'Ekonomicka previazanost'!V37/'Ekonomicka previazanost'!$BB37</f>
        <v>7.7994462513344886E-3</v>
      </c>
      <c r="W37" s="244">
        <f>'Ekonomicka previazanost'!W37/'Ekonomicka previazanost'!$BB37</f>
        <v>1.8837116150427654E-2</v>
      </c>
      <c r="X37" s="244">
        <f>'Ekonomicka previazanost'!X37/'Ekonomicka previazanost'!$BB37</f>
        <v>9.2017413592080932E-3</v>
      </c>
      <c r="Y37" s="244">
        <f>'Ekonomicka previazanost'!Y37/'Ekonomicka previazanost'!$BB37</f>
        <v>1.2812218888914257E-2</v>
      </c>
      <c r="Z37" s="244">
        <f>'Ekonomicka previazanost'!Z37/'Ekonomicka previazanost'!$BB37</f>
        <v>2.7362838336716438E-3</v>
      </c>
      <c r="AA37" s="244">
        <f>'Ekonomicka previazanost'!AA37/'Ekonomicka previazanost'!$BB37</f>
        <v>1.8256674330843284E-2</v>
      </c>
      <c r="AB37" s="244">
        <f>'Ekonomicka previazanost'!AB37/'Ekonomicka previazanost'!$BB37</f>
        <v>1.8748478906168667E-3</v>
      </c>
      <c r="AC37" s="244">
        <f>'Ekonomicka previazanost'!AC37/'Ekonomicka previazanost'!$BB37</f>
        <v>1.9722608544722745E-2</v>
      </c>
      <c r="AD37" s="244">
        <f>'Ekonomicka previazanost'!AD37/'Ekonomicka previazanost'!$BB37</f>
        <v>1.2131108377250061E-2</v>
      </c>
      <c r="AE37" s="244">
        <f>'Ekonomicka previazanost'!AE37/'Ekonomicka previazanost'!$BB37</f>
        <v>1.0721488905999934E-2</v>
      </c>
      <c r="AF37" s="244">
        <f>'Ekonomicka previazanost'!AF37/'Ekonomicka previazanost'!$BB37</f>
        <v>2.724440712367401E-2</v>
      </c>
      <c r="AG37" s="244">
        <f>'Ekonomicka previazanost'!AG37/'Ekonomicka previazanost'!$BB37</f>
        <v>1.0431034985817491E-2</v>
      </c>
      <c r="AH37" s="244">
        <f>'Ekonomicka previazanost'!AH37/'Ekonomicka previazanost'!$BB37</f>
        <v>9.3043976044541538E-2</v>
      </c>
      <c r="AI37" s="244">
        <f>'Ekonomicka previazanost'!AI37/'Ekonomicka previazanost'!$BB37</f>
        <v>2.0730451099954653E-2</v>
      </c>
      <c r="AJ37" s="244">
        <f>'Ekonomicka previazanost'!AJ37/'Ekonomicka previazanost'!$BB37</f>
        <v>3.6749649832986267E-3</v>
      </c>
      <c r="AK37" s="244">
        <f>'Ekonomicka previazanost'!AK37/'Ekonomicka previazanost'!$BB37</f>
        <v>0</v>
      </c>
      <c r="AL37" s="244">
        <f>'Ekonomicka previazanost'!AL37/'Ekonomicka previazanost'!$BB37</f>
        <v>1.1671251614231222E-2</v>
      </c>
      <c r="AM37" s="244">
        <f>'Ekonomicka previazanost'!AM37/'Ekonomicka previazanost'!$BB37</f>
        <v>2.5433388494932794E-2</v>
      </c>
      <c r="AN37" s="244">
        <f>'Ekonomicka previazanost'!AN37/'Ekonomicka previazanost'!$BB37</f>
        <v>2.2457012887517801E-2</v>
      </c>
      <c r="AO37" s="244">
        <f>'Ekonomicka previazanost'!AO37/'Ekonomicka previazanost'!$BB37</f>
        <v>3.719898215627869E-2</v>
      </c>
      <c r="AP37" s="244">
        <f>'Ekonomicka previazanost'!AP37/'Ekonomicka previazanost'!$BB37</f>
        <v>2.7064255383603065E-2</v>
      </c>
      <c r="AQ37" s="244">
        <f>'Ekonomicka previazanost'!AQ37/'Ekonomicka previazanost'!$BB37</f>
        <v>1.1436727331213791E-2</v>
      </c>
      <c r="AR37" s="244">
        <f>'Ekonomicka previazanost'!AR37/'Ekonomicka previazanost'!$BB37</f>
        <v>3.8804203650709634E-2</v>
      </c>
      <c r="AS37" s="244">
        <f>'Ekonomicka previazanost'!AS37/'Ekonomicka previazanost'!$BB37</f>
        <v>3.0513248797140562E-2</v>
      </c>
      <c r="AT37" s="244">
        <f>'Ekonomicka previazanost'!AT37/'Ekonomicka previazanost'!$BB37</f>
        <v>1.0041495742729683E-2</v>
      </c>
      <c r="AU37" s="244">
        <f>'Ekonomicka previazanost'!AU37/'Ekonomicka previazanost'!$BB37</f>
        <v>2.9391908260043904E-2</v>
      </c>
      <c r="AV37" s="244">
        <f>'Ekonomicka previazanost'!AV37/'Ekonomicka previazanost'!$BB37</f>
        <v>1.8267835296169127E-2</v>
      </c>
      <c r="AW37" s="244">
        <f>'Ekonomicka previazanost'!AW37/'Ekonomicka previazanost'!$BB37</f>
        <v>2.7388545483412952E-2</v>
      </c>
      <c r="AX37" s="244">
        <f>'Ekonomicka previazanost'!AX37/'Ekonomicka previazanost'!$BB37</f>
        <v>4.2576619019246656E-2</v>
      </c>
      <c r="AY37" s="244">
        <f>'Ekonomicka previazanost'!AY37/'Ekonomicka previazanost'!$BB37</f>
        <v>2.3387021384545847E-2</v>
      </c>
      <c r="AZ37" s="244">
        <f>'Ekonomicka previazanost'!AZ37/'Ekonomicka previazanost'!$BB37</f>
        <v>2.2966280065385137E-2</v>
      </c>
      <c r="BB37" s="244">
        <f t="shared" si="0"/>
        <v>0.99999999999999978</v>
      </c>
    </row>
    <row r="38" spans="1:54" ht="14.25" customHeight="1" x14ac:dyDescent="0.25">
      <c r="A38" s="246" t="s">
        <v>41</v>
      </c>
      <c r="B38" s="244">
        <f>'Ekonomicka previazanost'!B38/'Ekonomicka previazanost'!$BB38</f>
        <v>1.8428702645278535E-3</v>
      </c>
      <c r="C38" s="244">
        <f>'Ekonomicka previazanost'!C38/'Ekonomicka previazanost'!$BB38</f>
        <v>8.8040170192407539E-3</v>
      </c>
      <c r="D38" s="244">
        <f>'Ekonomicka previazanost'!D38/'Ekonomicka previazanost'!$BB38</f>
        <v>8.7736181873665445E-3</v>
      </c>
      <c r="E38" s="244">
        <f>'Ekonomicka previazanost'!E38/'Ekonomicka previazanost'!$BB38</f>
        <v>3.6238729188136524E-2</v>
      </c>
      <c r="F38" s="244">
        <f>'Ekonomicka previazanost'!F38/'Ekonomicka previazanost'!$BB38</f>
        <v>2.8465628842022011E-2</v>
      </c>
      <c r="G38" s="244">
        <f>'Ekonomicka previazanost'!G38/'Ekonomicka previazanost'!$BB38</f>
        <v>8.5272663526262827E-3</v>
      </c>
      <c r="H38" s="244">
        <f>'Ekonomicka previazanost'!H38/'Ekonomicka previazanost'!$BB38</f>
        <v>1.8153545926920998E-2</v>
      </c>
      <c r="I38" s="244">
        <f>'Ekonomicka previazanost'!I38/'Ekonomicka previazanost'!$BB38</f>
        <v>8.58606134063708E-3</v>
      </c>
      <c r="J38" s="244">
        <f>'Ekonomicka previazanost'!J38/'Ekonomicka previazanost'!$BB38</f>
        <v>3.5142121134554914E-2</v>
      </c>
      <c r="K38" s="244">
        <f>'Ekonomicka previazanost'!K38/'Ekonomicka previazanost'!$BB38</f>
        <v>1.5258673230847538E-2</v>
      </c>
      <c r="L38" s="244">
        <f>'Ekonomicka previazanost'!L38/'Ekonomicka previazanost'!$BB38</f>
        <v>4.7151057162851213E-3</v>
      </c>
      <c r="M38" s="244">
        <f>'Ekonomicka previazanost'!M38/'Ekonomicka previazanost'!$BB38</f>
        <v>1.3204348431444897E-2</v>
      </c>
      <c r="N38" s="244">
        <f>'Ekonomicka previazanost'!N38/'Ekonomicka previazanost'!$BB38</f>
        <v>6.404509445731843E-2</v>
      </c>
      <c r="O38" s="244">
        <f>'Ekonomicka previazanost'!O38/'Ekonomicka previazanost'!$BB38</f>
        <v>1.0005555609425402E-2</v>
      </c>
      <c r="P38" s="244">
        <f>'Ekonomicka previazanost'!P38/'Ekonomicka previazanost'!$BB38</f>
        <v>4.6001775227698612E-2</v>
      </c>
      <c r="Q38" s="244">
        <f>'Ekonomicka previazanost'!Q38/'Ekonomicka previazanost'!$BB38</f>
        <v>4.1065191741752223E-3</v>
      </c>
      <c r="R38" s="244">
        <f>'Ekonomicka previazanost'!R38/'Ekonomicka previazanost'!$BB38</f>
        <v>1.7430212232684043E-2</v>
      </c>
      <c r="S38" s="244">
        <f>'Ekonomicka previazanost'!S38/'Ekonomicka previazanost'!$BB38</f>
        <v>4.8553603119809953E-3</v>
      </c>
      <c r="T38" s="244">
        <f>'Ekonomicka previazanost'!T38/'Ekonomicka previazanost'!$BB38</f>
        <v>1.7255189007133655E-2</v>
      </c>
      <c r="U38" s="244">
        <f>'Ekonomicka previazanost'!U38/'Ekonomicka previazanost'!$BB38</f>
        <v>4.4030019090109396E-3</v>
      </c>
      <c r="V38" s="244">
        <f>'Ekonomicka previazanost'!V38/'Ekonomicka previazanost'!$BB38</f>
        <v>1.0125871564367688E-2</v>
      </c>
      <c r="W38" s="244">
        <f>'Ekonomicka previazanost'!W38/'Ekonomicka previazanost'!$BB38</f>
        <v>1.5493130511083707E-2</v>
      </c>
      <c r="X38" s="244">
        <f>'Ekonomicka previazanost'!X38/'Ekonomicka previazanost'!$BB38</f>
        <v>1.3367668322064999E-2</v>
      </c>
      <c r="Y38" s="244">
        <f>'Ekonomicka previazanost'!Y38/'Ekonomicka previazanost'!$BB38</f>
        <v>1.4555936910521131E-2</v>
      </c>
      <c r="Z38" s="244">
        <f>'Ekonomicka previazanost'!Z38/'Ekonomicka previazanost'!$BB38</f>
        <v>3.1051453865124702E-3</v>
      </c>
      <c r="AA38" s="244">
        <f>'Ekonomicka previazanost'!AA38/'Ekonomicka previazanost'!$BB38</f>
        <v>1.5257693849639452E-2</v>
      </c>
      <c r="AB38" s="244">
        <f>'Ekonomicka previazanost'!AB38/'Ekonomicka previazanost'!$BB38</f>
        <v>4.7568765836973536E-3</v>
      </c>
      <c r="AC38" s="244">
        <f>'Ekonomicka previazanost'!AC38/'Ekonomicka previazanost'!$BB38</f>
        <v>6.8308109110933862E-3</v>
      </c>
      <c r="AD38" s="244">
        <f>'Ekonomicka previazanost'!AD38/'Ekonomicka previazanost'!$BB38</f>
        <v>4.0363614798666599E-3</v>
      </c>
      <c r="AE38" s="244">
        <f>'Ekonomicka previazanost'!AE38/'Ekonomicka previazanost'!$BB38</f>
        <v>1.2861012145705692E-2</v>
      </c>
      <c r="AF38" s="244">
        <f>'Ekonomicka previazanost'!AF38/'Ekonomicka previazanost'!$BB38</f>
        <v>1.5016504489761235E-2</v>
      </c>
      <c r="AG38" s="244">
        <f>'Ekonomicka previazanost'!AG38/'Ekonomicka previazanost'!$BB38</f>
        <v>1.5431141563903345E-2</v>
      </c>
      <c r="AH38" s="244">
        <f>'Ekonomicka previazanost'!AH38/'Ekonomicka previazanost'!$BB38</f>
        <v>7.4980180773132385E-2</v>
      </c>
      <c r="AI38" s="244">
        <f>'Ekonomicka previazanost'!AI38/'Ekonomicka previazanost'!$BB38</f>
        <v>1.6976370098330921E-2</v>
      </c>
      <c r="AJ38" s="244">
        <f>'Ekonomicka previazanost'!AJ38/'Ekonomicka previazanost'!$BB38</f>
        <v>4.3711670855394015E-3</v>
      </c>
      <c r="AK38" s="244">
        <f>'Ekonomicka previazanost'!AK38/'Ekonomicka previazanost'!$BB38</f>
        <v>2.3665152145017843E-2</v>
      </c>
      <c r="AL38" s="244">
        <f>'Ekonomicka previazanost'!AL38/'Ekonomicka previazanost'!$BB38</f>
        <v>0</v>
      </c>
      <c r="AM38" s="244">
        <f>'Ekonomicka previazanost'!AM38/'Ekonomicka previazanost'!$BB38</f>
        <v>1.8433769372702215E-2</v>
      </c>
      <c r="AN38" s="244">
        <f>'Ekonomicka previazanost'!AN38/'Ekonomicka previazanost'!$BB38</f>
        <v>1.4787107483506468E-2</v>
      </c>
      <c r="AO38" s="244">
        <f>'Ekonomicka previazanost'!AO38/'Ekonomicka previazanost'!$BB38</f>
        <v>2.5185911815972847E-2</v>
      </c>
      <c r="AP38" s="244">
        <f>'Ekonomicka previazanost'!AP38/'Ekonomicka previazanost'!$BB38</f>
        <v>1.3907210122809608E-2</v>
      </c>
      <c r="AQ38" s="244">
        <f>'Ekonomicka previazanost'!AQ38/'Ekonomicka previazanost'!$BB38</f>
        <v>7.0727776308209221E-3</v>
      </c>
      <c r="AR38" s="244">
        <f>'Ekonomicka previazanost'!AR38/'Ekonomicka previazanost'!$BB38</f>
        <v>4.4276084133976774E-2</v>
      </c>
      <c r="AS38" s="244">
        <f>'Ekonomicka previazanost'!AS38/'Ekonomicka previazanost'!$BB38</f>
        <v>3.8237636848159312E-2</v>
      </c>
      <c r="AT38" s="244">
        <f>'Ekonomicka previazanost'!AT38/'Ekonomicka previazanost'!$BB38</f>
        <v>4.7916132499077812E-3</v>
      </c>
      <c r="AU38" s="244">
        <f>'Ekonomicka previazanost'!AU38/'Ekonomicka previazanost'!$BB38</f>
        <v>0.10886008428227134</v>
      </c>
      <c r="AV38" s="244">
        <f>'Ekonomicka previazanost'!AV38/'Ekonomicka previazanost'!$BB38</f>
        <v>2.061535626181402E-2</v>
      </c>
      <c r="AW38" s="244">
        <f>'Ekonomicka previazanost'!AW38/'Ekonomicka previazanost'!$BB38</f>
        <v>2.029007950084195E-2</v>
      </c>
      <c r="AX38" s="244">
        <f>'Ekonomicka previazanost'!AX38/'Ekonomicka previazanost'!$BB38</f>
        <v>4.5128477198783185E-2</v>
      </c>
      <c r="AY38" s="244">
        <f>'Ekonomicka previazanost'!AY38/'Ekonomicka previazanost'!$BB38</f>
        <v>2.1477383943118235E-2</v>
      </c>
      <c r="AZ38" s="244">
        <f>'Ekonomicka previazanost'!AZ38/'Ekonomicka previazanost'!$BB38</f>
        <v>1.0290790771039749E-2</v>
      </c>
      <c r="BB38" s="244">
        <f t="shared" si="0"/>
        <v>0.99999999999999967</v>
      </c>
    </row>
    <row r="39" spans="1:54" ht="14.25" customHeight="1" x14ac:dyDescent="0.25">
      <c r="A39" s="246" t="s">
        <v>42</v>
      </c>
      <c r="B39" s="244">
        <f>'Ekonomicka previazanost'!B39/'Ekonomicka previazanost'!$BB39</f>
        <v>2.9056562068596214E-3</v>
      </c>
      <c r="C39" s="244">
        <f>'Ekonomicka previazanost'!C39/'Ekonomicka previazanost'!$BB39</f>
        <v>5.9370024679452522E-3</v>
      </c>
      <c r="D39" s="244">
        <f>'Ekonomicka previazanost'!D39/'Ekonomicka previazanost'!$BB39</f>
        <v>1.2786608963977767E-2</v>
      </c>
      <c r="E39" s="244">
        <f>'Ekonomicka previazanost'!E39/'Ekonomicka previazanost'!$BB39</f>
        <v>2.595280385772256E-2</v>
      </c>
      <c r="F39" s="244">
        <f>'Ekonomicka previazanost'!F39/'Ekonomicka previazanost'!$BB39</f>
        <v>1.21894682900523E-2</v>
      </c>
      <c r="G39" s="244">
        <f>'Ekonomicka previazanost'!G39/'Ekonomicka previazanost'!$BB39</f>
        <v>1.3130754496680669E-2</v>
      </c>
      <c r="H39" s="244">
        <f>'Ekonomicka previazanost'!H39/'Ekonomicka previazanost'!$BB39</f>
        <v>3.9343967999485953E-2</v>
      </c>
      <c r="I39" s="244">
        <f>'Ekonomicka previazanost'!I39/'Ekonomicka previazanost'!$BB39</f>
        <v>7.1321616673161578E-3</v>
      </c>
      <c r="J39" s="244">
        <f>'Ekonomicka previazanost'!J39/'Ekonomicka previazanost'!$BB39</f>
        <v>4.1427335267369414E-2</v>
      </c>
      <c r="K39" s="244">
        <f>'Ekonomicka previazanost'!K39/'Ekonomicka previazanost'!$BB39</f>
        <v>1.3478174991720724E-2</v>
      </c>
      <c r="L39" s="244">
        <f>'Ekonomicka previazanost'!L39/'Ekonomicka previazanost'!$BB39</f>
        <v>5.0421016099637958E-3</v>
      </c>
      <c r="M39" s="244">
        <f>'Ekonomicka previazanost'!M39/'Ekonomicka previazanost'!$BB39</f>
        <v>1.2060357800005875E-2</v>
      </c>
      <c r="N39" s="244">
        <f>'Ekonomicka previazanost'!N39/'Ekonomicka previazanost'!$BB39</f>
        <v>3.5396094496386421E-2</v>
      </c>
      <c r="O39" s="244">
        <f>'Ekonomicka previazanost'!O39/'Ekonomicka previazanost'!$BB39</f>
        <v>1.0223203033929299E-2</v>
      </c>
      <c r="P39" s="244">
        <f>'Ekonomicka previazanost'!P39/'Ekonomicka previazanost'!$BB39</f>
        <v>3.1011962149390164E-2</v>
      </c>
      <c r="Q39" s="244">
        <f>'Ekonomicka previazanost'!Q39/'Ekonomicka previazanost'!$BB39</f>
        <v>1.352949952490169E-2</v>
      </c>
      <c r="R39" s="244">
        <f>'Ekonomicka previazanost'!R39/'Ekonomicka previazanost'!$BB39</f>
        <v>1.4943023172901769E-2</v>
      </c>
      <c r="S39" s="244">
        <f>'Ekonomicka previazanost'!S39/'Ekonomicka previazanost'!$BB39</f>
        <v>7.3866915209563708E-3</v>
      </c>
      <c r="T39" s="244">
        <f>'Ekonomicka previazanost'!T39/'Ekonomicka previazanost'!$BB39</f>
        <v>1.1276746104947352E-2</v>
      </c>
      <c r="U39" s="244">
        <f>'Ekonomicka previazanost'!U39/'Ekonomicka previazanost'!$BB39</f>
        <v>3.9646774294849006E-3</v>
      </c>
      <c r="V39" s="244">
        <f>'Ekonomicka previazanost'!V39/'Ekonomicka previazanost'!$BB39</f>
        <v>9.070402281771122E-3</v>
      </c>
      <c r="W39" s="244">
        <f>'Ekonomicka previazanost'!W39/'Ekonomicka previazanost'!$BB39</f>
        <v>2.2032156781839063E-2</v>
      </c>
      <c r="X39" s="244">
        <f>'Ekonomicka previazanost'!X39/'Ekonomicka previazanost'!$BB39</f>
        <v>9.2469469535635795E-3</v>
      </c>
      <c r="Y39" s="244">
        <f>'Ekonomicka previazanost'!Y39/'Ekonomicka previazanost'!$BB39</f>
        <v>1.4715537322823304E-2</v>
      </c>
      <c r="Z39" s="244">
        <f>'Ekonomicka previazanost'!Z39/'Ekonomicka previazanost'!$BB39</f>
        <v>2.1093068356254226E-3</v>
      </c>
      <c r="AA39" s="244">
        <f>'Ekonomicka previazanost'!AA39/'Ekonomicka previazanost'!$BB39</f>
        <v>1.7984978034082208E-2</v>
      </c>
      <c r="AB39" s="244">
        <f>'Ekonomicka previazanost'!AB39/'Ekonomicka previazanost'!$BB39</f>
        <v>1.4937274249874591E-3</v>
      </c>
      <c r="AC39" s="244">
        <f>'Ekonomicka previazanost'!AC39/'Ekonomicka previazanost'!$BB39</f>
        <v>7.9788144600982883E-3</v>
      </c>
      <c r="AD39" s="244">
        <f>'Ekonomicka previazanost'!AD39/'Ekonomicka previazanost'!$BB39</f>
        <v>5.0047578280906779E-3</v>
      </c>
      <c r="AE39" s="244">
        <f>'Ekonomicka previazanost'!AE39/'Ekonomicka previazanost'!$BB39</f>
        <v>9.2105692751101413E-3</v>
      </c>
      <c r="AF39" s="244">
        <f>'Ekonomicka previazanost'!AF39/'Ekonomicka previazanost'!$BB39</f>
        <v>3.5963301226372493E-2</v>
      </c>
      <c r="AG39" s="244">
        <f>'Ekonomicka previazanost'!AG39/'Ekonomicka previazanost'!$BB39</f>
        <v>1.5006098997359054E-2</v>
      </c>
      <c r="AH39" s="244">
        <f>'Ekonomicka previazanost'!AH39/'Ekonomicka previazanost'!$BB39</f>
        <v>0.11469259798630206</v>
      </c>
      <c r="AI39" s="244">
        <f>'Ekonomicka previazanost'!AI39/'Ekonomicka previazanost'!$BB39</f>
        <v>1.0880314098120441E-2</v>
      </c>
      <c r="AJ39" s="244">
        <f>'Ekonomicka previazanost'!AJ39/'Ekonomicka previazanost'!$BB39</f>
        <v>5.3073758336961803E-3</v>
      </c>
      <c r="AK39" s="244">
        <f>'Ekonomicka previazanost'!AK39/'Ekonomicka previazanost'!$BB39</f>
        <v>3.2044563381512098E-2</v>
      </c>
      <c r="AL39" s="244">
        <f>'Ekonomicka previazanost'!AL39/'Ekonomicka previazanost'!$BB39</f>
        <v>1.1454401818230348E-2</v>
      </c>
      <c r="AM39" s="244">
        <f>'Ekonomicka previazanost'!AM39/'Ekonomicka previazanost'!$BB39</f>
        <v>0</v>
      </c>
      <c r="AN39" s="244">
        <f>'Ekonomicka previazanost'!AN39/'Ekonomicka previazanost'!$BB39</f>
        <v>2.304211732193525E-2</v>
      </c>
      <c r="AO39" s="244">
        <f>'Ekonomicka previazanost'!AO39/'Ekonomicka previazanost'!$BB39</f>
        <v>1.9235068649574506E-2</v>
      </c>
      <c r="AP39" s="244">
        <f>'Ekonomicka previazanost'!AP39/'Ekonomicka previazanost'!$BB39</f>
        <v>2.8775595760235743E-2</v>
      </c>
      <c r="AQ39" s="244">
        <f>'Ekonomicka previazanost'!AQ39/'Ekonomicka previazanost'!$BB39</f>
        <v>2.5022217666414524E-2</v>
      </c>
      <c r="AR39" s="244">
        <f>'Ekonomicka previazanost'!AR39/'Ekonomicka previazanost'!$BB39</f>
        <v>2.9585543345814837E-2</v>
      </c>
      <c r="AS39" s="244">
        <f>'Ekonomicka previazanost'!AS39/'Ekonomicka previazanost'!$BB39</f>
        <v>4.5442688194243637E-2</v>
      </c>
      <c r="AT39" s="244">
        <f>'Ekonomicka previazanost'!AT39/'Ekonomicka previazanost'!$BB39</f>
        <v>1.1845966393454574E-2</v>
      </c>
      <c r="AU39" s="244">
        <f>'Ekonomicka previazanost'!AU39/'Ekonomicka previazanost'!$BB39</f>
        <v>2.5423262424399223E-2</v>
      </c>
      <c r="AV39" s="244">
        <f>'Ekonomicka previazanost'!AV39/'Ekonomicka previazanost'!$BB39</f>
        <v>4.5475399865720009E-2</v>
      </c>
      <c r="AW39" s="244">
        <f>'Ekonomicka previazanost'!AW39/'Ekonomicka previazanost'!$BB39</f>
        <v>2.0791936010069359E-2</v>
      </c>
      <c r="AX39" s="244">
        <f>'Ekonomicka previazanost'!AX39/'Ekonomicka previazanost'!$BB39</f>
        <v>5.0652607243774787E-2</v>
      </c>
      <c r="AY39" s="244">
        <f>'Ekonomicka previazanost'!AY39/'Ekonomicka previazanost'!$BB39</f>
        <v>1.9664587308885886E-2</v>
      </c>
      <c r="AZ39" s="244">
        <f>'Ekonomicka previazanost'!AZ39/'Ekonomicka previazanost'!$BB39</f>
        <v>1.1728868223895664E-2</v>
      </c>
      <c r="BB39" s="244">
        <f t="shared" si="0"/>
        <v>0.99999999999999989</v>
      </c>
    </row>
    <row r="40" spans="1:54" ht="14.25" customHeight="1" x14ac:dyDescent="0.25">
      <c r="A40" s="245" t="s">
        <v>43</v>
      </c>
      <c r="B40" s="244">
        <f>'Ekonomicka previazanost'!B40/'Ekonomicka previazanost'!$BB40</f>
        <v>5.0698094076363507E-3</v>
      </c>
      <c r="C40" s="244">
        <f>'Ekonomicka previazanost'!C40/'Ekonomicka previazanost'!$BB40</f>
        <v>6.3184686976535086E-3</v>
      </c>
      <c r="D40" s="244">
        <f>'Ekonomicka previazanost'!D40/'Ekonomicka previazanost'!$BB40</f>
        <v>6.7976273505824811E-3</v>
      </c>
      <c r="E40" s="244">
        <f>'Ekonomicka previazanost'!E40/'Ekonomicka previazanost'!$BB40</f>
        <v>2.9633623222829485E-2</v>
      </c>
      <c r="F40" s="244">
        <f>'Ekonomicka previazanost'!F40/'Ekonomicka previazanost'!$BB40</f>
        <v>1.0885767089992983E-2</v>
      </c>
      <c r="G40" s="244">
        <f>'Ekonomicka previazanost'!G40/'Ekonomicka previazanost'!$BB40</f>
        <v>3.2520024601685675E-2</v>
      </c>
      <c r="H40" s="244">
        <f>'Ekonomicka previazanost'!H40/'Ekonomicka previazanost'!$BB40</f>
        <v>3.3189500976223522E-2</v>
      </c>
      <c r="I40" s="244">
        <f>'Ekonomicka previazanost'!I40/'Ekonomicka previazanost'!$BB40</f>
        <v>4.5493389113142567E-3</v>
      </c>
      <c r="J40" s="244">
        <f>'Ekonomicka previazanost'!J40/'Ekonomicka previazanost'!$BB40</f>
        <v>3.6389110656544592E-2</v>
      </c>
      <c r="K40" s="244">
        <f>'Ekonomicka previazanost'!K40/'Ekonomicka previazanost'!$BB40</f>
        <v>1.1827971656467359E-2</v>
      </c>
      <c r="L40" s="244">
        <f>'Ekonomicka previazanost'!L40/'Ekonomicka previazanost'!$BB40</f>
        <v>6.7390103296815981E-3</v>
      </c>
      <c r="M40" s="244">
        <f>'Ekonomicka previazanost'!M40/'Ekonomicka previazanost'!$BB40</f>
        <v>1.0382694253744296E-2</v>
      </c>
      <c r="N40" s="244">
        <f>'Ekonomicka previazanost'!N40/'Ekonomicka previazanost'!$BB40</f>
        <v>4.6078699916132636E-2</v>
      </c>
      <c r="O40" s="244">
        <f>'Ekonomicka previazanost'!O40/'Ekonomicka previazanost'!$BB40</f>
        <v>2.1516369589702114E-2</v>
      </c>
      <c r="P40" s="244">
        <f>'Ekonomicka previazanost'!P40/'Ekonomicka previazanost'!$BB40</f>
        <v>3.4289937030875441E-2</v>
      </c>
      <c r="Q40" s="244">
        <f>'Ekonomicka previazanost'!Q40/'Ekonomicka previazanost'!$BB40</f>
        <v>7.2682583154202235E-3</v>
      </c>
      <c r="R40" s="244">
        <f>'Ekonomicka previazanost'!R40/'Ekonomicka previazanost'!$BB40</f>
        <v>1.3131839865933493E-2</v>
      </c>
      <c r="S40" s="244">
        <f>'Ekonomicka previazanost'!S40/'Ekonomicka previazanost'!$BB40</f>
        <v>1.1390569811035683E-2</v>
      </c>
      <c r="T40" s="244">
        <f>'Ekonomicka previazanost'!T40/'Ekonomicka previazanost'!$BB40</f>
        <v>1.1491516478398335E-2</v>
      </c>
      <c r="U40" s="244">
        <f>'Ekonomicka previazanost'!U40/'Ekonomicka previazanost'!$BB40</f>
        <v>2.4939142772824937E-3</v>
      </c>
      <c r="V40" s="244">
        <f>'Ekonomicka previazanost'!V40/'Ekonomicka previazanost'!$BB40</f>
        <v>1.0130153125115457E-2</v>
      </c>
      <c r="W40" s="244">
        <f>'Ekonomicka previazanost'!W40/'Ekonomicka previazanost'!$BB40</f>
        <v>1.5067556591701567E-2</v>
      </c>
      <c r="X40" s="244">
        <f>'Ekonomicka previazanost'!X40/'Ekonomicka previazanost'!$BB40</f>
        <v>8.8900709550084021E-3</v>
      </c>
      <c r="Y40" s="244">
        <f>'Ekonomicka previazanost'!Y40/'Ekonomicka previazanost'!$BB40</f>
        <v>1.0492945778051353E-2</v>
      </c>
      <c r="Z40" s="244">
        <f>'Ekonomicka previazanost'!Z40/'Ekonomicka previazanost'!$BB40</f>
        <v>1.4703596455944404E-3</v>
      </c>
      <c r="AA40" s="244">
        <f>'Ekonomicka previazanost'!AA40/'Ekonomicka previazanost'!$BB40</f>
        <v>1.4792019852243009E-2</v>
      </c>
      <c r="AB40" s="244">
        <f>'Ekonomicka previazanost'!AB40/'Ekonomicka previazanost'!$BB40</f>
        <v>2.4384049861595519E-3</v>
      </c>
      <c r="AC40" s="244">
        <f>'Ekonomicka previazanost'!AC40/'Ekonomicka previazanost'!$BB40</f>
        <v>6.6140331411925863E-3</v>
      </c>
      <c r="AD40" s="244">
        <f>'Ekonomicka previazanost'!AD40/'Ekonomicka previazanost'!$BB40</f>
        <v>3.5101844573969224E-3</v>
      </c>
      <c r="AE40" s="244">
        <f>'Ekonomicka previazanost'!AE40/'Ekonomicka previazanost'!$BB40</f>
        <v>1.0516880606145619E-2</v>
      </c>
      <c r="AF40" s="244">
        <f>'Ekonomicka previazanost'!AF40/'Ekonomicka previazanost'!$BB40</f>
        <v>4.5214344203707062E-2</v>
      </c>
      <c r="AG40" s="244">
        <f>'Ekonomicka previazanost'!AG40/'Ekonomicka previazanost'!$BB40</f>
        <v>1.1085422684740685E-2</v>
      </c>
      <c r="AH40" s="244">
        <f>'Ekonomicka previazanost'!AH40/'Ekonomicka previazanost'!$BB40</f>
        <v>8.8036400882777102E-2</v>
      </c>
      <c r="AI40" s="244">
        <f>'Ekonomicka previazanost'!AI40/'Ekonomicka previazanost'!$BB40</f>
        <v>1.1172065463530792E-2</v>
      </c>
      <c r="AJ40" s="244">
        <f>'Ekonomicka previazanost'!AJ40/'Ekonomicka previazanost'!$BB40</f>
        <v>3.217525138287406E-3</v>
      </c>
      <c r="AK40" s="244">
        <f>'Ekonomicka previazanost'!AK40/'Ekonomicka previazanost'!$BB40</f>
        <v>3.915536267389956E-2</v>
      </c>
      <c r="AL40" s="244">
        <f>'Ekonomicka previazanost'!AL40/'Ekonomicka previazanost'!$BB40</f>
        <v>1.2715417467673767E-2</v>
      </c>
      <c r="AM40" s="244">
        <f>'Ekonomicka previazanost'!AM40/'Ekonomicka previazanost'!$BB40</f>
        <v>3.1886842224791496E-2</v>
      </c>
      <c r="AN40" s="244">
        <f>'Ekonomicka previazanost'!AN40/'Ekonomicka previazanost'!$BB40</f>
        <v>0</v>
      </c>
      <c r="AO40" s="244">
        <f>'Ekonomicka previazanost'!AO40/'Ekonomicka previazanost'!$BB40</f>
        <v>3.0105531090681141E-2</v>
      </c>
      <c r="AP40" s="244">
        <f>'Ekonomicka previazanost'!AP40/'Ekonomicka previazanost'!$BB40</f>
        <v>2.758972899362485E-2</v>
      </c>
      <c r="AQ40" s="244">
        <f>'Ekonomicka previazanost'!AQ40/'Ekonomicka previazanost'!$BB40</f>
        <v>1.5692460547330478E-2</v>
      </c>
      <c r="AR40" s="244">
        <f>'Ekonomicka previazanost'!AR40/'Ekonomicka previazanost'!$BB40</f>
        <v>3.3048584666375377E-2</v>
      </c>
      <c r="AS40" s="244">
        <f>'Ekonomicka previazanost'!AS40/'Ekonomicka previazanost'!$BB40</f>
        <v>2.7788011909126404E-2</v>
      </c>
      <c r="AT40" s="244">
        <f>'Ekonomicka previazanost'!AT40/'Ekonomicka previazanost'!$BB40</f>
        <v>1.7796484642255757E-2</v>
      </c>
      <c r="AU40" s="244">
        <f>'Ekonomicka previazanost'!AU40/'Ekonomicka previazanost'!$BB40</f>
        <v>3.100659487728117E-2</v>
      </c>
      <c r="AV40" s="244">
        <f>'Ekonomicka previazanost'!AV40/'Ekonomicka previazanost'!$BB40</f>
        <v>1.721377410146319E-2</v>
      </c>
      <c r="AW40" s="244">
        <f>'Ekonomicka previazanost'!AW40/'Ekonomicka previazanost'!$BB40</f>
        <v>1.5007752340239312E-2</v>
      </c>
      <c r="AX40" s="244">
        <f>'Ekonomicka previazanost'!AX40/'Ekonomicka previazanost'!$BB40</f>
        <v>6.061279210622985E-2</v>
      </c>
      <c r="AY40" s="244">
        <f>'Ekonomicka previazanost'!AY40/'Ekonomicka previazanost'!$BB40</f>
        <v>3.7459026384976536E-2</v>
      </c>
      <c r="AZ40" s="244">
        <f>'Ekonomicka previazanost'!AZ40/'Ekonomicka previazanost'!$BB40</f>
        <v>1.830921602326243E-2</v>
      </c>
      <c r="BB40" s="244">
        <f t="shared" si="0"/>
        <v>1</v>
      </c>
    </row>
    <row r="41" spans="1:54" ht="14.25" customHeight="1" x14ac:dyDescent="0.25">
      <c r="A41" s="245" t="s">
        <v>44</v>
      </c>
      <c r="B41" s="244">
        <f>'Ekonomicka previazanost'!B41/'Ekonomicka previazanost'!$BB41</f>
        <v>2.5053407970088578E-3</v>
      </c>
      <c r="C41" s="244">
        <f>'Ekonomicka previazanost'!C41/'Ekonomicka previazanost'!$BB41</f>
        <v>7.6754409487154087E-3</v>
      </c>
      <c r="D41" s="244">
        <f>'Ekonomicka previazanost'!D41/'Ekonomicka previazanost'!$BB41</f>
        <v>7.5881750712696958E-3</v>
      </c>
      <c r="E41" s="244">
        <f>'Ekonomicka previazanost'!E41/'Ekonomicka previazanost'!$BB41</f>
        <v>2.0647266540223069E-2</v>
      </c>
      <c r="F41" s="244">
        <f>'Ekonomicka previazanost'!F41/'Ekonomicka previazanost'!$BB41</f>
        <v>1.9457683648244996E-2</v>
      </c>
      <c r="G41" s="244">
        <f>'Ekonomicka previazanost'!G41/'Ekonomicka previazanost'!$BB41</f>
        <v>1.7644857866465073E-2</v>
      </c>
      <c r="H41" s="244">
        <f>'Ekonomicka previazanost'!H41/'Ekonomicka previazanost'!$BB41</f>
        <v>2.3657434143273884E-2</v>
      </c>
      <c r="I41" s="244">
        <f>'Ekonomicka previazanost'!I41/'Ekonomicka previazanost'!$BB41</f>
        <v>7.6108188894579449E-3</v>
      </c>
      <c r="J41" s="244">
        <f>'Ekonomicka previazanost'!J41/'Ekonomicka previazanost'!$BB41</f>
        <v>7.5788127654375453E-2</v>
      </c>
      <c r="K41" s="244">
        <f>'Ekonomicka previazanost'!K41/'Ekonomicka previazanost'!$BB41</f>
        <v>1.5200164385784183E-2</v>
      </c>
      <c r="L41" s="244">
        <f>'Ekonomicka previazanost'!L41/'Ekonomicka previazanost'!$BB41</f>
        <v>1.4701880355936808E-2</v>
      </c>
      <c r="M41" s="244">
        <f>'Ekonomicka previazanost'!M41/'Ekonomicka previazanost'!$BB41</f>
        <v>2.9156201691480598E-2</v>
      </c>
      <c r="N41" s="244">
        <f>'Ekonomicka previazanost'!N41/'Ekonomicka previazanost'!$BB41</f>
        <v>3.0693742007161698E-2</v>
      </c>
      <c r="O41" s="244">
        <f>'Ekonomicka previazanost'!O41/'Ekonomicka previazanost'!$BB41</f>
        <v>1.6766470019496844E-2</v>
      </c>
      <c r="P41" s="244">
        <f>'Ekonomicka previazanost'!P41/'Ekonomicka previazanost'!$BB41</f>
        <v>4.732832573341663E-2</v>
      </c>
      <c r="Q41" s="244">
        <f>'Ekonomicka previazanost'!Q41/'Ekonomicka previazanost'!$BB41</f>
        <v>3.9773284950618479E-3</v>
      </c>
      <c r="R41" s="244">
        <f>'Ekonomicka previazanost'!R41/'Ekonomicka previazanost'!$BB41</f>
        <v>2.5300723382064023E-2</v>
      </c>
      <c r="S41" s="244">
        <f>'Ekonomicka previazanost'!S41/'Ekonomicka previazanost'!$BB41</f>
        <v>1.0820300737477128E-2</v>
      </c>
      <c r="T41" s="244">
        <f>'Ekonomicka previazanost'!T41/'Ekonomicka previazanost'!$BB41</f>
        <v>1.0057606021817593E-2</v>
      </c>
      <c r="U41" s="244">
        <f>'Ekonomicka previazanost'!U41/'Ekonomicka previazanost'!$BB41</f>
        <v>2.6458542400322441E-3</v>
      </c>
      <c r="V41" s="244">
        <f>'Ekonomicka previazanost'!V41/'Ekonomicka previazanost'!$BB41</f>
        <v>1.3017526772242259E-2</v>
      </c>
      <c r="W41" s="244">
        <f>'Ekonomicka previazanost'!W41/'Ekonomicka previazanost'!$BB41</f>
        <v>3.6242559818360782E-2</v>
      </c>
      <c r="X41" s="244">
        <f>'Ekonomicka previazanost'!X41/'Ekonomicka previazanost'!$BB41</f>
        <v>8.1249269678827923E-3</v>
      </c>
      <c r="Y41" s="244">
        <f>'Ekonomicka previazanost'!Y41/'Ekonomicka previazanost'!$BB41</f>
        <v>1.0364887361377518E-2</v>
      </c>
      <c r="Z41" s="244">
        <f>'Ekonomicka previazanost'!Z41/'Ekonomicka previazanost'!$BB41</f>
        <v>5.1724875185344948E-3</v>
      </c>
      <c r="AA41" s="244">
        <f>'Ekonomicka previazanost'!AA41/'Ekonomicka previazanost'!$BB41</f>
        <v>3.6402989070703516E-2</v>
      </c>
      <c r="AB41" s="244">
        <f>'Ekonomicka previazanost'!AB41/'Ekonomicka previazanost'!$BB41</f>
        <v>4.4139004548414545E-3</v>
      </c>
      <c r="AC41" s="244">
        <f>'Ekonomicka previazanost'!AC41/'Ekonomicka previazanost'!$BB41</f>
        <v>2.1242510477443272E-2</v>
      </c>
      <c r="AD41" s="244">
        <f>'Ekonomicka previazanost'!AD41/'Ekonomicka previazanost'!$BB41</f>
        <v>1.3437277106293971E-2</v>
      </c>
      <c r="AE41" s="244">
        <f>'Ekonomicka previazanost'!AE41/'Ekonomicka previazanost'!$BB41</f>
        <v>7.3276506019522066E-3</v>
      </c>
      <c r="AF41" s="244">
        <f>'Ekonomicka previazanost'!AF41/'Ekonomicka previazanost'!$BB41</f>
        <v>1.9191596227330198E-2</v>
      </c>
      <c r="AG41" s="244">
        <f>'Ekonomicka previazanost'!AG41/'Ekonomicka previazanost'!$BB41</f>
        <v>1.3126326533561057E-2</v>
      </c>
      <c r="AH41" s="244">
        <f>'Ekonomicka previazanost'!AH41/'Ekonomicka previazanost'!$BB41</f>
        <v>5.7166615847349479E-2</v>
      </c>
      <c r="AI41" s="244">
        <f>'Ekonomicka previazanost'!AI41/'Ekonomicka previazanost'!$BB41</f>
        <v>1.1266160709154933E-2</v>
      </c>
      <c r="AJ41" s="244">
        <f>'Ekonomicka previazanost'!AJ41/'Ekonomicka previazanost'!$BB41</f>
        <v>5.0151022523105973E-3</v>
      </c>
      <c r="AK41" s="244">
        <f>'Ekonomicka previazanost'!AK41/'Ekonomicka previazanost'!$BB41</f>
        <v>3.4857109389716902E-2</v>
      </c>
      <c r="AL41" s="244">
        <f>'Ekonomicka previazanost'!AL41/'Ekonomicka previazanost'!$BB41</f>
        <v>1.1639280160731402E-2</v>
      </c>
      <c r="AM41" s="244">
        <f>'Ekonomicka previazanost'!AM41/'Ekonomicka previazanost'!$BB41</f>
        <v>1.4305528923915609E-2</v>
      </c>
      <c r="AN41" s="244">
        <f>'Ekonomicka previazanost'!AN41/'Ekonomicka previazanost'!$BB41</f>
        <v>1.6179583690622657E-2</v>
      </c>
      <c r="AO41" s="244">
        <f>'Ekonomicka previazanost'!AO41/'Ekonomicka previazanost'!$BB41</f>
        <v>0</v>
      </c>
      <c r="AP41" s="244">
        <f>'Ekonomicka previazanost'!AP41/'Ekonomicka previazanost'!$BB41</f>
        <v>1.9262474520650854E-2</v>
      </c>
      <c r="AQ41" s="244">
        <f>'Ekonomicka previazanost'!AQ41/'Ekonomicka previazanost'!$BB41</f>
        <v>9.0774476863030099E-3</v>
      </c>
      <c r="AR41" s="244">
        <f>'Ekonomicka previazanost'!AR41/'Ekonomicka previazanost'!$BB41</f>
        <v>2.8158255337617052E-2</v>
      </c>
      <c r="AS41" s="244">
        <f>'Ekonomicka previazanost'!AS41/'Ekonomicka previazanost'!$BB41</f>
        <v>4.2657573296735717E-2</v>
      </c>
      <c r="AT41" s="244">
        <f>'Ekonomicka previazanost'!AT41/'Ekonomicka previazanost'!$BB41</f>
        <v>1.2991115520521063E-2</v>
      </c>
      <c r="AU41" s="244">
        <f>'Ekonomicka previazanost'!AU41/'Ekonomicka previazanost'!$BB41</f>
        <v>2.0001360411047161E-2</v>
      </c>
      <c r="AV41" s="244">
        <f>'Ekonomicka previazanost'!AV41/'Ekonomicka previazanost'!$BB41</f>
        <v>1.7868359032613301E-2</v>
      </c>
      <c r="AW41" s="244">
        <f>'Ekonomicka previazanost'!AW41/'Ekonomicka previazanost'!$BB41</f>
        <v>2.0359807153074505E-2</v>
      </c>
      <c r="AX41" s="244">
        <f>'Ekonomicka previazanost'!AX41/'Ekonomicka previazanost'!$BB41</f>
        <v>3.9429051407343658E-2</v>
      </c>
      <c r="AY41" s="244">
        <f>'Ekonomicka previazanost'!AY41/'Ekonomicka previazanost'!$BB41</f>
        <v>3.3661104753076189E-2</v>
      </c>
      <c r="AZ41" s="244">
        <f>'Ekonomicka previazanost'!AZ41/'Ekonomicka previazanost'!$BB41</f>
        <v>2.8815688367928464E-2</v>
      </c>
      <c r="BB41" s="244">
        <f t="shared" si="0"/>
        <v>1</v>
      </c>
    </row>
    <row r="42" spans="1:54" ht="14.25" customHeight="1" x14ac:dyDescent="0.25">
      <c r="A42" s="246" t="s">
        <v>45</v>
      </c>
      <c r="B42" s="244">
        <f>'Ekonomicka previazanost'!B42/'Ekonomicka previazanost'!$BB42</f>
        <v>3.0592487718303809E-3</v>
      </c>
      <c r="C42" s="244">
        <f>'Ekonomicka previazanost'!C42/'Ekonomicka previazanost'!$BB42</f>
        <v>5.1593839966139242E-3</v>
      </c>
      <c r="D42" s="244">
        <f>'Ekonomicka previazanost'!D42/'Ekonomicka previazanost'!$BB42</f>
        <v>8.2136459193188488E-3</v>
      </c>
      <c r="E42" s="244">
        <f>'Ekonomicka previazanost'!E42/'Ekonomicka previazanost'!$BB42</f>
        <v>2.1636584475024187E-2</v>
      </c>
      <c r="F42" s="244">
        <f>'Ekonomicka previazanost'!F42/'Ekonomicka previazanost'!$BB42</f>
        <v>6.5530750194997727E-3</v>
      </c>
      <c r="G42" s="244">
        <f>'Ekonomicka previazanost'!G42/'Ekonomicka previazanost'!$BB42</f>
        <v>1.3006763794793522E-2</v>
      </c>
      <c r="H42" s="244">
        <f>'Ekonomicka previazanost'!H42/'Ekonomicka previazanost'!$BB42</f>
        <v>6.8920794031942789E-2</v>
      </c>
      <c r="I42" s="244">
        <f>'Ekonomicka previazanost'!I42/'Ekonomicka previazanost'!$BB42</f>
        <v>2.5386029356711838E-3</v>
      </c>
      <c r="J42" s="244">
        <f>'Ekonomicka previazanost'!J42/'Ekonomicka previazanost'!$BB42</f>
        <v>4.3291235194774819E-2</v>
      </c>
      <c r="K42" s="244">
        <f>'Ekonomicka previazanost'!K42/'Ekonomicka previazanost'!$BB42</f>
        <v>1.4489731042484612E-2</v>
      </c>
      <c r="L42" s="244">
        <f>'Ekonomicka previazanost'!L42/'Ekonomicka previazanost'!$BB42</f>
        <v>6.6937383689379751E-3</v>
      </c>
      <c r="M42" s="244">
        <f>'Ekonomicka previazanost'!M42/'Ekonomicka previazanost'!$BB42</f>
        <v>1.0635145844530325E-2</v>
      </c>
      <c r="N42" s="244">
        <f>'Ekonomicka previazanost'!N42/'Ekonomicka previazanost'!$BB42</f>
        <v>4.4627334266521122E-2</v>
      </c>
      <c r="O42" s="244">
        <f>'Ekonomicka previazanost'!O42/'Ekonomicka previazanost'!$BB42</f>
        <v>9.0216529921647651E-3</v>
      </c>
      <c r="P42" s="244">
        <f>'Ekonomicka previazanost'!P42/'Ekonomicka previazanost'!$BB42</f>
        <v>2.7542660865057939E-2</v>
      </c>
      <c r="Q42" s="244">
        <f>'Ekonomicka previazanost'!Q42/'Ekonomicka previazanost'!$BB42</f>
        <v>1.0260646663709971E-2</v>
      </c>
      <c r="R42" s="244">
        <f>'Ekonomicka previazanost'!R42/'Ekonomicka previazanost'!$BB42</f>
        <v>9.830938874374421E-3</v>
      </c>
      <c r="S42" s="244">
        <f>'Ekonomicka previazanost'!S42/'Ekonomicka previazanost'!$BB42</f>
        <v>2.8440653098143693E-3</v>
      </c>
      <c r="T42" s="244">
        <f>'Ekonomicka previazanost'!T42/'Ekonomicka previazanost'!$BB42</f>
        <v>9.9767066978797489E-3</v>
      </c>
      <c r="U42" s="244">
        <f>'Ekonomicka previazanost'!U42/'Ekonomicka previazanost'!$BB42</f>
        <v>3.6524874483252015E-3</v>
      </c>
      <c r="V42" s="244">
        <f>'Ekonomicka previazanost'!V42/'Ekonomicka previazanost'!$BB42</f>
        <v>9.3276648678642556E-3</v>
      </c>
      <c r="W42" s="244">
        <f>'Ekonomicka previazanost'!W42/'Ekonomicka previazanost'!$BB42</f>
        <v>1.3897261410485789E-2</v>
      </c>
      <c r="X42" s="244">
        <f>'Ekonomicka previazanost'!X42/'Ekonomicka previazanost'!$BB42</f>
        <v>7.0870509456275746E-3</v>
      </c>
      <c r="Y42" s="244">
        <f>'Ekonomicka previazanost'!Y42/'Ekonomicka previazanost'!$BB42</f>
        <v>1.1617549000972388E-2</v>
      </c>
      <c r="Z42" s="244">
        <f>'Ekonomicka previazanost'!Z42/'Ekonomicka previazanost'!$BB42</f>
        <v>1.2974522269554362E-3</v>
      </c>
      <c r="AA42" s="244">
        <f>'Ekonomicka previazanost'!AA42/'Ekonomicka previazanost'!$BB42</f>
        <v>3.3120107281304073E-2</v>
      </c>
      <c r="AB42" s="244">
        <f>'Ekonomicka previazanost'!AB42/'Ekonomicka previazanost'!$BB42</f>
        <v>2.9715916996968582E-3</v>
      </c>
      <c r="AC42" s="244">
        <f>'Ekonomicka previazanost'!AC42/'Ekonomicka previazanost'!$BB42</f>
        <v>8.4338581842171786E-3</v>
      </c>
      <c r="AD42" s="244">
        <f>'Ekonomicka previazanost'!AD42/'Ekonomicka previazanost'!$BB42</f>
        <v>7.6180488524431756E-3</v>
      </c>
      <c r="AE42" s="244">
        <f>'Ekonomicka previazanost'!AE42/'Ekonomicka previazanost'!$BB42</f>
        <v>7.6787564563927926E-3</v>
      </c>
      <c r="AF42" s="244">
        <f>'Ekonomicka previazanost'!AF42/'Ekonomicka previazanost'!$BB42</f>
        <v>4.7134359574587163E-2</v>
      </c>
      <c r="AG42" s="244">
        <f>'Ekonomicka previazanost'!AG42/'Ekonomicka previazanost'!$BB42</f>
        <v>9.3651008572749692E-3</v>
      </c>
      <c r="AH42" s="244">
        <f>'Ekonomicka previazanost'!AH42/'Ekonomicka previazanost'!$BB42</f>
        <v>8.6816808478861848E-2</v>
      </c>
      <c r="AI42" s="244">
        <f>'Ekonomicka previazanost'!AI42/'Ekonomicka previazanost'!$BB42</f>
        <v>1.0625629994701661E-2</v>
      </c>
      <c r="AJ42" s="244">
        <f>'Ekonomicka previazanost'!AJ42/'Ekonomicka previazanost'!$BB42</f>
        <v>3.7780639794992763E-3</v>
      </c>
      <c r="AK42" s="244">
        <f>'Ekonomicka previazanost'!AK42/'Ekonomicka previazanost'!$BB42</f>
        <v>4.8056900825283314E-2</v>
      </c>
      <c r="AL42" s="244">
        <f>'Ekonomicka previazanost'!AL42/'Ekonomicka previazanost'!$BB42</f>
        <v>1.2178893264519193E-2</v>
      </c>
      <c r="AM42" s="244">
        <f>'Ekonomicka previazanost'!AM42/'Ekonomicka previazanost'!$BB42</f>
        <v>4.0554015934106763E-2</v>
      </c>
      <c r="AN42" s="244">
        <f>'Ekonomicka previazanost'!AN42/'Ekonomicka previazanost'!$BB42</f>
        <v>2.8097510927434639E-2</v>
      </c>
      <c r="AO42" s="244">
        <f>'Ekonomicka previazanost'!AO42/'Ekonomicka previazanost'!$BB42</f>
        <v>3.6501561346407391E-2</v>
      </c>
      <c r="AP42" s="244">
        <f>'Ekonomicka previazanost'!AP42/'Ekonomicka previazanost'!$BB42</f>
        <v>0</v>
      </c>
      <c r="AQ42" s="244">
        <f>'Ekonomicka previazanost'!AQ42/'Ekonomicka previazanost'!$BB42</f>
        <v>1.6175226938484739E-2</v>
      </c>
      <c r="AR42" s="244">
        <f>'Ekonomicka previazanost'!AR42/'Ekonomicka previazanost'!$BB42</f>
        <v>4.1195431859756007E-2</v>
      </c>
      <c r="AS42" s="244">
        <f>'Ekonomicka previazanost'!AS42/'Ekonomicka previazanost'!$BB42</f>
        <v>3.0502623631965937E-2</v>
      </c>
      <c r="AT42" s="244">
        <f>'Ekonomicka previazanost'!AT42/'Ekonomicka previazanost'!$BB42</f>
        <v>1.2727219331757663E-2</v>
      </c>
      <c r="AU42" s="244">
        <f>'Ekonomicka previazanost'!AU42/'Ekonomicka previazanost'!$BB42</f>
        <v>3.0472252263935108E-2</v>
      </c>
      <c r="AV42" s="244">
        <f>'Ekonomicka previazanost'!AV42/'Ekonomicka previazanost'!$BB42</f>
        <v>2.0097845427404511E-2</v>
      </c>
      <c r="AW42" s="244">
        <f>'Ekonomicka previazanost'!AW42/'Ekonomicka previazanost'!$BB42</f>
        <v>1.9715808306304032E-2</v>
      </c>
      <c r="AX42" s="244">
        <f>'Ekonomicka previazanost'!AX42/'Ekonomicka previazanost'!$BB42</f>
        <v>4.4818565550504258E-2</v>
      </c>
      <c r="AY42" s="244">
        <f>'Ekonomicka previazanost'!AY42/'Ekonomicka previazanost'!$BB42</f>
        <v>1.889566147234455E-2</v>
      </c>
      <c r="AZ42" s="244">
        <f>'Ekonomicka previazanost'!AZ42/'Ekonomicka previazanost'!$BB42</f>
        <v>1.7286736595637502E-2</v>
      </c>
      <c r="BB42" s="244">
        <f t="shared" si="0"/>
        <v>1</v>
      </c>
    </row>
    <row r="43" spans="1:54" ht="14.25" customHeight="1" x14ac:dyDescent="0.25">
      <c r="A43" s="246" t="s">
        <v>46</v>
      </c>
      <c r="B43" s="244">
        <f>'Ekonomicka previazanost'!B43/'Ekonomicka previazanost'!$BB43</f>
        <v>3.1024663283417682E-3</v>
      </c>
      <c r="C43" s="244">
        <f>'Ekonomicka previazanost'!C43/'Ekonomicka previazanost'!$BB43</f>
        <v>4.2268305743324575E-3</v>
      </c>
      <c r="D43" s="244">
        <f>'Ekonomicka previazanost'!D43/'Ekonomicka previazanost'!$BB43</f>
        <v>1.0053509690049426E-2</v>
      </c>
      <c r="E43" s="244">
        <f>'Ekonomicka previazanost'!E43/'Ekonomicka previazanost'!$BB43</f>
        <v>2.8027119751440763E-2</v>
      </c>
      <c r="F43" s="244">
        <f>'Ekonomicka previazanost'!F43/'Ekonomicka previazanost'!$BB43</f>
        <v>1.6206848240246811E-2</v>
      </c>
      <c r="G43" s="244">
        <f>'Ekonomicka previazanost'!G43/'Ekonomicka previazanost'!$BB43</f>
        <v>1.546004284405462E-2</v>
      </c>
      <c r="H43" s="244">
        <f>'Ekonomicka previazanost'!H43/'Ekonomicka previazanost'!$BB43</f>
        <v>2.9994921471812024E-2</v>
      </c>
      <c r="I43" s="244">
        <f>'Ekonomicka previazanost'!I43/'Ekonomicka previazanost'!$BB43</f>
        <v>3.3639147657578278E-3</v>
      </c>
      <c r="J43" s="244">
        <f>'Ekonomicka previazanost'!J43/'Ekonomicka previazanost'!$BB43</f>
        <v>4.4323473867196206E-2</v>
      </c>
      <c r="K43" s="244">
        <f>'Ekonomicka previazanost'!K43/'Ekonomicka previazanost'!$BB43</f>
        <v>1.292172365496924E-2</v>
      </c>
      <c r="L43" s="244">
        <f>'Ekonomicka previazanost'!L43/'Ekonomicka previazanost'!$BB43</f>
        <v>4.7395312690669692E-3</v>
      </c>
      <c r="M43" s="244">
        <f>'Ekonomicka previazanost'!M43/'Ekonomicka previazanost'!$BB43</f>
        <v>1.0006137080707139E-2</v>
      </c>
      <c r="N43" s="244">
        <f>'Ekonomicka previazanost'!N43/'Ekonomicka previazanost'!$BB43</f>
        <v>4.0235425184604871E-2</v>
      </c>
      <c r="O43" s="244">
        <f>'Ekonomicka previazanost'!O43/'Ekonomicka previazanost'!$BB43</f>
        <v>1.6032292133214991E-2</v>
      </c>
      <c r="P43" s="244">
        <f>'Ekonomicka previazanost'!P43/'Ekonomicka previazanost'!$BB43</f>
        <v>2.9001300945438815E-2</v>
      </c>
      <c r="Q43" s="244">
        <f>'Ekonomicka previazanost'!Q43/'Ekonomicka previazanost'!$BB43</f>
        <v>3.5709984029868559E-2</v>
      </c>
      <c r="R43" s="244">
        <f>'Ekonomicka previazanost'!R43/'Ekonomicka previazanost'!$BB43</f>
        <v>1.4433949930459532E-2</v>
      </c>
      <c r="S43" s="244">
        <f>'Ekonomicka previazanost'!S43/'Ekonomicka previazanost'!$BB43</f>
        <v>0</v>
      </c>
      <c r="T43" s="244">
        <f>'Ekonomicka previazanost'!T43/'Ekonomicka previazanost'!$BB43</f>
        <v>8.6250575634337183E-3</v>
      </c>
      <c r="U43" s="244">
        <f>'Ekonomicka previazanost'!U43/'Ekonomicka previazanost'!$BB43</f>
        <v>2.1556503037527134E-3</v>
      </c>
      <c r="V43" s="244">
        <f>'Ekonomicka previazanost'!V43/'Ekonomicka previazanost'!$BB43</f>
        <v>1.9909759942704362E-2</v>
      </c>
      <c r="W43" s="244">
        <f>'Ekonomicka previazanost'!W43/'Ekonomicka previazanost'!$BB43</f>
        <v>1.3096350907280847E-2</v>
      </c>
      <c r="X43" s="244">
        <f>'Ekonomicka previazanost'!X43/'Ekonomicka previazanost'!$BB43</f>
        <v>9.2531272564874822E-3</v>
      </c>
      <c r="Y43" s="244">
        <f>'Ekonomicka previazanost'!Y43/'Ekonomicka previazanost'!$BB43</f>
        <v>7.7719446145872338E-3</v>
      </c>
      <c r="Z43" s="244">
        <f>'Ekonomicka previazanost'!Z43/'Ekonomicka previazanost'!$BB43</f>
        <v>2.3499451325236257E-3</v>
      </c>
      <c r="AA43" s="244">
        <f>'Ekonomicka previazanost'!AA43/'Ekonomicka previazanost'!$BB43</f>
        <v>3.4448857260240232E-2</v>
      </c>
      <c r="AB43" s="244">
        <f>'Ekonomicka previazanost'!AB43/'Ekonomicka previazanost'!$BB43</f>
        <v>0</v>
      </c>
      <c r="AC43" s="244">
        <f>'Ekonomicka previazanost'!AC43/'Ekonomicka previazanost'!$BB43</f>
        <v>9.0305935858356959E-3</v>
      </c>
      <c r="AD43" s="244">
        <f>'Ekonomicka previazanost'!AD43/'Ekonomicka previazanost'!$BB43</f>
        <v>5.7589175041638215E-3</v>
      </c>
      <c r="AE43" s="244">
        <f>'Ekonomicka previazanost'!AE43/'Ekonomicka previazanost'!$BB43</f>
        <v>9.946737526613663E-3</v>
      </c>
      <c r="AF43" s="244">
        <f>'Ekonomicka previazanost'!AF43/'Ekonomicka previazanost'!$BB43</f>
        <v>3.7993692694593038E-2</v>
      </c>
      <c r="AG43" s="244">
        <f>'Ekonomicka previazanost'!AG43/'Ekonomicka previazanost'!$BB43</f>
        <v>9.3463288160232968E-3</v>
      </c>
      <c r="AH43" s="244">
        <f>'Ekonomicka previazanost'!AH43/'Ekonomicka previazanost'!$BB43</f>
        <v>8.2842666241567151E-2</v>
      </c>
      <c r="AI43" s="244">
        <f>'Ekonomicka previazanost'!AI43/'Ekonomicka previazanost'!$BB43</f>
        <v>9.5123175952173365E-3</v>
      </c>
      <c r="AJ43" s="244">
        <f>'Ekonomicka previazanost'!AJ43/'Ekonomicka previazanost'!$BB43</f>
        <v>3.263675203395286E-3</v>
      </c>
      <c r="AK43" s="244">
        <f>'Ekonomicka previazanost'!AK43/'Ekonomicka previazanost'!$BB43</f>
        <v>3.1172100036810268E-2</v>
      </c>
      <c r="AL43" s="244">
        <f>'Ekonomicka previazanost'!AL43/'Ekonomicka previazanost'!$BB43</f>
        <v>9.5074145168930688E-3</v>
      </c>
      <c r="AM43" s="244">
        <f>'Ekonomicka previazanost'!AM43/'Ekonomicka previazanost'!$BB43</f>
        <v>5.4130240739897473E-2</v>
      </c>
      <c r="AN43" s="244">
        <f>'Ekonomicka previazanost'!AN43/'Ekonomicka previazanost'!$BB43</f>
        <v>2.4531046575271807E-2</v>
      </c>
      <c r="AO43" s="244">
        <f>'Ekonomicka previazanost'!AO43/'Ekonomicka previazanost'!$BB43</f>
        <v>2.6403879161040464E-2</v>
      </c>
      <c r="AP43" s="244">
        <f>'Ekonomicka previazanost'!AP43/'Ekonomicka previazanost'!$BB43</f>
        <v>2.4828758247399101E-2</v>
      </c>
      <c r="AQ43" s="244">
        <f>'Ekonomicka previazanost'!AQ43/'Ekonomicka previazanost'!$BB43</f>
        <v>0</v>
      </c>
      <c r="AR43" s="244">
        <f>'Ekonomicka previazanost'!AR43/'Ekonomicka previazanost'!$BB43</f>
        <v>2.2642659874961186E-2</v>
      </c>
      <c r="AS43" s="244">
        <f>'Ekonomicka previazanost'!AS43/'Ekonomicka previazanost'!$BB43</f>
        <v>2.365012711866914E-2</v>
      </c>
      <c r="AT43" s="244">
        <f>'Ekonomicka previazanost'!AT43/'Ekonomicka previazanost'!$BB43</f>
        <v>2.3658649942156006E-2</v>
      </c>
      <c r="AU43" s="244">
        <f>'Ekonomicka previazanost'!AU43/'Ekonomicka previazanost'!$BB43</f>
        <v>2.772856550656435E-2</v>
      </c>
      <c r="AV43" s="244">
        <f>'Ekonomicka previazanost'!AV43/'Ekonomicka previazanost'!$BB43</f>
        <v>2.3455345738194952E-2</v>
      </c>
      <c r="AW43" s="244">
        <f>'Ekonomicka previazanost'!AW43/'Ekonomicka previazanost'!$BB43</f>
        <v>1.6508165842715552E-2</v>
      </c>
      <c r="AX43" s="244">
        <f>'Ekonomicka previazanost'!AX43/'Ekonomicka previazanost'!$BB43</f>
        <v>6.7906249602957214E-2</v>
      </c>
      <c r="AY43" s="244">
        <f>'Ekonomicka previazanost'!AY43/'Ekonomicka previazanost'!$BB43</f>
        <v>2.9868738632240786E-2</v>
      </c>
      <c r="AZ43" s="244">
        <f>'Ekonomicka previazanost'!AZ43/'Ekonomicka previazanost'!$BB43</f>
        <v>1.0862964554247104E-2</v>
      </c>
      <c r="BB43" s="244">
        <f t="shared" si="0"/>
        <v>1</v>
      </c>
    </row>
    <row r="44" spans="1:54" ht="14.25" customHeight="1" x14ac:dyDescent="0.25">
      <c r="A44" s="246" t="s">
        <v>47</v>
      </c>
      <c r="B44" s="244">
        <f>'Ekonomicka previazanost'!B44/'Ekonomicka previazanost'!$BB44</f>
        <v>1.0165679066537088E-3</v>
      </c>
      <c r="C44" s="244">
        <f>'Ekonomicka previazanost'!C44/'Ekonomicka previazanost'!$BB44</f>
        <v>6.9759629013034351E-3</v>
      </c>
      <c r="D44" s="244">
        <f>'Ekonomicka previazanost'!D44/'Ekonomicka previazanost'!$BB44</f>
        <v>1.8569377761578465E-2</v>
      </c>
      <c r="E44" s="244">
        <f>'Ekonomicka previazanost'!E44/'Ekonomicka previazanost'!$BB44</f>
        <v>4.5564535404776028E-2</v>
      </c>
      <c r="F44" s="244">
        <f>'Ekonomicka previazanost'!F44/'Ekonomicka previazanost'!$BB44</f>
        <v>1.3822366795841238E-2</v>
      </c>
      <c r="G44" s="244">
        <f>'Ekonomicka previazanost'!G44/'Ekonomicka previazanost'!$BB44</f>
        <v>6.4753833271813379E-3</v>
      </c>
      <c r="H44" s="244">
        <f>'Ekonomicka previazanost'!H44/'Ekonomicka previazanost'!$BB44</f>
        <v>2.0544929455197352E-2</v>
      </c>
      <c r="I44" s="244">
        <f>'Ekonomicka previazanost'!I44/'Ekonomicka previazanost'!$BB44</f>
        <v>7.2077977649056052E-3</v>
      </c>
      <c r="J44" s="244">
        <f>'Ekonomicka previazanost'!J44/'Ekonomicka previazanost'!$BB44</f>
        <v>5.3629270894728499E-2</v>
      </c>
      <c r="K44" s="244">
        <f>'Ekonomicka previazanost'!K44/'Ekonomicka previazanost'!$BB44</f>
        <v>1.8716775842607211E-2</v>
      </c>
      <c r="L44" s="244">
        <f>'Ekonomicka previazanost'!L44/'Ekonomicka previazanost'!$BB44</f>
        <v>5.2928508096679264E-3</v>
      </c>
      <c r="M44" s="244">
        <f>'Ekonomicka previazanost'!M44/'Ekonomicka previazanost'!$BB44</f>
        <v>1.3492967051083748E-2</v>
      </c>
      <c r="N44" s="244">
        <f>'Ekonomicka previazanost'!N44/'Ekonomicka previazanost'!$BB44</f>
        <v>4.6485957048965486E-2</v>
      </c>
      <c r="O44" s="244">
        <f>'Ekonomicka previazanost'!O44/'Ekonomicka previazanost'!$BB44</f>
        <v>9.2830642141652035E-3</v>
      </c>
      <c r="P44" s="244">
        <f>'Ekonomicka previazanost'!P44/'Ekonomicka previazanost'!$BB44</f>
        <v>5.0563126274694031E-2</v>
      </c>
      <c r="Q44" s="244">
        <f>'Ekonomicka previazanost'!Q44/'Ekonomicka previazanost'!$BB44</f>
        <v>3.3421454026636155E-3</v>
      </c>
      <c r="R44" s="244">
        <f>'Ekonomicka previazanost'!R44/'Ekonomicka previazanost'!$BB44</f>
        <v>2.2283041467798061E-2</v>
      </c>
      <c r="S44" s="244">
        <f>'Ekonomicka previazanost'!S44/'Ekonomicka previazanost'!$BB44</f>
        <v>3.3375220095422484E-3</v>
      </c>
      <c r="T44" s="244">
        <f>'Ekonomicka previazanost'!T44/'Ekonomicka previazanost'!$BB44</f>
        <v>3.7405855317349052E-2</v>
      </c>
      <c r="U44" s="244">
        <f>'Ekonomicka previazanost'!U44/'Ekonomicka previazanost'!$BB44</f>
        <v>6.0693995003833195E-3</v>
      </c>
      <c r="V44" s="244">
        <f>'Ekonomicka previazanost'!V44/'Ekonomicka previazanost'!$BB44</f>
        <v>1.3229409024193286E-2</v>
      </c>
      <c r="W44" s="244">
        <f>'Ekonomicka previazanost'!W44/'Ekonomicka previazanost'!$BB44</f>
        <v>2.770476728148491E-2</v>
      </c>
      <c r="X44" s="244">
        <f>'Ekonomicka previazanost'!X44/'Ekonomicka previazanost'!$BB44</f>
        <v>1.9326565832476824E-2</v>
      </c>
      <c r="Y44" s="244">
        <f>'Ekonomicka previazanost'!Y44/'Ekonomicka previazanost'!$BB44</f>
        <v>2.2030796407122365E-2</v>
      </c>
      <c r="Z44" s="244">
        <f>'Ekonomicka previazanost'!Z44/'Ekonomicka previazanost'!$BB44</f>
        <v>5.3197340392935289E-3</v>
      </c>
      <c r="AA44" s="244">
        <f>'Ekonomicka previazanost'!AA44/'Ekonomicka previazanost'!$BB44</f>
        <v>2.370404073277721E-2</v>
      </c>
      <c r="AB44" s="244">
        <f>'Ekonomicka previazanost'!AB44/'Ekonomicka previazanost'!$BB44</f>
        <v>1.2842160671943529E-3</v>
      </c>
      <c r="AC44" s="244">
        <f>'Ekonomicka previazanost'!AC44/'Ekonomicka previazanost'!$BB44</f>
        <v>8.3592989644539848E-3</v>
      </c>
      <c r="AD44" s="244">
        <f>'Ekonomicka previazanost'!AD44/'Ekonomicka previazanost'!$BB44</f>
        <v>6.3102812753796133E-3</v>
      </c>
      <c r="AE44" s="244">
        <f>'Ekonomicka previazanost'!AE44/'Ekonomicka previazanost'!$BB44</f>
        <v>1.6170711732521301E-2</v>
      </c>
      <c r="AF44" s="244">
        <f>'Ekonomicka previazanost'!AF44/'Ekonomicka previazanost'!$BB44</f>
        <v>1.4078195702687856E-2</v>
      </c>
      <c r="AG44" s="244">
        <f>'Ekonomicka previazanost'!AG44/'Ekonomicka previazanost'!$BB44</f>
        <v>1.3689975698378376E-2</v>
      </c>
      <c r="AH44" s="244">
        <f>'Ekonomicka previazanost'!AH44/'Ekonomicka previazanost'!$BB44</f>
        <v>6.7705173288299503E-2</v>
      </c>
      <c r="AI44" s="244">
        <f>'Ekonomicka previazanost'!AI44/'Ekonomicka previazanost'!$BB44</f>
        <v>3.0057614870239946E-2</v>
      </c>
      <c r="AJ44" s="244">
        <f>'Ekonomicka previazanost'!AJ44/'Ekonomicka previazanost'!$BB44</f>
        <v>8.5979811022409824E-3</v>
      </c>
      <c r="AK44" s="244">
        <f>'Ekonomicka previazanost'!AK44/'Ekonomicka previazanost'!$BB44</f>
        <v>2.605813763749738E-2</v>
      </c>
      <c r="AL44" s="244">
        <f>'Ekonomicka previazanost'!AL44/'Ekonomicka previazanost'!$BB44</f>
        <v>1.4663644847085867E-2</v>
      </c>
      <c r="AM44" s="244">
        <f>'Ekonomicka previazanost'!AM44/'Ekonomicka previazanost'!$BB44</f>
        <v>1.5768631882907308E-2</v>
      </c>
      <c r="AN44" s="244">
        <f>'Ekonomicka previazanost'!AN44/'Ekonomicka previazanost'!$BB44</f>
        <v>1.2728528548629379E-2</v>
      </c>
      <c r="AO44" s="244">
        <f>'Ekonomicka previazanost'!AO44/'Ekonomicka previazanost'!$BB44</f>
        <v>2.0179482691782085E-2</v>
      </c>
      <c r="AP44" s="244">
        <f>'Ekonomicka previazanost'!AP44/'Ekonomicka previazanost'!$BB44</f>
        <v>1.5579516716791454E-2</v>
      </c>
      <c r="AQ44" s="244">
        <f>'Ekonomicka previazanost'!AQ44/'Ekonomicka previazanost'!$BB44</f>
        <v>5.578632429029378E-3</v>
      </c>
      <c r="AR44" s="244">
        <f>'Ekonomicka previazanost'!AR44/'Ekonomicka previazanost'!$BB44</f>
        <v>0</v>
      </c>
      <c r="AS44" s="244">
        <f>'Ekonomicka previazanost'!AS44/'Ekonomicka previazanost'!$BB44</f>
        <v>5.7151889298659879E-2</v>
      </c>
      <c r="AT44" s="244">
        <f>'Ekonomicka previazanost'!AT44/'Ekonomicka previazanost'!$BB44</f>
        <v>4.5116317430161567E-3</v>
      </c>
      <c r="AU44" s="244">
        <f>'Ekonomicka previazanost'!AU44/'Ekonomicka previazanost'!$BB44</f>
        <v>3.4535483715816905E-2</v>
      </c>
      <c r="AV44" s="244">
        <f>'Ekonomicka previazanost'!AV44/'Ekonomicka previazanost'!$BB44</f>
        <v>3.3830710015395095E-2</v>
      </c>
      <c r="AW44" s="244">
        <f>'Ekonomicka previazanost'!AW44/'Ekonomicka previazanost'!$BB44</f>
        <v>2.4002617010913368E-2</v>
      </c>
      <c r="AX44" s="244">
        <f>'Ekonomicka previazanost'!AX44/'Ekonomicka previazanost'!$BB44</f>
        <v>3.6511510597457116E-2</v>
      </c>
      <c r="AY44" s="244">
        <f>'Ekonomicka previazanost'!AY44/'Ekonomicka previazanost'!$BB44</f>
        <v>2.4557820527814741E-2</v>
      </c>
      <c r="AZ44" s="244">
        <f>'Ekonomicka previazanost'!AZ44/'Ekonomicka previazanost'!$BB44</f>
        <v>6.6941031673740841E-3</v>
      </c>
      <c r="BB44" s="244">
        <f t="shared" si="0"/>
        <v>0.99999999999999967</v>
      </c>
    </row>
    <row r="45" spans="1:54" ht="14.25" customHeight="1" x14ac:dyDescent="0.25">
      <c r="A45" s="246" t="s">
        <v>48</v>
      </c>
      <c r="B45" s="244">
        <f>'Ekonomicka previazanost'!B45/'Ekonomicka previazanost'!$BB45</f>
        <v>1.1890727583912983E-3</v>
      </c>
      <c r="C45" s="244">
        <f>'Ekonomicka previazanost'!C45/'Ekonomicka previazanost'!$BB45</f>
        <v>1.3338881552423488E-2</v>
      </c>
      <c r="D45" s="244">
        <f>'Ekonomicka previazanost'!D45/'Ekonomicka previazanost'!$BB45</f>
        <v>2.0829374148471379E-2</v>
      </c>
      <c r="E45" s="244">
        <f>'Ekonomicka previazanost'!E45/'Ekonomicka previazanost'!$BB45</f>
        <v>1.9340283417589272E-2</v>
      </c>
      <c r="F45" s="244">
        <f>'Ekonomicka previazanost'!F45/'Ekonomicka previazanost'!$BB45</f>
        <v>2.6031246081931025E-2</v>
      </c>
      <c r="G45" s="244">
        <f>'Ekonomicka previazanost'!G45/'Ekonomicka previazanost'!$BB45</f>
        <v>3.5376851321957613E-3</v>
      </c>
      <c r="H45" s="244">
        <f>'Ekonomicka previazanost'!H45/'Ekonomicka previazanost'!$BB45</f>
        <v>1.0639262590958327E-2</v>
      </c>
      <c r="I45" s="244">
        <f>'Ekonomicka previazanost'!I45/'Ekonomicka previazanost'!$BB45</f>
        <v>1.8011720338171888E-2</v>
      </c>
      <c r="J45" s="244">
        <f>'Ekonomicka previazanost'!J45/'Ekonomicka previazanost'!$BB45</f>
        <v>9.5365297078343805E-2</v>
      </c>
      <c r="K45" s="244">
        <f>'Ekonomicka previazanost'!K45/'Ekonomicka previazanost'!$BB45</f>
        <v>1.1339088902992522E-2</v>
      </c>
      <c r="L45" s="244">
        <f>'Ekonomicka previazanost'!L45/'Ekonomicka previazanost'!$BB45</f>
        <v>3.5785955220259207E-3</v>
      </c>
      <c r="M45" s="244">
        <f>'Ekonomicka previazanost'!M45/'Ekonomicka previazanost'!$BB45</f>
        <v>1.0644146350540428E-2</v>
      </c>
      <c r="N45" s="244">
        <f>'Ekonomicka previazanost'!N45/'Ekonomicka previazanost'!$BB45</f>
        <v>3.3070620753536943E-2</v>
      </c>
      <c r="O45" s="244">
        <f>'Ekonomicka previazanost'!O45/'Ekonomicka previazanost'!$BB45</f>
        <v>5.2969361775455359E-3</v>
      </c>
      <c r="P45" s="244">
        <f>'Ekonomicka previazanost'!P45/'Ekonomicka previazanost'!$BB45</f>
        <v>2.7726217752006104E-2</v>
      </c>
      <c r="Q45" s="244">
        <f>'Ekonomicka previazanost'!Q45/'Ekonomicka previazanost'!$BB45</f>
        <v>3.5200385952798203E-3</v>
      </c>
      <c r="R45" s="244">
        <f>'Ekonomicka previazanost'!R45/'Ekonomicka previazanost'!$BB45</f>
        <v>3.1626326970890475E-2</v>
      </c>
      <c r="S45" s="244">
        <f>'Ekonomicka previazanost'!S45/'Ekonomicka previazanost'!$BB45</f>
        <v>1.6106213424851117E-3</v>
      </c>
      <c r="T45" s="244">
        <f>'Ekonomicka previazanost'!T45/'Ekonomicka previazanost'!$BB45</f>
        <v>2.9268788393298169E-2</v>
      </c>
      <c r="U45" s="244">
        <f>'Ekonomicka previazanost'!U45/'Ekonomicka previazanost'!$BB45</f>
        <v>3.4982340788077952E-3</v>
      </c>
      <c r="V45" s="244">
        <f>'Ekonomicka previazanost'!V45/'Ekonomicka previazanost'!$BB45</f>
        <v>1.9355855883748916E-2</v>
      </c>
      <c r="W45" s="244">
        <f>'Ekonomicka previazanost'!W45/'Ekonomicka previazanost'!$BB45</f>
        <v>5.3522567704622083E-2</v>
      </c>
      <c r="X45" s="244">
        <f>'Ekonomicka previazanost'!X45/'Ekonomicka previazanost'!$BB45</f>
        <v>1.4289108001886841E-2</v>
      </c>
      <c r="Y45" s="244">
        <f>'Ekonomicka previazanost'!Y45/'Ekonomicka previazanost'!$BB45</f>
        <v>7.9554410789787824E-2</v>
      </c>
      <c r="Z45" s="244">
        <f>'Ekonomicka previazanost'!Z45/'Ekonomicka previazanost'!$BB45</f>
        <v>4.0236449111243104E-3</v>
      </c>
      <c r="AA45" s="244">
        <f>'Ekonomicka previazanost'!AA45/'Ekonomicka previazanost'!$BB45</f>
        <v>4.1952421035165187E-2</v>
      </c>
      <c r="AB45" s="244">
        <f>'Ekonomicka previazanost'!AB45/'Ekonomicka previazanost'!$BB45</f>
        <v>2.0320147691484849E-3</v>
      </c>
      <c r="AC45" s="244">
        <f>'Ekonomicka previazanost'!AC45/'Ekonomicka previazanost'!$BB45</f>
        <v>5.5363648101670127E-3</v>
      </c>
      <c r="AD45" s="244">
        <f>'Ekonomicka previazanost'!AD45/'Ekonomicka previazanost'!$BB45</f>
        <v>3.1210001878032097E-3</v>
      </c>
      <c r="AE45" s="244">
        <f>'Ekonomicka previazanost'!AE45/'Ekonomicka previazanost'!$BB45</f>
        <v>6.8638063615220424E-3</v>
      </c>
      <c r="AF45" s="244">
        <f>'Ekonomicka previazanost'!AF45/'Ekonomicka previazanost'!$BB45</f>
        <v>9.7234223326825246E-3</v>
      </c>
      <c r="AG45" s="244">
        <f>'Ekonomicka previazanost'!AG45/'Ekonomicka previazanost'!$BB45</f>
        <v>8.5361192616931134E-2</v>
      </c>
      <c r="AH45" s="244">
        <f>'Ekonomicka previazanost'!AH45/'Ekonomicka previazanost'!$BB45</f>
        <v>5.0860906778208377E-2</v>
      </c>
      <c r="AI45" s="244">
        <f>'Ekonomicka previazanost'!AI45/'Ekonomicka previazanost'!$BB45</f>
        <v>1.2525965519087568E-2</v>
      </c>
      <c r="AJ45" s="244">
        <f>'Ekonomicka previazanost'!AJ45/'Ekonomicka previazanost'!$BB45</f>
        <v>1.0199850193173933E-2</v>
      </c>
      <c r="AK45" s="244">
        <f>'Ekonomicka previazanost'!AK45/'Ekonomicka previazanost'!$BB45</f>
        <v>1.3264489422038383E-2</v>
      </c>
      <c r="AL45" s="244">
        <f>'Ekonomicka previazanost'!AL45/'Ekonomicka previazanost'!$BB45</f>
        <v>8.1978744494947478E-3</v>
      </c>
      <c r="AM45" s="244">
        <f>'Ekonomicka previazanost'!AM45/'Ekonomicka previazanost'!$BB45</f>
        <v>1.5678913662795699E-2</v>
      </c>
      <c r="AN45" s="244">
        <f>'Ekonomicka previazanost'!AN45/'Ekonomicka previazanost'!$BB45</f>
        <v>6.9281981650123926E-3</v>
      </c>
      <c r="AO45" s="244">
        <f>'Ekonomicka previazanost'!AO45/'Ekonomicka previazanost'!$BB45</f>
        <v>1.9789641222900708E-2</v>
      </c>
      <c r="AP45" s="244">
        <f>'Ekonomicka previazanost'!AP45/'Ekonomicka previazanost'!$BB45</f>
        <v>7.4675752331966171E-3</v>
      </c>
      <c r="AQ45" s="244">
        <f>'Ekonomicka previazanost'!AQ45/'Ekonomicka previazanost'!$BB45</f>
        <v>3.7719964268411697E-3</v>
      </c>
      <c r="AR45" s="244">
        <f>'Ekonomicka previazanost'!AR45/'Ekonomicka previazanost'!$BB45</f>
        <v>3.6997133844433837E-2</v>
      </c>
      <c r="AS45" s="244">
        <f>'Ekonomicka previazanost'!AS45/'Ekonomicka previazanost'!$BB45</f>
        <v>0</v>
      </c>
      <c r="AT45" s="244">
        <f>'Ekonomicka previazanost'!AT45/'Ekonomicka previazanost'!$BB45</f>
        <v>2.8498197763901245E-3</v>
      </c>
      <c r="AU45" s="244">
        <f>'Ekonomicka previazanost'!AU45/'Ekonomicka previazanost'!$BB45</f>
        <v>2.0800722868592889E-2</v>
      </c>
      <c r="AV45" s="244">
        <f>'Ekonomicka previazanost'!AV45/'Ekonomicka previazanost'!$BB45</f>
        <v>2.7209528839665036E-2</v>
      </c>
      <c r="AW45" s="244">
        <f>'Ekonomicka previazanost'!AW45/'Ekonomicka previazanost'!$BB45</f>
        <v>1.4098544725670424E-2</v>
      </c>
      <c r="AX45" s="244">
        <f>'Ekonomicka previazanost'!AX45/'Ekonomicka previazanost'!$BB45</f>
        <v>3.0295068727998819E-2</v>
      </c>
      <c r="AY45" s="244">
        <f>'Ekonomicka previazanost'!AY45/'Ekonomicka previazanost'!$BB45</f>
        <v>1.7292972390551175E-2</v>
      </c>
      <c r="AZ45" s="244">
        <f>'Ekonomicka previazanost'!AZ45/'Ekonomicka previazanost'!$BB45</f>
        <v>6.9725504114734084E-3</v>
      </c>
      <c r="BB45" s="244">
        <f t="shared" si="0"/>
        <v>1</v>
      </c>
    </row>
    <row r="46" spans="1:54" ht="14.25" customHeight="1" x14ac:dyDescent="0.25">
      <c r="A46" s="245" t="s">
        <v>49</v>
      </c>
      <c r="B46" s="244">
        <f>'Ekonomicka previazanost'!B46/'Ekonomicka previazanost'!$BB46</f>
        <v>1.5415077699130362E-2</v>
      </c>
      <c r="C46" s="244">
        <f>'Ekonomicka previazanost'!C46/'Ekonomicka previazanost'!$BB46</f>
        <v>4.6337746490846248E-3</v>
      </c>
      <c r="D46" s="244">
        <f>'Ekonomicka previazanost'!D46/'Ekonomicka previazanost'!$BB46</f>
        <v>5.0561884388687084E-3</v>
      </c>
      <c r="E46" s="244">
        <f>'Ekonomicka previazanost'!E46/'Ekonomicka previazanost'!$BB46</f>
        <v>2.5347885932317644E-2</v>
      </c>
      <c r="F46" s="244">
        <f>'Ekonomicka previazanost'!F46/'Ekonomicka previazanost'!$BB46</f>
        <v>1.1884795018985152E-2</v>
      </c>
      <c r="G46" s="244">
        <f>'Ekonomicka previazanost'!G46/'Ekonomicka previazanost'!$BB46</f>
        <v>3.4619093540125205E-2</v>
      </c>
      <c r="H46" s="244">
        <f>'Ekonomicka previazanost'!H46/'Ekonomicka previazanost'!$BB46</f>
        <v>3.1400288225989316E-2</v>
      </c>
      <c r="I46" s="244">
        <f>'Ekonomicka previazanost'!I46/'Ekonomicka previazanost'!$BB46</f>
        <v>3.847381149368796E-3</v>
      </c>
      <c r="J46" s="244">
        <f>'Ekonomicka previazanost'!J46/'Ekonomicka previazanost'!$BB46</f>
        <v>4.0292684341724984E-2</v>
      </c>
      <c r="K46" s="244">
        <f>'Ekonomicka previazanost'!K46/'Ekonomicka previazanost'!$BB46</f>
        <v>1.4640611195382123E-2</v>
      </c>
      <c r="L46" s="244">
        <f>'Ekonomicka previazanost'!L46/'Ekonomicka previazanost'!$BB46</f>
        <v>4.8031597068876938E-3</v>
      </c>
      <c r="M46" s="244">
        <f>'Ekonomicka previazanost'!M46/'Ekonomicka previazanost'!$BB46</f>
        <v>1.0868466708509307E-2</v>
      </c>
      <c r="N46" s="244">
        <f>'Ekonomicka previazanost'!N46/'Ekonomicka previazanost'!$BB46</f>
        <v>3.3222745084464364E-2</v>
      </c>
      <c r="O46" s="244">
        <f>'Ekonomicka previazanost'!O46/'Ekonomicka previazanost'!$BB46</f>
        <v>2.2630860643587637E-2</v>
      </c>
      <c r="P46" s="244">
        <f>'Ekonomicka previazanost'!P46/'Ekonomicka previazanost'!$BB46</f>
        <v>2.5665167424054516E-2</v>
      </c>
      <c r="Q46" s="244">
        <f>'Ekonomicka previazanost'!Q46/'Ekonomicka previazanost'!$BB46</f>
        <v>2.2472904646364839E-2</v>
      </c>
      <c r="R46" s="244">
        <f>'Ekonomicka previazanost'!R46/'Ekonomicka previazanost'!$BB46</f>
        <v>1.4174721254115291E-2</v>
      </c>
      <c r="S46" s="244">
        <f>'Ekonomicka previazanost'!S46/'Ekonomicka previazanost'!$BB46</f>
        <v>4.673745028131544E-3</v>
      </c>
      <c r="T46" s="244">
        <f>'Ekonomicka previazanost'!T46/'Ekonomicka previazanost'!$BB46</f>
        <v>1.1121774509294319E-2</v>
      </c>
      <c r="U46" s="244">
        <f>'Ekonomicka previazanost'!U46/'Ekonomicka previazanost'!$BB46</f>
        <v>1.9750225836577921E-3</v>
      </c>
      <c r="V46" s="244">
        <f>'Ekonomicka previazanost'!V46/'Ekonomicka previazanost'!$BB46</f>
        <v>6.9834445020845789E-3</v>
      </c>
      <c r="W46" s="244">
        <f>'Ekonomicka previazanost'!W46/'Ekonomicka previazanost'!$BB46</f>
        <v>1.5118123985715173E-2</v>
      </c>
      <c r="X46" s="244">
        <f>'Ekonomicka previazanost'!X46/'Ekonomicka previazanost'!$BB46</f>
        <v>5.2187973164079023E-3</v>
      </c>
      <c r="Y46" s="244">
        <f>'Ekonomicka previazanost'!Y46/'Ekonomicka previazanost'!$BB46</f>
        <v>7.6750087577248461E-3</v>
      </c>
      <c r="Z46" s="244">
        <f>'Ekonomicka previazanost'!Z46/'Ekonomicka previazanost'!$BB46</f>
        <v>3.3630645349423381E-3</v>
      </c>
      <c r="AA46" s="244">
        <f>'Ekonomicka previazanost'!AA46/'Ekonomicka previazanost'!$BB46</f>
        <v>1.4648993232481396E-2</v>
      </c>
      <c r="AB46" s="244">
        <f>'Ekonomicka previazanost'!AB46/'Ekonomicka previazanost'!$BB46</f>
        <v>2.8020702745900613E-4</v>
      </c>
      <c r="AC46" s="244">
        <f>'Ekonomicka previazanost'!AC46/'Ekonomicka previazanost'!$BB46</f>
        <v>6.4104313748589627E-3</v>
      </c>
      <c r="AD46" s="244">
        <f>'Ekonomicka previazanost'!AD46/'Ekonomicka previazanost'!$BB46</f>
        <v>3.8749781021514911E-3</v>
      </c>
      <c r="AE46" s="244">
        <f>'Ekonomicka previazanost'!AE46/'Ekonomicka previazanost'!$BB46</f>
        <v>8.9958857870276014E-3</v>
      </c>
      <c r="AF46" s="244">
        <f>'Ekonomicka previazanost'!AF46/'Ekonomicka previazanost'!$BB46</f>
        <v>4.2615932247090808E-2</v>
      </c>
      <c r="AG46" s="244">
        <f>'Ekonomicka previazanost'!AG46/'Ekonomicka previazanost'!$BB46</f>
        <v>7.8735908115000457E-3</v>
      </c>
      <c r="AH46" s="244">
        <f>'Ekonomicka previazanost'!AH46/'Ekonomicka previazanost'!$BB46</f>
        <v>7.0122794485611262E-2</v>
      </c>
      <c r="AI46" s="244">
        <f>'Ekonomicka previazanost'!AI46/'Ekonomicka previazanost'!$BB46</f>
        <v>8.7062798526427853E-3</v>
      </c>
      <c r="AJ46" s="244">
        <f>'Ekonomicka previazanost'!AJ46/'Ekonomicka previazanost'!$BB46</f>
        <v>1.9681056157356196E-3</v>
      </c>
      <c r="AK46" s="244">
        <f>'Ekonomicka previazanost'!AK46/'Ekonomicka previazanost'!$BB46</f>
        <v>3.6763959449035793E-2</v>
      </c>
      <c r="AL46" s="244">
        <f>'Ekonomicka previazanost'!AL46/'Ekonomicka previazanost'!$BB46</f>
        <v>8.6519451607629996E-3</v>
      </c>
      <c r="AM46" s="244">
        <f>'Ekonomicka previazanost'!AM46/'Ekonomicka previazanost'!$BB46</f>
        <v>3.4422644585695619E-2</v>
      </c>
      <c r="AN46" s="244">
        <f>'Ekonomicka previazanost'!AN46/'Ekonomicka previazanost'!$BB46</f>
        <v>3.7369632880518915E-2</v>
      </c>
      <c r="AO46" s="244">
        <f>'Ekonomicka previazanost'!AO46/'Ekonomicka previazanost'!$BB46</f>
        <v>5.0758642891016344E-2</v>
      </c>
      <c r="AP46" s="244">
        <f>'Ekonomicka previazanost'!AP46/'Ekonomicka previazanost'!$BB46</f>
        <v>2.6242047753659421E-2</v>
      </c>
      <c r="AQ46" s="244">
        <f>'Ekonomicka previazanost'!AQ46/'Ekonomicka previazanost'!$BB46</f>
        <v>3.1779681039025127E-2</v>
      </c>
      <c r="AR46" s="244">
        <f>'Ekonomicka previazanost'!AR46/'Ekonomicka previazanost'!$BB46</f>
        <v>2.4597610206115859E-2</v>
      </c>
      <c r="AS46" s="244">
        <f>'Ekonomicka previazanost'!AS46/'Ekonomicka previazanost'!$BB46</f>
        <v>2.4001543882979558E-2</v>
      </c>
      <c r="AT46" s="244">
        <f>'Ekonomicka previazanost'!AT46/'Ekonomicka previazanost'!$BB46</f>
        <v>0</v>
      </c>
      <c r="AU46" s="244">
        <f>'Ekonomicka previazanost'!AU46/'Ekonomicka previazanost'!$BB46</f>
        <v>2.3061761293308509E-2</v>
      </c>
      <c r="AV46" s="244">
        <f>'Ekonomicka previazanost'!AV46/'Ekonomicka previazanost'!$BB46</f>
        <v>2.0914367561528337E-2</v>
      </c>
      <c r="AW46" s="244">
        <f>'Ekonomicka previazanost'!AW46/'Ekonomicka previazanost'!$BB46</f>
        <v>1.8246272066555866E-2</v>
      </c>
      <c r="AX46" s="244">
        <f>'Ekonomicka previazanost'!AX46/'Ekonomicka previazanost'!$BB46</f>
        <v>6.5427463934827096E-2</v>
      </c>
      <c r="AY46" s="244">
        <f>'Ekonomicka previazanost'!AY46/'Ekonomicka previazanost'!$BB46</f>
        <v>3.6571429898804644E-2</v>
      </c>
      <c r="AZ46" s="244">
        <f>'Ekonomicka previazanost'!AZ46/'Ekonomicka previazanost'!$BB46</f>
        <v>1.8589011982687934E-2</v>
      </c>
      <c r="BB46" s="244">
        <f t="shared" si="0"/>
        <v>1.0000000000000002</v>
      </c>
    </row>
    <row r="47" spans="1:54" ht="14.25" customHeight="1" x14ac:dyDescent="0.25">
      <c r="A47" s="246" t="s">
        <v>50</v>
      </c>
      <c r="B47" s="244">
        <f>'Ekonomicka previazanost'!B47/'Ekonomicka previazanost'!$BB47</f>
        <v>3.6225417414801255E-3</v>
      </c>
      <c r="C47" s="244">
        <f>'Ekonomicka previazanost'!C47/'Ekonomicka previazanost'!$BB47</f>
        <v>1.3474168159159841E-2</v>
      </c>
      <c r="D47" s="244">
        <f>'Ekonomicka previazanost'!D47/'Ekonomicka previazanost'!$BB47</f>
        <v>1.1780160509604351E-2</v>
      </c>
      <c r="E47" s="244">
        <f>'Ekonomicka previazanost'!E47/'Ekonomicka previazanost'!$BB47</f>
        <v>3.1846628890588376E-2</v>
      </c>
      <c r="F47" s="244">
        <f>'Ekonomicka previazanost'!F47/'Ekonomicka previazanost'!$BB47</f>
        <v>2.0356515321517304E-2</v>
      </c>
      <c r="G47" s="244">
        <f>'Ekonomicka previazanost'!G47/'Ekonomicka previazanost'!$BB47</f>
        <v>1.2613602067594636E-2</v>
      </c>
      <c r="H47" s="244">
        <f>'Ekonomicka previazanost'!H47/'Ekonomicka previazanost'!$BB47</f>
        <v>2.1335187621626908E-2</v>
      </c>
      <c r="I47" s="244">
        <f>'Ekonomicka previazanost'!I47/'Ekonomicka previazanost'!$BB47</f>
        <v>1.4241567141166429E-2</v>
      </c>
      <c r="J47" s="244">
        <f>'Ekonomicka previazanost'!J47/'Ekonomicka previazanost'!$BB47</f>
        <v>4.6358705921251887E-2</v>
      </c>
      <c r="K47" s="244">
        <f>'Ekonomicka previazanost'!K47/'Ekonomicka previazanost'!$BB47</f>
        <v>1.4192643725643519E-2</v>
      </c>
      <c r="L47" s="244">
        <f>'Ekonomicka previazanost'!L47/'Ekonomicka previazanost'!$BB47</f>
        <v>4.6367927584328172E-3</v>
      </c>
      <c r="M47" s="244">
        <f>'Ekonomicka previazanost'!M47/'Ekonomicka previazanost'!$BB47</f>
        <v>1.2185326177803721E-2</v>
      </c>
      <c r="N47" s="244">
        <f>'Ekonomicka previazanost'!N47/'Ekonomicka previazanost'!$BB47</f>
        <v>6.8291511801252897E-2</v>
      </c>
      <c r="O47" s="244">
        <f>'Ekonomicka previazanost'!O47/'Ekonomicka previazanost'!$BB47</f>
        <v>1.2502907114405127E-2</v>
      </c>
      <c r="P47" s="244">
        <f>'Ekonomicka previazanost'!P47/'Ekonomicka previazanost'!$BB47</f>
        <v>3.7512652988613143E-2</v>
      </c>
      <c r="Q47" s="244">
        <f>'Ekonomicka previazanost'!Q47/'Ekonomicka previazanost'!$BB47</f>
        <v>4.7092167556497732E-3</v>
      </c>
      <c r="R47" s="244">
        <f>'Ekonomicka previazanost'!R47/'Ekonomicka previazanost'!$BB47</f>
        <v>1.8807127297674923E-2</v>
      </c>
      <c r="S47" s="244">
        <f>'Ekonomicka previazanost'!S47/'Ekonomicka previazanost'!$BB47</f>
        <v>1.1153522301092275E-2</v>
      </c>
      <c r="T47" s="244">
        <f>'Ekonomicka previazanost'!T47/'Ekonomicka previazanost'!$BB47</f>
        <v>1.7043142758748801E-2</v>
      </c>
      <c r="U47" s="244">
        <f>'Ekonomicka previazanost'!U47/'Ekonomicka previazanost'!$BB47</f>
        <v>6.2597081966419147E-3</v>
      </c>
      <c r="V47" s="244">
        <f>'Ekonomicka previazanost'!V47/'Ekonomicka previazanost'!$BB47</f>
        <v>1.1794066950833317E-2</v>
      </c>
      <c r="W47" s="244">
        <f>'Ekonomicka previazanost'!W47/'Ekonomicka previazanost'!$BB47</f>
        <v>2.1162188907823384E-2</v>
      </c>
      <c r="X47" s="244">
        <f>'Ekonomicka previazanost'!X47/'Ekonomicka previazanost'!$BB47</f>
        <v>1.3704147900612536E-2</v>
      </c>
      <c r="Y47" s="244">
        <f>'Ekonomicka previazanost'!Y47/'Ekonomicka previazanost'!$BB47</f>
        <v>1.4613359913437469E-2</v>
      </c>
      <c r="Z47" s="244">
        <f>'Ekonomicka previazanost'!Z47/'Ekonomicka previazanost'!$BB47</f>
        <v>3.0034873037455569E-3</v>
      </c>
      <c r="AA47" s="244">
        <f>'Ekonomicka previazanost'!AA47/'Ekonomicka previazanost'!$BB47</f>
        <v>1.8652578443638837E-2</v>
      </c>
      <c r="AB47" s="244">
        <f>'Ekonomicka previazanost'!AB47/'Ekonomicka previazanost'!$BB47</f>
        <v>8.4385100531964644E-3</v>
      </c>
      <c r="AC47" s="244">
        <f>'Ekonomicka previazanost'!AC47/'Ekonomicka previazanost'!$BB47</f>
        <v>7.7354346627992549E-3</v>
      </c>
      <c r="AD47" s="244">
        <f>'Ekonomicka previazanost'!AD47/'Ekonomicka previazanost'!$BB47</f>
        <v>4.9204309214421543E-3</v>
      </c>
      <c r="AE47" s="244">
        <f>'Ekonomicka previazanost'!AE47/'Ekonomicka previazanost'!$BB47</f>
        <v>1.1302269426592449E-2</v>
      </c>
      <c r="AF47" s="244">
        <f>'Ekonomicka previazanost'!AF47/'Ekonomicka previazanost'!$BB47</f>
        <v>1.6680174925160503E-2</v>
      </c>
      <c r="AG47" s="244">
        <f>'Ekonomicka previazanost'!AG47/'Ekonomicka previazanost'!$BB47</f>
        <v>2.3998602637984576E-2</v>
      </c>
      <c r="AH47" s="244">
        <f>'Ekonomicka previazanost'!AH47/'Ekonomicka previazanost'!$BB47</f>
        <v>6.8009342592660352E-2</v>
      </c>
      <c r="AI47" s="244">
        <f>'Ekonomicka previazanost'!AI47/'Ekonomicka previazanost'!$BB47</f>
        <v>1.6051179532580045E-2</v>
      </c>
      <c r="AJ47" s="244">
        <f>'Ekonomicka previazanost'!AJ47/'Ekonomicka previazanost'!$BB47</f>
        <v>5.2903443042766245E-3</v>
      </c>
      <c r="AK47" s="244">
        <f>'Ekonomicka previazanost'!AK47/'Ekonomicka previazanost'!$BB47</f>
        <v>2.5571408753757793E-2</v>
      </c>
      <c r="AL47" s="244">
        <f>'Ekonomicka previazanost'!AL47/'Ekonomicka previazanost'!$BB47</f>
        <v>4.6709333264809298E-2</v>
      </c>
      <c r="AM47" s="244">
        <f>'Ekonomicka previazanost'!AM47/'Ekonomicka previazanost'!$BB47</f>
        <v>1.7555290399499535E-2</v>
      </c>
      <c r="AN47" s="244">
        <f>'Ekonomicka previazanost'!AN47/'Ekonomicka previazanost'!$BB47</f>
        <v>1.5471829940437097E-2</v>
      </c>
      <c r="AO47" s="244">
        <f>'Ekonomicka previazanost'!AO47/'Ekonomicka previazanost'!$BB47</f>
        <v>1.8570606773837036E-2</v>
      </c>
      <c r="AP47" s="244">
        <f>'Ekonomicka previazanost'!AP47/'Ekonomicka previazanost'!$BB47</f>
        <v>1.493041051707872E-2</v>
      </c>
      <c r="AQ47" s="244">
        <f>'Ekonomicka previazanost'!AQ47/'Ekonomicka previazanost'!$BB47</f>
        <v>8.8509518733262214E-3</v>
      </c>
      <c r="AR47" s="244">
        <f>'Ekonomicka previazanost'!AR47/'Ekonomicka previazanost'!$BB47</f>
        <v>4.4743279787708354E-2</v>
      </c>
      <c r="AS47" s="244">
        <f>'Ekonomicka previazanost'!AS47/'Ekonomicka previazanost'!$BB47</f>
        <v>4.1629693297249373E-2</v>
      </c>
      <c r="AT47" s="244">
        <f>'Ekonomicka previazanost'!AT47/'Ekonomicka previazanost'!$BB47</f>
        <v>5.4801882045431172E-3</v>
      </c>
      <c r="AU47" s="244">
        <f>'Ekonomicka previazanost'!AU47/'Ekonomicka previazanost'!$BB47</f>
        <v>0</v>
      </c>
      <c r="AV47" s="244">
        <f>'Ekonomicka previazanost'!AV47/'Ekonomicka previazanost'!$BB47</f>
        <v>2.4045788853318859E-2</v>
      </c>
      <c r="AW47" s="244">
        <f>'Ekonomicka previazanost'!AW47/'Ekonomicka previazanost'!$BB47</f>
        <v>1.7144634430924458E-2</v>
      </c>
      <c r="AX47" s="244">
        <f>'Ekonomicka previazanost'!AX47/'Ekonomicka previazanost'!$BB47</f>
        <v>5.2418726283718138E-2</v>
      </c>
      <c r="AY47" s="244">
        <f>'Ekonomicka previazanost'!AY47/'Ekonomicka previazanost'!$BB47</f>
        <v>2.8202435870218971E-2</v>
      </c>
      <c r="AZ47" s="244">
        <f>'Ekonomicka previazanost'!AZ47/'Ekonomicka previazanost'!$BB47</f>
        <v>1.0395674022840921E-2</v>
      </c>
      <c r="BB47" s="244">
        <f t="shared" si="0"/>
        <v>1.0000000000000002</v>
      </c>
    </row>
    <row r="48" spans="1:54" ht="14.25" customHeight="1" x14ac:dyDescent="0.25">
      <c r="A48" s="246" t="s">
        <v>51</v>
      </c>
      <c r="B48" s="244">
        <f>'Ekonomicka previazanost'!B48/'Ekonomicka previazanost'!$BB48</f>
        <v>2.3385183464076659E-3</v>
      </c>
      <c r="C48" s="244">
        <f>'Ekonomicka previazanost'!C48/'Ekonomicka previazanost'!$BB48</f>
        <v>1.2319346126911136E-2</v>
      </c>
      <c r="D48" s="244">
        <f>'Ekonomicka previazanost'!D48/'Ekonomicka previazanost'!$BB48</f>
        <v>1.6553285246561848E-2</v>
      </c>
      <c r="E48" s="244">
        <f>'Ekonomicka previazanost'!E48/'Ekonomicka previazanost'!$BB48</f>
        <v>2.8849339304267776E-2</v>
      </c>
      <c r="F48" s="244">
        <f>'Ekonomicka previazanost'!F48/'Ekonomicka previazanost'!$BB48</f>
        <v>1.6538443408105775E-2</v>
      </c>
      <c r="G48" s="244">
        <f>'Ekonomicka previazanost'!G48/'Ekonomicka previazanost'!$BB48</f>
        <v>6.8233847551578781E-3</v>
      </c>
      <c r="H48" s="244">
        <f>'Ekonomicka previazanost'!H48/'Ekonomicka previazanost'!$BB48</f>
        <v>1.8324508887171177E-2</v>
      </c>
      <c r="I48" s="244">
        <f>'Ekonomicka previazanost'!I48/'Ekonomicka previazanost'!$BB48</f>
        <v>7.8649842192930284E-3</v>
      </c>
      <c r="J48" s="244">
        <f>'Ekonomicka previazanost'!J48/'Ekonomicka previazanost'!$BB48</f>
        <v>5.6570792546657332E-2</v>
      </c>
      <c r="K48" s="244">
        <f>'Ekonomicka previazanost'!K48/'Ekonomicka previazanost'!$BB48</f>
        <v>9.9270667569946198E-3</v>
      </c>
      <c r="L48" s="244">
        <f>'Ekonomicka previazanost'!L48/'Ekonomicka previazanost'!$BB48</f>
        <v>5.0359221283981064E-3</v>
      </c>
      <c r="M48" s="244">
        <f>'Ekonomicka previazanost'!M48/'Ekonomicka previazanost'!$BB48</f>
        <v>1.3076040540348209E-2</v>
      </c>
      <c r="N48" s="244">
        <f>'Ekonomicka previazanost'!N48/'Ekonomicka previazanost'!$BB48</f>
        <v>5.0781674868538046E-2</v>
      </c>
      <c r="O48" s="244">
        <f>'Ekonomicka previazanost'!O48/'Ekonomicka previazanost'!$BB48</f>
        <v>7.469423992000469E-3</v>
      </c>
      <c r="P48" s="244">
        <f>'Ekonomicka previazanost'!P48/'Ekonomicka previazanost'!$BB48</f>
        <v>2.7405956338943389E-2</v>
      </c>
      <c r="Q48" s="244">
        <f>'Ekonomicka previazanost'!Q48/'Ekonomicka previazanost'!$BB48</f>
        <v>4.3619264864790128E-3</v>
      </c>
      <c r="R48" s="244">
        <f>'Ekonomicka previazanost'!R48/'Ekonomicka previazanost'!$BB48</f>
        <v>4.2773959168729829E-2</v>
      </c>
      <c r="S48" s="244">
        <f>'Ekonomicka previazanost'!S48/'Ekonomicka previazanost'!$BB48</f>
        <v>6.9719707064335706E-3</v>
      </c>
      <c r="T48" s="244">
        <f>'Ekonomicka previazanost'!T48/'Ekonomicka previazanost'!$BB48</f>
        <v>2.6398572120676856E-2</v>
      </c>
      <c r="U48" s="244">
        <f>'Ekonomicka previazanost'!U48/'Ekonomicka previazanost'!$BB48</f>
        <v>2.8521812317679816E-3</v>
      </c>
      <c r="V48" s="244">
        <f>'Ekonomicka previazanost'!V48/'Ekonomicka previazanost'!$BB48</f>
        <v>2.0917650558101106E-2</v>
      </c>
      <c r="W48" s="244">
        <f>'Ekonomicka previazanost'!W48/'Ekonomicka previazanost'!$BB48</f>
        <v>3.2844895760534697E-2</v>
      </c>
      <c r="X48" s="244">
        <f>'Ekonomicka previazanost'!X48/'Ekonomicka previazanost'!$BB48</f>
        <v>1.5958930245080723E-2</v>
      </c>
      <c r="Y48" s="244">
        <f>'Ekonomicka previazanost'!Y48/'Ekonomicka previazanost'!$BB48</f>
        <v>2.0883906703067015E-2</v>
      </c>
      <c r="Z48" s="244">
        <f>'Ekonomicka previazanost'!Z48/'Ekonomicka previazanost'!$BB48</f>
        <v>3.6194123958136234E-3</v>
      </c>
      <c r="AA48" s="244">
        <f>'Ekonomicka previazanost'!AA48/'Ekonomicka previazanost'!$BB48</f>
        <v>1.7285437441358641E-2</v>
      </c>
      <c r="AB48" s="244">
        <f>'Ekonomicka previazanost'!AB48/'Ekonomicka previazanost'!$BB48</f>
        <v>2.1845725883183563E-3</v>
      </c>
      <c r="AC48" s="244">
        <f>'Ekonomicka previazanost'!AC48/'Ekonomicka previazanost'!$BB48</f>
        <v>4.7128032222184561E-3</v>
      </c>
      <c r="AD48" s="244">
        <f>'Ekonomicka previazanost'!AD48/'Ekonomicka previazanost'!$BB48</f>
        <v>3.7390676336416019E-3</v>
      </c>
      <c r="AE48" s="244">
        <f>'Ekonomicka previazanost'!AE48/'Ekonomicka previazanost'!$BB48</f>
        <v>1.0238540685616457E-2</v>
      </c>
      <c r="AF48" s="244">
        <f>'Ekonomicka previazanost'!AF48/'Ekonomicka previazanost'!$BB48</f>
        <v>1.2485619170214927E-2</v>
      </c>
      <c r="AG48" s="244">
        <f>'Ekonomicka previazanost'!AG48/'Ekonomicka previazanost'!$BB48</f>
        <v>1.5921832073987091E-2</v>
      </c>
      <c r="AH48" s="244">
        <f>'Ekonomicka previazanost'!AH48/'Ekonomicka previazanost'!$BB48</f>
        <v>9.1396591254488652E-2</v>
      </c>
      <c r="AI48" s="244">
        <f>'Ekonomicka previazanost'!AI48/'Ekonomicka previazanost'!$BB48</f>
        <v>1.0798775026312655E-2</v>
      </c>
      <c r="AJ48" s="244">
        <f>'Ekonomicka previazanost'!AJ48/'Ekonomicka previazanost'!$BB48</f>
        <v>4.7750471957860091E-3</v>
      </c>
      <c r="AK48" s="244">
        <f>'Ekonomicka previazanost'!AK48/'Ekonomicka previazanost'!$BB48</f>
        <v>1.8544463434363532E-2</v>
      </c>
      <c r="AL48" s="244">
        <f>'Ekonomicka previazanost'!AL48/'Ekonomicka previazanost'!$BB48</f>
        <v>1.0321104137578523E-2</v>
      </c>
      <c r="AM48" s="244">
        <f>'Ekonomicka previazanost'!AM48/'Ekonomicka previazanost'!$BB48</f>
        <v>3.663984078080925E-2</v>
      </c>
      <c r="AN48" s="244">
        <f>'Ekonomicka previazanost'!AN48/'Ekonomicka previazanost'!$BB48</f>
        <v>1.0022222064810224E-2</v>
      </c>
      <c r="AO48" s="244">
        <f>'Ekonomicka previazanost'!AO48/'Ekonomicka previazanost'!$BB48</f>
        <v>1.9357601376899462E-2</v>
      </c>
      <c r="AP48" s="244">
        <f>'Ekonomicka previazanost'!AP48/'Ekonomicka previazanost'!$BB48</f>
        <v>1.1489920120196286E-2</v>
      </c>
      <c r="AQ48" s="244">
        <f>'Ekonomicka previazanost'!AQ48/'Ekonomicka previazanost'!$BB48</f>
        <v>8.7358411689062998E-3</v>
      </c>
      <c r="AR48" s="244">
        <f>'Ekonomicka previazanost'!AR48/'Ekonomicka previazanost'!$BB48</f>
        <v>5.1141527883494513E-2</v>
      </c>
      <c r="AS48" s="244">
        <f>'Ekonomicka previazanost'!AS48/'Ekonomicka previazanost'!$BB48</f>
        <v>6.3539840260229366E-2</v>
      </c>
      <c r="AT48" s="244">
        <f>'Ekonomicka previazanost'!AT48/'Ekonomicka previazanost'!$BB48</f>
        <v>5.7989324659118964E-3</v>
      </c>
      <c r="AU48" s="244">
        <f>'Ekonomicka previazanost'!AU48/'Ekonomicka previazanost'!$BB48</f>
        <v>2.8056877947515792E-2</v>
      </c>
      <c r="AV48" s="244">
        <f>'Ekonomicka previazanost'!AV48/'Ekonomicka previazanost'!$BB48</f>
        <v>0</v>
      </c>
      <c r="AW48" s="244">
        <f>'Ekonomicka previazanost'!AW48/'Ekonomicka previazanost'!$BB48</f>
        <v>1.5158949592441833E-2</v>
      </c>
      <c r="AX48" s="244">
        <f>'Ekonomicka previazanost'!AX48/'Ekonomicka previazanost'!$BB48</f>
        <v>5.1989947783949352E-2</v>
      </c>
      <c r="AY48" s="244">
        <f>'Ekonomicka previazanost'!AY48/'Ekonomicka previazanost'!$BB48</f>
        <v>2.6035009272354994E-2</v>
      </c>
      <c r="AZ48" s="244">
        <f>'Ekonomicka previazanost'!AZ48/'Ekonomicka previazanost'!$BB48</f>
        <v>1.2167542576154934E-2</v>
      </c>
      <c r="BB48" s="244">
        <f t="shared" si="0"/>
        <v>1</v>
      </c>
    </row>
    <row r="49" spans="1:54" ht="14.25" customHeight="1" x14ac:dyDescent="0.25">
      <c r="A49" s="246" t="s">
        <v>52</v>
      </c>
      <c r="B49" s="244">
        <f>'Ekonomicka previazanost'!B49/'Ekonomicka previazanost'!$BB49</f>
        <v>1.7645657754778888E-3</v>
      </c>
      <c r="C49" s="244">
        <f>'Ekonomicka previazanost'!C49/'Ekonomicka previazanost'!$BB49</f>
        <v>8.4396229134571597E-3</v>
      </c>
      <c r="D49" s="244">
        <f>'Ekonomicka previazanost'!D49/'Ekonomicka previazanost'!$BB49</f>
        <v>1.4885296730218668E-2</v>
      </c>
      <c r="E49" s="244">
        <f>'Ekonomicka previazanost'!E49/'Ekonomicka previazanost'!$BB49</f>
        <v>4.0015550115884313E-2</v>
      </c>
      <c r="F49" s="244">
        <f>'Ekonomicka previazanost'!F49/'Ekonomicka previazanost'!$BB49</f>
        <v>1.3438132685012694E-2</v>
      </c>
      <c r="G49" s="244">
        <f>'Ekonomicka previazanost'!G49/'Ekonomicka previazanost'!$BB49</f>
        <v>7.3073132248031095E-3</v>
      </c>
      <c r="H49" s="244">
        <f>'Ekonomicka previazanost'!H49/'Ekonomicka previazanost'!$BB49</f>
        <v>2.0671649623054584E-2</v>
      </c>
      <c r="I49" s="244">
        <f>'Ekonomicka previazanost'!I49/'Ekonomicka previazanost'!$BB49</f>
        <v>7.4594691507750884E-3</v>
      </c>
      <c r="J49" s="244">
        <f>'Ekonomicka previazanost'!J49/'Ekonomicka previazanost'!$BB49</f>
        <v>4.0918201131622436E-2</v>
      </c>
      <c r="K49" s="244">
        <f>'Ekonomicka previazanost'!K49/'Ekonomicka previazanost'!$BB49</f>
        <v>4.8812606456309353E-2</v>
      </c>
      <c r="L49" s="244">
        <f>'Ekonomicka previazanost'!L49/'Ekonomicka previazanost'!$BB49</f>
        <v>1.7698675496615447E-2</v>
      </c>
      <c r="M49" s="244">
        <f>'Ekonomicka previazanost'!M49/'Ekonomicka previazanost'!$BB49</f>
        <v>3.9938140376480108E-2</v>
      </c>
      <c r="N49" s="244">
        <f>'Ekonomicka previazanost'!N49/'Ekonomicka previazanost'!$BB49</f>
        <v>3.8228361906576809E-2</v>
      </c>
      <c r="O49" s="244">
        <f>'Ekonomicka previazanost'!O49/'Ekonomicka previazanost'!$BB49</f>
        <v>8.8859997481211851E-3</v>
      </c>
      <c r="P49" s="244">
        <f>'Ekonomicka previazanost'!P49/'Ekonomicka previazanost'!$BB49</f>
        <v>4.829019285908745E-2</v>
      </c>
      <c r="Q49" s="244">
        <f>'Ekonomicka previazanost'!Q49/'Ekonomicka previazanost'!$BB49</f>
        <v>4.0762855849185795E-3</v>
      </c>
      <c r="R49" s="244">
        <f>'Ekonomicka previazanost'!R49/'Ekonomicka previazanost'!$BB49</f>
        <v>1.564921747754789E-2</v>
      </c>
      <c r="S49" s="244">
        <f>'Ekonomicka previazanost'!S49/'Ekonomicka previazanost'!$BB49</f>
        <v>7.8282983816068009E-3</v>
      </c>
      <c r="T49" s="244">
        <f>'Ekonomicka previazanost'!T49/'Ekonomicka previazanost'!$BB49</f>
        <v>1.5805620990753447E-2</v>
      </c>
      <c r="U49" s="244">
        <f>'Ekonomicka previazanost'!U49/'Ekonomicka previazanost'!$BB49</f>
        <v>6.2298700922165237E-3</v>
      </c>
      <c r="V49" s="244">
        <f>'Ekonomicka previazanost'!V49/'Ekonomicka previazanost'!$BB49</f>
        <v>1.0507015811060142E-2</v>
      </c>
      <c r="W49" s="244">
        <f>'Ekonomicka previazanost'!W49/'Ekonomicka previazanost'!$BB49</f>
        <v>2.0986787374570513E-2</v>
      </c>
      <c r="X49" s="244">
        <f>'Ekonomicka previazanost'!X49/'Ekonomicka previazanost'!$BB49</f>
        <v>1.0765756158684954E-2</v>
      </c>
      <c r="Y49" s="244">
        <f>'Ekonomicka previazanost'!Y49/'Ekonomicka previazanost'!$BB49</f>
        <v>1.5796213898345967E-2</v>
      </c>
      <c r="Z49" s="244">
        <f>'Ekonomicka previazanost'!Z49/'Ekonomicka previazanost'!$BB49</f>
        <v>3.345800081861409E-3</v>
      </c>
      <c r="AA49" s="244">
        <f>'Ekonomicka previazanost'!AA49/'Ekonomicka previazanost'!$BB49</f>
        <v>1.7775929739412819E-2</v>
      </c>
      <c r="AB49" s="244">
        <f>'Ekonomicka previazanost'!AB49/'Ekonomicka previazanost'!$BB49</f>
        <v>1.4952081387024395E-3</v>
      </c>
      <c r="AC49" s="244">
        <f>'Ekonomicka previazanost'!AC49/'Ekonomicka previazanost'!$BB49</f>
        <v>1.6814503477878461E-2</v>
      </c>
      <c r="AD49" s="244">
        <f>'Ekonomicka previazanost'!AD49/'Ekonomicka previazanost'!$BB49</f>
        <v>1.2000607345538284E-2</v>
      </c>
      <c r="AE49" s="244">
        <f>'Ekonomicka previazanost'!AE49/'Ekonomicka previazanost'!$BB49</f>
        <v>1.4201394132384772E-2</v>
      </c>
      <c r="AF49" s="244">
        <f>'Ekonomicka previazanost'!AF49/'Ekonomicka previazanost'!$BB49</f>
        <v>1.6746102169324206E-2</v>
      </c>
      <c r="AG49" s="244">
        <f>'Ekonomicka previazanost'!AG49/'Ekonomicka previazanost'!$BB49</f>
        <v>1.1003992801548745E-2</v>
      </c>
      <c r="AH49" s="244">
        <f>'Ekonomicka previazanost'!AH49/'Ekonomicka previazanost'!$BB49</f>
        <v>7.1885497949603638E-2</v>
      </c>
      <c r="AI49" s="244">
        <f>'Ekonomicka previazanost'!AI49/'Ekonomicka previazanost'!$BB49</f>
        <v>4.774021063168174E-2</v>
      </c>
      <c r="AJ49" s="244">
        <f>'Ekonomicka previazanost'!AJ49/'Ekonomicka previazanost'!$BB49</f>
        <v>5.8589907655057331E-3</v>
      </c>
      <c r="AK49" s="244">
        <f>'Ekonomicka previazanost'!AK49/'Ekonomicka previazanost'!$BB49</f>
        <v>3.3640630113424635E-2</v>
      </c>
      <c r="AL49" s="244">
        <f>'Ekonomicka previazanost'!AL49/'Ekonomicka previazanost'!$BB49</f>
        <v>1.229099473411272E-2</v>
      </c>
      <c r="AM49" s="244">
        <f>'Ekonomicka previazanost'!AM49/'Ekonomicka previazanost'!$BB49</f>
        <v>2.0269355953506745E-2</v>
      </c>
      <c r="AN49" s="244">
        <f>'Ekonomicka previazanost'!AN49/'Ekonomicka previazanost'!$BB49</f>
        <v>1.0572350302664457E-2</v>
      </c>
      <c r="AO49" s="244">
        <f>'Ekonomicka previazanost'!AO49/'Ekonomicka previazanost'!$BB49</f>
        <v>2.668753736981069E-2</v>
      </c>
      <c r="AP49" s="244">
        <f>'Ekonomicka previazanost'!AP49/'Ekonomicka previazanost'!$BB49</f>
        <v>1.3637980430044862E-2</v>
      </c>
      <c r="AQ49" s="244">
        <f>'Ekonomicka previazanost'!AQ49/'Ekonomicka previazanost'!$BB49</f>
        <v>7.4392590477279615E-3</v>
      </c>
      <c r="AR49" s="244">
        <f>'Ekonomicka previazanost'!AR49/'Ekonomicka previazanost'!$BB49</f>
        <v>4.3902489729714125E-2</v>
      </c>
      <c r="AS49" s="244">
        <f>'Ekonomicka previazanost'!AS49/'Ekonomicka previazanost'!$BB49</f>
        <v>3.9835232087266741E-2</v>
      </c>
      <c r="AT49" s="244">
        <f>'Ekonomicka previazanost'!AT49/'Ekonomicka previazanost'!$BB49</f>
        <v>6.1213248750411125E-3</v>
      </c>
      <c r="AU49" s="244">
        <f>'Ekonomicka previazanost'!AU49/'Ekonomicka previazanost'!$BB49</f>
        <v>2.4204522042795162E-2</v>
      </c>
      <c r="AV49" s="244">
        <f>'Ekonomicka previazanost'!AV49/'Ekonomicka previazanost'!$BB49</f>
        <v>1.8341594052061476E-2</v>
      </c>
      <c r="AW49" s="244">
        <f>'Ekonomicka previazanost'!AW49/'Ekonomicka previazanost'!$BB49</f>
        <v>0</v>
      </c>
      <c r="AX49" s="244">
        <f>'Ekonomicka previazanost'!AX49/'Ekonomicka previazanost'!$BB49</f>
        <v>3.2144023349434302E-2</v>
      </c>
      <c r="AY49" s="244">
        <f>'Ekonomicka previazanost'!AY49/'Ekonomicka previazanost'!$BB49</f>
        <v>1.9627763201664847E-2</v>
      </c>
      <c r="AZ49" s="244">
        <f>'Ekonomicka previazanost'!AZ49/'Ekonomicka previazanost'!$BB49</f>
        <v>8.0178615140865106E-3</v>
      </c>
      <c r="BB49" s="244">
        <f t="shared" si="0"/>
        <v>0.99999999999999978</v>
      </c>
    </row>
    <row r="50" spans="1:54" ht="14.25" customHeight="1" x14ac:dyDescent="0.25">
      <c r="A50" s="246" t="s">
        <v>53</v>
      </c>
      <c r="B50" s="244">
        <f>'Ekonomicka previazanost'!B50/'Ekonomicka previazanost'!$BB50</f>
        <v>9.4382075514580829E-3</v>
      </c>
      <c r="C50" s="244">
        <f>'Ekonomicka previazanost'!C50/'Ekonomicka previazanost'!$BB50</f>
        <v>1.0098273463547872E-2</v>
      </c>
      <c r="D50" s="244">
        <f>'Ekonomicka previazanost'!D50/'Ekonomicka previazanost'!$BB50</f>
        <v>1.3199808630249537E-2</v>
      </c>
      <c r="E50" s="244">
        <f>'Ekonomicka previazanost'!E50/'Ekonomicka previazanost'!$BB50</f>
        <v>3.6635574020677748E-2</v>
      </c>
      <c r="F50" s="244">
        <f>'Ekonomicka previazanost'!F50/'Ekonomicka previazanost'!$BB50</f>
        <v>1.6807405789232278E-2</v>
      </c>
      <c r="G50" s="244">
        <f>'Ekonomicka previazanost'!G50/'Ekonomicka previazanost'!$BB50</f>
        <v>1.3546211152012049E-2</v>
      </c>
      <c r="H50" s="244">
        <f>'Ekonomicka previazanost'!H50/'Ekonomicka previazanost'!$BB50</f>
        <v>2.2728011811783647E-2</v>
      </c>
      <c r="I50" s="244">
        <f>'Ekonomicka previazanost'!I50/'Ekonomicka previazanost'!$BB50</f>
        <v>8.8042411392622883E-3</v>
      </c>
      <c r="J50" s="244">
        <f>'Ekonomicka previazanost'!J50/'Ekonomicka previazanost'!$BB50</f>
        <v>4.2041561769250294E-2</v>
      </c>
      <c r="K50" s="244">
        <f>'Ekonomicka previazanost'!K50/'Ekonomicka previazanost'!$BB50</f>
        <v>1.4146490922560002E-2</v>
      </c>
      <c r="L50" s="244">
        <f>'Ekonomicka previazanost'!L50/'Ekonomicka previazanost'!$BB50</f>
        <v>4.745848915940416E-3</v>
      </c>
      <c r="M50" s="244">
        <f>'Ekonomicka previazanost'!M50/'Ekonomicka previazanost'!$BB50</f>
        <v>1.1206958523807773E-2</v>
      </c>
      <c r="N50" s="244">
        <f>'Ekonomicka previazanost'!N50/'Ekonomicka previazanost'!$BB50</f>
        <v>5.6706151233686219E-2</v>
      </c>
      <c r="O50" s="244">
        <f>'Ekonomicka previazanost'!O50/'Ekonomicka previazanost'!$BB50</f>
        <v>1.6237643326059686E-2</v>
      </c>
      <c r="P50" s="244">
        <f>'Ekonomicka previazanost'!P50/'Ekonomicka previazanost'!$BB50</f>
        <v>3.6475768351513893E-2</v>
      </c>
      <c r="Q50" s="244">
        <f>'Ekonomicka previazanost'!Q50/'Ekonomicka previazanost'!$BB50</f>
        <v>1.0623057835219251E-2</v>
      </c>
      <c r="R50" s="244">
        <f>'Ekonomicka previazanost'!R50/'Ekonomicka previazanost'!$BB50</f>
        <v>1.9048389357031625E-2</v>
      </c>
      <c r="S50" s="244">
        <f>'Ekonomicka previazanost'!S50/'Ekonomicka previazanost'!$BB50</f>
        <v>1.4107878737646769E-2</v>
      </c>
      <c r="T50" s="244">
        <f>'Ekonomicka previazanost'!T50/'Ekonomicka previazanost'!$BB50</f>
        <v>1.5218167145036191E-2</v>
      </c>
      <c r="U50" s="244">
        <f>'Ekonomicka previazanost'!U50/'Ekonomicka previazanost'!$BB50</f>
        <v>2.9989400113660468E-3</v>
      </c>
      <c r="V50" s="244">
        <f>'Ekonomicka previazanost'!V50/'Ekonomicka previazanost'!$BB50</f>
        <v>1.1231409564337966E-2</v>
      </c>
      <c r="W50" s="244">
        <f>'Ekonomicka previazanost'!W50/'Ekonomicka previazanost'!$BB50</f>
        <v>2.1941280555128582E-2</v>
      </c>
      <c r="X50" s="244">
        <f>'Ekonomicka previazanost'!X50/'Ekonomicka previazanost'!$BB50</f>
        <v>1.2309446926824889E-2</v>
      </c>
      <c r="Y50" s="244">
        <f>'Ekonomicka previazanost'!Y50/'Ekonomicka previazanost'!$BB50</f>
        <v>1.6265970683356171E-2</v>
      </c>
      <c r="Z50" s="244">
        <f>'Ekonomicka previazanost'!Z50/'Ekonomicka previazanost'!$BB50</f>
        <v>3.3549349682117056E-3</v>
      </c>
      <c r="AA50" s="244">
        <f>'Ekonomicka previazanost'!AA50/'Ekonomicka previazanost'!$BB50</f>
        <v>1.8486400193744996E-2</v>
      </c>
      <c r="AB50" s="244">
        <f>'Ekonomicka previazanost'!AB50/'Ekonomicka previazanost'!$BB50</f>
        <v>3.5809383125626616E-3</v>
      </c>
      <c r="AC50" s="244">
        <f>'Ekonomicka previazanost'!AC50/'Ekonomicka previazanost'!$BB50</f>
        <v>8.9725769074987995E-3</v>
      </c>
      <c r="AD50" s="244">
        <f>'Ekonomicka previazanost'!AD50/'Ekonomicka previazanost'!$BB50</f>
        <v>4.8363941970444553E-3</v>
      </c>
      <c r="AE50" s="244">
        <f>'Ekonomicka previazanost'!AE50/'Ekonomicka previazanost'!$BB50</f>
        <v>1.300185114104618E-2</v>
      </c>
      <c r="AF50" s="244">
        <f>'Ekonomicka previazanost'!AF50/'Ekonomicka previazanost'!$BB50</f>
        <v>1.9449722853793927E-2</v>
      </c>
      <c r="AG50" s="244">
        <f>'Ekonomicka previazanost'!AG50/'Ekonomicka previazanost'!$BB50</f>
        <v>1.5547429569704977E-2</v>
      </c>
      <c r="AH50" s="244">
        <f>'Ekonomicka previazanost'!AH50/'Ekonomicka previazanost'!$BB50</f>
        <v>6.9233104111276353E-2</v>
      </c>
      <c r="AI50" s="244">
        <f>'Ekonomicka previazanost'!AI50/'Ekonomicka previazanost'!$BB50</f>
        <v>1.2069248327774363E-2</v>
      </c>
      <c r="AJ50" s="244">
        <f>'Ekonomicka previazanost'!AJ50/'Ekonomicka previazanost'!$BB50</f>
        <v>5.9832401285141333E-3</v>
      </c>
      <c r="AK50" s="244">
        <f>'Ekonomicka previazanost'!AK50/'Ekonomicka previazanost'!$BB50</f>
        <v>2.9026293431349756E-2</v>
      </c>
      <c r="AL50" s="244">
        <f>'Ekonomicka previazanost'!AL50/'Ekonomicka previazanost'!$BB50</f>
        <v>1.517327118666527E-2</v>
      </c>
      <c r="AM50" s="244">
        <f>'Ekonomicka previazanost'!AM50/'Ekonomicka previazanost'!$BB50</f>
        <v>2.7407667768838267E-2</v>
      </c>
      <c r="AN50" s="244">
        <f>'Ekonomicka previazanost'!AN50/'Ekonomicka previazanost'!$BB50</f>
        <v>2.369984126456607E-2</v>
      </c>
      <c r="AO50" s="244">
        <f>'Ekonomicka previazanost'!AO50/'Ekonomicka previazanost'!$BB50</f>
        <v>2.8686424856159305E-2</v>
      </c>
      <c r="AP50" s="244">
        <f>'Ekonomicka previazanost'!AP50/'Ekonomicka previazanost'!$BB50</f>
        <v>1.7207535944534318E-2</v>
      </c>
      <c r="AQ50" s="244">
        <f>'Ekonomicka previazanost'!AQ50/'Ekonomicka previazanost'!$BB50</f>
        <v>1.6985012116743876E-2</v>
      </c>
      <c r="AR50" s="244">
        <f>'Ekonomicka previazanost'!AR50/'Ekonomicka previazanost'!$BB50</f>
        <v>3.7066844218887632E-2</v>
      </c>
      <c r="AS50" s="244">
        <f>'Ekonomicka previazanost'!AS50/'Ekonomicka previazanost'!$BB50</f>
        <v>4.7510572576703575E-2</v>
      </c>
      <c r="AT50" s="244">
        <f>'Ekonomicka previazanost'!AT50/'Ekonomicka previazanost'!$BB50</f>
        <v>1.2183066833553182E-2</v>
      </c>
      <c r="AU50" s="244">
        <f>'Ekonomicka previazanost'!AU50/'Ekonomicka previazanost'!$BB50</f>
        <v>4.1075229888167412E-2</v>
      </c>
      <c r="AV50" s="244">
        <f>'Ekonomicka previazanost'!AV50/'Ekonomicka previazanost'!$BB50</f>
        <v>3.4915045028867581E-2</v>
      </c>
      <c r="AW50" s="244">
        <f>'Ekonomicka previazanost'!AW50/'Ekonomicka previazanost'!$BB50</f>
        <v>1.7841258749517926E-2</v>
      </c>
      <c r="AX50" s="244">
        <f>'Ekonomicka previazanost'!AX50/'Ekonomicka previazanost'!$BB50</f>
        <v>0</v>
      </c>
      <c r="AY50" s="244">
        <f>'Ekonomicka previazanost'!AY50/'Ekonomicka previazanost'!$BB50</f>
        <v>2.7580528377866891E-2</v>
      </c>
      <c r="AZ50" s="244">
        <f>'Ekonomicka previazanost'!AZ50/'Ekonomicka previazanost'!$BB50</f>
        <v>1.2562869629416875E-2</v>
      </c>
      <c r="BB50" s="244">
        <f t="shared" si="0"/>
        <v>0.99999999999999967</v>
      </c>
    </row>
    <row r="51" spans="1:54" ht="14.25" customHeight="1" x14ac:dyDescent="0.25">
      <c r="A51" s="246" t="s">
        <v>54</v>
      </c>
      <c r="B51" s="244">
        <f>'Ekonomicka previazanost'!B51/'Ekonomicka previazanost'!$BB51</f>
        <v>6.6499550812060436E-3</v>
      </c>
      <c r="C51" s="244">
        <f>'Ekonomicka previazanost'!C51/'Ekonomicka previazanost'!$BB51</f>
        <v>8.4666114663660454E-3</v>
      </c>
      <c r="D51" s="244">
        <f>'Ekonomicka previazanost'!D51/'Ekonomicka previazanost'!$BB51</f>
        <v>1.8584232416238907E-2</v>
      </c>
      <c r="E51" s="244">
        <f>'Ekonomicka previazanost'!E51/'Ekonomicka previazanost'!$BB51</f>
        <v>2.7548587704686756E-2</v>
      </c>
      <c r="F51" s="244">
        <f>'Ekonomicka previazanost'!F51/'Ekonomicka previazanost'!$BB51</f>
        <v>1.523571397727809E-2</v>
      </c>
      <c r="G51" s="244">
        <f>'Ekonomicka previazanost'!G51/'Ekonomicka previazanost'!$BB51</f>
        <v>2.2510193040396698E-2</v>
      </c>
      <c r="H51" s="244">
        <f>'Ekonomicka previazanost'!H51/'Ekonomicka previazanost'!$BB51</f>
        <v>2.0363144519405942E-2</v>
      </c>
      <c r="I51" s="244">
        <f>'Ekonomicka previazanost'!I51/'Ekonomicka previazanost'!$BB51</f>
        <v>7.8403280118893911E-3</v>
      </c>
      <c r="J51" s="244">
        <f>'Ekonomicka previazanost'!J51/'Ekonomicka previazanost'!$BB51</f>
        <v>5.1125020420242473E-2</v>
      </c>
      <c r="K51" s="244">
        <f>'Ekonomicka previazanost'!K51/'Ekonomicka previazanost'!$BB51</f>
        <v>1.352096686804439E-2</v>
      </c>
      <c r="L51" s="244">
        <f>'Ekonomicka previazanost'!L51/'Ekonomicka previazanost'!$BB51</f>
        <v>7.0161745154041439E-3</v>
      </c>
      <c r="M51" s="244">
        <f>'Ekonomicka previazanost'!M51/'Ekonomicka previazanost'!$BB51</f>
        <v>1.2192891446238611E-2</v>
      </c>
      <c r="N51" s="244">
        <f>'Ekonomicka previazanost'!N51/'Ekonomicka previazanost'!$BB51</f>
        <v>3.9883297567211068E-2</v>
      </c>
      <c r="O51" s="244">
        <f>'Ekonomicka previazanost'!O51/'Ekonomicka previazanost'!$BB51</f>
        <v>1.9389045953577738E-2</v>
      </c>
      <c r="P51" s="244">
        <f>'Ekonomicka previazanost'!P51/'Ekonomicka previazanost'!$BB51</f>
        <v>2.7530110504503848E-2</v>
      </c>
      <c r="Q51" s="244">
        <f>'Ekonomicka previazanost'!Q51/'Ekonomicka previazanost'!$BB51</f>
        <v>5.665968068148345E-3</v>
      </c>
      <c r="R51" s="244">
        <f>'Ekonomicka previazanost'!R51/'Ekonomicka previazanost'!$BB51</f>
        <v>2.6815401376332874E-2</v>
      </c>
      <c r="S51" s="244">
        <f>'Ekonomicka previazanost'!S51/'Ekonomicka previazanost'!$BB51</f>
        <v>2.1303319429335287E-2</v>
      </c>
      <c r="T51" s="244">
        <f>'Ekonomicka previazanost'!T51/'Ekonomicka previazanost'!$BB51</f>
        <v>1.2718290896579431E-2</v>
      </c>
      <c r="U51" s="244">
        <f>'Ekonomicka previazanost'!U51/'Ekonomicka previazanost'!$BB51</f>
        <v>5.2647798324474762E-3</v>
      </c>
      <c r="V51" s="244">
        <f>'Ekonomicka previazanost'!V51/'Ekonomicka previazanost'!$BB51</f>
        <v>2.0457324504250488E-2</v>
      </c>
      <c r="W51" s="244">
        <f>'Ekonomicka previazanost'!W51/'Ekonomicka previazanost'!$BB51</f>
        <v>2.1815296398465741E-2</v>
      </c>
      <c r="X51" s="244">
        <f>'Ekonomicka previazanost'!X51/'Ekonomicka previazanost'!$BB51</f>
        <v>1.5204172352123135E-2</v>
      </c>
      <c r="Y51" s="244">
        <f>'Ekonomicka previazanost'!Y51/'Ekonomicka previazanost'!$BB51</f>
        <v>1.7495676834252856E-2</v>
      </c>
      <c r="Z51" s="244">
        <f>'Ekonomicka previazanost'!Z51/'Ekonomicka previazanost'!$BB51</f>
        <v>4.5930050359298058E-3</v>
      </c>
      <c r="AA51" s="244">
        <f>'Ekonomicka previazanost'!AA51/'Ekonomicka previazanost'!$BB51</f>
        <v>2.6653100371108372E-2</v>
      </c>
      <c r="AB51" s="244">
        <f>'Ekonomicka previazanost'!AB51/'Ekonomicka previazanost'!$BB51</f>
        <v>1.8126023770527609E-3</v>
      </c>
      <c r="AC51" s="244">
        <f>'Ekonomicka previazanost'!AC51/'Ekonomicka previazanost'!$BB51</f>
        <v>7.3169793904944956E-3</v>
      </c>
      <c r="AD51" s="244">
        <f>'Ekonomicka previazanost'!AD51/'Ekonomicka previazanost'!$BB51</f>
        <v>5.2287017235031642E-3</v>
      </c>
      <c r="AE51" s="244">
        <f>'Ekonomicka previazanost'!AE51/'Ekonomicka previazanost'!$BB51</f>
        <v>9.7769079933134884E-3</v>
      </c>
      <c r="AF51" s="244">
        <f>'Ekonomicka previazanost'!AF51/'Ekonomicka previazanost'!$BB51</f>
        <v>1.6542787110122168E-2</v>
      </c>
      <c r="AG51" s="244">
        <f>'Ekonomicka previazanost'!AG51/'Ekonomicka previazanost'!$BB51</f>
        <v>1.198327914886675E-2</v>
      </c>
      <c r="AH51" s="244">
        <f>'Ekonomicka previazanost'!AH51/'Ekonomicka previazanost'!$BB51</f>
        <v>6.3118970189858292E-2</v>
      </c>
      <c r="AI51" s="244">
        <f>'Ekonomicka previazanost'!AI51/'Ekonomicka previazanost'!$BB51</f>
        <v>1.3733360645254088E-2</v>
      </c>
      <c r="AJ51" s="244">
        <f>'Ekonomicka previazanost'!AJ51/'Ekonomicka previazanost'!$BB51</f>
        <v>4.2935353324720735E-3</v>
      </c>
      <c r="AK51" s="244">
        <f>'Ekonomicka previazanost'!AK51/'Ekonomicka previazanost'!$BB51</f>
        <v>2.6312088586686568E-2</v>
      </c>
      <c r="AL51" s="244">
        <f>'Ekonomicka previazanost'!AL51/'Ekonomicka previazanost'!$BB51</f>
        <v>1.1917081837676289E-2</v>
      </c>
      <c r="AM51" s="244">
        <f>'Ekonomicka previazanost'!AM51/'Ekonomicka previazanost'!$BB51</f>
        <v>1.7559619988702424E-2</v>
      </c>
      <c r="AN51" s="244">
        <f>'Ekonomicka previazanost'!AN51/'Ekonomicka previazanost'!$BB51</f>
        <v>2.4171167749027941E-2</v>
      </c>
      <c r="AO51" s="244">
        <f>'Ekonomicka previazanost'!AO51/'Ekonomicka previazanost'!$BB51</f>
        <v>4.0415547151929201E-2</v>
      </c>
      <c r="AP51" s="244">
        <f>'Ekonomicka previazanost'!AP51/'Ekonomicka previazanost'!$BB51</f>
        <v>1.1972444503131173E-2</v>
      </c>
      <c r="AQ51" s="244">
        <f>'Ekonomicka previazanost'!AQ51/'Ekonomicka previazanost'!$BB51</f>
        <v>1.2329146076521956E-2</v>
      </c>
      <c r="AR51" s="244">
        <f>'Ekonomicka previazanost'!AR51/'Ekonomicka previazanost'!$BB51</f>
        <v>4.1143916746742962E-2</v>
      </c>
      <c r="AS51" s="244">
        <f>'Ekonomicka previazanost'!AS51/'Ekonomicka previazanost'!$BB51</f>
        <v>4.4755660461279351E-2</v>
      </c>
      <c r="AT51" s="244">
        <f>'Ekonomicka previazanost'!AT51/'Ekonomicka previazanost'!$BB51</f>
        <v>1.1238244619329277E-2</v>
      </c>
      <c r="AU51" s="244">
        <f>'Ekonomicka previazanost'!AU51/'Ekonomicka previazanost'!$BB51</f>
        <v>3.6470369152744771E-2</v>
      </c>
      <c r="AV51" s="244">
        <f>'Ekonomicka previazanost'!AV51/'Ekonomicka previazanost'!$BB51</f>
        <v>2.885432784239321E-2</v>
      </c>
      <c r="AW51" s="244">
        <f>'Ekonomicka previazanost'!AW51/'Ekonomicka previazanost'!$BB51</f>
        <v>1.7978608142644292E-2</v>
      </c>
      <c r="AX51" s="244">
        <f>'Ekonomicka previazanost'!AX51/'Ekonomicka previazanost'!$BB51</f>
        <v>4.5515842086201554E-2</v>
      </c>
      <c r="AY51" s="244">
        <f>'Ekonomicka previazanost'!AY51/'Ekonomicka previazanost'!$BB51</f>
        <v>0</v>
      </c>
      <c r="AZ51" s="244">
        <f>'Ekonomicka previazanost'!AZ51/'Ekonomicka previazanost'!$BB51</f>
        <v>1.9716202552387811E-2</v>
      </c>
      <c r="BB51" s="244">
        <f t="shared" si="0"/>
        <v>1</v>
      </c>
    </row>
    <row r="52" spans="1:54" ht="14.25" customHeight="1" x14ac:dyDescent="0.25">
      <c r="A52" s="245" t="s">
        <v>55</v>
      </c>
      <c r="B52" s="244">
        <f>'Ekonomicka previazanost'!B52/'Ekonomicka previazanost'!$BB52</f>
        <v>3.2187516069480436E-3</v>
      </c>
      <c r="C52" s="244">
        <f>'Ekonomicka previazanost'!C52/'Ekonomicka previazanost'!$BB52</f>
        <v>5.4738900298105173E-3</v>
      </c>
      <c r="D52" s="244">
        <f>'Ekonomicka previazanost'!D52/'Ekonomicka previazanost'!$BB52</f>
        <v>7.3400225656125827E-3</v>
      </c>
      <c r="E52" s="244">
        <f>'Ekonomicka previazanost'!E52/'Ekonomicka previazanost'!$BB52</f>
        <v>2.1232567144988695E-2</v>
      </c>
      <c r="F52" s="244">
        <f>'Ekonomicka previazanost'!F52/'Ekonomicka previazanost'!$BB52</f>
        <v>9.2776178242152309E-3</v>
      </c>
      <c r="G52" s="244">
        <f>'Ekonomicka previazanost'!G52/'Ekonomicka previazanost'!$BB52</f>
        <v>1.6961480524525483E-2</v>
      </c>
      <c r="H52" s="244">
        <f>'Ekonomicka previazanost'!H52/'Ekonomicka previazanost'!$BB52</f>
        <v>2.7279867958280246E-2</v>
      </c>
      <c r="I52" s="244">
        <f>'Ekonomicka previazanost'!I52/'Ekonomicka previazanost'!$BB52</f>
        <v>4.1745197143086242E-3</v>
      </c>
      <c r="J52" s="244">
        <f>'Ekonomicka previazanost'!J52/'Ekonomicka previazanost'!$BB52</f>
        <v>5.6014443382303165E-2</v>
      </c>
      <c r="K52" s="244">
        <f>'Ekonomicka previazanost'!K52/'Ekonomicka previazanost'!$BB52</f>
        <v>1.3132503840706114E-2</v>
      </c>
      <c r="L52" s="244">
        <f>'Ekonomicka previazanost'!L52/'Ekonomicka previazanost'!$BB52</f>
        <v>1.1119875067133283E-2</v>
      </c>
      <c r="M52" s="244">
        <f>'Ekonomicka previazanost'!M52/'Ekonomicka previazanost'!$BB52</f>
        <v>1.224737930377387E-2</v>
      </c>
      <c r="N52" s="244">
        <f>'Ekonomicka previazanost'!N52/'Ekonomicka previazanost'!$BB52</f>
        <v>2.7673360615925763E-2</v>
      </c>
      <c r="O52" s="244">
        <f>'Ekonomicka previazanost'!O52/'Ekonomicka previazanost'!$BB52</f>
        <v>1.3146216345262028E-2</v>
      </c>
      <c r="P52" s="244">
        <f>'Ekonomicka previazanost'!P52/'Ekonomicka previazanost'!$BB52</f>
        <v>3.1545054330812949E-2</v>
      </c>
      <c r="Q52" s="244">
        <f>'Ekonomicka previazanost'!Q52/'Ekonomicka previazanost'!$BB52</f>
        <v>3.2028438771937841E-3</v>
      </c>
      <c r="R52" s="244">
        <f>'Ekonomicka previazanost'!R52/'Ekonomicka previazanost'!$BB52</f>
        <v>3.3978539764727714E-2</v>
      </c>
      <c r="S52" s="244">
        <f>'Ekonomicka previazanost'!S52/'Ekonomicka previazanost'!$BB52</f>
        <v>1.5956200965998549E-2</v>
      </c>
      <c r="T52" s="244">
        <f>'Ekonomicka previazanost'!T52/'Ekonomicka previazanost'!$BB52</f>
        <v>8.5279287208132881E-3</v>
      </c>
      <c r="U52" s="244">
        <f>'Ekonomicka previazanost'!U52/'Ekonomicka previazanost'!$BB52</f>
        <v>4.7990489734505131E-3</v>
      </c>
      <c r="V52" s="244">
        <f>'Ekonomicka previazanost'!V52/'Ekonomicka previazanost'!$BB52</f>
        <v>1.6392731035130156E-2</v>
      </c>
      <c r="W52" s="244">
        <f>'Ekonomicka previazanost'!W52/'Ekonomicka previazanost'!$BB52</f>
        <v>1.9755790310336894E-2</v>
      </c>
      <c r="X52" s="244">
        <f>'Ekonomicka previazanost'!X52/'Ekonomicka previazanost'!$BB52</f>
        <v>1.067799491620898E-2</v>
      </c>
      <c r="Y52" s="244">
        <f>'Ekonomicka previazanost'!Y52/'Ekonomicka previazanost'!$BB52</f>
        <v>1.1623661328862375E-2</v>
      </c>
      <c r="Z52" s="244">
        <f>'Ekonomicka previazanost'!Z52/'Ekonomicka previazanost'!$BB52</f>
        <v>6.1779195594263009E-3</v>
      </c>
      <c r="AA52" s="244">
        <f>'Ekonomicka previazanost'!AA52/'Ekonomicka previazanost'!$BB52</f>
        <v>1.6417262015470762E-2</v>
      </c>
      <c r="AB52" s="244">
        <f>'Ekonomicka previazanost'!AB52/'Ekonomicka previazanost'!$BB52</f>
        <v>2.1973558397794016E-3</v>
      </c>
      <c r="AC52" s="244">
        <f>'Ekonomicka previazanost'!AC52/'Ekonomicka previazanost'!$BB52</f>
        <v>2.1383313686308403E-2</v>
      </c>
      <c r="AD52" s="244">
        <f>'Ekonomicka previazanost'!AD52/'Ekonomicka previazanost'!$BB52</f>
        <v>1.1987966272330708E-2</v>
      </c>
      <c r="AE52" s="244">
        <f>'Ekonomicka previazanost'!AE52/'Ekonomicka previazanost'!$BB52</f>
        <v>7.5353719640259042E-3</v>
      </c>
      <c r="AF52" s="244">
        <f>'Ekonomicka previazanost'!AF52/'Ekonomicka previazanost'!$BB52</f>
        <v>3.6340105747823565E-2</v>
      </c>
      <c r="AG52" s="244">
        <f>'Ekonomicka previazanost'!AG52/'Ekonomicka previazanost'!$BB52</f>
        <v>1.03892341317443E-2</v>
      </c>
      <c r="AH52" s="244">
        <f>'Ekonomicka previazanost'!AH52/'Ekonomicka previazanost'!$BB52</f>
        <v>5.5584528144083316E-2</v>
      </c>
      <c r="AI52" s="244">
        <f>'Ekonomicka previazanost'!AI52/'Ekonomicka previazanost'!$BB52</f>
        <v>1.0419841138598581E-2</v>
      </c>
      <c r="AJ52" s="244">
        <f>'Ekonomicka previazanost'!AJ52/'Ekonomicka previazanost'!$BB52</f>
        <v>2.8065472046815091E-3</v>
      </c>
      <c r="AK52" s="244">
        <f>'Ekonomicka previazanost'!AK52/'Ekonomicka previazanost'!$BB52</f>
        <v>5.2509469677176387E-2</v>
      </c>
      <c r="AL52" s="244">
        <f>'Ekonomicka previazanost'!AL52/'Ekonomicka previazanost'!$BB52</f>
        <v>1.1603896723417535E-2</v>
      </c>
      <c r="AM52" s="244">
        <f>'Ekonomicka previazanost'!AM52/'Ekonomicka previazanost'!$BB52</f>
        <v>2.1283985240440159E-2</v>
      </c>
      <c r="AN52" s="244">
        <f>'Ekonomicka previazanost'!AN52/'Ekonomicka previazanost'!$BB52</f>
        <v>2.400918740829101E-2</v>
      </c>
      <c r="AO52" s="244">
        <f>'Ekonomicka previazanost'!AO52/'Ekonomicka previazanost'!$BB52</f>
        <v>7.0309767491888678E-2</v>
      </c>
      <c r="AP52" s="244">
        <f>'Ekonomicka previazanost'!AP52/'Ekonomicka previazanost'!$BB52</f>
        <v>2.225872649590134E-2</v>
      </c>
      <c r="AQ52" s="244">
        <f>'Ekonomicka previazanost'!AQ52/'Ekonomicka previazanost'!$BB52</f>
        <v>9.1123636654330438E-3</v>
      </c>
      <c r="AR52" s="244">
        <f>'Ekonomicka previazanost'!AR52/'Ekonomicka previazanost'!$BB52</f>
        <v>2.2791598112316496E-2</v>
      </c>
      <c r="AS52" s="244">
        <f>'Ekonomicka previazanost'!AS52/'Ekonomicka previazanost'!$BB52</f>
        <v>3.6672165074446414E-2</v>
      </c>
      <c r="AT52" s="244">
        <f>'Ekonomicka previazanost'!AT52/'Ekonomicka previazanost'!$BB52</f>
        <v>1.1608588401988617E-2</v>
      </c>
      <c r="AU52" s="244">
        <f>'Ekonomicka previazanost'!AU52/'Ekonomicka previazanost'!$BB52</f>
        <v>2.7319500678553581E-2</v>
      </c>
      <c r="AV52" s="244">
        <f>'Ekonomicka previazanost'!AV52/'Ekonomicka previazanost'!$BB52</f>
        <v>2.7404549394757276E-2</v>
      </c>
      <c r="AW52" s="244">
        <f>'Ekonomicka previazanost'!AW52/'Ekonomicka previazanost'!$BB52</f>
        <v>1.4924863689382542E-2</v>
      </c>
      <c r="AX52" s="244">
        <f>'Ekonomicka previazanost'!AX52/'Ekonomicka previazanost'!$BB52</f>
        <v>4.2132324323062874E-2</v>
      </c>
      <c r="AY52" s="244">
        <f>'Ekonomicka previazanost'!AY52/'Ekonomicka previazanost'!$BB52</f>
        <v>4.0067277771342585E-2</v>
      </c>
      <c r="AZ52" s="244">
        <f>'Ekonomicka previazanost'!AZ52/'Ekonomicka previazanost'!$BB52</f>
        <v>0</v>
      </c>
      <c r="BB52" s="244">
        <f t="shared" si="0"/>
        <v>1.0000000000000002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D9EAD5"/>
  </sheetPr>
  <dimension ref="A1:AZ1000"/>
  <sheetViews>
    <sheetView workbookViewId="0">
      <selection activeCell="C57" sqref="C57"/>
    </sheetView>
  </sheetViews>
  <sheetFormatPr defaultColWidth="12.625" defaultRowHeight="15" customHeight="1" x14ac:dyDescent="0.2"/>
  <cols>
    <col min="1" max="1" width="17.625" customWidth="1"/>
    <col min="2" max="52" width="8.125" customWidth="1"/>
  </cols>
  <sheetData>
    <row r="1" spans="1:52" ht="14.25" customHeight="1" x14ac:dyDescent="0.25">
      <c r="A1" s="372" t="s">
        <v>1094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3">
        <v>0</v>
      </c>
      <c r="C2" s="373">
        <v>12251.34</v>
      </c>
      <c r="D2" s="373">
        <v>13744.85</v>
      </c>
      <c r="E2" s="373">
        <v>1594.29</v>
      </c>
      <c r="F2" s="373">
        <v>9608.15</v>
      </c>
      <c r="G2" s="373">
        <v>473.48</v>
      </c>
      <c r="H2" s="373">
        <v>1030.03</v>
      </c>
      <c r="I2" s="373">
        <v>12642.96</v>
      </c>
      <c r="J2" s="373">
        <v>7040.44</v>
      </c>
      <c r="K2" s="373">
        <v>1848.5</v>
      </c>
      <c r="L2" s="373">
        <v>1968.94</v>
      </c>
      <c r="M2" s="373">
        <v>2339.4699999999998</v>
      </c>
      <c r="N2" s="373">
        <v>1545.6</v>
      </c>
      <c r="O2" s="373">
        <v>270.67</v>
      </c>
      <c r="P2" s="373">
        <v>1661.01</v>
      </c>
      <c r="Q2" s="373">
        <v>595.69000000000005</v>
      </c>
      <c r="R2" s="373">
        <v>5934.13</v>
      </c>
      <c r="S2" s="373">
        <v>3116.21</v>
      </c>
      <c r="T2" s="373">
        <v>2514.09</v>
      </c>
      <c r="U2" s="373">
        <v>3615.75</v>
      </c>
      <c r="V2" s="373">
        <v>1728.61</v>
      </c>
      <c r="W2" s="373">
        <v>9351.75</v>
      </c>
      <c r="X2" s="373">
        <v>7978.8</v>
      </c>
      <c r="Y2" s="373">
        <v>8087.88</v>
      </c>
      <c r="Z2" s="373">
        <v>4914.8100000000004</v>
      </c>
      <c r="AA2" s="373">
        <v>8714.1299999999992</v>
      </c>
      <c r="AB2" s="373">
        <v>9082.9699999999993</v>
      </c>
      <c r="AC2" s="373">
        <v>1582.01</v>
      </c>
      <c r="AD2" s="373">
        <v>1777.32</v>
      </c>
      <c r="AE2" s="373">
        <v>1453.58</v>
      </c>
      <c r="AF2" s="373">
        <v>670.25</v>
      </c>
      <c r="AG2" s="373">
        <v>10703.14</v>
      </c>
      <c r="AH2" s="373">
        <v>1338.89</v>
      </c>
      <c r="AI2" s="373">
        <v>2291.88</v>
      </c>
      <c r="AJ2" s="373">
        <v>17900.71</v>
      </c>
      <c r="AK2" s="373">
        <v>1199.5999999999999</v>
      </c>
      <c r="AL2" s="373">
        <v>2405.7399999999998</v>
      </c>
      <c r="AM2" s="373">
        <v>836.25</v>
      </c>
      <c r="AN2" s="373">
        <v>657.89</v>
      </c>
      <c r="AO2" s="373">
        <v>5837.06</v>
      </c>
      <c r="AP2" s="373">
        <v>836.48</v>
      </c>
      <c r="AQ2" s="373">
        <v>693.93</v>
      </c>
      <c r="AR2" s="373">
        <v>2335.58</v>
      </c>
      <c r="AS2" s="373">
        <v>9146.36</v>
      </c>
      <c r="AT2" s="373">
        <v>325.64999999999998</v>
      </c>
      <c r="AU2" s="373">
        <v>2008.01</v>
      </c>
      <c r="AV2" s="373">
        <v>1142.33</v>
      </c>
      <c r="AW2" s="373">
        <v>2112.4</v>
      </c>
      <c r="AX2" s="373">
        <v>637.66</v>
      </c>
      <c r="AY2" s="373">
        <v>1304.07</v>
      </c>
      <c r="AZ2" s="373">
        <v>1180.74</v>
      </c>
    </row>
    <row r="3" spans="1:52" ht="14.25" customHeight="1" x14ac:dyDescent="0.25">
      <c r="A3" s="238" t="s">
        <v>6</v>
      </c>
      <c r="B3" s="373">
        <v>12251.34</v>
      </c>
      <c r="C3" s="373">
        <v>0</v>
      </c>
      <c r="D3" s="373">
        <v>12704.18</v>
      </c>
      <c r="E3" s="373">
        <v>11904.85</v>
      </c>
      <c r="F3" s="373">
        <v>2924.11</v>
      </c>
      <c r="G3" s="373">
        <v>12716.85</v>
      </c>
      <c r="H3" s="373">
        <v>12483.69</v>
      </c>
      <c r="I3" s="373">
        <v>766.26</v>
      </c>
      <c r="J3" s="373">
        <v>18898.060000000001</v>
      </c>
      <c r="K3" s="373">
        <v>12561.92</v>
      </c>
      <c r="L3" s="373">
        <v>13495.23</v>
      </c>
      <c r="M3" s="373">
        <v>13672.68</v>
      </c>
      <c r="N3" s="373">
        <v>11464.33</v>
      </c>
      <c r="O3" s="373">
        <v>12239.64</v>
      </c>
      <c r="P3" s="373">
        <v>12065.04</v>
      </c>
      <c r="Q3" s="373">
        <v>12168.95</v>
      </c>
      <c r="R3" s="373">
        <v>15925.89</v>
      </c>
      <c r="S3" s="373">
        <v>14403.14</v>
      </c>
      <c r="T3" s="373">
        <v>11508.85</v>
      </c>
      <c r="U3" s="373">
        <v>12128.41</v>
      </c>
      <c r="V3" s="373">
        <v>12763.57</v>
      </c>
      <c r="W3" s="373">
        <v>18069.14</v>
      </c>
      <c r="X3" s="373">
        <v>7684.99</v>
      </c>
      <c r="Y3" s="373">
        <v>11258.5</v>
      </c>
      <c r="Z3" s="373">
        <v>11006.64</v>
      </c>
      <c r="AA3" s="373">
        <v>18968.37</v>
      </c>
      <c r="AB3" s="373">
        <v>6826.41</v>
      </c>
      <c r="AC3" s="373">
        <v>13273.16</v>
      </c>
      <c r="AD3" s="373">
        <v>13395.19</v>
      </c>
      <c r="AE3" s="373">
        <v>11946.08</v>
      </c>
      <c r="AF3" s="373">
        <v>12571.98</v>
      </c>
      <c r="AG3" s="373">
        <v>8004.22</v>
      </c>
      <c r="AH3" s="373">
        <v>12279.31</v>
      </c>
      <c r="AI3" s="373">
        <v>12781.63</v>
      </c>
      <c r="AJ3" s="373">
        <v>9385.39</v>
      </c>
      <c r="AK3" s="373">
        <v>12826.23</v>
      </c>
      <c r="AL3" s="373">
        <v>10329.11</v>
      </c>
      <c r="AM3" s="373">
        <v>12283.17</v>
      </c>
      <c r="AN3" s="373">
        <v>12860.52</v>
      </c>
      <c r="AO3" s="373">
        <v>17334.28</v>
      </c>
      <c r="AP3" s="373">
        <v>12672.99</v>
      </c>
      <c r="AQ3" s="373">
        <v>12223.53</v>
      </c>
      <c r="AR3" s="373">
        <v>11881.3</v>
      </c>
      <c r="AS3" s="373">
        <v>9017.25</v>
      </c>
      <c r="AT3" s="373">
        <v>12483.19</v>
      </c>
      <c r="AU3" s="373">
        <v>10670.79</v>
      </c>
      <c r="AV3" s="373">
        <v>11855.01</v>
      </c>
      <c r="AW3" s="373">
        <v>13242.12</v>
      </c>
      <c r="AX3" s="373">
        <v>11784.63</v>
      </c>
      <c r="AY3" s="373">
        <v>13229.79</v>
      </c>
      <c r="AZ3" s="373">
        <v>13400.99</v>
      </c>
    </row>
    <row r="4" spans="1:52" ht="14.25" customHeight="1" x14ac:dyDescent="0.25">
      <c r="A4" s="239" t="s">
        <v>7</v>
      </c>
      <c r="B4" s="373">
        <v>13744.85</v>
      </c>
      <c r="C4" s="373">
        <v>12704.18</v>
      </c>
      <c r="D4" s="373">
        <v>0</v>
      </c>
      <c r="E4" s="373">
        <v>14891.72</v>
      </c>
      <c r="F4" s="373">
        <v>15577.86</v>
      </c>
      <c r="G4" s="373">
        <v>13329.26</v>
      </c>
      <c r="H4" s="373">
        <v>14129.1</v>
      </c>
      <c r="I4" s="373">
        <v>12733.51</v>
      </c>
      <c r="J4" s="373">
        <v>7473.99</v>
      </c>
      <c r="K4" s="373">
        <v>14413.85</v>
      </c>
      <c r="L4" s="373">
        <v>13460.79</v>
      </c>
      <c r="M4" s="373">
        <v>13404.84</v>
      </c>
      <c r="N4" s="373">
        <v>15158.38</v>
      </c>
      <c r="O4" s="373">
        <v>13577.32</v>
      </c>
      <c r="P4" s="373">
        <v>14792.34</v>
      </c>
      <c r="Q4" s="373">
        <v>14168.43</v>
      </c>
      <c r="R4" s="373">
        <v>7813.08</v>
      </c>
      <c r="S4" s="373">
        <v>10629.52</v>
      </c>
      <c r="T4" s="373">
        <v>15582.59</v>
      </c>
      <c r="U4" s="373">
        <v>15194.25</v>
      </c>
      <c r="V4" s="373">
        <v>12219.64</v>
      </c>
      <c r="W4" s="373">
        <v>6851.99</v>
      </c>
      <c r="X4" s="373">
        <v>10388.969999999999</v>
      </c>
      <c r="Y4" s="373">
        <v>14150.94</v>
      </c>
      <c r="Z4" s="373">
        <v>10595.85</v>
      </c>
      <c r="AA4" s="373">
        <v>6832.04</v>
      </c>
      <c r="AB4" s="373">
        <v>16774.43</v>
      </c>
      <c r="AC4" s="373">
        <v>6832.04</v>
      </c>
      <c r="AD4" s="373">
        <v>13489.74</v>
      </c>
      <c r="AE4" s="373">
        <v>14793.09</v>
      </c>
      <c r="AF4" s="373">
        <v>13838.55</v>
      </c>
      <c r="AG4" s="373">
        <v>14352.94</v>
      </c>
      <c r="AH4" s="373">
        <v>14465.53</v>
      </c>
      <c r="AI4" s="373">
        <v>14341.42</v>
      </c>
      <c r="AJ4" s="373">
        <v>4157.41</v>
      </c>
      <c r="AK4" s="373">
        <v>13859.39</v>
      </c>
      <c r="AL4" s="373">
        <v>16150.1</v>
      </c>
      <c r="AM4" s="373">
        <v>14211.17</v>
      </c>
      <c r="AN4" s="373">
        <v>13413.3</v>
      </c>
      <c r="AO4" s="373">
        <v>9983.1200000000008</v>
      </c>
      <c r="AP4" s="373">
        <v>13826.26</v>
      </c>
      <c r="AQ4" s="373">
        <v>14182.62</v>
      </c>
      <c r="AR4" s="373">
        <v>15205.31</v>
      </c>
      <c r="AS4" s="373">
        <v>15183.75</v>
      </c>
      <c r="AT4" s="373">
        <v>13704.59</v>
      </c>
      <c r="AU4" s="373">
        <v>15752.86</v>
      </c>
      <c r="AV4" s="373">
        <v>14693.85</v>
      </c>
      <c r="AW4" s="373">
        <v>13805.31</v>
      </c>
      <c r="AX4" s="373">
        <v>14380.86</v>
      </c>
      <c r="AY4" s="373">
        <v>12440.78</v>
      </c>
      <c r="AZ4" s="373">
        <v>12982.76</v>
      </c>
    </row>
    <row r="5" spans="1:52" ht="14.25" customHeight="1" x14ac:dyDescent="0.25">
      <c r="A5" s="239" t="s">
        <v>8</v>
      </c>
      <c r="B5" s="373">
        <v>1594.29</v>
      </c>
      <c r="C5" s="373">
        <v>11904.85</v>
      </c>
      <c r="D5" s="373">
        <v>14891.72</v>
      </c>
      <c r="E5" s="373">
        <v>0</v>
      </c>
      <c r="F5" s="373">
        <v>9038.4699999999993</v>
      </c>
      <c r="G5" s="373">
        <v>1813.8</v>
      </c>
      <c r="H5" s="373">
        <v>786.74</v>
      </c>
      <c r="I5" s="373">
        <v>12116.83</v>
      </c>
      <c r="J5" s="373">
        <v>7626.82</v>
      </c>
      <c r="K5" s="373">
        <v>721.73</v>
      </c>
      <c r="L5" s="373">
        <v>1591.24</v>
      </c>
      <c r="M5" s="373">
        <v>1812.62</v>
      </c>
      <c r="N5" s="373">
        <v>503.78</v>
      </c>
      <c r="O5" s="373">
        <v>1859.77</v>
      </c>
      <c r="P5" s="373">
        <v>189.88</v>
      </c>
      <c r="Q5" s="373">
        <v>1000</v>
      </c>
      <c r="R5" s="373">
        <v>7171.06</v>
      </c>
      <c r="S5" s="373">
        <v>4463.29</v>
      </c>
      <c r="T5" s="373">
        <v>927.69</v>
      </c>
      <c r="U5" s="373">
        <v>2102.8000000000002</v>
      </c>
      <c r="V5" s="373">
        <v>3309.72</v>
      </c>
      <c r="W5" s="373">
        <v>9364.48</v>
      </c>
      <c r="X5" s="373">
        <v>9194.91</v>
      </c>
      <c r="Y5" s="373">
        <v>6562.3</v>
      </c>
      <c r="Z5" s="373">
        <v>6445.04</v>
      </c>
      <c r="AA5" s="373">
        <v>8920.32</v>
      </c>
      <c r="AB5" s="373">
        <v>7641.35</v>
      </c>
      <c r="AC5" s="373">
        <v>1397.47</v>
      </c>
      <c r="AD5" s="373">
        <v>1495.33</v>
      </c>
      <c r="AE5" s="373">
        <v>140.85</v>
      </c>
      <c r="AF5" s="373">
        <v>1158.9100000000001</v>
      </c>
      <c r="AG5" s="373">
        <v>9120.06</v>
      </c>
      <c r="AH5" s="373">
        <v>426.31</v>
      </c>
      <c r="AI5" s="373">
        <v>1136.0999999999999</v>
      </c>
      <c r="AJ5" s="373">
        <v>18714.89</v>
      </c>
      <c r="AK5" s="373">
        <v>1032.4100000000001</v>
      </c>
      <c r="AL5" s="373">
        <v>1583.56</v>
      </c>
      <c r="AM5" s="373">
        <v>805.87</v>
      </c>
      <c r="AN5" s="373">
        <v>1594.69</v>
      </c>
      <c r="AO5" s="373">
        <v>5736.7</v>
      </c>
      <c r="AP5" s="373">
        <v>1114.49</v>
      </c>
      <c r="AQ5" s="373">
        <v>915.07</v>
      </c>
      <c r="AR5" s="373">
        <v>756.97</v>
      </c>
      <c r="AS5" s="373">
        <v>7553.53</v>
      </c>
      <c r="AT5" s="373">
        <v>1436.67</v>
      </c>
      <c r="AU5" s="373">
        <v>1285.3599999999999</v>
      </c>
      <c r="AV5" s="373">
        <v>493.92</v>
      </c>
      <c r="AW5" s="373">
        <v>1390.28</v>
      </c>
      <c r="AX5" s="373">
        <v>1142.9000000000001</v>
      </c>
      <c r="AY5" s="373">
        <v>2721.2</v>
      </c>
      <c r="AZ5" s="373">
        <v>1933.8</v>
      </c>
    </row>
    <row r="6" spans="1:52" ht="14.25" customHeight="1" x14ac:dyDescent="0.25">
      <c r="A6" s="238" t="s">
        <v>9</v>
      </c>
      <c r="B6" s="373">
        <v>9608.15</v>
      </c>
      <c r="C6" s="373">
        <v>2924.11</v>
      </c>
      <c r="D6" s="373">
        <v>15577.86</v>
      </c>
      <c r="E6" s="373">
        <v>9038.4699999999993</v>
      </c>
      <c r="F6" s="373">
        <v>0</v>
      </c>
      <c r="G6" s="373">
        <v>10081.549999999999</v>
      </c>
      <c r="H6" s="373">
        <v>9672.48</v>
      </c>
      <c r="I6" s="373">
        <v>3084.04</v>
      </c>
      <c r="J6" s="373">
        <v>16632.05</v>
      </c>
      <c r="K6" s="373">
        <v>9669.43</v>
      </c>
      <c r="L6" s="373">
        <v>10617.89</v>
      </c>
      <c r="M6" s="373">
        <v>10770.66</v>
      </c>
      <c r="N6" s="373">
        <v>8624.8799999999992</v>
      </c>
      <c r="O6" s="373">
        <v>9652.81</v>
      </c>
      <c r="P6" s="373">
        <v>9189.09</v>
      </c>
      <c r="Q6" s="373">
        <v>9421.5400000000009</v>
      </c>
      <c r="R6" s="373">
        <v>14774.6</v>
      </c>
      <c r="S6" s="373">
        <v>12299.06</v>
      </c>
      <c r="T6" s="373">
        <v>8591.51</v>
      </c>
      <c r="U6" s="373">
        <v>9230.41</v>
      </c>
      <c r="V6" s="373">
        <v>10518.07</v>
      </c>
      <c r="W6" s="373">
        <v>17369.59</v>
      </c>
      <c r="X6" s="373">
        <v>7776.76</v>
      </c>
      <c r="Y6" s="373">
        <v>9304.08</v>
      </c>
      <c r="Z6" s="373">
        <v>9988.25</v>
      </c>
      <c r="AA6" s="373">
        <v>17604.14</v>
      </c>
      <c r="AB6" s="373">
        <v>4874.91</v>
      </c>
      <c r="AC6" s="373">
        <v>10428.48</v>
      </c>
      <c r="AD6" s="373">
        <v>10533.66</v>
      </c>
      <c r="AE6" s="373">
        <v>9092.49</v>
      </c>
      <c r="AF6" s="373">
        <v>9818.57</v>
      </c>
      <c r="AG6" s="373">
        <v>6927.95</v>
      </c>
      <c r="AH6" s="373">
        <v>9431.19</v>
      </c>
      <c r="AI6" s="373">
        <v>9866.61</v>
      </c>
      <c r="AJ6" s="373">
        <v>12220</v>
      </c>
      <c r="AK6" s="373">
        <v>10004.629999999999</v>
      </c>
      <c r="AL6" s="373">
        <v>7486.4</v>
      </c>
      <c r="AM6" s="373">
        <v>9497.16</v>
      </c>
      <c r="AN6" s="373">
        <v>10159.06</v>
      </c>
      <c r="AO6" s="373">
        <v>14450.82</v>
      </c>
      <c r="AP6" s="373">
        <v>9897.7900000000009</v>
      </c>
      <c r="AQ6" s="373">
        <v>9459.2099999999991</v>
      </c>
      <c r="AR6" s="373">
        <v>8966.34</v>
      </c>
      <c r="AS6" s="373">
        <v>7316.57</v>
      </c>
      <c r="AT6" s="373">
        <v>9792.11</v>
      </c>
      <c r="AU6" s="373">
        <v>7849.8</v>
      </c>
      <c r="AV6" s="373">
        <v>9042.6</v>
      </c>
      <c r="AW6" s="373">
        <v>10342.469999999999</v>
      </c>
      <c r="AX6" s="373">
        <v>9069.19</v>
      </c>
      <c r="AY6" s="373">
        <v>10756.71</v>
      </c>
      <c r="AZ6" s="373">
        <v>10686.05</v>
      </c>
    </row>
    <row r="7" spans="1:52" ht="14.25" customHeight="1" x14ac:dyDescent="0.25">
      <c r="A7" s="238" t="s">
        <v>10</v>
      </c>
      <c r="B7" s="373">
        <v>473.48</v>
      </c>
      <c r="C7" s="373">
        <v>12716.85</v>
      </c>
      <c r="D7" s="373">
        <v>13329.26</v>
      </c>
      <c r="E7" s="373">
        <v>1813.8</v>
      </c>
      <c r="F7" s="373">
        <v>10081.549999999999</v>
      </c>
      <c r="G7" s="373">
        <v>0</v>
      </c>
      <c r="H7" s="373">
        <v>1099.31</v>
      </c>
      <c r="I7" s="373">
        <v>13115.25</v>
      </c>
      <c r="J7" s="373">
        <v>6567.26</v>
      </c>
      <c r="K7" s="373">
        <v>1886.48</v>
      </c>
      <c r="L7" s="373">
        <v>1763.92</v>
      </c>
      <c r="M7" s="373">
        <v>2133.8200000000002</v>
      </c>
      <c r="N7" s="373">
        <v>1879.42</v>
      </c>
      <c r="O7" s="373">
        <v>510.05</v>
      </c>
      <c r="P7" s="373">
        <v>1833.75</v>
      </c>
      <c r="Q7" s="373">
        <v>864.11</v>
      </c>
      <c r="R7" s="373">
        <v>5516.88</v>
      </c>
      <c r="S7" s="373">
        <v>2719.46</v>
      </c>
      <c r="T7" s="373">
        <v>2739.12</v>
      </c>
      <c r="U7" s="373">
        <v>3694.37</v>
      </c>
      <c r="V7" s="373">
        <v>1541.27</v>
      </c>
      <c r="W7" s="373">
        <v>8909.2800000000007</v>
      </c>
      <c r="X7" s="373">
        <v>8153.62</v>
      </c>
      <c r="Y7" s="373">
        <v>8129.81</v>
      </c>
      <c r="Z7" s="373">
        <v>4913.3599999999997</v>
      </c>
      <c r="AA7" s="373">
        <v>8255.85</v>
      </c>
      <c r="AB7" s="373">
        <v>9419.26</v>
      </c>
      <c r="AC7" s="373">
        <v>1387.56</v>
      </c>
      <c r="AD7" s="373">
        <v>1574.1</v>
      </c>
      <c r="AE7" s="373">
        <v>1676.27</v>
      </c>
      <c r="AF7" s="373">
        <v>680.86</v>
      </c>
      <c r="AG7" s="373">
        <v>10918.56</v>
      </c>
      <c r="AH7" s="373">
        <v>1471.98</v>
      </c>
      <c r="AI7" s="373">
        <v>2280.52</v>
      </c>
      <c r="AJ7" s="373">
        <v>17484.14</v>
      </c>
      <c r="AK7" s="373">
        <v>1126.57</v>
      </c>
      <c r="AL7" s="373">
        <v>2831.11</v>
      </c>
      <c r="AM7" s="373">
        <v>1007.94</v>
      </c>
      <c r="AN7" s="373">
        <v>359.22</v>
      </c>
      <c r="AO7" s="373">
        <v>5429.23</v>
      </c>
      <c r="AP7" s="373">
        <v>797.87</v>
      </c>
      <c r="AQ7" s="373">
        <v>914.4</v>
      </c>
      <c r="AR7" s="373">
        <v>2504.75</v>
      </c>
      <c r="AS7" s="373">
        <v>9332.2000000000007</v>
      </c>
      <c r="AT7" s="373">
        <v>389.08</v>
      </c>
      <c r="AU7" s="373">
        <v>2431.69</v>
      </c>
      <c r="AV7" s="373">
        <v>1432.38</v>
      </c>
      <c r="AW7" s="373">
        <v>1988.84</v>
      </c>
      <c r="AX7" s="373">
        <v>1065.6199999999999</v>
      </c>
      <c r="AY7" s="373">
        <v>920.74</v>
      </c>
      <c r="AZ7" s="373">
        <v>767.36</v>
      </c>
    </row>
    <row r="8" spans="1:52" ht="14.25" customHeight="1" x14ac:dyDescent="0.25">
      <c r="A8" s="239" t="s">
        <v>11</v>
      </c>
      <c r="B8" s="373">
        <v>1030.03</v>
      </c>
      <c r="C8" s="373">
        <v>12483.69</v>
      </c>
      <c r="D8" s="373">
        <v>14129.1</v>
      </c>
      <c r="E8" s="373">
        <v>786.74</v>
      </c>
      <c r="F8" s="373">
        <v>9672.48</v>
      </c>
      <c r="G8" s="373">
        <v>1099.31</v>
      </c>
      <c r="H8" s="373">
        <v>0</v>
      </c>
      <c r="I8" s="373">
        <v>12756.25</v>
      </c>
      <c r="J8" s="373">
        <v>6967.43</v>
      </c>
      <c r="K8" s="373">
        <v>819.74</v>
      </c>
      <c r="L8" s="373">
        <v>1154.05</v>
      </c>
      <c r="M8" s="373">
        <v>1486.83</v>
      </c>
      <c r="N8" s="373">
        <v>1061.95</v>
      </c>
      <c r="O8" s="373">
        <v>1295.4100000000001</v>
      </c>
      <c r="P8" s="373">
        <v>757.1</v>
      </c>
      <c r="Q8" s="373">
        <v>524.94000000000005</v>
      </c>
      <c r="R8" s="373">
        <v>6385.68</v>
      </c>
      <c r="S8" s="373">
        <v>3681.98</v>
      </c>
      <c r="T8" s="373">
        <v>1677.03</v>
      </c>
      <c r="U8" s="373">
        <v>2609.8000000000002</v>
      </c>
      <c r="V8" s="373">
        <v>2637.9</v>
      </c>
      <c r="W8" s="373">
        <v>8922.7099999999991</v>
      </c>
      <c r="X8" s="373">
        <v>8967.49</v>
      </c>
      <c r="Y8" s="373">
        <v>7070.79</v>
      </c>
      <c r="Z8" s="373">
        <v>5938.65</v>
      </c>
      <c r="AA8" s="373">
        <v>8398.5499999999993</v>
      </c>
      <c r="AB8" s="373">
        <v>8422.2900000000009</v>
      </c>
      <c r="AC8" s="373">
        <v>822.4</v>
      </c>
      <c r="AD8" s="373">
        <v>990.13</v>
      </c>
      <c r="AE8" s="373">
        <v>669.9</v>
      </c>
      <c r="AF8" s="373">
        <v>418.64</v>
      </c>
      <c r="AG8" s="373">
        <v>9825.19</v>
      </c>
      <c r="AH8" s="373">
        <v>385.44</v>
      </c>
      <c r="AI8" s="373">
        <v>1263.83</v>
      </c>
      <c r="AJ8" s="373">
        <v>18134.060000000001</v>
      </c>
      <c r="AK8" s="373">
        <v>347.81</v>
      </c>
      <c r="AL8" s="373">
        <v>2190.34</v>
      </c>
      <c r="AM8" s="373">
        <v>264.69</v>
      </c>
      <c r="AN8" s="373">
        <v>827.82</v>
      </c>
      <c r="AO8" s="373">
        <v>5309.1</v>
      </c>
      <c r="AP8" s="373">
        <v>332.23</v>
      </c>
      <c r="AQ8" s="373">
        <v>409.19</v>
      </c>
      <c r="AR8" s="373">
        <v>1412.78</v>
      </c>
      <c r="AS8" s="373">
        <v>8233.99</v>
      </c>
      <c r="AT8" s="373">
        <v>769.33</v>
      </c>
      <c r="AU8" s="373">
        <v>1823.03</v>
      </c>
      <c r="AV8" s="373">
        <v>630.64</v>
      </c>
      <c r="AW8" s="373">
        <v>1163.82</v>
      </c>
      <c r="AX8" s="373">
        <v>911.49</v>
      </c>
      <c r="AY8" s="373">
        <v>1970.61</v>
      </c>
      <c r="AZ8" s="373">
        <v>1151.42</v>
      </c>
    </row>
    <row r="9" spans="1:52" ht="14.25" customHeight="1" x14ac:dyDescent="0.25">
      <c r="A9" s="239" t="s">
        <v>12</v>
      </c>
      <c r="B9" s="373">
        <v>12642.96</v>
      </c>
      <c r="C9" s="373">
        <v>766.26</v>
      </c>
      <c r="D9" s="373">
        <v>12733.51</v>
      </c>
      <c r="E9" s="373">
        <v>12116.83</v>
      </c>
      <c r="F9" s="373">
        <v>3084.04</v>
      </c>
      <c r="G9" s="373">
        <v>13115.25</v>
      </c>
      <c r="H9" s="373">
        <v>12756.25</v>
      </c>
      <c r="I9" s="373">
        <v>0</v>
      </c>
      <c r="J9" s="373">
        <v>19629.12</v>
      </c>
      <c r="K9" s="373">
        <v>12731.64</v>
      </c>
      <c r="L9" s="373">
        <v>13687.34</v>
      </c>
      <c r="M9" s="373">
        <v>13817.44</v>
      </c>
      <c r="N9" s="373">
        <v>11708.6</v>
      </c>
      <c r="O9" s="373">
        <v>12661</v>
      </c>
      <c r="P9" s="373">
        <v>12263.38</v>
      </c>
      <c r="Q9" s="373">
        <v>12493.9</v>
      </c>
      <c r="R9" s="373">
        <v>16691</v>
      </c>
      <c r="S9" s="373">
        <v>15021.1</v>
      </c>
      <c r="T9" s="373">
        <v>11621.49</v>
      </c>
      <c r="U9" s="373">
        <v>12076.89</v>
      </c>
      <c r="V9" s="373">
        <v>13322.21</v>
      </c>
      <c r="W9" s="373">
        <v>17341.78</v>
      </c>
      <c r="X9" s="373">
        <v>8450.77</v>
      </c>
      <c r="Y9" s="373">
        <v>10725.24</v>
      </c>
      <c r="Z9" s="373">
        <v>11750.38</v>
      </c>
      <c r="AA9" s="373">
        <v>18275.18</v>
      </c>
      <c r="AB9" s="373">
        <v>6393.56</v>
      </c>
      <c r="AC9" s="373">
        <v>13510.04</v>
      </c>
      <c r="AD9" s="373">
        <v>13610.59</v>
      </c>
      <c r="AE9" s="373">
        <v>12174.06</v>
      </c>
      <c r="AF9" s="373">
        <v>12174.06</v>
      </c>
      <c r="AG9" s="373">
        <v>7357.33</v>
      </c>
      <c r="AH9" s="373">
        <v>12513.36</v>
      </c>
      <c r="AI9" s="373">
        <v>12895.37</v>
      </c>
      <c r="AJ9" s="373">
        <v>9135.9599999999991</v>
      </c>
      <c r="AK9" s="373">
        <v>13088.66</v>
      </c>
      <c r="AL9" s="373">
        <v>10570.33</v>
      </c>
      <c r="AM9" s="373">
        <v>7137.04</v>
      </c>
      <c r="AN9" s="373">
        <v>13219.48</v>
      </c>
      <c r="AO9" s="373">
        <v>17131.52</v>
      </c>
      <c r="AP9" s="373">
        <v>12977.46</v>
      </c>
      <c r="AQ9" s="373">
        <v>12535.86</v>
      </c>
      <c r="AR9" s="373">
        <v>12000.47</v>
      </c>
      <c r="AS9" s="373">
        <v>8466.44</v>
      </c>
      <c r="AT9" s="373">
        <v>12847.38</v>
      </c>
      <c r="AU9" s="373">
        <v>10933.35</v>
      </c>
      <c r="AV9" s="373">
        <v>12126.15</v>
      </c>
      <c r="AW9" s="373">
        <v>13394.54</v>
      </c>
      <c r="AX9" s="373">
        <v>12130.59</v>
      </c>
      <c r="AY9" s="373">
        <v>13710.58</v>
      </c>
      <c r="AZ9" s="373">
        <v>13752.78</v>
      </c>
    </row>
    <row r="10" spans="1:52" ht="14.25" customHeight="1" x14ac:dyDescent="0.25">
      <c r="A10" s="238" t="s">
        <v>13</v>
      </c>
      <c r="B10" s="373">
        <v>7040.44</v>
      </c>
      <c r="C10" s="373">
        <v>18898.060000000001</v>
      </c>
      <c r="D10" s="373">
        <v>7473.99</v>
      </c>
      <c r="E10" s="373">
        <v>7626.82</v>
      </c>
      <c r="F10" s="373">
        <v>16632.05</v>
      </c>
      <c r="G10" s="373">
        <v>6567.26</v>
      </c>
      <c r="H10" s="373">
        <v>6967.43</v>
      </c>
      <c r="I10" s="373">
        <v>19629.12</v>
      </c>
      <c r="J10" s="373">
        <v>0</v>
      </c>
      <c r="K10" s="373">
        <v>7030.95</v>
      </c>
      <c r="L10" s="373">
        <v>6071.01</v>
      </c>
      <c r="M10" s="373">
        <v>5960.86</v>
      </c>
      <c r="N10" s="373">
        <v>8021.61</v>
      </c>
      <c r="O10" s="373">
        <v>7013.52</v>
      </c>
      <c r="P10" s="373">
        <v>7486.04</v>
      </c>
      <c r="Q10" s="373">
        <v>7210.59</v>
      </c>
      <c r="R10" s="373">
        <v>2983.65</v>
      </c>
      <c r="S10" s="373">
        <v>4612.09</v>
      </c>
      <c r="T10" s="373">
        <v>8159.18</v>
      </c>
      <c r="U10" s="373">
        <v>7777.31</v>
      </c>
      <c r="V10" s="373">
        <v>6319.37</v>
      </c>
      <c r="W10" s="373">
        <v>3046.61</v>
      </c>
      <c r="X10" s="373">
        <v>11236.5</v>
      </c>
      <c r="Y10" s="373">
        <v>9385.41</v>
      </c>
      <c r="Z10" s="373">
        <v>7893.9</v>
      </c>
      <c r="AA10" s="373">
        <v>2118.2600000000002</v>
      </c>
      <c r="AB10" s="373">
        <v>13630.29</v>
      </c>
      <c r="AC10" s="373">
        <v>6229.99</v>
      </c>
      <c r="AD10" s="373">
        <v>6138.2</v>
      </c>
      <c r="AE10" s="373">
        <v>7563.81</v>
      </c>
      <c r="AF10" s="373">
        <v>6813.51</v>
      </c>
      <c r="AG10" s="373">
        <v>12825.73</v>
      </c>
      <c r="AH10" s="373">
        <v>7223.54</v>
      </c>
      <c r="AI10" s="373">
        <v>6890.76</v>
      </c>
      <c r="AJ10" s="373">
        <v>11166.64</v>
      </c>
      <c r="AK10" s="373">
        <v>6639.99</v>
      </c>
      <c r="AL10" s="373">
        <v>9157.26</v>
      </c>
      <c r="AM10" s="373">
        <v>7137.04</v>
      </c>
      <c r="AN10" s="373">
        <v>6475.93</v>
      </c>
      <c r="AO10" s="373">
        <v>2854.48</v>
      </c>
      <c r="AP10" s="373">
        <v>6735.66</v>
      </c>
      <c r="AQ10" s="373">
        <v>7173.05</v>
      </c>
      <c r="AR10" s="373">
        <v>7779.19</v>
      </c>
      <c r="AS10" s="373">
        <v>11646.7</v>
      </c>
      <c r="AT10" s="373">
        <v>6845.2</v>
      </c>
      <c r="AU10" s="373">
        <v>8787.84</v>
      </c>
      <c r="AV10" s="373">
        <v>7595.82</v>
      </c>
      <c r="AW10" s="373">
        <v>6378.26</v>
      </c>
      <c r="AX10" s="373">
        <v>7565.9</v>
      </c>
      <c r="AY10" s="373">
        <v>5949.59</v>
      </c>
      <c r="AZ10" s="373">
        <v>5946.8</v>
      </c>
    </row>
    <row r="11" spans="1:52" ht="14.25" customHeight="1" x14ac:dyDescent="0.25">
      <c r="A11" s="239" t="s">
        <v>14</v>
      </c>
      <c r="B11" s="373">
        <v>1848.5</v>
      </c>
      <c r="C11" s="373">
        <v>12561.92</v>
      </c>
      <c r="D11" s="373">
        <v>14413.85</v>
      </c>
      <c r="E11" s="373">
        <v>721.73</v>
      </c>
      <c r="F11" s="373">
        <v>9669.43</v>
      </c>
      <c r="G11" s="373">
        <v>1886.48</v>
      </c>
      <c r="H11" s="373">
        <v>819.74</v>
      </c>
      <c r="I11" s="373">
        <v>12731.64</v>
      </c>
      <c r="J11" s="373">
        <v>7030.95</v>
      </c>
      <c r="K11" s="373">
        <v>0</v>
      </c>
      <c r="L11" s="373">
        <v>398.96</v>
      </c>
      <c r="M11" s="373">
        <v>1116.32</v>
      </c>
      <c r="N11" s="373">
        <v>1224.21</v>
      </c>
      <c r="O11" s="373">
        <v>2114.9499999999998</v>
      </c>
      <c r="P11" s="373">
        <v>534.57000000000005</v>
      </c>
      <c r="Q11" s="373">
        <v>1303.51</v>
      </c>
      <c r="R11" s="373">
        <v>6854.5</v>
      </c>
      <c r="S11" s="373">
        <v>4286.1899999999996</v>
      </c>
      <c r="T11" s="373">
        <v>1175.96</v>
      </c>
      <c r="U11" s="373">
        <v>1971.11</v>
      </c>
      <c r="V11" s="373">
        <v>3425.65</v>
      </c>
      <c r="W11" s="373">
        <v>8654.6</v>
      </c>
      <c r="X11" s="373">
        <v>9737.34</v>
      </c>
      <c r="Y11" s="373">
        <v>6254.62</v>
      </c>
      <c r="Z11" s="373">
        <v>6758.09</v>
      </c>
      <c r="AA11" s="373">
        <v>8234.2099999999991</v>
      </c>
      <c r="AB11" s="373">
        <v>7867.48</v>
      </c>
      <c r="AC11" s="373">
        <v>907.09</v>
      </c>
      <c r="AD11" s="373">
        <v>925.65</v>
      </c>
      <c r="AE11" s="373">
        <v>751.4</v>
      </c>
      <c r="AF11" s="373">
        <v>1221.6099999999999</v>
      </c>
      <c r="AG11" s="373">
        <v>9097.1200000000008</v>
      </c>
      <c r="AH11" s="373">
        <v>570.29</v>
      </c>
      <c r="AI11" s="373">
        <v>471.74</v>
      </c>
      <c r="AJ11" s="373">
        <v>18004.98</v>
      </c>
      <c r="AK11" s="373">
        <v>791.79</v>
      </c>
      <c r="AL11" s="373">
        <v>2280.33</v>
      </c>
      <c r="AM11" s="373">
        <v>1031.82</v>
      </c>
      <c r="AN11" s="373">
        <v>1568.67</v>
      </c>
      <c r="AO11" s="373">
        <v>5030.05</v>
      </c>
      <c r="AP11" s="373">
        <v>1088.68</v>
      </c>
      <c r="AQ11" s="373">
        <v>1186.83</v>
      </c>
      <c r="AR11" s="373">
        <v>812.9</v>
      </c>
      <c r="AS11" s="373">
        <v>7487.55</v>
      </c>
      <c r="AT11" s="373">
        <v>1584.8</v>
      </c>
      <c r="AU11" s="373">
        <v>2003.26</v>
      </c>
      <c r="AV11" s="373">
        <v>1053.9100000000001</v>
      </c>
      <c r="AW11" s="373">
        <v>685.7</v>
      </c>
      <c r="AX11" s="373">
        <v>1615.34</v>
      </c>
      <c r="AY11" s="373">
        <v>2694.1</v>
      </c>
      <c r="AZ11" s="373">
        <v>1702.79</v>
      </c>
    </row>
    <row r="12" spans="1:52" ht="14.25" customHeight="1" x14ac:dyDescent="0.25">
      <c r="A12" s="239" t="s">
        <v>15</v>
      </c>
      <c r="B12" s="373">
        <v>1968.94</v>
      </c>
      <c r="C12" s="373">
        <v>13495.23</v>
      </c>
      <c r="D12" s="373">
        <v>13460.79</v>
      </c>
      <c r="E12" s="373">
        <v>1591.24</v>
      </c>
      <c r="F12" s="373">
        <v>10617.89</v>
      </c>
      <c r="G12" s="373">
        <v>1763.92</v>
      </c>
      <c r="H12" s="373">
        <v>1154.05</v>
      </c>
      <c r="I12" s="373">
        <v>13687.34</v>
      </c>
      <c r="J12" s="373">
        <v>6071.01</v>
      </c>
      <c r="K12" s="373">
        <v>398.96</v>
      </c>
      <c r="L12" s="373">
        <v>0</v>
      </c>
      <c r="M12" s="373">
        <v>372.34</v>
      </c>
      <c r="N12" s="373">
        <v>2050.91</v>
      </c>
      <c r="O12" s="373">
        <v>2182.4499999999998</v>
      </c>
      <c r="P12" s="373">
        <v>1430.89</v>
      </c>
      <c r="Q12" s="373">
        <v>1641.02</v>
      </c>
      <c r="R12" s="373">
        <v>6008.28</v>
      </c>
      <c r="S12" s="373">
        <v>3611.55</v>
      </c>
      <c r="T12" s="373">
        <v>2121.9</v>
      </c>
      <c r="U12" s="373">
        <v>2365.61</v>
      </c>
      <c r="V12" s="373">
        <v>3152.42</v>
      </c>
      <c r="W12" s="373">
        <v>7808.88</v>
      </c>
      <c r="X12" s="373">
        <v>9914.9599999999991</v>
      </c>
      <c r="Y12" s="373">
        <v>6547.23</v>
      </c>
      <c r="Z12" s="373">
        <v>6615.38</v>
      </c>
      <c r="AA12" s="373">
        <v>7333.91</v>
      </c>
      <c r="AB12" s="373">
        <v>8686.7900000000009</v>
      </c>
      <c r="AC12" s="373">
        <v>387.06</v>
      </c>
      <c r="AD12" s="373">
        <v>192.31</v>
      </c>
      <c r="AE12" s="373">
        <v>1559.58</v>
      </c>
      <c r="AF12" s="373">
        <v>1322.79</v>
      </c>
      <c r="AG12" s="373">
        <v>9681.2000000000007</v>
      </c>
      <c r="AH12" s="373">
        <v>1240.31</v>
      </c>
      <c r="AI12" s="373">
        <v>953.05</v>
      </c>
      <c r="AJ12" s="373">
        <v>17133.23</v>
      </c>
      <c r="AK12" s="373">
        <v>829.49</v>
      </c>
      <c r="AL12" s="373">
        <v>3172.76</v>
      </c>
      <c r="AM12" s="373">
        <v>1412.8</v>
      </c>
      <c r="AN12" s="373">
        <v>1406.79</v>
      </c>
      <c r="AO12" s="373">
        <v>4182.8500000000004</v>
      </c>
      <c r="AP12" s="373">
        <v>1157.0899999999999</v>
      </c>
      <c r="AQ12" s="373">
        <v>1537.92</v>
      </c>
      <c r="AR12" s="373">
        <v>1746.16</v>
      </c>
      <c r="AS12" s="373">
        <v>8050.26</v>
      </c>
      <c r="AT12" s="373">
        <v>1644.04</v>
      </c>
      <c r="AU12" s="373">
        <v>2852.38</v>
      </c>
      <c r="AV12" s="373">
        <v>1720.47</v>
      </c>
      <c r="AW12" s="373">
        <v>398.96</v>
      </c>
      <c r="AX12" s="373">
        <v>2051.7199999999998</v>
      </c>
      <c r="AY12" s="373">
        <v>2301.84</v>
      </c>
      <c r="AZ12" s="373">
        <v>1205.3900000000001</v>
      </c>
    </row>
    <row r="13" spans="1:52" ht="14.25" customHeight="1" x14ac:dyDescent="0.25">
      <c r="A13" s="239" t="s">
        <v>16</v>
      </c>
      <c r="B13" s="373">
        <v>2339.4699999999998</v>
      </c>
      <c r="C13" s="373">
        <v>13672.68</v>
      </c>
      <c r="D13" s="373">
        <v>13404.84</v>
      </c>
      <c r="E13" s="373">
        <v>1812.62</v>
      </c>
      <c r="F13" s="373">
        <v>10770.66</v>
      </c>
      <c r="G13" s="373">
        <v>2133.8200000000002</v>
      </c>
      <c r="H13" s="373">
        <v>1486.83</v>
      </c>
      <c r="I13" s="373">
        <v>13817.44</v>
      </c>
      <c r="J13" s="373">
        <v>5960.86</v>
      </c>
      <c r="K13" s="373">
        <v>1116.32</v>
      </c>
      <c r="L13" s="373">
        <v>372.34</v>
      </c>
      <c r="M13" s="373">
        <v>0</v>
      </c>
      <c r="N13" s="373">
        <v>2298.34</v>
      </c>
      <c r="O13" s="373">
        <v>2554.69</v>
      </c>
      <c r="P13" s="373">
        <v>1635.83</v>
      </c>
      <c r="Q13" s="373">
        <v>1990.51</v>
      </c>
      <c r="R13" s="373">
        <v>6110.84</v>
      </c>
      <c r="S13" s="373">
        <v>3836.51</v>
      </c>
      <c r="T13" s="373">
        <v>2198.37</v>
      </c>
      <c r="U13" s="373">
        <v>2202.64</v>
      </c>
      <c r="V13" s="373">
        <v>3495.85</v>
      </c>
      <c r="W13" s="373">
        <v>7552.64</v>
      </c>
      <c r="X13" s="373">
        <v>10286.32</v>
      </c>
      <c r="Y13" s="373">
        <v>6245.2</v>
      </c>
      <c r="Z13" s="373">
        <v>6963.9</v>
      </c>
      <c r="AA13" s="373">
        <v>7118.13</v>
      </c>
      <c r="AB13" s="373">
        <v>8585.73</v>
      </c>
      <c r="AC13" s="373">
        <v>758.74</v>
      </c>
      <c r="AD13" s="373">
        <v>564.6</v>
      </c>
      <c r="AE13" s="373">
        <v>1805.19</v>
      </c>
      <c r="AF13" s="373">
        <v>1688.16</v>
      </c>
      <c r="AG13" s="373">
        <v>9455.35</v>
      </c>
      <c r="AH13" s="373">
        <v>1512</v>
      </c>
      <c r="AI13" s="373">
        <v>936.69</v>
      </c>
      <c r="AJ13" s="373">
        <v>16902.38</v>
      </c>
      <c r="AK13" s="373">
        <v>1180.94</v>
      </c>
      <c r="AL13" s="373">
        <v>3391.16</v>
      </c>
      <c r="AM13" s="373">
        <v>1750.25</v>
      </c>
      <c r="AN13" s="373">
        <v>1777.62</v>
      </c>
      <c r="AO13" s="373">
        <v>3924.31</v>
      </c>
      <c r="AP13" s="373">
        <v>1521.17</v>
      </c>
      <c r="AQ13" s="373">
        <v>1883.3</v>
      </c>
      <c r="AR13" s="373">
        <v>1818.49</v>
      </c>
      <c r="AS13" s="373">
        <v>7822.92</v>
      </c>
      <c r="AT13" s="373">
        <v>2015.01</v>
      </c>
      <c r="AU13" s="373">
        <v>3095.5</v>
      </c>
      <c r="AV13" s="373">
        <v>2012.76</v>
      </c>
      <c r="AW13" s="373">
        <v>431.32</v>
      </c>
      <c r="AX13" s="373">
        <v>2395.25</v>
      </c>
      <c r="AY13" s="373">
        <v>2633.63</v>
      </c>
      <c r="AZ13" s="373">
        <v>1543.55</v>
      </c>
    </row>
    <row r="14" spans="1:52" ht="14.25" customHeight="1" x14ac:dyDescent="0.25">
      <c r="A14" s="239" t="s">
        <v>17</v>
      </c>
      <c r="B14" s="373">
        <v>1545.6</v>
      </c>
      <c r="C14" s="373">
        <v>11464.33</v>
      </c>
      <c r="D14" s="373">
        <v>15158.38</v>
      </c>
      <c r="E14" s="373">
        <v>503.78</v>
      </c>
      <c r="F14" s="373">
        <v>8624.8799999999992</v>
      </c>
      <c r="G14" s="373">
        <v>1879.42</v>
      </c>
      <c r="H14" s="373">
        <v>1061.95</v>
      </c>
      <c r="I14" s="373">
        <v>11708.6</v>
      </c>
      <c r="J14" s="373">
        <v>8021.61</v>
      </c>
      <c r="K14" s="373">
        <v>1224.21</v>
      </c>
      <c r="L14" s="373">
        <v>2050.91</v>
      </c>
      <c r="M14" s="373">
        <v>2298.34</v>
      </c>
      <c r="N14" s="373">
        <v>0</v>
      </c>
      <c r="O14" s="373">
        <v>1783.59</v>
      </c>
      <c r="P14" s="373">
        <v>693.46</v>
      </c>
      <c r="Q14" s="373">
        <v>1015.71</v>
      </c>
      <c r="R14" s="373">
        <v>7368.55</v>
      </c>
      <c r="S14" s="373">
        <v>4595.46</v>
      </c>
      <c r="T14" s="373">
        <v>1093.78</v>
      </c>
      <c r="U14" s="373">
        <v>2447.0100000000002</v>
      </c>
      <c r="V14" s="373">
        <v>3265.11</v>
      </c>
      <c r="W14" s="373">
        <v>9849.6299999999992</v>
      </c>
      <c r="X14" s="373">
        <v>8789.06</v>
      </c>
      <c r="Y14" s="373">
        <v>6840.47</v>
      </c>
      <c r="Z14" s="373">
        <v>6208.47</v>
      </c>
      <c r="AA14" s="373">
        <v>9383.73</v>
      </c>
      <c r="AB14" s="373">
        <v>7546.41</v>
      </c>
      <c r="AC14" s="373">
        <v>1809.59</v>
      </c>
      <c r="AD14" s="373">
        <v>1934</v>
      </c>
      <c r="AE14" s="373">
        <v>493.75</v>
      </c>
      <c r="AF14" s="373">
        <v>1319.93</v>
      </c>
      <c r="AG14" s="373">
        <v>9189.67</v>
      </c>
      <c r="AH14" s="373">
        <v>815.79</v>
      </c>
      <c r="AI14" s="373">
        <v>1635.56</v>
      </c>
      <c r="AJ14" s="373">
        <v>19178.52</v>
      </c>
      <c r="AK14" s="373">
        <v>1381.63</v>
      </c>
      <c r="AL14" s="373">
        <v>1138.96</v>
      </c>
      <c r="AM14" s="373">
        <v>947.56</v>
      </c>
      <c r="AN14" s="373">
        <v>1748.96</v>
      </c>
      <c r="AO14" s="373">
        <v>6220.83</v>
      </c>
      <c r="AP14" s="373">
        <v>1339.33</v>
      </c>
      <c r="AQ14" s="373">
        <v>982.83</v>
      </c>
      <c r="AR14" s="373">
        <v>1091.26</v>
      </c>
      <c r="AS14" s="373">
        <v>7665.22</v>
      </c>
      <c r="AT14" s="373">
        <v>1491.04</v>
      </c>
      <c r="AU14" s="373">
        <v>801.5</v>
      </c>
      <c r="AV14" s="373">
        <v>464.63</v>
      </c>
      <c r="AW14" s="373">
        <v>1882.79</v>
      </c>
      <c r="AX14" s="373">
        <v>957.61</v>
      </c>
      <c r="AY14" s="373">
        <v>2798.73</v>
      </c>
      <c r="AZ14" s="373">
        <v>2182.85</v>
      </c>
    </row>
    <row r="15" spans="1:52" ht="14.25" customHeight="1" x14ac:dyDescent="0.25">
      <c r="A15" s="239" t="s">
        <v>18</v>
      </c>
      <c r="B15" s="373">
        <v>270.67</v>
      </c>
      <c r="C15" s="373">
        <v>12239.64</v>
      </c>
      <c r="D15" s="373">
        <v>13577.32</v>
      </c>
      <c r="E15" s="373">
        <v>1859.77</v>
      </c>
      <c r="F15" s="373">
        <v>9652.81</v>
      </c>
      <c r="G15" s="373">
        <v>510.05</v>
      </c>
      <c r="H15" s="373">
        <v>1295.4100000000001</v>
      </c>
      <c r="I15" s="373">
        <v>12661</v>
      </c>
      <c r="J15" s="373">
        <v>7013.52</v>
      </c>
      <c r="K15" s="373">
        <v>2114.9499999999998</v>
      </c>
      <c r="L15" s="373">
        <v>2182.4499999999998</v>
      </c>
      <c r="M15" s="373">
        <v>2554.69</v>
      </c>
      <c r="N15" s="373">
        <v>1783.59</v>
      </c>
      <c r="O15" s="373">
        <v>0</v>
      </c>
      <c r="P15" s="373">
        <v>1930.48</v>
      </c>
      <c r="Q15" s="373">
        <v>864.06</v>
      </c>
      <c r="R15" s="373">
        <v>5778.83</v>
      </c>
      <c r="S15" s="373">
        <v>2952.24</v>
      </c>
      <c r="T15" s="373">
        <v>2775.64</v>
      </c>
      <c r="U15" s="373">
        <v>3886.26</v>
      </c>
      <c r="V15" s="373">
        <v>1481.53</v>
      </c>
      <c r="W15" s="373">
        <v>9410.5</v>
      </c>
      <c r="X15" s="373">
        <v>7743.4</v>
      </c>
      <c r="Y15" s="373">
        <v>8357.93</v>
      </c>
      <c r="Z15" s="373">
        <v>4645.67</v>
      </c>
      <c r="AA15" s="373">
        <v>8744.0300000000007</v>
      </c>
      <c r="AB15" s="373">
        <v>9300.19</v>
      </c>
      <c r="AC15" s="373">
        <v>1796.18</v>
      </c>
      <c r="AD15" s="373">
        <v>1990.14</v>
      </c>
      <c r="AE15" s="373">
        <v>1719.32</v>
      </c>
      <c r="AF15" s="373">
        <v>918.73</v>
      </c>
      <c r="AG15" s="373">
        <v>10959.06</v>
      </c>
      <c r="AH15" s="373">
        <v>1609.5</v>
      </c>
      <c r="AI15" s="373">
        <v>2553.81</v>
      </c>
      <c r="AJ15" s="373">
        <v>17719.330000000002</v>
      </c>
      <c r="AK15" s="373">
        <v>1443.18</v>
      </c>
      <c r="AL15" s="373">
        <v>2576.0100000000002</v>
      </c>
      <c r="AM15" s="373">
        <v>1106.8499999999999</v>
      </c>
      <c r="AN15" s="373">
        <v>805.84</v>
      </c>
      <c r="AO15" s="373">
        <v>5939.27</v>
      </c>
      <c r="AP15" s="373">
        <v>1080.24</v>
      </c>
      <c r="AQ15" s="373">
        <v>964.3</v>
      </c>
      <c r="AR15" s="373">
        <v>2604.16</v>
      </c>
      <c r="AS15" s="373">
        <v>2183.41</v>
      </c>
      <c r="AT15" s="373">
        <v>553.73</v>
      </c>
      <c r="AU15" s="373">
        <v>2183.41</v>
      </c>
      <c r="AV15" s="373">
        <v>1398.81</v>
      </c>
      <c r="AW15" s="373">
        <v>2351.52</v>
      </c>
      <c r="AX15" s="373">
        <v>841.95</v>
      </c>
      <c r="AY15" s="373">
        <v>1158.24</v>
      </c>
      <c r="AZ15" s="373">
        <v>1276.17</v>
      </c>
    </row>
    <row r="16" spans="1:52" ht="14.25" customHeight="1" x14ac:dyDescent="0.25">
      <c r="A16" s="239" t="s">
        <v>19</v>
      </c>
      <c r="B16" s="373">
        <v>1661.01</v>
      </c>
      <c r="C16" s="373">
        <v>12065.04</v>
      </c>
      <c r="D16" s="373">
        <v>14792.34</v>
      </c>
      <c r="E16" s="373">
        <v>189.88</v>
      </c>
      <c r="F16" s="373">
        <v>9189.09</v>
      </c>
      <c r="G16" s="373">
        <v>1833.75</v>
      </c>
      <c r="H16" s="373">
        <v>757.1</v>
      </c>
      <c r="I16" s="373">
        <v>12263.38</v>
      </c>
      <c r="J16" s="373">
        <v>7486.04</v>
      </c>
      <c r="K16" s="373">
        <v>534.57000000000005</v>
      </c>
      <c r="L16" s="373">
        <v>1430.89</v>
      </c>
      <c r="M16" s="373">
        <v>1635.83</v>
      </c>
      <c r="N16" s="373">
        <v>693.46</v>
      </c>
      <c r="O16" s="373">
        <v>1930.48</v>
      </c>
      <c r="P16" s="373">
        <v>0</v>
      </c>
      <c r="Q16" s="373">
        <v>1066.76</v>
      </c>
      <c r="R16" s="373">
        <v>7110.1</v>
      </c>
      <c r="S16" s="373">
        <v>4434.74</v>
      </c>
      <c r="T16" s="373">
        <v>920.09</v>
      </c>
      <c r="U16" s="373">
        <v>1982</v>
      </c>
      <c r="V16" s="373">
        <v>3354.01</v>
      </c>
      <c r="W16" s="373">
        <v>9184.6200000000008</v>
      </c>
      <c r="X16" s="373">
        <v>9354.01</v>
      </c>
      <c r="Y16" s="373">
        <v>6453.43</v>
      </c>
      <c r="Z16" s="373">
        <v>6547.7</v>
      </c>
      <c r="AA16" s="373">
        <v>8750.07</v>
      </c>
      <c r="AB16" s="373">
        <v>7671.3</v>
      </c>
      <c r="AC16" s="373">
        <v>1266.53</v>
      </c>
      <c r="AD16" s="373">
        <v>1347.99</v>
      </c>
      <c r="AE16" s="373">
        <v>264.26</v>
      </c>
      <c r="AF16" s="373">
        <v>1160.08</v>
      </c>
      <c r="AG16" s="373">
        <v>9085.41</v>
      </c>
      <c r="AH16" s="373">
        <v>371.79</v>
      </c>
      <c r="AI16" s="373">
        <v>947.47</v>
      </c>
      <c r="AJ16" s="373">
        <v>18536.34</v>
      </c>
      <c r="AK16" s="373">
        <v>946.67</v>
      </c>
      <c r="AL16" s="373">
        <v>1755.52</v>
      </c>
      <c r="AM16" s="373">
        <v>838.31</v>
      </c>
      <c r="AN16" s="373">
        <v>1583.97</v>
      </c>
      <c r="AO16" s="373">
        <v>5558</v>
      </c>
      <c r="AP16" s="373">
        <v>1089.06</v>
      </c>
      <c r="AQ16" s="373">
        <v>968.31</v>
      </c>
      <c r="AR16" s="373">
        <v>677.04</v>
      </c>
      <c r="AS16" s="373">
        <v>7505.72</v>
      </c>
      <c r="AT16" s="373">
        <v>1470.34</v>
      </c>
      <c r="AU16" s="373">
        <v>1469.04</v>
      </c>
      <c r="AV16" s="373">
        <v>627.70000000000005</v>
      </c>
      <c r="AW16" s="373">
        <v>1210.08</v>
      </c>
      <c r="AX16" s="373">
        <v>1265.77</v>
      </c>
      <c r="AY16" s="373">
        <v>2724.19</v>
      </c>
      <c r="AZ16" s="373">
        <v>1875.36</v>
      </c>
    </row>
    <row r="17" spans="1:52" ht="14.25" customHeight="1" x14ac:dyDescent="0.25">
      <c r="A17" s="238" t="s">
        <v>20</v>
      </c>
      <c r="B17" s="373">
        <v>595.69000000000005</v>
      </c>
      <c r="C17" s="373">
        <v>12168.95</v>
      </c>
      <c r="D17" s="373">
        <v>14168.43</v>
      </c>
      <c r="E17" s="373">
        <v>1000</v>
      </c>
      <c r="F17" s="373">
        <v>9421.5400000000009</v>
      </c>
      <c r="G17" s="373">
        <v>864.11</v>
      </c>
      <c r="H17" s="373">
        <v>524.94000000000005</v>
      </c>
      <c r="I17" s="373">
        <v>12493.9</v>
      </c>
      <c r="J17" s="373">
        <v>7210.59</v>
      </c>
      <c r="K17" s="373">
        <v>1303.51</v>
      </c>
      <c r="L17" s="373">
        <v>1641.02</v>
      </c>
      <c r="M17" s="373">
        <v>1990.51</v>
      </c>
      <c r="N17" s="373">
        <v>1015.71</v>
      </c>
      <c r="O17" s="373">
        <v>864.06</v>
      </c>
      <c r="P17" s="373">
        <v>1066.76</v>
      </c>
      <c r="Q17" s="373">
        <v>0</v>
      </c>
      <c r="R17" s="373">
        <v>6363.39</v>
      </c>
      <c r="S17" s="373">
        <v>3580.27</v>
      </c>
      <c r="T17" s="373">
        <v>1923.55</v>
      </c>
      <c r="U17" s="373">
        <v>3033.06</v>
      </c>
      <c r="V17" s="373">
        <v>2312.4299999999998</v>
      </c>
      <c r="W17" s="373">
        <v>9319.33</v>
      </c>
      <c r="X17" s="373">
        <v>8448.91</v>
      </c>
      <c r="Y17" s="373">
        <v>7507.78</v>
      </c>
      <c r="Z17" s="373">
        <v>5491.94</v>
      </c>
      <c r="AA17" s="373">
        <v>8750.14</v>
      </c>
      <c r="AB17" s="373">
        <v>8556.66</v>
      </c>
      <c r="AC17" s="373">
        <v>1276.99</v>
      </c>
      <c r="AD17" s="373">
        <v>1462.71</v>
      </c>
      <c r="AE17" s="373">
        <v>859.16</v>
      </c>
      <c r="AF17" s="373">
        <v>403.07</v>
      </c>
      <c r="AG17" s="373">
        <v>10116.32</v>
      </c>
      <c r="AH17" s="373">
        <v>760.56</v>
      </c>
      <c r="AI17" s="373">
        <v>1765.92</v>
      </c>
      <c r="AJ17" s="373">
        <v>18302.669999999998</v>
      </c>
      <c r="AK17" s="373">
        <v>811.72</v>
      </c>
      <c r="AL17" s="373">
        <v>2021</v>
      </c>
      <c r="AM17" s="373">
        <v>273.26</v>
      </c>
      <c r="AN17" s="373">
        <v>766.13</v>
      </c>
      <c r="AO17" s="373">
        <v>5730.9</v>
      </c>
      <c r="AP17" s="373">
        <v>523.62</v>
      </c>
      <c r="AQ17" s="373">
        <v>117.96</v>
      </c>
      <c r="AR17" s="373">
        <v>1740.16</v>
      </c>
      <c r="AS17" s="373">
        <v>8553.4599999999991</v>
      </c>
      <c r="AT17" s="373">
        <v>475.37</v>
      </c>
      <c r="AU17" s="373">
        <v>1625.52</v>
      </c>
      <c r="AV17" s="373">
        <v>571.55999999999995</v>
      </c>
      <c r="AW17" s="373">
        <v>1686.5</v>
      </c>
      <c r="AX17" s="373">
        <v>417</v>
      </c>
      <c r="AY17" s="373">
        <v>1784.4</v>
      </c>
      <c r="AZ17" s="373">
        <v>1267.3399999999999</v>
      </c>
    </row>
    <row r="18" spans="1:52" ht="14.25" customHeight="1" x14ac:dyDescent="0.25">
      <c r="A18" s="238" t="s">
        <v>21</v>
      </c>
      <c r="B18" s="373">
        <v>5934.13</v>
      </c>
      <c r="C18" s="373">
        <v>15925.89</v>
      </c>
      <c r="D18" s="373">
        <v>7813.08</v>
      </c>
      <c r="E18" s="373">
        <v>7171.06</v>
      </c>
      <c r="F18" s="373">
        <v>14774.6</v>
      </c>
      <c r="G18" s="373">
        <v>5516.88</v>
      </c>
      <c r="H18" s="373">
        <v>6385.68</v>
      </c>
      <c r="I18" s="373">
        <v>16691</v>
      </c>
      <c r="J18" s="373">
        <v>2983.65</v>
      </c>
      <c r="K18" s="373">
        <v>6854.5</v>
      </c>
      <c r="L18" s="373">
        <v>6008.28</v>
      </c>
      <c r="M18" s="373">
        <v>6110.84</v>
      </c>
      <c r="N18" s="373">
        <v>7368.55</v>
      </c>
      <c r="O18" s="373">
        <v>5778.83</v>
      </c>
      <c r="P18" s="373">
        <v>7110.1</v>
      </c>
      <c r="Q18" s="373">
        <v>6363.39</v>
      </c>
      <c r="R18" s="373">
        <v>0</v>
      </c>
      <c r="S18" s="373">
        <v>2827.62</v>
      </c>
      <c r="T18" s="373">
        <v>8001.62</v>
      </c>
      <c r="U18" s="373">
        <v>8307.24</v>
      </c>
      <c r="V18" s="373">
        <v>4534.22</v>
      </c>
      <c r="W18" s="373">
        <v>5959.02</v>
      </c>
      <c r="X18" s="373">
        <v>8254.6299999999992</v>
      </c>
      <c r="Y18" s="373">
        <v>11468.56</v>
      </c>
      <c r="Z18" s="373">
        <v>5015.93</v>
      </c>
      <c r="AA18" s="373">
        <v>5016.47</v>
      </c>
      <c r="AB18" s="373">
        <v>14693.41</v>
      </c>
      <c r="AC18" s="373">
        <v>5949.11</v>
      </c>
      <c r="AD18" s="373">
        <v>5966.01</v>
      </c>
      <c r="AE18" s="373">
        <v>7054.86</v>
      </c>
      <c r="AF18" s="373">
        <v>6054.8</v>
      </c>
      <c r="AG18" s="373">
        <v>15093.67</v>
      </c>
      <c r="AH18" s="373">
        <v>6751.86</v>
      </c>
      <c r="AI18" s="373">
        <v>6961.17</v>
      </c>
      <c r="AJ18" s="373">
        <v>11970.31</v>
      </c>
      <c r="AK18" s="373">
        <v>6165.38</v>
      </c>
      <c r="AL18" s="373">
        <v>8339.65</v>
      </c>
      <c r="AM18" s="373">
        <v>6430.02</v>
      </c>
      <c r="AN18" s="373">
        <v>5620.48</v>
      </c>
      <c r="AO18" s="373">
        <v>4985.43</v>
      </c>
      <c r="AP18" s="373">
        <v>6064.71</v>
      </c>
      <c r="AQ18" s="373">
        <v>6386.04</v>
      </c>
      <c r="AR18" s="373">
        <v>7662.28</v>
      </c>
      <c r="AS18" s="373">
        <v>13576.02</v>
      </c>
      <c r="AT18" s="373">
        <v>5894.98</v>
      </c>
      <c r="AU18" s="373">
        <v>7941.27</v>
      </c>
      <c r="AV18" s="373">
        <v>6905.57</v>
      </c>
      <c r="AW18" s="373">
        <v>6404.19</v>
      </c>
      <c r="AX18" s="373">
        <v>6568.72</v>
      </c>
      <c r="AY18" s="373">
        <v>4630.95</v>
      </c>
      <c r="AZ18" s="373">
        <v>5237.99</v>
      </c>
    </row>
    <row r="19" spans="1:52" ht="14.25" customHeight="1" x14ac:dyDescent="0.25">
      <c r="A19" s="238" t="s">
        <v>22</v>
      </c>
      <c r="B19" s="373">
        <v>3116.21</v>
      </c>
      <c r="C19" s="373">
        <v>14403.14</v>
      </c>
      <c r="D19" s="373">
        <v>10629.52</v>
      </c>
      <c r="E19" s="373">
        <v>4463.29</v>
      </c>
      <c r="F19" s="373">
        <v>12299.06</v>
      </c>
      <c r="G19" s="373">
        <v>2719.46</v>
      </c>
      <c r="H19" s="373">
        <v>3681.98</v>
      </c>
      <c r="I19" s="373">
        <v>15021.1</v>
      </c>
      <c r="J19" s="373">
        <v>4612.09</v>
      </c>
      <c r="K19" s="373">
        <v>4286.1899999999996</v>
      </c>
      <c r="L19" s="373">
        <v>3611.55</v>
      </c>
      <c r="M19" s="373">
        <v>3836.51</v>
      </c>
      <c r="N19" s="373">
        <v>4595.46</v>
      </c>
      <c r="O19" s="373">
        <v>2952.24</v>
      </c>
      <c r="P19" s="373">
        <v>4434.74</v>
      </c>
      <c r="Q19" s="373">
        <v>3580.27</v>
      </c>
      <c r="R19" s="373">
        <v>2827.62</v>
      </c>
      <c r="S19" s="373">
        <v>0</v>
      </c>
      <c r="T19" s="373">
        <v>5352.84</v>
      </c>
      <c r="U19" s="373">
        <v>5970.8</v>
      </c>
      <c r="V19" s="373">
        <v>1785.53</v>
      </c>
      <c r="W19" s="373">
        <v>7515.16</v>
      </c>
      <c r="X19" s="373">
        <v>7715.51</v>
      </c>
      <c r="Y19" s="373">
        <v>9987.24</v>
      </c>
      <c r="Z19" s="373">
        <v>3970.07</v>
      </c>
      <c r="AA19" s="373">
        <v>6656.42</v>
      </c>
      <c r="AB19" s="373">
        <v>12104.14</v>
      </c>
      <c r="AC19" s="373">
        <v>3430.59</v>
      </c>
      <c r="AD19" s="373">
        <v>3508.4</v>
      </c>
      <c r="AE19" s="373">
        <v>4335.74</v>
      </c>
      <c r="AF19" s="373">
        <v>3310.93</v>
      </c>
      <c r="AG19" s="373">
        <v>13289.56</v>
      </c>
      <c r="AH19" s="373">
        <v>4064.23</v>
      </c>
      <c r="AI19" s="373">
        <v>4510.92</v>
      </c>
      <c r="AJ19" s="373">
        <v>14784.53</v>
      </c>
      <c r="AK19" s="373">
        <v>3523.5</v>
      </c>
      <c r="AL19" s="373">
        <v>5520.58</v>
      </c>
      <c r="AM19" s="373">
        <v>3681.54</v>
      </c>
      <c r="AN19" s="373">
        <v>2871.96</v>
      </c>
      <c r="AO19" s="373">
        <v>4875.54</v>
      </c>
      <c r="AP19" s="373">
        <v>3350.59</v>
      </c>
      <c r="AQ19" s="373">
        <v>3616.99</v>
      </c>
      <c r="AR19" s="373">
        <v>5052.97</v>
      </c>
      <c r="AS19" s="373">
        <v>11657.33</v>
      </c>
      <c r="AT19" s="373">
        <v>3105.61</v>
      </c>
      <c r="AU19" s="373">
        <v>5123.76</v>
      </c>
      <c r="AV19" s="373">
        <v>4140.24</v>
      </c>
      <c r="AW19" s="373">
        <v>4001.1</v>
      </c>
      <c r="AX19" s="373">
        <v>3753.38</v>
      </c>
      <c r="AY19" s="373">
        <v>1812.82</v>
      </c>
      <c r="AZ19" s="373">
        <v>2586.06</v>
      </c>
    </row>
    <row r="20" spans="1:52" ht="14.25" customHeight="1" x14ac:dyDescent="0.25">
      <c r="A20" s="239" t="s">
        <v>23</v>
      </c>
      <c r="B20" s="373">
        <v>2514.09</v>
      </c>
      <c r="C20" s="373">
        <v>11508.85</v>
      </c>
      <c r="D20" s="373">
        <v>15582.59</v>
      </c>
      <c r="E20" s="373">
        <v>927.69</v>
      </c>
      <c r="F20" s="373">
        <v>8591.51</v>
      </c>
      <c r="G20" s="373">
        <v>2739.12</v>
      </c>
      <c r="H20" s="373">
        <v>1677.03</v>
      </c>
      <c r="I20" s="373">
        <v>11621.49</v>
      </c>
      <c r="J20" s="373">
        <v>8159.18</v>
      </c>
      <c r="K20" s="373">
        <v>1175.96</v>
      </c>
      <c r="L20" s="373">
        <v>2121.9</v>
      </c>
      <c r="M20" s="373">
        <v>2198.37</v>
      </c>
      <c r="N20" s="373">
        <v>1093.78</v>
      </c>
      <c r="O20" s="373">
        <v>2775.64</v>
      </c>
      <c r="P20" s="373">
        <v>920.09</v>
      </c>
      <c r="Q20" s="373">
        <v>1923.55</v>
      </c>
      <c r="R20" s="373">
        <v>8001.62</v>
      </c>
      <c r="S20" s="373">
        <v>5352.84</v>
      </c>
      <c r="T20" s="373">
        <v>0</v>
      </c>
      <c r="U20" s="373">
        <v>1418.86</v>
      </c>
      <c r="V20" s="373">
        <v>4235.68</v>
      </c>
      <c r="W20" s="373">
        <v>9540.08</v>
      </c>
      <c r="X20" s="373">
        <v>9810.44</v>
      </c>
      <c r="Y20" s="373">
        <v>5747.71</v>
      </c>
      <c r="Z20" s="373">
        <v>7297.62</v>
      </c>
      <c r="AA20" s="373">
        <v>9217.7800000000007</v>
      </c>
      <c r="AB20" s="373">
        <v>6756.28</v>
      </c>
      <c r="AC20" s="373">
        <v>2075.35</v>
      </c>
      <c r="AD20" s="373">
        <v>2101.17</v>
      </c>
      <c r="AE20" s="373">
        <v>1067.6300000000001</v>
      </c>
      <c r="AF20" s="373">
        <v>2074.39</v>
      </c>
      <c r="AG20" s="373">
        <v>8193.27</v>
      </c>
      <c r="AH20" s="373">
        <v>1291.8699999999999</v>
      </c>
      <c r="AI20" s="373">
        <v>1275.92</v>
      </c>
      <c r="AJ20" s="373">
        <v>18603.259999999998</v>
      </c>
      <c r="AK20" s="373">
        <v>1842.88</v>
      </c>
      <c r="AL20" s="373">
        <v>1558.1</v>
      </c>
      <c r="AM20" s="373">
        <v>1731.99</v>
      </c>
      <c r="AN20" s="373">
        <v>2502.84</v>
      </c>
      <c r="AO20" s="373">
        <v>5969.37</v>
      </c>
      <c r="AP20" s="373">
        <v>2009.1</v>
      </c>
      <c r="AQ20" s="373">
        <v>1842.29</v>
      </c>
      <c r="AR20" s="373">
        <v>380.14</v>
      </c>
      <c r="AS20" s="373">
        <v>6632.8</v>
      </c>
      <c r="AT20" s="373">
        <v>2364.14</v>
      </c>
      <c r="AU20" s="373">
        <v>1478.95</v>
      </c>
      <c r="AV20" s="373">
        <v>1379.58</v>
      </c>
      <c r="AW20" s="373">
        <v>1783.98</v>
      </c>
      <c r="AX20" s="373">
        <v>2006.2</v>
      </c>
      <c r="AY20" s="373">
        <v>3639.97</v>
      </c>
      <c r="AZ20" s="373">
        <v>2782.42</v>
      </c>
    </row>
    <row r="21" spans="1:52" ht="14.25" customHeight="1" x14ac:dyDescent="0.25">
      <c r="A21" s="239" t="s">
        <v>24</v>
      </c>
      <c r="B21" s="373">
        <v>3615.75</v>
      </c>
      <c r="C21" s="373">
        <v>12128.41</v>
      </c>
      <c r="D21" s="373">
        <v>15194.25</v>
      </c>
      <c r="E21" s="373">
        <v>2102.8000000000002</v>
      </c>
      <c r="F21" s="373">
        <v>9230.41</v>
      </c>
      <c r="G21" s="373">
        <v>3694.37</v>
      </c>
      <c r="H21" s="373">
        <v>2609.8000000000002</v>
      </c>
      <c r="I21" s="373">
        <v>12076.89</v>
      </c>
      <c r="J21" s="373">
        <v>7777.31</v>
      </c>
      <c r="K21" s="373">
        <v>1971.11</v>
      </c>
      <c r="L21" s="373">
        <v>2365.61</v>
      </c>
      <c r="M21" s="373">
        <v>2202.64</v>
      </c>
      <c r="N21" s="373">
        <v>2447.0100000000002</v>
      </c>
      <c r="O21" s="373">
        <v>3886.26</v>
      </c>
      <c r="P21" s="373">
        <v>1982</v>
      </c>
      <c r="Q21" s="373">
        <v>3033.06</v>
      </c>
      <c r="R21" s="373">
        <v>8307.24</v>
      </c>
      <c r="S21" s="373">
        <v>5970.8</v>
      </c>
      <c r="T21" s="373">
        <v>1418.86</v>
      </c>
      <c r="U21" s="373">
        <v>0</v>
      </c>
      <c r="V21" s="373">
        <v>5234.2700000000004</v>
      </c>
      <c r="W21" s="373">
        <v>8592.66</v>
      </c>
      <c r="X21" s="373">
        <v>11222.71</v>
      </c>
      <c r="Y21" s="373">
        <v>4474.8</v>
      </c>
      <c r="Z21" s="373">
        <v>8524.82</v>
      </c>
      <c r="AA21" s="373">
        <v>8432.89</v>
      </c>
      <c r="AB21" s="373">
        <v>6398.98</v>
      </c>
      <c r="AC21" s="373">
        <v>2552.98</v>
      </c>
      <c r="AD21" s="373">
        <v>2462.58</v>
      </c>
      <c r="AE21" s="373">
        <v>2229.86</v>
      </c>
      <c r="AF21" s="373">
        <v>3023.22</v>
      </c>
      <c r="AG21" s="373">
        <v>7337.34</v>
      </c>
      <c r="AH21" s="373">
        <v>2277</v>
      </c>
      <c r="AI21" s="373">
        <v>1473.24</v>
      </c>
      <c r="AJ21" s="373">
        <v>17195.7</v>
      </c>
      <c r="AK21" s="373">
        <v>2591.48</v>
      </c>
      <c r="AL21" s="373">
        <v>2926.66</v>
      </c>
      <c r="AM21" s="373">
        <v>2779.54</v>
      </c>
      <c r="AN21" s="373">
        <v>3375.85</v>
      </c>
      <c r="AO21" s="373">
        <v>5220.6899999999996</v>
      </c>
      <c r="AP21" s="373">
        <v>2896.54</v>
      </c>
      <c r="AQ21" s="373">
        <v>2925.33</v>
      </c>
      <c r="AR21" s="373">
        <v>1363.03</v>
      </c>
      <c r="AS21" s="373">
        <v>5713.26</v>
      </c>
      <c r="AT21" s="373">
        <v>3378.81</v>
      </c>
      <c r="AU21" s="373">
        <v>2893.81</v>
      </c>
      <c r="AV21" s="373">
        <v>2595.73</v>
      </c>
      <c r="AW21" s="373">
        <v>1971.11</v>
      </c>
      <c r="AX21" s="373">
        <v>3243.23</v>
      </c>
      <c r="AY21" s="373">
        <v>4488.24</v>
      </c>
      <c r="AZ21" s="373">
        <v>3445.31</v>
      </c>
    </row>
    <row r="22" spans="1:52" ht="14.25" customHeight="1" x14ac:dyDescent="0.25">
      <c r="A22" s="239" t="s">
        <v>25</v>
      </c>
      <c r="B22" s="373">
        <v>1728.61</v>
      </c>
      <c r="C22" s="373">
        <v>12763.57</v>
      </c>
      <c r="D22" s="373">
        <v>12219.64</v>
      </c>
      <c r="E22" s="373">
        <v>3309.72</v>
      </c>
      <c r="F22" s="373">
        <v>10518.07</v>
      </c>
      <c r="G22" s="373">
        <v>1541.27</v>
      </c>
      <c r="H22" s="373">
        <v>2637.9</v>
      </c>
      <c r="I22" s="373">
        <v>13322.21</v>
      </c>
      <c r="J22" s="373">
        <v>6319.37</v>
      </c>
      <c r="K22" s="373">
        <v>3425.65</v>
      </c>
      <c r="L22" s="373">
        <v>3152.42</v>
      </c>
      <c r="M22" s="373">
        <v>3495.85</v>
      </c>
      <c r="N22" s="373">
        <v>3265.11</v>
      </c>
      <c r="O22" s="373">
        <v>1481.53</v>
      </c>
      <c r="P22" s="373">
        <v>3354.01</v>
      </c>
      <c r="Q22" s="373">
        <v>2312.4299999999998</v>
      </c>
      <c r="R22" s="373">
        <v>4534.22</v>
      </c>
      <c r="S22" s="373">
        <v>1785.53</v>
      </c>
      <c r="T22" s="373">
        <v>4235.68</v>
      </c>
      <c r="U22" s="373">
        <v>5234.2700000000004</v>
      </c>
      <c r="V22" s="373">
        <v>0</v>
      </c>
      <c r="W22" s="373">
        <v>9083.92</v>
      </c>
      <c r="X22" s="373">
        <v>6964.44</v>
      </c>
      <c r="Y22" s="373">
        <v>9649.43</v>
      </c>
      <c r="Z22" s="373">
        <v>3469.61</v>
      </c>
      <c r="AA22" s="373">
        <v>8284.07</v>
      </c>
      <c r="AB22" s="373">
        <v>10757.45</v>
      </c>
      <c r="AC22" s="373">
        <v>2818.42</v>
      </c>
      <c r="AD22" s="373">
        <v>2979.75</v>
      </c>
      <c r="AE22" s="373">
        <v>3169.08</v>
      </c>
      <c r="AF22" s="373">
        <v>2219.4899999999998</v>
      </c>
      <c r="AG22" s="373">
        <v>12428.75</v>
      </c>
      <c r="AH22" s="373">
        <v>3002.33</v>
      </c>
      <c r="AI22" s="373">
        <v>3803.46</v>
      </c>
      <c r="AJ22" s="373">
        <v>16290.49</v>
      </c>
      <c r="AK22" s="373">
        <v>2651.36</v>
      </c>
      <c r="AL22" s="373">
        <v>3982</v>
      </c>
      <c r="AM22" s="373">
        <v>2516</v>
      </c>
      <c r="AN22" s="373">
        <v>1863.01</v>
      </c>
      <c r="AO22" s="373">
        <v>5987.48</v>
      </c>
      <c r="AP22" s="373">
        <v>2338.2199999999998</v>
      </c>
      <c r="AQ22" s="373">
        <v>2394.9899999999998</v>
      </c>
      <c r="AR22" s="373">
        <v>4030.31</v>
      </c>
      <c r="AS22" s="373">
        <v>10859.52</v>
      </c>
      <c r="AT22" s="373">
        <v>1884.14</v>
      </c>
      <c r="AU22" s="373">
        <v>3605.21</v>
      </c>
      <c r="AV22" s="373">
        <v>2870.67</v>
      </c>
      <c r="AW22" s="373">
        <v>3449.39</v>
      </c>
      <c r="AX22" s="373">
        <v>2317.59</v>
      </c>
      <c r="AY22" s="373">
        <v>881.08</v>
      </c>
      <c r="AZ22" s="373">
        <v>1952.31</v>
      </c>
    </row>
    <row r="23" spans="1:52" ht="14.25" customHeight="1" x14ac:dyDescent="0.25">
      <c r="A23" s="239" t="s">
        <v>26</v>
      </c>
      <c r="B23" s="373">
        <v>9351.75</v>
      </c>
      <c r="C23" s="373">
        <v>18069.14</v>
      </c>
      <c r="D23" s="373">
        <v>6851.99</v>
      </c>
      <c r="E23" s="373">
        <v>9364.48</v>
      </c>
      <c r="F23" s="373">
        <v>17369.59</v>
      </c>
      <c r="G23" s="373">
        <v>8909.2800000000007</v>
      </c>
      <c r="H23" s="373">
        <v>8922.7099999999991</v>
      </c>
      <c r="I23" s="373">
        <v>17341.78</v>
      </c>
      <c r="J23" s="373">
        <v>3046.61</v>
      </c>
      <c r="K23" s="373">
        <v>8654.6</v>
      </c>
      <c r="L23" s="373">
        <v>7808.88</v>
      </c>
      <c r="M23" s="373">
        <v>7552.64</v>
      </c>
      <c r="N23" s="373">
        <v>9849.6299999999992</v>
      </c>
      <c r="O23" s="373">
        <v>9410.5</v>
      </c>
      <c r="P23" s="373">
        <v>9184.6200000000008</v>
      </c>
      <c r="Q23" s="373">
        <v>9319.33</v>
      </c>
      <c r="R23" s="373">
        <v>5959.02</v>
      </c>
      <c r="S23" s="373">
        <v>7515.16</v>
      </c>
      <c r="T23" s="373">
        <v>9540.08</v>
      </c>
      <c r="U23" s="373">
        <v>8592.66</v>
      </c>
      <c r="V23" s="373">
        <v>9083.92</v>
      </c>
      <c r="W23" s="373">
        <v>0</v>
      </c>
      <c r="X23" s="373">
        <v>14086.16</v>
      </c>
      <c r="Y23" s="373">
        <v>8082.32</v>
      </c>
      <c r="Z23" s="373">
        <v>10935.16</v>
      </c>
      <c r="AA23" s="373">
        <v>942.71</v>
      </c>
      <c r="AB23" s="373">
        <v>12561.69</v>
      </c>
      <c r="AC23" s="373">
        <v>8101.51</v>
      </c>
      <c r="AD23" s="373">
        <v>7946.45</v>
      </c>
      <c r="AE23" s="373">
        <v>9355.91</v>
      </c>
      <c r="AF23" s="373">
        <v>8923.6200000000008</v>
      </c>
      <c r="AG23" s="373">
        <v>10797.61</v>
      </c>
      <c r="AH23" s="373">
        <v>9047.98</v>
      </c>
      <c r="AI23" s="373">
        <v>8334.8700000000008</v>
      </c>
      <c r="AJ23" s="373">
        <v>9351.7199999999993</v>
      </c>
      <c r="AK23" s="373">
        <v>8575.34</v>
      </c>
      <c r="AL23" s="373">
        <v>10933.42</v>
      </c>
      <c r="AM23" s="373">
        <v>9155.92</v>
      </c>
      <c r="AN23" s="373">
        <v>8706.9</v>
      </c>
      <c r="AO23" s="373">
        <v>3628.8</v>
      </c>
      <c r="AP23" s="373">
        <v>8796.83</v>
      </c>
      <c r="AQ23" s="373">
        <v>9244.43</v>
      </c>
      <c r="AR23" s="373">
        <v>9199.98</v>
      </c>
      <c r="AS23" s="373">
        <v>10149.950000000001</v>
      </c>
      <c r="AT23" s="373">
        <v>9081.5300000000007</v>
      </c>
      <c r="AU23" s="373">
        <v>10648.12</v>
      </c>
      <c r="AV23" s="373">
        <v>9525.06</v>
      </c>
      <c r="AW23" s="373">
        <v>7974.73</v>
      </c>
      <c r="AX23" s="373">
        <v>9728.23</v>
      </c>
      <c r="AY23" s="373">
        <v>8527.2999999999993</v>
      </c>
      <c r="AZ23" s="373">
        <v>8171.96</v>
      </c>
    </row>
    <row r="24" spans="1:52" ht="14.25" customHeight="1" x14ac:dyDescent="0.25">
      <c r="A24" s="238" t="s">
        <v>27</v>
      </c>
      <c r="B24" s="373">
        <v>7978.8</v>
      </c>
      <c r="C24" s="373">
        <v>7684.99</v>
      </c>
      <c r="D24" s="373">
        <v>10388.969999999999</v>
      </c>
      <c r="E24" s="373">
        <v>9194.91</v>
      </c>
      <c r="F24" s="373">
        <v>7776.76</v>
      </c>
      <c r="G24" s="373">
        <v>8153.62</v>
      </c>
      <c r="H24" s="373">
        <v>8967.49</v>
      </c>
      <c r="I24" s="373">
        <v>8450.77</v>
      </c>
      <c r="J24" s="373">
        <v>11236.5</v>
      </c>
      <c r="K24" s="373">
        <v>9737.34</v>
      </c>
      <c r="L24" s="373">
        <v>9914.9599999999991</v>
      </c>
      <c r="M24" s="373">
        <v>10286.32</v>
      </c>
      <c r="N24" s="373">
        <v>8789.06</v>
      </c>
      <c r="O24" s="373">
        <v>7743.4</v>
      </c>
      <c r="P24" s="373">
        <v>9354.01</v>
      </c>
      <c r="Q24" s="373">
        <v>8448.91</v>
      </c>
      <c r="R24" s="373">
        <v>8254.6299999999992</v>
      </c>
      <c r="S24" s="373">
        <v>7715.51</v>
      </c>
      <c r="T24" s="373">
        <v>9810.44</v>
      </c>
      <c r="U24" s="373">
        <v>11222.71</v>
      </c>
      <c r="V24" s="373">
        <v>6964.44</v>
      </c>
      <c r="W24" s="373">
        <v>14086.16</v>
      </c>
      <c r="X24" s="373">
        <v>0</v>
      </c>
      <c r="Y24" s="373">
        <v>15183.27</v>
      </c>
      <c r="Z24" s="373">
        <v>3745.52</v>
      </c>
      <c r="AA24" s="373">
        <v>13172.61</v>
      </c>
      <c r="AB24" s="373">
        <v>12186.76</v>
      </c>
      <c r="AC24" s="373">
        <v>9532.59</v>
      </c>
      <c r="AD24" s="373">
        <v>9723.59</v>
      </c>
      <c r="AE24" s="373">
        <v>9089.92</v>
      </c>
      <c r="AF24" s="373">
        <v>8648.73</v>
      </c>
      <c r="AG24" s="373">
        <v>14614.66</v>
      </c>
      <c r="AH24" s="373">
        <v>9169.1299999999992</v>
      </c>
      <c r="AI24" s="373">
        <v>10207.530000000001</v>
      </c>
      <c r="AJ24" s="373">
        <v>11560.99</v>
      </c>
      <c r="AK24" s="373">
        <v>9178.27</v>
      </c>
      <c r="AL24" s="373">
        <v>8419.19</v>
      </c>
      <c r="AM24" s="373">
        <v>8721.68</v>
      </c>
      <c r="AN24" s="373">
        <v>8508.76</v>
      </c>
      <c r="AO24" s="373">
        <v>12576.59</v>
      </c>
      <c r="AP24" s="373">
        <v>8815.27</v>
      </c>
      <c r="AQ24" s="373">
        <v>8566.86</v>
      </c>
      <c r="AR24" s="373">
        <v>9880.1299999999992</v>
      </c>
      <c r="AS24" s="373">
        <v>14398.08</v>
      </c>
      <c r="AT24" s="373">
        <v>8294.4</v>
      </c>
      <c r="AU24" s="373">
        <v>8361.77</v>
      </c>
      <c r="AV24" s="373">
        <v>8729.41</v>
      </c>
      <c r="AW24" s="373">
        <v>10091.19</v>
      </c>
      <c r="AX24" s="373">
        <v>8123.49</v>
      </c>
      <c r="AY24" s="373">
        <v>7834.56</v>
      </c>
      <c r="AZ24" s="373">
        <v>8815.3799999999992</v>
      </c>
    </row>
    <row r="25" spans="1:52" ht="14.25" customHeight="1" x14ac:dyDescent="0.25">
      <c r="A25" s="239" t="s">
        <v>28</v>
      </c>
      <c r="B25" s="373">
        <v>8087.88</v>
      </c>
      <c r="C25" s="373">
        <v>11258.5</v>
      </c>
      <c r="D25" s="373">
        <v>14150.94</v>
      </c>
      <c r="E25" s="373">
        <v>6562.3</v>
      </c>
      <c r="F25" s="373">
        <v>9304.08</v>
      </c>
      <c r="G25" s="373">
        <v>8129.81</v>
      </c>
      <c r="H25" s="373">
        <v>7070.79</v>
      </c>
      <c r="I25" s="373">
        <v>10725.24</v>
      </c>
      <c r="J25" s="373">
        <v>9385.41</v>
      </c>
      <c r="K25" s="373">
        <v>6254.62</v>
      </c>
      <c r="L25" s="373">
        <v>6547.23</v>
      </c>
      <c r="M25" s="373">
        <v>6245.2</v>
      </c>
      <c r="N25" s="373">
        <v>6840.47</v>
      </c>
      <c r="O25" s="373">
        <v>8357.93</v>
      </c>
      <c r="P25" s="373">
        <v>6453.43</v>
      </c>
      <c r="Q25" s="373">
        <v>7507.78</v>
      </c>
      <c r="R25" s="373">
        <v>11468.56</v>
      </c>
      <c r="S25" s="373">
        <v>9987.24</v>
      </c>
      <c r="T25" s="373">
        <v>5747.71</v>
      </c>
      <c r="U25" s="373">
        <v>4474.8</v>
      </c>
      <c r="V25" s="373">
        <v>9649.43</v>
      </c>
      <c r="W25" s="373">
        <v>8082.32</v>
      </c>
      <c r="X25" s="373">
        <v>15183.27</v>
      </c>
      <c r="Y25" s="373">
        <v>0</v>
      </c>
      <c r="Z25" s="373">
        <v>12999.62</v>
      </c>
      <c r="AA25" s="373">
        <v>8578.52</v>
      </c>
      <c r="AB25" s="373">
        <v>4507.74</v>
      </c>
      <c r="AC25" s="373">
        <v>6846.69</v>
      </c>
      <c r="AD25" s="373">
        <v>6702.03</v>
      </c>
      <c r="AE25" s="373">
        <v>6694.51</v>
      </c>
      <c r="AF25" s="373">
        <v>7475.99</v>
      </c>
      <c r="AG25" s="373">
        <v>3626.45</v>
      </c>
      <c r="AH25" s="373">
        <v>6750.39</v>
      </c>
      <c r="AI25" s="373">
        <v>5850.1</v>
      </c>
      <c r="AJ25" s="373">
        <v>13063.62</v>
      </c>
      <c r="AK25" s="373">
        <v>7004.82</v>
      </c>
      <c r="AL25" s="373">
        <v>6917.51</v>
      </c>
      <c r="AM25" s="373">
        <v>7252.38</v>
      </c>
      <c r="AN25" s="373">
        <v>7791.14</v>
      </c>
      <c r="AO25" s="373">
        <v>6644.16</v>
      </c>
      <c r="AP25" s="373">
        <v>7337.28</v>
      </c>
      <c r="AQ25" s="373">
        <v>7399.47</v>
      </c>
      <c r="AR25" s="373">
        <v>5807.15</v>
      </c>
      <c r="AS25" s="373">
        <v>2261.4299999999998</v>
      </c>
      <c r="AT25" s="373">
        <v>7838.97</v>
      </c>
      <c r="AU25" s="373">
        <v>7059.35</v>
      </c>
      <c r="AV25" s="373">
        <v>7055.92</v>
      </c>
      <c r="AW25" s="373">
        <v>6214.07</v>
      </c>
      <c r="AX25" s="373">
        <v>7704.88</v>
      </c>
      <c r="AY25" s="373">
        <v>8837.4</v>
      </c>
      <c r="AZ25" s="373">
        <v>7744.44</v>
      </c>
    </row>
    <row r="26" spans="1:52" ht="14.25" customHeight="1" x14ac:dyDescent="0.25">
      <c r="A26" s="238" t="s">
        <v>29</v>
      </c>
      <c r="B26" s="373">
        <v>4914.8100000000004</v>
      </c>
      <c r="C26" s="373">
        <v>11006.64</v>
      </c>
      <c r="D26" s="373">
        <v>10595.85</v>
      </c>
      <c r="E26" s="373">
        <v>6445.04</v>
      </c>
      <c r="F26" s="373">
        <v>9988.25</v>
      </c>
      <c r="G26" s="373">
        <v>4913.3599999999997</v>
      </c>
      <c r="H26" s="373">
        <v>5938.65</v>
      </c>
      <c r="I26" s="373">
        <v>11750.38</v>
      </c>
      <c r="J26" s="373">
        <v>7893.9</v>
      </c>
      <c r="K26" s="373">
        <v>6758.09</v>
      </c>
      <c r="L26" s="373">
        <v>6615.38</v>
      </c>
      <c r="M26" s="373">
        <v>6963.9</v>
      </c>
      <c r="N26" s="373">
        <v>6208.47</v>
      </c>
      <c r="O26" s="373">
        <v>4645.67</v>
      </c>
      <c r="P26" s="373">
        <v>6547.7</v>
      </c>
      <c r="Q26" s="373">
        <v>5491.94</v>
      </c>
      <c r="R26" s="373">
        <v>5015.93</v>
      </c>
      <c r="S26" s="373">
        <v>3970.07</v>
      </c>
      <c r="T26" s="373">
        <v>7297.62</v>
      </c>
      <c r="U26" s="373">
        <v>8524.82</v>
      </c>
      <c r="V26" s="373">
        <v>3469.61</v>
      </c>
      <c r="W26" s="373">
        <v>10935.16</v>
      </c>
      <c r="X26" s="373">
        <v>3745.52</v>
      </c>
      <c r="Y26" s="373">
        <v>12999.62</v>
      </c>
      <c r="Z26" s="373">
        <v>0</v>
      </c>
      <c r="AA26" s="373">
        <v>9996.06</v>
      </c>
      <c r="AB26" s="373">
        <v>12652.29</v>
      </c>
      <c r="AC26" s="373">
        <v>6268.06</v>
      </c>
      <c r="AD26" s="373">
        <v>6437.91</v>
      </c>
      <c r="AE26" s="373">
        <v>6310.56</v>
      </c>
      <c r="AF26" s="373">
        <v>5542.32</v>
      </c>
      <c r="AG26" s="373">
        <v>15006.47</v>
      </c>
      <c r="AH26" s="373">
        <v>6250.15</v>
      </c>
      <c r="AI26" s="373">
        <v>7183.37</v>
      </c>
      <c r="AJ26" s="373">
        <v>13734.99</v>
      </c>
      <c r="AK26" s="373">
        <v>6036.54</v>
      </c>
      <c r="AL26" s="373">
        <v>6408.82</v>
      </c>
      <c r="AM26" s="373">
        <v>5748.85</v>
      </c>
      <c r="AN26" s="373">
        <v>5265.69</v>
      </c>
      <c r="AO26" s="373">
        <v>8836.11</v>
      </c>
      <c r="AP26" s="373">
        <v>5689.39</v>
      </c>
      <c r="AQ26" s="373">
        <v>5600.76</v>
      </c>
      <c r="AR26" s="373">
        <v>7201.96</v>
      </c>
      <c r="AS26" s="373">
        <v>13721.25</v>
      </c>
      <c r="AT26" s="373">
        <v>5175.22</v>
      </c>
      <c r="AU26" s="373">
        <v>6157.28</v>
      </c>
      <c r="AV26" s="373">
        <v>5953.23</v>
      </c>
      <c r="AW26" s="373">
        <v>6891.23</v>
      </c>
      <c r="AX26" s="373">
        <v>5306.22</v>
      </c>
      <c r="AY26" s="373">
        <v>4343.4799999999996</v>
      </c>
      <c r="AZ26" s="373">
        <v>5420.91</v>
      </c>
    </row>
    <row r="27" spans="1:52" ht="14.25" customHeight="1" x14ac:dyDescent="0.25">
      <c r="A27" s="239" t="s">
        <v>30</v>
      </c>
      <c r="B27" s="373">
        <v>8714.1299999999992</v>
      </c>
      <c r="C27" s="373">
        <v>18968.37</v>
      </c>
      <c r="D27" s="373">
        <v>6832.04</v>
      </c>
      <c r="E27" s="373">
        <v>8920.32</v>
      </c>
      <c r="F27" s="373">
        <v>17604.14</v>
      </c>
      <c r="G27" s="373">
        <v>8255.85</v>
      </c>
      <c r="H27" s="373">
        <v>8398.5499999999993</v>
      </c>
      <c r="I27" s="373">
        <v>18275.18</v>
      </c>
      <c r="J27" s="373">
        <v>2118.2600000000002</v>
      </c>
      <c r="K27" s="373">
        <v>8234.2099999999991</v>
      </c>
      <c r="L27" s="373">
        <v>7333.91</v>
      </c>
      <c r="M27" s="373">
        <v>7118.13</v>
      </c>
      <c r="N27" s="373">
        <v>9383.73</v>
      </c>
      <c r="O27" s="373">
        <v>8744.0300000000007</v>
      </c>
      <c r="P27" s="373">
        <v>8750.07</v>
      </c>
      <c r="Q27" s="373">
        <v>8750.14</v>
      </c>
      <c r="R27" s="373">
        <v>5016.47</v>
      </c>
      <c r="S27" s="373">
        <v>6656.42</v>
      </c>
      <c r="T27" s="373">
        <v>9217.7800000000007</v>
      </c>
      <c r="U27" s="373">
        <v>8432.89</v>
      </c>
      <c r="V27" s="373">
        <v>8284.07</v>
      </c>
      <c r="W27" s="373">
        <v>942.71</v>
      </c>
      <c r="X27" s="373">
        <v>13172.61</v>
      </c>
      <c r="Y27" s="373">
        <v>8578.52</v>
      </c>
      <c r="Z27" s="373">
        <v>9996.06</v>
      </c>
      <c r="AA27" s="373">
        <v>0</v>
      </c>
      <c r="AB27" s="373">
        <v>13085.73</v>
      </c>
      <c r="AC27" s="373">
        <v>7589.83</v>
      </c>
      <c r="AD27" s="373">
        <v>7451.95</v>
      </c>
      <c r="AE27" s="373">
        <v>8893.4599999999991</v>
      </c>
      <c r="AF27" s="373">
        <v>8348.1</v>
      </c>
      <c r="AG27" s="373">
        <v>11542.33</v>
      </c>
      <c r="AH27" s="373">
        <v>8569.27</v>
      </c>
      <c r="AI27" s="373">
        <v>7965.78</v>
      </c>
      <c r="AJ27" s="373">
        <v>9799.3700000000008</v>
      </c>
      <c r="AK27" s="373">
        <v>8051.75</v>
      </c>
      <c r="AL27" s="373">
        <v>10503.86</v>
      </c>
      <c r="AM27" s="373">
        <v>8614.42</v>
      </c>
      <c r="AN27" s="373">
        <v>8088.04</v>
      </c>
      <c r="AO27" s="373">
        <v>3252.93</v>
      </c>
      <c r="AP27" s="373">
        <v>8235.59</v>
      </c>
      <c r="AQ27" s="373">
        <v>8686.7099999999991</v>
      </c>
      <c r="AR27" s="373">
        <v>8857.36</v>
      </c>
      <c r="AS27" s="373">
        <v>10742.13</v>
      </c>
      <c r="AT27" s="373">
        <v>8465.9699999999993</v>
      </c>
      <c r="AU27" s="373">
        <v>10184.52</v>
      </c>
      <c r="AV27" s="373">
        <v>9019.56</v>
      </c>
      <c r="AW27" s="373">
        <v>7548.54</v>
      </c>
      <c r="AX27" s="373">
        <v>9146.5499999999993</v>
      </c>
      <c r="AY27" s="373">
        <v>7789.73</v>
      </c>
      <c r="AZ27" s="373">
        <v>7547.29</v>
      </c>
    </row>
    <row r="28" spans="1:52" ht="14.25" customHeight="1" x14ac:dyDescent="0.25">
      <c r="A28" s="238" t="s">
        <v>31</v>
      </c>
      <c r="B28" s="373">
        <v>9082.9699999999993</v>
      </c>
      <c r="C28" s="373">
        <v>6826.41</v>
      </c>
      <c r="D28" s="373">
        <v>16774.43</v>
      </c>
      <c r="E28" s="373">
        <v>7641.35</v>
      </c>
      <c r="F28" s="373">
        <v>4874.91</v>
      </c>
      <c r="G28" s="373">
        <v>9419.26</v>
      </c>
      <c r="H28" s="373">
        <v>8422.2900000000009</v>
      </c>
      <c r="I28" s="373">
        <v>6393.56</v>
      </c>
      <c r="J28" s="373">
        <v>13630.29</v>
      </c>
      <c r="K28" s="373">
        <v>7867.48</v>
      </c>
      <c r="L28" s="373">
        <v>8686.7900000000009</v>
      </c>
      <c r="M28" s="373">
        <v>8585.73</v>
      </c>
      <c r="N28" s="373">
        <v>7546.41</v>
      </c>
      <c r="O28" s="373">
        <v>9300.19</v>
      </c>
      <c r="P28" s="373">
        <v>7671.3</v>
      </c>
      <c r="Q28" s="373">
        <v>8556.66</v>
      </c>
      <c r="R28" s="373">
        <v>14693.41</v>
      </c>
      <c r="S28" s="373">
        <v>12104.14</v>
      </c>
      <c r="T28" s="373">
        <v>6756.28</v>
      </c>
      <c r="U28" s="373">
        <v>6398.98</v>
      </c>
      <c r="V28" s="373">
        <v>10757.45</v>
      </c>
      <c r="W28" s="373">
        <v>12561.69</v>
      </c>
      <c r="X28" s="373">
        <v>12186.76</v>
      </c>
      <c r="Y28" s="373">
        <v>4507.74</v>
      </c>
      <c r="Z28" s="373">
        <v>12652.29</v>
      </c>
      <c r="AA28" s="373">
        <v>13085.73</v>
      </c>
      <c r="AB28" s="373">
        <v>0</v>
      </c>
      <c r="AC28" s="373">
        <v>8765.0499999999993</v>
      </c>
      <c r="AD28" s="373">
        <v>8735.75</v>
      </c>
      <c r="AE28" s="373">
        <v>7770.25</v>
      </c>
      <c r="AF28" s="373">
        <v>8796.9599999999991</v>
      </c>
      <c r="AG28" s="373">
        <v>2550.9</v>
      </c>
      <c r="AH28" s="373">
        <v>8040.85</v>
      </c>
      <c r="AI28" s="373">
        <v>7734.59</v>
      </c>
      <c r="AJ28" s="373">
        <v>12978.4</v>
      </c>
      <c r="AK28" s="373">
        <v>8596.7199999999993</v>
      </c>
      <c r="AL28" s="373">
        <v>6788.93</v>
      </c>
      <c r="AM28" s="373">
        <v>8430.2800000000007</v>
      </c>
      <c r="AN28" s="373">
        <v>9234.98</v>
      </c>
      <c r="AO28" s="373">
        <v>10776.13</v>
      </c>
      <c r="AP28" s="373">
        <v>8753.56</v>
      </c>
      <c r="AQ28" s="373">
        <v>8506.65</v>
      </c>
      <c r="AR28" s="373">
        <v>7072.51</v>
      </c>
      <c r="AS28" s="373">
        <v>2444.81</v>
      </c>
      <c r="AT28" s="373">
        <v>9030.33</v>
      </c>
      <c r="AU28" s="373">
        <v>7155.67</v>
      </c>
      <c r="AV28" s="373">
        <v>7986.89</v>
      </c>
      <c r="AW28" s="373">
        <v>8290.0300000000007</v>
      </c>
      <c r="AX28" s="373">
        <v>8458.76</v>
      </c>
      <c r="AY28" s="373">
        <v>10339.92</v>
      </c>
      <c r="AZ28" s="373">
        <v>9537.6</v>
      </c>
    </row>
    <row r="29" spans="1:52" ht="14.25" customHeight="1" x14ac:dyDescent="0.25">
      <c r="A29" s="239" t="s">
        <v>32</v>
      </c>
      <c r="B29" s="373">
        <v>1582.01</v>
      </c>
      <c r="C29" s="373">
        <v>13273.16</v>
      </c>
      <c r="D29" s="373">
        <v>6832.04</v>
      </c>
      <c r="E29" s="373">
        <v>1397.47</v>
      </c>
      <c r="F29" s="373">
        <v>10428.48</v>
      </c>
      <c r="G29" s="373">
        <v>1387.56</v>
      </c>
      <c r="H29" s="373">
        <v>822.4</v>
      </c>
      <c r="I29" s="373">
        <v>13510.04</v>
      </c>
      <c r="J29" s="373">
        <v>6229.99</v>
      </c>
      <c r="K29" s="373">
        <v>907.09</v>
      </c>
      <c r="L29" s="373">
        <v>387.06</v>
      </c>
      <c r="M29" s="373">
        <v>758.74</v>
      </c>
      <c r="N29" s="373">
        <v>1809.59</v>
      </c>
      <c r="O29" s="373">
        <v>1796.18</v>
      </c>
      <c r="P29" s="373">
        <v>1266.53</v>
      </c>
      <c r="Q29" s="373">
        <v>1276.99</v>
      </c>
      <c r="R29" s="373">
        <v>5949.11</v>
      </c>
      <c r="S29" s="373">
        <v>3430.59</v>
      </c>
      <c r="T29" s="373">
        <v>2075.35</v>
      </c>
      <c r="U29" s="373">
        <v>2552.98</v>
      </c>
      <c r="V29" s="373">
        <v>2818.42</v>
      </c>
      <c r="W29" s="373">
        <v>8101.51</v>
      </c>
      <c r="X29" s="373">
        <v>9532.59</v>
      </c>
      <c r="Y29" s="373">
        <v>6846.69</v>
      </c>
      <c r="Z29" s="373">
        <v>6268.06</v>
      </c>
      <c r="AA29" s="373">
        <v>7589.83</v>
      </c>
      <c r="AB29" s="373">
        <v>8765.0499999999993</v>
      </c>
      <c r="AC29" s="373">
        <v>0</v>
      </c>
      <c r="AD29" s="373">
        <v>195.37</v>
      </c>
      <c r="AE29" s="373">
        <v>1336.05</v>
      </c>
      <c r="AF29" s="373">
        <v>940.7</v>
      </c>
      <c r="AG29" s="373">
        <v>9890.32</v>
      </c>
      <c r="AH29" s="373">
        <v>9890.32</v>
      </c>
      <c r="AI29" s="373">
        <v>1082.53</v>
      </c>
      <c r="AJ29" s="373">
        <v>17369.080000000002</v>
      </c>
      <c r="AK29" s="373">
        <v>477.8</v>
      </c>
      <c r="AL29" s="373">
        <v>2947.49</v>
      </c>
      <c r="AM29" s="373">
        <v>1067.73</v>
      </c>
      <c r="AN29" s="373">
        <v>1028.69</v>
      </c>
      <c r="AO29" s="373">
        <v>4486.72</v>
      </c>
      <c r="AP29" s="373">
        <v>777.26</v>
      </c>
      <c r="AQ29" s="373">
        <v>1180.18</v>
      </c>
      <c r="AR29" s="373">
        <v>1719.29</v>
      </c>
      <c r="AS29" s="373">
        <v>8265.17</v>
      </c>
      <c r="AT29" s="373">
        <v>1257.01</v>
      </c>
      <c r="AU29" s="373">
        <v>2602.94</v>
      </c>
      <c r="AV29" s="373">
        <v>1430.39</v>
      </c>
      <c r="AW29" s="373">
        <v>632.89</v>
      </c>
      <c r="AX29" s="373">
        <v>1692.33</v>
      </c>
      <c r="AY29" s="373">
        <v>1990.95</v>
      </c>
      <c r="AZ29" s="373">
        <v>905.11</v>
      </c>
    </row>
    <row r="30" spans="1:52" ht="14.25" customHeight="1" x14ac:dyDescent="0.25">
      <c r="A30" s="239" t="s">
        <v>33</v>
      </c>
      <c r="B30" s="373">
        <v>1777.32</v>
      </c>
      <c r="C30" s="373">
        <v>13395.19</v>
      </c>
      <c r="D30" s="373">
        <v>13489.74</v>
      </c>
      <c r="E30" s="373">
        <v>1495.33</v>
      </c>
      <c r="F30" s="373">
        <v>10533.66</v>
      </c>
      <c r="G30" s="373">
        <v>1574.1</v>
      </c>
      <c r="H30" s="373">
        <v>990.13</v>
      </c>
      <c r="I30" s="373">
        <v>13610.59</v>
      </c>
      <c r="J30" s="373">
        <v>6138.2</v>
      </c>
      <c r="K30" s="373">
        <v>925.65</v>
      </c>
      <c r="L30" s="373">
        <v>192.31</v>
      </c>
      <c r="M30" s="373">
        <v>564.6</v>
      </c>
      <c r="N30" s="373">
        <v>1934</v>
      </c>
      <c r="O30" s="373">
        <v>1990.14</v>
      </c>
      <c r="P30" s="373">
        <v>1347.99</v>
      </c>
      <c r="Q30" s="373">
        <v>1462.71</v>
      </c>
      <c r="R30" s="373">
        <v>5966.01</v>
      </c>
      <c r="S30" s="373">
        <v>3508.4</v>
      </c>
      <c r="T30" s="373">
        <v>2101.17</v>
      </c>
      <c r="U30" s="373">
        <v>2462.58</v>
      </c>
      <c r="V30" s="373">
        <v>2979.75</v>
      </c>
      <c r="W30" s="373">
        <v>7946.45</v>
      </c>
      <c r="X30" s="373">
        <v>9723.59</v>
      </c>
      <c r="Y30" s="373">
        <v>6702.03</v>
      </c>
      <c r="Z30" s="373">
        <v>6437.91</v>
      </c>
      <c r="AA30" s="373">
        <v>7451.95</v>
      </c>
      <c r="AB30" s="373">
        <v>8735.75</v>
      </c>
      <c r="AC30" s="373">
        <v>195.37</v>
      </c>
      <c r="AD30" s="373">
        <v>0</v>
      </c>
      <c r="AE30" s="373">
        <v>1449.12</v>
      </c>
      <c r="AF30" s="373">
        <v>1134.6099999999999</v>
      </c>
      <c r="AG30" s="373">
        <v>9794.07</v>
      </c>
      <c r="AH30" s="373">
        <v>1118.28</v>
      </c>
      <c r="AI30" s="373">
        <v>1011.23</v>
      </c>
      <c r="AJ30" s="373">
        <v>17245.54</v>
      </c>
      <c r="AK30" s="373">
        <v>654.51</v>
      </c>
      <c r="AL30" s="373">
        <v>3066.18</v>
      </c>
      <c r="AM30" s="373">
        <v>1243.51</v>
      </c>
      <c r="AN30" s="373">
        <v>1216.28</v>
      </c>
      <c r="AO30" s="373">
        <v>4325.42</v>
      </c>
      <c r="AP30" s="373">
        <v>970.09</v>
      </c>
      <c r="AQ30" s="373">
        <v>1362.67</v>
      </c>
      <c r="AR30" s="373">
        <v>1733.22</v>
      </c>
      <c r="AS30" s="373">
        <v>8165.35</v>
      </c>
      <c r="AT30" s="373">
        <v>1452.23</v>
      </c>
      <c r="AU30" s="373">
        <v>2733.24</v>
      </c>
      <c r="AV30" s="373">
        <v>1578.7</v>
      </c>
      <c r="AW30" s="373">
        <v>499.95</v>
      </c>
      <c r="AX30" s="373">
        <v>1876.18</v>
      </c>
      <c r="AY30" s="373">
        <v>2138.17</v>
      </c>
      <c r="AZ30" s="373">
        <v>1042.6300000000001</v>
      </c>
    </row>
    <row r="31" spans="1:52" ht="14.25" customHeight="1" x14ac:dyDescent="0.25">
      <c r="A31" s="239" t="s">
        <v>34</v>
      </c>
      <c r="B31" s="373">
        <v>1453.58</v>
      </c>
      <c r="C31" s="373">
        <v>11946.08</v>
      </c>
      <c r="D31" s="373">
        <v>14793.09</v>
      </c>
      <c r="E31" s="373">
        <v>140.85</v>
      </c>
      <c r="F31" s="373">
        <v>9092.49</v>
      </c>
      <c r="G31" s="373">
        <v>1676.27</v>
      </c>
      <c r="H31" s="373">
        <v>669.9</v>
      </c>
      <c r="I31" s="373">
        <v>12174.06</v>
      </c>
      <c r="J31" s="373">
        <v>7563.81</v>
      </c>
      <c r="K31" s="373">
        <v>751.4</v>
      </c>
      <c r="L31" s="373">
        <v>1559.58</v>
      </c>
      <c r="M31" s="373">
        <v>1805.19</v>
      </c>
      <c r="N31" s="373">
        <v>493.75</v>
      </c>
      <c r="O31" s="373">
        <v>1719.32</v>
      </c>
      <c r="P31" s="373">
        <v>264.26</v>
      </c>
      <c r="Q31" s="373">
        <v>859.16</v>
      </c>
      <c r="R31" s="373">
        <v>7054.86</v>
      </c>
      <c r="S31" s="373">
        <v>4335.74</v>
      </c>
      <c r="T31" s="373">
        <v>1067.6300000000001</v>
      </c>
      <c r="U31" s="373">
        <v>2229.86</v>
      </c>
      <c r="V31" s="373">
        <v>3169.08</v>
      </c>
      <c r="W31" s="373">
        <v>9355.91</v>
      </c>
      <c r="X31" s="373">
        <v>9089.92</v>
      </c>
      <c r="Y31" s="373">
        <v>6694.51</v>
      </c>
      <c r="Z31" s="373">
        <v>6310.56</v>
      </c>
      <c r="AA31" s="373">
        <v>8893.4599999999991</v>
      </c>
      <c r="AB31" s="373">
        <v>7770.25</v>
      </c>
      <c r="AC31" s="373">
        <v>1336.05</v>
      </c>
      <c r="AD31" s="373">
        <v>1449.12</v>
      </c>
      <c r="AE31" s="373">
        <v>0</v>
      </c>
      <c r="AF31" s="373">
        <v>1027.1300000000001</v>
      </c>
      <c r="AG31" s="373">
        <v>9260.4699999999993</v>
      </c>
      <c r="AH31" s="373">
        <v>340.54</v>
      </c>
      <c r="AI31" s="373">
        <v>1194.02</v>
      </c>
      <c r="AJ31" s="373">
        <v>18692.53</v>
      </c>
      <c r="AK31" s="373">
        <v>941.42</v>
      </c>
      <c r="AL31" s="373">
        <v>1617.08</v>
      </c>
      <c r="AM31" s="373">
        <v>668.64</v>
      </c>
      <c r="AN31" s="373">
        <v>1464.73</v>
      </c>
      <c r="AO31" s="373">
        <v>5727.11</v>
      </c>
      <c r="AP31" s="373">
        <v>991.84</v>
      </c>
      <c r="AQ31" s="373">
        <v>774.72</v>
      </c>
      <c r="AR31" s="373">
        <v>892.93</v>
      </c>
      <c r="AS31" s="373">
        <v>7694.38</v>
      </c>
      <c r="AT31" s="373">
        <v>1297.55</v>
      </c>
      <c r="AU31" s="373">
        <v>1294.3699999999999</v>
      </c>
      <c r="AV31" s="373">
        <v>367.54</v>
      </c>
      <c r="AW31" s="373">
        <v>1392.4</v>
      </c>
      <c r="AX31" s="373">
        <v>1013.37</v>
      </c>
      <c r="AY31" s="373">
        <v>2586.15</v>
      </c>
      <c r="AZ31" s="373">
        <v>1821.16</v>
      </c>
    </row>
    <row r="32" spans="1:52" ht="14.25" customHeight="1" x14ac:dyDescent="0.25">
      <c r="A32" s="239" t="s">
        <v>35</v>
      </c>
      <c r="B32" s="373">
        <v>670.25</v>
      </c>
      <c r="C32" s="373">
        <v>12571.98</v>
      </c>
      <c r="D32" s="373">
        <v>13838.55</v>
      </c>
      <c r="E32" s="373">
        <v>1158.9100000000001</v>
      </c>
      <c r="F32" s="373">
        <v>9818.57</v>
      </c>
      <c r="G32" s="373">
        <v>680.86</v>
      </c>
      <c r="H32" s="373">
        <v>418.64</v>
      </c>
      <c r="I32" s="373">
        <v>12174.06</v>
      </c>
      <c r="J32" s="373">
        <v>6813.51</v>
      </c>
      <c r="K32" s="373">
        <v>1221.6099999999999</v>
      </c>
      <c r="L32" s="373">
        <v>1322.79</v>
      </c>
      <c r="M32" s="373">
        <v>1688.16</v>
      </c>
      <c r="N32" s="373">
        <v>1319.93</v>
      </c>
      <c r="O32" s="373">
        <v>918.73</v>
      </c>
      <c r="P32" s="373">
        <v>1160.08</v>
      </c>
      <c r="Q32" s="373">
        <v>403.07</v>
      </c>
      <c r="R32" s="373">
        <v>6054.8</v>
      </c>
      <c r="S32" s="373">
        <v>3310.93</v>
      </c>
      <c r="T32" s="373">
        <v>2074.39</v>
      </c>
      <c r="U32" s="373">
        <v>3023.22</v>
      </c>
      <c r="V32" s="373">
        <v>2219.4899999999998</v>
      </c>
      <c r="W32" s="373">
        <v>8923.6200000000008</v>
      </c>
      <c r="X32" s="373">
        <v>8648.73</v>
      </c>
      <c r="Y32" s="373">
        <v>7475.99</v>
      </c>
      <c r="Z32" s="373">
        <v>5542.32</v>
      </c>
      <c r="AA32" s="373">
        <v>8348.1</v>
      </c>
      <c r="AB32" s="373">
        <v>8796.9599999999991</v>
      </c>
      <c r="AC32" s="373">
        <v>940.7</v>
      </c>
      <c r="AD32" s="373">
        <v>1134.6099999999999</v>
      </c>
      <c r="AE32" s="373">
        <v>1027.1300000000001</v>
      </c>
      <c r="AF32" s="373">
        <v>0</v>
      </c>
      <c r="AG32" s="373">
        <v>10240.44</v>
      </c>
      <c r="AH32" s="373">
        <v>793.63</v>
      </c>
      <c r="AI32" s="373">
        <v>1642.56</v>
      </c>
      <c r="AJ32" s="373">
        <v>17937.14</v>
      </c>
      <c r="AK32" s="373">
        <v>529.54999999999995</v>
      </c>
      <c r="AL32" s="373">
        <v>2389.08</v>
      </c>
      <c r="AM32" s="373">
        <v>375.22</v>
      </c>
      <c r="AN32" s="373">
        <v>439.09</v>
      </c>
      <c r="AO32" s="373">
        <v>5344.86</v>
      </c>
      <c r="AP32" s="373">
        <v>168.14</v>
      </c>
      <c r="AQ32" s="373">
        <v>361.87</v>
      </c>
      <c r="AR32" s="373">
        <v>1826.35</v>
      </c>
      <c r="AS32" s="373">
        <v>8651.64</v>
      </c>
      <c r="AT32" s="373">
        <v>368.8</v>
      </c>
      <c r="AU32" s="373">
        <v>1999.38</v>
      </c>
      <c r="AV32" s="373">
        <v>855.32</v>
      </c>
      <c r="AW32" s="373">
        <v>1442.73</v>
      </c>
      <c r="AX32" s="373">
        <v>804.62</v>
      </c>
      <c r="AY32" s="373">
        <v>1565.59</v>
      </c>
      <c r="AZ32" s="373">
        <v>881.07</v>
      </c>
    </row>
    <row r="33" spans="1:52" ht="14.25" customHeight="1" x14ac:dyDescent="0.25">
      <c r="A33" s="239" t="s">
        <v>36</v>
      </c>
      <c r="B33" s="373">
        <v>10703.14</v>
      </c>
      <c r="C33" s="373">
        <v>8004.22</v>
      </c>
      <c r="D33" s="373">
        <v>14352.94</v>
      </c>
      <c r="E33" s="373">
        <v>9120.06</v>
      </c>
      <c r="F33" s="373">
        <v>6927.95</v>
      </c>
      <c r="G33" s="373">
        <v>10918.56</v>
      </c>
      <c r="H33" s="373">
        <v>9825.19</v>
      </c>
      <c r="I33" s="373">
        <v>7357.33</v>
      </c>
      <c r="J33" s="373">
        <v>12825.73</v>
      </c>
      <c r="K33" s="373">
        <v>9097.1200000000008</v>
      </c>
      <c r="L33" s="373">
        <v>9681.2000000000007</v>
      </c>
      <c r="M33" s="373">
        <v>9455.35</v>
      </c>
      <c r="N33" s="373">
        <v>9189.67</v>
      </c>
      <c r="O33" s="373">
        <v>10959.06</v>
      </c>
      <c r="P33" s="373">
        <v>9085.41</v>
      </c>
      <c r="Q33" s="373">
        <v>10116.32</v>
      </c>
      <c r="R33" s="373">
        <v>15093.67</v>
      </c>
      <c r="S33" s="373">
        <v>13289.56</v>
      </c>
      <c r="T33" s="373">
        <v>8193.27</v>
      </c>
      <c r="U33" s="373">
        <v>7337.34</v>
      </c>
      <c r="V33" s="373">
        <v>12428.75</v>
      </c>
      <c r="W33" s="373">
        <v>10797.61</v>
      </c>
      <c r="X33" s="373">
        <v>14614.66</v>
      </c>
      <c r="Y33" s="373">
        <v>3626.45</v>
      </c>
      <c r="Z33" s="373">
        <v>15006.47</v>
      </c>
      <c r="AA33" s="373">
        <v>11542.33</v>
      </c>
      <c r="AB33" s="373">
        <v>2550.9</v>
      </c>
      <c r="AC33" s="373">
        <v>9890.32</v>
      </c>
      <c r="AD33" s="373">
        <v>9794.07</v>
      </c>
      <c r="AE33" s="373">
        <v>9260.4699999999993</v>
      </c>
      <c r="AF33" s="373">
        <v>10240.44</v>
      </c>
      <c r="AG33" s="373">
        <v>0</v>
      </c>
      <c r="AH33" s="373">
        <v>9447.11</v>
      </c>
      <c r="AI33" s="373">
        <v>8809.57</v>
      </c>
      <c r="AJ33" s="373">
        <v>11113.73</v>
      </c>
      <c r="AK33" s="373">
        <v>9888.09</v>
      </c>
      <c r="AL33" s="373">
        <v>8717.5400000000009</v>
      </c>
      <c r="AM33" s="373">
        <v>9919.3700000000008</v>
      </c>
      <c r="AN33" s="373">
        <v>10644.39</v>
      </c>
      <c r="AO33" s="373">
        <v>10221.99</v>
      </c>
      <c r="AP33" s="373">
        <v>10146.09</v>
      </c>
      <c r="AQ33" s="373">
        <v>10035.120000000001</v>
      </c>
      <c r="AR33" s="373">
        <v>8414.18</v>
      </c>
      <c r="AS33" s="373">
        <v>1632.45</v>
      </c>
      <c r="AT33" s="373">
        <v>10553.17</v>
      </c>
      <c r="AU33" s="373">
        <v>9025.2999999999993</v>
      </c>
      <c r="AV33" s="373">
        <v>9561.32</v>
      </c>
      <c r="AW33" s="373">
        <v>9296.56</v>
      </c>
      <c r="AX33" s="373">
        <v>10147.290000000001</v>
      </c>
      <c r="AY33" s="373">
        <v>11785.6</v>
      </c>
      <c r="AZ33" s="373">
        <v>10778.74</v>
      </c>
    </row>
    <row r="34" spans="1:52" ht="14.25" customHeight="1" x14ac:dyDescent="0.25">
      <c r="A34" s="239" t="s">
        <v>37</v>
      </c>
      <c r="B34" s="373">
        <v>1338.89</v>
      </c>
      <c r="C34" s="373">
        <v>12279.31</v>
      </c>
      <c r="D34" s="373">
        <v>14465.53</v>
      </c>
      <c r="E34" s="373">
        <v>426.31</v>
      </c>
      <c r="F34" s="373">
        <v>9431.19</v>
      </c>
      <c r="G34" s="373">
        <v>1471.98</v>
      </c>
      <c r="H34" s="373">
        <v>385.44</v>
      </c>
      <c r="I34" s="373">
        <v>12513.36</v>
      </c>
      <c r="J34" s="373">
        <v>7223.54</v>
      </c>
      <c r="K34" s="373">
        <v>570.29</v>
      </c>
      <c r="L34" s="373">
        <v>1240.31</v>
      </c>
      <c r="M34" s="373">
        <v>1512</v>
      </c>
      <c r="N34" s="373">
        <v>815.79</v>
      </c>
      <c r="O34" s="373">
        <v>1609.5</v>
      </c>
      <c r="P34" s="373">
        <v>371.79</v>
      </c>
      <c r="Q34" s="373">
        <v>760.56</v>
      </c>
      <c r="R34" s="373">
        <v>6751.86</v>
      </c>
      <c r="S34" s="373">
        <v>4064.23</v>
      </c>
      <c r="T34" s="373">
        <v>1291.8699999999999</v>
      </c>
      <c r="U34" s="373">
        <v>2277</v>
      </c>
      <c r="V34" s="373">
        <v>3002.33</v>
      </c>
      <c r="W34" s="373">
        <v>9047.98</v>
      </c>
      <c r="X34" s="373">
        <v>9169.1299999999992</v>
      </c>
      <c r="Y34" s="373">
        <v>6750.39</v>
      </c>
      <c r="Z34" s="373">
        <v>6250.15</v>
      </c>
      <c r="AA34" s="373">
        <v>8569.27</v>
      </c>
      <c r="AB34" s="373">
        <v>8040.85</v>
      </c>
      <c r="AC34" s="373">
        <v>9890.32</v>
      </c>
      <c r="AD34" s="373">
        <v>1118.28</v>
      </c>
      <c r="AE34" s="373">
        <v>340.54</v>
      </c>
      <c r="AF34" s="373">
        <v>793.63</v>
      </c>
      <c r="AG34" s="373">
        <v>9447.11</v>
      </c>
      <c r="AH34" s="373">
        <v>0</v>
      </c>
      <c r="AI34" s="373">
        <v>1042.03</v>
      </c>
      <c r="AJ34" s="373">
        <v>18363.21</v>
      </c>
      <c r="AK34" s="373">
        <v>606.62</v>
      </c>
      <c r="AL34" s="373">
        <v>1950.95</v>
      </c>
      <c r="AM34" s="373">
        <v>502.64</v>
      </c>
      <c r="AN34" s="373">
        <v>1212.92</v>
      </c>
      <c r="AO34" s="373">
        <v>5420.43</v>
      </c>
      <c r="AP34" s="373">
        <v>717.27</v>
      </c>
      <c r="AQ34" s="373">
        <v>649.51</v>
      </c>
      <c r="AR34" s="373">
        <v>1032.94</v>
      </c>
      <c r="AS34" s="373">
        <v>7861.09</v>
      </c>
      <c r="AT34" s="373">
        <v>1119.6300000000001</v>
      </c>
      <c r="AU34" s="373">
        <v>1615.3</v>
      </c>
      <c r="AV34" s="373">
        <v>509.84</v>
      </c>
      <c r="AW34" s="373">
        <v>1119.3599999999999</v>
      </c>
      <c r="AX34" s="373">
        <v>1045.8499999999999</v>
      </c>
      <c r="AY34" s="373">
        <v>2354.6</v>
      </c>
      <c r="AZ34" s="373">
        <v>1513.98</v>
      </c>
    </row>
    <row r="35" spans="1:52" ht="14.25" customHeight="1" x14ac:dyDescent="0.25">
      <c r="A35" s="239" t="s">
        <v>38</v>
      </c>
      <c r="B35" s="373">
        <v>2291.88</v>
      </c>
      <c r="C35" s="373">
        <v>12781.63</v>
      </c>
      <c r="D35" s="373">
        <v>14341.42</v>
      </c>
      <c r="E35" s="373">
        <v>1136.0999999999999</v>
      </c>
      <c r="F35" s="373">
        <v>9866.61</v>
      </c>
      <c r="G35" s="373">
        <v>2280.52</v>
      </c>
      <c r="H35" s="373">
        <v>1263.83</v>
      </c>
      <c r="I35" s="373">
        <v>12895.37</v>
      </c>
      <c r="J35" s="373">
        <v>6890.76</v>
      </c>
      <c r="K35" s="373">
        <v>471.74</v>
      </c>
      <c r="L35" s="373">
        <v>953.05</v>
      </c>
      <c r="M35" s="373">
        <v>936.69</v>
      </c>
      <c r="N35" s="373">
        <v>1635.56</v>
      </c>
      <c r="O35" s="373">
        <v>2553.81</v>
      </c>
      <c r="P35" s="373">
        <v>947.47</v>
      </c>
      <c r="Q35" s="373">
        <v>1765.92</v>
      </c>
      <c r="R35" s="373">
        <v>6961.17</v>
      </c>
      <c r="S35" s="373">
        <v>4510.92</v>
      </c>
      <c r="T35" s="373">
        <v>1275.92</v>
      </c>
      <c r="U35" s="373">
        <v>1473.24</v>
      </c>
      <c r="V35" s="373">
        <v>3803.46</v>
      </c>
      <c r="W35" s="373">
        <v>8334.8700000000008</v>
      </c>
      <c r="X35" s="373">
        <v>10207.530000000001</v>
      </c>
      <c r="Y35" s="373">
        <v>5850.1</v>
      </c>
      <c r="Z35" s="373">
        <v>7183.37</v>
      </c>
      <c r="AA35" s="373">
        <v>7965.78</v>
      </c>
      <c r="AB35" s="373">
        <v>7734.59</v>
      </c>
      <c r="AC35" s="373">
        <v>1082.53</v>
      </c>
      <c r="AD35" s="373">
        <v>1011.23</v>
      </c>
      <c r="AE35" s="373">
        <v>1194.02</v>
      </c>
      <c r="AF35" s="373">
        <v>1642.56</v>
      </c>
      <c r="AG35" s="373">
        <v>8809.57</v>
      </c>
      <c r="AH35" s="373">
        <v>1042.03</v>
      </c>
      <c r="AI35" s="373">
        <v>0</v>
      </c>
      <c r="AJ35" s="373">
        <v>17647.79</v>
      </c>
      <c r="AK35" s="373">
        <v>1154.73</v>
      </c>
      <c r="AL35" s="373">
        <v>2612.67</v>
      </c>
      <c r="AM35" s="373">
        <v>1492.84</v>
      </c>
      <c r="AN35" s="373">
        <v>1941.68</v>
      </c>
      <c r="AO35" s="373">
        <v>4729.87</v>
      </c>
      <c r="AP35" s="373">
        <v>1494.09</v>
      </c>
      <c r="AQ35" s="373">
        <v>1648.35</v>
      </c>
      <c r="AR35" s="373">
        <v>900.46</v>
      </c>
      <c r="AS35" s="373">
        <v>7186.46</v>
      </c>
      <c r="AT35" s="373">
        <v>2011.02</v>
      </c>
      <c r="AU35" s="373">
        <v>2377.8200000000002</v>
      </c>
      <c r="AV35" s="373">
        <v>1518.25</v>
      </c>
      <c r="AW35" s="373">
        <v>561.25</v>
      </c>
      <c r="AX35" s="373">
        <v>2086.8000000000002</v>
      </c>
      <c r="AY35" s="373">
        <v>3026.26</v>
      </c>
      <c r="AZ35" s="373">
        <v>1972.26</v>
      </c>
    </row>
    <row r="36" spans="1:52" ht="14.25" customHeight="1" x14ac:dyDescent="0.25">
      <c r="A36" s="239" t="s">
        <v>39</v>
      </c>
      <c r="B36" s="373">
        <v>17900.71</v>
      </c>
      <c r="C36" s="373">
        <v>9385.39</v>
      </c>
      <c r="D36" s="373">
        <v>4157.41</v>
      </c>
      <c r="E36" s="373">
        <v>18714.89</v>
      </c>
      <c r="F36" s="373">
        <v>12220</v>
      </c>
      <c r="G36" s="373">
        <v>17484.14</v>
      </c>
      <c r="H36" s="373">
        <v>18134.060000000001</v>
      </c>
      <c r="I36" s="373">
        <v>9135.9599999999991</v>
      </c>
      <c r="J36" s="373">
        <v>11166.64</v>
      </c>
      <c r="K36" s="373">
        <v>18004.98</v>
      </c>
      <c r="L36" s="373">
        <v>17133.23</v>
      </c>
      <c r="M36" s="373">
        <v>16902.38</v>
      </c>
      <c r="N36" s="373">
        <v>19178.52</v>
      </c>
      <c r="O36" s="373">
        <v>17719.330000000002</v>
      </c>
      <c r="P36" s="373">
        <v>18536.34</v>
      </c>
      <c r="Q36" s="373">
        <v>18302.669999999998</v>
      </c>
      <c r="R36" s="373">
        <v>11970.31</v>
      </c>
      <c r="S36" s="373">
        <v>14784.53</v>
      </c>
      <c r="T36" s="373">
        <v>18603.259999999998</v>
      </c>
      <c r="U36" s="373">
        <v>17195.7</v>
      </c>
      <c r="V36" s="373">
        <v>16290.49</v>
      </c>
      <c r="W36" s="373">
        <v>9351.7199999999993</v>
      </c>
      <c r="X36" s="373">
        <v>11560.99</v>
      </c>
      <c r="Y36" s="373">
        <v>13063.62</v>
      </c>
      <c r="Z36" s="373">
        <v>13734.99</v>
      </c>
      <c r="AA36" s="373">
        <v>9799.3700000000008</v>
      </c>
      <c r="AB36" s="373">
        <v>12978.4</v>
      </c>
      <c r="AC36" s="373">
        <v>17369.080000000002</v>
      </c>
      <c r="AD36" s="373">
        <v>17245.54</v>
      </c>
      <c r="AE36" s="373">
        <v>18692.53</v>
      </c>
      <c r="AF36" s="373">
        <v>17937.14</v>
      </c>
      <c r="AG36" s="373">
        <v>11113.73</v>
      </c>
      <c r="AH36" s="373">
        <v>18363.21</v>
      </c>
      <c r="AI36" s="373">
        <v>17647.79</v>
      </c>
      <c r="AJ36" s="373">
        <v>0</v>
      </c>
      <c r="AK36" s="373">
        <v>17803.52</v>
      </c>
      <c r="AL36" s="373">
        <v>19701.55</v>
      </c>
      <c r="AM36" s="373">
        <v>18289.259999999998</v>
      </c>
      <c r="AN36" s="373">
        <v>17536.82</v>
      </c>
      <c r="AO36" s="373">
        <v>12978.7</v>
      </c>
      <c r="AP36" s="373">
        <v>17886.34</v>
      </c>
      <c r="AQ36" s="373">
        <v>18296.71</v>
      </c>
      <c r="AR36" s="373">
        <v>18399.689999999999</v>
      </c>
      <c r="AS36" s="373">
        <v>12549.39</v>
      </c>
      <c r="AT36" s="373">
        <v>17852.98</v>
      </c>
      <c r="AU36" s="373">
        <v>19889.21</v>
      </c>
      <c r="AV36" s="373">
        <v>18760.84</v>
      </c>
      <c r="AW36" s="373">
        <v>17326.38</v>
      </c>
      <c r="AX36" s="373">
        <v>18537.78</v>
      </c>
      <c r="AY36" s="373">
        <v>16597.05</v>
      </c>
      <c r="AZ36" s="373">
        <v>17056.689999999999</v>
      </c>
    </row>
    <row r="37" spans="1:52" ht="14.25" customHeight="1" x14ac:dyDescent="0.25">
      <c r="A37" s="239" t="s">
        <v>40</v>
      </c>
      <c r="B37" s="373">
        <v>1199.5999999999999</v>
      </c>
      <c r="C37" s="373">
        <v>12826.23</v>
      </c>
      <c r="D37" s="373">
        <v>13859.39</v>
      </c>
      <c r="E37" s="373">
        <v>1032.4100000000001</v>
      </c>
      <c r="F37" s="373">
        <v>10004.629999999999</v>
      </c>
      <c r="G37" s="373">
        <v>1126.57</v>
      </c>
      <c r="H37" s="373">
        <v>347.81</v>
      </c>
      <c r="I37" s="373">
        <v>13088.66</v>
      </c>
      <c r="J37" s="373">
        <v>6639.99</v>
      </c>
      <c r="K37" s="373">
        <v>791.79</v>
      </c>
      <c r="L37" s="373">
        <v>829.49</v>
      </c>
      <c r="M37" s="373">
        <v>1180.94</v>
      </c>
      <c r="N37" s="373">
        <v>1381.63</v>
      </c>
      <c r="O37" s="373">
        <v>1443.18</v>
      </c>
      <c r="P37" s="373">
        <v>946.67</v>
      </c>
      <c r="Q37" s="373">
        <v>811.72</v>
      </c>
      <c r="R37" s="373">
        <v>6165.38</v>
      </c>
      <c r="S37" s="373">
        <v>3523.5</v>
      </c>
      <c r="T37" s="373">
        <v>1842.88</v>
      </c>
      <c r="U37" s="373">
        <v>2591.48</v>
      </c>
      <c r="V37" s="373">
        <v>2651.36</v>
      </c>
      <c r="W37" s="373">
        <v>8575.34</v>
      </c>
      <c r="X37" s="373">
        <v>9178.27</v>
      </c>
      <c r="Y37" s="373">
        <v>7004.82</v>
      </c>
      <c r="Z37" s="373">
        <v>6036.54</v>
      </c>
      <c r="AA37" s="373">
        <v>8051.75</v>
      </c>
      <c r="AB37" s="373">
        <v>8596.7199999999993</v>
      </c>
      <c r="AC37" s="373">
        <v>477.8</v>
      </c>
      <c r="AD37" s="373">
        <v>654.51</v>
      </c>
      <c r="AE37" s="373">
        <v>941.42</v>
      </c>
      <c r="AF37" s="373">
        <v>529.54999999999995</v>
      </c>
      <c r="AG37" s="373">
        <v>9888.09</v>
      </c>
      <c r="AH37" s="373">
        <v>606.62</v>
      </c>
      <c r="AI37" s="373">
        <v>1154.73</v>
      </c>
      <c r="AJ37" s="373">
        <v>17803.52</v>
      </c>
      <c r="AK37" s="373">
        <v>0</v>
      </c>
      <c r="AL37" s="373">
        <v>2518.5</v>
      </c>
      <c r="AM37" s="373">
        <v>590.35</v>
      </c>
      <c r="AN37" s="373">
        <v>788.35</v>
      </c>
      <c r="AO37" s="373">
        <v>4963.49</v>
      </c>
      <c r="AP37" s="373">
        <v>363.54</v>
      </c>
      <c r="AQ37" s="373">
        <v>708.83</v>
      </c>
      <c r="AR37" s="373">
        <v>1529.61</v>
      </c>
      <c r="AS37" s="373">
        <v>8279.33</v>
      </c>
      <c r="AT37" s="373">
        <v>889.49</v>
      </c>
      <c r="AU37" s="373">
        <v>2159.19</v>
      </c>
      <c r="AV37" s="373">
        <v>971.3</v>
      </c>
      <c r="AW37" s="373">
        <v>913.25</v>
      </c>
      <c r="AX37" s="373">
        <v>1222.6500000000001</v>
      </c>
      <c r="AY37" s="373">
        <v>1902.51</v>
      </c>
      <c r="AZ37" s="373">
        <v>941.06</v>
      </c>
    </row>
    <row r="38" spans="1:52" ht="14.25" customHeight="1" x14ac:dyDescent="0.25">
      <c r="A38" s="239" t="s">
        <v>41</v>
      </c>
      <c r="B38" s="373">
        <v>2405.7399999999998</v>
      </c>
      <c r="C38" s="373">
        <v>10329.11</v>
      </c>
      <c r="D38" s="373">
        <v>16150.1</v>
      </c>
      <c r="E38" s="373">
        <v>1583.56</v>
      </c>
      <c r="F38" s="373">
        <v>7486.4</v>
      </c>
      <c r="G38" s="373">
        <v>2831.11</v>
      </c>
      <c r="H38" s="373">
        <v>2190.34</v>
      </c>
      <c r="I38" s="373">
        <v>10570.33</v>
      </c>
      <c r="J38" s="373">
        <v>9157.26</v>
      </c>
      <c r="K38" s="373">
        <v>2280.33</v>
      </c>
      <c r="L38" s="373">
        <v>3172.76</v>
      </c>
      <c r="M38" s="373">
        <v>3391.16</v>
      </c>
      <c r="N38" s="373">
        <v>1138.96</v>
      </c>
      <c r="O38" s="373">
        <v>2576.0100000000002</v>
      </c>
      <c r="P38" s="373">
        <v>1755.52</v>
      </c>
      <c r="Q38" s="373">
        <v>2021</v>
      </c>
      <c r="R38" s="373">
        <v>8339.65</v>
      </c>
      <c r="S38" s="373">
        <v>5520.58</v>
      </c>
      <c r="T38" s="373">
        <v>1558.1</v>
      </c>
      <c r="U38" s="373">
        <v>2926.66</v>
      </c>
      <c r="V38" s="373">
        <v>3982</v>
      </c>
      <c r="W38" s="373">
        <v>10933.42</v>
      </c>
      <c r="X38" s="373">
        <v>8419.19</v>
      </c>
      <c r="Y38" s="373">
        <v>6917.51</v>
      </c>
      <c r="Z38" s="373">
        <v>6408.82</v>
      </c>
      <c r="AA38" s="373">
        <v>10503.86</v>
      </c>
      <c r="AB38" s="373">
        <v>6788.93</v>
      </c>
      <c r="AC38" s="373">
        <v>2947.49</v>
      </c>
      <c r="AD38" s="373">
        <v>3066.18</v>
      </c>
      <c r="AE38" s="373">
        <v>1617.08</v>
      </c>
      <c r="AF38" s="373">
        <v>2389.08</v>
      </c>
      <c r="AG38" s="373">
        <v>8717.5400000000009</v>
      </c>
      <c r="AH38" s="373">
        <v>1950.95</v>
      </c>
      <c r="AI38" s="373">
        <v>2612.67</v>
      </c>
      <c r="AJ38" s="373">
        <v>19701.55</v>
      </c>
      <c r="AK38" s="373">
        <v>2518.5</v>
      </c>
      <c r="AL38" s="373">
        <v>0</v>
      </c>
      <c r="AM38" s="373">
        <v>2037.43</v>
      </c>
      <c r="AN38" s="373">
        <v>2787.11</v>
      </c>
      <c r="AO38" s="373">
        <v>7310.35</v>
      </c>
      <c r="AP38" s="373">
        <v>2440.31</v>
      </c>
      <c r="AQ38" s="373">
        <v>2029.11</v>
      </c>
      <c r="AR38" s="373">
        <v>1811.73</v>
      </c>
      <c r="AS38" s="373">
        <v>7317.14</v>
      </c>
      <c r="AT38" s="373">
        <v>2466.3200000000002</v>
      </c>
      <c r="AU38" s="373">
        <v>399.42</v>
      </c>
      <c r="AV38" s="373">
        <v>1564.95</v>
      </c>
      <c r="AW38" s="373">
        <v>2963.77</v>
      </c>
      <c r="AX38" s="373">
        <v>1771.28</v>
      </c>
      <c r="AY38" s="373">
        <v>3709.67</v>
      </c>
      <c r="AZ38" s="373">
        <v>3269.71</v>
      </c>
    </row>
    <row r="39" spans="1:52" ht="14.25" customHeight="1" x14ac:dyDescent="0.25">
      <c r="A39" s="239" t="s">
        <v>42</v>
      </c>
      <c r="B39" s="373">
        <v>836.25</v>
      </c>
      <c r="C39" s="373">
        <v>12283.17</v>
      </c>
      <c r="D39" s="373">
        <v>14211.17</v>
      </c>
      <c r="E39" s="373">
        <v>805.87</v>
      </c>
      <c r="F39" s="373">
        <v>9497.16</v>
      </c>
      <c r="G39" s="373">
        <v>1007.94</v>
      </c>
      <c r="H39" s="373">
        <v>264.69</v>
      </c>
      <c r="I39" s="373">
        <v>7137.04</v>
      </c>
      <c r="J39" s="373">
        <v>7137.04</v>
      </c>
      <c r="K39" s="373">
        <v>1031.82</v>
      </c>
      <c r="L39" s="373">
        <v>1412.8</v>
      </c>
      <c r="M39" s="373">
        <v>1750.25</v>
      </c>
      <c r="N39" s="373">
        <v>947.56</v>
      </c>
      <c r="O39" s="373">
        <v>1106.8499999999999</v>
      </c>
      <c r="P39" s="373">
        <v>838.31</v>
      </c>
      <c r="Q39" s="373">
        <v>273.26</v>
      </c>
      <c r="R39" s="373">
        <v>6430.02</v>
      </c>
      <c r="S39" s="373">
        <v>3681.54</v>
      </c>
      <c r="T39" s="373">
        <v>1731.99</v>
      </c>
      <c r="U39" s="373">
        <v>2779.54</v>
      </c>
      <c r="V39" s="373">
        <v>2516</v>
      </c>
      <c r="W39" s="373">
        <v>9155.92</v>
      </c>
      <c r="X39" s="373">
        <v>8721.68</v>
      </c>
      <c r="Y39" s="373">
        <v>7252.38</v>
      </c>
      <c r="Z39" s="373">
        <v>5748.85</v>
      </c>
      <c r="AA39" s="373">
        <v>8614.42</v>
      </c>
      <c r="AB39" s="373">
        <v>8430.2800000000007</v>
      </c>
      <c r="AC39" s="373">
        <v>1067.73</v>
      </c>
      <c r="AD39" s="373">
        <v>1243.51</v>
      </c>
      <c r="AE39" s="373">
        <v>668.64</v>
      </c>
      <c r="AF39" s="373">
        <v>375.22</v>
      </c>
      <c r="AG39" s="373">
        <v>9919.3700000000008</v>
      </c>
      <c r="AH39" s="373">
        <v>502.64</v>
      </c>
      <c r="AI39" s="373">
        <v>1492.84</v>
      </c>
      <c r="AJ39" s="373">
        <v>18289.259999999998</v>
      </c>
      <c r="AK39" s="373">
        <v>590.35</v>
      </c>
      <c r="AL39" s="373">
        <v>2037.43</v>
      </c>
      <c r="AM39" s="373">
        <v>0</v>
      </c>
      <c r="AN39" s="373">
        <v>812.26</v>
      </c>
      <c r="AO39" s="373">
        <v>5549.99</v>
      </c>
      <c r="AP39" s="373">
        <v>403.21</v>
      </c>
      <c r="AQ39" s="373">
        <v>155.51</v>
      </c>
      <c r="AR39" s="373">
        <v>1515.21</v>
      </c>
      <c r="AS39" s="373">
        <v>8343.5400000000009</v>
      </c>
      <c r="AT39" s="373">
        <v>633.79999999999995</v>
      </c>
      <c r="AU39" s="373">
        <v>1654.93</v>
      </c>
      <c r="AV39" s="373">
        <v>484.06</v>
      </c>
      <c r="AW39" s="373">
        <v>1427.14</v>
      </c>
      <c r="AX39" s="373">
        <v>646.79999999999995</v>
      </c>
      <c r="AY39" s="373">
        <v>1918.43</v>
      </c>
      <c r="AZ39" s="373">
        <v>1238.72</v>
      </c>
    </row>
    <row r="40" spans="1:52" ht="14.25" customHeight="1" x14ac:dyDescent="0.25">
      <c r="A40" s="238" t="s">
        <v>43</v>
      </c>
      <c r="B40" s="373">
        <v>657.89</v>
      </c>
      <c r="C40" s="373">
        <v>12860.52</v>
      </c>
      <c r="D40" s="373">
        <v>13413.3</v>
      </c>
      <c r="E40" s="373">
        <v>1594.69</v>
      </c>
      <c r="F40" s="373">
        <v>10159.06</v>
      </c>
      <c r="G40" s="373">
        <v>359.22</v>
      </c>
      <c r="H40" s="373">
        <v>827.82</v>
      </c>
      <c r="I40" s="373">
        <v>13219.48</v>
      </c>
      <c r="J40" s="373">
        <v>6475.93</v>
      </c>
      <c r="K40" s="373">
        <v>1568.67</v>
      </c>
      <c r="L40" s="373">
        <v>1406.79</v>
      </c>
      <c r="M40" s="373">
        <v>1777.62</v>
      </c>
      <c r="N40" s="373">
        <v>1748.96</v>
      </c>
      <c r="O40" s="373">
        <v>805.84</v>
      </c>
      <c r="P40" s="373">
        <v>1583.97</v>
      </c>
      <c r="Q40" s="373">
        <v>766.13</v>
      </c>
      <c r="R40" s="373">
        <v>5620.48</v>
      </c>
      <c r="S40" s="373">
        <v>2871.96</v>
      </c>
      <c r="T40" s="373">
        <v>2502.84</v>
      </c>
      <c r="U40" s="373">
        <v>3375.85</v>
      </c>
      <c r="V40" s="373">
        <v>1863.01</v>
      </c>
      <c r="W40" s="373">
        <v>8706.9</v>
      </c>
      <c r="X40" s="373">
        <v>8508.76</v>
      </c>
      <c r="Y40" s="373">
        <v>7791.14</v>
      </c>
      <c r="Z40" s="373">
        <v>5265.69</v>
      </c>
      <c r="AA40" s="373">
        <v>8088.04</v>
      </c>
      <c r="AB40" s="373">
        <v>9234.98</v>
      </c>
      <c r="AC40" s="373">
        <v>1028.69</v>
      </c>
      <c r="AD40" s="373">
        <v>1216.28</v>
      </c>
      <c r="AE40" s="373">
        <v>1464.73</v>
      </c>
      <c r="AF40" s="373">
        <v>439.09</v>
      </c>
      <c r="AG40" s="373">
        <v>10644.39</v>
      </c>
      <c r="AH40" s="373">
        <v>1212.92</v>
      </c>
      <c r="AI40" s="373">
        <v>1941.68</v>
      </c>
      <c r="AJ40" s="373">
        <v>17536.82</v>
      </c>
      <c r="AK40" s="373">
        <v>788.35</v>
      </c>
      <c r="AL40" s="373">
        <v>2787.11</v>
      </c>
      <c r="AM40" s="373">
        <v>812.26</v>
      </c>
      <c r="AN40" s="373">
        <v>0</v>
      </c>
      <c r="AO40" s="373">
        <v>5179.82</v>
      </c>
      <c r="AP40" s="373">
        <v>499.41</v>
      </c>
      <c r="AQ40" s="373">
        <v>769.36</v>
      </c>
      <c r="AR40" s="373">
        <v>2238.23</v>
      </c>
      <c r="AS40" s="373">
        <v>9045.42</v>
      </c>
      <c r="AT40" s="373">
        <v>378</v>
      </c>
      <c r="AU40" s="373">
        <v>2391.5100000000002</v>
      </c>
      <c r="AV40" s="373">
        <v>1285.23</v>
      </c>
      <c r="AW40" s="373">
        <v>1631.1</v>
      </c>
      <c r="AX40" s="373">
        <v>1090</v>
      </c>
      <c r="AY40" s="373">
        <v>1144.1400000000001</v>
      </c>
      <c r="AZ40" s="373">
        <v>541.05999999999995</v>
      </c>
    </row>
    <row r="41" spans="1:52" ht="14.25" customHeight="1" x14ac:dyDescent="0.25">
      <c r="A41" s="238" t="s">
        <v>44</v>
      </c>
      <c r="B41" s="373">
        <v>5837.06</v>
      </c>
      <c r="C41" s="373">
        <v>17334.28</v>
      </c>
      <c r="D41" s="373">
        <v>9983.1200000000008</v>
      </c>
      <c r="E41" s="373">
        <v>5736.7</v>
      </c>
      <c r="F41" s="373">
        <v>14450.82</v>
      </c>
      <c r="G41" s="373">
        <v>5429.23</v>
      </c>
      <c r="H41" s="373">
        <v>5309.1</v>
      </c>
      <c r="I41" s="373">
        <v>17131.52</v>
      </c>
      <c r="J41" s="373">
        <v>2854.48</v>
      </c>
      <c r="K41" s="373">
        <v>5030.05</v>
      </c>
      <c r="L41" s="373">
        <v>4182.8500000000004</v>
      </c>
      <c r="M41" s="373">
        <v>3924.31</v>
      </c>
      <c r="N41" s="373">
        <v>6220.83</v>
      </c>
      <c r="O41" s="373">
        <v>5939.27</v>
      </c>
      <c r="P41" s="373">
        <v>5558</v>
      </c>
      <c r="Q41" s="373">
        <v>5730.9</v>
      </c>
      <c r="R41" s="373">
        <v>4985.43</v>
      </c>
      <c r="S41" s="373">
        <v>4875.54</v>
      </c>
      <c r="T41" s="373">
        <v>5969.37</v>
      </c>
      <c r="U41" s="373">
        <v>5220.6899999999996</v>
      </c>
      <c r="V41" s="373">
        <v>5987.48</v>
      </c>
      <c r="W41" s="373">
        <v>3628.8</v>
      </c>
      <c r="X41" s="373">
        <v>12576.59</v>
      </c>
      <c r="Y41" s="373">
        <v>6644.16</v>
      </c>
      <c r="Z41" s="373">
        <v>8836.11</v>
      </c>
      <c r="AA41" s="373">
        <v>3252.93</v>
      </c>
      <c r="AB41" s="373">
        <v>10776.13</v>
      </c>
      <c r="AC41" s="373">
        <v>4486.72</v>
      </c>
      <c r="AD41" s="373">
        <v>4325.42</v>
      </c>
      <c r="AE41" s="373">
        <v>5727.11</v>
      </c>
      <c r="AF41" s="373">
        <v>5344.86</v>
      </c>
      <c r="AG41" s="373">
        <v>10221.99</v>
      </c>
      <c r="AH41" s="373">
        <v>5420.43</v>
      </c>
      <c r="AI41" s="373">
        <v>4729.87</v>
      </c>
      <c r="AJ41" s="373">
        <v>12978.7</v>
      </c>
      <c r="AK41" s="373">
        <v>4963.49</v>
      </c>
      <c r="AL41" s="373">
        <v>7310.35</v>
      </c>
      <c r="AM41" s="373">
        <v>5549.99</v>
      </c>
      <c r="AN41" s="373">
        <v>5179.82</v>
      </c>
      <c r="AO41" s="373">
        <v>0</v>
      </c>
      <c r="AP41" s="373">
        <v>5207.5</v>
      </c>
      <c r="AQ41" s="373">
        <v>5648.2</v>
      </c>
      <c r="AR41" s="373">
        <v>5613.55</v>
      </c>
      <c r="AS41" s="373">
        <v>8885.66</v>
      </c>
      <c r="AT41" s="373">
        <v>5542.92</v>
      </c>
      <c r="AU41" s="373">
        <v>7019.56</v>
      </c>
      <c r="AV41" s="373">
        <v>5902.03</v>
      </c>
      <c r="AW41" s="373">
        <v>4347.9399999999996</v>
      </c>
      <c r="AX41" s="373">
        <v>6145.73</v>
      </c>
      <c r="AY41" s="373">
        <v>5251.22</v>
      </c>
      <c r="AZ41" s="373">
        <v>4665.7</v>
      </c>
    </row>
    <row r="42" spans="1:52" ht="14.25" customHeight="1" x14ac:dyDescent="0.25">
      <c r="A42" s="239" t="s">
        <v>45</v>
      </c>
      <c r="B42" s="373">
        <v>836.48</v>
      </c>
      <c r="C42" s="373">
        <v>12672.99</v>
      </c>
      <c r="D42" s="373">
        <v>13826.26</v>
      </c>
      <c r="E42" s="373">
        <v>1114.49</v>
      </c>
      <c r="F42" s="373">
        <v>9897.7900000000009</v>
      </c>
      <c r="G42" s="373">
        <v>797.87</v>
      </c>
      <c r="H42" s="373">
        <v>332.23</v>
      </c>
      <c r="I42" s="373">
        <v>12977.46</v>
      </c>
      <c r="J42" s="373">
        <v>6735.66</v>
      </c>
      <c r="K42" s="373">
        <v>1088.68</v>
      </c>
      <c r="L42" s="373">
        <v>1157.0899999999999</v>
      </c>
      <c r="M42" s="373">
        <v>1521.17</v>
      </c>
      <c r="N42" s="373">
        <v>1339.33</v>
      </c>
      <c r="O42" s="373">
        <v>1080.24</v>
      </c>
      <c r="P42" s="373">
        <v>1089.06</v>
      </c>
      <c r="Q42" s="373">
        <v>523.62</v>
      </c>
      <c r="R42" s="373">
        <v>6064.71</v>
      </c>
      <c r="S42" s="373">
        <v>3350.59</v>
      </c>
      <c r="T42" s="373">
        <v>2009.1</v>
      </c>
      <c r="U42" s="373">
        <v>2896.54</v>
      </c>
      <c r="V42" s="373">
        <v>2338.2199999999998</v>
      </c>
      <c r="W42" s="373">
        <v>8796.83</v>
      </c>
      <c r="X42" s="373">
        <v>8815.27</v>
      </c>
      <c r="Y42" s="373">
        <v>7337.28</v>
      </c>
      <c r="Z42" s="373">
        <v>5689.39</v>
      </c>
      <c r="AA42" s="373">
        <v>8235.59</v>
      </c>
      <c r="AB42" s="373">
        <v>8753.56</v>
      </c>
      <c r="AC42" s="373">
        <v>777.26</v>
      </c>
      <c r="AD42" s="373">
        <v>970.09</v>
      </c>
      <c r="AE42" s="373">
        <v>991.84</v>
      </c>
      <c r="AF42" s="373">
        <v>168.14</v>
      </c>
      <c r="AG42" s="373">
        <v>10146.09</v>
      </c>
      <c r="AH42" s="373">
        <v>717.27</v>
      </c>
      <c r="AI42" s="373">
        <v>1494.09</v>
      </c>
      <c r="AJ42" s="373">
        <v>17886.34</v>
      </c>
      <c r="AK42" s="373">
        <v>363.54</v>
      </c>
      <c r="AL42" s="373">
        <v>2440.31</v>
      </c>
      <c r="AM42" s="373">
        <v>403.21</v>
      </c>
      <c r="AN42" s="373">
        <v>499.41</v>
      </c>
      <c r="AO42" s="373">
        <v>5207.5</v>
      </c>
      <c r="AP42" s="373">
        <v>0</v>
      </c>
      <c r="AQ42" s="373">
        <v>451.12</v>
      </c>
      <c r="AR42" s="373">
        <v>1738.93</v>
      </c>
      <c r="AS42" s="373">
        <v>8549.57</v>
      </c>
      <c r="AT42" s="373">
        <v>526.91999999999996</v>
      </c>
      <c r="AU42" s="373">
        <v>2058.0700000000002</v>
      </c>
      <c r="AV42" s="373">
        <v>881.13</v>
      </c>
      <c r="AW42" s="373">
        <v>1275.92</v>
      </c>
      <c r="AX42" s="373">
        <v>938.57</v>
      </c>
      <c r="AY42" s="373">
        <v>1643.54</v>
      </c>
      <c r="AZ42" s="373">
        <v>844.23</v>
      </c>
    </row>
    <row r="43" spans="1:52" ht="14.25" customHeight="1" x14ac:dyDescent="0.25">
      <c r="A43" s="239" t="s">
        <v>46</v>
      </c>
      <c r="B43" s="373">
        <v>693.93</v>
      </c>
      <c r="C43" s="373">
        <v>12223.53</v>
      </c>
      <c r="D43" s="373">
        <v>14182.62</v>
      </c>
      <c r="E43" s="373">
        <v>915.07</v>
      </c>
      <c r="F43" s="373">
        <v>9459.2099999999991</v>
      </c>
      <c r="G43" s="373">
        <v>914.4</v>
      </c>
      <c r="H43" s="373">
        <v>409.19</v>
      </c>
      <c r="I43" s="373">
        <v>12535.86</v>
      </c>
      <c r="J43" s="373">
        <v>7173.05</v>
      </c>
      <c r="K43" s="373">
        <v>1186.83</v>
      </c>
      <c r="L43" s="373">
        <v>1537.92</v>
      </c>
      <c r="M43" s="373">
        <v>1883.3</v>
      </c>
      <c r="N43" s="373">
        <v>982.83</v>
      </c>
      <c r="O43" s="373">
        <v>964.3</v>
      </c>
      <c r="P43" s="373">
        <v>968.31</v>
      </c>
      <c r="Q43" s="373">
        <v>117.96</v>
      </c>
      <c r="R43" s="373">
        <v>6386.04</v>
      </c>
      <c r="S43" s="373">
        <v>3616.99</v>
      </c>
      <c r="T43" s="373">
        <v>1842.29</v>
      </c>
      <c r="U43" s="373">
        <v>2925.33</v>
      </c>
      <c r="V43" s="373">
        <v>2394.9899999999998</v>
      </c>
      <c r="W43" s="373">
        <v>9244.43</v>
      </c>
      <c r="X43" s="373">
        <v>8566.86</v>
      </c>
      <c r="Y43" s="373">
        <v>7399.47</v>
      </c>
      <c r="Z43" s="373">
        <v>5600.76</v>
      </c>
      <c r="AA43" s="373">
        <v>8686.7099999999991</v>
      </c>
      <c r="AB43" s="373">
        <v>8506.65</v>
      </c>
      <c r="AC43" s="373">
        <v>1180.18</v>
      </c>
      <c r="AD43" s="373">
        <v>1362.67</v>
      </c>
      <c r="AE43" s="373">
        <v>774.72</v>
      </c>
      <c r="AF43" s="373">
        <v>361.87</v>
      </c>
      <c r="AG43" s="373">
        <v>10035.120000000001</v>
      </c>
      <c r="AH43" s="373">
        <v>649.51</v>
      </c>
      <c r="AI43" s="373">
        <v>1648.35</v>
      </c>
      <c r="AJ43" s="373">
        <v>18296.71</v>
      </c>
      <c r="AK43" s="373">
        <v>708.83</v>
      </c>
      <c r="AL43" s="373">
        <v>2029.11</v>
      </c>
      <c r="AM43" s="373">
        <v>155.51</v>
      </c>
      <c r="AN43" s="373">
        <v>769.36</v>
      </c>
      <c r="AO43" s="373">
        <v>5648.2</v>
      </c>
      <c r="AP43" s="373">
        <v>451.12</v>
      </c>
      <c r="AQ43" s="373">
        <v>0</v>
      </c>
      <c r="AR43" s="373">
        <v>1644.42</v>
      </c>
      <c r="AS43" s="373">
        <v>8466.23</v>
      </c>
      <c r="AT43" s="373">
        <v>528</v>
      </c>
      <c r="AU43" s="373">
        <v>1638.15</v>
      </c>
      <c r="AV43" s="373">
        <v>523.26</v>
      </c>
      <c r="AW43" s="373">
        <v>1572.42</v>
      </c>
      <c r="AX43" s="373">
        <v>513.84</v>
      </c>
      <c r="AY43" s="373">
        <v>1833.82</v>
      </c>
      <c r="AZ43" s="373">
        <v>1242.51</v>
      </c>
    </row>
    <row r="44" spans="1:52" ht="14.25" customHeight="1" x14ac:dyDescent="0.25">
      <c r="A44" s="239" t="s">
        <v>47</v>
      </c>
      <c r="B44" s="373">
        <v>2335.58</v>
      </c>
      <c r="C44" s="373">
        <v>11881.3</v>
      </c>
      <c r="D44" s="373">
        <v>15205.31</v>
      </c>
      <c r="E44" s="373">
        <v>756.97</v>
      </c>
      <c r="F44" s="373">
        <v>8966.34</v>
      </c>
      <c r="G44" s="373">
        <v>2504.75</v>
      </c>
      <c r="H44" s="373">
        <v>1412.78</v>
      </c>
      <c r="I44" s="373">
        <v>12000.47</v>
      </c>
      <c r="J44" s="373">
        <v>7779.19</v>
      </c>
      <c r="K44" s="373">
        <v>812.9</v>
      </c>
      <c r="L44" s="373">
        <v>1746.16</v>
      </c>
      <c r="M44" s="373">
        <v>1818.49</v>
      </c>
      <c r="N44" s="373">
        <v>1091.26</v>
      </c>
      <c r="O44" s="373">
        <v>2604.16</v>
      </c>
      <c r="P44" s="373">
        <v>677.04</v>
      </c>
      <c r="Q44" s="373">
        <v>1740.16</v>
      </c>
      <c r="R44" s="373">
        <v>7662.28</v>
      </c>
      <c r="S44" s="373">
        <v>5052.97</v>
      </c>
      <c r="T44" s="373">
        <v>380.14</v>
      </c>
      <c r="U44" s="373">
        <v>1363.03</v>
      </c>
      <c r="V44" s="373">
        <v>4030.31</v>
      </c>
      <c r="W44" s="373">
        <v>9199.98</v>
      </c>
      <c r="X44" s="373">
        <v>9880.1299999999992</v>
      </c>
      <c r="Y44" s="373">
        <v>5807.15</v>
      </c>
      <c r="Z44" s="373">
        <v>7201.96</v>
      </c>
      <c r="AA44" s="373">
        <v>8857.36</v>
      </c>
      <c r="AB44" s="373">
        <v>7072.51</v>
      </c>
      <c r="AC44" s="373">
        <v>1719.29</v>
      </c>
      <c r="AD44" s="373">
        <v>1733.22</v>
      </c>
      <c r="AE44" s="373">
        <v>892.93</v>
      </c>
      <c r="AF44" s="373">
        <v>1826.35</v>
      </c>
      <c r="AG44" s="373">
        <v>8414.18</v>
      </c>
      <c r="AH44" s="373">
        <v>1032.94</v>
      </c>
      <c r="AI44" s="373">
        <v>900.46</v>
      </c>
      <c r="AJ44" s="373">
        <v>18399.689999999999</v>
      </c>
      <c r="AK44" s="373">
        <v>1529.61</v>
      </c>
      <c r="AL44" s="373">
        <v>1811.73</v>
      </c>
      <c r="AM44" s="373">
        <v>1515.21</v>
      </c>
      <c r="AN44" s="373">
        <v>2238.23</v>
      </c>
      <c r="AO44" s="373">
        <v>5613.55</v>
      </c>
      <c r="AP44" s="373">
        <v>1738.93</v>
      </c>
      <c r="AQ44" s="373">
        <v>1644.42</v>
      </c>
      <c r="AR44" s="373">
        <v>0</v>
      </c>
      <c r="AS44" s="373">
        <v>6830.07</v>
      </c>
      <c r="AT44" s="373">
        <v>2146.23</v>
      </c>
      <c r="AU44" s="373">
        <v>1658.48</v>
      </c>
      <c r="AV44" s="373">
        <v>1249.33</v>
      </c>
      <c r="AW44" s="373">
        <v>1404.03</v>
      </c>
      <c r="AX44" s="373">
        <v>1897.96</v>
      </c>
      <c r="AY44" s="373">
        <v>3382.3</v>
      </c>
      <c r="AZ44" s="373">
        <v>2469.59</v>
      </c>
    </row>
    <row r="45" spans="1:52" ht="14.25" customHeight="1" x14ac:dyDescent="0.25">
      <c r="A45" s="239" t="s">
        <v>48</v>
      </c>
      <c r="B45" s="373">
        <v>9146.36</v>
      </c>
      <c r="C45" s="373">
        <v>9017.25</v>
      </c>
      <c r="D45" s="373">
        <v>15183.75</v>
      </c>
      <c r="E45" s="373">
        <v>7553.53</v>
      </c>
      <c r="F45" s="373">
        <v>7316.57</v>
      </c>
      <c r="G45" s="373">
        <v>9332.2000000000007</v>
      </c>
      <c r="H45" s="373">
        <v>8233.99</v>
      </c>
      <c r="I45" s="373">
        <v>8466.44</v>
      </c>
      <c r="J45" s="373">
        <v>11646.7</v>
      </c>
      <c r="K45" s="373">
        <v>7487.55</v>
      </c>
      <c r="L45" s="373">
        <v>8050.26</v>
      </c>
      <c r="M45" s="373">
        <v>7822.92</v>
      </c>
      <c r="N45" s="373">
        <v>7665.22</v>
      </c>
      <c r="O45" s="373">
        <v>2183.41</v>
      </c>
      <c r="P45" s="373">
        <v>7505.72</v>
      </c>
      <c r="Q45" s="373">
        <v>8553.4599999999991</v>
      </c>
      <c r="R45" s="373">
        <v>13576.02</v>
      </c>
      <c r="S45" s="373">
        <v>11657.33</v>
      </c>
      <c r="T45" s="373">
        <v>6632.8</v>
      </c>
      <c r="U45" s="373">
        <v>5713.26</v>
      </c>
      <c r="V45" s="373">
        <v>10859.52</v>
      </c>
      <c r="W45" s="373">
        <v>10149.950000000001</v>
      </c>
      <c r="X45" s="373">
        <v>14398.08</v>
      </c>
      <c r="Y45" s="373">
        <v>2261.4299999999998</v>
      </c>
      <c r="Z45" s="373">
        <v>13721.25</v>
      </c>
      <c r="AA45" s="373">
        <v>10742.13</v>
      </c>
      <c r="AB45" s="373">
        <v>2444.81</v>
      </c>
      <c r="AC45" s="373">
        <v>8265.17</v>
      </c>
      <c r="AD45" s="373">
        <v>8165.35</v>
      </c>
      <c r="AE45" s="373">
        <v>7694.38</v>
      </c>
      <c r="AF45" s="373">
        <v>8651.64</v>
      </c>
      <c r="AG45" s="373">
        <v>1632.45</v>
      </c>
      <c r="AH45" s="373">
        <v>7861.09</v>
      </c>
      <c r="AI45" s="373">
        <v>7186.46</v>
      </c>
      <c r="AJ45" s="373">
        <v>12549.39</v>
      </c>
      <c r="AK45" s="373">
        <v>8279.33</v>
      </c>
      <c r="AL45" s="373">
        <v>7317.14</v>
      </c>
      <c r="AM45" s="373">
        <v>8343.5400000000009</v>
      </c>
      <c r="AN45" s="373">
        <v>9045.42</v>
      </c>
      <c r="AO45" s="373">
        <v>8885.66</v>
      </c>
      <c r="AP45" s="373">
        <v>8549.57</v>
      </c>
      <c r="AQ45" s="373">
        <v>8466.23</v>
      </c>
      <c r="AR45" s="373">
        <v>6830.07</v>
      </c>
      <c r="AS45" s="373">
        <v>0</v>
      </c>
      <c r="AT45" s="373">
        <v>8976.02</v>
      </c>
      <c r="AU45" s="373">
        <v>7588.55</v>
      </c>
      <c r="AV45" s="373">
        <v>8010.82</v>
      </c>
      <c r="AW45" s="373">
        <v>7667.09</v>
      </c>
      <c r="AX45" s="373">
        <v>8618.64</v>
      </c>
      <c r="AY45" s="373">
        <v>10181.16</v>
      </c>
      <c r="AZ45" s="373">
        <v>9158.0300000000007</v>
      </c>
    </row>
    <row r="46" spans="1:52" ht="14.25" customHeight="1" x14ac:dyDescent="0.25">
      <c r="A46" s="238" t="s">
        <v>49</v>
      </c>
      <c r="B46" s="373">
        <v>325.64999999999998</v>
      </c>
      <c r="C46" s="373">
        <v>12483.19</v>
      </c>
      <c r="D46" s="373">
        <v>13704.59</v>
      </c>
      <c r="E46" s="373">
        <v>1436.67</v>
      </c>
      <c r="F46" s="373">
        <v>9792.11</v>
      </c>
      <c r="G46" s="373">
        <v>389.08</v>
      </c>
      <c r="H46" s="373">
        <v>769.33</v>
      </c>
      <c r="I46" s="373">
        <v>12847.38</v>
      </c>
      <c r="J46" s="373">
        <v>6845.2</v>
      </c>
      <c r="K46" s="373">
        <v>1584.8</v>
      </c>
      <c r="L46" s="373">
        <v>1644.04</v>
      </c>
      <c r="M46" s="373">
        <v>2015.01</v>
      </c>
      <c r="N46" s="373">
        <v>1491.04</v>
      </c>
      <c r="O46" s="373">
        <v>553.73</v>
      </c>
      <c r="P46" s="373">
        <v>1470.34</v>
      </c>
      <c r="Q46" s="373">
        <v>475.37</v>
      </c>
      <c r="R46" s="373">
        <v>5894.98</v>
      </c>
      <c r="S46" s="373">
        <v>3105.61</v>
      </c>
      <c r="T46" s="373">
        <v>2364.14</v>
      </c>
      <c r="U46" s="373">
        <v>3378.81</v>
      </c>
      <c r="V46" s="373">
        <v>1884.14</v>
      </c>
      <c r="W46" s="373">
        <v>9081.5300000000007</v>
      </c>
      <c r="X46" s="373">
        <v>8294.4</v>
      </c>
      <c r="Y46" s="373">
        <v>7838.97</v>
      </c>
      <c r="Z46" s="373">
        <v>5175.22</v>
      </c>
      <c r="AA46" s="373">
        <v>8465.9699999999993</v>
      </c>
      <c r="AB46" s="373">
        <v>9030.33</v>
      </c>
      <c r="AC46" s="373">
        <v>1257.01</v>
      </c>
      <c r="AD46" s="373">
        <v>1452.23</v>
      </c>
      <c r="AE46" s="373">
        <v>1297.55</v>
      </c>
      <c r="AF46" s="373">
        <v>368.8</v>
      </c>
      <c r="AG46" s="373">
        <v>10553.17</v>
      </c>
      <c r="AH46" s="373">
        <v>1119.6300000000001</v>
      </c>
      <c r="AI46" s="373">
        <v>2011.02</v>
      </c>
      <c r="AJ46" s="373">
        <v>17852.98</v>
      </c>
      <c r="AK46" s="373">
        <v>889.49</v>
      </c>
      <c r="AL46" s="373">
        <v>2466.3200000000002</v>
      </c>
      <c r="AM46" s="373">
        <v>633.79999999999995</v>
      </c>
      <c r="AN46" s="373">
        <v>378</v>
      </c>
      <c r="AO46" s="373">
        <v>5542.92</v>
      </c>
      <c r="AP46" s="373">
        <v>526.91999999999996</v>
      </c>
      <c r="AQ46" s="373">
        <v>528</v>
      </c>
      <c r="AR46" s="373">
        <v>2146.23</v>
      </c>
      <c r="AS46" s="373">
        <v>8976.02</v>
      </c>
      <c r="AT46" s="373">
        <v>0</v>
      </c>
      <c r="AU46" s="373">
        <v>2067.5</v>
      </c>
      <c r="AV46" s="373">
        <v>1043.45</v>
      </c>
      <c r="AW46" s="373">
        <v>1798.42</v>
      </c>
      <c r="AX46" s="373">
        <v>726.64</v>
      </c>
      <c r="AY46" s="373">
        <v>1309.8</v>
      </c>
      <c r="AZ46" s="373">
        <v>919.03</v>
      </c>
    </row>
    <row r="47" spans="1:52" ht="14.25" customHeight="1" x14ac:dyDescent="0.25">
      <c r="A47" s="239" t="s">
        <v>50</v>
      </c>
      <c r="B47" s="373">
        <v>2008.01</v>
      </c>
      <c r="C47" s="373">
        <v>10670.79</v>
      </c>
      <c r="D47" s="373">
        <v>15752.86</v>
      </c>
      <c r="E47" s="373">
        <v>1285.3599999999999</v>
      </c>
      <c r="F47" s="373">
        <v>7849.8</v>
      </c>
      <c r="G47" s="373">
        <v>2431.69</v>
      </c>
      <c r="H47" s="373">
        <v>1823.03</v>
      </c>
      <c r="I47" s="373">
        <v>10933.35</v>
      </c>
      <c r="J47" s="373">
        <v>8787.84</v>
      </c>
      <c r="K47" s="373">
        <v>2003.26</v>
      </c>
      <c r="L47" s="373">
        <v>2852.38</v>
      </c>
      <c r="M47" s="373">
        <v>3095.5</v>
      </c>
      <c r="N47" s="373">
        <v>801.5</v>
      </c>
      <c r="O47" s="373">
        <v>2183.41</v>
      </c>
      <c r="P47" s="373">
        <v>1469.04</v>
      </c>
      <c r="Q47" s="373">
        <v>1625.52</v>
      </c>
      <c r="R47" s="373">
        <v>7941.27</v>
      </c>
      <c r="S47" s="373">
        <v>5123.76</v>
      </c>
      <c r="T47" s="373">
        <v>1478.95</v>
      </c>
      <c r="U47" s="373">
        <v>2893.81</v>
      </c>
      <c r="V47" s="373">
        <v>3605.21</v>
      </c>
      <c r="W47" s="373">
        <v>10648.12</v>
      </c>
      <c r="X47" s="373">
        <v>8361.77</v>
      </c>
      <c r="Y47" s="373">
        <v>7059.35</v>
      </c>
      <c r="Z47" s="373">
        <v>6157.28</v>
      </c>
      <c r="AA47" s="373">
        <v>10184.52</v>
      </c>
      <c r="AB47" s="373">
        <v>7155.67</v>
      </c>
      <c r="AC47" s="373">
        <v>2602.94</v>
      </c>
      <c r="AD47" s="373">
        <v>2733.24</v>
      </c>
      <c r="AE47" s="373">
        <v>1294.3699999999999</v>
      </c>
      <c r="AF47" s="373">
        <v>1999.38</v>
      </c>
      <c r="AG47" s="373">
        <v>9025.2999999999993</v>
      </c>
      <c r="AH47" s="373">
        <v>1615.3</v>
      </c>
      <c r="AI47" s="373">
        <v>2377.8200000000002</v>
      </c>
      <c r="AJ47" s="373">
        <v>19889.21</v>
      </c>
      <c r="AK47" s="373">
        <v>2159.19</v>
      </c>
      <c r="AL47" s="373">
        <v>399.42</v>
      </c>
      <c r="AM47" s="373">
        <v>1654.93</v>
      </c>
      <c r="AN47" s="373">
        <v>2391.5100000000002</v>
      </c>
      <c r="AO47" s="373">
        <v>7019.56</v>
      </c>
      <c r="AP47" s="373">
        <v>2058.0700000000002</v>
      </c>
      <c r="AQ47" s="373">
        <v>1638.15</v>
      </c>
      <c r="AR47" s="373">
        <v>1658.48</v>
      </c>
      <c r="AS47" s="373">
        <v>7588.55</v>
      </c>
      <c r="AT47" s="373">
        <v>2067.5</v>
      </c>
      <c r="AU47" s="373">
        <v>0</v>
      </c>
      <c r="AV47" s="373">
        <v>1192.81</v>
      </c>
      <c r="AW47" s="373">
        <v>2675.43</v>
      </c>
      <c r="AX47" s="373">
        <v>1372.57</v>
      </c>
      <c r="AY47" s="373">
        <v>3312.08</v>
      </c>
      <c r="AZ47" s="373">
        <v>2880.45</v>
      </c>
    </row>
    <row r="48" spans="1:52" ht="14.25" customHeight="1" x14ac:dyDescent="0.25">
      <c r="A48" s="239" t="s">
        <v>51</v>
      </c>
      <c r="B48" s="373">
        <v>1142.33</v>
      </c>
      <c r="C48" s="373">
        <v>11855.01</v>
      </c>
      <c r="D48" s="373">
        <v>14693.85</v>
      </c>
      <c r="E48" s="373">
        <v>493.92</v>
      </c>
      <c r="F48" s="373">
        <v>9042.6</v>
      </c>
      <c r="G48" s="373">
        <v>1432.38</v>
      </c>
      <c r="H48" s="373">
        <v>630.64</v>
      </c>
      <c r="I48" s="373">
        <v>12126.15</v>
      </c>
      <c r="J48" s="373">
        <v>7595.82</v>
      </c>
      <c r="K48" s="373">
        <v>1053.9100000000001</v>
      </c>
      <c r="L48" s="373">
        <v>1720.47</v>
      </c>
      <c r="M48" s="373">
        <v>2012.76</v>
      </c>
      <c r="N48" s="373">
        <v>464.63</v>
      </c>
      <c r="O48" s="373">
        <v>1398.81</v>
      </c>
      <c r="P48" s="373">
        <v>627.70000000000005</v>
      </c>
      <c r="Q48" s="373">
        <v>571.55999999999995</v>
      </c>
      <c r="R48" s="373">
        <v>6905.57</v>
      </c>
      <c r="S48" s="373">
        <v>4140.24</v>
      </c>
      <c r="T48" s="373">
        <v>1379.58</v>
      </c>
      <c r="U48" s="373">
        <v>2595.73</v>
      </c>
      <c r="V48" s="373">
        <v>2870.67</v>
      </c>
      <c r="W48" s="373">
        <v>9525.06</v>
      </c>
      <c r="X48" s="373">
        <v>8729.41</v>
      </c>
      <c r="Y48" s="373">
        <v>7055.92</v>
      </c>
      <c r="Z48" s="373">
        <v>5953.23</v>
      </c>
      <c r="AA48" s="373">
        <v>9019.56</v>
      </c>
      <c r="AB48" s="373">
        <v>7986.89</v>
      </c>
      <c r="AC48" s="373">
        <v>1430.39</v>
      </c>
      <c r="AD48" s="373">
        <v>1578.7</v>
      </c>
      <c r="AE48" s="373">
        <v>367.54</v>
      </c>
      <c r="AF48" s="373">
        <v>855.32</v>
      </c>
      <c r="AG48" s="373">
        <v>9561.32</v>
      </c>
      <c r="AH48" s="373">
        <v>509.84</v>
      </c>
      <c r="AI48" s="373">
        <v>1518.25</v>
      </c>
      <c r="AJ48" s="373">
        <v>18760.84</v>
      </c>
      <c r="AK48" s="373">
        <v>971.3</v>
      </c>
      <c r="AL48" s="373">
        <v>1564.95</v>
      </c>
      <c r="AM48" s="373">
        <v>484.06</v>
      </c>
      <c r="AN48" s="373">
        <v>1285.23</v>
      </c>
      <c r="AO48" s="373">
        <v>5902.03</v>
      </c>
      <c r="AP48" s="373">
        <v>881.13</v>
      </c>
      <c r="AQ48" s="373">
        <v>523.26</v>
      </c>
      <c r="AR48" s="373">
        <v>1249.33</v>
      </c>
      <c r="AS48" s="373">
        <v>8010.82</v>
      </c>
      <c r="AT48" s="373">
        <v>1043.45</v>
      </c>
      <c r="AU48" s="373">
        <v>1192.81</v>
      </c>
      <c r="AV48" s="373">
        <v>0</v>
      </c>
      <c r="AW48" s="373">
        <v>1628.08</v>
      </c>
      <c r="AX48" s="373">
        <v>649.03</v>
      </c>
      <c r="AY48" s="373">
        <v>2353.09</v>
      </c>
      <c r="AZ48" s="373">
        <v>1722.06</v>
      </c>
    </row>
    <row r="49" spans="1:52" ht="14.25" customHeight="1" x14ac:dyDescent="0.25">
      <c r="A49" s="239" t="s">
        <v>52</v>
      </c>
      <c r="B49" s="373">
        <v>2112.4</v>
      </c>
      <c r="C49" s="373">
        <v>13242.12</v>
      </c>
      <c r="D49" s="373">
        <v>13805.31</v>
      </c>
      <c r="E49" s="373">
        <v>1390.28</v>
      </c>
      <c r="F49" s="373">
        <v>10342.469999999999</v>
      </c>
      <c r="G49" s="373">
        <v>1988.84</v>
      </c>
      <c r="H49" s="373">
        <v>1163.82</v>
      </c>
      <c r="I49" s="373">
        <v>13394.54</v>
      </c>
      <c r="J49" s="373">
        <v>6378.26</v>
      </c>
      <c r="K49" s="373">
        <v>685.7</v>
      </c>
      <c r="L49" s="373">
        <v>398.96</v>
      </c>
      <c r="M49" s="373">
        <v>431.32</v>
      </c>
      <c r="N49" s="373">
        <v>1882.79</v>
      </c>
      <c r="O49" s="373">
        <v>2351.52</v>
      </c>
      <c r="P49" s="373">
        <v>1210.08</v>
      </c>
      <c r="Q49" s="373">
        <v>1686.5</v>
      </c>
      <c r="R49" s="373">
        <v>6404.19</v>
      </c>
      <c r="S49" s="373">
        <v>4001.1</v>
      </c>
      <c r="T49" s="373">
        <v>1783.98</v>
      </c>
      <c r="U49" s="373">
        <v>1971.11</v>
      </c>
      <c r="V49" s="373">
        <v>3449.39</v>
      </c>
      <c r="W49" s="373">
        <v>7974.73</v>
      </c>
      <c r="X49" s="373">
        <v>10091.19</v>
      </c>
      <c r="Y49" s="373">
        <v>6214.07</v>
      </c>
      <c r="Z49" s="373">
        <v>6891.23</v>
      </c>
      <c r="AA49" s="373">
        <v>7548.54</v>
      </c>
      <c r="AB49" s="373">
        <v>8290.0300000000007</v>
      </c>
      <c r="AC49" s="373">
        <v>632.89</v>
      </c>
      <c r="AD49" s="373">
        <v>499.95</v>
      </c>
      <c r="AE49" s="373">
        <v>1392.4</v>
      </c>
      <c r="AF49" s="373">
        <v>1442.73</v>
      </c>
      <c r="AG49" s="373">
        <v>9296.56</v>
      </c>
      <c r="AH49" s="373">
        <v>1119.3599999999999</v>
      </c>
      <c r="AI49" s="373">
        <v>561.25</v>
      </c>
      <c r="AJ49" s="373">
        <v>17326.38</v>
      </c>
      <c r="AK49" s="373">
        <v>913.25</v>
      </c>
      <c r="AL49" s="373">
        <v>2963.77</v>
      </c>
      <c r="AM49" s="373">
        <v>1427.14</v>
      </c>
      <c r="AN49" s="373">
        <v>1631.1</v>
      </c>
      <c r="AO49" s="373">
        <v>4347.9399999999996</v>
      </c>
      <c r="AP49" s="373">
        <v>1275.92</v>
      </c>
      <c r="AQ49" s="373">
        <v>1572.42</v>
      </c>
      <c r="AR49" s="373">
        <v>1404.03</v>
      </c>
      <c r="AS49" s="373">
        <v>7667.09</v>
      </c>
      <c r="AT49" s="373">
        <v>1798.42</v>
      </c>
      <c r="AU49" s="373">
        <v>2675.43</v>
      </c>
      <c r="AV49" s="373">
        <v>1628.08</v>
      </c>
      <c r="AW49" s="373">
        <v>0</v>
      </c>
      <c r="AX49" s="373">
        <v>2071.85</v>
      </c>
      <c r="AY49" s="373">
        <v>2623.35</v>
      </c>
      <c r="AZ49" s="373">
        <v>1533.17</v>
      </c>
    </row>
    <row r="50" spans="1:52" ht="14.25" customHeight="1" x14ac:dyDescent="0.25">
      <c r="A50" s="239" t="s">
        <v>53</v>
      </c>
      <c r="B50" s="373">
        <v>637.66</v>
      </c>
      <c r="C50" s="373">
        <v>11784.63</v>
      </c>
      <c r="D50" s="373">
        <v>14380.86</v>
      </c>
      <c r="E50" s="373">
        <v>1142.9000000000001</v>
      </c>
      <c r="F50" s="373">
        <v>9069.19</v>
      </c>
      <c r="G50" s="373">
        <v>1065.6199999999999</v>
      </c>
      <c r="H50" s="373">
        <v>911.49</v>
      </c>
      <c r="I50" s="373">
        <v>12130.59</v>
      </c>
      <c r="J50" s="373">
        <v>7565.9</v>
      </c>
      <c r="K50" s="373">
        <v>1615.34</v>
      </c>
      <c r="L50" s="373">
        <v>2051.7199999999998</v>
      </c>
      <c r="M50" s="373">
        <v>2395.25</v>
      </c>
      <c r="N50" s="373">
        <v>957.61</v>
      </c>
      <c r="O50" s="373">
        <v>841.95</v>
      </c>
      <c r="P50" s="373">
        <v>1265.77</v>
      </c>
      <c r="Q50" s="373">
        <v>417</v>
      </c>
      <c r="R50" s="373">
        <v>6568.72</v>
      </c>
      <c r="S50" s="373">
        <v>3753.38</v>
      </c>
      <c r="T50" s="373">
        <v>2006.2</v>
      </c>
      <c r="U50" s="373">
        <v>3243.23</v>
      </c>
      <c r="V50" s="373">
        <v>2317.59</v>
      </c>
      <c r="W50" s="373">
        <v>9728.23</v>
      </c>
      <c r="X50" s="373">
        <v>8123.49</v>
      </c>
      <c r="Y50" s="373">
        <v>7704.88</v>
      </c>
      <c r="Z50" s="373">
        <v>5306.22</v>
      </c>
      <c r="AA50" s="373">
        <v>9146.5499999999993</v>
      </c>
      <c r="AB50" s="373">
        <v>8458.76</v>
      </c>
      <c r="AC50" s="373">
        <v>1692.33</v>
      </c>
      <c r="AD50" s="373">
        <v>1876.18</v>
      </c>
      <c r="AE50" s="373">
        <v>1013.37</v>
      </c>
      <c r="AF50" s="373">
        <v>804.62</v>
      </c>
      <c r="AG50" s="373">
        <v>10147.290000000001</v>
      </c>
      <c r="AH50" s="373">
        <v>1045.8499999999999</v>
      </c>
      <c r="AI50" s="373">
        <v>2086.8000000000002</v>
      </c>
      <c r="AJ50" s="373">
        <v>18537.78</v>
      </c>
      <c r="AK50" s="373">
        <v>1222.6500000000001</v>
      </c>
      <c r="AL50" s="373">
        <v>1771.28</v>
      </c>
      <c r="AM50" s="373">
        <v>646.79999999999995</v>
      </c>
      <c r="AN50" s="373">
        <v>1090</v>
      </c>
      <c r="AO50" s="373">
        <v>6145.73</v>
      </c>
      <c r="AP50" s="373">
        <v>938.57</v>
      </c>
      <c r="AQ50" s="373">
        <v>513.84</v>
      </c>
      <c r="AR50" s="373">
        <v>1897.96</v>
      </c>
      <c r="AS50" s="373">
        <v>8618.64</v>
      </c>
      <c r="AT50" s="373">
        <v>726.64</v>
      </c>
      <c r="AU50" s="373">
        <v>1372.57</v>
      </c>
      <c r="AV50" s="373">
        <v>649.03</v>
      </c>
      <c r="AW50" s="373">
        <v>2071.85</v>
      </c>
      <c r="AX50" s="373">
        <v>0</v>
      </c>
      <c r="AY50" s="373">
        <v>1940.74</v>
      </c>
      <c r="AZ50" s="373">
        <v>1622.87</v>
      </c>
    </row>
    <row r="51" spans="1:52" ht="14.25" customHeight="1" x14ac:dyDescent="0.25">
      <c r="A51" s="239" t="s">
        <v>54</v>
      </c>
      <c r="B51" s="373">
        <v>1304.07</v>
      </c>
      <c r="C51" s="373">
        <v>13229.79</v>
      </c>
      <c r="D51" s="373">
        <v>12440.78</v>
      </c>
      <c r="E51" s="373">
        <v>2721.2</v>
      </c>
      <c r="F51" s="373">
        <v>10756.71</v>
      </c>
      <c r="G51" s="373">
        <v>920.74</v>
      </c>
      <c r="H51" s="373">
        <v>1970.61</v>
      </c>
      <c r="I51" s="373">
        <v>13710.58</v>
      </c>
      <c r="J51" s="373">
        <v>5949.59</v>
      </c>
      <c r="K51" s="373">
        <v>2694.1</v>
      </c>
      <c r="L51" s="373">
        <v>2301.84</v>
      </c>
      <c r="M51" s="373">
        <v>2633.63</v>
      </c>
      <c r="N51" s="373">
        <v>2798.73</v>
      </c>
      <c r="O51" s="373">
        <v>1158.24</v>
      </c>
      <c r="P51" s="373">
        <v>2724.19</v>
      </c>
      <c r="Q51" s="373">
        <v>1784.4</v>
      </c>
      <c r="R51" s="373">
        <v>4630.95</v>
      </c>
      <c r="S51" s="373">
        <v>1812.82</v>
      </c>
      <c r="T51" s="373">
        <v>3639.97</v>
      </c>
      <c r="U51" s="373">
        <v>4488.24</v>
      </c>
      <c r="V51" s="373">
        <v>881.08</v>
      </c>
      <c r="W51" s="373">
        <v>8527.2999999999993</v>
      </c>
      <c r="X51" s="373">
        <v>7834.56</v>
      </c>
      <c r="Y51" s="373">
        <v>8837.4</v>
      </c>
      <c r="Z51" s="373">
        <v>4343.4799999999996</v>
      </c>
      <c r="AA51" s="373">
        <v>7789.73</v>
      </c>
      <c r="AB51" s="373">
        <v>10339.92</v>
      </c>
      <c r="AC51" s="373">
        <v>1990.95</v>
      </c>
      <c r="AD51" s="373">
        <v>2138.17</v>
      </c>
      <c r="AE51" s="373">
        <v>2586.15</v>
      </c>
      <c r="AF51" s="373">
        <v>1565.59</v>
      </c>
      <c r="AG51" s="373">
        <v>11785.6</v>
      </c>
      <c r="AH51" s="373">
        <v>2354.6</v>
      </c>
      <c r="AI51" s="373">
        <v>3026.26</v>
      </c>
      <c r="AJ51" s="373">
        <v>16597.05</v>
      </c>
      <c r="AK51" s="373">
        <v>1902.51</v>
      </c>
      <c r="AL51" s="373">
        <v>3709.67</v>
      </c>
      <c r="AM51" s="373">
        <v>1918.43</v>
      </c>
      <c r="AN51" s="373">
        <v>1144.1400000000001</v>
      </c>
      <c r="AO51" s="373">
        <v>5251.22</v>
      </c>
      <c r="AP51" s="373">
        <v>1643.54</v>
      </c>
      <c r="AQ51" s="373">
        <v>1833.82</v>
      </c>
      <c r="AR51" s="373">
        <v>3382.3</v>
      </c>
      <c r="AS51" s="373">
        <v>10181.16</v>
      </c>
      <c r="AT51" s="373">
        <v>1309.8</v>
      </c>
      <c r="AU51" s="373">
        <v>3312.08</v>
      </c>
      <c r="AV51" s="373">
        <v>2353.09</v>
      </c>
      <c r="AW51" s="373">
        <v>2623.35</v>
      </c>
      <c r="AX51" s="373">
        <v>1940.74</v>
      </c>
      <c r="AY51" s="373">
        <v>0</v>
      </c>
      <c r="AZ51" s="373">
        <v>1096.67</v>
      </c>
    </row>
    <row r="52" spans="1:52" ht="14.25" customHeight="1" x14ac:dyDescent="0.25">
      <c r="A52" s="238" t="s">
        <v>55</v>
      </c>
      <c r="B52" s="373">
        <v>1180.74</v>
      </c>
      <c r="C52" s="373">
        <v>13400.99</v>
      </c>
      <c r="D52" s="373">
        <v>12982.76</v>
      </c>
      <c r="E52" s="373">
        <v>1933.8</v>
      </c>
      <c r="F52" s="373">
        <v>10686.05</v>
      </c>
      <c r="G52" s="373">
        <v>767.36</v>
      </c>
      <c r="H52" s="373">
        <v>1151.42</v>
      </c>
      <c r="I52" s="373">
        <v>13752.78</v>
      </c>
      <c r="J52" s="373">
        <v>5946.8</v>
      </c>
      <c r="K52" s="373">
        <v>1702.79</v>
      </c>
      <c r="L52" s="373">
        <v>1205.3900000000001</v>
      </c>
      <c r="M52" s="373">
        <v>1543.55</v>
      </c>
      <c r="N52" s="373">
        <v>2182.85</v>
      </c>
      <c r="O52" s="373">
        <v>1276.17</v>
      </c>
      <c r="P52" s="373">
        <v>1875.36</v>
      </c>
      <c r="Q52" s="373">
        <v>1267.3399999999999</v>
      </c>
      <c r="R52" s="373">
        <v>5237.99</v>
      </c>
      <c r="S52" s="373">
        <v>2586.06</v>
      </c>
      <c r="T52" s="373">
        <v>2782.42</v>
      </c>
      <c r="U52" s="373">
        <v>3445.31</v>
      </c>
      <c r="V52" s="373">
        <v>1952.31</v>
      </c>
      <c r="W52" s="373">
        <v>8171.96</v>
      </c>
      <c r="X52" s="373">
        <v>8815.3799999999992</v>
      </c>
      <c r="Y52" s="373">
        <v>7744.44</v>
      </c>
      <c r="Z52" s="373">
        <v>5420.91</v>
      </c>
      <c r="AA52" s="373">
        <v>7547.29</v>
      </c>
      <c r="AB52" s="373">
        <v>9537.6</v>
      </c>
      <c r="AC52" s="373">
        <v>905.11</v>
      </c>
      <c r="AD52" s="373">
        <v>1042.6300000000001</v>
      </c>
      <c r="AE52" s="373">
        <v>1821.16</v>
      </c>
      <c r="AF52" s="373">
        <v>881.07</v>
      </c>
      <c r="AG52" s="373">
        <v>10778.74</v>
      </c>
      <c r="AH52" s="373">
        <v>1513.98</v>
      </c>
      <c r="AI52" s="373">
        <v>1972.26</v>
      </c>
      <c r="AJ52" s="373">
        <v>17056.689999999999</v>
      </c>
      <c r="AK52" s="373">
        <v>941.06</v>
      </c>
      <c r="AL52" s="373">
        <v>3269.71</v>
      </c>
      <c r="AM52" s="373">
        <v>1238.72</v>
      </c>
      <c r="AN52" s="373">
        <v>541.05999999999995</v>
      </c>
      <c r="AO52" s="373">
        <v>4665.7</v>
      </c>
      <c r="AP52" s="373">
        <v>844.23</v>
      </c>
      <c r="AQ52" s="373">
        <v>1242.51</v>
      </c>
      <c r="AR52" s="373">
        <v>2469.59</v>
      </c>
      <c r="AS52" s="373">
        <v>9158.0300000000007</v>
      </c>
      <c r="AT52" s="373">
        <v>919.03</v>
      </c>
      <c r="AU52" s="373">
        <v>2880.45</v>
      </c>
      <c r="AV52" s="373">
        <v>1722.06</v>
      </c>
      <c r="AW52" s="373">
        <v>1533.17</v>
      </c>
      <c r="AX52" s="373">
        <v>1622.87</v>
      </c>
      <c r="AY52" s="373">
        <v>1096.67</v>
      </c>
      <c r="AZ52" s="373">
        <v>0</v>
      </c>
    </row>
    <row r="53" spans="1:52" ht="14.25" customHeight="1" x14ac:dyDescent="0.25">
      <c r="A53" s="374"/>
    </row>
    <row r="54" spans="1:52" ht="14.25" customHeight="1" x14ac:dyDescent="0.25">
      <c r="A54" s="374"/>
    </row>
    <row r="55" spans="1:52" ht="14.25" customHeight="1" x14ac:dyDescent="0.25">
      <c r="A55" s="374"/>
    </row>
    <row r="56" spans="1:52" ht="14.25" customHeight="1" x14ac:dyDescent="0.25">
      <c r="A56" s="374"/>
    </row>
    <row r="57" spans="1:52" ht="14.25" customHeight="1" x14ac:dyDescent="0.25">
      <c r="A57" s="374"/>
    </row>
    <row r="58" spans="1:52" ht="14.25" customHeight="1" x14ac:dyDescent="0.25">
      <c r="A58" s="374"/>
    </row>
    <row r="59" spans="1:52" ht="14.25" customHeight="1" x14ac:dyDescent="0.25">
      <c r="A59" s="374"/>
    </row>
    <row r="60" spans="1:52" ht="14.25" customHeight="1" x14ac:dyDescent="0.25">
      <c r="A60" s="374"/>
    </row>
    <row r="61" spans="1:52" ht="14.25" customHeight="1" x14ac:dyDescent="0.25">
      <c r="A61" s="374"/>
    </row>
    <row r="62" spans="1:52" ht="14.25" customHeight="1" x14ac:dyDescent="0.25">
      <c r="A62" s="374"/>
    </row>
    <row r="63" spans="1:52" ht="14.25" customHeight="1" x14ac:dyDescent="0.25">
      <c r="A63" s="374"/>
    </row>
    <row r="64" spans="1:52" ht="14.25" customHeight="1" x14ac:dyDescent="0.25">
      <c r="A64" s="374"/>
    </row>
    <row r="65" spans="1:1" ht="14.25" customHeight="1" x14ac:dyDescent="0.25">
      <c r="A65" s="374"/>
    </row>
    <row r="66" spans="1:1" ht="14.25" customHeight="1" x14ac:dyDescent="0.25">
      <c r="A66" s="374"/>
    </row>
    <row r="67" spans="1:1" ht="14.25" customHeight="1" x14ac:dyDescent="0.25">
      <c r="A67" s="374"/>
    </row>
    <row r="68" spans="1:1" ht="14.25" customHeight="1" x14ac:dyDescent="0.25">
      <c r="A68" s="374"/>
    </row>
    <row r="69" spans="1:1" ht="14.25" customHeight="1" x14ac:dyDescent="0.25">
      <c r="A69" s="374"/>
    </row>
    <row r="70" spans="1:1" ht="14.25" customHeight="1" x14ac:dyDescent="0.25">
      <c r="A70" s="374"/>
    </row>
    <row r="71" spans="1:1" ht="14.25" customHeight="1" x14ac:dyDescent="0.25">
      <c r="A71" s="374"/>
    </row>
    <row r="72" spans="1:1" ht="14.25" customHeight="1" x14ac:dyDescent="0.25">
      <c r="A72" s="374"/>
    </row>
    <row r="73" spans="1:1" ht="14.25" customHeight="1" x14ac:dyDescent="0.25">
      <c r="A73" s="374"/>
    </row>
    <row r="74" spans="1:1" ht="14.25" customHeight="1" x14ac:dyDescent="0.25">
      <c r="A74" s="374"/>
    </row>
    <row r="75" spans="1:1" ht="14.25" customHeight="1" x14ac:dyDescent="0.25">
      <c r="A75" s="374"/>
    </row>
    <row r="76" spans="1:1" ht="14.25" customHeight="1" x14ac:dyDescent="0.25">
      <c r="A76" s="374"/>
    </row>
    <row r="77" spans="1:1" ht="14.25" customHeight="1" x14ac:dyDescent="0.25">
      <c r="A77" s="374"/>
    </row>
    <row r="78" spans="1:1" ht="14.25" customHeight="1" x14ac:dyDescent="0.25">
      <c r="A78" s="374"/>
    </row>
    <row r="79" spans="1:1" ht="14.25" customHeight="1" x14ac:dyDescent="0.25">
      <c r="A79" s="374"/>
    </row>
    <row r="80" spans="1:1" ht="14.25" customHeight="1" x14ac:dyDescent="0.25">
      <c r="A80" s="374"/>
    </row>
    <row r="81" spans="1:1" ht="14.25" customHeight="1" x14ac:dyDescent="0.25">
      <c r="A81" s="374"/>
    </row>
    <row r="82" spans="1:1" ht="14.25" customHeight="1" x14ac:dyDescent="0.25">
      <c r="A82" s="374"/>
    </row>
    <row r="83" spans="1:1" ht="14.25" customHeight="1" x14ac:dyDescent="0.25">
      <c r="A83" s="374"/>
    </row>
    <row r="84" spans="1:1" ht="14.25" customHeight="1" x14ac:dyDescent="0.25">
      <c r="A84" s="374"/>
    </row>
    <row r="85" spans="1:1" ht="14.25" customHeight="1" x14ac:dyDescent="0.25">
      <c r="A85" s="374"/>
    </row>
    <row r="86" spans="1:1" ht="14.25" customHeight="1" x14ac:dyDescent="0.25">
      <c r="A86" s="374"/>
    </row>
    <row r="87" spans="1:1" ht="14.25" customHeight="1" x14ac:dyDescent="0.25">
      <c r="A87" s="374"/>
    </row>
    <row r="88" spans="1:1" ht="14.25" customHeight="1" x14ac:dyDescent="0.25">
      <c r="A88" s="374"/>
    </row>
    <row r="89" spans="1:1" ht="14.25" customHeight="1" x14ac:dyDescent="0.25">
      <c r="A89" s="374"/>
    </row>
    <row r="90" spans="1:1" ht="14.25" customHeight="1" x14ac:dyDescent="0.25">
      <c r="A90" s="374"/>
    </row>
    <row r="91" spans="1:1" ht="14.25" customHeight="1" x14ac:dyDescent="0.25">
      <c r="A91" s="374"/>
    </row>
    <row r="92" spans="1:1" ht="14.25" customHeight="1" x14ac:dyDescent="0.25">
      <c r="A92" s="374"/>
    </row>
    <row r="93" spans="1:1" ht="14.25" customHeight="1" x14ac:dyDescent="0.25">
      <c r="A93" s="374"/>
    </row>
    <row r="94" spans="1:1" ht="14.25" customHeight="1" x14ac:dyDescent="0.25">
      <c r="A94" s="374"/>
    </row>
    <row r="95" spans="1:1" ht="14.25" customHeight="1" x14ac:dyDescent="0.25">
      <c r="A95" s="374"/>
    </row>
    <row r="96" spans="1:1" ht="14.25" customHeight="1" x14ac:dyDescent="0.25">
      <c r="A96" s="374"/>
    </row>
    <row r="97" spans="1:1" ht="14.25" customHeight="1" x14ac:dyDescent="0.25">
      <c r="A97" s="374"/>
    </row>
    <row r="98" spans="1:1" ht="14.25" customHeight="1" x14ac:dyDescent="0.25">
      <c r="A98" s="374"/>
    </row>
    <row r="99" spans="1:1" ht="14.25" customHeight="1" x14ac:dyDescent="0.25">
      <c r="A99" s="374"/>
    </row>
    <row r="100" spans="1:1" ht="14.25" customHeight="1" x14ac:dyDescent="0.25">
      <c r="A100" s="374"/>
    </row>
    <row r="101" spans="1:1" ht="14.25" customHeight="1" x14ac:dyDescent="0.25">
      <c r="A101" s="374"/>
    </row>
    <row r="102" spans="1:1" ht="14.25" customHeight="1" x14ac:dyDescent="0.25">
      <c r="A102" s="374"/>
    </row>
    <row r="103" spans="1:1" ht="14.25" customHeight="1" x14ac:dyDescent="0.25">
      <c r="A103" s="374"/>
    </row>
    <row r="104" spans="1:1" ht="14.25" customHeight="1" x14ac:dyDescent="0.25">
      <c r="A104" s="374"/>
    </row>
    <row r="105" spans="1:1" ht="14.25" customHeight="1" x14ac:dyDescent="0.25">
      <c r="A105" s="374"/>
    </row>
    <row r="106" spans="1:1" ht="14.25" customHeight="1" x14ac:dyDescent="0.25">
      <c r="A106" s="374"/>
    </row>
    <row r="107" spans="1:1" ht="14.25" customHeight="1" x14ac:dyDescent="0.25">
      <c r="A107" s="374"/>
    </row>
    <row r="108" spans="1:1" ht="14.25" customHeight="1" x14ac:dyDescent="0.25">
      <c r="A108" s="374"/>
    </row>
    <row r="109" spans="1:1" ht="14.25" customHeight="1" x14ac:dyDescent="0.25">
      <c r="A109" s="374"/>
    </row>
    <row r="110" spans="1:1" ht="14.25" customHeight="1" x14ac:dyDescent="0.25">
      <c r="A110" s="374"/>
    </row>
    <row r="111" spans="1:1" ht="14.25" customHeight="1" x14ac:dyDescent="0.25">
      <c r="A111" s="374"/>
    </row>
    <row r="112" spans="1:1" ht="14.25" customHeight="1" x14ac:dyDescent="0.25">
      <c r="A112" s="374"/>
    </row>
    <row r="113" spans="1:1" ht="14.25" customHeight="1" x14ac:dyDescent="0.25">
      <c r="A113" s="374"/>
    </row>
    <row r="114" spans="1:1" ht="14.25" customHeight="1" x14ac:dyDescent="0.25">
      <c r="A114" s="374"/>
    </row>
    <row r="115" spans="1:1" ht="14.25" customHeight="1" x14ac:dyDescent="0.25">
      <c r="A115" s="374"/>
    </row>
    <row r="116" spans="1:1" ht="14.25" customHeight="1" x14ac:dyDescent="0.25">
      <c r="A116" s="374"/>
    </row>
    <row r="117" spans="1:1" ht="14.25" customHeight="1" x14ac:dyDescent="0.25">
      <c r="A117" s="374"/>
    </row>
    <row r="118" spans="1:1" ht="14.25" customHeight="1" x14ac:dyDescent="0.25">
      <c r="A118" s="374"/>
    </row>
    <row r="119" spans="1:1" ht="14.25" customHeight="1" x14ac:dyDescent="0.25">
      <c r="A119" s="374"/>
    </row>
    <row r="120" spans="1:1" ht="14.25" customHeight="1" x14ac:dyDescent="0.25">
      <c r="A120" s="374"/>
    </row>
    <row r="121" spans="1:1" ht="14.25" customHeight="1" x14ac:dyDescent="0.25">
      <c r="A121" s="374"/>
    </row>
    <row r="122" spans="1:1" ht="14.25" customHeight="1" x14ac:dyDescent="0.25">
      <c r="A122" s="374"/>
    </row>
    <row r="123" spans="1:1" ht="14.25" customHeight="1" x14ac:dyDescent="0.25">
      <c r="A123" s="374"/>
    </row>
    <row r="124" spans="1:1" ht="14.25" customHeight="1" x14ac:dyDescent="0.25">
      <c r="A124" s="374"/>
    </row>
    <row r="125" spans="1:1" ht="14.25" customHeight="1" x14ac:dyDescent="0.25">
      <c r="A125" s="374"/>
    </row>
    <row r="126" spans="1:1" ht="14.25" customHeight="1" x14ac:dyDescent="0.25">
      <c r="A126" s="374"/>
    </row>
    <row r="127" spans="1:1" ht="14.25" customHeight="1" x14ac:dyDescent="0.25">
      <c r="A127" s="374"/>
    </row>
    <row r="128" spans="1:1" ht="14.25" customHeight="1" x14ac:dyDescent="0.25">
      <c r="A128" s="374"/>
    </row>
    <row r="129" spans="1:1" ht="14.25" customHeight="1" x14ac:dyDescent="0.25">
      <c r="A129" s="374"/>
    </row>
    <row r="130" spans="1:1" ht="14.25" customHeight="1" x14ac:dyDescent="0.25">
      <c r="A130" s="374"/>
    </row>
    <row r="131" spans="1:1" ht="14.25" customHeight="1" x14ac:dyDescent="0.25">
      <c r="A131" s="374"/>
    </row>
    <row r="132" spans="1:1" ht="14.25" customHeight="1" x14ac:dyDescent="0.25">
      <c r="A132" s="374"/>
    </row>
    <row r="133" spans="1:1" ht="14.25" customHeight="1" x14ac:dyDescent="0.25">
      <c r="A133" s="374"/>
    </row>
    <row r="134" spans="1:1" ht="14.25" customHeight="1" x14ac:dyDescent="0.25">
      <c r="A134" s="374"/>
    </row>
    <row r="135" spans="1:1" ht="14.25" customHeight="1" x14ac:dyDescent="0.25">
      <c r="A135" s="374"/>
    </row>
    <row r="136" spans="1:1" ht="14.25" customHeight="1" x14ac:dyDescent="0.25">
      <c r="A136" s="374"/>
    </row>
    <row r="137" spans="1:1" ht="14.25" customHeight="1" x14ac:dyDescent="0.25">
      <c r="A137" s="374"/>
    </row>
    <row r="138" spans="1:1" ht="14.25" customHeight="1" x14ac:dyDescent="0.25">
      <c r="A138" s="374"/>
    </row>
    <row r="139" spans="1:1" ht="14.25" customHeight="1" x14ac:dyDescent="0.25">
      <c r="A139" s="374"/>
    </row>
    <row r="140" spans="1:1" ht="14.25" customHeight="1" x14ac:dyDescent="0.25">
      <c r="A140" s="374"/>
    </row>
    <row r="141" spans="1:1" ht="14.25" customHeight="1" x14ac:dyDescent="0.25">
      <c r="A141" s="374"/>
    </row>
    <row r="142" spans="1:1" ht="14.25" customHeight="1" x14ac:dyDescent="0.25">
      <c r="A142" s="374"/>
    </row>
    <row r="143" spans="1:1" ht="14.25" customHeight="1" x14ac:dyDescent="0.25">
      <c r="A143" s="374"/>
    </row>
    <row r="144" spans="1:1" ht="14.25" customHeight="1" x14ac:dyDescent="0.25">
      <c r="A144" s="374"/>
    </row>
    <row r="145" spans="1:1" ht="14.25" customHeight="1" x14ac:dyDescent="0.25">
      <c r="A145" s="374"/>
    </row>
    <row r="146" spans="1:1" ht="14.25" customHeight="1" x14ac:dyDescent="0.25">
      <c r="A146" s="374"/>
    </row>
    <row r="147" spans="1:1" ht="14.25" customHeight="1" x14ac:dyDescent="0.25">
      <c r="A147" s="374"/>
    </row>
    <row r="148" spans="1:1" ht="14.25" customHeight="1" x14ac:dyDescent="0.25">
      <c r="A148" s="374"/>
    </row>
    <row r="149" spans="1:1" ht="14.25" customHeight="1" x14ac:dyDescent="0.25">
      <c r="A149" s="374"/>
    </row>
    <row r="150" spans="1:1" ht="14.25" customHeight="1" x14ac:dyDescent="0.25">
      <c r="A150" s="374"/>
    </row>
    <row r="151" spans="1:1" ht="14.25" customHeight="1" x14ac:dyDescent="0.25">
      <c r="A151" s="374"/>
    </row>
    <row r="152" spans="1:1" ht="14.25" customHeight="1" x14ac:dyDescent="0.25">
      <c r="A152" s="374"/>
    </row>
    <row r="153" spans="1:1" ht="14.25" customHeight="1" x14ac:dyDescent="0.25">
      <c r="A153" s="374"/>
    </row>
    <row r="154" spans="1:1" ht="14.25" customHeight="1" x14ac:dyDescent="0.25">
      <c r="A154" s="374"/>
    </row>
    <row r="155" spans="1:1" ht="14.25" customHeight="1" x14ac:dyDescent="0.25">
      <c r="A155" s="374"/>
    </row>
    <row r="156" spans="1:1" ht="14.25" customHeight="1" x14ac:dyDescent="0.25">
      <c r="A156" s="374"/>
    </row>
    <row r="157" spans="1:1" ht="14.25" customHeight="1" x14ac:dyDescent="0.25">
      <c r="A157" s="374"/>
    </row>
    <row r="158" spans="1:1" ht="14.25" customHeight="1" x14ac:dyDescent="0.25">
      <c r="A158" s="374"/>
    </row>
    <row r="159" spans="1:1" ht="14.25" customHeight="1" x14ac:dyDescent="0.25">
      <c r="A159" s="374"/>
    </row>
    <row r="160" spans="1:1" ht="14.25" customHeight="1" x14ac:dyDescent="0.25">
      <c r="A160" s="374"/>
    </row>
    <row r="161" spans="1:1" ht="14.25" customHeight="1" x14ac:dyDescent="0.25">
      <c r="A161" s="374"/>
    </row>
    <row r="162" spans="1:1" ht="14.25" customHeight="1" x14ac:dyDescent="0.25">
      <c r="A162" s="374"/>
    </row>
    <row r="163" spans="1:1" ht="14.25" customHeight="1" x14ac:dyDescent="0.25">
      <c r="A163" s="374"/>
    </row>
    <row r="164" spans="1:1" ht="14.25" customHeight="1" x14ac:dyDescent="0.25">
      <c r="A164" s="374"/>
    </row>
    <row r="165" spans="1:1" ht="14.25" customHeight="1" x14ac:dyDescent="0.25">
      <c r="A165" s="374"/>
    </row>
    <row r="166" spans="1:1" ht="14.25" customHeight="1" x14ac:dyDescent="0.25">
      <c r="A166" s="374"/>
    </row>
    <row r="167" spans="1:1" ht="14.25" customHeight="1" x14ac:dyDescent="0.25">
      <c r="A167" s="374"/>
    </row>
    <row r="168" spans="1:1" ht="14.25" customHeight="1" x14ac:dyDescent="0.25">
      <c r="A168" s="374"/>
    </row>
    <row r="169" spans="1:1" ht="14.25" customHeight="1" x14ac:dyDescent="0.25">
      <c r="A169" s="374"/>
    </row>
    <row r="170" spans="1:1" ht="14.25" customHeight="1" x14ac:dyDescent="0.25">
      <c r="A170" s="374"/>
    </row>
    <row r="171" spans="1:1" ht="14.25" customHeight="1" x14ac:dyDescent="0.25">
      <c r="A171" s="374"/>
    </row>
    <row r="172" spans="1:1" ht="14.25" customHeight="1" x14ac:dyDescent="0.25">
      <c r="A172" s="374"/>
    </row>
    <row r="173" spans="1:1" ht="14.25" customHeight="1" x14ac:dyDescent="0.25">
      <c r="A173" s="374"/>
    </row>
    <row r="174" spans="1:1" ht="14.25" customHeight="1" x14ac:dyDescent="0.25">
      <c r="A174" s="374"/>
    </row>
    <row r="175" spans="1:1" ht="14.25" customHeight="1" x14ac:dyDescent="0.25">
      <c r="A175" s="374"/>
    </row>
    <row r="176" spans="1:1" ht="14.25" customHeight="1" x14ac:dyDescent="0.25">
      <c r="A176" s="374"/>
    </row>
    <row r="177" spans="1:1" ht="14.25" customHeight="1" x14ac:dyDescent="0.25">
      <c r="A177" s="374"/>
    </row>
    <row r="178" spans="1:1" ht="14.25" customHeight="1" x14ac:dyDescent="0.25">
      <c r="A178" s="374"/>
    </row>
    <row r="179" spans="1:1" ht="14.25" customHeight="1" x14ac:dyDescent="0.25">
      <c r="A179" s="374"/>
    </row>
    <row r="180" spans="1:1" ht="14.25" customHeight="1" x14ac:dyDescent="0.25">
      <c r="A180" s="374"/>
    </row>
    <row r="181" spans="1:1" ht="14.25" customHeight="1" x14ac:dyDescent="0.25">
      <c r="A181" s="374"/>
    </row>
    <row r="182" spans="1:1" ht="14.25" customHeight="1" x14ac:dyDescent="0.25">
      <c r="A182" s="374"/>
    </row>
    <row r="183" spans="1:1" ht="14.25" customHeight="1" x14ac:dyDescent="0.25">
      <c r="A183" s="374"/>
    </row>
    <row r="184" spans="1:1" ht="14.25" customHeight="1" x14ac:dyDescent="0.25">
      <c r="A184" s="374"/>
    </row>
    <row r="185" spans="1:1" ht="14.25" customHeight="1" x14ac:dyDescent="0.25">
      <c r="A185" s="374"/>
    </row>
    <row r="186" spans="1:1" ht="14.25" customHeight="1" x14ac:dyDescent="0.25">
      <c r="A186" s="374"/>
    </row>
    <row r="187" spans="1:1" ht="14.25" customHeight="1" x14ac:dyDescent="0.25">
      <c r="A187" s="374"/>
    </row>
    <row r="188" spans="1:1" ht="14.25" customHeight="1" x14ac:dyDescent="0.25">
      <c r="A188" s="374"/>
    </row>
    <row r="189" spans="1:1" ht="14.25" customHeight="1" x14ac:dyDescent="0.25">
      <c r="A189" s="374"/>
    </row>
    <row r="190" spans="1:1" ht="14.25" customHeight="1" x14ac:dyDescent="0.25">
      <c r="A190" s="374"/>
    </row>
    <row r="191" spans="1:1" ht="14.25" customHeight="1" x14ac:dyDescent="0.25">
      <c r="A191" s="374"/>
    </row>
    <row r="192" spans="1:1" ht="14.25" customHeight="1" x14ac:dyDescent="0.25">
      <c r="A192" s="374"/>
    </row>
    <row r="193" spans="1:1" ht="14.25" customHeight="1" x14ac:dyDescent="0.25">
      <c r="A193" s="374"/>
    </row>
    <row r="194" spans="1:1" ht="14.25" customHeight="1" x14ac:dyDescent="0.25">
      <c r="A194" s="374"/>
    </row>
    <row r="195" spans="1:1" ht="14.25" customHeight="1" x14ac:dyDescent="0.25">
      <c r="A195" s="374"/>
    </row>
    <row r="196" spans="1:1" ht="14.25" customHeight="1" x14ac:dyDescent="0.25">
      <c r="A196" s="374"/>
    </row>
    <row r="197" spans="1:1" ht="14.25" customHeight="1" x14ac:dyDescent="0.25">
      <c r="A197" s="374"/>
    </row>
    <row r="198" spans="1:1" ht="14.25" customHeight="1" x14ac:dyDescent="0.25">
      <c r="A198" s="374"/>
    </row>
    <row r="199" spans="1:1" ht="14.25" customHeight="1" x14ac:dyDescent="0.25">
      <c r="A199" s="374"/>
    </row>
    <row r="200" spans="1:1" ht="14.25" customHeight="1" x14ac:dyDescent="0.25">
      <c r="A200" s="374"/>
    </row>
    <row r="201" spans="1:1" ht="14.25" customHeight="1" x14ac:dyDescent="0.25">
      <c r="A201" s="374"/>
    </row>
    <row r="202" spans="1:1" ht="14.25" customHeight="1" x14ac:dyDescent="0.25">
      <c r="A202" s="374"/>
    </row>
    <row r="203" spans="1:1" ht="14.25" customHeight="1" x14ac:dyDescent="0.25">
      <c r="A203" s="374"/>
    </row>
    <row r="204" spans="1:1" ht="14.25" customHeight="1" x14ac:dyDescent="0.25">
      <c r="A204" s="374"/>
    </row>
    <row r="205" spans="1:1" ht="14.25" customHeight="1" x14ac:dyDescent="0.25">
      <c r="A205" s="374"/>
    </row>
    <row r="206" spans="1:1" ht="14.25" customHeight="1" x14ac:dyDescent="0.25">
      <c r="A206" s="374"/>
    </row>
    <row r="207" spans="1:1" ht="14.25" customHeight="1" x14ac:dyDescent="0.25">
      <c r="A207" s="374"/>
    </row>
    <row r="208" spans="1:1" ht="14.25" customHeight="1" x14ac:dyDescent="0.25">
      <c r="A208" s="374"/>
    </row>
    <row r="209" spans="1:1" ht="14.25" customHeight="1" x14ac:dyDescent="0.25">
      <c r="A209" s="374"/>
    </row>
    <row r="210" spans="1:1" ht="14.25" customHeight="1" x14ac:dyDescent="0.25">
      <c r="A210" s="374"/>
    </row>
    <row r="211" spans="1:1" ht="14.25" customHeight="1" x14ac:dyDescent="0.25">
      <c r="A211" s="374"/>
    </row>
    <row r="212" spans="1:1" ht="14.25" customHeight="1" x14ac:dyDescent="0.25">
      <c r="A212" s="374"/>
    </row>
    <row r="213" spans="1:1" ht="14.25" customHeight="1" x14ac:dyDescent="0.25">
      <c r="A213" s="374"/>
    </row>
    <row r="214" spans="1:1" ht="14.25" customHeight="1" x14ac:dyDescent="0.25">
      <c r="A214" s="374"/>
    </row>
    <row r="215" spans="1:1" ht="14.25" customHeight="1" x14ac:dyDescent="0.25">
      <c r="A215" s="374"/>
    </row>
    <row r="216" spans="1:1" ht="14.25" customHeight="1" x14ac:dyDescent="0.25">
      <c r="A216" s="374"/>
    </row>
    <row r="217" spans="1:1" ht="14.25" customHeight="1" x14ac:dyDescent="0.25">
      <c r="A217" s="374"/>
    </row>
    <row r="218" spans="1:1" ht="14.25" customHeight="1" x14ac:dyDescent="0.25">
      <c r="A218" s="374"/>
    </row>
    <row r="219" spans="1:1" ht="14.25" customHeight="1" x14ac:dyDescent="0.25">
      <c r="A219" s="374"/>
    </row>
    <row r="220" spans="1:1" ht="14.25" customHeight="1" x14ac:dyDescent="0.25">
      <c r="A220" s="374"/>
    </row>
    <row r="221" spans="1:1" ht="14.25" customHeight="1" x14ac:dyDescent="0.25">
      <c r="A221" s="374"/>
    </row>
    <row r="222" spans="1:1" ht="14.25" customHeight="1" x14ac:dyDescent="0.25">
      <c r="A222" s="374"/>
    </row>
    <row r="223" spans="1:1" ht="14.25" customHeight="1" x14ac:dyDescent="0.25">
      <c r="A223" s="374"/>
    </row>
    <row r="224" spans="1:1" ht="14.25" customHeight="1" x14ac:dyDescent="0.25">
      <c r="A224" s="374"/>
    </row>
    <row r="225" spans="1:1" ht="14.25" customHeight="1" x14ac:dyDescent="0.25">
      <c r="A225" s="374"/>
    </row>
    <row r="226" spans="1:1" ht="14.25" customHeight="1" x14ac:dyDescent="0.25">
      <c r="A226" s="374"/>
    </row>
    <row r="227" spans="1:1" ht="14.25" customHeight="1" x14ac:dyDescent="0.25">
      <c r="A227" s="374"/>
    </row>
    <row r="228" spans="1:1" ht="14.25" customHeight="1" x14ac:dyDescent="0.25">
      <c r="A228" s="374"/>
    </row>
    <row r="229" spans="1:1" ht="14.25" customHeight="1" x14ac:dyDescent="0.25">
      <c r="A229" s="374"/>
    </row>
    <row r="230" spans="1:1" ht="14.25" customHeight="1" x14ac:dyDescent="0.25">
      <c r="A230" s="374"/>
    </row>
    <row r="231" spans="1:1" ht="14.25" customHeight="1" x14ac:dyDescent="0.25">
      <c r="A231" s="374"/>
    </row>
    <row r="232" spans="1:1" ht="14.25" customHeight="1" x14ac:dyDescent="0.25">
      <c r="A232" s="374"/>
    </row>
    <row r="233" spans="1:1" ht="14.25" customHeight="1" x14ac:dyDescent="0.25">
      <c r="A233" s="374"/>
    </row>
    <row r="234" spans="1:1" ht="14.25" customHeight="1" x14ac:dyDescent="0.25">
      <c r="A234" s="374"/>
    </row>
    <row r="235" spans="1:1" ht="14.25" customHeight="1" x14ac:dyDescent="0.25">
      <c r="A235" s="374"/>
    </row>
    <row r="236" spans="1:1" ht="14.25" customHeight="1" x14ac:dyDescent="0.25">
      <c r="A236" s="374"/>
    </row>
    <row r="237" spans="1:1" ht="14.25" customHeight="1" x14ac:dyDescent="0.25">
      <c r="A237" s="374"/>
    </row>
    <row r="238" spans="1:1" ht="14.25" customHeight="1" x14ac:dyDescent="0.25">
      <c r="A238" s="374"/>
    </row>
    <row r="239" spans="1:1" ht="14.25" customHeight="1" x14ac:dyDescent="0.25">
      <c r="A239" s="374"/>
    </row>
    <row r="240" spans="1:1" ht="14.25" customHeight="1" x14ac:dyDescent="0.25">
      <c r="A240" s="374"/>
    </row>
    <row r="241" spans="1:1" ht="14.25" customHeight="1" x14ac:dyDescent="0.25">
      <c r="A241" s="374"/>
    </row>
    <row r="242" spans="1:1" ht="14.25" customHeight="1" x14ac:dyDescent="0.25">
      <c r="A242" s="374"/>
    </row>
    <row r="243" spans="1:1" ht="14.25" customHeight="1" x14ac:dyDescent="0.25">
      <c r="A243" s="374"/>
    </row>
    <row r="244" spans="1:1" ht="14.25" customHeight="1" x14ac:dyDescent="0.25">
      <c r="A244" s="374"/>
    </row>
    <row r="245" spans="1:1" ht="14.25" customHeight="1" x14ac:dyDescent="0.25">
      <c r="A245" s="374"/>
    </row>
    <row r="246" spans="1:1" ht="14.25" customHeight="1" x14ac:dyDescent="0.25">
      <c r="A246" s="374"/>
    </row>
    <row r="247" spans="1:1" ht="14.25" customHeight="1" x14ac:dyDescent="0.25">
      <c r="A247" s="374"/>
    </row>
    <row r="248" spans="1:1" ht="14.25" customHeight="1" x14ac:dyDescent="0.25">
      <c r="A248" s="374"/>
    </row>
    <row r="249" spans="1:1" ht="14.25" customHeight="1" x14ac:dyDescent="0.25">
      <c r="A249" s="374"/>
    </row>
    <row r="250" spans="1:1" ht="14.25" customHeight="1" x14ac:dyDescent="0.25">
      <c r="A250" s="374"/>
    </row>
    <row r="251" spans="1:1" ht="14.25" customHeight="1" x14ac:dyDescent="0.25">
      <c r="A251" s="374"/>
    </row>
    <row r="252" spans="1:1" ht="14.25" customHeight="1" x14ac:dyDescent="0.25">
      <c r="A252" s="374"/>
    </row>
    <row r="253" spans="1:1" ht="14.25" customHeight="1" x14ac:dyDescent="0.25">
      <c r="A253" s="374"/>
    </row>
    <row r="254" spans="1:1" ht="14.25" customHeight="1" x14ac:dyDescent="0.25">
      <c r="A254" s="374"/>
    </row>
    <row r="255" spans="1:1" ht="14.25" customHeight="1" x14ac:dyDescent="0.25">
      <c r="A255" s="374"/>
    </row>
    <row r="256" spans="1:1" ht="14.25" customHeight="1" x14ac:dyDescent="0.25">
      <c r="A256" s="374"/>
    </row>
    <row r="257" spans="1:1" ht="14.25" customHeight="1" x14ac:dyDescent="0.25">
      <c r="A257" s="374"/>
    </row>
    <row r="258" spans="1:1" ht="14.25" customHeight="1" x14ac:dyDescent="0.25">
      <c r="A258" s="374"/>
    </row>
    <row r="259" spans="1:1" ht="14.25" customHeight="1" x14ac:dyDescent="0.25">
      <c r="A259" s="374"/>
    </row>
    <row r="260" spans="1:1" ht="14.25" customHeight="1" x14ac:dyDescent="0.25">
      <c r="A260" s="374"/>
    </row>
    <row r="261" spans="1:1" ht="14.25" customHeight="1" x14ac:dyDescent="0.25">
      <c r="A261" s="374"/>
    </row>
    <row r="262" spans="1:1" ht="14.25" customHeight="1" x14ac:dyDescent="0.25">
      <c r="A262" s="374"/>
    </row>
    <row r="263" spans="1:1" ht="14.25" customHeight="1" x14ac:dyDescent="0.25">
      <c r="A263" s="374"/>
    </row>
    <row r="264" spans="1:1" ht="14.25" customHeight="1" x14ac:dyDescent="0.25">
      <c r="A264" s="374"/>
    </row>
    <row r="265" spans="1:1" ht="14.25" customHeight="1" x14ac:dyDescent="0.25">
      <c r="A265" s="374"/>
    </row>
    <row r="266" spans="1:1" ht="14.25" customHeight="1" x14ac:dyDescent="0.25">
      <c r="A266" s="374"/>
    </row>
    <row r="267" spans="1:1" ht="14.25" customHeight="1" x14ac:dyDescent="0.25">
      <c r="A267" s="374"/>
    </row>
    <row r="268" spans="1:1" ht="14.25" customHeight="1" x14ac:dyDescent="0.25">
      <c r="A268" s="374"/>
    </row>
    <row r="269" spans="1:1" ht="14.25" customHeight="1" x14ac:dyDescent="0.25">
      <c r="A269" s="374"/>
    </row>
    <row r="270" spans="1:1" ht="14.25" customHeight="1" x14ac:dyDescent="0.25">
      <c r="A270" s="374"/>
    </row>
    <row r="271" spans="1:1" ht="14.25" customHeight="1" x14ac:dyDescent="0.25">
      <c r="A271" s="374"/>
    </row>
    <row r="272" spans="1:1" ht="14.25" customHeight="1" x14ac:dyDescent="0.25">
      <c r="A272" s="374"/>
    </row>
    <row r="273" spans="1:1" ht="14.25" customHeight="1" x14ac:dyDescent="0.25">
      <c r="A273" s="374"/>
    </row>
    <row r="274" spans="1:1" ht="14.25" customHeight="1" x14ac:dyDescent="0.25">
      <c r="A274" s="374"/>
    </row>
    <row r="275" spans="1:1" ht="14.25" customHeight="1" x14ac:dyDescent="0.25">
      <c r="A275" s="374"/>
    </row>
    <row r="276" spans="1:1" ht="14.25" customHeight="1" x14ac:dyDescent="0.25">
      <c r="A276" s="374"/>
    </row>
    <row r="277" spans="1:1" ht="14.25" customHeight="1" x14ac:dyDescent="0.25">
      <c r="A277" s="374"/>
    </row>
    <row r="278" spans="1:1" ht="14.25" customHeight="1" x14ac:dyDescent="0.25">
      <c r="A278" s="374"/>
    </row>
    <row r="279" spans="1:1" ht="14.25" customHeight="1" x14ac:dyDescent="0.25">
      <c r="A279" s="374"/>
    </row>
    <row r="280" spans="1:1" ht="14.25" customHeight="1" x14ac:dyDescent="0.25">
      <c r="A280" s="374"/>
    </row>
    <row r="281" spans="1:1" ht="14.25" customHeight="1" x14ac:dyDescent="0.25">
      <c r="A281" s="374"/>
    </row>
    <row r="282" spans="1:1" ht="14.25" customHeight="1" x14ac:dyDescent="0.25">
      <c r="A282" s="374"/>
    </row>
    <row r="283" spans="1:1" ht="14.25" customHeight="1" x14ac:dyDescent="0.25">
      <c r="A283" s="374"/>
    </row>
    <row r="284" spans="1:1" ht="14.25" customHeight="1" x14ac:dyDescent="0.25">
      <c r="A284" s="374"/>
    </row>
    <row r="285" spans="1:1" ht="14.25" customHeight="1" x14ac:dyDescent="0.25">
      <c r="A285" s="374"/>
    </row>
    <row r="286" spans="1:1" ht="14.25" customHeight="1" x14ac:dyDescent="0.25">
      <c r="A286" s="374"/>
    </row>
    <row r="287" spans="1:1" ht="14.25" customHeight="1" x14ac:dyDescent="0.25">
      <c r="A287" s="374"/>
    </row>
    <row r="288" spans="1:1" ht="14.25" customHeight="1" x14ac:dyDescent="0.25">
      <c r="A288" s="374"/>
    </row>
    <row r="289" spans="1:1" ht="14.25" customHeight="1" x14ac:dyDescent="0.25">
      <c r="A289" s="374"/>
    </row>
    <row r="290" spans="1:1" ht="14.25" customHeight="1" x14ac:dyDescent="0.25">
      <c r="A290" s="374"/>
    </row>
    <row r="291" spans="1:1" ht="14.25" customHeight="1" x14ac:dyDescent="0.25">
      <c r="A291" s="374"/>
    </row>
    <row r="292" spans="1:1" ht="14.25" customHeight="1" x14ac:dyDescent="0.25">
      <c r="A292" s="374"/>
    </row>
    <row r="293" spans="1:1" ht="14.25" customHeight="1" x14ac:dyDescent="0.25">
      <c r="A293" s="374"/>
    </row>
    <row r="294" spans="1:1" ht="14.25" customHeight="1" x14ac:dyDescent="0.25">
      <c r="A294" s="374"/>
    </row>
    <row r="295" spans="1:1" ht="14.25" customHeight="1" x14ac:dyDescent="0.25">
      <c r="A295" s="374"/>
    </row>
    <row r="296" spans="1:1" ht="14.25" customHeight="1" x14ac:dyDescent="0.25">
      <c r="A296" s="374"/>
    </row>
    <row r="297" spans="1:1" ht="14.25" customHeight="1" x14ac:dyDescent="0.25">
      <c r="A297" s="374"/>
    </row>
    <row r="298" spans="1:1" ht="14.25" customHeight="1" x14ac:dyDescent="0.25">
      <c r="A298" s="374"/>
    </row>
    <row r="299" spans="1:1" ht="14.25" customHeight="1" x14ac:dyDescent="0.25">
      <c r="A299" s="374"/>
    </row>
    <row r="300" spans="1:1" ht="14.25" customHeight="1" x14ac:dyDescent="0.25">
      <c r="A300" s="374"/>
    </row>
    <row r="301" spans="1:1" ht="14.25" customHeight="1" x14ac:dyDescent="0.25">
      <c r="A301" s="374"/>
    </row>
    <row r="302" spans="1:1" ht="14.25" customHeight="1" x14ac:dyDescent="0.25">
      <c r="A302" s="374"/>
    </row>
    <row r="303" spans="1:1" ht="14.25" customHeight="1" x14ac:dyDescent="0.25">
      <c r="A303" s="374"/>
    </row>
    <row r="304" spans="1:1" ht="14.25" customHeight="1" x14ac:dyDescent="0.25">
      <c r="A304" s="374"/>
    </row>
    <row r="305" spans="1:1" ht="14.25" customHeight="1" x14ac:dyDescent="0.25">
      <c r="A305" s="374"/>
    </row>
    <row r="306" spans="1:1" ht="14.25" customHeight="1" x14ac:dyDescent="0.25">
      <c r="A306" s="374"/>
    </row>
    <row r="307" spans="1:1" ht="14.25" customHeight="1" x14ac:dyDescent="0.25">
      <c r="A307" s="374"/>
    </row>
    <row r="308" spans="1:1" ht="14.25" customHeight="1" x14ac:dyDescent="0.25">
      <c r="A308" s="374"/>
    </row>
    <row r="309" spans="1:1" ht="14.25" customHeight="1" x14ac:dyDescent="0.25">
      <c r="A309" s="374"/>
    </row>
    <row r="310" spans="1:1" ht="14.25" customHeight="1" x14ac:dyDescent="0.25">
      <c r="A310" s="374"/>
    </row>
    <row r="311" spans="1:1" ht="14.25" customHeight="1" x14ac:dyDescent="0.25">
      <c r="A311" s="374"/>
    </row>
    <row r="312" spans="1:1" ht="14.25" customHeight="1" x14ac:dyDescent="0.25">
      <c r="A312" s="374"/>
    </row>
    <row r="313" spans="1:1" ht="14.25" customHeight="1" x14ac:dyDescent="0.25">
      <c r="A313" s="374"/>
    </row>
    <row r="314" spans="1:1" ht="14.25" customHeight="1" x14ac:dyDescent="0.25">
      <c r="A314" s="374"/>
    </row>
    <row r="315" spans="1:1" ht="14.25" customHeight="1" x14ac:dyDescent="0.25">
      <c r="A315" s="374"/>
    </row>
    <row r="316" spans="1:1" ht="14.25" customHeight="1" x14ac:dyDescent="0.25">
      <c r="A316" s="374"/>
    </row>
    <row r="317" spans="1:1" ht="14.25" customHeight="1" x14ac:dyDescent="0.25">
      <c r="A317" s="374"/>
    </row>
    <row r="318" spans="1:1" ht="14.25" customHeight="1" x14ac:dyDescent="0.25">
      <c r="A318" s="374"/>
    </row>
    <row r="319" spans="1:1" ht="14.25" customHeight="1" x14ac:dyDescent="0.25">
      <c r="A319" s="374"/>
    </row>
    <row r="320" spans="1:1" ht="14.25" customHeight="1" x14ac:dyDescent="0.25">
      <c r="A320" s="374"/>
    </row>
    <row r="321" spans="1:1" ht="14.25" customHeight="1" x14ac:dyDescent="0.25">
      <c r="A321" s="374"/>
    </row>
    <row r="322" spans="1:1" ht="14.25" customHeight="1" x14ac:dyDescent="0.25">
      <c r="A322" s="374"/>
    </row>
    <row r="323" spans="1:1" ht="14.25" customHeight="1" x14ac:dyDescent="0.25">
      <c r="A323" s="374"/>
    </row>
    <row r="324" spans="1:1" ht="14.25" customHeight="1" x14ac:dyDescent="0.25">
      <c r="A324" s="374"/>
    </row>
    <row r="325" spans="1:1" ht="14.25" customHeight="1" x14ac:dyDescent="0.25">
      <c r="A325" s="374"/>
    </row>
    <row r="326" spans="1:1" ht="14.25" customHeight="1" x14ac:dyDescent="0.25">
      <c r="A326" s="374"/>
    </row>
    <row r="327" spans="1:1" ht="14.25" customHeight="1" x14ac:dyDescent="0.25">
      <c r="A327" s="374"/>
    </row>
    <row r="328" spans="1:1" ht="14.25" customHeight="1" x14ac:dyDescent="0.25">
      <c r="A328" s="374"/>
    </row>
    <row r="329" spans="1:1" ht="14.25" customHeight="1" x14ac:dyDescent="0.25">
      <c r="A329" s="374"/>
    </row>
    <row r="330" spans="1:1" ht="14.25" customHeight="1" x14ac:dyDescent="0.25">
      <c r="A330" s="374"/>
    </row>
    <row r="331" spans="1:1" ht="14.25" customHeight="1" x14ac:dyDescent="0.25">
      <c r="A331" s="374"/>
    </row>
    <row r="332" spans="1:1" ht="14.25" customHeight="1" x14ac:dyDescent="0.25">
      <c r="A332" s="374"/>
    </row>
    <row r="333" spans="1:1" ht="14.25" customHeight="1" x14ac:dyDescent="0.25">
      <c r="A333" s="374"/>
    </row>
    <row r="334" spans="1:1" ht="14.25" customHeight="1" x14ac:dyDescent="0.25">
      <c r="A334" s="374"/>
    </row>
    <row r="335" spans="1:1" ht="14.25" customHeight="1" x14ac:dyDescent="0.25">
      <c r="A335" s="374"/>
    </row>
    <row r="336" spans="1:1" ht="14.25" customHeight="1" x14ac:dyDescent="0.25">
      <c r="A336" s="374"/>
    </row>
    <row r="337" spans="1:1" ht="14.25" customHeight="1" x14ac:dyDescent="0.25">
      <c r="A337" s="374"/>
    </row>
    <row r="338" spans="1:1" ht="14.25" customHeight="1" x14ac:dyDescent="0.25">
      <c r="A338" s="374"/>
    </row>
    <row r="339" spans="1:1" ht="14.25" customHeight="1" x14ac:dyDescent="0.25">
      <c r="A339" s="374"/>
    </row>
    <row r="340" spans="1:1" ht="14.25" customHeight="1" x14ac:dyDescent="0.25">
      <c r="A340" s="374"/>
    </row>
    <row r="341" spans="1:1" ht="14.25" customHeight="1" x14ac:dyDescent="0.25">
      <c r="A341" s="374"/>
    </row>
    <row r="342" spans="1:1" ht="14.25" customHeight="1" x14ac:dyDescent="0.25">
      <c r="A342" s="374"/>
    </row>
    <row r="343" spans="1:1" ht="14.25" customHeight="1" x14ac:dyDescent="0.25">
      <c r="A343" s="374"/>
    </row>
    <row r="344" spans="1:1" ht="14.25" customHeight="1" x14ac:dyDescent="0.25">
      <c r="A344" s="374"/>
    </row>
    <row r="345" spans="1:1" ht="14.25" customHeight="1" x14ac:dyDescent="0.25">
      <c r="A345" s="374"/>
    </row>
    <row r="346" spans="1:1" ht="14.25" customHeight="1" x14ac:dyDescent="0.25">
      <c r="A346" s="374"/>
    </row>
    <row r="347" spans="1:1" ht="14.25" customHeight="1" x14ac:dyDescent="0.25">
      <c r="A347" s="374"/>
    </row>
    <row r="348" spans="1:1" ht="14.25" customHeight="1" x14ac:dyDescent="0.25">
      <c r="A348" s="374"/>
    </row>
    <row r="349" spans="1:1" ht="14.25" customHeight="1" x14ac:dyDescent="0.25">
      <c r="A349" s="374"/>
    </row>
    <row r="350" spans="1:1" ht="14.25" customHeight="1" x14ac:dyDescent="0.25">
      <c r="A350" s="374"/>
    </row>
    <row r="351" spans="1:1" ht="14.25" customHeight="1" x14ac:dyDescent="0.25">
      <c r="A351" s="374"/>
    </row>
    <row r="352" spans="1:1" ht="14.25" customHeight="1" x14ac:dyDescent="0.25">
      <c r="A352" s="374"/>
    </row>
    <row r="353" spans="1:1" ht="14.25" customHeight="1" x14ac:dyDescent="0.25">
      <c r="A353" s="374"/>
    </row>
    <row r="354" spans="1:1" ht="14.25" customHeight="1" x14ac:dyDescent="0.25">
      <c r="A354" s="374"/>
    </row>
    <row r="355" spans="1:1" ht="14.25" customHeight="1" x14ac:dyDescent="0.25">
      <c r="A355" s="374"/>
    </row>
    <row r="356" spans="1:1" ht="14.25" customHeight="1" x14ac:dyDescent="0.25">
      <c r="A356" s="374"/>
    </row>
    <row r="357" spans="1:1" ht="14.25" customHeight="1" x14ac:dyDescent="0.25">
      <c r="A357" s="374"/>
    </row>
    <row r="358" spans="1:1" ht="14.25" customHeight="1" x14ac:dyDescent="0.25">
      <c r="A358" s="374"/>
    </row>
    <row r="359" spans="1:1" ht="14.25" customHeight="1" x14ac:dyDescent="0.25">
      <c r="A359" s="374"/>
    </row>
    <row r="360" spans="1:1" ht="14.25" customHeight="1" x14ac:dyDescent="0.25">
      <c r="A360" s="374"/>
    </row>
    <row r="361" spans="1:1" ht="14.25" customHeight="1" x14ac:dyDescent="0.25">
      <c r="A361" s="374"/>
    </row>
    <row r="362" spans="1:1" ht="14.25" customHeight="1" x14ac:dyDescent="0.25">
      <c r="A362" s="374"/>
    </row>
    <row r="363" spans="1:1" ht="14.25" customHeight="1" x14ac:dyDescent="0.25">
      <c r="A363" s="374"/>
    </row>
    <row r="364" spans="1:1" ht="14.25" customHeight="1" x14ac:dyDescent="0.25">
      <c r="A364" s="374"/>
    </row>
    <row r="365" spans="1:1" ht="14.25" customHeight="1" x14ac:dyDescent="0.25">
      <c r="A365" s="374"/>
    </row>
    <row r="366" spans="1:1" ht="14.25" customHeight="1" x14ac:dyDescent="0.25">
      <c r="A366" s="374"/>
    </row>
    <row r="367" spans="1:1" ht="14.25" customHeight="1" x14ac:dyDescent="0.25">
      <c r="A367" s="374"/>
    </row>
    <row r="368" spans="1:1" ht="14.25" customHeight="1" x14ac:dyDescent="0.25">
      <c r="A368" s="374"/>
    </row>
    <row r="369" spans="1:1" ht="14.25" customHeight="1" x14ac:dyDescent="0.25">
      <c r="A369" s="374"/>
    </row>
    <row r="370" spans="1:1" ht="14.25" customHeight="1" x14ac:dyDescent="0.25">
      <c r="A370" s="374"/>
    </row>
    <row r="371" spans="1:1" ht="14.25" customHeight="1" x14ac:dyDescent="0.25">
      <c r="A371" s="374"/>
    </row>
    <row r="372" spans="1:1" ht="14.25" customHeight="1" x14ac:dyDescent="0.25">
      <c r="A372" s="374"/>
    </row>
    <row r="373" spans="1:1" ht="14.25" customHeight="1" x14ac:dyDescent="0.25">
      <c r="A373" s="374"/>
    </row>
    <row r="374" spans="1:1" ht="14.25" customHeight="1" x14ac:dyDescent="0.25">
      <c r="A374" s="374"/>
    </row>
    <row r="375" spans="1:1" ht="14.25" customHeight="1" x14ac:dyDescent="0.25">
      <c r="A375" s="374"/>
    </row>
    <row r="376" spans="1:1" ht="14.25" customHeight="1" x14ac:dyDescent="0.25">
      <c r="A376" s="374"/>
    </row>
    <row r="377" spans="1:1" ht="14.25" customHeight="1" x14ac:dyDescent="0.25">
      <c r="A377" s="374"/>
    </row>
    <row r="378" spans="1:1" ht="14.25" customHeight="1" x14ac:dyDescent="0.25">
      <c r="A378" s="374"/>
    </row>
    <row r="379" spans="1:1" ht="14.25" customHeight="1" x14ac:dyDescent="0.25">
      <c r="A379" s="374"/>
    </row>
    <row r="380" spans="1:1" ht="14.25" customHeight="1" x14ac:dyDescent="0.25">
      <c r="A380" s="374"/>
    </row>
    <row r="381" spans="1:1" ht="14.25" customHeight="1" x14ac:dyDescent="0.25">
      <c r="A381" s="374"/>
    </row>
    <row r="382" spans="1:1" ht="14.25" customHeight="1" x14ac:dyDescent="0.25">
      <c r="A382" s="374"/>
    </row>
    <row r="383" spans="1:1" ht="14.25" customHeight="1" x14ac:dyDescent="0.25">
      <c r="A383" s="374"/>
    </row>
    <row r="384" spans="1:1" ht="14.25" customHeight="1" x14ac:dyDescent="0.25">
      <c r="A384" s="374"/>
    </row>
    <row r="385" spans="1:1" ht="14.25" customHeight="1" x14ac:dyDescent="0.25">
      <c r="A385" s="374"/>
    </row>
    <row r="386" spans="1:1" ht="14.25" customHeight="1" x14ac:dyDescent="0.25">
      <c r="A386" s="374"/>
    </row>
    <row r="387" spans="1:1" ht="14.25" customHeight="1" x14ac:dyDescent="0.25">
      <c r="A387" s="374"/>
    </row>
    <row r="388" spans="1:1" ht="14.25" customHeight="1" x14ac:dyDescent="0.25">
      <c r="A388" s="374"/>
    </row>
    <row r="389" spans="1:1" ht="14.25" customHeight="1" x14ac:dyDescent="0.25">
      <c r="A389" s="374"/>
    </row>
    <row r="390" spans="1:1" ht="14.25" customHeight="1" x14ac:dyDescent="0.25">
      <c r="A390" s="374"/>
    </row>
    <row r="391" spans="1:1" ht="14.25" customHeight="1" x14ac:dyDescent="0.25">
      <c r="A391" s="374"/>
    </row>
    <row r="392" spans="1:1" ht="14.25" customHeight="1" x14ac:dyDescent="0.25">
      <c r="A392" s="374"/>
    </row>
    <row r="393" spans="1:1" ht="14.25" customHeight="1" x14ac:dyDescent="0.25">
      <c r="A393" s="374"/>
    </row>
    <row r="394" spans="1:1" ht="14.25" customHeight="1" x14ac:dyDescent="0.25">
      <c r="A394" s="374"/>
    </row>
    <row r="395" spans="1:1" ht="14.25" customHeight="1" x14ac:dyDescent="0.25">
      <c r="A395" s="374"/>
    </row>
    <row r="396" spans="1:1" ht="14.25" customHeight="1" x14ac:dyDescent="0.25">
      <c r="A396" s="374"/>
    </row>
    <row r="397" spans="1:1" ht="14.25" customHeight="1" x14ac:dyDescent="0.25">
      <c r="A397" s="374"/>
    </row>
    <row r="398" spans="1:1" ht="14.25" customHeight="1" x14ac:dyDescent="0.25">
      <c r="A398" s="374"/>
    </row>
    <row r="399" spans="1:1" ht="14.25" customHeight="1" x14ac:dyDescent="0.25">
      <c r="A399" s="374"/>
    </row>
    <row r="400" spans="1:1" ht="14.25" customHeight="1" x14ac:dyDescent="0.25">
      <c r="A400" s="374"/>
    </row>
    <row r="401" spans="1:1" ht="14.25" customHeight="1" x14ac:dyDescent="0.25">
      <c r="A401" s="374"/>
    </row>
    <row r="402" spans="1:1" ht="14.25" customHeight="1" x14ac:dyDescent="0.25">
      <c r="A402" s="374"/>
    </row>
    <row r="403" spans="1:1" ht="14.25" customHeight="1" x14ac:dyDescent="0.25">
      <c r="A403" s="374"/>
    </row>
    <row r="404" spans="1:1" ht="14.25" customHeight="1" x14ac:dyDescent="0.25">
      <c r="A404" s="374"/>
    </row>
    <row r="405" spans="1:1" ht="14.25" customHeight="1" x14ac:dyDescent="0.25">
      <c r="A405" s="374"/>
    </row>
    <row r="406" spans="1:1" ht="14.25" customHeight="1" x14ac:dyDescent="0.25">
      <c r="A406" s="374"/>
    </row>
    <row r="407" spans="1:1" ht="14.25" customHeight="1" x14ac:dyDescent="0.25">
      <c r="A407" s="374"/>
    </row>
    <row r="408" spans="1:1" ht="14.25" customHeight="1" x14ac:dyDescent="0.25">
      <c r="A408" s="374"/>
    </row>
    <row r="409" spans="1:1" ht="14.25" customHeight="1" x14ac:dyDescent="0.25">
      <c r="A409" s="374"/>
    </row>
    <row r="410" spans="1:1" ht="14.25" customHeight="1" x14ac:dyDescent="0.25">
      <c r="A410" s="374"/>
    </row>
    <row r="411" spans="1:1" ht="14.25" customHeight="1" x14ac:dyDescent="0.25">
      <c r="A411" s="374"/>
    </row>
    <row r="412" spans="1:1" ht="14.25" customHeight="1" x14ac:dyDescent="0.25">
      <c r="A412" s="374"/>
    </row>
    <row r="413" spans="1:1" ht="14.25" customHeight="1" x14ac:dyDescent="0.25">
      <c r="A413" s="374"/>
    </row>
    <row r="414" spans="1:1" ht="14.25" customHeight="1" x14ac:dyDescent="0.25">
      <c r="A414" s="374"/>
    </row>
    <row r="415" spans="1:1" ht="14.25" customHeight="1" x14ac:dyDescent="0.25">
      <c r="A415" s="374"/>
    </row>
    <row r="416" spans="1:1" ht="14.25" customHeight="1" x14ac:dyDescent="0.25">
      <c r="A416" s="374"/>
    </row>
    <row r="417" spans="1:1" ht="14.25" customHeight="1" x14ac:dyDescent="0.25">
      <c r="A417" s="374"/>
    </row>
    <row r="418" spans="1:1" ht="14.25" customHeight="1" x14ac:dyDescent="0.25">
      <c r="A418" s="374"/>
    </row>
    <row r="419" spans="1:1" ht="14.25" customHeight="1" x14ac:dyDescent="0.25">
      <c r="A419" s="374"/>
    </row>
    <row r="420" spans="1:1" ht="14.25" customHeight="1" x14ac:dyDescent="0.25">
      <c r="A420" s="374"/>
    </row>
    <row r="421" spans="1:1" ht="14.25" customHeight="1" x14ac:dyDescent="0.25">
      <c r="A421" s="374"/>
    </row>
    <row r="422" spans="1:1" ht="14.25" customHeight="1" x14ac:dyDescent="0.25">
      <c r="A422" s="374"/>
    </row>
    <row r="423" spans="1:1" ht="14.25" customHeight="1" x14ac:dyDescent="0.25">
      <c r="A423" s="374"/>
    </row>
    <row r="424" spans="1:1" ht="14.25" customHeight="1" x14ac:dyDescent="0.25">
      <c r="A424" s="374"/>
    </row>
    <row r="425" spans="1:1" ht="14.25" customHeight="1" x14ac:dyDescent="0.25">
      <c r="A425" s="374"/>
    </row>
    <row r="426" spans="1:1" ht="14.25" customHeight="1" x14ac:dyDescent="0.25">
      <c r="A426" s="374"/>
    </row>
    <row r="427" spans="1:1" ht="14.25" customHeight="1" x14ac:dyDescent="0.25">
      <c r="A427" s="374"/>
    </row>
    <row r="428" spans="1:1" ht="14.25" customHeight="1" x14ac:dyDescent="0.25">
      <c r="A428" s="374"/>
    </row>
    <row r="429" spans="1:1" ht="14.25" customHeight="1" x14ac:dyDescent="0.25">
      <c r="A429" s="374"/>
    </row>
    <row r="430" spans="1:1" ht="14.25" customHeight="1" x14ac:dyDescent="0.25">
      <c r="A430" s="374"/>
    </row>
    <row r="431" spans="1:1" ht="14.25" customHeight="1" x14ac:dyDescent="0.25">
      <c r="A431" s="374"/>
    </row>
    <row r="432" spans="1:1" ht="14.25" customHeight="1" x14ac:dyDescent="0.25">
      <c r="A432" s="374"/>
    </row>
    <row r="433" spans="1:1" ht="14.25" customHeight="1" x14ac:dyDescent="0.25">
      <c r="A433" s="374"/>
    </row>
    <row r="434" spans="1:1" ht="14.25" customHeight="1" x14ac:dyDescent="0.25">
      <c r="A434" s="374"/>
    </row>
    <row r="435" spans="1:1" ht="14.25" customHeight="1" x14ac:dyDescent="0.25">
      <c r="A435" s="374"/>
    </row>
    <row r="436" spans="1:1" ht="14.25" customHeight="1" x14ac:dyDescent="0.25">
      <c r="A436" s="374"/>
    </row>
    <row r="437" spans="1:1" ht="14.25" customHeight="1" x14ac:dyDescent="0.25">
      <c r="A437" s="374"/>
    </row>
    <row r="438" spans="1:1" ht="14.25" customHeight="1" x14ac:dyDescent="0.25">
      <c r="A438" s="374"/>
    </row>
    <row r="439" spans="1:1" ht="14.25" customHeight="1" x14ac:dyDescent="0.25">
      <c r="A439" s="374"/>
    </row>
    <row r="440" spans="1:1" ht="14.25" customHeight="1" x14ac:dyDescent="0.25">
      <c r="A440" s="374"/>
    </row>
    <row r="441" spans="1:1" ht="14.25" customHeight="1" x14ac:dyDescent="0.25">
      <c r="A441" s="374"/>
    </row>
    <row r="442" spans="1:1" ht="14.25" customHeight="1" x14ac:dyDescent="0.25">
      <c r="A442" s="374"/>
    </row>
    <row r="443" spans="1:1" ht="14.25" customHeight="1" x14ac:dyDescent="0.25">
      <c r="A443" s="374"/>
    </row>
    <row r="444" spans="1:1" ht="14.25" customHeight="1" x14ac:dyDescent="0.25">
      <c r="A444" s="374"/>
    </row>
    <row r="445" spans="1:1" ht="14.25" customHeight="1" x14ac:dyDescent="0.25">
      <c r="A445" s="374"/>
    </row>
    <row r="446" spans="1:1" ht="14.25" customHeight="1" x14ac:dyDescent="0.25">
      <c r="A446" s="374"/>
    </row>
    <row r="447" spans="1:1" ht="14.25" customHeight="1" x14ac:dyDescent="0.25">
      <c r="A447" s="374"/>
    </row>
    <row r="448" spans="1:1" ht="14.25" customHeight="1" x14ac:dyDescent="0.25">
      <c r="A448" s="374"/>
    </row>
    <row r="449" spans="1:1" ht="14.25" customHeight="1" x14ac:dyDescent="0.25">
      <c r="A449" s="374"/>
    </row>
    <row r="450" spans="1:1" ht="14.25" customHeight="1" x14ac:dyDescent="0.25">
      <c r="A450" s="374"/>
    </row>
    <row r="451" spans="1:1" ht="14.25" customHeight="1" x14ac:dyDescent="0.25">
      <c r="A451" s="374"/>
    </row>
    <row r="452" spans="1:1" ht="14.25" customHeight="1" x14ac:dyDescent="0.25">
      <c r="A452" s="374"/>
    </row>
    <row r="453" spans="1:1" ht="14.25" customHeight="1" x14ac:dyDescent="0.25">
      <c r="A453" s="374"/>
    </row>
    <row r="454" spans="1:1" ht="14.25" customHeight="1" x14ac:dyDescent="0.25">
      <c r="A454" s="374"/>
    </row>
    <row r="455" spans="1:1" ht="14.25" customHeight="1" x14ac:dyDescent="0.25">
      <c r="A455" s="374"/>
    </row>
    <row r="456" spans="1:1" ht="14.25" customHeight="1" x14ac:dyDescent="0.25">
      <c r="A456" s="374"/>
    </row>
    <row r="457" spans="1:1" ht="14.25" customHeight="1" x14ac:dyDescent="0.25">
      <c r="A457" s="374"/>
    </row>
    <row r="458" spans="1:1" ht="14.25" customHeight="1" x14ac:dyDescent="0.25">
      <c r="A458" s="374"/>
    </row>
    <row r="459" spans="1:1" ht="14.25" customHeight="1" x14ac:dyDescent="0.25">
      <c r="A459" s="374"/>
    </row>
    <row r="460" spans="1:1" ht="14.25" customHeight="1" x14ac:dyDescent="0.25">
      <c r="A460" s="374"/>
    </row>
    <row r="461" spans="1:1" ht="14.25" customHeight="1" x14ac:dyDescent="0.25">
      <c r="A461" s="374"/>
    </row>
    <row r="462" spans="1:1" ht="14.25" customHeight="1" x14ac:dyDescent="0.25">
      <c r="A462" s="374"/>
    </row>
    <row r="463" spans="1:1" ht="14.25" customHeight="1" x14ac:dyDescent="0.25">
      <c r="A463" s="374"/>
    </row>
    <row r="464" spans="1:1" ht="14.25" customHeight="1" x14ac:dyDescent="0.25">
      <c r="A464" s="374"/>
    </row>
    <row r="465" spans="1:1" ht="14.25" customHeight="1" x14ac:dyDescent="0.25">
      <c r="A465" s="374"/>
    </row>
    <row r="466" spans="1:1" ht="14.25" customHeight="1" x14ac:dyDescent="0.25">
      <c r="A466" s="374"/>
    </row>
    <row r="467" spans="1:1" ht="14.25" customHeight="1" x14ac:dyDescent="0.25">
      <c r="A467" s="374"/>
    </row>
    <row r="468" spans="1:1" ht="14.25" customHeight="1" x14ac:dyDescent="0.25">
      <c r="A468" s="374"/>
    </row>
    <row r="469" spans="1:1" ht="14.25" customHeight="1" x14ac:dyDescent="0.25">
      <c r="A469" s="374"/>
    </row>
    <row r="470" spans="1:1" ht="14.25" customHeight="1" x14ac:dyDescent="0.25">
      <c r="A470" s="374"/>
    </row>
    <row r="471" spans="1:1" ht="14.25" customHeight="1" x14ac:dyDescent="0.25">
      <c r="A471" s="374"/>
    </row>
    <row r="472" spans="1:1" ht="14.25" customHeight="1" x14ac:dyDescent="0.25">
      <c r="A472" s="374"/>
    </row>
    <row r="473" spans="1:1" ht="14.25" customHeight="1" x14ac:dyDescent="0.25">
      <c r="A473" s="374"/>
    </row>
    <row r="474" spans="1:1" ht="14.25" customHeight="1" x14ac:dyDescent="0.25">
      <c r="A474" s="374"/>
    </row>
    <row r="475" spans="1:1" ht="14.25" customHeight="1" x14ac:dyDescent="0.25">
      <c r="A475" s="374"/>
    </row>
    <row r="476" spans="1:1" ht="14.25" customHeight="1" x14ac:dyDescent="0.25">
      <c r="A476" s="374"/>
    </row>
    <row r="477" spans="1:1" ht="14.25" customHeight="1" x14ac:dyDescent="0.25">
      <c r="A477" s="374"/>
    </row>
    <row r="478" spans="1:1" ht="14.25" customHeight="1" x14ac:dyDescent="0.25">
      <c r="A478" s="374"/>
    </row>
    <row r="479" spans="1:1" ht="14.25" customHeight="1" x14ac:dyDescent="0.25">
      <c r="A479" s="374"/>
    </row>
    <row r="480" spans="1:1" ht="14.25" customHeight="1" x14ac:dyDescent="0.25">
      <c r="A480" s="374"/>
    </row>
    <row r="481" spans="1:1" ht="14.25" customHeight="1" x14ac:dyDescent="0.25">
      <c r="A481" s="374"/>
    </row>
    <row r="482" spans="1:1" ht="14.25" customHeight="1" x14ac:dyDescent="0.25">
      <c r="A482" s="374"/>
    </row>
    <row r="483" spans="1:1" ht="14.25" customHeight="1" x14ac:dyDescent="0.25">
      <c r="A483" s="374"/>
    </row>
    <row r="484" spans="1:1" ht="14.25" customHeight="1" x14ac:dyDescent="0.25">
      <c r="A484" s="374"/>
    </row>
    <row r="485" spans="1:1" ht="14.25" customHeight="1" x14ac:dyDescent="0.25">
      <c r="A485" s="374"/>
    </row>
    <row r="486" spans="1:1" ht="14.25" customHeight="1" x14ac:dyDescent="0.25">
      <c r="A486" s="374"/>
    </row>
    <row r="487" spans="1:1" ht="14.25" customHeight="1" x14ac:dyDescent="0.25">
      <c r="A487" s="374"/>
    </row>
    <row r="488" spans="1:1" ht="14.25" customHeight="1" x14ac:dyDescent="0.25">
      <c r="A488" s="374"/>
    </row>
    <row r="489" spans="1:1" ht="14.25" customHeight="1" x14ac:dyDescent="0.25">
      <c r="A489" s="374"/>
    </row>
    <row r="490" spans="1:1" ht="14.25" customHeight="1" x14ac:dyDescent="0.25">
      <c r="A490" s="374"/>
    </row>
    <row r="491" spans="1:1" ht="14.25" customHeight="1" x14ac:dyDescent="0.25">
      <c r="A491" s="374"/>
    </row>
    <row r="492" spans="1:1" ht="14.25" customHeight="1" x14ac:dyDescent="0.25">
      <c r="A492" s="374"/>
    </row>
    <row r="493" spans="1:1" ht="14.25" customHeight="1" x14ac:dyDescent="0.25">
      <c r="A493" s="374"/>
    </row>
    <row r="494" spans="1:1" ht="14.25" customHeight="1" x14ac:dyDescent="0.25">
      <c r="A494" s="374"/>
    </row>
    <row r="495" spans="1:1" ht="14.25" customHeight="1" x14ac:dyDescent="0.25">
      <c r="A495" s="374"/>
    </row>
    <row r="496" spans="1:1" ht="14.25" customHeight="1" x14ac:dyDescent="0.25">
      <c r="A496" s="374"/>
    </row>
    <row r="497" spans="1:1" ht="14.25" customHeight="1" x14ac:dyDescent="0.25">
      <c r="A497" s="374"/>
    </row>
    <row r="498" spans="1:1" ht="14.25" customHeight="1" x14ac:dyDescent="0.25">
      <c r="A498" s="374"/>
    </row>
    <row r="499" spans="1:1" ht="14.25" customHeight="1" x14ac:dyDescent="0.25">
      <c r="A499" s="374"/>
    </row>
    <row r="500" spans="1:1" ht="14.25" customHeight="1" x14ac:dyDescent="0.25">
      <c r="A500" s="374"/>
    </row>
    <row r="501" spans="1:1" ht="14.25" customHeight="1" x14ac:dyDescent="0.25">
      <c r="A501" s="374"/>
    </row>
    <row r="502" spans="1:1" ht="14.25" customHeight="1" x14ac:dyDescent="0.25">
      <c r="A502" s="374"/>
    </row>
    <row r="503" spans="1:1" ht="14.25" customHeight="1" x14ac:dyDescent="0.25">
      <c r="A503" s="374"/>
    </row>
    <row r="504" spans="1:1" ht="14.25" customHeight="1" x14ac:dyDescent="0.25">
      <c r="A504" s="374"/>
    </row>
    <row r="505" spans="1:1" ht="14.25" customHeight="1" x14ac:dyDescent="0.25">
      <c r="A505" s="374"/>
    </row>
    <row r="506" spans="1:1" ht="14.25" customHeight="1" x14ac:dyDescent="0.25">
      <c r="A506" s="374"/>
    </row>
    <row r="507" spans="1:1" ht="14.25" customHeight="1" x14ac:dyDescent="0.25">
      <c r="A507" s="374"/>
    </row>
    <row r="508" spans="1:1" ht="14.25" customHeight="1" x14ac:dyDescent="0.25">
      <c r="A508" s="374"/>
    </row>
    <row r="509" spans="1:1" ht="14.25" customHeight="1" x14ac:dyDescent="0.25">
      <c r="A509" s="374"/>
    </row>
    <row r="510" spans="1:1" ht="14.25" customHeight="1" x14ac:dyDescent="0.25">
      <c r="A510" s="374"/>
    </row>
    <row r="511" spans="1:1" ht="14.25" customHeight="1" x14ac:dyDescent="0.25">
      <c r="A511" s="374"/>
    </row>
    <row r="512" spans="1:1" ht="14.25" customHeight="1" x14ac:dyDescent="0.25">
      <c r="A512" s="374"/>
    </row>
    <row r="513" spans="1:1" ht="14.25" customHeight="1" x14ac:dyDescent="0.25">
      <c r="A513" s="374"/>
    </row>
    <row r="514" spans="1:1" ht="14.25" customHeight="1" x14ac:dyDescent="0.25">
      <c r="A514" s="374"/>
    </row>
    <row r="515" spans="1:1" ht="14.25" customHeight="1" x14ac:dyDescent="0.25">
      <c r="A515" s="374"/>
    </row>
    <row r="516" spans="1:1" ht="14.25" customHeight="1" x14ac:dyDescent="0.25">
      <c r="A516" s="374"/>
    </row>
    <row r="517" spans="1:1" ht="14.25" customHeight="1" x14ac:dyDescent="0.25">
      <c r="A517" s="374"/>
    </row>
    <row r="518" spans="1:1" ht="14.25" customHeight="1" x14ac:dyDescent="0.25">
      <c r="A518" s="374"/>
    </row>
    <row r="519" spans="1:1" ht="14.25" customHeight="1" x14ac:dyDescent="0.25">
      <c r="A519" s="374"/>
    </row>
    <row r="520" spans="1:1" ht="14.25" customHeight="1" x14ac:dyDescent="0.25">
      <c r="A520" s="374"/>
    </row>
    <row r="521" spans="1:1" ht="14.25" customHeight="1" x14ac:dyDescent="0.25">
      <c r="A521" s="374"/>
    </row>
    <row r="522" spans="1:1" ht="14.25" customHeight="1" x14ac:dyDescent="0.25">
      <c r="A522" s="374"/>
    </row>
    <row r="523" spans="1:1" ht="14.25" customHeight="1" x14ac:dyDescent="0.25">
      <c r="A523" s="374"/>
    </row>
    <row r="524" spans="1:1" ht="14.25" customHeight="1" x14ac:dyDescent="0.25">
      <c r="A524" s="374"/>
    </row>
    <row r="525" spans="1:1" ht="14.25" customHeight="1" x14ac:dyDescent="0.25">
      <c r="A525" s="374"/>
    </row>
    <row r="526" spans="1:1" ht="14.25" customHeight="1" x14ac:dyDescent="0.25">
      <c r="A526" s="374"/>
    </row>
    <row r="527" spans="1:1" ht="14.25" customHeight="1" x14ac:dyDescent="0.25">
      <c r="A527" s="374"/>
    </row>
    <row r="528" spans="1:1" ht="14.25" customHeight="1" x14ac:dyDescent="0.25">
      <c r="A528" s="374"/>
    </row>
    <row r="529" spans="1:1" ht="14.25" customHeight="1" x14ac:dyDescent="0.25">
      <c r="A529" s="374"/>
    </row>
    <row r="530" spans="1:1" ht="14.25" customHeight="1" x14ac:dyDescent="0.25">
      <c r="A530" s="374"/>
    </row>
    <row r="531" spans="1:1" ht="14.25" customHeight="1" x14ac:dyDescent="0.25">
      <c r="A531" s="374"/>
    </row>
    <row r="532" spans="1:1" ht="14.25" customHeight="1" x14ac:dyDescent="0.25">
      <c r="A532" s="374"/>
    </row>
    <row r="533" spans="1:1" ht="14.25" customHeight="1" x14ac:dyDescent="0.25">
      <c r="A533" s="374"/>
    </row>
    <row r="534" spans="1:1" ht="14.25" customHeight="1" x14ac:dyDescent="0.25">
      <c r="A534" s="374"/>
    </row>
    <row r="535" spans="1:1" ht="14.25" customHeight="1" x14ac:dyDescent="0.25">
      <c r="A535" s="374"/>
    </row>
    <row r="536" spans="1:1" ht="14.25" customHeight="1" x14ac:dyDescent="0.25">
      <c r="A536" s="374"/>
    </row>
    <row r="537" spans="1:1" ht="14.25" customHeight="1" x14ac:dyDescent="0.25">
      <c r="A537" s="374"/>
    </row>
    <row r="538" spans="1:1" ht="14.25" customHeight="1" x14ac:dyDescent="0.25">
      <c r="A538" s="374"/>
    </row>
    <row r="539" spans="1:1" ht="14.25" customHeight="1" x14ac:dyDescent="0.25">
      <c r="A539" s="374"/>
    </row>
    <row r="540" spans="1:1" ht="14.25" customHeight="1" x14ac:dyDescent="0.25">
      <c r="A540" s="374"/>
    </row>
    <row r="541" spans="1:1" ht="14.25" customHeight="1" x14ac:dyDescent="0.25">
      <c r="A541" s="374"/>
    </row>
    <row r="542" spans="1:1" ht="14.25" customHeight="1" x14ac:dyDescent="0.25">
      <c r="A542" s="374"/>
    </row>
    <row r="543" spans="1:1" ht="14.25" customHeight="1" x14ac:dyDescent="0.25">
      <c r="A543" s="374"/>
    </row>
    <row r="544" spans="1:1" ht="14.25" customHeight="1" x14ac:dyDescent="0.25">
      <c r="A544" s="374"/>
    </row>
    <row r="545" spans="1:1" ht="14.25" customHeight="1" x14ac:dyDescent="0.25">
      <c r="A545" s="374"/>
    </row>
    <row r="546" spans="1:1" ht="14.25" customHeight="1" x14ac:dyDescent="0.25">
      <c r="A546" s="374"/>
    </row>
    <row r="547" spans="1:1" ht="14.25" customHeight="1" x14ac:dyDescent="0.25">
      <c r="A547" s="374"/>
    </row>
    <row r="548" spans="1:1" ht="14.25" customHeight="1" x14ac:dyDescent="0.25">
      <c r="A548" s="374"/>
    </row>
    <row r="549" spans="1:1" ht="14.25" customHeight="1" x14ac:dyDescent="0.25">
      <c r="A549" s="374"/>
    </row>
    <row r="550" spans="1:1" ht="14.25" customHeight="1" x14ac:dyDescent="0.25">
      <c r="A550" s="374"/>
    </row>
    <row r="551" spans="1:1" ht="14.25" customHeight="1" x14ac:dyDescent="0.25">
      <c r="A551" s="374"/>
    </row>
    <row r="552" spans="1:1" ht="14.25" customHeight="1" x14ac:dyDescent="0.25">
      <c r="A552" s="374"/>
    </row>
    <row r="553" spans="1:1" ht="14.25" customHeight="1" x14ac:dyDescent="0.25">
      <c r="A553" s="374"/>
    </row>
    <row r="554" spans="1:1" ht="14.25" customHeight="1" x14ac:dyDescent="0.25">
      <c r="A554" s="374"/>
    </row>
    <row r="555" spans="1:1" ht="14.25" customHeight="1" x14ac:dyDescent="0.25">
      <c r="A555" s="374"/>
    </row>
    <row r="556" spans="1:1" ht="14.25" customHeight="1" x14ac:dyDescent="0.25">
      <c r="A556" s="374"/>
    </row>
    <row r="557" spans="1:1" ht="14.25" customHeight="1" x14ac:dyDescent="0.25">
      <c r="A557" s="374"/>
    </row>
    <row r="558" spans="1:1" ht="14.25" customHeight="1" x14ac:dyDescent="0.25">
      <c r="A558" s="374"/>
    </row>
    <row r="559" spans="1:1" ht="14.25" customHeight="1" x14ac:dyDescent="0.25">
      <c r="A559" s="374"/>
    </row>
    <row r="560" spans="1:1" ht="14.25" customHeight="1" x14ac:dyDescent="0.25">
      <c r="A560" s="374"/>
    </row>
    <row r="561" spans="1:1" ht="14.25" customHeight="1" x14ac:dyDescent="0.25">
      <c r="A561" s="374"/>
    </row>
    <row r="562" spans="1:1" ht="14.25" customHeight="1" x14ac:dyDescent="0.25">
      <c r="A562" s="374"/>
    </row>
    <row r="563" spans="1:1" ht="14.25" customHeight="1" x14ac:dyDescent="0.25">
      <c r="A563" s="374"/>
    </row>
    <row r="564" spans="1:1" ht="14.25" customHeight="1" x14ac:dyDescent="0.25">
      <c r="A564" s="374"/>
    </row>
    <row r="565" spans="1:1" ht="14.25" customHeight="1" x14ac:dyDescent="0.25">
      <c r="A565" s="374"/>
    </row>
    <row r="566" spans="1:1" ht="14.25" customHeight="1" x14ac:dyDescent="0.25">
      <c r="A566" s="374"/>
    </row>
    <row r="567" spans="1:1" ht="14.25" customHeight="1" x14ac:dyDescent="0.25">
      <c r="A567" s="374"/>
    </row>
    <row r="568" spans="1:1" ht="14.25" customHeight="1" x14ac:dyDescent="0.25">
      <c r="A568" s="374"/>
    </row>
    <row r="569" spans="1:1" ht="14.25" customHeight="1" x14ac:dyDescent="0.25">
      <c r="A569" s="374"/>
    </row>
    <row r="570" spans="1:1" ht="14.25" customHeight="1" x14ac:dyDescent="0.25">
      <c r="A570" s="374"/>
    </row>
    <row r="571" spans="1:1" ht="14.25" customHeight="1" x14ac:dyDescent="0.25">
      <c r="A571" s="374"/>
    </row>
    <row r="572" spans="1:1" ht="14.25" customHeight="1" x14ac:dyDescent="0.25">
      <c r="A572" s="374"/>
    </row>
    <row r="573" spans="1:1" ht="14.25" customHeight="1" x14ac:dyDescent="0.25">
      <c r="A573" s="374"/>
    </row>
    <row r="574" spans="1:1" ht="14.25" customHeight="1" x14ac:dyDescent="0.25">
      <c r="A574" s="374"/>
    </row>
    <row r="575" spans="1:1" ht="14.25" customHeight="1" x14ac:dyDescent="0.25">
      <c r="A575" s="374"/>
    </row>
    <row r="576" spans="1:1" ht="14.25" customHeight="1" x14ac:dyDescent="0.25">
      <c r="A576" s="374"/>
    </row>
    <row r="577" spans="1:1" ht="14.25" customHeight="1" x14ac:dyDescent="0.25">
      <c r="A577" s="374"/>
    </row>
    <row r="578" spans="1:1" ht="14.25" customHeight="1" x14ac:dyDescent="0.25">
      <c r="A578" s="374"/>
    </row>
    <row r="579" spans="1:1" ht="14.25" customHeight="1" x14ac:dyDescent="0.25">
      <c r="A579" s="374"/>
    </row>
    <row r="580" spans="1:1" ht="14.25" customHeight="1" x14ac:dyDescent="0.25">
      <c r="A580" s="374"/>
    </row>
    <row r="581" spans="1:1" ht="14.25" customHeight="1" x14ac:dyDescent="0.25">
      <c r="A581" s="374"/>
    </row>
    <row r="582" spans="1:1" ht="14.25" customHeight="1" x14ac:dyDescent="0.25">
      <c r="A582" s="374"/>
    </row>
    <row r="583" spans="1:1" ht="14.25" customHeight="1" x14ac:dyDescent="0.25">
      <c r="A583" s="374"/>
    </row>
    <row r="584" spans="1:1" ht="14.25" customHeight="1" x14ac:dyDescent="0.25">
      <c r="A584" s="374"/>
    </row>
    <row r="585" spans="1:1" ht="14.25" customHeight="1" x14ac:dyDescent="0.25">
      <c r="A585" s="374"/>
    </row>
    <row r="586" spans="1:1" ht="14.25" customHeight="1" x14ac:dyDescent="0.25">
      <c r="A586" s="374"/>
    </row>
    <row r="587" spans="1:1" ht="14.25" customHeight="1" x14ac:dyDescent="0.25">
      <c r="A587" s="374"/>
    </row>
    <row r="588" spans="1:1" ht="14.25" customHeight="1" x14ac:dyDescent="0.25">
      <c r="A588" s="374"/>
    </row>
    <row r="589" spans="1:1" ht="14.25" customHeight="1" x14ac:dyDescent="0.25">
      <c r="A589" s="374"/>
    </row>
    <row r="590" spans="1:1" ht="14.25" customHeight="1" x14ac:dyDescent="0.25">
      <c r="A590" s="374"/>
    </row>
    <row r="591" spans="1:1" ht="14.25" customHeight="1" x14ac:dyDescent="0.25">
      <c r="A591" s="374"/>
    </row>
    <row r="592" spans="1:1" ht="14.25" customHeight="1" x14ac:dyDescent="0.25">
      <c r="A592" s="374"/>
    </row>
    <row r="593" spans="1:1" ht="14.25" customHeight="1" x14ac:dyDescent="0.25">
      <c r="A593" s="374"/>
    </row>
    <row r="594" spans="1:1" ht="14.25" customHeight="1" x14ac:dyDescent="0.25">
      <c r="A594" s="374"/>
    </row>
    <row r="595" spans="1:1" ht="14.25" customHeight="1" x14ac:dyDescent="0.25">
      <c r="A595" s="374"/>
    </row>
    <row r="596" spans="1:1" ht="14.25" customHeight="1" x14ac:dyDescent="0.25">
      <c r="A596" s="374"/>
    </row>
    <row r="597" spans="1:1" ht="14.25" customHeight="1" x14ac:dyDescent="0.25">
      <c r="A597" s="374"/>
    </row>
    <row r="598" spans="1:1" ht="14.25" customHeight="1" x14ac:dyDescent="0.25">
      <c r="A598" s="374"/>
    </row>
    <row r="599" spans="1:1" ht="14.25" customHeight="1" x14ac:dyDescent="0.25">
      <c r="A599" s="374"/>
    </row>
    <row r="600" spans="1:1" ht="14.25" customHeight="1" x14ac:dyDescent="0.25">
      <c r="A600" s="374"/>
    </row>
    <row r="601" spans="1:1" ht="14.25" customHeight="1" x14ac:dyDescent="0.25">
      <c r="A601" s="374"/>
    </row>
    <row r="602" spans="1:1" ht="14.25" customHeight="1" x14ac:dyDescent="0.25">
      <c r="A602" s="374"/>
    </row>
    <row r="603" spans="1:1" ht="14.25" customHeight="1" x14ac:dyDescent="0.25">
      <c r="A603" s="374"/>
    </row>
    <row r="604" spans="1:1" ht="14.25" customHeight="1" x14ac:dyDescent="0.25">
      <c r="A604" s="374"/>
    </row>
    <row r="605" spans="1:1" ht="14.25" customHeight="1" x14ac:dyDescent="0.25">
      <c r="A605" s="374"/>
    </row>
    <row r="606" spans="1:1" ht="14.25" customHeight="1" x14ac:dyDescent="0.25">
      <c r="A606" s="374"/>
    </row>
    <row r="607" spans="1:1" ht="14.25" customHeight="1" x14ac:dyDescent="0.25">
      <c r="A607" s="374"/>
    </row>
    <row r="608" spans="1:1" ht="14.25" customHeight="1" x14ac:dyDescent="0.25">
      <c r="A608" s="374"/>
    </row>
    <row r="609" spans="1:1" ht="14.25" customHeight="1" x14ac:dyDescent="0.25">
      <c r="A609" s="374"/>
    </row>
    <row r="610" spans="1:1" ht="14.25" customHeight="1" x14ac:dyDescent="0.25">
      <c r="A610" s="374"/>
    </row>
    <row r="611" spans="1:1" ht="14.25" customHeight="1" x14ac:dyDescent="0.25">
      <c r="A611" s="374"/>
    </row>
    <row r="612" spans="1:1" ht="14.25" customHeight="1" x14ac:dyDescent="0.25">
      <c r="A612" s="374"/>
    </row>
    <row r="613" spans="1:1" ht="14.25" customHeight="1" x14ac:dyDescent="0.25">
      <c r="A613" s="374"/>
    </row>
    <row r="614" spans="1:1" ht="14.25" customHeight="1" x14ac:dyDescent="0.25">
      <c r="A614" s="374"/>
    </row>
    <row r="615" spans="1:1" ht="14.25" customHeight="1" x14ac:dyDescent="0.25">
      <c r="A615" s="374"/>
    </row>
    <row r="616" spans="1:1" ht="14.25" customHeight="1" x14ac:dyDescent="0.25">
      <c r="A616" s="374"/>
    </row>
    <row r="617" spans="1:1" ht="14.25" customHeight="1" x14ac:dyDescent="0.25">
      <c r="A617" s="374"/>
    </row>
    <row r="618" spans="1:1" ht="14.25" customHeight="1" x14ac:dyDescent="0.25">
      <c r="A618" s="374"/>
    </row>
    <row r="619" spans="1:1" ht="14.25" customHeight="1" x14ac:dyDescent="0.25">
      <c r="A619" s="374"/>
    </row>
    <row r="620" spans="1:1" ht="14.25" customHeight="1" x14ac:dyDescent="0.25">
      <c r="A620" s="374"/>
    </row>
    <row r="621" spans="1:1" ht="14.25" customHeight="1" x14ac:dyDescent="0.25">
      <c r="A621" s="374"/>
    </row>
    <row r="622" spans="1:1" ht="14.25" customHeight="1" x14ac:dyDescent="0.25">
      <c r="A622" s="374"/>
    </row>
    <row r="623" spans="1:1" ht="14.25" customHeight="1" x14ac:dyDescent="0.25">
      <c r="A623" s="374"/>
    </row>
    <row r="624" spans="1:1" ht="14.25" customHeight="1" x14ac:dyDescent="0.25">
      <c r="A624" s="374"/>
    </row>
    <row r="625" spans="1:1" ht="14.25" customHeight="1" x14ac:dyDescent="0.25">
      <c r="A625" s="374"/>
    </row>
    <row r="626" spans="1:1" ht="14.25" customHeight="1" x14ac:dyDescent="0.25">
      <c r="A626" s="374"/>
    </row>
    <row r="627" spans="1:1" ht="14.25" customHeight="1" x14ac:dyDescent="0.25">
      <c r="A627" s="374"/>
    </row>
    <row r="628" spans="1:1" ht="14.25" customHeight="1" x14ac:dyDescent="0.25">
      <c r="A628" s="374"/>
    </row>
    <row r="629" spans="1:1" ht="14.25" customHeight="1" x14ac:dyDescent="0.25">
      <c r="A629" s="374"/>
    </row>
    <row r="630" spans="1:1" ht="14.25" customHeight="1" x14ac:dyDescent="0.25">
      <c r="A630" s="374"/>
    </row>
    <row r="631" spans="1:1" ht="14.25" customHeight="1" x14ac:dyDescent="0.25">
      <c r="A631" s="374"/>
    </row>
    <row r="632" spans="1:1" ht="14.25" customHeight="1" x14ac:dyDescent="0.25">
      <c r="A632" s="374"/>
    </row>
    <row r="633" spans="1:1" ht="14.25" customHeight="1" x14ac:dyDescent="0.25">
      <c r="A633" s="374"/>
    </row>
    <row r="634" spans="1:1" ht="14.25" customHeight="1" x14ac:dyDescent="0.25">
      <c r="A634" s="374"/>
    </row>
    <row r="635" spans="1:1" ht="14.25" customHeight="1" x14ac:dyDescent="0.25">
      <c r="A635" s="374"/>
    </row>
    <row r="636" spans="1:1" ht="14.25" customHeight="1" x14ac:dyDescent="0.25">
      <c r="A636" s="374"/>
    </row>
    <row r="637" spans="1:1" ht="14.25" customHeight="1" x14ac:dyDescent="0.25">
      <c r="A637" s="374"/>
    </row>
    <row r="638" spans="1:1" ht="14.25" customHeight="1" x14ac:dyDescent="0.25">
      <c r="A638" s="374"/>
    </row>
    <row r="639" spans="1:1" ht="14.25" customHeight="1" x14ac:dyDescent="0.25">
      <c r="A639" s="374"/>
    </row>
    <row r="640" spans="1:1" ht="14.25" customHeight="1" x14ac:dyDescent="0.25">
      <c r="A640" s="374"/>
    </row>
    <row r="641" spans="1:1" ht="14.25" customHeight="1" x14ac:dyDescent="0.25">
      <c r="A641" s="374"/>
    </row>
    <row r="642" spans="1:1" ht="14.25" customHeight="1" x14ac:dyDescent="0.25">
      <c r="A642" s="374"/>
    </row>
    <row r="643" spans="1:1" ht="14.25" customHeight="1" x14ac:dyDescent="0.25">
      <c r="A643" s="374"/>
    </row>
    <row r="644" spans="1:1" ht="14.25" customHeight="1" x14ac:dyDescent="0.25">
      <c r="A644" s="374"/>
    </row>
    <row r="645" spans="1:1" ht="14.25" customHeight="1" x14ac:dyDescent="0.25">
      <c r="A645" s="374"/>
    </row>
    <row r="646" spans="1:1" ht="14.25" customHeight="1" x14ac:dyDescent="0.25">
      <c r="A646" s="374"/>
    </row>
    <row r="647" spans="1:1" ht="14.25" customHeight="1" x14ac:dyDescent="0.25">
      <c r="A647" s="374"/>
    </row>
    <row r="648" spans="1:1" ht="14.25" customHeight="1" x14ac:dyDescent="0.25">
      <c r="A648" s="374"/>
    </row>
    <row r="649" spans="1:1" ht="14.25" customHeight="1" x14ac:dyDescent="0.25">
      <c r="A649" s="374"/>
    </row>
    <row r="650" spans="1:1" ht="14.25" customHeight="1" x14ac:dyDescent="0.25">
      <c r="A650" s="374"/>
    </row>
    <row r="651" spans="1:1" ht="14.25" customHeight="1" x14ac:dyDescent="0.25">
      <c r="A651" s="374"/>
    </row>
    <row r="652" spans="1:1" ht="14.25" customHeight="1" x14ac:dyDescent="0.25">
      <c r="A652" s="374"/>
    </row>
    <row r="653" spans="1:1" ht="14.25" customHeight="1" x14ac:dyDescent="0.25">
      <c r="A653" s="374"/>
    </row>
    <row r="654" spans="1:1" ht="14.25" customHeight="1" x14ac:dyDescent="0.25">
      <c r="A654" s="374"/>
    </row>
    <row r="655" spans="1:1" ht="14.25" customHeight="1" x14ac:dyDescent="0.25">
      <c r="A655" s="374"/>
    </row>
    <row r="656" spans="1:1" ht="14.25" customHeight="1" x14ac:dyDescent="0.25">
      <c r="A656" s="374"/>
    </row>
    <row r="657" spans="1:1" ht="14.25" customHeight="1" x14ac:dyDescent="0.25">
      <c r="A657" s="374"/>
    </row>
    <row r="658" spans="1:1" ht="14.25" customHeight="1" x14ac:dyDescent="0.25">
      <c r="A658" s="374"/>
    </row>
    <row r="659" spans="1:1" ht="14.25" customHeight="1" x14ac:dyDescent="0.25">
      <c r="A659" s="374"/>
    </row>
    <row r="660" spans="1:1" ht="14.25" customHeight="1" x14ac:dyDescent="0.25">
      <c r="A660" s="374"/>
    </row>
    <row r="661" spans="1:1" ht="14.25" customHeight="1" x14ac:dyDescent="0.25">
      <c r="A661" s="374"/>
    </row>
    <row r="662" spans="1:1" ht="14.25" customHeight="1" x14ac:dyDescent="0.25">
      <c r="A662" s="374"/>
    </row>
    <row r="663" spans="1:1" ht="14.25" customHeight="1" x14ac:dyDescent="0.25">
      <c r="A663" s="374"/>
    </row>
    <row r="664" spans="1:1" ht="14.25" customHeight="1" x14ac:dyDescent="0.25">
      <c r="A664" s="374"/>
    </row>
    <row r="665" spans="1:1" ht="14.25" customHeight="1" x14ac:dyDescent="0.25">
      <c r="A665" s="374"/>
    </row>
    <row r="666" spans="1:1" ht="14.25" customHeight="1" x14ac:dyDescent="0.25">
      <c r="A666" s="374"/>
    </row>
    <row r="667" spans="1:1" ht="14.25" customHeight="1" x14ac:dyDescent="0.25">
      <c r="A667" s="374"/>
    </row>
    <row r="668" spans="1:1" ht="14.25" customHeight="1" x14ac:dyDescent="0.25">
      <c r="A668" s="374"/>
    </row>
    <row r="669" spans="1:1" ht="14.25" customHeight="1" x14ac:dyDescent="0.25">
      <c r="A669" s="374"/>
    </row>
    <row r="670" spans="1:1" ht="14.25" customHeight="1" x14ac:dyDescent="0.25">
      <c r="A670" s="374"/>
    </row>
    <row r="671" spans="1:1" ht="14.25" customHeight="1" x14ac:dyDescent="0.25">
      <c r="A671" s="374"/>
    </row>
    <row r="672" spans="1:1" ht="14.25" customHeight="1" x14ac:dyDescent="0.25">
      <c r="A672" s="374"/>
    </row>
    <row r="673" spans="1:1" ht="14.25" customHeight="1" x14ac:dyDescent="0.25">
      <c r="A673" s="374"/>
    </row>
    <row r="674" spans="1:1" ht="14.25" customHeight="1" x14ac:dyDescent="0.25">
      <c r="A674" s="374"/>
    </row>
    <row r="675" spans="1:1" ht="14.25" customHeight="1" x14ac:dyDescent="0.25">
      <c r="A675" s="374"/>
    </row>
    <row r="676" spans="1:1" ht="14.25" customHeight="1" x14ac:dyDescent="0.25">
      <c r="A676" s="374"/>
    </row>
    <row r="677" spans="1:1" ht="14.25" customHeight="1" x14ac:dyDescent="0.25">
      <c r="A677" s="374"/>
    </row>
    <row r="678" spans="1:1" ht="14.25" customHeight="1" x14ac:dyDescent="0.25">
      <c r="A678" s="374"/>
    </row>
    <row r="679" spans="1:1" ht="14.25" customHeight="1" x14ac:dyDescent="0.25">
      <c r="A679" s="374"/>
    </row>
    <row r="680" spans="1:1" ht="14.25" customHeight="1" x14ac:dyDescent="0.25">
      <c r="A680" s="374"/>
    </row>
    <row r="681" spans="1:1" ht="14.25" customHeight="1" x14ac:dyDescent="0.25">
      <c r="A681" s="374"/>
    </row>
    <row r="682" spans="1:1" ht="14.25" customHeight="1" x14ac:dyDescent="0.25">
      <c r="A682" s="374"/>
    </row>
    <row r="683" spans="1:1" ht="14.25" customHeight="1" x14ac:dyDescent="0.25">
      <c r="A683" s="374"/>
    </row>
    <row r="684" spans="1:1" ht="14.25" customHeight="1" x14ac:dyDescent="0.25">
      <c r="A684" s="374"/>
    </row>
    <row r="685" spans="1:1" ht="14.25" customHeight="1" x14ac:dyDescent="0.25">
      <c r="A685" s="374"/>
    </row>
    <row r="686" spans="1:1" ht="14.25" customHeight="1" x14ac:dyDescent="0.25">
      <c r="A686" s="374"/>
    </row>
    <row r="687" spans="1:1" ht="14.25" customHeight="1" x14ac:dyDescent="0.25">
      <c r="A687" s="374"/>
    </row>
    <row r="688" spans="1:1" ht="14.25" customHeight="1" x14ac:dyDescent="0.25">
      <c r="A688" s="374"/>
    </row>
    <row r="689" spans="1:1" ht="14.25" customHeight="1" x14ac:dyDescent="0.25">
      <c r="A689" s="374"/>
    </row>
    <row r="690" spans="1:1" ht="14.25" customHeight="1" x14ac:dyDescent="0.25">
      <c r="A690" s="374"/>
    </row>
    <row r="691" spans="1:1" ht="14.25" customHeight="1" x14ac:dyDescent="0.25">
      <c r="A691" s="374"/>
    </row>
    <row r="692" spans="1:1" ht="14.25" customHeight="1" x14ac:dyDescent="0.25">
      <c r="A692" s="374"/>
    </row>
    <row r="693" spans="1:1" ht="14.25" customHeight="1" x14ac:dyDescent="0.25">
      <c r="A693" s="374"/>
    </row>
    <row r="694" spans="1:1" ht="14.25" customHeight="1" x14ac:dyDescent="0.25">
      <c r="A694" s="374"/>
    </row>
    <row r="695" spans="1:1" ht="14.25" customHeight="1" x14ac:dyDescent="0.25">
      <c r="A695" s="374"/>
    </row>
    <row r="696" spans="1:1" ht="14.25" customHeight="1" x14ac:dyDescent="0.25">
      <c r="A696" s="374"/>
    </row>
    <row r="697" spans="1:1" ht="14.25" customHeight="1" x14ac:dyDescent="0.25">
      <c r="A697" s="374"/>
    </row>
    <row r="698" spans="1:1" ht="14.25" customHeight="1" x14ac:dyDescent="0.25">
      <c r="A698" s="374"/>
    </row>
    <row r="699" spans="1:1" ht="14.25" customHeight="1" x14ac:dyDescent="0.25">
      <c r="A699" s="374"/>
    </row>
    <row r="700" spans="1:1" ht="14.25" customHeight="1" x14ac:dyDescent="0.25">
      <c r="A700" s="374"/>
    </row>
    <row r="701" spans="1:1" ht="14.25" customHeight="1" x14ac:dyDescent="0.25">
      <c r="A701" s="374"/>
    </row>
    <row r="702" spans="1:1" ht="14.25" customHeight="1" x14ac:dyDescent="0.25">
      <c r="A702" s="374"/>
    </row>
    <row r="703" spans="1:1" ht="14.25" customHeight="1" x14ac:dyDescent="0.25">
      <c r="A703" s="374"/>
    </row>
    <row r="704" spans="1:1" ht="14.25" customHeight="1" x14ac:dyDescent="0.25">
      <c r="A704" s="374"/>
    </row>
    <row r="705" spans="1:1" ht="14.25" customHeight="1" x14ac:dyDescent="0.25">
      <c r="A705" s="374"/>
    </row>
    <row r="706" spans="1:1" ht="14.25" customHeight="1" x14ac:dyDescent="0.25">
      <c r="A706" s="374"/>
    </row>
    <row r="707" spans="1:1" ht="14.25" customHeight="1" x14ac:dyDescent="0.25">
      <c r="A707" s="374"/>
    </row>
    <row r="708" spans="1:1" ht="14.25" customHeight="1" x14ac:dyDescent="0.25">
      <c r="A708" s="374"/>
    </row>
    <row r="709" spans="1:1" ht="14.25" customHeight="1" x14ac:dyDescent="0.25">
      <c r="A709" s="374"/>
    </row>
    <row r="710" spans="1:1" ht="14.25" customHeight="1" x14ac:dyDescent="0.25">
      <c r="A710" s="374"/>
    </row>
    <row r="711" spans="1:1" ht="14.25" customHeight="1" x14ac:dyDescent="0.25">
      <c r="A711" s="374"/>
    </row>
    <row r="712" spans="1:1" ht="14.25" customHeight="1" x14ac:dyDescent="0.25">
      <c r="A712" s="374"/>
    </row>
    <row r="713" spans="1:1" ht="14.25" customHeight="1" x14ac:dyDescent="0.25">
      <c r="A713" s="374"/>
    </row>
    <row r="714" spans="1:1" ht="14.25" customHeight="1" x14ac:dyDescent="0.25">
      <c r="A714" s="374"/>
    </row>
    <row r="715" spans="1:1" ht="14.25" customHeight="1" x14ac:dyDescent="0.25">
      <c r="A715" s="374"/>
    </row>
    <row r="716" spans="1:1" ht="14.25" customHeight="1" x14ac:dyDescent="0.25">
      <c r="A716" s="374"/>
    </row>
    <row r="717" spans="1:1" ht="14.25" customHeight="1" x14ac:dyDescent="0.25">
      <c r="A717" s="374"/>
    </row>
    <row r="718" spans="1:1" ht="14.25" customHeight="1" x14ac:dyDescent="0.25">
      <c r="A718" s="374"/>
    </row>
    <row r="719" spans="1:1" ht="14.25" customHeight="1" x14ac:dyDescent="0.25">
      <c r="A719" s="374"/>
    </row>
    <row r="720" spans="1:1" ht="14.25" customHeight="1" x14ac:dyDescent="0.25">
      <c r="A720" s="374"/>
    </row>
    <row r="721" spans="1:1" ht="14.25" customHeight="1" x14ac:dyDescent="0.25">
      <c r="A721" s="374"/>
    </row>
    <row r="722" spans="1:1" ht="14.25" customHeight="1" x14ac:dyDescent="0.25">
      <c r="A722" s="374"/>
    </row>
    <row r="723" spans="1:1" ht="14.25" customHeight="1" x14ac:dyDescent="0.25">
      <c r="A723" s="374"/>
    </row>
    <row r="724" spans="1:1" ht="14.25" customHeight="1" x14ac:dyDescent="0.25">
      <c r="A724" s="374"/>
    </row>
    <row r="725" spans="1:1" ht="14.25" customHeight="1" x14ac:dyDescent="0.25">
      <c r="A725" s="374"/>
    </row>
    <row r="726" spans="1:1" ht="14.25" customHeight="1" x14ac:dyDescent="0.25">
      <c r="A726" s="374"/>
    </row>
    <row r="727" spans="1:1" ht="14.25" customHeight="1" x14ac:dyDescent="0.25">
      <c r="A727" s="374"/>
    </row>
    <row r="728" spans="1:1" ht="14.25" customHeight="1" x14ac:dyDescent="0.25">
      <c r="A728" s="374"/>
    </row>
    <row r="729" spans="1:1" ht="14.25" customHeight="1" x14ac:dyDescent="0.25">
      <c r="A729" s="374"/>
    </row>
    <row r="730" spans="1:1" ht="14.25" customHeight="1" x14ac:dyDescent="0.25">
      <c r="A730" s="374"/>
    </row>
    <row r="731" spans="1:1" ht="14.25" customHeight="1" x14ac:dyDescent="0.25">
      <c r="A731" s="374"/>
    </row>
    <row r="732" spans="1:1" ht="14.25" customHeight="1" x14ac:dyDescent="0.25">
      <c r="A732" s="374"/>
    </row>
    <row r="733" spans="1:1" ht="14.25" customHeight="1" x14ac:dyDescent="0.25">
      <c r="A733" s="374"/>
    </row>
    <row r="734" spans="1:1" ht="14.25" customHeight="1" x14ac:dyDescent="0.25">
      <c r="A734" s="374"/>
    </row>
    <row r="735" spans="1:1" ht="14.25" customHeight="1" x14ac:dyDescent="0.25">
      <c r="A735" s="374"/>
    </row>
    <row r="736" spans="1:1" ht="14.25" customHeight="1" x14ac:dyDescent="0.25">
      <c r="A736" s="374"/>
    </row>
    <row r="737" spans="1:1" ht="14.25" customHeight="1" x14ac:dyDescent="0.25">
      <c r="A737" s="374"/>
    </row>
    <row r="738" spans="1:1" ht="14.25" customHeight="1" x14ac:dyDescent="0.25">
      <c r="A738" s="374"/>
    </row>
    <row r="739" spans="1:1" ht="14.25" customHeight="1" x14ac:dyDescent="0.25">
      <c r="A739" s="374"/>
    </row>
    <row r="740" spans="1:1" ht="14.25" customHeight="1" x14ac:dyDescent="0.25">
      <c r="A740" s="374"/>
    </row>
    <row r="741" spans="1:1" ht="14.25" customHeight="1" x14ac:dyDescent="0.25">
      <c r="A741" s="374"/>
    </row>
    <row r="742" spans="1:1" ht="14.25" customHeight="1" x14ac:dyDescent="0.25">
      <c r="A742" s="374"/>
    </row>
    <row r="743" spans="1:1" ht="14.25" customHeight="1" x14ac:dyDescent="0.25">
      <c r="A743" s="374"/>
    </row>
    <row r="744" spans="1:1" ht="14.25" customHeight="1" x14ac:dyDescent="0.25">
      <c r="A744" s="374"/>
    </row>
    <row r="745" spans="1:1" ht="14.25" customHeight="1" x14ac:dyDescent="0.25">
      <c r="A745" s="374"/>
    </row>
    <row r="746" spans="1:1" ht="14.25" customHeight="1" x14ac:dyDescent="0.25">
      <c r="A746" s="374"/>
    </row>
    <row r="747" spans="1:1" ht="14.25" customHeight="1" x14ac:dyDescent="0.25">
      <c r="A747" s="374"/>
    </row>
    <row r="748" spans="1:1" ht="14.25" customHeight="1" x14ac:dyDescent="0.25">
      <c r="A748" s="374"/>
    </row>
    <row r="749" spans="1:1" ht="14.25" customHeight="1" x14ac:dyDescent="0.25">
      <c r="A749" s="374"/>
    </row>
    <row r="750" spans="1:1" ht="14.25" customHeight="1" x14ac:dyDescent="0.25">
      <c r="A750" s="374"/>
    </row>
    <row r="751" spans="1:1" ht="14.25" customHeight="1" x14ac:dyDescent="0.25">
      <c r="A751" s="374"/>
    </row>
    <row r="752" spans="1:1" ht="14.25" customHeight="1" x14ac:dyDescent="0.25">
      <c r="A752" s="374"/>
    </row>
    <row r="753" spans="1:1" ht="14.25" customHeight="1" x14ac:dyDescent="0.25">
      <c r="A753" s="374"/>
    </row>
    <row r="754" spans="1:1" ht="14.25" customHeight="1" x14ac:dyDescent="0.25">
      <c r="A754" s="374"/>
    </row>
    <row r="755" spans="1:1" ht="14.25" customHeight="1" x14ac:dyDescent="0.25">
      <c r="A755" s="374"/>
    </row>
    <row r="756" spans="1:1" ht="14.25" customHeight="1" x14ac:dyDescent="0.25">
      <c r="A756" s="374"/>
    </row>
    <row r="757" spans="1:1" ht="14.25" customHeight="1" x14ac:dyDescent="0.25">
      <c r="A757" s="374"/>
    </row>
    <row r="758" spans="1:1" ht="14.25" customHeight="1" x14ac:dyDescent="0.25">
      <c r="A758" s="374"/>
    </row>
    <row r="759" spans="1:1" ht="14.25" customHeight="1" x14ac:dyDescent="0.25">
      <c r="A759" s="374"/>
    </row>
    <row r="760" spans="1:1" ht="14.25" customHeight="1" x14ac:dyDescent="0.25">
      <c r="A760" s="374"/>
    </row>
    <row r="761" spans="1:1" ht="14.25" customHeight="1" x14ac:dyDescent="0.25">
      <c r="A761" s="374"/>
    </row>
    <row r="762" spans="1:1" ht="14.25" customHeight="1" x14ac:dyDescent="0.25">
      <c r="A762" s="374"/>
    </row>
    <row r="763" spans="1:1" ht="14.25" customHeight="1" x14ac:dyDescent="0.25">
      <c r="A763" s="374"/>
    </row>
    <row r="764" spans="1:1" ht="14.25" customHeight="1" x14ac:dyDescent="0.25">
      <c r="A764" s="374"/>
    </row>
    <row r="765" spans="1:1" ht="14.25" customHeight="1" x14ac:dyDescent="0.25">
      <c r="A765" s="374"/>
    </row>
    <row r="766" spans="1:1" ht="14.25" customHeight="1" x14ac:dyDescent="0.25">
      <c r="A766" s="374"/>
    </row>
    <row r="767" spans="1:1" ht="14.25" customHeight="1" x14ac:dyDescent="0.25">
      <c r="A767" s="374"/>
    </row>
    <row r="768" spans="1:1" ht="14.25" customHeight="1" x14ac:dyDescent="0.25">
      <c r="A768" s="374"/>
    </row>
    <row r="769" spans="1:1" ht="14.25" customHeight="1" x14ac:dyDescent="0.25">
      <c r="A769" s="374"/>
    </row>
    <row r="770" spans="1:1" ht="14.25" customHeight="1" x14ac:dyDescent="0.25">
      <c r="A770" s="374"/>
    </row>
    <row r="771" spans="1:1" ht="14.25" customHeight="1" x14ac:dyDescent="0.25">
      <c r="A771" s="374"/>
    </row>
    <row r="772" spans="1:1" ht="14.25" customHeight="1" x14ac:dyDescent="0.25">
      <c r="A772" s="374"/>
    </row>
    <row r="773" spans="1:1" ht="14.25" customHeight="1" x14ac:dyDescent="0.25">
      <c r="A773" s="374"/>
    </row>
    <row r="774" spans="1:1" ht="14.25" customHeight="1" x14ac:dyDescent="0.25">
      <c r="A774" s="374"/>
    </row>
    <row r="775" spans="1:1" ht="14.25" customHeight="1" x14ac:dyDescent="0.25">
      <c r="A775" s="374"/>
    </row>
    <row r="776" spans="1:1" ht="14.25" customHeight="1" x14ac:dyDescent="0.25">
      <c r="A776" s="374"/>
    </row>
    <row r="777" spans="1:1" ht="14.25" customHeight="1" x14ac:dyDescent="0.25">
      <c r="A777" s="374"/>
    </row>
    <row r="778" spans="1:1" ht="14.25" customHeight="1" x14ac:dyDescent="0.25">
      <c r="A778" s="374"/>
    </row>
    <row r="779" spans="1:1" ht="14.25" customHeight="1" x14ac:dyDescent="0.25">
      <c r="A779" s="374"/>
    </row>
    <row r="780" spans="1:1" ht="14.25" customHeight="1" x14ac:dyDescent="0.25">
      <c r="A780" s="374"/>
    </row>
    <row r="781" spans="1:1" ht="14.25" customHeight="1" x14ac:dyDescent="0.25">
      <c r="A781" s="374"/>
    </row>
    <row r="782" spans="1:1" ht="14.25" customHeight="1" x14ac:dyDescent="0.25">
      <c r="A782" s="374"/>
    </row>
    <row r="783" spans="1:1" ht="14.25" customHeight="1" x14ac:dyDescent="0.25">
      <c r="A783" s="374"/>
    </row>
    <row r="784" spans="1:1" ht="14.25" customHeight="1" x14ac:dyDescent="0.25">
      <c r="A784" s="374"/>
    </row>
    <row r="785" spans="1:1" ht="14.25" customHeight="1" x14ac:dyDescent="0.25">
      <c r="A785" s="374"/>
    </row>
    <row r="786" spans="1:1" ht="14.25" customHeight="1" x14ac:dyDescent="0.25">
      <c r="A786" s="374"/>
    </row>
    <row r="787" spans="1:1" ht="14.25" customHeight="1" x14ac:dyDescent="0.25">
      <c r="A787" s="374"/>
    </row>
    <row r="788" spans="1:1" ht="14.25" customHeight="1" x14ac:dyDescent="0.25">
      <c r="A788" s="374"/>
    </row>
    <row r="789" spans="1:1" ht="14.25" customHeight="1" x14ac:dyDescent="0.25">
      <c r="A789" s="374"/>
    </row>
    <row r="790" spans="1:1" ht="14.25" customHeight="1" x14ac:dyDescent="0.25">
      <c r="A790" s="374"/>
    </row>
    <row r="791" spans="1:1" ht="14.25" customHeight="1" x14ac:dyDescent="0.25">
      <c r="A791" s="374"/>
    </row>
    <row r="792" spans="1:1" ht="14.25" customHeight="1" x14ac:dyDescent="0.25">
      <c r="A792" s="374"/>
    </row>
    <row r="793" spans="1:1" ht="14.25" customHeight="1" x14ac:dyDescent="0.25">
      <c r="A793" s="374"/>
    </row>
    <row r="794" spans="1:1" ht="14.25" customHeight="1" x14ac:dyDescent="0.25">
      <c r="A794" s="374"/>
    </row>
    <row r="795" spans="1:1" ht="14.25" customHeight="1" x14ac:dyDescent="0.25">
      <c r="A795" s="374"/>
    </row>
    <row r="796" spans="1:1" ht="14.25" customHeight="1" x14ac:dyDescent="0.25">
      <c r="A796" s="374"/>
    </row>
    <row r="797" spans="1:1" ht="14.25" customHeight="1" x14ac:dyDescent="0.25">
      <c r="A797" s="374"/>
    </row>
    <row r="798" spans="1:1" ht="14.25" customHeight="1" x14ac:dyDescent="0.25">
      <c r="A798" s="374"/>
    </row>
    <row r="799" spans="1:1" ht="14.25" customHeight="1" x14ac:dyDescent="0.25">
      <c r="A799" s="374"/>
    </row>
    <row r="800" spans="1:1" ht="14.25" customHeight="1" x14ac:dyDescent="0.25">
      <c r="A800" s="374"/>
    </row>
    <row r="801" spans="1:1" ht="14.25" customHeight="1" x14ac:dyDescent="0.25">
      <c r="A801" s="374"/>
    </row>
    <row r="802" spans="1:1" ht="14.25" customHeight="1" x14ac:dyDescent="0.25">
      <c r="A802" s="374"/>
    </row>
    <row r="803" spans="1:1" ht="14.25" customHeight="1" x14ac:dyDescent="0.25">
      <c r="A803" s="374"/>
    </row>
    <row r="804" spans="1:1" ht="14.25" customHeight="1" x14ac:dyDescent="0.25">
      <c r="A804" s="374"/>
    </row>
    <row r="805" spans="1:1" ht="14.25" customHeight="1" x14ac:dyDescent="0.25">
      <c r="A805" s="374"/>
    </row>
    <row r="806" spans="1:1" ht="14.25" customHeight="1" x14ac:dyDescent="0.25">
      <c r="A806" s="374"/>
    </row>
    <row r="807" spans="1:1" ht="14.25" customHeight="1" x14ac:dyDescent="0.25">
      <c r="A807" s="374"/>
    </row>
    <row r="808" spans="1:1" ht="14.25" customHeight="1" x14ac:dyDescent="0.25">
      <c r="A808" s="374"/>
    </row>
    <row r="809" spans="1:1" ht="14.25" customHeight="1" x14ac:dyDescent="0.25">
      <c r="A809" s="374"/>
    </row>
    <row r="810" spans="1:1" ht="14.25" customHeight="1" x14ac:dyDescent="0.25">
      <c r="A810" s="374"/>
    </row>
    <row r="811" spans="1:1" ht="14.25" customHeight="1" x14ac:dyDescent="0.25">
      <c r="A811" s="374"/>
    </row>
    <row r="812" spans="1:1" ht="14.25" customHeight="1" x14ac:dyDescent="0.25">
      <c r="A812" s="374"/>
    </row>
    <row r="813" spans="1:1" ht="14.25" customHeight="1" x14ac:dyDescent="0.25">
      <c r="A813" s="374"/>
    </row>
    <row r="814" spans="1:1" ht="14.25" customHeight="1" x14ac:dyDescent="0.25">
      <c r="A814" s="374"/>
    </row>
    <row r="815" spans="1:1" ht="14.25" customHeight="1" x14ac:dyDescent="0.25">
      <c r="A815" s="374"/>
    </row>
    <row r="816" spans="1:1" ht="14.25" customHeight="1" x14ac:dyDescent="0.25">
      <c r="A816" s="374"/>
    </row>
    <row r="817" spans="1:1" ht="14.25" customHeight="1" x14ac:dyDescent="0.25">
      <c r="A817" s="374"/>
    </row>
    <row r="818" spans="1:1" ht="14.25" customHeight="1" x14ac:dyDescent="0.25">
      <c r="A818" s="374"/>
    </row>
    <row r="819" spans="1:1" ht="14.25" customHeight="1" x14ac:dyDescent="0.25">
      <c r="A819" s="374"/>
    </row>
    <row r="820" spans="1:1" ht="14.25" customHeight="1" x14ac:dyDescent="0.25">
      <c r="A820" s="374"/>
    </row>
    <row r="821" spans="1:1" ht="14.25" customHeight="1" x14ac:dyDescent="0.25">
      <c r="A821" s="374"/>
    </row>
    <row r="822" spans="1:1" ht="14.25" customHeight="1" x14ac:dyDescent="0.25">
      <c r="A822" s="374"/>
    </row>
    <row r="823" spans="1:1" ht="14.25" customHeight="1" x14ac:dyDescent="0.25">
      <c r="A823" s="374"/>
    </row>
    <row r="824" spans="1:1" ht="14.25" customHeight="1" x14ac:dyDescent="0.25">
      <c r="A824" s="374"/>
    </row>
    <row r="825" spans="1:1" ht="14.25" customHeight="1" x14ac:dyDescent="0.25">
      <c r="A825" s="374"/>
    </row>
    <row r="826" spans="1:1" ht="14.25" customHeight="1" x14ac:dyDescent="0.25">
      <c r="A826" s="374"/>
    </row>
    <row r="827" spans="1:1" ht="14.25" customHeight="1" x14ac:dyDescent="0.25">
      <c r="A827" s="374"/>
    </row>
    <row r="828" spans="1:1" ht="14.25" customHeight="1" x14ac:dyDescent="0.25">
      <c r="A828" s="374"/>
    </row>
    <row r="829" spans="1:1" ht="14.25" customHeight="1" x14ac:dyDescent="0.25">
      <c r="A829" s="374"/>
    </row>
    <row r="830" spans="1:1" ht="14.25" customHeight="1" x14ac:dyDescent="0.25">
      <c r="A830" s="374"/>
    </row>
    <row r="831" spans="1:1" ht="14.25" customHeight="1" x14ac:dyDescent="0.25">
      <c r="A831" s="374"/>
    </row>
    <row r="832" spans="1:1" ht="14.25" customHeight="1" x14ac:dyDescent="0.25">
      <c r="A832" s="374"/>
    </row>
    <row r="833" spans="1:1" ht="14.25" customHeight="1" x14ac:dyDescent="0.25">
      <c r="A833" s="374"/>
    </row>
    <row r="834" spans="1:1" ht="14.25" customHeight="1" x14ac:dyDescent="0.25">
      <c r="A834" s="374"/>
    </row>
    <row r="835" spans="1:1" ht="14.25" customHeight="1" x14ac:dyDescent="0.25">
      <c r="A835" s="374"/>
    </row>
    <row r="836" spans="1:1" ht="14.25" customHeight="1" x14ac:dyDescent="0.25">
      <c r="A836" s="374"/>
    </row>
    <row r="837" spans="1:1" ht="14.25" customHeight="1" x14ac:dyDescent="0.25">
      <c r="A837" s="374"/>
    </row>
    <row r="838" spans="1:1" ht="14.25" customHeight="1" x14ac:dyDescent="0.25">
      <c r="A838" s="374"/>
    </row>
    <row r="839" spans="1:1" ht="14.25" customHeight="1" x14ac:dyDescent="0.25">
      <c r="A839" s="374"/>
    </row>
    <row r="840" spans="1:1" ht="14.25" customHeight="1" x14ac:dyDescent="0.25">
      <c r="A840" s="374"/>
    </row>
    <row r="841" spans="1:1" ht="14.25" customHeight="1" x14ac:dyDescent="0.25">
      <c r="A841" s="374"/>
    </row>
    <row r="842" spans="1:1" ht="14.25" customHeight="1" x14ac:dyDescent="0.25">
      <c r="A842" s="374"/>
    </row>
    <row r="843" spans="1:1" ht="14.25" customHeight="1" x14ac:dyDescent="0.25">
      <c r="A843" s="374"/>
    </row>
    <row r="844" spans="1:1" ht="14.25" customHeight="1" x14ac:dyDescent="0.25">
      <c r="A844" s="374"/>
    </row>
    <row r="845" spans="1:1" ht="14.25" customHeight="1" x14ac:dyDescent="0.25">
      <c r="A845" s="374"/>
    </row>
    <row r="846" spans="1:1" ht="14.25" customHeight="1" x14ac:dyDescent="0.25">
      <c r="A846" s="374"/>
    </row>
    <row r="847" spans="1:1" ht="14.25" customHeight="1" x14ac:dyDescent="0.25">
      <c r="A847" s="374"/>
    </row>
    <row r="848" spans="1:1" ht="14.25" customHeight="1" x14ac:dyDescent="0.25">
      <c r="A848" s="374"/>
    </row>
    <row r="849" spans="1:1" ht="14.25" customHeight="1" x14ac:dyDescent="0.25">
      <c r="A849" s="374"/>
    </row>
    <row r="850" spans="1:1" ht="14.25" customHeight="1" x14ac:dyDescent="0.25">
      <c r="A850" s="374"/>
    </row>
    <row r="851" spans="1:1" ht="14.25" customHeight="1" x14ac:dyDescent="0.25">
      <c r="A851" s="374"/>
    </row>
    <row r="852" spans="1:1" ht="14.25" customHeight="1" x14ac:dyDescent="0.25">
      <c r="A852" s="374"/>
    </row>
    <row r="853" spans="1:1" ht="14.25" customHeight="1" x14ac:dyDescent="0.25">
      <c r="A853" s="374"/>
    </row>
    <row r="854" spans="1:1" ht="14.25" customHeight="1" x14ac:dyDescent="0.25">
      <c r="A854" s="374"/>
    </row>
    <row r="855" spans="1:1" ht="14.25" customHeight="1" x14ac:dyDescent="0.25">
      <c r="A855" s="374"/>
    </row>
    <row r="856" spans="1:1" ht="14.25" customHeight="1" x14ac:dyDescent="0.25">
      <c r="A856" s="374"/>
    </row>
    <row r="857" spans="1:1" ht="14.25" customHeight="1" x14ac:dyDescent="0.25">
      <c r="A857" s="374"/>
    </row>
    <row r="858" spans="1:1" ht="14.25" customHeight="1" x14ac:dyDescent="0.25">
      <c r="A858" s="374"/>
    </row>
    <row r="859" spans="1:1" ht="14.25" customHeight="1" x14ac:dyDescent="0.25">
      <c r="A859" s="374"/>
    </row>
    <row r="860" spans="1:1" ht="14.25" customHeight="1" x14ac:dyDescent="0.25">
      <c r="A860" s="374"/>
    </row>
    <row r="861" spans="1:1" ht="14.25" customHeight="1" x14ac:dyDescent="0.25">
      <c r="A861" s="374"/>
    </row>
    <row r="862" spans="1:1" ht="14.25" customHeight="1" x14ac:dyDescent="0.25">
      <c r="A862" s="374"/>
    </row>
    <row r="863" spans="1:1" ht="14.25" customHeight="1" x14ac:dyDescent="0.25">
      <c r="A863" s="374"/>
    </row>
    <row r="864" spans="1:1" ht="14.25" customHeight="1" x14ac:dyDescent="0.25">
      <c r="A864" s="374"/>
    </row>
    <row r="865" spans="1:1" ht="14.25" customHeight="1" x14ac:dyDescent="0.25">
      <c r="A865" s="374"/>
    </row>
    <row r="866" spans="1:1" ht="14.25" customHeight="1" x14ac:dyDescent="0.25">
      <c r="A866" s="374"/>
    </row>
    <row r="867" spans="1:1" ht="14.25" customHeight="1" x14ac:dyDescent="0.25">
      <c r="A867" s="374"/>
    </row>
    <row r="868" spans="1:1" ht="14.25" customHeight="1" x14ac:dyDescent="0.25">
      <c r="A868" s="374"/>
    </row>
    <row r="869" spans="1:1" ht="14.25" customHeight="1" x14ac:dyDescent="0.25">
      <c r="A869" s="374"/>
    </row>
    <row r="870" spans="1:1" ht="14.25" customHeight="1" x14ac:dyDescent="0.25">
      <c r="A870" s="374"/>
    </row>
    <row r="871" spans="1:1" ht="14.25" customHeight="1" x14ac:dyDescent="0.25">
      <c r="A871" s="374"/>
    </row>
    <row r="872" spans="1:1" ht="14.25" customHeight="1" x14ac:dyDescent="0.25">
      <c r="A872" s="374"/>
    </row>
    <row r="873" spans="1:1" ht="14.25" customHeight="1" x14ac:dyDescent="0.25">
      <c r="A873" s="374"/>
    </row>
    <row r="874" spans="1:1" ht="14.25" customHeight="1" x14ac:dyDescent="0.25">
      <c r="A874" s="374"/>
    </row>
    <row r="875" spans="1:1" ht="14.25" customHeight="1" x14ac:dyDescent="0.25">
      <c r="A875" s="374"/>
    </row>
    <row r="876" spans="1:1" ht="14.25" customHeight="1" x14ac:dyDescent="0.25">
      <c r="A876" s="374"/>
    </row>
    <row r="877" spans="1:1" ht="14.25" customHeight="1" x14ac:dyDescent="0.25">
      <c r="A877" s="374"/>
    </row>
    <row r="878" spans="1:1" ht="14.25" customHeight="1" x14ac:dyDescent="0.25">
      <c r="A878" s="374"/>
    </row>
    <row r="879" spans="1:1" ht="14.25" customHeight="1" x14ac:dyDescent="0.25">
      <c r="A879" s="374"/>
    </row>
    <row r="880" spans="1:1" ht="14.25" customHeight="1" x14ac:dyDescent="0.25">
      <c r="A880" s="374"/>
    </row>
    <row r="881" spans="1:1" ht="14.25" customHeight="1" x14ac:dyDescent="0.25">
      <c r="A881" s="374"/>
    </row>
    <row r="882" spans="1:1" ht="14.25" customHeight="1" x14ac:dyDescent="0.25">
      <c r="A882" s="374"/>
    </row>
    <row r="883" spans="1:1" ht="14.25" customHeight="1" x14ac:dyDescent="0.25">
      <c r="A883" s="374"/>
    </row>
    <row r="884" spans="1:1" ht="14.25" customHeight="1" x14ac:dyDescent="0.25">
      <c r="A884" s="374"/>
    </row>
    <row r="885" spans="1:1" ht="14.25" customHeight="1" x14ac:dyDescent="0.25">
      <c r="A885" s="374"/>
    </row>
    <row r="886" spans="1:1" ht="14.25" customHeight="1" x14ac:dyDescent="0.25">
      <c r="A886" s="374"/>
    </row>
    <row r="887" spans="1:1" ht="14.25" customHeight="1" x14ac:dyDescent="0.25">
      <c r="A887" s="374"/>
    </row>
    <row r="888" spans="1:1" ht="14.25" customHeight="1" x14ac:dyDescent="0.25">
      <c r="A888" s="374"/>
    </row>
    <row r="889" spans="1:1" ht="14.25" customHeight="1" x14ac:dyDescent="0.25">
      <c r="A889" s="374"/>
    </row>
    <row r="890" spans="1:1" ht="14.25" customHeight="1" x14ac:dyDescent="0.25">
      <c r="A890" s="374"/>
    </row>
    <row r="891" spans="1:1" ht="14.25" customHeight="1" x14ac:dyDescent="0.25">
      <c r="A891" s="374"/>
    </row>
    <row r="892" spans="1:1" ht="14.25" customHeight="1" x14ac:dyDescent="0.25">
      <c r="A892" s="374"/>
    </row>
    <row r="893" spans="1:1" ht="14.25" customHeight="1" x14ac:dyDescent="0.25">
      <c r="A893" s="374"/>
    </row>
    <row r="894" spans="1:1" ht="14.25" customHeight="1" x14ac:dyDescent="0.25">
      <c r="A894" s="374"/>
    </row>
    <row r="895" spans="1:1" ht="14.25" customHeight="1" x14ac:dyDescent="0.25">
      <c r="A895" s="374"/>
    </row>
    <row r="896" spans="1:1" ht="14.25" customHeight="1" x14ac:dyDescent="0.25">
      <c r="A896" s="374"/>
    </row>
    <row r="897" spans="1:1" ht="14.25" customHeight="1" x14ac:dyDescent="0.25">
      <c r="A897" s="374"/>
    </row>
    <row r="898" spans="1:1" ht="14.25" customHeight="1" x14ac:dyDescent="0.25">
      <c r="A898" s="374"/>
    </row>
    <row r="899" spans="1:1" ht="14.25" customHeight="1" x14ac:dyDescent="0.25">
      <c r="A899" s="374"/>
    </row>
    <row r="900" spans="1:1" ht="14.25" customHeight="1" x14ac:dyDescent="0.25">
      <c r="A900" s="374"/>
    </row>
    <row r="901" spans="1:1" ht="14.25" customHeight="1" x14ac:dyDescent="0.25">
      <c r="A901" s="374"/>
    </row>
    <row r="902" spans="1:1" ht="14.25" customHeight="1" x14ac:dyDescent="0.25">
      <c r="A902" s="374"/>
    </row>
    <row r="903" spans="1:1" ht="14.25" customHeight="1" x14ac:dyDescent="0.25">
      <c r="A903" s="374"/>
    </row>
    <row r="904" spans="1:1" ht="14.25" customHeight="1" x14ac:dyDescent="0.25">
      <c r="A904" s="374"/>
    </row>
    <row r="905" spans="1:1" ht="14.25" customHeight="1" x14ac:dyDescent="0.25">
      <c r="A905" s="374"/>
    </row>
    <row r="906" spans="1:1" ht="14.25" customHeight="1" x14ac:dyDescent="0.25">
      <c r="A906" s="374"/>
    </row>
    <row r="907" spans="1:1" ht="14.25" customHeight="1" x14ac:dyDescent="0.25">
      <c r="A907" s="374"/>
    </row>
    <row r="908" spans="1:1" ht="14.25" customHeight="1" x14ac:dyDescent="0.25">
      <c r="A908" s="374"/>
    </row>
    <row r="909" spans="1:1" ht="14.25" customHeight="1" x14ac:dyDescent="0.25">
      <c r="A909" s="374"/>
    </row>
    <row r="910" spans="1:1" ht="14.25" customHeight="1" x14ac:dyDescent="0.25">
      <c r="A910" s="374"/>
    </row>
    <row r="911" spans="1:1" ht="14.25" customHeight="1" x14ac:dyDescent="0.25">
      <c r="A911" s="374"/>
    </row>
    <row r="912" spans="1:1" ht="14.25" customHeight="1" x14ac:dyDescent="0.25">
      <c r="A912" s="374"/>
    </row>
    <row r="913" spans="1:1" ht="14.25" customHeight="1" x14ac:dyDescent="0.25">
      <c r="A913" s="374"/>
    </row>
    <row r="914" spans="1:1" ht="14.25" customHeight="1" x14ac:dyDescent="0.25">
      <c r="A914" s="374"/>
    </row>
    <row r="915" spans="1:1" ht="14.25" customHeight="1" x14ac:dyDescent="0.25">
      <c r="A915" s="374"/>
    </row>
    <row r="916" spans="1:1" ht="14.25" customHeight="1" x14ac:dyDescent="0.25">
      <c r="A916" s="374"/>
    </row>
    <row r="917" spans="1:1" ht="14.25" customHeight="1" x14ac:dyDescent="0.25">
      <c r="A917" s="374"/>
    </row>
    <row r="918" spans="1:1" ht="14.25" customHeight="1" x14ac:dyDescent="0.25">
      <c r="A918" s="374"/>
    </row>
    <row r="919" spans="1:1" ht="14.25" customHeight="1" x14ac:dyDescent="0.25">
      <c r="A919" s="374"/>
    </row>
    <row r="920" spans="1:1" ht="14.25" customHeight="1" x14ac:dyDescent="0.25">
      <c r="A920" s="374"/>
    </row>
    <row r="921" spans="1:1" ht="14.25" customHeight="1" x14ac:dyDescent="0.25">
      <c r="A921" s="374"/>
    </row>
    <row r="922" spans="1:1" ht="14.25" customHeight="1" x14ac:dyDescent="0.25">
      <c r="A922" s="374"/>
    </row>
    <row r="923" spans="1:1" ht="14.25" customHeight="1" x14ac:dyDescent="0.25">
      <c r="A923" s="374"/>
    </row>
    <row r="924" spans="1:1" ht="14.25" customHeight="1" x14ac:dyDescent="0.25">
      <c r="A924" s="374"/>
    </row>
    <row r="925" spans="1:1" ht="14.25" customHeight="1" x14ac:dyDescent="0.25">
      <c r="A925" s="374"/>
    </row>
    <row r="926" spans="1:1" ht="14.25" customHeight="1" x14ac:dyDescent="0.25">
      <c r="A926" s="374"/>
    </row>
    <row r="927" spans="1:1" ht="14.25" customHeight="1" x14ac:dyDescent="0.25">
      <c r="A927" s="374"/>
    </row>
    <row r="928" spans="1:1" ht="14.25" customHeight="1" x14ac:dyDescent="0.25">
      <c r="A928" s="374"/>
    </row>
    <row r="929" spans="1:1" ht="14.25" customHeight="1" x14ac:dyDescent="0.25">
      <c r="A929" s="374"/>
    </row>
    <row r="930" spans="1:1" ht="14.25" customHeight="1" x14ac:dyDescent="0.25">
      <c r="A930" s="374"/>
    </row>
    <row r="931" spans="1:1" ht="14.25" customHeight="1" x14ac:dyDescent="0.25">
      <c r="A931" s="374"/>
    </row>
    <row r="932" spans="1:1" ht="14.25" customHeight="1" x14ac:dyDescent="0.25">
      <c r="A932" s="374"/>
    </row>
    <row r="933" spans="1:1" ht="14.25" customHeight="1" x14ac:dyDescent="0.25">
      <c r="A933" s="374"/>
    </row>
    <row r="934" spans="1:1" ht="14.25" customHeight="1" x14ac:dyDescent="0.25">
      <c r="A934" s="374"/>
    </row>
    <row r="935" spans="1:1" ht="14.25" customHeight="1" x14ac:dyDescent="0.25">
      <c r="A935" s="374"/>
    </row>
    <row r="936" spans="1:1" ht="14.25" customHeight="1" x14ac:dyDescent="0.25">
      <c r="A936" s="374"/>
    </row>
    <row r="937" spans="1:1" ht="14.25" customHeight="1" x14ac:dyDescent="0.25">
      <c r="A937" s="374"/>
    </row>
    <row r="938" spans="1:1" ht="14.25" customHeight="1" x14ac:dyDescent="0.25">
      <c r="A938" s="374"/>
    </row>
    <row r="939" spans="1:1" ht="14.25" customHeight="1" x14ac:dyDescent="0.25">
      <c r="A939" s="374"/>
    </row>
    <row r="940" spans="1:1" ht="14.25" customHeight="1" x14ac:dyDescent="0.25">
      <c r="A940" s="374"/>
    </row>
    <row r="941" spans="1:1" ht="14.25" customHeight="1" x14ac:dyDescent="0.25">
      <c r="A941" s="374"/>
    </row>
    <row r="942" spans="1:1" ht="14.25" customHeight="1" x14ac:dyDescent="0.25">
      <c r="A942" s="374"/>
    </row>
    <row r="943" spans="1:1" ht="14.25" customHeight="1" x14ac:dyDescent="0.25">
      <c r="A943" s="374"/>
    </row>
    <row r="944" spans="1:1" ht="14.25" customHeight="1" x14ac:dyDescent="0.25">
      <c r="A944" s="374"/>
    </row>
    <row r="945" spans="1:1" ht="14.25" customHeight="1" x14ac:dyDescent="0.25">
      <c r="A945" s="374"/>
    </row>
    <row r="946" spans="1:1" ht="14.25" customHeight="1" x14ac:dyDescent="0.25">
      <c r="A946" s="374"/>
    </row>
    <row r="947" spans="1:1" ht="14.25" customHeight="1" x14ac:dyDescent="0.25">
      <c r="A947" s="374"/>
    </row>
    <row r="948" spans="1:1" ht="14.25" customHeight="1" x14ac:dyDescent="0.25">
      <c r="A948" s="374"/>
    </row>
    <row r="949" spans="1:1" ht="14.25" customHeight="1" x14ac:dyDescent="0.25">
      <c r="A949" s="374"/>
    </row>
    <row r="950" spans="1:1" ht="14.25" customHeight="1" x14ac:dyDescent="0.25">
      <c r="A950" s="374"/>
    </row>
    <row r="951" spans="1:1" ht="14.25" customHeight="1" x14ac:dyDescent="0.25">
      <c r="A951" s="374"/>
    </row>
    <row r="952" spans="1:1" ht="14.25" customHeight="1" x14ac:dyDescent="0.25">
      <c r="A952" s="374"/>
    </row>
    <row r="953" spans="1:1" ht="14.25" customHeight="1" x14ac:dyDescent="0.25">
      <c r="A953" s="374"/>
    </row>
    <row r="954" spans="1:1" ht="14.25" customHeight="1" x14ac:dyDescent="0.25">
      <c r="A954" s="374"/>
    </row>
    <row r="955" spans="1:1" ht="14.25" customHeight="1" x14ac:dyDescent="0.25">
      <c r="A955" s="374"/>
    </row>
    <row r="956" spans="1:1" ht="14.25" customHeight="1" x14ac:dyDescent="0.25">
      <c r="A956" s="374"/>
    </row>
    <row r="957" spans="1:1" ht="14.25" customHeight="1" x14ac:dyDescent="0.25">
      <c r="A957" s="374"/>
    </row>
    <row r="958" spans="1:1" ht="14.25" customHeight="1" x14ac:dyDescent="0.25">
      <c r="A958" s="374"/>
    </row>
    <row r="959" spans="1:1" ht="14.25" customHeight="1" x14ac:dyDescent="0.25">
      <c r="A959" s="374"/>
    </row>
    <row r="960" spans="1:1" ht="14.25" customHeight="1" x14ac:dyDescent="0.25">
      <c r="A960" s="374"/>
    </row>
    <row r="961" spans="1:1" ht="14.25" customHeight="1" x14ac:dyDescent="0.25">
      <c r="A961" s="374"/>
    </row>
    <row r="962" spans="1:1" ht="14.25" customHeight="1" x14ac:dyDescent="0.25">
      <c r="A962" s="374"/>
    </row>
    <row r="963" spans="1:1" ht="14.25" customHeight="1" x14ac:dyDescent="0.25">
      <c r="A963" s="374"/>
    </row>
    <row r="964" spans="1:1" ht="14.25" customHeight="1" x14ac:dyDescent="0.25">
      <c r="A964" s="374"/>
    </row>
    <row r="965" spans="1:1" ht="14.25" customHeight="1" x14ac:dyDescent="0.25">
      <c r="A965" s="374"/>
    </row>
    <row r="966" spans="1:1" ht="14.25" customHeight="1" x14ac:dyDescent="0.25">
      <c r="A966" s="374"/>
    </row>
    <row r="967" spans="1:1" ht="14.25" customHeight="1" x14ac:dyDescent="0.25">
      <c r="A967" s="374"/>
    </row>
    <row r="968" spans="1:1" ht="14.25" customHeight="1" x14ac:dyDescent="0.25">
      <c r="A968" s="374"/>
    </row>
    <row r="969" spans="1:1" ht="14.25" customHeight="1" x14ac:dyDescent="0.25">
      <c r="A969" s="374"/>
    </row>
    <row r="970" spans="1:1" ht="14.25" customHeight="1" x14ac:dyDescent="0.25">
      <c r="A970" s="374"/>
    </row>
    <row r="971" spans="1:1" ht="14.25" customHeight="1" x14ac:dyDescent="0.25">
      <c r="A971" s="374"/>
    </row>
    <row r="972" spans="1:1" ht="14.25" customHeight="1" x14ac:dyDescent="0.25">
      <c r="A972" s="374"/>
    </row>
    <row r="973" spans="1:1" ht="14.25" customHeight="1" x14ac:dyDescent="0.25">
      <c r="A973" s="374"/>
    </row>
    <row r="974" spans="1:1" ht="14.25" customHeight="1" x14ac:dyDescent="0.25">
      <c r="A974" s="374"/>
    </row>
    <row r="975" spans="1:1" ht="14.25" customHeight="1" x14ac:dyDescent="0.25">
      <c r="A975" s="374"/>
    </row>
    <row r="976" spans="1:1" ht="14.25" customHeight="1" x14ac:dyDescent="0.25">
      <c r="A976" s="374"/>
    </row>
    <row r="977" spans="1:1" ht="14.25" customHeight="1" x14ac:dyDescent="0.25">
      <c r="A977" s="374"/>
    </row>
    <row r="978" spans="1:1" ht="14.25" customHeight="1" x14ac:dyDescent="0.25">
      <c r="A978" s="374"/>
    </row>
    <row r="979" spans="1:1" ht="14.25" customHeight="1" x14ac:dyDescent="0.25">
      <c r="A979" s="374"/>
    </row>
    <row r="980" spans="1:1" ht="14.25" customHeight="1" x14ac:dyDescent="0.25">
      <c r="A980" s="374"/>
    </row>
    <row r="981" spans="1:1" ht="14.25" customHeight="1" x14ac:dyDescent="0.25">
      <c r="A981" s="374"/>
    </row>
    <row r="982" spans="1:1" ht="14.25" customHeight="1" x14ac:dyDescent="0.25">
      <c r="A982" s="374"/>
    </row>
    <row r="983" spans="1:1" ht="14.25" customHeight="1" x14ac:dyDescent="0.25">
      <c r="A983" s="374"/>
    </row>
    <row r="984" spans="1:1" ht="14.25" customHeight="1" x14ac:dyDescent="0.25">
      <c r="A984" s="374"/>
    </row>
    <row r="985" spans="1:1" ht="14.25" customHeight="1" x14ac:dyDescent="0.25">
      <c r="A985" s="374"/>
    </row>
    <row r="986" spans="1:1" ht="14.25" customHeight="1" x14ac:dyDescent="0.25">
      <c r="A986" s="374"/>
    </row>
    <row r="987" spans="1:1" ht="14.25" customHeight="1" x14ac:dyDescent="0.25">
      <c r="A987" s="374"/>
    </row>
    <row r="988" spans="1:1" ht="14.25" customHeight="1" x14ac:dyDescent="0.25">
      <c r="A988" s="374"/>
    </row>
    <row r="989" spans="1:1" ht="14.25" customHeight="1" x14ac:dyDescent="0.25">
      <c r="A989" s="374"/>
    </row>
    <row r="990" spans="1:1" ht="14.25" customHeight="1" x14ac:dyDescent="0.25">
      <c r="A990" s="374"/>
    </row>
    <row r="991" spans="1:1" ht="14.25" customHeight="1" x14ac:dyDescent="0.25">
      <c r="A991" s="374"/>
    </row>
    <row r="992" spans="1:1" ht="14.25" customHeight="1" x14ac:dyDescent="0.25">
      <c r="A992" s="374"/>
    </row>
    <row r="993" spans="1:1" ht="14.25" customHeight="1" x14ac:dyDescent="0.25">
      <c r="A993" s="374"/>
    </row>
    <row r="994" spans="1:1" ht="14.25" customHeight="1" x14ac:dyDescent="0.25">
      <c r="A994" s="374"/>
    </row>
    <row r="995" spans="1:1" ht="14.25" customHeight="1" x14ac:dyDescent="0.25">
      <c r="A995" s="374"/>
    </row>
    <row r="996" spans="1:1" ht="14.25" customHeight="1" x14ac:dyDescent="0.25">
      <c r="A996" s="374"/>
    </row>
    <row r="997" spans="1:1" ht="14.25" customHeight="1" x14ac:dyDescent="0.25">
      <c r="A997" s="374"/>
    </row>
    <row r="998" spans="1:1" ht="14.25" customHeight="1" x14ac:dyDescent="0.25">
      <c r="A998" s="374"/>
    </row>
    <row r="999" spans="1:1" ht="14.25" customHeight="1" x14ac:dyDescent="0.25">
      <c r="A999" s="374"/>
    </row>
    <row r="1000" spans="1:1" ht="14.25" customHeight="1" x14ac:dyDescent="0.25">
      <c r="A1000" s="374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EAD5"/>
  </sheetPr>
  <dimension ref="A1:AZ1000"/>
  <sheetViews>
    <sheetView topLeftCell="A19" workbookViewId="0"/>
  </sheetViews>
  <sheetFormatPr defaultColWidth="12.625" defaultRowHeight="15" customHeight="1" x14ac:dyDescent="0.2"/>
  <cols>
    <col min="1" max="1" width="17.625" customWidth="1"/>
    <col min="2" max="52" width="7.625" customWidth="1"/>
  </cols>
  <sheetData>
    <row r="1" spans="1:52" ht="14.25" customHeight="1" x14ac:dyDescent="0.25">
      <c r="A1" s="372" t="s">
        <v>1095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7">
        <v>1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7">
        <v>1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6">
        <v>0</v>
      </c>
      <c r="F3" s="377">
        <v>1</v>
      </c>
      <c r="G3" s="376">
        <v>0</v>
      </c>
      <c r="H3" s="376">
        <v>0</v>
      </c>
      <c r="I3" s="377">
        <v>1</v>
      </c>
      <c r="J3" s="376">
        <v>0</v>
      </c>
      <c r="K3" s="376">
        <v>0</v>
      </c>
      <c r="L3" s="376">
        <v>0</v>
      </c>
      <c r="M3" s="376">
        <v>0</v>
      </c>
      <c r="N3" s="376">
        <v>0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6">
        <v>0</v>
      </c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0</v>
      </c>
      <c r="AF3" s="376">
        <v>0</v>
      </c>
      <c r="AG3" s="376">
        <v>0</v>
      </c>
      <c r="AH3" s="376">
        <v>0</v>
      </c>
      <c r="AI3" s="376">
        <v>0</v>
      </c>
      <c r="AJ3" s="376">
        <v>0</v>
      </c>
      <c r="AK3" s="376">
        <v>0</v>
      </c>
      <c r="AL3" s="376">
        <v>0</v>
      </c>
      <c r="AM3" s="376">
        <v>0</v>
      </c>
      <c r="AN3" s="376">
        <v>0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6">
        <v>0</v>
      </c>
      <c r="AV3" s="376">
        <v>0</v>
      </c>
      <c r="AW3" s="376">
        <v>0</v>
      </c>
      <c r="AX3" s="376">
        <v>0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6">
        <v>0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76">
        <v>0</v>
      </c>
      <c r="L4" s="376">
        <v>0</v>
      </c>
      <c r="M4" s="376">
        <v>0</v>
      </c>
      <c r="N4" s="376">
        <v>0</v>
      </c>
      <c r="O4" s="376">
        <v>0</v>
      </c>
      <c r="P4" s="376">
        <v>0</v>
      </c>
      <c r="Q4" s="376">
        <v>0</v>
      </c>
      <c r="R4" s="376">
        <v>0</v>
      </c>
      <c r="S4" s="376">
        <v>0</v>
      </c>
      <c r="T4" s="376">
        <v>0</v>
      </c>
      <c r="U4" s="376">
        <v>0</v>
      </c>
      <c r="V4" s="376">
        <v>0</v>
      </c>
      <c r="W4" s="376">
        <v>0</v>
      </c>
      <c r="X4" s="376">
        <v>0</v>
      </c>
      <c r="Y4" s="376">
        <v>0</v>
      </c>
      <c r="Z4" s="376">
        <v>0</v>
      </c>
      <c r="AA4" s="376">
        <v>0</v>
      </c>
      <c r="AB4" s="376">
        <v>0</v>
      </c>
      <c r="AC4" s="376">
        <v>0</v>
      </c>
      <c r="AD4" s="376">
        <v>0</v>
      </c>
      <c r="AE4" s="376">
        <v>0</v>
      </c>
      <c r="AF4" s="376">
        <v>0</v>
      </c>
      <c r="AG4" s="376">
        <v>0</v>
      </c>
      <c r="AH4" s="376">
        <v>0</v>
      </c>
      <c r="AI4" s="376">
        <v>0</v>
      </c>
      <c r="AJ4" s="376">
        <v>0</v>
      </c>
      <c r="AK4" s="376">
        <v>0</v>
      </c>
      <c r="AL4" s="376">
        <v>0</v>
      </c>
      <c r="AM4" s="376">
        <v>0</v>
      </c>
      <c r="AN4" s="376">
        <v>0</v>
      </c>
      <c r="AO4" s="376">
        <v>0</v>
      </c>
      <c r="AP4" s="376">
        <v>0</v>
      </c>
      <c r="AQ4" s="376">
        <v>0</v>
      </c>
      <c r="AR4" s="376">
        <v>0</v>
      </c>
      <c r="AS4" s="376">
        <v>0</v>
      </c>
      <c r="AT4" s="376">
        <v>0</v>
      </c>
      <c r="AU4" s="376">
        <v>0</v>
      </c>
      <c r="AV4" s="376">
        <v>0</v>
      </c>
      <c r="AW4" s="376">
        <v>0</v>
      </c>
      <c r="AX4" s="376">
        <v>0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6">
        <v>0</v>
      </c>
      <c r="D5" s="376">
        <v>0</v>
      </c>
      <c r="E5" s="375">
        <v>0</v>
      </c>
      <c r="F5" s="376">
        <v>0</v>
      </c>
      <c r="G5" s="376">
        <v>0</v>
      </c>
      <c r="H5" s="376">
        <v>0</v>
      </c>
      <c r="I5" s="376">
        <v>0</v>
      </c>
      <c r="J5" s="376">
        <v>0</v>
      </c>
      <c r="K5" s="376">
        <v>0</v>
      </c>
      <c r="L5" s="376">
        <v>0</v>
      </c>
      <c r="M5" s="376">
        <v>0</v>
      </c>
      <c r="N5" s="377">
        <v>1</v>
      </c>
      <c r="O5" s="376">
        <v>0</v>
      </c>
      <c r="P5" s="377">
        <v>1</v>
      </c>
      <c r="Q5" s="376">
        <v>0</v>
      </c>
      <c r="R5" s="376">
        <v>0</v>
      </c>
      <c r="S5" s="376">
        <v>0</v>
      </c>
      <c r="T5" s="376">
        <v>0</v>
      </c>
      <c r="U5" s="376">
        <v>0</v>
      </c>
      <c r="V5" s="376">
        <v>0</v>
      </c>
      <c r="W5" s="376">
        <v>0</v>
      </c>
      <c r="X5" s="376">
        <v>0</v>
      </c>
      <c r="Y5" s="376">
        <v>0</v>
      </c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7">
        <v>1</v>
      </c>
      <c r="AF5" s="376">
        <v>0</v>
      </c>
      <c r="AG5" s="376">
        <v>0</v>
      </c>
      <c r="AH5" s="377">
        <v>1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0</v>
      </c>
      <c r="AP5" s="376">
        <v>0</v>
      </c>
      <c r="AQ5" s="376">
        <v>0</v>
      </c>
      <c r="AR5" s="376">
        <v>0</v>
      </c>
      <c r="AS5" s="376">
        <v>0</v>
      </c>
      <c r="AT5" s="376">
        <v>0</v>
      </c>
      <c r="AU5" s="376">
        <v>0</v>
      </c>
      <c r="AV5" s="376">
        <v>0</v>
      </c>
      <c r="AW5" s="376">
        <v>0</v>
      </c>
      <c r="AX5" s="376">
        <v>0</v>
      </c>
      <c r="AY5" s="376">
        <v>0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7">
        <v>1</v>
      </c>
      <c r="D6" s="376">
        <v>0</v>
      </c>
      <c r="E6" s="376">
        <v>0</v>
      </c>
      <c r="F6" s="375">
        <v>0</v>
      </c>
      <c r="G6" s="376">
        <v>0</v>
      </c>
      <c r="H6" s="376">
        <v>0</v>
      </c>
      <c r="I6" s="376">
        <v>0</v>
      </c>
      <c r="J6" s="376">
        <v>0</v>
      </c>
      <c r="K6" s="376">
        <v>0</v>
      </c>
      <c r="L6" s="376">
        <v>0</v>
      </c>
      <c r="M6" s="376">
        <v>0</v>
      </c>
      <c r="N6" s="376">
        <v>0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6">
        <v>0</v>
      </c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6">
        <v>0</v>
      </c>
      <c r="AV6" s="376">
        <v>0</v>
      </c>
      <c r="AW6" s="376">
        <v>0</v>
      </c>
      <c r="AX6" s="376">
        <v>0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6">
        <v>0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7">
        <v>1</v>
      </c>
      <c r="P7" s="376">
        <v>0</v>
      </c>
      <c r="Q7" s="376">
        <v>0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76">
        <v>0</v>
      </c>
      <c r="AD7" s="376">
        <v>0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6">
        <v>0</v>
      </c>
      <c r="AL7" s="376">
        <v>0</v>
      </c>
      <c r="AM7" s="376">
        <v>0</v>
      </c>
      <c r="AN7" s="377">
        <v>1</v>
      </c>
      <c r="AO7" s="376">
        <v>0</v>
      </c>
      <c r="AP7" s="376">
        <v>0</v>
      </c>
      <c r="AQ7" s="376">
        <v>0</v>
      </c>
      <c r="AR7" s="376">
        <v>0</v>
      </c>
      <c r="AS7" s="376">
        <v>0</v>
      </c>
      <c r="AT7" s="377">
        <v>1</v>
      </c>
      <c r="AU7" s="376">
        <v>0</v>
      </c>
      <c r="AV7" s="376">
        <v>0</v>
      </c>
      <c r="AW7" s="376">
        <v>0</v>
      </c>
      <c r="AX7" s="376">
        <v>0</v>
      </c>
      <c r="AY7" s="377">
        <v>1</v>
      </c>
      <c r="AZ7" s="376">
        <v>0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6">
        <v>0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7">
        <v>1</v>
      </c>
      <c r="AI8" s="376">
        <v>0</v>
      </c>
      <c r="AJ8" s="376">
        <v>0</v>
      </c>
      <c r="AK8" s="377">
        <v>1</v>
      </c>
      <c r="AL8" s="376">
        <v>0</v>
      </c>
      <c r="AM8" s="377">
        <v>1</v>
      </c>
      <c r="AN8" s="376">
        <v>0</v>
      </c>
      <c r="AO8" s="376">
        <v>0</v>
      </c>
      <c r="AP8" s="377">
        <v>1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</row>
    <row r="9" spans="1:52" ht="14.25" customHeight="1" x14ac:dyDescent="0.25">
      <c r="A9" s="239" t="s">
        <v>12</v>
      </c>
      <c r="B9" s="376">
        <v>0</v>
      </c>
      <c r="C9" s="377">
        <v>1</v>
      </c>
      <c r="D9" s="376">
        <v>0</v>
      </c>
      <c r="E9" s="376">
        <v>0</v>
      </c>
      <c r="F9" s="376">
        <v>0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7">
        <v>1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7">
        <v>1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76">
        <v>0</v>
      </c>
      <c r="E11" s="376">
        <v>0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7">
        <v>1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7">
        <v>1</v>
      </c>
      <c r="AE12" s="376">
        <v>0</v>
      </c>
      <c r="AF12" s="376">
        <v>0</v>
      </c>
      <c r="AG12" s="376">
        <v>0</v>
      </c>
      <c r="AH12" s="376">
        <v>0</v>
      </c>
      <c r="AI12" s="376">
        <v>0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7">
        <v>1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76">
        <v>0</v>
      </c>
      <c r="E13" s="376">
        <v>0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6">
        <v>0</v>
      </c>
      <c r="L13" s="376">
        <v>0</v>
      </c>
      <c r="M13" s="375">
        <v>0</v>
      </c>
      <c r="N13" s="376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</v>
      </c>
      <c r="AG13" s="376">
        <v>0</v>
      </c>
      <c r="AH13" s="376">
        <v>0</v>
      </c>
      <c r="AI13" s="377">
        <v>1</v>
      </c>
      <c r="AJ13" s="376">
        <v>0</v>
      </c>
      <c r="AK13" s="376">
        <v>0</v>
      </c>
      <c r="AL13" s="376">
        <v>0</v>
      </c>
      <c r="AM13" s="376">
        <v>0</v>
      </c>
      <c r="AN13" s="376">
        <v>0</v>
      </c>
      <c r="AO13" s="377">
        <v>1</v>
      </c>
      <c r="AP13" s="376">
        <v>0</v>
      </c>
      <c r="AQ13" s="376">
        <v>0</v>
      </c>
      <c r="AR13" s="376">
        <v>0</v>
      </c>
      <c r="AS13" s="376">
        <v>0</v>
      </c>
      <c r="AT13" s="376">
        <v>0</v>
      </c>
      <c r="AU13" s="376">
        <v>0</v>
      </c>
      <c r="AV13" s="376">
        <v>0</v>
      </c>
      <c r="AW13" s="377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6">
        <v>0</v>
      </c>
      <c r="D14" s="376">
        <v>0</v>
      </c>
      <c r="E14" s="377">
        <v>1</v>
      </c>
      <c r="F14" s="376">
        <v>0</v>
      </c>
      <c r="G14" s="376">
        <v>0</v>
      </c>
      <c r="H14" s="376">
        <v>0</v>
      </c>
      <c r="I14" s="376">
        <v>0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7">
        <v>1</v>
      </c>
      <c r="AF14" s="376">
        <v>0</v>
      </c>
      <c r="AG14" s="376">
        <v>0</v>
      </c>
      <c r="AH14" s="377">
        <v>1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7">
        <v>1</v>
      </c>
      <c r="AV14" s="377">
        <v>1</v>
      </c>
      <c r="AW14" s="376">
        <v>0</v>
      </c>
      <c r="AX14" s="377">
        <v>1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7">
        <v>1</v>
      </c>
      <c r="C15" s="376">
        <v>0</v>
      </c>
      <c r="D15" s="376">
        <v>0</v>
      </c>
      <c r="E15" s="376">
        <v>0</v>
      </c>
      <c r="F15" s="376">
        <v>0</v>
      </c>
      <c r="G15" s="377">
        <v>1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7">
        <v>1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6">
        <v>0</v>
      </c>
      <c r="E16" s="377">
        <v>1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0</v>
      </c>
      <c r="M16" s="376">
        <v>0</v>
      </c>
      <c r="N16" s="376">
        <v>0</v>
      </c>
      <c r="O16" s="376">
        <v>0</v>
      </c>
      <c r="P16" s="375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7">
        <v>1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7">
        <v>1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7">
        <v>1</v>
      </c>
      <c r="AR17" s="376">
        <v>0</v>
      </c>
      <c r="AS17" s="376">
        <v>0</v>
      </c>
      <c r="AT17" s="377">
        <v>1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7">
        <v>1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5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7">
        <v>1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6">
        <v>0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</v>
      </c>
      <c r="P20" s="376">
        <v>0</v>
      </c>
      <c r="Q20" s="376">
        <v>0</v>
      </c>
      <c r="R20" s="376">
        <v>0</v>
      </c>
      <c r="S20" s="376">
        <v>0</v>
      </c>
      <c r="T20" s="375">
        <v>0</v>
      </c>
      <c r="U20" s="376">
        <v>0</v>
      </c>
      <c r="V20" s="376">
        <v>0</v>
      </c>
      <c r="W20" s="376">
        <v>0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</v>
      </c>
      <c r="AL20" s="376">
        <v>0</v>
      </c>
      <c r="AM20" s="376">
        <v>0</v>
      </c>
      <c r="AN20" s="376">
        <v>0</v>
      </c>
      <c r="AO20" s="376">
        <v>0</v>
      </c>
      <c r="AP20" s="376">
        <v>0</v>
      </c>
      <c r="AQ20" s="376">
        <v>0</v>
      </c>
      <c r="AR20" s="377">
        <v>1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76">
        <v>0</v>
      </c>
      <c r="E21" s="376">
        <v>0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0</v>
      </c>
      <c r="R21" s="376">
        <v>0</v>
      </c>
      <c r="S21" s="376">
        <v>0</v>
      </c>
      <c r="T21" s="376">
        <v>0</v>
      </c>
      <c r="U21" s="375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5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6">
        <v>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0</v>
      </c>
      <c r="O25" s="376">
        <v>0</v>
      </c>
      <c r="P25" s="376">
        <v>0</v>
      </c>
      <c r="Q25" s="376">
        <v>0</v>
      </c>
      <c r="R25" s="376">
        <v>0</v>
      </c>
      <c r="S25" s="376">
        <v>0</v>
      </c>
      <c r="T25" s="376">
        <v>0</v>
      </c>
      <c r="U25" s="376">
        <v>0</v>
      </c>
      <c r="V25" s="376">
        <v>0</v>
      </c>
      <c r="W25" s="376">
        <v>0</v>
      </c>
      <c r="X25" s="376">
        <v>0</v>
      </c>
      <c r="Y25" s="375">
        <v>0</v>
      </c>
      <c r="Z25" s="376">
        <v>0</v>
      </c>
      <c r="AA25" s="376">
        <v>0</v>
      </c>
      <c r="AB25" s="376">
        <v>0</v>
      </c>
      <c r="AC25" s="376">
        <v>0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0</v>
      </c>
      <c r="AJ25" s="376">
        <v>0</v>
      </c>
      <c r="AK25" s="376">
        <v>0</v>
      </c>
      <c r="AL25" s="376">
        <v>0</v>
      </c>
      <c r="AM25" s="376">
        <v>0</v>
      </c>
      <c r="AN25" s="376">
        <v>0</v>
      </c>
      <c r="AO25" s="376">
        <v>0</v>
      </c>
      <c r="AP25" s="376">
        <v>0</v>
      </c>
      <c r="AQ25" s="376">
        <v>0</v>
      </c>
      <c r="AR25" s="376">
        <v>0</v>
      </c>
      <c r="AS25" s="377">
        <v>1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0</v>
      </c>
      <c r="V26" s="376">
        <v>0</v>
      </c>
      <c r="W26" s="376">
        <v>0</v>
      </c>
      <c r="X26" s="376">
        <v>0</v>
      </c>
      <c r="Y26" s="376">
        <v>0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6">
        <v>0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0</v>
      </c>
      <c r="AL26" s="376">
        <v>0</v>
      </c>
      <c r="AM26" s="376">
        <v>0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6">
        <v>0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6">
        <v>0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6">
        <v>0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6">
        <v>0</v>
      </c>
      <c r="AF28" s="376">
        <v>0</v>
      </c>
      <c r="AG28" s="376">
        <v>0</v>
      </c>
      <c r="AH28" s="376">
        <v>0</v>
      </c>
      <c r="AI28" s="376">
        <v>0</v>
      </c>
      <c r="AJ28" s="376">
        <v>0</v>
      </c>
      <c r="AK28" s="376">
        <v>0</v>
      </c>
      <c r="AL28" s="376">
        <v>0</v>
      </c>
      <c r="AM28" s="376">
        <v>0</v>
      </c>
      <c r="AN28" s="376">
        <v>0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7">
        <v>1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77">
        <v>1</v>
      </c>
      <c r="AL29" s="376">
        <v>0</v>
      </c>
      <c r="AM29" s="376">
        <v>0</v>
      </c>
      <c r="AN29" s="376">
        <v>0</v>
      </c>
      <c r="AO29" s="377">
        <v>1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7">
        <v>1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7">
        <v>1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76">
        <v>0</v>
      </c>
      <c r="AL30" s="376">
        <v>0</v>
      </c>
      <c r="AM30" s="376">
        <v>0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</row>
    <row r="31" spans="1:52" ht="14.25" customHeight="1" x14ac:dyDescent="0.25">
      <c r="A31" s="239" t="s">
        <v>34</v>
      </c>
      <c r="B31" s="376">
        <v>0</v>
      </c>
      <c r="C31" s="376">
        <v>0</v>
      </c>
      <c r="D31" s="376">
        <v>0</v>
      </c>
      <c r="E31" s="377">
        <v>1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7">
        <v>1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376">
        <v>0</v>
      </c>
      <c r="W31" s="376">
        <v>0</v>
      </c>
      <c r="X31" s="376">
        <v>0</v>
      </c>
      <c r="Y31" s="376">
        <v>0</v>
      </c>
      <c r="Z31" s="376">
        <v>0</v>
      </c>
      <c r="AA31" s="376">
        <v>0</v>
      </c>
      <c r="AB31" s="376">
        <v>0</v>
      </c>
      <c r="AC31" s="376">
        <v>0</v>
      </c>
      <c r="AD31" s="376">
        <v>0</v>
      </c>
      <c r="AE31" s="375">
        <v>0</v>
      </c>
      <c r="AF31" s="376">
        <v>0</v>
      </c>
      <c r="AG31" s="376">
        <v>0</v>
      </c>
      <c r="AH31" s="377">
        <v>1</v>
      </c>
      <c r="AI31" s="376">
        <v>0</v>
      </c>
      <c r="AJ31" s="376">
        <v>0</v>
      </c>
      <c r="AK31" s="376">
        <v>0</v>
      </c>
      <c r="AL31" s="376">
        <v>0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7">
        <v>1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7">
        <v>1</v>
      </c>
      <c r="AN32" s="377">
        <v>1</v>
      </c>
      <c r="AO32" s="376">
        <v>0</v>
      </c>
      <c r="AP32" s="377">
        <v>1</v>
      </c>
      <c r="AQ32" s="377">
        <v>1</v>
      </c>
      <c r="AR32" s="376">
        <v>0</v>
      </c>
      <c r="AS32" s="376">
        <v>0</v>
      </c>
      <c r="AT32" s="377">
        <v>1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7">
        <v>1</v>
      </c>
    </row>
    <row r="33" spans="1:52" ht="14.25" customHeight="1" x14ac:dyDescent="0.25">
      <c r="A33" s="239" t="s">
        <v>36</v>
      </c>
      <c r="B33" s="376">
        <v>0</v>
      </c>
      <c r="C33" s="376">
        <v>0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6">
        <v>0</v>
      </c>
      <c r="Z33" s="376">
        <v>0</v>
      </c>
      <c r="AA33" s="376">
        <v>0</v>
      </c>
      <c r="AB33" s="376">
        <v>0</v>
      </c>
      <c r="AC33" s="376">
        <v>0</v>
      </c>
      <c r="AD33" s="376">
        <v>0</v>
      </c>
      <c r="AE33" s="376">
        <v>0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7">
        <v>1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6">
        <v>0</v>
      </c>
      <c r="E34" s="377">
        <v>1</v>
      </c>
      <c r="F34" s="376">
        <v>0</v>
      </c>
      <c r="G34" s="376">
        <v>0</v>
      </c>
      <c r="H34" s="377">
        <v>1</v>
      </c>
      <c r="I34" s="376">
        <v>0</v>
      </c>
      <c r="J34" s="376">
        <v>0</v>
      </c>
      <c r="K34" s="377">
        <v>1</v>
      </c>
      <c r="L34" s="376">
        <v>0</v>
      </c>
      <c r="M34" s="376">
        <v>0</v>
      </c>
      <c r="N34" s="377">
        <v>1</v>
      </c>
      <c r="O34" s="376">
        <v>0</v>
      </c>
      <c r="P34" s="377">
        <v>1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v>0</v>
      </c>
      <c r="Y34" s="376">
        <v>0</v>
      </c>
      <c r="Z34" s="376">
        <v>0</v>
      </c>
      <c r="AA34" s="376">
        <v>0</v>
      </c>
      <c r="AB34" s="376">
        <v>0</v>
      </c>
      <c r="AC34" s="376">
        <v>0</v>
      </c>
      <c r="AD34" s="376">
        <v>0</v>
      </c>
      <c r="AE34" s="377">
        <v>1</v>
      </c>
      <c r="AF34" s="376">
        <v>0</v>
      </c>
      <c r="AG34" s="376">
        <v>0</v>
      </c>
      <c r="AH34" s="375">
        <v>0</v>
      </c>
      <c r="AI34" s="376">
        <v>0</v>
      </c>
      <c r="AJ34" s="376">
        <v>0</v>
      </c>
      <c r="AK34" s="377">
        <v>1</v>
      </c>
      <c r="AL34" s="376">
        <v>0</v>
      </c>
      <c r="AM34" s="377">
        <v>1</v>
      </c>
      <c r="AN34" s="376">
        <v>0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7">
        <v>1</v>
      </c>
      <c r="AW34" s="376">
        <v>0</v>
      </c>
      <c r="AX34" s="376">
        <v>0</v>
      </c>
      <c r="AY34" s="376">
        <v>0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7">
        <v>1</v>
      </c>
      <c r="N35" s="376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6">
        <v>0</v>
      </c>
      <c r="X35" s="376">
        <v>0</v>
      </c>
      <c r="Y35" s="376">
        <v>0</v>
      </c>
      <c r="Z35" s="376">
        <v>0</v>
      </c>
      <c r="AA35" s="376">
        <v>0</v>
      </c>
      <c r="AB35" s="376">
        <v>0</v>
      </c>
      <c r="AC35" s="376">
        <v>0</v>
      </c>
      <c r="AD35" s="376">
        <v>0</v>
      </c>
      <c r="AE35" s="376">
        <v>0</v>
      </c>
      <c r="AF35" s="376">
        <v>0</v>
      </c>
      <c r="AG35" s="376">
        <v>0</v>
      </c>
      <c r="AH35" s="376">
        <v>0</v>
      </c>
      <c r="AI35" s="375">
        <v>0</v>
      </c>
      <c r="AJ35" s="376">
        <v>0</v>
      </c>
      <c r="AK35" s="376">
        <v>0</v>
      </c>
      <c r="AL35" s="376">
        <v>0</v>
      </c>
      <c r="AM35" s="376">
        <v>0</v>
      </c>
      <c r="AN35" s="376">
        <v>0</v>
      </c>
      <c r="AO35" s="377">
        <v>1</v>
      </c>
      <c r="AP35" s="376">
        <v>0</v>
      </c>
      <c r="AQ35" s="376">
        <v>0</v>
      </c>
      <c r="AR35" s="376">
        <v>0</v>
      </c>
      <c r="AS35" s="376">
        <v>0</v>
      </c>
      <c r="AT35" s="376">
        <v>0</v>
      </c>
      <c r="AU35" s="376">
        <v>0</v>
      </c>
      <c r="AV35" s="376">
        <v>0</v>
      </c>
      <c r="AW35" s="377">
        <v>1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6">
        <v>0</v>
      </c>
      <c r="E36" s="376">
        <v>0</v>
      </c>
      <c r="F36" s="376">
        <v>0</v>
      </c>
      <c r="G36" s="376">
        <v>0</v>
      </c>
      <c r="H36" s="376">
        <v>0</v>
      </c>
      <c r="I36" s="376">
        <v>0</v>
      </c>
      <c r="J36" s="376">
        <v>0</v>
      </c>
      <c r="K36" s="376">
        <v>0</v>
      </c>
      <c r="L36" s="376">
        <v>0</v>
      </c>
      <c r="M36" s="376">
        <v>0</v>
      </c>
      <c r="N36" s="376">
        <v>0</v>
      </c>
      <c r="O36" s="376">
        <v>0</v>
      </c>
      <c r="P36" s="376">
        <v>0</v>
      </c>
      <c r="Q36" s="376">
        <v>0</v>
      </c>
      <c r="R36" s="376">
        <v>0</v>
      </c>
      <c r="S36" s="376">
        <v>0</v>
      </c>
      <c r="T36" s="376">
        <v>0</v>
      </c>
      <c r="U36" s="376">
        <v>0</v>
      </c>
      <c r="V36" s="376">
        <v>0</v>
      </c>
      <c r="W36" s="376">
        <v>0</v>
      </c>
      <c r="X36" s="376">
        <v>0</v>
      </c>
      <c r="Y36" s="376">
        <v>0</v>
      </c>
      <c r="Z36" s="376">
        <v>0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0</v>
      </c>
      <c r="AG36" s="376">
        <v>0</v>
      </c>
      <c r="AH36" s="376">
        <v>0</v>
      </c>
      <c r="AI36" s="376">
        <v>0</v>
      </c>
      <c r="AJ36" s="375">
        <v>0</v>
      </c>
      <c r="AK36" s="376">
        <v>0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6">
        <v>0</v>
      </c>
      <c r="H37" s="377">
        <v>1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7">
        <v>1</v>
      </c>
      <c r="AD37" s="376">
        <v>0</v>
      </c>
      <c r="AE37" s="376">
        <v>0</v>
      </c>
      <c r="AF37" s="376">
        <v>0</v>
      </c>
      <c r="AG37" s="376">
        <v>0</v>
      </c>
      <c r="AH37" s="377">
        <v>1</v>
      </c>
      <c r="AI37" s="376">
        <v>0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7">
        <v>1</v>
      </c>
      <c r="AP37" s="377">
        <v>1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7">
        <v>1</v>
      </c>
    </row>
    <row r="38" spans="1:52" ht="14.25" customHeight="1" x14ac:dyDescent="0.25">
      <c r="A38" s="239" t="s">
        <v>41</v>
      </c>
      <c r="B38" s="376">
        <v>0</v>
      </c>
      <c r="C38" s="376">
        <v>0</v>
      </c>
      <c r="D38" s="376">
        <v>0</v>
      </c>
      <c r="E38" s="376">
        <v>0</v>
      </c>
      <c r="F38" s="376">
        <v>0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376">
        <v>0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6">
        <v>0</v>
      </c>
      <c r="AF38" s="376">
        <v>0</v>
      </c>
      <c r="AG38" s="376">
        <v>0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7">
        <v>1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6">
        <v>0</v>
      </c>
      <c r="E39" s="376">
        <v>0</v>
      </c>
      <c r="F39" s="376">
        <v>0</v>
      </c>
      <c r="G39" s="376">
        <v>0</v>
      </c>
      <c r="H39" s="377">
        <v>1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6">
        <v>0</v>
      </c>
      <c r="X39" s="376">
        <v>0</v>
      </c>
      <c r="Y39" s="376">
        <v>0</v>
      </c>
      <c r="Z39" s="376">
        <v>0</v>
      </c>
      <c r="AA39" s="376">
        <v>0</v>
      </c>
      <c r="AB39" s="376">
        <v>0</v>
      </c>
      <c r="AC39" s="376">
        <v>0</v>
      </c>
      <c r="AD39" s="376">
        <v>0</v>
      </c>
      <c r="AE39" s="376">
        <v>0</v>
      </c>
      <c r="AF39" s="377">
        <v>1</v>
      </c>
      <c r="AG39" s="376">
        <v>0</v>
      </c>
      <c r="AH39" s="377">
        <v>1</v>
      </c>
      <c r="AI39" s="376">
        <v>0</v>
      </c>
      <c r="AJ39" s="376">
        <v>0</v>
      </c>
      <c r="AK39" s="376">
        <v>0</v>
      </c>
      <c r="AL39" s="376">
        <v>0</v>
      </c>
      <c r="AM39" s="375">
        <v>0</v>
      </c>
      <c r="AN39" s="376">
        <v>0</v>
      </c>
      <c r="AO39" s="376">
        <v>0</v>
      </c>
      <c r="AP39" s="377">
        <v>1</v>
      </c>
      <c r="AQ39" s="377">
        <v>1</v>
      </c>
      <c r="AR39" s="376">
        <v>0</v>
      </c>
      <c r="AS39" s="376">
        <v>0</v>
      </c>
      <c r="AT39" s="376">
        <v>0</v>
      </c>
      <c r="AU39" s="376">
        <v>0</v>
      </c>
      <c r="AV39" s="377">
        <v>1</v>
      </c>
      <c r="AW39" s="376">
        <v>0</v>
      </c>
      <c r="AX39" s="377">
        <v>1</v>
      </c>
      <c r="AY39" s="376">
        <v>0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76">
        <v>0</v>
      </c>
      <c r="D40" s="376">
        <v>0</v>
      </c>
      <c r="E40" s="376">
        <v>0</v>
      </c>
      <c r="F40" s="376">
        <v>0</v>
      </c>
      <c r="G40" s="377">
        <v>1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76">
        <v>0</v>
      </c>
      <c r="Z40" s="376">
        <v>0</v>
      </c>
      <c r="AA40" s="376">
        <v>0</v>
      </c>
      <c r="AB40" s="376">
        <v>0</v>
      </c>
      <c r="AC40" s="376">
        <v>0</v>
      </c>
      <c r="AD40" s="376">
        <v>0</v>
      </c>
      <c r="AE40" s="376">
        <v>0</v>
      </c>
      <c r="AF40" s="377">
        <v>1</v>
      </c>
      <c r="AG40" s="376">
        <v>0</v>
      </c>
      <c r="AH40" s="376">
        <v>0</v>
      </c>
      <c r="AI40" s="376">
        <v>0</v>
      </c>
      <c r="AJ40" s="376">
        <v>0</v>
      </c>
      <c r="AK40" s="376">
        <v>0</v>
      </c>
      <c r="AL40" s="376">
        <v>0</v>
      </c>
      <c r="AM40" s="376">
        <v>0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7">
        <v>1</v>
      </c>
      <c r="AU40" s="376">
        <v>0</v>
      </c>
      <c r="AV40" s="376">
        <v>0</v>
      </c>
      <c r="AW40" s="376">
        <v>0</v>
      </c>
      <c r="AX40" s="376">
        <v>0</v>
      </c>
      <c r="AY40" s="376">
        <v>0</v>
      </c>
      <c r="AZ40" s="377">
        <v>1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6">
        <v>0</v>
      </c>
      <c r="H41" s="376">
        <v>0</v>
      </c>
      <c r="I41" s="376">
        <v>0</v>
      </c>
      <c r="J41" s="377">
        <v>1</v>
      </c>
      <c r="K41" s="376">
        <v>0</v>
      </c>
      <c r="L41" s="377">
        <v>1</v>
      </c>
      <c r="M41" s="377">
        <v>1</v>
      </c>
      <c r="N41" s="376">
        <v>0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77">
        <v>1</v>
      </c>
      <c r="AD41" s="377">
        <v>1</v>
      </c>
      <c r="AE41" s="376">
        <v>0</v>
      </c>
      <c r="AF41" s="376">
        <v>0</v>
      </c>
      <c r="AG41" s="376">
        <v>0</v>
      </c>
      <c r="AH41" s="376">
        <v>0</v>
      </c>
      <c r="AI41" s="377">
        <v>1</v>
      </c>
      <c r="AJ41" s="376">
        <v>0</v>
      </c>
      <c r="AK41" s="377">
        <v>1</v>
      </c>
      <c r="AL41" s="376">
        <v>0</v>
      </c>
      <c r="AM41" s="376">
        <v>0</v>
      </c>
      <c r="AN41" s="376">
        <v>0</v>
      </c>
      <c r="AO41" s="375">
        <v>0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7">
        <v>1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6">
        <v>0</v>
      </c>
      <c r="H42" s="377">
        <v>1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76">
        <v>0</v>
      </c>
      <c r="AD42" s="376">
        <v>0</v>
      </c>
      <c r="AE42" s="376">
        <v>0</v>
      </c>
      <c r="AF42" s="377">
        <v>1</v>
      </c>
      <c r="AG42" s="376">
        <v>0</v>
      </c>
      <c r="AH42" s="376">
        <v>0</v>
      </c>
      <c r="AI42" s="376">
        <v>0</v>
      </c>
      <c r="AJ42" s="376">
        <v>0</v>
      </c>
      <c r="AK42" s="377">
        <v>1</v>
      </c>
      <c r="AL42" s="376">
        <v>0</v>
      </c>
      <c r="AM42" s="377">
        <v>1</v>
      </c>
      <c r="AN42" s="376">
        <v>0</v>
      </c>
      <c r="AO42" s="376">
        <v>0</v>
      </c>
      <c r="AP42" s="375">
        <v>0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7">
        <v>1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6">
        <v>0</v>
      </c>
      <c r="H43" s="376">
        <v>0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7">
        <v>1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76">
        <v>0</v>
      </c>
      <c r="AD43" s="376">
        <v>0</v>
      </c>
      <c r="AE43" s="376">
        <v>0</v>
      </c>
      <c r="AF43" s="377">
        <v>1</v>
      </c>
      <c r="AG43" s="376">
        <v>0</v>
      </c>
      <c r="AH43" s="376">
        <v>0</v>
      </c>
      <c r="AI43" s="376">
        <v>0</v>
      </c>
      <c r="AJ43" s="376">
        <v>0</v>
      </c>
      <c r="AK43" s="376">
        <v>0</v>
      </c>
      <c r="AL43" s="376">
        <v>0</v>
      </c>
      <c r="AM43" s="377">
        <v>1</v>
      </c>
      <c r="AN43" s="376">
        <v>0</v>
      </c>
      <c r="AO43" s="376">
        <v>0</v>
      </c>
      <c r="AP43" s="376">
        <v>0</v>
      </c>
      <c r="AQ43" s="375">
        <v>0</v>
      </c>
      <c r="AR43" s="376">
        <v>0</v>
      </c>
      <c r="AS43" s="376">
        <v>0</v>
      </c>
      <c r="AT43" s="376">
        <v>0</v>
      </c>
      <c r="AU43" s="376">
        <v>0</v>
      </c>
      <c r="AV43" s="376">
        <v>0</v>
      </c>
      <c r="AW43" s="376">
        <v>0</v>
      </c>
      <c r="AX43" s="377">
        <v>1</v>
      </c>
      <c r="AY43" s="376">
        <v>0</v>
      </c>
      <c r="AZ43" s="376">
        <v>0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6">
        <v>0</v>
      </c>
      <c r="E44" s="376">
        <v>0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376">
        <v>0</v>
      </c>
      <c r="Q44" s="376">
        <v>0</v>
      </c>
      <c r="R44" s="376">
        <v>0</v>
      </c>
      <c r="S44" s="376">
        <v>0</v>
      </c>
      <c r="T44" s="377">
        <v>1</v>
      </c>
      <c r="U44" s="376">
        <v>0</v>
      </c>
      <c r="V44" s="376">
        <v>0</v>
      </c>
      <c r="W44" s="376">
        <v>0</v>
      </c>
      <c r="X44" s="376">
        <v>0</v>
      </c>
      <c r="Y44" s="376">
        <v>0</v>
      </c>
      <c r="Z44" s="376">
        <v>0</v>
      </c>
      <c r="AA44" s="376">
        <v>0</v>
      </c>
      <c r="AB44" s="376">
        <v>0</v>
      </c>
      <c r="AC44" s="376">
        <v>0</v>
      </c>
      <c r="AD44" s="376">
        <v>0</v>
      </c>
      <c r="AE44" s="376">
        <v>0</v>
      </c>
      <c r="AF44" s="376">
        <v>0</v>
      </c>
      <c r="AG44" s="376">
        <v>0</v>
      </c>
      <c r="AH44" s="376">
        <v>0</v>
      </c>
      <c r="AI44" s="376">
        <v>0</v>
      </c>
      <c r="AJ44" s="376">
        <v>0</v>
      </c>
      <c r="AK44" s="376">
        <v>0</v>
      </c>
      <c r="AL44" s="376">
        <v>0</v>
      </c>
      <c r="AM44" s="376">
        <v>0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6">
        <v>0</v>
      </c>
      <c r="AT44" s="376">
        <v>0</v>
      </c>
      <c r="AU44" s="376">
        <v>0</v>
      </c>
      <c r="AV44" s="376">
        <v>0</v>
      </c>
      <c r="AW44" s="376">
        <v>0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6">
        <v>0</v>
      </c>
      <c r="E45" s="376">
        <v>0</v>
      </c>
      <c r="F45" s="376">
        <v>0</v>
      </c>
      <c r="G45" s="376">
        <v>0</v>
      </c>
      <c r="H45" s="376">
        <v>0</v>
      </c>
      <c r="I45" s="376">
        <v>0</v>
      </c>
      <c r="J45" s="376">
        <v>0</v>
      </c>
      <c r="K45" s="376">
        <v>0</v>
      </c>
      <c r="L45" s="376">
        <v>0</v>
      </c>
      <c r="M45" s="376">
        <v>0</v>
      </c>
      <c r="N45" s="376">
        <v>0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0</v>
      </c>
      <c r="U45" s="376">
        <v>0</v>
      </c>
      <c r="V45" s="376">
        <v>0</v>
      </c>
      <c r="W45" s="376">
        <v>0</v>
      </c>
      <c r="X45" s="376">
        <v>0</v>
      </c>
      <c r="Y45" s="377">
        <v>1</v>
      </c>
      <c r="Z45" s="376">
        <v>0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0</v>
      </c>
      <c r="AG45" s="377">
        <v>1</v>
      </c>
      <c r="AH45" s="376">
        <v>0</v>
      </c>
      <c r="AI45" s="376">
        <v>0</v>
      </c>
      <c r="AJ45" s="376">
        <v>0</v>
      </c>
      <c r="AK45" s="376">
        <v>0</v>
      </c>
      <c r="AL45" s="376">
        <v>0</v>
      </c>
      <c r="AM45" s="376">
        <v>0</v>
      </c>
      <c r="AN45" s="376">
        <v>0</v>
      </c>
      <c r="AO45" s="376">
        <v>0</v>
      </c>
      <c r="AP45" s="376">
        <v>0</v>
      </c>
      <c r="AQ45" s="376">
        <v>0</v>
      </c>
      <c r="AR45" s="376">
        <v>0</v>
      </c>
      <c r="AS45" s="375">
        <v>0</v>
      </c>
      <c r="AT45" s="376">
        <v>0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7">
        <v>1</v>
      </c>
      <c r="C46" s="376">
        <v>0</v>
      </c>
      <c r="D46" s="376">
        <v>0</v>
      </c>
      <c r="E46" s="376">
        <v>0</v>
      </c>
      <c r="F46" s="376">
        <v>0</v>
      </c>
      <c r="G46" s="377">
        <v>1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7">
        <v>1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7">
        <v>1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7">
        <v>1</v>
      </c>
      <c r="AO46" s="376">
        <v>0</v>
      </c>
      <c r="AP46" s="376">
        <v>0</v>
      </c>
      <c r="AQ46" s="376">
        <v>0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</row>
    <row r="47" spans="1:52" ht="14.25" customHeight="1" x14ac:dyDescent="0.25">
      <c r="A47" s="239" t="s">
        <v>50</v>
      </c>
      <c r="B47" s="376">
        <v>0</v>
      </c>
      <c r="C47" s="376">
        <v>0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7">
        <v>1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7">
        <v>1</v>
      </c>
      <c r="AM47" s="376">
        <v>0</v>
      </c>
      <c r="AN47" s="376">
        <v>0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6">
        <v>0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7">
        <v>1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7">
        <v>1</v>
      </c>
      <c r="AI48" s="376">
        <v>0</v>
      </c>
      <c r="AJ48" s="376">
        <v>0</v>
      </c>
      <c r="AK48" s="376">
        <v>0</v>
      </c>
      <c r="AL48" s="376">
        <v>0</v>
      </c>
      <c r="AM48" s="377">
        <v>1</v>
      </c>
      <c r="AN48" s="376">
        <v>0</v>
      </c>
      <c r="AO48" s="376">
        <v>0</v>
      </c>
      <c r="AP48" s="376">
        <v>0</v>
      </c>
      <c r="AQ48" s="376">
        <v>0</v>
      </c>
      <c r="AR48" s="376">
        <v>0</v>
      </c>
      <c r="AS48" s="376">
        <v>0</v>
      </c>
      <c r="AT48" s="376">
        <v>0</v>
      </c>
      <c r="AU48" s="376">
        <v>0</v>
      </c>
      <c r="AV48" s="375">
        <v>0</v>
      </c>
      <c r="AW48" s="376">
        <v>0</v>
      </c>
      <c r="AX48" s="377">
        <v>1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7">
        <v>1</v>
      </c>
      <c r="N49" s="376">
        <v>0</v>
      </c>
      <c r="O49" s="376">
        <v>0</v>
      </c>
      <c r="P49" s="376">
        <v>0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7">
        <v>1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0</v>
      </c>
      <c r="AT49" s="376">
        <v>0</v>
      </c>
      <c r="AU49" s="376">
        <v>0</v>
      </c>
      <c r="AV49" s="376">
        <v>0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76">
        <v>0</v>
      </c>
      <c r="D50" s="376">
        <v>0</v>
      </c>
      <c r="E50" s="376">
        <v>0</v>
      </c>
      <c r="F50" s="376">
        <v>0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7">
        <v>1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6">
        <v>0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6">
        <v>0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7">
        <v>1</v>
      </c>
      <c r="AN50" s="376">
        <v>0</v>
      </c>
      <c r="AO50" s="376">
        <v>0</v>
      </c>
      <c r="AP50" s="376">
        <v>0</v>
      </c>
      <c r="AQ50" s="377">
        <v>1</v>
      </c>
      <c r="AR50" s="376">
        <v>0</v>
      </c>
      <c r="AS50" s="376">
        <v>0</v>
      </c>
      <c r="AT50" s="376">
        <v>0</v>
      </c>
      <c r="AU50" s="376">
        <v>0</v>
      </c>
      <c r="AV50" s="377">
        <v>1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6">
        <v>0</v>
      </c>
      <c r="F51" s="376">
        <v>0</v>
      </c>
      <c r="G51" s="377">
        <v>1</v>
      </c>
      <c r="H51" s="376">
        <v>0</v>
      </c>
      <c r="I51" s="376">
        <v>0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7">
        <v>1</v>
      </c>
      <c r="P51" s="376">
        <v>0</v>
      </c>
      <c r="Q51" s="376">
        <v>0</v>
      </c>
      <c r="R51" s="376">
        <v>0</v>
      </c>
      <c r="S51" s="377">
        <v>1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0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0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7">
        <v>1</v>
      </c>
      <c r="AG52" s="376">
        <v>0</v>
      </c>
      <c r="AH52" s="376">
        <v>0</v>
      </c>
      <c r="AI52" s="376">
        <v>0</v>
      </c>
      <c r="AJ52" s="376">
        <v>0</v>
      </c>
      <c r="AK52" s="377">
        <v>1</v>
      </c>
      <c r="AL52" s="376">
        <v>0</v>
      </c>
      <c r="AM52" s="376">
        <v>0</v>
      </c>
      <c r="AN52" s="377">
        <v>1</v>
      </c>
      <c r="AO52" s="377">
        <v>1</v>
      </c>
      <c r="AP52" s="377">
        <v>1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1:52" ht="14.2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1:52" ht="14.2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1:52" ht="14.2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1:52" ht="14.2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1:52" ht="14.2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52" ht="14.2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1:52" ht="14.2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1:52" ht="14.2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1:52" ht="14.2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1:52" ht="14.2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1:52" ht="14.2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1:52" ht="14.2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1:52" ht="14.2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1:52" ht="14.2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1:52" ht="14.2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1:52" ht="14.2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1:52" ht="14.2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1:52" ht="14.2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1:52" ht="14.2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1:52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1:52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1:52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1:52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1:52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1:52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1:52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1:52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1:52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1:52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1:52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1:52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1:52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1:52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1:52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1:52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1:52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1:52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1:52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1:52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1:52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1:52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1:52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1:52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1:52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1:52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1:52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1:52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1:52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1:52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1:52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1:52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1:52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1:52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1:52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1:52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1:52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1:52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1:52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1:52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1:52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1:52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1:52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1:52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1:52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1:52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1:52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1:52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1:52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1:52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1:52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1:52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1:52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1:52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1:52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1:52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1:52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1:52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1:52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1:52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1:52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1:52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1:52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1:52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1:52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1:52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1:52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1:52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1:52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1:52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1:52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1:52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1:52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1:52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1:52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1:52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1:52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1:52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1:52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1:52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1:52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1:52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1:52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1:52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1:52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1:52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1:52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1:52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1:52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1:52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1:52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1:52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1:52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1:52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1:52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1:52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1:52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1:52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1:52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1:52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1:52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1:52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1:52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1:52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1:52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1:52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1:52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1:52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1:52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1:52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1:52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1:52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1:52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1:52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1:52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1:52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1:52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1:52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1:52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1:52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1:52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1:52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1:52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1:52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1:52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1:52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1:52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1:52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1:52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1:52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1:52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1:52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1:52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1:52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1:52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1:52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1:52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1:52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1:52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1:52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1:52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1:52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1:52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1:52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1:52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1:52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1:52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1:52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1:52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1:52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1:52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1:52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1:52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1:52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1:52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1:52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1:52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1:52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1:52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1:52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1:52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1:52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1:52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1:52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1:52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1:52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1:52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1:52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1:52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1:52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1:52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1:52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1:52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1:52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1:52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1:52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1:52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1:52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1:52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1:52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1:52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1:52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1:52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1:52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1:52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1:52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1:52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1:52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1:52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1:52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1:52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1:52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1:52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1:52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1:52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1:52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1:52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1:52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1:52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1:52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1:52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1:52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1:52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1:52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1:52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1:52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1:52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1:52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1:52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1:52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1:52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1:52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1:52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1:52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1:52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1:52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1:52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1:52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1:52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1:52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1:52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1:52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1:52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1:52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1:52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1:52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1:52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1:52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1:52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1:52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1:52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1:52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1:52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1:52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1:52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1:52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1:52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1:52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1:52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1:52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1:52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1:52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1:52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1:52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1:52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1:52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1:52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1:52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1:52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1:52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1:52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1:52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1:52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1:52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1:52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1:52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1:52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1:52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1:52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1:52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1:52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1:52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1:52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1:52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1:52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1:52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1:52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1:52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1:52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1:52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1:52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1:52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1:52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1:52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1:52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1:52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1:52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1:52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1:52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1:52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1:52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1:52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1:52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1:52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1:52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1:52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1:52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1:52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1:52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1:52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1:52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1:52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1:52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1:52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1:52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1:52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1:52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1:52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1:52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1:52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1:52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1:52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1:52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1:52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1:52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1:52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1:52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1:52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1:52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1:52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1:52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1:52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1:52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1:52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1:52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1:52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1:52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1:52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1:52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1:52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1:52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1:52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1:52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1:52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1:52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1:52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1:52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1:52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1:52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1:52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1:52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1:52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1:52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1:52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1:52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1:52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1:52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1:52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1:52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1:52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1:52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1:52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1:52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1:52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1:52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1:52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1:52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1:52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1:52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1:52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1:52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1:52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1:52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1:52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1:52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1:52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1:52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1:52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1:52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1:52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1:52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1:52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1:52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1:52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1:52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1:52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1:52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1:52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1:52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1:52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1:52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1:52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1:52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1:52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1:52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1:52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1:52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1:52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1:52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1:52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1:52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1:52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1:52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1:52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1:52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1:52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1:52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1:52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1:52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1:52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1:52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1:52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1:52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1:52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1:52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1:52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1:52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1:52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1:52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1:52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1:52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1:52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1:52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1:52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1:52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1:52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1:52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1:52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1:52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1:52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1:52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1:52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1:52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1:52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1:52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1:52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1:52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1:52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1:52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1:52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1:52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1:52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1:52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1:52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1:52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1:52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1:52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1:52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1:52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1:52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1:52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1:52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1:52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1:52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1:52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1:52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1:52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1:52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1:52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1:52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1:52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1:52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1:52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1:52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1:52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1:52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1:52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1:52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1:52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1:52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1:52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1:52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1:52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1:52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1:52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1:52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1:52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1:52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1:52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1:52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1:52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1:52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1:52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1:52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1:52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1:52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1:52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1:52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1:52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1:52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1:52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1:52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1:52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1:52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1:52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1:52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1:52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1:52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1:52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1:52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1:52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1:52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1:52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1:52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1:52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1:52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1:52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1:52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1:52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1:52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1:52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1:52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1:52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1:52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1:52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1:52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1:52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1:52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1:52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1:52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1:52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1:52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1:52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1:52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1:52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1:52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1:52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1:52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1:52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1:52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1:52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1:52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1:52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1:52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1:52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1:52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1:52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1:52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1:52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1:52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1:52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1:52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1:52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1:52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1:52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1:52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1:52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1:52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1:52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1:52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1:52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1:52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1:52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1:52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1:52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1:52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1:52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1:52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1:52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1:52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1:52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1:52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1:52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1:52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1:52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1:52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1:52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1:52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1:52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1:52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1:52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1:52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1:52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1:52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1:52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1:52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1:52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1:52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1:52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1:52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1:52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1:52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1:52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1:52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1:52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1:52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1:52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1:52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1:52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1:52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1:52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1:52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1:52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1:52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1:52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1:52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1:52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1:52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1:52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1:52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1:52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1:52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1:52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1:52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1:52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1:52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1:52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1:52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1:52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1:52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1:52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1:52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1:52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1:52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1:52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1:52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1:52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1:52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1:52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1:52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1:52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1:52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1:52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1:52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1:52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1:52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1:52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1:52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1:52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1:52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1:52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1:52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1:52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1:52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1:52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1:52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1:52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1:52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1:52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1:52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1:52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1:52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1:52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1:52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1:52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1:52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1:52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1:52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1:52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1:52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1:52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1:52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1:52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1:52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1:52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1:52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1:52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1:52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1:52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1:52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1:52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1:52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1:52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1:52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1:52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1:52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1:52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1:52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1:52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1:52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1:52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1:52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1:52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1:52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1:52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1:52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1:52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1:52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1:52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1:52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1:52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1:52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1:52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1:52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1:52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1:52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1:52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1:52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1:52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1:52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1:52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1:52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1:52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1:52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1:52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1:52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1:52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1:52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1:52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1:52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1:52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1:52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1:52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1:52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1:52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1:52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1:52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1:52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1:52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1:52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1:52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1:52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1:52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1:52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1:52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1:52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1:52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1:52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1:52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1:52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1:52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1:52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1:52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1:52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1:52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1:52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1:52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1:52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1:52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1:52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1:52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1:52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1:52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1:52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1:52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1:52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1:52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1:52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1:52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1:52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1:52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1:52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1:52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1:52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1:52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1:52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1:52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1:52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1:52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1:52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1:52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1:52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1:52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1:52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1:52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1:52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1:52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1:52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1:52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1:52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1:52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1:52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1:52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1:52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1:52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1:52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1:52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1:52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1:52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1:52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1:52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1:52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1:52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1:52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1:52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1:52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1:52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1:52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1:52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1:52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1:52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1:52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1:52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1:52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1:52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1:52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1:52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1:52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1:52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1:52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1:52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1:52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1:52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1:52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1:52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1:52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1:52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1:52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1:52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1:52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1:52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1:52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1:52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1:52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1:52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1:52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1:52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1:52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1:52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1:52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1:52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1:52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1:52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1:52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1:52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1:52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1:52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1:52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1:52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1:52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1:52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1:52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1:52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1:52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1:52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1:52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1:52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1:52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1:52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1:52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1:52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1:52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1:52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1:52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1:52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1:52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1:52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1:52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1:52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1:52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1:52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1:52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1:52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1:52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1:52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1:52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1:52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1:52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1:52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1:52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1:52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1:52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1:52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1:52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1:52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1:52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1:52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1:52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1:52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1:52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1:52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1:52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1:52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1:52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1:52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1:52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1:52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1:52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1:52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1:52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1:52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1:52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1:52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1:52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1:52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1:52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1:52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1:52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1:52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1:52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1:52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1:52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1:52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1:52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1:52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1:52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1:52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1:52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1:52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1:52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1:52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1:52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1:52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1:52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1:52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1:52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1:52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1:52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1:52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1:52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1:52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1:52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1:52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1:52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1:52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1:52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1:52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1:52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1:52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1:52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1:52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1:52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1:52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1:52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1:52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1:52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1:52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1:52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1:52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1:52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1:52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1:52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1:52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1:52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1:52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1:52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1:52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1:52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1:52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1:52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1:52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1:52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1:52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1:52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1:52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1:52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1:52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1:52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1:52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1:52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1:52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1:52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1:52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1:52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1:52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1:52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1:52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1:52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D9EAD5"/>
  </sheetPr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17.625" customWidth="1"/>
    <col min="2" max="52" width="7.625" customWidth="1"/>
  </cols>
  <sheetData>
    <row r="1" spans="1:52" ht="14.25" customHeight="1" x14ac:dyDescent="0.25">
      <c r="A1" s="372" t="s">
        <v>1096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6">
        <v>0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6">
        <v>0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7">
        <v>0.5</v>
      </c>
      <c r="F3" s="378">
        <v>0.75</v>
      </c>
      <c r="G3" s="376">
        <v>0</v>
      </c>
      <c r="H3" s="376">
        <v>0</v>
      </c>
      <c r="I3" s="379">
        <v>1</v>
      </c>
      <c r="J3" s="376">
        <v>0</v>
      </c>
      <c r="K3" s="376">
        <v>0</v>
      </c>
      <c r="L3" s="376">
        <v>0</v>
      </c>
      <c r="M3" s="376">
        <v>0</v>
      </c>
      <c r="N3" s="377">
        <v>0.5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7">
        <v>0.5</v>
      </c>
      <c r="Z3" s="376">
        <v>0</v>
      </c>
      <c r="AA3" s="376">
        <v>0</v>
      </c>
      <c r="AB3" s="379">
        <v>1</v>
      </c>
      <c r="AC3" s="376">
        <v>0</v>
      </c>
      <c r="AD3" s="376">
        <v>0</v>
      </c>
      <c r="AE3" s="377">
        <v>0.5</v>
      </c>
      <c r="AF3" s="376">
        <v>0</v>
      </c>
      <c r="AG3" s="379">
        <v>1</v>
      </c>
      <c r="AH3" s="376">
        <v>0</v>
      </c>
      <c r="AI3" s="376">
        <v>0</v>
      </c>
      <c r="AJ3" s="376">
        <v>0</v>
      </c>
      <c r="AK3" s="376">
        <v>0</v>
      </c>
      <c r="AL3" s="378">
        <v>0.75</v>
      </c>
      <c r="AM3" s="376">
        <v>0</v>
      </c>
      <c r="AN3" s="380">
        <v>0.25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9">
        <v>1</v>
      </c>
      <c r="AV3" s="377">
        <v>0.5</v>
      </c>
      <c r="AW3" s="376">
        <v>0</v>
      </c>
      <c r="AX3" s="380">
        <v>0.25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7">
        <v>0.5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80">
        <v>0.25</v>
      </c>
      <c r="L4" s="376">
        <v>0</v>
      </c>
      <c r="M4" s="380">
        <v>0.25</v>
      </c>
      <c r="N4" s="376">
        <v>0</v>
      </c>
      <c r="O4" s="376">
        <v>0</v>
      </c>
      <c r="P4" s="378">
        <v>0.75</v>
      </c>
      <c r="Q4" s="376">
        <v>0</v>
      </c>
      <c r="R4" s="379">
        <v>1</v>
      </c>
      <c r="S4" s="376">
        <v>0</v>
      </c>
      <c r="T4" s="379">
        <v>1</v>
      </c>
      <c r="U4" s="380">
        <v>0.25</v>
      </c>
      <c r="V4" s="376">
        <v>0</v>
      </c>
      <c r="W4" s="376">
        <v>0</v>
      </c>
      <c r="X4" s="379">
        <v>1</v>
      </c>
      <c r="Y4" s="379">
        <v>1</v>
      </c>
      <c r="Z4" s="379">
        <v>1</v>
      </c>
      <c r="AA4" s="376">
        <v>0</v>
      </c>
      <c r="AB4" s="376">
        <v>0</v>
      </c>
      <c r="AC4" s="376">
        <v>0</v>
      </c>
      <c r="AD4" s="376">
        <v>0</v>
      </c>
      <c r="AE4" s="377">
        <v>0.5</v>
      </c>
      <c r="AF4" s="376">
        <v>0</v>
      </c>
      <c r="AG4" s="376">
        <v>0</v>
      </c>
      <c r="AH4" s="377">
        <v>0.5</v>
      </c>
      <c r="AI4" s="380">
        <v>0.25</v>
      </c>
      <c r="AJ4" s="379">
        <v>1</v>
      </c>
      <c r="AK4" s="376">
        <v>0</v>
      </c>
      <c r="AL4" s="376">
        <v>0</v>
      </c>
      <c r="AM4" s="377">
        <v>0.5</v>
      </c>
      <c r="AN4" s="376">
        <v>0</v>
      </c>
      <c r="AO4" s="376">
        <v>0</v>
      </c>
      <c r="AP4" s="376">
        <v>0</v>
      </c>
      <c r="AQ4" s="376">
        <v>0</v>
      </c>
      <c r="AR4" s="379">
        <v>1</v>
      </c>
      <c r="AS4" s="379">
        <v>1</v>
      </c>
      <c r="AT4" s="376">
        <v>0</v>
      </c>
      <c r="AU4" s="376">
        <v>0</v>
      </c>
      <c r="AV4" s="377">
        <v>0.5</v>
      </c>
      <c r="AW4" s="380">
        <v>0.25</v>
      </c>
      <c r="AX4" s="376">
        <v>0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7">
        <v>0.5</v>
      </c>
      <c r="D5" s="377">
        <v>0.5</v>
      </c>
      <c r="E5" s="375">
        <v>0</v>
      </c>
      <c r="F5" s="377">
        <v>0.5</v>
      </c>
      <c r="G5" s="376">
        <v>0</v>
      </c>
      <c r="H5" s="376">
        <v>0</v>
      </c>
      <c r="I5" s="377">
        <v>0.5</v>
      </c>
      <c r="J5" s="376">
        <v>0</v>
      </c>
      <c r="K5" s="380">
        <v>0.25</v>
      </c>
      <c r="L5" s="376">
        <v>0</v>
      </c>
      <c r="M5" s="380">
        <v>0.25</v>
      </c>
      <c r="N5" s="379">
        <v>1</v>
      </c>
      <c r="O5" s="376">
        <v>0</v>
      </c>
      <c r="P5" s="379">
        <v>1</v>
      </c>
      <c r="Q5" s="376">
        <v>0</v>
      </c>
      <c r="R5" s="377">
        <v>0.5</v>
      </c>
      <c r="S5" s="376">
        <v>0</v>
      </c>
      <c r="T5" s="377">
        <v>0.5</v>
      </c>
      <c r="U5" s="380">
        <v>0.25</v>
      </c>
      <c r="V5" s="376">
        <v>0</v>
      </c>
      <c r="W5" s="376">
        <v>0</v>
      </c>
      <c r="X5" s="378">
        <v>0.75</v>
      </c>
      <c r="Y5" s="379">
        <v>1</v>
      </c>
      <c r="Z5" s="377">
        <v>0.5</v>
      </c>
      <c r="AA5" s="376">
        <v>0</v>
      </c>
      <c r="AB5" s="377">
        <v>0.5</v>
      </c>
      <c r="AC5" s="376">
        <v>0</v>
      </c>
      <c r="AD5" s="376">
        <v>0</v>
      </c>
      <c r="AE5" s="379">
        <v>1</v>
      </c>
      <c r="AF5" s="376">
        <v>0</v>
      </c>
      <c r="AG5" s="377">
        <v>0.5</v>
      </c>
      <c r="AH5" s="379">
        <v>1</v>
      </c>
      <c r="AI5" s="380">
        <v>0.25</v>
      </c>
      <c r="AJ5" s="377">
        <v>0.5</v>
      </c>
      <c r="AK5" s="376">
        <v>0</v>
      </c>
      <c r="AL5" s="377">
        <v>0.5</v>
      </c>
      <c r="AM5" s="379">
        <v>1</v>
      </c>
      <c r="AN5" s="380">
        <v>0.25</v>
      </c>
      <c r="AO5" s="376">
        <v>0</v>
      </c>
      <c r="AP5" s="376">
        <v>0</v>
      </c>
      <c r="AQ5" s="376">
        <v>0</v>
      </c>
      <c r="AR5" s="377">
        <v>0.5</v>
      </c>
      <c r="AS5" s="377">
        <v>0.5</v>
      </c>
      <c r="AT5" s="376">
        <v>0</v>
      </c>
      <c r="AU5" s="377">
        <v>0.5</v>
      </c>
      <c r="AV5" s="379">
        <v>1</v>
      </c>
      <c r="AW5" s="380">
        <v>0.25</v>
      </c>
      <c r="AX5" s="380">
        <v>0.25</v>
      </c>
      <c r="AY5" s="376">
        <v>0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8">
        <v>0.75</v>
      </c>
      <c r="D6" s="376">
        <v>0</v>
      </c>
      <c r="E6" s="377">
        <v>0.5</v>
      </c>
      <c r="F6" s="375">
        <v>0</v>
      </c>
      <c r="G6" s="376">
        <v>0</v>
      </c>
      <c r="H6" s="376">
        <v>0</v>
      </c>
      <c r="I6" s="378">
        <v>0.75</v>
      </c>
      <c r="J6" s="376">
        <v>0</v>
      </c>
      <c r="K6" s="376">
        <v>0</v>
      </c>
      <c r="L6" s="376">
        <v>0</v>
      </c>
      <c r="M6" s="376">
        <v>0</v>
      </c>
      <c r="N6" s="377">
        <v>0.5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7">
        <v>0.5</v>
      </c>
      <c r="Z6" s="376">
        <v>0</v>
      </c>
      <c r="AA6" s="376">
        <v>0</v>
      </c>
      <c r="AB6" s="378">
        <v>0.75</v>
      </c>
      <c r="AC6" s="376">
        <v>0</v>
      </c>
      <c r="AD6" s="376">
        <v>0</v>
      </c>
      <c r="AE6" s="377">
        <v>0.5</v>
      </c>
      <c r="AF6" s="376">
        <v>0</v>
      </c>
      <c r="AG6" s="378">
        <v>0.75</v>
      </c>
      <c r="AH6" s="376">
        <v>0</v>
      </c>
      <c r="AI6" s="376">
        <v>0</v>
      </c>
      <c r="AJ6" s="376">
        <v>0</v>
      </c>
      <c r="AK6" s="376">
        <v>0</v>
      </c>
      <c r="AL6" s="379">
        <v>1</v>
      </c>
      <c r="AM6" s="376">
        <v>0</v>
      </c>
      <c r="AN6" s="380">
        <v>0.25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8">
        <v>0.75</v>
      </c>
      <c r="AV6" s="377">
        <v>0.5</v>
      </c>
      <c r="AW6" s="376">
        <v>0</v>
      </c>
      <c r="AX6" s="380">
        <v>0.25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7">
        <v>0.5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6">
        <v>0</v>
      </c>
      <c r="P7" s="376">
        <v>0</v>
      </c>
      <c r="Q7" s="378">
        <v>0.75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80">
        <v>0.25</v>
      </c>
      <c r="AD7" s="380">
        <v>0.25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7">
        <v>0.5</v>
      </c>
      <c r="AL7" s="376">
        <v>0</v>
      </c>
      <c r="AM7" s="376">
        <v>0</v>
      </c>
      <c r="AN7" s="376">
        <v>0</v>
      </c>
      <c r="AO7" s="377">
        <v>0.5</v>
      </c>
      <c r="AP7" s="377">
        <v>0.5</v>
      </c>
      <c r="AQ7" s="378">
        <v>0.75</v>
      </c>
      <c r="AR7" s="376">
        <v>0</v>
      </c>
      <c r="AS7" s="376">
        <v>0</v>
      </c>
      <c r="AT7" s="378">
        <v>0.75</v>
      </c>
      <c r="AU7" s="376">
        <v>0</v>
      </c>
      <c r="AV7" s="376">
        <v>0</v>
      </c>
      <c r="AW7" s="376">
        <v>0</v>
      </c>
      <c r="AX7" s="376">
        <v>0</v>
      </c>
      <c r="AY7" s="376">
        <v>0</v>
      </c>
      <c r="AZ7" s="377">
        <v>0.5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7">
        <v>0.5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7">
        <v>0.5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80">
        <v>0.25</v>
      </c>
      <c r="AD8" s="380">
        <v>0.25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8">
        <v>0.75</v>
      </c>
      <c r="AL8" s="376">
        <v>0</v>
      </c>
      <c r="AM8" s="376">
        <v>0</v>
      </c>
      <c r="AN8" s="376">
        <v>0</v>
      </c>
      <c r="AO8" s="377">
        <v>0.5</v>
      </c>
      <c r="AP8" s="379">
        <v>1</v>
      </c>
      <c r="AQ8" s="377">
        <v>0.5</v>
      </c>
      <c r="AR8" s="376">
        <v>0</v>
      </c>
      <c r="AS8" s="376">
        <v>0</v>
      </c>
      <c r="AT8" s="377">
        <v>0.5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7">
        <v>0.5</v>
      </c>
    </row>
    <row r="9" spans="1:52" ht="14.25" customHeight="1" x14ac:dyDescent="0.25">
      <c r="A9" s="239" t="s">
        <v>12</v>
      </c>
      <c r="B9" s="376">
        <v>0</v>
      </c>
      <c r="C9" s="379">
        <v>1</v>
      </c>
      <c r="D9" s="376">
        <v>0</v>
      </c>
      <c r="E9" s="377">
        <v>0.5</v>
      </c>
      <c r="F9" s="378">
        <v>0.75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7">
        <v>0.5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7">
        <v>0.5</v>
      </c>
      <c r="Z9" s="376">
        <v>0</v>
      </c>
      <c r="AA9" s="376">
        <v>0</v>
      </c>
      <c r="AB9" s="379">
        <v>1</v>
      </c>
      <c r="AC9" s="376">
        <v>0</v>
      </c>
      <c r="AD9" s="376">
        <v>0</v>
      </c>
      <c r="AE9" s="377">
        <v>0.5</v>
      </c>
      <c r="AF9" s="376">
        <v>0</v>
      </c>
      <c r="AG9" s="379">
        <v>1</v>
      </c>
      <c r="AH9" s="376">
        <v>0</v>
      </c>
      <c r="AI9" s="376">
        <v>0</v>
      </c>
      <c r="AJ9" s="376">
        <v>0</v>
      </c>
      <c r="AK9" s="376">
        <v>0</v>
      </c>
      <c r="AL9" s="378">
        <v>0.75</v>
      </c>
      <c r="AM9" s="376">
        <v>0</v>
      </c>
      <c r="AN9" s="380">
        <v>0.25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9">
        <v>1</v>
      </c>
      <c r="AV9" s="377">
        <v>0.5</v>
      </c>
      <c r="AW9" s="376">
        <v>0</v>
      </c>
      <c r="AX9" s="380">
        <v>0.25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80">
        <v>0.25</v>
      </c>
      <c r="E11" s="380">
        <v>0.25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9">
        <v>1</v>
      </c>
      <c r="N11" s="376">
        <v>0</v>
      </c>
      <c r="O11" s="376">
        <v>0</v>
      </c>
      <c r="P11" s="380">
        <v>0.25</v>
      </c>
      <c r="Q11" s="376">
        <v>0</v>
      </c>
      <c r="R11" s="380">
        <v>0.25</v>
      </c>
      <c r="S11" s="376">
        <v>0</v>
      </c>
      <c r="T11" s="380">
        <v>0.25</v>
      </c>
      <c r="U11" s="379">
        <v>1</v>
      </c>
      <c r="V11" s="376">
        <v>0</v>
      </c>
      <c r="W11" s="376">
        <v>0</v>
      </c>
      <c r="X11" s="380">
        <v>0.25</v>
      </c>
      <c r="Y11" s="380">
        <v>0.25</v>
      </c>
      <c r="Z11" s="380">
        <v>0.25</v>
      </c>
      <c r="AA11" s="376">
        <v>0</v>
      </c>
      <c r="AB11" s="376">
        <v>0</v>
      </c>
      <c r="AC11" s="376">
        <v>0</v>
      </c>
      <c r="AD11" s="376">
        <v>0</v>
      </c>
      <c r="AE11" s="380">
        <v>0.25</v>
      </c>
      <c r="AF11" s="376">
        <v>0</v>
      </c>
      <c r="AG11" s="376">
        <v>0</v>
      </c>
      <c r="AH11" s="380">
        <v>0.25</v>
      </c>
      <c r="AI11" s="379">
        <v>1</v>
      </c>
      <c r="AJ11" s="380">
        <v>0.25</v>
      </c>
      <c r="AK11" s="376">
        <v>0</v>
      </c>
      <c r="AL11" s="376">
        <v>0</v>
      </c>
      <c r="AM11" s="380">
        <v>0.25</v>
      </c>
      <c r="AN11" s="376">
        <v>0</v>
      </c>
      <c r="AO11" s="376">
        <v>0</v>
      </c>
      <c r="AP11" s="376">
        <v>0</v>
      </c>
      <c r="AQ11" s="376">
        <v>0</v>
      </c>
      <c r="AR11" s="380">
        <v>0.25</v>
      </c>
      <c r="AS11" s="380">
        <v>0.25</v>
      </c>
      <c r="AT11" s="376">
        <v>0</v>
      </c>
      <c r="AU11" s="376">
        <v>0</v>
      </c>
      <c r="AV11" s="380">
        <v>0.25</v>
      </c>
      <c r="AW11" s="379">
        <v>1</v>
      </c>
      <c r="AX11" s="376">
        <v>0</v>
      </c>
      <c r="AY11" s="376">
        <v>0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8">
        <v>0.75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7">
        <v>0.5</v>
      </c>
      <c r="AG12" s="376">
        <v>0</v>
      </c>
      <c r="AH12" s="376">
        <v>0</v>
      </c>
      <c r="AI12" s="377">
        <v>0.5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6">
        <v>0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80">
        <v>0.25</v>
      </c>
      <c r="E13" s="380">
        <v>0.25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9">
        <v>1</v>
      </c>
      <c r="L13" s="378">
        <v>0.75</v>
      </c>
      <c r="M13" s="375">
        <v>0</v>
      </c>
      <c r="N13" s="376">
        <v>0</v>
      </c>
      <c r="O13" s="376">
        <v>0</v>
      </c>
      <c r="P13" s="380">
        <v>0.25</v>
      </c>
      <c r="Q13" s="376">
        <v>0</v>
      </c>
      <c r="R13" s="380">
        <v>0.25</v>
      </c>
      <c r="S13" s="376">
        <v>0</v>
      </c>
      <c r="T13" s="380">
        <v>0.25</v>
      </c>
      <c r="U13" s="377">
        <v>0.5</v>
      </c>
      <c r="V13" s="376">
        <v>0</v>
      </c>
      <c r="W13" s="376">
        <v>0</v>
      </c>
      <c r="X13" s="380">
        <v>0.25</v>
      </c>
      <c r="Y13" s="380">
        <v>0.25</v>
      </c>
      <c r="Z13" s="380">
        <v>0.25</v>
      </c>
      <c r="AA13" s="376">
        <v>0</v>
      </c>
      <c r="AB13" s="376">
        <v>0</v>
      </c>
      <c r="AC13" s="376">
        <v>0</v>
      </c>
      <c r="AD13" s="376">
        <v>0</v>
      </c>
      <c r="AE13" s="380">
        <v>0.25</v>
      </c>
      <c r="AF13" s="377">
        <v>0.5</v>
      </c>
      <c r="AG13" s="376">
        <v>0</v>
      </c>
      <c r="AH13" s="380">
        <v>0.25</v>
      </c>
      <c r="AI13" s="377">
        <v>0.5</v>
      </c>
      <c r="AJ13" s="380">
        <v>0.25</v>
      </c>
      <c r="AK13" s="376">
        <v>0</v>
      </c>
      <c r="AL13" s="376">
        <v>0</v>
      </c>
      <c r="AM13" s="380">
        <v>0.25</v>
      </c>
      <c r="AN13" s="376">
        <v>0</v>
      </c>
      <c r="AO13" s="376">
        <v>0</v>
      </c>
      <c r="AP13" s="376">
        <v>0</v>
      </c>
      <c r="AQ13" s="376">
        <v>0</v>
      </c>
      <c r="AR13" s="380">
        <v>0.25</v>
      </c>
      <c r="AS13" s="380">
        <v>0.25</v>
      </c>
      <c r="AT13" s="376">
        <v>0</v>
      </c>
      <c r="AU13" s="376">
        <v>0</v>
      </c>
      <c r="AV13" s="380">
        <v>0.25</v>
      </c>
      <c r="AW13" s="379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7">
        <v>0.5</v>
      </c>
      <c r="D14" s="376">
        <v>0</v>
      </c>
      <c r="E14" s="379">
        <v>1</v>
      </c>
      <c r="F14" s="377">
        <v>0.5</v>
      </c>
      <c r="G14" s="376">
        <v>0</v>
      </c>
      <c r="H14" s="376">
        <v>0</v>
      </c>
      <c r="I14" s="377">
        <v>0.5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9">
        <v>1</v>
      </c>
      <c r="Z14" s="376">
        <v>0</v>
      </c>
      <c r="AA14" s="376">
        <v>0</v>
      </c>
      <c r="AB14" s="377">
        <v>0.5</v>
      </c>
      <c r="AC14" s="376">
        <v>0</v>
      </c>
      <c r="AD14" s="376">
        <v>0</v>
      </c>
      <c r="AE14" s="379">
        <v>1</v>
      </c>
      <c r="AF14" s="376">
        <v>0</v>
      </c>
      <c r="AG14" s="377">
        <v>0.5</v>
      </c>
      <c r="AH14" s="376">
        <v>0</v>
      </c>
      <c r="AI14" s="376">
        <v>0</v>
      </c>
      <c r="AJ14" s="376">
        <v>0</v>
      </c>
      <c r="AK14" s="376">
        <v>0</v>
      </c>
      <c r="AL14" s="377">
        <v>0.5</v>
      </c>
      <c r="AM14" s="376">
        <v>0</v>
      </c>
      <c r="AN14" s="380">
        <v>0.25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7">
        <v>0.5</v>
      </c>
      <c r="AV14" s="379">
        <v>1</v>
      </c>
      <c r="AW14" s="376">
        <v>0</v>
      </c>
      <c r="AX14" s="380">
        <v>0.25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6">
        <v>0</v>
      </c>
      <c r="C15" s="376">
        <v>0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8">
        <v>0.75</v>
      </c>
      <c r="E16" s="379">
        <v>1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80">
        <v>0.25</v>
      </c>
      <c r="L16" s="376">
        <v>0</v>
      </c>
      <c r="M16" s="380">
        <v>0.25</v>
      </c>
      <c r="N16" s="376">
        <v>0</v>
      </c>
      <c r="O16" s="376">
        <v>0</v>
      </c>
      <c r="P16" s="375">
        <v>0</v>
      </c>
      <c r="Q16" s="376">
        <v>0</v>
      </c>
      <c r="R16" s="378">
        <v>0.75</v>
      </c>
      <c r="S16" s="376">
        <v>0</v>
      </c>
      <c r="T16" s="378">
        <v>0.75</v>
      </c>
      <c r="U16" s="380">
        <v>0.25</v>
      </c>
      <c r="V16" s="376">
        <v>0</v>
      </c>
      <c r="W16" s="376">
        <v>0</v>
      </c>
      <c r="X16" s="378">
        <v>0.75</v>
      </c>
      <c r="Y16" s="378">
        <v>0.75</v>
      </c>
      <c r="Z16" s="378">
        <v>0.75</v>
      </c>
      <c r="AA16" s="376">
        <v>0</v>
      </c>
      <c r="AB16" s="376">
        <v>0</v>
      </c>
      <c r="AC16" s="376">
        <v>0</v>
      </c>
      <c r="AD16" s="376">
        <v>0</v>
      </c>
      <c r="AE16" s="377">
        <v>0.5</v>
      </c>
      <c r="AF16" s="376">
        <v>0</v>
      </c>
      <c r="AG16" s="376">
        <v>0</v>
      </c>
      <c r="AH16" s="377">
        <v>0.5</v>
      </c>
      <c r="AI16" s="376">
        <v>0</v>
      </c>
      <c r="AJ16" s="378">
        <v>0.75</v>
      </c>
      <c r="AK16" s="376">
        <v>0</v>
      </c>
      <c r="AL16" s="376">
        <v>0</v>
      </c>
      <c r="AM16" s="377">
        <v>0.5</v>
      </c>
      <c r="AN16" s="376">
        <v>0</v>
      </c>
      <c r="AO16" s="376">
        <v>0</v>
      </c>
      <c r="AP16" s="376">
        <v>0</v>
      </c>
      <c r="AQ16" s="376">
        <v>0</v>
      </c>
      <c r="AR16" s="378">
        <v>0.75</v>
      </c>
      <c r="AS16" s="378">
        <v>0.75</v>
      </c>
      <c r="AT16" s="376">
        <v>0</v>
      </c>
      <c r="AU16" s="376">
        <v>0</v>
      </c>
      <c r="AV16" s="377">
        <v>0.5</v>
      </c>
      <c r="AW16" s="380">
        <v>0.25</v>
      </c>
      <c r="AX16" s="376">
        <v>0</v>
      </c>
      <c r="AY16" s="376">
        <v>0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8">
        <v>0.75</v>
      </c>
      <c r="H17" s="377">
        <v>0.5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80">
        <v>0.25</v>
      </c>
      <c r="AD17" s="380">
        <v>0.25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7">
        <v>0.5</v>
      </c>
      <c r="AL17" s="376">
        <v>0</v>
      </c>
      <c r="AM17" s="376">
        <v>0</v>
      </c>
      <c r="AN17" s="376">
        <v>0</v>
      </c>
      <c r="AO17" s="377">
        <v>0.5</v>
      </c>
      <c r="AP17" s="377">
        <v>0.5</v>
      </c>
      <c r="AQ17" s="378">
        <v>0.75</v>
      </c>
      <c r="AR17" s="376">
        <v>0</v>
      </c>
      <c r="AS17" s="376">
        <v>0</v>
      </c>
      <c r="AT17" s="379">
        <v>1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7">
        <v>0.5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9">
        <v>1</v>
      </c>
      <c r="E18" s="377">
        <v>0.5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80">
        <v>0.25</v>
      </c>
      <c r="L18" s="376">
        <v>0</v>
      </c>
      <c r="M18" s="380">
        <v>0.25</v>
      </c>
      <c r="N18" s="376">
        <v>0</v>
      </c>
      <c r="O18" s="376">
        <v>0</v>
      </c>
      <c r="P18" s="378">
        <v>0.75</v>
      </c>
      <c r="Q18" s="376">
        <v>0</v>
      </c>
      <c r="R18" s="375">
        <v>0</v>
      </c>
      <c r="S18" s="376">
        <v>0</v>
      </c>
      <c r="T18" s="379">
        <v>1</v>
      </c>
      <c r="U18" s="380">
        <v>0.25</v>
      </c>
      <c r="V18" s="376">
        <v>0</v>
      </c>
      <c r="W18" s="376">
        <v>0</v>
      </c>
      <c r="X18" s="379">
        <v>1</v>
      </c>
      <c r="Y18" s="379">
        <v>1</v>
      </c>
      <c r="Z18" s="379">
        <v>1</v>
      </c>
      <c r="AA18" s="376">
        <v>0</v>
      </c>
      <c r="AB18" s="376">
        <v>0</v>
      </c>
      <c r="AC18" s="376">
        <v>0</v>
      </c>
      <c r="AD18" s="376">
        <v>0</v>
      </c>
      <c r="AE18" s="377">
        <v>0.5</v>
      </c>
      <c r="AF18" s="376">
        <v>0</v>
      </c>
      <c r="AG18" s="376">
        <v>0</v>
      </c>
      <c r="AH18" s="377">
        <v>0.5</v>
      </c>
      <c r="AI18" s="380">
        <v>0.25</v>
      </c>
      <c r="AJ18" s="379">
        <v>1</v>
      </c>
      <c r="AK18" s="376">
        <v>0</v>
      </c>
      <c r="AL18" s="376">
        <v>0</v>
      </c>
      <c r="AM18" s="377">
        <v>0.5</v>
      </c>
      <c r="AN18" s="376">
        <v>0</v>
      </c>
      <c r="AO18" s="376">
        <v>0</v>
      </c>
      <c r="AP18" s="376">
        <v>0</v>
      </c>
      <c r="AQ18" s="376">
        <v>0</v>
      </c>
      <c r="AR18" s="379">
        <v>1</v>
      </c>
      <c r="AS18" s="379">
        <v>1</v>
      </c>
      <c r="AT18" s="376">
        <v>0</v>
      </c>
      <c r="AU18" s="376">
        <v>0</v>
      </c>
      <c r="AV18" s="377">
        <v>0.5</v>
      </c>
      <c r="AW18" s="380">
        <v>0.25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9">
        <v>1</v>
      </c>
      <c r="E20" s="377">
        <v>0.5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80">
        <v>0.25</v>
      </c>
      <c r="L20" s="376">
        <v>0</v>
      </c>
      <c r="M20" s="380">
        <v>0.25</v>
      </c>
      <c r="N20" s="376">
        <v>0</v>
      </c>
      <c r="O20" s="376">
        <v>0</v>
      </c>
      <c r="P20" s="378">
        <v>0.75</v>
      </c>
      <c r="Q20" s="376">
        <v>0</v>
      </c>
      <c r="R20" s="379">
        <v>1</v>
      </c>
      <c r="S20" s="376">
        <v>0</v>
      </c>
      <c r="T20" s="375">
        <v>0</v>
      </c>
      <c r="U20" s="380">
        <v>0.25</v>
      </c>
      <c r="V20" s="376">
        <v>0</v>
      </c>
      <c r="W20" s="376">
        <v>0</v>
      </c>
      <c r="X20" s="379">
        <v>1</v>
      </c>
      <c r="Y20" s="379">
        <v>1</v>
      </c>
      <c r="Z20" s="379">
        <v>1</v>
      </c>
      <c r="AA20" s="376">
        <v>0</v>
      </c>
      <c r="AB20" s="376">
        <v>0</v>
      </c>
      <c r="AC20" s="376">
        <v>0</v>
      </c>
      <c r="AD20" s="376">
        <v>0</v>
      </c>
      <c r="AE20" s="377">
        <v>0.5</v>
      </c>
      <c r="AF20" s="376">
        <v>0</v>
      </c>
      <c r="AG20" s="376">
        <v>0</v>
      </c>
      <c r="AH20" s="377">
        <v>0.5</v>
      </c>
      <c r="AI20" s="380">
        <v>0.25</v>
      </c>
      <c r="AJ20" s="379">
        <v>1</v>
      </c>
      <c r="AK20" s="376">
        <v>0</v>
      </c>
      <c r="AL20" s="376">
        <v>0</v>
      </c>
      <c r="AM20" s="377">
        <v>0.5</v>
      </c>
      <c r="AN20" s="376">
        <v>0</v>
      </c>
      <c r="AO20" s="376">
        <v>0</v>
      </c>
      <c r="AP20" s="376">
        <v>0</v>
      </c>
      <c r="AQ20" s="376">
        <v>0</v>
      </c>
      <c r="AR20" s="379">
        <v>1</v>
      </c>
      <c r="AS20" s="379">
        <v>1</v>
      </c>
      <c r="AT20" s="376">
        <v>0</v>
      </c>
      <c r="AU20" s="376">
        <v>0</v>
      </c>
      <c r="AV20" s="377">
        <v>0.5</v>
      </c>
      <c r="AW20" s="380">
        <v>0.25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80">
        <v>0.25</v>
      </c>
      <c r="E21" s="380">
        <v>0.25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9">
        <v>1</v>
      </c>
      <c r="L21" s="376">
        <v>0</v>
      </c>
      <c r="M21" s="377">
        <v>0.5</v>
      </c>
      <c r="N21" s="376">
        <v>0</v>
      </c>
      <c r="O21" s="376">
        <v>0</v>
      </c>
      <c r="P21" s="380">
        <v>0.25</v>
      </c>
      <c r="Q21" s="376">
        <v>0</v>
      </c>
      <c r="R21" s="380">
        <v>0.25</v>
      </c>
      <c r="S21" s="376">
        <v>0</v>
      </c>
      <c r="T21" s="380">
        <v>0.25</v>
      </c>
      <c r="U21" s="375">
        <v>0</v>
      </c>
      <c r="V21" s="376">
        <v>0</v>
      </c>
      <c r="W21" s="376">
        <v>0</v>
      </c>
      <c r="X21" s="380">
        <v>0.25</v>
      </c>
      <c r="Y21" s="380">
        <v>0.25</v>
      </c>
      <c r="Z21" s="380">
        <v>0.25</v>
      </c>
      <c r="AA21" s="376">
        <v>0</v>
      </c>
      <c r="AB21" s="376">
        <v>0</v>
      </c>
      <c r="AC21" s="376">
        <v>0</v>
      </c>
      <c r="AD21" s="376">
        <v>0</v>
      </c>
      <c r="AE21" s="380">
        <v>0.25</v>
      </c>
      <c r="AF21" s="376">
        <v>0</v>
      </c>
      <c r="AG21" s="376">
        <v>0</v>
      </c>
      <c r="AH21" s="380">
        <v>0.25</v>
      </c>
      <c r="AI21" s="379">
        <v>1</v>
      </c>
      <c r="AJ21" s="380">
        <v>0.25</v>
      </c>
      <c r="AK21" s="376">
        <v>0</v>
      </c>
      <c r="AL21" s="376">
        <v>0</v>
      </c>
      <c r="AM21" s="380">
        <v>0.25</v>
      </c>
      <c r="AN21" s="376">
        <v>0</v>
      </c>
      <c r="AO21" s="376">
        <v>0</v>
      </c>
      <c r="AP21" s="376">
        <v>0</v>
      </c>
      <c r="AQ21" s="376">
        <v>0</v>
      </c>
      <c r="AR21" s="380">
        <v>0.25</v>
      </c>
      <c r="AS21" s="380">
        <v>0.25</v>
      </c>
      <c r="AT21" s="376">
        <v>0</v>
      </c>
      <c r="AU21" s="376">
        <v>0</v>
      </c>
      <c r="AV21" s="380">
        <v>0.25</v>
      </c>
      <c r="AW21" s="377">
        <v>0.5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6">
        <v>0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7">
        <v>0.5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9">
        <v>1</v>
      </c>
      <c r="E24" s="378">
        <v>0.75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80">
        <v>0.25</v>
      </c>
      <c r="L24" s="376">
        <v>0</v>
      </c>
      <c r="M24" s="380">
        <v>0.25</v>
      </c>
      <c r="N24" s="376">
        <v>0</v>
      </c>
      <c r="O24" s="376">
        <v>0</v>
      </c>
      <c r="P24" s="378">
        <v>0.75</v>
      </c>
      <c r="Q24" s="376">
        <v>0</v>
      </c>
      <c r="R24" s="379">
        <v>1</v>
      </c>
      <c r="S24" s="376">
        <v>0</v>
      </c>
      <c r="T24" s="379">
        <v>1</v>
      </c>
      <c r="U24" s="380">
        <v>0.25</v>
      </c>
      <c r="V24" s="376">
        <v>0</v>
      </c>
      <c r="W24" s="376">
        <v>0</v>
      </c>
      <c r="X24" s="375">
        <v>0</v>
      </c>
      <c r="Y24" s="379">
        <v>1</v>
      </c>
      <c r="Z24" s="379">
        <v>1</v>
      </c>
      <c r="AA24" s="376">
        <v>0</v>
      </c>
      <c r="AB24" s="376">
        <v>0</v>
      </c>
      <c r="AC24" s="376">
        <v>0</v>
      </c>
      <c r="AD24" s="376">
        <v>0</v>
      </c>
      <c r="AE24" s="377">
        <v>0.5</v>
      </c>
      <c r="AF24" s="376">
        <v>0</v>
      </c>
      <c r="AG24" s="376">
        <v>0</v>
      </c>
      <c r="AH24" s="377">
        <v>0.5</v>
      </c>
      <c r="AI24" s="380">
        <v>0.25</v>
      </c>
      <c r="AJ24" s="379">
        <v>1</v>
      </c>
      <c r="AK24" s="376">
        <v>0</v>
      </c>
      <c r="AL24" s="376">
        <v>0</v>
      </c>
      <c r="AM24" s="377">
        <v>0.5</v>
      </c>
      <c r="AN24" s="376">
        <v>0</v>
      </c>
      <c r="AO24" s="376">
        <v>0</v>
      </c>
      <c r="AP24" s="376">
        <v>0</v>
      </c>
      <c r="AQ24" s="376">
        <v>0</v>
      </c>
      <c r="AR24" s="379">
        <v>1</v>
      </c>
      <c r="AS24" s="379">
        <v>1</v>
      </c>
      <c r="AT24" s="376">
        <v>0</v>
      </c>
      <c r="AU24" s="376">
        <v>0</v>
      </c>
      <c r="AV24" s="377">
        <v>0.5</v>
      </c>
      <c r="AW24" s="380">
        <v>0.25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7">
        <v>0.5</v>
      </c>
      <c r="D25" s="379">
        <v>1</v>
      </c>
      <c r="E25" s="379">
        <v>1</v>
      </c>
      <c r="F25" s="377">
        <v>0.5</v>
      </c>
      <c r="G25" s="376">
        <v>0</v>
      </c>
      <c r="H25" s="376">
        <v>0</v>
      </c>
      <c r="I25" s="377">
        <v>0.5</v>
      </c>
      <c r="J25" s="376">
        <v>0</v>
      </c>
      <c r="K25" s="380">
        <v>0.25</v>
      </c>
      <c r="L25" s="376">
        <v>0</v>
      </c>
      <c r="M25" s="380">
        <v>0.25</v>
      </c>
      <c r="N25" s="379">
        <v>1</v>
      </c>
      <c r="O25" s="376">
        <v>0</v>
      </c>
      <c r="P25" s="378">
        <v>0.75</v>
      </c>
      <c r="Q25" s="376">
        <v>0</v>
      </c>
      <c r="R25" s="379">
        <v>1</v>
      </c>
      <c r="S25" s="376">
        <v>0</v>
      </c>
      <c r="T25" s="379">
        <v>1</v>
      </c>
      <c r="U25" s="380">
        <v>0.25</v>
      </c>
      <c r="V25" s="376">
        <v>0</v>
      </c>
      <c r="W25" s="376">
        <v>0</v>
      </c>
      <c r="X25" s="379">
        <v>1</v>
      </c>
      <c r="Y25" s="375">
        <v>0</v>
      </c>
      <c r="Z25" s="379">
        <v>1</v>
      </c>
      <c r="AA25" s="376">
        <v>0</v>
      </c>
      <c r="AB25" s="377">
        <v>0.5</v>
      </c>
      <c r="AC25" s="376">
        <v>0</v>
      </c>
      <c r="AD25" s="376">
        <v>0</v>
      </c>
      <c r="AE25" s="379">
        <v>1</v>
      </c>
      <c r="AF25" s="376">
        <v>0</v>
      </c>
      <c r="AG25" s="377">
        <v>0.5</v>
      </c>
      <c r="AH25" s="377">
        <v>0.5</v>
      </c>
      <c r="AI25" s="380">
        <v>0.25</v>
      </c>
      <c r="AJ25" s="379">
        <v>1</v>
      </c>
      <c r="AK25" s="376">
        <v>0</v>
      </c>
      <c r="AL25" s="377">
        <v>0.5</v>
      </c>
      <c r="AM25" s="377">
        <v>0.5</v>
      </c>
      <c r="AN25" s="380">
        <v>0.25</v>
      </c>
      <c r="AO25" s="376">
        <v>0</v>
      </c>
      <c r="AP25" s="376">
        <v>0</v>
      </c>
      <c r="AQ25" s="376">
        <v>0</v>
      </c>
      <c r="AR25" s="379">
        <v>1</v>
      </c>
      <c r="AS25" s="379">
        <v>1</v>
      </c>
      <c r="AT25" s="376">
        <v>0</v>
      </c>
      <c r="AU25" s="377">
        <v>0.5</v>
      </c>
      <c r="AV25" s="379">
        <v>1</v>
      </c>
      <c r="AW25" s="380">
        <v>0.25</v>
      </c>
      <c r="AX25" s="380">
        <v>0.25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9">
        <v>1</v>
      </c>
      <c r="E26" s="377">
        <v>0.5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80">
        <v>0.25</v>
      </c>
      <c r="L26" s="376">
        <v>0</v>
      </c>
      <c r="M26" s="380">
        <v>0.25</v>
      </c>
      <c r="N26" s="376">
        <v>0</v>
      </c>
      <c r="O26" s="376">
        <v>0</v>
      </c>
      <c r="P26" s="378">
        <v>0.75</v>
      </c>
      <c r="Q26" s="376">
        <v>0</v>
      </c>
      <c r="R26" s="379">
        <v>1</v>
      </c>
      <c r="S26" s="376">
        <v>0</v>
      </c>
      <c r="T26" s="379">
        <v>1</v>
      </c>
      <c r="U26" s="380">
        <v>0.25</v>
      </c>
      <c r="V26" s="376">
        <v>0</v>
      </c>
      <c r="W26" s="376">
        <v>0</v>
      </c>
      <c r="X26" s="379">
        <v>1</v>
      </c>
      <c r="Y26" s="379">
        <v>1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7">
        <v>0.5</v>
      </c>
      <c r="AF26" s="376">
        <v>0</v>
      </c>
      <c r="AG26" s="376">
        <v>0</v>
      </c>
      <c r="AH26" s="377">
        <v>0.5</v>
      </c>
      <c r="AI26" s="380">
        <v>0.25</v>
      </c>
      <c r="AJ26" s="379">
        <v>1</v>
      </c>
      <c r="AK26" s="376">
        <v>0</v>
      </c>
      <c r="AL26" s="376">
        <v>0</v>
      </c>
      <c r="AM26" s="377">
        <v>0.5</v>
      </c>
      <c r="AN26" s="376">
        <v>0</v>
      </c>
      <c r="AO26" s="376">
        <v>0</v>
      </c>
      <c r="AP26" s="376">
        <v>0</v>
      </c>
      <c r="AQ26" s="376">
        <v>0</v>
      </c>
      <c r="AR26" s="379">
        <v>1</v>
      </c>
      <c r="AS26" s="379">
        <v>1</v>
      </c>
      <c r="AT26" s="376">
        <v>0</v>
      </c>
      <c r="AU26" s="376">
        <v>0</v>
      </c>
      <c r="AV26" s="377">
        <v>0.5</v>
      </c>
      <c r="AW26" s="380">
        <v>0.25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7">
        <v>0.5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9">
        <v>1</v>
      </c>
      <c r="D28" s="376">
        <v>0</v>
      </c>
      <c r="E28" s="377">
        <v>0.5</v>
      </c>
      <c r="F28" s="378">
        <v>0.75</v>
      </c>
      <c r="G28" s="376">
        <v>0</v>
      </c>
      <c r="H28" s="376">
        <v>0</v>
      </c>
      <c r="I28" s="379">
        <v>1</v>
      </c>
      <c r="J28" s="376">
        <v>0</v>
      </c>
      <c r="K28" s="376">
        <v>0</v>
      </c>
      <c r="L28" s="376">
        <v>0</v>
      </c>
      <c r="M28" s="376">
        <v>0</v>
      </c>
      <c r="N28" s="377">
        <v>0.5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7">
        <v>0.5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7">
        <v>0.5</v>
      </c>
      <c r="AF28" s="376">
        <v>0</v>
      </c>
      <c r="AG28" s="379">
        <v>1</v>
      </c>
      <c r="AH28" s="376">
        <v>0</v>
      </c>
      <c r="AI28" s="376">
        <v>0</v>
      </c>
      <c r="AJ28" s="376">
        <v>0</v>
      </c>
      <c r="AK28" s="376">
        <v>0</v>
      </c>
      <c r="AL28" s="378">
        <v>0.75</v>
      </c>
      <c r="AM28" s="376">
        <v>0</v>
      </c>
      <c r="AN28" s="380">
        <v>0.25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9">
        <v>1</v>
      </c>
      <c r="AV28" s="377">
        <v>0.5</v>
      </c>
      <c r="AW28" s="376">
        <v>0</v>
      </c>
      <c r="AX28" s="380">
        <v>0.25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80">
        <v>0.25</v>
      </c>
      <c r="H29" s="380">
        <v>0.25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80">
        <v>0.25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9">
        <v>1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80">
        <v>0.25</v>
      </c>
      <c r="AL29" s="376">
        <v>0</v>
      </c>
      <c r="AM29" s="376">
        <v>0</v>
      </c>
      <c r="AN29" s="376">
        <v>0</v>
      </c>
      <c r="AO29" s="380">
        <v>0.25</v>
      </c>
      <c r="AP29" s="380">
        <v>0.25</v>
      </c>
      <c r="AQ29" s="380">
        <v>0.25</v>
      </c>
      <c r="AR29" s="376">
        <v>0</v>
      </c>
      <c r="AS29" s="376">
        <v>0</v>
      </c>
      <c r="AT29" s="380">
        <v>0.25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80">
        <v>0.25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80">
        <v>0.25</v>
      </c>
      <c r="H30" s="380">
        <v>0.25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80">
        <v>0.25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9">
        <v>1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80">
        <v>0.25</v>
      </c>
      <c r="AL30" s="376">
        <v>0</v>
      </c>
      <c r="AM30" s="376">
        <v>0</v>
      </c>
      <c r="AN30" s="376">
        <v>0</v>
      </c>
      <c r="AO30" s="380">
        <v>0.25</v>
      </c>
      <c r="AP30" s="380">
        <v>0.25</v>
      </c>
      <c r="AQ30" s="380">
        <v>0.25</v>
      </c>
      <c r="AR30" s="376">
        <v>0</v>
      </c>
      <c r="AS30" s="376">
        <v>0</v>
      </c>
      <c r="AT30" s="380">
        <v>0.25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80">
        <v>0.25</v>
      </c>
    </row>
    <row r="31" spans="1:52" ht="14.25" customHeight="1" x14ac:dyDescent="0.25">
      <c r="A31" s="239" t="s">
        <v>34</v>
      </c>
      <c r="B31" s="376">
        <v>0</v>
      </c>
      <c r="C31" s="377">
        <v>0.5</v>
      </c>
      <c r="D31" s="377">
        <v>0.5</v>
      </c>
      <c r="E31" s="379">
        <v>1</v>
      </c>
      <c r="F31" s="377">
        <v>0.5</v>
      </c>
      <c r="G31" s="376">
        <v>0</v>
      </c>
      <c r="H31" s="376">
        <v>0</v>
      </c>
      <c r="I31" s="377">
        <v>0.5</v>
      </c>
      <c r="J31" s="376">
        <v>0</v>
      </c>
      <c r="K31" s="380">
        <v>0.25</v>
      </c>
      <c r="L31" s="376">
        <v>0</v>
      </c>
      <c r="M31" s="380">
        <v>0.25</v>
      </c>
      <c r="N31" s="379">
        <v>1</v>
      </c>
      <c r="O31" s="376">
        <v>0</v>
      </c>
      <c r="P31" s="377">
        <v>0.5</v>
      </c>
      <c r="Q31" s="376">
        <v>0</v>
      </c>
      <c r="R31" s="377">
        <v>0.5</v>
      </c>
      <c r="S31" s="376">
        <v>0</v>
      </c>
      <c r="T31" s="377">
        <v>0.5</v>
      </c>
      <c r="U31" s="380">
        <v>0.25</v>
      </c>
      <c r="V31" s="376">
        <v>0</v>
      </c>
      <c r="W31" s="376">
        <v>0</v>
      </c>
      <c r="X31" s="377">
        <v>0.5</v>
      </c>
      <c r="Y31" s="379">
        <v>1</v>
      </c>
      <c r="Z31" s="377">
        <v>0.5</v>
      </c>
      <c r="AA31" s="376">
        <v>0</v>
      </c>
      <c r="AB31" s="377">
        <v>0.5</v>
      </c>
      <c r="AC31" s="376">
        <v>0</v>
      </c>
      <c r="AD31" s="376">
        <v>0</v>
      </c>
      <c r="AE31" s="375">
        <v>0</v>
      </c>
      <c r="AF31" s="376">
        <v>0</v>
      </c>
      <c r="AG31" s="377">
        <v>0.5</v>
      </c>
      <c r="AH31" s="379">
        <v>1</v>
      </c>
      <c r="AI31" s="380">
        <v>0.25</v>
      </c>
      <c r="AJ31" s="377">
        <v>0.5</v>
      </c>
      <c r="AK31" s="376">
        <v>0</v>
      </c>
      <c r="AL31" s="377">
        <v>0.5</v>
      </c>
      <c r="AM31" s="379">
        <v>1</v>
      </c>
      <c r="AN31" s="380">
        <v>0.25</v>
      </c>
      <c r="AO31" s="376">
        <v>0</v>
      </c>
      <c r="AP31" s="376">
        <v>0</v>
      </c>
      <c r="AQ31" s="376">
        <v>0</v>
      </c>
      <c r="AR31" s="377">
        <v>0.5</v>
      </c>
      <c r="AS31" s="377">
        <v>0.5</v>
      </c>
      <c r="AT31" s="376">
        <v>0</v>
      </c>
      <c r="AU31" s="377">
        <v>0.5</v>
      </c>
      <c r="AV31" s="379">
        <v>1</v>
      </c>
      <c r="AW31" s="380">
        <v>0.25</v>
      </c>
      <c r="AX31" s="380">
        <v>0.25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7">
        <v>0.5</v>
      </c>
      <c r="M32" s="377">
        <v>0.5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6">
        <v>0</v>
      </c>
      <c r="AI32" s="377">
        <v>0.5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</row>
    <row r="33" spans="1:52" ht="14.25" customHeight="1" x14ac:dyDescent="0.25">
      <c r="A33" s="239" t="s">
        <v>36</v>
      </c>
      <c r="B33" s="376">
        <v>0</v>
      </c>
      <c r="C33" s="379">
        <v>1</v>
      </c>
      <c r="D33" s="376">
        <v>0</v>
      </c>
      <c r="E33" s="377">
        <v>0.5</v>
      </c>
      <c r="F33" s="378">
        <v>0.75</v>
      </c>
      <c r="G33" s="376">
        <v>0</v>
      </c>
      <c r="H33" s="376">
        <v>0</v>
      </c>
      <c r="I33" s="379">
        <v>1</v>
      </c>
      <c r="J33" s="376">
        <v>0</v>
      </c>
      <c r="K33" s="376">
        <v>0</v>
      </c>
      <c r="L33" s="376">
        <v>0</v>
      </c>
      <c r="M33" s="376">
        <v>0</v>
      </c>
      <c r="N33" s="377">
        <v>0.5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7">
        <v>0.5</v>
      </c>
      <c r="Z33" s="376">
        <v>0</v>
      </c>
      <c r="AA33" s="376">
        <v>0</v>
      </c>
      <c r="AB33" s="379">
        <v>1</v>
      </c>
      <c r="AC33" s="376">
        <v>0</v>
      </c>
      <c r="AD33" s="376">
        <v>0</v>
      </c>
      <c r="AE33" s="377">
        <v>0.5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8">
        <v>0.75</v>
      </c>
      <c r="AM33" s="376">
        <v>0</v>
      </c>
      <c r="AN33" s="380">
        <v>0.25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9">
        <v>1</v>
      </c>
      <c r="AV33" s="377">
        <v>0.5</v>
      </c>
      <c r="AW33" s="376">
        <v>0</v>
      </c>
      <c r="AX33" s="380">
        <v>0.25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7">
        <v>0.5</v>
      </c>
      <c r="E34" s="379">
        <v>1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80">
        <v>0.25</v>
      </c>
      <c r="L34" s="376">
        <v>0</v>
      </c>
      <c r="M34" s="380">
        <v>0.25</v>
      </c>
      <c r="N34" s="376">
        <v>0</v>
      </c>
      <c r="O34" s="376">
        <v>0</v>
      </c>
      <c r="P34" s="377">
        <v>0.5</v>
      </c>
      <c r="Q34" s="376">
        <v>0</v>
      </c>
      <c r="R34" s="377">
        <v>0.5</v>
      </c>
      <c r="S34" s="376">
        <v>0</v>
      </c>
      <c r="T34" s="377">
        <v>0.5</v>
      </c>
      <c r="U34" s="380">
        <v>0.25</v>
      </c>
      <c r="V34" s="376">
        <v>0</v>
      </c>
      <c r="W34" s="376">
        <v>0</v>
      </c>
      <c r="X34" s="377">
        <v>0.5</v>
      </c>
      <c r="Y34" s="377">
        <v>0.5</v>
      </c>
      <c r="Z34" s="377">
        <v>0.5</v>
      </c>
      <c r="AA34" s="376">
        <v>0</v>
      </c>
      <c r="AB34" s="376">
        <v>0</v>
      </c>
      <c r="AC34" s="376">
        <v>0</v>
      </c>
      <c r="AD34" s="376">
        <v>0</v>
      </c>
      <c r="AE34" s="379">
        <v>1</v>
      </c>
      <c r="AF34" s="376">
        <v>0</v>
      </c>
      <c r="AG34" s="376">
        <v>0</v>
      </c>
      <c r="AH34" s="375">
        <v>0</v>
      </c>
      <c r="AI34" s="380">
        <v>0.25</v>
      </c>
      <c r="AJ34" s="377">
        <v>0.5</v>
      </c>
      <c r="AK34" s="376">
        <v>0</v>
      </c>
      <c r="AL34" s="376">
        <v>0</v>
      </c>
      <c r="AM34" s="379">
        <v>1</v>
      </c>
      <c r="AN34" s="376">
        <v>0</v>
      </c>
      <c r="AO34" s="376">
        <v>0</v>
      </c>
      <c r="AP34" s="376">
        <v>0</v>
      </c>
      <c r="AQ34" s="376">
        <v>0</v>
      </c>
      <c r="AR34" s="377">
        <v>0.5</v>
      </c>
      <c r="AS34" s="377">
        <v>0.5</v>
      </c>
      <c r="AT34" s="376">
        <v>0</v>
      </c>
      <c r="AU34" s="376">
        <v>0</v>
      </c>
      <c r="AV34" s="379">
        <v>1</v>
      </c>
      <c r="AW34" s="380">
        <v>0.25</v>
      </c>
      <c r="AX34" s="376">
        <v>0</v>
      </c>
      <c r="AY34" s="376">
        <v>0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80">
        <v>0.25</v>
      </c>
      <c r="E35" s="380">
        <v>0.25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9">
        <v>1</v>
      </c>
      <c r="L35" s="377">
        <v>0.5</v>
      </c>
      <c r="M35" s="377">
        <v>0.5</v>
      </c>
      <c r="N35" s="376">
        <v>0</v>
      </c>
      <c r="O35" s="376">
        <v>0</v>
      </c>
      <c r="P35" s="376">
        <v>0</v>
      </c>
      <c r="Q35" s="376">
        <v>0</v>
      </c>
      <c r="R35" s="380">
        <v>0.25</v>
      </c>
      <c r="S35" s="376">
        <v>0</v>
      </c>
      <c r="T35" s="380">
        <v>0.25</v>
      </c>
      <c r="U35" s="379">
        <v>1</v>
      </c>
      <c r="V35" s="376">
        <v>0</v>
      </c>
      <c r="W35" s="376">
        <v>0</v>
      </c>
      <c r="X35" s="380">
        <v>0.25</v>
      </c>
      <c r="Y35" s="380">
        <v>0.25</v>
      </c>
      <c r="Z35" s="380">
        <v>0.25</v>
      </c>
      <c r="AA35" s="376">
        <v>0</v>
      </c>
      <c r="AB35" s="376">
        <v>0</v>
      </c>
      <c r="AC35" s="376">
        <v>0</v>
      </c>
      <c r="AD35" s="376">
        <v>0</v>
      </c>
      <c r="AE35" s="380">
        <v>0.25</v>
      </c>
      <c r="AF35" s="377">
        <v>0.5</v>
      </c>
      <c r="AG35" s="376">
        <v>0</v>
      </c>
      <c r="AH35" s="380">
        <v>0.25</v>
      </c>
      <c r="AI35" s="375">
        <v>0</v>
      </c>
      <c r="AJ35" s="380">
        <v>0.25</v>
      </c>
      <c r="AK35" s="376">
        <v>0</v>
      </c>
      <c r="AL35" s="376">
        <v>0</v>
      </c>
      <c r="AM35" s="380">
        <v>0.25</v>
      </c>
      <c r="AN35" s="376">
        <v>0</v>
      </c>
      <c r="AO35" s="376">
        <v>0</v>
      </c>
      <c r="AP35" s="376">
        <v>0</v>
      </c>
      <c r="AQ35" s="376">
        <v>0</v>
      </c>
      <c r="AR35" s="380">
        <v>0.25</v>
      </c>
      <c r="AS35" s="380">
        <v>0.25</v>
      </c>
      <c r="AT35" s="376">
        <v>0</v>
      </c>
      <c r="AU35" s="376">
        <v>0</v>
      </c>
      <c r="AV35" s="380">
        <v>0.25</v>
      </c>
      <c r="AW35" s="377">
        <v>0.5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9">
        <v>1</v>
      </c>
      <c r="E36" s="377">
        <v>0.5</v>
      </c>
      <c r="F36" s="376">
        <v>0</v>
      </c>
      <c r="G36" s="376">
        <v>0</v>
      </c>
      <c r="H36" s="376">
        <v>0</v>
      </c>
      <c r="I36" s="376">
        <v>0</v>
      </c>
      <c r="J36" s="376">
        <v>0</v>
      </c>
      <c r="K36" s="380">
        <v>0.25</v>
      </c>
      <c r="L36" s="376">
        <v>0</v>
      </c>
      <c r="M36" s="380">
        <v>0.25</v>
      </c>
      <c r="N36" s="376">
        <v>0</v>
      </c>
      <c r="O36" s="376">
        <v>0</v>
      </c>
      <c r="P36" s="378">
        <v>0.75</v>
      </c>
      <c r="Q36" s="376">
        <v>0</v>
      </c>
      <c r="R36" s="379">
        <v>1</v>
      </c>
      <c r="S36" s="376">
        <v>0</v>
      </c>
      <c r="T36" s="379">
        <v>1</v>
      </c>
      <c r="U36" s="380">
        <v>0.25</v>
      </c>
      <c r="V36" s="376">
        <v>0</v>
      </c>
      <c r="W36" s="376">
        <v>0</v>
      </c>
      <c r="X36" s="379">
        <v>1</v>
      </c>
      <c r="Y36" s="379">
        <v>1</v>
      </c>
      <c r="Z36" s="379">
        <v>1</v>
      </c>
      <c r="AA36" s="376">
        <v>0</v>
      </c>
      <c r="AB36" s="376">
        <v>0</v>
      </c>
      <c r="AC36" s="376">
        <v>0</v>
      </c>
      <c r="AD36" s="376">
        <v>0</v>
      </c>
      <c r="AE36" s="377">
        <v>0.5</v>
      </c>
      <c r="AF36" s="376">
        <v>0</v>
      </c>
      <c r="AG36" s="376">
        <v>0</v>
      </c>
      <c r="AH36" s="377">
        <v>0.5</v>
      </c>
      <c r="AI36" s="380">
        <v>0.25</v>
      </c>
      <c r="AJ36" s="375">
        <v>0</v>
      </c>
      <c r="AK36" s="376">
        <v>0</v>
      </c>
      <c r="AL36" s="376">
        <v>0</v>
      </c>
      <c r="AM36" s="377">
        <v>0.5</v>
      </c>
      <c r="AN36" s="376">
        <v>0</v>
      </c>
      <c r="AO36" s="376">
        <v>0</v>
      </c>
      <c r="AP36" s="376">
        <v>0</v>
      </c>
      <c r="AQ36" s="376">
        <v>0</v>
      </c>
      <c r="AR36" s="379">
        <v>1</v>
      </c>
      <c r="AS36" s="379">
        <v>1</v>
      </c>
      <c r="AT36" s="376">
        <v>0</v>
      </c>
      <c r="AU36" s="376">
        <v>0</v>
      </c>
      <c r="AV36" s="377">
        <v>0.5</v>
      </c>
      <c r="AW36" s="380">
        <v>0.25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7">
        <v>0.5</v>
      </c>
      <c r="H37" s="378">
        <v>0.75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7">
        <v>0.5</v>
      </c>
      <c r="R37" s="376">
        <v>0</v>
      </c>
      <c r="S37" s="376">
        <v>0</v>
      </c>
      <c r="T37" s="376">
        <v>0</v>
      </c>
      <c r="U37" s="376">
        <v>0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80">
        <v>0.25</v>
      </c>
      <c r="AD37" s="380">
        <v>0.25</v>
      </c>
      <c r="AE37" s="376">
        <v>0</v>
      </c>
      <c r="AF37" s="376">
        <v>0</v>
      </c>
      <c r="AG37" s="376">
        <v>0</v>
      </c>
      <c r="AH37" s="376">
        <v>0</v>
      </c>
      <c r="AI37" s="376">
        <v>0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7">
        <v>0.5</v>
      </c>
      <c r="AP37" s="378">
        <v>0.75</v>
      </c>
      <c r="AQ37" s="377">
        <v>0.5</v>
      </c>
      <c r="AR37" s="376">
        <v>0</v>
      </c>
      <c r="AS37" s="376">
        <v>0</v>
      </c>
      <c r="AT37" s="377">
        <v>0.5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7">
        <v>0.5</v>
      </c>
    </row>
    <row r="38" spans="1:52" ht="14.25" customHeight="1" x14ac:dyDescent="0.25">
      <c r="A38" s="239" t="s">
        <v>41</v>
      </c>
      <c r="B38" s="376">
        <v>0</v>
      </c>
      <c r="C38" s="378">
        <v>0.75</v>
      </c>
      <c r="D38" s="376">
        <v>0</v>
      </c>
      <c r="E38" s="377">
        <v>0.5</v>
      </c>
      <c r="F38" s="379">
        <v>1</v>
      </c>
      <c r="G38" s="376">
        <v>0</v>
      </c>
      <c r="H38" s="376">
        <v>0</v>
      </c>
      <c r="I38" s="378">
        <v>0.75</v>
      </c>
      <c r="J38" s="376">
        <v>0</v>
      </c>
      <c r="K38" s="376">
        <v>0</v>
      </c>
      <c r="L38" s="376">
        <v>0</v>
      </c>
      <c r="M38" s="376">
        <v>0</v>
      </c>
      <c r="N38" s="377">
        <v>0.5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7">
        <v>0.5</v>
      </c>
      <c r="Z38" s="376">
        <v>0</v>
      </c>
      <c r="AA38" s="376">
        <v>0</v>
      </c>
      <c r="AB38" s="378">
        <v>0.75</v>
      </c>
      <c r="AC38" s="376">
        <v>0</v>
      </c>
      <c r="AD38" s="376">
        <v>0</v>
      </c>
      <c r="AE38" s="377">
        <v>0.5</v>
      </c>
      <c r="AF38" s="376">
        <v>0</v>
      </c>
      <c r="AG38" s="378">
        <v>0.75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80">
        <v>0.25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8">
        <v>0.75</v>
      </c>
      <c r="AV38" s="377">
        <v>0.5</v>
      </c>
      <c r="AW38" s="376">
        <v>0</v>
      </c>
      <c r="AX38" s="380">
        <v>0.25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7">
        <v>0.5</v>
      </c>
      <c r="E39" s="379">
        <v>1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80">
        <v>0.25</v>
      </c>
      <c r="L39" s="376">
        <v>0</v>
      </c>
      <c r="M39" s="380">
        <v>0.25</v>
      </c>
      <c r="N39" s="376">
        <v>0</v>
      </c>
      <c r="O39" s="376">
        <v>0</v>
      </c>
      <c r="P39" s="377">
        <v>0.5</v>
      </c>
      <c r="Q39" s="376">
        <v>0</v>
      </c>
      <c r="R39" s="377">
        <v>0.5</v>
      </c>
      <c r="S39" s="376">
        <v>0</v>
      </c>
      <c r="T39" s="377">
        <v>0.5</v>
      </c>
      <c r="U39" s="380">
        <v>0.25</v>
      </c>
      <c r="V39" s="376">
        <v>0</v>
      </c>
      <c r="W39" s="376">
        <v>0</v>
      </c>
      <c r="X39" s="377">
        <v>0.5</v>
      </c>
      <c r="Y39" s="377">
        <v>0.5</v>
      </c>
      <c r="Z39" s="377">
        <v>0.5</v>
      </c>
      <c r="AA39" s="376">
        <v>0</v>
      </c>
      <c r="AB39" s="376">
        <v>0</v>
      </c>
      <c r="AC39" s="376">
        <v>0</v>
      </c>
      <c r="AD39" s="376">
        <v>0</v>
      </c>
      <c r="AE39" s="379">
        <v>1</v>
      </c>
      <c r="AF39" s="376">
        <v>0</v>
      </c>
      <c r="AG39" s="376">
        <v>0</v>
      </c>
      <c r="AH39" s="379">
        <v>1</v>
      </c>
      <c r="AI39" s="380">
        <v>0.25</v>
      </c>
      <c r="AJ39" s="377">
        <v>0.5</v>
      </c>
      <c r="AK39" s="376">
        <v>0</v>
      </c>
      <c r="AL39" s="376">
        <v>0</v>
      </c>
      <c r="AM39" s="375">
        <v>0</v>
      </c>
      <c r="AN39" s="376">
        <v>0</v>
      </c>
      <c r="AO39" s="376">
        <v>0</v>
      </c>
      <c r="AP39" s="376">
        <v>0</v>
      </c>
      <c r="AQ39" s="376">
        <v>0</v>
      </c>
      <c r="AR39" s="377">
        <v>0.5</v>
      </c>
      <c r="AS39" s="377">
        <v>0.5</v>
      </c>
      <c r="AT39" s="376">
        <v>0</v>
      </c>
      <c r="AU39" s="376">
        <v>0</v>
      </c>
      <c r="AV39" s="379">
        <v>1</v>
      </c>
      <c r="AW39" s="380">
        <v>0.25</v>
      </c>
      <c r="AX39" s="376">
        <v>0</v>
      </c>
      <c r="AY39" s="376">
        <v>0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80">
        <v>0.25</v>
      </c>
      <c r="D40" s="376">
        <v>0</v>
      </c>
      <c r="E40" s="380">
        <v>0.25</v>
      </c>
      <c r="F40" s="380">
        <v>0.25</v>
      </c>
      <c r="G40" s="376">
        <v>0</v>
      </c>
      <c r="H40" s="376">
        <v>0</v>
      </c>
      <c r="I40" s="380">
        <v>0.25</v>
      </c>
      <c r="J40" s="376">
        <v>0</v>
      </c>
      <c r="K40" s="376">
        <v>0</v>
      </c>
      <c r="L40" s="376">
        <v>0</v>
      </c>
      <c r="M40" s="376">
        <v>0</v>
      </c>
      <c r="N40" s="380">
        <v>0.25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80">
        <v>0.25</v>
      </c>
      <c r="Z40" s="376">
        <v>0</v>
      </c>
      <c r="AA40" s="376">
        <v>0</v>
      </c>
      <c r="AB40" s="380">
        <v>0.25</v>
      </c>
      <c r="AC40" s="376">
        <v>0</v>
      </c>
      <c r="AD40" s="376">
        <v>0</v>
      </c>
      <c r="AE40" s="380">
        <v>0.25</v>
      </c>
      <c r="AF40" s="376">
        <v>0</v>
      </c>
      <c r="AG40" s="380">
        <v>0.25</v>
      </c>
      <c r="AH40" s="376">
        <v>0</v>
      </c>
      <c r="AI40" s="376">
        <v>0</v>
      </c>
      <c r="AJ40" s="376">
        <v>0</v>
      </c>
      <c r="AK40" s="376">
        <v>0</v>
      </c>
      <c r="AL40" s="380">
        <v>0.25</v>
      </c>
      <c r="AM40" s="376">
        <v>0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6">
        <v>0</v>
      </c>
      <c r="AU40" s="380">
        <v>0.25</v>
      </c>
      <c r="AV40" s="380">
        <v>0.25</v>
      </c>
      <c r="AW40" s="376">
        <v>0</v>
      </c>
      <c r="AX40" s="380">
        <v>0.25</v>
      </c>
      <c r="AY40" s="376">
        <v>0</v>
      </c>
      <c r="AZ40" s="376">
        <v>0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7">
        <v>0.5</v>
      </c>
      <c r="H41" s="377">
        <v>0.5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0</v>
      </c>
      <c r="O41" s="376">
        <v>0</v>
      </c>
      <c r="P41" s="376">
        <v>0</v>
      </c>
      <c r="Q41" s="377">
        <v>0.5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80">
        <v>0.25</v>
      </c>
      <c r="AD41" s="380">
        <v>0.25</v>
      </c>
      <c r="AE41" s="376">
        <v>0</v>
      </c>
      <c r="AF41" s="376">
        <v>0</v>
      </c>
      <c r="AG41" s="376">
        <v>0</v>
      </c>
      <c r="AH41" s="376">
        <v>0</v>
      </c>
      <c r="AI41" s="376">
        <v>0</v>
      </c>
      <c r="AJ41" s="376">
        <v>0</v>
      </c>
      <c r="AK41" s="377">
        <v>0.5</v>
      </c>
      <c r="AL41" s="376">
        <v>0</v>
      </c>
      <c r="AM41" s="376">
        <v>0</v>
      </c>
      <c r="AN41" s="376">
        <v>0</v>
      </c>
      <c r="AO41" s="375">
        <v>0</v>
      </c>
      <c r="AP41" s="377">
        <v>0.5</v>
      </c>
      <c r="AQ41" s="377">
        <v>0.5</v>
      </c>
      <c r="AR41" s="376">
        <v>0</v>
      </c>
      <c r="AS41" s="376">
        <v>0</v>
      </c>
      <c r="AT41" s="377">
        <v>0.5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8">
        <v>0.75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7">
        <v>0.5</v>
      </c>
      <c r="H42" s="379">
        <v>1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7">
        <v>0.5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80">
        <v>0.25</v>
      </c>
      <c r="AD42" s="380">
        <v>0.25</v>
      </c>
      <c r="AE42" s="376">
        <v>0</v>
      </c>
      <c r="AF42" s="376">
        <v>0</v>
      </c>
      <c r="AG42" s="376">
        <v>0</v>
      </c>
      <c r="AH42" s="376">
        <v>0</v>
      </c>
      <c r="AI42" s="376">
        <v>0</v>
      </c>
      <c r="AJ42" s="376">
        <v>0</v>
      </c>
      <c r="AK42" s="378">
        <v>0.75</v>
      </c>
      <c r="AL42" s="376">
        <v>0</v>
      </c>
      <c r="AM42" s="376">
        <v>0</v>
      </c>
      <c r="AN42" s="376">
        <v>0</v>
      </c>
      <c r="AO42" s="377">
        <v>0.5</v>
      </c>
      <c r="AP42" s="375">
        <v>0</v>
      </c>
      <c r="AQ42" s="377">
        <v>0.5</v>
      </c>
      <c r="AR42" s="376">
        <v>0</v>
      </c>
      <c r="AS42" s="376">
        <v>0</v>
      </c>
      <c r="AT42" s="377">
        <v>0.5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7">
        <v>0.5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8">
        <v>0.75</v>
      </c>
      <c r="H43" s="377">
        <v>0.5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8">
        <v>0.75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80">
        <v>0.25</v>
      </c>
      <c r="AD43" s="380">
        <v>0.25</v>
      </c>
      <c r="AE43" s="376">
        <v>0</v>
      </c>
      <c r="AF43" s="376">
        <v>0</v>
      </c>
      <c r="AG43" s="376">
        <v>0</v>
      </c>
      <c r="AH43" s="376">
        <v>0</v>
      </c>
      <c r="AI43" s="376">
        <v>0</v>
      </c>
      <c r="AJ43" s="376">
        <v>0</v>
      </c>
      <c r="AK43" s="377">
        <v>0.5</v>
      </c>
      <c r="AL43" s="376">
        <v>0</v>
      </c>
      <c r="AM43" s="376">
        <v>0</v>
      </c>
      <c r="AN43" s="376">
        <v>0</v>
      </c>
      <c r="AO43" s="377">
        <v>0.5</v>
      </c>
      <c r="AP43" s="377">
        <v>0.5</v>
      </c>
      <c r="AQ43" s="375">
        <v>0</v>
      </c>
      <c r="AR43" s="376">
        <v>0</v>
      </c>
      <c r="AS43" s="376">
        <v>0</v>
      </c>
      <c r="AT43" s="378">
        <v>0.75</v>
      </c>
      <c r="AU43" s="376">
        <v>0</v>
      </c>
      <c r="AV43" s="376">
        <v>0</v>
      </c>
      <c r="AW43" s="376">
        <v>0</v>
      </c>
      <c r="AX43" s="376">
        <v>0</v>
      </c>
      <c r="AY43" s="376">
        <v>0</v>
      </c>
      <c r="AZ43" s="377">
        <v>0.5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9">
        <v>1</v>
      </c>
      <c r="E44" s="377">
        <v>0.5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80">
        <v>0.25</v>
      </c>
      <c r="L44" s="376">
        <v>0</v>
      </c>
      <c r="M44" s="380">
        <v>0.25</v>
      </c>
      <c r="N44" s="376">
        <v>0</v>
      </c>
      <c r="O44" s="376">
        <v>0</v>
      </c>
      <c r="P44" s="378">
        <v>0.75</v>
      </c>
      <c r="Q44" s="376">
        <v>0</v>
      </c>
      <c r="R44" s="379">
        <v>1</v>
      </c>
      <c r="S44" s="376">
        <v>0</v>
      </c>
      <c r="T44" s="379">
        <v>1</v>
      </c>
      <c r="U44" s="380">
        <v>0.25</v>
      </c>
      <c r="V44" s="376">
        <v>0</v>
      </c>
      <c r="W44" s="376">
        <v>0</v>
      </c>
      <c r="X44" s="379">
        <v>1</v>
      </c>
      <c r="Y44" s="379">
        <v>1</v>
      </c>
      <c r="Z44" s="379">
        <v>1</v>
      </c>
      <c r="AA44" s="376">
        <v>0</v>
      </c>
      <c r="AB44" s="376">
        <v>0</v>
      </c>
      <c r="AC44" s="376">
        <v>0</v>
      </c>
      <c r="AD44" s="376">
        <v>0</v>
      </c>
      <c r="AE44" s="377">
        <v>0.5</v>
      </c>
      <c r="AF44" s="376">
        <v>0</v>
      </c>
      <c r="AG44" s="376">
        <v>0</v>
      </c>
      <c r="AH44" s="377">
        <v>0.5</v>
      </c>
      <c r="AI44" s="380">
        <v>0.25</v>
      </c>
      <c r="AJ44" s="379">
        <v>1</v>
      </c>
      <c r="AK44" s="376">
        <v>0</v>
      </c>
      <c r="AL44" s="376">
        <v>0</v>
      </c>
      <c r="AM44" s="377">
        <v>0.5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9">
        <v>1</v>
      </c>
      <c r="AT44" s="376">
        <v>0</v>
      </c>
      <c r="AU44" s="376">
        <v>0</v>
      </c>
      <c r="AV44" s="377">
        <v>0.5</v>
      </c>
      <c r="AW44" s="380">
        <v>0.25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9">
        <v>1</v>
      </c>
      <c r="E45" s="377">
        <v>0.5</v>
      </c>
      <c r="F45" s="376">
        <v>0</v>
      </c>
      <c r="G45" s="376">
        <v>0</v>
      </c>
      <c r="H45" s="376">
        <v>0</v>
      </c>
      <c r="I45" s="376">
        <v>0</v>
      </c>
      <c r="J45" s="376">
        <v>0</v>
      </c>
      <c r="K45" s="380">
        <v>0.25</v>
      </c>
      <c r="L45" s="376">
        <v>0</v>
      </c>
      <c r="M45" s="380">
        <v>0.25</v>
      </c>
      <c r="N45" s="376">
        <v>0</v>
      </c>
      <c r="O45" s="376">
        <v>0</v>
      </c>
      <c r="P45" s="378">
        <v>0.75</v>
      </c>
      <c r="Q45" s="376">
        <v>0</v>
      </c>
      <c r="R45" s="379">
        <v>1</v>
      </c>
      <c r="S45" s="376">
        <v>0</v>
      </c>
      <c r="T45" s="379">
        <v>1</v>
      </c>
      <c r="U45" s="380">
        <v>0.25</v>
      </c>
      <c r="V45" s="376">
        <v>0</v>
      </c>
      <c r="W45" s="376">
        <v>0</v>
      </c>
      <c r="X45" s="379">
        <v>1</v>
      </c>
      <c r="Y45" s="379">
        <v>1</v>
      </c>
      <c r="Z45" s="379">
        <v>1</v>
      </c>
      <c r="AA45" s="376">
        <v>0</v>
      </c>
      <c r="AB45" s="376">
        <v>0</v>
      </c>
      <c r="AC45" s="376">
        <v>0</v>
      </c>
      <c r="AD45" s="376">
        <v>0</v>
      </c>
      <c r="AE45" s="377">
        <v>0.5</v>
      </c>
      <c r="AF45" s="376">
        <v>0</v>
      </c>
      <c r="AG45" s="376">
        <v>0</v>
      </c>
      <c r="AH45" s="377">
        <v>0.5</v>
      </c>
      <c r="AI45" s="380">
        <v>0.25</v>
      </c>
      <c r="AJ45" s="379">
        <v>1</v>
      </c>
      <c r="AK45" s="376">
        <v>0</v>
      </c>
      <c r="AL45" s="376">
        <v>0</v>
      </c>
      <c r="AM45" s="377">
        <v>0.5</v>
      </c>
      <c r="AN45" s="376">
        <v>0</v>
      </c>
      <c r="AO45" s="376">
        <v>0</v>
      </c>
      <c r="AP45" s="376">
        <v>0</v>
      </c>
      <c r="AQ45" s="376">
        <v>0</v>
      </c>
      <c r="AR45" s="379">
        <v>1</v>
      </c>
      <c r="AS45" s="375">
        <v>0</v>
      </c>
      <c r="AT45" s="376">
        <v>0</v>
      </c>
      <c r="AU45" s="376">
        <v>0</v>
      </c>
      <c r="AV45" s="377">
        <v>0.5</v>
      </c>
      <c r="AW45" s="380">
        <v>0.25</v>
      </c>
      <c r="AX45" s="376">
        <v>0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6">
        <v>0</v>
      </c>
      <c r="C46" s="376">
        <v>0</v>
      </c>
      <c r="D46" s="376">
        <v>0</v>
      </c>
      <c r="E46" s="376">
        <v>0</v>
      </c>
      <c r="F46" s="376">
        <v>0</v>
      </c>
      <c r="G46" s="378">
        <v>0.75</v>
      </c>
      <c r="H46" s="377">
        <v>0.5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9">
        <v>1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80">
        <v>0.25</v>
      </c>
      <c r="AD46" s="380">
        <v>0.25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7">
        <v>0.5</v>
      </c>
      <c r="AL46" s="376">
        <v>0</v>
      </c>
      <c r="AM46" s="376">
        <v>0</v>
      </c>
      <c r="AN46" s="376">
        <v>0</v>
      </c>
      <c r="AO46" s="377">
        <v>0.5</v>
      </c>
      <c r="AP46" s="377">
        <v>0.5</v>
      </c>
      <c r="AQ46" s="378">
        <v>0.75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7">
        <v>0.5</v>
      </c>
    </row>
    <row r="47" spans="1:52" ht="14.25" customHeight="1" x14ac:dyDescent="0.25">
      <c r="A47" s="239" t="s">
        <v>50</v>
      </c>
      <c r="B47" s="376">
        <v>0</v>
      </c>
      <c r="C47" s="379">
        <v>1</v>
      </c>
      <c r="D47" s="376">
        <v>0</v>
      </c>
      <c r="E47" s="377">
        <v>0.5</v>
      </c>
      <c r="F47" s="378">
        <v>0.75</v>
      </c>
      <c r="G47" s="376">
        <v>0</v>
      </c>
      <c r="H47" s="376">
        <v>0</v>
      </c>
      <c r="I47" s="379">
        <v>1</v>
      </c>
      <c r="J47" s="376">
        <v>0</v>
      </c>
      <c r="K47" s="376">
        <v>0</v>
      </c>
      <c r="L47" s="376">
        <v>0</v>
      </c>
      <c r="M47" s="376">
        <v>0</v>
      </c>
      <c r="N47" s="377">
        <v>0.5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7">
        <v>0.5</v>
      </c>
      <c r="Z47" s="376">
        <v>0</v>
      </c>
      <c r="AA47" s="376">
        <v>0</v>
      </c>
      <c r="AB47" s="379">
        <v>1</v>
      </c>
      <c r="AC47" s="376">
        <v>0</v>
      </c>
      <c r="AD47" s="376">
        <v>0</v>
      </c>
      <c r="AE47" s="377">
        <v>0.5</v>
      </c>
      <c r="AF47" s="376">
        <v>0</v>
      </c>
      <c r="AG47" s="379">
        <v>1</v>
      </c>
      <c r="AH47" s="376">
        <v>0</v>
      </c>
      <c r="AI47" s="376">
        <v>0</v>
      </c>
      <c r="AJ47" s="376">
        <v>0</v>
      </c>
      <c r="AK47" s="376">
        <v>0</v>
      </c>
      <c r="AL47" s="378">
        <v>0.75</v>
      </c>
      <c r="AM47" s="376">
        <v>0</v>
      </c>
      <c r="AN47" s="380">
        <v>0.25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7">
        <v>0.5</v>
      </c>
      <c r="AW47" s="376">
        <v>0</v>
      </c>
      <c r="AX47" s="380">
        <v>0.25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7">
        <v>0.5</v>
      </c>
      <c r="D48" s="377">
        <v>0.5</v>
      </c>
      <c r="E48" s="379">
        <v>1</v>
      </c>
      <c r="F48" s="377">
        <v>0.5</v>
      </c>
      <c r="G48" s="376">
        <v>0</v>
      </c>
      <c r="H48" s="376">
        <v>0</v>
      </c>
      <c r="I48" s="377">
        <v>0.5</v>
      </c>
      <c r="J48" s="376">
        <v>0</v>
      </c>
      <c r="K48" s="380">
        <v>0.25</v>
      </c>
      <c r="L48" s="376">
        <v>0</v>
      </c>
      <c r="M48" s="380">
        <v>0.25</v>
      </c>
      <c r="N48" s="379">
        <v>1</v>
      </c>
      <c r="O48" s="376">
        <v>0</v>
      </c>
      <c r="P48" s="377">
        <v>0.5</v>
      </c>
      <c r="Q48" s="376">
        <v>0</v>
      </c>
      <c r="R48" s="377">
        <v>0.5</v>
      </c>
      <c r="S48" s="376">
        <v>0</v>
      </c>
      <c r="T48" s="377">
        <v>0.5</v>
      </c>
      <c r="U48" s="380">
        <v>0.25</v>
      </c>
      <c r="V48" s="376">
        <v>0</v>
      </c>
      <c r="W48" s="376">
        <v>0</v>
      </c>
      <c r="X48" s="377">
        <v>0.5</v>
      </c>
      <c r="Y48" s="379">
        <v>1</v>
      </c>
      <c r="Z48" s="377">
        <v>0.5</v>
      </c>
      <c r="AA48" s="376">
        <v>0</v>
      </c>
      <c r="AB48" s="377">
        <v>0.5</v>
      </c>
      <c r="AC48" s="376">
        <v>0</v>
      </c>
      <c r="AD48" s="376">
        <v>0</v>
      </c>
      <c r="AE48" s="379">
        <v>1</v>
      </c>
      <c r="AF48" s="376">
        <v>0</v>
      </c>
      <c r="AG48" s="377">
        <v>0.5</v>
      </c>
      <c r="AH48" s="379">
        <v>1</v>
      </c>
      <c r="AI48" s="380">
        <v>0.25</v>
      </c>
      <c r="AJ48" s="377">
        <v>0.5</v>
      </c>
      <c r="AK48" s="376">
        <v>0</v>
      </c>
      <c r="AL48" s="377">
        <v>0.5</v>
      </c>
      <c r="AM48" s="379">
        <v>1</v>
      </c>
      <c r="AN48" s="380">
        <v>0.25</v>
      </c>
      <c r="AO48" s="376">
        <v>0</v>
      </c>
      <c r="AP48" s="376">
        <v>0</v>
      </c>
      <c r="AQ48" s="376">
        <v>0</v>
      </c>
      <c r="AR48" s="377">
        <v>0.5</v>
      </c>
      <c r="AS48" s="377">
        <v>0.5</v>
      </c>
      <c r="AT48" s="376">
        <v>0</v>
      </c>
      <c r="AU48" s="377">
        <v>0.5</v>
      </c>
      <c r="AV48" s="375">
        <v>0</v>
      </c>
      <c r="AW48" s="380">
        <v>0.25</v>
      </c>
      <c r="AX48" s="379">
        <v>1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80">
        <v>0.25</v>
      </c>
      <c r="E49" s="380">
        <v>0.25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9">
        <v>1</v>
      </c>
      <c r="L49" s="376">
        <v>0</v>
      </c>
      <c r="M49" s="379">
        <v>1</v>
      </c>
      <c r="N49" s="376">
        <v>0</v>
      </c>
      <c r="O49" s="376">
        <v>0</v>
      </c>
      <c r="P49" s="380">
        <v>0.25</v>
      </c>
      <c r="Q49" s="376">
        <v>0</v>
      </c>
      <c r="R49" s="380">
        <v>0.25</v>
      </c>
      <c r="S49" s="376">
        <v>0</v>
      </c>
      <c r="T49" s="380">
        <v>0.25</v>
      </c>
      <c r="U49" s="377">
        <v>0.5</v>
      </c>
      <c r="V49" s="376">
        <v>0</v>
      </c>
      <c r="W49" s="376">
        <v>0</v>
      </c>
      <c r="X49" s="380">
        <v>0.25</v>
      </c>
      <c r="Y49" s="380">
        <v>0.25</v>
      </c>
      <c r="Z49" s="380">
        <v>0.25</v>
      </c>
      <c r="AA49" s="376">
        <v>0</v>
      </c>
      <c r="AB49" s="376">
        <v>0</v>
      </c>
      <c r="AC49" s="376">
        <v>0</v>
      </c>
      <c r="AD49" s="376">
        <v>0</v>
      </c>
      <c r="AE49" s="380">
        <v>0.25</v>
      </c>
      <c r="AF49" s="376">
        <v>0</v>
      </c>
      <c r="AG49" s="376">
        <v>0</v>
      </c>
      <c r="AH49" s="380">
        <v>0.25</v>
      </c>
      <c r="AI49" s="377">
        <v>0.5</v>
      </c>
      <c r="AJ49" s="380">
        <v>0.25</v>
      </c>
      <c r="AK49" s="376">
        <v>0</v>
      </c>
      <c r="AL49" s="376">
        <v>0</v>
      </c>
      <c r="AM49" s="380">
        <v>0.25</v>
      </c>
      <c r="AN49" s="376">
        <v>0</v>
      </c>
      <c r="AO49" s="376">
        <v>0</v>
      </c>
      <c r="AP49" s="376">
        <v>0</v>
      </c>
      <c r="AQ49" s="376">
        <v>0</v>
      </c>
      <c r="AR49" s="380">
        <v>0.25</v>
      </c>
      <c r="AS49" s="380">
        <v>0.25</v>
      </c>
      <c r="AT49" s="376">
        <v>0</v>
      </c>
      <c r="AU49" s="376">
        <v>0</v>
      </c>
      <c r="AV49" s="380">
        <v>0.25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80">
        <v>0.25</v>
      </c>
      <c r="D50" s="376">
        <v>0</v>
      </c>
      <c r="E50" s="380">
        <v>0.25</v>
      </c>
      <c r="F50" s="380">
        <v>0.25</v>
      </c>
      <c r="G50" s="376">
        <v>0</v>
      </c>
      <c r="H50" s="376">
        <v>0</v>
      </c>
      <c r="I50" s="380">
        <v>0.25</v>
      </c>
      <c r="J50" s="376">
        <v>0</v>
      </c>
      <c r="K50" s="376">
        <v>0</v>
      </c>
      <c r="L50" s="376">
        <v>0</v>
      </c>
      <c r="M50" s="376">
        <v>0</v>
      </c>
      <c r="N50" s="380">
        <v>0.25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80">
        <v>0.25</v>
      </c>
      <c r="Z50" s="376">
        <v>0</v>
      </c>
      <c r="AA50" s="376">
        <v>0</v>
      </c>
      <c r="AB50" s="380">
        <v>0.25</v>
      </c>
      <c r="AC50" s="376">
        <v>0</v>
      </c>
      <c r="AD50" s="376">
        <v>0</v>
      </c>
      <c r="AE50" s="380">
        <v>0.25</v>
      </c>
      <c r="AF50" s="376">
        <v>0</v>
      </c>
      <c r="AG50" s="380">
        <v>0.25</v>
      </c>
      <c r="AH50" s="376">
        <v>0</v>
      </c>
      <c r="AI50" s="376">
        <v>0</v>
      </c>
      <c r="AJ50" s="376">
        <v>0</v>
      </c>
      <c r="AK50" s="376">
        <v>0</v>
      </c>
      <c r="AL50" s="380">
        <v>0.25</v>
      </c>
      <c r="AM50" s="376">
        <v>0</v>
      </c>
      <c r="AN50" s="380">
        <v>0.25</v>
      </c>
      <c r="AO50" s="376">
        <v>0</v>
      </c>
      <c r="AP50" s="376">
        <v>0</v>
      </c>
      <c r="AQ50" s="376">
        <v>0</v>
      </c>
      <c r="AR50" s="376">
        <v>0</v>
      </c>
      <c r="AS50" s="376">
        <v>0</v>
      </c>
      <c r="AT50" s="376">
        <v>0</v>
      </c>
      <c r="AU50" s="380">
        <v>0.25</v>
      </c>
      <c r="AV50" s="379">
        <v>1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</v>
      </c>
      <c r="P51" s="376">
        <v>0</v>
      </c>
      <c r="Q51" s="376">
        <v>0</v>
      </c>
      <c r="R51" s="376">
        <v>0</v>
      </c>
      <c r="S51" s="376">
        <v>0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0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7">
        <v>0.5</v>
      </c>
      <c r="H52" s="377">
        <v>0.5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0</v>
      </c>
      <c r="Q52" s="377">
        <v>0.5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80">
        <v>0.25</v>
      </c>
      <c r="AD52" s="380">
        <v>0.25</v>
      </c>
      <c r="AE52" s="376">
        <v>0</v>
      </c>
      <c r="AF52" s="376">
        <v>0</v>
      </c>
      <c r="AG52" s="376">
        <v>0</v>
      </c>
      <c r="AH52" s="376">
        <v>0</v>
      </c>
      <c r="AI52" s="376">
        <v>0</v>
      </c>
      <c r="AJ52" s="376">
        <v>0</v>
      </c>
      <c r="AK52" s="377">
        <v>0.5</v>
      </c>
      <c r="AL52" s="376">
        <v>0</v>
      </c>
      <c r="AM52" s="376">
        <v>0</v>
      </c>
      <c r="AN52" s="376">
        <v>0</v>
      </c>
      <c r="AO52" s="378">
        <v>0.75</v>
      </c>
      <c r="AP52" s="377">
        <v>0.5</v>
      </c>
      <c r="AQ52" s="377">
        <v>0.5</v>
      </c>
      <c r="AR52" s="376">
        <v>0</v>
      </c>
      <c r="AS52" s="376">
        <v>0</v>
      </c>
      <c r="AT52" s="377">
        <v>0.5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</row>
    <row r="54" spans="1:52" ht="14.25" customHeight="1" x14ac:dyDescent="0.25">
      <c r="A54" s="4"/>
    </row>
    <row r="55" spans="1:52" ht="14.25" customHeight="1" x14ac:dyDescent="0.25">
      <c r="A55" s="4"/>
    </row>
    <row r="56" spans="1:52" ht="14.25" customHeight="1" x14ac:dyDescent="0.25">
      <c r="A56" s="4"/>
    </row>
    <row r="57" spans="1:52" ht="14.25" customHeight="1" x14ac:dyDescent="0.25">
      <c r="A57" s="4"/>
    </row>
    <row r="58" spans="1:52" ht="14.25" customHeight="1" x14ac:dyDescent="0.25">
      <c r="A58" s="4"/>
    </row>
    <row r="59" spans="1:52" ht="14.25" customHeight="1" x14ac:dyDescent="0.25">
      <c r="A59" s="4"/>
    </row>
    <row r="60" spans="1:52" ht="14.25" customHeight="1" x14ac:dyDescent="0.25">
      <c r="A60" s="4"/>
    </row>
    <row r="61" spans="1:52" ht="14.25" customHeight="1" x14ac:dyDescent="0.25">
      <c r="A61" s="4"/>
    </row>
    <row r="62" spans="1:52" ht="14.25" customHeight="1" x14ac:dyDescent="0.25">
      <c r="A62" s="4"/>
    </row>
    <row r="63" spans="1:52" ht="14.25" customHeight="1" x14ac:dyDescent="0.25">
      <c r="A63" s="4"/>
    </row>
    <row r="64" spans="1:52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D9EAD5"/>
  </sheetPr>
  <dimension ref="A1:A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18.875" customWidth="1"/>
    <col min="2" max="52" width="7.625" customWidth="1"/>
  </cols>
  <sheetData>
    <row r="1" spans="1:52" ht="14.25" customHeight="1" x14ac:dyDescent="0.25">
      <c r="A1" s="372" t="s">
        <v>1097</v>
      </c>
      <c r="B1" s="246" t="s">
        <v>5</v>
      </c>
      <c r="C1" s="245" t="s">
        <v>6</v>
      </c>
      <c r="D1" s="246" t="s">
        <v>7</v>
      </c>
      <c r="E1" s="246" t="s">
        <v>8</v>
      </c>
      <c r="F1" s="245" t="s">
        <v>9</v>
      </c>
      <c r="G1" s="245" t="s">
        <v>10</v>
      </c>
      <c r="H1" s="246" t="s">
        <v>11</v>
      </c>
      <c r="I1" s="246" t="s">
        <v>12</v>
      </c>
      <c r="J1" s="245" t="s">
        <v>13</v>
      </c>
      <c r="K1" s="246" t="s">
        <v>14</v>
      </c>
      <c r="L1" s="246" t="s">
        <v>15</v>
      </c>
      <c r="M1" s="246" t="s">
        <v>16</v>
      </c>
      <c r="N1" s="246" t="s">
        <v>17</v>
      </c>
      <c r="O1" s="246" t="s">
        <v>18</v>
      </c>
      <c r="P1" s="246" t="s">
        <v>19</v>
      </c>
      <c r="Q1" s="245" t="s">
        <v>20</v>
      </c>
      <c r="R1" s="245" t="s">
        <v>21</v>
      </c>
      <c r="S1" s="245" t="s">
        <v>22</v>
      </c>
      <c r="T1" s="246" t="s">
        <v>23</v>
      </c>
      <c r="U1" s="246" t="s">
        <v>24</v>
      </c>
      <c r="V1" s="246" t="s">
        <v>25</v>
      </c>
      <c r="W1" s="246" t="s">
        <v>26</v>
      </c>
      <c r="X1" s="245" t="s">
        <v>27</v>
      </c>
      <c r="Y1" s="246" t="s">
        <v>28</v>
      </c>
      <c r="Z1" s="245" t="s">
        <v>29</v>
      </c>
      <c r="AA1" s="246" t="s">
        <v>30</v>
      </c>
      <c r="AB1" s="245" t="s">
        <v>31</v>
      </c>
      <c r="AC1" s="246" t="s">
        <v>32</v>
      </c>
      <c r="AD1" s="246" t="s">
        <v>33</v>
      </c>
      <c r="AE1" s="246" t="s">
        <v>34</v>
      </c>
      <c r="AF1" s="246" t="s">
        <v>35</v>
      </c>
      <c r="AG1" s="246" t="s">
        <v>36</v>
      </c>
      <c r="AH1" s="246" t="s">
        <v>37</v>
      </c>
      <c r="AI1" s="246" t="s">
        <v>38</v>
      </c>
      <c r="AJ1" s="246" t="s">
        <v>39</v>
      </c>
      <c r="AK1" s="246" t="s">
        <v>40</v>
      </c>
      <c r="AL1" s="246" t="s">
        <v>41</v>
      </c>
      <c r="AM1" s="246" t="s">
        <v>42</v>
      </c>
      <c r="AN1" s="245" t="s">
        <v>43</v>
      </c>
      <c r="AO1" s="245" t="s">
        <v>44</v>
      </c>
      <c r="AP1" s="246" t="s">
        <v>45</v>
      </c>
      <c r="AQ1" s="246" t="s">
        <v>46</v>
      </c>
      <c r="AR1" s="246" t="s">
        <v>47</v>
      </c>
      <c r="AS1" s="246" t="s">
        <v>48</v>
      </c>
      <c r="AT1" s="245" t="s">
        <v>49</v>
      </c>
      <c r="AU1" s="246" t="s">
        <v>50</v>
      </c>
      <c r="AV1" s="246" t="s">
        <v>51</v>
      </c>
      <c r="AW1" s="246" t="s">
        <v>52</v>
      </c>
      <c r="AX1" s="246" t="s">
        <v>53</v>
      </c>
      <c r="AY1" s="246" t="s">
        <v>54</v>
      </c>
      <c r="AZ1" s="245" t="s">
        <v>55</v>
      </c>
    </row>
    <row r="2" spans="1:52" ht="14.25" customHeight="1" x14ac:dyDescent="0.25">
      <c r="A2" s="239" t="s">
        <v>5</v>
      </c>
      <c r="B2" s="375">
        <v>0</v>
      </c>
      <c r="C2" s="376">
        <v>0</v>
      </c>
      <c r="D2" s="376">
        <v>0</v>
      </c>
      <c r="E2" s="376">
        <v>0</v>
      </c>
      <c r="F2" s="376">
        <v>0</v>
      </c>
      <c r="G2" s="376">
        <v>0</v>
      </c>
      <c r="H2" s="376">
        <v>0</v>
      </c>
      <c r="I2" s="376">
        <v>0</v>
      </c>
      <c r="J2" s="376">
        <v>0</v>
      </c>
      <c r="K2" s="376">
        <v>0</v>
      </c>
      <c r="L2" s="376">
        <v>0</v>
      </c>
      <c r="M2" s="376">
        <v>0</v>
      </c>
      <c r="N2" s="376">
        <v>0</v>
      </c>
      <c r="O2" s="377">
        <v>1</v>
      </c>
      <c r="P2" s="376">
        <v>0</v>
      </c>
      <c r="Q2" s="376">
        <v>0</v>
      </c>
      <c r="R2" s="376">
        <v>0</v>
      </c>
      <c r="S2" s="376">
        <v>0</v>
      </c>
      <c r="T2" s="376">
        <v>0</v>
      </c>
      <c r="U2" s="376">
        <v>0</v>
      </c>
      <c r="V2" s="376">
        <v>0</v>
      </c>
      <c r="W2" s="376">
        <v>0</v>
      </c>
      <c r="X2" s="376">
        <v>0</v>
      </c>
      <c r="Y2" s="376">
        <v>0</v>
      </c>
      <c r="Z2" s="376">
        <v>0</v>
      </c>
      <c r="AA2" s="376">
        <v>0</v>
      </c>
      <c r="AB2" s="376">
        <v>0</v>
      </c>
      <c r="AC2" s="376">
        <v>0</v>
      </c>
      <c r="AD2" s="376">
        <v>0</v>
      </c>
      <c r="AE2" s="376">
        <v>0</v>
      </c>
      <c r="AF2" s="376">
        <v>0</v>
      </c>
      <c r="AG2" s="376">
        <v>0</v>
      </c>
      <c r="AH2" s="376">
        <v>0</v>
      </c>
      <c r="AI2" s="376">
        <v>0</v>
      </c>
      <c r="AJ2" s="376">
        <v>0</v>
      </c>
      <c r="AK2" s="376">
        <v>0</v>
      </c>
      <c r="AL2" s="376">
        <v>0</v>
      </c>
      <c r="AM2" s="376">
        <v>0</v>
      </c>
      <c r="AN2" s="376">
        <v>0</v>
      </c>
      <c r="AO2" s="376">
        <v>0</v>
      </c>
      <c r="AP2" s="376">
        <v>0</v>
      </c>
      <c r="AQ2" s="376">
        <v>0</v>
      </c>
      <c r="AR2" s="376">
        <v>0</v>
      </c>
      <c r="AS2" s="376">
        <v>0</v>
      </c>
      <c r="AT2" s="376">
        <v>0</v>
      </c>
      <c r="AU2" s="376">
        <v>0</v>
      </c>
      <c r="AV2" s="376">
        <v>0</v>
      </c>
      <c r="AW2" s="376">
        <v>0</v>
      </c>
      <c r="AX2" s="376">
        <v>0</v>
      </c>
      <c r="AY2" s="376">
        <v>0</v>
      </c>
      <c r="AZ2" s="376">
        <v>0</v>
      </c>
    </row>
    <row r="3" spans="1:52" ht="14.25" customHeight="1" x14ac:dyDescent="0.25">
      <c r="A3" s="238" t="s">
        <v>6</v>
      </c>
      <c r="B3" s="376">
        <v>0</v>
      </c>
      <c r="C3" s="375">
        <v>0</v>
      </c>
      <c r="D3" s="376">
        <v>0</v>
      </c>
      <c r="E3" s="376">
        <v>0</v>
      </c>
      <c r="F3" s="376">
        <v>0</v>
      </c>
      <c r="G3" s="376">
        <v>0</v>
      </c>
      <c r="H3" s="376">
        <v>0</v>
      </c>
      <c r="I3" s="376">
        <v>0</v>
      </c>
      <c r="J3" s="376">
        <v>0</v>
      </c>
      <c r="K3" s="376">
        <v>0</v>
      </c>
      <c r="L3" s="376">
        <v>0</v>
      </c>
      <c r="M3" s="376">
        <v>0</v>
      </c>
      <c r="N3" s="376">
        <v>0</v>
      </c>
      <c r="O3" s="376">
        <v>0</v>
      </c>
      <c r="P3" s="376">
        <v>0</v>
      </c>
      <c r="Q3" s="376">
        <v>0</v>
      </c>
      <c r="R3" s="376">
        <v>0</v>
      </c>
      <c r="S3" s="376">
        <v>0</v>
      </c>
      <c r="T3" s="376">
        <v>0</v>
      </c>
      <c r="U3" s="376">
        <v>0</v>
      </c>
      <c r="V3" s="376">
        <v>0</v>
      </c>
      <c r="W3" s="376">
        <v>0</v>
      </c>
      <c r="X3" s="376">
        <v>0</v>
      </c>
      <c r="Y3" s="376">
        <v>0</v>
      </c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0</v>
      </c>
      <c r="AF3" s="376">
        <v>0</v>
      </c>
      <c r="AG3" s="376">
        <v>0</v>
      </c>
      <c r="AH3" s="376">
        <v>0</v>
      </c>
      <c r="AI3" s="376">
        <v>0</v>
      </c>
      <c r="AJ3" s="376">
        <v>0</v>
      </c>
      <c r="AK3" s="376">
        <v>0</v>
      </c>
      <c r="AL3" s="376">
        <v>0</v>
      </c>
      <c r="AM3" s="376">
        <v>0</v>
      </c>
      <c r="AN3" s="376">
        <v>0</v>
      </c>
      <c r="AO3" s="376">
        <v>0</v>
      </c>
      <c r="AP3" s="376">
        <v>0</v>
      </c>
      <c r="AQ3" s="376">
        <v>0</v>
      </c>
      <c r="AR3" s="376">
        <v>0</v>
      </c>
      <c r="AS3" s="376">
        <v>0</v>
      </c>
      <c r="AT3" s="376">
        <v>0</v>
      </c>
      <c r="AU3" s="379">
        <v>0.5</v>
      </c>
      <c r="AV3" s="376">
        <v>0</v>
      </c>
      <c r="AW3" s="376">
        <v>0</v>
      </c>
      <c r="AX3" s="379">
        <v>0.5</v>
      </c>
      <c r="AY3" s="376">
        <v>0</v>
      </c>
      <c r="AZ3" s="376">
        <v>0</v>
      </c>
    </row>
    <row r="4" spans="1:52" ht="14.25" customHeight="1" x14ac:dyDescent="0.25">
      <c r="A4" s="239" t="s">
        <v>7</v>
      </c>
      <c r="B4" s="376">
        <v>0</v>
      </c>
      <c r="C4" s="376">
        <v>0</v>
      </c>
      <c r="D4" s="375">
        <v>0</v>
      </c>
      <c r="E4" s="376">
        <v>0</v>
      </c>
      <c r="F4" s="376">
        <v>0</v>
      </c>
      <c r="G4" s="376">
        <v>0</v>
      </c>
      <c r="H4" s="376">
        <v>0</v>
      </c>
      <c r="I4" s="376">
        <v>0</v>
      </c>
      <c r="J4" s="376">
        <v>0</v>
      </c>
      <c r="K4" s="376">
        <v>0</v>
      </c>
      <c r="L4" s="376">
        <v>0</v>
      </c>
      <c r="M4" s="376">
        <v>0</v>
      </c>
      <c r="N4" s="376">
        <v>0</v>
      </c>
      <c r="O4" s="379">
        <v>0.5</v>
      </c>
      <c r="P4" s="379">
        <v>0.5</v>
      </c>
      <c r="Q4" s="376">
        <v>0</v>
      </c>
      <c r="R4" s="379">
        <v>0.5</v>
      </c>
      <c r="S4" s="376">
        <v>0</v>
      </c>
      <c r="T4" s="379">
        <v>0.5</v>
      </c>
      <c r="U4" s="376">
        <v>0</v>
      </c>
      <c r="V4" s="376">
        <v>0</v>
      </c>
      <c r="W4" s="376">
        <v>0</v>
      </c>
      <c r="X4" s="376">
        <v>0</v>
      </c>
      <c r="Y4" s="376">
        <v>0</v>
      </c>
      <c r="Z4" s="376">
        <v>0</v>
      </c>
      <c r="AA4" s="376">
        <v>0</v>
      </c>
      <c r="AB4" s="376">
        <v>0</v>
      </c>
      <c r="AC4" s="376">
        <v>0</v>
      </c>
      <c r="AD4" s="376">
        <v>0</v>
      </c>
      <c r="AE4" s="376">
        <v>0</v>
      </c>
      <c r="AF4" s="376">
        <v>0</v>
      </c>
      <c r="AG4" s="376">
        <v>0</v>
      </c>
      <c r="AH4" s="379">
        <v>0.5</v>
      </c>
      <c r="AI4" s="376">
        <v>0</v>
      </c>
      <c r="AJ4" s="376">
        <v>0</v>
      </c>
      <c r="AK4" s="376">
        <v>0</v>
      </c>
      <c r="AL4" s="376">
        <v>0</v>
      </c>
      <c r="AM4" s="376">
        <v>0</v>
      </c>
      <c r="AN4" s="376">
        <v>0</v>
      </c>
      <c r="AO4" s="376">
        <v>0</v>
      </c>
      <c r="AP4" s="376">
        <v>0</v>
      </c>
      <c r="AQ4" s="376">
        <v>0</v>
      </c>
      <c r="AR4" s="379">
        <v>0.5</v>
      </c>
      <c r="AS4" s="376">
        <v>0</v>
      </c>
      <c r="AT4" s="376">
        <v>0</v>
      </c>
      <c r="AU4" s="376">
        <v>0</v>
      </c>
      <c r="AV4" s="376">
        <v>0</v>
      </c>
      <c r="AW4" s="376">
        <v>0</v>
      </c>
      <c r="AX4" s="379">
        <v>0.5</v>
      </c>
      <c r="AY4" s="376">
        <v>0</v>
      </c>
      <c r="AZ4" s="376">
        <v>0</v>
      </c>
    </row>
    <row r="5" spans="1:52" ht="14.25" customHeight="1" x14ac:dyDescent="0.25">
      <c r="A5" s="239" t="s">
        <v>8</v>
      </c>
      <c r="B5" s="376">
        <v>0</v>
      </c>
      <c r="C5" s="376">
        <v>0</v>
      </c>
      <c r="D5" s="376">
        <v>0</v>
      </c>
      <c r="E5" s="375">
        <v>0</v>
      </c>
      <c r="F5" s="376">
        <v>0</v>
      </c>
      <c r="G5" s="376">
        <v>0</v>
      </c>
      <c r="H5" s="376">
        <v>0</v>
      </c>
      <c r="I5" s="376">
        <v>0</v>
      </c>
      <c r="J5" s="376">
        <v>0</v>
      </c>
      <c r="K5" s="376">
        <v>0</v>
      </c>
      <c r="L5" s="376">
        <v>0</v>
      </c>
      <c r="M5" s="376">
        <v>0</v>
      </c>
      <c r="N5" s="377">
        <v>1</v>
      </c>
      <c r="O5" s="376">
        <v>0</v>
      </c>
      <c r="P5" s="379">
        <v>0.5</v>
      </c>
      <c r="Q5" s="376">
        <v>0</v>
      </c>
      <c r="R5" s="376">
        <v>0</v>
      </c>
      <c r="S5" s="376">
        <v>0</v>
      </c>
      <c r="T5" s="376">
        <v>0</v>
      </c>
      <c r="U5" s="376">
        <v>0</v>
      </c>
      <c r="V5" s="376">
        <v>0</v>
      </c>
      <c r="W5" s="376">
        <v>0</v>
      </c>
      <c r="X5" s="376">
        <v>0</v>
      </c>
      <c r="Y5" s="376">
        <v>0</v>
      </c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9">
        <v>0.5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0</v>
      </c>
      <c r="AP5" s="376">
        <v>0</v>
      </c>
      <c r="AQ5" s="376">
        <v>0</v>
      </c>
      <c r="AR5" s="376">
        <v>0</v>
      </c>
      <c r="AS5" s="376">
        <v>0</v>
      </c>
      <c r="AT5" s="376">
        <v>0</v>
      </c>
      <c r="AU5" s="376">
        <v>0</v>
      </c>
      <c r="AV5" s="376">
        <v>0</v>
      </c>
      <c r="AW5" s="376">
        <v>0</v>
      </c>
      <c r="AX5" s="379">
        <v>0.5</v>
      </c>
      <c r="AY5" s="379">
        <v>0.5</v>
      </c>
      <c r="AZ5" s="376">
        <v>0</v>
      </c>
    </row>
    <row r="6" spans="1:52" ht="14.25" customHeight="1" x14ac:dyDescent="0.25">
      <c r="A6" s="238" t="s">
        <v>9</v>
      </c>
      <c r="B6" s="376">
        <v>0</v>
      </c>
      <c r="C6" s="376">
        <v>0</v>
      </c>
      <c r="D6" s="376">
        <v>0</v>
      </c>
      <c r="E6" s="376">
        <v>0</v>
      </c>
      <c r="F6" s="375">
        <v>0</v>
      </c>
      <c r="G6" s="376">
        <v>0</v>
      </c>
      <c r="H6" s="376">
        <v>0</v>
      </c>
      <c r="I6" s="376">
        <v>0</v>
      </c>
      <c r="J6" s="376">
        <v>0</v>
      </c>
      <c r="K6" s="376">
        <v>0</v>
      </c>
      <c r="L6" s="376">
        <v>0</v>
      </c>
      <c r="M6" s="376">
        <v>0</v>
      </c>
      <c r="N6" s="376">
        <v>0</v>
      </c>
      <c r="O6" s="376">
        <v>0</v>
      </c>
      <c r="P6" s="376">
        <v>0</v>
      </c>
      <c r="Q6" s="376">
        <v>0</v>
      </c>
      <c r="R6" s="376">
        <v>0</v>
      </c>
      <c r="S6" s="376">
        <v>0</v>
      </c>
      <c r="T6" s="376">
        <v>0</v>
      </c>
      <c r="U6" s="376">
        <v>0</v>
      </c>
      <c r="V6" s="376">
        <v>0</v>
      </c>
      <c r="W6" s="376">
        <v>0</v>
      </c>
      <c r="X6" s="376">
        <v>0</v>
      </c>
      <c r="Y6" s="376">
        <v>0</v>
      </c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6">
        <v>0</v>
      </c>
      <c r="AF6" s="376">
        <v>0</v>
      </c>
      <c r="AG6" s="376">
        <v>0</v>
      </c>
      <c r="AH6" s="379">
        <v>0.5</v>
      </c>
      <c r="AI6" s="376">
        <v>0</v>
      </c>
      <c r="AJ6" s="376">
        <v>0</v>
      </c>
      <c r="AK6" s="376">
        <v>0</v>
      </c>
      <c r="AL6" s="377">
        <v>1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  <c r="AT6" s="376">
        <v>0</v>
      </c>
      <c r="AU6" s="379">
        <v>0.5</v>
      </c>
      <c r="AV6" s="376">
        <v>0</v>
      </c>
      <c r="AW6" s="376">
        <v>0</v>
      </c>
      <c r="AX6" s="379">
        <v>0.5</v>
      </c>
      <c r="AY6" s="376">
        <v>0</v>
      </c>
      <c r="AZ6" s="376">
        <v>0</v>
      </c>
    </row>
    <row r="7" spans="1:52" ht="14.25" customHeight="1" x14ac:dyDescent="0.25">
      <c r="A7" s="238" t="s">
        <v>10</v>
      </c>
      <c r="B7" s="376">
        <v>0</v>
      </c>
      <c r="C7" s="376">
        <v>0</v>
      </c>
      <c r="D7" s="376">
        <v>0</v>
      </c>
      <c r="E7" s="376">
        <v>0</v>
      </c>
      <c r="F7" s="376">
        <v>0</v>
      </c>
      <c r="G7" s="375">
        <v>0</v>
      </c>
      <c r="H7" s="376">
        <v>0</v>
      </c>
      <c r="I7" s="376">
        <v>0</v>
      </c>
      <c r="J7" s="376">
        <v>0</v>
      </c>
      <c r="K7" s="376">
        <v>0</v>
      </c>
      <c r="L7" s="376">
        <v>0</v>
      </c>
      <c r="M7" s="376">
        <v>0</v>
      </c>
      <c r="N7" s="376">
        <v>0</v>
      </c>
      <c r="O7" s="376">
        <v>0</v>
      </c>
      <c r="P7" s="376">
        <v>0</v>
      </c>
      <c r="Q7" s="376">
        <v>0</v>
      </c>
      <c r="R7" s="376">
        <v>0</v>
      </c>
      <c r="S7" s="376">
        <v>0</v>
      </c>
      <c r="T7" s="376">
        <v>0</v>
      </c>
      <c r="U7" s="376">
        <v>0</v>
      </c>
      <c r="V7" s="376">
        <v>0</v>
      </c>
      <c r="W7" s="376">
        <v>0</v>
      </c>
      <c r="X7" s="376">
        <v>0</v>
      </c>
      <c r="Y7" s="376">
        <v>0</v>
      </c>
      <c r="Z7" s="376">
        <v>0</v>
      </c>
      <c r="AA7" s="376">
        <v>0</v>
      </c>
      <c r="AB7" s="376">
        <v>0</v>
      </c>
      <c r="AC7" s="376">
        <v>0</v>
      </c>
      <c r="AD7" s="376">
        <v>0</v>
      </c>
      <c r="AE7" s="376">
        <v>0</v>
      </c>
      <c r="AF7" s="376">
        <v>0</v>
      </c>
      <c r="AG7" s="376">
        <v>0</v>
      </c>
      <c r="AH7" s="376">
        <v>0</v>
      </c>
      <c r="AI7" s="376">
        <v>0</v>
      </c>
      <c r="AJ7" s="376">
        <v>0</v>
      </c>
      <c r="AK7" s="376">
        <v>0</v>
      </c>
      <c r="AL7" s="376">
        <v>0</v>
      </c>
      <c r="AM7" s="376">
        <v>0</v>
      </c>
      <c r="AN7" s="376">
        <v>0</v>
      </c>
      <c r="AO7" s="376">
        <v>0</v>
      </c>
      <c r="AP7" s="376">
        <v>0</v>
      </c>
      <c r="AQ7" s="376">
        <v>0</v>
      </c>
      <c r="AR7" s="376">
        <v>0</v>
      </c>
      <c r="AS7" s="376">
        <v>0</v>
      </c>
      <c r="AT7" s="376">
        <v>0</v>
      </c>
      <c r="AU7" s="376">
        <v>0</v>
      </c>
      <c r="AV7" s="376">
        <v>0</v>
      </c>
      <c r="AW7" s="376">
        <v>0</v>
      </c>
      <c r="AX7" s="376">
        <v>0</v>
      </c>
      <c r="AY7" s="379">
        <v>0.5</v>
      </c>
      <c r="AZ7" s="376">
        <v>0</v>
      </c>
    </row>
    <row r="8" spans="1:52" ht="14.25" customHeight="1" x14ac:dyDescent="0.25">
      <c r="A8" s="239" t="s">
        <v>11</v>
      </c>
      <c r="B8" s="376">
        <v>0</v>
      </c>
      <c r="C8" s="376">
        <v>0</v>
      </c>
      <c r="D8" s="376">
        <v>0</v>
      </c>
      <c r="E8" s="376">
        <v>0</v>
      </c>
      <c r="F8" s="376">
        <v>0</v>
      </c>
      <c r="G8" s="376">
        <v>0</v>
      </c>
      <c r="H8" s="375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9">
        <v>0.5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</row>
    <row r="9" spans="1:52" ht="14.25" customHeight="1" x14ac:dyDescent="0.25">
      <c r="A9" s="239" t="s">
        <v>12</v>
      </c>
      <c r="B9" s="376">
        <v>0</v>
      </c>
      <c r="C9" s="376">
        <v>0</v>
      </c>
      <c r="D9" s="376">
        <v>0</v>
      </c>
      <c r="E9" s="376">
        <v>0</v>
      </c>
      <c r="F9" s="376">
        <v>0</v>
      </c>
      <c r="G9" s="376">
        <v>0</v>
      </c>
      <c r="H9" s="376">
        <v>0</v>
      </c>
      <c r="I9" s="375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</row>
    <row r="10" spans="1:52" ht="14.25" customHeight="1" x14ac:dyDescent="0.25">
      <c r="A10" s="238" t="s">
        <v>13</v>
      </c>
      <c r="B10" s="376">
        <v>0</v>
      </c>
      <c r="C10" s="376">
        <v>0</v>
      </c>
      <c r="D10" s="376">
        <v>0</v>
      </c>
      <c r="E10" s="376">
        <v>0</v>
      </c>
      <c r="F10" s="376">
        <v>0</v>
      </c>
      <c r="G10" s="376">
        <v>0</v>
      </c>
      <c r="H10" s="376">
        <v>0</v>
      </c>
      <c r="I10" s="376">
        <v>0</v>
      </c>
      <c r="J10" s="375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9">
        <v>0.5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9">
        <v>0.5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9">
        <v>0.5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</row>
    <row r="11" spans="1:52" ht="14.25" customHeight="1" x14ac:dyDescent="0.25">
      <c r="A11" s="239" t="s">
        <v>14</v>
      </c>
      <c r="B11" s="376">
        <v>0</v>
      </c>
      <c r="C11" s="376">
        <v>0</v>
      </c>
      <c r="D11" s="376">
        <v>0</v>
      </c>
      <c r="E11" s="376">
        <v>0</v>
      </c>
      <c r="F11" s="376">
        <v>0</v>
      </c>
      <c r="G11" s="376">
        <v>0</v>
      </c>
      <c r="H11" s="376">
        <v>0</v>
      </c>
      <c r="I11" s="376">
        <v>0</v>
      </c>
      <c r="J11" s="376">
        <v>0</v>
      </c>
      <c r="K11" s="375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9">
        <v>0.5</v>
      </c>
      <c r="V11" s="376">
        <v>0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9">
        <v>0.5</v>
      </c>
      <c r="AZ11" s="376">
        <v>0</v>
      </c>
    </row>
    <row r="12" spans="1:52" ht="14.25" customHeight="1" x14ac:dyDescent="0.25">
      <c r="A12" s="239" t="s">
        <v>15</v>
      </c>
      <c r="B12" s="376">
        <v>0</v>
      </c>
      <c r="C12" s="376">
        <v>0</v>
      </c>
      <c r="D12" s="376">
        <v>0</v>
      </c>
      <c r="E12" s="376">
        <v>0</v>
      </c>
      <c r="F12" s="376">
        <v>0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5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0</v>
      </c>
      <c r="S12" s="376">
        <v>0</v>
      </c>
      <c r="T12" s="376">
        <v>0</v>
      </c>
      <c r="U12" s="376">
        <v>0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</v>
      </c>
      <c r="AG12" s="376">
        <v>0</v>
      </c>
      <c r="AH12" s="376">
        <v>0</v>
      </c>
      <c r="AI12" s="376">
        <v>0</v>
      </c>
      <c r="AJ12" s="376">
        <v>0</v>
      </c>
      <c r="AK12" s="376">
        <v>0</v>
      </c>
      <c r="AL12" s="376">
        <v>0</v>
      </c>
      <c r="AM12" s="376">
        <v>0</v>
      </c>
      <c r="AN12" s="376">
        <v>0</v>
      </c>
      <c r="AO12" s="379">
        <v>0.5</v>
      </c>
      <c r="AP12" s="376">
        <v>0</v>
      </c>
      <c r="AQ12" s="376">
        <v>0</v>
      </c>
      <c r="AR12" s="376">
        <v>0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9">
        <v>0.5</v>
      </c>
    </row>
    <row r="13" spans="1:52" ht="14.25" customHeight="1" x14ac:dyDescent="0.25">
      <c r="A13" s="239" t="s">
        <v>16</v>
      </c>
      <c r="B13" s="376">
        <v>0</v>
      </c>
      <c r="C13" s="376">
        <v>0</v>
      </c>
      <c r="D13" s="376">
        <v>0</v>
      </c>
      <c r="E13" s="376">
        <v>0</v>
      </c>
      <c r="F13" s="376">
        <v>0</v>
      </c>
      <c r="G13" s="376">
        <v>0</v>
      </c>
      <c r="H13" s="376">
        <v>0</v>
      </c>
      <c r="I13" s="376">
        <v>0</v>
      </c>
      <c r="J13" s="376">
        <v>0</v>
      </c>
      <c r="K13" s="376">
        <v>0</v>
      </c>
      <c r="L13" s="376">
        <v>0</v>
      </c>
      <c r="M13" s="375">
        <v>0</v>
      </c>
      <c r="N13" s="376">
        <v>0</v>
      </c>
      <c r="O13" s="376">
        <v>0</v>
      </c>
      <c r="P13" s="376">
        <v>0</v>
      </c>
      <c r="Q13" s="376">
        <v>0</v>
      </c>
      <c r="R13" s="376">
        <v>0</v>
      </c>
      <c r="S13" s="376">
        <v>0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</v>
      </c>
      <c r="AG13" s="376">
        <v>0</v>
      </c>
      <c r="AH13" s="376">
        <v>0</v>
      </c>
      <c r="AI13" s="376">
        <v>0</v>
      </c>
      <c r="AJ13" s="376">
        <v>0</v>
      </c>
      <c r="AK13" s="376">
        <v>0</v>
      </c>
      <c r="AL13" s="376">
        <v>0</v>
      </c>
      <c r="AM13" s="376">
        <v>0</v>
      </c>
      <c r="AN13" s="376">
        <v>0</v>
      </c>
      <c r="AO13" s="376">
        <v>0</v>
      </c>
      <c r="AP13" s="376">
        <v>0</v>
      </c>
      <c r="AQ13" s="376">
        <v>0</v>
      </c>
      <c r="AR13" s="376">
        <v>0</v>
      </c>
      <c r="AS13" s="376">
        <v>0</v>
      </c>
      <c r="AT13" s="376">
        <v>0</v>
      </c>
      <c r="AU13" s="376">
        <v>0</v>
      </c>
      <c r="AV13" s="376">
        <v>0</v>
      </c>
      <c r="AW13" s="377">
        <v>1</v>
      </c>
      <c r="AX13" s="376">
        <v>0</v>
      </c>
      <c r="AY13" s="376">
        <v>0</v>
      </c>
      <c r="AZ13" s="376">
        <v>0</v>
      </c>
    </row>
    <row r="14" spans="1:52" ht="14.25" customHeight="1" x14ac:dyDescent="0.25">
      <c r="A14" s="239" t="s">
        <v>17</v>
      </c>
      <c r="B14" s="376">
        <v>0</v>
      </c>
      <c r="C14" s="376">
        <v>0</v>
      </c>
      <c r="D14" s="376">
        <v>0</v>
      </c>
      <c r="E14" s="377">
        <v>1</v>
      </c>
      <c r="F14" s="376">
        <v>0</v>
      </c>
      <c r="G14" s="376">
        <v>0</v>
      </c>
      <c r="H14" s="376">
        <v>0</v>
      </c>
      <c r="I14" s="376">
        <v>0</v>
      </c>
      <c r="J14" s="376">
        <v>0</v>
      </c>
      <c r="K14" s="376">
        <v>0</v>
      </c>
      <c r="L14" s="376">
        <v>0</v>
      </c>
      <c r="M14" s="376">
        <v>0</v>
      </c>
      <c r="N14" s="375">
        <v>0</v>
      </c>
      <c r="O14" s="376">
        <v>0</v>
      </c>
      <c r="P14" s="376">
        <v>0</v>
      </c>
      <c r="Q14" s="376">
        <v>0</v>
      </c>
      <c r="R14" s="376">
        <v>0</v>
      </c>
      <c r="S14" s="376">
        <v>0</v>
      </c>
      <c r="T14" s="376">
        <v>0</v>
      </c>
      <c r="U14" s="376">
        <v>0</v>
      </c>
      <c r="V14" s="379">
        <v>0.5</v>
      </c>
      <c r="W14" s="376">
        <v>0</v>
      </c>
      <c r="X14" s="376">
        <v>0</v>
      </c>
      <c r="Y14" s="379">
        <v>0.5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9">
        <v>0.5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9">
        <v>0.5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</v>
      </c>
      <c r="AU14" s="379">
        <v>0.5</v>
      </c>
      <c r="AV14" s="379">
        <v>0.5</v>
      </c>
      <c r="AW14" s="376">
        <v>0</v>
      </c>
      <c r="AX14" s="379">
        <v>0.5</v>
      </c>
      <c r="AY14" s="376">
        <v>0</v>
      </c>
      <c r="AZ14" s="376">
        <v>0</v>
      </c>
    </row>
    <row r="15" spans="1:52" ht="14.25" customHeight="1" x14ac:dyDescent="0.25">
      <c r="A15" s="239" t="s">
        <v>18</v>
      </c>
      <c r="B15" s="377">
        <v>1</v>
      </c>
      <c r="C15" s="376">
        <v>0</v>
      </c>
      <c r="D15" s="379">
        <v>0.5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0</v>
      </c>
      <c r="L15" s="376">
        <v>0</v>
      </c>
      <c r="M15" s="376">
        <v>0</v>
      </c>
      <c r="N15" s="376">
        <v>0</v>
      </c>
      <c r="O15" s="375">
        <v>0</v>
      </c>
      <c r="P15" s="376">
        <v>0</v>
      </c>
      <c r="Q15" s="376">
        <v>0</v>
      </c>
      <c r="R15" s="376">
        <v>0</v>
      </c>
      <c r="S15" s="376">
        <v>0</v>
      </c>
      <c r="T15" s="376">
        <v>0</v>
      </c>
      <c r="U15" s="376">
        <v>0</v>
      </c>
      <c r="V15" s="376">
        <v>0</v>
      </c>
      <c r="W15" s="376">
        <v>0</v>
      </c>
      <c r="X15" s="376">
        <v>0</v>
      </c>
      <c r="Y15" s="376">
        <v>0</v>
      </c>
      <c r="Z15" s="376">
        <v>0</v>
      </c>
      <c r="AA15" s="376">
        <v>0</v>
      </c>
      <c r="AB15" s="376">
        <v>0</v>
      </c>
      <c r="AC15" s="376">
        <v>0</v>
      </c>
      <c r="AD15" s="376">
        <v>0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</v>
      </c>
      <c r="AN15" s="376">
        <v>0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</row>
    <row r="16" spans="1:52" ht="14.25" customHeight="1" x14ac:dyDescent="0.25">
      <c r="A16" s="239" t="s">
        <v>19</v>
      </c>
      <c r="B16" s="376">
        <v>0</v>
      </c>
      <c r="C16" s="376">
        <v>0</v>
      </c>
      <c r="D16" s="379">
        <v>0.5</v>
      </c>
      <c r="E16" s="379">
        <v>0.5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0</v>
      </c>
      <c r="L16" s="376">
        <v>0</v>
      </c>
      <c r="M16" s="376">
        <v>0</v>
      </c>
      <c r="N16" s="376">
        <v>0</v>
      </c>
      <c r="O16" s="376">
        <v>0</v>
      </c>
      <c r="P16" s="375">
        <v>0</v>
      </c>
      <c r="Q16" s="376">
        <v>0</v>
      </c>
      <c r="R16" s="376">
        <v>0</v>
      </c>
      <c r="S16" s="376">
        <v>0</v>
      </c>
      <c r="T16" s="376">
        <v>0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9">
        <v>0.5</v>
      </c>
      <c r="AI16" s="376">
        <v>0</v>
      </c>
      <c r="AJ16" s="376">
        <v>0</v>
      </c>
      <c r="AK16" s="379">
        <v>0.5</v>
      </c>
      <c r="AL16" s="376">
        <v>0</v>
      </c>
      <c r="AM16" s="376">
        <v>0</v>
      </c>
      <c r="AN16" s="376">
        <v>0</v>
      </c>
      <c r="AO16" s="376">
        <v>0</v>
      </c>
      <c r="AP16" s="376">
        <v>0</v>
      </c>
      <c r="AQ16" s="376">
        <v>0</v>
      </c>
      <c r="AR16" s="376">
        <v>0</v>
      </c>
      <c r="AS16" s="379">
        <v>0.5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9">
        <v>0.5</v>
      </c>
      <c r="AZ16" s="376">
        <v>0</v>
      </c>
    </row>
    <row r="17" spans="1:52" ht="14.25" customHeight="1" x14ac:dyDescent="0.25">
      <c r="A17" s="238" t="s">
        <v>20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</v>
      </c>
      <c r="L17" s="376">
        <v>0</v>
      </c>
      <c r="M17" s="376">
        <v>0</v>
      </c>
      <c r="N17" s="376">
        <v>0</v>
      </c>
      <c r="O17" s="376">
        <v>0</v>
      </c>
      <c r="P17" s="376">
        <v>0</v>
      </c>
      <c r="Q17" s="375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9">
        <v>0.5</v>
      </c>
      <c r="AR17" s="376">
        <v>0</v>
      </c>
      <c r="AS17" s="376">
        <v>0</v>
      </c>
      <c r="AT17" s="379">
        <v>0.5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</row>
    <row r="18" spans="1:52" ht="14.25" customHeight="1" x14ac:dyDescent="0.25">
      <c r="A18" s="238" t="s">
        <v>21</v>
      </c>
      <c r="B18" s="376">
        <v>0</v>
      </c>
      <c r="C18" s="376">
        <v>0</v>
      </c>
      <c r="D18" s="379">
        <v>0.5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5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9">
        <v>0.5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9">
        <v>0.5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9">
        <v>0.5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</row>
    <row r="19" spans="1:52" ht="14.25" customHeight="1" x14ac:dyDescent="0.25">
      <c r="A19" s="238" t="s">
        <v>22</v>
      </c>
      <c r="B19" s="376">
        <v>0</v>
      </c>
      <c r="C19" s="376">
        <v>0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0</v>
      </c>
      <c r="P19" s="376">
        <v>0</v>
      </c>
      <c r="Q19" s="376">
        <v>0</v>
      </c>
      <c r="R19" s="376">
        <v>0</v>
      </c>
      <c r="S19" s="375">
        <v>0</v>
      </c>
      <c r="T19" s="376">
        <v>0</v>
      </c>
      <c r="U19" s="376">
        <v>0</v>
      </c>
      <c r="V19" s="376">
        <v>0</v>
      </c>
      <c r="W19" s="376">
        <v>0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</row>
    <row r="20" spans="1:52" ht="14.25" customHeight="1" x14ac:dyDescent="0.25">
      <c r="A20" s="239" t="s">
        <v>23</v>
      </c>
      <c r="B20" s="376">
        <v>0</v>
      </c>
      <c r="C20" s="376">
        <v>0</v>
      </c>
      <c r="D20" s="379">
        <v>0.5</v>
      </c>
      <c r="E20" s="376">
        <v>0</v>
      </c>
      <c r="F20" s="376">
        <v>0</v>
      </c>
      <c r="G20" s="376">
        <v>0</v>
      </c>
      <c r="H20" s="376">
        <v>0</v>
      </c>
      <c r="I20" s="376">
        <v>0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</v>
      </c>
      <c r="P20" s="376">
        <v>0</v>
      </c>
      <c r="Q20" s="376">
        <v>0</v>
      </c>
      <c r="R20" s="376">
        <v>0</v>
      </c>
      <c r="S20" s="376">
        <v>0</v>
      </c>
      <c r="T20" s="375">
        <v>0</v>
      </c>
      <c r="U20" s="376">
        <v>0</v>
      </c>
      <c r="V20" s="376">
        <v>0</v>
      </c>
      <c r="W20" s="376">
        <v>0</v>
      </c>
      <c r="X20" s="376">
        <v>0</v>
      </c>
      <c r="Y20" s="379">
        <v>0.5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9">
        <v>0.5</v>
      </c>
      <c r="AL20" s="376">
        <v>0</v>
      </c>
      <c r="AM20" s="376">
        <v>0</v>
      </c>
      <c r="AN20" s="376">
        <v>0</v>
      </c>
      <c r="AO20" s="376">
        <v>0</v>
      </c>
      <c r="AP20" s="376">
        <v>0</v>
      </c>
      <c r="AQ20" s="376">
        <v>0</v>
      </c>
      <c r="AR20" s="379">
        <v>0.5</v>
      </c>
      <c r="AS20" s="379">
        <v>0.5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</row>
    <row r="21" spans="1:52" ht="14.25" customHeight="1" x14ac:dyDescent="0.25">
      <c r="A21" s="239" t="s">
        <v>24</v>
      </c>
      <c r="B21" s="376">
        <v>0</v>
      </c>
      <c r="C21" s="376">
        <v>0</v>
      </c>
      <c r="D21" s="376">
        <v>0</v>
      </c>
      <c r="E21" s="376">
        <v>0</v>
      </c>
      <c r="F21" s="376">
        <v>0</v>
      </c>
      <c r="G21" s="376">
        <v>0</v>
      </c>
      <c r="H21" s="376">
        <v>0</v>
      </c>
      <c r="I21" s="376">
        <v>0</v>
      </c>
      <c r="J21" s="376">
        <v>0</v>
      </c>
      <c r="K21" s="379">
        <v>0.5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0</v>
      </c>
      <c r="R21" s="376">
        <v>0</v>
      </c>
      <c r="S21" s="376">
        <v>0</v>
      </c>
      <c r="T21" s="376">
        <v>0</v>
      </c>
      <c r="U21" s="375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9">
        <v>0.5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</row>
    <row r="22" spans="1:52" ht="14.25" customHeight="1" x14ac:dyDescent="0.25">
      <c r="A22" s="239" t="s">
        <v>25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0</v>
      </c>
      <c r="J22" s="376">
        <v>0</v>
      </c>
      <c r="K22" s="376">
        <v>0</v>
      </c>
      <c r="L22" s="376">
        <v>0</v>
      </c>
      <c r="M22" s="376">
        <v>0</v>
      </c>
      <c r="N22" s="379">
        <v>0.5</v>
      </c>
      <c r="O22" s="376">
        <v>0</v>
      </c>
      <c r="P22" s="376">
        <v>0</v>
      </c>
      <c r="Q22" s="376">
        <v>0</v>
      </c>
      <c r="R22" s="376">
        <v>0</v>
      </c>
      <c r="S22" s="376">
        <v>0</v>
      </c>
      <c r="T22" s="376">
        <v>0</v>
      </c>
      <c r="U22" s="376">
        <v>0</v>
      </c>
      <c r="V22" s="375">
        <v>0</v>
      </c>
      <c r="W22" s="376">
        <v>0</v>
      </c>
      <c r="X22" s="376">
        <v>0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</row>
    <row r="23" spans="1:52" ht="14.25" customHeight="1" x14ac:dyDescent="0.25">
      <c r="A23" s="239" t="s">
        <v>26</v>
      </c>
      <c r="B23" s="376">
        <v>0</v>
      </c>
      <c r="C23" s="376">
        <v>0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0</v>
      </c>
      <c r="S23" s="376">
        <v>0</v>
      </c>
      <c r="T23" s="376">
        <v>0</v>
      </c>
      <c r="U23" s="376">
        <v>0</v>
      </c>
      <c r="V23" s="376">
        <v>0</v>
      </c>
      <c r="W23" s="375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</row>
    <row r="24" spans="1:52" ht="14.25" customHeight="1" x14ac:dyDescent="0.25">
      <c r="A24" s="238" t="s">
        <v>27</v>
      </c>
      <c r="B24" s="376">
        <v>0</v>
      </c>
      <c r="C24" s="376">
        <v>0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5">
        <v>0</v>
      </c>
      <c r="Y24" s="376">
        <v>0</v>
      </c>
      <c r="Z24" s="376">
        <v>0</v>
      </c>
      <c r="AA24" s="376">
        <v>0</v>
      </c>
      <c r="AB24" s="376">
        <v>0</v>
      </c>
      <c r="AC24" s="376">
        <v>0</v>
      </c>
      <c r="AD24" s="376">
        <v>0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0</v>
      </c>
      <c r="AM24" s="376">
        <v>0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</row>
    <row r="25" spans="1:52" ht="14.25" customHeight="1" x14ac:dyDescent="0.25">
      <c r="A25" s="239" t="s">
        <v>28</v>
      </c>
      <c r="B25" s="376">
        <v>0</v>
      </c>
      <c r="C25" s="376">
        <v>0</v>
      </c>
      <c r="D25" s="376">
        <v>0</v>
      </c>
      <c r="E25" s="376">
        <v>0</v>
      </c>
      <c r="F25" s="376">
        <v>0</v>
      </c>
      <c r="G25" s="376">
        <v>0</v>
      </c>
      <c r="H25" s="376">
        <v>0</v>
      </c>
      <c r="I25" s="376">
        <v>0</v>
      </c>
      <c r="J25" s="379">
        <v>0.5</v>
      </c>
      <c r="K25" s="376">
        <v>0</v>
      </c>
      <c r="L25" s="376">
        <v>0</v>
      </c>
      <c r="M25" s="376">
        <v>0</v>
      </c>
      <c r="N25" s="379">
        <v>0.5</v>
      </c>
      <c r="O25" s="376">
        <v>0</v>
      </c>
      <c r="P25" s="376">
        <v>0</v>
      </c>
      <c r="Q25" s="376">
        <v>0</v>
      </c>
      <c r="R25" s="379">
        <v>0.5</v>
      </c>
      <c r="S25" s="376">
        <v>0</v>
      </c>
      <c r="T25" s="379">
        <v>0.5</v>
      </c>
      <c r="U25" s="376">
        <v>0</v>
      </c>
      <c r="V25" s="376">
        <v>0</v>
      </c>
      <c r="W25" s="376">
        <v>0</v>
      </c>
      <c r="X25" s="376">
        <v>0</v>
      </c>
      <c r="Y25" s="375">
        <v>0</v>
      </c>
      <c r="Z25" s="376">
        <v>0</v>
      </c>
      <c r="AA25" s="376">
        <v>0</v>
      </c>
      <c r="AB25" s="376">
        <v>0</v>
      </c>
      <c r="AC25" s="376">
        <v>0</v>
      </c>
      <c r="AD25" s="376">
        <v>0</v>
      </c>
      <c r="AE25" s="376">
        <v>0</v>
      </c>
      <c r="AF25" s="376">
        <v>0</v>
      </c>
      <c r="AG25" s="376">
        <v>0</v>
      </c>
      <c r="AH25" s="379">
        <v>0.5</v>
      </c>
      <c r="AI25" s="376">
        <v>0</v>
      </c>
      <c r="AJ25" s="376">
        <v>0</v>
      </c>
      <c r="AK25" s="376">
        <v>0</v>
      </c>
      <c r="AL25" s="376">
        <v>0</v>
      </c>
      <c r="AM25" s="376">
        <v>0</v>
      </c>
      <c r="AN25" s="376">
        <v>0</v>
      </c>
      <c r="AO25" s="376">
        <v>0</v>
      </c>
      <c r="AP25" s="376">
        <v>0</v>
      </c>
      <c r="AQ25" s="376">
        <v>0</v>
      </c>
      <c r="AR25" s="379">
        <v>0.5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9">
        <v>0.5</v>
      </c>
      <c r="AY25" s="376">
        <v>0</v>
      </c>
      <c r="AZ25" s="376">
        <v>0</v>
      </c>
    </row>
    <row r="26" spans="1:52" ht="14.25" customHeight="1" x14ac:dyDescent="0.25">
      <c r="A26" s="238" t="s">
        <v>29</v>
      </c>
      <c r="B26" s="376">
        <v>0</v>
      </c>
      <c r="C26" s="376">
        <v>0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0</v>
      </c>
      <c r="V26" s="376">
        <v>0</v>
      </c>
      <c r="W26" s="376">
        <v>0</v>
      </c>
      <c r="X26" s="376">
        <v>0</v>
      </c>
      <c r="Y26" s="376">
        <v>0</v>
      </c>
      <c r="Z26" s="375">
        <v>0</v>
      </c>
      <c r="AA26" s="376">
        <v>0</v>
      </c>
      <c r="AB26" s="376">
        <v>0</v>
      </c>
      <c r="AC26" s="376">
        <v>0</v>
      </c>
      <c r="AD26" s="376">
        <v>0</v>
      </c>
      <c r="AE26" s="376">
        <v>0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0</v>
      </c>
      <c r="AL26" s="376">
        <v>0</v>
      </c>
      <c r="AM26" s="376">
        <v>0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</row>
    <row r="27" spans="1:52" ht="14.25" customHeight="1" x14ac:dyDescent="0.25">
      <c r="A27" s="239" t="s">
        <v>30</v>
      </c>
      <c r="B27" s="376">
        <v>0</v>
      </c>
      <c r="C27" s="376">
        <v>0</v>
      </c>
      <c r="D27" s="376">
        <v>0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0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0</v>
      </c>
      <c r="U27" s="376">
        <v>0</v>
      </c>
      <c r="V27" s="376">
        <v>0</v>
      </c>
      <c r="W27" s="376">
        <v>0</v>
      </c>
      <c r="X27" s="376">
        <v>0</v>
      </c>
      <c r="Y27" s="376">
        <v>0</v>
      </c>
      <c r="Z27" s="376">
        <v>0</v>
      </c>
      <c r="AA27" s="375">
        <v>0</v>
      </c>
      <c r="AB27" s="376">
        <v>0</v>
      </c>
      <c r="AC27" s="376">
        <v>0</v>
      </c>
      <c r="AD27" s="376">
        <v>0</v>
      </c>
      <c r="AE27" s="376">
        <v>0</v>
      </c>
      <c r="AF27" s="376">
        <v>0</v>
      </c>
      <c r="AG27" s="376">
        <v>0</v>
      </c>
      <c r="AH27" s="376">
        <v>0</v>
      </c>
      <c r="AI27" s="376">
        <v>0</v>
      </c>
      <c r="AJ27" s="376">
        <v>0</v>
      </c>
      <c r="AK27" s="376">
        <v>0</v>
      </c>
      <c r="AL27" s="376">
        <v>0</v>
      </c>
      <c r="AM27" s="376">
        <v>0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</row>
    <row r="28" spans="1:52" ht="14.25" customHeight="1" x14ac:dyDescent="0.25">
      <c r="A28" s="238" t="s">
        <v>31</v>
      </c>
      <c r="B28" s="376">
        <v>0</v>
      </c>
      <c r="C28" s="376">
        <v>0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0</v>
      </c>
      <c r="Q28" s="376">
        <v>0</v>
      </c>
      <c r="R28" s="376">
        <v>0</v>
      </c>
      <c r="S28" s="376">
        <v>0</v>
      </c>
      <c r="T28" s="376">
        <v>0</v>
      </c>
      <c r="U28" s="376">
        <v>0</v>
      </c>
      <c r="V28" s="376">
        <v>0</v>
      </c>
      <c r="W28" s="376">
        <v>0</v>
      </c>
      <c r="X28" s="376">
        <v>0</v>
      </c>
      <c r="Y28" s="376">
        <v>0</v>
      </c>
      <c r="Z28" s="376">
        <v>0</v>
      </c>
      <c r="AA28" s="376">
        <v>0</v>
      </c>
      <c r="AB28" s="375">
        <v>0</v>
      </c>
      <c r="AC28" s="376">
        <v>0</v>
      </c>
      <c r="AD28" s="376">
        <v>0</v>
      </c>
      <c r="AE28" s="376">
        <v>0</v>
      </c>
      <c r="AF28" s="376">
        <v>0</v>
      </c>
      <c r="AG28" s="376">
        <v>0</v>
      </c>
      <c r="AH28" s="376">
        <v>0</v>
      </c>
      <c r="AI28" s="376">
        <v>0</v>
      </c>
      <c r="AJ28" s="376">
        <v>0</v>
      </c>
      <c r="AK28" s="376">
        <v>0</v>
      </c>
      <c r="AL28" s="376">
        <v>0</v>
      </c>
      <c r="AM28" s="376">
        <v>0</v>
      </c>
      <c r="AN28" s="376">
        <v>0</v>
      </c>
      <c r="AO28" s="376">
        <v>0</v>
      </c>
      <c r="AP28" s="376">
        <v>0</v>
      </c>
      <c r="AQ28" s="376">
        <v>0</v>
      </c>
      <c r="AR28" s="376">
        <v>0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0</v>
      </c>
      <c r="AZ28" s="376">
        <v>0</v>
      </c>
    </row>
    <row r="29" spans="1:52" ht="14.25" customHeight="1" x14ac:dyDescent="0.25">
      <c r="A29" s="239" t="s">
        <v>32</v>
      </c>
      <c r="B29" s="376">
        <v>0</v>
      </c>
      <c r="C29" s="376">
        <v>0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0</v>
      </c>
      <c r="S29" s="376">
        <v>0</v>
      </c>
      <c r="T29" s="376">
        <v>0</v>
      </c>
      <c r="U29" s="376">
        <v>0</v>
      </c>
      <c r="V29" s="376">
        <v>0</v>
      </c>
      <c r="W29" s="376">
        <v>0</v>
      </c>
      <c r="X29" s="376">
        <v>0</v>
      </c>
      <c r="Y29" s="376">
        <v>0</v>
      </c>
      <c r="Z29" s="376">
        <v>0</v>
      </c>
      <c r="AA29" s="376">
        <v>0</v>
      </c>
      <c r="AB29" s="376">
        <v>0</v>
      </c>
      <c r="AC29" s="375">
        <v>0</v>
      </c>
      <c r="AD29" s="379">
        <v>0.5</v>
      </c>
      <c r="AE29" s="376">
        <v>0</v>
      </c>
      <c r="AF29" s="376">
        <v>0</v>
      </c>
      <c r="AG29" s="376">
        <v>0</v>
      </c>
      <c r="AH29" s="376">
        <v>0</v>
      </c>
      <c r="AI29" s="376">
        <v>0</v>
      </c>
      <c r="AJ29" s="376">
        <v>0</v>
      </c>
      <c r="AK29" s="379">
        <v>0.5</v>
      </c>
      <c r="AL29" s="376">
        <v>0</v>
      </c>
      <c r="AM29" s="376">
        <v>0</v>
      </c>
      <c r="AN29" s="376">
        <v>0</v>
      </c>
      <c r="AO29" s="379">
        <v>0.5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</row>
    <row r="30" spans="1:52" ht="14.25" customHeight="1" x14ac:dyDescent="0.25">
      <c r="A30" s="239" t="s">
        <v>33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9">
        <v>0.5</v>
      </c>
      <c r="AD30" s="375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79">
        <v>0.5</v>
      </c>
      <c r="AL30" s="376">
        <v>0</v>
      </c>
      <c r="AM30" s="376">
        <v>0</v>
      </c>
      <c r="AN30" s="376">
        <v>0</v>
      </c>
      <c r="AO30" s="379">
        <v>0.5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9">
        <v>0.5</v>
      </c>
    </row>
    <row r="31" spans="1:52" ht="14.25" customHeight="1" x14ac:dyDescent="0.25">
      <c r="A31" s="239" t="s">
        <v>34</v>
      </c>
      <c r="B31" s="376">
        <v>0</v>
      </c>
      <c r="C31" s="376">
        <v>0</v>
      </c>
      <c r="D31" s="376">
        <v>0</v>
      </c>
      <c r="E31" s="379">
        <v>0.5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9">
        <v>0.5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</v>
      </c>
      <c r="U31" s="376">
        <v>0</v>
      </c>
      <c r="V31" s="376">
        <v>0</v>
      </c>
      <c r="W31" s="376">
        <v>0</v>
      </c>
      <c r="X31" s="376">
        <v>0</v>
      </c>
      <c r="Y31" s="376">
        <v>0</v>
      </c>
      <c r="Z31" s="376">
        <v>0</v>
      </c>
      <c r="AA31" s="376">
        <v>0</v>
      </c>
      <c r="AB31" s="376">
        <v>0</v>
      </c>
      <c r="AC31" s="376">
        <v>0</v>
      </c>
      <c r="AD31" s="376">
        <v>0</v>
      </c>
      <c r="AE31" s="375">
        <v>0</v>
      </c>
      <c r="AF31" s="376">
        <v>0</v>
      </c>
      <c r="AG31" s="376">
        <v>0</v>
      </c>
      <c r="AH31" s="379">
        <v>0.5</v>
      </c>
      <c r="AI31" s="376">
        <v>0</v>
      </c>
      <c r="AJ31" s="376">
        <v>0</v>
      </c>
      <c r="AK31" s="376">
        <v>0</v>
      </c>
      <c r="AL31" s="379">
        <v>0.5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9">
        <v>0.5</v>
      </c>
      <c r="AV31" s="376">
        <v>0</v>
      </c>
      <c r="AW31" s="376">
        <v>0</v>
      </c>
      <c r="AX31" s="379">
        <v>0.5</v>
      </c>
      <c r="AY31" s="376">
        <v>0</v>
      </c>
      <c r="AZ31" s="376">
        <v>0</v>
      </c>
    </row>
    <row r="32" spans="1:52" ht="14.25" customHeight="1" x14ac:dyDescent="0.25">
      <c r="A32" s="239" t="s">
        <v>35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0</v>
      </c>
      <c r="U32" s="376">
        <v>0</v>
      </c>
      <c r="V32" s="376">
        <v>0</v>
      </c>
      <c r="W32" s="376">
        <v>0</v>
      </c>
      <c r="X32" s="376">
        <v>0</v>
      </c>
      <c r="Y32" s="376">
        <v>0</v>
      </c>
      <c r="Z32" s="376">
        <v>0</v>
      </c>
      <c r="AA32" s="376">
        <v>0</v>
      </c>
      <c r="AB32" s="376">
        <v>0</v>
      </c>
      <c r="AC32" s="376">
        <v>0</v>
      </c>
      <c r="AD32" s="376">
        <v>0</v>
      </c>
      <c r="AE32" s="376">
        <v>0</v>
      </c>
      <c r="AF32" s="375">
        <v>0</v>
      </c>
      <c r="AG32" s="376">
        <v>0</v>
      </c>
      <c r="AH32" s="379">
        <v>0.5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9">
        <v>0.5</v>
      </c>
      <c r="AO32" s="376">
        <v>0</v>
      </c>
      <c r="AP32" s="379">
        <v>0.5</v>
      </c>
      <c r="AQ32" s="376">
        <v>0</v>
      </c>
      <c r="AR32" s="376">
        <v>0</v>
      </c>
      <c r="AS32" s="376">
        <v>0</v>
      </c>
      <c r="AT32" s="379">
        <v>0.5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</row>
    <row r="33" spans="1:52" ht="14.25" customHeight="1" x14ac:dyDescent="0.25">
      <c r="A33" s="239" t="s">
        <v>36</v>
      </c>
      <c r="B33" s="376">
        <v>0</v>
      </c>
      <c r="C33" s="376">
        <v>0</v>
      </c>
      <c r="D33" s="376">
        <v>0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</v>
      </c>
      <c r="L33" s="376">
        <v>0</v>
      </c>
      <c r="M33" s="376">
        <v>0</v>
      </c>
      <c r="N33" s="376">
        <v>0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0</v>
      </c>
      <c r="X33" s="376">
        <v>0</v>
      </c>
      <c r="Y33" s="376">
        <v>0</v>
      </c>
      <c r="Z33" s="376">
        <v>0</v>
      </c>
      <c r="AA33" s="376">
        <v>0</v>
      </c>
      <c r="AB33" s="376">
        <v>0</v>
      </c>
      <c r="AC33" s="376">
        <v>0</v>
      </c>
      <c r="AD33" s="376">
        <v>0</v>
      </c>
      <c r="AE33" s="376">
        <v>0</v>
      </c>
      <c r="AF33" s="376">
        <v>0</v>
      </c>
      <c r="AG33" s="375">
        <v>0</v>
      </c>
      <c r="AH33" s="376">
        <v>0</v>
      </c>
      <c r="AI33" s="376">
        <v>0</v>
      </c>
      <c r="AJ33" s="376">
        <v>0</v>
      </c>
      <c r="AK33" s="376">
        <v>0</v>
      </c>
      <c r="AL33" s="376">
        <v>0</v>
      </c>
      <c r="AM33" s="376">
        <v>0</v>
      </c>
      <c r="AN33" s="376">
        <v>0</v>
      </c>
      <c r="AO33" s="376">
        <v>0</v>
      </c>
      <c r="AP33" s="376">
        <v>0</v>
      </c>
      <c r="AQ33" s="376">
        <v>0</v>
      </c>
      <c r="AR33" s="376">
        <v>0</v>
      </c>
      <c r="AS33" s="379">
        <v>0.5</v>
      </c>
      <c r="AT33" s="376">
        <v>0</v>
      </c>
      <c r="AU33" s="379">
        <v>0.5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</row>
    <row r="34" spans="1:52" ht="14.25" customHeight="1" x14ac:dyDescent="0.25">
      <c r="A34" s="239" t="s">
        <v>37</v>
      </c>
      <c r="B34" s="376">
        <v>0</v>
      </c>
      <c r="C34" s="376">
        <v>0</v>
      </c>
      <c r="D34" s="379">
        <v>0.5</v>
      </c>
      <c r="E34" s="376">
        <v>0</v>
      </c>
      <c r="F34" s="379">
        <v>0.5</v>
      </c>
      <c r="G34" s="376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</v>
      </c>
      <c r="M34" s="376">
        <v>0</v>
      </c>
      <c r="N34" s="376">
        <v>0</v>
      </c>
      <c r="O34" s="376">
        <v>0</v>
      </c>
      <c r="P34" s="379">
        <v>0.5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v>0</v>
      </c>
      <c r="Y34" s="379">
        <v>0.5</v>
      </c>
      <c r="Z34" s="376">
        <v>0</v>
      </c>
      <c r="AA34" s="376">
        <v>0</v>
      </c>
      <c r="AB34" s="376">
        <v>0</v>
      </c>
      <c r="AC34" s="376">
        <v>0</v>
      </c>
      <c r="AD34" s="376">
        <v>0</v>
      </c>
      <c r="AE34" s="379">
        <v>0.5</v>
      </c>
      <c r="AF34" s="379">
        <v>0.5</v>
      </c>
      <c r="AG34" s="376">
        <v>0</v>
      </c>
      <c r="AH34" s="375">
        <v>0</v>
      </c>
      <c r="AI34" s="376">
        <v>0</v>
      </c>
      <c r="AJ34" s="376">
        <v>0</v>
      </c>
      <c r="AK34" s="379">
        <v>0.5</v>
      </c>
      <c r="AL34" s="376">
        <v>0</v>
      </c>
      <c r="AM34" s="379">
        <v>0.5</v>
      </c>
      <c r="AN34" s="376">
        <v>0</v>
      </c>
      <c r="AO34" s="376">
        <v>0</v>
      </c>
      <c r="AP34" s="376">
        <v>0</v>
      </c>
      <c r="AQ34" s="376">
        <v>0</v>
      </c>
      <c r="AR34" s="376">
        <v>0</v>
      </c>
      <c r="AS34" s="379">
        <v>0.5</v>
      </c>
      <c r="AT34" s="376">
        <v>0</v>
      </c>
      <c r="AU34" s="376">
        <v>0</v>
      </c>
      <c r="AV34" s="379">
        <v>0.5</v>
      </c>
      <c r="AW34" s="376">
        <v>0</v>
      </c>
      <c r="AX34" s="376">
        <v>0</v>
      </c>
      <c r="AY34" s="379">
        <v>0.5</v>
      </c>
      <c r="AZ34" s="376">
        <v>0</v>
      </c>
    </row>
    <row r="35" spans="1:52" ht="14.25" customHeight="1" x14ac:dyDescent="0.25">
      <c r="A35" s="239" t="s">
        <v>38</v>
      </c>
      <c r="B35" s="376">
        <v>0</v>
      </c>
      <c r="C35" s="376">
        <v>0</v>
      </c>
      <c r="D35" s="376">
        <v>0</v>
      </c>
      <c r="E35" s="376">
        <v>0</v>
      </c>
      <c r="F35" s="376">
        <v>0</v>
      </c>
      <c r="G35" s="376">
        <v>0</v>
      </c>
      <c r="H35" s="376">
        <v>0</v>
      </c>
      <c r="I35" s="376">
        <v>0</v>
      </c>
      <c r="J35" s="376">
        <v>0</v>
      </c>
      <c r="K35" s="376">
        <v>0</v>
      </c>
      <c r="L35" s="376">
        <v>0</v>
      </c>
      <c r="M35" s="376">
        <v>0</v>
      </c>
      <c r="N35" s="376">
        <v>0</v>
      </c>
      <c r="O35" s="376">
        <v>0</v>
      </c>
      <c r="P35" s="376">
        <v>0</v>
      </c>
      <c r="Q35" s="376">
        <v>0</v>
      </c>
      <c r="R35" s="376">
        <v>0</v>
      </c>
      <c r="S35" s="376">
        <v>0</v>
      </c>
      <c r="T35" s="376">
        <v>0</v>
      </c>
      <c r="U35" s="376">
        <v>0</v>
      </c>
      <c r="V35" s="376">
        <v>0</v>
      </c>
      <c r="W35" s="376">
        <v>0</v>
      </c>
      <c r="X35" s="376">
        <v>0</v>
      </c>
      <c r="Y35" s="376">
        <v>0</v>
      </c>
      <c r="Z35" s="376">
        <v>0</v>
      </c>
      <c r="AA35" s="376">
        <v>0</v>
      </c>
      <c r="AB35" s="376">
        <v>0</v>
      </c>
      <c r="AC35" s="376">
        <v>0</v>
      </c>
      <c r="AD35" s="376">
        <v>0</v>
      </c>
      <c r="AE35" s="376">
        <v>0</v>
      </c>
      <c r="AF35" s="376">
        <v>0</v>
      </c>
      <c r="AG35" s="376">
        <v>0</v>
      </c>
      <c r="AH35" s="376">
        <v>0</v>
      </c>
      <c r="AI35" s="375">
        <v>0</v>
      </c>
      <c r="AJ35" s="376">
        <v>0</v>
      </c>
      <c r="AK35" s="379">
        <v>0.5</v>
      </c>
      <c r="AL35" s="376">
        <v>0</v>
      </c>
      <c r="AM35" s="376">
        <v>0</v>
      </c>
      <c r="AN35" s="376">
        <v>0</v>
      </c>
      <c r="AO35" s="376">
        <v>0</v>
      </c>
      <c r="AP35" s="376">
        <v>0</v>
      </c>
      <c r="AQ35" s="376">
        <v>0</v>
      </c>
      <c r="AR35" s="376">
        <v>0</v>
      </c>
      <c r="AS35" s="379">
        <v>0.5</v>
      </c>
      <c r="AT35" s="376">
        <v>0</v>
      </c>
      <c r="AU35" s="376">
        <v>0</v>
      </c>
      <c r="AV35" s="376">
        <v>0</v>
      </c>
      <c r="AW35" s="376">
        <v>0</v>
      </c>
      <c r="AX35" s="376">
        <v>0</v>
      </c>
      <c r="AY35" s="376">
        <v>0</v>
      </c>
      <c r="AZ35" s="376">
        <v>0</v>
      </c>
    </row>
    <row r="36" spans="1:52" ht="14.25" customHeight="1" x14ac:dyDescent="0.25">
      <c r="A36" s="239" t="s">
        <v>39</v>
      </c>
      <c r="B36" s="376">
        <v>0</v>
      </c>
      <c r="C36" s="376">
        <v>0</v>
      </c>
      <c r="D36" s="376">
        <v>0</v>
      </c>
      <c r="E36" s="376">
        <v>0</v>
      </c>
      <c r="F36" s="376">
        <v>0</v>
      </c>
      <c r="G36" s="376">
        <v>0</v>
      </c>
      <c r="H36" s="376">
        <v>0</v>
      </c>
      <c r="I36" s="376">
        <v>0</v>
      </c>
      <c r="J36" s="379">
        <v>0.5</v>
      </c>
      <c r="K36" s="376">
        <v>0</v>
      </c>
      <c r="L36" s="376">
        <v>0</v>
      </c>
      <c r="M36" s="376">
        <v>0</v>
      </c>
      <c r="N36" s="376">
        <v>0</v>
      </c>
      <c r="O36" s="376">
        <v>0</v>
      </c>
      <c r="P36" s="376">
        <v>0</v>
      </c>
      <c r="Q36" s="376">
        <v>0</v>
      </c>
      <c r="R36" s="379">
        <v>0.5</v>
      </c>
      <c r="S36" s="376">
        <v>0</v>
      </c>
      <c r="T36" s="376">
        <v>0</v>
      </c>
      <c r="U36" s="376">
        <v>0</v>
      </c>
      <c r="V36" s="376">
        <v>0</v>
      </c>
      <c r="W36" s="376">
        <v>0</v>
      </c>
      <c r="X36" s="376">
        <v>0</v>
      </c>
      <c r="Y36" s="376">
        <v>0</v>
      </c>
      <c r="Z36" s="376">
        <v>0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0</v>
      </c>
      <c r="AG36" s="376">
        <v>0</v>
      </c>
      <c r="AH36" s="376">
        <v>0</v>
      </c>
      <c r="AI36" s="376">
        <v>0</v>
      </c>
      <c r="AJ36" s="375">
        <v>0</v>
      </c>
      <c r="AK36" s="376">
        <v>0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9">
        <v>0.5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</row>
    <row r="37" spans="1:52" ht="14.25" customHeight="1" x14ac:dyDescent="0.25">
      <c r="A37" s="239" t="s">
        <v>40</v>
      </c>
      <c r="B37" s="376">
        <v>0</v>
      </c>
      <c r="C37" s="376">
        <v>0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9">
        <v>0.5</v>
      </c>
      <c r="Q37" s="376">
        <v>0</v>
      </c>
      <c r="R37" s="376">
        <v>0</v>
      </c>
      <c r="S37" s="376">
        <v>0</v>
      </c>
      <c r="T37" s="379">
        <v>0.5</v>
      </c>
      <c r="U37" s="379">
        <v>0.5</v>
      </c>
      <c r="V37" s="376">
        <v>0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9">
        <v>0.5</v>
      </c>
      <c r="AD37" s="379">
        <v>0.5</v>
      </c>
      <c r="AE37" s="376">
        <v>0</v>
      </c>
      <c r="AF37" s="376">
        <v>0</v>
      </c>
      <c r="AG37" s="376">
        <v>0</v>
      </c>
      <c r="AH37" s="379">
        <v>0.5</v>
      </c>
      <c r="AI37" s="379">
        <v>0.5</v>
      </c>
      <c r="AJ37" s="376">
        <v>0</v>
      </c>
      <c r="AK37" s="375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9">
        <v>0.5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</row>
    <row r="38" spans="1:52" ht="14.25" customHeight="1" x14ac:dyDescent="0.25">
      <c r="A38" s="239" t="s">
        <v>41</v>
      </c>
      <c r="B38" s="376">
        <v>0</v>
      </c>
      <c r="C38" s="376">
        <v>0</v>
      </c>
      <c r="D38" s="376">
        <v>0</v>
      </c>
      <c r="E38" s="376">
        <v>0</v>
      </c>
      <c r="F38" s="377">
        <v>1</v>
      </c>
      <c r="G38" s="376">
        <v>0</v>
      </c>
      <c r="H38" s="376">
        <v>0</v>
      </c>
      <c r="I38" s="376">
        <v>0</v>
      </c>
      <c r="J38" s="376">
        <v>0</v>
      </c>
      <c r="K38" s="376">
        <v>0</v>
      </c>
      <c r="L38" s="376">
        <v>0</v>
      </c>
      <c r="M38" s="376">
        <v>0</v>
      </c>
      <c r="N38" s="379">
        <v>0.5</v>
      </c>
      <c r="O38" s="376">
        <v>0</v>
      </c>
      <c r="P38" s="376">
        <v>0</v>
      </c>
      <c r="Q38" s="376">
        <v>0</v>
      </c>
      <c r="R38" s="376">
        <v>0</v>
      </c>
      <c r="S38" s="376">
        <v>0</v>
      </c>
      <c r="T38" s="376">
        <v>0</v>
      </c>
      <c r="U38" s="376">
        <v>0</v>
      </c>
      <c r="V38" s="376">
        <v>0</v>
      </c>
      <c r="W38" s="376">
        <v>0</v>
      </c>
      <c r="X38" s="376">
        <v>0</v>
      </c>
      <c r="Y38" s="376">
        <v>0</v>
      </c>
      <c r="Z38" s="376">
        <v>0</v>
      </c>
      <c r="AA38" s="376">
        <v>0</v>
      </c>
      <c r="AB38" s="376">
        <v>0</v>
      </c>
      <c r="AC38" s="376">
        <v>0</v>
      </c>
      <c r="AD38" s="376">
        <v>0</v>
      </c>
      <c r="AE38" s="379">
        <v>0.5</v>
      </c>
      <c r="AF38" s="376">
        <v>0</v>
      </c>
      <c r="AG38" s="376">
        <v>0</v>
      </c>
      <c r="AH38" s="376">
        <v>0</v>
      </c>
      <c r="AI38" s="376">
        <v>0</v>
      </c>
      <c r="AJ38" s="376">
        <v>0</v>
      </c>
      <c r="AK38" s="376">
        <v>0</v>
      </c>
      <c r="AL38" s="375">
        <v>0</v>
      </c>
      <c r="AM38" s="376">
        <v>0</v>
      </c>
      <c r="AN38" s="376">
        <v>0</v>
      </c>
      <c r="AO38" s="376">
        <v>0</v>
      </c>
      <c r="AP38" s="376">
        <v>0</v>
      </c>
      <c r="AQ38" s="376">
        <v>0</v>
      </c>
      <c r="AR38" s="376">
        <v>0</v>
      </c>
      <c r="AS38" s="376">
        <v>0</v>
      </c>
      <c r="AT38" s="376">
        <v>0</v>
      </c>
      <c r="AU38" s="376">
        <v>0</v>
      </c>
      <c r="AV38" s="379">
        <v>0.5</v>
      </c>
      <c r="AW38" s="376">
        <v>0</v>
      </c>
      <c r="AX38" s="376">
        <v>0</v>
      </c>
      <c r="AY38" s="376">
        <v>0</v>
      </c>
      <c r="AZ38" s="376">
        <v>0</v>
      </c>
    </row>
    <row r="39" spans="1:52" ht="14.25" customHeight="1" x14ac:dyDescent="0.25">
      <c r="A39" s="239" t="s">
        <v>42</v>
      </c>
      <c r="B39" s="376">
        <v>0</v>
      </c>
      <c r="C39" s="376">
        <v>0</v>
      </c>
      <c r="D39" s="376">
        <v>0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0</v>
      </c>
      <c r="O39" s="376">
        <v>0</v>
      </c>
      <c r="P39" s="376">
        <v>0</v>
      </c>
      <c r="Q39" s="376">
        <v>0</v>
      </c>
      <c r="R39" s="376">
        <v>0</v>
      </c>
      <c r="S39" s="376">
        <v>0</v>
      </c>
      <c r="T39" s="376">
        <v>0</v>
      </c>
      <c r="U39" s="376">
        <v>0</v>
      </c>
      <c r="V39" s="376">
        <v>0</v>
      </c>
      <c r="W39" s="376">
        <v>0</v>
      </c>
      <c r="X39" s="376">
        <v>0</v>
      </c>
      <c r="Y39" s="376">
        <v>0</v>
      </c>
      <c r="Z39" s="376">
        <v>0</v>
      </c>
      <c r="AA39" s="376">
        <v>0</v>
      </c>
      <c r="AB39" s="376">
        <v>0</v>
      </c>
      <c r="AC39" s="376">
        <v>0</v>
      </c>
      <c r="AD39" s="376">
        <v>0</v>
      </c>
      <c r="AE39" s="376">
        <v>0</v>
      </c>
      <c r="AF39" s="376">
        <v>0</v>
      </c>
      <c r="AG39" s="376">
        <v>0</v>
      </c>
      <c r="AH39" s="379">
        <v>0.5</v>
      </c>
      <c r="AI39" s="376">
        <v>0</v>
      </c>
      <c r="AJ39" s="376">
        <v>0</v>
      </c>
      <c r="AK39" s="376">
        <v>0</v>
      </c>
      <c r="AL39" s="376">
        <v>0</v>
      </c>
      <c r="AM39" s="375">
        <v>0</v>
      </c>
      <c r="AN39" s="379">
        <v>0.5</v>
      </c>
      <c r="AO39" s="376">
        <v>0</v>
      </c>
      <c r="AP39" s="376">
        <v>0</v>
      </c>
      <c r="AQ39" s="376">
        <v>0</v>
      </c>
      <c r="AR39" s="376">
        <v>0</v>
      </c>
      <c r="AS39" s="376">
        <v>0</v>
      </c>
      <c r="AT39" s="379">
        <v>0.5</v>
      </c>
      <c r="AU39" s="376">
        <v>0</v>
      </c>
      <c r="AV39" s="376">
        <v>0</v>
      </c>
      <c r="AW39" s="376">
        <v>0</v>
      </c>
      <c r="AX39" s="376">
        <v>0</v>
      </c>
      <c r="AY39" s="379">
        <v>0.5</v>
      </c>
      <c r="AZ39" s="376">
        <v>0</v>
      </c>
    </row>
    <row r="40" spans="1:52" ht="14.25" customHeight="1" x14ac:dyDescent="0.25">
      <c r="A40" s="238" t="s">
        <v>43</v>
      </c>
      <c r="B40" s="376">
        <v>0</v>
      </c>
      <c r="C40" s="376">
        <v>0</v>
      </c>
      <c r="D40" s="376">
        <v>0</v>
      </c>
      <c r="E40" s="376">
        <v>0</v>
      </c>
      <c r="F40" s="376">
        <v>0</v>
      </c>
      <c r="G40" s="376">
        <v>0</v>
      </c>
      <c r="H40" s="376">
        <v>0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</v>
      </c>
      <c r="O40" s="376">
        <v>0</v>
      </c>
      <c r="P40" s="376">
        <v>0</v>
      </c>
      <c r="Q40" s="376">
        <v>0</v>
      </c>
      <c r="R40" s="376">
        <v>0</v>
      </c>
      <c r="S40" s="376">
        <v>0</v>
      </c>
      <c r="T40" s="376">
        <v>0</v>
      </c>
      <c r="U40" s="376">
        <v>0</v>
      </c>
      <c r="V40" s="376">
        <v>0</v>
      </c>
      <c r="W40" s="376">
        <v>0</v>
      </c>
      <c r="X40" s="376">
        <v>0</v>
      </c>
      <c r="Y40" s="376">
        <v>0</v>
      </c>
      <c r="Z40" s="376">
        <v>0</v>
      </c>
      <c r="AA40" s="376">
        <v>0</v>
      </c>
      <c r="AB40" s="376">
        <v>0</v>
      </c>
      <c r="AC40" s="376">
        <v>0</v>
      </c>
      <c r="AD40" s="376">
        <v>0</v>
      </c>
      <c r="AE40" s="376">
        <v>0</v>
      </c>
      <c r="AF40" s="379">
        <v>0.5</v>
      </c>
      <c r="AG40" s="376">
        <v>0</v>
      </c>
      <c r="AH40" s="376">
        <v>0</v>
      </c>
      <c r="AI40" s="376">
        <v>0</v>
      </c>
      <c r="AJ40" s="376">
        <v>0</v>
      </c>
      <c r="AK40" s="376">
        <v>0</v>
      </c>
      <c r="AL40" s="376">
        <v>0</v>
      </c>
      <c r="AM40" s="379">
        <v>0.5</v>
      </c>
      <c r="AN40" s="375">
        <v>0</v>
      </c>
      <c r="AO40" s="376">
        <v>0</v>
      </c>
      <c r="AP40" s="376">
        <v>0</v>
      </c>
      <c r="AQ40" s="376">
        <v>0</v>
      </c>
      <c r="AR40" s="376">
        <v>0</v>
      </c>
      <c r="AS40" s="376">
        <v>0</v>
      </c>
      <c r="AT40" s="376">
        <v>0</v>
      </c>
      <c r="AU40" s="379">
        <v>0.5</v>
      </c>
      <c r="AV40" s="376">
        <v>0</v>
      </c>
      <c r="AW40" s="376">
        <v>0</v>
      </c>
      <c r="AX40" s="379">
        <v>0.5</v>
      </c>
      <c r="AY40" s="376">
        <v>0</v>
      </c>
      <c r="AZ40" s="376">
        <v>0</v>
      </c>
    </row>
    <row r="41" spans="1:52" ht="14.25" customHeight="1" x14ac:dyDescent="0.25">
      <c r="A41" s="238" t="s">
        <v>44</v>
      </c>
      <c r="B41" s="376">
        <v>0</v>
      </c>
      <c r="C41" s="376">
        <v>0</v>
      </c>
      <c r="D41" s="376">
        <v>0</v>
      </c>
      <c r="E41" s="376">
        <v>0</v>
      </c>
      <c r="F41" s="376">
        <v>0</v>
      </c>
      <c r="G41" s="376">
        <v>0</v>
      </c>
      <c r="H41" s="376">
        <v>0</v>
      </c>
      <c r="I41" s="376">
        <v>0</v>
      </c>
      <c r="J41" s="376">
        <v>0</v>
      </c>
      <c r="K41" s="376">
        <v>0</v>
      </c>
      <c r="L41" s="379">
        <v>0.5</v>
      </c>
      <c r="M41" s="376">
        <v>0</v>
      </c>
      <c r="N41" s="376">
        <v>0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0</v>
      </c>
      <c r="U41" s="376">
        <v>0</v>
      </c>
      <c r="V41" s="376">
        <v>0</v>
      </c>
      <c r="W41" s="376">
        <v>0</v>
      </c>
      <c r="X41" s="376">
        <v>0</v>
      </c>
      <c r="Y41" s="376">
        <v>0</v>
      </c>
      <c r="Z41" s="376">
        <v>0</v>
      </c>
      <c r="AA41" s="376">
        <v>0</v>
      </c>
      <c r="AB41" s="376">
        <v>0</v>
      </c>
      <c r="AC41" s="379">
        <v>0.5</v>
      </c>
      <c r="AD41" s="379">
        <v>0.5</v>
      </c>
      <c r="AE41" s="376">
        <v>0</v>
      </c>
      <c r="AF41" s="376">
        <v>0</v>
      </c>
      <c r="AG41" s="376">
        <v>0</v>
      </c>
      <c r="AH41" s="376">
        <v>0</v>
      </c>
      <c r="AI41" s="376">
        <v>0</v>
      </c>
      <c r="AJ41" s="376">
        <v>0</v>
      </c>
      <c r="AK41" s="376">
        <v>0</v>
      </c>
      <c r="AL41" s="376">
        <v>0</v>
      </c>
      <c r="AM41" s="376">
        <v>0</v>
      </c>
      <c r="AN41" s="376">
        <v>0</v>
      </c>
      <c r="AO41" s="375">
        <v>0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0</v>
      </c>
      <c r="AY41" s="376">
        <v>0</v>
      </c>
      <c r="AZ41" s="377">
        <v>1</v>
      </c>
    </row>
    <row r="42" spans="1:52" ht="14.25" customHeight="1" x14ac:dyDescent="0.25">
      <c r="A42" s="239" t="s">
        <v>45</v>
      </c>
      <c r="B42" s="376">
        <v>0</v>
      </c>
      <c r="C42" s="376">
        <v>0</v>
      </c>
      <c r="D42" s="376">
        <v>0</v>
      </c>
      <c r="E42" s="376">
        <v>0</v>
      </c>
      <c r="F42" s="376">
        <v>0</v>
      </c>
      <c r="G42" s="376">
        <v>0</v>
      </c>
      <c r="H42" s="379">
        <v>0.5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376">
        <v>0</v>
      </c>
      <c r="Z42" s="376">
        <v>0</v>
      </c>
      <c r="AA42" s="376">
        <v>0</v>
      </c>
      <c r="AB42" s="376">
        <v>0</v>
      </c>
      <c r="AC42" s="376">
        <v>0</v>
      </c>
      <c r="AD42" s="376">
        <v>0</v>
      </c>
      <c r="AE42" s="376">
        <v>0</v>
      </c>
      <c r="AF42" s="379">
        <v>0.5</v>
      </c>
      <c r="AG42" s="376">
        <v>0</v>
      </c>
      <c r="AH42" s="376">
        <v>0</v>
      </c>
      <c r="AI42" s="376">
        <v>0</v>
      </c>
      <c r="AJ42" s="376">
        <v>0</v>
      </c>
      <c r="AK42" s="376">
        <v>0</v>
      </c>
      <c r="AL42" s="376">
        <v>0</v>
      </c>
      <c r="AM42" s="376">
        <v>0</v>
      </c>
      <c r="AN42" s="376">
        <v>0</v>
      </c>
      <c r="AO42" s="376">
        <v>0</v>
      </c>
      <c r="AP42" s="375">
        <v>0</v>
      </c>
      <c r="AQ42" s="376">
        <v>0</v>
      </c>
      <c r="AR42" s="376">
        <v>0</v>
      </c>
      <c r="AS42" s="376">
        <v>0</v>
      </c>
      <c r="AT42" s="376">
        <v>0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</row>
    <row r="43" spans="1:52" ht="14.25" customHeight="1" x14ac:dyDescent="0.25">
      <c r="A43" s="239" t="s">
        <v>46</v>
      </c>
      <c r="B43" s="376">
        <v>0</v>
      </c>
      <c r="C43" s="376">
        <v>0</v>
      </c>
      <c r="D43" s="376">
        <v>0</v>
      </c>
      <c r="E43" s="376">
        <v>0</v>
      </c>
      <c r="F43" s="376">
        <v>0</v>
      </c>
      <c r="G43" s="376">
        <v>0</v>
      </c>
      <c r="H43" s="376">
        <v>0</v>
      </c>
      <c r="I43" s="376">
        <v>0</v>
      </c>
      <c r="J43" s="376">
        <v>0</v>
      </c>
      <c r="K43" s="376">
        <v>0</v>
      </c>
      <c r="L43" s="376">
        <v>0</v>
      </c>
      <c r="M43" s="376">
        <v>0</v>
      </c>
      <c r="N43" s="376">
        <v>0</v>
      </c>
      <c r="O43" s="376">
        <v>0</v>
      </c>
      <c r="P43" s="376">
        <v>0</v>
      </c>
      <c r="Q43" s="379">
        <v>0.5</v>
      </c>
      <c r="R43" s="376">
        <v>0</v>
      </c>
      <c r="S43" s="376">
        <v>0</v>
      </c>
      <c r="T43" s="376">
        <v>0</v>
      </c>
      <c r="U43" s="376">
        <v>0</v>
      </c>
      <c r="V43" s="376">
        <v>0</v>
      </c>
      <c r="W43" s="376">
        <v>0</v>
      </c>
      <c r="X43" s="376">
        <v>0</v>
      </c>
      <c r="Y43" s="376">
        <v>0</v>
      </c>
      <c r="Z43" s="376">
        <v>0</v>
      </c>
      <c r="AA43" s="376">
        <v>0</v>
      </c>
      <c r="AB43" s="376">
        <v>0</v>
      </c>
      <c r="AC43" s="376">
        <v>0</v>
      </c>
      <c r="AD43" s="376">
        <v>0</v>
      </c>
      <c r="AE43" s="376">
        <v>0</v>
      </c>
      <c r="AF43" s="376">
        <v>0</v>
      </c>
      <c r="AG43" s="376">
        <v>0</v>
      </c>
      <c r="AH43" s="376">
        <v>0</v>
      </c>
      <c r="AI43" s="376">
        <v>0</v>
      </c>
      <c r="AJ43" s="376">
        <v>0</v>
      </c>
      <c r="AK43" s="376">
        <v>0</v>
      </c>
      <c r="AL43" s="376">
        <v>0</v>
      </c>
      <c r="AM43" s="376">
        <v>0</v>
      </c>
      <c r="AN43" s="376">
        <v>0</v>
      </c>
      <c r="AO43" s="376">
        <v>0</v>
      </c>
      <c r="AP43" s="376">
        <v>0</v>
      </c>
      <c r="AQ43" s="375">
        <v>0</v>
      </c>
      <c r="AR43" s="376">
        <v>0</v>
      </c>
      <c r="AS43" s="376">
        <v>0</v>
      </c>
      <c r="AT43" s="379">
        <v>0.5</v>
      </c>
      <c r="AU43" s="376">
        <v>0</v>
      </c>
      <c r="AV43" s="376">
        <v>0</v>
      </c>
      <c r="AW43" s="376">
        <v>0</v>
      </c>
      <c r="AX43" s="376">
        <v>0</v>
      </c>
      <c r="AY43" s="376">
        <v>0</v>
      </c>
      <c r="AZ43" s="376">
        <v>0</v>
      </c>
    </row>
    <row r="44" spans="1:52" ht="14.25" customHeight="1" x14ac:dyDescent="0.25">
      <c r="A44" s="239" t="s">
        <v>47</v>
      </c>
      <c r="B44" s="376">
        <v>0</v>
      </c>
      <c r="C44" s="376">
        <v>0</v>
      </c>
      <c r="D44" s="379">
        <v>0.5</v>
      </c>
      <c r="E44" s="376">
        <v>0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376">
        <v>0</v>
      </c>
      <c r="Q44" s="376">
        <v>0</v>
      </c>
      <c r="R44" s="379">
        <v>0.5</v>
      </c>
      <c r="S44" s="376">
        <v>0</v>
      </c>
      <c r="T44" s="379">
        <v>0.5</v>
      </c>
      <c r="U44" s="376">
        <v>0</v>
      </c>
      <c r="V44" s="376">
        <v>0</v>
      </c>
      <c r="W44" s="376">
        <v>0</v>
      </c>
      <c r="X44" s="376">
        <v>0</v>
      </c>
      <c r="Y44" s="379">
        <v>0.5</v>
      </c>
      <c r="Z44" s="376">
        <v>0</v>
      </c>
      <c r="AA44" s="376">
        <v>0</v>
      </c>
      <c r="AB44" s="376">
        <v>0</v>
      </c>
      <c r="AC44" s="376">
        <v>0</v>
      </c>
      <c r="AD44" s="376">
        <v>0</v>
      </c>
      <c r="AE44" s="376">
        <v>0</v>
      </c>
      <c r="AF44" s="376">
        <v>0</v>
      </c>
      <c r="AG44" s="376">
        <v>0</v>
      </c>
      <c r="AH44" s="376">
        <v>0</v>
      </c>
      <c r="AI44" s="376">
        <v>0</v>
      </c>
      <c r="AJ44" s="379">
        <v>0.5</v>
      </c>
      <c r="AK44" s="376">
        <v>0</v>
      </c>
      <c r="AL44" s="376">
        <v>0</v>
      </c>
      <c r="AM44" s="376">
        <v>0</v>
      </c>
      <c r="AN44" s="376">
        <v>0</v>
      </c>
      <c r="AO44" s="376">
        <v>0</v>
      </c>
      <c r="AP44" s="376">
        <v>0</v>
      </c>
      <c r="AQ44" s="376">
        <v>0</v>
      </c>
      <c r="AR44" s="375">
        <v>0</v>
      </c>
      <c r="AS44" s="379">
        <v>0.5</v>
      </c>
      <c r="AT44" s="376">
        <v>0</v>
      </c>
      <c r="AU44" s="376">
        <v>0</v>
      </c>
      <c r="AV44" s="376">
        <v>0</v>
      </c>
      <c r="AW44" s="376">
        <v>0</v>
      </c>
      <c r="AX44" s="376">
        <v>0</v>
      </c>
      <c r="AY44" s="376">
        <v>0</v>
      </c>
      <c r="AZ44" s="376">
        <v>0</v>
      </c>
    </row>
    <row r="45" spans="1:52" ht="14.25" customHeight="1" x14ac:dyDescent="0.25">
      <c r="A45" s="239" t="s">
        <v>48</v>
      </c>
      <c r="B45" s="376">
        <v>0</v>
      </c>
      <c r="C45" s="376">
        <v>0</v>
      </c>
      <c r="D45" s="376">
        <v>0</v>
      </c>
      <c r="E45" s="376">
        <v>0</v>
      </c>
      <c r="F45" s="376">
        <v>0</v>
      </c>
      <c r="G45" s="376">
        <v>0</v>
      </c>
      <c r="H45" s="376">
        <v>0</v>
      </c>
      <c r="I45" s="376">
        <v>0</v>
      </c>
      <c r="J45" s="379">
        <v>0.5</v>
      </c>
      <c r="K45" s="376">
        <v>0</v>
      </c>
      <c r="L45" s="376">
        <v>0</v>
      </c>
      <c r="M45" s="376">
        <v>0</v>
      </c>
      <c r="N45" s="376">
        <v>0</v>
      </c>
      <c r="O45" s="376">
        <v>0</v>
      </c>
      <c r="P45" s="379">
        <v>0.5</v>
      </c>
      <c r="Q45" s="376">
        <v>0</v>
      </c>
      <c r="R45" s="376">
        <v>0</v>
      </c>
      <c r="S45" s="376">
        <v>0</v>
      </c>
      <c r="T45" s="379">
        <v>0.5</v>
      </c>
      <c r="U45" s="376">
        <v>0</v>
      </c>
      <c r="V45" s="376">
        <v>0</v>
      </c>
      <c r="W45" s="376">
        <v>0</v>
      </c>
      <c r="X45" s="376">
        <v>0</v>
      </c>
      <c r="Y45" s="376">
        <v>0</v>
      </c>
      <c r="Z45" s="376">
        <v>0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0</v>
      </c>
      <c r="AG45" s="379">
        <v>0.5</v>
      </c>
      <c r="AH45" s="379">
        <v>0.5</v>
      </c>
      <c r="AI45" s="379">
        <v>0.5</v>
      </c>
      <c r="AJ45" s="376">
        <v>0</v>
      </c>
      <c r="AK45" s="379">
        <v>0.5</v>
      </c>
      <c r="AL45" s="376">
        <v>0</v>
      </c>
      <c r="AM45" s="376">
        <v>0</v>
      </c>
      <c r="AN45" s="376">
        <v>0</v>
      </c>
      <c r="AO45" s="376">
        <v>0</v>
      </c>
      <c r="AP45" s="376">
        <v>0</v>
      </c>
      <c r="AQ45" s="376">
        <v>0</v>
      </c>
      <c r="AR45" s="379">
        <v>0.5</v>
      </c>
      <c r="AS45" s="375">
        <v>0</v>
      </c>
      <c r="AT45" s="376">
        <v>0</v>
      </c>
      <c r="AU45" s="376">
        <v>0</v>
      </c>
      <c r="AV45" s="376">
        <v>0</v>
      </c>
      <c r="AW45" s="379">
        <v>0.5</v>
      </c>
      <c r="AX45" s="379">
        <v>0.5</v>
      </c>
      <c r="AY45" s="376">
        <v>0</v>
      </c>
      <c r="AZ45" s="376">
        <v>0</v>
      </c>
    </row>
    <row r="46" spans="1:52" ht="14.25" customHeight="1" x14ac:dyDescent="0.25">
      <c r="A46" s="238" t="s">
        <v>49</v>
      </c>
      <c r="B46" s="376">
        <v>0</v>
      </c>
      <c r="C46" s="376">
        <v>0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9">
        <v>0.5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9">
        <v>0.5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9">
        <v>0.5</v>
      </c>
      <c r="AN46" s="376">
        <v>0</v>
      </c>
      <c r="AO46" s="376">
        <v>0</v>
      </c>
      <c r="AP46" s="376">
        <v>0</v>
      </c>
      <c r="AQ46" s="379">
        <v>0.5</v>
      </c>
      <c r="AR46" s="376">
        <v>0</v>
      </c>
      <c r="AS46" s="376">
        <v>0</v>
      </c>
      <c r="AT46" s="375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</row>
    <row r="47" spans="1:52" ht="14.25" customHeight="1" x14ac:dyDescent="0.25">
      <c r="A47" s="239" t="s">
        <v>50</v>
      </c>
      <c r="B47" s="376">
        <v>0</v>
      </c>
      <c r="C47" s="379">
        <v>0.5</v>
      </c>
      <c r="D47" s="376">
        <v>0</v>
      </c>
      <c r="E47" s="376">
        <v>0</v>
      </c>
      <c r="F47" s="379">
        <v>0.5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9">
        <v>0.5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9">
        <v>0.5</v>
      </c>
      <c r="AF47" s="376">
        <v>0</v>
      </c>
      <c r="AG47" s="379">
        <v>0.5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9">
        <v>0.5</v>
      </c>
      <c r="AO47" s="376">
        <v>0</v>
      </c>
      <c r="AP47" s="376">
        <v>0</v>
      </c>
      <c r="AQ47" s="376">
        <v>0</v>
      </c>
      <c r="AR47" s="376">
        <v>0</v>
      </c>
      <c r="AS47" s="376">
        <v>0</v>
      </c>
      <c r="AT47" s="376">
        <v>0</v>
      </c>
      <c r="AU47" s="375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</row>
    <row r="48" spans="1:52" ht="14.25" customHeight="1" x14ac:dyDescent="0.25">
      <c r="A48" s="239" t="s">
        <v>51</v>
      </c>
      <c r="B48" s="376">
        <v>0</v>
      </c>
      <c r="C48" s="376">
        <v>0</v>
      </c>
      <c r="D48" s="376">
        <v>0</v>
      </c>
      <c r="E48" s="376">
        <v>0</v>
      </c>
      <c r="F48" s="376">
        <v>0</v>
      </c>
      <c r="G48" s="376">
        <v>0</v>
      </c>
      <c r="H48" s="376">
        <v>0</v>
      </c>
      <c r="I48" s="376">
        <v>0</v>
      </c>
      <c r="J48" s="376">
        <v>0</v>
      </c>
      <c r="K48" s="376">
        <v>0</v>
      </c>
      <c r="L48" s="376">
        <v>0</v>
      </c>
      <c r="M48" s="376">
        <v>0</v>
      </c>
      <c r="N48" s="379">
        <v>0.5</v>
      </c>
      <c r="O48" s="376">
        <v>0</v>
      </c>
      <c r="P48" s="376">
        <v>0</v>
      </c>
      <c r="Q48" s="376">
        <v>0</v>
      </c>
      <c r="R48" s="376">
        <v>0</v>
      </c>
      <c r="S48" s="376">
        <v>0</v>
      </c>
      <c r="T48" s="376">
        <v>0</v>
      </c>
      <c r="U48" s="376">
        <v>0</v>
      </c>
      <c r="V48" s="376">
        <v>0</v>
      </c>
      <c r="W48" s="376">
        <v>0</v>
      </c>
      <c r="X48" s="376">
        <v>0</v>
      </c>
      <c r="Y48" s="376">
        <v>0</v>
      </c>
      <c r="Z48" s="376">
        <v>0</v>
      </c>
      <c r="AA48" s="376">
        <v>0</v>
      </c>
      <c r="AB48" s="376">
        <v>0</v>
      </c>
      <c r="AC48" s="376">
        <v>0</v>
      </c>
      <c r="AD48" s="376">
        <v>0</v>
      </c>
      <c r="AE48" s="376">
        <v>0</v>
      </c>
      <c r="AF48" s="376">
        <v>0</v>
      </c>
      <c r="AG48" s="376">
        <v>0</v>
      </c>
      <c r="AH48" s="379">
        <v>0.5</v>
      </c>
      <c r="AI48" s="376">
        <v>0</v>
      </c>
      <c r="AJ48" s="376">
        <v>0</v>
      </c>
      <c r="AK48" s="376">
        <v>0</v>
      </c>
      <c r="AL48" s="379">
        <v>0.5</v>
      </c>
      <c r="AM48" s="376">
        <v>0</v>
      </c>
      <c r="AN48" s="376">
        <v>0</v>
      </c>
      <c r="AO48" s="376">
        <v>0</v>
      </c>
      <c r="AP48" s="376">
        <v>0</v>
      </c>
      <c r="AQ48" s="376">
        <v>0</v>
      </c>
      <c r="AR48" s="376">
        <v>0</v>
      </c>
      <c r="AS48" s="376">
        <v>0</v>
      </c>
      <c r="AT48" s="376">
        <v>0</v>
      </c>
      <c r="AU48" s="376">
        <v>0</v>
      </c>
      <c r="AV48" s="375">
        <v>0</v>
      </c>
      <c r="AW48" s="376">
        <v>0</v>
      </c>
      <c r="AX48" s="379">
        <v>0.5</v>
      </c>
      <c r="AY48" s="376">
        <v>0</v>
      </c>
      <c r="AZ48" s="376">
        <v>0</v>
      </c>
    </row>
    <row r="49" spans="1:52" ht="14.25" customHeight="1" x14ac:dyDescent="0.25">
      <c r="A49" s="239" t="s">
        <v>52</v>
      </c>
      <c r="B49" s="376">
        <v>0</v>
      </c>
      <c r="C49" s="376">
        <v>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7">
        <v>1</v>
      </c>
      <c r="N49" s="376">
        <v>0</v>
      </c>
      <c r="O49" s="376">
        <v>0</v>
      </c>
      <c r="P49" s="376">
        <v>0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9">
        <v>0.5</v>
      </c>
      <c r="AT49" s="376">
        <v>0</v>
      </c>
      <c r="AU49" s="376">
        <v>0</v>
      </c>
      <c r="AV49" s="376">
        <v>0</v>
      </c>
      <c r="AW49" s="375">
        <v>0</v>
      </c>
      <c r="AX49" s="376">
        <v>0</v>
      </c>
      <c r="AY49" s="376">
        <v>0</v>
      </c>
      <c r="AZ49" s="376">
        <v>0</v>
      </c>
    </row>
    <row r="50" spans="1:52" ht="14.25" customHeight="1" x14ac:dyDescent="0.25">
      <c r="A50" s="239" t="s">
        <v>53</v>
      </c>
      <c r="B50" s="376">
        <v>0</v>
      </c>
      <c r="C50" s="379">
        <v>0.5</v>
      </c>
      <c r="D50" s="379">
        <v>0.5</v>
      </c>
      <c r="E50" s="379">
        <v>0.5</v>
      </c>
      <c r="F50" s="379">
        <v>0.5</v>
      </c>
      <c r="G50" s="376">
        <v>0</v>
      </c>
      <c r="H50" s="376">
        <v>0</v>
      </c>
      <c r="I50" s="376">
        <v>0</v>
      </c>
      <c r="J50" s="376">
        <v>0</v>
      </c>
      <c r="K50" s="376">
        <v>0</v>
      </c>
      <c r="L50" s="376">
        <v>0</v>
      </c>
      <c r="M50" s="376">
        <v>0</v>
      </c>
      <c r="N50" s="379">
        <v>0.5</v>
      </c>
      <c r="O50" s="376">
        <v>0</v>
      </c>
      <c r="P50" s="376">
        <v>0</v>
      </c>
      <c r="Q50" s="376">
        <v>0</v>
      </c>
      <c r="R50" s="376">
        <v>0</v>
      </c>
      <c r="S50" s="376">
        <v>0</v>
      </c>
      <c r="T50" s="376">
        <v>0</v>
      </c>
      <c r="U50" s="376">
        <v>0</v>
      </c>
      <c r="V50" s="376">
        <v>0</v>
      </c>
      <c r="W50" s="376">
        <v>0</v>
      </c>
      <c r="X50" s="376">
        <v>0</v>
      </c>
      <c r="Y50" s="379">
        <v>0.5</v>
      </c>
      <c r="Z50" s="376">
        <v>0</v>
      </c>
      <c r="AA50" s="376">
        <v>0</v>
      </c>
      <c r="AB50" s="376">
        <v>0</v>
      </c>
      <c r="AC50" s="376">
        <v>0</v>
      </c>
      <c r="AD50" s="376">
        <v>0</v>
      </c>
      <c r="AE50" s="379">
        <v>0.5</v>
      </c>
      <c r="AF50" s="376">
        <v>0</v>
      </c>
      <c r="AG50" s="376">
        <v>0</v>
      </c>
      <c r="AH50" s="376">
        <v>0</v>
      </c>
      <c r="AI50" s="376">
        <v>0</v>
      </c>
      <c r="AJ50" s="376">
        <v>0</v>
      </c>
      <c r="AK50" s="376">
        <v>0</v>
      </c>
      <c r="AL50" s="376">
        <v>0</v>
      </c>
      <c r="AM50" s="376">
        <v>0</v>
      </c>
      <c r="AN50" s="379">
        <v>0.5</v>
      </c>
      <c r="AO50" s="376">
        <v>0</v>
      </c>
      <c r="AP50" s="376">
        <v>0</v>
      </c>
      <c r="AQ50" s="376">
        <v>0</v>
      </c>
      <c r="AR50" s="376">
        <v>0</v>
      </c>
      <c r="AS50" s="379">
        <v>0.5</v>
      </c>
      <c r="AT50" s="376">
        <v>0</v>
      </c>
      <c r="AU50" s="376">
        <v>0</v>
      </c>
      <c r="AV50" s="379">
        <v>0.5</v>
      </c>
      <c r="AW50" s="376">
        <v>0</v>
      </c>
      <c r="AX50" s="375">
        <v>0</v>
      </c>
      <c r="AY50" s="376">
        <v>0</v>
      </c>
      <c r="AZ50" s="376">
        <v>0</v>
      </c>
    </row>
    <row r="51" spans="1:52" ht="14.25" customHeight="1" x14ac:dyDescent="0.25">
      <c r="A51" s="239" t="s">
        <v>54</v>
      </c>
      <c r="B51" s="376">
        <v>0</v>
      </c>
      <c r="C51" s="376">
        <v>0</v>
      </c>
      <c r="D51" s="376">
        <v>0</v>
      </c>
      <c r="E51" s="379">
        <v>0.5</v>
      </c>
      <c r="F51" s="376">
        <v>0</v>
      </c>
      <c r="G51" s="379">
        <v>0.5</v>
      </c>
      <c r="H51" s="376">
        <v>0</v>
      </c>
      <c r="I51" s="376">
        <v>0</v>
      </c>
      <c r="J51" s="376">
        <v>0</v>
      </c>
      <c r="K51" s="379">
        <v>0.5</v>
      </c>
      <c r="L51" s="376">
        <v>0</v>
      </c>
      <c r="M51" s="376">
        <v>0</v>
      </c>
      <c r="N51" s="376">
        <v>0</v>
      </c>
      <c r="O51" s="376">
        <v>0</v>
      </c>
      <c r="P51" s="379">
        <v>0.5</v>
      </c>
      <c r="Q51" s="376">
        <v>0</v>
      </c>
      <c r="R51" s="376">
        <v>0</v>
      </c>
      <c r="S51" s="376">
        <v>0</v>
      </c>
      <c r="T51" s="376">
        <v>0</v>
      </c>
      <c r="U51" s="376">
        <v>0</v>
      </c>
      <c r="V51" s="376">
        <v>0</v>
      </c>
      <c r="W51" s="376">
        <v>0</v>
      </c>
      <c r="X51" s="376">
        <v>0</v>
      </c>
      <c r="Y51" s="376">
        <v>0</v>
      </c>
      <c r="Z51" s="376">
        <v>0</v>
      </c>
      <c r="AA51" s="376">
        <v>0</v>
      </c>
      <c r="AB51" s="376">
        <v>0</v>
      </c>
      <c r="AC51" s="376">
        <v>0</v>
      </c>
      <c r="AD51" s="376">
        <v>0</v>
      </c>
      <c r="AE51" s="376">
        <v>0</v>
      </c>
      <c r="AF51" s="376">
        <v>0</v>
      </c>
      <c r="AG51" s="376">
        <v>0</v>
      </c>
      <c r="AH51" s="379">
        <v>0.5</v>
      </c>
      <c r="AI51" s="376">
        <v>0</v>
      </c>
      <c r="AJ51" s="376">
        <v>0</v>
      </c>
      <c r="AK51" s="376">
        <v>0</v>
      </c>
      <c r="AL51" s="376">
        <v>0</v>
      </c>
      <c r="AM51" s="379">
        <v>0.5</v>
      </c>
      <c r="AN51" s="376">
        <v>0</v>
      </c>
      <c r="AO51" s="376">
        <v>0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0</v>
      </c>
      <c r="AV51" s="376">
        <v>0</v>
      </c>
      <c r="AW51" s="376">
        <v>0</v>
      </c>
      <c r="AX51" s="376">
        <v>0</v>
      </c>
      <c r="AY51" s="375">
        <v>0</v>
      </c>
      <c r="AZ51" s="376">
        <v>0</v>
      </c>
    </row>
    <row r="52" spans="1:52" ht="14.25" customHeight="1" x14ac:dyDescent="0.25">
      <c r="A52" s="238" t="s">
        <v>55</v>
      </c>
      <c r="B52" s="376">
        <v>0</v>
      </c>
      <c r="C52" s="376">
        <v>0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9">
        <v>0.5</v>
      </c>
      <c r="M52" s="376">
        <v>0</v>
      </c>
      <c r="N52" s="376">
        <v>0</v>
      </c>
      <c r="O52" s="376">
        <v>0</v>
      </c>
      <c r="P52" s="376">
        <v>0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9">
        <v>0.5</v>
      </c>
      <c r="AE52" s="376">
        <v>0</v>
      </c>
      <c r="AF52" s="376">
        <v>0</v>
      </c>
      <c r="AG52" s="376">
        <v>0</v>
      </c>
      <c r="AH52" s="376">
        <v>0</v>
      </c>
      <c r="AI52" s="376">
        <v>0</v>
      </c>
      <c r="AJ52" s="376">
        <v>0</v>
      </c>
      <c r="AK52" s="376">
        <v>0</v>
      </c>
      <c r="AL52" s="376">
        <v>0</v>
      </c>
      <c r="AM52" s="376">
        <v>0</v>
      </c>
      <c r="AN52" s="376">
        <v>0</v>
      </c>
      <c r="AO52" s="377">
        <v>1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0</v>
      </c>
      <c r="AW52" s="376">
        <v>0</v>
      </c>
      <c r="AX52" s="376">
        <v>0</v>
      </c>
      <c r="AY52" s="376">
        <v>0</v>
      </c>
      <c r="AZ52" s="375">
        <v>0</v>
      </c>
    </row>
    <row r="53" spans="1:52" ht="14.25" customHeight="1" x14ac:dyDescent="0.25">
      <c r="A53" s="4"/>
    </row>
    <row r="54" spans="1:52" ht="14.25" customHeight="1" x14ac:dyDescent="0.25">
      <c r="A54" s="4"/>
    </row>
    <row r="55" spans="1:52" ht="14.25" customHeight="1" x14ac:dyDescent="0.25">
      <c r="A55" s="4"/>
    </row>
    <row r="56" spans="1:52" ht="14.25" customHeight="1" x14ac:dyDescent="0.25">
      <c r="A56" s="4"/>
    </row>
    <row r="57" spans="1:52" ht="14.25" customHeight="1" x14ac:dyDescent="0.25">
      <c r="A57" s="4"/>
    </row>
    <row r="58" spans="1:52" ht="14.25" customHeight="1" x14ac:dyDescent="0.25">
      <c r="A58" s="4"/>
    </row>
    <row r="59" spans="1:52" ht="14.25" customHeight="1" x14ac:dyDescent="0.25">
      <c r="A59" s="4"/>
    </row>
    <row r="60" spans="1:52" ht="14.25" customHeight="1" x14ac:dyDescent="0.25">
      <c r="A60" s="4"/>
    </row>
    <row r="61" spans="1:52" ht="14.25" customHeight="1" x14ac:dyDescent="0.25">
      <c r="A61" s="4"/>
    </row>
    <row r="62" spans="1:52" ht="14.25" customHeight="1" x14ac:dyDescent="0.25">
      <c r="A62" s="4"/>
    </row>
    <row r="63" spans="1:52" ht="14.25" customHeight="1" x14ac:dyDescent="0.25">
      <c r="A63" s="4"/>
    </row>
    <row r="64" spans="1:52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D9EAD5"/>
  </sheetPr>
  <dimension ref="A1:BB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0.875" customWidth="1"/>
  </cols>
  <sheetData>
    <row r="1" spans="1:54" ht="60" customHeight="1" x14ac:dyDescent="0.25">
      <c r="A1" s="381" t="s">
        <v>1098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355" t="s">
        <v>1088</v>
      </c>
    </row>
    <row r="2" spans="1:54" ht="14.25" customHeight="1" x14ac:dyDescent="0.25">
      <c r="A2" s="241" t="s">
        <v>5</v>
      </c>
      <c r="B2" s="243">
        <f>IF('Vzdialenosti statov'!B2=0,0,(1+'Susedne staty'!B2+Jazyk!B2+Etnikum!B2)/('Vzdialenosti statov'!B2)^Parametre!$A$7)</f>
        <v>0</v>
      </c>
      <c r="C2" s="243">
        <f>IF('Vzdialenosti statov'!C2=0,0,(1+'Susedne staty'!C2+Jazyk!C2+Etnikum!C2)/('Vzdialenosti statov'!C2)^Parametre!$A$7)</f>
        <v>9.0345849060843152E-3</v>
      </c>
      <c r="D2" s="243">
        <f>IF('Vzdialenosti statov'!D2=0,0,(1+'Susedne staty'!D2+Jazyk!D2+Etnikum!D2)/('Vzdialenosti statov'!D2)^Parametre!$A$7)</f>
        <v>8.5296261701795183E-3</v>
      </c>
      <c r="E2" s="243">
        <f>IF('Vzdialenosti statov'!E2=0,0,(1+'Susedne staty'!E2+Jazyk!E2+Etnikum!E2)/('Vzdialenosti statov'!E2)^Parametre!$A$7)</f>
        <v>2.5044729130982643E-2</v>
      </c>
      <c r="F2" s="243">
        <f>IF('Vzdialenosti statov'!F2=0,0,(1+'Susedne staty'!F2+Jazyk!F2+Etnikum!F2)/('Vzdialenosti statov'!F2)^Parametre!$A$7)</f>
        <v>1.0201877695764146E-2</v>
      </c>
      <c r="G2" s="243">
        <f>IF('Vzdialenosti statov'!G2=0,0,(1+'Susedne staty'!G2+Jazyk!G2+Etnikum!G2)/('Vzdialenosti statov'!G2)^Parametre!$A$7)</f>
        <v>4.5956736471397329E-2</v>
      </c>
      <c r="H2" s="243">
        <f>IF('Vzdialenosti statov'!H2=0,0,(1+'Susedne staty'!H2+Jazyk!H2+Etnikum!H2)/('Vzdialenosti statov'!H2)^Parametre!$A$7)</f>
        <v>3.1158393882774135E-2</v>
      </c>
      <c r="I2" s="243">
        <f>IF('Vzdialenosti statov'!I2=0,0,(1+'Susedne staty'!I2+Jazyk!I2+Etnikum!I2)/('Vzdialenosti statov'!I2)^Parametre!$A$7)</f>
        <v>8.893559563511462E-3</v>
      </c>
      <c r="J2" s="243">
        <f>IF('Vzdialenosti statov'!J2=0,0,(1+'Susedne staty'!J2+Jazyk!J2+Etnikum!J2)/('Vzdialenosti statov'!J2)^Parametre!$A$7)</f>
        <v>1.1917909936703492E-2</v>
      </c>
      <c r="K2" s="243">
        <f>IF('Vzdialenosti statov'!K2=0,0,(1+'Susedne staty'!K2+Jazyk!K2+Etnikum!K2)/('Vzdialenosti statov'!K2)^Parametre!$A$7)</f>
        <v>2.3258958968575237E-2</v>
      </c>
      <c r="L2" s="243">
        <f>IF('Vzdialenosti statov'!L2=0,0,(1+'Susedne staty'!L2+Jazyk!L2+Etnikum!L2)/('Vzdialenosti statov'!L2)^Parametre!$A$7)</f>
        <v>2.253635935022787E-2</v>
      </c>
      <c r="M2" s="243">
        <f>IF('Vzdialenosti statov'!M2=0,0,(1+'Susedne staty'!M2+Jazyk!M2+Etnikum!M2)/('Vzdialenosti statov'!M2)^Parametre!$A$7)</f>
        <v>2.0674797274075413E-2</v>
      </c>
      <c r="N2" s="243">
        <f>IF('Vzdialenosti statov'!N2=0,0,(1+'Susedne staty'!N2+Jazyk!N2+Etnikum!N2)/('Vzdialenosti statov'!N2)^Parametre!$A$7)</f>
        <v>2.5436153986139989E-2</v>
      </c>
      <c r="O2" s="243">
        <f>IF('Vzdialenosti statov'!O2=0,0,(1+'Susedne staty'!O2+Jazyk!O2+Etnikum!O2)/('Vzdialenosti statov'!O2)^Parametre!$A$7)</f>
        <v>0.18234807932690542</v>
      </c>
      <c r="P2" s="243">
        <f>IF('Vzdialenosti statov'!P2=0,0,(1+'Susedne staty'!P2+Jazyk!P2+Etnikum!P2)/('Vzdialenosti statov'!P2)^Parametre!$A$7)</f>
        <v>2.4536571379865996E-2</v>
      </c>
      <c r="Q2" s="243">
        <f>IF('Vzdialenosti statov'!Q2=0,0,(1+'Susedne staty'!Q2+Jazyk!Q2+Etnikum!Q2)/('Vzdialenosti statov'!Q2)^Parametre!$A$7)</f>
        <v>4.0972252947471657E-2</v>
      </c>
      <c r="R2" s="243">
        <f>IF('Vzdialenosti statov'!R2=0,0,(1+'Susedne staty'!R2+Jazyk!R2+Etnikum!R2)/('Vzdialenosti statov'!R2)^Parametre!$A$7)</f>
        <v>1.2981398197509523E-2</v>
      </c>
      <c r="S2" s="243">
        <f>IF('Vzdialenosti statov'!S2=0,0,(1+'Susedne staty'!S2+Jazyk!S2+Etnikum!S2)/('Vzdialenosti statov'!S2)^Parametre!$A$7)</f>
        <v>1.791375546700176E-2</v>
      </c>
      <c r="T2" s="243">
        <f>IF('Vzdialenosti statov'!T2=0,0,(1+'Susedne staty'!T2+Jazyk!T2+Etnikum!T2)/('Vzdialenosti statov'!T2)^Parametre!$A$7)</f>
        <v>1.994387712030566E-2</v>
      </c>
      <c r="U2" s="243">
        <f>IF('Vzdialenosti statov'!U2=0,0,(1+'Susedne staty'!U2+Jazyk!U2+Etnikum!U2)/('Vzdialenosti statov'!U2)^Parametre!$A$7)</f>
        <v>1.6630327527755607E-2</v>
      </c>
      <c r="V2" s="243">
        <f>IF('Vzdialenosti statov'!V2=0,0,(1+'Susedne staty'!V2+Jazyk!V2+Etnikum!V2)/('Vzdialenosti statov'!V2)^Parametre!$A$7)</f>
        <v>2.4052016298596528E-2</v>
      </c>
      <c r="W2" s="243">
        <f>IF('Vzdialenosti statov'!W2=0,0,(1+'Susedne staty'!W2+Jazyk!W2+Etnikum!W2)/('Vzdialenosti statov'!W2)^Parametre!$A$7)</f>
        <v>1.0340786124550564E-2</v>
      </c>
      <c r="X2" s="243">
        <f>IF('Vzdialenosti statov'!X2=0,0,(1+'Susedne staty'!X2+Jazyk!X2+Etnikum!X2)/('Vzdialenosti statov'!X2)^Parametre!$A$7)</f>
        <v>1.1195183345746684E-2</v>
      </c>
      <c r="Y2" s="243">
        <f>IF('Vzdialenosti statov'!Y2=0,0,(1+'Susedne staty'!Y2+Jazyk!Y2+Etnikum!Y2)/('Vzdialenosti statov'!Y2)^Parametre!$A$7)</f>
        <v>1.1119433208721026E-2</v>
      </c>
      <c r="Z2" s="243">
        <f>IF('Vzdialenosti statov'!Z2=0,0,(1+'Susedne staty'!Z2+Jazyk!Z2+Etnikum!Z2)/('Vzdialenosti statov'!Z2)^Parametre!$A$7)</f>
        <v>1.4264174180054497E-2</v>
      </c>
      <c r="AA2" s="243">
        <f>IF('Vzdialenosti statov'!AA2=0,0,(1+'Susedne staty'!AA2+Jazyk!AA2+Etnikum!AA2)/('Vzdialenosti statov'!AA2)^Parametre!$A$7)</f>
        <v>1.0712429646039669E-2</v>
      </c>
      <c r="AB2" s="243">
        <f>IF('Vzdialenosti statov'!AB2=0,0,(1+'Susedne staty'!AB2+Jazyk!AB2+Etnikum!AB2)/('Vzdialenosti statov'!AB2)^Parametre!$A$7)</f>
        <v>1.0492671107260756E-2</v>
      </c>
      <c r="AC2" s="243">
        <f>IF('Vzdialenosti statov'!AC2=0,0,(1+'Susedne staty'!AC2+Jazyk!AC2+Etnikum!AC2)/('Vzdialenosti statov'!AC2)^Parametre!$A$7)</f>
        <v>2.5141743295944916E-2</v>
      </c>
      <c r="AD2" s="243">
        <f>IF('Vzdialenosti statov'!AD2=0,0,(1+'Susedne staty'!AD2+Jazyk!AD2+Etnikum!AD2)/('Vzdialenosti statov'!AD2)^Parametre!$A$7)</f>
        <v>2.3720136615476568E-2</v>
      </c>
      <c r="AE2" s="243">
        <f>IF('Vzdialenosti statov'!AE2=0,0,(1+'Susedne staty'!AE2+Jazyk!AE2+Etnikum!AE2)/('Vzdialenosti statov'!AE2)^Parametre!$A$7)</f>
        <v>2.6228927374446109E-2</v>
      </c>
      <c r="AF2" s="243">
        <f>IF('Vzdialenosti statov'!AF2=0,0,(1+'Susedne staty'!AF2+Jazyk!AF2+Etnikum!AF2)/('Vzdialenosti statov'!AF2)^Parametre!$A$7)</f>
        <v>3.8626164762400945E-2</v>
      </c>
      <c r="AG2" s="243">
        <f>IF('Vzdialenosti statov'!AG2=0,0,(1+'Susedne staty'!AG2+Jazyk!AG2+Etnikum!AG2)/('Vzdialenosti statov'!AG2)^Parametre!$A$7)</f>
        <v>9.6659467200670649E-3</v>
      </c>
      <c r="AH2" s="243">
        <f>IF('Vzdialenosti statov'!AH2=0,0,(1+'Susedne staty'!AH2+Jazyk!AH2+Etnikum!AH2)/('Vzdialenosti statov'!AH2)^Parametre!$A$7)</f>
        <v>2.7329239780525448E-2</v>
      </c>
      <c r="AI2" s="243">
        <f>IF('Vzdialenosti statov'!AI2=0,0,(1+'Susedne staty'!AI2+Jazyk!AI2+Etnikum!AI2)/('Vzdialenosti statov'!AI2)^Parametre!$A$7)</f>
        <v>2.0888346479728169E-2</v>
      </c>
      <c r="AJ2" s="243">
        <f>IF('Vzdialenosti statov'!AJ2=0,0,(1+'Susedne staty'!AJ2+Jazyk!AJ2+Etnikum!AJ2)/('Vzdialenosti statov'!AJ2)^Parametre!$A$7)</f>
        <v>7.4742026975949394E-3</v>
      </c>
      <c r="AK2" s="243">
        <f>IF('Vzdialenosti statov'!AK2=0,0,(1+'Susedne staty'!AK2+Jazyk!AK2+Etnikum!AK2)/('Vzdialenosti statov'!AK2)^Parametre!$A$7)</f>
        <v>2.8872325914871808E-2</v>
      </c>
      <c r="AL2" s="243">
        <f>IF('Vzdialenosti statov'!AL2=0,0,(1+'Susedne staty'!AL2+Jazyk!AL2+Etnikum!AL2)/('Vzdialenosti statov'!AL2)^Parametre!$A$7)</f>
        <v>2.0388048375569196E-2</v>
      </c>
      <c r="AM2" s="243">
        <f>IF('Vzdialenosti statov'!AM2=0,0,(1+'Susedne staty'!AM2+Jazyk!AM2+Etnikum!AM2)/('Vzdialenosti statov'!AM2)^Parametre!$A$7)</f>
        <v>3.4580553042562044E-2</v>
      </c>
      <c r="AN2" s="243">
        <f>IF('Vzdialenosti statov'!AN2=0,0,(1+'Susedne staty'!AN2+Jazyk!AN2+Etnikum!AN2)/('Vzdialenosti statov'!AN2)^Parametre!$A$7)</f>
        <v>3.8987317733832336E-2</v>
      </c>
      <c r="AO2" s="243">
        <f>IF('Vzdialenosti statov'!AO2=0,0,(1+'Susedne staty'!AO2+Jazyk!AO2+Etnikum!AO2)/('Vzdialenosti statov'!AO2)^Parametre!$A$7)</f>
        <v>1.3088893115276999E-2</v>
      </c>
      <c r="AP2" s="243">
        <f>IF('Vzdialenosti statov'!AP2=0,0,(1+'Susedne staty'!AP2+Jazyk!AP2+Etnikum!AP2)/('Vzdialenosti statov'!AP2)^Parametre!$A$7)</f>
        <v>3.4575798551119391E-2</v>
      </c>
      <c r="AQ2" s="243">
        <f>IF('Vzdialenosti statov'!AQ2=0,0,(1+'Susedne staty'!AQ2+Jazyk!AQ2+Etnikum!AQ2)/('Vzdialenosti statov'!AQ2)^Parametre!$A$7)</f>
        <v>3.7961395427930901E-2</v>
      </c>
      <c r="AR2" s="243">
        <f>IF('Vzdialenosti statov'!AR2=0,0,(1+'Susedne staty'!AR2+Jazyk!AR2+Etnikum!AR2)/('Vzdialenosti statov'!AR2)^Parametre!$A$7)</f>
        <v>2.0692007453457759E-2</v>
      </c>
      <c r="AS2" s="243">
        <f>IF('Vzdialenosti statov'!AS2=0,0,(1+'Susedne staty'!AS2+Jazyk!AS2+Etnikum!AS2)/('Vzdialenosti statov'!AS2)^Parametre!$A$7)</f>
        <v>1.0456247498579985E-2</v>
      </c>
      <c r="AT2" s="243">
        <f>IF('Vzdialenosti statov'!AT2=0,0,(1+'Susedne staty'!AT2+Jazyk!AT2+Etnikum!AT2)/('Vzdialenosti statov'!AT2)^Parametre!$A$7)</f>
        <v>0.11082926533899405</v>
      </c>
      <c r="AU2" s="243">
        <f>IF('Vzdialenosti statov'!AU2=0,0,(1+'Susedne staty'!AU2+Jazyk!AU2+Etnikum!AU2)/('Vzdialenosti statov'!AU2)^Parametre!$A$7)</f>
        <v>2.2316036566121637E-2</v>
      </c>
      <c r="AV2" s="243">
        <f>IF('Vzdialenosti statov'!AV2=0,0,(1+'Susedne staty'!AV2+Jazyk!AV2+Etnikum!AV2)/('Vzdialenosti statov'!AV2)^Parametre!$A$7)</f>
        <v>2.9587223255883983E-2</v>
      </c>
      <c r="AW2" s="243">
        <f>IF('Vzdialenosti statov'!AW2=0,0,(1+'Susedne staty'!AW2+Jazyk!AW2+Etnikum!AW2)/('Vzdialenosti statov'!AW2)^Parametre!$A$7)</f>
        <v>2.1757646708797956E-2</v>
      </c>
      <c r="AX2" s="243">
        <f>IF('Vzdialenosti statov'!AX2=0,0,(1+'Susedne staty'!AX2+Jazyk!AX2+Etnikum!AX2)/('Vzdialenosti statov'!AX2)^Parametre!$A$7)</f>
        <v>3.9600932502056853E-2</v>
      </c>
      <c r="AY2" s="243">
        <f>IF('Vzdialenosti statov'!AY2=0,0,(1+'Susedne staty'!AY2+Jazyk!AY2+Etnikum!AY2)/('Vzdialenosti statov'!AY2)^Parametre!$A$7)</f>
        <v>2.7691695532360908E-2</v>
      </c>
      <c r="AZ2" s="243">
        <f>IF('Vzdialenosti statov'!AZ2=0,0,(1+'Susedne staty'!AZ2+Jazyk!AZ2+Etnikum!AZ2)/('Vzdialenosti statov'!AZ2)^Parametre!$A$7)</f>
        <v>2.9102001713250024E-2</v>
      </c>
      <c r="BB2" s="243">
        <f t="shared" ref="BB2:BB52" si="0">SUM(B2:AZ2)</f>
        <v>1.3497087396710508</v>
      </c>
    </row>
    <row r="3" spans="1:54" ht="14.25" customHeight="1" x14ac:dyDescent="0.25">
      <c r="A3" s="245" t="s">
        <v>6</v>
      </c>
      <c r="B3" s="243">
        <f>IF('Vzdialenosti statov'!B3=0,0,(1+'Susedne staty'!B3+Jazyk!B3+Etnikum!B3)/('Vzdialenosti statov'!B3)^Parametre!$A$7)</f>
        <v>9.0345849060843152E-3</v>
      </c>
      <c r="C3" s="243">
        <f>IF('Vzdialenosti statov'!C3=0,0,(1+'Susedne staty'!C3+Jazyk!C3+Etnikum!C3)/('Vzdialenosti statov'!C3)^Parametre!$A$7)</f>
        <v>0</v>
      </c>
      <c r="D3" s="243">
        <f>IF('Vzdialenosti statov'!D3=0,0,(1+'Susedne staty'!D3+Jazyk!D3+Etnikum!D3)/('Vzdialenosti statov'!D3)^Parametre!$A$7)</f>
        <v>8.8721051591787638E-3</v>
      </c>
      <c r="E3" s="243">
        <f>IF('Vzdialenosti statov'!E3=0,0,(1+'Susedne staty'!E3+Jazyk!E3+Etnikum!E3)/('Vzdialenosti statov'!E3)^Parametre!$A$7)</f>
        <v>1.3747676218559613E-2</v>
      </c>
      <c r="F3" s="243">
        <f>IF('Vzdialenosti statov'!F3=0,0,(1+'Susedne staty'!F3+Jazyk!F3+Etnikum!F3)/('Vzdialenosti statov'!F3)^Parametre!$A$7)</f>
        <v>5.0855255529345028E-2</v>
      </c>
      <c r="G3" s="243">
        <f>IF('Vzdialenosti statov'!G3=0,0,(1+'Susedne staty'!G3+Jazyk!G3+Etnikum!G3)/('Vzdialenosti statov'!G3)^Parametre!$A$7)</f>
        <v>8.8676843480036405E-3</v>
      </c>
      <c r="H3" s="243">
        <f>IF('Vzdialenosti statov'!H3=0,0,(1+'Susedne staty'!H3+Jazyk!H3+Etnikum!H3)/('Vzdialenosti statov'!H3)^Parametre!$A$7)</f>
        <v>8.9501128695782077E-3</v>
      </c>
      <c r="I3" s="243">
        <f>IF('Vzdialenosti statov'!I3=0,0,(1+'Susedne staty'!I3+Jazyk!I3+Etnikum!I3)/('Vzdialenosti statov'!I3)^Parametre!$A$7)</f>
        <v>0.10837601479372586</v>
      </c>
      <c r="J3" s="243">
        <f>IF('Vzdialenosti statov'!J3=0,0,(1+'Susedne staty'!J3+Jazyk!J3+Etnikum!J3)/('Vzdialenosti statov'!J3)^Parametre!$A$7)</f>
        <v>7.2743030213589296E-3</v>
      </c>
      <c r="K3" s="243">
        <f>IF('Vzdialenosti statov'!K3=0,0,(1+'Susedne staty'!K3+Jazyk!K3+Etnikum!K3)/('Vzdialenosti statov'!K3)^Parametre!$A$7)</f>
        <v>8.922200702516923E-3</v>
      </c>
      <c r="L3" s="243">
        <f>IF('Vzdialenosti statov'!L3=0,0,(1+'Susedne staty'!L3+Jazyk!L3+Etnikum!L3)/('Vzdialenosti statov'!L3)^Parametre!$A$7)</f>
        <v>8.6081505658640502E-3</v>
      </c>
      <c r="M3" s="243">
        <f>IF('Vzdialenosti statov'!M3=0,0,(1+'Susedne staty'!M3+Jazyk!M3+Etnikum!M3)/('Vzdialenosti statov'!M3)^Parametre!$A$7)</f>
        <v>8.5521079708449233E-3</v>
      </c>
      <c r="N3" s="243">
        <f>IF('Vzdialenosti statov'!N3=0,0,(1+'Susedne staty'!N3+Jazyk!N3+Etnikum!N3)/('Vzdialenosti statov'!N3)^Parametre!$A$7)</f>
        <v>1.4009315618584057E-2</v>
      </c>
      <c r="O3" s="243">
        <f>IF('Vzdialenosti statov'!O3=0,0,(1+'Susedne staty'!O3+Jazyk!O3+Etnikum!O3)/('Vzdialenosti statov'!O3)^Parametre!$A$7)</f>
        <v>9.0389020017841819E-3</v>
      </c>
      <c r="P3" s="243">
        <f>IF('Vzdialenosti statov'!P3=0,0,(1+'Susedne staty'!P3+Jazyk!P3+Etnikum!P3)/('Vzdialenosti statov'!P3)^Parametre!$A$7)</f>
        <v>9.1040706007360275E-3</v>
      </c>
      <c r="Q3" s="243">
        <f>IF('Vzdialenosti statov'!Q3=0,0,(1+'Susedne staty'!Q3+Jazyk!Q3+Etnikum!Q3)/('Vzdialenosti statov'!Q3)^Parametre!$A$7)</f>
        <v>9.0651176872322166E-3</v>
      </c>
      <c r="R3" s="243">
        <f>IF('Vzdialenosti statov'!R3=0,0,(1+'Susedne staty'!R3+Jazyk!R3+Etnikum!R3)/('Vzdialenosti statov'!R3)^Parametre!$A$7)</f>
        <v>7.9240670945462145E-3</v>
      </c>
      <c r="S3" s="243">
        <f>IF('Vzdialenosti statov'!S3=0,0,(1+'Susedne staty'!S3+Jazyk!S3+Etnikum!S3)/('Vzdialenosti statov'!S3)^Parametre!$A$7)</f>
        <v>8.3324249170797279E-3</v>
      </c>
      <c r="T3" s="243">
        <f>IF('Vzdialenosti statov'!T3=0,0,(1+'Susedne staty'!T3+Jazyk!T3+Etnikum!T3)/('Vzdialenosti statov'!T3)^Parametre!$A$7)</f>
        <v>9.3214620357156917E-3</v>
      </c>
      <c r="U3" s="243">
        <f>IF('Vzdialenosti statov'!U3=0,0,(1+'Susedne staty'!U3+Jazyk!U3+Etnikum!U3)/('Vzdialenosti statov'!U3)^Parametre!$A$7)</f>
        <v>9.0802554210801575E-3</v>
      </c>
      <c r="V3" s="243">
        <f>IF('Vzdialenosti statov'!V3=0,0,(1+'Susedne staty'!V3+Jazyk!V3+Etnikum!V3)/('Vzdialenosti statov'!V3)^Parametre!$A$7)</f>
        <v>8.8514397536480667E-3</v>
      </c>
      <c r="W3" s="243">
        <f>IF('Vzdialenosti statov'!W3=0,0,(1+'Susedne staty'!W3+Jazyk!W3+Etnikum!W3)/('Vzdialenosti statov'!W3)^Parametre!$A$7)</f>
        <v>7.4392860565754351E-3</v>
      </c>
      <c r="X3" s="243">
        <f>IF('Vzdialenosti statov'!X3=0,0,(1+'Susedne staty'!X3+Jazyk!X3+Etnikum!X3)/('Vzdialenosti statov'!X3)^Parametre!$A$7)</f>
        <v>1.140718136782015E-2</v>
      </c>
      <c r="Y3" s="243">
        <f>IF('Vzdialenosti statov'!Y3=0,0,(1+'Susedne staty'!Y3+Jazyk!Y3+Etnikum!Y3)/('Vzdialenosti statov'!Y3)^Parametre!$A$7)</f>
        <v>1.4136796064721652E-2</v>
      </c>
      <c r="Z3" s="243">
        <f>IF('Vzdialenosti statov'!Z3=0,0,(1+'Susedne staty'!Z3+Jazyk!Z3+Etnikum!Z3)/('Vzdialenosti statov'!Z3)^Parametre!$A$7)</f>
        <v>9.5317494711736218E-3</v>
      </c>
      <c r="AA3" s="243">
        <f>IF('Vzdialenosti statov'!AA3=0,0,(1+'Susedne staty'!AA3+Jazyk!AA3+Etnikum!AA3)/('Vzdialenosti statov'!AA3)^Parametre!$A$7)</f>
        <v>7.2608086863368854E-3</v>
      </c>
      <c r="AB3" s="243">
        <f>IF('Vzdialenosti statov'!AB3=0,0,(1+'Susedne staty'!AB3+Jazyk!AB3+Etnikum!AB3)/('Vzdialenosti statov'!AB3)^Parametre!$A$7)</f>
        <v>2.4206600973804893E-2</v>
      </c>
      <c r="AC3" s="243">
        <f>IF('Vzdialenosti statov'!AC3=0,0,(1+'Susedne staty'!AC3+Jazyk!AC3+Etnikum!AC3)/('Vzdialenosti statov'!AC3)^Parametre!$A$7)</f>
        <v>8.6798622951464611E-3</v>
      </c>
      <c r="AD3" s="243">
        <f>IF('Vzdialenosti statov'!AD3=0,0,(1+'Susedne staty'!AD3+Jazyk!AD3+Etnikum!AD3)/('Vzdialenosti statov'!AD3)^Parametre!$A$7)</f>
        <v>8.6402351237657472E-3</v>
      </c>
      <c r="AE3" s="243">
        <f>IF('Vzdialenosti statov'!AE3=0,0,(1+'Susedne staty'!AE3+Jazyk!AE3+Etnikum!AE3)/('Vzdialenosti statov'!AE3)^Parametre!$A$7)</f>
        <v>1.3723931751514318E-2</v>
      </c>
      <c r="AF3" s="243">
        <f>IF('Vzdialenosti statov'!AF3=0,0,(1+'Susedne staty'!AF3+Jazyk!AF3+Etnikum!AF3)/('Vzdialenosti statov'!AF3)^Parametre!$A$7)</f>
        <v>8.9186302505262667E-3</v>
      </c>
      <c r="AG3" s="243">
        <f>IF('Vzdialenosti statov'!AG3=0,0,(1+'Susedne staty'!AG3+Jazyk!AG3+Etnikum!AG3)/('Vzdialenosti statov'!AG3)^Parametre!$A$7)</f>
        <v>2.2354784477931645E-2</v>
      </c>
      <c r="AH3" s="243">
        <f>IF('Vzdialenosti statov'!AH3=0,0,(1+'Susedne staty'!AH3+Jazyk!AH3+Etnikum!AH3)/('Vzdialenosti statov'!AH3)^Parametre!$A$7)</f>
        <v>9.0242894821797644E-3</v>
      </c>
      <c r="AI3" s="243">
        <f>IF('Vzdialenosti statov'!AI3=0,0,(1+'Susedne staty'!AI3+Jazyk!AI3+Etnikum!AI3)/('Vzdialenosti statov'!AI3)^Parametre!$A$7)</f>
        <v>8.8451841544021133E-3</v>
      </c>
      <c r="AJ3" s="243">
        <f>IF('Vzdialenosti statov'!AJ3=0,0,(1+'Susedne staty'!AJ3+Jazyk!AJ3+Etnikum!AJ3)/('Vzdialenosti statov'!AJ3)^Parametre!$A$7)</f>
        <v>1.0322237278050973E-2</v>
      </c>
      <c r="AK3" s="243">
        <f>IF('Vzdialenosti statov'!AK3=0,0,(1+'Susedne staty'!AK3+Jazyk!AK3+Etnikum!AK3)/('Vzdialenosti statov'!AK3)^Parametre!$A$7)</f>
        <v>8.8297923069775384E-3</v>
      </c>
      <c r="AL3" s="243">
        <f>IF('Vzdialenosti statov'!AL3=0,0,(1+'Susedne staty'!AL3+Jazyk!AL3+Etnikum!AL3)/('Vzdialenosti statov'!AL3)^Parametre!$A$7)</f>
        <v>1.7218947324144803E-2</v>
      </c>
      <c r="AM3" s="243">
        <f>IF('Vzdialenosti statov'!AM3=0,0,(1+'Susedne staty'!AM3+Jazyk!AM3+Etnikum!AM3)/('Vzdialenosti statov'!AM3)^Parametre!$A$7)</f>
        <v>9.0228714242000987E-3</v>
      </c>
      <c r="AN3" s="243">
        <f>IF('Vzdialenosti statov'!AN3=0,0,(1+'Susedne staty'!AN3+Jazyk!AN3+Etnikum!AN3)/('Vzdialenosti statov'!AN3)^Parametre!$A$7)</f>
        <v>1.1022516267347496E-2</v>
      </c>
      <c r="AO3" s="243">
        <f>IF('Vzdialenosti statov'!AO3=0,0,(1+'Susedne staty'!AO3+Jazyk!AO3+Etnikum!AO3)/('Vzdialenosti statov'!AO3)^Parametre!$A$7)</f>
        <v>7.5953378448105442E-3</v>
      </c>
      <c r="AP3" s="243">
        <f>IF('Vzdialenosti statov'!AP3=0,0,(1+'Susedne staty'!AP3+Jazyk!AP3+Etnikum!AP3)/('Vzdialenosti statov'!AP3)^Parametre!$A$7)</f>
        <v>8.8830161954405722E-3</v>
      </c>
      <c r="AQ3" s="243">
        <f>IF('Vzdialenosti statov'!AQ3=0,0,(1+'Susedne staty'!AQ3+Jazyk!AQ3+Etnikum!AQ3)/('Vzdialenosti statov'!AQ3)^Parametre!$A$7)</f>
        <v>9.0448564504564365E-3</v>
      </c>
      <c r="AR3" s="243">
        <f>IF('Vzdialenosti statov'!AR3=0,0,(1+'Susedne staty'!AR3+Jazyk!AR3+Etnikum!AR3)/('Vzdialenosti statov'!AR3)^Parametre!$A$7)</f>
        <v>9.1741961012769685E-3</v>
      </c>
      <c r="AS3" s="243">
        <f>IF('Vzdialenosti statov'!AS3=0,0,(1+'Susedne staty'!AS3+Jazyk!AS3+Etnikum!AS3)/('Vzdialenosti statov'!AS3)^Parametre!$A$7)</f>
        <v>1.0530838311659428E-2</v>
      </c>
      <c r="AT3" s="243">
        <f>IF('Vzdialenosti statov'!AT3=0,0,(1+'Susedne staty'!AT3+Jazyk!AT3+Etnikum!AT3)/('Vzdialenosti statov'!AT3)^Parametre!$A$7)</f>
        <v>8.9502921110871832E-3</v>
      </c>
      <c r="AU3" s="243">
        <f>IF('Vzdialenosti statov'!AU3=0,0,(1+'Susedne staty'!AU3+Jazyk!AU3+Etnikum!AU3)/('Vzdialenosti statov'!AU3)^Parametre!$A$7)</f>
        <v>2.4201468675646435E-2</v>
      </c>
      <c r="AV3" s="243">
        <f>IF('Vzdialenosti statov'!AV3=0,0,(1+'Susedne staty'!AV3+Jazyk!AV3+Etnikum!AV3)/('Vzdialenosti statov'!AV3)^Parametre!$A$7)</f>
        <v>1.3776544416130613E-2</v>
      </c>
      <c r="AW3" s="243">
        <f>IF('Vzdialenosti statov'!AW3=0,0,(1+'Susedne staty'!AW3+Jazyk!AW3+Etnikum!AW3)/('Vzdialenosti statov'!AW3)^Parametre!$A$7)</f>
        <v>8.6900292935645791E-3</v>
      </c>
      <c r="AX3" s="243">
        <f>IF('Vzdialenosti statov'!AX3=0,0,(1+'Susedne staty'!AX3+Jazyk!AX3+Etnikum!AX3)/('Vzdialenosti statov'!AX3)^Parametre!$A$7)</f>
        <v>1.612055808924278E-2</v>
      </c>
      <c r="AY3" s="243">
        <f>IF('Vzdialenosti statov'!AY3=0,0,(1+'Susedne staty'!AY3+Jazyk!AY3+Etnikum!AY3)/('Vzdialenosti statov'!AY3)^Parametre!$A$7)</f>
        <v>8.6940778501800233E-3</v>
      </c>
      <c r="AZ3" s="243">
        <f>IF('Vzdialenosti statov'!AZ3=0,0,(1+'Susedne staty'!AZ3+Jazyk!AZ3+Etnikum!AZ3)/('Vzdialenosti statov'!AZ3)^Parametre!$A$7)</f>
        <v>8.6383651579197279E-3</v>
      </c>
      <c r="BB3" s="243">
        <f t="shared" si="0"/>
        <v>0.67167253646950187</v>
      </c>
    </row>
    <row r="4" spans="1:54" ht="14.25" customHeight="1" x14ac:dyDescent="0.25">
      <c r="A4" s="246" t="s">
        <v>7</v>
      </c>
      <c r="B4" s="243">
        <f>IF('Vzdialenosti statov'!B4=0,0,(1+'Susedne staty'!B4+Jazyk!B4+Etnikum!B4)/('Vzdialenosti statov'!B4)^Parametre!$A$7)</f>
        <v>8.5296261701795183E-3</v>
      </c>
      <c r="C4" s="243">
        <f>IF('Vzdialenosti statov'!C4=0,0,(1+'Susedne staty'!C4+Jazyk!C4+Etnikum!C4)/('Vzdialenosti statov'!C4)^Parametre!$A$7)</f>
        <v>8.8721051591787638E-3</v>
      </c>
      <c r="D4" s="243">
        <f>IF('Vzdialenosti statov'!D4=0,0,(1+'Susedne staty'!D4+Jazyk!D4+Etnikum!D4)/('Vzdialenosti statov'!D4)^Parametre!$A$7)</f>
        <v>0</v>
      </c>
      <c r="E4" s="243">
        <f>IF('Vzdialenosti statov'!E4=0,0,(1+'Susedne staty'!E4+Jazyk!E4+Etnikum!E4)/('Vzdialenosti statov'!E4)^Parametre!$A$7)</f>
        <v>1.2291894614188599E-2</v>
      </c>
      <c r="F4" s="243">
        <f>IF('Vzdialenosti statov'!F4=0,0,(1+'Susedne staty'!F4+Jazyk!F4+Etnikum!F4)/('Vzdialenosti statov'!F4)^Parametre!$A$7)</f>
        <v>8.0120952149759297E-3</v>
      </c>
      <c r="G4" s="243">
        <f>IF('Vzdialenosti statov'!G4=0,0,(1+'Susedne staty'!G4+Jazyk!G4+Etnikum!G4)/('Vzdialenosti statov'!G4)^Parametre!$A$7)</f>
        <v>8.6615771948247294E-3</v>
      </c>
      <c r="H4" s="243">
        <f>IF('Vzdialenosti statov'!H4=0,0,(1+'Susedne staty'!H4+Jazyk!H4+Etnikum!H4)/('Vzdialenosti statov'!H4)^Parametre!$A$7)</f>
        <v>8.4128423479331409E-3</v>
      </c>
      <c r="I4" s="243">
        <f>IF('Vzdialenosti statov'!I4=0,0,(1+'Susedne staty'!I4+Jazyk!I4+Etnikum!I4)/('Vzdialenosti statov'!I4)^Parametre!$A$7)</f>
        <v>8.8618813928217702E-3</v>
      </c>
      <c r="J4" s="243">
        <f>IF('Vzdialenosti statov'!J4=0,0,(1+'Susedne staty'!J4+Jazyk!J4+Etnikum!J4)/('Vzdialenosti statov'!J4)^Parametre!$A$7)</f>
        <v>1.156708012063472E-2</v>
      </c>
      <c r="K4" s="243">
        <f>IF('Vzdialenosti statov'!K4=0,0,(1+'Susedne staty'!K4+Jazyk!K4+Etnikum!K4)/('Vzdialenosti statov'!K4)^Parametre!$A$7)</f>
        <v>1.0411660873392037E-2</v>
      </c>
      <c r="L4" s="243">
        <f>IF('Vzdialenosti statov'!L4=0,0,(1+'Susedne staty'!L4+Jazyk!L4+Etnikum!L4)/('Vzdialenosti statov'!L4)^Parametre!$A$7)</f>
        <v>8.6191556895722238E-3</v>
      </c>
      <c r="M4" s="243">
        <f>IF('Vzdialenosti statov'!M4=0,0,(1+'Susedne staty'!M4+Jazyk!M4+Etnikum!M4)/('Vzdialenosti statov'!M4)^Parametre!$A$7)</f>
        <v>1.079640569715829E-2</v>
      </c>
      <c r="N4" s="243">
        <f>IF('Vzdialenosti statov'!N4=0,0,(1+'Susedne staty'!N4+Jazyk!N4+Etnikum!N4)/('Vzdialenosti statov'!N4)^Parametre!$A$7)</f>
        <v>8.1221986101327453E-3</v>
      </c>
      <c r="O4" s="243">
        <f>IF('Vzdialenosti statov'!O4=0,0,(1+'Susedne staty'!O4+Jazyk!O4+Etnikum!O4)/('Vzdialenosti statov'!O4)^Parametre!$A$7)</f>
        <v>1.2873132285117838E-2</v>
      </c>
      <c r="P4" s="243">
        <f>IF('Vzdialenosti statov'!P4=0,0,(1+'Susedne staty'!P4+Jazyk!P4+Etnikum!P4)/('Vzdialenosti statov'!P4)^Parametre!$A$7)</f>
        <v>1.8499674107130031E-2</v>
      </c>
      <c r="Q4" s="243">
        <f>IF('Vzdialenosti statov'!Q4=0,0,(1+'Susedne staty'!Q4+Jazyk!Q4+Etnikum!Q4)/('Vzdialenosti statov'!Q4)^Parametre!$A$7)</f>
        <v>8.4011576719182218E-3</v>
      </c>
      <c r="R4" s="243">
        <f>IF('Vzdialenosti statov'!R4=0,0,(1+'Susedne staty'!R4+Jazyk!R4+Etnikum!R4)/('Vzdialenosti statov'!R4)^Parametre!$A$7)</f>
        <v>2.8283221393768689E-2</v>
      </c>
      <c r="S4" s="243">
        <f>IF('Vzdialenosti statov'!S4=0,0,(1+'Susedne staty'!S4+Jazyk!S4+Etnikum!S4)/('Vzdialenosti statov'!S4)^Parametre!$A$7)</f>
        <v>9.6993621094488714E-3</v>
      </c>
      <c r="T4" s="243">
        <f>IF('Vzdialenosti statov'!T4=0,0,(1+'Susedne staty'!T4+Jazyk!T4+Etnikum!T4)/('Vzdialenosti statov'!T4)^Parametre!$A$7)</f>
        <v>2.0027197778513833E-2</v>
      </c>
      <c r="U4" s="243">
        <f>IF('Vzdialenosti statov'!U4=0,0,(1+'Susedne staty'!U4+Jazyk!U4+Etnikum!U4)/('Vzdialenosti statov'!U4)^Parametre!$A$7)</f>
        <v>1.0140757072931418E-2</v>
      </c>
      <c r="V4" s="243">
        <f>IF('Vzdialenosti statov'!V4=0,0,(1+'Susedne staty'!V4+Jazyk!V4+Etnikum!V4)/('Vzdialenosti statov'!V4)^Parametre!$A$7)</f>
        <v>9.046296005626649E-3</v>
      </c>
      <c r="W4" s="243">
        <f>IF('Vzdialenosti statov'!W4=0,0,(1+'Susedne staty'!W4+Jazyk!W4+Etnikum!W4)/('Vzdialenosti statov'!W4)^Parametre!$A$7)</f>
        <v>1.2080687208079042E-2</v>
      </c>
      <c r="X4" s="243">
        <f>IF('Vzdialenosti statov'!X4=0,0,(1+'Susedne staty'!X4+Jazyk!X4+Etnikum!X4)/('Vzdialenosti statov'!X4)^Parametre!$A$7)</f>
        <v>1.9622021605845686E-2</v>
      </c>
      <c r="Y4" s="243">
        <f>IF('Vzdialenosti statov'!Y4=0,0,(1+'Susedne staty'!Y4+Jazyk!Y4+Etnikum!Y4)/('Vzdialenosti statov'!Y4)^Parametre!$A$7)</f>
        <v>1.6812695634748253E-2</v>
      </c>
      <c r="Z4" s="243">
        <f>IF('Vzdialenosti statov'!Z4=0,0,(1+'Susedne staty'!Z4+Jazyk!Z4+Etnikum!Z4)/('Vzdialenosti statov'!Z4)^Parametre!$A$7)</f>
        <v>1.9429521039879157E-2</v>
      </c>
      <c r="AA4" s="243">
        <f>IF('Vzdialenosti statov'!AA4=0,0,(1+'Susedne staty'!AA4+Jazyk!AA4+Etnikum!AA4)/('Vzdialenosti statov'!AA4)^Parametre!$A$7)</f>
        <v>1.2098312545841709E-2</v>
      </c>
      <c r="AB4" s="243">
        <f>IF('Vzdialenosti statov'!AB4=0,0,(1+'Susedne staty'!AB4+Jazyk!AB4+Etnikum!AB4)/('Vzdialenosti statov'!AB4)^Parametre!$A$7)</f>
        <v>7.7210455431629852E-3</v>
      </c>
      <c r="AC4" s="243">
        <f>IF('Vzdialenosti statov'!AC4=0,0,(1+'Susedne staty'!AC4+Jazyk!AC4+Etnikum!AC4)/('Vzdialenosti statov'!AC4)^Parametre!$A$7)</f>
        <v>1.2098312545841709E-2</v>
      </c>
      <c r="AD4" s="243">
        <f>IF('Vzdialenosti statov'!AD4=0,0,(1+'Susedne staty'!AD4+Jazyk!AD4+Etnikum!AD4)/('Vzdialenosti statov'!AD4)^Parametre!$A$7)</f>
        <v>8.6099020428862614E-3</v>
      </c>
      <c r="AE4" s="243">
        <f>IF('Vzdialenosti statov'!AE4=0,0,(1+'Susedne staty'!AE4+Jazyk!AE4+Etnikum!AE4)/('Vzdialenosti statov'!AE4)^Parametre!$A$7)</f>
        <v>1.2332803426992903E-2</v>
      </c>
      <c r="AF4" s="243">
        <f>IF('Vzdialenosti statov'!AF4=0,0,(1+'Susedne staty'!AF4+Jazyk!AF4+Etnikum!AF4)/('Vzdialenosti statov'!AF4)^Parametre!$A$7)</f>
        <v>8.5007003271669289E-3</v>
      </c>
      <c r="AG4" s="243">
        <f>IF('Vzdialenosti statov'!AG4=0,0,(1+'Susedne staty'!AG4+Jazyk!AG4+Etnikum!AG4)/('Vzdialenosti statov'!AG4)^Parametre!$A$7)</f>
        <v>8.3469836982212834E-3</v>
      </c>
      <c r="AH4" s="243">
        <f>IF('Vzdialenosti statov'!AH4=0,0,(1+'Susedne staty'!AH4+Jazyk!AH4+Etnikum!AH4)/('Vzdialenosti statov'!AH4)^Parametre!$A$7)</f>
        <v>1.662887315420316E-2</v>
      </c>
      <c r="AI4" s="243">
        <f>IF('Vzdialenosti statov'!AI4=0,0,(1+'Susedne staty'!AI4+Jazyk!AI4+Etnikum!AI4)/('Vzdialenosti statov'!AI4)^Parametre!$A$7)</f>
        <v>1.0437919320778553E-2</v>
      </c>
      <c r="AJ4" s="243">
        <f>IF('Vzdialenosti statov'!AJ4=0,0,(1+'Susedne staty'!AJ4+Jazyk!AJ4+Etnikum!AJ4)/('Vzdialenosti statov'!AJ4)^Parametre!$A$7)</f>
        <v>3.1018341100643457E-2</v>
      </c>
      <c r="AK4" s="243">
        <f>IF('Vzdialenosti statov'!AK4=0,0,(1+'Susedne staty'!AK4+Jazyk!AK4+Etnikum!AK4)/('Vzdialenosti statov'!AK4)^Parametre!$A$7)</f>
        <v>8.4943067831289212E-3</v>
      </c>
      <c r="AL4" s="243">
        <f>IF('Vzdialenosti statov'!AL4=0,0,(1+'Susedne staty'!AL4+Jazyk!AL4+Etnikum!AL4)/('Vzdialenosti statov'!AL4)^Parametre!$A$7)</f>
        <v>7.8688703918562107E-3</v>
      </c>
      <c r="AM4" s="243">
        <f>IF('Vzdialenosti statov'!AM4=0,0,(1+'Susedne staty'!AM4+Jazyk!AM4+Etnikum!AM4)/('Vzdialenosti statov'!AM4)^Parametre!$A$7)</f>
        <v>1.2582772418851081E-2</v>
      </c>
      <c r="AN4" s="243">
        <f>IF('Vzdialenosti statov'!AN4=0,0,(1+'Susedne staty'!AN4+Jazyk!AN4+Etnikum!AN4)/('Vzdialenosti statov'!AN4)^Parametre!$A$7)</f>
        <v>8.634400336281026E-3</v>
      </c>
      <c r="AO4" s="243">
        <f>IF('Vzdialenosti statov'!AO4=0,0,(1+'Susedne staty'!AO4+Jazyk!AO4+Etnikum!AO4)/('Vzdialenosti statov'!AO4)^Parametre!$A$7)</f>
        <v>1.0008450700092522E-2</v>
      </c>
      <c r="AP4" s="243">
        <f>IF('Vzdialenosti statov'!AP4=0,0,(1+'Susedne staty'!AP4+Jazyk!AP4+Etnikum!AP4)/('Vzdialenosti statov'!AP4)^Parametre!$A$7)</f>
        <v>8.5044775742674893E-3</v>
      </c>
      <c r="AQ4" s="243">
        <f>IF('Vzdialenosti statov'!AQ4=0,0,(1+'Susedne staty'!AQ4+Jazyk!AQ4+Etnikum!AQ4)/('Vzdialenosti statov'!AQ4)^Parametre!$A$7)</f>
        <v>8.3969538555251303E-3</v>
      </c>
      <c r="AR4" s="243">
        <f>IF('Vzdialenosti statov'!AR4=0,0,(1+'Susedne staty'!AR4+Jazyk!AR4+Etnikum!AR4)/('Vzdialenosti statov'!AR4)^Parametre!$A$7)</f>
        <v>2.0274136645783907E-2</v>
      </c>
      <c r="AS4" s="243">
        <f>IF('Vzdialenosti statov'!AS4=0,0,(1+'Susedne staty'!AS4+Jazyk!AS4+Etnikum!AS4)/('Vzdialenosti statov'!AS4)^Parametre!$A$7)</f>
        <v>1.6230820447372032E-2</v>
      </c>
      <c r="AT4" s="243">
        <f>IF('Vzdialenosti statov'!AT4=0,0,(1+'Susedne staty'!AT4+Jazyk!AT4+Etnikum!AT4)/('Vzdialenosti statov'!AT4)^Parametre!$A$7)</f>
        <v>8.5421457317153004E-3</v>
      </c>
      <c r="AU4" s="243">
        <f>IF('Vzdialenosti statov'!AU4=0,0,(1+'Susedne staty'!AU4+Jazyk!AU4+Etnikum!AU4)/('Vzdialenosti statov'!AU4)^Parametre!$A$7)</f>
        <v>7.9674673662830688E-3</v>
      </c>
      <c r="AV4" s="243">
        <f>IF('Vzdialenosti statov'!AV4=0,0,(1+'Susedne staty'!AV4+Jazyk!AV4+Etnikum!AV4)/('Vzdialenosti statov'!AV4)^Parametre!$A$7)</f>
        <v>1.2374380271751525E-2</v>
      </c>
      <c r="AW4" s="243">
        <f>IF('Vzdialenosti statov'!AW4=0,0,(1+'Susedne staty'!AW4+Jazyk!AW4+Etnikum!AW4)/('Vzdialenosti statov'!AW4)^Parametre!$A$7)</f>
        <v>1.0638660045655673E-2</v>
      </c>
      <c r="AX4" s="243">
        <f>IF('Vzdialenosti statov'!AX4=0,0,(1+'Susedne staty'!AX4+Jazyk!AX4+Etnikum!AX4)/('Vzdialenosti statov'!AX4)^Parametre!$A$7)</f>
        <v>1.2508315582181451E-2</v>
      </c>
      <c r="AY4" s="243">
        <f>IF('Vzdialenosti statov'!AY4=0,0,(1+'Susedne staty'!AY4+Jazyk!AY4+Etnikum!AY4)/('Vzdialenosti statov'!AY4)^Parametre!$A$7)</f>
        <v>8.9655346820796747E-3</v>
      </c>
      <c r="AZ4" s="243">
        <f>IF('Vzdialenosti statov'!AZ4=0,0,(1+'Susedne staty'!AZ4+Jazyk!AZ4+Etnikum!AZ4)/('Vzdialenosti statov'!AZ4)^Parametre!$A$7)</f>
        <v>8.7764015530528063E-3</v>
      </c>
      <c r="BB4" s="243">
        <f t="shared" si="0"/>
        <v>0.59663553508961686</v>
      </c>
    </row>
    <row r="5" spans="1:54" ht="14.25" customHeight="1" x14ac:dyDescent="0.25">
      <c r="A5" s="246" t="s">
        <v>8</v>
      </c>
      <c r="B5" s="243">
        <f>IF('Vzdialenosti statov'!B5=0,0,(1+'Susedne staty'!B5+Jazyk!B5+Etnikum!B5)/('Vzdialenosti statov'!B5)^Parametre!$A$7)</f>
        <v>2.5044729130982643E-2</v>
      </c>
      <c r="C5" s="243">
        <f>IF('Vzdialenosti statov'!C5=0,0,(1+'Susedne staty'!C5+Jazyk!C5+Etnikum!C5)/('Vzdialenosti statov'!C5)^Parametre!$A$7)</f>
        <v>1.3747676218559613E-2</v>
      </c>
      <c r="D5" s="243">
        <f>IF('Vzdialenosti statov'!D5=0,0,(1+'Susedne staty'!D5+Jazyk!D5+Etnikum!D5)/('Vzdialenosti statov'!D5)^Parametre!$A$7)</f>
        <v>1.2291894614188599E-2</v>
      </c>
      <c r="E5" s="243">
        <f>IF('Vzdialenosti statov'!E5=0,0,(1+'Susedne staty'!E5+Jazyk!E5+Etnikum!E5)/('Vzdialenosti statov'!E5)^Parametre!$A$7)</f>
        <v>0</v>
      </c>
      <c r="F5" s="243">
        <f>IF('Vzdialenosti statov'!F5=0,0,(1+'Susedne staty'!F5+Jazyk!F5+Etnikum!F5)/('Vzdialenosti statov'!F5)^Parametre!$A$7)</f>
        <v>1.5777703798916898E-2</v>
      </c>
      <c r="G5" s="243">
        <f>IF('Vzdialenosti statov'!G5=0,0,(1+'Susedne staty'!G5+Jazyk!G5+Etnikum!G5)/('Vzdialenosti statov'!G5)^Parametre!$A$7)</f>
        <v>2.3480389736378632E-2</v>
      </c>
      <c r="H5" s="243">
        <f>IF('Vzdialenosti statov'!H5=0,0,(1+'Susedne staty'!H5+Jazyk!H5+Etnikum!H5)/('Vzdialenosti statov'!H5)^Parametre!$A$7)</f>
        <v>3.5652039931716055E-2</v>
      </c>
      <c r="I5" s="243">
        <f>IF('Vzdialenosti statov'!I5=0,0,(1+'Susedne staty'!I5+Jazyk!I5+Etnikum!I5)/('Vzdialenosti statov'!I5)^Parametre!$A$7)</f>
        <v>1.3626890046820925E-2</v>
      </c>
      <c r="J5" s="243">
        <f>IF('Vzdialenosti statov'!J5=0,0,(1+'Susedne staty'!J5+Jazyk!J5+Etnikum!J5)/('Vzdialenosti statov'!J5)^Parametre!$A$7)</f>
        <v>1.1450600204379159E-2</v>
      </c>
      <c r="K5" s="243">
        <f>IF('Vzdialenosti statov'!K5=0,0,(1+'Susedne staty'!K5+Jazyk!K5+Etnikum!K5)/('Vzdialenosti statov'!K5)^Parametre!$A$7)</f>
        <v>4.6528883785362601E-2</v>
      </c>
      <c r="L5" s="243">
        <f>IF('Vzdialenosti statov'!L5=0,0,(1+'Susedne staty'!L5+Jazyk!L5+Etnikum!L5)/('Vzdialenosti statov'!L5)^Parametre!$A$7)</f>
        <v>2.5068719809817668E-2</v>
      </c>
      <c r="M5" s="243">
        <f>IF('Vzdialenosti statov'!M5=0,0,(1+'Susedne staty'!M5+Jazyk!M5+Etnikum!M5)/('Vzdialenosti statov'!M5)^Parametre!$A$7)</f>
        <v>2.9360039073286728E-2</v>
      </c>
      <c r="N5" s="243">
        <f>IF('Vzdialenosti statov'!N5=0,0,(1+'Susedne staty'!N5+Jazyk!N5+Etnikum!N5)/('Vzdialenosti statov'!N5)^Parametre!$A$7)</f>
        <v>0.17821306122825528</v>
      </c>
      <c r="O5" s="243">
        <f>IF('Vzdialenosti statov'!O5=0,0,(1+'Susedne staty'!O5+Jazyk!O5+Etnikum!O5)/('Vzdialenosti statov'!O5)^Parametre!$A$7)</f>
        <v>2.3188378522402148E-2</v>
      </c>
      <c r="P5" s="243">
        <f>IF('Vzdialenosti statov'!P5=0,0,(1+'Susedne staty'!P5+Jazyk!P5+Etnikum!P5)/('Vzdialenosti statov'!P5)^Parametre!$A$7)</f>
        <v>0.25399690975762068</v>
      </c>
      <c r="Q5" s="243">
        <f>IF('Vzdialenosti statov'!Q5=0,0,(1+'Susedne staty'!Q5+Jazyk!Q5+Etnikum!Q5)/('Vzdialenosti statov'!Q5)^Parametre!$A$7)</f>
        <v>3.1622776601683791E-2</v>
      </c>
      <c r="R5" s="243">
        <f>IF('Vzdialenosti statov'!R5=0,0,(1+'Susedne staty'!R5+Jazyk!R5+Etnikum!R5)/('Vzdialenosti statov'!R5)^Parametre!$A$7)</f>
        <v>1.771330419467624E-2</v>
      </c>
      <c r="S5" s="243">
        <f>IF('Vzdialenosti statov'!S5=0,0,(1+'Susedne staty'!S5+Jazyk!S5+Etnikum!S5)/('Vzdialenosti statov'!S5)^Parametre!$A$7)</f>
        <v>1.4968298904878217E-2</v>
      </c>
      <c r="T5" s="243">
        <f>IF('Vzdialenosti statov'!T5=0,0,(1+'Susedne staty'!T5+Jazyk!T5+Etnikum!T5)/('Vzdialenosti statov'!T5)^Parametre!$A$7)</f>
        <v>4.9248138722289489E-2</v>
      </c>
      <c r="U5" s="243">
        <f>IF('Vzdialenosti statov'!U5=0,0,(1+'Susedne staty'!U5+Jazyk!U5+Etnikum!U5)/('Vzdialenosti statov'!U5)^Parametre!$A$7)</f>
        <v>2.7259069619955084E-2</v>
      </c>
      <c r="V5" s="243">
        <f>IF('Vzdialenosti statov'!V5=0,0,(1+'Susedne staty'!V5+Jazyk!V5+Etnikum!V5)/('Vzdialenosti statov'!V5)^Parametre!$A$7)</f>
        <v>1.7382185199989169E-2</v>
      </c>
      <c r="W5" s="243">
        <f>IF('Vzdialenosti statov'!W5=0,0,(1+'Susedne staty'!W5+Jazyk!W5+Etnikum!W5)/('Vzdialenosti statov'!W5)^Parametre!$A$7)</f>
        <v>1.0333755142863204E-2</v>
      </c>
      <c r="X5" s="243">
        <f>IF('Vzdialenosti statov'!X5=0,0,(1+'Susedne staty'!X5+Jazyk!X5+Etnikum!X5)/('Vzdialenosti statov'!X5)^Parametre!$A$7)</f>
        <v>1.8250060450631982E-2</v>
      </c>
      <c r="Y5" s="243">
        <f>IF('Vzdialenosti statov'!Y5=0,0,(1+'Susedne staty'!Y5+Jazyk!Y5+Etnikum!Y5)/('Vzdialenosti statov'!Y5)^Parametre!$A$7)</f>
        <v>2.4688912208796689E-2</v>
      </c>
      <c r="Z5" s="243">
        <f>IF('Vzdialenosti statov'!Z5=0,0,(1+'Susedne staty'!Z5+Jazyk!Z5+Etnikum!Z5)/('Vzdialenosti statov'!Z5)^Parametre!$A$7)</f>
        <v>1.8684369640301755E-2</v>
      </c>
      <c r="AA5" s="243">
        <f>IF('Vzdialenosti statov'!AA5=0,0,(1+'Susedne staty'!AA5+Jazyk!AA5+Etnikum!AA5)/('Vzdialenosti statov'!AA5)^Parametre!$A$7)</f>
        <v>1.0587898831426105E-2</v>
      </c>
      <c r="AB5" s="243">
        <f>IF('Vzdialenosti statov'!AB5=0,0,(1+'Susedne staty'!AB5+Jazyk!AB5+Etnikum!AB5)/('Vzdialenosti statov'!AB5)^Parametre!$A$7)</f>
        <v>1.7159562579497002E-2</v>
      </c>
      <c r="AC5" s="243">
        <f>IF('Vzdialenosti statov'!AC5=0,0,(1+'Susedne staty'!AC5+Jazyk!AC5+Etnikum!AC5)/('Vzdialenosti statov'!AC5)^Parametre!$A$7)</f>
        <v>2.6750305933295124E-2</v>
      </c>
      <c r="AD5" s="243">
        <f>IF('Vzdialenosti statov'!AD5=0,0,(1+'Susedne staty'!AD5+Jazyk!AD5+Etnikum!AD5)/('Vzdialenosti statov'!AD5)^Parametre!$A$7)</f>
        <v>2.586017602993811E-2</v>
      </c>
      <c r="AE5" s="243">
        <f>IF('Vzdialenosti statov'!AE5=0,0,(1+'Susedne staty'!AE5+Jazyk!AE5+Etnikum!AE5)/('Vzdialenosti statov'!AE5)^Parametre!$A$7)</f>
        <v>0.29491008117990924</v>
      </c>
      <c r="AF5" s="243">
        <f>IF('Vzdialenosti statov'!AF5=0,0,(1+'Susedne staty'!AF5+Jazyk!AF5+Etnikum!AF5)/('Vzdialenosti statov'!AF5)^Parametre!$A$7)</f>
        <v>2.9374815317903782E-2</v>
      </c>
      <c r="AG5" s="243">
        <f>IF('Vzdialenosti statov'!AG5=0,0,(1+'Susedne staty'!AG5+Jazyk!AG5+Etnikum!AG5)/('Vzdialenosti statov'!AG5)^Parametre!$A$7)</f>
        <v>1.5706969893359436E-2</v>
      </c>
      <c r="AH5" s="243">
        <f>IF('Vzdialenosti statov'!AH5=0,0,(1+'Susedne staty'!AH5+Jazyk!AH5+Etnikum!AH5)/('Vzdialenosti statov'!AH5)^Parametre!$A$7)</f>
        <v>0.14529761804346983</v>
      </c>
      <c r="AI5" s="243">
        <f>IF('Vzdialenosti statov'!AI5=0,0,(1+'Susedne staty'!AI5+Jazyk!AI5+Etnikum!AI5)/('Vzdialenosti statov'!AI5)^Parametre!$A$7)</f>
        <v>3.7085294579188306E-2</v>
      </c>
      <c r="AJ5" s="243">
        <f>IF('Vzdialenosti statov'!AJ5=0,0,(1+'Susedne staty'!AJ5+Jazyk!AJ5+Etnikum!AJ5)/('Vzdialenosti statov'!AJ5)^Parametre!$A$7)</f>
        <v>1.0964721864010327E-2</v>
      </c>
      <c r="AK5" s="243">
        <f>IF('Vzdialenosti statov'!AK5=0,0,(1+'Susedne staty'!AK5+Jazyk!AK5+Etnikum!AK5)/('Vzdialenosti statov'!AK5)^Parametre!$A$7)</f>
        <v>3.1122458660803803E-2</v>
      </c>
      <c r="AL5" s="243">
        <f>IF('Vzdialenosti statov'!AL5=0,0,(1+'Susedne staty'!AL5+Jazyk!AL5+Etnikum!AL5)/('Vzdialenosti statov'!AL5)^Parametre!$A$7)</f>
        <v>3.7694153734963251E-2</v>
      </c>
      <c r="AM5" s="243">
        <f>IF('Vzdialenosti statov'!AM5=0,0,(1+'Susedne staty'!AM5+Jazyk!AM5+Etnikum!AM5)/('Vzdialenosti statov'!AM5)^Parametre!$A$7)</f>
        <v>7.0452677264273983E-2</v>
      </c>
      <c r="AN5" s="243">
        <f>IF('Vzdialenosti statov'!AN5=0,0,(1+'Susedne staty'!AN5+Jazyk!AN5+Etnikum!AN5)/('Vzdialenosti statov'!AN5)^Parametre!$A$7)</f>
        <v>3.1301984898255752E-2</v>
      </c>
      <c r="AO5" s="243">
        <f>IF('Vzdialenosti statov'!AO5=0,0,(1+'Susedne staty'!AO5+Jazyk!AO5+Etnikum!AO5)/('Vzdialenosti statov'!AO5)^Parametre!$A$7)</f>
        <v>1.3202887734538525E-2</v>
      </c>
      <c r="AP5" s="243">
        <f>IF('Vzdialenosti statov'!AP5=0,0,(1+'Susedne staty'!AP5+Jazyk!AP5+Etnikum!AP5)/('Vzdialenosti statov'!AP5)^Parametre!$A$7)</f>
        <v>2.9954488773465262E-2</v>
      </c>
      <c r="AQ5" s="243">
        <f>IF('Vzdialenosti statov'!AQ5=0,0,(1+'Susedne staty'!AQ5+Jazyk!AQ5+Etnikum!AQ5)/('Vzdialenosti statov'!AQ5)^Parametre!$A$7)</f>
        <v>3.3057715766758977E-2</v>
      </c>
      <c r="AR5" s="243">
        <f>IF('Vzdialenosti statov'!AR5=0,0,(1+'Susedne staty'!AR5+Jazyk!AR5+Etnikum!AR5)/('Vzdialenosti statov'!AR5)^Parametre!$A$7)</f>
        <v>5.4519507631849082E-2</v>
      </c>
      <c r="AS5" s="243">
        <f>IF('Vzdialenosti statov'!AS5=0,0,(1+'Susedne staty'!AS5+Jazyk!AS5+Etnikum!AS5)/('Vzdialenosti statov'!AS5)^Parametre!$A$7)</f>
        <v>1.7259025875035073E-2</v>
      </c>
      <c r="AT5" s="243">
        <f>IF('Vzdialenosti statov'!AT5=0,0,(1+'Susedne staty'!AT5+Jazyk!AT5+Etnikum!AT5)/('Vzdialenosti statov'!AT5)^Parametre!$A$7)</f>
        <v>2.6382836645821792E-2</v>
      </c>
      <c r="AU5" s="243">
        <f>IF('Vzdialenosti statov'!AU5=0,0,(1+'Susedne staty'!AU5+Jazyk!AU5+Etnikum!AU5)/('Vzdialenosti statov'!AU5)^Parametre!$A$7)</f>
        <v>4.1838766176093917E-2</v>
      </c>
      <c r="AV5" s="243">
        <f>IF('Vzdialenosti statov'!AV5=0,0,(1+'Susedne staty'!AV5+Jazyk!AV5+Etnikum!AV5)/('Vzdialenosti statov'!AV5)^Parametre!$A$7)</f>
        <v>8.999154119267315E-2</v>
      </c>
      <c r="AW5" s="243">
        <f>IF('Vzdialenosti statov'!AW5=0,0,(1+'Susedne staty'!AW5+Jazyk!AW5+Etnikum!AW5)/('Vzdialenosti statov'!AW5)^Parametre!$A$7)</f>
        <v>3.3524234927490924E-2</v>
      </c>
      <c r="AX5" s="243">
        <f>IF('Vzdialenosti statov'!AX5=0,0,(1+'Susedne staty'!AX5+Jazyk!AX5+Etnikum!AX5)/('Vzdialenosti statov'!AX5)^Parametre!$A$7)</f>
        <v>5.1764727522579684E-2</v>
      </c>
      <c r="AY5" s="243">
        <f>IF('Vzdialenosti statov'!AY5=0,0,(1+'Susedne staty'!AY5+Jazyk!AY5+Etnikum!AY5)/('Vzdialenosti statov'!AY5)^Parametre!$A$7)</f>
        <v>2.8754844800744795E-2</v>
      </c>
      <c r="AZ5" s="243">
        <f>IF('Vzdialenosti statov'!AZ5=0,0,(1+'Susedne staty'!AZ5+Jazyk!AZ5+Etnikum!AZ5)/('Vzdialenosti statov'!AZ5)^Parametre!$A$7)</f>
        <v>2.2740196966433458E-2</v>
      </c>
      <c r="BB5" s="243">
        <f t="shared" si="0"/>
        <v>2.1648382793685323</v>
      </c>
    </row>
    <row r="6" spans="1:54" ht="14.25" customHeight="1" x14ac:dyDescent="0.25">
      <c r="A6" s="245" t="s">
        <v>9</v>
      </c>
      <c r="B6" s="243">
        <f>IF('Vzdialenosti statov'!B6=0,0,(1+'Susedne staty'!B6+Jazyk!B6+Etnikum!B6)/('Vzdialenosti statov'!B6)^Parametre!$A$7)</f>
        <v>1.0201877695764146E-2</v>
      </c>
      <c r="C6" s="243">
        <f>IF('Vzdialenosti statov'!C6=0,0,(1+'Susedne staty'!C6+Jazyk!C6+Etnikum!C6)/('Vzdialenosti statov'!C6)^Parametre!$A$7)</f>
        <v>5.0855255529345028E-2</v>
      </c>
      <c r="D6" s="243">
        <f>IF('Vzdialenosti statov'!D6=0,0,(1+'Susedne staty'!D6+Jazyk!D6+Etnikum!D6)/('Vzdialenosti statov'!D6)^Parametre!$A$7)</f>
        <v>8.0120952149759297E-3</v>
      </c>
      <c r="E6" s="243">
        <f>IF('Vzdialenosti statov'!E6=0,0,(1+'Susedne staty'!E6+Jazyk!E6+Etnikum!E6)/('Vzdialenosti statov'!E6)^Parametre!$A$7)</f>
        <v>1.5777703798916898E-2</v>
      </c>
      <c r="F6" s="243">
        <f>IF('Vzdialenosti statov'!F6=0,0,(1+'Susedne staty'!F6+Jazyk!F6+Etnikum!F6)/('Vzdialenosti statov'!F6)^Parametre!$A$7)</f>
        <v>0</v>
      </c>
      <c r="G6" s="243">
        <f>IF('Vzdialenosti statov'!G6=0,0,(1+'Susedne staty'!G6+Jazyk!G6+Etnikum!G6)/('Vzdialenosti statov'!G6)^Parametre!$A$7)</f>
        <v>9.9594727072856888E-3</v>
      </c>
      <c r="H6" s="243">
        <f>IF('Vzdialenosti statov'!H6=0,0,(1+'Susedne staty'!H6+Jazyk!H6+Etnikum!H6)/('Vzdialenosti statov'!H6)^Parametre!$A$7)</f>
        <v>1.016789563280376E-2</v>
      </c>
      <c r="I6" s="243">
        <f>IF('Vzdialenosti statov'!I6=0,0,(1+'Susedne staty'!I6+Jazyk!I6+Etnikum!I6)/('Vzdialenosti statov'!I6)^Parametre!$A$7)</f>
        <v>3.15121509070782E-2</v>
      </c>
      <c r="J6" s="243">
        <f>IF('Vzdialenosti statov'!J6=0,0,(1+'Susedne staty'!J6+Jazyk!J6+Etnikum!J6)/('Vzdialenosti statov'!J6)^Parametre!$A$7)</f>
        <v>7.7540234313845571E-3</v>
      </c>
      <c r="K6" s="243">
        <f>IF('Vzdialenosti statov'!K6=0,0,(1+'Susedne staty'!K6+Jazyk!K6+Etnikum!K6)/('Vzdialenosti statov'!K6)^Parametre!$A$7)</f>
        <v>1.016949912114553E-2</v>
      </c>
      <c r="L6" s="243">
        <f>IF('Vzdialenosti statov'!L6=0,0,(1+'Susedne staty'!L6+Jazyk!L6+Etnikum!L6)/('Vzdialenosti statov'!L6)^Parametre!$A$7)</f>
        <v>9.70467261413481E-3</v>
      </c>
      <c r="M6" s="243">
        <f>IF('Vzdialenosti statov'!M6=0,0,(1+'Susedne staty'!M6+Jazyk!M6+Etnikum!M6)/('Vzdialenosti statov'!M6)^Parametre!$A$7)</f>
        <v>9.6356017468053612E-3</v>
      </c>
      <c r="N6" s="243">
        <f>IF('Vzdialenosti statov'!N6=0,0,(1+'Susedne staty'!N6+Jazyk!N6+Etnikum!N6)/('Vzdialenosti statov'!N6)^Parametre!$A$7)</f>
        <v>1.6151569420879579E-2</v>
      </c>
      <c r="O6" s="243">
        <f>IF('Vzdialenosti statov'!O6=0,0,(1+'Susedne staty'!O6+Jazyk!O6+Etnikum!O6)/('Vzdialenosti statov'!O6)^Parametre!$A$7)</f>
        <v>1.0178250168015275E-2</v>
      </c>
      <c r="P6" s="243">
        <f>IF('Vzdialenosti statov'!P6=0,0,(1+'Susedne staty'!P6+Jazyk!P6+Etnikum!P6)/('Vzdialenosti statov'!P6)^Parametre!$A$7)</f>
        <v>1.0431907978813054E-2</v>
      </c>
      <c r="Q6" s="243">
        <f>IF('Vzdialenosti statov'!Q6=0,0,(1+'Susedne staty'!Q6+Jazyk!Q6+Etnikum!Q6)/('Vzdialenosti statov'!Q6)^Parametre!$A$7)</f>
        <v>1.0302415279494222E-2</v>
      </c>
      <c r="R6" s="243">
        <f>IF('Vzdialenosti statov'!R6=0,0,(1+'Susedne staty'!R6+Jazyk!R6+Etnikum!R6)/('Vzdialenosti statov'!R6)^Parametre!$A$7)</f>
        <v>8.2270120626044829E-3</v>
      </c>
      <c r="S6" s="243">
        <f>IF('Vzdialenosti statov'!S6=0,0,(1+'Susedne staty'!S6+Jazyk!S6+Etnikum!S6)/('Vzdialenosti statov'!S6)^Parametre!$A$7)</f>
        <v>9.0170409068531365E-3</v>
      </c>
      <c r="T6" s="243">
        <f>IF('Vzdialenosti statov'!T6=0,0,(1+'Susedne staty'!T6+Jazyk!T6+Etnikum!T6)/('Vzdialenosti statov'!T6)^Parametre!$A$7)</f>
        <v>1.0788603940375188E-2</v>
      </c>
      <c r="U6" s="243">
        <f>IF('Vzdialenosti statov'!U6=0,0,(1+'Susedne staty'!U6+Jazyk!U6+Etnikum!U6)/('Vzdialenosti statov'!U6)^Parametre!$A$7)</f>
        <v>1.0408532531996695E-2</v>
      </c>
      <c r="V6" s="243">
        <f>IF('Vzdialenosti statov'!V6=0,0,(1+'Susedne staty'!V6+Jazyk!V6+Etnikum!V6)/('Vzdialenosti statov'!V6)^Parametre!$A$7)</f>
        <v>9.7506141648225301E-3</v>
      </c>
      <c r="W6" s="243">
        <f>IF('Vzdialenosti statov'!W6=0,0,(1+'Susedne staty'!W6+Jazyk!W6+Etnikum!W6)/('Vzdialenosti statov'!W6)^Parametre!$A$7)</f>
        <v>7.5876137759893908E-3</v>
      </c>
      <c r="X6" s="243">
        <f>IF('Vzdialenosti statov'!X6=0,0,(1+'Susedne staty'!X6+Jazyk!X6+Etnikum!X6)/('Vzdialenosti statov'!X6)^Parametre!$A$7)</f>
        <v>1.133967615336158E-2</v>
      </c>
      <c r="Y6" s="243">
        <f>IF('Vzdialenosti statov'!Y6=0,0,(1+'Susedne staty'!Y6+Jazyk!Y6+Etnikum!Y6)/('Vzdialenosti statov'!Y6)^Parametre!$A$7)</f>
        <v>1.5550864637596902E-2</v>
      </c>
      <c r="Z6" s="243">
        <f>IF('Vzdialenosti statov'!Z6=0,0,(1+'Susedne staty'!Z6+Jazyk!Z6+Etnikum!Z6)/('Vzdialenosti statov'!Z6)^Parametre!$A$7)</f>
        <v>1.000588018241845E-2</v>
      </c>
      <c r="AA6" s="243">
        <f>IF('Vzdialenosti statov'!AA6=0,0,(1+'Susedne staty'!AA6+Jazyk!AA6+Etnikum!AA6)/('Vzdialenosti statov'!AA6)^Parametre!$A$7)</f>
        <v>7.5368972246772949E-3</v>
      </c>
      <c r="AB6" s="243">
        <f>IF('Vzdialenosti statov'!AB6=0,0,(1+'Susedne staty'!AB6+Jazyk!AB6+Etnikum!AB6)/('Vzdialenosti statov'!AB6)^Parametre!$A$7)</f>
        <v>2.5064251954773725E-2</v>
      </c>
      <c r="AC6" s="243">
        <f>IF('Vzdialenosti statov'!AC6=0,0,(1+'Susedne staty'!AC6+Jazyk!AC6+Etnikum!AC6)/('Vzdialenosti statov'!AC6)^Parametre!$A$7)</f>
        <v>9.7924078575868934E-3</v>
      </c>
      <c r="AD6" s="243">
        <f>IF('Vzdialenosti statov'!AD6=0,0,(1+'Susedne staty'!AD6+Jazyk!AD6+Etnikum!AD6)/('Vzdialenosti statov'!AD6)^Parametre!$A$7)</f>
        <v>9.74339595379148E-3</v>
      </c>
      <c r="AE6" s="243">
        <f>IF('Vzdialenosti statov'!AE6=0,0,(1+'Susedne staty'!AE6+Jazyk!AE6+Etnikum!AE6)/('Vzdialenosti statov'!AE6)^Parametre!$A$7)</f>
        <v>1.5730764991995719E-2</v>
      </c>
      <c r="AF6" s="243">
        <f>IF('Vzdialenosti statov'!AF6=0,0,(1+'Susedne staty'!AF6+Jazyk!AF6+Etnikum!AF6)/('Vzdialenosti statov'!AF6)^Parametre!$A$7)</f>
        <v>1.0091968345700411E-2</v>
      </c>
      <c r="AG6" s="243">
        <f>IF('Vzdialenosti statov'!AG6=0,0,(1+'Susedne staty'!AG6+Jazyk!AG6+Etnikum!AG6)/('Vzdialenosti statov'!AG6)^Parametre!$A$7)</f>
        <v>2.102498411552323E-2</v>
      </c>
      <c r="AH6" s="243">
        <f>IF('Vzdialenosti statov'!AH6=0,0,(1+'Susedne staty'!AH6+Jazyk!AH6+Etnikum!AH6)/('Vzdialenosti statov'!AH6)^Parametre!$A$7)</f>
        <v>1.5445714817107405E-2</v>
      </c>
      <c r="AI6" s="243">
        <f>IF('Vzdialenosti statov'!AI6=0,0,(1+'Susedne staty'!AI6+Jazyk!AI6+Etnikum!AI6)/('Vzdialenosti statov'!AI6)^Parametre!$A$7)</f>
        <v>1.0067369737928485E-2</v>
      </c>
      <c r="AJ6" s="243">
        <f>IF('Vzdialenosti statov'!AJ6=0,0,(1+'Susedne staty'!AJ6+Jazyk!AJ6+Etnikum!AJ6)/('Vzdialenosti statov'!AJ6)^Parametre!$A$7)</f>
        <v>9.0461627531492495E-3</v>
      </c>
      <c r="AK6" s="243">
        <f>IF('Vzdialenosti statov'!AK6=0,0,(1+'Susedne staty'!AK6+Jazyk!AK6+Etnikum!AK6)/('Vzdialenosti statov'!AK6)^Parametre!$A$7)</f>
        <v>9.997685803573712E-3</v>
      </c>
      <c r="AL6" s="243">
        <f>IF('Vzdialenosti statov'!AL6=0,0,(1+'Susedne staty'!AL6+Jazyk!AL6+Etnikum!AL6)/('Vzdialenosti statov'!AL6)^Parametre!$A$7)</f>
        <v>3.467246678535299E-2</v>
      </c>
      <c r="AM6" s="243">
        <f>IF('Vzdialenosti statov'!AM6=0,0,(1+'Susedne staty'!AM6+Jazyk!AM6+Etnikum!AM6)/('Vzdialenosti statov'!AM6)^Parametre!$A$7)</f>
        <v>1.0261317432421294E-2</v>
      </c>
      <c r="AN6" s="243">
        <f>IF('Vzdialenosti statov'!AN6=0,0,(1+'Susedne staty'!AN6+Jazyk!AN6+Etnikum!AN6)/('Vzdialenosti statov'!AN6)^Parametre!$A$7)</f>
        <v>1.2401757937460497E-2</v>
      </c>
      <c r="AO6" s="243">
        <f>IF('Vzdialenosti statov'!AO6=0,0,(1+'Susedne staty'!AO6+Jazyk!AO6+Etnikum!AO6)/('Vzdialenosti statov'!AO6)^Parametre!$A$7)</f>
        <v>8.3186672800355244E-3</v>
      </c>
      <c r="AP6" s="243">
        <f>IF('Vzdialenosti statov'!AP6=0,0,(1+'Susedne staty'!AP6+Jazyk!AP6+Etnikum!AP6)/('Vzdialenosti statov'!AP6)^Parametre!$A$7)</f>
        <v>1.0051500125073191E-2</v>
      </c>
      <c r="AQ6" s="243">
        <f>IF('Vzdialenosti statov'!AQ6=0,0,(1+'Susedne staty'!AQ6+Jazyk!AQ6+Etnikum!AQ6)/('Vzdialenosti statov'!AQ6)^Parametre!$A$7)</f>
        <v>1.0281880840806393E-2</v>
      </c>
      <c r="AR6" s="243">
        <f>IF('Vzdialenosti statov'!AR6=0,0,(1+'Susedne staty'!AR6+Jazyk!AR6+Etnikum!AR6)/('Vzdialenosti statov'!AR6)^Parametre!$A$7)</f>
        <v>1.0560692528375692E-2</v>
      </c>
      <c r="AS6" s="243">
        <f>IF('Vzdialenosti statov'!AS6=0,0,(1+'Susedne staty'!AS6+Jazyk!AS6+Etnikum!AS6)/('Vzdialenosti statov'!AS6)^Parametre!$A$7)</f>
        <v>1.1690853921938251E-2</v>
      </c>
      <c r="AT6" s="243">
        <f>IF('Vzdialenosti statov'!AT6=0,0,(1+'Susedne staty'!AT6+Jazyk!AT6+Etnikum!AT6)/('Vzdialenosti statov'!AT6)^Parametre!$A$7)</f>
        <v>1.0105594281934157E-2</v>
      </c>
      <c r="AU6" s="243">
        <f>IF('Vzdialenosti statov'!AU6=0,0,(1+'Susedne staty'!AU6+Jazyk!AU6+Etnikum!AU6)/('Vzdialenosti statov'!AU6)^Parametre!$A$7)</f>
        <v>2.5395292668213068E-2</v>
      </c>
      <c r="AV6" s="243">
        <f>IF('Vzdialenosti statov'!AV6=0,0,(1+'Susedne staty'!AV6+Jazyk!AV6+Etnikum!AV6)/('Vzdialenosti statov'!AV6)^Parametre!$A$7)</f>
        <v>1.5774100335383647E-2</v>
      </c>
      <c r="AW6" s="243">
        <f>IF('Vzdialenosti statov'!AW6=0,0,(1+'Susedne staty'!AW6+Jazyk!AW6+Etnikum!AW6)/('Vzdialenosti statov'!AW6)^Parametre!$A$7)</f>
        <v>9.833041341408947E-3</v>
      </c>
      <c r="AX6" s="243">
        <f>IF('Vzdialenosti statov'!AX6=0,0,(1+'Susedne staty'!AX6+Jazyk!AX6+Etnikum!AX6)/('Vzdialenosti statov'!AX6)^Parametre!$A$7)</f>
        <v>1.8376119162707399E-2</v>
      </c>
      <c r="AY6" s="243">
        <f>IF('Vzdialenosti statov'!AY6=0,0,(1+'Susedne staty'!AY6+Jazyk!AY6+Etnikum!AY6)/('Vzdialenosti statov'!AY6)^Parametre!$A$7)</f>
        <v>9.6418477594126372E-3</v>
      </c>
      <c r="AZ6" s="243">
        <f>IF('Vzdialenosti statov'!AZ6=0,0,(1+'Susedne staty'!AZ6+Jazyk!AZ6+Etnikum!AZ6)/('Vzdialenosti statov'!AZ6)^Parametre!$A$7)</f>
        <v>9.6736729161580222E-3</v>
      </c>
      <c r="BB6" s="243">
        <f t="shared" si="0"/>
        <v>0.66407063847534953</v>
      </c>
    </row>
    <row r="7" spans="1:54" ht="14.25" customHeight="1" x14ac:dyDescent="0.25">
      <c r="A7" s="245" t="s">
        <v>10</v>
      </c>
      <c r="B7" s="243">
        <f>IF('Vzdialenosti statov'!B7=0,0,(1+'Susedne staty'!B7+Jazyk!B7+Etnikum!B7)/('Vzdialenosti statov'!B7)^Parametre!$A$7)</f>
        <v>4.5956736471397329E-2</v>
      </c>
      <c r="C7" s="243">
        <f>IF('Vzdialenosti statov'!C7=0,0,(1+'Susedne staty'!C7+Jazyk!C7+Etnikum!C7)/('Vzdialenosti statov'!C7)^Parametre!$A$7)</f>
        <v>8.8676843480036405E-3</v>
      </c>
      <c r="D7" s="243">
        <f>IF('Vzdialenosti statov'!D7=0,0,(1+'Susedne staty'!D7+Jazyk!D7+Etnikum!D7)/('Vzdialenosti statov'!D7)^Parametre!$A$7)</f>
        <v>8.6615771948247294E-3</v>
      </c>
      <c r="E7" s="243">
        <f>IF('Vzdialenosti statov'!E7=0,0,(1+'Susedne staty'!E7+Jazyk!E7+Etnikum!E7)/('Vzdialenosti statov'!E7)^Parametre!$A$7)</f>
        <v>2.3480389736378632E-2</v>
      </c>
      <c r="F7" s="243">
        <f>IF('Vzdialenosti statov'!F7=0,0,(1+'Susedne staty'!F7+Jazyk!F7+Etnikum!F7)/('Vzdialenosti statov'!F7)^Parametre!$A$7)</f>
        <v>9.9594727072856888E-3</v>
      </c>
      <c r="G7" s="243">
        <f>IF('Vzdialenosti statov'!G7=0,0,(1+'Susedne staty'!G7+Jazyk!G7+Etnikum!G7)/('Vzdialenosti statov'!G7)^Parametre!$A$7)</f>
        <v>0</v>
      </c>
      <c r="H7" s="243">
        <f>IF('Vzdialenosti statov'!H7=0,0,(1+'Susedne staty'!H7+Jazyk!H7+Etnikum!H7)/('Vzdialenosti statov'!H7)^Parametre!$A$7)</f>
        <v>4.5240893101685623E-2</v>
      </c>
      <c r="I7" s="243">
        <f>IF('Vzdialenosti statov'!I7=0,0,(1+'Susedne staty'!I7+Jazyk!I7+Etnikum!I7)/('Vzdialenosti statov'!I7)^Parametre!$A$7)</f>
        <v>8.731959511237555E-3</v>
      </c>
      <c r="J7" s="243">
        <f>IF('Vzdialenosti statov'!J7=0,0,(1+'Susedne staty'!J7+Jazyk!J7+Etnikum!J7)/('Vzdialenosti statov'!J7)^Parametre!$A$7)</f>
        <v>1.2339793576378178E-2</v>
      </c>
      <c r="K7" s="243">
        <f>IF('Vzdialenosti statov'!K7=0,0,(1+'Susedne staty'!K7+Jazyk!K7+Etnikum!K7)/('Vzdialenosti statov'!K7)^Parametre!$A$7)</f>
        <v>2.3023635302375427E-2</v>
      </c>
      <c r="L7" s="243">
        <f>IF('Vzdialenosti statov'!L7=0,0,(1+'Susedne staty'!L7+Jazyk!L7+Etnikum!L7)/('Vzdialenosti statov'!L7)^Parametre!$A$7)</f>
        <v>2.3810063726387481E-2</v>
      </c>
      <c r="M7" s="243">
        <f>IF('Vzdialenosti statov'!M7=0,0,(1+'Susedne staty'!M7+Jazyk!M7+Etnikum!M7)/('Vzdialenosti statov'!M7)^Parametre!$A$7)</f>
        <v>2.1648165991485568E-2</v>
      </c>
      <c r="N7" s="243">
        <f>IF('Vzdialenosti statov'!N7=0,0,(1+'Susedne staty'!N7+Jazyk!N7+Etnikum!N7)/('Vzdialenosti statov'!N7)^Parametre!$A$7)</f>
        <v>2.3066838657757667E-2</v>
      </c>
      <c r="O7" s="243">
        <f>IF('Vzdialenosti statov'!O7=0,0,(1+'Susedne staty'!O7+Jazyk!O7+Etnikum!O7)/('Vzdialenosti statov'!O7)^Parametre!$A$7)</f>
        <v>8.8557147623754051E-2</v>
      </c>
      <c r="P7" s="243">
        <f>IF('Vzdialenosti statov'!P7=0,0,(1+'Susedne staty'!P7+Jazyk!P7+Etnikum!P7)/('Vzdialenosti statov'!P7)^Parametre!$A$7)</f>
        <v>2.3352314803468627E-2</v>
      </c>
      <c r="Q7" s="243">
        <f>IF('Vzdialenosti statov'!Q7=0,0,(1+'Susedne staty'!Q7+Jazyk!Q7+Etnikum!Q7)/('Vzdialenosti statov'!Q7)^Parametre!$A$7)</f>
        <v>5.9532419467112963E-2</v>
      </c>
      <c r="R7" s="243">
        <f>IF('Vzdialenosti statov'!R7=0,0,(1+'Susedne staty'!R7+Jazyk!R7+Etnikum!R7)/('Vzdialenosti statov'!R7)^Parametre!$A$7)</f>
        <v>1.3463352949865748E-2</v>
      </c>
      <c r="S7" s="243">
        <f>IF('Vzdialenosti statov'!S7=0,0,(1+'Susedne staty'!S7+Jazyk!S7+Etnikum!S7)/('Vzdialenosti statov'!S7)^Parametre!$A$7)</f>
        <v>1.9176028318479987E-2</v>
      </c>
      <c r="T7" s="243">
        <f>IF('Vzdialenosti statov'!T7=0,0,(1+'Susedne staty'!T7+Jazyk!T7+Etnikum!T7)/('Vzdialenosti statov'!T7)^Parametre!$A$7)</f>
        <v>1.9107086535188899E-2</v>
      </c>
      <c r="U7" s="243">
        <f>IF('Vzdialenosti statov'!U7=0,0,(1+'Susedne staty'!U7+Jazyk!U7+Etnikum!U7)/('Vzdialenosti statov'!U7)^Parametre!$A$7)</f>
        <v>1.6452420675278363E-2</v>
      </c>
      <c r="V7" s="243">
        <f>IF('Vzdialenosti statov'!V7=0,0,(1+'Susedne staty'!V7+Jazyk!V7+Etnikum!V7)/('Vzdialenosti statov'!V7)^Parametre!$A$7)</f>
        <v>2.5471858729697476E-2</v>
      </c>
      <c r="W7" s="243">
        <f>IF('Vzdialenosti statov'!W7=0,0,(1+'Susedne staty'!W7+Jazyk!W7+Etnikum!W7)/('Vzdialenosti statov'!W7)^Parametre!$A$7)</f>
        <v>1.059445683690557E-2</v>
      </c>
      <c r="X7" s="243">
        <f>IF('Vzdialenosti statov'!X7=0,0,(1+'Susedne staty'!X7+Jazyk!X7+Etnikum!X7)/('Vzdialenosti statov'!X7)^Parametre!$A$7)</f>
        <v>1.1074516291680823E-2</v>
      </c>
      <c r="Y7" s="243">
        <f>IF('Vzdialenosti statov'!Y7=0,0,(1+'Susedne staty'!Y7+Jazyk!Y7+Etnikum!Y7)/('Vzdialenosti statov'!Y7)^Parametre!$A$7)</f>
        <v>1.1090721556642385E-2</v>
      </c>
      <c r="Z7" s="243">
        <f>IF('Vzdialenosti statov'!Z7=0,0,(1+'Susedne staty'!Z7+Jazyk!Z7+Etnikum!Z7)/('Vzdialenosti statov'!Z7)^Parametre!$A$7)</f>
        <v>1.4266278801619271E-2</v>
      </c>
      <c r="AA7" s="243">
        <f>IF('Vzdialenosti statov'!AA7=0,0,(1+'Susedne staty'!AA7+Jazyk!AA7+Etnikum!AA7)/('Vzdialenosti statov'!AA7)^Parametre!$A$7)</f>
        <v>1.100573630896037E-2</v>
      </c>
      <c r="AB7" s="243">
        <f>IF('Vzdialenosti statov'!AB7=0,0,(1+'Susedne staty'!AB7+Jazyk!AB7+Etnikum!AB7)/('Vzdialenosti statov'!AB7)^Parametre!$A$7)</f>
        <v>1.0303662091109892E-2</v>
      </c>
      <c r="AC7" s="243">
        <f>IF('Vzdialenosti statov'!AC7=0,0,(1+'Susedne staty'!AC7+Jazyk!AC7+Etnikum!AC7)/('Vzdialenosti statov'!AC7)^Parametre!$A$7)</f>
        <v>3.355707721011876E-2</v>
      </c>
      <c r="AD7" s="243">
        <f>IF('Vzdialenosti statov'!AD7=0,0,(1+'Susedne staty'!AD7+Jazyk!AD7+Etnikum!AD7)/('Vzdialenosti statov'!AD7)^Parametre!$A$7)</f>
        <v>3.1506042430172687E-2</v>
      </c>
      <c r="AE7" s="243">
        <f>IF('Vzdialenosti statov'!AE7=0,0,(1+'Susedne staty'!AE7+Jazyk!AE7+Etnikum!AE7)/('Vzdialenosti statov'!AE7)^Parametre!$A$7)</f>
        <v>2.442463113872376E-2</v>
      </c>
      <c r="AF7" s="243">
        <f>IF('Vzdialenosti statov'!AF7=0,0,(1+'Susedne staty'!AF7+Jazyk!AF7+Etnikum!AF7)/('Vzdialenosti statov'!AF7)^Parametre!$A$7)</f>
        <v>3.8324022791315394E-2</v>
      </c>
      <c r="AG7" s="243">
        <f>IF('Vzdialenosti statov'!AG7=0,0,(1+'Susedne staty'!AG7+Jazyk!AG7+Etnikum!AG7)/('Vzdialenosti statov'!AG7)^Parametre!$A$7)</f>
        <v>9.5701185470176506E-3</v>
      </c>
      <c r="AH7" s="243">
        <f>IF('Vzdialenosti statov'!AH7=0,0,(1+'Susedne staty'!AH7+Jazyk!AH7+Etnikum!AH7)/('Vzdialenosti statov'!AH7)^Parametre!$A$7)</f>
        <v>2.6064478826206092E-2</v>
      </c>
      <c r="AI7" s="243">
        <f>IF('Vzdialenosti statov'!AI7=0,0,(1+'Susedne staty'!AI7+Jazyk!AI7+Etnikum!AI7)/('Vzdialenosti statov'!AI7)^Parametre!$A$7)</f>
        <v>2.0940307620906724E-2</v>
      </c>
      <c r="AJ7" s="243">
        <f>IF('Vzdialenosti statov'!AJ7=0,0,(1+'Susedne staty'!AJ7+Jazyk!AJ7+Etnikum!AJ7)/('Vzdialenosti statov'!AJ7)^Parametre!$A$7)</f>
        <v>7.5627172282874931E-3</v>
      </c>
      <c r="AK7" s="243">
        <f>IF('Vzdialenosti statov'!AK7=0,0,(1+'Susedne staty'!AK7+Jazyk!AK7+Etnikum!AK7)/('Vzdialenosti statov'!AK7)^Parametre!$A$7)</f>
        <v>4.4690186603002481E-2</v>
      </c>
      <c r="AL7" s="243">
        <f>IF('Vzdialenosti statov'!AL7=0,0,(1+'Susedne staty'!AL7+Jazyk!AL7+Etnikum!AL7)/('Vzdialenosti statov'!AL7)^Parametre!$A$7)</f>
        <v>1.8794104101733426E-2</v>
      </c>
      <c r="AM7" s="243">
        <f>IF('Vzdialenosti statov'!AM7=0,0,(1+'Susedne staty'!AM7+Jazyk!AM7+Etnikum!AM7)/('Vzdialenosti statov'!AM7)^Parametre!$A$7)</f>
        <v>3.1497976871173845E-2</v>
      </c>
      <c r="AN7" s="243">
        <f>IF('Vzdialenosti statov'!AN7=0,0,(1+'Susedne staty'!AN7+Jazyk!AN7+Etnikum!AN7)/('Vzdialenosti statov'!AN7)^Parametre!$A$7)</f>
        <v>0.10552363459878934</v>
      </c>
      <c r="AO7" s="243">
        <f>IF('Vzdialenosti statov'!AO7=0,0,(1+'Susedne staty'!AO7+Jazyk!AO7+Etnikum!AO7)/('Vzdialenosti statov'!AO7)^Parametre!$A$7)</f>
        <v>2.0357391977058242E-2</v>
      </c>
      <c r="AP7" s="243">
        <f>IF('Vzdialenosti statov'!AP7=0,0,(1+'Susedne staty'!AP7+Jazyk!AP7+Etnikum!AP7)/('Vzdialenosti statov'!AP7)^Parametre!$A$7)</f>
        <v>5.3103750074964241E-2</v>
      </c>
      <c r="AQ7" s="243">
        <f>IF('Vzdialenosti statov'!AQ7=0,0,(1+'Susedne staty'!AQ7+Jazyk!AQ7+Etnikum!AQ7)/('Vzdialenosti statov'!AQ7)^Parametre!$A$7)</f>
        <v>5.7872193030498079E-2</v>
      </c>
      <c r="AR7" s="243">
        <f>IF('Vzdialenosti statov'!AR7=0,0,(1+'Susedne staty'!AR7+Jazyk!AR7+Etnikum!AR7)/('Vzdialenosti statov'!AR7)^Parametre!$A$7)</f>
        <v>1.9981027032202395E-2</v>
      </c>
      <c r="AS7" s="243">
        <f>IF('Vzdialenosti statov'!AS7=0,0,(1+'Susedne staty'!AS7+Jazyk!AS7+Etnikum!AS7)/('Vzdialenosti statov'!AS7)^Parametre!$A$7)</f>
        <v>1.035161189993815E-2</v>
      </c>
      <c r="AT7" s="243">
        <f>IF('Vzdialenosti statov'!AT7=0,0,(1+'Susedne staty'!AT7+Jazyk!AT7+Etnikum!AT7)/('Vzdialenosti statov'!AT7)^Parametre!$A$7)</f>
        <v>0.13941619968591068</v>
      </c>
      <c r="AU7" s="243">
        <f>IF('Vzdialenosti statov'!AU7=0,0,(1+'Susedne staty'!AU7+Jazyk!AU7+Etnikum!AU7)/('Vzdialenosti statov'!AU7)^Parametre!$A$7)</f>
        <v>2.0278970133344492E-2</v>
      </c>
      <c r="AV7" s="243">
        <f>IF('Vzdialenosti statov'!AV7=0,0,(1+'Susedne staty'!AV7+Jazyk!AV7+Etnikum!AV7)/('Vzdialenosti statov'!AV7)^Parametre!$A$7)</f>
        <v>2.6422315607462325E-2</v>
      </c>
      <c r="AW7" s="243">
        <f>IF('Vzdialenosti statov'!AW7=0,0,(1+'Susedne staty'!AW7+Jazyk!AW7+Etnikum!AW7)/('Vzdialenosti statov'!AW7)^Parametre!$A$7)</f>
        <v>2.2423328378231758E-2</v>
      </c>
      <c r="AX7" s="243">
        <f>IF('Vzdialenosti statov'!AX7=0,0,(1+'Susedne staty'!AX7+Jazyk!AX7+Etnikum!AX7)/('Vzdialenosti statov'!AX7)^Parametre!$A$7)</f>
        <v>3.0633655110596222E-2</v>
      </c>
      <c r="AY7" s="243">
        <f>IF('Vzdialenosti statov'!AY7=0,0,(1+'Susedne staty'!AY7+Jazyk!AY7+Etnikum!AY7)/('Vzdialenosti statov'!AY7)^Parametre!$A$7)</f>
        <v>8.2389430954946608E-2</v>
      </c>
      <c r="AZ7" s="243">
        <f>IF('Vzdialenosti statov'!AZ7=0,0,(1+'Susedne staty'!AZ7+Jazyk!AZ7+Etnikum!AZ7)/('Vzdialenosti statov'!AZ7)^Parametre!$A$7)</f>
        <v>5.4149154586678856E-2</v>
      </c>
      <c r="BB7" s="243">
        <f t="shared" si="0"/>
        <v>1.5180695377542415</v>
      </c>
    </row>
    <row r="8" spans="1:54" ht="14.25" customHeight="1" x14ac:dyDescent="0.25">
      <c r="A8" s="246" t="s">
        <v>11</v>
      </c>
      <c r="B8" s="243">
        <f>IF('Vzdialenosti statov'!B8=0,0,(1+'Susedne staty'!B8+Jazyk!B8+Etnikum!B8)/('Vzdialenosti statov'!B8)^Parametre!$A$7)</f>
        <v>3.1158393882774135E-2</v>
      </c>
      <c r="C8" s="243">
        <f>IF('Vzdialenosti statov'!C8=0,0,(1+'Susedne staty'!C8+Jazyk!C8+Etnikum!C8)/('Vzdialenosti statov'!C8)^Parametre!$A$7)</f>
        <v>8.9501128695782077E-3</v>
      </c>
      <c r="D8" s="243">
        <f>IF('Vzdialenosti statov'!D8=0,0,(1+'Susedne staty'!D8+Jazyk!D8+Etnikum!D8)/('Vzdialenosti statov'!D8)^Parametre!$A$7)</f>
        <v>8.4128423479331409E-3</v>
      </c>
      <c r="E8" s="243">
        <f>IF('Vzdialenosti statov'!E8=0,0,(1+'Susedne staty'!E8+Jazyk!E8+Etnikum!E8)/('Vzdialenosti statov'!E8)^Parametre!$A$7)</f>
        <v>3.5652039931716055E-2</v>
      </c>
      <c r="F8" s="243">
        <f>IF('Vzdialenosti statov'!F8=0,0,(1+'Susedne staty'!F8+Jazyk!F8+Etnikum!F8)/('Vzdialenosti statov'!F8)^Parametre!$A$7)</f>
        <v>1.016789563280376E-2</v>
      </c>
      <c r="G8" s="243">
        <f>IF('Vzdialenosti statov'!G8=0,0,(1+'Susedne staty'!G8+Jazyk!G8+Etnikum!G8)/('Vzdialenosti statov'!G8)^Parametre!$A$7)</f>
        <v>4.5240893101685623E-2</v>
      </c>
      <c r="H8" s="243">
        <f>IF('Vzdialenosti statov'!H8=0,0,(1+'Susedne staty'!H8+Jazyk!H8+Etnikum!H8)/('Vzdialenosti statov'!H8)^Parametre!$A$7)</f>
        <v>0</v>
      </c>
      <c r="I8" s="243">
        <f>IF('Vzdialenosti statov'!I8=0,0,(1+'Susedne staty'!I8+Jazyk!I8+Etnikum!I8)/('Vzdialenosti statov'!I8)^Parametre!$A$7)</f>
        <v>8.8539790283794356E-3</v>
      </c>
      <c r="J8" s="243">
        <f>IF('Vzdialenosti statov'!J8=0,0,(1+'Susedne staty'!J8+Jazyk!J8+Etnikum!J8)/('Vzdialenosti statov'!J8)^Parametre!$A$7)</f>
        <v>1.1980189644476759E-2</v>
      </c>
      <c r="K8" s="243">
        <f>IF('Vzdialenosti statov'!K8=0,0,(1+'Susedne staty'!K8+Jazyk!K8+Etnikum!K8)/('Vzdialenosti statov'!K8)^Parametre!$A$7)</f>
        <v>3.4927052443105365E-2</v>
      </c>
      <c r="L8" s="243">
        <f>IF('Vzdialenosti statov'!L8=0,0,(1+'Susedne staty'!L8+Jazyk!L8+Etnikum!L8)/('Vzdialenosti statov'!L8)^Parametre!$A$7)</f>
        <v>2.9436602769348355E-2</v>
      </c>
      <c r="M8" s="243">
        <f>IF('Vzdialenosti statov'!M8=0,0,(1+'Susedne staty'!M8+Jazyk!M8+Etnikum!M8)/('Vzdialenosti statov'!M8)^Parametre!$A$7)</f>
        <v>2.5933990196026678E-2</v>
      </c>
      <c r="N8" s="243">
        <f>IF('Vzdialenosti statov'!N8=0,0,(1+'Susedne staty'!N8+Jazyk!N8+Etnikum!N8)/('Vzdialenosti statov'!N8)^Parametre!$A$7)</f>
        <v>3.0686542981360729E-2</v>
      </c>
      <c r="O8" s="243">
        <f>IF('Vzdialenosti statov'!O8=0,0,(1+'Susedne staty'!O8+Jazyk!O8+Etnikum!O8)/('Vzdialenosti statov'!O8)^Parametre!$A$7)</f>
        <v>2.7784102811248428E-2</v>
      </c>
      <c r="P8" s="243">
        <f>IF('Vzdialenosti statov'!P8=0,0,(1+'Susedne staty'!P8+Jazyk!P8+Etnikum!P8)/('Vzdialenosti statov'!P8)^Parametre!$A$7)</f>
        <v>3.6343217811773548E-2</v>
      </c>
      <c r="Q8" s="243">
        <f>IF('Vzdialenosti statov'!Q8=0,0,(1+'Susedne staty'!Q8+Jazyk!Q8+Etnikum!Q8)/('Vzdialenosti statov'!Q8)^Parametre!$A$7)</f>
        <v>6.5469108269593276E-2</v>
      </c>
      <c r="R8" s="243">
        <f>IF('Vzdialenosti statov'!R8=0,0,(1+'Susedne staty'!R8+Jazyk!R8+Etnikum!R8)/('Vzdialenosti statov'!R8)^Parametre!$A$7)</f>
        <v>1.2514007886372303E-2</v>
      </c>
      <c r="S8" s="243">
        <f>IF('Vzdialenosti statov'!S8=0,0,(1+'Susedne staty'!S8+Jazyk!S8+Etnikum!S8)/('Vzdialenosti statov'!S8)^Parametre!$A$7)</f>
        <v>1.6480078931592985E-2</v>
      </c>
      <c r="T8" s="243">
        <f>IF('Vzdialenosti statov'!T8=0,0,(1+'Susedne staty'!T8+Jazyk!T8+Etnikum!T8)/('Vzdialenosti statov'!T8)^Parametre!$A$7)</f>
        <v>2.4419096108576642E-2</v>
      </c>
      <c r="U8" s="243">
        <f>IF('Vzdialenosti statov'!U8=0,0,(1+'Susedne staty'!U8+Jazyk!U8+Etnikum!U8)/('Vzdialenosti statov'!U8)^Parametre!$A$7)</f>
        <v>1.9574757322226972E-2</v>
      </c>
      <c r="V8" s="243">
        <f>IF('Vzdialenosti statov'!V8=0,0,(1+'Susedne staty'!V8+Jazyk!V8+Etnikum!V8)/('Vzdialenosti statov'!V8)^Parametre!$A$7)</f>
        <v>1.9470218981713468E-2</v>
      </c>
      <c r="W8" s="243">
        <f>IF('Vzdialenosti statov'!W8=0,0,(1+'Susedne staty'!W8+Jazyk!W8+Etnikum!W8)/('Vzdialenosti statov'!W8)^Parametre!$A$7)</f>
        <v>1.0586480721179198E-2</v>
      </c>
      <c r="X8" s="243">
        <f>IF('Vzdialenosti statov'!X8=0,0,(1+'Susedne staty'!X8+Jazyk!X8+Etnikum!X8)/('Vzdialenosti statov'!X8)^Parametre!$A$7)</f>
        <v>1.0560015349711549E-2</v>
      </c>
      <c r="Y8" s="243">
        <f>IF('Vzdialenosti statov'!Y8=0,0,(1+'Susedne staty'!Y8+Jazyk!Y8+Etnikum!Y8)/('Vzdialenosti statov'!Y8)^Parametre!$A$7)</f>
        <v>1.1892304767912905E-2</v>
      </c>
      <c r="Z8" s="243">
        <f>IF('Vzdialenosti statov'!Z8=0,0,(1+'Susedne staty'!Z8+Jazyk!Z8+Etnikum!Z8)/('Vzdialenosti statov'!Z8)^Parametre!$A$7)</f>
        <v>1.2976457083881411E-2</v>
      </c>
      <c r="AA8" s="243">
        <f>IF('Vzdialenosti statov'!AA8=0,0,(1+'Susedne staty'!AA8+Jazyk!AA8+Etnikum!AA8)/('Vzdialenosti statov'!AA8)^Parametre!$A$7)</f>
        <v>1.0911836347845153E-2</v>
      </c>
      <c r="AB8" s="243">
        <f>IF('Vzdialenosti statov'!AB8=0,0,(1+'Susedne staty'!AB8+Jazyk!AB8+Etnikum!AB8)/('Vzdialenosti statov'!AB8)^Parametre!$A$7)</f>
        <v>1.0896446839928395E-2</v>
      </c>
      <c r="AC8" s="243">
        <f>IF('Vzdialenosti statov'!AC8=0,0,(1+'Susedne staty'!AC8+Jazyk!AC8+Etnikum!AC8)/('Vzdialenosti statov'!AC8)^Parametre!$A$7)</f>
        <v>4.3588152550911773E-2</v>
      </c>
      <c r="AD8" s="243">
        <f>IF('Vzdialenosti statov'!AD8=0,0,(1+'Susedne staty'!AD8+Jazyk!AD8+Etnikum!AD8)/('Vzdialenosti statov'!AD8)^Parametre!$A$7)</f>
        <v>3.9724999763795149E-2</v>
      </c>
      <c r="AE8" s="243">
        <f>IF('Vzdialenosti statov'!AE8=0,0,(1+'Susedne staty'!AE8+Jazyk!AE8+Etnikum!AE8)/('Vzdialenosti statov'!AE8)^Parametre!$A$7)</f>
        <v>3.863625387443468E-2</v>
      </c>
      <c r="AF8" s="243">
        <f>IF('Vzdialenosti statov'!AF8=0,0,(1+'Susedne staty'!AF8+Jazyk!AF8+Etnikum!AF8)/('Vzdialenosti statov'!AF8)^Parametre!$A$7)</f>
        <v>4.8874197461720344E-2</v>
      </c>
      <c r="AG8" s="243">
        <f>IF('Vzdialenosti statov'!AG8=0,0,(1+'Susedne staty'!AG8+Jazyk!AG8+Etnikum!AG8)/('Vzdialenosti statov'!AG8)^Parametre!$A$7)</f>
        <v>1.0088567898084298E-2</v>
      </c>
      <c r="AH8" s="243">
        <f>IF('Vzdialenosti statov'!AH8=0,0,(1+'Susedne staty'!AH8+Jazyk!AH8+Etnikum!AH8)/('Vzdialenosti statov'!AH8)^Parametre!$A$7)</f>
        <v>0.10187124277134103</v>
      </c>
      <c r="AI8" s="243">
        <f>IF('Vzdialenosti statov'!AI8=0,0,(1+'Susedne staty'!AI8+Jazyk!AI8+Etnikum!AI8)/('Vzdialenosti statov'!AI8)^Parametre!$A$7)</f>
        <v>2.8129089178987852E-2</v>
      </c>
      <c r="AJ8" s="243">
        <f>IF('Vzdialenosti statov'!AJ8=0,0,(1+'Susedne staty'!AJ8+Jazyk!AJ8+Etnikum!AJ8)/('Vzdialenosti statov'!AJ8)^Parametre!$A$7)</f>
        <v>7.4259577816468978E-3</v>
      </c>
      <c r="AK8" s="243">
        <f>IF('Vzdialenosti statov'!AK8=0,0,(1+'Susedne staty'!AK8+Jazyk!AK8+Etnikum!AK8)/('Vzdialenosti statov'!AK8)^Parametre!$A$7)</f>
        <v>0.14745573275624765</v>
      </c>
      <c r="AL8" s="243">
        <f>IF('Vzdialenosti statov'!AL8=0,0,(1+'Susedne staty'!AL8+Jazyk!AL8+Etnikum!AL8)/('Vzdialenosti statov'!AL8)^Parametre!$A$7)</f>
        <v>2.136703359472681E-2</v>
      </c>
      <c r="AM8" s="243">
        <f>IF('Vzdialenosti statov'!AM8=0,0,(1+'Susedne staty'!AM8+Jazyk!AM8+Etnikum!AM8)/('Vzdialenosti statov'!AM8)^Parametre!$A$7)</f>
        <v>0.12293094741431486</v>
      </c>
      <c r="AN8" s="243">
        <f>IF('Vzdialenosti statov'!AN8=0,0,(1+'Susedne staty'!AN8+Jazyk!AN8+Etnikum!AN8)/('Vzdialenosti statov'!AN8)^Parametre!$A$7)</f>
        <v>3.4756180393880801E-2</v>
      </c>
      <c r="AO8" s="243">
        <f>IF('Vzdialenosti statov'!AO8=0,0,(1+'Susedne staty'!AO8+Jazyk!AO8+Etnikum!AO8)/('Vzdialenosti statov'!AO8)^Parametre!$A$7)</f>
        <v>2.0586418925519295E-2</v>
      </c>
      <c r="AP8" s="243">
        <f>IF('Vzdialenosti statov'!AP8=0,0,(1+'Susedne staty'!AP8+Jazyk!AP8+Etnikum!AP8)/('Vzdialenosti statov'!AP8)^Parametre!$A$7)</f>
        <v>0.19202095321560189</v>
      </c>
      <c r="AQ8" s="243">
        <f>IF('Vzdialenosti statov'!AQ8=0,0,(1+'Susedne staty'!AQ8+Jazyk!AQ8+Etnikum!AQ8)/('Vzdialenosti statov'!AQ8)^Parametre!$A$7)</f>
        <v>7.4153004661938415E-2</v>
      </c>
      <c r="AR8" s="243">
        <f>IF('Vzdialenosti statov'!AR8=0,0,(1+'Susedne staty'!AR8+Jazyk!AR8+Etnikum!AR8)/('Vzdialenosti statov'!AR8)^Parametre!$A$7)</f>
        <v>2.6604967387657615E-2</v>
      </c>
      <c r="AS8" s="243">
        <f>IF('Vzdialenosti statov'!AS8=0,0,(1+'Susedne staty'!AS8+Jazyk!AS8+Etnikum!AS8)/('Vzdialenosti statov'!AS8)^Parametre!$A$7)</f>
        <v>1.1020335909388099E-2</v>
      </c>
      <c r="AT8" s="243">
        <f>IF('Vzdialenosti statov'!AT8=0,0,(1+'Susedne staty'!AT8+Jazyk!AT8+Etnikum!AT8)/('Vzdialenosti statov'!AT8)^Parametre!$A$7)</f>
        <v>5.4079781098564428E-2</v>
      </c>
      <c r="AU8" s="243">
        <f>IF('Vzdialenosti statov'!AU8=0,0,(1+'Susedne staty'!AU8+Jazyk!AU8+Etnikum!AU8)/('Vzdialenosti statov'!AU8)^Parametre!$A$7)</f>
        <v>2.3420873707492101E-2</v>
      </c>
      <c r="AV8" s="243">
        <f>IF('Vzdialenosti statov'!AV8=0,0,(1+'Susedne staty'!AV8+Jazyk!AV8+Etnikum!AV8)/('Vzdialenosti statov'!AV8)^Parametre!$A$7)</f>
        <v>3.9820732374990654E-2</v>
      </c>
      <c r="AW8" s="243">
        <f>IF('Vzdialenosti statov'!AW8=0,0,(1+'Susedne staty'!AW8+Jazyk!AW8+Etnikum!AW8)/('Vzdialenosti statov'!AW8)^Parametre!$A$7)</f>
        <v>2.9312785628151844E-2</v>
      </c>
      <c r="AX8" s="243">
        <f>IF('Vzdialenosti statov'!AX8=0,0,(1+'Susedne staty'!AX8+Jazyk!AX8+Etnikum!AX8)/('Vzdialenosti statov'!AX8)^Parametre!$A$7)</f>
        <v>3.3122571467046218E-2</v>
      </c>
      <c r="AY8" s="243">
        <f>IF('Vzdialenosti statov'!AY8=0,0,(1+'Susedne staty'!AY8+Jazyk!AY8+Etnikum!AY8)/('Vzdialenosti statov'!AY8)^Parametre!$A$7)</f>
        <v>2.2526808069882102E-2</v>
      </c>
      <c r="AZ8" s="243">
        <f>IF('Vzdialenosti statov'!AZ8=0,0,(1+'Susedne staty'!AZ8+Jazyk!AZ8+Etnikum!AZ8)/('Vzdialenosti statov'!AZ8)^Parametre!$A$7)</f>
        <v>4.4205303296322912E-2</v>
      </c>
      <c r="BB8" s="243">
        <f t="shared" si="0"/>
        <v>1.7870015552453926</v>
      </c>
    </row>
    <row r="9" spans="1:54" ht="14.25" customHeight="1" x14ac:dyDescent="0.25">
      <c r="A9" s="246" t="s">
        <v>12</v>
      </c>
      <c r="B9" s="243">
        <f>IF('Vzdialenosti statov'!B9=0,0,(1+'Susedne staty'!B9+Jazyk!B9+Etnikum!B9)/('Vzdialenosti statov'!B9)^Parametre!$A$7)</f>
        <v>8.893559563511462E-3</v>
      </c>
      <c r="C9" s="243">
        <f>IF('Vzdialenosti statov'!C9=0,0,(1+'Susedne staty'!C9+Jazyk!C9+Etnikum!C9)/('Vzdialenosti statov'!C9)^Parametre!$A$7)</f>
        <v>0.10837601479372586</v>
      </c>
      <c r="D9" s="243">
        <f>IF('Vzdialenosti statov'!D9=0,0,(1+'Susedne staty'!D9+Jazyk!D9+Etnikum!D9)/('Vzdialenosti statov'!D9)^Parametre!$A$7)</f>
        <v>8.8618813928217702E-3</v>
      </c>
      <c r="E9" s="243">
        <f>IF('Vzdialenosti statov'!E9=0,0,(1+'Susedne staty'!E9+Jazyk!E9+Etnikum!E9)/('Vzdialenosti statov'!E9)^Parametre!$A$7)</f>
        <v>1.3626890046820925E-2</v>
      </c>
      <c r="F9" s="243">
        <f>IF('Vzdialenosti statov'!F9=0,0,(1+'Susedne staty'!F9+Jazyk!F9+Etnikum!F9)/('Vzdialenosti statov'!F9)^Parametre!$A$7)</f>
        <v>3.15121509070782E-2</v>
      </c>
      <c r="G9" s="243">
        <f>IF('Vzdialenosti statov'!G9=0,0,(1+'Susedne staty'!G9+Jazyk!G9+Etnikum!G9)/('Vzdialenosti statov'!G9)^Parametre!$A$7)</f>
        <v>8.731959511237555E-3</v>
      </c>
      <c r="H9" s="243">
        <f>IF('Vzdialenosti statov'!H9=0,0,(1+'Susedne staty'!H9+Jazyk!H9+Etnikum!H9)/('Vzdialenosti statov'!H9)^Parametre!$A$7)</f>
        <v>8.8539790283794356E-3</v>
      </c>
      <c r="I9" s="243">
        <f>IF('Vzdialenosti statov'!I9=0,0,(1+'Susedne staty'!I9+Jazyk!I9+Etnikum!I9)/('Vzdialenosti statov'!I9)^Parametre!$A$7)</f>
        <v>0</v>
      </c>
      <c r="J9" s="243">
        <f>IF('Vzdialenosti statov'!J9=0,0,(1+'Susedne staty'!J9+Jazyk!J9+Etnikum!J9)/('Vzdialenosti statov'!J9)^Parametre!$A$7)</f>
        <v>7.1375569256338272E-3</v>
      </c>
      <c r="K9" s="243">
        <f>IF('Vzdialenosti statov'!K9=0,0,(1+'Susedne staty'!K9+Jazyk!K9+Etnikum!K9)/('Vzdialenosti statov'!K9)^Parametre!$A$7)</f>
        <v>8.8625321773924664E-3</v>
      </c>
      <c r="L9" s="243">
        <f>IF('Vzdialenosti statov'!L9=0,0,(1+'Susedne staty'!L9+Jazyk!L9+Etnikum!L9)/('Vzdialenosti statov'!L9)^Parametre!$A$7)</f>
        <v>8.5475268217073963E-3</v>
      </c>
      <c r="M9" s="243">
        <f>IF('Vzdialenosti statov'!M9=0,0,(1+'Susedne staty'!M9+Jazyk!M9+Etnikum!M9)/('Vzdialenosti statov'!M9)^Parametre!$A$7)</f>
        <v>8.5071914462270925E-3</v>
      </c>
      <c r="N9" s="243">
        <f>IF('Vzdialenosti statov'!N9=0,0,(1+'Susedne staty'!N9+Jazyk!N9+Etnikum!N9)/('Vzdialenosti statov'!N9)^Parametre!$A$7)</f>
        <v>1.3862411109210297E-2</v>
      </c>
      <c r="O9" s="243">
        <f>IF('Vzdialenosti statov'!O9=0,0,(1+'Susedne staty'!O9+Jazyk!O9+Etnikum!O9)/('Vzdialenosti statov'!O9)^Parametre!$A$7)</f>
        <v>8.8872213198552333E-3</v>
      </c>
      <c r="P9" s="243">
        <f>IF('Vzdialenosti statov'!P9=0,0,(1+'Susedne staty'!P9+Jazyk!P9+Etnikum!P9)/('Vzdialenosti statov'!P9)^Parametre!$A$7)</f>
        <v>9.0301488079556624E-3</v>
      </c>
      <c r="Q9" s="243">
        <f>IF('Vzdialenosti statov'!Q9=0,0,(1+'Susedne staty'!Q9+Jazyk!Q9+Etnikum!Q9)/('Vzdialenosti statov'!Q9)^Parametre!$A$7)</f>
        <v>8.9464551114294237E-3</v>
      </c>
      <c r="R9" s="243">
        <f>IF('Vzdialenosti statov'!R9=0,0,(1+'Susedne staty'!R9+Jazyk!R9+Etnikum!R9)/('Vzdialenosti statov'!R9)^Parametre!$A$7)</f>
        <v>7.7403183209441761E-3</v>
      </c>
      <c r="S9" s="243">
        <f>IF('Vzdialenosti statov'!S9=0,0,(1+'Susedne staty'!S9+Jazyk!S9+Etnikum!S9)/('Vzdialenosti statov'!S9)^Parametre!$A$7)</f>
        <v>8.159229168105556E-3</v>
      </c>
      <c r="T9" s="243">
        <f>IF('Vzdialenosti statov'!T9=0,0,(1+'Susedne staty'!T9+Jazyk!T9+Etnikum!T9)/('Vzdialenosti statov'!T9)^Parametre!$A$7)</f>
        <v>9.2761784246377793E-3</v>
      </c>
      <c r="U9" s="243">
        <f>IF('Vzdialenosti statov'!U9=0,0,(1+'Susedne staty'!U9+Jazyk!U9+Etnikum!U9)/('Vzdialenosti statov'!U9)^Parametre!$A$7)</f>
        <v>9.0996029888874702E-3</v>
      </c>
      <c r="V9" s="243">
        <f>IF('Vzdialenosti statov'!V9=0,0,(1+'Susedne staty'!V9+Jazyk!V9+Etnikum!V9)/('Vzdialenosti statov'!V9)^Parametre!$A$7)</f>
        <v>8.66386870812123E-3</v>
      </c>
      <c r="W9" s="243">
        <f>IF('Vzdialenosti statov'!W9=0,0,(1+'Susedne staty'!W9+Jazyk!W9+Etnikum!W9)/('Vzdialenosti statov'!W9)^Parametre!$A$7)</f>
        <v>7.593695245427726E-3</v>
      </c>
      <c r="X9" s="243">
        <f>IF('Vzdialenosti statov'!X9=0,0,(1+'Susedne staty'!X9+Jazyk!X9+Etnikum!X9)/('Vzdialenosti statov'!X9)^Parametre!$A$7)</f>
        <v>1.087807024764614E-2</v>
      </c>
      <c r="Y9" s="243">
        <f>IF('Vzdialenosti statov'!Y9=0,0,(1+'Susedne staty'!Y9+Jazyk!Y9+Etnikum!Y9)/('Vzdialenosti statov'!Y9)^Parametre!$A$7)</f>
        <v>1.4483974430009476E-2</v>
      </c>
      <c r="Z9" s="243">
        <f>IF('Vzdialenosti statov'!Z9=0,0,(1+'Susedne staty'!Z9+Jazyk!Z9+Etnikum!Z9)/('Vzdialenosti statov'!Z9)^Parametre!$A$7)</f>
        <v>9.225162908647876E-3</v>
      </c>
      <c r="AA9" s="243">
        <f>IF('Vzdialenosti statov'!AA9=0,0,(1+'Susedne staty'!AA9+Jazyk!AA9+Etnikum!AA9)/('Vzdialenosti statov'!AA9)^Parametre!$A$7)</f>
        <v>7.397230785052061E-3</v>
      </c>
      <c r="AB9" s="243">
        <f>IF('Vzdialenosti statov'!AB9=0,0,(1+'Susedne staty'!AB9+Jazyk!AB9+Etnikum!AB9)/('Vzdialenosti statov'!AB9)^Parametre!$A$7)</f>
        <v>2.5012587625520628E-2</v>
      </c>
      <c r="AC9" s="243">
        <f>IF('Vzdialenosti statov'!AC9=0,0,(1+'Susedne staty'!AC9+Jazyk!AC9+Etnikum!AC9)/('Vzdialenosti statov'!AC9)^Parametre!$A$7)</f>
        <v>8.6034310510635578E-3</v>
      </c>
      <c r="AD9" s="243">
        <f>IF('Vzdialenosti statov'!AD9=0,0,(1+'Susedne staty'!AD9+Jazyk!AD9+Etnikum!AD9)/('Vzdialenosti statov'!AD9)^Parametre!$A$7)</f>
        <v>8.5715926577728616E-3</v>
      </c>
      <c r="AE9" s="243">
        <f>IF('Vzdialenosti statov'!AE9=0,0,(1+'Susedne staty'!AE9+Jazyk!AE9+Etnikum!AE9)/('Vzdialenosti statov'!AE9)^Parametre!$A$7)</f>
        <v>1.3594822453408019E-2</v>
      </c>
      <c r="AF9" s="243">
        <f>IF('Vzdialenosti statov'!AF9=0,0,(1+'Susedne staty'!AF9+Jazyk!AF9+Etnikum!AF9)/('Vzdialenosti statov'!AF9)^Parametre!$A$7)</f>
        <v>9.0632149689386793E-3</v>
      </c>
      <c r="AG9" s="243">
        <f>IF('Vzdialenosti statov'!AG9=0,0,(1+'Susedne staty'!AG9+Jazyk!AG9+Etnikum!AG9)/('Vzdialenosti statov'!AG9)^Parametre!$A$7)</f>
        <v>2.3316849936750636E-2</v>
      </c>
      <c r="AH9" s="243">
        <f>IF('Vzdialenosti statov'!AH9=0,0,(1+'Susedne staty'!AH9+Jazyk!AH9+Etnikum!AH9)/('Vzdialenosti statov'!AH9)^Parametre!$A$7)</f>
        <v>8.9394959191838892E-3</v>
      </c>
      <c r="AI9" s="243">
        <f>IF('Vzdialenosti statov'!AI9=0,0,(1+'Susedne staty'!AI9+Jazyk!AI9+Etnikum!AI9)/('Vzdialenosti statov'!AI9)^Parametre!$A$7)</f>
        <v>8.8060895226974023E-3</v>
      </c>
      <c r="AJ9" s="243">
        <f>IF('Vzdialenosti statov'!AJ9=0,0,(1+'Susedne staty'!AJ9+Jazyk!AJ9+Etnikum!AJ9)/('Vzdialenosti statov'!AJ9)^Parametre!$A$7)</f>
        <v>1.0462197286226238E-2</v>
      </c>
      <c r="AK9" s="243">
        <f>IF('Vzdialenosti statov'!AK9=0,0,(1+'Susedne staty'!AK9+Jazyk!AK9+Etnikum!AK9)/('Vzdialenosti statov'!AK9)^Parametre!$A$7)</f>
        <v>8.7408246281201855E-3</v>
      </c>
      <c r="AL9" s="243">
        <f>IF('Vzdialenosti statov'!AL9=0,0,(1+'Susedne staty'!AL9+Jazyk!AL9+Etnikum!AL9)/('Vzdialenosti statov'!AL9)^Parametre!$A$7)</f>
        <v>1.7021341132950028E-2</v>
      </c>
      <c r="AM9" s="243">
        <f>IF('Vzdialenosti statov'!AM9=0,0,(1+'Susedne staty'!AM9+Jazyk!AM9+Etnikum!AM9)/('Vzdialenosti statov'!AM9)^Parametre!$A$7)</f>
        <v>1.1836980566441462E-2</v>
      </c>
      <c r="AN9" s="243">
        <f>IF('Vzdialenosti statov'!AN9=0,0,(1+'Susedne staty'!AN9+Jazyk!AN9+Etnikum!AN9)/('Vzdialenosti statov'!AN9)^Parametre!$A$7)</f>
        <v>1.0871834358757814E-2</v>
      </c>
      <c r="AO9" s="243">
        <f>IF('Vzdialenosti statov'!AO9=0,0,(1+'Susedne staty'!AO9+Jazyk!AO9+Etnikum!AO9)/('Vzdialenosti statov'!AO9)^Parametre!$A$7)</f>
        <v>7.6401529199856388E-3</v>
      </c>
      <c r="AP9" s="243">
        <f>IF('Vzdialenosti statov'!AP9=0,0,(1+'Susedne staty'!AP9+Jazyk!AP9+Etnikum!AP9)/('Vzdialenosti statov'!AP9)^Parametre!$A$7)</f>
        <v>8.7781935131136263E-3</v>
      </c>
      <c r="AQ9" s="243">
        <f>IF('Vzdialenosti statov'!AQ9=0,0,(1+'Susedne staty'!AQ9+Jazyk!AQ9+Etnikum!AQ9)/('Vzdialenosti statov'!AQ9)^Parametre!$A$7)</f>
        <v>8.931469784848255E-3</v>
      </c>
      <c r="AR9" s="243">
        <f>IF('Vzdialenosti statov'!AR9=0,0,(1+'Susedne staty'!AR9+Jazyk!AR9+Etnikum!AR9)/('Vzdialenosti statov'!AR9)^Parametre!$A$7)</f>
        <v>9.1285305264470189E-3</v>
      </c>
      <c r="AS9" s="243">
        <f>IF('Vzdialenosti statov'!AS9=0,0,(1+'Susedne staty'!AS9+Jazyk!AS9+Etnikum!AS9)/('Vzdialenosti statov'!AS9)^Parametre!$A$7)</f>
        <v>1.0867998818156489E-2</v>
      </c>
      <c r="AT9" s="243">
        <f>IF('Vzdialenosti statov'!AT9=0,0,(1+'Susedne staty'!AT9+Jazyk!AT9+Etnikum!AT9)/('Vzdialenosti statov'!AT9)^Parametre!$A$7)</f>
        <v>8.8225212902423716E-3</v>
      </c>
      <c r="AU9" s="243">
        <f>IF('Vzdialenosti statov'!AU9=0,0,(1+'Susedne staty'!AU9+Jazyk!AU9+Etnikum!AU9)/('Vzdialenosti statov'!AU9)^Parametre!$A$7)</f>
        <v>1.9127286813181002E-2</v>
      </c>
      <c r="AV9" s="243">
        <f>IF('Vzdialenosti statov'!AV9=0,0,(1+'Susedne staty'!AV9+Jazyk!AV9+Etnikum!AV9)/('Vzdialenosti statov'!AV9)^Parametre!$A$7)</f>
        <v>1.3621652315646753E-2</v>
      </c>
      <c r="AW9" s="243">
        <f>IF('Vzdialenosti statov'!AW9=0,0,(1+'Susedne staty'!AW9+Jazyk!AW9+Etnikum!AW9)/('Vzdialenosti statov'!AW9)^Parametre!$A$7)</f>
        <v>8.6404447645857373E-3</v>
      </c>
      <c r="AX9" s="243">
        <f>IF('Vzdialenosti statov'!AX9=0,0,(1+'Susedne staty'!AX9+Jazyk!AX9+Etnikum!AX9)/('Vzdialenosti statov'!AX9)^Parametre!$A$7)</f>
        <v>1.1349299342126029E-2</v>
      </c>
      <c r="AY9" s="243">
        <f>IF('Vzdialenosti statov'!AY9=0,0,(1+'Susedne staty'!AY9+Jazyk!AY9+Etnikum!AY9)/('Vzdialenosti statov'!AY9)^Parametre!$A$7)</f>
        <v>8.5402795436044787E-3</v>
      </c>
      <c r="AZ9" s="243">
        <f>IF('Vzdialenosti statov'!AZ9=0,0,(1+'Susedne staty'!AZ9+Jazyk!AZ9+Etnikum!AZ9)/('Vzdialenosti statov'!AZ9)^Parametre!$A$7)</f>
        <v>8.5271666787596311E-3</v>
      </c>
      <c r="BB9" s="243">
        <f t="shared" si="0"/>
        <v>0.64397106860899456</v>
      </c>
    </row>
    <row r="10" spans="1:54" ht="14.25" customHeight="1" x14ac:dyDescent="0.25">
      <c r="A10" s="245" t="s">
        <v>13</v>
      </c>
      <c r="B10" s="243">
        <f>IF('Vzdialenosti statov'!B10=0,0,(1+'Susedne staty'!B10+Jazyk!B10+Etnikum!B10)/('Vzdialenosti statov'!B10)^Parametre!$A$7)</f>
        <v>1.1917909936703492E-2</v>
      </c>
      <c r="C10" s="243">
        <f>IF('Vzdialenosti statov'!C10=0,0,(1+'Susedne staty'!C10+Jazyk!C10+Etnikum!C10)/('Vzdialenosti statov'!C10)^Parametre!$A$7)</f>
        <v>7.2743030213589296E-3</v>
      </c>
      <c r="D10" s="243">
        <f>IF('Vzdialenosti statov'!D10=0,0,(1+'Susedne staty'!D10+Jazyk!D10+Etnikum!D10)/('Vzdialenosti statov'!D10)^Parametre!$A$7)</f>
        <v>1.156708012063472E-2</v>
      </c>
      <c r="E10" s="243">
        <f>IF('Vzdialenosti statov'!E10=0,0,(1+'Susedne staty'!E10+Jazyk!E10+Etnikum!E10)/('Vzdialenosti statov'!E10)^Parametre!$A$7)</f>
        <v>1.1450600204379159E-2</v>
      </c>
      <c r="F10" s="243">
        <f>IF('Vzdialenosti statov'!F10=0,0,(1+'Susedne staty'!F10+Jazyk!F10+Etnikum!F10)/('Vzdialenosti statov'!F10)^Parametre!$A$7)</f>
        <v>7.7540234313845571E-3</v>
      </c>
      <c r="G10" s="243">
        <f>IF('Vzdialenosti statov'!G10=0,0,(1+'Susedne staty'!G10+Jazyk!G10+Etnikum!G10)/('Vzdialenosti statov'!G10)^Parametre!$A$7)</f>
        <v>1.2339793576378178E-2</v>
      </c>
      <c r="H10" s="243">
        <f>IF('Vzdialenosti statov'!H10=0,0,(1+'Susedne staty'!H10+Jazyk!H10+Etnikum!H10)/('Vzdialenosti statov'!H10)^Parametre!$A$7)</f>
        <v>1.1980189644476759E-2</v>
      </c>
      <c r="I10" s="243">
        <f>IF('Vzdialenosti statov'!I10=0,0,(1+'Susedne staty'!I10+Jazyk!I10+Etnikum!I10)/('Vzdialenosti statov'!I10)^Parametre!$A$7)</f>
        <v>7.1375569256338272E-3</v>
      </c>
      <c r="J10" s="243">
        <f>IF('Vzdialenosti statov'!J10=0,0,(1+'Susedne staty'!J10+Jazyk!J10+Etnikum!J10)/('Vzdialenosti statov'!J10)^Parametre!$A$7)</f>
        <v>0</v>
      </c>
      <c r="K10" s="243">
        <f>IF('Vzdialenosti statov'!K10=0,0,(1+'Susedne staty'!K10+Jazyk!K10+Etnikum!K10)/('Vzdialenosti statov'!K10)^Parametre!$A$7)</f>
        <v>1.1925950302985882E-2</v>
      </c>
      <c r="L10" s="243">
        <f>IF('Vzdialenosti statov'!L10=0,0,(1+'Susedne staty'!L10+Jazyk!L10+Etnikum!L10)/('Vzdialenosti statov'!L10)^Parametre!$A$7)</f>
        <v>1.2834221369180306E-2</v>
      </c>
      <c r="M10" s="243">
        <f>IF('Vzdialenosti statov'!M10=0,0,(1+'Susedne staty'!M10+Jazyk!M10+Etnikum!M10)/('Vzdialenosti statov'!M10)^Parametre!$A$7)</f>
        <v>1.2952259562375999E-2</v>
      </c>
      <c r="N10" s="243">
        <f>IF('Vzdialenosti statov'!N10=0,0,(1+'Susedne staty'!N10+Jazyk!N10+Etnikum!N10)/('Vzdialenosti statov'!N10)^Parametre!$A$7)</f>
        <v>1.1165269964796594E-2</v>
      </c>
      <c r="O10" s="243">
        <f>IF('Vzdialenosti statov'!O10=0,0,(1+'Susedne staty'!O10+Jazyk!O10+Etnikum!O10)/('Vzdialenosti statov'!O10)^Parametre!$A$7)</f>
        <v>1.1940760293176804E-2</v>
      </c>
      <c r="P10" s="243">
        <f>IF('Vzdialenosti statov'!P10=0,0,(1+'Susedne staty'!P10+Jazyk!P10+Etnikum!P10)/('Vzdialenosti statov'!P10)^Parametre!$A$7)</f>
        <v>1.1557766822103313E-2</v>
      </c>
      <c r="Q10" s="243">
        <f>IF('Vzdialenosti statov'!Q10=0,0,(1+'Susedne staty'!Q10+Jazyk!Q10+Etnikum!Q10)/('Vzdialenosti statov'!Q10)^Parametre!$A$7)</f>
        <v>1.1776455600288664E-2</v>
      </c>
      <c r="R10" s="243">
        <f>IF('Vzdialenosti statov'!R10=0,0,(1+'Susedne staty'!R10+Jazyk!R10+Etnikum!R10)/('Vzdialenosti statov'!R10)^Parametre!$A$7)</f>
        <v>3.6614748672553578E-2</v>
      </c>
      <c r="S10" s="243">
        <f>IF('Vzdialenosti statov'!S10=0,0,(1+'Susedne staty'!S10+Jazyk!S10+Etnikum!S10)/('Vzdialenosti statov'!S10)^Parametre!$A$7)</f>
        <v>1.4724857929320113E-2</v>
      </c>
      <c r="T10" s="243">
        <f>IF('Vzdialenosti statov'!T10=0,0,(1+'Susedne staty'!T10+Jazyk!T10+Etnikum!T10)/('Vzdialenosti statov'!T10)^Parametre!$A$7)</f>
        <v>1.1070742333760252E-2</v>
      </c>
      <c r="U10" s="243">
        <f>IF('Vzdialenosti statov'!U10=0,0,(1+'Susedne staty'!U10+Jazyk!U10+Etnikum!U10)/('Vzdialenosti statov'!U10)^Parametre!$A$7)</f>
        <v>1.1339275183607707E-2</v>
      </c>
      <c r="V10" s="243">
        <f>IF('Vzdialenosti statov'!V10=0,0,(1+'Susedne staty'!V10+Jazyk!V10+Etnikum!V10)/('Vzdialenosti statov'!V10)^Parametre!$A$7)</f>
        <v>1.2579492135472273E-2</v>
      </c>
      <c r="W10" s="243">
        <f>IF('Vzdialenosti statov'!W10=0,0,(1+'Susedne staty'!W10+Jazyk!W10+Etnikum!W10)/('Vzdialenosti statov'!W10)^Parametre!$A$7)</f>
        <v>1.8117220430261989E-2</v>
      </c>
      <c r="X10" s="243">
        <f>IF('Vzdialenosti statov'!X10=0,0,(1+'Susedne staty'!X10+Jazyk!X10+Etnikum!X10)/('Vzdialenosti statov'!X10)^Parametre!$A$7)</f>
        <v>9.4337523663354707E-3</v>
      </c>
      <c r="Y10" s="243">
        <f>IF('Vzdialenosti statov'!Y10=0,0,(1+'Susedne staty'!Y10+Jazyk!Y10+Etnikum!Y10)/('Vzdialenosti statov'!Y10)^Parametre!$A$7)</f>
        <v>1.5483339419806584E-2</v>
      </c>
      <c r="Z10" s="243">
        <f>IF('Vzdialenosti statov'!Z10=0,0,(1+'Susedne staty'!Z10+Jazyk!Z10+Etnikum!Z10)/('Vzdialenosti statov'!Z10)^Parametre!$A$7)</f>
        <v>1.1255225220168226E-2</v>
      </c>
      <c r="AA10" s="243">
        <f>IF('Vzdialenosti statov'!AA10=0,0,(1+'Susedne staty'!AA10+Jazyk!AA10+Etnikum!AA10)/('Vzdialenosti statov'!AA10)^Parametre!$A$7)</f>
        <v>2.1727530455021418E-2</v>
      </c>
      <c r="AB10" s="243">
        <f>IF('Vzdialenosti statov'!AB10=0,0,(1+'Susedne staty'!AB10+Jazyk!AB10+Etnikum!AB10)/('Vzdialenosti statov'!AB10)^Parametre!$A$7)</f>
        <v>8.5653961119398474E-3</v>
      </c>
      <c r="AC10" s="243">
        <f>IF('Vzdialenosti statov'!AC10=0,0,(1+'Susedne staty'!AC10+Jazyk!AC10+Etnikum!AC10)/('Vzdialenosti statov'!AC10)^Parametre!$A$7)</f>
        <v>1.2669408088242427E-2</v>
      </c>
      <c r="AD10" s="243">
        <f>IF('Vzdialenosti statov'!AD10=0,0,(1+'Susedne staty'!AD10+Jazyk!AD10+Etnikum!AD10)/('Vzdialenosti statov'!AD10)^Parametre!$A$7)</f>
        <v>1.2763785072514418E-2</v>
      </c>
      <c r="AE10" s="243">
        <f>IF('Vzdialenosti statov'!AE10=0,0,(1+'Susedne staty'!AE10+Jazyk!AE10+Etnikum!AE10)/('Vzdialenosti statov'!AE10)^Parametre!$A$7)</f>
        <v>1.1498195657863924E-2</v>
      </c>
      <c r="AF10" s="243">
        <f>IF('Vzdialenosti statov'!AF10=0,0,(1+'Susedne staty'!AF10+Jazyk!AF10+Etnikum!AF10)/('Vzdialenosti statov'!AF10)^Parametre!$A$7)</f>
        <v>1.2114752641871852E-2</v>
      </c>
      <c r="AG10" s="243">
        <f>IF('Vzdialenosti statov'!AG10=0,0,(1+'Susedne staty'!AG10+Jazyk!AG10+Etnikum!AG10)/('Vzdialenosti statov'!AG10)^Parametre!$A$7)</f>
        <v>8.8299644162113441E-3</v>
      </c>
      <c r="AH10" s="243">
        <f>IF('Vzdialenosti statov'!AH10=0,0,(1+'Susedne staty'!AH10+Jazyk!AH10+Etnikum!AH10)/('Vzdialenosti statov'!AH10)^Parametre!$A$7)</f>
        <v>1.1765894745622328E-2</v>
      </c>
      <c r="AI10" s="243">
        <f>IF('Vzdialenosti statov'!AI10=0,0,(1+'Susedne staty'!AI10+Jazyk!AI10+Etnikum!AI10)/('Vzdialenosti statov'!AI10)^Parametre!$A$7)</f>
        <v>1.2046654031275186E-2</v>
      </c>
      <c r="AJ10" s="243">
        <f>IF('Vzdialenosti statov'!AJ10=0,0,(1+'Susedne staty'!AJ10+Jazyk!AJ10+Etnikum!AJ10)/('Vzdialenosti statov'!AJ10)^Parametre!$A$7)</f>
        <v>1.4194823651274798E-2</v>
      </c>
      <c r="AK10" s="243">
        <f>IF('Vzdialenosti statov'!AK10=0,0,(1+'Susedne staty'!AK10+Jazyk!AK10+Etnikum!AK10)/('Vzdialenosti statov'!AK10)^Parametre!$A$7)</f>
        <v>1.2272026582832753E-2</v>
      </c>
      <c r="AL10" s="243">
        <f>IF('Vzdialenosti statov'!AL10=0,0,(1+'Susedne staty'!AL10+Jazyk!AL10+Etnikum!AL10)/('Vzdialenosti statov'!AL10)^Parametre!$A$7)</f>
        <v>1.0450022545164209E-2</v>
      </c>
      <c r="AM10" s="243">
        <f>IF('Vzdialenosti statov'!AM10=0,0,(1+'Susedne staty'!AM10+Jazyk!AM10+Etnikum!AM10)/('Vzdialenosti statov'!AM10)^Parametre!$A$7)</f>
        <v>1.1836980566441462E-2</v>
      </c>
      <c r="AN10" s="243">
        <f>IF('Vzdialenosti statov'!AN10=0,0,(1+'Susedne staty'!AN10+Jazyk!AN10+Etnikum!AN10)/('Vzdialenosti statov'!AN10)^Parametre!$A$7)</f>
        <v>1.2426502946834663E-2</v>
      </c>
      <c r="AO10" s="243">
        <f>IF('Vzdialenosti statov'!AO10=0,0,(1+'Susedne staty'!AO10+Jazyk!AO10+Etnikum!AO10)/('Vzdialenosti statov'!AO10)^Parametre!$A$7)</f>
        <v>3.7434022188485676E-2</v>
      </c>
      <c r="AP10" s="243">
        <f>IF('Vzdialenosti statov'!AP10=0,0,(1+'Susedne staty'!AP10+Jazyk!AP10+Etnikum!AP10)/('Vzdialenosti statov'!AP10)^Parametre!$A$7)</f>
        <v>1.2184561982839773E-2</v>
      </c>
      <c r="AQ10" s="243">
        <f>IF('Vzdialenosti statov'!AQ10=0,0,(1+'Susedne staty'!AQ10+Jazyk!AQ10+Etnikum!AQ10)/('Vzdialenosti statov'!AQ10)^Parametre!$A$7)</f>
        <v>1.1807231298019038E-2</v>
      </c>
      <c r="AR10" s="243">
        <f>IF('Vzdialenosti statov'!AR10=0,0,(1+'Susedne staty'!AR10+Jazyk!AR10+Etnikum!AR10)/('Vzdialenosti statov'!AR10)^Parametre!$A$7)</f>
        <v>1.133790491719993E-2</v>
      </c>
      <c r="AS10" s="243">
        <f>IF('Vzdialenosti statov'!AS10=0,0,(1+'Susedne staty'!AS10+Jazyk!AS10+Etnikum!AS10)/('Vzdialenosti statov'!AS10)^Parametre!$A$7)</f>
        <v>1.3899200334056819E-2</v>
      </c>
      <c r="AT10" s="243">
        <f>IF('Vzdialenosti statov'!AT10=0,0,(1+'Susedne staty'!AT10+Jazyk!AT10+Etnikum!AT10)/('Vzdialenosti statov'!AT10)^Parametre!$A$7)</f>
        <v>1.2086677356988346E-2</v>
      </c>
      <c r="AU10" s="243">
        <f>IF('Vzdialenosti statov'!AU10=0,0,(1+'Susedne staty'!AU10+Jazyk!AU10+Etnikum!AU10)/('Vzdialenosti statov'!AU10)^Parametre!$A$7)</f>
        <v>1.0667408575174571E-2</v>
      </c>
      <c r="AV10" s="243">
        <f>IF('Vzdialenosti statov'!AV10=0,0,(1+'Susedne staty'!AV10+Jazyk!AV10+Etnikum!AV10)/('Vzdialenosti statov'!AV10)^Parametre!$A$7)</f>
        <v>1.1473942461682853E-2</v>
      </c>
      <c r="AW10" s="243">
        <f>IF('Vzdialenosti statov'!AW10=0,0,(1+'Susedne staty'!AW10+Jazyk!AW10+Etnikum!AW10)/('Vzdialenosti statov'!AW10)^Parametre!$A$7)</f>
        <v>1.2521284710251176E-2</v>
      </c>
      <c r="AX10" s="243">
        <f>IF('Vzdialenosti statov'!AX10=0,0,(1+'Susedne staty'!AX10+Jazyk!AX10+Etnikum!AX10)/('Vzdialenosti statov'!AX10)^Parametre!$A$7)</f>
        <v>1.1496607420592251E-2</v>
      </c>
      <c r="AY10" s="243">
        <f>IF('Vzdialenosti statov'!AY10=0,0,(1+'Susedne staty'!AY10+Jazyk!AY10+Etnikum!AY10)/('Vzdialenosti statov'!AY10)^Parametre!$A$7)</f>
        <v>1.2964521155517711E-2</v>
      </c>
      <c r="AZ10" s="243">
        <f>IF('Vzdialenosti statov'!AZ10=0,0,(1+'Susedne staty'!AZ10+Jazyk!AZ10+Etnikum!AZ10)/('Vzdialenosti statov'!AZ10)^Parametre!$A$7)</f>
        <v>1.2967562015519867E-2</v>
      </c>
      <c r="BB10" s="243">
        <f t="shared" si="0"/>
        <v>0.65019565639658183</v>
      </c>
    </row>
    <row r="11" spans="1:54" ht="14.25" customHeight="1" x14ac:dyDescent="0.25">
      <c r="A11" s="246" t="s">
        <v>14</v>
      </c>
      <c r="B11" s="243">
        <f>IF('Vzdialenosti statov'!B11=0,0,(1+'Susedne staty'!B11+Jazyk!B11+Etnikum!B11)/('Vzdialenosti statov'!B11)^Parametre!$A$7)</f>
        <v>2.3258958968575237E-2</v>
      </c>
      <c r="C11" s="243">
        <f>IF('Vzdialenosti statov'!C11=0,0,(1+'Susedne staty'!C11+Jazyk!C11+Etnikum!C11)/('Vzdialenosti statov'!C11)^Parametre!$A$7)</f>
        <v>8.922200702516923E-3</v>
      </c>
      <c r="D11" s="243">
        <f>IF('Vzdialenosti statov'!D11=0,0,(1+'Susedne staty'!D11+Jazyk!D11+Etnikum!D11)/('Vzdialenosti statov'!D11)^Parametre!$A$7)</f>
        <v>1.0411660873392037E-2</v>
      </c>
      <c r="E11" s="243">
        <f>IF('Vzdialenosti statov'!E11=0,0,(1+'Susedne staty'!E11+Jazyk!E11+Etnikum!E11)/('Vzdialenosti statov'!E11)^Parametre!$A$7)</f>
        <v>4.6528883785362601E-2</v>
      </c>
      <c r="F11" s="243">
        <f>IF('Vzdialenosti statov'!F11=0,0,(1+'Susedne staty'!F11+Jazyk!F11+Etnikum!F11)/('Vzdialenosti statov'!F11)^Parametre!$A$7)</f>
        <v>1.016949912114553E-2</v>
      </c>
      <c r="G11" s="243">
        <f>IF('Vzdialenosti statov'!G11=0,0,(1+'Susedne staty'!G11+Jazyk!G11+Etnikum!G11)/('Vzdialenosti statov'!G11)^Parametre!$A$7)</f>
        <v>2.3023635302375427E-2</v>
      </c>
      <c r="H11" s="243">
        <f>IF('Vzdialenosti statov'!H11=0,0,(1+'Susedne staty'!H11+Jazyk!H11+Etnikum!H11)/('Vzdialenosti statov'!H11)^Parametre!$A$7)</f>
        <v>3.4927052443105365E-2</v>
      </c>
      <c r="I11" s="243">
        <f>IF('Vzdialenosti statov'!I11=0,0,(1+'Susedne staty'!I11+Jazyk!I11+Etnikum!I11)/('Vzdialenosti statov'!I11)^Parametre!$A$7)</f>
        <v>8.8625321773924664E-3</v>
      </c>
      <c r="J11" s="243">
        <f>IF('Vzdialenosti statov'!J11=0,0,(1+'Susedne staty'!J11+Jazyk!J11+Etnikum!J11)/('Vzdialenosti statov'!J11)^Parametre!$A$7)</f>
        <v>1.1925950302985882E-2</v>
      </c>
      <c r="K11" s="243">
        <f>IF('Vzdialenosti statov'!K11=0,0,(1+'Susedne staty'!K11+Jazyk!K11+Etnikum!K11)/('Vzdialenosti statov'!K11)^Parametre!$A$7)</f>
        <v>0</v>
      </c>
      <c r="L11" s="243">
        <f>IF('Vzdialenosti statov'!L11=0,0,(1+'Susedne staty'!L11+Jazyk!L11+Etnikum!L11)/('Vzdialenosti statov'!L11)^Parametre!$A$7)</f>
        <v>5.006512702525124E-2</v>
      </c>
      <c r="M11" s="243">
        <f>IF('Vzdialenosti statov'!M11=0,0,(1+'Susedne staty'!M11+Jazyk!M11+Etnikum!M11)/('Vzdialenosti statov'!M11)^Parametre!$A$7)</f>
        <v>5.9859852566322459E-2</v>
      </c>
      <c r="N11" s="243">
        <f>IF('Vzdialenosti statov'!N11=0,0,(1+'Susedne staty'!N11+Jazyk!N11+Etnikum!N11)/('Vzdialenosti statov'!N11)^Parametre!$A$7)</f>
        <v>2.8580645857813461E-2</v>
      </c>
      <c r="O11" s="243">
        <f>IF('Vzdialenosti statov'!O11=0,0,(1+'Susedne staty'!O11+Jazyk!O11+Etnikum!O11)/('Vzdialenosti statov'!O11)^Parametre!$A$7)</f>
        <v>2.1744526130796134E-2</v>
      </c>
      <c r="P11" s="243">
        <f>IF('Vzdialenosti statov'!P11=0,0,(1+'Susedne staty'!P11+Jazyk!P11+Etnikum!P11)/('Vzdialenosti statov'!P11)^Parametre!$A$7)</f>
        <v>5.4063943644834689E-2</v>
      </c>
      <c r="Q11" s="243">
        <f>IF('Vzdialenosti statov'!Q11=0,0,(1+'Susedne staty'!Q11+Jazyk!Q11+Etnikum!Q11)/('Vzdialenosti statov'!Q11)^Parametre!$A$7)</f>
        <v>2.7697643198405068E-2</v>
      </c>
      <c r="R11" s="243">
        <f>IF('Vzdialenosti statov'!R11=0,0,(1+'Susedne staty'!R11+Jazyk!R11+Etnikum!R11)/('Vzdialenosti statov'!R11)^Parametre!$A$7)</f>
        <v>1.5098093919528974E-2</v>
      </c>
      <c r="S11" s="243">
        <f>IF('Vzdialenosti statov'!S11=0,0,(1+'Susedne staty'!S11+Jazyk!S11+Etnikum!S11)/('Vzdialenosti statov'!S11)^Parametre!$A$7)</f>
        <v>1.5274404610586767E-2</v>
      </c>
      <c r="T11" s="243">
        <f>IF('Vzdialenosti statov'!T11=0,0,(1+'Susedne staty'!T11+Jazyk!T11+Etnikum!T11)/('Vzdialenosti statov'!T11)^Parametre!$A$7)</f>
        <v>3.6451360146350219E-2</v>
      </c>
      <c r="U11" s="243">
        <f>IF('Vzdialenosti statov'!U11=0,0,(1+'Susedne staty'!U11+Jazyk!U11+Etnikum!U11)/('Vzdialenosti statov'!U11)^Parametre!$A$7)</f>
        <v>5.6309876916334281E-2</v>
      </c>
      <c r="V11" s="243">
        <f>IF('Vzdialenosti statov'!V11=0,0,(1+'Susedne staty'!V11+Jazyk!V11+Etnikum!V11)/('Vzdialenosti statov'!V11)^Parametre!$A$7)</f>
        <v>1.7085531976389699E-2</v>
      </c>
      <c r="W11" s="243">
        <f>IF('Vzdialenosti statov'!W11=0,0,(1+'Susedne staty'!W11+Jazyk!W11+Etnikum!W11)/('Vzdialenosti statov'!W11)^Parametre!$A$7)</f>
        <v>1.0749208820165099E-2</v>
      </c>
      <c r="X11" s="243">
        <f>IF('Vzdialenosti statov'!X11=0,0,(1+'Susedne staty'!X11+Jazyk!X11+Etnikum!X11)/('Vzdialenosti statov'!X11)^Parametre!$A$7)</f>
        <v>1.2667468870512297E-2</v>
      </c>
      <c r="Y11" s="243">
        <f>IF('Vzdialenosti statov'!Y11=0,0,(1+'Susedne staty'!Y11+Jazyk!Y11+Etnikum!Y11)/('Vzdialenosti statov'!Y11)^Parametre!$A$7)</f>
        <v>1.5805547649583574E-2</v>
      </c>
      <c r="Z11" s="243">
        <f>IF('Vzdialenosti statov'!Z11=0,0,(1+'Susedne staty'!Z11+Jazyk!Z11+Etnikum!Z11)/('Vzdialenosti statov'!Z11)^Parametre!$A$7)</f>
        <v>1.5205406234362326E-2</v>
      </c>
      <c r="AA11" s="243">
        <f>IF('Vzdialenosti statov'!AA11=0,0,(1+'Susedne staty'!AA11+Jazyk!AA11+Etnikum!AA11)/('Vzdialenosti statov'!AA11)^Parametre!$A$7)</f>
        <v>1.1020188688823257E-2</v>
      </c>
      <c r="AB11" s="243">
        <f>IF('Vzdialenosti statov'!AB11=0,0,(1+'Susedne staty'!AB11+Jazyk!AB11+Etnikum!AB11)/('Vzdialenosti statov'!AB11)^Parametre!$A$7)</f>
        <v>1.1274107621067878E-2</v>
      </c>
      <c r="AC11" s="243">
        <f>IF('Vzdialenosti statov'!AC11=0,0,(1+'Susedne staty'!AC11+Jazyk!AC11+Etnikum!AC11)/('Vzdialenosti statov'!AC11)^Parametre!$A$7)</f>
        <v>3.3202807721573052E-2</v>
      </c>
      <c r="AD11" s="243">
        <f>IF('Vzdialenosti statov'!AD11=0,0,(1+'Susedne staty'!AD11+Jazyk!AD11+Etnikum!AD11)/('Vzdialenosti statov'!AD11)^Parametre!$A$7)</f>
        <v>3.2868251184644877E-2</v>
      </c>
      <c r="AE11" s="243">
        <f>IF('Vzdialenosti statov'!AE11=0,0,(1+'Susedne staty'!AE11+Jazyk!AE11+Etnikum!AE11)/('Vzdialenosti statov'!AE11)^Parametre!$A$7)</f>
        <v>4.560100536367958E-2</v>
      </c>
      <c r="AF11" s="243">
        <f>IF('Vzdialenosti statov'!AF11=0,0,(1+'Susedne staty'!AF11+Jazyk!AF11+Etnikum!AF11)/('Vzdialenosti statov'!AF11)^Parametre!$A$7)</f>
        <v>2.8611044341047352E-2</v>
      </c>
      <c r="AG11" s="243">
        <f>IF('Vzdialenosti statov'!AG11=0,0,(1+'Susedne staty'!AG11+Jazyk!AG11+Etnikum!AG11)/('Vzdialenosti statov'!AG11)^Parametre!$A$7)</f>
        <v>1.048450758542299E-2</v>
      </c>
      <c r="AH11" s="243">
        <f>IF('Vzdialenosti statov'!AH11=0,0,(1+'Susedne staty'!AH11+Jazyk!AH11+Etnikum!AH11)/('Vzdialenosti statov'!AH11)^Parametre!$A$7)</f>
        <v>9.4218164634666632E-2</v>
      </c>
      <c r="AI11" s="243">
        <f>IF('Vzdialenosti statov'!AI11=0,0,(1+'Susedne staty'!AI11+Jazyk!AI11+Etnikum!AI11)/('Vzdialenosti statov'!AI11)^Parametre!$A$7)</f>
        <v>9.208282707900857E-2</v>
      </c>
      <c r="AJ11" s="243">
        <f>IF('Vzdialenosti statov'!AJ11=0,0,(1+'Susedne staty'!AJ11+Jazyk!AJ11+Etnikum!AJ11)/('Vzdialenosti statov'!AJ11)^Parametre!$A$7)</f>
        <v>9.3156613288857323E-3</v>
      </c>
      <c r="AK11" s="243">
        <f>IF('Vzdialenosti statov'!AK11=0,0,(1+'Susedne staty'!AK11+Jazyk!AK11+Etnikum!AK11)/('Vzdialenosti statov'!AK11)^Parametre!$A$7)</f>
        <v>3.553816453737816E-2</v>
      </c>
      <c r="AL11" s="243">
        <f>IF('Vzdialenosti statov'!AL11=0,0,(1+'Susedne staty'!AL11+Jazyk!AL11+Etnikum!AL11)/('Vzdialenosti statov'!AL11)^Parametre!$A$7)</f>
        <v>2.0941179989286456E-2</v>
      </c>
      <c r="AM11" s="243">
        <f>IF('Vzdialenosti statov'!AM11=0,0,(1+'Susedne staty'!AM11+Jazyk!AM11+Etnikum!AM11)/('Vzdialenosti statov'!AM11)^Parametre!$A$7)</f>
        <v>3.8914194225515245E-2</v>
      </c>
      <c r="AN11" s="243">
        <f>IF('Vzdialenosti statov'!AN11=0,0,(1+'Susedne staty'!AN11+Jazyk!AN11+Etnikum!AN11)/('Vzdialenosti statov'!AN11)^Parametre!$A$7)</f>
        <v>2.524841991653216E-2</v>
      </c>
      <c r="AO11" s="243">
        <f>IF('Vzdialenosti statov'!AO11=0,0,(1+'Susedne staty'!AO11+Jazyk!AO11+Etnikum!AO11)/('Vzdialenosti statov'!AO11)^Parametre!$A$7)</f>
        <v>1.4099829107581882E-2</v>
      </c>
      <c r="AP11" s="243">
        <f>IF('Vzdialenosti statov'!AP11=0,0,(1+'Susedne staty'!AP11+Jazyk!AP11+Etnikum!AP11)/('Vzdialenosti statov'!AP11)^Parametre!$A$7)</f>
        <v>3.0307483520336832E-2</v>
      </c>
      <c r="AQ11" s="243">
        <f>IF('Vzdialenosti statov'!AQ11=0,0,(1+'Susedne staty'!AQ11+Jazyk!AQ11+Etnikum!AQ11)/('Vzdialenosti statov'!AQ11)^Parametre!$A$7)</f>
        <v>2.9027239896919219E-2</v>
      </c>
      <c r="AR11" s="243">
        <f>IF('Vzdialenosti statov'!AR11=0,0,(1+'Susedne staty'!AR11+Jazyk!AR11+Etnikum!AR11)/('Vzdialenosti statov'!AR11)^Parametre!$A$7)</f>
        <v>4.3842110389163171E-2</v>
      </c>
      <c r="AS11" s="243">
        <f>IF('Vzdialenosti statov'!AS11=0,0,(1+'Susedne staty'!AS11+Jazyk!AS11+Etnikum!AS11)/('Vzdialenosti statov'!AS11)^Parametre!$A$7)</f>
        <v>1.4445751683611445E-2</v>
      </c>
      <c r="AT11" s="243">
        <f>IF('Vzdialenosti statov'!AT11=0,0,(1+'Susedne staty'!AT11+Jazyk!AT11+Etnikum!AT11)/('Vzdialenosti statov'!AT11)^Parametre!$A$7)</f>
        <v>2.5119602848151568E-2</v>
      </c>
      <c r="AU11" s="243">
        <f>IF('Vzdialenosti statov'!AU11=0,0,(1+'Susedne staty'!AU11+Jazyk!AU11+Etnikum!AU11)/('Vzdialenosti statov'!AU11)^Parametre!$A$7)</f>
        <v>2.2342478069546146E-2</v>
      </c>
      <c r="AV11" s="243">
        <f>IF('Vzdialenosti statov'!AV11=0,0,(1+'Susedne staty'!AV11+Jazyk!AV11+Etnikum!AV11)/('Vzdialenosti statov'!AV11)^Parametre!$A$7)</f>
        <v>3.8504212930210065E-2</v>
      </c>
      <c r="AW11" s="243">
        <f>IF('Vzdialenosti statov'!AW11=0,0,(1+'Susedne staty'!AW11+Jazyk!AW11+Etnikum!AW11)/('Vzdialenosti statov'!AW11)^Parametre!$A$7)</f>
        <v>7.6377057181086727E-2</v>
      </c>
      <c r="AX11" s="243">
        <f>IF('Vzdialenosti statov'!AX11=0,0,(1+'Susedne staty'!AX11+Jazyk!AX11+Etnikum!AX11)/('Vzdialenosti statov'!AX11)^Parametre!$A$7)</f>
        <v>2.4881011173694647E-2</v>
      </c>
      <c r="AY11" s="243">
        <f>IF('Vzdialenosti statov'!AY11=0,0,(1+'Susedne staty'!AY11+Jazyk!AY11+Etnikum!AY11)/('Vzdialenosti statov'!AY11)^Parametre!$A$7)</f>
        <v>2.8899105676425698E-2</v>
      </c>
      <c r="AZ11" s="243">
        <f>IF('Vzdialenosti statov'!AZ11=0,0,(1+'Susedne staty'!AZ11+Jazyk!AZ11+Etnikum!AZ11)/('Vzdialenosti statov'!AZ11)^Parametre!$A$7)</f>
        <v>2.4233684779375351E-2</v>
      </c>
      <c r="BB11" s="243">
        <f t="shared" si="0"/>
        <v>1.4760891027177216</v>
      </c>
    </row>
    <row r="12" spans="1:54" ht="14.25" customHeight="1" x14ac:dyDescent="0.25">
      <c r="A12" s="246" t="s">
        <v>15</v>
      </c>
      <c r="B12" s="243">
        <f>IF('Vzdialenosti statov'!B12=0,0,(1+'Susedne staty'!B12+Jazyk!B12+Etnikum!B12)/('Vzdialenosti statov'!B12)^Parametre!$A$7)</f>
        <v>2.253635935022787E-2</v>
      </c>
      <c r="C12" s="243">
        <f>IF('Vzdialenosti statov'!C12=0,0,(1+'Susedne staty'!C12+Jazyk!C12+Etnikum!C12)/('Vzdialenosti statov'!C12)^Parametre!$A$7)</f>
        <v>8.6081505658640502E-3</v>
      </c>
      <c r="D12" s="243">
        <f>IF('Vzdialenosti statov'!D12=0,0,(1+'Susedne staty'!D12+Jazyk!D12+Etnikum!D12)/('Vzdialenosti statov'!D12)^Parametre!$A$7)</f>
        <v>8.6191556895722238E-3</v>
      </c>
      <c r="E12" s="243">
        <f>IF('Vzdialenosti statov'!E12=0,0,(1+'Susedne staty'!E12+Jazyk!E12+Etnikum!E12)/('Vzdialenosti statov'!E12)^Parametre!$A$7)</f>
        <v>2.5068719809817668E-2</v>
      </c>
      <c r="F12" s="243">
        <f>IF('Vzdialenosti statov'!F12=0,0,(1+'Susedne staty'!F12+Jazyk!F12+Etnikum!F12)/('Vzdialenosti statov'!F12)^Parametre!$A$7)</f>
        <v>9.70467261413481E-3</v>
      </c>
      <c r="G12" s="243">
        <f>IF('Vzdialenosti statov'!G12=0,0,(1+'Susedne staty'!G12+Jazyk!G12+Etnikum!G12)/('Vzdialenosti statov'!G12)^Parametre!$A$7)</f>
        <v>2.3810063726387481E-2</v>
      </c>
      <c r="H12" s="243">
        <f>IF('Vzdialenosti statov'!H12=0,0,(1+'Susedne staty'!H12+Jazyk!H12+Etnikum!H12)/('Vzdialenosti statov'!H12)^Parametre!$A$7)</f>
        <v>2.9436602769348355E-2</v>
      </c>
      <c r="I12" s="243">
        <f>IF('Vzdialenosti statov'!I12=0,0,(1+'Susedne staty'!I12+Jazyk!I12+Etnikum!I12)/('Vzdialenosti statov'!I12)^Parametre!$A$7)</f>
        <v>8.5475268217073963E-3</v>
      </c>
      <c r="J12" s="243">
        <f>IF('Vzdialenosti statov'!J12=0,0,(1+'Susedne staty'!J12+Jazyk!J12+Etnikum!J12)/('Vzdialenosti statov'!J12)^Parametre!$A$7)</f>
        <v>1.2834221369180306E-2</v>
      </c>
      <c r="K12" s="243">
        <f>IF('Vzdialenosti statov'!K12=0,0,(1+'Susedne staty'!K12+Jazyk!K12+Etnikum!K12)/('Vzdialenosti statov'!K12)^Parametre!$A$7)</f>
        <v>5.006512702525124E-2</v>
      </c>
      <c r="L12" s="243">
        <f>IF('Vzdialenosti statov'!L12=0,0,(1+'Susedne staty'!L12+Jazyk!L12+Etnikum!L12)/('Vzdialenosti statov'!L12)^Parametre!$A$7)</f>
        <v>0</v>
      </c>
      <c r="M12" s="243">
        <f>IF('Vzdialenosti statov'!M12=0,0,(1+'Susedne staty'!M12+Jazyk!M12+Etnikum!M12)/('Vzdialenosti statov'!M12)^Parametre!$A$7)</f>
        <v>9.0691837560007246E-2</v>
      </c>
      <c r="N12" s="243">
        <f>IF('Vzdialenosti statov'!N12=0,0,(1+'Susedne staty'!N12+Jazyk!N12+Etnikum!N12)/('Vzdialenosti statov'!N12)^Parametre!$A$7)</f>
        <v>2.2081404764023586E-2</v>
      </c>
      <c r="O12" s="243">
        <f>IF('Vzdialenosti statov'!O12=0,0,(1+'Susedne staty'!O12+Jazyk!O12+Etnikum!O12)/('Vzdialenosti statov'!O12)^Parametre!$A$7)</f>
        <v>2.140562183312858E-2</v>
      </c>
      <c r="P12" s="243">
        <f>IF('Vzdialenosti statov'!P12=0,0,(1+'Susedne staty'!P12+Jazyk!P12+Etnikum!P12)/('Vzdialenosti statov'!P12)^Parametre!$A$7)</f>
        <v>2.6436068938148032E-2</v>
      </c>
      <c r="Q12" s="243">
        <f>IF('Vzdialenosti statov'!Q12=0,0,(1+'Susedne staty'!Q12+Jazyk!Q12+Etnikum!Q12)/('Vzdialenosti statov'!Q12)^Parametre!$A$7)</f>
        <v>2.4685564501014823E-2</v>
      </c>
      <c r="R12" s="243">
        <f>IF('Vzdialenosti statov'!R12=0,0,(1+'Susedne staty'!R12+Jazyk!R12+Etnikum!R12)/('Vzdialenosti statov'!R12)^Parametre!$A$7)</f>
        <v>1.290104583470884E-2</v>
      </c>
      <c r="S12" s="243">
        <f>IF('Vzdialenosti statov'!S12=0,0,(1+'Susedne staty'!S12+Jazyk!S12+Etnikum!S12)/('Vzdialenosti statov'!S12)^Parametre!$A$7)</f>
        <v>1.6639994717800914E-2</v>
      </c>
      <c r="T12" s="243">
        <f>IF('Vzdialenosti statov'!T12=0,0,(1+'Susedne staty'!T12+Jazyk!T12+Etnikum!T12)/('Vzdialenosti statov'!T12)^Parametre!$A$7)</f>
        <v>2.1708886278146221E-2</v>
      </c>
      <c r="U12" s="243">
        <f>IF('Vzdialenosti statov'!U12=0,0,(1+'Susedne staty'!U12+Jazyk!U12+Etnikum!U12)/('Vzdialenosti statov'!U12)^Parametre!$A$7)</f>
        <v>2.0560251666257856E-2</v>
      </c>
      <c r="V12" s="243">
        <f>IF('Vzdialenosti statov'!V12=0,0,(1+'Susedne staty'!V12+Jazyk!V12+Etnikum!V12)/('Vzdialenosti statov'!V12)^Parametre!$A$7)</f>
        <v>1.7810575918184201E-2</v>
      </c>
      <c r="W12" s="243">
        <f>IF('Vzdialenosti statov'!W12=0,0,(1+'Susedne staty'!W12+Jazyk!W12+Etnikum!W12)/('Vzdialenosti statov'!W12)^Parametre!$A$7)</f>
        <v>1.1316330570227197E-2</v>
      </c>
      <c r="X12" s="243">
        <f>IF('Vzdialenosti statov'!X12=0,0,(1+'Susedne staty'!X12+Jazyk!X12+Etnikum!X12)/('Vzdialenosti statov'!X12)^Parametre!$A$7)</f>
        <v>1.0042793128822083E-2</v>
      </c>
      <c r="Y12" s="243">
        <f>IF('Vzdialenosti statov'!Y12=0,0,(1+'Susedne staty'!Y12+Jazyk!Y12+Etnikum!Y12)/('Vzdialenosti statov'!Y12)^Parametre!$A$7)</f>
        <v>1.2358654782919176E-2</v>
      </c>
      <c r="Z12" s="243">
        <f>IF('Vzdialenosti statov'!Z12=0,0,(1+'Susedne staty'!Z12+Jazyk!Z12+Etnikum!Z12)/('Vzdialenosti statov'!Z12)^Parametre!$A$7)</f>
        <v>1.2294832091580598E-2</v>
      </c>
      <c r="AA12" s="243">
        <f>IF('Vzdialenosti statov'!AA12=0,0,(1+'Susedne staty'!AA12+Jazyk!AA12+Etnikum!AA12)/('Vzdialenosti statov'!AA12)^Parametre!$A$7)</f>
        <v>1.1677025052054268E-2</v>
      </c>
      <c r="AB12" s="243">
        <f>IF('Vzdialenosti statov'!AB12=0,0,(1+'Susedne staty'!AB12+Jazyk!AB12+Etnikum!AB12)/('Vzdialenosti statov'!AB12)^Parametre!$A$7)</f>
        <v>1.0729274058319666E-2</v>
      </c>
      <c r="AC12" s="243">
        <f>IF('Vzdialenosti statov'!AC12=0,0,(1+'Susedne staty'!AC12+Jazyk!AC12+Etnikum!AC12)/('Vzdialenosti statov'!AC12)^Parametre!$A$7)</f>
        <v>5.0828916704143898E-2</v>
      </c>
      <c r="AD12" s="243">
        <f>IF('Vzdialenosti statov'!AD12=0,0,(1+'Susedne staty'!AD12+Jazyk!AD12+Etnikum!AD12)/('Vzdialenosti statov'!AD12)^Parametre!$A$7)</f>
        <v>0.14422118569404138</v>
      </c>
      <c r="AE12" s="243">
        <f>IF('Vzdialenosti statov'!AE12=0,0,(1+'Susedne staty'!AE12+Jazyk!AE12+Etnikum!AE12)/('Vzdialenosti statov'!AE12)^Parametre!$A$7)</f>
        <v>2.5321893122937325E-2</v>
      </c>
      <c r="AF12" s="243">
        <f>IF('Vzdialenosti statov'!AF12=0,0,(1+'Susedne staty'!AF12+Jazyk!AF12+Etnikum!AF12)/('Vzdialenosti statov'!AF12)^Parametre!$A$7)</f>
        <v>4.1242578292515542E-2</v>
      </c>
      <c r="AG12" s="243">
        <f>IF('Vzdialenosti statov'!AG12=0,0,(1+'Susedne staty'!AG12+Jazyk!AG12+Etnikum!AG12)/('Vzdialenosti statov'!AG12)^Parametre!$A$7)</f>
        <v>1.0163315414227042E-2</v>
      </c>
      <c r="AH12" s="243">
        <f>IF('Vzdialenosti statov'!AH12=0,0,(1+'Susedne staty'!AH12+Jazyk!AH12+Etnikum!AH12)/('Vzdialenosti statov'!AH12)^Parametre!$A$7)</f>
        <v>2.8394542616330839E-2</v>
      </c>
      <c r="AI12" s="243">
        <f>IF('Vzdialenosti statov'!AI12=0,0,(1+'Susedne staty'!AI12+Jazyk!AI12+Etnikum!AI12)/('Vzdialenosti statov'!AI12)^Parametre!$A$7)</f>
        <v>4.8588491526698377E-2</v>
      </c>
      <c r="AJ12" s="243">
        <f>IF('Vzdialenosti statov'!AJ12=0,0,(1+'Susedne staty'!AJ12+Jazyk!AJ12+Etnikum!AJ12)/('Vzdialenosti statov'!AJ12)^Parametre!$A$7)</f>
        <v>7.6397716437320521E-3</v>
      </c>
      <c r="AK12" s="243">
        <f>IF('Vzdialenosti statov'!AK12=0,0,(1+'Susedne staty'!AK12+Jazyk!AK12+Etnikum!AK12)/('Vzdialenosti statov'!AK12)^Parametre!$A$7)</f>
        <v>3.4721175713358809E-2</v>
      </c>
      <c r="AL12" s="243">
        <f>IF('Vzdialenosti statov'!AL12=0,0,(1+'Susedne staty'!AL12+Jazyk!AL12+Etnikum!AL12)/('Vzdialenosti statov'!AL12)^Parametre!$A$7)</f>
        <v>1.7753393907843099E-2</v>
      </c>
      <c r="AM12" s="243">
        <f>IF('Vzdialenosti statov'!AM12=0,0,(1+'Susedne staty'!AM12+Jazyk!AM12+Etnikum!AM12)/('Vzdialenosti statov'!AM12)^Parametre!$A$7)</f>
        <v>2.6604779073235583E-2</v>
      </c>
      <c r="AN12" s="243">
        <f>IF('Vzdialenosti statov'!AN12=0,0,(1+'Susedne staty'!AN12+Jazyk!AN12+Etnikum!AN12)/('Vzdialenosti statov'!AN12)^Parametre!$A$7)</f>
        <v>2.6661548140754967E-2</v>
      </c>
      <c r="AO12" s="243">
        <f>IF('Vzdialenosti statov'!AO12=0,0,(1+'Susedne staty'!AO12+Jazyk!AO12+Etnikum!AO12)/('Vzdialenosti statov'!AO12)^Parametre!$A$7)</f>
        <v>3.8654838515199741E-2</v>
      </c>
      <c r="AP12" s="243">
        <f>IF('Vzdialenosti statov'!AP12=0,0,(1+'Susedne staty'!AP12+Jazyk!AP12+Etnikum!AP12)/('Vzdialenosti statov'!AP12)^Parametre!$A$7)</f>
        <v>2.9397908230980853E-2</v>
      </c>
      <c r="AQ12" s="243">
        <f>IF('Vzdialenosti statov'!AQ12=0,0,(1+'Susedne staty'!AQ12+Jazyk!AQ12+Etnikum!AQ12)/('Vzdialenosti statov'!AQ12)^Parametre!$A$7)</f>
        <v>2.5499585890087693E-2</v>
      </c>
      <c r="AR12" s="243">
        <f>IF('Vzdialenosti statov'!AR12=0,0,(1+'Susedne staty'!AR12+Jazyk!AR12+Etnikum!AR12)/('Vzdialenosti statov'!AR12)^Parametre!$A$7)</f>
        <v>2.3930842158096908E-2</v>
      </c>
      <c r="AS12" s="243">
        <f>IF('Vzdialenosti statov'!AS12=0,0,(1+'Susedne staty'!AS12+Jazyk!AS12+Etnikum!AS12)/('Vzdialenosti statov'!AS12)^Parametre!$A$7)</f>
        <v>1.114538426538836E-2</v>
      </c>
      <c r="AT12" s="243">
        <f>IF('Vzdialenosti statov'!AT12=0,0,(1+'Susedne staty'!AT12+Jazyk!AT12+Etnikum!AT12)/('Vzdialenosti statov'!AT12)^Parametre!$A$7)</f>
        <v>2.4662881150124025E-2</v>
      </c>
      <c r="AU12" s="243">
        <f>IF('Vzdialenosti statov'!AU12=0,0,(1+'Susedne staty'!AU12+Jazyk!AU12+Etnikum!AU12)/('Vzdialenosti statov'!AU12)^Parametre!$A$7)</f>
        <v>1.8723899813746069E-2</v>
      </c>
      <c r="AV12" s="243">
        <f>IF('Vzdialenosti statov'!AV12=0,0,(1+'Susedne staty'!AV12+Jazyk!AV12+Etnikum!AV12)/('Vzdialenosti statov'!AV12)^Parametre!$A$7)</f>
        <v>2.4108847392153212E-2</v>
      </c>
      <c r="AW12" s="243">
        <f>IF('Vzdialenosti statov'!AW12=0,0,(1+'Susedne staty'!AW12+Jazyk!AW12+Etnikum!AW12)/('Vzdialenosti statov'!AW12)^Parametre!$A$7)</f>
        <v>5.006512702525124E-2</v>
      </c>
      <c r="AX12" s="243">
        <f>IF('Vzdialenosti statov'!AX12=0,0,(1+'Susedne staty'!AX12+Jazyk!AX12+Etnikum!AX12)/('Vzdialenosti statov'!AX12)^Parametre!$A$7)</f>
        <v>2.2077045566982093E-2</v>
      </c>
      <c r="AY12" s="243">
        <f>IF('Vzdialenosti statov'!AY12=0,0,(1+'Susedne staty'!AY12+Jazyk!AY12+Etnikum!AY12)/('Vzdialenosti statov'!AY12)^Parametre!$A$7)</f>
        <v>2.0843105830157235E-2</v>
      </c>
      <c r="AZ12" s="243">
        <f>IF('Vzdialenosti statov'!AZ12=0,0,(1+'Susedne staty'!AZ12+Jazyk!AZ12+Etnikum!AZ12)/('Vzdialenosti statov'!AZ12)^Parametre!$A$7)</f>
        <v>4.3204349134121564E-2</v>
      </c>
      <c r="BB12" s="243">
        <f t="shared" si="0"/>
        <v>1.3370261682589422</v>
      </c>
    </row>
    <row r="13" spans="1:54" ht="14.25" customHeight="1" x14ac:dyDescent="0.25">
      <c r="A13" s="246" t="s">
        <v>16</v>
      </c>
      <c r="B13" s="243">
        <f>IF('Vzdialenosti statov'!B13=0,0,(1+'Susedne staty'!B13+Jazyk!B13+Etnikum!B13)/('Vzdialenosti statov'!B13)^Parametre!$A$7)</f>
        <v>2.0674797274075413E-2</v>
      </c>
      <c r="C13" s="243">
        <f>IF('Vzdialenosti statov'!C13=0,0,(1+'Susedne staty'!C13+Jazyk!C13+Etnikum!C13)/('Vzdialenosti statov'!C13)^Parametre!$A$7)</f>
        <v>8.5521079708449233E-3</v>
      </c>
      <c r="D13" s="243">
        <f>IF('Vzdialenosti statov'!D13=0,0,(1+'Susedne staty'!D13+Jazyk!D13+Etnikum!D13)/('Vzdialenosti statov'!D13)^Parametre!$A$7)</f>
        <v>1.079640569715829E-2</v>
      </c>
      <c r="E13" s="243">
        <f>IF('Vzdialenosti statov'!E13=0,0,(1+'Susedne staty'!E13+Jazyk!E13+Etnikum!E13)/('Vzdialenosti statov'!E13)^Parametre!$A$7)</f>
        <v>2.9360039073286728E-2</v>
      </c>
      <c r="F13" s="243">
        <f>IF('Vzdialenosti statov'!F13=0,0,(1+'Susedne staty'!F13+Jazyk!F13+Etnikum!F13)/('Vzdialenosti statov'!F13)^Parametre!$A$7)</f>
        <v>9.6356017468053612E-3</v>
      </c>
      <c r="G13" s="243">
        <f>IF('Vzdialenosti statov'!G13=0,0,(1+'Susedne staty'!G13+Jazyk!G13+Etnikum!G13)/('Vzdialenosti statov'!G13)^Parametre!$A$7)</f>
        <v>2.1648165991485568E-2</v>
      </c>
      <c r="H13" s="243">
        <f>IF('Vzdialenosti statov'!H13=0,0,(1+'Susedne staty'!H13+Jazyk!H13+Etnikum!H13)/('Vzdialenosti statov'!H13)^Parametre!$A$7)</f>
        <v>2.5933990196026678E-2</v>
      </c>
      <c r="I13" s="243">
        <f>IF('Vzdialenosti statov'!I13=0,0,(1+'Susedne staty'!I13+Jazyk!I13+Etnikum!I13)/('Vzdialenosti statov'!I13)^Parametre!$A$7)</f>
        <v>8.5071914462270925E-3</v>
      </c>
      <c r="J13" s="243">
        <f>IF('Vzdialenosti statov'!J13=0,0,(1+'Susedne staty'!J13+Jazyk!J13+Etnikum!J13)/('Vzdialenosti statov'!J13)^Parametre!$A$7)</f>
        <v>1.2952259562375999E-2</v>
      </c>
      <c r="K13" s="243">
        <f>IF('Vzdialenosti statov'!K13=0,0,(1+'Susedne staty'!K13+Jazyk!K13+Etnikum!K13)/('Vzdialenosti statov'!K13)^Parametre!$A$7)</f>
        <v>5.9859852566322459E-2</v>
      </c>
      <c r="L13" s="243">
        <f>IF('Vzdialenosti statov'!L13=0,0,(1+'Susedne staty'!L13+Jazyk!L13+Etnikum!L13)/('Vzdialenosti statov'!L13)^Parametre!$A$7)</f>
        <v>9.0691837560007246E-2</v>
      </c>
      <c r="M13" s="243">
        <f>IF('Vzdialenosti statov'!M13=0,0,(1+'Susedne staty'!M13+Jazyk!M13+Etnikum!M13)/('Vzdialenosti statov'!M13)^Parametre!$A$7)</f>
        <v>0</v>
      </c>
      <c r="N13" s="243">
        <f>IF('Vzdialenosti statov'!N13=0,0,(1+'Susedne staty'!N13+Jazyk!N13+Etnikum!N13)/('Vzdialenosti statov'!N13)^Parametre!$A$7)</f>
        <v>2.0858970131879116E-2</v>
      </c>
      <c r="O13" s="243">
        <f>IF('Vzdialenosti statov'!O13=0,0,(1+'Susedne staty'!O13+Jazyk!O13+Etnikum!O13)/('Vzdialenosti statov'!O13)^Parametre!$A$7)</f>
        <v>1.978476499256333E-2</v>
      </c>
      <c r="P13" s="243">
        <f>IF('Vzdialenosti statov'!P13=0,0,(1+'Susedne staty'!P13+Jazyk!P13+Etnikum!P13)/('Vzdialenosti statov'!P13)^Parametre!$A$7)</f>
        <v>3.0905866813764418E-2</v>
      </c>
      <c r="Q13" s="243">
        <f>IF('Vzdialenosti statov'!Q13=0,0,(1+'Susedne staty'!Q13+Jazyk!Q13+Etnikum!Q13)/('Vzdialenosti statov'!Q13)^Parametre!$A$7)</f>
        <v>2.2413920031624734E-2</v>
      </c>
      <c r="R13" s="243">
        <f>IF('Vzdialenosti statov'!R13=0,0,(1+'Susedne staty'!R13+Jazyk!R13+Etnikum!R13)/('Vzdialenosti statov'!R13)^Parametre!$A$7)</f>
        <v>1.5990408426937153E-2</v>
      </c>
      <c r="S13" s="243">
        <f>IF('Vzdialenosti statov'!S13=0,0,(1+'Susedne staty'!S13+Jazyk!S13+Etnikum!S13)/('Vzdialenosti statov'!S13)^Parametre!$A$7)</f>
        <v>1.6144768897176025E-2</v>
      </c>
      <c r="T13" s="243">
        <f>IF('Vzdialenosti statov'!T13=0,0,(1+'Susedne staty'!T13+Jazyk!T13+Etnikum!T13)/('Vzdialenosti statov'!T13)^Parametre!$A$7)</f>
        <v>2.6659967680699566E-2</v>
      </c>
      <c r="U13" s="243">
        <f>IF('Vzdialenosti statov'!U13=0,0,(1+'Susedne staty'!U13+Jazyk!U13+Etnikum!U13)/('Vzdialenosti statov'!U13)^Parametre!$A$7)</f>
        <v>3.1960936640876444E-2</v>
      </c>
      <c r="V13" s="243">
        <f>IF('Vzdialenosti statov'!V13=0,0,(1+'Susedne staty'!V13+Jazyk!V13+Etnikum!V13)/('Vzdialenosti statov'!V13)^Parametre!$A$7)</f>
        <v>1.6913115129753836E-2</v>
      </c>
      <c r="W13" s="243">
        <f>IF('Vzdialenosti statov'!W13=0,0,(1+'Susedne staty'!W13+Jazyk!W13+Etnikum!W13)/('Vzdialenosti statov'!W13)^Parametre!$A$7)</f>
        <v>1.1506695162229607E-2</v>
      </c>
      <c r="X13" s="243">
        <f>IF('Vzdialenosti statov'!X13=0,0,(1+'Susedne staty'!X13+Jazyk!X13+Etnikum!X13)/('Vzdialenosti statov'!X13)^Parametre!$A$7)</f>
        <v>1.2324803323146623E-2</v>
      </c>
      <c r="Y13" s="243">
        <f>IF('Vzdialenosti statov'!Y13=0,0,(1+'Susedne staty'!Y13+Jazyk!Y13+Etnikum!Y13)/('Vzdialenosti statov'!Y13)^Parametre!$A$7)</f>
        <v>1.5817463373415257E-2</v>
      </c>
      <c r="Z13" s="243">
        <f>IF('Vzdialenosti statov'!Z13=0,0,(1+'Susedne staty'!Z13+Jazyk!Z13+Etnikum!Z13)/('Vzdialenosti statov'!Z13)^Parametre!$A$7)</f>
        <v>1.4979032047589946E-2</v>
      </c>
      <c r="AA13" s="243">
        <f>IF('Vzdialenosti statov'!AA13=0,0,(1+'Susedne staty'!AA13+Jazyk!AA13+Etnikum!AA13)/('Vzdialenosti statov'!AA13)^Parametre!$A$7)</f>
        <v>1.1852693179044509E-2</v>
      </c>
      <c r="AB13" s="243">
        <f>IF('Vzdialenosti statov'!AB13=0,0,(1+'Susedne staty'!AB13+Jazyk!AB13+Etnikum!AB13)/('Vzdialenosti statov'!AB13)^Parametre!$A$7)</f>
        <v>1.0792234827863845E-2</v>
      </c>
      <c r="AC13" s="243">
        <f>IF('Vzdialenosti statov'!AC13=0,0,(1+'Susedne staty'!AC13+Jazyk!AC13+Etnikum!AC13)/('Vzdialenosti statov'!AC13)^Parametre!$A$7)</f>
        <v>3.6303919027178735E-2</v>
      </c>
      <c r="AD13" s="243">
        <f>IF('Vzdialenosti statov'!AD13=0,0,(1+'Susedne staty'!AD13+Jazyk!AD13+Etnikum!AD13)/('Vzdialenosti statov'!AD13)^Parametre!$A$7)</f>
        <v>4.208521625049428E-2</v>
      </c>
      <c r="AE13" s="243">
        <f>IF('Vzdialenosti statov'!AE13=0,0,(1+'Susedne staty'!AE13+Jazyk!AE13+Etnikum!AE13)/('Vzdialenosti statov'!AE13)^Parametre!$A$7)</f>
        <v>2.9420398671076667E-2</v>
      </c>
      <c r="AF13" s="243">
        <f>IF('Vzdialenosti statov'!AF13=0,0,(1+'Susedne staty'!AF13+Jazyk!AF13+Etnikum!AF13)/('Vzdialenosti statov'!AF13)^Parametre!$A$7)</f>
        <v>3.6507698581659663E-2</v>
      </c>
      <c r="AG13" s="243">
        <f>IF('Vzdialenosti statov'!AG13=0,0,(1+'Susedne staty'!AG13+Jazyk!AG13+Etnikum!AG13)/('Vzdialenosti statov'!AG13)^Parametre!$A$7)</f>
        <v>1.0283979335857519E-2</v>
      </c>
      <c r="AH13" s="243">
        <f>IF('Vzdialenosti statov'!AH13=0,0,(1+'Susedne staty'!AH13+Jazyk!AH13+Etnikum!AH13)/('Vzdialenosti statov'!AH13)^Parametre!$A$7)</f>
        <v>3.2146531242102483E-2</v>
      </c>
      <c r="AI13" s="243">
        <f>IF('Vzdialenosti statov'!AI13=0,0,(1+'Susedne staty'!AI13+Jazyk!AI13+Etnikum!AI13)/('Vzdialenosti statov'!AI13)^Parametre!$A$7)</f>
        <v>8.1684953618216635E-2</v>
      </c>
      <c r="AJ13" s="243">
        <f>IF('Vzdialenosti statov'!AJ13=0,0,(1+'Susedne staty'!AJ13+Jazyk!AJ13+Etnikum!AJ13)/('Vzdialenosti statov'!AJ13)^Parametre!$A$7)</f>
        <v>9.6147076272613801E-3</v>
      </c>
      <c r="AK13" s="243">
        <f>IF('Vzdialenosti statov'!AK13=0,0,(1+'Susedne staty'!AK13+Jazyk!AK13+Etnikum!AK13)/('Vzdialenosti statov'!AK13)^Parametre!$A$7)</f>
        <v>2.9099537300665838E-2</v>
      </c>
      <c r="AL13" s="243">
        <f>IF('Vzdialenosti statov'!AL13=0,0,(1+'Susedne staty'!AL13+Jazyk!AL13+Etnikum!AL13)/('Vzdialenosti statov'!AL13)^Parametre!$A$7)</f>
        <v>1.7172196899621139E-2</v>
      </c>
      <c r="AM13" s="243">
        <f>IF('Vzdialenosti statov'!AM13=0,0,(1+'Susedne staty'!AM13+Jazyk!AM13+Etnikum!AM13)/('Vzdialenosti statov'!AM13)^Parametre!$A$7)</f>
        <v>2.9878581125209181E-2</v>
      </c>
      <c r="AN13" s="243">
        <f>IF('Vzdialenosti statov'!AN13=0,0,(1+'Susedne staty'!AN13+Jazyk!AN13+Etnikum!AN13)/('Vzdialenosti statov'!AN13)^Parametre!$A$7)</f>
        <v>2.3718134966855209E-2</v>
      </c>
      <c r="AO13" s="243">
        <f>IF('Vzdialenosti statov'!AO13=0,0,(1+'Susedne staty'!AO13+Jazyk!AO13+Etnikum!AO13)/('Vzdialenosti statov'!AO13)^Parametre!$A$7)</f>
        <v>3.1926281761209312E-2</v>
      </c>
      <c r="AP13" s="243">
        <f>IF('Vzdialenosti statov'!AP13=0,0,(1+'Susedne staty'!AP13+Jazyk!AP13+Etnikum!AP13)/('Vzdialenosti statov'!AP13)^Parametre!$A$7)</f>
        <v>2.5639592830704883E-2</v>
      </c>
      <c r="AQ13" s="243">
        <f>IF('Vzdialenosti statov'!AQ13=0,0,(1+'Susedne staty'!AQ13+Jazyk!AQ13+Etnikum!AQ13)/('Vzdialenosti statov'!AQ13)^Parametre!$A$7)</f>
        <v>2.3043065101109469E-2</v>
      </c>
      <c r="AR13" s="243">
        <f>IF('Vzdialenosti statov'!AR13=0,0,(1+'Susedne staty'!AR13+Jazyk!AR13+Etnikum!AR13)/('Vzdialenosti statov'!AR13)^Parametre!$A$7)</f>
        <v>2.931261436009034E-2</v>
      </c>
      <c r="AS13" s="243">
        <f>IF('Vzdialenosti statov'!AS13=0,0,(1+'Susedne staty'!AS13+Jazyk!AS13+Etnikum!AS13)/('Vzdialenosti statov'!AS13)^Parametre!$A$7)</f>
        <v>1.4132713939978064E-2</v>
      </c>
      <c r="AT13" s="243">
        <f>IF('Vzdialenosti statov'!AT13=0,0,(1+'Susedne staty'!AT13+Jazyk!AT13+Etnikum!AT13)/('Vzdialenosti statov'!AT13)^Parametre!$A$7)</f>
        <v>2.2277240689261353E-2</v>
      </c>
      <c r="AU13" s="243">
        <f>IF('Vzdialenosti statov'!AU13=0,0,(1+'Susedne staty'!AU13+Jazyk!AU13+Etnikum!AU13)/('Vzdialenosti statov'!AU13)^Parametre!$A$7)</f>
        <v>1.7973580280839296E-2</v>
      </c>
      <c r="AV13" s="243">
        <f>IF('Vzdialenosti statov'!AV13=0,0,(1+'Susedne staty'!AV13+Jazyk!AV13+Etnikum!AV13)/('Vzdialenosti statov'!AV13)^Parametre!$A$7)</f>
        <v>2.7862110898363619E-2</v>
      </c>
      <c r="AW13" s="243">
        <f>IF('Vzdialenosti statov'!AW13=0,0,(1+'Susedne staty'!AW13+Jazyk!AW13+Etnikum!AW13)/('Vzdialenosti statov'!AW13)^Parametre!$A$7)</f>
        <v>0.19260173412641024</v>
      </c>
      <c r="AX13" s="243">
        <f>IF('Vzdialenosti statov'!AX13=0,0,(1+'Susedne staty'!AX13+Jazyk!AX13+Etnikum!AX13)/('Vzdialenosti statov'!AX13)^Parametre!$A$7)</f>
        <v>2.0432644341993222E-2</v>
      </c>
      <c r="AY13" s="243">
        <f>IF('Vzdialenosti statov'!AY13=0,0,(1+'Susedne staty'!AY13+Jazyk!AY13+Etnikum!AY13)/('Vzdialenosti statov'!AY13)^Parametre!$A$7)</f>
        <v>1.9485996475846007E-2</v>
      </c>
      <c r="AZ13" s="243">
        <f>IF('Vzdialenosti statov'!AZ13=0,0,(1+'Susedne staty'!AZ13+Jazyk!AZ13+Etnikum!AZ13)/('Vzdialenosti statov'!AZ13)^Parametre!$A$7)</f>
        <v>2.5453039352313422E-2</v>
      </c>
      <c r="BB13" s="243">
        <f t="shared" si="0"/>
        <v>1.4055743585474982</v>
      </c>
    </row>
    <row r="14" spans="1:54" ht="14.25" customHeight="1" x14ac:dyDescent="0.25">
      <c r="A14" s="246" t="s">
        <v>17</v>
      </c>
      <c r="B14" s="243">
        <f>IF('Vzdialenosti statov'!B14=0,0,(1+'Susedne staty'!B14+Jazyk!B14+Etnikum!B14)/('Vzdialenosti statov'!B14)^Parametre!$A$7)</f>
        <v>2.5436153986139989E-2</v>
      </c>
      <c r="C14" s="243">
        <f>IF('Vzdialenosti statov'!C14=0,0,(1+'Susedne staty'!C14+Jazyk!C14+Etnikum!C14)/('Vzdialenosti statov'!C14)^Parametre!$A$7)</f>
        <v>1.4009315618584057E-2</v>
      </c>
      <c r="D14" s="243">
        <f>IF('Vzdialenosti statov'!D14=0,0,(1+'Susedne staty'!D14+Jazyk!D14+Etnikum!D14)/('Vzdialenosti statov'!D14)^Parametre!$A$7)</f>
        <v>8.1221986101327453E-3</v>
      </c>
      <c r="E14" s="243">
        <f>IF('Vzdialenosti statov'!E14=0,0,(1+'Susedne staty'!E14+Jazyk!E14+Etnikum!E14)/('Vzdialenosti statov'!E14)^Parametre!$A$7)</f>
        <v>0.17821306122825528</v>
      </c>
      <c r="F14" s="243">
        <f>IF('Vzdialenosti statov'!F14=0,0,(1+'Susedne staty'!F14+Jazyk!F14+Etnikum!F14)/('Vzdialenosti statov'!F14)^Parametre!$A$7)</f>
        <v>1.6151569420879579E-2</v>
      </c>
      <c r="G14" s="243">
        <f>IF('Vzdialenosti statov'!G14=0,0,(1+'Susedne staty'!G14+Jazyk!G14+Etnikum!G14)/('Vzdialenosti statov'!G14)^Parametre!$A$7)</f>
        <v>2.3066838657757667E-2</v>
      </c>
      <c r="H14" s="243">
        <f>IF('Vzdialenosti statov'!H14=0,0,(1+'Susedne staty'!H14+Jazyk!H14+Etnikum!H14)/('Vzdialenosti statov'!H14)^Parametre!$A$7)</f>
        <v>3.0686542981360729E-2</v>
      </c>
      <c r="I14" s="243">
        <f>IF('Vzdialenosti statov'!I14=0,0,(1+'Susedne staty'!I14+Jazyk!I14+Etnikum!I14)/('Vzdialenosti statov'!I14)^Parametre!$A$7)</f>
        <v>1.3862411109210297E-2</v>
      </c>
      <c r="J14" s="243">
        <f>IF('Vzdialenosti statov'!J14=0,0,(1+'Susedne staty'!J14+Jazyk!J14+Etnikum!J14)/('Vzdialenosti statov'!J14)^Parametre!$A$7)</f>
        <v>1.1165269964796594E-2</v>
      </c>
      <c r="K14" s="243">
        <f>IF('Vzdialenosti statov'!K14=0,0,(1+'Susedne staty'!K14+Jazyk!K14+Etnikum!K14)/('Vzdialenosti statov'!K14)^Parametre!$A$7)</f>
        <v>2.8580645857813461E-2</v>
      </c>
      <c r="L14" s="243">
        <f>IF('Vzdialenosti statov'!L14=0,0,(1+'Susedne staty'!L14+Jazyk!L14+Etnikum!L14)/('Vzdialenosti statov'!L14)^Parametre!$A$7)</f>
        <v>2.2081404764023586E-2</v>
      </c>
      <c r="M14" s="243">
        <f>IF('Vzdialenosti statov'!M14=0,0,(1+'Susedne staty'!M14+Jazyk!M14+Etnikum!M14)/('Vzdialenosti statov'!M14)^Parametre!$A$7)</f>
        <v>2.0858970131879116E-2</v>
      </c>
      <c r="N14" s="243">
        <f>IF('Vzdialenosti statov'!N14=0,0,(1+'Susedne staty'!N14+Jazyk!N14+Etnikum!N14)/('Vzdialenosti statov'!N14)^Parametre!$A$7)</f>
        <v>0</v>
      </c>
      <c r="O14" s="243">
        <f>IF('Vzdialenosti statov'!O14=0,0,(1+'Susedne staty'!O14+Jazyk!O14+Etnikum!O14)/('Vzdialenosti statov'!O14)^Parametre!$A$7)</f>
        <v>2.3678407240074875E-2</v>
      </c>
      <c r="P14" s="243">
        <f>IF('Vzdialenosti statov'!P14=0,0,(1+'Susedne staty'!P14+Jazyk!P14+Etnikum!P14)/('Vzdialenosti statov'!P14)^Parametre!$A$7)</f>
        <v>3.7974257621675001E-2</v>
      </c>
      <c r="Q14" s="243">
        <f>IF('Vzdialenosti statov'!Q14=0,0,(1+'Susedne staty'!Q14+Jazyk!Q14+Etnikum!Q14)/('Vzdialenosti statov'!Q14)^Parametre!$A$7)</f>
        <v>3.137726863157024E-2</v>
      </c>
      <c r="R14" s="243">
        <f>IF('Vzdialenosti statov'!R14=0,0,(1+'Susedne staty'!R14+Jazyk!R14+Etnikum!R14)/('Vzdialenosti statov'!R14)^Parametre!$A$7)</f>
        <v>1.1649545517137032E-2</v>
      </c>
      <c r="S14" s="243">
        <f>IF('Vzdialenosti statov'!S14=0,0,(1+'Susedne staty'!S14+Jazyk!S14+Etnikum!S14)/('Vzdialenosti statov'!S14)^Parametre!$A$7)</f>
        <v>1.4751476945710737E-2</v>
      </c>
      <c r="T14" s="243">
        <f>IF('Vzdialenosti statov'!T14=0,0,(1+'Susedne staty'!T14+Jazyk!T14+Etnikum!T14)/('Vzdialenosti statov'!T14)^Parametre!$A$7)</f>
        <v>3.0236743168246753E-2</v>
      </c>
      <c r="U14" s="243">
        <f>IF('Vzdialenosti statov'!U14=0,0,(1+'Susedne staty'!U14+Jazyk!U14+Etnikum!U14)/('Vzdialenosti statov'!U14)^Parametre!$A$7)</f>
        <v>2.0215390170526752E-2</v>
      </c>
      <c r="V14" s="243">
        <f>IF('Vzdialenosti statov'!V14=0,0,(1+'Susedne staty'!V14+Jazyk!V14+Etnikum!V14)/('Vzdialenosti statov'!V14)^Parametre!$A$7)</f>
        <v>2.6250788355825644E-2</v>
      </c>
      <c r="W14" s="243">
        <f>IF('Vzdialenosti statov'!W14=0,0,(1+'Susedne staty'!W14+Jazyk!W14+Etnikum!W14)/('Vzdialenosti statov'!W14)^Parametre!$A$7)</f>
        <v>1.00760436844653E-2</v>
      </c>
      <c r="X14" s="243">
        <f>IF('Vzdialenosti statov'!X14=0,0,(1+'Susedne staty'!X14+Jazyk!X14+Etnikum!X14)/('Vzdialenosti statov'!X14)^Parametre!$A$7)</f>
        <v>1.0666668183704027E-2</v>
      </c>
      <c r="Y14" s="243">
        <f>IF('Vzdialenosti statov'!Y14=0,0,(1+'Susedne staty'!Y14+Jazyk!Y14+Etnikum!Y14)/('Vzdialenosti statov'!Y14)^Parametre!$A$7)</f>
        <v>3.0227138600263517E-2</v>
      </c>
      <c r="Z14" s="243">
        <f>IF('Vzdialenosti statov'!Z14=0,0,(1+'Susedne staty'!Z14+Jazyk!Z14+Etnikum!Z14)/('Vzdialenosti statov'!Z14)^Parametre!$A$7)</f>
        <v>1.2691346650185828E-2</v>
      </c>
      <c r="AA14" s="243">
        <f>IF('Vzdialenosti statov'!AA14=0,0,(1+'Susedne staty'!AA14+Jazyk!AA14+Etnikum!AA14)/('Vzdialenosti statov'!AA14)^Parametre!$A$7)</f>
        <v>1.0323150249553175E-2</v>
      </c>
      <c r="AB14" s="243">
        <f>IF('Vzdialenosti statov'!AB14=0,0,(1+'Susedne staty'!AB14+Jazyk!AB14+Etnikum!AB14)/('Vzdialenosti statov'!AB14)^Parametre!$A$7)</f>
        <v>1.7267165857670793E-2</v>
      </c>
      <c r="AC14" s="243">
        <f>IF('Vzdialenosti statov'!AC14=0,0,(1+'Susedne staty'!AC14+Jazyk!AC14+Etnikum!AC14)/('Vzdialenosti statov'!AC14)^Parametre!$A$7)</f>
        <v>2.3507687359783664E-2</v>
      </c>
      <c r="AD14" s="243">
        <f>IF('Vzdialenosti statov'!AD14=0,0,(1+'Susedne staty'!AD14+Jazyk!AD14+Etnikum!AD14)/('Vzdialenosti statov'!AD14)^Parametre!$A$7)</f>
        <v>2.2739021124401262E-2</v>
      </c>
      <c r="AE14" s="243">
        <f>IF('Vzdialenosti statov'!AE14=0,0,(1+'Susedne staty'!AE14+Jazyk!AE14+Etnikum!AE14)/('Vzdialenosti statov'!AE14)^Parametre!$A$7)</f>
        <v>0.15751230612964334</v>
      </c>
      <c r="AF14" s="243">
        <f>IF('Vzdialenosti statov'!AF14=0,0,(1+'Susedne staty'!AF14+Jazyk!AF14+Etnikum!AF14)/('Vzdialenosti statov'!AF14)^Parametre!$A$7)</f>
        <v>2.7524823962712781E-2</v>
      </c>
      <c r="AG14" s="243">
        <f>IF('Vzdialenosti statov'!AG14=0,0,(1+'Susedne staty'!AG14+Jazyk!AG14+Etnikum!AG14)/('Vzdialenosti statov'!AG14)^Parametre!$A$7)</f>
        <v>1.5647368158150841E-2</v>
      </c>
      <c r="AH14" s="243">
        <f>IF('Vzdialenosti statov'!AH14=0,0,(1+'Susedne staty'!AH14+Jazyk!AH14+Etnikum!AH14)/('Vzdialenosti statov'!AH14)^Parametre!$A$7)</f>
        <v>7.0023015095625279E-2</v>
      </c>
      <c r="AI14" s="243">
        <f>IF('Vzdialenosti statov'!AI14=0,0,(1+'Susedne staty'!AI14+Jazyk!AI14+Etnikum!AI14)/('Vzdialenosti statov'!AI14)^Parametre!$A$7)</f>
        <v>2.4726734156258649E-2</v>
      </c>
      <c r="AJ14" s="243">
        <f>IF('Vzdialenosti statov'!AJ14=0,0,(1+'Susedne staty'!AJ14+Jazyk!AJ14+Etnikum!AJ14)/('Vzdialenosti statov'!AJ14)^Parametre!$A$7)</f>
        <v>7.220918696612756E-3</v>
      </c>
      <c r="AK14" s="243">
        <f>IF('Vzdialenosti statov'!AK14=0,0,(1+'Susedne staty'!AK14+Jazyk!AK14+Etnikum!AK14)/('Vzdialenosti statov'!AK14)^Parametre!$A$7)</f>
        <v>2.6903211301117433E-2</v>
      </c>
      <c r="AL14" s="243">
        <f>IF('Vzdialenosti statov'!AL14=0,0,(1+'Susedne staty'!AL14+Jazyk!AL14+Etnikum!AL14)/('Vzdialenosti statov'!AL14)^Parametre!$A$7)</f>
        <v>5.9261925699442455E-2</v>
      </c>
      <c r="AM14" s="243">
        <f>IF('Vzdialenosti statov'!AM14=0,0,(1+'Susedne staty'!AM14+Jazyk!AM14+Etnikum!AM14)/('Vzdialenosti statov'!AM14)^Parametre!$A$7)</f>
        <v>3.2486029950155669E-2</v>
      </c>
      <c r="AN14" s="243">
        <f>IF('Vzdialenosti statov'!AN14=0,0,(1+'Susedne staty'!AN14+Jazyk!AN14+Etnikum!AN14)/('Vzdialenosti statov'!AN14)^Parametre!$A$7)</f>
        <v>2.9889598033844961E-2</v>
      </c>
      <c r="AO14" s="243">
        <f>IF('Vzdialenosti statov'!AO14=0,0,(1+'Susedne staty'!AO14+Jazyk!AO14+Etnikum!AO14)/('Vzdialenosti statov'!AO14)^Parametre!$A$7)</f>
        <v>1.2678732333460039E-2</v>
      </c>
      <c r="AP14" s="243">
        <f>IF('Vzdialenosti statov'!AP14=0,0,(1+'Susedne staty'!AP14+Jazyk!AP14+Etnikum!AP14)/('Vzdialenosti statov'!AP14)^Parametre!$A$7)</f>
        <v>2.7324750277088913E-2</v>
      </c>
      <c r="AQ14" s="243">
        <f>IF('Vzdialenosti statov'!AQ14=0,0,(1+'Susedne staty'!AQ14+Jazyk!AQ14+Etnikum!AQ14)/('Vzdialenosti statov'!AQ14)^Parametre!$A$7)</f>
        <v>3.1897804927603635E-2</v>
      </c>
      <c r="AR14" s="243">
        <f>IF('Vzdialenosti statov'!AR14=0,0,(1+'Susedne staty'!AR14+Jazyk!AR14+Etnikum!AR14)/('Vzdialenosti statov'!AR14)^Parametre!$A$7)</f>
        <v>3.0271635244433805E-2</v>
      </c>
      <c r="AS14" s="243">
        <f>IF('Vzdialenosti statov'!AS14=0,0,(1+'Susedne staty'!AS14+Jazyk!AS14+Etnikum!AS14)/('Vzdialenosti statov'!AS14)^Parametre!$A$7)</f>
        <v>1.1421882495027251E-2</v>
      </c>
      <c r="AT14" s="243">
        <f>IF('Vzdialenosti statov'!AT14=0,0,(1+'Susedne staty'!AT14+Jazyk!AT14+Etnikum!AT14)/('Vzdialenosti statov'!AT14)^Parametre!$A$7)</f>
        <v>2.5897351582198372E-2</v>
      </c>
      <c r="AU14" s="243">
        <f>IF('Vzdialenosti statov'!AU14=0,0,(1+'Susedne staty'!AU14+Jazyk!AU14+Etnikum!AU14)/('Vzdialenosti statov'!AU14)^Parametre!$A$7)</f>
        <v>0.10596671990187448</v>
      </c>
      <c r="AV14" s="243">
        <f>IF('Vzdialenosti statov'!AV14=0,0,(1+'Susedne staty'!AV14+Jazyk!AV14+Etnikum!AV14)/('Vzdialenosti statov'!AV14)^Parametre!$A$7)</f>
        <v>0.1623732264725864</v>
      </c>
      <c r="AW14" s="243">
        <f>IF('Vzdialenosti statov'!AW14=0,0,(1+'Susedne staty'!AW14+Jazyk!AW14+Etnikum!AW14)/('Vzdialenosti statov'!AW14)^Parametre!$A$7)</f>
        <v>2.3046185780389215E-2</v>
      </c>
      <c r="AX14" s="243">
        <f>IF('Vzdialenosti statov'!AX14=0,0,(1+'Susedne staty'!AX14+Jazyk!AX14+Etnikum!AX14)/('Vzdialenosti statov'!AX14)^Parametre!$A$7)</f>
        <v>8.8866557636460064E-2</v>
      </c>
      <c r="AY14" s="243">
        <f>IF('Vzdialenosti statov'!AY14=0,0,(1+'Susedne staty'!AY14+Jazyk!AY14+Etnikum!AY14)/('Vzdialenosti statov'!AY14)^Parametre!$A$7)</f>
        <v>1.8902510956115316E-2</v>
      </c>
      <c r="AZ14" s="243">
        <f>IF('Vzdialenosti statov'!AZ14=0,0,(1+'Susedne staty'!AZ14+Jazyk!AZ14+Etnikum!AZ14)/('Vzdialenosti statov'!AZ14)^Parametre!$A$7)</f>
        <v>2.1403660488780573E-2</v>
      </c>
      <c r="BB14" s="243">
        <f t="shared" si="0"/>
        <v>1.73711343097121</v>
      </c>
    </row>
    <row r="15" spans="1:54" ht="14.25" customHeight="1" x14ac:dyDescent="0.25">
      <c r="A15" s="246" t="s">
        <v>18</v>
      </c>
      <c r="B15" s="243">
        <f>IF('Vzdialenosti statov'!B15=0,0,(1+'Susedne staty'!B15+Jazyk!B15+Etnikum!B15)/('Vzdialenosti statov'!B15)^Parametre!$A$7)</f>
        <v>0.18234807932690542</v>
      </c>
      <c r="C15" s="243">
        <f>IF('Vzdialenosti statov'!C15=0,0,(1+'Susedne staty'!C15+Jazyk!C15+Etnikum!C15)/('Vzdialenosti statov'!C15)^Parametre!$A$7)</f>
        <v>9.0389020017841819E-3</v>
      </c>
      <c r="D15" s="243">
        <f>IF('Vzdialenosti statov'!D15=0,0,(1+'Susedne staty'!D15+Jazyk!D15+Etnikum!D15)/('Vzdialenosti statov'!D15)^Parametre!$A$7)</f>
        <v>1.2873132285117838E-2</v>
      </c>
      <c r="E15" s="243">
        <f>IF('Vzdialenosti statov'!E15=0,0,(1+'Susedne staty'!E15+Jazyk!E15+Etnikum!E15)/('Vzdialenosti statov'!E15)^Parametre!$A$7)</f>
        <v>2.3188378522402148E-2</v>
      </c>
      <c r="F15" s="243">
        <f>IF('Vzdialenosti statov'!F15=0,0,(1+'Susedne staty'!F15+Jazyk!F15+Etnikum!F15)/('Vzdialenosti statov'!F15)^Parametre!$A$7)</f>
        <v>1.0178250168015275E-2</v>
      </c>
      <c r="G15" s="243">
        <f>IF('Vzdialenosti statov'!G15=0,0,(1+'Susedne staty'!G15+Jazyk!G15+Etnikum!G15)/('Vzdialenosti statov'!G15)^Parametre!$A$7)</f>
        <v>8.8557147623754051E-2</v>
      </c>
      <c r="H15" s="243">
        <f>IF('Vzdialenosti statov'!H15=0,0,(1+'Susedne staty'!H15+Jazyk!H15+Etnikum!H15)/('Vzdialenosti statov'!H15)^Parametre!$A$7)</f>
        <v>2.7784102811248428E-2</v>
      </c>
      <c r="I15" s="243">
        <f>IF('Vzdialenosti statov'!I15=0,0,(1+'Susedne staty'!I15+Jazyk!I15+Etnikum!I15)/('Vzdialenosti statov'!I15)^Parametre!$A$7)</f>
        <v>8.8872213198552333E-3</v>
      </c>
      <c r="J15" s="243">
        <f>IF('Vzdialenosti statov'!J15=0,0,(1+'Susedne staty'!J15+Jazyk!J15+Etnikum!J15)/('Vzdialenosti statov'!J15)^Parametre!$A$7)</f>
        <v>1.1940760293176804E-2</v>
      </c>
      <c r="K15" s="243">
        <f>IF('Vzdialenosti statov'!K15=0,0,(1+'Susedne staty'!K15+Jazyk!K15+Etnikum!K15)/('Vzdialenosti statov'!K15)^Parametre!$A$7)</f>
        <v>2.1744526130796134E-2</v>
      </c>
      <c r="L15" s="243">
        <f>IF('Vzdialenosti statov'!L15=0,0,(1+'Susedne staty'!L15+Jazyk!L15+Etnikum!L15)/('Vzdialenosti statov'!L15)^Parametre!$A$7)</f>
        <v>2.140562183312858E-2</v>
      </c>
      <c r="M15" s="243">
        <f>IF('Vzdialenosti statov'!M15=0,0,(1+'Susedne staty'!M15+Jazyk!M15+Etnikum!M15)/('Vzdialenosti statov'!M15)^Parametre!$A$7)</f>
        <v>1.978476499256333E-2</v>
      </c>
      <c r="N15" s="243">
        <f>IF('Vzdialenosti statov'!N15=0,0,(1+'Susedne staty'!N15+Jazyk!N15+Etnikum!N15)/('Vzdialenosti statov'!N15)^Parametre!$A$7)</f>
        <v>2.3678407240074875E-2</v>
      </c>
      <c r="O15" s="243">
        <f>IF('Vzdialenosti statov'!O15=0,0,(1+'Susedne staty'!O15+Jazyk!O15+Etnikum!O15)/('Vzdialenosti statov'!O15)^Parametre!$A$7)</f>
        <v>0</v>
      </c>
      <c r="P15" s="243">
        <f>IF('Vzdialenosti statov'!P15=0,0,(1+'Susedne staty'!P15+Jazyk!P15+Etnikum!P15)/('Vzdialenosti statov'!P15)^Parametre!$A$7)</f>
        <v>2.2759742629187361E-2</v>
      </c>
      <c r="Q15" s="243">
        <f>IF('Vzdialenosti statov'!Q15=0,0,(1+'Susedne staty'!Q15+Jazyk!Q15+Etnikum!Q15)/('Vzdialenosti statov'!Q15)^Parametre!$A$7)</f>
        <v>3.4019509659521101E-2</v>
      </c>
      <c r="R15" s="243">
        <f>IF('Vzdialenosti statov'!R15=0,0,(1+'Susedne staty'!R15+Jazyk!R15+Etnikum!R15)/('Vzdialenosti statov'!R15)^Parametre!$A$7)</f>
        <v>1.3154672510014655E-2</v>
      </c>
      <c r="S15" s="243">
        <f>IF('Vzdialenosti statov'!S15=0,0,(1+'Susedne staty'!S15+Jazyk!S15+Etnikum!S15)/('Vzdialenosti statov'!S15)^Parametre!$A$7)</f>
        <v>1.8404506210354495E-2</v>
      </c>
      <c r="T15" s="243">
        <f>IF('Vzdialenosti statov'!T15=0,0,(1+'Susedne staty'!T15+Jazyk!T15+Etnikum!T15)/('Vzdialenosti statov'!T15)^Parametre!$A$7)</f>
        <v>1.8980971244552263E-2</v>
      </c>
      <c r="U15" s="243">
        <f>IF('Vzdialenosti statov'!U15=0,0,(1+'Susedne staty'!U15+Jazyk!U15+Etnikum!U15)/('Vzdialenosti statov'!U15)^Parametre!$A$7)</f>
        <v>1.6041097322249783E-2</v>
      </c>
      <c r="V15" s="243">
        <f>IF('Vzdialenosti statov'!V15=0,0,(1+'Susedne staty'!V15+Jazyk!V15+Etnikum!V15)/('Vzdialenosti statov'!V15)^Parametre!$A$7)</f>
        <v>2.5980336689003014E-2</v>
      </c>
      <c r="W15" s="243">
        <f>IF('Vzdialenosti statov'!W15=0,0,(1+'Susedne staty'!W15+Jazyk!W15+Etnikum!W15)/('Vzdialenosti statov'!W15)^Parametre!$A$7)</f>
        <v>1.0308456686746367E-2</v>
      </c>
      <c r="X15" s="243">
        <f>IF('Vzdialenosti statov'!X15=0,0,(1+'Susedne staty'!X15+Jazyk!X15+Etnikum!X15)/('Vzdialenosti statov'!X15)^Parametre!$A$7)</f>
        <v>1.1364076612735339E-2</v>
      </c>
      <c r="Y15" s="243">
        <f>IF('Vzdialenosti statov'!Y15=0,0,(1+'Susedne staty'!Y15+Jazyk!Y15+Etnikum!Y15)/('Vzdialenosti statov'!Y15)^Parametre!$A$7)</f>
        <v>1.0938320271252246E-2</v>
      </c>
      <c r="Z15" s="243">
        <f>IF('Vzdialenosti statov'!Z15=0,0,(1+'Susedne staty'!Z15+Jazyk!Z15+Etnikum!Z15)/('Vzdialenosti statov'!Z15)^Parametre!$A$7)</f>
        <v>1.4671544037787858E-2</v>
      </c>
      <c r="AA15" s="243">
        <f>IF('Vzdialenosti statov'!AA15=0,0,(1+'Susedne staty'!AA15+Jazyk!AA15+Etnikum!AA15)/('Vzdialenosti statov'!AA15)^Parametre!$A$7)</f>
        <v>1.069409851431239E-2</v>
      </c>
      <c r="AB15" s="243">
        <f>IF('Vzdialenosti statov'!AB15=0,0,(1+'Susedne staty'!AB15+Jazyk!AB15+Etnikum!AB15)/('Vzdialenosti statov'!AB15)^Parametre!$A$7)</f>
        <v>1.0369411023754153E-2</v>
      </c>
      <c r="AC15" s="243">
        <f>IF('Vzdialenosti statov'!AC15=0,0,(1+'Susedne staty'!AC15+Jazyk!AC15+Etnikum!AC15)/('Vzdialenosti statov'!AC15)^Parametre!$A$7)</f>
        <v>2.3595276547410837E-2</v>
      </c>
      <c r="AD15" s="243">
        <f>IF('Vzdialenosti statov'!AD15=0,0,(1+'Susedne staty'!AD15+Jazyk!AD15+Etnikum!AD15)/('Vzdialenosti statov'!AD15)^Parametre!$A$7)</f>
        <v>2.2416003494343185E-2</v>
      </c>
      <c r="AE15" s="243">
        <f>IF('Vzdialenosti statov'!AE15=0,0,(1+'Susedne staty'!AE15+Jazyk!AE15+Etnikum!AE15)/('Vzdialenosti statov'!AE15)^Parametre!$A$7)</f>
        <v>2.4116908875740549E-2</v>
      </c>
      <c r="AF15" s="243">
        <f>IF('Vzdialenosti statov'!AF15=0,0,(1+'Susedne staty'!AF15+Jazyk!AF15+Etnikum!AF15)/('Vzdialenosti statov'!AF15)^Parametre!$A$7)</f>
        <v>3.2991803050102145E-2</v>
      </c>
      <c r="AG15" s="243">
        <f>IF('Vzdialenosti statov'!AG15=0,0,(1+'Susedne staty'!AG15+Jazyk!AG15+Etnikum!AG15)/('Vzdialenosti statov'!AG15)^Parametre!$A$7)</f>
        <v>9.5524186459353972E-3</v>
      </c>
      <c r="AH15" s="243">
        <f>IF('Vzdialenosti statov'!AH15=0,0,(1+'Susedne staty'!AH15+Jazyk!AH15+Etnikum!AH15)/('Vzdialenosti statov'!AH15)^Parametre!$A$7)</f>
        <v>2.4926110128508868E-2</v>
      </c>
      <c r="AI15" s="243">
        <f>IF('Vzdialenosti statov'!AI15=0,0,(1+'Susedne staty'!AI15+Jazyk!AI15+Etnikum!AI15)/('Vzdialenosti statov'!AI15)^Parametre!$A$7)</f>
        <v>1.9788173447695536E-2</v>
      </c>
      <c r="AJ15" s="243">
        <f>IF('Vzdialenosti statov'!AJ15=0,0,(1+'Susedne staty'!AJ15+Jazyk!AJ15+Etnikum!AJ15)/('Vzdialenosti statov'!AJ15)^Parametre!$A$7)</f>
        <v>7.5123593116539801E-3</v>
      </c>
      <c r="AK15" s="243">
        <f>IF('Vzdialenosti statov'!AK15=0,0,(1+'Susedne staty'!AK15+Jazyk!AK15+Etnikum!AK15)/('Vzdialenosti statov'!AK15)^Parametre!$A$7)</f>
        <v>2.6323264592174305E-2</v>
      </c>
      <c r="AL15" s="243">
        <f>IF('Vzdialenosti statov'!AL15=0,0,(1+'Susedne staty'!AL15+Jazyk!AL15+Etnikum!AL15)/('Vzdialenosti statov'!AL15)^Parametre!$A$7)</f>
        <v>1.9702721913153774E-2</v>
      </c>
      <c r="AM15" s="243">
        <f>IF('Vzdialenosti statov'!AM15=0,0,(1+'Susedne staty'!AM15+Jazyk!AM15+Etnikum!AM15)/('Vzdialenosti statov'!AM15)^Parametre!$A$7)</f>
        <v>3.0057690986832451E-2</v>
      </c>
      <c r="AN15" s="243">
        <f>IF('Vzdialenosti statov'!AN15=0,0,(1+'Susedne staty'!AN15+Jazyk!AN15+Etnikum!AN15)/('Vzdialenosti statov'!AN15)^Parametre!$A$7)</f>
        <v>3.5226994333221288E-2</v>
      </c>
      <c r="AO15" s="243">
        <f>IF('Vzdialenosti statov'!AO15=0,0,(1+'Susedne staty'!AO15+Jazyk!AO15+Etnikum!AO15)/('Vzdialenosti statov'!AO15)^Parametre!$A$7)</f>
        <v>1.2975779760458855E-2</v>
      </c>
      <c r="AP15" s="243">
        <f>IF('Vzdialenosti statov'!AP15=0,0,(1+'Susedne staty'!AP15+Jazyk!AP15+Etnikum!AP15)/('Vzdialenosti statov'!AP15)^Parametre!$A$7)</f>
        <v>3.0425650532464082E-2</v>
      </c>
      <c r="AQ15" s="243">
        <f>IF('Vzdialenosti statov'!AQ15=0,0,(1+'Susedne staty'!AQ15+Jazyk!AQ15+Etnikum!AQ15)/('Vzdialenosti statov'!AQ15)^Parametre!$A$7)</f>
        <v>3.2202820897445951E-2</v>
      </c>
      <c r="AR15" s="243">
        <f>IF('Vzdialenosti statov'!AR15=0,0,(1+'Susedne staty'!AR15+Jazyk!AR15+Etnikum!AR15)/('Vzdialenosti statov'!AR15)^Parametre!$A$7)</f>
        <v>1.959594302508855E-2</v>
      </c>
      <c r="AS15" s="243">
        <f>IF('Vzdialenosti statov'!AS15=0,0,(1+'Susedne staty'!AS15+Jazyk!AS15+Etnikum!AS15)/('Vzdialenosti statov'!AS15)^Parametre!$A$7)</f>
        <v>2.1400915512226368E-2</v>
      </c>
      <c r="AT15" s="243">
        <f>IF('Vzdialenosti statov'!AT15=0,0,(1+'Susedne staty'!AT15+Jazyk!AT15+Etnikum!AT15)/('Vzdialenosti statov'!AT15)^Parametre!$A$7)</f>
        <v>4.2496285721344659E-2</v>
      </c>
      <c r="AU15" s="243">
        <f>IF('Vzdialenosti statov'!AU15=0,0,(1+'Susedne staty'!AU15+Jazyk!AU15+Etnikum!AU15)/('Vzdialenosti statov'!AU15)^Parametre!$A$7)</f>
        <v>2.1400915512226368E-2</v>
      </c>
      <c r="AV15" s="243">
        <f>IF('Vzdialenosti statov'!AV15=0,0,(1+'Susedne staty'!AV15+Jazyk!AV15+Etnikum!AV15)/('Vzdialenosti statov'!AV15)^Parametre!$A$7)</f>
        <v>2.6737490040265925E-2</v>
      </c>
      <c r="AW15" s="243">
        <f>IF('Vzdialenosti statov'!AW15=0,0,(1+'Susedne staty'!AW15+Jazyk!AW15+Etnikum!AW15)/('Vzdialenosti statov'!AW15)^Parametre!$A$7)</f>
        <v>2.0621756839331241E-2</v>
      </c>
      <c r="AX15" s="243">
        <f>IF('Vzdialenosti statov'!AX15=0,0,(1+'Susedne staty'!AX15+Jazyk!AX15+Etnikum!AX15)/('Vzdialenosti statov'!AX15)^Parametre!$A$7)</f>
        <v>3.4463299112069731E-2</v>
      </c>
      <c r="AY15" s="243">
        <f>IF('Vzdialenosti statov'!AY15=0,0,(1+'Susedne staty'!AY15+Jazyk!AY15+Etnikum!AY15)/('Vzdialenosti statov'!AY15)^Parametre!$A$7)</f>
        <v>5.8766620448696738E-2</v>
      </c>
      <c r="AZ15" s="243">
        <f>IF('Vzdialenosti statov'!AZ15=0,0,(1+'Susedne staty'!AZ15+Jazyk!AZ15+Etnikum!AZ15)/('Vzdialenosti statov'!AZ15)^Parametre!$A$7)</f>
        <v>2.7992760888364714E-2</v>
      </c>
      <c r="BB15" s="243">
        <f t="shared" si="0"/>
        <v>1.3043860015770485</v>
      </c>
    </row>
    <row r="16" spans="1:54" ht="14.25" customHeight="1" x14ac:dyDescent="0.25">
      <c r="A16" s="246" t="s">
        <v>19</v>
      </c>
      <c r="B16" s="243">
        <f>IF('Vzdialenosti statov'!B16=0,0,(1+'Susedne staty'!B16+Jazyk!B16+Etnikum!B16)/('Vzdialenosti statov'!B16)^Parametre!$A$7)</f>
        <v>2.4536571379865996E-2</v>
      </c>
      <c r="C16" s="243">
        <f>IF('Vzdialenosti statov'!C16=0,0,(1+'Susedne staty'!C16+Jazyk!C16+Etnikum!C16)/('Vzdialenosti statov'!C16)^Parametre!$A$7)</f>
        <v>9.1040706007360275E-3</v>
      </c>
      <c r="D16" s="243">
        <f>IF('Vzdialenosti statov'!D16=0,0,(1+'Susedne staty'!D16+Jazyk!D16+Etnikum!D16)/('Vzdialenosti statov'!D16)^Parametre!$A$7)</f>
        <v>1.8499674107130031E-2</v>
      </c>
      <c r="E16" s="243">
        <f>IF('Vzdialenosti statov'!E16=0,0,(1+'Susedne staty'!E16+Jazyk!E16+Etnikum!E16)/('Vzdialenosti statov'!E16)^Parametre!$A$7)</f>
        <v>0.25399690975762068</v>
      </c>
      <c r="F16" s="243">
        <f>IF('Vzdialenosti statov'!F16=0,0,(1+'Susedne staty'!F16+Jazyk!F16+Etnikum!F16)/('Vzdialenosti statov'!F16)^Parametre!$A$7)</f>
        <v>1.0431907978813054E-2</v>
      </c>
      <c r="G16" s="243">
        <f>IF('Vzdialenosti statov'!G16=0,0,(1+'Susedne staty'!G16+Jazyk!G16+Etnikum!G16)/('Vzdialenosti statov'!G16)^Parametre!$A$7)</f>
        <v>2.3352314803468627E-2</v>
      </c>
      <c r="H16" s="243">
        <f>IF('Vzdialenosti statov'!H16=0,0,(1+'Susedne staty'!H16+Jazyk!H16+Etnikum!H16)/('Vzdialenosti statov'!H16)^Parametre!$A$7)</f>
        <v>3.6343217811773548E-2</v>
      </c>
      <c r="I16" s="243">
        <f>IF('Vzdialenosti statov'!I16=0,0,(1+'Susedne staty'!I16+Jazyk!I16+Etnikum!I16)/('Vzdialenosti statov'!I16)^Parametre!$A$7)</f>
        <v>9.0301488079556624E-3</v>
      </c>
      <c r="J16" s="243">
        <f>IF('Vzdialenosti statov'!J16=0,0,(1+'Susedne staty'!J16+Jazyk!J16+Etnikum!J16)/('Vzdialenosti statov'!J16)^Parametre!$A$7)</f>
        <v>1.1557766822103313E-2</v>
      </c>
      <c r="K16" s="243">
        <f>IF('Vzdialenosti statov'!K16=0,0,(1+'Susedne staty'!K16+Jazyk!K16+Etnikum!K16)/('Vzdialenosti statov'!K16)^Parametre!$A$7)</f>
        <v>5.4063943644834689E-2</v>
      </c>
      <c r="L16" s="243">
        <f>IF('Vzdialenosti statov'!L16=0,0,(1+'Susedne staty'!L16+Jazyk!L16+Etnikum!L16)/('Vzdialenosti statov'!L16)^Parametre!$A$7)</f>
        <v>2.6436068938148032E-2</v>
      </c>
      <c r="M16" s="243">
        <f>IF('Vzdialenosti statov'!M16=0,0,(1+'Susedne staty'!M16+Jazyk!M16+Etnikum!M16)/('Vzdialenosti statov'!M16)^Parametre!$A$7)</f>
        <v>3.0905866813764418E-2</v>
      </c>
      <c r="N16" s="243">
        <f>IF('Vzdialenosti statov'!N16=0,0,(1+'Susedne staty'!N16+Jazyk!N16+Etnikum!N16)/('Vzdialenosti statov'!N16)^Parametre!$A$7)</f>
        <v>3.7974257621675001E-2</v>
      </c>
      <c r="O16" s="243">
        <f>IF('Vzdialenosti statov'!O16=0,0,(1+'Susedne staty'!O16+Jazyk!O16+Etnikum!O16)/('Vzdialenosti statov'!O16)^Parametre!$A$7)</f>
        <v>2.2759742629187361E-2</v>
      </c>
      <c r="P16" s="243">
        <f>IF('Vzdialenosti statov'!P16=0,0,(1+'Susedne staty'!P16+Jazyk!P16+Etnikum!P16)/('Vzdialenosti statov'!P16)^Parametre!$A$7)</f>
        <v>0</v>
      </c>
      <c r="Q16" s="243">
        <f>IF('Vzdialenosti statov'!Q16=0,0,(1+'Susedne staty'!Q16+Jazyk!Q16+Etnikum!Q16)/('Vzdialenosti statov'!Q16)^Parametre!$A$7)</f>
        <v>3.0617282307989165E-2</v>
      </c>
      <c r="R16" s="243">
        <f>IF('Vzdialenosti statov'!R16=0,0,(1+'Susedne staty'!R16+Jazyk!R16+Etnikum!R16)/('Vzdialenosti statov'!R16)^Parametre!$A$7)</f>
        <v>2.0753922671497144E-2</v>
      </c>
      <c r="S16" s="243">
        <f>IF('Vzdialenosti statov'!S16=0,0,(1+'Susedne staty'!S16+Jazyk!S16+Etnikum!S16)/('Vzdialenosti statov'!S16)^Parametre!$A$7)</f>
        <v>1.5016403117047692E-2</v>
      </c>
      <c r="T16" s="243">
        <f>IF('Vzdialenosti statov'!T16=0,0,(1+'Susedne staty'!T16+Jazyk!T16+Etnikum!T16)/('Vzdialenosti statov'!T16)^Parametre!$A$7)</f>
        <v>5.769296955241468E-2</v>
      </c>
      <c r="U16" s="243">
        <f>IF('Vzdialenosti statov'!U16=0,0,(1+'Susedne staty'!U16+Jazyk!U16+Etnikum!U16)/('Vzdialenosti statov'!U16)^Parametre!$A$7)</f>
        <v>2.807748396764892E-2</v>
      </c>
      <c r="V16" s="243">
        <f>IF('Vzdialenosti statov'!V16=0,0,(1+'Susedne staty'!V16+Jazyk!V16+Etnikum!V16)/('Vzdialenosti statov'!V16)^Parametre!$A$7)</f>
        <v>1.7267037151806688E-2</v>
      </c>
      <c r="W16" s="243">
        <f>IF('Vzdialenosti statov'!W16=0,0,(1+'Susedne staty'!W16+Jazyk!W16+Etnikum!W16)/('Vzdialenosti statov'!W16)^Parametre!$A$7)</f>
        <v>1.0434446187060097E-2</v>
      </c>
      <c r="X16" s="243">
        <f>IF('Vzdialenosti statov'!X16=0,0,(1+'Susedne staty'!X16+Jazyk!X16+Etnikum!X16)/('Vzdialenosti statov'!X16)^Parametre!$A$7)</f>
        <v>1.809418947485884E-2</v>
      </c>
      <c r="Y16" s="243">
        <f>IF('Vzdialenosti statov'!Y16=0,0,(1+'Susedne staty'!Y16+Jazyk!Y16+Etnikum!Y16)/('Vzdialenosti statov'!Y16)^Parametre!$A$7)</f>
        <v>2.1784256744503031E-2</v>
      </c>
      <c r="Z16" s="243">
        <f>IF('Vzdialenosti statov'!Z16=0,0,(1+'Susedne staty'!Z16+Jazyk!Z16+Etnikum!Z16)/('Vzdialenosti statov'!Z16)^Parametre!$A$7)</f>
        <v>2.1626869629903702E-2</v>
      </c>
      <c r="AA16" s="243">
        <f>IF('Vzdialenosti statov'!AA16=0,0,(1+'Susedne staty'!AA16+Jazyk!AA16+Etnikum!AA16)/('Vzdialenosti statov'!AA16)^Parametre!$A$7)</f>
        <v>1.0690406914954839E-2</v>
      </c>
      <c r="AB16" s="243">
        <f>IF('Vzdialenosti statov'!AB16=0,0,(1+'Susedne staty'!AB16+Jazyk!AB16+Etnikum!AB16)/('Vzdialenosti statov'!AB16)^Parametre!$A$7)</f>
        <v>1.1417355308569636E-2</v>
      </c>
      <c r="AC16" s="243">
        <f>IF('Vzdialenosti statov'!AC16=0,0,(1+'Susedne staty'!AC16+Jazyk!AC16+Etnikum!AC16)/('Vzdialenosti statov'!AC16)^Parametre!$A$7)</f>
        <v>2.8099090260316244E-2</v>
      </c>
      <c r="AD16" s="243">
        <f>IF('Vzdialenosti statov'!AD16=0,0,(1+'Susedne staty'!AD16+Jazyk!AD16+Etnikum!AD16)/('Vzdialenosti statov'!AD16)^Parametre!$A$7)</f>
        <v>2.7236836562171379E-2</v>
      </c>
      <c r="AE16" s="243">
        <f>IF('Vzdialenosti statov'!AE16=0,0,(1+'Susedne staty'!AE16+Jazyk!AE16+Etnikum!AE16)/('Vzdialenosti statov'!AE16)^Parametre!$A$7)</f>
        <v>9.227319185967367E-2</v>
      </c>
      <c r="AF16" s="243">
        <f>IF('Vzdialenosti statov'!AF16=0,0,(1+'Susedne staty'!AF16+Jazyk!AF16+Etnikum!AF16)/('Vzdialenosti statov'!AF16)^Parametre!$A$7)</f>
        <v>2.9359998579445865E-2</v>
      </c>
      <c r="AG16" s="243">
        <f>IF('Vzdialenosti statov'!AG16=0,0,(1+'Susedne staty'!AG16+Jazyk!AG16+Etnikum!AG16)/('Vzdialenosti statov'!AG16)^Parametre!$A$7)</f>
        <v>1.0491262043901235E-2</v>
      </c>
      <c r="AH16" s="243">
        <f>IF('Vzdialenosti statov'!AH16=0,0,(1+'Susedne staty'!AH16+Jazyk!AH16+Etnikum!AH16)/('Vzdialenosti statov'!AH16)^Parametre!$A$7)</f>
        <v>0.15558667600311218</v>
      </c>
      <c r="AI16" s="243">
        <f>IF('Vzdialenosti statov'!AI16=0,0,(1+'Susedne staty'!AI16+Jazyk!AI16+Etnikum!AI16)/('Vzdialenosti statov'!AI16)^Parametre!$A$7)</f>
        <v>3.248757283450418E-2</v>
      </c>
      <c r="AJ16" s="243">
        <f>IF('Vzdialenosti statov'!AJ16=0,0,(1+'Susedne staty'!AJ16+Jazyk!AJ16+Etnikum!AJ16)/('Vzdialenosti statov'!AJ16)^Parametre!$A$7)</f>
        <v>1.2853637723524616E-2</v>
      </c>
      <c r="AK16" s="243">
        <f>IF('Vzdialenosti statov'!AK16=0,0,(1+'Susedne staty'!AK16+Jazyk!AK16+Etnikum!AK16)/('Vzdialenosti statov'!AK16)^Parametre!$A$7)</f>
        <v>4.8751945546147452E-2</v>
      </c>
      <c r="AL16" s="243">
        <f>IF('Vzdialenosti statov'!AL16=0,0,(1+'Susedne staty'!AL16+Jazyk!AL16+Etnikum!AL16)/('Vzdialenosti statov'!AL16)^Parametre!$A$7)</f>
        <v>2.3866960217232041E-2</v>
      </c>
      <c r="AM16" s="243">
        <f>IF('Vzdialenosti statov'!AM16=0,0,(1+'Susedne staty'!AM16+Jazyk!AM16+Etnikum!AM16)/('Vzdialenosti statov'!AM16)^Parametre!$A$7)</f>
        <v>5.1807058623873893E-2</v>
      </c>
      <c r="AN16" s="243">
        <f>IF('Vzdialenosti statov'!AN16=0,0,(1+'Susedne staty'!AN16+Jazyk!AN16+Etnikum!AN16)/('Vzdialenosti statov'!AN16)^Parametre!$A$7)</f>
        <v>2.5126183319948953E-2</v>
      </c>
      <c r="AO16" s="243">
        <f>IF('Vzdialenosti statov'!AO16=0,0,(1+'Susedne staty'!AO16+Jazyk!AO16+Etnikum!AO16)/('Vzdialenosti statov'!AO16)^Parametre!$A$7)</f>
        <v>1.3413457228942641E-2</v>
      </c>
      <c r="AP16" s="243">
        <f>IF('Vzdialenosti statov'!AP16=0,0,(1+'Susedne staty'!AP16+Jazyk!AP16+Etnikum!AP16)/('Vzdialenosti statov'!AP16)^Parametre!$A$7)</f>
        <v>3.0302195543301123E-2</v>
      </c>
      <c r="AQ16" s="243">
        <f>IF('Vzdialenosti statov'!AQ16=0,0,(1+'Susedne staty'!AQ16+Jazyk!AQ16+Etnikum!AQ16)/('Vzdialenosti statov'!AQ16)^Parametre!$A$7)</f>
        <v>3.2136071983246778E-2</v>
      </c>
      <c r="AR16" s="243">
        <f>IF('Vzdialenosti statov'!AR16=0,0,(1+'Susedne staty'!AR16+Jazyk!AR16+Etnikum!AR16)/('Vzdialenosti statov'!AR16)^Parametre!$A$7)</f>
        <v>6.7255976823831123E-2</v>
      </c>
      <c r="AS16" s="243">
        <f>IF('Vzdialenosti statov'!AS16=0,0,(1+'Susedne staty'!AS16+Jazyk!AS16+Etnikum!AS16)/('Vzdialenosti statov'!AS16)^Parametre!$A$7)</f>
        <v>2.5970860446307694E-2</v>
      </c>
      <c r="AT16" s="243">
        <f>IF('Vzdialenosti statov'!AT16=0,0,(1+'Susedne staty'!AT16+Jazyk!AT16+Etnikum!AT16)/('Vzdialenosti statov'!AT16)^Parametre!$A$7)</f>
        <v>2.6079010782213544E-2</v>
      </c>
      <c r="AU16" s="243">
        <f>IF('Vzdialenosti statov'!AU16=0,0,(1+'Susedne staty'!AU16+Jazyk!AU16+Etnikum!AU16)/('Vzdialenosti statov'!AU16)^Parametre!$A$7)</f>
        <v>2.6090547301619926E-2</v>
      </c>
      <c r="AV16" s="243">
        <f>IF('Vzdialenosti statov'!AV16=0,0,(1+'Susedne staty'!AV16+Jazyk!AV16+Etnikum!AV16)/('Vzdialenosti statov'!AV16)^Parametre!$A$7)</f>
        <v>5.9870818398037526E-2</v>
      </c>
      <c r="AW16" s="243">
        <f>IF('Vzdialenosti statov'!AW16=0,0,(1+'Susedne staty'!AW16+Jazyk!AW16+Etnikum!AW16)/('Vzdialenosti statov'!AW16)^Parametre!$A$7)</f>
        <v>3.5933785536901512E-2</v>
      </c>
      <c r="AX16" s="243">
        <f>IF('Vzdialenosti statov'!AX16=0,0,(1+'Susedne staty'!AX16+Jazyk!AX16+Etnikum!AX16)/('Vzdialenosti statov'!AX16)^Parametre!$A$7)</f>
        <v>2.8107524693109859E-2</v>
      </c>
      <c r="AY16" s="243">
        <f>IF('Vzdialenosti statov'!AY16=0,0,(1+'Susedne staty'!AY16+Jazyk!AY16+Etnikum!AY16)/('Vzdialenosti statov'!AY16)^Parametre!$A$7)</f>
        <v>2.873906018395319E-2</v>
      </c>
      <c r="AZ16" s="243">
        <f>IF('Vzdialenosti statov'!AZ16=0,0,(1+'Susedne staty'!AZ16+Jazyk!AZ16+Etnikum!AZ16)/('Vzdialenosti statov'!AZ16)^Parametre!$A$7)</f>
        <v>2.3091794061751877E-2</v>
      </c>
      <c r="BB16" s="243">
        <f t="shared" si="0"/>
        <v>1.7673966013023994</v>
      </c>
    </row>
    <row r="17" spans="1:54" ht="14.25" customHeight="1" x14ac:dyDescent="0.25">
      <c r="A17" s="245" t="s">
        <v>20</v>
      </c>
      <c r="B17" s="243">
        <f>IF('Vzdialenosti statov'!B17=0,0,(1+'Susedne staty'!B17+Jazyk!B17+Etnikum!B17)/('Vzdialenosti statov'!B17)^Parametre!$A$7)</f>
        <v>4.0972252947471657E-2</v>
      </c>
      <c r="C17" s="243">
        <f>IF('Vzdialenosti statov'!C17=0,0,(1+'Susedne staty'!C17+Jazyk!C17+Etnikum!C17)/('Vzdialenosti statov'!C17)^Parametre!$A$7)</f>
        <v>9.0651176872322166E-3</v>
      </c>
      <c r="D17" s="243">
        <f>IF('Vzdialenosti statov'!D17=0,0,(1+'Susedne staty'!D17+Jazyk!D17+Etnikum!D17)/('Vzdialenosti statov'!D17)^Parametre!$A$7)</f>
        <v>8.4011576719182218E-3</v>
      </c>
      <c r="E17" s="243">
        <f>IF('Vzdialenosti statov'!E17=0,0,(1+'Susedne staty'!E17+Jazyk!E17+Etnikum!E17)/('Vzdialenosti statov'!E17)^Parametre!$A$7)</f>
        <v>3.1622776601683791E-2</v>
      </c>
      <c r="F17" s="243">
        <f>IF('Vzdialenosti statov'!F17=0,0,(1+'Susedne staty'!F17+Jazyk!F17+Etnikum!F17)/('Vzdialenosti statov'!F17)^Parametre!$A$7)</f>
        <v>1.0302415279494222E-2</v>
      </c>
      <c r="G17" s="243">
        <f>IF('Vzdialenosti statov'!G17=0,0,(1+'Susedne staty'!G17+Jazyk!G17+Etnikum!G17)/('Vzdialenosti statov'!G17)^Parametre!$A$7)</f>
        <v>5.9532419467112963E-2</v>
      </c>
      <c r="H17" s="243">
        <f>IF('Vzdialenosti statov'!H17=0,0,(1+'Susedne staty'!H17+Jazyk!H17+Etnikum!H17)/('Vzdialenosti statov'!H17)^Parametre!$A$7)</f>
        <v>6.5469108269593276E-2</v>
      </c>
      <c r="I17" s="243">
        <f>IF('Vzdialenosti statov'!I17=0,0,(1+'Susedne staty'!I17+Jazyk!I17+Etnikum!I17)/('Vzdialenosti statov'!I17)^Parametre!$A$7)</f>
        <v>8.9464551114294237E-3</v>
      </c>
      <c r="J17" s="243">
        <f>IF('Vzdialenosti statov'!J17=0,0,(1+'Susedne staty'!J17+Jazyk!J17+Etnikum!J17)/('Vzdialenosti statov'!J17)^Parametre!$A$7)</f>
        <v>1.1776455600288664E-2</v>
      </c>
      <c r="K17" s="243">
        <f>IF('Vzdialenosti statov'!K17=0,0,(1+'Susedne staty'!K17+Jazyk!K17+Etnikum!K17)/('Vzdialenosti statov'!K17)^Parametre!$A$7)</f>
        <v>2.7697643198405068E-2</v>
      </c>
      <c r="L17" s="243">
        <f>IF('Vzdialenosti statov'!L17=0,0,(1+'Susedne staty'!L17+Jazyk!L17+Etnikum!L17)/('Vzdialenosti statov'!L17)^Parametre!$A$7)</f>
        <v>2.4685564501014823E-2</v>
      </c>
      <c r="M17" s="243">
        <f>IF('Vzdialenosti statov'!M17=0,0,(1+'Susedne staty'!M17+Jazyk!M17+Etnikum!M17)/('Vzdialenosti statov'!M17)^Parametre!$A$7)</f>
        <v>2.2413920031624734E-2</v>
      </c>
      <c r="N17" s="243">
        <f>IF('Vzdialenosti statov'!N17=0,0,(1+'Susedne staty'!N17+Jazyk!N17+Etnikum!N17)/('Vzdialenosti statov'!N17)^Parametre!$A$7)</f>
        <v>3.137726863157024E-2</v>
      </c>
      <c r="O17" s="243">
        <f>IF('Vzdialenosti statov'!O17=0,0,(1+'Susedne staty'!O17+Jazyk!O17+Etnikum!O17)/('Vzdialenosti statov'!O17)^Parametre!$A$7)</f>
        <v>3.4019509659521101E-2</v>
      </c>
      <c r="P17" s="243">
        <f>IF('Vzdialenosti statov'!P17=0,0,(1+'Susedne staty'!P17+Jazyk!P17+Etnikum!P17)/('Vzdialenosti statov'!P17)^Parametre!$A$7)</f>
        <v>3.0617282307989165E-2</v>
      </c>
      <c r="Q17" s="243">
        <f>IF('Vzdialenosti statov'!Q17=0,0,(1+'Susedne staty'!Q17+Jazyk!Q17+Etnikum!Q17)/('Vzdialenosti statov'!Q17)^Parametre!$A$7)</f>
        <v>0</v>
      </c>
      <c r="R17" s="243">
        <f>IF('Vzdialenosti statov'!R17=0,0,(1+'Susedne staty'!R17+Jazyk!R17+Etnikum!R17)/('Vzdialenosti statov'!R17)^Parametre!$A$7)</f>
        <v>1.25359060722335E-2</v>
      </c>
      <c r="S17" s="243">
        <f>IF('Vzdialenosti statov'!S17=0,0,(1+'Susedne staty'!S17+Jazyk!S17+Etnikum!S17)/('Vzdialenosti statov'!S17)^Parametre!$A$7)</f>
        <v>1.6712526552530749E-2</v>
      </c>
      <c r="T17" s="243">
        <f>IF('Vzdialenosti statov'!T17=0,0,(1+'Susedne staty'!T17+Jazyk!T17+Etnikum!T17)/('Vzdialenosti statov'!T17)^Parametre!$A$7)</f>
        <v>2.2800704187822374E-2</v>
      </c>
      <c r="U17" s="243">
        <f>IF('Vzdialenosti statov'!U17=0,0,(1+'Susedne staty'!U17+Jazyk!U17+Etnikum!U17)/('Vzdialenosti statov'!U17)^Parametre!$A$7)</f>
        <v>1.8157644090151248E-2</v>
      </c>
      <c r="V17" s="243">
        <f>IF('Vzdialenosti statov'!V17=0,0,(1+'Susedne staty'!V17+Jazyk!V17+Etnikum!V17)/('Vzdialenosti statov'!V17)^Parametre!$A$7)</f>
        <v>2.079532453883038E-2</v>
      </c>
      <c r="W17" s="243">
        <f>IF('Vzdialenosti statov'!W17=0,0,(1+'Susedne staty'!W17+Jazyk!W17+Etnikum!W17)/('Vzdialenosti statov'!W17)^Parametre!$A$7)</f>
        <v>1.0358757224808628E-2</v>
      </c>
      <c r="X17" s="243">
        <f>IF('Vzdialenosti statov'!X17=0,0,(1+'Susedne staty'!X17+Jazyk!X17+Etnikum!X17)/('Vzdialenosti statov'!X17)^Parametre!$A$7)</f>
        <v>1.0879267567608972E-2</v>
      </c>
      <c r="Y17" s="243">
        <f>IF('Vzdialenosti statov'!Y17=0,0,(1+'Susedne staty'!Y17+Jazyk!Y17+Etnikum!Y17)/('Vzdialenosti statov'!Y17)^Parametre!$A$7)</f>
        <v>1.1541020992454319E-2</v>
      </c>
      <c r="Z17" s="243">
        <f>IF('Vzdialenosti statov'!Z17=0,0,(1+'Susedne staty'!Z17+Jazyk!Z17+Etnikum!Z17)/('Vzdialenosti statov'!Z17)^Parametre!$A$7)</f>
        <v>1.3493888214192956E-2</v>
      </c>
      <c r="AA17" s="243">
        <f>IF('Vzdialenosti statov'!AA17=0,0,(1+'Susedne staty'!AA17+Jazyk!AA17+Etnikum!AA17)/('Vzdialenosti statov'!AA17)^Parametre!$A$7)</f>
        <v>1.0690364153925833E-2</v>
      </c>
      <c r="AB17" s="243">
        <f>IF('Vzdialenosti statov'!AB17=0,0,(1+'Susedne staty'!AB17+Jazyk!AB17+Etnikum!AB17)/('Vzdialenosti statov'!AB17)^Parametre!$A$7)</f>
        <v>1.0810551802884255E-2</v>
      </c>
      <c r="AC17" s="243">
        <f>IF('Vzdialenosti statov'!AC17=0,0,(1+'Susedne staty'!AC17+Jazyk!AC17+Etnikum!AC17)/('Vzdialenosti statov'!AC17)^Parametre!$A$7)</f>
        <v>3.4979714848810288E-2</v>
      </c>
      <c r="AD17" s="243">
        <f>IF('Vzdialenosti statov'!AD17=0,0,(1+'Susedne staty'!AD17+Jazyk!AD17+Etnikum!AD17)/('Vzdialenosti statov'!AD17)^Parametre!$A$7)</f>
        <v>3.2683676086924247E-2</v>
      </c>
      <c r="AE17" s="243">
        <f>IF('Vzdialenosti statov'!AE17=0,0,(1+'Susedne staty'!AE17+Jazyk!AE17+Etnikum!AE17)/('Vzdialenosti statov'!AE17)^Parametre!$A$7)</f>
        <v>3.4116382533159094E-2</v>
      </c>
      <c r="AF17" s="243">
        <f>IF('Vzdialenosti statov'!AF17=0,0,(1+'Susedne staty'!AF17+Jazyk!AF17+Etnikum!AF17)/('Vzdialenosti statov'!AF17)^Parametre!$A$7)</f>
        <v>9.9618444927020031E-2</v>
      </c>
      <c r="AG17" s="243">
        <f>IF('Vzdialenosti statov'!AG17=0,0,(1+'Susedne staty'!AG17+Jazyk!AG17+Etnikum!AG17)/('Vzdialenosti statov'!AG17)^Parametre!$A$7)</f>
        <v>9.9423425191002644E-3</v>
      </c>
      <c r="AH17" s="243">
        <f>IF('Vzdialenosti statov'!AH17=0,0,(1+'Susedne staty'!AH17+Jazyk!AH17+Etnikum!AH17)/('Vzdialenosti statov'!AH17)^Parametre!$A$7)</f>
        <v>3.6260455850170799E-2</v>
      </c>
      <c r="AI17" s="243">
        <f>IF('Vzdialenosti statov'!AI17=0,0,(1+'Susedne staty'!AI17+Jazyk!AI17+Etnikum!AI17)/('Vzdialenosti statov'!AI17)^Parametre!$A$7)</f>
        <v>2.3796576813564015E-2</v>
      </c>
      <c r="AJ17" s="243">
        <f>IF('Vzdialenosti statov'!AJ17=0,0,(1+'Susedne staty'!AJ17+Jazyk!AJ17+Etnikum!AJ17)/('Vzdialenosti statov'!AJ17)^Parametre!$A$7)</f>
        <v>7.3916735005722638E-3</v>
      </c>
      <c r="AK17" s="243">
        <f>IF('Vzdialenosti statov'!AK17=0,0,(1+'Susedne staty'!AK17+Jazyk!AK17+Etnikum!AK17)/('Vzdialenosti statov'!AK17)^Parametre!$A$7)</f>
        <v>5.264875863061446E-2</v>
      </c>
      <c r="AL17" s="243">
        <f>IF('Vzdialenosti statov'!AL17=0,0,(1+'Susedne staty'!AL17+Jazyk!AL17+Etnikum!AL17)/('Vzdialenosti statov'!AL17)^Parametre!$A$7)</f>
        <v>2.2244202665006454E-2</v>
      </c>
      <c r="AM17" s="243">
        <f>IF('Vzdialenosti statov'!AM17=0,0,(1+'Susedne staty'!AM17+Jazyk!AM17+Etnikum!AM17)/('Vzdialenosti statov'!AM17)^Parametre!$A$7)</f>
        <v>6.0493953477827767E-2</v>
      </c>
      <c r="AN17" s="243">
        <f>IF('Vzdialenosti statov'!AN17=0,0,(1+'Susedne staty'!AN17+Jazyk!AN17+Etnikum!AN17)/('Vzdialenosti statov'!AN17)^Parametre!$A$7)</f>
        <v>3.612840308044845E-2</v>
      </c>
      <c r="AO17" s="243">
        <f>IF('Vzdialenosti statov'!AO17=0,0,(1+'Susedne staty'!AO17+Jazyk!AO17+Etnikum!AO17)/('Vzdialenosti statov'!AO17)^Parametre!$A$7)</f>
        <v>1.9814350628091785E-2</v>
      </c>
      <c r="AP17" s="243">
        <f>IF('Vzdialenosti statov'!AP17=0,0,(1+'Susedne staty'!AP17+Jazyk!AP17+Etnikum!AP17)/('Vzdialenosti statov'!AP17)^Parametre!$A$7)</f>
        <v>6.5551577262031216E-2</v>
      </c>
      <c r="AQ17" s="243">
        <f>IF('Vzdialenosti statov'!AQ17=0,0,(1+'Susedne staty'!AQ17+Jazyk!AQ17+Etnikum!AQ17)/('Vzdialenosti statov'!AQ17)^Parametre!$A$7)</f>
        <v>0.29923747333165657</v>
      </c>
      <c r="AR17" s="243">
        <f>IF('Vzdialenosti statov'!AR17=0,0,(1+'Susedne staty'!AR17+Jazyk!AR17+Etnikum!AR17)/('Vzdialenosti statov'!AR17)^Parametre!$A$7)</f>
        <v>2.3972062935792002E-2</v>
      </c>
      <c r="AS17" s="243">
        <f>IF('Vzdialenosti statov'!AS17=0,0,(1+'Susedne staty'!AS17+Jazyk!AS17+Etnikum!AS17)/('Vzdialenosti statov'!AS17)^Parametre!$A$7)</f>
        <v>1.0812573822677422E-2</v>
      </c>
      <c r="AT17" s="243">
        <f>IF('Vzdialenosti statov'!AT17=0,0,(1+'Susedne staty'!AT17+Jazyk!AT17+Etnikum!AT17)/('Vzdialenosti statov'!AT17)^Parametre!$A$7)</f>
        <v>0.16052850425194617</v>
      </c>
      <c r="AU17" s="243">
        <f>IF('Vzdialenosti statov'!AU17=0,0,(1+'Susedne staty'!AU17+Jazyk!AU17+Etnikum!AU17)/('Vzdialenosti statov'!AU17)^Parametre!$A$7)</f>
        <v>2.4802978758667646E-2</v>
      </c>
      <c r="AV17" s="243">
        <f>IF('Vzdialenosti statov'!AV17=0,0,(1+'Susedne staty'!AV17+Jazyk!AV17+Etnikum!AV17)/('Vzdialenosti statov'!AV17)^Parametre!$A$7)</f>
        <v>4.1828191361254347E-2</v>
      </c>
      <c r="AW17" s="243">
        <f>IF('Vzdialenosti statov'!AW17=0,0,(1+'Susedne staty'!AW17+Jazyk!AW17+Etnikum!AW17)/('Vzdialenosti statov'!AW17)^Parametre!$A$7)</f>
        <v>2.4350440792625046E-2</v>
      </c>
      <c r="AX17" s="243">
        <f>IF('Vzdialenosti statov'!AX17=0,0,(1+'Susedne staty'!AX17+Jazyk!AX17+Etnikum!AX17)/('Vzdialenosti statov'!AX17)^Parametre!$A$7)</f>
        <v>4.8970210687439175E-2</v>
      </c>
      <c r="AY17" s="243">
        <f>IF('Vzdialenosti statov'!AY17=0,0,(1+'Susedne staty'!AY17+Jazyk!AY17+Etnikum!AY17)/('Vzdialenosti statov'!AY17)^Parametre!$A$7)</f>
        <v>2.3673032411864556E-2</v>
      </c>
      <c r="AZ17" s="243">
        <f>IF('Vzdialenosti statov'!AZ17=0,0,(1+'Susedne staty'!AZ17+Jazyk!AZ17+Etnikum!AZ17)/('Vzdialenosti statov'!AZ17)^Parametre!$A$7)</f>
        <v>4.2135163926036487E-2</v>
      </c>
      <c r="BB17" s="243">
        <f t="shared" si="0"/>
        <v>1.8116564474670935</v>
      </c>
    </row>
    <row r="18" spans="1:54" ht="14.25" customHeight="1" x14ac:dyDescent="0.25">
      <c r="A18" s="245" t="s">
        <v>21</v>
      </c>
      <c r="B18" s="243">
        <f>IF('Vzdialenosti statov'!B18=0,0,(1+'Susedne staty'!B18+Jazyk!B18+Etnikum!B18)/('Vzdialenosti statov'!B18)^Parametre!$A$7)</f>
        <v>1.2981398197509523E-2</v>
      </c>
      <c r="C18" s="243">
        <f>IF('Vzdialenosti statov'!C18=0,0,(1+'Susedne staty'!C18+Jazyk!C18+Etnikum!C18)/('Vzdialenosti statov'!C18)^Parametre!$A$7)</f>
        <v>7.9240670945462145E-3</v>
      </c>
      <c r="D18" s="243">
        <f>IF('Vzdialenosti statov'!D18=0,0,(1+'Susedne staty'!D18+Jazyk!D18+Etnikum!D18)/('Vzdialenosti statov'!D18)^Parametre!$A$7)</f>
        <v>2.8283221393768689E-2</v>
      </c>
      <c r="E18" s="243">
        <f>IF('Vzdialenosti statov'!E18=0,0,(1+'Susedne staty'!E18+Jazyk!E18+Etnikum!E18)/('Vzdialenosti statov'!E18)^Parametre!$A$7)</f>
        <v>1.771330419467624E-2</v>
      </c>
      <c r="F18" s="243">
        <f>IF('Vzdialenosti statov'!F18=0,0,(1+'Susedne staty'!F18+Jazyk!F18+Etnikum!F18)/('Vzdialenosti statov'!F18)^Parametre!$A$7)</f>
        <v>8.2270120626044829E-3</v>
      </c>
      <c r="G18" s="243">
        <f>IF('Vzdialenosti statov'!G18=0,0,(1+'Susedne staty'!G18+Jazyk!G18+Etnikum!G18)/('Vzdialenosti statov'!G18)^Parametre!$A$7)</f>
        <v>1.3463352949865748E-2</v>
      </c>
      <c r="H18" s="243">
        <f>IF('Vzdialenosti statov'!H18=0,0,(1+'Susedne staty'!H18+Jazyk!H18+Etnikum!H18)/('Vzdialenosti statov'!H18)^Parametre!$A$7)</f>
        <v>1.2514007886372303E-2</v>
      </c>
      <c r="I18" s="243">
        <f>IF('Vzdialenosti statov'!I18=0,0,(1+'Susedne staty'!I18+Jazyk!I18+Etnikum!I18)/('Vzdialenosti statov'!I18)^Parametre!$A$7)</f>
        <v>7.7403183209441761E-3</v>
      </c>
      <c r="J18" s="243">
        <f>IF('Vzdialenosti statov'!J18=0,0,(1+'Susedne staty'!J18+Jazyk!J18+Etnikum!J18)/('Vzdialenosti statov'!J18)^Parametre!$A$7)</f>
        <v>3.6614748672553578E-2</v>
      </c>
      <c r="K18" s="243">
        <f>IF('Vzdialenosti statov'!K18=0,0,(1+'Susedne staty'!K18+Jazyk!K18+Etnikum!K18)/('Vzdialenosti statov'!K18)^Parametre!$A$7)</f>
        <v>1.5098093919528974E-2</v>
      </c>
      <c r="L18" s="243">
        <f>IF('Vzdialenosti statov'!L18=0,0,(1+'Susedne staty'!L18+Jazyk!L18+Etnikum!L18)/('Vzdialenosti statov'!L18)^Parametre!$A$7)</f>
        <v>1.290104583470884E-2</v>
      </c>
      <c r="M18" s="243">
        <f>IF('Vzdialenosti statov'!M18=0,0,(1+'Susedne staty'!M18+Jazyk!M18+Etnikum!M18)/('Vzdialenosti statov'!M18)^Parametre!$A$7)</f>
        <v>1.5990408426937153E-2</v>
      </c>
      <c r="N18" s="243">
        <f>IF('Vzdialenosti statov'!N18=0,0,(1+'Susedne staty'!N18+Jazyk!N18+Etnikum!N18)/('Vzdialenosti statov'!N18)^Parametre!$A$7)</f>
        <v>1.1649545517137032E-2</v>
      </c>
      <c r="O18" s="243">
        <f>IF('Vzdialenosti statov'!O18=0,0,(1+'Susedne staty'!O18+Jazyk!O18+Etnikum!O18)/('Vzdialenosti statov'!O18)^Parametre!$A$7)</f>
        <v>1.3154672510014655E-2</v>
      </c>
      <c r="P18" s="243">
        <f>IF('Vzdialenosti statov'!P18=0,0,(1+'Susedne staty'!P18+Jazyk!P18+Etnikum!P18)/('Vzdialenosti statov'!P18)^Parametre!$A$7)</f>
        <v>2.0753922671497144E-2</v>
      </c>
      <c r="Q18" s="243">
        <f>IF('Vzdialenosti statov'!Q18=0,0,(1+'Susedne staty'!Q18+Jazyk!Q18+Etnikum!Q18)/('Vzdialenosti statov'!Q18)^Parametre!$A$7)</f>
        <v>1.25359060722335E-2</v>
      </c>
      <c r="R18" s="243">
        <f>IF('Vzdialenosti statov'!R18=0,0,(1+'Susedne staty'!R18+Jazyk!R18+Etnikum!R18)/('Vzdialenosti statov'!R18)^Parametre!$A$7)</f>
        <v>0</v>
      </c>
      <c r="S18" s="243">
        <f>IF('Vzdialenosti statov'!S18=0,0,(1+'Susedne staty'!S18+Jazyk!S18+Etnikum!S18)/('Vzdialenosti statov'!S18)^Parametre!$A$7)</f>
        <v>1.8805698869892494E-2</v>
      </c>
      <c r="T18" s="243">
        <f>IF('Vzdialenosti statov'!T18=0,0,(1+'Susedne staty'!T18+Jazyk!T18+Etnikum!T18)/('Vzdialenosti statov'!T18)^Parametre!$A$7)</f>
        <v>2.2358416099960522E-2</v>
      </c>
      <c r="U18" s="243">
        <f>IF('Vzdialenosti statov'!U18=0,0,(1+'Susedne staty'!U18+Jazyk!U18+Etnikum!U18)/('Vzdialenosti statov'!U18)^Parametre!$A$7)</f>
        <v>1.371455227492941E-2</v>
      </c>
      <c r="V18" s="243">
        <f>IF('Vzdialenosti statov'!V18=0,0,(1+'Susedne staty'!V18+Jazyk!V18+Etnikum!V18)/('Vzdialenosti statov'!V18)^Parametre!$A$7)</f>
        <v>1.4850760898598738E-2</v>
      </c>
      <c r="W18" s="243">
        <f>IF('Vzdialenosti statov'!W18=0,0,(1+'Susedne staty'!W18+Jazyk!W18+Etnikum!W18)/('Vzdialenosti statov'!W18)^Parametre!$A$7)</f>
        <v>1.2954259078922472E-2</v>
      </c>
      <c r="X18" s="243">
        <f>IF('Vzdialenosti statov'!X18=0,0,(1+'Susedne staty'!X18+Jazyk!X18+Etnikum!X18)/('Vzdialenosti statov'!X18)^Parametre!$A$7)</f>
        <v>2.2013099159900205E-2</v>
      </c>
      <c r="Y18" s="243">
        <f>IF('Vzdialenosti statov'!Y18=0,0,(1+'Susedne staty'!Y18+Jazyk!Y18+Etnikum!Y18)/('Vzdialenosti statov'!Y18)^Parametre!$A$7)</f>
        <v>2.334455303535889E-2</v>
      </c>
      <c r="Z18" s="243">
        <f>IF('Vzdialenosti statov'!Z18=0,0,(1+'Susedne staty'!Z18+Jazyk!Z18+Etnikum!Z18)/('Vzdialenosti statov'!Z18)^Parametre!$A$7)</f>
        <v>2.8239321781642113E-2</v>
      </c>
      <c r="AA18" s="243">
        <f>IF('Vzdialenosti statov'!AA18=0,0,(1+'Susedne staty'!AA18+Jazyk!AA18+Etnikum!AA18)/('Vzdialenosti statov'!AA18)^Parametre!$A$7)</f>
        <v>1.4118900911983263E-2</v>
      </c>
      <c r="AB18" s="243">
        <f>IF('Vzdialenosti statov'!AB18=0,0,(1+'Susedne staty'!AB18+Jazyk!AB18+Etnikum!AB18)/('Vzdialenosti statov'!AB18)^Parametre!$A$7)</f>
        <v>8.2497103654874792E-3</v>
      </c>
      <c r="AC18" s="243">
        <f>IF('Vzdialenosti statov'!AC18=0,0,(1+'Susedne staty'!AC18+Jazyk!AC18+Etnikum!AC18)/('Vzdialenosti statov'!AC18)^Parametre!$A$7)</f>
        <v>1.2965044161869558E-2</v>
      </c>
      <c r="AD18" s="243">
        <f>IF('Vzdialenosti statov'!AD18=0,0,(1+'Susedne staty'!AD18+Jazyk!AD18+Etnikum!AD18)/('Vzdialenosti statov'!AD18)^Parametre!$A$7)</f>
        <v>1.2946668008045115E-2</v>
      </c>
      <c r="AE18" s="243">
        <f>IF('Vzdialenosti statov'!AE18=0,0,(1+'Susedne staty'!AE18+Jazyk!AE18+Etnikum!AE18)/('Vzdialenosti statov'!AE18)^Parametre!$A$7)</f>
        <v>1.7858585573266365E-2</v>
      </c>
      <c r="AF18" s="243">
        <f>IF('Vzdialenosti statov'!AF18=0,0,(1+'Susedne staty'!AF18+Jazyk!AF18+Etnikum!AF18)/('Vzdialenosti statov'!AF18)^Parametre!$A$7)</f>
        <v>1.2851389869437083E-2</v>
      </c>
      <c r="AG18" s="243">
        <f>IF('Vzdialenosti statov'!AG18=0,0,(1+'Susedne staty'!AG18+Jazyk!AG18+Etnikum!AG18)/('Vzdialenosti statov'!AG18)^Parametre!$A$7)</f>
        <v>8.1395908463517287E-3</v>
      </c>
      <c r="AH18" s="243">
        <f>IF('Vzdialenosti statov'!AH18=0,0,(1+'Susedne staty'!AH18+Jazyk!AH18+Etnikum!AH18)/('Vzdialenosti statov'!AH18)^Parametre!$A$7)</f>
        <v>1.8254903636688885E-2</v>
      </c>
      <c r="AI18" s="243">
        <f>IF('Vzdialenosti statov'!AI18=0,0,(1+'Susedne staty'!AI18+Jazyk!AI18+Etnikum!AI18)/('Vzdialenosti statov'!AI18)^Parametre!$A$7)</f>
        <v>1.4981968964012901E-2</v>
      </c>
      <c r="AJ18" s="243">
        <f>IF('Vzdialenosti statov'!AJ18=0,0,(1+'Susedne staty'!AJ18+Jazyk!AJ18+Etnikum!AJ18)/('Vzdialenosti statov'!AJ18)^Parametre!$A$7)</f>
        <v>2.2850058161743764E-2</v>
      </c>
      <c r="AK18" s="243">
        <f>IF('Vzdialenosti statov'!AK18=0,0,(1+'Susedne staty'!AK18+Jazyk!AK18+Etnikum!AK18)/('Vzdialenosti statov'!AK18)^Parametre!$A$7)</f>
        <v>1.2735619503551527E-2</v>
      </c>
      <c r="AL18" s="243">
        <f>IF('Vzdialenosti statov'!AL18=0,0,(1+'Susedne staty'!AL18+Jazyk!AL18+Etnikum!AL18)/('Vzdialenosti statov'!AL18)^Parametre!$A$7)</f>
        <v>1.0950301771889999E-2</v>
      </c>
      <c r="AM18" s="243">
        <f>IF('Vzdialenosti statov'!AM18=0,0,(1+'Susedne staty'!AM18+Jazyk!AM18+Etnikum!AM18)/('Vzdialenosti statov'!AM18)^Parametre!$A$7)</f>
        <v>1.8706179489693203E-2</v>
      </c>
      <c r="AN18" s="243">
        <f>IF('Vzdialenosti statov'!AN18=0,0,(1+'Susedne staty'!AN18+Jazyk!AN18+Etnikum!AN18)/('Vzdialenosti statov'!AN18)^Parametre!$A$7)</f>
        <v>1.333869360104145E-2</v>
      </c>
      <c r="AO18" s="243">
        <f>IF('Vzdialenosti statov'!AO18=0,0,(1+'Susedne staty'!AO18+Jazyk!AO18+Etnikum!AO18)/('Vzdialenosti statov'!AO18)^Parametre!$A$7)</f>
        <v>1.4162785857395731E-2</v>
      </c>
      <c r="AP18" s="243">
        <f>IF('Vzdialenosti statov'!AP18=0,0,(1+'Susedne staty'!AP18+Jazyk!AP18+Etnikum!AP18)/('Vzdialenosti statov'!AP18)^Parametre!$A$7)</f>
        <v>1.2840885711531086E-2</v>
      </c>
      <c r="AQ18" s="243">
        <f>IF('Vzdialenosti statov'!AQ18=0,0,(1+'Susedne staty'!AQ18+Jazyk!AQ18+Etnikum!AQ18)/('Vzdialenosti statov'!AQ18)^Parametre!$A$7)</f>
        <v>1.2513655155546036E-2</v>
      </c>
      <c r="AR18" s="243">
        <f>IF('Vzdialenosti statov'!AR18=0,0,(1+'Susedne staty'!AR18+Jazyk!AR18+Etnikum!AR18)/('Vzdialenosti statov'!AR18)^Parametre!$A$7)</f>
        <v>2.8560183901197311E-2</v>
      </c>
      <c r="AS18" s="243">
        <f>IF('Vzdialenosti statov'!AS18=0,0,(1+'Susedne staty'!AS18+Jazyk!AS18+Etnikum!AS18)/('Vzdialenosti statov'!AS18)^Parametre!$A$7)</f>
        <v>1.7164998156169255E-2</v>
      </c>
      <c r="AT18" s="243">
        <f>IF('Vzdialenosti statov'!AT18=0,0,(1+'Susedne staty'!AT18+Jazyk!AT18+Etnikum!AT18)/('Vzdialenosti statov'!AT18)^Parametre!$A$7)</f>
        <v>1.3024433180129032E-2</v>
      </c>
      <c r="AU18" s="243">
        <f>IF('Vzdialenosti statov'!AU18=0,0,(1+'Susedne staty'!AU18+Jazyk!AU18+Etnikum!AU18)/('Vzdialenosti statov'!AU18)^Parametre!$A$7)</f>
        <v>1.1221606071138909E-2</v>
      </c>
      <c r="AV18" s="243">
        <f>IF('Vzdialenosti statov'!AV18=0,0,(1+'Susedne staty'!AV18+Jazyk!AV18+Etnikum!AV18)/('Vzdialenosti statov'!AV18)^Parametre!$A$7)</f>
        <v>1.805059379437858E-2</v>
      </c>
      <c r="AW18" s="243">
        <f>IF('Vzdialenosti statov'!AW18=0,0,(1+'Susedne staty'!AW18+Jazyk!AW18+Etnikum!AW18)/('Vzdialenosti statov'!AW18)^Parametre!$A$7)</f>
        <v>1.5619887763957122E-2</v>
      </c>
      <c r="AX18" s="243">
        <f>IF('Vzdialenosti statov'!AX18=0,0,(1+'Susedne staty'!AX18+Jazyk!AX18+Etnikum!AX18)/('Vzdialenosti statov'!AX18)^Parametre!$A$7)</f>
        <v>1.2338422144819049E-2</v>
      </c>
      <c r="AY18" s="243">
        <f>IF('Vzdialenosti statov'!AY18=0,0,(1+'Susedne staty'!AY18+Jazyk!AY18+Etnikum!AY18)/('Vzdialenosti statov'!AY18)^Parametre!$A$7)</f>
        <v>1.4694843121456701E-2</v>
      </c>
      <c r="AZ18" s="243">
        <f>IF('Vzdialenosti statov'!AZ18=0,0,(1+'Susedne staty'!AZ18+Jazyk!AZ18+Etnikum!AZ18)/('Vzdialenosti statov'!AZ18)^Parametre!$A$7)</f>
        <v>1.3817124394147357E-2</v>
      </c>
      <c r="BB18" s="243">
        <f t="shared" si="0"/>
        <v>0.78678272104103164</v>
      </c>
    </row>
    <row r="19" spans="1:54" ht="14.25" customHeight="1" x14ac:dyDescent="0.25">
      <c r="A19" s="245" t="s">
        <v>22</v>
      </c>
      <c r="B19" s="243">
        <f>IF('Vzdialenosti statov'!B19=0,0,(1+'Susedne staty'!B19+Jazyk!B19+Etnikum!B19)/('Vzdialenosti statov'!B19)^Parametre!$A$7)</f>
        <v>1.791375546700176E-2</v>
      </c>
      <c r="C19" s="243">
        <f>IF('Vzdialenosti statov'!C19=0,0,(1+'Susedne staty'!C19+Jazyk!C19+Etnikum!C19)/('Vzdialenosti statov'!C19)^Parametre!$A$7)</f>
        <v>8.3324249170797279E-3</v>
      </c>
      <c r="D19" s="243">
        <f>IF('Vzdialenosti statov'!D19=0,0,(1+'Susedne staty'!D19+Jazyk!D19+Etnikum!D19)/('Vzdialenosti statov'!D19)^Parametre!$A$7)</f>
        <v>9.6993621094488714E-3</v>
      </c>
      <c r="E19" s="243">
        <f>IF('Vzdialenosti statov'!E19=0,0,(1+'Susedne staty'!E19+Jazyk!E19+Etnikum!E19)/('Vzdialenosti statov'!E19)^Parametre!$A$7)</f>
        <v>1.4968298904878217E-2</v>
      </c>
      <c r="F19" s="243">
        <f>IF('Vzdialenosti statov'!F19=0,0,(1+'Susedne staty'!F19+Jazyk!F19+Etnikum!F19)/('Vzdialenosti statov'!F19)^Parametre!$A$7)</f>
        <v>9.0170409068531365E-3</v>
      </c>
      <c r="G19" s="243">
        <f>IF('Vzdialenosti statov'!G19=0,0,(1+'Susedne staty'!G19+Jazyk!G19+Etnikum!G19)/('Vzdialenosti statov'!G19)^Parametre!$A$7)</f>
        <v>1.9176028318479987E-2</v>
      </c>
      <c r="H19" s="243">
        <f>IF('Vzdialenosti statov'!H19=0,0,(1+'Susedne staty'!H19+Jazyk!H19+Etnikum!H19)/('Vzdialenosti statov'!H19)^Parametre!$A$7)</f>
        <v>1.6480078931592985E-2</v>
      </c>
      <c r="I19" s="243">
        <f>IF('Vzdialenosti statov'!I19=0,0,(1+'Susedne staty'!I19+Jazyk!I19+Etnikum!I19)/('Vzdialenosti statov'!I19)^Parametre!$A$7)</f>
        <v>8.159229168105556E-3</v>
      </c>
      <c r="J19" s="243">
        <f>IF('Vzdialenosti statov'!J19=0,0,(1+'Susedne staty'!J19+Jazyk!J19+Etnikum!J19)/('Vzdialenosti statov'!J19)^Parametre!$A$7)</f>
        <v>1.4724857929320113E-2</v>
      </c>
      <c r="K19" s="243">
        <f>IF('Vzdialenosti statov'!K19=0,0,(1+'Susedne staty'!K19+Jazyk!K19+Etnikum!K19)/('Vzdialenosti statov'!K19)^Parametre!$A$7)</f>
        <v>1.5274404610586767E-2</v>
      </c>
      <c r="L19" s="243">
        <f>IF('Vzdialenosti statov'!L19=0,0,(1+'Susedne staty'!L19+Jazyk!L19+Etnikum!L19)/('Vzdialenosti statov'!L19)^Parametre!$A$7)</f>
        <v>1.6639994717800914E-2</v>
      </c>
      <c r="M19" s="243">
        <f>IF('Vzdialenosti statov'!M19=0,0,(1+'Susedne staty'!M19+Jazyk!M19+Etnikum!M19)/('Vzdialenosti statov'!M19)^Parametre!$A$7)</f>
        <v>1.6144768897176025E-2</v>
      </c>
      <c r="N19" s="243">
        <f>IF('Vzdialenosti statov'!N19=0,0,(1+'Susedne staty'!N19+Jazyk!N19+Etnikum!N19)/('Vzdialenosti statov'!N19)^Parametre!$A$7)</f>
        <v>1.4751476945710737E-2</v>
      </c>
      <c r="O19" s="243">
        <f>IF('Vzdialenosti statov'!O19=0,0,(1+'Susedne staty'!O19+Jazyk!O19+Etnikum!O19)/('Vzdialenosti statov'!O19)^Parametre!$A$7)</f>
        <v>1.8404506210354495E-2</v>
      </c>
      <c r="P19" s="243">
        <f>IF('Vzdialenosti statov'!P19=0,0,(1+'Susedne staty'!P19+Jazyk!P19+Etnikum!P19)/('Vzdialenosti statov'!P19)^Parametre!$A$7)</f>
        <v>1.5016403117047692E-2</v>
      </c>
      <c r="Q19" s="243">
        <f>IF('Vzdialenosti statov'!Q19=0,0,(1+'Susedne staty'!Q19+Jazyk!Q19+Etnikum!Q19)/('Vzdialenosti statov'!Q19)^Parametre!$A$7)</f>
        <v>1.6712526552530749E-2</v>
      </c>
      <c r="R19" s="243">
        <f>IF('Vzdialenosti statov'!R19=0,0,(1+'Susedne staty'!R19+Jazyk!R19+Etnikum!R19)/('Vzdialenosti statov'!R19)^Parametre!$A$7)</f>
        <v>1.8805698869892494E-2</v>
      </c>
      <c r="S19" s="243">
        <f>IF('Vzdialenosti statov'!S19=0,0,(1+'Susedne staty'!S19+Jazyk!S19+Etnikum!S19)/('Vzdialenosti statov'!S19)^Parametre!$A$7)</f>
        <v>0</v>
      </c>
      <c r="T19" s="243">
        <f>IF('Vzdialenosti statov'!T19=0,0,(1+'Susedne staty'!T19+Jazyk!T19+Etnikum!T19)/('Vzdialenosti statov'!T19)^Parametre!$A$7)</f>
        <v>1.3668091229372424E-2</v>
      </c>
      <c r="U19" s="243">
        <f>IF('Vzdialenosti statov'!U19=0,0,(1+'Susedne staty'!U19+Jazyk!U19+Etnikum!U19)/('Vzdialenosti statov'!U19)^Parametre!$A$7)</f>
        <v>1.2941473814440557E-2</v>
      </c>
      <c r="V19" s="243">
        <f>IF('Vzdialenosti statov'!V19=0,0,(1+'Susedne staty'!V19+Jazyk!V19+Etnikum!V19)/('Vzdialenosti statov'!V19)^Parametre!$A$7)</f>
        <v>2.366554030578533E-2</v>
      </c>
      <c r="W19" s="243">
        <f>IF('Vzdialenosti statov'!W19=0,0,(1+'Susedne staty'!W19+Jazyk!W19+Etnikum!W19)/('Vzdialenosti statov'!W19)^Parametre!$A$7)</f>
        <v>1.1535352872585683E-2</v>
      </c>
      <c r="X19" s="243">
        <f>IF('Vzdialenosti statov'!X19=0,0,(1+'Susedne staty'!X19+Jazyk!X19+Etnikum!X19)/('Vzdialenosti statov'!X19)^Parametre!$A$7)</f>
        <v>1.1384597498012112E-2</v>
      </c>
      <c r="Y19" s="243">
        <f>IF('Vzdialenosti statov'!Y19=0,0,(1+'Susedne staty'!Y19+Jazyk!Y19+Etnikum!Y19)/('Vzdialenosti statov'!Y19)^Parametre!$A$7)</f>
        <v>1.0006386112159609E-2</v>
      </c>
      <c r="Z19" s="243">
        <f>IF('Vzdialenosti statov'!Z19=0,0,(1+'Susedne staty'!Z19+Jazyk!Z19+Etnikum!Z19)/('Vzdialenosti statov'!Z19)^Parametre!$A$7)</f>
        <v>1.5870876707772607E-2</v>
      </c>
      <c r="AA19" s="243">
        <f>IF('Vzdialenosti statov'!AA19=0,0,(1+'Susedne staty'!AA19+Jazyk!AA19+Etnikum!AA19)/('Vzdialenosti statov'!AA19)^Parametre!$A$7)</f>
        <v>1.2256871742040567E-2</v>
      </c>
      <c r="AB19" s="243">
        <f>IF('Vzdialenosti statov'!AB19=0,0,(1+'Susedne staty'!AB19+Jazyk!AB19+Etnikum!AB19)/('Vzdialenosti statov'!AB19)^Parametre!$A$7)</f>
        <v>9.0893542682453365E-3</v>
      </c>
      <c r="AC19" s="243">
        <f>IF('Vzdialenosti statov'!AC19=0,0,(1+'Susedne staty'!AC19+Jazyk!AC19+Etnikum!AC19)/('Vzdialenosti statov'!AC19)^Parametre!$A$7)</f>
        <v>1.7073226085207022E-2</v>
      </c>
      <c r="AD19" s="243">
        <f>IF('Vzdialenosti statov'!AD19=0,0,(1+'Susedne staty'!AD19+Jazyk!AD19+Etnikum!AD19)/('Vzdialenosti statov'!AD19)^Parametre!$A$7)</f>
        <v>1.6882837830252337E-2</v>
      </c>
      <c r="AE19" s="243">
        <f>IF('Vzdialenosti statov'!AE19=0,0,(1+'Susedne staty'!AE19+Jazyk!AE19+Etnikum!AE19)/('Vzdialenosti statov'!AE19)^Parametre!$A$7)</f>
        <v>1.5186873813609355E-2</v>
      </c>
      <c r="AF19" s="243">
        <f>IF('Vzdialenosti statov'!AF19=0,0,(1+'Susedne staty'!AF19+Jazyk!AF19+Etnikum!AF19)/('Vzdialenosti statov'!AF19)^Parametre!$A$7)</f>
        <v>1.7379008695796595E-2</v>
      </c>
      <c r="AG19" s="243">
        <f>IF('Vzdialenosti statov'!AG19=0,0,(1+'Susedne staty'!AG19+Jazyk!AG19+Etnikum!AG19)/('Vzdialenosti statov'!AG19)^Parametre!$A$7)</f>
        <v>8.6745049437562272E-3</v>
      </c>
      <c r="AH19" s="243">
        <f>IF('Vzdialenosti statov'!AH19=0,0,(1+'Susedne staty'!AH19+Jazyk!AH19+Etnikum!AH19)/('Vzdialenosti statov'!AH19)^Parametre!$A$7)</f>
        <v>1.5685951265542109E-2</v>
      </c>
      <c r="AI19" s="243">
        <f>IF('Vzdialenosti statov'!AI19=0,0,(1+'Susedne staty'!AI19+Jazyk!AI19+Etnikum!AI19)/('Vzdialenosti statov'!AI19)^Parametre!$A$7)</f>
        <v>1.4889065397048179E-2</v>
      </c>
      <c r="AJ19" s="243">
        <f>IF('Vzdialenosti statov'!AJ19=0,0,(1+'Susedne staty'!AJ19+Jazyk!AJ19+Etnikum!AJ19)/('Vzdialenosti statov'!AJ19)^Parametre!$A$7)</f>
        <v>8.224248770439235E-3</v>
      </c>
      <c r="AK19" s="243">
        <f>IF('Vzdialenosti statov'!AK19=0,0,(1+'Susedne staty'!AK19+Jazyk!AK19+Etnikum!AK19)/('Vzdialenosti statov'!AK19)^Parametre!$A$7)</f>
        <v>1.6846623190642299E-2</v>
      </c>
      <c r="AL19" s="243">
        <f>IF('Vzdialenosti statov'!AL19=0,0,(1+'Susedne staty'!AL19+Jazyk!AL19+Etnikum!AL19)/('Vzdialenosti statov'!AL19)^Parametre!$A$7)</f>
        <v>1.3458840493261692E-2</v>
      </c>
      <c r="AM19" s="243">
        <f>IF('Vzdialenosti statov'!AM19=0,0,(1+'Susedne staty'!AM19+Jazyk!AM19+Etnikum!AM19)/('Vzdialenosti statov'!AM19)^Parametre!$A$7)</f>
        <v>1.6481063712158274E-2</v>
      </c>
      <c r="AN19" s="243">
        <f>IF('Vzdialenosti statov'!AN19=0,0,(1+'Susedne staty'!AN19+Jazyk!AN19+Etnikum!AN19)/('Vzdialenosti statov'!AN19)^Parametre!$A$7)</f>
        <v>1.8659964216044853E-2</v>
      </c>
      <c r="AO19" s="243">
        <f>IF('Vzdialenosti statov'!AO19=0,0,(1+'Susedne staty'!AO19+Jazyk!AO19+Etnikum!AO19)/('Vzdialenosti statov'!AO19)^Parametre!$A$7)</f>
        <v>1.4321504311744697E-2</v>
      </c>
      <c r="AP19" s="243">
        <f>IF('Vzdialenosti statov'!AP19=0,0,(1+'Susedne staty'!AP19+Jazyk!AP19+Etnikum!AP19)/('Vzdialenosti statov'!AP19)^Parametre!$A$7)</f>
        <v>1.7275847272650319E-2</v>
      </c>
      <c r="AQ19" s="243">
        <f>IF('Vzdialenosti statov'!AQ19=0,0,(1+'Susedne staty'!AQ19+Jazyk!AQ19+Etnikum!AQ19)/('Vzdialenosti statov'!AQ19)^Parametre!$A$7)</f>
        <v>1.6627476624954427E-2</v>
      </c>
      <c r="AR19" s="243">
        <f>IF('Vzdialenosti statov'!AR19=0,0,(1+'Susedne staty'!AR19+Jazyk!AR19+Etnikum!AR19)/('Vzdialenosti statov'!AR19)^Parametre!$A$7)</f>
        <v>1.4067814729413375E-2</v>
      </c>
      <c r="AS19" s="243">
        <f>IF('Vzdialenosti statov'!AS19=0,0,(1+'Susedne staty'!AS19+Jazyk!AS19+Etnikum!AS19)/('Vzdialenosti statov'!AS19)^Parametre!$A$7)</f>
        <v>9.26190782576433E-3</v>
      </c>
      <c r="AT19" s="243">
        <f>IF('Vzdialenosti statov'!AT19=0,0,(1+'Susedne staty'!AT19+Jazyk!AT19+Etnikum!AT19)/('Vzdialenosti statov'!AT19)^Parametre!$A$7)</f>
        <v>1.7944300843813099E-2</v>
      </c>
      <c r="AU19" s="243">
        <f>IF('Vzdialenosti statov'!AU19=0,0,(1+'Susedne staty'!AU19+Jazyk!AU19+Etnikum!AU19)/('Vzdialenosti statov'!AU19)^Parametre!$A$7)</f>
        <v>1.397029608271934E-2</v>
      </c>
      <c r="AV19" s="243">
        <f>IF('Vzdialenosti statov'!AV19=0,0,(1+'Susedne staty'!AV19+Jazyk!AV19+Etnikum!AV19)/('Vzdialenosti statov'!AV19)^Parametre!$A$7)</f>
        <v>1.5541296338175995E-2</v>
      </c>
      <c r="AW19" s="243">
        <f>IF('Vzdialenosti statov'!AW19=0,0,(1+'Susedne staty'!AW19+Jazyk!AW19+Etnikum!AW19)/('Vzdialenosti statov'!AW19)^Parametre!$A$7)</f>
        <v>1.5809214683248887E-2</v>
      </c>
      <c r="AX19" s="243">
        <f>IF('Vzdialenosti statov'!AX19=0,0,(1+'Susedne staty'!AX19+Jazyk!AX19+Etnikum!AX19)/('Vzdialenosti statov'!AX19)^Parametre!$A$7)</f>
        <v>1.6322577233895869E-2</v>
      </c>
      <c r="AY19" s="243">
        <f>IF('Vzdialenosti statov'!AY19=0,0,(1+'Susedne staty'!AY19+Jazyk!AY19+Etnikum!AY19)/('Vzdialenosti statov'!AY19)^Parametre!$A$7)</f>
        <v>4.6973471120525974E-2</v>
      </c>
      <c r="AZ19" s="243">
        <f>IF('Vzdialenosti statov'!AZ19=0,0,(1+'Susedne staty'!AZ19+Jazyk!AZ19+Etnikum!AZ19)/('Vzdialenosti statov'!AZ19)^Parametre!$A$7)</f>
        <v>1.9664400081896311E-2</v>
      </c>
      <c r="BB19" s="243">
        <f t="shared" si="0"/>
        <v>0.76786171668683556</v>
      </c>
    </row>
    <row r="20" spans="1:54" ht="14.25" customHeight="1" x14ac:dyDescent="0.25">
      <c r="A20" s="246" t="s">
        <v>23</v>
      </c>
      <c r="B20" s="243">
        <f>IF('Vzdialenosti statov'!B20=0,0,(1+'Susedne staty'!B20+Jazyk!B20+Etnikum!B20)/('Vzdialenosti statov'!B20)^Parametre!$A$7)</f>
        <v>1.994387712030566E-2</v>
      </c>
      <c r="C20" s="243">
        <f>IF('Vzdialenosti statov'!C20=0,0,(1+'Susedne staty'!C20+Jazyk!C20+Etnikum!C20)/('Vzdialenosti statov'!C20)^Parametre!$A$7)</f>
        <v>9.3214620357156917E-3</v>
      </c>
      <c r="D20" s="243">
        <f>IF('Vzdialenosti statov'!D20=0,0,(1+'Susedne staty'!D20+Jazyk!D20+Etnikum!D20)/('Vzdialenosti statov'!D20)^Parametre!$A$7)</f>
        <v>2.0027197778513833E-2</v>
      </c>
      <c r="E20" s="243">
        <f>IF('Vzdialenosti statov'!E20=0,0,(1+'Susedne staty'!E20+Jazyk!E20+Etnikum!E20)/('Vzdialenosti statov'!E20)^Parametre!$A$7)</f>
        <v>4.9248138722289489E-2</v>
      </c>
      <c r="F20" s="243">
        <f>IF('Vzdialenosti statov'!F20=0,0,(1+'Susedne staty'!F20+Jazyk!F20+Etnikum!F20)/('Vzdialenosti statov'!F20)^Parametre!$A$7)</f>
        <v>1.0788603940375188E-2</v>
      </c>
      <c r="G20" s="243">
        <f>IF('Vzdialenosti statov'!G20=0,0,(1+'Susedne staty'!G20+Jazyk!G20+Etnikum!G20)/('Vzdialenosti statov'!G20)^Parametre!$A$7)</f>
        <v>1.9107086535188899E-2</v>
      </c>
      <c r="H20" s="243">
        <f>IF('Vzdialenosti statov'!H20=0,0,(1+'Susedne staty'!H20+Jazyk!H20+Etnikum!H20)/('Vzdialenosti statov'!H20)^Parametre!$A$7)</f>
        <v>2.4419096108576642E-2</v>
      </c>
      <c r="I20" s="243">
        <f>IF('Vzdialenosti statov'!I20=0,0,(1+'Susedne staty'!I20+Jazyk!I20+Etnikum!I20)/('Vzdialenosti statov'!I20)^Parametre!$A$7)</f>
        <v>9.2761784246377793E-3</v>
      </c>
      <c r="J20" s="243">
        <f>IF('Vzdialenosti statov'!J20=0,0,(1+'Susedne staty'!J20+Jazyk!J20+Etnikum!J20)/('Vzdialenosti statov'!J20)^Parametre!$A$7)</f>
        <v>1.1070742333760252E-2</v>
      </c>
      <c r="K20" s="243">
        <f>IF('Vzdialenosti statov'!K20=0,0,(1+'Susedne staty'!K20+Jazyk!K20+Etnikum!K20)/('Vzdialenosti statov'!K20)^Parametre!$A$7)</f>
        <v>3.6451360146350219E-2</v>
      </c>
      <c r="L20" s="243">
        <f>IF('Vzdialenosti statov'!L20=0,0,(1+'Susedne staty'!L20+Jazyk!L20+Etnikum!L20)/('Vzdialenosti statov'!L20)^Parametre!$A$7)</f>
        <v>2.1708886278146221E-2</v>
      </c>
      <c r="M20" s="243">
        <f>IF('Vzdialenosti statov'!M20=0,0,(1+'Susedne staty'!M20+Jazyk!M20+Etnikum!M20)/('Vzdialenosti statov'!M20)^Parametre!$A$7)</f>
        <v>2.6659967680699566E-2</v>
      </c>
      <c r="N20" s="243">
        <f>IF('Vzdialenosti statov'!N20=0,0,(1+'Susedne staty'!N20+Jazyk!N20+Etnikum!N20)/('Vzdialenosti statov'!N20)^Parametre!$A$7)</f>
        <v>3.0236743168246753E-2</v>
      </c>
      <c r="O20" s="243">
        <f>IF('Vzdialenosti statov'!O20=0,0,(1+'Susedne staty'!O20+Jazyk!O20+Etnikum!O20)/('Vzdialenosti statov'!O20)^Parametre!$A$7)</f>
        <v>1.8980971244552263E-2</v>
      </c>
      <c r="P20" s="243">
        <f>IF('Vzdialenosti statov'!P20=0,0,(1+'Susedne staty'!P20+Jazyk!P20+Etnikum!P20)/('Vzdialenosti statov'!P20)^Parametre!$A$7)</f>
        <v>5.769296955241468E-2</v>
      </c>
      <c r="Q20" s="243">
        <f>IF('Vzdialenosti statov'!Q20=0,0,(1+'Susedne staty'!Q20+Jazyk!Q20+Etnikum!Q20)/('Vzdialenosti statov'!Q20)^Parametre!$A$7)</f>
        <v>2.2800704187822374E-2</v>
      </c>
      <c r="R20" s="243">
        <f>IF('Vzdialenosti statov'!R20=0,0,(1+'Susedne staty'!R20+Jazyk!R20+Etnikum!R20)/('Vzdialenosti statov'!R20)^Parametre!$A$7)</f>
        <v>2.2358416099960522E-2</v>
      </c>
      <c r="S20" s="243">
        <f>IF('Vzdialenosti statov'!S20=0,0,(1+'Susedne staty'!S20+Jazyk!S20+Etnikum!S20)/('Vzdialenosti statov'!S20)^Parametre!$A$7)</f>
        <v>1.3668091229372424E-2</v>
      </c>
      <c r="T20" s="243">
        <f>IF('Vzdialenosti statov'!T20=0,0,(1+'Susedne staty'!T20+Jazyk!T20+Etnikum!T20)/('Vzdialenosti statov'!T20)^Parametre!$A$7)</f>
        <v>0</v>
      </c>
      <c r="U20" s="243">
        <f>IF('Vzdialenosti statov'!U20=0,0,(1+'Susedne staty'!U20+Jazyk!U20+Etnikum!U20)/('Vzdialenosti statov'!U20)^Parametre!$A$7)</f>
        <v>3.318487914265833E-2</v>
      </c>
      <c r="V20" s="243">
        <f>IF('Vzdialenosti statov'!V20=0,0,(1+'Susedne staty'!V20+Jazyk!V20+Etnikum!V20)/('Vzdialenosti statov'!V20)^Parametre!$A$7)</f>
        <v>1.5365207474201814E-2</v>
      </c>
      <c r="W20" s="243">
        <f>IF('Vzdialenosti statov'!W20=0,0,(1+'Susedne staty'!W20+Jazyk!W20+Etnikum!W20)/('Vzdialenosti statov'!W20)^Parametre!$A$7)</f>
        <v>1.0238209019821382E-2</v>
      </c>
      <c r="X20" s="243">
        <f>IF('Vzdialenosti statov'!X20=0,0,(1+'Susedne staty'!X20+Jazyk!X20+Etnikum!X20)/('Vzdialenosti statov'!X20)^Parametre!$A$7)</f>
        <v>2.0192298264507913E-2</v>
      </c>
      <c r="Y20" s="243">
        <f>IF('Vzdialenosti statov'!Y20=0,0,(1+'Susedne staty'!Y20+Jazyk!Y20+Etnikum!Y20)/('Vzdialenosti statov'!Y20)^Parametre!$A$7)</f>
        <v>3.2975590767435704E-2</v>
      </c>
      <c r="Z20" s="243">
        <f>IF('Vzdialenosti statov'!Z20=0,0,(1+'Susedne staty'!Z20+Jazyk!Z20+Etnikum!Z20)/('Vzdialenosti statov'!Z20)^Parametre!$A$7)</f>
        <v>2.341204623459564E-2</v>
      </c>
      <c r="AA20" s="243">
        <f>IF('Vzdialenosti statov'!AA20=0,0,(1+'Susedne staty'!AA20+Jazyk!AA20+Etnikum!AA20)/('Vzdialenosti statov'!AA20)^Parametre!$A$7)</f>
        <v>1.0415660862564402E-2</v>
      </c>
      <c r="AB20" s="243">
        <f>IF('Vzdialenosti statov'!AB20=0,0,(1+'Susedne staty'!AB20+Jazyk!AB20+Etnikum!AB20)/('Vzdialenosti statov'!AB20)^Parametre!$A$7)</f>
        <v>1.2165954283035163E-2</v>
      </c>
      <c r="AC20" s="243">
        <f>IF('Vzdialenosti statov'!AC20=0,0,(1+'Susedne staty'!AC20+Jazyk!AC20+Etnikum!AC20)/('Vzdialenosti statov'!AC20)^Parametre!$A$7)</f>
        <v>2.1951000786774918E-2</v>
      </c>
      <c r="AD20" s="243">
        <f>IF('Vzdialenosti statov'!AD20=0,0,(1+'Susedne staty'!AD20+Jazyk!AD20+Etnikum!AD20)/('Vzdialenosti statov'!AD20)^Parametre!$A$7)</f>
        <v>2.1815712635601222E-2</v>
      </c>
      <c r="AE20" s="243">
        <f>IF('Vzdialenosti statov'!AE20=0,0,(1+'Susedne staty'!AE20+Jazyk!AE20+Etnikum!AE20)/('Vzdialenosti statov'!AE20)^Parametre!$A$7)</f>
        <v>4.5907207382178045E-2</v>
      </c>
      <c r="AF20" s="243">
        <f>IF('Vzdialenosti statov'!AF20=0,0,(1+'Susedne staty'!AF20+Jazyk!AF20+Etnikum!AF20)/('Vzdialenosti statov'!AF20)^Parametre!$A$7)</f>
        <v>2.1956079514316041E-2</v>
      </c>
      <c r="AG20" s="243">
        <f>IF('Vzdialenosti statov'!AG20=0,0,(1+'Susedne staty'!AG20+Jazyk!AG20+Etnikum!AG20)/('Vzdialenosti statov'!AG20)^Parametre!$A$7)</f>
        <v>1.1047687131643304E-2</v>
      </c>
      <c r="AH20" s="243">
        <f>IF('Vzdialenosti statov'!AH20=0,0,(1+'Susedne staty'!AH20+Jazyk!AH20+Etnikum!AH20)/('Vzdialenosti statov'!AH20)^Parametre!$A$7)</f>
        <v>4.1733215939713776E-2</v>
      </c>
      <c r="AI20" s="243">
        <f>IF('Vzdialenosti statov'!AI20=0,0,(1+'Susedne staty'!AI20+Jazyk!AI20+Etnikum!AI20)/('Vzdialenosti statov'!AI20)^Parametre!$A$7)</f>
        <v>3.4994378954410883E-2</v>
      </c>
      <c r="AJ20" s="243">
        <f>IF('Vzdialenosti statov'!AJ20=0,0,(1+'Susedne staty'!AJ20+Jazyk!AJ20+Etnikum!AJ20)/('Vzdialenosti statov'!AJ20)^Parametre!$A$7)</f>
        <v>1.4663426537723697E-2</v>
      </c>
      <c r="AK20" s="243">
        <f>IF('Vzdialenosti statov'!AK20=0,0,(1+'Susedne staty'!AK20+Jazyk!AK20+Etnikum!AK20)/('Vzdialenosti statov'!AK20)^Parametre!$A$7)</f>
        <v>3.4941595404692771E-2</v>
      </c>
      <c r="AL20" s="243">
        <f>IF('Vzdialenosti statov'!AL20=0,0,(1+'Susedne staty'!AL20+Jazyk!AL20+Etnikum!AL20)/('Vzdialenosti statov'!AL20)^Parametre!$A$7)</f>
        <v>2.5333916583104601E-2</v>
      </c>
      <c r="AM20" s="243">
        <f>IF('Vzdialenosti statov'!AM20=0,0,(1+'Susedne staty'!AM20+Jazyk!AM20+Etnikum!AM20)/('Vzdialenosti statov'!AM20)^Parametre!$A$7)</f>
        <v>3.6042803899730982E-2</v>
      </c>
      <c r="AN20" s="243">
        <f>IF('Vzdialenosti statov'!AN20=0,0,(1+'Susedne staty'!AN20+Jazyk!AN20+Etnikum!AN20)/('Vzdialenosti statov'!AN20)^Parametre!$A$7)</f>
        <v>1.9988649669566576E-2</v>
      </c>
      <c r="AO20" s="243">
        <f>IF('Vzdialenosti statov'!AO20=0,0,(1+'Susedne staty'!AO20+Jazyk!AO20+Etnikum!AO20)/('Vzdialenosti statov'!AO20)^Parametre!$A$7)</f>
        <v>1.294302382720253E-2</v>
      </c>
      <c r="AP20" s="243">
        <f>IF('Vzdialenosti statov'!AP20=0,0,(1+'Susedne staty'!AP20+Jazyk!AP20+Etnikum!AP20)/('Vzdialenosti statov'!AP20)^Parametre!$A$7)</f>
        <v>2.2309982168642328E-2</v>
      </c>
      <c r="AQ20" s="243">
        <f>IF('Vzdialenosti statov'!AQ20=0,0,(1+'Susedne staty'!AQ20+Jazyk!AQ20+Etnikum!AQ20)/('Vzdialenosti statov'!AQ20)^Parametre!$A$7)</f>
        <v>2.3298126695077973E-2</v>
      </c>
      <c r="AR20" s="243">
        <f>IF('Vzdialenosti statov'!AR20=0,0,(1+'Susedne staty'!AR20+Jazyk!AR20+Etnikum!AR20)/('Vzdialenosti statov'!AR20)^Parametre!$A$7)</f>
        <v>0.17951314644890939</v>
      </c>
      <c r="AS20" s="243">
        <f>IF('Vzdialenosti statov'!AS20=0,0,(1+'Susedne staty'!AS20+Jazyk!AS20+Etnikum!AS20)/('Vzdialenosti statov'!AS20)^Parametre!$A$7)</f>
        <v>3.0696690652748142E-2</v>
      </c>
      <c r="AT20" s="243">
        <f>IF('Vzdialenosti statov'!AT20=0,0,(1+'Susedne staty'!AT20+Jazyk!AT20+Etnikum!AT20)/('Vzdialenosti statov'!AT20)^Parametre!$A$7)</f>
        <v>2.0566642758415393E-2</v>
      </c>
      <c r="AU20" s="243">
        <f>IF('Vzdialenosti statov'!AU20=0,0,(1+'Susedne staty'!AU20+Jazyk!AU20+Etnikum!AU20)/('Vzdialenosti statov'!AU20)^Parametre!$A$7)</f>
        <v>2.6002987914977009E-2</v>
      </c>
      <c r="AV20" s="243">
        <f>IF('Vzdialenosti statov'!AV20=0,0,(1+'Susedne staty'!AV20+Jazyk!AV20+Etnikum!AV20)/('Vzdialenosti statov'!AV20)^Parametre!$A$7)</f>
        <v>4.0384788633340607E-2</v>
      </c>
      <c r="AW20" s="243">
        <f>IF('Vzdialenosti statov'!AW20=0,0,(1+'Susedne staty'!AW20+Jazyk!AW20+Etnikum!AW20)/('Vzdialenosti statov'!AW20)^Parametre!$A$7)</f>
        <v>2.9594773628600298E-2</v>
      </c>
      <c r="AX20" s="243">
        <f>IF('Vzdialenosti statov'!AX20=0,0,(1+'Susedne staty'!AX20+Jazyk!AX20+Etnikum!AX20)/('Vzdialenosti statov'!AX20)^Parametre!$A$7)</f>
        <v>2.2326101096038543E-2</v>
      </c>
      <c r="AY20" s="243">
        <f>IF('Vzdialenosti statov'!AY20=0,0,(1+'Susedne staty'!AY20+Jazyk!AY20+Etnikum!AY20)/('Vzdialenosti statov'!AY20)^Parametre!$A$7)</f>
        <v>1.6574906906623433E-2</v>
      </c>
      <c r="AZ20" s="243">
        <f>IF('Vzdialenosti statov'!AZ20=0,0,(1+'Susedne staty'!AZ20+Jazyk!AZ20+Etnikum!AZ20)/('Vzdialenosti statov'!AZ20)^Parametre!$A$7)</f>
        <v>1.8957831409997773E-2</v>
      </c>
      <c r="BB20" s="243">
        <f t="shared" si="0"/>
        <v>1.3552550152157792</v>
      </c>
    </row>
    <row r="21" spans="1:54" ht="14.25" customHeight="1" x14ac:dyDescent="0.25">
      <c r="A21" s="246" t="s">
        <v>24</v>
      </c>
      <c r="B21" s="243">
        <f>IF('Vzdialenosti statov'!B21=0,0,(1+'Susedne staty'!B21+Jazyk!B21+Etnikum!B21)/('Vzdialenosti statov'!B21)^Parametre!$A$7)</f>
        <v>1.6630327527755607E-2</v>
      </c>
      <c r="C21" s="243">
        <f>IF('Vzdialenosti statov'!C21=0,0,(1+'Susedne staty'!C21+Jazyk!C21+Etnikum!C21)/('Vzdialenosti statov'!C21)^Parametre!$A$7)</f>
        <v>9.0802554210801575E-3</v>
      </c>
      <c r="D21" s="243">
        <f>IF('Vzdialenosti statov'!D21=0,0,(1+'Susedne staty'!D21+Jazyk!D21+Etnikum!D21)/('Vzdialenosti statov'!D21)^Parametre!$A$7)</f>
        <v>1.0140757072931418E-2</v>
      </c>
      <c r="E21" s="243">
        <f>IF('Vzdialenosti statov'!E21=0,0,(1+'Susedne staty'!E21+Jazyk!E21+Etnikum!E21)/('Vzdialenosti statov'!E21)^Parametre!$A$7)</f>
        <v>2.7259069619955084E-2</v>
      </c>
      <c r="F21" s="243">
        <f>IF('Vzdialenosti statov'!F21=0,0,(1+'Susedne staty'!F21+Jazyk!F21+Etnikum!F21)/('Vzdialenosti statov'!F21)^Parametre!$A$7)</f>
        <v>1.0408532531996695E-2</v>
      </c>
      <c r="G21" s="243">
        <f>IF('Vzdialenosti statov'!G21=0,0,(1+'Susedne staty'!G21+Jazyk!G21+Etnikum!G21)/('Vzdialenosti statov'!G21)^Parametre!$A$7)</f>
        <v>1.6452420675278363E-2</v>
      </c>
      <c r="H21" s="243">
        <f>IF('Vzdialenosti statov'!H21=0,0,(1+'Susedne staty'!H21+Jazyk!H21+Etnikum!H21)/('Vzdialenosti statov'!H21)^Parametre!$A$7)</f>
        <v>1.9574757322226972E-2</v>
      </c>
      <c r="I21" s="243">
        <f>IF('Vzdialenosti statov'!I21=0,0,(1+'Susedne staty'!I21+Jazyk!I21+Etnikum!I21)/('Vzdialenosti statov'!I21)^Parametre!$A$7)</f>
        <v>9.0996029888874702E-3</v>
      </c>
      <c r="J21" s="243">
        <f>IF('Vzdialenosti statov'!J21=0,0,(1+'Susedne staty'!J21+Jazyk!J21+Etnikum!J21)/('Vzdialenosti statov'!J21)^Parametre!$A$7)</f>
        <v>1.1339275183607707E-2</v>
      </c>
      <c r="K21" s="243">
        <f>IF('Vzdialenosti statov'!K21=0,0,(1+'Susedne staty'!K21+Jazyk!K21+Etnikum!K21)/('Vzdialenosti statov'!K21)^Parametre!$A$7)</f>
        <v>5.6309876916334281E-2</v>
      </c>
      <c r="L21" s="243">
        <f>IF('Vzdialenosti statov'!L21=0,0,(1+'Susedne staty'!L21+Jazyk!L21+Etnikum!L21)/('Vzdialenosti statov'!L21)^Parametre!$A$7)</f>
        <v>2.0560251666257856E-2</v>
      </c>
      <c r="M21" s="243">
        <f>IF('Vzdialenosti statov'!M21=0,0,(1+'Susedne staty'!M21+Jazyk!M21+Etnikum!M21)/('Vzdialenosti statov'!M21)^Parametre!$A$7)</f>
        <v>3.1960936640876444E-2</v>
      </c>
      <c r="N21" s="243">
        <f>IF('Vzdialenosti statov'!N21=0,0,(1+'Susedne staty'!N21+Jazyk!N21+Etnikum!N21)/('Vzdialenosti statov'!N21)^Parametre!$A$7)</f>
        <v>2.0215390170526752E-2</v>
      </c>
      <c r="O21" s="243">
        <f>IF('Vzdialenosti statov'!O21=0,0,(1+'Susedne staty'!O21+Jazyk!O21+Etnikum!O21)/('Vzdialenosti statov'!O21)^Parametre!$A$7)</f>
        <v>1.6041097322249783E-2</v>
      </c>
      <c r="P21" s="243">
        <f>IF('Vzdialenosti statov'!P21=0,0,(1+'Susedne staty'!P21+Jazyk!P21+Etnikum!P21)/('Vzdialenosti statov'!P21)^Parametre!$A$7)</f>
        <v>2.807748396764892E-2</v>
      </c>
      <c r="Q21" s="243">
        <f>IF('Vzdialenosti statov'!Q21=0,0,(1+'Susedne staty'!Q21+Jazyk!Q21+Etnikum!Q21)/('Vzdialenosti statov'!Q21)^Parametre!$A$7)</f>
        <v>1.8157644090151248E-2</v>
      </c>
      <c r="R21" s="243">
        <f>IF('Vzdialenosti statov'!R21=0,0,(1+'Susedne staty'!R21+Jazyk!R21+Etnikum!R21)/('Vzdialenosti statov'!R21)^Parametre!$A$7)</f>
        <v>1.371455227492941E-2</v>
      </c>
      <c r="S21" s="243">
        <f>IF('Vzdialenosti statov'!S21=0,0,(1+'Susedne staty'!S21+Jazyk!S21+Etnikum!S21)/('Vzdialenosti statov'!S21)^Parametre!$A$7)</f>
        <v>1.2941473814440557E-2</v>
      </c>
      <c r="T21" s="243">
        <f>IF('Vzdialenosti statov'!T21=0,0,(1+'Susedne staty'!T21+Jazyk!T21+Etnikum!T21)/('Vzdialenosti statov'!T21)^Parametre!$A$7)</f>
        <v>3.318487914265833E-2</v>
      </c>
      <c r="U21" s="243">
        <f>IF('Vzdialenosti statov'!U21=0,0,(1+'Susedne staty'!U21+Jazyk!U21+Etnikum!U21)/('Vzdialenosti statov'!U21)^Parametre!$A$7)</f>
        <v>0</v>
      </c>
      <c r="V21" s="243">
        <f>IF('Vzdialenosti statov'!V21=0,0,(1+'Susedne staty'!V21+Jazyk!V21+Etnikum!V21)/('Vzdialenosti statov'!V21)^Parametre!$A$7)</f>
        <v>1.3822033442929444E-2</v>
      </c>
      <c r="W21" s="243">
        <f>IF('Vzdialenosti statov'!W21=0,0,(1+'Susedne staty'!W21+Jazyk!W21+Etnikum!W21)/('Vzdialenosti statov'!W21)^Parametre!$A$7)</f>
        <v>1.0787881968967098E-2</v>
      </c>
      <c r="X21" s="243">
        <f>IF('Vzdialenosti statov'!X21=0,0,(1+'Susedne staty'!X21+Jazyk!X21+Etnikum!X21)/('Vzdialenosti statov'!X21)^Parametre!$A$7)</f>
        <v>1.1799433110703507E-2</v>
      </c>
      <c r="Y21" s="243">
        <f>IF('Vzdialenosti statov'!Y21=0,0,(1+'Susedne staty'!Y21+Jazyk!Y21+Etnikum!Y21)/('Vzdialenosti statov'!Y21)^Parametre!$A$7)</f>
        <v>1.8686294894299724E-2</v>
      </c>
      <c r="Z21" s="243">
        <f>IF('Vzdialenosti statov'!Z21=0,0,(1+'Susedne staty'!Z21+Jazyk!Z21+Etnikum!Z21)/('Vzdialenosti statov'!Z21)^Parametre!$A$7)</f>
        <v>1.3538401955012193E-2</v>
      </c>
      <c r="AA21" s="243">
        <f>IF('Vzdialenosti statov'!AA21=0,0,(1+'Susedne staty'!AA21+Jazyk!AA21+Etnikum!AA21)/('Vzdialenosti statov'!AA21)^Parametre!$A$7)</f>
        <v>1.0889596361892189E-2</v>
      </c>
      <c r="AB21" s="243">
        <f>IF('Vzdialenosti statov'!AB21=0,0,(1+'Susedne staty'!AB21+Jazyk!AB21+Etnikum!AB21)/('Vzdialenosti statov'!AB21)^Parametre!$A$7)</f>
        <v>1.2500996212830146E-2</v>
      </c>
      <c r="AC21" s="243">
        <f>IF('Vzdialenosti statov'!AC21=0,0,(1+'Susedne staty'!AC21+Jazyk!AC21+Etnikum!AC21)/('Vzdialenosti statov'!AC21)^Parametre!$A$7)</f>
        <v>1.9791389855434896E-2</v>
      </c>
      <c r="AD21" s="243">
        <f>IF('Vzdialenosti statov'!AD21=0,0,(1+'Susedne staty'!AD21+Jazyk!AD21+Etnikum!AD21)/('Vzdialenosti statov'!AD21)^Parametre!$A$7)</f>
        <v>2.0151381544967616E-2</v>
      </c>
      <c r="AE21" s="243">
        <f>IF('Vzdialenosti statov'!AE21=0,0,(1+'Susedne staty'!AE21+Jazyk!AE21+Etnikum!AE21)/('Vzdialenosti statov'!AE21)^Parametre!$A$7)</f>
        <v>2.6471052810927442E-2</v>
      </c>
      <c r="AF21" s="243">
        <f>IF('Vzdialenosti statov'!AF21=0,0,(1+'Susedne staty'!AF21+Jazyk!AF21+Etnikum!AF21)/('Vzdialenosti statov'!AF21)^Parametre!$A$7)</f>
        <v>1.8187169905151374E-2</v>
      </c>
      <c r="AG21" s="243">
        <f>IF('Vzdialenosti statov'!AG21=0,0,(1+'Susedne staty'!AG21+Jazyk!AG21+Etnikum!AG21)/('Vzdialenosti statov'!AG21)^Parametre!$A$7)</f>
        <v>1.1674295392678962E-2</v>
      </c>
      <c r="AH21" s="243">
        <f>IF('Vzdialenosti statov'!AH21=0,0,(1+'Susedne staty'!AH21+Jazyk!AH21+Etnikum!AH21)/('Vzdialenosti statov'!AH21)^Parametre!$A$7)</f>
        <v>2.6195608894247144E-2</v>
      </c>
      <c r="AI21" s="243">
        <f>IF('Vzdialenosti statov'!AI21=0,0,(1+'Susedne staty'!AI21+Jazyk!AI21+Etnikum!AI21)/('Vzdialenosti statov'!AI21)^Parametre!$A$7)</f>
        <v>5.2106661035256949E-2</v>
      </c>
      <c r="AJ21" s="243">
        <f>IF('Vzdialenosti statov'!AJ21=0,0,(1+'Susedne staty'!AJ21+Jazyk!AJ21+Etnikum!AJ21)/('Vzdialenosti statov'!AJ21)^Parametre!$A$7)</f>
        <v>9.5323522643016422E-3</v>
      </c>
      <c r="AK21" s="243">
        <f>IF('Vzdialenosti statov'!AK21=0,0,(1+'Susedne staty'!AK21+Jazyk!AK21+Etnikum!AK21)/('Vzdialenosti statov'!AK21)^Parametre!$A$7)</f>
        <v>2.9465738365894167E-2</v>
      </c>
      <c r="AL21" s="243">
        <f>IF('Vzdialenosti statov'!AL21=0,0,(1+'Susedne staty'!AL21+Jazyk!AL21+Etnikum!AL21)/('Vzdialenosti statov'!AL21)^Parametre!$A$7)</f>
        <v>1.8484762036113035E-2</v>
      </c>
      <c r="AM21" s="243">
        <f>IF('Vzdialenosti statov'!AM21=0,0,(1+'Susedne staty'!AM21+Jazyk!AM21+Etnikum!AM21)/('Vzdialenosti statov'!AM21)^Parametre!$A$7)</f>
        <v>2.3709562970289269E-2</v>
      </c>
      <c r="AN21" s="243">
        <f>IF('Vzdialenosti statov'!AN21=0,0,(1+'Susedne staty'!AN21+Jazyk!AN21+Etnikum!AN21)/('Vzdialenosti statov'!AN21)^Parametre!$A$7)</f>
        <v>1.7211092130208595E-2</v>
      </c>
      <c r="AO21" s="243">
        <f>IF('Vzdialenosti statov'!AO21=0,0,(1+'Susedne staty'!AO21+Jazyk!AO21+Etnikum!AO21)/('Vzdialenosti statov'!AO21)^Parametre!$A$7)</f>
        <v>1.3839998626629324E-2</v>
      </c>
      <c r="AP21" s="243">
        <f>IF('Vzdialenosti statov'!AP21=0,0,(1+'Susedne staty'!AP21+Jazyk!AP21+Etnikum!AP21)/('Vzdialenosti statov'!AP21)^Parametre!$A$7)</f>
        <v>1.858062142760682E-2</v>
      </c>
      <c r="AQ21" s="243">
        <f>IF('Vzdialenosti statov'!AQ21=0,0,(1+'Susedne staty'!AQ21+Jazyk!AQ21+Etnikum!AQ21)/('Vzdialenosti statov'!AQ21)^Parametre!$A$7)</f>
        <v>1.8488963603078726E-2</v>
      </c>
      <c r="AR21" s="243">
        <f>IF('Vzdialenosti statov'!AR21=0,0,(1+'Susedne staty'!AR21+Jazyk!AR21+Etnikum!AR21)/('Vzdialenosti statov'!AR21)^Parametre!$A$7)</f>
        <v>3.3857688549085205E-2</v>
      </c>
      <c r="AS21" s="243">
        <f>IF('Vzdialenosti statov'!AS21=0,0,(1+'Susedne staty'!AS21+Jazyk!AS21+Etnikum!AS21)/('Vzdialenosti statov'!AS21)^Parametre!$A$7)</f>
        <v>1.6537429995106746E-2</v>
      </c>
      <c r="AT21" s="243">
        <f>IF('Vzdialenosti statov'!AT21=0,0,(1+'Susedne staty'!AT21+Jazyk!AT21+Etnikum!AT21)/('Vzdialenosti statov'!AT21)^Parametre!$A$7)</f>
        <v>1.7203551606307276E-2</v>
      </c>
      <c r="AU21" s="243">
        <f>IF('Vzdialenosti statov'!AU21=0,0,(1+'Susedne staty'!AU21+Jazyk!AU21+Etnikum!AU21)/('Vzdialenosti statov'!AU21)^Parametre!$A$7)</f>
        <v>1.8589383775292453E-2</v>
      </c>
      <c r="AV21" s="243">
        <f>IF('Vzdialenosti statov'!AV21=0,0,(1+'Susedne staty'!AV21+Jazyk!AV21+Etnikum!AV21)/('Vzdialenosti statov'!AV21)^Parametre!$A$7)</f>
        <v>2.4534671911062889E-2</v>
      </c>
      <c r="AW21" s="243">
        <f>IF('Vzdialenosti statov'!AW21=0,0,(1+'Susedne staty'!AW21+Jazyk!AW21+Etnikum!AW21)/('Vzdialenosti statov'!AW21)^Parametre!$A$7)</f>
        <v>3.3785926149800569E-2</v>
      </c>
      <c r="AX21" s="243">
        <f>IF('Vzdialenosti statov'!AX21=0,0,(1+'Susedne staty'!AX21+Jazyk!AX21+Etnikum!AX21)/('Vzdialenosti statov'!AX21)^Parametre!$A$7)</f>
        <v>1.7559458772019487E-2</v>
      </c>
      <c r="AY21" s="243">
        <f>IF('Vzdialenosti statov'!AY21=0,0,(1+'Susedne staty'!AY21+Jazyk!AY21+Etnikum!AY21)/('Vzdialenosti statov'!AY21)^Parametre!$A$7)</f>
        <v>1.492663674806439E-2</v>
      </c>
      <c r="AZ21" s="243">
        <f>IF('Vzdialenosti statov'!AZ21=0,0,(1+'Susedne staty'!AZ21+Jazyk!AZ21+Etnikum!AZ21)/('Vzdialenosti statov'!AZ21)^Parametre!$A$7)</f>
        <v>1.7036714581120455E-2</v>
      </c>
      <c r="BB21" s="243">
        <f t="shared" si="0"/>
        <v>0.9910953352470725</v>
      </c>
    </row>
    <row r="22" spans="1:54" ht="14.25" customHeight="1" x14ac:dyDescent="0.25">
      <c r="A22" s="246" t="s">
        <v>25</v>
      </c>
      <c r="B22" s="243">
        <f>IF('Vzdialenosti statov'!B22=0,0,(1+'Susedne staty'!B22+Jazyk!B22+Etnikum!B22)/('Vzdialenosti statov'!B22)^Parametre!$A$7)</f>
        <v>2.4052016298596528E-2</v>
      </c>
      <c r="C22" s="243">
        <f>IF('Vzdialenosti statov'!C22=0,0,(1+'Susedne staty'!C22+Jazyk!C22+Etnikum!C22)/('Vzdialenosti statov'!C22)^Parametre!$A$7)</f>
        <v>8.8514397536480667E-3</v>
      </c>
      <c r="D22" s="243">
        <f>IF('Vzdialenosti statov'!D22=0,0,(1+'Susedne staty'!D22+Jazyk!D22+Etnikum!D22)/('Vzdialenosti statov'!D22)^Parametre!$A$7)</f>
        <v>9.046296005626649E-3</v>
      </c>
      <c r="E22" s="243">
        <f>IF('Vzdialenosti statov'!E22=0,0,(1+'Susedne staty'!E22+Jazyk!E22+Etnikum!E22)/('Vzdialenosti statov'!E22)^Parametre!$A$7)</f>
        <v>1.7382185199989169E-2</v>
      </c>
      <c r="F22" s="243">
        <f>IF('Vzdialenosti statov'!F22=0,0,(1+'Susedne staty'!F22+Jazyk!F22+Etnikum!F22)/('Vzdialenosti statov'!F22)^Parametre!$A$7)</f>
        <v>9.7506141648225301E-3</v>
      </c>
      <c r="G22" s="243">
        <f>IF('Vzdialenosti statov'!G22=0,0,(1+'Susedne staty'!G22+Jazyk!G22+Etnikum!G22)/('Vzdialenosti statov'!G22)^Parametre!$A$7)</f>
        <v>2.5471858729697476E-2</v>
      </c>
      <c r="H22" s="243">
        <f>IF('Vzdialenosti statov'!H22=0,0,(1+'Susedne staty'!H22+Jazyk!H22+Etnikum!H22)/('Vzdialenosti statov'!H22)^Parametre!$A$7)</f>
        <v>1.9470218981713468E-2</v>
      </c>
      <c r="I22" s="243">
        <f>IF('Vzdialenosti statov'!I22=0,0,(1+'Susedne staty'!I22+Jazyk!I22+Etnikum!I22)/('Vzdialenosti statov'!I22)^Parametre!$A$7)</f>
        <v>8.66386870812123E-3</v>
      </c>
      <c r="J22" s="243">
        <f>IF('Vzdialenosti statov'!J22=0,0,(1+'Susedne staty'!J22+Jazyk!J22+Etnikum!J22)/('Vzdialenosti statov'!J22)^Parametre!$A$7)</f>
        <v>1.2579492135472273E-2</v>
      </c>
      <c r="K22" s="243">
        <f>IF('Vzdialenosti statov'!K22=0,0,(1+'Susedne staty'!K22+Jazyk!K22+Etnikum!K22)/('Vzdialenosti statov'!K22)^Parametre!$A$7)</f>
        <v>1.7085531976389699E-2</v>
      </c>
      <c r="L22" s="243">
        <f>IF('Vzdialenosti statov'!L22=0,0,(1+'Susedne staty'!L22+Jazyk!L22+Etnikum!L22)/('Vzdialenosti statov'!L22)^Parametre!$A$7)</f>
        <v>1.7810575918184201E-2</v>
      </c>
      <c r="M22" s="243">
        <f>IF('Vzdialenosti statov'!M22=0,0,(1+'Susedne staty'!M22+Jazyk!M22+Etnikum!M22)/('Vzdialenosti statov'!M22)^Parametre!$A$7)</f>
        <v>1.6913115129753836E-2</v>
      </c>
      <c r="N22" s="243">
        <f>IF('Vzdialenosti statov'!N22=0,0,(1+'Susedne staty'!N22+Jazyk!N22+Etnikum!N22)/('Vzdialenosti statov'!N22)^Parametre!$A$7)</f>
        <v>2.6250788355825644E-2</v>
      </c>
      <c r="O22" s="243">
        <f>IF('Vzdialenosti statov'!O22=0,0,(1+'Susedne staty'!O22+Jazyk!O22+Etnikum!O22)/('Vzdialenosti statov'!O22)^Parametre!$A$7)</f>
        <v>2.5980336689003014E-2</v>
      </c>
      <c r="P22" s="243">
        <f>IF('Vzdialenosti statov'!P22=0,0,(1+'Susedne staty'!P22+Jazyk!P22+Etnikum!P22)/('Vzdialenosti statov'!P22)^Parametre!$A$7)</f>
        <v>1.7267037151806688E-2</v>
      </c>
      <c r="Q22" s="243">
        <f>IF('Vzdialenosti statov'!Q22=0,0,(1+'Susedne staty'!Q22+Jazyk!Q22+Etnikum!Q22)/('Vzdialenosti statov'!Q22)^Parametre!$A$7)</f>
        <v>2.079532453883038E-2</v>
      </c>
      <c r="R22" s="243">
        <f>IF('Vzdialenosti statov'!R22=0,0,(1+'Susedne staty'!R22+Jazyk!R22+Etnikum!R22)/('Vzdialenosti statov'!R22)^Parametre!$A$7)</f>
        <v>1.4850760898598738E-2</v>
      </c>
      <c r="S22" s="243">
        <f>IF('Vzdialenosti statov'!S22=0,0,(1+'Susedne staty'!S22+Jazyk!S22+Etnikum!S22)/('Vzdialenosti statov'!S22)^Parametre!$A$7)</f>
        <v>2.366554030578533E-2</v>
      </c>
      <c r="T22" s="243">
        <f>IF('Vzdialenosti statov'!T22=0,0,(1+'Susedne staty'!T22+Jazyk!T22+Etnikum!T22)/('Vzdialenosti statov'!T22)^Parametre!$A$7)</f>
        <v>1.5365207474201814E-2</v>
      </c>
      <c r="U22" s="243">
        <f>IF('Vzdialenosti statov'!U22=0,0,(1+'Susedne staty'!U22+Jazyk!U22+Etnikum!U22)/('Vzdialenosti statov'!U22)^Parametre!$A$7)</f>
        <v>1.3822033442929444E-2</v>
      </c>
      <c r="V22" s="243">
        <f>IF('Vzdialenosti statov'!V22=0,0,(1+'Susedne staty'!V22+Jazyk!V22+Etnikum!V22)/('Vzdialenosti statov'!V22)^Parametre!$A$7)</f>
        <v>0</v>
      </c>
      <c r="W22" s="243">
        <f>IF('Vzdialenosti statov'!W22=0,0,(1+'Susedne staty'!W22+Jazyk!W22+Etnikum!W22)/('Vzdialenosti statov'!W22)^Parametre!$A$7)</f>
        <v>1.049212242903699E-2</v>
      </c>
      <c r="X22" s="243">
        <f>IF('Vzdialenosti statov'!X22=0,0,(1+'Susedne staty'!X22+Jazyk!X22+Etnikum!X22)/('Vzdialenosti statov'!X22)^Parametre!$A$7)</f>
        <v>1.1982761058918186E-2</v>
      </c>
      <c r="Y22" s="243">
        <f>IF('Vzdialenosti statov'!Y22=0,0,(1+'Susedne staty'!Y22+Jazyk!Y22+Etnikum!Y22)/('Vzdialenosti statov'!Y22)^Parametre!$A$7)</f>
        <v>1.0180032629438998E-2</v>
      </c>
      <c r="Z22" s="243">
        <f>IF('Vzdialenosti statov'!Z22=0,0,(1+'Susedne staty'!Z22+Jazyk!Z22+Etnikum!Z22)/('Vzdialenosti statov'!Z22)^Parametre!$A$7)</f>
        <v>1.6976949999529169E-2</v>
      </c>
      <c r="AA22" s="243">
        <f>IF('Vzdialenosti statov'!AA22=0,0,(1+'Susedne staty'!AA22+Jazyk!AA22+Etnikum!AA22)/('Vzdialenosti statov'!AA22)^Parametre!$A$7)</f>
        <v>1.0986974587224025E-2</v>
      </c>
      <c r="AB22" s="243">
        <f>IF('Vzdialenosti statov'!AB22=0,0,(1+'Susedne staty'!AB22+Jazyk!AB22+Etnikum!AB22)/('Vzdialenosti statov'!AB22)^Parametre!$A$7)</f>
        <v>9.6415161245898412E-3</v>
      </c>
      <c r="AC22" s="243">
        <f>IF('Vzdialenosti statov'!AC22=0,0,(1+'Susedne staty'!AC22+Jazyk!AC22+Etnikum!AC22)/('Vzdialenosti statov'!AC22)^Parametre!$A$7)</f>
        <v>1.8836367022800251E-2</v>
      </c>
      <c r="AD22" s="243">
        <f>IF('Vzdialenosti statov'!AD22=0,0,(1+'Susedne staty'!AD22+Jazyk!AD22+Etnikum!AD22)/('Vzdialenosti statov'!AD22)^Parametre!$A$7)</f>
        <v>1.8319351081455954E-2</v>
      </c>
      <c r="AE22" s="243">
        <f>IF('Vzdialenosti statov'!AE22=0,0,(1+'Susedne staty'!AE22+Jazyk!AE22+Etnikum!AE22)/('Vzdialenosti statov'!AE22)^Parametre!$A$7)</f>
        <v>1.7763698717792955E-2</v>
      </c>
      <c r="AF22" s="243">
        <f>IF('Vzdialenosti statov'!AF22=0,0,(1+'Susedne staty'!AF22+Jazyk!AF22+Etnikum!AF22)/('Vzdialenosti statov'!AF22)^Parametre!$A$7)</f>
        <v>2.1226256290005817E-2</v>
      </c>
      <c r="AG22" s="243">
        <f>IF('Vzdialenosti statov'!AG22=0,0,(1+'Susedne staty'!AG22+Jazyk!AG22+Etnikum!AG22)/('Vzdialenosti statov'!AG22)^Parametre!$A$7)</f>
        <v>8.9698725799407051E-3</v>
      </c>
      <c r="AH22" s="243">
        <f>IF('Vzdialenosti statov'!AH22=0,0,(1+'Susedne staty'!AH22+Jazyk!AH22+Etnikum!AH22)/('Vzdialenosti statov'!AH22)^Parametre!$A$7)</f>
        <v>1.8250332746521949E-2</v>
      </c>
      <c r="AI22" s="243">
        <f>IF('Vzdialenosti statov'!AI22=0,0,(1+'Susedne staty'!AI22+Jazyk!AI22+Etnikum!AI22)/('Vzdialenosti statov'!AI22)^Parametre!$A$7)</f>
        <v>1.6214761809018589E-2</v>
      </c>
      <c r="AJ22" s="243">
        <f>IF('Vzdialenosti statov'!AJ22=0,0,(1+'Susedne staty'!AJ22+Jazyk!AJ22+Etnikum!AJ22)/('Vzdialenosti statov'!AJ22)^Parametre!$A$7)</f>
        <v>7.8348904102750194E-3</v>
      </c>
      <c r="AK22" s="243">
        <f>IF('Vzdialenosti statov'!AK22=0,0,(1+'Susedne staty'!AK22+Jazyk!AK22+Etnikum!AK22)/('Vzdialenosti statov'!AK22)^Parametre!$A$7)</f>
        <v>1.9420734452618885E-2</v>
      </c>
      <c r="AL22" s="243">
        <f>IF('Vzdialenosti statov'!AL22=0,0,(1+'Susedne staty'!AL22+Jazyk!AL22+Etnikum!AL22)/('Vzdialenosti statov'!AL22)^Parametre!$A$7)</f>
        <v>1.5847084444282771E-2</v>
      </c>
      <c r="AM22" s="243">
        <f>IF('Vzdialenosti statov'!AM22=0,0,(1+'Susedne staty'!AM22+Jazyk!AM22+Etnikum!AM22)/('Vzdialenosti statov'!AM22)^Parametre!$A$7)</f>
        <v>1.9936305570722498E-2</v>
      </c>
      <c r="AN22" s="243">
        <f>IF('Vzdialenosti statov'!AN22=0,0,(1+'Susedne staty'!AN22+Jazyk!AN22+Etnikum!AN22)/('Vzdialenosti statov'!AN22)^Parametre!$A$7)</f>
        <v>2.3168206048813568E-2</v>
      </c>
      <c r="AO22" s="243">
        <f>IF('Vzdialenosti statov'!AO22=0,0,(1+'Susedne staty'!AO22+Jazyk!AO22+Etnikum!AO22)/('Vzdialenosti statov'!AO22)^Parametre!$A$7)</f>
        <v>1.2923434979067812E-2</v>
      </c>
      <c r="AP22" s="243">
        <f>IF('Vzdialenosti statov'!AP22=0,0,(1+'Susedne staty'!AP22+Jazyk!AP22+Etnikum!AP22)/('Vzdialenosti statov'!AP22)^Parametre!$A$7)</f>
        <v>2.0680322854124873E-2</v>
      </c>
      <c r="AQ22" s="243">
        <f>IF('Vzdialenosti statov'!AQ22=0,0,(1+'Susedne staty'!AQ22+Jazyk!AQ22+Etnikum!AQ22)/('Vzdialenosti statov'!AQ22)^Parametre!$A$7)</f>
        <v>2.0433753395341234E-2</v>
      </c>
      <c r="AR22" s="243">
        <f>IF('Vzdialenosti statov'!AR22=0,0,(1+'Susedne staty'!AR22+Jazyk!AR22+Etnikum!AR22)/('Vzdialenosti statov'!AR22)^Parametre!$A$7)</f>
        <v>1.5751821217637102E-2</v>
      </c>
      <c r="AS22" s="243">
        <f>IF('Vzdialenosti statov'!AS22=0,0,(1+'Susedne staty'!AS22+Jazyk!AS22+Etnikum!AS22)/('Vzdialenosti statov'!AS22)^Parametre!$A$7)</f>
        <v>9.5960982366417851E-3</v>
      </c>
      <c r="AT22" s="243">
        <f>IF('Vzdialenosti statov'!AT22=0,0,(1+'Susedne staty'!AT22+Jazyk!AT22+Etnikum!AT22)/('Vzdialenosti statov'!AT22)^Parametre!$A$7)</f>
        <v>2.3037927921138485E-2</v>
      </c>
      <c r="AU22" s="243">
        <f>IF('Vzdialenosti statov'!AU22=0,0,(1+'Susedne staty'!AU22+Jazyk!AU22+Etnikum!AU22)/('Vzdialenosti statov'!AU22)^Parametre!$A$7)</f>
        <v>1.6654619556040275E-2</v>
      </c>
      <c r="AV22" s="243">
        <f>IF('Vzdialenosti statov'!AV22=0,0,(1+'Susedne staty'!AV22+Jazyk!AV22+Etnikum!AV22)/('Vzdialenosti statov'!AV22)^Parametre!$A$7)</f>
        <v>1.8664156382019233E-2</v>
      </c>
      <c r="AW22" s="243">
        <f>IF('Vzdialenosti statov'!AW22=0,0,(1+'Susedne staty'!AW22+Jazyk!AW22+Etnikum!AW22)/('Vzdialenosti statov'!AW22)^Parametre!$A$7)</f>
        <v>1.7026635935039208E-2</v>
      </c>
      <c r="AX22" s="243">
        <f>IF('Vzdialenosti statov'!AX22=0,0,(1+'Susedne staty'!AX22+Jazyk!AX22+Etnikum!AX22)/('Vzdialenosti statov'!AX22)^Parametre!$A$7)</f>
        <v>2.0772161755961017E-2</v>
      </c>
      <c r="AY22" s="243">
        <f>IF('Vzdialenosti statov'!AY22=0,0,(1+'Susedne staty'!AY22+Jazyk!AY22+Etnikum!AY22)/('Vzdialenosti statov'!AY22)^Parametre!$A$7)</f>
        <v>3.3689326466337703E-2</v>
      </c>
      <c r="AZ22" s="243">
        <f>IF('Vzdialenosti statov'!AZ22=0,0,(1+'Susedne staty'!AZ22+Jazyk!AZ22+Etnikum!AZ22)/('Vzdialenosti statov'!AZ22)^Parametre!$A$7)</f>
        <v>2.2632139460245178E-2</v>
      </c>
      <c r="BB22" s="243">
        <f t="shared" si="0"/>
        <v>0.85298485802157609</v>
      </c>
    </row>
    <row r="23" spans="1:54" ht="14.25" customHeight="1" x14ac:dyDescent="0.25">
      <c r="A23" s="246" t="s">
        <v>26</v>
      </c>
      <c r="B23" s="243">
        <f>IF('Vzdialenosti statov'!B23=0,0,(1+'Susedne staty'!B23+Jazyk!B23+Etnikum!B23)/('Vzdialenosti statov'!B23)^Parametre!$A$7)</f>
        <v>1.0340786124550564E-2</v>
      </c>
      <c r="C23" s="243">
        <f>IF('Vzdialenosti statov'!C23=0,0,(1+'Susedne staty'!C23+Jazyk!C23+Etnikum!C23)/('Vzdialenosti statov'!C23)^Parametre!$A$7)</f>
        <v>7.4392860565754351E-3</v>
      </c>
      <c r="D23" s="243">
        <f>IF('Vzdialenosti statov'!D23=0,0,(1+'Susedne staty'!D23+Jazyk!D23+Etnikum!D23)/('Vzdialenosti statov'!D23)^Parametre!$A$7)</f>
        <v>1.2080687208079042E-2</v>
      </c>
      <c r="E23" s="243">
        <f>IF('Vzdialenosti statov'!E23=0,0,(1+'Susedne staty'!E23+Jazyk!E23+Etnikum!E23)/('Vzdialenosti statov'!E23)^Parametre!$A$7)</f>
        <v>1.0333755142863204E-2</v>
      </c>
      <c r="F23" s="243">
        <f>IF('Vzdialenosti statov'!F23=0,0,(1+'Susedne staty'!F23+Jazyk!F23+Etnikum!F23)/('Vzdialenosti statov'!F23)^Parametre!$A$7)</f>
        <v>7.5876137759893908E-3</v>
      </c>
      <c r="G23" s="243">
        <f>IF('Vzdialenosti statov'!G23=0,0,(1+'Susedne staty'!G23+Jazyk!G23+Etnikum!G23)/('Vzdialenosti statov'!G23)^Parametre!$A$7)</f>
        <v>1.059445683690557E-2</v>
      </c>
      <c r="H23" s="243">
        <f>IF('Vzdialenosti statov'!H23=0,0,(1+'Susedne staty'!H23+Jazyk!H23+Etnikum!H23)/('Vzdialenosti statov'!H23)^Parametre!$A$7)</f>
        <v>1.0586480721179198E-2</v>
      </c>
      <c r="I23" s="243">
        <f>IF('Vzdialenosti statov'!I23=0,0,(1+'Susedne staty'!I23+Jazyk!I23+Etnikum!I23)/('Vzdialenosti statov'!I23)^Parametre!$A$7)</f>
        <v>7.593695245427726E-3</v>
      </c>
      <c r="J23" s="243">
        <f>IF('Vzdialenosti statov'!J23=0,0,(1+'Susedne staty'!J23+Jazyk!J23+Etnikum!J23)/('Vzdialenosti statov'!J23)^Parametre!$A$7)</f>
        <v>1.8117220430261989E-2</v>
      </c>
      <c r="K23" s="243">
        <f>IF('Vzdialenosti statov'!K23=0,0,(1+'Susedne staty'!K23+Jazyk!K23+Etnikum!K23)/('Vzdialenosti statov'!K23)^Parametre!$A$7)</f>
        <v>1.0749208820165099E-2</v>
      </c>
      <c r="L23" s="243">
        <f>IF('Vzdialenosti statov'!L23=0,0,(1+'Susedne staty'!L23+Jazyk!L23+Etnikum!L23)/('Vzdialenosti statov'!L23)^Parametre!$A$7)</f>
        <v>1.1316330570227197E-2</v>
      </c>
      <c r="M23" s="243">
        <f>IF('Vzdialenosti statov'!M23=0,0,(1+'Susedne staty'!M23+Jazyk!M23+Etnikum!M23)/('Vzdialenosti statov'!M23)^Parametre!$A$7)</f>
        <v>1.1506695162229607E-2</v>
      </c>
      <c r="N23" s="243">
        <f>IF('Vzdialenosti statov'!N23=0,0,(1+'Susedne staty'!N23+Jazyk!N23+Etnikum!N23)/('Vzdialenosti statov'!N23)^Parametre!$A$7)</f>
        <v>1.00760436844653E-2</v>
      </c>
      <c r="O23" s="243">
        <f>IF('Vzdialenosti statov'!O23=0,0,(1+'Susedne staty'!O23+Jazyk!O23+Etnikum!O23)/('Vzdialenosti statov'!O23)^Parametre!$A$7)</f>
        <v>1.0308456686746367E-2</v>
      </c>
      <c r="P23" s="243">
        <f>IF('Vzdialenosti statov'!P23=0,0,(1+'Susedne staty'!P23+Jazyk!P23+Etnikum!P23)/('Vzdialenosti statov'!P23)^Parametre!$A$7)</f>
        <v>1.0434446187060097E-2</v>
      </c>
      <c r="Q23" s="243">
        <f>IF('Vzdialenosti statov'!Q23=0,0,(1+'Susedne staty'!Q23+Jazyk!Q23+Etnikum!Q23)/('Vzdialenosti statov'!Q23)^Parametre!$A$7)</f>
        <v>1.0358757224808628E-2</v>
      </c>
      <c r="R23" s="243">
        <f>IF('Vzdialenosti statov'!R23=0,0,(1+'Susedne staty'!R23+Jazyk!R23+Etnikum!R23)/('Vzdialenosti statov'!R23)^Parametre!$A$7)</f>
        <v>1.2954259078922472E-2</v>
      </c>
      <c r="S23" s="243">
        <f>IF('Vzdialenosti statov'!S23=0,0,(1+'Susedne staty'!S23+Jazyk!S23+Etnikum!S23)/('Vzdialenosti statov'!S23)^Parametre!$A$7)</f>
        <v>1.1535352872585683E-2</v>
      </c>
      <c r="T23" s="243">
        <f>IF('Vzdialenosti statov'!T23=0,0,(1+'Susedne staty'!T23+Jazyk!T23+Etnikum!T23)/('Vzdialenosti statov'!T23)^Parametre!$A$7)</f>
        <v>1.0238209019821382E-2</v>
      </c>
      <c r="U23" s="243">
        <f>IF('Vzdialenosti statov'!U23=0,0,(1+'Susedne staty'!U23+Jazyk!U23+Etnikum!U23)/('Vzdialenosti statov'!U23)^Parametre!$A$7)</f>
        <v>1.0787881968967098E-2</v>
      </c>
      <c r="V23" s="243">
        <f>IF('Vzdialenosti statov'!V23=0,0,(1+'Susedne staty'!V23+Jazyk!V23+Etnikum!V23)/('Vzdialenosti statov'!V23)^Parametre!$A$7)</f>
        <v>1.049212242903699E-2</v>
      </c>
      <c r="W23" s="243">
        <f>IF('Vzdialenosti statov'!W23=0,0,(1+'Susedne staty'!W23+Jazyk!W23+Etnikum!W23)/('Vzdialenosti statov'!W23)^Parametre!$A$7)</f>
        <v>0</v>
      </c>
      <c r="X23" s="243">
        <f>IF('Vzdialenosti statov'!X23=0,0,(1+'Susedne staty'!X23+Jazyk!X23+Etnikum!X23)/('Vzdialenosti statov'!X23)^Parametre!$A$7)</f>
        <v>8.4256553702245912E-3</v>
      </c>
      <c r="Y23" s="243">
        <f>IF('Vzdialenosti statov'!Y23=0,0,(1+'Susedne staty'!Y23+Jazyk!Y23+Etnikum!Y23)/('Vzdialenosti statov'!Y23)^Parametre!$A$7)</f>
        <v>1.1123257198601176E-2</v>
      </c>
      <c r="Z23" s="243">
        <f>IF('Vzdialenosti statov'!Z23=0,0,(1+'Susedne staty'!Z23+Jazyk!Z23+Etnikum!Z23)/('Vzdialenosti statov'!Z23)^Parametre!$A$7)</f>
        <v>9.5628518813212788E-3</v>
      </c>
      <c r="AA23" s="243">
        <f>IF('Vzdialenosti statov'!AA23=0,0,(1+'Susedne staty'!AA23+Jazyk!AA23+Etnikum!AA23)/('Vzdialenosti statov'!AA23)^Parametre!$A$7)</f>
        <v>4.8854233305290526E-2</v>
      </c>
      <c r="AB23" s="243">
        <f>IF('Vzdialenosti statov'!AB23=0,0,(1+'Susedne staty'!AB23+Jazyk!AB23+Etnikum!AB23)/('Vzdialenosti statov'!AB23)^Parametre!$A$7)</f>
        <v>8.9222823832767698E-3</v>
      </c>
      <c r="AC23" s="243">
        <f>IF('Vzdialenosti statov'!AC23=0,0,(1+'Susedne staty'!AC23+Jazyk!AC23+Etnikum!AC23)/('Vzdialenosti statov'!AC23)^Parametre!$A$7)</f>
        <v>1.1110075590595047E-2</v>
      </c>
      <c r="AD23" s="243">
        <f>IF('Vzdialenosti statov'!AD23=0,0,(1+'Susedne staty'!AD23+Jazyk!AD23+Etnikum!AD23)/('Vzdialenosti statov'!AD23)^Parametre!$A$7)</f>
        <v>1.1217947997697108E-2</v>
      </c>
      <c r="AE23" s="243">
        <f>IF('Vzdialenosti statov'!AE23=0,0,(1+'Susedne staty'!AE23+Jazyk!AE23+Etnikum!AE23)/('Vzdialenosti statov'!AE23)^Parametre!$A$7)</f>
        <v>1.0338486911904643E-2</v>
      </c>
      <c r="AF23" s="243">
        <f>IF('Vzdialenosti statov'!AF23=0,0,(1+'Susedne staty'!AF23+Jazyk!AF23+Etnikum!AF23)/('Vzdialenosti statov'!AF23)^Parametre!$A$7)</f>
        <v>1.0585940921015608E-2</v>
      </c>
      <c r="AG23" s="243">
        <f>IF('Vzdialenosti statov'!AG23=0,0,(1+'Susedne staty'!AG23+Jazyk!AG23+Etnikum!AG23)/('Vzdialenosti statov'!AG23)^Parametre!$A$7)</f>
        <v>9.6235693755410013E-3</v>
      </c>
      <c r="AH23" s="243">
        <f>IF('Vzdialenosti statov'!AH23=0,0,(1+'Susedne staty'!AH23+Jazyk!AH23+Etnikum!AH23)/('Vzdialenosti statov'!AH23)^Parametre!$A$7)</f>
        <v>1.0512939957361913E-2</v>
      </c>
      <c r="AI23" s="243">
        <f>IF('Vzdialenosti statov'!AI23=0,0,(1+'Susedne staty'!AI23+Jazyk!AI23+Etnikum!AI23)/('Vzdialenosti statov'!AI23)^Parametre!$A$7)</f>
        <v>1.0953441289368876E-2</v>
      </c>
      <c r="AJ23" s="243">
        <f>IF('Vzdialenosti statov'!AJ23=0,0,(1+'Susedne staty'!AJ23+Jazyk!AJ23+Etnikum!AJ23)/('Vzdialenosti statov'!AJ23)^Parametre!$A$7)</f>
        <v>1.0340802710982521E-2</v>
      </c>
      <c r="AK23" s="243">
        <f>IF('Vzdialenosti statov'!AK23=0,0,(1+'Susedne staty'!AK23+Jazyk!AK23+Etnikum!AK23)/('Vzdialenosti statov'!AK23)^Parametre!$A$7)</f>
        <v>1.0798770858823517E-2</v>
      </c>
      <c r="AL23" s="243">
        <f>IF('Vzdialenosti statov'!AL23=0,0,(1+'Susedne staty'!AL23+Jazyk!AL23+Etnikum!AL23)/('Vzdialenosti statov'!AL23)^Parametre!$A$7)</f>
        <v>9.5636127914622976E-3</v>
      </c>
      <c r="AM23" s="243">
        <f>IF('Vzdialenosti statov'!AM23=0,0,(1+'Susedne staty'!AM23+Jazyk!AM23+Etnikum!AM23)/('Vzdialenosti statov'!AM23)^Parametre!$A$7)</f>
        <v>1.0450787215339366E-2</v>
      </c>
      <c r="AN23" s="243">
        <f>IF('Vzdialenosti statov'!AN23=0,0,(1+'Susedne staty'!AN23+Jazyk!AN23+Etnikum!AN23)/('Vzdialenosti statov'!AN23)^Parametre!$A$7)</f>
        <v>1.0716876394864138E-2</v>
      </c>
      <c r="AO23" s="243">
        <f>IF('Vzdialenosti statov'!AO23=0,0,(1+'Susedne staty'!AO23+Jazyk!AO23+Etnikum!AO23)/('Vzdialenosti statov'!AO23)^Parametre!$A$7)</f>
        <v>1.6600397351866577E-2</v>
      </c>
      <c r="AP23" s="243">
        <f>IF('Vzdialenosti statov'!AP23=0,0,(1+'Susedne staty'!AP23+Jazyk!AP23+Etnikum!AP23)/('Vzdialenosti statov'!AP23)^Parametre!$A$7)</f>
        <v>1.0661956354483281E-2</v>
      </c>
      <c r="AQ23" s="243">
        <f>IF('Vzdialenosti statov'!AQ23=0,0,(1+'Susedne staty'!AQ23+Jazyk!AQ23+Etnikum!AQ23)/('Vzdialenosti statov'!AQ23)^Parametre!$A$7)</f>
        <v>1.0400636804723725E-2</v>
      </c>
      <c r="AR23" s="243">
        <f>IF('Vzdialenosti statov'!AR23=0,0,(1+'Susedne staty'!AR23+Jazyk!AR23+Etnikum!AR23)/('Vzdialenosti statov'!AR23)^Parametre!$A$7)</f>
        <v>1.0425732035177326E-2</v>
      </c>
      <c r="AS23" s="243">
        <f>IF('Vzdialenosti statov'!AS23=0,0,(1+'Susedne staty'!AS23+Jazyk!AS23+Etnikum!AS23)/('Vzdialenosti statov'!AS23)^Parametre!$A$7)</f>
        <v>9.9258577876649955E-3</v>
      </c>
      <c r="AT23" s="243">
        <f>IF('Vzdialenosti statov'!AT23=0,0,(1+'Susedne staty'!AT23+Jazyk!AT23+Etnikum!AT23)/('Vzdialenosti statov'!AT23)^Parametre!$A$7)</f>
        <v>1.0493502952087008E-2</v>
      </c>
      <c r="AU23" s="243">
        <f>IF('Vzdialenosti statov'!AU23=0,0,(1+'Susedne staty'!AU23+Jazyk!AU23+Etnikum!AU23)/('Vzdialenosti statov'!AU23)^Parametre!$A$7)</f>
        <v>9.6908870458800606E-3</v>
      </c>
      <c r="AV23" s="243">
        <f>IF('Vzdialenosti statov'!AV23=0,0,(1+'Susedne staty'!AV23+Jazyk!AV23+Etnikum!AV23)/('Vzdialenosti statov'!AV23)^Parametre!$A$7)</f>
        <v>1.0246278119879913E-2</v>
      </c>
      <c r="AW23" s="243">
        <f>IF('Vzdialenosti statov'!AW23=0,0,(1+'Susedne staty'!AW23+Jazyk!AW23+Etnikum!AW23)/('Vzdialenosti statov'!AW23)^Parametre!$A$7)</f>
        <v>1.1198039780015616E-2</v>
      </c>
      <c r="AX23" s="243">
        <f>IF('Vzdialenosti statov'!AX23=0,0,(1+'Susedne staty'!AX23+Jazyk!AX23+Etnikum!AX23)/('Vzdialenosti statov'!AX23)^Parametre!$A$7)</f>
        <v>1.0138718966047917E-2</v>
      </c>
      <c r="AY23" s="243">
        <f>IF('Vzdialenosti statov'!AY23=0,0,(1+'Susedne staty'!AY23+Jazyk!AY23+Etnikum!AY23)/('Vzdialenosti statov'!AY23)^Parametre!$A$7)</f>
        <v>1.082914649671388E-2</v>
      </c>
      <c r="AZ23" s="243">
        <f>IF('Vzdialenosti statov'!AZ23=0,0,(1+'Susedne staty'!AZ23+Jazyk!AZ23+Etnikum!AZ23)/('Vzdialenosti statov'!AZ23)^Parametre!$A$7)</f>
        <v>1.1062082266499296E-2</v>
      </c>
      <c r="BB23" s="243">
        <f t="shared" si="0"/>
        <v>0.57020651336157802</v>
      </c>
    </row>
    <row r="24" spans="1:54" ht="14.25" customHeight="1" x14ac:dyDescent="0.25">
      <c r="A24" s="245" t="s">
        <v>27</v>
      </c>
      <c r="B24" s="243">
        <f>IF('Vzdialenosti statov'!B24=0,0,(1+'Susedne staty'!B24+Jazyk!B24+Etnikum!B24)/('Vzdialenosti statov'!B24)^Parametre!$A$7)</f>
        <v>1.1195183345746684E-2</v>
      </c>
      <c r="C24" s="243">
        <f>IF('Vzdialenosti statov'!C24=0,0,(1+'Susedne staty'!C24+Jazyk!C24+Etnikum!C24)/('Vzdialenosti statov'!C24)^Parametre!$A$7)</f>
        <v>1.140718136782015E-2</v>
      </c>
      <c r="D24" s="243">
        <f>IF('Vzdialenosti statov'!D24=0,0,(1+'Susedne staty'!D24+Jazyk!D24+Etnikum!D24)/('Vzdialenosti statov'!D24)^Parametre!$A$7)</f>
        <v>1.9622021605845686E-2</v>
      </c>
      <c r="E24" s="243">
        <f>IF('Vzdialenosti statov'!E24=0,0,(1+'Susedne staty'!E24+Jazyk!E24+Etnikum!E24)/('Vzdialenosti statov'!E24)^Parametre!$A$7)</f>
        <v>1.8250060450631982E-2</v>
      </c>
      <c r="F24" s="243">
        <f>IF('Vzdialenosti statov'!F24=0,0,(1+'Susedne staty'!F24+Jazyk!F24+Etnikum!F24)/('Vzdialenosti statov'!F24)^Parametre!$A$7)</f>
        <v>1.133967615336158E-2</v>
      </c>
      <c r="G24" s="243">
        <f>IF('Vzdialenosti statov'!G24=0,0,(1+'Susedne staty'!G24+Jazyk!G24+Etnikum!G24)/('Vzdialenosti statov'!G24)^Parametre!$A$7)</f>
        <v>1.1074516291680823E-2</v>
      </c>
      <c r="H24" s="243">
        <f>IF('Vzdialenosti statov'!H24=0,0,(1+'Susedne staty'!H24+Jazyk!H24+Etnikum!H24)/('Vzdialenosti statov'!H24)^Parametre!$A$7)</f>
        <v>1.0560015349711549E-2</v>
      </c>
      <c r="I24" s="243">
        <f>IF('Vzdialenosti statov'!I24=0,0,(1+'Susedne staty'!I24+Jazyk!I24+Etnikum!I24)/('Vzdialenosti statov'!I24)^Parametre!$A$7)</f>
        <v>1.087807024764614E-2</v>
      </c>
      <c r="J24" s="243">
        <f>IF('Vzdialenosti statov'!J24=0,0,(1+'Susedne staty'!J24+Jazyk!J24+Etnikum!J24)/('Vzdialenosti statov'!J24)^Parametre!$A$7)</f>
        <v>9.4337523663354707E-3</v>
      </c>
      <c r="K24" s="243">
        <f>IF('Vzdialenosti statov'!K24=0,0,(1+'Susedne staty'!K24+Jazyk!K24+Etnikum!K24)/('Vzdialenosti statov'!K24)^Parametre!$A$7)</f>
        <v>1.2667468870512297E-2</v>
      </c>
      <c r="L24" s="243">
        <f>IF('Vzdialenosti statov'!L24=0,0,(1+'Susedne staty'!L24+Jazyk!L24+Etnikum!L24)/('Vzdialenosti statov'!L24)^Parametre!$A$7)</f>
        <v>1.0042793128822083E-2</v>
      </c>
      <c r="M24" s="243">
        <f>IF('Vzdialenosti statov'!M24=0,0,(1+'Susedne staty'!M24+Jazyk!M24+Etnikum!M24)/('Vzdialenosti statov'!M24)^Parametre!$A$7)</f>
        <v>1.2324803323146623E-2</v>
      </c>
      <c r="N24" s="243">
        <f>IF('Vzdialenosti statov'!N24=0,0,(1+'Susedne staty'!N24+Jazyk!N24+Etnikum!N24)/('Vzdialenosti statov'!N24)^Parametre!$A$7)</f>
        <v>1.0666668183704027E-2</v>
      </c>
      <c r="O24" s="243">
        <f>IF('Vzdialenosti statov'!O24=0,0,(1+'Susedne staty'!O24+Jazyk!O24+Etnikum!O24)/('Vzdialenosti statov'!O24)^Parametre!$A$7)</f>
        <v>1.1364076612735339E-2</v>
      </c>
      <c r="P24" s="243">
        <f>IF('Vzdialenosti statov'!P24=0,0,(1+'Susedne staty'!P24+Jazyk!P24+Etnikum!P24)/('Vzdialenosti statov'!P24)^Parametre!$A$7)</f>
        <v>1.809418947485884E-2</v>
      </c>
      <c r="Q24" s="243">
        <f>IF('Vzdialenosti statov'!Q24=0,0,(1+'Susedne staty'!Q24+Jazyk!Q24+Etnikum!Q24)/('Vzdialenosti statov'!Q24)^Parametre!$A$7)</f>
        <v>1.0879267567608972E-2</v>
      </c>
      <c r="R24" s="243">
        <f>IF('Vzdialenosti statov'!R24=0,0,(1+'Susedne staty'!R24+Jazyk!R24+Etnikum!R24)/('Vzdialenosti statov'!R24)^Parametre!$A$7)</f>
        <v>2.2013099159900205E-2</v>
      </c>
      <c r="S24" s="243">
        <f>IF('Vzdialenosti statov'!S24=0,0,(1+'Susedne staty'!S24+Jazyk!S24+Etnikum!S24)/('Vzdialenosti statov'!S24)^Parametre!$A$7)</f>
        <v>1.1384597498012112E-2</v>
      </c>
      <c r="T24" s="243">
        <f>IF('Vzdialenosti statov'!T24=0,0,(1+'Susedne staty'!T24+Jazyk!T24+Etnikum!T24)/('Vzdialenosti statov'!T24)^Parametre!$A$7)</f>
        <v>2.0192298264507913E-2</v>
      </c>
      <c r="U24" s="243">
        <f>IF('Vzdialenosti statov'!U24=0,0,(1+'Susedne staty'!U24+Jazyk!U24+Etnikum!U24)/('Vzdialenosti statov'!U24)^Parametre!$A$7)</f>
        <v>1.1799433110703507E-2</v>
      </c>
      <c r="V24" s="243">
        <f>IF('Vzdialenosti statov'!V24=0,0,(1+'Susedne staty'!V24+Jazyk!V24+Etnikum!V24)/('Vzdialenosti statov'!V24)^Parametre!$A$7)</f>
        <v>1.1982761058918186E-2</v>
      </c>
      <c r="W24" s="243">
        <f>IF('Vzdialenosti statov'!W24=0,0,(1+'Susedne staty'!W24+Jazyk!W24+Etnikum!W24)/('Vzdialenosti statov'!W24)^Parametre!$A$7)</f>
        <v>8.4256553702245912E-3</v>
      </c>
      <c r="X24" s="243">
        <f>IF('Vzdialenosti statov'!X24=0,0,(1+'Susedne staty'!X24+Jazyk!X24+Etnikum!X24)/('Vzdialenosti statov'!X24)^Parametre!$A$7)</f>
        <v>0</v>
      </c>
      <c r="Y24" s="243">
        <f>IF('Vzdialenosti statov'!Y24=0,0,(1+'Susedne staty'!Y24+Jazyk!Y24+Etnikum!Y24)/('Vzdialenosti statov'!Y24)^Parametre!$A$7)</f>
        <v>1.6231077003839828E-2</v>
      </c>
      <c r="Z24" s="243">
        <f>IF('Vzdialenosti statov'!Z24=0,0,(1+'Susedne staty'!Z24+Jazyk!Z24+Etnikum!Z24)/('Vzdialenosti statov'!Z24)^Parametre!$A$7)</f>
        <v>3.2679389559410278E-2</v>
      </c>
      <c r="AA24" s="243">
        <f>IF('Vzdialenosti statov'!AA24=0,0,(1+'Susedne staty'!AA24+Jazyk!AA24+Etnikum!AA24)/('Vzdialenosti statov'!AA24)^Parametre!$A$7)</f>
        <v>8.7129271539031806E-3</v>
      </c>
      <c r="AB24" s="243">
        <f>IF('Vzdialenosti statov'!AB24=0,0,(1+'Susedne staty'!AB24+Jazyk!AB24+Etnikum!AB24)/('Vzdialenosti statov'!AB24)^Parametre!$A$7)</f>
        <v>9.058491283835967E-3</v>
      </c>
      <c r="AC24" s="243">
        <f>IF('Vzdialenosti statov'!AC24=0,0,(1+'Susedne staty'!AC24+Jazyk!AC24+Etnikum!AC24)/('Vzdialenosti statov'!AC24)^Parametre!$A$7)</f>
        <v>1.0242230441506957E-2</v>
      </c>
      <c r="AD24" s="243">
        <f>IF('Vzdialenosti statov'!AD24=0,0,(1+'Susedne staty'!AD24+Jazyk!AD24+Etnikum!AD24)/('Vzdialenosti statov'!AD24)^Parametre!$A$7)</f>
        <v>1.0141137725227933E-2</v>
      </c>
      <c r="AE24" s="243">
        <f>IF('Vzdialenosti statov'!AE24=0,0,(1+'Susedne staty'!AE24+Jazyk!AE24+Etnikum!AE24)/('Vzdialenosti statov'!AE24)^Parametre!$A$7)</f>
        <v>1.5732988620414279E-2</v>
      </c>
      <c r="AF24" s="243">
        <f>IF('Vzdialenosti statov'!AF24=0,0,(1+'Susedne staty'!AF24+Jazyk!AF24+Etnikum!AF24)/('Vzdialenosti statov'!AF24)^Parametre!$A$7)</f>
        <v>1.0752856011896276E-2</v>
      </c>
      <c r="AG24" s="243">
        <f>IF('Vzdialenosti statov'!AG24=0,0,(1+'Susedne staty'!AG24+Jazyk!AG24+Etnikum!AG24)/('Vzdialenosti statov'!AG24)^Parametre!$A$7)</f>
        <v>8.2719069774471275E-3</v>
      </c>
      <c r="AH24" s="243">
        <f>IF('Vzdialenosti statov'!AH24=0,0,(1+'Susedne staty'!AH24+Jazyk!AH24+Etnikum!AH24)/('Vzdialenosti statov'!AH24)^Parametre!$A$7)</f>
        <v>1.5664884386568087E-2</v>
      </c>
      <c r="AI24" s="243">
        <f>IF('Vzdialenosti statov'!AI24=0,0,(1+'Susedne staty'!AI24+Jazyk!AI24+Etnikum!AI24)/('Vzdialenosti statov'!AI24)^Parametre!$A$7)</f>
        <v>1.2372278303489402E-2</v>
      </c>
      <c r="AJ24" s="243">
        <f>IF('Vzdialenosti statov'!AJ24=0,0,(1+'Susedne staty'!AJ24+Jazyk!AJ24+Etnikum!AJ24)/('Vzdialenosti statov'!AJ24)^Parametre!$A$7)</f>
        <v>1.8600836823040225E-2</v>
      </c>
      <c r="AK24" s="243">
        <f>IF('Vzdialenosti statov'!AK24=0,0,(1+'Susedne staty'!AK24+Jazyk!AK24+Etnikum!AK24)/('Vzdialenosti statov'!AK24)^Parametre!$A$7)</f>
        <v>1.0438055106657651E-2</v>
      </c>
      <c r="AL24" s="243">
        <f>IF('Vzdialenosti statov'!AL24=0,0,(1+'Susedne staty'!AL24+Jazyk!AL24+Etnikum!AL24)/('Vzdialenosti statov'!AL24)^Parametre!$A$7)</f>
        <v>1.0898452726264617E-2</v>
      </c>
      <c r="AM24" s="243">
        <f>IF('Vzdialenosti statov'!AM24=0,0,(1+'Susedne staty'!AM24+Jazyk!AM24+Etnikum!AM24)/('Vzdialenosti statov'!AM24)^Parametre!$A$7)</f>
        <v>1.6061687980620867E-2</v>
      </c>
      <c r="AN24" s="243">
        <f>IF('Vzdialenosti statov'!AN24=0,0,(1+'Susedne staty'!AN24+Jazyk!AN24+Etnikum!AN24)/('Vzdialenosti statov'!AN24)^Parametre!$A$7)</f>
        <v>1.0840938057867084E-2</v>
      </c>
      <c r="AO24" s="243">
        <f>IF('Vzdialenosti statov'!AO24=0,0,(1+'Susedne staty'!AO24+Jazyk!AO24+Etnikum!AO24)/('Vzdialenosti statov'!AO24)^Parametre!$A$7)</f>
        <v>8.9169955206888241E-3</v>
      </c>
      <c r="AP24" s="243">
        <f>IF('Vzdialenosti statov'!AP24=0,0,(1+'Susedne staty'!AP24+Jazyk!AP24+Etnikum!AP24)/('Vzdialenosti statov'!AP24)^Parametre!$A$7)</f>
        <v>1.0650799044529787E-2</v>
      </c>
      <c r="AQ24" s="243">
        <f>IF('Vzdialenosti statov'!AQ24=0,0,(1+'Susedne staty'!AQ24+Jazyk!AQ24+Etnikum!AQ24)/('Vzdialenosti statov'!AQ24)^Parametre!$A$7)</f>
        <v>1.0804114177543279E-2</v>
      </c>
      <c r="AR24" s="243">
        <f>IF('Vzdialenosti statov'!AR24=0,0,(1+'Susedne staty'!AR24+Jazyk!AR24+Etnikum!AR24)/('Vzdialenosti statov'!AR24)^Parametre!$A$7)</f>
        <v>2.0120958540346547E-2</v>
      </c>
      <c r="AS24" s="243">
        <f>IF('Vzdialenosti statov'!AS24=0,0,(1+'Susedne staty'!AS24+Jazyk!AS24+Etnikum!AS24)/('Vzdialenosti statov'!AS24)^Parametre!$A$7)</f>
        <v>1.6667777888901236E-2</v>
      </c>
      <c r="AT24" s="243">
        <f>IF('Vzdialenosti statov'!AT24=0,0,(1+'Susedne staty'!AT24+Jazyk!AT24+Etnikum!AT24)/('Vzdialenosti statov'!AT24)^Parametre!$A$7)</f>
        <v>1.0980130764473539E-2</v>
      </c>
      <c r="AU24" s="243">
        <f>IF('Vzdialenosti statov'!AU24=0,0,(1+'Susedne staty'!AU24+Jazyk!AU24+Etnikum!AU24)/('Vzdialenosti statov'!AU24)^Parametre!$A$7)</f>
        <v>1.0935808364487503E-2</v>
      </c>
      <c r="AV24" s="243">
        <f>IF('Vzdialenosti statov'!AV24=0,0,(1+'Susedne staty'!AV24+Jazyk!AV24+Etnikum!AV24)/('Vzdialenosti statov'!AV24)^Parametre!$A$7)</f>
        <v>1.6054574994412717E-2</v>
      </c>
      <c r="AW24" s="243">
        <f>IF('Vzdialenosti statov'!AW24=0,0,(1+'Susedne staty'!AW24+Jazyk!AW24+Etnikum!AW24)/('Vzdialenosti statov'!AW24)^Parametre!$A$7)</f>
        <v>1.2443393105833986E-2</v>
      </c>
      <c r="AX24" s="243">
        <f>IF('Vzdialenosti statov'!AX24=0,0,(1+'Susedne staty'!AX24+Jazyk!AX24+Etnikum!AX24)/('Vzdialenosti statov'!AX24)^Parametre!$A$7)</f>
        <v>1.1095034957196964E-2</v>
      </c>
      <c r="AY24" s="243">
        <f>IF('Vzdialenosti statov'!AY24=0,0,(1+'Susedne staty'!AY24+Jazyk!AY24+Etnikum!AY24)/('Vzdialenosti statov'!AY24)^Parametre!$A$7)</f>
        <v>1.1297769100665963E-2</v>
      </c>
      <c r="AZ24" s="243">
        <f>IF('Vzdialenosti statov'!AZ24=0,0,(1+'Susedne staty'!AZ24+Jazyk!AZ24+Etnikum!AZ24)/('Vzdialenosti statov'!AZ24)^Parametre!$A$7)</f>
        <v>1.0650732592967305E-2</v>
      </c>
      <c r="BB24" s="243">
        <f t="shared" si="0"/>
        <v>0.65291581601647242</v>
      </c>
    </row>
    <row r="25" spans="1:54" ht="14.25" customHeight="1" x14ac:dyDescent="0.25">
      <c r="A25" s="246" t="s">
        <v>28</v>
      </c>
      <c r="B25" s="243">
        <f>IF('Vzdialenosti statov'!B25=0,0,(1+'Susedne staty'!B25+Jazyk!B25+Etnikum!B25)/('Vzdialenosti statov'!B25)^Parametre!$A$7)</f>
        <v>1.1119433208721026E-2</v>
      </c>
      <c r="C25" s="243">
        <f>IF('Vzdialenosti statov'!C25=0,0,(1+'Susedne staty'!C25+Jazyk!C25+Etnikum!C25)/('Vzdialenosti statov'!C25)^Parametre!$A$7)</f>
        <v>1.4136796064721652E-2</v>
      </c>
      <c r="D25" s="243">
        <f>IF('Vzdialenosti statov'!D25=0,0,(1+'Susedne staty'!D25+Jazyk!D25+Etnikum!D25)/('Vzdialenosti statov'!D25)^Parametre!$A$7)</f>
        <v>1.6812695634748253E-2</v>
      </c>
      <c r="E25" s="243">
        <f>IF('Vzdialenosti statov'!E25=0,0,(1+'Susedne staty'!E25+Jazyk!E25+Etnikum!E25)/('Vzdialenosti statov'!E25)^Parametre!$A$7)</f>
        <v>2.4688912208796689E-2</v>
      </c>
      <c r="F25" s="243">
        <f>IF('Vzdialenosti statov'!F25=0,0,(1+'Susedne staty'!F25+Jazyk!F25+Etnikum!F25)/('Vzdialenosti statov'!F25)^Parametre!$A$7)</f>
        <v>1.5550864637596902E-2</v>
      </c>
      <c r="G25" s="243">
        <f>IF('Vzdialenosti statov'!G25=0,0,(1+'Susedne staty'!G25+Jazyk!G25+Etnikum!G25)/('Vzdialenosti statov'!G25)^Parametre!$A$7)</f>
        <v>1.1090721556642385E-2</v>
      </c>
      <c r="H25" s="243">
        <f>IF('Vzdialenosti statov'!H25=0,0,(1+'Susedne staty'!H25+Jazyk!H25+Etnikum!H25)/('Vzdialenosti statov'!H25)^Parametre!$A$7)</f>
        <v>1.1892304767912905E-2</v>
      </c>
      <c r="I25" s="243">
        <f>IF('Vzdialenosti statov'!I25=0,0,(1+'Susedne staty'!I25+Jazyk!I25+Etnikum!I25)/('Vzdialenosti statov'!I25)^Parametre!$A$7)</f>
        <v>1.4483974430009476E-2</v>
      </c>
      <c r="J25" s="243">
        <f>IF('Vzdialenosti statov'!J25=0,0,(1+'Susedne staty'!J25+Jazyk!J25+Etnikum!J25)/('Vzdialenosti statov'!J25)^Parametre!$A$7)</f>
        <v>1.5483339419806584E-2</v>
      </c>
      <c r="K25" s="243">
        <f>IF('Vzdialenosti statov'!K25=0,0,(1+'Susedne staty'!K25+Jazyk!K25+Etnikum!K25)/('Vzdialenosti statov'!K25)^Parametre!$A$7)</f>
        <v>1.5805547649583574E-2</v>
      </c>
      <c r="L25" s="243">
        <f>IF('Vzdialenosti statov'!L25=0,0,(1+'Susedne staty'!L25+Jazyk!L25+Etnikum!L25)/('Vzdialenosti statov'!L25)^Parametre!$A$7)</f>
        <v>1.2358654782919176E-2</v>
      </c>
      <c r="M25" s="243">
        <f>IF('Vzdialenosti statov'!M25=0,0,(1+'Susedne staty'!M25+Jazyk!M25+Etnikum!M25)/('Vzdialenosti statov'!M25)^Parametre!$A$7)</f>
        <v>1.5817463373415257E-2</v>
      </c>
      <c r="N25" s="243">
        <f>IF('Vzdialenosti statov'!N25=0,0,(1+'Susedne staty'!N25+Jazyk!N25+Etnikum!N25)/('Vzdialenosti statov'!N25)^Parametre!$A$7)</f>
        <v>3.0227138600263517E-2</v>
      </c>
      <c r="O25" s="243">
        <f>IF('Vzdialenosti statov'!O25=0,0,(1+'Susedne staty'!O25+Jazyk!O25+Etnikum!O25)/('Vzdialenosti statov'!O25)^Parametre!$A$7)</f>
        <v>1.0938320271252246E-2</v>
      </c>
      <c r="P25" s="243">
        <f>IF('Vzdialenosti statov'!P25=0,0,(1+'Susedne staty'!P25+Jazyk!P25+Etnikum!P25)/('Vzdialenosti statov'!P25)^Parametre!$A$7)</f>
        <v>2.1784256744503031E-2</v>
      </c>
      <c r="Q25" s="243">
        <f>IF('Vzdialenosti statov'!Q25=0,0,(1+'Susedne staty'!Q25+Jazyk!Q25+Etnikum!Q25)/('Vzdialenosti statov'!Q25)^Parametre!$A$7)</f>
        <v>1.1541020992454319E-2</v>
      </c>
      <c r="R25" s="243">
        <f>IF('Vzdialenosti statov'!R25=0,0,(1+'Susedne staty'!R25+Jazyk!R25+Etnikum!R25)/('Vzdialenosti statov'!R25)^Parametre!$A$7)</f>
        <v>2.334455303535889E-2</v>
      </c>
      <c r="S25" s="243">
        <f>IF('Vzdialenosti statov'!S25=0,0,(1+'Susedne staty'!S25+Jazyk!S25+Etnikum!S25)/('Vzdialenosti statov'!S25)^Parametre!$A$7)</f>
        <v>1.0006386112159609E-2</v>
      </c>
      <c r="T25" s="243">
        <f>IF('Vzdialenosti statov'!T25=0,0,(1+'Susedne staty'!T25+Jazyk!T25+Etnikum!T25)/('Vzdialenosti statov'!T25)^Parametre!$A$7)</f>
        <v>3.2975590767435704E-2</v>
      </c>
      <c r="U25" s="243">
        <f>IF('Vzdialenosti statov'!U25=0,0,(1+'Susedne staty'!U25+Jazyk!U25+Etnikum!U25)/('Vzdialenosti statov'!U25)^Parametre!$A$7)</f>
        <v>1.8686294894299724E-2</v>
      </c>
      <c r="V25" s="243">
        <f>IF('Vzdialenosti statov'!V25=0,0,(1+'Susedne staty'!V25+Jazyk!V25+Etnikum!V25)/('Vzdialenosti statov'!V25)^Parametre!$A$7)</f>
        <v>1.0180032629438998E-2</v>
      </c>
      <c r="W25" s="243">
        <f>IF('Vzdialenosti statov'!W25=0,0,(1+'Susedne staty'!W25+Jazyk!W25+Etnikum!W25)/('Vzdialenosti statov'!W25)^Parametre!$A$7)</f>
        <v>1.1123257198601176E-2</v>
      </c>
      <c r="X25" s="243">
        <f>IF('Vzdialenosti statov'!X25=0,0,(1+'Susedne staty'!X25+Jazyk!X25+Etnikum!X25)/('Vzdialenosti statov'!X25)^Parametre!$A$7)</f>
        <v>1.6231077003839828E-2</v>
      </c>
      <c r="Y25" s="243">
        <f>IF('Vzdialenosti statov'!Y25=0,0,(1+'Susedne staty'!Y25+Jazyk!Y25+Etnikum!Y25)/('Vzdialenosti statov'!Y25)^Parametre!$A$7)</f>
        <v>0</v>
      </c>
      <c r="Z25" s="243">
        <f>IF('Vzdialenosti statov'!Z25=0,0,(1+'Susedne staty'!Z25+Jazyk!Z25+Etnikum!Z25)/('Vzdialenosti statov'!Z25)^Parametre!$A$7)</f>
        <v>1.7541416762566802E-2</v>
      </c>
      <c r="AA25" s="243">
        <f>IF('Vzdialenosti statov'!AA25=0,0,(1+'Susedne staty'!AA25+Jazyk!AA25+Etnikum!AA25)/('Vzdialenosti statov'!AA25)^Parametre!$A$7)</f>
        <v>1.0796769157228627E-2</v>
      </c>
      <c r="AB25" s="243">
        <f>IF('Vzdialenosti statov'!AB25=0,0,(1+'Susedne staty'!AB25+Jazyk!AB25+Etnikum!AB25)/('Vzdialenosti statov'!AB25)^Parametre!$A$7)</f>
        <v>2.2341474361826357E-2</v>
      </c>
      <c r="AC25" s="243">
        <f>IF('Vzdialenosti statov'!AC25=0,0,(1+'Susedne staty'!AC25+Jazyk!AC25+Etnikum!AC25)/('Vzdialenosti statov'!AC25)^Parametre!$A$7)</f>
        <v>1.2085362113478588E-2</v>
      </c>
      <c r="AD25" s="243">
        <f>IF('Vzdialenosti statov'!AD25=0,0,(1+'Susedne staty'!AD25+Jazyk!AD25+Etnikum!AD25)/('Vzdialenosti statov'!AD25)^Parametre!$A$7)</f>
        <v>1.2215094080181701E-2</v>
      </c>
      <c r="AE25" s="243">
        <f>IF('Vzdialenosti statov'!AE25=0,0,(1+'Susedne staty'!AE25+Jazyk!AE25+Etnikum!AE25)/('Vzdialenosti statov'!AE25)^Parametre!$A$7)</f>
        <v>2.4443905628241031E-2</v>
      </c>
      <c r="AF25" s="243">
        <f>IF('Vzdialenosti statov'!AF25=0,0,(1+'Susedne staty'!AF25+Jazyk!AF25+Etnikum!AF25)/('Vzdialenosti statov'!AF25)^Parametre!$A$7)</f>
        <v>1.1565532786590747E-2</v>
      </c>
      <c r="AG25" s="243">
        <f>IF('Vzdialenosti statov'!AG25=0,0,(1+'Susedne staty'!AG25+Jazyk!AG25+Etnikum!AG25)/('Vzdialenosti statov'!AG25)^Parametre!$A$7)</f>
        <v>2.4908662721651306E-2</v>
      </c>
      <c r="AH25" s="243">
        <f>IF('Vzdialenosti statov'!AH25=0,0,(1+'Susedne staty'!AH25+Jazyk!AH25+Etnikum!AH25)/('Vzdialenosti statov'!AH25)^Parametre!$A$7)</f>
        <v>2.4342521559764217E-2</v>
      </c>
      <c r="AI25" s="243">
        <f>IF('Vzdialenosti statov'!AI25=0,0,(1+'Susedne staty'!AI25+Jazyk!AI25+Etnikum!AI25)/('Vzdialenosti statov'!AI25)^Parametre!$A$7)</f>
        <v>1.6342871579449195E-2</v>
      </c>
      <c r="AJ25" s="243">
        <f>IF('Vzdialenosti statov'!AJ25=0,0,(1+'Susedne staty'!AJ25+Jazyk!AJ25+Etnikum!AJ25)/('Vzdialenosti statov'!AJ25)^Parametre!$A$7)</f>
        <v>1.7498395416027171E-2</v>
      </c>
      <c r="AK25" s="243">
        <f>IF('Vzdialenosti statov'!AK25=0,0,(1+'Susedne staty'!AK25+Jazyk!AK25+Etnikum!AK25)/('Vzdialenosti statov'!AK25)^Parametre!$A$7)</f>
        <v>1.1948173215874542E-2</v>
      </c>
      <c r="AL25" s="243">
        <f>IF('Vzdialenosti statov'!AL25=0,0,(1+'Susedne staty'!AL25+Jazyk!AL25+Etnikum!AL25)/('Vzdialenosti statov'!AL25)^Parametre!$A$7)</f>
        <v>1.8035008911101106E-2</v>
      </c>
      <c r="AM25" s="243">
        <f>IF('Vzdialenosti statov'!AM25=0,0,(1+'Susedne staty'!AM25+Jazyk!AM25+Etnikum!AM25)/('Vzdialenosti statov'!AM25)^Parametre!$A$7)</f>
        <v>1.7613715743810002E-2</v>
      </c>
      <c r="AN25" s="243">
        <f>IF('Vzdialenosti statov'!AN25=0,0,(1+'Susedne staty'!AN25+Jazyk!AN25+Etnikum!AN25)/('Vzdialenosti statov'!AN25)^Parametre!$A$7)</f>
        <v>1.416150822255352E-2</v>
      </c>
      <c r="AO25" s="243">
        <f>IF('Vzdialenosti statov'!AO25=0,0,(1+'Susedne staty'!AO25+Jazyk!AO25+Etnikum!AO25)/('Vzdialenosti statov'!AO25)^Parametre!$A$7)</f>
        <v>1.2268174900839255E-2</v>
      </c>
      <c r="AP25" s="243">
        <f>IF('Vzdialenosti statov'!AP25=0,0,(1+'Susedne staty'!AP25+Jazyk!AP25+Etnikum!AP25)/('Vzdialenosti statov'!AP25)^Parametre!$A$7)</f>
        <v>1.1674343125373611E-2</v>
      </c>
      <c r="AQ25" s="243">
        <f>IF('Vzdialenosti statov'!AQ25=0,0,(1+'Susedne staty'!AQ25+Jazyk!AQ25+Etnikum!AQ25)/('Vzdialenosti statov'!AQ25)^Parametre!$A$7)</f>
        <v>1.1625180188964732E-2</v>
      </c>
      <c r="AR25" s="243">
        <f>IF('Vzdialenosti statov'!AR25=0,0,(1+'Susedne staty'!AR25+Jazyk!AR25+Etnikum!AR25)/('Vzdialenosti statov'!AR25)^Parametre!$A$7)</f>
        <v>3.2806393260998358E-2</v>
      </c>
      <c r="AS25" s="243">
        <f>IF('Vzdialenosti statov'!AS25=0,0,(1+'Susedne staty'!AS25+Jazyk!AS25+Etnikum!AS25)/('Vzdialenosti statov'!AS25)^Parametre!$A$7)</f>
        <v>6.3085518971189969E-2</v>
      </c>
      <c r="AT25" s="243">
        <f>IF('Vzdialenosti statov'!AT25=0,0,(1+'Susedne staty'!AT25+Jazyk!AT25+Etnikum!AT25)/('Vzdialenosti statov'!AT25)^Parametre!$A$7)</f>
        <v>1.1294590738520908E-2</v>
      </c>
      <c r="AU25" s="243">
        <f>IF('Vzdialenosti statov'!AU25=0,0,(1+'Susedne staty'!AU25+Jazyk!AU25+Etnikum!AU25)/('Vzdialenosti statov'!AU25)^Parametre!$A$7)</f>
        <v>1.7852905319176202E-2</v>
      </c>
      <c r="AV25" s="243">
        <f>IF('Vzdialenosti statov'!AV25=0,0,(1+'Susedne staty'!AV25+Jazyk!AV25+Etnikum!AV25)/('Vzdialenosti statov'!AV25)^Parametre!$A$7)</f>
        <v>2.3809658785296332E-2</v>
      </c>
      <c r="AW25" s="243">
        <f>IF('Vzdialenosti statov'!AW25=0,0,(1+'Susedne staty'!AW25+Jazyk!AW25+Etnikum!AW25)/('Vzdialenosti statov'!AW25)^Parametre!$A$7)</f>
        <v>1.585703345356838E-2</v>
      </c>
      <c r="AX25" s="243">
        <f>IF('Vzdialenosti statov'!AX25=0,0,(1+'Susedne staty'!AX25+Jazyk!AX25+Etnikum!AX25)/('Vzdialenosti statov'!AX25)^Parametre!$A$7)</f>
        <v>1.9936784250760762E-2</v>
      </c>
      <c r="AY25" s="243">
        <f>IF('Vzdialenosti statov'!AY25=0,0,(1+'Susedne staty'!AY25+Jazyk!AY25+Etnikum!AY25)/('Vzdialenosti statov'!AY25)^Parametre!$A$7)</f>
        <v>1.063745519197511E-2</v>
      </c>
      <c r="AZ25" s="243">
        <f>IF('Vzdialenosti statov'!AZ25=0,0,(1+'Susedne staty'!AZ25+Jazyk!AZ25+Etnikum!AZ25)/('Vzdialenosti statov'!AZ25)^Parametre!$A$7)</f>
        <v>1.1363313546814184E-2</v>
      </c>
      <c r="BB25" s="243">
        <f t="shared" si="0"/>
        <v>0.87433039997830342</v>
      </c>
    </row>
    <row r="26" spans="1:54" ht="14.25" customHeight="1" x14ac:dyDescent="0.25">
      <c r="A26" s="245" t="s">
        <v>29</v>
      </c>
      <c r="B26" s="243">
        <f>IF('Vzdialenosti statov'!B26=0,0,(1+'Susedne staty'!B26+Jazyk!B26+Etnikum!B26)/('Vzdialenosti statov'!B26)^Parametre!$A$7)</f>
        <v>1.4264174180054497E-2</v>
      </c>
      <c r="C26" s="243">
        <f>IF('Vzdialenosti statov'!C26=0,0,(1+'Susedne staty'!C26+Jazyk!C26+Etnikum!C26)/('Vzdialenosti statov'!C26)^Parametre!$A$7)</f>
        <v>9.5317494711736218E-3</v>
      </c>
      <c r="D26" s="243">
        <f>IF('Vzdialenosti statov'!D26=0,0,(1+'Susedne staty'!D26+Jazyk!D26+Etnikum!D26)/('Vzdialenosti statov'!D26)^Parametre!$A$7)</f>
        <v>1.9429521039879157E-2</v>
      </c>
      <c r="E26" s="243">
        <f>IF('Vzdialenosti statov'!E26=0,0,(1+'Susedne staty'!E26+Jazyk!E26+Etnikum!E26)/('Vzdialenosti statov'!E26)^Parametre!$A$7)</f>
        <v>1.8684369640301755E-2</v>
      </c>
      <c r="F26" s="243">
        <f>IF('Vzdialenosti statov'!F26=0,0,(1+'Susedne staty'!F26+Jazyk!F26+Etnikum!F26)/('Vzdialenosti statov'!F26)^Parametre!$A$7)</f>
        <v>1.000588018241845E-2</v>
      </c>
      <c r="G26" s="243">
        <f>IF('Vzdialenosti statov'!G26=0,0,(1+'Susedne staty'!G26+Jazyk!G26+Etnikum!G26)/('Vzdialenosti statov'!G26)^Parametre!$A$7)</f>
        <v>1.4266278801619271E-2</v>
      </c>
      <c r="H26" s="243">
        <f>IF('Vzdialenosti statov'!H26=0,0,(1+'Susedne staty'!H26+Jazyk!H26+Etnikum!H26)/('Vzdialenosti statov'!H26)^Parametre!$A$7)</f>
        <v>1.2976457083881411E-2</v>
      </c>
      <c r="I26" s="243">
        <f>IF('Vzdialenosti statov'!I26=0,0,(1+'Susedne staty'!I26+Jazyk!I26+Etnikum!I26)/('Vzdialenosti statov'!I26)^Parametre!$A$7)</f>
        <v>9.225162908647876E-3</v>
      </c>
      <c r="J26" s="243">
        <f>IF('Vzdialenosti statov'!J26=0,0,(1+'Susedne staty'!J26+Jazyk!J26+Etnikum!J26)/('Vzdialenosti statov'!J26)^Parametre!$A$7)</f>
        <v>1.1255225220168226E-2</v>
      </c>
      <c r="K26" s="243">
        <f>IF('Vzdialenosti statov'!K26=0,0,(1+'Susedne staty'!K26+Jazyk!K26+Etnikum!K26)/('Vzdialenosti statov'!K26)^Parametre!$A$7)</f>
        <v>1.5205406234362326E-2</v>
      </c>
      <c r="L26" s="243">
        <f>IF('Vzdialenosti statov'!L26=0,0,(1+'Susedne staty'!L26+Jazyk!L26+Etnikum!L26)/('Vzdialenosti statov'!L26)^Parametre!$A$7)</f>
        <v>1.2294832091580598E-2</v>
      </c>
      <c r="M26" s="243">
        <f>IF('Vzdialenosti statov'!M26=0,0,(1+'Susedne staty'!M26+Jazyk!M26+Etnikum!M26)/('Vzdialenosti statov'!M26)^Parametre!$A$7)</f>
        <v>1.4979032047589946E-2</v>
      </c>
      <c r="N26" s="243">
        <f>IF('Vzdialenosti statov'!N26=0,0,(1+'Susedne staty'!N26+Jazyk!N26+Etnikum!N26)/('Vzdialenosti statov'!N26)^Parametre!$A$7)</f>
        <v>1.2691346650185828E-2</v>
      </c>
      <c r="O26" s="243">
        <f>IF('Vzdialenosti statov'!O26=0,0,(1+'Susedne staty'!O26+Jazyk!O26+Etnikum!O26)/('Vzdialenosti statov'!O26)^Parametre!$A$7)</f>
        <v>1.4671544037787858E-2</v>
      </c>
      <c r="P26" s="243">
        <f>IF('Vzdialenosti statov'!P26=0,0,(1+'Susedne staty'!P26+Jazyk!P26+Etnikum!P26)/('Vzdialenosti statov'!P26)^Parametre!$A$7)</f>
        <v>2.1626869629903702E-2</v>
      </c>
      <c r="Q26" s="243">
        <f>IF('Vzdialenosti statov'!Q26=0,0,(1+'Susedne staty'!Q26+Jazyk!Q26+Etnikum!Q26)/('Vzdialenosti statov'!Q26)^Parametre!$A$7)</f>
        <v>1.3493888214192956E-2</v>
      </c>
      <c r="R26" s="243">
        <f>IF('Vzdialenosti statov'!R26=0,0,(1+'Susedne staty'!R26+Jazyk!R26+Etnikum!R26)/('Vzdialenosti statov'!R26)^Parametre!$A$7)</f>
        <v>2.8239321781642113E-2</v>
      </c>
      <c r="S26" s="243">
        <f>IF('Vzdialenosti statov'!S26=0,0,(1+'Susedne staty'!S26+Jazyk!S26+Etnikum!S26)/('Vzdialenosti statov'!S26)^Parametre!$A$7)</f>
        <v>1.5870876707772607E-2</v>
      </c>
      <c r="T26" s="243">
        <f>IF('Vzdialenosti statov'!T26=0,0,(1+'Susedne staty'!T26+Jazyk!T26+Etnikum!T26)/('Vzdialenosti statov'!T26)^Parametre!$A$7)</f>
        <v>2.341204623459564E-2</v>
      </c>
      <c r="U26" s="243">
        <f>IF('Vzdialenosti statov'!U26=0,0,(1+'Susedne staty'!U26+Jazyk!U26+Etnikum!U26)/('Vzdialenosti statov'!U26)^Parametre!$A$7)</f>
        <v>1.3538401955012193E-2</v>
      </c>
      <c r="V26" s="243">
        <f>IF('Vzdialenosti statov'!V26=0,0,(1+'Susedne staty'!V26+Jazyk!V26+Etnikum!V26)/('Vzdialenosti statov'!V26)^Parametre!$A$7)</f>
        <v>1.6976949999529169E-2</v>
      </c>
      <c r="W26" s="243">
        <f>IF('Vzdialenosti statov'!W26=0,0,(1+'Susedne staty'!W26+Jazyk!W26+Etnikum!W26)/('Vzdialenosti statov'!W26)^Parametre!$A$7)</f>
        <v>9.5628518813212788E-3</v>
      </c>
      <c r="X26" s="243">
        <f>IF('Vzdialenosti statov'!X26=0,0,(1+'Susedne staty'!X26+Jazyk!X26+Etnikum!X26)/('Vzdialenosti statov'!X26)^Parametre!$A$7)</f>
        <v>3.2679389559410278E-2</v>
      </c>
      <c r="Y26" s="243">
        <f>IF('Vzdialenosti statov'!Y26=0,0,(1+'Susedne staty'!Y26+Jazyk!Y26+Etnikum!Y26)/('Vzdialenosti statov'!Y26)^Parametre!$A$7)</f>
        <v>1.7541416762566802E-2</v>
      </c>
      <c r="Z26" s="243">
        <f>IF('Vzdialenosti statov'!Z26=0,0,(1+'Susedne staty'!Z26+Jazyk!Z26+Etnikum!Z26)/('Vzdialenosti statov'!Z26)^Parametre!$A$7)</f>
        <v>0</v>
      </c>
      <c r="AA26" s="243">
        <f>IF('Vzdialenosti statov'!AA26=0,0,(1+'Susedne staty'!AA26+Jazyk!AA26+Etnikum!AA26)/('Vzdialenosti statov'!AA26)^Parametre!$A$7)</f>
        <v>1.00019705823262E-2</v>
      </c>
      <c r="AB26" s="243">
        <f>IF('Vzdialenosti statov'!AB26=0,0,(1+'Susedne staty'!AB26+Jazyk!AB26+Etnikum!AB26)/('Vzdialenosti statov'!AB26)^Parametre!$A$7)</f>
        <v>8.8902798325894723E-3</v>
      </c>
      <c r="AC26" s="243">
        <f>IF('Vzdialenosti statov'!AC26=0,0,(1+'Susedne staty'!AC26+Jazyk!AC26+Etnikum!AC26)/('Vzdialenosti statov'!AC26)^Parametre!$A$7)</f>
        <v>1.2630874717010727E-2</v>
      </c>
      <c r="AD26" s="243">
        <f>IF('Vzdialenosti statov'!AD26=0,0,(1+'Susedne staty'!AD26+Jazyk!AD26+Etnikum!AD26)/('Vzdialenosti statov'!AD26)^Parametre!$A$7)</f>
        <v>1.2463142178786607E-2</v>
      </c>
      <c r="AE26" s="243">
        <f>IF('Vzdialenosti statov'!AE26=0,0,(1+'Susedne staty'!AE26+Jazyk!AE26+Etnikum!AE26)/('Vzdialenosti statov'!AE26)^Parametre!$A$7)</f>
        <v>1.8882405022710897E-2</v>
      </c>
      <c r="AF26" s="243">
        <f>IF('Vzdialenosti statov'!AF26=0,0,(1+'Susedne staty'!AF26+Jazyk!AF26+Etnikum!AF26)/('Vzdialenosti statov'!AF26)^Parametre!$A$7)</f>
        <v>1.3432418102826714E-2</v>
      </c>
      <c r="AG26" s="243">
        <f>IF('Vzdialenosti statov'!AG26=0,0,(1+'Susedne staty'!AG26+Jazyk!AG26+Etnikum!AG26)/('Vzdialenosti statov'!AG26)^Parametre!$A$7)</f>
        <v>8.1632054677677392E-3</v>
      </c>
      <c r="AH26" s="243">
        <f>IF('Vzdialenosti statov'!AH26=0,0,(1+'Susedne staty'!AH26+Jazyk!AH26+Etnikum!AH26)/('Vzdialenosti statov'!AH26)^Parametre!$A$7)</f>
        <v>1.8973438281116976E-2</v>
      </c>
      <c r="AI26" s="243">
        <f>IF('Vzdialenosti statov'!AI26=0,0,(1+'Susedne staty'!AI26+Jazyk!AI26+Etnikum!AI26)/('Vzdialenosti statov'!AI26)^Parametre!$A$7)</f>
        <v>1.4748433513432477E-2</v>
      </c>
      <c r="AJ26" s="243">
        <f>IF('Vzdialenosti statov'!AJ26=0,0,(1+'Susedne staty'!AJ26+Jazyk!AJ26+Etnikum!AJ26)/('Vzdialenosti statov'!AJ26)^Parametre!$A$7)</f>
        <v>1.7065374443524822E-2</v>
      </c>
      <c r="AK26" s="243">
        <f>IF('Vzdialenosti statov'!AK26=0,0,(1+'Susedne staty'!AK26+Jazyk!AK26+Etnikum!AK26)/('Vzdialenosti statov'!AK26)^Parametre!$A$7)</f>
        <v>1.2870812351988975E-2</v>
      </c>
      <c r="AL26" s="243">
        <f>IF('Vzdialenosti statov'!AL26=0,0,(1+'Susedne staty'!AL26+Jazyk!AL26+Etnikum!AL26)/('Vzdialenosti statov'!AL26)^Parametre!$A$7)</f>
        <v>1.2491395611171864E-2</v>
      </c>
      <c r="AM26" s="243">
        <f>IF('Vzdialenosti statov'!AM26=0,0,(1+'Susedne staty'!AM26+Jazyk!AM26+Etnikum!AM26)/('Vzdialenosti statov'!AM26)^Parametre!$A$7)</f>
        <v>1.9783392640064471E-2</v>
      </c>
      <c r="AN26" s="243">
        <f>IF('Vzdialenosti statov'!AN26=0,0,(1+'Susedne staty'!AN26+Jazyk!AN26+Etnikum!AN26)/('Vzdialenosti statov'!AN26)^Parametre!$A$7)</f>
        <v>1.3780734195089999E-2</v>
      </c>
      <c r="AO26" s="243">
        <f>IF('Vzdialenosti statov'!AO26=0,0,(1+'Susedne staty'!AO26+Jazyk!AO26+Etnikum!AO26)/('Vzdialenosti statov'!AO26)^Parametre!$A$7)</f>
        <v>1.0638231654490717E-2</v>
      </c>
      <c r="AP26" s="243">
        <f>IF('Vzdialenosti statov'!AP26=0,0,(1+'Susedne staty'!AP26+Jazyk!AP26+Etnikum!AP26)/('Vzdialenosti statov'!AP26)^Parametre!$A$7)</f>
        <v>1.3257668253037133E-2</v>
      </c>
      <c r="AQ26" s="243">
        <f>IF('Vzdialenosti statov'!AQ26=0,0,(1+'Susedne staty'!AQ26+Jazyk!AQ26+Etnikum!AQ26)/('Vzdialenosti statov'!AQ26)^Parametre!$A$7)</f>
        <v>1.336215540869432E-2</v>
      </c>
      <c r="AR26" s="243">
        <f>IF('Vzdialenosti statov'!AR26=0,0,(1+'Susedne staty'!AR26+Jazyk!AR26+Etnikum!AR26)/('Vzdialenosti statov'!AR26)^Parametre!$A$7)</f>
        <v>2.3567018524748955E-2</v>
      </c>
      <c r="AS26" s="243">
        <f>IF('Vzdialenosti statov'!AS26=0,0,(1+'Susedne staty'!AS26+Jazyk!AS26+Etnikum!AS26)/('Vzdialenosti statov'!AS26)^Parametre!$A$7)</f>
        <v>1.7073916652673448E-2</v>
      </c>
      <c r="AT26" s="243">
        <f>IF('Vzdialenosti statov'!AT26=0,0,(1+'Susedne staty'!AT26+Jazyk!AT26+Etnikum!AT26)/('Vzdialenosti statov'!AT26)^Parametre!$A$7)</f>
        <v>1.3900665467196151E-2</v>
      </c>
      <c r="AU26" s="243">
        <f>IF('Vzdialenosti statov'!AU26=0,0,(1+'Susedne staty'!AU26+Jazyk!AU26+Etnikum!AU26)/('Vzdialenosti statov'!AU26)^Parametre!$A$7)</f>
        <v>1.274399370560237E-2</v>
      </c>
      <c r="AV26" s="243">
        <f>IF('Vzdialenosti statov'!AV26=0,0,(1+'Susedne staty'!AV26+Jazyk!AV26+Etnikum!AV26)/('Vzdialenosti statov'!AV26)^Parametre!$A$7)</f>
        <v>1.9440835624266652E-2</v>
      </c>
      <c r="AW26" s="243">
        <f>IF('Vzdialenosti statov'!AW26=0,0,(1+'Susedne staty'!AW26+Jazyk!AW26+Etnikum!AW26)/('Vzdialenosti statov'!AW26)^Parametre!$A$7)</f>
        <v>1.5057804021919113E-2</v>
      </c>
      <c r="AX26" s="243">
        <f>IF('Vzdialenosti statov'!AX26=0,0,(1+'Susedne staty'!AX26+Jazyk!AX26+Etnikum!AX26)/('Vzdialenosti statov'!AX26)^Parametre!$A$7)</f>
        <v>1.3728003268222832E-2</v>
      </c>
      <c r="AY26" s="243">
        <f>IF('Vzdialenosti statov'!AY26=0,0,(1+'Susedne staty'!AY26+Jazyk!AY26+Etnikum!AY26)/('Vzdialenosti statov'!AY26)^Parametre!$A$7)</f>
        <v>1.5173336417742499E-2</v>
      </c>
      <c r="AZ26" s="243">
        <f>IF('Vzdialenosti statov'!AZ26=0,0,(1+'Susedne staty'!AZ26+Jazyk!AZ26+Etnikum!AZ26)/('Vzdialenosti statov'!AZ26)^Parametre!$A$7)</f>
        <v>1.358200548415116E-2</v>
      </c>
      <c r="BB26" s="243">
        <f t="shared" si="0"/>
        <v>0.7581265037387509</v>
      </c>
    </row>
    <row r="27" spans="1:54" ht="14.25" customHeight="1" x14ac:dyDescent="0.25">
      <c r="A27" s="246" t="s">
        <v>30</v>
      </c>
      <c r="B27" s="243">
        <f>IF('Vzdialenosti statov'!B27=0,0,(1+'Susedne staty'!B27+Jazyk!B27+Etnikum!B27)/('Vzdialenosti statov'!B27)^Parametre!$A$7)</f>
        <v>1.0712429646039669E-2</v>
      </c>
      <c r="C27" s="243">
        <f>IF('Vzdialenosti statov'!C27=0,0,(1+'Susedne staty'!C27+Jazyk!C27+Etnikum!C27)/('Vzdialenosti statov'!C27)^Parametre!$A$7)</f>
        <v>7.2608086863368854E-3</v>
      </c>
      <c r="D27" s="243">
        <f>IF('Vzdialenosti statov'!D27=0,0,(1+'Susedne staty'!D27+Jazyk!D27+Etnikum!D27)/('Vzdialenosti statov'!D27)^Parametre!$A$7)</f>
        <v>1.2098312545841709E-2</v>
      </c>
      <c r="E27" s="243">
        <f>IF('Vzdialenosti statov'!E27=0,0,(1+'Susedne staty'!E27+Jazyk!E27+Etnikum!E27)/('Vzdialenosti statov'!E27)^Parametre!$A$7)</f>
        <v>1.0587898831426105E-2</v>
      </c>
      <c r="F27" s="243">
        <f>IF('Vzdialenosti statov'!F27=0,0,(1+'Susedne staty'!F27+Jazyk!F27+Etnikum!F27)/('Vzdialenosti statov'!F27)^Parametre!$A$7)</f>
        <v>7.5368972246772949E-3</v>
      </c>
      <c r="G27" s="243">
        <f>IF('Vzdialenosti statov'!G27=0,0,(1+'Susedne staty'!G27+Jazyk!G27+Etnikum!G27)/('Vzdialenosti statov'!G27)^Parametre!$A$7)</f>
        <v>1.100573630896037E-2</v>
      </c>
      <c r="H27" s="243">
        <f>IF('Vzdialenosti statov'!H27=0,0,(1+'Susedne staty'!H27+Jazyk!H27+Etnikum!H27)/('Vzdialenosti statov'!H27)^Parametre!$A$7)</f>
        <v>1.0911836347845153E-2</v>
      </c>
      <c r="I27" s="243">
        <f>IF('Vzdialenosti statov'!I27=0,0,(1+'Susedne staty'!I27+Jazyk!I27+Etnikum!I27)/('Vzdialenosti statov'!I27)^Parametre!$A$7)</f>
        <v>7.397230785052061E-3</v>
      </c>
      <c r="J27" s="243">
        <f>IF('Vzdialenosti statov'!J27=0,0,(1+'Susedne staty'!J27+Jazyk!J27+Etnikum!J27)/('Vzdialenosti statov'!J27)^Parametre!$A$7)</f>
        <v>2.1727530455021418E-2</v>
      </c>
      <c r="K27" s="243">
        <f>IF('Vzdialenosti statov'!K27=0,0,(1+'Susedne staty'!K27+Jazyk!K27+Etnikum!K27)/('Vzdialenosti statov'!K27)^Parametre!$A$7)</f>
        <v>1.1020188688823257E-2</v>
      </c>
      <c r="L27" s="243">
        <f>IF('Vzdialenosti statov'!L27=0,0,(1+'Susedne staty'!L27+Jazyk!L27+Etnikum!L27)/('Vzdialenosti statov'!L27)^Parametre!$A$7)</f>
        <v>1.1677025052054268E-2</v>
      </c>
      <c r="M27" s="243">
        <f>IF('Vzdialenosti statov'!M27=0,0,(1+'Susedne staty'!M27+Jazyk!M27+Etnikum!M27)/('Vzdialenosti statov'!M27)^Parametre!$A$7)</f>
        <v>1.1852693179044509E-2</v>
      </c>
      <c r="N27" s="243">
        <f>IF('Vzdialenosti statov'!N27=0,0,(1+'Susedne staty'!N27+Jazyk!N27+Etnikum!N27)/('Vzdialenosti statov'!N27)^Parametre!$A$7)</f>
        <v>1.0323150249553175E-2</v>
      </c>
      <c r="O27" s="243">
        <f>IF('Vzdialenosti statov'!O27=0,0,(1+'Susedne staty'!O27+Jazyk!O27+Etnikum!O27)/('Vzdialenosti statov'!O27)^Parametre!$A$7)</f>
        <v>1.069409851431239E-2</v>
      </c>
      <c r="P27" s="243">
        <f>IF('Vzdialenosti statov'!P27=0,0,(1+'Susedne staty'!P27+Jazyk!P27+Etnikum!P27)/('Vzdialenosti statov'!P27)^Parametre!$A$7)</f>
        <v>1.0690406914954839E-2</v>
      </c>
      <c r="Q27" s="243">
        <f>IF('Vzdialenosti statov'!Q27=0,0,(1+'Susedne staty'!Q27+Jazyk!Q27+Etnikum!Q27)/('Vzdialenosti statov'!Q27)^Parametre!$A$7)</f>
        <v>1.0690364153925833E-2</v>
      </c>
      <c r="R27" s="243">
        <f>IF('Vzdialenosti statov'!R27=0,0,(1+'Susedne staty'!R27+Jazyk!R27+Etnikum!R27)/('Vzdialenosti statov'!R27)^Parametre!$A$7)</f>
        <v>1.4118900911983263E-2</v>
      </c>
      <c r="S27" s="243">
        <f>IF('Vzdialenosti statov'!S27=0,0,(1+'Susedne staty'!S27+Jazyk!S27+Etnikum!S27)/('Vzdialenosti statov'!S27)^Parametre!$A$7)</f>
        <v>1.2256871742040567E-2</v>
      </c>
      <c r="T27" s="243">
        <f>IF('Vzdialenosti statov'!T27=0,0,(1+'Susedne staty'!T27+Jazyk!T27+Etnikum!T27)/('Vzdialenosti statov'!T27)^Parametre!$A$7)</f>
        <v>1.0415660862564402E-2</v>
      </c>
      <c r="U27" s="243">
        <f>IF('Vzdialenosti statov'!U27=0,0,(1+'Susedne staty'!U27+Jazyk!U27+Etnikum!U27)/('Vzdialenosti statov'!U27)^Parametre!$A$7)</f>
        <v>1.0889596361892189E-2</v>
      </c>
      <c r="V27" s="243">
        <f>IF('Vzdialenosti statov'!V27=0,0,(1+'Susedne staty'!V27+Jazyk!V27+Etnikum!V27)/('Vzdialenosti statov'!V27)^Parametre!$A$7)</f>
        <v>1.0986974587224025E-2</v>
      </c>
      <c r="W27" s="243">
        <f>IF('Vzdialenosti statov'!W27=0,0,(1+'Susedne staty'!W27+Jazyk!W27+Etnikum!W27)/('Vzdialenosti statov'!W27)^Parametre!$A$7)</f>
        <v>4.8854233305290526E-2</v>
      </c>
      <c r="X27" s="243">
        <f>IF('Vzdialenosti statov'!X27=0,0,(1+'Susedne staty'!X27+Jazyk!X27+Etnikum!X27)/('Vzdialenosti statov'!X27)^Parametre!$A$7)</f>
        <v>8.7129271539031806E-3</v>
      </c>
      <c r="Y27" s="243">
        <f>IF('Vzdialenosti statov'!Y27=0,0,(1+'Susedne staty'!Y27+Jazyk!Y27+Etnikum!Y27)/('Vzdialenosti statov'!Y27)^Parametre!$A$7)</f>
        <v>1.0796769157228627E-2</v>
      </c>
      <c r="Z27" s="243">
        <f>IF('Vzdialenosti statov'!Z27=0,0,(1+'Susedne staty'!Z27+Jazyk!Z27+Etnikum!Z27)/('Vzdialenosti statov'!Z27)^Parametre!$A$7)</f>
        <v>1.00019705823262E-2</v>
      </c>
      <c r="AA27" s="243">
        <f>IF('Vzdialenosti statov'!AA27=0,0,(1+'Susedne staty'!AA27+Jazyk!AA27+Etnikum!AA27)/('Vzdialenosti statov'!AA27)^Parametre!$A$7)</f>
        <v>0</v>
      </c>
      <c r="AB27" s="243">
        <f>IF('Vzdialenosti statov'!AB27=0,0,(1+'Susedne staty'!AB27+Jazyk!AB27+Etnikum!AB27)/('Vzdialenosti statov'!AB27)^Parametre!$A$7)</f>
        <v>8.741803143751916E-3</v>
      </c>
      <c r="AC27" s="243">
        <f>IF('Vzdialenosti statov'!AC27=0,0,(1+'Susedne staty'!AC27+Jazyk!AC27+Etnikum!AC27)/('Vzdialenosti statov'!AC27)^Parametre!$A$7)</f>
        <v>1.1478469266646769E-2</v>
      </c>
      <c r="AD27" s="243">
        <f>IF('Vzdialenosti statov'!AD27=0,0,(1+'Susedne staty'!AD27+Jazyk!AD27+Etnikum!AD27)/('Vzdialenosti statov'!AD27)^Parametre!$A$7)</f>
        <v>1.1584172976977881E-2</v>
      </c>
      <c r="AE27" s="243">
        <f>IF('Vzdialenosti statov'!AE27=0,0,(1+'Susedne staty'!AE27+Jazyk!AE27+Etnikum!AE27)/('Vzdialenosti statov'!AE27)^Parametre!$A$7)</f>
        <v>1.0603875546736578E-2</v>
      </c>
      <c r="AF27" s="243">
        <f>IF('Vzdialenosti statov'!AF27=0,0,(1+'Susedne staty'!AF27+Jazyk!AF27+Etnikum!AF27)/('Vzdialenosti statov'!AF27)^Parametre!$A$7)</f>
        <v>1.094475838616709E-2</v>
      </c>
      <c r="AG27" s="243">
        <f>IF('Vzdialenosti statov'!AG27=0,0,(1+'Susedne staty'!AG27+Jazyk!AG27+Etnikum!AG27)/('Vzdialenosti statov'!AG27)^Parametre!$A$7)</f>
        <v>9.3079331734072165E-3</v>
      </c>
      <c r="AH27" s="243">
        <f>IF('Vzdialenosti statov'!AH27=0,0,(1+'Susedne staty'!AH27+Jazyk!AH27+Etnikum!AH27)/('Vzdialenosti statov'!AH27)^Parametre!$A$7)</f>
        <v>1.0802594809724618E-2</v>
      </c>
      <c r="AI27" s="243">
        <f>IF('Vzdialenosti statov'!AI27=0,0,(1+'Susedne staty'!AI27+Jazyk!AI27+Etnikum!AI27)/('Vzdialenosti statov'!AI27)^Parametre!$A$7)</f>
        <v>1.1204328826439767E-2</v>
      </c>
      <c r="AJ27" s="243">
        <f>IF('Vzdialenosti statov'!AJ27=0,0,(1+'Susedne staty'!AJ27+Jazyk!AJ27+Etnikum!AJ27)/('Vzdialenosti statov'!AJ27)^Parametre!$A$7)</f>
        <v>1.0101850153067053E-2</v>
      </c>
      <c r="AK27" s="243">
        <f>IF('Vzdialenosti statov'!AK27=0,0,(1+'Susedne staty'!AK27+Jazyk!AK27+Etnikum!AK27)/('Vzdialenosti statov'!AK27)^Parametre!$A$7)</f>
        <v>1.1144352974619113E-2</v>
      </c>
      <c r="AL27" s="243">
        <f>IF('Vzdialenosti statov'!AL27=0,0,(1+'Susedne staty'!AL27+Jazyk!AL27+Etnikum!AL27)/('Vzdialenosti statov'!AL27)^Parametre!$A$7)</f>
        <v>9.7572074266324589E-3</v>
      </c>
      <c r="AM27" s="243">
        <f>IF('Vzdialenosti statov'!AM27=0,0,(1+'Susedne staty'!AM27+Jazyk!AM27+Etnikum!AM27)/('Vzdialenosti statov'!AM27)^Parametre!$A$7)</f>
        <v>1.077424827453196E-2</v>
      </c>
      <c r="AN27" s="243">
        <f>IF('Vzdialenosti statov'!AN27=0,0,(1+'Susedne staty'!AN27+Jazyk!AN27+Etnikum!AN27)/('Vzdialenosti statov'!AN27)^Parametre!$A$7)</f>
        <v>1.1119323224218464E-2</v>
      </c>
      <c r="AO27" s="243">
        <f>IF('Vzdialenosti statov'!AO27=0,0,(1+'Susedne staty'!AO27+Jazyk!AO27+Etnikum!AO27)/('Vzdialenosti statov'!AO27)^Parametre!$A$7)</f>
        <v>1.7533258713111923E-2</v>
      </c>
      <c r="AP27" s="243">
        <f>IF('Vzdialenosti statov'!AP27=0,0,(1+'Susedne staty'!AP27+Jazyk!AP27+Etnikum!AP27)/('Vzdialenosti statov'!AP27)^Parametre!$A$7)</f>
        <v>1.1019265348933716E-2</v>
      </c>
      <c r="AQ27" s="243">
        <f>IF('Vzdialenosti statov'!AQ27=0,0,(1+'Susedne staty'!AQ27+Jazyk!AQ27+Etnikum!AQ27)/('Vzdialenosti statov'!AQ27)^Parametre!$A$7)</f>
        <v>1.0729323463672696E-2</v>
      </c>
      <c r="AR27" s="243">
        <f>IF('Vzdialenosti statov'!AR27=0,0,(1+'Susedne staty'!AR27+Jazyk!AR27+Etnikum!AR27)/('Vzdialenosti statov'!AR27)^Parametre!$A$7)</f>
        <v>1.0625462715771833E-2</v>
      </c>
      <c r="AS27" s="243">
        <f>IF('Vzdialenosti statov'!AS27=0,0,(1+'Susedne staty'!AS27+Jazyk!AS27+Etnikum!AS27)/('Vzdialenosti statov'!AS27)^Parametre!$A$7)</f>
        <v>9.6483888491200581E-3</v>
      </c>
      <c r="AT27" s="243">
        <f>IF('Vzdialenosti statov'!AT27=0,0,(1+'Susedne staty'!AT27+Jazyk!AT27+Etnikum!AT27)/('Vzdialenosti statov'!AT27)^Parametre!$A$7)</f>
        <v>1.0868300489940861E-2</v>
      </c>
      <c r="AU27" s="243">
        <f>IF('Vzdialenosti statov'!AU27=0,0,(1+'Susedne staty'!AU27+Jazyk!AU27+Etnikum!AU27)/('Vzdialenosti statov'!AU27)^Parametre!$A$7)</f>
        <v>9.9089974652286326E-3</v>
      </c>
      <c r="AV27" s="243">
        <f>IF('Vzdialenosti statov'!AV27=0,0,(1+'Susedne staty'!AV27+Jazyk!AV27+Etnikum!AV27)/('Vzdialenosti statov'!AV27)^Parametre!$A$7)</f>
        <v>1.0529489698520437E-2</v>
      </c>
      <c r="AW27" s="243">
        <f>IF('Vzdialenosti statov'!AW27=0,0,(1+'Susedne staty'!AW27+Jazyk!AW27+Etnikum!AW27)/('Vzdialenosti statov'!AW27)^Parametre!$A$7)</f>
        <v>1.1509819676756912E-2</v>
      </c>
      <c r="AX27" s="243">
        <f>IF('Vzdialenosti statov'!AX27=0,0,(1+'Susedne staty'!AX27+Jazyk!AX27+Etnikum!AX27)/('Vzdialenosti statov'!AX27)^Parametre!$A$7)</f>
        <v>1.0456138894934779E-2</v>
      </c>
      <c r="AY27" s="243">
        <f>IF('Vzdialenosti statov'!AY27=0,0,(1+'Susedne staty'!AY27+Jazyk!AY27+Etnikum!AY27)/('Vzdialenosti statov'!AY27)^Parametre!$A$7)</f>
        <v>1.1330231867653534E-2</v>
      </c>
      <c r="AZ27" s="243">
        <f>IF('Vzdialenosti statov'!AZ27=0,0,(1+'Susedne staty'!AZ27+Jazyk!AZ27+Etnikum!AZ27)/('Vzdialenosti statov'!AZ27)^Parametre!$A$7)</f>
        <v>1.151077277905798E-2</v>
      </c>
      <c r="BB27" s="243">
        <f t="shared" si="0"/>
        <v>0.586454880393946</v>
      </c>
    </row>
    <row r="28" spans="1:54" ht="14.25" customHeight="1" x14ac:dyDescent="0.25">
      <c r="A28" s="245" t="s">
        <v>31</v>
      </c>
      <c r="B28" s="243">
        <f>IF('Vzdialenosti statov'!B28=0,0,(1+'Susedne staty'!B28+Jazyk!B28+Etnikum!B28)/('Vzdialenosti statov'!B28)^Parametre!$A$7)</f>
        <v>1.0492671107260756E-2</v>
      </c>
      <c r="C28" s="243">
        <f>IF('Vzdialenosti statov'!C28=0,0,(1+'Susedne staty'!C28+Jazyk!C28+Etnikum!C28)/('Vzdialenosti statov'!C28)^Parametre!$A$7)</f>
        <v>2.4206600973804893E-2</v>
      </c>
      <c r="D28" s="243">
        <f>IF('Vzdialenosti statov'!D28=0,0,(1+'Susedne staty'!D28+Jazyk!D28+Etnikum!D28)/('Vzdialenosti statov'!D28)^Parametre!$A$7)</f>
        <v>7.7210455431629852E-3</v>
      </c>
      <c r="E28" s="243">
        <f>IF('Vzdialenosti statov'!E28=0,0,(1+'Susedne staty'!E28+Jazyk!E28+Etnikum!E28)/('Vzdialenosti statov'!E28)^Parametre!$A$7)</f>
        <v>1.7159562579497002E-2</v>
      </c>
      <c r="F28" s="243">
        <f>IF('Vzdialenosti statov'!F28=0,0,(1+'Susedne staty'!F28+Jazyk!F28+Etnikum!F28)/('Vzdialenosti statov'!F28)^Parametre!$A$7)</f>
        <v>2.5064251954773725E-2</v>
      </c>
      <c r="G28" s="243">
        <f>IF('Vzdialenosti statov'!G28=0,0,(1+'Susedne staty'!G28+Jazyk!G28+Etnikum!G28)/('Vzdialenosti statov'!G28)^Parametre!$A$7)</f>
        <v>1.0303662091109892E-2</v>
      </c>
      <c r="H28" s="243">
        <f>IF('Vzdialenosti statov'!H28=0,0,(1+'Susedne staty'!H28+Jazyk!H28+Etnikum!H28)/('Vzdialenosti statov'!H28)^Parametre!$A$7)</f>
        <v>1.0896446839928395E-2</v>
      </c>
      <c r="I28" s="243">
        <f>IF('Vzdialenosti statov'!I28=0,0,(1+'Susedne staty'!I28+Jazyk!I28+Etnikum!I28)/('Vzdialenosti statov'!I28)^Parametre!$A$7)</f>
        <v>2.5012587625520628E-2</v>
      </c>
      <c r="J28" s="243">
        <f>IF('Vzdialenosti statov'!J28=0,0,(1+'Susedne staty'!J28+Jazyk!J28+Etnikum!J28)/('Vzdialenosti statov'!J28)^Parametre!$A$7)</f>
        <v>8.5653961119398474E-3</v>
      </c>
      <c r="K28" s="243">
        <f>IF('Vzdialenosti statov'!K28=0,0,(1+'Susedne staty'!K28+Jazyk!K28+Etnikum!K28)/('Vzdialenosti statov'!K28)^Parametre!$A$7)</f>
        <v>1.1274107621067878E-2</v>
      </c>
      <c r="L28" s="243">
        <f>IF('Vzdialenosti statov'!L28=0,0,(1+'Susedne staty'!L28+Jazyk!L28+Etnikum!L28)/('Vzdialenosti statov'!L28)^Parametre!$A$7)</f>
        <v>1.0729274058319666E-2</v>
      </c>
      <c r="M28" s="243">
        <f>IF('Vzdialenosti statov'!M28=0,0,(1+'Susedne staty'!M28+Jazyk!M28+Etnikum!M28)/('Vzdialenosti statov'!M28)^Parametre!$A$7)</f>
        <v>1.0792234827863845E-2</v>
      </c>
      <c r="N28" s="243">
        <f>IF('Vzdialenosti statov'!N28=0,0,(1+'Susedne staty'!N28+Jazyk!N28+Etnikum!N28)/('Vzdialenosti statov'!N28)^Parametre!$A$7)</f>
        <v>1.7267165857670793E-2</v>
      </c>
      <c r="O28" s="243">
        <f>IF('Vzdialenosti statov'!O28=0,0,(1+'Susedne staty'!O28+Jazyk!O28+Etnikum!O28)/('Vzdialenosti statov'!O28)^Parametre!$A$7)</f>
        <v>1.0369411023754153E-2</v>
      </c>
      <c r="P28" s="243">
        <f>IF('Vzdialenosti statov'!P28=0,0,(1+'Susedne staty'!P28+Jazyk!P28+Etnikum!P28)/('Vzdialenosti statov'!P28)^Parametre!$A$7)</f>
        <v>1.1417355308569636E-2</v>
      </c>
      <c r="Q28" s="243">
        <f>IF('Vzdialenosti statov'!Q28=0,0,(1+'Susedne staty'!Q28+Jazyk!Q28+Etnikum!Q28)/('Vzdialenosti statov'!Q28)^Parametre!$A$7)</f>
        <v>1.0810551802884255E-2</v>
      </c>
      <c r="R28" s="243">
        <f>IF('Vzdialenosti statov'!R28=0,0,(1+'Susedne staty'!R28+Jazyk!R28+Etnikum!R28)/('Vzdialenosti statov'!R28)^Parametre!$A$7)</f>
        <v>8.2497103654874792E-3</v>
      </c>
      <c r="S28" s="243">
        <f>IF('Vzdialenosti statov'!S28=0,0,(1+'Susedne staty'!S28+Jazyk!S28+Etnikum!S28)/('Vzdialenosti statov'!S28)^Parametre!$A$7)</f>
        <v>9.0893542682453365E-3</v>
      </c>
      <c r="T28" s="243">
        <f>IF('Vzdialenosti statov'!T28=0,0,(1+'Susedne staty'!T28+Jazyk!T28+Etnikum!T28)/('Vzdialenosti statov'!T28)^Parametre!$A$7)</f>
        <v>1.2165954283035163E-2</v>
      </c>
      <c r="U28" s="243">
        <f>IF('Vzdialenosti statov'!U28=0,0,(1+'Susedne staty'!U28+Jazyk!U28+Etnikum!U28)/('Vzdialenosti statov'!U28)^Parametre!$A$7)</f>
        <v>1.2500996212830146E-2</v>
      </c>
      <c r="V28" s="243">
        <f>IF('Vzdialenosti statov'!V28=0,0,(1+'Susedne staty'!V28+Jazyk!V28+Etnikum!V28)/('Vzdialenosti statov'!V28)^Parametre!$A$7)</f>
        <v>9.6415161245898412E-3</v>
      </c>
      <c r="W28" s="243">
        <f>IF('Vzdialenosti statov'!W28=0,0,(1+'Susedne staty'!W28+Jazyk!W28+Etnikum!W28)/('Vzdialenosti statov'!W28)^Parametre!$A$7)</f>
        <v>8.9222823832767698E-3</v>
      </c>
      <c r="X28" s="243">
        <f>IF('Vzdialenosti statov'!X28=0,0,(1+'Susedne staty'!X28+Jazyk!X28+Etnikum!X28)/('Vzdialenosti statov'!X28)^Parametre!$A$7)</f>
        <v>9.058491283835967E-3</v>
      </c>
      <c r="Y28" s="243">
        <f>IF('Vzdialenosti statov'!Y28=0,0,(1+'Susedne staty'!Y28+Jazyk!Y28+Etnikum!Y28)/('Vzdialenosti statov'!Y28)^Parametre!$A$7)</f>
        <v>2.2341474361826357E-2</v>
      </c>
      <c r="Z28" s="243">
        <f>IF('Vzdialenosti statov'!Z28=0,0,(1+'Susedne staty'!Z28+Jazyk!Z28+Etnikum!Z28)/('Vzdialenosti statov'!Z28)^Parametre!$A$7)</f>
        <v>8.8902798325894723E-3</v>
      </c>
      <c r="AA28" s="243">
        <f>IF('Vzdialenosti statov'!AA28=0,0,(1+'Susedne staty'!AA28+Jazyk!AA28+Etnikum!AA28)/('Vzdialenosti statov'!AA28)^Parametre!$A$7)</f>
        <v>8.741803143751916E-3</v>
      </c>
      <c r="AB28" s="243">
        <f>IF('Vzdialenosti statov'!AB28=0,0,(1+'Susedne staty'!AB28+Jazyk!AB28+Etnikum!AB28)/('Vzdialenosti statov'!AB28)^Parametre!$A$7)</f>
        <v>0</v>
      </c>
      <c r="AC28" s="243">
        <f>IF('Vzdialenosti statov'!AC28=0,0,(1+'Susedne staty'!AC28+Jazyk!AC28+Etnikum!AC28)/('Vzdialenosti statov'!AC28)^Parametre!$A$7)</f>
        <v>1.0681267732786293E-2</v>
      </c>
      <c r="AD28" s="243">
        <f>IF('Vzdialenosti statov'!AD28=0,0,(1+'Susedne staty'!AD28+Jazyk!AD28+Etnikum!AD28)/('Vzdialenosti statov'!AD28)^Parametre!$A$7)</f>
        <v>1.0699165404032413E-2</v>
      </c>
      <c r="AE28" s="243">
        <f>IF('Vzdialenosti statov'!AE28=0,0,(1+'Susedne staty'!AE28+Jazyk!AE28+Etnikum!AE28)/('Vzdialenosti statov'!AE28)^Parametre!$A$7)</f>
        <v>1.7016638116290731E-2</v>
      </c>
      <c r="AF28" s="243">
        <f>IF('Vzdialenosti statov'!AF28=0,0,(1+'Susedne staty'!AF28+Jazyk!AF28+Etnikum!AF28)/('Vzdialenosti statov'!AF28)^Parametre!$A$7)</f>
        <v>1.0661877573890506E-2</v>
      </c>
      <c r="AG28" s="243">
        <f>IF('Vzdialenosti statov'!AG28=0,0,(1+'Susedne staty'!AG28+Jazyk!AG28+Etnikum!AG28)/('Vzdialenosti statov'!AG28)^Parametre!$A$7)</f>
        <v>3.9598914291851715E-2</v>
      </c>
      <c r="AH28" s="243">
        <f>IF('Vzdialenosti statov'!AH28=0,0,(1+'Susedne staty'!AH28+Jazyk!AH28+Etnikum!AH28)/('Vzdialenosti statov'!AH28)^Parametre!$A$7)</f>
        <v>1.1151903936806967E-2</v>
      </c>
      <c r="AI28" s="243">
        <f>IF('Vzdialenosti statov'!AI28=0,0,(1+'Susedne staty'!AI28+Jazyk!AI28+Etnikum!AI28)/('Vzdialenosti statov'!AI28)^Parametre!$A$7)</f>
        <v>1.1370546834281904E-2</v>
      </c>
      <c r="AJ28" s="243">
        <f>IF('Vzdialenosti statov'!AJ28=0,0,(1+'Susedne staty'!AJ28+Jazyk!AJ28+Etnikum!AJ28)/('Vzdialenosti statov'!AJ28)^Parametre!$A$7)</f>
        <v>8.7778756137070063E-3</v>
      </c>
      <c r="AK28" s="243">
        <f>IF('Vzdialenosti statov'!AK28=0,0,(1+'Susedne staty'!AK28+Jazyk!AK28+Etnikum!AK28)/('Vzdialenosti statov'!AK28)^Parametre!$A$7)</f>
        <v>1.0785334254649028E-2</v>
      </c>
      <c r="AL28" s="243">
        <f>IF('Vzdialenosti statov'!AL28=0,0,(1+'Susedne staty'!AL28+Jazyk!AL28+Etnikum!AL28)/('Vzdialenosti statov'!AL28)^Parametre!$A$7)</f>
        <v>2.1239162285814968E-2</v>
      </c>
      <c r="AM28" s="243">
        <f>IF('Vzdialenosti statov'!AM28=0,0,(1+'Susedne staty'!AM28+Jazyk!AM28+Etnikum!AM28)/('Vzdialenosti statov'!AM28)^Parametre!$A$7)</f>
        <v>1.0891281931470331E-2</v>
      </c>
      <c r="AN28" s="243">
        <f>IF('Vzdialenosti statov'!AN28=0,0,(1+'Susedne staty'!AN28+Jazyk!AN28+Etnikum!AN28)/('Vzdialenosti statov'!AN28)^Parametre!$A$7)</f>
        <v>1.3007446053268925E-2</v>
      </c>
      <c r="AO28" s="243">
        <f>IF('Vzdialenosti statov'!AO28=0,0,(1+'Susedne staty'!AO28+Jazyk!AO28+Etnikum!AO28)/('Vzdialenosti statov'!AO28)^Parametre!$A$7)</f>
        <v>9.6331559043840494E-3</v>
      </c>
      <c r="AP28" s="243">
        <f>IF('Vzdialenosti statov'!AP28=0,0,(1+'Susedne staty'!AP28+Jazyk!AP28+Etnikum!AP28)/('Vzdialenosti statov'!AP28)^Parametre!$A$7)</f>
        <v>1.0688275596973707E-2</v>
      </c>
      <c r="AQ28" s="243">
        <f>IF('Vzdialenosti statov'!AQ28=0,0,(1+'Susedne staty'!AQ28+Jazyk!AQ28+Etnikum!AQ28)/('Vzdialenosti statov'!AQ28)^Parametre!$A$7)</f>
        <v>1.0842282474354812E-2</v>
      </c>
      <c r="AR28" s="243">
        <f>IF('Vzdialenosti statov'!AR28=0,0,(1+'Susedne staty'!AR28+Jazyk!AR28+Etnikum!AR28)/('Vzdialenosti statov'!AR28)^Parametre!$A$7)</f>
        <v>1.1890858604671223E-2</v>
      </c>
      <c r="AS28" s="243">
        <f>IF('Vzdialenosti statov'!AS28=0,0,(1+'Susedne staty'!AS28+Jazyk!AS28+Etnikum!AS28)/('Vzdialenosti statov'!AS28)^Parametre!$A$7)</f>
        <v>2.0224483690626953E-2</v>
      </c>
      <c r="AT28" s="243">
        <f>IF('Vzdialenosti statov'!AT28=0,0,(1+'Susedne staty'!AT28+Jazyk!AT28+Etnikum!AT28)/('Vzdialenosti statov'!AT28)^Parametre!$A$7)</f>
        <v>1.0523208840757615E-2</v>
      </c>
      <c r="AU28" s="243">
        <f>IF('Vzdialenosti statov'!AU28=0,0,(1+'Susedne staty'!AU28+Jazyk!AU28+Etnikum!AU28)/('Vzdialenosti statov'!AU28)^Parametre!$A$7)</f>
        <v>2.3643123116369923E-2</v>
      </c>
      <c r="AV28" s="243">
        <f>IF('Vzdialenosti statov'!AV28=0,0,(1+'Susedne staty'!AV28+Jazyk!AV28+Etnikum!AV28)/('Vzdialenosti statov'!AV28)^Parametre!$A$7)</f>
        <v>1.6784268079799894E-2</v>
      </c>
      <c r="AW28" s="243">
        <f>IF('Vzdialenosti statov'!AW28=0,0,(1+'Susedne staty'!AW28+Jazyk!AW28+Etnikum!AW28)/('Vzdialenosti statov'!AW28)^Parametre!$A$7)</f>
        <v>1.0983024412002794E-2</v>
      </c>
      <c r="AX28" s="243">
        <f>IF('Vzdialenosti statov'!AX28=0,0,(1+'Susedne staty'!AX28+Jazyk!AX28+Etnikum!AX28)/('Vzdialenosti statov'!AX28)^Parametre!$A$7)</f>
        <v>1.359116426788548E-2</v>
      </c>
      <c r="AY28" s="243">
        <f>IF('Vzdialenosti statov'!AY28=0,0,(1+'Susedne staty'!AY28+Jazyk!AY28+Etnikum!AY28)/('Vzdialenosti statov'!AY28)^Parametre!$A$7)</f>
        <v>9.8342537642167049E-3</v>
      </c>
      <c r="AZ28" s="243">
        <f>IF('Vzdialenosti statov'!AZ28=0,0,(1+'Susedne staty'!AZ28+Jazyk!AZ28+Etnikum!AZ28)/('Vzdialenosti statov'!AZ28)^Parametre!$A$7)</f>
        <v>1.0239540020703959E-2</v>
      </c>
      <c r="BB28" s="243">
        <f t="shared" si="0"/>
        <v>0.66644324038819469</v>
      </c>
    </row>
    <row r="29" spans="1:54" ht="14.25" customHeight="1" x14ac:dyDescent="0.25">
      <c r="A29" s="246" t="s">
        <v>32</v>
      </c>
      <c r="B29" s="243">
        <f>IF('Vzdialenosti statov'!B29=0,0,(1+'Susedne staty'!B29+Jazyk!B29+Etnikum!B29)/('Vzdialenosti statov'!B29)^Parametre!$A$7)</f>
        <v>2.5141743295944916E-2</v>
      </c>
      <c r="C29" s="243">
        <f>IF('Vzdialenosti statov'!C29=0,0,(1+'Susedne staty'!C29+Jazyk!C29+Etnikum!C29)/('Vzdialenosti statov'!C29)^Parametre!$A$7)</f>
        <v>8.6798622951464611E-3</v>
      </c>
      <c r="D29" s="243">
        <f>IF('Vzdialenosti statov'!D29=0,0,(1+'Susedne staty'!D29+Jazyk!D29+Etnikum!D29)/('Vzdialenosti statov'!D29)^Parametre!$A$7)</f>
        <v>1.2098312545841709E-2</v>
      </c>
      <c r="E29" s="243">
        <f>IF('Vzdialenosti statov'!E29=0,0,(1+'Susedne staty'!E29+Jazyk!E29+Etnikum!E29)/('Vzdialenosti statov'!E29)^Parametre!$A$7)</f>
        <v>2.6750305933295124E-2</v>
      </c>
      <c r="F29" s="243">
        <f>IF('Vzdialenosti statov'!F29=0,0,(1+'Susedne staty'!F29+Jazyk!F29+Etnikum!F29)/('Vzdialenosti statov'!F29)^Parametre!$A$7)</f>
        <v>9.7924078575868934E-3</v>
      </c>
      <c r="G29" s="243">
        <f>IF('Vzdialenosti statov'!G29=0,0,(1+'Susedne staty'!G29+Jazyk!G29+Etnikum!G29)/('Vzdialenosti statov'!G29)^Parametre!$A$7)</f>
        <v>3.355707721011876E-2</v>
      </c>
      <c r="H29" s="243">
        <f>IF('Vzdialenosti statov'!H29=0,0,(1+'Susedne staty'!H29+Jazyk!H29+Etnikum!H29)/('Vzdialenosti statov'!H29)^Parametre!$A$7)</f>
        <v>4.3588152550911773E-2</v>
      </c>
      <c r="I29" s="243">
        <f>IF('Vzdialenosti statov'!I29=0,0,(1+'Susedne staty'!I29+Jazyk!I29+Etnikum!I29)/('Vzdialenosti statov'!I29)^Parametre!$A$7)</f>
        <v>8.6034310510635578E-3</v>
      </c>
      <c r="J29" s="243">
        <f>IF('Vzdialenosti statov'!J29=0,0,(1+'Susedne staty'!J29+Jazyk!J29+Etnikum!J29)/('Vzdialenosti statov'!J29)^Parametre!$A$7)</f>
        <v>1.2669408088242427E-2</v>
      </c>
      <c r="K29" s="243">
        <f>IF('Vzdialenosti statov'!K29=0,0,(1+'Susedne staty'!K29+Jazyk!K29+Etnikum!K29)/('Vzdialenosti statov'!K29)^Parametre!$A$7)</f>
        <v>3.3202807721573052E-2</v>
      </c>
      <c r="L29" s="243">
        <f>IF('Vzdialenosti statov'!L29=0,0,(1+'Susedne staty'!L29+Jazyk!L29+Etnikum!L29)/('Vzdialenosti statov'!L29)^Parametre!$A$7)</f>
        <v>5.0828916704143898E-2</v>
      </c>
      <c r="M29" s="243">
        <f>IF('Vzdialenosti statov'!M29=0,0,(1+'Susedne staty'!M29+Jazyk!M29+Etnikum!M29)/('Vzdialenosti statov'!M29)^Parametre!$A$7)</f>
        <v>3.6303919027178735E-2</v>
      </c>
      <c r="N29" s="243">
        <f>IF('Vzdialenosti statov'!N29=0,0,(1+'Susedne staty'!N29+Jazyk!N29+Etnikum!N29)/('Vzdialenosti statov'!N29)^Parametre!$A$7)</f>
        <v>2.3507687359783664E-2</v>
      </c>
      <c r="O29" s="243">
        <f>IF('Vzdialenosti statov'!O29=0,0,(1+'Susedne staty'!O29+Jazyk!O29+Etnikum!O29)/('Vzdialenosti statov'!O29)^Parametre!$A$7)</f>
        <v>2.3595276547410837E-2</v>
      </c>
      <c r="P29" s="243">
        <f>IF('Vzdialenosti statov'!P29=0,0,(1+'Susedne staty'!P29+Jazyk!P29+Etnikum!P29)/('Vzdialenosti statov'!P29)^Parametre!$A$7)</f>
        <v>2.8099090260316244E-2</v>
      </c>
      <c r="Q29" s="243">
        <f>IF('Vzdialenosti statov'!Q29=0,0,(1+'Susedne staty'!Q29+Jazyk!Q29+Etnikum!Q29)/('Vzdialenosti statov'!Q29)^Parametre!$A$7)</f>
        <v>3.4979714848810288E-2</v>
      </c>
      <c r="R29" s="243">
        <f>IF('Vzdialenosti statov'!R29=0,0,(1+'Susedne staty'!R29+Jazyk!R29+Etnikum!R29)/('Vzdialenosti statov'!R29)^Parametre!$A$7)</f>
        <v>1.2965044161869558E-2</v>
      </c>
      <c r="S29" s="243">
        <f>IF('Vzdialenosti statov'!S29=0,0,(1+'Susedne staty'!S29+Jazyk!S29+Etnikum!S29)/('Vzdialenosti statov'!S29)^Parametre!$A$7)</f>
        <v>1.7073226085207022E-2</v>
      </c>
      <c r="T29" s="243">
        <f>IF('Vzdialenosti statov'!T29=0,0,(1+'Susedne staty'!T29+Jazyk!T29+Etnikum!T29)/('Vzdialenosti statov'!T29)^Parametre!$A$7)</f>
        <v>2.1951000786774918E-2</v>
      </c>
      <c r="U29" s="243">
        <f>IF('Vzdialenosti statov'!U29=0,0,(1+'Susedne staty'!U29+Jazyk!U29+Etnikum!U29)/('Vzdialenosti statov'!U29)^Parametre!$A$7)</f>
        <v>1.9791389855434896E-2</v>
      </c>
      <c r="V29" s="243">
        <f>IF('Vzdialenosti statov'!V29=0,0,(1+'Susedne staty'!V29+Jazyk!V29+Etnikum!V29)/('Vzdialenosti statov'!V29)^Parametre!$A$7)</f>
        <v>1.8836367022800251E-2</v>
      </c>
      <c r="W29" s="243">
        <f>IF('Vzdialenosti statov'!W29=0,0,(1+'Susedne staty'!W29+Jazyk!W29+Etnikum!W29)/('Vzdialenosti statov'!W29)^Parametre!$A$7)</f>
        <v>1.1110075590595047E-2</v>
      </c>
      <c r="X29" s="243">
        <f>IF('Vzdialenosti statov'!X29=0,0,(1+'Susedne staty'!X29+Jazyk!X29+Etnikum!X29)/('Vzdialenosti statov'!X29)^Parametre!$A$7)</f>
        <v>1.0242230441506957E-2</v>
      </c>
      <c r="Y29" s="243">
        <f>IF('Vzdialenosti statov'!Y29=0,0,(1+'Susedne staty'!Y29+Jazyk!Y29+Etnikum!Y29)/('Vzdialenosti statov'!Y29)^Parametre!$A$7)</f>
        <v>1.2085362113478588E-2</v>
      </c>
      <c r="Z29" s="243">
        <f>IF('Vzdialenosti statov'!Z29=0,0,(1+'Susedne staty'!Z29+Jazyk!Z29+Etnikum!Z29)/('Vzdialenosti statov'!Z29)^Parametre!$A$7)</f>
        <v>1.2630874717010727E-2</v>
      </c>
      <c r="AA29" s="243">
        <f>IF('Vzdialenosti statov'!AA29=0,0,(1+'Susedne staty'!AA29+Jazyk!AA29+Etnikum!AA29)/('Vzdialenosti statov'!AA29)^Parametre!$A$7)</f>
        <v>1.1478469266646769E-2</v>
      </c>
      <c r="AB29" s="243">
        <f>IF('Vzdialenosti statov'!AB29=0,0,(1+'Susedne staty'!AB29+Jazyk!AB29+Etnikum!AB29)/('Vzdialenosti statov'!AB29)^Parametre!$A$7)</f>
        <v>1.0681267732786293E-2</v>
      </c>
      <c r="AC29" s="243">
        <f>IF('Vzdialenosti statov'!AC29=0,0,(1+'Susedne staty'!AC29+Jazyk!AC29+Etnikum!AC29)/('Vzdialenosti statov'!AC29)^Parametre!$A$7)</f>
        <v>0</v>
      </c>
      <c r="AD29" s="243">
        <f>IF('Vzdialenosti statov'!AD29=0,0,(1+'Susedne staty'!AD29+Jazyk!AD29+Etnikum!AD29)/('Vzdialenosti statov'!AD29)^Parametre!$A$7)</f>
        <v>0.25040275690660396</v>
      </c>
      <c r="AE29" s="243">
        <f>IF('Vzdialenosti statov'!AE29=0,0,(1+'Susedne staty'!AE29+Jazyk!AE29+Etnikum!AE29)/('Vzdialenosti statov'!AE29)^Parametre!$A$7)</f>
        <v>2.735827081932846E-2</v>
      </c>
      <c r="AF29" s="243">
        <f>IF('Vzdialenosti statov'!AF29=0,0,(1+'Susedne staty'!AF29+Jazyk!AF29+Etnikum!AF29)/('Vzdialenosti statov'!AF29)^Parametre!$A$7)</f>
        <v>3.2604266025630053E-2</v>
      </c>
      <c r="AG29" s="243">
        <f>IF('Vzdialenosti statov'!AG29=0,0,(1+'Susedne staty'!AG29+Jazyk!AG29+Etnikum!AG29)/('Vzdialenosti statov'!AG29)^Parametre!$A$7)</f>
        <v>1.0055295276985234E-2</v>
      </c>
      <c r="AH29" s="243">
        <f>IF('Vzdialenosti statov'!AH29=0,0,(1+'Susedne staty'!AH29+Jazyk!AH29+Etnikum!AH29)/('Vzdialenosti statov'!AH29)^Parametre!$A$7)</f>
        <v>1.0055295276985234E-2</v>
      </c>
      <c r="AI29" s="243">
        <f>IF('Vzdialenosti statov'!AI29=0,0,(1+'Susedne staty'!AI29+Jazyk!AI29+Etnikum!AI29)/('Vzdialenosti statov'!AI29)^Parametre!$A$7)</f>
        <v>3.0393452059216574E-2</v>
      </c>
      <c r="AJ29" s="243">
        <f>IF('Vzdialenosti statov'!AJ29=0,0,(1+'Susedne staty'!AJ29+Jazyk!AJ29+Etnikum!AJ29)/('Vzdialenosti statov'!AJ29)^Parametre!$A$7)</f>
        <v>7.587725170911293E-3</v>
      </c>
      <c r="AK29" s="243">
        <f>IF('Vzdialenosti statov'!AK29=0,0,(1+'Susedne staty'!AK29+Jazyk!AK29+Etnikum!AK29)/('Vzdialenosti statov'!AK29)^Parametre!$A$7)</f>
        <v>0.1258083947817959</v>
      </c>
      <c r="AL29" s="243">
        <f>IF('Vzdialenosti statov'!AL29=0,0,(1+'Susedne staty'!AL29+Jazyk!AL29+Etnikum!AL29)/('Vzdialenosti statov'!AL29)^Parametre!$A$7)</f>
        <v>1.8419330045560615E-2</v>
      </c>
      <c r="AM29" s="243">
        <f>IF('Vzdialenosti statov'!AM29=0,0,(1+'Susedne staty'!AM29+Jazyk!AM29+Etnikum!AM29)/('Vzdialenosti statov'!AM29)^Parametre!$A$7)</f>
        <v>3.0603371716356138E-2</v>
      </c>
      <c r="AN29" s="243">
        <f>IF('Vzdialenosti statov'!AN29=0,0,(1+'Susedne staty'!AN29+Jazyk!AN29+Etnikum!AN29)/('Vzdialenosti statov'!AN29)^Parametre!$A$7)</f>
        <v>3.1178681170365069E-2</v>
      </c>
      <c r="AO29" s="243">
        <f>IF('Vzdialenosti statov'!AO29=0,0,(1+'Susedne staty'!AO29+Jazyk!AO29+Etnikum!AO29)/('Vzdialenosti statov'!AO29)^Parametre!$A$7)</f>
        <v>4.1055203581307834E-2</v>
      </c>
      <c r="AP29" s="243">
        <f>IF('Vzdialenosti statov'!AP29=0,0,(1+'Susedne staty'!AP29+Jazyk!AP29+Etnikum!AP29)/('Vzdialenosti statov'!AP29)^Parametre!$A$7)</f>
        <v>4.4835999317273847E-2</v>
      </c>
      <c r="AQ29" s="243">
        <f>IF('Vzdialenosti statov'!AQ29=0,0,(1+'Susedne staty'!AQ29+Jazyk!AQ29+Etnikum!AQ29)/('Vzdialenosti statov'!AQ29)^Parametre!$A$7)</f>
        <v>3.6386131751111571E-2</v>
      </c>
      <c r="AR29" s="243">
        <f>IF('Vzdialenosti statov'!AR29=0,0,(1+'Susedne staty'!AR29+Jazyk!AR29+Etnikum!AR29)/('Vzdialenosti statov'!AR29)^Parametre!$A$7)</f>
        <v>2.4117119283557198E-2</v>
      </c>
      <c r="AS29" s="243">
        <f>IF('Vzdialenosti statov'!AS29=0,0,(1+'Susedne staty'!AS29+Jazyk!AS29+Etnikum!AS29)/('Vzdialenosti statov'!AS29)^Parametre!$A$7)</f>
        <v>1.0999529395202023E-2</v>
      </c>
      <c r="AT29" s="243">
        <f>IF('Vzdialenosti statov'!AT29=0,0,(1+'Susedne staty'!AT29+Jazyk!AT29+Etnikum!AT29)/('Vzdialenosti statov'!AT29)^Parametre!$A$7)</f>
        <v>3.5256617717065716E-2</v>
      </c>
      <c r="AU29" s="243">
        <f>IF('Vzdialenosti statov'!AU29=0,0,(1+'Susedne staty'!AU29+Jazyk!AU29+Etnikum!AU29)/('Vzdialenosti statov'!AU29)^Parametre!$A$7)</f>
        <v>1.9600534803968128E-2</v>
      </c>
      <c r="AV29" s="243">
        <f>IF('Vzdialenosti statov'!AV29=0,0,(1+'Susedne staty'!AV29+Jazyk!AV29+Etnikum!AV29)/('Vzdialenosti statov'!AV29)^Parametre!$A$7)</f>
        <v>2.6440688964701402E-2</v>
      </c>
      <c r="AW29" s="243">
        <f>IF('Vzdialenosti statov'!AW29=0,0,(1+'Susedne staty'!AW29+Jazyk!AW29+Etnikum!AW29)/('Vzdialenosti statov'!AW29)^Parametre!$A$7)</f>
        <v>3.9749885607446925E-2</v>
      </c>
      <c r="AX29" s="243">
        <f>IF('Vzdialenosti statov'!AX29=0,0,(1+'Susedne staty'!AX29+Jazyk!AX29+Etnikum!AX29)/('Vzdialenosti statov'!AX29)^Parametre!$A$7)</f>
        <v>2.4308461525887805E-2</v>
      </c>
      <c r="AY29" s="243">
        <f>IF('Vzdialenosti statov'!AY29=0,0,(1+'Susedne staty'!AY29+Jazyk!AY29+Etnikum!AY29)/('Vzdialenosti statov'!AY29)^Parametre!$A$7)</f>
        <v>2.2411443156324852E-2</v>
      </c>
      <c r="AZ29" s="243">
        <f>IF('Vzdialenosti statov'!AZ29=0,0,(1+'Susedne staty'!AZ29+Jazyk!AZ29+Etnikum!AZ29)/('Vzdialenosti statov'!AZ29)^Parametre!$A$7)</f>
        <v>4.154888096376852E-2</v>
      </c>
      <c r="BB29" s="243">
        <f t="shared" si="0"/>
        <v>1.5114207563888338</v>
      </c>
    </row>
    <row r="30" spans="1:54" ht="14.25" customHeight="1" x14ac:dyDescent="0.25">
      <c r="A30" s="246" t="s">
        <v>33</v>
      </c>
      <c r="B30" s="243">
        <f>IF('Vzdialenosti statov'!B30=0,0,(1+'Susedne staty'!B30+Jazyk!B30+Etnikum!B30)/('Vzdialenosti statov'!B30)^Parametre!$A$7)</f>
        <v>2.3720136615476568E-2</v>
      </c>
      <c r="C30" s="243">
        <f>IF('Vzdialenosti statov'!C30=0,0,(1+'Susedne staty'!C30+Jazyk!C30+Etnikum!C30)/('Vzdialenosti statov'!C30)^Parametre!$A$7)</f>
        <v>8.6402351237657472E-3</v>
      </c>
      <c r="D30" s="243">
        <f>IF('Vzdialenosti statov'!D30=0,0,(1+'Susedne staty'!D30+Jazyk!D30+Etnikum!D30)/('Vzdialenosti statov'!D30)^Parametre!$A$7)</f>
        <v>8.6099020428862614E-3</v>
      </c>
      <c r="E30" s="243">
        <f>IF('Vzdialenosti statov'!E30=0,0,(1+'Susedne staty'!E30+Jazyk!E30+Etnikum!E30)/('Vzdialenosti statov'!E30)^Parametre!$A$7)</f>
        <v>2.586017602993811E-2</v>
      </c>
      <c r="F30" s="243">
        <f>IF('Vzdialenosti statov'!F30=0,0,(1+'Susedne staty'!F30+Jazyk!F30+Etnikum!F30)/('Vzdialenosti statov'!F30)^Parametre!$A$7)</f>
        <v>9.74339595379148E-3</v>
      </c>
      <c r="G30" s="243">
        <f>IF('Vzdialenosti statov'!G30=0,0,(1+'Susedne staty'!G30+Jazyk!G30+Etnikum!G30)/('Vzdialenosti statov'!G30)^Parametre!$A$7)</f>
        <v>3.1506042430172687E-2</v>
      </c>
      <c r="H30" s="243">
        <f>IF('Vzdialenosti statov'!H30=0,0,(1+'Susedne staty'!H30+Jazyk!H30+Etnikum!H30)/('Vzdialenosti statov'!H30)^Parametre!$A$7)</f>
        <v>3.9724999763795149E-2</v>
      </c>
      <c r="I30" s="243">
        <f>IF('Vzdialenosti statov'!I30=0,0,(1+'Susedne staty'!I30+Jazyk!I30+Etnikum!I30)/('Vzdialenosti statov'!I30)^Parametre!$A$7)</f>
        <v>8.5715926577728616E-3</v>
      </c>
      <c r="J30" s="243">
        <f>IF('Vzdialenosti statov'!J30=0,0,(1+'Susedne staty'!J30+Jazyk!J30+Etnikum!J30)/('Vzdialenosti statov'!J30)^Parametre!$A$7)</f>
        <v>1.2763785072514418E-2</v>
      </c>
      <c r="K30" s="243">
        <f>IF('Vzdialenosti statov'!K30=0,0,(1+'Susedne staty'!K30+Jazyk!K30+Etnikum!K30)/('Vzdialenosti statov'!K30)^Parametre!$A$7)</f>
        <v>3.2868251184644877E-2</v>
      </c>
      <c r="L30" s="243">
        <f>IF('Vzdialenosti statov'!L30=0,0,(1+'Susedne staty'!L30+Jazyk!L30+Etnikum!L30)/('Vzdialenosti statov'!L30)^Parametre!$A$7)</f>
        <v>0.14422118569404138</v>
      </c>
      <c r="M30" s="243">
        <f>IF('Vzdialenosti statov'!M30=0,0,(1+'Susedne staty'!M30+Jazyk!M30+Etnikum!M30)/('Vzdialenosti statov'!M30)^Parametre!$A$7)</f>
        <v>4.208521625049428E-2</v>
      </c>
      <c r="N30" s="243">
        <f>IF('Vzdialenosti statov'!N30=0,0,(1+'Susedne staty'!N30+Jazyk!N30+Etnikum!N30)/('Vzdialenosti statov'!N30)^Parametre!$A$7)</f>
        <v>2.2739021124401262E-2</v>
      </c>
      <c r="O30" s="243">
        <f>IF('Vzdialenosti statov'!O30=0,0,(1+'Susedne staty'!O30+Jazyk!O30+Etnikum!O30)/('Vzdialenosti statov'!O30)^Parametre!$A$7)</f>
        <v>2.2416003494343185E-2</v>
      </c>
      <c r="P30" s="243">
        <f>IF('Vzdialenosti statov'!P30=0,0,(1+'Susedne staty'!P30+Jazyk!P30+Etnikum!P30)/('Vzdialenosti statov'!P30)^Parametre!$A$7)</f>
        <v>2.7236836562171379E-2</v>
      </c>
      <c r="Q30" s="243">
        <f>IF('Vzdialenosti statov'!Q30=0,0,(1+'Susedne staty'!Q30+Jazyk!Q30+Etnikum!Q30)/('Vzdialenosti statov'!Q30)^Parametre!$A$7)</f>
        <v>3.2683676086924247E-2</v>
      </c>
      <c r="R30" s="243">
        <f>IF('Vzdialenosti statov'!R30=0,0,(1+'Susedne staty'!R30+Jazyk!R30+Etnikum!R30)/('Vzdialenosti statov'!R30)^Parametre!$A$7)</f>
        <v>1.2946668008045115E-2</v>
      </c>
      <c r="S30" s="243">
        <f>IF('Vzdialenosti statov'!S30=0,0,(1+'Susedne staty'!S30+Jazyk!S30+Etnikum!S30)/('Vzdialenosti statov'!S30)^Parametre!$A$7)</f>
        <v>1.6882837830252337E-2</v>
      </c>
      <c r="T30" s="243">
        <f>IF('Vzdialenosti statov'!T30=0,0,(1+'Susedne staty'!T30+Jazyk!T30+Etnikum!T30)/('Vzdialenosti statov'!T30)^Parametre!$A$7)</f>
        <v>2.1815712635601222E-2</v>
      </c>
      <c r="U30" s="243">
        <f>IF('Vzdialenosti statov'!U30=0,0,(1+'Susedne staty'!U30+Jazyk!U30+Etnikum!U30)/('Vzdialenosti statov'!U30)^Parametre!$A$7)</f>
        <v>2.0151381544967616E-2</v>
      </c>
      <c r="V30" s="243">
        <f>IF('Vzdialenosti statov'!V30=0,0,(1+'Susedne staty'!V30+Jazyk!V30+Etnikum!V30)/('Vzdialenosti statov'!V30)^Parametre!$A$7)</f>
        <v>1.8319351081455954E-2</v>
      </c>
      <c r="W30" s="243">
        <f>IF('Vzdialenosti statov'!W30=0,0,(1+'Susedne staty'!W30+Jazyk!W30+Etnikum!W30)/('Vzdialenosti statov'!W30)^Parametre!$A$7)</f>
        <v>1.1217947997697108E-2</v>
      </c>
      <c r="X30" s="243">
        <f>IF('Vzdialenosti statov'!X30=0,0,(1+'Susedne staty'!X30+Jazyk!X30+Etnikum!X30)/('Vzdialenosti statov'!X30)^Parametre!$A$7)</f>
        <v>1.0141137725227933E-2</v>
      </c>
      <c r="Y30" s="243">
        <f>IF('Vzdialenosti statov'!Y30=0,0,(1+'Susedne staty'!Y30+Jazyk!Y30+Etnikum!Y30)/('Vzdialenosti statov'!Y30)^Parametre!$A$7)</f>
        <v>1.2215094080181701E-2</v>
      </c>
      <c r="Z30" s="243">
        <f>IF('Vzdialenosti statov'!Z30=0,0,(1+'Susedne staty'!Z30+Jazyk!Z30+Etnikum!Z30)/('Vzdialenosti statov'!Z30)^Parametre!$A$7)</f>
        <v>1.2463142178786607E-2</v>
      </c>
      <c r="AA30" s="243">
        <f>IF('Vzdialenosti statov'!AA30=0,0,(1+'Susedne staty'!AA30+Jazyk!AA30+Etnikum!AA30)/('Vzdialenosti statov'!AA30)^Parametre!$A$7)</f>
        <v>1.1584172976977881E-2</v>
      </c>
      <c r="AB30" s="243">
        <f>IF('Vzdialenosti statov'!AB30=0,0,(1+'Susedne staty'!AB30+Jazyk!AB30+Etnikum!AB30)/('Vzdialenosti statov'!AB30)^Parametre!$A$7)</f>
        <v>1.0699165404032413E-2</v>
      </c>
      <c r="AC30" s="243">
        <f>IF('Vzdialenosti statov'!AC30=0,0,(1+'Susedne staty'!AC30+Jazyk!AC30+Etnikum!AC30)/('Vzdialenosti statov'!AC30)^Parametre!$A$7)</f>
        <v>0.25040275690660396</v>
      </c>
      <c r="AD30" s="243">
        <f>IF('Vzdialenosti statov'!AD30=0,0,(1+'Susedne staty'!AD30+Jazyk!AD30+Etnikum!AD30)/('Vzdialenosti statov'!AD30)^Parametre!$A$7)</f>
        <v>0</v>
      </c>
      <c r="AE30" s="243">
        <f>IF('Vzdialenosti statov'!AE30=0,0,(1+'Susedne staty'!AE30+Jazyk!AE30+Etnikum!AE30)/('Vzdialenosti statov'!AE30)^Parametre!$A$7)</f>
        <v>2.6269259143154755E-2</v>
      </c>
      <c r="AF30" s="243">
        <f>IF('Vzdialenosti statov'!AF30=0,0,(1+'Susedne staty'!AF30+Jazyk!AF30+Etnikum!AF30)/('Vzdialenosti statov'!AF30)^Parametre!$A$7)</f>
        <v>2.9687709829647673E-2</v>
      </c>
      <c r="AG30" s="243">
        <f>IF('Vzdialenosti statov'!AG30=0,0,(1+'Susedne staty'!AG30+Jazyk!AG30+Etnikum!AG30)/('Vzdialenosti statov'!AG30)^Parametre!$A$7)</f>
        <v>1.0104583060049915E-2</v>
      </c>
      <c r="AH30" s="243">
        <f>IF('Vzdialenosti statov'!AH30=0,0,(1+'Susedne staty'!AH30+Jazyk!AH30+Etnikum!AH30)/('Vzdialenosti statov'!AH30)^Parametre!$A$7)</f>
        <v>2.9903685814561227E-2</v>
      </c>
      <c r="AI30" s="243">
        <f>IF('Vzdialenosti statov'!AI30=0,0,(1+'Susedne staty'!AI30+Jazyk!AI30+Etnikum!AI30)/('Vzdialenosti statov'!AI30)^Parametre!$A$7)</f>
        <v>3.1446696366708743E-2</v>
      </c>
      <c r="AJ30" s="243">
        <f>IF('Vzdialenosti statov'!AJ30=0,0,(1+'Susedne staty'!AJ30+Jazyk!AJ30+Etnikum!AJ30)/('Vzdialenosti statov'!AJ30)^Parametre!$A$7)</f>
        <v>7.614854352962698E-3</v>
      </c>
      <c r="AK30" s="243">
        <f>IF('Vzdialenosti statov'!AK30=0,0,(1+'Susedne staty'!AK30+Jazyk!AK30+Etnikum!AK30)/('Vzdialenosti statov'!AK30)^Parametre!$A$7)</f>
        <v>6.8403749124051783E-2</v>
      </c>
      <c r="AL30" s="243">
        <f>IF('Vzdialenosti statov'!AL30=0,0,(1+'Susedne staty'!AL30+Jazyk!AL30+Etnikum!AL30)/('Vzdialenosti statov'!AL30)^Parametre!$A$7)</f>
        <v>1.8059310986788733E-2</v>
      </c>
      <c r="AM30" s="243">
        <f>IF('Vzdialenosti statov'!AM30=0,0,(1+'Susedne staty'!AM30+Jazyk!AM30+Etnikum!AM30)/('Vzdialenosti statov'!AM30)^Parametre!$A$7)</f>
        <v>2.8357984379070431E-2</v>
      </c>
      <c r="AN30" s="243">
        <f>IF('Vzdialenosti statov'!AN30=0,0,(1+'Susedne staty'!AN30+Jazyk!AN30+Etnikum!AN30)/('Vzdialenosti statov'!AN30)^Parametre!$A$7)</f>
        <v>2.8673665679433202E-2</v>
      </c>
      <c r="AO30" s="243">
        <f>IF('Vzdialenosti statov'!AO30=0,0,(1+'Susedne staty'!AO30+Jazyk!AO30+Etnikum!AO30)/('Vzdialenosti statov'!AO30)^Parametre!$A$7)</f>
        <v>2.6608715291940366E-2</v>
      </c>
      <c r="AP30" s="243">
        <f>IF('Vzdialenosti statov'!AP30=0,0,(1+'Susedne staty'!AP30+Jazyk!AP30+Etnikum!AP30)/('Vzdialenosti statov'!AP30)^Parametre!$A$7)</f>
        <v>4.0133219384547399E-2</v>
      </c>
      <c r="AQ30" s="243">
        <f>IF('Vzdialenosti statov'!AQ30=0,0,(1+'Susedne staty'!AQ30+Jazyk!AQ30+Etnikum!AQ30)/('Vzdialenosti statov'!AQ30)^Parametre!$A$7)</f>
        <v>3.3862160638055687E-2</v>
      </c>
      <c r="AR30" s="243">
        <f>IF('Vzdialenosti statov'!AR30=0,0,(1+'Susedne staty'!AR30+Jazyk!AR30+Etnikum!AR30)/('Vzdialenosti statov'!AR30)^Parametre!$A$7)</f>
        <v>2.4020008353103476E-2</v>
      </c>
      <c r="AS30" s="243">
        <f>IF('Vzdialenosti statov'!AS30=0,0,(1+'Susedne staty'!AS30+Jazyk!AS30+Etnikum!AS30)/('Vzdialenosti statov'!AS30)^Parametre!$A$7)</f>
        <v>1.1066558839561111E-2</v>
      </c>
      <c r="AT30" s="243">
        <f>IF('Vzdialenosti statov'!AT30=0,0,(1+'Susedne staty'!AT30+Jazyk!AT30+Etnikum!AT30)/('Vzdialenosti statov'!AT30)^Parametre!$A$7)</f>
        <v>3.2801394763852673E-2</v>
      </c>
      <c r="AU30" s="243">
        <f>IF('Vzdialenosti statov'!AU30=0,0,(1+'Susedne staty'!AU30+Jazyk!AU30+Etnikum!AU30)/('Vzdialenosti statov'!AU30)^Parametre!$A$7)</f>
        <v>1.9127627963945907E-2</v>
      </c>
      <c r="AV30" s="243">
        <f>IF('Vzdialenosti statov'!AV30=0,0,(1+'Susedne staty'!AV30+Jazyk!AV30+Etnikum!AV30)/('Vzdialenosti statov'!AV30)^Parametre!$A$7)</f>
        <v>2.5168086361557287E-2</v>
      </c>
      <c r="AW30" s="243">
        <f>IF('Vzdialenosti statov'!AW30=0,0,(1+'Susedne staty'!AW30+Jazyk!AW30+Etnikum!AW30)/('Vzdialenosti statov'!AW30)^Parametre!$A$7)</f>
        <v>4.472359578569237E-2</v>
      </c>
      <c r="AX30" s="243">
        <f>IF('Vzdialenosti statov'!AX30=0,0,(1+'Susedne staty'!AX30+Jazyk!AX30+Etnikum!AX30)/('Vzdialenosti statov'!AX30)^Parametre!$A$7)</f>
        <v>2.3086747280383048E-2</v>
      </c>
      <c r="AY30" s="243">
        <f>IF('Vzdialenosti statov'!AY30=0,0,(1+'Susedne staty'!AY30+Jazyk!AY30+Etnikum!AY30)/('Vzdialenosti statov'!AY30)^Parametre!$A$7)</f>
        <v>2.1626133724022664E-2</v>
      </c>
      <c r="AZ30" s="243">
        <f>IF('Vzdialenosti statov'!AZ30=0,0,(1+'Susedne staty'!AZ30+Jazyk!AZ30+Etnikum!AZ30)/('Vzdialenosti statov'!AZ30)^Parametre!$A$7)</f>
        <v>5.4196712078562505E-2</v>
      </c>
      <c r="BB30" s="243">
        <f t="shared" si="0"/>
        <v>1.5371722836586175</v>
      </c>
    </row>
    <row r="31" spans="1:54" ht="14.25" customHeight="1" x14ac:dyDescent="0.25">
      <c r="A31" s="246" t="s">
        <v>34</v>
      </c>
      <c r="B31" s="243">
        <f>IF('Vzdialenosti statov'!B31=0,0,(1+'Susedne staty'!B31+Jazyk!B31+Etnikum!B31)/('Vzdialenosti statov'!B31)^Parametre!$A$7)</f>
        <v>2.6228927374446109E-2</v>
      </c>
      <c r="C31" s="243">
        <f>IF('Vzdialenosti statov'!C31=0,0,(1+'Susedne staty'!C31+Jazyk!C31+Etnikum!C31)/('Vzdialenosti statov'!C31)^Parametre!$A$7)</f>
        <v>1.3723931751514318E-2</v>
      </c>
      <c r="D31" s="243">
        <f>IF('Vzdialenosti statov'!D31=0,0,(1+'Susedne staty'!D31+Jazyk!D31+Etnikum!D31)/('Vzdialenosti statov'!D31)^Parametre!$A$7)</f>
        <v>1.2332803426992903E-2</v>
      </c>
      <c r="E31" s="243">
        <f>IF('Vzdialenosti statov'!E31=0,0,(1+'Susedne staty'!E31+Jazyk!E31+Etnikum!E31)/('Vzdialenosti statov'!E31)^Parametre!$A$7)</f>
        <v>0.29491008117990924</v>
      </c>
      <c r="F31" s="243">
        <f>IF('Vzdialenosti statov'!F31=0,0,(1+'Susedne staty'!F31+Jazyk!F31+Etnikum!F31)/('Vzdialenosti statov'!F31)^Parametre!$A$7)</f>
        <v>1.5730764991995719E-2</v>
      </c>
      <c r="G31" s="243">
        <f>IF('Vzdialenosti statov'!G31=0,0,(1+'Susedne staty'!G31+Jazyk!G31+Etnikum!G31)/('Vzdialenosti statov'!G31)^Parametre!$A$7)</f>
        <v>2.442463113872376E-2</v>
      </c>
      <c r="H31" s="243">
        <f>IF('Vzdialenosti statov'!H31=0,0,(1+'Susedne staty'!H31+Jazyk!H31+Etnikum!H31)/('Vzdialenosti statov'!H31)^Parametre!$A$7)</f>
        <v>3.863625387443468E-2</v>
      </c>
      <c r="I31" s="243">
        <f>IF('Vzdialenosti statov'!I31=0,0,(1+'Susedne staty'!I31+Jazyk!I31+Etnikum!I31)/('Vzdialenosti statov'!I31)^Parametre!$A$7)</f>
        <v>1.3594822453408019E-2</v>
      </c>
      <c r="J31" s="243">
        <f>IF('Vzdialenosti statov'!J31=0,0,(1+'Susedne staty'!J31+Jazyk!J31+Etnikum!J31)/('Vzdialenosti statov'!J31)^Parametre!$A$7)</f>
        <v>1.1498195657863924E-2</v>
      </c>
      <c r="K31" s="243">
        <f>IF('Vzdialenosti statov'!K31=0,0,(1+'Susedne staty'!K31+Jazyk!K31+Etnikum!K31)/('Vzdialenosti statov'!K31)^Parametre!$A$7)</f>
        <v>4.560100536367958E-2</v>
      </c>
      <c r="L31" s="243">
        <f>IF('Vzdialenosti statov'!L31=0,0,(1+'Susedne staty'!L31+Jazyk!L31+Etnikum!L31)/('Vzdialenosti statov'!L31)^Parametre!$A$7)</f>
        <v>2.5321893122937325E-2</v>
      </c>
      <c r="M31" s="243">
        <f>IF('Vzdialenosti statov'!M31=0,0,(1+'Susedne staty'!M31+Jazyk!M31+Etnikum!M31)/('Vzdialenosti statov'!M31)^Parametre!$A$7)</f>
        <v>2.9420398671076667E-2</v>
      </c>
      <c r="N31" s="243">
        <f>IF('Vzdialenosti statov'!N31=0,0,(1+'Susedne staty'!N31+Jazyk!N31+Etnikum!N31)/('Vzdialenosti statov'!N31)^Parametre!$A$7)</f>
        <v>0.15751230612964334</v>
      </c>
      <c r="O31" s="243">
        <f>IF('Vzdialenosti statov'!O31=0,0,(1+'Susedne staty'!O31+Jazyk!O31+Etnikum!O31)/('Vzdialenosti statov'!O31)^Parametre!$A$7)</f>
        <v>2.4116908875740549E-2</v>
      </c>
      <c r="P31" s="243">
        <f>IF('Vzdialenosti statov'!P31=0,0,(1+'Susedne staty'!P31+Jazyk!P31+Etnikum!P31)/('Vzdialenosti statov'!P31)^Parametre!$A$7)</f>
        <v>9.227319185967367E-2</v>
      </c>
      <c r="Q31" s="243">
        <f>IF('Vzdialenosti statov'!Q31=0,0,(1+'Susedne staty'!Q31+Jazyk!Q31+Etnikum!Q31)/('Vzdialenosti statov'!Q31)^Parametre!$A$7)</f>
        <v>3.4116382533159094E-2</v>
      </c>
      <c r="R31" s="243">
        <f>IF('Vzdialenosti statov'!R31=0,0,(1+'Susedne staty'!R31+Jazyk!R31+Etnikum!R31)/('Vzdialenosti statov'!R31)^Parametre!$A$7)</f>
        <v>1.7858585573266365E-2</v>
      </c>
      <c r="S31" s="243">
        <f>IF('Vzdialenosti statov'!S31=0,0,(1+'Susedne staty'!S31+Jazyk!S31+Etnikum!S31)/('Vzdialenosti statov'!S31)^Parametre!$A$7)</f>
        <v>1.5186873813609355E-2</v>
      </c>
      <c r="T31" s="243">
        <f>IF('Vzdialenosti statov'!T31=0,0,(1+'Susedne staty'!T31+Jazyk!T31+Etnikum!T31)/('Vzdialenosti statov'!T31)^Parametre!$A$7)</f>
        <v>4.5907207382178045E-2</v>
      </c>
      <c r="U31" s="243">
        <f>IF('Vzdialenosti statov'!U31=0,0,(1+'Susedne staty'!U31+Jazyk!U31+Etnikum!U31)/('Vzdialenosti statov'!U31)^Parametre!$A$7)</f>
        <v>2.6471052810927442E-2</v>
      </c>
      <c r="V31" s="243">
        <f>IF('Vzdialenosti statov'!V31=0,0,(1+'Susedne staty'!V31+Jazyk!V31+Etnikum!V31)/('Vzdialenosti statov'!V31)^Parametre!$A$7)</f>
        <v>1.7763698717792955E-2</v>
      </c>
      <c r="W31" s="243">
        <f>IF('Vzdialenosti statov'!W31=0,0,(1+'Susedne staty'!W31+Jazyk!W31+Etnikum!W31)/('Vzdialenosti statov'!W31)^Parametre!$A$7)</f>
        <v>1.0338486911904643E-2</v>
      </c>
      <c r="X31" s="243">
        <f>IF('Vzdialenosti statov'!X31=0,0,(1+'Susedne staty'!X31+Jazyk!X31+Etnikum!X31)/('Vzdialenosti statov'!X31)^Parametre!$A$7)</f>
        <v>1.5732988620414279E-2</v>
      </c>
      <c r="Y31" s="243">
        <f>IF('Vzdialenosti statov'!Y31=0,0,(1+'Susedne staty'!Y31+Jazyk!Y31+Etnikum!Y31)/('Vzdialenosti statov'!Y31)^Parametre!$A$7)</f>
        <v>2.4443905628241031E-2</v>
      </c>
      <c r="Z31" s="243">
        <f>IF('Vzdialenosti statov'!Z31=0,0,(1+'Susedne staty'!Z31+Jazyk!Z31+Etnikum!Z31)/('Vzdialenosti statov'!Z31)^Parametre!$A$7)</f>
        <v>1.8882405022710897E-2</v>
      </c>
      <c r="AA31" s="243">
        <f>IF('Vzdialenosti statov'!AA31=0,0,(1+'Susedne staty'!AA31+Jazyk!AA31+Etnikum!AA31)/('Vzdialenosti statov'!AA31)^Parametre!$A$7)</f>
        <v>1.0603875546736578E-2</v>
      </c>
      <c r="AB31" s="243">
        <f>IF('Vzdialenosti statov'!AB31=0,0,(1+'Susedne staty'!AB31+Jazyk!AB31+Etnikum!AB31)/('Vzdialenosti statov'!AB31)^Parametre!$A$7)</f>
        <v>1.7016638116290731E-2</v>
      </c>
      <c r="AC31" s="243">
        <f>IF('Vzdialenosti statov'!AC31=0,0,(1+'Susedne staty'!AC31+Jazyk!AC31+Etnikum!AC31)/('Vzdialenosti statov'!AC31)^Parametre!$A$7)</f>
        <v>2.735827081932846E-2</v>
      </c>
      <c r="AD31" s="243">
        <f>IF('Vzdialenosti statov'!AD31=0,0,(1+'Susedne staty'!AD31+Jazyk!AD31+Etnikum!AD31)/('Vzdialenosti statov'!AD31)^Parametre!$A$7)</f>
        <v>2.6269259143154755E-2</v>
      </c>
      <c r="AE31" s="243">
        <f>IF('Vzdialenosti statov'!AE31=0,0,(1+'Susedne staty'!AE31+Jazyk!AE31+Etnikum!AE31)/('Vzdialenosti statov'!AE31)^Parametre!$A$7)</f>
        <v>0</v>
      </c>
      <c r="AF31" s="243">
        <f>IF('Vzdialenosti statov'!AF31=0,0,(1+'Susedne staty'!AF31+Jazyk!AF31+Etnikum!AF31)/('Vzdialenosti statov'!AF31)^Parametre!$A$7)</f>
        <v>3.1202349200977652E-2</v>
      </c>
      <c r="AG31" s="243">
        <f>IF('Vzdialenosti statov'!AG31=0,0,(1+'Susedne staty'!AG31+Jazyk!AG31+Etnikum!AG31)/('Vzdialenosti statov'!AG31)^Parametre!$A$7)</f>
        <v>1.5587438194723146E-2</v>
      </c>
      <c r="AH31" s="243">
        <f>IF('Vzdialenosti statov'!AH31=0,0,(1+'Susedne staty'!AH31+Jazyk!AH31+Etnikum!AH31)/('Vzdialenosti statov'!AH31)^Parametre!$A$7)</f>
        <v>0.18966359513907324</v>
      </c>
      <c r="AI31" s="243">
        <f>IF('Vzdialenosti statov'!AI31=0,0,(1+'Susedne staty'!AI31+Jazyk!AI31+Etnikum!AI31)/('Vzdialenosti statov'!AI31)^Parametre!$A$7)</f>
        <v>3.6174639541915334E-2</v>
      </c>
      <c r="AJ31" s="243">
        <f>IF('Vzdialenosti statov'!AJ31=0,0,(1+'Susedne staty'!AJ31+Jazyk!AJ31+Etnikum!AJ31)/('Vzdialenosti statov'!AJ31)^Parametre!$A$7)</f>
        <v>1.0971277902873741E-2</v>
      </c>
      <c r="AK31" s="243">
        <f>IF('Vzdialenosti statov'!AK31=0,0,(1+'Susedne staty'!AK31+Jazyk!AK31+Etnikum!AK31)/('Vzdialenosti statov'!AK31)^Parametre!$A$7)</f>
        <v>3.259179573516368E-2</v>
      </c>
      <c r="AL31" s="243">
        <f>IF('Vzdialenosti statov'!AL31=0,0,(1+'Susedne staty'!AL31+Jazyk!AL31+Etnikum!AL31)/('Vzdialenosti statov'!AL31)^Parametre!$A$7)</f>
        <v>4.9735242836378799E-2</v>
      </c>
      <c r="AM31" s="243">
        <f>IF('Vzdialenosti statov'!AM31=0,0,(1+'Susedne staty'!AM31+Jazyk!AM31+Etnikum!AM31)/('Vzdialenosti statov'!AM31)^Parametre!$A$7)</f>
        <v>7.7345280492433527E-2</v>
      </c>
      <c r="AN31" s="243">
        <f>IF('Vzdialenosti statov'!AN31=0,0,(1+'Susedne staty'!AN31+Jazyk!AN31+Etnikum!AN31)/('Vzdialenosti statov'!AN31)^Parametre!$A$7)</f>
        <v>3.266113138458971E-2</v>
      </c>
      <c r="AO31" s="243">
        <f>IF('Vzdialenosti statov'!AO31=0,0,(1+'Susedne staty'!AO31+Jazyk!AO31+Etnikum!AO31)/('Vzdialenosti statov'!AO31)^Parametre!$A$7)</f>
        <v>1.3213937176007551E-2</v>
      </c>
      <c r="AP31" s="243">
        <f>IF('Vzdialenosti statov'!AP31=0,0,(1+'Susedne staty'!AP31+Jazyk!AP31+Etnikum!AP31)/('Vzdialenosti statov'!AP31)^Parametre!$A$7)</f>
        <v>3.175259254625698E-2</v>
      </c>
      <c r="AQ31" s="243">
        <f>IF('Vzdialenosti statov'!AQ31=0,0,(1+'Susedne staty'!AQ31+Jazyk!AQ31+Etnikum!AQ31)/('Vzdialenosti statov'!AQ31)^Parametre!$A$7)</f>
        <v>3.5927551129935564E-2</v>
      </c>
      <c r="AR31" s="243">
        <f>IF('Vzdialenosti statov'!AR31=0,0,(1+'Susedne staty'!AR31+Jazyk!AR31+Etnikum!AR31)/('Vzdialenosti statov'!AR31)^Parametre!$A$7)</f>
        <v>5.0197553573637449E-2</v>
      </c>
      <c r="AS31" s="243">
        <f>IF('Vzdialenosti statov'!AS31=0,0,(1+'Susedne staty'!AS31+Jazyk!AS31+Etnikum!AS31)/('Vzdialenosti statov'!AS31)^Parametre!$A$7)</f>
        <v>1.7100328117403706E-2</v>
      </c>
      <c r="AT31" s="243">
        <f>IF('Vzdialenosti statov'!AT31=0,0,(1+'Susedne staty'!AT31+Jazyk!AT31+Etnikum!AT31)/('Vzdialenosti statov'!AT31)^Parametre!$A$7)</f>
        <v>2.776118172315897E-2</v>
      </c>
      <c r="AU31" s="243">
        <f>IF('Vzdialenosti statov'!AU31=0,0,(1+'Susedne staty'!AU31+Jazyk!AU31+Etnikum!AU31)/('Vzdialenosti statov'!AU31)^Parametre!$A$7)</f>
        <v>5.5590525102262416E-2</v>
      </c>
      <c r="AV31" s="243">
        <f>IF('Vzdialenosti statov'!AV31=0,0,(1+'Susedne staty'!AV31+Jazyk!AV31+Etnikum!AV31)/('Vzdialenosti statov'!AV31)^Parametre!$A$7)</f>
        <v>0.10432242893484067</v>
      </c>
      <c r="AW31" s="243">
        <f>IF('Vzdialenosti statov'!AW31=0,0,(1+'Susedne staty'!AW31+Jazyk!AW31+Etnikum!AW31)/('Vzdialenosti statov'!AW31)^Parametre!$A$7)</f>
        <v>3.3498704027207407E-2</v>
      </c>
      <c r="AX31" s="243">
        <f>IF('Vzdialenosti statov'!AX31=0,0,(1+'Susedne staty'!AX31+Jazyk!AX31+Etnikum!AX31)/('Vzdialenosti statov'!AX31)^Parametre!$A$7)</f>
        <v>5.4973580884469915E-2</v>
      </c>
      <c r="AY31" s="243">
        <f>IF('Vzdialenosti statov'!AY31=0,0,(1+'Susedne staty'!AY31+Jazyk!AY31+Etnikum!AY31)/('Vzdialenosti statov'!AY31)^Parametre!$A$7)</f>
        <v>1.9664057910830209E-2</v>
      </c>
      <c r="AZ31" s="243">
        <f>IF('Vzdialenosti statov'!AZ31=0,0,(1+'Susedne staty'!AZ31+Jazyk!AZ31+Etnikum!AZ31)/('Vzdialenosti statov'!AZ31)^Parametre!$A$7)</f>
        <v>2.3432895110527818E-2</v>
      </c>
      <c r="BB31" s="243">
        <f t="shared" si="0"/>
        <v>2.0766438331764219</v>
      </c>
    </row>
    <row r="32" spans="1:54" ht="14.25" customHeight="1" x14ac:dyDescent="0.25">
      <c r="A32" s="246" t="s">
        <v>35</v>
      </c>
      <c r="B32" s="243">
        <f>IF('Vzdialenosti statov'!B32=0,0,(1+'Susedne staty'!B32+Jazyk!B32+Etnikum!B32)/('Vzdialenosti statov'!B32)^Parametre!$A$7)</f>
        <v>3.8626164762400945E-2</v>
      </c>
      <c r="C32" s="243">
        <f>IF('Vzdialenosti statov'!C32=0,0,(1+'Susedne staty'!C32+Jazyk!C32+Etnikum!C32)/('Vzdialenosti statov'!C32)^Parametre!$A$7)</f>
        <v>8.9186302505262667E-3</v>
      </c>
      <c r="D32" s="243">
        <f>IF('Vzdialenosti statov'!D32=0,0,(1+'Susedne staty'!D32+Jazyk!D32+Etnikum!D32)/('Vzdialenosti statov'!D32)^Parametre!$A$7)</f>
        <v>8.5007003271669289E-3</v>
      </c>
      <c r="E32" s="243">
        <f>IF('Vzdialenosti statov'!E32=0,0,(1+'Susedne staty'!E32+Jazyk!E32+Etnikum!E32)/('Vzdialenosti statov'!E32)^Parametre!$A$7)</f>
        <v>2.9374815317903782E-2</v>
      </c>
      <c r="F32" s="243">
        <f>IF('Vzdialenosti statov'!F32=0,0,(1+'Susedne staty'!F32+Jazyk!F32+Etnikum!F32)/('Vzdialenosti statov'!F32)^Parametre!$A$7)</f>
        <v>1.0091968345700411E-2</v>
      </c>
      <c r="G32" s="243">
        <f>IF('Vzdialenosti statov'!G32=0,0,(1+'Susedne staty'!G32+Jazyk!G32+Etnikum!G32)/('Vzdialenosti statov'!G32)^Parametre!$A$7)</f>
        <v>3.8324022791315394E-2</v>
      </c>
      <c r="H32" s="243">
        <f>IF('Vzdialenosti statov'!H32=0,0,(1+'Susedne staty'!H32+Jazyk!H32+Etnikum!H32)/('Vzdialenosti statov'!H32)^Parametre!$A$7)</f>
        <v>4.8874197461720344E-2</v>
      </c>
      <c r="I32" s="243">
        <f>IF('Vzdialenosti statov'!I32=0,0,(1+'Susedne staty'!I32+Jazyk!I32+Etnikum!I32)/('Vzdialenosti statov'!I32)^Parametre!$A$7)</f>
        <v>9.0632149689386793E-3</v>
      </c>
      <c r="J32" s="243">
        <f>IF('Vzdialenosti statov'!J32=0,0,(1+'Susedne staty'!J32+Jazyk!J32+Etnikum!J32)/('Vzdialenosti statov'!J32)^Parametre!$A$7)</f>
        <v>1.2114752641871852E-2</v>
      </c>
      <c r="K32" s="243">
        <f>IF('Vzdialenosti statov'!K32=0,0,(1+'Susedne staty'!K32+Jazyk!K32+Etnikum!K32)/('Vzdialenosti statov'!K32)^Parametre!$A$7)</f>
        <v>2.8611044341047352E-2</v>
      </c>
      <c r="L32" s="243">
        <f>IF('Vzdialenosti statov'!L32=0,0,(1+'Susedne staty'!L32+Jazyk!L32+Etnikum!L32)/('Vzdialenosti statov'!L32)^Parametre!$A$7)</f>
        <v>4.1242578292515542E-2</v>
      </c>
      <c r="M32" s="243">
        <f>IF('Vzdialenosti statov'!M32=0,0,(1+'Susedne staty'!M32+Jazyk!M32+Etnikum!M32)/('Vzdialenosti statov'!M32)^Parametre!$A$7)</f>
        <v>3.6507698581659663E-2</v>
      </c>
      <c r="N32" s="243">
        <f>IF('Vzdialenosti statov'!N32=0,0,(1+'Susedne staty'!N32+Jazyk!N32+Etnikum!N32)/('Vzdialenosti statov'!N32)^Parametre!$A$7)</f>
        <v>2.7524823962712781E-2</v>
      </c>
      <c r="O32" s="243">
        <f>IF('Vzdialenosti statov'!O32=0,0,(1+'Susedne staty'!O32+Jazyk!O32+Etnikum!O32)/('Vzdialenosti statov'!O32)^Parametre!$A$7)</f>
        <v>3.2991803050102145E-2</v>
      </c>
      <c r="P32" s="243">
        <f>IF('Vzdialenosti statov'!P32=0,0,(1+'Susedne staty'!P32+Jazyk!P32+Etnikum!P32)/('Vzdialenosti statov'!P32)^Parametre!$A$7)</f>
        <v>2.9359998579445865E-2</v>
      </c>
      <c r="Q32" s="243">
        <f>IF('Vzdialenosti statov'!Q32=0,0,(1+'Susedne staty'!Q32+Jazyk!Q32+Etnikum!Q32)/('Vzdialenosti statov'!Q32)^Parametre!$A$7)</f>
        <v>9.9618444927020031E-2</v>
      </c>
      <c r="R32" s="243">
        <f>IF('Vzdialenosti statov'!R32=0,0,(1+'Susedne staty'!R32+Jazyk!R32+Etnikum!R32)/('Vzdialenosti statov'!R32)^Parametre!$A$7)</f>
        <v>1.2851389869437083E-2</v>
      </c>
      <c r="S32" s="243">
        <f>IF('Vzdialenosti statov'!S32=0,0,(1+'Susedne staty'!S32+Jazyk!S32+Etnikum!S32)/('Vzdialenosti statov'!S32)^Parametre!$A$7)</f>
        <v>1.7379008695796595E-2</v>
      </c>
      <c r="T32" s="243">
        <f>IF('Vzdialenosti statov'!T32=0,0,(1+'Susedne staty'!T32+Jazyk!T32+Etnikum!T32)/('Vzdialenosti statov'!T32)^Parametre!$A$7)</f>
        <v>2.1956079514316041E-2</v>
      </c>
      <c r="U32" s="243">
        <f>IF('Vzdialenosti statov'!U32=0,0,(1+'Susedne staty'!U32+Jazyk!U32+Etnikum!U32)/('Vzdialenosti statov'!U32)^Parametre!$A$7)</f>
        <v>1.8187169905151374E-2</v>
      </c>
      <c r="V32" s="243">
        <f>IF('Vzdialenosti statov'!V32=0,0,(1+'Susedne staty'!V32+Jazyk!V32+Etnikum!V32)/('Vzdialenosti statov'!V32)^Parametre!$A$7)</f>
        <v>2.1226256290005817E-2</v>
      </c>
      <c r="W32" s="243">
        <f>IF('Vzdialenosti statov'!W32=0,0,(1+'Susedne staty'!W32+Jazyk!W32+Etnikum!W32)/('Vzdialenosti statov'!W32)^Parametre!$A$7)</f>
        <v>1.0585940921015608E-2</v>
      </c>
      <c r="X32" s="243">
        <f>IF('Vzdialenosti statov'!X32=0,0,(1+'Susedne staty'!X32+Jazyk!X32+Etnikum!X32)/('Vzdialenosti statov'!X32)^Parametre!$A$7)</f>
        <v>1.0752856011896276E-2</v>
      </c>
      <c r="Y32" s="243">
        <f>IF('Vzdialenosti statov'!Y32=0,0,(1+'Susedne staty'!Y32+Jazyk!Y32+Etnikum!Y32)/('Vzdialenosti statov'!Y32)^Parametre!$A$7)</f>
        <v>1.1565532786590747E-2</v>
      </c>
      <c r="Z32" s="243">
        <f>IF('Vzdialenosti statov'!Z32=0,0,(1+'Susedne staty'!Z32+Jazyk!Z32+Etnikum!Z32)/('Vzdialenosti statov'!Z32)^Parametre!$A$7)</f>
        <v>1.3432418102826714E-2</v>
      </c>
      <c r="AA32" s="243">
        <f>IF('Vzdialenosti statov'!AA32=0,0,(1+'Susedne staty'!AA32+Jazyk!AA32+Etnikum!AA32)/('Vzdialenosti statov'!AA32)^Parametre!$A$7)</f>
        <v>1.094475838616709E-2</v>
      </c>
      <c r="AB32" s="243">
        <f>IF('Vzdialenosti statov'!AB32=0,0,(1+'Susedne staty'!AB32+Jazyk!AB32+Etnikum!AB32)/('Vzdialenosti statov'!AB32)^Parametre!$A$7)</f>
        <v>1.0661877573890506E-2</v>
      </c>
      <c r="AC32" s="243">
        <f>IF('Vzdialenosti statov'!AC32=0,0,(1+'Susedne staty'!AC32+Jazyk!AC32+Etnikum!AC32)/('Vzdialenosti statov'!AC32)^Parametre!$A$7)</f>
        <v>3.2604266025630053E-2</v>
      </c>
      <c r="AD32" s="243">
        <f>IF('Vzdialenosti statov'!AD32=0,0,(1+'Susedne staty'!AD32+Jazyk!AD32+Etnikum!AD32)/('Vzdialenosti statov'!AD32)^Parametre!$A$7)</f>
        <v>2.9687709829647673E-2</v>
      </c>
      <c r="AE32" s="243">
        <f>IF('Vzdialenosti statov'!AE32=0,0,(1+'Susedne staty'!AE32+Jazyk!AE32+Etnikum!AE32)/('Vzdialenosti statov'!AE32)^Parametre!$A$7)</f>
        <v>3.1202349200977652E-2</v>
      </c>
      <c r="AF32" s="243">
        <f>IF('Vzdialenosti statov'!AF32=0,0,(1+'Susedne staty'!AF32+Jazyk!AF32+Etnikum!AF32)/('Vzdialenosti statov'!AF32)^Parametre!$A$7)</f>
        <v>0</v>
      </c>
      <c r="AG32" s="243">
        <f>IF('Vzdialenosti statov'!AG32=0,0,(1+'Susedne staty'!AG32+Jazyk!AG32+Etnikum!AG32)/('Vzdialenosti statov'!AG32)^Parametre!$A$7)</f>
        <v>9.8819053837457937E-3</v>
      </c>
      <c r="AH32" s="243">
        <f>IF('Vzdialenosti statov'!AH32=0,0,(1+'Susedne staty'!AH32+Jazyk!AH32+Etnikum!AH32)/('Vzdialenosti statov'!AH32)^Parametre!$A$7)</f>
        <v>5.3245415567409263E-2</v>
      </c>
      <c r="AI32" s="243">
        <f>IF('Vzdialenosti statov'!AI32=0,0,(1+'Susedne staty'!AI32+Jazyk!AI32+Etnikum!AI32)/('Vzdialenosti statov'!AI32)^Parametre!$A$7)</f>
        <v>3.701098451633647E-2</v>
      </c>
      <c r="AJ32" s="243">
        <f>IF('Vzdialenosti statov'!AJ32=0,0,(1+'Susedne staty'!AJ32+Jazyk!AJ32+Etnikum!AJ32)/('Vzdialenosti statov'!AJ32)^Parametre!$A$7)</f>
        <v>7.4666088560906632E-3</v>
      </c>
      <c r="AK32" s="243">
        <f>IF('Vzdialenosti statov'!AK32=0,0,(1+'Susedne staty'!AK32+Jazyk!AK32+Etnikum!AK32)/('Vzdialenosti statov'!AK32)^Parametre!$A$7)</f>
        <v>4.3455676358345949E-2</v>
      </c>
      <c r="AL32" s="243">
        <f>IF('Vzdialenosti statov'!AL32=0,0,(1+'Susedne staty'!AL32+Jazyk!AL32+Etnikum!AL32)/('Vzdialenosti statov'!AL32)^Parametre!$A$7)</f>
        <v>2.045901184000716E-2</v>
      </c>
      <c r="AM32" s="243">
        <f>IF('Vzdialenosti statov'!AM32=0,0,(1+'Susedne staty'!AM32+Jazyk!AM32+Etnikum!AM32)/('Vzdialenosti statov'!AM32)^Parametre!$A$7)</f>
        <v>0.10324927388590194</v>
      </c>
      <c r="AN32" s="243">
        <f>IF('Vzdialenosti statov'!AN32=0,0,(1+'Susedne staty'!AN32+Jazyk!AN32+Etnikum!AN32)/('Vzdialenosti statov'!AN32)^Parametre!$A$7)</f>
        <v>0.11930626103139669</v>
      </c>
      <c r="AO32" s="243">
        <f>IF('Vzdialenosti statov'!AO32=0,0,(1+'Susedne staty'!AO32+Jazyk!AO32+Etnikum!AO32)/('Vzdialenosti statov'!AO32)^Parametre!$A$7)</f>
        <v>1.3678290812416026E-2</v>
      </c>
      <c r="AP32" s="243">
        <f>IF('Vzdialenosti statov'!AP32=0,0,(1+'Susedne staty'!AP32+Jazyk!AP32+Etnikum!AP32)/('Vzdialenosti statov'!AP32)^Parametre!$A$7)</f>
        <v>0.1927988713186089</v>
      </c>
      <c r="AQ32" s="243">
        <f>IF('Vzdialenosti statov'!AQ32=0,0,(1+'Susedne staty'!AQ32+Jazyk!AQ32+Etnikum!AQ32)/('Vzdialenosti statov'!AQ32)^Parametre!$A$7)</f>
        <v>0.10513654604978694</v>
      </c>
      <c r="AR32" s="243">
        <f>IF('Vzdialenosti statov'!AR32=0,0,(1+'Susedne staty'!AR32+Jazyk!AR32+Etnikum!AR32)/('Vzdialenosti statov'!AR32)^Parametre!$A$7)</f>
        <v>2.3399576401302576E-2</v>
      </c>
      <c r="AS32" s="243">
        <f>IF('Vzdialenosti statov'!AS32=0,0,(1+'Susedne staty'!AS32+Jazyk!AS32+Etnikum!AS32)/('Vzdialenosti statov'!AS32)^Parametre!$A$7)</f>
        <v>1.0751047485268828E-2</v>
      </c>
      <c r="AT32" s="243">
        <f>IF('Vzdialenosti statov'!AT32=0,0,(1+'Susedne staty'!AT32+Jazyk!AT32+Etnikum!AT32)/('Vzdialenosti statov'!AT32)^Parametre!$A$7)</f>
        <v>0.13018008551147295</v>
      </c>
      <c r="AU32" s="243">
        <f>IF('Vzdialenosti statov'!AU32=0,0,(1+'Susedne staty'!AU32+Jazyk!AU32+Etnikum!AU32)/('Vzdialenosti statov'!AU32)^Parametre!$A$7)</f>
        <v>2.2364146486394246E-2</v>
      </c>
      <c r="AV32" s="243">
        <f>IF('Vzdialenosti statov'!AV32=0,0,(1+'Susedne staty'!AV32+Jazyk!AV32+Etnikum!AV32)/('Vzdialenosti statov'!AV32)^Parametre!$A$7)</f>
        <v>3.4192880333767404E-2</v>
      </c>
      <c r="AW32" s="243">
        <f>IF('Vzdialenosti statov'!AW32=0,0,(1+'Susedne staty'!AW32+Jazyk!AW32+Etnikum!AW32)/('Vzdialenosti statov'!AW32)^Parametre!$A$7)</f>
        <v>2.6327369499376054E-2</v>
      </c>
      <c r="AX32" s="243">
        <f>IF('Vzdialenosti statov'!AX32=0,0,(1+'Susedne staty'!AX32+Jazyk!AX32+Etnikum!AX32)/('Vzdialenosti statov'!AX32)^Parametre!$A$7)</f>
        <v>3.5253690571538362E-2</v>
      </c>
      <c r="AY32" s="243">
        <f>IF('Vzdialenosti statov'!AY32=0,0,(1+'Susedne staty'!AY32+Jazyk!AY32+Etnikum!AY32)/('Vzdialenosti statov'!AY32)^Parametre!$A$7)</f>
        <v>2.5273243441177241E-2</v>
      </c>
      <c r="AZ32" s="243">
        <f>IF('Vzdialenosti statov'!AZ32=0,0,(1+'Susedne staty'!AZ32+Jazyk!AZ32+Etnikum!AZ32)/('Vzdialenosti statov'!AZ32)^Parametre!$A$7)</f>
        <v>6.737903529992062E-2</v>
      </c>
      <c r="BB32" s="243">
        <f t="shared" si="0"/>
        <v>1.8335923923656607</v>
      </c>
    </row>
    <row r="33" spans="1:54" ht="14.25" customHeight="1" x14ac:dyDescent="0.25">
      <c r="A33" s="246" t="s">
        <v>36</v>
      </c>
      <c r="B33" s="243">
        <f>IF('Vzdialenosti statov'!B33=0,0,(1+'Susedne staty'!B33+Jazyk!B33+Etnikum!B33)/('Vzdialenosti statov'!B33)^Parametre!$A$7)</f>
        <v>9.6659467200670649E-3</v>
      </c>
      <c r="C33" s="243">
        <f>IF('Vzdialenosti statov'!C33=0,0,(1+'Susedne staty'!C33+Jazyk!C33+Etnikum!C33)/('Vzdialenosti statov'!C33)^Parametre!$A$7)</f>
        <v>2.2354784477931645E-2</v>
      </c>
      <c r="D33" s="243">
        <f>IF('Vzdialenosti statov'!D33=0,0,(1+'Susedne staty'!D33+Jazyk!D33+Etnikum!D33)/('Vzdialenosti statov'!D33)^Parametre!$A$7)</f>
        <v>8.3469836982212834E-3</v>
      </c>
      <c r="E33" s="243">
        <f>IF('Vzdialenosti statov'!E33=0,0,(1+'Susedne staty'!E33+Jazyk!E33+Etnikum!E33)/('Vzdialenosti statov'!E33)^Parametre!$A$7)</f>
        <v>1.5706969893359436E-2</v>
      </c>
      <c r="F33" s="243">
        <f>IF('Vzdialenosti statov'!F33=0,0,(1+'Susedne staty'!F33+Jazyk!F33+Etnikum!F33)/('Vzdialenosti statov'!F33)^Parametre!$A$7)</f>
        <v>2.102498411552323E-2</v>
      </c>
      <c r="G33" s="243">
        <f>IF('Vzdialenosti statov'!G33=0,0,(1+'Susedne staty'!G33+Jazyk!G33+Etnikum!G33)/('Vzdialenosti statov'!G33)^Parametre!$A$7)</f>
        <v>9.5701185470176506E-3</v>
      </c>
      <c r="H33" s="243">
        <f>IF('Vzdialenosti statov'!H33=0,0,(1+'Susedne staty'!H33+Jazyk!H33+Etnikum!H33)/('Vzdialenosti statov'!H33)^Parametre!$A$7)</f>
        <v>1.0088567898084298E-2</v>
      </c>
      <c r="I33" s="243">
        <f>IF('Vzdialenosti statov'!I33=0,0,(1+'Susedne staty'!I33+Jazyk!I33+Etnikum!I33)/('Vzdialenosti statov'!I33)^Parametre!$A$7)</f>
        <v>2.3316849936750636E-2</v>
      </c>
      <c r="J33" s="243">
        <f>IF('Vzdialenosti statov'!J33=0,0,(1+'Susedne staty'!J33+Jazyk!J33+Etnikum!J33)/('Vzdialenosti statov'!J33)^Parametre!$A$7)</f>
        <v>8.8299644162113441E-3</v>
      </c>
      <c r="K33" s="243">
        <f>IF('Vzdialenosti statov'!K33=0,0,(1+'Susedne staty'!K33+Jazyk!K33+Etnikum!K33)/('Vzdialenosti statov'!K33)^Parametre!$A$7)</f>
        <v>1.048450758542299E-2</v>
      </c>
      <c r="L33" s="243">
        <f>IF('Vzdialenosti statov'!L33=0,0,(1+'Susedne staty'!L33+Jazyk!L33+Etnikum!L33)/('Vzdialenosti statov'!L33)^Parametre!$A$7)</f>
        <v>1.0163315414227042E-2</v>
      </c>
      <c r="M33" s="243">
        <f>IF('Vzdialenosti statov'!M33=0,0,(1+'Susedne staty'!M33+Jazyk!M33+Etnikum!M33)/('Vzdialenosti statov'!M33)^Parametre!$A$7)</f>
        <v>1.0283979335857519E-2</v>
      </c>
      <c r="N33" s="243">
        <f>IF('Vzdialenosti statov'!N33=0,0,(1+'Susedne staty'!N33+Jazyk!N33+Etnikum!N33)/('Vzdialenosti statov'!N33)^Parametre!$A$7)</f>
        <v>1.5647368158150841E-2</v>
      </c>
      <c r="O33" s="243">
        <f>IF('Vzdialenosti statov'!O33=0,0,(1+'Susedne staty'!O33+Jazyk!O33+Etnikum!O33)/('Vzdialenosti statov'!O33)^Parametre!$A$7)</f>
        <v>9.5524186459353972E-3</v>
      </c>
      <c r="P33" s="243">
        <f>IF('Vzdialenosti statov'!P33=0,0,(1+'Susedne staty'!P33+Jazyk!P33+Etnikum!P33)/('Vzdialenosti statov'!P33)^Parametre!$A$7)</f>
        <v>1.0491262043901235E-2</v>
      </c>
      <c r="Q33" s="243">
        <f>IF('Vzdialenosti statov'!Q33=0,0,(1+'Susedne staty'!Q33+Jazyk!Q33+Etnikum!Q33)/('Vzdialenosti statov'!Q33)^Parametre!$A$7)</f>
        <v>9.9423425191002644E-3</v>
      </c>
      <c r="R33" s="243">
        <f>IF('Vzdialenosti statov'!R33=0,0,(1+'Susedne staty'!R33+Jazyk!R33+Etnikum!R33)/('Vzdialenosti statov'!R33)^Parametre!$A$7)</f>
        <v>8.1395908463517287E-3</v>
      </c>
      <c r="S33" s="243">
        <f>IF('Vzdialenosti statov'!S33=0,0,(1+'Susedne staty'!S33+Jazyk!S33+Etnikum!S33)/('Vzdialenosti statov'!S33)^Parametre!$A$7)</f>
        <v>8.6745049437562272E-3</v>
      </c>
      <c r="T33" s="243">
        <f>IF('Vzdialenosti statov'!T33=0,0,(1+'Susedne staty'!T33+Jazyk!T33+Etnikum!T33)/('Vzdialenosti statov'!T33)^Parametre!$A$7)</f>
        <v>1.1047687131643304E-2</v>
      </c>
      <c r="U33" s="243">
        <f>IF('Vzdialenosti statov'!U33=0,0,(1+'Susedne staty'!U33+Jazyk!U33+Etnikum!U33)/('Vzdialenosti statov'!U33)^Parametre!$A$7)</f>
        <v>1.1674295392678962E-2</v>
      </c>
      <c r="V33" s="243">
        <f>IF('Vzdialenosti statov'!V33=0,0,(1+'Susedne staty'!V33+Jazyk!V33+Etnikum!V33)/('Vzdialenosti statov'!V33)^Parametre!$A$7)</f>
        <v>8.9698725799407051E-3</v>
      </c>
      <c r="W33" s="243">
        <f>IF('Vzdialenosti statov'!W33=0,0,(1+'Susedne staty'!W33+Jazyk!W33+Etnikum!W33)/('Vzdialenosti statov'!W33)^Parametre!$A$7)</f>
        <v>9.6235693755410013E-3</v>
      </c>
      <c r="X33" s="243">
        <f>IF('Vzdialenosti statov'!X33=0,0,(1+'Susedne staty'!X33+Jazyk!X33+Etnikum!X33)/('Vzdialenosti statov'!X33)^Parametre!$A$7)</f>
        <v>8.2719069774471275E-3</v>
      </c>
      <c r="Y33" s="243">
        <f>IF('Vzdialenosti statov'!Y33=0,0,(1+'Susedne staty'!Y33+Jazyk!Y33+Etnikum!Y33)/('Vzdialenosti statov'!Y33)^Parametre!$A$7)</f>
        <v>2.4908662721651306E-2</v>
      </c>
      <c r="Z33" s="243">
        <f>IF('Vzdialenosti statov'!Z33=0,0,(1+'Susedne staty'!Z33+Jazyk!Z33+Etnikum!Z33)/('Vzdialenosti statov'!Z33)^Parametre!$A$7)</f>
        <v>8.1632054677677392E-3</v>
      </c>
      <c r="AA33" s="243">
        <f>IF('Vzdialenosti statov'!AA33=0,0,(1+'Susedne staty'!AA33+Jazyk!AA33+Etnikum!AA33)/('Vzdialenosti statov'!AA33)^Parametre!$A$7)</f>
        <v>9.3079331734072165E-3</v>
      </c>
      <c r="AB33" s="243">
        <f>IF('Vzdialenosti statov'!AB33=0,0,(1+'Susedne staty'!AB33+Jazyk!AB33+Etnikum!AB33)/('Vzdialenosti statov'!AB33)^Parametre!$A$7)</f>
        <v>3.9598914291851715E-2</v>
      </c>
      <c r="AC33" s="243">
        <f>IF('Vzdialenosti statov'!AC33=0,0,(1+'Susedne staty'!AC33+Jazyk!AC33+Etnikum!AC33)/('Vzdialenosti statov'!AC33)^Parametre!$A$7)</f>
        <v>1.0055295276985234E-2</v>
      </c>
      <c r="AD33" s="243">
        <f>IF('Vzdialenosti statov'!AD33=0,0,(1+'Susedne staty'!AD33+Jazyk!AD33+Etnikum!AD33)/('Vzdialenosti statov'!AD33)^Parametre!$A$7)</f>
        <v>1.0104583060049915E-2</v>
      </c>
      <c r="AE33" s="243">
        <f>IF('Vzdialenosti statov'!AE33=0,0,(1+'Susedne staty'!AE33+Jazyk!AE33+Etnikum!AE33)/('Vzdialenosti statov'!AE33)^Parametre!$A$7)</f>
        <v>1.5587438194723146E-2</v>
      </c>
      <c r="AF33" s="243">
        <f>IF('Vzdialenosti statov'!AF33=0,0,(1+'Susedne staty'!AF33+Jazyk!AF33+Etnikum!AF33)/('Vzdialenosti statov'!AF33)^Parametre!$A$7)</f>
        <v>9.8819053837457937E-3</v>
      </c>
      <c r="AG33" s="243">
        <f>IF('Vzdialenosti statov'!AG33=0,0,(1+'Susedne staty'!AG33+Jazyk!AG33+Etnikum!AG33)/('Vzdialenosti statov'!AG33)^Parametre!$A$7)</f>
        <v>0</v>
      </c>
      <c r="AH33" s="243">
        <f>IF('Vzdialenosti statov'!AH33=0,0,(1+'Susedne staty'!AH33+Jazyk!AH33+Etnikum!AH33)/('Vzdialenosti statov'!AH33)^Parametre!$A$7)</f>
        <v>1.0288463327242694E-2</v>
      </c>
      <c r="AI33" s="243">
        <f>IF('Vzdialenosti statov'!AI33=0,0,(1+'Susedne staty'!AI33+Jazyk!AI33+Etnikum!AI33)/('Vzdialenosti statov'!AI33)^Parametre!$A$7)</f>
        <v>1.0654244146708456E-2</v>
      </c>
      <c r="AJ33" s="243">
        <f>IF('Vzdialenosti statov'!AJ33=0,0,(1+'Susedne staty'!AJ33+Jazyk!AJ33+Etnikum!AJ33)/('Vzdialenosti statov'!AJ33)^Parametre!$A$7)</f>
        <v>9.4857151548381376E-3</v>
      </c>
      <c r="AK33" s="243">
        <f>IF('Vzdialenosti statov'!AK33=0,0,(1+'Susedne staty'!AK33+Jazyk!AK33+Etnikum!AK33)/('Vzdialenosti statov'!AK33)^Parametre!$A$7)</f>
        <v>1.0056429067452482E-2</v>
      </c>
      <c r="AL33" s="243">
        <f>IF('Vzdialenosti statov'!AL33=0,0,(1+'Susedne staty'!AL33+Jazyk!AL33+Etnikum!AL33)/('Vzdialenosti statov'!AL33)^Parametre!$A$7)</f>
        <v>1.874308498161702E-2</v>
      </c>
      <c r="AM33" s="243">
        <f>IF('Vzdialenosti statov'!AM33=0,0,(1+'Susedne staty'!AM33+Jazyk!AM33+Etnikum!AM33)/('Vzdialenosti statov'!AM33)^Parametre!$A$7)</f>
        <v>1.0040560444623686E-2</v>
      </c>
      <c r="AN33" s="243">
        <f>IF('Vzdialenosti statov'!AN33=0,0,(1+'Susedne staty'!AN33+Jazyk!AN33+Etnikum!AN33)/('Vzdialenosti statov'!AN33)^Parametre!$A$7)</f>
        <v>1.2115731042782499E-2</v>
      </c>
      <c r="AO33" s="243">
        <f>IF('Vzdialenosti statov'!AO33=0,0,(1+'Susedne staty'!AO33+Jazyk!AO33+Etnikum!AO33)/('Vzdialenosti statov'!AO33)^Parametre!$A$7)</f>
        <v>9.8908194483827341E-3</v>
      </c>
      <c r="AP33" s="243">
        <f>IF('Vzdialenosti statov'!AP33=0,0,(1+'Susedne staty'!AP33+Jazyk!AP33+Etnikum!AP33)/('Vzdialenosti statov'!AP33)^Parametre!$A$7)</f>
        <v>9.9277457153152792E-3</v>
      </c>
      <c r="AQ33" s="243">
        <f>IF('Vzdialenosti statov'!AQ33=0,0,(1+'Susedne staty'!AQ33+Jazyk!AQ33+Etnikum!AQ33)/('Vzdialenosti statov'!AQ33)^Parametre!$A$7)</f>
        <v>9.9824861180874414E-3</v>
      </c>
      <c r="AR33" s="243">
        <f>IF('Vzdialenosti statov'!AR33=0,0,(1+'Susedne staty'!AR33+Jazyk!AR33+Etnikum!AR33)/('Vzdialenosti statov'!AR33)^Parametre!$A$7)</f>
        <v>1.0901696840537288E-2</v>
      </c>
      <c r="AS33" s="243">
        <f>IF('Vzdialenosti statov'!AS33=0,0,(1+'Susedne staty'!AS33+Jazyk!AS33+Etnikum!AS33)/('Vzdialenosti statov'!AS33)^Parametre!$A$7)</f>
        <v>6.1875691368032774E-2</v>
      </c>
      <c r="AT33" s="243">
        <f>IF('Vzdialenosti statov'!AT33=0,0,(1+'Susedne staty'!AT33+Jazyk!AT33+Etnikum!AT33)/('Vzdialenosti statov'!AT33)^Parametre!$A$7)</f>
        <v>9.7343853155426145E-3</v>
      </c>
      <c r="AU33" s="243">
        <f>IF('Vzdialenosti statov'!AU33=0,0,(1+'Susedne staty'!AU33+Jazyk!AU33+Etnikum!AU33)/('Vzdialenosti statov'!AU33)^Parametre!$A$7)</f>
        <v>2.6315352103045659E-2</v>
      </c>
      <c r="AV33" s="243">
        <f>IF('Vzdialenosti statov'!AV33=0,0,(1+'Susedne staty'!AV33+Jazyk!AV33+Etnikum!AV33)/('Vzdialenosti statov'!AV33)^Parametre!$A$7)</f>
        <v>1.5340246289317655E-2</v>
      </c>
      <c r="AW33" s="243">
        <f>IF('Vzdialenosti statov'!AW33=0,0,(1+'Susedne staty'!AW33+Jazyk!AW33+Etnikum!AW33)/('Vzdialenosti statov'!AW33)^Parametre!$A$7)</f>
        <v>1.0371435282638352E-2</v>
      </c>
      <c r="AX33" s="243">
        <f>IF('Vzdialenosti statov'!AX33=0,0,(1+'Susedne staty'!AX33+Jazyk!AX33+Etnikum!AX33)/('Vzdialenosti statov'!AX33)^Parametre!$A$7)</f>
        <v>1.2408948349265717E-2</v>
      </c>
      <c r="AY33" s="243">
        <f>IF('Vzdialenosti statov'!AY33=0,0,(1+'Susedne staty'!AY33+Jazyk!AY33+Etnikum!AY33)/('Vzdialenosti statov'!AY33)^Parametre!$A$7)</f>
        <v>9.2113683907251113E-3</v>
      </c>
      <c r="AZ33" s="243">
        <f>IF('Vzdialenosti statov'!AZ33=0,0,(1+'Susedne staty'!AZ33+Jazyk!AZ33+Etnikum!AZ33)/('Vzdialenosti statov'!AZ33)^Parametre!$A$7)</f>
        <v>9.6319895315464463E-3</v>
      </c>
      <c r="BB33" s="243">
        <f t="shared" si="0"/>
        <v>0.67645612114100506</v>
      </c>
    </row>
    <row r="34" spans="1:54" ht="14.25" customHeight="1" x14ac:dyDescent="0.25">
      <c r="A34" s="246" t="s">
        <v>37</v>
      </c>
      <c r="B34" s="243">
        <f>IF('Vzdialenosti statov'!B34=0,0,(1+'Susedne staty'!B34+Jazyk!B34+Etnikum!B34)/('Vzdialenosti statov'!B34)^Parametre!$A$7)</f>
        <v>2.7329239780525448E-2</v>
      </c>
      <c r="C34" s="243">
        <f>IF('Vzdialenosti statov'!C34=0,0,(1+'Susedne staty'!C34+Jazyk!C34+Etnikum!C34)/('Vzdialenosti statov'!C34)^Parametre!$A$7)</f>
        <v>9.0242894821797644E-3</v>
      </c>
      <c r="D34" s="243">
        <f>IF('Vzdialenosti statov'!D34=0,0,(1+'Susedne staty'!D34+Jazyk!D34+Etnikum!D34)/('Vzdialenosti statov'!D34)^Parametre!$A$7)</f>
        <v>1.662887315420316E-2</v>
      </c>
      <c r="E34" s="243">
        <f>IF('Vzdialenosti statov'!E34=0,0,(1+'Susedne staty'!E34+Jazyk!E34+Etnikum!E34)/('Vzdialenosti statov'!E34)^Parametre!$A$7)</f>
        <v>0.14529761804346983</v>
      </c>
      <c r="F34" s="243">
        <f>IF('Vzdialenosti statov'!F34=0,0,(1+'Susedne staty'!F34+Jazyk!F34+Etnikum!F34)/('Vzdialenosti statov'!F34)^Parametre!$A$7)</f>
        <v>1.5445714817107405E-2</v>
      </c>
      <c r="G34" s="243">
        <f>IF('Vzdialenosti statov'!G34=0,0,(1+'Susedne staty'!G34+Jazyk!G34+Etnikum!G34)/('Vzdialenosti statov'!G34)^Parametre!$A$7)</f>
        <v>2.6064478826206092E-2</v>
      </c>
      <c r="H34" s="243">
        <f>IF('Vzdialenosti statov'!H34=0,0,(1+'Susedne staty'!H34+Jazyk!H34+Etnikum!H34)/('Vzdialenosti statov'!H34)^Parametre!$A$7)</f>
        <v>0.10187124277134103</v>
      </c>
      <c r="I34" s="243">
        <f>IF('Vzdialenosti statov'!I34=0,0,(1+'Susedne staty'!I34+Jazyk!I34+Etnikum!I34)/('Vzdialenosti statov'!I34)^Parametre!$A$7)</f>
        <v>8.9394959191838892E-3</v>
      </c>
      <c r="J34" s="243">
        <f>IF('Vzdialenosti statov'!J34=0,0,(1+'Susedne staty'!J34+Jazyk!J34+Etnikum!J34)/('Vzdialenosti statov'!J34)^Parametre!$A$7)</f>
        <v>1.1765894745622328E-2</v>
      </c>
      <c r="K34" s="243">
        <f>IF('Vzdialenosti statov'!K34=0,0,(1+'Susedne staty'!K34+Jazyk!K34+Etnikum!K34)/('Vzdialenosti statov'!K34)^Parametre!$A$7)</f>
        <v>9.4218164634666632E-2</v>
      </c>
      <c r="L34" s="243">
        <f>IF('Vzdialenosti statov'!L34=0,0,(1+'Susedne staty'!L34+Jazyk!L34+Etnikum!L34)/('Vzdialenosti statov'!L34)^Parametre!$A$7)</f>
        <v>2.8394542616330839E-2</v>
      </c>
      <c r="M34" s="243">
        <f>IF('Vzdialenosti statov'!M34=0,0,(1+'Susedne staty'!M34+Jazyk!M34+Etnikum!M34)/('Vzdialenosti statov'!M34)^Parametre!$A$7)</f>
        <v>3.2146531242102483E-2</v>
      </c>
      <c r="N34" s="243">
        <f>IF('Vzdialenosti statov'!N34=0,0,(1+'Susedne staty'!N34+Jazyk!N34+Etnikum!N34)/('Vzdialenosti statov'!N34)^Parametre!$A$7)</f>
        <v>7.0023015095625279E-2</v>
      </c>
      <c r="O34" s="243">
        <f>IF('Vzdialenosti statov'!O34=0,0,(1+'Susedne staty'!O34+Jazyk!O34+Etnikum!O34)/('Vzdialenosti statov'!O34)^Parametre!$A$7)</f>
        <v>2.4926110128508868E-2</v>
      </c>
      <c r="P34" s="243">
        <f>IF('Vzdialenosti statov'!P34=0,0,(1+'Susedne staty'!P34+Jazyk!P34+Etnikum!P34)/('Vzdialenosti statov'!P34)^Parametre!$A$7)</f>
        <v>0.15558667600311218</v>
      </c>
      <c r="Q34" s="243">
        <f>IF('Vzdialenosti statov'!Q34=0,0,(1+'Susedne staty'!Q34+Jazyk!Q34+Etnikum!Q34)/('Vzdialenosti statov'!Q34)^Parametre!$A$7)</f>
        <v>3.6260455850170799E-2</v>
      </c>
      <c r="R34" s="243">
        <f>IF('Vzdialenosti statov'!R34=0,0,(1+'Susedne staty'!R34+Jazyk!R34+Etnikum!R34)/('Vzdialenosti statov'!R34)^Parametre!$A$7)</f>
        <v>1.8254903636688885E-2</v>
      </c>
      <c r="S34" s="243">
        <f>IF('Vzdialenosti statov'!S34=0,0,(1+'Susedne staty'!S34+Jazyk!S34+Etnikum!S34)/('Vzdialenosti statov'!S34)^Parametre!$A$7)</f>
        <v>1.5685951265542109E-2</v>
      </c>
      <c r="T34" s="243">
        <f>IF('Vzdialenosti statov'!T34=0,0,(1+'Susedne staty'!T34+Jazyk!T34+Etnikum!T34)/('Vzdialenosti statov'!T34)^Parametre!$A$7)</f>
        <v>4.1733215939713776E-2</v>
      </c>
      <c r="U34" s="243">
        <f>IF('Vzdialenosti statov'!U34=0,0,(1+'Susedne staty'!U34+Jazyk!U34+Etnikum!U34)/('Vzdialenosti statov'!U34)^Parametre!$A$7)</f>
        <v>2.6195608894247144E-2</v>
      </c>
      <c r="V34" s="243">
        <f>IF('Vzdialenosti statov'!V34=0,0,(1+'Susedne staty'!V34+Jazyk!V34+Etnikum!V34)/('Vzdialenosti statov'!V34)^Parametre!$A$7)</f>
        <v>1.8250332746521949E-2</v>
      </c>
      <c r="W34" s="243">
        <f>IF('Vzdialenosti statov'!W34=0,0,(1+'Susedne staty'!W34+Jazyk!W34+Etnikum!W34)/('Vzdialenosti statov'!W34)^Parametre!$A$7)</f>
        <v>1.0512939957361913E-2</v>
      </c>
      <c r="X34" s="243">
        <f>IF('Vzdialenosti statov'!X34=0,0,(1+'Susedne staty'!X34+Jazyk!X34+Etnikum!X34)/('Vzdialenosti statov'!X34)^Parametre!$A$7)</f>
        <v>1.5664884386568087E-2</v>
      </c>
      <c r="Y34" s="243">
        <f>IF('Vzdialenosti statov'!Y34=0,0,(1+'Susedne staty'!Y34+Jazyk!Y34+Etnikum!Y34)/('Vzdialenosti statov'!Y34)^Parametre!$A$7)</f>
        <v>2.4342521559764217E-2</v>
      </c>
      <c r="Z34" s="243">
        <f>IF('Vzdialenosti statov'!Z34=0,0,(1+'Susedne staty'!Z34+Jazyk!Z34+Etnikum!Z34)/('Vzdialenosti statov'!Z34)^Parametre!$A$7)</f>
        <v>1.8973438281116976E-2</v>
      </c>
      <c r="AA34" s="243">
        <f>IF('Vzdialenosti statov'!AA34=0,0,(1+'Susedne staty'!AA34+Jazyk!AA34+Etnikum!AA34)/('Vzdialenosti statov'!AA34)^Parametre!$A$7)</f>
        <v>1.0802594809724618E-2</v>
      </c>
      <c r="AB34" s="243">
        <f>IF('Vzdialenosti statov'!AB34=0,0,(1+'Susedne staty'!AB34+Jazyk!AB34+Etnikum!AB34)/('Vzdialenosti statov'!AB34)^Parametre!$A$7)</f>
        <v>1.1151903936806967E-2</v>
      </c>
      <c r="AC34" s="243">
        <f>IF('Vzdialenosti statov'!AC34=0,0,(1+'Susedne staty'!AC34+Jazyk!AC34+Etnikum!AC34)/('Vzdialenosti statov'!AC34)^Parametre!$A$7)</f>
        <v>1.0055295276985234E-2</v>
      </c>
      <c r="AD34" s="243">
        <f>IF('Vzdialenosti statov'!AD34=0,0,(1+'Susedne staty'!AD34+Jazyk!AD34+Etnikum!AD34)/('Vzdialenosti statov'!AD34)^Parametre!$A$7)</f>
        <v>2.9903685814561227E-2</v>
      </c>
      <c r="AE34" s="243">
        <f>IF('Vzdialenosti statov'!AE34=0,0,(1+'Susedne staty'!AE34+Jazyk!AE34+Etnikum!AE34)/('Vzdialenosti statov'!AE34)^Parametre!$A$7)</f>
        <v>0.18966359513907324</v>
      </c>
      <c r="AF34" s="243">
        <f>IF('Vzdialenosti statov'!AF34=0,0,(1+'Susedne staty'!AF34+Jazyk!AF34+Etnikum!AF34)/('Vzdialenosti statov'!AF34)^Parametre!$A$7)</f>
        <v>5.3245415567409263E-2</v>
      </c>
      <c r="AG34" s="243">
        <f>IF('Vzdialenosti statov'!AG34=0,0,(1+'Susedne staty'!AG34+Jazyk!AG34+Etnikum!AG34)/('Vzdialenosti statov'!AG34)^Parametre!$A$7)</f>
        <v>1.0288463327242694E-2</v>
      </c>
      <c r="AH34" s="243">
        <f>IF('Vzdialenosti statov'!AH34=0,0,(1+'Susedne staty'!AH34+Jazyk!AH34+Etnikum!AH34)/('Vzdialenosti statov'!AH34)^Parametre!$A$7)</f>
        <v>0</v>
      </c>
      <c r="AI34" s="243">
        <f>IF('Vzdialenosti statov'!AI34=0,0,(1+'Susedne staty'!AI34+Jazyk!AI34+Etnikum!AI34)/('Vzdialenosti statov'!AI34)^Parametre!$A$7)</f>
        <v>3.8723080745577683E-2</v>
      </c>
      <c r="AJ34" s="243">
        <f>IF('Vzdialenosti statov'!AJ34=0,0,(1+'Susedne staty'!AJ34+Jazyk!AJ34+Etnikum!AJ34)/('Vzdialenosti statov'!AJ34)^Parametre!$A$7)</f>
        <v>1.1069218459275481E-2</v>
      </c>
      <c r="AK34" s="243">
        <f>IF('Vzdialenosti statov'!AK34=0,0,(1+'Susedne staty'!AK34+Jazyk!AK34+Etnikum!AK34)/('Vzdialenosti statov'!AK34)^Parametre!$A$7)</f>
        <v>0.10150364692914367</v>
      </c>
      <c r="AL34" s="243">
        <f>IF('Vzdialenosti statov'!AL34=0,0,(1+'Susedne staty'!AL34+Jazyk!AL34+Etnikum!AL34)/('Vzdialenosti statov'!AL34)^Parametre!$A$7)</f>
        <v>2.2640026476168043E-2</v>
      </c>
      <c r="AM34" s="243">
        <f>IF('Vzdialenosti statov'!AM34=0,0,(1+'Susedne staty'!AM34+Jazyk!AM34+Etnikum!AM34)/('Vzdialenosti statov'!AM34)^Parametre!$A$7)</f>
        <v>0.15611316226824595</v>
      </c>
      <c r="AN34" s="243">
        <f>IF('Vzdialenosti statov'!AN34=0,0,(1+'Susedne staty'!AN34+Jazyk!AN34+Etnikum!AN34)/('Vzdialenosti statov'!AN34)^Parametre!$A$7)</f>
        <v>2.8713353740827154E-2</v>
      </c>
      <c r="AO34" s="243">
        <f>IF('Vzdialenosti statov'!AO34=0,0,(1+'Susedne staty'!AO34+Jazyk!AO34+Etnikum!AO34)/('Vzdialenosti statov'!AO34)^Parametre!$A$7)</f>
        <v>1.3582606840345233E-2</v>
      </c>
      <c r="AP34" s="243">
        <f>IF('Vzdialenosti statov'!AP34=0,0,(1+'Susedne staty'!AP34+Jazyk!AP34+Etnikum!AP34)/('Vzdialenosti statov'!AP34)^Parametre!$A$7)</f>
        <v>3.7338654719748801E-2</v>
      </c>
      <c r="AQ34" s="243">
        <f>IF('Vzdialenosti statov'!AQ34=0,0,(1+'Susedne staty'!AQ34+Jazyk!AQ34+Etnikum!AQ34)/('Vzdialenosti statov'!AQ34)^Parametre!$A$7)</f>
        <v>3.9238019531034354E-2</v>
      </c>
      <c r="AR34" s="243">
        <f>IF('Vzdialenosti statov'!AR34=0,0,(1+'Susedne staty'!AR34+Jazyk!AR34+Etnikum!AR34)/('Vzdialenosti statov'!AR34)^Parametre!$A$7)</f>
        <v>4.6671709788567453E-2</v>
      </c>
      <c r="AS34" s="243">
        <f>IF('Vzdialenosti statov'!AS34=0,0,(1+'Susedne staty'!AS34+Jazyk!AS34+Etnikum!AS34)/('Vzdialenosti statov'!AS34)^Parametre!$A$7)</f>
        <v>2.2557377700986102E-2</v>
      </c>
      <c r="AT34" s="243">
        <f>IF('Vzdialenosti statov'!AT34=0,0,(1+'Susedne staty'!AT34+Jazyk!AT34+Etnikum!AT34)/('Vzdialenosti statov'!AT34)^Parametre!$A$7)</f>
        <v>2.9885652110448486E-2</v>
      </c>
      <c r="AU34" s="243">
        <f>IF('Vzdialenosti statov'!AU34=0,0,(1+'Susedne staty'!AU34+Jazyk!AU34+Etnikum!AU34)/('Vzdialenosti statov'!AU34)^Parametre!$A$7)</f>
        <v>2.4881319238538851E-2</v>
      </c>
      <c r="AV34" s="243">
        <f>IF('Vzdialenosti statov'!AV34=0,0,(1+'Susedne staty'!AV34+Jazyk!AV34+Etnikum!AV34)/('Vzdialenosti statov'!AV34)^Parametre!$A$7)</f>
        <v>0.15500692168810509</v>
      </c>
      <c r="AW34" s="243">
        <f>IF('Vzdialenosti statov'!AW34=0,0,(1+'Susedne staty'!AW34+Jazyk!AW34+Etnikum!AW34)/('Vzdialenosti statov'!AW34)^Parametre!$A$7)</f>
        <v>3.7361570301469568E-2</v>
      </c>
      <c r="AX34" s="243">
        <f>IF('Vzdialenosti statov'!AX34=0,0,(1+'Susedne staty'!AX34+Jazyk!AX34+Etnikum!AX34)/('Vzdialenosti statov'!AX34)^Parametre!$A$7)</f>
        <v>3.0921837933639135E-2</v>
      </c>
      <c r="AY34" s="243">
        <f>IF('Vzdialenosti statov'!AY34=0,0,(1+'Susedne staty'!AY34+Jazyk!AY34+Etnikum!AY34)/('Vzdialenosti statov'!AY34)^Parametre!$A$7)</f>
        <v>3.0912397491869179E-2</v>
      </c>
      <c r="AZ34" s="243">
        <f>IF('Vzdialenosti statov'!AZ34=0,0,(1+'Susedne staty'!AZ34+Jazyk!AZ34+Etnikum!AZ34)/('Vzdialenosti statov'!AZ34)^Parametre!$A$7)</f>
        <v>2.5700402854402078E-2</v>
      </c>
      <c r="BB34" s="243">
        <f t="shared" si="0"/>
        <v>2.1614680524680763</v>
      </c>
    </row>
    <row r="35" spans="1:54" ht="14.25" customHeight="1" x14ac:dyDescent="0.25">
      <c r="A35" s="246" t="s">
        <v>38</v>
      </c>
      <c r="B35" s="243">
        <f>IF('Vzdialenosti statov'!B35=0,0,(1+'Susedne staty'!B35+Jazyk!B35+Etnikum!B35)/('Vzdialenosti statov'!B35)^Parametre!$A$7)</f>
        <v>2.0888346479728169E-2</v>
      </c>
      <c r="C35" s="243">
        <f>IF('Vzdialenosti statov'!C35=0,0,(1+'Susedne staty'!C35+Jazyk!C35+Etnikum!C35)/('Vzdialenosti statov'!C35)^Parametre!$A$7)</f>
        <v>8.8451841544021133E-3</v>
      </c>
      <c r="D35" s="243">
        <f>IF('Vzdialenosti statov'!D35=0,0,(1+'Susedne staty'!D35+Jazyk!D35+Etnikum!D35)/('Vzdialenosti statov'!D35)^Parametre!$A$7)</f>
        <v>1.0437919320778553E-2</v>
      </c>
      <c r="E35" s="243">
        <f>IF('Vzdialenosti statov'!E35=0,0,(1+'Susedne staty'!E35+Jazyk!E35+Etnikum!E35)/('Vzdialenosti statov'!E35)^Parametre!$A$7)</f>
        <v>3.7085294579188306E-2</v>
      </c>
      <c r="F35" s="243">
        <f>IF('Vzdialenosti statov'!F35=0,0,(1+'Susedne staty'!F35+Jazyk!F35+Etnikum!F35)/('Vzdialenosti statov'!F35)^Parametre!$A$7)</f>
        <v>1.0067369737928485E-2</v>
      </c>
      <c r="G35" s="243">
        <f>IF('Vzdialenosti statov'!G35=0,0,(1+'Susedne staty'!G35+Jazyk!G35+Etnikum!G35)/('Vzdialenosti statov'!G35)^Parametre!$A$7)</f>
        <v>2.0940307620906724E-2</v>
      </c>
      <c r="H35" s="243">
        <f>IF('Vzdialenosti statov'!H35=0,0,(1+'Susedne staty'!H35+Jazyk!H35+Etnikum!H35)/('Vzdialenosti statov'!H35)^Parametre!$A$7)</f>
        <v>2.8129089178987852E-2</v>
      </c>
      <c r="I35" s="243">
        <f>IF('Vzdialenosti statov'!I35=0,0,(1+'Susedne staty'!I35+Jazyk!I35+Etnikum!I35)/('Vzdialenosti statov'!I35)^Parametre!$A$7)</f>
        <v>8.8060895226974023E-3</v>
      </c>
      <c r="J35" s="243">
        <f>IF('Vzdialenosti statov'!J35=0,0,(1+'Susedne staty'!J35+Jazyk!J35+Etnikum!J35)/('Vzdialenosti statov'!J35)^Parametre!$A$7)</f>
        <v>1.2046654031275186E-2</v>
      </c>
      <c r="K35" s="243">
        <f>IF('Vzdialenosti statov'!K35=0,0,(1+'Susedne staty'!K35+Jazyk!K35+Etnikum!K35)/('Vzdialenosti statov'!K35)^Parametre!$A$7)</f>
        <v>9.208282707900857E-2</v>
      </c>
      <c r="L35" s="243">
        <f>IF('Vzdialenosti statov'!L35=0,0,(1+'Susedne staty'!L35+Jazyk!L35+Etnikum!L35)/('Vzdialenosti statov'!L35)^Parametre!$A$7)</f>
        <v>4.8588491526698377E-2</v>
      </c>
      <c r="M35" s="243">
        <f>IF('Vzdialenosti statov'!M35=0,0,(1+'Susedne staty'!M35+Jazyk!M35+Etnikum!M35)/('Vzdialenosti statov'!M35)^Parametre!$A$7)</f>
        <v>8.1684953618216635E-2</v>
      </c>
      <c r="N35" s="243">
        <f>IF('Vzdialenosti statov'!N35=0,0,(1+'Susedne staty'!N35+Jazyk!N35+Etnikum!N35)/('Vzdialenosti statov'!N35)^Parametre!$A$7)</f>
        <v>2.4726734156258649E-2</v>
      </c>
      <c r="O35" s="243">
        <f>IF('Vzdialenosti statov'!O35=0,0,(1+'Susedne staty'!O35+Jazyk!O35+Etnikum!O35)/('Vzdialenosti statov'!O35)^Parametre!$A$7)</f>
        <v>1.9788173447695536E-2</v>
      </c>
      <c r="P35" s="243">
        <f>IF('Vzdialenosti statov'!P35=0,0,(1+'Susedne staty'!P35+Jazyk!P35+Etnikum!P35)/('Vzdialenosti statov'!P35)^Parametre!$A$7)</f>
        <v>3.248757283450418E-2</v>
      </c>
      <c r="Q35" s="243">
        <f>IF('Vzdialenosti statov'!Q35=0,0,(1+'Susedne staty'!Q35+Jazyk!Q35+Etnikum!Q35)/('Vzdialenosti statov'!Q35)^Parametre!$A$7)</f>
        <v>2.3796576813564015E-2</v>
      </c>
      <c r="R35" s="243">
        <f>IF('Vzdialenosti statov'!R35=0,0,(1+'Susedne staty'!R35+Jazyk!R35+Etnikum!R35)/('Vzdialenosti statov'!R35)^Parametre!$A$7)</f>
        <v>1.4981968964012901E-2</v>
      </c>
      <c r="S35" s="243">
        <f>IF('Vzdialenosti statov'!S35=0,0,(1+'Susedne staty'!S35+Jazyk!S35+Etnikum!S35)/('Vzdialenosti statov'!S35)^Parametre!$A$7)</f>
        <v>1.4889065397048179E-2</v>
      </c>
      <c r="T35" s="243">
        <f>IF('Vzdialenosti statov'!T35=0,0,(1+'Susedne staty'!T35+Jazyk!T35+Etnikum!T35)/('Vzdialenosti statov'!T35)^Parametre!$A$7)</f>
        <v>3.4994378954410883E-2</v>
      </c>
      <c r="U35" s="243">
        <f>IF('Vzdialenosti statov'!U35=0,0,(1+'Susedne staty'!U35+Jazyk!U35+Etnikum!U35)/('Vzdialenosti statov'!U35)^Parametre!$A$7)</f>
        <v>5.2106661035256949E-2</v>
      </c>
      <c r="V35" s="243">
        <f>IF('Vzdialenosti statov'!V35=0,0,(1+'Susedne staty'!V35+Jazyk!V35+Etnikum!V35)/('Vzdialenosti statov'!V35)^Parametre!$A$7)</f>
        <v>1.6214761809018589E-2</v>
      </c>
      <c r="W35" s="243">
        <f>IF('Vzdialenosti statov'!W35=0,0,(1+'Susedne staty'!W35+Jazyk!W35+Etnikum!W35)/('Vzdialenosti statov'!W35)^Parametre!$A$7)</f>
        <v>1.0953441289368876E-2</v>
      </c>
      <c r="X35" s="243">
        <f>IF('Vzdialenosti statov'!X35=0,0,(1+'Susedne staty'!X35+Jazyk!X35+Etnikum!X35)/('Vzdialenosti statov'!X35)^Parametre!$A$7)</f>
        <v>1.2372278303489402E-2</v>
      </c>
      <c r="Y35" s="243">
        <f>IF('Vzdialenosti statov'!Y35=0,0,(1+'Susedne staty'!Y35+Jazyk!Y35+Etnikum!Y35)/('Vzdialenosti statov'!Y35)^Parametre!$A$7)</f>
        <v>1.6342871579449195E-2</v>
      </c>
      <c r="Z35" s="243">
        <f>IF('Vzdialenosti statov'!Z35=0,0,(1+'Susedne staty'!Z35+Jazyk!Z35+Etnikum!Z35)/('Vzdialenosti statov'!Z35)^Parametre!$A$7)</f>
        <v>1.4748433513432477E-2</v>
      </c>
      <c r="AA35" s="243">
        <f>IF('Vzdialenosti statov'!AA35=0,0,(1+'Susedne staty'!AA35+Jazyk!AA35+Etnikum!AA35)/('Vzdialenosti statov'!AA35)^Parametre!$A$7)</f>
        <v>1.1204328826439767E-2</v>
      </c>
      <c r="AB35" s="243">
        <f>IF('Vzdialenosti statov'!AB35=0,0,(1+'Susedne staty'!AB35+Jazyk!AB35+Etnikum!AB35)/('Vzdialenosti statov'!AB35)^Parametre!$A$7)</f>
        <v>1.1370546834281904E-2</v>
      </c>
      <c r="AC35" s="243">
        <f>IF('Vzdialenosti statov'!AC35=0,0,(1+'Susedne staty'!AC35+Jazyk!AC35+Etnikum!AC35)/('Vzdialenosti statov'!AC35)^Parametre!$A$7)</f>
        <v>3.0393452059216574E-2</v>
      </c>
      <c r="AD35" s="243">
        <f>IF('Vzdialenosti statov'!AD35=0,0,(1+'Susedne staty'!AD35+Jazyk!AD35+Etnikum!AD35)/('Vzdialenosti statov'!AD35)^Parametre!$A$7)</f>
        <v>3.1446696366708743E-2</v>
      </c>
      <c r="AE35" s="243">
        <f>IF('Vzdialenosti statov'!AE35=0,0,(1+'Susedne staty'!AE35+Jazyk!AE35+Etnikum!AE35)/('Vzdialenosti statov'!AE35)^Parametre!$A$7)</f>
        <v>3.6174639541915334E-2</v>
      </c>
      <c r="AF35" s="243">
        <f>IF('Vzdialenosti statov'!AF35=0,0,(1+'Susedne staty'!AF35+Jazyk!AF35+Etnikum!AF35)/('Vzdialenosti statov'!AF35)^Parametre!$A$7)</f>
        <v>3.701098451633647E-2</v>
      </c>
      <c r="AG35" s="243">
        <f>IF('Vzdialenosti statov'!AG35=0,0,(1+'Susedne staty'!AG35+Jazyk!AG35+Etnikum!AG35)/('Vzdialenosti statov'!AG35)^Parametre!$A$7)</f>
        <v>1.0654244146708456E-2</v>
      </c>
      <c r="AH35" s="243">
        <f>IF('Vzdialenosti statov'!AH35=0,0,(1+'Susedne staty'!AH35+Jazyk!AH35+Etnikum!AH35)/('Vzdialenosti statov'!AH35)^Parametre!$A$7)</f>
        <v>3.8723080745577683E-2</v>
      </c>
      <c r="AI35" s="243">
        <f>IF('Vzdialenosti statov'!AI35=0,0,(1+'Susedne staty'!AI35+Jazyk!AI35+Etnikum!AI35)/('Vzdialenosti statov'!AI35)^Parametre!$A$7)</f>
        <v>0</v>
      </c>
      <c r="AJ35" s="243">
        <f>IF('Vzdialenosti statov'!AJ35=0,0,(1+'Susedne staty'!AJ35+Jazyk!AJ35+Etnikum!AJ35)/('Vzdialenosti statov'!AJ35)^Parametre!$A$7)</f>
        <v>9.4094632281694398E-3</v>
      </c>
      <c r="AK35" s="243">
        <f>IF('Vzdialenosti statov'!AK35=0,0,(1+'Susedne staty'!AK35+Jazyk!AK35+Etnikum!AK35)/('Vzdialenosti statov'!AK35)^Parametre!$A$7)</f>
        <v>4.4141901219798337E-2</v>
      </c>
      <c r="AL35" s="243">
        <f>IF('Vzdialenosti statov'!AL35=0,0,(1+'Susedne staty'!AL35+Jazyk!AL35+Etnikum!AL35)/('Vzdialenosti statov'!AL35)^Parametre!$A$7)</f>
        <v>1.9564002999980446E-2</v>
      </c>
      <c r="AM35" s="243">
        <f>IF('Vzdialenosti statov'!AM35=0,0,(1+'Susedne staty'!AM35+Jazyk!AM35+Etnikum!AM35)/('Vzdialenosti statov'!AM35)^Parametre!$A$7)</f>
        <v>3.2352167420390515E-2</v>
      </c>
      <c r="AN35" s="243">
        <f>IF('Vzdialenosti statov'!AN35=0,0,(1+'Susedne staty'!AN35+Jazyk!AN35+Etnikum!AN35)/('Vzdialenosti statov'!AN35)^Parametre!$A$7)</f>
        <v>2.2694006314965792E-2</v>
      </c>
      <c r="AO35" s="243">
        <f>IF('Vzdialenosti statov'!AO35=0,0,(1+'Susedne staty'!AO35+Jazyk!AO35+Etnikum!AO35)/('Vzdialenosti statov'!AO35)^Parametre!$A$7)</f>
        <v>2.9080735977425342E-2</v>
      </c>
      <c r="AP35" s="243">
        <f>IF('Vzdialenosti statov'!AP35=0,0,(1+'Susedne staty'!AP35+Jazyk!AP35+Etnikum!AP35)/('Vzdialenosti statov'!AP35)^Parametre!$A$7)</f>
        <v>2.5870904957821111E-2</v>
      </c>
      <c r="AQ35" s="243">
        <f>IF('Vzdialenosti statov'!AQ35=0,0,(1+'Susedne staty'!AQ35+Jazyk!AQ35+Etnikum!AQ35)/('Vzdialenosti statov'!AQ35)^Parametre!$A$7)</f>
        <v>2.4630616584526262E-2</v>
      </c>
      <c r="AR35" s="243">
        <f>IF('Vzdialenosti statov'!AR35=0,0,(1+'Susedne staty'!AR35+Jazyk!AR35+Etnikum!AR35)/('Vzdialenosti statov'!AR35)^Parametre!$A$7)</f>
        <v>4.1656022598570881E-2</v>
      </c>
      <c r="AS35" s="243">
        <f>IF('Vzdialenosti statov'!AS35=0,0,(1+'Susedne staty'!AS35+Jazyk!AS35+Etnikum!AS35)/('Vzdialenosti statov'!AS35)^Parametre!$A$7)</f>
        <v>2.0643367418471188E-2</v>
      </c>
      <c r="AT35" s="243">
        <f>IF('Vzdialenosti statov'!AT35=0,0,(1+'Susedne staty'!AT35+Jazyk!AT35+Etnikum!AT35)/('Vzdialenosti statov'!AT35)^Parametre!$A$7)</f>
        <v>2.2299329516069912E-2</v>
      </c>
      <c r="AU35" s="243">
        <f>IF('Vzdialenosti statov'!AU35=0,0,(1+'Susedne staty'!AU35+Jazyk!AU35+Etnikum!AU35)/('Vzdialenosti statov'!AU35)^Parametre!$A$7)</f>
        <v>2.0507395736539289E-2</v>
      </c>
      <c r="AV35" s="243">
        <f>IF('Vzdialenosti statov'!AV35=0,0,(1+'Susedne staty'!AV35+Jazyk!AV35+Etnikum!AV35)/('Vzdialenosti statov'!AV35)^Parametre!$A$7)</f>
        <v>3.2080296096853311E-2</v>
      </c>
      <c r="AW35" s="243">
        <f>IF('Vzdialenosti statov'!AW35=0,0,(1+'Susedne staty'!AW35+Jazyk!AW35+Etnikum!AW35)/('Vzdialenosti statov'!AW35)^Parametre!$A$7)</f>
        <v>0.10552657229828181</v>
      </c>
      <c r="AX35" s="243">
        <f>IF('Vzdialenosti statov'!AX35=0,0,(1+'Susedne staty'!AX35+Jazyk!AX35+Etnikum!AX35)/('Vzdialenosti statov'!AX35)^Parametre!$A$7)</f>
        <v>2.1890696810795706E-2</v>
      </c>
      <c r="AY35" s="243">
        <f>IF('Vzdialenosti statov'!AY35=0,0,(1+'Susedne staty'!AY35+Jazyk!AY35+Etnikum!AY35)/('Vzdialenosti statov'!AY35)^Parametre!$A$7)</f>
        <v>1.8178032737740817E-2</v>
      </c>
      <c r="AZ35" s="243">
        <f>IF('Vzdialenosti statov'!AZ35=0,0,(1+'Susedne staty'!AZ35+Jazyk!AZ35+Etnikum!AZ35)/('Vzdialenosti statov'!AZ35)^Parametre!$A$7)</f>
        <v>2.2517383092813065E-2</v>
      </c>
      <c r="BB35" s="243">
        <f t="shared" si="0"/>
        <v>1.3880263129937249</v>
      </c>
    </row>
    <row r="36" spans="1:54" ht="14.25" customHeight="1" x14ac:dyDescent="0.25">
      <c r="A36" s="246" t="s">
        <v>39</v>
      </c>
      <c r="B36" s="243">
        <f>IF('Vzdialenosti statov'!B36=0,0,(1+'Susedne staty'!B36+Jazyk!B36+Etnikum!B36)/('Vzdialenosti statov'!B36)^Parametre!$A$7)</f>
        <v>7.4742026975949394E-3</v>
      </c>
      <c r="C36" s="243">
        <f>IF('Vzdialenosti statov'!C36=0,0,(1+'Susedne staty'!C36+Jazyk!C36+Etnikum!C36)/('Vzdialenosti statov'!C36)^Parametre!$A$7)</f>
        <v>1.0322237278050973E-2</v>
      </c>
      <c r="D36" s="243">
        <f>IF('Vzdialenosti statov'!D36=0,0,(1+'Susedne staty'!D36+Jazyk!D36+Etnikum!D36)/('Vzdialenosti statov'!D36)^Parametre!$A$7)</f>
        <v>3.1018341100643457E-2</v>
      </c>
      <c r="E36" s="243">
        <f>IF('Vzdialenosti statov'!E36=0,0,(1+'Susedne staty'!E36+Jazyk!E36+Etnikum!E36)/('Vzdialenosti statov'!E36)^Parametre!$A$7)</f>
        <v>1.0964721864010327E-2</v>
      </c>
      <c r="F36" s="243">
        <f>IF('Vzdialenosti statov'!F36=0,0,(1+'Susedne staty'!F36+Jazyk!F36+Etnikum!F36)/('Vzdialenosti statov'!F36)^Parametre!$A$7)</f>
        <v>9.0461627531492495E-3</v>
      </c>
      <c r="G36" s="243">
        <f>IF('Vzdialenosti statov'!G36=0,0,(1+'Susedne staty'!G36+Jazyk!G36+Etnikum!G36)/('Vzdialenosti statov'!G36)^Parametre!$A$7)</f>
        <v>7.5627172282874931E-3</v>
      </c>
      <c r="H36" s="243">
        <f>IF('Vzdialenosti statov'!H36=0,0,(1+'Susedne staty'!H36+Jazyk!H36+Etnikum!H36)/('Vzdialenosti statov'!H36)^Parametre!$A$7)</f>
        <v>7.4259577816468978E-3</v>
      </c>
      <c r="I36" s="243">
        <f>IF('Vzdialenosti statov'!I36=0,0,(1+'Susedne staty'!I36+Jazyk!I36+Etnikum!I36)/('Vzdialenosti statov'!I36)^Parametre!$A$7)</f>
        <v>1.0462197286226238E-2</v>
      </c>
      <c r="J36" s="243">
        <f>IF('Vzdialenosti statov'!J36=0,0,(1+'Susedne staty'!J36+Jazyk!J36+Etnikum!J36)/('Vzdialenosti statov'!J36)^Parametre!$A$7)</f>
        <v>1.4194823651274798E-2</v>
      </c>
      <c r="K36" s="243">
        <f>IF('Vzdialenosti statov'!K36=0,0,(1+'Susedne staty'!K36+Jazyk!K36+Etnikum!K36)/('Vzdialenosti statov'!K36)^Parametre!$A$7)</f>
        <v>9.3156613288857323E-3</v>
      </c>
      <c r="L36" s="243">
        <f>IF('Vzdialenosti statov'!L36=0,0,(1+'Susedne staty'!L36+Jazyk!L36+Etnikum!L36)/('Vzdialenosti statov'!L36)^Parametre!$A$7)</f>
        <v>7.6397716437320521E-3</v>
      </c>
      <c r="M36" s="243">
        <f>IF('Vzdialenosti statov'!M36=0,0,(1+'Susedne staty'!M36+Jazyk!M36+Etnikum!M36)/('Vzdialenosti statov'!M36)^Parametre!$A$7)</f>
        <v>9.6147076272613801E-3</v>
      </c>
      <c r="N36" s="243">
        <f>IF('Vzdialenosti statov'!N36=0,0,(1+'Susedne staty'!N36+Jazyk!N36+Etnikum!N36)/('Vzdialenosti statov'!N36)^Parametre!$A$7)</f>
        <v>7.220918696612756E-3</v>
      </c>
      <c r="O36" s="243">
        <f>IF('Vzdialenosti statov'!O36=0,0,(1+'Susedne staty'!O36+Jazyk!O36+Etnikum!O36)/('Vzdialenosti statov'!O36)^Parametre!$A$7)</f>
        <v>7.5123593116539801E-3</v>
      </c>
      <c r="P36" s="243">
        <f>IF('Vzdialenosti statov'!P36=0,0,(1+'Susedne staty'!P36+Jazyk!P36+Etnikum!P36)/('Vzdialenosti statov'!P36)^Parametre!$A$7)</f>
        <v>1.2853637723524616E-2</v>
      </c>
      <c r="Q36" s="243">
        <f>IF('Vzdialenosti statov'!Q36=0,0,(1+'Susedne staty'!Q36+Jazyk!Q36+Etnikum!Q36)/('Vzdialenosti statov'!Q36)^Parametre!$A$7)</f>
        <v>7.3916735005722638E-3</v>
      </c>
      <c r="R36" s="243">
        <f>IF('Vzdialenosti statov'!R36=0,0,(1+'Susedne staty'!R36+Jazyk!R36+Etnikum!R36)/('Vzdialenosti statov'!R36)^Parametre!$A$7)</f>
        <v>2.2850058161743764E-2</v>
      </c>
      <c r="S36" s="243">
        <f>IF('Vzdialenosti statov'!S36=0,0,(1+'Susedne staty'!S36+Jazyk!S36+Etnikum!S36)/('Vzdialenosti statov'!S36)^Parametre!$A$7)</f>
        <v>8.224248770439235E-3</v>
      </c>
      <c r="T36" s="243">
        <f>IF('Vzdialenosti statov'!T36=0,0,(1+'Susedne staty'!T36+Jazyk!T36+Etnikum!T36)/('Vzdialenosti statov'!T36)^Parametre!$A$7)</f>
        <v>1.4663426537723697E-2</v>
      </c>
      <c r="U36" s="243">
        <f>IF('Vzdialenosti statov'!U36=0,0,(1+'Susedne staty'!U36+Jazyk!U36+Etnikum!U36)/('Vzdialenosti statov'!U36)^Parametre!$A$7)</f>
        <v>9.5323522643016422E-3</v>
      </c>
      <c r="V36" s="243">
        <f>IF('Vzdialenosti statov'!V36=0,0,(1+'Susedne staty'!V36+Jazyk!V36+Etnikum!V36)/('Vzdialenosti statov'!V36)^Parametre!$A$7)</f>
        <v>7.8348904102750194E-3</v>
      </c>
      <c r="W36" s="243">
        <f>IF('Vzdialenosti statov'!W36=0,0,(1+'Susedne staty'!W36+Jazyk!W36+Etnikum!W36)/('Vzdialenosti statov'!W36)^Parametre!$A$7)</f>
        <v>1.0340802710982521E-2</v>
      </c>
      <c r="X36" s="243">
        <f>IF('Vzdialenosti statov'!X36=0,0,(1+'Susedne staty'!X36+Jazyk!X36+Etnikum!X36)/('Vzdialenosti statov'!X36)^Parametre!$A$7)</f>
        <v>1.8600836823040225E-2</v>
      </c>
      <c r="Y36" s="243">
        <f>IF('Vzdialenosti statov'!Y36=0,0,(1+'Susedne staty'!Y36+Jazyk!Y36+Etnikum!Y36)/('Vzdialenosti statov'!Y36)^Parametre!$A$7)</f>
        <v>1.7498395416027171E-2</v>
      </c>
      <c r="Z36" s="243">
        <f>IF('Vzdialenosti statov'!Z36=0,0,(1+'Susedne staty'!Z36+Jazyk!Z36+Etnikum!Z36)/('Vzdialenosti statov'!Z36)^Parametre!$A$7)</f>
        <v>1.7065374443524822E-2</v>
      </c>
      <c r="AA36" s="243">
        <f>IF('Vzdialenosti statov'!AA36=0,0,(1+'Susedne staty'!AA36+Jazyk!AA36+Etnikum!AA36)/('Vzdialenosti statov'!AA36)^Parametre!$A$7)</f>
        <v>1.0101850153067053E-2</v>
      </c>
      <c r="AB36" s="243">
        <f>IF('Vzdialenosti statov'!AB36=0,0,(1+'Susedne staty'!AB36+Jazyk!AB36+Etnikum!AB36)/('Vzdialenosti statov'!AB36)^Parametre!$A$7)</f>
        <v>8.7778756137070063E-3</v>
      </c>
      <c r="AC36" s="243">
        <f>IF('Vzdialenosti statov'!AC36=0,0,(1+'Susedne staty'!AC36+Jazyk!AC36+Etnikum!AC36)/('Vzdialenosti statov'!AC36)^Parametre!$A$7)</f>
        <v>7.587725170911293E-3</v>
      </c>
      <c r="AD36" s="243">
        <f>IF('Vzdialenosti statov'!AD36=0,0,(1+'Susedne staty'!AD36+Jazyk!AD36+Etnikum!AD36)/('Vzdialenosti statov'!AD36)^Parametre!$A$7)</f>
        <v>7.614854352962698E-3</v>
      </c>
      <c r="AE36" s="243">
        <f>IF('Vzdialenosti statov'!AE36=0,0,(1+'Susedne staty'!AE36+Jazyk!AE36+Etnikum!AE36)/('Vzdialenosti statov'!AE36)^Parametre!$A$7)</f>
        <v>1.0971277902873741E-2</v>
      </c>
      <c r="AF36" s="243">
        <f>IF('Vzdialenosti statov'!AF36=0,0,(1+'Susedne staty'!AF36+Jazyk!AF36+Etnikum!AF36)/('Vzdialenosti statov'!AF36)^Parametre!$A$7)</f>
        <v>7.4666088560906632E-3</v>
      </c>
      <c r="AG36" s="243">
        <f>IF('Vzdialenosti statov'!AG36=0,0,(1+'Susedne staty'!AG36+Jazyk!AG36+Etnikum!AG36)/('Vzdialenosti statov'!AG36)^Parametre!$A$7)</f>
        <v>9.4857151548381376E-3</v>
      </c>
      <c r="AH36" s="243">
        <f>IF('Vzdialenosti statov'!AH36=0,0,(1+'Susedne staty'!AH36+Jazyk!AH36+Etnikum!AH36)/('Vzdialenosti statov'!AH36)^Parametre!$A$7)</f>
        <v>1.1069218459275481E-2</v>
      </c>
      <c r="AI36" s="243">
        <f>IF('Vzdialenosti statov'!AI36=0,0,(1+'Susedne staty'!AI36+Jazyk!AI36+Etnikum!AI36)/('Vzdialenosti statov'!AI36)^Parametre!$A$7)</f>
        <v>9.4094632281694398E-3</v>
      </c>
      <c r="AJ36" s="243">
        <f>IF('Vzdialenosti statov'!AJ36=0,0,(1+'Susedne staty'!AJ36+Jazyk!AJ36+Etnikum!AJ36)/('Vzdialenosti statov'!AJ36)^Parametre!$A$7)</f>
        <v>0</v>
      </c>
      <c r="AK36" s="243">
        <f>IF('Vzdialenosti statov'!AK36=0,0,(1+'Susedne staty'!AK36+Jazyk!AK36+Etnikum!AK36)/('Vzdialenosti statov'!AK36)^Parametre!$A$7)</f>
        <v>7.4945758898733138E-3</v>
      </c>
      <c r="AL36" s="243">
        <f>IF('Vzdialenosti statov'!AL36=0,0,(1+'Susedne staty'!AL36+Jazyk!AL36+Etnikum!AL36)/('Vzdialenosti statov'!AL36)^Parametre!$A$7)</f>
        <v>7.1244247287116629E-3</v>
      </c>
      <c r="AM36" s="243">
        <f>IF('Vzdialenosti statov'!AM36=0,0,(1+'Susedne staty'!AM36+Jazyk!AM36+Etnikum!AM36)/('Vzdialenosti statov'!AM36)^Parametre!$A$7)</f>
        <v>1.1091574282648746E-2</v>
      </c>
      <c r="AN36" s="243">
        <f>IF('Vzdialenosti statov'!AN36=0,0,(1+'Susedne staty'!AN36+Jazyk!AN36+Etnikum!AN36)/('Vzdialenosti statov'!AN36)^Parametre!$A$7)</f>
        <v>7.5513496145543776E-3</v>
      </c>
      <c r="AO36" s="243">
        <f>IF('Vzdialenosti statov'!AO36=0,0,(1+'Susedne staty'!AO36+Jazyk!AO36+Etnikum!AO36)/('Vzdialenosti statov'!AO36)^Parametre!$A$7)</f>
        <v>8.7777741637196528E-3</v>
      </c>
      <c r="AP36" s="243">
        <f>IF('Vzdialenosti statov'!AP36=0,0,(1+'Susedne staty'!AP36+Jazyk!AP36+Etnikum!AP36)/('Vzdialenosti statov'!AP36)^Parametre!$A$7)</f>
        <v>7.4772045059330839E-3</v>
      </c>
      <c r="AQ36" s="243">
        <f>IF('Vzdialenosti statov'!AQ36=0,0,(1+'Susedne staty'!AQ36+Jazyk!AQ36+Etnikum!AQ36)/('Vzdialenosti statov'!AQ36)^Parametre!$A$7)</f>
        <v>7.3928772904082998E-3</v>
      </c>
      <c r="AR36" s="243">
        <f>IF('Vzdialenosti statov'!AR36=0,0,(1+'Susedne staty'!AR36+Jazyk!AR36+Etnikum!AR36)/('Vzdialenosti statov'!AR36)^Parametre!$A$7)</f>
        <v>1.8430399776101152E-2</v>
      </c>
      <c r="AS36" s="243">
        <f>IF('Vzdialenosti statov'!AS36=0,0,(1+'Susedne staty'!AS36+Jazyk!AS36+Etnikum!AS36)/('Vzdialenosti statov'!AS36)^Parametre!$A$7)</f>
        <v>1.7853307597535228E-2</v>
      </c>
      <c r="AT36" s="243">
        <f>IF('Vzdialenosti statov'!AT36=0,0,(1+'Susedne staty'!AT36+Jazyk!AT36+Etnikum!AT36)/('Vzdialenosti statov'!AT36)^Parametre!$A$7)</f>
        <v>7.4841871812526134E-3</v>
      </c>
      <c r="AU36" s="243">
        <f>IF('Vzdialenosti statov'!AU36=0,0,(1+'Susedne staty'!AU36+Jazyk!AU36+Etnikum!AU36)/('Vzdialenosti statov'!AU36)^Parametre!$A$7)</f>
        <v>7.0907346480902824E-3</v>
      </c>
      <c r="AV36" s="243">
        <f>IF('Vzdialenosti statov'!AV36=0,0,(1+'Susedne staty'!AV36+Jazyk!AV36+Etnikum!AV36)/('Vzdialenosti statov'!AV36)^Parametre!$A$7)</f>
        <v>1.0951285955786354E-2</v>
      </c>
      <c r="AW36" s="243">
        <f>IF('Vzdialenosti statov'!AW36=0,0,(1+'Susedne staty'!AW36+Jazyk!AW36+Etnikum!AW36)/('Vzdialenosti statov'!AW36)^Parametre!$A$7)</f>
        <v>9.4963365034281023E-3</v>
      </c>
      <c r="AX36" s="243">
        <f>IF('Vzdialenosti statov'!AX36=0,0,(1+'Susedne staty'!AX36+Jazyk!AX36+Etnikum!AX36)/('Vzdialenosti statov'!AX36)^Parametre!$A$7)</f>
        <v>7.3446505620879364E-3</v>
      </c>
      <c r="AY36" s="243">
        <f>IF('Vzdialenosti statov'!AY36=0,0,(1+'Susedne staty'!AY36+Jazyk!AY36+Etnikum!AY36)/('Vzdialenosti statov'!AY36)^Parametre!$A$7)</f>
        <v>7.7621950008184377E-3</v>
      </c>
      <c r="AZ36" s="243">
        <f>IF('Vzdialenosti statov'!AZ36=0,0,(1+'Susedne staty'!AZ36+Jazyk!AZ36+Etnikum!AZ36)/('Vzdialenosti statov'!AZ36)^Parametre!$A$7)</f>
        <v>7.6568937697515079E-3</v>
      </c>
      <c r="BB36" s="243">
        <f t="shared" si="0"/>
        <v>0.53009483737378149</v>
      </c>
    </row>
    <row r="37" spans="1:54" ht="14.25" customHeight="1" x14ac:dyDescent="0.25">
      <c r="A37" s="246" t="s">
        <v>40</v>
      </c>
      <c r="B37" s="243">
        <f>IF('Vzdialenosti statov'!B37=0,0,(1+'Susedne staty'!B37+Jazyk!B37+Etnikum!B37)/('Vzdialenosti statov'!B37)^Parametre!$A$7)</f>
        <v>2.8872325914871808E-2</v>
      </c>
      <c r="C37" s="243">
        <f>IF('Vzdialenosti statov'!C37=0,0,(1+'Susedne staty'!C37+Jazyk!C37+Etnikum!C37)/('Vzdialenosti statov'!C37)^Parametre!$A$7)</f>
        <v>8.8297923069775384E-3</v>
      </c>
      <c r="D37" s="243">
        <f>IF('Vzdialenosti statov'!D37=0,0,(1+'Susedne staty'!D37+Jazyk!D37+Etnikum!D37)/('Vzdialenosti statov'!D37)^Parametre!$A$7)</f>
        <v>8.4943067831289212E-3</v>
      </c>
      <c r="E37" s="243">
        <f>IF('Vzdialenosti statov'!E37=0,0,(1+'Susedne staty'!E37+Jazyk!E37+Etnikum!E37)/('Vzdialenosti statov'!E37)^Parametre!$A$7)</f>
        <v>3.1122458660803803E-2</v>
      </c>
      <c r="F37" s="243">
        <f>IF('Vzdialenosti statov'!F37=0,0,(1+'Susedne staty'!F37+Jazyk!F37+Etnikum!F37)/('Vzdialenosti statov'!F37)^Parametre!$A$7)</f>
        <v>9.997685803573712E-3</v>
      </c>
      <c r="G37" s="243">
        <f>IF('Vzdialenosti statov'!G37=0,0,(1+'Susedne staty'!G37+Jazyk!G37+Etnikum!G37)/('Vzdialenosti statov'!G37)^Parametre!$A$7)</f>
        <v>4.4690186603002481E-2</v>
      </c>
      <c r="H37" s="243">
        <f>IF('Vzdialenosti statov'!H37=0,0,(1+'Susedne staty'!H37+Jazyk!H37+Etnikum!H37)/('Vzdialenosti statov'!H37)^Parametre!$A$7)</f>
        <v>0.14745573275624765</v>
      </c>
      <c r="I37" s="243">
        <f>IF('Vzdialenosti statov'!I37=0,0,(1+'Susedne staty'!I37+Jazyk!I37+Etnikum!I37)/('Vzdialenosti statov'!I37)^Parametre!$A$7)</f>
        <v>8.7408246281201855E-3</v>
      </c>
      <c r="J37" s="243">
        <f>IF('Vzdialenosti statov'!J37=0,0,(1+'Susedne staty'!J37+Jazyk!J37+Etnikum!J37)/('Vzdialenosti statov'!J37)^Parametre!$A$7)</f>
        <v>1.2272026582832753E-2</v>
      </c>
      <c r="K37" s="243">
        <f>IF('Vzdialenosti statov'!K37=0,0,(1+'Susedne staty'!K37+Jazyk!K37+Etnikum!K37)/('Vzdialenosti statov'!K37)^Parametre!$A$7)</f>
        <v>3.553816453737816E-2</v>
      </c>
      <c r="L37" s="243">
        <f>IF('Vzdialenosti statov'!L37=0,0,(1+'Susedne staty'!L37+Jazyk!L37+Etnikum!L37)/('Vzdialenosti statov'!L37)^Parametre!$A$7)</f>
        <v>3.4721175713358809E-2</v>
      </c>
      <c r="M37" s="243">
        <f>IF('Vzdialenosti statov'!M37=0,0,(1+'Susedne staty'!M37+Jazyk!M37+Etnikum!M37)/('Vzdialenosti statov'!M37)^Parametre!$A$7)</f>
        <v>2.9099537300665838E-2</v>
      </c>
      <c r="N37" s="243">
        <f>IF('Vzdialenosti statov'!N37=0,0,(1+'Susedne staty'!N37+Jazyk!N37+Etnikum!N37)/('Vzdialenosti statov'!N37)^Parametre!$A$7)</f>
        <v>2.6903211301117433E-2</v>
      </c>
      <c r="O37" s="243">
        <f>IF('Vzdialenosti statov'!O37=0,0,(1+'Susedne staty'!O37+Jazyk!O37+Etnikum!O37)/('Vzdialenosti statov'!O37)^Parametre!$A$7)</f>
        <v>2.6323264592174305E-2</v>
      </c>
      <c r="P37" s="243">
        <f>IF('Vzdialenosti statov'!P37=0,0,(1+'Susedne staty'!P37+Jazyk!P37+Etnikum!P37)/('Vzdialenosti statov'!P37)^Parametre!$A$7)</f>
        <v>4.8751945546147452E-2</v>
      </c>
      <c r="Q37" s="243">
        <f>IF('Vzdialenosti statov'!Q37=0,0,(1+'Susedne staty'!Q37+Jazyk!Q37+Etnikum!Q37)/('Vzdialenosti statov'!Q37)^Parametre!$A$7)</f>
        <v>5.264875863061446E-2</v>
      </c>
      <c r="R37" s="243">
        <f>IF('Vzdialenosti statov'!R37=0,0,(1+'Susedne staty'!R37+Jazyk!R37+Etnikum!R37)/('Vzdialenosti statov'!R37)^Parametre!$A$7)</f>
        <v>1.2735619503551527E-2</v>
      </c>
      <c r="S37" s="243">
        <f>IF('Vzdialenosti statov'!S37=0,0,(1+'Susedne staty'!S37+Jazyk!S37+Etnikum!S37)/('Vzdialenosti statov'!S37)^Parametre!$A$7)</f>
        <v>1.6846623190642299E-2</v>
      </c>
      <c r="T37" s="243">
        <f>IF('Vzdialenosti statov'!T37=0,0,(1+'Susedne staty'!T37+Jazyk!T37+Etnikum!T37)/('Vzdialenosti statov'!T37)^Parametre!$A$7)</f>
        <v>3.4941595404692771E-2</v>
      </c>
      <c r="U37" s="243">
        <f>IF('Vzdialenosti statov'!U37=0,0,(1+'Susedne staty'!U37+Jazyk!U37+Etnikum!U37)/('Vzdialenosti statov'!U37)^Parametre!$A$7)</f>
        <v>2.9465738365894167E-2</v>
      </c>
      <c r="V37" s="243">
        <f>IF('Vzdialenosti statov'!V37=0,0,(1+'Susedne staty'!V37+Jazyk!V37+Etnikum!V37)/('Vzdialenosti statov'!V37)^Parametre!$A$7)</f>
        <v>1.9420734452618885E-2</v>
      </c>
      <c r="W37" s="243">
        <f>IF('Vzdialenosti statov'!W37=0,0,(1+'Susedne staty'!W37+Jazyk!W37+Etnikum!W37)/('Vzdialenosti statov'!W37)^Parametre!$A$7)</f>
        <v>1.0798770858823517E-2</v>
      </c>
      <c r="X37" s="243">
        <f>IF('Vzdialenosti statov'!X37=0,0,(1+'Susedne staty'!X37+Jazyk!X37+Etnikum!X37)/('Vzdialenosti statov'!X37)^Parametre!$A$7)</f>
        <v>1.0438055106657651E-2</v>
      </c>
      <c r="Y37" s="243">
        <f>IF('Vzdialenosti statov'!Y37=0,0,(1+'Susedne staty'!Y37+Jazyk!Y37+Etnikum!Y37)/('Vzdialenosti statov'!Y37)^Parametre!$A$7)</f>
        <v>1.1948173215874542E-2</v>
      </c>
      <c r="Z37" s="243">
        <f>IF('Vzdialenosti statov'!Z37=0,0,(1+'Susedne staty'!Z37+Jazyk!Z37+Etnikum!Z37)/('Vzdialenosti statov'!Z37)^Parametre!$A$7)</f>
        <v>1.2870812351988975E-2</v>
      </c>
      <c r="AA37" s="243">
        <f>IF('Vzdialenosti statov'!AA37=0,0,(1+'Susedne staty'!AA37+Jazyk!AA37+Etnikum!AA37)/('Vzdialenosti statov'!AA37)^Parametre!$A$7)</f>
        <v>1.1144352974619113E-2</v>
      </c>
      <c r="AB37" s="243">
        <f>IF('Vzdialenosti statov'!AB37=0,0,(1+'Susedne staty'!AB37+Jazyk!AB37+Etnikum!AB37)/('Vzdialenosti statov'!AB37)^Parametre!$A$7)</f>
        <v>1.0785334254649028E-2</v>
      </c>
      <c r="AC37" s="243">
        <f>IF('Vzdialenosti statov'!AC37=0,0,(1+'Susedne staty'!AC37+Jazyk!AC37+Etnikum!AC37)/('Vzdialenosti statov'!AC37)^Parametre!$A$7)</f>
        <v>0.1258083947817959</v>
      </c>
      <c r="AD37" s="243">
        <f>IF('Vzdialenosti statov'!AD37=0,0,(1+'Susedne staty'!AD37+Jazyk!AD37+Etnikum!AD37)/('Vzdialenosti statov'!AD37)^Parametre!$A$7)</f>
        <v>6.8403749124051783E-2</v>
      </c>
      <c r="AE37" s="243">
        <f>IF('Vzdialenosti statov'!AE37=0,0,(1+'Susedne staty'!AE37+Jazyk!AE37+Etnikum!AE37)/('Vzdialenosti statov'!AE37)^Parametre!$A$7)</f>
        <v>3.259179573516368E-2</v>
      </c>
      <c r="AF37" s="243">
        <f>IF('Vzdialenosti statov'!AF37=0,0,(1+'Susedne staty'!AF37+Jazyk!AF37+Etnikum!AF37)/('Vzdialenosti statov'!AF37)^Parametre!$A$7)</f>
        <v>4.3455676358345949E-2</v>
      </c>
      <c r="AG37" s="243">
        <f>IF('Vzdialenosti statov'!AG37=0,0,(1+'Susedne staty'!AG37+Jazyk!AG37+Etnikum!AG37)/('Vzdialenosti statov'!AG37)^Parametre!$A$7)</f>
        <v>1.0056429067452482E-2</v>
      </c>
      <c r="AH37" s="243">
        <f>IF('Vzdialenosti statov'!AH37=0,0,(1+'Susedne staty'!AH37+Jazyk!AH37+Etnikum!AH37)/('Vzdialenosti statov'!AH37)^Parametre!$A$7)</f>
        <v>0.10150364692914367</v>
      </c>
      <c r="AI37" s="243">
        <f>IF('Vzdialenosti statov'!AI37=0,0,(1+'Susedne staty'!AI37+Jazyk!AI37+Etnikum!AI37)/('Vzdialenosti statov'!AI37)^Parametre!$A$7)</f>
        <v>4.4141901219798337E-2</v>
      </c>
      <c r="AJ37" s="243">
        <f>IF('Vzdialenosti statov'!AJ37=0,0,(1+'Susedne staty'!AJ37+Jazyk!AJ37+Etnikum!AJ37)/('Vzdialenosti statov'!AJ37)^Parametre!$A$7)</f>
        <v>7.4945758898733138E-3</v>
      </c>
      <c r="AK37" s="243">
        <f>IF('Vzdialenosti statov'!AK37=0,0,(1+'Susedne staty'!AK37+Jazyk!AK37+Etnikum!AK37)/('Vzdialenosti statov'!AK37)^Parametre!$A$7)</f>
        <v>0</v>
      </c>
      <c r="AL37" s="243">
        <f>IF('Vzdialenosti statov'!AL37=0,0,(1+'Susedne staty'!AL37+Jazyk!AL37+Etnikum!AL37)/('Vzdialenosti statov'!AL37)^Parametre!$A$7)</f>
        <v>1.9926408183640429E-2</v>
      </c>
      <c r="AM37" s="243">
        <f>IF('Vzdialenosti statov'!AM37=0,0,(1+'Susedne staty'!AM37+Jazyk!AM37+Etnikum!AM37)/('Vzdialenosti statov'!AM37)^Parametre!$A$7)</f>
        <v>4.1157142662486372E-2</v>
      </c>
      <c r="AN37" s="243">
        <f>IF('Vzdialenosti statov'!AN37=0,0,(1+'Susedne staty'!AN37+Jazyk!AN37+Etnikum!AN37)/('Vzdialenosti statov'!AN37)^Parametre!$A$7)</f>
        <v>3.5615616312581845E-2</v>
      </c>
      <c r="AO37" s="243">
        <f>IF('Vzdialenosti statov'!AO37=0,0,(1+'Susedne staty'!AO37+Jazyk!AO37+Etnikum!AO37)/('Vzdialenosti statov'!AO37)^Parametre!$A$7)</f>
        <v>3.5485132650954633E-2</v>
      </c>
      <c r="AP37" s="243">
        <f>IF('Vzdialenosti statov'!AP37=0,0,(1+'Susedne staty'!AP37+Jazyk!AP37+Etnikum!AP37)/('Vzdialenosti statov'!AP37)^Parametre!$A$7)</f>
        <v>0.14423032840814956</v>
      </c>
      <c r="AQ37" s="243">
        <f>IF('Vzdialenosti statov'!AQ37=0,0,(1+'Susedne staty'!AQ37+Jazyk!AQ37+Etnikum!AQ37)/('Vzdialenosti statov'!AQ37)^Parametre!$A$7)</f>
        <v>5.6340437364399837E-2</v>
      </c>
      <c r="AR37" s="243">
        <f>IF('Vzdialenosti statov'!AR37=0,0,(1+'Susedne staty'!AR37+Jazyk!AR37+Etnikum!AR37)/('Vzdialenosti statov'!AR37)^Parametre!$A$7)</f>
        <v>2.5568758599289337E-2</v>
      </c>
      <c r="AS37" s="243">
        <f>IF('Vzdialenosti statov'!AS37=0,0,(1+'Susedne staty'!AS37+Jazyk!AS37+Etnikum!AS37)/('Vzdialenosti statov'!AS37)^Parametre!$A$7)</f>
        <v>1.6485178821202352E-2</v>
      </c>
      <c r="AT37" s="243">
        <f>IF('Vzdialenosti statov'!AT37=0,0,(1+'Susedne staty'!AT37+Jazyk!AT37+Etnikum!AT37)/('Vzdialenosti statov'!AT37)^Parametre!$A$7)</f>
        <v>5.0294526531039524E-2</v>
      </c>
      <c r="AU37" s="243">
        <f>IF('Vzdialenosti statov'!AU37=0,0,(1+'Susedne staty'!AU37+Jazyk!AU37+Etnikum!AU37)/('Vzdialenosti statov'!AU37)^Parametre!$A$7)</f>
        <v>2.1520609638266849E-2</v>
      </c>
      <c r="AV37" s="243">
        <f>IF('Vzdialenosti statov'!AV37=0,0,(1+'Susedne staty'!AV37+Jazyk!AV37+Etnikum!AV37)/('Vzdialenosti statov'!AV37)^Parametre!$A$7)</f>
        <v>3.2086570842262435E-2</v>
      </c>
      <c r="AW37" s="243">
        <f>IF('Vzdialenosti statov'!AW37=0,0,(1+'Susedne staty'!AW37+Jazyk!AW37+Etnikum!AW37)/('Vzdialenosti statov'!AW37)^Parametre!$A$7)</f>
        <v>3.3090639444317713E-2</v>
      </c>
      <c r="AX37" s="243">
        <f>IF('Vzdialenosti statov'!AX37=0,0,(1+'Susedne staty'!AX37+Jazyk!AX37+Etnikum!AX37)/('Vzdialenosti statov'!AX37)^Parametre!$A$7)</f>
        <v>2.8598873312381728E-2</v>
      </c>
      <c r="AY37" s="243">
        <f>IF('Vzdialenosti statov'!AY37=0,0,(1+'Susedne staty'!AY37+Jazyk!AY37+Etnikum!AY37)/('Vzdialenosti statov'!AY37)^Parametre!$A$7)</f>
        <v>2.2926434871540106E-2</v>
      </c>
      <c r="AZ37" s="243">
        <f>IF('Vzdialenosti statov'!AZ37=0,0,(1+'Susedne staty'!AZ37+Jazyk!AZ37+Etnikum!AZ37)/('Vzdialenosti statov'!AZ37)^Parametre!$A$7)</f>
        <v>8.1495072728670431E-2</v>
      </c>
      <c r="BB37" s="243">
        <f t="shared" si="0"/>
        <v>1.8141351068178362</v>
      </c>
    </row>
    <row r="38" spans="1:54" ht="14.25" customHeight="1" x14ac:dyDescent="0.25">
      <c r="A38" s="246" t="s">
        <v>41</v>
      </c>
      <c r="B38" s="243">
        <f>IF('Vzdialenosti statov'!B38=0,0,(1+'Susedne staty'!B38+Jazyk!B38+Etnikum!B38)/('Vzdialenosti statov'!B38)^Parametre!$A$7)</f>
        <v>2.0388048375569196E-2</v>
      </c>
      <c r="C38" s="243">
        <f>IF('Vzdialenosti statov'!C38=0,0,(1+'Susedne staty'!C38+Jazyk!C38+Etnikum!C38)/('Vzdialenosti statov'!C38)^Parametre!$A$7)</f>
        <v>1.7218947324144803E-2</v>
      </c>
      <c r="D38" s="243">
        <f>IF('Vzdialenosti statov'!D38=0,0,(1+'Susedne staty'!D38+Jazyk!D38+Etnikum!D38)/('Vzdialenosti statov'!D38)^Parametre!$A$7)</f>
        <v>7.8688703918562107E-3</v>
      </c>
      <c r="E38" s="243">
        <f>IF('Vzdialenosti statov'!E38=0,0,(1+'Susedne staty'!E38+Jazyk!E38+Etnikum!E38)/('Vzdialenosti statov'!E38)^Parametre!$A$7)</f>
        <v>3.7694153734963251E-2</v>
      </c>
      <c r="F38" s="243">
        <f>IF('Vzdialenosti statov'!F38=0,0,(1+'Susedne staty'!F38+Jazyk!F38+Etnikum!F38)/('Vzdialenosti statov'!F38)^Parametre!$A$7)</f>
        <v>3.467246678535299E-2</v>
      </c>
      <c r="G38" s="243">
        <f>IF('Vzdialenosti statov'!G38=0,0,(1+'Susedne staty'!G38+Jazyk!G38+Etnikum!G38)/('Vzdialenosti statov'!G38)^Parametre!$A$7)</f>
        <v>1.8794104101733426E-2</v>
      </c>
      <c r="H38" s="243">
        <f>IF('Vzdialenosti statov'!H38=0,0,(1+'Susedne staty'!H38+Jazyk!H38+Etnikum!H38)/('Vzdialenosti statov'!H38)^Parametre!$A$7)</f>
        <v>2.136703359472681E-2</v>
      </c>
      <c r="I38" s="243">
        <f>IF('Vzdialenosti statov'!I38=0,0,(1+'Susedne staty'!I38+Jazyk!I38+Etnikum!I38)/('Vzdialenosti statov'!I38)^Parametre!$A$7)</f>
        <v>1.7021341132950028E-2</v>
      </c>
      <c r="J38" s="243">
        <f>IF('Vzdialenosti statov'!J38=0,0,(1+'Susedne staty'!J38+Jazyk!J38+Etnikum!J38)/('Vzdialenosti statov'!J38)^Parametre!$A$7)</f>
        <v>1.0450022545164209E-2</v>
      </c>
      <c r="K38" s="243">
        <f>IF('Vzdialenosti statov'!K38=0,0,(1+'Susedne staty'!K38+Jazyk!K38+Etnikum!K38)/('Vzdialenosti statov'!K38)^Parametre!$A$7)</f>
        <v>2.0941179989286456E-2</v>
      </c>
      <c r="L38" s="243">
        <f>IF('Vzdialenosti statov'!L38=0,0,(1+'Susedne staty'!L38+Jazyk!L38+Etnikum!L38)/('Vzdialenosti statov'!L38)^Parametre!$A$7)</f>
        <v>1.7753393907843099E-2</v>
      </c>
      <c r="M38" s="243">
        <f>IF('Vzdialenosti statov'!M38=0,0,(1+'Susedne staty'!M38+Jazyk!M38+Etnikum!M38)/('Vzdialenosti statov'!M38)^Parametre!$A$7)</f>
        <v>1.7172196899621139E-2</v>
      </c>
      <c r="N38" s="243">
        <f>IF('Vzdialenosti statov'!N38=0,0,(1+'Susedne staty'!N38+Jazyk!N38+Etnikum!N38)/('Vzdialenosti statov'!N38)^Parametre!$A$7)</f>
        <v>5.9261925699442455E-2</v>
      </c>
      <c r="O38" s="243">
        <f>IF('Vzdialenosti statov'!O38=0,0,(1+'Susedne staty'!O38+Jazyk!O38+Etnikum!O38)/('Vzdialenosti statov'!O38)^Parametre!$A$7)</f>
        <v>1.9702721913153774E-2</v>
      </c>
      <c r="P38" s="243">
        <f>IF('Vzdialenosti statov'!P38=0,0,(1+'Susedne staty'!P38+Jazyk!P38+Etnikum!P38)/('Vzdialenosti statov'!P38)^Parametre!$A$7)</f>
        <v>2.3866960217232041E-2</v>
      </c>
      <c r="Q38" s="243">
        <f>IF('Vzdialenosti statov'!Q38=0,0,(1+'Susedne staty'!Q38+Jazyk!Q38+Etnikum!Q38)/('Vzdialenosti statov'!Q38)^Parametre!$A$7)</f>
        <v>2.2244202665006454E-2</v>
      </c>
      <c r="R38" s="243">
        <f>IF('Vzdialenosti statov'!R38=0,0,(1+'Susedne staty'!R38+Jazyk!R38+Etnikum!R38)/('Vzdialenosti statov'!R38)^Parametre!$A$7)</f>
        <v>1.0950301771889999E-2</v>
      </c>
      <c r="S38" s="243">
        <f>IF('Vzdialenosti statov'!S38=0,0,(1+'Susedne staty'!S38+Jazyk!S38+Etnikum!S38)/('Vzdialenosti statov'!S38)^Parametre!$A$7)</f>
        <v>1.3458840493261692E-2</v>
      </c>
      <c r="T38" s="243">
        <f>IF('Vzdialenosti statov'!T38=0,0,(1+'Susedne staty'!T38+Jazyk!T38+Etnikum!T38)/('Vzdialenosti statov'!T38)^Parametre!$A$7)</f>
        <v>2.5333916583104601E-2</v>
      </c>
      <c r="U38" s="243">
        <f>IF('Vzdialenosti statov'!U38=0,0,(1+'Susedne staty'!U38+Jazyk!U38+Etnikum!U38)/('Vzdialenosti statov'!U38)^Parametre!$A$7)</f>
        <v>1.8484762036113035E-2</v>
      </c>
      <c r="V38" s="243">
        <f>IF('Vzdialenosti statov'!V38=0,0,(1+'Susedne staty'!V38+Jazyk!V38+Etnikum!V38)/('Vzdialenosti statov'!V38)^Parametre!$A$7)</f>
        <v>1.5847084444282771E-2</v>
      </c>
      <c r="W38" s="243">
        <f>IF('Vzdialenosti statov'!W38=0,0,(1+'Susedne staty'!W38+Jazyk!W38+Etnikum!W38)/('Vzdialenosti statov'!W38)^Parametre!$A$7)</f>
        <v>9.5636127914622976E-3</v>
      </c>
      <c r="X38" s="243">
        <f>IF('Vzdialenosti statov'!X38=0,0,(1+'Susedne staty'!X38+Jazyk!X38+Etnikum!X38)/('Vzdialenosti statov'!X38)^Parametre!$A$7)</f>
        <v>1.0898452726264617E-2</v>
      </c>
      <c r="Y38" s="243">
        <f>IF('Vzdialenosti statov'!Y38=0,0,(1+'Susedne staty'!Y38+Jazyk!Y38+Etnikum!Y38)/('Vzdialenosti statov'!Y38)^Parametre!$A$7)</f>
        <v>1.8035008911101106E-2</v>
      </c>
      <c r="Z38" s="243">
        <f>IF('Vzdialenosti statov'!Z38=0,0,(1+'Susedne staty'!Z38+Jazyk!Z38+Etnikum!Z38)/('Vzdialenosti statov'!Z38)^Parametre!$A$7)</f>
        <v>1.2491395611171864E-2</v>
      </c>
      <c r="AA38" s="243">
        <f>IF('Vzdialenosti statov'!AA38=0,0,(1+'Susedne staty'!AA38+Jazyk!AA38+Etnikum!AA38)/('Vzdialenosti statov'!AA38)^Parametre!$A$7)</f>
        <v>9.7572074266324589E-3</v>
      </c>
      <c r="AB38" s="243">
        <f>IF('Vzdialenosti statov'!AB38=0,0,(1+'Susedne staty'!AB38+Jazyk!AB38+Etnikum!AB38)/('Vzdialenosti statov'!AB38)^Parametre!$A$7)</f>
        <v>2.1239162285814968E-2</v>
      </c>
      <c r="AC38" s="243">
        <f>IF('Vzdialenosti statov'!AC38=0,0,(1+'Susedne staty'!AC38+Jazyk!AC38+Etnikum!AC38)/('Vzdialenosti statov'!AC38)^Parametre!$A$7)</f>
        <v>1.8419330045560615E-2</v>
      </c>
      <c r="AD38" s="243">
        <f>IF('Vzdialenosti statov'!AD38=0,0,(1+'Susedne staty'!AD38+Jazyk!AD38+Etnikum!AD38)/('Vzdialenosti statov'!AD38)^Parametre!$A$7)</f>
        <v>1.8059310986788733E-2</v>
      </c>
      <c r="AE38" s="243">
        <f>IF('Vzdialenosti statov'!AE38=0,0,(1+'Susedne staty'!AE38+Jazyk!AE38+Etnikum!AE38)/('Vzdialenosti statov'!AE38)^Parametre!$A$7)</f>
        <v>4.9735242836378799E-2</v>
      </c>
      <c r="AF38" s="243">
        <f>IF('Vzdialenosti statov'!AF38=0,0,(1+'Susedne staty'!AF38+Jazyk!AF38+Etnikum!AF38)/('Vzdialenosti statov'!AF38)^Parametre!$A$7)</f>
        <v>2.045901184000716E-2</v>
      </c>
      <c r="AG38" s="243">
        <f>IF('Vzdialenosti statov'!AG38=0,0,(1+'Susedne staty'!AG38+Jazyk!AG38+Etnikum!AG38)/('Vzdialenosti statov'!AG38)^Parametre!$A$7)</f>
        <v>1.874308498161702E-2</v>
      </c>
      <c r="AH38" s="243">
        <f>IF('Vzdialenosti statov'!AH38=0,0,(1+'Susedne staty'!AH38+Jazyk!AH38+Etnikum!AH38)/('Vzdialenosti statov'!AH38)^Parametre!$A$7)</f>
        <v>2.2640026476168043E-2</v>
      </c>
      <c r="AI38" s="243">
        <f>IF('Vzdialenosti statov'!AI38=0,0,(1+'Susedne staty'!AI38+Jazyk!AI38+Etnikum!AI38)/('Vzdialenosti statov'!AI38)^Parametre!$A$7)</f>
        <v>1.9564002999980446E-2</v>
      </c>
      <c r="AJ38" s="243">
        <f>IF('Vzdialenosti statov'!AJ38=0,0,(1+'Susedne staty'!AJ38+Jazyk!AJ38+Etnikum!AJ38)/('Vzdialenosti statov'!AJ38)^Parametre!$A$7)</f>
        <v>7.1244247287116629E-3</v>
      </c>
      <c r="AK38" s="243">
        <f>IF('Vzdialenosti statov'!AK38=0,0,(1+'Susedne staty'!AK38+Jazyk!AK38+Etnikum!AK38)/('Vzdialenosti statov'!AK38)^Parametre!$A$7)</f>
        <v>1.9926408183640429E-2</v>
      </c>
      <c r="AL38" s="243">
        <f>IF('Vzdialenosti statov'!AL38=0,0,(1+'Susedne staty'!AL38+Jazyk!AL38+Etnikum!AL38)/('Vzdialenosti statov'!AL38)^Parametre!$A$7)</f>
        <v>0</v>
      </c>
      <c r="AM38" s="243">
        <f>IF('Vzdialenosti statov'!AM38=0,0,(1+'Susedne staty'!AM38+Jazyk!AM38+Etnikum!AM38)/('Vzdialenosti statov'!AM38)^Parametre!$A$7)</f>
        <v>2.2154331593342451E-2</v>
      </c>
      <c r="AN38" s="243">
        <f>IF('Vzdialenosti statov'!AN38=0,0,(1+'Susedne staty'!AN38+Jazyk!AN38+Etnikum!AN38)/('Vzdialenosti statov'!AN38)^Parametre!$A$7)</f>
        <v>2.3677342600675964E-2</v>
      </c>
      <c r="AO38" s="243">
        <f>IF('Vzdialenosti statov'!AO38=0,0,(1+'Susedne staty'!AO38+Jazyk!AO38+Etnikum!AO38)/('Vzdialenosti statov'!AO38)^Parametre!$A$7)</f>
        <v>1.1695826436945117E-2</v>
      </c>
      <c r="AP38" s="243">
        <f>IF('Vzdialenosti statov'!AP38=0,0,(1+'Susedne staty'!AP38+Jazyk!AP38+Etnikum!AP38)/('Vzdialenosti statov'!AP38)^Parametre!$A$7)</f>
        <v>2.0243122359263076E-2</v>
      </c>
      <c r="AQ38" s="243">
        <f>IF('Vzdialenosti statov'!AQ38=0,0,(1+'Susedne staty'!AQ38+Jazyk!AQ38+Etnikum!AQ38)/('Vzdialenosti statov'!AQ38)^Parametre!$A$7)</f>
        <v>2.2199705052238092E-2</v>
      </c>
      <c r="AR38" s="243">
        <f>IF('Vzdialenosti statov'!AR38=0,0,(1+'Susedne staty'!AR38+Jazyk!AR38+Etnikum!AR38)/('Vzdialenosti statov'!AR38)^Parametre!$A$7)</f>
        <v>2.3493799717828882E-2</v>
      </c>
      <c r="AS38" s="243">
        <f>IF('Vzdialenosti statov'!AS38=0,0,(1+'Susedne staty'!AS38+Jazyk!AS38+Etnikum!AS38)/('Vzdialenosti statov'!AS38)^Parametre!$A$7)</f>
        <v>1.1690398558468602E-2</v>
      </c>
      <c r="AT38" s="243">
        <f>IF('Vzdialenosti statov'!AT38=0,0,(1+'Susedne staty'!AT38+Jazyk!AT38+Etnikum!AT38)/('Vzdialenosti statov'!AT38)^Parametre!$A$7)</f>
        <v>2.0136096675094896E-2</v>
      </c>
      <c r="AU38" s="243">
        <f>IF('Vzdialenosti statov'!AU38=0,0,(1+'Susedne staty'!AU38+Jazyk!AU38+Etnikum!AU38)/('Vzdialenosti statov'!AU38)^Parametre!$A$7)</f>
        <v>0.13759979604131825</v>
      </c>
      <c r="AV38" s="243">
        <f>IF('Vzdialenosti statov'!AV38=0,0,(1+'Susedne staty'!AV38+Jazyk!AV38+Etnikum!AV38)/('Vzdialenosti statov'!AV38)^Parametre!$A$7)</f>
        <v>5.0556821539964089E-2</v>
      </c>
      <c r="AW38" s="243">
        <f>IF('Vzdialenosti statov'!AW38=0,0,(1+'Susedne staty'!AW38+Jazyk!AW38+Etnikum!AW38)/('Vzdialenosti statov'!AW38)^Parametre!$A$7)</f>
        <v>1.8368671657721453E-2</v>
      </c>
      <c r="AX38" s="243">
        <f>IF('Vzdialenosti statov'!AX38=0,0,(1+'Susedne staty'!AX38+Jazyk!AX38+Etnikum!AX38)/('Vzdialenosti statov'!AX38)^Parametre!$A$7)</f>
        <v>2.9700680745503253E-2</v>
      </c>
      <c r="AY38" s="243">
        <f>IF('Vzdialenosti statov'!AY38=0,0,(1+'Susedne staty'!AY38+Jazyk!AY38+Etnikum!AY38)/('Vzdialenosti statov'!AY38)^Parametre!$A$7)</f>
        <v>1.6418457799769665E-2</v>
      </c>
      <c r="AZ38" s="243">
        <f>IF('Vzdialenosti statov'!AZ38=0,0,(1+'Susedne staty'!AZ38+Jazyk!AZ38+Etnikum!AZ38)/('Vzdialenosti statov'!AZ38)^Parametre!$A$7)</f>
        <v>1.7488210907886537E-2</v>
      </c>
      <c r="BB38" s="243">
        <f t="shared" si="0"/>
        <v>1.1525714191240188</v>
      </c>
    </row>
    <row r="39" spans="1:54" ht="14.25" customHeight="1" x14ac:dyDescent="0.25">
      <c r="A39" s="246" t="s">
        <v>42</v>
      </c>
      <c r="B39" s="243">
        <f>IF('Vzdialenosti statov'!B39=0,0,(1+'Susedne staty'!B39+Jazyk!B39+Etnikum!B39)/('Vzdialenosti statov'!B39)^Parametre!$A$7)</f>
        <v>3.4580553042562044E-2</v>
      </c>
      <c r="C39" s="243">
        <f>IF('Vzdialenosti statov'!C39=0,0,(1+'Susedne staty'!C39+Jazyk!C39+Etnikum!C39)/('Vzdialenosti statov'!C39)^Parametre!$A$7)</f>
        <v>9.0228714242000987E-3</v>
      </c>
      <c r="D39" s="243">
        <f>IF('Vzdialenosti statov'!D39=0,0,(1+'Susedne staty'!D39+Jazyk!D39+Etnikum!D39)/('Vzdialenosti statov'!D39)^Parametre!$A$7)</f>
        <v>1.2582772418851081E-2</v>
      </c>
      <c r="E39" s="243">
        <f>IF('Vzdialenosti statov'!E39=0,0,(1+'Susedne staty'!E39+Jazyk!E39+Etnikum!E39)/('Vzdialenosti statov'!E39)^Parametre!$A$7)</f>
        <v>7.0452677264273983E-2</v>
      </c>
      <c r="F39" s="243">
        <f>IF('Vzdialenosti statov'!F39=0,0,(1+'Susedne staty'!F39+Jazyk!F39+Etnikum!F39)/('Vzdialenosti statov'!F39)^Parametre!$A$7)</f>
        <v>1.0261317432421294E-2</v>
      </c>
      <c r="G39" s="243">
        <f>IF('Vzdialenosti statov'!G39=0,0,(1+'Susedne staty'!G39+Jazyk!G39+Etnikum!G39)/('Vzdialenosti statov'!G39)^Parametre!$A$7)</f>
        <v>3.1497976871173845E-2</v>
      </c>
      <c r="H39" s="243">
        <f>IF('Vzdialenosti statov'!H39=0,0,(1+'Susedne staty'!H39+Jazyk!H39+Etnikum!H39)/('Vzdialenosti statov'!H39)^Parametre!$A$7)</f>
        <v>0.12293094741431486</v>
      </c>
      <c r="I39" s="243">
        <f>IF('Vzdialenosti statov'!I39=0,0,(1+'Susedne staty'!I39+Jazyk!I39+Etnikum!I39)/('Vzdialenosti statov'!I39)^Parametre!$A$7)</f>
        <v>1.1836980566441462E-2</v>
      </c>
      <c r="J39" s="243">
        <f>IF('Vzdialenosti statov'!J39=0,0,(1+'Susedne staty'!J39+Jazyk!J39+Etnikum!J39)/('Vzdialenosti statov'!J39)^Parametre!$A$7)</f>
        <v>1.1836980566441462E-2</v>
      </c>
      <c r="K39" s="243">
        <f>IF('Vzdialenosti statov'!K39=0,0,(1+'Susedne staty'!K39+Jazyk!K39+Etnikum!K39)/('Vzdialenosti statov'!K39)^Parametre!$A$7)</f>
        <v>3.8914194225515245E-2</v>
      </c>
      <c r="L39" s="243">
        <f>IF('Vzdialenosti statov'!L39=0,0,(1+'Susedne staty'!L39+Jazyk!L39+Etnikum!L39)/('Vzdialenosti statov'!L39)^Parametre!$A$7)</f>
        <v>2.6604779073235583E-2</v>
      </c>
      <c r="M39" s="243">
        <f>IF('Vzdialenosti statov'!M39=0,0,(1+'Susedne staty'!M39+Jazyk!M39+Etnikum!M39)/('Vzdialenosti statov'!M39)^Parametre!$A$7)</f>
        <v>2.9878581125209181E-2</v>
      </c>
      <c r="N39" s="243">
        <f>IF('Vzdialenosti statov'!N39=0,0,(1+'Susedne staty'!N39+Jazyk!N39+Etnikum!N39)/('Vzdialenosti statov'!N39)^Parametre!$A$7)</f>
        <v>3.2486029950155669E-2</v>
      </c>
      <c r="O39" s="243">
        <f>IF('Vzdialenosti statov'!O39=0,0,(1+'Susedne staty'!O39+Jazyk!O39+Etnikum!O39)/('Vzdialenosti statov'!O39)^Parametre!$A$7)</f>
        <v>3.0057690986832451E-2</v>
      </c>
      <c r="P39" s="243">
        <f>IF('Vzdialenosti statov'!P39=0,0,(1+'Susedne staty'!P39+Jazyk!P39+Etnikum!P39)/('Vzdialenosti statov'!P39)^Parametre!$A$7)</f>
        <v>5.1807058623873893E-2</v>
      </c>
      <c r="Q39" s="243">
        <f>IF('Vzdialenosti statov'!Q39=0,0,(1+'Susedne staty'!Q39+Jazyk!Q39+Etnikum!Q39)/('Vzdialenosti statov'!Q39)^Parametre!$A$7)</f>
        <v>6.0493953477827767E-2</v>
      </c>
      <c r="R39" s="243">
        <f>IF('Vzdialenosti statov'!R39=0,0,(1+'Susedne staty'!R39+Jazyk!R39+Etnikum!R39)/('Vzdialenosti statov'!R39)^Parametre!$A$7)</f>
        <v>1.8706179489693203E-2</v>
      </c>
      <c r="S39" s="243">
        <f>IF('Vzdialenosti statov'!S39=0,0,(1+'Susedne staty'!S39+Jazyk!S39+Etnikum!S39)/('Vzdialenosti statov'!S39)^Parametre!$A$7)</f>
        <v>1.6481063712158274E-2</v>
      </c>
      <c r="T39" s="243">
        <f>IF('Vzdialenosti statov'!T39=0,0,(1+'Susedne staty'!T39+Jazyk!T39+Etnikum!T39)/('Vzdialenosti statov'!T39)^Parametre!$A$7)</f>
        <v>3.6042803899730982E-2</v>
      </c>
      <c r="U39" s="243">
        <f>IF('Vzdialenosti statov'!U39=0,0,(1+'Susedne staty'!U39+Jazyk!U39+Etnikum!U39)/('Vzdialenosti statov'!U39)^Parametre!$A$7)</f>
        <v>2.3709562970289269E-2</v>
      </c>
      <c r="V39" s="243">
        <f>IF('Vzdialenosti statov'!V39=0,0,(1+'Susedne staty'!V39+Jazyk!V39+Etnikum!V39)/('Vzdialenosti statov'!V39)^Parametre!$A$7)</f>
        <v>1.9936305570722498E-2</v>
      </c>
      <c r="W39" s="243">
        <f>IF('Vzdialenosti statov'!W39=0,0,(1+'Susedne staty'!W39+Jazyk!W39+Etnikum!W39)/('Vzdialenosti statov'!W39)^Parametre!$A$7)</f>
        <v>1.0450787215339366E-2</v>
      </c>
      <c r="X39" s="243">
        <f>IF('Vzdialenosti statov'!X39=0,0,(1+'Susedne staty'!X39+Jazyk!X39+Etnikum!X39)/('Vzdialenosti statov'!X39)^Parametre!$A$7)</f>
        <v>1.6061687980620867E-2</v>
      </c>
      <c r="Y39" s="243">
        <f>IF('Vzdialenosti statov'!Y39=0,0,(1+'Susedne staty'!Y39+Jazyk!Y39+Etnikum!Y39)/('Vzdialenosti statov'!Y39)^Parametre!$A$7)</f>
        <v>1.7613715743810002E-2</v>
      </c>
      <c r="Z39" s="243">
        <f>IF('Vzdialenosti statov'!Z39=0,0,(1+'Susedne staty'!Z39+Jazyk!Z39+Etnikum!Z39)/('Vzdialenosti statov'!Z39)^Parametre!$A$7)</f>
        <v>1.9783392640064471E-2</v>
      </c>
      <c r="AA39" s="243">
        <f>IF('Vzdialenosti statov'!AA39=0,0,(1+'Susedne staty'!AA39+Jazyk!AA39+Etnikum!AA39)/('Vzdialenosti statov'!AA39)^Parametre!$A$7)</f>
        <v>1.077424827453196E-2</v>
      </c>
      <c r="AB39" s="243">
        <f>IF('Vzdialenosti statov'!AB39=0,0,(1+'Susedne staty'!AB39+Jazyk!AB39+Etnikum!AB39)/('Vzdialenosti statov'!AB39)^Parametre!$A$7)</f>
        <v>1.0891281931470331E-2</v>
      </c>
      <c r="AC39" s="243">
        <f>IF('Vzdialenosti statov'!AC39=0,0,(1+'Susedne staty'!AC39+Jazyk!AC39+Etnikum!AC39)/('Vzdialenosti statov'!AC39)^Parametre!$A$7)</f>
        <v>3.0603371716356138E-2</v>
      </c>
      <c r="AD39" s="243">
        <f>IF('Vzdialenosti statov'!AD39=0,0,(1+'Susedne staty'!AD39+Jazyk!AD39+Etnikum!AD39)/('Vzdialenosti statov'!AD39)^Parametre!$A$7)</f>
        <v>2.8357984379070431E-2</v>
      </c>
      <c r="AE39" s="243">
        <f>IF('Vzdialenosti statov'!AE39=0,0,(1+'Susedne staty'!AE39+Jazyk!AE39+Etnikum!AE39)/('Vzdialenosti statov'!AE39)^Parametre!$A$7)</f>
        <v>7.7345280492433527E-2</v>
      </c>
      <c r="AF39" s="243">
        <f>IF('Vzdialenosti statov'!AF39=0,0,(1+'Susedne staty'!AF39+Jazyk!AF39+Etnikum!AF39)/('Vzdialenosti statov'!AF39)^Parametre!$A$7)</f>
        <v>0.10324927388590194</v>
      </c>
      <c r="AG39" s="243">
        <f>IF('Vzdialenosti statov'!AG39=0,0,(1+'Susedne staty'!AG39+Jazyk!AG39+Etnikum!AG39)/('Vzdialenosti statov'!AG39)^Parametre!$A$7)</f>
        <v>1.0040560444623686E-2</v>
      </c>
      <c r="AH39" s="243">
        <f>IF('Vzdialenosti statov'!AH39=0,0,(1+'Susedne staty'!AH39+Jazyk!AH39+Etnikum!AH39)/('Vzdialenosti statov'!AH39)^Parametre!$A$7)</f>
        <v>0.15611316226824595</v>
      </c>
      <c r="AI39" s="243">
        <f>IF('Vzdialenosti statov'!AI39=0,0,(1+'Susedne staty'!AI39+Jazyk!AI39+Etnikum!AI39)/('Vzdialenosti statov'!AI39)^Parametre!$A$7)</f>
        <v>3.2352167420390515E-2</v>
      </c>
      <c r="AJ39" s="243">
        <f>IF('Vzdialenosti statov'!AJ39=0,0,(1+'Susedne staty'!AJ39+Jazyk!AJ39+Etnikum!AJ39)/('Vzdialenosti statov'!AJ39)^Parametre!$A$7)</f>
        <v>1.1091574282648746E-2</v>
      </c>
      <c r="AK39" s="243">
        <f>IF('Vzdialenosti statov'!AK39=0,0,(1+'Susedne staty'!AK39+Jazyk!AK39+Etnikum!AK39)/('Vzdialenosti statov'!AK39)^Parametre!$A$7)</f>
        <v>4.1157142662486372E-2</v>
      </c>
      <c r="AL39" s="243">
        <f>IF('Vzdialenosti statov'!AL39=0,0,(1+'Susedne staty'!AL39+Jazyk!AL39+Etnikum!AL39)/('Vzdialenosti statov'!AL39)^Parametre!$A$7)</f>
        <v>2.2154331593342451E-2</v>
      </c>
      <c r="AM39" s="243">
        <f>IF('Vzdialenosti statov'!AM39=0,0,(1+'Susedne staty'!AM39+Jazyk!AM39+Etnikum!AM39)/('Vzdialenosti statov'!AM39)^Parametre!$A$7)</f>
        <v>0</v>
      </c>
      <c r="AN39" s="243">
        <f>IF('Vzdialenosti statov'!AN39=0,0,(1+'Susedne staty'!AN39+Jazyk!AN39+Etnikum!AN39)/('Vzdialenosti statov'!AN39)^Parametre!$A$7)</f>
        <v>5.2631254964032183E-2</v>
      </c>
      <c r="AO39" s="243">
        <f>IF('Vzdialenosti statov'!AO39=0,0,(1+'Susedne staty'!AO39+Jazyk!AO39+Etnikum!AO39)/('Vzdialenosti statov'!AO39)^Parametre!$A$7)</f>
        <v>1.3423133197198725E-2</v>
      </c>
      <c r="AP39" s="243">
        <f>IF('Vzdialenosti statov'!AP39=0,0,(1+'Susedne staty'!AP39+Jazyk!AP39+Etnikum!AP39)/('Vzdialenosti statov'!AP39)^Parametre!$A$7)</f>
        <v>9.9601148985561744E-2</v>
      </c>
      <c r="AQ39" s="243">
        <f>IF('Vzdialenosti statov'!AQ39=0,0,(1+'Susedne staty'!AQ39+Jazyk!AQ39+Etnikum!AQ39)/('Vzdialenosti statov'!AQ39)^Parametre!$A$7)</f>
        <v>0.16038023111521649</v>
      </c>
      <c r="AR39" s="243">
        <f>IF('Vzdialenosti statov'!AR39=0,0,(1+'Susedne staty'!AR39+Jazyk!AR39+Etnikum!AR39)/('Vzdialenosti statov'!AR39)^Parametre!$A$7)</f>
        <v>3.8534954018559636E-2</v>
      </c>
      <c r="AS39" s="243">
        <f>IF('Vzdialenosti statov'!AS39=0,0,(1+'Susedne staty'!AS39+Jazyk!AS39+Etnikum!AS39)/('Vzdialenosti statov'!AS39)^Parametre!$A$7)</f>
        <v>1.642162320055417E-2</v>
      </c>
      <c r="AT39" s="243">
        <f>IF('Vzdialenosti statov'!AT39=0,0,(1+'Susedne staty'!AT39+Jazyk!AT39+Etnikum!AT39)/('Vzdialenosti statov'!AT39)^Parametre!$A$7)</f>
        <v>5.9582008843676142E-2</v>
      </c>
      <c r="AU39" s="243">
        <f>IF('Vzdialenosti statov'!AU39=0,0,(1+'Susedne staty'!AU39+Jazyk!AU39+Etnikum!AU39)/('Vzdialenosti statov'!AU39)^Parametre!$A$7)</f>
        <v>2.4581602162410444E-2</v>
      </c>
      <c r="AV39" s="243">
        <f>IF('Vzdialenosti statov'!AV39=0,0,(1+'Susedne staty'!AV39+Jazyk!AV39+Etnikum!AV39)/('Vzdialenosti statov'!AV39)^Parametre!$A$7)</f>
        <v>0.1363551848578986</v>
      </c>
      <c r="AW39" s="243">
        <f>IF('Vzdialenosti statov'!AW39=0,0,(1+'Susedne staty'!AW39+Jazyk!AW39+Etnikum!AW39)/('Vzdialenosti statov'!AW39)^Parametre!$A$7)</f>
        <v>3.3088472867915865E-2</v>
      </c>
      <c r="AX39" s="243">
        <f>IF('Vzdialenosti statov'!AX39=0,0,(1+'Susedne staty'!AX39+Jazyk!AX39+Etnikum!AX39)/('Vzdialenosti statov'!AX39)^Parametre!$A$7)</f>
        <v>7.8640268937597194E-2</v>
      </c>
      <c r="AY39" s="243">
        <f>IF('Vzdialenosti statov'!AY39=0,0,(1+'Susedne staty'!AY39+Jazyk!AY39+Etnikum!AY39)/('Vzdialenosti statov'!AY39)^Parametre!$A$7)</f>
        <v>3.4246664599125405E-2</v>
      </c>
      <c r="AZ39" s="243">
        <f>IF('Vzdialenosti statov'!AZ39=0,0,(1+'Susedne staty'!AZ39+Jazyk!AZ39+Etnikum!AZ39)/('Vzdialenosti statov'!AZ39)^Parametre!$A$7)</f>
        <v>2.8412760149133211E-2</v>
      </c>
      <c r="BB39" s="243">
        <f t="shared" si="0"/>
        <v>2.0740605509361405</v>
      </c>
    </row>
    <row r="40" spans="1:54" ht="14.25" customHeight="1" x14ac:dyDescent="0.25">
      <c r="A40" s="245" t="s">
        <v>43</v>
      </c>
      <c r="B40" s="243">
        <f>IF('Vzdialenosti statov'!B40=0,0,(1+'Susedne staty'!B40+Jazyk!B40+Etnikum!B40)/('Vzdialenosti statov'!B40)^Parametre!$A$7)</f>
        <v>3.8987317733832336E-2</v>
      </c>
      <c r="C40" s="243">
        <f>IF('Vzdialenosti statov'!C40=0,0,(1+'Susedne staty'!C40+Jazyk!C40+Etnikum!C40)/('Vzdialenosti statov'!C40)^Parametre!$A$7)</f>
        <v>1.1022516267347496E-2</v>
      </c>
      <c r="D40" s="243">
        <f>IF('Vzdialenosti statov'!D40=0,0,(1+'Susedne staty'!D40+Jazyk!D40+Etnikum!D40)/('Vzdialenosti statov'!D40)^Parametre!$A$7)</f>
        <v>8.634400336281026E-3</v>
      </c>
      <c r="E40" s="243">
        <f>IF('Vzdialenosti statov'!E40=0,0,(1+'Susedne staty'!E40+Jazyk!E40+Etnikum!E40)/('Vzdialenosti statov'!E40)^Parametre!$A$7)</f>
        <v>3.1301984898255752E-2</v>
      </c>
      <c r="F40" s="243">
        <f>IF('Vzdialenosti statov'!F40=0,0,(1+'Susedne staty'!F40+Jazyk!F40+Etnikum!F40)/('Vzdialenosti statov'!F40)^Parametre!$A$7)</f>
        <v>1.2401757937460497E-2</v>
      </c>
      <c r="G40" s="243">
        <f>IF('Vzdialenosti statov'!G40=0,0,(1+'Susedne staty'!G40+Jazyk!G40+Etnikum!G40)/('Vzdialenosti statov'!G40)^Parametre!$A$7)</f>
        <v>0.10552363459878934</v>
      </c>
      <c r="H40" s="243">
        <f>IF('Vzdialenosti statov'!H40=0,0,(1+'Susedne staty'!H40+Jazyk!H40+Etnikum!H40)/('Vzdialenosti statov'!H40)^Parametre!$A$7)</f>
        <v>3.4756180393880801E-2</v>
      </c>
      <c r="I40" s="243">
        <f>IF('Vzdialenosti statov'!I40=0,0,(1+'Susedne staty'!I40+Jazyk!I40+Etnikum!I40)/('Vzdialenosti statov'!I40)^Parametre!$A$7)</f>
        <v>1.0871834358757814E-2</v>
      </c>
      <c r="J40" s="243">
        <f>IF('Vzdialenosti statov'!J40=0,0,(1+'Susedne staty'!J40+Jazyk!J40+Etnikum!J40)/('Vzdialenosti statov'!J40)^Parametre!$A$7)</f>
        <v>1.2426502946834663E-2</v>
      </c>
      <c r="K40" s="243">
        <f>IF('Vzdialenosti statov'!K40=0,0,(1+'Susedne staty'!K40+Jazyk!K40+Etnikum!K40)/('Vzdialenosti statov'!K40)^Parametre!$A$7)</f>
        <v>2.524841991653216E-2</v>
      </c>
      <c r="L40" s="243">
        <f>IF('Vzdialenosti statov'!L40=0,0,(1+'Susedne staty'!L40+Jazyk!L40+Etnikum!L40)/('Vzdialenosti statov'!L40)^Parametre!$A$7)</f>
        <v>2.6661548140754967E-2</v>
      </c>
      <c r="M40" s="243">
        <f>IF('Vzdialenosti statov'!M40=0,0,(1+'Susedne staty'!M40+Jazyk!M40+Etnikum!M40)/('Vzdialenosti statov'!M40)^Parametre!$A$7)</f>
        <v>2.3718134966855209E-2</v>
      </c>
      <c r="N40" s="243">
        <f>IF('Vzdialenosti statov'!N40=0,0,(1+'Susedne staty'!N40+Jazyk!N40+Etnikum!N40)/('Vzdialenosti statov'!N40)^Parametre!$A$7)</f>
        <v>2.9889598033844961E-2</v>
      </c>
      <c r="O40" s="243">
        <f>IF('Vzdialenosti statov'!O40=0,0,(1+'Susedne staty'!O40+Jazyk!O40+Etnikum!O40)/('Vzdialenosti statov'!O40)^Parametre!$A$7)</f>
        <v>3.5226994333221288E-2</v>
      </c>
      <c r="P40" s="243">
        <f>IF('Vzdialenosti statov'!P40=0,0,(1+'Susedne staty'!P40+Jazyk!P40+Etnikum!P40)/('Vzdialenosti statov'!P40)^Parametre!$A$7)</f>
        <v>2.5126183319948953E-2</v>
      </c>
      <c r="Q40" s="243">
        <f>IF('Vzdialenosti statov'!Q40=0,0,(1+'Susedne staty'!Q40+Jazyk!Q40+Etnikum!Q40)/('Vzdialenosti statov'!Q40)^Parametre!$A$7)</f>
        <v>3.612840308044845E-2</v>
      </c>
      <c r="R40" s="243">
        <f>IF('Vzdialenosti statov'!R40=0,0,(1+'Susedne staty'!R40+Jazyk!R40+Etnikum!R40)/('Vzdialenosti statov'!R40)^Parametre!$A$7)</f>
        <v>1.333869360104145E-2</v>
      </c>
      <c r="S40" s="243">
        <f>IF('Vzdialenosti statov'!S40=0,0,(1+'Susedne staty'!S40+Jazyk!S40+Etnikum!S40)/('Vzdialenosti statov'!S40)^Parametre!$A$7)</f>
        <v>1.8659964216044853E-2</v>
      </c>
      <c r="T40" s="243">
        <f>IF('Vzdialenosti statov'!T40=0,0,(1+'Susedne staty'!T40+Jazyk!T40+Etnikum!T40)/('Vzdialenosti statov'!T40)^Parametre!$A$7)</f>
        <v>1.9988649669566576E-2</v>
      </c>
      <c r="U40" s="243">
        <f>IF('Vzdialenosti statov'!U40=0,0,(1+'Susedne staty'!U40+Jazyk!U40+Etnikum!U40)/('Vzdialenosti statov'!U40)^Parametre!$A$7)</f>
        <v>1.7211092130208595E-2</v>
      </c>
      <c r="V40" s="243">
        <f>IF('Vzdialenosti statov'!V40=0,0,(1+'Susedne staty'!V40+Jazyk!V40+Etnikum!V40)/('Vzdialenosti statov'!V40)^Parametre!$A$7)</f>
        <v>2.3168206048813568E-2</v>
      </c>
      <c r="W40" s="243">
        <f>IF('Vzdialenosti statov'!W40=0,0,(1+'Susedne staty'!W40+Jazyk!W40+Etnikum!W40)/('Vzdialenosti statov'!W40)^Parametre!$A$7)</f>
        <v>1.0716876394864138E-2</v>
      </c>
      <c r="X40" s="243">
        <f>IF('Vzdialenosti statov'!X40=0,0,(1+'Susedne staty'!X40+Jazyk!X40+Etnikum!X40)/('Vzdialenosti statov'!X40)^Parametre!$A$7)</f>
        <v>1.0840938057867084E-2</v>
      </c>
      <c r="Y40" s="243">
        <f>IF('Vzdialenosti statov'!Y40=0,0,(1+'Susedne staty'!Y40+Jazyk!Y40+Etnikum!Y40)/('Vzdialenosti statov'!Y40)^Parametre!$A$7)</f>
        <v>1.416150822255352E-2</v>
      </c>
      <c r="Z40" s="243">
        <f>IF('Vzdialenosti statov'!Z40=0,0,(1+'Susedne staty'!Z40+Jazyk!Z40+Etnikum!Z40)/('Vzdialenosti statov'!Z40)^Parametre!$A$7)</f>
        <v>1.3780734195089999E-2</v>
      </c>
      <c r="AA40" s="243">
        <f>IF('Vzdialenosti statov'!AA40=0,0,(1+'Susedne staty'!AA40+Jazyk!AA40+Etnikum!AA40)/('Vzdialenosti statov'!AA40)^Parametre!$A$7)</f>
        <v>1.1119323224218464E-2</v>
      </c>
      <c r="AB40" s="243">
        <f>IF('Vzdialenosti statov'!AB40=0,0,(1+'Susedne staty'!AB40+Jazyk!AB40+Etnikum!AB40)/('Vzdialenosti statov'!AB40)^Parametre!$A$7)</f>
        <v>1.3007446053268925E-2</v>
      </c>
      <c r="AC40" s="243">
        <f>IF('Vzdialenosti statov'!AC40=0,0,(1+'Susedne staty'!AC40+Jazyk!AC40+Etnikum!AC40)/('Vzdialenosti statov'!AC40)^Parametre!$A$7)</f>
        <v>3.1178681170365069E-2</v>
      </c>
      <c r="AD40" s="243">
        <f>IF('Vzdialenosti statov'!AD40=0,0,(1+'Susedne staty'!AD40+Jazyk!AD40+Etnikum!AD40)/('Vzdialenosti statov'!AD40)^Parametre!$A$7)</f>
        <v>2.8673665679433202E-2</v>
      </c>
      <c r="AE40" s="243">
        <f>IF('Vzdialenosti statov'!AE40=0,0,(1+'Susedne staty'!AE40+Jazyk!AE40+Etnikum!AE40)/('Vzdialenosti statov'!AE40)^Parametre!$A$7)</f>
        <v>3.266113138458971E-2</v>
      </c>
      <c r="AF40" s="243">
        <f>IF('Vzdialenosti statov'!AF40=0,0,(1+'Susedne staty'!AF40+Jazyk!AF40+Etnikum!AF40)/('Vzdialenosti statov'!AF40)^Parametre!$A$7)</f>
        <v>0.11930626103139669</v>
      </c>
      <c r="AG40" s="243">
        <f>IF('Vzdialenosti statov'!AG40=0,0,(1+'Susedne staty'!AG40+Jazyk!AG40+Etnikum!AG40)/('Vzdialenosti statov'!AG40)^Parametre!$A$7)</f>
        <v>1.2115731042782499E-2</v>
      </c>
      <c r="AH40" s="243">
        <f>IF('Vzdialenosti statov'!AH40=0,0,(1+'Susedne staty'!AH40+Jazyk!AH40+Etnikum!AH40)/('Vzdialenosti statov'!AH40)^Parametre!$A$7)</f>
        <v>2.8713353740827154E-2</v>
      </c>
      <c r="AI40" s="243">
        <f>IF('Vzdialenosti statov'!AI40=0,0,(1+'Susedne staty'!AI40+Jazyk!AI40+Etnikum!AI40)/('Vzdialenosti statov'!AI40)^Parametre!$A$7)</f>
        <v>2.2694006314965792E-2</v>
      </c>
      <c r="AJ40" s="243">
        <f>IF('Vzdialenosti statov'!AJ40=0,0,(1+'Susedne staty'!AJ40+Jazyk!AJ40+Etnikum!AJ40)/('Vzdialenosti statov'!AJ40)^Parametre!$A$7)</f>
        <v>7.5513496145543776E-3</v>
      </c>
      <c r="AK40" s="243">
        <f>IF('Vzdialenosti statov'!AK40=0,0,(1+'Susedne staty'!AK40+Jazyk!AK40+Etnikum!AK40)/('Vzdialenosti statov'!AK40)^Parametre!$A$7)</f>
        <v>3.5615616312581845E-2</v>
      </c>
      <c r="AL40" s="243">
        <f>IF('Vzdialenosti statov'!AL40=0,0,(1+'Susedne staty'!AL40+Jazyk!AL40+Etnikum!AL40)/('Vzdialenosti statov'!AL40)^Parametre!$A$7)</f>
        <v>2.3677342600675964E-2</v>
      </c>
      <c r="AM40" s="243">
        <f>IF('Vzdialenosti statov'!AM40=0,0,(1+'Susedne staty'!AM40+Jazyk!AM40+Etnikum!AM40)/('Vzdialenosti statov'!AM40)^Parametre!$A$7)</f>
        <v>5.2631254964032183E-2</v>
      </c>
      <c r="AN40" s="243">
        <f>IF('Vzdialenosti statov'!AN40=0,0,(1+'Susedne staty'!AN40+Jazyk!AN40+Etnikum!AN40)/('Vzdialenosti statov'!AN40)^Parametre!$A$7)</f>
        <v>0</v>
      </c>
      <c r="AO40" s="243">
        <f>IF('Vzdialenosti statov'!AO40=0,0,(1+'Susedne staty'!AO40+Jazyk!AO40+Etnikum!AO40)/('Vzdialenosti statov'!AO40)^Parametre!$A$7)</f>
        <v>1.3894491771604135E-2</v>
      </c>
      <c r="AP40" s="243">
        <f>IF('Vzdialenosti statov'!AP40=0,0,(1+'Susedne staty'!AP40+Jazyk!AP40+Etnikum!AP40)/('Vzdialenosti statov'!AP40)^Parametre!$A$7)</f>
        <v>4.4747768526373979E-2</v>
      </c>
      <c r="AQ40" s="243">
        <f>IF('Vzdialenosti statov'!AQ40=0,0,(1+'Susedne staty'!AQ40+Jazyk!AQ40+Etnikum!AQ40)/('Vzdialenosti statov'!AQ40)^Parametre!$A$7)</f>
        <v>3.6052484473126631E-2</v>
      </c>
      <c r="AR40" s="243">
        <f>IF('Vzdialenosti statov'!AR40=0,0,(1+'Susedne staty'!AR40+Jazyk!AR40+Etnikum!AR40)/('Vzdialenosti statov'!AR40)^Parametre!$A$7)</f>
        <v>2.113720910342376E-2</v>
      </c>
      <c r="AS40" s="243">
        <f>IF('Vzdialenosti statov'!AS40=0,0,(1+'Susedne staty'!AS40+Jazyk!AS40+Etnikum!AS40)/('Vzdialenosti statov'!AS40)^Parametre!$A$7)</f>
        <v>1.0514427518047204E-2</v>
      </c>
      <c r="AT40" s="243">
        <f>IF('Vzdialenosti statov'!AT40=0,0,(1+'Susedne staty'!AT40+Jazyk!AT40+Etnikum!AT40)/('Vzdialenosti statov'!AT40)^Parametre!$A$7)</f>
        <v>0.10286889997472794</v>
      </c>
      <c r="AU40" s="243">
        <f>IF('Vzdialenosti statov'!AU40=0,0,(1+'Susedne staty'!AU40+Jazyk!AU40+Etnikum!AU40)/('Vzdialenosti statov'!AU40)^Parametre!$A$7)</f>
        <v>3.5785076344987204E-2</v>
      </c>
      <c r="AV40" s="243">
        <f>IF('Vzdialenosti statov'!AV40=0,0,(1+'Susedne staty'!AV40+Jazyk!AV40+Etnikum!AV40)/('Vzdialenosti statov'!AV40)^Parametre!$A$7)</f>
        <v>3.4867401751396493E-2</v>
      </c>
      <c r="AW40" s="243">
        <f>IF('Vzdialenosti statov'!AW40=0,0,(1+'Susedne staty'!AW40+Jazyk!AW40+Etnikum!AW40)/('Vzdialenosti statov'!AW40)^Parametre!$A$7)</f>
        <v>2.4760516864347045E-2</v>
      </c>
      <c r="AX40" s="243">
        <f>IF('Vzdialenosti statov'!AX40=0,0,(1+'Susedne staty'!AX40+Jazyk!AX40+Etnikum!AX40)/('Vzdialenosti statov'!AX40)^Parametre!$A$7)</f>
        <v>5.3005971621345987E-2</v>
      </c>
      <c r="AY40" s="243">
        <f>IF('Vzdialenosti statov'!AY40=0,0,(1+'Susedne staty'!AY40+Jazyk!AY40+Etnikum!AY40)/('Vzdialenosti statov'!AY40)^Parametre!$A$7)</f>
        <v>2.9563810880353262E-2</v>
      </c>
      <c r="AZ40" s="243">
        <f>IF('Vzdialenosti statov'!AZ40=0,0,(1+'Susedne staty'!AZ40+Jazyk!AZ40+Etnikum!AZ40)/('Vzdialenosti statov'!AZ40)^Parametre!$A$7)</f>
        <v>8.5981948265285185E-2</v>
      </c>
      <c r="BB40" s="243">
        <f t="shared" si="0"/>
        <v>1.5219172440278064</v>
      </c>
    </row>
    <row r="41" spans="1:54" ht="14.25" customHeight="1" x14ac:dyDescent="0.25">
      <c r="A41" s="245" t="s">
        <v>44</v>
      </c>
      <c r="B41" s="243">
        <f>IF('Vzdialenosti statov'!B41=0,0,(1+'Susedne staty'!B41+Jazyk!B41+Etnikum!B41)/('Vzdialenosti statov'!B41)^Parametre!$A$7)</f>
        <v>1.3088893115276999E-2</v>
      </c>
      <c r="C41" s="243">
        <f>IF('Vzdialenosti statov'!C41=0,0,(1+'Susedne staty'!C41+Jazyk!C41+Etnikum!C41)/('Vzdialenosti statov'!C41)^Parametre!$A$7)</f>
        <v>7.5953378448105442E-3</v>
      </c>
      <c r="D41" s="243">
        <f>IF('Vzdialenosti statov'!D41=0,0,(1+'Susedne staty'!D41+Jazyk!D41+Etnikum!D41)/('Vzdialenosti statov'!D41)^Parametre!$A$7)</f>
        <v>1.0008450700092522E-2</v>
      </c>
      <c r="E41" s="243">
        <f>IF('Vzdialenosti statov'!E41=0,0,(1+'Susedne staty'!E41+Jazyk!E41+Etnikum!E41)/('Vzdialenosti statov'!E41)^Parametre!$A$7)</f>
        <v>1.3202887734538525E-2</v>
      </c>
      <c r="F41" s="243">
        <f>IF('Vzdialenosti statov'!F41=0,0,(1+'Susedne staty'!F41+Jazyk!F41+Etnikum!F41)/('Vzdialenosti statov'!F41)^Parametre!$A$7)</f>
        <v>8.3186672800355244E-3</v>
      </c>
      <c r="G41" s="243">
        <f>IF('Vzdialenosti statov'!G41=0,0,(1+'Susedne staty'!G41+Jazyk!G41+Etnikum!G41)/('Vzdialenosti statov'!G41)^Parametre!$A$7)</f>
        <v>2.0357391977058242E-2</v>
      </c>
      <c r="H41" s="243">
        <f>IF('Vzdialenosti statov'!H41=0,0,(1+'Susedne staty'!H41+Jazyk!H41+Etnikum!H41)/('Vzdialenosti statov'!H41)^Parametre!$A$7)</f>
        <v>2.0586418925519295E-2</v>
      </c>
      <c r="I41" s="243">
        <f>IF('Vzdialenosti statov'!I41=0,0,(1+'Susedne staty'!I41+Jazyk!I41+Etnikum!I41)/('Vzdialenosti statov'!I41)^Parametre!$A$7)</f>
        <v>7.6401529199856388E-3</v>
      </c>
      <c r="J41" s="243">
        <f>IF('Vzdialenosti statov'!J41=0,0,(1+'Susedne staty'!J41+Jazyk!J41+Etnikum!J41)/('Vzdialenosti statov'!J41)^Parametre!$A$7)</f>
        <v>3.7434022188485676E-2</v>
      </c>
      <c r="K41" s="243">
        <f>IF('Vzdialenosti statov'!K41=0,0,(1+'Susedne staty'!K41+Jazyk!K41+Etnikum!K41)/('Vzdialenosti statov'!K41)^Parametre!$A$7)</f>
        <v>1.4099829107581882E-2</v>
      </c>
      <c r="L41" s="243">
        <f>IF('Vzdialenosti statov'!L41=0,0,(1+'Susedne staty'!L41+Jazyk!L41+Etnikum!L41)/('Vzdialenosti statov'!L41)^Parametre!$A$7)</f>
        <v>3.8654838515199741E-2</v>
      </c>
      <c r="M41" s="243">
        <f>IF('Vzdialenosti statov'!M41=0,0,(1+'Susedne staty'!M41+Jazyk!M41+Etnikum!M41)/('Vzdialenosti statov'!M41)^Parametre!$A$7)</f>
        <v>3.1926281761209312E-2</v>
      </c>
      <c r="N41" s="243">
        <f>IF('Vzdialenosti statov'!N41=0,0,(1+'Susedne staty'!N41+Jazyk!N41+Etnikum!N41)/('Vzdialenosti statov'!N41)^Parametre!$A$7)</f>
        <v>1.2678732333460039E-2</v>
      </c>
      <c r="O41" s="243">
        <f>IF('Vzdialenosti statov'!O41=0,0,(1+'Susedne staty'!O41+Jazyk!O41+Etnikum!O41)/('Vzdialenosti statov'!O41)^Parametre!$A$7)</f>
        <v>1.2975779760458855E-2</v>
      </c>
      <c r="P41" s="243">
        <f>IF('Vzdialenosti statov'!P41=0,0,(1+'Susedne staty'!P41+Jazyk!P41+Etnikum!P41)/('Vzdialenosti statov'!P41)^Parametre!$A$7)</f>
        <v>1.3413457228942641E-2</v>
      </c>
      <c r="Q41" s="243">
        <f>IF('Vzdialenosti statov'!Q41=0,0,(1+'Susedne staty'!Q41+Jazyk!Q41+Etnikum!Q41)/('Vzdialenosti statov'!Q41)^Parametre!$A$7)</f>
        <v>1.9814350628091785E-2</v>
      </c>
      <c r="R41" s="243">
        <f>IF('Vzdialenosti statov'!R41=0,0,(1+'Susedne staty'!R41+Jazyk!R41+Etnikum!R41)/('Vzdialenosti statov'!R41)^Parametre!$A$7)</f>
        <v>1.4162785857395731E-2</v>
      </c>
      <c r="S41" s="243">
        <f>IF('Vzdialenosti statov'!S41=0,0,(1+'Susedne staty'!S41+Jazyk!S41+Etnikum!S41)/('Vzdialenosti statov'!S41)^Parametre!$A$7)</f>
        <v>1.4321504311744697E-2</v>
      </c>
      <c r="T41" s="243">
        <f>IF('Vzdialenosti statov'!T41=0,0,(1+'Susedne staty'!T41+Jazyk!T41+Etnikum!T41)/('Vzdialenosti statov'!T41)^Parametre!$A$7)</f>
        <v>1.294302382720253E-2</v>
      </c>
      <c r="U41" s="243">
        <f>IF('Vzdialenosti statov'!U41=0,0,(1+'Susedne staty'!U41+Jazyk!U41+Etnikum!U41)/('Vzdialenosti statov'!U41)^Parametre!$A$7)</f>
        <v>1.3839998626629324E-2</v>
      </c>
      <c r="V41" s="243">
        <f>IF('Vzdialenosti statov'!V41=0,0,(1+'Susedne staty'!V41+Jazyk!V41+Etnikum!V41)/('Vzdialenosti statov'!V41)^Parametre!$A$7)</f>
        <v>1.2923434979067812E-2</v>
      </c>
      <c r="W41" s="243">
        <f>IF('Vzdialenosti statov'!W41=0,0,(1+'Susedne staty'!W41+Jazyk!W41+Etnikum!W41)/('Vzdialenosti statov'!W41)^Parametre!$A$7)</f>
        <v>1.6600397351866577E-2</v>
      </c>
      <c r="X41" s="243">
        <f>IF('Vzdialenosti statov'!X41=0,0,(1+'Susedne staty'!X41+Jazyk!X41+Etnikum!X41)/('Vzdialenosti statov'!X41)^Parametre!$A$7)</f>
        <v>8.9169955206888241E-3</v>
      </c>
      <c r="Y41" s="243">
        <f>IF('Vzdialenosti statov'!Y41=0,0,(1+'Susedne staty'!Y41+Jazyk!Y41+Etnikum!Y41)/('Vzdialenosti statov'!Y41)^Parametre!$A$7)</f>
        <v>1.2268174900839255E-2</v>
      </c>
      <c r="Z41" s="243">
        <f>IF('Vzdialenosti statov'!Z41=0,0,(1+'Susedne staty'!Z41+Jazyk!Z41+Etnikum!Z41)/('Vzdialenosti statov'!Z41)^Parametre!$A$7)</f>
        <v>1.0638231654490717E-2</v>
      </c>
      <c r="AA41" s="243">
        <f>IF('Vzdialenosti statov'!AA41=0,0,(1+'Susedne staty'!AA41+Jazyk!AA41+Etnikum!AA41)/('Vzdialenosti statov'!AA41)^Parametre!$A$7)</f>
        <v>1.7533258713111923E-2</v>
      </c>
      <c r="AB41" s="243">
        <f>IF('Vzdialenosti statov'!AB41=0,0,(1+'Susedne staty'!AB41+Jazyk!AB41+Etnikum!AB41)/('Vzdialenosti statov'!AB41)^Parametre!$A$7)</f>
        <v>9.6331559043840494E-3</v>
      </c>
      <c r="AC41" s="243">
        <f>IF('Vzdialenosti statov'!AC41=0,0,(1+'Susedne staty'!AC41+Jazyk!AC41+Etnikum!AC41)/('Vzdialenosti statov'!AC41)^Parametre!$A$7)</f>
        <v>4.1055203581307834E-2</v>
      </c>
      <c r="AD41" s="243">
        <f>IF('Vzdialenosti statov'!AD41=0,0,(1+'Susedne staty'!AD41+Jazyk!AD41+Etnikum!AD41)/('Vzdialenosti statov'!AD41)^Parametre!$A$7)</f>
        <v>4.1813695458763428E-2</v>
      </c>
      <c r="AE41" s="243">
        <f>IF('Vzdialenosti statov'!AE41=0,0,(1+'Susedne staty'!AE41+Jazyk!AE41+Etnikum!AE41)/('Vzdialenosti statov'!AE41)^Parametre!$A$7)</f>
        <v>1.3213937176007551E-2</v>
      </c>
      <c r="AF41" s="243">
        <f>IF('Vzdialenosti statov'!AF41=0,0,(1+'Susedne staty'!AF41+Jazyk!AF41+Etnikum!AF41)/('Vzdialenosti statov'!AF41)^Parametre!$A$7)</f>
        <v>1.3678290812416026E-2</v>
      </c>
      <c r="AG41" s="243">
        <f>IF('Vzdialenosti statov'!AG41=0,0,(1+'Susedne staty'!AG41+Jazyk!AG41+Etnikum!AG41)/('Vzdialenosti statov'!AG41)^Parametre!$A$7)</f>
        <v>9.8908194483827341E-3</v>
      </c>
      <c r="AH41" s="243">
        <f>IF('Vzdialenosti statov'!AH41=0,0,(1+'Susedne staty'!AH41+Jazyk!AH41+Etnikum!AH41)/('Vzdialenosti statov'!AH41)^Parametre!$A$7)</f>
        <v>1.3582606840345233E-2</v>
      </c>
      <c r="AI41" s="243">
        <f>IF('Vzdialenosti statov'!AI41=0,0,(1+'Susedne staty'!AI41+Jazyk!AI41+Etnikum!AI41)/('Vzdialenosti statov'!AI41)^Parametre!$A$7)</f>
        <v>2.9080735977425342E-2</v>
      </c>
      <c r="AJ41" s="243">
        <f>IF('Vzdialenosti statov'!AJ41=0,0,(1+'Susedne staty'!AJ41+Jazyk!AJ41+Etnikum!AJ41)/('Vzdialenosti statov'!AJ41)^Parametre!$A$7)</f>
        <v>8.7777741637196528E-3</v>
      </c>
      <c r="AK41" s="243">
        <f>IF('Vzdialenosti statov'!AK41=0,0,(1+'Susedne staty'!AK41+Jazyk!AK41+Etnikum!AK41)/('Vzdialenosti statov'!AK41)^Parametre!$A$7)</f>
        <v>3.5485132650954633E-2</v>
      </c>
      <c r="AL41" s="243">
        <f>IF('Vzdialenosti statov'!AL41=0,0,(1+'Susedne staty'!AL41+Jazyk!AL41+Etnikum!AL41)/('Vzdialenosti statov'!AL41)^Parametre!$A$7)</f>
        <v>1.1695826436945117E-2</v>
      </c>
      <c r="AM41" s="243">
        <f>IF('Vzdialenosti statov'!AM41=0,0,(1+'Susedne staty'!AM41+Jazyk!AM41+Etnikum!AM41)/('Vzdialenosti statov'!AM41)^Parametre!$A$7)</f>
        <v>1.3423133197198725E-2</v>
      </c>
      <c r="AN41" s="243">
        <f>IF('Vzdialenosti statov'!AN41=0,0,(1+'Susedne staty'!AN41+Jazyk!AN41+Etnikum!AN41)/('Vzdialenosti statov'!AN41)^Parametre!$A$7)</f>
        <v>1.3894491771604135E-2</v>
      </c>
      <c r="AO41" s="243">
        <f>IF('Vzdialenosti statov'!AO41=0,0,(1+'Susedne staty'!AO41+Jazyk!AO41+Etnikum!AO41)/('Vzdialenosti statov'!AO41)^Parametre!$A$7)</f>
        <v>0</v>
      </c>
      <c r="AP41" s="243">
        <f>IF('Vzdialenosti statov'!AP41=0,0,(1+'Susedne staty'!AP41+Jazyk!AP41+Etnikum!AP41)/('Vzdialenosti statov'!AP41)^Parametre!$A$7)</f>
        <v>2.0786272659160655E-2</v>
      </c>
      <c r="AQ41" s="243">
        <f>IF('Vzdialenosti statov'!AQ41=0,0,(1+'Susedne staty'!AQ41+Jazyk!AQ41+Etnikum!AQ41)/('Vzdialenosti statov'!AQ41)^Parametre!$A$7)</f>
        <v>1.9958882701440184E-2</v>
      </c>
      <c r="AR41" s="243">
        <f>IF('Vzdialenosti statov'!AR41=0,0,(1+'Susedne staty'!AR41+Jazyk!AR41+Etnikum!AR41)/('Vzdialenosti statov'!AR41)^Parametre!$A$7)</f>
        <v>1.3346924456341414E-2</v>
      </c>
      <c r="AS41" s="243">
        <f>IF('Vzdialenosti statov'!AS41=0,0,(1+'Susedne staty'!AS41+Jazyk!AS41+Etnikum!AS41)/('Vzdialenosti statov'!AS41)^Parametre!$A$7)</f>
        <v>1.0608528666824279E-2</v>
      </c>
      <c r="AT41" s="243">
        <f>IF('Vzdialenosti statov'!AT41=0,0,(1+'Susedne staty'!AT41+Jazyk!AT41+Etnikum!AT41)/('Vzdialenosti statov'!AT41)^Parametre!$A$7)</f>
        <v>2.0147536618614254E-2</v>
      </c>
      <c r="AU41" s="243">
        <f>IF('Vzdialenosti statov'!AU41=0,0,(1+'Susedne staty'!AU41+Jazyk!AU41+Etnikum!AU41)/('Vzdialenosti statov'!AU41)^Parametre!$A$7)</f>
        <v>1.1935621957349167E-2</v>
      </c>
      <c r="AV41" s="243">
        <f>IF('Vzdialenosti statov'!AV41=0,0,(1+'Susedne staty'!AV41+Jazyk!AV41+Etnikum!AV41)/('Vzdialenosti statov'!AV41)^Parametre!$A$7)</f>
        <v>1.3016651985283565E-2</v>
      </c>
      <c r="AW41" s="243">
        <f>IF('Vzdialenosti statov'!AW41=0,0,(1+'Susedne staty'!AW41+Jazyk!AW41+Etnikum!AW41)/('Vzdialenosti statov'!AW41)^Parametre!$A$7)</f>
        <v>1.5165552220670273E-2</v>
      </c>
      <c r="AX41" s="243">
        <f>IF('Vzdialenosti statov'!AX41=0,0,(1+'Susedne staty'!AX41+Jazyk!AX41+Etnikum!AX41)/('Vzdialenosti statov'!AX41)^Parametre!$A$7)</f>
        <v>1.2755963319889369E-2</v>
      </c>
      <c r="AY41" s="243">
        <f>IF('Vzdialenosti statov'!AY41=0,0,(1+'Susedne staty'!AY41+Jazyk!AY41+Etnikum!AY41)/('Vzdialenosti statov'!AY41)^Parametre!$A$7)</f>
        <v>1.3799707885355367E-2</v>
      </c>
      <c r="AZ41" s="243">
        <f>IF('Vzdialenosti statov'!AZ41=0,0,(1+'Susedne staty'!AZ41+Jazyk!AZ41+Etnikum!AZ41)/('Vzdialenosti statov'!AZ41)^Parametre!$A$7)</f>
        <v>5.4900065476053132E-2</v>
      </c>
      <c r="BB41" s="243">
        <f t="shared" si="0"/>
        <v>0.87758980913022056</v>
      </c>
    </row>
    <row r="42" spans="1:54" ht="14.25" customHeight="1" x14ac:dyDescent="0.25">
      <c r="A42" s="246" t="s">
        <v>45</v>
      </c>
      <c r="B42" s="243">
        <f>IF('Vzdialenosti statov'!B42=0,0,(1+'Susedne staty'!B42+Jazyk!B42+Etnikum!B42)/('Vzdialenosti statov'!B42)^Parametre!$A$7)</f>
        <v>3.4575798551119391E-2</v>
      </c>
      <c r="C42" s="243">
        <f>IF('Vzdialenosti statov'!C42=0,0,(1+'Susedne staty'!C42+Jazyk!C42+Etnikum!C42)/('Vzdialenosti statov'!C42)^Parametre!$A$7)</f>
        <v>8.8830161954405722E-3</v>
      </c>
      <c r="D42" s="243">
        <f>IF('Vzdialenosti statov'!D42=0,0,(1+'Susedne staty'!D42+Jazyk!D42+Etnikum!D42)/('Vzdialenosti statov'!D42)^Parametre!$A$7)</f>
        <v>8.5044775742674893E-3</v>
      </c>
      <c r="E42" s="243">
        <f>IF('Vzdialenosti statov'!E42=0,0,(1+'Susedne staty'!E42+Jazyk!E42+Etnikum!E42)/('Vzdialenosti statov'!E42)^Parametre!$A$7)</f>
        <v>2.9954488773465262E-2</v>
      </c>
      <c r="F42" s="243">
        <f>IF('Vzdialenosti statov'!F42=0,0,(1+'Susedne staty'!F42+Jazyk!F42+Etnikum!F42)/('Vzdialenosti statov'!F42)^Parametre!$A$7)</f>
        <v>1.0051500125073191E-2</v>
      </c>
      <c r="G42" s="243">
        <f>IF('Vzdialenosti statov'!G42=0,0,(1+'Susedne staty'!G42+Jazyk!G42+Etnikum!G42)/('Vzdialenosti statov'!G42)^Parametre!$A$7)</f>
        <v>5.3103750074964241E-2</v>
      </c>
      <c r="H42" s="243">
        <f>IF('Vzdialenosti statov'!H42=0,0,(1+'Susedne staty'!H42+Jazyk!H42+Etnikum!H42)/('Vzdialenosti statov'!H42)^Parametre!$A$7)</f>
        <v>0.19202095321560189</v>
      </c>
      <c r="I42" s="243">
        <f>IF('Vzdialenosti statov'!I42=0,0,(1+'Susedne staty'!I42+Jazyk!I42+Etnikum!I42)/('Vzdialenosti statov'!I42)^Parametre!$A$7)</f>
        <v>8.7781935131136263E-3</v>
      </c>
      <c r="J42" s="243">
        <f>IF('Vzdialenosti statov'!J42=0,0,(1+'Susedne staty'!J42+Jazyk!J42+Etnikum!J42)/('Vzdialenosti statov'!J42)^Parametre!$A$7)</f>
        <v>1.2184561982839773E-2</v>
      </c>
      <c r="K42" s="243">
        <f>IF('Vzdialenosti statov'!K42=0,0,(1+'Susedne staty'!K42+Jazyk!K42+Etnikum!K42)/('Vzdialenosti statov'!K42)^Parametre!$A$7)</f>
        <v>3.0307483520336832E-2</v>
      </c>
      <c r="L42" s="243">
        <f>IF('Vzdialenosti statov'!L42=0,0,(1+'Susedne staty'!L42+Jazyk!L42+Etnikum!L42)/('Vzdialenosti statov'!L42)^Parametre!$A$7)</f>
        <v>2.9397908230980853E-2</v>
      </c>
      <c r="M42" s="243">
        <f>IF('Vzdialenosti statov'!M42=0,0,(1+'Susedne staty'!M42+Jazyk!M42+Etnikum!M42)/('Vzdialenosti statov'!M42)^Parametre!$A$7)</f>
        <v>2.5639592830704883E-2</v>
      </c>
      <c r="N42" s="243">
        <f>IF('Vzdialenosti statov'!N42=0,0,(1+'Susedne staty'!N42+Jazyk!N42+Etnikum!N42)/('Vzdialenosti statov'!N42)^Parametre!$A$7)</f>
        <v>2.7324750277088913E-2</v>
      </c>
      <c r="O42" s="243">
        <f>IF('Vzdialenosti statov'!O42=0,0,(1+'Susedne staty'!O42+Jazyk!O42+Etnikum!O42)/('Vzdialenosti statov'!O42)^Parametre!$A$7)</f>
        <v>3.0425650532464082E-2</v>
      </c>
      <c r="P42" s="243">
        <f>IF('Vzdialenosti statov'!P42=0,0,(1+'Susedne staty'!P42+Jazyk!P42+Etnikum!P42)/('Vzdialenosti statov'!P42)^Parametre!$A$7)</f>
        <v>3.0302195543301123E-2</v>
      </c>
      <c r="Q42" s="243">
        <f>IF('Vzdialenosti statov'!Q42=0,0,(1+'Susedne staty'!Q42+Jazyk!Q42+Etnikum!Q42)/('Vzdialenosti statov'!Q42)^Parametre!$A$7)</f>
        <v>6.5551577262031216E-2</v>
      </c>
      <c r="R42" s="243">
        <f>IF('Vzdialenosti statov'!R42=0,0,(1+'Susedne staty'!R42+Jazyk!R42+Etnikum!R42)/('Vzdialenosti statov'!R42)^Parametre!$A$7)</f>
        <v>1.2840885711531086E-2</v>
      </c>
      <c r="S42" s="243">
        <f>IF('Vzdialenosti statov'!S42=0,0,(1+'Susedne staty'!S42+Jazyk!S42+Etnikum!S42)/('Vzdialenosti statov'!S42)^Parametre!$A$7)</f>
        <v>1.7275847272650319E-2</v>
      </c>
      <c r="T42" s="243">
        <f>IF('Vzdialenosti statov'!T42=0,0,(1+'Susedne staty'!T42+Jazyk!T42+Etnikum!T42)/('Vzdialenosti statov'!T42)^Parametre!$A$7)</f>
        <v>2.2309982168642328E-2</v>
      </c>
      <c r="U42" s="243">
        <f>IF('Vzdialenosti statov'!U42=0,0,(1+'Susedne staty'!U42+Jazyk!U42+Etnikum!U42)/('Vzdialenosti statov'!U42)^Parametre!$A$7)</f>
        <v>1.858062142760682E-2</v>
      </c>
      <c r="V42" s="243">
        <f>IF('Vzdialenosti statov'!V42=0,0,(1+'Susedne staty'!V42+Jazyk!V42+Etnikum!V42)/('Vzdialenosti statov'!V42)^Parametre!$A$7)</f>
        <v>2.0680322854124873E-2</v>
      </c>
      <c r="W42" s="243">
        <f>IF('Vzdialenosti statov'!W42=0,0,(1+'Susedne staty'!W42+Jazyk!W42+Etnikum!W42)/('Vzdialenosti statov'!W42)^Parametre!$A$7)</f>
        <v>1.0661956354483281E-2</v>
      </c>
      <c r="X42" s="243">
        <f>IF('Vzdialenosti statov'!X42=0,0,(1+'Susedne staty'!X42+Jazyk!X42+Etnikum!X42)/('Vzdialenosti statov'!X42)^Parametre!$A$7)</f>
        <v>1.0650799044529787E-2</v>
      </c>
      <c r="Y42" s="243">
        <f>IF('Vzdialenosti statov'!Y42=0,0,(1+'Susedne staty'!Y42+Jazyk!Y42+Etnikum!Y42)/('Vzdialenosti statov'!Y42)^Parametre!$A$7)</f>
        <v>1.1674343125373611E-2</v>
      </c>
      <c r="Z42" s="243">
        <f>IF('Vzdialenosti statov'!Z42=0,0,(1+'Susedne staty'!Z42+Jazyk!Z42+Etnikum!Z42)/('Vzdialenosti statov'!Z42)^Parametre!$A$7)</f>
        <v>1.3257668253037133E-2</v>
      </c>
      <c r="AA42" s="243">
        <f>IF('Vzdialenosti statov'!AA42=0,0,(1+'Susedne staty'!AA42+Jazyk!AA42+Etnikum!AA42)/('Vzdialenosti statov'!AA42)^Parametre!$A$7)</f>
        <v>1.1019265348933716E-2</v>
      </c>
      <c r="AB42" s="243">
        <f>IF('Vzdialenosti statov'!AB42=0,0,(1+'Susedne staty'!AB42+Jazyk!AB42+Etnikum!AB42)/('Vzdialenosti statov'!AB42)^Parametre!$A$7)</f>
        <v>1.0688275596973707E-2</v>
      </c>
      <c r="AC42" s="243">
        <f>IF('Vzdialenosti statov'!AC42=0,0,(1+'Susedne staty'!AC42+Jazyk!AC42+Etnikum!AC42)/('Vzdialenosti statov'!AC42)^Parametre!$A$7)</f>
        <v>4.4835999317273847E-2</v>
      </c>
      <c r="AD42" s="243">
        <f>IF('Vzdialenosti statov'!AD42=0,0,(1+'Susedne staty'!AD42+Jazyk!AD42+Etnikum!AD42)/('Vzdialenosti statov'!AD42)^Parametre!$A$7)</f>
        <v>4.0133219384547399E-2</v>
      </c>
      <c r="AE42" s="243">
        <f>IF('Vzdialenosti statov'!AE42=0,0,(1+'Susedne staty'!AE42+Jazyk!AE42+Etnikum!AE42)/('Vzdialenosti statov'!AE42)^Parametre!$A$7)</f>
        <v>3.175259254625698E-2</v>
      </c>
      <c r="AF42" s="243">
        <f>IF('Vzdialenosti statov'!AF42=0,0,(1+'Susedne staty'!AF42+Jazyk!AF42+Etnikum!AF42)/('Vzdialenosti statov'!AF42)^Parametre!$A$7)</f>
        <v>0.1927988713186089</v>
      </c>
      <c r="AG42" s="243">
        <f>IF('Vzdialenosti statov'!AG42=0,0,(1+'Susedne staty'!AG42+Jazyk!AG42+Etnikum!AG42)/('Vzdialenosti statov'!AG42)^Parametre!$A$7)</f>
        <v>9.9277457153152792E-3</v>
      </c>
      <c r="AH42" s="243">
        <f>IF('Vzdialenosti statov'!AH42=0,0,(1+'Susedne staty'!AH42+Jazyk!AH42+Etnikum!AH42)/('Vzdialenosti statov'!AH42)^Parametre!$A$7)</f>
        <v>3.7338654719748801E-2</v>
      </c>
      <c r="AI42" s="243">
        <f>IF('Vzdialenosti statov'!AI42=0,0,(1+'Susedne staty'!AI42+Jazyk!AI42+Etnikum!AI42)/('Vzdialenosti statov'!AI42)^Parametre!$A$7)</f>
        <v>2.5870904957821111E-2</v>
      </c>
      <c r="AJ42" s="243">
        <f>IF('Vzdialenosti statov'!AJ42=0,0,(1+'Susedne staty'!AJ42+Jazyk!AJ42+Etnikum!AJ42)/('Vzdialenosti statov'!AJ42)^Parametre!$A$7)</f>
        <v>7.4772045059330839E-3</v>
      </c>
      <c r="AK42" s="243">
        <f>IF('Vzdialenosti statov'!AK42=0,0,(1+'Susedne staty'!AK42+Jazyk!AK42+Etnikum!AK42)/('Vzdialenosti statov'!AK42)^Parametre!$A$7)</f>
        <v>0.14423032840814956</v>
      </c>
      <c r="AL42" s="243">
        <f>IF('Vzdialenosti statov'!AL42=0,0,(1+'Susedne staty'!AL42+Jazyk!AL42+Etnikum!AL42)/('Vzdialenosti statov'!AL42)^Parametre!$A$7)</f>
        <v>2.0243122359263076E-2</v>
      </c>
      <c r="AM42" s="243">
        <f>IF('Vzdialenosti statov'!AM42=0,0,(1+'Susedne staty'!AM42+Jazyk!AM42+Etnikum!AM42)/('Vzdialenosti statov'!AM42)^Parametre!$A$7)</f>
        <v>9.9601148985561744E-2</v>
      </c>
      <c r="AN42" s="243">
        <f>IF('Vzdialenosti statov'!AN42=0,0,(1+'Susedne staty'!AN42+Jazyk!AN42+Etnikum!AN42)/('Vzdialenosti statov'!AN42)^Parametre!$A$7)</f>
        <v>4.4747768526373979E-2</v>
      </c>
      <c r="AO42" s="243">
        <f>IF('Vzdialenosti statov'!AO42=0,0,(1+'Susedne staty'!AO42+Jazyk!AO42+Etnikum!AO42)/('Vzdialenosti statov'!AO42)^Parametre!$A$7)</f>
        <v>2.0786272659160655E-2</v>
      </c>
      <c r="AP42" s="243">
        <f>IF('Vzdialenosti statov'!AP42=0,0,(1+'Susedne staty'!AP42+Jazyk!AP42+Etnikum!AP42)/('Vzdialenosti statov'!AP42)^Parametre!$A$7)</f>
        <v>0</v>
      </c>
      <c r="AQ42" s="243">
        <f>IF('Vzdialenosti statov'!AQ42=0,0,(1+'Susedne staty'!AQ42+Jazyk!AQ42+Etnikum!AQ42)/('Vzdialenosti statov'!AQ42)^Parametre!$A$7)</f>
        <v>7.0622846526449873E-2</v>
      </c>
      <c r="AR42" s="243">
        <f>IF('Vzdialenosti statov'!AR42=0,0,(1+'Susedne staty'!AR42+Jazyk!AR42+Etnikum!AR42)/('Vzdialenosti statov'!AR42)^Parametre!$A$7)</f>
        <v>2.3980539534971968E-2</v>
      </c>
      <c r="AS42" s="243">
        <f>IF('Vzdialenosti statov'!AS42=0,0,(1+'Susedne staty'!AS42+Jazyk!AS42+Etnikum!AS42)/('Vzdialenosti statov'!AS42)^Parametre!$A$7)</f>
        <v>1.0815033369116388E-2</v>
      </c>
      <c r="AT42" s="243">
        <f>IF('Vzdialenosti statov'!AT42=0,0,(1+'Susedne staty'!AT42+Jazyk!AT42+Etnikum!AT42)/('Vzdialenosti statov'!AT42)^Parametre!$A$7)</f>
        <v>6.534598631575729E-2</v>
      </c>
      <c r="AU42" s="243">
        <f>IF('Vzdialenosti statov'!AU42=0,0,(1+'Susedne staty'!AU42+Jazyk!AU42+Etnikum!AU42)/('Vzdialenosti statov'!AU42)^Parametre!$A$7)</f>
        <v>2.2042960831771721E-2</v>
      </c>
      <c r="AV42" s="243">
        <f>IF('Vzdialenosti statov'!AV42=0,0,(1+'Susedne staty'!AV42+Jazyk!AV42+Etnikum!AV42)/('Vzdialenosti statov'!AV42)^Parametre!$A$7)</f>
        <v>3.3688370597044645E-2</v>
      </c>
      <c r="AW42" s="243">
        <f>IF('Vzdialenosti statov'!AW42=0,0,(1+'Susedne staty'!AW42+Jazyk!AW42+Etnikum!AW42)/('Vzdialenosti statov'!AW42)^Parametre!$A$7)</f>
        <v>2.7995503163528709E-2</v>
      </c>
      <c r="AX42" s="243">
        <f>IF('Vzdialenosti statov'!AX42=0,0,(1+'Susedne staty'!AX42+Jazyk!AX42+Etnikum!AX42)/('Vzdialenosti statov'!AX42)^Parametre!$A$7)</f>
        <v>3.2641241280701172E-2</v>
      </c>
      <c r="AY42" s="243">
        <f>IF('Vzdialenosti statov'!AY42=0,0,(1+'Susedne staty'!AY42+Jazyk!AY42+Etnikum!AY42)/('Vzdialenosti statov'!AY42)^Parametre!$A$7)</f>
        <v>2.4666632352664197E-2</v>
      </c>
      <c r="AZ42" s="243">
        <f>IF('Vzdialenosti statov'!AZ42=0,0,(1+'Susedne staty'!AZ42+Jazyk!AZ42+Etnikum!AZ42)/('Vzdialenosti statov'!AZ42)^Parametre!$A$7)</f>
        <v>8.6041825942781675E-2</v>
      </c>
      <c r="BB42" s="243">
        <f t="shared" si="0"/>
        <v>1.8742306386794823</v>
      </c>
    </row>
    <row r="43" spans="1:54" ht="14.25" customHeight="1" x14ac:dyDescent="0.25">
      <c r="A43" s="246" t="s">
        <v>46</v>
      </c>
      <c r="B43" s="243">
        <f>IF('Vzdialenosti statov'!B43=0,0,(1+'Susedne staty'!B43+Jazyk!B43+Etnikum!B43)/('Vzdialenosti statov'!B43)^Parametre!$A$7)</f>
        <v>3.7961395427930901E-2</v>
      </c>
      <c r="C43" s="243">
        <f>IF('Vzdialenosti statov'!C43=0,0,(1+'Susedne staty'!C43+Jazyk!C43+Etnikum!C43)/('Vzdialenosti statov'!C43)^Parametre!$A$7)</f>
        <v>9.0448564504564365E-3</v>
      </c>
      <c r="D43" s="243">
        <f>IF('Vzdialenosti statov'!D43=0,0,(1+'Susedne staty'!D43+Jazyk!D43+Etnikum!D43)/('Vzdialenosti statov'!D43)^Parametre!$A$7)</f>
        <v>8.3969538555251303E-3</v>
      </c>
      <c r="E43" s="243">
        <f>IF('Vzdialenosti statov'!E43=0,0,(1+'Susedne staty'!E43+Jazyk!E43+Etnikum!E43)/('Vzdialenosti statov'!E43)^Parametre!$A$7)</f>
        <v>3.3057715766758977E-2</v>
      </c>
      <c r="F43" s="243">
        <f>IF('Vzdialenosti statov'!F43=0,0,(1+'Susedne staty'!F43+Jazyk!F43+Etnikum!F43)/('Vzdialenosti statov'!F43)^Parametre!$A$7)</f>
        <v>1.0281880840806393E-2</v>
      </c>
      <c r="G43" s="243">
        <f>IF('Vzdialenosti statov'!G43=0,0,(1+'Susedne staty'!G43+Jazyk!G43+Etnikum!G43)/('Vzdialenosti statov'!G43)^Parametre!$A$7)</f>
        <v>5.7872193030498079E-2</v>
      </c>
      <c r="H43" s="243">
        <f>IF('Vzdialenosti statov'!H43=0,0,(1+'Susedne staty'!H43+Jazyk!H43+Etnikum!H43)/('Vzdialenosti statov'!H43)^Parametre!$A$7)</f>
        <v>7.4153004661938415E-2</v>
      </c>
      <c r="I43" s="243">
        <f>IF('Vzdialenosti statov'!I43=0,0,(1+'Susedne staty'!I43+Jazyk!I43+Etnikum!I43)/('Vzdialenosti statov'!I43)^Parametre!$A$7)</f>
        <v>8.931469784848255E-3</v>
      </c>
      <c r="J43" s="243">
        <f>IF('Vzdialenosti statov'!J43=0,0,(1+'Susedne staty'!J43+Jazyk!J43+Etnikum!J43)/('Vzdialenosti statov'!J43)^Parametre!$A$7)</f>
        <v>1.1807231298019038E-2</v>
      </c>
      <c r="K43" s="243">
        <f>IF('Vzdialenosti statov'!K43=0,0,(1+'Susedne staty'!K43+Jazyk!K43+Etnikum!K43)/('Vzdialenosti statov'!K43)^Parametre!$A$7)</f>
        <v>2.9027239896919219E-2</v>
      </c>
      <c r="L43" s="243">
        <f>IF('Vzdialenosti statov'!L43=0,0,(1+'Susedne staty'!L43+Jazyk!L43+Etnikum!L43)/('Vzdialenosti statov'!L43)^Parametre!$A$7)</f>
        <v>2.5499585890087693E-2</v>
      </c>
      <c r="M43" s="243">
        <f>IF('Vzdialenosti statov'!M43=0,0,(1+'Susedne staty'!M43+Jazyk!M43+Etnikum!M43)/('Vzdialenosti statov'!M43)^Parametre!$A$7)</f>
        <v>2.3043065101109469E-2</v>
      </c>
      <c r="N43" s="243">
        <f>IF('Vzdialenosti statov'!N43=0,0,(1+'Susedne staty'!N43+Jazyk!N43+Etnikum!N43)/('Vzdialenosti statov'!N43)^Parametre!$A$7)</f>
        <v>3.1897804927603635E-2</v>
      </c>
      <c r="O43" s="243">
        <f>IF('Vzdialenosti statov'!O43=0,0,(1+'Susedne staty'!O43+Jazyk!O43+Etnikum!O43)/('Vzdialenosti statov'!O43)^Parametre!$A$7)</f>
        <v>3.2202820897445951E-2</v>
      </c>
      <c r="P43" s="243">
        <f>IF('Vzdialenosti statov'!P43=0,0,(1+'Susedne staty'!P43+Jazyk!P43+Etnikum!P43)/('Vzdialenosti statov'!P43)^Parametre!$A$7)</f>
        <v>3.2136071983246778E-2</v>
      </c>
      <c r="Q43" s="243">
        <f>IF('Vzdialenosti statov'!Q43=0,0,(1+'Susedne staty'!Q43+Jazyk!Q43+Etnikum!Q43)/('Vzdialenosti statov'!Q43)^Parametre!$A$7)</f>
        <v>0.29923747333165657</v>
      </c>
      <c r="R43" s="243">
        <f>IF('Vzdialenosti statov'!R43=0,0,(1+'Susedne staty'!R43+Jazyk!R43+Etnikum!R43)/('Vzdialenosti statov'!R43)^Parametre!$A$7)</f>
        <v>1.2513655155546036E-2</v>
      </c>
      <c r="S43" s="243">
        <f>IF('Vzdialenosti statov'!S43=0,0,(1+'Susedne staty'!S43+Jazyk!S43+Etnikum!S43)/('Vzdialenosti statov'!S43)^Parametre!$A$7)</f>
        <v>1.6627476624954427E-2</v>
      </c>
      <c r="T43" s="243">
        <f>IF('Vzdialenosti statov'!T43=0,0,(1+'Susedne staty'!T43+Jazyk!T43+Etnikum!T43)/('Vzdialenosti statov'!T43)^Parametre!$A$7)</f>
        <v>2.3298126695077973E-2</v>
      </c>
      <c r="U43" s="243">
        <f>IF('Vzdialenosti statov'!U43=0,0,(1+'Susedne staty'!U43+Jazyk!U43+Etnikum!U43)/('Vzdialenosti statov'!U43)^Parametre!$A$7)</f>
        <v>1.8488963603078726E-2</v>
      </c>
      <c r="V43" s="243">
        <f>IF('Vzdialenosti statov'!V43=0,0,(1+'Susedne staty'!V43+Jazyk!V43+Etnikum!V43)/('Vzdialenosti statov'!V43)^Parametre!$A$7)</f>
        <v>2.0433753395341234E-2</v>
      </c>
      <c r="W43" s="243">
        <f>IF('Vzdialenosti statov'!W43=0,0,(1+'Susedne staty'!W43+Jazyk!W43+Etnikum!W43)/('Vzdialenosti statov'!W43)^Parametre!$A$7)</f>
        <v>1.0400636804723725E-2</v>
      </c>
      <c r="X43" s="243">
        <f>IF('Vzdialenosti statov'!X43=0,0,(1+'Susedne staty'!X43+Jazyk!X43+Etnikum!X43)/('Vzdialenosti statov'!X43)^Parametre!$A$7)</f>
        <v>1.0804114177543279E-2</v>
      </c>
      <c r="Y43" s="243">
        <f>IF('Vzdialenosti statov'!Y43=0,0,(1+'Susedne staty'!Y43+Jazyk!Y43+Etnikum!Y43)/('Vzdialenosti statov'!Y43)^Parametre!$A$7)</f>
        <v>1.1625180188964732E-2</v>
      </c>
      <c r="Z43" s="243">
        <f>IF('Vzdialenosti statov'!Z43=0,0,(1+'Susedne staty'!Z43+Jazyk!Z43+Etnikum!Z43)/('Vzdialenosti statov'!Z43)^Parametre!$A$7)</f>
        <v>1.336215540869432E-2</v>
      </c>
      <c r="AA43" s="243">
        <f>IF('Vzdialenosti statov'!AA43=0,0,(1+'Susedne staty'!AA43+Jazyk!AA43+Etnikum!AA43)/('Vzdialenosti statov'!AA43)^Parametre!$A$7)</f>
        <v>1.0729323463672696E-2</v>
      </c>
      <c r="AB43" s="243">
        <f>IF('Vzdialenosti statov'!AB43=0,0,(1+'Susedne staty'!AB43+Jazyk!AB43+Etnikum!AB43)/('Vzdialenosti statov'!AB43)^Parametre!$A$7)</f>
        <v>1.0842282474354812E-2</v>
      </c>
      <c r="AC43" s="243">
        <f>IF('Vzdialenosti statov'!AC43=0,0,(1+'Susedne staty'!AC43+Jazyk!AC43+Etnikum!AC43)/('Vzdialenosti statov'!AC43)^Parametre!$A$7)</f>
        <v>3.6386131751111571E-2</v>
      </c>
      <c r="AD43" s="243">
        <f>IF('Vzdialenosti statov'!AD43=0,0,(1+'Susedne staty'!AD43+Jazyk!AD43+Etnikum!AD43)/('Vzdialenosti statov'!AD43)^Parametre!$A$7)</f>
        <v>3.3862160638055687E-2</v>
      </c>
      <c r="AE43" s="243">
        <f>IF('Vzdialenosti statov'!AE43=0,0,(1+'Susedne staty'!AE43+Jazyk!AE43+Etnikum!AE43)/('Vzdialenosti statov'!AE43)^Parametre!$A$7)</f>
        <v>3.5927551129935564E-2</v>
      </c>
      <c r="AF43" s="243">
        <f>IF('Vzdialenosti statov'!AF43=0,0,(1+'Susedne staty'!AF43+Jazyk!AF43+Etnikum!AF43)/('Vzdialenosti statov'!AF43)^Parametre!$A$7)</f>
        <v>0.10513654604978694</v>
      </c>
      <c r="AG43" s="243">
        <f>IF('Vzdialenosti statov'!AG43=0,0,(1+'Susedne staty'!AG43+Jazyk!AG43+Etnikum!AG43)/('Vzdialenosti statov'!AG43)^Parametre!$A$7)</f>
        <v>9.9824861180874414E-3</v>
      </c>
      <c r="AH43" s="243">
        <f>IF('Vzdialenosti statov'!AH43=0,0,(1+'Susedne staty'!AH43+Jazyk!AH43+Etnikum!AH43)/('Vzdialenosti statov'!AH43)^Parametre!$A$7)</f>
        <v>3.9238019531034354E-2</v>
      </c>
      <c r="AI43" s="243">
        <f>IF('Vzdialenosti statov'!AI43=0,0,(1+'Susedne staty'!AI43+Jazyk!AI43+Etnikum!AI43)/('Vzdialenosti statov'!AI43)^Parametre!$A$7)</f>
        <v>2.4630616584526262E-2</v>
      </c>
      <c r="AJ43" s="243">
        <f>IF('Vzdialenosti statov'!AJ43=0,0,(1+'Susedne staty'!AJ43+Jazyk!AJ43+Etnikum!AJ43)/('Vzdialenosti statov'!AJ43)^Parametre!$A$7)</f>
        <v>7.3928772904082998E-3</v>
      </c>
      <c r="AK43" s="243">
        <f>IF('Vzdialenosti statov'!AK43=0,0,(1+'Susedne staty'!AK43+Jazyk!AK43+Etnikum!AK43)/('Vzdialenosti statov'!AK43)^Parametre!$A$7)</f>
        <v>5.6340437364399837E-2</v>
      </c>
      <c r="AL43" s="243">
        <f>IF('Vzdialenosti statov'!AL43=0,0,(1+'Susedne staty'!AL43+Jazyk!AL43+Etnikum!AL43)/('Vzdialenosti statov'!AL43)^Parametre!$A$7)</f>
        <v>2.2199705052238092E-2</v>
      </c>
      <c r="AM43" s="243">
        <f>IF('Vzdialenosti statov'!AM43=0,0,(1+'Susedne staty'!AM43+Jazyk!AM43+Etnikum!AM43)/('Vzdialenosti statov'!AM43)^Parametre!$A$7)</f>
        <v>0.16038023111521649</v>
      </c>
      <c r="AN43" s="243">
        <f>IF('Vzdialenosti statov'!AN43=0,0,(1+'Susedne staty'!AN43+Jazyk!AN43+Etnikum!AN43)/('Vzdialenosti statov'!AN43)^Parametre!$A$7)</f>
        <v>3.6052484473126631E-2</v>
      </c>
      <c r="AO43" s="243">
        <f>IF('Vzdialenosti statov'!AO43=0,0,(1+'Susedne staty'!AO43+Jazyk!AO43+Etnikum!AO43)/('Vzdialenosti statov'!AO43)^Parametre!$A$7)</f>
        <v>1.9958882701440184E-2</v>
      </c>
      <c r="AP43" s="243">
        <f>IF('Vzdialenosti statov'!AP43=0,0,(1+'Susedne staty'!AP43+Jazyk!AP43+Etnikum!AP43)/('Vzdialenosti statov'!AP43)^Parametre!$A$7)</f>
        <v>7.0622846526449873E-2</v>
      </c>
      <c r="AQ43" s="243">
        <f>IF('Vzdialenosti statov'!AQ43=0,0,(1+'Susedne staty'!AQ43+Jazyk!AQ43+Etnikum!AQ43)/('Vzdialenosti statov'!AQ43)^Parametre!$A$7)</f>
        <v>0</v>
      </c>
      <c r="AR43" s="243">
        <f>IF('Vzdialenosti statov'!AR43=0,0,(1+'Susedne staty'!AR43+Jazyk!AR43+Etnikum!AR43)/('Vzdialenosti statov'!AR43)^Parametre!$A$7)</f>
        <v>2.4660031380501737E-2</v>
      </c>
      <c r="AS43" s="243">
        <f>IF('Vzdialenosti statov'!AS43=0,0,(1+'Susedne staty'!AS43+Jazyk!AS43+Etnikum!AS43)/('Vzdialenosti statov'!AS43)^Parametre!$A$7)</f>
        <v>1.0868133604572601E-2</v>
      </c>
      <c r="AT43" s="243">
        <f>IF('Vzdialenosti statov'!AT43=0,0,(1+'Susedne staty'!AT43+Jazyk!AT43+Etnikum!AT43)/('Vzdialenosti statov'!AT43)^Parametre!$A$7)</f>
        <v>9.7918681475080038E-2</v>
      </c>
      <c r="AU43" s="243">
        <f>IF('Vzdialenosti statov'!AU43=0,0,(1+'Susedne staty'!AU43+Jazyk!AU43+Etnikum!AU43)/('Vzdialenosti statov'!AU43)^Parametre!$A$7)</f>
        <v>2.470717930016466E-2</v>
      </c>
      <c r="AV43" s="243">
        <f>IF('Vzdialenosti statov'!AV43=0,0,(1+'Susedne staty'!AV43+Jazyk!AV43+Etnikum!AV43)/('Vzdialenosti statov'!AV43)^Parametre!$A$7)</f>
        <v>4.3716081964701871E-2</v>
      </c>
      <c r="AW43" s="243">
        <f>IF('Vzdialenosti statov'!AW43=0,0,(1+'Susedne staty'!AW43+Jazyk!AW43+Etnikum!AW43)/('Vzdialenosti statov'!AW43)^Parametre!$A$7)</f>
        <v>2.5218294984054722E-2</v>
      </c>
      <c r="AX43" s="243">
        <f>IF('Vzdialenosti statov'!AX43=0,0,(1+'Susedne staty'!AX43+Jazyk!AX43+Etnikum!AX43)/('Vzdialenosti statov'!AX43)^Parametre!$A$7)</f>
        <v>8.8229951635265355E-2</v>
      </c>
      <c r="AY43" s="243">
        <f>IF('Vzdialenosti statov'!AY43=0,0,(1+'Susedne staty'!AY43+Jazyk!AY43+Etnikum!AY43)/('Vzdialenosti statov'!AY43)^Parametre!$A$7)</f>
        <v>2.3351869100609022E-2</v>
      </c>
      <c r="AZ43" s="243">
        <f>IF('Vzdialenosti statov'!AZ43=0,0,(1+'Susedne staty'!AZ43+Jazyk!AZ43+Etnikum!AZ43)/('Vzdialenosti statov'!AZ43)^Parametre!$A$7)</f>
        <v>4.2554090483717825E-2</v>
      </c>
      <c r="BB43" s="243">
        <f t="shared" si="0"/>
        <v>1.9230117213912881</v>
      </c>
    </row>
    <row r="44" spans="1:54" ht="14.25" customHeight="1" x14ac:dyDescent="0.25">
      <c r="A44" s="246" t="s">
        <v>47</v>
      </c>
      <c r="B44" s="243">
        <f>IF('Vzdialenosti statov'!B44=0,0,(1+'Susedne staty'!B44+Jazyk!B44+Etnikum!B44)/('Vzdialenosti statov'!B44)^Parametre!$A$7)</f>
        <v>2.0692007453457759E-2</v>
      </c>
      <c r="C44" s="243">
        <f>IF('Vzdialenosti statov'!C44=0,0,(1+'Susedne staty'!C44+Jazyk!C44+Etnikum!C44)/('Vzdialenosti statov'!C44)^Parametre!$A$7)</f>
        <v>9.1741961012769685E-3</v>
      </c>
      <c r="D44" s="243">
        <f>IF('Vzdialenosti statov'!D44=0,0,(1+'Susedne staty'!D44+Jazyk!D44+Etnikum!D44)/('Vzdialenosti statov'!D44)^Parametre!$A$7)</f>
        <v>2.0274136645783907E-2</v>
      </c>
      <c r="E44" s="243">
        <f>IF('Vzdialenosti statov'!E44=0,0,(1+'Susedne staty'!E44+Jazyk!E44+Etnikum!E44)/('Vzdialenosti statov'!E44)^Parametre!$A$7)</f>
        <v>5.4519507631849082E-2</v>
      </c>
      <c r="F44" s="243">
        <f>IF('Vzdialenosti statov'!F44=0,0,(1+'Susedne staty'!F44+Jazyk!F44+Etnikum!F44)/('Vzdialenosti statov'!F44)^Parametre!$A$7)</f>
        <v>1.0560692528375692E-2</v>
      </c>
      <c r="G44" s="243">
        <f>IF('Vzdialenosti statov'!G44=0,0,(1+'Susedne staty'!G44+Jazyk!G44+Etnikum!G44)/('Vzdialenosti statov'!G44)^Parametre!$A$7)</f>
        <v>1.9981027032202395E-2</v>
      </c>
      <c r="H44" s="243">
        <f>IF('Vzdialenosti statov'!H44=0,0,(1+'Susedne staty'!H44+Jazyk!H44+Etnikum!H44)/('Vzdialenosti statov'!H44)^Parametre!$A$7)</f>
        <v>2.6604967387657615E-2</v>
      </c>
      <c r="I44" s="243">
        <f>IF('Vzdialenosti statov'!I44=0,0,(1+'Susedne staty'!I44+Jazyk!I44+Etnikum!I44)/('Vzdialenosti statov'!I44)^Parametre!$A$7)</f>
        <v>9.1285305264470189E-3</v>
      </c>
      <c r="J44" s="243">
        <f>IF('Vzdialenosti statov'!J44=0,0,(1+'Susedne staty'!J44+Jazyk!J44+Etnikum!J44)/('Vzdialenosti statov'!J44)^Parametre!$A$7)</f>
        <v>1.133790491719993E-2</v>
      </c>
      <c r="K44" s="243">
        <f>IF('Vzdialenosti statov'!K44=0,0,(1+'Susedne staty'!K44+Jazyk!K44+Etnikum!K44)/('Vzdialenosti statov'!K44)^Parametre!$A$7)</f>
        <v>4.3842110389163171E-2</v>
      </c>
      <c r="L44" s="243">
        <f>IF('Vzdialenosti statov'!L44=0,0,(1+'Susedne staty'!L44+Jazyk!L44+Etnikum!L44)/('Vzdialenosti statov'!L44)^Parametre!$A$7)</f>
        <v>2.3930842158096908E-2</v>
      </c>
      <c r="M44" s="243">
        <f>IF('Vzdialenosti statov'!M44=0,0,(1+'Susedne staty'!M44+Jazyk!M44+Etnikum!M44)/('Vzdialenosti statov'!M44)^Parametre!$A$7)</f>
        <v>2.931261436009034E-2</v>
      </c>
      <c r="N44" s="243">
        <f>IF('Vzdialenosti statov'!N44=0,0,(1+'Susedne staty'!N44+Jazyk!N44+Etnikum!N44)/('Vzdialenosti statov'!N44)^Parametre!$A$7)</f>
        <v>3.0271635244433805E-2</v>
      </c>
      <c r="O44" s="243">
        <f>IF('Vzdialenosti statov'!O44=0,0,(1+'Susedne staty'!O44+Jazyk!O44+Etnikum!O44)/('Vzdialenosti statov'!O44)^Parametre!$A$7)</f>
        <v>1.959594302508855E-2</v>
      </c>
      <c r="P44" s="243">
        <f>IF('Vzdialenosti statov'!P44=0,0,(1+'Susedne staty'!P44+Jazyk!P44+Etnikum!P44)/('Vzdialenosti statov'!P44)^Parametre!$A$7)</f>
        <v>6.7255976823831123E-2</v>
      </c>
      <c r="Q44" s="243">
        <f>IF('Vzdialenosti statov'!Q44=0,0,(1+'Susedne staty'!Q44+Jazyk!Q44+Etnikum!Q44)/('Vzdialenosti statov'!Q44)^Parametre!$A$7)</f>
        <v>2.3972062935792002E-2</v>
      </c>
      <c r="R44" s="243">
        <f>IF('Vzdialenosti statov'!R44=0,0,(1+'Susedne staty'!R44+Jazyk!R44+Etnikum!R44)/('Vzdialenosti statov'!R44)^Parametre!$A$7)</f>
        <v>2.8560183901197311E-2</v>
      </c>
      <c r="S44" s="243">
        <f>IF('Vzdialenosti statov'!S44=0,0,(1+'Susedne staty'!S44+Jazyk!S44+Etnikum!S44)/('Vzdialenosti statov'!S44)^Parametre!$A$7)</f>
        <v>1.4067814729413375E-2</v>
      </c>
      <c r="T44" s="243">
        <f>IF('Vzdialenosti statov'!T44=0,0,(1+'Susedne staty'!T44+Jazyk!T44+Etnikum!T44)/('Vzdialenosti statov'!T44)^Parametre!$A$7)</f>
        <v>0.17951314644890939</v>
      </c>
      <c r="U44" s="243">
        <f>IF('Vzdialenosti statov'!U44=0,0,(1+'Susedne staty'!U44+Jazyk!U44+Etnikum!U44)/('Vzdialenosti statov'!U44)^Parametre!$A$7)</f>
        <v>3.3857688549085205E-2</v>
      </c>
      <c r="V44" s="243">
        <f>IF('Vzdialenosti statov'!V44=0,0,(1+'Susedne staty'!V44+Jazyk!V44+Etnikum!V44)/('Vzdialenosti statov'!V44)^Parametre!$A$7)</f>
        <v>1.5751821217637102E-2</v>
      </c>
      <c r="W44" s="243">
        <f>IF('Vzdialenosti statov'!W44=0,0,(1+'Susedne staty'!W44+Jazyk!W44+Etnikum!W44)/('Vzdialenosti statov'!W44)^Parametre!$A$7)</f>
        <v>1.0425732035177326E-2</v>
      </c>
      <c r="X44" s="243">
        <f>IF('Vzdialenosti statov'!X44=0,0,(1+'Susedne staty'!X44+Jazyk!X44+Etnikum!X44)/('Vzdialenosti statov'!X44)^Parametre!$A$7)</f>
        <v>2.0120958540346547E-2</v>
      </c>
      <c r="Y44" s="243">
        <f>IF('Vzdialenosti statov'!Y44=0,0,(1+'Susedne staty'!Y44+Jazyk!Y44+Etnikum!Y44)/('Vzdialenosti statov'!Y44)^Parametre!$A$7)</f>
        <v>3.2806393260998358E-2</v>
      </c>
      <c r="Z44" s="243">
        <f>IF('Vzdialenosti statov'!Z44=0,0,(1+'Susedne staty'!Z44+Jazyk!Z44+Etnikum!Z44)/('Vzdialenosti statov'!Z44)^Parametre!$A$7)</f>
        <v>2.3567018524748955E-2</v>
      </c>
      <c r="AA44" s="243">
        <f>IF('Vzdialenosti statov'!AA44=0,0,(1+'Susedne staty'!AA44+Jazyk!AA44+Etnikum!AA44)/('Vzdialenosti statov'!AA44)^Parametre!$A$7)</f>
        <v>1.0625462715771833E-2</v>
      </c>
      <c r="AB44" s="243">
        <f>IF('Vzdialenosti statov'!AB44=0,0,(1+'Susedne staty'!AB44+Jazyk!AB44+Etnikum!AB44)/('Vzdialenosti statov'!AB44)^Parametre!$A$7)</f>
        <v>1.1890858604671223E-2</v>
      </c>
      <c r="AC44" s="243">
        <f>IF('Vzdialenosti statov'!AC44=0,0,(1+'Susedne staty'!AC44+Jazyk!AC44+Etnikum!AC44)/('Vzdialenosti statov'!AC44)^Parametre!$A$7)</f>
        <v>2.4117119283557198E-2</v>
      </c>
      <c r="AD44" s="243">
        <f>IF('Vzdialenosti statov'!AD44=0,0,(1+'Susedne staty'!AD44+Jazyk!AD44+Etnikum!AD44)/('Vzdialenosti statov'!AD44)^Parametre!$A$7)</f>
        <v>2.4020008353103476E-2</v>
      </c>
      <c r="AE44" s="243">
        <f>IF('Vzdialenosti statov'!AE44=0,0,(1+'Susedne staty'!AE44+Jazyk!AE44+Etnikum!AE44)/('Vzdialenosti statov'!AE44)^Parametre!$A$7)</f>
        <v>5.0197553573637449E-2</v>
      </c>
      <c r="AF44" s="243">
        <f>IF('Vzdialenosti statov'!AF44=0,0,(1+'Susedne staty'!AF44+Jazyk!AF44+Etnikum!AF44)/('Vzdialenosti statov'!AF44)^Parametre!$A$7)</f>
        <v>2.3399576401302576E-2</v>
      </c>
      <c r="AG44" s="243">
        <f>IF('Vzdialenosti statov'!AG44=0,0,(1+'Susedne staty'!AG44+Jazyk!AG44+Etnikum!AG44)/('Vzdialenosti statov'!AG44)^Parametre!$A$7)</f>
        <v>1.0901696840537288E-2</v>
      </c>
      <c r="AH44" s="243">
        <f>IF('Vzdialenosti statov'!AH44=0,0,(1+'Susedne staty'!AH44+Jazyk!AH44+Etnikum!AH44)/('Vzdialenosti statov'!AH44)^Parametre!$A$7)</f>
        <v>4.6671709788567453E-2</v>
      </c>
      <c r="AI44" s="243">
        <f>IF('Vzdialenosti statov'!AI44=0,0,(1+'Susedne staty'!AI44+Jazyk!AI44+Etnikum!AI44)/('Vzdialenosti statov'!AI44)^Parametre!$A$7)</f>
        <v>4.1656022598570881E-2</v>
      </c>
      <c r="AJ44" s="243">
        <f>IF('Vzdialenosti statov'!AJ44=0,0,(1+'Susedne staty'!AJ44+Jazyk!AJ44+Etnikum!AJ44)/('Vzdialenosti statov'!AJ44)^Parametre!$A$7)</f>
        <v>1.8430399776101152E-2</v>
      </c>
      <c r="AK44" s="243">
        <f>IF('Vzdialenosti statov'!AK44=0,0,(1+'Susedne staty'!AK44+Jazyk!AK44+Etnikum!AK44)/('Vzdialenosti statov'!AK44)^Parametre!$A$7)</f>
        <v>2.5568758599289337E-2</v>
      </c>
      <c r="AL44" s="243">
        <f>IF('Vzdialenosti statov'!AL44=0,0,(1+'Susedne staty'!AL44+Jazyk!AL44+Etnikum!AL44)/('Vzdialenosti statov'!AL44)^Parametre!$A$7)</f>
        <v>2.3493799717828882E-2</v>
      </c>
      <c r="AM44" s="243">
        <f>IF('Vzdialenosti statov'!AM44=0,0,(1+'Susedne staty'!AM44+Jazyk!AM44+Etnikum!AM44)/('Vzdialenosti statov'!AM44)^Parametre!$A$7)</f>
        <v>3.8534954018559636E-2</v>
      </c>
      <c r="AN44" s="243">
        <f>IF('Vzdialenosti statov'!AN44=0,0,(1+'Susedne staty'!AN44+Jazyk!AN44+Etnikum!AN44)/('Vzdialenosti statov'!AN44)^Parametre!$A$7)</f>
        <v>2.113720910342376E-2</v>
      </c>
      <c r="AO44" s="243">
        <f>IF('Vzdialenosti statov'!AO44=0,0,(1+'Susedne staty'!AO44+Jazyk!AO44+Etnikum!AO44)/('Vzdialenosti statov'!AO44)^Parametre!$A$7)</f>
        <v>1.3346924456341414E-2</v>
      </c>
      <c r="AP44" s="243">
        <f>IF('Vzdialenosti statov'!AP44=0,0,(1+'Susedne staty'!AP44+Jazyk!AP44+Etnikum!AP44)/('Vzdialenosti statov'!AP44)^Parametre!$A$7)</f>
        <v>2.3980539534971968E-2</v>
      </c>
      <c r="AQ44" s="243">
        <f>IF('Vzdialenosti statov'!AQ44=0,0,(1+'Susedne staty'!AQ44+Jazyk!AQ44+Etnikum!AQ44)/('Vzdialenosti statov'!AQ44)^Parametre!$A$7)</f>
        <v>2.4660031380501737E-2</v>
      </c>
      <c r="AR44" s="243">
        <f>IF('Vzdialenosti statov'!AR44=0,0,(1+'Susedne staty'!AR44+Jazyk!AR44+Etnikum!AR44)/('Vzdialenosti statov'!AR44)^Parametre!$A$7)</f>
        <v>0</v>
      </c>
      <c r="AS44" s="243">
        <f>IF('Vzdialenosti statov'!AS44=0,0,(1+'Susedne staty'!AS44+Jazyk!AS44+Etnikum!AS44)/('Vzdialenosti statov'!AS44)^Parametre!$A$7)</f>
        <v>3.0250142951925813E-2</v>
      </c>
      <c r="AT44" s="243">
        <f>IF('Vzdialenosti statov'!AT44=0,0,(1+'Susedne staty'!AT44+Jazyk!AT44+Etnikum!AT44)/('Vzdialenosti statov'!AT44)^Parametre!$A$7)</f>
        <v>2.1585487895154722E-2</v>
      </c>
      <c r="AU44" s="243">
        <f>IF('Vzdialenosti statov'!AU44=0,0,(1+'Susedne staty'!AU44+Jazyk!AU44+Etnikum!AU44)/('Vzdialenosti statov'!AU44)^Parametre!$A$7)</f>
        <v>2.4555279434506545E-2</v>
      </c>
      <c r="AV44" s="243">
        <f>IF('Vzdialenosti statov'!AV44=0,0,(1+'Susedne staty'!AV44+Jazyk!AV44+Etnikum!AV44)/('Vzdialenosti statov'!AV44)^Parametre!$A$7)</f>
        <v>4.2437781721128311E-2</v>
      </c>
      <c r="AW44" s="243">
        <f>IF('Vzdialenosti statov'!AW44=0,0,(1+'Susedne staty'!AW44+Jazyk!AW44+Etnikum!AW44)/('Vzdialenosti statov'!AW44)^Parametre!$A$7)</f>
        <v>3.3359675637839349E-2</v>
      </c>
      <c r="AX44" s="243">
        <f>IF('Vzdialenosti statov'!AX44=0,0,(1+'Susedne staty'!AX44+Jazyk!AX44+Etnikum!AX44)/('Vzdialenosti statov'!AX44)^Parametre!$A$7)</f>
        <v>2.2953899316116449E-2</v>
      </c>
      <c r="AY44" s="243">
        <f>IF('Vzdialenosti statov'!AY44=0,0,(1+'Susedne staty'!AY44+Jazyk!AY44+Etnikum!AY44)/('Vzdialenosti statov'!AY44)^Parametre!$A$7)</f>
        <v>1.7194673639959569E-2</v>
      </c>
      <c r="AZ44" s="243">
        <f>IF('Vzdialenosti statov'!AZ44=0,0,(1+'Susedne staty'!AZ44+Jazyk!AZ44+Etnikum!AZ44)/('Vzdialenosti statov'!AZ44)^Parametre!$A$7)</f>
        <v>2.0122761091652123E-2</v>
      </c>
      <c r="BB44" s="243">
        <f t="shared" si="0"/>
        <v>1.4242172388032792</v>
      </c>
    </row>
    <row r="45" spans="1:54" ht="14.25" customHeight="1" x14ac:dyDescent="0.25">
      <c r="A45" s="246" t="s">
        <v>48</v>
      </c>
      <c r="B45" s="243">
        <f>IF('Vzdialenosti statov'!B45=0,0,(1+'Susedne staty'!B45+Jazyk!B45+Etnikum!B45)/('Vzdialenosti statov'!B45)^Parametre!$A$7)</f>
        <v>1.0456247498579985E-2</v>
      </c>
      <c r="C45" s="243">
        <f>IF('Vzdialenosti statov'!C45=0,0,(1+'Susedne staty'!C45+Jazyk!C45+Etnikum!C45)/('Vzdialenosti statov'!C45)^Parametre!$A$7)</f>
        <v>1.0530838311659428E-2</v>
      </c>
      <c r="D45" s="243">
        <f>IF('Vzdialenosti statov'!D45=0,0,(1+'Susedne staty'!D45+Jazyk!D45+Etnikum!D45)/('Vzdialenosti statov'!D45)^Parametre!$A$7)</f>
        <v>1.6230820447372032E-2</v>
      </c>
      <c r="E45" s="243">
        <f>IF('Vzdialenosti statov'!E45=0,0,(1+'Susedne staty'!E45+Jazyk!E45+Etnikum!E45)/('Vzdialenosti statov'!E45)^Parametre!$A$7)</f>
        <v>1.7259025875035073E-2</v>
      </c>
      <c r="F45" s="243">
        <f>IF('Vzdialenosti statov'!F45=0,0,(1+'Susedne staty'!F45+Jazyk!F45+Etnikum!F45)/('Vzdialenosti statov'!F45)^Parametre!$A$7)</f>
        <v>1.1690853921938251E-2</v>
      </c>
      <c r="G45" s="243">
        <f>IF('Vzdialenosti statov'!G45=0,0,(1+'Susedne staty'!G45+Jazyk!G45+Etnikum!G45)/('Vzdialenosti statov'!G45)^Parametre!$A$7)</f>
        <v>1.035161189993815E-2</v>
      </c>
      <c r="H45" s="243">
        <f>IF('Vzdialenosti statov'!H45=0,0,(1+'Susedne staty'!H45+Jazyk!H45+Etnikum!H45)/('Vzdialenosti statov'!H45)^Parametre!$A$7)</f>
        <v>1.1020335909388099E-2</v>
      </c>
      <c r="I45" s="243">
        <f>IF('Vzdialenosti statov'!I45=0,0,(1+'Susedne staty'!I45+Jazyk!I45+Etnikum!I45)/('Vzdialenosti statov'!I45)^Parametre!$A$7)</f>
        <v>1.0867998818156489E-2</v>
      </c>
      <c r="J45" s="243">
        <f>IF('Vzdialenosti statov'!J45=0,0,(1+'Susedne staty'!J45+Jazyk!J45+Etnikum!J45)/('Vzdialenosti statov'!J45)^Parametre!$A$7)</f>
        <v>1.3899200334056819E-2</v>
      </c>
      <c r="K45" s="243">
        <f>IF('Vzdialenosti statov'!K45=0,0,(1+'Susedne staty'!K45+Jazyk!K45+Etnikum!K45)/('Vzdialenosti statov'!K45)^Parametre!$A$7)</f>
        <v>1.4445751683611445E-2</v>
      </c>
      <c r="L45" s="243">
        <f>IF('Vzdialenosti statov'!L45=0,0,(1+'Susedne staty'!L45+Jazyk!L45+Etnikum!L45)/('Vzdialenosti statov'!L45)^Parametre!$A$7)</f>
        <v>1.114538426538836E-2</v>
      </c>
      <c r="M45" s="243">
        <f>IF('Vzdialenosti statov'!M45=0,0,(1+'Susedne staty'!M45+Jazyk!M45+Etnikum!M45)/('Vzdialenosti statov'!M45)^Parametre!$A$7)</f>
        <v>1.4132713939978064E-2</v>
      </c>
      <c r="N45" s="243">
        <f>IF('Vzdialenosti statov'!N45=0,0,(1+'Susedne staty'!N45+Jazyk!N45+Etnikum!N45)/('Vzdialenosti statov'!N45)^Parametre!$A$7)</f>
        <v>1.1421882495027251E-2</v>
      </c>
      <c r="O45" s="243">
        <f>IF('Vzdialenosti statov'!O45=0,0,(1+'Susedne staty'!O45+Jazyk!O45+Etnikum!O45)/('Vzdialenosti statov'!O45)^Parametre!$A$7)</f>
        <v>2.1400915512226368E-2</v>
      </c>
      <c r="P45" s="243">
        <f>IF('Vzdialenosti statov'!P45=0,0,(1+'Susedne staty'!P45+Jazyk!P45+Etnikum!P45)/('Vzdialenosti statov'!P45)^Parametre!$A$7)</f>
        <v>2.5970860446307694E-2</v>
      </c>
      <c r="Q45" s="243">
        <f>IF('Vzdialenosti statov'!Q45=0,0,(1+'Susedne staty'!Q45+Jazyk!Q45+Etnikum!Q45)/('Vzdialenosti statov'!Q45)^Parametre!$A$7)</f>
        <v>1.0812573822677422E-2</v>
      </c>
      <c r="R45" s="243">
        <f>IF('Vzdialenosti statov'!R45=0,0,(1+'Susedne staty'!R45+Jazyk!R45+Etnikum!R45)/('Vzdialenosti statov'!R45)^Parametre!$A$7)</f>
        <v>1.7164998156169255E-2</v>
      </c>
      <c r="S45" s="243">
        <f>IF('Vzdialenosti statov'!S45=0,0,(1+'Susedne staty'!S45+Jazyk!S45+Etnikum!S45)/('Vzdialenosti statov'!S45)^Parametre!$A$7)</f>
        <v>9.26190782576433E-3</v>
      </c>
      <c r="T45" s="243">
        <f>IF('Vzdialenosti statov'!T45=0,0,(1+'Susedne staty'!T45+Jazyk!T45+Etnikum!T45)/('Vzdialenosti statov'!T45)^Parametre!$A$7)</f>
        <v>3.0696690652748142E-2</v>
      </c>
      <c r="U45" s="243">
        <f>IF('Vzdialenosti statov'!U45=0,0,(1+'Susedne staty'!U45+Jazyk!U45+Etnikum!U45)/('Vzdialenosti statov'!U45)^Parametre!$A$7)</f>
        <v>1.6537429995106746E-2</v>
      </c>
      <c r="V45" s="243">
        <f>IF('Vzdialenosti statov'!V45=0,0,(1+'Susedne staty'!V45+Jazyk!V45+Etnikum!V45)/('Vzdialenosti statov'!V45)^Parametre!$A$7)</f>
        <v>9.5960982366417851E-3</v>
      </c>
      <c r="W45" s="243">
        <f>IF('Vzdialenosti statov'!W45=0,0,(1+'Susedne staty'!W45+Jazyk!W45+Etnikum!W45)/('Vzdialenosti statov'!W45)^Parametre!$A$7)</f>
        <v>9.9258577876649955E-3</v>
      </c>
      <c r="X45" s="243">
        <f>IF('Vzdialenosti statov'!X45=0,0,(1+'Susedne staty'!X45+Jazyk!X45+Etnikum!X45)/('Vzdialenosti statov'!X45)^Parametre!$A$7)</f>
        <v>1.6667777888901236E-2</v>
      </c>
      <c r="Y45" s="243">
        <f>IF('Vzdialenosti statov'!Y45=0,0,(1+'Susedne staty'!Y45+Jazyk!Y45+Etnikum!Y45)/('Vzdialenosti statov'!Y45)^Parametre!$A$7)</f>
        <v>6.3085518971189969E-2</v>
      </c>
      <c r="Z45" s="243">
        <f>IF('Vzdialenosti statov'!Z45=0,0,(1+'Susedne staty'!Z45+Jazyk!Z45+Etnikum!Z45)/('Vzdialenosti statov'!Z45)^Parametre!$A$7)</f>
        <v>1.7073916652673448E-2</v>
      </c>
      <c r="AA45" s="243">
        <f>IF('Vzdialenosti statov'!AA45=0,0,(1+'Susedne staty'!AA45+Jazyk!AA45+Etnikum!AA45)/('Vzdialenosti statov'!AA45)^Parametre!$A$7)</f>
        <v>9.6483888491200581E-3</v>
      </c>
      <c r="AB45" s="243">
        <f>IF('Vzdialenosti statov'!AB45=0,0,(1+'Susedne staty'!AB45+Jazyk!AB45+Etnikum!AB45)/('Vzdialenosti statov'!AB45)^Parametre!$A$7)</f>
        <v>2.0224483690626953E-2</v>
      </c>
      <c r="AC45" s="243">
        <f>IF('Vzdialenosti statov'!AC45=0,0,(1+'Susedne staty'!AC45+Jazyk!AC45+Etnikum!AC45)/('Vzdialenosti statov'!AC45)^Parametre!$A$7)</f>
        <v>1.0999529395202023E-2</v>
      </c>
      <c r="AD45" s="243">
        <f>IF('Vzdialenosti statov'!AD45=0,0,(1+'Susedne staty'!AD45+Jazyk!AD45+Etnikum!AD45)/('Vzdialenosti statov'!AD45)^Parametre!$A$7)</f>
        <v>1.1066558839561111E-2</v>
      </c>
      <c r="AE45" s="243">
        <f>IF('Vzdialenosti statov'!AE45=0,0,(1+'Susedne staty'!AE45+Jazyk!AE45+Etnikum!AE45)/('Vzdialenosti statov'!AE45)^Parametre!$A$7)</f>
        <v>1.7100328117403706E-2</v>
      </c>
      <c r="AF45" s="243">
        <f>IF('Vzdialenosti statov'!AF45=0,0,(1+'Susedne staty'!AF45+Jazyk!AF45+Etnikum!AF45)/('Vzdialenosti statov'!AF45)^Parametre!$A$7)</f>
        <v>1.0751047485268828E-2</v>
      </c>
      <c r="AG45" s="243">
        <f>IF('Vzdialenosti statov'!AG45=0,0,(1+'Susedne staty'!AG45+Jazyk!AG45+Etnikum!AG45)/('Vzdialenosti statov'!AG45)^Parametre!$A$7)</f>
        <v>6.1875691368032774E-2</v>
      </c>
      <c r="AH45" s="243">
        <f>IF('Vzdialenosti statov'!AH45=0,0,(1+'Susedne staty'!AH45+Jazyk!AH45+Etnikum!AH45)/('Vzdialenosti statov'!AH45)^Parametre!$A$7)</f>
        <v>2.2557377700986102E-2</v>
      </c>
      <c r="AI45" s="243">
        <f>IF('Vzdialenosti statov'!AI45=0,0,(1+'Susedne staty'!AI45+Jazyk!AI45+Etnikum!AI45)/('Vzdialenosti statov'!AI45)^Parametre!$A$7)</f>
        <v>2.0643367418471188E-2</v>
      </c>
      <c r="AJ45" s="243">
        <f>IF('Vzdialenosti statov'!AJ45=0,0,(1+'Susedne staty'!AJ45+Jazyk!AJ45+Etnikum!AJ45)/('Vzdialenosti statov'!AJ45)^Parametre!$A$7)</f>
        <v>1.7853307597535228E-2</v>
      </c>
      <c r="AK45" s="243">
        <f>IF('Vzdialenosti statov'!AK45=0,0,(1+'Susedne staty'!AK45+Jazyk!AK45+Etnikum!AK45)/('Vzdialenosti statov'!AK45)^Parametre!$A$7)</f>
        <v>1.6485178821202352E-2</v>
      </c>
      <c r="AL45" s="243">
        <f>IF('Vzdialenosti statov'!AL45=0,0,(1+'Susedne staty'!AL45+Jazyk!AL45+Etnikum!AL45)/('Vzdialenosti statov'!AL45)^Parametre!$A$7)</f>
        <v>1.1690398558468602E-2</v>
      </c>
      <c r="AM45" s="243">
        <f>IF('Vzdialenosti statov'!AM45=0,0,(1+'Susedne staty'!AM45+Jazyk!AM45+Etnikum!AM45)/('Vzdialenosti statov'!AM45)^Parametre!$A$7)</f>
        <v>1.642162320055417E-2</v>
      </c>
      <c r="AN45" s="243">
        <f>IF('Vzdialenosti statov'!AN45=0,0,(1+'Susedne staty'!AN45+Jazyk!AN45+Etnikum!AN45)/('Vzdialenosti statov'!AN45)^Parametre!$A$7)</f>
        <v>1.0514427518047204E-2</v>
      </c>
      <c r="AO45" s="243">
        <f>IF('Vzdialenosti statov'!AO45=0,0,(1+'Susedne staty'!AO45+Jazyk!AO45+Etnikum!AO45)/('Vzdialenosti statov'!AO45)^Parametre!$A$7)</f>
        <v>1.0608528666824279E-2</v>
      </c>
      <c r="AP45" s="243">
        <f>IF('Vzdialenosti statov'!AP45=0,0,(1+'Susedne staty'!AP45+Jazyk!AP45+Etnikum!AP45)/('Vzdialenosti statov'!AP45)^Parametre!$A$7)</f>
        <v>1.0815033369116388E-2</v>
      </c>
      <c r="AQ45" s="243">
        <f>IF('Vzdialenosti statov'!AQ45=0,0,(1+'Susedne staty'!AQ45+Jazyk!AQ45+Etnikum!AQ45)/('Vzdialenosti statov'!AQ45)^Parametre!$A$7)</f>
        <v>1.0868133604572601E-2</v>
      </c>
      <c r="AR45" s="243">
        <f>IF('Vzdialenosti statov'!AR45=0,0,(1+'Susedne staty'!AR45+Jazyk!AR45+Etnikum!AR45)/('Vzdialenosti statov'!AR45)^Parametre!$A$7)</f>
        <v>3.0250142951925813E-2</v>
      </c>
      <c r="AS45" s="243">
        <f>IF('Vzdialenosti statov'!AS45=0,0,(1+'Susedne staty'!AS45+Jazyk!AS45+Etnikum!AS45)/('Vzdialenosti statov'!AS45)^Parametre!$A$7)</f>
        <v>0</v>
      </c>
      <c r="AT45" s="243">
        <f>IF('Vzdialenosti statov'!AT45=0,0,(1+'Susedne staty'!AT45+Jazyk!AT45+Etnikum!AT45)/('Vzdialenosti statov'!AT45)^Parametre!$A$7)</f>
        <v>1.0554996513893689E-2</v>
      </c>
      <c r="AU45" s="243">
        <f>IF('Vzdialenosti statov'!AU45=0,0,(1+'Susedne staty'!AU45+Jazyk!AU45+Etnikum!AU45)/('Vzdialenosti statov'!AU45)^Parametre!$A$7)</f>
        <v>1.147943729223473E-2</v>
      </c>
      <c r="AV45" s="243">
        <f>IF('Vzdialenosti statov'!AV45=0,0,(1+'Susedne staty'!AV45+Jazyk!AV45+Etnikum!AV45)/('Vzdialenosti statov'!AV45)^Parametre!$A$7)</f>
        <v>1.6759180265109277E-2</v>
      </c>
      <c r="AW45" s="243">
        <f>IF('Vzdialenosti statov'!AW45=0,0,(1+'Susedne staty'!AW45+Jazyk!AW45+Etnikum!AW45)/('Vzdialenosti statov'!AW45)^Parametre!$A$7)</f>
        <v>1.9985856649388845E-2</v>
      </c>
      <c r="AX45" s="243">
        <f>IF('Vzdialenosti statov'!AX45=0,0,(1+'Susedne staty'!AX45+Jazyk!AX45+Etnikum!AX45)/('Vzdialenosti statov'!AX45)^Parametre!$A$7)</f>
        <v>1.6157415329123383E-2</v>
      </c>
      <c r="AY45" s="243">
        <f>IF('Vzdialenosti statov'!AY45=0,0,(1+'Susedne staty'!AY45+Jazyk!AY45+Etnikum!AY45)/('Vzdialenosti statov'!AY45)^Parametre!$A$7)</f>
        <v>9.9106324206258908E-3</v>
      </c>
      <c r="AZ45" s="243">
        <f>IF('Vzdialenosti statov'!AZ45=0,0,(1+'Susedne staty'!AZ45+Jazyk!AZ45+Etnikum!AZ45)/('Vzdialenosti statov'!AZ45)^Parametre!$A$7)</f>
        <v>1.0449583221068136E-2</v>
      </c>
      <c r="BB45" s="243">
        <f t="shared" si="0"/>
        <v>0.82731786019256426</v>
      </c>
    </row>
    <row r="46" spans="1:54" ht="14.25" customHeight="1" x14ac:dyDescent="0.25">
      <c r="A46" s="245" t="s">
        <v>49</v>
      </c>
      <c r="B46" s="243">
        <f>IF('Vzdialenosti statov'!B46=0,0,(1+'Susedne staty'!B46+Jazyk!B46+Etnikum!B46)/('Vzdialenosti statov'!B46)^Parametre!$A$7)</f>
        <v>0.11082926533899405</v>
      </c>
      <c r="C46" s="243">
        <f>IF('Vzdialenosti statov'!C46=0,0,(1+'Susedne staty'!C46+Jazyk!C46+Etnikum!C46)/('Vzdialenosti statov'!C46)^Parametre!$A$7)</f>
        <v>8.9502921110871832E-3</v>
      </c>
      <c r="D46" s="243">
        <f>IF('Vzdialenosti statov'!D46=0,0,(1+'Susedne staty'!D46+Jazyk!D46+Etnikum!D46)/('Vzdialenosti statov'!D46)^Parametre!$A$7)</f>
        <v>8.5421457317153004E-3</v>
      </c>
      <c r="E46" s="243">
        <f>IF('Vzdialenosti statov'!E46=0,0,(1+'Susedne staty'!E46+Jazyk!E46+Etnikum!E46)/('Vzdialenosti statov'!E46)^Parametre!$A$7)</f>
        <v>2.6382836645821792E-2</v>
      </c>
      <c r="F46" s="243">
        <f>IF('Vzdialenosti statov'!F46=0,0,(1+'Susedne staty'!F46+Jazyk!F46+Etnikum!F46)/('Vzdialenosti statov'!F46)^Parametre!$A$7)</f>
        <v>1.0105594281934157E-2</v>
      </c>
      <c r="G46" s="243">
        <f>IF('Vzdialenosti statov'!G46=0,0,(1+'Susedne staty'!G46+Jazyk!G46+Etnikum!G46)/('Vzdialenosti statov'!G46)^Parametre!$A$7)</f>
        <v>0.13941619968591068</v>
      </c>
      <c r="H46" s="243">
        <f>IF('Vzdialenosti statov'!H46=0,0,(1+'Susedne staty'!H46+Jazyk!H46+Etnikum!H46)/('Vzdialenosti statov'!H46)^Parametre!$A$7)</f>
        <v>5.4079781098564428E-2</v>
      </c>
      <c r="I46" s="243">
        <f>IF('Vzdialenosti statov'!I46=0,0,(1+'Susedne staty'!I46+Jazyk!I46+Etnikum!I46)/('Vzdialenosti statov'!I46)^Parametre!$A$7)</f>
        <v>8.8225212902423716E-3</v>
      </c>
      <c r="J46" s="243">
        <f>IF('Vzdialenosti statov'!J46=0,0,(1+'Susedne staty'!J46+Jazyk!J46+Etnikum!J46)/('Vzdialenosti statov'!J46)^Parametre!$A$7)</f>
        <v>1.2086677356988346E-2</v>
      </c>
      <c r="K46" s="243">
        <f>IF('Vzdialenosti statov'!K46=0,0,(1+'Susedne staty'!K46+Jazyk!K46+Etnikum!K46)/('Vzdialenosti statov'!K46)^Parametre!$A$7)</f>
        <v>2.5119602848151568E-2</v>
      </c>
      <c r="L46" s="243">
        <f>IF('Vzdialenosti statov'!L46=0,0,(1+'Susedne staty'!L46+Jazyk!L46+Etnikum!L46)/('Vzdialenosti statov'!L46)^Parametre!$A$7)</f>
        <v>2.4662881150124025E-2</v>
      </c>
      <c r="M46" s="243">
        <f>IF('Vzdialenosti statov'!M46=0,0,(1+'Susedne staty'!M46+Jazyk!M46+Etnikum!M46)/('Vzdialenosti statov'!M46)^Parametre!$A$7)</f>
        <v>2.2277240689261353E-2</v>
      </c>
      <c r="N46" s="243">
        <f>IF('Vzdialenosti statov'!N46=0,0,(1+'Susedne staty'!N46+Jazyk!N46+Etnikum!N46)/('Vzdialenosti statov'!N46)^Parametre!$A$7)</f>
        <v>2.5897351582198372E-2</v>
      </c>
      <c r="O46" s="243">
        <f>IF('Vzdialenosti statov'!O46=0,0,(1+'Susedne staty'!O46+Jazyk!O46+Etnikum!O46)/('Vzdialenosti statov'!O46)^Parametre!$A$7)</f>
        <v>4.2496285721344659E-2</v>
      </c>
      <c r="P46" s="243">
        <f>IF('Vzdialenosti statov'!P46=0,0,(1+'Susedne staty'!P46+Jazyk!P46+Etnikum!P46)/('Vzdialenosti statov'!P46)^Parametre!$A$7)</f>
        <v>2.6079010782213544E-2</v>
      </c>
      <c r="Q46" s="243">
        <f>IF('Vzdialenosti statov'!Q46=0,0,(1+'Susedne staty'!Q46+Jazyk!Q46+Etnikum!Q46)/('Vzdialenosti statov'!Q46)^Parametre!$A$7)</f>
        <v>0.16052850425194617</v>
      </c>
      <c r="R46" s="243">
        <f>IF('Vzdialenosti statov'!R46=0,0,(1+'Susedne staty'!R46+Jazyk!R46+Etnikum!R46)/('Vzdialenosti statov'!R46)^Parametre!$A$7)</f>
        <v>1.3024433180129032E-2</v>
      </c>
      <c r="S46" s="243">
        <f>IF('Vzdialenosti statov'!S46=0,0,(1+'Susedne staty'!S46+Jazyk!S46+Etnikum!S46)/('Vzdialenosti statov'!S46)^Parametre!$A$7)</f>
        <v>1.7944300843813099E-2</v>
      </c>
      <c r="T46" s="243">
        <f>IF('Vzdialenosti statov'!T46=0,0,(1+'Susedne staty'!T46+Jazyk!T46+Etnikum!T46)/('Vzdialenosti statov'!T46)^Parametre!$A$7)</f>
        <v>2.0566642758415393E-2</v>
      </c>
      <c r="U46" s="243">
        <f>IF('Vzdialenosti statov'!U46=0,0,(1+'Susedne staty'!U46+Jazyk!U46+Etnikum!U46)/('Vzdialenosti statov'!U46)^Parametre!$A$7)</f>
        <v>1.7203551606307276E-2</v>
      </c>
      <c r="V46" s="243">
        <f>IF('Vzdialenosti statov'!V46=0,0,(1+'Susedne staty'!V46+Jazyk!V46+Etnikum!V46)/('Vzdialenosti statov'!V46)^Parametre!$A$7)</f>
        <v>2.3037927921138485E-2</v>
      </c>
      <c r="W46" s="243">
        <f>IF('Vzdialenosti statov'!W46=0,0,(1+'Susedne staty'!W46+Jazyk!W46+Etnikum!W46)/('Vzdialenosti statov'!W46)^Parametre!$A$7)</f>
        <v>1.0493502952087008E-2</v>
      </c>
      <c r="X46" s="243">
        <f>IF('Vzdialenosti statov'!X46=0,0,(1+'Susedne staty'!X46+Jazyk!X46+Etnikum!X46)/('Vzdialenosti statov'!X46)^Parametre!$A$7)</f>
        <v>1.0980130764473539E-2</v>
      </c>
      <c r="Y46" s="243">
        <f>IF('Vzdialenosti statov'!Y46=0,0,(1+'Susedne staty'!Y46+Jazyk!Y46+Etnikum!Y46)/('Vzdialenosti statov'!Y46)^Parametre!$A$7)</f>
        <v>1.1294590738520908E-2</v>
      </c>
      <c r="Z46" s="243">
        <f>IF('Vzdialenosti statov'!Z46=0,0,(1+'Susedne staty'!Z46+Jazyk!Z46+Etnikum!Z46)/('Vzdialenosti statov'!Z46)^Parametre!$A$7)</f>
        <v>1.3900665467196151E-2</v>
      </c>
      <c r="AA46" s="243">
        <f>IF('Vzdialenosti statov'!AA46=0,0,(1+'Susedne staty'!AA46+Jazyk!AA46+Etnikum!AA46)/('Vzdialenosti statov'!AA46)^Parametre!$A$7)</f>
        <v>1.0868300489940861E-2</v>
      </c>
      <c r="AB46" s="243">
        <f>IF('Vzdialenosti statov'!AB46=0,0,(1+'Susedne staty'!AB46+Jazyk!AB46+Etnikum!AB46)/('Vzdialenosti statov'!AB46)^Parametre!$A$7)</f>
        <v>1.0523208840757615E-2</v>
      </c>
      <c r="AC46" s="243">
        <f>IF('Vzdialenosti statov'!AC46=0,0,(1+'Susedne staty'!AC46+Jazyk!AC46+Etnikum!AC46)/('Vzdialenosti statov'!AC46)^Parametre!$A$7)</f>
        <v>3.5256617717065716E-2</v>
      </c>
      <c r="AD46" s="243">
        <f>IF('Vzdialenosti statov'!AD46=0,0,(1+'Susedne staty'!AD46+Jazyk!AD46+Etnikum!AD46)/('Vzdialenosti statov'!AD46)^Parametre!$A$7)</f>
        <v>3.2801394763852673E-2</v>
      </c>
      <c r="AE46" s="243">
        <f>IF('Vzdialenosti statov'!AE46=0,0,(1+'Susedne staty'!AE46+Jazyk!AE46+Etnikum!AE46)/('Vzdialenosti statov'!AE46)^Parametre!$A$7)</f>
        <v>2.776118172315897E-2</v>
      </c>
      <c r="AF46" s="243">
        <f>IF('Vzdialenosti statov'!AF46=0,0,(1+'Susedne staty'!AF46+Jazyk!AF46+Etnikum!AF46)/('Vzdialenosti statov'!AF46)^Parametre!$A$7)</f>
        <v>0.13018008551147295</v>
      </c>
      <c r="AG46" s="243">
        <f>IF('Vzdialenosti statov'!AG46=0,0,(1+'Susedne staty'!AG46+Jazyk!AG46+Etnikum!AG46)/('Vzdialenosti statov'!AG46)^Parametre!$A$7)</f>
        <v>9.7343853155426145E-3</v>
      </c>
      <c r="AH46" s="243">
        <f>IF('Vzdialenosti statov'!AH46=0,0,(1+'Susedne staty'!AH46+Jazyk!AH46+Etnikum!AH46)/('Vzdialenosti statov'!AH46)^Parametre!$A$7)</f>
        <v>2.9885652110448486E-2</v>
      </c>
      <c r="AI46" s="243">
        <f>IF('Vzdialenosti statov'!AI46=0,0,(1+'Susedne staty'!AI46+Jazyk!AI46+Etnikum!AI46)/('Vzdialenosti statov'!AI46)^Parametre!$A$7)</f>
        <v>2.2299329516069912E-2</v>
      </c>
      <c r="AJ46" s="243">
        <f>IF('Vzdialenosti statov'!AJ46=0,0,(1+'Susedne staty'!AJ46+Jazyk!AJ46+Etnikum!AJ46)/('Vzdialenosti statov'!AJ46)^Parametre!$A$7)</f>
        <v>7.4841871812526134E-3</v>
      </c>
      <c r="AK46" s="243">
        <f>IF('Vzdialenosti statov'!AK46=0,0,(1+'Susedne staty'!AK46+Jazyk!AK46+Etnikum!AK46)/('Vzdialenosti statov'!AK46)^Parametre!$A$7)</f>
        <v>5.0294526531039524E-2</v>
      </c>
      <c r="AL46" s="243">
        <f>IF('Vzdialenosti statov'!AL46=0,0,(1+'Susedne staty'!AL46+Jazyk!AL46+Etnikum!AL46)/('Vzdialenosti statov'!AL46)^Parametre!$A$7)</f>
        <v>2.0136096675094896E-2</v>
      </c>
      <c r="AM46" s="243">
        <f>IF('Vzdialenosti statov'!AM46=0,0,(1+'Susedne staty'!AM46+Jazyk!AM46+Etnikum!AM46)/('Vzdialenosti statov'!AM46)^Parametre!$A$7)</f>
        <v>5.9582008843676142E-2</v>
      </c>
      <c r="AN46" s="243">
        <f>IF('Vzdialenosti statov'!AN46=0,0,(1+'Susedne staty'!AN46+Jazyk!AN46+Etnikum!AN46)/('Vzdialenosti statov'!AN46)^Parametre!$A$7)</f>
        <v>0.10286889997472794</v>
      </c>
      <c r="AO46" s="243">
        <f>IF('Vzdialenosti statov'!AO46=0,0,(1+'Susedne staty'!AO46+Jazyk!AO46+Etnikum!AO46)/('Vzdialenosti statov'!AO46)^Parametre!$A$7)</f>
        <v>2.0147536618614254E-2</v>
      </c>
      <c r="AP46" s="243">
        <f>IF('Vzdialenosti statov'!AP46=0,0,(1+'Susedne staty'!AP46+Jazyk!AP46+Etnikum!AP46)/('Vzdialenosti statov'!AP46)^Parametre!$A$7)</f>
        <v>6.534598631575729E-2</v>
      </c>
      <c r="AQ46" s="243">
        <f>IF('Vzdialenosti statov'!AQ46=0,0,(1+'Susedne staty'!AQ46+Jazyk!AQ46+Etnikum!AQ46)/('Vzdialenosti statov'!AQ46)^Parametre!$A$7)</f>
        <v>9.7918681475080038E-2</v>
      </c>
      <c r="AR46" s="243">
        <f>IF('Vzdialenosti statov'!AR46=0,0,(1+'Susedne staty'!AR46+Jazyk!AR46+Etnikum!AR46)/('Vzdialenosti statov'!AR46)^Parametre!$A$7)</f>
        <v>2.1585487895154722E-2</v>
      </c>
      <c r="AS46" s="243">
        <f>IF('Vzdialenosti statov'!AS46=0,0,(1+'Susedne staty'!AS46+Jazyk!AS46+Etnikum!AS46)/('Vzdialenosti statov'!AS46)^Parametre!$A$7)</f>
        <v>1.0554996513893689E-2</v>
      </c>
      <c r="AT46" s="243">
        <f>IF('Vzdialenosti statov'!AT46=0,0,(1+'Susedne staty'!AT46+Jazyk!AT46+Etnikum!AT46)/('Vzdialenosti statov'!AT46)^Parametre!$A$7)</f>
        <v>0</v>
      </c>
      <c r="AU46" s="243">
        <f>IF('Vzdialenosti statov'!AU46=0,0,(1+'Susedne staty'!AU46+Jazyk!AU46+Etnikum!AU46)/('Vzdialenosti statov'!AU46)^Parametre!$A$7)</f>
        <v>2.1992633701358465E-2</v>
      </c>
      <c r="AV46" s="243">
        <f>IF('Vzdialenosti statov'!AV46=0,0,(1+'Susedne staty'!AV46+Jazyk!AV46+Etnikum!AV46)/('Vzdialenosti statov'!AV46)^Parametre!$A$7)</f>
        <v>3.0957378585684665E-2</v>
      </c>
      <c r="AW46" s="243">
        <f>IF('Vzdialenosti statov'!AW46=0,0,(1+'Susedne staty'!AW46+Jazyk!AW46+Etnikum!AW46)/('Vzdialenosti statov'!AW46)^Parametre!$A$7)</f>
        <v>2.3580577565121982E-2</v>
      </c>
      <c r="AX46" s="243">
        <f>IF('Vzdialenosti statov'!AX46=0,0,(1+'Susedne staty'!AX46+Jazyk!AX46+Etnikum!AX46)/('Vzdialenosti statov'!AX46)^Parametre!$A$7)</f>
        <v>3.7097133199800361E-2</v>
      </c>
      <c r="AY46" s="243">
        <f>IF('Vzdialenosti statov'!AY46=0,0,(1+'Susedne staty'!AY46+Jazyk!AY46+Etnikum!AY46)/('Vzdialenosti statov'!AY46)^Parametre!$A$7)</f>
        <v>2.7631057521320574E-2</v>
      </c>
      <c r="AZ46" s="243">
        <f>IF('Vzdialenosti statov'!AZ46=0,0,(1+'Susedne staty'!AZ46+Jazyk!AZ46+Etnikum!AZ46)/('Vzdialenosti statov'!AZ46)^Parametre!$A$7)</f>
        <v>4.9479626752261217E-2</v>
      </c>
      <c r="BB46" s="243">
        <f t="shared" si="0"/>
        <v>1.800688908136727</v>
      </c>
    </row>
    <row r="47" spans="1:54" ht="14.25" customHeight="1" x14ac:dyDescent="0.25">
      <c r="A47" s="246" t="s">
        <v>50</v>
      </c>
      <c r="B47" s="243">
        <f>IF('Vzdialenosti statov'!B47=0,0,(1+'Susedne staty'!B47+Jazyk!B47+Etnikum!B47)/('Vzdialenosti statov'!B47)^Parametre!$A$7)</f>
        <v>2.2316036566121637E-2</v>
      </c>
      <c r="C47" s="243">
        <f>IF('Vzdialenosti statov'!C47=0,0,(1+'Susedne staty'!C47+Jazyk!C47+Etnikum!C47)/('Vzdialenosti statov'!C47)^Parametre!$A$7)</f>
        <v>2.4201468675646435E-2</v>
      </c>
      <c r="D47" s="243">
        <f>IF('Vzdialenosti statov'!D47=0,0,(1+'Susedne staty'!D47+Jazyk!D47+Etnikum!D47)/('Vzdialenosti statov'!D47)^Parametre!$A$7)</f>
        <v>7.9674673662830688E-3</v>
      </c>
      <c r="E47" s="243">
        <f>IF('Vzdialenosti statov'!E47=0,0,(1+'Susedne staty'!E47+Jazyk!E47+Etnikum!E47)/('Vzdialenosti statov'!E47)^Parametre!$A$7)</f>
        <v>4.1838766176093917E-2</v>
      </c>
      <c r="F47" s="243">
        <f>IF('Vzdialenosti statov'!F47=0,0,(1+'Susedne staty'!F47+Jazyk!F47+Etnikum!F47)/('Vzdialenosti statov'!F47)^Parametre!$A$7)</f>
        <v>2.5395292668213068E-2</v>
      </c>
      <c r="G47" s="243">
        <f>IF('Vzdialenosti statov'!G47=0,0,(1+'Susedne staty'!G47+Jazyk!G47+Etnikum!G47)/('Vzdialenosti statov'!G47)^Parametre!$A$7)</f>
        <v>2.0278970133344492E-2</v>
      </c>
      <c r="H47" s="243">
        <f>IF('Vzdialenosti statov'!H47=0,0,(1+'Susedne staty'!H47+Jazyk!H47+Etnikum!H47)/('Vzdialenosti statov'!H47)^Parametre!$A$7)</f>
        <v>2.3420873707492101E-2</v>
      </c>
      <c r="I47" s="243">
        <f>IF('Vzdialenosti statov'!I47=0,0,(1+'Susedne staty'!I47+Jazyk!I47+Etnikum!I47)/('Vzdialenosti statov'!I47)^Parametre!$A$7)</f>
        <v>1.9127286813181002E-2</v>
      </c>
      <c r="J47" s="243">
        <f>IF('Vzdialenosti statov'!J47=0,0,(1+'Susedne staty'!J47+Jazyk!J47+Etnikum!J47)/('Vzdialenosti statov'!J47)^Parametre!$A$7)</f>
        <v>1.0667408575174571E-2</v>
      </c>
      <c r="K47" s="243">
        <f>IF('Vzdialenosti statov'!K47=0,0,(1+'Susedne staty'!K47+Jazyk!K47+Etnikum!K47)/('Vzdialenosti statov'!K47)^Parametre!$A$7)</f>
        <v>2.2342478069546146E-2</v>
      </c>
      <c r="L47" s="243">
        <f>IF('Vzdialenosti statov'!L47=0,0,(1+'Susedne staty'!L47+Jazyk!L47+Etnikum!L47)/('Vzdialenosti statov'!L47)^Parametre!$A$7)</f>
        <v>1.8723899813746069E-2</v>
      </c>
      <c r="M47" s="243">
        <f>IF('Vzdialenosti statov'!M47=0,0,(1+'Susedne staty'!M47+Jazyk!M47+Etnikum!M47)/('Vzdialenosti statov'!M47)^Parametre!$A$7)</f>
        <v>1.7973580280839296E-2</v>
      </c>
      <c r="N47" s="243">
        <f>IF('Vzdialenosti statov'!N47=0,0,(1+'Susedne staty'!N47+Jazyk!N47+Etnikum!N47)/('Vzdialenosti statov'!N47)^Parametre!$A$7)</f>
        <v>0.10596671990187448</v>
      </c>
      <c r="O47" s="243">
        <f>IF('Vzdialenosti statov'!O47=0,0,(1+'Susedne staty'!O47+Jazyk!O47+Etnikum!O47)/('Vzdialenosti statov'!O47)^Parametre!$A$7)</f>
        <v>2.1400915512226368E-2</v>
      </c>
      <c r="P47" s="243">
        <f>IF('Vzdialenosti statov'!P47=0,0,(1+'Susedne staty'!P47+Jazyk!P47+Etnikum!P47)/('Vzdialenosti statov'!P47)^Parametre!$A$7)</f>
        <v>2.6090547301619926E-2</v>
      </c>
      <c r="Q47" s="243">
        <f>IF('Vzdialenosti statov'!Q47=0,0,(1+'Susedne staty'!Q47+Jazyk!Q47+Etnikum!Q47)/('Vzdialenosti statov'!Q47)^Parametre!$A$7)</f>
        <v>2.4802978758667646E-2</v>
      </c>
      <c r="R47" s="243">
        <f>IF('Vzdialenosti statov'!R47=0,0,(1+'Susedne staty'!R47+Jazyk!R47+Etnikum!R47)/('Vzdialenosti statov'!R47)^Parametre!$A$7)</f>
        <v>1.1221606071138909E-2</v>
      </c>
      <c r="S47" s="243">
        <f>IF('Vzdialenosti statov'!S47=0,0,(1+'Susedne staty'!S47+Jazyk!S47+Etnikum!S47)/('Vzdialenosti statov'!S47)^Parametre!$A$7)</f>
        <v>1.397029608271934E-2</v>
      </c>
      <c r="T47" s="243">
        <f>IF('Vzdialenosti statov'!T47=0,0,(1+'Susedne staty'!T47+Jazyk!T47+Etnikum!T47)/('Vzdialenosti statov'!T47)^Parametre!$A$7)</f>
        <v>2.6002987914977009E-2</v>
      </c>
      <c r="U47" s="243">
        <f>IF('Vzdialenosti statov'!U47=0,0,(1+'Susedne staty'!U47+Jazyk!U47+Etnikum!U47)/('Vzdialenosti statov'!U47)^Parametre!$A$7)</f>
        <v>1.8589383775292453E-2</v>
      </c>
      <c r="V47" s="243">
        <f>IF('Vzdialenosti statov'!V47=0,0,(1+'Susedne staty'!V47+Jazyk!V47+Etnikum!V47)/('Vzdialenosti statov'!V47)^Parametre!$A$7)</f>
        <v>1.6654619556040275E-2</v>
      </c>
      <c r="W47" s="243">
        <f>IF('Vzdialenosti statov'!W47=0,0,(1+'Susedne staty'!W47+Jazyk!W47+Etnikum!W47)/('Vzdialenosti statov'!W47)^Parametre!$A$7)</f>
        <v>9.6908870458800606E-3</v>
      </c>
      <c r="X47" s="243">
        <f>IF('Vzdialenosti statov'!X47=0,0,(1+'Susedne staty'!X47+Jazyk!X47+Etnikum!X47)/('Vzdialenosti statov'!X47)^Parametre!$A$7)</f>
        <v>1.0935808364487503E-2</v>
      </c>
      <c r="Y47" s="243">
        <f>IF('Vzdialenosti statov'!Y47=0,0,(1+'Susedne staty'!Y47+Jazyk!Y47+Etnikum!Y47)/('Vzdialenosti statov'!Y47)^Parametre!$A$7)</f>
        <v>1.7852905319176202E-2</v>
      </c>
      <c r="Z47" s="243">
        <f>IF('Vzdialenosti statov'!Z47=0,0,(1+'Susedne staty'!Z47+Jazyk!Z47+Etnikum!Z47)/('Vzdialenosti statov'!Z47)^Parametre!$A$7)</f>
        <v>1.274399370560237E-2</v>
      </c>
      <c r="AA47" s="243">
        <f>IF('Vzdialenosti statov'!AA47=0,0,(1+'Susedne staty'!AA47+Jazyk!AA47+Etnikum!AA47)/('Vzdialenosti statov'!AA47)^Parametre!$A$7)</f>
        <v>9.9089974652286326E-3</v>
      </c>
      <c r="AB47" s="243">
        <f>IF('Vzdialenosti statov'!AB47=0,0,(1+'Susedne staty'!AB47+Jazyk!AB47+Etnikum!AB47)/('Vzdialenosti statov'!AB47)^Parametre!$A$7)</f>
        <v>2.3643123116369923E-2</v>
      </c>
      <c r="AC47" s="243">
        <f>IF('Vzdialenosti statov'!AC47=0,0,(1+'Susedne staty'!AC47+Jazyk!AC47+Etnikum!AC47)/('Vzdialenosti statov'!AC47)^Parametre!$A$7)</f>
        <v>1.9600534803968128E-2</v>
      </c>
      <c r="AD47" s="243">
        <f>IF('Vzdialenosti statov'!AD47=0,0,(1+'Susedne staty'!AD47+Jazyk!AD47+Etnikum!AD47)/('Vzdialenosti statov'!AD47)^Parametre!$A$7)</f>
        <v>1.9127627963945907E-2</v>
      </c>
      <c r="AE47" s="243">
        <f>IF('Vzdialenosti statov'!AE47=0,0,(1+'Susedne staty'!AE47+Jazyk!AE47+Etnikum!AE47)/('Vzdialenosti statov'!AE47)^Parametre!$A$7)</f>
        <v>5.5590525102262416E-2</v>
      </c>
      <c r="AF47" s="243">
        <f>IF('Vzdialenosti statov'!AF47=0,0,(1+'Susedne staty'!AF47+Jazyk!AF47+Etnikum!AF47)/('Vzdialenosti statov'!AF47)^Parametre!$A$7)</f>
        <v>2.2364146486394246E-2</v>
      </c>
      <c r="AG47" s="243">
        <f>IF('Vzdialenosti statov'!AG47=0,0,(1+'Susedne staty'!AG47+Jazyk!AG47+Etnikum!AG47)/('Vzdialenosti statov'!AG47)^Parametre!$A$7)</f>
        <v>2.6315352103045659E-2</v>
      </c>
      <c r="AH47" s="243">
        <f>IF('Vzdialenosti statov'!AH47=0,0,(1+'Susedne staty'!AH47+Jazyk!AH47+Etnikum!AH47)/('Vzdialenosti statov'!AH47)^Parametre!$A$7)</f>
        <v>2.4881319238538851E-2</v>
      </c>
      <c r="AI47" s="243">
        <f>IF('Vzdialenosti statov'!AI47=0,0,(1+'Susedne staty'!AI47+Jazyk!AI47+Etnikum!AI47)/('Vzdialenosti statov'!AI47)^Parametre!$A$7)</f>
        <v>2.0507395736539289E-2</v>
      </c>
      <c r="AJ47" s="243">
        <f>IF('Vzdialenosti statov'!AJ47=0,0,(1+'Susedne staty'!AJ47+Jazyk!AJ47+Etnikum!AJ47)/('Vzdialenosti statov'!AJ47)^Parametre!$A$7)</f>
        <v>7.0907346480902824E-3</v>
      </c>
      <c r="AK47" s="243">
        <f>IF('Vzdialenosti statov'!AK47=0,0,(1+'Susedne staty'!AK47+Jazyk!AK47+Etnikum!AK47)/('Vzdialenosti statov'!AK47)^Parametre!$A$7)</f>
        <v>2.1520609638266849E-2</v>
      </c>
      <c r="AL47" s="243">
        <f>IF('Vzdialenosti statov'!AL47=0,0,(1+'Susedne staty'!AL47+Jazyk!AL47+Etnikum!AL47)/('Vzdialenosti statov'!AL47)^Parametre!$A$7)</f>
        <v>0.13759979604131825</v>
      </c>
      <c r="AM47" s="243">
        <f>IF('Vzdialenosti statov'!AM47=0,0,(1+'Susedne staty'!AM47+Jazyk!AM47+Etnikum!AM47)/('Vzdialenosti statov'!AM47)^Parametre!$A$7)</f>
        <v>2.4581602162410444E-2</v>
      </c>
      <c r="AN47" s="243">
        <f>IF('Vzdialenosti statov'!AN47=0,0,(1+'Susedne staty'!AN47+Jazyk!AN47+Etnikum!AN47)/('Vzdialenosti statov'!AN47)^Parametre!$A$7)</f>
        <v>3.5785076344987204E-2</v>
      </c>
      <c r="AO47" s="243">
        <f>IF('Vzdialenosti statov'!AO47=0,0,(1+'Susedne staty'!AO47+Jazyk!AO47+Etnikum!AO47)/('Vzdialenosti statov'!AO47)^Parametre!$A$7)</f>
        <v>1.1935621957349167E-2</v>
      </c>
      <c r="AP47" s="243">
        <f>IF('Vzdialenosti statov'!AP47=0,0,(1+'Susedne staty'!AP47+Jazyk!AP47+Etnikum!AP47)/('Vzdialenosti statov'!AP47)^Parametre!$A$7)</f>
        <v>2.2042960831771721E-2</v>
      </c>
      <c r="AQ47" s="243">
        <f>IF('Vzdialenosti statov'!AQ47=0,0,(1+'Susedne staty'!AQ47+Jazyk!AQ47+Etnikum!AQ47)/('Vzdialenosti statov'!AQ47)^Parametre!$A$7)</f>
        <v>2.470717930016466E-2</v>
      </c>
      <c r="AR47" s="243">
        <f>IF('Vzdialenosti statov'!AR47=0,0,(1+'Susedne staty'!AR47+Jazyk!AR47+Etnikum!AR47)/('Vzdialenosti statov'!AR47)^Parametre!$A$7)</f>
        <v>2.4555279434506545E-2</v>
      </c>
      <c r="AS47" s="243">
        <f>IF('Vzdialenosti statov'!AS47=0,0,(1+'Susedne staty'!AS47+Jazyk!AS47+Etnikum!AS47)/('Vzdialenosti statov'!AS47)^Parametre!$A$7)</f>
        <v>1.147943729223473E-2</v>
      </c>
      <c r="AT47" s="243">
        <f>IF('Vzdialenosti statov'!AT47=0,0,(1+'Susedne staty'!AT47+Jazyk!AT47+Etnikum!AT47)/('Vzdialenosti statov'!AT47)^Parametre!$A$7)</f>
        <v>2.1992633701358465E-2</v>
      </c>
      <c r="AU47" s="243">
        <f>IF('Vzdialenosti statov'!AU47=0,0,(1+'Susedne staty'!AU47+Jazyk!AU47+Etnikum!AU47)/('Vzdialenosti statov'!AU47)^Parametre!$A$7)</f>
        <v>0</v>
      </c>
      <c r="AV47" s="243">
        <f>IF('Vzdialenosti statov'!AV47=0,0,(1+'Susedne staty'!AV47+Jazyk!AV47+Etnikum!AV47)/('Vzdialenosti statov'!AV47)^Parametre!$A$7)</f>
        <v>4.3431579448324757E-2</v>
      </c>
      <c r="AW47" s="243">
        <f>IF('Vzdialenosti statov'!AW47=0,0,(1+'Susedne staty'!AW47+Jazyk!AW47+Etnikum!AW47)/('Vzdialenosti statov'!AW47)^Parametre!$A$7)</f>
        <v>1.9333175961921502E-2</v>
      </c>
      <c r="AX47" s="243">
        <f>IF('Vzdialenosti statov'!AX47=0,0,(1+'Susedne staty'!AX47+Jazyk!AX47+Etnikum!AX47)/('Vzdialenosti statov'!AX47)^Parametre!$A$7)</f>
        <v>3.3739820038952241E-2</v>
      </c>
      <c r="AY47" s="243">
        <f>IF('Vzdialenosti statov'!AY47=0,0,(1+'Susedne staty'!AY47+Jazyk!AY47+Etnikum!AY47)/('Vzdialenosti statov'!AY47)^Parametre!$A$7)</f>
        <v>1.7375991317722519E-2</v>
      </c>
      <c r="AZ47" s="243">
        <f>IF('Vzdialenosti statov'!AZ47=0,0,(1+'Susedne staty'!AZ47+Jazyk!AZ47+Etnikum!AZ47)/('Vzdialenosti statov'!AZ47)^Parametre!$A$7)</f>
        <v>1.8632444209651634E-2</v>
      </c>
      <c r="BB47" s="243">
        <f t="shared" si="0"/>
        <v>1.2679201425007087</v>
      </c>
    </row>
    <row r="48" spans="1:54" ht="14.25" customHeight="1" x14ac:dyDescent="0.25">
      <c r="A48" s="246" t="s">
        <v>51</v>
      </c>
      <c r="B48" s="243">
        <f>IF('Vzdialenosti statov'!B48=0,0,(1+'Susedne staty'!B48+Jazyk!B48+Etnikum!B48)/('Vzdialenosti statov'!B48)^Parametre!$A$7)</f>
        <v>2.9587223255883983E-2</v>
      </c>
      <c r="C48" s="243">
        <f>IF('Vzdialenosti statov'!C48=0,0,(1+'Susedne staty'!C48+Jazyk!C48+Etnikum!C48)/('Vzdialenosti statov'!C48)^Parametre!$A$7)</f>
        <v>1.3776544416130613E-2</v>
      </c>
      <c r="D48" s="243">
        <f>IF('Vzdialenosti statov'!D48=0,0,(1+'Susedne staty'!D48+Jazyk!D48+Etnikum!D48)/('Vzdialenosti statov'!D48)^Parametre!$A$7)</f>
        <v>1.2374380271751525E-2</v>
      </c>
      <c r="E48" s="243">
        <f>IF('Vzdialenosti statov'!E48=0,0,(1+'Susedne staty'!E48+Jazyk!E48+Etnikum!E48)/('Vzdialenosti statov'!E48)^Parametre!$A$7)</f>
        <v>8.999154119267315E-2</v>
      </c>
      <c r="F48" s="243">
        <f>IF('Vzdialenosti statov'!F48=0,0,(1+'Susedne staty'!F48+Jazyk!F48+Etnikum!F48)/('Vzdialenosti statov'!F48)^Parametre!$A$7)</f>
        <v>1.5774100335383647E-2</v>
      </c>
      <c r="G48" s="243">
        <f>IF('Vzdialenosti statov'!G48=0,0,(1+'Susedne staty'!G48+Jazyk!G48+Etnikum!G48)/('Vzdialenosti statov'!G48)^Parametre!$A$7)</f>
        <v>2.6422315607462325E-2</v>
      </c>
      <c r="H48" s="243">
        <f>IF('Vzdialenosti statov'!H48=0,0,(1+'Susedne staty'!H48+Jazyk!H48+Etnikum!H48)/('Vzdialenosti statov'!H48)^Parametre!$A$7)</f>
        <v>3.9820732374990654E-2</v>
      </c>
      <c r="I48" s="243">
        <f>IF('Vzdialenosti statov'!I48=0,0,(1+'Susedne staty'!I48+Jazyk!I48+Etnikum!I48)/('Vzdialenosti statov'!I48)^Parametre!$A$7)</f>
        <v>1.3621652315646753E-2</v>
      </c>
      <c r="J48" s="243">
        <f>IF('Vzdialenosti statov'!J48=0,0,(1+'Susedne staty'!J48+Jazyk!J48+Etnikum!J48)/('Vzdialenosti statov'!J48)^Parametre!$A$7)</f>
        <v>1.1473942461682853E-2</v>
      </c>
      <c r="K48" s="243">
        <f>IF('Vzdialenosti statov'!K48=0,0,(1+'Susedne staty'!K48+Jazyk!K48+Etnikum!K48)/('Vzdialenosti statov'!K48)^Parametre!$A$7)</f>
        <v>3.8504212930210065E-2</v>
      </c>
      <c r="L48" s="243">
        <f>IF('Vzdialenosti statov'!L48=0,0,(1+'Susedne staty'!L48+Jazyk!L48+Etnikum!L48)/('Vzdialenosti statov'!L48)^Parametre!$A$7)</f>
        <v>2.4108847392153212E-2</v>
      </c>
      <c r="M48" s="243">
        <f>IF('Vzdialenosti statov'!M48=0,0,(1+'Susedne staty'!M48+Jazyk!M48+Etnikum!M48)/('Vzdialenosti statov'!M48)^Parametre!$A$7)</f>
        <v>2.7862110898363619E-2</v>
      </c>
      <c r="N48" s="243">
        <f>IF('Vzdialenosti statov'!N48=0,0,(1+'Susedne staty'!N48+Jazyk!N48+Etnikum!N48)/('Vzdialenosti statov'!N48)^Parametre!$A$7)</f>
        <v>0.1623732264725864</v>
      </c>
      <c r="O48" s="243">
        <f>IF('Vzdialenosti statov'!O48=0,0,(1+'Susedne staty'!O48+Jazyk!O48+Etnikum!O48)/('Vzdialenosti statov'!O48)^Parametre!$A$7)</f>
        <v>2.6737490040265925E-2</v>
      </c>
      <c r="P48" s="243">
        <f>IF('Vzdialenosti statov'!P48=0,0,(1+'Susedne staty'!P48+Jazyk!P48+Etnikum!P48)/('Vzdialenosti statov'!P48)^Parametre!$A$7)</f>
        <v>5.9870818398037526E-2</v>
      </c>
      <c r="Q48" s="243">
        <f>IF('Vzdialenosti statov'!Q48=0,0,(1+'Susedne staty'!Q48+Jazyk!Q48+Etnikum!Q48)/('Vzdialenosti statov'!Q48)^Parametre!$A$7)</f>
        <v>4.1828191361254347E-2</v>
      </c>
      <c r="R48" s="243">
        <f>IF('Vzdialenosti statov'!R48=0,0,(1+'Susedne staty'!R48+Jazyk!R48+Etnikum!R48)/('Vzdialenosti statov'!R48)^Parametre!$A$7)</f>
        <v>1.805059379437858E-2</v>
      </c>
      <c r="S48" s="243">
        <f>IF('Vzdialenosti statov'!S48=0,0,(1+'Susedne staty'!S48+Jazyk!S48+Etnikum!S48)/('Vzdialenosti statov'!S48)^Parametre!$A$7)</f>
        <v>1.5541296338175995E-2</v>
      </c>
      <c r="T48" s="243">
        <f>IF('Vzdialenosti statov'!T48=0,0,(1+'Susedne staty'!T48+Jazyk!T48+Etnikum!T48)/('Vzdialenosti statov'!T48)^Parametre!$A$7)</f>
        <v>4.0384788633340607E-2</v>
      </c>
      <c r="U48" s="243">
        <f>IF('Vzdialenosti statov'!U48=0,0,(1+'Susedne staty'!U48+Jazyk!U48+Etnikum!U48)/('Vzdialenosti statov'!U48)^Parametre!$A$7)</f>
        <v>2.4534671911062889E-2</v>
      </c>
      <c r="V48" s="243">
        <f>IF('Vzdialenosti statov'!V48=0,0,(1+'Susedne staty'!V48+Jazyk!V48+Etnikum!V48)/('Vzdialenosti statov'!V48)^Parametre!$A$7)</f>
        <v>1.8664156382019233E-2</v>
      </c>
      <c r="W48" s="243">
        <f>IF('Vzdialenosti statov'!W48=0,0,(1+'Susedne staty'!W48+Jazyk!W48+Etnikum!W48)/('Vzdialenosti statov'!W48)^Parametre!$A$7)</f>
        <v>1.0246278119879913E-2</v>
      </c>
      <c r="X48" s="243">
        <f>IF('Vzdialenosti statov'!X48=0,0,(1+'Susedne staty'!X48+Jazyk!X48+Etnikum!X48)/('Vzdialenosti statov'!X48)^Parametre!$A$7)</f>
        <v>1.6054574994412717E-2</v>
      </c>
      <c r="Y48" s="243">
        <f>IF('Vzdialenosti statov'!Y48=0,0,(1+'Susedne staty'!Y48+Jazyk!Y48+Etnikum!Y48)/('Vzdialenosti statov'!Y48)^Parametre!$A$7)</f>
        <v>2.3809658785296332E-2</v>
      </c>
      <c r="Z48" s="243">
        <f>IF('Vzdialenosti statov'!Z48=0,0,(1+'Susedne staty'!Z48+Jazyk!Z48+Etnikum!Z48)/('Vzdialenosti statov'!Z48)^Parametre!$A$7)</f>
        <v>1.9440835624266652E-2</v>
      </c>
      <c r="AA48" s="243">
        <f>IF('Vzdialenosti statov'!AA48=0,0,(1+'Susedne staty'!AA48+Jazyk!AA48+Etnikum!AA48)/('Vzdialenosti statov'!AA48)^Parametre!$A$7)</f>
        <v>1.0529489698520437E-2</v>
      </c>
      <c r="AB48" s="243">
        <f>IF('Vzdialenosti statov'!AB48=0,0,(1+'Susedne staty'!AB48+Jazyk!AB48+Etnikum!AB48)/('Vzdialenosti statov'!AB48)^Parametre!$A$7)</f>
        <v>1.6784268079799894E-2</v>
      </c>
      <c r="AC48" s="243">
        <f>IF('Vzdialenosti statov'!AC48=0,0,(1+'Susedne staty'!AC48+Jazyk!AC48+Etnikum!AC48)/('Vzdialenosti statov'!AC48)^Parametre!$A$7)</f>
        <v>2.6440688964701402E-2</v>
      </c>
      <c r="AD48" s="243">
        <f>IF('Vzdialenosti statov'!AD48=0,0,(1+'Susedne staty'!AD48+Jazyk!AD48+Etnikum!AD48)/('Vzdialenosti statov'!AD48)^Parametre!$A$7)</f>
        <v>2.5168086361557287E-2</v>
      </c>
      <c r="AE48" s="243">
        <f>IF('Vzdialenosti statov'!AE48=0,0,(1+'Susedne staty'!AE48+Jazyk!AE48+Etnikum!AE48)/('Vzdialenosti statov'!AE48)^Parametre!$A$7)</f>
        <v>0.10432242893484067</v>
      </c>
      <c r="AF48" s="243">
        <f>IF('Vzdialenosti statov'!AF48=0,0,(1+'Susedne staty'!AF48+Jazyk!AF48+Etnikum!AF48)/('Vzdialenosti statov'!AF48)^Parametre!$A$7)</f>
        <v>3.4192880333767404E-2</v>
      </c>
      <c r="AG48" s="243">
        <f>IF('Vzdialenosti statov'!AG48=0,0,(1+'Susedne staty'!AG48+Jazyk!AG48+Etnikum!AG48)/('Vzdialenosti statov'!AG48)^Parametre!$A$7)</f>
        <v>1.5340246289317655E-2</v>
      </c>
      <c r="AH48" s="243">
        <f>IF('Vzdialenosti statov'!AH48=0,0,(1+'Susedne staty'!AH48+Jazyk!AH48+Etnikum!AH48)/('Vzdialenosti statov'!AH48)^Parametre!$A$7)</f>
        <v>0.15500692168810509</v>
      </c>
      <c r="AI48" s="243">
        <f>IF('Vzdialenosti statov'!AI48=0,0,(1+'Susedne staty'!AI48+Jazyk!AI48+Etnikum!AI48)/('Vzdialenosti statov'!AI48)^Parametre!$A$7)</f>
        <v>3.2080296096853311E-2</v>
      </c>
      <c r="AJ48" s="243">
        <f>IF('Vzdialenosti statov'!AJ48=0,0,(1+'Susedne staty'!AJ48+Jazyk!AJ48+Etnikum!AJ48)/('Vzdialenosti statov'!AJ48)^Parametre!$A$7)</f>
        <v>1.0951285955786354E-2</v>
      </c>
      <c r="AK48" s="243">
        <f>IF('Vzdialenosti statov'!AK48=0,0,(1+'Susedne staty'!AK48+Jazyk!AK48+Etnikum!AK48)/('Vzdialenosti statov'!AK48)^Parametre!$A$7)</f>
        <v>3.2086570842262435E-2</v>
      </c>
      <c r="AL48" s="243">
        <f>IF('Vzdialenosti statov'!AL48=0,0,(1+'Susedne staty'!AL48+Jazyk!AL48+Etnikum!AL48)/('Vzdialenosti statov'!AL48)^Parametre!$A$7)</f>
        <v>5.0556821539964089E-2</v>
      </c>
      <c r="AM48" s="243">
        <f>IF('Vzdialenosti statov'!AM48=0,0,(1+'Susedne staty'!AM48+Jazyk!AM48+Etnikum!AM48)/('Vzdialenosti statov'!AM48)^Parametre!$A$7)</f>
        <v>0.1363551848578986</v>
      </c>
      <c r="AN48" s="243">
        <f>IF('Vzdialenosti statov'!AN48=0,0,(1+'Susedne staty'!AN48+Jazyk!AN48+Etnikum!AN48)/('Vzdialenosti statov'!AN48)^Parametre!$A$7)</f>
        <v>3.4867401751396493E-2</v>
      </c>
      <c r="AO48" s="243">
        <f>IF('Vzdialenosti statov'!AO48=0,0,(1+'Susedne staty'!AO48+Jazyk!AO48+Etnikum!AO48)/('Vzdialenosti statov'!AO48)^Parametre!$A$7)</f>
        <v>1.3016651985283565E-2</v>
      </c>
      <c r="AP48" s="243">
        <f>IF('Vzdialenosti statov'!AP48=0,0,(1+'Susedne staty'!AP48+Jazyk!AP48+Etnikum!AP48)/('Vzdialenosti statov'!AP48)^Parametre!$A$7)</f>
        <v>3.3688370597044645E-2</v>
      </c>
      <c r="AQ48" s="243">
        <f>IF('Vzdialenosti statov'!AQ48=0,0,(1+'Susedne staty'!AQ48+Jazyk!AQ48+Etnikum!AQ48)/('Vzdialenosti statov'!AQ48)^Parametre!$A$7)</f>
        <v>4.3716081964701871E-2</v>
      </c>
      <c r="AR48" s="243">
        <f>IF('Vzdialenosti statov'!AR48=0,0,(1+'Susedne staty'!AR48+Jazyk!AR48+Etnikum!AR48)/('Vzdialenosti statov'!AR48)^Parametre!$A$7)</f>
        <v>4.2437781721128311E-2</v>
      </c>
      <c r="AS48" s="243">
        <f>IF('Vzdialenosti statov'!AS48=0,0,(1+'Susedne staty'!AS48+Jazyk!AS48+Etnikum!AS48)/('Vzdialenosti statov'!AS48)^Parametre!$A$7)</f>
        <v>1.6759180265109277E-2</v>
      </c>
      <c r="AT48" s="243">
        <f>IF('Vzdialenosti statov'!AT48=0,0,(1+'Susedne staty'!AT48+Jazyk!AT48+Etnikum!AT48)/('Vzdialenosti statov'!AT48)^Parametre!$A$7)</f>
        <v>3.0957378585684665E-2</v>
      </c>
      <c r="AU48" s="243">
        <f>IF('Vzdialenosti statov'!AU48=0,0,(1+'Susedne staty'!AU48+Jazyk!AU48+Etnikum!AU48)/('Vzdialenosti statov'!AU48)^Parametre!$A$7)</f>
        <v>4.3431579448324757E-2</v>
      </c>
      <c r="AV48" s="243">
        <f>IF('Vzdialenosti statov'!AV48=0,0,(1+'Susedne staty'!AV48+Jazyk!AV48+Etnikum!AV48)/('Vzdialenosti statov'!AV48)^Parametre!$A$7)</f>
        <v>0</v>
      </c>
      <c r="AW48" s="243">
        <f>IF('Vzdialenosti statov'!AW48=0,0,(1+'Susedne staty'!AW48+Jazyk!AW48+Etnikum!AW48)/('Vzdialenosti statov'!AW48)^Parametre!$A$7)</f>
        <v>3.0979338664776618E-2</v>
      </c>
      <c r="AX48" s="243">
        <f>IF('Vzdialenosti statov'!AX48=0,0,(1+'Susedne staty'!AX48+Jazyk!AX48+Etnikum!AX48)/('Vzdialenosti statov'!AX48)^Parametre!$A$7)</f>
        <v>0.13738384235158363</v>
      </c>
      <c r="AY48" s="243">
        <f>IF('Vzdialenosti statov'!AY48=0,0,(1+'Susedne staty'!AY48+Jazyk!AY48+Etnikum!AY48)/('Vzdialenosti statov'!AY48)^Parametre!$A$7)</f>
        <v>2.0614876192937264E-2</v>
      </c>
      <c r="AZ48" s="243">
        <f>IF('Vzdialenosti statov'!AZ48=0,0,(1+'Susedne staty'!AZ48+Jazyk!AZ48+Etnikum!AZ48)/('Vzdialenosti statov'!AZ48)^Parametre!$A$7)</f>
        <v>2.4097714818435253E-2</v>
      </c>
      <c r="BB48" s="243">
        <f t="shared" si="0"/>
        <v>1.9426195522970902</v>
      </c>
    </row>
    <row r="49" spans="1:54" ht="14.25" customHeight="1" x14ac:dyDescent="0.25">
      <c r="A49" s="246" t="s">
        <v>52</v>
      </c>
      <c r="B49" s="243">
        <f>IF('Vzdialenosti statov'!B49=0,0,(1+'Susedne staty'!B49+Jazyk!B49+Etnikum!B49)/('Vzdialenosti statov'!B49)^Parametre!$A$7)</f>
        <v>2.1757646708797956E-2</v>
      </c>
      <c r="C49" s="243">
        <f>IF('Vzdialenosti statov'!C49=0,0,(1+'Susedne staty'!C49+Jazyk!C49+Etnikum!C49)/('Vzdialenosti statov'!C49)^Parametre!$A$7)</f>
        <v>8.6900292935645791E-3</v>
      </c>
      <c r="D49" s="243">
        <f>IF('Vzdialenosti statov'!D49=0,0,(1+'Susedne staty'!D49+Jazyk!D49+Etnikum!D49)/('Vzdialenosti statov'!D49)^Parametre!$A$7)</f>
        <v>1.0638660045655673E-2</v>
      </c>
      <c r="E49" s="243">
        <f>IF('Vzdialenosti statov'!E49=0,0,(1+'Susedne staty'!E49+Jazyk!E49+Etnikum!E49)/('Vzdialenosti statov'!E49)^Parametre!$A$7)</f>
        <v>3.3524234927490924E-2</v>
      </c>
      <c r="F49" s="243">
        <f>IF('Vzdialenosti statov'!F49=0,0,(1+'Susedne staty'!F49+Jazyk!F49+Etnikum!F49)/('Vzdialenosti statov'!F49)^Parametre!$A$7)</f>
        <v>9.833041341408947E-3</v>
      </c>
      <c r="G49" s="243">
        <f>IF('Vzdialenosti statov'!G49=0,0,(1+'Susedne staty'!G49+Jazyk!G49+Etnikum!G49)/('Vzdialenosti statov'!G49)^Parametre!$A$7)</f>
        <v>2.2423328378231758E-2</v>
      </c>
      <c r="H49" s="243">
        <f>IF('Vzdialenosti statov'!H49=0,0,(1+'Susedne staty'!H49+Jazyk!H49+Etnikum!H49)/('Vzdialenosti statov'!H49)^Parametre!$A$7)</f>
        <v>2.9312785628151844E-2</v>
      </c>
      <c r="I49" s="243">
        <f>IF('Vzdialenosti statov'!I49=0,0,(1+'Susedne staty'!I49+Jazyk!I49+Etnikum!I49)/('Vzdialenosti statov'!I49)^Parametre!$A$7)</f>
        <v>8.6404447645857373E-3</v>
      </c>
      <c r="J49" s="243">
        <f>IF('Vzdialenosti statov'!J49=0,0,(1+'Susedne staty'!J49+Jazyk!J49+Etnikum!J49)/('Vzdialenosti statov'!J49)^Parametre!$A$7)</f>
        <v>1.2521284710251176E-2</v>
      </c>
      <c r="K49" s="243">
        <f>IF('Vzdialenosti statov'!K49=0,0,(1+'Susedne staty'!K49+Jazyk!K49+Etnikum!K49)/('Vzdialenosti statov'!K49)^Parametre!$A$7)</f>
        <v>7.6377057181086727E-2</v>
      </c>
      <c r="L49" s="243">
        <f>IF('Vzdialenosti statov'!L49=0,0,(1+'Susedne staty'!L49+Jazyk!L49+Etnikum!L49)/('Vzdialenosti statov'!L49)^Parametre!$A$7)</f>
        <v>5.006512702525124E-2</v>
      </c>
      <c r="M49" s="243">
        <f>IF('Vzdialenosti statov'!M49=0,0,(1+'Susedne staty'!M49+Jazyk!M49+Etnikum!M49)/('Vzdialenosti statov'!M49)^Parametre!$A$7)</f>
        <v>0.19260173412641024</v>
      </c>
      <c r="N49" s="243">
        <f>IF('Vzdialenosti statov'!N49=0,0,(1+'Susedne staty'!N49+Jazyk!N49+Etnikum!N49)/('Vzdialenosti statov'!N49)^Parametre!$A$7)</f>
        <v>2.3046185780389215E-2</v>
      </c>
      <c r="O49" s="243">
        <f>IF('Vzdialenosti statov'!O49=0,0,(1+'Susedne staty'!O49+Jazyk!O49+Etnikum!O49)/('Vzdialenosti statov'!O49)^Parametre!$A$7)</f>
        <v>2.0621756839331241E-2</v>
      </c>
      <c r="P49" s="243">
        <f>IF('Vzdialenosti statov'!P49=0,0,(1+'Susedne staty'!P49+Jazyk!P49+Etnikum!P49)/('Vzdialenosti statov'!P49)^Parametre!$A$7)</f>
        <v>3.5933785536901512E-2</v>
      </c>
      <c r="Q49" s="243">
        <f>IF('Vzdialenosti statov'!Q49=0,0,(1+'Susedne staty'!Q49+Jazyk!Q49+Etnikum!Q49)/('Vzdialenosti statov'!Q49)^Parametre!$A$7)</f>
        <v>2.4350440792625046E-2</v>
      </c>
      <c r="R49" s="243">
        <f>IF('Vzdialenosti statov'!R49=0,0,(1+'Susedne staty'!R49+Jazyk!R49+Etnikum!R49)/('Vzdialenosti statov'!R49)^Parametre!$A$7)</f>
        <v>1.5619887763957122E-2</v>
      </c>
      <c r="S49" s="243">
        <f>IF('Vzdialenosti statov'!S49=0,0,(1+'Susedne staty'!S49+Jazyk!S49+Etnikum!S49)/('Vzdialenosti statov'!S49)^Parametre!$A$7)</f>
        <v>1.5809214683248887E-2</v>
      </c>
      <c r="T49" s="243">
        <f>IF('Vzdialenosti statov'!T49=0,0,(1+'Susedne staty'!T49+Jazyk!T49+Etnikum!T49)/('Vzdialenosti statov'!T49)^Parametre!$A$7)</f>
        <v>2.9594773628600298E-2</v>
      </c>
      <c r="U49" s="243">
        <f>IF('Vzdialenosti statov'!U49=0,0,(1+'Susedne staty'!U49+Jazyk!U49+Etnikum!U49)/('Vzdialenosti statov'!U49)^Parametre!$A$7)</f>
        <v>3.3785926149800569E-2</v>
      </c>
      <c r="V49" s="243">
        <f>IF('Vzdialenosti statov'!V49=0,0,(1+'Susedne staty'!V49+Jazyk!V49+Etnikum!V49)/('Vzdialenosti statov'!V49)^Parametre!$A$7)</f>
        <v>1.7026635935039208E-2</v>
      </c>
      <c r="W49" s="243">
        <f>IF('Vzdialenosti statov'!W49=0,0,(1+'Susedne staty'!W49+Jazyk!W49+Etnikum!W49)/('Vzdialenosti statov'!W49)^Parametre!$A$7)</f>
        <v>1.1198039780015616E-2</v>
      </c>
      <c r="X49" s="243">
        <f>IF('Vzdialenosti statov'!X49=0,0,(1+'Susedne staty'!X49+Jazyk!X49+Etnikum!X49)/('Vzdialenosti statov'!X49)^Parametre!$A$7)</f>
        <v>1.2443393105833986E-2</v>
      </c>
      <c r="Y49" s="243">
        <f>IF('Vzdialenosti statov'!Y49=0,0,(1+'Susedne staty'!Y49+Jazyk!Y49+Etnikum!Y49)/('Vzdialenosti statov'!Y49)^Parametre!$A$7)</f>
        <v>1.585703345356838E-2</v>
      </c>
      <c r="Z49" s="243">
        <f>IF('Vzdialenosti statov'!Z49=0,0,(1+'Susedne staty'!Z49+Jazyk!Z49+Etnikum!Z49)/('Vzdialenosti statov'!Z49)^Parametre!$A$7)</f>
        <v>1.5057804021919113E-2</v>
      </c>
      <c r="AA49" s="243">
        <f>IF('Vzdialenosti statov'!AA49=0,0,(1+'Susedne staty'!AA49+Jazyk!AA49+Etnikum!AA49)/('Vzdialenosti statov'!AA49)^Parametre!$A$7)</f>
        <v>1.1509819676756912E-2</v>
      </c>
      <c r="AB49" s="243">
        <f>IF('Vzdialenosti statov'!AB49=0,0,(1+'Susedne staty'!AB49+Jazyk!AB49+Etnikum!AB49)/('Vzdialenosti statov'!AB49)^Parametre!$A$7)</f>
        <v>1.0983024412002794E-2</v>
      </c>
      <c r="AC49" s="243">
        <f>IF('Vzdialenosti statov'!AC49=0,0,(1+'Susedne staty'!AC49+Jazyk!AC49+Etnikum!AC49)/('Vzdialenosti statov'!AC49)^Parametre!$A$7)</f>
        <v>3.9749885607446925E-2</v>
      </c>
      <c r="AD49" s="243">
        <f>IF('Vzdialenosti statov'!AD49=0,0,(1+'Susedne staty'!AD49+Jazyk!AD49+Etnikum!AD49)/('Vzdialenosti statov'!AD49)^Parametre!$A$7)</f>
        <v>4.472359578569237E-2</v>
      </c>
      <c r="AE49" s="243">
        <f>IF('Vzdialenosti statov'!AE49=0,0,(1+'Susedne staty'!AE49+Jazyk!AE49+Etnikum!AE49)/('Vzdialenosti statov'!AE49)^Parametre!$A$7)</f>
        <v>3.3498704027207407E-2</v>
      </c>
      <c r="AF49" s="243">
        <f>IF('Vzdialenosti statov'!AF49=0,0,(1+'Susedne staty'!AF49+Jazyk!AF49+Etnikum!AF49)/('Vzdialenosti statov'!AF49)^Parametre!$A$7)</f>
        <v>2.6327369499376054E-2</v>
      </c>
      <c r="AG49" s="243">
        <f>IF('Vzdialenosti statov'!AG49=0,0,(1+'Susedne staty'!AG49+Jazyk!AG49+Etnikum!AG49)/('Vzdialenosti statov'!AG49)^Parametre!$A$7)</f>
        <v>1.0371435282638352E-2</v>
      </c>
      <c r="AH49" s="243">
        <f>IF('Vzdialenosti statov'!AH49=0,0,(1+'Susedne staty'!AH49+Jazyk!AH49+Etnikum!AH49)/('Vzdialenosti statov'!AH49)^Parametre!$A$7)</f>
        <v>3.7361570301469568E-2</v>
      </c>
      <c r="AI49" s="243">
        <f>IF('Vzdialenosti statov'!AI49=0,0,(1+'Susedne staty'!AI49+Jazyk!AI49+Etnikum!AI49)/('Vzdialenosti statov'!AI49)^Parametre!$A$7)</f>
        <v>0.10552657229828181</v>
      </c>
      <c r="AJ49" s="243">
        <f>IF('Vzdialenosti statov'!AJ49=0,0,(1+'Susedne staty'!AJ49+Jazyk!AJ49+Etnikum!AJ49)/('Vzdialenosti statov'!AJ49)^Parametre!$A$7)</f>
        <v>9.4963365034281023E-3</v>
      </c>
      <c r="AK49" s="243">
        <f>IF('Vzdialenosti statov'!AK49=0,0,(1+'Susedne staty'!AK49+Jazyk!AK49+Etnikum!AK49)/('Vzdialenosti statov'!AK49)^Parametre!$A$7)</f>
        <v>3.3090639444317713E-2</v>
      </c>
      <c r="AL49" s="243">
        <f>IF('Vzdialenosti statov'!AL49=0,0,(1+'Susedne staty'!AL49+Jazyk!AL49+Etnikum!AL49)/('Vzdialenosti statov'!AL49)^Parametre!$A$7)</f>
        <v>1.8368671657721453E-2</v>
      </c>
      <c r="AM49" s="243">
        <f>IF('Vzdialenosti statov'!AM49=0,0,(1+'Susedne staty'!AM49+Jazyk!AM49+Etnikum!AM49)/('Vzdialenosti statov'!AM49)^Parametre!$A$7)</f>
        <v>3.3088472867915865E-2</v>
      </c>
      <c r="AN49" s="243">
        <f>IF('Vzdialenosti statov'!AN49=0,0,(1+'Susedne staty'!AN49+Jazyk!AN49+Etnikum!AN49)/('Vzdialenosti statov'!AN49)^Parametre!$A$7)</f>
        <v>2.4760516864347045E-2</v>
      </c>
      <c r="AO49" s="243">
        <f>IF('Vzdialenosti statov'!AO49=0,0,(1+'Susedne staty'!AO49+Jazyk!AO49+Etnikum!AO49)/('Vzdialenosti statov'!AO49)^Parametre!$A$7)</f>
        <v>1.5165552220670273E-2</v>
      </c>
      <c r="AP49" s="243">
        <f>IF('Vzdialenosti statov'!AP49=0,0,(1+'Susedne staty'!AP49+Jazyk!AP49+Etnikum!AP49)/('Vzdialenosti statov'!AP49)^Parametre!$A$7)</f>
        <v>2.7995503163528709E-2</v>
      </c>
      <c r="AQ49" s="243">
        <f>IF('Vzdialenosti statov'!AQ49=0,0,(1+'Susedne staty'!AQ49+Jazyk!AQ49+Etnikum!AQ49)/('Vzdialenosti statov'!AQ49)^Parametre!$A$7)</f>
        <v>2.5218294984054722E-2</v>
      </c>
      <c r="AR49" s="243">
        <f>IF('Vzdialenosti statov'!AR49=0,0,(1+'Susedne staty'!AR49+Jazyk!AR49+Etnikum!AR49)/('Vzdialenosti statov'!AR49)^Parametre!$A$7)</f>
        <v>3.3359675637839349E-2</v>
      </c>
      <c r="AS49" s="243">
        <f>IF('Vzdialenosti statov'!AS49=0,0,(1+'Susedne staty'!AS49+Jazyk!AS49+Etnikum!AS49)/('Vzdialenosti statov'!AS49)^Parametre!$A$7)</f>
        <v>1.9985856649388845E-2</v>
      </c>
      <c r="AT49" s="243">
        <f>IF('Vzdialenosti statov'!AT49=0,0,(1+'Susedne staty'!AT49+Jazyk!AT49+Etnikum!AT49)/('Vzdialenosti statov'!AT49)^Parametre!$A$7)</f>
        <v>2.3580577565121982E-2</v>
      </c>
      <c r="AU49" s="243">
        <f>IF('Vzdialenosti statov'!AU49=0,0,(1+'Susedne staty'!AU49+Jazyk!AU49+Etnikum!AU49)/('Vzdialenosti statov'!AU49)^Parametre!$A$7)</f>
        <v>1.9333175961921502E-2</v>
      </c>
      <c r="AV49" s="243">
        <f>IF('Vzdialenosti statov'!AV49=0,0,(1+'Susedne staty'!AV49+Jazyk!AV49+Etnikum!AV49)/('Vzdialenosti statov'!AV49)^Parametre!$A$7)</f>
        <v>3.0979338664776618E-2</v>
      </c>
      <c r="AW49" s="243">
        <f>IF('Vzdialenosti statov'!AW49=0,0,(1+'Susedne staty'!AW49+Jazyk!AW49+Etnikum!AW49)/('Vzdialenosti statov'!AW49)^Parametre!$A$7)</f>
        <v>0</v>
      </c>
      <c r="AX49" s="243">
        <f>IF('Vzdialenosti statov'!AX49=0,0,(1+'Susedne staty'!AX49+Jazyk!AX49+Etnikum!AX49)/('Vzdialenosti statov'!AX49)^Parametre!$A$7)</f>
        <v>2.1969534001851587E-2</v>
      </c>
      <c r="AY49" s="243">
        <f>IF('Vzdialenosti statov'!AY49=0,0,(1+'Susedne staty'!AY49+Jazyk!AY49+Etnikum!AY49)/('Vzdialenosti statov'!AY49)^Parametre!$A$7)</f>
        <v>1.9524138581367066E-2</v>
      </c>
      <c r="AZ49" s="243">
        <f>IF('Vzdialenosti statov'!AZ49=0,0,(1+'Susedne staty'!AZ49+Jazyk!AZ49+Etnikum!AZ49)/('Vzdialenosti statov'!AZ49)^Parametre!$A$7)</f>
        <v>2.5539056191328589E-2</v>
      </c>
      <c r="BB49" s="243">
        <f t="shared" si="0"/>
        <v>1.4482375694525689</v>
      </c>
    </row>
    <row r="50" spans="1:54" ht="14.25" customHeight="1" x14ac:dyDescent="0.25">
      <c r="A50" s="246" t="s">
        <v>53</v>
      </c>
      <c r="B50" s="243">
        <f>IF('Vzdialenosti statov'!B50=0,0,(1+'Susedne staty'!B50+Jazyk!B50+Etnikum!B50)/('Vzdialenosti statov'!B50)^Parametre!$A$7)</f>
        <v>3.9600932502056853E-2</v>
      </c>
      <c r="C50" s="243">
        <f>IF('Vzdialenosti statov'!C50=0,0,(1+'Susedne staty'!C50+Jazyk!C50+Etnikum!C50)/('Vzdialenosti statov'!C50)^Parametre!$A$7)</f>
        <v>1.612055808924278E-2</v>
      </c>
      <c r="D50" s="243">
        <f>IF('Vzdialenosti statov'!D50=0,0,(1+'Susedne staty'!D50+Jazyk!D50+Etnikum!D50)/('Vzdialenosti statov'!D50)^Parametre!$A$7)</f>
        <v>1.2508315582181451E-2</v>
      </c>
      <c r="E50" s="243">
        <f>IF('Vzdialenosti statov'!E50=0,0,(1+'Susedne staty'!E50+Jazyk!E50+Etnikum!E50)/('Vzdialenosti statov'!E50)^Parametre!$A$7)</f>
        <v>5.1764727522579684E-2</v>
      </c>
      <c r="F50" s="243">
        <f>IF('Vzdialenosti statov'!F50=0,0,(1+'Susedne staty'!F50+Jazyk!F50+Etnikum!F50)/('Vzdialenosti statov'!F50)^Parametre!$A$7)</f>
        <v>1.8376119162707399E-2</v>
      </c>
      <c r="G50" s="243">
        <f>IF('Vzdialenosti statov'!G50=0,0,(1+'Susedne staty'!G50+Jazyk!G50+Etnikum!G50)/('Vzdialenosti statov'!G50)^Parametre!$A$7)</f>
        <v>3.0633655110596222E-2</v>
      </c>
      <c r="H50" s="243">
        <f>IF('Vzdialenosti statov'!H50=0,0,(1+'Susedne staty'!H50+Jazyk!H50+Etnikum!H50)/('Vzdialenosti statov'!H50)^Parametre!$A$7)</f>
        <v>3.3122571467046218E-2</v>
      </c>
      <c r="I50" s="243">
        <f>IF('Vzdialenosti statov'!I50=0,0,(1+'Susedne staty'!I50+Jazyk!I50+Etnikum!I50)/('Vzdialenosti statov'!I50)^Parametre!$A$7)</f>
        <v>1.1349299342126029E-2</v>
      </c>
      <c r="J50" s="243">
        <f>IF('Vzdialenosti statov'!J50=0,0,(1+'Susedne staty'!J50+Jazyk!J50+Etnikum!J50)/('Vzdialenosti statov'!J50)^Parametre!$A$7)</f>
        <v>1.1496607420592251E-2</v>
      </c>
      <c r="K50" s="243">
        <f>IF('Vzdialenosti statov'!K50=0,0,(1+'Susedne staty'!K50+Jazyk!K50+Etnikum!K50)/('Vzdialenosti statov'!K50)^Parametre!$A$7)</f>
        <v>2.4881011173694647E-2</v>
      </c>
      <c r="L50" s="243">
        <f>IF('Vzdialenosti statov'!L50=0,0,(1+'Susedne staty'!L50+Jazyk!L50+Etnikum!L50)/('Vzdialenosti statov'!L50)^Parametre!$A$7)</f>
        <v>2.2077045566982093E-2</v>
      </c>
      <c r="M50" s="243">
        <f>IF('Vzdialenosti statov'!M50=0,0,(1+'Susedne staty'!M50+Jazyk!M50+Etnikum!M50)/('Vzdialenosti statov'!M50)^Parametre!$A$7)</f>
        <v>2.0432644341993222E-2</v>
      </c>
      <c r="N50" s="243">
        <f>IF('Vzdialenosti statov'!N50=0,0,(1+'Susedne staty'!N50+Jazyk!N50+Etnikum!N50)/('Vzdialenosti statov'!N50)^Parametre!$A$7)</f>
        <v>8.8866557636460064E-2</v>
      </c>
      <c r="O50" s="243">
        <f>IF('Vzdialenosti statov'!O50=0,0,(1+'Susedne staty'!O50+Jazyk!O50+Etnikum!O50)/('Vzdialenosti statov'!O50)^Parametre!$A$7)</f>
        <v>3.4463299112069731E-2</v>
      </c>
      <c r="P50" s="243">
        <f>IF('Vzdialenosti statov'!P50=0,0,(1+'Susedne staty'!P50+Jazyk!P50+Etnikum!P50)/('Vzdialenosti statov'!P50)^Parametre!$A$7)</f>
        <v>2.8107524693109859E-2</v>
      </c>
      <c r="Q50" s="243">
        <f>IF('Vzdialenosti statov'!Q50=0,0,(1+'Susedne staty'!Q50+Jazyk!Q50+Etnikum!Q50)/('Vzdialenosti statov'!Q50)^Parametre!$A$7)</f>
        <v>4.8970210687439175E-2</v>
      </c>
      <c r="R50" s="243">
        <f>IF('Vzdialenosti statov'!R50=0,0,(1+'Susedne staty'!R50+Jazyk!R50+Etnikum!R50)/('Vzdialenosti statov'!R50)^Parametre!$A$7)</f>
        <v>1.2338422144819049E-2</v>
      </c>
      <c r="S50" s="243">
        <f>IF('Vzdialenosti statov'!S50=0,0,(1+'Susedne staty'!S50+Jazyk!S50+Etnikum!S50)/('Vzdialenosti statov'!S50)^Parametre!$A$7)</f>
        <v>1.6322577233895869E-2</v>
      </c>
      <c r="T50" s="243">
        <f>IF('Vzdialenosti statov'!T50=0,0,(1+'Susedne staty'!T50+Jazyk!T50+Etnikum!T50)/('Vzdialenosti statov'!T50)^Parametre!$A$7)</f>
        <v>2.2326101096038543E-2</v>
      </c>
      <c r="U50" s="243">
        <f>IF('Vzdialenosti statov'!U50=0,0,(1+'Susedne staty'!U50+Jazyk!U50+Etnikum!U50)/('Vzdialenosti statov'!U50)^Parametre!$A$7)</f>
        <v>1.7559458772019487E-2</v>
      </c>
      <c r="V50" s="243">
        <f>IF('Vzdialenosti statov'!V50=0,0,(1+'Susedne staty'!V50+Jazyk!V50+Etnikum!V50)/('Vzdialenosti statov'!V50)^Parametre!$A$7)</f>
        <v>2.0772161755961017E-2</v>
      </c>
      <c r="W50" s="243">
        <f>IF('Vzdialenosti statov'!W50=0,0,(1+'Susedne staty'!W50+Jazyk!W50+Etnikum!W50)/('Vzdialenosti statov'!W50)^Parametre!$A$7)</f>
        <v>1.0138718966047917E-2</v>
      </c>
      <c r="X50" s="243">
        <f>IF('Vzdialenosti statov'!X50=0,0,(1+'Susedne staty'!X50+Jazyk!X50+Etnikum!X50)/('Vzdialenosti statov'!X50)^Parametre!$A$7)</f>
        <v>1.1095034957196964E-2</v>
      </c>
      <c r="Y50" s="243">
        <f>IF('Vzdialenosti statov'!Y50=0,0,(1+'Susedne staty'!Y50+Jazyk!Y50+Etnikum!Y50)/('Vzdialenosti statov'!Y50)^Parametre!$A$7)</f>
        <v>1.9936784250760762E-2</v>
      </c>
      <c r="Z50" s="243">
        <f>IF('Vzdialenosti statov'!Z50=0,0,(1+'Susedne staty'!Z50+Jazyk!Z50+Etnikum!Z50)/('Vzdialenosti statov'!Z50)^Parametre!$A$7)</f>
        <v>1.3728003268222832E-2</v>
      </c>
      <c r="AA50" s="243">
        <f>IF('Vzdialenosti statov'!AA50=0,0,(1+'Susedne staty'!AA50+Jazyk!AA50+Etnikum!AA50)/('Vzdialenosti statov'!AA50)^Parametre!$A$7)</f>
        <v>1.0456138894934779E-2</v>
      </c>
      <c r="AB50" s="243">
        <f>IF('Vzdialenosti statov'!AB50=0,0,(1+'Susedne staty'!AB50+Jazyk!AB50+Etnikum!AB50)/('Vzdialenosti statov'!AB50)^Parametre!$A$7)</f>
        <v>1.359116426788548E-2</v>
      </c>
      <c r="AC50" s="243">
        <f>IF('Vzdialenosti statov'!AC50=0,0,(1+'Susedne staty'!AC50+Jazyk!AC50+Etnikum!AC50)/('Vzdialenosti statov'!AC50)^Parametre!$A$7)</f>
        <v>2.4308461525887805E-2</v>
      </c>
      <c r="AD50" s="243">
        <f>IF('Vzdialenosti statov'!AD50=0,0,(1+'Susedne staty'!AD50+Jazyk!AD50+Etnikum!AD50)/('Vzdialenosti statov'!AD50)^Parametre!$A$7)</f>
        <v>2.3086747280383048E-2</v>
      </c>
      <c r="AE50" s="243">
        <f>IF('Vzdialenosti statov'!AE50=0,0,(1+'Susedne staty'!AE50+Jazyk!AE50+Etnikum!AE50)/('Vzdialenosti statov'!AE50)^Parametre!$A$7)</f>
        <v>5.4973580884469915E-2</v>
      </c>
      <c r="AF50" s="243">
        <f>IF('Vzdialenosti statov'!AF50=0,0,(1+'Susedne staty'!AF50+Jazyk!AF50+Etnikum!AF50)/('Vzdialenosti statov'!AF50)^Parametre!$A$7)</f>
        <v>3.5253690571538362E-2</v>
      </c>
      <c r="AG50" s="243">
        <f>IF('Vzdialenosti statov'!AG50=0,0,(1+'Susedne staty'!AG50+Jazyk!AG50+Etnikum!AG50)/('Vzdialenosti statov'!AG50)^Parametre!$A$7)</f>
        <v>1.2408948349265717E-2</v>
      </c>
      <c r="AH50" s="243">
        <f>IF('Vzdialenosti statov'!AH50=0,0,(1+'Susedne staty'!AH50+Jazyk!AH50+Etnikum!AH50)/('Vzdialenosti statov'!AH50)^Parametre!$A$7)</f>
        <v>3.0921837933639135E-2</v>
      </c>
      <c r="AI50" s="243">
        <f>IF('Vzdialenosti statov'!AI50=0,0,(1+'Susedne staty'!AI50+Jazyk!AI50+Etnikum!AI50)/('Vzdialenosti statov'!AI50)^Parametre!$A$7)</f>
        <v>2.1890696810795706E-2</v>
      </c>
      <c r="AJ50" s="243">
        <f>IF('Vzdialenosti statov'!AJ50=0,0,(1+'Susedne staty'!AJ50+Jazyk!AJ50+Etnikum!AJ50)/('Vzdialenosti statov'!AJ50)^Parametre!$A$7)</f>
        <v>7.3446505620879364E-3</v>
      </c>
      <c r="AK50" s="243">
        <f>IF('Vzdialenosti statov'!AK50=0,0,(1+'Susedne staty'!AK50+Jazyk!AK50+Etnikum!AK50)/('Vzdialenosti statov'!AK50)^Parametre!$A$7)</f>
        <v>2.8598873312381728E-2</v>
      </c>
      <c r="AL50" s="243">
        <f>IF('Vzdialenosti statov'!AL50=0,0,(1+'Susedne staty'!AL50+Jazyk!AL50+Etnikum!AL50)/('Vzdialenosti statov'!AL50)^Parametre!$A$7)</f>
        <v>2.9700680745503253E-2</v>
      </c>
      <c r="AM50" s="243">
        <f>IF('Vzdialenosti statov'!AM50=0,0,(1+'Susedne staty'!AM50+Jazyk!AM50+Etnikum!AM50)/('Vzdialenosti statov'!AM50)^Parametre!$A$7)</f>
        <v>7.8640268937597194E-2</v>
      </c>
      <c r="AN50" s="243">
        <f>IF('Vzdialenosti statov'!AN50=0,0,(1+'Susedne staty'!AN50+Jazyk!AN50+Etnikum!AN50)/('Vzdialenosti statov'!AN50)^Parametre!$A$7)</f>
        <v>5.3005971621345987E-2</v>
      </c>
      <c r="AO50" s="243">
        <f>IF('Vzdialenosti statov'!AO50=0,0,(1+'Susedne staty'!AO50+Jazyk!AO50+Etnikum!AO50)/('Vzdialenosti statov'!AO50)^Parametre!$A$7)</f>
        <v>1.2755963319889369E-2</v>
      </c>
      <c r="AP50" s="243">
        <f>IF('Vzdialenosti statov'!AP50=0,0,(1+'Susedne staty'!AP50+Jazyk!AP50+Etnikum!AP50)/('Vzdialenosti statov'!AP50)^Parametre!$A$7)</f>
        <v>3.2641241280701172E-2</v>
      </c>
      <c r="AQ50" s="243">
        <f>IF('Vzdialenosti statov'!AQ50=0,0,(1+'Susedne staty'!AQ50+Jazyk!AQ50+Etnikum!AQ50)/('Vzdialenosti statov'!AQ50)^Parametre!$A$7)</f>
        <v>8.8229951635265355E-2</v>
      </c>
      <c r="AR50" s="243">
        <f>IF('Vzdialenosti statov'!AR50=0,0,(1+'Susedne staty'!AR50+Jazyk!AR50+Etnikum!AR50)/('Vzdialenosti statov'!AR50)^Parametre!$A$7)</f>
        <v>2.2953899316116449E-2</v>
      </c>
      <c r="AS50" s="243">
        <f>IF('Vzdialenosti statov'!AS50=0,0,(1+'Susedne staty'!AS50+Jazyk!AS50+Etnikum!AS50)/('Vzdialenosti statov'!AS50)^Parametre!$A$7)</f>
        <v>1.6157415329123383E-2</v>
      </c>
      <c r="AT50" s="243">
        <f>IF('Vzdialenosti statov'!AT50=0,0,(1+'Susedne staty'!AT50+Jazyk!AT50+Etnikum!AT50)/('Vzdialenosti statov'!AT50)^Parametre!$A$7)</f>
        <v>3.7097133199800361E-2</v>
      </c>
      <c r="AU50" s="243">
        <f>IF('Vzdialenosti statov'!AU50=0,0,(1+'Susedne staty'!AU50+Jazyk!AU50+Etnikum!AU50)/('Vzdialenosti statov'!AU50)^Parametre!$A$7)</f>
        <v>3.3739820038952241E-2</v>
      </c>
      <c r="AV50" s="243">
        <f>IF('Vzdialenosti statov'!AV50=0,0,(1+'Susedne staty'!AV50+Jazyk!AV50+Etnikum!AV50)/('Vzdialenosti statov'!AV50)^Parametre!$A$7)</f>
        <v>0.13738384235158363</v>
      </c>
      <c r="AW50" s="243">
        <f>IF('Vzdialenosti statov'!AW50=0,0,(1+'Susedne staty'!AW50+Jazyk!AW50+Etnikum!AW50)/('Vzdialenosti statov'!AW50)^Parametre!$A$7)</f>
        <v>2.1969534001851587E-2</v>
      </c>
      <c r="AX50" s="243">
        <f>IF('Vzdialenosti statov'!AX50=0,0,(1+'Susedne staty'!AX50+Jazyk!AX50+Etnikum!AX50)/('Vzdialenosti statov'!AX50)^Parametre!$A$7)</f>
        <v>0</v>
      </c>
      <c r="AY50" s="243">
        <f>IF('Vzdialenosti statov'!AY50=0,0,(1+'Susedne staty'!AY50+Jazyk!AY50+Etnikum!AY50)/('Vzdialenosti statov'!AY50)^Parametre!$A$7)</f>
        <v>2.2699501585705689E-2</v>
      </c>
      <c r="AZ50" s="243">
        <f>IF('Vzdialenosti statov'!AZ50=0,0,(1+'Susedne staty'!AZ50+Jazyk!AZ50+Etnikum!AZ50)/('Vzdialenosti statov'!AZ50)^Parametre!$A$7)</f>
        <v>2.4823221009639091E-2</v>
      </c>
      <c r="BB50" s="243">
        <f t="shared" si="0"/>
        <v>1.5116215766221843</v>
      </c>
    </row>
    <row r="51" spans="1:54" ht="14.25" customHeight="1" x14ac:dyDescent="0.25">
      <c r="A51" s="246" t="s">
        <v>54</v>
      </c>
      <c r="B51" s="243">
        <f>IF('Vzdialenosti statov'!B51=0,0,(1+'Susedne staty'!B51+Jazyk!B51+Etnikum!B51)/('Vzdialenosti statov'!B51)^Parametre!$A$7)</f>
        <v>2.7691695532360908E-2</v>
      </c>
      <c r="C51" s="243">
        <f>IF('Vzdialenosti statov'!C51=0,0,(1+'Susedne staty'!C51+Jazyk!C51+Etnikum!C51)/('Vzdialenosti statov'!C51)^Parametre!$A$7)</f>
        <v>8.6940778501800233E-3</v>
      </c>
      <c r="D51" s="243">
        <f>IF('Vzdialenosti statov'!D51=0,0,(1+'Susedne staty'!D51+Jazyk!D51+Etnikum!D51)/('Vzdialenosti statov'!D51)^Parametre!$A$7)</f>
        <v>8.9655346820796747E-3</v>
      </c>
      <c r="E51" s="243">
        <f>IF('Vzdialenosti statov'!E51=0,0,(1+'Susedne staty'!E51+Jazyk!E51+Etnikum!E51)/('Vzdialenosti statov'!E51)^Parametre!$A$7)</f>
        <v>2.8754844800744795E-2</v>
      </c>
      <c r="F51" s="243">
        <f>IF('Vzdialenosti statov'!F51=0,0,(1+'Susedne staty'!F51+Jazyk!F51+Etnikum!F51)/('Vzdialenosti statov'!F51)^Parametre!$A$7)</f>
        <v>9.6418477594126372E-3</v>
      </c>
      <c r="G51" s="243">
        <f>IF('Vzdialenosti statov'!G51=0,0,(1+'Susedne staty'!G51+Jazyk!G51+Etnikum!G51)/('Vzdialenosti statov'!G51)^Parametre!$A$7)</f>
        <v>8.2389430954946608E-2</v>
      </c>
      <c r="H51" s="243">
        <f>IF('Vzdialenosti statov'!H51=0,0,(1+'Susedne staty'!H51+Jazyk!H51+Etnikum!H51)/('Vzdialenosti statov'!H51)^Parametre!$A$7)</f>
        <v>2.2526808069882102E-2</v>
      </c>
      <c r="I51" s="243">
        <f>IF('Vzdialenosti statov'!I51=0,0,(1+'Susedne staty'!I51+Jazyk!I51+Etnikum!I51)/('Vzdialenosti statov'!I51)^Parametre!$A$7)</f>
        <v>8.5402795436044787E-3</v>
      </c>
      <c r="J51" s="243">
        <f>IF('Vzdialenosti statov'!J51=0,0,(1+'Susedne staty'!J51+Jazyk!J51+Etnikum!J51)/('Vzdialenosti statov'!J51)^Parametre!$A$7)</f>
        <v>1.2964521155517711E-2</v>
      </c>
      <c r="K51" s="243">
        <f>IF('Vzdialenosti statov'!K51=0,0,(1+'Susedne staty'!K51+Jazyk!K51+Etnikum!K51)/('Vzdialenosti statov'!K51)^Parametre!$A$7)</f>
        <v>2.8899105676425698E-2</v>
      </c>
      <c r="L51" s="243">
        <f>IF('Vzdialenosti statov'!L51=0,0,(1+'Susedne staty'!L51+Jazyk!L51+Etnikum!L51)/('Vzdialenosti statov'!L51)^Parametre!$A$7)</f>
        <v>2.0843105830157235E-2</v>
      </c>
      <c r="M51" s="243">
        <f>IF('Vzdialenosti statov'!M51=0,0,(1+'Susedne staty'!M51+Jazyk!M51+Etnikum!M51)/('Vzdialenosti statov'!M51)^Parametre!$A$7)</f>
        <v>1.9485996475846007E-2</v>
      </c>
      <c r="N51" s="243">
        <f>IF('Vzdialenosti statov'!N51=0,0,(1+'Susedne staty'!N51+Jazyk!N51+Etnikum!N51)/('Vzdialenosti statov'!N51)^Parametre!$A$7)</f>
        <v>1.8902510956115316E-2</v>
      </c>
      <c r="O51" s="243">
        <f>IF('Vzdialenosti statov'!O51=0,0,(1+'Susedne staty'!O51+Jazyk!O51+Etnikum!O51)/('Vzdialenosti statov'!O51)^Parametre!$A$7)</f>
        <v>5.8766620448696738E-2</v>
      </c>
      <c r="P51" s="243">
        <f>IF('Vzdialenosti statov'!P51=0,0,(1+'Susedne staty'!P51+Jazyk!P51+Etnikum!P51)/('Vzdialenosti statov'!P51)^Parametre!$A$7)</f>
        <v>2.873906018395319E-2</v>
      </c>
      <c r="Q51" s="243">
        <f>IF('Vzdialenosti statov'!Q51=0,0,(1+'Susedne staty'!Q51+Jazyk!Q51+Etnikum!Q51)/('Vzdialenosti statov'!Q51)^Parametre!$A$7)</f>
        <v>2.3673032411864556E-2</v>
      </c>
      <c r="R51" s="243">
        <f>IF('Vzdialenosti statov'!R51=0,0,(1+'Susedne staty'!R51+Jazyk!R51+Etnikum!R51)/('Vzdialenosti statov'!R51)^Parametre!$A$7)</f>
        <v>1.4694843121456701E-2</v>
      </c>
      <c r="S51" s="243">
        <f>IF('Vzdialenosti statov'!S51=0,0,(1+'Susedne staty'!S51+Jazyk!S51+Etnikum!S51)/('Vzdialenosti statov'!S51)^Parametre!$A$7)</f>
        <v>4.6973471120525974E-2</v>
      </c>
      <c r="T51" s="243">
        <f>IF('Vzdialenosti statov'!T51=0,0,(1+'Susedne staty'!T51+Jazyk!T51+Etnikum!T51)/('Vzdialenosti statov'!T51)^Parametre!$A$7)</f>
        <v>1.6574906906623433E-2</v>
      </c>
      <c r="U51" s="243">
        <f>IF('Vzdialenosti statov'!U51=0,0,(1+'Susedne staty'!U51+Jazyk!U51+Etnikum!U51)/('Vzdialenosti statov'!U51)^Parametre!$A$7)</f>
        <v>1.492663674806439E-2</v>
      </c>
      <c r="V51" s="243">
        <f>IF('Vzdialenosti statov'!V51=0,0,(1+'Susedne staty'!V51+Jazyk!V51+Etnikum!V51)/('Vzdialenosti statov'!V51)^Parametre!$A$7)</f>
        <v>3.3689326466337703E-2</v>
      </c>
      <c r="W51" s="243">
        <f>IF('Vzdialenosti statov'!W51=0,0,(1+'Susedne staty'!W51+Jazyk!W51+Etnikum!W51)/('Vzdialenosti statov'!W51)^Parametre!$A$7)</f>
        <v>1.082914649671388E-2</v>
      </c>
      <c r="X51" s="243">
        <f>IF('Vzdialenosti statov'!X51=0,0,(1+'Susedne staty'!X51+Jazyk!X51+Etnikum!X51)/('Vzdialenosti statov'!X51)^Parametre!$A$7)</f>
        <v>1.1297769100665963E-2</v>
      </c>
      <c r="Y51" s="243">
        <f>IF('Vzdialenosti statov'!Y51=0,0,(1+'Susedne staty'!Y51+Jazyk!Y51+Etnikum!Y51)/('Vzdialenosti statov'!Y51)^Parametre!$A$7)</f>
        <v>1.063745519197511E-2</v>
      </c>
      <c r="Z51" s="243">
        <f>IF('Vzdialenosti statov'!Z51=0,0,(1+'Susedne staty'!Z51+Jazyk!Z51+Etnikum!Z51)/('Vzdialenosti statov'!Z51)^Parametre!$A$7)</f>
        <v>1.5173336417742499E-2</v>
      </c>
      <c r="AA51" s="243">
        <f>IF('Vzdialenosti statov'!AA51=0,0,(1+'Susedne staty'!AA51+Jazyk!AA51+Etnikum!AA51)/('Vzdialenosti statov'!AA51)^Parametre!$A$7)</f>
        <v>1.1330231867653534E-2</v>
      </c>
      <c r="AB51" s="243">
        <f>IF('Vzdialenosti statov'!AB51=0,0,(1+'Susedne staty'!AB51+Jazyk!AB51+Etnikum!AB51)/('Vzdialenosti statov'!AB51)^Parametre!$A$7)</f>
        <v>9.8342537642167049E-3</v>
      </c>
      <c r="AC51" s="243">
        <f>IF('Vzdialenosti statov'!AC51=0,0,(1+'Susedne staty'!AC51+Jazyk!AC51+Etnikum!AC51)/('Vzdialenosti statov'!AC51)^Parametre!$A$7)</f>
        <v>2.2411443156324852E-2</v>
      </c>
      <c r="AD51" s="243">
        <f>IF('Vzdialenosti statov'!AD51=0,0,(1+'Susedne staty'!AD51+Jazyk!AD51+Etnikum!AD51)/('Vzdialenosti statov'!AD51)^Parametre!$A$7)</f>
        <v>2.1626133724022664E-2</v>
      </c>
      <c r="AE51" s="243">
        <f>IF('Vzdialenosti statov'!AE51=0,0,(1+'Susedne staty'!AE51+Jazyk!AE51+Etnikum!AE51)/('Vzdialenosti statov'!AE51)^Parametre!$A$7)</f>
        <v>1.9664057910830209E-2</v>
      </c>
      <c r="AF51" s="243">
        <f>IF('Vzdialenosti statov'!AF51=0,0,(1+'Susedne staty'!AF51+Jazyk!AF51+Etnikum!AF51)/('Vzdialenosti statov'!AF51)^Parametre!$A$7)</f>
        <v>2.5273243441177241E-2</v>
      </c>
      <c r="AG51" s="243">
        <f>IF('Vzdialenosti statov'!AG51=0,0,(1+'Susedne staty'!AG51+Jazyk!AG51+Etnikum!AG51)/('Vzdialenosti statov'!AG51)^Parametre!$A$7)</f>
        <v>9.2113683907251113E-3</v>
      </c>
      <c r="AH51" s="243">
        <f>IF('Vzdialenosti statov'!AH51=0,0,(1+'Susedne staty'!AH51+Jazyk!AH51+Etnikum!AH51)/('Vzdialenosti statov'!AH51)^Parametre!$A$7)</f>
        <v>3.0912397491869179E-2</v>
      </c>
      <c r="AI51" s="243">
        <f>IF('Vzdialenosti statov'!AI51=0,0,(1+'Susedne staty'!AI51+Jazyk!AI51+Etnikum!AI51)/('Vzdialenosti statov'!AI51)^Parametre!$A$7)</f>
        <v>1.8178032737740817E-2</v>
      </c>
      <c r="AJ51" s="243">
        <f>IF('Vzdialenosti statov'!AJ51=0,0,(1+'Susedne staty'!AJ51+Jazyk!AJ51+Etnikum!AJ51)/('Vzdialenosti statov'!AJ51)^Parametre!$A$7)</f>
        <v>7.7621950008184377E-3</v>
      </c>
      <c r="AK51" s="243">
        <f>IF('Vzdialenosti statov'!AK51=0,0,(1+'Susedne staty'!AK51+Jazyk!AK51+Etnikum!AK51)/('Vzdialenosti statov'!AK51)^Parametre!$A$7)</f>
        <v>2.2926434871540106E-2</v>
      </c>
      <c r="AL51" s="243">
        <f>IF('Vzdialenosti statov'!AL51=0,0,(1+'Susedne staty'!AL51+Jazyk!AL51+Etnikum!AL51)/('Vzdialenosti statov'!AL51)^Parametre!$A$7)</f>
        <v>1.6418457799769665E-2</v>
      </c>
      <c r="AM51" s="243">
        <f>IF('Vzdialenosti statov'!AM51=0,0,(1+'Susedne staty'!AM51+Jazyk!AM51+Etnikum!AM51)/('Vzdialenosti statov'!AM51)^Parametre!$A$7)</f>
        <v>3.4246664599125405E-2</v>
      </c>
      <c r="AN51" s="243">
        <f>IF('Vzdialenosti statov'!AN51=0,0,(1+'Susedne staty'!AN51+Jazyk!AN51+Etnikum!AN51)/('Vzdialenosti statov'!AN51)^Parametre!$A$7)</f>
        <v>2.9563810880353262E-2</v>
      </c>
      <c r="AO51" s="243">
        <f>IF('Vzdialenosti statov'!AO51=0,0,(1+'Susedne staty'!AO51+Jazyk!AO51+Etnikum!AO51)/('Vzdialenosti statov'!AO51)^Parametre!$A$7)</f>
        <v>1.3799707885355367E-2</v>
      </c>
      <c r="AP51" s="243">
        <f>IF('Vzdialenosti statov'!AP51=0,0,(1+'Susedne staty'!AP51+Jazyk!AP51+Etnikum!AP51)/('Vzdialenosti statov'!AP51)^Parametre!$A$7)</f>
        <v>2.4666632352664197E-2</v>
      </c>
      <c r="AQ51" s="243">
        <f>IF('Vzdialenosti statov'!AQ51=0,0,(1+'Susedne staty'!AQ51+Jazyk!AQ51+Etnikum!AQ51)/('Vzdialenosti statov'!AQ51)^Parametre!$A$7)</f>
        <v>2.3351869100609022E-2</v>
      </c>
      <c r="AR51" s="243">
        <f>IF('Vzdialenosti statov'!AR51=0,0,(1+'Susedne staty'!AR51+Jazyk!AR51+Etnikum!AR51)/('Vzdialenosti statov'!AR51)^Parametre!$A$7)</f>
        <v>1.7194673639959569E-2</v>
      </c>
      <c r="AS51" s="243">
        <f>IF('Vzdialenosti statov'!AS51=0,0,(1+'Susedne staty'!AS51+Jazyk!AS51+Etnikum!AS51)/('Vzdialenosti statov'!AS51)^Parametre!$A$7)</f>
        <v>9.9106324206258908E-3</v>
      </c>
      <c r="AT51" s="243">
        <f>IF('Vzdialenosti statov'!AT51=0,0,(1+'Susedne staty'!AT51+Jazyk!AT51+Etnikum!AT51)/('Vzdialenosti statov'!AT51)^Parametre!$A$7)</f>
        <v>2.7631057521320574E-2</v>
      </c>
      <c r="AU51" s="243">
        <f>IF('Vzdialenosti statov'!AU51=0,0,(1+'Susedne staty'!AU51+Jazyk!AU51+Etnikum!AU51)/('Vzdialenosti statov'!AU51)^Parametre!$A$7)</f>
        <v>1.7375991317722519E-2</v>
      </c>
      <c r="AV51" s="243">
        <f>IF('Vzdialenosti statov'!AV51=0,0,(1+'Susedne staty'!AV51+Jazyk!AV51+Etnikum!AV51)/('Vzdialenosti statov'!AV51)^Parametre!$A$7)</f>
        <v>2.0614876192937264E-2</v>
      </c>
      <c r="AW51" s="243">
        <f>IF('Vzdialenosti statov'!AW51=0,0,(1+'Susedne staty'!AW51+Jazyk!AW51+Etnikum!AW51)/('Vzdialenosti statov'!AW51)^Parametre!$A$7)</f>
        <v>1.9524138581367066E-2</v>
      </c>
      <c r="AX51" s="243">
        <f>IF('Vzdialenosti statov'!AX51=0,0,(1+'Susedne staty'!AX51+Jazyk!AX51+Etnikum!AX51)/('Vzdialenosti statov'!AX51)^Parametre!$A$7)</f>
        <v>2.2699501585705689E-2</v>
      </c>
      <c r="AY51" s="243">
        <f>IF('Vzdialenosti statov'!AY51=0,0,(1+'Susedne staty'!AY51+Jazyk!AY51+Etnikum!AY51)/('Vzdialenosti statov'!AY51)^Parametre!$A$7)</f>
        <v>0</v>
      </c>
      <c r="AZ51" s="243">
        <f>IF('Vzdialenosti statov'!AZ51=0,0,(1+'Susedne staty'!AZ51+Jazyk!AZ51+Etnikum!AZ51)/('Vzdialenosti statov'!AZ51)^Parametre!$A$7)</f>
        <v>3.0196876192064466E-2</v>
      </c>
      <c r="BB51" s="243">
        <f t="shared" si="0"/>
        <v>1.0906000463283922</v>
      </c>
    </row>
    <row r="52" spans="1:54" ht="14.25" customHeight="1" x14ac:dyDescent="0.25">
      <c r="A52" s="245" t="s">
        <v>55</v>
      </c>
      <c r="B52" s="243">
        <f>IF('Vzdialenosti statov'!B52=0,0,(1+'Susedne staty'!B52+Jazyk!B52+Etnikum!B52)/('Vzdialenosti statov'!B52)^Parametre!$A$7)</f>
        <v>2.9102001713250024E-2</v>
      </c>
      <c r="C52" s="243">
        <f>IF('Vzdialenosti statov'!C52=0,0,(1+'Susedne staty'!C52+Jazyk!C52+Etnikum!C52)/('Vzdialenosti statov'!C52)^Parametre!$A$7)</f>
        <v>8.6383651579197279E-3</v>
      </c>
      <c r="D52" s="243">
        <f>IF('Vzdialenosti statov'!D52=0,0,(1+'Susedne staty'!D52+Jazyk!D52+Etnikum!D52)/('Vzdialenosti statov'!D52)^Parametre!$A$7)</f>
        <v>8.7764015530528063E-3</v>
      </c>
      <c r="E52" s="243">
        <f>IF('Vzdialenosti statov'!E52=0,0,(1+'Susedne staty'!E52+Jazyk!E52+Etnikum!E52)/('Vzdialenosti statov'!E52)^Parametre!$A$7)</f>
        <v>2.2740196966433458E-2</v>
      </c>
      <c r="F52" s="243">
        <f>IF('Vzdialenosti statov'!F52=0,0,(1+'Susedne staty'!F52+Jazyk!F52+Etnikum!F52)/('Vzdialenosti statov'!F52)^Parametre!$A$7)</f>
        <v>9.6736729161580222E-3</v>
      </c>
      <c r="G52" s="243">
        <f>IF('Vzdialenosti statov'!G52=0,0,(1+'Susedne staty'!G52+Jazyk!G52+Etnikum!G52)/('Vzdialenosti statov'!G52)^Parametre!$A$7)</f>
        <v>5.4149154586678856E-2</v>
      </c>
      <c r="H52" s="243">
        <f>IF('Vzdialenosti statov'!H52=0,0,(1+'Susedne staty'!H52+Jazyk!H52+Etnikum!H52)/('Vzdialenosti statov'!H52)^Parametre!$A$7)</f>
        <v>4.4205303296322912E-2</v>
      </c>
      <c r="I52" s="243">
        <f>IF('Vzdialenosti statov'!I52=0,0,(1+'Susedne staty'!I52+Jazyk!I52+Etnikum!I52)/('Vzdialenosti statov'!I52)^Parametre!$A$7)</f>
        <v>8.5271666787596311E-3</v>
      </c>
      <c r="J52" s="243">
        <f>IF('Vzdialenosti statov'!J52=0,0,(1+'Susedne staty'!J52+Jazyk!J52+Etnikum!J52)/('Vzdialenosti statov'!J52)^Parametre!$A$7)</f>
        <v>1.2967562015519867E-2</v>
      </c>
      <c r="K52" s="243">
        <f>IF('Vzdialenosti statov'!K52=0,0,(1+'Susedne staty'!K52+Jazyk!K52+Etnikum!K52)/('Vzdialenosti statov'!K52)^Parametre!$A$7)</f>
        <v>2.4233684779375351E-2</v>
      </c>
      <c r="L52" s="243">
        <f>IF('Vzdialenosti statov'!L52=0,0,(1+'Susedne staty'!L52+Jazyk!L52+Etnikum!L52)/('Vzdialenosti statov'!L52)^Parametre!$A$7)</f>
        <v>4.3204349134121564E-2</v>
      </c>
      <c r="M52" s="243">
        <f>IF('Vzdialenosti statov'!M52=0,0,(1+'Susedne staty'!M52+Jazyk!M52+Etnikum!M52)/('Vzdialenosti statov'!M52)^Parametre!$A$7)</f>
        <v>2.5453039352313422E-2</v>
      </c>
      <c r="N52" s="243">
        <f>IF('Vzdialenosti statov'!N52=0,0,(1+'Susedne staty'!N52+Jazyk!N52+Etnikum!N52)/('Vzdialenosti statov'!N52)^Parametre!$A$7)</f>
        <v>2.1403660488780573E-2</v>
      </c>
      <c r="O52" s="243">
        <f>IF('Vzdialenosti statov'!O52=0,0,(1+'Susedne staty'!O52+Jazyk!O52+Etnikum!O52)/('Vzdialenosti statov'!O52)^Parametre!$A$7)</f>
        <v>2.7992760888364714E-2</v>
      </c>
      <c r="P52" s="243">
        <f>IF('Vzdialenosti statov'!P52=0,0,(1+'Susedne staty'!P52+Jazyk!P52+Etnikum!P52)/('Vzdialenosti statov'!P52)^Parametre!$A$7)</f>
        <v>2.3091794061751877E-2</v>
      </c>
      <c r="Q52" s="243">
        <f>IF('Vzdialenosti statov'!Q52=0,0,(1+'Susedne staty'!Q52+Jazyk!Q52+Etnikum!Q52)/('Vzdialenosti statov'!Q52)^Parametre!$A$7)</f>
        <v>4.2135163926036487E-2</v>
      </c>
      <c r="R52" s="243">
        <f>IF('Vzdialenosti statov'!R52=0,0,(1+'Susedne staty'!R52+Jazyk!R52+Etnikum!R52)/('Vzdialenosti statov'!R52)^Parametre!$A$7)</f>
        <v>1.3817124394147357E-2</v>
      </c>
      <c r="S52" s="243">
        <f>IF('Vzdialenosti statov'!S52=0,0,(1+'Susedne staty'!S52+Jazyk!S52+Etnikum!S52)/('Vzdialenosti statov'!S52)^Parametre!$A$7)</f>
        <v>1.9664400081896311E-2</v>
      </c>
      <c r="T52" s="243">
        <f>IF('Vzdialenosti statov'!T52=0,0,(1+'Susedne staty'!T52+Jazyk!T52+Etnikum!T52)/('Vzdialenosti statov'!T52)^Parametre!$A$7)</f>
        <v>1.8957831409997773E-2</v>
      </c>
      <c r="U52" s="243">
        <f>IF('Vzdialenosti statov'!U52=0,0,(1+'Susedne staty'!U52+Jazyk!U52+Etnikum!U52)/('Vzdialenosti statov'!U52)^Parametre!$A$7)</f>
        <v>1.7036714581120455E-2</v>
      </c>
      <c r="V52" s="243">
        <f>IF('Vzdialenosti statov'!V52=0,0,(1+'Susedne staty'!V52+Jazyk!V52+Etnikum!V52)/('Vzdialenosti statov'!V52)^Parametre!$A$7)</f>
        <v>2.2632139460245178E-2</v>
      </c>
      <c r="W52" s="243">
        <f>IF('Vzdialenosti statov'!W52=0,0,(1+'Susedne staty'!W52+Jazyk!W52+Etnikum!W52)/('Vzdialenosti statov'!W52)^Parametre!$A$7)</f>
        <v>1.1062082266499296E-2</v>
      </c>
      <c r="X52" s="243">
        <f>IF('Vzdialenosti statov'!X52=0,0,(1+'Susedne staty'!X52+Jazyk!X52+Etnikum!X52)/('Vzdialenosti statov'!X52)^Parametre!$A$7)</f>
        <v>1.0650732592967305E-2</v>
      </c>
      <c r="Y52" s="243">
        <f>IF('Vzdialenosti statov'!Y52=0,0,(1+'Susedne staty'!Y52+Jazyk!Y52+Etnikum!Y52)/('Vzdialenosti statov'!Y52)^Parametre!$A$7)</f>
        <v>1.1363313546814184E-2</v>
      </c>
      <c r="Z52" s="243">
        <f>IF('Vzdialenosti statov'!Z52=0,0,(1+'Susedne staty'!Z52+Jazyk!Z52+Etnikum!Z52)/('Vzdialenosti statov'!Z52)^Parametre!$A$7)</f>
        <v>1.358200548415116E-2</v>
      </c>
      <c r="AA52" s="243">
        <f>IF('Vzdialenosti statov'!AA52=0,0,(1+'Susedne staty'!AA52+Jazyk!AA52+Etnikum!AA52)/('Vzdialenosti statov'!AA52)^Parametre!$A$7)</f>
        <v>1.151077277905798E-2</v>
      </c>
      <c r="AB52" s="243">
        <f>IF('Vzdialenosti statov'!AB52=0,0,(1+'Susedne staty'!AB52+Jazyk!AB52+Etnikum!AB52)/('Vzdialenosti statov'!AB52)^Parametre!$A$7)</f>
        <v>1.0239540020703959E-2</v>
      </c>
      <c r="AC52" s="243">
        <f>IF('Vzdialenosti statov'!AC52=0,0,(1+'Susedne staty'!AC52+Jazyk!AC52+Etnikum!AC52)/('Vzdialenosti statov'!AC52)^Parametre!$A$7)</f>
        <v>4.154888096376852E-2</v>
      </c>
      <c r="AD52" s="243">
        <f>IF('Vzdialenosti statov'!AD52=0,0,(1+'Susedne staty'!AD52+Jazyk!AD52+Etnikum!AD52)/('Vzdialenosti statov'!AD52)^Parametre!$A$7)</f>
        <v>5.4196712078562505E-2</v>
      </c>
      <c r="AE52" s="243">
        <f>IF('Vzdialenosti statov'!AE52=0,0,(1+'Susedne staty'!AE52+Jazyk!AE52+Etnikum!AE52)/('Vzdialenosti statov'!AE52)^Parametre!$A$7)</f>
        <v>2.3432895110527818E-2</v>
      </c>
      <c r="AF52" s="243">
        <f>IF('Vzdialenosti statov'!AF52=0,0,(1+'Susedne staty'!AF52+Jazyk!AF52+Etnikum!AF52)/('Vzdialenosti statov'!AF52)^Parametre!$A$7)</f>
        <v>6.737903529992062E-2</v>
      </c>
      <c r="AG52" s="243">
        <f>IF('Vzdialenosti statov'!AG52=0,0,(1+'Susedne staty'!AG52+Jazyk!AG52+Etnikum!AG52)/('Vzdialenosti statov'!AG52)^Parametre!$A$7)</f>
        <v>9.6319895315464463E-3</v>
      </c>
      <c r="AH52" s="243">
        <f>IF('Vzdialenosti statov'!AH52=0,0,(1+'Susedne staty'!AH52+Jazyk!AH52+Etnikum!AH52)/('Vzdialenosti statov'!AH52)^Parametre!$A$7)</f>
        <v>2.5700402854402078E-2</v>
      </c>
      <c r="AI52" s="243">
        <f>IF('Vzdialenosti statov'!AI52=0,0,(1+'Susedne staty'!AI52+Jazyk!AI52+Etnikum!AI52)/('Vzdialenosti statov'!AI52)^Parametre!$A$7)</f>
        <v>2.2517383092813065E-2</v>
      </c>
      <c r="AJ52" s="243">
        <f>IF('Vzdialenosti statov'!AJ52=0,0,(1+'Susedne staty'!AJ52+Jazyk!AJ52+Etnikum!AJ52)/('Vzdialenosti statov'!AJ52)^Parametre!$A$7)</f>
        <v>7.6568937697515079E-3</v>
      </c>
      <c r="AK52" s="243">
        <f>IF('Vzdialenosti statov'!AK52=0,0,(1+'Susedne staty'!AK52+Jazyk!AK52+Etnikum!AK52)/('Vzdialenosti statov'!AK52)^Parametre!$A$7)</f>
        <v>8.1495072728670431E-2</v>
      </c>
      <c r="AL52" s="243">
        <f>IF('Vzdialenosti statov'!AL52=0,0,(1+'Susedne staty'!AL52+Jazyk!AL52+Etnikum!AL52)/('Vzdialenosti statov'!AL52)^Parametre!$A$7)</f>
        <v>1.7488210907886537E-2</v>
      </c>
      <c r="AM52" s="243">
        <f>IF('Vzdialenosti statov'!AM52=0,0,(1+'Susedne staty'!AM52+Jazyk!AM52+Etnikum!AM52)/('Vzdialenosti statov'!AM52)^Parametre!$A$7)</f>
        <v>2.8412760149133211E-2</v>
      </c>
      <c r="AN52" s="243">
        <f>IF('Vzdialenosti statov'!AN52=0,0,(1+'Susedne staty'!AN52+Jazyk!AN52+Etnikum!AN52)/('Vzdialenosti statov'!AN52)^Parametre!$A$7)</f>
        <v>8.5981948265285185E-2</v>
      </c>
      <c r="AO52" s="243">
        <f>IF('Vzdialenosti statov'!AO52=0,0,(1+'Susedne staty'!AO52+Jazyk!AO52+Etnikum!AO52)/('Vzdialenosti statov'!AO52)^Parametre!$A$7)</f>
        <v>5.4900065476053132E-2</v>
      </c>
      <c r="AP52" s="243">
        <f>IF('Vzdialenosti statov'!AP52=0,0,(1+'Susedne staty'!AP52+Jazyk!AP52+Etnikum!AP52)/('Vzdialenosti statov'!AP52)^Parametre!$A$7)</f>
        <v>8.6041825942781675E-2</v>
      </c>
      <c r="AQ52" s="243">
        <f>IF('Vzdialenosti statov'!AQ52=0,0,(1+'Susedne staty'!AQ52+Jazyk!AQ52+Etnikum!AQ52)/('Vzdialenosti statov'!AQ52)^Parametre!$A$7)</f>
        <v>4.2554090483717825E-2</v>
      </c>
      <c r="AR52" s="243">
        <f>IF('Vzdialenosti statov'!AR52=0,0,(1+'Susedne staty'!AR52+Jazyk!AR52+Etnikum!AR52)/('Vzdialenosti statov'!AR52)^Parametre!$A$7)</f>
        <v>2.0122761091652123E-2</v>
      </c>
      <c r="AS52" s="243">
        <f>IF('Vzdialenosti statov'!AS52=0,0,(1+'Susedne staty'!AS52+Jazyk!AS52+Etnikum!AS52)/('Vzdialenosti statov'!AS52)^Parametre!$A$7)</f>
        <v>1.0449583221068136E-2</v>
      </c>
      <c r="AT52" s="243">
        <f>IF('Vzdialenosti statov'!AT52=0,0,(1+'Susedne staty'!AT52+Jazyk!AT52+Etnikum!AT52)/('Vzdialenosti statov'!AT52)^Parametre!$A$7)</f>
        <v>4.9479626752261217E-2</v>
      </c>
      <c r="AU52" s="243">
        <f>IF('Vzdialenosti statov'!AU52=0,0,(1+'Susedne staty'!AU52+Jazyk!AU52+Etnikum!AU52)/('Vzdialenosti statov'!AU52)^Parametre!$A$7)</f>
        <v>1.8632444209651634E-2</v>
      </c>
      <c r="AV52" s="243">
        <f>IF('Vzdialenosti statov'!AV52=0,0,(1+'Susedne staty'!AV52+Jazyk!AV52+Etnikum!AV52)/('Vzdialenosti statov'!AV52)^Parametre!$A$7)</f>
        <v>2.4097714818435253E-2</v>
      </c>
      <c r="AW52" s="243">
        <f>IF('Vzdialenosti statov'!AW52=0,0,(1+'Susedne staty'!AW52+Jazyk!AW52+Etnikum!AW52)/('Vzdialenosti statov'!AW52)^Parametre!$A$7)</f>
        <v>2.5539056191328589E-2</v>
      </c>
      <c r="AX52" s="243">
        <f>IF('Vzdialenosti statov'!AX52=0,0,(1+'Susedne staty'!AX52+Jazyk!AX52+Etnikum!AX52)/('Vzdialenosti statov'!AX52)^Parametre!$A$7)</f>
        <v>2.4823221009639091E-2</v>
      </c>
      <c r="AY52" s="243">
        <f>IF('Vzdialenosti statov'!AY52=0,0,(1+'Susedne staty'!AY52+Jazyk!AY52+Etnikum!AY52)/('Vzdialenosti statov'!AY52)^Parametre!$A$7)</f>
        <v>3.0196876192064466E-2</v>
      </c>
      <c r="AZ52" s="243">
        <f>IF('Vzdialenosti statov'!AZ52=0,0,(1+'Susedne staty'!AZ52+Jazyk!AZ52+Etnikum!AZ52)/('Vzdialenosti statov'!AZ52)^Parametre!$A$7)</f>
        <v>0</v>
      </c>
      <c r="BB52" s="243">
        <f t="shared" si="0"/>
        <v>1.4190903842733615</v>
      </c>
    </row>
    <row r="53" spans="1:54" ht="14.25" customHeight="1" x14ac:dyDescent="0.25">
      <c r="A53" s="247"/>
      <c r="BB53" s="364"/>
    </row>
    <row r="54" spans="1:54" ht="14.25" customHeight="1" x14ac:dyDescent="0.25">
      <c r="A54" s="247"/>
      <c r="BB54" s="364"/>
    </row>
    <row r="55" spans="1:54" ht="14.25" customHeight="1" x14ac:dyDescent="0.25">
      <c r="A55" s="247"/>
      <c r="BB55" s="364"/>
    </row>
    <row r="56" spans="1:54" ht="14.25" customHeight="1" x14ac:dyDescent="0.25">
      <c r="A56" s="247"/>
      <c r="BB56" s="364"/>
    </row>
    <row r="57" spans="1:54" ht="14.25" customHeight="1" x14ac:dyDescent="0.25">
      <c r="A57" s="247"/>
      <c r="BB57" s="364"/>
    </row>
    <row r="58" spans="1:54" ht="14.25" customHeight="1" x14ac:dyDescent="0.25">
      <c r="A58" s="247"/>
      <c r="BB58" s="364"/>
    </row>
    <row r="59" spans="1:54" ht="14.25" customHeight="1" x14ac:dyDescent="0.25">
      <c r="A59" s="247"/>
      <c r="BB59" s="364"/>
    </row>
    <row r="60" spans="1:54" ht="14.25" customHeight="1" x14ac:dyDescent="0.25">
      <c r="A60" s="247"/>
      <c r="BB60" s="364"/>
    </row>
    <row r="61" spans="1:54" ht="14.25" customHeight="1" x14ac:dyDescent="0.25">
      <c r="A61" s="247"/>
      <c r="BB61" s="364"/>
    </row>
    <row r="62" spans="1:54" ht="14.25" customHeight="1" x14ac:dyDescent="0.25">
      <c r="A62" s="247"/>
      <c r="BB62" s="364"/>
    </row>
    <row r="63" spans="1:54" ht="14.25" customHeight="1" x14ac:dyDescent="0.25">
      <c r="A63" s="247"/>
      <c r="BB63" s="364"/>
    </row>
    <row r="64" spans="1:54" ht="14.25" customHeight="1" x14ac:dyDescent="0.25">
      <c r="A64" s="247"/>
      <c r="BB64" s="364"/>
    </row>
    <row r="65" spans="1:54" ht="14.25" customHeight="1" x14ac:dyDescent="0.25">
      <c r="A65" s="247"/>
      <c r="BB65" s="364"/>
    </row>
    <row r="66" spans="1:54" ht="14.25" customHeight="1" x14ac:dyDescent="0.25">
      <c r="A66" s="247"/>
      <c r="BB66" s="364"/>
    </row>
    <row r="67" spans="1:54" ht="14.25" customHeight="1" x14ac:dyDescent="0.25">
      <c r="A67" s="247"/>
      <c r="BB67" s="364"/>
    </row>
    <row r="68" spans="1:54" ht="14.25" customHeight="1" x14ac:dyDescent="0.25">
      <c r="A68" s="247"/>
      <c r="BB68" s="364"/>
    </row>
    <row r="69" spans="1:54" ht="14.25" customHeight="1" x14ac:dyDescent="0.25">
      <c r="A69" s="247"/>
      <c r="BB69" s="364"/>
    </row>
    <row r="70" spans="1:54" ht="14.25" customHeight="1" x14ac:dyDescent="0.25">
      <c r="A70" s="247"/>
      <c r="BB70" s="364"/>
    </row>
    <row r="71" spans="1:54" ht="14.25" customHeight="1" x14ac:dyDescent="0.25">
      <c r="A71" s="247"/>
      <c r="BB71" s="364"/>
    </row>
    <row r="72" spans="1:54" ht="14.25" customHeight="1" x14ac:dyDescent="0.25">
      <c r="A72" s="247"/>
      <c r="BB72" s="364"/>
    </row>
    <row r="73" spans="1:54" ht="14.25" customHeight="1" x14ac:dyDescent="0.25">
      <c r="A73" s="247"/>
      <c r="BB73" s="364"/>
    </row>
    <row r="74" spans="1:54" ht="14.25" customHeight="1" x14ac:dyDescent="0.25">
      <c r="A74" s="247"/>
      <c r="BB74" s="364"/>
    </row>
    <row r="75" spans="1:54" ht="14.25" customHeight="1" x14ac:dyDescent="0.25">
      <c r="A75" s="247"/>
      <c r="BB75" s="364"/>
    </row>
    <row r="76" spans="1:54" ht="14.25" customHeight="1" x14ac:dyDescent="0.25">
      <c r="A76" s="247"/>
      <c r="BB76" s="364"/>
    </row>
    <row r="77" spans="1:54" ht="14.25" customHeight="1" x14ac:dyDescent="0.25">
      <c r="A77" s="247"/>
      <c r="BB77" s="364"/>
    </row>
    <row r="78" spans="1:54" ht="14.25" customHeight="1" x14ac:dyDescent="0.25">
      <c r="A78" s="247"/>
      <c r="BB78" s="364"/>
    </row>
    <row r="79" spans="1:54" ht="14.25" customHeight="1" x14ac:dyDescent="0.25">
      <c r="A79" s="247"/>
      <c r="BB79" s="364"/>
    </row>
    <row r="80" spans="1:54" ht="14.25" customHeight="1" x14ac:dyDescent="0.25">
      <c r="A80" s="247"/>
      <c r="BB80" s="364"/>
    </row>
    <row r="81" spans="1:54" ht="14.25" customHeight="1" x14ac:dyDescent="0.25">
      <c r="A81" s="247"/>
      <c r="BB81" s="364"/>
    </row>
    <row r="82" spans="1:54" ht="14.25" customHeight="1" x14ac:dyDescent="0.25">
      <c r="A82" s="247"/>
      <c r="BB82" s="364"/>
    </row>
    <row r="83" spans="1:54" ht="14.25" customHeight="1" x14ac:dyDescent="0.25">
      <c r="A83" s="247"/>
      <c r="BB83" s="364"/>
    </row>
    <row r="84" spans="1:54" ht="14.25" customHeight="1" x14ac:dyDescent="0.25">
      <c r="A84" s="247"/>
      <c r="BB84" s="364"/>
    </row>
    <row r="85" spans="1:54" ht="14.25" customHeight="1" x14ac:dyDescent="0.25">
      <c r="A85" s="247"/>
      <c r="BB85" s="364"/>
    </row>
    <row r="86" spans="1:54" ht="14.25" customHeight="1" x14ac:dyDescent="0.25">
      <c r="A86" s="247"/>
      <c r="BB86" s="364"/>
    </row>
    <row r="87" spans="1:54" ht="14.25" customHeight="1" x14ac:dyDescent="0.25">
      <c r="A87" s="247"/>
      <c r="BB87" s="364"/>
    </row>
    <row r="88" spans="1:54" ht="14.25" customHeight="1" x14ac:dyDescent="0.25">
      <c r="A88" s="247"/>
      <c r="BB88" s="364"/>
    </row>
    <row r="89" spans="1:54" ht="14.25" customHeight="1" x14ac:dyDescent="0.25">
      <c r="A89" s="247"/>
      <c r="BB89" s="364"/>
    </row>
    <row r="90" spans="1:54" ht="14.25" customHeight="1" x14ac:dyDescent="0.25">
      <c r="A90" s="247"/>
      <c r="BB90" s="364"/>
    </row>
    <row r="91" spans="1:54" ht="14.25" customHeight="1" x14ac:dyDescent="0.25">
      <c r="A91" s="247"/>
      <c r="BB91" s="364"/>
    </row>
    <row r="92" spans="1:54" ht="14.25" customHeight="1" x14ac:dyDescent="0.25">
      <c r="A92" s="247"/>
      <c r="BB92" s="364"/>
    </row>
    <row r="93" spans="1:54" ht="14.25" customHeight="1" x14ac:dyDescent="0.25">
      <c r="A93" s="247"/>
      <c r="BB93" s="364"/>
    </row>
    <row r="94" spans="1:54" ht="14.25" customHeight="1" x14ac:dyDescent="0.25">
      <c r="A94" s="247"/>
      <c r="BB94" s="364"/>
    </row>
    <row r="95" spans="1:54" ht="14.25" customHeight="1" x14ac:dyDescent="0.25">
      <c r="A95" s="247"/>
      <c r="BB95" s="364"/>
    </row>
    <row r="96" spans="1:54" ht="14.25" customHeight="1" x14ac:dyDescent="0.25">
      <c r="A96" s="247"/>
      <c r="BB96" s="364"/>
    </row>
    <row r="97" spans="1:54" ht="14.25" customHeight="1" x14ac:dyDescent="0.25">
      <c r="A97" s="247"/>
      <c r="BB97" s="364"/>
    </row>
    <row r="98" spans="1:54" ht="14.25" customHeight="1" x14ac:dyDescent="0.25">
      <c r="A98" s="247"/>
      <c r="BB98" s="364"/>
    </row>
    <row r="99" spans="1:54" ht="14.25" customHeight="1" x14ac:dyDescent="0.25">
      <c r="A99" s="247"/>
      <c r="BB99" s="364"/>
    </row>
    <row r="100" spans="1:54" ht="14.25" customHeight="1" x14ac:dyDescent="0.25">
      <c r="A100" s="247"/>
      <c r="BB100" s="364"/>
    </row>
    <row r="101" spans="1:54" ht="14.25" customHeight="1" x14ac:dyDescent="0.25">
      <c r="A101" s="247"/>
      <c r="BB101" s="364"/>
    </row>
    <row r="102" spans="1:54" ht="14.25" customHeight="1" x14ac:dyDescent="0.25">
      <c r="A102" s="247"/>
      <c r="BB102" s="364"/>
    </row>
    <row r="103" spans="1:54" ht="14.25" customHeight="1" x14ac:dyDescent="0.25">
      <c r="A103" s="247"/>
      <c r="BB103" s="364"/>
    </row>
    <row r="104" spans="1:54" ht="14.25" customHeight="1" x14ac:dyDescent="0.25">
      <c r="A104" s="247"/>
      <c r="BB104" s="364"/>
    </row>
    <row r="105" spans="1:54" ht="14.25" customHeight="1" x14ac:dyDescent="0.25">
      <c r="A105" s="247"/>
      <c r="BB105" s="364"/>
    </row>
    <row r="106" spans="1:54" ht="14.25" customHeight="1" x14ac:dyDescent="0.25">
      <c r="A106" s="247"/>
      <c r="BB106" s="364"/>
    </row>
    <row r="107" spans="1:54" ht="14.25" customHeight="1" x14ac:dyDescent="0.25">
      <c r="A107" s="247"/>
      <c r="BB107" s="364"/>
    </row>
    <row r="108" spans="1:54" ht="14.25" customHeight="1" x14ac:dyDescent="0.25">
      <c r="A108" s="247"/>
      <c r="BB108" s="364"/>
    </row>
    <row r="109" spans="1:54" ht="14.25" customHeight="1" x14ac:dyDescent="0.25">
      <c r="A109" s="247"/>
      <c r="BB109" s="364"/>
    </row>
    <row r="110" spans="1:54" ht="14.25" customHeight="1" x14ac:dyDescent="0.25">
      <c r="A110" s="247"/>
      <c r="BB110" s="364"/>
    </row>
    <row r="111" spans="1:54" ht="14.25" customHeight="1" x14ac:dyDescent="0.25">
      <c r="A111" s="247"/>
      <c r="BB111" s="364"/>
    </row>
    <row r="112" spans="1:54" ht="14.25" customHeight="1" x14ac:dyDescent="0.25">
      <c r="A112" s="247"/>
      <c r="BB112" s="364"/>
    </row>
    <row r="113" spans="1:54" ht="14.25" customHeight="1" x14ac:dyDescent="0.25">
      <c r="A113" s="247"/>
      <c r="BB113" s="364"/>
    </row>
    <row r="114" spans="1:54" ht="14.25" customHeight="1" x14ac:dyDescent="0.25">
      <c r="A114" s="247"/>
      <c r="BB114" s="364"/>
    </row>
    <row r="115" spans="1:54" ht="14.25" customHeight="1" x14ac:dyDescent="0.25">
      <c r="A115" s="247"/>
      <c r="BB115" s="364"/>
    </row>
    <row r="116" spans="1:54" ht="14.25" customHeight="1" x14ac:dyDescent="0.25">
      <c r="A116" s="247"/>
      <c r="BB116" s="364"/>
    </row>
    <row r="117" spans="1:54" ht="14.25" customHeight="1" x14ac:dyDescent="0.25">
      <c r="A117" s="247"/>
      <c r="BB117" s="364"/>
    </row>
    <row r="118" spans="1:54" ht="14.25" customHeight="1" x14ac:dyDescent="0.25">
      <c r="A118" s="247"/>
      <c r="BB118" s="364"/>
    </row>
    <row r="119" spans="1:54" ht="14.25" customHeight="1" x14ac:dyDescent="0.25">
      <c r="A119" s="247"/>
      <c r="BB119" s="364"/>
    </row>
    <row r="120" spans="1:54" ht="14.25" customHeight="1" x14ac:dyDescent="0.25">
      <c r="A120" s="247"/>
      <c r="BB120" s="364"/>
    </row>
    <row r="121" spans="1:54" ht="14.25" customHeight="1" x14ac:dyDescent="0.25">
      <c r="A121" s="247"/>
      <c r="BB121" s="364"/>
    </row>
    <row r="122" spans="1:54" ht="14.25" customHeight="1" x14ac:dyDescent="0.25">
      <c r="A122" s="247"/>
      <c r="BB122" s="364"/>
    </row>
    <row r="123" spans="1:54" ht="14.25" customHeight="1" x14ac:dyDescent="0.25">
      <c r="A123" s="247"/>
      <c r="BB123" s="364"/>
    </row>
    <row r="124" spans="1:54" ht="14.25" customHeight="1" x14ac:dyDescent="0.25">
      <c r="A124" s="247"/>
      <c r="BB124" s="364"/>
    </row>
    <row r="125" spans="1:54" ht="14.25" customHeight="1" x14ac:dyDescent="0.25">
      <c r="A125" s="247"/>
      <c r="BB125" s="364"/>
    </row>
    <row r="126" spans="1:54" ht="14.25" customHeight="1" x14ac:dyDescent="0.25">
      <c r="A126" s="247"/>
      <c r="BB126" s="364"/>
    </row>
    <row r="127" spans="1:54" ht="14.25" customHeight="1" x14ac:dyDescent="0.25">
      <c r="A127" s="247"/>
      <c r="BB127" s="364"/>
    </row>
    <row r="128" spans="1:54" ht="14.25" customHeight="1" x14ac:dyDescent="0.25">
      <c r="A128" s="247"/>
      <c r="BB128" s="364"/>
    </row>
    <row r="129" spans="1:54" ht="14.25" customHeight="1" x14ac:dyDescent="0.25">
      <c r="A129" s="247"/>
      <c r="BB129" s="364"/>
    </row>
    <row r="130" spans="1:54" ht="14.25" customHeight="1" x14ac:dyDescent="0.25">
      <c r="A130" s="247"/>
      <c r="BB130" s="364"/>
    </row>
    <row r="131" spans="1:54" ht="14.25" customHeight="1" x14ac:dyDescent="0.25">
      <c r="A131" s="247"/>
      <c r="BB131" s="364"/>
    </row>
    <row r="132" spans="1:54" ht="14.25" customHeight="1" x14ac:dyDescent="0.25">
      <c r="A132" s="247"/>
      <c r="BB132" s="364"/>
    </row>
    <row r="133" spans="1:54" ht="14.25" customHeight="1" x14ac:dyDescent="0.25">
      <c r="A133" s="247"/>
      <c r="BB133" s="364"/>
    </row>
    <row r="134" spans="1:54" ht="14.25" customHeight="1" x14ac:dyDescent="0.25">
      <c r="A134" s="247"/>
      <c r="BB134" s="364"/>
    </row>
    <row r="135" spans="1:54" ht="14.25" customHeight="1" x14ac:dyDescent="0.25">
      <c r="A135" s="247"/>
      <c r="BB135" s="364"/>
    </row>
    <row r="136" spans="1:54" ht="14.25" customHeight="1" x14ac:dyDescent="0.25">
      <c r="A136" s="247"/>
      <c r="BB136" s="364"/>
    </row>
    <row r="137" spans="1:54" ht="14.25" customHeight="1" x14ac:dyDescent="0.25">
      <c r="A137" s="247"/>
      <c r="BB137" s="364"/>
    </row>
    <row r="138" spans="1:54" ht="14.25" customHeight="1" x14ac:dyDescent="0.25">
      <c r="A138" s="247"/>
      <c r="BB138" s="364"/>
    </row>
    <row r="139" spans="1:54" ht="14.25" customHeight="1" x14ac:dyDescent="0.25">
      <c r="A139" s="247"/>
      <c r="BB139" s="364"/>
    </row>
    <row r="140" spans="1:54" ht="14.25" customHeight="1" x14ac:dyDescent="0.25">
      <c r="A140" s="247"/>
      <c r="BB140" s="364"/>
    </row>
    <row r="141" spans="1:54" ht="14.25" customHeight="1" x14ac:dyDescent="0.25">
      <c r="A141" s="247"/>
      <c r="BB141" s="364"/>
    </row>
    <row r="142" spans="1:54" ht="14.25" customHeight="1" x14ac:dyDescent="0.25">
      <c r="A142" s="247"/>
      <c r="BB142" s="364"/>
    </row>
    <row r="143" spans="1:54" ht="14.25" customHeight="1" x14ac:dyDescent="0.25">
      <c r="A143" s="247"/>
      <c r="BB143" s="364"/>
    </row>
    <row r="144" spans="1:54" ht="14.25" customHeight="1" x14ac:dyDescent="0.25">
      <c r="A144" s="247"/>
      <c r="BB144" s="364"/>
    </row>
    <row r="145" spans="1:54" ht="14.25" customHeight="1" x14ac:dyDescent="0.25">
      <c r="A145" s="247"/>
      <c r="BB145" s="364"/>
    </row>
    <row r="146" spans="1:54" ht="14.25" customHeight="1" x14ac:dyDescent="0.25">
      <c r="A146" s="247"/>
      <c r="BB146" s="364"/>
    </row>
    <row r="147" spans="1:54" ht="14.25" customHeight="1" x14ac:dyDescent="0.25">
      <c r="A147" s="247"/>
      <c r="BB147" s="364"/>
    </row>
    <row r="148" spans="1:54" ht="14.25" customHeight="1" x14ac:dyDescent="0.25">
      <c r="A148" s="247"/>
      <c r="BB148" s="364"/>
    </row>
    <row r="149" spans="1:54" ht="14.25" customHeight="1" x14ac:dyDescent="0.25">
      <c r="A149" s="247"/>
      <c r="BB149" s="364"/>
    </row>
    <row r="150" spans="1:54" ht="14.25" customHeight="1" x14ac:dyDescent="0.25">
      <c r="A150" s="247"/>
      <c r="BB150" s="364"/>
    </row>
    <row r="151" spans="1:54" ht="14.25" customHeight="1" x14ac:dyDescent="0.25">
      <c r="A151" s="247"/>
      <c r="BB151" s="364"/>
    </row>
    <row r="152" spans="1:54" ht="14.25" customHeight="1" x14ac:dyDescent="0.25">
      <c r="A152" s="247"/>
      <c r="BB152" s="364"/>
    </row>
    <row r="153" spans="1:54" ht="14.25" customHeight="1" x14ac:dyDescent="0.25">
      <c r="A153" s="247"/>
      <c r="BB153" s="364"/>
    </row>
    <row r="154" spans="1:54" ht="14.25" customHeight="1" x14ac:dyDescent="0.25">
      <c r="A154" s="247"/>
      <c r="BB154" s="364"/>
    </row>
    <row r="155" spans="1:54" ht="14.25" customHeight="1" x14ac:dyDescent="0.25">
      <c r="A155" s="247"/>
      <c r="BB155" s="364"/>
    </row>
    <row r="156" spans="1:54" ht="14.25" customHeight="1" x14ac:dyDescent="0.25">
      <c r="A156" s="247"/>
      <c r="BB156" s="364"/>
    </row>
    <row r="157" spans="1:54" ht="14.25" customHeight="1" x14ac:dyDescent="0.25">
      <c r="A157" s="247"/>
      <c r="BB157" s="364"/>
    </row>
    <row r="158" spans="1:54" ht="14.25" customHeight="1" x14ac:dyDescent="0.25">
      <c r="A158" s="247"/>
      <c r="BB158" s="364"/>
    </row>
    <row r="159" spans="1:54" ht="14.25" customHeight="1" x14ac:dyDescent="0.25">
      <c r="A159" s="247"/>
      <c r="BB159" s="364"/>
    </row>
    <row r="160" spans="1:54" ht="14.25" customHeight="1" x14ac:dyDescent="0.25">
      <c r="A160" s="247"/>
      <c r="BB160" s="364"/>
    </row>
    <row r="161" spans="1:54" ht="14.25" customHeight="1" x14ac:dyDescent="0.25">
      <c r="A161" s="247"/>
      <c r="BB161" s="364"/>
    </row>
    <row r="162" spans="1:54" ht="14.25" customHeight="1" x14ac:dyDescent="0.25">
      <c r="A162" s="247"/>
      <c r="BB162" s="364"/>
    </row>
    <row r="163" spans="1:54" ht="14.25" customHeight="1" x14ac:dyDescent="0.25">
      <c r="A163" s="247"/>
      <c r="BB163" s="364"/>
    </row>
    <row r="164" spans="1:54" ht="14.25" customHeight="1" x14ac:dyDescent="0.25">
      <c r="A164" s="247"/>
      <c r="BB164" s="364"/>
    </row>
    <row r="165" spans="1:54" ht="14.25" customHeight="1" x14ac:dyDescent="0.25">
      <c r="A165" s="247"/>
      <c r="BB165" s="364"/>
    </row>
    <row r="166" spans="1:54" ht="14.25" customHeight="1" x14ac:dyDescent="0.25">
      <c r="A166" s="247"/>
      <c r="BB166" s="364"/>
    </row>
    <row r="167" spans="1:54" ht="14.25" customHeight="1" x14ac:dyDescent="0.25">
      <c r="A167" s="247"/>
      <c r="BB167" s="364"/>
    </row>
    <row r="168" spans="1:54" ht="14.25" customHeight="1" x14ac:dyDescent="0.25">
      <c r="A168" s="247"/>
      <c r="BB168" s="364"/>
    </row>
    <row r="169" spans="1:54" ht="14.25" customHeight="1" x14ac:dyDescent="0.25">
      <c r="A169" s="247"/>
      <c r="BB169" s="364"/>
    </row>
    <row r="170" spans="1:54" ht="14.25" customHeight="1" x14ac:dyDescent="0.25">
      <c r="A170" s="247"/>
      <c r="BB170" s="364"/>
    </row>
    <row r="171" spans="1:54" ht="14.25" customHeight="1" x14ac:dyDescent="0.25">
      <c r="A171" s="247"/>
      <c r="BB171" s="364"/>
    </row>
    <row r="172" spans="1:54" ht="14.25" customHeight="1" x14ac:dyDescent="0.25">
      <c r="A172" s="247"/>
      <c r="BB172" s="364"/>
    </row>
    <row r="173" spans="1:54" ht="14.25" customHeight="1" x14ac:dyDescent="0.25">
      <c r="A173" s="247"/>
      <c r="BB173" s="364"/>
    </row>
    <row r="174" spans="1:54" ht="14.25" customHeight="1" x14ac:dyDescent="0.25">
      <c r="A174" s="247"/>
      <c r="BB174" s="364"/>
    </row>
    <row r="175" spans="1:54" ht="14.25" customHeight="1" x14ac:dyDescent="0.25">
      <c r="A175" s="247"/>
      <c r="BB175" s="364"/>
    </row>
    <row r="176" spans="1:54" ht="14.25" customHeight="1" x14ac:dyDescent="0.25">
      <c r="A176" s="247"/>
      <c r="BB176" s="364"/>
    </row>
    <row r="177" spans="1:54" ht="14.25" customHeight="1" x14ac:dyDescent="0.25">
      <c r="A177" s="247"/>
      <c r="BB177" s="364"/>
    </row>
    <row r="178" spans="1:54" ht="14.25" customHeight="1" x14ac:dyDescent="0.25">
      <c r="A178" s="247"/>
      <c r="BB178" s="364"/>
    </row>
    <row r="179" spans="1:54" ht="14.25" customHeight="1" x14ac:dyDescent="0.25">
      <c r="A179" s="247"/>
      <c r="BB179" s="364"/>
    </row>
    <row r="180" spans="1:54" ht="14.25" customHeight="1" x14ac:dyDescent="0.25">
      <c r="A180" s="247"/>
      <c r="BB180" s="364"/>
    </row>
    <row r="181" spans="1:54" ht="14.25" customHeight="1" x14ac:dyDescent="0.25">
      <c r="A181" s="247"/>
      <c r="BB181" s="364"/>
    </row>
    <row r="182" spans="1:54" ht="14.25" customHeight="1" x14ac:dyDescent="0.25">
      <c r="A182" s="247"/>
      <c r="BB182" s="364"/>
    </row>
    <row r="183" spans="1:54" ht="14.25" customHeight="1" x14ac:dyDescent="0.25">
      <c r="A183" s="247"/>
      <c r="BB183" s="364"/>
    </row>
    <row r="184" spans="1:54" ht="14.25" customHeight="1" x14ac:dyDescent="0.25">
      <c r="A184" s="247"/>
      <c r="BB184" s="364"/>
    </row>
    <row r="185" spans="1:54" ht="14.25" customHeight="1" x14ac:dyDescent="0.25">
      <c r="A185" s="247"/>
      <c r="BB185" s="364"/>
    </row>
    <row r="186" spans="1:54" ht="14.25" customHeight="1" x14ac:dyDescent="0.25">
      <c r="A186" s="247"/>
      <c r="BB186" s="364"/>
    </row>
    <row r="187" spans="1:54" ht="14.25" customHeight="1" x14ac:dyDescent="0.25">
      <c r="A187" s="247"/>
      <c r="BB187" s="364"/>
    </row>
    <row r="188" spans="1:54" ht="14.25" customHeight="1" x14ac:dyDescent="0.25">
      <c r="A188" s="247"/>
      <c r="BB188" s="364"/>
    </row>
    <row r="189" spans="1:54" ht="14.25" customHeight="1" x14ac:dyDescent="0.25">
      <c r="A189" s="247"/>
      <c r="BB189" s="364"/>
    </row>
    <row r="190" spans="1:54" ht="14.25" customHeight="1" x14ac:dyDescent="0.25">
      <c r="A190" s="247"/>
      <c r="BB190" s="364"/>
    </row>
    <row r="191" spans="1:54" ht="14.25" customHeight="1" x14ac:dyDescent="0.25">
      <c r="A191" s="247"/>
      <c r="BB191" s="364"/>
    </row>
    <row r="192" spans="1:54" ht="14.25" customHeight="1" x14ac:dyDescent="0.25">
      <c r="A192" s="247"/>
      <c r="BB192" s="364"/>
    </row>
    <row r="193" spans="1:54" ht="14.25" customHeight="1" x14ac:dyDescent="0.25">
      <c r="A193" s="247"/>
      <c r="BB193" s="364"/>
    </row>
    <row r="194" spans="1:54" ht="14.25" customHeight="1" x14ac:dyDescent="0.25">
      <c r="A194" s="247"/>
      <c r="BB194" s="364"/>
    </row>
    <row r="195" spans="1:54" ht="14.25" customHeight="1" x14ac:dyDescent="0.25">
      <c r="A195" s="247"/>
      <c r="BB195" s="364"/>
    </row>
    <row r="196" spans="1:54" ht="14.25" customHeight="1" x14ac:dyDescent="0.25">
      <c r="A196" s="247"/>
      <c r="BB196" s="364"/>
    </row>
    <row r="197" spans="1:54" ht="14.25" customHeight="1" x14ac:dyDescent="0.25">
      <c r="A197" s="247"/>
      <c r="BB197" s="364"/>
    </row>
    <row r="198" spans="1:54" ht="14.25" customHeight="1" x14ac:dyDescent="0.25">
      <c r="A198" s="247"/>
      <c r="BB198" s="364"/>
    </row>
    <row r="199" spans="1:54" ht="14.25" customHeight="1" x14ac:dyDescent="0.25">
      <c r="A199" s="247"/>
      <c r="BB199" s="364"/>
    </row>
    <row r="200" spans="1:54" ht="14.25" customHeight="1" x14ac:dyDescent="0.25">
      <c r="A200" s="247"/>
      <c r="BB200" s="364"/>
    </row>
    <row r="201" spans="1:54" ht="14.25" customHeight="1" x14ac:dyDescent="0.25">
      <c r="A201" s="247"/>
      <c r="BB201" s="364"/>
    </row>
    <row r="202" spans="1:54" ht="14.25" customHeight="1" x14ac:dyDescent="0.25">
      <c r="A202" s="247"/>
      <c r="BB202" s="364"/>
    </row>
    <row r="203" spans="1:54" ht="14.25" customHeight="1" x14ac:dyDescent="0.25">
      <c r="A203" s="247"/>
      <c r="BB203" s="364"/>
    </row>
    <row r="204" spans="1:54" ht="14.25" customHeight="1" x14ac:dyDescent="0.25">
      <c r="A204" s="247"/>
      <c r="BB204" s="364"/>
    </row>
    <row r="205" spans="1:54" ht="14.25" customHeight="1" x14ac:dyDescent="0.25">
      <c r="A205" s="247"/>
      <c r="BB205" s="364"/>
    </row>
    <row r="206" spans="1:54" ht="14.25" customHeight="1" x14ac:dyDescent="0.25">
      <c r="A206" s="247"/>
      <c r="BB206" s="364"/>
    </row>
    <row r="207" spans="1:54" ht="14.25" customHeight="1" x14ac:dyDescent="0.25">
      <c r="A207" s="247"/>
      <c r="BB207" s="364"/>
    </row>
    <row r="208" spans="1:54" ht="14.25" customHeight="1" x14ac:dyDescent="0.25">
      <c r="A208" s="247"/>
      <c r="BB208" s="364"/>
    </row>
    <row r="209" spans="1:54" ht="14.25" customHeight="1" x14ac:dyDescent="0.25">
      <c r="A209" s="247"/>
      <c r="BB209" s="364"/>
    </row>
    <row r="210" spans="1:54" ht="14.25" customHeight="1" x14ac:dyDescent="0.25">
      <c r="A210" s="247"/>
      <c r="BB210" s="364"/>
    </row>
    <row r="211" spans="1:54" ht="14.25" customHeight="1" x14ac:dyDescent="0.25">
      <c r="A211" s="247"/>
      <c r="BB211" s="364"/>
    </row>
    <row r="212" spans="1:54" ht="14.25" customHeight="1" x14ac:dyDescent="0.25">
      <c r="A212" s="247"/>
      <c r="BB212" s="364"/>
    </row>
    <row r="213" spans="1:54" ht="14.25" customHeight="1" x14ac:dyDescent="0.25">
      <c r="A213" s="247"/>
      <c r="BB213" s="364"/>
    </row>
    <row r="214" spans="1:54" ht="14.25" customHeight="1" x14ac:dyDescent="0.25">
      <c r="A214" s="247"/>
      <c r="BB214" s="364"/>
    </row>
    <row r="215" spans="1:54" ht="14.25" customHeight="1" x14ac:dyDescent="0.25">
      <c r="A215" s="247"/>
      <c r="BB215" s="364"/>
    </row>
    <row r="216" spans="1:54" ht="14.25" customHeight="1" x14ac:dyDescent="0.25">
      <c r="A216" s="247"/>
      <c r="BB216" s="364"/>
    </row>
    <row r="217" spans="1:54" ht="14.25" customHeight="1" x14ac:dyDescent="0.25">
      <c r="A217" s="247"/>
      <c r="BB217" s="364"/>
    </row>
    <row r="218" spans="1:54" ht="14.25" customHeight="1" x14ac:dyDescent="0.25">
      <c r="A218" s="247"/>
      <c r="BB218" s="364"/>
    </row>
    <row r="219" spans="1:54" ht="14.25" customHeight="1" x14ac:dyDescent="0.25">
      <c r="A219" s="247"/>
      <c r="BB219" s="364"/>
    </row>
    <row r="220" spans="1:54" ht="14.25" customHeight="1" x14ac:dyDescent="0.25">
      <c r="A220" s="247"/>
      <c r="BB220" s="364"/>
    </row>
    <row r="221" spans="1:54" ht="14.25" customHeight="1" x14ac:dyDescent="0.25">
      <c r="A221" s="247"/>
      <c r="BB221" s="364"/>
    </row>
    <row r="222" spans="1:54" ht="14.25" customHeight="1" x14ac:dyDescent="0.25">
      <c r="A222" s="247"/>
      <c r="BB222" s="364"/>
    </row>
    <row r="223" spans="1:54" ht="14.25" customHeight="1" x14ac:dyDescent="0.25">
      <c r="A223" s="247"/>
      <c r="BB223" s="364"/>
    </row>
    <row r="224" spans="1:54" ht="14.25" customHeight="1" x14ac:dyDescent="0.25">
      <c r="A224" s="247"/>
      <c r="BB224" s="364"/>
    </row>
    <row r="225" spans="1:54" ht="14.25" customHeight="1" x14ac:dyDescent="0.25">
      <c r="A225" s="247"/>
      <c r="BB225" s="364"/>
    </row>
    <row r="226" spans="1:54" ht="14.25" customHeight="1" x14ac:dyDescent="0.25">
      <c r="A226" s="247"/>
      <c r="BB226" s="364"/>
    </row>
    <row r="227" spans="1:54" ht="14.25" customHeight="1" x14ac:dyDescent="0.25">
      <c r="A227" s="247"/>
      <c r="BB227" s="364"/>
    </row>
    <row r="228" spans="1:54" ht="14.25" customHeight="1" x14ac:dyDescent="0.25">
      <c r="A228" s="247"/>
      <c r="BB228" s="364"/>
    </row>
    <row r="229" spans="1:54" ht="14.25" customHeight="1" x14ac:dyDescent="0.25">
      <c r="A229" s="247"/>
      <c r="BB229" s="364"/>
    </row>
    <row r="230" spans="1:54" ht="14.25" customHeight="1" x14ac:dyDescent="0.25">
      <c r="A230" s="247"/>
      <c r="BB230" s="364"/>
    </row>
    <row r="231" spans="1:54" ht="14.25" customHeight="1" x14ac:dyDescent="0.25">
      <c r="A231" s="247"/>
      <c r="BB231" s="364"/>
    </row>
    <row r="232" spans="1:54" ht="14.25" customHeight="1" x14ac:dyDescent="0.25">
      <c r="A232" s="247"/>
      <c r="BB232" s="364"/>
    </row>
    <row r="233" spans="1:54" ht="14.25" customHeight="1" x14ac:dyDescent="0.25">
      <c r="A233" s="247"/>
      <c r="BB233" s="364"/>
    </row>
    <row r="234" spans="1:54" ht="14.25" customHeight="1" x14ac:dyDescent="0.25">
      <c r="A234" s="247"/>
      <c r="BB234" s="364"/>
    </row>
    <row r="235" spans="1:54" ht="14.25" customHeight="1" x14ac:dyDescent="0.25">
      <c r="A235" s="247"/>
      <c r="BB235" s="364"/>
    </row>
    <row r="236" spans="1:54" ht="14.25" customHeight="1" x14ac:dyDescent="0.25">
      <c r="A236" s="247"/>
      <c r="BB236" s="364"/>
    </row>
    <row r="237" spans="1:54" ht="14.25" customHeight="1" x14ac:dyDescent="0.25">
      <c r="A237" s="247"/>
      <c r="BB237" s="364"/>
    </row>
    <row r="238" spans="1:54" ht="14.25" customHeight="1" x14ac:dyDescent="0.25">
      <c r="A238" s="247"/>
      <c r="BB238" s="364"/>
    </row>
    <row r="239" spans="1:54" ht="14.25" customHeight="1" x14ac:dyDescent="0.25">
      <c r="A239" s="247"/>
      <c r="BB239" s="364"/>
    </row>
    <row r="240" spans="1:54" ht="14.25" customHeight="1" x14ac:dyDescent="0.25">
      <c r="A240" s="247"/>
      <c r="BB240" s="364"/>
    </row>
    <row r="241" spans="1:54" ht="14.25" customHeight="1" x14ac:dyDescent="0.25">
      <c r="A241" s="247"/>
      <c r="BB241" s="364"/>
    </row>
    <row r="242" spans="1:54" ht="14.25" customHeight="1" x14ac:dyDescent="0.25">
      <c r="A242" s="247"/>
      <c r="BB242" s="364"/>
    </row>
    <row r="243" spans="1:54" ht="14.25" customHeight="1" x14ac:dyDescent="0.25">
      <c r="A243" s="247"/>
      <c r="BB243" s="364"/>
    </row>
    <row r="244" spans="1:54" ht="14.25" customHeight="1" x14ac:dyDescent="0.25">
      <c r="A244" s="247"/>
      <c r="BB244" s="364"/>
    </row>
    <row r="245" spans="1:54" ht="14.25" customHeight="1" x14ac:dyDescent="0.25">
      <c r="A245" s="247"/>
      <c r="BB245" s="364"/>
    </row>
    <row r="246" spans="1:54" ht="14.25" customHeight="1" x14ac:dyDescent="0.25">
      <c r="A246" s="247"/>
      <c r="BB246" s="364"/>
    </row>
    <row r="247" spans="1:54" ht="14.25" customHeight="1" x14ac:dyDescent="0.25">
      <c r="A247" s="247"/>
      <c r="BB247" s="364"/>
    </row>
    <row r="248" spans="1:54" ht="14.25" customHeight="1" x14ac:dyDescent="0.25">
      <c r="A248" s="247"/>
      <c r="BB248" s="364"/>
    </row>
    <row r="249" spans="1:54" ht="14.25" customHeight="1" x14ac:dyDescent="0.25">
      <c r="A249" s="247"/>
      <c r="BB249" s="364"/>
    </row>
    <row r="250" spans="1:54" ht="14.25" customHeight="1" x14ac:dyDescent="0.25">
      <c r="A250" s="247"/>
      <c r="BB250" s="364"/>
    </row>
    <row r="251" spans="1:54" ht="14.25" customHeight="1" x14ac:dyDescent="0.25">
      <c r="A251" s="247"/>
      <c r="BB251" s="364"/>
    </row>
    <row r="252" spans="1:54" ht="14.25" customHeight="1" x14ac:dyDescent="0.25">
      <c r="A252" s="247"/>
      <c r="BB252" s="364"/>
    </row>
    <row r="253" spans="1:54" ht="14.25" customHeight="1" x14ac:dyDescent="0.25">
      <c r="A253" s="247"/>
      <c r="BB253" s="364"/>
    </row>
    <row r="254" spans="1:54" ht="14.25" customHeight="1" x14ac:dyDescent="0.25">
      <c r="A254" s="247"/>
      <c r="BB254" s="364"/>
    </row>
    <row r="255" spans="1:54" ht="14.25" customHeight="1" x14ac:dyDescent="0.25">
      <c r="A255" s="247"/>
      <c r="BB255" s="364"/>
    </row>
    <row r="256" spans="1:54" ht="14.25" customHeight="1" x14ac:dyDescent="0.25">
      <c r="A256" s="247"/>
      <c r="BB256" s="364"/>
    </row>
    <row r="257" spans="1:54" ht="14.25" customHeight="1" x14ac:dyDescent="0.25">
      <c r="A257" s="247"/>
      <c r="BB257" s="364"/>
    </row>
    <row r="258" spans="1:54" ht="14.25" customHeight="1" x14ac:dyDescent="0.25">
      <c r="A258" s="247"/>
      <c r="BB258" s="364"/>
    </row>
    <row r="259" spans="1:54" ht="14.25" customHeight="1" x14ac:dyDescent="0.25">
      <c r="A259" s="247"/>
      <c r="BB259" s="364"/>
    </row>
    <row r="260" spans="1:54" ht="14.25" customHeight="1" x14ac:dyDescent="0.25">
      <c r="A260" s="247"/>
      <c r="BB260" s="364"/>
    </row>
    <row r="261" spans="1:54" ht="14.25" customHeight="1" x14ac:dyDescent="0.25">
      <c r="A261" s="247"/>
      <c r="BB261" s="364"/>
    </row>
    <row r="262" spans="1:54" ht="14.25" customHeight="1" x14ac:dyDescent="0.25">
      <c r="A262" s="247"/>
      <c r="BB262" s="364"/>
    </row>
    <row r="263" spans="1:54" ht="14.25" customHeight="1" x14ac:dyDescent="0.25">
      <c r="A263" s="247"/>
      <c r="BB263" s="364"/>
    </row>
    <row r="264" spans="1:54" ht="14.25" customHeight="1" x14ac:dyDescent="0.25">
      <c r="A264" s="247"/>
      <c r="BB264" s="364"/>
    </row>
    <row r="265" spans="1:54" ht="14.25" customHeight="1" x14ac:dyDescent="0.25">
      <c r="A265" s="247"/>
      <c r="BB265" s="364"/>
    </row>
    <row r="266" spans="1:54" ht="14.25" customHeight="1" x14ac:dyDescent="0.25">
      <c r="A266" s="247"/>
      <c r="BB266" s="364"/>
    </row>
    <row r="267" spans="1:54" ht="14.25" customHeight="1" x14ac:dyDescent="0.25">
      <c r="A267" s="247"/>
      <c r="BB267" s="364"/>
    </row>
    <row r="268" spans="1:54" ht="14.25" customHeight="1" x14ac:dyDescent="0.25">
      <c r="A268" s="247"/>
      <c r="BB268" s="364"/>
    </row>
    <row r="269" spans="1:54" ht="14.25" customHeight="1" x14ac:dyDescent="0.25">
      <c r="A269" s="247"/>
      <c r="BB269" s="364"/>
    </row>
    <row r="270" spans="1:54" ht="14.25" customHeight="1" x14ac:dyDescent="0.25">
      <c r="A270" s="247"/>
      <c r="BB270" s="364"/>
    </row>
    <row r="271" spans="1:54" ht="14.25" customHeight="1" x14ac:dyDescent="0.25">
      <c r="A271" s="247"/>
      <c r="BB271" s="364"/>
    </row>
    <row r="272" spans="1:54" ht="14.25" customHeight="1" x14ac:dyDescent="0.25">
      <c r="A272" s="247"/>
      <c r="BB272" s="364"/>
    </row>
    <row r="273" spans="1:54" ht="14.25" customHeight="1" x14ac:dyDescent="0.25">
      <c r="A273" s="247"/>
      <c r="BB273" s="364"/>
    </row>
    <row r="274" spans="1:54" ht="14.25" customHeight="1" x14ac:dyDescent="0.25">
      <c r="A274" s="247"/>
      <c r="BB274" s="364"/>
    </row>
    <row r="275" spans="1:54" ht="14.25" customHeight="1" x14ac:dyDescent="0.25">
      <c r="A275" s="247"/>
      <c r="BB275" s="364"/>
    </row>
    <row r="276" spans="1:54" ht="14.25" customHeight="1" x14ac:dyDescent="0.25">
      <c r="A276" s="247"/>
      <c r="BB276" s="364"/>
    </row>
    <row r="277" spans="1:54" ht="14.25" customHeight="1" x14ac:dyDescent="0.25">
      <c r="A277" s="247"/>
      <c r="BB277" s="364"/>
    </row>
    <row r="278" spans="1:54" ht="14.25" customHeight="1" x14ac:dyDescent="0.25">
      <c r="A278" s="247"/>
      <c r="BB278" s="364"/>
    </row>
    <row r="279" spans="1:54" ht="14.25" customHeight="1" x14ac:dyDescent="0.25">
      <c r="A279" s="247"/>
      <c r="BB279" s="364"/>
    </row>
    <row r="280" spans="1:54" ht="14.25" customHeight="1" x14ac:dyDescent="0.25">
      <c r="A280" s="247"/>
      <c r="BB280" s="364"/>
    </row>
    <row r="281" spans="1:54" ht="14.25" customHeight="1" x14ac:dyDescent="0.25">
      <c r="A281" s="247"/>
      <c r="BB281" s="364"/>
    </row>
    <row r="282" spans="1:54" ht="14.25" customHeight="1" x14ac:dyDescent="0.25">
      <c r="A282" s="247"/>
      <c r="BB282" s="364"/>
    </row>
    <row r="283" spans="1:54" ht="14.25" customHeight="1" x14ac:dyDescent="0.25">
      <c r="A283" s="247"/>
      <c r="BB283" s="364"/>
    </row>
    <row r="284" spans="1:54" ht="14.25" customHeight="1" x14ac:dyDescent="0.25">
      <c r="A284" s="247"/>
      <c r="BB284" s="364"/>
    </row>
    <row r="285" spans="1:54" ht="14.25" customHeight="1" x14ac:dyDescent="0.25">
      <c r="A285" s="247"/>
      <c r="BB285" s="364"/>
    </row>
    <row r="286" spans="1:54" ht="14.25" customHeight="1" x14ac:dyDescent="0.25">
      <c r="A286" s="247"/>
      <c r="BB286" s="364"/>
    </row>
    <row r="287" spans="1:54" ht="14.25" customHeight="1" x14ac:dyDescent="0.25">
      <c r="A287" s="247"/>
      <c r="BB287" s="364"/>
    </row>
    <row r="288" spans="1:54" ht="14.25" customHeight="1" x14ac:dyDescent="0.25">
      <c r="A288" s="247"/>
      <c r="BB288" s="364"/>
    </row>
    <row r="289" spans="1:54" ht="14.25" customHeight="1" x14ac:dyDescent="0.25">
      <c r="A289" s="247"/>
      <c r="BB289" s="364"/>
    </row>
    <row r="290" spans="1:54" ht="14.25" customHeight="1" x14ac:dyDescent="0.25">
      <c r="A290" s="247"/>
      <c r="BB290" s="364"/>
    </row>
    <row r="291" spans="1:54" ht="14.25" customHeight="1" x14ac:dyDescent="0.25">
      <c r="A291" s="247"/>
      <c r="BB291" s="364"/>
    </row>
    <row r="292" spans="1:54" ht="14.25" customHeight="1" x14ac:dyDescent="0.25">
      <c r="A292" s="247"/>
      <c r="BB292" s="364"/>
    </row>
    <row r="293" spans="1:54" ht="14.25" customHeight="1" x14ac:dyDescent="0.25">
      <c r="A293" s="247"/>
      <c r="BB293" s="364"/>
    </row>
    <row r="294" spans="1:54" ht="14.25" customHeight="1" x14ac:dyDescent="0.25">
      <c r="A294" s="247"/>
      <c r="BB294" s="364"/>
    </row>
    <row r="295" spans="1:54" ht="14.25" customHeight="1" x14ac:dyDescent="0.25">
      <c r="A295" s="247"/>
      <c r="BB295" s="364"/>
    </row>
    <row r="296" spans="1:54" ht="14.25" customHeight="1" x14ac:dyDescent="0.25">
      <c r="A296" s="247"/>
      <c r="BB296" s="364"/>
    </row>
    <row r="297" spans="1:54" ht="14.25" customHeight="1" x14ac:dyDescent="0.25">
      <c r="A297" s="247"/>
      <c r="BB297" s="364"/>
    </row>
    <row r="298" spans="1:54" ht="14.25" customHeight="1" x14ac:dyDescent="0.25">
      <c r="A298" s="247"/>
      <c r="BB298" s="364"/>
    </row>
    <row r="299" spans="1:54" ht="14.25" customHeight="1" x14ac:dyDescent="0.25">
      <c r="A299" s="247"/>
      <c r="BB299" s="364"/>
    </row>
    <row r="300" spans="1:54" ht="14.25" customHeight="1" x14ac:dyDescent="0.25">
      <c r="A300" s="247"/>
      <c r="BB300" s="364"/>
    </row>
    <row r="301" spans="1:54" ht="14.25" customHeight="1" x14ac:dyDescent="0.25">
      <c r="A301" s="247"/>
      <c r="BB301" s="364"/>
    </row>
    <row r="302" spans="1:54" ht="14.25" customHeight="1" x14ac:dyDescent="0.25">
      <c r="A302" s="247"/>
      <c r="BB302" s="364"/>
    </row>
    <row r="303" spans="1:54" ht="14.25" customHeight="1" x14ac:dyDescent="0.25">
      <c r="A303" s="247"/>
      <c r="BB303" s="364"/>
    </row>
    <row r="304" spans="1:54" ht="14.25" customHeight="1" x14ac:dyDescent="0.25">
      <c r="A304" s="247"/>
      <c r="BB304" s="364"/>
    </row>
    <row r="305" spans="1:54" ht="14.25" customHeight="1" x14ac:dyDescent="0.25">
      <c r="A305" s="247"/>
      <c r="BB305" s="364"/>
    </row>
    <row r="306" spans="1:54" ht="14.25" customHeight="1" x14ac:dyDescent="0.25">
      <c r="A306" s="247"/>
      <c r="BB306" s="364"/>
    </row>
    <row r="307" spans="1:54" ht="14.25" customHeight="1" x14ac:dyDescent="0.25">
      <c r="A307" s="247"/>
      <c r="BB307" s="364"/>
    </row>
    <row r="308" spans="1:54" ht="14.25" customHeight="1" x14ac:dyDescent="0.25">
      <c r="A308" s="247"/>
      <c r="BB308" s="364"/>
    </row>
    <row r="309" spans="1:54" ht="14.25" customHeight="1" x14ac:dyDescent="0.25">
      <c r="A309" s="247"/>
      <c r="BB309" s="364"/>
    </row>
    <row r="310" spans="1:54" ht="14.25" customHeight="1" x14ac:dyDescent="0.25">
      <c r="A310" s="247"/>
      <c r="BB310" s="364"/>
    </row>
    <row r="311" spans="1:54" ht="14.25" customHeight="1" x14ac:dyDescent="0.25">
      <c r="A311" s="247"/>
      <c r="BB311" s="364"/>
    </row>
    <row r="312" spans="1:54" ht="14.25" customHeight="1" x14ac:dyDescent="0.25">
      <c r="A312" s="247"/>
      <c r="BB312" s="364"/>
    </row>
    <row r="313" spans="1:54" ht="14.25" customHeight="1" x14ac:dyDescent="0.25">
      <c r="A313" s="247"/>
      <c r="BB313" s="364"/>
    </row>
    <row r="314" spans="1:54" ht="14.25" customHeight="1" x14ac:dyDescent="0.25">
      <c r="A314" s="247"/>
      <c r="BB314" s="364"/>
    </row>
    <row r="315" spans="1:54" ht="14.25" customHeight="1" x14ac:dyDescent="0.25">
      <c r="A315" s="247"/>
      <c r="BB315" s="364"/>
    </row>
    <row r="316" spans="1:54" ht="14.25" customHeight="1" x14ac:dyDescent="0.25">
      <c r="A316" s="247"/>
      <c r="BB316" s="364"/>
    </row>
    <row r="317" spans="1:54" ht="14.25" customHeight="1" x14ac:dyDescent="0.25">
      <c r="A317" s="247"/>
      <c r="BB317" s="364"/>
    </row>
    <row r="318" spans="1:54" ht="14.25" customHeight="1" x14ac:dyDescent="0.25">
      <c r="A318" s="247"/>
      <c r="BB318" s="364"/>
    </row>
    <row r="319" spans="1:54" ht="14.25" customHeight="1" x14ac:dyDescent="0.25">
      <c r="A319" s="247"/>
      <c r="BB319" s="364"/>
    </row>
    <row r="320" spans="1:54" ht="14.25" customHeight="1" x14ac:dyDescent="0.25">
      <c r="A320" s="247"/>
      <c r="BB320" s="364"/>
    </row>
    <row r="321" spans="1:54" ht="14.25" customHeight="1" x14ac:dyDescent="0.25">
      <c r="A321" s="247"/>
      <c r="BB321" s="364"/>
    </row>
    <row r="322" spans="1:54" ht="14.25" customHeight="1" x14ac:dyDescent="0.25">
      <c r="A322" s="247"/>
      <c r="BB322" s="364"/>
    </row>
    <row r="323" spans="1:54" ht="14.25" customHeight="1" x14ac:dyDescent="0.25">
      <c r="A323" s="247"/>
      <c r="BB323" s="364"/>
    </row>
    <row r="324" spans="1:54" ht="14.25" customHeight="1" x14ac:dyDescent="0.25">
      <c r="A324" s="247"/>
      <c r="BB324" s="364"/>
    </row>
    <row r="325" spans="1:54" ht="14.25" customHeight="1" x14ac:dyDescent="0.25">
      <c r="A325" s="247"/>
      <c r="BB325" s="364"/>
    </row>
    <row r="326" spans="1:54" ht="14.25" customHeight="1" x14ac:dyDescent="0.25">
      <c r="A326" s="247"/>
      <c r="BB326" s="364"/>
    </row>
    <row r="327" spans="1:54" ht="14.25" customHeight="1" x14ac:dyDescent="0.25">
      <c r="A327" s="247"/>
      <c r="BB327" s="364"/>
    </row>
    <row r="328" spans="1:54" ht="14.25" customHeight="1" x14ac:dyDescent="0.25">
      <c r="A328" s="247"/>
      <c r="BB328" s="364"/>
    </row>
    <row r="329" spans="1:54" ht="14.25" customHeight="1" x14ac:dyDescent="0.25">
      <c r="A329" s="247"/>
      <c r="BB329" s="364"/>
    </row>
    <row r="330" spans="1:54" ht="14.25" customHeight="1" x14ac:dyDescent="0.25">
      <c r="A330" s="247"/>
      <c r="BB330" s="364"/>
    </row>
    <row r="331" spans="1:54" ht="14.25" customHeight="1" x14ac:dyDescent="0.25">
      <c r="A331" s="247"/>
      <c r="BB331" s="364"/>
    </row>
    <row r="332" spans="1:54" ht="14.25" customHeight="1" x14ac:dyDescent="0.25">
      <c r="A332" s="247"/>
      <c r="BB332" s="364"/>
    </row>
    <row r="333" spans="1:54" ht="14.25" customHeight="1" x14ac:dyDescent="0.25">
      <c r="A333" s="247"/>
      <c r="BB333" s="364"/>
    </row>
    <row r="334" spans="1:54" ht="14.25" customHeight="1" x14ac:dyDescent="0.25">
      <c r="A334" s="247"/>
      <c r="BB334" s="364"/>
    </row>
    <row r="335" spans="1:54" ht="14.25" customHeight="1" x14ac:dyDescent="0.25">
      <c r="A335" s="247"/>
      <c r="BB335" s="364"/>
    </row>
    <row r="336" spans="1:54" ht="14.25" customHeight="1" x14ac:dyDescent="0.25">
      <c r="A336" s="247"/>
      <c r="BB336" s="364"/>
    </row>
    <row r="337" spans="1:54" ht="14.25" customHeight="1" x14ac:dyDescent="0.25">
      <c r="A337" s="247"/>
      <c r="BB337" s="364"/>
    </row>
    <row r="338" spans="1:54" ht="14.25" customHeight="1" x14ac:dyDescent="0.25">
      <c r="A338" s="247"/>
      <c r="BB338" s="364"/>
    </row>
    <row r="339" spans="1:54" ht="14.25" customHeight="1" x14ac:dyDescent="0.25">
      <c r="A339" s="247"/>
      <c r="BB339" s="364"/>
    </row>
    <row r="340" spans="1:54" ht="14.25" customHeight="1" x14ac:dyDescent="0.25">
      <c r="A340" s="247"/>
      <c r="BB340" s="364"/>
    </row>
    <row r="341" spans="1:54" ht="14.25" customHeight="1" x14ac:dyDescent="0.25">
      <c r="A341" s="247"/>
      <c r="BB341" s="364"/>
    </row>
    <row r="342" spans="1:54" ht="14.25" customHeight="1" x14ac:dyDescent="0.25">
      <c r="A342" s="247"/>
      <c r="BB342" s="364"/>
    </row>
    <row r="343" spans="1:54" ht="14.25" customHeight="1" x14ac:dyDescent="0.25">
      <c r="A343" s="247"/>
      <c r="BB343" s="364"/>
    </row>
    <row r="344" spans="1:54" ht="14.25" customHeight="1" x14ac:dyDescent="0.25">
      <c r="A344" s="247"/>
      <c r="BB344" s="364"/>
    </row>
    <row r="345" spans="1:54" ht="14.25" customHeight="1" x14ac:dyDescent="0.25">
      <c r="A345" s="247"/>
      <c r="BB345" s="364"/>
    </row>
    <row r="346" spans="1:54" ht="14.25" customHeight="1" x14ac:dyDescent="0.25">
      <c r="A346" s="247"/>
      <c r="BB346" s="364"/>
    </row>
    <row r="347" spans="1:54" ht="14.25" customHeight="1" x14ac:dyDescent="0.25">
      <c r="A347" s="247"/>
      <c r="BB347" s="364"/>
    </row>
    <row r="348" spans="1:54" ht="14.25" customHeight="1" x14ac:dyDescent="0.25">
      <c r="A348" s="247"/>
      <c r="BB348" s="364"/>
    </row>
    <row r="349" spans="1:54" ht="14.25" customHeight="1" x14ac:dyDescent="0.25">
      <c r="A349" s="247"/>
      <c r="BB349" s="364"/>
    </row>
    <row r="350" spans="1:54" ht="14.25" customHeight="1" x14ac:dyDescent="0.25">
      <c r="A350" s="247"/>
      <c r="BB350" s="364"/>
    </row>
    <row r="351" spans="1:54" ht="14.25" customHeight="1" x14ac:dyDescent="0.25">
      <c r="A351" s="247"/>
      <c r="BB351" s="364"/>
    </row>
    <row r="352" spans="1:54" ht="14.25" customHeight="1" x14ac:dyDescent="0.25">
      <c r="A352" s="247"/>
      <c r="BB352" s="364"/>
    </row>
    <row r="353" spans="1:54" ht="14.25" customHeight="1" x14ac:dyDescent="0.25">
      <c r="A353" s="247"/>
      <c r="BB353" s="364"/>
    </row>
    <row r="354" spans="1:54" ht="14.25" customHeight="1" x14ac:dyDescent="0.25">
      <c r="A354" s="247"/>
      <c r="BB354" s="364"/>
    </row>
    <row r="355" spans="1:54" ht="14.25" customHeight="1" x14ac:dyDescent="0.25">
      <c r="A355" s="247"/>
      <c r="BB355" s="364"/>
    </row>
    <row r="356" spans="1:54" ht="14.25" customHeight="1" x14ac:dyDescent="0.25">
      <c r="A356" s="247"/>
      <c r="BB356" s="364"/>
    </row>
    <row r="357" spans="1:54" ht="14.25" customHeight="1" x14ac:dyDescent="0.25">
      <c r="A357" s="247"/>
      <c r="BB357" s="364"/>
    </row>
    <row r="358" spans="1:54" ht="14.25" customHeight="1" x14ac:dyDescent="0.25">
      <c r="A358" s="247"/>
      <c r="BB358" s="364"/>
    </row>
    <row r="359" spans="1:54" ht="14.25" customHeight="1" x14ac:dyDescent="0.25">
      <c r="A359" s="247"/>
      <c r="BB359" s="364"/>
    </row>
    <row r="360" spans="1:54" ht="14.25" customHeight="1" x14ac:dyDescent="0.25">
      <c r="A360" s="247"/>
      <c r="BB360" s="364"/>
    </row>
    <row r="361" spans="1:54" ht="14.25" customHeight="1" x14ac:dyDescent="0.25">
      <c r="A361" s="247"/>
      <c r="BB361" s="364"/>
    </row>
    <row r="362" spans="1:54" ht="14.25" customHeight="1" x14ac:dyDescent="0.25">
      <c r="A362" s="247"/>
      <c r="BB362" s="364"/>
    </row>
    <row r="363" spans="1:54" ht="14.25" customHeight="1" x14ac:dyDescent="0.25">
      <c r="A363" s="247"/>
      <c r="BB363" s="364"/>
    </row>
    <row r="364" spans="1:54" ht="14.25" customHeight="1" x14ac:dyDescent="0.25">
      <c r="A364" s="247"/>
      <c r="BB364" s="364"/>
    </row>
    <row r="365" spans="1:54" ht="14.25" customHeight="1" x14ac:dyDescent="0.25">
      <c r="A365" s="247"/>
      <c r="BB365" s="364"/>
    </row>
    <row r="366" spans="1:54" ht="14.25" customHeight="1" x14ac:dyDescent="0.25">
      <c r="A366" s="247"/>
      <c r="BB366" s="364"/>
    </row>
    <row r="367" spans="1:54" ht="14.25" customHeight="1" x14ac:dyDescent="0.25">
      <c r="A367" s="247"/>
      <c r="BB367" s="364"/>
    </row>
    <row r="368" spans="1:54" ht="14.25" customHeight="1" x14ac:dyDescent="0.25">
      <c r="A368" s="247"/>
      <c r="BB368" s="364"/>
    </row>
    <row r="369" spans="1:54" ht="14.25" customHeight="1" x14ac:dyDescent="0.25">
      <c r="A369" s="247"/>
      <c r="BB369" s="364"/>
    </row>
    <row r="370" spans="1:54" ht="14.25" customHeight="1" x14ac:dyDescent="0.25">
      <c r="A370" s="247"/>
      <c r="BB370" s="364"/>
    </row>
    <row r="371" spans="1:54" ht="14.25" customHeight="1" x14ac:dyDescent="0.25">
      <c r="A371" s="247"/>
      <c r="BB371" s="364"/>
    </row>
    <row r="372" spans="1:54" ht="14.25" customHeight="1" x14ac:dyDescent="0.25">
      <c r="A372" s="247"/>
      <c r="BB372" s="364"/>
    </row>
    <row r="373" spans="1:54" ht="14.25" customHeight="1" x14ac:dyDescent="0.25">
      <c r="A373" s="247"/>
      <c r="BB373" s="364"/>
    </row>
    <row r="374" spans="1:54" ht="14.25" customHeight="1" x14ac:dyDescent="0.25">
      <c r="A374" s="247"/>
      <c r="BB374" s="364"/>
    </row>
    <row r="375" spans="1:54" ht="14.25" customHeight="1" x14ac:dyDescent="0.25">
      <c r="A375" s="247"/>
      <c r="BB375" s="364"/>
    </row>
    <row r="376" spans="1:54" ht="14.25" customHeight="1" x14ac:dyDescent="0.25">
      <c r="A376" s="247"/>
      <c r="BB376" s="364"/>
    </row>
    <row r="377" spans="1:54" ht="14.25" customHeight="1" x14ac:dyDescent="0.25">
      <c r="A377" s="247"/>
      <c r="BB377" s="364"/>
    </row>
    <row r="378" spans="1:54" ht="14.25" customHeight="1" x14ac:dyDescent="0.25">
      <c r="A378" s="247"/>
      <c r="BB378" s="364"/>
    </row>
    <row r="379" spans="1:54" ht="14.25" customHeight="1" x14ac:dyDescent="0.25">
      <c r="A379" s="247"/>
      <c r="BB379" s="364"/>
    </row>
    <row r="380" spans="1:54" ht="14.25" customHeight="1" x14ac:dyDescent="0.25">
      <c r="A380" s="247"/>
      <c r="BB380" s="364"/>
    </row>
    <row r="381" spans="1:54" ht="14.25" customHeight="1" x14ac:dyDescent="0.25">
      <c r="A381" s="247"/>
      <c r="BB381" s="364"/>
    </row>
    <row r="382" spans="1:54" ht="14.25" customHeight="1" x14ac:dyDescent="0.25">
      <c r="A382" s="247"/>
      <c r="BB382" s="364"/>
    </row>
    <row r="383" spans="1:54" ht="14.25" customHeight="1" x14ac:dyDescent="0.25">
      <c r="A383" s="247"/>
      <c r="BB383" s="364"/>
    </row>
    <row r="384" spans="1:54" ht="14.25" customHeight="1" x14ac:dyDescent="0.25">
      <c r="A384" s="247"/>
      <c r="BB384" s="364"/>
    </row>
    <row r="385" spans="1:54" ht="14.25" customHeight="1" x14ac:dyDescent="0.25">
      <c r="A385" s="247"/>
      <c r="BB385" s="364"/>
    </row>
    <row r="386" spans="1:54" ht="14.25" customHeight="1" x14ac:dyDescent="0.25">
      <c r="A386" s="247"/>
      <c r="BB386" s="364"/>
    </row>
    <row r="387" spans="1:54" ht="14.25" customHeight="1" x14ac:dyDescent="0.25">
      <c r="A387" s="247"/>
      <c r="BB387" s="364"/>
    </row>
    <row r="388" spans="1:54" ht="14.25" customHeight="1" x14ac:dyDescent="0.25">
      <c r="A388" s="247"/>
      <c r="BB388" s="364"/>
    </row>
    <row r="389" spans="1:54" ht="14.25" customHeight="1" x14ac:dyDescent="0.25">
      <c r="A389" s="247"/>
      <c r="BB389" s="364"/>
    </row>
    <row r="390" spans="1:54" ht="14.25" customHeight="1" x14ac:dyDescent="0.25">
      <c r="A390" s="247"/>
      <c r="BB390" s="364"/>
    </row>
    <row r="391" spans="1:54" ht="14.25" customHeight="1" x14ac:dyDescent="0.25">
      <c r="A391" s="247"/>
      <c r="BB391" s="364"/>
    </row>
    <row r="392" spans="1:54" ht="14.25" customHeight="1" x14ac:dyDescent="0.25">
      <c r="A392" s="247"/>
      <c r="BB392" s="364"/>
    </row>
    <row r="393" spans="1:54" ht="14.25" customHeight="1" x14ac:dyDescent="0.25">
      <c r="A393" s="247"/>
      <c r="BB393" s="364"/>
    </row>
    <row r="394" spans="1:54" ht="14.25" customHeight="1" x14ac:dyDescent="0.25">
      <c r="A394" s="247"/>
      <c r="BB394" s="364"/>
    </row>
    <row r="395" spans="1:54" ht="14.25" customHeight="1" x14ac:dyDescent="0.25">
      <c r="A395" s="247"/>
      <c r="BB395" s="364"/>
    </row>
    <row r="396" spans="1:54" ht="14.25" customHeight="1" x14ac:dyDescent="0.25">
      <c r="A396" s="247"/>
      <c r="BB396" s="364"/>
    </row>
    <row r="397" spans="1:54" ht="14.25" customHeight="1" x14ac:dyDescent="0.25">
      <c r="A397" s="247"/>
      <c r="BB397" s="364"/>
    </row>
    <row r="398" spans="1:54" ht="14.25" customHeight="1" x14ac:dyDescent="0.25">
      <c r="A398" s="247"/>
      <c r="BB398" s="364"/>
    </row>
    <row r="399" spans="1:54" ht="14.25" customHeight="1" x14ac:dyDescent="0.25">
      <c r="A399" s="247"/>
      <c r="BB399" s="364"/>
    </row>
    <row r="400" spans="1:54" ht="14.25" customHeight="1" x14ac:dyDescent="0.25">
      <c r="A400" s="247"/>
      <c r="BB400" s="364"/>
    </row>
    <row r="401" spans="1:54" ht="14.25" customHeight="1" x14ac:dyDescent="0.25">
      <c r="A401" s="247"/>
      <c r="BB401" s="364"/>
    </row>
    <row r="402" spans="1:54" ht="14.25" customHeight="1" x14ac:dyDescent="0.25">
      <c r="A402" s="247"/>
      <c r="BB402" s="364"/>
    </row>
    <row r="403" spans="1:54" ht="14.25" customHeight="1" x14ac:dyDescent="0.25">
      <c r="A403" s="247"/>
      <c r="BB403" s="364"/>
    </row>
    <row r="404" spans="1:54" ht="14.25" customHeight="1" x14ac:dyDescent="0.25">
      <c r="A404" s="247"/>
      <c r="BB404" s="364"/>
    </row>
    <row r="405" spans="1:54" ht="14.25" customHeight="1" x14ac:dyDescent="0.25">
      <c r="A405" s="247"/>
      <c r="BB405" s="364"/>
    </row>
    <row r="406" spans="1:54" ht="14.25" customHeight="1" x14ac:dyDescent="0.25">
      <c r="A406" s="247"/>
      <c r="BB406" s="364"/>
    </row>
    <row r="407" spans="1:54" ht="14.25" customHeight="1" x14ac:dyDescent="0.25">
      <c r="A407" s="247"/>
      <c r="BB407" s="364"/>
    </row>
    <row r="408" spans="1:54" ht="14.25" customHeight="1" x14ac:dyDescent="0.25">
      <c r="A408" s="247"/>
      <c r="BB408" s="364"/>
    </row>
    <row r="409" spans="1:54" ht="14.25" customHeight="1" x14ac:dyDescent="0.25">
      <c r="A409" s="247"/>
      <c r="BB409" s="364"/>
    </row>
    <row r="410" spans="1:54" ht="14.25" customHeight="1" x14ac:dyDescent="0.25">
      <c r="A410" s="247"/>
      <c r="BB410" s="364"/>
    </row>
    <row r="411" spans="1:54" ht="14.25" customHeight="1" x14ac:dyDescent="0.25">
      <c r="A411" s="247"/>
      <c r="BB411" s="364"/>
    </row>
    <row r="412" spans="1:54" ht="14.25" customHeight="1" x14ac:dyDescent="0.25">
      <c r="A412" s="247"/>
      <c r="BB412" s="364"/>
    </row>
    <row r="413" spans="1:54" ht="14.25" customHeight="1" x14ac:dyDescent="0.25">
      <c r="A413" s="247"/>
      <c r="BB413" s="364"/>
    </row>
    <row r="414" spans="1:54" ht="14.25" customHeight="1" x14ac:dyDescent="0.25">
      <c r="A414" s="247"/>
      <c r="BB414" s="364"/>
    </row>
    <row r="415" spans="1:54" ht="14.25" customHeight="1" x14ac:dyDescent="0.25">
      <c r="A415" s="247"/>
      <c r="BB415" s="364"/>
    </row>
    <row r="416" spans="1:54" ht="14.25" customHeight="1" x14ac:dyDescent="0.25">
      <c r="A416" s="247"/>
      <c r="BB416" s="364"/>
    </row>
    <row r="417" spans="1:54" ht="14.25" customHeight="1" x14ac:dyDescent="0.25">
      <c r="A417" s="247"/>
      <c r="BB417" s="364"/>
    </row>
    <row r="418" spans="1:54" ht="14.25" customHeight="1" x14ac:dyDescent="0.25">
      <c r="A418" s="247"/>
      <c r="BB418" s="364"/>
    </row>
    <row r="419" spans="1:54" ht="14.25" customHeight="1" x14ac:dyDescent="0.25">
      <c r="A419" s="247"/>
      <c r="BB419" s="364"/>
    </row>
    <row r="420" spans="1:54" ht="14.25" customHeight="1" x14ac:dyDescent="0.25">
      <c r="A420" s="247"/>
      <c r="BB420" s="364"/>
    </row>
    <row r="421" spans="1:54" ht="14.25" customHeight="1" x14ac:dyDescent="0.25">
      <c r="A421" s="247"/>
      <c r="BB421" s="364"/>
    </row>
    <row r="422" spans="1:54" ht="14.25" customHeight="1" x14ac:dyDescent="0.25">
      <c r="A422" s="247"/>
      <c r="BB422" s="364"/>
    </row>
    <row r="423" spans="1:54" ht="14.25" customHeight="1" x14ac:dyDescent="0.25">
      <c r="A423" s="247"/>
      <c r="BB423" s="364"/>
    </row>
    <row r="424" spans="1:54" ht="14.25" customHeight="1" x14ac:dyDescent="0.25">
      <c r="A424" s="247"/>
      <c r="BB424" s="364"/>
    </row>
    <row r="425" spans="1:54" ht="14.25" customHeight="1" x14ac:dyDescent="0.25">
      <c r="A425" s="247"/>
      <c r="BB425" s="364"/>
    </row>
    <row r="426" spans="1:54" ht="14.25" customHeight="1" x14ac:dyDescent="0.25">
      <c r="A426" s="247"/>
      <c r="BB426" s="364"/>
    </row>
    <row r="427" spans="1:54" ht="14.25" customHeight="1" x14ac:dyDescent="0.25">
      <c r="A427" s="247"/>
      <c r="BB427" s="364"/>
    </row>
    <row r="428" spans="1:54" ht="14.25" customHeight="1" x14ac:dyDescent="0.25">
      <c r="A428" s="247"/>
      <c r="BB428" s="364"/>
    </row>
    <row r="429" spans="1:54" ht="14.25" customHeight="1" x14ac:dyDescent="0.25">
      <c r="A429" s="247"/>
      <c r="BB429" s="364"/>
    </row>
    <row r="430" spans="1:54" ht="14.25" customHeight="1" x14ac:dyDescent="0.25">
      <c r="A430" s="247"/>
      <c r="BB430" s="364"/>
    </row>
    <row r="431" spans="1:54" ht="14.25" customHeight="1" x14ac:dyDescent="0.25">
      <c r="A431" s="247"/>
      <c r="BB431" s="364"/>
    </row>
    <row r="432" spans="1:54" ht="14.25" customHeight="1" x14ac:dyDescent="0.25">
      <c r="A432" s="247"/>
      <c r="BB432" s="364"/>
    </row>
    <row r="433" spans="1:54" ht="14.25" customHeight="1" x14ac:dyDescent="0.25">
      <c r="A433" s="247"/>
      <c r="BB433" s="364"/>
    </row>
    <row r="434" spans="1:54" ht="14.25" customHeight="1" x14ac:dyDescent="0.25">
      <c r="A434" s="247"/>
      <c r="BB434" s="364"/>
    </row>
    <row r="435" spans="1:54" ht="14.25" customHeight="1" x14ac:dyDescent="0.25">
      <c r="A435" s="247"/>
      <c r="BB435" s="364"/>
    </row>
    <row r="436" spans="1:54" ht="14.25" customHeight="1" x14ac:dyDescent="0.25">
      <c r="A436" s="247"/>
      <c r="BB436" s="364"/>
    </row>
    <row r="437" spans="1:54" ht="14.25" customHeight="1" x14ac:dyDescent="0.25">
      <c r="A437" s="247"/>
      <c r="BB437" s="364"/>
    </row>
    <row r="438" spans="1:54" ht="14.25" customHeight="1" x14ac:dyDescent="0.25">
      <c r="A438" s="247"/>
      <c r="BB438" s="364"/>
    </row>
    <row r="439" spans="1:54" ht="14.25" customHeight="1" x14ac:dyDescent="0.25">
      <c r="A439" s="247"/>
      <c r="BB439" s="364"/>
    </row>
    <row r="440" spans="1:54" ht="14.25" customHeight="1" x14ac:dyDescent="0.25">
      <c r="A440" s="247"/>
      <c r="BB440" s="364"/>
    </row>
    <row r="441" spans="1:54" ht="14.25" customHeight="1" x14ac:dyDescent="0.25">
      <c r="A441" s="247"/>
      <c r="BB441" s="364"/>
    </row>
    <row r="442" spans="1:54" ht="14.25" customHeight="1" x14ac:dyDescent="0.25">
      <c r="A442" s="247"/>
      <c r="BB442" s="364"/>
    </row>
    <row r="443" spans="1:54" ht="14.25" customHeight="1" x14ac:dyDescent="0.25">
      <c r="A443" s="247"/>
      <c r="BB443" s="364"/>
    </row>
    <row r="444" spans="1:54" ht="14.25" customHeight="1" x14ac:dyDescent="0.25">
      <c r="A444" s="247"/>
      <c r="BB444" s="364"/>
    </row>
    <row r="445" spans="1:54" ht="14.25" customHeight="1" x14ac:dyDescent="0.25">
      <c r="A445" s="247"/>
      <c r="BB445" s="364"/>
    </row>
    <row r="446" spans="1:54" ht="14.25" customHeight="1" x14ac:dyDescent="0.25">
      <c r="A446" s="247"/>
      <c r="BB446" s="364"/>
    </row>
    <row r="447" spans="1:54" ht="14.25" customHeight="1" x14ac:dyDescent="0.25">
      <c r="A447" s="247"/>
      <c r="BB447" s="364"/>
    </row>
    <row r="448" spans="1:54" ht="14.25" customHeight="1" x14ac:dyDescent="0.25">
      <c r="A448" s="247"/>
      <c r="BB448" s="364"/>
    </row>
    <row r="449" spans="1:54" ht="14.25" customHeight="1" x14ac:dyDescent="0.25">
      <c r="A449" s="247"/>
      <c r="BB449" s="364"/>
    </row>
    <row r="450" spans="1:54" ht="14.25" customHeight="1" x14ac:dyDescent="0.25">
      <c r="A450" s="247"/>
      <c r="BB450" s="364"/>
    </row>
    <row r="451" spans="1:54" ht="14.25" customHeight="1" x14ac:dyDescent="0.25">
      <c r="A451" s="247"/>
      <c r="BB451" s="364"/>
    </row>
    <row r="452" spans="1:54" ht="14.25" customHeight="1" x14ac:dyDescent="0.25">
      <c r="A452" s="247"/>
      <c r="BB452" s="364"/>
    </row>
    <row r="453" spans="1:54" ht="14.25" customHeight="1" x14ac:dyDescent="0.25">
      <c r="A453" s="247"/>
      <c r="BB453" s="364"/>
    </row>
    <row r="454" spans="1:54" ht="14.25" customHeight="1" x14ac:dyDescent="0.25">
      <c r="A454" s="247"/>
      <c r="BB454" s="364"/>
    </row>
    <row r="455" spans="1:54" ht="14.25" customHeight="1" x14ac:dyDescent="0.25">
      <c r="A455" s="247"/>
      <c r="BB455" s="364"/>
    </row>
    <row r="456" spans="1:54" ht="14.25" customHeight="1" x14ac:dyDescent="0.25">
      <c r="A456" s="247"/>
      <c r="BB456" s="364"/>
    </row>
    <row r="457" spans="1:54" ht="14.25" customHeight="1" x14ac:dyDescent="0.25">
      <c r="A457" s="247"/>
      <c r="BB457" s="364"/>
    </row>
    <row r="458" spans="1:54" ht="14.25" customHeight="1" x14ac:dyDescent="0.25">
      <c r="A458" s="247"/>
      <c r="BB458" s="364"/>
    </row>
    <row r="459" spans="1:54" ht="14.25" customHeight="1" x14ac:dyDescent="0.25">
      <c r="A459" s="247"/>
      <c r="BB459" s="364"/>
    </row>
    <row r="460" spans="1:54" ht="14.25" customHeight="1" x14ac:dyDescent="0.25">
      <c r="A460" s="247"/>
      <c r="BB460" s="364"/>
    </row>
    <row r="461" spans="1:54" ht="14.25" customHeight="1" x14ac:dyDescent="0.25">
      <c r="A461" s="247"/>
      <c r="BB461" s="364"/>
    </row>
    <row r="462" spans="1:54" ht="14.25" customHeight="1" x14ac:dyDescent="0.25">
      <c r="A462" s="247"/>
      <c r="BB462" s="364"/>
    </row>
    <row r="463" spans="1:54" ht="14.25" customHeight="1" x14ac:dyDescent="0.25">
      <c r="A463" s="247"/>
      <c r="BB463" s="364"/>
    </row>
    <row r="464" spans="1:54" ht="14.25" customHeight="1" x14ac:dyDescent="0.25">
      <c r="A464" s="247"/>
      <c r="BB464" s="364"/>
    </row>
    <row r="465" spans="1:54" ht="14.25" customHeight="1" x14ac:dyDescent="0.25">
      <c r="A465" s="247"/>
      <c r="BB465" s="364"/>
    </row>
    <row r="466" spans="1:54" ht="14.25" customHeight="1" x14ac:dyDescent="0.25">
      <c r="A466" s="247"/>
      <c r="BB466" s="364"/>
    </row>
    <row r="467" spans="1:54" ht="14.25" customHeight="1" x14ac:dyDescent="0.25">
      <c r="A467" s="247"/>
      <c r="BB467" s="364"/>
    </row>
    <row r="468" spans="1:54" ht="14.25" customHeight="1" x14ac:dyDescent="0.25">
      <c r="A468" s="247"/>
      <c r="BB468" s="364"/>
    </row>
    <row r="469" spans="1:54" ht="14.25" customHeight="1" x14ac:dyDescent="0.25">
      <c r="A469" s="247"/>
      <c r="BB469" s="364"/>
    </row>
    <row r="470" spans="1:54" ht="14.25" customHeight="1" x14ac:dyDescent="0.25">
      <c r="A470" s="247"/>
      <c r="BB470" s="364"/>
    </row>
    <row r="471" spans="1:54" ht="14.25" customHeight="1" x14ac:dyDescent="0.25">
      <c r="A471" s="247"/>
      <c r="BB471" s="364"/>
    </row>
    <row r="472" spans="1:54" ht="14.25" customHeight="1" x14ac:dyDescent="0.25">
      <c r="A472" s="247"/>
      <c r="BB472" s="364"/>
    </row>
    <row r="473" spans="1:54" ht="14.25" customHeight="1" x14ac:dyDescent="0.25">
      <c r="A473" s="247"/>
      <c r="BB473" s="364"/>
    </row>
    <row r="474" spans="1:54" ht="14.25" customHeight="1" x14ac:dyDescent="0.25">
      <c r="A474" s="247"/>
      <c r="BB474" s="364"/>
    </row>
    <row r="475" spans="1:54" ht="14.25" customHeight="1" x14ac:dyDescent="0.25">
      <c r="A475" s="247"/>
      <c r="BB475" s="364"/>
    </row>
    <row r="476" spans="1:54" ht="14.25" customHeight="1" x14ac:dyDescent="0.25">
      <c r="A476" s="247"/>
      <c r="BB476" s="364"/>
    </row>
    <row r="477" spans="1:54" ht="14.25" customHeight="1" x14ac:dyDescent="0.25">
      <c r="A477" s="247"/>
      <c r="BB477" s="364"/>
    </row>
    <row r="478" spans="1:54" ht="14.25" customHeight="1" x14ac:dyDescent="0.25">
      <c r="A478" s="247"/>
      <c r="BB478" s="364"/>
    </row>
    <row r="479" spans="1:54" ht="14.25" customHeight="1" x14ac:dyDescent="0.25">
      <c r="A479" s="247"/>
      <c r="BB479" s="364"/>
    </row>
    <row r="480" spans="1:54" ht="14.25" customHeight="1" x14ac:dyDescent="0.25">
      <c r="A480" s="247"/>
      <c r="BB480" s="364"/>
    </row>
    <row r="481" spans="1:54" ht="14.25" customHeight="1" x14ac:dyDescent="0.25">
      <c r="A481" s="247"/>
      <c r="BB481" s="364"/>
    </row>
    <row r="482" spans="1:54" ht="14.25" customHeight="1" x14ac:dyDescent="0.25">
      <c r="A482" s="247"/>
      <c r="BB482" s="364"/>
    </row>
    <row r="483" spans="1:54" ht="14.25" customHeight="1" x14ac:dyDescent="0.25">
      <c r="A483" s="247"/>
      <c r="BB483" s="364"/>
    </row>
    <row r="484" spans="1:54" ht="14.25" customHeight="1" x14ac:dyDescent="0.25">
      <c r="A484" s="247"/>
      <c r="BB484" s="364"/>
    </row>
    <row r="485" spans="1:54" ht="14.25" customHeight="1" x14ac:dyDescent="0.25">
      <c r="A485" s="247"/>
      <c r="BB485" s="364"/>
    </row>
    <row r="486" spans="1:54" ht="14.25" customHeight="1" x14ac:dyDescent="0.25">
      <c r="A486" s="247"/>
      <c r="BB486" s="364"/>
    </row>
    <row r="487" spans="1:54" ht="14.25" customHeight="1" x14ac:dyDescent="0.25">
      <c r="A487" s="247"/>
      <c r="BB487" s="364"/>
    </row>
    <row r="488" spans="1:54" ht="14.25" customHeight="1" x14ac:dyDescent="0.25">
      <c r="A488" s="247"/>
      <c r="BB488" s="364"/>
    </row>
    <row r="489" spans="1:54" ht="14.25" customHeight="1" x14ac:dyDescent="0.25">
      <c r="A489" s="247"/>
      <c r="BB489" s="364"/>
    </row>
    <row r="490" spans="1:54" ht="14.25" customHeight="1" x14ac:dyDescent="0.25">
      <c r="A490" s="247"/>
      <c r="BB490" s="364"/>
    </row>
    <row r="491" spans="1:54" ht="14.25" customHeight="1" x14ac:dyDescent="0.25">
      <c r="A491" s="247"/>
      <c r="BB491" s="364"/>
    </row>
    <row r="492" spans="1:54" ht="14.25" customHeight="1" x14ac:dyDescent="0.25">
      <c r="A492" s="247"/>
      <c r="BB492" s="364"/>
    </row>
    <row r="493" spans="1:54" ht="14.25" customHeight="1" x14ac:dyDescent="0.25">
      <c r="A493" s="247"/>
      <c r="BB493" s="364"/>
    </row>
    <row r="494" spans="1:54" ht="14.25" customHeight="1" x14ac:dyDescent="0.25">
      <c r="A494" s="247"/>
      <c r="BB494" s="364"/>
    </row>
    <row r="495" spans="1:54" ht="14.25" customHeight="1" x14ac:dyDescent="0.25">
      <c r="A495" s="247"/>
      <c r="BB495" s="364"/>
    </row>
    <row r="496" spans="1:54" ht="14.25" customHeight="1" x14ac:dyDescent="0.25">
      <c r="A496" s="247"/>
      <c r="BB496" s="364"/>
    </row>
    <row r="497" spans="1:54" ht="14.25" customHeight="1" x14ac:dyDescent="0.25">
      <c r="A497" s="247"/>
      <c r="BB497" s="364"/>
    </row>
    <row r="498" spans="1:54" ht="14.25" customHeight="1" x14ac:dyDescent="0.25">
      <c r="A498" s="247"/>
      <c r="BB498" s="364"/>
    </row>
    <row r="499" spans="1:54" ht="14.25" customHeight="1" x14ac:dyDescent="0.25">
      <c r="A499" s="247"/>
      <c r="BB499" s="364"/>
    </row>
    <row r="500" spans="1:54" ht="14.25" customHeight="1" x14ac:dyDescent="0.25">
      <c r="A500" s="247"/>
      <c r="BB500" s="364"/>
    </row>
    <row r="501" spans="1:54" ht="14.25" customHeight="1" x14ac:dyDescent="0.25">
      <c r="A501" s="247"/>
      <c r="BB501" s="364"/>
    </row>
    <row r="502" spans="1:54" ht="14.25" customHeight="1" x14ac:dyDescent="0.25">
      <c r="A502" s="247"/>
      <c r="BB502" s="364"/>
    </row>
    <row r="503" spans="1:54" ht="14.25" customHeight="1" x14ac:dyDescent="0.25">
      <c r="A503" s="247"/>
      <c r="BB503" s="364"/>
    </row>
    <row r="504" spans="1:54" ht="14.25" customHeight="1" x14ac:dyDescent="0.25">
      <c r="A504" s="247"/>
      <c r="BB504" s="364"/>
    </row>
    <row r="505" spans="1:54" ht="14.25" customHeight="1" x14ac:dyDescent="0.25">
      <c r="A505" s="247"/>
      <c r="BB505" s="364"/>
    </row>
    <row r="506" spans="1:54" ht="14.25" customHeight="1" x14ac:dyDescent="0.25">
      <c r="A506" s="247"/>
      <c r="BB506" s="364"/>
    </row>
    <row r="507" spans="1:54" ht="14.25" customHeight="1" x14ac:dyDescent="0.25">
      <c r="A507" s="247"/>
      <c r="BB507" s="364"/>
    </row>
    <row r="508" spans="1:54" ht="14.25" customHeight="1" x14ac:dyDescent="0.25">
      <c r="A508" s="247"/>
      <c r="BB508" s="364"/>
    </row>
    <row r="509" spans="1:54" ht="14.25" customHeight="1" x14ac:dyDescent="0.25">
      <c r="A509" s="247"/>
      <c r="BB509" s="364"/>
    </row>
    <row r="510" spans="1:54" ht="14.25" customHeight="1" x14ac:dyDescent="0.25">
      <c r="A510" s="247"/>
      <c r="BB510" s="364"/>
    </row>
    <row r="511" spans="1:54" ht="14.25" customHeight="1" x14ac:dyDescent="0.25">
      <c r="A511" s="247"/>
      <c r="BB511" s="364"/>
    </row>
    <row r="512" spans="1:54" ht="14.25" customHeight="1" x14ac:dyDescent="0.25">
      <c r="A512" s="247"/>
      <c r="BB512" s="364"/>
    </row>
    <row r="513" spans="1:54" ht="14.25" customHeight="1" x14ac:dyDescent="0.25">
      <c r="A513" s="247"/>
      <c r="BB513" s="364"/>
    </row>
    <row r="514" spans="1:54" ht="14.25" customHeight="1" x14ac:dyDescent="0.25">
      <c r="A514" s="247"/>
      <c r="BB514" s="364"/>
    </row>
    <row r="515" spans="1:54" ht="14.25" customHeight="1" x14ac:dyDescent="0.25">
      <c r="A515" s="247"/>
      <c r="BB515" s="364"/>
    </row>
    <row r="516" spans="1:54" ht="14.25" customHeight="1" x14ac:dyDescent="0.25">
      <c r="A516" s="247"/>
      <c r="BB516" s="364"/>
    </row>
    <row r="517" spans="1:54" ht="14.25" customHeight="1" x14ac:dyDescent="0.25">
      <c r="A517" s="247"/>
      <c r="BB517" s="364"/>
    </row>
    <row r="518" spans="1:54" ht="14.25" customHeight="1" x14ac:dyDescent="0.25">
      <c r="A518" s="247"/>
      <c r="BB518" s="364"/>
    </row>
    <row r="519" spans="1:54" ht="14.25" customHeight="1" x14ac:dyDescent="0.25">
      <c r="A519" s="247"/>
      <c r="BB519" s="364"/>
    </row>
    <row r="520" spans="1:54" ht="14.25" customHeight="1" x14ac:dyDescent="0.25">
      <c r="A520" s="247"/>
      <c r="BB520" s="364"/>
    </row>
    <row r="521" spans="1:54" ht="14.25" customHeight="1" x14ac:dyDescent="0.25">
      <c r="A521" s="247"/>
      <c r="BB521" s="364"/>
    </row>
    <row r="522" spans="1:54" ht="14.25" customHeight="1" x14ac:dyDescent="0.25">
      <c r="A522" s="247"/>
      <c r="BB522" s="364"/>
    </row>
    <row r="523" spans="1:54" ht="14.25" customHeight="1" x14ac:dyDescent="0.25">
      <c r="A523" s="247"/>
      <c r="BB523" s="364"/>
    </row>
    <row r="524" spans="1:54" ht="14.25" customHeight="1" x14ac:dyDescent="0.25">
      <c r="A524" s="247"/>
      <c r="BB524" s="364"/>
    </row>
    <row r="525" spans="1:54" ht="14.25" customHeight="1" x14ac:dyDescent="0.25">
      <c r="A525" s="247"/>
      <c r="BB525" s="364"/>
    </row>
    <row r="526" spans="1:54" ht="14.25" customHeight="1" x14ac:dyDescent="0.25">
      <c r="A526" s="247"/>
      <c r="BB526" s="364"/>
    </row>
    <row r="527" spans="1:54" ht="14.25" customHeight="1" x14ac:dyDescent="0.25">
      <c r="A527" s="247"/>
      <c r="BB527" s="364"/>
    </row>
    <row r="528" spans="1:54" ht="14.25" customHeight="1" x14ac:dyDescent="0.25">
      <c r="A528" s="247"/>
      <c r="BB528" s="364"/>
    </row>
    <row r="529" spans="1:54" ht="14.25" customHeight="1" x14ac:dyDescent="0.25">
      <c r="A529" s="247"/>
      <c r="BB529" s="364"/>
    </row>
    <row r="530" spans="1:54" ht="14.25" customHeight="1" x14ac:dyDescent="0.25">
      <c r="A530" s="247"/>
      <c r="BB530" s="364"/>
    </row>
    <row r="531" spans="1:54" ht="14.25" customHeight="1" x14ac:dyDescent="0.25">
      <c r="A531" s="247"/>
      <c r="BB531" s="364"/>
    </row>
    <row r="532" spans="1:54" ht="14.25" customHeight="1" x14ac:dyDescent="0.25">
      <c r="A532" s="247"/>
      <c r="BB532" s="364"/>
    </row>
    <row r="533" spans="1:54" ht="14.25" customHeight="1" x14ac:dyDescent="0.25">
      <c r="A533" s="247"/>
      <c r="BB533" s="364"/>
    </row>
    <row r="534" spans="1:54" ht="14.25" customHeight="1" x14ac:dyDescent="0.25">
      <c r="A534" s="247"/>
      <c r="BB534" s="364"/>
    </row>
    <row r="535" spans="1:54" ht="14.25" customHeight="1" x14ac:dyDescent="0.25">
      <c r="A535" s="247"/>
      <c r="BB535" s="364"/>
    </row>
    <row r="536" spans="1:54" ht="14.25" customHeight="1" x14ac:dyDescent="0.25">
      <c r="A536" s="247"/>
      <c r="BB536" s="364"/>
    </row>
    <row r="537" spans="1:54" ht="14.25" customHeight="1" x14ac:dyDescent="0.25">
      <c r="A537" s="247"/>
      <c r="BB537" s="364"/>
    </row>
    <row r="538" spans="1:54" ht="14.25" customHeight="1" x14ac:dyDescent="0.25">
      <c r="A538" s="247"/>
      <c r="BB538" s="364"/>
    </row>
    <row r="539" spans="1:54" ht="14.25" customHeight="1" x14ac:dyDescent="0.25">
      <c r="A539" s="247"/>
      <c r="BB539" s="364"/>
    </row>
    <row r="540" spans="1:54" ht="14.25" customHeight="1" x14ac:dyDescent="0.25">
      <c r="A540" s="247"/>
      <c r="BB540" s="364"/>
    </row>
    <row r="541" spans="1:54" ht="14.25" customHeight="1" x14ac:dyDescent="0.25">
      <c r="A541" s="247"/>
      <c r="BB541" s="364"/>
    </row>
    <row r="542" spans="1:54" ht="14.25" customHeight="1" x14ac:dyDescent="0.25">
      <c r="A542" s="247"/>
      <c r="BB542" s="364"/>
    </row>
    <row r="543" spans="1:54" ht="14.25" customHeight="1" x14ac:dyDescent="0.25">
      <c r="A543" s="247"/>
      <c r="BB543" s="364"/>
    </row>
    <row r="544" spans="1:54" ht="14.25" customHeight="1" x14ac:dyDescent="0.25">
      <c r="A544" s="247"/>
      <c r="BB544" s="364"/>
    </row>
    <row r="545" spans="1:54" ht="14.25" customHeight="1" x14ac:dyDescent="0.25">
      <c r="A545" s="247"/>
      <c r="BB545" s="364"/>
    </row>
    <row r="546" spans="1:54" ht="14.25" customHeight="1" x14ac:dyDescent="0.25">
      <c r="A546" s="247"/>
      <c r="BB546" s="364"/>
    </row>
    <row r="547" spans="1:54" ht="14.25" customHeight="1" x14ac:dyDescent="0.25">
      <c r="A547" s="247"/>
      <c r="BB547" s="364"/>
    </row>
    <row r="548" spans="1:54" ht="14.25" customHeight="1" x14ac:dyDescent="0.25">
      <c r="A548" s="247"/>
      <c r="BB548" s="364"/>
    </row>
    <row r="549" spans="1:54" ht="14.25" customHeight="1" x14ac:dyDescent="0.25">
      <c r="A549" s="247"/>
      <c r="BB549" s="364"/>
    </row>
    <row r="550" spans="1:54" ht="14.25" customHeight="1" x14ac:dyDescent="0.25">
      <c r="A550" s="247"/>
      <c r="BB550" s="364"/>
    </row>
    <row r="551" spans="1:54" ht="14.25" customHeight="1" x14ac:dyDescent="0.25">
      <c r="A551" s="247"/>
      <c r="BB551" s="364"/>
    </row>
    <row r="552" spans="1:54" ht="14.25" customHeight="1" x14ac:dyDescent="0.25">
      <c r="A552" s="247"/>
      <c r="BB552" s="364"/>
    </row>
    <row r="553" spans="1:54" ht="14.25" customHeight="1" x14ac:dyDescent="0.25">
      <c r="A553" s="247"/>
      <c r="BB553" s="364"/>
    </row>
    <row r="554" spans="1:54" ht="14.25" customHeight="1" x14ac:dyDescent="0.25">
      <c r="A554" s="247"/>
      <c r="BB554" s="364"/>
    </row>
    <row r="555" spans="1:54" ht="14.25" customHeight="1" x14ac:dyDescent="0.25">
      <c r="A555" s="247"/>
      <c r="BB555" s="364"/>
    </row>
    <row r="556" spans="1:54" ht="14.25" customHeight="1" x14ac:dyDescent="0.25">
      <c r="A556" s="247"/>
      <c r="BB556" s="364"/>
    </row>
    <row r="557" spans="1:54" ht="14.25" customHeight="1" x14ac:dyDescent="0.25">
      <c r="A557" s="247"/>
      <c r="BB557" s="364"/>
    </row>
    <row r="558" spans="1:54" ht="14.25" customHeight="1" x14ac:dyDescent="0.25">
      <c r="A558" s="247"/>
      <c r="BB558" s="364"/>
    </row>
    <row r="559" spans="1:54" ht="14.25" customHeight="1" x14ac:dyDescent="0.25">
      <c r="A559" s="247"/>
      <c r="BB559" s="364"/>
    </row>
    <row r="560" spans="1:54" ht="14.25" customHeight="1" x14ac:dyDescent="0.25">
      <c r="A560" s="247"/>
      <c r="BB560" s="364"/>
    </row>
    <row r="561" spans="1:54" ht="14.25" customHeight="1" x14ac:dyDescent="0.25">
      <c r="A561" s="247"/>
      <c r="BB561" s="364"/>
    </row>
    <row r="562" spans="1:54" ht="14.25" customHeight="1" x14ac:dyDescent="0.25">
      <c r="A562" s="247"/>
      <c r="BB562" s="364"/>
    </row>
    <row r="563" spans="1:54" ht="14.25" customHeight="1" x14ac:dyDescent="0.25">
      <c r="A563" s="247"/>
      <c r="BB563" s="364"/>
    </row>
    <row r="564" spans="1:54" ht="14.25" customHeight="1" x14ac:dyDescent="0.25">
      <c r="A564" s="247"/>
      <c r="BB564" s="364"/>
    </row>
    <row r="565" spans="1:54" ht="14.25" customHeight="1" x14ac:dyDescent="0.25">
      <c r="A565" s="247"/>
      <c r="BB565" s="364"/>
    </row>
    <row r="566" spans="1:54" ht="14.25" customHeight="1" x14ac:dyDescent="0.25">
      <c r="A566" s="247"/>
      <c r="BB566" s="364"/>
    </row>
    <row r="567" spans="1:54" ht="14.25" customHeight="1" x14ac:dyDescent="0.25">
      <c r="A567" s="247"/>
      <c r="BB567" s="364"/>
    </row>
    <row r="568" spans="1:54" ht="14.25" customHeight="1" x14ac:dyDescent="0.25">
      <c r="A568" s="247"/>
      <c r="BB568" s="364"/>
    </row>
    <row r="569" spans="1:54" ht="14.25" customHeight="1" x14ac:dyDescent="0.25">
      <c r="A569" s="247"/>
      <c r="BB569" s="364"/>
    </row>
    <row r="570" spans="1:54" ht="14.25" customHeight="1" x14ac:dyDescent="0.25">
      <c r="A570" s="247"/>
      <c r="BB570" s="364"/>
    </row>
    <row r="571" spans="1:54" ht="14.25" customHeight="1" x14ac:dyDescent="0.25">
      <c r="A571" s="247"/>
      <c r="BB571" s="364"/>
    </row>
    <row r="572" spans="1:54" ht="14.25" customHeight="1" x14ac:dyDescent="0.25">
      <c r="A572" s="247"/>
      <c r="BB572" s="364"/>
    </row>
    <row r="573" spans="1:54" ht="14.25" customHeight="1" x14ac:dyDescent="0.25">
      <c r="A573" s="247"/>
      <c r="BB573" s="364"/>
    </row>
    <row r="574" spans="1:54" ht="14.25" customHeight="1" x14ac:dyDescent="0.25">
      <c r="A574" s="247"/>
      <c r="BB574" s="364"/>
    </row>
    <row r="575" spans="1:54" ht="14.25" customHeight="1" x14ac:dyDescent="0.25">
      <c r="A575" s="247"/>
      <c r="BB575" s="364"/>
    </row>
    <row r="576" spans="1:54" ht="14.25" customHeight="1" x14ac:dyDescent="0.25">
      <c r="A576" s="247"/>
      <c r="BB576" s="364"/>
    </row>
    <row r="577" spans="1:54" ht="14.25" customHeight="1" x14ac:dyDescent="0.25">
      <c r="A577" s="247"/>
      <c r="BB577" s="364"/>
    </row>
    <row r="578" spans="1:54" ht="14.25" customHeight="1" x14ac:dyDescent="0.25">
      <c r="A578" s="247"/>
      <c r="BB578" s="364"/>
    </row>
    <row r="579" spans="1:54" ht="14.25" customHeight="1" x14ac:dyDescent="0.25">
      <c r="A579" s="247"/>
      <c r="BB579" s="364"/>
    </row>
    <row r="580" spans="1:54" ht="14.25" customHeight="1" x14ac:dyDescent="0.25">
      <c r="A580" s="247"/>
      <c r="BB580" s="364"/>
    </row>
    <row r="581" spans="1:54" ht="14.25" customHeight="1" x14ac:dyDescent="0.25">
      <c r="A581" s="247"/>
      <c r="BB581" s="364"/>
    </row>
    <row r="582" spans="1:54" ht="14.25" customHeight="1" x14ac:dyDescent="0.25">
      <c r="A582" s="247"/>
      <c r="BB582" s="364"/>
    </row>
    <row r="583" spans="1:54" ht="14.25" customHeight="1" x14ac:dyDescent="0.25">
      <c r="A583" s="247"/>
      <c r="BB583" s="364"/>
    </row>
    <row r="584" spans="1:54" ht="14.25" customHeight="1" x14ac:dyDescent="0.25">
      <c r="A584" s="247"/>
      <c r="BB584" s="364"/>
    </row>
    <row r="585" spans="1:54" ht="14.25" customHeight="1" x14ac:dyDescent="0.25">
      <c r="A585" s="247"/>
      <c r="BB585" s="364"/>
    </row>
    <row r="586" spans="1:54" ht="14.25" customHeight="1" x14ac:dyDescent="0.25">
      <c r="A586" s="247"/>
      <c r="BB586" s="364"/>
    </row>
    <row r="587" spans="1:54" ht="14.25" customHeight="1" x14ac:dyDescent="0.25">
      <c r="A587" s="247"/>
      <c r="BB587" s="364"/>
    </row>
    <row r="588" spans="1:54" ht="14.25" customHeight="1" x14ac:dyDescent="0.25">
      <c r="A588" s="247"/>
      <c r="BB588" s="364"/>
    </row>
    <row r="589" spans="1:54" ht="14.25" customHeight="1" x14ac:dyDescent="0.25">
      <c r="A589" s="247"/>
      <c r="BB589" s="364"/>
    </row>
    <row r="590" spans="1:54" ht="14.25" customHeight="1" x14ac:dyDescent="0.25">
      <c r="A590" s="247"/>
      <c r="BB590" s="364"/>
    </row>
    <row r="591" spans="1:54" ht="14.25" customHeight="1" x14ac:dyDescent="0.25">
      <c r="A591" s="247"/>
      <c r="BB591" s="364"/>
    </row>
    <row r="592" spans="1:54" ht="14.25" customHeight="1" x14ac:dyDescent="0.25">
      <c r="A592" s="247"/>
      <c r="BB592" s="364"/>
    </row>
    <row r="593" spans="1:54" ht="14.25" customHeight="1" x14ac:dyDescent="0.25">
      <c r="A593" s="247"/>
      <c r="BB593" s="364"/>
    </row>
    <row r="594" spans="1:54" ht="14.25" customHeight="1" x14ac:dyDescent="0.25">
      <c r="A594" s="247"/>
      <c r="BB594" s="364"/>
    </row>
    <row r="595" spans="1:54" ht="14.25" customHeight="1" x14ac:dyDescent="0.25">
      <c r="A595" s="247"/>
      <c r="BB595" s="364"/>
    </row>
    <row r="596" spans="1:54" ht="14.25" customHeight="1" x14ac:dyDescent="0.25">
      <c r="A596" s="247"/>
      <c r="BB596" s="364"/>
    </row>
    <row r="597" spans="1:54" ht="14.25" customHeight="1" x14ac:dyDescent="0.25">
      <c r="A597" s="247"/>
      <c r="BB597" s="364"/>
    </row>
    <row r="598" spans="1:54" ht="14.25" customHeight="1" x14ac:dyDescent="0.25">
      <c r="A598" s="247"/>
      <c r="BB598" s="364"/>
    </row>
    <row r="599" spans="1:54" ht="14.25" customHeight="1" x14ac:dyDescent="0.25">
      <c r="A599" s="247"/>
      <c r="BB599" s="364"/>
    </row>
    <row r="600" spans="1:54" ht="14.25" customHeight="1" x14ac:dyDescent="0.25">
      <c r="A600" s="247"/>
      <c r="BB600" s="364"/>
    </row>
    <row r="601" spans="1:54" ht="14.25" customHeight="1" x14ac:dyDescent="0.25">
      <c r="A601" s="247"/>
      <c r="BB601" s="364"/>
    </row>
    <row r="602" spans="1:54" ht="14.25" customHeight="1" x14ac:dyDescent="0.25">
      <c r="A602" s="247"/>
      <c r="BB602" s="364"/>
    </row>
    <row r="603" spans="1:54" ht="14.25" customHeight="1" x14ac:dyDescent="0.25">
      <c r="A603" s="247"/>
      <c r="BB603" s="364"/>
    </row>
    <row r="604" spans="1:54" ht="14.25" customHeight="1" x14ac:dyDescent="0.25">
      <c r="A604" s="247"/>
      <c r="BB604" s="364"/>
    </row>
    <row r="605" spans="1:54" ht="14.25" customHeight="1" x14ac:dyDescent="0.25">
      <c r="A605" s="247"/>
      <c r="BB605" s="364"/>
    </row>
    <row r="606" spans="1:54" ht="14.25" customHeight="1" x14ac:dyDescent="0.25">
      <c r="A606" s="247"/>
      <c r="BB606" s="364"/>
    </row>
    <row r="607" spans="1:54" ht="14.25" customHeight="1" x14ac:dyDescent="0.25">
      <c r="A607" s="247"/>
      <c r="BB607" s="364"/>
    </row>
    <row r="608" spans="1:54" ht="14.25" customHeight="1" x14ac:dyDescent="0.25">
      <c r="A608" s="247"/>
      <c r="BB608" s="364"/>
    </row>
    <row r="609" spans="1:54" ht="14.25" customHeight="1" x14ac:dyDescent="0.25">
      <c r="A609" s="247"/>
      <c r="BB609" s="364"/>
    </row>
    <row r="610" spans="1:54" ht="14.25" customHeight="1" x14ac:dyDescent="0.25">
      <c r="A610" s="247"/>
      <c r="BB610" s="364"/>
    </row>
    <row r="611" spans="1:54" ht="14.25" customHeight="1" x14ac:dyDescent="0.25">
      <c r="A611" s="247"/>
      <c r="BB611" s="364"/>
    </row>
    <row r="612" spans="1:54" ht="14.25" customHeight="1" x14ac:dyDescent="0.25">
      <c r="A612" s="247"/>
      <c r="BB612" s="364"/>
    </row>
    <row r="613" spans="1:54" ht="14.25" customHeight="1" x14ac:dyDescent="0.25">
      <c r="A613" s="247"/>
      <c r="BB613" s="364"/>
    </row>
    <row r="614" spans="1:54" ht="14.25" customHeight="1" x14ac:dyDescent="0.25">
      <c r="A614" s="247"/>
      <c r="BB614" s="364"/>
    </row>
    <row r="615" spans="1:54" ht="14.25" customHeight="1" x14ac:dyDescent="0.25">
      <c r="A615" s="247"/>
      <c r="BB615" s="364"/>
    </row>
    <row r="616" spans="1:54" ht="14.25" customHeight="1" x14ac:dyDescent="0.25">
      <c r="A616" s="247"/>
      <c r="BB616" s="364"/>
    </row>
    <row r="617" spans="1:54" ht="14.25" customHeight="1" x14ac:dyDescent="0.25">
      <c r="A617" s="247"/>
      <c r="BB617" s="364"/>
    </row>
    <row r="618" spans="1:54" ht="14.25" customHeight="1" x14ac:dyDescent="0.25">
      <c r="A618" s="247"/>
      <c r="BB618" s="364"/>
    </row>
    <row r="619" spans="1:54" ht="14.25" customHeight="1" x14ac:dyDescent="0.25">
      <c r="A619" s="247"/>
      <c r="BB619" s="364"/>
    </row>
    <row r="620" spans="1:54" ht="14.25" customHeight="1" x14ac:dyDescent="0.25">
      <c r="A620" s="247"/>
      <c r="BB620" s="364"/>
    </row>
    <row r="621" spans="1:54" ht="14.25" customHeight="1" x14ac:dyDescent="0.25">
      <c r="A621" s="247"/>
      <c r="BB621" s="364"/>
    </row>
    <row r="622" spans="1:54" ht="14.25" customHeight="1" x14ac:dyDescent="0.25">
      <c r="A622" s="247"/>
      <c r="BB622" s="364"/>
    </row>
    <row r="623" spans="1:54" ht="14.25" customHeight="1" x14ac:dyDescent="0.25">
      <c r="A623" s="247"/>
      <c r="BB623" s="364"/>
    </row>
    <row r="624" spans="1:54" ht="14.25" customHeight="1" x14ac:dyDescent="0.25">
      <c r="A624" s="247"/>
      <c r="BB624" s="364"/>
    </row>
    <row r="625" spans="1:54" ht="14.25" customHeight="1" x14ac:dyDescent="0.25">
      <c r="A625" s="247"/>
      <c r="BB625" s="364"/>
    </row>
    <row r="626" spans="1:54" ht="14.25" customHeight="1" x14ac:dyDescent="0.25">
      <c r="A626" s="247"/>
      <c r="BB626" s="364"/>
    </row>
    <row r="627" spans="1:54" ht="14.25" customHeight="1" x14ac:dyDescent="0.25">
      <c r="A627" s="247"/>
      <c r="BB627" s="364"/>
    </row>
    <row r="628" spans="1:54" ht="14.25" customHeight="1" x14ac:dyDescent="0.25">
      <c r="A628" s="247"/>
      <c r="BB628" s="364"/>
    </row>
    <row r="629" spans="1:54" ht="14.25" customHeight="1" x14ac:dyDescent="0.25">
      <c r="A629" s="247"/>
      <c r="BB629" s="364"/>
    </row>
    <row r="630" spans="1:54" ht="14.25" customHeight="1" x14ac:dyDescent="0.25">
      <c r="A630" s="247"/>
      <c r="BB630" s="364"/>
    </row>
    <row r="631" spans="1:54" ht="14.25" customHeight="1" x14ac:dyDescent="0.25">
      <c r="A631" s="247"/>
      <c r="BB631" s="364"/>
    </row>
    <row r="632" spans="1:54" ht="14.25" customHeight="1" x14ac:dyDescent="0.25">
      <c r="A632" s="247"/>
      <c r="BB632" s="364"/>
    </row>
    <row r="633" spans="1:54" ht="14.25" customHeight="1" x14ac:dyDescent="0.25">
      <c r="A633" s="247"/>
      <c r="BB633" s="364"/>
    </row>
    <row r="634" spans="1:54" ht="14.25" customHeight="1" x14ac:dyDescent="0.25">
      <c r="A634" s="247"/>
      <c r="BB634" s="364"/>
    </row>
    <row r="635" spans="1:54" ht="14.25" customHeight="1" x14ac:dyDescent="0.25">
      <c r="A635" s="247"/>
      <c r="BB635" s="364"/>
    </row>
    <row r="636" spans="1:54" ht="14.25" customHeight="1" x14ac:dyDescent="0.25">
      <c r="A636" s="247"/>
      <c r="BB636" s="364"/>
    </row>
    <row r="637" spans="1:54" ht="14.25" customHeight="1" x14ac:dyDescent="0.25">
      <c r="A637" s="247"/>
      <c r="BB637" s="364"/>
    </row>
    <row r="638" spans="1:54" ht="14.25" customHeight="1" x14ac:dyDescent="0.25">
      <c r="A638" s="247"/>
      <c r="BB638" s="364"/>
    </row>
    <row r="639" spans="1:54" ht="14.25" customHeight="1" x14ac:dyDescent="0.25">
      <c r="A639" s="247"/>
      <c r="BB639" s="364"/>
    </row>
    <row r="640" spans="1:54" ht="14.25" customHeight="1" x14ac:dyDescent="0.25">
      <c r="A640" s="247"/>
      <c r="BB640" s="364"/>
    </row>
    <row r="641" spans="1:54" ht="14.25" customHeight="1" x14ac:dyDescent="0.25">
      <c r="A641" s="247"/>
      <c r="BB641" s="364"/>
    </row>
    <row r="642" spans="1:54" ht="14.25" customHeight="1" x14ac:dyDescent="0.25">
      <c r="A642" s="247"/>
      <c r="BB642" s="364"/>
    </row>
    <row r="643" spans="1:54" ht="14.25" customHeight="1" x14ac:dyDescent="0.25">
      <c r="A643" s="247"/>
      <c r="BB643" s="364"/>
    </row>
    <row r="644" spans="1:54" ht="14.25" customHeight="1" x14ac:dyDescent="0.25">
      <c r="A644" s="247"/>
      <c r="BB644" s="364"/>
    </row>
    <row r="645" spans="1:54" ht="14.25" customHeight="1" x14ac:dyDescent="0.25">
      <c r="A645" s="247"/>
      <c r="BB645" s="364"/>
    </row>
    <row r="646" spans="1:54" ht="14.25" customHeight="1" x14ac:dyDescent="0.25">
      <c r="A646" s="247"/>
      <c r="BB646" s="364"/>
    </row>
    <row r="647" spans="1:54" ht="14.25" customHeight="1" x14ac:dyDescent="0.25">
      <c r="A647" s="247"/>
      <c r="BB647" s="364"/>
    </row>
    <row r="648" spans="1:54" ht="14.25" customHeight="1" x14ac:dyDescent="0.25">
      <c r="A648" s="247"/>
      <c r="BB648" s="364"/>
    </row>
    <row r="649" spans="1:54" ht="14.25" customHeight="1" x14ac:dyDescent="0.25">
      <c r="A649" s="247"/>
      <c r="BB649" s="364"/>
    </row>
    <row r="650" spans="1:54" ht="14.25" customHeight="1" x14ac:dyDescent="0.25">
      <c r="A650" s="247"/>
      <c r="BB650" s="364"/>
    </row>
    <row r="651" spans="1:54" ht="14.25" customHeight="1" x14ac:dyDescent="0.25">
      <c r="A651" s="247"/>
      <c r="BB651" s="364"/>
    </row>
    <row r="652" spans="1:54" ht="14.25" customHeight="1" x14ac:dyDescent="0.25">
      <c r="A652" s="247"/>
      <c r="BB652" s="364"/>
    </row>
    <row r="653" spans="1:54" ht="14.25" customHeight="1" x14ac:dyDescent="0.25">
      <c r="A653" s="247"/>
      <c r="BB653" s="364"/>
    </row>
    <row r="654" spans="1:54" ht="14.25" customHeight="1" x14ac:dyDescent="0.25">
      <c r="A654" s="247"/>
      <c r="BB654" s="364"/>
    </row>
    <row r="655" spans="1:54" ht="14.25" customHeight="1" x14ac:dyDescent="0.25">
      <c r="A655" s="247"/>
      <c r="BB655" s="364"/>
    </row>
    <row r="656" spans="1:54" ht="14.25" customHeight="1" x14ac:dyDescent="0.25">
      <c r="A656" s="247"/>
      <c r="BB656" s="364"/>
    </row>
    <row r="657" spans="1:54" ht="14.25" customHeight="1" x14ac:dyDescent="0.25">
      <c r="A657" s="247"/>
      <c r="BB657" s="364"/>
    </row>
    <row r="658" spans="1:54" ht="14.25" customHeight="1" x14ac:dyDescent="0.25">
      <c r="A658" s="247"/>
      <c r="BB658" s="364"/>
    </row>
    <row r="659" spans="1:54" ht="14.25" customHeight="1" x14ac:dyDescent="0.25">
      <c r="A659" s="247"/>
      <c r="BB659" s="364"/>
    </row>
    <row r="660" spans="1:54" ht="14.25" customHeight="1" x14ac:dyDescent="0.25">
      <c r="A660" s="247"/>
      <c r="BB660" s="364"/>
    </row>
    <row r="661" spans="1:54" ht="14.25" customHeight="1" x14ac:dyDescent="0.25">
      <c r="A661" s="247"/>
      <c r="BB661" s="364"/>
    </row>
    <row r="662" spans="1:54" ht="14.25" customHeight="1" x14ac:dyDescent="0.25">
      <c r="A662" s="247"/>
      <c r="BB662" s="364"/>
    </row>
    <row r="663" spans="1:54" ht="14.25" customHeight="1" x14ac:dyDescent="0.25">
      <c r="A663" s="247"/>
      <c r="BB663" s="364"/>
    </row>
    <row r="664" spans="1:54" ht="14.25" customHeight="1" x14ac:dyDescent="0.25">
      <c r="A664" s="247"/>
      <c r="BB664" s="364"/>
    </row>
    <row r="665" spans="1:54" ht="14.25" customHeight="1" x14ac:dyDescent="0.25">
      <c r="A665" s="247"/>
      <c r="BB665" s="364"/>
    </row>
    <row r="666" spans="1:54" ht="14.25" customHeight="1" x14ac:dyDescent="0.25">
      <c r="A666" s="247"/>
      <c r="BB666" s="364"/>
    </row>
    <row r="667" spans="1:54" ht="14.25" customHeight="1" x14ac:dyDescent="0.25">
      <c r="A667" s="247"/>
      <c r="BB667" s="364"/>
    </row>
    <row r="668" spans="1:54" ht="14.25" customHeight="1" x14ac:dyDescent="0.25">
      <c r="A668" s="247"/>
      <c r="BB668" s="364"/>
    </row>
    <row r="669" spans="1:54" ht="14.25" customHeight="1" x14ac:dyDescent="0.25">
      <c r="A669" s="247"/>
      <c r="BB669" s="364"/>
    </row>
    <row r="670" spans="1:54" ht="14.25" customHeight="1" x14ac:dyDescent="0.25">
      <c r="A670" s="247"/>
      <c r="BB670" s="364"/>
    </row>
    <row r="671" spans="1:54" ht="14.25" customHeight="1" x14ac:dyDescent="0.25">
      <c r="A671" s="247"/>
      <c r="BB671" s="364"/>
    </row>
    <row r="672" spans="1:54" ht="14.25" customHeight="1" x14ac:dyDescent="0.25">
      <c r="A672" s="247"/>
      <c r="BB672" s="364"/>
    </row>
    <row r="673" spans="1:54" ht="14.25" customHeight="1" x14ac:dyDescent="0.25">
      <c r="A673" s="247"/>
      <c r="BB673" s="364"/>
    </row>
    <row r="674" spans="1:54" ht="14.25" customHeight="1" x14ac:dyDescent="0.25">
      <c r="A674" s="247"/>
      <c r="BB674" s="364"/>
    </row>
    <row r="675" spans="1:54" ht="14.25" customHeight="1" x14ac:dyDescent="0.25">
      <c r="A675" s="247"/>
      <c r="BB675" s="364"/>
    </row>
    <row r="676" spans="1:54" ht="14.25" customHeight="1" x14ac:dyDescent="0.25">
      <c r="A676" s="247"/>
      <c r="BB676" s="364"/>
    </row>
    <row r="677" spans="1:54" ht="14.25" customHeight="1" x14ac:dyDescent="0.25">
      <c r="A677" s="247"/>
      <c r="BB677" s="364"/>
    </row>
    <row r="678" spans="1:54" ht="14.25" customHeight="1" x14ac:dyDescent="0.25">
      <c r="A678" s="247"/>
      <c r="BB678" s="364"/>
    </row>
    <row r="679" spans="1:54" ht="14.25" customHeight="1" x14ac:dyDescent="0.25">
      <c r="A679" s="247"/>
      <c r="BB679" s="364"/>
    </row>
    <row r="680" spans="1:54" ht="14.25" customHeight="1" x14ac:dyDescent="0.25">
      <c r="A680" s="247"/>
      <c r="BB680" s="364"/>
    </row>
    <row r="681" spans="1:54" ht="14.25" customHeight="1" x14ac:dyDescent="0.25">
      <c r="A681" s="247"/>
      <c r="BB681" s="364"/>
    </row>
    <row r="682" spans="1:54" ht="14.25" customHeight="1" x14ac:dyDescent="0.25">
      <c r="A682" s="247"/>
      <c r="BB682" s="364"/>
    </row>
    <row r="683" spans="1:54" ht="14.25" customHeight="1" x14ac:dyDescent="0.25">
      <c r="A683" s="247"/>
      <c r="BB683" s="364"/>
    </row>
    <row r="684" spans="1:54" ht="14.25" customHeight="1" x14ac:dyDescent="0.25">
      <c r="A684" s="247"/>
      <c r="BB684" s="364"/>
    </row>
    <row r="685" spans="1:54" ht="14.25" customHeight="1" x14ac:dyDescent="0.25">
      <c r="A685" s="247"/>
      <c r="BB685" s="364"/>
    </row>
    <row r="686" spans="1:54" ht="14.25" customHeight="1" x14ac:dyDescent="0.25">
      <c r="A686" s="247"/>
      <c r="BB686" s="364"/>
    </row>
    <row r="687" spans="1:54" ht="14.25" customHeight="1" x14ac:dyDescent="0.25">
      <c r="A687" s="247"/>
      <c r="BB687" s="364"/>
    </row>
    <row r="688" spans="1:54" ht="14.25" customHeight="1" x14ac:dyDescent="0.25">
      <c r="A688" s="247"/>
      <c r="BB688" s="364"/>
    </row>
    <row r="689" spans="1:54" ht="14.25" customHeight="1" x14ac:dyDescent="0.25">
      <c r="A689" s="247"/>
      <c r="BB689" s="364"/>
    </row>
    <row r="690" spans="1:54" ht="14.25" customHeight="1" x14ac:dyDescent="0.25">
      <c r="A690" s="247"/>
      <c r="BB690" s="364"/>
    </row>
    <row r="691" spans="1:54" ht="14.25" customHeight="1" x14ac:dyDescent="0.25">
      <c r="A691" s="247"/>
      <c r="BB691" s="364"/>
    </row>
    <row r="692" spans="1:54" ht="14.25" customHeight="1" x14ac:dyDescent="0.25">
      <c r="A692" s="247"/>
      <c r="BB692" s="364"/>
    </row>
    <row r="693" spans="1:54" ht="14.25" customHeight="1" x14ac:dyDescent="0.25">
      <c r="A693" s="247"/>
      <c r="BB693" s="364"/>
    </row>
    <row r="694" spans="1:54" ht="14.25" customHeight="1" x14ac:dyDescent="0.25">
      <c r="A694" s="247"/>
      <c r="BB694" s="364"/>
    </row>
    <row r="695" spans="1:54" ht="14.25" customHeight="1" x14ac:dyDescent="0.25">
      <c r="A695" s="247"/>
      <c r="BB695" s="364"/>
    </row>
    <row r="696" spans="1:54" ht="14.25" customHeight="1" x14ac:dyDescent="0.25">
      <c r="A696" s="247"/>
      <c r="BB696" s="364"/>
    </row>
    <row r="697" spans="1:54" ht="14.25" customHeight="1" x14ac:dyDescent="0.25">
      <c r="A697" s="247"/>
      <c r="BB697" s="364"/>
    </row>
    <row r="698" spans="1:54" ht="14.25" customHeight="1" x14ac:dyDescent="0.25">
      <c r="A698" s="247"/>
      <c r="BB698" s="364"/>
    </row>
    <row r="699" spans="1:54" ht="14.25" customHeight="1" x14ac:dyDescent="0.25">
      <c r="A699" s="247"/>
      <c r="BB699" s="364"/>
    </row>
    <row r="700" spans="1:54" ht="14.25" customHeight="1" x14ac:dyDescent="0.25">
      <c r="A700" s="247"/>
      <c r="BB700" s="364"/>
    </row>
    <row r="701" spans="1:54" ht="14.25" customHeight="1" x14ac:dyDescent="0.25">
      <c r="A701" s="247"/>
      <c r="BB701" s="364"/>
    </row>
    <row r="702" spans="1:54" ht="14.25" customHeight="1" x14ac:dyDescent="0.25">
      <c r="A702" s="247"/>
      <c r="BB702" s="364"/>
    </row>
    <row r="703" spans="1:54" ht="14.25" customHeight="1" x14ac:dyDescent="0.25">
      <c r="A703" s="247"/>
      <c r="BB703" s="364"/>
    </row>
    <row r="704" spans="1:54" ht="14.25" customHeight="1" x14ac:dyDescent="0.25">
      <c r="A704" s="247"/>
      <c r="BB704" s="364"/>
    </row>
    <row r="705" spans="1:54" ht="14.25" customHeight="1" x14ac:dyDescent="0.25">
      <c r="A705" s="247"/>
      <c r="BB705" s="364"/>
    </row>
    <row r="706" spans="1:54" ht="14.25" customHeight="1" x14ac:dyDescent="0.25">
      <c r="A706" s="247"/>
      <c r="BB706" s="364"/>
    </row>
    <row r="707" spans="1:54" ht="14.25" customHeight="1" x14ac:dyDescent="0.25">
      <c r="A707" s="247"/>
      <c r="BB707" s="364"/>
    </row>
    <row r="708" spans="1:54" ht="14.25" customHeight="1" x14ac:dyDescent="0.25">
      <c r="A708" s="247"/>
      <c r="BB708" s="364"/>
    </row>
    <row r="709" spans="1:54" ht="14.25" customHeight="1" x14ac:dyDescent="0.25">
      <c r="A709" s="247"/>
      <c r="BB709" s="364"/>
    </row>
    <row r="710" spans="1:54" ht="14.25" customHeight="1" x14ac:dyDescent="0.25">
      <c r="A710" s="247"/>
      <c r="BB710" s="364"/>
    </row>
    <row r="711" spans="1:54" ht="14.25" customHeight="1" x14ac:dyDescent="0.25">
      <c r="A711" s="247"/>
      <c r="BB711" s="364"/>
    </row>
    <row r="712" spans="1:54" ht="14.25" customHeight="1" x14ac:dyDescent="0.25">
      <c r="A712" s="247"/>
      <c r="BB712" s="364"/>
    </row>
    <row r="713" spans="1:54" ht="14.25" customHeight="1" x14ac:dyDescent="0.25">
      <c r="A713" s="247"/>
      <c r="BB713" s="364"/>
    </row>
    <row r="714" spans="1:54" ht="14.25" customHeight="1" x14ac:dyDescent="0.25">
      <c r="A714" s="247"/>
      <c r="BB714" s="364"/>
    </row>
    <row r="715" spans="1:54" ht="14.25" customHeight="1" x14ac:dyDescent="0.25">
      <c r="A715" s="247"/>
      <c r="BB715" s="364"/>
    </row>
    <row r="716" spans="1:54" ht="14.25" customHeight="1" x14ac:dyDescent="0.25">
      <c r="A716" s="247"/>
      <c r="BB716" s="364"/>
    </row>
    <row r="717" spans="1:54" ht="14.25" customHeight="1" x14ac:dyDescent="0.25">
      <c r="A717" s="247"/>
      <c r="BB717" s="364"/>
    </row>
    <row r="718" spans="1:54" ht="14.25" customHeight="1" x14ac:dyDescent="0.25">
      <c r="A718" s="247"/>
      <c r="BB718" s="364"/>
    </row>
    <row r="719" spans="1:54" ht="14.25" customHeight="1" x14ac:dyDescent="0.25">
      <c r="A719" s="247"/>
      <c r="BB719" s="364"/>
    </row>
    <row r="720" spans="1:54" ht="14.25" customHeight="1" x14ac:dyDescent="0.25">
      <c r="A720" s="247"/>
      <c r="BB720" s="364"/>
    </row>
    <row r="721" spans="1:54" ht="14.25" customHeight="1" x14ac:dyDescent="0.25">
      <c r="A721" s="247"/>
      <c r="BB721" s="364"/>
    </row>
    <row r="722" spans="1:54" ht="14.25" customHeight="1" x14ac:dyDescent="0.25">
      <c r="A722" s="247"/>
      <c r="BB722" s="364"/>
    </row>
    <row r="723" spans="1:54" ht="14.25" customHeight="1" x14ac:dyDescent="0.25">
      <c r="A723" s="247"/>
      <c r="BB723" s="364"/>
    </row>
    <row r="724" spans="1:54" ht="14.25" customHeight="1" x14ac:dyDescent="0.25">
      <c r="A724" s="247"/>
      <c r="BB724" s="364"/>
    </row>
    <row r="725" spans="1:54" ht="14.25" customHeight="1" x14ac:dyDescent="0.25">
      <c r="A725" s="247"/>
      <c r="BB725" s="364"/>
    </row>
    <row r="726" spans="1:54" ht="14.25" customHeight="1" x14ac:dyDescent="0.25">
      <c r="A726" s="247"/>
      <c r="BB726" s="364"/>
    </row>
    <row r="727" spans="1:54" ht="14.25" customHeight="1" x14ac:dyDescent="0.25">
      <c r="A727" s="247"/>
      <c r="BB727" s="364"/>
    </row>
    <row r="728" spans="1:54" ht="14.25" customHeight="1" x14ac:dyDescent="0.25">
      <c r="A728" s="247"/>
      <c r="BB728" s="364"/>
    </row>
    <row r="729" spans="1:54" ht="14.25" customHeight="1" x14ac:dyDescent="0.25">
      <c r="A729" s="247"/>
      <c r="BB729" s="364"/>
    </row>
    <row r="730" spans="1:54" ht="14.25" customHeight="1" x14ac:dyDescent="0.25">
      <c r="A730" s="247"/>
      <c r="BB730" s="364"/>
    </row>
    <row r="731" spans="1:54" ht="14.25" customHeight="1" x14ac:dyDescent="0.25">
      <c r="A731" s="247"/>
      <c r="BB731" s="364"/>
    </row>
    <row r="732" spans="1:54" ht="14.25" customHeight="1" x14ac:dyDescent="0.25">
      <c r="A732" s="247"/>
      <c r="BB732" s="364"/>
    </row>
    <row r="733" spans="1:54" ht="14.25" customHeight="1" x14ac:dyDescent="0.25">
      <c r="A733" s="247"/>
      <c r="BB733" s="364"/>
    </row>
    <row r="734" spans="1:54" ht="14.25" customHeight="1" x14ac:dyDescent="0.25">
      <c r="A734" s="247"/>
      <c r="BB734" s="364"/>
    </row>
    <row r="735" spans="1:54" ht="14.25" customHeight="1" x14ac:dyDescent="0.25">
      <c r="A735" s="247"/>
      <c r="BB735" s="364"/>
    </row>
    <row r="736" spans="1:54" ht="14.25" customHeight="1" x14ac:dyDescent="0.25">
      <c r="A736" s="247"/>
      <c r="BB736" s="364"/>
    </row>
    <row r="737" spans="1:54" ht="14.25" customHeight="1" x14ac:dyDescent="0.25">
      <c r="A737" s="247"/>
      <c r="BB737" s="364"/>
    </row>
    <row r="738" spans="1:54" ht="14.25" customHeight="1" x14ac:dyDescent="0.25">
      <c r="A738" s="247"/>
      <c r="BB738" s="364"/>
    </row>
    <row r="739" spans="1:54" ht="14.25" customHeight="1" x14ac:dyDescent="0.25">
      <c r="A739" s="247"/>
      <c r="BB739" s="364"/>
    </row>
    <row r="740" spans="1:54" ht="14.25" customHeight="1" x14ac:dyDescent="0.25">
      <c r="A740" s="247"/>
      <c r="BB740" s="364"/>
    </row>
    <row r="741" spans="1:54" ht="14.25" customHeight="1" x14ac:dyDescent="0.25">
      <c r="A741" s="247"/>
      <c r="BB741" s="364"/>
    </row>
    <row r="742" spans="1:54" ht="14.25" customHeight="1" x14ac:dyDescent="0.25">
      <c r="A742" s="247"/>
      <c r="BB742" s="364"/>
    </row>
    <row r="743" spans="1:54" ht="14.25" customHeight="1" x14ac:dyDescent="0.25">
      <c r="A743" s="247"/>
      <c r="BB743" s="364"/>
    </row>
    <row r="744" spans="1:54" ht="14.25" customHeight="1" x14ac:dyDescent="0.25">
      <c r="A744" s="247"/>
      <c r="BB744" s="364"/>
    </row>
    <row r="745" spans="1:54" ht="14.25" customHeight="1" x14ac:dyDescent="0.25">
      <c r="A745" s="247"/>
      <c r="BB745" s="364"/>
    </row>
    <row r="746" spans="1:54" ht="14.25" customHeight="1" x14ac:dyDescent="0.25">
      <c r="A746" s="247"/>
      <c r="BB746" s="364"/>
    </row>
    <row r="747" spans="1:54" ht="14.25" customHeight="1" x14ac:dyDescent="0.25">
      <c r="A747" s="247"/>
      <c r="BB747" s="364"/>
    </row>
    <row r="748" spans="1:54" ht="14.25" customHeight="1" x14ac:dyDescent="0.25">
      <c r="A748" s="247"/>
      <c r="BB748" s="364"/>
    </row>
    <row r="749" spans="1:54" ht="14.25" customHeight="1" x14ac:dyDescent="0.25">
      <c r="A749" s="247"/>
      <c r="BB749" s="364"/>
    </row>
    <row r="750" spans="1:54" ht="14.25" customHeight="1" x14ac:dyDescent="0.25">
      <c r="A750" s="247"/>
      <c r="BB750" s="364"/>
    </row>
    <row r="751" spans="1:54" ht="14.25" customHeight="1" x14ac:dyDescent="0.25">
      <c r="A751" s="247"/>
      <c r="BB751" s="364"/>
    </row>
    <row r="752" spans="1:54" ht="14.25" customHeight="1" x14ac:dyDescent="0.25">
      <c r="A752" s="247"/>
      <c r="BB752" s="364"/>
    </row>
    <row r="753" spans="1:54" ht="14.25" customHeight="1" x14ac:dyDescent="0.25">
      <c r="A753" s="247"/>
      <c r="BB753" s="364"/>
    </row>
    <row r="754" spans="1:54" ht="14.25" customHeight="1" x14ac:dyDescent="0.25">
      <c r="A754" s="247"/>
      <c r="BB754" s="364"/>
    </row>
    <row r="755" spans="1:54" ht="14.25" customHeight="1" x14ac:dyDescent="0.25">
      <c r="A755" s="247"/>
      <c r="BB755" s="364"/>
    </row>
    <row r="756" spans="1:54" ht="14.25" customHeight="1" x14ac:dyDescent="0.25">
      <c r="A756" s="247"/>
      <c r="BB756" s="364"/>
    </row>
    <row r="757" spans="1:54" ht="14.25" customHeight="1" x14ac:dyDescent="0.25">
      <c r="A757" s="247"/>
      <c r="BB757" s="364"/>
    </row>
    <row r="758" spans="1:54" ht="14.25" customHeight="1" x14ac:dyDescent="0.25">
      <c r="A758" s="247"/>
      <c r="BB758" s="364"/>
    </row>
    <row r="759" spans="1:54" ht="14.25" customHeight="1" x14ac:dyDescent="0.25">
      <c r="A759" s="247"/>
      <c r="BB759" s="364"/>
    </row>
    <row r="760" spans="1:54" ht="14.25" customHeight="1" x14ac:dyDescent="0.25">
      <c r="A760" s="247"/>
      <c r="BB760" s="364"/>
    </row>
    <row r="761" spans="1:54" ht="14.25" customHeight="1" x14ac:dyDescent="0.25">
      <c r="A761" s="247"/>
      <c r="BB761" s="364"/>
    </row>
    <row r="762" spans="1:54" ht="14.25" customHeight="1" x14ac:dyDescent="0.25">
      <c r="A762" s="247"/>
      <c r="BB762" s="364"/>
    </row>
    <row r="763" spans="1:54" ht="14.25" customHeight="1" x14ac:dyDescent="0.25">
      <c r="A763" s="247"/>
      <c r="BB763" s="364"/>
    </row>
    <row r="764" spans="1:54" ht="14.25" customHeight="1" x14ac:dyDescent="0.25">
      <c r="A764" s="247"/>
      <c r="BB764" s="364"/>
    </row>
    <row r="765" spans="1:54" ht="14.25" customHeight="1" x14ac:dyDescent="0.25">
      <c r="A765" s="247"/>
      <c r="BB765" s="364"/>
    </row>
    <row r="766" spans="1:54" ht="14.25" customHeight="1" x14ac:dyDescent="0.25">
      <c r="A766" s="247"/>
      <c r="BB766" s="364"/>
    </row>
    <row r="767" spans="1:54" ht="14.25" customHeight="1" x14ac:dyDescent="0.25">
      <c r="A767" s="247"/>
      <c r="BB767" s="364"/>
    </row>
    <row r="768" spans="1:54" ht="14.25" customHeight="1" x14ac:dyDescent="0.25">
      <c r="A768" s="247"/>
      <c r="BB768" s="364"/>
    </row>
    <row r="769" spans="1:54" ht="14.25" customHeight="1" x14ac:dyDescent="0.25">
      <c r="A769" s="247"/>
      <c r="BB769" s="364"/>
    </row>
    <row r="770" spans="1:54" ht="14.25" customHeight="1" x14ac:dyDescent="0.25">
      <c r="A770" s="247"/>
      <c r="BB770" s="364"/>
    </row>
    <row r="771" spans="1:54" ht="14.25" customHeight="1" x14ac:dyDescent="0.25">
      <c r="A771" s="247"/>
      <c r="BB771" s="364"/>
    </row>
    <row r="772" spans="1:54" ht="14.25" customHeight="1" x14ac:dyDescent="0.25">
      <c r="A772" s="247"/>
      <c r="BB772" s="364"/>
    </row>
    <row r="773" spans="1:54" ht="14.25" customHeight="1" x14ac:dyDescent="0.25">
      <c r="A773" s="247"/>
      <c r="BB773" s="364"/>
    </row>
    <row r="774" spans="1:54" ht="14.25" customHeight="1" x14ac:dyDescent="0.25">
      <c r="A774" s="247"/>
      <c r="BB774" s="364"/>
    </row>
    <row r="775" spans="1:54" ht="14.25" customHeight="1" x14ac:dyDescent="0.25">
      <c r="A775" s="247"/>
      <c r="BB775" s="364"/>
    </row>
    <row r="776" spans="1:54" ht="14.25" customHeight="1" x14ac:dyDescent="0.25">
      <c r="A776" s="247"/>
      <c r="BB776" s="364"/>
    </row>
    <row r="777" spans="1:54" ht="14.25" customHeight="1" x14ac:dyDescent="0.25">
      <c r="A777" s="247"/>
      <c r="BB777" s="364"/>
    </row>
    <row r="778" spans="1:54" ht="14.25" customHeight="1" x14ac:dyDescent="0.25">
      <c r="A778" s="247"/>
      <c r="BB778" s="364"/>
    </row>
    <row r="779" spans="1:54" ht="14.25" customHeight="1" x14ac:dyDescent="0.25">
      <c r="A779" s="247"/>
      <c r="BB779" s="364"/>
    </row>
    <row r="780" spans="1:54" ht="14.25" customHeight="1" x14ac:dyDescent="0.25">
      <c r="A780" s="247"/>
      <c r="BB780" s="364"/>
    </row>
    <row r="781" spans="1:54" ht="14.25" customHeight="1" x14ac:dyDescent="0.25">
      <c r="A781" s="247"/>
      <c r="BB781" s="364"/>
    </row>
    <row r="782" spans="1:54" ht="14.25" customHeight="1" x14ac:dyDescent="0.25">
      <c r="A782" s="247"/>
      <c r="BB782" s="364"/>
    </row>
    <row r="783" spans="1:54" ht="14.25" customHeight="1" x14ac:dyDescent="0.25">
      <c r="A783" s="247"/>
      <c r="BB783" s="364"/>
    </row>
    <row r="784" spans="1:54" ht="14.25" customHeight="1" x14ac:dyDescent="0.25">
      <c r="A784" s="247"/>
      <c r="BB784" s="364"/>
    </row>
    <row r="785" spans="1:54" ht="14.25" customHeight="1" x14ac:dyDescent="0.25">
      <c r="A785" s="247"/>
      <c r="BB785" s="364"/>
    </row>
    <row r="786" spans="1:54" ht="14.25" customHeight="1" x14ac:dyDescent="0.25">
      <c r="A786" s="247"/>
      <c r="BB786" s="364"/>
    </row>
    <row r="787" spans="1:54" ht="14.25" customHeight="1" x14ac:dyDescent="0.25">
      <c r="A787" s="247"/>
      <c r="BB787" s="364"/>
    </row>
    <row r="788" spans="1:54" ht="14.25" customHeight="1" x14ac:dyDescent="0.25">
      <c r="A788" s="247"/>
      <c r="BB788" s="364"/>
    </row>
    <row r="789" spans="1:54" ht="14.25" customHeight="1" x14ac:dyDescent="0.25">
      <c r="A789" s="247"/>
      <c r="BB789" s="364"/>
    </row>
    <row r="790" spans="1:54" ht="14.25" customHeight="1" x14ac:dyDescent="0.25">
      <c r="A790" s="247"/>
      <c r="BB790" s="364"/>
    </row>
    <row r="791" spans="1:54" ht="14.25" customHeight="1" x14ac:dyDescent="0.25">
      <c r="A791" s="247"/>
      <c r="BB791" s="364"/>
    </row>
    <row r="792" spans="1:54" ht="14.25" customHeight="1" x14ac:dyDescent="0.25">
      <c r="A792" s="247"/>
      <c r="BB792" s="364"/>
    </row>
    <row r="793" spans="1:54" ht="14.25" customHeight="1" x14ac:dyDescent="0.25">
      <c r="A793" s="247"/>
      <c r="BB793" s="364"/>
    </row>
    <row r="794" spans="1:54" ht="14.25" customHeight="1" x14ac:dyDescent="0.25">
      <c r="A794" s="247"/>
      <c r="BB794" s="364"/>
    </row>
    <row r="795" spans="1:54" ht="14.25" customHeight="1" x14ac:dyDescent="0.25">
      <c r="A795" s="247"/>
      <c r="BB795" s="364"/>
    </row>
    <row r="796" spans="1:54" ht="14.25" customHeight="1" x14ac:dyDescent="0.25">
      <c r="A796" s="247"/>
      <c r="BB796" s="364"/>
    </row>
    <row r="797" spans="1:54" ht="14.25" customHeight="1" x14ac:dyDescent="0.25">
      <c r="A797" s="247"/>
      <c r="BB797" s="364"/>
    </row>
    <row r="798" spans="1:54" ht="14.25" customHeight="1" x14ac:dyDescent="0.25">
      <c r="A798" s="247"/>
      <c r="BB798" s="364"/>
    </row>
    <row r="799" spans="1:54" ht="14.25" customHeight="1" x14ac:dyDescent="0.25">
      <c r="A799" s="247"/>
      <c r="BB799" s="364"/>
    </row>
    <row r="800" spans="1:54" ht="14.25" customHeight="1" x14ac:dyDescent="0.25">
      <c r="A800" s="247"/>
      <c r="BB800" s="364"/>
    </row>
    <row r="801" spans="1:54" ht="14.25" customHeight="1" x14ac:dyDescent="0.25">
      <c r="A801" s="247"/>
      <c r="BB801" s="364"/>
    </row>
    <row r="802" spans="1:54" ht="14.25" customHeight="1" x14ac:dyDescent="0.25">
      <c r="A802" s="247"/>
      <c r="BB802" s="364"/>
    </row>
    <row r="803" spans="1:54" ht="14.25" customHeight="1" x14ac:dyDescent="0.25">
      <c r="A803" s="247"/>
      <c r="BB803" s="364"/>
    </row>
    <row r="804" spans="1:54" ht="14.25" customHeight="1" x14ac:dyDescent="0.25">
      <c r="A804" s="247"/>
      <c r="BB804" s="364"/>
    </row>
    <row r="805" spans="1:54" ht="14.25" customHeight="1" x14ac:dyDescent="0.25">
      <c r="A805" s="247"/>
      <c r="BB805" s="364"/>
    </row>
    <row r="806" spans="1:54" ht="14.25" customHeight="1" x14ac:dyDescent="0.25">
      <c r="A806" s="247"/>
      <c r="BB806" s="364"/>
    </row>
    <row r="807" spans="1:54" ht="14.25" customHeight="1" x14ac:dyDescent="0.25">
      <c r="A807" s="247"/>
      <c r="BB807" s="364"/>
    </row>
    <row r="808" spans="1:54" ht="14.25" customHeight="1" x14ac:dyDescent="0.25">
      <c r="A808" s="247"/>
      <c r="BB808" s="364"/>
    </row>
    <row r="809" spans="1:54" ht="14.25" customHeight="1" x14ac:dyDescent="0.25">
      <c r="A809" s="247"/>
      <c r="BB809" s="364"/>
    </row>
    <row r="810" spans="1:54" ht="14.25" customHeight="1" x14ac:dyDescent="0.25">
      <c r="A810" s="247"/>
      <c r="BB810" s="364"/>
    </row>
    <row r="811" spans="1:54" ht="14.25" customHeight="1" x14ac:dyDescent="0.25">
      <c r="A811" s="247"/>
      <c r="BB811" s="364"/>
    </row>
    <row r="812" spans="1:54" ht="14.25" customHeight="1" x14ac:dyDescent="0.25">
      <c r="A812" s="247"/>
      <c r="BB812" s="364"/>
    </row>
    <row r="813" spans="1:54" ht="14.25" customHeight="1" x14ac:dyDescent="0.25">
      <c r="A813" s="247"/>
      <c r="BB813" s="364"/>
    </row>
    <row r="814" spans="1:54" ht="14.25" customHeight="1" x14ac:dyDescent="0.25">
      <c r="A814" s="247"/>
      <c r="BB814" s="364"/>
    </row>
    <row r="815" spans="1:54" ht="14.25" customHeight="1" x14ac:dyDescent="0.25">
      <c r="A815" s="247"/>
      <c r="BB815" s="364"/>
    </row>
    <row r="816" spans="1:54" ht="14.25" customHeight="1" x14ac:dyDescent="0.25">
      <c r="A816" s="247"/>
      <c r="BB816" s="364"/>
    </row>
    <row r="817" spans="1:54" ht="14.25" customHeight="1" x14ac:dyDescent="0.25">
      <c r="A817" s="247"/>
      <c r="BB817" s="364"/>
    </row>
    <row r="818" spans="1:54" ht="14.25" customHeight="1" x14ac:dyDescent="0.25">
      <c r="A818" s="247"/>
      <c r="BB818" s="364"/>
    </row>
    <row r="819" spans="1:54" ht="14.25" customHeight="1" x14ac:dyDescent="0.25">
      <c r="A819" s="247"/>
      <c r="BB819" s="364"/>
    </row>
    <row r="820" spans="1:54" ht="14.25" customHeight="1" x14ac:dyDescent="0.25">
      <c r="A820" s="247"/>
      <c r="BB820" s="364"/>
    </row>
    <row r="821" spans="1:54" ht="14.25" customHeight="1" x14ac:dyDescent="0.25">
      <c r="A821" s="247"/>
      <c r="BB821" s="364"/>
    </row>
    <row r="822" spans="1:54" ht="14.25" customHeight="1" x14ac:dyDescent="0.25">
      <c r="A822" s="247"/>
      <c r="BB822" s="364"/>
    </row>
    <row r="823" spans="1:54" ht="14.25" customHeight="1" x14ac:dyDescent="0.25">
      <c r="A823" s="247"/>
      <c r="BB823" s="364"/>
    </row>
    <row r="824" spans="1:54" ht="14.25" customHeight="1" x14ac:dyDescent="0.25">
      <c r="A824" s="247"/>
      <c r="BB824" s="364"/>
    </row>
    <row r="825" spans="1:54" ht="14.25" customHeight="1" x14ac:dyDescent="0.25">
      <c r="A825" s="247"/>
      <c r="BB825" s="364"/>
    </row>
    <row r="826" spans="1:54" ht="14.25" customHeight="1" x14ac:dyDescent="0.25">
      <c r="A826" s="247"/>
      <c r="BB826" s="364"/>
    </row>
    <row r="827" spans="1:54" ht="14.25" customHeight="1" x14ac:dyDescent="0.25">
      <c r="A827" s="247"/>
      <c r="BB827" s="364"/>
    </row>
    <row r="828" spans="1:54" ht="14.25" customHeight="1" x14ac:dyDescent="0.25">
      <c r="A828" s="247"/>
      <c r="BB828" s="364"/>
    </row>
    <row r="829" spans="1:54" ht="14.25" customHeight="1" x14ac:dyDescent="0.25">
      <c r="A829" s="247"/>
      <c r="BB829" s="364"/>
    </row>
    <row r="830" spans="1:54" ht="14.25" customHeight="1" x14ac:dyDescent="0.25">
      <c r="A830" s="247"/>
      <c r="BB830" s="364"/>
    </row>
    <row r="831" spans="1:54" ht="14.25" customHeight="1" x14ac:dyDescent="0.25">
      <c r="A831" s="247"/>
      <c r="BB831" s="364"/>
    </row>
    <row r="832" spans="1:54" ht="14.25" customHeight="1" x14ac:dyDescent="0.25">
      <c r="A832" s="247"/>
      <c r="BB832" s="364"/>
    </row>
    <row r="833" spans="1:54" ht="14.25" customHeight="1" x14ac:dyDescent="0.25">
      <c r="A833" s="247"/>
      <c r="BB833" s="364"/>
    </row>
    <row r="834" spans="1:54" ht="14.25" customHeight="1" x14ac:dyDescent="0.25">
      <c r="A834" s="247"/>
      <c r="BB834" s="364"/>
    </row>
    <row r="835" spans="1:54" ht="14.25" customHeight="1" x14ac:dyDescent="0.25">
      <c r="A835" s="247"/>
      <c r="BB835" s="364"/>
    </row>
    <row r="836" spans="1:54" ht="14.25" customHeight="1" x14ac:dyDescent="0.25">
      <c r="A836" s="247"/>
      <c r="BB836" s="364"/>
    </row>
    <row r="837" spans="1:54" ht="14.25" customHeight="1" x14ac:dyDescent="0.25">
      <c r="A837" s="247"/>
      <c r="BB837" s="364"/>
    </row>
    <row r="838" spans="1:54" ht="14.25" customHeight="1" x14ac:dyDescent="0.25">
      <c r="A838" s="247"/>
      <c r="BB838" s="364"/>
    </row>
    <row r="839" spans="1:54" ht="14.25" customHeight="1" x14ac:dyDescent="0.25">
      <c r="A839" s="247"/>
      <c r="BB839" s="364"/>
    </row>
    <row r="840" spans="1:54" ht="14.25" customHeight="1" x14ac:dyDescent="0.25">
      <c r="A840" s="247"/>
      <c r="BB840" s="364"/>
    </row>
    <row r="841" spans="1:54" ht="14.25" customHeight="1" x14ac:dyDescent="0.25">
      <c r="A841" s="247"/>
      <c r="BB841" s="364"/>
    </row>
    <row r="842" spans="1:54" ht="14.25" customHeight="1" x14ac:dyDescent="0.25">
      <c r="A842" s="247"/>
      <c r="BB842" s="364"/>
    </row>
    <row r="843" spans="1:54" ht="14.25" customHeight="1" x14ac:dyDescent="0.25">
      <c r="A843" s="247"/>
      <c r="BB843" s="364"/>
    </row>
    <row r="844" spans="1:54" ht="14.25" customHeight="1" x14ac:dyDescent="0.25">
      <c r="A844" s="247"/>
      <c r="BB844" s="364"/>
    </row>
    <row r="845" spans="1:54" ht="14.25" customHeight="1" x14ac:dyDescent="0.25">
      <c r="A845" s="247"/>
      <c r="BB845" s="364"/>
    </row>
    <row r="846" spans="1:54" ht="14.25" customHeight="1" x14ac:dyDescent="0.25">
      <c r="A846" s="247"/>
      <c r="BB846" s="364"/>
    </row>
    <row r="847" spans="1:54" ht="14.25" customHeight="1" x14ac:dyDescent="0.25">
      <c r="A847" s="247"/>
      <c r="BB847" s="364"/>
    </row>
    <row r="848" spans="1:54" ht="14.25" customHeight="1" x14ac:dyDescent="0.25">
      <c r="A848" s="247"/>
      <c r="BB848" s="364"/>
    </row>
    <row r="849" spans="1:54" ht="14.25" customHeight="1" x14ac:dyDescent="0.25">
      <c r="A849" s="247"/>
      <c r="BB849" s="364"/>
    </row>
    <row r="850" spans="1:54" ht="14.25" customHeight="1" x14ac:dyDescent="0.25">
      <c r="A850" s="247"/>
      <c r="BB850" s="364"/>
    </row>
    <row r="851" spans="1:54" ht="14.25" customHeight="1" x14ac:dyDescent="0.25">
      <c r="A851" s="247"/>
      <c r="BB851" s="364"/>
    </row>
    <row r="852" spans="1:54" ht="14.25" customHeight="1" x14ac:dyDescent="0.25">
      <c r="A852" s="247"/>
      <c r="BB852" s="364"/>
    </row>
    <row r="853" spans="1:54" ht="14.25" customHeight="1" x14ac:dyDescent="0.25">
      <c r="A853" s="247"/>
      <c r="BB853" s="364"/>
    </row>
    <row r="854" spans="1:54" ht="14.25" customHeight="1" x14ac:dyDescent="0.25">
      <c r="A854" s="247"/>
      <c r="BB854" s="364"/>
    </row>
    <row r="855" spans="1:54" ht="14.25" customHeight="1" x14ac:dyDescent="0.25">
      <c r="A855" s="247"/>
      <c r="BB855" s="364"/>
    </row>
    <row r="856" spans="1:54" ht="14.25" customHeight="1" x14ac:dyDescent="0.25">
      <c r="A856" s="247"/>
      <c r="BB856" s="364"/>
    </row>
    <row r="857" spans="1:54" ht="14.25" customHeight="1" x14ac:dyDescent="0.25">
      <c r="A857" s="247"/>
      <c r="BB857" s="364"/>
    </row>
    <row r="858" spans="1:54" ht="14.25" customHeight="1" x14ac:dyDescent="0.25">
      <c r="A858" s="247"/>
      <c r="BB858" s="364"/>
    </row>
    <row r="859" spans="1:54" ht="14.25" customHeight="1" x14ac:dyDescent="0.25">
      <c r="A859" s="247"/>
      <c r="BB859" s="364"/>
    </row>
    <row r="860" spans="1:54" ht="14.25" customHeight="1" x14ac:dyDescent="0.25">
      <c r="A860" s="247"/>
      <c r="BB860" s="364"/>
    </row>
    <row r="861" spans="1:54" ht="14.25" customHeight="1" x14ac:dyDescent="0.25">
      <c r="A861" s="247"/>
      <c r="BB861" s="364"/>
    </row>
    <row r="862" spans="1:54" ht="14.25" customHeight="1" x14ac:dyDescent="0.25">
      <c r="A862" s="247"/>
      <c r="BB862" s="364"/>
    </row>
    <row r="863" spans="1:54" ht="14.25" customHeight="1" x14ac:dyDescent="0.25">
      <c r="A863" s="247"/>
      <c r="BB863" s="364"/>
    </row>
    <row r="864" spans="1:54" ht="14.25" customHeight="1" x14ac:dyDescent="0.25">
      <c r="A864" s="247"/>
      <c r="BB864" s="364"/>
    </row>
    <row r="865" spans="1:54" ht="14.25" customHeight="1" x14ac:dyDescent="0.25">
      <c r="A865" s="247"/>
      <c r="BB865" s="364"/>
    </row>
    <row r="866" spans="1:54" ht="14.25" customHeight="1" x14ac:dyDescent="0.25">
      <c r="A866" s="247"/>
      <c r="BB866" s="364"/>
    </row>
    <row r="867" spans="1:54" ht="14.25" customHeight="1" x14ac:dyDescent="0.25">
      <c r="A867" s="247"/>
      <c r="BB867" s="364"/>
    </row>
    <row r="868" spans="1:54" ht="14.25" customHeight="1" x14ac:dyDescent="0.25">
      <c r="A868" s="247"/>
      <c r="BB868" s="364"/>
    </row>
    <row r="869" spans="1:54" ht="14.25" customHeight="1" x14ac:dyDescent="0.25">
      <c r="A869" s="247"/>
      <c r="BB869" s="364"/>
    </row>
    <row r="870" spans="1:54" ht="14.25" customHeight="1" x14ac:dyDescent="0.25">
      <c r="A870" s="247"/>
      <c r="BB870" s="364"/>
    </row>
    <row r="871" spans="1:54" ht="14.25" customHeight="1" x14ac:dyDescent="0.25">
      <c r="A871" s="247"/>
      <c r="BB871" s="364"/>
    </row>
    <row r="872" spans="1:54" ht="14.25" customHeight="1" x14ac:dyDescent="0.25">
      <c r="A872" s="247"/>
      <c r="BB872" s="364"/>
    </row>
    <row r="873" spans="1:54" ht="14.25" customHeight="1" x14ac:dyDescent="0.25">
      <c r="A873" s="247"/>
      <c r="BB873" s="364"/>
    </row>
    <row r="874" spans="1:54" ht="14.25" customHeight="1" x14ac:dyDescent="0.25">
      <c r="A874" s="247"/>
      <c r="BB874" s="364"/>
    </row>
    <row r="875" spans="1:54" ht="14.25" customHeight="1" x14ac:dyDescent="0.25">
      <c r="A875" s="247"/>
      <c r="BB875" s="364"/>
    </row>
    <row r="876" spans="1:54" ht="14.25" customHeight="1" x14ac:dyDescent="0.25">
      <c r="A876" s="247"/>
      <c r="BB876" s="364"/>
    </row>
    <row r="877" spans="1:54" ht="14.25" customHeight="1" x14ac:dyDescent="0.25">
      <c r="A877" s="247"/>
      <c r="BB877" s="364"/>
    </row>
    <row r="878" spans="1:54" ht="14.25" customHeight="1" x14ac:dyDescent="0.25">
      <c r="A878" s="247"/>
      <c r="BB878" s="364"/>
    </row>
    <row r="879" spans="1:54" ht="14.25" customHeight="1" x14ac:dyDescent="0.25">
      <c r="A879" s="247"/>
      <c r="BB879" s="364"/>
    </row>
    <row r="880" spans="1:54" ht="14.25" customHeight="1" x14ac:dyDescent="0.25">
      <c r="A880" s="247"/>
      <c r="BB880" s="364"/>
    </row>
    <row r="881" spans="1:54" ht="14.25" customHeight="1" x14ac:dyDescent="0.25">
      <c r="A881" s="247"/>
      <c r="BB881" s="364"/>
    </row>
    <row r="882" spans="1:54" ht="14.25" customHeight="1" x14ac:dyDescent="0.25">
      <c r="A882" s="247"/>
      <c r="BB882" s="364"/>
    </row>
    <row r="883" spans="1:54" ht="14.25" customHeight="1" x14ac:dyDescent="0.25">
      <c r="A883" s="247"/>
      <c r="BB883" s="364"/>
    </row>
    <row r="884" spans="1:54" ht="14.25" customHeight="1" x14ac:dyDescent="0.25">
      <c r="A884" s="247"/>
      <c r="BB884" s="364"/>
    </row>
    <row r="885" spans="1:54" ht="14.25" customHeight="1" x14ac:dyDescent="0.25">
      <c r="A885" s="247"/>
      <c r="BB885" s="364"/>
    </row>
    <row r="886" spans="1:54" ht="14.25" customHeight="1" x14ac:dyDescent="0.25">
      <c r="A886" s="247"/>
      <c r="BB886" s="364"/>
    </row>
    <row r="887" spans="1:54" ht="14.25" customHeight="1" x14ac:dyDescent="0.25">
      <c r="A887" s="247"/>
      <c r="BB887" s="364"/>
    </row>
    <row r="888" spans="1:54" ht="14.25" customHeight="1" x14ac:dyDescent="0.25">
      <c r="A888" s="247"/>
      <c r="BB888" s="364"/>
    </row>
    <row r="889" spans="1:54" ht="14.25" customHeight="1" x14ac:dyDescent="0.25">
      <c r="A889" s="247"/>
      <c r="BB889" s="364"/>
    </row>
    <row r="890" spans="1:54" ht="14.25" customHeight="1" x14ac:dyDescent="0.25">
      <c r="A890" s="247"/>
      <c r="BB890" s="364"/>
    </row>
    <row r="891" spans="1:54" ht="14.25" customHeight="1" x14ac:dyDescent="0.25">
      <c r="A891" s="247"/>
      <c r="BB891" s="364"/>
    </row>
    <row r="892" spans="1:54" ht="14.25" customHeight="1" x14ac:dyDescent="0.25">
      <c r="A892" s="247"/>
      <c r="BB892" s="364"/>
    </row>
    <row r="893" spans="1:54" ht="14.25" customHeight="1" x14ac:dyDescent="0.25">
      <c r="A893" s="247"/>
      <c r="BB893" s="364"/>
    </row>
    <row r="894" spans="1:54" ht="14.25" customHeight="1" x14ac:dyDescent="0.25">
      <c r="A894" s="247"/>
      <c r="BB894" s="364"/>
    </row>
    <row r="895" spans="1:54" ht="14.25" customHeight="1" x14ac:dyDescent="0.25">
      <c r="A895" s="247"/>
      <c r="BB895" s="364"/>
    </row>
    <row r="896" spans="1:54" ht="14.25" customHeight="1" x14ac:dyDescent="0.25">
      <c r="A896" s="247"/>
      <c r="BB896" s="364"/>
    </row>
    <row r="897" spans="1:54" ht="14.25" customHeight="1" x14ac:dyDescent="0.25">
      <c r="A897" s="247"/>
      <c r="BB897" s="364"/>
    </row>
    <row r="898" spans="1:54" ht="14.25" customHeight="1" x14ac:dyDescent="0.25">
      <c r="A898" s="247"/>
      <c r="BB898" s="364"/>
    </row>
    <row r="899" spans="1:54" ht="14.25" customHeight="1" x14ac:dyDescent="0.25">
      <c r="A899" s="247"/>
      <c r="BB899" s="364"/>
    </row>
    <row r="900" spans="1:54" ht="14.25" customHeight="1" x14ac:dyDescent="0.25">
      <c r="A900" s="247"/>
      <c r="BB900" s="364"/>
    </row>
    <row r="901" spans="1:54" ht="14.25" customHeight="1" x14ac:dyDescent="0.25">
      <c r="A901" s="247"/>
      <c r="BB901" s="364"/>
    </row>
    <row r="902" spans="1:54" ht="14.25" customHeight="1" x14ac:dyDescent="0.25">
      <c r="A902" s="247"/>
      <c r="BB902" s="364"/>
    </row>
    <row r="903" spans="1:54" ht="14.25" customHeight="1" x14ac:dyDescent="0.25">
      <c r="A903" s="247"/>
      <c r="BB903" s="364"/>
    </row>
    <row r="904" spans="1:54" ht="14.25" customHeight="1" x14ac:dyDescent="0.25">
      <c r="A904" s="247"/>
      <c r="BB904" s="364"/>
    </row>
    <row r="905" spans="1:54" ht="14.25" customHeight="1" x14ac:dyDescent="0.25">
      <c r="A905" s="247"/>
      <c r="BB905" s="364"/>
    </row>
    <row r="906" spans="1:54" ht="14.25" customHeight="1" x14ac:dyDescent="0.25">
      <c r="A906" s="247"/>
      <c r="BB906" s="364"/>
    </row>
    <row r="907" spans="1:54" ht="14.25" customHeight="1" x14ac:dyDescent="0.25">
      <c r="A907" s="247"/>
      <c r="BB907" s="364"/>
    </row>
    <row r="908" spans="1:54" ht="14.25" customHeight="1" x14ac:dyDescent="0.25">
      <c r="A908" s="247"/>
      <c r="BB908" s="364"/>
    </row>
    <row r="909" spans="1:54" ht="14.25" customHeight="1" x14ac:dyDescent="0.25">
      <c r="A909" s="247"/>
      <c r="BB909" s="364"/>
    </row>
    <row r="910" spans="1:54" ht="14.25" customHeight="1" x14ac:dyDescent="0.25">
      <c r="A910" s="247"/>
      <c r="BB910" s="364"/>
    </row>
    <row r="911" spans="1:54" ht="14.25" customHeight="1" x14ac:dyDescent="0.25">
      <c r="A911" s="247"/>
      <c r="BB911" s="364"/>
    </row>
    <row r="912" spans="1:54" ht="14.25" customHeight="1" x14ac:dyDescent="0.25">
      <c r="A912" s="247"/>
      <c r="BB912" s="364"/>
    </row>
    <row r="913" spans="1:54" ht="14.25" customHeight="1" x14ac:dyDescent="0.25">
      <c r="A913" s="247"/>
      <c r="BB913" s="364"/>
    </row>
    <row r="914" spans="1:54" ht="14.25" customHeight="1" x14ac:dyDescent="0.25">
      <c r="A914" s="247"/>
      <c r="BB914" s="364"/>
    </row>
    <row r="915" spans="1:54" ht="14.25" customHeight="1" x14ac:dyDescent="0.25">
      <c r="A915" s="247"/>
      <c r="BB915" s="364"/>
    </row>
    <row r="916" spans="1:54" ht="14.25" customHeight="1" x14ac:dyDescent="0.25">
      <c r="A916" s="247"/>
      <c r="BB916" s="364"/>
    </row>
    <row r="917" spans="1:54" ht="14.25" customHeight="1" x14ac:dyDescent="0.25">
      <c r="A917" s="247"/>
      <c r="BB917" s="364"/>
    </row>
    <row r="918" spans="1:54" ht="14.25" customHeight="1" x14ac:dyDescent="0.25">
      <c r="A918" s="247"/>
      <c r="BB918" s="364"/>
    </row>
    <row r="919" spans="1:54" ht="14.25" customHeight="1" x14ac:dyDescent="0.25">
      <c r="A919" s="247"/>
      <c r="BB919" s="364"/>
    </row>
    <row r="920" spans="1:54" ht="14.25" customHeight="1" x14ac:dyDescent="0.25">
      <c r="A920" s="247"/>
      <c r="BB920" s="364"/>
    </row>
    <row r="921" spans="1:54" ht="14.25" customHeight="1" x14ac:dyDescent="0.25">
      <c r="A921" s="247"/>
      <c r="BB921" s="364"/>
    </row>
    <row r="922" spans="1:54" ht="14.25" customHeight="1" x14ac:dyDescent="0.25">
      <c r="A922" s="247"/>
      <c r="BB922" s="364"/>
    </row>
    <row r="923" spans="1:54" ht="14.25" customHeight="1" x14ac:dyDescent="0.25">
      <c r="A923" s="247"/>
      <c r="BB923" s="364"/>
    </row>
    <row r="924" spans="1:54" ht="14.25" customHeight="1" x14ac:dyDescent="0.25">
      <c r="A924" s="247"/>
      <c r="BB924" s="364"/>
    </row>
    <row r="925" spans="1:54" ht="14.25" customHeight="1" x14ac:dyDescent="0.25">
      <c r="A925" s="247"/>
      <c r="BB925" s="364"/>
    </row>
    <row r="926" spans="1:54" ht="14.25" customHeight="1" x14ac:dyDescent="0.25">
      <c r="A926" s="247"/>
      <c r="BB926" s="364"/>
    </row>
    <row r="927" spans="1:54" ht="14.25" customHeight="1" x14ac:dyDescent="0.25">
      <c r="A927" s="247"/>
      <c r="BB927" s="364"/>
    </row>
    <row r="928" spans="1:54" ht="14.25" customHeight="1" x14ac:dyDescent="0.25">
      <c r="A928" s="247"/>
      <c r="BB928" s="364"/>
    </row>
    <row r="929" spans="1:54" ht="14.25" customHeight="1" x14ac:dyDescent="0.25">
      <c r="A929" s="247"/>
      <c r="BB929" s="364"/>
    </row>
    <row r="930" spans="1:54" ht="14.25" customHeight="1" x14ac:dyDescent="0.25">
      <c r="A930" s="247"/>
      <c r="BB930" s="364"/>
    </row>
    <row r="931" spans="1:54" ht="14.25" customHeight="1" x14ac:dyDescent="0.25">
      <c r="A931" s="247"/>
      <c r="BB931" s="364"/>
    </row>
    <row r="932" spans="1:54" ht="14.25" customHeight="1" x14ac:dyDescent="0.25">
      <c r="A932" s="247"/>
      <c r="BB932" s="364"/>
    </row>
    <row r="933" spans="1:54" ht="14.25" customHeight="1" x14ac:dyDescent="0.25">
      <c r="A933" s="247"/>
      <c r="BB933" s="364"/>
    </row>
    <row r="934" spans="1:54" ht="14.25" customHeight="1" x14ac:dyDescent="0.25">
      <c r="A934" s="247"/>
      <c r="BB934" s="364"/>
    </row>
    <row r="935" spans="1:54" ht="14.25" customHeight="1" x14ac:dyDescent="0.25">
      <c r="A935" s="247"/>
      <c r="BB935" s="364"/>
    </row>
    <row r="936" spans="1:54" ht="14.25" customHeight="1" x14ac:dyDescent="0.25">
      <c r="A936" s="247"/>
      <c r="BB936" s="364"/>
    </row>
    <row r="937" spans="1:54" ht="14.25" customHeight="1" x14ac:dyDescent="0.25">
      <c r="A937" s="247"/>
      <c r="BB937" s="364"/>
    </row>
    <row r="938" spans="1:54" ht="14.25" customHeight="1" x14ac:dyDescent="0.25">
      <c r="A938" s="247"/>
      <c r="BB938" s="364"/>
    </row>
    <row r="939" spans="1:54" ht="14.25" customHeight="1" x14ac:dyDescent="0.25">
      <c r="A939" s="247"/>
      <c r="BB939" s="364"/>
    </row>
    <row r="940" spans="1:54" ht="14.25" customHeight="1" x14ac:dyDescent="0.25">
      <c r="A940" s="247"/>
      <c r="BB940" s="364"/>
    </row>
    <row r="941" spans="1:54" ht="14.25" customHeight="1" x14ac:dyDescent="0.25">
      <c r="A941" s="247"/>
      <c r="BB941" s="364"/>
    </row>
    <row r="942" spans="1:54" ht="14.25" customHeight="1" x14ac:dyDescent="0.25">
      <c r="A942" s="247"/>
      <c r="BB942" s="364"/>
    </row>
    <row r="943" spans="1:54" ht="14.25" customHeight="1" x14ac:dyDescent="0.25">
      <c r="A943" s="247"/>
      <c r="BB943" s="364"/>
    </row>
    <row r="944" spans="1:54" ht="14.25" customHeight="1" x14ac:dyDescent="0.25">
      <c r="A944" s="247"/>
      <c r="BB944" s="364"/>
    </row>
    <row r="945" spans="1:54" ht="14.25" customHeight="1" x14ac:dyDescent="0.25">
      <c r="A945" s="247"/>
      <c r="BB945" s="364"/>
    </row>
    <row r="946" spans="1:54" ht="14.25" customHeight="1" x14ac:dyDescent="0.25">
      <c r="A946" s="247"/>
      <c r="BB946" s="364"/>
    </row>
    <row r="947" spans="1:54" ht="14.25" customHeight="1" x14ac:dyDescent="0.25">
      <c r="A947" s="247"/>
      <c r="BB947" s="364"/>
    </row>
    <row r="948" spans="1:54" ht="14.25" customHeight="1" x14ac:dyDescent="0.25">
      <c r="A948" s="247"/>
      <c r="BB948" s="364"/>
    </row>
    <row r="949" spans="1:54" ht="14.25" customHeight="1" x14ac:dyDescent="0.25">
      <c r="A949" s="247"/>
      <c r="BB949" s="364"/>
    </row>
    <row r="950" spans="1:54" ht="14.25" customHeight="1" x14ac:dyDescent="0.25">
      <c r="A950" s="247"/>
      <c r="BB950" s="364"/>
    </row>
    <row r="951" spans="1:54" ht="14.25" customHeight="1" x14ac:dyDescent="0.25">
      <c r="A951" s="247"/>
      <c r="BB951" s="364"/>
    </row>
    <row r="952" spans="1:54" ht="14.25" customHeight="1" x14ac:dyDescent="0.25">
      <c r="A952" s="247"/>
      <c r="BB952" s="364"/>
    </row>
    <row r="953" spans="1:54" ht="14.25" customHeight="1" x14ac:dyDescent="0.25">
      <c r="A953" s="247"/>
      <c r="BB953" s="364"/>
    </row>
    <row r="954" spans="1:54" ht="14.25" customHeight="1" x14ac:dyDescent="0.25">
      <c r="A954" s="247"/>
      <c r="BB954" s="364"/>
    </row>
    <row r="955" spans="1:54" ht="14.25" customHeight="1" x14ac:dyDescent="0.25">
      <c r="A955" s="247"/>
      <c r="BB955" s="364"/>
    </row>
    <row r="956" spans="1:54" ht="14.25" customHeight="1" x14ac:dyDescent="0.25">
      <c r="A956" s="247"/>
      <c r="BB956" s="364"/>
    </row>
    <row r="957" spans="1:54" ht="14.25" customHeight="1" x14ac:dyDescent="0.25">
      <c r="A957" s="247"/>
      <c r="BB957" s="364"/>
    </row>
    <row r="958" spans="1:54" ht="14.25" customHeight="1" x14ac:dyDescent="0.25">
      <c r="A958" s="247"/>
      <c r="BB958" s="364"/>
    </row>
    <row r="959" spans="1:54" ht="14.25" customHeight="1" x14ac:dyDescent="0.25">
      <c r="A959" s="247"/>
      <c r="BB959" s="364"/>
    </row>
    <row r="960" spans="1:54" ht="14.25" customHeight="1" x14ac:dyDescent="0.25">
      <c r="A960" s="247"/>
      <c r="BB960" s="364"/>
    </row>
    <row r="961" spans="1:54" ht="14.25" customHeight="1" x14ac:dyDescent="0.25">
      <c r="A961" s="247"/>
      <c r="BB961" s="364"/>
    </row>
    <row r="962" spans="1:54" ht="14.25" customHeight="1" x14ac:dyDescent="0.25">
      <c r="A962" s="247"/>
      <c r="BB962" s="364"/>
    </row>
    <row r="963" spans="1:54" ht="14.25" customHeight="1" x14ac:dyDescent="0.25">
      <c r="A963" s="247"/>
      <c r="BB963" s="364"/>
    </row>
    <row r="964" spans="1:54" ht="14.25" customHeight="1" x14ac:dyDescent="0.25">
      <c r="A964" s="247"/>
      <c r="BB964" s="364"/>
    </row>
    <row r="965" spans="1:54" ht="14.25" customHeight="1" x14ac:dyDescent="0.25">
      <c r="A965" s="247"/>
      <c r="BB965" s="364"/>
    </row>
    <row r="966" spans="1:54" ht="14.25" customHeight="1" x14ac:dyDescent="0.25">
      <c r="A966" s="247"/>
      <c r="BB966" s="364"/>
    </row>
    <row r="967" spans="1:54" ht="14.25" customHeight="1" x14ac:dyDescent="0.25">
      <c r="A967" s="247"/>
      <c r="BB967" s="364"/>
    </row>
    <row r="968" spans="1:54" ht="14.25" customHeight="1" x14ac:dyDescent="0.25">
      <c r="A968" s="247"/>
      <c r="BB968" s="364"/>
    </row>
    <row r="969" spans="1:54" ht="14.25" customHeight="1" x14ac:dyDescent="0.25">
      <c r="A969" s="247"/>
      <c r="BB969" s="364"/>
    </row>
    <row r="970" spans="1:54" ht="14.25" customHeight="1" x14ac:dyDescent="0.25">
      <c r="A970" s="247"/>
      <c r="BB970" s="364"/>
    </row>
    <row r="971" spans="1:54" ht="14.25" customHeight="1" x14ac:dyDescent="0.25">
      <c r="A971" s="247"/>
      <c r="BB971" s="364"/>
    </row>
    <row r="972" spans="1:54" ht="14.25" customHeight="1" x14ac:dyDescent="0.25">
      <c r="A972" s="247"/>
      <c r="BB972" s="364"/>
    </row>
    <row r="973" spans="1:54" ht="14.25" customHeight="1" x14ac:dyDescent="0.25">
      <c r="A973" s="247"/>
      <c r="BB973" s="364"/>
    </row>
    <row r="974" spans="1:54" ht="14.25" customHeight="1" x14ac:dyDescent="0.25">
      <c r="A974" s="247"/>
      <c r="BB974" s="364"/>
    </row>
    <row r="975" spans="1:54" ht="14.25" customHeight="1" x14ac:dyDescent="0.25">
      <c r="A975" s="247"/>
      <c r="BB975" s="364"/>
    </row>
    <row r="976" spans="1:54" ht="14.25" customHeight="1" x14ac:dyDescent="0.25">
      <c r="A976" s="247"/>
      <c r="BB976" s="364"/>
    </row>
    <row r="977" spans="1:54" ht="14.25" customHeight="1" x14ac:dyDescent="0.25">
      <c r="A977" s="247"/>
      <c r="BB977" s="364"/>
    </row>
    <row r="978" spans="1:54" ht="14.25" customHeight="1" x14ac:dyDescent="0.25">
      <c r="A978" s="247"/>
      <c r="BB978" s="364"/>
    </row>
    <row r="979" spans="1:54" ht="14.25" customHeight="1" x14ac:dyDescent="0.25">
      <c r="A979" s="247"/>
      <c r="BB979" s="364"/>
    </row>
    <row r="980" spans="1:54" ht="14.25" customHeight="1" x14ac:dyDescent="0.25">
      <c r="A980" s="247"/>
      <c r="BB980" s="364"/>
    </row>
    <row r="981" spans="1:54" ht="14.25" customHeight="1" x14ac:dyDescent="0.25">
      <c r="A981" s="247"/>
      <c r="BB981" s="364"/>
    </row>
    <row r="982" spans="1:54" ht="14.25" customHeight="1" x14ac:dyDescent="0.25">
      <c r="A982" s="247"/>
      <c r="BB982" s="364"/>
    </row>
    <row r="983" spans="1:54" ht="14.25" customHeight="1" x14ac:dyDescent="0.25">
      <c r="A983" s="247"/>
      <c r="BB983" s="364"/>
    </row>
    <row r="984" spans="1:54" ht="14.25" customHeight="1" x14ac:dyDescent="0.25">
      <c r="A984" s="247"/>
      <c r="BB984" s="364"/>
    </row>
    <row r="985" spans="1:54" ht="14.25" customHeight="1" x14ac:dyDescent="0.25">
      <c r="A985" s="247"/>
      <c r="BB985" s="364"/>
    </row>
    <row r="986" spans="1:54" ht="14.25" customHeight="1" x14ac:dyDescent="0.25">
      <c r="A986" s="247"/>
      <c r="BB986" s="364"/>
    </row>
    <row r="987" spans="1:54" ht="14.25" customHeight="1" x14ac:dyDescent="0.25">
      <c r="A987" s="247"/>
      <c r="BB987" s="364"/>
    </row>
    <row r="988" spans="1:54" ht="14.25" customHeight="1" x14ac:dyDescent="0.25">
      <c r="A988" s="247"/>
      <c r="BB988" s="364"/>
    </row>
    <row r="989" spans="1:54" ht="14.25" customHeight="1" x14ac:dyDescent="0.25">
      <c r="A989" s="247"/>
      <c r="BB989" s="364"/>
    </row>
    <row r="990" spans="1:54" ht="14.25" customHeight="1" x14ac:dyDescent="0.25">
      <c r="A990" s="247"/>
      <c r="BB990" s="364"/>
    </row>
    <row r="991" spans="1:54" ht="14.25" customHeight="1" x14ac:dyDescent="0.25">
      <c r="A991" s="247"/>
      <c r="BB991" s="364"/>
    </row>
    <row r="992" spans="1:54" ht="14.25" customHeight="1" x14ac:dyDescent="0.25">
      <c r="A992" s="247"/>
      <c r="BB992" s="364"/>
    </row>
    <row r="993" spans="1:54" ht="14.25" customHeight="1" x14ac:dyDescent="0.25">
      <c r="A993" s="247"/>
      <c r="BB993" s="364"/>
    </row>
    <row r="994" spans="1:54" ht="14.25" customHeight="1" x14ac:dyDescent="0.25">
      <c r="A994" s="247"/>
      <c r="BB994" s="364"/>
    </row>
    <row r="995" spans="1:54" ht="14.25" customHeight="1" x14ac:dyDescent="0.25">
      <c r="A995" s="247"/>
      <c r="BB995" s="364"/>
    </row>
    <row r="996" spans="1:54" ht="14.25" customHeight="1" x14ac:dyDescent="0.25">
      <c r="A996" s="247"/>
      <c r="BB996" s="364"/>
    </row>
    <row r="997" spans="1:54" ht="14.25" customHeight="1" x14ac:dyDescent="0.25">
      <c r="A997" s="247"/>
      <c r="BB997" s="364"/>
    </row>
    <row r="998" spans="1:54" ht="14.25" customHeight="1" x14ac:dyDescent="0.25">
      <c r="A998" s="247"/>
      <c r="BB998" s="364"/>
    </row>
    <row r="999" spans="1:54" ht="14.25" customHeight="1" x14ac:dyDescent="0.25">
      <c r="A999" s="247"/>
      <c r="BB999" s="364"/>
    </row>
    <row r="1000" spans="1:54" ht="14.25" customHeight="1" x14ac:dyDescent="0.25">
      <c r="A1000" s="247"/>
      <c r="BB1000" s="36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8DC182"/>
  </sheetPr>
  <dimension ref="A1:BB1000"/>
  <sheetViews>
    <sheetView workbookViewId="0"/>
  </sheetViews>
  <sheetFormatPr defaultColWidth="12.625" defaultRowHeight="15" customHeight="1" x14ac:dyDescent="0.2"/>
  <cols>
    <col min="1" max="1" width="21.125" customWidth="1"/>
    <col min="2" max="52" width="8.125" customWidth="1"/>
    <col min="53" max="54" width="7.625" customWidth="1"/>
  </cols>
  <sheetData>
    <row r="1" spans="1:54" ht="14.25" customHeight="1" x14ac:dyDescent="0.25">
      <c r="A1" s="236" t="s">
        <v>1099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B1" s="240" t="s">
        <v>1088</v>
      </c>
    </row>
    <row r="2" spans="1:54" ht="14.25" customHeight="1" x14ac:dyDescent="0.25">
      <c r="A2" s="237" t="s">
        <v>5</v>
      </c>
      <c r="B2" s="243">
        <f>'Neekonomicka previazanost'!B2/'Neekonomicka previazanost'!$BB2</f>
        <v>0</v>
      </c>
      <c r="C2" s="243">
        <f>'Neekonomicka previazanost'!C2/'Neekonomicka previazanost'!$BB2</f>
        <v>6.6937292769447517E-3</v>
      </c>
      <c r="D2" s="243">
        <f>'Neekonomicka previazanost'!D2/'Neekonomicka previazanost'!$BB2</f>
        <v>6.3196050521672903E-3</v>
      </c>
      <c r="E2" s="243">
        <f>'Neekonomicka previazanost'!E2/'Neekonomicka previazanost'!$BB2</f>
        <v>1.8555654560765838E-2</v>
      </c>
      <c r="F2" s="243">
        <f>'Neekonomicka previazanost'!F2/'Neekonomicka previazanost'!$BB2</f>
        <v>7.5585771921803917E-3</v>
      </c>
      <c r="G2" s="243">
        <f>'Neekonomicka previazanost'!G2/'Neekonomicka previazanost'!$BB2</f>
        <v>3.4049373113341358E-2</v>
      </c>
      <c r="H2" s="243">
        <f>'Neekonomicka previazanost'!H2/'Neekonomicka previazanost'!$BB2</f>
        <v>2.3085272375407466E-2</v>
      </c>
      <c r="I2" s="243">
        <f>'Neekonomicka previazanost'!I2/'Neekonomicka previazanost'!$BB2</f>
        <v>6.5892435175895717E-3</v>
      </c>
      <c r="J2" s="243">
        <f>'Neekonomicka previazanost'!J2/'Neekonomicka previazanost'!$BB2</f>
        <v>8.8299864899801343E-3</v>
      </c>
      <c r="K2" s="243">
        <f>'Neekonomicka previazanost'!K2/'Neekonomicka previazanost'!$BB2</f>
        <v>1.7232576395885144E-2</v>
      </c>
      <c r="L2" s="243">
        <f>'Neekonomicka previazanost'!L2/'Neekonomicka previazanost'!$BB2</f>
        <v>1.6697201913147872E-2</v>
      </c>
      <c r="M2" s="243">
        <f>'Neekonomicka previazanost'!M2/'Neekonomicka previazanost'!$BB2</f>
        <v>1.5317969474743304E-2</v>
      </c>
      <c r="N2" s="243">
        <f>'Neekonomicka previazanost'!N2/'Neekonomicka previazanost'!$BB2</f>
        <v>1.8845661466442943E-2</v>
      </c>
      <c r="O2" s="243">
        <f>'Neekonomicka previazanost'!O2/'Neekonomicka previazanost'!$BB2</f>
        <v>0.13510179934920408</v>
      </c>
      <c r="P2" s="243">
        <f>'Neekonomicka previazanost'!P2/'Neekonomicka previazanost'!$BB2</f>
        <v>1.817916018373417E-2</v>
      </c>
      <c r="Q2" s="243">
        <f>'Neekonomicka previazanost'!Q2/'Neekonomicka previazanost'!$BB2</f>
        <v>3.0356366335345327E-2</v>
      </c>
      <c r="R2" s="243">
        <f>'Neekonomicka previazanost'!R2/'Neekonomicka previazanost'!$BB2</f>
        <v>9.6179255686477446E-3</v>
      </c>
      <c r="S2" s="243">
        <f>'Neekonomicka previazanost'!S2/'Neekonomicka previazanost'!$BB2</f>
        <v>1.3272311974039434E-2</v>
      </c>
      <c r="T2" s="243">
        <f>'Neekonomicka previazanost'!T2/'Neekonomicka previazanost'!$BB2</f>
        <v>1.4776430302412026E-2</v>
      </c>
      <c r="U2" s="243">
        <f>'Neekonomicka previazanost'!U2/'Neekonomicka previazanost'!$BB2</f>
        <v>1.2321419458103774E-2</v>
      </c>
      <c r="V2" s="243">
        <f>'Neekonomicka previazanost'!V2/'Neekonomicka previazanost'!$BB2</f>
        <v>1.7820153038690743E-2</v>
      </c>
      <c r="W2" s="243">
        <f>'Neekonomicka previazanost'!W2/'Neekonomicka previazanost'!$BB2</f>
        <v>7.6614945288646548E-3</v>
      </c>
      <c r="X2" s="243">
        <f>'Neekonomicka previazanost'!X2/'Neekonomicka previazanost'!$BB2</f>
        <v>8.2945179331617575E-3</v>
      </c>
      <c r="Y2" s="243">
        <f>'Neekonomicka previazanost'!Y2/'Neekonomicka previazanost'!$BB2</f>
        <v>8.2383946120338815E-3</v>
      </c>
      <c r="Z2" s="243">
        <f>'Neekonomicka previazanost'!Z2/'Neekonomicka previazanost'!$BB2</f>
        <v>1.0568335049479596E-2</v>
      </c>
      <c r="AA2" s="243">
        <f>'Neekonomicka previazanost'!AA2/'Neekonomicka previazanost'!$BB2</f>
        <v>7.9368454327786962E-3</v>
      </c>
      <c r="AB2" s="243">
        <f>'Neekonomicka previazanost'!AB2/'Neekonomicka previazanost'!$BB2</f>
        <v>7.7740262019923029E-3</v>
      </c>
      <c r="AC2" s="243">
        <f>'Neekonomicka previazanost'!AC2/'Neekonomicka previazanost'!$BB2</f>
        <v>1.86275324127133E-2</v>
      </c>
      <c r="AD2" s="243">
        <f>'Neekonomicka previazanost'!AD2/'Neekonomicka previazanost'!$BB2</f>
        <v>1.7574263186039388E-2</v>
      </c>
      <c r="AE2" s="243">
        <f>'Neekonomicka previazanost'!AE2/'Neekonomicka previazanost'!$BB2</f>
        <v>1.9433027736664568E-2</v>
      </c>
      <c r="AF2" s="243">
        <f>'Neekonomicka previazanost'!AF2/'Neekonomicka previazanost'!$BB2</f>
        <v>2.8618148217529407E-2</v>
      </c>
      <c r="AG2" s="243">
        <f>'Neekonomicka previazanost'!AG2/'Neekonomicka previazanost'!$BB2</f>
        <v>7.1615056167027838E-3</v>
      </c>
      <c r="AH2" s="243">
        <f>'Neekonomicka previazanost'!AH2/'Neekonomicka previazanost'!$BB2</f>
        <v>2.0248249846249122E-2</v>
      </c>
      <c r="AI2" s="243">
        <f>'Neekonomicka previazanost'!AI2/'Neekonomicka previazanost'!$BB2</f>
        <v>1.5476188206960154E-2</v>
      </c>
      <c r="AJ2" s="243">
        <f>'Neekonomicka previazanost'!AJ2/'Neekonomicka previazanost'!$BB2</f>
        <v>5.5376411798419133E-3</v>
      </c>
      <c r="AK2" s="243">
        <f>'Neekonomicka previazanost'!AK2/'Neekonomicka previazanost'!$BB2</f>
        <v>2.1391523271834582E-2</v>
      </c>
      <c r="AL2" s="243">
        <f>'Neekonomicka previazanost'!AL2/'Neekonomicka previazanost'!$BB2</f>
        <v>1.5105517046987593E-2</v>
      </c>
      <c r="AM2" s="243">
        <f>'Neekonomicka previazanost'!AM2/'Neekonomicka previazanost'!$BB2</f>
        <v>2.562075211203713E-2</v>
      </c>
      <c r="AN2" s="243">
        <f>'Neekonomicka previazanost'!AN2/'Neekonomicka previazanost'!$BB2</f>
        <v>2.8885726666728315E-2</v>
      </c>
      <c r="AO2" s="243">
        <f>'Neekonomicka previazanost'!AO2/'Neekonomicka previazanost'!$BB2</f>
        <v>9.6975686165201875E-3</v>
      </c>
      <c r="AP2" s="243">
        <f>'Neekonomicka previazanost'!AP2/'Neekonomicka previazanost'!$BB2</f>
        <v>2.5617229506527579E-2</v>
      </c>
      <c r="AQ2" s="243">
        <f>'Neekonomicka previazanost'!AQ2/'Neekonomicka previazanost'!$BB2</f>
        <v>2.8125620226170277E-2</v>
      </c>
      <c r="AR2" s="243">
        <f>'Neekonomicka previazanost'!AR2/'Neekonomicka previazanost'!$BB2</f>
        <v>1.5330720506781921E-2</v>
      </c>
      <c r="AS2" s="243">
        <f>'Neekonomicka previazanost'!AS2/'Neekonomicka previazanost'!$BB2</f>
        <v>7.7470399288726306E-3</v>
      </c>
      <c r="AT2" s="243">
        <f>'Neekonomicka previazanost'!AT2/'Neekonomicka previazanost'!$BB2</f>
        <v>8.2113467951615407E-2</v>
      </c>
      <c r="AU2" s="243">
        <f>'Neekonomicka previazanost'!AU2/'Neekonomicka previazanost'!$BB2</f>
        <v>1.6533964632666209E-2</v>
      </c>
      <c r="AV2" s="243">
        <f>'Neekonomicka previazanost'!AV2/'Neekonomicka previazanost'!$BB2</f>
        <v>2.1921191132758717E-2</v>
      </c>
      <c r="AW2" s="243">
        <f>'Neekonomicka previazanost'!AW2/'Neekonomicka previazanost'!$BB2</f>
        <v>1.6120253258566513E-2</v>
      </c>
      <c r="AX2" s="243">
        <f>'Neekonomicka previazanost'!AX2/'Neekonomicka previazanost'!$BB2</f>
        <v>2.9340354209833702E-2</v>
      </c>
      <c r="AY2" s="243">
        <f>'Neekonomicka previazanost'!AY2/'Neekonomicka previazanost'!$BB2</f>
        <v>2.0516793526216544E-2</v>
      </c>
      <c r="AZ2" s="243">
        <f>'Neekonomicka previazanost'!AZ2/'Neekonomicka previazanost'!$BB2</f>
        <v>2.156169020609789E-2</v>
      </c>
      <c r="BB2" s="244">
        <f t="shared" ref="BB2:BB52" si="0">SUM(B2:AZ2)</f>
        <v>1</v>
      </c>
    </row>
    <row r="3" spans="1:54" ht="14.25" customHeight="1" x14ac:dyDescent="0.25">
      <c r="A3" s="238" t="s">
        <v>6</v>
      </c>
      <c r="B3" s="243">
        <f>'Neekonomicka previazanost'!B3/'Neekonomicka previazanost'!$BB3</f>
        <v>1.3450877348019337E-2</v>
      </c>
      <c r="C3" s="243">
        <f>'Neekonomicka previazanost'!C3/'Neekonomicka previazanost'!$BB3</f>
        <v>0</v>
      </c>
      <c r="D3" s="243">
        <f>'Neekonomicka previazanost'!D3/'Neekonomicka previazanost'!$BB3</f>
        <v>1.3208974131669909E-2</v>
      </c>
      <c r="E3" s="243">
        <f>'Neekonomicka previazanost'!E3/'Neekonomicka previazanost'!$BB3</f>
        <v>2.0467825424009791E-2</v>
      </c>
      <c r="F3" s="243">
        <f>'Neekonomicka previazanost'!F3/'Neekonomicka previazanost'!$BB3</f>
        <v>7.5714358959284578E-2</v>
      </c>
      <c r="G3" s="243">
        <f>'Neekonomicka previazanost'!G3/'Neekonomicka previazanost'!$BB3</f>
        <v>1.3202392336323086E-2</v>
      </c>
      <c r="H3" s="243">
        <f>'Neekonomicka previazanost'!H3/'Neekonomicka previazanost'!$BB3</f>
        <v>1.332511362846916E-2</v>
      </c>
      <c r="I3" s="243">
        <f>'Neekonomicka previazanost'!I3/'Neekonomicka previazanost'!$BB3</f>
        <v>0.16135245809420823</v>
      </c>
      <c r="J3" s="243">
        <f>'Neekonomicka previazanost'!J3/'Neekonomicka previazanost'!$BB3</f>
        <v>1.0830133177090572E-2</v>
      </c>
      <c r="K3" s="243">
        <f>'Neekonomicka previazanost'!K3/'Neekonomicka previazanost'!$BB3</f>
        <v>1.3283557415365674E-2</v>
      </c>
      <c r="L3" s="243">
        <f>'Neekonomicka previazanost'!L3/'Neekonomicka previazanost'!$BB3</f>
        <v>1.2815993059818837E-2</v>
      </c>
      <c r="M3" s="243">
        <f>'Neekonomicka previazanost'!M3/'Neekonomicka previazanost'!$BB3</f>
        <v>1.2732555682263245E-2</v>
      </c>
      <c r="N3" s="243">
        <f>'Neekonomicka previazanost'!N3/'Neekonomicka previazanost'!$BB3</f>
        <v>2.0857359588082797E-2</v>
      </c>
      <c r="O3" s="243">
        <f>'Neekonomicka previazanost'!O3/'Neekonomicka previazanost'!$BB3</f>
        <v>1.3457304729615968E-2</v>
      </c>
      <c r="P3" s="243">
        <f>'Neekonomicka previazanost'!P3/'Neekonomicka previazanost'!$BB3</f>
        <v>1.3554329091062084E-2</v>
      </c>
      <c r="Q3" s="243">
        <f>'Neekonomicka previazanost'!Q3/'Neekonomicka previazanost'!$BB3</f>
        <v>1.3496335185715651E-2</v>
      </c>
      <c r="R3" s="243">
        <f>'Neekonomicka previazanost'!R3/'Neekonomicka previazanost'!$BB3</f>
        <v>1.1797515402665293E-2</v>
      </c>
      <c r="S3" s="243">
        <f>'Neekonomicka previazanost'!S3/'Neekonomicka previazanost'!$BB3</f>
        <v>1.2405486996501713E-2</v>
      </c>
      <c r="T3" s="243">
        <f>'Neekonomicka previazanost'!T3/'Neekonomicka previazanost'!$BB3</f>
        <v>1.3877985967257044E-2</v>
      </c>
      <c r="U3" s="243">
        <f>'Neekonomicka previazanost'!U3/'Neekonomicka previazanost'!$BB3</f>
        <v>1.3518872557762317E-2</v>
      </c>
      <c r="V3" s="243">
        <f>'Neekonomicka previazanost'!V3/'Neekonomicka previazanost'!$BB3</f>
        <v>1.3178207047400959E-2</v>
      </c>
      <c r="W3" s="243">
        <f>'Neekonomicka previazanost'!W3/'Neekonomicka previazanost'!$BB3</f>
        <v>1.1075763340985173E-2</v>
      </c>
      <c r="X3" s="243">
        <f>'Neekonomicka previazanost'!X3/'Neekonomicka previazanost'!$BB3</f>
        <v>1.6983248158067437E-2</v>
      </c>
      <c r="Y3" s="243">
        <f>'Neekonomicka previazanost'!Y3/'Neekonomicka previazanost'!$BB3</f>
        <v>2.1047155119708474E-2</v>
      </c>
      <c r="Z3" s="243">
        <f>'Neekonomicka previazanost'!Z3/'Neekonomicka previazanost'!$BB3</f>
        <v>1.4191066261656542E-2</v>
      </c>
      <c r="AA3" s="243">
        <f>'Neekonomicka previazanost'!AA3/'Neekonomicka previazanost'!$BB3</f>
        <v>1.081004253129318E-2</v>
      </c>
      <c r="AB3" s="243">
        <f>'Neekonomicka previazanost'!AB3/'Neekonomicka previazanost'!$BB3</f>
        <v>3.6039289474364307E-2</v>
      </c>
      <c r="AC3" s="243">
        <f>'Neekonomicka previazanost'!AC3/'Neekonomicka previazanost'!$BB3</f>
        <v>1.2922758969378497E-2</v>
      </c>
      <c r="AD3" s="243">
        <f>'Neekonomicka previazanost'!AD3/'Neekonomicka previazanost'!$BB3</f>
        <v>1.2863761214923618E-2</v>
      </c>
      <c r="AE3" s="243">
        <f>'Neekonomicka previazanost'!AE3/'Neekonomicka previazanost'!$BB3</f>
        <v>2.0432474169110933E-2</v>
      </c>
      <c r="AF3" s="243">
        <f>'Neekonomicka previazanost'!AF3/'Neekonomicka previazanost'!$BB3</f>
        <v>1.3278241652405612E-2</v>
      </c>
      <c r="AG3" s="243">
        <f>'Neekonomicka previazanost'!AG3/'Neekonomicka previazanost'!$BB3</f>
        <v>3.3282266676310193E-2</v>
      </c>
      <c r="AH3" s="243">
        <f>'Neekonomicka previazanost'!AH3/'Neekonomicka previazanost'!$BB3</f>
        <v>1.3435549307425828E-2</v>
      </c>
      <c r="AI3" s="243">
        <f>'Neekonomicka previazanost'!AI3/'Neekonomicka previazanost'!$BB3</f>
        <v>1.3168893581528385E-2</v>
      </c>
      <c r="AJ3" s="243">
        <f>'Neekonomicka previazanost'!AJ3/'Neekonomicka previazanost'!$BB3</f>
        <v>1.5367960899975946E-2</v>
      </c>
      <c r="AK3" s="243">
        <f>'Neekonomicka previazanost'!AK3/'Neekonomicka previazanost'!$BB3</f>
        <v>1.3145977879919564E-2</v>
      </c>
      <c r="AL3" s="243">
        <f>'Neekonomicka previazanost'!AL3/'Neekonomicka previazanost'!$BB3</f>
        <v>2.563592582577872E-2</v>
      </c>
      <c r="AM3" s="243">
        <f>'Neekonomicka previazanost'!AM3/'Neekonomicka previazanost'!$BB3</f>
        <v>1.3433438073301057E-2</v>
      </c>
      <c r="AN3" s="243">
        <f>'Neekonomicka previazanost'!AN3/'Neekonomicka previazanost'!$BB3</f>
        <v>1.6410550780124069E-2</v>
      </c>
      <c r="AO3" s="243">
        <f>'Neekonomicka previazanost'!AO3/'Neekonomicka previazanost'!$BB3</f>
        <v>1.1308096479176829E-2</v>
      </c>
      <c r="AP3" s="243">
        <f>'Neekonomicka previazanost'!AP3/'Neekonomicka previazanost'!$BB3</f>
        <v>1.3225218708706153E-2</v>
      </c>
      <c r="AQ3" s="243">
        <f>'Neekonomicka previazanost'!AQ3/'Neekonomicka previazanost'!$BB3</f>
        <v>1.3466169836269805E-2</v>
      </c>
      <c r="AR3" s="243">
        <f>'Neekonomicka previazanost'!AR3/'Neekonomicka previazanost'!$BB3</f>
        <v>1.3658733390379636E-2</v>
      </c>
      <c r="AS3" s="243">
        <f>'Neekonomicka previazanost'!AS3/'Neekonomicka previazanost'!$BB3</f>
        <v>1.5678530444332962E-2</v>
      </c>
      <c r="AT3" s="243">
        <f>'Neekonomicka previazanost'!AT3/'Neekonomicka previazanost'!$BB3</f>
        <v>1.3325380486944448E-2</v>
      </c>
      <c r="AU3" s="243">
        <f>'Neekonomicka previazanost'!AU3/'Neekonomicka previazanost'!$BB3</f>
        <v>3.6031648402443404E-2</v>
      </c>
      <c r="AV3" s="243">
        <f>'Neekonomicka previazanost'!AV3/'Neekonomicka previazanost'!$BB3</f>
        <v>2.0510804995160246E-2</v>
      </c>
      <c r="AW3" s="243">
        <f>'Neekonomicka previazanost'!AW3/'Neekonomicka previazanost'!$BB3</f>
        <v>1.2937895807444795E-2</v>
      </c>
      <c r="AX3" s="243">
        <f>'Neekonomicka previazanost'!AX3/'Neekonomicka previazanost'!$BB3</f>
        <v>2.4000621156816875E-2</v>
      </c>
      <c r="AY3" s="243">
        <f>'Neekonomicka previazanost'!AY3/'Neekonomicka previazanost'!$BB3</f>
        <v>1.294392338248415E-2</v>
      </c>
      <c r="AZ3" s="243">
        <f>'Neekonomicka previazanost'!AZ3/'Neekonomicka previazanost'!$BB3</f>
        <v>1.2860977170996725E-2</v>
      </c>
      <c r="BB3" s="244">
        <f t="shared" si="0"/>
        <v>0.99999999999999989</v>
      </c>
    </row>
    <row r="4" spans="1:54" ht="14.25" customHeight="1" x14ac:dyDescent="0.25">
      <c r="A4" s="239" t="s">
        <v>7</v>
      </c>
      <c r="B4" s="243">
        <f>'Neekonomicka previazanost'!B4/'Neekonomicka previazanost'!$BB4</f>
        <v>1.4296208771571638E-2</v>
      </c>
      <c r="C4" s="243">
        <f>'Neekonomicka previazanost'!C4/'Neekonomicka previazanost'!$BB4</f>
        <v>1.4870225853788848E-2</v>
      </c>
      <c r="D4" s="243">
        <f>'Neekonomicka previazanost'!D4/'Neekonomicka previazanost'!$BB4</f>
        <v>0</v>
      </c>
      <c r="E4" s="243">
        <f>'Neekonomicka previazanost'!E4/'Neekonomicka previazanost'!$BB4</f>
        <v>2.0602015621383179E-2</v>
      </c>
      <c r="F4" s="243">
        <f>'Neekonomicka previazanost'!F4/'Neekonomicka previazanost'!$BB4</f>
        <v>1.3428793197462641E-2</v>
      </c>
      <c r="G4" s="243">
        <f>'Neekonomicka previazanost'!G4/'Neekonomicka previazanost'!$BB4</f>
        <v>1.4517367279378907E-2</v>
      </c>
      <c r="H4" s="243">
        <f>'Neekonomicka previazanost'!H4/'Neekonomicka previazanost'!$BB4</f>
        <v>1.4100471482426035E-2</v>
      </c>
      <c r="I4" s="243">
        <f>'Neekonomicka previazanost'!I4/'Neekonomicka previazanost'!$BB4</f>
        <v>1.4853090155769355E-2</v>
      </c>
      <c r="J4" s="243">
        <f>'Neekonomicka previazanost'!J4/'Neekonomicka previazanost'!$BB4</f>
        <v>1.9387179342070703E-2</v>
      </c>
      <c r="K4" s="243">
        <f>'Neekonomicka previazanost'!K4/'Neekonomicka previazanost'!$BB4</f>
        <v>1.7450621461606652E-2</v>
      </c>
      <c r="L4" s="243">
        <f>'Neekonomicka previazanost'!L4/'Neekonomicka previazanost'!$BB4</f>
        <v>1.4446266074778122E-2</v>
      </c>
      <c r="M4" s="243">
        <f>'Neekonomicka previazanost'!M4/'Neekonomicka previazanost'!$BB4</f>
        <v>1.8095478834556224E-2</v>
      </c>
      <c r="N4" s="243">
        <f>'Neekonomicka previazanost'!N4/'Neekonomicka previazanost'!$BB4</f>
        <v>1.3613333655885516E-2</v>
      </c>
      <c r="O4" s="243">
        <f>'Neekonomicka previazanost'!O4/'Neekonomicka previazanost'!$BB4</f>
        <v>2.1576207798592227E-2</v>
      </c>
      <c r="P4" s="243">
        <f>'Neekonomicka previazanost'!P4/'Neekonomicka previazanost'!$BB4</f>
        <v>3.1006658201059568E-2</v>
      </c>
      <c r="Q4" s="243">
        <f>'Neekonomicka previazanost'!Q4/'Neekonomicka previazanost'!$BB4</f>
        <v>1.4080887204709215E-2</v>
      </c>
      <c r="R4" s="243">
        <f>'Neekonomicka previazanost'!R4/'Neekonomicka previazanost'!$BB4</f>
        <v>4.7404520398739651E-2</v>
      </c>
      <c r="S4" s="243">
        <f>'Neekonomicka previazanost'!S4/'Neekonomicka previazanost'!$BB4</f>
        <v>1.6256762359942223E-2</v>
      </c>
      <c r="T4" s="243">
        <f>'Neekonomicka previazanost'!T4/'Neekonomicka previazanost'!$BB4</f>
        <v>3.3566887321764494E-2</v>
      </c>
      <c r="U4" s="243">
        <f>'Neekonomicka previazanost'!U4/'Neekonomicka previazanost'!$BB4</f>
        <v>1.6996569055190851E-2</v>
      </c>
      <c r="V4" s="243">
        <f>'Neekonomicka previazanost'!V4/'Neekonomicka previazanost'!$BB4</f>
        <v>1.5162181052906716E-2</v>
      </c>
      <c r="W4" s="243">
        <f>'Neekonomicka previazanost'!W4/'Neekonomicka previazanost'!$BB4</f>
        <v>2.0248018258356801E-2</v>
      </c>
      <c r="X4" s="243">
        <f>'Neekonomicka previazanost'!X4/'Neekonomicka previazanost'!$BB4</f>
        <v>3.2887785677898629E-2</v>
      </c>
      <c r="Y4" s="243">
        <f>'Neekonomicka previazanost'!Y4/'Neekonomicka previazanost'!$BB4</f>
        <v>2.8179172452782123E-2</v>
      </c>
      <c r="Z4" s="243">
        <f>'Neekonomicka previazanost'!Z4/'Neekonomicka previazanost'!$BB4</f>
        <v>3.2565142196836754E-2</v>
      </c>
      <c r="AA4" s="243">
        <f>'Neekonomicka previazanost'!AA4/'Neekonomicka previazanost'!$BB4</f>
        <v>2.0277559471921995E-2</v>
      </c>
      <c r="AB4" s="243">
        <f>'Neekonomicka previazanost'!AB4/'Neekonomicka previazanost'!$BB4</f>
        <v>1.2940974999089278E-2</v>
      </c>
      <c r="AC4" s="243">
        <f>'Neekonomicka previazanost'!AC4/'Neekonomicka previazanost'!$BB4</f>
        <v>2.0277559471921995E-2</v>
      </c>
      <c r="AD4" s="243">
        <f>'Neekonomicka previazanost'!AD4/'Neekonomicka previazanost'!$BB4</f>
        <v>1.4430756360485672E-2</v>
      </c>
      <c r="AE4" s="243">
        <f>'Neekonomicka previazanost'!AE4/'Neekonomicka previazanost'!$BB4</f>
        <v>2.067058145495888E-2</v>
      </c>
      <c r="AF4" s="243">
        <f>'Neekonomicka previazanost'!AF4/'Neekonomicka previazanost'!$BB4</f>
        <v>1.4247727175502699E-2</v>
      </c>
      <c r="AG4" s="243">
        <f>'Neekonomicka previazanost'!AG4/'Neekonomicka previazanost'!$BB4</f>
        <v>1.3990088097866204E-2</v>
      </c>
      <c r="AH4" s="243">
        <f>'Neekonomicka previazanost'!AH4/'Neekonomicka previazanost'!$BB4</f>
        <v>2.7871074007862172E-2</v>
      </c>
      <c r="AI4" s="243">
        <f>'Neekonomicka previazanost'!AI4/'Neekonomicka previazanost'!$BB4</f>
        <v>1.7494632328948927E-2</v>
      </c>
      <c r="AJ4" s="243">
        <f>'Neekonomicka previazanost'!AJ4/'Neekonomicka previazanost'!$BB4</f>
        <v>5.1988759093915496E-2</v>
      </c>
      <c r="AK4" s="243">
        <f>'Neekonomicka previazanost'!AK4/'Neekonomicka previazanost'!$BB4</f>
        <v>1.4237011179451531E-2</v>
      </c>
      <c r="AL4" s="243">
        <f>'Neekonomicka previazanost'!AL4/'Neekonomicka previazanost'!$BB4</f>
        <v>1.3188739069445935E-2</v>
      </c>
      <c r="AM4" s="243">
        <f>'Neekonomicka previazanost'!AM4/'Neekonomicka previazanost'!$BB4</f>
        <v>2.1089545759223179E-2</v>
      </c>
      <c r="AN4" s="243">
        <f>'Neekonomicka previazanost'!AN4/'Neekonomicka previazanost'!$BB4</f>
        <v>1.4471817095145207E-2</v>
      </c>
      <c r="AO4" s="243">
        <f>'Neekonomicka previazanost'!AO4/'Neekonomicka previazanost'!$BB4</f>
        <v>1.6774814960676482E-2</v>
      </c>
      <c r="AP4" s="243">
        <f>'Neekonomicka previazanost'!AP4/'Neekonomicka previazanost'!$BB4</f>
        <v>1.4254058087556058E-2</v>
      </c>
      <c r="AQ4" s="243">
        <f>'Neekonomicka previazanost'!AQ4/'Neekonomicka previazanost'!$BB4</f>
        <v>1.407384133475033E-2</v>
      </c>
      <c r="AR4" s="243">
        <f>'Neekonomicka previazanost'!AR4/'Neekonomicka previazanost'!$BB4</f>
        <v>3.3980772939946759E-2</v>
      </c>
      <c r="AS4" s="243">
        <f>'Neekonomicka previazanost'!AS4/'Neekonomicka previazanost'!$BB4</f>
        <v>2.7203911756503243E-2</v>
      </c>
      <c r="AT4" s="243">
        <f>'Neekonomicka previazanost'!AT4/'Neekonomicka previazanost'!$BB4</f>
        <v>1.4317192371775573E-2</v>
      </c>
      <c r="AU4" s="243">
        <f>'Neekonomicka previazanost'!AU4/'Neekonomicka previazanost'!$BB4</f>
        <v>1.3353994017614666E-2</v>
      </c>
      <c r="AV4" s="243">
        <f>'Neekonomicka previazanost'!AV4/'Neekonomicka previazanost'!$BB4</f>
        <v>2.0740266953581381E-2</v>
      </c>
      <c r="AW4" s="243">
        <f>'Neekonomicka previazanost'!AW4/'Neekonomicka previazanost'!$BB4</f>
        <v>1.7831086852809909E-2</v>
      </c>
      <c r="AX4" s="243">
        <f>'Neekonomicka previazanost'!AX4/'Neekonomicka previazanost'!$BB4</f>
        <v>2.0964751253548207E-2</v>
      </c>
      <c r="AY4" s="243">
        <f>'Neekonomicka previazanost'!AY4/'Neekonomicka previazanost'!$BB4</f>
        <v>1.50268198167798E-2</v>
      </c>
      <c r="AZ4" s="243">
        <f>'Neekonomicka previazanost'!AZ4/'Neekonomicka previazanost'!$BB4</f>
        <v>1.4709820379261451E-2</v>
      </c>
      <c r="BB4" s="244">
        <f t="shared" si="0"/>
        <v>1</v>
      </c>
    </row>
    <row r="5" spans="1:54" ht="14.25" customHeight="1" x14ac:dyDescent="0.25">
      <c r="A5" s="239" t="s">
        <v>8</v>
      </c>
      <c r="B5" s="243">
        <f>'Neekonomicka previazanost'!B5/'Neekonomicka previazanost'!$BB5</f>
        <v>1.1568868385996947E-2</v>
      </c>
      <c r="C5" s="243">
        <f>'Neekonomicka previazanost'!C5/'Neekonomicka previazanost'!$BB5</f>
        <v>6.3504402844214818E-3</v>
      </c>
      <c r="D5" s="243">
        <f>'Neekonomicka previazanost'!D5/'Neekonomicka previazanost'!$BB5</f>
        <v>5.6779736072359432E-3</v>
      </c>
      <c r="E5" s="243">
        <f>'Neekonomicka previazanost'!E5/'Neekonomicka previazanost'!$BB5</f>
        <v>0</v>
      </c>
      <c r="F5" s="243">
        <f>'Neekonomicka previazanost'!F5/'Neekonomicka previazanost'!$BB5</f>
        <v>7.2881674115256034E-3</v>
      </c>
      <c r="G5" s="243">
        <f>'Neekonomicka previazanost'!G5/'Neekonomicka previazanost'!$BB5</f>
        <v>1.0846255796635161E-2</v>
      </c>
      <c r="H5" s="243">
        <f>'Neekonomicka previazanost'!H5/'Neekonomicka previazanost'!$BB5</f>
        <v>1.6468685107561706E-2</v>
      </c>
      <c r="I5" s="243">
        <f>'Neekonomicka previazanost'!I5/'Neekonomicka previazanost'!$BB5</f>
        <v>6.2946457371382911E-3</v>
      </c>
      <c r="J5" s="243">
        <f>'Neekonomicka previazanost'!J5/'Neekonomicka previazanost'!$BB5</f>
        <v>5.2893559364255221E-3</v>
      </c>
      <c r="K5" s="243">
        <f>'Neekonomicka previazanost'!K5/'Neekonomicka previazanost'!$BB5</f>
        <v>2.1493006765814737E-2</v>
      </c>
      <c r="L5" s="243">
        <f>'Neekonomicka previazanost'!L5/'Neekonomicka previazanost'!$BB5</f>
        <v>1.1579950358753833E-2</v>
      </c>
      <c r="M5" s="243">
        <f>'Neekonomicka previazanost'!M5/'Neekonomicka previazanost'!$BB5</f>
        <v>1.3562232039730395E-2</v>
      </c>
      <c r="N5" s="243">
        <f>'Neekonomicka previazanost'!N5/'Neekonomicka previazanost'!$BB5</f>
        <v>8.2321650964264512E-2</v>
      </c>
      <c r="O5" s="243">
        <f>'Neekonomicka previazanost'!O5/'Neekonomicka previazanost'!$BB5</f>
        <v>1.0711367561906764E-2</v>
      </c>
      <c r="P5" s="243">
        <f>'Neekonomicka previazanost'!P5/'Neekonomicka previazanost'!$BB5</f>
        <v>0.11732835296672126</v>
      </c>
      <c r="Q5" s="243">
        <f>'Neekonomicka previazanost'!Q5/'Neekonomicka previazanost'!$BB5</f>
        <v>1.4607454470413341E-2</v>
      </c>
      <c r="R5" s="243">
        <f>'Neekonomicka previazanost'!R5/'Neekonomicka previazanost'!$BB5</f>
        <v>8.1822759526605764E-3</v>
      </c>
      <c r="S5" s="243">
        <f>'Neekonomicka previazanost'!S5/'Neekonomicka previazanost'!$BB5</f>
        <v>6.9142804095483571E-3</v>
      </c>
      <c r="T5" s="243">
        <f>'Neekonomicka previazanost'!T5/'Neekonomicka previazanost'!$BB5</f>
        <v>2.2749107492987797E-2</v>
      </c>
      <c r="U5" s="243">
        <f>'Neekonomicka previazanost'!U5/'Neekonomicka previazanost'!$BB5</f>
        <v>1.2591734856012596E-2</v>
      </c>
      <c r="V5" s="243">
        <f>'Neekonomicka previazanost'!V5/'Neekonomicka previazanost'!$BB5</f>
        <v>8.0293227284670091E-3</v>
      </c>
      <c r="W5" s="243">
        <f>'Neekonomicka previazanost'!W5/'Neekonomicka previazanost'!$BB5</f>
        <v>4.7734536299300313E-3</v>
      </c>
      <c r="X5" s="243">
        <f>'Neekonomicka previazanost'!X5/'Neekonomicka previazanost'!$BB5</f>
        <v>8.4302188410837753E-3</v>
      </c>
      <c r="Y5" s="243">
        <f>'Neekonomicka previazanost'!Y5/'Neekonomicka previazanost'!$BB5</f>
        <v>1.1404506490895137E-2</v>
      </c>
      <c r="Z5" s="243">
        <f>'Neekonomicka previazanost'!Z5/'Neekonomicka previazanost'!$BB5</f>
        <v>8.6308385334685836E-3</v>
      </c>
      <c r="AA5" s="243">
        <f>'Neekonomicka previazanost'!AA5/'Neekonomicka previazanost'!$BB5</f>
        <v>4.8908497841762657E-3</v>
      </c>
      <c r="AB5" s="243">
        <f>'Neekonomicka previazanost'!AB5/'Neekonomicka previazanost'!$BB5</f>
        <v>7.9264870466454994E-3</v>
      </c>
      <c r="AC5" s="243">
        <f>'Neekonomicka previazanost'!AC5/'Neekonomicka previazanost'!$BB5</f>
        <v>1.2356722526681298E-2</v>
      </c>
      <c r="AD5" s="243">
        <f>'Neekonomicka previazanost'!AD5/'Neekonomicka previazanost'!$BB5</f>
        <v>1.1945546360849336E-2</v>
      </c>
      <c r="AE5" s="243">
        <f>'Neekonomicka previazanost'!AE5/'Neekonomicka previazanost'!$BB5</f>
        <v>0.13622730343900441</v>
      </c>
      <c r="AF5" s="243">
        <f>'Neekonomicka previazanost'!AF5/'Neekonomicka previazanost'!$BB5</f>
        <v>1.3569057604835131E-2</v>
      </c>
      <c r="AG5" s="243">
        <f>'Neekonomicka previazanost'!AG5/'Neekonomicka previazanost'!$BB5</f>
        <v>7.2554934209409149E-3</v>
      </c>
      <c r="AH5" s="243">
        <f>'Neekonomicka previazanost'!AH5/'Neekonomicka previazanost'!$BB5</f>
        <v>6.7117077256159799E-2</v>
      </c>
      <c r="AI5" s="243">
        <f>'Neekonomicka previazanost'!AI5/'Neekonomicka previazanost'!$BB5</f>
        <v>1.7130745946531311E-2</v>
      </c>
      <c r="AJ5" s="243">
        <f>'Neekonomicka previazanost'!AJ5/'Neekonomicka previazanost'!$BB5</f>
        <v>5.0649149955019537E-3</v>
      </c>
      <c r="AK5" s="243">
        <f>'Neekonomicka previazanost'!AK5/'Neekonomicka previazanost'!$BB5</f>
        <v>1.437634346981429E-2</v>
      </c>
      <c r="AL5" s="243">
        <f>'Neekonomicka previazanost'!AL5/'Neekonomicka previazanost'!$BB5</f>
        <v>1.7411995202689396E-2</v>
      </c>
      <c r="AM5" s="243">
        <f>'Neekonomicka previazanost'!AM5/'Neekonomicka previazanost'!$BB5</f>
        <v>3.2544083285900006E-2</v>
      </c>
      <c r="AN5" s="243">
        <f>'Neekonomicka previazanost'!AN5/'Neekonomicka previazanost'!$BB5</f>
        <v>1.4459271713999031E-2</v>
      </c>
      <c r="AO5" s="243">
        <f>'Neekonomicka previazanost'!AO5/'Neekonomicka previazanost'!$BB5</f>
        <v>6.0987870827883331E-3</v>
      </c>
      <c r="AP5" s="243">
        <f>'Neekonomicka previazanost'!AP5/'Neekonomicka previazanost'!$BB5</f>
        <v>1.3836825161001296E-2</v>
      </c>
      <c r="AQ5" s="243">
        <f>'Neekonomicka previazanost'!AQ5/'Neekonomicka previazanost'!$BB5</f>
        <v>1.5270293435684108E-2</v>
      </c>
      <c r="AR5" s="243">
        <f>'Neekonomicka previazanost'!AR5/'Neekonomicka previazanost'!$BB5</f>
        <v>2.5184101810945447E-2</v>
      </c>
      <c r="AS5" s="243">
        <f>'Neekonomicka previazanost'!AS5/'Neekonomicka previazanost'!$BB5</f>
        <v>7.9724319546259151E-3</v>
      </c>
      <c r="AT5" s="243">
        <f>'Neekonomicka previazanost'!AT5/'Neekonomicka previazanost'!$BB5</f>
        <v>1.2186978074647439E-2</v>
      </c>
      <c r="AU5" s="243">
        <f>'Neekonomicka previazanost'!AU5/'Neekonomicka previazanost'!$BB5</f>
        <v>1.932650885510856E-2</v>
      </c>
      <c r="AV5" s="243">
        <f>'Neekonomicka previazanost'!AV5/'Neekonomicka previazanost'!$BB5</f>
        <v>4.1569636887113355E-2</v>
      </c>
      <c r="AW5" s="243">
        <f>'Neekonomicka previazanost'!AW5/'Neekonomicka previazanost'!$BB5</f>
        <v>1.5485791824260287E-2</v>
      </c>
      <c r="AX5" s="243">
        <f>'Neekonomicka previazanost'!AX5/'Neekonomicka previazanost'!$BB5</f>
        <v>2.3911591002390757E-2</v>
      </c>
      <c r="AY5" s="243">
        <f>'Neekonomicka previazanost'!AY5/'Neekonomicka previazanost'!$BB5</f>
        <v>1.3282675696741825E-2</v>
      </c>
      <c r="AZ5" s="243">
        <f>'Neekonomicka previazanost'!AZ5/'Neekonomicka previazanost'!$BB5</f>
        <v>1.0504339831364498E-2</v>
      </c>
      <c r="BB5" s="244">
        <f t="shared" si="0"/>
        <v>0.99999999999999967</v>
      </c>
    </row>
    <row r="6" spans="1:54" ht="14.25" customHeight="1" x14ac:dyDescent="0.25">
      <c r="A6" s="238" t="s">
        <v>9</v>
      </c>
      <c r="B6" s="243">
        <f>'Neekonomicka previazanost'!B6/'Neekonomicka previazanost'!$BB6</f>
        <v>1.5362639310761881E-2</v>
      </c>
      <c r="C6" s="243">
        <f>'Neekonomicka previazanost'!C6/'Neekonomicka previazanost'!$BB6</f>
        <v>7.6581093309748535E-2</v>
      </c>
      <c r="D6" s="243">
        <f>'Neekonomicka previazanost'!D6/'Neekonomicka previazanost'!$BB6</f>
        <v>1.2065124929135593E-2</v>
      </c>
      <c r="E6" s="243">
        <f>'Neekonomicka previazanost'!E6/'Neekonomicka previazanost'!$BB6</f>
        <v>2.3759074539330911E-2</v>
      </c>
      <c r="F6" s="243">
        <f>'Neekonomicka previazanost'!F6/'Neekonomicka previazanost'!$BB6</f>
        <v>0</v>
      </c>
      <c r="G6" s="243">
        <f>'Neekonomicka previazanost'!G6/'Neekonomicka previazanost'!$BB6</f>
        <v>1.4997610389990743E-2</v>
      </c>
      <c r="H6" s="243">
        <f>'Neekonomicka previazanost'!H6/'Neekonomicka previazanost'!$BB6</f>
        <v>1.5311466948980602E-2</v>
      </c>
      <c r="I6" s="243">
        <f>'Neekonomicka previazanost'!I6/'Neekonomicka previazanost'!$BB6</f>
        <v>4.7453010389719164E-2</v>
      </c>
      <c r="J6" s="243">
        <f>'Neekonomicka previazanost'!J6/'Neekonomicka previazanost'!$BB6</f>
        <v>1.1676503947211316E-2</v>
      </c>
      <c r="K6" s="243">
        <f>'Neekonomicka previazanost'!K6/'Neekonomicka previazanost'!$BB6</f>
        <v>1.5313881584184849E-2</v>
      </c>
      <c r="L6" s="243">
        <f>'Neekonomicka previazanost'!L6/'Neekonomicka previazanost'!$BB6</f>
        <v>1.4613916128585243E-2</v>
      </c>
      <c r="M6" s="243">
        <f>'Neekonomicka previazanost'!M6/'Neekonomicka previazanost'!$BB6</f>
        <v>1.4509904803091271E-2</v>
      </c>
      <c r="N6" s="243">
        <f>'Neekonomicka previazanost'!N6/'Neekonomicka previazanost'!$BB6</f>
        <v>2.4322065282034191E-2</v>
      </c>
      <c r="O6" s="243">
        <f>'Neekonomicka previazanost'!O6/'Neekonomicka previazanost'!$BB6</f>
        <v>1.5327059469733045E-2</v>
      </c>
      <c r="P6" s="243">
        <f>'Neekonomicka previazanost'!P6/'Neekonomicka previazanost'!$BB6</f>
        <v>1.5709033609382039E-2</v>
      </c>
      <c r="Q6" s="243">
        <f>'Neekonomicka previazanost'!Q6/'Neekonomicka previazanost'!$BB6</f>
        <v>1.5514035228462597E-2</v>
      </c>
      <c r="R6" s="243">
        <f>'Neekonomicka previazanost'!R6/'Neekonomicka previazanost'!$BB6</f>
        <v>1.2388760450986077E-2</v>
      </c>
      <c r="S6" s="243">
        <f>'Neekonomicka previazanost'!S6/'Neekonomicka previazanost'!$BB6</f>
        <v>1.3578436365678665E-2</v>
      </c>
      <c r="T6" s="243">
        <f>'Neekonomicka previazanost'!T6/'Neekonomicka previazanost'!$BB6</f>
        <v>1.6246169180352436E-2</v>
      </c>
      <c r="U6" s="243">
        <f>'Neekonomicka previazanost'!U6/'Neekonomicka previazanost'!$BB6</f>
        <v>1.5673833367928769E-2</v>
      </c>
      <c r="V6" s="243">
        <f>'Neekonomicka previazanost'!V6/'Neekonomicka previazanost'!$BB6</f>
        <v>1.4683097851170054E-2</v>
      </c>
      <c r="W6" s="243">
        <f>'Neekonomicka previazanost'!W6/'Neekonomicka previazanost'!$BB6</f>
        <v>1.1425913654923693E-2</v>
      </c>
      <c r="X6" s="243">
        <f>'Neekonomicka previazanost'!X6/'Neekonomicka previazanost'!$BB6</f>
        <v>1.7076008930912118E-2</v>
      </c>
      <c r="Y6" s="243">
        <f>'Neekonomicka previazanost'!Y6/'Neekonomicka previazanost'!$BB6</f>
        <v>2.3417485635715475E-2</v>
      </c>
      <c r="Z6" s="243">
        <f>'Neekonomicka previazanost'!Z6/'Neekonomicka previazanost'!$BB6</f>
        <v>1.5067493731376396E-2</v>
      </c>
      <c r="AA6" s="243">
        <f>'Neekonomicka previazanost'!AA6/'Neekonomicka previazanost'!$BB6</f>
        <v>1.1349541431287156E-2</v>
      </c>
      <c r="AB6" s="243">
        <f>'Neekonomicka previazanost'!AB6/'Neekonomicka previazanost'!$BB6</f>
        <v>3.7743352141451615E-2</v>
      </c>
      <c r="AC6" s="243">
        <f>'Neekonomicka previazanost'!AC6/'Neekonomicka previazanost'!$BB6</f>
        <v>1.474603346425531E-2</v>
      </c>
      <c r="AD6" s="243">
        <f>'Neekonomicka previazanost'!AD6/'Neekonomicka previazanost'!$BB6</f>
        <v>1.4672228207772444E-2</v>
      </c>
      <c r="AE6" s="243">
        <f>'Neekonomicka previazanost'!AE6/'Neekonomicka previazanost'!$BB6</f>
        <v>2.3688391084587382E-2</v>
      </c>
      <c r="AF6" s="243">
        <f>'Neekonomicka previazanost'!AF6/'Neekonomicka previazanost'!$BB6</f>
        <v>1.5197130788481665E-2</v>
      </c>
      <c r="AG6" s="243">
        <f>'Neekonomicka previazanost'!AG6/'Neekonomicka previazanost'!$BB6</f>
        <v>3.1660764529199525E-2</v>
      </c>
      <c r="AH6" s="243">
        <f>'Neekonomicka previazanost'!AH6/'Neekonomicka previazanost'!$BB6</f>
        <v>2.325914431719112E-2</v>
      </c>
      <c r="AI6" s="243">
        <f>'Neekonomicka previazanost'!AI6/'Neekonomicka previazanost'!$BB6</f>
        <v>1.5160088633104337E-2</v>
      </c>
      <c r="AJ6" s="243">
        <f>'Neekonomicka previazanost'!AJ6/'Neekonomicka previazanost'!$BB6</f>
        <v>1.3622289902650237E-2</v>
      </c>
      <c r="AK6" s="243">
        <f>'Neekonomicka previazanost'!AK6/'Neekonomicka previazanost'!$BB6</f>
        <v>1.505515411211006E-2</v>
      </c>
      <c r="AL6" s="243">
        <f>'Neekonomicka previazanost'!AL6/'Neekonomicka previazanost'!$BB6</f>
        <v>5.2212015976128782E-2</v>
      </c>
      <c r="AM6" s="243">
        <f>'Neekonomicka previazanost'!AM6/'Neekonomicka previazanost'!$BB6</f>
        <v>1.5452147464282442E-2</v>
      </c>
      <c r="AN6" s="243">
        <f>'Neekonomicka previazanost'!AN6/'Neekonomicka previazanost'!$BB6</f>
        <v>1.8675359545987296E-2</v>
      </c>
      <c r="AO6" s="243">
        <f>'Neekonomicka previazanost'!AO6/'Neekonomicka previazanost'!$BB6</f>
        <v>1.2526780733950964E-2</v>
      </c>
      <c r="AP6" s="243">
        <f>'Neekonomicka previazanost'!AP6/'Neekonomicka previazanost'!$BB6</f>
        <v>1.5136191156035135E-2</v>
      </c>
      <c r="AQ6" s="243">
        <f>'Neekonomicka previazanost'!AQ6/'Neekonomicka previazanost'!$BB6</f>
        <v>1.5483113158583143E-2</v>
      </c>
      <c r="AR6" s="243">
        <f>'Neekonomicka previazanost'!AR6/'Neekonomicka previazanost'!$BB6</f>
        <v>1.5902965613149463E-2</v>
      </c>
      <c r="AS6" s="243">
        <f>'Neekonomicka previazanost'!AS6/'Neekonomicka previazanost'!$BB6</f>
        <v>1.7604834854285187E-2</v>
      </c>
      <c r="AT6" s="243">
        <f>'Neekonomicka previazanost'!AT6/'Neekonomicka previazanost'!$BB6</f>
        <v>1.5217649593928372E-2</v>
      </c>
      <c r="AU6" s="243">
        <f>'Neekonomicka previazanost'!AU6/'Neekonomicka previazanost'!$BB6</f>
        <v>3.8241854400487468E-2</v>
      </c>
      <c r="AV6" s="243">
        <f>'Neekonomicka previazanost'!AV6/'Neekonomicka previazanost'!$BB6</f>
        <v>2.3753648213689523E-2</v>
      </c>
      <c r="AW6" s="243">
        <f>'Neekonomicka previazanost'!AW6/'Neekonomicka previazanost'!$BB6</f>
        <v>1.4807221960580557E-2</v>
      </c>
      <c r="AX6" s="243">
        <f>'Neekonomicka previazanost'!AX6/'Neekonomicka previazanost'!$BB6</f>
        <v>2.7671934426881796E-2</v>
      </c>
      <c r="AY6" s="243">
        <f>'Neekonomicka previazanost'!AY6/'Neekonomicka previazanost'!$BB6</f>
        <v>1.4519310447981123E-2</v>
      </c>
      <c r="AZ6" s="243">
        <f>'Neekonomicka previazanost'!AZ6/'Neekonomicka previazanost'!$BB6</f>
        <v>1.4567234802562517E-2</v>
      </c>
      <c r="BB6" s="244">
        <f t="shared" si="0"/>
        <v>1.0000000000000004</v>
      </c>
    </row>
    <row r="7" spans="1:54" ht="14.25" customHeight="1" x14ac:dyDescent="0.25">
      <c r="A7" s="238" t="s">
        <v>10</v>
      </c>
      <c r="B7" s="243">
        <f>'Neekonomicka previazanost'!B7/'Neekonomicka previazanost'!$BB7</f>
        <v>3.0273143178528895E-2</v>
      </c>
      <c r="C7" s="243">
        <f>'Neekonomicka previazanost'!C7/'Neekonomicka previazanost'!$BB7</f>
        <v>5.8414217053074282E-3</v>
      </c>
      <c r="D7" s="243">
        <f>'Neekonomicka previazanost'!D7/'Neekonomicka previazanost'!$BB7</f>
        <v>5.7056524615059778E-3</v>
      </c>
      <c r="E7" s="243">
        <f>'Neekonomicka previazanost'!E7/'Neekonomicka previazanost'!$BB7</f>
        <v>1.54672688914596E-2</v>
      </c>
      <c r="F7" s="243">
        <f>'Neekonomicka previazanost'!F7/'Neekonomicka previazanost'!$BB7</f>
        <v>6.5606169280092727E-3</v>
      </c>
      <c r="G7" s="243">
        <f>'Neekonomicka previazanost'!G7/'Neekonomicka previazanost'!$BB7</f>
        <v>0</v>
      </c>
      <c r="H7" s="243">
        <f>'Neekonomicka previazanost'!H7/'Neekonomicka previazanost'!$BB7</f>
        <v>2.980159470732336E-2</v>
      </c>
      <c r="I7" s="243">
        <f>'Neekonomicka previazanost'!I7/'Neekonomicka previazanost'!$BB7</f>
        <v>5.7520154999982365E-3</v>
      </c>
      <c r="J7" s="243">
        <f>'Neekonomicka previazanost'!J7/'Neekonomicka previazanost'!$BB7</f>
        <v>8.1286089138137042E-3</v>
      </c>
      <c r="K7" s="243">
        <f>'Neekonomicka previazanost'!K7/'Neekonomicka previazanost'!$BB7</f>
        <v>1.5166390425326285E-2</v>
      </c>
      <c r="L7" s="243">
        <f>'Neekonomicka previazanost'!L7/'Neekonomicka previazanost'!$BB7</f>
        <v>1.5684435484826956E-2</v>
      </c>
      <c r="M7" s="243">
        <f>'Neekonomicka previazanost'!M7/'Neekonomicka previazanost'!$BB7</f>
        <v>1.4260325665654825E-2</v>
      </c>
      <c r="N7" s="243">
        <f>'Neekonomicka previazanost'!N7/'Neekonomicka previazanost'!$BB7</f>
        <v>1.5194849830055632E-2</v>
      </c>
      <c r="O7" s="243">
        <f>'Neekonomicka previazanost'!O7/'Neekonomicka previazanost'!$BB7</f>
        <v>5.8335369639760513E-2</v>
      </c>
      <c r="P7" s="243">
        <f>'Neekonomicka previazanost'!P7/'Neekonomicka previazanost'!$BB7</f>
        <v>1.5382901917665056E-2</v>
      </c>
      <c r="Q7" s="243">
        <f>'Neekonomicka previazanost'!Q7/'Neekonomicka previazanost'!$BB7</f>
        <v>3.9215871201250994E-2</v>
      </c>
      <c r="R7" s="243">
        <f>'Neekonomicka previazanost'!R7/'Neekonomicka previazanost'!$BB7</f>
        <v>8.8687326996777626E-3</v>
      </c>
      <c r="S7" s="243">
        <f>'Neekonomicka previazanost'!S7/'Neekonomicka previazanost'!$BB7</f>
        <v>1.2631851072414031E-2</v>
      </c>
      <c r="T7" s="243">
        <f>'Neekonomicka previazanost'!T7/'Neekonomicka previazanost'!$BB7</f>
        <v>1.2586436958253571E-2</v>
      </c>
      <c r="U7" s="243">
        <f>'Neekonomicka previazanost'!U7/'Neekonomicka previazanost'!$BB7</f>
        <v>1.083772532555872E-2</v>
      </c>
      <c r="V7" s="243">
        <f>'Neekonomicka previazanost'!V7/'Neekonomicka previazanost'!$BB7</f>
        <v>1.6779111955160703E-2</v>
      </c>
      <c r="W7" s="243">
        <f>'Neekonomicka previazanost'!W7/'Neekonomicka previazanost'!$BB7</f>
        <v>6.9789008826160199E-3</v>
      </c>
      <c r="X7" s="243">
        <f>'Neekonomicka previazanost'!X7/'Neekonomicka previazanost'!$BB7</f>
        <v>7.2951310966057102E-3</v>
      </c>
      <c r="Y7" s="243">
        <f>'Neekonomicka previazanost'!Y7/'Neekonomicka previazanost'!$BB7</f>
        <v>7.3058060127136606E-3</v>
      </c>
      <c r="Z7" s="243">
        <f>'Neekonomicka previazanost'!Z7/'Neekonomicka previazanost'!$BB7</f>
        <v>9.397645132069584E-3</v>
      </c>
      <c r="AA7" s="243">
        <f>'Neekonomicka previazanost'!AA7/'Neekonomicka previazanost'!$BB7</f>
        <v>7.2498235655540011E-3</v>
      </c>
      <c r="AB7" s="243">
        <f>'Neekonomicka previazanost'!AB7/'Neekonomicka previazanost'!$BB7</f>
        <v>6.7873452663786606E-3</v>
      </c>
      <c r="AC7" s="243">
        <f>'Neekonomicka previazanost'!AC7/'Neekonomicka previazanost'!$BB7</f>
        <v>2.210509886112429E-2</v>
      </c>
      <c r="AD7" s="243">
        <f>'Neekonomicka previazanost'!AD7/'Neekonomicka previazanost'!$BB7</f>
        <v>2.0754017946227415E-2</v>
      </c>
      <c r="AE7" s="243">
        <f>'Neekonomicka previazanost'!AE7/'Neekonomicka previazanost'!$BB7</f>
        <v>1.6089270307641096E-2</v>
      </c>
      <c r="AF7" s="243">
        <f>'Neekonomicka previazanost'!AF7/'Neekonomicka previazanost'!$BB7</f>
        <v>2.5245235371767025E-2</v>
      </c>
      <c r="AG7" s="243">
        <f>'Neekonomicka previazanost'!AG7/'Neekonomicka previazanost'!$BB7</f>
        <v>6.3041371353615462E-3</v>
      </c>
      <c r="AH7" s="243">
        <f>'Neekonomicka previazanost'!AH7/'Neekonomicka previazanost'!$BB7</f>
        <v>1.716948939293296E-2</v>
      </c>
      <c r="AI7" s="243">
        <f>'Neekonomicka previazanost'!AI7/'Neekonomicka previazanost'!$BB7</f>
        <v>1.3794037163728876E-2</v>
      </c>
      <c r="AJ7" s="243">
        <f>'Neekonomicka previazanost'!AJ7/'Neekonomicka previazanost'!$BB7</f>
        <v>4.9817989493916139E-3</v>
      </c>
      <c r="AK7" s="243">
        <f>'Neekonomicka previazanost'!AK7/'Neekonomicka previazanost'!$BB7</f>
        <v>2.9438827070540508E-2</v>
      </c>
      <c r="AL7" s="243">
        <f>'Neekonomicka previazanost'!AL7/'Neekonomicka previazanost'!$BB7</f>
        <v>1.2380265616512214E-2</v>
      </c>
      <c r="AM7" s="243">
        <f>'Neekonomicka previazanost'!AM7/'Neekonomicka previazanost'!$BB7</f>
        <v>2.0748704909638347E-2</v>
      </c>
      <c r="AN7" s="243">
        <f>'Neekonomicka previazanost'!AN7/'Neekonomicka previazanost'!$BB7</f>
        <v>6.9511726554302572E-2</v>
      </c>
      <c r="AO7" s="243">
        <f>'Neekonomicka previazanost'!AO7/'Neekonomicka previazanost'!$BB7</f>
        <v>1.3410052353184019E-2</v>
      </c>
      <c r="AP7" s="243">
        <f>'Neekonomicka previazanost'!AP7/'Neekonomicka previazanost'!$BB7</f>
        <v>3.4981105116912735E-2</v>
      </c>
      <c r="AQ7" s="243">
        <f>'Neekonomicka previazanost'!AQ7/'Neekonomicka previazanost'!$BB7</f>
        <v>3.8122227994978018E-2</v>
      </c>
      <c r="AR7" s="243">
        <f>'Neekonomicka previazanost'!AR7/'Neekonomicka previazanost'!$BB7</f>
        <v>1.3162128963974442E-2</v>
      </c>
      <c r="AS7" s="243">
        <f>'Neekonomicka previazanost'!AS7/'Neekonomicka previazanost'!$BB7</f>
        <v>6.8189313088067253E-3</v>
      </c>
      <c r="AT7" s="243">
        <f>'Neekonomicka previazanost'!AT7/'Neekonomicka previazanost'!$BB7</f>
        <v>9.1837821798437677E-2</v>
      </c>
      <c r="AU7" s="243">
        <f>'Neekonomicka previazanost'!AU7/'Neekonomicka previazanost'!$BB7</f>
        <v>1.3358393425998269E-2</v>
      </c>
      <c r="AV7" s="243">
        <f>'Neekonomicka previazanost'!AV7/'Neekonomicka previazanost'!$BB7</f>
        <v>1.7405207699872707E-2</v>
      </c>
      <c r="AW7" s="243">
        <f>'Neekonomicka previazanost'!AW7/'Neekonomicka previazanost'!$BB7</f>
        <v>1.4770949433188511E-2</v>
      </c>
      <c r="AX7" s="243">
        <f>'Neekonomicka previazanost'!AX7/'Neekonomicka previazanost'!$BB7</f>
        <v>2.0179349067180524E-2</v>
      </c>
      <c r="AY7" s="243">
        <f>'Neekonomicka previazanost'!AY7/'Neekonomicka previazanost'!$BB7</f>
        <v>5.4272501295842837E-2</v>
      </c>
      <c r="AZ7" s="243">
        <f>'Neekonomicka previazanost'!AZ7/'Neekonomicka previazanost'!$BB7</f>
        <v>3.566974584496603E-2</v>
      </c>
      <c r="BB7" s="244">
        <f t="shared" si="0"/>
        <v>1</v>
      </c>
    </row>
    <row r="8" spans="1:54" ht="14.25" customHeight="1" x14ac:dyDescent="0.25">
      <c r="A8" s="239" t="s">
        <v>11</v>
      </c>
      <c r="B8" s="243">
        <f>'Neekonomicka previazanost'!B8/'Neekonomicka previazanost'!$BB8</f>
        <v>1.7436131373984975E-2</v>
      </c>
      <c r="C8" s="243">
        <f>'Neekonomicka previazanost'!C8/'Neekonomicka previazanost'!$BB8</f>
        <v>5.0084527589284444E-3</v>
      </c>
      <c r="D8" s="243">
        <f>'Neekonomicka previazanost'!D8/'Neekonomicka previazanost'!$BB8</f>
        <v>4.7077980000850544E-3</v>
      </c>
      <c r="E8" s="243">
        <f>'Neekonomicka previazanost'!E8/'Neekonomicka previazanost'!$BB8</f>
        <v>1.9950760438381534E-2</v>
      </c>
      <c r="F8" s="243">
        <f>'Neekonomicka previazanost'!F8/'Neekonomicka previazanost'!$BB8</f>
        <v>5.6899198565093E-3</v>
      </c>
      <c r="G8" s="243">
        <f>'Neekonomicka previazanost'!G8/'Neekonomicka previazanost'!$BB8</f>
        <v>2.5316650099654281E-2</v>
      </c>
      <c r="H8" s="243">
        <f>'Neekonomicka previazanost'!H8/'Neekonomicka previazanost'!$BB8</f>
        <v>0</v>
      </c>
      <c r="I8" s="243">
        <f>'Neekonomicka previazanost'!I8/'Neekonomicka previazanost'!$BB8</f>
        <v>4.9546565879533327E-3</v>
      </c>
      <c r="J8" s="243">
        <f>'Neekonomicka previazanost'!J8/'Neekonomicka previazanost'!$BB8</f>
        <v>6.7040734292095391E-3</v>
      </c>
      <c r="K8" s="243">
        <f>'Neekonomicka previazanost'!K8/'Neekonomicka previazanost'!$BB8</f>
        <v>1.9545059902485173E-2</v>
      </c>
      <c r="L8" s="243">
        <f>'Neekonomicka previazanost'!L8/'Neekonomicka previazanost'!$BB8</f>
        <v>1.6472622915712064E-2</v>
      </c>
      <c r="M8" s="243">
        <f>'Neekonomicka previazanost'!M8/'Neekonomicka previazanost'!$BB8</f>
        <v>1.4512572817803396E-2</v>
      </c>
      <c r="N8" s="243">
        <f>'Neekonomicka previazanost'!N8/'Neekonomicka previazanost'!$BB8</f>
        <v>1.7172085212397492E-2</v>
      </c>
      <c r="O8" s="243">
        <f>'Neekonomicka previazanost'!O8/'Neekonomicka previazanost'!$BB8</f>
        <v>1.5547889552582449E-2</v>
      </c>
      <c r="P8" s="243">
        <f>'Neekonomicka previazanost'!P8/'Neekonomicka previazanost'!$BB8</f>
        <v>2.0337541232180331E-2</v>
      </c>
      <c r="Q8" s="243">
        <f>'Neekonomicka previazanost'!Q8/'Neekonomicka previazanost'!$BB8</f>
        <v>3.6636290593828273E-2</v>
      </c>
      <c r="R8" s="243">
        <f>'Neekonomicka previazanost'!R8/'Neekonomicka previazanost'!$BB8</f>
        <v>7.0027963040322416E-3</v>
      </c>
      <c r="S8" s="243">
        <f>'Neekonomicka previazanost'!S8/'Neekonomicka previazanost'!$BB8</f>
        <v>9.2221961884806115E-3</v>
      </c>
      <c r="T8" s="243">
        <f>'Neekonomicka previazanost'!T8/'Neekonomicka previazanost'!$BB8</f>
        <v>1.3664843232452246E-2</v>
      </c>
      <c r="U8" s="243">
        <f>'Neekonomicka previazanost'!U8/'Neekonomicka previazanost'!$BB8</f>
        <v>1.0953967703480229E-2</v>
      </c>
      <c r="V8" s="243">
        <f>'Neekonomicka previazanost'!V8/'Neekonomicka previazanost'!$BB8</f>
        <v>1.0895468403238072E-2</v>
      </c>
      <c r="W8" s="243">
        <f>'Neekonomicka previazanost'!W8/'Neekonomicka previazanost'!$BB8</f>
        <v>5.9241586500608581E-3</v>
      </c>
      <c r="X8" s="243">
        <f>'Neekonomicka previazanost'!X8/'Neekonomicka previazanost'!$BB8</f>
        <v>5.9093487180885175E-3</v>
      </c>
      <c r="Y8" s="243">
        <f>'Neekonomicka previazanost'!Y8/'Neekonomicka previazanost'!$BB8</f>
        <v>6.6548933508229898E-3</v>
      </c>
      <c r="Z8" s="243">
        <f>'Neekonomicka previazanost'!Z8/'Neekonomicka previazanost'!$BB8</f>
        <v>7.2615813040517877E-3</v>
      </c>
      <c r="AA8" s="243">
        <f>'Neekonomicka previazanost'!AA8/'Neekonomicka previazanost'!$BB8</f>
        <v>6.1062265535335421E-3</v>
      </c>
      <c r="AB8" s="243">
        <f>'Neekonomicka previazanost'!AB8/'Neekonomicka previazanost'!$BB8</f>
        <v>6.0976146371803722E-3</v>
      </c>
      <c r="AC8" s="243">
        <f>'Neekonomicka previazanost'!AC8/'Neekonomicka previazanost'!$BB8</f>
        <v>2.4391782101681612E-2</v>
      </c>
      <c r="AD8" s="243">
        <f>'Neekonomicka previazanost'!AD8/'Neekonomicka previazanost'!$BB8</f>
        <v>2.2229974924862377E-2</v>
      </c>
      <c r="AE8" s="243">
        <f>'Neekonomicka previazanost'!AE8/'Neekonomicka previazanost'!$BB8</f>
        <v>2.1620716423567474E-2</v>
      </c>
      <c r="AF8" s="243">
        <f>'Neekonomicka previazanost'!AF8/'Neekonomicka previazanost'!$BB8</f>
        <v>2.7349834877457003E-2</v>
      </c>
      <c r="AG8" s="243">
        <f>'Neekonomicka previazanost'!AG8/'Neekonomicka previazanost'!$BB8</f>
        <v>5.6455283256308785E-3</v>
      </c>
      <c r="AH8" s="243">
        <f>'Neekonomicka previazanost'!AH8/'Neekonomicka previazanost'!$BB8</f>
        <v>5.7006801405582432E-2</v>
      </c>
      <c r="AI8" s="243">
        <f>'Neekonomicka previazanost'!AI8/'Neekonomicka previazanost'!$BB8</f>
        <v>1.5740942752075635E-2</v>
      </c>
      <c r="AJ8" s="243">
        <f>'Neekonomicka previazanost'!AJ8/'Neekonomicka previazanost'!$BB8</f>
        <v>4.1555407491669248E-3</v>
      </c>
      <c r="AK8" s="243">
        <f>'Neekonomicka previazanost'!AK8/'Neekonomicka previazanost'!$BB8</f>
        <v>8.2515727153913365E-2</v>
      </c>
      <c r="AL8" s="243">
        <f>'Neekonomicka previazanost'!AL8/'Neekonomicka previazanost'!$BB8</f>
        <v>1.1956919417337983E-2</v>
      </c>
      <c r="AM8" s="243">
        <f>'Neekonomicka previazanost'!AM8/'Neekonomicka previazanost'!$BB8</f>
        <v>6.8791740585493713E-2</v>
      </c>
      <c r="AN8" s="243">
        <f>'Neekonomicka previazanost'!AN8/'Neekonomicka previazanost'!$BB8</f>
        <v>1.9449440484179126E-2</v>
      </c>
      <c r="AO8" s="243">
        <f>'Neekonomicka previazanost'!AO8/'Neekonomicka previazanost'!$BB8</f>
        <v>1.1520090100141156E-2</v>
      </c>
      <c r="AP8" s="243">
        <f>'Neekonomicka previazanost'!AP8/'Neekonomicka previazanost'!$BB8</f>
        <v>0.1074542731381302</v>
      </c>
      <c r="AQ8" s="243">
        <f>'Neekonomicka previazanost'!AQ8/'Neekonomicka previazanost'!$BB8</f>
        <v>4.1495769516415253E-2</v>
      </c>
      <c r="AR8" s="243">
        <f>'Neekonomicka previazanost'!AR8/'Neekonomicka previazanost'!$BB8</f>
        <v>1.488804937497897E-2</v>
      </c>
      <c r="AS8" s="243">
        <f>'Neekonomicka previazanost'!AS8/'Neekonomicka previazanost'!$BB8</f>
        <v>6.1669425396077941E-3</v>
      </c>
      <c r="AT8" s="243">
        <f>'Neekonomicka previazanost'!AT8/'Neekonomicka previazanost'!$BB8</f>
        <v>3.0262861797643006E-2</v>
      </c>
      <c r="AU8" s="243">
        <f>'Neekonomicka previazanost'!AU8/'Neekonomicka previazanost'!$BB8</f>
        <v>1.3106241367694796E-2</v>
      </c>
      <c r="AV8" s="243">
        <f>'Neekonomicka previazanost'!AV8/'Neekonomicka previazanost'!$BB8</f>
        <v>2.228354656889061E-2</v>
      </c>
      <c r="AW8" s="243">
        <f>'Neekonomicka previazanost'!AW8/'Neekonomicka previazanost'!$BB8</f>
        <v>1.6403335264096392E-2</v>
      </c>
      <c r="AX8" s="243">
        <f>'Neekonomicka previazanost'!AX8/'Neekonomicka previazanost'!$BB8</f>
        <v>1.8535278477974128E-2</v>
      </c>
      <c r="AY8" s="243">
        <f>'Neekonomicka previazanost'!AY8/'Neekonomicka previazanost'!$BB8</f>
        <v>1.260592527396469E-2</v>
      </c>
      <c r="AZ8" s="243">
        <f>'Neekonomicka previazanost'!AZ8/'Neekonomicka previazanost'!$BB8</f>
        <v>2.4737137562397142E-2</v>
      </c>
      <c r="BB8" s="244">
        <f t="shared" si="0"/>
        <v>0.99999999999999989</v>
      </c>
    </row>
    <row r="9" spans="1:54" ht="14.25" customHeight="1" x14ac:dyDescent="0.25">
      <c r="A9" s="239" t="s">
        <v>12</v>
      </c>
      <c r="B9" s="243">
        <f>'Neekonomicka previazanost'!B9/'Neekonomicka previazanost'!$BB9</f>
        <v>1.3810495528505553E-2</v>
      </c>
      <c r="C9" s="243">
        <f>'Neekonomicka previazanost'!C9/'Neekonomicka previazanost'!$BB9</f>
        <v>0.16829329775299184</v>
      </c>
      <c r="D9" s="243">
        <f>'Neekonomicka previazanost'!D9/'Neekonomicka previazanost'!$BB9</f>
        <v>1.3761303612542436E-2</v>
      </c>
      <c r="E9" s="243">
        <f>'Neekonomicka previazanost'!E9/'Neekonomicka previazanost'!$BB9</f>
        <v>2.1160717788542269E-2</v>
      </c>
      <c r="F9" s="243">
        <f>'Neekonomicka previazanost'!F9/'Neekonomicka previazanost'!$BB9</f>
        <v>4.8934109687793603E-2</v>
      </c>
      <c r="G9" s="243">
        <f>'Neekonomicka previazanost'!G9/'Neekonomicka previazanost'!$BB9</f>
        <v>1.3559552496820962E-2</v>
      </c>
      <c r="H9" s="243">
        <f>'Neekonomicka previazanost'!H9/'Neekonomicka previazanost'!$BB9</f>
        <v>1.3749032309020364E-2</v>
      </c>
      <c r="I9" s="243">
        <f>'Neekonomicka previazanost'!I9/'Neekonomicka previazanost'!$BB9</f>
        <v>0</v>
      </c>
      <c r="J9" s="243">
        <f>'Neekonomicka previazanost'!J9/'Neekonomicka previazanost'!$BB9</f>
        <v>1.1083660856148802E-2</v>
      </c>
      <c r="K9" s="243">
        <f>'Neekonomicka previazanost'!K9/'Neekonomicka previazanost'!$BB9</f>
        <v>1.3762314192989943E-2</v>
      </c>
      <c r="L9" s="243">
        <f>'Neekonomicka previazanost'!L9/'Neekonomicka previazanost'!$BB9</f>
        <v>1.3273153466615239E-2</v>
      </c>
      <c r="M9" s="243">
        <f>'Neekonomicka previazanost'!M9/'Neekonomicka previazanost'!$BB9</f>
        <v>1.3210518082129055E-2</v>
      </c>
      <c r="N9" s="243">
        <f>'Neekonomicka previazanost'!N9/'Neekonomicka previazanost'!$BB9</f>
        <v>2.1526450154280542E-2</v>
      </c>
      <c r="O9" s="243">
        <f>'Neekonomicka previazanost'!O9/'Neekonomicka previazanost'!$BB9</f>
        <v>1.3800653093083851E-2</v>
      </c>
      <c r="P9" s="243">
        <f>'Neekonomicka previazanost'!P9/'Neekonomicka previazanost'!$BB9</f>
        <v>1.4022600157272866E-2</v>
      </c>
      <c r="Q9" s="243">
        <f>'Neekonomicka previazanost'!Q9/'Neekonomicka previazanost'!$BB9</f>
        <v>1.3892635162561192E-2</v>
      </c>
      <c r="R9" s="243">
        <f>'Neekonomicka previazanost'!R9/'Neekonomicka previazanost'!$BB9</f>
        <v>1.2019667805362125E-2</v>
      </c>
      <c r="S9" s="243">
        <f>'Neekonomicka previazanost'!S9/'Neekonomicka previazanost'!$BB9</f>
        <v>1.2670179711224985E-2</v>
      </c>
      <c r="T9" s="243">
        <f>'Neekonomicka previazanost'!T9/'Neekonomicka previazanost'!$BB9</f>
        <v>1.4404650886995168E-2</v>
      </c>
      <c r="U9" s="243">
        <f>'Neekonomicka previazanost'!U9/'Neekonomicka previazanost'!$BB9</f>
        <v>1.4130453109551968E-2</v>
      </c>
      <c r="V9" s="243">
        <f>'Neekonomicka previazanost'!V9/'Neekonomicka previazanost'!$BB9</f>
        <v>1.3453816685950757E-2</v>
      </c>
      <c r="W9" s="243">
        <f>'Neekonomicka previazanost'!W9/'Neekonomicka previazanost'!$BB9</f>
        <v>1.1791981993586198E-2</v>
      </c>
      <c r="X9" s="243">
        <f>'Neekonomicka previazanost'!X9/'Neekonomicka previazanost'!$BB9</f>
        <v>1.6892172300757617E-2</v>
      </c>
      <c r="Y9" s="243">
        <f>'Neekonomicka previazanost'!Y9/'Neekonomicka previazanost'!$BB9</f>
        <v>2.2491653951621598E-2</v>
      </c>
      <c r="Z9" s="243">
        <f>'Neekonomicka previazanost'!Z9/'Neekonomicka previazanost'!$BB9</f>
        <v>1.4325430688329878E-2</v>
      </c>
      <c r="AA9" s="243">
        <f>'Neekonomicka previazanost'!AA9/'Neekonomicka previazanost'!$BB9</f>
        <v>1.1486899250039912E-2</v>
      </c>
      <c r="AB9" s="243">
        <f>'Neekonomicka previazanost'!AB9/'Neekonomicka previazanost'!$BB9</f>
        <v>3.8841166699536522E-2</v>
      </c>
      <c r="AC9" s="243">
        <f>'Neekonomicka previazanost'!AC9/'Neekonomicka previazanost'!$BB9</f>
        <v>1.3359965176148894E-2</v>
      </c>
      <c r="AD9" s="243">
        <f>'Neekonomicka previazanost'!AD9/'Neekonomicka previazanost'!$BB9</f>
        <v>1.3310524456149674E-2</v>
      </c>
      <c r="AE9" s="243">
        <f>'Neekonomicka previazanost'!AE9/'Neekonomicka previazanost'!$BB9</f>
        <v>2.1110921151742772E-2</v>
      </c>
      <c r="AF9" s="243">
        <f>'Neekonomicka previazanost'!AF9/'Neekonomicka previazanost'!$BB9</f>
        <v>1.4073947434495181E-2</v>
      </c>
      <c r="AG9" s="243">
        <f>'Neekonomicka previazanost'!AG9/'Neekonomicka previazanost'!$BB9</f>
        <v>3.6207915344886599E-2</v>
      </c>
      <c r="AH9" s="243">
        <f>'Neekonomicka previazanost'!AH9/'Neekonomicka previazanost'!$BB9</f>
        <v>1.3881828477937041E-2</v>
      </c>
      <c r="AI9" s="243">
        <f>'Neekonomicka previazanost'!AI9/'Neekonomicka previazanost'!$BB9</f>
        <v>1.3674666381703976E-2</v>
      </c>
      <c r="AJ9" s="243">
        <f>'Neekonomicka previazanost'!AJ9/'Neekonomicka previazanost'!$BB9</f>
        <v>1.624637782070713E-2</v>
      </c>
      <c r="AK9" s="243">
        <f>'Neekonomicka previazanost'!AK9/'Neekonomicka previazanost'!$BB9</f>
        <v>1.3573318824711715E-2</v>
      </c>
      <c r="AL9" s="243">
        <f>'Neekonomicka previazanost'!AL9/'Neekonomicka previazanost'!$BB9</f>
        <v>2.6431841370943673E-2</v>
      </c>
      <c r="AM9" s="243">
        <f>'Neekonomicka previazanost'!AM9/'Neekonomicka previazanost'!$BB9</f>
        <v>1.8381230374230714E-2</v>
      </c>
      <c r="AN9" s="243">
        <f>'Neekonomicka previazanost'!AN9/'Neekonomicka previazanost'!$BB9</f>
        <v>1.6882488808451359E-2</v>
      </c>
      <c r="AO9" s="243">
        <f>'Neekonomicka previazanost'!AO9/'Neekonomicka previazanost'!$BB9</f>
        <v>1.186412448076076E-2</v>
      </c>
      <c r="AP9" s="243">
        <f>'Neekonomicka previazanost'!AP9/'Neekonomicka previazanost'!$BB9</f>
        <v>1.3631347650562788E-2</v>
      </c>
      <c r="AQ9" s="243">
        <f>'Neekonomicka previazanost'!AQ9/'Neekonomicka previazanost'!$BB9</f>
        <v>1.3869364976505261E-2</v>
      </c>
      <c r="AR9" s="243">
        <f>'Neekonomicka previazanost'!AR9/'Neekonomicka previazanost'!$BB9</f>
        <v>1.417537366416948E-2</v>
      </c>
      <c r="AS9" s="243">
        <f>'Neekonomicka previazanost'!AS9/'Neekonomicka previazanost'!$BB9</f>
        <v>1.6876532732490356E-2</v>
      </c>
      <c r="AT9" s="243">
        <f>'Neekonomicka previazanost'!AT9/'Neekonomicka previazanost'!$BB9</f>
        <v>1.3700182695007402E-2</v>
      </c>
      <c r="AU9" s="243">
        <f>'Neekonomicka previazanost'!AU9/'Neekonomicka previazanost'!$BB9</f>
        <v>2.9702090273242821E-2</v>
      </c>
      <c r="AV9" s="243">
        <f>'Neekonomicka previazanost'!AV9/'Neekonomicka previazanost'!$BB9</f>
        <v>2.1152584300207947E-2</v>
      </c>
      <c r="AW9" s="243">
        <f>'Neekonomicka previazanost'!AW9/'Neekonomicka previazanost'!$BB9</f>
        <v>1.3417442468726852E-2</v>
      </c>
      <c r="AX9" s="243">
        <f>'Neekonomicka previazanost'!AX9/'Neekonomicka previazanost'!$BB9</f>
        <v>1.7623927370900384E-2</v>
      </c>
      <c r="AY9" s="243">
        <f>'Neekonomicka previazanost'!AY9/'Neekonomicka previazanost'!$BB9</f>
        <v>1.3261899423605866E-2</v>
      </c>
      <c r="AZ9" s="243">
        <f>'Neekonomicka previazanost'!AZ9/'Neekonomicka previazanost'!$BB9</f>
        <v>1.3241536917456061E-2</v>
      </c>
      <c r="BB9" s="244">
        <f t="shared" si="0"/>
        <v>0.99999999999999989</v>
      </c>
    </row>
    <row r="10" spans="1:54" ht="14.25" customHeight="1" x14ac:dyDescent="0.25">
      <c r="A10" s="238" t="s">
        <v>13</v>
      </c>
      <c r="B10" s="243">
        <f>'Neekonomicka previazanost'!B10/'Neekonomicka previazanost'!$BB10</f>
        <v>1.8329728627769014E-2</v>
      </c>
      <c r="C10" s="243">
        <f>'Neekonomicka previazanost'!C10/'Neekonomicka previazanost'!$BB10</f>
        <v>1.118786775918113E-2</v>
      </c>
      <c r="D10" s="243">
        <f>'Neekonomicka previazanost'!D10/'Neekonomicka previazanost'!$BB10</f>
        <v>1.779015286681563E-2</v>
      </c>
      <c r="E10" s="243">
        <f>'Neekonomicka previazanost'!E10/'Neekonomicka previazanost'!$BB10</f>
        <v>1.7611006920346072E-2</v>
      </c>
      <c r="F10" s="243">
        <f>'Neekonomicka previazanost'!F10/'Neekonomicka previazanost'!$BB10</f>
        <v>1.1925677071356887E-2</v>
      </c>
      <c r="G10" s="243">
        <f>'Neekonomicka previazanost'!G10/'Neekonomicka previazanost'!$BB10</f>
        <v>1.8978585068940564E-2</v>
      </c>
      <c r="H10" s="243">
        <f>'Neekonomicka previazanost'!H10/'Neekonomicka previazanost'!$BB10</f>
        <v>1.8425514730245344E-2</v>
      </c>
      <c r="I10" s="243">
        <f>'Neekonomicka previazanost'!I10/'Neekonomicka previazanost'!$BB10</f>
        <v>1.0977552457348822E-2</v>
      </c>
      <c r="J10" s="243">
        <f>'Neekonomicka previazanost'!J10/'Neekonomicka previazanost'!$BB10</f>
        <v>0</v>
      </c>
      <c r="K10" s="243">
        <f>'Neekonomicka previazanost'!K10/'Neekonomicka previazanost'!$BB10</f>
        <v>1.8342094699740259E-2</v>
      </c>
      <c r="L10" s="243">
        <f>'Neekonomicka previazanost'!L10/'Neekonomicka previazanost'!$BB10</f>
        <v>1.9739014315026695E-2</v>
      </c>
      <c r="M10" s="243">
        <f>'Neekonomicka previazanost'!M10/'Neekonomicka previazanost'!$BB10</f>
        <v>1.9920556889226382E-2</v>
      </c>
      <c r="N10" s="243">
        <f>'Neekonomicka previazanost'!N10/'Neekonomicka previazanost'!$BB10</f>
        <v>1.7172169415395823E-2</v>
      </c>
      <c r="O10" s="243">
        <f>'Neekonomicka previazanost'!O10/'Neekonomicka previazanost'!$BB10</f>
        <v>1.8364872443708897E-2</v>
      </c>
      <c r="P10" s="243">
        <f>'Neekonomicka previazanost'!P10/'Neekonomicka previazanost'!$BB10</f>
        <v>1.777582902684564E-2</v>
      </c>
      <c r="Q10" s="243">
        <f>'Neekonomicka previazanost'!Q10/'Neekonomicka previazanost'!$BB10</f>
        <v>1.8112172058414529E-2</v>
      </c>
      <c r="R10" s="243">
        <f>'Neekonomicka previazanost'!R10/'Neekonomicka previazanost'!$BB10</f>
        <v>5.6313431676050282E-2</v>
      </c>
      <c r="S10" s="243">
        <f>'Neekonomicka previazanost'!S10/'Neekonomicka previazanost'!$BB10</f>
        <v>2.2646810670692637E-2</v>
      </c>
      <c r="T10" s="243">
        <f>'Neekonomicka previazanost'!T10/'Neekonomicka previazanost'!$BB10</f>
        <v>1.7026786052547448E-2</v>
      </c>
      <c r="U10" s="243">
        <f>'Neekonomicka previazanost'!U10/'Neekonomicka previazanost'!$BB10</f>
        <v>1.7439789195840771E-2</v>
      </c>
      <c r="V10" s="243">
        <f>'Neekonomicka previazanost'!V10/'Neekonomicka previazanost'!$BB10</f>
        <v>1.9347241113834061E-2</v>
      </c>
      <c r="W10" s="243">
        <f>'Neekonomicka previazanost'!W10/'Neekonomicka previazanost'!$BB10</f>
        <v>2.7864259399499172E-2</v>
      </c>
      <c r="X10" s="243">
        <f>'Neekonomicka previazanost'!X10/'Neekonomicka previazanost'!$BB10</f>
        <v>1.4509097797758013E-2</v>
      </c>
      <c r="Y10" s="243">
        <f>'Neekonomicka previazanost'!Y10/'Neekonomicka previazanost'!$BB10</f>
        <v>2.3813354130379858E-2</v>
      </c>
      <c r="Z10" s="243">
        <f>'Neekonomicka previazanost'!Z10/'Neekonomicka previazanost'!$BB10</f>
        <v>1.7310520470938347E-2</v>
      </c>
      <c r="AA10" s="243">
        <f>'Neekonomicka previazanost'!AA10/'Neekonomicka previazanost'!$BB10</f>
        <v>3.3416911111705243E-2</v>
      </c>
      <c r="AB10" s="243">
        <f>'Neekonomicka previazanost'!AB10/'Neekonomicka previazanost'!$BB10</f>
        <v>1.3173567106568689E-2</v>
      </c>
      <c r="AC10" s="243">
        <f>'Neekonomicka previazanost'!AC10/'Neekonomicka previazanost'!$BB10</f>
        <v>1.9485531722031098E-2</v>
      </c>
      <c r="AD10" s="243">
        <f>'Neekonomicka previazanost'!AD10/'Neekonomicka previazanost'!$BB10</f>
        <v>1.9630683390368952E-2</v>
      </c>
      <c r="AE10" s="243">
        <f>'Neekonomicka previazanost'!AE10/'Neekonomicka previazanost'!$BB10</f>
        <v>1.7684208660493861E-2</v>
      </c>
      <c r="AF10" s="243">
        <f>'Neekonomicka previazanost'!AF10/'Neekonomicka previazanost'!$BB10</f>
        <v>1.8632472429933541E-2</v>
      </c>
      <c r="AG10" s="243">
        <f>'Neekonomicka previazanost'!AG10/'Neekonomicka previazanost'!$BB10</f>
        <v>1.358047278437304E-2</v>
      </c>
      <c r="AH10" s="243">
        <f>'Neekonomicka previazanost'!AH10/'Neekonomicka previazanost'!$BB10</f>
        <v>1.8095929478873375E-2</v>
      </c>
      <c r="AI10" s="243">
        <f>'Neekonomicka previazanost'!AI10/'Neekonomicka previazanost'!$BB10</f>
        <v>1.8527736863144195E-2</v>
      </c>
      <c r="AJ10" s="243">
        <f>'Neekonomicka previazanost'!AJ10/'Neekonomicka previazanost'!$BB10</f>
        <v>2.1831618700658889E-2</v>
      </c>
      <c r="AK10" s="243">
        <f>'Neekonomicka previazanost'!AK10/'Neekonomicka previazanost'!$BB10</f>
        <v>1.887435952870704E-2</v>
      </c>
      <c r="AL10" s="243">
        <f>'Neekonomicka previazanost'!AL10/'Neekonomicka previazanost'!$BB10</f>
        <v>1.6072119895538486E-2</v>
      </c>
      <c r="AM10" s="243">
        <f>'Neekonomicka previazanost'!AM10/'Neekonomicka previazanost'!$BB10</f>
        <v>1.8205259370760216E-2</v>
      </c>
      <c r="AN10" s="243">
        <f>'Neekonomicka previazanost'!AN10/'Neekonomicka previazanost'!$BB10</f>
        <v>1.9111943958074081E-2</v>
      </c>
      <c r="AO10" s="243">
        <f>'Neekonomicka previazanost'!AO10/'Neekonomicka previazanost'!$BB10</f>
        <v>5.7573473184897875E-2</v>
      </c>
      <c r="AP10" s="243">
        <f>'Neekonomicka previazanost'!AP10/'Neekonomicka previazanost'!$BB10</f>
        <v>1.8739839097614477E-2</v>
      </c>
      <c r="AQ10" s="243">
        <f>'Neekonomicka previazanost'!AQ10/'Neekonomicka previazanost'!$BB10</f>
        <v>1.8159505037999374E-2</v>
      </c>
      <c r="AR10" s="243">
        <f>'Neekonomicka previazanost'!AR10/'Neekonomicka previazanost'!$BB10</f>
        <v>1.7437681728043507E-2</v>
      </c>
      <c r="AS10" s="243">
        <f>'Neekonomicka previazanost'!AS10/'Neekonomicka previazanost'!$BB10</f>
        <v>2.1376950456862338E-2</v>
      </c>
      <c r="AT10" s="243">
        <f>'Neekonomicka previazanost'!AT10/'Neekonomicka previazanost'!$BB10</f>
        <v>1.8589292681488123E-2</v>
      </c>
      <c r="AU10" s="243">
        <f>'Neekonomicka previazanost'!AU10/'Neekonomicka previazanost'!$BB10</f>
        <v>1.6406459302256652E-2</v>
      </c>
      <c r="AV10" s="243">
        <f>'Neekonomicka previazanost'!AV10/'Neekonomicka previazanost'!$BB10</f>
        <v>1.7646907279067411E-2</v>
      </c>
      <c r="AW10" s="243">
        <f>'Neekonomicka previazanost'!AW10/'Neekonomicka previazanost'!$BB10</f>
        <v>1.9257718176163754E-2</v>
      </c>
      <c r="AX10" s="243">
        <f>'Neekonomicka previazanost'!AX10/'Neekonomicka previazanost'!$BB10</f>
        <v>1.7681765953816191E-2</v>
      </c>
      <c r="AY10" s="243">
        <f>'Neekonomicka previazanost'!AY10/'Neekonomicka previazanost'!$BB10</f>
        <v>1.9939415202137403E-2</v>
      </c>
      <c r="AZ10" s="243">
        <f>'Neekonomicka previazanost'!AZ10/'Neekonomicka previazanost'!$BB10</f>
        <v>1.9944092040520188E-2</v>
      </c>
      <c r="BB10" s="244">
        <f t="shared" si="0"/>
        <v>1.0000000000000002</v>
      </c>
    </row>
    <row r="11" spans="1:54" ht="14.25" customHeight="1" x14ac:dyDescent="0.25">
      <c r="A11" s="239" t="s">
        <v>14</v>
      </c>
      <c r="B11" s="243">
        <f>'Neekonomicka previazanost'!B11/'Neekonomicka previazanost'!$BB11</f>
        <v>1.5757151059344377E-2</v>
      </c>
      <c r="C11" s="243">
        <f>'Neekonomicka previazanost'!C11/'Neekonomicka previazanost'!$BB11</f>
        <v>6.0444865327504219E-3</v>
      </c>
      <c r="D11" s="243">
        <f>'Neekonomicka previazanost'!D11/'Neekonomicka previazanost'!$BB11</f>
        <v>7.0535449751796594E-3</v>
      </c>
      <c r="E11" s="243">
        <f>'Neekonomicka previazanost'!E11/'Neekonomicka previazanost'!$BB11</f>
        <v>3.152173110667595E-2</v>
      </c>
      <c r="F11" s="243">
        <f>'Neekonomicka previazanost'!F11/'Neekonomicka previazanost'!$BB11</f>
        <v>6.889488651072498E-3</v>
      </c>
      <c r="G11" s="243">
        <f>'Neekonomicka previazanost'!G11/'Neekonomicka previazanost'!$BB11</f>
        <v>1.5597727305204779E-2</v>
      </c>
      <c r="H11" s="243">
        <f>'Neekonomicka previazanost'!H11/'Neekonomicka previazanost'!$BB11</f>
        <v>2.3661886249819842E-2</v>
      </c>
      <c r="I11" s="243">
        <f>'Neekonomicka previazanost'!I11/'Neekonomicka previazanost'!$BB11</f>
        <v>6.0040631429871642E-3</v>
      </c>
      <c r="J11" s="243">
        <f>'Neekonomicka previazanost'!J11/'Neekonomicka previazanost'!$BB11</f>
        <v>8.0794243931672245E-3</v>
      </c>
      <c r="K11" s="243">
        <f>'Neekonomicka previazanost'!K11/'Neekonomicka previazanost'!$BB11</f>
        <v>0</v>
      </c>
      <c r="L11" s="243">
        <f>'Neekonomicka previazanost'!L11/'Neekonomicka previazanost'!$BB11</f>
        <v>3.3917415238059238E-2</v>
      </c>
      <c r="M11" s="243">
        <f>'Neekonomicka previazanost'!M11/'Neekonomicka previazanost'!$BB11</f>
        <v>4.0553007576650132E-2</v>
      </c>
      <c r="N11" s="243">
        <f>'Neekonomicka previazanost'!N11/'Neekonomicka previazanost'!$BB11</f>
        <v>1.9362412340279331E-2</v>
      </c>
      <c r="O11" s="243">
        <f>'Neekonomicka previazanost'!O11/'Neekonomicka previazanost'!$BB11</f>
        <v>1.473117448720467E-2</v>
      </c>
      <c r="P11" s="243">
        <f>'Neekonomicka previazanost'!P11/'Neekonomicka previazanost'!$BB11</f>
        <v>3.6626477050263513E-2</v>
      </c>
      <c r="Q11" s="243">
        <f>'Neekonomicka previazanost'!Q11/'Neekonomicka previazanost'!$BB11</f>
        <v>1.8764208168334264E-2</v>
      </c>
      <c r="R11" s="243">
        <f>'Neekonomicka previazanost'!R11/'Neekonomicka previazanost'!$BB11</f>
        <v>1.0228443453536044E-2</v>
      </c>
      <c r="S11" s="243">
        <f>'Neekonomicka previazanost'!S11/'Neekonomicka previazanost'!$BB11</f>
        <v>1.0347887930656821E-2</v>
      </c>
      <c r="T11" s="243">
        <f>'Neekonomicka previazanost'!T11/'Neekonomicka previazanost'!$BB11</f>
        <v>2.4694552706362574E-2</v>
      </c>
      <c r="U11" s="243">
        <f>'Neekonomicka previazanost'!U11/'Neekonomicka previazanost'!$BB11</f>
        <v>3.8148020206001505E-2</v>
      </c>
      <c r="V11" s="243">
        <f>'Neekonomicka previazanost'!V11/'Neekonomicka previazanost'!$BB11</f>
        <v>1.1574864921726227E-2</v>
      </c>
      <c r="W11" s="243">
        <f>'Neekonomicka previazanost'!W11/'Neekonomicka previazanost'!$BB11</f>
        <v>7.2822221913121949E-3</v>
      </c>
      <c r="X11" s="243">
        <f>'Neekonomicka previazanost'!X11/'Neekonomicka previazanost'!$BB11</f>
        <v>8.5817779205804127E-3</v>
      </c>
      <c r="Y11" s="243">
        <f>'Neekonomicka previazanost'!Y11/'Neekonomicka previazanost'!$BB11</f>
        <v>1.0707719215921976E-2</v>
      </c>
      <c r="Z11" s="243">
        <f>'Neekonomicka previazanost'!Z11/'Neekonomicka previazanost'!$BB11</f>
        <v>1.0301143885126368E-2</v>
      </c>
      <c r="AA11" s="243">
        <f>'Neekonomicka previazanost'!AA11/'Neekonomicka previazanost'!$BB11</f>
        <v>7.4658018059568943E-3</v>
      </c>
      <c r="AB11" s="243">
        <f>'Neekonomicka previazanost'!AB11/'Neekonomicka previazanost'!$BB11</f>
        <v>7.6378232183344488E-3</v>
      </c>
      <c r="AC11" s="243">
        <f>'Neekonomicka previazanost'!AC11/'Neekonomicka previazanost'!$BB11</f>
        <v>2.2493769285635432E-2</v>
      </c>
      <c r="AD11" s="243">
        <f>'Neekonomicka previazanost'!AD11/'Neekonomicka previazanost'!$BB11</f>
        <v>2.2267118647599962E-2</v>
      </c>
      <c r="AE11" s="243">
        <f>'Neekonomicka previazanost'!AE11/'Neekonomicka previazanost'!$BB11</f>
        <v>3.0893125137039942E-2</v>
      </c>
      <c r="AF11" s="243">
        <f>'Neekonomicka previazanost'!AF11/'Neekonomicka previazanost'!$BB11</f>
        <v>1.9383006275413683E-2</v>
      </c>
      <c r="AG11" s="243">
        <f>'Neekonomicka previazanost'!AG11/'Neekonomicka previazanost'!$BB11</f>
        <v>7.1028961369061635E-3</v>
      </c>
      <c r="AH11" s="243">
        <f>'Neekonomicka previazanost'!AH11/'Neekonomicka previazanost'!$BB11</f>
        <v>6.3829591629120205E-2</v>
      </c>
      <c r="AI11" s="243">
        <f>'Neekonomicka previazanost'!AI11/'Neekonomicka previazanost'!$BB11</f>
        <v>6.2382973297119407E-2</v>
      </c>
      <c r="AJ11" s="243">
        <f>'Neekonomicka previazanost'!AJ11/'Neekonomicka previazanost'!$BB11</f>
        <v>6.3110426814574237E-3</v>
      </c>
      <c r="AK11" s="243">
        <f>'Neekonomicka previazanost'!AK11/'Neekonomicka previazanost'!$BB11</f>
        <v>2.4075893841331516E-2</v>
      </c>
      <c r="AL11" s="243">
        <f>'Neekonomicka previazanost'!AL11/'Neekonomicka previazanost'!$BB11</f>
        <v>1.4186934888097417E-2</v>
      </c>
      <c r="AM11" s="243">
        <f>'Neekonomicka previazanost'!AM11/'Neekonomicka previazanost'!$BB11</f>
        <v>2.6363038758207648E-2</v>
      </c>
      <c r="AN11" s="243">
        <f>'Neekonomicka previazanost'!AN11/'Neekonomicka previazanost'!$BB11</f>
        <v>1.7104942967227171E-2</v>
      </c>
      <c r="AO11" s="243">
        <f>'Neekonomicka previazanost'!AO11/'Neekonomicka previazanost'!$BB11</f>
        <v>9.5521531062195287E-3</v>
      </c>
      <c r="AP11" s="243">
        <f>'Neekonomicka previazanost'!AP11/'Neekonomicka previazanost'!$BB11</f>
        <v>2.0532285933508889E-2</v>
      </c>
      <c r="AQ11" s="243">
        <f>'Neekonomicka previazanost'!AQ11/'Neekonomicka previazanost'!$BB11</f>
        <v>1.9664964563098068E-2</v>
      </c>
      <c r="AR11" s="243">
        <f>'Neekonomicka previazanost'!AR11/'Neekonomicka previazanost'!$BB11</f>
        <v>2.9701533808794246E-2</v>
      </c>
      <c r="AS11" s="243">
        <f>'Neekonomicka previazanost'!AS11/'Neekonomicka previazanost'!$BB11</f>
        <v>9.7865038479143639E-3</v>
      </c>
      <c r="AT11" s="243">
        <f>'Neekonomicka previazanost'!AT11/'Neekonomicka previazanost'!$BB11</f>
        <v>1.7017673798893487E-2</v>
      </c>
      <c r="AU11" s="243">
        <f>'Neekonomicka previazanost'!AU11/'Neekonomicka previazanost'!$BB11</f>
        <v>1.5136266522400299E-2</v>
      </c>
      <c r="AV11" s="243">
        <f>'Neekonomicka previazanost'!AV11/'Neekonomicka previazanost'!$BB11</f>
        <v>2.6085290420014284E-2</v>
      </c>
      <c r="AW11" s="243">
        <f>'Neekonomicka previazanost'!AW11/'Neekonomicka previazanost'!$BB11</f>
        <v>5.1742850103333238E-2</v>
      </c>
      <c r="AX11" s="243">
        <f>'Neekonomicka previazanost'!AX11/'Neekonomicka previazanost'!$BB11</f>
        <v>1.6856036080670628E-2</v>
      </c>
      <c r="AY11" s="243">
        <f>'Neekonomicka previazanost'!AY11/'Neekonomicka previazanost'!$BB11</f>
        <v>1.9578158000907748E-2</v>
      </c>
      <c r="AZ11" s="243">
        <f>'Neekonomicka previazanost'!AZ11/'Neekonomicka previazanost'!$BB11</f>
        <v>1.6417494536581274E-2</v>
      </c>
      <c r="BB11" s="244">
        <f t="shared" si="0"/>
        <v>1.0000000000000004</v>
      </c>
    </row>
    <row r="12" spans="1:54" ht="14.25" customHeight="1" x14ac:dyDescent="0.25">
      <c r="A12" s="239" t="s">
        <v>15</v>
      </c>
      <c r="B12" s="243">
        <f>'Neekonomicka previazanost'!B12/'Neekonomicka previazanost'!$BB12</f>
        <v>1.6855585840608055E-2</v>
      </c>
      <c r="C12" s="243">
        <f>'Neekonomicka previazanost'!C12/'Neekonomicka previazanost'!$BB12</f>
        <v>6.4382812918863585E-3</v>
      </c>
      <c r="D12" s="243">
        <f>'Neekonomicka previazanost'!D12/'Neekonomicka previazanost'!$BB12</f>
        <v>6.4465123377472665E-3</v>
      </c>
      <c r="E12" s="243">
        <f>'Neekonomicka previazanost'!E12/'Neekonomicka previazanost'!$BB12</f>
        <v>1.874961044514321E-2</v>
      </c>
      <c r="F12" s="243">
        <f>'Neekonomicka previazanost'!F12/'Neekonomicka previazanost'!$BB12</f>
        <v>7.2584014019501999E-3</v>
      </c>
      <c r="G12" s="243">
        <f>'Neekonomicka previazanost'!G12/'Neekonomicka previazanost'!$BB12</f>
        <v>1.7808225666512297E-2</v>
      </c>
      <c r="H12" s="243">
        <f>'Neekonomicka previazanost'!H12/'Neekonomicka previazanost'!$BB12</f>
        <v>2.2016474672055454E-2</v>
      </c>
      <c r="I12" s="243">
        <f>'Neekonomicka previazanost'!I12/'Neekonomicka previazanost'!$BB12</f>
        <v>6.3929390647887415E-3</v>
      </c>
      <c r="J12" s="243">
        <f>'Neekonomicka previazanost'!J12/'Neekonomicka previazanost'!$BB12</f>
        <v>9.5990801630254259E-3</v>
      </c>
      <c r="K12" s="243">
        <f>'Neekonomicka previazanost'!K12/'Neekonomicka previazanost'!$BB12</f>
        <v>3.7445136238765907E-2</v>
      </c>
      <c r="L12" s="243">
        <f>'Neekonomicka previazanost'!L12/'Neekonomicka previazanost'!$BB12</f>
        <v>0</v>
      </c>
      <c r="M12" s="243">
        <f>'Neekonomicka previazanost'!M12/'Neekonomicka previazanost'!$BB12</f>
        <v>6.7831011623433635E-2</v>
      </c>
      <c r="N12" s="243">
        <f>'Neekonomicka previazanost'!N12/'Neekonomicka previazanost'!$BB12</f>
        <v>1.6515312331379199E-2</v>
      </c>
      <c r="O12" s="243">
        <f>'Neekonomicka previazanost'!O12/'Neekonomicka previazanost'!$BB12</f>
        <v>1.6009875005664771E-2</v>
      </c>
      <c r="P12" s="243">
        <f>'Neekonomicka previazanost'!P12/'Neekonomicka previazanost'!$BB12</f>
        <v>1.977228985171826E-2</v>
      </c>
      <c r="Q12" s="243">
        <f>'Neekonomicka previazanost'!Q12/'Neekonomicka previazanost'!$BB12</f>
        <v>1.846303766302498E-2</v>
      </c>
      <c r="R12" s="243">
        <f>'Neekonomicka previazanost'!R12/'Neekonomicka previazanost'!$BB12</f>
        <v>9.6490600864666785E-3</v>
      </c>
      <c r="S12" s="243">
        <f>'Neekonomicka previazanost'!S12/'Neekonomicka previazanost'!$BB12</f>
        <v>1.2445526581928681E-2</v>
      </c>
      <c r="T12" s="243">
        <f>'Neekonomicka previazanost'!T12/'Neekonomicka previazanost'!$BB12</f>
        <v>1.6236695132463449E-2</v>
      </c>
      <c r="U12" s="243">
        <f>'Neekonomicka previazanost'!U12/'Neekonomicka previazanost'!$BB12</f>
        <v>1.5377598549945469E-2</v>
      </c>
      <c r="V12" s="243">
        <f>'Neekonomicka previazanost'!V12/'Neekonomicka previazanost'!$BB12</f>
        <v>1.3321037643845743E-2</v>
      </c>
      <c r="W12" s="243">
        <f>'Neekonomicka previazanost'!W12/'Neekonomicka previazanost'!$BB12</f>
        <v>8.4638063479065429E-3</v>
      </c>
      <c r="X12" s="243">
        <f>'Neekonomicka previazanost'!X12/'Neekonomicka previazanost'!$BB12</f>
        <v>7.5112913772657688E-3</v>
      </c>
      <c r="Y12" s="243">
        <f>'Neekonomicka previazanost'!Y12/'Neekonomicka previazanost'!$BB12</f>
        <v>9.2433903511495615E-3</v>
      </c>
      <c r="Z12" s="243">
        <f>'Neekonomicka previazanost'!Z12/'Neekonomicka previazanost'!$BB12</f>
        <v>9.1956555402283313E-3</v>
      </c>
      <c r="AA12" s="243">
        <f>'Neekonomicka previazanost'!AA12/'Neekonomicka previazanost'!$BB12</f>
        <v>8.7335800370010232E-3</v>
      </c>
      <c r="AB12" s="243">
        <f>'Neekonomicka previazanost'!AB12/'Neekonomicka previazanost'!$BB12</f>
        <v>8.0247300412161597E-3</v>
      </c>
      <c r="AC12" s="243">
        <f>'Neekonomicka previazanost'!AC12/'Neekonomicka previazanost'!$BB12</f>
        <v>3.8016396321047807E-2</v>
      </c>
      <c r="AD12" s="243">
        <f>'Neekonomicka previazanost'!AD12/'Neekonomicka previazanost'!$BB12</f>
        <v>0.1078671376206827</v>
      </c>
      <c r="AE12" s="243">
        <f>'Neekonomicka previazanost'!AE12/'Neekonomicka previazanost'!$BB12</f>
        <v>1.8938965985917211E-2</v>
      </c>
      <c r="AF12" s="243">
        <f>'Neekonomicka previazanost'!AF12/'Neekonomicka previazanost'!$BB12</f>
        <v>3.0846500443758019E-2</v>
      </c>
      <c r="AG12" s="243">
        <f>'Neekonomicka previazanost'!AG12/'Neekonomicka previazanost'!$BB12</f>
        <v>7.6014334315248127E-3</v>
      </c>
      <c r="AH12" s="243">
        <f>'Neekonomicka previazanost'!AH12/'Neekonomicka previazanost'!$BB12</f>
        <v>2.1237088166573312E-2</v>
      </c>
      <c r="AI12" s="243">
        <f>'Neekonomicka previazanost'!AI12/'Neekonomicka previazanost'!$BB12</f>
        <v>3.6340718439317958E-2</v>
      </c>
      <c r="AJ12" s="243">
        <f>'Neekonomicka previazanost'!AJ12/'Neekonomicka previazanost'!$BB12</f>
        <v>5.7140030801943551E-3</v>
      </c>
      <c r="AK12" s="243">
        <f>'Neekonomicka previazanost'!AK12/'Neekonomicka previazanost'!$BB12</f>
        <v>2.5968957480145858E-2</v>
      </c>
      <c r="AL12" s="243">
        <f>'Neekonomicka previazanost'!AL12/'Neekonomicka previazanost'!$BB12</f>
        <v>1.3278269587618718E-2</v>
      </c>
      <c r="AM12" s="243">
        <f>'Neekonomicka previazanost'!AM12/'Neekonomicka previazanost'!$BB12</f>
        <v>1.9898472972956077E-2</v>
      </c>
      <c r="AN12" s="243">
        <f>'Neekonomicka previazanost'!AN12/'Neekonomicka previazanost'!$BB12</f>
        <v>1.9940932177470606E-2</v>
      </c>
      <c r="AO12" s="243">
        <f>'Neekonomicka previazanost'!AO12/'Neekonomicka previazanost'!$BB12</f>
        <v>2.8911056068211111E-2</v>
      </c>
      <c r="AP12" s="243">
        <f>'Neekonomicka previazanost'!AP12/'Neekonomicka previazanost'!$BB12</f>
        <v>2.1987533923335564E-2</v>
      </c>
      <c r="AQ12" s="243">
        <f>'Neekonomicka previazanost'!AQ12/'Neekonomicka previazanost'!$BB12</f>
        <v>1.9071867473837791E-2</v>
      </c>
      <c r="AR12" s="243">
        <f>'Neekonomicka previazanost'!AR12/'Neekonomicka previazanost'!$BB12</f>
        <v>1.7898559299897126E-2</v>
      </c>
      <c r="AS12" s="243">
        <f>'Neekonomicka previazanost'!AS12/'Neekonomicka previazanost'!$BB12</f>
        <v>8.3359507315415773E-3</v>
      </c>
      <c r="AT12" s="243">
        <f>'Neekonomicka previazanost'!AT12/'Neekonomicka previazanost'!$BB12</f>
        <v>1.8446072138019336E-2</v>
      </c>
      <c r="AU12" s="243">
        <f>'Neekonomicka previazanost'!AU12/'Neekonomicka previazanost'!$BB12</f>
        <v>1.4004138631129474E-2</v>
      </c>
      <c r="AV12" s="243">
        <f>'Neekonomicka previazanost'!AV12/'Neekonomicka previazanost'!$BB12</f>
        <v>1.803169449072746E-2</v>
      </c>
      <c r="AW12" s="243">
        <f>'Neekonomicka previazanost'!AW12/'Neekonomicka previazanost'!$BB12</f>
        <v>3.7445136238765907E-2</v>
      </c>
      <c r="AX12" s="243">
        <f>'Neekonomicka previazanost'!AX12/'Neekonomicka previazanost'!$BB12</f>
        <v>1.6512051963598087E-2</v>
      </c>
      <c r="AY12" s="243">
        <f>'Neekonomicka previazanost'!AY12/'Neekonomicka previazanost'!$BB12</f>
        <v>1.5589153245443844E-2</v>
      </c>
      <c r="AZ12" s="243">
        <f>'Neekonomicka previazanost'!AZ12/'Neekonomicka previazanost'!$BB12</f>
        <v>3.2313764801164435E-2</v>
      </c>
      <c r="BB12" s="244">
        <f t="shared" si="0"/>
        <v>1.0000000000000002</v>
      </c>
    </row>
    <row r="13" spans="1:54" ht="14.25" customHeight="1" x14ac:dyDescent="0.25">
      <c r="A13" s="239" t="s">
        <v>16</v>
      </c>
      <c r="B13" s="243">
        <f>'Neekonomicka previazanost'!B13/'Neekonomicka previazanost'!$BB13</f>
        <v>1.4709145160730217E-2</v>
      </c>
      <c r="C13" s="243">
        <f>'Neekonomicka previazanost'!C13/'Neekonomicka previazanost'!$BB13</f>
        <v>6.0844222995662485E-3</v>
      </c>
      <c r="D13" s="243">
        <f>'Neekonomicka previazanost'!D13/'Neekonomicka previazanost'!$BB13</f>
        <v>7.6811344995757827E-3</v>
      </c>
      <c r="E13" s="243">
        <f>'Neekonomicka previazanost'!E13/'Neekonomicka previazanost'!$BB13</f>
        <v>2.0888285912975105E-2</v>
      </c>
      <c r="F13" s="243">
        <f>'Neekonomicka previazanost'!F13/'Neekonomicka previazanost'!$BB13</f>
        <v>6.8552771244081764E-3</v>
      </c>
      <c r="G13" s="243">
        <f>'Neekonomicka previazanost'!G13/'Neekonomicka previazanost'!$BB13</f>
        <v>1.5401651189664909E-2</v>
      </c>
      <c r="H13" s="243">
        <f>'Neekonomicka previazanost'!H13/'Neekonomicka previazanost'!$BB13</f>
        <v>1.8450813390496479E-2</v>
      </c>
      <c r="I13" s="243">
        <f>'Neekonomicka previazanost'!I13/'Neekonomicka previazanost'!$BB13</f>
        <v>6.0524663063847512E-3</v>
      </c>
      <c r="J13" s="243">
        <f>'Neekonomicka previazanost'!J13/'Neekonomicka previazanost'!$BB13</f>
        <v>9.2149230551990795E-3</v>
      </c>
      <c r="K13" s="243">
        <f>'Neekonomicka previazanost'!K13/'Neekonomicka previazanost'!$BB13</f>
        <v>4.2587467679889114E-2</v>
      </c>
      <c r="L13" s="243">
        <f>'Neekonomicka previazanost'!L13/'Neekonomicka previazanost'!$BB13</f>
        <v>6.4522973835213507E-2</v>
      </c>
      <c r="M13" s="243">
        <f>'Neekonomicka previazanost'!M13/'Neekonomicka previazanost'!$BB13</f>
        <v>0</v>
      </c>
      <c r="N13" s="243">
        <f>'Neekonomicka previazanost'!N13/'Neekonomicka previazanost'!$BB13</f>
        <v>1.484017548060175E-2</v>
      </c>
      <c r="O13" s="243">
        <f>'Neekonomicka previazanost'!O13/'Neekonomicka previazanost'!$BB13</f>
        <v>1.4075929083544639E-2</v>
      </c>
      <c r="P13" s="243">
        <f>'Neekonomicka previazanost'!P13/'Neekonomicka previazanost'!$BB13</f>
        <v>2.1988069592918675E-2</v>
      </c>
      <c r="Q13" s="243">
        <f>'Neekonomicka previazanost'!Q13/'Neekonomicka previazanost'!$BB13</f>
        <v>1.5946449147512181E-2</v>
      </c>
      <c r="R13" s="243">
        <f>'Neekonomicka previazanost'!R13/'Neekonomicka previazanost'!$BB13</f>
        <v>1.1376422975915288E-2</v>
      </c>
      <c r="S13" s="243">
        <f>'Neekonomicka previazanost'!S13/'Neekonomicka previazanost'!$BB13</f>
        <v>1.1486243185212779E-2</v>
      </c>
      <c r="T13" s="243">
        <f>'Neekonomicka previazanost'!T13/'Neekonomicka previazanost'!$BB13</f>
        <v>1.896731220129088E-2</v>
      </c>
      <c r="U13" s="243">
        <f>'Neekonomicka previazanost'!U13/'Neekonomicka previazanost'!$BB13</f>
        <v>2.2738702115983712E-2</v>
      </c>
      <c r="V13" s="243">
        <f>'Neekonomicka previazanost'!V13/'Neekonomicka previazanost'!$BB13</f>
        <v>1.203288536597354E-2</v>
      </c>
      <c r="W13" s="243">
        <f>'Neekonomicka previazanost'!W13/'Neekonomicka previazanost'!$BB13</f>
        <v>8.1864720228109963E-3</v>
      </c>
      <c r="X13" s="243">
        <f>'Neekonomicka previazanost'!X13/'Neekonomicka previazanost'!$BB13</f>
        <v>8.768517473442608E-3</v>
      </c>
      <c r="Y13" s="243">
        <f>'Neekonomicka previazanost'!Y13/'Neekonomicka previazanost'!$BB13</f>
        <v>1.1253380710331691E-2</v>
      </c>
      <c r="Z13" s="243">
        <f>'Neekonomicka previazanost'!Z13/'Neekonomicka previazanost'!$BB13</f>
        <v>1.0656876284417338E-2</v>
      </c>
      <c r="AA13" s="243">
        <f>'Neekonomicka previazanost'!AA13/'Neekonomicka previazanost'!$BB13</f>
        <v>8.4326333267013519E-3</v>
      </c>
      <c r="AB13" s="243">
        <f>'Neekonomicka previazanost'!AB13/'Neekonomicka previazanost'!$BB13</f>
        <v>7.6781671223829073E-3</v>
      </c>
      <c r="AC13" s="243">
        <f>'Neekonomicka previazanost'!AC13/'Neekonomicka previazanost'!$BB13</f>
        <v>2.5828529672876729E-2</v>
      </c>
      <c r="AD13" s="243">
        <f>'Neekonomicka previazanost'!AD13/'Neekonomicka previazanost'!$BB13</f>
        <v>2.9941650539203477E-2</v>
      </c>
      <c r="AE13" s="243">
        <f>'Neekonomicka previazanost'!AE13/'Neekonomicka previazanost'!$BB13</f>
        <v>2.093122892586011E-2</v>
      </c>
      <c r="AF13" s="243">
        <f>'Neekonomicka previazanost'!AF13/'Neekonomicka previazanost'!$BB13</f>
        <v>2.5973509234606579E-2</v>
      </c>
      <c r="AG13" s="243">
        <f>'Neekonomicka previazanost'!AG13/'Neekonomicka previazanost'!$BB13</f>
        <v>7.3165672618593055E-3</v>
      </c>
      <c r="AH13" s="243">
        <f>'Neekonomicka previazanost'!AH13/'Neekonomicka previazanost'!$BB13</f>
        <v>2.2870743939383098E-2</v>
      </c>
      <c r="AI13" s="243">
        <f>'Neekonomicka previazanost'!AI13/'Neekonomicka previazanost'!$BB13</f>
        <v>5.8114999837240042E-2</v>
      </c>
      <c r="AJ13" s="243">
        <f>'Neekonomicka previazanost'!AJ13/'Neekonomicka previazanost'!$BB13</f>
        <v>6.8404119417752405E-3</v>
      </c>
      <c r="AK13" s="243">
        <f>'Neekonomicka previazanost'!AK13/'Neekonomicka previazanost'!$BB13</f>
        <v>2.0702951162780824E-2</v>
      </c>
      <c r="AL13" s="243">
        <f>'Neekonomicka previazanost'!AL13/'Neekonomicka previazanost'!$BB13</f>
        <v>1.2217209851043851E-2</v>
      </c>
      <c r="AM13" s="243">
        <f>'Neekonomicka previazanost'!AM13/'Neekonomicka previazanost'!$BB13</f>
        <v>2.1257204176721969E-2</v>
      </c>
      <c r="AN13" s="243">
        <f>'Neekonomicka previazanost'!AN13/'Neekonomicka previazanost'!$BB13</f>
        <v>1.6874336688501641E-2</v>
      </c>
      <c r="AO13" s="243">
        <f>'Neekonomicka previazanost'!AO13/'Neekonomicka previazanost'!$BB13</f>
        <v>2.2714046800200244E-2</v>
      </c>
      <c r="AP13" s="243">
        <f>'Neekonomicka previazanost'!AP13/'Neekonomicka previazanost'!$BB13</f>
        <v>1.8241363521457873E-2</v>
      </c>
      <c r="AQ13" s="243">
        <f>'Neekonomicka previazanost'!AQ13/'Neekonomicka previazanost'!$BB13</f>
        <v>1.6394056252507241E-2</v>
      </c>
      <c r="AR13" s="243">
        <f>'Neekonomicka previazanost'!AR13/'Neekonomicka previazanost'!$BB13</f>
        <v>2.0854545461672768E-2</v>
      </c>
      <c r="AS13" s="243">
        <f>'Neekonomicka previazanost'!AS13/'Neekonomicka previazanost'!$BB13</f>
        <v>1.0054760784468651E-2</v>
      </c>
      <c r="AT13" s="243">
        <f>'Neekonomicka previazanost'!AT13/'Neekonomicka previazanost'!$BB13</f>
        <v>1.5849208228501235E-2</v>
      </c>
      <c r="AU13" s="243">
        <f>'Neekonomicka previazanost'!AU13/'Neekonomicka previazanost'!$BB13</f>
        <v>1.2787356408104196E-2</v>
      </c>
      <c r="AV13" s="243">
        <f>'Neekonomicka previazanost'!AV13/'Neekonomicka previazanost'!$BB13</f>
        <v>1.9822580519436875E-2</v>
      </c>
      <c r="AW13" s="243">
        <f>'Neekonomicka previazanost'!AW13/'Neekonomicka previazanost'!$BB13</f>
        <v>0.13702706865358749</v>
      </c>
      <c r="AX13" s="243">
        <f>'Neekonomicka previazanost'!AX13/'Neekonomicka previazanost'!$BB13</f>
        <v>1.4536864746955147E-2</v>
      </c>
      <c r="AY13" s="243">
        <f>'Neekonomicka previazanost'!AY13/'Neekonomicka previazanost'!$BB13</f>
        <v>1.3863369346024905E-2</v>
      </c>
      <c r="AZ13" s="243">
        <f>'Neekonomicka previazanost'!AZ13/'Neekonomicka previazanost'!$BB13</f>
        <v>1.8108639502086715E-2</v>
      </c>
      <c r="BB13" s="244">
        <f t="shared" si="0"/>
        <v>1</v>
      </c>
    </row>
    <row r="14" spans="1:54" ht="14.25" customHeight="1" x14ac:dyDescent="0.25">
      <c r="A14" s="239" t="s">
        <v>17</v>
      </c>
      <c r="B14" s="243">
        <f>'Neekonomicka previazanost'!B14/'Neekonomicka previazanost'!$BB14</f>
        <v>1.4642770893734201E-2</v>
      </c>
      <c r="C14" s="243">
        <f>'Neekonomicka previazanost'!C14/'Neekonomicka previazanost'!$BB14</f>
        <v>8.0647097471070323E-3</v>
      </c>
      <c r="D14" s="243">
        <f>'Neekonomicka previazanost'!D14/'Neekonomicka previazanost'!$BB14</f>
        <v>4.6756869559126443E-3</v>
      </c>
      <c r="E14" s="243">
        <f>'Neekonomicka previazanost'!E14/'Neekonomicka previazanost'!$BB14</f>
        <v>0.10259149348043288</v>
      </c>
      <c r="F14" s="243">
        <f>'Neekonomicka previazanost'!F14/'Neekonomicka previazanost'!$BB14</f>
        <v>9.2979359510503186E-3</v>
      </c>
      <c r="G14" s="243">
        <f>'Neekonomicka previazanost'!G14/'Neekonomicka previazanost'!$BB14</f>
        <v>1.3278832715524588E-2</v>
      </c>
      <c r="H14" s="243">
        <f>'Neekonomicka previazanost'!H14/'Neekonomicka previazanost'!$BB14</f>
        <v>1.7665249968278732E-2</v>
      </c>
      <c r="I14" s="243">
        <f>'Neekonomicka previazanost'!I14/'Neekonomicka previazanost'!$BB14</f>
        <v>7.9801415739787947E-3</v>
      </c>
      <c r="J14" s="243">
        <f>'Neekonomicka previazanost'!J14/'Neekonomicka previazanost'!$BB14</f>
        <v>6.4274846798888412E-3</v>
      </c>
      <c r="K14" s="243">
        <f>'Neekonomicka previazanost'!K14/'Neekonomicka previazanost'!$BB14</f>
        <v>1.6452953128014324E-2</v>
      </c>
      <c r="L14" s="243">
        <f>'Neekonomicka previazanost'!L14/'Neekonomicka previazanost'!$BB14</f>
        <v>1.2711550305427092E-2</v>
      </c>
      <c r="M14" s="243">
        <f>'Neekonomicka previazanost'!M14/'Neekonomicka previazanost'!$BB14</f>
        <v>1.2007834238099804E-2</v>
      </c>
      <c r="N14" s="243">
        <f>'Neekonomicka previazanost'!N14/'Neekonomicka previazanost'!$BB14</f>
        <v>0</v>
      </c>
      <c r="O14" s="243">
        <f>'Neekonomicka previazanost'!O14/'Neekonomicka previazanost'!$BB14</f>
        <v>1.3630892961800667E-2</v>
      </c>
      <c r="P14" s="243">
        <f>'Neekonomicka previazanost'!P14/'Neekonomicka previazanost'!$BB14</f>
        <v>2.1860551501489349E-2</v>
      </c>
      <c r="Q14" s="243">
        <f>'Neekonomicka previazanost'!Q14/'Neekonomicka previazanost'!$BB14</f>
        <v>1.8062878377508942E-2</v>
      </c>
      <c r="R14" s="243">
        <f>'Neekonomicka previazanost'!R14/'Neekonomicka previazanost'!$BB14</f>
        <v>6.7062664472197645E-3</v>
      </c>
      <c r="S14" s="243">
        <f>'Neekonomicka previazanost'!S14/'Neekonomicka previazanost'!$BB14</f>
        <v>8.4919480113991586E-3</v>
      </c>
      <c r="T14" s="243">
        <f>'Neekonomicka previazanost'!T14/'Neekonomicka previazanost'!$BB14</f>
        <v>1.740631476859952E-2</v>
      </c>
      <c r="U14" s="243">
        <f>'Neekonomicka previazanost'!U14/'Neekonomicka previazanost'!$BB14</f>
        <v>1.163734607660275E-2</v>
      </c>
      <c r="V14" s="243">
        <f>'Neekonomicka previazanost'!V14/'Neekonomicka previazanost'!$BB14</f>
        <v>1.5111729543849638E-2</v>
      </c>
      <c r="W14" s="243">
        <f>'Neekonomicka previazanost'!W14/'Neekonomicka previazanost'!$BB14</f>
        <v>5.8004523509048245E-3</v>
      </c>
      <c r="X14" s="243">
        <f>'Neekonomicka previazanost'!X14/'Neekonomicka previazanost'!$BB14</f>
        <v>6.1404557661731713E-3</v>
      </c>
      <c r="Y14" s="243">
        <f>'Neekonomicka previazanost'!Y14/'Neekonomicka previazanost'!$BB14</f>
        <v>1.7400785729555782E-2</v>
      </c>
      <c r="Z14" s="243">
        <f>'Neekonomicka previazanost'!Z14/'Neekonomicka previazanost'!$BB14</f>
        <v>7.3059976532966935E-3</v>
      </c>
      <c r="AA14" s="243">
        <f>'Neekonomicka previazanost'!AA14/'Neekonomicka previazanost'!$BB14</f>
        <v>5.9427036055910076E-3</v>
      </c>
      <c r="AB14" s="243">
        <f>'Neekonomicka previazanost'!AB14/'Neekonomicka previazanost'!$BB14</f>
        <v>9.9401487259337014E-3</v>
      </c>
      <c r="AC14" s="243">
        <f>'Neekonomicka previazanost'!AC14/'Neekonomicka previazanost'!$BB14</f>
        <v>1.3532615050152859E-2</v>
      </c>
      <c r="AD14" s="243">
        <f>'Neekonomicka previazanost'!AD14/'Neekonomicka previazanost'!$BB14</f>
        <v>1.3090118767712254E-2</v>
      </c>
      <c r="AE14" s="243">
        <f>'Neekonomicka previazanost'!AE14/'Neekonomicka previazanost'!$BB14</f>
        <v>9.0674738518128392E-2</v>
      </c>
      <c r="AF14" s="243">
        <f>'Neekonomicka previazanost'!AF14/'Neekonomicka previazanost'!$BB14</f>
        <v>1.5845150622848973E-2</v>
      </c>
      <c r="AG14" s="243">
        <f>'Neekonomicka previazanost'!AG14/'Neekonomicka previazanost'!$BB14</f>
        <v>9.0076835969211799E-3</v>
      </c>
      <c r="AH14" s="243">
        <f>'Neekonomicka previazanost'!AH14/'Neekonomicka previazanost'!$BB14</f>
        <v>4.0309984280344789E-2</v>
      </c>
      <c r="AI14" s="243">
        <f>'Neekonomicka previazanost'!AI14/'Neekonomicka previazanost'!$BB14</f>
        <v>1.423438085009456E-2</v>
      </c>
      <c r="AJ14" s="243">
        <f>'Neekonomicka previazanost'!AJ14/'Neekonomicka previazanost'!$BB14</f>
        <v>4.1568492695238579E-3</v>
      </c>
      <c r="AK14" s="243">
        <f>'Neekonomicka previazanost'!AK14/'Neekonomicka previazanost'!$BB14</f>
        <v>1.548730832509654E-2</v>
      </c>
      <c r="AL14" s="243">
        <f>'Neekonomicka previazanost'!AL14/'Neekonomicka previazanost'!$BB14</f>
        <v>3.4115173277032035E-2</v>
      </c>
      <c r="AM14" s="243">
        <f>'Neekonomicka previazanost'!AM14/'Neekonomicka previazanost'!$BB14</f>
        <v>1.870115639598326E-2</v>
      </c>
      <c r="AN14" s="243">
        <f>'Neekonomicka previazanost'!AN14/'Neekonomicka previazanost'!$BB14</f>
        <v>1.7206474546186578E-2</v>
      </c>
      <c r="AO14" s="243">
        <f>'Neekonomicka previazanost'!AO14/'Neekonomicka previazanost'!$BB14</f>
        <v>7.2987359992786622E-3</v>
      </c>
      <c r="AP14" s="243">
        <f>'Neekonomicka previazanost'!AP14/'Neekonomicka previazanost'!$BB14</f>
        <v>1.5729974675178122E-2</v>
      </c>
      <c r="AQ14" s="243">
        <f>'Neekonomicka previazanost'!AQ14/'Neekonomicka previazanost'!$BB14</f>
        <v>1.8362534281811269E-2</v>
      </c>
      <c r="AR14" s="243">
        <f>'Neekonomicka previazanost'!AR14/'Neekonomicka previazanost'!$BB14</f>
        <v>1.7426401007969359E-2</v>
      </c>
      <c r="AS14" s="243">
        <f>'Neekonomicka previazanost'!AS14/'Neekonomicka previazanost'!$BB14</f>
        <v>6.5752082111536856E-3</v>
      </c>
      <c r="AT14" s="243">
        <f>'Neekonomicka previazanost'!AT14/'Neekonomicka previazanost'!$BB14</f>
        <v>1.4908267428292989E-2</v>
      </c>
      <c r="AU14" s="243">
        <f>'Neekonomicka previazanost'!AU14/'Neekonomicka previazanost'!$BB14</f>
        <v>6.1001612222081031E-2</v>
      </c>
      <c r="AV14" s="243">
        <f>'Neekonomicka previazanost'!AV14/'Neekonomicka previazanost'!$BB14</f>
        <v>9.3473013090345211E-2</v>
      </c>
      <c r="AW14" s="243">
        <f>'Neekonomicka previazanost'!AW14/'Neekonomicka previazanost'!$BB14</f>
        <v>1.3266943522222512E-2</v>
      </c>
      <c r="AX14" s="243">
        <f>'Neekonomicka previazanost'!AX14/'Neekonomicka previazanost'!$BB14</f>
        <v>5.1157602061009506E-2</v>
      </c>
      <c r="AY14" s="243">
        <f>'Neekonomicka previazanost'!AY14/'Neekonomicka previazanost'!$BB14</f>
        <v>1.0881563989489756E-2</v>
      </c>
      <c r="AZ14" s="243">
        <f>'Neekonomicka previazanost'!AZ14/'Neekonomicka previazanost'!$BB14</f>
        <v>1.2321394853768364E-2</v>
      </c>
      <c r="BB14" s="244">
        <f t="shared" si="0"/>
        <v>0.99999999999999989</v>
      </c>
    </row>
    <row r="15" spans="1:54" ht="14.25" customHeight="1" x14ac:dyDescent="0.25">
      <c r="A15" s="239" t="s">
        <v>18</v>
      </c>
      <c r="B15" s="243">
        <f>'Neekonomicka previazanost'!B15/'Neekonomicka previazanost'!$BB15</f>
        <v>0.13979610261566758</v>
      </c>
      <c r="C15" s="243">
        <f>'Neekonomicka previazanost'!C15/'Neekonomicka previazanost'!$BB15</f>
        <v>6.9296220527173946E-3</v>
      </c>
      <c r="D15" s="243">
        <f>'Neekonomicka previazanost'!D15/'Neekonomicka previazanost'!$BB15</f>
        <v>9.8691125706299888E-3</v>
      </c>
      <c r="E15" s="243">
        <f>'Neekonomicka previazanost'!E15/'Neekonomicka previazanost'!$BB15</f>
        <v>1.7777236565224237E-2</v>
      </c>
      <c r="F15" s="243">
        <f>'Neekonomicka previazanost'!F15/'Neekonomicka previazanost'!$BB15</f>
        <v>7.8030967487457033E-3</v>
      </c>
      <c r="G15" s="243">
        <f>'Neekonomicka previazanost'!G15/'Neekonomicka previazanost'!$BB15</f>
        <v>6.7891826128680735E-2</v>
      </c>
      <c r="H15" s="243">
        <f>'Neekonomicka previazanost'!H15/'Neekonomicka previazanost'!$BB15</f>
        <v>2.1300522067590782E-2</v>
      </c>
      <c r="I15" s="243">
        <f>'Neekonomicka previazanost'!I15/'Neekonomicka previazanost'!$BB15</f>
        <v>6.8133369333236255E-3</v>
      </c>
      <c r="J15" s="243">
        <f>'Neekonomicka previazanost'!J15/'Neekonomicka previazanost'!$BB15</f>
        <v>9.1543149640827218E-3</v>
      </c>
      <c r="K15" s="243">
        <f>'Neekonomicka previazanost'!K15/'Neekonomicka previazanost'!$BB15</f>
        <v>1.6670315462222255E-2</v>
      </c>
      <c r="L15" s="243">
        <f>'Neekonomicka previazanost'!L15/'Neekonomicka previazanost'!$BB15</f>
        <v>1.6410496438361368E-2</v>
      </c>
      <c r="M15" s="243">
        <f>'Neekonomicka previazanost'!M15/'Neekonomicka previazanost'!$BB15</f>
        <v>1.5167875896124961E-2</v>
      </c>
      <c r="N15" s="243">
        <f>'Neekonomicka previazanost'!N15/'Neekonomicka previazanost'!$BB15</f>
        <v>1.8152914253485433E-2</v>
      </c>
      <c r="O15" s="243">
        <f>'Neekonomicka previazanost'!O15/'Neekonomicka previazanost'!$BB15</f>
        <v>0</v>
      </c>
      <c r="P15" s="243">
        <f>'Neekonomicka previazanost'!P15/'Neekonomicka previazanost'!$BB15</f>
        <v>1.7448625331512323E-2</v>
      </c>
      <c r="Q15" s="243">
        <f>'Neekonomicka previazanost'!Q15/'Neekonomicka previazanost'!$BB15</f>
        <v>2.6080860740908225E-2</v>
      </c>
      <c r="R15" s="243">
        <f>'Neekonomicka previazanost'!R15/'Neekonomicka previazanost'!$BB15</f>
        <v>1.0084953759171129E-2</v>
      </c>
      <c r="S15" s="243">
        <f>'Neekonomicka previazanost'!S15/'Neekonomicka previazanost'!$BB15</f>
        <v>1.4109708466744354E-2</v>
      </c>
      <c r="T15" s="243">
        <f>'Neekonomicka previazanost'!T15/'Neekonomicka previazanost'!$BB15</f>
        <v>1.4551652058212523E-2</v>
      </c>
      <c r="U15" s="243">
        <f>'Neekonomicka previazanost'!U15/'Neekonomicka previazanost'!$BB15</f>
        <v>1.2297814682812857E-2</v>
      </c>
      <c r="V15" s="243">
        <f>'Neekonomicka previazanost'!V15/'Neekonomicka previazanost'!$BB15</f>
        <v>1.9917675180193495E-2</v>
      </c>
      <c r="W15" s="243">
        <f>'Neekonomicka previazanost'!W15/'Neekonomicka previazanost'!$BB15</f>
        <v>7.9029188248594204E-3</v>
      </c>
      <c r="X15" s="243">
        <f>'Neekonomicka previazanost'!X15/'Neekonomicka previazanost'!$BB15</f>
        <v>8.7122037487337104E-3</v>
      </c>
      <c r="Y15" s="243">
        <f>'Neekonomicka previazanost'!Y15/'Neekonomicka previazanost'!$BB15</f>
        <v>8.3858001067379073E-3</v>
      </c>
      <c r="Z15" s="243">
        <f>'Neekonomicka previazanost'!Z15/'Neekonomicka previazanost'!$BB15</f>
        <v>1.1247854561494408E-2</v>
      </c>
      <c r="AA15" s="243">
        <f>'Neekonomicka previazanost'!AA15/'Neekonomicka previazanost'!$BB15</f>
        <v>8.1985689062768607E-3</v>
      </c>
      <c r="AB15" s="243">
        <f>'Neekonomicka previazanost'!AB15/'Neekonomicka previazanost'!$BB15</f>
        <v>7.949649115535716E-3</v>
      </c>
      <c r="AC15" s="243">
        <f>'Neekonomicka previazanost'!AC15/'Neekonomicka previazanost'!$BB15</f>
        <v>1.8089182587733475E-2</v>
      </c>
      <c r="AD15" s="243">
        <f>'Neekonomicka previazanost'!AD15/'Neekonomicka previazanost'!$BB15</f>
        <v>1.7185099707633666E-2</v>
      </c>
      <c r="AE15" s="243">
        <f>'Neekonomicka previazanost'!AE15/'Neekonomicka previazanost'!$BB15</f>
        <v>1.8489089001708359E-2</v>
      </c>
      <c r="AF15" s="243">
        <f>'Neekonomicka previazanost'!AF15/'Neekonomicka previazanost'!$BB15</f>
        <v>2.5292975400083944E-2</v>
      </c>
      <c r="AG15" s="243">
        <f>'Neekonomicka previazanost'!AG15/'Neekonomicka previazanost'!$BB15</f>
        <v>7.3233066242555404E-3</v>
      </c>
      <c r="AH15" s="243">
        <f>'Neekonomicka previazanost'!AH15/'Neekonomicka previazanost'!$BB15</f>
        <v>1.9109458471934172E-2</v>
      </c>
      <c r="AI15" s="243">
        <f>'Neekonomicka previazanost'!AI15/'Neekonomicka previazanost'!$BB15</f>
        <v>1.5170488968580573E-2</v>
      </c>
      <c r="AJ15" s="243">
        <f>'Neekonomicka previazanost'!AJ15/'Neekonomicka previazanost'!$BB15</f>
        <v>5.7593069095890894E-3</v>
      </c>
      <c r="AK15" s="243">
        <f>'Neekonomicka previazanost'!AK15/'Neekonomicka previazanost'!$BB15</f>
        <v>2.0180578877992062E-2</v>
      </c>
      <c r="AL15" s="243">
        <f>'Neekonomicka previazanost'!AL15/'Neekonomicka previazanost'!$BB15</f>
        <v>1.5104978042797524E-2</v>
      </c>
      <c r="AM15" s="243">
        <f>'Neekonomicka previazanost'!AM15/'Neekonomicka previazanost'!$BB15</f>
        <v>2.3043555320657876E-2</v>
      </c>
      <c r="AN15" s="243">
        <f>'Neekonomicka previazanost'!AN15/'Neekonomicka previazanost'!$BB15</f>
        <v>2.7006571897145948E-2</v>
      </c>
      <c r="AO15" s="243">
        <f>'Neekonomicka previazanost'!AO15/'Neekonomicka previazanost'!$BB15</f>
        <v>9.9478066651824543E-3</v>
      </c>
      <c r="AP15" s="243">
        <f>'Neekonomicka previazanost'!AP15/'Neekonomicka previazanost'!$BB15</f>
        <v>2.3325649382681508E-2</v>
      </c>
      <c r="AQ15" s="243">
        <f>'Neekonomicka previazanost'!AQ15/'Neekonomicka previazanost'!$BB15</f>
        <v>2.4688106786266956E-2</v>
      </c>
      <c r="AR15" s="243">
        <f>'Neekonomicka previazanost'!AR15/'Neekonomicka previazanost'!$BB15</f>
        <v>1.5023116624524003E-2</v>
      </c>
      <c r="AS15" s="243">
        <f>'Neekonomicka previazanost'!AS15/'Neekonomicka previazanost'!$BB15</f>
        <v>1.6406888364603661E-2</v>
      </c>
      <c r="AT15" s="243">
        <f>'Neekonomicka previazanost'!AT15/'Neekonomicka previazanost'!$BB15</f>
        <v>3.2579532185997975E-2</v>
      </c>
      <c r="AU15" s="243">
        <f>'Neekonomicka previazanost'!AU15/'Neekonomicka previazanost'!$BB15</f>
        <v>1.6406888364603661E-2</v>
      </c>
      <c r="AV15" s="243">
        <f>'Neekonomicka previazanost'!AV15/'Neekonomicka previazanost'!$BB15</f>
        <v>2.0498142427118476E-2</v>
      </c>
      <c r="AW15" s="243">
        <f>'Neekonomicka previazanost'!AW15/'Neekonomicka previazanost'!$BB15</f>
        <v>1.5809550864850443E-2</v>
      </c>
      <c r="AX15" s="243">
        <f>'Neekonomicka previazanost'!AX15/'Neekonomicka previazanost'!$BB15</f>
        <v>2.6421089363426464E-2</v>
      </c>
      <c r="AY15" s="243">
        <f>'Neekonomicka previazanost'!AY15/'Neekonomicka previazanost'!$BB15</f>
        <v>4.5053090402416021E-2</v>
      </c>
      <c r="AZ15" s="243">
        <f>'Neekonomicka previazanost'!AZ15/'Neekonomicka previazanost'!$BB15</f>
        <v>2.146048857816665E-2</v>
      </c>
      <c r="BB15" s="244">
        <f t="shared" si="0"/>
        <v>1.0000000000000002</v>
      </c>
    </row>
    <row r="16" spans="1:54" ht="14.25" customHeight="1" x14ac:dyDescent="0.25">
      <c r="A16" s="239" t="s">
        <v>19</v>
      </c>
      <c r="B16" s="243">
        <f>'Neekonomicka previazanost'!B16/'Neekonomicka previazanost'!$BB16</f>
        <v>1.3882889308367421E-2</v>
      </c>
      <c r="C16" s="243">
        <f>'Neekonomicka previazanost'!C16/'Neekonomicka previazanost'!$BB16</f>
        <v>5.1511192190972941E-3</v>
      </c>
      <c r="D16" s="243">
        <f>'Neekonomicka previazanost'!D16/'Neekonomicka previazanost'!$BB16</f>
        <v>1.0467188911361247E-2</v>
      </c>
      <c r="E16" s="243">
        <f>'Neekonomicka previazanost'!E16/'Neekonomicka previazanost'!$BB16</f>
        <v>0.14371245795677645</v>
      </c>
      <c r="F16" s="243">
        <f>'Neekonomicka previazanost'!F16/'Neekonomicka previazanost'!$BB16</f>
        <v>5.9024148689240169E-3</v>
      </c>
      <c r="G16" s="243">
        <f>'Neekonomicka previazanost'!G16/'Neekonomicka previazanost'!$BB16</f>
        <v>1.3212832245043497E-2</v>
      </c>
      <c r="H16" s="243">
        <f>'Neekonomicka previazanost'!H16/'Neekonomicka previazanost'!$BB16</f>
        <v>2.0563136641199905E-2</v>
      </c>
      <c r="I16" s="243">
        <f>'Neekonomicka previazanost'!I16/'Neekonomicka previazanost'!$BB16</f>
        <v>5.1092939758406921E-3</v>
      </c>
      <c r="J16" s="243">
        <f>'Neekonomicka previazanost'!J16/'Neekonomicka previazanost'!$BB16</f>
        <v>6.5394302634656891E-3</v>
      </c>
      <c r="K16" s="243">
        <f>'Neekonomicka previazanost'!K16/'Neekonomicka previazanost'!$BB16</f>
        <v>3.0589593532654086E-2</v>
      </c>
      <c r="L16" s="243">
        <f>'Neekonomicka previazanost'!L16/'Neekonomicka previazanost'!$BB16</f>
        <v>1.4957632553252179E-2</v>
      </c>
      <c r="M16" s="243">
        <f>'Neekonomicka previazanost'!M16/'Neekonomicka previazanost'!$BB16</f>
        <v>1.7486661902025726E-2</v>
      </c>
      <c r="N16" s="243">
        <f>'Neekonomicka previazanost'!N16/'Neekonomicka previazanost'!$BB16</f>
        <v>2.1485985428336608E-2</v>
      </c>
      <c r="O16" s="243">
        <f>'Neekonomicka previazanost'!O16/'Neekonomicka previazanost'!$BB16</f>
        <v>1.2877552560877194E-2</v>
      </c>
      <c r="P16" s="243">
        <f>'Neekonomicka previazanost'!P16/'Neekonomicka previazanost'!$BB16</f>
        <v>0</v>
      </c>
      <c r="Q16" s="243">
        <f>'Neekonomicka previazanost'!Q16/'Neekonomicka previazanost'!$BB16</f>
        <v>1.7323379645195203E-2</v>
      </c>
      <c r="R16" s="243">
        <f>'Neekonomicka previazanost'!R16/'Neekonomicka previazanost'!$BB16</f>
        <v>1.1742651681124384E-2</v>
      </c>
      <c r="S16" s="243">
        <f>'Neekonomicka previazanost'!S16/'Neekonomicka previazanost'!$BB16</f>
        <v>8.4963403833537218E-3</v>
      </c>
      <c r="T16" s="243">
        <f>'Neekonomicka previazanost'!T16/'Neekonomicka previazanost'!$BB16</f>
        <v>3.2642910770508765E-2</v>
      </c>
      <c r="U16" s="243">
        <f>'Neekonomicka previazanost'!U16/'Neekonomicka previazanost'!$BB16</f>
        <v>1.5886351680748138E-2</v>
      </c>
      <c r="V16" s="243">
        <f>'Neekonomicka previazanost'!V16/'Neekonomicka previazanost'!$BB16</f>
        <v>9.7697580379426784E-3</v>
      </c>
      <c r="W16" s="243">
        <f>'Neekonomicka previazanost'!W16/'Neekonomicka previazanost'!$BB16</f>
        <v>5.9038509972073753E-3</v>
      </c>
      <c r="X16" s="243">
        <f>'Neekonomicka previazanost'!X16/'Neekonomicka previazanost'!$BB16</f>
        <v>1.0237764099764129E-2</v>
      </c>
      <c r="Y16" s="243">
        <f>'Neekonomicka previazanost'!Y16/'Neekonomicka previazanost'!$BB16</f>
        <v>1.2325618782139874E-2</v>
      </c>
      <c r="Z16" s="243">
        <f>'Neekonomicka previazanost'!Z16/'Neekonomicka previazanost'!$BB16</f>
        <v>1.2236568529082155E-2</v>
      </c>
      <c r="AA16" s="243">
        <f>'Neekonomicka previazanost'!AA16/'Neekonomicka previazanost'!$BB16</f>
        <v>6.0486745912474021E-3</v>
      </c>
      <c r="AB16" s="243">
        <f>'Neekonomicka previazanost'!AB16/'Neekonomicka previazanost'!$BB16</f>
        <v>6.4599848727536057E-3</v>
      </c>
      <c r="AC16" s="243">
        <f>'Neekonomicka previazanost'!AC16/'Neekonomicka previazanost'!$BB16</f>
        <v>1.5898576606750262E-2</v>
      </c>
      <c r="AD16" s="243">
        <f>'Neekonomicka previazanost'!AD16/'Neekonomicka previazanost'!$BB16</f>
        <v>1.5410710047818627E-2</v>
      </c>
      <c r="AE16" s="243">
        <f>'Neekonomicka previazanost'!AE16/'Neekonomicka previazanost'!$BB16</f>
        <v>5.2208537569709765E-2</v>
      </c>
      <c r="AF16" s="243">
        <f>'Neekonomicka previazanost'!AF16/'Neekonomicka previazanost'!$BB16</f>
        <v>1.6612003529830485E-2</v>
      </c>
      <c r="AG16" s="243">
        <f>'Neekonomicka previazanost'!AG16/'Neekonomicka previazanost'!$BB16</f>
        <v>5.9359976341304462E-3</v>
      </c>
      <c r="AH16" s="243">
        <f>'Neekonomicka previazanost'!AH16/'Neekonomicka previazanost'!$BB16</f>
        <v>8.8031557766072396E-2</v>
      </c>
      <c r="AI16" s="243">
        <f>'Neekonomicka previazanost'!AI16/'Neekonomicka previazanost'!$BB16</f>
        <v>1.8381597435778704E-2</v>
      </c>
      <c r="AJ16" s="243">
        <f>'Neekonomicka previazanost'!AJ16/'Neekonomicka previazanost'!$BB16</f>
        <v>7.2726391541393341E-3</v>
      </c>
      <c r="AK16" s="243">
        <f>'Neekonomicka previazanost'!AK16/'Neekonomicka previazanost'!$BB16</f>
        <v>2.7584043960603981E-2</v>
      </c>
      <c r="AL16" s="243">
        <f>'Neekonomicka previazanost'!AL16/'Neekonomicka previazanost'!$BB16</f>
        <v>1.3504020659338381E-2</v>
      </c>
      <c r="AM16" s="243">
        <f>'Neekonomicka previazanost'!AM16/'Neekonomicka previazanost'!$BB16</f>
        <v>2.9312639045303769E-2</v>
      </c>
      <c r="AN16" s="243">
        <f>'Neekonomicka previazanost'!AN16/'Neekonomicka previazanost'!$BB16</f>
        <v>1.4216494080294937E-2</v>
      </c>
      <c r="AO16" s="243">
        <f>'Neekonomicka previazanost'!AO16/'Neekonomicka previazanost'!$BB16</f>
        <v>7.5893872484864055E-3</v>
      </c>
      <c r="AP16" s="243">
        <f>'Neekonomicka previazanost'!AP16/'Neekonomicka previazanost'!$BB16</f>
        <v>1.7145102305261509E-2</v>
      </c>
      <c r="AQ16" s="243">
        <f>'Neekonomicka previazanost'!AQ16/'Neekonomicka previazanost'!$BB16</f>
        <v>1.8182716861379962E-2</v>
      </c>
      <c r="AR16" s="243">
        <f>'Neekonomicka previazanost'!AR16/'Neekonomicka previazanost'!$BB16</f>
        <v>3.8053698176328962E-2</v>
      </c>
      <c r="AS16" s="243">
        <f>'Neekonomicka previazanost'!AS16/'Neekonomicka previazanost'!$BB16</f>
        <v>1.4694415745266058E-2</v>
      </c>
      <c r="AT16" s="243">
        <f>'Neekonomicka previazanost'!AT16/'Neekonomicka previazanost'!$BB16</f>
        <v>1.4755607633847348E-2</v>
      </c>
      <c r="AU16" s="243">
        <f>'Neekonomicka previazanost'!AU16/'Neekonomicka previazanost'!$BB16</f>
        <v>1.4762135042238811E-2</v>
      </c>
      <c r="AV16" s="243">
        <f>'Neekonomicka previazanost'!AV16/'Neekonomicka previazanost'!$BB16</f>
        <v>3.3875146276686599E-2</v>
      </c>
      <c r="AW16" s="243">
        <f>'Neekonomicka previazanost'!AW16/'Neekonomicka previazanost'!$BB16</f>
        <v>2.0331478237777423E-2</v>
      </c>
      <c r="AX16" s="243">
        <f>'Neekonomicka previazanost'!AX16/'Neekonomicka previazanost'!$BB16</f>
        <v>1.5903348842244772E-2</v>
      </c>
      <c r="AY16" s="243">
        <f>'Neekonomicka previazanost'!AY16/'Neekonomicka previazanost'!$BB16</f>
        <v>1.6260674125306847E-2</v>
      </c>
      <c r="AZ16" s="243">
        <f>'Neekonomicka previazanost'!AZ16/'Neekonomicka previazanost'!$BB16</f>
        <v>1.3065428577114763E-2</v>
      </c>
      <c r="BB16" s="244">
        <f t="shared" si="0"/>
        <v>1</v>
      </c>
    </row>
    <row r="17" spans="1:54" ht="14.25" customHeight="1" x14ac:dyDescent="0.25">
      <c r="A17" s="238" t="s">
        <v>20</v>
      </c>
      <c r="B17" s="243">
        <f>'Neekonomicka previazanost'!B17/'Neekonomicka previazanost'!$BB17</f>
        <v>2.2615906567029102E-2</v>
      </c>
      <c r="C17" s="243">
        <f>'Neekonomicka previazanost'!C17/'Neekonomicka previazanost'!$BB17</f>
        <v>5.0037730387051619E-3</v>
      </c>
      <c r="D17" s="243">
        <f>'Neekonomicka previazanost'!D17/'Neekonomicka previazanost'!$BB17</f>
        <v>4.637279702597045E-3</v>
      </c>
      <c r="E17" s="243">
        <f>'Neekonomicka previazanost'!E17/'Neekonomicka previazanost'!$BB17</f>
        <v>1.7455172941810305E-2</v>
      </c>
      <c r="F17" s="243">
        <f>'Neekonomicka previazanost'!F17/'Neekonomicka previazanost'!$BB17</f>
        <v>5.6867378436448015E-3</v>
      </c>
      <c r="G17" s="243">
        <f>'Neekonomicka previazanost'!G17/'Neekonomicka previazanost'!$BB17</f>
        <v>3.2860766482710455E-2</v>
      </c>
      <c r="H17" s="243">
        <f>'Neekonomicka previazanost'!H17/'Neekonomicka previazanost'!$BB17</f>
        <v>3.6137706109304946E-2</v>
      </c>
      <c r="I17" s="243">
        <f>'Neekonomicka previazanost'!I17/'Neekonomicka previazanost'!$BB17</f>
        <v>4.9382735473591632E-3</v>
      </c>
      <c r="J17" s="243">
        <f>'Neekonomicka previazanost'!J17/'Neekonomicka previazanost'!$BB17</f>
        <v>6.5003801447860157E-3</v>
      </c>
      <c r="K17" s="243">
        <f>'Neekonomicka previazanost'!K17/'Neekonomicka previazanost'!$BB17</f>
        <v>1.5288573745386216E-2</v>
      </c>
      <c r="L17" s="243">
        <f>'Neekonomicka previazanost'!L17/'Neekonomicka previazanost'!$BB17</f>
        <v>1.3625963430057677E-2</v>
      </c>
      <c r="M17" s="243">
        <f>'Neekonomicka previazanost'!M17/'Neekonomicka previazanost'!$BB17</f>
        <v>1.2372058765867007E-2</v>
      </c>
      <c r="N17" s="243">
        <f>'Neekonomicka previazanost'!N17/'Neekonomicka previazanost'!$BB17</f>
        <v>1.7319657198493297E-2</v>
      </c>
      <c r="O17" s="243">
        <f>'Neekonomicka previazanost'!O17/'Neekonomicka previazanost'!$BB17</f>
        <v>1.8778124134454042E-2</v>
      </c>
      <c r="P17" s="243">
        <f>'Neekonomicka previazanost'!P17/'Neekonomicka previazanost'!$BB17</f>
        <v>1.6900159161410369E-2</v>
      </c>
      <c r="Q17" s="243">
        <f>'Neekonomicka previazanost'!Q17/'Neekonomicka previazanost'!$BB17</f>
        <v>0</v>
      </c>
      <c r="R17" s="243">
        <f>'Neekonomicka previazanost'!R17/'Neekonomicka previazanost'!$BB17</f>
        <v>6.9195824019284424E-3</v>
      </c>
      <c r="S17" s="243">
        <f>'Neekonomicka previazanost'!S17/'Neekonomicka previazanost'!$BB17</f>
        <v>9.2249976952842282E-3</v>
      </c>
      <c r="T17" s="243">
        <f>'Neekonomicka previazanost'!T17/'Neekonomicka previazanost'!$BB17</f>
        <v>1.2585556284526468E-2</v>
      </c>
      <c r="U17" s="243">
        <f>'Neekonomicka previazanost'!U17/'Neekonomicka previazanost'!$BB17</f>
        <v>1.0022675168648972E-2</v>
      </c>
      <c r="V17" s="243">
        <f>'Neekonomicka previazanost'!V17/'Neekonomicka previazanost'!$BB17</f>
        <v>1.1478624751345468E-2</v>
      </c>
      <c r="W17" s="243">
        <f>'Neekonomicka previazanost'!W17/'Neekonomicka previazanost'!$BB17</f>
        <v>5.7178375289042111E-3</v>
      </c>
      <c r="X17" s="243">
        <f>'Neekonomicka previazanost'!X17/'Neekonomicka previazanost'!$BB17</f>
        <v>6.0051493663820493E-3</v>
      </c>
      <c r="Y17" s="243">
        <f>'Neekonomicka previazanost'!Y17/'Neekonomicka previazanost'!$BB17</f>
        <v>6.3704247064006033E-3</v>
      </c>
      <c r="Z17" s="243">
        <f>'Neekonomicka previazanost'!Z17/'Neekonomicka previazanost'!$BB17</f>
        <v>7.4483703756631015E-3</v>
      </c>
      <c r="AA17" s="243">
        <f>'Neekonomicka previazanost'!AA17/'Neekonomicka previazanost'!$BB17</f>
        <v>5.9008782646799316E-3</v>
      </c>
      <c r="AB17" s="243">
        <f>'Neekonomicka previazanost'!AB17/'Neekonomicka previazanost'!$BB17</f>
        <v>5.9672195674840365E-3</v>
      </c>
      <c r="AC17" s="243">
        <f>'Neekonomicka previazanost'!AC17/'Neekonomicka previazanost'!$BB17</f>
        <v>1.930813918815347E-2</v>
      </c>
      <c r="AD17" s="243">
        <f>'Neekonomicka previazanost'!AD17/'Neekonomicka previazanost'!$BB17</f>
        <v>1.8040769337155413E-2</v>
      </c>
      <c r="AE17" s="243">
        <f>'Neekonomicka previazanost'!AE17/'Neekonomicka previazanost'!$BB17</f>
        <v>1.8831596123458045E-2</v>
      </c>
      <c r="AF17" s="243">
        <f>'Neekonomicka previazanost'!AF17/'Neekonomicka previazanost'!$BB17</f>
        <v>5.4987492284366724E-2</v>
      </c>
      <c r="AG17" s="243">
        <f>'Neekonomicka previazanost'!AG17/'Neekonomicka previazanost'!$BB17</f>
        <v>5.4879845088735314E-3</v>
      </c>
      <c r="AH17" s="243">
        <f>'Neekonomicka previazanost'!AH17/'Neekonomicka previazanost'!$BB17</f>
        <v>2.0015083930988754E-2</v>
      </c>
      <c r="AI17" s="243">
        <f>'Neekonomicka previazanost'!AI17/'Neekonomicka previazanost'!$BB17</f>
        <v>1.3135259086696265E-2</v>
      </c>
      <c r="AJ17" s="243">
        <f>'Neekonomicka previazanost'!AJ17/'Neekonomicka previazanost'!$BB17</f>
        <v>4.0800635854036692E-3</v>
      </c>
      <c r="AK17" s="243">
        <f>'Neekonomicka previazanost'!AK17/'Neekonomicka previazanost'!$BB17</f>
        <v>2.9061116253152493E-2</v>
      </c>
      <c r="AL17" s="243">
        <f>'Neekonomicka previazanost'!AL17/'Neekonomicka previazanost'!$BB17</f>
        <v>1.2278377998271381E-2</v>
      </c>
      <c r="AM17" s="243">
        <f>'Neekonomicka previazanost'!AM17/'Neekonomicka previazanost'!$BB17</f>
        <v>3.3391515020635039E-2</v>
      </c>
      <c r="AN17" s="243">
        <f>'Neekonomicka previazanost'!AN17/'Neekonomicka previazanost'!$BB17</f>
        <v>1.9942193306551118E-2</v>
      </c>
      <c r="AO17" s="243">
        <f>'Neekonomicka previazanost'!AO17/'Neekonomicka previazanost'!$BB17</f>
        <v>1.0937145757295513E-2</v>
      </c>
      <c r="AP17" s="243">
        <f>'Neekonomicka previazanost'!AP17/'Neekonomicka previazanost'!$BB17</f>
        <v>3.6183227429063575E-2</v>
      </c>
      <c r="AQ17" s="243">
        <f>'Neekonomicka previazanost'!AQ17/'Neekonomicka previazanost'!$BB17</f>
        <v>0.1651734100855741</v>
      </c>
      <c r="AR17" s="243">
        <f>'Neekonomicka previazanost'!AR17/'Neekonomicka previazanost'!$BB17</f>
        <v>1.3232124097981014E-2</v>
      </c>
      <c r="AS17" s="243">
        <f>'Neekonomicka previazanost'!AS17/'Neekonomicka previazanost'!$BB17</f>
        <v>5.9683356840612121E-3</v>
      </c>
      <c r="AT17" s="243">
        <f>'Neekonomicka previazanost'!AT17/'Neekonomicka previazanost'!$BB17</f>
        <v>8.8608689840937394E-2</v>
      </c>
      <c r="AU17" s="243">
        <f>'Neekonomicka previazanost'!AU17/'Neekonomicka previazanost'!$BB17</f>
        <v>1.3690773873459891E-2</v>
      </c>
      <c r="AV17" s="243">
        <f>'Neekonomicka previazanost'!AV17/'Neekonomicka previazanost'!$BB17</f>
        <v>2.3088368338122289E-2</v>
      </c>
      <c r="AW17" s="243">
        <f>'Neekonomicka previazanost'!AW17/'Neekonomicka previazanost'!$BB17</f>
        <v>1.3440981498821034E-2</v>
      </c>
      <c r="AX17" s="243">
        <f>'Neekonomicka previazanost'!AX17/'Neekonomicka previazanost'!$BB17</f>
        <v>2.7030627554084675E-2</v>
      </c>
      <c r="AY17" s="243">
        <f>'Neekonomicka previazanost'!AY17/'Neekonomicka previazanost'!$BB17</f>
        <v>1.3067064920041661E-2</v>
      </c>
      <c r="AZ17" s="243">
        <f>'Neekonomicka previazanost'!AZ17/'Neekonomicka previazanost'!$BB17</f>
        <v>2.3257811371988516E-2</v>
      </c>
      <c r="BB17" s="244">
        <f t="shared" si="0"/>
        <v>0.99999999999999989</v>
      </c>
    </row>
    <row r="18" spans="1:54" ht="14.25" customHeight="1" x14ac:dyDescent="0.25">
      <c r="A18" s="238" t="s">
        <v>21</v>
      </c>
      <c r="B18" s="243">
        <f>'Neekonomicka previazanost'!B18/'Neekonomicka previazanost'!$BB18</f>
        <v>1.6499343275273234E-2</v>
      </c>
      <c r="C18" s="243">
        <f>'Neekonomicka previazanost'!C18/'Neekonomicka previazanost'!$BB18</f>
        <v>1.0071480832804111E-2</v>
      </c>
      <c r="D18" s="243">
        <f>'Neekonomicka previazanost'!D18/'Neekonomicka previazanost'!$BB18</f>
        <v>3.5947944251172342E-2</v>
      </c>
      <c r="E18" s="243">
        <f>'Neekonomicka previazanost'!E18/'Neekonomicka previazanost'!$BB18</f>
        <v>2.2513590755067522E-2</v>
      </c>
      <c r="F18" s="243">
        <f>'Neekonomicka previazanost'!F18/'Neekonomicka previazanost'!$BB18</f>
        <v>1.045652356436973E-2</v>
      </c>
      <c r="G18" s="243">
        <f>'Neekonomicka previazanost'!G18/'Neekonomicka previazanost'!$BB18</f>
        <v>1.7111907251917927E-2</v>
      </c>
      <c r="H18" s="243">
        <f>'Neekonomicka previazanost'!H18/'Neekonomicka previazanost'!$BB18</f>
        <v>1.5905290687897151E-2</v>
      </c>
      <c r="I18" s="243">
        <f>'Neekonomicka previazanost'!I18/'Neekonomicka previazanost'!$BB18</f>
        <v>9.8379363373697036E-3</v>
      </c>
      <c r="J18" s="243">
        <f>'Neekonomicka previazanost'!J18/'Neekonomicka previazanost'!$BB18</f>
        <v>4.6537306543929652E-2</v>
      </c>
      <c r="K18" s="243">
        <f>'Neekonomicka previazanost'!K18/'Neekonomicka previazanost'!$BB18</f>
        <v>1.9189661282281251E-2</v>
      </c>
      <c r="L18" s="243">
        <f>'Neekonomicka previazanost'!L18/'Neekonomicka previazanost'!$BB18</f>
        <v>1.6397215507781893E-2</v>
      </c>
      <c r="M18" s="243">
        <f>'Neekonomicka previazanost'!M18/'Neekonomicka previazanost'!$BB18</f>
        <v>2.0323792070292855E-2</v>
      </c>
      <c r="N18" s="243">
        <f>'Neekonomicka previazanost'!N18/'Neekonomicka previazanost'!$BB18</f>
        <v>1.4806559937822395E-2</v>
      </c>
      <c r="O18" s="243">
        <f>'Neekonomicka previazanost'!O18/'Neekonomicka previazanost'!$BB18</f>
        <v>1.6719574741815693E-2</v>
      </c>
      <c r="P18" s="243">
        <f>'Neekonomicka previazanost'!P18/'Neekonomicka previazanost'!$BB18</f>
        <v>2.6378213598840336E-2</v>
      </c>
      <c r="Q18" s="243">
        <f>'Neekonomicka previazanost'!Q18/'Neekonomicka previazanost'!$BB18</f>
        <v>1.5933123258790705E-2</v>
      </c>
      <c r="R18" s="243">
        <f>'Neekonomicka previazanost'!R18/'Neekonomicka previazanost'!$BB18</f>
        <v>0</v>
      </c>
      <c r="S18" s="243">
        <f>'Neekonomicka previazanost'!S18/'Neekonomicka previazanost'!$BB18</f>
        <v>2.3902023223145687E-2</v>
      </c>
      <c r="T18" s="243">
        <f>'Neekonomicka previazanost'!T18/'Neekonomicka previazanost'!$BB18</f>
        <v>2.8417523036572259E-2</v>
      </c>
      <c r="U18" s="243">
        <f>'Neekonomicka previazanost'!U18/'Neekonomicka previazanost'!$BB18</f>
        <v>1.743118132638068E-2</v>
      </c>
      <c r="V18" s="243">
        <f>'Neekonomicka previazanost'!V18/'Neekonomicka previazanost'!$BB18</f>
        <v>1.8875301276251914E-2</v>
      </c>
      <c r="W18" s="243">
        <f>'Neekonomicka previazanost'!W18/'Neekonomicka previazanost'!$BB18</f>
        <v>1.6464849484470176E-2</v>
      </c>
      <c r="X18" s="243">
        <f>'Neekonomicka previazanost'!X18/'Neekonomicka previazanost'!$BB18</f>
        <v>2.7978625573746169E-2</v>
      </c>
      <c r="Y18" s="243">
        <f>'Neekonomicka previazanost'!Y18/'Neekonomicka previazanost'!$BB18</f>
        <v>2.9670902030576551E-2</v>
      </c>
      <c r="Z18" s="243">
        <f>'Neekonomicka previazanost'!Z18/'Neekonomicka previazanost'!$BB18</f>
        <v>3.5892147890941542E-2</v>
      </c>
      <c r="AA18" s="243">
        <f>'Neekonomicka previazanost'!AA18/'Neekonomicka previazanost'!$BB18</f>
        <v>1.7945108013177818E-2</v>
      </c>
      <c r="AB18" s="243">
        <f>'Neekonomicka previazanost'!AB18/'Neekonomicka previazanost'!$BB18</f>
        <v>1.0485373083145337E-2</v>
      </c>
      <c r="AC18" s="243">
        <f>'Neekonomicka previazanost'!AC18/'Neekonomicka previazanost'!$BB18</f>
        <v>1.6478557313402687E-2</v>
      </c>
      <c r="AD18" s="243">
        <f>'Neekonomicka previazanost'!AD18/'Neekonomicka previazanost'!$BB18</f>
        <v>1.6455201241474558E-2</v>
      </c>
      <c r="AE18" s="243">
        <f>'Neekonomicka previazanost'!AE18/'Neekonomicka previazanost'!$BB18</f>
        <v>2.2698243232434967E-2</v>
      </c>
      <c r="AF18" s="243">
        <f>'Neekonomicka previazanost'!AF18/'Neekonomicka previazanost'!$BB18</f>
        <v>1.6334102828837883E-2</v>
      </c>
      <c r="AG18" s="243">
        <f>'Neekonomicka previazanost'!AG18/'Neekonomicka previazanost'!$BB18</f>
        <v>1.0345411291673804E-2</v>
      </c>
      <c r="AH18" s="243">
        <f>'Neekonomicka previazanost'!AH18/'Neekonomicka previazanost'!$BB18</f>
        <v>2.3201963068704545E-2</v>
      </c>
      <c r="AI18" s="243">
        <f>'Neekonomicka previazanost'!AI18/'Neekonomicka previazanost'!$BB18</f>
        <v>1.9042066587570083E-2</v>
      </c>
      <c r="AJ18" s="243">
        <f>'Neekonomicka previazanost'!AJ18/'Neekonomicka previazanost'!$BB18</f>
        <v>2.9042399573175306E-2</v>
      </c>
      <c r="AK18" s="243">
        <f>'Neekonomicka previazanost'!AK18/'Neekonomicka previazanost'!$BB18</f>
        <v>1.6186958817169233E-2</v>
      </c>
      <c r="AL18" s="243">
        <f>'Neekonomicka previazanost'!AL18/'Neekonomicka previazanost'!$BB18</f>
        <v>1.3917821882769752E-2</v>
      </c>
      <c r="AM18" s="243">
        <f>'Neekonomicka previazanost'!AM18/'Neekonomicka previazanost'!$BB18</f>
        <v>2.3775534196966246E-2</v>
      </c>
      <c r="AN18" s="243">
        <f>'Neekonomicka previazanost'!AN18/'Neekonomicka previazanost'!$BB18</f>
        <v>1.6953465352406768E-2</v>
      </c>
      <c r="AO18" s="243">
        <f>'Neekonomicka previazanost'!AO18/'Neekonomicka previazanost'!$BB18</f>
        <v>1.8000885732030618E-2</v>
      </c>
      <c r="AP18" s="243">
        <f>'Neekonomicka previazanost'!AP18/'Neekonomicka previazanost'!$BB18</f>
        <v>1.6320752055333225E-2</v>
      </c>
      <c r="AQ18" s="243">
        <f>'Neekonomicka previazanost'!AQ18/'Neekonomicka previazanost'!$BB18</f>
        <v>1.5904842367392858E-2</v>
      </c>
      <c r="AR18" s="243">
        <f>'Neekonomicka previazanost'!AR18/'Neekonomicka previazanost'!$BB18</f>
        <v>3.6299963302966164E-2</v>
      </c>
      <c r="AS18" s="243">
        <f>'Neekonomicka previazanost'!AS18/'Neekonomicka previazanost'!$BB18</f>
        <v>2.1816694364433151E-2</v>
      </c>
      <c r="AT18" s="243">
        <f>'Neekonomicka previazanost'!AT18/'Neekonomicka previazanost'!$BB18</f>
        <v>1.6554040692321956E-2</v>
      </c>
      <c r="AU18" s="243">
        <f>'Neekonomicka previazanost'!AU18/'Neekonomicka previazanost'!$BB18</f>
        <v>1.4262649357996881E-2</v>
      </c>
      <c r="AV18" s="243">
        <f>'Neekonomicka previazanost'!AV18/'Neekonomicka previazanost'!$BB18</f>
        <v>2.2942285476853043E-2</v>
      </c>
      <c r="AW18" s="243">
        <f>'Neekonomicka previazanost'!AW18/'Neekonomicka previazanost'!$BB18</f>
        <v>1.9852860702494413E-2</v>
      </c>
      <c r="AX18" s="243">
        <f>'Neekonomicka previazanost'!AX18/'Neekonomicka previazanost'!$BB18</f>
        <v>1.5682121397497729E-2</v>
      </c>
      <c r="AY18" s="243">
        <f>'Neekonomicka previazanost'!AY18/'Neekonomicka previazanost'!$BB18</f>
        <v>1.8677129947659778E-2</v>
      </c>
      <c r="AZ18" s="243">
        <f>'Neekonomicka previazanost'!AZ18/'Neekonomicka previazanost'!$BB18</f>
        <v>1.7561550380599651E-2</v>
      </c>
      <c r="BB18" s="244">
        <f t="shared" si="0"/>
        <v>0.99999999999999989</v>
      </c>
    </row>
    <row r="19" spans="1:54" ht="14.25" customHeight="1" x14ac:dyDescent="0.25">
      <c r="A19" s="238" t="s">
        <v>22</v>
      </c>
      <c r="B19" s="243">
        <f>'Neekonomicka previazanost'!B19/'Neekonomicka previazanost'!$BB19</f>
        <v>2.3329403039255438E-2</v>
      </c>
      <c r="C19" s="243">
        <f>'Neekonomicka previazanost'!C19/'Neekonomicka previazanost'!$BB19</f>
        <v>1.085146548656237E-2</v>
      </c>
      <c r="D19" s="243">
        <f>'Neekonomicka previazanost'!D19/'Neekonomicka previazanost'!$BB19</f>
        <v>1.2631652156458083E-2</v>
      </c>
      <c r="E19" s="243">
        <f>'Neekonomicka previazanost'!E19/'Neekonomicka previazanost'!$BB19</f>
        <v>1.9493482458616807E-2</v>
      </c>
      <c r="F19" s="243">
        <f>'Neekonomicka previazanost'!F19/'Neekonomicka previazanost'!$BB19</f>
        <v>1.1743053092632098E-2</v>
      </c>
      <c r="G19" s="243">
        <f>'Neekonomicka previazanost'!G19/'Neekonomicka previazanost'!$BB19</f>
        <v>2.4973283472472858E-2</v>
      </c>
      <c r="H19" s="243">
        <f>'Neekonomicka previazanost'!H19/'Neekonomicka previazanost'!$BB19</f>
        <v>2.1462300533357903E-2</v>
      </c>
      <c r="I19" s="243">
        <f>'Neekonomicka previazanost'!I19/'Neekonomicka previazanost'!$BB19</f>
        <v>1.0625909575634192E-2</v>
      </c>
      <c r="J19" s="243">
        <f>'Neekonomicka previazanost'!J19/'Neekonomicka previazanost'!$BB19</f>
        <v>1.9176444937058234E-2</v>
      </c>
      <c r="K19" s="243">
        <f>'Neekonomicka previazanost'!K19/'Neekonomicka previazanost'!$BB19</f>
        <v>1.9892129375185759E-2</v>
      </c>
      <c r="L19" s="243">
        <f>'Neekonomicka previazanost'!L19/'Neekonomicka previazanost'!$BB19</f>
        <v>2.167056171207369E-2</v>
      </c>
      <c r="M19" s="243">
        <f>'Neekonomicka previazanost'!M19/'Neekonomicka previazanost'!$BB19</f>
        <v>2.1025620298974354E-2</v>
      </c>
      <c r="N19" s="243">
        <f>'Neekonomicka previazanost'!N19/'Neekonomicka previazanost'!$BB19</f>
        <v>1.9211111356560798E-2</v>
      </c>
      <c r="O19" s="243">
        <f>'Neekonomicka previazanost'!O19/'Neekonomicka previazanost'!$BB19</f>
        <v>2.3968516479459519E-2</v>
      </c>
      <c r="P19" s="243">
        <f>'Neekonomicka previazanost'!P19/'Neekonomicka previazanost'!$BB19</f>
        <v>1.955612943153406E-2</v>
      </c>
      <c r="Q19" s="243">
        <f>'Neekonomicka previazanost'!Q19/'Neekonomicka previazanost'!$BB19</f>
        <v>2.1765021213248973E-2</v>
      </c>
      <c r="R19" s="243">
        <f>'Neekonomicka previazanost'!R19/'Neekonomicka previazanost'!$BB19</f>
        <v>2.4490996830829375E-2</v>
      </c>
      <c r="S19" s="243">
        <f>'Neekonomicka previazanost'!S19/'Neekonomicka previazanost'!$BB19</f>
        <v>0</v>
      </c>
      <c r="T19" s="243">
        <f>'Neekonomicka previazanost'!T19/'Neekonomicka previazanost'!$BB19</f>
        <v>1.7800198827918404E-2</v>
      </c>
      <c r="U19" s="243">
        <f>'Neekonomicka previazanost'!U19/'Neekonomicka previazanost'!$BB19</f>
        <v>1.6853912017231878E-2</v>
      </c>
      <c r="V19" s="243">
        <f>'Neekonomicka previazanost'!V19/'Neekonomicka previazanost'!$BB19</f>
        <v>3.0820054954552548E-2</v>
      </c>
      <c r="W19" s="243">
        <f>'Neekonomicka previazanost'!W19/'Neekonomicka previazanost'!$BB19</f>
        <v>1.502269565197018E-2</v>
      </c>
      <c r="X19" s="243">
        <f>'Neekonomicka previazanost'!X19/'Neekonomicka previazanost'!$BB19</f>
        <v>1.4826364240600892E-2</v>
      </c>
      <c r="Y19" s="243">
        <f>'Neekonomicka previazanost'!Y19/'Neekonomicka previazanost'!$BB19</f>
        <v>1.3031494987580699E-2</v>
      </c>
      <c r="Z19" s="243">
        <f>'Neekonomicka previazanost'!Z19/'Neekonomicka previazanost'!$BB19</f>
        <v>2.0668925618862934E-2</v>
      </c>
      <c r="AA19" s="243">
        <f>'Neekonomicka previazanost'!AA19/'Neekonomicka previazanost'!$BB19</f>
        <v>1.5962342536005612E-2</v>
      </c>
      <c r="AB19" s="243">
        <f>'Neekonomicka previazanost'!AB19/'Neekonomicka previazanost'!$BB19</f>
        <v>1.1837228072085712E-2</v>
      </c>
      <c r="AC19" s="243">
        <f>'Neekonomicka previazanost'!AC19/'Neekonomicka previazanost'!$BB19</f>
        <v>2.2234766643757758E-2</v>
      </c>
      <c r="AD19" s="243">
        <f>'Neekonomicka previazanost'!AD19/'Neekonomicka previazanost'!$BB19</f>
        <v>2.1986820625852124E-2</v>
      </c>
      <c r="AE19" s="243">
        <f>'Neekonomicka previazanost'!AE19/'Neekonomicka previazanost'!$BB19</f>
        <v>1.9778136458134119E-2</v>
      </c>
      <c r="AF19" s="243">
        <f>'Neekonomicka previazanost'!AF19/'Neekonomicka previazanost'!$BB19</f>
        <v>2.2632992787794425E-2</v>
      </c>
      <c r="AG19" s="243">
        <f>'Neekonomicka previazanost'!AG19/'Neekonomicka previazanost'!$BB19</f>
        <v>1.1296962402533781E-2</v>
      </c>
      <c r="AH19" s="243">
        <f>'Neekonomicka previazanost'!AH19/'Neekonomicka previazanost'!$BB19</f>
        <v>2.0428093919337122E-2</v>
      </c>
      <c r="AI19" s="243">
        <f>'Neekonomicka previazanost'!AI19/'Neekonomicka previazanost'!$BB19</f>
        <v>1.9390295249112583E-2</v>
      </c>
      <c r="AJ19" s="243">
        <f>'Neekonomicka previazanost'!AJ19/'Neekonomicka previazanost'!$BB19</f>
        <v>1.0710585762662015E-2</v>
      </c>
      <c r="AK19" s="243">
        <f>'Neekonomicka previazanost'!AK19/'Neekonomicka previazanost'!$BB19</f>
        <v>2.1939657655198636E-2</v>
      </c>
      <c r="AL19" s="243">
        <f>'Neekonomicka previazanost'!AL19/'Neekonomicka previazanost'!$BB19</f>
        <v>1.7527687864598594E-2</v>
      </c>
      <c r="AM19" s="243">
        <f>'Neekonomicka previazanost'!AM19/'Neekonomicka previazanost'!$BB19</f>
        <v>2.1463583030640797E-2</v>
      </c>
      <c r="AN19" s="243">
        <f>'Neekonomicka previazanost'!AN19/'Neekonomicka previazanost'!$BB19</f>
        <v>2.4301203993550739E-2</v>
      </c>
      <c r="AO19" s="243">
        <f>'Neekonomicka previazanost'!AO19/'Neekonomicka previazanost'!$BB19</f>
        <v>1.8651150331519359E-2</v>
      </c>
      <c r="AP19" s="243">
        <f>'Neekonomicka previazanost'!AP19/'Neekonomicka previazanost'!$BB19</f>
        <v>2.2498643827682966E-2</v>
      </c>
      <c r="AQ19" s="243">
        <f>'Neekonomicka previazanost'!AQ19/'Neekonomicka previazanost'!$BB19</f>
        <v>2.1654259176637363E-2</v>
      </c>
      <c r="AR19" s="243">
        <f>'Neekonomicka previazanost'!AR19/'Neekonomicka previazanost'!$BB19</f>
        <v>1.8320765866688973E-2</v>
      </c>
      <c r="AS19" s="243">
        <f>'Neekonomicka previazanost'!AS19/'Neekonomicka previazanost'!$BB19</f>
        <v>1.2061947645635396E-2</v>
      </c>
      <c r="AT19" s="243">
        <f>'Neekonomicka previazanost'!AT19/'Neekonomicka previazanost'!$BB19</f>
        <v>2.3369182827917303E-2</v>
      </c>
      <c r="AU19" s="243">
        <f>'Neekonomicka previazanost'!AU19/'Neekonomicka previazanost'!$BB19</f>
        <v>1.8193765594928052E-2</v>
      </c>
      <c r="AV19" s="243">
        <f>'Neekonomicka previazanost'!AV19/'Neekonomicka previazanost'!$BB19</f>
        <v>2.0239707229100408E-2</v>
      </c>
      <c r="AW19" s="243">
        <f>'Neekonomicka previazanost'!AW19/'Neekonomicka previazanost'!$BB19</f>
        <v>2.0588622065262449E-2</v>
      </c>
      <c r="AX19" s="243">
        <f>'Neekonomicka previazanost'!AX19/'Neekonomicka previazanost'!$BB19</f>
        <v>2.1257183265138431E-2</v>
      </c>
      <c r="AY19" s="243">
        <f>'Neekonomicka previazanost'!AY19/'Neekonomicka previazanost'!$BB19</f>
        <v>6.1174388694889989E-2</v>
      </c>
      <c r="AZ19" s="243">
        <f>'Neekonomicka previazanost'!AZ19/'Neekonomicka previazanost'!$BB19</f>
        <v>2.5609298724702838E-2</v>
      </c>
      <c r="BB19" s="244">
        <f t="shared" si="0"/>
        <v>0.99999999999999944</v>
      </c>
    </row>
    <row r="20" spans="1:54" ht="14.25" customHeight="1" x14ac:dyDescent="0.25">
      <c r="A20" s="239" t="s">
        <v>23</v>
      </c>
      <c r="B20" s="243">
        <f>'Neekonomicka previazanost'!B20/'Neekonomicka previazanost'!$BB20</f>
        <v>1.4715958912817793E-2</v>
      </c>
      <c r="C20" s="243">
        <f>'Neekonomicka previazanost'!C20/'Neekonomicka previazanost'!$BB20</f>
        <v>6.8780133119312305E-3</v>
      </c>
      <c r="D20" s="243">
        <f>'Neekonomicka previazanost'!D20/'Neekonomicka previazanost'!$BB20</f>
        <v>1.4777438602819094E-2</v>
      </c>
      <c r="E20" s="243">
        <f>'Neekonomicka previazanost'!E20/'Neekonomicka previazanost'!$BB20</f>
        <v>3.6338650784810682E-2</v>
      </c>
      <c r="F20" s="243">
        <f>'Neekonomicka previazanost'!F20/'Neekonomicka previazanost'!$BB20</f>
        <v>7.9605711244370211E-3</v>
      </c>
      <c r="G20" s="243">
        <f>'Neekonomicka previazanost'!G20/'Neekonomicka previazanost'!$BB20</f>
        <v>1.4098517489822188E-2</v>
      </c>
      <c r="H20" s="243">
        <f>'Neekonomicka previazanost'!H20/'Neekonomicka previazanost'!$BB20</f>
        <v>1.8018082083753599E-2</v>
      </c>
      <c r="I20" s="243">
        <f>'Neekonomicka previazanost'!I20/'Neekonomicka previazanost'!$BB20</f>
        <v>6.844599961255895E-3</v>
      </c>
      <c r="J20" s="243">
        <f>'Neekonomicka previazanost'!J20/'Neekonomicka previazanost'!$BB20</f>
        <v>8.1687521606386426E-3</v>
      </c>
      <c r="K20" s="243">
        <f>'Neekonomicka previazanost'!K20/'Neekonomicka previazanost'!$BB20</f>
        <v>2.6896310832353981E-2</v>
      </c>
      <c r="L20" s="243">
        <f>'Neekonomicka previazanost'!L20/'Neekonomicka previazanost'!$BB20</f>
        <v>1.6018303591881417E-2</v>
      </c>
      <c r="M20" s="243">
        <f>'Neekonomicka previazanost'!M20/'Neekonomicka previazanost'!$BB20</f>
        <v>1.9671550653848607E-2</v>
      </c>
      <c r="N20" s="243">
        <f>'Neekonomicka previazanost'!N20/'Neekonomicka previazanost'!$BB20</f>
        <v>2.2310740656755704E-2</v>
      </c>
      <c r="O20" s="243">
        <f>'Neekonomicka previazanost'!O20/'Neekonomicka previazanost'!$BB20</f>
        <v>1.4005460988115344E-2</v>
      </c>
      <c r="P20" s="243">
        <f>'Neekonomicka previazanost'!P20/'Neekonomicka previazanost'!$BB20</f>
        <v>4.2569825534443051E-2</v>
      </c>
      <c r="Q20" s="243">
        <f>'Neekonomicka previazanost'!Q20/'Neekonomicka previazanost'!$BB20</f>
        <v>1.6823921647094679E-2</v>
      </c>
      <c r="R20" s="243">
        <f>'Neekonomicka previazanost'!R20/'Neekonomicka previazanost'!$BB20</f>
        <v>1.6497571194304481E-2</v>
      </c>
      <c r="S20" s="243">
        <f>'Neekonomicka previazanost'!S20/'Neekonomicka previazanost'!$BB20</f>
        <v>1.0085254122594953E-2</v>
      </c>
      <c r="T20" s="243">
        <f>'Neekonomicka previazanost'!T20/'Neekonomicka previazanost'!$BB20</f>
        <v>0</v>
      </c>
      <c r="U20" s="243">
        <f>'Neekonomicka previazanost'!U20/'Neekonomicka previazanost'!$BB20</f>
        <v>2.4486077358197227E-2</v>
      </c>
      <c r="V20" s="243">
        <f>'Neekonomicka previazanost'!V20/'Neekonomicka previazanost'!$BB20</f>
        <v>1.1337502759032709E-2</v>
      </c>
      <c r="W20" s="243">
        <f>'Neekonomicka previazanost'!W20/'Neekonomicka previazanost'!$BB20</f>
        <v>7.5544520439876691E-3</v>
      </c>
      <c r="X20" s="243">
        <f>'Neekonomicka previazanost'!X20/'Neekonomicka previazanost'!$BB20</f>
        <v>1.4899261052572429E-2</v>
      </c>
      <c r="Y20" s="243">
        <f>'Neekonomicka previazanost'!Y20/'Neekonomicka previazanost'!$BB20</f>
        <v>2.4331650056417936E-2</v>
      </c>
      <c r="Z20" s="243">
        <f>'Neekonomicka previazanost'!Z20/'Neekonomicka previazanost'!$BB20</f>
        <v>1.7275011692812699E-2</v>
      </c>
      <c r="AA20" s="243">
        <f>'Neekonomicka previazanost'!AA20/'Neekonomicka previazanost'!$BB20</f>
        <v>7.6853881709532399E-3</v>
      </c>
      <c r="AB20" s="243">
        <f>'Neekonomicka previazanost'!AB20/'Neekonomicka previazanost'!$BB20</f>
        <v>8.9768745707966557E-3</v>
      </c>
      <c r="AC20" s="243">
        <f>'Neekonomicka previazanost'!AC20/'Neekonomicka previazanost'!$BB20</f>
        <v>1.619695226383645E-2</v>
      </c>
      <c r="AD20" s="243">
        <f>'Neekonomicka previazanost'!AD20/'Neekonomicka previazanost'!$BB20</f>
        <v>1.6097127397184208E-2</v>
      </c>
      <c r="AE20" s="243">
        <f>'Neekonomicka previazanost'!AE20/'Neekonomicka previazanost'!$BB20</f>
        <v>3.3873482751782216E-2</v>
      </c>
      <c r="AF20" s="243">
        <f>'Neekonomicka previazanost'!AF20/'Neekonomicka previazanost'!$BB20</f>
        <v>1.620069969696461E-2</v>
      </c>
      <c r="AG20" s="243">
        <f>'Neekonomicka previazanost'!AG20/'Neekonomicka previazanost'!$BB20</f>
        <v>8.151740452983551E-3</v>
      </c>
      <c r="AH20" s="243">
        <f>'Neekonomicka previazanost'!AH20/'Neekonomicka previazanost'!$BB20</f>
        <v>3.0793625901520204E-2</v>
      </c>
      <c r="AI20" s="243">
        <f>'Neekonomicka previazanost'!AI20/'Neekonomicka previazanost'!$BB20</f>
        <v>2.5821250289812945E-2</v>
      </c>
      <c r="AJ20" s="243">
        <f>'Neekonomicka previazanost'!AJ20/'Neekonomicka previazanost'!$BB20</f>
        <v>1.081968070443852E-2</v>
      </c>
      <c r="AK20" s="243">
        <f>'Neekonomicka previazanost'!AK20/'Neekonomicka previazanost'!$BB20</f>
        <v>2.578230297058114E-2</v>
      </c>
      <c r="AL20" s="243">
        <f>'Neekonomicka previazanost'!AL20/'Neekonomicka previazanost'!$BB20</f>
        <v>1.8693099305056634E-2</v>
      </c>
      <c r="AM20" s="243">
        <f>'Neekonomicka previazanost'!AM20/'Neekonomicka previazanost'!$BB20</f>
        <v>2.6594850043032209E-2</v>
      </c>
      <c r="AN20" s="243">
        <f>'Neekonomicka previazanost'!AN20/'Neekonomicka previazanost'!$BB20</f>
        <v>1.4748995167071233E-2</v>
      </c>
      <c r="AO20" s="243">
        <f>'Neekonomicka previazanost'!AO20/'Neekonomicka previazanost'!$BB20</f>
        <v>9.5502497182360802E-3</v>
      </c>
      <c r="AP20" s="243">
        <f>'Neekonomicka previazanost'!AP20/'Neekonomicka previazanost'!$BB20</f>
        <v>1.6461833321524517E-2</v>
      </c>
      <c r="AQ20" s="243">
        <f>'Neekonomicka previazanost'!AQ20/'Neekonomicka previazanost'!$BB20</f>
        <v>1.7190954051823613E-2</v>
      </c>
      <c r="AR20" s="243">
        <f>'Neekonomicka previazanost'!AR20/'Neekonomicka previazanost'!$BB20</f>
        <v>0.13245709806159833</v>
      </c>
      <c r="AS20" s="243">
        <f>'Neekonomicka previazanost'!AS20/'Neekonomicka previazanost'!$BB20</f>
        <v>2.2650121422248135E-2</v>
      </c>
      <c r="AT20" s="243">
        <f>'Neekonomicka previazanost'!AT20/'Neekonomicka previazanost'!$BB20</f>
        <v>1.5175478066864664E-2</v>
      </c>
      <c r="AU20" s="243">
        <f>'Neekonomicka previazanost'!AU20/'Neekonomicka previazanost'!$BB20</f>
        <v>1.9186785972407489E-2</v>
      </c>
      <c r="AV20" s="243">
        <f>'Neekonomicka previazanost'!AV20/'Neekonomicka previazanost'!$BB20</f>
        <v>2.9798663852876925E-2</v>
      </c>
      <c r="AW20" s="243">
        <f>'Neekonomicka previazanost'!AW20/'Neekonomicka previazanost'!$BB20</f>
        <v>2.1837051548477995E-2</v>
      </c>
      <c r="AX20" s="243">
        <f>'Neekonomicka previazanost'!AX20/'Neekonomicka previazanost'!$BB20</f>
        <v>1.6473726970480058E-2</v>
      </c>
      <c r="AY20" s="243">
        <f>'Neekonomicka previazanost'!AY20/'Neekonomicka previazanost'!$BB20</f>
        <v>1.2230101877899659E-2</v>
      </c>
      <c r="AZ20" s="243">
        <f>'Neekonomicka previazanost'!AZ20/'Neekonomicka previazanost'!$BB20</f>
        <v>1.3988386832849588E-2</v>
      </c>
      <c r="BB20" s="244">
        <f t="shared" si="0"/>
        <v>1</v>
      </c>
    </row>
    <row r="21" spans="1:54" ht="14.25" customHeight="1" x14ac:dyDescent="0.25">
      <c r="A21" s="239" t="s">
        <v>24</v>
      </c>
      <c r="B21" s="243">
        <f>'Neekonomicka previazanost'!B21/'Neekonomicka previazanost'!$BB21</f>
        <v>1.6779745536396651E-2</v>
      </c>
      <c r="C21" s="243">
        <f>'Neekonomicka previazanost'!C21/'Neekonomicka previazanost'!$BB21</f>
        <v>9.1618385216357817E-3</v>
      </c>
      <c r="D21" s="243">
        <f>'Neekonomicka previazanost'!D21/'Neekonomicka previazanost'!$BB21</f>
        <v>1.0231868431106484E-2</v>
      </c>
      <c r="E21" s="243">
        <f>'Neekonomicka previazanost'!E21/'Neekonomicka previazanost'!$BB21</f>
        <v>2.7503983371246123E-2</v>
      </c>
      <c r="F21" s="243">
        <f>'Neekonomicka previazanost'!F21/'Neekonomicka previazanost'!$BB21</f>
        <v>1.0502049764366944E-2</v>
      </c>
      <c r="G21" s="243">
        <f>'Neekonomicka previazanost'!G21/'Neekonomicka previazanost'!$BB21</f>
        <v>1.6600240249518377E-2</v>
      </c>
      <c r="H21" s="243">
        <f>'Neekonomicka previazanost'!H21/'Neekonomicka previazanost'!$BB21</f>
        <v>1.9750630061584475E-2</v>
      </c>
      <c r="I21" s="243">
        <f>'Neekonomicka previazanost'!I21/'Neekonomicka previazanost'!$BB21</f>
        <v>9.1813599209595795E-3</v>
      </c>
      <c r="J21" s="243">
        <f>'Neekonomicka previazanost'!J21/'Neekonomicka previazanost'!$BB21</f>
        <v>1.1441154831770963E-2</v>
      </c>
      <c r="K21" s="243">
        <f>'Neekonomicka previazanost'!K21/'Neekonomicka previazanost'!$BB21</f>
        <v>5.6815802591076325E-2</v>
      </c>
      <c r="L21" s="243">
        <f>'Neekonomicka previazanost'!L21/'Neekonomicka previazanost'!$BB21</f>
        <v>2.074497874730925E-2</v>
      </c>
      <c r="M21" s="243">
        <f>'Neekonomicka previazanost'!M21/'Neekonomicka previazanost'!$BB21</f>
        <v>3.2248095116812175E-2</v>
      </c>
      <c r="N21" s="243">
        <f>'Neekonomicka previazanost'!N21/'Neekonomicka previazanost'!$BB21</f>
        <v>2.0397018784764243E-2</v>
      </c>
      <c r="O21" s="243">
        <f>'Neekonomicka previazanost'!O21/'Neekonomicka previazanost'!$BB21</f>
        <v>1.6185221291805253E-2</v>
      </c>
      <c r="P21" s="243">
        <f>'Neekonomicka previazanost'!P21/'Neekonomicka previazanost'!$BB21</f>
        <v>2.8329750901964861E-2</v>
      </c>
      <c r="Q21" s="243">
        <f>'Neekonomicka previazanost'!Q21/'Neekonomicka previazanost'!$BB21</f>
        <v>1.8320784534441064E-2</v>
      </c>
      <c r="R21" s="243">
        <f>'Neekonomicka previazanost'!R21/'Neekonomicka previazanost'!$BB21</f>
        <v>1.3837773004461248E-2</v>
      </c>
      <c r="S21" s="243">
        <f>'Neekonomicka previazanost'!S21/'Neekonomicka previazanost'!$BB21</f>
        <v>1.3057748688943578E-2</v>
      </c>
      <c r="T21" s="243">
        <f>'Neekonomicka previazanost'!T21/'Neekonomicka previazanost'!$BB21</f>
        <v>3.3483034338352112E-2</v>
      </c>
      <c r="U21" s="243">
        <f>'Neekonomicka previazanost'!U21/'Neekonomicka previazanost'!$BB21</f>
        <v>0</v>
      </c>
      <c r="V21" s="243">
        <f>'Neekonomicka previazanost'!V21/'Neekonomicka previazanost'!$BB21</f>
        <v>1.3946219855311616E-2</v>
      </c>
      <c r="W21" s="243">
        <f>'Neekonomicka previazanost'!W21/'Neekonomicka previazanost'!$BB21</f>
        <v>1.0884807530930173E-2</v>
      </c>
      <c r="X21" s="243">
        <f>'Neekonomicka previazanost'!X21/'Neekonomicka previazanost'!$BB21</f>
        <v>1.1905447126095087E-2</v>
      </c>
      <c r="Y21" s="243">
        <f>'Neekonomicka previazanost'!Y21/'Neekonomicka previazanost'!$BB21</f>
        <v>1.8854185091731233E-2</v>
      </c>
      <c r="Z21" s="243">
        <f>'Neekonomicka previazanost'!Z21/'Neekonomicka previazanost'!$BB21</f>
        <v>1.36600400320088E-2</v>
      </c>
      <c r="AA21" s="243">
        <f>'Neekonomicka previazanost'!AA21/'Neekonomicka previazanost'!$BB21</f>
        <v>1.0987435794133261E-2</v>
      </c>
      <c r="AB21" s="243">
        <f>'Neekonomicka previazanost'!AB21/'Neekonomicka previazanost'!$BB21</f>
        <v>1.2613313541339334E-2</v>
      </c>
      <c r="AC21" s="243">
        <f>'Neekonomicka previazanost'!AC21/'Neekonomicka previazanost'!$BB21</f>
        <v>1.9969208966664195E-2</v>
      </c>
      <c r="AD21" s="243">
        <f>'Neekonomicka previazanost'!AD21/'Neekonomicka previazanost'!$BB21</f>
        <v>2.0332435062812629E-2</v>
      </c>
      <c r="AE21" s="243">
        <f>'Neekonomicka previazanost'!AE21/'Neekonomicka previazanost'!$BB21</f>
        <v>2.6708886491054275E-2</v>
      </c>
      <c r="AF21" s="243">
        <f>'Neekonomicka previazanost'!AF21/'Neekonomicka previazanost'!$BB21</f>
        <v>1.8350575629152217E-2</v>
      </c>
      <c r="AG21" s="243">
        <f>'Neekonomicka previazanost'!AG21/'Neekonomicka previazanost'!$BB21</f>
        <v>1.1779185086940853E-2</v>
      </c>
      <c r="AH21" s="243">
        <f>'Neekonomicka previazanost'!AH21/'Neekonomicka previazanost'!$BB21</f>
        <v>2.6430967801615954E-2</v>
      </c>
      <c r="AI21" s="243">
        <f>'Neekonomicka previazanost'!AI21/'Neekonomicka previazanost'!$BB21</f>
        <v>5.2574822201405233E-2</v>
      </c>
      <c r="AJ21" s="243">
        <f>'Neekonomicka previazanost'!AJ21/'Neekonomicka previazanost'!$BB21</f>
        <v>9.6179973059052886E-3</v>
      </c>
      <c r="AK21" s="243">
        <f>'Neekonomicka previazanost'!AK21/'Neekonomicka previazanost'!$BB21</f>
        <v>2.9730478308172627E-2</v>
      </c>
      <c r="AL21" s="243">
        <f>'Neekonomicka previazanost'!AL21/'Neekonomicka previazanost'!$BB21</f>
        <v>1.8650841527273383E-2</v>
      </c>
      <c r="AM21" s="243">
        <f>'Neekonomicka previazanost'!AM21/'Neekonomicka previazanost'!$BB21</f>
        <v>2.3922585574856586E-2</v>
      </c>
      <c r="AN21" s="243">
        <f>'Neekonomicka previazanost'!AN21/'Neekonomicka previazanost'!$BB21</f>
        <v>1.7365728117283492E-2</v>
      </c>
      <c r="AO21" s="243">
        <f>'Neekonomicka previazanost'!AO21/'Neekonomicka previazanost'!$BB21</f>
        <v>1.3964346450262646E-2</v>
      </c>
      <c r="AP21" s="243">
        <f>'Neekonomicka previazanost'!AP21/'Neekonomicka previazanost'!$BB21</f>
        <v>1.8747562183788116E-2</v>
      </c>
      <c r="AQ21" s="243">
        <f>'Neekonomicka previazanost'!AQ21/'Neekonomicka previazanost'!$BB21</f>
        <v>1.8655080843932706E-2</v>
      </c>
      <c r="AR21" s="243">
        <f>'Neekonomicka previazanost'!AR21/'Neekonomicka previazanost'!$BB21</f>
        <v>3.4161888715422861E-2</v>
      </c>
      <c r="AS21" s="243">
        <f>'Neekonomicka previazanost'!AS21/'Neekonomicka previazanost'!$BB21</f>
        <v>1.6686013350051831E-2</v>
      </c>
      <c r="AT21" s="243">
        <f>'Neekonomicka previazanost'!AT21/'Neekonomicka previazanost'!$BB21</f>
        <v>1.7358119844261565E-2</v>
      </c>
      <c r="AU21" s="243">
        <f>'Neekonomicka previazanost'!AU21/'Neekonomicka previazanost'!$BB21</f>
        <v>1.8756403258278136E-2</v>
      </c>
      <c r="AV21" s="243">
        <f>'Neekonomicka previazanost'!AV21/'Neekonomicka previazanost'!$BB21</f>
        <v>2.4755107847366252E-2</v>
      </c>
      <c r="AW21" s="243">
        <f>'Neekonomicka previazanost'!AW21/'Neekonomicka previazanost'!$BB21</f>
        <v>3.4089481554645792E-2</v>
      </c>
      <c r="AX21" s="243">
        <f>'Neekonomicka previazanost'!AX21/'Neekonomicka previazanost'!$BB21</f>
        <v>1.7717224718489921E-2</v>
      </c>
      <c r="AY21" s="243">
        <f>'Neekonomicka previazanost'!AY21/'Neekonomicka previazanost'!$BB21</f>
        <v>1.5060747656877321E-2</v>
      </c>
      <c r="AZ21" s="243">
        <f>'Neekonomicka previazanost'!AZ21/'Neekonomicka previazanost'!$BB21</f>
        <v>1.7189783843421413E-2</v>
      </c>
      <c r="BB21" s="244">
        <f t="shared" si="0"/>
        <v>1.0000000000000004</v>
      </c>
    </row>
    <row r="22" spans="1:54" ht="14.25" customHeight="1" x14ac:dyDescent="0.25">
      <c r="A22" s="239" t="s">
        <v>25</v>
      </c>
      <c r="B22" s="243">
        <f>'Neekonomicka previazanost'!B22/'Neekonomicka previazanost'!$BB22</f>
        <v>2.8197471587459454E-2</v>
      </c>
      <c r="C22" s="243">
        <f>'Neekonomicka previazanost'!C22/'Neekonomicka previazanost'!$BB22</f>
        <v>1.0377018619273275E-2</v>
      </c>
      <c r="D22" s="243">
        <f>'Neekonomicka previazanost'!D22/'Neekonomicka previazanost'!$BB22</f>
        <v>1.0605459077677818E-2</v>
      </c>
      <c r="E22" s="243">
        <f>'Neekonomicka previazanost'!E22/'Neekonomicka previazanost'!$BB22</f>
        <v>2.0378070063641729E-2</v>
      </c>
      <c r="F22" s="243">
        <f>'Neekonomicka previazanost'!F22/'Neekonomicka previazanost'!$BB22</f>
        <v>1.1431169115285619E-2</v>
      </c>
      <c r="G22" s="243">
        <f>'Neekonomicka previazanost'!G22/'Neekonomicka previazanost'!$BB22</f>
        <v>2.9862029190972077E-2</v>
      </c>
      <c r="H22" s="243">
        <f>'Neekonomicka previazanost'!H22/'Neekonomicka previazanost'!$BB22</f>
        <v>2.2825984305129332E-2</v>
      </c>
      <c r="I22" s="243">
        <f>'Neekonomicka previazanost'!I22/'Neekonomicka previazanost'!$BB22</f>
        <v>1.0157118999997628E-2</v>
      </c>
      <c r="J22" s="243">
        <f>'Neekonomicka previazanost'!J22/'Neekonomicka previazanost'!$BB22</f>
        <v>1.4747614822435778E-2</v>
      </c>
      <c r="K22" s="243">
        <f>'Neekonomicka previazanost'!K22/'Neekonomicka previazanost'!$BB22</f>
        <v>2.0030287543460149E-2</v>
      </c>
      <c r="L22" s="243">
        <f>'Neekonomicka previazanost'!L22/'Neekonomicka previazanost'!$BB22</f>
        <v>2.0880295530092147E-2</v>
      </c>
      <c r="M22" s="243">
        <f>'Neekonomicka previazanost'!M22/'Neekonomicka previazanost'!$BB22</f>
        <v>1.9828154006135971E-2</v>
      </c>
      <c r="N22" s="243">
        <f>'Neekonomicka previazanost'!N22/'Neekonomicka previazanost'!$BB22</f>
        <v>3.0775210261893809E-2</v>
      </c>
      <c r="O22" s="243">
        <f>'Neekonomicka previazanost'!O22/'Neekonomicka previazanost'!$BB22</f>
        <v>3.0458145235147709E-2</v>
      </c>
      <c r="P22" s="243">
        <f>'Neekonomicka previazanost'!P22/'Neekonomicka previazanost'!$BB22</f>
        <v>2.0243075817144133E-2</v>
      </c>
      <c r="Q22" s="243">
        <f>'Neekonomicka previazanost'!Q22/'Neekonomicka previazanost'!$BB22</f>
        <v>2.437947677882972E-2</v>
      </c>
      <c r="R22" s="243">
        <f>'Neekonomicka previazanost'!R22/'Neekonomicka previazanost'!$BB22</f>
        <v>1.7410345282146956E-2</v>
      </c>
      <c r="S22" s="243">
        <f>'Neekonomicka previazanost'!S22/'Neekonomicka previazanost'!$BB22</f>
        <v>2.7744385006640664E-2</v>
      </c>
      <c r="T22" s="243">
        <f>'Neekonomicka previazanost'!T22/'Neekonomicka previazanost'!$BB22</f>
        <v>1.8013458656042348E-2</v>
      </c>
      <c r="U22" s="243">
        <f>'Neekonomicka previazanost'!U22/'Neekonomicka previazanost'!$BB22</f>
        <v>1.6204312788140746E-2</v>
      </c>
      <c r="V22" s="243">
        <f>'Neekonomicka previazanost'!V22/'Neekonomicka previazanost'!$BB22</f>
        <v>0</v>
      </c>
      <c r="W22" s="243">
        <f>'Neekonomicka previazanost'!W22/'Neekonomicka previazanost'!$BB22</f>
        <v>1.2300479112105873E-2</v>
      </c>
      <c r="X22" s="243">
        <f>'Neekonomicka previazanost'!X22/'Neekonomicka previazanost'!$BB22</f>
        <v>1.4048034904993689E-2</v>
      </c>
      <c r="Y22" s="243">
        <f>'Neekonomicka previazanost'!Y22/'Neekonomicka previazanost'!$BB22</f>
        <v>1.1934599464110881E-2</v>
      </c>
      <c r="Z22" s="243">
        <f>'Neekonomicka previazanost'!Z22/'Neekonomicka previazanost'!$BB22</f>
        <v>1.9902991055322745E-2</v>
      </c>
      <c r="AA22" s="243">
        <f>'Neekonomicka previazanost'!AA22/'Neekonomicka previazanost'!$BB22</f>
        <v>1.2880620897195471E-2</v>
      </c>
      <c r="AB22" s="243">
        <f>'Neekonomicka previazanost'!AB22/'Neekonomicka previazanost'!$BB22</f>
        <v>1.1303267618316808E-2</v>
      </c>
      <c r="AC22" s="243">
        <f>'Neekonomicka previazanost'!AC22/'Neekonomicka previazanost'!$BB22</f>
        <v>2.2082885581919426E-2</v>
      </c>
      <c r="AD22" s="243">
        <f>'Neekonomicka previazanost'!AD22/'Neekonomicka previazanost'!$BB22</f>
        <v>2.1476760002453139E-2</v>
      </c>
      <c r="AE22" s="243">
        <f>'Neekonomicka previazanost'!AE22/'Neekonomicka previazanost'!$BB22</f>
        <v>2.0825338868258814E-2</v>
      </c>
      <c r="AF22" s="243">
        <f>'Neekonomicka previazanost'!AF22/'Neekonomicka previazanost'!$BB22</f>
        <v>2.4884681234832545E-2</v>
      </c>
      <c r="AG22" s="243">
        <f>'Neekonomicka previazanost'!AG22/'Neekonomicka previazanost'!$BB22</f>
        <v>1.0515863787717804E-2</v>
      </c>
      <c r="AH22" s="243">
        <f>'Neekonomicka previazanost'!AH22/'Neekonomicka previazanost'!$BB22</f>
        <v>2.1395846098431339E-2</v>
      </c>
      <c r="AI22" s="243">
        <f>'Neekonomicka previazanost'!AI22/'Neekonomicka previazanost'!$BB22</f>
        <v>1.9009436869286654E-2</v>
      </c>
      <c r="AJ22" s="243">
        <f>'Neekonomicka previazanost'!AJ22/'Neekonomicka previazanost'!$BB22</f>
        <v>9.1852631809283981E-3</v>
      </c>
      <c r="AK22" s="243">
        <f>'Neekonomicka previazanost'!AK22/'Neekonomicka previazanost'!$BB22</f>
        <v>2.2767970931703973E-2</v>
      </c>
      <c r="AL22" s="243">
        <f>'Neekonomicka previazanost'!AL22/'Neekonomicka previazanost'!$BB22</f>
        <v>1.8578388930653118E-2</v>
      </c>
      <c r="AM22" s="243">
        <f>'Neekonomicka previazanost'!AM22/'Neekonomicka previazanost'!$BB22</f>
        <v>2.3372402667220869E-2</v>
      </c>
      <c r="AN22" s="243">
        <f>'Neekonomicka previazanost'!AN22/'Neekonomicka previazanost'!$BB22</f>
        <v>2.7161333323724175E-2</v>
      </c>
      <c r="AO22" s="243">
        <f>'Neekonomicka previazanost'!AO22/'Neekonomicka previazanost'!$BB22</f>
        <v>1.5150837506122431E-2</v>
      </c>
      <c r="AP22" s="243">
        <f>'Neekonomicka previazanost'!AP22/'Neekonomicka previazanost'!$BB22</f>
        <v>2.4244654122103734E-2</v>
      </c>
      <c r="AQ22" s="243">
        <f>'Neekonomicka previazanost'!AQ22/'Neekonomicka previazanost'!$BB22</f>
        <v>2.3955587491594564E-2</v>
      </c>
      <c r="AR22" s="243">
        <f>'Neekonomicka previazanost'!AR22/'Neekonomicka previazanost'!$BB22</f>
        <v>1.8466706729322342E-2</v>
      </c>
      <c r="AS22" s="243">
        <f>'Neekonomicka previazanost'!AS22/'Neekonomicka previazanost'!$BB22</f>
        <v>1.1250021786903812E-2</v>
      </c>
      <c r="AT22" s="243">
        <f>'Neekonomicka previazanost'!AT22/'Neekonomicka previazanost'!$BB22</f>
        <v>2.7008601271742323E-2</v>
      </c>
      <c r="AU22" s="243">
        <f>'Neekonomicka previazanost'!AU22/'Neekonomicka previazanost'!$BB22</f>
        <v>1.9525105750023759E-2</v>
      </c>
      <c r="AV22" s="243">
        <f>'Neekonomicka previazanost'!AV22/'Neekonomicka previazanost'!$BB22</f>
        <v>2.1880993790803174E-2</v>
      </c>
      <c r="AW22" s="243">
        <f>'Neekonomicka previazanost'!AW22/'Neekonomicka previazanost'!$BB22</f>
        <v>1.9961240548315246E-2</v>
      </c>
      <c r="AX22" s="243">
        <f>'Neekonomicka previazanost'!AX22/'Neekonomicka previazanost'!$BB22</f>
        <v>2.4352321803390781E-2</v>
      </c>
      <c r="AY22" s="243">
        <f>'Neekonomicka previazanost'!AY22/'Neekonomicka previazanost'!$BB22</f>
        <v>3.9495808336477575E-2</v>
      </c>
      <c r="AZ22" s="243">
        <f>'Neekonomicka previazanost'!AZ22/'Neekonomicka previazanost'!$BB22</f>
        <v>2.6532873646477675E-2</v>
      </c>
      <c r="BB22" s="244">
        <f t="shared" si="0"/>
        <v>1.0000000000000004</v>
      </c>
    </row>
    <row r="23" spans="1:54" ht="14.25" customHeight="1" x14ac:dyDescent="0.25">
      <c r="A23" s="239" t="s">
        <v>26</v>
      </c>
      <c r="B23" s="243">
        <f>'Neekonomicka previazanost'!B23/'Neekonomicka previazanost'!$BB23</f>
        <v>1.8135159599612094E-2</v>
      </c>
      <c r="C23" s="243">
        <f>'Neekonomicka previazanost'!C23/'Neekonomicka previazanost'!$BB23</f>
        <v>1.3046652190481123E-2</v>
      </c>
      <c r="D23" s="243">
        <f>'Neekonomicka previazanost'!D23/'Neekonomicka previazanost'!$BB23</f>
        <v>2.1186512123228703E-2</v>
      </c>
      <c r="E23" s="243">
        <f>'Neekonomicka previazanost'!E23/'Neekonomicka previazanost'!$BB23</f>
        <v>1.8122829011443416E-2</v>
      </c>
      <c r="F23" s="243">
        <f>'Neekonomicka previazanost'!F23/'Neekonomicka previazanost'!$BB23</f>
        <v>1.3306782013515778E-2</v>
      </c>
      <c r="G23" s="243">
        <f>'Neekonomicka previazanost'!G23/'Neekonomicka previazanost'!$BB23</f>
        <v>1.8580034756964337E-2</v>
      </c>
      <c r="H23" s="243">
        <f>'Neekonomicka previazanost'!H23/'Neekonomicka previazanost'!$BB23</f>
        <v>1.8566046639432413E-2</v>
      </c>
      <c r="I23" s="243">
        <f>'Neekonomicka previazanost'!I23/'Neekonomicka previazanost'!$BB23</f>
        <v>1.3317447394032888E-2</v>
      </c>
      <c r="J23" s="243">
        <f>'Neekonomicka previazanost'!J23/'Neekonomicka previazanost'!$BB23</f>
        <v>3.1773085725475637E-2</v>
      </c>
      <c r="K23" s="243">
        <f>'Neekonomicka previazanost'!K23/'Neekonomicka previazanost'!$BB23</f>
        <v>1.8851431136404497E-2</v>
      </c>
      <c r="L23" s="243">
        <f>'Neekonomicka previazanost'!L23/'Neekonomicka previazanost'!$BB23</f>
        <v>1.9846021230997955E-2</v>
      </c>
      <c r="M23" s="243">
        <f>'Neekonomicka previazanost'!M23/'Neekonomicka previazanost'!$BB23</f>
        <v>2.0179873243455933E-2</v>
      </c>
      <c r="N23" s="243">
        <f>'Neekonomicka previazanost'!N23/'Neekonomicka previazanost'!$BB23</f>
        <v>1.7670867393399806E-2</v>
      </c>
      <c r="O23" s="243">
        <f>'Neekonomicka previazanost'!O23/'Neekonomicka previazanost'!$BB23</f>
        <v>1.8078461829511921E-2</v>
      </c>
      <c r="P23" s="243">
        <f>'Neekonomicka previazanost'!P23/'Neekonomicka previazanost'!$BB23</f>
        <v>1.8299415987981585E-2</v>
      </c>
      <c r="Q23" s="243">
        <f>'Neekonomicka previazanost'!Q23/'Neekonomicka previazanost'!$BB23</f>
        <v>1.8166676427001732E-2</v>
      </c>
      <c r="R23" s="243">
        <f>'Neekonomicka previazanost'!R23/'Neekonomicka previazanost'!$BB23</f>
        <v>2.2718539292987606E-2</v>
      </c>
      <c r="S23" s="243">
        <f>'Neekonomicka previazanost'!S23/'Neekonomicka previazanost'!$BB23</f>
        <v>2.0230131719437081E-2</v>
      </c>
      <c r="T23" s="243">
        <f>'Neekonomicka previazanost'!T23/'Neekonomicka previazanost'!$BB23</f>
        <v>1.7955264943333177E-2</v>
      </c>
      <c r="U23" s="243">
        <f>'Neekonomicka previazanost'!U23/'Neekonomicka previazanost'!$BB23</f>
        <v>1.8919254193307176E-2</v>
      </c>
      <c r="V23" s="243">
        <f>'Neekonomicka previazanost'!V23/'Neekonomicka previazanost'!$BB23</f>
        <v>1.8400565730443963E-2</v>
      </c>
      <c r="W23" s="243">
        <f>'Neekonomicka previazanost'!W23/'Neekonomicka previazanost'!$BB23</f>
        <v>0</v>
      </c>
      <c r="X23" s="243">
        <f>'Neekonomicka previazanost'!X23/'Neekonomicka previazanost'!$BB23</f>
        <v>1.477649794028525E-2</v>
      </c>
      <c r="Y23" s="243">
        <f>'Neekonomicka previazanost'!Y23/'Neekonomicka previazanost'!$BB23</f>
        <v>1.9507418694720738E-2</v>
      </c>
      <c r="Z23" s="243">
        <f>'Neekonomicka previazanost'!Z23/'Neekonomicka previazanost'!$BB23</f>
        <v>1.6770856974159649E-2</v>
      </c>
      <c r="AA23" s="243">
        <f>'Neekonomicka previazanost'!AA23/'Neekonomicka previazanost'!$BB23</f>
        <v>8.5678139692366498E-2</v>
      </c>
      <c r="AB23" s="243">
        <f>'Neekonomicka previazanost'!AB23/'Neekonomicka previazanost'!$BB23</f>
        <v>1.5647457849396737E-2</v>
      </c>
      <c r="AC23" s="243">
        <f>'Neekonomicka previazanost'!AC23/'Neekonomicka previazanost'!$BB23</f>
        <v>1.9484301442116204E-2</v>
      </c>
      <c r="AD23" s="243">
        <f>'Neekonomicka previazanost'!AD23/'Neekonomicka previazanost'!$BB23</f>
        <v>1.9673482737970076E-2</v>
      </c>
      <c r="AE23" s="243">
        <f>'Neekonomicka previazanost'!AE23/'Neekonomicka previazanost'!$BB23</f>
        <v>1.8131127354114991E-2</v>
      </c>
      <c r="AF23" s="243">
        <f>'Neekonomicka previazanost'!AF23/'Neekonomicka previazanost'!$BB23</f>
        <v>1.856509996458577E-2</v>
      </c>
      <c r="AG23" s="243">
        <f>'Neekonomicka previazanost'!AG23/'Neekonomicka previazanost'!$BB23</f>
        <v>1.6877340314487999E-2</v>
      </c>
      <c r="AH23" s="243">
        <f>'Neekonomicka previazanost'!AH23/'Neekonomicka previazanost'!$BB23</f>
        <v>1.8437074482689171E-2</v>
      </c>
      <c r="AI23" s="243">
        <f>'Neekonomicka previazanost'!AI23/'Neekonomicka previazanost'!$BB23</f>
        <v>1.9209603946461946E-2</v>
      </c>
      <c r="AJ23" s="243">
        <f>'Neekonomicka previazanost'!AJ23/'Neekonomicka previazanost'!$BB23</f>
        <v>1.8135188688076658E-2</v>
      </c>
      <c r="AK23" s="243">
        <f>'Neekonomicka previazanost'!AK23/'Neekonomicka previazanost'!$BB23</f>
        <v>1.8938350590141061E-2</v>
      </c>
      <c r="AL23" s="243">
        <f>'Neekonomicka previazanost'!AL23/'Neekonomicka previazanost'!$BB23</f>
        <v>1.6772191420756082E-2</v>
      </c>
      <c r="AM23" s="243">
        <f>'Neekonomicka previazanost'!AM23/'Neekonomicka previazanost'!$BB23</f>
        <v>1.8328074075703055E-2</v>
      </c>
      <c r="AN23" s="243">
        <f>'Neekonomicka previazanost'!AN23/'Neekonomicka previazanost'!$BB23</f>
        <v>1.8794728126980159E-2</v>
      </c>
      <c r="AO23" s="243">
        <f>'Neekonomicka previazanost'!AO23/'Neekonomicka previazanost'!$BB23</f>
        <v>2.9112956381366292E-2</v>
      </c>
      <c r="AP23" s="243">
        <f>'Neekonomicka previazanost'!AP23/'Neekonomicka previazanost'!$BB23</f>
        <v>1.8698412074648375E-2</v>
      </c>
      <c r="AQ23" s="243">
        <f>'Neekonomicka previazanost'!AQ23/'Neekonomicka previazanost'!$BB23</f>
        <v>1.8240122764308898E-2</v>
      </c>
      <c r="AR23" s="243">
        <f>'Neekonomicka previazanost'!AR23/'Neekonomicka previazanost'!$BB23</f>
        <v>1.8284133539116881E-2</v>
      </c>
      <c r="AS23" s="243">
        <f>'Neekonomicka previazanost'!AS23/'Neekonomicka previazanost'!$BB23</f>
        <v>1.7407478790707594E-2</v>
      </c>
      <c r="AT23" s="243">
        <f>'Neekonomicka previazanost'!AT23/'Neekonomicka previazanost'!$BB23</f>
        <v>1.8402986823535094E-2</v>
      </c>
      <c r="AU23" s="243">
        <f>'Neekonomicka previazanost'!AU23/'Neekonomicka previazanost'!$BB23</f>
        <v>1.6995398717472906E-2</v>
      </c>
      <c r="AV23" s="243">
        <f>'Neekonomicka previazanost'!AV23/'Neekonomicka previazanost'!$BB23</f>
        <v>1.7969416132190982E-2</v>
      </c>
      <c r="AW23" s="243">
        <f>'Neekonomicka previazanost'!AW23/'Neekonomicka previazanost'!$BB23</f>
        <v>1.9638568689787556E-2</v>
      </c>
      <c r="AX23" s="243">
        <f>'Neekonomicka previazanost'!AX23/'Neekonomicka previazanost'!$BB23</f>
        <v>1.7780784204439237E-2</v>
      </c>
      <c r="AY23" s="243">
        <f>'Neekonomicka previazanost'!AY23/'Neekonomicka previazanost'!$BB23</f>
        <v>1.899162188252123E-2</v>
      </c>
      <c r="AZ23" s="243">
        <f>'Neekonomicka previazanost'!AZ23/'Neekonomicka previazanost'!$BB23</f>
        <v>1.9400133122444069E-2</v>
      </c>
      <c r="BB23" s="244">
        <f t="shared" si="0"/>
        <v>0.99999999999999978</v>
      </c>
    </row>
    <row r="24" spans="1:54" ht="14.25" customHeight="1" x14ac:dyDescent="0.25">
      <c r="A24" s="238" t="s">
        <v>27</v>
      </c>
      <c r="B24" s="243">
        <f>'Neekonomicka previazanost'!B24/'Neekonomicka previazanost'!$BB24</f>
        <v>1.7146442268851765E-2</v>
      </c>
      <c r="C24" s="243">
        <f>'Neekonomicka previazanost'!C24/'Neekonomicka previazanost'!$BB24</f>
        <v>1.7471136535513729E-2</v>
      </c>
      <c r="D24" s="243">
        <f>'Neekonomicka previazanost'!D24/'Neekonomicka previazanost'!$BB24</f>
        <v>3.0052912066922028E-2</v>
      </c>
      <c r="E24" s="243">
        <f>'Neekonomicka previazanost'!E24/'Neekonomicka previazanost'!$BB24</f>
        <v>2.7951628683124979E-2</v>
      </c>
      <c r="F24" s="243">
        <f>'Neekonomicka previazanost'!F24/'Neekonomicka previazanost'!$BB24</f>
        <v>1.7367746155310611E-2</v>
      </c>
      <c r="G24" s="243">
        <f>'Neekonomicka previazanost'!G24/'Neekonomicka previazanost'!$BB24</f>
        <v>1.6961629692550478E-2</v>
      </c>
      <c r="H24" s="243">
        <f>'Neekonomicka previazanost'!H24/'Neekonomicka previazanost'!$BB24</f>
        <v>1.617362467054272E-2</v>
      </c>
      <c r="I24" s="243">
        <f>'Neekonomicka previazanost'!I24/'Neekonomicka previazanost'!$BB24</f>
        <v>1.6660754695781019E-2</v>
      </c>
      <c r="J24" s="243">
        <f>'Neekonomicka previazanost'!J24/'Neekonomicka previazanost'!$BB24</f>
        <v>1.4448650400126724E-2</v>
      </c>
      <c r="K24" s="243">
        <f>'Neekonomicka previazanost'!K24/'Neekonomicka previazanost'!$BB24</f>
        <v>1.9401381556045365E-2</v>
      </c>
      <c r="L24" s="243">
        <f>'Neekonomicka previazanost'!L24/'Neekonomicka previazanost'!$BB24</f>
        <v>1.5381451762180491E-2</v>
      </c>
      <c r="M24" s="243">
        <f>'Neekonomicka previazanost'!M24/'Neekonomicka previazanost'!$BB24</f>
        <v>1.8876558081165673E-2</v>
      </c>
      <c r="N24" s="243">
        <f>'Neekonomicka previazanost'!N24/'Neekonomicka previazanost'!$BB24</f>
        <v>1.6336973193240761E-2</v>
      </c>
      <c r="O24" s="243">
        <f>'Neekonomicka previazanost'!O24/'Neekonomicka previazanost'!$BB24</f>
        <v>1.7405117679747912E-2</v>
      </c>
      <c r="P24" s="243">
        <f>'Neekonomicka previazanost'!P24/'Neekonomicka previazanost'!$BB24</f>
        <v>2.7712898096501834E-2</v>
      </c>
      <c r="Q24" s="243">
        <f>'Neekonomicka previazanost'!Q24/'Neekonomicka previazanost'!$BB24</f>
        <v>1.6662588500283012E-2</v>
      </c>
      <c r="R24" s="243">
        <f>'Neekonomicka previazanost'!R24/'Neekonomicka previazanost'!$BB24</f>
        <v>3.3715064974540049E-2</v>
      </c>
      <c r="S24" s="243">
        <f>'Neekonomicka previazanost'!S24/'Neekonomicka previazanost'!$BB24</f>
        <v>1.7436547283340566E-2</v>
      </c>
      <c r="T24" s="243">
        <f>'Neekonomicka previazanost'!T24/'Neekonomicka previazanost'!$BB24</f>
        <v>3.0926342675697233E-2</v>
      </c>
      <c r="U24" s="243">
        <f>'Neekonomicka previazanost'!U24/'Neekonomicka previazanost'!$BB24</f>
        <v>1.8071905782116662E-2</v>
      </c>
      <c r="V24" s="243">
        <f>'Neekonomicka previazanost'!V24/'Neekonomicka previazanost'!$BB24</f>
        <v>1.8352689221141295E-2</v>
      </c>
      <c r="W24" s="243">
        <f>'Neekonomicka previazanost'!W24/'Neekonomicka previazanost'!$BB24</f>
        <v>1.2904658094562102E-2</v>
      </c>
      <c r="X24" s="243">
        <f>'Neekonomicka previazanost'!X24/'Neekonomicka previazanost'!$BB24</f>
        <v>0</v>
      </c>
      <c r="Y24" s="243">
        <f>'Neekonomicka previazanost'!Y24/'Neekonomicka previazanost'!$BB24</f>
        <v>2.4859371768427698E-2</v>
      </c>
      <c r="Z24" s="243">
        <f>'Neekonomicka previazanost'!Z24/'Neekonomicka previazanost'!$BB24</f>
        <v>5.0051459556902218E-2</v>
      </c>
      <c r="AA24" s="243">
        <f>'Neekonomicka previazanost'!AA24/'Neekonomicka previazanost'!$BB24</f>
        <v>1.3344640978467831E-2</v>
      </c>
      <c r="AB24" s="243">
        <f>'Neekonomicka previazanost'!AB24/'Neekonomicka previazanost'!$BB24</f>
        <v>1.3873903896375257E-2</v>
      </c>
      <c r="AC24" s="243">
        <f>'Neekonomicka previazanost'!AC24/'Neekonomicka previazanost'!$BB24</f>
        <v>1.5686908159150116E-2</v>
      </c>
      <c r="AD24" s="243">
        <f>'Neekonomicka previazanost'!AD24/'Neekonomicka previazanost'!$BB24</f>
        <v>1.5532075462806804E-2</v>
      </c>
      <c r="AE24" s="243">
        <f>'Neekonomicka previazanost'!AE24/'Neekonomicka previazanost'!$BB24</f>
        <v>2.4096504073684976E-2</v>
      </c>
      <c r="AF24" s="243">
        <f>'Neekonomicka previazanost'!AF24/'Neekonomicka previazanost'!$BB24</f>
        <v>1.6468977696850573E-2</v>
      </c>
      <c r="AG24" s="243">
        <f>'Neekonomicka previazanost'!AG24/'Neekonomicka previazanost'!$BB24</f>
        <v>1.2669178436992305E-2</v>
      </c>
      <c r="AH24" s="243">
        <f>'Neekonomicka previazanost'!AH24/'Neekonomicka previazanost'!$BB24</f>
        <v>2.3992196240767549E-2</v>
      </c>
      <c r="AI24" s="243">
        <f>'Neekonomicka previazanost'!AI24/'Neekonomicka previazanost'!$BB24</f>
        <v>1.8949270334687775E-2</v>
      </c>
      <c r="AJ24" s="243">
        <f>'Neekonomicka previazanost'!AJ24/'Neekonomicka previazanost'!$BB24</f>
        <v>2.8488874624796875E-2</v>
      </c>
      <c r="AK24" s="243">
        <f>'Neekonomicka previazanost'!AK24/'Neekonomicka previazanost'!$BB24</f>
        <v>1.5986831457601432E-2</v>
      </c>
      <c r="AL24" s="243">
        <f>'Neekonomicka previazanost'!AL24/'Neekonomicka previazanost'!$BB24</f>
        <v>1.6691972316978856E-2</v>
      </c>
      <c r="AM24" s="243">
        <f>'Neekonomicka previazanost'!AM24/'Neekonomicka previazanost'!$BB24</f>
        <v>2.4599937061741583E-2</v>
      </c>
      <c r="AN24" s="243">
        <f>'Neekonomicka previazanost'!AN24/'Neekonomicka previazanost'!$BB24</f>
        <v>1.6603883367398129E-2</v>
      </c>
      <c r="AO24" s="243">
        <f>'Neekonomicka previazanost'!AO24/'Neekonomicka previazanost'!$BB24</f>
        <v>1.3657190256306882E-2</v>
      </c>
      <c r="AP24" s="243">
        <f>'Neekonomicka previazanost'!AP24/'Neekonomicka previazanost'!$BB24</f>
        <v>1.6312668162201598E-2</v>
      </c>
      <c r="AQ24" s="243">
        <f>'Neekonomicka previazanost'!AQ24/'Neekonomicka previazanost'!$BB24</f>
        <v>1.6547484243007986E-2</v>
      </c>
      <c r="AR24" s="243">
        <f>'Neekonomicka previazanost'!AR24/'Neekonomicka previazanost'!$BB24</f>
        <v>3.0817079394870894E-2</v>
      </c>
      <c r="AS24" s="243">
        <f>'Neekonomicka previazanost'!AS24/'Neekonomicka previazanost'!$BB24</f>
        <v>2.5528218921994569E-2</v>
      </c>
      <c r="AT24" s="243">
        <f>'Neekonomicka previazanost'!AT24/'Neekonomicka previazanost'!$BB24</f>
        <v>1.6817069666752445E-2</v>
      </c>
      <c r="AU24" s="243">
        <f>'Neekonomicka previazanost'!AU24/'Neekonomicka previazanost'!$BB24</f>
        <v>1.6749185876991535E-2</v>
      </c>
      <c r="AV24" s="243">
        <f>'Neekonomicka previazanost'!AV24/'Neekonomicka previazanost'!$BB24</f>
        <v>2.4589042875946623E-2</v>
      </c>
      <c r="AW24" s="243">
        <f>'Neekonomicka previazanost'!AW24/'Neekonomicka previazanost'!$BB24</f>
        <v>1.9058189127279544E-2</v>
      </c>
      <c r="AX24" s="243">
        <f>'Neekonomicka previazanost'!AX24/'Neekonomicka previazanost'!$BB24</f>
        <v>1.6993055896377684E-2</v>
      </c>
      <c r="AY24" s="243">
        <f>'Neekonomicka previazanost'!AY24/'Neekonomicka previazanost'!$BB24</f>
        <v>1.7303561689767568E-2</v>
      </c>
      <c r="AZ24" s="243">
        <f>'Neekonomicka previazanost'!AZ24/'Neekonomicka previazanost'!$BB24</f>
        <v>1.63125663855853E-2</v>
      </c>
      <c r="BB24" s="244">
        <f t="shared" si="0"/>
        <v>0.99999999999999944</v>
      </c>
    </row>
    <row r="25" spans="1:54" ht="14.25" customHeight="1" x14ac:dyDescent="0.25">
      <c r="A25" s="239" t="s">
        <v>28</v>
      </c>
      <c r="B25" s="243">
        <f>'Neekonomicka previazanost'!B25/'Neekonomicka previazanost'!$BB25</f>
        <v>1.2717655944477003E-2</v>
      </c>
      <c r="C25" s="243">
        <f>'Neekonomicka previazanost'!C25/'Neekonomicka previazanost'!$BB25</f>
        <v>1.6168711582111816E-2</v>
      </c>
      <c r="D25" s="243">
        <f>'Neekonomicka previazanost'!D25/'Neekonomicka previazanost'!$BB25</f>
        <v>1.9229224598807798E-2</v>
      </c>
      <c r="E25" s="243">
        <f>'Neekonomicka previazanost'!E25/'Neekonomicka previazanost'!$BB25</f>
        <v>2.8237508623066686E-2</v>
      </c>
      <c r="F25" s="243">
        <f>'Neekonomicka previazanost'!F25/'Neekonomicka previazanost'!$BB25</f>
        <v>1.778602761379771E-2</v>
      </c>
      <c r="G25" s="243">
        <f>'Neekonomicka previazanost'!G25/'Neekonomicka previazanost'!$BB25</f>
        <v>1.2684817497959126E-2</v>
      </c>
      <c r="H25" s="243">
        <f>'Neekonomicka previazanost'!H25/'Neekonomicka previazanost'!$BB25</f>
        <v>1.3601614181787586E-2</v>
      </c>
      <c r="I25" s="243">
        <f>'Neekonomicka previazanost'!I25/'Neekonomicka previazanost'!$BB25</f>
        <v>1.6565790724386225E-2</v>
      </c>
      <c r="J25" s="243">
        <f>'Neekonomicka previazanost'!J25/'Neekonomicka previazanost'!$BB25</f>
        <v>1.7708796834915958E-2</v>
      </c>
      <c r="K25" s="243">
        <f>'Neekonomicka previazanost'!K25/'Neekonomicka previazanost'!$BB25</f>
        <v>1.80773168243673E-2</v>
      </c>
      <c r="L25" s="243">
        <f>'Neekonomicka previazanost'!L25/'Neekonomicka previazanost'!$BB25</f>
        <v>1.4134993800085021E-2</v>
      </c>
      <c r="M25" s="243">
        <f>'Neekonomicka previazanost'!M25/'Neekonomicka previazanost'!$BB25</f>
        <v>1.8090945223690917E-2</v>
      </c>
      <c r="N25" s="243">
        <f>'Neekonomicka previazanost'!N25/'Neekonomicka previazanost'!$BB25</f>
        <v>3.4571757542701941E-2</v>
      </c>
      <c r="O25" s="243">
        <f>'Neekonomicka previazanost'!O25/'Neekonomicka previazanost'!$BB25</f>
        <v>1.2510511211235113E-2</v>
      </c>
      <c r="P25" s="243">
        <f>'Neekonomicka previazanost'!P25/'Neekonomicka previazanost'!$BB25</f>
        <v>2.4915360080175194E-2</v>
      </c>
      <c r="Q25" s="243">
        <f>'Neekonomicka previazanost'!Q25/'Neekonomicka previazanost'!$BB25</f>
        <v>1.3199839548917331E-2</v>
      </c>
      <c r="R25" s="243">
        <f>'Neekonomicka previazanost'!R25/'Neekonomicka previazanost'!$BB25</f>
        <v>2.6699921489562968E-2</v>
      </c>
      <c r="S25" s="243">
        <f>'Neekonomicka previazanost'!S25/'Neekonomicka previazanost'!$BB25</f>
        <v>1.1444627926019635E-2</v>
      </c>
      <c r="T25" s="243">
        <f>'Neekonomicka previazanost'!T25/'Neekonomicka previazanost'!$BB25</f>
        <v>3.7715251314896517E-2</v>
      </c>
      <c r="U25" s="243">
        <f>'Neekonomicka previazanost'!U25/'Neekonomicka previazanost'!$BB25</f>
        <v>2.1372120762086534E-2</v>
      </c>
      <c r="V25" s="243">
        <f>'Neekonomicka previazanost'!V25/'Neekonomicka previazanost'!$BB25</f>
        <v>1.1643233072636632E-2</v>
      </c>
      <c r="W25" s="243">
        <f>'Neekonomicka previazanost'!W25/'Neekonomicka previazanost'!$BB25</f>
        <v>1.2722029565570636E-2</v>
      </c>
      <c r="X25" s="243">
        <f>'Neekonomicka previazanost'!X25/'Neekonomicka previazanost'!$BB25</f>
        <v>1.8564008530691147E-2</v>
      </c>
      <c r="Y25" s="243">
        <f>'Neekonomicka previazanost'!Y25/'Neekonomicka previazanost'!$BB25</f>
        <v>0</v>
      </c>
      <c r="Z25" s="243">
        <f>'Neekonomicka previazanost'!Z25/'Neekonomicka previazanost'!$BB25</f>
        <v>2.0062686557624089E-2</v>
      </c>
      <c r="AA25" s="243">
        <f>'Neekonomicka previazanost'!AA25/'Neekonomicka previazanost'!$BB25</f>
        <v>1.234861461696465E-2</v>
      </c>
      <c r="AB25" s="243">
        <f>'Neekonomicka previazanost'!AB25/'Neekonomicka previazanost'!$BB25</f>
        <v>2.555266791865039E-2</v>
      </c>
      <c r="AC25" s="243">
        <f>'Neekonomicka previazanost'!AC25/'Neekonomicka previazanost'!$BB25</f>
        <v>1.3822420121476374E-2</v>
      </c>
      <c r="AD25" s="243">
        <f>'Neekonomicka previazanost'!AD25/'Neekonomicka previazanost'!$BB25</f>
        <v>1.3970798774107385E-2</v>
      </c>
      <c r="AE25" s="243">
        <f>'Neekonomicka previazanost'!AE25/'Neekonomicka previazanost'!$BB25</f>
        <v>2.7957286660566311E-2</v>
      </c>
      <c r="AF25" s="243">
        <f>'Neekonomicka previazanost'!AF25/'Neekonomicka previazanost'!$BB25</f>
        <v>1.3227874481863775E-2</v>
      </c>
      <c r="AG25" s="243">
        <f>'Neekonomicka previazanost'!AG25/'Neekonomicka previazanost'!$BB25</f>
        <v>2.8488844402836062E-2</v>
      </c>
      <c r="AH25" s="243">
        <f>'Neekonomicka previazanost'!AH25/'Neekonomicka previazanost'!$BB25</f>
        <v>2.7841330417389443E-2</v>
      </c>
      <c r="AI25" s="243">
        <f>'Neekonomicka previazanost'!AI25/'Neekonomicka previazanost'!$BB25</f>
        <v>1.8691871608095458E-2</v>
      </c>
      <c r="AJ25" s="243">
        <f>'Neekonomicka previazanost'!AJ25/'Neekonomicka previazanost'!$BB25</f>
        <v>2.0013481650027719E-2</v>
      </c>
      <c r="AK25" s="243">
        <f>'Neekonomicka previazanost'!AK25/'Neekonomicka previazanost'!$BB25</f>
        <v>1.3665512735427061E-2</v>
      </c>
      <c r="AL25" s="243">
        <f>'Neekonomicka previazanost'!AL25/'Neekonomicka previazanost'!$BB25</f>
        <v>2.0627223886472031E-2</v>
      </c>
      <c r="AM25" s="243">
        <f>'Neekonomicka previazanost'!AM25/'Neekonomicka previazanost'!$BB25</f>
        <v>2.014537724439993E-2</v>
      </c>
      <c r="AN25" s="243">
        <f>'Neekonomicka previazanost'!AN25/'Neekonomicka previazanost'!$BB25</f>
        <v>1.619697567750697E-2</v>
      </c>
      <c r="AO25" s="243">
        <f>'Neekonomicka previazanost'!AO25/'Neekonomicka previazanost'!$BB25</f>
        <v>1.4031509028101609E-2</v>
      </c>
      <c r="AP25" s="243">
        <f>'Neekonomicka previazanost'!AP25/'Neekonomicka previazanost'!$BB25</f>
        <v>1.3352324390943414E-2</v>
      </c>
      <c r="AQ25" s="243">
        <f>'Neekonomicka previazanost'!AQ25/'Neekonomicka previazanost'!$BB25</f>
        <v>1.3296095148073556E-2</v>
      </c>
      <c r="AR25" s="243">
        <f>'Neekonomicka previazanost'!AR25/'Neekonomicka previazanost'!$BB25</f>
        <v>3.7521734646093118E-2</v>
      </c>
      <c r="AS25" s="243">
        <f>'Neekonomicka previazanost'!AS25/'Neekonomicka previazanost'!$BB25</f>
        <v>7.2152951530400231E-2</v>
      </c>
      <c r="AT25" s="243">
        <f>'Neekonomicka previazanost'!AT25/'Neekonomicka previazanost'!$BB25</f>
        <v>1.2917989285058811E-2</v>
      </c>
      <c r="AU25" s="243">
        <f>'Neekonomicka previazanost'!AU25/'Neekonomicka previazanost'!$BB25</f>
        <v>2.0418946109639128E-2</v>
      </c>
      <c r="AV25" s="243">
        <f>'Neekonomicka previazanost'!AV25/'Neekonomicka previazanost'!$BB25</f>
        <v>2.7231878001596616E-2</v>
      </c>
      <c r="AW25" s="243">
        <f>'Neekonomicka previazanost'!AW25/'Neekonomicka previazanost'!$BB25</f>
        <v>1.8136202806126694E-2</v>
      </c>
      <c r="AX25" s="243">
        <f>'Neekonomicka previazanost'!AX25/'Neekonomicka previazanost'!$BB25</f>
        <v>2.2802345945257645E-2</v>
      </c>
      <c r="AY25" s="243">
        <f>'Neekonomicka previazanost'!AY25/'Neekonomicka previazanost'!$BB25</f>
        <v>1.2166402074363512E-2</v>
      </c>
      <c r="AZ25" s="243">
        <f>'Neekonomicka previazanost'!AZ25/'Neekonomicka previazanost'!$BB25</f>
        <v>1.2996589786991468E-2</v>
      </c>
      <c r="BB25" s="244">
        <f t="shared" si="0"/>
        <v>1</v>
      </c>
    </row>
    <row r="26" spans="1:54" ht="14.25" customHeight="1" x14ac:dyDescent="0.25">
      <c r="A26" s="238" t="s">
        <v>29</v>
      </c>
      <c r="B26" s="243">
        <f>'Neekonomicka previazanost'!B26/'Neekonomicka previazanost'!$BB26</f>
        <v>1.8815031673091207E-2</v>
      </c>
      <c r="C26" s="243">
        <f>'Neekonomicka previazanost'!C26/'Neekonomicka previazanost'!$BB26</f>
        <v>1.2572769088228904E-2</v>
      </c>
      <c r="D26" s="243">
        <f>'Neekonomicka previazanost'!D26/'Neekonomicka previazanost'!$BB26</f>
        <v>2.5628336358195093E-2</v>
      </c>
      <c r="E26" s="243">
        <f>'Neekonomicka previazanost'!E26/'Neekonomicka previazanost'!$BB26</f>
        <v>2.4645451053562372E-2</v>
      </c>
      <c r="F26" s="243">
        <f>'Neekonomicka previazanost'!F26/'Neekonomicka previazanost'!$BB26</f>
        <v>1.3198166972231931E-2</v>
      </c>
      <c r="G26" s="243">
        <f>'Neekonomicka previazanost'!G26/'Neekonomicka previazanost'!$BB26</f>
        <v>1.88178077553867E-2</v>
      </c>
      <c r="H26" s="243">
        <f>'Neekonomicka previazanost'!H26/'Neekonomicka previazanost'!$BB26</f>
        <v>1.7116479927673227E-2</v>
      </c>
      <c r="I26" s="243">
        <f>'Neekonomicka previazanost'!I26/'Neekonomicka previazanost'!$BB26</f>
        <v>1.2168368818598712E-2</v>
      </c>
      <c r="J26" s="243">
        <f>'Neekonomicka previazanost'!J26/'Neekonomicka previazanost'!$BB26</f>
        <v>1.4846104396380209E-2</v>
      </c>
      <c r="K26" s="243">
        <f>'Neekonomicka previazanost'!K26/'Neekonomicka previazanost'!$BB26</f>
        <v>2.0056555415720018E-2</v>
      </c>
      <c r="L26" s="243">
        <f>'Neekonomicka previazanost'!L26/'Neekonomicka previazanost'!$BB26</f>
        <v>1.6217388563713075E-2</v>
      </c>
      <c r="M26" s="243">
        <f>'Neekonomicka previazanost'!M26/'Neekonomicka previazanost'!$BB26</f>
        <v>1.9757958564592927E-2</v>
      </c>
      <c r="N26" s="243">
        <f>'Neekonomicka previazanost'!N26/'Neekonomicka previazanost'!$BB26</f>
        <v>1.6740407554145138E-2</v>
      </c>
      <c r="O26" s="243">
        <f>'Neekonomicka previazanost'!O26/'Neekonomicka previazanost'!$BB26</f>
        <v>1.9352369248976483E-2</v>
      </c>
      <c r="P26" s="243">
        <f>'Neekonomicka previazanost'!P26/'Neekonomicka previazanost'!$BB26</f>
        <v>2.8526729408943449E-2</v>
      </c>
      <c r="Q26" s="243">
        <f>'Neekonomicka previazanost'!Q26/'Neekonomicka previazanost'!$BB26</f>
        <v>1.779899284307692E-2</v>
      </c>
      <c r="R26" s="243">
        <f>'Neekonomicka previazanost'!R26/'Neekonomicka previazanost'!$BB26</f>
        <v>3.7248825416837474E-2</v>
      </c>
      <c r="S26" s="243">
        <f>'Neekonomicka previazanost'!S26/'Neekonomicka previazanost'!$BB26</f>
        <v>2.0934338305684249E-2</v>
      </c>
      <c r="T26" s="243">
        <f>'Neekonomicka previazanost'!T26/'Neekonomicka previazanost'!$BB26</f>
        <v>3.0881450680246093E-2</v>
      </c>
      <c r="U26" s="243">
        <f>'Neekonomicka previazanost'!U26/'Neekonomicka previazanost'!$BB26</f>
        <v>1.7857708295708791E-2</v>
      </c>
      <c r="V26" s="243">
        <f>'Neekonomicka previazanost'!V26/'Neekonomicka previazanost'!$BB26</f>
        <v>2.2393294411692799E-2</v>
      </c>
      <c r="W26" s="243">
        <f>'Neekonomicka previazanost'!W26/'Neekonomicka previazanost'!$BB26</f>
        <v>1.2613794444807619E-2</v>
      </c>
      <c r="X26" s="243">
        <f>'Neekonomicka previazanost'!X26/'Neekonomicka previazanost'!$BB26</f>
        <v>4.310545720041406E-2</v>
      </c>
      <c r="Y26" s="243">
        <f>'Neekonomicka previazanost'!Y26/'Neekonomicka previazanost'!$BB26</f>
        <v>2.313784925874527E-2</v>
      </c>
      <c r="Z26" s="243">
        <f>'Neekonomicka previazanost'!Z26/'Neekonomicka previazanost'!$BB26</f>
        <v>0</v>
      </c>
      <c r="AA26" s="243">
        <f>'Neekonomicka previazanost'!AA26/'Neekonomicka previazanost'!$BB26</f>
        <v>1.3193010049115579E-2</v>
      </c>
      <c r="AB26" s="243">
        <f>'Neekonomicka previazanost'!AB26/'Neekonomicka previazanost'!$BB26</f>
        <v>1.1726644285282826E-2</v>
      </c>
      <c r="AC26" s="243">
        <f>'Neekonomicka previazanost'!AC26/'Neekonomicka previazanost'!$BB26</f>
        <v>1.6660642590281088E-2</v>
      </c>
      <c r="AD26" s="243">
        <f>'Neekonomicka previazanost'!AD26/'Neekonomicka previazanost'!$BB26</f>
        <v>1.6439396482412629E-2</v>
      </c>
      <c r="AE26" s="243">
        <f>'Neekonomicka previazanost'!AE26/'Neekonomicka previazanost'!$BB26</f>
        <v>2.490666785766105E-2</v>
      </c>
      <c r="AF26" s="243">
        <f>'Neekonomicka previazanost'!AF26/'Neekonomicka previazanost'!$BB26</f>
        <v>1.7717911241176582E-2</v>
      </c>
      <c r="AG26" s="243">
        <f>'Neekonomicka previazanost'!AG26/'Neekonomicka previazanost'!$BB26</f>
        <v>1.0767603332043336E-2</v>
      </c>
      <c r="AH26" s="243">
        <f>'Neekonomicka previazanost'!AH26/'Neekonomicka previazanost'!$BB26</f>
        <v>2.5026744464872568E-2</v>
      </c>
      <c r="AI26" s="243">
        <f>'Neekonomicka previazanost'!AI26/'Neekonomicka previazanost'!$BB26</f>
        <v>1.9453789625741354E-2</v>
      </c>
      <c r="AJ26" s="243">
        <f>'Neekonomicka previazanost'!AJ26/'Neekonomicka previazanost'!$BB26</f>
        <v>2.2509929885534671E-2</v>
      </c>
      <c r="AK26" s="243">
        <f>'Neekonomicka previazanost'!AK26/'Neekonomicka previazanost'!$BB26</f>
        <v>1.6977130186737587E-2</v>
      </c>
      <c r="AL26" s="243">
        <f>'Neekonomicka previazanost'!AL26/'Neekonomicka previazanost'!$BB26</f>
        <v>1.6476663920295256E-2</v>
      </c>
      <c r="AM26" s="243">
        <f>'Neekonomicka previazanost'!AM26/'Neekonomicka previazanost'!$BB26</f>
        <v>2.6095107534826131E-2</v>
      </c>
      <c r="AN26" s="243">
        <f>'Neekonomicka previazanost'!AN26/'Neekonomicka previazanost'!$BB26</f>
        <v>1.8177354474654822E-2</v>
      </c>
      <c r="AO26" s="243">
        <f>'Neekonomicka previazanost'!AO26/'Neekonomicka previazanost'!$BB26</f>
        <v>1.4032264539001835E-2</v>
      </c>
      <c r="AP26" s="243">
        <f>'Neekonomicka previazanost'!AP26/'Neekonomicka previazanost'!$BB26</f>
        <v>1.7487409011103117E-2</v>
      </c>
      <c r="AQ26" s="243">
        <f>'Neekonomicka previazanost'!AQ26/'Neekonomicka previazanost'!$BB26</f>
        <v>1.7625231861434693E-2</v>
      </c>
      <c r="AR26" s="243">
        <f>'Neekonomicka previazanost'!AR26/'Neekonomicka previazanost'!$BB26</f>
        <v>3.1085865496756342E-2</v>
      </c>
      <c r="AS26" s="243">
        <f>'Neekonomicka previazanost'!AS26/'Neekonomicka previazanost'!$BB26</f>
        <v>2.2521197410290104E-2</v>
      </c>
      <c r="AT26" s="243">
        <f>'Neekonomicka previazanost'!AT26/'Neekonomicka previazanost'!$BB26</f>
        <v>1.833554874898068E-2</v>
      </c>
      <c r="AU26" s="243">
        <f>'Neekonomicka previazanost'!AU26/'Neekonomicka previazanost'!$BB26</f>
        <v>1.6809851182823084E-2</v>
      </c>
      <c r="AV26" s="243">
        <f>'Neekonomicka previazanost'!AV26/'Neekonomicka previazanost'!$BB26</f>
        <v>2.5643260759771472E-2</v>
      </c>
      <c r="AW26" s="243">
        <f>'Neekonomicka previazanost'!AW26/'Neekonomicka previazanost'!$BB26</f>
        <v>1.9861862034450135E-2</v>
      </c>
      <c r="AX26" s="243">
        <f>'Neekonomicka previazanost'!AX26/'Neekonomicka previazanost'!$BB26</f>
        <v>1.8107800216088314E-2</v>
      </c>
      <c r="AY26" s="243">
        <f>'Neekonomicka previazanost'!AY26/'Neekonomicka previazanost'!$BB26</f>
        <v>2.0014254010266345E-2</v>
      </c>
      <c r="AZ26" s="243">
        <f>'Neekonomicka previazanost'!AZ26/'Neekonomicka previazanost'!$BB26</f>
        <v>1.7915223141745609E-2</v>
      </c>
      <c r="BB26" s="244">
        <f t="shared" si="0"/>
        <v>1</v>
      </c>
    </row>
    <row r="27" spans="1:54" ht="14.25" customHeight="1" x14ac:dyDescent="0.25">
      <c r="A27" s="239" t="s">
        <v>30</v>
      </c>
      <c r="B27" s="243">
        <f>'Neekonomicka previazanost'!B27/'Neekonomicka previazanost'!$BB27</f>
        <v>1.8266417424719336E-2</v>
      </c>
      <c r="C27" s="243">
        <f>'Neekonomicka previazanost'!C27/'Neekonomicka previazanost'!$BB27</f>
        <v>1.2380847920405232E-2</v>
      </c>
      <c r="D27" s="243">
        <f>'Neekonomicka previazanost'!D27/'Neekonomicka previazanost'!$BB27</f>
        <v>2.0629570918933731E-2</v>
      </c>
      <c r="E27" s="243">
        <f>'Neekonomicka previazanost'!E27/'Neekonomicka previazanost'!$BB27</f>
        <v>1.8054072334283886E-2</v>
      </c>
      <c r="F27" s="243">
        <f>'Neekonomicka previazanost'!F27/'Neekonomicka previazanost'!$BB27</f>
        <v>1.285162333309333E-2</v>
      </c>
      <c r="G27" s="243">
        <f>'Neekonomicka previazanost'!G27/'Neekonomicka previazanost'!$BB27</f>
        <v>1.876655251221946E-2</v>
      </c>
      <c r="H27" s="243">
        <f>'Neekonomicka previazanost'!H27/'Neekonomicka previazanost'!$BB27</f>
        <v>1.8606437959072353E-2</v>
      </c>
      <c r="I27" s="243">
        <f>'Neekonomicka previazanost'!I27/'Neekonomicka previazanost'!$BB27</f>
        <v>1.2613469564927203E-2</v>
      </c>
      <c r="J27" s="243">
        <f>'Neekonomicka previazanost'!J27/'Neekonomicka previazanost'!$BB27</f>
        <v>3.704893791731452E-2</v>
      </c>
      <c r="K27" s="243">
        <f>'Neekonomicka previazanost'!K27/'Neekonomicka previazanost'!$BB27</f>
        <v>1.8791196146957699E-2</v>
      </c>
      <c r="L27" s="243">
        <f>'Neekonomicka previazanost'!L27/'Neekonomicka previazanost'!$BB27</f>
        <v>1.9911207907776857E-2</v>
      </c>
      <c r="M27" s="243">
        <f>'Neekonomicka previazanost'!M27/'Neekonomicka previazanost'!$BB27</f>
        <v>2.0210750349767003E-2</v>
      </c>
      <c r="N27" s="243">
        <f>'Neekonomicka previazanost'!N27/'Neekonomicka previazanost'!$BB27</f>
        <v>1.760263337329325E-2</v>
      </c>
      <c r="O27" s="243">
        <f>'Neekonomicka previazanost'!O27/'Neekonomicka previazanost'!$BB27</f>
        <v>1.8235159893509153E-2</v>
      </c>
      <c r="P27" s="243">
        <f>'Neekonomicka previazanost'!P27/'Neekonomicka previazanost'!$BB27</f>
        <v>1.8228865122196018E-2</v>
      </c>
      <c r="Q27" s="243">
        <f>'Neekonomicka previazanost'!Q27/'Neekonomicka previazanost'!$BB27</f>
        <v>1.822879220775633E-2</v>
      </c>
      <c r="R27" s="243">
        <f>'Neekonomicka previazanost'!R27/'Neekonomicka previazanost'!$BB27</f>
        <v>2.407499943132712E-2</v>
      </c>
      <c r="S27" s="243">
        <f>'Neekonomicka previazanost'!S27/'Neekonomicka previazanost'!$BB27</f>
        <v>2.0899939879103945E-2</v>
      </c>
      <c r="T27" s="243">
        <f>'Neekonomicka previazanost'!T27/'Neekonomicka previazanost'!$BB27</f>
        <v>1.7760378864215047E-2</v>
      </c>
      <c r="U27" s="243">
        <f>'Neekonomicka previazanost'!U27/'Neekonomicka previazanost'!$BB27</f>
        <v>1.856851520201724E-2</v>
      </c>
      <c r="V27" s="243">
        <f>'Neekonomicka previazanost'!V27/'Neekonomicka previazanost'!$BB27</f>
        <v>1.8734560755711709E-2</v>
      </c>
      <c r="W27" s="243">
        <f>'Neekonomicka previazanost'!W27/'Neekonomicka previazanost'!$BB27</f>
        <v>8.3304334124516308E-2</v>
      </c>
      <c r="X27" s="243">
        <f>'Neekonomicka previazanost'!X27/'Neekonomicka previazanost'!$BB27</f>
        <v>1.4856943722678796E-2</v>
      </c>
      <c r="Y27" s="243">
        <f>'Neekonomicka previazanost'!Y27/'Neekonomicka previazanost'!$BB27</f>
        <v>1.8410229871351724E-2</v>
      </c>
      <c r="Z27" s="243">
        <f>'Neekonomicka previazanost'!Z27/'Neekonomicka previazanost'!$BB27</f>
        <v>1.7054970325436566E-2</v>
      </c>
      <c r="AA27" s="243">
        <f>'Neekonomicka previazanost'!AA27/'Neekonomicka previazanost'!$BB27</f>
        <v>0</v>
      </c>
      <c r="AB27" s="243">
        <f>'Neekonomicka previazanost'!AB27/'Neekonomicka previazanost'!$BB27</f>
        <v>1.4906181934882502E-2</v>
      </c>
      <c r="AC27" s="243">
        <f>'Neekonomicka previazanost'!AC27/'Neekonomicka previazanost'!$BB27</f>
        <v>1.9572638322894007E-2</v>
      </c>
      <c r="AD27" s="243">
        <f>'Neekonomicka previazanost'!AD27/'Neekonomicka previazanost'!$BB27</f>
        <v>1.9752880169052925E-2</v>
      </c>
      <c r="AE27" s="243">
        <f>'Neekonomicka previazanost'!AE27/'Neekonomicka previazanost'!$BB27</f>
        <v>1.8081315206403461E-2</v>
      </c>
      <c r="AF27" s="243">
        <f>'Neekonomicka previazanost'!AF27/'Neekonomicka previazanost'!$BB27</f>
        <v>1.8662575335403542E-2</v>
      </c>
      <c r="AG27" s="243">
        <f>'Neekonomicka previazanost'!AG27/'Neekonomicka previazanost'!$BB27</f>
        <v>1.5871524791736227E-2</v>
      </c>
      <c r="AH27" s="243">
        <f>'Neekonomicka previazanost'!AH27/'Neekonomicka previazanost'!$BB27</f>
        <v>1.8420163546883722E-2</v>
      </c>
      <c r="AI27" s="243">
        <f>'Neekonomicka previazanost'!AI27/'Neekonomicka previazanost'!$BB27</f>
        <v>1.9105184731199366E-2</v>
      </c>
      <c r="AJ27" s="243">
        <f>'Neekonomicka previazanost'!AJ27/'Neekonomicka previazanost'!$BB27</f>
        <v>1.7225281075811359E-2</v>
      </c>
      <c r="AK27" s="243">
        <f>'Neekonomicka previazanost'!AK27/'Neekonomicka previazanost'!$BB27</f>
        <v>1.9002916246741761E-2</v>
      </c>
      <c r="AL27" s="243">
        <f>'Neekonomicka previazanost'!AL27/'Neekonomicka previazanost'!$BB27</f>
        <v>1.6637609734065372E-2</v>
      </c>
      <c r="AM27" s="243">
        <f>'Neekonomicka previazanost'!AM27/'Neekonomicka previazanost'!$BB27</f>
        <v>1.8371828140119579E-2</v>
      </c>
      <c r="AN27" s="243">
        <f>'Neekonomicka previazanost'!AN27/'Neekonomicka previazanost'!$BB27</f>
        <v>1.8960236492105164E-2</v>
      </c>
      <c r="AO27" s="243">
        <f>'Neekonomicka previazanost'!AO27/'Neekonomicka previazanost'!$BB27</f>
        <v>2.9897029250287949E-2</v>
      </c>
      <c r="AP27" s="243">
        <f>'Neekonomicka previazanost'!AP27/'Neekonomicka previazanost'!$BB27</f>
        <v>1.878962170377305E-2</v>
      </c>
      <c r="AQ27" s="243">
        <f>'Neekonomicka previazanost'!AQ27/'Neekonomicka previazanost'!$BB27</f>
        <v>1.8295224103967497E-2</v>
      </c>
      <c r="AR27" s="243">
        <f>'Neekonomicka previazanost'!AR27/'Neekonomicka previazanost'!$BB27</f>
        <v>1.8118124805499562E-2</v>
      </c>
      <c r="AS27" s="243">
        <f>'Neekonomicka previazanost'!AS27/'Neekonomicka previazanost'!$BB27</f>
        <v>1.6452056537817259E-2</v>
      </c>
      <c r="AT27" s="243">
        <f>'Neekonomicka previazanost'!AT27/'Neekonomicka previazanost'!$BB27</f>
        <v>1.8532202311352879E-2</v>
      </c>
      <c r="AU27" s="243">
        <f>'Neekonomicka previazanost'!AU27/'Neekonomicka previazanost'!$BB27</f>
        <v>1.6896436190576757E-2</v>
      </c>
      <c r="AV27" s="243">
        <f>'Neekonomicka previazanost'!AV27/'Neekonomicka previazanost'!$BB27</f>
        <v>1.7954475357843971E-2</v>
      </c>
      <c r="AW27" s="243">
        <f>'Neekonomicka previazanost'!AW27/'Neekonomicka previazanost'!$BB27</f>
        <v>1.962609582006597E-2</v>
      </c>
      <c r="AX27" s="243">
        <f>'Neekonomicka previazanost'!AX27/'Neekonomicka previazanost'!$BB27</f>
        <v>1.782940042703875E-2</v>
      </c>
      <c r="AY27" s="243">
        <f>'Neekonomicka previazanost'!AY27/'Neekonomicka previazanost'!$BB27</f>
        <v>1.9319869688939322E-2</v>
      </c>
      <c r="AZ27" s="243">
        <f>'Neekonomicka previazanost'!AZ27/'Neekonomicka previazanost'!$BB27</f>
        <v>1.9627721012954513E-2</v>
      </c>
      <c r="BB27" s="244">
        <f t="shared" si="0"/>
        <v>1.0000000000000004</v>
      </c>
    </row>
    <row r="28" spans="1:54" ht="14.25" customHeight="1" x14ac:dyDescent="0.25">
      <c r="A28" s="238" t="s">
        <v>31</v>
      </c>
      <c r="B28" s="243">
        <f>'Neekonomicka previazanost'!B28/'Neekonomicka previazanost'!$BB28</f>
        <v>1.5744283190791925E-2</v>
      </c>
      <c r="C28" s="243">
        <f>'Neekonomicka previazanost'!C28/'Neekonomicka previazanost'!$BB28</f>
        <v>3.6322074419578264E-2</v>
      </c>
      <c r="D28" s="243">
        <f>'Neekonomicka previazanost'!D28/'Neekonomicka previazanost'!$BB28</f>
        <v>1.1585451056065291E-2</v>
      </c>
      <c r="E28" s="243">
        <f>'Neekonomicka previazanost'!E28/'Neekonomicka previazanost'!$BB28</f>
        <v>2.5747973029933917E-2</v>
      </c>
      <c r="F28" s="243">
        <f>'Neekonomicka previazanost'!F28/'Neekonomicka previazanost'!$BB28</f>
        <v>3.7608982184550506E-2</v>
      </c>
      <c r="G28" s="243">
        <f>'Neekonomicka previazanost'!G28/'Neekonomicka previazanost'!$BB28</f>
        <v>1.5460674618153739E-2</v>
      </c>
      <c r="H28" s="243">
        <f>'Neekonomicka previazanost'!H28/'Neekonomicka previazanost'!$BB28</f>
        <v>1.6350149839589271E-2</v>
      </c>
      <c r="I28" s="243">
        <f>'Neekonomicka previazanost'!I28/'Neekonomicka previazanost'!$BB28</f>
        <v>3.7531459709833827E-2</v>
      </c>
      <c r="J28" s="243">
        <f>'Neekonomicka previazanost'!J28/'Neekonomicka previazanost'!$BB28</f>
        <v>1.2852401514269413E-2</v>
      </c>
      <c r="K28" s="243">
        <f>'Neekonomicka previazanost'!K28/'Neekonomicka previazanost'!$BB28</f>
        <v>1.6916830928468646E-2</v>
      </c>
      <c r="L28" s="243">
        <f>'Neekonomicka previazanost'!L28/'Neekonomicka previazanost'!$BB28</f>
        <v>1.6099306599718831E-2</v>
      </c>
      <c r="M28" s="243">
        <f>'Neekonomicka previazanost'!M28/'Neekonomicka previazanost'!$BB28</f>
        <v>1.6193779415599602E-2</v>
      </c>
      <c r="N28" s="243">
        <f>'Neekonomicka previazanost'!N28/'Neekonomicka previazanost'!$BB28</f>
        <v>2.5909432058479412E-2</v>
      </c>
      <c r="O28" s="243">
        <f>'Neekonomicka previazanost'!O28/'Neekonomicka previazanost'!$BB28</f>
        <v>1.5559331080789572E-2</v>
      </c>
      <c r="P28" s="243">
        <f>'Neekonomicka previazanost'!P28/'Neekonomicka previazanost'!$BB28</f>
        <v>1.7131774495783274E-2</v>
      </c>
      <c r="Q28" s="243">
        <f>'Neekonomicka previazanost'!Q28/'Neekonomicka previazanost'!$BB28</f>
        <v>1.6221264089327767E-2</v>
      </c>
      <c r="R28" s="243">
        <f>'Neekonomicka previazanost'!R28/'Neekonomicka previazanost'!$BB28</f>
        <v>1.2378714143281171E-2</v>
      </c>
      <c r="S28" s="243">
        <f>'Neekonomicka previazanost'!S28/'Neekonomicka previazanost'!$BB28</f>
        <v>1.3638602235579587E-2</v>
      </c>
      <c r="T28" s="243">
        <f>'Neekonomicka previazanost'!T28/'Neekonomicka previazanost'!$BB28</f>
        <v>1.8255049411182639E-2</v>
      </c>
      <c r="U28" s="243">
        <f>'Neekonomicka previazanost'!U28/'Neekonomicka previazanost'!$BB28</f>
        <v>1.8757780790977001E-2</v>
      </c>
      <c r="V28" s="243">
        <f>'Neekonomicka previazanost'!V28/'Neekonomicka previazanost'!$BB28</f>
        <v>1.4467122689958985E-2</v>
      </c>
      <c r="W28" s="243">
        <f>'Neekonomicka previazanost'!W28/'Neekonomicka previazanost'!$BB28</f>
        <v>1.3387910391408058E-2</v>
      </c>
      <c r="X28" s="243">
        <f>'Neekonomicka previazanost'!X28/'Neekonomicka previazanost'!$BB28</f>
        <v>1.3592292238660132E-2</v>
      </c>
      <c r="Y28" s="243">
        <f>'Neekonomicka previazanost'!Y28/'Neekonomicka previazanost'!$BB28</f>
        <v>3.3523446571102941E-2</v>
      </c>
      <c r="Z28" s="243">
        <f>'Neekonomicka previazanost'!Z28/'Neekonomicka previazanost'!$BB28</f>
        <v>1.3339890472009286E-2</v>
      </c>
      <c r="AA28" s="243">
        <f>'Neekonomicka previazanost'!AA28/'Neekonomicka previazanost'!$BB28</f>
        <v>1.3117100773143002E-2</v>
      </c>
      <c r="AB28" s="243">
        <f>'Neekonomicka previazanost'!AB28/'Neekonomicka previazanost'!$BB28</f>
        <v>0</v>
      </c>
      <c r="AC28" s="243">
        <f>'Neekonomicka previazanost'!AC28/'Neekonomicka previazanost'!$BB28</f>
        <v>1.6027272970110088E-2</v>
      </c>
      <c r="AD28" s="243">
        <f>'Neekonomicka previazanost'!AD28/'Neekonomicka previazanost'!$BB28</f>
        <v>1.6054128477318318E-2</v>
      </c>
      <c r="AE28" s="243">
        <f>'Neekonomicka previazanost'!AE28/'Neekonomicka previazanost'!$BB28</f>
        <v>2.5533514461604796E-2</v>
      </c>
      <c r="AF28" s="243">
        <f>'Neekonomicka previazanost'!AF28/'Neekonomicka previazanost'!$BB28</f>
        <v>1.5998177980888664E-2</v>
      </c>
      <c r="AG28" s="243">
        <f>'Neekonomicka previazanost'!AG28/'Neekonomicka previazanost'!$BB28</f>
        <v>5.941828484716246E-2</v>
      </c>
      <c r="AH28" s="243">
        <f>'Neekonomicka previazanost'!AH28/'Neekonomicka previazanost'!$BB28</f>
        <v>1.6733463948574414E-2</v>
      </c>
      <c r="AI28" s="243">
        <f>'Neekonomicka previazanost'!AI28/'Neekonomicka previazanost'!$BB28</f>
        <v>1.7061538245415626E-2</v>
      </c>
      <c r="AJ28" s="243">
        <f>'Neekonomicka previazanost'!AJ28/'Neekonomicka previazanost'!$BB28</f>
        <v>1.3171227618114944E-2</v>
      </c>
      <c r="AK28" s="243">
        <f>'Neekonomicka previazanost'!AK28/'Neekonomicka previazanost'!$BB28</f>
        <v>1.6183425085633262E-2</v>
      </c>
      <c r="AL28" s="243">
        <f>'Neekonomicka previazanost'!AL28/'Neekonomicka previazanost'!$BB28</f>
        <v>3.1869424128967719E-2</v>
      </c>
      <c r="AM28" s="243">
        <f>'Neekonomicka previazanost'!AM28/'Neekonomicka previazanost'!$BB28</f>
        <v>1.6342399879585089E-2</v>
      </c>
      <c r="AN28" s="243">
        <f>'Neekonomicka previazanost'!AN28/'Neekonomicka previazanost'!$BB28</f>
        <v>1.9517710233946186E-2</v>
      </c>
      <c r="AO28" s="243">
        <f>'Neekonomicka previazanost'!AO28/'Neekonomicka previazanost'!$BB28</f>
        <v>1.4454578155482317E-2</v>
      </c>
      <c r="AP28" s="243">
        <f>'Neekonomicka previazanost'!AP28/'Neekonomicka previazanost'!$BB28</f>
        <v>1.603778829048956E-2</v>
      </c>
      <c r="AQ28" s="243">
        <f>'Neekonomicka previazanost'!AQ28/'Neekonomicka previazanost'!$BB28</f>
        <v>1.6268876053179445E-2</v>
      </c>
      <c r="AR28" s="243">
        <f>'Neekonomicka previazanost'!AR28/'Neekonomicka previazanost'!$BB28</f>
        <v>1.7842267554165528E-2</v>
      </c>
      <c r="AS28" s="243">
        <f>'Neekonomicka previazanost'!AS28/'Neekonomicka previazanost'!$BB28</f>
        <v>3.0346895976987399E-2</v>
      </c>
      <c r="AT28" s="243">
        <f>'Neekonomicka previazanost'!AT28/'Neekonomicka previazanost'!$BB28</f>
        <v>1.5790105147781199E-2</v>
      </c>
      <c r="AU28" s="243">
        <f>'Neekonomicka previazanost'!AU28/'Neekonomicka previazanost'!$BB28</f>
        <v>3.5476574272999009E-2</v>
      </c>
      <c r="AV28" s="243">
        <f>'Neekonomicka previazanost'!AV28/'Neekonomicka previazanost'!$BB28</f>
        <v>2.5184842553168177E-2</v>
      </c>
      <c r="AW28" s="243">
        <f>'Neekonomicka previazanost'!AW28/'Neekonomicka previazanost'!$BB28</f>
        <v>1.6480059735627783E-2</v>
      </c>
      <c r="AX28" s="243">
        <f>'Neekonomicka previazanost'!AX28/'Neekonomicka previazanost'!$BB28</f>
        <v>2.0393581094721287E-2</v>
      </c>
      <c r="AY28" s="243">
        <f>'Neekonomicka previazanost'!AY28/'Neekonomicka previazanost'!$BB28</f>
        <v>1.4756326072852622E-2</v>
      </c>
      <c r="AZ28" s="243">
        <f>'Neekonomicka previazanost'!AZ28/'Neekonomicka previazanost'!$BB28</f>
        <v>1.5364459266988076E-2</v>
      </c>
      <c r="BB28" s="244">
        <f t="shared" si="0"/>
        <v>1.0000000000000004</v>
      </c>
    </row>
    <row r="29" spans="1:54" ht="14.25" customHeight="1" x14ac:dyDescent="0.25">
      <c r="A29" s="239" t="s">
        <v>32</v>
      </c>
      <c r="B29" s="243">
        <f>'Neekonomicka previazanost'!B29/'Neekonomicka previazanost'!$BB29</f>
        <v>1.6634509741691582E-2</v>
      </c>
      <c r="C29" s="243">
        <f>'Neekonomicka previazanost'!C29/'Neekonomicka previazanost'!$BB29</f>
        <v>5.7428497382058232E-3</v>
      </c>
      <c r="D29" s="243">
        <f>'Neekonomicka previazanost'!D29/'Neekonomicka previazanost'!$BB29</f>
        <v>8.0045960032649258E-3</v>
      </c>
      <c r="E29" s="243">
        <f>'Neekonomicka previazanost'!E29/'Neekonomicka previazanost'!$BB29</f>
        <v>1.7698781639871326E-2</v>
      </c>
      <c r="F29" s="243">
        <f>'Neekonomicka previazanost'!F29/'Neekonomicka previazanost'!$BB29</f>
        <v>6.4789422906851111E-3</v>
      </c>
      <c r="G29" s="243">
        <f>'Neekonomicka previazanost'!G29/'Neekonomicka previazanost'!$BB29</f>
        <v>2.2202339797354049E-2</v>
      </c>
      <c r="H29" s="243">
        <f>'Neekonomicka previazanost'!H29/'Neekonomicka previazanost'!$BB29</f>
        <v>2.8839191447294191E-2</v>
      </c>
      <c r="I29" s="243">
        <f>'Neekonomicka previazanost'!I29/'Neekonomicka previazanost'!$BB29</f>
        <v>5.6922806006841726E-3</v>
      </c>
      <c r="J29" s="243">
        <f>'Neekonomicka previazanost'!J29/'Neekonomicka previazanost'!$BB29</f>
        <v>8.3824494500875091E-3</v>
      </c>
      <c r="K29" s="243">
        <f>'Neekonomicka previazanost'!K29/'Neekonomicka previazanost'!$BB29</f>
        <v>2.1967944783888606E-2</v>
      </c>
      <c r="L29" s="243">
        <f>'Neekonomicka previazanost'!L29/'Neekonomicka previazanost'!$BB29</f>
        <v>3.3629891933988673E-2</v>
      </c>
      <c r="M29" s="243">
        <f>'Neekonomicka previazanost'!M29/'Neekonomicka previazanost'!$BB29</f>
        <v>2.4019730358816809E-2</v>
      </c>
      <c r="N29" s="243">
        <f>'Neekonomicka previazanost'!N29/'Neekonomicka previazanost'!$BB29</f>
        <v>1.5553370734400572E-2</v>
      </c>
      <c r="O29" s="243">
        <f>'Neekonomicka previazanost'!O29/'Neekonomicka previazanost'!$BB29</f>
        <v>1.561132229240117E-2</v>
      </c>
      <c r="P29" s="243">
        <f>'Neekonomicka previazanost'!P29/'Neekonomicka previazanost'!$BB29</f>
        <v>1.859117664061467E-2</v>
      </c>
      <c r="Q29" s="243">
        <f>'Neekonomicka previazanost'!Q29/'Neekonomicka previazanost'!$BB29</f>
        <v>2.3143598300439956E-2</v>
      </c>
      <c r="R29" s="243">
        <f>'Neekonomicka previazanost'!R29/'Neekonomicka previazanost'!$BB29</f>
        <v>8.5780508882558459E-3</v>
      </c>
      <c r="S29" s="243">
        <f>'Neekonomicka previazanost'!S29/'Neekonomicka previazanost'!$BB29</f>
        <v>1.1296143719766874E-2</v>
      </c>
      <c r="T29" s="243">
        <f>'Neekonomicka previazanost'!T29/'Neekonomicka previazanost'!$BB29</f>
        <v>1.4523421551534998E-2</v>
      </c>
      <c r="U29" s="243">
        <f>'Neekonomicka previazanost'!U29/'Neekonomicka previazanost'!$BB29</f>
        <v>1.3094560050056166E-2</v>
      </c>
      <c r="V29" s="243">
        <f>'Neekonomicka previazanost'!V29/'Neekonomicka previazanost'!$BB29</f>
        <v>1.2462689124241678E-2</v>
      </c>
      <c r="W29" s="243">
        <f>'Neekonomicka previazanost'!W29/'Neekonomicka previazanost'!$BB29</f>
        <v>7.3507496464054302E-3</v>
      </c>
      <c r="X29" s="243">
        <f>'Neekonomicka previazanost'!X29/'Neekonomicka previazanost'!$BB29</f>
        <v>6.7765580155047193E-3</v>
      </c>
      <c r="Y29" s="243">
        <f>'Neekonomicka previazanost'!Y29/'Neekonomicka previazanost'!$BB29</f>
        <v>7.9960276199683624E-3</v>
      </c>
      <c r="Z29" s="243">
        <f>'Neekonomicka previazanost'!Z29/'Neekonomicka previazanost'!$BB29</f>
        <v>8.3569546492064054E-3</v>
      </c>
      <c r="AA29" s="243">
        <f>'Neekonomicka previazanost'!AA29/'Neekonomicka previazanost'!$BB29</f>
        <v>7.5944896337613709E-3</v>
      </c>
      <c r="AB29" s="243">
        <f>'Neekonomicka previazanost'!AB29/'Neekonomicka previazanost'!$BB29</f>
        <v>7.0670378765384572E-3</v>
      </c>
      <c r="AC29" s="243">
        <f>'Neekonomicka previazanost'!AC29/'Neekonomicka previazanost'!$BB29</f>
        <v>0</v>
      </c>
      <c r="AD29" s="243">
        <f>'Neekonomicka previazanost'!AD29/'Neekonomicka previazanost'!$BB29</f>
        <v>0.16567375818291621</v>
      </c>
      <c r="AE29" s="243">
        <f>'Neekonomicka previazanost'!AE29/'Neekonomicka previazanost'!$BB29</f>
        <v>1.8101028918442463E-2</v>
      </c>
      <c r="AF29" s="243">
        <f>'Neekonomicka previazanost'!AF29/'Neekonomicka previazanost'!$BB29</f>
        <v>2.1571932162378057E-2</v>
      </c>
      <c r="AG29" s="243">
        <f>'Neekonomicka previazanost'!AG29/'Neekonomicka previazanost'!$BB29</f>
        <v>6.6528762652498406E-3</v>
      </c>
      <c r="AH29" s="243">
        <f>'Neekonomicka previazanost'!AH29/'Neekonomicka previazanost'!$BB29</f>
        <v>6.6528762652498406E-3</v>
      </c>
      <c r="AI29" s="243">
        <f>'Neekonomicka previazanost'!AI29/'Neekonomicka previazanost'!$BB29</f>
        <v>2.0109193241354059E-2</v>
      </c>
      <c r="AJ29" s="243">
        <f>'Neekonomicka previazanost'!AJ29/'Neekonomicka previazanost'!$BB29</f>
        <v>5.0202600029394103E-3</v>
      </c>
      <c r="AK29" s="243">
        <f>'Neekonomicka previazanost'!AK29/'Neekonomicka previazanost'!$BB29</f>
        <v>8.3238498776729758E-2</v>
      </c>
      <c r="AL29" s="243">
        <f>'Neekonomicka previazanost'!AL29/'Neekonomicka previazanost'!$BB29</f>
        <v>1.2186765311844103E-2</v>
      </c>
      <c r="AM29" s="243">
        <f>'Neekonomicka previazanost'!AM29/'Neekonomicka previazanost'!$BB29</f>
        <v>2.0248082201461445E-2</v>
      </c>
      <c r="AN29" s="243">
        <f>'Neekonomicka previazanost'!AN29/'Neekonomicka previazanost'!$BB29</f>
        <v>2.0628723694954949E-2</v>
      </c>
      <c r="AO29" s="243">
        <f>'Neekonomicka previazanost'!AO29/'Neekonomicka previazanost'!$BB29</f>
        <v>2.716331862439093E-2</v>
      </c>
      <c r="AP29" s="243">
        <f>'Neekonomicka previazanost'!AP29/'Neekonomicka previazanost'!$BB29</f>
        <v>2.966480321760195E-2</v>
      </c>
      <c r="AQ29" s="243">
        <f>'Neekonomicka previazanost'!AQ29/'Neekonomicka previazanost'!$BB29</f>
        <v>2.4074124691821248E-2</v>
      </c>
      <c r="AR29" s="243">
        <f>'Neekonomicka previazanost'!AR29/'Neekonomicka previazanost'!$BB29</f>
        <v>1.5956588647875324E-2</v>
      </c>
      <c r="AS29" s="243">
        <f>'Neekonomicka previazanost'!AS29/'Neekonomicka previazanost'!$BB29</f>
        <v>7.277609063331034E-3</v>
      </c>
      <c r="AT29" s="243">
        <f>'Neekonomicka previazanost'!AT29/'Neekonomicka previazanost'!$BB29</f>
        <v>2.3326805304237509E-2</v>
      </c>
      <c r="AU29" s="243">
        <f>'Neekonomicka previazanost'!AU29/'Neekonomicka previazanost'!$BB29</f>
        <v>1.2968284788412434E-2</v>
      </c>
      <c r="AV29" s="243">
        <f>'Neekonomicka previazanost'!AV29/'Neekonomicka previazanost'!$BB29</f>
        <v>1.7493930034330672E-2</v>
      </c>
      <c r="AW29" s="243">
        <f>'Neekonomicka previazanost'!AW29/'Neekonomicka previazanost'!$BB29</f>
        <v>2.6299682229069983E-2</v>
      </c>
      <c r="AX29" s="243">
        <f>'Neekonomicka previazanost'!AX29/'Neekonomicka previazanost'!$BB29</f>
        <v>1.6083186249186403E-2</v>
      </c>
      <c r="AY29" s="243">
        <f>'Neekonomicka previazanost'!AY29/'Neekonomicka previazanost'!$BB29</f>
        <v>1.4828063635880889E-2</v>
      </c>
      <c r="AZ29" s="243">
        <f>'Neekonomicka previazanost'!AZ29/'Neekonomicka previazanost'!$BB29</f>
        <v>2.7489949961412002E-2</v>
      </c>
      <c r="BB29" s="244">
        <f t="shared" si="0"/>
        <v>0.99999999999999967</v>
      </c>
    </row>
    <row r="30" spans="1:54" ht="14.25" customHeight="1" x14ac:dyDescent="0.25">
      <c r="A30" s="239" t="s">
        <v>33</v>
      </c>
      <c r="B30" s="243">
        <f>'Neekonomicka previazanost'!B30/'Neekonomicka previazanost'!$BB30</f>
        <v>1.5431020236079437E-2</v>
      </c>
      <c r="C30" s="243">
        <f>'Neekonomicka previazanost'!C30/'Neekonomicka previazanost'!$BB30</f>
        <v>5.6208632016192476E-3</v>
      </c>
      <c r="D30" s="243">
        <f>'Neekonomicka previazanost'!D30/'Neekonomicka previazanost'!$BB30</f>
        <v>5.6011301624524926E-3</v>
      </c>
      <c r="E30" s="243">
        <f>'Neekonomicka previazanost'!E30/'Neekonomicka previazanost'!$BB30</f>
        <v>1.6823212534374098E-2</v>
      </c>
      <c r="F30" s="243">
        <f>'Neekonomicka previazanost'!F30/'Neekonomicka previazanost'!$BB30</f>
        <v>6.3385191480302147E-3</v>
      </c>
      <c r="G30" s="243">
        <f>'Neekonomicka previazanost'!G30/'Neekonomicka previazanost'!$BB30</f>
        <v>2.0496103634646132E-2</v>
      </c>
      <c r="H30" s="243">
        <f>'Neekonomicka previazanost'!H30/'Neekonomicka previazanost'!$BB30</f>
        <v>2.5842906605917874E-2</v>
      </c>
      <c r="I30" s="243">
        <f>'Neekonomicka previazanost'!I30/'Neekonomicka previazanost'!$BB30</f>
        <v>5.5762081771157422E-3</v>
      </c>
      <c r="J30" s="243">
        <f>'Neekonomicka previazanost'!J30/'Neekonomicka previazanost'!$BB30</f>
        <v>8.3034186917131918E-3</v>
      </c>
      <c r="K30" s="243">
        <f>'Neekonomicka previazanost'!K30/'Neekonomicka previazanost'!$BB30</f>
        <v>2.1382281956330417E-2</v>
      </c>
      <c r="L30" s="243">
        <f>'Neekonomicka previazanost'!L30/'Neekonomicka previazanost'!$BB30</f>
        <v>9.3822395334100819E-2</v>
      </c>
      <c r="M30" s="243">
        <f>'Neekonomicka previazanost'!M30/'Neekonomicka previazanost'!$BB30</f>
        <v>2.7378334034443706E-2</v>
      </c>
      <c r="N30" s="243">
        <f>'Neekonomicka previazanost'!N30/'Neekonomicka previazanost'!$BB30</f>
        <v>1.4792760295079099E-2</v>
      </c>
      <c r="O30" s="243">
        <f>'Neekonomicka previazanost'!O30/'Neekonomicka previazanost'!$BB30</f>
        <v>1.4582622736984917E-2</v>
      </c>
      <c r="P30" s="243">
        <f>'Neekonomicka previazanost'!P30/'Neekonomicka previazanost'!$BB30</f>
        <v>1.7718792390235594E-2</v>
      </c>
      <c r="Q30" s="243">
        <f>'Neekonomicka previazanost'!Q30/'Neekonomicka previazanost'!$BB30</f>
        <v>2.1262207518557362E-2</v>
      </c>
      <c r="R30" s="243">
        <f>'Neekonomicka previazanost'!R30/'Neekonomicka previazanost'!$BB30</f>
        <v>8.4223923015517843E-3</v>
      </c>
      <c r="S30" s="243">
        <f>'Neekonomicka previazanost'!S30/'Neekonomicka previazanost'!$BB30</f>
        <v>1.0983048555929959E-2</v>
      </c>
      <c r="T30" s="243">
        <f>'Neekonomicka previazanost'!T30/'Neekonomicka previazanost'!$BB30</f>
        <v>1.4192106420028426E-2</v>
      </c>
      <c r="U30" s="243">
        <f>'Neekonomicka previazanost'!U30/'Neekonomicka previazanost'!$BB30</f>
        <v>1.3109383872707745E-2</v>
      </c>
      <c r="V30" s="243">
        <f>'Neekonomicka previazanost'!V30/'Neekonomicka previazanost'!$BB30</f>
        <v>1.1917565308850185E-2</v>
      </c>
      <c r="W30" s="243">
        <f>'Neekonomicka previazanost'!W30/'Neekonomicka previazanost'!$BB30</f>
        <v>7.2977818537017305E-3</v>
      </c>
      <c r="X30" s="243">
        <f>'Neekonomicka previazanost'!X30/'Neekonomicka previazanost'!$BB30</f>
        <v>6.5972681351572724E-3</v>
      </c>
      <c r="Y30" s="243">
        <f>'Neekonomicka previazanost'!Y30/'Neekonomicka previazanost'!$BB30</f>
        <v>7.9464704184677368E-3</v>
      </c>
      <c r="Z30" s="243">
        <f>'Neekonomicka previazanost'!Z30/'Neekonomicka previazanost'!$BB30</f>
        <v>8.1078369102018499E-3</v>
      </c>
      <c r="AA30" s="243">
        <f>'Neekonomicka previazanost'!AA30/'Neekonomicka previazanost'!$BB30</f>
        <v>7.5360277440121659E-3</v>
      </c>
      <c r="AB30" s="243">
        <f>'Neekonomicka previazanost'!AB30/'Neekonomicka previazanost'!$BB30</f>
        <v>6.9602903446628469E-3</v>
      </c>
      <c r="AC30" s="243">
        <f>'Neekonomicka previazanost'!AC30/'Neekonomicka previazanost'!$BB30</f>
        <v>0.16289830331224903</v>
      </c>
      <c r="AD30" s="243">
        <f>'Neekonomicka previazanost'!AD30/'Neekonomicka previazanost'!$BB30</f>
        <v>0</v>
      </c>
      <c r="AE30" s="243">
        <f>'Neekonomicka previazanost'!AE30/'Neekonomicka previazanost'!$BB30</f>
        <v>1.7089339576583699E-2</v>
      </c>
      <c r="AF30" s="243">
        <f>'Neekonomicka previazanost'!AF30/'Neekonomicka previazanost'!$BB30</f>
        <v>1.9313196149352937E-2</v>
      </c>
      <c r="AG30" s="243">
        <f>'Neekonomicka previazanost'!AG30/'Neekonomicka previazanost'!$BB30</f>
        <v>6.5734876743939455E-3</v>
      </c>
      <c r="AH30" s="243">
        <f>'Neekonomicka previazanost'!AH30/'Neekonomicka previazanost'!$BB30</f>
        <v>1.9453698282529259E-2</v>
      </c>
      <c r="AI30" s="243">
        <f>'Neekonomicka previazanost'!AI30/'Neekonomicka previazanost'!$BB30</f>
        <v>2.0457496339878437E-2</v>
      </c>
      <c r="AJ30" s="243">
        <f>'Neekonomicka previazanost'!AJ30/'Neekonomicka previazanost'!$BB30</f>
        <v>4.9538066968255598E-3</v>
      </c>
      <c r="AK30" s="243">
        <f>'Neekonomicka previazanost'!AK30/'Neekonomicka previazanost'!$BB30</f>
        <v>4.4499728398201599E-2</v>
      </c>
      <c r="AL30" s="243">
        <f>'Neekonomicka previazanost'!AL30/'Neekonomicka previazanost'!$BB30</f>
        <v>1.1748397482034895E-2</v>
      </c>
      <c r="AM30" s="243">
        <f>'Neekonomicka previazanost'!AM30/'Neekonomicka previazanost'!$BB30</f>
        <v>1.8448149684026117E-2</v>
      </c>
      <c r="AN30" s="243">
        <f>'Neekonomicka previazanost'!AN30/'Neekonomicka previazanost'!$BB30</f>
        <v>1.8653514628293406E-2</v>
      </c>
      <c r="AO30" s="243">
        <f>'Neekonomicka previazanost'!AO30/'Neekonomicka previazanost'!$BB30</f>
        <v>1.7310171133588924E-2</v>
      </c>
      <c r="AP30" s="243">
        <f>'Neekonomicka previazanost'!AP30/'Neekonomicka previazanost'!$BB30</f>
        <v>2.6108471907278011E-2</v>
      </c>
      <c r="AQ30" s="243">
        <f>'Neekonomicka previazanost'!AQ30/'Neekonomicka previazanost'!$BB30</f>
        <v>2.202886494769506E-2</v>
      </c>
      <c r="AR30" s="243">
        <f>'Neekonomicka previazanost'!AR30/'Neekonomicka previazanost'!$BB30</f>
        <v>1.5626100345716324E-2</v>
      </c>
      <c r="AS30" s="243">
        <f>'Neekonomicka previazanost'!AS30/'Neekonomicka previazanost'!$BB30</f>
        <v>7.1992963685382346E-3</v>
      </c>
      <c r="AT30" s="243">
        <f>'Neekonomicka previazanost'!AT30/'Neekonomicka previazanost'!$BB30</f>
        <v>2.1338788834900282E-2</v>
      </c>
      <c r="AU30" s="243">
        <f>'Neekonomicka previazanost'!AU30/'Neekonomicka previazanost'!$BB30</f>
        <v>1.2443385928362121E-2</v>
      </c>
      <c r="AV30" s="243">
        <f>'Neekonomicka previazanost'!AV30/'Neekonomicka previazanost'!$BB30</f>
        <v>1.6372976945469526E-2</v>
      </c>
      <c r="AW30" s="243">
        <f>'Neekonomicka previazanost'!AW30/'Neekonomicka previazanost'!$BB30</f>
        <v>2.9094719089812055E-2</v>
      </c>
      <c r="AX30" s="243">
        <f>'Neekonomicka previazanost'!AX30/'Neekonomicka previazanost'!$BB30</f>
        <v>1.5018971865296956E-2</v>
      </c>
      <c r="AY30" s="243">
        <f>'Neekonomicka previazanost'!AY30/'Neekonomicka previazanost'!$BB30</f>
        <v>1.4068776775333466E-2</v>
      </c>
      <c r="AZ30" s="243">
        <f>'Neekonomicka previazanost'!AZ30/'Neekonomicka previazanost'!$BB30</f>
        <v>3.5257409110688059E-2</v>
      </c>
      <c r="BB30" s="244">
        <f t="shared" si="0"/>
        <v>1</v>
      </c>
    </row>
    <row r="31" spans="1:54" ht="14.25" customHeight="1" x14ac:dyDescent="0.25">
      <c r="A31" s="239" t="s">
        <v>34</v>
      </c>
      <c r="B31" s="243">
        <f>'Neekonomicka previazanost'!B31/'Neekonomicka previazanost'!$BB31</f>
        <v>1.2630440981459252E-2</v>
      </c>
      <c r="C31" s="243">
        <f>'Neekonomicka previazanost'!C31/'Neekonomicka previazanost'!$BB31</f>
        <v>6.608707536776913E-3</v>
      </c>
      <c r="D31" s="243">
        <f>'Neekonomicka previazanost'!D31/'Neekonomicka previazanost'!$BB31</f>
        <v>5.9388149426320841E-3</v>
      </c>
      <c r="E31" s="243">
        <f>'Neekonomicka previazanost'!E31/'Neekonomicka previazanost'!$BB31</f>
        <v>0.14201283651458738</v>
      </c>
      <c r="F31" s="243">
        <f>'Neekonomicka previazanost'!F31/'Neekonomicka previazanost'!$BB31</f>
        <v>7.5750905093503861E-3</v>
      </c>
      <c r="G31" s="243">
        <f>'Neekonomicka previazanost'!G31/'Neekonomicka previazanost'!$BB31</f>
        <v>1.176158893909313E-2</v>
      </c>
      <c r="H31" s="243">
        <f>'Neekonomicka previazanost'!H31/'Neekonomicka previazanost'!$BB31</f>
        <v>1.860514222862035E-2</v>
      </c>
      <c r="I31" s="243">
        <f>'Neekonomicka previazanost'!I31/'Neekonomicka previazanost'!$BB31</f>
        <v>6.5465354415703827E-3</v>
      </c>
      <c r="J31" s="243">
        <f>'Neekonomicka previazanost'!J31/'Neekonomicka previazanost'!$BB31</f>
        <v>5.5369127214638216E-3</v>
      </c>
      <c r="K31" s="243">
        <f>'Neekonomicka previazanost'!K31/'Neekonomicka previazanost'!$BB31</f>
        <v>2.1958992021240617E-2</v>
      </c>
      <c r="L31" s="243">
        <f>'Neekonomicka previazanost'!L31/'Neekonomicka previazanost'!$BB31</f>
        <v>1.2193662061059892E-2</v>
      </c>
      <c r="M31" s="243">
        <f>'Neekonomicka previazanost'!M31/'Neekonomicka previazanost'!$BB31</f>
        <v>1.4167281938798047E-2</v>
      </c>
      <c r="N31" s="243">
        <f>'Neekonomicka previazanost'!N31/'Neekonomicka previazanost'!$BB31</f>
        <v>7.5849456518845351E-2</v>
      </c>
      <c r="O31" s="243">
        <f>'Neekonomicka previazanost'!O31/'Neekonomicka previazanost'!$BB31</f>
        <v>1.1613406444788112E-2</v>
      </c>
      <c r="P31" s="243">
        <f>'Neekonomicka previazanost'!P31/'Neekonomicka previazanost'!$BB31</f>
        <v>4.4433807273793868E-2</v>
      </c>
      <c r="Q31" s="243">
        <f>'Neekonomicka previazanost'!Q31/'Neekonomicka previazanost'!$BB31</f>
        <v>1.6428615243556176E-2</v>
      </c>
      <c r="R31" s="243">
        <f>'Neekonomicka previazanost'!R31/'Neekonomicka previazanost'!$BB31</f>
        <v>8.599734479239023E-3</v>
      </c>
      <c r="S31" s="243">
        <f>'Neekonomicka previazanost'!S31/'Neekonomicka previazanost'!$BB31</f>
        <v>7.3131817652041008E-3</v>
      </c>
      <c r="T31" s="243">
        <f>'Neekonomicka previazanost'!T31/'Neekonomicka previazanost'!$BB31</f>
        <v>2.2106442447551854E-2</v>
      </c>
      <c r="U31" s="243">
        <f>'Neekonomicka previazanost'!U31/'Neekonomicka previazanost'!$BB31</f>
        <v>1.2747035571544052E-2</v>
      </c>
      <c r="V31" s="243">
        <f>'Neekonomicka previazanost'!V31/'Neekonomicka previazanost'!$BB31</f>
        <v>8.5540420721167722E-3</v>
      </c>
      <c r="W31" s="243">
        <f>'Neekonomicka previazanost'!W31/'Neekonomicka previazanost'!$BB31</f>
        <v>4.9784593519298665E-3</v>
      </c>
      <c r="X31" s="243">
        <f>'Neekonomicka previazanost'!X31/'Neekonomicka previazanost'!$BB31</f>
        <v>7.576161289222714E-3</v>
      </c>
      <c r="Y31" s="243">
        <f>'Neekonomicka previazanost'!Y31/'Neekonomicka previazanost'!$BB31</f>
        <v>1.1770870496772563E-2</v>
      </c>
      <c r="Z31" s="243">
        <f>'Neekonomicka previazanost'!Z31/'Neekonomicka previazanost'!$BB31</f>
        <v>9.092750870922572E-3</v>
      </c>
      <c r="AA31" s="243">
        <f>'Neekonomicka previazanost'!AA31/'Neekonomicka previazanost'!$BB31</f>
        <v>5.1062562473782299E-3</v>
      </c>
      <c r="AB31" s="243">
        <f>'Neekonomicka previazanost'!AB31/'Neekonomicka previazanost'!$BB31</f>
        <v>8.1942978590903489E-3</v>
      </c>
      <c r="AC31" s="243">
        <f>'Neekonomicka previazanost'!AC31/'Neekonomicka previazanost'!$BB31</f>
        <v>1.317427205486721E-2</v>
      </c>
      <c r="AD31" s="243">
        <f>'Neekonomicka previazanost'!AD31/'Neekonomicka previazanost'!$BB31</f>
        <v>1.2649862592456915E-2</v>
      </c>
      <c r="AE31" s="243">
        <f>'Neekonomicka previazanost'!AE31/'Neekonomicka previazanost'!$BB31</f>
        <v>0</v>
      </c>
      <c r="AF31" s="243">
        <f>'Neekonomicka previazanost'!AF31/'Neekonomicka previazanost'!$BB31</f>
        <v>1.5025373490865175E-2</v>
      </c>
      <c r="AG31" s="243">
        <f>'Neekonomicka previazanost'!AG31/'Neekonomicka previazanost'!$BB31</f>
        <v>7.50607203108137E-3</v>
      </c>
      <c r="AH31" s="243">
        <f>'Neekonomicka previazanost'!AH31/'Neekonomicka previazanost'!$BB31</f>
        <v>9.1331788392892077E-2</v>
      </c>
      <c r="AI31" s="243">
        <f>'Neekonomicka previazanost'!AI31/'Neekonomicka previazanost'!$BB31</f>
        <v>1.7419761137653936E-2</v>
      </c>
      <c r="AJ31" s="243">
        <f>'Neekonomicka previazanost'!AJ31/'Neekonomicka previazanost'!$BB31</f>
        <v>5.283177465291263E-3</v>
      </c>
      <c r="AK31" s="243">
        <f>'Neekonomicka previazanost'!AK31/'Neekonomicka previazanost'!$BB31</f>
        <v>1.569445622522157E-2</v>
      </c>
      <c r="AL31" s="243">
        <f>'Neekonomicka previazanost'!AL31/'Neekonomicka previazanost'!$BB31</f>
        <v>2.3949818472387762E-2</v>
      </c>
      <c r="AM31" s="243">
        <f>'Neekonomicka previazanost'!AM31/'Neekonomicka previazanost'!$BB31</f>
        <v>3.7245327897238237E-2</v>
      </c>
      <c r="AN31" s="243">
        <f>'Neekonomicka previazanost'!AN31/'Neekonomicka previazanost'!$BB31</f>
        <v>1.5727844545509493E-2</v>
      </c>
      <c r="AO31" s="243">
        <f>'Neekonomicka previazanost'!AO31/'Neekonomicka previazanost'!$BB31</f>
        <v>6.3631215738115246E-3</v>
      </c>
      <c r="AP31" s="243">
        <f>'Neekonomicka previazanost'!AP31/'Neekonomicka previazanost'!$BB31</f>
        <v>1.5290341097003815E-2</v>
      </c>
      <c r="AQ31" s="243">
        <f>'Neekonomicka previazanost'!AQ31/'Neekonomicka previazanost'!$BB31</f>
        <v>1.7300776645449593E-2</v>
      </c>
      <c r="AR31" s="243">
        <f>'Neekonomicka previazanost'!AR31/'Neekonomicka previazanost'!$BB31</f>
        <v>2.4172442463017633E-2</v>
      </c>
      <c r="AS31" s="243">
        <f>'Neekonomicka previazanost'!AS31/'Neekonomicka previazanost'!$BB31</f>
        <v>8.2345984632555633E-3</v>
      </c>
      <c r="AT31" s="243">
        <f>'Neekonomicka previazanost'!AT31/'Neekonomicka previazanost'!$BB31</f>
        <v>1.3368292279902246E-2</v>
      </c>
      <c r="AU31" s="243">
        <f>'Neekonomicka previazanost'!AU31/'Neekonomicka previazanost'!$BB31</f>
        <v>2.6769407547962368E-2</v>
      </c>
      <c r="AV31" s="243">
        <f>'Neekonomicka previazanost'!AV31/'Neekonomicka previazanost'!$BB31</f>
        <v>5.0236071909967206E-2</v>
      </c>
      <c r="AW31" s="243">
        <f>'Neekonomicka previazanost'!AW31/'Neekonomicka previazanost'!$BB31</f>
        <v>1.6131174490315939E-2</v>
      </c>
      <c r="AX31" s="243">
        <f>'Neekonomicka previazanost'!AX31/'Neekonomicka previazanost'!$BB31</f>
        <v>2.647232038841377E-2</v>
      </c>
      <c r="AY31" s="243">
        <f>'Neekonomicka previazanost'!AY31/'Neekonomicka previazanost'!$BB31</f>
        <v>9.4691528690079626E-3</v>
      </c>
      <c r="AZ31" s="243">
        <f>'Neekonomicka previazanost'!AZ31/'Neekonomicka previazanost'!$BB31</f>
        <v>1.1284022197819548E-2</v>
      </c>
      <c r="BB31" s="244">
        <f t="shared" si="0"/>
        <v>1</v>
      </c>
    </row>
    <row r="32" spans="1:54" ht="14.25" customHeight="1" x14ac:dyDescent="0.25">
      <c r="A32" s="239" t="s">
        <v>35</v>
      </c>
      <c r="B32" s="243">
        <f>'Neekonomicka previazanost'!B32/'Neekonomicka previazanost'!$BB32</f>
        <v>2.1065840436088588E-2</v>
      </c>
      <c r="C32" s="243">
        <f>'Neekonomicka previazanost'!C32/'Neekonomicka previazanost'!$BB32</f>
        <v>4.8640200993742373E-3</v>
      </c>
      <c r="D32" s="243">
        <f>'Neekonomicka previazanost'!D32/'Neekonomicka previazanost'!$BB32</f>
        <v>4.6360905305674353E-3</v>
      </c>
      <c r="E32" s="243">
        <f>'Neekonomicka previazanost'!E32/'Neekonomicka previazanost'!$BB32</f>
        <v>1.6020362780849586E-2</v>
      </c>
      <c r="F32" s="243">
        <f>'Neekonomicka previazanost'!F32/'Neekonomicka previazanost'!$BB32</f>
        <v>5.5039322739990071E-3</v>
      </c>
      <c r="G32" s="243">
        <f>'Neekonomicka previazanost'!G32/'Neekonomicka previazanost'!$BB32</f>
        <v>2.0901059009014854E-2</v>
      </c>
      <c r="H32" s="243">
        <f>'Neekonomicka previazanost'!H32/'Neekonomicka previazanost'!$BB32</f>
        <v>2.6654886694127217E-2</v>
      </c>
      <c r="I32" s="243">
        <f>'Neekonomicka previazanost'!I32/'Neekonomicka previazanost'!$BB32</f>
        <v>4.9428733488829091E-3</v>
      </c>
      <c r="J32" s="243">
        <f>'Neekonomicka previazanost'!J32/'Neekonomicka previazanost'!$BB32</f>
        <v>6.6071132779088725E-3</v>
      </c>
      <c r="K32" s="243">
        <f>'Neekonomicka previazanost'!K32/'Neekonomicka previazanost'!$BB32</f>
        <v>1.5603819289484512E-2</v>
      </c>
      <c r="L32" s="243">
        <f>'Neekonomicka previazanost'!L32/'Neekonomicka previazanost'!$BB32</f>
        <v>2.2492773456212516E-2</v>
      </c>
      <c r="M32" s="243">
        <f>'Neekonomicka previazanost'!M32/'Neekonomicka previazanost'!$BB32</f>
        <v>1.9910476687001428E-2</v>
      </c>
      <c r="N32" s="243">
        <f>'Neekonomicka previazanost'!N32/'Neekonomicka previazanost'!$BB32</f>
        <v>1.5011419155814044E-2</v>
      </c>
      <c r="O32" s="243">
        <f>'Neekonomicka previazanost'!O32/'Neekonomicka previazanost'!$BB32</f>
        <v>1.7992986438789074E-2</v>
      </c>
      <c r="P32" s="243">
        <f>'Neekonomicka previazanost'!P32/'Neekonomicka previazanost'!$BB32</f>
        <v>1.6012282065353815E-2</v>
      </c>
      <c r="Q32" s="243">
        <f>'Neekonomicka previazanost'!Q32/'Neekonomicka previazanost'!$BB32</f>
        <v>5.4329656548418863E-2</v>
      </c>
      <c r="R32" s="243">
        <f>'Neekonomicka previazanost'!R32/'Neekonomicka previazanost'!$BB32</f>
        <v>7.0088586334373371E-3</v>
      </c>
      <c r="S32" s="243">
        <f>'Neekonomicka previazanost'!S32/'Neekonomicka previazanost'!$BB32</f>
        <v>9.4781199835665651E-3</v>
      </c>
      <c r="T32" s="243">
        <f>'Neekonomicka previazanost'!T32/'Neekonomicka previazanost'!$BB32</f>
        <v>1.1974351336606926E-2</v>
      </c>
      <c r="U32" s="243">
        <f>'Neekonomicka previazanost'!U32/'Neekonomicka previazanost'!$BB32</f>
        <v>9.9188729081094648E-3</v>
      </c>
      <c r="V32" s="243">
        <f>'Neekonomicka previazanost'!V32/'Neekonomicka previazanost'!$BB32</f>
        <v>1.1576322185008722E-2</v>
      </c>
      <c r="W32" s="243">
        <f>'Neekonomicka previazanost'!W32/'Neekonomicka previazanost'!$BB32</f>
        <v>5.7733337927726993E-3</v>
      </c>
      <c r="X32" s="243">
        <f>'Neekonomicka previazanost'!X32/'Neekonomicka previazanost'!$BB32</f>
        <v>5.8643655245663277E-3</v>
      </c>
      <c r="Y32" s="243">
        <f>'Neekonomicka previazanost'!Y32/'Neekonomicka previazanost'!$BB32</f>
        <v>6.3075811367591626E-3</v>
      </c>
      <c r="Z32" s="243">
        <f>'Neekonomicka previazanost'!Z32/'Neekonomicka previazanost'!$BB32</f>
        <v>7.3257383477123303E-3</v>
      </c>
      <c r="AA32" s="243">
        <f>'Neekonomicka previazanost'!AA32/'Neekonomicka previazanost'!$BB32</f>
        <v>5.969024758030547E-3</v>
      </c>
      <c r="AB32" s="243">
        <f>'Neekonomicka previazanost'!AB32/'Neekonomicka previazanost'!$BB32</f>
        <v>5.8147479332278347E-3</v>
      </c>
      <c r="AC32" s="243">
        <f>'Neekonomicka previazanost'!AC32/'Neekonomicka previazanost'!$BB32</f>
        <v>1.7781632472615543E-2</v>
      </c>
      <c r="AD32" s="243">
        <f>'Neekonomicka previazanost'!AD32/'Neekonomicka previazanost'!$BB32</f>
        <v>1.6191008401461156E-2</v>
      </c>
      <c r="AE32" s="243">
        <f>'Neekonomicka previazanost'!AE32/'Neekonomicka previazanost'!$BB32</f>
        <v>1.7017058606313841E-2</v>
      </c>
      <c r="AF32" s="243">
        <f>'Neekonomicka previazanost'!AF32/'Neekonomicka previazanost'!$BB32</f>
        <v>0</v>
      </c>
      <c r="AG32" s="243">
        <f>'Neekonomicka previazanost'!AG32/'Neekonomicka previazanost'!$BB32</f>
        <v>5.3893686649715946E-3</v>
      </c>
      <c r="AH32" s="243">
        <f>'Neekonomicka previazanost'!AH32/'Neekonomicka previazanost'!$BB32</f>
        <v>2.903885061320155E-2</v>
      </c>
      <c r="AI32" s="243">
        <f>'Neekonomicka previazanost'!AI32/'Neekonomicka previazanost'!$BB32</f>
        <v>2.0184957502242747E-2</v>
      </c>
      <c r="AJ32" s="243">
        <f>'Neekonomicka previazanost'!AJ32/'Neekonomicka previazanost'!$BB32</f>
        <v>4.0721203290211127E-3</v>
      </c>
      <c r="AK32" s="243">
        <f>'Neekonomicka previazanost'!AK32/'Neekonomicka previazanost'!$BB32</f>
        <v>2.3699747304405199E-2</v>
      </c>
      <c r="AL32" s="243">
        <f>'Neekonomicka previazanost'!AL32/'Neekonomicka previazanost'!$BB32</f>
        <v>1.1157884339611264E-2</v>
      </c>
      <c r="AM32" s="243">
        <f>'Neekonomicka previazanost'!AM32/'Neekonomicka previazanost'!$BB32</f>
        <v>5.6309828899699994E-2</v>
      </c>
      <c r="AN32" s="243">
        <f>'Neekonomicka previazanost'!AN32/'Neekonomicka previazanost'!$BB32</f>
        <v>6.5066948100428346E-2</v>
      </c>
      <c r="AO32" s="243">
        <f>'Neekonomicka previazanost'!AO32/'Neekonomicka previazanost'!$BB32</f>
        <v>7.4598317866974755E-3</v>
      </c>
      <c r="AP32" s="243">
        <f>'Neekonomicka previazanost'!AP32/'Neekonomicka previazanost'!$BB32</f>
        <v>0.10514816276580642</v>
      </c>
      <c r="AQ32" s="243">
        <f>'Neekonomicka previazanost'!AQ32/'Neekonomicka previazanost'!$BB32</f>
        <v>5.7339104638268086E-2</v>
      </c>
      <c r="AR32" s="243">
        <f>'Neekonomicka previazanost'!AR32/'Neekonomicka previazanost'!$BB32</f>
        <v>1.2761602032561313E-2</v>
      </c>
      <c r="AS32" s="243">
        <f>'Neekonomicka previazanost'!AS32/'Neekonomicka previazanost'!$BB32</f>
        <v>5.863379194870056E-3</v>
      </c>
      <c r="AT32" s="243">
        <f>'Neekonomicka previazanost'!AT32/'Neekonomicka previazanost'!$BB32</f>
        <v>7.099728710344258E-2</v>
      </c>
      <c r="AU32" s="243">
        <f>'Neekonomicka previazanost'!AU32/'Neekonomicka previazanost'!$BB32</f>
        <v>1.2196901873889493E-2</v>
      </c>
      <c r="AV32" s="243">
        <f>'Neekonomicka previazanost'!AV32/'Neekonomicka previazanost'!$BB32</f>
        <v>1.8648026942156157E-2</v>
      </c>
      <c r="AW32" s="243">
        <f>'Neekonomicka previazanost'!AW32/'Neekonomicka previazanost'!$BB32</f>
        <v>1.4358354457071596E-2</v>
      </c>
      <c r="AX32" s="243">
        <f>'Neekonomicka previazanost'!AX32/'Neekonomicka previazanost'!$BB32</f>
        <v>1.9226568957375977E-2</v>
      </c>
      <c r="AY32" s="243">
        <f>'Neekonomicka previazanost'!AY32/'Neekonomicka previazanost'!$BB32</f>
        <v>1.3783457842868914E-2</v>
      </c>
      <c r="AZ32" s="243">
        <f>'Neekonomicka previazanost'!AZ32/'Neekonomicka previazanost'!$BB32</f>
        <v>3.6747008539334998E-2</v>
      </c>
      <c r="BB32" s="244">
        <f t="shared" si="0"/>
        <v>1.0000000000000002</v>
      </c>
    </row>
    <row r="33" spans="1:54" ht="14.25" customHeight="1" x14ac:dyDescent="0.25">
      <c r="A33" s="239" t="s">
        <v>36</v>
      </c>
      <c r="B33" s="243">
        <f>'Neekonomicka previazanost'!B33/'Neekonomicka previazanost'!$BB33</f>
        <v>1.4289096392184512E-2</v>
      </c>
      <c r="C33" s="243">
        <f>'Neekonomicka previazanost'!C33/'Neekonomicka previazanost'!$BB33</f>
        <v>3.3046909887111307E-2</v>
      </c>
      <c r="D33" s="243">
        <f>'Neekonomicka previazanost'!D33/'Neekonomicka previazanost'!$BB33</f>
        <v>1.2339283269611189E-2</v>
      </c>
      <c r="E33" s="243">
        <f>'Neekonomicka previazanost'!E33/'Neekonomicka previazanost'!$BB33</f>
        <v>2.3219495548160426E-2</v>
      </c>
      <c r="F33" s="243">
        <f>'Neekonomicka previazanost'!F33/'Neekonomicka previazanost'!$BB33</f>
        <v>3.1081076005431904E-2</v>
      </c>
      <c r="G33" s="243">
        <f>'Neekonomicka previazanost'!G33/'Neekonomicka previazanost'!$BB33</f>
        <v>1.4147434324158907E-2</v>
      </c>
      <c r="H33" s="243">
        <f>'Neekonomicka previazanost'!H33/'Neekonomicka previazanost'!$BB33</f>
        <v>1.4913854103452438E-2</v>
      </c>
      <c r="I33" s="243">
        <f>'Neekonomicka previazanost'!I33/'Neekonomicka previazanost'!$BB33</f>
        <v>3.4469124024513506E-2</v>
      </c>
      <c r="J33" s="243">
        <f>'Neekonomicka previazanost'!J33/'Neekonomicka previazanost'!$BB33</f>
        <v>1.3053270035190896E-2</v>
      </c>
      <c r="K33" s="243">
        <f>'Neekonomicka previazanost'!K33/'Neekonomicka previazanost'!$BB33</f>
        <v>1.5499168767574104E-2</v>
      </c>
      <c r="L33" s="243">
        <f>'Neekonomicka previazanost'!L33/'Neekonomicka previazanost'!$BB33</f>
        <v>1.5024352794803866E-2</v>
      </c>
      <c r="M33" s="243">
        <f>'Neekonomicka previazanost'!M33/'Neekonomicka previazanost'!$BB33</f>
        <v>1.5202729363304641E-2</v>
      </c>
      <c r="N33" s="243">
        <f>'Neekonomicka previazanost'!N33/'Neekonomicka previazanost'!$BB33</f>
        <v>2.3131386750936355E-2</v>
      </c>
      <c r="O33" s="243">
        <f>'Neekonomicka previazanost'!O33/'Neekonomicka previazanost'!$BB33</f>
        <v>1.4121268693412011E-2</v>
      </c>
      <c r="P33" s="243">
        <f>'Neekonomicka previazanost'!P33/'Neekonomicka previazanost'!$BB33</f>
        <v>1.5509153832779591E-2</v>
      </c>
      <c r="Q33" s="243">
        <f>'Neekonomicka previazanost'!Q33/'Neekonomicka previazanost'!$BB33</f>
        <v>1.4697690224652156E-2</v>
      </c>
      <c r="R33" s="243">
        <f>'Neekonomicka previazanost'!R33/'Neekonomicka previazanost'!$BB33</f>
        <v>1.2032695975346282E-2</v>
      </c>
      <c r="S33" s="243">
        <f>'Neekonomicka previazanost'!S33/'Neekonomicka previazanost'!$BB33</f>
        <v>1.2823455465410824E-2</v>
      </c>
      <c r="T33" s="243">
        <f>'Neekonomicka previazanost'!T33/'Neekonomicka previazanost'!$BB33</f>
        <v>1.6331712858195055E-2</v>
      </c>
      <c r="U33" s="243">
        <f>'Neekonomicka previazanost'!U33/'Neekonomicka previazanost'!$BB33</f>
        <v>1.7258023141231201E-2</v>
      </c>
      <c r="V33" s="243">
        <f>'Neekonomicka previazanost'!V33/'Neekonomicka previazanost'!$BB33</f>
        <v>1.3260095222157011E-2</v>
      </c>
      <c r="W33" s="243">
        <f>'Neekonomicka previazanost'!W33/'Neekonomicka previazanost'!$BB33</f>
        <v>1.422645028225711E-2</v>
      </c>
      <c r="X33" s="243">
        <f>'Neekonomicka previazanost'!X33/'Neekonomicka previazanost'!$BB33</f>
        <v>1.222829791752727E-2</v>
      </c>
      <c r="Y33" s="243">
        <f>'Neekonomicka previazanost'!Y33/'Neekonomicka previazanost'!$BB33</f>
        <v>3.6822288901217845E-2</v>
      </c>
      <c r="Z33" s="243">
        <f>'Neekonomicka previazanost'!Z33/'Neekonomicka previazanost'!$BB33</f>
        <v>1.2067605292710695E-2</v>
      </c>
      <c r="AA33" s="243">
        <f>'Neekonomicka previazanost'!AA33/'Neekonomicka previazanost'!$BB33</f>
        <v>1.3759847656795774E-2</v>
      </c>
      <c r="AB33" s="243">
        <f>'Neekonomicka previazanost'!AB33/'Neekonomicka previazanost'!$BB33</f>
        <v>5.8538777393363925E-2</v>
      </c>
      <c r="AC33" s="243">
        <f>'Neekonomicka previazanost'!AC33/'Neekonomicka previazanost'!$BB33</f>
        <v>1.4864667437740934E-2</v>
      </c>
      <c r="AD33" s="243">
        <f>'Neekonomicka previazanost'!AD33/'Neekonomicka previazanost'!$BB33</f>
        <v>1.4937529197024809E-2</v>
      </c>
      <c r="AE33" s="243">
        <f>'Neekonomicka previazanost'!AE33/'Neekonomicka previazanost'!$BB33</f>
        <v>2.3042792736402775E-2</v>
      </c>
      <c r="AF33" s="243">
        <f>'Neekonomicka previazanost'!AF33/'Neekonomicka previazanost'!$BB33</f>
        <v>1.4608346461670857E-2</v>
      </c>
      <c r="AG33" s="243">
        <f>'Neekonomicka previazanost'!AG33/'Neekonomicka previazanost'!$BB33</f>
        <v>0</v>
      </c>
      <c r="AH33" s="243">
        <f>'Neekonomicka previazanost'!AH33/'Neekonomicka previazanost'!$BB33</f>
        <v>1.5209358014070062E-2</v>
      </c>
      <c r="AI33" s="243">
        <f>'Neekonomicka previazanost'!AI33/'Neekonomicka previazanost'!$BB33</f>
        <v>1.575008905047311E-2</v>
      </c>
      <c r="AJ33" s="243">
        <f>'Neekonomicka previazanost'!AJ33/'Neekonomicka previazanost'!$BB33</f>
        <v>1.4022661423830728E-2</v>
      </c>
      <c r="AK33" s="243">
        <f>'Neekonomicka previazanost'!AK33/'Neekonomicka previazanost'!$BB33</f>
        <v>1.4866343511667702E-2</v>
      </c>
      <c r="AL33" s="243">
        <f>'Neekonomicka previazanost'!AL33/'Neekonomicka previazanost'!$BB33</f>
        <v>2.7707761665312931E-2</v>
      </c>
      <c r="AM33" s="243">
        <f>'Neekonomicka previazanost'!AM33/'Neekonomicka previazanost'!$BB33</f>
        <v>1.4842885045799982E-2</v>
      </c>
      <c r="AN33" s="243">
        <f>'Neekonomicka previazanost'!AN33/'Neekonomicka previazanost'!$BB33</f>
        <v>1.791059414518479E-2</v>
      </c>
      <c r="AO33" s="243">
        <f>'Neekonomicka previazanost'!AO33/'Neekonomicka previazanost'!$BB33</f>
        <v>1.4621524056430298E-2</v>
      </c>
      <c r="AP33" s="243">
        <f>'Neekonomicka previazanost'!AP33/'Neekonomicka previazanost'!$BB33</f>
        <v>1.4676111879318589E-2</v>
      </c>
      <c r="AQ33" s="243">
        <f>'Neekonomicka previazanost'!AQ33/'Neekonomicka previazanost'!$BB33</f>
        <v>1.475703420533706E-2</v>
      </c>
      <c r="AR33" s="243">
        <f>'Neekonomicka previazanost'!AR33/'Neekonomicka previazanost'!$BB33</f>
        <v>1.611589650803805E-2</v>
      </c>
      <c r="AS33" s="243">
        <f>'Neekonomicka previazanost'!AS33/'Neekonomicka previazanost'!$BB33</f>
        <v>9.1470369524729284E-2</v>
      </c>
      <c r="AT33" s="243">
        <f>'Neekonomicka previazanost'!AT33/'Neekonomicka previazanost'!$BB33</f>
        <v>1.4390268653528103E-2</v>
      </c>
      <c r="AU33" s="243">
        <f>'Neekonomicka previazanost'!AU33/'Neekonomicka previazanost'!$BB33</f>
        <v>3.890178724180738E-2</v>
      </c>
      <c r="AV33" s="243">
        <f>'Neekonomicka previazanost'!AV33/'Neekonomicka previazanost'!$BB33</f>
        <v>2.2677370800404113E-2</v>
      </c>
      <c r="AW33" s="243">
        <f>'Neekonomicka previazanost'!AW33/'Neekonomicka previazanost'!$BB33</f>
        <v>1.5332014832158581E-2</v>
      </c>
      <c r="AX33" s="243">
        <f>'Neekonomicka previazanost'!AX33/'Neekonomicka previazanost'!$BB33</f>
        <v>1.8344055085694335E-2</v>
      </c>
      <c r="AY33" s="243">
        <f>'Neekonomicka previazanost'!AY33/'Neekonomicka previazanost'!$BB33</f>
        <v>1.3617096664286125E-2</v>
      </c>
      <c r="AZ33" s="243">
        <f>'Neekonomicka previazanost'!AZ33/'Neekonomicka previazanost'!$BB33</f>
        <v>1.4238897735598567E-2</v>
      </c>
      <c r="BB33" s="244">
        <f t="shared" si="0"/>
        <v>1</v>
      </c>
    </row>
    <row r="34" spans="1:54" ht="14.25" customHeight="1" x14ac:dyDescent="0.25">
      <c r="A34" s="239" t="s">
        <v>37</v>
      </c>
      <c r="B34" s="243">
        <f>'Neekonomicka previazanost'!B34/'Neekonomicka previazanost'!$BB34</f>
        <v>1.2643832394061761E-2</v>
      </c>
      <c r="C34" s="243">
        <f>'Neekonomicka previazanost'!C34/'Neekonomicka previazanost'!$BB34</f>
        <v>4.1750741917630299E-3</v>
      </c>
      <c r="D34" s="243">
        <f>'Neekonomicka previazanost'!D34/'Neekonomicka previazanost'!$BB34</f>
        <v>7.6933235886671794E-3</v>
      </c>
      <c r="E34" s="243">
        <f>'Neekonomicka previazanost'!E34/'Neekonomicka previazanost'!$BB34</f>
        <v>6.7221728249724291E-2</v>
      </c>
      <c r="F34" s="243">
        <f>'Neekonomicka previazanost'!F34/'Neekonomicka previazanost'!$BB34</f>
        <v>7.1459371326218248E-3</v>
      </c>
      <c r="G34" s="243">
        <f>'Neekonomicka previazanost'!G34/'Neekonomicka previazanost'!$BB34</f>
        <v>1.2058692607759953E-2</v>
      </c>
      <c r="H34" s="243">
        <f>'Neekonomicka previazanost'!H34/'Neekonomicka previazanost'!$BB34</f>
        <v>4.7130579910732044E-2</v>
      </c>
      <c r="I34" s="243">
        <f>'Neekonomicka previazanost'!I34/'Neekonomicka previazanost'!$BB34</f>
        <v>4.1358445751609922E-3</v>
      </c>
      <c r="J34" s="243">
        <f>'Neekonomicka previazanost'!J34/'Neekonomicka previazanost'!$BB34</f>
        <v>5.4434738150246631E-3</v>
      </c>
      <c r="K34" s="243">
        <f>'Neekonomicka previazanost'!K34/'Neekonomicka previazanost'!$BB34</f>
        <v>4.3589894621427989E-2</v>
      </c>
      <c r="L34" s="243">
        <f>'Neekonomicka previazanost'!L34/'Neekonomicka previazanost'!$BB34</f>
        <v>1.3136693176615994E-2</v>
      </c>
      <c r="M34" s="243">
        <f>'Neekonomicka previazanost'!M34/'Neekonomicka previazanost'!$BB34</f>
        <v>1.4872545169194571E-2</v>
      </c>
      <c r="N34" s="243">
        <f>'Neekonomicka previazanost'!N34/'Neekonomicka previazanost'!$BB34</f>
        <v>3.2396044445657836E-2</v>
      </c>
      <c r="O34" s="243">
        <f>'Neekonomicka previazanost'!O34/'Neekonomicka previazanost'!$BB34</f>
        <v>1.1532028012186876E-2</v>
      </c>
      <c r="P34" s="243">
        <f>'Neekonomicka previazanost'!P34/'Neekonomicka previazanost'!$BB34</f>
        <v>7.1981945708360223E-2</v>
      </c>
      <c r="Q34" s="243">
        <f>'Neekonomicka previazanost'!Q34/'Neekonomicka previazanost'!$BB34</f>
        <v>1.6775846309070693E-2</v>
      </c>
      <c r="R34" s="243">
        <f>'Neekonomicka previazanost'!R34/'Neekonomicka previazanost'!$BB34</f>
        <v>8.4456041882481174E-3</v>
      </c>
      <c r="S34" s="243">
        <f>'Neekonomicka previazanost'!S34/'Neekonomicka previazanost'!$BB34</f>
        <v>7.2570821704401678E-3</v>
      </c>
      <c r="T34" s="243">
        <f>'Neekonomicka previazanost'!T34/'Neekonomicka previazanost'!$BB34</f>
        <v>1.9307810676202512E-2</v>
      </c>
      <c r="U34" s="243">
        <f>'Neekonomicka previazanost'!U34/'Neekonomicka previazanost'!$BB34</f>
        <v>1.2119359739939547E-2</v>
      </c>
      <c r="V34" s="243">
        <f>'Neekonomicka previazanost'!V34/'Neekonomicka previazanost'!$BB34</f>
        <v>8.4434894726677888E-3</v>
      </c>
      <c r="W34" s="243">
        <f>'Neekonomicka previazanost'!W34/'Neekonomicka previazanost'!$BB34</f>
        <v>4.8637961340014689E-3</v>
      </c>
      <c r="X34" s="243">
        <f>'Neekonomicka previazanost'!X34/'Neekonomicka previazanost'!$BB34</f>
        <v>7.2473356100179733E-3</v>
      </c>
      <c r="Y34" s="243">
        <f>'Neekonomicka previazanost'!Y34/'Neekonomicka previazanost'!$BB34</f>
        <v>1.1262031623353702E-2</v>
      </c>
      <c r="Z34" s="243">
        <f>'Neekonomicka previazanost'!Z34/'Neekonomicka previazanost'!$BB34</f>
        <v>8.7780331795568843E-3</v>
      </c>
      <c r="AA34" s="243">
        <f>'Neekonomicka previazanost'!AA34/'Neekonomicka previazanost'!$BB34</f>
        <v>4.9978045233607105E-3</v>
      </c>
      <c r="AB34" s="243">
        <f>'Neekonomicka previazanost'!AB34/'Neekonomicka previazanost'!$BB34</f>
        <v>5.1594118747548198E-3</v>
      </c>
      <c r="AC34" s="243">
        <f>'Neekonomicka previazanost'!AC34/'Neekonomicka previazanost'!$BB34</f>
        <v>4.6520674989868928E-3</v>
      </c>
      <c r="AD34" s="243">
        <f>'Neekonomicka previazanost'!AD34/'Neekonomicka previazanost'!$BB34</f>
        <v>1.3834896046886119E-2</v>
      </c>
      <c r="AE34" s="243">
        <f>'Neekonomicka previazanost'!AE34/'Neekonomicka previazanost'!$BB34</f>
        <v>8.7747581983691827E-2</v>
      </c>
      <c r="AF34" s="243">
        <f>'Neekonomicka previazanost'!AF34/'Neekonomicka previazanost'!$BB34</f>
        <v>2.4633912819859115E-2</v>
      </c>
      <c r="AG34" s="243">
        <f>'Neekonomicka previazanost'!AG34/'Neekonomicka previazanost'!$BB34</f>
        <v>4.7599423528350525E-3</v>
      </c>
      <c r="AH34" s="243">
        <f>'Neekonomicka previazanost'!AH34/'Neekonomicka previazanost'!$BB34</f>
        <v>0</v>
      </c>
      <c r="AI34" s="243">
        <f>'Neekonomicka previazanost'!AI34/'Neekonomicka previazanost'!$BB34</f>
        <v>1.7915176077370962E-2</v>
      </c>
      <c r="AJ34" s="243">
        <f>'Neekonomicka previazanost'!AJ34/'Neekonomicka previazanost'!$BB34</f>
        <v>5.1211575607773034E-3</v>
      </c>
      <c r="AK34" s="243">
        <f>'Neekonomicka previazanost'!AK34/'Neekonomicka previazanost'!$BB34</f>
        <v>4.6960512237616256E-2</v>
      </c>
      <c r="AL34" s="243">
        <f>'Neekonomicka previazanost'!AL34/'Neekonomicka previazanost'!$BB34</f>
        <v>1.0474374789077492E-2</v>
      </c>
      <c r="AM34" s="243">
        <f>'Neekonomicka previazanost'!AM34/'Neekonomicka previazanost'!$BB34</f>
        <v>7.2225523800820396E-2</v>
      </c>
      <c r="AN34" s="243">
        <f>'Neekonomicka previazanost'!AN34/'Neekonomicka previazanost'!$BB34</f>
        <v>1.3284190672187246E-2</v>
      </c>
      <c r="AO34" s="243">
        <f>'Neekonomicka previazanost'!AO34/'Neekonomicka previazanost'!$BB34</f>
        <v>6.2839729806951844E-3</v>
      </c>
      <c r="AP34" s="243">
        <f>'Neekonomicka previazanost'!AP34/'Neekonomicka previazanost'!$BB34</f>
        <v>1.7274673422590536E-2</v>
      </c>
      <c r="AQ34" s="243">
        <f>'Neekonomicka previazanost'!AQ34/'Neekonomicka previazanost'!$BB34</f>
        <v>1.8153411745424758E-2</v>
      </c>
      <c r="AR34" s="243">
        <f>'Neekonomicka previazanost'!AR34/'Neekonomicka previazanost'!$BB34</f>
        <v>2.159259755668157E-2</v>
      </c>
      <c r="AS34" s="243">
        <f>'Neekonomicka previazanost'!AS34/'Neekonomicka previazanost'!$BB34</f>
        <v>1.0436137455387748E-2</v>
      </c>
      <c r="AT34" s="243">
        <f>'Neekonomicka previazanost'!AT34/'Neekonomicka previazanost'!$BB34</f>
        <v>1.382655278033071E-2</v>
      </c>
      <c r="AU34" s="243">
        <f>'Neekonomicka previazanost'!AU34/'Neekonomicka previazanost'!$BB34</f>
        <v>1.1511305573139547E-2</v>
      </c>
      <c r="AV34" s="243">
        <f>'Neekonomicka previazanost'!AV34/'Neekonomicka previazanost'!$BB34</f>
        <v>7.1713723231352028E-2</v>
      </c>
      <c r="AW34" s="243">
        <f>'Neekonomicka previazanost'!AW34/'Neekonomicka previazanost'!$BB34</f>
        <v>1.7285275282606278E-2</v>
      </c>
      <c r="AX34" s="243">
        <f>'Neekonomicka previazanost'!AX34/'Neekonomicka previazanost'!$BB34</f>
        <v>1.4305942620031315E-2</v>
      </c>
      <c r="AY34" s="243">
        <f>'Neekonomicka previazanost'!AY34/'Neekonomicka previazanost'!$BB34</f>
        <v>1.4301575013598652E-2</v>
      </c>
      <c r="AZ34" s="243">
        <f>'Neekonomicka previazanost'!AZ34/'Neekonomicka previazanost'!$BB34</f>
        <v>1.1890253397479563E-2</v>
      </c>
      <c r="BB34" s="244">
        <f t="shared" si="0"/>
        <v>0.99999999999999989</v>
      </c>
    </row>
    <row r="35" spans="1:54" ht="14.25" customHeight="1" x14ac:dyDescent="0.25">
      <c r="A35" s="239" t="s">
        <v>38</v>
      </c>
      <c r="B35" s="243">
        <f>'Neekonomicka previazanost'!B35/'Neekonomicka previazanost'!$BB35</f>
        <v>1.5048955689230224E-2</v>
      </c>
      <c r="C35" s="243">
        <f>'Neekonomicka previazanost'!C35/'Neekonomicka previazanost'!$BB35</f>
        <v>6.3724902558400572E-3</v>
      </c>
      <c r="D35" s="243">
        <f>'Neekonomicka previazanost'!D35/'Neekonomicka previazanost'!$BB35</f>
        <v>7.5199722246373163E-3</v>
      </c>
      <c r="E35" s="243">
        <f>'Neekonomicka previazanost'!E35/'Neekonomicka previazanost'!$BB35</f>
        <v>2.6718005438385348E-2</v>
      </c>
      <c r="F35" s="243">
        <f>'Neekonomicka previazanost'!F35/'Neekonomicka previazanost'!$BB35</f>
        <v>7.2530107273074433E-3</v>
      </c>
      <c r="G35" s="243">
        <f>'Neekonomicka previazanost'!G35/'Neekonomicka previazanost'!$BB35</f>
        <v>1.5086390960227706E-2</v>
      </c>
      <c r="H35" s="243">
        <f>'Neekonomicka previazanost'!H35/'Neekonomicka previazanost'!$BB35</f>
        <v>2.0265530210532127E-2</v>
      </c>
      <c r="I35" s="243">
        <f>'Neekonomicka previazanost'!I35/'Neekonomicka previazanost'!$BB35</f>
        <v>6.3443246286190641E-3</v>
      </c>
      <c r="J35" s="243">
        <f>'Neekonomicka previazanost'!J35/'Neekonomicka previazanost'!$BB35</f>
        <v>8.6789810239927684E-3</v>
      </c>
      <c r="K35" s="243">
        <f>'Neekonomicka previazanost'!K35/'Neekonomicka previazanost'!$BB35</f>
        <v>6.6340836781690657E-2</v>
      </c>
      <c r="L35" s="243">
        <f>'Neekonomicka previazanost'!L35/'Neekonomicka previazanost'!$BB35</f>
        <v>3.5005454199136671E-2</v>
      </c>
      <c r="M35" s="243">
        <f>'Neekonomicka previazanost'!M35/'Neekonomicka previazanost'!$BB35</f>
        <v>5.8849715494252247E-2</v>
      </c>
      <c r="N35" s="243">
        <f>'Neekonomicka previazanost'!N35/'Neekonomicka previazanost'!$BB35</f>
        <v>1.7814312253870389E-2</v>
      </c>
      <c r="O35" s="243">
        <f>'Neekonomicka previazanost'!O35/'Neekonomicka previazanost'!$BB35</f>
        <v>1.4256338847796033E-2</v>
      </c>
      <c r="P35" s="243">
        <f>'Neekonomicka previazanost'!P35/'Neekonomicka previazanost'!$BB35</f>
        <v>2.3405588590344722E-2</v>
      </c>
      <c r="Q35" s="243">
        <f>'Neekonomicka previazanost'!Q35/'Neekonomicka previazanost'!$BB35</f>
        <v>1.7144182780108142E-2</v>
      </c>
      <c r="R35" s="243">
        <f>'Neekonomicka previazanost'!R35/'Neekonomicka previazanost'!$BB35</f>
        <v>1.0793721144737861E-2</v>
      </c>
      <c r="S35" s="243">
        <f>'Neekonomicka previazanost'!S35/'Neekonomicka previazanost'!$BB35</f>
        <v>1.0726789008008879E-2</v>
      </c>
      <c r="T35" s="243">
        <f>'Neekonomicka previazanost'!T35/'Neekonomicka previazanost'!$BB35</f>
        <v>2.521161063505652E-2</v>
      </c>
      <c r="U35" s="243">
        <f>'Neekonomicka previazanost'!U35/'Neekonomicka previazanost'!$BB35</f>
        <v>3.7540110405307942E-2</v>
      </c>
      <c r="V35" s="243">
        <f>'Neekonomicka previazanost'!V35/'Neekonomicka previazanost'!$BB35</f>
        <v>1.1681883590554018E-2</v>
      </c>
      <c r="W35" s="243">
        <f>'Neekonomicka previazanost'!W35/'Neekonomicka previazanost'!$BB35</f>
        <v>7.8913787057424429E-3</v>
      </c>
      <c r="X35" s="243">
        <f>'Neekonomicka previazanost'!X35/'Neekonomicka previazanost'!$BB35</f>
        <v>8.913576196408415E-3</v>
      </c>
      <c r="Y35" s="243">
        <f>'Neekonomicka previazanost'!Y35/'Neekonomicka previazanost'!$BB35</f>
        <v>1.177417994634449E-2</v>
      </c>
      <c r="Z35" s="243">
        <f>'Neekonomicka previazanost'!Z35/'Neekonomicka previazanost'!$BB35</f>
        <v>1.0625471127865537E-2</v>
      </c>
      <c r="AA35" s="243">
        <f>'Neekonomicka previazanost'!AA35/'Neekonomicka previazanost'!$BB35</f>
        <v>8.0721299888573649E-3</v>
      </c>
      <c r="AB35" s="243">
        <f>'Neekonomicka previazanost'!AB35/'Neekonomicka previazanost'!$BB35</f>
        <v>8.1918813266282139E-3</v>
      </c>
      <c r="AC35" s="243">
        <f>'Neekonomicka previazanost'!AC35/'Neekonomicka previazanost'!$BB35</f>
        <v>2.1896884644544905E-2</v>
      </c>
      <c r="AD35" s="243">
        <f>'Neekonomicka previazanost'!AD35/'Neekonomicka previazanost'!$BB35</f>
        <v>2.2655691806651584E-2</v>
      </c>
      <c r="AE35" s="243">
        <f>'Neekonomicka previazanost'!AE35/'Neekonomicka previazanost'!$BB35</f>
        <v>2.6061926350584158E-2</v>
      </c>
      <c r="AF35" s="243">
        <f>'Neekonomicka previazanost'!AF35/'Neekonomicka previazanost'!$BB35</f>
        <v>2.6664468944043566E-2</v>
      </c>
      <c r="AG35" s="243">
        <f>'Neekonomicka previazanost'!AG35/'Neekonomicka previazanost'!$BB35</f>
        <v>7.6758228910870962E-3</v>
      </c>
      <c r="AH35" s="243">
        <f>'Neekonomicka previazanost'!AH35/'Neekonomicka previazanost'!$BB35</f>
        <v>2.7897944284686442E-2</v>
      </c>
      <c r="AI35" s="243">
        <f>'Neekonomicka previazanost'!AI35/'Neekonomicka previazanost'!$BB35</f>
        <v>0</v>
      </c>
      <c r="AJ35" s="243">
        <f>'Neekonomicka previazanost'!AJ35/'Neekonomicka previazanost'!$BB35</f>
        <v>6.7790236684165646E-3</v>
      </c>
      <c r="AK35" s="243">
        <f>'Neekonomicka previazanost'!AK35/'Neekonomicka previazanost'!$BB35</f>
        <v>3.1801919608132022E-2</v>
      </c>
      <c r="AL35" s="243">
        <f>'Neekonomicka previazanost'!AL35/'Neekonomicka previazanost'!$BB35</f>
        <v>1.4094835823237662E-2</v>
      </c>
      <c r="AM35" s="243">
        <f>'Neekonomicka previazanost'!AM35/'Neekonomicka previazanost'!$BB35</f>
        <v>2.3308036106759869E-2</v>
      </c>
      <c r="AN35" s="243">
        <f>'Neekonomicka previazanost'!AN35/'Neekonomicka previazanost'!$BB35</f>
        <v>1.6349838690030934E-2</v>
      </c>
      <c r="AO35" s="243">
        <f>'Neekonomicka previazanost'!AO35/'Neekonomicka previazanost'!$BB35</f>
        <v>2.0951141707611715E-2</v>
      </c>
      <c r="AP35" s="243">
        <f>'Neekonomicka previazanost'!AP35/'Neekonomicka previazanost'!$BB35</f>
        <v>1.8638627175606052E-2</v>
      </c>
      <c r="AQ35" s="243">
        <f>'Neekonomicka previazanost'!AQ35/'Neekonomicka previazanost'!$BB35</f>
        <v>1.7745064595643307E-2</v>
      </c>
      <c r="AR35" s="243">
        <f>'Neekonomicka previazanost'!AR35/'Neekonomicka previazanost'!$BB35</f>
        <v>3.0010974726211261E-2</v>
      </c>
      <c r="AS35" s="243">
        <f>'Neekonomicka previazanost'!AS35/'Neekonomicka previazanost'!$BB35</f>
        <v>1.487246115237335E-2</v>
      </c>
      <c r="AT35" s="243">
        <f>'Neekonomicka previazanost'!AT35/'Neekonomicka previazanost'!$BB35</f>
        <v>1.6065494801733433E-2</v>
      </c>
      <c r="AU35" s="243">
        <f>'Neekonomicka previazanost'!AU35/'Neekonomicka previazanost'!$BB35</f>
        <v>1.4774500702590067E-2</v>
      </c>
      <c r="AV35" s="243">
        <f>'Neekonomicka previazanost'!AV35/'Neekonomicka previazanost'!$BB35</f>
        <v>2.3112167108461971E-2</v>
      </c>
      <c r="AW35" s="243">
        <f>'Neekonomicka previazanost'!AW35/'Neekonomicka previazanost'!$BB35</f>
        <v>7.6026348571649083E-2</v>
      </c>
      <c r="AX35" s="243">
        <f>'Neekonomicka previazanost'!AX35/'Neekonomicka previazanost'!$BB35</f>
        <v>1.5771096416451486E-2</v>
      </c>
      <c r="AY35" s="243">
        <f>'Neekonomicka previazanost'!AY35/'Neekonomicka previazanost'!$BB35</f>
        <v>1.3096317099734259E-2</v>
      </c>
      <c r="AZ35" s="243">
        <f>'Neekonomicka previazanost'!AZ35/'Neekonomicka previazanost'!$BB35</f>
        <v>1.6222590942276224E-2</v>
      </c>
      <c r="BB35" s="244">
        <f t="shared" si="0"/>
        <v>0.99999999999999978</v>
      </c>
    </row>
    <row r="36" spans="1:54" ht="14.25" customHeight="1" x14ac:dyDescent="0.25">
      <c r="A36" s="239" t="s">
        <v>39</v>
      </c>
      <c r="B36" s="243">
        <f>'Neekonomicka previazanost'!B36/'Neekonomicka previazanost'!$BB36</f>
        <v>1.409974625413059E-2</v>
      </c>
      <c r="C36" s="243">
        <f>'Neekonomicka previazanost'!C36/'Neekonomicka previazanost'!$BB36</f>
        <v>1.9472435025381197E-2</v>
      </c>
      <c r="D36" s="243">
        <f>'Neekonomicka previazanost'!D36/'Neekonomicka previazanost'!$BB36</f>
        <v>5.8514701358564153E-2</v>
      </c>
      <c r="E36" s="243">
        <f>'Neekonomicka previazanost'!E36/'Neekonomicka previazanost'!$BB36</f>
        <v>2.0684453216583323E-2</v>
      </c>
      <c r="F36" s="243">
        <f>'Neekonomicka previazanost'!F36/'Neekonomicka previazanost'!$BB36</f>
        <v>1.7065177993368385E-2</v>
      </c>
      <c r="G36" s="243">
        <f>'Neekonomicka previazanost'!G36/'Neekonomicka previazanost'!$BB36</f>
        <v>1.4266724923704276E-2</v>
      </c>
      <c r="H36" s="243">
        <f>'Neekonomicka previazanost'!H36/'Neekonomicka previazanost'!$BB36</f>
        <v>1.400873439635235E-2</v>
      </c>
      <c r="I36" s="243">
        <f>'Neekonomicka previazanost'!I36/'Neekonomicka previazanost'!$BB36</f>
        <v>1.9736463267702255E-2</v>
      </c>
      <c r="J36" s="243">
        <f>'Neekonomicka previazanost'!J36/'Neekonomicka previazanost'!$BB36</f>
        <v>2.6777894539775939E-2</v>
      </c>
      <c r="K36" s="243">
        <f>'Neekonomicka previazanost'!K36/'Neekonomicka previazanost'!$BB36</f>
        <v>1.757357490036647E-2</v>
      </c>
      <c r="L36" s="243">
        <f>'Neekonomicka previazanost'!L36/'Neekonomicka previazanost'!$BB36</f>
        <v>1.4412084602787938E-2</v>
      </c>
      <c r="M36" s="243">
        <f>'Neekonomicka previazanost'!M36/'Neekonomicka previazanost'!$BB36</f>
        <v>1.8137712253329944E-2</v>
      </c>
      <c r="N36" s="243">
        <f>'Neekonomicka previazanost'!N36/'Neekonomicka previazanost'!$BB36</f>
        <v>1.3621937411024299E-2</v>
      </c>
      <c r="O36" s="243">
        <f>'Neekonomicka previazanost'!O36/'Neekonomicka previazanost'!$BB36</f>
        <v>1.4171726985442891E-2</v>
      </c>
      <c r="P36" s="243">
        <f>'Neekonomicka previazanost'!P36/'Neekonomicka previazanost'!$BB36</f>
        <v>2.4247807783234897E-2</v>
      </c>
      <c r="Q36" s="243">
        <f>'Neekonomicka previazanost'!Q36/'Neekonomicka previazanost'!$BB36</f>
        <v>1.3944058646547868E-2</v>
      </c>
      <c r="R36" s="243">
        <f>'Neekonomicka previazanost'!R36/'Neekonomicka previazanost'!$BB36</f>
        <v>4.3105604036720105E-2</v>
      </c>
      <c r="S36" s="243">
        <f>'Neekonomicka previazanost'!S36/'Neekonomicka previazanost'!$BB36</f>
        <v>1.5514674338622424E-2</v>
      </c>
      <c r="T36" s="243">
        <f>'Neekonomicka previazanost'!T36/'Neekonomicka previazanost'!$BB36</f>
        <v>2.7661892748040845E-2</v>
      </c>
      <c r="U36" s="243">
        <f>'Neekonomicka previazanost'!U36/'Neekonomicka previazanost'!$BB36</f>
        <v>1.7982352575865914E-2</v>
      </c>
      <c r="V36" s="243">
        <f>'Neekonomicka previazanost'!V36/'Neekonomicka previazanost'!$BB36</f>
        <v>1.4780167354752913E-2</v>
      </c>
      <c r="W36" s="243">
        <f>'Neekonomicka previazanost'!W36/'Neekonomicka previazanost'!$BB36</f>
        <v>1.9507457877185462E-2</v>
      </c>
      <c r="X36" s="243">
        <f>'Neekonomicka previazanost'!X36/'Neekonomicka previazanost'!$BB36</f>
        <v>3.5089639648620774E-2</v>
      </c>
      <c r="Y36" s="243">
        <f>'Neekonomicka previazanost'!Y36/'Neekonomicka previazanost'!$BB36</f>
        <v>3.3009933661528323E-2</v>
      </c>
      <c r="Z36" s="243">
        <f>'Neekonomicka previazanost'!Z36/'Neekonomicka previazanost'!$BB36</f>
        <v>3.2193059128949132E-2</v>
      </c>
      <c r="AA36" s="243">
        <f>'Neekonomicka previazanost'!AA36/'Neekonomicka previazanost'!$BB36</f>
        <v>1.9056684654983759E-2</v>
      </c>
      <c r="AB36" s="243">
        <f>'Neekonomicka previazanost'!AB36/'Neekonomicka previazanost'!$BB36</f>
        <v>1.6559066406295772E-2</v>
      </c>
      <c r="AC36" s="243">
        <f>'Neekonomicka previazanost'!AC36/'Neekonomicka previazanost'!$BB36</f>
        <v>1.4313901279444119E-2</v>
      </c>
      <c r="AD36" s="243">
        <f>'Neekonomicka previazanost'!AD36/'Neekonomicka previazanost'!$BB36</f>
        <v>1.4365079257682522E-2</v>
      </c>
      <c r="AE36" s="243">
        <f>'Neekonomicka previazanost'!AE36/'Neekonomicka previazanost'!$BB36</f>
        <v>2.0696820888179396E-2</v>
      </c>
      <c r="AF36" s="243">
        <f>'Neekonomicka previazanost'!AF36/'Neekonomicka previazanost'!$BB36</f>
        <v>1.4085420814664138E-2</v>
      </c>
      <c r="AG36" s="243">
        <f>'Neekonomicka previazanost'!AG36/'Neekonomicka previazanost'!$BB36</f>
        <v>1.7894373772498282E-2</v>
      </c>
      <c r="AH36" s="243">
        <f>'Neekonomicka previazanost'!AH36/'Neekonomicka previazanost'!$BB36</f>
        <v>2.0881581330078738E-2</v>
      </c>
      <c r="AI36" s="243">
        <f>'Neekonomicka previazanost'!AI36/'Neekonomicka previazanost'!$BB36</f>
        <v>1.7750527952292847E-2</v>
      </c>
      <c r="AJ36" s="243">
        <f>'Neekonomicka previazanost'!AJ36/'Neekonomicka previazanost'!$BB36</f>
        <v>0</v>
      </c>
      <c r="AK36" s="243">
        <f>'Neekonomicka previazanost'!AK36/'Neekonomicka previazanost'!$BB36</f>
        <v>1.4138179362401004E-2</v>
      </c>
      <c r="AL36" s="243">
        <f>'Neekonomicka previazanost'!AL36/'Neekonomicka previazanost'!$BB36</f>
        <v>1.3439905893080929E-2</v>
      </c>
      <c r="AM36" s="243">
        <f>'Neekonomicka previazanost'!AM36/'Neekonomicka previazanost'!$BB36</f>
        <v>2.0923754582480181E-2</v>
      </c>
      <c r="AN36" s="243">
        <f>'Neekonomicka previazanost'!AN36/'Neekonomicka previazanost'!$BB36</f>
        <v>1.4245280433149654E-2</v>
      </c>
      <c r="AO36" s="243">
        <f>'Neekonomicka previazanost'!AO36/'Neekonomicka previazanost'!$BB36</f>
        <v>1.6558875025470682E-2</v>
      </c>
      <c r="AP36" s="243">
        <f>'Neekonomicka previazanost'!AP36/'Neekonomicka previazanost'!$BB36</f>
        <v>1.4105409030159529E-2</v>
      </c>
      <c r="AQ36" s="243">
        <f>'Neekonomicka previazanost'!AQ36/'Neekonomicka previazanost'!$BB36</f>
        <v>1.3946329541774842E-2</v>
      </c>
      <c r="AR36" s="243">
        <f>'Neekonomicka previazanost'!AR36/'Neekonomicka previazanost'!$BB36</f>
        <v>3.4768117847383359E-2</v>
      </c>
      <c r="AS36" s="243">
        <f>'Neekonomicka previazanost'!AS36/'Neekonomicka previazanost'!$BB36</f>
        <v>3.3679459483108437E-2</v>
      </c>
      <c r="AT36" s="243">
        <f>'Neekonomicka previazanost'!AT36/'Neekonomicka previazanost'!$BB36</f>
        <v>1.4118581532186002E-2</v>
      </c>
      <c r="AU36" s="243">
        <f>'Neekonomicka previazanost'!AU36/'Neekonomicka previazanost'!$BB36</f>
        <v>1.3376351075629227E-2</v>
      </c>
      <c r="AV36" s="243">
        <f>'Neekonomicka previazanost'!AV36/'Neekonomicka previazanost'!$BB36</f>
        <v>2.0659106981765155E-2</v>
      </c>
      <c r="AW36" s="243">
        <f>'Neekonomicka previazanost'!AW36/'Neekonomicka previazanost'!$BB36</f>
        <v>1.7914410467521735E-2</v>
      </c>
      <c r="AX36" s="243">
        <f>'Neekonomicka previazanost'!AX36/'Neekonomicka previazanost'!$BB36</f>
        <v>1.3855351994135838E-2</v>
      </c>
      <c r="AY36" s="243">
        <f>'Neekonomicka previazanost'!AY36/'Neekonomicka previazanost'!$BB36</f>
        <v>1.4643030743846206E-2</v>
      </c>
      <c r="AZ36" s="243">
        <f>'Neekonomicka previazanost'!AZ36/'Neekonomicka previazanost'!$BB36</f>
        <v>1.4444384721205017E-2</v>
      </c>
      <c r="BB36" s="244">
        <f t="shared" si="0"/>
        <v>1</v>
      </c>
    </row>
    <row r="37" spans="1:54" ht="14.25" customHeight="1" x14ac:dyDescent="0.25">
      <c r="A37" s="239" t="s">
        <v>40</v>
      </c>
      <c r="B37" s="243">
        <f>'Neekonomicka previazanost'!B37/'Neekonomicka previazanost'!$BB37</f>
        <v>1.591520157807683E-2</v>
      </c>
      <c r="C37" s="243">
        <f>'Neekonomicka previazanost'!C37/'Neekonomicka previazanost'!$BB37</f>
        <v>4.8672186948996461E-3</v>
      </c>
      <c r="D37" s="243">
        <f>'Neekonomicka previazanost'!D37/'Neekonomicka previazanost'!$BB37</f>
        <v>4.682290062744409E-3</v>
      </c>
      <c r="E37" s="243">
        <f>'Neekonomicka previazanost'!E37/'Neekonomicka previazanost'!$BB37</f>
        <v>1.7155535188002356E-2</v>
      </c>
      <c r="F37" s="243">
        <f>'Neekonomicka previazanost'!F37/'Neekonomicka previazanost'!$BB37</f>
        <v>5.5109929607782045E-3</v>
      </c>
      <c r="G37" s="243">
        <f>'Neekonomicka previazanost'!G37/'Neekonomicka previazanost'!$BB37</f>
        <v>2.4634431269781928E-2</v>
      </c>
      <c r="H37" s="243">
        <f>'Neekonomicka previazanost'!H37/'Neekonomicka previazanost'!$BB37</f>
        <v>8.1281560674330858E-2</v>
      </c>
      <c r="I37" s="243">
        <f>'Neekonomicka previazanost'!I37/'Neekonomicka previazanost'!$BB37</f>
        <v>4.8181773205703601E-3</v>
      </c>
      <c r="J37" s="243">
        <f>'Neekonomicka previazanost'!J37/'Neekonomicka previazanost'!$BB37</f>
        <v>6.764670688920762E-3</v>
      </c>
      <c r="K37" s="243">
        <f>'Neekonomicka previazanost'!K37/'Neekonomicka previazanost'!$BB37</f>
        <v>1.9589590876566768E-2</v>
      </c>
      <c r="L37" s="243">
        <f>'Neekonomicka previazanost'!L37/'Neekonomicka previazanost'!$BB37</f>
        <v>1.9139244691793116E-2</v>
      </c>
      <c r="M37" s="243">
        <f>'Neekonomicka previazanost'!M37/'Neekonomicka previazanost'!$BB37</f>
        <v>1.6040446597006309E-2</v>
      </c>
      <c r="N37" s="243">
        <f>'Neekonomicka previazanost'!N37/'Neekonomicka previazanost'!$BB37</f>
        <v>1.4829772710979723E-2</v>
      </c>
      <c r="O37" s="243">
        <f>'Neekonomicka previazanost'!O37/'Neekonomicka previazanost'!$BB37</f>
        <v>1.4510090507177158E-2</v>
      </c>
      <c r="P37" s="243">
        <f>'Neekonomicka previazanost'!P37/'Neekonomicka previazanost'!$BB37</f>
        <v>2.6873381901341933E-2</v>
      </c>
      <c r="Q37" s="243">
        <f>'Neekonomicka previazanost'!Q37/'Neekonomicka previazanost'!$BB37</f>
        <v>2.9021409945020765E-2</v>
      </c>
      <c r="R37" s="243">
        <f>'Neekonomicka previazanost'!R37/'Neekonomicka previazanost'!$BB37</f>
        <v>7.020215559298118E-3</v>
      </c>
      <c r="S37" s="243">
        <f>'Neekonomicka previazanost'!S37/'Neekonomicka previazanost'!$BB37</f>
        <v>9.2863112164743127E-3</v>
      </c>
      <c r="T37" s="243">
        <f>'Neekonomicka previazanost'!T37/'Neekonomicka previazanost'!$BB37</f>
        <v>1.9260745946305852E-2</v>
      </c>
      <c r="U37" s="243">
        <f>'Neekonomicka previazanost'!U37/'Neekonomicka previazanost'!$BB37</f>
        <v>1.6242306460614087E-2</v>
      </c>
      <c r="V37" s="243">
        <f>'Neekonomicka previazanost'!V37/'Neekonomicka previazanost'!$BB37</f>
        <v>1.0705230486766051E-2</v>
      </c>
      <c r="W37" s="243">
        <f>'Neekonomicka previazanost'!W37/'Neekonomicka previazanost'!$BB37</f>
        <v>5.9525725610181136E-3</v>
      </c>
      <c r="X37" s="243">
        <f>'Neekonomicka previazanost'!X37/'Neekonomicka previazanost'!$BB37</f>
        <v>5.7537363493102688E-3</v>
      </c>
      <c r="Y37" s="243">
        <f>'Neekonomicka previazanost'!Y37/'Neekonomicka previazanost'!$BB37</f>
        <v>6.5861540140925677E-3</v>
      </c>
      <c r="Z37" s="243">
        <f>'Neekonomicka previazanost'!Z37/'Neekonomicka previazanost'!$BB37</f>
        <v>7.0947374887450317E-3</v>
      </c>
      <c r="AA37" s="243">
        <f>'Neekonomicka previazanost'!AA37/'Neekonomicka previazanost'!$BB37</f>
        <v>6.1430667058570724E-3</v>
      </c>
      <c r="AB37" s="243">
        <f>'Neekonomicka previazanost'!AB37/'Neekonomicka previazanost'!$BB37</f>
        <v>5.9451659438791854E-3</v>
      </c>
      <c r="AC37" s="243">
        <f>'Neekonomicka previazanost'!AC37/'Neekonomicka previazanost'!$BB37</f>
        <v>6.9348966517976535E-2</v>
      </c>
      <c r="AD37" s="243">
        <f>'Neekonomicka previazanost'!AD37/'Neekonomicka previazanost'!$BB37</f>
        <v>3.77059838966671E-2</v>
      </c>
      <c r="AE37" s="243">
        <f>'Neekonomicka previazanost'!AE37/'Neekonomicka previazanost'!$BB37</f>
        <v>1.796547325096021E-2</v>
      </c>
      <c r="AF37" s="243">
        <f>'Neekonomicka previazanost'!AF37/'Neekonomicka previazanost'!$BB37</f>
        <v>2.395393606299329E-2</v>
      </c>
      <c r="AG37" s="243">
        <f>'Neekonomicka previazanost'!AG37/'Neekonomicka previazanost'!$BB37</f>
        <v>5.543373825719301E-3</v>
      </c>
      <c r="AH37" s="243">
        <f>'Neekonomicka previazanost'!AH37/'Neekonomicka previazanost'!$BB37</f>
        <v>5.5951536656600305E-2</v>
      </c>
      <c r="AI37" s="243">
        <f>'Neekonomicka previazanost'!AI37/'Neekonomicka previazanost'!$BB37</f>
        <v>2.4332201639175259E-2</v>
      </c>
      <c r="AJ37" s="243">
        <f>'Neekonomicka previazanost'!AJ37/'Neekonomicka previazanost'!$BB37</f>
        <v>4.1312115408093861E-3</v>
      </c>
      <c r="AK37" s="243">
        <f>'Neekonomicka previazanost'!AK37/'Neekonomicka previazanost'!$BB37</f>
        <v>0</v>
      </c>
      <c r="AL37" s="243">
        <f>'Neekonomicka previazanost'!AL37/'Neekonomicka previazanost'!$BB37</f>
        <v>1.0983971430106562E-2</v>
      </c>
      <c r="AM37" s="243">
        <f>'Neekonomicka previazanost'!AM37/'Neekonomicka previazanost'!$BB37</f>
        <v>2.2686922549379398E-2</v>
      </c>
      <c r="AN37" s="243">
        <f>'Neekonomicka previazanost'!AN37/'Neekonomicka previazanost'!$BB37</f>
        <v>1.9632284375475755E-2</v>
      </c>
      <c r="AO37" s="243">
        <f>'Neekonomicka previazanost'!AO37/'Neekonomicka previazanost'!$BB37</f>
        <v>1.9560358276291174E-2</v>
      </c>
      <c r="AP37" s="243">
        <f>'Neekonomicka previazanost'!AP37/'Neekonomicka previazanost'!$BB37</f>
        <v>7.9503631160715002E-2</v>
      </c>
      <c r="AQ37" s="243">
        <f>'Neekonomicka previazanost'!AQ37/'Neekonomicka previazanost'!$BB37</f>
        <v>3.1056362424530921E-2</v>
      </c>
      <c r="AR37" s="243">
        <f>'Neekonomicka previazanost'!AR37/'Neekonomicka previazanost'!$BB37</f>
        <v>1.4094186537263671E-2</v>
      </c>
      <c r="AS37" s="243">
        <f>'Neekonomicka previazanost'!AS37/'Neekonomicka previazanost'!$BB37</f>
        <v>9.0870733713537509E-3</v>
      </c>
      <c r="AT37" s="243">
        <f>'Neekonomicka previazanost'!AT37/'Neekonomicka previazanost'!$BB37</f>
        <v>2.7723693975175233E-2</v>
      </c>
      <c r="AU37" s="243">
        <f>'Neekonomicka previazanost'!AU37/'Neekonomicka previazanost'!$BB37</f>
        <v>1.1862738093424599E-2</v>
      </c>
      <c r="AV37" s="243">
        <f>'Neekonomicka previazanost'!AV37/'Neekonomicka previazanost'!$BB37</f>
        <v>1.7686979719247757E-2</v>
      </c>
      <c r="AW37" s="243">
        <f>'Neekonomicka previazanost'!AW37/'Neekonomicka previazanost'!$BB37</f>
        <v>1.8240449302787492E-2</v>
      </c>
      <c r="AX37" s="243">
        <f>'Neekonomicka previazanost'!AX37/'Neekonomicka previazanost'!$BB37</f>
        <v>1.5764467158428375E-2</v>
      </c>
      <c r="AY37" s="243">
        <f>'Neekonomicka previazanost'!AY37/'Neekonomicka previazanost'!$BB37</f>
        <v>1.2637666723596586E-2</v>
      </c>
      <c r="AZ37" s="243">
        <f>'Neekonomicka previazanost'!AZ37/'Neekonomicka previazanost'!$BB37</f>
        <v>4.4922273110970475E-2</v>
      </c>
      <c r="BB37" s="244">
        <f t="shared" si="0"/>
        <v>1</v>
      </c>
    </row>
    <row r="38" spans="1:54" ht="14.25" customHeight="1" x14ac:dyDescent="0.25">
      <c r="A38" s="239" t="s">
        <v>41</v>
      </c>
      <c r="B38" s="243">
        <f>'Neekonomicka previazanost'!B38/'Neekonomicka previazanost'!$BB38</f>
        <v>1.7689184407387603E-2</v>
      </c>
      <c r="C38" s="243">
        <f>'Neekonomicka previazanost'!C38/'Neekonomicka previazanost'!$BB38</f>
        <v>1.4939592495909369E-2</v>
      </c>
      <c r="D38" s="243">
        <f>'Neekonomicka previazanost'!D38/'Neekonomicka previazanost'!$BB38</f>
        <v>6.8272301926736445E-3</v>
      </c>
      <c r="E38" s="243">
        <f>'Neekonomicka previazanost'!E38/'Neekonomicka previazanost'!$BB38</f>
        <v>3.2704397410454347E-2</v>
      </c>
      <c r="F38" s="243">
        <f>'Neekonomicka previazanost'!F38/'Neekonomicka previazanost'!$BB38</f>
        <v>3.0082705687518151E-2</v>
      </c>
      <c r="G38" s="243">
        <f>'Neekonomicka previazanost'!G38/'Neekonomicka previazanost'!$BB38</f>
        <v>1.6306238199119482E-2</v>
      </c>
      <c r="H38" s="243">
        <f>'Neekonomicka previazanost'!H38/'Neekonomicka previazanost'!$BB38</f>
        <v>1.8538576647134156E-2</v>
      </c>
      <c r="I38" s="243">
        <f>'Neekonomicka previazanost'!I38/'Neekonomicka previazanost'!$BB38</f>
        <v>1.4768144386129793E-2</v>
      </c>
      <c r="J38" s="243">
        <f>'Neekonomicka previazanost'!J38/'Neekonomicka previazanost'!$BB38</f>
        <v>9.0667028279310183E-3</v>
      </c>
      <c r="K38" s="243">
        <f>'Neekonomicka previazanost'!K38/'Neekonomicka previazanost'!$BB38</f>
        <v>1.8169095330510834E-2</v>
      </c>
      <c r="L38" s="243">
        <f>'Neekonomicka previazanost'!L38/'Neekonomicka previazanost'!$BB38</f>
        <v>1.5403291816255597E-2</v>
      </c>
      <c r="M38" s="243">
        <f>'Neekonomicka previazanost'!M38/'Neekonomicka previazanost'!$BB38</f>
        <v>1.4899030649807722E-2</v>
      </c>
      <c r="N38" s="243">
        <f>'Neekonomicka previazanost'!N38/'Neekonomicka previazanost'!$BB38</f>
        <v>5.141713972439374E-2</v>
      </c>
      <c r="O38" s="243">
        <f>'Neekonomicka previazanost'!O38/'Neekonomicka previazanost'!$BB38</f>
        <v>1.7094577903144868E-2</v>
      </c>
      <c r="P38" s="243">
        <f>'Neekonomicka previazanost'!P38/'Neekonomicka previazanost'!$BB38</f>
        <v>2.0707575965549698E-2</v>
      </c>
      <c r="Q38" s="243">
        <f>'Neekonomicka previazanost'!Q38/'Neekonomicka previazanost'!$BB38</f>
        <v>1.9299630631056743E-2</v>
      </c>
      <c r="R38" s="243">
        <f>'Neekonomicka previazanost'!R38/'Neekonomicka previazanost'!$BB38</f>
        <v>9.5007576885886031E-3</v>
      </c>
      <c r="S38" s="243">
        <f>'Neekonomicka previazanost'!S38/'Neekonomicka previazanost'!$BB38</f>
        <v>1.1677229080945565E-2</v>
      </c>
      <c r="T38" s="243">
        <f>'Neekonomicka previazanost'!T38/'Neekonomicka previazanost'!$BB38</f>
        <v>2.1980344265658581E-2</v>
      </c>
      <c r="U38" s="243">
        <f>'Neekonomicka previazanost'!U38/'Neekonomicka previazanost'!$BB38</f>
        <v>1.6037845229722843E-2</v>
      </c>
      <c r="V38" s="243">
        <f>'Neekonomicka previazanost'!V38/'Neekonomicka previazanost'!$BB38</f>
        <v>1.3749329699956403E-2</v>
      </c>
      <c r="W38" s="243">
        <f>'Neekonomicka previazanost'!W38/'Neekonomicka previazanost'!$BB38</f>
        <v>8.2976313942704442E-3</v>
      </c>
      <c r="X38" s="243">
        <f>'Neekonomicka previazanost'!X38/'Neekonomicka previazanost'!$BB38</f>
        <v>9.4557721503693848E-3</v>
      </c>
      <c r="Y38" s="243">
        <f>'Neekonomicka previazanost'!Y38/'Neekonomicka previazanost'!$BB38</f>
        <v>1.5647628087817875E-2</v>
      </c>
      <c r="Z38" s="243">
        <f>'Neekonomicka previazanost'!Z38/'Neekonomicka previazanost'!$BB38</f>
        <v>1.0837849528375097E-2</v>
      </c>
      <c r="AA38" s="243">
        <f>'Neekonomicka previazanost'!AA38/'Neekonomicka previazanost'!$BB38</f>
        <v>8.4655989769798073E-3</v>
      </c>
      <c r="AB38" s="243">
        <f>'Neekonomicka previazanost'!AB38/'Neekonomicka previazanost'!$BB38</f>
        <v>1.8427632278056338E-2</v>
      </c>
      <c r="AC38" s="243">
        <f>'Neekonomicka previazanost'!AC38/'Neekonomicka previazanost'!$BB38</f>
        <v>1.5981074786289372E-2</v>
      </c>
      <c r="AD38" s="243">
        <f>'Neekonomicka previazanost'!AD38/'Neekonomicka previazanost'!$BB38</f>
        <v>1.5668713180927416E-2</v>
      </c>
      <c r="AE38" s="243">
        <f>'Neekonomicka previazanost'!AE38/'Neekonomicka previazanost'!$BB38</f>
        <v>4.3151549666378804E-2</v>
      </c>
      <c r="AF38" s="243">
        <f>'Neekonomicka previazanost'!AF38/'Neekonomicka previazanost'!$BB38</f>
        <v>1.7750754096918772E-2</v>
      </c>
      <c r="AG38" s="243">
        <f>'Neekonomicka previazanost'!AG38/'Neekonomicka previazanost'!$BB38</f>
        <v>1.626197272518019E-2</v>
      </c>
      <c r="AH38" s="243">
        <f>'Neekonomicka previazanost'!AH38/'Neekonomicka previazanost'!$BB38</f>
        <v>1.9643057341622257E-2</v>
      </c>
      <c r="AI38" s="243">
        <f>'Neekonomicka previazanost'!AI38/'Neekonomicka previazanost'!$BB38</f>
        <v>1.6974221879325745E-2</v>
      </c>
      <c r="AJ38" s="243">
        <f>'Neekonomicka previazanost'!AJ38/'Neekonomicka previazanost'!$BB38</f>
        <v>6.1813303804864363E-3</v>
      </c>
      <c r="AK38" s="243">
        <f>'Neekonomicka previazanost'!AK38/'Neekonomicka previazanost'!$BB38</f>
        <v>1.7288653746754333E-2</v>
      </c>
      <c r="AL38" s="243">
        <f>'Neekonomicka previazanost'!AL38/'Neekonomicka previazanost'!$BB38</f>
        <v>0</v>
      </c>
      <c r="AM38" s="243">
        <f>'Neekonomicka previazanost'!AM38/'Neekonomicka previazanost'!$BB38</f>
        <v>1.9221656225156321E-2</v>
      </c>
      <c r="AN38" s="243">
        <f>'Neekonomicka previazanost'!AN38/'Neekonomicka previazanost'!$BB38</f>
        <v>2.0543058944383071E-2</v>
      </c>
      <c r="AO38" s="243">
        <f>'Neekonomicka previazanost'!AO38/'Neekonomicka previazanost'!$BB38</f>
        <v>1.014759367001675E-2</v>
      </c>
      <c r="AP38" s="243">
        <f>'Neekonomicka previazanost'!AP38/'Neekonomicka previazanost'!$BB38</f>
        <v>1.7563442944514729E-2</v>
      </c>
      <c r="AQ38" s="243">
        <f>'Neekonomicka previazanost'!AQ38/'Neekonomicka previazanost'!$BB38</f>
        <v>1.9261023381189155E-2</v>
      </c>
      <c r="AR38" s="243">
        <f>'Neekonomicka previazanost'!AR38/'Neekonomicka previazanost'!$BB38</f>
        <v>2.0383812515223323E-2</v>
      </c>
      <c r="AS38" s="243">
        <f>'Neekonomicka previazanost'!AS38/'Neekonomicka previazanost'!$BB38</f>
        <v>1.0142884305905814E-2</v>
      </c>
      <c r="AT38" s="243">
        <f>'Neekonomicka previazanost'!AT38/'Neekonomicka previazanost'!$BB38</f>
        <v>1.7470584764628989E-2</v>
      </c>
      <c r="AU38" s="243">
        <f>'Neekonomicka previazanost'!AU38/'Neekonomicka previazanost'!$BB38</f>
        <v>0.11938504960143581</v>
      </c>
      <c r="AV38" s="243">
        <f>'Neekonomicka previazanost'!AV38/'Neekonomicka previazanost'!$BB38</f>
        <v>4.3864372047667514E-2</v>
      </c>
      <c r="AW38" s="243">
        <f>'Neekonomicka previazanost'!AW38/'Neekonomicka previazanost'!$BB38</f>
        <v>1.5937122292761754E-2</v>
      </c>
      <c r="AX38" s="243">
        <f>'Neekonomicka previazanost'!AX38/'Neekonomicka previazanost'!$BB38</f>
        <v>2.5769058864982496E-2</v>
      </c>
      <c r="AY38" s="243">
        <f>'Neekonomicka previazanost'!AY38/'Neekonomicka previazanost'!$BB38</f>
        <v>1.4245067617803741E-2</v>
      </c>
      <c r="AZ38" s="243">
        <f>'Neekonomicka previazanost'!AZ38/'Neekonomicka previazanost'!$BB38</f>
        <v>1.5173212364729629E-2</v>
      </c>
      <c r="BB38" s="244">
        <f t="shared" si="0"/>
        <v>1.0000000000000002</v>
      </c>
    </row>
    <row r="39" spans="1:54" ht="14.25" customHeight="1" x14ac:dyDescent="0.25">
      <c r="A39" s="239" t="s">
        <v>42</v>
      </c>
      <c r="B39" s="243">
        <f>'Neekonomicka previazanost'!B39/'Neekonomicka previazanost'!$BB39</f>
        <v>1.6672875354074832E-2</v>
      </c>
      <c r="C39" s="243">
        <f>'Neekonomicka previazanost'!C39/'Neekonomicka previazanost'!$BB39</f>
        <v>4.3503413726892247E-3</v>
      </c>
      <c r="D39" s="243">
        <f>'Neekonomicka previazanost'!D39/'Neekonomicka previazanost'!$BB39</f>
        <v>6.0667334004167652E-3</v>
      </c>
      <c r="E39" s="243">
        <f>'Neekonomicka previazanost'!E39/'Neekonomicka previazanost'!$BB39</f>
        <v>3.3968476586893628E-2</v>
      </c>
      <c r="F39" s="243">
        <f>'Neekonomicka previazanost'!F39/'Neekonomicka previazanost'!$BB39</f>
        <v>4.9474531627294021E-3</v>
      </c>
      <c r="G39" s="243">
        <f>'Neekonomicka previazanost'!G39/'Neekonomicka previazanost'!$BB39</f>
        <v>1.5186623580954293E-2</v>
      </c>
      <c r="H39" s="243">
        <f>'Neekonomicka previazanost'!H39/'Neekonomicka previazanost'!$BB39</f>
        <v>5.927066466734985E-2</v>
      </c>
      <c r="I39" s="243">
        <f>'Neekonomicka previazanost'!I39/'Neekonomicka previazanost'!$BB39</f>
        <v>5.7071528413665477E-3</v>
      </c>
      <c r="J39" s="243">
        <f>'Neekonomicka previazanost'!J39/'Neekonomicka previazanost'!$BB39</f>
        <v>5.7071528413665477E-3</v>
      </c>
      <c r="K39" s="243">
        <f>'Neekonomicka previazanost'!K39/'Neekonomicka previazanost'!$BB39</f>
        <v>1.8762323119231535E-2</v>
      </c>
      <c r="L39" s="243">
        <f>'Neekonomicka previazanost'!L39/'Neekonomicka previazanost'!$BB39</f>
        <v>1.2827387831675091E-2</v>
      </c>
      <c r="M39" s="243">
        <f>'Neekonomicka previazanost'!M39/'Neekonomicka previazanost'!$BB39</f>
        <v>1.4405838398364644E-2</v>
      </c>
      <c r="N39" s="243">
        <f>'Neekonomicka previazanost'!N39/'Neekonomicka previazanost'!$BB39</f>
        <v>1.5663009421539257E-2</v>
      </c>
      <c r="O39" s="243">
        <f>'Neekonomicka previazanost'!O39/'Neekonomicka previazanost'!$BB39</f>
        <v>1.4492195501845748E-2</v>
      </c>
      <c r="P39" s="243">
        <f>'Neekonomicka previazanost'!P39/'Neekonomicka previazanost'!$BB39</f>
        <v>2.497856612744042E-2</v>
      </c>
      <c r="Q39" s="243">
        <f>'Neekonomicka previazanost'!Q39/'Neekonomicka previazanost'!$BB39</f>
        <v>2.9166917740431172E-2</v>
      </c>
      <c r="R39" s="243">
        <f>'Neekonomicka previazanost'!R39/'Neekonomicka previazanost'!$BB39</f>
        <v>9.0191096307434462E-3</v>
      </c>
      <c r="S39" s="243">
        <f>'Neekonomicka previazanost'!S39/'Neekonomicka previazanost'!$BB39</f>
        <v>7.9462789573426108E-3</v>
      </c>
      <c r="T39" s="243">
        <f>'Neekonomicka previazanost'!T39/'Neekonomicka previazanost'!$BB39</f>
        <v>1.7377893756989317E-2</v>
      </c>
      <c r="U39" s="243">
        <f>'Neekonomicka previazanost'!U39/'Neekonomicka previazanost'!$BB39</f>
        <v>1.1431470966258824E-2</v>
      </c>
      <c r="V39" s="243">
        <f>'Neekonomicka previazanost'!V39/'Neekonomicka previazanost'!$BB39</f>
        <v>9.6122100011613067E-3</v>
      </c>
      <c r="W39" s="243">
        <f>'Neekonomicka previazanost'!W39/'Neekonomicka previazanost'!$BB39</f>
        <v>5.0388052608311444E-3</v>
      </c>
      <c r="X39" s="243">
        <f>'Neekonomicka previazanost'!X39/'Neekonomicka previazanost'!$BB39</f>
        <v>7.7440786255595683E-3</v>
      </c>
      <c r="Y39" s="243">
        <f>'Neekonomicka previazanost'!Y39/'Neekonomicka previazanost'!$BB39</f>
        <v>8.4923826046736858E-3</v>
      </c>
      <c r="Z39" s="243">
        <f>'Neekonomicka previazanost'!Z39/'Neekonomicka previazanost'!$BB39</f>
        <v>9.5384836431776834E-3</v>
      </c>
      <c r="AA39" s="243">
        <f>'Neekonomicka previazanost'!AA39/'Neekonomicka previazanost'!$BB39</f>
        <v>5.1947607169274468E-3</v>
      </c>
      <c r="AB39" s="243">
        <f>'Neekonomicka previazanost'!AB39/'Neekonomicka previazanost'!$BB39</f>
        <v>5.251188026576409E-3</v>
      </c>
      <c r="AC39" s="243">
        <f>'Neekonomicka previazanost'!AC39/'Neekonomicka previazanost'!$BB39</f>
        <v>1.4755293283285828E-2</v>
      </c>
      <c r="AD39" s="243">
        <f>'Neekonomicka previazanost'!AD39/'Neekonomicka previazanost'!$BB39</f>
        <v>1.3672688758421673E-2</v>
      </c>
      <c r="AE39" s="243">
        <f>'Neekonomicka previazanost'!AE39/'Neekonomicka previazanost'!$BB39</f>
        <v>3.7291717668282751E-2</v>
      </c>
      <c r="AF39" s="243">
        <f>'Neekonomicka previazanost'!AF39/'Neekonomicka previazanost'!$BB39</f>
        <v>4.9781224487057386E-2</v>
      </c>
      <c r="AG39" s="243">
        <f>'Neekonomicka previazanost'!AG39/'Neekonomicka previazanost'!$BB39</f>
        <v>4.8410160639195485E-3</v>
      </c>
      <c r="AH39" s="243">
        <f>'Neekonomicka previazanost'!AH39/'Neekonomicka previazanost'!$BB39</f>
        <v>7.5269336856044672E-2</v>
      </c>
      <c r="AI39" s="243">
        <f>'Neekonomicka previazanost'!AI39/'Neekonomicka previazanost'!$BB39</f>
        <v>1.5598468138159302E-2</v>
      </c>
      <c r="AJ39" s="243">
        <f>'Neekonomicka previazanost'!AJ39/'Neekonomicka previazanost'!$BB39</f>
        <v>5.3477581826829948E-3</v>
      </c>
      <c r="AK39" s="243">
        <f>'Neekonomicka previazanost'!AK39/'Neekonomicka previazanost'!$BB39</f>
        <v>1.9843751738062725E-2</v>
      </c>
      <c r="AL39" s="243">
        <f>'Neekonomicka previazanost'!AL39/'Neekonomicka previazanost'!$BB39</f>
        <v>1.0681622377583409E-2</v>
      </c>
      <c r="AM39" s="243">
        <f>'Neekonomicka previazanost'!AM39/'Neekonomicka previazanost'!$BB39</f>
        <v>0</v>
      </c>
      <c r="AN39" s="243">
        <f>'Neekonomicka previazanost'!AN39/'Neekonomicka previazanost'!$BB39</f>
        <v>2.5375949096701506E-2</v>
      </c>
      <c r="AO39" s="243">
        <f>'Neekonomicka previazanost'!AO39/'Neekonomicka previazanost'!$BB39</f>
        <v>6.4719099889056315E-3</v>
      </c>
      <c r="AP39" s="243">
        <f>'Neekonomicka previazanost'!AP39/'Neekonomicka previazanost'!$BB39</f>
        <v>4.8022295656029002E-2</v>
      </c>
      <c r="AQ39" s="243">
        <f>'Neekonomicka previazanost'!AQ39/'Neekonomicka previazanost'!$BB39</f>
        <v>7.7326687035645048E-2</v>
      </c>
      <c r="AR39" s="243">
        <f>'Neekonomicka previazanost'!AR39/'Neekonomicka previazanost'!$BB39</f>
        <v>1.8579473970114634E-2</v>
      </c>
      <c r="AS39" s="243">
        <f>'Neekonomicka previazanost'!AS39/'Neekonomicka previazanost'!$BB39</f>
        <v>7.9176199523886444E-3</v>
      </c>
      <c r="AT39" s="243">
        <f>'Neekonomicka previazanost'!AT39/'Neekonomicka previazanost'!$BB39</f>
        <v>2.8727227282146328E-2</v>
      </c>
      <c r="AU39" s="243">
        <f>'Neekonomicka previazanost'!AU39/'Neekonomicka previazanost'!$BB39</f>
        <v>1.1851921175259508E-2</v>
      </c>
      <c r="AV39" s="243">
        <f>'Neekonomicka previazanost'!AV39/'Neekonomicka previazanost'!$BB39</f>
        <v>6.5743107064233891E-2</v>
      </c>
      <c r="AW39" s="243">
        <f>'Neekonomicka previazanost'!AW39/'Neekonomicka previazanost'!$BB39</f>
        <v>1.5953474865032832E-2</v>
      </c>
      <c r="AX39" s="243">
        <f>'Neekonomicka previazanost'!AX39/'Neekonomicka previazanost'!$BB39</f>
        <v>3.7916091168168839E-2</v>
      </c>
      <c r="AY39" s="243">
        <f>'Neekonomicka previazanost'!AY39/'Neekonomicka previazanost'!$BB39</f>
        <v>1.6511892376366712E-2</v>
      </c>
      <c r="AZ39" s="243">
        <f>'Neekonomicka previazanost'!AZ39/'Neekonomicka previazanost'!$BB39</f>
        <v>1.3699098676896839E-2</v>
      </c>
      <c r="BB39" s="244">
        <f t="shared" si="0"/>
        <v>1.0000000000000002</v>
      </c>
    </row>
    <row r="40" spans="1:54" ht="14.25" customHeight="1" x14ac:dyDescent="0.25">
      <c r="A40" s="238" t="s">
        <v>43</v>
      </c>
      <c r="B40" s="243">
        <f>'Neekonomicka previazanost'!B40/'Neekonomicka previazanost'!$BB40</f>
        <v>2.5617238970662464E-2</v>
      </c>
      <c r="C40" s="243">
        <f>'Neekonomicka previazanost'!C40/'Neekonomicka previazanost'!$BB40</f>
        <v>7.2425201242716898E-3</v>
      </c>
      <c r="D40" s="243">
        <f>'Neekonomicka previazanost'!D40/'Neekonomicka previazanost'!$BB40</f>
        <v>5.6733704609521268E-3</v>
      </c>
      <c r="E40" s="243">
        <f>'Neekonomicka previazanost'!E40/'Neekonomicka previazanost'!$BB40</f>
        <v>2.0567468448819182E-2</v>
      </c>
      <c r="F40" s="243">
        <f>'Neekonomicka previazanost'!F40/'Neekonomicka previazanost'!$BB40</f>
        <v>8.1487728627338621E-3</v>
      </c>
      <c r="G40" s="243">
        <f>'Neekonomicka previazanost'!G40/'Neekonomicka previazanost'!$BB40</f>
        <v>6.9335987231156804E-2</v>
      </c>
      <c r="H40" s="243">
        <f>'Neekonomicka previazanost'!H40/'Neekonomicka previazanost'!$BB40</f>
        <v>2.2837102694163169E-2</v>
      </c>
      <c r="I40" s="243">
        <f>'Neekonomicka previazanost'!I40/'Neekonomicka previazanost'!$BB40</f>
        <v>7.1435121728334779E-3</v>
      </c>
      <c r="J40" s="243">
        <f>'Neekonomicka previazanost'!J40/'Neekonomicka previazanost'!$BB40</f>
        <v>8.1650319658298203E-3</v>
      </c>
      <c r="K40" s="243">
        <f>'Neekonomicka previazanost'!K40/'Neekonomicka previazanost'!$BB40</f>
        <v>1.6589877022295474E-2</v>
      </c>
      <c r="L40" s="243">
        <f>'Neekonomicka previazanost'!L40/'Neekonomicka previazanost'!$BB40</f>
        <v>1.7518395461631187E-2</v>
      </c>
      <c r="M40" s="243">
        <f>'Neekonomicka previazanost'!M40/'Neekonomicka previazanost'!$BB40</f>
        <v>1.5584378887832526E-2</v>
      </c>
      <c r="N40" s="243">
        <f>'Neekonomicka previazanost'!N40/'Neekonomicka previazanost'!$BB40</f>
        <v>1.9639437131772759E-2</v>
      </c>
      <c r="O40" s="243">
        <f>'Neekonomicka previazanost'!O40/'Neekonomicka previazanost'!$BB40</f>
        <v>2.3146458502560779E-2</v>
      </c>
      <c r="P40" s="243">
        <f>'Neekonomicka previazanost'!P40/'Neekonomicka previazanost'!$BB40</f>
        <v>1.6509559516818172E-2</v>
      </c>
      <c r="Q40" s="243">
        <f>'Neekonomicka previazanost'!Q40/'Neekonomicka previazanost'!$BB40</f>
        <v>2.3738743497533011E-2</v>
      </c>
      <c r="R40" s="243">
        <f>'Neekonomicka previazanost'!R40/'Neekonomicka previazanost'!$BB40</f>
        <v>8.7644013847560705E-3</v>
      </c>
      <c r="S40" s="243">
        <f>'Neekonomicka previazanost'!S40/'Neekonomicka previazanost'!$BB40</f>
        <v>1.2260827117419746E-2</v>
      </c>
      <c r="T40" s="243">
        <f>'Neekonomicka previazanost'!T40/'Neekonomicka previazanost'!$BB40</f>
        <v>1.3133861087391275E-2</v>
      </c>
      <c r="U40" s="243">
        <f>'Neekonomicka previazanost'!U40/'Neekonomicka previazanost'!$BB40</f>
        <v>1.1308822603690885E-2</v>
      </c>
      <c r="V40" s="243">
        <f>'Neekonomicka previazanost'!V40/'Neekonomicka previazanost'!$BB40</f>
        <v>1.5223039320783378E-2</v>
      </c>
      <c r="W40" s="243">
        <f>'Neekonomicka previazanost'!W40/'Neekonomicka previazanost'!$BB40</f>
        <v>7.0416945710540446E-3</v>
      </c>
      <c r="X40" s="243">
        <f>'Neekonomicka previazanost'!X40/'Neekonomicka previazanost'!$BB40</f>
        <v>7.1232112655325256E-3</v>
      </c>
      <c r="Y40" s="243">
        <f>'Neekonomicka previazanost'!Y40/'Neekonomicka previazanost'!$BB40</f>
        <v>9.3050448558389433E-3</v>
      </c>
      <c r="Z40" s="243">
        <f>'Neekonomicka previazanost'!Z40/'Neekonomicka previazanost'!$BB40</f>
        <v>9.0548512076903814E-3</v>
      </c>
      <c r="AA40" s="243">
        <f>'Neekonomicka previazanost'!AA40/'Neekonomicka previazanost'!$BB40</f>
        <v>7.3061286793694455E-3</v>
      </c>
      <c r="AB40" s="243">
        <f>'Neekonomicka previazanost'!AB40/'Neekonomicka previazanost'!$BB40</f>
        <v>8.5467499000433638E-3</v>
      </c>
      <c r="AC40" s="243">
        <f>'Neekonomicka previazanost'!AC40/'Neekonomicka previazanost'!$BB40</f>
        <v>2.0486449767695394E-2</v>
      </c>
      <c r="AD40" s="243">
        <f>'Neekonomicka previazanost'!AD40/'Neekonomicka previazanost'!$BB40</f>
        <v>1.884048938400051E-2</v>
      </c>
      <c r="AE40" s="243">
        <f>'Neekonomicka previazanost'!AE40/'Neekonomicka previazanost'!$BB40</f>
        <v>2.1460517326258095E-2</v>
      </c>
      <c r="AF40" s="243">
        <f>'Neekonomicka previazanost'!AF40/'Neekonomicka previazanost'!$BB40</f>
        <v>7.8392081763689433E-2</v>
      </c>
      <c r="AG40" s="243">
        <f>'Neekonomicka previazanost'!AG40/'Neekonomicka previazanost'!$BB40</f>
        <v>7.9608343294132085E-3</v>
      </c>
      <c r="AH40" s="243">
        <f>'Neekonomicka previazanost'!AH40/'Neekonomicka previazanost'!$BB40</f>
        <v>1.8866567057770022E-2</v>
      </c>
      <c r="AI40" s="243">
        <f>'Neekonomicka previazanost'!AI40/'Neekonomicka previazanost'!$BB40</f>
        <v>1.4911458822100815E-2</v>
      </c>
      <c r="AJ40" s="243">
        <f>'Neekonomicka previazanost'!AJ40/'Neekonomicka previazanost'!$BB40</f>
        <v>4.9617347094178862E-3</v>
      </c>
      <c r="AK40" s="243">
        <f>'Neekonomicka previazanost'!AK40/'Neekonomicka previazanost'!$BB40</f>
        <v>2.3401808772679316E-2</v>
      </c>
      <c r="AL40" s="243">
        <f>'Neekonomicka previazanost'!AL40/'Neekonomicka previazanost'!$BB40</f>
        <v>1.5557575612990008E-2</v>
      </c>
      <c r="AM40" s="243">
        <f>'Neekonomicka previazanost'!AM40/'Neekonomicka previazanost'!$BB40</f>
        <v>3.4582205550639372E-2</v>
      </c>
      <c r="AN40" s="243">
        <f>'Neekonomicka previazanost'!AN40/'Neekonomicka previazanost'!$BB40</f>
        <v>0</v>
      </c>
      <c r="AO40" s="243">
        <f>'Neekonomicka previazanost'!AO40/'Neekonomicka previazanost'!$BB40</f>
        <v>9.1295974377896428E-3</v>
      </c>
      <c r="AP40" s="243">
        <f>'Neekonomicka previazanost'!AP40/'Neekonomicka previazanost'!$BB40</f>
        <v>2.9402235043968272E-2</v>
      </c>
      <c r="AQ40" s="243">
        <f>'Neekonomicka previazanost'!AQ40/'Neekonomicka previazanost'!$BB40</f>
        <v>2.3688859965678877E-2</v>
      </c>
      <c r="AR40" s="243">
        <f>'Neekonomicka previazanost'!AR40/'Neekonomicka previazanost'!$BB40</f>
        <v>1.3888540383104806E-2</v>
      </c>
      <c r="AS40" s="243">
        <f>'Neekonomicka previazanost'!AS40/'Neekonomicka previazanost'!$BB40</f>
        <v>6.9086723074511004E-3</v>
      </c>
      <c r="AT40" s="243">
        <f>'Neekonomicka previazanost'!AT40/'Neekonomicka previazanost'!$BB40</f>
        <v>6.7591651502996217E-2</v>
      </c>
      <c r="AU40" s="243">
        <f>'Neekonomicka previazanost'!AU40/'Neekonomicka previazanost'!$BB40</f>
        <v>2.351315518988455E-2</v>
      </c>
      <c r="AV40" s="243">
        <f>'Neekonomicka previazanost'!AV40/'Neekonomicka previazanost'!$BB40</f>
        <v>2.2910182461116424E-2</v>
      </c>
      <c r="AW40" s="243">
        <f>'Neekonomicka previazanost'!AW40/'Neekonomicka previazanost'!$BB40</f>
        <v>1.6269292539729353E-2</v>
      </c>
      <c r="AX40" s="243">
        <f>'Neekonomicka previazanost'!AX40/'Neekonomicka previazanost'!$BB40</f>
        <v>3.4828419107115087E-2</v>
      </c>
      <c r="AY40" s="243">
        <f>'Neekonomicka previazanost'!AY40/'Neekonomicka previazanost'!$BB40</f>
        <v>1.9425373486216386E-2</v>
      </c>
      <c r="AZ40" s="243">
        <f>'Neekonomicka previazanost'!AZ40/'Neekonomicka previazanost'!$BB40</f>
        <v>5.6495810532858542E-2</v>
      </c>
      <c r="BB40" s="244">
        <f t="shared" si="0"/>
        <v>0.99999999999999967</v>
      </c>
    </row>
    <row r="41" spans="1:54" ht="14.25" customHeight="1" x14ac:dyDescent="0.25">
      <c r="A41" s="238" t="s">
        <v>44</v>
      </c>
      <c r="B41" s="243">
        <f>'Neekonomicka previazanost'!B41/'Neekonomicka previazanost'!$BB41</f>
        <v>1.4914591052794248E-2</v>
      </c>
      <c r="C41" s="243">
        <f>'Neekonomicka previazanost'!C41/'Neekonomicka previazanost'!$BB41</f>
        <v>8.6547698774422695E-3</v>
      </c>
      <c r="D41" s="243">
        <f>'Neekonomicka previazanost'!D41/'Neekonomicka previazanost'!$BB41</f>
        <v>1.1404474614412284E-2</v>
      </c>
      <c r="E41" s="243">
        <f>'Neekonomicka previazanost'!E41/'Neekonomicka previazanost'!$BB41</f>
        <v>1.504448615649253E-2</v>
      </c>
      <c r="F41" s="243">
        <f>'Neekonomicka previazanost'!F41/'Neekonomicka previazanost'!$BB41</f>
        <v>9.4789925697521E-3</v>
      </c>
      <c r="G41" s="243">
        <f>'Neekonomicka previazanost'!G41/'Neekonomicka previazanost'!$BB41</f>
        <v>2.3196932969440993E-2</v>
      </c>
      <c r="H41" s="243">
        <f>'Neekonomicka previazanost'!H41/'Neekonomicka previazanost'!$BB41</f>
        <v>2.3457905631245307E-2</v>
      </c>
      <c r="I41" s="243">
        <f>'Neekonomicka previazanost'!I41/'Neekonomicka previazanost'!$BB41</f>
        <v>8.7058359617436711E-3</v>
      </c>
      <c r="J41" s="243">
        <f>'Neekonomicka previazanost'!J41/'Neekonomicka previazanost'!$BB41</f>
        <v>4.2655488702160911E-2</v>
      </c>
      <c r="K41" s="243">
        <f>'Neekonomicka previazanost'!K41/'Neekonomicka previazanost'!$BB41</f>
        <v>1.6066536963956116E-2</v>
      </c>
      <c r="L41" s="243">
        <f>'Neekonomicka previazanost'!L41/'Neekonomicka previazanost'!$BB41</f>
        <v>4.4046590004857236E-2</v>
      </c>
      <c r="M41" s="243">
        <f>'Neekonomicka previazanost'!M41/'Neekonomicka previazanost'!$BB41</f>
        <v>3.6379503760249288E-2</v>
      </c>
      <c r="N41" s="243">
        <f>'Neekonomicka previazanost'!N41/'Neekonomicka previazanost'!$BB41</f>
        <v>1.4447219192330793E-2</v>
      </c>
      <c r="O41" s="243">
        <f>'Neekonomicka previazanost'!O41/'Neekonomicka previazanost'!$BB41</f>
        <v>1.4785700136284802E-2</v>
      </c>
      <c r="P41" s="243">
        <f>'Neekonomicka previazanost'!P41/'Neekonomicka previazanost'!$BB41</f>
        <v>1.5284426835171117E-2</v>
      </c>
      <c r="Q41" s="243">
        <f>'Neekonomicka previazanost'!Q41/'Neekonomicka previazanost'!$BB41</f>
        <v>2.2578145760067329E-2</v>
      </c>
      <c r="R41" s="243">
        <f>'Neekonomicka previazanost'!R41/'Neekonomicka previazanost'!$BB41</f>
        <v>1.6138275205625361E-2</v>
      </c>
      <c r="S41" s="243">
        <f>'Neekonomicka previazanost'!S41/'Neekonomicka previazanost'!$BB41</f>
        <v>1.6319132426957809E-2</v>
      </c>
      <c r="T41" s="243">
        <f>'Neekonomicka previazanost'!T41/'Neekonomicka previazanost'!$BB41</f>
        <v>1.4748375257491154E-2</v>
      </c>
      <c r="U41" s="243">
        <f>'Neekonomicka previazanost'!U41/'Neekonomicka previazanost'!$BB41</f>
        <v>1.5770464153801136E-2</v>
      </c>
      <c r="V41" s="243">
        <f>'Neekonomicka previazanost'!V41/'Neekonomicka previazanost'!$BB41</f>
        <v>1.4726054068330888E-2</v>
      </c>
      <c r="W41" s="243">
        <f>'Neekonomicka previazanost'!W41/'Neekonomicka previazanost'!$BB41</f>
        <v>1.8915895762644776E-2</v>
      </c>
      <c r="X41" s="243">
        <f>'Neekonomicka previazanost'!X41/'Neekonomicka previazanost'!$BB41</f>
        <v>1.0160778336209784E-2</v>
      </c>
      <c r="Y41" s="243">
        <f>'Neekonomicka previazanost'!Y41/'Neekonomicka previazanost'!$BB41</f>
        <v>1.3979395354417624E-2</v>
      </c>
      <c r="Z41" s="243">
        <f>'Neekonomicka previazanost'!Z41/'Neekonomicka previazanost'!$BB41</f>
        <v>1.2122100261207762E-2</v>
      </c>
      <c r="AA41" s="243">
        <f>'Neekonomicka previazanost'!AA41/'Neekonomicka previazanost'!$BB41</f>
        <v>1.997887684052432E-2</v>
      </c>
      <c r="AB41" s="243">
        <f>'Neekonomicka previazanost'!AB41/'Neekonomicka previazanost'!$BB41</f>
        <v>1.0976832005298092E-2</v>
      </c>
      <c r="AC41" s="243">
        <f>'Neekonomicka previazanost'!AC41/'Neekonomicka previazanost'!$BB41</f>
        <v>4.6781768833434441E-2</v>
      </c>
      <c r="AD41" s="243">
        <f>'Neekonomicka previazanost'!AD41/'Neekonomicka previazanost'!$BB41</f>
        <v>4.7646058584254747E-2</v>
      </c>
      <c r="AE41" s="243">
        <f>'Neekonomicka previazanost'!AE41/'Neekonomicka previazanost'!$BB41</f>
        <v>1.5057076823970741E-2</v>
      </c>
      <c r="AF41" s="243">
        <f>'Neekonomicka previazanost'!AF41/'Neekonomicka previazanost'!$BB41</f>
        <v>1.5586200603186794E-2</v>
      </c>
      <c r="AG41" s="243">
        <f>'Neekonomicka previazanost'!AG41/'Neekonomicka previazanost'!$BB41</f>
        <v>1.127043562434428E-2</v>
      </c>
      <c r="AH41" s="243">
        <f>'Neekonomicka previazanost'!AH41/'Neekonomicka previazanost'!$BB41</f>
        <v>1.5477170198463173E-2</v>
      </c>
      <c r="AI41" s="243">
        <f>'Neekonomicka previazanost'!AI41/'Neekonomicka previazanost'!$BB41</f>
        <v>3.3137048396502305E-2</v>
      </c>
      <c r="AJ41" s="243">
        <f>'Neekonomicka previazanost'!AJ41/'Neekonomicka previazanost'!$BB41</f>
        <v>1.000213775547292E-2</v>
      </c>
      <c r="AK41" s="243">
        <f>'Neekonomicka previazanost'!AK41/'Neekonomicka previazanost'!$BB41</f>
        <v>4.0434759248314377E-2</v>
      </c>
      <c r="AL41" s="243">
        <f>'Neekonomicka previazanost'!AL41/'Neekonomicka previazanost'!$BB41</f>
        <v>1.3327213141338608E-2</v>
      </c>
      <c r="AM41" s="243">
        <f>'Neekonomicka previazanost'!AM41/'Neekonomicka previazanost'!$BB41</f>
        <v>1.5295452451188324E-2</v>
      </c>
      <c r="AN41" s="243">
        <f>'Neekonomicka previazanost'!AN41/'Neekonomicka previazanost'!$BB41</f>
        <v>1.5832558248796175E-2</v>
      </c>
      <c r="AO41" s="243">
        <f>'Neekonomicka previazanost'!AO41/'Neekonomicka previazanost'!$BB41</f>
        <v>0</v>
      </c>
      <c r="AP41" s="243">
        <f>'Neekonomicka previazanost'!AP41/'Neekonomicka previazanost'!$BB41</f>
        <v>2.368563586644418E-2</v>
      </c>
      <c r="AQ41" s="243">
        <f>'Neekonomicka previazanost'!AQ41/'Neekonomicka previazanost'!$BB41</f>
        <v>2.2742837819893825E-2</v>
      </c>
      <c r="AR41" s="243">
        <f>'Neekonomicka previazanost'!AR41/'Neekonomicka previazanost'!$BB41</f>
        <v>1.5208613770902324E-2</v>
      </c>
      <c r="AS41" s="243">
        <f>'Neekonomicka previazanost'!AS41/'Neekonomicka previazanost'!$BB41</f>
        <v>1.2088254166645798E-2</v>
      </c>
      <c r="AT41" s="243">
        <f>'Neekonomicka previazanost'!AT41/'Neekonomicka previazanost'!$BB41</f>
        <v>2.2957806037632186E-2</v>
      </c>
      <c r="AU41" s="243">
        <f>'Neekonomicka previazanost'!AU41/'Neekonomicka previazanost'!$BB41</f>
        <v>1.3600456424144857E-2</v>
      </c>
      <c r="AV41" s="243">
        <f>'Neekonomicka previazanost'!AV41/'Neekonomicka previazanost'!$BB41</f>
        <v>1.4832273403658107E-2</v>
      </c>
      <c r="AW41" s="243">
        <f>'Neekonomicka previazanost'!AW41/'Neekonomicka previazanost'!$BB41</f>
        <v>1.7280911950995483E-2</v>
      </c>
      <c r="AX41" s="243">
        <f>'Neekonomicka previazanost'!AX41/'Neekonomicka previazanost'!$BB41</f>
        <v>1.4535222705618935E-2</v>
      </c>
      <c r="AY41" s="243">
        <f>'Neekonomicka previazanost'!AY41/'Neekonomicka previazanost'!$BB41</f>
        <v>1.5724553477930947E-2</v>
      </c>
      <c r="AZ41" s="243">
        <f>'Neekonomicka previazanost'!AZ41/'Neekonomicka previazanost'!$BB41</f>
        <v>6.2557774605956962E-2</v>
      </c>
      <c r="BB41" s="244">
        <f t="shared" si="0"/>
        <v>1.0000000000000002</v>
      </c>
    </row>
    <row r="42" spans="1:54" ht="14.25" customHeight="1" x14ac:dyDescent="0.25">
      <c r="A42" s="239" t="s">
        <v>45</v>
      </c>
      <c r="B42" s="243">
        <f>'Neekonomicka previazanost'!B42/'Neekonomicka previazanost'!$BB42</f>
        <v>1.8447995586861336E-2</v>
      </c>
      <c r="C42" s="243">
        <f>'Neekonomicka previazanost'!C42/'Neekonomicka previazanost'!$BB42</f>
        <v>4.7395533997348568E-3</v>
      </c>
      <c r="D42" s="243">
        <f>'Neekonomicka previazanost'!D42/'Neekonomicka previazanost'!$BB42</f>
        <v>4.5375832615026767E-3</v>
      </c>
      <c r="E42" s="243">
        <f>'Neekonomicka previazanost'!E42/'Neekonomicka previazanost'!$BB42</f>
        <v>1.5982285293644625E-2</v>
      </c>
      <c r="F42" s="243">
        <f>'Neekonomicka previazanost'!F42/'Neekonomicka previazanost'!$BB42</f>
        <v>5.3630006455102708E-3</v>
      </c>
      <c r="G42" s="243">
        <f>'Neekonomicka previazanost'!G42/'Neekonomicka previazanost'!$BB42</f>
        <v>2.833362606449508E-2</v>
      </c>
      <c r="H42" s="243">
        <f>'Neekonomicka previazanost'!H42/'Neekonomicka previazanost'!$BB42</f>
        <v>0.10245321426977268</v>
      </c>
      <c r="I42" s="243">
        <f>'Neekonomicka previazanost'!I42/'Neekonomicka previazanost'!$BB42</f>
        <v>4.6836250202901579E-3</v>
      </c>
      <c r="J42" s="243">
        <f>'Neekonomicka previazanost'!J42/'Neekonomicka previazanost'!$BB42</f>
        <v>6.5011006283754872E-3</v>
      </c>
      <c r="K42" s="243">
        <f>'Neekonomicka previazanost'!K42/'Neekonomicka previazanost'!$BB42</f>
        <v>1.6170626439919067E-2</v>
      </c>
      <c r="L42" s="243">
        <f>'Neekonomicka previazanost'!L42/'Neekonomicka previazanost'!$BB42</f>
        <v>1.5685320485259807E-2</v>
      </c>
      <c r="M42" s="243">
        <f>'Neekonomicka previazanost'!M42/'Neekonomicka previazanost'!$BB42</f>
        <v>1.3680062795670467E-2</v>
      </c>
      <c r="N42" s="243">
        <f>'Neekonomicka previazanost'!N42/'Neekonomicka previazanost'!$BB42</f>
        <v>1.4579182365912545E-2</v>
      </c>
      <c r="O42" s="243">
        <f>'Neekonomicka previazanost'!O42/'Neekonomicka previazanost'!$BB42</f>
        <v>1.6233674716736535E-2</v>
      </c>
      <c r="P42" s="243">
        <f>'Neekonomicka previazanost'!P42/'Neekonomicka previazanost'!$BB42</f>
        <v>1.6167805027801165E-2</v>
      </c>
      <c r="Q42" s="243">
        <f>'Neekonomicka previazanost'!Q42/'Neekonomicka previazanost'!$BB42</f>
        <v>3.4975192438544585E-2</v>
      </c>
      <c r="R42" s="243">
        <f>'Neekonomicka previazanost'!R42/'Neekonomicka previazanost'!$BB42</f>
        <v>6.8512836395516015E-3</v>
      </c>
      <c r="S42" s="243">
        <f>'Neekonomicka previazanost'!S42/'Neekonomicka previazanost'!$BB42</f>
        <v>9.2175674199960148E-3</v>
      </c>
      <c r="T42" s="243">
        <f>'Neekonomicka previazanost'!T42/'Neekonomicka previazanost'!$BB42</f>
        <v>1.1903541489622199E-2</v>
      </c>
      <c r="U42" s="243">
        <f>'Neekonomicka previazanost'!U42/'Neekonomicka previazanost'!$BB42</f>
        <v>9.9137326240158353E-3</v>
      </c>
      <c r="V42" s="243">
        <f>'Neekonomicka previazanost'!V42/'Neekonomicka previazanost'!$BB42</f>
        <v>1.1034033073269738E-2</v>
      </c>
      <c r="W42" s="243">
        <f>'Neekonomicka previazanost'!W42/'Neekonomicka previazanost'!$BB42</f>
        <v>5.688710948613734E-3</v>
      </c>
      <c r="X42" s="243">
        <f>'Neekonomicka previazanost'!X42/'Neekonomicka previazanost'!$BB42</f>
        <v>5.6827579406310254E-3</v>
      </c>
      <c r="Y42" s="243">
        <f>'Neekonomicka previazanost'!Y42/'Neekonomicka previazanost'!$BB42</f>
        <v>6.2288722019820074E-3</v>
      </c>
      <c r="Z42" s="243">
        <f>'Neekonomicka previazanost'!Z42/'Neekonomicka previazanost'!$BB42</f>
        <v>7.0736589080509461E-3</v>
      </c>
      <c r="AA42" s="243">
        <f>'Neekonomicka previazanost'!AA42/'Neekonomicka previazanost'!$BB42</f>
        <v>5.8793539714501238E-3</v>
      </c>
      <c r="AB42" s="243">
        <f>'Neekonomicka previazanost'!AB42/'Neekonomicka previazanost'!$BB42</f>
        <v>5.7027536400238842E-3</v>
      </c>
      <c r="AC42" s="243">
        <f>'Neekonomicka previazanost'!AC42/'Neekonomicka previazanost'!$BB42</f>
        <v>2.3922348931860241E-2</v>
      </c>
      <c r="AD42" s="243">
        <f>'Neekonomicka previazanost'!AD42/'Neekonomicka previazanost'!$BB42</f>
        <v>2.1413170052979109E-2</v>
      </c>
      <c r="AE42" s="243">
        <f>'Neekonomicka previazanost'!AE42/'Neekonomicka previazanost'!$BB42</f>
        <v>1.6941667632020332E-2</v>
      </c>
      <c r="AF42" s="243">
        <f>'Neekonomicka previazanost'!AF42/'Neekonomicka previazanost'!$BB42</f>
        <v>0.1028682742346205</v>
      </c>
      <c r="AG42" s="243">
        <f>'Neekonomicka previazanost'!AG42/'Neekonomicka previazanost'!$BB42</f>
        <v>5.2969712000386585E-3</v>
      </c>
      <c r="AH42" s="243">
        <f>'Neekonomicka previazanost'!AH42/'Neekonomicka previazanost'!$BB42</f>
        <v>1.9922123749965114E-2</v>
      </c>
      <c r="AI42" s="243">
        <f>'Neekonomicka previazanost'!AI42/'Neekonomicka previazanost'!$BB42</f>
        <v>1.3803479904719118E-2</v>
      </c>
      <c r="AJ42" s="243">
        <f>'Neekonomicka previazanost'!AJ42/'Neekonomicka previazanost'!$BB42</f>
        <v>3.989479390434713E-3</v>
      </c>
      <c r="AK42" s="243">
        <f>'Neekonomicka previazanost'!AK42/'Neekonomicka previazanost'!$BB42</f>
        <v>7.6954418219184181E-2</v>
      </c>
      <c r="AL42" s="243">
        <f>'Neekonomicka previazanost'!AL42/'Neekonomicka previazanost'!$BB42</f>
        <v>1.0800763759536914E-2</v>
      </c>
      <c r="AM42" s="243">
        <f>'Neekonomicka previazanost'!AM42/'Neekonomicka previazanost'!$BB42</f>
        <v>5.3142418510315918E-2</v>
      </c>
      <c r="AN42" s="243">
        <f>'Neekonomicka previazanost'!AN42/'Neekonomicka previazanost'!$BB42</f>
        <v>2.3875273193645848E-2</v>
      </c>
      <c r="AO42" s="243">
        <f>'Neekonomicka previazanost'!AO42/'Neekonomicka previazanost'!$BB42</f>
        <v>1.1090562831587226E-2</v>
      </c>
      <c r="AP42" s="243">
        <f>'Neekonomicka previazanost'!AP42/'Neekonomicka previazanost'!$BB42</f>
        <v>0</v>
      </c>
      <c r="AQ42" s="243">
        <f>'Neekonomicka previazanost'!AQ42/'Neekonomicka previazanost'!$BB42</f>
        <v>3.7680979634506603E-2</v>
      </c>
      <c r="AR42" s="243">
        <f>'Neekonomicka previazanost'!AR42/'Neekonomicka previazanost'!$BB42</f>
        <v>1.279487115410077E-2</v>
      </c>
      <c r="AS42" s="243">
        <f>'Neekonomicka previazanost'!AS42/'Neekonomicka previazanost'!$BB42</f>
        <v>5.7703855362946609E-3</v>
      </c>
      <c r="AT42" s="243">
        <f>'Neekonomicka previazanost'!AT42/'Neekonomicka previazanost'!$BB42</f>
        <v>3.4865498923759883E-2</v>
      </c>
      <c r="AU42" s="243">
        <f>'Neekonomicka previazanost'!AU42/'Neekonomicka previazanost'!$BB42</f>
        <v>1.1761071650873462E-2</v>
      </c>
      <c r="AV42" s="243">
        <f>'Neekonomicka previazanost'!AV42/'Neekonomicka previazanost'!$BB42</f>
        <v>1.7974506393076736E-2</v>
      </c>
      <c r="AW42" s="243">
        <f>'Neekonomicka previazanost'!AW42/'Neekonomicka previazanost'!$BB42</f>
        <v>1.4937064086868929E-2</v>
      </c>
      <c r="AX42" s="243">
        <f>'Neekonomicka previazanost'!AX42/'Neekonomicka previazanost'!$BB42</f>
        <v>1.7415808175934556E-2</v>
      </c>
      <c r="AY42" s="243">
        <f>'Neekonomicka previazanost'!AY42/'Neekonomicka previazanost'!$BB42</f>
        <v>1.3160937530102191E-2</v>
      </c>
      <c r="AZ42" s="243">
        <f>'Neekonomicka previazanost'!AZ42/'Neekonomicka previazanost'!$BB42</f>
        <v>4.5907811006335779E-2</v>
      </c>
      <c r="BB42" s="244">
        <f t="shared" si="0"/>
        <v>0.99999999999999956</v>
      </c>
    </row>
    <row r="43" spans="1:54" ht="14.25" customHeight="1" x14ac:dyDescent="0.25">
      <c r="A43" s="239" t="s">
        <v>46</v>
      </c>
      <c r="B43" s="243">
        <f>'Neekonomicka previazanost'!B43/'Neekonomicka previazanost'!$BB43</f>
        <v>1.9740594924957632E-2</v>
      </c>
      <c r="C43" s="243">
        <f>'Neekonomicka previazanost'!C43/'Neekonomicka previazanost'!$BB43</f>
        <v>4.7034848253096105E-3</v>
      </c>
      <c r="D43" s="243">
        <f>'Neekonomicka previazanost'!D43/'Neekonomicka previazanost'!$BB43</f>
        <v>4.366564052688135E-3</v>
      </c>
      <c r="E43" s="243">
        <f>'Neekonomicka previazanost'!E43/'Neekonomicka previazanost'!$BB43</f>
        <v>1.7190595043717106E-2</v>
      </c>
      <c r="F43" s="243">
        <f>'Neekonomicka previazanost'!F43/'Neekonomicka previazanost'!$BB43</f>
        <v>5.3467593184338526E-3</v>
      </c>
      <c r="G43" s="243">
        <f>'Neekonomicka previazanost'!G43/'Neekonomicka previazanost'!$BB43</f>
        <v>3.0094560728224723E-2</v>
      </c>
      <c r="H43" s="243">
        <f>'Neekonomicka previazanost'!H43/'Neekonomicka previazanost'!$BB43</f>
        <v>3.8560869825738316E-2</v>
      </c>
      <c r="I43" s="243">
        <f>'Neekonomicka previazanost'!I43/'Neekonomicka previazanost'!$BB43</f>
        <v>4.6445217600579094E-3</v>
      </c>
      <c r="J43" s="243">
        <f>'Neekonomicka previazanost'!J43/'Neekonomicka previazanost'!$BB43</f>
        <v>6.1399684498420906E-3</v>
      </c>
      <c r="K43" s="243">
        <f>'Neekonomicka previazanost'!K43/'Neekonomicka previazanost'!$BB43</f>
        <v>1.5094676529541991E-2</v>
      </c>
      <c r="L43" s="243">
        <f>'Neekonomicka previazanost'!L43/'Neekonomicka previazanost'!$BB43</f>
        <v>1.326023424945059E-2</v>
      </c>
      <c r="M43" s="243">
        <f>'Neekonomicka previazanost'!M43/'Neekonomicka previazanost'!$BB43</f>
        <v>1.1982800127935747E-2</v>
      </c>
      <c r="N43" s="243">
        <f>'Neekonomicka previazanost'!N43/'Neekonomicka previazanost'!$BB43</f>
        <v>1.6587420956813384E-2</v>
      </c>
      <c r="O43" s="243">
        <f>'Neekonomicka previazanost'!O43/'Neekonomicka previazanost'!$BB43</f>
        <v>1.6746034638908697E-2</v>
      </c>
      <c r="P43" s="243">
        <f>'Neekonomicka previazanost'!P43/'Neekonomicka previazanost'!$BB43</f>
        <v>1.6711324026666106E-2</v>
      </c>
      <c r="Q43" s="243">
        <f>'Neekonomicka previazanost'!Q43/'Neekonomicka previazanost'!$BB43</f>
        <v>0.15560876202832499</v>
      </c>
      <c r="R43" s="243">
        <f>'Neekonomicka previazanost'!R43/'Neekonomicka previazanost'!$BB43</f>
        <v>6.5073213108095239E-3</v>
      </c>
      <c r="S43" s="243">
        <f>'Neekonomicka previazanost'!S43/'Neekonomicka previazanost'!$BB43</f>
        <v>8.6465810062377278E-3</v>
      </c>
      <c r="T43" s="243">
        <f>'Neekonomicka previazanost'!T43/'Neekonomicka previazanost'!$BB43</f>
        <v>1.2115436653824403E-2</v>
      </c>
      <c r="U43" s="243">
        <f>'Neekonomicka previazanost'!U43/'Neekonomicka previazanost'!$BB43</f>
        <v>9.6145870549879265E-3</v>
      </c>
      <c r="V43" s="243">
        <f>'Neekonomicka previazanost'!V43/'Neekonomicka previazanost'!$BB43</f>
        <v>1.0625912035813038E-2</v>
      </c>
      <c r="W43" s="243">
        <f>'Neekonomicka previazanost'!W43/'Neekonomicka previazanost'!$BB43</f>
        <v>5.4085145134731283E-3</v>
      </c>
      <c r="X43" s="243">
        <f>'Neekonomicka previazanost'!X43/'Neekonomicka previazanost'!$BB43</f>
        <v>5.6183298611027516E-3</v>
      </c>
      <c r="Y43" s="243">
        <f>'Neekonomicka previazanost'!Y43/'Neekonomicka previazanost'!$BB43</f>
        <v>6.0452986633664297E-3</v>
      </c>
      <c r="Z43" s="243">
        <f>'Neekonomicka previazanost'!Z43/'Neekonomicka previazanost'!$BB43</f>
        <v>6.9485564024679355E-3</v>
      </c>
      <c r="AA43" s="243">
        <f>'Neekonomicka previazanost'!AA43/'Neekonomicka previazanost'!$BB43</f>
        <v>5.5794373712449823E-3</v>
      </c>
      <c r="AB43" s="243">
        <f>'Neekonomicka previazanost'!AB43/'Neekonomicka previazanost'!$BB43</f>
        <v>5.6381780483950889E-3</v>
      </c>
      <c r="AC43" s="243">
        <f>'Neekonomicka previazanost'!AC43/'Neekonomicka previazanost'!$BB43</f>
        <v>1.8921430039327274E-2</v>
      </c>
      <c r="AD43" s="243">
        <f>'Neekonomicka previazanost'!AD43/'Neekonomicka previazanost'!$BB43</f>
        <v>1.7608920560066375E-2</v>
      </c>
      <c r="AE43" s="243">
        <f>'Neekonomicka previazanost'!AE43/'Neekonomicka previazanost'!$BB43</f>
        <v>1.8682960031019564E-2</v>
      </c>
      <c r="AF43" s="243">
        <f>'Neekonomicka previazanost'!AF43/'Neekonomicka previazanost'!$BB43</f>
        <v>5.4672857622376447E-2</v>
      </c>
      <c r="AG43" s="243">
        <f>'Neekonomicka previazanost'!AG43/'Neekonomicka previazanost'!$BB43</f>
        <v>5.1910687839516493E-3</v>
      </c>
      <c r="AH43" s="243">
        <f>'Neekonomicka previazanost'!AH43/'Neekonomicka previazanost'!$BB43</f>
        <v>2.0404461966901516E-2</v>
      </c>
      <c r="AI43" s="243">
        <f>'Neekonomicka previazanost'!AI43/'Neekonomicka previazanost'!$BB43</f>
        <v>1.2808354889644744E-2</v>
      </c>
      <c r="AJ43" s="243">
        <f>'Neekonomicka previazanost'!AJ43/'Neekonomicka previazanost'!$BB43</f>
        <v>3.8444265358193422E-3</v>
      </c>
      <c r="AK43" s="243">
        <f>'Neekonomicka previazanost'!AK43/'Neekonomicka previazanost'!$BB43</f>
        <v>2.9298020775264881E-2</v>
      </c>
      <c r="AL43" s="243">
        <f>'Neekonomicka previazanost'!AL43/'Neekonomicka previazanost'!$BB43</f>
        <v>1.1544238033128956E-2</v>
      </c>
      <c r="AM43" s="243">
        <f>'Neekonomicka previazanost'!AM43/'Neekonomicka previazanost'!$BB43</f>
        <v>8.3400547865190494E-2</v>
      </c>
      <c r="AN43" s="243">
        <f>'Neekonomicka previazanost'!AN43/'Neekonomicka previazanost'!$BB43</f>
        <v>1.8747927572195379E-2</v>
      </c>
      <c r="AO43" s="243">
        <f>'Neekonomicka previazanost'!AO43/'Neekonomicka previazanost'!$BB43</f>
        <v>1.0378970902475856E-2</v>
      </c>
      <c r="AP43" s="243">
        <f>'Neekonomicka previazanost'!AP43/'Neekonomicka previazanost'!$BB43</f>
        <v>3.6725125354594636E-2</v>
      </c>
      <c r="AQ43" s="243">
        <f>'Neekonomicka previazanost'!AQ43/'Neekonomicka previazanost'!$BB43</f>
        <v>0</v>
      </c>
      <c r="AR43" s="243">
        <f>'Neekonomicka previazanost'!AR43/'Neekonomicka previazanost'!$BB43</f>
        <v>1.2823651102168189E-2</v>
      </c>
      <c r="AS43" s="243">
        <f>'Neekonomicka previazanost'!AS43/'Neekonomicka previazanost'!$BB43</f>
        <v>5.6516210918930686E-3</v>
      </c>
      <c r="AT43" s="243">
        <f>'Neekonomicka previazanost'!AT43/'Neekonomicka previazanost'!$BB43</f>
        <v>5.09194407843944E-2</v>
      </c>
      <c r="AU43" s="243">
        <f>'Neekonomicka previazanost'!AU43/'Neekonomicka previazanost'!$BB43</f>
        <v>1.2848168851664179E-2</v>
      </c>
      <c r="AV43" s="243">
        <f>'Neekonomicka previazanost'!AV43/'Neekonomicka previazanost'!$BB43</f>
        <v>2.2733133385725562E-2</v>
      </c>
      <c r="AW43" s="243">
        <f>'Neekonomicka previazanost'!AW43/'Neekonomicka previazanost'!$BB43</f>
        <v>1.3113958018835907E-2</v>
      </c>
      <c r="AX43" s="243">
        <f>'Neekonomicka previazanost'!AX43/'Neekonomicka previazanost'!$BB43</f>
        <v>4.5881130444400765E-2</v>
      </c>
      <c r="AY43" s="243">
        <f>'Neekonomicka previazanost'!AY43/'Neekonomicka previazanost'!$BB43</f>
        <v>1.214338365224008E-2</v>
      </c>
      <c r="AZ43" s="243">
        <f>'Neekonomicka previazanost'!AZ43/'Neekonomicka previazanost'!$BB43</f>
        <v>2.212887732838684E-2</v>
      </c>
      <c r="BB43" s="244">
        <f t="shared" si="0"/>
        <v>1</v>
      </c>
    </row>
    <row r="44" spans="1:54" ht="14.25" customHeight="1" x14ac:dyDescent="0.25">
      <c r="A44" s="239" t="s">
        <v>47</v>
      </c>
      <c r="B44" s="243">
        <f>'Neekonomicka previazanost'!B44/'Neekonomicka previazanost'!$BB44</f>
        <v>1.452868768169422E-2</v>
      </c>
      <c r="C44" s="243">
        <f>'Neekonomicka previazanost'!C44/'Neekonomicka previazanost'!$BB44</f>
        <v>6.4415707458966931E-3</v>
      </c>
      <c r="D44" s="243">
        <f>'Neekonomicka previazanost'!D44/'Neekonomicka previazanost'!$BB44</f>
        <v>1.4235283841122137E-2</v>
      </c>
      <c r="E44" s="243">
        <f>'Neekonomicka previazanost'!E44/'Neekonomicka previazanost'!$BB44</f>
        <v>3.8280331220860622E-2</v>
      </c>
      <c r="F44" s="243">
        <f>'Neekonomicka previazanost'!F44/'Neekonomicka previazanost'!$BB44</f>
        <v>7.4150854523074581E-3</v>
      </c>
      <c r="G44" s="243">
        <f>'Neekonomicka previazanost'!G44/'Neekonomicka previazanost'!$BB44</f>
        <v>1.4029479834826157E-2</v>
      </c>
      <c r="H44" s="243">
        <f>'Neekonomicka previazanost'!H44/'Neekonomicka previazanost'!$BB44</f>
        <v>1.8680413818058302E-2</v>
      </c>
      <c r="I44" s="243">
        <f>'Neekonomicka previazanost'!I44/'Neekonomicka previazanost'!$BB44</f>
        <v>6.409507115724431E-3</v>
      </c>
      <c r="J44" s="243">
        <f>'Neekonomicka previazanost'!J44/'Neekonomicka previazanost'!$BB44</f>
        <v>7.9607974179042949E-3</v>
      </c>
      <c r="K44" s="243">
        <f>'Neekonomicka previazanost'!K44/'Neekonomicka previazanost'!$BB44</f>
        <v>3.0783302711601911E-2</v>
      </c>
      <c r="L44" s="243">
        <f>'Neekonomicka previazanost'!L44/'Neekonomicka previazanost'!$BB44</f>
        <v>1.6802803326692754E-2</v>
      </c>
      <c r="M44" s="243">
        <f>'Neekonomicka previazanost'!M44/'Neekonomicka previazanost'!$BB44</f>
        <v>2.0581561268504741E-2</v>
      </c>
      <c r="N44" s="243">
        <f>'Neekonomicka previazanost'!N44/'Neekonomicka previazanost'!$BB44</f>
        <v>2.1254928264925383E-2</v>
      </c>
      <c r="O44" s="243">
        <f>'Neekonomicka previazanost'!O44/'Neekonomicka previazanost'!$BB44</f>
        <v>1.3759096920884308E-2</v>
      </c>
      <c r="P44" s="243">
        <f>'Neekonomicka previazanost'!P44/'Neekonomicka previazanost'!$BB44</f>
        <v>4.7223116664662765E-2</v>
      </c>
      <c r="Q44" s="243">
        <f>'Neekonomicka previazanost'!Q44/'Neekonomicka previazanost'!$BB44</f>
        <v>1.6831746086667862E-2</v>
      </c>
      <c r="R44" s="243">
        <f>'Neekonomicka previazanost'!R44/'Neekonomicka previazanost'!$BB44</f>
        <v>2.0053249689068117E-2</v>
      </c>
      <c r="S44" s="243">
        <f>'Neekonomicka previazanost'!S44/'Neekonomicka previazanost'!$BB44</f>
        <v>9.8775765003617545E-3</v>
      </c>
      <c r="T44" s="243">
        <f>'Neekonomicka previazanost'!T44/'Neekonomicka previazanost'!$BB44</f>
        <v>0.12604337425359921</v>
      </c>
      <c r="U44" s="243">
        <f>'Neekonomicka previazanost'!U44/'Neekonomicka previazanost'!$BB44</f>
        <v>2.3772840004053494E-2</v>
      </c>
      <c r="V44" s="243">
        <f>'Neekonomicka previazanost'!V44/'Neekonomicka previazanost'!$BB44</f>
        <v>1.105998494364021E-2</v>
      </c>
      <c r="W44" s="243">
        <f>'Neekonomicka previazanost'!W44/'Neekonomicka previazanost'!$BB44</f>
        <v>7.3203242813840051E-3</v>
      </c>
      <c r="X44" s="243">
        <f>'Neekonomicka previazanost'!X44/'Neekonomicka previazanost'!$BB44</f>
        <v>1.4127731354560415E-2</v>
      </c>
      <c r="Y44" s="243">
        <f>'Neekonomicka previazanost'!Y44/'Neekonomicka previazanost'!$BB44</f>
        <v>2.3034683450794659E-2</v>
      </c>
      <c r="Z44" s="243">
        <f>'Neekonomicka previazanost'!Z44/'Neekonomicka previazanost'!$BB44</f>
        <v>1.6547348173198289E-2</v>
      </c>
      <c r="AA44" s="243">
        <f>'Neekonomicka previazanost'!AA44/'Neekonomicka previazanost'!$BB44</f>
        <v>7.4605631965949546E-3</v>
      </c>
      <c r="AB44" s="243">
        <f>'Neekonomicka previazanost'!AB44/'Neekonomicka previazanost'!$BB44</f>
        <v>8.3490483619357847E-3</v>
      </c>
      <c r="AC44" s="243">
        <f>'Neekonomicka previazanost'!AC44/'Neekonomicka previazanost'!$BB44</f>
        <v>1.693359596168207E-2</v>
      </c>
      <c r="AD44" s="243">
        <f>'Neekonomicka previazanost'!AD44/'Neekonomicka previazanost'!$BB44</f>
        <v>1.6865410485612898E-2</v>
      </c>
      <c r="AE44" s="243">
        <f>'Neekonomicka previazanost'!AE44/'Neekonomicka previazanost'!$BB44</f>
        <v>3.5245714070851107E-2</v>
      </c>
      <c r="AF44" s="243">
        <f>'Neekonomicka previazanost'!AF44/'Neekonomicka previazanost'!$BB44</f>
        <v>1.6429780347950593E-2</v>
      </c>
      <c r="AG44" s="243">
        <f>'Neekonomicka previazanost'!AG44/'Neekonomicka previazanost'!$BB44</f>
        <v>7.654518245894572E-3</v>
      </c>
      <c r="AH44" s="243">
        <f>'Neekonomicka previazanost'!AH44/'Neekonomicka previazanost'!$BB44</f>
        <v>3.2770077848365387E-2</v>
      </c>
      <c r="AI44" s="243">
        <f>'Neekonomicka previazanost'!AI44/'Neekonomicka previazanost'!$BB44</f>
        <v>2.9248362864623803E-2</v>
      </c>
      <c r="AJ44" s="243">
        <f>'Neekonomicka previazanost'!AJ44/'Neekonomicka previazanost'!$BB44</f>
        <v>1.2940722295699484E-2</v>
      </c>
      <c r="AK44" s="243">
        <f>'Neekonomicka previazanost'!AK44/'Neekonomicka previazanost'!$BB44</f>
        <v>1.795285010085532E-2</v>
      </c>
      <c r="AL44" s="243">
        <f>'Neekonomicka previazanost'!AL44/'Neekonomicka previazanost'!$BB44</f>
        <v>1.6495938314557906E-2</v>
      </c>
      <c r="AM44" s="243">
        <f>'Neekonomicka previazanost'!AM44/'Neekonomicka previazanost'!$BB44</f>
        <v>2.7056935535297432E-2</v>
      </c>
      <c r="AN44" s="243">
        <f>'Neekonomicka previazanost'!AN44/'Neekonomicka previazanost'!$BB44</f>
        <v>1.484128160194482E-2</v>
      </c>
      <c r="AO44" s="243">
        <f>'Neekonomicka previazanost'!AO44/'Neekonomicka previazanost'!$BB44</f>
        <v>9.3714105493880803E-3</v>
      </c>
      <c r="AP44" s="243">
        <f>'Neekonomicka previazanost'!AP44/'Neekonomicka previazanost'!$BB44</f>
        <v>1.6837697846658554E-2</v>
      </c>
      <c r="AQ44" s="243">
        <f>'Neekonomicka previazanost'!AQ44/'Neekonomicka previazanost'!$BB44</f>
        <v>1.7314796302580013E-2</v>
      </c>
      <c r="AR44" s="243">
        <f>'Neekonomicka previazanost'!AR44/'Neekonomicka previazanost'!$BB44</f>
        <v>0</v>
      </c>
      <c r="AS44" s="243">
        <f>'Neekonomicka previazanost'!AS44/'Neekonomicka previazanost'!$BB44</f>
        <v>2.1239837665034844E-2</v>
      </c>
      <c r="AT44" s="243">
        <f>'Neekonomicka previazanost'!AT44/'Neekonomicka previazanost'!$BB44</f>
        <v>1.5156036106747497E-2</v>
      </c>
      <c r="AU44" s="243">
        <f>'Neekonomicka previazanost'!AU44/'Neekonomicka previazanost'!$BB44</f>
        <v>1.7241245763279414E-2</v>
      </c>
      <c r="AV44" s="243">
        <f>'Neekonomicka previazanost'!AV44/'Neekonomicka previazanost'!$BB44</f>
        <v>2.9797267274188678E-2</v>
      </c>
      <c r="AW44" s="243">
        <f>'Neekonomicka previazanost'!AW44/'Neekonomicka previazanost'!$BB44</f>
        <v>2.3423165180805099E-2</v>
      </c>
      <c r="AX44" s="243">
        <f>'Neekonomicka previazanost'!AX44/'Neekonomicka previazanost'!$BB44</f>
        <v>1.6116852605578501E-2</v>
      </c>
      <c r="AY44" s="243">
        <f>'Neekonomicka previazanost'!AY44/'Neekonomicka previazanost'!$BB44</f>
        <v>1.2073069452808801E-2</v>
      </c>
      <c r="AZ44" s="243">
        <f>'Neekonomicka previazanost'!AZ44/'Neekonomicka previazanost'!$BB44</f>
        <v>1.4128996998070735E-2</v>
      </c>
      <c r="BB44" s="244">
        <f t="shared" si="0"/>
        <v>1.0000000000000009</v>
      </c>
    </row>
    <row r="45" spans="1:54" ht="14.25" customHeight="1" x14ac:dyDescent="0.25">
      <c r="A45" s="239" t="s">
        <v>48</v>
      </c>
      <c r="B45" s="243">
        <f>'Neekonomicka previazanost'!B45/'Neekonomicka previazanost'!$BB45</f>
        <v>1.263873053114823E-2</v>
      </c>
      <c r="C45" s="243">
        <f>'Neekonomicka previazanost'!C45/'Neekonomicka previazanost'!$BB45</f>
        <v>1.2728890331472233E-2</v>
      </c>
      <c r="D45" s="243">
        <f>'Neekonomicka previazanost'!D45/'Neekonomicka previazanost'!$BB45</f>
        <v>1.9618602750331282E-2</v>
      </c>
      <c r="E45" s="243">
        <f>'Neekonomicka previazanost'!E45/'Neekonomicka previazanost'!$BB45</f>
        <v>2.0861420628605683E-2</v>
      </c>
      <c r="F45" s="243">
        <f>'Neekonomicka previazanost'!F45/'Neekonomicka previazanost'!$BB45</f>
        <v>1.413103050769038E-2</v>
      </c>
      <c r="G45" s="243">
        <f>'Neekonomicka previazanost'!G45/'Neekonomicka previazanost'!$BB45</f>
        <v>1.2512254839426211E-2</v>
      </c>
      <c r="H45" s="243">
        <f>'Neekonomicka previazanost'!H45/'Neekonomicka previazanost'!$BB45</f>
        <v>1.3320558445121727E-2</v>
      </c>
      <c r="I45" s="243">
        <f>'Neekonomicka previazanost'!I45/'Neekonomicka previazanost'!$BB45</f>
        <v>1.3136424754116735E-2</v>
      </c>
      <c r="J45" s="243">
        <f>'Neekonomicka previazanost'!J45/'Neekonomicka previazanost'!$BB45</f>
        <v>1.6800314610422744E-2</v>
      </c>
      <c r="K45" s="243">
        <f>'Neekonomicka previazanost'!K45/'Neekonomicka previazanost'!$BB45</f>
        <v>1.7460945035381072E-2</v>
      </c>
      <c r="L45" s="243">
        <f>'Neekonomicka previazanost'!L45/'Neekonomicka previazanost'!$BB45</f>
        <v>1.3471707552396114E-2</v>
      </c>
      <c r="M45" s="243">
        <f>'Neekonomicka previazanost'!M45/'Neekonomicka previazanost'!$BB45</f>
        <v>1.7082568405677321E-2</v>
      </c>
      <c r="N45" s="243">
        <f>'Neekonomicka previazanost'!N45/'Neekonomicka previazanost'!$BB45</f>
        <v>1.3805917948355092E-2</v>
      </c>
      <c r="O45" s="243">
        <f>'Neekonomicka previazanost'!O45/'Neekonomicka previazanost'!$BB45</f>
        <v>2.5867827278919314E-2</v>
      </c>
      <c r="P45" s="243">
        <f>'Neekonomicka previazanost'!P45/'Neekonomicka previazanost'!$BB45</f>
        <v>3.1391635181504222E-2</v>
      </c>
      <c r="Q45" s="243">
        <f>'Neekonomicka previazanost'!Q45/'Neekonomicka previazanost'!$BB45</f>
        <v>1.306943116175531E-2</v>
      </c>
      <c r="R45" s="243">
        <f>'Neekonomicka previazanost'!R45/'Neekonomicka previazanost'!$BB45</f>
        <v>2.0747766949179576E-2</v>
      </c>
      <c r="S45" s="243">
        <f>'Neekonomicka previazanost'!S45/'Neekonomicka previazanost'!$BB45</f>
        <v>1.1195101993336096E-2</v>
      </c>
      <c r="T45" s="243">
        <f>'Neekonomicka previazanost'!T45/'Neekonomicka previazanost'!$BB45</f>
        <v>3.7103865551268607E-2</v>
      </c>
      <c r="U45" s="243">
        <f>'Neekonomicka previazanost'!U45/'Neekonomicka previazanost'!$BB45</f>
        <v>1.9989209457242394E-2</v>
      </c>
      <c r="V45" s="243">
        <f>'Neekonomicka previazanost'!V45/'Neekonomicka previazanost'!$BB45</f>
        <v>1.1599046386364997E-2</v>
      </c>
      <c r="W45" s="243">
        <f>'Neekonomicka previazanost'!W45/'Neekonomicka previazanost'!$BB45</f>
        <v>1.1997635087141332E-2</v>
      </c>
      <c r="X45" s="243">
        <f>'Neekonomicka previazanost'!X45/'Neekonomicka previazanost'!$BB45</f>
        <v>2.0146764249742762E-2</v>
      </c>
      <c r="Y45" s="243">
        <f>'Neekonomicka previazanost'!Y45/'Neekonomicka previazanost'!$BB45</f>
        <v>7.6253060651327351E-2</v>
      </c>
      <c r="Z45" s="243">
        <f>'Neekonomicka previazanost'!Z45/'Neekonomicka previazanost'!$BB45</f>
        <v>2.0637674434708046E-2</v>
      </c>
      <c r="AA45" s="243">
        <f>'Neekonomicka previazanost'!AA45/'Neekonomicka previazanost'!$BB45</f>
        <v>1.166225137080242E-2</v>
      </c>
      <c r="AB45" s="243">
        <f>'Neekonomicka previazanost'!AB45/'Neekonomicka previazanost'!$BB45</f>
        <v>2.4445844413318426E-2</v>
      </c>
      <c r="AC45" s="243">
        <f>'Neekonomicka previazanost'!AC45/'Neekonomicka previazanost'!$BB45</f>
        <v>1.329540908574342E-2</v>
      </c>
      <c r="AD45" s="243">
        <f>'Neekonomicka previazanost'!AD45/'Neekonomicka previazanost'!$BB45</f>
        <v>1.3376429268655324E-2</v>
      </c>
      <c r="AE45" s="243">
        <f>'Neekonomicka previazanost'!AE45/'Neekonomicka previazanost'!$BB45</f>
        <v>2.0669598639419532E-2</v>
      </c>
      <c r="AF45" s="243">
        <f>'Neekonomicka previazanost'!AF45/'Neekonomicka previazanost'!$BB45</f>
        <v>1.299506272325179E-2</v>
      </c>
      <c r="AG45" s="243">
        <f>'Neekonomicka previazanost'!AG45/'Neekonomicka previazanost'!$BB45</f>
        <v>7.4790711460805112E-2</v>
      </c>
      <c r="AH45" s="243">
        <f>'Neekonomicka previazanost'!AH45/'Neekonomicka previazanost'!$BB45</f>
        <v>2.7265672344769287E-2</v>
      </c>
      <c r="AI45" s="243">
        <f>'Neekonomicka previazanost'!AI45/'Neekonomicka previazanost'!$BB45</f>
        <v>2.4952159758362152E-2</v>
      </c>
      <c r="AJ45" s="243">
        <f>'Neekonomicka previazanost'!AJ45/'Neekonomicka previazanost'!$BB45</f>
        <v>2.1579743961262655E-2</v>
      </c>
      <c r="AK45" s="243">
        <f>'Neekonomicka previazanost'!AK45/'Neekonomicka previazanost'!$BB45</f>
        <v>1.9926052143205645E-2</v>
      </c>
      <c r="AL45" s="243">
        <f>'Neekonomicka previazanost'!AL45/'Neekonomicka previazanost'!$BB45</f>
        <v>1.4130480098359748E-2</v>
      </c>
      <c r="AM45" s="243">
        <f>'Neekonomicka previazanost'!AM45/'Neekonomicka previazanost'!$BB45</f>
        <v>1.9849230858780105E-2</v>
      </c>
      <c r="AN45" s="243">
        <f>'Neekonomicka previazanost'!AN45/'Neekonomicka previazanost'!$BB45</f>
        <v>1.270905419061048E-2</v>
      </c>
      <c r="AO45" s="243">
        <f>'Neekonomicka previazanost'!AO45/'Neekonomicka previazanost'!$BB45</f>
        <v>1.2822796626625547E-2</v>
      </c>
      <c r="AP45" s="243">
        <f>'Neekonomicka previazanost'!AP45/'Neekonomicka previazanost'!$BB45</f>
        <v>1.3072404077677123E-2</v>
      </c>
      <c r="AQ45" s="243">
        <f>'Neekonomicka previazanost'!AQ45/'Neekonomicka previazanost'!$BB45</f>
        <v>1.31365876738633E-2</v>
      </c>
      <c r="AR45" s="243">
        <f>'Neekonomicka previazanost'!AR45/'Neekonomicka previazanost'!$BB45</f>
        <v>3.6564112063149308E-2</v>
      </c>
      <c r="AS45" s="243">
        <f>'Neekonomicka previazanost'!AS45/'Neekonomicka previazanost'!$BB45</f>
        <v>0</v>
      </c>
      <c r="AT45" s="243">
        <f>'Neekonomicka previazanost'!AT45/'Neekonomicka previazanost'!$BB45</f>
        <v>1.2758090960875589E-2</v>
      </c>
      <c r="AU45" s="243">
        <f>'Neekonomicka previazanost'!AU45/'Neekonomicka previazanost'!$BB45</f>
        <v>1.3875485885875602E-2</v>
      </c>
      <c r="AV45" s="243">
        <f>'Neekonomicka previazanost'!AV45/'Neekonomicka previazanost'!$BB45</f>
        <v>2.0257244611168498E-2</v>
      </c>
      <c r="AW45" s="243">
        <f>'Neekonomicka previazanost'!AW45/'Neekonomicka previazanost'!$BB45</f>
        <v>2.4157409879604182E-2</v>
      </c>
      <c r="AX45" s="243">
        <f>'Neekonomicka previazanost'!AX45/'Neekonomicka previazanost'!$BB45</f>
        <v>1.9529876129306126E-2</v>
      </c>
      <c r="AY45" s="243">
        <f>'Neekonomicka previazanost'!AY45/'Neekonomicka previazanost'!$BB45</f>
        <v>1.1979231801328595E-2</v>
      </c>
      <c r="AZ45" s="243">
        <f>'Neekonomicka previazanost'!AZ45/'Neekonomicka previazanost'!$BB45</f>
        <v>1.263067525054508E-2</v>
      </c>
      <c r="BB45" s="244">
        <f t="shared" si="0"/>
        <v>0.99999999999999989</v>
      </c>
    </row>
    <row r="46" spans="1:54" ht="14.25" customHeight="1" x14ac:dyDescent="0.25">
      <c r="A46" s="238" t="s">
        <v>49</v>
      </c>
      <c r="B46" s="243">
        <f>'Neekonomicka previazanost'!B46/'Neekonomicka previazanost'!$BB46</f>
        <v>6.1548257912953583E-2</v>
      </c>
      <c r="C46" s="243">
        <f>'Neekonomicka previazanost'!C46/'Neekonomicka previazanost'!$BB46</f>
        <v>4.9704821697094522E-3</v>
      </c>
      <c r="D46" s="243">
        <f>'Neekonomicka previazanost'!D46/'Neekonomicka previazanost'!$BB46</f>
        <v>4.7438209304872846E-3</v>
      </c>
      <c r="E46" s="243">
        <f>'Neekonomicka previazanost'!E46/'Neekonomicka previazanost'!$BB46</f>
        <v>1.4651523939868981E-2</v>
      </c>
      <c r="F46" s="243">
        <f>'Neekonomicka previazanost'!F46/'Neekonomicka previazanost'!$BB46</f>
        <v>5.612071155806129E-3</v>
      </c>
      <c r="G46" s="243">
        <f>'Neekonomicka previazanost'!G46/'Neekonomicka previazanost'!$BB46</f>
        <v>7.7423812106541146E-2</v>
      </c>
      <c r="H46" s="243">
        <f>'Neekonomicka previazanost'!H46/'Neekonomicka previazanost'!$BB46</f>
        <v>3.0032828465925181E-2</v>
      </c>
      <c r="I46" s="243">
        <f>'Neekonomicka previazanost'!I46/'Neekonomicka previazanost'!$BB46</f>
        <v>4.8995255373519937E-3</v>
      </c>
      <c r="J46" s="243">
        <f>'Neekonomicka previazanost'!J46/'Neekonomicka previazanost'!$BB46</f>
        <v>6.7122517956169914E-3</v>
      </c>
      <c r="K46" s="243">
        <f>'Neekonomicka previazanost'!K46/'Neekonomicka previazanost'!$BB46</f>
        <v>1.3949995879157281E-2</v>
      </c>
      <c r="L46" s="243">
        <f>'Neekonomicka previazanost'!L46/'Neekonomicka previazanost'!$BB46</f>
        <v>1.3696358676215804E-2</v>
      </c>
      <c r="M46" s="243">
        <f>'Neekonomicka previazanost'!M46/'Neekonomicka previazanost'!$BB46</f>
        <v>1.2371509919674496E-2</v>
      </c>
      <c r="N46" s="243">
        <f>'Neekonomicka previazanost'!N46/'Neekonomicka previazanost'!$BB46</f>
        <v>1.4381913202872895E-2</v>
      </c>
      <c r="O46" s="243">
        <f>'Neekonomicka previazanost'!O46/'Neekonomicka previazanost'!$BB46</f>
        <v>2.3600015266000571E-2</v>
      </c>
      <c r="P46" s="243">
        <f>'Neekonomicka previazanost'!P46/'Neekonomicka previazanost'!$BB46</f>
        <v>1.4482796369973171E-2</v>
      </c>
      <c r="Q46" s="243">
        <f>'Neekonomicka previazanost'!Q46/'Neekonomicka previazanost'!$BB46</f>
        <v>8.9148382891997682E-2</v>
      </c>
      <c r="R46" s="243">
        <f>'Neekonomicka previazanost'!R46/'Neekonomicka previazanost'!$BB46</f>
        <v>7.2330279379607763E-3</v>
      </c>
      <c r="S46" s="243">
        <f>'Neekonomicka previazanost'!S46/'Neekonomicka previazanost'!$BB46</f>
        <v>9.9652420597076182E-3</v>
      </c>
      <c r="T46" s="243">
        <f>'Neekonomicka previazanost'!T46/'Neekonomicka previazanost'!$BB46</f>
        <v>1.142154131426113E-2</v>
      </c>
      <c r="U46" s="243">
        <f>'Neekonomicka previazanost'!U46/'Neekonomicka previazanost'!$BB46</f>
        <v>9.5538721478041141E-3</v>
      </c>
      <c r="V46" s="243">
        <f>'Neekonomicka previazanost'!V46/'Neekonomicka previazanost'!$BB46</f>
        <v>1.2793952257404146E-2</v>
      </c>
      <c r="W46" s="243">
        <f>'Neekonomicka previazanost'!W46/'Neekonomicka previazanost'!$BB46</f>
        <v>5.8274935246561939E-3</v>
      </c>
      <c r="X46" s="243">
        <f>'Neekonomicka previazanost'!X46/'Neekonomicka previazanost'!$BB46</f>
        <v>6.0977388791911271E-3</v>
      </c>
      <c r="Y46" s="243">
        <f>'Neekonomicka previazanost'!Y46/'Neekonomicka previazanost'!$BB46</f>
        <v>6.2723720279968011E-3</v>
      </c>
      <c r="Z46" s="243">
        <f>'Neekonomicka previazanost'!Z46/'Neekonomicka previazanost'!$BB46</f>
        <v>7.719637414538163E-3</v>
      </c>
      <c r="AA46" s="243">
        <f>'Neekonomicka previazanost'!AA46/'Neekonomicka previazanost'!$BB46</f>
        <v>6.0356347178185804E-3</v>
      </c>
      <c r="AB46" s="243">
        <f>'Neekonomicka previazanost'!AB46/'Neekonomicka previazanost'!$BB46</f>
        <v>5.8439904823129971E-3</v>
      </c>
      <c r="AC46" s="243">
        <f>'Neekonomicka previazanost'!AC46/'Neekonomicka previazanost'!$BB46</f>
        <v>1.9579516238342191E-2</v>
      </c>
      <c r="AD46" s="243">
        <f>'Neekonomicka previazanost'!AD46/'Neekonomicka previazanost'!$BB46</f>
        <v>1.8216025330990739E-2</v>
      </c>
      <c r="AE46" s="243">
        <f>'Neekonomicka previazanost'!AE46/'Neekonomicka previazanost'!$BB46</f>
        <v>1.5416978245223385E-2</v>
      </c>
      <c r="AF46" s="243">
        <f>'Neekonomicka previazanost'!AF46/'Neekonomicka previazanost'!$BB46</f>
        <v>7.2294600651579249E-2</v>
      </c>
      <c r="AG46" s="243">
        <f>'Neekonomicka previazanost'!AG46/'Neekonomicka previazanost'!$BB46</f>
        <v>5.4059228507245729E-3</v>
      </c>
      <c r="AH46" s="243">
        <f>'Neekonomicka previazanost'!AH46/'Neekonomicka previazanost'!$BB46</f>
        <v>1.6596788026740739E-2</v>
      </c>
      <c r="AI46" s="243">
        <f>'Neekonomicka previazanost'!AI46/'Neekonomicka previazanost'!$BB46</f>
        <v>1.2383776795262359E-2</v>
      </c>
      <c r="AJ46" s="243">
        <f>'Neekonomicka previazanost'!AJ46/'Neekonomicka previazanost'!$BB46</f>
        <v>4.1562910436300287E-3</v>
      </c>
      <c r="AK46" s="243">
        <f>'Neekonomicka previazanost'!AK46/'Neekonomicka previazanost'!$BB46</f>
        <v>2.793071379724445E-2</v>
      </c>
      <c r="AL46" s="243">
        <f>'Neekonomicka previazanost'!AL46/'Neekonomicka previazanost'!$BB46</f>
        <v>1.1182440556004111E-2</v>
      </c>
      <c r="AM46" s="243">
        <f>'Neekonomicka previazanost'!AM46/'Neekonomicka previazanost'!$BB46</f>
        <v>3.3088452188739785E-2</v>
      </c>
      <c r="AN46" s="243">
        <f>'Neekonomicka previazanost'!AN46/'Neekonomicka previazanost'!$BB46</f>
        <v>5.7127524643427782E-2</v>
      </c>
      <c r="AO46" s="243">
        <f>'Neekonomicka previazanost'!AO46/'Neekonomicka previazanost'!$BB46</f>
        <v>1.1188793648683065E-2</v>
      </c>
      <c r="AP46" s="243">
        <f>'Neekonomicka previazanost'!AP46/'Neekonomicka previazanost'!$BB46</f>
        <v>3.6289436793040739E-2</v>
      </c>
      <c r="AQ46" s="243">
        <f>'Neekonomicka previazanost'!AQ46/'Neekonomicka previazanost'!$BB46</f>
        <v>5.4378455397052425E-2</v>
      </c>
      <c r="AR46" s="243">
        <f>'Neekonomicka previazanost'!AR46/'Neekonomicka previazanost'!$BB46</f>
        <v>1.1987349840173352E-2</v>
      </c>
      <c r="AS46" s="243">
        <f>'Neekonomicka previazanost'!AS46/'Neekonomicka previazanost'!$BB46</f>
        <v>5.8616435444229682E-3</v>
      </c>
      <c r="AT46" s="243">
        <f>'Neekonomicka previazanost'!AT46/'Neekonomicka previazanost'!$BB46</f>
        <v>0</v>
      </c>
      <c r="AU46" s="243">
        <f>'Neekonomicka previazanost'!AU46/'Neekonomicka previazanost'!$BB46</f>
        <v>1.2213455418079666E-2</v>
      </c>
      <c r="AV46" s="243">
        <f>'Neekonomicka previazanost'!AV46/'Neekonomicka previazanost'!$BB46</f>
        <v>1.7191963834396019E-2</v>
      </c>
      <c r="AW46" s="243">
        <f>'Neekonomicka previazanost'!AW46/'Neekonomicka previazanost'!$BB46</f>
        <v>1.3095308944576172E-2</v>
      </c>
      <c r="AX46" s="243">
        <f>'Neekonomicka previazanost'!AX46/'Neekonomicka previazanost'!$BB46</f>
        <v>2.0601633648194582E-2</v>
      </c>
      <c r="AY46" s="243">
        <f>'Neekonomicka previazanost'!AY46/'Neekonomicka previazanost'!$BB46</f>
        <v>1.5344714679179075E-2</v>
      </c>
      <c r="AZ46" s="243">
        <f>'Neekonomicka previazanost'!AZ46/'Neekonomicka previazanost'!$BB46</f>
        <v>2.7478164900488301E-2</v>
      </c>
      <c r="BB46" s="244">
        <f t="shared" si="0"/>
        <v>1</v>
      </c>
    </row>
    <row r="47" spans="1:54" ht="14.25" customHeight="1" x14ac:dyDescent="0.25">
      <c r="A47" s="239" t="s">
        <v>50</v>
      </c>
      <c r="B47" s="243">
        <f>'Neekonomicka previazanost'!B47/'Neekonomicka previazanost'!$BB47</f>
        <v>1.760050638686747E-2</v>
      </c>
      <c r="C47" s="243">
        <f>'Neekonomicka previazanost'!C47/'Neekonomicka previazanost'!$BB47</f>
        <v>1.9087533878840407E-2</v>
      </c>
      <c r="D47" s="243">
        <f>'Neekonomicka previazanost'!D47/'Neekonomicka previazanost'!$BB47</f>
        <v>6.2838873673612414E-3</v>
      </c>
      <c r="E47" s="243">
        <f>'Neekonomicka previazanost'!E47/'Neekonomicka previazanost'!$BB47</f>
        <v>3.2997950559863855E-2</v>
      </c>
      <c r="F47" s="243">
        <f>'Neekonomicka previazanost'!F47/'Neekonomicka previazanost'!$BB47</f>
        <v>2.0029094748921755E-2</v>
      </c>
      <c r="G47" s="243">
        <f>'Neekonomicka previazanost'!G47/'Neekonomicka previazanost'!$BB47</f>
        <v>1.5993885934605032E-2</v>
      </c>
      <c r="H47" s="243">
        <f>'Neekonomicka previazanost'!H47/'Neekonomicka previazanost'!$BB47</f>
        <v>1.847188393213732E-2</v>
      </c>
      <c r="I47" s="243">
        <f>'Neekonomicka previazanost'!I47/'Neekonomicka previazanost'!$BB47</f>
        <v>1.5085561126473161E-2</v>
      </c>
      <c r="J47" s="243">
        <f>'Neekonomicka previazanost'!J47/'Neekonomicka previazanost'!$BB47</f>
        <v>8.4133126508545934E-3</v>
      </c>
      <c r="K47" s="243">
        <f>'Neekonomicka previazanost'!K47/'Neekonomicka previazanost'!$BB47</f>
        <v>1.7621360620930161E-2</v>
      </c>
      <c r="L47" s="243">
        <f>'Neekonomicka previazanost'!L47/'Neekonomicka previazanost'!$BB47</f>
        <v>1.4767412541311215E-2</v>
      </c>
      <c r="M47" s="243">
        <f>'Neekonomicka previazanost'!M47/'Neekonomicka previazanost'!$BB47</f>
        <v>1.4175640624645451E-2</v>
      </c>
      <c r="N47" s="243">
        <f>'Neekonomicka previazanost'!N47/'Neekonomicka previazanost'!$BB47</f>
        <v>8.3575231869790448E-2</v>
      </c>
      <c r="O47" s="243">
        <f>'Neekonomicka previazanost'!O47/'Neekonomicka previazanost'!$BB47</f>
        <v>1.6878756630537877E-2</v>
      </c>
      <c r="P47" s="243">
        <f>'Neekonomicka previazanost'!P47/'Neekonomicka previazanost'!$BB47</f>
        <v>2.0577437353555838E-2</v>
      </c>
      <c r="Q47" s="243">
        <f>'Neekonomicka previazanost'!Q47/'Neekonomicka previazanost'!$BB47</f>
        <v>1.9561940793644095E-2</v>
      </c>
      <c r="R47" s="243">
        <f>'Neekonomicka previazanost'!R47/'Neekonomicka previazanost'!$BB47</f>
        <v>8.8504044497681265E-3</v>
      </c>
      <c r="S47" s="243">
        <f>'Neekonomicka previazanost'!S47/'Neekonomicka previazanost'!$BB47</f>
        <v>1.1018277582660559E-2</v>
      </c>
      <c r="T47" s="243">
        <f>'Neekonomicka previazanost'!T47/'Neekonomicka previazanost'!$BB47</f>
        <v>2.0508379860336885E-2</v>
      </c>
      <c r="U47" s="243">
        <f>'Neekonomicka previazanost'!U47/'Neekonomicka previazanost'!$BB47</f>
        <v>1.4661320655911941E-2</v>
      </c>
      <c r="V47" s="243">
        <f>'Neekonomicka previazanost'!V47/'Neekonomicka previazanost'!$BB47</f>
        <v>1.3135385264242671E-2</v>
      </c>
      <c r="W47" s="243">
        <f>'Neekonomicka previazanost'!W47/'Neekonomicka previazanost'!$BB47</f>
        <v>7.6431367568361224E-3</v>
      </c>
      <c r="X47" s="243">
        <f>'Neekonomicka previazanost'!X47/'Neekonomicka previazanost'!$BB47</f>
        <v>8.6249977407243453E-3</v>
      </c>
      <c r="Y47" s="243">
        <f>'Neekonomicka previazanost'!Y47/'Neekonomicka previazanost'!$BB47</f>
        <v>1.4080465102451216E-2</v>
      </c>
      <c r="Z47" s="243">
        <f>'Neekonomicka previazanost'!Z47/'Neekonomicka previazanost'!$BB47</f>
        <v>1.0051101231397346E-2</v>
      </c>
      <c r="AA47" s="243">
        <f>'Neekonomicka previazanost'!AA47/'Neekonomicka previazanost'!$BB47</f>
        <v>7.8151589623658754E-3</v>
      </c>
      <c r="AB47" s="243">
        <f>'Neekonomicka previazanost'!AB47/'Neekonomicka previazanost'!$BB47</f>
        <v>1.8647170530581507E-2</v>
      </c>
      <c r="AC47" s="243">
        <f>'Neekonomicka previazanost'!AC47/'Neekonomicka previazanost'!$BB47</f>
        <v>1.5458808600761046E-2</v>
      </c>
      <c r="AD47" s="243">
        <f>'Neekonomicka previazanost'!AD47/'Neekonomicka previazanost'!$BB47</f>
        <v>1.5085830189763087E-2</v>
      </c>
      <c r="AE47" s="243">
        <f>'Neekonomicka previazanost'!AE47/'Neekonomicka previazanost'!$BB47</f>
        <v>4.38438693722632E-2</v>
      </c>
      <c r="AF47" s="243">
        <f>'Neekonomicka previazanost'!AF47/'Neekonomicka previazanost'!$BB47</f>
        <v>1.7638450354046445E-2</v>
      </c>
      <c r="AG47" s="243">
        <f>'Neekonomicka previazanost'!AG47/'Neekonomicka previazanost'!$BB47</f>
        <v>2.0754739372736915E-2</v>
      </c>
      <c r="AH47" s="243">
        <f>'Neekonomicka previazanost'!AH47/'Neekonomicka previazanost'!$BB47</f>
        <v>1.9623727397741014E-2</v>
      </c>
      <c r="AI47" s="243">
        <f>'Neekonomicka previazanost'!AI47/'Neekonomicka previazanost'!$BB47</f>
        <v>1.6174043655535528E-2</v>
      </c>
      <c r="AJ47" s="243">
        <f>'Neekonomicka previazanost'!AJ47/'Neekonomicka previazanost'!$BB47</f>
        <v>5.5924142305250257E-3</v>
      </c>
      <c r="AK47" s="243">
        <f>'Neekonomicka previazanost'!AK47/'Neekonomicka previazanost'!$BB47</f>
        <v>1.697315857434201E-2</v>
      </c>
      <c r="AL47" s="243">
        <f>'Neekonomicka previazanost'!AL47/'Neekonomicka previazanost'!$BB47</f>
        <v>0.10852402405243856</v>
      </c>
      <c r="AM47" s="243">
        <f>'Neekonomicka previazanost'!AM47/'Neekonomicka previazanost'!$BB47</f>
        <v>1.9387342576582423E-2</v>
      </c>
      <c r="AN47" s="243">
        <f>'Neekonomicka previazanost'!AN47/'Neekonomicka previazanost'!$BB47</f>
        <v>2.822344652906025E-2</v>
      </c>
      <c r="AO47" s="243">
        <f>'Neekonomicka previazanost'!AO47/'Neekonomicka previazanost'!$BB47</f>
        <v>9.4135439269926232E-3</v>
      </c>
      <c r="AP47" s="243">
        <f>'Neekonomicka previazanost'!AP47/'Neekonomicka previazanost'!$BB47</f>
        <v>1.7385133410923313E-2</v>
      </c>
      <c r="AQ47" s="243">
        <f>'Neekonomicka previazanost'!AQ47/'Neekonomicka previazanost'!$BB47</f>
        <v>1.9486384411746063E-2</v>
      </c>
      <c r="AR47" s="243">
        <f>'Neekonomicka previazanost'!AR47/'Neekonomicka previazanost'!$BB47</f>
        <v>1.9366582019965679E-2</v>
      </c>
      <c r="AS47" s="243">
        <f>'Neekonomicka previazanost'!AS47/'Neekonomicka previazanost'!$BB47</f>
        <v>9.0537541817057397E-3</v>
      </c>
      <c r="AT47" s="243">
        <f>'Neekonomicka previazanost'!AT47/'Neekonomicka previazanost'!$BB47</f>
        <v>1.7345440745173881E-2</v>
      </c>
      <c r="AU47" s="243">
        <f>'Neekonomicka previazanost'!AU47/'Neekonomicka previazanost'!$BB47</f>
        <v>0</v>
      </c>
      <c r="AV47" s="243">
        <f>'Neekonomicka previazanost'!AV47/'Neekonomicka previazanost'!$BB47</f>
        <v>3.425419156340951E-2</v>
      </c>
      <c r="AW47" s="243">
        <f>'Neekonomicka previazanost'!AW47/'Neekonomicka previazanost'!$BB47</f>
        <v>1.5247944498926276E-2</v>
      </c>
      <c r="AX47" s="243">
        <f>'Neekonomicka previazanost'!AX47/'Neekonomicka previazanost'!$BB47</f>
        <v>2.6610366779415195E-2</v>
      </c>
      <c r="AY47" s="243">
        <f>'Neekonomicka previazanost'!AY47/'Neekonomicka previazanost'!$BB47</f>
        <v>1.3704326270463682E-2</v>
      </c>
      <c r="AZ47" s="243">
        <f>'Neekonomicka previazanost'!AZ47/'Neekonomicka previazanost'!$BB47</f>
        <v>1.4695282127865731E-2</v>
      </c>
      <c r="BB47" s="244">
        <f t="shared" si="0"/>
        <v>0.99999999999999978</v>
      </c>
    </row>
    <row r="48" spans="1:54" ht="14.25" customHeight="1" x14ac:dyDescent="0.25">
      <c r="A48" s="239" t="s">
        <v>51</v>
      </c>
      <c r="B48" s="243">
        <f>'Neekonomicka previazanost'!B48/'Neekonomicka previazanost'!$BB48</f>
        <v>1.5230580388680824E-2</v>
      </c>
      <c r="C48" s="243">
        <f>'Neekonomicka previazanost'!C48/'Neekonomicka previazanost'!$BB48</f>
        <v>7.0917356925808018E-3</v>
      </c>
      <c r="D48" s="243">
        <f>'Neekonomicka previazanost'!D48/'Neekonomicka previazanost'!$BB48</f>
        <v>6.3699452922314024E-3</v>
      </c>
      <c r="E48" s="243">
        <f>'Neekonomicka previazanost'!E48/'Neekonomicka previazanost'!$BB48</f>
        <v>4.632484064430465E-2</v>
      </c>
      <c r="F48" s="243">
        <f>'Neekonomicka previazanost'!F48/'Neekonomicka previazanost'!$BB48</f>
        <v>8.1200152220908314E-3</v>
      </c>
      <c r="G48" s="243">
        <f>'Neekonomicka previazanost'!G48/'Neekonomicka previazanost'!$BB48</f>
        <v>1.3601384571785412E-2</v>
      </c>
      <c r="H48" s="243">
        <f>'Neekonomicka previazanost'!H48/'Neekonomicka previazanost'!$BB48</f>
        <v>2.0498471935950512E-2</v>
      </c>
      <c r="I48" s="243">
        <f>'Neekonomicka previazanost'!I48/'Neekonomicka previazanost'!$BB48</f>
        <v>7.0120020667657507E-3</v>
      </c>
      <c r="J48" s="243">
        <f>'Neekonomicka previazanost'!J48/'Neekonomicka previazanost'!$BB48</f>
        <v>5.906427971506441E-3</v>
      </c>
      <c r="K48" s="243">
        <f>'Neekonomicka previazanost'!K48/'Neekonomicka previazanost'!$BB48</f>
        <v>1.9820768757670523E-2</v>
      </c>
      <c r="L48" s="243">
        <f>'Neekonomicka previazanost'!L48/'Neekonomicka previazanost'!$BB48</f>
        <v>1.2410483238287813E-2</v>
      </c>
      <c r="M48" s="243">
        <f>'Neekonomicka previazanost'!M48/'Neekonomicka previazanost'!$BB48</f>
        <v>1.4342546313516455E-2</v>
      </c>
      <c r="N48" s="243">
        <f>'Neekonomicka previazanost'!N48/'Neekonomicka previazanost'!$BB48</f>
        <v>8.3584676310183778E-2</v>
      </c>
      <c r="O48" s="243">
        <f>'Neekonomicka previazanost'!O48/'Neekonomicka previazanost'!$BB48</f>
        <v>1.3763626546767551E-2</v>
      </c>
      <c r="P48" s="243">
        <f>'Neekonomicka previazanost'!P48/'Neekonomicka previazanost'!$BB48</f>
        <v>3.0819631320626859E-2</v>
      </c>
      <c r="Q48" s="243">
        <f>'Neekonomicka previazanost'!Q48/'Neekonomicka previazanost'!$BB48</f>
        <v>2.1531849255709255E-2</v>
      </c>
      <c r="R48" s="243">
        <f>'Neekonomicka previazanost'!R48/'Neekonomicka previazanost'!$BB48</f>
        <v>9.2918831034281973E-3</v>
      </c>
      <c r="S48" s="243">
        <f>'Neekonomicka previazanost'!S48/'Neekonomicka previazanost'!$BB48</f>
        <v>8.0001749801184036E-3</v>
      </c>
      <c r="T48" s="243">
        <f>'Neekonomicka previazanost'!T48/'Neekonomicka previazanost'!$BB48</f>
        <v>2.0788830517837004E-2</v>
      </c>
      <c r="U48" s="243">
        <f>'Neekonomicka previazanost'!U48/'Neekonomicka previazanost'!$BB48</f>
        <v>1.2629684428971883E-2</v>
      </c>
      <c r="V48" s="243">
        <f>'Neekonomicka previazanost'!V48/'Neekonomicka previazanost'!$BB48</f>
        <v>9.6077260006723498E-3</v>
      </c>
      <c r="W48" s="243">
        <f>'Neekonomicka previazanost'!W48/'Neekonomicka previazanost'!$BB48</f>
        <v>5.2744646308969722E-3</v>
      </c>
      <c r="X48" s="243">
        <f>'Neekonomicka previazanost'!X48/'Neekonomicka previazanost'!$BB48</f>
        <v>8.2643948350198879E-3</v>
      </c>
      <c r="Y48" s="243">
        <f>'Neekonomicka previazanost'!Y48/'Neekonomicka previazanost'!$BB48</f>
        <v>1.2256470268273638E-2</v>
      </c>
      <c r="Z48" s="243">
        <f>'Neekonomicka previazanost'!Z48/'Neekonomicka previazanost'!$BB48</f>
        <v>1.0007536267859777E-2</v>
      </c>
      <c r="AA48" s="243">
        <f>'Neekonomicka previazanost'!AA48/'Neekonomicka previazanost'!$BB48</f>
        <v>5.4202531247405736E-3</v>
      </c>
      <c r="AB48" s="243">
        <f>'Neekonomicka previazanost'!AB48/'Neekonomicka previazanost'!$BB48</f>
        <v>8.6400180930707674E-3</v>
      </c>
      <c r="AC48" s="243">
        <f>'Neekonomicka previazanost'!AC48/'Neekonomicka previazanost'!$BB48</f>
        <v>1.3610842603450619E-2</v>
      </c>
      <c r="AD48" s="243">
        <f>'Neekonomicka previazanost'!AD48/'Neekonomicka previazanost'!$BB48</f>
        <v>1.2955746446491166E-2</v>
      </c>
      <c r="AE48" s="243">
        <f>'Neekonomicka previazanost'!AE48/'Neekonomicka previazanost'!$BB48</f>
        <v>5.3701935003939646E-2</v>
      </c>
      <c r="AF48" s="243">
        <f>'Neekonomicka previazanost'!AF48/'Neekonomicka previazanost'!$BB48</f>
        <v>1.7601429108100624E-2</v>
      </c>
      <c r="AG48" s="243">
        <f>'Neekonomicka previazanost'!AG48/'Neekonomicka previazanost'!$BB48</f>
        <v>7.8966806810825459E-3</v>
      </c>
      <c r="AH48" s="243">
        <f>'Neekonomicka previazanost'!AH48/'Neekonomicka previazanost'!$BB48</f>
        <v>7.979273219237086E-2</v>
      </c>
      <c r="AI48" s="243">
        <f>'Neekonomicka previazanost'!AI48/'Neekonomicka previazanost'!$BB48</f>
        <v>1.6513936585740276E-2</v>
      </c>
      <c r="AJ48" s="243">
        <f>'Neekonomicka previazanost'!AJ48/'Neekonomicka previazanost'!$BB48</f>
        <v>5.6373806918790575E-3</v>
      </c>
      <c r="AK48" s="243">
        <f>'Neekonomicka previazanost'!AK48/'Neekonomicka previazanost'!$BB48</f>
        <v>1.6517166629112227E-2</v>
      </c>
      <c r="AL48" s="243">
        <f>'Neekonomicka previazanost'!AL48/'Neekonomicka previazanost'!$BB48</f>
        <v>2.6025076026946266E-2</v>
      </c>
      <c r="AM48" s="243">
        <f>'Neekonomicka previazanost'!AM48/'Neekonomicka previazanost'!$BB48</f>
        <v>7.019139938989219E-2</v>
      </c>
      <c r="AN48" s="243">
        <f>'Neekonomicka previazanost'!AN48/'Neekonomicka previazanost'!$BB48</f>
        <v>1.794865171112214E-2</v>
      </c>
      <c r="AO48" s="243">
        <f>'Neekonomicka previazanost'!AO48/'Neekonomicka previazanost'!$BB48</f>
        <v>6.7005667527086088E-3</v>
      </c>
      <c r="AP48" s="243">
        <f>'Neekonomicka previazanost'!AP48/'Neekonomicka previazanost'!$BB48</f>
        <v>1.7341723219664471E-2</v>
      </c>
      <c r="AQ48" s="243">
        <f>'Neekonomicka previazanost'!AQ48/'Neekonomicka previazanost'!$BB48</f>
        <v>2.2503676498575799E-2</v>
      </c>
      <c r="AR48" s="243">
        <f>'Neekonomicka previazanost'!AR48/'Neekonomicka previazanost'!$BB48</f>
        <v>2.1845647373901333E-2</v>
      </c>
      <c r="AS48" s="243">
        <f>'Neekonomicka previazanost'!AS48/'Neekonomicka previazanost'!$BB48</f>
        <v>8.6271036679786538E-3</v>
      </c>
      <c r="AT48" s="243">
        <f>'Neekonomicka previazanost'!AT48/'Neekonomicka previazanost'!$BB48</f>
        <v>1.5935893648902317E-2</v>
      </c>
      <c r="AU48" s="243">
        <f>'Neekonomicka previazanost'!AU48/'Neekonomicka previazanost'!$BB48</f>
        <v>2.235722347021999E-2</v>
      </c>
      <c r="AV48" s="243">
        <f>'Neekonomicka previazanost'!AV48/'Neekonomicka previazanost'!$BB48</f>
        <v>0</v>
      </c>
      <c r="AW48" s="243">
        <f>'Neekonomicka previazanost'!AW48/'Neekonomicka previazanost'!$BB48</f>
        <v>1.5947198013190212E-2</v>
      </c>
      <c r="AX48" s="243">
        <f>'Neekonomicka previazanost'!AX48/'Neekonomicka previazanost'!$BB48</f>
        <v>7.0720920207526641E-2</v>
      </c>
      <c r="AY48" s="243">
        <f>'Neekonomicka previazanost'!AY48/'Neekonomicka previazanost'!$BB48</f>
        <v>1.0611895761350071E-2</v>
      </c>
      <c r="AZ48" s="243">
        <f>'Neekonomicka previazanost'!AZ48/'Neekonomicka previazanost'!$BB48</f>
        <v>1.2404752536306154E-2</v>
      </c>
      <c r="BB48" s="244">
        <f t="shared" si="0"/>
        <v>1</v>
      </c>
    </row>
    <row r="49" spans="1:54" ht="14.25" customHeight="1" x14ac:dyDescent="0.25">
      <c r="A49" s="239" t="s">
        <v>52</v>
      </c>
      <c r="B49" s="243">
        <f>'Neekonomicka previazanost'!B49/'Neekonomicka previazanost'!$BB49</f>
        <v>1.5023534237564563E-2</v>
      </c>
      <c r="C49" s="243">
        <f>'Neekonomicka previazanost'!C49/'Neekonomicka previazanost'!$BB49</f>
        <v>6.0004169736111697E-3</v>
      </c>
      <c r="D49" s="243">
        <f>'Neekonomicka previazanost'!D49/'Neekonomicka previazanost'!$BB49</f>
        <v>7.34593568766281E-3</v>
      </c>
      <c r="E49" s="243">
        <f>'Neekonomicka previazanost'!E49/'Neekonomicka previazanost'!$BB49</f>
        <v>2.3148298065601917E-2</v>
      </c>
      <c r="F49" s="243">
        <f>'Neekonomicka previazanost'!F49/'Neekonomicka previazanost'!$BB49</f>
        <v>6.7896604457829517E-3</v>
      </c>
      <c r="G49" s="243">
        <f>'Neekonomicka previazanost'!G49/'Neekonomicka previazanost'!$BB49</f>
        <v>1.5483183733942031E-2</v>
      </c>
      <c r="H49" s="243">
        <f>'Neekonomicka previazanost'!H49/'Neekonomicka previazanost'!$BB49</f>
        <v>2.0240315709550347E-2</v>
      </c>
      <c r="I49" s="243">
        <f>'Neekonomicka previazanost'!I49/'Neekonomicka previazanost'!$BB49</f>
        <v>5.966179131681972E-3</v>
      </c>
      <c r="J49" s="243">
        <f>'Neekonomicka previazanost'!J49/'Neekonomicka previazanost'!$BB49</f>
        <v>8.6458775648143131E-3</v>
      </c>
      <c r="K49" s="243">
        <f>'Neekonomicka previazanost'!K49/'Neekonomicka previazanost'!$BB49</f>
        <v>5.2737933880528394E-2</v>
      </c>
      <c r="L49" s="243">
        <f>'Neekonomicka previazanost'!L49/'Neekonomicka previazanost'!$BB49</f>
        <v>3.4569692211600174E-2</v>
      </c>
      <c r="M49" s="243">
        <f>'Neekonomicka previazanost'!M49/'Neekonomicka previazanost'!$BB49</f>
        <v>0.1329904279442311</v>
      </c>
      <c r="N49" s="243">
        <f>'Neekonomicka previazanost'!N49/'Neekonomicka previazanost'!$BB49</f>
        <v>1.5913263311557808E-2</v>
      </c>
      <c r="O49" s="243">
        <f>'Neekonomicka previazanost'!O49/'Neekonomicka previazanost'!$BB49</f>
        <v>1.4239208590014846E-2</v>
      </c>
      <c r="P49" s="243">
        <f>'Neekonomicka previazanost'!P49/'Neekonomicka previazanost'!$BB49</f>
        <v>2.4812079381758074E-2</v>
      </c>
      <c r="Q49" s="243">
        <f>'Neekonomicka previazanost'!Q49/'Neekonomicka previazanost'!$BB49</f>
        <v>1.6813844155299375E-2</v>
      </c>
      <c r="R49" s="243">
        <f>'Neekonomicka previazanost'!R49/'Neekonomicka previazanost'!$BB49</f>
        <v>1.0785445767617679E-2</v>
      </c>
      <c r="S49" s="243">
        <f>'Neekonomicka previazanost'!S49/'Neekonomicka previazanost'!$BB49</f>
        <v>1.0916174954102827E-2</v>
      </c>
      <c r="T49" s="243">
        <f>'Neekonomicka previazanost'!T49/'Neekonomicka previazanost'!$BB49</f>
        <v>2.0435026858050001E-2</v>
      </c>
      <c r="U49" s="243">
        <f>'Neekonomicka previazanost'!U49/'Neekonomicka previazanost'!$BB49</f>
        <v>2.3328994401499738E-2</v>
      </c>
      <c r="V49" s="243">
        <f>'Neekonomicka previazanost'!V49/'Neekonomicka previazanost'!$BB49</f>
        <v>1.1756797568423284E-2</v>
      </c>
      <c r="W49" s="243">
        <f>'Neekonomicka previazanost'!W49/'Neekonomicka previazanost'!$BB49</f>
        <v>7.7321842881402768E-3</v>
      </c>
      <c r="X49" s="243">
        <f>'Neekonomicka previazanost'!X49/'Neekonomicka previazanost'!$BB49</f>
        <v>8.5920938444771638E-3</v>
      </c>
      <c r="Y49" s="243">
        <f>'Neekonomicka previazanost'!Y49/'Neekonomicka previazanost'!$BB49</f>
        <v>1.0949193549482568E-2</v>
      </c>
      <c r="Z49" s="243">
        <f>'Neekonomicka previazanost'!Z49/'Neekonomicka previazanost'!$BB49</f>
        <v>1.0397330064853195E-2</v>
      </c>
      <c r="AA49" s="243">
        <f>'Neekonomicka previazanost'!AA49/'Neekonomicka previazanost'!$BB49</f>
        <v>7.9474665756030637E-3</v>
      </c>
      <c r="AB49" s="243">
        <f>'Neekonomicka previazanost'!AB49/'Neekonomicka previazanost'!$BB49</f>
        <v>7.5837173704548745E-3</v>
      </c>
      <c r="AC49" s="243">
        <f>'Neekonomicka previazanost'!AC49/'Neekonomicka previazanost'!$BB49</f>
        <v>2.7447075290604639E-2</v>
      </c>
      <c r="AD49" s="243">
        <f>'Neekonomicka previazanost'!AD49/'Neekonomicka previazanost'!$BB49</f>
        <v>3.0881394550893889E-2</v>
      </c>
      <c r="AE49" s="243">
        <f>'Neekonomicka previazanost'!AE49/'Neekonomicka previazanost'!$BB49</f>
        <v>2.3130669120722959E-2</v>
      </c>
      <c r="AF49" s="243">
        <f>'Neekonomicka previazanost'!AF49/'Neekonomicka previazanost'!$BB49</f>
        <v>1.8178902449912104E-2</v>
      </c>
      <c r="AG49" s="243">
        <f>'Neekonomicka previazanost'!AG49/'Neekonomicka previazanost'!$BB49</f>
        <v>7.1614184726327291E-3</v>
      </c>
      <c r="AH49" s="243">
        <f>'Neekonomicka previazanost'!AH49/'Neekonomicka previazanost'!$BB49</f>
        <v>2.5797956833554715E-2</v>
      </c>
      <c r="AI49" s="243">
        <f>'Neekonomicka previazanost'!AI49/'Neekonomicka previazanost'!$BB49</f>
        <v>7.2865512208864086E-2</v>
      </c>
      <c r="AJ49" s="243">
        <f>'Neekonomicka previazanost'!AJ49/'Neekonomicka previazanost'!$BB49</f>
        <v>6.5571676247963241E-3</v>
      </c>
      <c r="AK49" s="243">
        <f>'Neekonomicka previazanost'!AK49/'Neekonomicka previazanost'!$BB49</f>
        <v>2.2848902792119881E-2</v>
      </c>
      <c r="AL49" s="243">
        <f>'Neekonomicka previazanost'!AL49/'Neekonomicka previazanost'!$BB49</f>
        <v>1.2683465782941107E-2</v>
      </c>
      <c r="AM49" s="243">
        <f>'Neekonomicka previazanost'!AM49/'Neekonomicka previazanost'!$BB49</f>
        <v>2.2847406783144873E-2</v>
      </c>
      <c r="AN49" s="243">
        <f>'Neekonomicka previazanost'!AN49/'Neekonomicka previazanost'!$BB49</f>
        <v>1.7096999405771855E-2</v>
      </c>
      <c r="AO49" s="243">
        <f>'Neekonomicka previazanost'!AO49/'Neekonomicka previazanost'!$BB49</f>
        <v>1.0471729597791628E-2</v>
      </c>
      <c r="AP49" s="243">
        <f>'Neekonomicka previazanost'!AP49/'Neekonomicka previazanost'!$BB49</f>
        <v>1.9330739482273589E-2</v>
      </c>
      <c r="AQ49" s="243">
        <f>'Neekonomicka previazanost'!AQ49/'Neekonomicka previazanost'!$BB49</f>
        <v>1.7413092655500707E-2</v>
      </c>
      <c r="AR49" s="243">
        <f>'Neekonomicka previazanost'!AR49/'Neekonomicka previazanost'!$BB49</f>
        <v>2.3034670789854765E-2</v>
      </c>
      <c r="AS49" s="243">
        <f>'Neekonomicka previazanost'!AS49/'Neekonomicka previazanost'!$BB49</f>
        <v>1.3800123039856962E-2</v>
      </c>
      <c r="AT49" s="243">
        <f>'Neekonomicka previazanost'!AT49/'Neekonomicka previazanost'!$BB49</f>
        <v>1.6282257871569648E-2</v>
      </c>
      <c r="AU49" s="243">
        <f>'Neekonomicka previazanost'!AU49/'Neekonomicka previazanost'!$BB49</f>
        <v>1.334945064933608E-2</v>
      </c>
      <c r="AV49" s="243">
        <f>'Neekonomicka previazanost'!AV49/'Neekonomicka previazanost'!$BB49</f>
        <v>2.1391061327380667E-2</v>
      </c>
      <c r="AW49" s="243">
        <f>'Neekonomicka previazanost'!AW49/'Neekonomicka previazanost'!$BB49</f>
        <v>0</v>
      </c>
      <c r="AX49" s="243">
        <f>'Neekonomicka previazanost'!AX49/'Neekonomicka previazanost'!$BB49</f>
        <v>1.5169841236860077E-2</v>
      </c>
      <c r="AY49" s="243">
        <f>'Neekonomicka previazanost'!AY49/'Neekonomicka previazanost'!$BB49</f>
        <v>1.3481309277694788E-2</v>
      </c>
      <c r="AZ49" s="243">
        <f>'Neekonomicka previazanost'!AZ49/'Neekonomicka previazanost'!$BB49</f>
        <v>1.7634576488015228E-2</v>
      </c>
      <c r="BB49" s="244">
        <f t="shared" si="0"/>
        <v>0.99999999999999978</v>
      </c>
    </row>
    <row r="50" spans="1:54" ht="14.25" customHeight="1" x14ac:dyDescent="0.25">
      <c r="A50" s="239" t="s">
        <v>53</v>
      </c>
      <c r="B50" s="243">
        <f>'Neekonomicka previazanost'!B50/'Neekonomicka previazanost'!$BB50</f>
        <v>2.6197649672709544E-2</v>
      </c>
      <c r="C50" s="243">
        <f>'Neekonomicka previazanost'!C50/'Neekonomicka previazanost'!$BB50</f>
        <v>1.066441385764366E-2</v>
      </c>
      <c r="D50" s="243">
        <f>'Neekonomicka previazanost'!D50/'Neekonomicka previazanost'!$BB50</f>
        <v>8.2747664995177477E-3</v>
      </c>
      <c r="E50" s="243">
        <f>'Neekonomicka previazanost'!E50/'Neekonomicka previazanost'!$BB50</f>
        <v>3.4244501615444851E-2</v>
      </c>
      <c r="F50" s="243">
        <f>'Neekonomicka previazanost'!F50/'Neekonomicka previazanost'!$BB50</f>
        <v>1.2156560508860968E-2</v>
      </c>
      <c r="G50" s="243">
        <f>'Neekonomicka previazanost'!G50/'Neekonomicka previazanost'!$BB50</f>
        <v>2.0265425940167576E-2</v>
      </c>
      <c r="H50" s="243">
        <f>'Neekonomicka previazanost'!H50/'Neekonomicka previazanost'!$BB50</f>
        <v>2.1911946732766766E-2</v>
      </c>
      <c r="I50" s="243">
        <f>'Neekonomicka previazanost'!I50/'Neekonomicka previazanost'!$BB50</f>
        <v>7.5080294682527415E-3</v>
      </c>
      <c r="J50" s="243">
        <f>'Neekonomicka previazanost'!J50/'Neekonomicka previazanost'!$BB50</f>
        <v>7.6054798359534931E-3</v>
      </c>
      <c r="K50" s="243">
        <f>'Neekonomicka previazanost'!K50/'Neekonomicka previazanost'!$BB50</f>
        <v>1.6459814783335434E-2</v>
      </c>
      <c r="L50" s="243">
        <f>'Neekonomicka previazanost'!L50/'Neekonomicka previazanost'!$BB50</f>
        <v>1.4604875921601141E-2</v>
      </c>
      <c r="M50" s="243">
        <f>'Neekonomicka previazanost'!M50/'Neekonomicka previazanost'!$BB50</f>
        <v>1.3517036709446342E-2</v>
      </c>
      <c r="N50" s="243">
        <f>'Neekonomicka previazanost'!N50/'Neekonomicka previazanost'!$BB50</f>
        <v>5.8788892015578464E-2</v>
      </c>
      <c r="O50" s="243">
        <f>'Neekonomicka previazanost'!O50/'Neekonomicka previazanost'!$BB50</f>
        <v>2.2798893350728818E-2</v>
      </c>
      <c r="P50" s="243">
        <f>'Neekonomicka previazanost'!P50/'Neekonomicka previazanost'!$BB50</f>
        <v>1.8594286511785529E-2</v>
      </c>
      <c r="Q50" s="243">
        <f>'Neekonomicka previazanost'!Q50/'Neekonomicka previazanost'!$BB50</f>
        <v>3.2395813505696487E-2</v>
      </c>
      <c r="R50" s="243">
        <f>'Neekonomicka previazanost'!R50/'Neekonomicka previazanost'!$BB50</f>
        <v>8.1623749856693951E-3</v>
      </c>
      <c r="S50" s="243">
        <f>'Neekonomicka previazanost'!S50/'Neekonomicka previazanost'!$BB50</f>
        <v>1.0798057851469492E-2</v>
      </c>
      <c r="T50" s="243">
        <f>'Neekonomicka previazanost'!T50/'Neekonomicka previazanost'!$BB50</f>
        <v>1.4769636423110374E-2</v>
      </c>
      <c r="U50" s="243">
        <f>'Neekonomicka previazanost'!U50/'Neekonomicka previazanost'!$BB50</f>
        <v>1.1616305987942582E-2</v>
      </c>
      <c r="V50" s="243">
        <f>'Neekonomicka previazanost'!V50/'Neekonomicka previazanost'!$BB50</f>
        <v>1.3741641477741902E-2</v>
      </c>
      <c r="W50" s="243">
        <f>'Neekonomicka previazanost'!W50/'Neekonomicka previazanost'!$BB50</f>
        <v>6.7071806349202397E-3</v>
      </c>
      <c r="X50" s="243">
        <f>'Neekonomicka previazanost'!X50/'Neekonomicka previazanost'!$BB50</f>
        <v>7.3398230938126283E-3</v>
      </c>
      <c r="Y50" s="243">
        <f>'Neekonomicka previazanost'!Y50/'Neekonomicka previazanost'!$BB50</f>
        <v>1.3189004813830979E-2</v>
      </c>
      <c r="Z50" s="243">
        <f>'Neekonomicka previazanost'!Z50/'Neekonomicka previazanost'!$BB50</f>
        <v>9.081640193902854E-3</v>
      </c>
      <c r="AA50" s="243">
        <f>'Neekonomicka previazanost'!AA50/'Neekonomicka previazanost'!$BB50</f>
        <v>6.9171670057129606E-3</v>
      </c>
      <c r="AB50" s="243">
        <f>'Neekonomicka previazanost'!AB50/'Neekonomicka previazanost'!$BB50</f>
        <v>8.9911155530445729E-3</v>
      </c>
      <c r="AC50" s="243">
        <f>'Neekonomicka previazanost'!AC50/'Neekonomicka previazanost'!$BB50</f>
        <v>1.6081049583988226E-2</v>
      </c>
      <c r="AD50" s="243">
        <f>'Neekonomicka previazanost'!AD50/'Neekonomicka previazanost'!$BB50</f>
        <v>1.5272835236959154E-2</v>
      </c>
      <c r="AE50" s="243">
        <f>'Neekonomicka previazanost'!AE50/'Neekonomicka previazanost'!$BB50</f>
        <v>3.6367290421529919E-2</v>
      </c>
      <c r="AF50" s="243">
        <f>'Neekonomicka previazanost'!AF50/'Neekonomicka previazanost'!$BB50</f>
        <v>2.3321769890527099E-2</v>
      </c>
      <c r="AG50" s="243">
        <f>'Neekonomicka previazanost'!AG50/'Neekonomicka previazanost'!$BB50</f>
        <v>8.2090309778418951E-3</v>
      </c>
      <c r="AH50" s="243">
        <f>'Neekonomicka previazanost'!AH50/'Neekonomicka previazanost'!$BB50</f>
        <v>2.0456070759942428E-2</v>
      </c>
      <c r="AI50" s="243">
        <f>'Neekonomicka previazanost'!AI50/'Neekonomicka previazanost'!$BB50</f>
        <v>1.4481598535866282E-2</v>
      </c>
      <c r="AJ50" s="243">
        <f>'Neekonomicka previazanost'!AJ50/'Neekonomicka previazanost'!$BB50</f>
        <v>4.8587891808874748E-3</v>
      </c>
      <c r="AK50" s="243">
        <f>'Neekonomicka previazanost'!AK50/'Neekonomicka previazanost'!$BB50</f>
        <v>1.8919333882682299E-2</v>
      </c>
      <c r="AL50" s="243">
        <f>'Neekonomicka previazanost'!AL50/'Neekonomicka previazanost'!$BB50</f>
        <v>1.9648224929331409E-2</v>
      </c>
      <c r="AM50" s="243">
        <f>'Neekonomicka previazanost'!AM50/'Neekonomicka previazanost'!$BB50</f>
        <v>5.2023780391732652E-2</v>
      </c>
      <c r="AN50" s="243">
        <f>'Neekonomicka previazanost'!AN50/'Neekonomicka previazanost'!$BB50</f>
        <v>3.5065635765659846E-2</v>
      </c>
      <c r="AO50" s="243">
        <f>'Neekonomicka previazanost'!AO50/'Neekonomicka previazanost'!$BB50</f>
        <v>8.4385956890039825E-3</v>
      </c>
      <c r="AP50" s="243">
        <f>'Neekonomicka previazanost'!AP50/'Neekonomicka previazanost'!$BB50</f>
        <v>2.1593526968330345E-2</v>
      </c>
      <c r="AQ50" s="243">
        <f>'Neekonomicka previazanost'!AQ50/'Neekonomicka previazanost'!$BB50</f>
        <v>5.8367750897298558E-2</v>
      </c>
      <c r="AR50" s="243">
        <f>'Neekonomicka previazanost'!AR50/'Neekonomicka previazanost'!$BB50</f>
        <v>1.5184950831019768E-2</v>
      </c>
      <c r="AS50" s="243">
        <f>'Neekonomicka previazanost'!AS50/'Neekonomicka previazanost'!$BB50</f>
        <v>1.0688796441519554E-2</v>
      </c>
      <c r="AT50" s="243">
        <f>'Neekonomicka previazanost'!AT50/'Neekonomicka previazanost'!$BB50</f>
        <v>2.4541283197806883E-2</v>
      </c>
      <c r="AU50" s="243">
        <f>'Neekonomicka previazanost'!AU50/'Neekonomicka previazanost'!$BB50</f>
        <v>2.2320282113428177E-2</v>
      </c>
      <c r="AV50" s="243">
        <f>'Neekonomicka previazanost'!AV50/'Neekonomicka previazanost'!$BB50</f>
        <v>9.0885076315579363E-2</v>
      </c>
      <c r="AW50" s="243">
        <f>'Neekonomicka previazanost'!AW50/'Neekonomicka previazanost'!$BB50</f>
        <v>1.4533752588358737E-2</v>
      </c>
      <c r="AX50" s="243">
        <f>'Neekonomicka previazanost'!AX50/'Neekonomicka previazanost'!$BB50</f>
        <v>0</v>
      </c>
      <c r="AY50" s="243">
        <f>'Neekonomicka previazanost'!AY50/'Neekonomicka previazanost'!$BB50</f>
        <v>1.5016656243045422E-2</v>
      </c>
      <c r="AZ50" s="243">
        <f>'Neekonomicka previazanost'!AZ50/'Neekonomicka previazanost'!$BB50</f>
        <v>1.642158420701309E-2</v>
      </c>
      <c r="BB50" s="244">
        <f t="shared" si="0"/>
        <v>1</v>
      </c>
    </row>
    <row r="51" spans="1:54" ht="14.25" customHeight="1" x14ac:dyDescent="0.25">
      <c r="A51" s="239" t="s">
        <v>54</v>
      </c>
      <c r="B51" s="243">
        <f>'Neekonomicka previazanost'!B51/'Neekonomicka previazanost'!$BB51</f>
        <v>2.539124734643796E-2</v>
      </c>
      <c r="C51" s="243">
        <f>'Neekonomicka previazanost'!C51/'Neekonomicka previazanost'!$BB51</f>
        <v>7.9718297092040806E-3</v>
      </c>
      <c r="D51" s="243">
        <f>'Neekonomicka previazanost'!D51/'Neekonomicka previazanost'!$BB51</f>
        <v>8.2207356512252056E-3</v>
      </c>
      <c r="E51" s="243">
        <f>'Neekonomicka previazanost'!E51/'Neekonomicka previazanost'!$BB51</f>
        <v>2.6366077002793725E-2</v>
      </c>
      <c r="F51" s="243">
        <f>'Neekonomicka previazanost'!F51/'Neekonomicka previazanost'!$BB51</f>
        <v>8.8408649824221319E-3</v>
      </c>
      <c r="G51" s="243">
        <f>'Neekonomicka previazanost'!G51/'Neekonomicka previazanost'!$BB51</f>
        <v>7.5545046263585242E-2</v>
      </c>
      <c r="H51" s="243">
        <f>'Neekonomicka previazanost'!H51/'Neekonomicka previazanost'!$BB51</f>
        <v>2.0655425557444936E-2</v>
      </c>
      <c r="I51" s="243">
        <f>'Neekonomicka previazanost'!I51/'Neekonomicka previazanost'!$BB51</f>
        <v>7.8308079780081922E-3</v>
      </c>
      <c r="J51" s="243">
        <f>'Neekonomicka previazanost'!J51/'Neekonomicka previazanost'!$BB51</f>
        <v>1.1887512016127262E-2</v>
      </c>
      <c r="K51" s="243">
        <f>'Neekonomicka previazanost'!K51/'Neekonomicka previazanost'!$BB51</f>
        <v>2.6498353611589563E-2</v>
      </c>
      <c r="L51" s="243">
        <f>'Neekonomicka previazanost'!L51/'Neekonomicka previazanost'!$BB51</f>
        <v>1.9111594484456068E-2</v>
      </c>
      <c r="M51" s="243">
        <f>'Neekonomicka previazanost'!M51/'Neekonomicka previazanost'!$BB51</f>
        <v>1.7867225057845403E-2</v>
      </c>
      <c r="N51" s="243">
        <f>'Neekonomicka previazanost'!N51/'Neekonomicka previazanost'!$BB51</f>
        <v>1.7332211767047325E-2</v>
      </c>
      <c r="O51" s="243">
        <f>'Neekonomicka previazanost'!O51/'Neekonomicka previazanost'!$BB51</f>
        <v>5.3884667111962901E-2</v>
      </c>
      <c r="P51" s="243">
        <f>'Neekonomicka previazanost'!P51/'Neekonomicka previazanost'!$BB51</f>
        <v>2.6351603670571939E-2</v>
      </c>
      <c r="Q51" s="243">
        <f>'Neekonomicka previazanost'!Q51/'Neekonomicka previazanost'!$BB51</f>
        <v>2.170642894392133E-2</v>
      </c>
      <c r="R51" s="243">
        <f>'Neekonomicka previazanost'!R51/'Neekonomicka previazanost'!$BB51</f>
        <v>1.3474089947940379E-2</v>
      </c>
      <c r="S51" s="243">
        <f>'Neekonomicka previazanost'!S51/'Neekonomicka previazanost'!$BB51</f>
        <v>4.3071216876128499E-2</v>
      </c>
      <c r="T51" s="243">
        <f>'Neekonomicka previazanost'!T51/'Neekonomicka previazanost'!$BB51</f>
        <v>1.5197970110513399E-2</v>
      </c>
      <c r="U51" s="243">
        <f>'Neekonomicka previazanost'!U51/'Neekonomicka previazanost'!$BB51</f>
        <v>1.3686627648986737E-2</v>
      </c>
      <c r="V51" s="243">
        <f>'Neekonomicka previazanost'!V51/'Neekonomicka previazanost'!$BB51</f>
        <v>3.0890633628483689E-2</v>
      </c>
      <c r="W51" s="243">
        <f>'Neekonomicka previazanost'!W51/'Neekonomicka previazanost'!$BB51</f>
        <v>9.929530567297536E-3</v>
      </c>
      <c r="X51" s="243">
        <f>'Neekonomicka previazanost'!X51/'Neekonomicka previazanost'!$BB51</f>
        <v>1.0359223015532566E-2</v>
      </c>
      <c r="Y51" s="243">
        <f>'Neekonomicka previazanost'!Y51/'Neekonomicka previazanost'!$BB51</f>
        <v>9.7537637448183723E-3</v>
      </c>
      <c r="Z51" s="243">
        <f>'Neekonomicka previazanost'!Z51/'Neekonomicka previazanost'!$BB51</f>
        <v>1.3912833094794894E-2</v>
      </c>
      <c r="AA51" s="243">
        <f>'Neekonomicka previazanost'!AA51/'Neekonomicka previazanost'!$BB51</f>
        <v>1.0388988984364916E-2</v>
      </c>
      <c r="AB51" s="243">
        <f>'Neekonomicka previazanost'!AB51/'Neekonomicka previazanost'!$BB51</f>
        <v>9.0172871322760778E-3</v>
      </c>
      <c r="AC51" s="243">
        <f>'Neekonomicka previazanost'!AC51/'Neekonomicka previazanost'!$BB51</f>
        <v>2.0549644419854084E-2</v>
      </c>
      <c r="AD51" s="243">
        <f>'Neekonomicka previazanost'!AD51/'Neekonomicka previazanost'!$BB51</f>
        <v>1.9829573450715576E-2</v>
      </c>
      <c r="AE51" s="243">
        <f>'Neekonomicka previazanost'!AE51/'Neekonomicka previazanost'!$BB51</f>
        <v>1.80304942925971E-2</v>
      </c>
      <c r="AF51" s="243">
        <f>'Neekonomicka previazanost'!AF51/'Neekonomicka previazanost'!$BB51</f>
        <v>2.317370471994935E-2</v>
      </c>
      <c r="AG51" s="243">
        <f>'Neekonomicka previazanost'!AG51/'Neekonomicka previazanost'!$BB51</f>
        <v>8.4461470744807421E-3</v>
      </c>
      <c r="AH51" s="243">
        <f>'Neekonomicka previazanost'!AH51/'Neekonomicka previazanost'!$BB51</f>
        <v>2.8344394075480443E-2</v>
      </c>
      <c r="AI51" s="243">
        <f>'Neekonomicka previazanost'!AI51/'Neekonomicka previazanost'!$BB51</f>
        <v>1.6667918545335548E-2</v>
      </c>
      <c r="AJ51" s="243">
        <f>'Neekonomicka previazanost'!AJ51/'Neekonomicka previazanost'!$BB51</f>
        <v>7.1173617009742465E-3</v>
      </c>
      <c r="AK51" s="243">
        <f>'Neekonomicka previazanost'!AK51/'Neekonomicka previazanost'!$BB51</f>
        <v>2.1021853931442704E-2</v>
      </c>
      <c r="AL51" s="243">
        <f>'Neekonomicka previazanost'!AL51/'Neekonomicka previazanost'!$BB51</f>
        <v>1.5054517790498862E-2</v>
      </c>
      <c r="AM51" s="243">
        <f>'Neekonomicka previazanost'!AM51/'Neekonomicka previazanost'!$BB51</f>
        <v>3.1401671689287036E-2</v>
      </c>
      <c r="AN51" s="243">
        <f>'Neekonomicka previazanost'!AN51/'Neekonomicka previazanost'!$BB51</f>
        <v>2.7107839376939891E-2</v>
      </c>
      <c r="AO51" s="243">
        <f>'Neekonomicka previazanost'!AO51/'Neekonomicka previazanost'!$BB51</f>
        <v>1.2653316797311152E-2</v>
      </c>
      <c r="AP51" s="243">
        <f>'Neekonomicka previazanost'!AP51/'Neekonomicka previazanost'!$BB51</f>
        <v>2.2617486984075178E-2</v>
      </c>
      <c r="AQ51" s="243">
        <f>'Neekonomicka previazanost'!AQ51/'Neekonomicka previazanost'!$BB51</f>
        <v>2.1411945817557305E-2</v>
      </c>
      <c r="AR51" s="243">
        <f>'Neekonomicka previazanost'!AR51/'Neekonomicka previazanost'!$BB51</f>
        <v>1.576625060474466E-2</v>
      </c>
      <c r="AS51" s="243">
        <f>'Neekonomicka previazanost'!AS51/'Neekonomicka previazanost'!$BB51</f>
        <v>9.0873207405326711E-3</v>
      </c>
      <c r="AT51" s="243">
        <f>'Neekonomicka previazanost'!AT51/'Neekonomicka previazanost'!$BB51</f>
        <v>2.533564675184375E-2</v>
      </c>
      <c r="AU51" s="243">
        <f>'Neekonomicka previazanost'!AU51/'Neekonomicka previazanost'!$BB51</f>
        <v>1.5932505574541674E-2</v>
      </c>
      <c r="AV51" s="243">
        <f>'Neekonomicka previazanost'!AV51/'Neekonomicka previazanost'!$BB51</f>
        <v>1.890232469945255E-2</v>
      </c>
      <c r="AW51" s="243">
        <f>'Neekonomicka previazanost'!AW51/'Neekonomicka previazanost'!$BB51</f>
        <v>1.7902198562247375E-2</v>
      </c>
      <c r="AX51" s="243">
        <f>'Neekonomicka previazanost'!AX51/'Neekonomicka previazanost'!$BB51</f>
        <v>2.08137728052788E-2</v>
      </c>
      <c r="AY51" s="243">
        <f>'Neekonomicka previazanost'!AY51/'Neekonomicka previazanost'!$BB51</f>
        <v>0</v>
      </c>
      <c r="AZ51" s="243">
        <f>'Neekonomicka previazanost'!AZ51/'Neekonomicka previazanost'!$BB51</f>
        <v>2.7688313689078863E-2</v>
      </c>
      <c r="BB51" s="244">
        <f t="shared" si="0"/>
        <v>0.99999999999999989</v>
      </c>
    </row>
    <row r="52" spans="1:54" ht="14.25" customHeight="1" x14ac:dyDescent="0.25">
      <c r="A52" s="238" t="s">
        <v>55</v>
      </c>
      <c r="B52" s="243">
        <f>'Neekonomicka previazanost'!B52/'Neekonomicka previazanost'!$BB52</f>
        <v>2.0507503986894791E-2</v>
      </c>
      <c r="C52" s="243">
        <f>'Neekonomicka previazanost'!C52/'Neekonomicka previazanost'!$BB52</f>
        <v>6.0872550851248011E-3</v>
      </c>
      <c r="D52" s="243">
        <f>'Neekonomicka previazanost'!D52/'Neekonomicka previazanost'!$BB52</f>
        <v>6.1845261234341467E-3</v>
      </c>
      <c r="E52" s="243">
        <f>'Neekonomicka previazanost'!E52/'Neekonomicka previazanost'!$BB52</f>
        <v>1.6024488093531453E-2</v>
      </c>
      <c r="F52" s="243">
        <f>'Neekonomicka previazanost'!F52/'Neekonomicka previazanost'!$BB52</f>
        <v>6.8168123914893412E-3</v>
      </c>
      <c r="G52" s="243">
        <f>'Neekonomicka previazanost'!G52/'Neekonomicka previazanost'!$BB52</f>
        <v>3.815765027144883E-2</v>
      </c>
      <c r="H52" s="243">
        <f>'Neekonomicka previazanost'!H52/'Neekonomicka previazanost'!$BB52</f>
        <v>3.1150449461299131E-2</v>
      </c>
      <c r="I52" s="243">
        <f>'Neekonomicka previazanost'!I52/'Neekonomicka previazanost'!$BB52</f>
        <v>6.0088961022210898E-3</v>
      </c>
      <c r="J52" s="243">
        <f>'Neekonomicka previazanost'!J52/'Neekonomicka previazanost'!$BB52</f>
        <v>9.1379394570134057E-3</v>
      </c>
      <c r="K52" s="243">
        <f>'Neekonomicka previazanost'!K52/'Neekonomicka previazanost'!$BB52</f>
        <v>1.7076914231776784E-2</v>
      </c>
      <c r="L52" s="243">
        <f>'Neekonomicka previazanost'!L52/'Neekonomicka previazanost'!$BB52</f>
        <v>3.0445100335342028E-2</v>
      </c>
      <c r="M52" s="243">
        <f>'Neekonomicka previazanost'!M52/'Neekonomicka previazanost'!$BB52</f>
        <v>1.7936165049378817E-2</v>
      </c>
      <c r="N52" s="243">
        <f>'Neekonomicka previazanost'!N52/'Neekonomicka previazanost'!$BB52</f>
        <v>1.5082661912151716E-2</v>
      </c>
      <c r="O52" s="243">
        <f>'Neekonomicka previazanost'!O52/'Neekonomicka previazanost'!$BB52</f>
        <v>1.9725847767405085E-2</v>
      </c>
      <c r="P52" s="243">
        <f>'Neekonomicka previazanost'!P52/'Neekonomicka previazanost'!$BB52</f>
        <v>1.6272250391983257E-2</v>
      </c>
      <c r="Q52" s="243">
        <f>'Neekonomicka previazanost'!Q52/'Neekonomicka previazanost'!$BB52</f>
        <v>2.9691670377719876E-2</v>
      </c>
      <c r="R52" s="243">
        <f>'Neekonomicka previazanost'!R52/'Neekonomicka previazanost'!$BB52</f>
        <v>9.7366063129392215E-3</v>
      </c>
      <c r="S52" s="243">
        <f>'Neekonomicka previazanost'!S52/'Neekonomicka previazanost'!$BB52</f>
        <v>1.3857045541158658E-2</v>
      </c>
      <c r="T52" s="243">
        <f>'Neekonomicka previazanost'!T52/'Neekonomicka previazanost'!$BB52</f>
        <v>1.3359143025766495E-2</v>
      </c>
      <c r="U52" s="243">
        <f>'Neekonomicka previazanost'!U52/'Neekonomicka previazanost'!$BB52</f>
        <v>1.2005376662349822E-2</v>
      </c>
      <c r="V52" s="243">
        <f>'Neekonomicka previazanost'!V52/'Neekonomicka previazanost'!$BB52</f>
        <v>1.5948342481253479E-2</v>
      </c>
      <c r="W52" s="243">
        <f>'Neekonomicka previazanost'!W52/'Neekonomicka previazanost'!$BB52</f>
        <v>7.7951921802102706E-3</v>
      </c>
      <c r="X52" s="243">
        <f>'Neekonomicka previazanost'!X52/'Neekonomicka previazanost'!$BB52</f>
        <v>7.505323629136534E-3</v>
      </c>
      <c r="Y52" s="243">
        <f>'Neekonomicka previazanost'!Y52/'Neekonomicka previazanost'!$BB52</f>
        <v>8.0074628598323667E-3</v>
      </c>
      <c r="Z52" s="243">
        <f>'Neekonomicka previazanost'!Z52/'Neekonomicka previazanost'!$BB52</f>
        <v>9.5709234835706126E-3</v>
      </c>
      <c r="AA52" s="243">
        <f>'Neekonomicka previazanost'!AA52/'Neekonomicka previazanost'!$BB52</f>
        <v>8.111373952373031E-3</v>
      </c>
      <c r="AB52" s="243">
        <f>'Neekonomicka previazanost'!AB52/'Neekonomicka previazanost'!$BB52</f>
        <v>7.2155657836742142E-3</v>
      </c>
      <c r="AC52" s="243">
        <f>'Neekonomicka previazanost'!AC52/'Neekonomicka previazanost'!$BB52</f>
        <v>2.9278530405266207E-2</v>
      </c>
      <c r="AD52" s="243">
        <f>'Neekonomicka previazanost'!AD52/'Neekonomicka previazanost'!$BB52</f>
        <v>3.8191162930269362E-2</v>
      </c>
      <c r="AE52" s="243">
        <f>'Neekonomicka previazanost'!AE52/'Neekonomicka previazanost'!$BB52</f>
        <v>1.6512616370469257E-2</v>
      </c>
      <c r="AF52" s="243">
        <f>'Neekonomicka previazanost'!AF52/'Neekonomicka previazanost'!$BB52</f>
        <v>4.7480439615847116E-2</v>
      </c>
      <c r="AG52" s="243">
        <f>'Neekonomicka previazanost'!AG52/'Neekonomicka previazanost'!$BB52</f>
        <v>6.7874390794906703E-3</v>
      </c>
      <c r="AH52" s="243">
        <f>'Neekonomicka previazanost'!AH52/'Neekonomicka previazanost'!$BB52</f>
        <v>1.8110476358108682E-2</v>
      </c>
      <c r="AI52" s="243">
        <f>'Neekonomicka previazanost'!AI52/'Neekonomicka previazanost'!$BB52</f>
        <v>1.5867476337205248E-2</v>
      </c>
      <c r="AJ52" s="243">
        <f>'Neekonomicka previazanost'!AJ52/'Neekonomicka previazanost'!$BB52</f>
        <v>5.3956350170550858E-3</v>
      </c>
      <c r="AK52" s="243">
        <f>'Neekonomicka previazanost'!AK52/'Neekonomicka previazanost'!$BB52</f>
        <v>5.7427682994554002E-2</v>
      </c>
      <c r="AL52" s="243">
        <f>'Neekonomicka previazanost'!AL52/'Neekonomicka previazanost'!$BB52</f>
        <v>1.2323535626549462E-2</v>
      </c>
      <c r="AM52" s="243">
        <f>'Neekonomicka previazanost'!AM52/'Neekonomicka previazanost'!$BB52</f>
        <v>2.0021811481501815E-2</v>
      </c>
      <c r="AN52" s="243">
        <f>'Neekonomicka previazanost'!AN52/'Neekonomicka previazanost'!$BB52</f>
        <v>6.058947986552092E-2</v>
      </c>
      <c r="AO52" s="243">
        <f>'Neekonomicka previazanost'!AO52/'Neekonomicka previazanost'!$BB52</f>
        <v>3.8686799716541272E-2</v>
      </c>
      <c r="AP52" s="243">
        <f>'Neekonomicka previazanost'!AP52/'Neekonomicka previazanost'!$BB52</f>
        <v>6.0631674272698971E-2</v>
      </c>
      <c r="AQ52" s="243">
        <f>'Neekonomicka previazanost'!AQ52/'Neekonomicka previazanost'!$BB52</f>
        <v>2.9986878182891391E-2</v>
      </c>
      <c r="AR52" s="243">
        <f>'Neekonomicka previazanost'!AR52/'Neekonomicka previazanost'!$BB52</f>
        <v>1.4180041887857542E-2</v>
      </c>
      <c r="AS52" s="243">
        <f>'Neekonomicka previazanost'!AS52/'Neekonomicka previazanost'!$BB52</f>
        <v>7.3635783434744329E-3</v>
      </c>
      <c r="AT52" s="243">
        <f>'Neekonomicka previazanost'!AT52/'Neekonomicka previazanost'!$BB52</f>
        <v>3.4867142572879192E-2</v>
      </c>
      <c r="AU52" s="243">
        <f>'Neekonomicka previazanost'!AU52/'Neekonomicka previazanost'!$BB52</f>
        <v>1.3129850230922597E-2</v>
      </c>
      <c r="AV52" s="243">
        <f>'Neekonomicka previazanost'!AV52/'Neekonomicka previazanost'!$BB52</f>
        <v>1.6981099361598712E-2</v>
      </c>
      <c r="AW52" s="243">
        <f>'Neekonomicka previazanost'!AW52/'Neekonomicka previazanost'!$BB52</f>
        <v>1.7996779115944571E-2</v>
      </c>
      <c r="AX52" s="243">
        <f>'Neekonomicka previazanost'!AX52/'Neekonomicka previazanost'!$BB52</f>
        <v>1.7492346706548718E-2</v>
      </c>
      <c r="AY52" s="243">
        <f>'Neekonomicka previazanost'!AY52/'Neekonomicka previazanost'!$BB52</f>
        <v>2.1279036576325357E-2</v>
      </c>
      <c r="AZ52" s="243">
        <f>'Neekonomicka previazanost'!AZ52/'Neekonomicka previazanost'!$BB52</f>
        <v>0</v>
      </c>
      <c r="BB52" s="244">
        <f t="shared" si="0"/>
        <v>0.99999999999999978</v>
      </c>
    </row>
    <row r="53" spans="1:54" ht="14.25" customHeight="1" x14ac:dyDescent="0.25">
      <c r="BB53" s="248"/>
    </row>
    <row r="54" spans="1:54" ht="14.25" customHeight="1" x14ac:dyDescent="0.25">
      <c r="BB54" s="248"/>
    </row>
    <row r="55" spans="1:54" ht="14.25" customHeight="1" x14ac:dyDescent="0.25">
      <c r="BB55" s="248"/>
    </row>
    <row r="56" spans="1:54" ht="14.25" customHeight="1" x14ac:dyDescent="0.25">
      <c r="BB56" s="248"/>
    </row>
    <row r="57" spans="1:54" ht="14.25" customHeight="1" x14ac:dyDescent="0.25">
      <c r="BB57" s="248"/>
    </row>
    <row r="58" spans="1:54" ht="14.25" customHeight="1" x14ac:dyDescent="0.25">
      <c r="BB58" s="248"/>
    </row>
    <row r="59" spans="1:54" ht="14.25" customHeight="1" x14ac:dyDescent="0.25">
      <c r="BB59" s="248"/>
    </row>
    <row r="60" spans="1:54" ht="14.25" customHeight="1" x14ac:dyDescent="0.25">
      <c r="BB60" s="248"/>
    </row>
    <row r="61" spans="1:54" ht="14.25" customHeight="1" x14ac:dyDescent="0.25">
      <c r="BB61" s="248"/>
    </row>
    <row r="62" spans="1:54" ht="14.25" customHeight="1" x14ac:dyDescent="0.25">
      <c r="BB62" s="248"/>
    </row>
    <row r="63" spans="1:54" ht="14.25" customHeight="1" x14ac:dyDescent="0.25">
      <c r="BB63" s="248"/>
    </row>
    <row r="64" spans="1:54" ht="14.25" customHeight="1" x14ac:dyDescent="0.25">
      <c r="BB64" s="248"/>
    </row>
    <row r="65" spans="54:54" ht="14.25" customHeight="1" x14ac:dyDescent="0.25">
      <c r="BB65" s="248"/>
    </row>
    <row r="66" spans="54:54" ht="14.25" customHeight="1" x14ac:dyDescent="0.25">
      <c r="BB66" s="248"/>
    </row>
    <row r="67" spans="54:54" ht="14.25" customHeight="1" x14ac:dyDescent="0.25">
      <c r="BB67" s="248"/>
    </row>
    <row r="68" spans="54:54" ht="14.25" customHeight="1" x14ac:dyDescent="0.25">
      <c r="BB68" s="248"/>
    </row>
    <row r="69" spans="54:54" ht="14.25" customHeight="1" x14ac:dyDescent="0.25">
      <c r="BB69" s="248"/>
    </row>
    <row r="70" spans="54:54" ht="14.25" customHeight="1" x14ac:dyDescent="0.25">
      <c r="BB70" s="248"/>
    </row>
    <row r="71" spans="54:54" ht="14.25" customHeight="1" x14ac:dyDescent="0.25">
      <c r="BB71" s="248"/>
    </row>
    <row r="72" spans="54:54" ht="14.25" customHeight="1" x14ac:dyDescent="0.25">
      <c r="BB72" s="248"/>
    </row>
    <row r="73" spans="54:54" ht="14.25" customHeight="1" x14ac:dyDescent="0.25">
      <c r="BB73" s="248"/>
    </row>
    <row r="74" spans="54:54" ht="14.25" customHeight="1" x14ac:dyDescent="0.25">
      <c r="BB74" s="248"/>
    </row>
    <row r="75" spans="54:54" ht="14.25" customHeight="1" x14ac:dyDescent="0.25">
      <c r="BB75" s="248"/>
    </row>
    <row r="76" spans="54:54" ht="14.25" customHeight="1" x14ac:dyDescent="0.25">
      <c r="BB76" s="248"/>
    </row>
    <row r="77" spans="54:54" ht="14.25" customHeight="1" x14ac:dyDescent="0.25">
      <c r="BB77" s="248"/>
    </row>
    <row r="78" spans="54:54" ht="14.25" customHeight="1" x14ac:dyDescent="0.25">
      <c r="BB78" s="248"/>
    </row>
    <row r="79" spans="54:54" ht="14.25" customHeight="1" x14ac:dyDescent="0.25">
      <c r="BB79" s="248"/>
    </row>
    <row r="80" spans="54:54" ht="14.25" customHeight="1" x14ac:dyDescent="0.25">
      <c r="BB80" s="248"/>
    </row>
    <row r="81" spans="54:54" ht="14.25" customHeight="1" x14ac:dyDescent="0.25">
      <c r="BB81" s="248"/>
    </row>
    <row r="82" spans="54:54" ht="14.25" customHeight="1" x14ac:dyDescent="0.25">
      <c r="BB82" s="248"/>
    </row>
    <row r="83" spans="54:54" ht="14.25" customHeight="1" x14ac:dyDescent="0.25">
      <c r="BB83" s="248"/>
    </row>
    <row r="84" spans="54:54" ht="14.25" customHeight="1" x14ac:dyDescent="0.25">
      <c r="BB84" s="248"/>
    </row>
    <row r="85" spans="54:54" ht="14.25" customHeight="1" x14ac:dyDescent="0.25">
      <c r="BB85" s="248"/>
    </row>
    <row r="86" spans="54:54" ht="14.25" customHeight="1" x14ac:dyDescent="0.25">
      <c r="BB86" s="248"/>
    </row>
    <row r="87" spans="54:54" ht="14.25" customHeight="1" x14ac:dyDescent="0.25">
      <c r="BB87" s="248"/>
    </row>
    <row r="88" spans="54:54" ht="14.25" customHeight="1" x14ac:dyDescent="0.25">
      <c r="BB88" s="248"/>
    </row>
    <row r="89" spans="54:54" ht="14.25" customHeight="1" x14ac:dyDescent="0.25">
      <c r="BB89" s="248"/>
    </row>
    <row r="90" spans="54:54" ht="14.25" customHeight="1" x14ac:dyDescent="0.25">
      <c r="BB90" s="248"/>
    </row>
    <row r="91" spans="54:54" ht="14.25" customHeight="1" x14ac:dyDescent="0.25">
      <c r="BB91" s="248"/>
    </row>
    <row r="92" spans="54:54" ht="14.25" customHeight="1" x14ac:dyDescent="0.25">
      <c r="BB92" s="248"/>
    </row>
    <row r="93" spans="54:54" ht="14.25" customHeight="1" x14ac:dyDescent="0.25">
      <c r="BB93" s="248"/>
    </row>
    <row r="94" spans="54:54" ht="14.25" customHeight="1" x14ac:dyDescent="0.25">
      <c r="BB94" s="248"/>
    </row>
    <row r="95" spans="54:54" ht="14.25" customHeight="1" x14ac:dyDescent="0.25">
      <c r="BB95" s="248"/>
    </row>
    <row r="96" spans="54:54" ht="14.25" customHeight="1" x14ac:dyDescent="0.25">
      <c r="BB96" s="248"/>
    </row>
    <row r="97" spans="54:54" ht="14.25" customHeight="1" x14ac:dyDescent="0.25">
      <c r="BB97" s="248"/>
    </row>
    <row r="98" spans="54:54" ht="14.25" customHeight="1" x14ac:dyDescent="0.25">
      <c r="BB98" s="248"/>
    </row>
    <row r="99" spans="54:54" ht="14.25" customHeight="1" x14ac:dyDescent="0.25">
      <c r="BB99" s="248"/>
    </row>
    <row r="100" spans="54:54" ht="14.25" customHeight="1" x14ac:dyDescent="0.25">
      <c r="BB100" s="248"/>
    </row>
    <row r="101" spans="54:54" ht="14.25" customHeight="1" x14ac:dyDescent="0.25">
      <c r="BB101" s="248"/>
    </row>
    <row r="102" spans="54:54" ht="14.25" customHeight="1" x14ac:dyDescent="0.25">
      <c r="BB102" s="248"/>
    </row>
    <row r="103" spans="54:54" ht="14.25" customHeight="1" x14ac:dyDescent="0.25">
      <c r="BB103" s="248"/>
    </row>
    <row r="104" spans="54:54" ht="14.25" customHeight="1" x14ac:dyDescent="0.25">
      <c r="BB104" s="248"/>
    </row>
    <row r="105" spans="54:54" ht="14.25" customHeight="1" x14ac:dyDescent="0.25">
      <c r="BB105" s="248"/>
    </row>
    <row r="106" spans="54:54" ht="14.25" customHeight="1" x14ac:dyDescent="0.25">
      <c r="BB106" s="248"/>
    </row>
    <row r="107" spans="54:54" ht="14.25" customHeight="1" x14ac:dyDescent="0.25">
      <c r="BB107" s="248"/>
    </row>
    <row r="108" spans="54:54" ht="14.25" customHeight="1" x14ac:dyDescent="0.25">
      <c r="BB108" s="248"/>
    </row>
    <row r="109" spans="54:54" ht="14.25" customHeight="1" x14ac:dyDescent="0.25">
      <c r="BB109" s="248"/>
    </row>
    <row r="110" spans="54:54" ht="14.25" customHeight="1" x14ac:dyDescent="0.25">
      <c r="BB110" s="248"/>
    </row>
    <row r="111" spans="54:54" ht="14.25" customHeight="1" x14ac:dyDescent="0.25">
      <c r="BB111" s="248"/>
    </row>
    <row r="112" spans="54:54" ht="14.25" customHeight="1" x14ac:dyDescent="0.25">
      <c r="BB112" s="248"/>
    </row>
    <row r="113" spans="54:54" ht="14.25" customHeight="1" x14ac:dyDescent="0.25">
      <c r="BB113" s="248"/>
    </row>
    <row r="114" spans="54:54" ht="14.25" customHeight="1" x14ac:dyDescent="0.25">
      <c r="BB114" s="248"/>
    </row>
    <row r="115" spans="54:54" ht="14.25" customHeight="1" x14ac:dyDescent="0.25">
      <c r="BB115" s="248"/>
    </row>
    <row r="116" spans="54:54" ht="14.25" customHeight="1" x14ac:dyDescent="0.25">
      <c r="BB116" s="248"/>
    </row>
    <row r="117" spans="54:54" ht="14.25" customHeight="1" x14ac:dyDescent="0.25">
      <c r="BB117" s="248"/>
    </row>
    <row r="118" spans="54:54" ht="14.25" customHeight="1" x14ac:dyDescent="0.25">
      <c r="BB118" s="248"/>
    </row>
    <row r="119" spans="54:54" ht="14.25" customHeight="1" x14ac:dyDescent="0.25">
      <c r="BB119" s="248"/>
    </row>
    <row r="120" spans="54:54" ht="14.25" customHeight="1" x14ac:dyDescent="0.25">
      <c r="BB120" s="248"/>
    </row>
    <row r="121" spans="54:54" ht="14.25" customHeight="1" x14ac:dyDescent="0.25">
      <c r="BB121" s="248"/>
    </row>
    <row r="122" spans="54:54" ht="14.25" customHeight="1" x14ac:dyDescent="0.25">
      <c r="BB122" s="248"/>
    </row>
    <row r="123" spans="54:54" ht="14.25" customHeight="1" x14ac:dyDescent="0.25">
      <c r="BB123" s="248"/>
    </row>
    <row r="124" spans="54:54" ht="14.25" customHeight="1" x14ac:dyDescent="0.25">
      <c r="BB124" s="248"/>
    </row>
    <row r="125" spans="54:54" ht="14.25" customHeight="1" x14ac:dyDescent="0.25">
      <c r="BB125" s="248"/>
    </row>
    <row r="126" spans="54:54" ht="14.25" customHeight="1" x14ac:dyDescent="0.25">
      <c r="BB126" s="248"/>
    </row>
    <row r="127" spans="54:54" ht="14.25" customHeight="1" x14ac:dyDescent="0.25">
      <c r="BB127" s="248"/>
    </row>
    <row r="128" spans="54:54" ht="14.25" customHeight="1" x14ac:dyDescent="0.25">
      <c r="BB128" s="248"/>
    </row>
    <row r="129" spans="54:54" ht="14.25" customHeight="1" x14ac:dyDescent="0.25">
      <c r="BB129" s="248"/>
    </row>
    <row r="130" spans="54:54" ht="14.25" customHeight="1" x14ac:dyDescent="0.25">
      <c r="BB130" s="248"/>
    </row>
    <row r="131" spans="54:54" ht="14.25" customHeight="1" x14ac:dyDescent="0.25">
      <c r="BB131" s="248"/>
    </row>
    <row r="132" spans="54:54" ht="14.25" customHeight="1" x14ac:dyDescent="0.25">
      <c r="BB132" s="248"/>
    </row>
    <row r="133" spans="54:54" ht="14.25" customHeight="1" x14ac:dyDescent="0.25">
      <c r="BB133" s="248"/>
    </row>
    <row r="134" spans="54:54" ht="14.25" customHeight="1" x14ac:dyDescent="0.25">
      <c r="BB134" s="248"/>
    </row>
    <row r="135" spans="54:54" ht="14.25" customHeight="1" x14ac:dyDescent="0.25">
      <c r="BB135" s="248"/>
    </row>
    <row r="136" spans="54:54" ht="14.25" customHeight="1" x14ac:dyDescent="0.25">
      <c r="BB136" s="248"/>
    </row>
    <row r="137" spans="54:54" ht="14.25" customHeight="1" x14ac:dyDescent="0.25">
      <c r="BB137" s="248"/>
    </row>
    <row r="138" spans="54:54" ht="14.25" customHeight="1" x14ac:dyDescent="0.25">
      <c r="BB138" s="248"/>
    </row>
    <row r="139" spans="54:54" ht="14.25" customHeight="1" x14ac:dyDescent="0.25">
      <c r="BB139" s="248"/>
    </row>
    <row r="140" spans="54:54" ht="14.25" customHeight="1" x14ac:dyDescent="0.25">
      <c r="BB140" s="248"/>
    </row>
    <row r="141" spans="54:54" ht="14.25" customHeight="1" x14ac:dyDescent="0.25">
      <c r="BB141" s="248"/>
    </row>
    <row r="142" spans="54:54" ht="14.25" customHeight="1" x14ac:dyDescent="0.25">
      <c r="BB142" s="248"/>
    </row>
    <row r="143" spans="54:54" ht="14.25" customHeight="1" x14ac:dyDescent="0.25">
      <c r="BB143" s="248"/>
    </row>
    <row r="144" spans="54:54" ht="14.25" customHeight="1" x14ac:dyDescent="0.25">
      <c r="BB144" s="248"/>
    </row>
    <row r="145" spans="54:54" ht="14.25" customHeight="1" x14ac:dyDescent="0.25">
      <c r="BB145" s="248"/>
    </row>
    <row r="146" spans="54:54" ht="14.25" customHeight="1" x14ac:dyDescent="0.25">
      <c r="BB146" s="248"/>
    </row>
    <row r="147" spans="54:54" ht="14.25" customHeight="1" x14ac:dyDescent="0.25">
      <c r="BB147" s="248"/>
    </row>
    <row r="148" spans="54:54" ht="14.25" customHeight="1" x14ac:dyDescent="0.25">
      <c r="BB148" s="248"/>
    </row>
    <row r="149" spans="54:54" ht="14.25" customHeight="1" x14ac:dyDescent="0.25">
      <c r="BB149" s="248"/>
    </row>
    <row r="150" spans="54:54" ht="14.25" customHeight="1" x14ac:dyDescent="0.25">
      <c r="BB150" s="248"/>
    </row>
    <row r="151" spans="54:54" ht="14.25" customHeight="1" x14ac:dyDescent="0.25">
      <c r="BB151" s="248"/>
    </row>
    <row r="152" spans="54:54" ht="14.25" customHeight="1" x14ac:dyDescent="0.25">
      <c r="BB152" s="248"/>
    </row>
    <row r="153" spans="54:54" ht="14.25" customHeight="1" x14ac:dyDescent="0.25">
      <c r="BB153" s="248"/>
    </row>
    <row r="154" spans="54:54" ht="14.25" customHeight="1" x14ac:dyDescent="0.25">
      <c r="BB154" s="248"/>
    </row>
    <row r="155" spans="54:54" ht="14.25" customHeight="1" x14ac:dyDescent="0.25">
      <c r="BB155" s="248"/>
    </row>
    <row r="156" spans="54:54" ht="14.25" customHeight="1" x14ac:dyDescent="0.25">
      <c r="BB156" s="248"/>
    </row>
    <row r="157" spans="54:54" ht="14.25" customHeight="1" x14ac:dyDescent="0.25">
      <c r="BB157" s="248"/>
    </row>
    <row r="158" spans="54:54" ht="14.25" customHeight="1" x14ac:dyDescent="0.25">
      <c r="BB158" s="248"/>
    </row>
    <row r="159" spans="54:54" ht="14.25" customHeight="1" x14ac:dyDescent="0.25">
      <c r="BB159" s="248"/>
    </row>
    <row r="160" spans="54:54" ht="14.25" customHeight="1" x14ac:dyDescent="0.25">
      <c r="BB160" s="248"/>
    </row>
    <row r="161" spans="54:54" ht="14.25" customHeight="1" x14ac:dyDescent="0.25">
      <c r="BB161" s="248"/>
    </row>
    <row r="162" spans="54:54" ht="14.25" customHeight="1" x14ac:dyDescent="0.25">
      <c r="BB162" s="248"/>
    </row>
    <row r="163" spans="54:54" ht="14.25" customHeight="1" x14ac:dyDescent="0.25">
      <c r="BB163" s="248"/>
    </row>
    <row r="164" spans="54:54" ht="14.25" customHeight="1" x14ac:dyDescent="0.25">
      <c r="BB164" s="248"/>
    </row>
    <row r="165" spans="54:54" ht="14.25" customHeight="1" x14ac:dyDescent="0.25">
      <c r="BB165" s="248"/>
    </row>
    <row r="166" spans="54:54" ht="14.25" customHeight="1" x14ac:dyDescent="0.25">
      <c r="BB166" s="248"/>
    </row>
    <row r="167" spans="54:54" ht="14.25" customHeight="1" x14ac:dyDescent="0.25">
      <c r="BB167" s="248"/>
    </row>
    <row r="168" spans="54:54" ht="14.25" customHeight="1" x14ac:dyDescent="0.25">
      <c r="BB168" s="248"/>
    </row>
    <row r="169" spans="54:54" ht="14.25" customHeight="1" x14ac:dyDescent="0.25">
      <c r="BB169" s="248"/>
    </row>
    <row r="170" spans="54:54" ht="14.25" customHeight="1" x14ac:dyDescent="0.25">
      <c r="BB170" s="248"/>
    </row>
    <row r="171" spans="54:54" ht="14.25" customHeight="1" x14ac:dyDescent="0.25">
      <c r="BB171" s="248"/>
    </row>
    <row r="172" spans="54:54" ht="14.25" customHeight="1" x14ac:dyDescent="0.25">
      <c r="BB172" s="248"/>
    </row>
    <row r="173" spans="54:54" ht="14.25" customHeight="1" x14ac:dyDescent="0.25">
      <c r="BB173" s="248"/>
    </row>
    <row r="174" spans="54:54" ht="14.25" customHeight="1" x14ac:dyDescent="0.25">
      <c r="BB174" s="248"/>
    </row>
    <row r="175" spans="54:54" ht="14.25" customHeight="1" x14ac:dyDescent="0.25">
      <c r="BB175" s="248"/>
    </row>
    <row r="176" spans="54:54" ht="14.25" customHeight="1" x14ac:dyDescent="0.25">
      <c r="BB176" s="248"/>
    </row>
    <row r="177" spans="54:54" ht="14.25" customHeight="1" x14ac:dyDescent="0.25">
      <c r="BB177" s="248"/>
    </row>
    <row r="178" spans="54:54" ht="14.25" customHeight="1" x14ac:dyDescent="0.25">
      <c r="BB178" s="248"/>
    </row>
    <row r="179" spans="54:54" ht="14.25" customHeight="1" x14ac:dyDescent="0.25">
      <c r="BB179" s="248"/>
    </row>
    <row r="180" spans="54:54" ht="14.25" customHeight="1" x14ac:dyDescent="0.25">
      <c r="BB180" s="248"/>
    </row>
    <row r="181" spans="54:54" ht="14.25" customHeight="1" x14ac:dyDescent="0.25">
      <c r="BB181" s="248"/>
    </row>
    <row r="182" spans="54:54" ht="14.25" customHeight="1" x14ac:dyDescent="0.25">
      <c r="BB182" s="248"/>
    </row>
    <row r="183" spans="54:54" ht="14.25" customHeight="1" x14ac:dyDescent="0.25">
      <c r="BB183" s="248"/>
    </row>
    <row r="184" spans="54:54" ht="14.25" customHeight="1" x14ac:dyDescent="0.25">
      <c r="BB184" s="248"/>
    </row>
    <row r="185" spans="54:54" ht="14.25" customHeight="1" x14ac:dyDescent="0.25">
      <c r="BB185" s="248"/>
    </row>
    <row r="186" spans="54:54" ht="14.25" customHeight="1" x14ac:dyDescent="0.25">
      <c r="BB186" s="248"/>
    </row>
    <row r="187" spans="54:54" ht="14.25" customHeight="1" x14ac:dyDescent="0.25">
      <c r="BB187" s="248"/>
    </row>
    <row r="188" spans="54:54" ht="14.25" customHeight="1" x14ac:dyDescent="0.25">
      <c r="BB188" s="248"/>
    </row>
    <row r="189" spans="54:54" ht="14.25" customHeight="1" x14ac:dyDescent="0.25">
      <c r="BB189" s="248"/>
    </row>
    <row r="190" spans="54:54" ht="14.25" customHeight="1" x14ac:dyDescent="0.25">
      <c r="BB190" s="248"/>
    </row>
    <row r="191" spans="54:54" ht="14.25" customHeight="1" x14ac:dyDescent="0.25">
      <c r="BB191" s="248"/>
    </row>
    <row r="192" spans="54:54" ht="14.25" customHeight="1" x14ac:dyDescent="0.25">
      <c r="BB192" s="248"/>
    </row>
    <row r="193" spans="54:54" ht="14.25" customHeight="1" x14ac:dyDescent="0.25">
      <c r="BB193" s="248"/>
    </row>
    <row r="194" spans="54:54" ht="14.25" customHeight="1" x14ac:dyDescent="0.25">
      <c r="BB194" s="248"/>
    </row>
    <row r="195" spans="54:54" ht="14.25" customHeight="1" x14ac:dyDescent="0.25">
      <c r="BB195" s="248"/>
    </row>
    <row r="196" spans="54:54" ht="14.25" customHeight="1" x14ac:dyDescent="0.25">
      <c r="BB196" s="248"/>
    </row>
    <row r="197" spans="54:54" ht="14.25" customHeight="1" x14ac:dyDescent="0.25">
      <c r="BB197" s="248"/>
    </row>
    <row r="198" spans="54:54" ht="14.25" customHeight="1" x14ac:dyDescent="0.25">
      <c r="BB198" s="248"/>
    </row>
    <row r="199" spans="54:54" ht="14.25" customHeight="1" x14ac:dyDescent="0.25">
      <c r="BB199" s="248"/>
    </row>
    <row r="200" spans="54:54" ht="14.25" customHeight="1" x14ac:dyDescent="0.25">
      <c r="BB200" s="248"/>
    </row>
    <row r="201" spans="54:54" ht="14.25" customHeight="1" x14ac:dyDescent="0.25">
      <c r="BB201" s="248"/>
    </row>
    <row r="202" spans="54:54" ht="14.25" customHeight="1" x14ac:dyDescent="0.25">
      <c r="BB202" s="248"/>
    </row>
    <row r="203" spans="54:54" ht="14.25" customHeight="1" x14ac:dyDescent="0.25">
      <c r="BB203" s="248"/>
    </row>
    <row r="204" spans="54:54" ht="14.25" customHeight="1" x14ac:dyDescent="0.25">
      <c r="BB204" s="248"/>
    </row>
    <row r="205" spans="54:54" ht="14.25" customHeight="1" x14ac:dyDescent="0.25">
      <c r="BB205" s="248"/>
    </row>
    <row r="206" spans="54:54" ht="14.25" customHeight="1" x14ac:dyDescent="0.25">
      <c r="BB206" s="248"/>
    </row>
    <row r="207" spans="54:54" ht="14.25" customHeight="1" x14ac:dyDescent="0.25">
      <c r="BB207" s="248"/>
    </row>
    <row r="208" spans="54:54" ht="14.25" customHeight="1" x14ac:dyDescent="0.25">
      <c r="BB208" s="248"/>
    </row>
    <row r="209" spans="54:54" ht="14.25" customHeight="1" x14ac:dyDescent="0.25">
      <c r="BB209" s="248"/>
    </row>
    <row r="210" spans="54:54" ht="14.25" customHeight="1" x14ac:dyDescent="0.25">
      <c r="BB210" s="248"/>
    </row>
    <row r="211" spans="54:54" ht="14.25" customHeight="1" x14ac:dyDescent="0.25">
      <c r="BB211" s="248"/>
    </row>
    <row r="212" spans="54:54" ht="14.25" customHeight="1" x14ac:dyDescent="0.25">
      <c r="BB212" s="248"/>
    </row>
    <row r="213" spans="54:54" ht="14.25" customHeight="1" x14ac:dyDescent="0.25">
      <c r="BB213" s="248"/>
    </row>
    <row r="214" spans="54:54" ht="14.25" customHeight="1" x14ac:dyDescent="0.25">
      <c r="BB214" s="248"/>
    </row>
    <row r="215" spans="54:54" ht="14.25" customHeight="1" x14ac:dyDescent="0.25">
      <c r="BB215" s="248"/>
    </row>
    <row r="216" spans="54:54" ht="14.25" customHeight="1" x14ac:dyDescent="0.25">
      <c r="BB216" s="248"/>
    </row>
    <row r="217" spans="54:54" ht="14.25" customHeight="1" x14ac:dyDescent="0.25">
      <c r="BB217" s="248"/>
    </row>
    <row r="218" spans="54:54" ht="14.25" customHeight="1" x14ac:dyDescent="0.25">
      <c r="BB218" s="248"/>
    </row>
    <row r="219" spans="54:54" ht="14.25" customHeight="1" x14ac:dyDescent="0.25">
      <c r="BB219" s="248"/>
    </row>
    <row r="220" spans="54:54" ht="14.25" customHeight="1" x14ac:dyDescent="0.25">
      <c r="BB220" s="248"/>
    </row>
    <row r="221" spans="54:54" ht="14.25" customHeight="1" x14ac:dyDescent="0.25">
      <c r="BB221" s="248"/>
    </row>
    <row r="222" spans="54:54" ht="14.25" customHeight="1" x14ac:dyDescent="0.25">
      <c r="BB222" s="248"/>
    </row>
    <row r="223" spans="54:54" ht="14.25" customHeight="1" x14ac:dyDescent="0.25">
      <c r="BB223" s="248"/>
    </row>
    <row r="224" spans="54:54" ht="14.25" customHeight="1" x14ac:dyDescent="0.25">
      <c r="BB224" s="248"/>
    </row>
    <row r="225" spans="54:54" ht="14.25" customHeight="1" x14ac:dyDescent="0.25">
      <c r="BB225" s="248"/>
    </row>
    <row r="226" spans="54:54" ht="14.25" customHeight="1" x14ac:dyDescent="0.25">
      <c r="BB226" s="248"/>
    </row>
    <row r="227" spans="54:54" ht="14.25" customHeight="1" x14ac:dyDescent="0.25">
      <c r="BB227" s="248"/>
    </row>
    <row r="228" spans="54:54" ht="14.25" customHeight="1" x14ac:dyDescent="0.25">
      <c r="BB228" s="248"/>
    </row>
    <row r="229" spans="54:54" ht="14.25" customHeight="1" x14ac:dyDescent="0.25">
      <c r="BB229" s="248"/>
    </row>
    <row r="230" spans="54:54" ht="14.25" customHeight="1" x14ac:dyDescent="0.25">
      <c r="BB230" s="248"/>
    </row>
    <row r="231" spans="54:54" ht="14.25" customHeight="1" x14ac:dyDescent="0.25">
      <c r="BB231" s="248"/>
    </row>
    <row r="232" spans="54:54" ht="14.25" customHeight="1" x14ac:dyDescent="0.25">
      <c r="BB232" s="248"/>
    </row>
    <row r="233" spans="54:54" ht="14.25" customHeight="1" x14ac:dyDescent="0.25">
      <c r="BB233" s="248"/>
    </row>
    <row r="234" spans="54:54" ht="14.25" customHeight="1" x14ac:dyDescent="0.25">
      <c r="BB234" s="248"/>
    </row>
    <row r="235" spans="54:54" ht="14.25" customHeight="1" x14ac:dyDescent="0.25">
      <c r="BB235" s="248"/>
    </row>
    <row r="236" spans="54:54" ht="14.25" customHeight="1" x14ac:dyDescent="0.25">
      <c r="BB236" s="248"/>
    </row>
    <row r="237" spans="54:54" ht="14.25" customHeight="1" x14ac:dyDescent="0.25">
      <c r="BB237" s="248"/>
    </row>
    <row r="238" spans="54:54" ht="14.25" customHeight="1" x14ac:dyDescent="0.25">
      <c r="BB238" s="248"/>
    </row>
    <row r="239" spans="54:54" ht="14.25" customHeight="1" x14ac:dyDescent="0.25">
      <c r="BB239" s="248"/>
    </row>
    <row r="240" spans="54:54" ht="14.25" customHeight="1" x14ac:dyDescent="0.25">
      <c r="BB240" s="248"/>
    </row>
    <row r="241" spans="54:54" ht="14.25" customHeight="1" x14ac:dyDescent="0.25">
      <c r="BB241" s="248"/>
    </row>
    <row r="242" spans="54:54" ht="14.25" customHeight="1" x14ac:dyDescent="0.25">
      <c r="BB242" s="248"/>
    </row>
    <row r="243" spans="54:54" ht="14.25" customHeight="1" x14ac:dyDescent="0.25">
      <c r="BB243" s="248"/>
    </row>
    <row r="244" spans="54:54" ht="14.25" customHeight="1" x14ac:dyDescent="0.25">
      <c r="BB244" s="248"/>
    </row>
    <row r="245" spans="54:54" ht="14.25" customHeight="1" x14ac:dyDescent="0.25">
      <c r="BB245" s="248"/>
    </row>
    <row r="246" spans="54:54" ht="14.25" customHeight="1" x14ac:dyDescent="0.25">
      <c r="BB246" s="248"/>
    </row>
    <row r="247" spans="54:54" ht="14.25" customHeight="1" x14ac:dyDescent="0.25">
      <c r="BB247" s="248"/>
    </row>
    <row r="248" spans="54:54" ht="14.25" customHeight="1" x14ac:dyDescent="0.25">
      <c r="BB248" s="248"/>
    </row>
    <row r="249" spans="54:54" ht="14.25" customHeight="1" x14ac:dyDescent="0.25">
      <c r="BB249" s="248"/>
    </row>
    <row r="250" spans="54:54" ht="14.25" customHeight="1" x14ac:dyDescent="0.25">
      <c r="BB250" s="248"/>
    </row>
    <row r="251" spans="54:54" ht="14.25" customHeight="1" x14ac:dyDescent="0.25">
      <c r="BB251" s="248"/>
    </row>
    <row r="252" spans="54:54" ht="14.25" customHeight="1" x14ac:dyDescent="0.25">
      <c r="BB252" s="248"/>
    </row>
    <row r="253" spans="54:54" ht="14.25" customHeight="1" x14ac:dyDescent="0.25">
      <c r="BB253" s="248"/>
    </row>
    <row r="254" spans="54:54" ht="14.25" customHeight="1" x14ac:dyDescent="0.25">
      <c r="BB254" s="248"/>
    </row>
    <row r="255" spans="54:54" ht="14.25" customHeight="1" x14ac:dyDescent="0.25">
      <c r="BB255" s="248"/>
    </row>
    <row r="256" spans="54:54" ht="14.25" customHeight="1" x14ac:dyDescent="0.25">
      <c r="BB256" s="248"/>
    </row>
    <row r="257" spans="54:54" ht="14.25" customHeight="1" x14ac:dyDescent="0.25">
      <c r="BB257" s="248"/>
    </row>
    <row r="258" spans="54:54" ht="14.25" customHeight="1" x14ac:dyDescent="0.25">
      <c r="BB258" s="248"/>
    </row>
    <row r="259" spans="54:54" ht="14.25" customHeight="1" x14ac:dyDescent="0.25">
      <c r="BB259" s="248"/>
    </row>
    <row r="260" spans="54:54" ht="14.25" customHeight="1" x14ac:dyDescent="0.25">
      <c r="BB260" s="248"/>
    </row>
    <row r="261" spans="54:54" ht="14.25" customHeight="1" x14ac:dyDescent="0.25">
      <c r="BB261" s="248"/>
    </row>
    <row r="262" spans="54:54" ht="14.25" customHeight="1" x14ac:dyDescent="0.25">
      <c r="BB262" s="248"/>
    </row>
    <row r="263" spans="54:54" ht="14.25" customHeight="1" x14ac:dyDescent="0.25">
      <c r="BB263" s="248"/>
    </row>
    <row r="264" spans="54:54" ht="14.25" customHeight="1" x14ac:dyDescent="0.25">
      <c r="BB264" s="248"/>
    </row>
    <row r="265" spans="54:54" ht="14.25" customHeight="1" x14ac:dyDescent="0.25">
      <c r="BB265" s="248"/>
    </row>
    <row r="266" spans="54:54" ht="14.25" customHeight="1" x14ac:dyDescent="0.25">
      <c r="BB266" s="248"/>
    </row>
    <row r="267" spans="54:54" ht="14.25" customHeight="1" x14ac:dyDescent="0.25">
      <c r="BB267" s="248"/>
    </row>
    <row r="268" spans="54:54" ht="14.25" customHeight="1" x14ac:dyDescent="0.25">
      <c r="BB268" s="248"/>
    </row>
    <row r="269" spans="54:54" ht="14.25" customHeight="1" x14ac:dyDescent="0.25">
      <c r="BB269" s="248"/>
    </row>
    <row r="270" spans="54:54" ht="14.25" customHeight="1" x14ac:dyDescent="0.25">
      <c r="BB270" s="248"/>
    </row>
    <row r="271" spans="54:54" ht="14.25" customHeight="1" x14ac:dyDescent="0.25">
      <c r="BB271" s="248"/>
    </row>
    <row r="272" spans="54:54" ht="14.25" customHeight="1" x14ac:dyDescent="0.25">
      <c r="BB272" s="248"/>
    </row>
    <row r="273" spans="54:54" ht="14.25" customHeight="1" x14ac:dyDescent="0.25">
      <c r="BB273" s="248"/>
    </row>
    <row r="274" spans="54:54" ht="14.25" customHeight="1" x14ac:dyDescent="0.25">
      <c r="BB274" s="248"/>
    </row>
    <row r="275" spans="54:54" ht="14.25" customHeight="1" x14ac:dyDescent="0.25">
      <c r="BB275" s="248"/>
    </row>
    <row r="276" spans="54:54" ht="14.25" customHeight="1" x14ac:dyDescent="0.25">
      <c r="BB276" s="248"/>
    </row>
    <row r="277" spans="54:54" ht="14.25" customHeight="1" x14ac:dyDescent="0.25">
      <c r="BB277" s="248"/>
    </row>
    <row r="278" spans="54:54" ht="14.25" customHeight="1" x14ac:dyDescent="0.25">
      <c r="BB278" s="248"/>
    </row>
    <row r="279" spans="54:54" ht="14.25" customHeight="1" x14ac:dyDescent="0.25">
      <c r="BB279" s="248"/>
    </row>
    <row r="280" spans="54:54" ht="14.25" customHeight="1" x14ac:dyDescent="0.25">
      <c r="BB280" s="248"/>
    </row>
    <row r="281" spans="54:54" ht="14.25" customHeight="1" x14ac:dyDescent="0.25">
      <c r="BB281" s="248"/>
    </row>
    <row r="282" spans="54:54" ht="14.25" customHeight="1" x14ac:dyDescent="0.25">
      <c r="BB282" s="248"/>
    </row>
    <row r="283" spans="54:54" ht="14.25" customHeight="1" x14ac:dyDescent="0.25">
      <c r="BB283" s="248"/>
    </row>
    <row r="284" spans="54:54" ht="14.25" customHeight="1" x14ac:dyDescent="0.25">
      <c r="BB284" s="248"/>
    </row>
    <row r="285" spans="54:54" ht="14.25" customHeight="1" x14ac:dyDescent="0.25">
      <c r="BB285" s="248"/>
    </row>
    <row r="286" spans="54:54" ht="14.25" customHeight="1" x14ac:dyDescent="0.25">
      <c r="BB286" s="248"/>
    </row>
    <row r="287" spans="54:54" ht="14.25" customHeight="1" x14ac:dyDescent="0.25">
      <c r="BB287" s="248"/>
    </row>
    <row r="288" spans="54:54" ht="14.25" customHeight="1" x14ac:dyDescent="0.25">
      <c r="BB288" s="248"/>
    </row>
    <row r="289" spans="54:54" ht="14.25" customHeight="1" x14ac:dyDescent="0.25">
      <c r="BB289" s="248"/>
    </row>
    <row r="290" spans="54:54" ht="14.25" customHeight="1" x14ac:dyDescent="0.25">
      <c r="BB290" s="248"/>
    </row>
    <row r="291" spans="54:54" ht="14.25" customHeight="1" x14ac:dyDescent="0.25">
      <c r="BB291" s="248"/>
    </row>
    <row r="292" spans="54:54" ht="14.25" customHeight="1" x14ac:dyDescent="0.25">
      <c r="BB292" s="248"/>
    </row>
    <row r="293" spans="54:54" ht="14.25" customHeight="1" x14ac:dyDescent="0.25">
      <c r="BB293" s="248"/>
    </row>
    <row r="294" spans="54:54" ht="14.25" customHeight="1" x14ac:dyDescent="0.25">
      <c r="BB294" s="248"/>
    </row>
    <row r="295" spans="54:54" ht="14.25" customHeight="1" x14ac:dyDescent="0.25">
      <c r="BB295" s="248"/>
    </row>
    <row r="296" spans="54:54" ht="14.25" customHeight="1" x14ac:dyDescent="0.25">
      <c r="BB296" s="248"/>
    </row>
    <row r="297" spans="54:54" ht="14.25" customHeight="1" x14ac:dyDescent="0.25">
      <c r="BB297" s="248"/>
    </row>
    <row r="298" spans="54:54" ht="14.25" customHeight="1" x14ac:dyDescent="0.25">
      <c r="BB298" s="248"/>
    </row>
    <row r="299" spans="54:54" ht="14.25" customHeight="1" x14ac:dyDescent="0.25">
      <c r="BB299" s="248"/>
    </row>
    <row r="300" spans="54:54" ht="14.25" customHeight="1" x14ac:dyDescent="0.25">
      <c r="BB300" s="248"/>
    </row>
    <row r="301" spans="54:54" ht="14.25" customHeight="1" x14ac:dyDescent="0.25">
      <c r="BB301" s="248"/>
    </row>
    <row r="302" spans="54:54" ht="14.25" customHeight="1" x14ac:dyDescent="0.25">
      <c r="BB302" s="248"/>
    </row>
    <row r="303" spans="54:54" ht="14.25" customHeight="1" x14ac:dyDescent="0.25">
      <c r="BB303" s="248"/>
    </row>
    <row r="304" spans="54:54" ht="14.25" customHeight="1" x14ac:dyDescent="0.25">
      <c r="BB304" s="248"/>
    </row>
    <row r="305" spans="54:54" ht="14.25" customHeight="1" x14ac:dyDescent="0.25">
      <c r="BB305" s="248"/>
    </row>
    <row r="306" spans="54:54" ht="14.25" customHeight="1" x14ac:dyDescent="0.25">
      <c r="BB306" s="248"/>
    </row>
    <row r="307" spans="54:54" ht="14.25" customHeight="1" x14ac:dyDescent="0.25">
      <c r="BB307" s="248"/>
    </row>
    <row r="308" spans="54:54" ht="14.25" customHeight="1" x14ac:dyDescent="0.25">
      <c r="BB308" s="248"/>
    </row>
    <row r="309" spans="54:54" ht="14.25" customHeight="1" x14ac:dyDescent="0.25">
      <c r="BB309" s="248"/>
    </row>
    <row r="310" spans="54:54" ht="14.25" customHeight="1" x14ac:dyDescent="0.25">
      <c r="BB310" s="248"/>
    </row>
    <row r="311" spans="54:54" ht="14.25" customHeight="1" x14ac:dyDescent="0.25">
      <c r="BB311" s="248"/>
    </row>
    <row r="312" spans="54:54" ht="14.25" customHeight="1" x14ac:dyDescent="0.25">
      <c r="BB312" s="248"/>
    </row>
    <row r="313" spans="54:54" ht="14.25" customHeight="1" x14ac:dyDescent="0.25">
      <c r="BB313" s="248"/>
    </row>
    <row r="314" spans="54:54" ht="14.25" customHeight="1" x14ac:dyDescent="0.25">
      <c r="BB314" s="248"/>
    </row>
    <row r="315" spans="54:54" ht="14.25" customHeight="1" x14ac:dyDescent="0.25">
      <c r="BB315" s="248"/>
    </row>
    <row r="316" spans="54:54" ht="14.25" customHeight="1" x14ac:dyDescent="0.25">
      <c r="BB316" s="248"/>
    </row>
    <row r="317" spans="54:54" ht="14.25" customHeight="1" x14ac:dyDescent="0.25">
      <c r="BB317" s="248"/>
    </row>
    <row r="318" spans="54:54" ht="14.25" customHeight="1" x14ac:dyDescent="0.25">
      <c r="BB318" s="248"/>
    </row>
    <row r="319" spans="54:54" ht="14.25" customHeight="1" x14ac:dyDescent="0.25">
      <c r="BB319" s="248"/>
    </row>
    <row r="320" spans="54:54" ht="14.25" customHeight="1" x14ac:dyDescent="0.25">
      <c r="BB320" s="248"/>
    </row>
    <row r="321" spans="54:54" ht="14.25" customHeight="1" x14ac:dyDescent="0.25">
      <c r="BB321" s="248"/>
    </row>
    <row r="322" spans="54:54" ht="14.25" customHeight="1" x14ac:dyDescent="0.25">
      <c r="BB322" s="248"/>
    </row>
    <row r="323" spans="54:54" ht="14.25" customHeight="1" x14ac:dyDescent="0.25">
      <c r="BB323" s="248"/>
    </row>
    <row r="324" spans="54:54" ht="14.25" customHeight="1" x14ac:dyDescent="0.25">
      <c r="BB324" s="248"/>
    </row>
    <row r="325" spans="54:54" ht="14.25" customHeight="1" x14ac:dyDescent="0.25">
      <c r="BB325" s="248"/>
    </row>
    <row r="326" spans="54:54" ht="14.25" customHeight="1" x14ac:dyDescent="0.25">
      <c r="BB326" s="248"/>
    </row>
    <row r="327" spans="54:54" ht="14.25" customHeight="1" x14ac:dyDescent="0.25">
      <c r="BB327" s="248"/>
    </row>
    <row r="328" spans="54:54" ht="14.25" customHeight="1" x14ac:dyDescent="0.25">
      <c r="BB328" s="248"/>
    </row>
    <row r="329" spans="54:54" ht="14.25" customHeight="1" x14ac:dyDescent="0.25">
      <c r="BB329" s="248"/>
    </row>
    <row r="330" spans="54:54" ht="14.25" customHeight="1" x14ac:dyDescent="0.25">
      <c r="BB330" s="248"/>
    </row>
    <row r="331" spans="54:54" ht="14.25" customHeight="1" x14ac:dyDescent="0.25">
      <c r="BB331" s="248"/>
    </row>
    <row r="332" spans="54:54" ht="14.25" customHeight="1" x14ac:dyDescent="0.25">
      <c r="BB332" s="248"/>
    </row>
    <row r="333" spans="54:54" ht="14.25" customHeight="1" x14ac:dyDescent="0.25">
      <c r="BB333" s="248"/>
    </row>
    <row r="334" spans="54:54" ht="14.25" customHeight="1" x14ac:dyDescent="0.25">
      <c r="BB334" s="248"/>
    </row>
    <row r="335" spans="54:54" ht="14.25" customHeight="1" x14ac:dyDescent="0.25">
      <c r="BB335" s="248"/>
    </row>
    <row r="336" spans="54:54" ht="14.25" customHeight="1" x14ac:dyDescent="0.25">
      <c r="BB336" s="248"/>
    </row>
    <row r="337" spans="54:54" ht="14.25" customHeight="1" x14ac:dyDescent="0.25">
      <c r="BB337" s="248"/>
    </row>
    <row r="338" spans="54:54" ht="14.25" customHeight="1" x14ac:dyDescent="0.25">
      <c r="BB338" s="248"/>
    </row>
    <row r="339" spans="54:54" ht="14.25" customHeight="1" x14ac:dyDescent="0.25">
      <c r="BB339" s="248"/>
    </row>
    <row r="340" spans="54:54" ht="14.25" customHeight="1" x14ac:dyDescent="0.25">
      <c r="BB340" s="248"/>
    </row>
    <row r="341" spans="54:54" ht="14.25" customHeight="1" x14ac:dyDescent="0.25">
      <c r="BB341" s="248"/>
    </row>
    <row r="342" spans="54:54" ht="14.25" customHeight="1" x14ac:dyDescent="0.25">
      <c r="BB342" s="248"/>
    </row>
    <row r="343" spans="54:54" ht="14.25" customHeight="1" x14ac:dyDescent="0.25">
      <c r="BB343" s="248"/>
    </row>
    <row r="344" spans="54:54" ht="14.25" customHeight="1" x14ac:dyDescent="0.25">
      <c r="BB344" s="248"/>
    </row>
    <row r="345" spans="54:54" ht="14.25" customHeight="1" x14ac:dyDescent="0.25">
      <c r="BB345" s="248"/>
    </row>
    <row r="346" spans="54:54" ht="14.25" customHeight="1" x14ac:dyDescent="0.25">
      <c r="BB346" s="248"/>
    </row>
    <row r="347" spans="54:54" ht="14.25" customHeight="1" x14ac:dyDescent="0.25">
      <c r="BB347" s="248"/>
    </row>
    <row r="348" spans="54:54" ht="14.25" customHeight="1" x14ac:dyDescent="0.25">
      <c r="BB348" s="248"/>
    </row>
    <row r="349" spans="54:54" ht="14.25" customHeight="1" x14ac:dyDescent="0.25">
      <c r="BB349" s="248"/>
    </row>
    <row r="350" spans="54:54" ht="14.25" customHeight="1" x14ac:dyDescent="0.25">
      <c r="BB350" s="248"/>
    </row>
    <row r="351" spans="54:54" ht="14.25" customHeight="1" x14ac:dyDescent="0.25">
      <c r="BB351" s="248"/>
    </row>
    <row r="352" spans="54:54" ht="14.25" customHeight="1" x14ac:dyDescent="0.25">
      <c r="BB352" s="248"/>
    </row>
    <row r="353" spans="54:54" ht="14.25" customHeight="1" x14ac:dyDescent="0.25">
      <c r="BB353" s="248"/>
    </row>
    <row r="354" spans="54:54" ht="14.25" customHeight="1" x14ac:dyDescent="0.25">
      <c r="BB354" s="248"/>
    </row>
    <row r="355" spans="54:54" ht="14.25" customHeight="1" x14ac:dyDescent="0.25">
      <c r="BB355" s="248"/>
    </row>
    <row r="356" spans="54:54" ht="14.25" customHeight="1" x14ac:dyDescent="0.25">
      <c r="BB356" s="248"/>
    </row>
    <row r="357" spans="54:54" ht="14.25" customHeight="1" x14ac:dyDescent="0.25">
      <c r="BB357" s="248"/>
    </row>
    <row r="358" spans="54:54" ht="14.25" customHeight="1" x14ac:dyDescent="0.25">
      <c r="BB358" s="248"/>
    </row>
    <row r="359" spans="54:54" ht="14.25" customHeight="1" x14ac:dyDescent="0.25">
      <c r="BB359" s="248"/>
    </row>
    <row r="360" spans="54:54" ht="14.25" customHeight="1" x14ac:dyDescent="0.25">
      <c r="BB360" s="248"/>
    </row>
    <row r="361" spans="54:54" ht="14.25" customHeight="1" x14ac:dyDescent="0.25">
      <c r="BB361" s="248"/>
    </row>
    <row r="362" spans="54:54" ht="14.25" customHeight="1" x14ac:dyDescent="0.25">
      <c r="BB362" s="248"/>
    </row>
    <row r="363" spans="54:54" ht="14.25" customHeight="1" x14ac:dyDescent="0.25">
      <c r="BB363" s="248"/>
    </row>
    <row r="364" spans="54:54" ht="14.25" customHeight="1" x14ac:dyDescent="0.25">
      <c r="BB364" s="248"/>
    </row>
    <row r="365" spans="54:54" ht="14.25" customHeight="1" x14ac:dyDescent="0.25">
      <c r="BB365" s="248"/>
    </row>
    <row r="366" spans="54:54" ht="14.25" customHeight="1" x14ac:dyDescent="0.25">
      <c r="BB366" s="248"/>
    </row>
    <row r="367" spans="54:54" ht="14.25" customHeight="1" x14ac:dyDescent="0.25">
      <c r="BB367" s="248"/>
    </row>
    <row r="368" spans="54:54" ht="14.25" customHeight="1" x14ac:dyDescent="0.25">
      <c r="BB368" s="248"/>
    </row>
    <row r="369" spans="54:54" ht="14.25" customHeight="1" x14ac:dyDescent="0.25">
      <c r="BB369" s="248"/>
    </row>
    <row r="370" spans="54:54" ht="14.25" customHeight="1" x14ac:dyDescent="0.25">
      <c r="BB370" s="248"/>
    </row>
    <row r="371" spans="54:54" ht="14.25" customHeight="1" x14ac:dyDescent="0.25">
      <c r="BB371" s="248"/>
    </row>
    <row r="372" spans="54:54" ht="14.25" customHeight="1" x14ac:dyDescent="0.25">
      <c r="BB372" s="248"/>
    </row>
    <row r="373" spans="54:54" ht="14.25" customHeight="1" x14ac:dyDescent="0.25">
      <c r="BB373" s="248"/>
    </row>
    <row r="374" spans="54:54" ht="14.25" customHeight="1" x14ac:dyDescent="0.25">
      <c r="BB374" s="248"/>
    </row>
    <row r="375" spans="54:54" ht="14.25" customHeight="1" x14ac:dyDescent="0.25">
      <c r="BB375" s="248"/>
    </row>
    <row r="376" spans="54:54" ht="14.25" customHeight="1" x14ac:dyDescent="0.25">
      <c r="BB376" s="248"/>
    </row>
    <row r="377" spans="54:54" ht="14.25" customHeight="1" x14ac:dyDescent="0.25">
      <c r="BB377" s="248"/>
    </row>
    <row r="378" spans="54:54" ht="14.25" customHeight="1" x14ac:dyDescent="0.25">
      <c r="BB378" s="248"/>
    </row>
    <row r="379" spans="54:54" ht="14.25" customHeight="1" x14ac:dyDescent="0.25">
      <c r="BB379" s="248"/>
    </row>
    <row r="380" spans="54:54" ht="14.25" customHeight="1" x14ac:dyDescent="0.25">
      <c r="BB380" s="248"/>
    </row>
    <row r="381" spans="54:54" ht="14.25" customHeight="1" x14ac:dyDescent="0.25">
      <c r="BB381" s="248"/>
    </row>
    <row r="382" spans="54:54" ht="14.25" customHeight="1" x14ac:dyDescent="0.25">
      <c r="BB382" s="248"/>
    </row>
    <row r="383" spans="54:54" ht="14.25" customHeight="1" x14ac:dyDescent="0.25">
      <c r="BB383" s="248"/>
    </row>
    <row r="384" spans="54:54" ht="14.25" customHeight="1" x14ac:dyDescent="0.25">
      <c r="BB384" s="248"/>
    </row>
    <row r="385" spans="54:54" ht="14.25" customHeight="1" x14ac:dyDescent="0.25">
      <c r="BB385" s="248"/>
    </row>
    <row r="386" spans="54:54" ht="14.25" customHeight="1" x14ac:dyDescent="0.25">
      <c r="BB386" s="248"/>
    </row>
    <row r="387" spans="54:54" ht="14.25" customHeight="1" x14ac:dyDescent="0.25">
      <c r="BB387" s="248"/>
    </row>
    <row r="388" spans="54:54" ht="14.25" customHeight="1" x14ac:dyDescent="0.25">
      <c r="BB388" s="248"/>
    </row>
    <row r="389" spans="54:54" ht="14.25" customHeight="1" x14ac:dyDescent="0.25">
      <c r="BB389" s="248"/>
    </row>
    <row r="390" spans="54:54" ht="14.25" customHeight="1" x14ac:dyDescent="0.25">
      <c r="BB390" s="248"/>
    </row>
    <row r="391" spans="54:54" ht="14.25" customHeight="1" x14ac:dyDescent="0.25">
      <c r="BB391" s="248"/>
    </row>
    <row r="392" spans="54:54" ht="14.25" customHeight="1" x14ac:dyDescent="0.25">
      <c r="BB392" s="248"/>
    </row>
    <row r="393" spans="54:54" ht="14.25" customHeight="1" x14ac:dyDescent="0.25">
      <c r="BB393" s="248"/>
    </row>
    <row r="394" spans="54:54" ht="14.25" customHeight="1" x14ac:dyDescent="0.25">
      <c r="BB394" s="248"/>
    </row>
    <row r="395" spans="54:54" ht="14.25" customHeight="1" x14ac:dyDescent="0.25">
      <c r="BB395" s="248"/>
    </row>
    <row r="396" spans="54:54" ht="14.25" customHeight="1" x14ac:dyDescent="0.25">
      <c r="BB396" s="248"/>
    </row>
    <row r="397" spans="54:54" ht="14.25" customHeight="1" x14ac:dyDescent="0.25">
      <c r="BB397" s="248"/>
    </row>
    <row r="398" spans="54:54" ht="14.25" customHeight="1" x14ac:dyDescent="0.25">
      <c r="BB398" s="248"/>
    </row>
    <row r="399" spans="54:54" ht="14.25" customHeight="1" x14ac:dyDescent="0.25">
      <c r="BB399" s="248"/>
    </row>
    <row r="400" spans="54:54" ht="14.25" customHeight="1" x14ac:dyDescent="0.25">
      <c r="BB400" s="248"/>
    </row>
    <row r="401" spans="54:54" ht="14.25" customHeight="1" x14ac:dyDescent="0.25">
      <c r="BB401" s="248"/>
    </row>
    <row r="402" spans="54:54" ht="14.25" customHeight="1" x14ac:dyDescent="0.25">
      <c r="BB402" s="248"/>
    </row>
    <row r="403" spans="54:54" ht="14.25" customHeight="1" x14ac:dyDescent="0.25">
      <c r="BB403" s="248"/>
    </row>
    <row r="404" spans="54:54" ht="14.25" customHeight="1" x14ac:dyDescent="0.25">
      <c r="BB404" s="248"/>
    </row>
    <row r="405" spans="54:54" ht="14.25" customHeight="1" x14ac:dyDescent="0.25">
      <c r="BB405" s="248"/>
    </row>
    <row r="406" spans="54:54" ht="14.25" customHeight="1" x14ac:dyDescent="0.25">
      <c r="BB406" s="248"/>
    </row>
    <row r="407" spans="54:54" ht="14.25" customHeight="1" x14ac:dyDescent="0.25">
      <c r="BB407" s="248"/>
    </row>
    <row r="408" spans="54:54" ht="14.25" customHeight="1" x14ac:dyDescent="0.25">
      <c r="BB408" s="248"/>
    </row>
    <row r="409" spans="54:54" ht="14.25" customHeight="1" x14ac:dyDescent="0.25">
      <c r="BB409" s="248"/>
    </row>
    <row r="410" spans="54:54" ht="14.25" customHeight="1" x14ac:dyDescent="0.25">
      <c r="BB410" s="248"/>
    </row>
    <row r="411" spans="54:54" ht="14.25" customHeight="1" x14ac:dyDescent="0.25">
      <c r="BB411" s="248"/>
    </row>
    <row r="412" spans="54:54" ht="14.25" customHeight="1" x14ac:dyDescent="0.25">
      <c r="BB412" s="248"/>
    </row>
    <row r="413" spans="54:54" ht="14.25" customHeight="1" x14ac:dyDescent="0.25">
      <c r="BB413" s="248"/>
    </row>
    <row r="414" spans="54:54" ht="14.25" customHeight="1" x14ac:dyDescent="0.25">
      <c r="BB414" s="248"/>
    </row>
    <row r="415" spans="54:54" ht="14.25" customHeight="1" x14ac:dyDescent="0.25">
      <c r="BB415" s="248"/>
    </row>
    <row r="416" spans="54:54" ht="14.25" customHeight="1" x14ac:dyDescent="0.25">
      <c r="BB416" s="248"/>
    </row>
    <row r="417" spans="54:54" ht="14.25" customHeight="1" x14ac:dyDescent="0.25">
      <c r="BB417" s="248"/>
    </row>
    <row r="418" spans="54:54" ht="14.25" customHeight="1" x14ac:dyDescent="0.25">
      <c r="BB418" s="248"/>
    </row>
    <row r="419" spans="54:54" ht="14.25" customHeight="1" x14ac:dyDescent="0.25">
      <c r="BB419" s="248"/>
    </row>
    <row r="420" spans="54:54" ht="14.25" customHeight="1" x14ac:dyDescent="0.25">
      <c r="BB420" s="248"/>
    </row>
    <row r="421" spans="54:54" ht="14.25" customHeight="1" x14ac:dyDescent="0.25">
      <c r="BB421" s="248"/>
    </row>
    <row r="422" spans="54:54" ht="14.25" customHeight="1" x14ac:dyDescent="0.25">
      <c r="BB422" s="248"/>
    </row>
    <row r="423" spans="54:54" ht="14.25" customHeight="1" x14ac:dyDescent="0.25">
      <c r="BB423" s="248"/>
    </row>
    <row r="424" spans="54:54" ht="14.25" customHeight="1" x14ac:dyDescent="0.25">
      <c r="BB424" s="248"/>
    </row>
    <row r="425" spans="54:54" ht="14.25" customHeight="1" x14ac:dyDescent="0.25">
      <c r="BB425" s="248"/>
    </row>
    <row r="426" spans="54:54" ht="14.25" customHeight="1" x14ac:dyDescent="0.25">
      <c r="BB426" s="248"/>
    </row>
    <row r="427" spans="54:54" ht="14.25" customHeight="1" x14ac:dyDescent="0.25">
      <c r="BB427" s="248"/>
    </row>
    <row r="428" spans="54:54" ht="14.25" customHeight="1" x14ac:dyDescent="0.25">
      <c r="BB428" s="248"/>
    </row>
    <row r="429" spans="54:54" ht="14.25" customHeight="1" x14ac:dyDescent="0.25">
      <c r="BB429" s="248"/>
    </row>
    <row r="430" spans="54:54" ht="14.25" customHeight="1" x14ac:dyDescent="0.25">
      <c r="BB430" s="248"/>
    </row>
    <row r="431" spans="54:54" ht="14.25" customHeight="1" x14ac:dyDescent="0.25">
      <c r="BB431" s="248"/>
    </row>
    <row r="432" spans="54:54" ht="14.25" customHeight="1" x14ac:dyDescent="0.25">
      <c r="BB432" s="248"/>
    </row>
    <row r="433" spans="54:54" ht="14.25" customHeight="1" x14ac:dyDescent="0.25">
      <c r="BB433" s="248"/>
    </row>
    <row r="434" spans="54:54" ht="14.25" customHeight="1" x14ac:dyDescent="0.25">
      <c r="BB434" s="248"/>
    </row>
    <row r="435" spans="54:54" ht="14.25" customHeight="1" x14ac:dyDescent="0.25">
      <c r="BB435" s="248"/>
    </row>
    <row r="436" spans="54:54" ht="14.25" customHeight="1" x14ac:dyDescent="0.25">
      <c r="BB436" s="248"/>
    </row>
    <row r="437" spans="54:54" ht="14.25" customHeight="1" x14ac:dyDescent="0.25">
      <c r="BB437" s="248"/>
    </row>
    <row r="438" spans="54:54" ht="14.25" customHeight="1" x14ac:dyDescent="0.25">
      <c r="BB438" s="248"/>
    </row>
    <row r="439" spans="54:54" ht="14.25" customHeight="1" x14ac:dyDescent="0.25">
      <c r="BB439" s="248"/>
    </row>
    <row r="440" spans="54:54" ht="14.25" customHeight="1" x14ac:dyDescent="0.25">
      <c r="BB440" s="248"/>
    </row>
    <row r="441" spans="54:54" ht="14.25" customHeight="1" x14ac:dyDescent="0.25">
      <c r="BB441" s="248"/>
    </row>
    <row r="442" spans="54:54" ht="14.25" customHeight="1" x14ac:dyDescent="0.25">
      <c r="BB442" s="248"/>
    </row>
    <row r="443" spans="54:54" ht="14.25" customHeight="1" x14ac:dyDescent="0.25">
      <c r="BB443" s="248"/>
    </row>
    <row r="444" spans="54:54" ht="14.25" customHeight="1" x14ac:dyDescent="0.25">
      <c r="BB444" s="248"/>
    </row>
    <row r="445" spans="54:54" ht="14.25" customHeight="1" x14ac:dyDescent="0.25">
      <c r="BB445" s="248"/>
    </row>
    <row r="446" spans="54:54" ht="14.25" customHeight="1" x14ac:dyDescent="0.25">
      <c r="BB446" s="248"/>
    </row>
    <row r="447" spans="54:54" ht="14.25" customHeight="1" x14ac:dyDescent="0.25">
      <c r="BB447" s="248"/>
    </row>
    <row r="448" spans="54:54" ht="14.25" customHeight="1" x14ac:dyDescent="0.25">
      <c r="BB448" s="248"/>
    </row>
    <row r="449" spans="54:54" ht="14.25" customHeight="1" x14ac:dyDescent="0.25">
      <c r="BB449" s="248"/>
    </row>
    <row r="450" spans="54:54" ht="14.25" customHeight="1" x14ac:dyDescent="0.25">
      <c r="BB450" s="248"/>
    </row>
    <row r="451" spans="54:54" ht="14.25" customHeight="1" x14ac:dyDescent="0.25">
      <c r="BB451" s="248"/>
    </row>
    <row r="452" spans="54:54" ht="14.25" customHeight="1" x14ac:dyDescent="0.25">
      <c r="BB452" s="248"/>
    </row>
    <row r="453" spans="54:54" ht="14.25" customHeight="1" x14ac:dyDescent="0.25">
      <c r="BB453" s="248"/>
    </row>
    <row r="454" spans="54:54" ht="14.25" customHeight="1" x14ac:dyDescent="0.25">
      <c r="BB454" s="248"/>
    </row>
    <row r="455" spans="54:54" ht="14.25" customHeight="1" x14ac:dyDescent="0.25">
      <c r="BB455" s="248"/>
    </row>
    <row r="456" spans="54:54" ht="14.25" customHeight="1" x14ac:dyDescent="0.25">
      <c r="BB456" s="248"/>
    </row>
    <row r="457" spans="54:54" ht="14.25" customHeight="1" x14ac:dyDescent="0.25">
      <c r="BB457" s="248"/>
    </row>
    <row r="458" spans="54:54" ht="14.25" customHeight="1" x14ac:dyDescent="0.25">
      <c r="BB458" s="248"/>
    </row>
    <row r="459" spans="54:54" ht="14.25" customHeight="1" x14ac:dyDescent="0.25">
      <c r="BB459" s="248"/>
    </row>
    <row r="460" spans="54:54" ht="14.25" customHeight="1" x14ac:dyDescent="0.25">
      <c r="BB460" s="248"/>
    </row>
    <row r="461" spans="54:54" ht="14.25" customHeight="1" x14ac:dyDescent="0.25">
      <c r="BB461" s="248"/>
    </row>
    <row r="462" spans="54:54" ht="14.25" customHeight="1" x14ac:dyDescent="0.25">
      <c r="BB462" s="248"/>
    </row>
    <row r="463" spans="54:54" ht="14.25" customHeight="1" x14ac:dyDescent="0.25">
      <c r="BB463" s="248"/>
    </row>
    <row r="464" spans="54:54" ht="14.25" customHeight="1" x14ac:dyDescent="0.25">
      <c r="BB464" s="248"/>
    </row>
    <row r="465" spans="54:54" ht="14.25" customHeight="1" x14ac:dyDescent="0.25">
      <c r="BB465" s="248"/>
    </row>
    <row r="466" spans="54:54" ht="14.25" customHeight="1" x14ac:dyDescent="0.25">
      <c r="BB466" s="248"/>
    </row>
    <row r="467" spans="54:54" ht="14.25" customHeight="1" x14ac:dyDescent="0.25">
      <c r="BB467" s="248"/>
    </row>
    <row r="468" spans="54:54" ht="14.25" customHeight="1" x14ac:dyDescent="0.25">
      <c r="BB468" s="248"/>
    </row>
    <row r="469" spans="54:54" ht="14.25" customHeight="1" x14ac:dyDescent="0.25">
      <c r="BB469" s="248"/>
    </row>
    <row r="470" spans="54:54" ht="14.25" customHeight="1" x14ac:dyDescent="0.25">
      <c r="BB470" s="248"/>
    </row>
    <row r="471" spans="54:54" ht="14.25" customHeight="1" x14ac:dyDescent="0.25">
      <c r="BB471" s="248"/>
    </row>
    <row r="472" spans="54:54" ht="14.25" customHeight="1" x14ac:dyDescent="0.25">
      <c r="BB472" s="248"/>
    </row>
    <row r="473" spans="54:54" ht="14.25" customHeight="1" x14ac:dyDescent="0.25">
      <c r="BB473" s="248"/>
    </row>
    <row r="474" spans="54:54" ht="14.25" customHeight="1" x14ac:dyDescent="0.25">
      <c r="BB474" s="248"/>
    </row>
    <row r="475" spans="54:54" ht="14.25" customHeight="1" x14ac:dyDescent="0.25">
      <c r="BB475" s="248"/>
    </row>
    <row r="476" spans="54:54" ht="14.25" customHeight="1" x14ac:dyDescent="0.25">
      <c r="BB476" s="248"/>
    </row>
    <row r="477" spans="54:54" ht="14.25" customHeight="1" x14ac:dyDescent="0.25">
      <c r="BB477" s="248"/>
    </row>
    <row r="478" spans="54:54" ht="14.25" customHeight="1" x14ac:dyDescent="0.25">
      <c r="BB478" s="248"/>
    </row>
    <row r="479" spans="54:54" ht="14.25" customHeight="1" x14ac:dyDescent="0.25">
      <c r="BB479" s="248"/>
    </row>
    <row r="480" spans="54:54" ht="14.25" customHeight="1" x14ac:dyDescent="0.25">
      <c r="BB480" s="248"/>
    </row>
    <row r="481" spans="54:54" ht="14.25" customHeight="1" x14ac:dyDescent="0.25">
      <c r="BB481" s="248"/>
    </row>
    <row r="482" spans="54:54" ht="14.25" customHeight="1" x14ac:dyDescent="0.25">
      <c r="BB482" s="248"/>
    </row>
    <row r="483" spans="54:54" ht="14.25" customHeight="1" x14ac:dyDescent="0.25">
      <c r="BB483" s="248"/>
    </row>
    <row r="484" spans="54:54" ht="14.25" customHeight="1" x14ac:dyDescent="0.25">
      <c r="BB484" s="248"/>
    </row>
    <row r="485" spans="54:54" ht="14.25" customHeight="1" x14ac:dyDescent="0.25">
      <c r="BB485" s="248"/>
    </row>
    <row r="486" spans="54:54" ht="14.25" customHeight="1" x14ac:dyDescent="0.25">
      <c r="BB486" s="248"/>
    </row>
    <row r="487" spans="54:54" ht="14.25" customHeight="1" x14ac:dyDescent="0.25">
      <c r="BB487" s="248"/>
    </row>
    <row r="488" spans="54:54" ht="14.25" customHeight="1" x14ac:dyDescent="0.25">
      <c r="BB488" s="248"/>
    </row>
    <row r="489" spans="54:54" ht="14.25" customHeight="1" x14ac:dyDescent="0.25">
      <c r="BB489" s="248"/>
    </row>
    <row r="490" spans="54:54" ht="14.25" customHeight="1" x14ac:dyDescent="0.25">
      <c r="BB490" s="248"/>
    </row>
    <row r="491" spans="54:54" ht="14.25" customHeight="1" x14ac:dyDescent="0.25">
      <c r="BB491" s="248"/>
    </row>
    <row r="492" spans="54:54" ht="14.25" customHeight="1" x14ac:dyDescent="0.25">
      <c r="BB492" s="248"/>
    </row>
    <row r="493" spans="54:54" ht="14.25" customHeight="1" x14ac:dyDescent="0.25">
      <c r="BB493" s="248"/>
    </row>
    <row r="494" spans="54:54" ht="14.25" customHeight="1" x14ac:dyDescent="0.25">
      <c r="BB494" s="248"/>
    </row>
    <row r="495" spans="54:54" ht="14.25" customHeight="1" x14ac:dyDescent="0.25">
      <c r="BB495" s="248"/>
    </row>
    <row r="496" spans="54:54" ht="14.25" customHeight="1" x14ac:dyDescent="0.25">
      <c r="BB496" s="248"/>
    </row>
    <row r="497" spans="54:54" ht="14.25" customHeight="1" x14ac:dyDescent="0.25">
      <c r="BB497" s="248"/>
    </row>
    <row r="498" spans="54:54" ht="14.25" customHeight="1" x14ac:dyDescent="0.25">
      <c r="BB498" s="248"/>
    </row>
    <row r="499" spans="54:54" ht="14.25" customHeight="1" x14ac:dyDescent="0.25">
      <c r="BB499" s="248"/>
    </row>
    <row r="500" spans="54:54" ht="14.25" customHeight="1" x14ac:dyDescent="0.25">
      <c r="BB500" s="248"/>
    </row>
    <row r="501" spans="54:54" ht="14.25" customHeight="1" x14ac:dyDescent="0.25">
      <c r="BB501" s="248"/>
    </row>
    <row r="502" spans="54:54" ht="14.25" customHeight="1" x14ac:dyDescent="0.25">
      <c r="BB502" s="248"/>
    </row>
    <row r="503" spans="54:54" ht="14.25" customHeight="1" x14ac:dyDescent="0.25">
      <c r="BB503" s="248"/>
    </row>
    <row r="504" spans="54:54" ht="14.25" customHeight="1" x14ac:dyDescent="0.25">
      <c r="BB504" s="248"/>
    </row>
    <row r="505" spans="54:54" ht="14.25" customHeight="1" x14ac:dyDescent="0.25">
      <c r="BB505" s="248"/>
    </row>
    <row r="506" spans="54:54" ht="14.25" customHeight="1" x14ac:dyDescent="0.25">
      <c r="BB506" s="248"/>
    </row>
    <row r="507" spans="54:54" ht="14.25" customHeight="1" x14ac:dyDescent="0.25">
      <c r="BB507" s="248"/>
    </row>
    <row r="508" spans="54:54" ht="14.25" customHeight="1" x14ac:dyDescent="0.25">
      <c r="BB508" s="248"/>
    </row>
    <row r="509" spans="54:54" ht="14.25" customHeight="1" x14ac:dyDescent="0.25">
      <c r="BB509" s="248"/>
    </row>
    <row r="510" spans="54:54" ht="14.25" customHeight="1" x14ac:dyDescent="0.25">
      <c r="BB510" s="248"/>
    </row>
    <row r="511" spans="54:54" ht="14.25" customHeight="1" x14ac:dyDescent="0.25">
      <c r="BB511" s="248"/>
    </row>
    <row r="512" spans="54:54" ht="14.25" customHeight="1" x14ac:dyDescent="0.25">
      <c r="BB512" s="248"/>
    </row>
    <row r="513" spans="54:54" ht="14.25" customHeight="1" x14ac:dyDescent="0.25">
      <c r="BB513" s="248"/>
    </row>
    <row r="514" spans="54:54" ht="14.25" customHeight="1" x14ac:dyDescent="0.25">
      <c r="BB514" s="248"/>
    </row>
    <row r="515" spans="54:54" ht="14.25" customHeight="1" x14ac:dyDescent="0.25">
      <c r="BB515" s="248"/>
    </row>
    <row r="516" spans="54:54" ht="14.25" customHeight="1" x14ac:dyDescent="0.25">
      <c r="BB516" s="248"/>
    </row>
    <row r="517" spans="54:54" ht="14.25" customHeight="1" x14ac:dyDescent="0.25">
      <c r="BB517" s="248"/>
    </row>
    <row r="518" spans="54:54" ht="14.25" customHeight="1" x14ac:dyDescent="0.25">
      <c r="BB518" s="248"/>
    </row>
    <row r="519" spans="54:54" ht="14.25" customHeight="1" x14ac:dyDescent="0.25">
      <c r="BB519" s="248"/>
    </row>
    <row r="520" spans="54:54" ht="14.25" customHeight="1" x14ac:dyDescent="0.25">
      <c r="BB520" s="248"/>
    </row>
    <row r="521" spans="54:54" ht="14.25" customHeight="1" x14ac:dyDescent="0.25">
      <c r="BB521" s="248"/>
    </row>
    <row r="522" spans="54:54" ht="14.25" customHeight="1" x14ac:dyDescent="0.25">
      <c r="BB522" s="248"/>
    </row>
    <row r="523" spans="54:54" ht="14.25" customHeight="1" x14ac:dyDescent="0.25">
      <c r="BB523" s="248"/>
    </row>
    <row r="524" spans="54:54" ht="14.25" customHeight="1" x14ac:dyDescent="0.25">
      <c r="BB524" s="248"/>
    </row>
    <row r="525" spans="54:54" ht="14.25" customHeight="1" x14ac:dyDescent="0.25">
      <c r="BB525" s="248"/>
    </row>
    <row r="526" spans="54:54" ht="14.25" customHeight="1" x14ac:dyDescent="0.25">
      <c r="BB526" s="248"/>
    </row>
    <row r="527" spans="54:54" ht="14.25" customHeight="1" x14ac:dyDescent="0.25">
      <c r="BB527" s="248"/>
    </row>
    <row r="528" spans="54:54" ht="14.25" customHeight="1" x14ac:dyDescent="0.25">
      <c r="BB528" s="248"/>
    </row>
    <row r="529" spans="54:54" ht="14.25" customHeight="1" x14ac:dyDescent="0.25">
      <c r="BB529" s="248"/>
    </row>
    <row r="530" spans="54:54" ht="14.25" customHeight="1" x14ac:dyDescent="0.25">
      <c r="BB530" s="248"/>
    </row>
    <row r="531" spans="54:54" ht="14.25" customHeight="1" x14ac:dyDescent="0.25">
      <c r="BB531" s="248"/>
    </row>
    <row r="532" spans="54:54" ht="14.25" customHeight="1" x14ac:dyDescent="0.25">
      <c r="BB532" s="248"/>
    </row>
    <row r="533" spans="54:54" ht="14.25" customHeight="1" x14ac:dyDescent="0.25">
      <c r="BB533" s="248"/>
    </row>
    <row r="534" spans="54:54" ht="14.25" customHeight="1" x14ac:dyDescent="0.25">
      <c r="BB534" s="248"/>
    </row>
    <row r="535" spans="54:54" ht="14.25" customHeight="1" x14ac:dyDescent="0.25">
      <c r="BB535" s="248"/>
    </row>
    <row r="536" spans="54:54" ht="14.25" customHeight="1" x14ac:dyDescent="0.25">
      <c r="BB536" s="248"/>
    </row>
    <row r="537" spans="54:54" ht="14.25" customHeight="1" x14ac:dyDescent="0.25">
      <c r="BB537" s="248"/>
    </row>
    <row r="538" spans="54:54" ht="14.25" customHeight="1" x14ac:dyDescent="0.25">
      <c r="BB538" s="248"/>
    </row>
    <row r="539" spans="54:54" ht="14.25" customHeight="1" x14ac:dyDescent="0.25">
      <c r="BB539" s="248"/>
    </row>
    <row r="540" spans="54:54" ht="14.25" customHeight="1" x14ac:dyDescent="0.25">
      <c r="BB540" s="248"/>
    </row>
    <row r="541" spans="54:54" ht="14.25" customHeight="1" x14ac:dyDescent="0.25">
      <c r="BB541" s="248"/>
    </row>
    <row r="542" spans="54:54" ht="14.25" customHeight="1" x14ac:dyDescent="0.25">
      <c r="BB542" s="248"/>
    </row>
    <row r="543" spans="54:54" ht="14.25" customHeight="1" x14ac:dyDescent="0.25">
      <c r="BB543" s="248"/>
    </row>
    <row r="544" spans="54:54" ht="14.25" customHeight="1" x14ac:dyDescent="0.25">
      <c r="BB544" s="248"/>
    </row>
    <row r="545" spans="54:54" ht="14.25" customHeight="1" x14ac:dyDescent="0.25">
      <c r="BB545" s="248"/>
    </row>
    <row r="546" spans="54:54" ht="14.25" customHeight="1" x14ac:dyDescent="0.25">
      <c r="BB546" s="248"/>
    </row>
    <row r="547" spans="54:54" ht="14.25" customHeight="1" x14ac:dyDescent="0.25">
      <c r="BB547" s="248"/>
    </row>
    <row r="548" spans="54:54" ht="14.25" customHeight="1" x14ac:dyDescent="0.25">
      <c r="BB548" s="248"/>
    </row>
    <row r="549" spans="54:54" ht="14.25" customHeight="1" x14ac:dyDescent="0.25">
      <c r="BB549" s="248"/>
    </row>
    <row r="550" spans="54:54" ht="14.25" customHeight="1" x14ac:dyDescent="0.25">
      <c r="BB550" s="248"/>
    </row>
    <row r="551" spans="54:54" ht="14.25" customHeight="1" x14ac:dyDescent="0.25">
      <c r="BB551" s="248"/>
    </row>
    <row r="552" spans="54:54" ht="14.25" customHeight="1" x14ac:dyDescent="0.25">
      <c r="BB552" s="248"/>
    </row>
    <row r="553" spans="54:54" ht="14.25" customHeight="1" x14ac:dyDescent="0.25">
      <c r="BB553" s="248"/>
    </row>
    <row r="554" spans="54:54" ht="14.25" customHeight="1" x14ac:dyDescent="0.25">
      <c r="BB554" s="248"/>
    </row>
    <row r="555" spans="54:54" ht="14.25" customHeight="1" x14ac:dyDescent="0.25">
      <c r="BB555" s="248"/>
    </row>
    <row r="556" spans="54:54" ht="14.25" customHeight="1" x14ac:dyDescent="0.25">
      <c r="BB556" s="248"/>
    </row>
    <row r="557" spans="54:54" ht="14.25" customHeight="1" x14ac:dyDescent="0.25">
      <c r="BB557" s="248"/>
    </row>
    <row r="558" spans="54:54" ht="14.25" customHeight="1" x14ac:dyDescent="0.25">
      <c r="BB558" s="248"/>
    </row>
    <row r="559" spans="54:54" ht="14.25" customHeight="1" x14ac:dyDescent="0.25">
      <c r="BB559" s="248"/>
    </row>
    <row r="560" spans="54:54" ht="14.25" customHeight="1" x14ac:dyDescent="0.25">
      <c r="BB560" s="248"/>
    </row>
    <row r="561" spans="54:54" ht="14.25" customHeight="1" x14ac:dyDescent="0.25">
      <c r="BB561" s="248"/>
    </row>
    <row r="562" spans="54:54" ht="14.25" customHeight="1" x14ac:dyDescent="0.25">
      <c r="BB562" s="248"/>
    </row>
    <row r="563" spans="54:54" ht="14.25" customHeight="1" x14ac:dyDescent="0.25">
      <c r="BB563" s="248"/>
    </row>
    <row r="564" spans="54:54" ht="14.25" customHeight="1" x14ac:dyDescent="0.25">
      <c r="BB564" s="248"/>
    </row>
    <row r="565" spans="54:54" ht="14.25" customHeight="1" x14ac:dyDescent="0.25">
      <c r="BB565" s="248"/>
    </row>
    <row r="566" spans="54:54" ht="14.25" customHeight="1" x14ac:dyDescent="0.25">
      <c r="BB566" s="248"/>
    </row>
    <row r="567" spans="54:54" ht="14.25" customHeight="1" x14ac:dyDescent="0.25">
      <c r="BB567" s="248"/>
    </row>
    <row r="568" spans="54:54" ht="14.25" customHeight="1" x14ac:dyDescent="0.25">
      <c r="BB568" s="248"/>
    </row>
    <row r="569" spans="54:54" ht="14.25" customHeight="1" x14ac:dyDescent="0.25">
      <c r="BB569" s="248"/>
    </row>
    <row r="570" spans="54:54" ht="14.25" customHeight="1" x14ac:dyDescent="0.25">
      <c r="BB570" s="248"/>
    </row>
    <row r="571" spans="54:54" ht="14.25" customHeight="1" x14ac:dyDescent="0.25">
      <c r="BB571" s="248"/>
    </row>
    <row r="572" spans="54:54" ht="14.25" customHeight="1" x14ac:dyDescent="0.25">
      <c r="BB572" s="248"/>
    </row>
    <row r="573" spans="54:54" ht="14.25" customHeight="1" x14ac:dyDescent="0.25">
      <c r="BB573" s="248"/>
    </row>
    <row r="574" spans="54:54" ht="14.25" customHeight="1" x14ac:dyDescent="0.25">
      <c r="BB574" s="248"/>
    </row>
    <row r="575" spans="54:54" ht="14.25" customHeight="1" x14ac:dyDescent="0.25">
      <c r="BB575" s="248"/>
    </row>
    <row r="576" spans="54:54" ht="14.25" customHeight="1" x14ac:dyDescent="0.25">
      <c r="BB576" s="248"/>
    </row>
    <row r="577" spans="54:54" ht="14.25" customHeight="1" x14ac:dyDescent="0.25">
      <c r="BB577" s="248"/>
    </row>
    <row r="578" spans="54:54" ht="14.25" customHeight="1" x14ac:dyDescent="0.25">
      <c r="BB578" s="248"/>
    </row>
    <row r="579" spans="54:54" ht="14.25" customHeight="1" x14ac:dyDescent="0.25">
      <c r="BB579" s="248"/>
    </row>
    <row r="580" spans="54:54" ht="14.25" customHeight="1" x14ac:dyDescent="0.25">
      <c r="BB580" s="248"/>
    </row>
    <row r="581" spans="54:54" ht="14.25" customHeight="1" x14ac:dyDescent="0.25">
      <c r="BB581" s="248"/>
    </row>
    <row r="582" spans="54:54" ht="14.25" customHeight="1" x14ac:dyDescent="0.25">
      <c r="BB582" s="248"/>
    </row>
    <row r="583" spans="54:54" ht="14.25" customHeight="1" x14ac:dyDescent="0.25">
      <c r="BB583" s="248"/>
    </row>
    <row r="584" spans="54:54" ht="14.25" customHeight="1" x14ac:dyDescent="0.25">
      <c r="BB584" s="248"/>
    </row>
    <row r="585" spans="54:54" ht="14.25" customHeight="1" x14ac:dyDescent="0.25">
      <c r="BB585" s="248"/>
    </row>
    <row r="586" spans="54:54" ht="14.25" customHeight="1" x14ac:dyDescent="0.25">
      <c r="BB586" s="248"/>
    </row>
    <row r="587" spans="54:54" ht="14.25" customHeight="1" x14ac:dyDescent="0.25">
      <c r="BB587" s="248"/>
    </row>
    <row r="588" spans="54:54" ht="14.25" customHeight="1" x14ac:dyDescent="0.25">
      <c r="BB588" s="248"/>
    </row>
    <row r="589" spans="54:54" ht="14.25" customHeight="1" x14ac:dyDescent="0.25">
      <c r="BB589" s="248"/>
    </row>
    <row r="590" spans="54:54" ht="14.25" customHeight="1" x14ac:dyDescent="0.25">
      <c r="BB590" s="248"/>
    </row>
    <row r="591" spans="54:54" ht="14.25" customHeight="1" x14ac:dyDescent="0.25">
      <c r="BB591" s="248"/>
    </row>
    <row r="592" spans="54:54" ht="14.25" customHeight="1" x14ac:dyDescent="0.25">
      <c r="BB592" s="248"/>
    </row>
    <row r="593" spans="54:54" ht="14.25" customHeight="1" x14ac:dyDescent="0.25">
      <c r="BB593" s="248"/>
    </row>
    <row r="594" spans="54:54" ht="14.25" customHeight="1" x14ac:dyDescent="0.25">
      <c r="BB594" s="248"/>
    </row>
    <row r="595" spans="54:54" ht="14.25" customHeight="1" x14ac:dyDescent="0.25">
      <c r="BB595" s="248"/>
    </row>
    <row r="596" spans="54:54" ht="14.25" customHeight="1" x14ac:dyDescent="0.25">
      <c r="BB596" s="248"/>
    </row>
    <row r="597" spans="54:54" ht="14.25" customHeight="1" x14ac:dyDescent="0.25">
      <c r="BB597" s="248"/>
    </row>
    <row r="598" spans="54:54" ht="14.25" customHeight="1" x14ac:dyDescent="0.25">
      <c r="BB598" s="248"/>
    </row>
    <row r="599" spans="54:54" ht="14.25" customHeight="1" x14ac:dyDescent="0.25">
      <c r="BB599" s="248"/>
    </row>
    <row r="600" spans="54:54" ht="14.25" customHeight="1" x14ac:dyDescent="0.25">
      <c r="BB600" s="248"/>
    </row>
    <row r="601" spans="54:54" ht="14.25" customHeight="1" x14ac:dyDescent="0.25">
      <c r="BB601" s="248"/>
    </row>
    <row r="602" spans="54:54" ht="14.25" customHeight="1" x14ac:dyDescent="0.25">
      <c r="BB602" s="248"/>
    </row>
    <row r="603" spans="54:54" ht="14.25" customHeight="1" x14ac:dyDescent="0.25">
      <c r="BB603" s="248"/>
    </row>
    <row r="604" spans="54:54" ht="14.25" customHeight="1" x14ac:dyDescent="0.25">
      <c r="BB604" s="248"/>
    </row>
    <row r="605" spans="54:54" ht="14.25" customHeight="1" x14ac:dyDescent="0.25">
      <c r="BB605" s="248"/>
    </row>
    <row r="606" spans="54:54" ht="14.25" customHeight="1" x14ac:dyDescent="0.25">
      <c r="BB606" s="248"/>
    </row>
    <row r="607" spans="54:54" ht="14.25" customHeight="1" x14ac:dyDescent="0.25">
      <c r="BB607" s="248"/>
    </row>
    <row r="608" spans="54:54" ht="14.25" customHeight="1" x14ac:dyDescent="0.25">
      <c r="BB608" s="248"/>
    </row>
    <row r="609" spans="54:54" ht="14.25" customHeight="1" x14ac:dyDescent="0.25">
      <c r="BB609" s="248"/>
    </row>
    <row r="610" spans="54:54" ht="14.25" customHeight="1" x14ac:dyDescent="0.25">
      <c r="BB610" s="248"/>
    </row>
    <row r="611" spans="54:54" ht="14.25" customHeight="1" x14ac:dyDescent="0.25">
      <c r="BB611" s="248"/>
    </row>
    <row r="612" spans="54:54" ht="14.25" customHeight="1" x14ac:dyDescent="0.25">
      <c r="BB612" s="248"/>
    </row>
    <row r="613" spans="54:54" ht="14.25" customHeight="1" x14ac:dyDescent="0.25">
      <c r="BB613" s="248"/>
    </row>
    <row r="614" spans="54:54" ht="14.25" customHeight="1" x14ac:dyDescent="0.25">
      <c r="BB614" s="248"/>
    </row>
    <row r="615" spans="54:54" ht="14.25" customHeight="1" x14ac:dyDescent="0.25">
      <c r="BB615" s="248"/>
    </row>
    <row r="616" spans="54:54" ht="14.25" customHeight="1" x14ac:dyDescent="0.25">
      <c r="BB616" s="248"/>
    </row>
    <row r="617" spans="54:54" ht="14.25" customHeight="1" x14ac:dyDescent="0.25">
      <c r="BB617" s="248"/>
    </row>
    <row r="618" spans="54:54" ht="14.25" customHeight="1" x14ac:dyDescent="0.25">
      <c r="BB618" s="248"/>
    </row>
    <row r="619" spans="54:54" ht="14.25" customHeight="1" x14ac:dyDescent="0.25">
      <c r="BB619" s="248"/>
    </row>
    <row r="620" spans="54:54" ht="14.25" customHeight="1" x14ac:dyDescent="0.25">
      <c r="BB620" s="248"/>
    </row>
    <row r="621" spans="54:54" ht="14.25" customHeight="1" x14ac:dyDescent="0.25">
      <c r="BB621" s="248"/>
    </row>
    <row r="622" spans="54:54" ht="14.25" customHeight="1" x14ac:dyDescent="0.25">
      <c r="BB622" s="248"/>
    </row>
    <row r="623" spans="54:54" ht="14.25" customHeight="1" x14ac:dyDescent="0.25">
      <c r="BB623" s="248"/>
    </row>
    <row r="624" spans="54:54" ht="14.25" customHeight="1" x14ac:dyDescent="0.25">
      <c r="BB624" s="248"/>
    </row>
    <row r="625" spans="54:54" ht="14.25" customHeight="1" x14ac:dyDescent="0.25">
      <c r="BB625" s="248"/>
    </row>
    <row r="626" spans="54:54" ht="14.25" customHeight="1" x14ac:dyDescent="0.25">
      <c r="BB626" s="248"/>
    </row>
    <row r="627" spans="54:54" ht="14.25" customHeight="1" x14ac:dyDescent="0.25">
      <c r="BB627" s="248"/>
    </row>
    <row r="628" spans="54:54" ht="14.25" customHeight="1" x14ac:dyDescent="0.25">
      <c r="BB628" s="248"/>
    </row>
    <row r="629" spans="54:54" ht="14.25" customHeight="1" x14ac:dyDescent="0.25">
      <c r="BB629" s="248"/>
    </row>
    <row r="630" spans="54:54" ht="14.25" customHeight="1" x14ac:dyDescent="0.25">
      <c r="BB630" s="248"/>
    </row>
    <row r="631" spans="54:54" ht="14.25" customHeight="1" x14ac:dyDescent="0.25">
      <c r="BB631" s="248"/>
    </row>
    <row r="632" spans="54:54" ht="14.25" customHeight="1" x14ac:dyDescent="0.25">
      <c r="BB632" s="248"/>
    </row>
    <row r="633" spans="54:54" ht="14.25" customHeight="1" x14ac:dyDescent="0.25">
      <c r="BB633" s="248"/>
    </row>
    <row r="634" spans="54:54" ht="14.25" customHeight="1" x14ac:dyDescent="0.25">
      <c r="BB634" s="248"/>
    </row>
    <row r="635" spans="54:54" ht="14.25" customHeight="1" x14ac:dyDescent="0.25">
      <c r="BB635" s="248"/>
    </row>
    <row r="636" spans="54:54" ht="14.25" customHeight="1" x14ac:dyDescent="0.25">
      <c r="BB636" s="248"/>
    </row>
    <row r="637" spans="54:54" ht="14.25" customHeight="1" x14ac:dyDescent="0.25">
      <c r="BB637" s="248"/>
    </row>
    <row r="638" spans="54:54" ht="14.25" customHeight="1" x14ac:dyDescent="0.25">
      <c r="BB638" s="248"/>
    </row>
    <row r="639" spans="54:54" ht="14.25" customHeight="1" x14ac:dyDescent="0.25">
      <c r="BB639" s="248"/>
    </row>
    <row r="640" spans="54:54" ht="14.25" customHeight="1" x14ac:dyDescent="0.25">
      <c r="BB640" s="248"/>
    </row>
    <row r="641" spans="54:54" ht="14.25" customHeight="1" x14ac:dyDescent="0.25">
      <c r="BB641" s="248"/>
    </row>
    <row r="642" spans="54:54" ht="14.25" customHeight="1" x14ac:dyDescent="0.25">
      <c r="BB642" s="248"/>
    </row>
    <row r="643" spans="54:54" ht="14.25" customHeight="1" x14ac:dyDescent="0.25">
      <c r="BB643" s="248"/>
    </row>
    <row r="644" spans="54:54" ht="14.25" customHeight="1" x14ac:dyDescent="0.25">
      <c r="BB644" s="248"/>
    </row>
    <row r="645" spans="54:54" ht="14.25" customHeight="1" x14ac:dyDescent="0.25">
      <c r="BB645" s="248"/>
    </row>
    <row r="646" spans="54:54" ht="14.25" customHeight="1" x14ac:dyDescent="0.25">
      <c r="BB646" s="248"/>
    </row>
    <row r="647" spans="54:54" ht="14.25" customHeight="1" x14ac:dyDescent="0.25">
      <c r="BB647" s="248"/>
    </row>
    <row r="648" spans="54:54" ht="14.25" customHeight="1" x14ac:dyDescent="0.25">
      <c r="BB648" s="248"/>
    </row>
    <row r="649" spans="54:54" ht="14.25" customHeight="1" x14ac:dyDescent="0.25">
      <c r="BB649" s="248"/>
    </row>
    <row r="650" spans="54:54" ht="14.25" customHeight="1" x14ac:dyDescent="0.25">
      <c r="BB650" s="248"/>
    </row>
    <row r="651" spans="54:54" ht="14.25" customHeight="1" x14ac:dyDescent="0.25">
      <c r="BB651" s="248"/>
    </row>
    <row r="652" spans="54:54" ht="14.25" customHeight="1" x14ac:dyDescent="0.25">
      <c r="BB652" s="248"/>
    </row>
    <row r="653" spans="54:54" ht="14.25" customHeight="1" x14ac:dyDescent="0.25">
      <c r="BB653" s="248"/>
    </row>
    <row r="654" spans="54:54" ht="14.25" customHeight="1" x14ac:dyDescent="0.25">
      <c r="BB654" s="248"/>
    </row>
    <row r="655" spans="54:54" ht="14.25" customHeight="1" x14ac:dyDescent="0.25">
      <c r="BB655" s="248"/>
    </row>
    <row r="656" spans="54:54" ht="14.25" customHeight="1" x14ac:dyDescent="0.25">
      <c r="BB656" s="248"/>
    </row>
    <row r="657" spans="54:54" ht="14.25" customHeight="1" x14ac:dyDescent="0.25">
      <c r="BB657" s="248"/>
    </row>
    <row r="658" spans="54:54" ht="14.25" customHeight="1" x14ac:dyDescent="0.25">
      <c r="BB658" s="248"/>
    </row>
    <row r="659" spans="54:54" ht="14.25" customHeight="1" x14ac:dyDescent="0.25">
      <c r="BB659" s="248"/>
    </row>
    <row r="660" spans="54:54" ht="14.25" customHeight="1" x14ac:dyDescent="0.25">
      <c r="BB660" s="248"/>
    </row>
    <row r="661" spans="54:54" ht="14.25" customHeight="1" x14ac:dyDescent="0.25">
      <c r="BB661" s="248"/>
    </row>
    <row r="662" spans="54:54" ht="14.25" customHeight="1" x14ac:dyDescent="0.25">
      <c r="BB662" s="248"/>
    </row>
    <row r="663" spans="54:54" ht="14.25" customHeight="1" x14ac:dyDescent="0.25">
      <c r="BB663" s="248"/>
    </row>
    <row r="664" spans="54:54" ht="14.25" customHeight="1" x14ac:dyDescent="0.25">
      <c r="BB664" s="248"/>
    </row>
    <row r="665" spans="54:54" ht="14.25" customHeight="1" x14ac:dyDescent="0.25">
      <c r="BB665" s="248"/>
    </row>
    <row r="666" spans="54:54" ht="14.25" customHeight="1" x14ac:dyDescent="0.25">
      <c r="BB666" s="248"/>
    </row>
    <row r="667" spans="54:54" ht="14.25" customHeight="1" x14ac:dyDescent="0.25">
      <c r="BB667" s="248"/>
    </row>
    <row r="668" spans="54:54" ht="14.25" customHeight="1" x14ac:dyDescent="0.25">
      <c r="BB668" s="248"/>
    </row>
    <row r="669" spans="54:54" ht="14.25" customHeight="1" x14ac:dyDescent="0.25">
      <c r="BB669" s="248"/>
    </row>
    <row r="670" spans="54:54" ht="14.25" customHeight="1" x14ac:dyDescent="0.25">
      <c r="BB670" s="248"/>
    </row>
    <row r="671" spans="54:54" ht="14.25" customHeight="1" x14ac:dyDescent="0.25">
      <c r="BB671" s="248"/>
    </row>
    <row r="672" spans="54:54" ht="14.25" customHeight="1" x14ac:dyDescent="0.25">
      <c r="BB672" s="248"/>
    </row>
    <row r="673" spans="54:54" ht="14.25" customHeight="1" x14ac:dyDescent="0.25">
      <c r="BB673" s="248"/>
    </row>
    <row r="674" spans="54:54" ht="14.25" customHeight="1" x14ac:dyDescent="0.25">
      <c r="BB674" s="248"/>
    </row>
    <row r="675" spans="54:54" ht="14.25" customHeight="1" x14ac:dyDescent="0.25">
      <c r="BB675" s="248"/>
    </row>
    <row r="676" spans="54:54" ht="14.25" customHeight="1" x14ac:dyDescent="0.25">
      <c r="BB676" s="248"/>
    </row>
    <row r="677" spans="54:54" ht="14.25" customHeight="1" x14ac:dyDescent="0.25">
      <c r="BB677" s="248"/>
    </row>
    <row r="678" spans="54:54" ht="14.25" customHeight="1" x14ac:dyDescent="0.25">
      <c r="BB678" s="248"/>
    </row>
    <row r="679" spans="54:54" ht="14.25" customHeight="1" x14ac:dyDescent="0.25">
      <c r="BB679" s="248"/>
    </row>
    <row r="680" spans="54:54" ht="14.25" customHeight="1" x14ac:dyDescent="0.25">
      <c r="BB680" s="248"/>
    </row>
    <row r="681" spans="54:54" ht="14.25" customHeight="1" x14ac:dyDescent="0.25">
      <c r="BB681" s="248"/>
    </row>
    <row r="682" spans="54:54" ht="14.25" customHeight="1" x14ac:dyDescent="0.25">
      <c r="BB682" s="248"/>
    </row>
    <row r="683" spans="54:54" ht="14.25" customHeight="1" x14ac:dyDescent="0.25">
      <c r="BB683" s="248"/>
    </row>
    <row r="684" spans="54:54" ht="14.25" customHeight="1" x14ac:dyDescent="0.25">
      <c r="BB684" s="248"/>
    </row>
    <row r="685" spans="54:54" ht="14.25" customHeight="1" x14ac:dyDescent="0.25">
      <c r="BB685" s="248"/>
    </row>
    <row r="686" spans="54:54" ht="14.25" customHeight="1" x14ac:dyDescent="0.25">
      <c r="BB686" s="248"/>
    </row>
    <row r="687" spans="54:54" ht="14.25" customHeight="1" x14ac:dyDescent="0.25">
      <c r="BB687" s="248"/>
    </row>
    <row r="688" spans="54:54" ht="14.25" customHeight="1" x14ac:dyDescent="0.25">
      <c r="BB688" s="248"/>
    </row>
    <row r="689" spans="54:54" ht="14.25" customHeight="1" x14ac:dyDescent="0.25">
      <c r="BB689" s="248"/>
    </row>
    <row r="690" spans="54:54" ht="14.25" customHeight="1" x14ac:dyDescent="0.25">
      <c r="BB690" s="248"/>
    </row>
    <row r="691" spans="54:54" ht="14.25" customHeight="1" x14ac:dyDescent="0.25">
      <c r="BB691" s="248"/>
    </row>
    <row r="692" spans="54:54" ht="14.25" customHeight="1" x14ac:dyDescent="0.25">
      <c r="BB692" s="248"/>
    </row>
    <row r="693" spans="54:54" ht="14.25" customHeight="1" x14ac:dyDescent="0.25">
      <c r="BB693" s="248"/>
    </row>
    <row r="694" spans="54:54" ht="14.25" customHeight="1" x14ac:dyDescent="0.25">
      <c r="BB694" s="248"/>
    </row>
    <row r="695" spans="54:54" ht="14.25" customHeight="1" x14ac:dyDescent="0.25">
      <c r="BB695" s="248"/>
    </row>
    <row r="696" spans="54:54" ht="14.25" customHeight="1" x14ac:dyDescent="0.25">
      <c r="BB696" s="248"/>
    </row>
    <row r="697" spans="54:54" ht="14.25" customHeight="1" x14ac:dyDescent="0.25">
      <c r="BB697" s="248"/>
    </row>
    <row r="698" spans="54:54" ht="14.25" customHeight="1" x14ac:dyDescent="0.25">
      <c r="BB698" s="248"/>
    </row>
    <row r="699" spans="54:54" ht="14.25" customHeight="1" x14ac:dyDescent="0.25">
      <c r="BB699" s="248"/>
    </row>
    <row r="700" spans="54:54" ht="14.25" customHeight="1" x14ac:dyDescent="0.25">
      <c r="BB700" s="248"/>
    </row>
    <row r="701" spans="54:54" ht="14.25" customHeight="1" x14ac:dyDescent="0.25">
      <c r="BB701" s="248"/>
    </row>
    <row r="702" spans="54:54" ht="14.25" customHeight="1" x14ac:dyDescent="0.25">
      <c r="BB702" s="248"/>
    </row>
    <row r="703" spans="54:54" ht="14.25" customHeight="1" x14ac:dyDescent="0.25">
      <c r="BB703" s="248"/>
    </row>
    <row r="704" spans="54:54" ht="14.25" customHeight="1" x14ac:dyDescent="0.25">
      <c r="BB704" s="248"/>
    </row>
    <row r="705" spans="54:54" ht="14.25" customHeight="1" x14ac:dyDescent="0.25">
      <c r="BB705" s="248"/>
    </row>
    <row r="706" spans="54:54" ht="14.25" customHeight="1" x14ac:dyDescent="0.25">
      <c r="BB706" s="248"/>
    </row>
    <row r="707" spans="54:54" ht="14.25" customHeight="1" x14ac:dyDescent="0.25">
      <c r="BB707" s="248"/>
    </row>
    <row r="708" spans="54:54" ht="14.25" customHeight="1" x14ac:dyDescent="0.25">
      <c r="BB708" s="248"/>
    </row>
    <row r="709" spans="54:54" ht="14.25" customHeight="1" x14ac:dyDescent="0.25">
      <c r="BB709" s="248"/>
    </row>
    <row r="710" spans="54:54" ht="14.25" customHeight="1" x14ac:dyDescent="0.25">
      <c r="BB710" s="248"/>
    </row>
    <row r="711" spans="54:54" ht="14.25" customHeight="1" x14ac:dyDescent="0.25">
      <c r="BB711" s="248"/>
    </row>
    <row r="712" spans="54:54" ht="14.25" customHeight="1" x14ac:dyDescent="0.25">
      <c r="BB712" s="248"/>
    </row>
    <row r="713" spans="54:54" ht="14.25" customHeight="1" x14ac:dyDescent="0.25">
      <c r="BB713" s="248"/>
    </row>
    <row r="714" spans="54:54" ht="14.25" customHeight="1" x14ac:dyDescent="0.25">
      <c r="BB714" s="248"/>
    </row>
    <row r="715" spans="54:54" ht="14.25" customHeight="1" x14ac:dyDescent="0.25">
      <c r="BB715" s="248"/>
    </row>
    <row r="716" spans="54:54" ht="14.25" customHeight="1" x14ac:dyDescent="0.25">
      <c r="BB716" s="248"/>
    </row>
    <row r="717" spans="54:54" ht="14.25" customHeight="1" x14ac:dyDescent="0.25">
      <c r="BB717" s="248"/>
    </row>
    <row r="718" spans="54:54" ht="14.25" customHeight="1" x14ac:dyDescent="0.25">
      <c r="BB718" s="248"/>
    </row>
    <row r="719" spans="54:54" ht="14.25" customHeight="1" x14ac:dyDescent="0.25">
      <c r="BB719" s="248"/>
    </row>
    <row r="720" spans="54:54" ht="14.25" customHeight="1" x14ac:dyDescent="0.25">
      <c r="BB720" s="248"/>
    </row>
    <row r="721" spans="54:54" ht="14.25" customHeight="1" x14ac:dyDescent="0.25">
      <c r="BB721" s="248"/>
    </row>
    <row r="722" spans="54:54" ht="14.25" customHeight="1" x14ac:dyDescent="0.25">
      <c r="BB722" s="248"/>
    </row>
    <row r="723" spans="54:54" ht="14.25" customHeight="1" x14ac:dyDescent="0.25">
      <c r="BB723" s="248"/>
    </row>
    <row r="724" spans="54:54" ht="14.25" customHeight="1" x14ac:dyDescent="0.25">
      <c r="BB724" s="248"/>
    </row>
    <row r="725" spans="54:54" ht="14.25" customHeight="1" x14ac:dyDescent="0.25">
      <c r="BB725" s="248"/>
    </row>
    <row r="726" spans="54:54" ht="14.25" customHeight="1" x14ac:dyDescent="0.25">
      <c r="BB726" s="248"/>
    </row>
    <row r="727" spans="54:54" ht="14.25" customHeight="1" x14ac:dyDescent="0.25">
      <c r="BB727" s="248"/>
    </row>
    <row r="728" spans="54:54" ht="14.25" customHeight="1" x14ac:dyDescent="0.25">
      <c r="BB728" s="248"/>
    </row>
    <row r="729" spans="54:54" ht="14.25" customHeight="1" x14ac:dyDescent="0.25">
      <c r="BB729" s="248"/>
    </row>
    <row r="730" spans="54:54" ht="14.25" customHeight="1" x14ac:dyDescent="0.25">
      <c r="BB730" s="248"/>
    </row>
    <row r="731" spans="54:54" ht="14.25" customHeight="1" x14ac:dyDescent="0.25">
      <c r="BB731" s="248"/>
    </row>
    <row r="732" spans="54:54" ht="14.25" customHeight="1" x14ac:dyDescent="0.25">
      <c r="BB732" s="248"/>
    </row>
    <row r="733" spans="54:54" ht="14.25" customHeight="1" x14ac:dyDescent="0.25">
      <c r="BB733" s="248"/>
    </row>
    <row r="734" spans="54:54" ht="14.25" customHeight="1" x14ac:dyDescent="0.25">
      <c r="BB734" s="248"/>
    </row>
    <row r="735" spans="54:54" ht="14.25" customHeight="1" x14ac:dyDescent="0.25">
      <c r="BB735" s="248"/>
    </row>
    <row r="736" spans="54:54" ht="14.25" customHeight="1" x14ac:dyDescent="0.25">
      <c r="BB736" s="248"/>
    </row>
    <row r="737" spans="54:54" ht="14.25" customHeight="1" x14ac:dyDescent="0.25">
      <c r="BB737" s="248"/>
    </row>
    <row r="738" spans="54:54" ht="14.25" customHeight="1" x14ac:dyDescent="0.25">
      <c r="BB738" s="248"/>
    </row>
    <row r="739" spans="54:54" ht="14.25" customHeight="1" x14ac:dyDescent="0.25">
      <c r="BB739" s="248"/>
    </row>
    <row r="740" spans="54:54" ht="14.25" customHeight="1" x14ac:dyDescent="0.25">
      <c r="BB740" s="248"/>
    </row>
    <row r="741" spans="54:54" ht="14.25" customHeight="1" x14ac:dyDescent="0.25">
      <c r="BB741" s="248"/>
    </row>
    <row r="742" spans="54:54" ht="14.25" customHeight="1" x14ac:dyDescent="0.25">
      <c r="BB742" s="248"/>
    </row>
    <row r="743" spans="54:54" ht="14.25" customHeight="1" x14ac:dyDescent="0.25">
      <c r="BB743" s="248"/>
    </row>
    <row r="744" spans="54:54" ht="14.25" customHeight="1" x14ac:dyDescent="0.25">
      <c r="BB744" s="248"/>
    </row>
    <row r="745" spans="54:54" ht="14.25" customHeight="1" x14ac:dyDescent="0.25">
      <c r="BB745" s="248"/>
    </row>
    <row r="746" spans="54:54" ht="14.25" customHeight="1" x14ac:dyDescent="0.25">
      <c r="BB746" s="248"/>
    </row>
    <row r="747" spans="54:54" ht="14.25" customHeight="1" x14ac:dyDescent="0.25">
      <c r="BB747" s="248"/>
    </row>
    <row r="748" spans="54:54" ht="14.25" customHeight="1" x14ac:dyDescent="0.25">
      <c r="BB748" s="248"/>
    </row>
    <row r="749" spans="54:54" ht="14.25" customHeight="1" x14ac:dyDescent="0.25">
      <c r="BB749" s="248"/>
    </row>
    <row r="750" spans="54:54" ht="14.25" customHeight="1" x14ac:dyDescent="0.25">
      <c r="BB750" s="248"/>
    </row>
    <row r="751" spans="54:54" ht="14.25" customHeight="1" x14ac:dyDescent="0.25">
      <c r="BB751" s="248"/>
    </row>
    <row r="752" spans="54:54" ht="14.25" customHeight="1" x14ac:dyDescent="0.25">
      <c r="BB752" s="248"/>
    </row>
    <row r="753" spans="54:54" ht="14.25" customHeight="1" x14ac:dyDescent="0.25">
      <c r="BB753" s="248"/>
    </row>
    <row r="754" spans="54:54" ht="14.25" customHeight="1" x14ac:dyDescent="0.25">
      <c r="BB754" s="248"/>
    </row>
    <row r="755" spans="54:54" ht="14.25" customHeight="1" x14ac:dyDescent="0.25">
      <c r="BB755" s="248"/>
    </row>
    <row r="756" spans="54:54" ht="14.25" customHeight="1" x14ac:dyDescent="0.25">
      <c r="BB756" s="248"/>
    </row>
    <row r="757" spans="54:54" ht="14.25" customHeight="1" x14ac:dyDescent="0.25">
      <c r="BB757" s="248"/>
    </row>
    <row r="758" spans="54:54" ht="14.25" customHeight="1" x14ac:dyDescent="0.25">
      <c r="BB758" s="248"/>
    </row>
    <row r="759" spans="54:54" ht="14.25" customHeight="1" x14ac:dyDescent="0.25">
      <c r="BB759" s="248"/>
    </row>
    <row r="760" spans="54:54" ht="14.25" customHeight="1" x14ac:dyDescent="0.25">
      <c r="BB760" s="248"/>
    </row>
    <row r="761" spans="54:54" ht="14.25" customHeight="1" x14ac:dyDescent="0.25">
      <c r="BB761" s="248"/>
    </row>
    <row r="762" spans="54:54" ht="14.25" customHeight="1" x14ac:dyDescent="0.25">
      <c r="BB762" s="248"/>
    </row>
    <row r="763" spans="54:54" ht="14.25" customHeight="1" x14ac:dyDescent="0.25">
      <c r="BB763" s="248"/>
    </row>
    <row r="764" spans="54:54" ht="14.25" customHeight="1" x14ac:dyDescent="0.25">
      <c r="BB764" s="248"/>
    </row>
    <row r="765" spans="54:54" ht="14.25" customHeight="1" x14ac:dyDescent="0.25">
      <c r="BB765" s="248"/>
    </row>
    <row r="766" spans="54:54" ht="14.25" customHeight="1" x14ac:dyDescent="0.25">
      <c r="BB766" s="248"/>
    </row>
    <row r="767" spans="54:54" ht="14.25" customHeight="1" x14ac:dyDescent="0.25">
      <c r="BB767" s="248"/>
    </row>
    <row r="768" spans="54:54" ht="14.25" customHeight="1" x14ac:dyDescent="0.25">
      <c r="BB768" s="248"/>
    </row>
    <row r="769" spans="54:54" ht="14.25" customHeight="1" x14ac:dyDescent="0.25">
      <c r="BB769" s="248"/>
    </row>
    <row r="770" spans="54:54" ht="14.25" customHeight="1" x14ac:dyDescent="0.25">
      <c r="BB770" s="248"/>
    </row>
    <row r="771" spans="54:54" ht="14.25" customHeight="1" x14ac:dyDescent="0.25">
      <c r="BB771" s="248"/>
    </row>
    <row r="772" spans="54:54" ht="14.25" customHeight="1" x14ac:dyDescent="0.25">
      <c r="BB772" s="248"/>
    </row>
    <row r="773" spans="54:54" ht="14.25" customHeight="1" x14ac:dyDescent="0.25">
      <c r="BB773" s="248"/>
    </row>
    <row r="774" spans="54:54" ht="14.25" customHeight="1" x14ac:dyDescent="0.25">
      <c r="BB774" s="248"/>
    </row>
    <row r="775" spans="54:54" ht="14.25" customHeight="1" x14ac:dyDescent="0.25">
      <c r="BB775" s="248"/>
    </row>
    <row r="776" spans="54:54" ht="14.25" customHeight="1" x14ac:dyDescent="0.25">
      <c r="BB776" s="248"/>
    </row>
    <row r="777" spans="54:54" ht="14.25" customHeight="1" x14ac:dyDescent="0.25">
      <c r="BB777" s="248"/>
    </row>
    <row r="778" spans="54:54" ht="14.25" customHeight="1" x14ac:dyDescent="0.25">
      <c r="BB778" s="248"/>
    </row>
    <row r="779" spans="54:54" ht="14.25" customHeight="1" x14ac:dyDescent="0.25">
      <c r="BB779" s="248"/>
    </row>
    <row r="780" spans="54:54" ht="14.25" customHeight="1" x14ac:dyDescent="0.25">
      <c r="BB780" s="248"/>
    </row>
    <row r="781" spans="54:54" ht="14.25" customHeight="1" x14ac:dyDescent="0.25">
      <c r="BB781" s="248"/>
    </row>
    <row r="782" spans="54:54" ht="14.25" customHeight="1" x14ac:dyDescent="0.25">
      <c r="BB782" s="248"/>
    </row>
    <row r="783" spans="54:54" ht="14.25" customHeight="1" x14ac:dyDescent="0.25">
      <c r="BB783" s="248"/>
    </row>
    <row r="784" spans="54:54" ht="14.25" customHeight="1" x14ac:dyDescent="0.25">
      <c r="BB784" s="248"/>
    </row>
    <row r="785" spans="54:54" ht="14.25" customHeight="1" x14ac:dyDescent="0.25">
      <c r="BB785" s="248"/>
    </row>
    <row r="786" spans="54:54" ht="14.25" customHeight="1" x14ac:dyDescent="0.25">
      <c r="BB786" s="248"/>
    </row>
    <row r="787" spans="54:54" ht="14.25" customHeight="1" x14ac:dyDescent="0.25">
      <c r="BB787" s="248"/>
    </row>
    <row r="788" spans="54:54" ht="14.25" customHeight="1" x14ac:dyDescent="0.25">
      <c r="BB788" s="248"/>
    </row>
    <row r="789" spans="54:54" ht="14.25" customHeight="1" x14ac:dyDescent="0.25">
      <c r="BB789" s="248"/>
    </row>
    <row r="790" spans="54:54" ht="14.25" customHeight="1" x14ac:dyDescent="0.25">
      <c r="BB790" s="248"/>
    </row>
    <row r="791" spans="54:54" ht="14.25" customHeight="1" x14ac:dyDescent="0.25">
      <c r="BB791" s="248"/>
    </row>
    <row r="792" spans="54:54" ht="14.25" customHeight="1" x14ac:dyDescent="0.25">
      <c r="BB792" s="248"/>
    </row>
    <row r="793" spans="54:54" ht="14.25" customHeight="1" x14ac:dyDescent="0.25">
      <c r="BB793" s="248"/>
    </row>
    <row r="794" spans="54:54" ht="14.25" customHeight="1" x14ac:dyDescent="0.25">
      <c r="BB794" s="248"/>
    </row>
    <row r="795" spans="54:54" ht="14.25" customHeight="1" x14ac:dyDescent="0.25">
      <c r="BB795" s="248"/>
    </row>
    <row r="796" spans="54:54" ht="14.25" customHeight="1" x14ac:dyDescent="0.25">
      <c r="BB796" s="248"/>
    </row>
    <row r="797" spans="54:54" ht="14.25" customHeight="1" x14ac:dyDescent="0.25">
      <c r="BB797" s="248"/>
    </row>
    <row r="798" spans="54:54" ht="14.25" customHeight="1" x14ac:dyDescent="0.25">
      <c r="BB798" s="248"/>
    </row>
    <row r="799" spans="54:54" ht="14.25" customHeight="1" x14ac:dyDescent="0.25">
      <c r="BB799" s="248"/>
    </row>
    <row r="800" spans="54:54" ht="14.25" customHeight="1" x14ac:dyDescent="0.25">
      <c r="BB800" s="248"/>
    </row>
    <row r="801" spans="54:54" ht="14.25" customHeight="1" x14ac:dyDescent="0.25">
      <c r="BB801" s="248"/>
    </row>
    <row r="802" spans="54:54" ht="14.25" customHeight="1" x14ac:dyDescent="0.25">
      <c r="BB802" s="248"/>
    </row>
    <row r="803" spans="54:54" ht="14.25" customHeight="1" x14ac:dyDescent="0.25">
      <c r="BB803" s="248"/>
    </row>
    <row r="804" spans="54:54" ht="14.25" customHeight="1" x14ac:dyDescent="0.25">
      <c r="BB804" s="248"/>
    </row>
    <row r="805" spans="54:54" ht="14.25" customHeight="1" x14ac:dyDescent="0.25">
      <c r="BB805" s="248"/>
    </row>
    <row r="806" spans="54:54" ht="14.25" customHeight="1" x14ac:dyDescent="0.25">
      <c r="BB806" s="248"/>
    </row>
    <row r="807" spans="54:54" ht="14.25" customHeight="1" x14ac:dyDescent="0.25">
      <c r="BB807" s="248"/>
    </row>
    <row r="808" spans="54:54" ht="14.25" customHeight="1" x14ac:dyDescent="0.25">
      <c r="BB808" s="248"/>
    </row>
    <row r="809" spans="54:54" ht="14.25" customHeight="1" x14ac:dyDescent="0.25">
      <c r="BB809" s="248"/>
    </row>
    <row r="810" spans="54:54" ht="14.25" customHeight="1" x14ac:dyDescent="0.25">
      <c r="BB810" s="248"/>
    </row>
    <row r="811" spans="54:54" ht="14.25" customHeight="1" x14ac:dyDescent="0.25">
      <c r="BB811" s="248"/>
    </row>
    <row r="812" spans="54:54" ht="14.25" customHeight="1" x14ac:dyDescent="0.25">
      <c r="BB812" s="248"/>
    </row>
    <row r="813" spans="54:54" ht="14.25" customHeight="1" x14ac:dyDescent="0.25">
      <c r="BB813" s="248"/>
    </row>
    <row r="814" spans="54:54" ht="14.25" customHeight="1" x14ac:dyDescent="0.25">
      <c r="BB814" s="248"/>
    </row>
    <row r="815" spans="54:54" ht="14.25" customHeight="1" x14ac:dyDescent="0.25">
      <c r="BB815" s="248"/>
    </row>
    <row r="816" spans="54:54" ht="14.25" customHeight="1" x14ac:dyDescent="0.25">
      <c r="BB816" s="248"/>
    </row>
    <row r="817" spans="54:54" ht="14.25" customHeight="1" x14ac:dyDescent="0.25">
      <c r="BB817" s="248"/>
    </row>
    <row r="818" spans="54:54" ht="14.25" customHeight="1" x14ac:dyDescent="0.25">
      <c r="BB818" s="248"/>
    </row>
    <row r="819" spans="54:54" ht="14.25" customHeight="1" x14ac:dyDescent="0.25">
      <c r="BB819" s="248"/>
    </row>
    <row r="820" spans="54:54" ht="14.25" customHeight="1" x14ac:dyDescent="0.25">
      <c r="BB820" s="248"/>
    </row>
    <row r="821" spans="54:54" ht="14.25" customHeight="1" x14ac:dyDescent="0.25">
      <c r="BB821" s="248"/>
    </row>
    <row r="822" spans="54:54" ht="14.25" customHeight="1" x14ac:dyDescent="0.25">
      <c r="BB822" s="248"/>
    </row>
    <row r="823" spans="54:54" ht="14.25" customHeight="1" x14ac:dyDescent="0.25">
      <c r="BB823" s="248"/>
    </row>
    <row r="824" spans="54:54" ht="14.25" customHeight="1" x14ac:dyDescent="0.25">
      <c r="BB824" s="248"/>
    </row>
    <row r="825" spans="54:54" ht="14.25" customHeight="1" x14ac:dyDescent="0.25">
      <c r="BB825" s="248"/>
    </row>
    <row r="826" spans="54:54" ht="14.25" customHeight="1" x14ac:dyDescent="0.25">
      <c r="BB826" s="248"/>
    </row>
    <row r="827" spans="54:54" ht="14.25" customHeight="1" x14ac:dyDescent="0.25">
      <c r="BB827" s="248"/>
    </row>
    <row r="828" spans="54:54" ht="14.25" customHeight="1" x14ac:dyDescent="0.25">
      <c r="BB828" s="248"/>
    </row>
    <row r="829" spans="54:54" ht="14.25" customHeight="1" x14ac:dyDescent="0.25">
      <c r="BB829" s="248"/>
    </row>
    <row r="830" spans="54:54" ht="14.25" customHeight="1" x14ac:dyDescent="0.25">
      <c r="BB830" s="248"/>
    </row>
    <row r="831" spans="54:54" ht="14.25" customHeight="1" x14ac:dyDescent="0.25">
      <c r="BB831" s="248"/>
    </row>
    <row r="832" spans="54:54" ht="14.25" customHeight="1" x14ac:dyDescent="0.25">
      <c r="BB832" s="248"/>
    </row>
    <row r="833" spans="54:54" ht="14.25" customHeight="1" x14ac:dyDescent="0.25">
      <c r="BB833" s="248"/>
    </row>
    <row r="834" spans="54:54" ht="14.25" customHeight="1" x14ac:dyDescent="0.25">
      <c r="BB834" s="248"/>
    </row>
    <row r="835" spans="54:54" ht="14.25" customHeight="1" x14ac:dyDescent="0.25">
      <c r="BB835" s="248"/>
    </row>
    <row r="836" spans="54:54" ht="14.25" customHeight="1" x14ac:dyDescent="0.25">
      <c r="BB836" s="248"/>
    </row>
    <row r="837" spans="54:54" ht="14.25" customHeight="1" x14ac:dyDescent="0.25">
      <c r="BB837" s="248"/>
    </row>
    <row r="838" spans="54:54" ht="14.25" customHeight="1" x14ac:dyDescent="0.25">
      <c r="BB838" s="248"/>
    </row>
    <row r="839" spans="54:54" ht="14.25" customHeight="1" x14ac:dyDescent="0.25">
      <c r="BB839" s="248"/>
    </row>
    <row r="840" spans="54:54" ht="14.25" customHeight="1" x14ac:dyDescent="0.25">
      <c r="BB840" s="248"/>
    </row>
    <row r="841" spans="54:54" ht="14.25" customHeight="1" x14ac:dyDescent="0.25">
      <c r="BB841" s="248"/>
    </row>
    <row r="842" spans="54:54" ht="14.25" customHeight="1" x14ac:dyDescent="0.25">
      <c r="BB842" s="248"/>
    </row>
    <row r="843" spans="54:54" ht="14.25" customHeight="1" x14ac:dyDescent="0.25">
      <c r="BB843" s="248"/>
    </row>
    <row r="844" spans="54:54" ht="14.25" customHeight="1" x14ac:dyDescent="0.25">
      <c r="BB844" s="248"/>
    </row>
    <row r="845" spans="54:54" ht="14.25" customHeight="1" x14ac:dyDescent="0.25">
      <c r="BB845" s="248"/>
    </row>
    <row r="846" spans="54:54" ht="14.25" customHeight="1" x14ac:dyDescent="0.25">
      <c r="BB846" s="248"/>
    </row>
    <row r="847" spans="54:54" ht="14.25" customHeight="1" x14ac:dyDescent="0.25">
      <c r="BB847" s="248"/>
    </row>
    <row r="848" spans="54:54" ht="14.25" customHeight="1" x14ac:dyDescent="0.25">
      <c r="BB848" s="248"/>
    </row>
    <row r="849" spans="54:54" ht="14.25" customHeight="1" x14ac:dyDescent="0.25">
      <c r="BB849" s="248"/>
    </row>
    <row r="850" spans="54:54" ht="14.25" customHeight="1" x14ac:dyDescent="0.25">
      <c r="BB850" s="248"/>
    </row>
    <row r="851" spans="54:54" ht="14.25" customHeight="1" x14ac:dyDescent="0.25">
      <c r="BB851" s="248"/>
    </row>
    <row r="852" spans="54:54" ht="14.25" customHeight="1" x14ac:dyDescent="0.25">
      <c r="BB852" s="248"/>
    </row>
    <row r="853" spans="54:54" ht="14.25" customHeight="1" x14ac:dyDescent="0.25">
      <c r="BB853" s="248"/>
    </row>
    <row r="854" spans="54:54" ht="14.25" customHeight="1" x14ac:dyDescent="0.25">
      <c r="BB854" s="248"/>
    </row>
    <row r="855" spans="54:54" ht="14.25" customHeight="1" x14ac:dyDescent="0.25">
      <c r="BB855" s="248"/>
    </row>
    <row r="856" spans="54:54" ht="14.25" customHeight="1" x14ac:dyDescent="0.25">
      <c r="BB856" s="248"/>
    </row>
    <row r="857" spans="54:54" ht="14.25" customHeight="1" x14ac:dyDescent="0.25">
      <c r="BB857" s="248"/>
    </row>
    <row r="858" spans="54:54" ht="14.25" customHeight="1" x14ac:dyDescent="0.25">
      <c r="BB858" s="248"/>
    </row>
    <row r="859" spans="54:54" ht="14.25" customHeight="1" x14ac:dyDescent="0.25">
      <c r="BB859" s="248"/>
    </row>
    <row r="860" spans="54:54" ht="14.25" customHeight="1" x14ac:dyDescent="0.25">
      <c r="BB860" s="248"/>
    </row>
    <row r="861" spans="54:54" ht="14.25" customHeight="1" x14ac:dyDescent="0.25">
      <c r="BB861" s="248"/>
    </row>
    <row r="862" spans="54:54" ht="14.25" customHeight="1" x14ac:dyDescent="0.25">
      <c r="BB862" s="248"/>
    </row>
    <row r="863" spans="54:54" ht="14.25" customHeight="1" x14ac:dyDescent="0.25">
      <c r="BB863" s="248"/>
    </row>
    <row r="864" spans="54:54" ht="14.25" customHeight="1" x14ac:dyDescent="0.25">
      <c r="BB864" s="248"/>
    </row>
    <row r="865" spans="54:54" ht="14.25" customHeight="1" x14ac:dyDescent="0.25">
      <c r="BB865" s="248"/>
    </row>
    <row r="866" spans="54:54" ht="14.25" customHeight="1" x14ac:dyDescent="0.25">
      <c r="BB866" s="248"/>
    </row>
    <row r="867" spans="54:54" ht="14.25" customHeight="1" x14ac:dyDescent="0.25">
      <c r="BB867" s="248"/>
    </row>
    <row r="868" spans="54:54" ht="14.25" customHeight="1" x14ac:dyDescent="0.25">
      <c r="BB868" s="248"/>
    </row>
    <row r="869" spans="54:54" ht="14.25" customHeight="1" x14ac:dyDescent="0.25">
      <c r="BB869" s="248"/>
    </row>
    <row r="870" spans="54:54" ht="14.25" customHeight="1" x14ac:dyDescent="0.25">
      <c r="BB870" s="248"/>
    </row>
    <row r="871" spans="54:54" ht="14.25" customHeight="1" x14ac:dyDescent="0.25">
      <c r="BB871" s="248"/>
    </row>
    <row r="872" spans="54:54" ht="14.25" customHeight="1" x14ac:dyDescent="0.25">
      <c r="BB872" s="248"/>
    </row>
    <row r="873" spans="54:54" ht="14.25" customHeight="1" x14ac:dyDescent="0.25">
      <c r="BB873" s="248"/>
    </row>
    <row r="874" spans="54:54" ht="14.25" customHeight="1" x14ac:dyDescent="0.25">
      <c r="BB874" s="248"/>
    </row>
    <row r="875" spans="54:54" ht="14.25" customHeight="1" x14ac:dyDescent="0.25">
      <c r="BB875" s="248"/>
    </row>
    <row r="876" spans="54:54" ht="14.25" customHeight="1" x14ac:dyDescent="0.25">
      <c r="BB876" s="248"/>
    </row>
    <row r="877" spans="54:54" ht="14.25" customHeight="1" x14ac:dyDescent="0.25">
      <c r="BB877" s="248"/>
    </row>
    <row r="878" spans="54:54" ht="14.25" customHeight="1" x14ac:dyDescent="0.25">
      <c r="BB878" s="248"/>
    </row>
    <row r="879" spans="54:54" ht="14.25" customHeight="1" x14ac:dyDescent="0.25">
      <c r="BB879" s="248"/>
    </row>
    <row r="880" spans="54:54" ht="14.25" customHeight="1" x14ac:dyDescent="0.25">
      <c r="BB880" s="248"/>
    </row>
    <row r="881" spans="54:54" ht="14.25" customHeight="1" x14ac:dyDescent="0.25">
      <c r="BB881" s="248"/>
    </row>
    <row r="882" spans="54:54" ht="14.25" customHeight="1" x14ac:dyDescent="0.25">
      <c r="BB882" s="248"/>
    </row>
    <row r="883" spans="54:54" ht="14.25" customHeight="1" x14ac:dyDescent="0.25">
      <c r="BB883" s="248"/>
    </row>
    <row r="884" spans="54:54" ht="14.25" customHeight="1" x14ac:dyDescent="0.25">
      <c r="BB884" s="248"/>
    </row>
    <row r="885" spans="54:54" ht="14.25" customHeight="1" x14ac:dyDescent="0.25">
      <c r="BB885" s="248"/>
    </row>
    <row r="886" spans="54:54" ht="14.25" customHeight="1" x14ac:dyDescent="0.25">
      <c r="BB886" s="248"/>
    </row>
    <row r="887" spans="54:54" ht="14.25" customHeight="1" x14ac:dyDescent="0.25">
      <c r="BB887" s="248"/>
    </row>
    <row r="888" spans="54:54" ht="14.25" customHeight="1" x14ac:dyDescent="0.25">
      <c r="BB888" s="248"/>
    </row>
    <row r="889" spans="54:54" ht="14.25" customHeight="1" x14ac:dyDescent="0.25">
      <c r="BB889" s="248"/>
    </row>
    <row r="890" spans="54:54" ht="14.25" customHeight="1" x14ac:dyDescent="0.25">
      <c r="BB890" s="248"/>
    </row>
    <row r="891" spans="54:54" ht="14.25" customHeight="1" x14ac:dyDescent="0.25">
      <c r="BB891" s="248"/>
    </row>
    <row r="892" spans="54:54" ht="14.25" customHeight="1" x14ac:dyDescent="0.25">
      <c r="BB892" s="248"/>
    </row>
    <row r="893" spans="54:54" ht="14.25" customHeight="1" x14ac:dyDescent="0.25">
      <c r="BB893" s="248"/>
    </row>
    <row r="894" spans="54:54" ht="14.25" customHeight="1" x14ac:dyDescent="0.25">
      <c r="BB894" s="248"/>
    </row>
    <row r="895" spans="54:54" ht="14.25" customHeight="1" x14ac:dyDescent="0.25">
      <c r="BB895" s="248"/>
    </row>
    <row r="896" spans="54:54" ht="14.25" customHeight="1" x14ac:dyDescent="0.25">
      <c r="BB896" s="248"/>
    </row>
    <row r="897" spans="54:54" ht="14.25" customHeight="1" x14ac:dyDescent="0.25">
      <c r="BB897" s="248"/>
    </row>
    <row r="898" spans="54:54" ht="14.25" customHeight="1" x14ac:dyDescent="0.25">
      <c r="BB898" s="248"/>
    </row>
    <row r="899" spans="54:54" ht="14.25" customHeight="1" x14ac:dyDescent="0.25">
      <c r="BB899" s="248"/>
    </row>
    <row r="900" spans="54:54" ht="14.25" customHeight="1" x14ac:dyDescent="0.25">
      <c r="BB900" s="248"/>
    </row>
    <row r="901" spans="54:54" ht="14.25" customHeight="1" x14ac:dyDescent="0.25">
      <c r="BB901" s="248"/>
    </row>
    <row r="902" spans="54:54" ht="14.25" customHeight="1" x14ac:dyDescent="0.25">
      <c r="BB902" s="248"/>
    </row>
    <row r="903" spans="54:54" ht="14.25" customHeight="1" x14ac:dyDescent="0.25">
      <c r="BB903" s="248"/>
    </row>
    <row r="904" spans="54:54" ht="14.25" customHeight="1" x14ac:dyDescent="0.25">
      <c r="BB904" s="248"/>
    </row>
    <row r="905" spans="54:54" ht="14.25" customHeight="1" x14ac:dyDescent="0.25">
      <c r="BB905" s="248"/>
    </row>
    <row r="906" spans="54:54" ht="14.25" customHeight="1" x14ac:dyDescent="0.25">
      <c r="BB906" s="248"/>
    </row>
    <row r="907" spans="54:54" ht="14.25" customHeight="1" x14ac:dyDescent="0.25">
      <c r="BB907" s="248"/>
    </row>
    <row r="908" spans="54:54" ht="14.25" customHeight="1" x14ac:dyDescent="0.25">
      <c r="BB908" s="248"/>
    </row>
    <row r="909" spans="54:54" ht="14.25" customHeight="1" x14ac:dyDescent="0.25">
      <c r="BB909" s="248"/>
    </row>
    <row r="910" spans="54:54" ht="14.25" customHeight="1" x14ac:dyDescent="0.25">
      <c r="BB910" s="248"/>
    </row>
    <row r="911" spans="54:54" ht="14.25" customHeight="1" x14ac:dyDescent="0.25">
      <c r="BB911" s="248"/>
    </row>
    <row r="912" spans="54:54" ht="14.25" customHeight="1" x14ac:dyDescent="0.25">
      <c r="BB912" s="248"/>
    </row>
    <row r="913" spans="54:54" ht="14.25" customHeight="1" x14ac:dyDescent="0.25">
      <c r="BB913" s="248"/>
    </row>
    <row r="914" spans="54:54" ht="14.25" customHeight="1" x14ac:dyDescent="0.25">
      <c r="BB914" s="248"/>
    </row>
    <row r="915" spans="54:54" ht="14.25" customHeight="1" x14ac:dyDescent="0.25">
      <c r="BB915" s="248"/>
    </row>
    <row r="916" spans="54:54" ht="14.25" customHeight="1" x14ac:dyDescent="0.25">
      <c r="BB916" s="248"/>
    </row>
    <row r="917" spans="54:54" ht="14.25" customHeight="1" x14ac:dyDescent="0.25">
      <c r="BB917" s="248"/>
    </row>
    <row r="918" spans="54:54" ht="14.25" customHeight="1" x14ac:dyDescent="0.25">
      <c r="BB918" s="248"/>
    </row>
    <row r="919" spans="54:54" ht="14.25" customHeight="1" x14ac:dyDescent="0.25">
      <c r="BB919" s="248"/>
    </row>
    <row r="920" spans="54:54" ht="14.25" customHeight="1" x14ac:dyDescent="0.25">
      <c r="BB920" s="248"/>
    </row>
    <row r="921" spans="54:54" ht="14.25" customHeight="1" x14ac:dyDescent="0.25">
      <c r="BB921" s="248"/>
    </row>
    <row r="922" spans="54:54" ht="14.25" customHeight="1" x14ac:dyDescent="0.25">
      <c r="BB922" s="248"/>
    </row>
    <row r="923" spans="54:54" ht="14.25" customHeight="1" x14ac:dyDescent="0.25">
      <c r="BB923" s="248"/>
    </row>
    <row r="924" spans="54:54" ht="14.25" customHeight="1" x14ac:dyDescent="0.25">
      <c r="BB924" s="248"/>
    </row>
    <row r="925" spans="54:54" ht="14.25" customHeight="1" x14ac:dyDescent="0.25">
      <c r="BB925" s="248"/>
    </row>
    <row r="926" spans="54:54" ht="14.25" customHeight="1" x14ac:dyDescent="0.25">
      <c r="BB926" s="248"/>
    </row>
    <row r="927" spans="54:54" ht="14.25" customHeight="1" x14ac:dyDescent="0.25">
      <c r="BB927" s="248"/>
    </row>
    <row r="928" spans="54:54" ht="14.25" customHeight="1" x14ac:dyDescent="0.25">
      <c r="BB928" s="248"/>
    </row>
    <row r="929" spans="54:54" ht="14.25" customHeight="1" x14ac:dyDescent="0.25">
      <c r="BB929" s="248"/>
    </row>
    <row r="930" spans="54:54" ht="14.25" customHeight="1" x14ac:dyDescent="0.25">
      <c r="BB930" s="248"/>
    </row>
    <row r="931" spans="54:54" ht="14.25" customHeight="1" x14ac:dyDescent="0.25">
      <c r="BB931" s="248"/>
    </row>
    <row r="932" spans="54:54" ht="14.25" customHeight="1" x14ac:dyDescent="0.25">
      <c r="BB932" s="248"/>
    </row>
    <row r="933" spans="54:54" ht="14.25" customHeight="1" x14ac:dyDescent="0.25">
      <c r="BB933" s="248"/>
    </row>
    <row r="934" spans="54:54" ht="14.25" customHeight="1" x14ac:dyDescent="0.25">
      <c r="BB934" s="248"/>
    </row>
    <row r="935" spans="54:54" ht="14.25" customHeight="1" x14ac:dyDescent="0.25">
      <c r="BB935" s="248"/>
    </row>
    <row r="936" spans="54:54" ht="14.25" customHeight="1" x14ac:dyDescent="0.25">
      <c r="BB936" s="248"/>
    </row>
    <row r="937" spans="54:54" ht="14.25" customHeight="1" x14ac:dyDescent="0.25">
      <c r="BB937" s="248"/>
    </row>
    <row r="938" spans="54:54" ht="14.25" customHeight="1" x14ac:dyDescent="0.25">
      <c r="BB938" s="248"/>
    </row>
    <row r="939" spans="54:54" ht="14.25" customHeight="1" x14ac:dyDescent="0.25">
      <c r="BB939" s="248"/>
    </row>
    <row r="940" spans="54:54" ht="14.25" customHeight="1" x14ac:dyDescent="0.25">
      <c r="BB940" s="248"/>
    </row>
    <row r="941" spans="54:54" ht="14.25" customHeight="1" x14ac:dyDescent="0.25">
      <c r="BB941" s="248"/>
    </row>
    <row r="942" spans="54:54" ht="14.25" customHeight="1" x14ac:dyDescent="0.25">
      <c r="BB942" s="248"/>
    </row>
    <row r="943" spans="54:54" ht="14.25" customHeight="1" x14ac:dyDescent="0.25">
      <c r="BB943" s="248"/>
    </row>
    <row r="944" spans="54:54" ht="14.25" customHeight="1" x14ac:dyDescent="0.25">
      <c r="BB944" s="248"/>
    </row>
    <row r="945" spans="54:54" ht="14.25" customHeight="1" x14ac:dyDescent="0.25">
      <c r="BB945" s="248"/>
    </row>
    <row r="946" spans="54:54" ht="14.25" customHeight="1" x14ac:dyDescent="0.25">
      <c r="BB946" s="248"/>
    </row>
    <row r="947" spans="54:54" ht="14.25" customHeight="1" x14ac:dyDescent="0.25">
      <c r="BB947" s="248"/>
    </row>
    <row r="948" spans="54:54" ht="14.25" customHeight="1" x14ac:dyDescent="0.25">
      <c r="BB948" s="248"/>
    </row>
    <row r="949" spans="54:54" ht="14.25" customHeight="1" x14ac:dyDescent="0.25">
      <c r="BB949" s="248"/>
    </row>
    <row r="950" spans="54:54" ht="14.25" customHeight="1" x14ac:dyDescent="0.25">
      <c r="BB950" s="248"/>
    </row>
    <row r="951" spans="54:54" ht="14.25" customHeight="1" x14ac:dyDescent="0.25">
      <c r="BB951" s="248"/>
    </row>
    <row r="952" spans="54:54" ht="14.25" customHeight="1" x14ac:dyDescent="0.25">
      <c r="BB952" s="248"/>
    </row>
    <row r="953" spans="54:54" ht="14.25" customHeight="1" x14ac:dyDescent="0.25">
      <c r="BB953" s="248"/>
    </row>
    <row r="954" spans="54:54" ht="14.25" customHeight="1" x14ac:dyDescent="0.25">
      <c r="BB954" s="248"/>
    </row>
    <row r="955" spans="54:54" ht="14.25" customHeight="1" x14ac:dyDescent="0.25">
      <c r="BB955" s="248"/>
    </row>
    <row r="956" spans="54:54" ht="14.25" customHeight="1" x14ac:dyDescent="0.25">
      <c r="BB956" s="248"/>
    </row>
    <row r="957" spans="54:54" ht="14.25" customHeight="1" x14ac:dyDescent="0.25">
      <c r="BB957" s="248"/>
    </row>
    <row r="958" spans="54:54" ht="14.25" customHeight="1" x14ac:dyDescent="0.25">
      <c r="BB958" s="248"/>
    </row>
    <row r="959" spans="54:54" ht="14.25" customHeight="1" x14ac:dyDescent="0.25">
      <c r="BB959" s="248"/>
    </row>
    <row r="960" spans="54:54" ht="14.25" customHeight="1" x14ac:dyDescent="0.25">
      <c r="BB960" s="248"/>
    </row>
    <row r="961" spans="54:54" ht="14.25" customHeight="1" x14ac:dyDescent="0.25">
      <c r="BB961" s="248"/>
    </row>
    <row r="962" spans="54:54" ht="14.25" customHeight="1" x14ac:dyDescent="0.25">
      <c r="BB962" s="248"/>
    </row>
    <row r="963" spans="54:54" ht="14.25" customHeight="1" x14ac:dyDescent="0.25">
      <c r="BB963" s="248"/>
    </row>
    <row r="964" spans="54:54" ht="14.25" customHeight="1" x14ac:dyDescent="0.25">
      <c r="BB964" s="248"/>
    </row>
    <row r="965" spans="54:54" ht="14.25" customHeight="1" x14ac:dyDescent="0.25">
      <c r="BB965" s="248"/>
    </row>
    <row r="966" spans="54:54" ht="14.25" customHeight="1" x14ac:dyDescent="0.25">
      <c r="BB966" s="248"/>
    </row>
    <row r="967" spans="54:54" ht="14.25" customHeight="1" x14ac:dyDescent="0.25">
      <c r="BB967" s="248"/>
    </row>
    <row r="968" spans="54:54" ht="14.25" customHeight="1" x14ac:dyDescent="0.25">
      <c r="BB968" s="248"/>
    </row>
    <row r="969" spans="54:54" ht="14.25" customHeight="1" x14ac:dyDescent="0.25">
      <c r="BB969" s="248"/>
    </row>
    <row r="970" spans="54:54" ht="14.25" customHeight="1" x14ac:dyDescent="0.25">
      <c r="BB970" s="248"/>
    </row>
    <row r="971" spans="54:54" ht="14.25" customHeight="1" x14ac:dyDescent="0.25">
      <c r="BB971" s="248"/>
    </row>
    <row r="972" spans="54:54" ht="14.25" customHeight="1" x14ac:dyDescent="0.25">
      <c r="BB972" s="248"/>
    </row>
    <row r="973" spans="54:54" ht="14.25" customHeight="1" x14ac:dyDescent="0.25">
      <c r="BB973" s="248"/>
    </row>
    <row r="974" spans="54:54" ht="14.25" customHeight="1" x14ac:dyDescent="0.25">
      <c r="BB974" s="248"/>
    </row>
    <row r="975" spans="54:54" ht="14.25" customHeight="1" x14ac:dyDescent="0.25">
      <c r="BB975" s="248"/>
    </row>
    <row r="976" spans="54:54" ht="14.25" customHeight="1" x14ac:dyDescent="0.25">
      <c r="BB976" s="248"/>
    </row>
    <row r="977" spans="54:54" ht="14.25" customHeight="1" x14ac:dyDescent="0.25">
      <c r="BB977" s="248"/>
    </row>
    <row r="978" spans="54:54" ht="14.25" customHeight="1" x14ac:dyDescent="0.25">
      <c r="BB978" s="248"/>
    </row>
    <row r="979" spans="54:54" ht="14.25" customHeight="1" x14ac:dyDescent="0.25">
      <c r="BB979" s="248"/>
    </row>
    <row r="980" spans="54:54" ht="14.25" customHeight="1" x14ac:dyDescent="0.25">
      <c r="BB980" s="248"/>
    </row>
    <row r="981" spans="54:54" ht="14.25" customHeight="1" x14ac:dyDescent="0.25">
      <c r="BB981" s="248"/>
    </row>
    <row r="982" spans="54:54" ht="14.25" customHeight="1" x14ac:dyDescent="0.25">
      <c r="BB982" s="248"/>
    </row>
    <row r="983" spans="54:54" ht="14.25" customHeight="1" x14ac:dyDescent="0.25">
      <c r="BB983" s="248"/>
    </row>
    <row r="984" spans="54:54" ht="14.25" customHeight="1" x14ac:dyDescent="0.25">
      <c r="BB984" s="248"/>
    </row>
    <row r="985" spans="54:54" ht="14.25" customHeight="1" x14ac:dyDescent="0.25">
      <c r="BB985" s="248"/>
    </row>
    <row r="986" spans="54:54" ht="14.25" customHeight="1" x14ac:dyDescent="0.25">
      <c r="BB986" s="248"/>
    </row>
    <row r="987" spans="54:54" ht="14.25" customHeight="1" x14ac:dyDescent="0.25">
      <c r="BB987" s="248"/>
    </row>
    <row r="988" spans="54:54" ht="14.25" customHeight="1" x14ac:dyDescent="0.25">
      <c r="BB988" s="248"/>
    </row>
    <row r="989" spans="54:54" ht="14.25" customHeight="1" x14ac:dyDescent="0.25">
      <c r="BB989" s="248"/>
    </row>
    <row r="990" spans="54:54" ht="14.25" customHeight="1" x14ac:dyDescent="0.25">
      <c r="BB990" s="248"/>
    </row>
    <row r="991" spans="54:54" ht="14.25" customHeight="1" x14ac:dyDescent="0.25">
      <c r="BB991" s="248"/>
    </row>
    <row r="992" spans="54:54" ht="14.25" customHeight="1" x14ac:dyDescent="0.25">
      <c r="BB992" s="248"/>
    </row>
    <row r="993" spans="54:54" ht="14.25" customHeight="1" x14ac:dyDescent="0.25">
      <c r="BB993" s="248"/>
    </row>
    <row r="994" spans="54:54" ht="14.25" customHeight="1" x14ac:dyDescent="0.25">
      <c r="BB994" s="248"/>
    </row>
    <row r="995" spans="54:54" ht="14.25" customHeight="1" x14ac:dyDescent="0.25">
      <c r="BB995" s="248"/>
    </row>
    <row r="996" spans="54:54" ht="14.25" customHeight="1" x14ac:dyDescent="0.25">
      <c r="BB996" s="248"/>
    </row>
    <row r="997" spans="54:54" ht="14.25" customHeight="1" x14ac:dyDescent="0.25">
      <c r="BB997" s="248"/>
    </row>
    <row r="998" spans="54:54" ht="14.25" customHeight="1" x14ac:dyDescent="0.25">
      <c r="BB998" s="248"/>
    </row>
    <row r="999" spans="54:54" ht="14.25" customHeight="1" x14ac:dyDescent="0.25">
      <c r="BB999" s="248"/>
    </row>
    <row r="1000" spans="54:54" ht="14.25" customHeight="1" x14ac:dyDescent="0.25">
      <c r="BB1000" s="248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2CDD1"/>
  </sheetPr>
  <dimension ref="A1:BB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1" customWidth="1"/>
  </cols>
  <sheetData>
    <row r="1" spans="1:54" ht="60" customHeight="1" x14ac:dyDescent="0.25">
      <c r="A1" s="236" t="s">
        <v>1100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1088</v>
      </c>
    </row>
    <row r="2" spans="1:54" ht="14.25" customHeight="1" x14ac:dyDescent="0.25">
      <c r="A2" s="241" t="s">
        <v>5</v>
      </c>
      <c r="B2" s="243">
        <f>'Norm. ekonomicka prieviazanost'!B2+'Norm. neekonomicka previazanost'!B2</f>
        <v>0</v>
      </c>
      <c r="C2" s="243">
        <f>'Norm. ekonomicka prieviazanost'!C2+'Norm. neekonomicka previazanost'!C2</f>
        <v>1.3603254253584919E-2</v>
      </c>
      <c r="D2" s="243">
        <f>'Norm. ekonomicka prieviazanost'!D2+'Norm. neekonomicka previazanost'!D2</f>
        <v>1.2285483936741608E-2</v>
      </c>
      <c r="E2" s="243">
        <f>'Norm. ekonomicka prieviazanost'!E2+'Norm. neekonomicka previazanost'!E2</f>
        <v>4.0569214769794172E-2</v>
      </c>
      <c r="F2" s="243">
        <f>'Norm. ekonomicka prieviazanost'!F2+'Norm. neekonomicka previazanost'!F2</f>
        <v>2.2510815976533368E-2</v>
      </c>
      <c r="G2" s="243">
        <f>'Norm. ekonomicka prieviazanost'!G2+'Norm. neekonomicka previazanost'!G2</f>
        <v>6.1994731191329207E-2</v>
      </c>
      <c r="H2" s="243">
        <f>'Norm. ekonomicka prieviazanost'!H2+'Norm. neekonomicka previazanost'!H2</f>
        <v>4.451134810218256E-2</v>
      </c>
      <c r="I2" s="243">
        <f>'Norm. ekonomicka prieviazanost'!I2+'Norm. neekonomicka previazanost'!I2</f>
        <v>8.6991282596951113E-3</v>
      </c>
      <c r="J2" s="243">
        <f>'Norm. ekonomicka prieviazanost'!J2+'Norm. neekonomicka previazanost'!J2</f>
        <v>6.8219190345206127E-2</v>
      </c>
      <c r="K2" s="243">
        <f>'Norm. ekonomicka prieviazanost'!K2+'Norm. neekonomicka previazanost'!K2</f>
        <v>3.0286630514932585E-2</v>
      </c>
      <c r="L2" s="243">
        <f>'Norm. ekonomicka prieviazanost'!L2+'Norm. neekonomicka previazanost'!L2</f>
        <v>2.375877805431293E-2</v>
      </c>
      <c r="M2" s="243">
        <f>'Norm. ekonomicka prieviazanost'!M2+'Norm. neekonomicka previazanost'!M2</f>
        <v>2.1381659908708654E-2</v>
      </c>
      <c r="N2" s="243">
        <f>'Norm. ekonomicka prieviazanost'!N2+'Norm. neekonomicka previazanost'!N2</f>
        <v>5.3867126491394066E-2</v>
      </c>
      <c r="O2" s="243">
        <f>'Norm. ekonomicka prieviazanost'!O2+'Norm. neekonomicka previazanost'!O2</f>
        <v>0.19467793606556147</v>
      </c>
      <c r="P2" s="243">
        <f>'Norm. ekonomicka prieviazanost'!P2+'Norm. neekonomicka previazanost'!P2</f>
        <v>3.7292448154483855E-2</v>
      </c>
      <c r="Q2" s="243">
        <f>'Norm. ekonomicka prieviazanost'!Q2+'Norm. neekonomicka previazanost'!Q2</f>
        <v>3.9360307277364615E-2</v>
      </c>
      <c r="R2" s="243">
        <f>'Norm. ekonomicka prieviazanost'!R2+'Norm. neekonomicka previazanost'!R2</f>
        <v>2.9566091033386067E-2</v>
      </c>
      <c r="S2" s="243">
        <f>'Norm. ekonomicka prieviazanost'!S2+'Norm. neekonomicka previazanost'!S2</f>
        <v>1.3272311974039434E-2</v>
      </c>
      <c r="T2" s="243">
        <f>'Norm. ekonomicka prieviazanost'!T2+'Norm. neekonomicka previazanost'!T2</f>
        <v>2.5107677959754271E-2</v>
      </c>
      <c r="U2" s="243">
        <f>'Norm. ekonomicka prieviazanost'!U2+'Norm. neekonomicka previazanost'!U2</f>
        <v>1.3419841374505002E-2</v>
      </c>
      <c r="V2" s="243">
        <f>'Norm. ekonomicka prieviazanost'!V2+'Norm. neekonomicka previazanost'!V2</f>
        <v>2.5535028508609461E-2</v>
      </c>
      <c r="W2" s="243">
        <f>'Norm. ekonomicka prieviazanost'!W2+'Norm. neekonomicka previazanost'!W2</f>
        <v>2.1014241260511428E-2</v>
      </c>
      <c r="X2" s="243">
        <f>'Norm. ekonomicka prieviazanost'!X2+'Norm. neekonomicka previazanost'!X2</f>
        <v>1.2180998531093471E-2</v>
      </c>
      <c r="Y2" s="243">
        <f>'Norm. ekonomicka prieviazanost'!Y2+'Norm. neekonomicka previazanost'!Y2</f>
        <v>2.1474379413378462E-2</v>
      </c>
      <c r="Z2" s="243">
        <f>'Norm. ekonomicka prieviazanost'!Z2+'Norm. neekonomicka previazanost'!Z2</f>
        <v>1.1356233312465243E-2</v>
      </c>
      <c r="AA2" s="243">
        <f>'Norm. ekonomicka prieviazanost'!AA2+'Norm. neekonomicka previazanost'!AA2</f>
        <v>1.8080923236998087E-2</v>
      </c>
      <c r="AB2" s="243">
        <f>'Norm. ekonomicka prieviazanost'!AB2+'Norm. neekonomicka previazanost'!AB2</f>
        <v>7.7740262019923029E-3</v>
      </c>
      <c r="AC2" s="243">
        <f>'Norm. ekonomicka prieviazanost'!AC2+'Norm. neekonomicka previazanost'!AC2</f>
        <v>2.4441407693714029E-2</v>
      </c>
      <c r="AD2" s="243">
        <f>'Norm. ekonomicka prieviazanost'!AD2+'Norm. neekonomicka previazanost'!AD2</f>
        <v>2.1620953806183865E-2</v>
      </c>
      <c r="AE2" s="243">
        <f>'Norm. ekonomicka prieviazanost'!AE2+'Norm. neekonomicka previazanost'!AE2</f>
        <v>2.7245571707197089E-2</v>
      </c>
      <c r="AF2" s="243">
        <f>'Norm. ekonomicka prieviazanost'!AF2+'Norm. neekonomicka previazanost'!AF2</f>
        <v>5.6934299669918212E-2</v>
      </c>
      <c r="AG2" s="243">
        <f>'Norm. ekonomicka prieviazanost'!AG2+'Norm. neekonomicka previazanost'!AG2</f>
        <v>1.4639508396956769E-2</v>
      </c>
      <c r="AH2" s="243">
        <f>'Norm. ekonomicka prieviazanost'!AH2+'Norm. neekonomicka previazanost'!AH2</f>
        <v>7.708894633508892E-2</v>
      </c>
      <c r="AI2" s="243">
        <f>'Norm. ekonomicka prieviazanost'!AI2+'Norm. neekonomicka previazanost'!AI2</f>
        <v>2.0651667222776369E-2</v>
      </c>
      <c r="AJ2" s="243">
        <f>'Norm. ekonomicka prieviazanost'!AJ2+'Norm. neekonomicka previazanost'!AJ2</f>
        <v>7.3431440564568299E-3</v>
      </c>
      <c r="AK2" s="243">
        <f>'Norm. ekonomicka prieviazanost'!AK2+'Norm. neekonomicka previazanost'!AK2</f>
        <v>4.3584842061438089E-2</v>
      </c>
      <c r="AL2" s="243">
        <f>'Norm. ekonomicka prieviazanost'!AL2+'Norm. neekonomicka previazanost'!AL2</f>
        <v>2.3798299276629357E-2</v>
      </c>
      <c r="AM2" s="243">
        <f>'Norm. ekonomicka prieviazanost'!AM2+'Norm. neekonomicka previazanost'!AM2</f>
        <v>4.767793279995497E-2</v>
      </c>
      <c r="AN2" s="243">
        <f>'Norm. ekonomicka prieviazanost'!AN2+'Norm. neekonomicka previazanost'!AN2</f>
        <v>5.669619333825128E-2</v>
      </c>
      <c r="AO2" s="243">
        <f>'Norm. ekonomicka prieviazanost'!AO2+'Norm. neekonomicka previazanost'!AO2</f>
        <v>3.5269433693982569E-2</v>
      </c>
      <c r="AP2" s="243">
        <f>'Norm. ekonomicka prieviazanost'!AP2+'Norm. neekonomicka previazanost'!AP2</f>
        <v>4.2095477087999211E-2</v>
      </c>
      <c r="AQ2" s="243">
        <f>'Norm. ekonomicka prieviazanost'!AQ2+'Norm. neekonomicka previazanost'!AQ2</f>
        <v>3.9012381224164824E-2</v>
      </c>
      <c r="AR2" s="243">
        <f>'Norm. ekonomicka prieviazanost'!AR2+'Norm. neekonomicka previazanost'!AR2</f>
        <v>2.9809358265320079E-2</v>
      </c>
      <c r="AS2" s="243">
        <f>'Norm. ekonomicka prieviazanost'!AS2+'Norm. neekonomicka previazanost'!AS2</f>
        <v>3.390851626646299E-2</v>
      </c>
      <c r="AT2" s="243">
        <f>'Norm. ekonomicka prieviazanost'!AT2+'Norm. neekonomicka previazanost'!AT2</f>
        <v>0.12238310863593889</v>
      </c>
      <c r="AU2" s="243">
        <f>'Norm. ekonomicka prieviazanost'!AU2+'Norm. neekonomicka previazanost'!AU2</f>
        <v>5.6357740387739587E-2</v>
      </c>
      <c r="AV2" s="243">
        <f>'Norm. ekonomicka prieviazanost'!AV2+'Norm. neekonomicka previazanost'!AV2</f>
        <v>4.395398154056699E-2</v>
      </c>
      <c r="AW2" s="243">
        <f>'Norm. ekonomicka prieviazanost'!AW2+'Norm. neekonomicka previazanost'!AW2</f>
        <v>2.9860628874100199E-2</v>
      </c>
      <c r="AX2" s="243">
        <f>'Norm. ekonomicka prieviazanost'!AX2+'Norm. neekonomicka previazanost'!AX2</f>
        <v>0.1617516452258993</v>
      </c>
      <c r="AY2" s="243">
        <f>'Norm. ekonomicka prieviazanost'!AY2+'Norm. neekonomicka previazanost'!AY2</f>
        <v>7.704877503385571E-2</v>
      </c>
      <c r="AZ2" s="243">
        <f>'Norm. ekonomicka prieviazanost'!AZ2+'Norm. neekonomicka previazanost'!AZ2</f>
        <v>3.5026381290845746E-2</v>
      </c>
      <c r="BB2" s="244">
        <f t="shared" ref="BB2:BB52" si="0">SUM(B2:AZ2)</f>
        <v>2.0000000000000004</v>
      </c>
    </row>
    <row r="3" spans="1:54" ht="14.25" customHeight="1" x14ac:dyDescent="0.25">
      <c r="A3" s="245" t="s">
        <v>6</v>
      </c>
      <c r="B3" s="243">
        <f>'Norm. ekonomicka prieviazanost'!B3+'Norm. neekonomicka previazanost'!B3</f>
        <v>1.5111552367587657E-2</v>
      </c>
      <c r="C3" s="243">
        <f>'Norm. ekonomicka prieviazanost'!C3+'Norm. neekonomicka previazanost'!C3</f>
        <v>0</v>
      </c>
      <c r="D3" s="243">
        <f>'Norm. ekonomicka prieviazanost'!D3+'Norm. neekonomicka previazanost'!D3</f>
        <v>3.232055561250978E-2</v>
      </c>
      <c r="E3" s="243">
        <f>'Norm. ekonomicka prieviazanost'!E3+'Norm. neekonomicka previazanost'!E3</f>
        <v>3.8343226507444525E-2</v>
      </c>
      <c r="F3" s="243">
        <f>'Norm. ekonomicka prieviazanost'!F3+'Norm. neekonomicka previazanost'!F3</f>
        <v>0.18216595138016048</v>
      </c>
      <c r="G3" s="243">
        <f>'Norm. ekonomicka prieviazanost'!G3+'Norm. neekonomicka previazanost'!G3</f>
        <v>2.1486751484132614E-2</v>
      </c>
      <c r="H3" s="243">
        <f>'Norm. ekonomicka prieviazanost'!H3+'Norm. neekonomicka previazanost'!H3</f>
        <v>2.3883462246000475E-2</v>
      </c>
      <c r="I3" s="243">
        <f>'Norm. ekonomicka prieviazanost'!I3+'Norm. neekonomicka previazanost'!I3</f>
        <v>0.20064456455262744</v>
      </c>
      <c r="J3" s="243">
        <f>'Norm. ekonomicka prieviazanost'!J3+'Norm. neekonomicka previazanost'!J3</f>
        <v>9.4936290450309199E-2</v>
      </c>
      <c r="K3" s="243">
        <f>'Norm. ekonomicka prieviazanost'!K3+'Norm. neekonomicka previazanost'!K3</f>
        <v>2.6322541790092545E-2</v>
      </c>
      <c r="L3" s="243">
        <f>'Norm. ekonomicka prieviazanost'!L3+'Norm. neekonomicka previazanost'!L3</f>
        <v>1.5736939569902998E-2</v>
      </c>
      <c r="M3" s="243">
        <f>'Norm. ekonomicka prieviazanost'!M3+'Norm. neekonomicka previazanost'!M3</f>
        <v>2.5461013511971217E-2</v>
      </c>
      <c r="N3" s="243">
        <f>'Norm. ekonomicka prieviazanost'!N3+'Norm. neekonomicka previazanost'!N3</f>
        <v>4.762717031592735E-2</v>
      </c>
      <c r="O3" s="243">
        <f>'Norm. ekonomicka prieviazanost'!O3+'Norm. neekonomicka previazanost'!O3</f>
        <v>2.1868973246132527E-2</v>
      </c>
      <c r="P3" s="243">
        <f>'Norm. ekonomicka prieviazanost'!P3+'Norm. neekonomicka previazanost'!P3</f>
        <v>4.1758302705473628E-2</v>
      </c>
      <c r="Q3" s="243">
        <f>'Norm. ekonomicka prieviazanost'!Q3+'Norm. neekonomicka previazanost'!Q3</f>
        <v>1.465248661153605E-2</v>
      </c>
      <c r="R3" s="243">
        <f>'Norm. ekonomicka prieviazanost'!R3+'Norm. neekonomicka previazanost'!R3</f>
        <v>4.6994832156364255E-2</v>
      </c>
      <c r="S3" s="243">
        <f>'Norm. ekonomicka prieviazanost'!S3+'Norm. neekonomicka previazanost'!S3</f>
        <v>2.6120030899928676E-2</v>
      </c>
      <c r="T3" s="243">
        <f>'Norm. ekonomicka prieviazanost'!T3+'Norm. neekonomicka previazanost'!T3</f>
        <v>2.9074138185471582E-2</v>
      </c>
      <c r="U3" s="243">
        <f>'Norm. ekonomicka prieviazanost'!U3+'Norm. neekonomicka previazanost'!U3</f>
        <v>1.5056953709574239E-2</v>
      </c>
      <c r="V3" s="243">
        <f>'Norm. ekonomicka prieviazanost'!V3+'Norm. neekonomicka previazanost'!V3</f>
        <v>2.4894268109713225E-2</v>
      </c>
      <c r="W3" s="243">
        <f>'Norm. ekonomicka prieviazanost'!W3+'Norm. neekonomicka previazanost'!W3</f>
        <v>3.7624797772441806E-2</v>
      </c>
      <c r="X3" s="243">
        <f>'Norm. ekonomicka prieviazanost'!X3+'Norm. neekonomicka previazanost'!X3</f>
        <v>3.4687244122087471E-2</v>
      </c>
      <c r="Y3" s="243">
        <f>'Norm. ekonomicka prieviazanost'!Y3+'Norm. neekonomicka previazanost'!Y3</f>
        <v>4.9643876371840472E-2</v>
      </c>
      <c r="Z3" s="243">
        <f>'Norm. ekonomicka prieviazanost'!Z3+'Norm. neekonomicka previazanost'!Z3</f>
        <v>2.0180731829284121E-2</v>
      </c>
      <c r="AA3" s="243">
        <f>'Norm. ekonomicka prieviazanost'!AA3+'Norm. neekonomicka previazanost'!AA3</f>
        <v>3.4738519945850595E-2</v>
      </c>
      <c r="AB3" s="243">
        <f>'Norm. ekonomicka prieviazanost'!AB3+'Norm. neekonomicka previazanost'!AB3</f>
        <v>4.521041148049304E-2</v>
      </c>
      <c r="AC3" s="243">
        <f>'Norm. ekonomicka prieviazanost'!AC3+'Norm. neekonomicka previazanost'!AC3</f>
        <v>1.8659046896439879E-2</v>
      </c>
      <c r="AD3" s="243">
        <f>'Norm. ekonomicka prieviazanost'!AD3+'Norm. neekonomicka previazanost'!AD3</f>
        <v>1.6481030147675574E-2</v>
      </c>
      <c r="AE3" s="243">
        <f>'Norm. ekonomicka prieviazanost'!AE3+'Norm. neekonomicka previazanost'!AE3</f>
        <v>2.6776398351713773E-2</v>
      </c>
      <c r="AF3" s="243">
        <f>'Norm. ekonomicka prieviazanost'!AF3+'Norm. neekonomicka previazanost'!AF3</f>
        <v>2.6168444668128593E-2</v>
      </c>
      <c r="AG3" s="243">
        <f>'Norm. ekonomicka prieviazanost'!AG3+'Norm. neekonomicka previazanost'!AG3</f>
        <v>6.7132071882445868E-2</v>
      </c>
      <c r="AH3" s="243">
        <f>'Norm. ekonomicka prieviazanost'!AH3+'Norm. neekonomicka previazanost'!AH3</f>
        <v>5.6165513880297536E-2</v>
      </c>
      <c r="AI3" s="243">
        <f>'Norm. ekonomicka prieviazanost'!AI3+'Norm. neekonomicka previazanost'!AI3</f>
        <v>1.8309139108499354E-2</v>
      </c>
      <c r="AJ3" s="243">
        <f>'Norm. ekonomicka prieviazanost'!AJ3+'Norm. neekonomicka previazanost'!AJ3</f>
        <v>2.4459620660594667E-2</v>
      </c>
      <c r="AK3" s="243">
        <f>'Norm. ekonomicka prieviazanost'!AK3+'Norm. neekonomicka previazanost'!AK3</f>
        <v>3.2187202570854445E-2</v>
      </c>
      <c r="AL3" s="243">
        <f>'Norm. ekonomicka prieviazanost'!AL3+'Norm. neekonomicka previazanost'!AL3</f>
        <v>3.5617093986969259E-2</v>
      </c>
      <c r="AM3" s="243">
        <f>'Norm. ekonomicka prieviazanost'!AM3+'Norm. neekonomicka previazanost'!AM3</f>
        <v>2.4265458349037566E-2</v>
      </c>
      <c r="AN3" s="243">
        <f>'Norm. ekonomicka prieviazanost'!AN3+'Norm. neekonomicka previazanost'!AN3</f>
        <v>2.4740933293956678E-2</v>
      </c>
      <c r="AO3" s="243">
        <f>'Norm. ekonomicka prieviazanost'!AO3+'Norm. neekonomicka previazanost'!AO3</f>
        <v>3.0137449178862949E-2</v>
      </c>
      <c r="AP3" s="243">
        <f>'Norm. ekonomicka prieviazanost'!AP3+'Norm. neekonomicka previazanost'!AP3</f>
        <v>1.990451245343209E-2</v>
      </c>
      <c r="AQ3" s="243">
        <f>'Norm. ekonomicka prieviazanost'!AQ3+'Norm. neekonomicka previazanost'!AQ3</f>
        <v>1.7031033409135917E-2</v>
      </c>
      <c r="AR3" s="243">
        <f>'Norm. ekonomicka prieviazanost'!AR3+'Norm. neekonomicka previazanost'!AR3</f>
        <v>3.7538601950313451E-2</v>
      </c>
      <c r="AS3" s="243">
        <f>'Norm. ekonomicka prieviazanost'!AS3+'Norm. neekonomicka previazanost'!AS3</f>
        <v>8.6214346742213427E-2</v>
      </c>
      <c r="AT3" s="243">
        <f>'Norm. ekonomicka prieviazanost'!AT3+'Norm. neekonomicka previazanost'!AT3</f>
        <v>1.6234780306130792E-2</v>
      </c>
      <c r="AU3" s="243">
        <f>'Norm. ekonomicka prieviazanost'!AU3+'Norm. neekonomicka previazanost'!AU3</f>
        <v>7.1633079854734827E-2</v>
      </c>
      <c r="AV3" s="243">
        <f>'Norm. ekonomicka prieviazanost'!AV3+'Norm. neekonomicka previazanost'!AV3</f>
        <v>4.8407505567271629E-2</v>
      </c>
      <c r="AW3" s="243">
        <f>'Norm. ekonomicka prieviazanost'!AW3+'Norm. neekonomicka previazanost'!AW3</f>
        <v>2.8732918631545874E-2</v>
      </c>
      <c r="AX3" s="243">
        <f>'Norm. ekonomicka prieviazanost'!AX3+'Norm. neekonomicka previazanost'!AX3</f>
        <v>5.8050775563779008E-2</v>
      </c>
      <c r="AY3" s="243">
        <f>'Norm. ekonomicka prieviazanost'!AY3+'Norm. neekonomicka previazanost'!AY3</f>
        <v>3.0242946885443329E-2</v>
      </c>
      <c r="AZ3" s="243">
        <f>'Norm. ekonomicka prieviazanost'!AZ3+'Norm. neekonomicka previazanost'!AZ3</f>
        <v>1.8364508725665089E-2</v>
      </c>
      <c r="BB3" s="244">
        <f t="shared" si="0"/>
        <v>1.9999999999999993</v>
      </c>
    </row>
    <row r="4" spans="1:54" ht="14.25" customHeight="1" x14ac:dyDescent="0.25">
      <c r="A4" s="246" t="s">
        <v>7</v>
      </c>
      <c r="B4" s="243">
        <f>'Norm. ekonomicka prieviazanost'!B4+'Norm. neekonomicka previazanost'!B4</f>
        <v>1.5164947595833433E-2</v>
      </c>
      <c r="C4" s="243">
        <f>'Norm. ekonomicka prieviazanost'!C4+'Norm. neekonomicka previazanost'!C4</f>
        <v>2.6449330073345028E-2</v>
      </c>
      <c r="D4" s="243">
        <f>'Norm. ekonomicka prieviazanost'!D4+'Norm. neekonomicka previazanost'!D4</f>
        <v>0</v>
      </c>
      <c r="E4" s="243">
        <f>'Norm. ekonomicka prieviazanost'!E4+'Norm. neekonomicka previazanost'!E4</f>
        <v>3.9613405583336897E-2</v>
      </c>
      <c r="F4" s="243">
        <f>'Norm. ekonomicka prieviazanost'!F4+'Norm. neekonomicka previazanost'!F4</f>
        <v>3.0400226259618173E-2</v>
      </c>
      <c r="G4" s="243">
        <f>'Norm. ekonomicka prieviazanost'!G4+'Norm. neekonomicka previazanost'!G4</f>
        <v>1.7656817145895651E-2</v>
      </c>
      <c r="H4" s="243">
        <f>'Norm. ekonomicka prieviazanost'!H4+'Norm. neekonomicka previazanost'!H4</f>
        <v>2.4337335342661231E-2</v>
      </c>
      <c r="I4" s="243">
        <f>'Norm. ekonomicka prieviazanost'!I4+'Norm. neekonomicka previazanost'!I4</f>
        <v>2.4910168194394372E-2</v>
      </c>
      <c r="J4" s="243">
        <f>'Norm. ekonomicka prieviazanost'!J4+'Norm. neekonomicka previazanost'!J4</f>
        <v>0.16149347775402087</v>
      </c>
      <c r="K4" s="243">
        <f>'Norm. ekonomicka prieviazanost'!K4+'Norm. neekonomicka previazanost'!K4</f>
        <v>2.9748813183568507E-2</v>
      </c>
      <c r="L4" s="243">
        <f>'Norm. ekonomicka prieviazanost'!L4+'Norm. neekonomicka previazanost'!L4</f>
        <v>1.8091645513626031E-2</v>
      </c>
      <c r="M4" s="243">
        <f>'Norm. ekonomicka prieviazanost'!M4+'Norm. neekonomicka previazanost'!M4</f>
        <v>2.8914003674377742E-2</v>
      </c>
      <c r="N4" s="243">
        <f>'Norm. ekonomicka prieviazanost'!N4+'Norm. neekonomicka previazanost'!N4</f>
        <v>3.9319028310869586E-2</v>
      </c>
      <c r="O4" s="243">
        <f>'Norm. ekonomicka prieviazanost'!O4+'Norm. neekonomicka previazanost'!O4</f>
        <v>2.7034434553976586E-2</v>
      </c>
      <c r="P4" s="243">
        <f>'Norm. ekonomicka prieviazanost'!P4+'Norm. neekonomicka previazanost'!P4</f>
        <v>5.2476101738342232E-2</v>
      </c>
      <c r="Q4" s="243">
        <f>'Norm. ekonomicka prieviazanost'!Q4+'Norm. neekonomicka previazanost'!Q4</f>
        <v>1.5472144613550076E-2</v>
      </c>
      <c r="R4" s="243">
        <f>'Norm. ekonomicka prieviazanost'!R4+'Norm. neekonomicka previazanost'!R4</f>
        <v>0.10041044709303187</v>
      </c>
      <c r="S4" s="243">
        <f>'Norm. ekonomicka prieviazanost'!S4+'Norm. neekonomicka previazanost'!S4</f>
        <v>2.1017999138478093E-2</v>
      </c>
      <c r="T4" s="243">
        <f>'Norm. ekonomicka prieviazanost'!T4+'Norm. neekonomicka previazanost'!T4</f>
        <v>4.5755780027377166E-2</v>
      </c>
      <c r="U4" s="243">
        <f>'Norm. ekonomicka prieviazanost'!U4+'Norm. neekonomicka previazanost'!U4</f>
        <v>2.3060333441797136E-2</v>
      </c>
      <c r="V4" s="243">
        <f>'Norm. ekonomicka prieviazanost'!V4+'Norm. neekonomicka previazanost'!V4</f>
        <v>2.6324173411354627E-2</v>
      </c>
      <c r="W4" s="243">
        <f>'Norm. ekonomicka prieviazanost'!W4+'Norm. neekonomicka previazanost'!W4</f>
        <v>0.10851898584632395</v>
      </c>
      <c r="X4" s="243">
        <f>'Norm. ekonomicka prieviazanost'!X4+'Norm. neekonomicka previazanost'!X4</f>
        <v>5.0434541890228571E-2</v>
      </c>
      <c r="Y4" s="243">
        <f>'Norm. ekonomicka prieviazanost'!Y4+'Norm. neekonomicka previazanost'!Y4</f>
        <v>4.8762406370473063E-2</v>
      </c>
      <c r="Z4" s="243">
        <f>'Norm. ekonomicka prieviazanost'!Z4+'Norm. neekonomicka previazanost'!Z4</f>
        <v>3.6579861217091156E-2</v>
      </c>
      <c r="AA4" s="243">
        <f>'Norm. ekonomicka prieviazanost'!AA4+'Norm. neekonomicka previazanost'!AA4</f>
        <v>9.5132454405996186E-2</v>
      </c>
      <c r="AB4" s="243">
        <f>'Norm. ekonomicka prieviazanost'!AB4+'Norm. neekonomicka previazanost'!AB4</f>
        <v>1.4196858357991901E-2</v>
      </c>
      <c r="AC4" s="243">
        <f>'Norm. ekonomicka prieviazanost'!AC4+'Norm. neekonomicka previazanost'!AC4</f>
        <v>2.3321167738029509E-2</v>
      </c>
      <c r="AD4" s="243">
        <f>'Norm. ekonomicka prieviazanost'!AD4+'Norm. neekonomicka previazanost'!AD4</f>
        <v>1.6310757570953467E-2</v>
      </c>
      <c r="AE4" s="243">
        <f>'Norm. ekonomicka prieviazanost'!AE4+'Norm. neekonomicka previazanost'!AE4</f>
        <v>2.7417664553211617E-2</v>
      </c>
      <c r="AF4" s="243">
        <f>'Norm. ekonomicka prieviazanost'!AF4+'Norm. neekonomicka previazanost'!AF4</f>
        <v>2.3250867340068624E-2</v>
      </c>
      <c r="AG4" s="243">
        <f>'Norm. ekonomicka prieviazanost'!AG4+'Norm. neekonomicka previazanost'!AG4</f>
        <v>3.239487233837831E-2</v>
      </c>
      <c r="AH4" s="243">
        <f>'Norm. ekonomicka prieviazanost'!AH4+'Norm. neekonomicka previazanost'!AH4</f>
        <v>7.031443057704527E-2</v>
      </c>
      <c r="AI4" s="243">
        <f>'Norm. ekonomicka prieviazanost'!AI4+'Norm. neekonomicka previazanost'!AI4</f>
        <v>2.5359720348781128E-2</v>
      </c>
      <c r="AJ4" s="243">
        <f>'Norm. ekonomicka prieviazanost'!AJ4+'Norm. neekonomicka previazanost'!AJ4</f>
        <v>9.132983612333391E-2</v>
      </c>
      <c r="AK4" s="243">
        <f>'Norm. ekonomicka prieviazanost'!AK4+'Norm. neekonomicka previazanost'!AK4</f>
        <v>2.8535325731771553E-2</v>
      </c>
      <c r="AL4" s="243">
        <f>'Norm. ekonomicka prieviazanost'!AL4+'Norm. neekonomicka previazanost'!AL4</f>
        <v>1.9215133685383537E-2</v>
      </c>
      <c r="AM4" s="243">
        <f>'Norm. ekonomicka prieviazanost'!AM4+'Norm. neekonomicka previazanost'!AM4</f>
        <v>3.5223899469221491E-2</v>
      </c>
      <c r="AN4" s="243">
        <f>'Norm. ekonomicka prieviazanost'!AN4+'Norm. neekonomicka previazanost'!AN4</f>
        <v>1.9901679126730118E-2</v>
      </c>
      <c r="AO4" s="243">
        <f>'Norm. ekonomicka prieviazanost'!AO4+'Norm. neekonomicka previazanost'!AO4</f>
        <v>2.8053221223780858E-2</v>
      </c>
      <c r="AP4" s="243">
        <f>'Norm. ekonomicka prieviazanost'!AP4+'Norm. neekonomicka previazanost'!AP4</f>
        <v>2.0696447980552226E-2</v>
      </c>
      <c r="AQ4" s="243">
        <f>'Norm. ekonomicka prieviazanost'!AQ4+'Norm. neekonomicka previazanost'!AQ4</f>
        <v>1.921101338798244E-2</v>
      </c>
      <c r="AR4" s="243">
        <f>'Norm. ekonomicka prieviazanost'!AR4+'Norm. neekonomicka previazanost'!AR4</f>
        <v>7.249342778805469E-2</v>
      </c>
      <c r="AS4" s="243">
        <f>'Norm. ekonomicka prieviazanost'!AS4+'Norm. neekonomicka previazanost'!AS4</f>
        <v>9.3937555453594099E-2</v>
      </c>
      <c r="AT4" s="243">
        <f>'Norm. ekonomicka prieviazanost'!AT4+'Norm. neekonomicka previazanost'!AT4</f>
        <v>1.624059447262358E-2</v>
      </c>
      <c r="AU4" s="243">
        <f>'Norm. ekonomicka prieviazanost'!AU4+'Norm. neekonomicka previazanost'!AU4</f>
        <v>3.2211968410878318E-2</v>
      </c>
      <c r="AV4" s="243">
        <f>'Norm. ekonomicka prieviazanost'!AV4+'Norm. neekonomicka previazanost'!AV4</f>
        <v>4.3450820455314218E-2</v>
      </c>
      <c r="AW4" s="243">
        <f>'Norm. ekonomicka prieviazanost'!AW4+'Norm. neekonomicka previazanost'!AW4</f>
        <v>3.470955576949962E-2</v>
      </c>
      <c r="AX4" s="243">
        <f>'Norm. ekonomicka prieviazanost'!AX4+'Norm. neekonomicka previazanost'!AX4</f>
        <v>4.7930838154806414E-2</v>
      </c>
      <c r="AY4" s="243">
        <f>'Norm. ekonomicka prieviazanost'!AY4+'Norm. neekonomicka previazanost'!AY4</f>
        <v>3.803249178429402E-2</v>
      </c>
      <c r="AZ4" s="243">
        <f>'Norm. ekonomicka prieviazanost'!AZ4+'Norm. neekonomicka previazanost'!AZ4</f>
        <v>1.9180989778150706E-2</v>
      </c>
      <c r="BB4" s="244">
        <f t="shared" si="0"/>
        <v>2</v>
      </c>
    </row>
    <row r="5" spans="1:54" ht="14.25" customHeight="1" x14ac:dyDescent="0.25">
      <c r="A5" s="246" t="s">
        <v>8</v>
      </c>
      <c r="B5" s="243">
        <f>'Norm. ekonomicka prieviazanost'!B5+'Norm. neekonomicka previazanost'!B5</f>
        <v>1.3685925692093207E-2</v>
      </c>
      <c r="C5" s="243">
        <f>'Norm. ekonomicka prieviazanost'!C5+'Norm. neekonomicka previazanost'!C5</f>
        <v>1.3503002785722527E-2</v>
      </c>
      <c r="D5" s="243">
        <f>'Norm. ekonomicka prieviazanost'!D5+'Norm. neekonomicka previazanost'!D5</f>
        <v>1.8233687185532976E-2</v>
      </c>
      <c r="E5" s="243">
        <f>'Norm. ekonomicka prieviazanost'!E5+'Norm. neekonomicka previazanost'!E5</f>
        <v>0</v>
      </c>
      <c r="F5" s="243">
        <f>'Norm. ekonomicka prieviazanost'!F5+'Norm. neekonomicka previazanost'!F5</f>
        <v>2.2838883309534111E-2</v>
      </c>
      <c r="G5" s="243">
        <f>'Norm. ekonomicka prieviazanost'!G5+'Norm. neekonomicka previazanost'!G5</f>
        <v>2.0586852023126097E-2</v>
      </c>
      <c r="H5" s="243">
        <f>'Norm. ekonomicka prieviazanost'!H5+'Norm. neekonomicka previazanost'!H5</f>
        <v>3.5142486449860469E-2</v>
      </c>
      <c r="I5" s="243">
        <f>'Norm. ekonomicka prieviazanost'!I5+'Norm. neekonomicka previazanost'!I5</f>
        <v>1.3380741958272635E-2</v>
      </c>
      <c r="J5" s="243">
        <f>'Norm. ekonomicka prieviazanost'!J5+'Norm. neekonomicka previazanost'!J5</f>
        <v>3.7853074987118901E-2</v>
      </c>
      <c r="K5" s="243">
        <f>'Norm. ekonomicka prieviazanost'!K5+'Norm. neekonomicka previazanost'!K5</f>
        <v>4.0164286096504354E-2</v>
      </c>
      <c r="L5" s="243">
        <f>'Norm. ekonomicka prieviazanost'!L5+'Norm. neekonomicka previazanost'!L5</f>
        <v>1.7526670830230542E-2</v>
      </c>
      <c r="M5" s="243">
        <f>'Norm. ekonomicka prieviazanost'!M5+'Norm. neekonomicka previazanost'!M5</f>
        <v>2.7393693101922217E-2</v>
      </c>
      <c r="N5" s="243">
        <f>'Norm. ekonomicka prieviazanost'!N5+'Norm. neekonomicka previazanost'!N5</f>
        <v>0.15500298607153012</v>
      </c>
      <c r="O5" s="243">
        <f>'Norm. ekonomicka prieviazanost'!O5+'Norm. neekonomicka previazanost'!O5</f>
        <v>2.6174804053666349E-2</v>
      </c>
      <c r="P5" s="243">
        <f>'Norm. ekonomicka prieviazanost'!P5+'Norm. neekonomicka previazanost'!P5</f>
        <v>0.19378647647535172</v>
      </c>
      <c r="Q5" s="243">
        <f>'Norm. ekonomicka prieviazanost'!Q5+'Norm. neekonomicka previazanost'!Q5</f>
        <v>2.063744504537865E-2</v>
      </c>
      <c r="R5" s="243">
        <f>'Norm. ekonomicka prieviazanost'!R5+'Norm. neekonomicka previazanost'!R5</f>
        <v>3.6592802542680672E-2</v>
      </c>
      <c r="S5" s="243">
        <f>'Norm. ekonomicka prieviazanost'!S5+'Norm. neekonomicka previazanost'!S5</f>
        <v>1.4708893429399251E-2</v>
      </c>
      <c r="T5" s="243">
        <f>'Norm. ekonomicka prieviazanost'!T5+'Norm. neekonomicka previazanost'!T5</f>
        <v>3.7712181754463586E-2</v>
      </c>
      <c r="U5" s="243">
        <f>'Norm. ekonomicka prieviazanost'!U5+'Norm. neekonomicka previazanost'!U5</f>
        <v>1.6172947822030648E-2</v>
      </c>
      <c r="V5" s="243">
        <f>'Norm. ekonomicka prieviazanost'!V5+'Norm. neekonomicka previazanost'!V5</f>
        <v>2.9560492528202045E-2</v>
      </c>
      <c r="W5" s="243">
        <f>'Norm. ekonomicka prieviazanost'!W5+'Norm. neekonomicka previazanost'!W5</f>
        <v>2.3941254024920453E-2</v>
      </c>
      <c r="X5" s="243">
        <f>'Norm. ekonomicka prieviazanost'!X5+'Norm. neekonomicka previazanost'!X5</f>
        <v>1.9715866628580655E-2</v>
      </c>
      <c r="Y5" s="243">
        <f>'Norm. ekonomicka prieviazanost'!Y5+'Norm. neekonomicka previazanost'!Y5</f>
        <v>2.8015361631108272E-2</v>
      </c>
      <c r="Z5" s="243">
        <f>'Norm. ekonomicka prieviazanost'!Z5+'Norm. neekonomicka previazanost'!Z5</f>
        <v>1.3128368286121118E-2</v>
      </c>
      <c r="AA5" s="243">
        <f>'Norm. ekonomicka prieviazanost'!AA5+'Norm. neekonomicka previazanost'!AA5</f>
        <v>1.8115113149980881E-2</v>
      </c>
      <c r="AB5" s="243">
        <f>'Norm. ekonomicka prieviazanost'!AB5+'Norm. neekonomicka previazanost'!AB5</f>
        <v>1.1129776411209246E-2</v>
      </c>
      <c r="AC5" s="243">
        <f>'Norm. ekonomicka prieviazanost'!AC5+'Norm. neekonomicka previazanost'!AC5</f>
        <v>2.3531684872961148E-2</v>
      </c>
      <c r="AD5" s="243">
        <f>'Norm. ekonomicka prieviazanost'!AD5+'Norm. neekonomicka previazanost'!AD5</f>
        <v>1.7883770484853744E-2</v>
      </c>
      <c r="AE5" s="243">
        <f>'Norm. ekonomicka prieviazanost'!AE5+'Norm. neekonomicka previazanost'!AE5</f>
        <v>0.13622730343900441</v>
      </c>
      <c r="AF5" s="243">
        <f>'Norm. ekonomicka prieviazanost'!AF5+'Norm. neekonomicka previazanost'!AF5</f>
        <v>3.0041569252201139E-2</v>
      </c>
      <c r="AG5" s="243">
        <f>'Norm. ekonomicka prieviazanost'!AG5+'Norm. neekonomicka previazanost'!AG5</f>
        <v>1.9886309081720056E-2</v>
      </c>
      <c r="AH5" s="243">
        <f>'Norm. ekonomicka prieviazanost'!AH5+'Norm. neekonomicka previazanost'!AH5</f>
        <v>0.14387289815514609</v>
      </c>
      <c r="AI5" s="243">
        <f>'Norm. ekonomicka prieviazanost'!AI5+'Norm. neekonomicka previazanost'!AI5</f>
        <v>3.0154321683189614E-2</v>
      </c>
      <c r="AJ5" s="243">
        <f>'Norm. ekonomicka prieviazanost'!AJ5+'Norm. neekonomicka previazanost'!AJ5</f>
        <v>1.0565916833001177E-2</v>
      </c>
      <c r="AK5" s="243">
        <f>'Norm. ekonomicka prieviazanost'!AK5+'Norm. neekonomicka previazanost'!AK5</f>
        <v>4.2163950354485787E-2</v>
      </c>
      <c r="AL5" s="243">
        <f>'Norm. ekonomicka prieviazanost'!AL5+'Norm. neekonomicka previazanost'!AL5</f>
        <v>3.3851143945268905E-2</v>
      </c>
      <c r="AM5" s="243">
        <f>'Norm. ekonomicka prieviazanost'!AM5+'Norm. neekonomicka previazanost'!AM5</f>
        <v>5.1490731241527504E-2</v>
      </c>
      <c r="AN5" s="243">
        <f>'Norm. ekonomicka prieviazanost'!AN5+'Norm. neekonomicka previazanost'!AN5</f>
        <v>3.0092322060313058E-2</v>
      </c>
      <c r="AO5" s="243">
        <f>'Norm. ekonomicka prieviazanost'!AO5+'Norm. neekonomicka previazanost'!AO5</f>
        <v>2.6366301294370845E-2</v>
      </c>
      <c r="AP5" s="243">
        <f>'Norm. ekonomicka prieviazanost'!AP5+'Norm. neekonomicka previazanost'!AP5</f>
        <v>2.5044802964674893E-2</v>
      </c>
      <c r="AQ5" s="243">
        <f>'Norm. ekonomicka prieviazanost'!AQ5+'Norm. neekonomicka previazanost'!AQ5</f>
        <v>2.4728578722829835E-2</v>
      </c>
      <c r="AR5" s="243">
        <f>'Norm. ekonomicka prieviazanost'!AR5+'Norm. neekonomicka previazanost'!AR5</f>
        <v>8.7595021499753942E-2</v>
      </c>
      <c r="AS5" s="243">
        <f>'Norm. ekonomicka prieviazanost'!AS5+'Norm. neekonomicka previazanost'!AS5</f>
        <v>4.8894632655417589E-2</v>
      </c>
      <c r="AT5" s="243">
        <f>'Norm. ekonomicka prieviazanost'!AT5+'Norm. neekonomicka previazanost'!AT5</f>
        <v>1.855516948586225E-2</v>
      </c>
      <c r="AU5" s="243">
        <f>'Norm. ekonomicka prieviazanost'!AU5+'Norm. neekonomicka previazanost'!AU5</f>
        <v>5.2995866481862004E-2</v>
      </c>
      <c r="AV5" s="243">
        <f>'Norm. ekonomicka prieviazanost'!AV5+'Norm. neekonomicka previazanost'!AV5</f>
        <v>6.7709717433593233E-2</v>
      </c>
      <c r="AW5" s="243">
        <f>'Norm. ekonomicka prieviazanost'!AW5+'Norm. neekonomicka previazanost'!AW5</f>
        <v>4.5452005594565414E-2</v>
      </c>
      <c r="AX5" s="243">
        <f>'Norm. ekonomicka prieviazanost'!AX5+'Norm. neekonomicka previazanost'!AX5</f>
        <v>7.3340477297964154E-2</v>
      </c>
      <c r="AY5" s="243">
        <f>'Norm. ekonomicka prieviazanost'!AY5+'Norm. neekonomicka previazanost'!AY5</f>
        <v>3.5805205175581778E-2</v>
      </c>
      <c r="AZ5" s="243">
        <f>'Norm. ekonomicka prieviazanost'!AZ5+'Norm. neekonomicka previazanost'!AZ5</f>
        <v>1.9046225715309534E-2</v>
      </c>
      <c r="BB5" s="244">
        <f t="shared" si="0"/>
        <v>1.9999999999999996</v>
      </c>
    </row>
    <row r="6" spans="1:54" ht="14.25" customHeight="1" x14ac:dyDescent="0.25">
      <c r="A6" s="245" t="s">
        <v>9</v>
      </c>
      <c r="B6" s="243">
        <f>'Norm. ekonomicka prieviazanost'!B6+'Norm. neekonomicka previazanost'!B6</f>
        <v>1.7418240971849793E-2</v>
      </c>
      <c r="C6" s="243">
        <f>'Norm. ekonomicka prieviazanost'!C6+'Norm. neekonomicka previazanost'!C6</f>
        <v>0.13747143856557098</v>
      </c>
      <c r="D6" s="243">
        <f>'Norm. ekonomicka prieviazanost'!D6+'Norm. neekonomicka previazanost'!D6</f>
        <v>2.8087852666537474E-2</v>
      </c>
      <c r="E6" s="243">
        <f>'Norm. ekonomicka prieviazanost'!E6+'Norm. neekonomicka previazanost'!E6</f>
        <v>4.5989142730428548E-2</v>
      </c>
      <c r="F6" s="243">
        <f>'Norm. ekonomicka prieviazanost'!F6+'Norm. neekonomicka previazanost'!F6</f>
        <v>0</v>
      </c>
      <c r="G6" s="243">
        <f>'Norm. ekonomicka prieviazanost'!G6+'Norm. neekonomicka previazanost'!G6</f>
        <v>1.9706864577140021E-2</v>
      </c>
      <c r="H6" s="243">
        <f>'Norm. ekonomicka prieviazanost'!H6+'Norm. neekonomicka previazanost'!H6</f>
        <v>2.4782864680499402E-2</v>
      </c>
      <c r="I6" s="243">
        <f>'Norm. ekonomicka prieviazanost'!I6+'Norm. neekonomicka previazanost'!I6</f>
        <v>8.2023480050683995E-2</v>
      </c>
      <c r="J6" s="243">
        <f>'Norm. ekonomicka prieviazanost'!J6+'Norm. neekonomicka previazanost'!J6</f>
        <v>0.11279729006538532</v>
      </c>
      <c r="K6" s="243">
        <f>'Norm. ekonomicka prieviazanost'!K6+'Norm. neekonomicka previazanost'!K6</f>
        <v>2.5165322408302281E-2</v>
      </c>
      <c r="L6" s="243">
        <f>'Norm. ekonomicka prieviazanost'!L6+'Norm. neekonomicka previazanost'!L6</f>
        <v>1.9171810137158789E-2</v>
      </c>
      <c r="M6" s="243">
        <f>'Norm. ekonomicka prieviazanost'!M6+'Norm. neekonomicka previazanost'!M6</f>
        <v>2.672387531088884E-2</v>
      </c>
      <c r="N6" s="243">
        <f>'Norm. ekonomicka prieviazanost'!N6+'Norm. neekonomicka previazanost'!N6</f>
        <v>5.4016882808815517E-2</v>
      </c>
      <c r="O6" s="243">
        <f>'Norm. ekonomicka prieviazanost'!O6+'Norm. neekonomicka previazanost'!O6</f>
        <v>1.9731427995986414E-2</v>
      </c>
      <c r="P6" s="243">
        <f>'Norm. ekonomicka prieviazanost'!P6+'Norm. neekonomicka previazanost'!P6</f>
        <v>5.1811783350813448E-2</v>
      </c>
      <c r="Q6" s="243">
        <f>'Norm. ekonomicka prieviazanost'!Q6+'Norm. neekonomicka previazanost'!Q6</f>
        <v>1.7787791494393027E-2</v>
      </c>
      <c r="R6" s="243">
        <f>'Norm. ekonomicka prieviazanost'!R6+'Norm. neekonomicka previazanost'!R6</f>
        <v>4.4967669340811353E-2</v>
      </c>
      <c r="S6" s="243">
        <f>'Norm. ekonomicka prieviazanost'!S6+'Norm. neekonomicka previazanost'!S6</f>
        <v>3.2396598999639592E-2</v>
      </c>
      <c r="T6" s="243">
        <f>'Norm. ekonomicka prieviazanost'!T6+'Norm. neekonomicka previazanost'!T6</f>
        <v>2.69591937601888E-2</v>
      </c>
      <c r="U6" s="243">
        <f>'Norm. ekonomicka prieviazanost'!U6+'Norm. neekonomicka previazanost'!U6</f>
        <v>2.1534957325885014E-2</v>
      </c>
      <c r="V6" s="243">
        <f>'Norm. ekonomicka prieviazanost'!V6+'Norm. neekonomicka previazanost'!V6</f>
        <v>2.7221502738291235E-2</v>
      </c>
      <c r="W6" s="243">
        <f>'Norm. ekonomicka prieviazanost'!W6+'Norm. neekonomicka previazanost'!W6</f>
        <v>4.6694711293753091E-2</v>
      </c>
      <c r="X6" s="243">
        <f>'Norm. ekonomicka prieviazanost'!X6+'Norm. neekonomicka previazanost'!X6</f>
        <v>3.3604944571358611E-2</v>
      </c>
      <c r="Y6" s="243">
        <f>'Norm. ekonomicka prieviazanost'!Y6+'Norm. neekonomicka previazanost'!Y6</f>
        <v>4.6703133526128954E-2</v>
      </c>
      <c r="Z6" s="243">
        <f>'Norm. ekonomicka prieviazanost'!Z6+'Norm. neekonomicka previazanost'!Z6</f>
        <v>2.0520843146076342E-2</v>
      </c>
      <c r="AA6" s="243">
        <f>'Norm. ekonomicka prieviazanost'!AA6+'Norm. neekonomicka previazanost'!AA6</f>
        <v>4.5660193262066696E-2</v>
      </c>
      <c r="AB6" s="243">
        <f>'Norm. ekonomicka prieviazanost'!AB6+'Norm. neekonomicka previazanost'!AB6</f>
        <v>4.4760134816954539E-2</v>
      </c>
      <c r="AC6" s="243">
        <f>'Norm. ekonomicka prieviazanost'!AC6+'Norm. neekonomicka previazanost'!AC6</f>
        <v>1.8007446934420131E-2</v>
      </c>
      <c r="AD6" s="243">
        <f>'Norm. ekonomicka prieviazanost'!AD6+'Norm. neekonomicka previazanost'!AD6</f>
        <v>1.6436190595400104E-2</v>
      </c>
      <c r="AE6" s="243">
        <f>'Norm. ekonomicka prieviazanost'!AE6+'Norm. neekonomicka previazanost'!AE6</f>
        <v>3.1577773063775766E-2</v>
      </c>
      <c r="AF6" s="243">
        <f>'Norm. ekonomicka prieviazanost'!AF6+'Norm. neekonomicka previazanost'!AF6</f>
        <v>2.3757373795686421E-2</v>
      </c>
      <c r="AG6" s="243">
        <f>'Norm. ekonomicka prieviazanost'!AG6+'Norm. neekonomicka previazanost'!AG6</f>
        <v>6.626785415728989E-2</v>
      </c>
      <c r="AH6" s="243">
        <f>'Norm. ekonomicka prieviazanost'!AH6+'Norm. neekonomicka previazanost'!AH6</f>
        <v>6.9143243128805681E-2</v>
      </c>
      <c r="AI6" s="243">
        <f>'Norm. ekonomicka prieviazanost'!AI6+'Norm. neekonomicka previazanost'!AI6</f>
        <v>2.9591870201296964E-2</v>
      </c>
      <c r="AJ6" s="243">
        <f>'Norm. ekonomicka prieviazanost'!AJ6+'Norm. neekonomicka previazanost'!AJ6</f>
        <v>1.8362719407743554E-2</v>
      </c>
      <c r="AK6" s="243">
        <f>'Norm. ekonomicka prieviazanost'!AK6+'Norm. neekonomicka previazanost'!AK6</f>
        <v>2.9806581232686841E-2</v>
      </c>
      <c r="AL6" s="243">
        <f>'Norm. ekonomicka prieviazanost'!AL6+'Norm. neekonomicka previazanost'!AL6</f>
        <v>7.0671414908986638E-2</v>
      </c>
      <c r="AM6" s="243">
        <f>'Norm. ekonomicka prieviazanost'!AM6+'Norm. neekonomicka previazanost'!AM6</f>
        <v>2.8173206579685771E-2</v>
      </c>
      <c r="AN6" s="243">
        <f>'Norm. ekonomicka prieviazanost'!AN6+'Norm. neekonomicka previazanost'!AN6</f>
        <v>2.6884702847588156E-2</v>
      </c>
      <c r="AO6" s="243">
        <f>'Norm. ekonomicka prieviazanost'!AO6+'Norm. neekonomicka previazanost'!AO6</f>
        <v>3.9830352760073059E-2</v>
      </c>
      <c r="AP6" s="243">
        <f>'Norm. ekonomicka prieviazanost'!AP6+'Norm. neekonomicka previazanost'!AP6</f>
        <v>1.9988786811899938E-2</v>
      </c>
      <c r="AQ6" s="243">
        <f>'Norm. ekonomicka prieviazanost'!AQ6+'Norm. neekonomicka previazanost'!AQ6</f>
        <v>2.3301603669589312E-2</v>
      </c>
      <c r="AR6" s="243">
        <f>'Norm. ekonomicka prieviazanost'!AR6+'Norm. neekonomicka previazanost'!AR6</f>
        <v>4.2967867506659103E-2</v>
      </c>
      <c r="AS6" s="243">
        <f>'Norm. ekonomicka prieviazanost'!AS6+'Norm. neekonomicka previazanost'!AS6</f>
        <v>9.6342315106024562E-2</v>
      </c>
      <c r="AT6" s="243">
        <f>'Norm. ekonomicka prieviazanost'!AT6+'Norm. neekonomicka previazanost'!AT6</f>
        <v>1.9485964646535348E-2</v>
      </c>
      <c r="AU6" s="243">
        <f>'Norm. ekonomicka prieviazanost'!AU6+'Norm. neekonomicka previazanost'!AU6</f>
        <v>6.9007441541613118E-2</v>
      </c>
      <c r="AV6" s="243">
        <f>'Norm. ekonomicka prieviazanost'!AV6+'Norm. neekonomicka previazanost'!AV6</f>
        <v>4.5175454569493442E-2</v>
      </c>
      <c r="AW6" s="243">
        <f>'Norm. ekonomicka prieviazanost'!AW6+'Norm. neekonomicka previazanost'!AW6</f>
        <v>2.9192968830142732E-2</v>
      </c>
      <c r="AX6" s="243">
        <f>'Norm. ekonomicka prieviazanost'!AX6+'Norm. neekonomicka previazanost'!AX6</f>
        <v>6.0088643095889002E-2</v>
      </c>
      <c r="AY6" s="243">
        <f>'Norm. ekonomicka prieviazanost'!AY6+'Norm. neekonomicka previazanost'!AY6</f>
        <v>3.232550209584592E-2</v>
      </c>
      <c r="AZ6" s="243">
        <f>'Norm. ekonomicka prieviazanost'!AZ6+'Norm. neekonomicka previazanost'!AZ6</f>
        <v>1.9902771917260583E-2</v>
      </c>
      <c r="BB6" s="244">
        <f t="shared" si="0"/>
        <v>2</v>
      </c>
    </row>
    <row r="7" spans="1:54" ht="14.25" customHeight="1" x14ac:dyDescent="0.25">
      <c r="A7" s="245" t="s">
        <v>10</v>
      </c>
      <c r="B7" s="243">
        <f>'Norm. ekonomicka prieviazanost'!B7+'Norm. neekonomicka previazanost'!B7</f>
        <v>3.7963716580409188E-2</v>
      </c>
      <c r="C7" s="243">
        <f>'Norm. ekonomicka prieviazanost'!C7+'Norm. neekonomicka previazanost'!C7</f>
        <v>1.5327167878988218E-2</v>
      </c>
      <c r="D7" s="243">
        <f>'Norm. ekonomicka prieviazanost'!D7+'Norm. neekonomicka previazanost'!D7</f>
        <v>1.1638836184910677E-2</v>
      </c>
      <c r="E7" s="243">
        <f>'Norm. ekonomicka prieviazanost'!E7+'Norm. neekonomicka previazanost'!E7</f>
        <v>4.3340817048982225E-2</v>
      </c>
      <c r="F7" s="243">
        <f>'Norm. ekonomicka prieviazanost'!F7+'Norm. neekonomicka previazanost'!F7</f>
        <v>1.5987506927941444E-2</v>
      </c>
      <c r="G7" s="243">
        <f>'Norm. ekonomicka prieviazanost'!G7+'Norm. neekonomicka previazanost'!G7</f>
        <v>0</v>
      </c>
      <c r="H7" s="243">
        <f>'Norm. ekonomicka prieviazanost'!H7+'Norm. neekonomicka previazanost'!H7</f>
        <v>5.6751490331811164E-2</v>
      </c>
      <c r="I7" s="243">
        <f>'Norm. ekonomicka prieviazanost'!I7+'Norm. neekonomicka previazanost'!I7</f>
        <v>2.1165177001911079E-2</v>
      </c>
      <c r="J7" s="243">
        <f>'Norm. ekonomicka prieviazanost'!J7+'Norm. neekonomicka previazanost'!J7</f>
        <v>4.3159023901057164E-2</v>
      </c>
      <c r="K7" s="243">
        <f>'Norm. ekonomicka prieviazanost'!K7+'Norm. neekonomicka previazanost'!K7</f>
        <v>2.733204251306981E-2</v>
      </c>
      <c r="L7" s="243">
        <f>'Norm. ekonomicka prieviazanost'!L7+'Norm. neekonomicka previazanost'!L7</f>
        <v>2.1819410759817748E-2</v>
      </c>
      <c r="M7" s="243">
        <f>'Norm. ekonomicka prieviazanost'!M7+'Norm. neekonomicka previazanost'!M7</f>
        <v>2.3141383576646253E-2</v>
      </c>
      <c r="N7" s="243">
        <f>'Norm. ekonomicka prieviazanost'!N7+'Norm. neekonomicka previazanost'!N7</f>
        <v>5.0000166933092401E-2</v>
      </c>
      <c r="O7" s="243">
        <f>'Norm. ekonomicka prieviazanost'!O7+'Norm. neekonomicka previazanost'!O7</f>
        <v>0.1000165097100963</v>
      </c>
      <c r="P7" s="243">
        <f>'Norm. ekonomicka prieviazanost'!P7+'Norm. neekonomicka previazanost'!P7</f>
        <v>4.7565803996558978E-2</v>
      </c>
      <c r="Q7" s="243">
        <f>'Norm. ekonomicka prieviazanost'!Q7+'Norm. neekonomicka previazanost'!Q7</f>
        <v>4.7436432069558179E-2</v>
      </c>
      <c r="R7" s="243">
        <f>'Norm. ekonomicka prieviazanost'!R7+'Norm. neekonomicka previazanost'!R7</f>
        <v>2.2616684325237613E-2</v>
      </c>
      <c r="S7" s="243">
        <f>'Norm. ekonomicka prieviazanost'!S7+'Norm. neekonomicka previazanost'!S7</f>
        <v>2.0916572207233315E-2</v>
      </c>
      <c r="T7" s="243">
        <f>'Norm. ekonomicka prieviazanost'!T7+'Norm. neekonomicka previazanost'!T7</f>
        <v>2.2865600892255727E-2</v>
      </c>
      <c r="U7" s="243">
        <f>'Norm. ekonomicka prieviazanost'!U7+'Norm. neekonomicka previazanost'!U7</f>
        <v>1.316470094113318E-2</v>
      </c>
      <c r="V7" s="243">
        <f>'Norm. ekonomicka prieviazanost'!V7+'Norm. neekonomicka previazanost'!V7</f>
        <v>2.6197108795015786E-2</v>
      </c>
      <c r="W7" s="243">
        <f>'Norm. ekonomicka prieviazanost'!W7+'Norm. neekonomicka previazanost'!W7</f>
        <v>1.8123322390665865E-2</v>
      </c>
      <c r="X7" s="243">
        <f>'Norm. ekonomicka prieviazanost'!X7+'Norm. neekonomicka previazanost'!X7</f>
        <v>2.4601405782989548E-2</v>
      </c>
      <c r="Y7" s="243">
        <f>'Norm. ekonomicka prieviazanost'!Y7+'Norm. neekonomicka previazanost'!Y7</f>
        <v>2.1275795465838056E-2</v>
      </c>
      <c r="Z7" s="243">
        <f>'Norm. ekonomicka prieviazanost'!Z7+'Norm. neekonomicka previazanost'!Z7</f>
        <v>1.2262285555100963E-2</v>
      </c>
      <c r="AA7" s="243">
        <f>'Norm. ekonomicka prieviazanost'!AA7+'Norm. neekonomicka previazanost'!AA7</f>
        <v>1.9778546390620599E-2</v>
      </c>
      <c r="AB7" s="243">
        <f>'Norm. ekonomicka prieviazanost'!AB7+'Norm. neekonomicka previazanost'!AB7</f>
        <v>8.1006942723591442E-3</v>
      </c>
      <c r="AC7" s="243">
        <f>'Norm. ekonomicka prieviazanost'!AC7+'Norm. neekonomicka previazanost'!AC7</f>
        <v>3.1150197453279765E-2</v>
      </c>
      <c r="AD7" s="243">
        <f>'Norm. ekonomicka prieviazanost'!AD7+'Norm. neekonomicka previazanost'!AD7</f>
        <v>2.7767280417497528E-2</v>
      </c>
      <c r="AE7" s="243">
        <f>'Norm. ekonomicka prieviazanost'!AE7+'Norm. neekonomicka previazanost'!AE7</f>
        <v>2.5981505753777195E-2</v>
      </c>
      <c r="AF7" s="243">
        <f>'Norm. ekonomicka prieviazanost'!AF7+'Norm. neekonomicka previazanost'!AF7</f>
        <v>5.4836109759875087E-2</v>
      </c>
      <c r="AG7" s="243">
        <f>'Norm. ekonomicka prieviazanost'!AG7+'Norm. neekonomicka previazanost'!AG7</f>
        <v>1.5444341524007974E-2</v>
      </c>
      <c r="AH7" s="243">
        <f>'Norm. ekonomicka prieviazanost'!AH7+'Norm. neekonomicka previazanost'!AH7</f>
        <v>8.4415636097825666E-2</v>
      </c>
      <c r="AI7" s="243">
        <f>'Norm. ekonomicka prieviazanost'!AI7+'Norm. neekonomicka previazanost'!AI7</f>
        <v>2.1952881318320433E-2</v>
      </c>
      <c r="AJ7" s="243">
        <f>'Norm. ekonomicka prieviazanost'!AJ7+'Norm. neekonomicka previazanost'!AJ7</f>
        <v>8.3627365067669018E-3</v>
      </c>
      <c r="AK7" s="243">
        <f>'Norm. ekonomicka prieviazanost'!AK7+'Norm. neekonomicka previazanost'!AK7</f>
        <v>6.1854634130441233E-2</v>
      </c>
      <c r="AL7" s="243">
        <f>'Norm. ekonomicka prieviazanost'!AL7+'Norm. neekonomicka previazanost'!AL7</f>
        <v>2.3449635728782108E-2</v>
      </c>
      <c r="AM7" s="243">
        <f>'Norm. ekonomicka prieviazanost'!AM7+'Norm. neekonomicka previazanost'!AM7</f>
        <v>4.8179885369404971E-2</v>
      </c>
      <c r="AN7" s="243">
        <f>'Norm. ekonomicka prieviazanost'!AN7+'Norm. neekonomicka previazanost'!AN7</f>
        <v>0.1186043851571674</v>
      </c>
      <c r="AO7" s="243">
        <f>'Norm. ekonomicka prieviazanost'!AO7+'Norm. neekonomicka previazanost'!AO7</f>
        <v>6.2973647512345007E-2</v>
      </c>
      <c r="AP7" s="243">
        <f>'Norm. ekonomicka prieviazanost'!AP7+'Norm. neekonomicka previazanost'!AP7</f>
        <v>5.4261437897464626E-2</v>
      </c>
      <c r="AQ7" s="243">
        <f>'Norm. ekonomicka prieviazanost'!AQ7+'Norm. neekonomicka previazanost'!AQ7</f>
        <v>5.3051937171152266E-2</v>
      </c>
      <c r="AR7" s="243">
        <f>'Norm. ekonomicka prieviazanost'!AR7+'Norm. neekonomicka previazanost'!AR7</f>
        <v>3.8542959729575263E-2</v>
      </c>
      <c r="AS7" s="243">
        <f>'Norm. ekonomicka prieviazanost'!AS7+'Norm. neekonomicka previazanost'!AS7</f>
        <v>2.8239058136319863E-2</v>
      </c>
      <c r="AT7" s="243">
        <f>'Norm. ekonomicka prieviazanost'!AT7+'Norm. neekonomicka previazanost'!AT7</f>
        <v>0.11672620995647606</v>
      </c>
      <c r="AU7" s="243">
        <f>'Norm. ekonomicka prieviazanost'!AU7+'Norm. neekonomicka previazanost'!AU7</f>
        <v>5.1519169991721826E-2</v>
      </c>
      <c r="AV7" s="243">
        <f>'Norm. ekonomicka prieviazanost'!AV7+'Norm. neekonomicka previazanost'!AV7</f>
        <v>3.5097235997323117E-2</v>
      </c>
      <c r="AW7" s="243">
        <f>'Norm. ekonomicka prieviazanost'!AW7+'Norm. neekonomicka previazanost'!AW7</f>
        <v>3.0430075473138501E-2</v>
      </c>
      <c r="AX7" s="243">
        <f>'Norm. ekonomicka prieviazanost'!AX7+'Norm. neekonomicka previazanost'!AX7</f>
        <v>7.2479432316217174E-2</v>
      </c>
      <c r="AY7" s="243">
        <f>'Norm. ekonomicka prieviazanost'!AY7+'Norm. neekonomicka previazanost'!AY7</f>
        <v>0.10693527855593578</v>
      </c>
      <c r="AZ7" s="243">
        <f>'Norm. ekonomicka prieviazanost'!AZ7+'Norm. neekonomicka previazanost'!AZ7</f>
        <v>5.5196125611883584E-2</v>
      </c>
      <c r="BB7" s="244">
        <f t="shared" si="0"/>
        <v>2.0000000000000004</v>
      </c>
    </row>
    <row r="8" spans="1:54" ht="14.25" customHeight="1" x14ac:dyDescent="0.25">
      <c r="A8" s="246" t="s">
        <v>11</v>
      </c>
      <c r="B8" s="243">
        <f>'Norm. ekonomicka prieviazanost'!B8+'Norm. neekonomicka previazanost'!B8</f>
        <v>2.0186288164290824E-2</v>
      </c>
      <c r="C8" s="243">
        <f>'Norm. ekonomicka prieviazanost'!C8+'Norm. neekonomicka previazanost'!C8</f>
        <v>1.064709258447943E-2</v>
      </c>
      <c r="D8" s="243">
        <f>'Norm. ekonomicka prieviazanost'!D8+'Norm. neekonomicka previazanost'!D8</f>
        <v>1.3731130231850176E-2</v>
      </c>
      <c r="E8" s="243">
        <f>'Norm. ekonomicka prieviazanost'!E8+'Norm. neekonomicka previazanost'!E8</f>
        <v>4.4874042064467733E-2</v>
      </c>
      <c r="F8" s="243">
        <f>'Norm. ekonomicka prieviazanost'!F8+'Norm. neekonomicka previazanost'!F8</f>
        <v>1.4532849244072995E-2</v>
      </c>
      <c r="G8" s="243">
        <f>'Norm. ekonomicka prieviazanost'!G8+'Norm. neekonomicka previazanost'!G8</f>
        <v>3.7886290795189528E-2</v>
      </c>
      <c r="H8" s="243">
        <f>'Norm. ekonomicka prieviazanost'!H8+'Norm. neekonomicka previazanost'!H8</f>
        <v>0</v>
      </c>
      <c r="I8" s="243">
        <f>'Norm. ekonomicka prieviazanost'!I8+'Norm. neekonomicka previazanost'!I8</f>
        <v>8.554545543466607E-3</v>
      </c>
      <c r="J8" s="243">
        <f>'Norm. ekonomicka prieviazanost'!J8+'Norm. neekonomicka previazanost'!J8</f>
        <v>5.8485871738809175E-2</v>
      </c>
      <c r="K8" s="243">
        <f>'Norm. ekonomicka prieviazanost'!K8+'Norm. neekonomicka previazanost'!K8</f>
        <v>3.529757537671574E-2</v>
      </c>
      <c r="L8" s="243">
        <f>'Norm. ekonomicka prieviazanost'!L8+'Norm. neekonomicka previazanost'!L8</f>
        <v>2.3100367433964108E-2</v>
      </c>
      <c r="M8" s="243">
        <f>'Norm. ekonomicka prieviazanost'!M8+'Norm. neekonomicka previazanost'!M8</f>
        <v>2.7407008073797871E-2</v>
      </c>
      <c r="N8" s="243">
        <f>'Norm. ekonomicka prieviazanost'!N8+'Norm. neekonomicka previazanost'!N8</f>
        <v>5.7203571873849529E-2</v>
      </c>
      <c r="O8" s="243">
        <f>'Norm. ekonomicka prieviazanost'!O8+'Norm. neekonomicka previazanost'!O8</f>
        <v>2.4196773554388616E-2</v>
      </c>
      <c r="P8" s="243">
        <f>'Norm. ekonomicka prieviazanost'!P8+'Norm. neekonomicka previazanost'!P8</f>
        <v>5.5555083682082153E-2</v>
      </c>
      <c r="Q8" s="243">
        <f>'Norm. ekonomicka prieviazanost'!Q8+'Norm. neekonomicka previazanost'!Q8</f>
        <v>4.4059746588911257E-2</v>
      </c>
      <c r="R8" s="243">
        <f>'Norm. ekonomicka prieviazanost'!R8+'Norm. neekonomicka previazanost'!R8</f>
        <v>2.0334227390423516E-2</v>
      </c>
      <c r="S8" s="243">
        <f>'Norm. ekonomicka prieviazanost'!S8+'Norm. neekonomicka previazanost'!S8</f>
        <v>1.2534546478165961E-2</v>
      </c>
      <c r="T8" s="243">
        <f>'Norm. ekonomicka prieviazanost'!T8+'Norm. neekonomicka previazanost'!T8</f>
        <v>3.0551271773236466E-2</v>
      </c>
      <c r="U8" s="243">
        <f>'Norm. ekonomicka prieviazanost'!U8+'Norm. neekonomicka previazanost'!U8</f>
        <v>1.5108038950140082E-2</v>
      </c>
      <c r="V8" s="243">
        <f>'Norm. ekonomicka prieviazanost'!V8+'Norm. neekonomicka previazanost'!V8</f>
        <v>2.0912986734400084E-2</v>
      </c>
      <c r="W8" s="243">
        <f>'Norm. ekonomicka prieviazanost'!W8+'Norm. neekonomicka previazanost'!W8</f>
        <v>2.6616065075146803E-2</v>
      </c>
      <c r="X8" s="243">
        <f>'Norm. ekonomicka prieviazanost'!X8+'Norm. neekonomicka previazanost'!X8</f>
        <v>1.6144959898363932E-2</v>
      </c>
      <c r="Y8" s="243">
        <f>'Norm. ekonomicka prieviazanost'!Y8+'Norm. neekonomicka previazanost'!Y8</f>
        <v>1.5424745303505814E-2</v>
      </c>
      <c r="Z8" s="243">
        <f>'Norm. ekonomicka prieviazanost'!Z8+'Norm. neekonomicka previazanost'!Z8</f>
        <v>1.0169727114484956E-2</v>
      </c>
      <c r="AA8" s="243">
        <f>'Norm. ekonomicka prieviazanost'!AA8+'Norm. neekonomicka previazanost'!AA8</f>
        <v>2.9636768313813958E-2</v>
      </c>
      <c r="AB8" s="243">
        <f>'Norm. ekonomicka prieviazanost'!AB8+'Norm. neekonomicka previazanost'!AB8</f>
        <v>7.8590993081430159E-3</v>
      </c>
      <c r="AC8" s="243">
        <f>'Norm. ekonomicka prieviazanost'!AC8+'Norm. neekonomicka previazanost'!AC8</f>
        <v>3.5089989121519331E-2</v>
      </c>
      <c r="AD8" s="243">
        <f>'Norm. ekonomicka prieviazanost'!AD8+'Norm. neekonomicka previazanost'!AD8</f>
        <v>2.9393425286964404E-2</v>
      </c>
      <c r="AE8" s="243">
        <f>'Norm. ekonomicka prieviazanost'!AE8+'Norm. neekonomicka previazanost'!AE8</f>
        <v>3.0465911464481681E-2</v>
      </c>
      <c r="AF8" s="243">
        <f>'Norm. ekonomicka prieviazanost'!AF8+'Norm. neekonomicka previazanost'!AF8</f>
        <v>5.9153414767014564E-2</v>
      </c>
      <c r="AG8" s="243">
        <f>'Norm. ekonomicka prieviazanost'!AG8+'Norm. neekonomicka previazanost'!AG8</f>
        <v>1.9998969568793355E-2</v>
      </c>
      <c r="AH8" s="243">
        <f>'Norm. ekonomicka prieviazanost'!AH8+'Norm. neekonomicka previazanost'!AH8</f>
        <v>0.1627563177417147</v>
      </c>
      <c r="AI8" s="243">
        <f>'Norm. ekonomicka prieviazanost'!AI8+'Norm. neekonomicka previazanost'!AI8</f>
        <v>2.7580383532989326E-2</v>
      </c>
      <c r="AJ8" s="243">
        <f>'Norm. ekonomicka prieviazanost'!AJ8+'Norm. neekonomicka previazanost'!AJ8</f>
        <v>8.276574073998802E-3</v>
      </c>
      <c r="AK8" s="243">
        <f>'Norm. ekonomicka prieviazanost'!AK8+'Norm. neekonomicka previazanost'!AK8</f>
        <v>0.13291421613636464</v>
      </c>
      <c r="AL8" s="243">
        <f>'Norm. ekonomicka prieviazanost'!AL8+'Norm. neekonomicka previazanost'!AL8</f>
        <v>2.2947998288268712E-2</v>
      </c>
      <c r="AM8" s="243">
        <f>'Norm. ekonomicka prieviazanost'!AM8+'Norm. neekonomicka previazanost'!AM8</f>
        <v>0.1071270303128227</v>
      </c>
      <c r="AN8" s="243">
        <f>'Norm. ekonomicka prieviazanost'!AN8+'Norm. neekonomicka previazanost'!AN8</f>
        <v>4.2818013049337411E-2</v>
      </c>
      <c r="AO8" s="243">
        <f>'Norm. ekonomicka prieviazanost'!AO8+'Norm. neekonomicka previazanost'!AO8</f>
        <v>4.2514120335565037E-2</v>
      </c>
      <c r="AP8" s="243">
        <f>'Norm. ekonomicka prieviazanost'!AP8+'Norm. neekonomicka previazanost'!AP8</f>
        <v>0.15510409928383162</v>
      </c>
      <c r="AQ8" s="243">
        <f>'Norm. ekonomicka prieviazanost'!AQ8+'Norm. neekonomicka previazanost'!AQ8</f>
        <v>5.5005732530727214E-2</v>
      </c>
      <c r="AR8" s="243">
        <f>'Norm. ekonomicka prieviazanost'!AR8+'Norm. neekonomicka previazanost'!AR8</f>
        <v>5.2446769190448682E-2</v>
      </c>
      <c r="AS8" s="243">
        <f>'Norm. ekonomicka prieviazanost'!AS8+'Norm. neekonomicka previazanost'!AS8</f>
        <v>3.6212493030814884E-2</v>
      </c>
      <c r="AT8" s="243">
        <f>'Norm. ekonomicka prieviazanost'!AT8+'Norm. neekonomicka previazanost'!AT8</f>
        <v>4.0791700916281357E-2</v>
      </c>
      <c r="AU8" s="243">
        <f>'Norm. ekonomicka prieviazanost'!AU8+'Norm. neekonomicka previazanost'!AU8</f>
        <v>4.3211358446964963E-2</v>
      </c>
      <c r="AV8" s="243">
        <f>'Norm. ekonomicka prieviazanost'!AV8+'Norm. neekonomicka previazanost'!AV8</f>
        <v>4.4443859274763749E-2</v>
      </c>
      <c r="AW8" s="243">
        <f>'Norm. ekonomicka prieviazanost'!AW8+'Norm. neekonomicka previazanost'!AW8</f>
        <v>3.7064305277767981E-2</v>
      </c>
      <c r="AX8" s="243">
        <f>'Norm. ekonomicka prieviazanost'!AX8+'Norm. neekonomicka previazanost'!AX8</f>
        <v>5.9462452834797404E-2</v>
      </c>
      <c r="AY8" s="243">
        <f>'Norm. ekonomicka prieviazanost'!AY8+'Norm. neekonomicka previazanost'!AY8</f>
        <v>3.4825470134760186E-2</v>
      </c>
      <c r="AZ8" s="243">
        <f>'Norm. ekonomicka prieviazanost'!AZ8+'Norm. neekonomicka previazanost'!AZ8</f>
        <v>3.9384722108846908E-2</v>
      </c>
      <c r="BB8" s="244">
        <f t="shared" si="0"/>
        <v>1.9999999999999991</v>
      </c>
    </row>
    <row r="9" spans="1:54" ht="14.25" customHeight="1" x14ac:dyDescent="0.25">
      <c r="A9" s="246" t="s">
        <v>12</v>
      </c>
      <c r="B9" s="243">
        <f>'Norm. ekonomicka prieviazanost'!B9+'Norm. neekonomicka previazanost'!B9</f>
        <v>1.4312853508400513E-2</v>
      </c>
      <c r="C9" s="243">
        <f>'Norm. ekonomicka prieviazanost'!C9+'Norm. neekonomicka previazanost'!C9</f>
        <v>0.20721783194449236</v>
      </c>
      <c r="D9" s="243">
        <f>'Norm. ekonomicka prieviazanost'!D9+'Norm. neekonomicka previazanost'!D9</f>
        <v>3.0205459894529708E-2</v>
      </c>
      <c r="E9" s="243">
        <f>'Norm. ekonomicka prieviazanost'!E9+'Norm. neekonomicka previazanost'!E9</f>
        <v>3.8704340985333069E-2</v>
      </c>
      <c r="F9" s="243">
        <f>'Norm. ekonomicka prieviazanost'!F9+'Norm. neekonomicka previazanost'!F9</f>
        <v>0.10880657177842112</v>
      </c>
      <c r="G9" s="243">
        <f>'Norm. ekonomicka prieviazanost'!G9+'Norm. neekonomicka previazanost'!G9</f>
        <v>2.68946826904383E-2</v>
      </c>
      <c r="H9" s="243">
        <f>'Norm. ekonomicka prieviazanost'!H9+'Norm. neekonomicka previazanost'!H9</f>
        <v>2.0426762374804126E-2</v>
      </c>
      <c r="I9" s="243">
        <f>'Norm. ekonomicka prieviazanost'!I9+'Norm. neekonomicka previazanost'!I9</f>
        <v>0</v>
      </c>
      <c r="J9" s="243">
        <f>'Norm. ekonomicka prieviazanost'!J9+'Norm. neekonomicka previazanost'!J9</f>
        <v>0.13007597993997058</v>
      </c>
      <c r="K9" s="243">
        <f>'Norm. ekonomicka prieviazanost'!K9+'Norm. neekonomicka previazanost'!K9</f>
        <v>2.6127588498861373E-2</v>
      </c>
      <c r="L9" s="243">
        <f>'Norm. ekonomicka prieviazanost'!L9+'Norm. neekonomicka previazanost'!L9</f>
        <v>1.6570394505508571E-2</v>
      </c>
      <c r="M9" s="243">
        <f>'Norm. ekonomicka prieviazanost'!M9+'Norm. neekonomicka previazanost'!M9</f>
        <v>2.7669319862150429E-2</v>
      </c>
      <c r="N9" s="243">
        <f>'Norm. ekonomicka prieviazanost'!N9+'Norm. neekonomicka previazanost'!N9</f>
        <v>5.2993214850456404E-2</v>
      </c>
      <c r="O9" s="243">
        <f>'Norm. ekonomicka prieviazanost'!O9+'Norm. neekonomicka previazanost'!O9</f>
        <v>2.0148122114203568E-2</v>
      </c>
      <c r="P9" s="243">
        <f>'Norm. ekonomicka prieviazanost'!P9+'Norm. neekonomicka previazanost'!P9</f>
        <v>4.2848925944155958E-2</v>
      </c>
      <c r="Q9" s="243">
        <f>'Norm. ekonomicka prieviazanost'!Q9+'Norm. neekonomicka previazanost'!Q9</f>
        <v>1.494856491284955E-2</v>
      </c>
      <c r="R9" s="243">
        <f>'Norm. ekonomicka prieviazanost'!R9+'Norm. neekonomicka previazanost'!R9</f>
        <v>4.6553981102316955E-2</v>
      </c>
      <c r="S9" s="243">
        <f>'Norm. ekonomicka prieviazanost'!S9+'Norm. neekonomicka previazanost'!S9</f>
        <v>1.5021485557090267E-2</v>
      </c>
      <c r="T9" s="243">
        <f>'Norm. ekonomicka prieviazanost'!T9+'Norm. neekonomicka previazanost'!T9</f>
        <v>2.3138413282221798E-2</v>
      </c>
      <c r="U9" s="243">
        <f>'Norm. ekonomicka prieviazanost'!U9+'Norm. neekonomicka previazanost'!U9</f>
        <v>1.7159264431937826E-2</v>
      </c>
      <c r="V9" s="243">
        <f>'Norm. ekonomicka prieviazanost'!V9+'Norm. neekonomicka previazanost'!V9</f>
        <v>2.3178956113807644E-2</v>
      </c>
      <c r="W9" s="243">
        <f>'Norm. ekonomicka prieviazanost'!W9+'Norm. neekonomicka previazanost'!W9</f>
        <v>7.0698776803587396E-2</v>
      </c>
      <c r="X9" s="243">
        <f>'Norm. ekonomicka prieviazanost'!X9+'Norm. neekonomicka previazanost'!X9</f>
        <v>2.6064984514705323E-2</v>
      </c>
      <c r="Y9" s="243">
        <f>'Norm. ekonomicka prieviazanost'!Y9+'Norm. neekonomicka previazanost'!Y9</f>
        <v>5.2709859148075397E-2</v>
      </c>
      <c r="Z9" s="243">
        <f>'Norm. ekonomicka prieviazanost'!Z9+'Norm. neekonomicka previazanost'!Z9</f>
        <v>1.6333435828908643E-2</v>
      </c>
      <c r="AA9" s="243">
        <f>'Norm. ekonomicka prieviazanost'!AA9+'Norm. neekonomicka previazanost'!AA9</f>
        <v>6.0447859500636435E-2</v>
      </c>
      <c r="AB9" s="243">
        <f>'Norm. ekonomicka prieviazanost'!AB9+'Norm. neekonomicka previazanost'!AB9</f>
        <v>4.2499481984469165E-2</v>
      </c>
      <c r="AC9" s="243">
        <f>'Norm. ekonomicka prieviazanost'!AC9+'Norm. neekonomicka previazanost'!AC9</f>
        <v>1.6548958396794551E-2</v>
      </c>
      <c r="AD9" s="243">
        <f>'Norm. ekonomicka prieviazanost'!AD9+'Norm. neekonomicka previazanost'!AD9</f>
        <v>1.5550117697373304E-2</v>
      </c>
      <c r="AE9" s="243">
        <f>'Norm. ekonomicka prieviazanost'!AE9+'Norm. neekonomicka previazanost'!AE9</f>
        <v>2.7337098395493215E-2</v>
      </c>
      <c r="AF9" s="243">
        <f>'Norm. ekonomicka prieviazanost'!AF9+'Norm. neekonomicka previazanost'!AF9</f>
        <v>2.0593613409475117E-2</v>
      </c>
      <c r="AG9" s="243">
        <f>'Norm. ekonomicka prieviazanost'!AG9+'Norm. neekonomicka previazanost'!AG9</f>
        <v>7.4311180717578904E-2</v>
      </c>
      <c r="AH9" s="243">
        <f>'Norm. ekonomicka prieviazanost'!AH9+'Norm. neekonomicka previazanost'!AH9</f>
        <v>5.4290143464171617E-2</v>
      </c>
      <c r="AI9" s="243">
        <f>'Norm. ekonomicka prieviazanost'!AI9+'Norm. neekonomicka previazanost'!AI9</f>
        <v>2.2476429944727309E-2</v>
      </c>
      <c r="AJ9" s="243">
        <f>'Norm. ekonomicka prieviazanost'!AJ9+'Norm. neekonomicka previazanost'!AJ9</f>
        <v>2.5626031231396399E-2</v>
      </c>
      <c r="AK9" s="243">
        <f>'Norm. ekonomicka prieviazanost'!AK9+'Norm. neekonomicka previazanost'!AK9</f>
        <v>2.4881885528105309E-2</v>
      </c>
      <c r="AL9" s="243">
        <f>'Norm. ekonomicka prieviazanost'!AL9+'Norm. neekonomicka previazanost'!AL9</f>
        <v>3.6074850946614251E-2</v>
      </c>
      <c r="AM9" s="243">
        <f>'Norm. ekonomicka prieviazanost'!AM9+'Norm. neekonomicka previazanost'!AM9</f>
        <v>3.1272079509054015E-2</v>
      </c>
      <c r="AN9" s="243">
        <f>'Norm. ekonomicka prieviazanost'!AN9+'Norm. neekonomicka previazanost'!AN9</f>
        <v>2.2824309052466709E-2</v>
      </c>
      <c r="AO9" s="243">
        <f>'Norm. ekonomicka prieviazanost'!AO9+'Norm. neekonomicka previazanost'!AO9</f>
        <v>3.0360283692464185E-2</v>
      </c>
      <c r="AP9" s="243">
        <f>'Norm. ekonomicka prieviazanost'!AP9+'Norm. neekonomicka previazanost'!AP9</f>
        <v>1.688705665889793E-2</v>
      </c>
      <c r="AQ9" s="243">
        <f>'Norm. ekonomicka prieviazanost'!AQ9+'Norm. neekonomicka previazanost'!AQ9</f>
        <v>1.6679914026927561E-2</v>
      </c>
      <c r="AR9" s="243">
        <f>'Norm. ekonomicka prieviazanost'!AR9+'Norm. neekonomicka previazanost'!AR9</f>
        <v>3.8618034101762268E-2</v>
      </c>
      <c r="AS9" s="243">
        <f>'Norm. ekonomicka prieviazanost'!AS9+'Norm. neekonomicka previazanost'!AS9</f>
        <v>0.1112312435352588</v>
      </c>
      <c r="AT9" s="243">
        <f>'Norm. ekonomicka prieviazanost'!AT9+'Norm. neekonomicka previazanost'!AT9</f>
        <v>1.609323297210451E-2</v>
      </c>
      <c r="AU9" s="243">
        <f>'Norm. ekonomicka prieviazanost'!AU9+'Norm. neekonomicka previazanost'!AU9</f>
        <v>6.6979127802063262E-2</v>
      </c>
      <c r="AV9" s="243">
        <f>'Norm. ekonomicka prieviazanost'!AV9+'Norm. neekonomicka previazanost'!AV9</f>
        <v>3.8795938428839091E-2</v>
      </c>
      <c r="AW9" s="243">
        <f>'Norm. ekonomicka prieviazanost'!AW9+'Norm. neekonomicka previazanost'!AW9</f>
        <v>2.7247476523197964E-2</v>
      </c>
      <c r="AX9" s="243">
        <f>'Norm. ekonomicka prieviazanost'!AX9+'Norm. neekonomicka previazanost'!AX9</f>
        <v>4.7033045329117347E-2</v>
      </c>
      <c r="AY9" s="243">
        <f>'Norm. ekonomicka prieviazanost'!AY9+'Norm. neekonomicka previazanost'!AY9</f>
        <v>2.9131438124038258E-2</v>
      </c>
      <c r="AZ9" s="243">
        <f>'Norm. ekonomicka prieviazanost'!AZ9+'Norm. neekonomicka previazanost'!AZ9</f>
        <v>1.7399398439745924E-2</v>
      </c>
      <c r="BB9" s="244">
        <f t="shared" si="0"/>
        <v>2</v>
      </c>
    </row>
    <row r="10" spans="1:54" ht="14.25" customHeight="1" x14ac:dyDescent="0.25">
      <c r="A10" s="245" t="s">
        <v>13</v>
      </c>
      <c r="B10" s="243">
        <f>'Norm. ekonomicka prieviazanost'!B10+'Norm. neekonomicka previazanost'!B10</f>
        <v>2.093142293899147E-2</v>
      </c>
      <c r="C10" s="243">
        <f>'Norm. ekonomicka prieviazanost'!C10+'Norm. neekonomicka previazanost'!C10</f>
        <v>2.6517794981456323E-2</v>
      </c>
      <c r="D10" s="243">
        <f>'Norm. ekonomicka prieviazanost'!D10+'Norm. neekonomicka previazanost'!D10</f>
        <v>6.0541252761890624E-2</v>
      </c>
      <c r="E10" s="243">
        <f>'Norm. ekonomicka prieviazanost'!E10+'Norm. neekonomicka previazanost'!E10</f>
        <v>3.244439758899894E-2</v>
      </c>
      <c r="F10" s="243">
        <f>'Norm. ekonomicka prieviazanost'!F10+'Norm. neekonomicka previazanost'!F10</f>
        <v>4.4147971764340002E-2</v>
      </c>
      <c r="G10" s="243">
        <f>'Norm. ekonomicka prieviazanost'!G10+'Norm. neekonomicka previazanost'!G10</f>
        <v>2.4554870598926821E-2</v>
      </c>
      <c r="H10" s="243">
        <f>'Norm. ekonomicka prieviazanost'!H10+'Norm. neekonomicka previazanost'!H10</f>
        <v>3.6098547145568941E-2</v>
      </c>
      <c r="I10" s="243">
        <f>'Norm. ekonomicka prieviazanost'!I10+'Norm. neekonomicka previazanost'!I10</f>
        <v>3.2870947768439504E-2</v>
      </c>
      <c r="J10" s="243">
        <f>'Norm. ekonomicka prieviazanost'!J10+'Norm. neekonomicka previazanost'!J10</f>
        <v>0</v>
      </c>
      <c r="K10" s="243">
        <f>'Norm. ekonomicka prieviazanost'!K10+'Norm. neekonomicka previazanost'!K10</f>
        <v>3.0268025332323801E-2</v>
      </c>
      <c r="L10" s="243">
        <f>'Norm. ekonomicka prieviazanost'!L10+'Norm. neekonomicka previazanost'!L10</f>
        <v>2.4656282175188657E-2</v>
      </c>
      <c r="M10" s="243">
        <f>'Norm. ekonomicka prieviazanost'!M10+'Norm. neekonomicka previazanost'!M10</f>
        <v>3.1058161472478387E-2</v>
      </c>
      <c r="N10" s="243">
        <f>'Norm. ekonomicka prieviazanost'!N10+'Norm. neekonomicka previazanost'!N10</f>
        <v>4.9425871599273599E-2</v>
      </c>
      <c r="O10" s="243">
        <f>'Norm. ekonomicka prieviazanost'!O10+'Norm. neekonomicka previazanost'!O10</f>
        <v>2.5328288412604177E-2</v>
      </c>
      <c r="P10" s="243">
        <f>'Norm. ekonomicka prieviazanost'!P10+'Norm. neekonomicka previazanost'!P10</f>
        <v>4.5576199650756294E-2</v>
      </c>
      <c r="Q10" s="243">
        <f>'Norm. ekonomicka prieviazanost'!Q10+'Norm. neekonomicka previazanost'!Q10</f>
        <v>2.1380488172835818E-2</v>
      </c>
      <c r="R10" s="243">
        <f>'Norm. ekonomicka prieviazanost'!R10+'Norm. neekonomicka previazanost'!R10</f>
        <v>9.0333655290642328E-2</v>
      </c>
      <c r="S10" s="243">
        <f>'Norm. ekonomicka prieviazanost'!S10+'Norm. neekonomicka previazanost'!S10</f>
        <v>4.4762491914763551E-2</v>
      </c>
      <c r="T10" s="243">
        <f>'Norm. ekonomicka prieviazanost'!T10+'Norm. neekonomicka previazanost'!T10</f>
        <v>2.9994629175465633E-2</v>
      </c>
      <c r="U10" s="243">
        <f>'Norm. ekonomicka prieviazanost'!U10+'Norm. neekonomicka previazanost'!U10</f>
        <v>2.02602202516322E-2</v>
      </c>
      <c r="V10" s="243">
        <f>'Norm. ekonomicka prieviazanost'!V10+'Norm. neekonomicka previazanost'!V10</f>
        <v>3.0858919871799256E-2</v>
      </c>
      <c r="W10" s="243">
        <f>'Norm. ekonomicka prieviazanost'!W10+'Norm. neekonomicka previazanost'!W10</f>
        <v>9.1574487427627041E-2</v>
      </c>
      <c r="X10" s="243">
        <f>'Norm. ekonomicka prieviazanost'!X10+'Norm. neekonomicka previazanost'!X10</f>
        <v>3.5771959290930744E-2</v>
      </c>
      <c r="Y10" s="243">
        <f>'Norm. ekonomicka prieviazanost'!Y10+'Norm. neekonomicka previazanost'!Y10</f>
        <v>5.4596195258680119E-2</v>
      </c>
      <c r="Z10" s="243">
        <f>'Norm. ekonomicka prieviazanost'!Z10+'Norm. neekonomicka previazanost'!Z10</f>
        <v>2.4791792270291456E-2</v>
      </c>
      <c r="AA10" s="243">
        <f>'Norm. ekonomicka prieviazanost'!AA10+'Norm. neekonomicka previazanost'!AA10</f>
        <v>9.2020056452073187E-2</v>
      </c>
      <c r="AB10" s="243">
        <f>'Norm. ekonomicka prieviazanost'!AB10+'Norm. neekonomicka previazanost'!AB10</f>
        <v>1.8067821090422008E-2</v>
      </c>
      <c r="AC10" s="243">
        <f>'Norm. ekonomicka prieviazanost'!AC10+'Norm. neekonomicka previazanost'!AC10</f>
        <v>2.366424948612993E-2</v>
      </c>
      <c r="AD10" s="243">
        <f>'Norm. ekonomicka prieviazanost'!AD10+'Norm. neekonomicka previazanost'!AD10</f>
        <v>2.2857348688885188E-2</v>
      </c>
      <c r="AE10" s="243">
        <f>'Norm. ekonomicka prieviazanost'!AE10+'Norm. neekonomicka previazanost'!AE10</f>
        <v>2.2948532819355237E-2</v>
      </c>
      <c r="AF10" s="243">
        <f>'Norm. ekonomicka prieviazanost'!AF10+'Norm. neekonomicka previazanost'!AF10</f>
        <v>2.9745299888964367E-2</v>
      </c>
      <c r="AG10" s="243">
        <f>'Norm. ekonomicka prieviazanost'!AG10+'Norm. neekonomicka previazanost'!AG10</f>
        <v>4.2656983312947212E-2</v>
      </c>
      <c r="AH10" s="243">
        <f>'Norm. ekonomicka prieviazanost'!AH10+'Norm. neekonomicka previazanost'!AH10</f>
        <v>7.1265416494897926E-2</v>
      </c>
      <c r="AI10" s="243">
        <f>'Norm. ekonomicka prieviazanost'!AI10+'Norm. neekonomicka previazanost'!AI10</f>
        <v>3.0945494502124801E-2</v>
      </c>
      <c r="AJ10" s="243">
        <f>'Norm. ekonomicka prieviazanost'!AJ10+'Norm. neekonomicka previazanost'!AJ10</f>
        <v>3.6750725254040682E-2</v>
      </c>
      <c r="AK10" s="243">
        <f>'Norm. ekonomicka prieviazanost'!AK10+'Norm. neekonomicka previazanost'!AK10</f>
        <v>3.8726583608496318E-2</v>
      </c>
      <c r="AL10" s="243">
        <f>'Norm. ekonomicka prieviazanost'!AL10+'Norm. neekonomicka previazanost'!AL10</f>
        <v>2.333386118922056E-2</v>
      </c>
      <c r="AM10" s="243">
        <f>'Norm. ekonomicka prieviazanost'!AM10+'Norm. neekonomicka previazanost'!AM10</f>
        <v>3.1981843098477708E-2</v>
      </c>
      <c r="AN10" s="243">
        <f>'Norm. ekonomicka prieviazanost'!AN10+'Norm. neekonomicka previazanost'!AN10</f>
        <v>2.7856481553158126E-2</v>
      </c>
      <c r="AO10" s="243">
        <f>'Norm. ekonomicka prieviazanost'!AO10+'Norm. neekonomicka previazanost'!AO10</f>
        <v>9.1461441764236179E-2</v>
      </c>
      <c r="AP10" s="243">
        <f>'Norm. ekonomicka prieviazanost'!AP10+'Norm. neekonomicka previazanost'!AP10</f>
        <v>2.8954994331210224E-2</v>
      </c>
      <c r="AQ10" s="243">
        <f>'Norm. ekonomicka prieviazanost'!AQ10+'Norm. neekonomicka previazanost'!AQ10</f>
        <v>2.4973066330772301E-2</v>
      </c>
      <c r="AR10" s="243">
        <f>'Norm. ekonomicka prieviazanost'!AR10+'Norm. neekonomicka previazanost'!AR10</f>
        <v>5.0898916607915484E-2</v>
      </c>
      <c r="AS10" s="243">
        <f>'Norm. ekonomicka prieviazanost'!AS10+'Norm. neekonomicka previazanost'!AS10</f>
        <v>0.11329333825499915</v>
      </c>
      <c r="AT10" s="243">
        <f>'Norm. ekonomicka prieviazanost'!AT10+'Norm. neekonomicka previazanost'!AT10</f>
        <v>2.3200418812487352E-2</v>
      </c>
      <c r="AU10" s="243">
        <f>'Norm. ekonomicka prieviazanost'!AU10+'Norm. neekonomicka previazanost'!AU10</f>
        <v>3.8732365910701651E-2</v>
      </c>
      <c r="AV10" s="243">
        <f>'Norm. ekonomicka prieviazanost'!AV10+'Norm. neekonomicka previazanost'!AV10</f>
        <v>4.0995985971673504E-2</v>
      </c>
      <c r="AW10" s="243">
        <f>'Norm. ekonomicka prieviazanost'!AW10+'Norm. neekonomicka previazanost'!AW10</f>
        <v>3.3215809971626535E-2</v>
      </c>
      <c r="AX10" s="243">
        <f>'Norm. ekonomicka prieviazanost'!AX10+'Norm. neekonomicka previazanost'!AX10</f>
        <v>4.3520016276266102E-2</v>
      </c>
      <c r="AY10" s="243">
        <f>'Norm. ekonomicka prieviazanost'!AY10+'Norm. neekonomicka previazanost'!AY10</f>
        <v>3.897901234387003E-2</v>
      </c>
      <c r="AZ10" s="243">
        <f>'Norm. ekonomicka prieviazanost'!AZ10+'Norm. neekonomicka previazanost'!AZ10</f>
        <v>3.0209062869142878E-2</v>
      </c>
      <c r="BB10" s="244">
        <f t="shared" si="0"/>
        <v>2.0000000000000004</v>
      </c>
    </row>
    <row r="11" spans="1:54" ht="14.25" customHeight="1" x14ac:dyDescent="0.25">
      <c r="A11" s="246" t="s">
        <v>14</v>
      </c>
      <c r="B11" s="243">
        <f>'Norm. ekonomicka prieviazanost'!B11+'Norm. neekonomicka previazanost'!B11</f>
        <v>1.7975011536603719E-2</v>
      </c>
      <c r="C11" s="243">
        <f>'Norm. ekonomicka prieviazanost'!C11+'Norm. neekonomicka previazanost'!C11</f>
        <v>1.5261625087084887E-2</v>
      </c>
      <c r="D11" s="243">
        <f>'Norm. ekonomicka prieviazanost'!D11+'Norm. neekonomicka previazanost'!D11</f>
        <v>2.1402334781495377E-2</v>
      </c>
      <c r="E11" s="243">
        <f>'Norm. ekonomicka prieviazanost'!E11+'Norm. neekonomicka previazanost'!E11</f>
        <v>6.4507040422457196E-2</v>
      </c>
      <c r="F11" s="243">
        <f>'Norm. ekonomicka prieviazanost'!F11+'Norm. neekonomicka previazanost'!F11</f>
        <v>1.9064120291794041E-2</v>
      </c>
      <c r="G11" s="243">
        <f>'Norm. ekonomicka prieviazanost'!G11+'Norm. neekonomicka previazanost'!G11</f>
        <v>2.310833646440218E-2</v>
      </c>
      <c r="H11" s="243">
        <f>'Norm. ekonomicka prieviazanost'!H11+'Norm. neekonomicka previazanost'!H11</f>
        <v>4.4512743214906059E-2</v>
      </c>
      <c r="I11" s="243">
        <f>'Norm. ekonomicka prieviazanost'!I11+'Norm. neekonomicka previazanost'!I11</f>
        <v>1.4827504306015897E-2</v>
      </c>
      <c r="J11" s="243">
        <f>'Norm. ekonomicka prieviazanost'!J11+'Norm. neekonomicka previazanost'!J11</f>
        <v>5.4331617253241565E-2</v>
      </c>
      <c r="K11" s="243">
        <f>'Norm. ekonomicka prieviazanost'!K11+'Norm. neekonomicka previazanost'!K11</f>
        <v>0</v>
      </c>
      <c r="L11" s="243">
        <f>'Norm. ekonomicka prieviazanost'!L11+'Norm. neekonomicka previazanost'!L11</f>
        <v>4.5499118626764604E-2</v>
      </c>
      <c r="M11" s="243">
        <f>'Norm. ekonomicka prieviazanost'!M11+'Norm. neekonomicka previazanost'!M11</f>
        <v>6.4554049076451958E-2</v>
      </c>
      <c r="N11" s="243">
        <f>'Norm. ekonomicka prieviazanost'!N11+'Norm. neekonomicka previazanost'!N11</f>
        <v>5.3800929400666095E-2</v>
      </c>
      <c r="O11" s="243">
        <f>'Norm. ekonomicka prieviazanost'!O11+'Norm. neekonomicka previazanost'!O11</f>
        <v>2.7034330604746117E-2</v>
      </c>
      <c r="P11" s="243">
        <f>'Norm. ekonomicka prieviazanost'!P11+'Norm. neekonomicka previazanost'!P11</f>
        <v>8.3591518171074214E-2</v>
      </c>
      <c r="Q11" s="243">
        <f>'Norm. ekonomicka prieviazanost'!Q11+'Norm. neekonomicka previazanost'!Q11</f>
        <v>2.4457546505681299E-2</v>
      </c>
      <c r="R11" s="243">
        <f>'Norm. ekonomicka prieviazanost'!R11+'Norm. neekonomicka previazanost'!R11</f>
        <v>2.5703874020216275E-2</v>
      </c>
      <c r="S11" s="243">
        <f>'Norm. ekonomicka prieviazanost'!S11+'Norm. neekonomicka previazanost'!S11</f>
        <v>1.6559065402026431E-2</v>
      </c>
      <c r="T11" s="243">
        <f>'Norm. ekonomicka prieviazanost'!T11+'Norm. neekonomicka previazanost'!T11</f>
        <v>4.1628107087228652E-2</v>
      </c>
      <c r="U11" s="243">
        <f>'Norm. ekonomicka prieviazanost'!U11+'Norm. neekonomicka previazanost'!U11</f>
        <v>4.9399861657742468E-2</v>
      </c>
      <c r="V11" s="243">
        <f>'Norm. ekonomicka prieviazanost'!V11+'Norm. neekonomicka previazanost'!V11</f>
        <v>1.9098522643774651E-2</v>
      </c>
      <c r="W11" s="243">
        <f>'Norm. ekonomicka prieviazanost'!W11+'Norm. neekonomicka previazanost'!W11</f>
        <v>2.8655243028809202E-2</v>
      </c>
      <c r="X11" s="243">
        <f>'Norm. ekonomicka prieviazanost'!X11+'Norm. neekonomicka previazanost'!X11</f>
        <v>1.815639498054232E-2</v>
      </c>
      <c r="Y11" s="243">
        <f>'Norm. ekonomicka prieviazanost'!Y11+'Norm. neekonomicka previazanost'!Y11</f>
        <v>2.5471337527670244E-2</v>
      </c>
      <c r="Z11" s="243">
        <f>'Norm. ekonomicka prieviazanost'!Z11+'Norm. neekonomicka previazanost'!Z11</f>
        <v>1.3216348916841824E-2</v>
      </c>
      <c r="AA11" s="243">
        <f>'Norm. ekonomicka prieviazanost'!AA11+'Norm. neekonomicka previazanost'!AA11</f>
        <v>2.7342021397554955E-2</v>
      </c>
      <c r="AB11" s="243">
        <f>'Norm. ekonomicka prieviazanost'!AB11+'Norm. neekonomicka previazanost'!AB11</f>
        <v>9.11527922436264E-3</v>
      </c>
      <c r="AC11" s="243">
        <f>'Norm. ekonomicka prieviazanost'!AC11+'Norm. neekonomicka previazanost'!AC11</f>
        <v>3.7337610458155875E-2</v>
      </c>
      <c r="AD11" s="243">
        <f>'Norm. ekonomicka prieviazanost'!AD11+'Norm. neekonomicka previazanost'!AD11</f>
        <v>3.5206856237518867E-2</v>
      </c>
      <c r="AE11" s="243">
        <f>'Norm. ekonomicka prieviazanost'!AE11+'Norm. neekonomicka previazanost'!AE11</f>
        <v>4.2599508700815684E-2</v>
      </c>
      <c r="AF11" s="243">
        <f>'Norm. ekonomicka prieviazanost'!AF11+'Norm. neekonomicka previazanost'!AF11</f>
        <v>3.5930308774661274E-2</v>
      </c>
      <c r="AG11" s="243">
        <f>'Norm. ekonomicka prieviazanost'!AG11+'Norm. neekonomicka previazanost'!AG11</f>
        <v>1.8755862217257294E-2</v>
      </c>
      <c r="AH11" s="243">
        <f>'Norm. ekonomicka prieviazanost'!AH11+'Norm. neekonomicka previazanost'!AH11</f>
        <v>0.14275711554042864</v>
      </c>
      <c r="AI11" s="243">
        <f>'Norm. ekonomicka prieviazanost'!AI11+'Norm. neekonomicka previazanost'!AI11</f>
        <v>0.10481611366642198</v>
      </c>
      <c r="AJ11" s="243">
        <f>'Norm. ekonomicka prieviazanost'!AJ11+'Norm. neekonomicka previazanost'!AJ11</f>
        <v>1.3312056164406842E-2</v>
      </c>
      <c r="AK11" s="243">
        <f>'Norm. ekonomicka prieviazanost'!AK11+'Norm. neekonomicka previazanost'!AK11</f>
        <v>5.9594569855196802E-2</v>
      </c>
      <c r="AL11" s="243">
        <f>'Norm. ekonomicka prieviazanost'!AL11+'Norm. neekonomicka previazanost'!AL11</f>
        <v>2.6415334505576871E-2</v>
      </c>
      <c r="AM11" s="243">
        <f>'Norm. ekonomicka prieviazanost'!AM11+'Norm. neekonomicka previazanost'!AM11</f>
        <v>4.3746076637878613E-2</v>
      </c>
      <c r="AN11" s="243">
        <f>'Norm. ekonomicka prieviazanost'!AN11+'Norm. neekonomicka previazanost'!AN11</f>
        <v>2.8128347155068078E-2</v>
      </c>
      <c r="AO11" s="243">
        <f>'Norm. ekonomicka prieviazanost'!AO11+'Norm. neekonomicka previazanost'!AO11</f>
        <v>3.5911381400533814E-2</v>
      </c>
      <c r="AP11" s="243">
        <f>'Norm. ekonomicka prieviazanost'!AP11+'Norm. neekonomicka previazanost'!AP11</f>
        <v>3.3792342187141715E-2</v>
      </c>
      <c r="AQ11" s="243">
        <f>'Norm. ekonomicka prieviazanost'!AQ11+'Norm. neekonomicka previazanost'!AQ11</f>
        <v>2.7368691381936535E-2</v>
      </c>
      <c r="AR11" s="243">
        <f>'Norm. ekonomicka prieviazanost'!AR11+'Norm. neekonomicka previazanost'!AR11</f>
        <v>7.4992455608928782E-2</v>
      </c>
      <c r="AS11" s="243">
        <f>'Norm. ekonomicka prieviazanost'!AS11+'Norm. neekonomicka previazanost'!AS11</f>
        <v>5.2172343618608667E-2</v>
      </c>
      <c r="AT11" s="243">
        <f>'Norm. ekonomicka prieviazanost'!AT11+'Norm. neekonomicka previazanost'!AT11</f>
        <v>2.3515679031664176E-2</v>
      </c>
      <c r="AU11" s="243">
        <f>'Norm. ekonomicka prieviazanost'!AU11+'Norm. neekonomicka previazanost'!AU11</f>
        <v>4.1644522103022025E-2</v>
      </c>
      <c r="AV11" s="243">
        <f>'Norm. ekonomicka prieviazanost'!AV11+'Norm. neekonomicka previazanost'!AV11</f>
        <v>4.1975823876887655E-2</v>
      </c>
      <c r="AW11" s="243">
        <f>'Norm. ekonomicka prieviazanost'!AW11+'Norm. neekonomicka previazanost'!AW11</f>
        <v>0.11632040015497107</v>
      </c>
      <c r="AX11" s="243">
        <f>'Norm. ekonomicka prieviazanost'!AX11+'Norm. neekonomicka previazanost'!AX11</f>
        <v>5.0574907842232626E-2</v>
      </c>
      <c r="AY11" s="243">
        <f>'Norm. ekonomicka prieviazanost'!AY11+'Norm. neekonomicka previazanost'!AY11</f>
        <v>3.910680062991273E-2</v>
      </c>
      <c r="AZ11" s="243">
        <f>'Norm. ekonomicka prieviazanost'!AZ11+'Norm. neekonomicka previazanost'!AZ11</f>
        <v>2.5751010620619023E-2</v>
      </c>
      <c r="BB11" s="244">
        <f t="shared" si="0"/>
        <v>2.0000000000000004</v>
      </c>
    </row>
    <row r="12" spans="1:54" ht="14.25" customHeight="1" x14ac:dyDescent="0.25">
      <c r="A12" s="246" t="s">
        <v>15</v>
      </c>
      <c r="B12" s="243">
        <f>'Norm. ekonomicka prieviazanost'!B12+'Norm. neekonomicka previazanost'!B12</f>
        <v>1.9632210313153903E-2</v>
      </c>
      <c r="C12" s="243">
        <f>'Norm. ekonomicka prieviazanost'!C12+'Norm. neekonomicka previazanost'!C12</f>
        <v>1.121690290521613E-2</v>
      </c>
      <c r="D12" s="243">
        <f>'Norm. ekonomicka prieviazanost'!D12+'Norm. neekonomicka previazanost'!D12</f>
        <v>1.6289874001028888E-2</v>
      </c>
      <c r="E12" s="243">
        <f>'Norm. ekonomicka prieviazanost'!E12+'Norm. neekonomicka previazanost'!E12</f>
        <v>4.3063290497801172E-2</v>
      </c>
      <c r="F12" s="243">
        <f>'Norm. ekonomicka prieviazanost'!F12+'Norm. neekonomicka previazanost'!F12</f>
        <v>2.0294480490356821E-2</v>
      </c>
      <c r="G12" s="243">
        <f>'Norm. ekonomicka prieviazanost'!G12+'Norm. neekonomicka previazanost'!G12</f>
        <v>2.6573777755928479E-2</v>
      </c>
      <c r="H12" s="243">
        <f>'Norm. ekonomicka prieviazanost'!H12+'Norm. neekonomicka previazanost'!H12</f>
        <v>4.231976576770706E-2</v>
      </c>
      <c r="I12" s="243">
        <f>'Norm. ekonomicka prieviazanost'!I12+'Norm. neekonomicka previazanost'!I12</f>
        <v>1.1838111327945818E-2</v>
      </c>
      <c r="J12" s="243">
        <f>'Norm. ekonomicka prieviazanost'!J12+'Norm. neekonomicka previazanost'!J12</f>
        <v>5.3734839548369287E-2</v>
      </c>
      <c r="K12" s="243">
        <f>'Norm. ekonomicka prieviazanost'!K12+'Norm. neekonomicka previazanost'!K12</f>
        <v>6.4249106429090819E-2</v>
      </c>
      <c r="L12" s="243">
        <f>'Norm. ekonomicka prieviazanost'!L12+'Norm. neekonomicka previazanost'!L12</f>
        <v>0</v>
      </c>
      <c r="M12" s="243">
        <f>'Norm. ekonomicka prieviazanost'!M12+'Norm. neekonomicka previazanost'!M12</f>
        <v>0.1307160419866028</v>
      </c>
      <c r="N12" s="243">
        <f>'Norm. ekonomicka prieviazanost'!N12+'Norm. neekonomicka previazanost'!N12</f>
        <v>4.7337755813176299E-2</v>
      </c>
      <c r="O12" s="243">
        <f>'Norm. ekonomicka prieviazanost'!O12+'Norm. neekonomicka previazanost'!O12</f>
        <v>2.2862833337159508E-2</v>
      </c>
      <c r="P12" s="243">
        <f>'Norm. ekonomicka prieviazanost'!P12+'Norm. neekonomicka previazanost'!P12</f>
        <v>5.5957972661420483E-2</v>
      </c>
      <c r="Q12" s="243">
        <f>'Norm. ekonomicka prieviazanost'!Q12+'Norm. neekonomicka previazanost'!Q12</f>
        <v>2.0549548227386659E-2</v>
      </c>
      <c r="R12" s="243">
        <f>'Norm. ekonomicka prieviazanost'!R12+'Norm. neekonomicka previazanost'!R12</f>
        <v>2.3361993001290403E-2</v>
      </c>
      <c r="S12" s="243">
        <f>'Norm. ekonomicka prieviazanost'!S12+'Norm. neekonomicka previazanost'!S12</f>
        <v>1.5402641318648023E-2</v>
      </c>
      <c r="T12" s="243">
        <f>'Norm. ekonomicka prieviazanost'!T12+'Norm. neekonomicka previazanost'!T12</f>
        <v>2.5528289184797978E-2</v>
      </c>
      <c r="U12" s="243">
        <f>'Norm. ekonomicka prieviazanost'!U12+'Norm. neekonomicka previazanost'!U12</f>
        <v>2.2620667814233466E-2</v>
      </c>
      <c r="V12" s="243">
        <f>'Norm. ekonomicka prieviazanost'!V12+'Norm. neekonomicka previazanost'!V12</f>
        <v>1.9313570716247699E-2</v>
      </c>
      <c r="W12" s="243">
        <f>'Norm. ekonomicka prieviazanost'!W12+'Norm. neekonomicka previazanost'!W12</f>
        <v>2.8241987886850901E-2</v>
      </c>
      <c r="X12" s="243">
        <f>'Norm. ekonomicka prieviazanost'!X12+'Norm. neekonomicka previazanost'!X12</f>
        <v>1.5653903613305167E-2</v>
      </c>
      <c r="Y12" s="243">
        <f>'Norm. ekonomicka prieviazanost'!Y12+'Norm. neekonomicka previazanost'!Y12</f>
        <v>2.0433576693343489E-2</v>
      </c>
      <c r="Z12" s="243">
        <f>'Norm. ekonomicka prieviazanost'!Z12+'Norm. neekonomicka previazanost'!Z12</f>
        <v>1.0987202423324164E-2</v>
      </c>
      <c r="AA12" s="243">
        <f>'Norm. ekonomicka prieviazanost'!AA12+'Norm. neekonomicka previazanost'!AA12</f>
        <v>2.3272623885127488E-2</v>
      </c>
      <c r="AB12" s="243">
        <f>'Norm. ekonomicka prieviazanost'!AB12+'Norm. neekonomicka previazanost'!AB12</f>
        <v>1.0925442580572259E-2</v>
      </c>
      <c r="AC12" s="243">
        <f>'Norm. ekonomicka prieviazanost'!AC12+'Norm. neekonomicka previazanost'!AC12</f>
        <v>8.4978088351849002E-2</v>
      </c>
      <c r="AD12" s="243">
        <f>'Norm. ekonomicka prieviazanost'!AD12+'Norm. neekonomicka previazanost'!AD12</f>
        <v>0.15529820412753506</v>
      </c>
      <c r="AE12" s="243">
        <f>'Norm. ekonomicka prieviazanost'!AE12+'Norm. neekonomicka previazanost'!AE12</f>
        <v>2.7567815326649731E-2</v>
      </c>
      <c r="AF12" s="243">
        <f>'Norm. ekonomicka prieviazanost'!AF12+'Norm. neekonomicka previazanost'!AF12</f>
        <v>4.5948998320392925E-2</v>
      </c>
      <c r="AG12" s="243">
        <f>'Norm. ekonomicka prieviazanost'!AG12+'Norm. neekonomicka previazanost'!AG12</f>
        <v>2.2779821538679468E-2</v>
      </c>
      <c r="AH12" s="243">
        <f>'Norm. ekonomicka prieviazanost'!AH12+'Norm. neekonomicka previazanost'!AH12</f>
        <v>7.5339061739377156E-2</v>
      </c>
      <c r="AI12" s="243">
        <f>'Norm. ekonomicka prieviazanost'!AI12+'Norm. neekonomicka previazanost'!AI12</f>
        <v>6.691759700963465E-2</v>
      </c>
      <c r="AJ12" s="243">
        <f>'Norm. ekonomicka prieviazanost'!AJ12+'Norm. neekonomicka previazanost'!AJ12</f>
        <v>9.6915280912709921E-3</v>
      </c>
      <c r="AK12" s="243">
        <f>'Norm. ekonomicka prieviazanost'!AK12+'Norm. neekonomicka previazanost'!AK12</f>
        <v>6.3039287111409784E-2</v>
      </c>
      <c r="AL12" s="243">
        <f>'Norm. ekonomicka prieviazanost'!AL12+'Norm. neekonomicka previazanost'!AL12</f>
        <v>2.2023494284523132E-2</v>
      </c>
      <c r="AM12" s="243">
        <f>'Norm. ekonomicka prieviazanost'!AM12+'Norm. neekonomicka previazanost'!AM12</f>
        <v>3.4948347088756181E-2</v>
      </c>
      <c r="AN12" s="243">
        <f>'Norm. ekonomicka prieviazanost'!AN12+'Norm. neekonomicka previazanost'!AN12</f>
        <v>3.4476374982248592E-2</v>
      </c>
      <c r="AO12" s="243">
        <f>'Norm. ekonomicka prieviazanost'!AO12+'Norm. neekonomicka previazanost'!AO12</f>
        <v>8.791539905112486E-2</v>
      </c>
      <c r="AP12" s="243">
        <f>'Norm. ekonomicka prieviazanost'!AP12+'Norm. neekonomicka previazanost'!AP12</f>
        <v>3.6164407411093363E-2</v>
      </c>
      <c r="AQ12" s="243">
        <f>'Norm. ekonomicka prieviazanost'!AQ12+'Norm. neekonomicka previazanost'!AQ12</f>
        <v>2.5611336781398306E-2</v>
      </c>
      <c r="AR12" s="243">
        <f>'Norm. ekonomicka prieviazanost'!AR12+'Norm. neekonomicka previazanost'!AR12</f>
        <v>4.7539805686283174E-2</v>
      </c>
      <c r="AS12" s="243">
        <f>'Norm. ekonomicka prieviazanost'!AS12+'Norm. neekonomicka previazanost'!AS12</f>
        <v>3.9294594991137369E-2</v>
      </c>
      <c r="AT12" s="243">
        <f>'Norm. ekonomicka prieviazanost'!AT12+'Norm. neekonomicka previazanost'!AT12</f>
        <v>2.3379792887651511E-2</v>
      </c>
      <c r="AU12" s="243">
        <f>'Norm. ekonomicka prieviazanost'!AU12+'Norm. neekonomicka previazanost'!AU12</f>
        <v>3.4047115338887879E-2</v>
      </c>
      <c r="AV12" s="243">
        <f>'Norm. ekonomicka prieviazanost'!AV12+'Norm. neekonomicka previazanost'!AV12</f>
        <v>3.6687896192208247E-2</v>
      </c>
      <c r="AW12" s="243">
        <f>'Norm. ekonomicka prieviazanost'!AW12+'Norm. neekonomicka previazanost'!AW12</f>
        <v>9.1634870444367467E-2</v>
      </c>
      <c r="AX12" s="243">
        <f>'Norm. ekonomicka prieviazanost'!AX12+'Norm. neekonomicka previazanost'!AX12</f>
        <v>4.2691766440170517E-2</v>
      </c>
      <c r="AY12" s="243">
        <f>'Norm. ekonomicka prieviazanost'!AY12+'Norm. neekonomicka previazanost'!AY12</f>
        <v>3.904177396752917E-2</v>
      </c>
      <c r="AZ12" s="243">
        <f>'Norm. ekonomicka prieviazanost'!AZ12+'Norm. neekonomicka previazanost'!AZ12</f>
        <v>5.0604212655736794E-2</v>
      </c>
      <c r="BB12" s="244">
        <f t="shared" si="0"/>
        <v>2.0000000000000009</v>
      </c>
    </row>
    <row r="13" spans="1:54" ht="14.25" customHeight="1" x14ac:dyDescent="0.25">
      <c r="A13" s="246" t="s">
        <v>16</v>
      </c>
      <c r="B13" s="243">
        <f>'Norm. ekonomicka prieviazanost'!B13+'Norm. neekonomicka previazanost'!B13</f>
        <v>1.5845329261014292E-2</v>
      </c>
      <c r="C13" s="243">
        <f>'Norm. ekonomicka prieviazanost'!C13+'Norm. neekonomicka previazanost'!C13</f>
        <v>1.600760556772764E-2</v>
      </c>
      <c r="D13" s="243">
        <f>'Norm. ekonomicka prieviazanost'!D13+'Norm. neekonomicka previazanost'!D13</f>
        <v>2.1601958227754126E-2</v>
      </c>
      <c r="E13" s="243">
        <f>'Norm. ekonomicka prieviazanost'!E13+'Norm. neekonomicka previazanost'!E13</f>
        <v>4.783696088268713E-2</v>
      </c>
      <c r="F13" s="243">
        <f>'Norm. ekonomicka prieviazanost'!F13+'Norm. neekonomicka previazanost'!F13</f>
        <v>2.3502270899828544E-2</v>
      </c>
      <c r="G13" s="243">
        <f>'Norm. ekonomicka prieviazanost'!G13+'Norm. neekonomicka previazanost'!G13</f>
        <v>2.1448475428567565E-2</v>
      </c>
      <c r="H13" s="243">
        <f>'Norm. ekonomicka prieviazanost'!H13+'Norm. neekonomicka previazanost'!H13</f>
        <v>3.7274262022572315E-2</v>
      </c>
      <c r="I13" s="243">
        <f>'Norm. ekonomicka prieviazanost'!I13+'Norm. neekonomicka previazanost'!I13</f>
        <v>1.7431081645682817E-2</v>
      </c>
      <c r="J13" s="243">
        <f>'Norm. ekonomicka prieviazanost'!J13+'Norm. neekonomicka previazanost'!J13</f>
        <v>5.68530543710659E-2</v>
      </c>
      <c r="K13" s="243">
        <f>'Norm. ekonomicka prieviazanost'!K13+'Norm. neekonomicka previazanost'!K13</f>
        <v>6.9057407932693507E-2</v>
      </c>
      <c r="L13" s="243">
        <f>'Norm. ekonomicka prieviazanost'!L13+'Norm. neekonomicka previazanost'!L13</f>
        <v>9.448998710395129E-2</v>
      </c>
      <c r="M13" s="243">
        <f>'Norm. ekonomicka prieviazanost'!M13+'Norm. neekonomicka previazanost'!M13</f>
        <v>0</v>
      </c>
      <c r="N13" s="243">
        <f>'Norm. ekonomicka prieviazanost'!N13+'Norm. neekonomicka previazanost'!N13</f>
        <v>5.0151070862399151E-2</v>
      </c>
      <c r="O13" s="243">
        <f>'Norm. ekonomicka prieviazanost'!O13+'Norm. neekonomicka previazanost'!O13</f>
        <v>2.1985323972639501E-2</v>
      </c>
      <c r="P13" s="243">
        <f>'Norm. ekonomicka prieviazanost'!P13+'Norm. neekonomicka previazanost'!P13</f>
        <v>6.8094362346893492E-2</v>
      </c>
      <c r="Q13" s="243">
        <f>'Norm. ekonomicka prieviazanost'!Q13+'Norm. neekonomicka previazanost'!Q13</f>
        <v>1.9188416762126043E-2</v>
      </c>
      <c r="R13" s="243">
        <f>'Norm. ekonomicka prieviazanost'!R13+'Norm. neekonomicka previazanost'!R13</f>
        <v>2.7918378554517127E-2</v>
      </c>
      <c r="S13" s="243">
        <f>'Norm. ekonomicka prieviazanost'!S13+'Norm. neekonomicka previazanost'!S13</f>
        <v>1.7235566061958783E-2</v>
      </c>
      <c r="T13" s="243">
        <f>'Norm. ekonomicka prieviazanost'!T13+'Norm. neekonomicka previazanost'!T13</f>
        <v>3.3743005294615297E-2</v>
      </c>
      <c r="U13" s="243">
        <f>'Norm. ekonomicka prieviazanost'!U13+'Norm. neekonomicka previazanost'!U13</f>
        <v>2.7376534375665049E-2</v>
      </c>
      <c r="V13" s="243">
        <f>'Norm. ekonomicka prieviazanost'!V13+'Norm. neekonomicka previazanost'!V13</f>
        <v>2.1232595604824839E-2</v>
      </c>
      <c r="W13" s="243">
        <f>'Norm. ekonomicka prieviazanost'!W13+'Norm. neekonomicka previazanost'!W13</f>
        <v>3.2466716948983169E-2</v>
      </c>
      <c r="X13" s="243">
        <f>'Norm. ekonomicka prieviazanost'!X13+'Norm. neekonomicka previazanost'!X13</f>
        <v>2.0183003056210666E-2</v>
      </c>
      <c r="Y13" s="243">
        <f>'Norm. ekonomicka prieviazanost'!Y13+'Norm. neekonomicka previazanost'!Y13</f>
        <v>2.9655935555806173E-2</v>
      </c>
      <c r="Z13" s="243">
        <f>'Norm. ekonomicka prieviazanost'!Z13+'Norm. neekonomicka previazanost'!Z13</f>
        <v>1.4045127338562884E-2</v>
      </c>
      <c r="AA13" s="243">
        <f>'Norm. ekonomicka prieviazanost'!AA13+'Norm. neekonomicka previazanost'!AA13</f>
        <v>2.8530848074029714E-2</v>
      </c>
      <c r="AB13" s="243">
        <f>'Norm. ekonomicka prieviazanost'!AB13+'Norm. neekonomicka previazanost'!AB13</f>
        <v>1.003897321973923E-2</v>
      </c>
      <c r="AC13" s="243">
        <f>'Norm. ekonomicka prieviazanost'!AC13+'Norm. neekonomicka previazanost'!AC13</f>
        <v>4.3380906899557814E-2</v>
      </c>
      <c r="AD13" s="243">
        <f>'Norm. ekonomicka prieviazanost'!AD13+'Norm. neekonomicka previazanost'!AD13</f>
        <v>4.5264386182489451E-2</v>
      </c>
      <c r="AE13" s="243">
        <f>'Norm. ekonomicka prieviazanost'!AE13+'Norm. neekonomicka previazanost'!AE13</f>
        <v>3.0495229757589157E-2</v>
      </c>
      <c r="AF13" s="243">
        <f>'Norm. ekonomicka prieviazanost'!AF13+'Norm. neekonomicka previazanost'!AF13</f>
        <v>3.9499632941804197E-2</v>
      </c>
      <c r="AG13" s="243">
        <f>'Norm. ekonomicka prieviazanost'!AG13+'Norm. neekonomicka previazanost'!AG13</f>
        <v>2.0519510218643667E-2</v>
      </c>
      <c r="AH13" s="243">
        <f>'Norm. ekonomicka prieviazanost'!AH13+'Norm. neekonomicka previazanost'!AH13</f>
        <v>9.3451161642597119E-2</v>
      </c>
      <c r="AI13" s="243">
        <f>'Norm. ekonomicka prieviazanost'!AI13+'Norm. neekonomicka previazanost'!AI13</f>
        <v>8.7445629051495513E-2</v>
      </c>
      <c r="AJ13" s="243">
        <f>'Norm. ekonomicka prieviazanost'!AJ13+'Norm. neekonomicka previazanost'!AJ13</f>
        <v>1.2675698093280851E-2</v>
      </c>
      <c r="AK13" s="243">
        <f>'Norm. ekonomicka prieviazanost'!AK13+'Norm. neekonomicka previazanost'!AK13</f>
        <v>5.0750708454058199E-2</v>
      </c>
      <c r="AL13" s="243">
        <f>'Norm. ekonomicka prieviazanost'!AL13+'Norm. neekonomicka previazanost'!AL13</f>
        <v>2.3887796816577645E-2</v>
      </c>
      <c r="AM13" s="243">
        <f>'Norm. ekonomicka prieviazanost'!AM13+'Norm. neekonomicka previazanost'!AM13</f>
        <v>3.8411687870860474E-2</v>
      </c>
      <c r="AN13" s="243">
        <f>'Norm. ekonomicka prieviazanost'!AN13+'Norm. neekonomicka previazanost'!AN13</f>
        <v>2.7546154316790972E-2</v>
      </c>
      <c r="AO13" s="243">
        <f>'Norm. ekonomicka prieviazanost'!AO13+'Norm. neekonomicka previazanost'!AO13</f>
        <v>7.8476031862176679E-2</v>
      </c>
      <c r="AP13" s="243">
        <f>'Norm. ekonomicka prieviazanost'!AP13+'Norm. neekonomicka previazanost'!AP13</f>
        <v>2.8975110790452407E-2</v>
      </c>
      <c r="AQ13" s="243">
        <f>'Norm. ekonomicka prieviazanost'!AQ13+'Norm. neekonomicka previazanost'!AQ13</f>
        <v>2.2973205620456821E-2</v>
      </c>
      <c r="AR13" s="243">
        <f>'Norm. ekonomicka prieviazanost'!AR13+'Norm. neekonomicka previazanost'!AR13</f>
        <v>5.6863495128436678E-2</v>
      </c>
      <c r="AS13" s="243">
        <f>'Norm. ekonomicka prieviazanost'!AS13+'Norm. neekonomicka previazanost'!AS13</f>
        <v>5.3935743198416035E-2</v>
      </c>
      <c r="AT13" s="243">
        <f>'Norm. ekonomicka prieviazanost'!AT13+'Norm. neekonomicka previazanost'!AT13</f>
        <v>2.1169212756087109E-2</v>
      </c>
      <c r="AU13" s="243">
        <f>'Norm. ekonomicka prieviazanost'!AU13+'Norm. neekonomicka previazanost'!AU13</f>
        <v>3.7887596770719345E-2</v>
      </c>
      <c r="AV13" s="243">
        <f>'Norm. ekonomicka prieviazanost'!AV13+'Norm. neekonomicka previazanost'!AV13</f>
        <v>4.2906878205255683E-2</v>
      </c>
      <c r="AW13" s="243">
        <f>'Norm. ekonomicka prieviazanost'!AW13+'Norm. neekonomicka previazanost'!AW13</f>
        <v>0.19529911621614432</v>
      </c>
      <c r="AX13" s="243">
        <f>'Norm. ekonomicka prieviazanost'!AX13+'Norm. neekonomicka previazanost'!AX13</f>
        <v>4.3997014300978868E-2</v>
      </c>
      <c r="AY13" s="243">
        <f>'Norm. ekonomicka prieviazanost'!AY13+'Norm. neekonomicka previazanost'!AY13</f>
        <v>3.3285366664062288E-2</v>
      </c>
      <c r="AZ13" s="243">
        <f>'Norm. ekonomicka prieviazanost'!AZ13+'Norm. neekonomicka previazanost'!AZ13</f>
        <v>2.7708474868552414E-2</v>
      </c>
      <c r="BB13" s="244">
        <f t="shared" si="0"/>
        <v>1.9999999999999996</v>
      </c>
    </row>
    <row r="14" spans="1:54" ht="14.25" customHeight="1" x14ac:dyDescent="0.25">
      <c r="A14" s="246" t="s">
        <v>17</v>
      </c>
      <c r="B14" s="243">
        <f>'Norm. ekonomicka prieviazanost'!B14+'Norm. neekonomicka previazanost'!B14</f>
        <v>1.7045736903152395E-2</v>
      </c>
      <c r="C14" s="243">
        <f>'Norm. ekonomicka prieviazanost'!C14+'Norm. neekonomicka previazanost'!C14</f>
        <v>1.5706975868397619E-2</v>
      </c>
      <c r="D14" s="243">
        <f>'Norm. ekonomicka prieviazanost'!D14+'Norm. neekonomicka previazanost'!D14</f>
        <v>1.6788021681893063E-2</v>
      </c>
      <c r="E14" s="243">
        <f>'Norm. ekonomicka prieviazanost'!E14+'Norm. neekonomicka previazanost'!E14</f>
        <v>0.15444688125300066</v>
      </c>
      <c r="F14" s="243">
        <f>'Norm. ekonomicka prieviazanost'!F14+'Norm. neekonomicka previazanost'!F14</f>
        <v>2.4118380916356423E-2</v>
      </c>
      <c r="G14" s="243">
        <f>'Norm. ekonomicka prieviazanost'!G14+'Norm. neekonomicka previazanost'!G14</f>
        <v>2.1956637381733923E-2</v>
      </c>
      <c r="H14" s="243">
        <f>'Norm. ekonomicka prieviazanost'!H14+'Norm. neekonomicka previazanost'!H14</f>
        <v>3.9064582043908627E-2</v>
      </c>
      <c r="I14" s="243">
        <f>'Norm. ekonomicka prieviazanost'!I14+'Norm. neekonomicka previazanost'!I14</f>
        <v>1.70481274851224E-2</v>
      </c>
      <c r="J14" s="243">
        <f>'Norm. ekonomicka prieviazanost'!J14+'Norm. neekonomicka previazanost'!J14</f>
        <v>5.6945249363202263E-2</v>
      </c>
      <c r="K14" s="243">
        <f>'Norm. ekonomicka prieviazanost'!K14+'Norm. neekonomicka previazanost'!K14</f>
        <v>3.0361089723257552E-2</v>
      </c>
      <c r="L14" s="243">
        <f>'Norm. ekonomicka prieviazanost'!L14+'Norm. neekonomicka previazanost'!L14</f>
        <v>1.809009624056258E-2</v>
      </c>
      <c r="M14" s="243">
        <f>'Norm. ekonomicka prieviazanost'!M14+'Norm. neekonomicka previazanost'!M14</f>
        <v>2.4938186665389543E-2</v>
      </c>
      <c r="N14" s="243">
        <f>'Norm. ekonomicka prieviazanost'!N14+'Norm. neekonomicka previazanost'!N14</f>
        <v>0</v>
      </c>
      <c r="O14" s="243">
        <f>'Norm. ekonomicka prieviazanost'!O14+'Norm. neekonomicka previazanost'!O14</f>
        <v>2.3906157744741172E-2</v>
      </c>
      <c r="P14" s="243">
        <f>'Norm. ekonomicka prieviazanost'!P14+'Norm. neekonomicka previazanost'!P14</f>
        <v>6.2287659333286227E-2</v>
      </c>
      <c r="Q14" s="243">
        <f>'Norm. ekonomicka prieviazanost'!Q14+'Norm. neekonomicka previazanost'!Q14</f>
        <v>2.2932769648190576E-2</v>
      </c>
      <c r="R14" s="243">
        <f>'Norm. ekonomicka prieviazanost'!R14+'Norm. neekonomicka previazanost'!R14</f>
        <v>2.6281705350848977E-2</v>
      </c>
      <c r="S14" s="243">
        <f>'Norm. ekonomicka prieviazanost'!S14+'Norm. neekonomicka previazanost'!S14</f>
        <v>2.0186814791709827E-2</v>
      </c>
      <c r="T14" s="243">
        <f>'Norm. ekonomicka prieviazanost'!T14+'Norm. neekonomicka previazanost'!T14</f>
        <v>4.0027118568980218E-2</v>
      </c>
      <c r="U14" s="243">
        <f>'Norm. ekonomicka prieviazanost'!U14+'Norm. neekonomicka previazanost'!U14</f>
        <v>1.7184392658743004E-2</v>
      </c>
      <c r="V14" s="243">
        <f>'Norm. ekonomicka prieviazanost'!V14+'Norm. neekonomicka previazanost'!V14</f>
        <v>2.4914717128645382E-2</v>
      </c>
      <c r="W14" s="243">
        <f>'Norm. ekonomicka prieviazanost'!W14+'Norm. neekonomicka previazanost'!W14</f>
        <v>3.1814417789496362E-2</v>
      </c>
      <c r="X14" s="243">
        <f>'Norm. ekonomicka prieviazanost'!X14+'Norm. neekonomicka previazanost'!X14</f>
        <v>1.7251039616284193E-2</v>
      </c>
      <c r="Y14" s="243">
        <f>'Norm. ekonomicka prieviazanost'!Y14+'Norm. neekonomicka previazanost'!Y14</f>
        <v>3.2951033083774464E-2</v>
      </c>
      <c r="Z14" s="243">
        <f>'Norm. ekonomicka prieviazanost'!Z14+'Norm. neekonomicka previazanost'!Z14</f>
        <v>1.0836514931708742E-2</v>
      </c>
      <c r="AA14" s="243">
        <f>'Norm. ekonomicka prieviazanost'!AA14+'Norm. neekonomicka previazanost'!AA14</f>
        <v>2.4505302167068616E-2</v>
      </c>
      <c r="AB14" s="243">
        <f>'Norm. ekonomicka prieviazanost'!AB14+'Norm. neekonomicka previazanost'!AB14</f>
        <v>1.2755043027902218E-2</v>
      </c>
      <c r="AC14" s="243">
        <f>'Norm. ekonomicka prieviazanost'!AC14+'Norm. neekonomicka previazanost'!AC14</f>
        <v>2.1580686944148421E-2</v>
      </c>
      <c r="AD14" s="243">
        <f>'Norm. ekonomicka prieviazanost'!AD14+'Norm. neekonomicka previazanost'!AD14</f>
        <v>1.7260830858725106E-2</v>
      </c>
      <c r="AE14" s="243">
        <f>'Norm. ekonomicka prieviazanost'!AE14+'Norm. neekonomicka previazanost'!AE14</f>
        <v>0.10907805416700053</v>
      </c>
      <c r="AF14" s="243">
        <f>'Norm. ekonomicka prieviazanost'!AF14+'Norm. neekonomicka previazanost'!AF14</f>
        <v>3.3142608461566664E-2</v>
      </c>
      <c r="AG14" s="243">
        <f>'Norm. ekonomicka prieviazanost'!AG14+'Norm. neekonomicka previazanost'!AG14</f>
        <v>2.4445129109328868E-2</v>
      </c>
      <c r="AH14" s="243">
        <f>'Norm. ekonomicka prieviazanost'!AH14+'Norm. neekonomicka previazanost'!AH14</f>
        <v>0.11698801267547793</v>
      </c>
      <c r="AI14" s="243">
        <f>'Norm. ekonomicka prieviazanost'!AI14+'Norm. neekonomicka previazanost'!AI14</f>
        <v>3.2670625826599631E-2</v>
      </c>
      <c r="AJ14" s="243">
        <f>'Norm. ekonomicka prieviazanost'!AJ14+'Norm. neekonomicka previazanost'!AJ14</f>
        <v>1.0067574080329078E-2</v>
      </c>
      <c r="AK14" s="243">
        <f>'Norm. ekonomicka prieviazanost'!AK14+'Norm. neekonomicka previazanost'!AK14</f>
        <v>4.1945844232812571E-2</v>
      </c>
      <c r="AL14" s="243">
        <f>'Norm. ekonomicka prieviazanost'!AL14+'Norm. neekonomicka previazanost'!AL14</f>
        <v>5.4843451335038346E-2</v>
      </c>
      <c r="AM14" s="243">
        <f>'Norm. ekonomicka prieviazanost'!AM14+'Norm. neekonomicka previazanost'!AM14</f>
        <v>3.7137484854593748E-2</v>
      </c>
      <c r="AN14" s="243">
        <f>'Norm. ekonomicka prieviazanost'!AN14+'Norm. neekonomicka previazanost'!AN14</f>
        <v>3.4549712343854067E-2</v>
      </c>
      <c r="AO14" s="243">
        <f>'Norm. ekonomicka prieviazanost'!AO14+'Norm. neekonomicka previazanost'!AO14</f>
        <v>2.8794790286650183E-2</v>
      </c>
      <c r="AP14" s="243">
        <f>'Norm. ekonomicka prieviazanost'!AP14+'Norm. neekonomicka previazanost'!AP14</f>
        <v>3.2223386127025765E-2</v>
      </c>
      <c r="AQ14" s="243">
        <f>'Norm. ekonomicka prieviazanost'!AQ14+'Norm. neekonomicka previazanost'!AQ14</f>
        <v>2.8050074647525403E-2</v>
      </c>
      <c r="AR14" s="243">
        <f>'Norm. ekonomicka prieviazanost'!AR14+'Norm. neekonomicka previazanost'!AR14</f>
        <v>6.2854692361952319E-2</v>
      </c>
      <c r="AS14" s="243">
        <f>'Norm. ekonomicka prieviazanost'!AS14+'Norm. neekonomicka previazanost'!AS14</f>
        <v>5.6499220765684172E-2</v>
      </c>
      <c r="AT14" s="243">
        <f>'Norm. ekonomicka prieviazanost'!AT14+'Norm. neekonomicka previazanost'!AT14</f>
        <v>2.08632551220439E-2</v>
      </c>
      <c r="AU14" s="243">
        <f>'Norm. ekonomicka prieviazanost'!AU14+'Norm. neekonomicka previazanost'!AU14</f>
        <v>0.1125136914907405</v>
      </c>
      <c r="AV14" s="243">
        <f>'Norm. ekonomicka prieviazanost'!AV14+'Norm. neekonomicka previazanost'!AV14</f>
        <v>0.12630136348923338</v>
      </c>
      <c r="AW14" s="243">
        <f>'Norm. ekonomicka prieviazanost'!AW14+'Norm. neekonomicka previazanost'!AW14</f>
        <v>3.3691835118156432E-2</v>
      </c>
      <c r="AX14" s="243">
        <f>'Norm. ekonomicka prieviazanost'!AX14+'Norm. neekonomicka previazanost'!AX14</f>
        <v>0.10574331491755355</v>
      </c>
      <c r="AY14" s="243">
        <f>'Norm. ekonomicka prieviazanost'!AY14+'Norm. neekonomicka previazanost'!AY14</f>
        <v>3.4145322084221892E-2</v>
      </c>
      <c r="AZ14" s="243">
        <f>'Norm. ekonomicka prieviazanost'!AZ14+'Norm. neekonomicka previazanost'!AZ14</f>
        <v>2.0264387332380479E-2</v>
      </c>
      <c r="BB14" s="244">
        <f t="shared" si="0"/>
        <v>2</v>
      </c>
    </row>
    <row r="15" spans="1:54" ht="14.25" customHeight="1" x14ac:dyDescent="0.25">
      <c r="A15" s="246" t="s">
        <v>18</v>
      </c>
      <c r="B15" s="243">
        <f>'Norm. ekonomicka prieviazanost'!B15+'Norm. neekonomicka previazanost'!B15</f>
        <v>0.15490297656551086</v>
      </c>
      <c r="C15" s="243">
        <f>'Norm. ekonomicka prieviazanost'!C15+'Norm. neekonomicka previazanost'!C15</f>
        <v>1.5804205063755697E-2</v>
      </c>
      <c r="D15" s="243">
        <f>'Norm. ekonomicka prieviazanost'!D15+'Norm. neekonomicka previazanost'!D15</f>
        <v>1.937382635803564E-2</v>
      </c>
      <c r="E15" s="243">
        <f>'Norm. ekonomicka prieviazanost'!E15+'Norm. neekonomicka previazanost'!E15</f>
        <v>5.8549606399558439E-2</v>
      </c>
      <c r="F15" s="243">
        <f>'Norm. ekonomicka prieviazanost'!F15+'Norm. neekonomicka previazanost'!F15</f>
        <v>1.5926783760460864E-2</v>
      </c>
      <c r="G15" s="243">
        <f>'Norm. ekonomicka prieviazanost'!G15+'Norm. neekonomicka previazanost'!G15</f>
        <v>0.10629727228164382</v>
      </c>
      <c r="H15" s="243">
        <f>'Norm. ekonomicka prieviazanost'!H15+'Norm. neekonomicka previazanost'!H15</f>
        <v>3.8386802172595338E-2</v>
      </c>
      <c r="I15" s="243">
        <f>'Norm. ekonomicka prieviazanost'!I15+'Norm. neekonomicka previazanost'!I15</f>
        <v>1.3573361654622158E-2</v>
      </c>
      <c r="J15" s="243">
        <f>'Norm. ekonomicka prieviazanost'!J15+'Norm. neekonomicka previazanost'!J15</f>
        <v>4.9460885052875082E-2</v>
      </c>
      <c r="K15" s="243">
        <f>'Norm. ekonomicka prieviazanost'!K15+'Norm. neekonomicka previazanost'!K15</f>
        <v>3.5032738562975452E-2</v>
      </c>
      <c r="L15" s="243">
        <f>'Norm. ekonomicka prieviazanost'!L15+'Norm. neekonomicka previazanost'!L15</f>
        <v>2.0829912180609735E-2</v>
      </c>
      <c r="M15" s="243">
        <f>'Norm. ekonomicka prieviazanost'!M15+'Norm. neekonomicka previazanost'!M15</f>
        <v>2.5871573741565526E-2</v>
      </c>
      <c r="N15" s="243">
        <f>'Norm. ekonomicka prieviazanost'!N15+'Norm. neekonomicka previazanost'!N15</f>
        <v>5.6126531799217678E-2</v>
      </c>
      <c r="O15" s="243">
        <f>'Norm. ekonomicka prieviazanost'!O15+'Norm. neekonomicka previazanost'!O15</f>
        <v>0</v>
      </c>
      <c r="P15" s="243">
        <f>'Norm. ekonomicka prieviazanost'!P15+'Norm. neekonomicka previazanost'!P15</f>
        <v>5.8246273448825409E-2</v>
      </c>
      <c r="Q15" s="243">
        <f>'Norm. ekonomicka prieviazanost'!Q15+'Norm. neekonomicka previazanost'!Q15</f>
        <v>3.2437388285178746E-2</v>
      </c>
      <c r="R15" s="243">
        <f>'Norm. ekonomicka prieviazanost'!R15+'Norm. neekonomicka previazanost'!R15</f>
        <v>2.5984063425184993E-2</v>
      </c>
      <c r="S15" s="243">
        <f>'Norm. ekonomicka prieviazanost'!S15+'Norm. neekonomicka previazanost'!S15</f>
        <v>3.9060629788103485E-2</v>
      </c>
      <c r="T15" s="243">
        <f>'Norm. ekonomicka prieviazanost'!T15+'Norm. neekonomicka previazanost'!T15</f>
        <v>3.1117668373722002E-2</v>
      </c>
      <c r="U15" s="243">
        <f>'Norm. ekonomicka prieviazanost'!U15+'Norm. neekonomicka previazanost'!U15</f>
        <v>1.4524447190032649E-2</v>
      </c>
      <c r="V15" s="243">
        <f>'Norm. ekonomicka prieviazanost'!V15+'Norm. neekonomicka previazanost'!V15</f>
        <v>4.0704931697230128E-2</v>
      </c>
      <c r="W15" s="243">
        <f>'Norm. ekonomicka prieviazanost'!W15+'Norm. neekonomicka previazanost'!W15</f>
        <v>1.997407319269327E-2</v>
      </c>
      <c r="X15" s="243">
        <f>'Norm. ekonomicka prieviazanost'!X15+'Norm. neekonomicka previazanost'!X15</f>
        <v>1.8010766876847425E-2</v>
      </c>
      <c r="Y15" s="243">
        <f>'Norm. ekonomicka prieviazanost'!Y15+'Norm. neekonomicka previazanost'!Y15</f>
        <v>1.9590536659671545E-2</v>
      </c>
      <c r="Z15" s="243">
        <f>'Norm. ekonomicka prieviazanost'!Z15+'Norm. neekonomicka previazanost'!Z15</f>
        <v>1.4197040628092789E-2</v>
      </c>
      <c r="AA15" s="243">
        <f>'Norm. ekonomicka prieviazanost'!AA15+'Norm. neekonomicka previazanost'!AA15</f>
        <v>3.9480466198690188E-2</v>
      </c>
      <c r="AB15" s="243">
        <f>'Norm. ekonomicka prieviazanost'!AB15+'Norm. neekonomicka previazanost'!AB15</f>
        <v>1.0568373553937759E-2</v>
      </c>
      <c r="AC15" s="243">
        <f>'Norm. ekonomicka prieviazanost'!AC15+'Norm. neekonomicka previazanost'!AC15</f>
        <v>2.5059589370230066E-2</v>
      </c>
      <c r="AD15" s="243">
        <f>'Norm. ekonomicka prieviazanost'!AD15+'Norm. neekonomicka previazanost'!AD15</f>
        <v>2.1509205133380966E-2</v>
      </c>
      <c r="AE15" s="243">
        <f>'Norm. ekonomicka prieviazanost'!AE15+'Norm. neekonomicka previazanost'!AE15</f>
        <v>3.295907609552292E-2</v>
      </c>
      <c r="AF15" s="243">
        <f>'Norm. ekonomicka prieviazanost'!AF15+'Norm. neekonomicka previazanost'!AF15</f>
        <v>4.1986217410367864E-2</v>
      </c>
      <c r="AG15" s="243">
        <f>'Norm. ekonomicka prieviazanost'!AG15+'Norm. neekonomicka previazanost'!AG15</f>
        <v>1.7915119918391977E-2</v>
      </c>
      <c r="AH15" s="243">
        <f>'Norm. ekonomicka prieviazanost'!AH15+'Norm. neekonomicka previazanost'!AH15</f>
        <v>7.8915788057252634E-2</v>
      </c>
      <c r="AI15" s="243">
        <f>'Norm. ekonomicka prieviazanost'!AI15+'Norm. neekonomicka previazanost'!AI15</f>
        <v>2.5419129244256482E-2</v>
      </c>
      <c r="AJ15" s="243">
        <f>'Norm. ekonomicka prieviazanost'!AJ15+'Norm. neekonomicka previazanost'!AJ15</f>
        <v>1.062590285212996E-2</v>
      </c>
      <c r="AK15" s="243">
        <f>'Norm. ekonomicka prieviazanost'!AK15+'Norm. neekonomicka previazanost'!AK15</f>
        <v>4.5425683501190597E-2</v>
      </c>
      <c r="AL15" s="243">
        <f>'Norm. ekonomicka prieviazanost'!AL15+'Norm. neekonomicka previazanost'!AL15</f>
        <v>2.707259045210219E-2</v>
      </c>
      <c r="AM15" s="243">
        <f>'Norm. ekonomicka prieviazanost'!AM15+'Norm. neekonomicka previazanost'!AM15</f>
        <v>4.2722192882688234E-2</v>
      </c>
      <c r="AN15" s="243">
        <f>'Norm. ekonomicka prieviazanost'!AN15+'Norm. neekonomicka previazanost'!AN15</f>
        <v>5.6935275639204135E-2</v>
      </c>
      <c r="AO15" s="243">
        <f>'Norm. ekonomicka prieviazanost'!AO15+'Norm. neekonomicka previazanost'!AO15</f>
        <v>5.3342787267695611E-2</v>
      </c>
      <c r="AP15" s="243">
        <f>'Norm. ekonomicka prieviazanost'!AP15+'Norm. neekonomicka previazanost'!AP15</f>
        <v>3.5647746172988021E-2</v>
      </c>
      <c r="AQ15" s="243">
        <f>'Norm. ekonomicka prieviazanost'!AQ15+'Norm. neekonomicka previazanost'!AQ15</f>
        <v>3.895368889784747E-2</v>
      </c>
      <c r="AR15" s="243">
        <f>'Norm. ekonomicka prieviazanost'!AR15+'Norm. neekonomicka previazanost'!AR15</f>
        <v>4.8549362870509274E-2</v>
      </c>
      <c r="AS15" s="243">
        <f>'Norm. ekonomicka prieviazanost'!AS15+'Norm. neekonomicka previazanost'!AS15</f>
        <v>4.5958476615602574E-2</v>
      </c>
      <c r="AT15" s="243">
        <f>'Norm. ekonomicka prieviazanost'!AT15+'Norm. neekonomicka previazanost'!AT15</f>
        <v>4.7570696860078171E-2</v>
      </c>
      <c r="AU15" s="243">
        <f>'Norm. ekonomicka prieviazanost'!AU15+'Norm. neekonomicka previazanost'!AU15</f>
        <v>5.1260060256721231E-2</v>
      </c>
      <c r="AV15" s="243">
        <f>'Norm. ekonomicka prieviazanost'!AV15+'Norm. neekonomicka previazanost'!AV15</f>
        <v>3.8343206106391053E-2</v>
      </c>
      <c r="AW15" s="243">
        <f>'Norm. ekonomicka prieviazanost'!AW15+'Norm. neekonomicka previazanost'!AW15</f>
        <v>3.3355195056163536E-2</v>
      </c>
      <c r="AX15" s="243">
        <f>'Norm. ekonomicka prieviazanost'!AX15+'Norm. neekonomicka previazanost'!AX15</f>
        <v>8.4185555252873773E-2</v>
      </c>
      <c r="AY15" s="243">
        <f>'Norm. ekonomicka prieviazanost'!AY15+'Norm. neekonomicka previazanost'!AY15</f>
        <v>8.6849040739880173E-2</v>
      </c>
      <c r="AZ15" s="243">
        <f>'Norm. ekonomicka prieviazanost'!AZ15+'Norm. neekonomicka previazanost'!AZ15</f>
        <v>3.5405278434894404E-2</v>
      </c>
      <c r="BB15" s="244">
        <f t="shared" si="0"/>
        <v>2.0000000000000004</v>
      </c>
    </row>
    <row r="16" spans="1:54" ht="14.25" customHeight="1" x14ac:dyDescent="0.25">
      <c r="A16" s="246" t="s">
        <v>19</v>
      </c>
      <c r="B16" s="243">
        <f>'Norm. ekonomicka prieviazanost'!B16+'Norm. neekonomicka previazanost'!B16</f>
        <v>1.5317639211440215E-2</v>
      </c>
      <c r="C16" s="243">
        <f>'Norm. ekonomicka prieviazanost'!C16+'Norm. neekonomicka previazanost'!C16</f>
        <v>1.3959876404897448E-2</v>
      </c>
      <c r="D16" s="243">
        <f>'Norm. ekonomicka prieviazanost'!D16+'Norm. neekonomicka previazanost'!D16</f>
        <v>2.1534619087611583E-2</v>
      </c>
      <c r="E16" s="243">
        <f>'Norm. ekonomicka prieviazanost'!E16+'Norm. neekonomicka previazanost'!E16</f>
        <v>0.20339153634351398</v>
      </c>
      <c r="F16" s="243">
        <f>'Norm. ekonomicka prieviazanost'!F16+'Norm. neekonomicka previazanost'!F16</f>
        <v>2.5615216239007661E-2</v>
      </c>
      <c r="G16" s="243">
        <f>'Norm. ekonomicka prieviazanost'!G16+'Norm. neekonomicka previazanost'!G16</f>
        <v>2.1991264500994909E-2</v>
      </c>
      <c r="H16" s="243">
        <f>'Norm. ekonomicka prieviazanost'!H16+'Norm. neekonomicka previazanost'!H16</f>
        <v>4.1159238402350709E-2</v>
      </c>
      <c r="I16" s="243">
        <f>'Norm. ekonomicka prieviazanost'!I16+'Norm. neekonomicka previazanost'!I16</f>
        <v>1.4197444628357836E-2</v>
      </c>
      <c r="J16" s="243">
        <f>'Norm. ekonomicka prieviazanost'!J16+'Norm. neekonomicka previazanost'!J16</f>
        <v>5.4176234943652257E-2</v>
      </c>
      <c r="K16" s="243">
        <f>'Norm. ekonomicka prieviazanost'!K16+'Norm. neekonomicka previazanost'!K16</f>
        <v>5.1340004140516052E-2</v>
      </c>
      <c r="L16" s="243">
        <f>'Norm. ekonomicka prieviazanost'!L16+'Norm. neekonomicka previazanost'!L16</f>
        <v>2.1865787532144333E-2</v>
      </c>
      <c r="M16" s="243">
        <f>'Norm. ekonomicka prieviazanost'!M16+'Norm. neekonomicka previazanost'!M16</f>
        <v>3.5957615545587365E-2</v>
      </c>
      <c r="N16" s="243">
        <f>'Norm. ekonomicka prieviazanost'!N16+'Norm. neekonomicka previazanost'!N16</f>
        <v>6.5714276164924673E-2</v>
      </c>
      <c r="O16" s="243">
        <f>'Norm. ekonomicka prieviazanost'!O16+'Norm. neekonomicka previazanost'!O16</f>
        <v>2.4954958412996355E-2</v>
      </c>
      <c r="P16" s="243">
        <f>'Norm. ekonomicka prieviazanost'!P16+'Norm. neekonomicka previazanost'!P16</f>
        <v>0</v>
      </c>
      <c r="Q16" s="243">
        <f>'Norm. ekonomicka prieviazanost'!Q16+'Norm. neekonomicka previazanost'!Q16</f>
        <v>2.340485599711891E-2</v>
      </c>
      <c r="R16" s="243">
        <f>'Norm. ekonomicka prieviazanost'!R16+'Norm. neekonomicka previazanost'!R16</f>
        <v>2.7686665790808446E-2</v>
      </c>
      <c r="S16" s="243">
        <f>'Norm. ekonomicka prieviazanost'!S16+'Norm. neekonomicka previazanost'!S16</f>
        <v>1.7076732668794253E-2</v>
      </c>
      <c r="T16" s="243">
        <f>'Norm. ekonomicka prieviazanost'!T16+'Norm. neekonomicka previazanost'!T16</f>
        <v>5.2202883271114747E-2</v>
      </c>
      <c r="U16" s="243">
        <f>'Norm. ekonomicka prieviazanost'!U16+'Norm. neekonomicka previazanost'!U16</f>
        <v>2.4037958222806105E-2</v>
      </c>
      <c r="V16" s="243">
        <f>'Norm. ekonomicka prieviazanost'!V16+'Norm. neekonomicka previazanost'!V16</f>
        <v>2.2907149725973526E-2</v>
      </c>
      <c r="W16" s="243">
        <f>'Norm. ekonomicka prieviazanost'!W16+'Norm. neekonomicka previazanost'!W16</f>
        <v>2.8530040635493546E-2</v>
      </c>
      <c r="X16" s="243">
        <f>'Norm. ekonomicka prieviazanost'!X16+'Norm. neekonomicka previazanost'!X16</f>
        <v>2.237732619677809E-2</v>
      </c>
      <c r="Y16" s="243">
        <f>'Norm. ekonomicka prieviazanost'!Y16+'Norm. neekonomicka previazanost'!Y16</f>
        <v>2.689885611968975E-2</v>
      </c>
      <c r="Z16" s="243">
        <f>'Norm. ekonomicka prieviazanost'!Z16+'Norm. neekonomicka previazanost'!Z16</f>
        <v>1.7703066218159803E-2</v>
      </c>
      <c r="AA16" s="243">
        <f>'Norm. ekonomicka prieviazanost'!AA16+'Norm. neekonomicka previazanost'!AA16</f>
        <v>2.6823826398203493E-2</v>
      </c>
      <c r="AB16" s="243">
        <f>'Norm. ekonomicka prieviazanost'!AB16+'Norm. neekonomicka previazanost'!AB16</f>
        <v>9.153062703665971E-3</v>
      </c>
      <c r="AC16" s="243">
        <f>'Norm. ekonomicka prieviazanost'!AC16+'Norm. neekonomicka previazanost'!AC16</f>
        <v>2.6125083701924984E-2</v>
      </c>
      <c r="AD16" s="243">
        <f>'Norm. ekonomicka prieviazanost'!AD16+'Norm. neekonomicka previazanost'!AD16</f>
        <v>2.2453419197043668E-2</v>
      </c>
      <c r="AE16" s="243">
        <f>'Norm. ekonomicka prieviazanost'!AE16+'Norm. neekonomicka previazanost'!AE16</f>
        <v>7.3388456655493289E-2</v>
      </c>
      <c r="AF16" s="243">
        <f>'Norm. ekonomicka prieviazanost'!AF16+'Norm. neekonomicka previazanost'!AF16</f>
        <v>3.4403325765579307E-2</v>
      </c>
      <c r="AG16" s="243">
        <f>'Norm. ekonomicka prieviazanost'!AG16+'Norm. neekonomicka previazanost'!AG16</f>
        <v>1.931804899973609E-2</v>
      </c>
      <c r="AH16" s="243">
        <f>'Norm. ekonomicka prieviazanost'!AH16+'Norm. neekonomicka previazanost'!AH16</f>
        <v>0.17224732891574543</v>
      </c>
      <c r="AI16" s="243">
        <f>'Norm. ekonomicka prieviazanost'!AI16+'Norm. neekonomicka previazanost'!AI16</f>
        <v>3.9940859227441172E-2</v>
      </c>
      <c r="AJ16" s="243">
        <f>'Norm. ekonomicka prieviazanost'!AJ16+'Norm. neekonomicka previazanost'!AJ16</f>
        <v>1.3319216891942664E-2</v>
      </c>
      <c r="AK16" s="243">
        <f>'Norm. ekonomicka prieviazanost'!AK16+'Norm. neekonomicka previazanost'!AK16</f>
        <v>5.4720354449761491E-2</v>
      </c>
      <c r="AL16" s="243">
        <f>'Norm. ekonomicka prieviazanost'!AL16+'Norm. neekonomicka previazanost'!AL16</f>
        <v>2.979245831194505E-2</v>
      </c>
      <c r="AM16" s="243">
        <f>'Norm. ekonomicka prieviazanost'!AM16+'Norm. neekonomicka previazanost'!AM16</f>
        <v>4.6984236867619142E-2</v>
      </c>
      <c r="AN16" s="243">
        <f>'Norm. ekonomicka prieviazanost'!AN16+'Norm. neekonomicka previazanost'!AN16</f>
        <v>2.8336150603482893E-2</v>
      </c>
      <c r="AO16" s="243">
        <f>'Norm. ekonomicka prieviazanost'!AO16+'Norm. neekonomicka previazanost'!AO16</f>
        <v>4.3851870069204144E-2</v>
      </c>
      <c r="AP16" s="243">
        <f>'Norm. ekonomicka prieviazanost'!AP16+'Norm. neekonomicka previazanost'!AP16</f>
        <v>2.8281453669163226E-2</v>
      </c>
      <c r="AQ16" s="243">
        <f>'Norm. ekonomicka prieviazanost'!AQ16+'Norm. neekonomicka previazanost'!AQ16</f>
        <v>2.5821952263408617E-2</v>
      </c>
      <c r="AR16" s="243">
        <f>'Norm. ekonomicka prieviazanost'!AR16+'Norm. neekonomicka previazanost'!AR16</f>
        <v>9.2112451615905894E-2</v>
      </c>
      <c r="AS16" s="243">
        <f>'Norm. ekonomicka prieviazanost'!AS16+'Norm. neekonomicka previazanost'!AS16</f>
        <v>6.0485955748209405E-2</v>
      </c>
      <c r="AT16" s="243">
        <f>'Norm. ekonomicka prieviazanost'!AT16+'Norm. neekonomicka previazanost'!AT16</f>
        <v>1.9788491845950808E-2</v>
      </c>
      <c r="AU16" s="243">
        <f>'Norm. ekonomicka prieviazanost'!AU16+'Norm. neekonomicka previazanost'!AU16</f>
        <v>4.5718333050626746E-2</v>
      </c>
      <c r="AV16" s="243">
        <f>'Norm. ekonomicka prieviazanost'!AV16+'Norm. neekonomicka previazanost'!AV16</f>
        <v>5.3257855658531153E-2</v>
      </c>
      <c r="AW16" s="243">
        <f>'Norm. ekonomicka prieviazanost'!AW16+'Norm. neekonomicka previazanost'!AW16</f>
        <v>4.855820337033552E-2</v>
      </c>
      <c r="AX16" s="243">
        <f>'Norm. ekonomicka prieviazanost'!AX16+'Norm. neekonomicka previazanost'!AX16</f>
        <v>5.4316571742999809E-2</v>
      </c>
      <c r="AY16" s="243">
        <f>'Norm. ekonomicka prieviazanost'!AY16+'Norm. neekonomicka previazanost'!AY16</f>
        <v>3.3828752166970941E-2</v>
      </c>
      <c r="AZ16" s="243">
        <f>'Norm. ekonomicka prieviazanost'!AZ16+'Norm. neekonomicka previazanost'!AZ16</f>
        <v>2.2971033704376649E-2</v>
      </c>
      <c r="BB16" s="244">
        <f t="shared" si="0"/>
        <v>2.0000000000000004</v>
      </c>
    </row>
    <row r="17" spans="1:54" ht="14.25" customHeight="1" x14ac:dyDescent="0.25">
      <c r="A17" s="245" t="s">
        <v>20</v>
      </c>
      <c r="B17" s="243">
        <f>'Norm. ekonomicka prieviazanost'!B17+'Norm. neekonomicka previazanost'!B17</f>
        <v>2.716658668121778E-2</v>
      </c>
      <c r="C17" s="243">
        <f>'Norm. ekonomicka prieviazanost'!C17+'Norm. neekonomicka previazanost'!C17</f>
        <v>7.4349799842074234E-3</v>
      </c>
      <c r="D17" s="243">
        <f>'Norm. ekonomicka prieviazanost'!D17+'Norm. neekonomicka previazanost'!D17</f>
        <v>9.4660479490004321E-3</v>
      </c>
      <c r="E17" s="243">
        <f>'Norm. ekonomicka prieviazanost'!E17+'Norm. neekonomicka previazanost'!E17</f>
        <v>4.9144861838027826E-2</v>
      </c>
      <c r="F17" s="243">
        <f>'Norm. ekonomicka prieviazanost'!F17+'Norm. neekonomicka previazanost'!F17</f>
        <v>1.404574781818296E-2</v>
      </c>
      <c r="G17" s="243">
        <f>'Norm. ekonomicka prieviazanost'!G17+'Norm. neekonomicka previazanost'!G17</f>
        <v>4.7957954966373589E-2</v>
      </c>
      <c r="H17" s="243">
        <f>'Norm. ekonomicka prieviazanost'!H17+'Norm. neekonomicka previazanost'!H17</f>
        <v>6.5368121707735344E-2</v>
      </c>
      <c r="I17" s="243">
        <f>'Norm. ekonomicka prieviazanost'!I17+'Norm. neekonomicka previazanost'!I17</f>
        <v>7.1796980887099023E-3</v>
      </c>
      <c r="J17" s="243">
        <f>'Norm. ekonomicka prieviazanost'!J17+'Norm. neekonomicka previazanost'!J17</f>
        <v>4.4207118009029239E-2</v>
      </c>
      <c r="K17" s="243">
        <f>'Norm. ekonomicka prieviazanost'!K17+'Norm. neekonomicka previazanost'!K17</f>
        <v>3.2225002944163542E-2</v>
      </c>
      <c r="L17" s="243">
        <f>'Norm. ekonomicka prieviazanost'!L17+'Norm. neekonomicka previazanost'!L17</f>
        <v>1.6307901577105689E-2</v>
      </c>
      <c r="M17" s="243">
        <f>'Norm. ekonomicka prieviazanost'!M17+'Norm. neekonomicka previazanost'!M17</f>
        <v>2.1116673022972456E-2</v>
      </c>
      <c r="N17" s="243">
        <f>'Norm. ekonomicka prieviazanost'!N17+'Norm. neekonomicka previazanost'!N17</f>
        <v>5.3191163798488983E-2</v>
      </c>
      <c r="O17" s="243">
        <f>'Norm. ekonomicka prieviazanost'!O17+'Norm. neekonomicka previazanost'!O17</f>
        <v>3.1447678390594702E-2</v>
      </c>
      <c r="P17" s="243">
        <f>'Norm. ekonomicka prieviazanost'!P17+'Norm. neekonomicka previazanost'!P17</f>
        <v>5.7846197797944518E-2</v>
      </c>
      <c r="Q17" s="243">
        <f>'Norm. ekonomicka prieviazanost'!Q17+'Norm. neekonomicka previazanost'!Q17</f>
        <v>0</v>
      </c>
      <c r="R17" s="243">
        <f>'Norm. ekonomicka prieviazanost'!R17+'Norm. neekonomicka previazanost'!R17</f>
        <v>2.0565312462416739E-2</v>
      </c>
      <c r="S17" s="243">
        <f>'Norm. ekonomicka prieviazanost'!S17+'Norm. neekonomicka previazanost'!S17</f>
        <v>9.2249976952842282E-3</v>
      </c>
      <c r="T17" s="243">
        <f>'Norm. ekonomicka prieviazanost'!T17+'Norm. neekonomicka previazanost'!T17</f>
        <v>2.1875997042363572E-2</v>
      </c>
      <c r="U17" s="243">
        <f>'Norm. ekonomicka prieviazanost'!U17+'Norm. neekonomicka previazanost'!U17</f>
        <v>1.2691755283208445E-2</v>
      </c>
      <c r="V17" s="243">
        <f>'Norm. ekonomicka prieviazanost'!V17+'Norm. neekonomicka previazanost'!V17</f>
        <v>1.635477165737172E-2</v>
      </c>
      <c r="W17" s="243">
        <f>'Norm. ekonomicka prieviazanost'!W17+'Norm. neekonomicka previazanost'!W17</f>
        <v>1.8251393219252201E-2</v>
      </c>
      <c r="X17" s="243">
        <f>'Norm. ekonomicka prieviazanost'!X17+'Norm. neekonomicka previazanost'!X17</f>
        <v>1.1851396047977261E-2</v>
      </c>
      <c r="Y17" s="243">
        <f>'Norm. ekonomicka prieviazanost'!Y17+'Norm. neekonomicka previazanost'!Y17</f>
        <v>1.4507575107093326E-2</v>
      </c>
      <c r="Z17" s="243">
        <f>'Norm. ekonomicka prieviazanost'!Z17+'Norm. neekonomicka previazanost'!Z17</f>
        <v>1.0323285848821934E-2</v>
      </c>
      <c r="AA17" s="243">
        <f>'Norm. ekonomicka prieviazanost'!AA17+'Norm. neekonomicka previazanost'!AA17</f>
        <v>2.2394317086238732E-2</v>
      </c>
      <c r="AB17" s="243">
        <f>'Norm. ekonomicka prieviazanost'!AB17+'Norm. neekonomicka previazanost'!AB17</f>
        <v>6.0621475722171933E-3</v>
      </c>
      <c r="AC17" s="243">
        <f>'Norm. ekonomicka prieviazanost'!AC17+'Norm. neekonomicka previazanost'!AC17</f>
        <v>2.6455685590056687E-2</v>
      </c>
      <c r="AD17" s="243">
        <f>'Norm. ekonomicka prieviazanost'!AD17+'Norm. neekonomicka previazanost'!AD17</f>
        <v>2.2868219496369416E-2</v>
      </c>
      <c r="AE17" s="243">
        <f>'Norm. ekonomicka prieviazanost'!AE17+'Norm. neekonomicka previazanost'!AE17</f>
        <v>3.0078168034741063E-2</v>
      </c>
      <c r="AF17" s="243">
        <f>'Norm. ekonomicka prieviazanost'!AF17+'Norm. neekonomicka previazanost'!AF17</f>
        <v>0.10040544142403193</v>
      </c>
      <c r="AG17" s="243">
        <f>'Norm. ekonomicka prieviazanost'!AG17+'Norm. neekonomicka previazanost'!AG17</f>
        <v>1.3637623135099433E-2</v>
      </c>
      <c r="AH17" s="243">
        <f>'Norm. ekonomicka prieviazanost'!AH17+'Norm. neekonomicka previazanost'!AH17</f>
        <v>0.10780432407452967</v>
      </c>
      <c r="AI17" s="243">
        <f>'Norm. ekonomicka prieviazanost'!AI17+'Norm. neekonomicka previazanost'!AI17</f>
        <v>2.3848860296428513E-2</v>
      </c>
      <c r="AJ17" s="243">
        <f>'Norm. ekonomicka prieviazanost'!AJ17+'Norm. neekonomicka previazanost'!AJ17</f>
        <v>5.4095288552156043E-3</v>
      </c>
      <c r="AK17" s="243">
        <f>'Norm. ekonomicka prieviazanost'!AK17+'Norm. neekonomicka previazanost'!AK17</f>
        <v>6.6073300096476009E-2</v>
      </c>
      <c r="AL17" s="243">
        <f>'Norm. ekonomicka prieviazanost'!AL17+'Norm. neekonomicka previazanost'!AL17</f>
        <v>2.2068352547696384E-2</v>
      </c>
      <c r="AM17" s="243">
        <f>'Norm. ekonomicka prieviazanost'!AM17+'Norm. neekonomicka previazanost'!AM17</f>
        <v>8.5299142021105057E-2</v>
      </c>
      <c r="AN17" s="243">
        <f>'Norm. ekonomicka prieviazanost'!AN17+'Norm. neekonomicka previazanost'!AN17</f>
        <v>4.0092917925265821E-2</v>
      </c>
      <c r="AO17" s="243">
        <f>'Norm. ekonomicka prieviazanost'!AO17+'Norm. neekonomicka previazanost'!AO17</f>
        <v>3.1454942631531903E-2</v>
      </c>
      <c r="AP17" s="243">
        <f>'Norm. ekonomicka prieviazanost'!AP17+'Norm. neekonomicka previazanost'!AP17</f>
        <v>6.4116037755169455E-2</v>
      </c>
      <c r="AQ17" s="243">
        <f>'Norm. ekonomicka prieviazanost'!AQ17+'Norm. neekonomicka previazanost'!AQ17</f>
        <v>0.22850566315878681</v>
      </c>
      <c r="AR17" s="243">
        <f>'Norm. ekonomicka prieviazanost'!AR17+'Norm. neekonomicka previazanost'!AR17</f>
        <v>3.7290168308896143E-2</v>
      </c>
      <c r="AS17" s="243">
        <f>'Norm. ekonomicka prieviazanost'!AS17+'Norm. neekonomicka previazanost'!AS17</f>
        <v>4.5110507106385825E-2</v>
      </c>
      <c r="AT17" s="243">
        <f>'Norm. ekonomicka prieviazanost'!AT17+'Norm. neekonomicka previazanost'!AT17</f>
        <v>0.11827987652032149</v>
      </c>
      <c r="AU17" s="243">
        <f>'Norm. ekonomicka prieviazanost'!AU17+'Norm. neekonomicka previazanost'!AU17</f>
        <v>3.9855812877202385E-2</v>
      </c>
      <c r="AV17" s="243">
        <f>'Norm. ekonomicka prieviazanost'!AV17+'Norm. neekonomicka previazanost'!AV17</f>
        <v>4.3859049259249022E-2</v>
      </c>
      <c r="AW17" s="243">
        <f>'Norm. ekonomicka prieviazanost'!AW17+'Norm. neekonomicka previazanost'!AW17</f>
        <v>2.9483369907478945E-2</v>
      </c>
      <c r="AX17" s="243">
        <f>'Norm. ekonomicka prieviazanost'!AX17+'Norm. neekonomicka previazanost'!AX17</f>
        <v>0.10235381901832094</v>
      </c>
      <c r="AY17" s="243">
        <f>'Norm. ekonomicka prieviazanost'!AY17+'Norm. neekonomicka previazanost'!AY17</f>
        <v>3.7411140606964939E-2</v>
      </c>
      <c r="AZ17" s="243">
        <f>'Norm. ekonomicka prieviazanost'!AZ17+'Norm. neekonomicka previazanost'!AZ17</f>
        <v>3.0029365756676397E-2</v>
      </c>
      <c r="BB17" s="244">
        <f t="shared" si="0"/>
        <v>1.9999999999999996</v>
      </c>
    </row>
    <row r="18" spans="1:54" ht="14.25" customHeight="1" x14ac:dyDescent="0.25">
      <c r="A18" s="245" t="s">
        <v>21</v>
      </c>
      <c r="B18" s="243">
        <f>'Norm. ekonomicka prieviazanost'!B18+'Norm. neekonomicka previazanost'!B18</f>
        <v>1.8685237893851507E-2</v>
      </c>
      <c r="C18" s="243">
        <f>'Norm. ekonomicka prieviazanost'!C18+'Norm. neekonomicka previazanost'!C18</f>
        <v>2.6118684096387002E-2</v>
      </c>
      <c r="D18" s="243">
        <f>'Norm. ekonomicka prieviazanost'!D18+'Norm. neekonomicka previazanost'!D18</f>
        <v>7.5835359295821789E-2</v>
      </c>
      <c r="E18" s="243">
        <f>'Norm. ekonomicka prieviazanost'!E18+'Norm. neekonomicka previazanost'!E18</f>
        <v>5.4885119859243429E-2</v>
      </c>
      <c r="F18" s="243">
        <f>'Norm. ekonomicka prieviazanost'!F18+'Norm. neekonomicka previazanost'!F18</f>
        <v>3.6424018653927193E-2</v>
      </c>
      <c r="G18" s="243">
        <f>'Norm. ekonomicka prieviazanost'!G18+'Norm. neekonomicka previazanost'!G18</f>
        <v>2.2586038571391964E-2</v>
      </c>
      <c r="H18" s="243">
        <f>'Norm. ekonomicka prieviazanost'!H18+'Norm. neekonomicka previazanost'!H18</f>
        <v>2.7286494803757801E-2</v>
      </c>
      <c r="I18" s="243">
        <f>'Norm. ekonomicka prieviazanost'!I18+'Norm. neekonomicka previazanost'!I18</f>
        <v>2.573154478956027E-2</v>
      </c>
      <c r="J18" s="243">
        <f>'Norm. ekonomicka prieviazanost'!J18+'Norm. neekonomicka previazanost'!J18</f>
        <v>0.13163438670547964</v>
      </c>
      <c r="K18" s="243">
        <f>'Norm. ekonomicka prieviazanost'!K18+'Norm. neekonomicka previazanost'!K18</f>
        <v>2.917080219862362E-2</v>
      </c>
      <c r="L18" s="243">
        <f>'Norm. ekonomicka prieviazanost'!L18+'Norm. neekonomicka previazanost'!L18</f>
        <v>2.0218779264499297E-2</v>
      </c>
      <c r="M18" s="243">
        <f>'Norm. ekonomicka prieviazanost'!M18+'Norm. neekonomicka previazanost'!M18</f>
        <v>2.9997688270424733E-2</v>
      </c>
      <c r="N18" s="243">
        <f>'Norm. ekonomicka prieviazanost'!N18+'Norm. neekonomicka previazanost'!N18</f>
        <v>4.6069113525605811E-2</v>
      </c>
      <c r="O18" s="243">
        <f>'Norm. ekonomicka prieviazanost'!O18+'Norm. neekonomicka previazanost'!O18</f>
        <v>2.3590208451740279E-2</v>
      </c>
      <c r="P18" s="243">
        <f>'Norm. ekonomicka prieviazanost'!P18+'Norm. neekonomicka previazanost'!P18</f>
        <v>4.9652861948960056E-2</v>
      </c>
      <c r="Q18" s="243">
        <f>'Norm. ekonomicka prieviazanost'!Q18+'Norm. neekonomicka previazanost'!Q18</f>
        <v>1.8891676330905913E-2</v>
      </c>
      <c r="R18" s="243">
        <f>'Norm. ekonomicka prieviazanost'!R18+'Norm. neekonomicka previazanost'!R18</f>
        <v>0</v>
      </c>
      <c r="S18" s="243">
        <f>'Norm. ekonomicka prieviazanost'!S18+'Norm. neekonomicka previazanost'!S18</f>
        <v>5.7131538817224062E-2</v>
      </c>
      <c r="T18" s="243">
        <f>'Norm. ekonomicka prieviazanost'!T18+'Norm. neekonomicka previazanost'!T18</f>
        <v>3.9858590008815309E-2</v>
      </c>
      <c r="U18" s="243">
        <f>'Norm. ekonomicka prieviazanost'!U18+'Norm. neekonomicka previazanost'!U18</f>
        <v>1.8993416252469596E-2</v>
      </c>
      <c r="V18" s="243">
        <f>'Norm. ekonomicka prieviazanost'!V18+'Norm. neekonomicka previazanost'!V18</f>
        <v>3.6118888157064807E-2</v>
      </c>
      <c r="W18" s="243">
        <f>'Norm. ekonomicka prieviazanost'!W18+'Norm. neekonomicka previazanost'!W18</f>
        <v>5.2020286903378746E-2</v>
      </c>
      <c r="X18" s="243">
        <f>'Norm. ekonomicka prieviazanost'!X18+'Norm. neekonomicka previazanost'!X18</f>
        <v>6.0598897997174883E-2</v>
      </c>
      <c r="Y18" s="243">
        <f>'Norm. ekonomicka prieviazanost'!Y18+'Norm. neekonomicka previazanost'!Y18</f>
        <v>5.3995195048548106E-2</v>
      </c>
      <c r="Z18" s="243">
        <f>'Norm. ekonomicka prieviazanost'!Z18+'Norm. neekonomicka previazanost'!Z18</f>
        <v>4.8216071502040068E-2</v>
      </c>
      <c r="AA18" s="243">
        <f>'Norm. ekonomicka prieviazanost'!AA18+'Norm. neekonomicka previazanost'!AA18</f>
        <v>5.9848423510846058E-2</v>
      </c>
      <c r="AB18" s="243">
        <f>'Norm. ekonomicka prieviazanost'!AB18+'Norm. neekonomicka previazanost'!AB18</f>
        <v>1.2460126014639987E-2</v>
      </c>
      <c r="AC18" s="243">
        <f>'Norm. ekonomicka prieviazanost'!AC18+'Norm. neekonomicka previazanost'!AC18</f>
        <v>2.1136736490852709E-2</v>
      </c>
      <c r="AD18" s="243">
        <f>'Norm. ekonomicka prieviazanost'!AD18+'Norm. neekonomicka previazanost'!AD18</f>
        <v>2.0080675685314214E-2</v>
      </c>
      <c r="AE18" s="243">
        <f>'Norm. ekonomicka prieviazanost'!AE18+'Norm. neekonomicka previazanost'!AE18</f>
        <v>3.418679811035176E-2</v>
      </c>
      <c r="AF18" s="243">
        <f>'Norm. ekonomicka prieviazanost'!AF18+'Norm. neekonomicka previazanost'!AF18</f>
        <v>2.393552660306859E-2</v>
      </c>
      <c r="AG18" s="243">
        <f>'Norm. ekonomicka prieviazanost'!AG18+'Norm. neekonomicka previazanost'!AG18</f>
        <v>3.7356603561093146E-2</v>
      </c>
      <c r="AH18" s="243">
        <f>'Norm. ekonomicka prieviazanost'!AH18+'Norm. neekonomicka previazanost'!AH18</f>
        <v>6.6797911068874172E-2</v>
      </c>
      <c r="AI18" s="243">
        <f>'Norm. ekonomicka prieviazanost'!AI18+'Norm. neekonomicka previazanost'!AI18</f>
        <v>2.8170418277217557E-2</v>
      </c>
      <c r="AJ18" s="243">
        <f>'Norm. ekonomicka prieviazanost'!AJ18+'Norm. neekonomicka previazanost'!AJ18</f>
        <v>3.7053407102579261E-2</v>
      </c>
      <c r="AK18" s="243">
        <f>'Norm. ekonomicka prieviazanost'!AK18+'Norm. neekonomicka previazanost'!AK18</f>
        <v>3.2666141972544416E-2</v>
      </c>
      <c r="AL18" s="243">
        <f>'Norm. ekonomicka prieviazanost'!AL18+'Norm. neekonomicka previazanost'!AL18</f>
        <v>2.292716176967214E-2</v>
      </c>
      <c r="AM18" s="243">
        <f>'Norm. ekonomicka prieviazanost'!AM18+'Norm. neekonomicka previazanost'!AM18</f>
        <v>3.6205516258101547E-2</v>
      </c>
      <c r="AN18" s="243">
        <f>'Norm. ekonomicka prieviazanost'!AN18+'Norm. neekonomicka previazanost'!AN18</f>
        <v>2.4846944767818215E-2</v>
      </c>
      <c r="AO18" s="243">
        <f>'Norm. ekonomicka prieviazanost'!AO18+'Norm. neekonomicka previazanost'!AO18</f>
        <v>4.6298823764028829E-2</v>
      </c>
      <c r="AP18" s="243">
        <f>'Norm. ekonomicka prieviazanost'!AP18+'Norm. neekonomicka previazanost'!AP18</f>
        <v>2.212328325317333E-2</v>
      </c>
      <c r="AQ18" s="243">
        <f>'Norm. ekonomicka prieviazanost'!AQ18+'Norm. neekonomicka previazanost'!AQ18</f>
        <v>2.1454971214716734E-2</v>
      </c>
      <c r="AR18" s="243">
        <f>'Norm. ekonomicka prieviazanost'!AR18+'Norm. neekonomicka previazanost'!AR18</f>
        <v>7.1076956893323037E-2</v>
      </c>
      <c r="AS18" s="243">
        <f>'Norm. ekonomicka prieviazanost'!AS18+'Norm. neekonomicka previazanost'!AS18</f>
        <v>9.8064760697178205E-2</v>
      </c>
      <c r="AT18" s="243">
        <f>'Norm. ekonomicka prieviazanost'!AT18+'Norm. neekonomicka previazanost'!AT18</f>
        <v>2.0611674240906392E-2</v>
      </c>
      <c r="AU18" s="243">
        <f>'Norm. ekonomicka prieviazanost'!AU18+'Norm. neekonomicka previazanost'!AU18</f>
        <v>3.6918363611071883E-2</v>
      </c>
      <c r="AV18" s="243">
        <f>'Norm. ekonomicka prieviazanost'!AV18+'Norm. neekonomicka previazanost'!AV18</f>
        <v>6.710283115616561E-2</v>
      </c>
      <c r="AW18" s="243">
        <f>'Norm. ekonomicka prieviazanost'!AW18+'Norm. neekonomicka previazanost'!AW18</f>
        <v>3.3205884972337951E-2</v>
      </c>
      <c r="AX18" s="243">
        <f>'Norm. ekonomicka prieviazanost'!AX18+'Norm. neekonomicka previazanost'!AX18</f>
        <v>4.4965421286480338E-2</v>
      </c>
      <c r="AY18" s="243">
        <f>'Norm. ekonomicka prieviazanost'!AY18+'Norm. neekonomicka previazanost'!AY18</f>
        <v>4.3656763172729096E-2</v>
      </c>
      <c r="AZ18" s="243">
        <f>'Norm. ekonomicka prieviazanost'!AZ18+'Norm. neekonomicka previazanost'!AZ18</f>
        <v>3.3136975198018614E-2</v>
      </c>
      <c r="BB18" s="244">
        <f t="shared" si="0"/>
        <v>2</v>
      </c>
    </row>
    <row r="19" spans="1:54" ht="14.25" customHeight="1" x14ac:dyDescent="0.25">
      <c r="A19" s="245" t="s">
        <v>22</v>
      </c>
      <c r="B19" s="243">
        <f>'Norm. ekonomicka prieviazanost'!B19+'Norm. neekonomicka previazanost'!B19</f>
        <v>2.3329403039255438E-2</v>
      </c>
      <c r="C19" s="243">
        <f>'Norm. ekonomicka prieviazanost'!C19+'Norm. neekonomicka previazanost'!C19</f>
        <v>2.6660731933040506E-2</v>
      </c>
      <c r="D19" s="243">
        <f>'Norm. ekonomicka prieviazanost'!D19+'Norm. neekonomicka previazanost'!D19</f>
        <v>2.1690475552898138E-2</v>
      </c>
      <c r="E19" s="243">
        <f>'Norm. ekonomicka prieviazanost'!E19+'Norm. neekonomicka previazanost'!E19</f>
        <v>4.1948791798438689E-2</v>
      </c>
      <c r="F19" s="243">
        <f>'Norm. ekonomicka prieviazanost'!F19+'Norm. neekonomicka previazanost'!F19</f>
        <v>4.966680470277237E-2</v>
      </c>
      <c r="G19" s="243">
        <f>'Norm. ekonomicka prieviazanost'!G19+'Norm. neekonomicka previazanost'!G19</f>
        <v>3.3313852165830118E-2</v>
      </c>
      <c r="H19" s="243">
        <f>'Norm. ekonomicka prieviazanost'!H19+'Norm. neekonomicka previazanost'!H19</f>
        <v>2.8612007646439477E-2</v>
      </c>
      <c r="I19" s="243">
        <f>'Norm. ekonomicka prieviazanost'!I19+'Norm. neekonomicka previazanost'!I19</f>
        <v>1.3361942766523043E-2</v>
      </c>
      <c r="J19" s="243">
        <f>'Norm. ekonomicka prieviazanost'!J19+'Norm. neekonomicka previazanost'!J19</f>
        <v>0.15904444645524665</v>
      </c>
      <c r="K19" s="243">
        <f>'Norm. ekonomicka prieviazanost'!K19+'Norm. neekonomicka previazanost'!K19</f>
        <v>3.0020788078669362E-2</v>
      </c>
      <c r="L19" s="243">
        <f>'Norm. ekonomicka prieviazanost'!L19+'Norm. neekonomicka previazanost'!L19</f>
        <v>2.3754186361300896E-2</v>
      </c>
      <c r="M19" s="243">
        <f>'Norm. ekonomicka prieviazanost'!M19+'Norm. neekonomicka previazanost'!M19</f>
        <v>2.9526655698043414E-2</v>
      </c>
      <c r="N19" s="243">
        <f>'Norm. ekonomicka prieviazanost'!N19+'Norm. neekonomicka previazanost'!N19</f>
        <v>6.643358933643026E-2</v>
      </c>
      <c r="O19" s="243">
        <f>'Norm. ekonomicka prieviazanost'!O19+'Norm. neekonomicka previazanost'!O19</f>
        <v>5.1230103247204908E-2</v>
      </c>
      <c r="P19" s="243">
        <f>'Norm. ekonomicka prieviazanost'!P19+'Norm. neekonomicka previazanost'!P19</f>
        <v>5.1225042259565604E-2</v>
      </c>
      <c r="Q19" s="243">
        <f>'Norm. ekonomicka prieviazanost'!Q19+'Norm. neekonomicka previazanost'!Q19</f>
        <v>2.1765021213248973E-2</v>
      </c>
      <c r="R19" s="243">
        <f>'Norm. ekonomicka prieviazanost'!R19+'Norm. neekonomicka previazanost'!R19</f>
        <v>0.10850749250579116</v>
      </c>
      <c r="S19" s="243">
        <f>'Norm. ekonomicka prieviazanost'!S19+'Norm. neekonomicka previazanost'!S19</f>
        <v>0</v>
      </c>
      <c r="T19" s="243">
        <f>'Norm. ekonomicka prieviazanost'!T19+'Norm. neekonomicka previazanost'!T19</f>
        <v>2.7356676280347578E-2</v>
      </c>
      <c r="U19" s="243">
        <f>'Norm. ekonomicka prieviazanost'!U19+'Norm. neekonomicka previazanost'!U19</f>
        <v>1.7667766726079361E-2</v>
      </c>
      <c r="V19" s="243">
        <f>'Norm. ekonomicka prieviazanost'!V19+'Norm. neekonomicka previazanost'!V19</f>
        <v>3.0820054954552548E-2</v>
      </c>
      <c r="W19" s="243">
        <f>'Norm. ekonomicka prieviazanost'!W19+'Norm. neekonomicka previazanost'!W19</f>
        <v>6.2561524335252236E-2</v>
      </c>
      <c r="X19" s="243">
        <f>'Norm. ekonomicka prieviazanost'!X19+'Norm. neekonomicka previazanost'!X19</f>
        <v>2.2517151198446207E-2</v>
      </c>
      <c r="Y19" s="243">
        <f>'Norm. ekonomicka prieviazanost'!Y19+'Norm. neekonomicka previazanost'!Y19</f>
        <v>2.2228798521453808E-2</v>
      </c>
      <c r="Z19" s="243">
        <f>'Norm. ekonomicka prieviazanost'!Z19+'Norm. neekonomicka previazanost'!Z19</f>
        <v>2.9260201373029624E-2</v>
      </c>
      <c r="AA19" s="243">
        <f>'Norm. ekonomicka prieviazanost'!AA19+'Norm. neekonomicka previazanost'!AA19</f>
        <v>9.4865845607607913E-2</v>
      </c>
      <c r="AB19" s="243">
        <f>'Norm. ekonomicka prieviazanost'!AB19+'Norm. neekonomicka previazanost'!AB19</f>
        <v>1.1837228072085712E-2</v>
      </c>
      <c r="AC19" s="243">
        <f>'Norm. ekonomicka prieviazanost'!AC19+'Norm. neekonomicka previazanost'!AC19</f>
        <v>2.486418670766679E-2</v>
      </c>
      <c r="AD19" s="243">
        <f>'Norm. ekonomicka prieviazanost'!AD19+'Norm. neekonomicka previazanost'!AD19</f>
        <v>2.3417437859238131E-2</v>
      </c>
      <c r="AE19" s="243">
        <f>'Norm. ekonomicka prieviazanost'!AE19+'Norm. neekonomicka previazanost'!AE19</f>
        <v>2.7747455819630146E-2</v>
      </c>
      <c r="AF19" s="243">
        <f>'Norm. ekonomicka prieviazanost'!AF19+'Norm. neekonomicka previazanost'!AF19</f>
        <v>2.8093408506380403E-2</v>
      </c>
      <c r="AG19" s="243">
        <f>'Norm. ekonomicka prieviazanost'!AG19+'Norm. neekonomicka previazanost'!AG19</f>
        <v>1.7936990682564283E-2</v>
      </c>
      <c r="AH19" s="243">
        <f>'Norm. ekonomicka prieviazanost'!AH19+'Norm. neekonomicka previazanost'!AH19</f>
        <v>6.5336948752934915E-2</v>
      </c>
      <c r="AI19" s="243">
        <f>'Norm. ekonomicka prieviazanost'!AI19+'Norm. neekonomicka previazanost'!AI19</f>
        <v>2.2907468845534608E-2</v>
      </c>
      <c r="AJ19" s="243">
        <f>'Norm. ekonomicka prieviazanost'!AJ19+'Norm. neekonomicka previazanost'!AJ19</f>
        <v>1.7623912305399069E-2</v>
      </c>
      <c r="AK19" s="243">
        <f>'Norm. ekonomicka prieviazanost'!AK19+'Norm. neekonomicka previazanost'!AK19</f>
        <v>3.2986261631009421E-2</v>
      </c>
      <c r="AL19" s="243">
        <f>'Norm. ekonomicka prieviazanost'!AL19+'Norm. neekonomicka previazanost'!AL19</f>
        <v>2.3872990102508974E-2</v>
      </c>
      <c r="AM19" s="243">
        <f>'Norm. ekonomicka prieviazanost'!AM19+'Norm. neekonomicka previazanost'!AM19</f>
        <v>3.6998986878843752E-2</v>
      </c>
      <c r="AN19" s="243">
        <f>'Norm. ekonomicka prieviazanost'!AN19+'Norm. neekonomicka previazanost'!AN19</f>
        <v>4.1612473017126256E-2</v>
      </c>
      <c r="AO19" s="243">
        <f>'Norm. ekonomicka prieviazanost'!AO19+'Norm. neekonomicka previazanost'!AO19</f>
        <v>4.9249763076847419E-2</v>
      </c>
      <c r="AP19" s="243">
        <f>'Norm. ekonomicka prieviazanost'!AP19+'Norm. neekonomicka previazanost'!AP19</f>
        <v>2.6742909942452195E-2</v>
      </c>
      <c r="AQ19" s="243">
        <f>'Norm. ekonomicka prieviazanost'!AQ19+'Norm. neekonomicka previazanost'!AQ19</f>
        <v>2.1654259176637363E-2</v>
      </c>
      <c r="AR19" s="243">
        <f>'Norm. ekonomicka prieviazanost'!AR19+'Norm. neekonomicka previazanost'!AR19</f>
        <v>3.1490659214987685E-2</v>
      </c>
      <c r="AS19" s="243">
        <f>'Norm. ekonomicka prieviazanost'!AS19+'Norm. neekonomicka previazanost'!AS19</f>
        <v>2.1879745372838891E-2</v>
      </c>
      <c r="AT19" s="243">
        <f>'Norm. ekonomicka prieviazanost'!AT19+'Norm. neekonomicka previazanost'!AT19</f>
        <v>2.675188579509612E-2</v>
      </c>
      <c r="AU19" s="243">
        <f>'Norm. ekonomicka prieviazanost'!AU19+'Norm. neekonomicka previazanost'!AU19</f>
        <v>5.2164730848843717E-2</v>
      </c>
      <c r="AV19" s="243">
        <f>'Norm. ekonomicka prieviazanost'!AV19+'Norm. neekonomicka previazanost'!AV19</f>
        <v>3.8438856502687108E-2</v>
      </c>
      <c r="AW19" s="243">
        <f>'Norm. ekonomicka prieviazanost'!AW19+'Norm. neekonomicka previazanost'!AW19</f>
        <v>3.7477272083255957E-2</v>
      </c>
      <c r="AX19" s="243">
        <f>'Norm. ekonomicka prieviazanost'!AX19+'Norm. neekonomicka previazanost'!AX19</f>
        <v>7.6092963388865398E-2</v>
      </c>
      <c r="AY19" s="243">
        <f>'Norm. ekonomicka prieviazanost'!AY19+'Norm. neekonomicka previazanost'!AY19</f>
        <v>0.11134964361313926</v>
      </c>
      <c r="AZ19" s="243">
        <f>'Norm. ekonomicka prieviazanost'!AZ19+'Norm. neekonomicka previazanost'!AZ19</f>
        <v>4.4102208045957457E-2</v>
      </c>
      <c r="BB19" s="244">
        <f t="shared" si="0"/>
        <v>2</v>
      </c>
    </row>
    <row r="20" spans="1:54" ht="14.25" customHeight="1" x14ac:dyDescent="0.25">
      <c r="A20" s="246" t="s">
        <v>23</v>
      </c>
      <c r="B20" s="243">
        <f>'Norm. ekonomicka prieviazanost'!B20+'Norm. neekonomicka previazanost'!B20</f>
        <v>1.6399340665180499E-2</v>
      </c>
      <c r="C20" s="243">
        <f>'Norm. ekonomicka prieviazanost'!C20+'Norm. neekonomicka previazanost'!C20</f>
        <v>1.7180143080345656E-2</v>
      </c>
      <c r="D20" s="243">
        <f>'Norm. ekonomicka prieviazanost'!D20+'Norm. neekonomicka previazanost'!D20</f>
        <v>2.8416337136848189E-2</v>
      </c>
      <c r="E20" s="243">
        <f>'Norm. ekonomicka prieviazanost'!E20+'Norm. neekonomicka previazanost'!E20</f>
        <v>6.1690424273473377E-2</v>
      </c>
      <c r="F20" s="243">
        <f>'Norm. ekonomicka prieviazanost'!F20+'Norm. neekonomicka previazanost'!F20</f>
        <v>2.0657807603287451E-2</v>
      </c>
      <c r="G20" s="243">
        <f>'Norm. ekonomicka prieviazanost'!G20+'Norm. neekonomicka previazanost'!G20</f>
        <v>2.0184610600111792E-2</v>
      </c>
      <c r="H20" s="243">
        <f>'Norm. ekonomicka prieviazanost'!H20+'Norm. neekonomicka previazanost'!H20</f>
        <v>3.9454530366139717E-2</v>
      </c>
      <c r="I20" s="243">
        <f>'Norm. ekonomicka prieviazanost'!I20+'Norm. neekonomicka previazanost'!I20</f>
        <v>1.2821508931633974E-2</v>
      </c>
      <c r="J20" s="243">
        <f>'Norm. ekonomicka prieviazanost'!J20+'Norm. neekonomicka previazanost'!J20</f>
        <v>5.6402257683198349E-2</v>
      </c>
      <c r="K20" s="243">
        <f>'Norm. ekonomicka prieviazanost'!K20+'Norm. neekonomicka previazanost'!K20</f>
        <v>4.3136427939875759E-2</v>
      </c>
      <c r="L20" s="243">
        <f>'Norm. ekonomicka prieviazanost'!L20+'Norm. neekonomicka previazanost'!L20</f>
        <v>1.9868692248020473E-2</v>
      </c>
      <c r="M20" s="243">
        <f>'Norm. ekonomicka prieviazanost'!M20+'Norm. neekonomicka previazanost'!M20</f>
        <v>3.2520452704550479E-2</v>
      </c>
      <c r="N20" s="243">
        <f>'Norm. ekonomicka prieviazanost'!N20+'Norm. neekonomicka previazanost'!N20</f>
        <v>7.6029324822287095E-2</v>
      </c>
      <c r="O20" s="243">
        <f>'Norm. ekonomicka prieviazanost'!O20+'Norm. neekonomicka previazanost'!O20</f>
        <v>2.4650460832572704E-2</v>
      </c>
      <c r="P20" s="243">
        <f>'Norm. ekonomicka prieviazanost'!P20+'Norm. neekonomicka previazanost'!P20</f>
        <v>8.502760546824864E-2</v>
      </c>
      <c r="Q20" s="243">
        <f>'Norm. ekonomicka prieviazanost'!Q20+'Norm. neekonomicka previazanost'!Q20</f>
        <v>1.9819098636214571E-2</v>
      </c>
      <c r="R20" s="243">
        <f>'Norm. ekonomicka prieviazanost'!R20+'Norm. neekonomicka previazanost'!R20</f>
        <v>3.3510148496956355E-2</v>
      </c>
      <c r="S20" s="243">
        <f>'Norm. ekonomicka prieviazanost'!S20+'Norm. neekonomicka previazanost'!S20</f>
        <v>1.5705571884230017E-2</v>
      </c>
      <c r="T20" s="243">
        <f>'Norm. ekonomicka prieviazanost'!T20+'Norm. neekonomicka previazanost'!T20</f>
        <v>0</v>
      </c>
      <c r="U20" s="243">
        <f>'Norm. ekonomicka prieviazanost'!U20+'Norm. neekonomicka previazanost'!U20</f>
        <v>2.9036848409702373E-2</v>
      </c>
      <c r="V20" s="243">
        <f>'Norm. ekonomicka prieviazanost'!V20+'Norm. neekonomicka previazanost'!V20</f>
        <v>2.4234708759456269E-2</v>
      </c>
      <c r="W20" s="243">
        <f>'Norm. ekonomicka prieviazanost'!W20+'Norm. neekonomicka previazanost'!W20</f>
        <v>4.2485865668349825E-2</v>
      </c>
      <c r="X20" s="243">
        <f>'Norm. ekonomicka prieviazanost'!X20+'Norm. neekonomicka previazanost'!X20</f>
        <v>2.6065106578785035E-2</v>
      </c>
      <c r="Y20" s="243">
        <f>'Norm. ekonomicka prieviazanost'!Y20+'Norm. neekonomicka previazanost'!Y20</f>
        <v>4.516866839544266E-2</v>
      </c>
      <c r="Z20" s="243">
        <f>'Norm. ekonomicka prieviazanost'!Z20+'Norm. neekonomicka previazanost'!Z20</f>
        <v>2.0778979078850776E-2</v>
      </c>
      <c r="AA20" s="243">
        <f>'Norm. ekonomicka prieviazanost'!AA20+'Norm. neekonomicka previazanost'!AA20</f>
        <v>2.8367206679148292E-2</v>
      </c>
      <c r="AB20" s="243">
        <f>'Norm. ekonomicka prieviazanost'!AB20+'Norm. neekonomicka previazanost'!AB20</f>
        <v>9.6682988544014858E-3</v>
      </c>
      <c r="AC20" s="243">
        <f>'Norm. ekonomicka prieviazanost'!AC20+'Norm. neekonomicka previazanost'!AC20</f>
        <v>2.3060799261401775E-2</v>
      </c>
      <c r="AD20" s="243">
        <f>'Norm. ekonomicka prieviazanost'!AD20+'Norm. neekonomicka previazanost'!AD20</f>
        <v>2.1986838812796332E-2</v>
      </c>
      <c r="AE20" s="243">
        <f>'Norm. ekonomicka prieviazanost'!AE20+'Norm. neekonomicka previazanost'!AE20</f>
        <v>4.2870748220451282E-2</v>
      </c>
      <c r="AF20" s="243">
        <f>'Norm. ekonomicka prieviazanost'!AF20+'Norm. neekonomicka previazanost'!AF20</f>
        <v>2.8073403416591296E-2</v>
      </c>
      <c r="AG20" s="243">
        <f>'Norm. ekonomicka prieviazanost'!AG20+'Norm. neekonomicka previazanost'!AG20</f>
        <v>2.7824081561086185E-2</v>
      </c>
      <c r="AH20" s="243">
        <f>'Norm. ekonomicka prieviazanost'!AH20+'Norm. neekonomicka previazanost'!AH20</f>
        <v>9.6731493079723285E-2</v>
      </c>
      <c r="AI20" s="243">
        <f>'Norm. ekonomicka prieviazanost'!AI20+'Norm. neekonomicka previazanost'!AI20</f>
        <v>4.518088052984702E-2</v>
      </c>
      <c r="AJ20" s="243">
        <f>'Norm. ekonomicka prieviazanost'!AJ20+'Norm. neekonomicka previazanost'!AJ20</f>
        <v>1.6924821612258115E-2</v>
      </c>
      <c r="AK20" s="243">
        <f>'Norm. ekonomicka prieviazanost'!AK20+'Norm. neekonomicka previazanost'!AK20</f>
        <v>4.7336164734225708E-2</v>
      </c>
      <c r="AL20" s="243">
        <f>'Norm. ekonomicka prieviazanost'!AL20+'Norm. neekonomicka previazanost'!AL20</f>
        <v>3.1955239079769257E-2</v>
      </c>
      <c r="AM20" s="243">
        <f>'Norm. ekonomicka prieviazanost'!AM20+'Norm. neekonomicka previazanost'!AM20</f>
        <v>4.0543090257866635E-2</v>
      </c>
      <c r="AN20" s="243">
        <f>'Norm. ekonomicka prieviazanost'!AN20+'Norm. neekonomicka previazanost'!AN20</f>
        <v>2.5020257714389614E-2</v>
      </c>
      <c r="AO20" s="243">
        <f>'Norm. ekonomicka prieviazanost'!AO20+'Norm. neekonomicka previazanost'!AO20</f>
        <v>2.6277326710978856E-2</v>
      </c>
      <c r="AP20" s="243">
        <f>'Norm. ekonomicka prieviazanost'!AP20+'Norm. neekonomicka previazanost'!AP20</f>
        <v>2.5217985016101244E-2</v>
      </c>
      <c r="AQ20" s="243">
        <f>'Norm. ekonomicka prieviazanost'!AQ20+'Norm. neekonomicka previazanost'!AQ20</f>
        <v>2.2122504236888964E-2</v>
      </c>
      <c r="AR20" s="243">
        <f>'Norm. ekonomicka prieviazanost'!AR20+'Norm. neekonomicka previazanost'!AR20</f>
        <v>0.21926529590898858</v>
      </c>
      <c r="AS20" s="243">
        <f>'Norm. ekonomicka prieviazanost'!AS20+'Norm. neekonomicka previazanost'!AS20</f>
        <v>0.12757739934646292</v>
      </c>
      <c r="AT20" s="243">
        <f>'Norm. ekonomicka prieviazanost'!AT20+'Norm. neekonomicka previazanost'!AT20</f>
        <v>1.9909562122960876E-2</v>
      </c>
      <c r="AU20" s="243">
        <f>'Norm. ekonomicka prieviazanost'!AU20+'Norm. neekonomicka previazanost'!AU20</f>
        <v>4.9715503456215226E-2</v>
      </c>
      <c r="AV20" s="243">
        <f>'Norm. ekonomicka prieviazanost'!AV20+'Norm. neekonomicka previazanost'!AV20</f>
        <v>7.0325154800855716E-2</v>
      </c>
      <c r="AW20" s="243">
        <f>'Norm. ekonomicka prieviazanost'!AW20+'Norm. neekonomicka previazanost'!AW20</f>
        <v>4.1891104610680768E-2</v>
      </c>
      <c r="AX20" s="243">
        <f>'Norm. ekonomicka prieviazanost'!AX20+'Norm. neekonomicka previazanost'!AX20</f>
        <v>5.1261584995238599E-2</v>
      </c>
      <c r="AY20" s="243">
        <f>'Norm. ekonomicka prieviazanost'!AY20+'Norm. neekonomicka previazanost'!AY20</f>
        <v>2.9847188643057656E-2</v>
      </c>
      <c r="AZ20" s="243">
        <f>'Norm. ekonomicka prieviazanost'!AZ20+'Norm. neekonomicka previazanost'!AZ20</f>
        <v>1.9801146073852086E-2</v>
      </c>
      <c r="BB20" s="244">
        <f t="shared" si="0"/>
        <v>1.9999999999999991</v>
      </c>
    </row>
    <row r="21" spans="1:54" ht="14.25" customHeight="1" x14ac:dyDescent="0.25">
      <c r="A21" s="246" t="s">
        <v>24</v>
      </c>
      <c r="B21" s="243">
        <f>'Norm. ekonomicka prieviazanost'!B21+'Norm. neekonomicka previazanost'!B21</f>
        <v>1.7454921807626651E-2</v>
      </c>
      <c r="C21" s="243">
        <f>'Norm. ekonomicka prieviazanost'!C21+'Norm. neekonomicka previazanost'!C21</f>
        <v>1.3095443722729532E-2</v>
      </c>
      <c r="D21" s="243">
        <f>'Norm. ekonomicka prieviazanost'!D21+'Norm. neekonomicka previazanost'!D21</f>
        <v>3.5828068777166336E-2</v>
      </c>
      <c r="E21" s="243">
        <f>'Norm. ekonomicka prieviazanost'!E21+'Norm. neekonomicka previazanost'!E21</f>
        <v>5.0393456765331912E-2</v>
      </c>
      <c r="F21" s="243">
        <f>'Norm. ekonomicka prieviazanost'!F21+'Norm. neekonomicka previazanost'!F21</f>
        <v>3.6707773099942088E-2</v>
      </c>
      <c r="G21" s="243">
        <f>'Norm. ekonomicka prieviazanost'!G21+'Norm. neekonomicka previazanost'!G21</f>
        <v>2.1797695642825857E-2</v>
      </c>
      <c r="H21" s="243">
        <f>'Norm. ekonomicka prieviazanost'!H21+'Norm. neekonomicka previazanost'!H21</f>
        <v>3.9643942485995391E-2</v>
      </c>
      <c r="I21" s="243">
        <f>'Norm. ekonomicka prieviazanost'!I21+'Norm. neekonomicka previazanost'!I21</f>
        <v>1.7000619438673814E-2</v>
      </c>
      <c r="J21" s="243">
        <f>'Norm. ekonomicka prieviazanost'!J21+'Norm. neekonomicka previazanost'!J21</f>
        <v>5.1015588194962172E-2</v>
      </c>
      <c r="K21" s="243">
        <f>'Norm. ekonomicka prieviazanost'!K21+'Norm. neekonomicka previazanost'!K21</f>
        <v>9.7524084388307342E-2</v>
      </c>
      <c r="L21" s="243">
        <f>'Norm. ekonomicka prieviazanost'!L21+'Norm. neekonomicka previazanost'!L21</f>
        <v>3.206781218087644E-2</v>
      </c>
      <c r="M21" s="243">
        <f>'Norm. ekonomicka prieviazanost'!M21+'Norm. neekonomicka previazanost'!M21</f>
        <v>4.7462372578597596E-2</v>
      </c>
      <c r="N21" s="243">
        <f>'Norm. ekonomicka prieviazanost'!N21+'Norm. neekonomicka previazanost'!N21</f>
        <v>7.0090162946773463E-2</v>
      </c>
      <c r="O21" s="243">
        <f>'Norm. ekonomicka prieviazanost'!O21+'Norm. neekonomicka previazanost'!O21</f>
        <v>2.1582741267333561E-2</v>
      </c>
      <c r="P21" s="243">
        <f>'Norm. ekonomicka prieviazanost'!P21+'Norm. neekonomicka previazanost'!P21</f>
        <v>9.5079615554723926E-2</v>
      </c>
      <c r="Q21" s="243">
        <f>'Norm. ekonomicka prieviazanost'!Q21+'Norm. neekonomicka previazanost'!Q21</f>
        <v>2.1566914624204445E-2</v>
      </c>
      <c r="R21" s="243">
        <f>'Norm. ekonomicka prieviazanost'!R21+'Norm. neekonomicka previazanost'!R21</f>
        <v>2.2601080785761507E-2</v>
      </c>
      <c r="S21" s="243">
        <f>'Norm. ekonomicka prieviazanost'!S21+'Norm. neekonomicka previazanost'!S21</f>
        <v>1.4863375729452658E-2</v>
      </c>
      <c r="T21" s="243">
        <f>'Norm. ekonomicka prieviazanost'!T21+'Norm. neekonomicka previazanost'!T21</f>
        <v>5.0650378953867203E-2</v>
      </c>
      <c r="U21" s="243">
        <f>'Norm. ekonomicka prieviazanost'!U21+'Norm. neekonomicka previazanost'!U21</f>
        <v>0</v>
      </c>
      <c r="V21" s="243">
        <f>'Norm. ekonomicka prieviazanost'!V21+'Norm. neekonomicka previazanost'!V21</f>
        <v>2.1561186312522195E-2</v>
      </c>
      <c r="W21" s="243">
        <f>'Norm. ekonomicka prieviazanost'!W21+'Norm. neekonomicka previazanost'!W21</f>
        <v>4.0470454737053248E-2</v>
      </c>
      <c r="X21" s="243">
        <f>'Norm. ekonomicka prieviazanost'!X21+'Norm. neekonomicka previazanost'!X21</f>
        <v>2.4791052750780251E-2</v>
      </c>
      <c r="Y21" s="243">
        <f>'Norm. ekonomicka prieviazanost'!Y21+'Norm. neekonomicka previazanost'!Y21</f>
        <v>3.9325239601419225E-2</v>
      </c>
      <c r="Z21" s="243">
        <f>'Norm. ekonomicka prieviazanost'!Z21+'Norm. neekonomicka previazanost'!Z21</f>
        <v>1.5532697883186094E-2</v>
      </c>
      <c r="AA21" s="243">
        <f>'Norm. ekonomicka prieviazanost'!AA21+'Norm. neekonomicka previazanost'!AA21</f>
        <v>2.9264588489909427E-2</v>
      </c>
      <c r="AB21" s="243">
        <f>'Norm. ekonomicka prieviazanost'!AB21+'Norm. neekonomicka previazanost'!AB21</f>
        <v>1.3310473060937703E-2</v>
      </c>
      <c r="AC21" s="243">
        <f>'Norm. ekonomicka prieviazanost'!AC21+'Norm. neekonomicka previazanost'!AC21</f>
        <v>3.3946587874437675E-2</v>
      </c>
      <c r="AD21" s="243">
        <f>'Norm. ekonomicka prieviazanost'!AD21+'Norm. neekonomicka previazanost'!AD21</f>
        <v>3.0873239057526175E-2</v>
      </c>
      <c r="AE21" s="243">
        <f>'Norm. ekonomicka prieviazanost'!AE21+'Norm. neekonomicka previazanost'!AE21</f>
        <v>3.483228932347248E-2</v>
      </c>
      <c r="AF21" s="243">
        <f>'Norm. ekonomicka prieviazanost'!AF21+'Norm. neekonomicka previazanost'!AF21</f>
        <v>3.2297702669259444E-2</v>
      </c>
      <c r="AG21" s="243">
        <f>'Norm. ekonomicka prieviazanost'!AG21+'Norm. neekonomicka previazanost'!AG21</f>
        <v>2.1923938416582685E-2</v>
      </c>
      <c r="AH21" s="243">
        <f>'Norm. ekonomicka prieviazanost'!AH21+'Norm. neekonomicka previazanost'!AH21</f>
        <v>8.5367046662990345E-2</v>
      </c>
      <c r="AI21" s="243">
        <f>'Norm. ekonomicka prieviazanost'!AI21+'Norm. neekonomicka previazanost'!AI21</f>
        <v>0.10459822843876618</v>
      </c>
      <c r="AJ21" s="243">
        <f>'Norm. ekonomicka prieviazanost'!AJ21+'Norm. neekonomicka previazanost'!AJ21</f>
        <v>1.3687832844178138E-2</v>
      </c>
      <c r="AK21" s="243">
        <f>'Norm. ekonomicka prieviazanost'!AK21+'Norm. neekonomicka previazanost'!AK21</f>
        <v>6.3728670827311915E-2</v>
      </c>
      <c r="AL21" s="243">
        <f>'Norm. ekonomicka prieviazanost'!AL21+'Norm. neekonomicka previazanost'!AL21</f>
        <v>3.1417019429787571E-2</v>
      </c>
      <c r="AM21" s="243">
        <f>'Norm. ekonomicka prieviazanost'!AM21+'Norm. neekonomicka previazanost'!AM21</f>
        <v>4.2422154666380822E-2</v>
      </c>
      <c r="AN21" s="243">
        <f>'Norm. ekonomicka prieviazanost'!AN21+'Norm. neekonomicka previazanost'!AN21</f>
        <v>2.5774762849912855E-2</v>
      </c>
      <c r="AO21" s="243">
        <f>'Norm. ekonomicka prieviazanost'!AO21+'Norm. neekonomicka previazanost'!AO21</f>
        <v>3.0564400046461018E-2</v>
      </c>
      <c r="AP21" s="243">
        <f>'Norm. ekonomicka prieviazanost'!AP21+'Norm. neekonomicka previazanost'!AP21</f>
        <v>3.0840531271297857E-2</v>
      </c>
      <c r="AQ21" s="243">
        <f>'Norm. ekonomicka prieviazanost'!AQ21+'Norm. neekonomicka previazanost'!AQ21</f>
        <v>2.330470557758707E-2</v>
      </c>
      <c r="AR21" s="243">
        <f>'Norm. ekonomicka prieviazanost'!AR21+'Norm. neekonomicka previazanost'!AR21</f>
        <v>8.7297418323545511E-2</v>
      </c>
      <c r="AS21" s="243">
        <f>'Norm. ekonomicka prieviazanost'!AS21+'Norm. neekonomicka previazanost'!AS21</f>
        <v>6.3995764776081071E-2</v>
      </c>
      <c r="AT21" s="243">
        <f>'Norm. ekonomicka prieviazanost'!AT21+'Norm. neekonomicka previazanost'!AT21</f>
        <v>2.0529527597357201E-2</v>
      </c>
      <c r="AU21" s="243">
        <f>'Norm. ekonomicka prieviazanost'!AU21+'Norm. neekonomicka previazanost'!AU21</f>
        <v>6.1055501127750419E-2</v>
      </c>
      <c r="AV21" s="243">
        <f>'Norm. ekonomicka prieviazanost'!AV21+'Norm. neekonomicka previazanost'!AV21</f>
        <v>4.1272969360560713E-2</v>
      </c>
      <c r="AW21" s="243">
        <f>'Norm. ekonomicka prieviazanost'!AW21+'Norm. neekonomicka previazanost'!AW21</f>
        <v>6.3908114236903041E-2</v>
      </c>
      <c r="AX21" s="243">
        <f>'Norm. ekonomicka prieviazanost'!AX21+'Norm. neekonomicka previazanost'!AX21</f>
        <v>4.3578578544296254E-2</v>
      </c>
      <c r="AY21" s="243">
        <f>'Norm. ekonomicka prieviazanost'!AY21+'Norm. neekonomicka previazanost'!AY21</f>
        <v>4.2571577566179929E-2</v>
      </c>
      <c r="AZ21" s="243">
        <f>'Norm. ekonomicka prieviazanost'!AZ21+'Norm. neekonomicka previazanost'!AZ21</f>
        <v>2.9529696730414112E-2</v>
      </c>
      <c r="BB21" s="244">
        <f t="shared" si="0"/>
        <v>2</v>
      </c>
    </row>
    <row r="22" spans="1:54" ht="14.25" customHeight="1" x14ac:dyDescent="0.25">
      <c r="A22" s="246" t="s">
        <v>25</v>
      </c>
      <c r="B22" s="243">
        <f>'Norm. ekonomicka prieviazanost'!B22+'Norm. neekonomicka previazanost'!B22</f>
        <v>2.9874466775203154E-2</v>
      </c>
      <c r="C22" s="243">
        <f>'Norm. ekonomicka prieviazanost'!C22+'Norm. neekonomicka previazanost'!C22</f>
        <v>2.0973167720583441E-2</v>
      </c>
      <c r="D22" s="243">
        <f>'Norm. ekonomicka prieviazanost'!D22+'Norm. neekonomicka previazanost'!D22</f>
        <v>2.7267562222124363E-2</v>
      </c>
      <c r="E22" s="243">
        <f>'Norm. ekonomicka prieviazanost'!E22+'Norm. neekonomicka previazanost'!E22</f>
        <v>6.9044354920665296E-2</v>
      </c>
      <c r="F22" s="243">
        <f>'Norm. ekonomicka prieviazanost'!F22+'Norm. neekonomicka previazanost'!F22</f>
        <v>3.1256135063186072E-2</v>
      </c>
      <c r="G22" s="243">
        <f>'Norm. ekonomicka prieviazanost'!G22+'Norm. neekonomicka previazanost'!G22</f>
        <v>3.7300992106977245E-2</v>
      </c>
      <c r="H22" s="243">
        <f>'Norm. ekonomicka prieviazanost'!H22+'Norm. neekonomicka previazanost'!H22</f>
        <v>3.9790763957540679E-2</v>
      </c>
      <c r="I22" s="243">
        <f>'Norm. ekonomicka prieviazanost'!I22+'Norm. neekonomicka previazanost'!I22</f>
        <v>1.903571221581115E-2</v>
      </c>
      <c r="J22" s="243">
        <f>'Norm. ekonomicka prieviazanost'!J22+'Norm. neekonomicka previazanost'!J22</f>
        <v>7.1868219194845984E-2</v>
      </c>
      <c r="K22" s="243">
        <f>'Norm. ekonomicka prieviazanost'!K22+'Norm. neekonomicka previazanost'!K22</f>
        <v>2.9656226714156037E-2</v>
      </c>
      <c r="L22" s="243">
        <f>'Norm. ekonomicka prieviazanost'!L22+'Norm. neekonomicka previazanost'!L22</f>
        <v>2.4193115494818413E-2</v>
      </c>
      <c r="M22" s="243">
        <f>'Norm. ekonomicka prieviazanost'!M22+'Norm. neekonomicka previazanost'!M22</f>
        <v>3.0500634229655745E-2</v>
      </c>
      <c r="N22" s="243">
        <f>'Norm. ekonomicka prieviazanost'!N22+'Norm. neekonomicka previazanost'!N22</f>
        <v>6.1831389940185305E-2</v>
      </c>
      <c r="O22" s="243">
        <f>'Norm. ekonomicka prieviazanost'!O22+'Norm. neekonomicka previazanost'!O22</f>
        <v>4.8277739173056125E-2</v>
      </c>
      <c r="P22" s="243">
        <f>'Norm. ekonomicka prieviazanost'!P22+'Norm. neekonomicka previazanost'!P22</f>
        <v>5.8285768036450497E-2</v>
      </c>
      <c r="Q22" s="243">
        <f>'Norm. ekonomicka prieviazanost'!Q22+'Norm. neekonomicka previazanost'!Q22</f>
        <v>2.647665822545214E-2</v>
      </c>
      <c r="R22" s="243">
        <f>'Norm. ekonomicka prieviazanost'!R22+'Norm. neekonomicka previazanost'!R22</f>
        <v>5.1616499285215542E-2</v>
      </c>
      <c r="S22" s="243">
        <f>'Norm. ekonomicka prieviazanost'!S22+'Norm. neekonomicka previazanost'!S22</f>
        <v>2.7744385006640664E-2</v>
      </c>
      <c r="T22" s="243">
        <f>'Norm. ekonomicka prieviazanost'!T22+'Norm. neekonomicka previazanost'!T22</f>
        <v>3.5219013806270377E-2</v>
      </c>
      <c r="U22" s="243">
        <f>'Norm. ekonomicka prieviazanost'!U22+'Norm. neekonomicka previazanost'!U22</f>
        <v>1.8897229426255598E-2</v>
      </c>
      <c r="V22" s="243">
        <f>'Norm. ekonomicka prieviazanost'!V22+'Norm. neekonomicka previazanost'!V22</f>
        <v>0</v>
      </c>
      <c r="W22" s="243">
        <f>'Norm. ekonomicka prieviazanost'!W22+'Norm. neekonomicka previazanost'!W22</f>
        <v>4.3761140779905422E-2</v>
      </c>
      <c r="X22" s="243">
        <f>'Norm. ekonomicka prieviazanost'!X22+'Norm. neekonomicka previazanost'!X22</f>
        <v>3.5141403695742722E-2</v>
      </c>
      <c r="Y22" s="243">
        <f>'Norm. ekonomicka prieviazanost'!Y22+'Norm. neekonomicka previazanost'!Y22</f>
        <v>3.0348690724495406E-2</v>
      </c>
      <c r="Z22" s="243">
        <f>'Norm. ekonomicka prieviazanost'!Z22+'Norm. neekonomicka previazanost'!Z22</f>
        <v>2.5485233077011664E-2</v>
      </c>
      <c r="AA22" s="243">
        <f>'Norm. ekonomicka prieviazanost'!AA22+'Norm. neekonomicka previazanost'!AA22</f>
        <v>4.0473704133030183E-2</v>
      </c>
      <c r="AB22" s="243">
        <f>'Norm. ekonomicka prieviazanost'!AB22+'Norm. neekonomicka previazanost'!AB22</f>
        <v>1.3151575621863275E-2</v>
      </c>
      <c r="AC22" s="243">
        <f>'Norm. ekonomicka prieviazanost'!AC22+'Norm. neekonomicka previazanost'!AC22</f>
        <v>2.7508816586053302E-2</v>
      </c>
      <c r="AD22" s="243">
        <f>'Norm. ekonomicka prieviazanost'!AD22+'Norm. neekonomicka previazanost'!AD22</f>
        <v>2.6402540629034677E-2</v>
      </c>
      <c r="AE22" s="243">
        <f>'Norm. ekonomicka prieviazanost'!AE22+'Norm. neekonomicka previazanost'!AE22</f>
        <v>3.8096851822897779E-2</v>
      </c>
      <c r="AF22" s="243">
        <f>'Norm. ekonomicka prieviazanost'!AF22+'Norm. neekonomicka previazanost'!AF22</f>
        <v>3.7063517878187485E-2</v>
      </c>
      <c r="AG22" s="243">
        <f>'Norm. ekonomicka prieviazanost'!AG22+'Norm. neekonomicka previazanost'!AG22</f>
        <v>2.6729367877812923E-2</v>
      </c>
      <c r="AH22" s="243">
        <f>'Norm. ekonomicka prieviazanost'!AH22+'Norm. neekonomicka previazanost'!AH22</f>
        <v>6.6454515121849411E-2</v>
      </c>
      <c r="AI22" s="243">
        <f>'Norm. ekonomicka prieviazanost'!AI22+'Norm. neekonomicka previazanost'!AI22</f>
        <v>2.9081605125328251E-2</v>
      </c>
      <c r="AJ22" s="243">
        <f>'Norm. ekonomicka prieviazanost'!AJ22+'Norm. neekonomicka previazanost'!AJ22</f>
        <v>1.5591902664362826E-2</v>
      </c>
      <c r="AK22" s="243">
        <f>'Norm. ekonomicka prieviazanost'!AK22+'Norm. neekonomicka previazanost'!AK22</f>
        <v>3.8983180725770367E-2</v>
      </c>
      <c r="AL22" s="243">
        <f>'Norm. ekonomicka prieviazanost'!AL22+'Norm. neekonomicka previazanost'!AL22</f>
        <v>2.8960826968677911E-2</v>
      </c>
      <c r="AM22" s="243">
        <f>'Norm. ekonomicka prieviazanost'!AM22+'Norm. neekonomicka previazanost'!AM22</f>
        <v>3.8339418496139102E-2</v>
      </c>
      <c r="AN22" s="243">
        <f>'Norm. ekonomicka prieviazanost'!AN22+'Norm. neekonomicka previazanost'!AN22</f>
        <v>3.9240460389554269E-2</v>
      </c>
      <c r="AO22" s="243">
        <f>'Norm. ekonomicka prieviazanost'!AO22+'Norm. neekonomicka previazanost'!AO22</f>
        <v>4.4032817940918303E-2</v>
      </c>
      <c r="AP22" s="243">
        <f>'Norm. ekonomicka prieviazanost'!AP22+'Norm. neekonomicka previazanost'!AP22</f>
        <v>3.5165896848556942E-2</v>
      </c>
      <c r="AQ22" s="243">
        <f>'Norm. ekonomicka prieviazanost'!AQ22+'Norm. neekonomicka previazanost'!AQ22</f>
        <v>3.9142186707973675E-2</v>
      </c>
      <c r="AR22" s="243">
        <f>'Norm. ekonomicka prieviazanost'!AR22+'Norm. neekonomicka previazanost'!AR22</f>
        <v>5.9424320663977598E-2</v>
      </c>
      <c r="AS22" s="243">
        <f>'Norm. ekonomicka prieviazanost'!AS22+'Norm. neekonomicka previazanost'!AS22</f>
        <v>0.10381977261688971</v>
      </c>
      <c r="AT22" s="243">
        <f>'Norm. ekonomicka prieviazanost'!AT22+'Norm. neekonomicka previazanost'!AT22</f>
        <v>3.0974162124448756E-2</v>
      </c>
      <c r="AU22" s="243">
        <f>'Norm. ekonomicka prieviazanost'!AU22+'Norm. neekonomicka previazanost'!AU22</f>
        <v>4.7708644348424062E-2</v>
      </c>
      <c r="AV22" s="243">
        <f>'Norm. ekonomicka prieviazanost'!AV22+'Norm. neekonomicka previazanost'!AV22</f>
        <v>6.4720506421587887E-2</v>
      </c>
      <c r="AW22" s="243">
        <f>'Norm. ekonomicka prieviazanost'!AW22+'Norm. neekonomicka previazanost'!AW22</f>
        <v>3.7745796875685529E-2</v>
      </c>
      <c r="AX22" s="243">
        <f>'Norm. ekonomicka prieviazanost'!AX22+'Norm. neekonomicka previazanost'!AX22</f>
        <v>5.8603274587897949E-2</v>
      </c>
      <c r="AY22" s="243">
        <f>'Norm. ekonomicka prieviazanost'!AY22+'Norm. neekonomicka previazanost'!AY22</f>
        <v>7.7298891942094161E-2</v>
      </c>
      <c r="AZ22" s="243">
        <f>'Norm. ekonomicka prieviazanost'!AZ22+'Norm. neekonomicka previazanost'!AZ22</f>
        <v>4.1438943088735136E-2</v>
      </c>
      <c r="BB22" s="244">
        <f t="shared" si="0"/>
        <v>2</v>
      </c>
    </row>
    <row r="23" spans="1:54" ht="14.25" customHeight="1" x14ac:dyDescent="0.25">
      <c r="A23" s="246" t="s">
        <v>26</v>
      </c>
      <c r="B23" s="243">
        <f>'Norm. ekonomicka prieviazanost'!B23+'Norm. neekonomicka previazanost'!B23</f>
        <v>1.924454258877523E-2</v>
      </c>
      <c r="C23" s="243">
        <f>'Norm. ekonomicka prieviazanost'!C23+'Norm. neekonomicka previazanost'!C23</f>
        <v>2.2224126122414489E-2</v>
      </c>
      <c r="D23" s="243">
        <f>'Norm. ekonomicka prieviazanost'!D23+'Norm. neekonomicka previazanost'!D23</f>
        <v>7.1549788981426027E-2</v>
      </c>
      <c r="E23" s="243">
        <f>'Norm. ekonomicka prieviazanost'!E23+'Norm. neekonomicka previazanost'!E23</f>
        <v>3.4682085792153414E-2</v>
      </c>
      <c r="F23" s="243">
        <f>'Norm. ekonomicka prieviazanost'!F23+'Norm. neekonomicka previazanost'!F23</f>
        <v>3.4620970842069804E-2</v>
      </c>
      <c r="G23" s="243">
        <f>'Norm. ekonomicka prieviazanost'!G23+'Norm. neekonomicka previazanost'!G23</f>
        <v>2.1944525809499793E-2</v>
      </c>
      <c r="H23" s="243">
        <f>'Norm. ekonomicka prieviazanost'!H23+'Norm. neekonomicka previazanost'!H23</f>
        <v>3.1959623604868502E-2</v>
      </c>
      <c r="I23" s="243">
        <f>'Norm. ekonomicka prieviazanost'!I23+'Norm. neekonomicka previazanost'!I23</f>
        <v>3.3872647533044899E-2</v>
      </c>
      <c r="J23" s="243">
        <f>'Norm. ekonomicka prieviazanost'!J23+'Norm. neekonomicka previazanost'!J23</f>
        <v>0.15260211493774287</v>
      </c>
      <c r="K23" s="243">
        <f>'Norm. ekonomicka prieviazanost'!K23+'Norm. neekonomicka previazanost'!K23</f>
        <v>2.9303156441098648E-2</v>
      </c>
      <c r="L23" s="243">
        <f>'Norm. ekonomicka prieviazanost'!L23+'Norm. neekonomicka previazanost'!L23</f>
        <v>2.4025111467310623E-2</v>
      </c>
      <c r="M23" s="243">
        <f>'Norm. ekonomicka prieviazanost'!M23+'Norm. neekonomicka previazanost'!M23</f>
        <v>3.0945820999465072E-2</v>
      </c>
      <c r="N23" s="243">
        <f>'Norm. ekonomicka prieviazanost'!N23+'Norm. neekonomicka previazanost'!N23</f>
        <v>4.917040158626336E-2</v>
      </c>
      <c r="O23" s="243">
        <f>'Norm. ekonomicka prieviazanost'!O23+'Norm. neekonomicka previazanost'!O23</f>
        <v>2.2033561445543373E-2</v>
      </c>
      <c r="P23" s="243">
        <f>'Norm. ekonomicka prieviazanost'!P23+'Norm. neekonomicka previazanost'!P23</f>
        <v>4.3342136842963341E-2</v>
      </c>
      <c r="Q23" s="243">
        <f>'Norm. ekonomicka prieviazanost'!Q23+'Norm. neekonomicka previazanost'!Q23</f>
        <v>2.022702886197441E-2</v>
      </c>
      <c r="R23" s="243">
        <f>'Norm. ekonomicka prieviazanost'!R23+'Norm. neekonomicka previazanost'!R23</f>
        <v>4.967672480798515E-2</v>
      </c>
      <c r="S23" s="243">
        <f>'Norm. ekonomicka prieviazanost'!S23+'Norm. neekonomicka previazanost'!S23</f>
        <v>3.4485963295189166E-2</v>
      </c>
      <c r="T23" s="243">
        <f>'Norm. ekonomicka prieviazanost'!T23+'Norm. neekonomicka previazanost'!T23</f>
        <v>3.5766630177329728E-2</v>
      </c>
      <c r="U23" s="243">
        <f>'Norm. ekonomicka prieviazanost'!U23+'Norm. neekonomicka previazanost'!U23</f>
        <v>2.2918185866576513E-2</v>
      </c>
      <c r="V23" s="243">
        <f>'Norm. ekonomicka prieviazanost'!V23+'Norm. neekonomicka previazanost'!V23</f>
        <v>3.0425309941584881E-2</v>
      </c>
      <c r="W23" s="243">
        <f>'Norm. ekonomicka prieviazanost'!W23+'Norm. neekonomicka previazanost'!W23</f>
        <v>0</v>
      </c>
      <c r="X23" s="243">
        <f>'Norm. ekonomicka prieviazanost'!X23+'Norm. neekonomicka previazanost'!X23</f>
        <v>3.3964899096470706E-2</v>
      </c>
      <c r="Y23" s="243">
        <f>'Norm. ekonomicka prieviazanost'!Y23+'Norm. neekonomicka previazanost'!Y23</f>
        <v>5.2108544794812368E-2</v>
      </c>
      <c r="Z23" s="243">
        <f>'Norm. ekonomicka prieviazanost'!Z23+'Norm. neekonomicka previazanost'!Z23</f>
        <v>2.3267738413634543E-2</v>
      </c>
      <c r="AA23" s="243">
        <f>'Norm. ekonomicka prieviazanost'!AA23+'Norm. neekonomicka previazanost'!AA23</f>
        <v>0.14920426964772232</v>
      </c>
      <c r="AB23" s="243">
        <f>'Norm. ekonomicka prieviazanost'!AB23+'Norm. neekonomicka previazanost'!AB23</f>
        <v>1.7270427843631305E-2</v>
      </c>
      <c r="AC23" s="243">
        <f>'Norm. ekonomicka prieviazanost'!AC23+'Norm. neekonomicka previazanost'!AC23</f>
        <v>2.4704467355526148E-2</v>
      </c>
      <c r="AD23" s="243">
        <f>'Norm. ekonomicka prieviazanost'!AD23+'Norm. neekonomicka previazanost'!AD23</f>
        <v>2.2016025304391052E-2</v>
      </c>
      <c r="AE23" s="243">
        <f>'Norm. ekonomicka prieviazanost'!AE23+'Norm. neekonomicka previazanost'!AE23</f>
        <v>2.4007956022000239E-2</v>
      </c>
      <c r="AF23" s="243">
        <f>'Norm. ekonomicka prieviazanost'!AF23+'Norm. neekonomicka previazanost'!AF23</f>
        <v>2.96394336462973E-2</v>
      </c>
      <c r="AG23" s="243">
        <f>'Norm. ekonomicka prieviazanost'!AG23+'Norm. neekonomicka previazanost'!AG23</f>
        <v>4.8756316977441455E-2</v>
      </c>
      <c r="AH23" s="243">
        <f>'Norm. ekonomicka prieviazanost'!AH23+'Norm. neekonomicka previazanost'!AH23</f>
        <v>6.678935657208368E-2</v>
      </c>
      <c r="AI23" s="243">
        <f>'Norm. ekonomicka prieviazanost'!AI23+'Norm. neekonomicka previazanost'!AI23</f>
        <v>3.2356429333240871E-2</v>
      </c>
      <c r="AJ23" s="243">
        <f>'Norm. ekonomicka prieviazanost'!AJ23+'Norm. neekonomicka previazanost'!AJ23</f>
        <v>3.4196941178991372E-2</v>
      </c>
      <c r="AK23" s="243">
        <f>'Norm. ekonomicka prieviazanost'!AK23+'Norm. neekonomicka previazanost'!AK23</f>
        <v>3.3906951611976752E-2</v>
      </c>
      <c r="AL23" s="243">
        <f>'Norm. ekonomicka prieviazanost'!AL23+'Norm. neekonomicka previazanost'!AL23</f>
        <v>2.2843944577845422E-2</v>
      </c>
      <c r="AM23" s="243">
        <f>'Norm. ekonomicka prieviazanost'!AM23+'Norm. neekonomicka previazanost'!AM23</f>
        <v>3.2223558029566349E-2</v>
      </c>
      <c r="AN23" s="243">
        <f>'Norm. ekonomicka prieviazanost'!AN23+'Norm. neekonomicka previazanost'!AN23</f>
        <v>2.5661780594432082E-2</v>
      </c>
      <c r="AO23" s="243">
        <f>'Norm. ekonomicka prieviazanost'!AO23+'Norm. neekonomicka previazanost'!AO23</f>
        <v>5.9847399529167247E-2</v>
      </c>
      <c r="AP23" s="243">
        <f>'Norm. ekonomicka prieviazanost'!AP23+'Norm. neekonomicka previazanost'!AP23</f>
        <v>2.4917638188459396E-2</v>
      </c>
      <c r="AQ23" s="243">
        <f>'Norm. ekonomicka prieviazanost'!AQ23+'Norm. neekonomicka previazanost'!AQ23</f>
        <v>2.2058271180135744E-2</v>
      </c>
      <c r="AR23" s="243">
        <f>'Norm. ekonomicka prieviazanost'!AR23+'Norm. neekonomicka previazanost'!AR23</f>
        <v>5.1067738282605815E-2</v>
      </c>
      <c r="AS23" s="243">
        <f>'Norm. ekonomicka prieviazanost'!AS23+'Norm. neekonomicka previazanost'!AS23</f>
        <v>0.11524414590559606</v>
      </c>
      <c r="AT23" s="243">
        <f>'Norm. ekonomicka prieviazanost'!AT23+'Norm. neekonomicka previazanost'!AT23</f>
        <v>2.1684248225260092E-2</v>
      </c>
      <c r="AU23" s="243">
        <f>'Norm. ekonomicka prieviazanost'!AU23+'Norm. neekonomicka previazanost'!AU23</f>
        <v>3.6324003808265726E-2</v>
      </c>
      <c r="AV23" s="243">
        <f>'Norm. ekonomicka prieviazanost'!AV23+'Norm. neekonomicka previazanost'!AV23</f>
        <v>4.3679737211649722E-2</v>
      </c>
      <c r="AW23" s="243">
        <f>'Norm. ekonomicka prieviazanost'!AW23+'Norm. neekonomicka previazanost'!AW23</f>
        <v>3.3215999759237835E-2</v>
      </c>
      <c r="AX23" s="243">
        <f>'Norm. ekonomicka prieviazanost'!AX23+'Norm. neekonomicka previazanost'!AX23</f>
        <v>4.3355355229879648E-2</v>
      </c>
      <c r="AY23" s="243">
        <f>'Norm. ekonomicka prieviazanost'!AY23+'Norm. neekonomicka previazanost'!AY23</f>
        <v>3.4399665711796493E-2</v>
      </c>
      <c r="AZ23" s="243">
        <f>'Norm. ekonomicka prieviazanost'!AZ23+'Norm. neekonomicka previazanost'!AZ23</f>
        <v>2.6266298022603312E-2</v>
      </c>
      <c r="BB23" s="244">
        <f t="shared" si="0"/>
        <v>2.0000000000000004</v>
      </c>
    </row>
    <row r="24" spans="1:54" ht="14.25" customHeight="1" x14ac:dyDescent="0.25">
      <c r="A24" s="245" t="s">
        <v>27</v>
      </c>
      <c r="B24" s="243">
        <f>'Norm. ekonomicka prieviazanost'!B24+'Norm. neekonomicka previazanost'!B24</f>
        <v>1.7907175379777828E-2</v>
      </c>
      <c r="C24" s="243">
        <f>'Norm. ekonomicka prieviazanost'!C24+'Norm. neekonomicka previazanost'!C24</f>
        <v>3.1889323586559909E-2</v>
      </c>
      <c r="D24" s="243">
        <f>'Norm. ekonomicka prieviazanost'!D24+'Norm. neekonomicka previazanost'!D24</f>
        <v>5.3639105678784507E-2</v>
      </c>
      <c r="E24" s="243">
        <f>'Norm. ekonomicka prieviazanost'!E24+'Norm. neekonomicka previazanost'!E24</f>
        <v>5.0921574962744555E-2</v>
      </c>
      <c r="F24" s="243">
        <f>'Norm. ekonomicka prieviazanost'!F24+'Norm. neekonomicka previazanost'!F24</f>
        <v>4.0901324512358853E-2</v>
      </c>
      <c r="G24" s="243">
        <f>'Norm. ekonomicka prieviazanost'!G24+'Norm. neekonomicka previazanost'!G24</f>
        <v>2.9270844913529943E-2</v>
      </c>
      <c r="H24" s="243">
        <f>'Norm. ekonomicka prieviazanost'!H24+'Norm. neekonomicka previazanost'!H24</f>
        <v>3.1782613744800237E-2</v>
      </c>
      <c r="I24" s="243">
        <f>'Norm. ekonomicka prieviazanost'!I24+'Norm. neekonomicka previazanost'!I24</f>
        <v>2.4201664464088852E-2</v>
      </c>
      <c r="J24" s="243">
        <f>'Norm. ekonomicka prieviazanost'!J24+'Norm. neekonomicka previazanost'!J24</f>
        <v>0.10945415338913794</v>
      </c>
      <c r="K24" s="243">
        <f>'Norm. ekonomicka prieviazanost'!K24+'Norm. neekonomicka previazanost'!K24</f>
        <v>3.0432217248509481E-2</v>
      </c>
      <c r="L24" s="243">
        <f>'Norm. ekonomicka prieviazanost'!L24+'Norm. neekonomicka previazanost'!L24</f>
        <v>1.9434894740793632E-2</v>
      </c>
      <c r="M24" s="243">
        <f>'Norm. ekonomicka prieviazanost'!M24+'Norm. neekonomicka previazanost'!M24</f>
        <v>3.0800517057486057E-2</v>
      </c>
      <c r="N24" s="243">
        <f>'Norm. ekonomicka prieviazanost'!N24+'Norm. neekonomicka previazanost'!N24</f>
        <v>4.8032602475991254E-2</v>
      </c>
      <c r="O24" s="243">
        <f>'Norm. ekonomicka prieviazanost'!O24+'Norm. neekonomicka previazanost'!O24</f>
        <v>2.4582885253807835E-2</v>
      </c>
      <c r="P24" s="243">
        <f>'Norm. ekonomicka prieviazanost'!P24+'Norm. neekonomicka previazanost'!P24</f>
        <v>5.9367585959836579E-2</v>
      </c>
      <c r="Q24" s="243">
        <f>'Norm. ekonomicka prieviazanost'!Q24+'Norm. neekonomicka previazanost'!Q24</f>
        <v>1.8926759801210866E-2</v>
      </c>
      <c r="R24" s="243">
        <f>'Norm. ekonomicka prieviazanost'!R24+'Norm. neekonomicka previazanost'!R24</f>
        <v>9.1984007977577498E-2</v>
      </c>
      <c r="S24" s="243">
        <f>'Norm. ekonomicka prieviazanost'!S24+'Norm. neekonomicka previazanost'!S24</f>
        <v>2.2870048701452303E-2</v>
      </c>
      <c r="T24" s="243">
        <f>'Norm. ekonomicka prieviazanost'!T24+'Norm. neekonomicka previazanost'!T24</f>
        <v>4.4339702898799842E-2</v>
      </c>
      <c r="U24" s="243">
        <f>'Norm. ekonomicka prieviazanost'!U24+'Norm. neekonomicka previazanost'!U24</f>
        <v>2.217520010604767E-2</v>
      </c>
      <c r="V24" s="243">
        <f>'Norm. ekonomicka prieviazanost'!V24+'Norm. neekonomicka previazanost'!V24</f>
        <v>3.7346795560270582E-2</v>
      </c>
      <c r="W24" s="243">
        <f>'Norm. ekonomicka prieviazanost'!W24+'Norm. neekonomicka previazanost'!W24</f>
        <v>5.8111452658042358E-2</v>
      </c>
      <c r="X24" s="243">
        <f>'Norm. ekonomicka prieviazanost'!X24+'Norm. neekonomicka previazanost'!X24</f>
        <v>0</v>
      </c>
      <c r="Y24" s="243">
        <f>'Norm. ekonomicka prieviazanost'!Y24+'Norm. neekonomicka previazanost'!Y24</f>
        <v>4.5802469254015245E-2</v>
      </c>
      <c r="Z24" s="243">
        <f>'Norm. ekonomicka prieviazanost'!Z24+'Norm. neekonomicka previazanost'!Z24</f>
        <v>6.4983368851649556E-2</v>
      </c>
      <c r="AA24" s="243">
        <f>'Norm. ekonomicka prieviazanost'!AA24+'Norm. neekonomicka previazanost'!AA24</f>
        <v>4.4104292135124061E-2</v>
      </c>
      <c r="AB24" s="243">
        <f>'Norm. ekonomicka prieviazanost'!AB24+'Norm. neekonomicka previazanost'!AB24</f>
        <v>1.5341419871121673E-2</v>
      </c>
      <c r="AC24" s="243">
        <f>'Norm. ekonomicka prieviazanost'!AC24+'Norm. neekonomicka previazanost'!AC24</f>
        <v>2.1694398783711395E-2</v>
      </c>
      <c r="AD24" s="243">
        <f>'Norm. ekonomicka prieviazanost'!AD24+'Norm. neekonomicka previazanost'!AD24</f>
        <v>2.057309203006373E-2</v>
      </c>
      <c r="AE24" s="243">
        <f>'Norm. ekonomicka prieviazanost'!AE24+'Norm. neekonomicka previazanost'!AE24</f>
        <v>3.2248466482595967E-2</v>
      </c>
      <c r="AF24" s="243">
        <f>'Norm. ekonomicka prieviazanost'!AF24+'Norm. neekonomicka previazanost'!AF24</f>
        <v>2.576386565882921E-2</v>
      </c>
      <c r="AG24" s="243">
        <f>'Norm. ekonomicka prieviazanost'!AG24+'Norm. neekonomicka previazanost'!AG24</f>
        <v>2.716097391200566E-2</v>
      </c>
      <c r="AH24" s="243">
        <f>'Norm. ekonomicka prieviazanost'!AH24+'Norm. neekonomicka previazanost'!AH24</f>
        <v>8.6819848655239271E-2</v>
      </c>
      <c r="AI24" s="243">
        <f>'Norm. ekonomicka prieviazanost'!AI24+'Norm. neekonomicka previazanost'!AI24</f>
        <v>3.1152244741080866E-2</v>
      </c>
      <c r="AJ24" s="243">
        <f>'Norm. ekonomicka prieviazanost'!AJ24+'Norm. neekonomicka previazanost'!AJ24</f>
        <v>3.7241542502641764E-2</v>
      </c>
      <c r="AK24" s="243">
        <f>'Norm. ekonomicka prieviazanost'!AK24+'Norm. neekonomicka previazanost'!AK24</f>
        <v>3.321351769902281E-2</v>
      </c>
      <c r="AL24" s="243">
        <f>'Norm. ekonomicka prieviazanost'!AL24+'Norm. neekonomicka previazanost'!AL24</f>
        <v>2.9034255707537274E-2</v>
      </c>
      <c r="AM24" s="243">
        <f>'Norm. ekonomicka prieviazanost'!AM24+'Norm. neekonomicka previazanost'!AM24</f>
        <v>3.8339722619946781E-2</v>
      </c>
      <c r="AN24" s="243">
        <f>'Norm. ekonomicka prieviazanost'!AN24+'Norm. neekonomicka previazanost'!AN24</f>
        <v>2.6149361482145958E-2</v>
      </c>
      <c r="AO24" s="243">
        <f>'Norm. ekonomicka prieviazanost'!AO24+'Norm. neekonomicka previazanost'!AO24</f>
        <v>2.9889894469044206E-2</v>
      </c>
      <c r="AP24" s="243">
        <f>'Norm. ekonomicka prieviazanost'!AP24+'Norm. neekonomicka previazanost'!AP24</f>
        <v>2.3784680829440786E-2</v>
      </c>
      <c r="AQ24" s="243">
        <f>'Norm. ekonomicka prieviazanost'!AQ24+'Norm. neekonomicka previazanost'!AQ24</f>
        <v>2.2903075550742946E-2</v>
      </c>
      <c r="AR24" s="243">
        <f>'Norm. ekonomicka prieviazanost'!AR24+'Norm. neekonomicka previazanost'!AR24</f>
        <v>8.4696363131900959E-2</v>
      </c>
      <c r="AS24" s="243">
        <f>'Norm. ekonomicka prieviazanost'!AS24+'Norm. neekonomicka previazanost'!AS24</f>
        <v>8.706499687034322E-2</v>
      </c>
      <c r="AT24" s="243">
        <f>'Norm. ekonomicka prieviazanost'!AT24+'Norm. neekonomicka previazanost'!AT24</f>
        <v>1.9485637717658565E-2</v>
      </c>
      <c r="AU24" s="243">
        <f>'Norm. ekonomicka prieviazanost'!AU24+'Norm. neekonomicka previazanost'!AU24</f>
        <v>4.6237971470237428E-2</v>
      </c>
      <c r="AV24" s="243">
        <f>'Norm. ekonomicka prieviazanost'!AV24+'Norm. neekonomicka previazanost'!AV24</f>
        <v>5.4020266160067998E-2</v>
      </c>
      <c r="AW24" s="243">
        <f>'Norm. ekonomicka prieviazanost'!AW24+'Norm. neekonomicka previazanost'!AW24</f>
        <v>3.5467151068445731E-2</v>
      </c>
      <c r="AX24" s="243">
        <f>'Norm. ekonomicka prieviazanost'!AX24+'Norm. neekonomicka previazanost'!AX24</f>
        <v>5.0795636109465525E-2</v>
      </c>
      <c r="AY24" s="243">
        <f>'Norm. ekonomicka prieviazanost'!AY24+'Norm. neekonomicka previazanost'!AY24</f>
        <v>4.2603187385125189E-2</v>
      </c>
      <c r="AZ24" s="243">
        <f>'Norm. ekonomicka prieviazanost'!AZ24+'Norm. neekonomicka previazanost'!AZ24</f>
        <v>2.5055847779187256E-2</v>
      </c>
      <c r="BB24" s="244">
        <f t="shared" si="0"/>
        <v>1.9999999999999996</v>
      </c>
    </row>
    <row r="25" spans="1:54" ht="14.25" customHeight="1" x14ac:dyDescent="0.25">
      <c r="A25" s="246" t="s">
        <v>28</v>
      </c>
      <c r="B25" s="243">
        <f>'Norm. ekonomicka prieviazanost'!B25+'Norm. neekonomicka previazanost'!B25</f>
        <v>1.4290972664921847E-2</v>
      </c>
      <c r="C25" s="243">
        <f>'Norm. ekonomicka prieviazanost'!C25+'Norm. neekonomicka previazanost'!C25</f>
        <v>3.0311650920258247E-2</v>
      </c>
      <c r="D25" s="243">
        <f>'Norm. ekonomicka prieviazanost'!D25+'Norm. neekonomicka previazanost'!D25</f>
        <v>3.6031136746783356E-2</v>
      </c>
      <c r="E25" s="243">
        <f>'Norm. ekonomicka prieviazanost'!E25+'Norm. neekonomicka previazanost'!E25</f>
        <v>4.8768483002642096E-2</v>
      </c>
      <c r="F25" s="243">
        <f>'Norm. ekonomicka prieviazanost'!F25+'Norm. neekonomicka previazanost'!F25</f>
        <v>3.791935188857963E-2</v>
      </c>
      <c r="G25" s="243">
        <f>'Norm. ekonomicka prieviazanost'!G25+'Norm. neekonomicka previazanost'!G25</f>
        <v>1.871884011693422E-2</v>
      </c>
      <c r="H25" s="243">
        <f>'Norm. ekonomicka prieviazanost'!H25+'Norm. neekonomicka previazanost'!H25</f>
        <v>2.1723134619389725E-2</v>
      </c>
      <c r="I25" s="243">
        <f>'Norm. ekonomicka prieviazanost'!I25+'Norm. neekonomicka previazanost'!I25</f>
        <v>3.165178680095914E-2</v>
      </c>
      <c r="J25" s="243">
        <f>'Norm. ekonomicka prieviazanost'!J25+'Norm. neekonomicka previazanost'!J25</f>
        <v>0.10123444131179922</v>
      </c>
      <c r="K25" s="243">
        <f>'Norm. ekonomicka prieviazanost'!K25+'Norm. neekonomicka previazanost'!K25</f>
        <v>2.8406450410442714E-2</v>
      </c>
      <c r="L25" s="243">
        <f>'Norm. ekonomicka prieviazanost'!L25+'Norm. neekonomicka previazanost'!L25</f>
        <v>1.7517835816389406E-2</v>
      </c>
      <c r="M25" s="243">
        <f>'Norm. ekonomicka prieviazanost'!M25+'Norm. neekonomicka previazanost'!M25</f>
        <v>2.9765123819752767E-2</v>
      </c>
      <c r="N25" s="243">
        <f>'Norm. ekonomicka prieviazanost'!N25+'Norm. neekonomicka previazanost'!N25</f>
        <v>6.1510907139462362E-2</v>
      </c>
      <c r="O25" s="243">
        <f>'Norm. ekonomicka prieviazanost'!O25+'Norm. neekonomicka previazanost'!O25</f>
        <v>1.7762929200703725E-2</v>
      </c>
      <c r="P25" s="243">
        <f>'Norm. ekonomicka prieviazanost'!P25+'Norm. neekonomicka previazanost'!P25</f>
        <v>4.7992136120261819E-2</v>
      </c>
      <c r="Q25" s="243">
        <f>'Norm. ekonomicka prieviazanost'!Q25+'Norm. neekonomicka previazanost'!Q25</f>
        <v>1.5113604387558483E-2</v>
      </c>
      <c r="R25" s="243">
        <f>'Norm. ekonomicka prieviazanost'!R25+'Norm. neekonomicka previazanost'!R25</f>
        <v>5.3085940184505173E-2</v>
      </c>
      <c r="S25" s="243">
        <f>'Norm. ekonomicka prieviazanost'!S25+'Norm. neekonomicka previazanost'!S25</f>
        <v>1.5390596353941043E-2</v>
      </c>
      <c r="T25" s="243">
        <f>'Norm. ekonomicka prieviazanost'!T25+'Norm. neekonomicka previazanost'!T25</f>
        <v>5.2916022776399035E-2</v>
      </c>
      <c r="U25" s="243">
        <f>'Norm. ekonomicka prieviazanost'!U25+'Norm. neekonomicka previazanost'!U25</f>
        <v>2.5330816576481497E-2</v>
      </c>
      <c r="V25" s="243">
        <f>'Norm. ekonomicka prieviazanost'!V25+'Norm. neekonomicka previazanost'!V25</f>
        <v>2.1712718864532486E-2</v>
      </c>
      <c r="W25" s="243">
        <f>'Norm. ekonomicka prieviazanost'!W25+'Norm. neekonomicka previazanost'!W25</f>
        <v>5.9364506912899372E-2</v>
      </c>
      <c r="X25" s="243">
        <f>'Norm. ekonomicka prieviazanost'!X25+'Norm. neekonomicka previazanost'!X25</f>
        <v>3.128218940962943E-2</v>
      </c>
      <c r="Y25" s="243">
        <f>'Norm. ekonomicka prieviazanost'!Y25+'Norm. neekonomicka previazanost'!Y25</f>
        <v>0</v>
      </c>
      <c r="Z25" s="243">
        <f>'Norm. ekonomicka prieviazanost'!Z25+'Norm. neekonomicka previazanost'!Z25</f>
        <v>2.4025130525056684E-2</v>
      </c>
      <c r="AA25" s="243">
        <f>'Norm. ekonomicka prieviazanost'!AA25+'Norm. neekonomicka previazanost'!AA25</f>
        <v>4.5326682169350985E-2</v>
      </c>
      <c r="AB25" s="243">
        <f>'Norm. ekonomicka prieviazanost'!AB25+'Norm. neekonomicka previazanost'!AB25</f>
        <v>3.0200107829138286E-2</v>
      </c>
      <c r="AC25" s="243">
        <f>'Norm. ekonomicka prieviazanost'!AC25+'Norm. neekonomicka previazanost'!AC25</f>
        <v>1.8322129724362975E-2</v>
      </c>
      <c r="AD25" s="243">
        <f>'Norm. ekonomicka prieviazanost'!AD25+'Norm. neekonomicka previazanost'!AD25</f>
        <v>2.0501333539053375E-2</v>
      </c>
      <c r="AE25" s="243">
        <f>'Norm. ekonomicka prieviazanost'!AE25+'Norm. neekonomicka previazanost'!AE25</f>
        <v>3.5243665536824849E-2</v>
      </c>
      <c r="AF25" s="243">
        <f>'Norm. ekonomicka prieviazanost'!AF25+'Norm. neekonomicka previazanost'!AF25</f>
        <v>2.0897550136949293E-2</v>
      </c>
      <c r="AG25" s="243">
        <f>'Norm. ekonomicka prieviazanost'!AG25+'Norm. neekonomicka previazanost'!AG25</f>
        <v>8.3839954333373004E-2</v>
      </c>
      <c r="AH25" s="243">
        <f>'Norm. ekonomicka prieviazanost'!AH25+'Norm. neekonomicka previazanost'!AH25</f>
        <v>6.8362880328516035E-2</v>
      </c>
      <c r="AI25" s="243">
        <f>'Norm. ekonomicka prieviazanost'!AI25+'Norm. neekonomicka previazanost'!AI25</f>
        <v>3.7029913775722234E-2</v>
      </c>
      <c r="AJ25" s="243">
        <f>'Norm. ekonomicka prieviazanost'!AJ25+'Norm. neekonomicka previazanost'!AJ25</f>
        <v>2.9260711168822586E-2</v>
      </c>
      <c r="AK25" s="243">
        <f>'Norm. ekonomicka prieviazanost'!AK25+'Norm. neekonomicka previazanost'!AK25</f>
        <v>2.8231507664254973E-2</v>
      </c>
      <c r="AL25" s="243">
        <f>'Norm. ekonomicka prieviazanost'!AL25+'Norm. neekonomicka previazanost'!AL25</f>
        <v>2.8788613298115825E-2</v>
      </c>
      <c r="AM25" s="243">
        <f>'Norm. ekonomicka prieviazanost'!AM25+'Norm. neekonomicka previazanost'!AM25</f>
        <v>3.342365643311633E-2</v>
      </c>
      <c r="AN25" s="243">
        <f>'Norm. ekonomicka prieviazanost'!AN25+'Norm. neekonomicka previazanost'!AN25</f>
        <v>2.3038832327642415E-2</v>
      </c>
      <c r="AO25" s="243">
        <f>'Norm. ekonomicka prieviazanost'!AO25+'Norm. neekonomicka previazanost'!AO25</f>
        <v>2.6606858962596774E-2</v>
      </c>
      <c r="AP25" s="243">
        <f>'Norm. ekonomicka prieviazanost'!AP25+'Norm. neekonomicka previazanost'!AP25</f>
        <v>2.0790572160131075E-2</v>
      </c>
      <c r="AQ25" s="243">
        <f>'Norm. ekonomicka prieviazanost'!AQ25+'Norm. neekonomicka previazanost'!AQ25</f>
        <v>1.6537857747308163E-2</v>
      </c>
      <c r="AR25" s="243">
        <f>'Norm. ekonomicka prieviazanost'!AR25+'Norm. neekonomicka previazanost'!AR25</f>
        <v>7.4819378980860107E-2</v>
      </c>
      <c r="AS25" s="243">
        <f>'Norm. ekonomicka prieviazanost'!AS25+'Norm. neekonomicka previazanost'!AS25</f>
        <v>0.28020786693423211</v>
      </c>
      <c r="AT25" s="243">
        <f>'Norm. ekonomicka prieviazanost'!AT25+'Norm. neekonomicka previazanost'!AT25</f>
        <v>1.5301245940426297E-2</v>
      </c>
      <c r="AU25" s="243">
        <f>'Norm. ekonomicka prieviazanost'!AU25+'Norm. neekonomicka previazanost'!AU25</f>
        <v>3.9514796982124664E-2</v>
      </c>
      <c r="AV25" s="243">
        <f>'Norm. ekonomicka prieviazanost'!AV25+'Norm. neekonomicka previazanost'!AV25</f>
        <v>5.0620270014768723E-2</v>
      </c>
      <c r="AW25" s="243">
        <f>'Norm. ekonomicka prieviazanost'!AW25+'Norm. neekonomicka previazanost'!AW25</f>
        <v>3.2757087687993541E-2</v>
      </c>
      <c r="AX25" s="243">
        <f>'Norm. ekonomicka prieviazanost'!AX25+'Norm. neekonomicka previazanost'!AX25</f>
        <v>4.9927697784627523E-2</v>
      </c>
      <c r="AY25" s="243">
        <f>'Norm. ekonomicka prieviazanost'!AY25+'Norm. neekonomicka previazanost'!AY25</f>
        <v>2.9845745940529987E-2</v>
      </c>
      <c r="AZ25" s="243">
        <f>'Norm. ekonomicka prieviazanost'!AZ25+'Norm. neekonomicka previazanost'!AZ25</f>
        <v>1.8776376028874442E-2</v>
      </c>
      <c r="BB25" s="244">
        <f t="shared" si="0"/>
        <v>1.9999999999999998</v>
      </c>
    </row>
    <row r="26" spans="1:54" ht="14.25" customHeight="1" x14ac:dyDescent="0.25">
      <c r="A26" s="245" t="s">
        <v>29</v>
      </c>
      <c r="B26" s="243">
        <f>'Norm. ekonomicka prieviazanost'!B26+'Norm. neekonomicka previazanost'!B26</f>
        <v>1.9292385822574216E-2</v>
      </c>
      <c r="C26" s="243">
        <f>'Norm. ekonomicka prieviazanost'!C26+'Norm. neekonomicka previazanost'!C26</f>
        <v>2.7671368802663739E-2</v>
      </c>
      <c r="D26" s="243">
        <f>'Norm. ekonomicka prieviazanost'!D26+'Norm. neekonomicka previazanost'!D26</f>
        <v>4.2331968465889047E-2</v>
      </c>
      <c r="E26" s="243">
        <f>'Norm. ekonomicka prieviazanost'!E26+'Norm. neekonomicka previazanost'!E26</f>
        <v>5.2979084813560076E-2</v>
      </c>
      <c r="F26" s="243">
        <f>'Norm. ekonomicka prieviazanost'!F26+'Norm. neekonomicka previazanost'!F26</f>
        <v>3.7230788573126089E-2</v>
      </c>
      <c r="G26" s="243">
        <f>'Norm. ekonomicka prieviazanost'!G26+'Norm. neekonomicka previazanost'!G26</f>
        <v>2.5124354691209098E-2</v>
      </c>
      <c r="H26" s="243">
        <f>'Norm. ekonomicka prieviazanost'!H26+'Norm. neekonomicka previazanost'!H26</f>
        <v>3.0843362483612538E-2</v>
      </c>
      <c r="I26" s="243">
        <f>'Norm. ekonomicka prieviazanost'!I26+'Norm. neekonomicka previazanost'!I26</f>
        <v>1.7277897078269489E-2</v>
      </c>
      <c r="J26" s="243">
        <f>'Norm. ekonomicka prieviazanost'!J26+'Norm. neekonomicka previazanost'!J26</f>
        <v>0.11831200165453709</v>
      </c>
      <c r="K26" s="243">
        <f>'Norm. ekonomicka prieviazanost'!K26+'Norm. neekonomicka previazanost'!K26</f>
        <v>3.0452186308523158E-2</v>
      </c>
      <c r="L26" s="243">
        <f>'Norm. ekonomicka prieviazanost'!L26+'Norm. neekonomicka previazanost'!L26</f>
        <v>1.8977859861706033E-2</v>
      </c>
      <c r="M26" s="243">
        <f>'Norm. ekonomicka prieviazanost'!M26+'Norm. neekonomicka previazanost'!M26</f>
        <v>3.0713515371580805E-2</v>
      </c>
      <c r="N26" s="243">
        <f>'Norm. ekonomicka prieviazanost'!N26+'Norm. neekonomicka previazanost'!N26</f>
        <v>4.7914626577012669E-2</v>
      </c>
      <c r="O26" s="243">
        <f>'Norm. ekonomicka prieviazanost'!O26+'Norm. neekonomicka previazanost'!O26</f>
        <v>2.6398820706142974E-2</v>
      </c>
      <c r="P26" s="243">
        <f>'Norm. ekonomicka prieviazanost'!P26+'Norm. neekonomicka previazanost'!P26</f>
        <v>7.2647077176017413E-2</v>
      </c>
      <c r="Q26" s="243">
        <f>'Norm. ekonomicka prieviazanost'!Q26+'Norm. neekonomicka previazanost'!Q26</f>
        <v>2.1245284025459003E-2</v>
      </c>
      <c r="R26" s="243">
        <f>'Norm. ekonomicka prieviazanost'!R26+'Norm. neekonomicka previazanost'!R26</f>
        <v>0.10538743979690665</v>
      </c>
      <c r="S26" s="243">
        <f>'Norm. ekonomicka prieviazanost'!S26+'Norm. neekonomicka previazanost'!S26</f>
        <v>3.9721510074678779E-2</v>
      </c>
      <c r="T26" s="243">
        <f>'Norm. ekonomicka prieviazanost'!T26+'Norm. neekonomicka previazanost'!T26</f>
        <v>4.3910141304282529E-2</v>
      </c>
      <c r="U26" s="243">
        <f>'Norm. ekonomicka prieviazanost'!U26+'Norm. neekonomicka previazanost'!U26</f>
        <v>1.9703492876242314E-2</v>
      </c>
      <c r="V26" s="243">
        <f>'Norm. ekonomicka prieviazanost'!V26+'Norm. neekonomicka previazanost'!V26</f>
        <v>3.7952102523689663E-2</v>
      </c>
      <c r="W26" s="243">
        <f>'Norm. ekonomicka prieviazanost'!W26+'Norm. neekonomicka previazanost'!W26</f>
        <v>5.9990472949969662E-2</v>
      </c>
      <c r="X26" s="243">
        <f>'Norm. ekonomicka prieviazanost'!X26+'Norm. neekonomicka previazanost'!X26</f>
        <v>8.9323344239690489E-2</v>
      </c>
      <c r="Y26" s="243">
        <f>'Norm. ekonomicka prieviazanost'!Y26+'Norm. neekonomicka previazanost'!Y26</f>
        <v>4.3334241405370982E-2</v>
      </c>
      <c r="Z26" s="243">
        <f>'Norm. ekonomicka prieviazanost'!Z26+'Norm. neekonomicka previazanost'!Z26</f>
        <v>0</v>
      </c>
      <c r="AA26" s="243">
        <f>'Norm. ekonomicka prieviazanost'!AA26+'Norm. neekonomicka previazanost'!AA26</f>
        <v>3.7659092102851864E-2</v>
      </c>
      <c r="AB26" s="243">
        <f>'Norm. ekonomicka prieviazanost'!AB26+'Norm. neekonomicka previazanost'!AB26</f>
        <v>1.2186929338224932E-2</v>
      </c>
      <c r="AC26" s="243">
        <f>'Norm. ekonomicka prieviazanost'!AC26+'Norm. neekonomicka previazanost'!AC26</f>
        <v>1.9877827864128769E-2</v>
      </c>
      <c r="AD26" s="243">
        <f>'Norm. ekonomicka prieviazanost'!AD26+'Norm. neekonomicka previazanost'!AD26</f>
        <v>2.3739416359963458E-2</v>
      </c>
      <c r="AE26" s="243">
        <f>'Norm. ekonomicka prieviazanost'!AE26+'Norm. neekonomicka previazanost'!AE26</f>
        <v>3.4962186251462801E-2</v>
      </c>
      <c r="AF26" s="243">
        <f>'Norm. ekonomicka prieviazanost'!AF26+'Norm. neekonomicka previazanost'!AF26</f>
        <v>2.4270701703859341E-2</v>
      </c>
      <c r="AG26" s="243">
        <f>'Norm. ekonomicka prieviazanost'!AG26+'Norm. neekonomicka previazanost'!AG26</f>
        <v>3.3306753919907318E-2</v>
      </c>
      <c r="AH26" s="243">
        <f>'Norm. ekonomicka prieviazanost'!AH26+'Norm. neekonomicka previazanost'!AH26</f>
        <v>6.3919415488818881E-2</v>
      </c>
      <c r="AI26" s="243">
        <f>'Norm. ekonomicka prieviazanost'!AI26+'Norm. neekonomicka previazanost'!AI26</f>
        <v>3.6109720127846183E-2</v>
      </c>
      <c r="AJ26" s="243">
        <f>'Norm. ekonomicka prieviazanost'!AJ26+'Norm. neekonomicka previazanost'!AJ26</f>
        <v>2.8392496750255833E-2</v>
      </c>
      <c r="AK26" s="243">
        <f>'Norm. ekonomicka prieviazanost'!AK26+'Norm. neekonomicka previazanost'!AK26</f>
        <v>3.2832910138584269E-2</v>
      </c>
      <c r="AL26" s="243">
        <f>'Norm. ekonomicka prieviazanost'!AL26+'Norm. neekonomicka previazanost'!AL26</f>
        <v>2.5350604892251105E-2</v>
      </c>
      <c r="AM26" s="243">
        <f>'Norm. ekonomicka prieviazanost'!AM26+'Norm. neekonomicka previazanost'!AM26</f>
        <v>3.5796098321138142E-2</v>
      </c>
      <c r="AN26" s="243">
        <f>'Norm. ekonomicka prieviazanost'!AN26+'Norm. neekonomicka previazanost'!AN26</f>
        <v>2.3063999334917304E-2</v>
      </c>
      <c r="AO26" s="243">
        <f>'Norm. ekonomicka prieviazanost'!AO26+'Norm. neekonomicka previazanost'!AO26</f>
        <v>4.6018682239059E-2</v>
      </c>
      <c r="AP26" s="243">
        <f>'Norm. ekonomicka prieviazanost'!AP26+'Norm. neekonomicka previazanost'!AP26</f>
        <v>2.1721480283520056E-2</v>
      </c>
      <c r="AQ26" s="243">
        <f>'Norm. ekonomicka prieviazanost'!AQ26+'Norm. neekonomicka previazanost'!AQ26</f>
        <v>2.262120268486131E-2</v>
      </c>
      <c r="AR26" s="243">
        <f>'Norm. ekonomicka prieviazanost'!AR26+'Norm. neekonomicka previazanost'!AR26</f>
        <v>7.698999827953476E-2</v>
      </c>
      <c r="AS26" s="243">
        <f>'Norm. ekonomicka prieviazanost'!AS26+'Norm. neekonomicka previazanost'!AS26</f>
        <v>7.615567129453725E-2</v>
      </c>
      <c r="AT26" s="243">
        <f>'Norm. ekonomicka prieviazanost'!AT26+'Norm. neekonomicka previazanost'!AT26</f>
        <v>2.3658319928459601E-2</v>
      </c>
      <c r="AU26" s="243">
        <f>'Norm. ekonomicka prieviazanost'!AU26+'Norm. neekonomicka previazanost'!AU26</f>
        <v>3.681424496209168E-2</v>
      </c>
      <c r="AV26" s="243">
        <f>'Norm. ekonomicka prieviazanost'!AV26+'Norm. neekonomicka previazanost'!AV26</f>
        <v>4.6303595333621557E-2</v>
      </c>
      <c r="AW26" s="243">
        <f>'Norm. ekonomicka prieviazanost'!AW26+'Norm. neekonomicka previazanost'!AW26</f>
        <v>3.564637913333104E-2</v>
      </c>
      <c r="AX26" s="243">
        <f>'Norm. ekonomicka prieviazanost'!AX26+'Norm. neekonomicka previazanost'!AX26</f>
        <v>4.662390236895942E-2</v>
      </c>
      <c r="AY26" s="243">
        <f>'Norm. ekonomicka prieviazanost'!AY26+'Norm. neekonomicka previazanost'!AY26</f>
        <v>4.3670344735920977E-2</v>
      </c>
      <c r="AZ26" s="243">
        <f>'Norm. ekonomicka prieviazanost'!AZ26+'Norm. neekonomicka previazanost'!AZ26</f>
        <v>3.3572698579178509E-2</v>
      </c>
      <c r="BB26" s="244">
        <f t="shared" si="0"/>
        <v>1.9999999999999993</v>
      </c>
    </row>
    <row r="27" spans="1:54" ht="14.25" customHeight="1" x14ac:dyDescent="0.25">
      <c r="A27" s="246" t="s">
        <v>30</v>
      </c>
      <c r="B27" s="243">
        <f>'Norm. ekonomicka prieviazanost'!B27+'Norm. neekonomicka previazanost'!B27</f>
        <v>1.919973777701282E-2</v>
      </c>
      <c r="C27" s="243">
        <f>'Norm. ekonomicka prieviazanost'!C27+'Norm. neekonomicka previazanost'!C27</f>
        <v>2.1540875218756802E-2</v>
      </c>
      <c r="D27" s="243">
        <f>'Norm. ekonomicka prieviazanost'!D27+'Norm. neekonomicka previazanost'!D27</f>
        <v>6.7925479344059389E-2</v>
      </c>
      <c r="E27" s="243">
        <f>'Norm. ekonomicka prieviazanost'!E27+'Norm. neekonomicka previazanost'!E27</f>
        <v>3.0705726920261564E-2</v>
      </c>
      <c r="F27" s="243">
        <f>'Norm. ekonomicka prieviazanost'!F27+'Norm. neekonomicka previazanost'!F27</f>
        <v>3.5813871041221496E-2</v>
      </c>
      <c r="G27" s="243">
        <f>'Norm. ekonomicka prieviazanost'!G27+'Norm. neekonomicka previazanost'!G27</f>
        <v>2.2955220362238377E-2</v>
      </c>
      <c r="H27" s="243">
        <f>'Norm. ekonomicka prieviazanost'!H27+'Norm. neekonomicka previazanost'!H27</f>
        <v>3.5473338046323605E-2</v>
      </c>
      <c r="I27" s="243">
        <f>'Norm. ekonomicka prieviazanost'!I27+'Norm. neekonomicka previazanost'!I27</f>
        <v>3.1533137849922198E-2</v>
      </c>
      <c r="J27" s="243">
        <f>'Norm. ekonomicka prieviazanost'!J27+'Norm. neekonomicka previazanost'!J27</f>
        <v>0.16012974256480911</v>
      </c>
      <c r="K27" s="243">
        <f>'Norm. ekonomicka prieviazanost'!K27+'Norm. neekonomicka previazanost'!K27</f>
        <v>2.9554934640926799E-2</v>
      </c>
      <c r="L27" s="243">
        <f>'Norm. ekonomicka prieviazanost'!L27+'Norm. neekonomicka previazanost'!L27</f>
        <v>2.3313240815481518E-2</v>
      </c>
      <c r="M27" s="243">
        <f>'Norm. ekonomicka prieviazanost'!M27+'Norm. neekonomicka previazanost'!M27</f>
        <v>3.0079541562035482E-2</v>
      </c>
      <c r="N27" s="243">
        <f>'Norm. ekonomicka prieviazanost'!N27+'Norm. neekonomicka previazanost'!N27</f>
        <v>4.2493706422698334E-2</v>
      </c>
      <c r="O27" s="243">
        <f>'Norm. ekonomicka prieviazanost'!O27+'Norm. neekonomicka previazanost'!O27</f>
        <v>2.9585502805845668E-2</v>
      </c>
      <c r="P27" s="243">
        <f>'Norm. ekonomicka prieviazanost'!P27+'Norm. neekonomicka previazanost'!P27</f>
        <v>4.3692568683132579E-2</v>
      </c>
      <c r="Q27" s="243">
        <f>'Norm. ekonomicka prieviazanost'!Q27+'Norm. neekonomicka previazanost'!Q27</f>
        <v>2.1231310819396262E-2</v>
      </c>
      <c r="R27" s="243">
        <f>'Norm. ekonomicka prieviazanost'!R27+'Norm. neekonomicka previazanost'!R27</f>
        <v>5.9258600890647453E-2</v>
      </c>
      <c r="S27" s="243">
        <f>'Norm. ekonomicka prieviazanost'!S27+'Norm. neekonomicka previazanost'!S27</f>
        <v>4.7102736014371996E-2</v>
      </c>
      <c r="T27" s="243">
        <f>'Norm. ekonomicka prieviazanost'!T27+'Norm. neekonomicka previazanost'!T27</f>
        <v>2.943860941215435E-2</v>
      </c>
      <c r="U27" s="243">
        <f>'Norm. ekonomicka prieviazanost'!U27+'Norm. neekonomicka previazanost'!U27</f>
        <v>2.1304279790188528E-2</v>
      </c>
      <c r="V27" s="243">
        <f>'Norm. ekonomicka prieviazanost'!V27+'Norm. neekonomicka previazanost'!V27</f>
        <v>3.0413825407867204E-2</v>
      </c>
      <c r="W27" s="243">
        <f>'Norm. ekonomicka prieviazanost'!W27+'Norm. neekonomicka previazanost'!W27</f>
        <v>0.15365361668437488</v>
      </c>
      <c r="X27" s="243">
        <f>'Norm. ekonomicka prieviazanost'!X27+'Norm. neekonomicka previazanost'!X27</f>
        <v>2.93154608977437E-2</v>
      </c>
      <c r="Y27" s="243">
        <f>'Norm. ekonomicka prieviazanost'!Y27+'Norm. neekonomicka previazanost'!Y27</f>
        <v>4.3936271294624754E-2</v>
      </c>
      <c r="Z27" s="243">
        <f>'Norm. ekonomicka prieviazanost'!Z27+'Norm. neekonomicka previazanost'!Z27</f>
        <v>2.0770425564306319E-2</v>
      </c>
      <c r="AA27" s="243">
        <f>'Norm. ekonomicka prieviazanost'!AA27+'Norm. neekonomicka previazanost'!AA27</f>
        <v>0</v>
      </c>
      <c r="AB27" s="243">
        <f>'Norm. ekonomicka prieviazanost'!AB27+'Norm. neekonomicka previazanost'!AB27</f>
        <v>1.6989238459348605E-2</v>
      </c>
      <c r="AC27" s="243">
        <f>'Norm. ekonomicka prieviazanost'!AC27+'Norm. neekonomicka previazanost'!AC27</f>
        <v>2.3876752900591967E-2</v>
      </c>
      <c r="AD27" s="243">
        <f>'Norm. ekonomicka prieviazanost'!AD27+'Norm. neekonomicka previazanost'!AD27</f>
        <v>2.2462428969080961E-2</v>
      </c>
      <c r="AE27" s="243">
        <f>'Norm. ekonomicka prieviazanost'!AE27+'Norm. neekonomicka previazanost'!AE27</f>
        <v>2.2571348023194382E-2</v>
      </c>
      <c r="AF27" s="243">
        <f>'Norm. ekonomicka prieviazanost'!AF27+'Norm. neekonomicka previazanost'!AF27</f>
        <v>2.9909694258070739E-2</v>
      </c>
      <c r="AG27" s="243">
        <f>'Norm. ekonomicka prieviazanost'!AG27+'Norm. neekonomicka previazanost'!AG27</f>
        <v>4.6240429243547793E-2</v>
      </c>
      <c r="AH27" s="243">
        <f>'Norm. ekonomicka prieviazanost'!AH27+'Norm. neekonomicka previazanost'!AH27</f>
        <v>6.2384904519153107E-2</v>
      </c>
      <c r="AI27" s="243">
        <f>'Norm. ekonomicka prieviazanost'!AI27+'Norm. neekonomicka previazanost'!AI27</f>
        <v>3.9707476457648855E-2</v>
      </c>
      <c r="AJ27" s="243">
        <f>'Norm. ekonomicka prieviazanost'!AJ27+'Norm. neekonomicka previazanost'!AJ27</f>
        <v>2.9569078153411605E-2</v>
      </c>
      <c r="AK27" s="243">
        <f>'Norm. ekonomicka prieviazanost'!AK27+'Norm. neekonomicka previazanost'!AK27</f>
        <v>3.5068471481811095E-2</v>
      </c>
      <c r="AL27" s="243">
        <f>'Norm. ekonomicka prieviazanost'!AL27+'Norm. neekonomicka previazanost'!AL27</f>
        <v>2.3259334091977127E-2</v>
      </c>
      <c r="AM27" s="243">
        <f>'Norm. ekonomicka prieviazanost'!AM27+'Norm. neekonomicka previazanost'!AM27</f>
        <v>3.0933106780299882E-2</v>
      </c>
      <c r="AN27" s="243">
        <f>'Norm. ekonomicka prieviazanost'!AN27+'Norm. neekonomicka previazanost'!AN27</f>
        <v>2.6425794759157455E-2</v>
      </c>
      <c r="AO27" s="243">
        <f>'Norm. ekonomicka prieviazanost'!AO27+'Norm. neekonomicka previazanost'!AO27</f>
        <v>6.4083227266376275E-2</v>
      </c>
      <c r="AP27" s="243">
        <f>'Norm. ekonomicka prieviazanost'!AP27+'Norm. neekonomicka previazanost'!AP27</f>
        <v>3.5203308007698414E-2</v>
      </c>
      <c r="AQ27" s="243">
        <f>'Norm. ekonomicka prieviazanost'!AQ27+'Norm. neekonomicka previazanost'!AQ27</f>
        <v>2.9417267795934145E-2</v>
      </c>
      <c r="AR27" s="243">
        <f>'Norm. ekonomicka prieviazanost'!AR27+'Norm. neekonomicka previazanost'!AR27</f>
        <v>4.9180299463911809E-2</v>
      </c>
      <c r="AS27" s="243">
        <f>'Norm. ekonomicka prieviazanost'!AS27+'Norm. neekonomicka previazanost'!AS27</f>
        <v>0.10137577700591484</v>
      </c>
      <c r="AT27" s="243">
        <f>'Norm. ekonomicka prieviazanost'!AT27+'Norm. neekonomicka previazanost'!AT27</f>
        <v>2.2053137083536716E-2</v>
      </c>
      <c r="AU27" s="243">
        <f>'Norm. ekonomicka prieviazanost'!AU27+'Norm. neekonomicka previazanost'!AU27</f>
        <v>3.5762707483762132E-2</v>
      </c>
      <c r="AV27" s="243">
        <f>'Norm. ekonomicka prieviazanost'!AV27+'Norm. neekonomicka previazanost'!AV27</f>
        <v>3.2938457995331329E-2</v>
      </c>
      <c r="AW27" s="243">
        <f>'Norm. ekonomicka prieviazanost'!AW27+'Norm. neekonomicka previazanost'!AW27</f>
        <v>3.2361456323240903E-2</v>
      </c>
      <c r="AX27" s="243">
        <f>'Norm. ekonomicka prieviazanost'!AX27+'Norm. neekonomicka previazanost'!AX27</f>
        <v>4.1691354838510525E-2</v>
      </c>
      <c r="AY27" s="243">
        <f>'Norm. ekonomicka prieviazanost'!AY27+'Norm. neekonomicka previazanost'!AY27</f>
        <v>4.0166765505172966E-2</v>
      </c>
      <c r="AZ27" s="243">
        <f>'Norm. ekonomicka prieviazanost'!AZ27+'Norm. neekonomicka previazanost'!AZ27</f>
        <v>2.5946422302915745E-2</v>
      </c>
      <c r="BB27" s="244">
        <f t="shared" si="0"/>
        <v>2.0000000000000004</v>
      </c>
    </row>
    <row r="28" spans="1:54" ht="14.25" customHeight="1" x14ac:dyDescent="0.25">
      <c r="A28" s="245" t="s">
        <v>31</v>
      </c>
      <c r="B28" s="243">
        <f>'Norm. ekonomicka prieviazanost'!B28+'Norm. neekonomicka previazanost'!B28</f>
        <v>1.5744283190791925E-2</v>
      </c>
      <c r="C28" s="243">
        <f>'Norm. ekonomicka prieviazanost'!C28+'Norm. neekonomicka previazanost'!C28</f>
        <v>7.2482060541728455E-2</v>
      </c>
      <c r="D28" s="243">
        <f>'Norm. ekonomicka prieviazanost'!D28+'Norm. neekonomicka previazanost'!D28</f>
        <v>1.9758361750787594E-2</v>
      </c>
      <c r="E28" s="243">
        <f>'Norm. ekonomicka prieviazanost'!E28+'Norm. neekonomicka previazanost'!E28</f>
        <v>5.7312267733852437E-2</v>
      </c>
      <c r="F28" s="243">
        <f>'Norm. ekonomicka prieviazanost'!F28+'Norm. neekonomicka previazanost'!F28</f>
        <v>8.5975802318940947E-2</v>
      </c>
      <c r="G28" s="243">
        <f>'Norm. ekonomicka prieviazanost'!G28+'Norm. neekonomicka previazanost'!G28</f>
        <v>1.9983120232839907E-2</v>
      </c>
      <c r="H28" s="243">
        <f>'Norm. ekonomicka prieviazanost'!H28+'Norm. neekonomicka previazanost'!H28</f>
        <v>2.9355028227324845E-2</v>
      </c>
      <c r="I28" s="243">
        <f>'Norm. ekonomicka prieviazanost'!I28+'Norm. neekonomicka previazanost'!I28</f>
        <v>5.2091708763416247E-2</v>
      </c>
      <c r="J28" s="243">
        <f>'Norm. ekonomicka prieviazanost'!J28+'Norm. neekonomicka previazanost'!J28</f>
        <v>0.11872412547564253</v>
      </c>
      <c r="K28" s="243">
        <f>'Norm. ekonomicka prieviazanost'!K28+'Norm. neekonomicka previazanost'!K28</f>
        <v>2.5157604679957219E-2</v>
      </c>
      <c r="L28" s="243">
        <f>'Norm. ekonomicka prieviazanost'!L28+'Norm. neekonomicka previazanost'!L28</f>
        <v>2.3090179999606324E-2</v>
      </c>
      <c r="M28" s="243">
        <f>'Norm. ekonomicka prieviazanost'!M28+'Norm. neekonomicka previazanost'!M28</f>
        <v>2.8133409676322087E-2</v>
      </c>
      <c r="N28" s="243">
        <f>'Norm. ekonomicka prieviazanost'!N28+'Norm. neekonomicka previazanost'!N28</f>
        <v>6.478627766503936E-2</v>
      </c>
      <c r="O28" s="243">
        <f>'Norm. ekonomicka prieviazanost'!O28+'Norm. neekonomicka previazanost'!O28</f>
        <v>2.5345884680775102E-2</v>
      </c>
      <c r="P28" s="243">
        <f>'Norm. ekonomicka prieviazanost'!P28+'Norm. neekonomicka previazanost'!P28</f>
        <v>5.1129538106371483E-2</v>
      </c>
      <c r="Q28" s="243">
        <f>'Norm. ekonomicka prieviazanost'!Q28+'Norm. neekonomicka previazanost'!Q28</f>
        <v>1.6399252993026969E-2</v>
      </c>
      <c r="R28" s="243">
        <f>'Norm. ekonomicka prieviazanost'!R28+'Norm. neekonomicka previazanost'!R28</f>
        <v>2.9456389528560008E-2</v>
      </c>
      <c r="S28" s="243">
        <f>'Norm. ekonomicka prieviazanost'!S28+'Norm. neekonomicka previazanost'!S28</f>
        <v>1.3638602235579587E-2</v>
      </c>
      <c r="T28" s="243">
        <f>'Norm. ekonomicka prieviazanost'!T28+'Norm. neekonomicka previazanost'!T28</f>
        <v>2.2276261982502696E-2</v>
      </c>
      <c r="U28" s="243">
        <f>'Norm. ekonomicka prieviazanost'!U28+'Norm. neekonomicka previazanost'!U28</f>
        <v>1.9832577744422635E-2</v>
      </c>
      <c r="V28" s="243">
        <f>'Norm. ekonomicka prieviazanost'!V28+'Norm. neekonomicka previazanost'!V28</f>
        <v>2.2524870929472376E-2</v>
      </c>
      <c r="W28" s="243">
        <f>'Norm. ekonomicka prieviazanost'!W28+'Norm. neekonomicka previazanost'!W28</f>
        <v>3.1899420385038485E-2</v>
      </c>
      <c r="X28" s="243">
        <f>'Norm. ekonomicka prieviazanost'!X28+'Norm. neekonomicka previazanost'!X28</f>
        <v>2.0697049884249259E-2</v>
      </c>
      <c r="Y28" s="243">
        <f>'Norm. ekonomicka prieviazanost'!Y28+'Norm. neekonomicka previazanost'!Y28</f>
        <v>7.0574122110106302E-2</v>
      </c>
      <c r="Z28" s="243">
        <f>'Norm. ekonomicka prieviazanost'!Z28+'Norm. neekonomicka previazanost'!Z28</f>
        <v>1.4059834210559166E-2</v>
      </c>
      <c r="AA28" s="243">
        <f>'Norm. ekonomicka prieviazanost'!AA28+'Norm. neekonomicka previazanost'!AA28</f>
        <v>3.4571933655109327E-2</v>
      </c>
      <c r="AB28" s="243">
        <f>'Norm. ekonomicka prieviazanost'!AB28+'Norm. neekonomicka previazanost'!AB28</f>
        <v>0</v>
      </c>
      <c r="AC28" s="243">
        <f>'Norm. ekonomicka prieviazanost'!AC28+'Norm. neekonomicka previazanost'!AC28</f>
        <v>2.7237428677639671E-2</v>
      </c>
      <c r="AD28" s="243">
        <f>'Norm. ekonomicka prieviazanost'!AD28+'Norm. neekonomicka previazanost'!AD28</f>
        <v>1.7297369477024104E-2</v>
      </c>
      <c r="AE28" s="243">
        <f>'Norm. ekonomicka prieviazanost'!AE28+'Norm. neekonomicka previazanost'!AE28</f>
        <v>3.6735584364503748E-2</v>
      </c>
      <c r="AF28" s="243">
        <f>'Norm. ekonomicka prieviazanost'!AF28+'Norm. neekonomicka previazanost'!AF28</f>
        <v>1.9945159783636639E-2</v>
      </c>
      <c r="AG28" s="243">
        <f>'Norm. ekonomicka prieviazanost'!AG28+'Norm. neekonomicka previazanost'!AG28</f>
        <v>0.10808649652088032</v>
      </c>
      <c r="AH28" s="243">
        <f>'Norm. ekonomicka prieviazanost'!AH28+'Norm. neekonomicka previazanost'!AH28</f>
        <v>6.4172008414415255E-2</v>
      </c>
      <c r="AI28" s="243">
        <f>'Norm. ekonomicka prieviazanost'!AI28+'Norm. neekonomicka previazanost'!AI28</f>
        <v>2.1215137011762343E-2</v>
      </c>
      <c r="AJ28" s="243">
        <f>'Norm. ekonomicka prieviazanost'!AJ28+'Norm. neekonomicka previazanost'!AJ28</f>
        <v>2.8702316228620198E-2</v>
      </c>
      <c r="AK28" s="243">
        <f>'Norm. ekonomicka prieviazanost'!AK28+'Norm. neekonomicka previazanost'!AK28</f>
        <v>3.317619553866373E-2</v>
      </c>
      <c r="AL28" s="243">
        <f>'Norm. ekonomicka prieviazanost'!AL28+'Norm. neekonomicka previazanost'!AL28</f>
        <v>5.3132601752787889E-2</v>
      </c>
      <c r="AM28" s="243">
        <f>'Norm. ekonomicka prieviazanost'!AM28+'Norm. neekonomicka previazanost'!AM28</f>
        <v>2.7087720378836694E-2</v>
      </c>
      <c r="AN28" s="243">
        <f>'Norm. ekonomicka prieviazanost'!AN28+'Norm. neekonomicka previazanost'!AN28</f>
        <v>3.2193199367596237E-2</v>
      </c>
      <c r="AO28" s="243">
        <f>'Norm. ekonomicka prieviazanost'!AO28+'Norm. neekonomicka previazanost'!AO28</f>
        <v>5.7147941964755471E-2</v>
      </c>
      <c r="AP28" s="243">
        <f>'Norm. ekonomicka prieviazanost'!AP28+'Norm. neekonomicka previazanost'!AP28</f>
        <v>3.1205763560595234E-2</v>
      </c>
      <c r="AQ28" s="243">
        <f>'Norm. ekonomicka prieviazanost'!AQ28+'Norm. neekonomicka previazanost'!AQ28</f>
        <v>1.6268876053179445E-2</v>
      </c>
      <c r="AR28" s="243">
        <f>'Norm. ekonomicka prieviazanost'!AR28+'Norm. neekonomicka previazanost'!AR28</f>
        <v>3.5175184379037619E-2</v>
      </c>
      <c r="AS28" s="243">
        <f>'Norm. ekonomicka prieviazanost'!AS28+'Norm. neekonomicka previazanost'!AS28</f>
        <v>7.2713428905068336E-2</v>
      </c>
      <c r="AT28" s="243">
        <f>'Norm. ekonomicka prieviazanost'!AT28+'Norm. neekonomicka previazanost'!AT28</f>
        <v>1.6483775775340093E-2</v>
      </c>
      <c r="AU28" s="243">
        <f>'Norm. ekonomicka prieviazanost'!AU28+'Norm. neekonomicka previazanost'!AU28</f>
        <v>0.12338632598097661</v>
      </c>
      <c r="AV28" s="243">
        <f>'Norm. ekonomicka prieviazanost'!AV28+'Norm. neekonomicka previazanost'!AV28</f>
        <v>4.4689460486402349E-2</v>
      </c>
      <c r="AW28" s="243">
        <f>'Norm. ekonomicka prieviazanost'!AW28+'Norm. neekonomicka previazanost'!AW28</f>
        <v>2.7513340038349054E-2</v>
      </c>
      <c r="AX28" s="243">
        <f>'Norm. ekonomicka prieviazanost'!AX28+'Norm. neekonomicka previazanost'!AX28</f>
        <v>6.8000994056029121E-2</v>
      </c>
      <c r="AY28" s="243">
        <f>'Norm. ekonomicka prieviazanost'!AY28+'Norm. neekonomicka previazanost'!AY28</f>
        <v>2.9358593154112884E-2</v>
      </c>
      <c r="AZ28" s="243">
        <f>'Norm. ekonomicka prieviazanost'!AZ28+'Norm. neekonomicka previazanost'!AZ28</f>
        <v>2.4075129427763714E-2</v>
      </c>
      <c r="BB28" s="244">
        <f t="shared" si="0"/>
        <v>2.0000000000000004</v>
      </c>
    </row>
    <row r="29" spans="1:54" ht="14.25" customHeight="1" x14ac:dyDescent="0.25">
      <c r="A29" s="246" t="s">
        <v>32</v>
      </c>
      <c r="B29" s="243">
        <f>'Norm. ekonomicka prieviazanost'!B29+'Norm. neekonomicka previazanost'!B29</f>
        <v>1.8353847429105147E-2</v>
      </c>
      <c r="C29" s="243">
        <f>'Norm. ekonomicka prieviazanost'!C29+'Norm. neekonomicka previazanost'!C29</f>
        <v>1.2800984597743105E-2</v>
      </c>
      <c r="D29" s="243">
        <f>'Norm. ekonomicka prieviazanost'!D29+'Norm. neekonomicka previazanost'!D29</f>
        <v>1.4185748073973546E-2</v>
      </c>
      <c r="E29" s="243">
        <f>'Norm. ekonomicka prieviazanost'!E29+'Norm. neekonomicka previazanost'!E29</f>
        <v>5.2062425713324888E-2</v>
      </c>
      <c r="F29" s="243">
        <f>'Norm. ekonomicka prieviazanost'!F29+'Norm. neekonomicka previazanost'!F29</f>
        <v>1.3494603305527271E-2</v>
      </c>
      <c r="G29" s="243">
        <f>'Norm. ekonomicka prieviazanost'!G29+'Norm. neekonomicka previazanost'!G29</f>
        <v>3.1922193631589685E-2</v>
      </c>
      <c r="H29" s="243">
        <f>'Norm. ekonomicka prieviazanost'!H29+'Norm. neekonomicka previazanost'!H29</f>
        <v>5.348775703069765E-2</v>
      </c>
      <c r="I29" s="243">
        <f>'Norm. ekonomicka prieviazanost'!I29+'Norm. neekonomicka previazanost'!I29</f>
        <v>9.6531862183191972E-3</v>
      </c>
      <c r="J29" s="243">
        <f>'Norm. ekonomicka prieviazanost'!J29+'Norm. neekonomicka previazanost'!J29</f>
        <v>3.6591583018127614E-2</v>
      </c>
      <c r="K29" s="243">
        <f>'Norm. ekonomicka prieviazanost'!K29+'Norm. neekonomicka previazanost'!K29</f>
        <v>4.780559161747068E-2</v>
      </c>
      <c r="L29" s="243">
        <f>'Norm. ekonomicka prieviazanost'!L29+'Norm. neekonomicka previazanost'!L29</f>
        <v>6.8950136909714591E-2</v>
      </c>
      <c r="M29" s="243">
        <f>'Norm. ekonomicka prieviazanost'!M29+'Norm. neekonomicka previazanost'!M29</f>
        <v>5.1722279230903889E-2</v>
      </c>
      <c r="N29" s="243">
        <f>'Norm. ekonomicka prieviazanost'!N29+'Norm. neekonomicka previazanost'!N29</f>
        <v>5.0240950658049968E-2</v>
      </c>
      <c r="O29" s="243">
        <f>'Norm. ekonomicka prieviazanost'!O29+'Norm. neekonomicka previazanost'!O29</f>
        <v>2.3740588160082579E-2</v>
      </c>
      <c r="P29" s="243">
        <f>'Norm. ekonomicka prieviazanost'!P29+'Norm. neekonomicka previazanost'!P29</f>
        <v>5.8879759820284344E-2</v>
      </c>
      <c r="Q29" s="243">
        <f>'Norm. ekonomicka prieviazanost'!Q29+'Norm. neekonomicka previazanost'!Q29</f>
        <v>2.7325836696023835E-2</v>
      </c>
      <c r="R29" s="243">
        <f>'Norm. ekonomicka prieviazanost'!R29+'Norm. neekonomicka previazanost'!R29</f>
        <v>2.1149501761262818E-2</v>
      </c>
      <c r="S29" s="243">
        <f>'Norm. ekonomicka prieviazanost'!S29+'Norm. neekonomicka previazanost'!S29</f>
        <v>1.4102796141505456E-2</v>
      </c>
      <c r="T29" s="243">
        <f>'Norm. ekonomicka prieviazanost'!T29+'Norm. neekonomicka previazanost'!T29</f>
        <v>2.6980988309558945E-2</v>
      </c>
      <c r="U29" s="243">
        <f>'Norm. ekonomicka prieviazanost'!U29+'Norm. neekonomicka previazanost'!U29</f>
        <v>1.9819264921574709E-2</v>
      </c>
      <c r="V29" s="243">
        <f>'Norm. ekonomicka prieviazanost'!V29+'Norm. neekonomicka previazanost'!V29</f>
        <v>1.9844566773608428E-2</v>
      </c>
      <c r="W29" s="243">
        <f>'Norm. ekonomicka prieviazanost'!W29+'Norm. neekonomicka previazanost'!W29</f>
        <v>2.5931741272603826E-2</v>
      </c>
      <c r="X29" s="243">
        <f>'Norm. ekonomicka prieviazanost'!X29+'Norm. neekonomicka previazanost'!X29</f>
        <v>1.5852939854513678E-2</v>
      </c>
      <c r="Y29" s="243">
        <f>'Norm. ekonomicka prieviazanost'!Y29+'Norm. neekonomicka previazanost'!Y29</f>
        <v>1.9190923537124996E-2</v>
      </c>
      <c r="Z29" s="243">
        <f>'Norm. ekonomicka prieviazanost'!Z29+'Norm. neekonomicka previazanost'!Z29</f>
        <v>9.9273210147731682E-3</v>
      </c>
      <c r="AA29" s="243">
        <f>'Norm. ekonomicka prieviazanost'!AA29+'Norm. neekonomicka previazanost'!AA29</f>
        <v>2.1428915199332807E-2</v>
      </c>
      <c r="AB29" s="243">
        <f>'Norm. ekonomicka prieviazanost'!AB29+'Norm. neekonomicka previazanost'!AB29</f>
        <v>1.0565400874250133E-2</v>
      </c>
      <c r="AC29" s="243">
        <f>'Norm. ekonomicka prieviazanost'!AC29+'Norm. neekonomicka previazanost'!AC29</f>
        <v>0</v>
      </c>
      <c r="AD29" s="243">
        <f>'Norm. ekonomicka prieviazanost'!AD29+'Norm. neekonomicka previazanost'!AD29</f>
        <v>0.22070930707209752</v>
      </c>
      <c r="AE29" s="243">
        <f>'Norm. ekonomicka prieviazanost'!AE29+'Norm. neekonomicka previazanost'!AE29</f>
        <v>3.0296579195742891E-2</v>
      </c>
      <c r="AF29" s="243">
        <f>'Norm. ekonomicka prieviazanost'!AF29+'Norm. neekonomicka previazanost'!AF29</f>
        <v>3.8052717986126625E-2</v>
      </c>
      <c r="AG29" s="243">
        <f>'Norm. ekonomicka prieviazanost'!AG29+'Norm. neekonomicka previazanost'!AG29</f>
        <v>1.2205396729504698E-2</v>
      </c>
      <c r="AH29" s="243">
        <f>'Norm. ekonomicka prieviazanost'!AH29+'Norm. neekonomicka previazanost'!AH29</f>
        <v>6.6357867884735966E-2</v>
      </c>
      <c r="AI29" s="243">
        <f>'Norm. ekonomicka prieviazanost'!AI29+'Norm. neekonomicka previazanost'!AI29</f>
        <v>5.030857464336972E-2</v>
      </c>
      <c r="AJ29" s="243">
        <f>'Norm. ekonomicka prieviazanost'!AJ29+'Norm. neekonomicka previazanost'!AJ29</f>
        <v>1.0989670176516319E-2</v>
      </c>
      <c r="AK29" s="243">
        <f>'Norm. ekonomicka prieviazanost'!AK29+'Norm. neekonomicka previazanost'!AK29</f>
        <v>0.13902327985634955</v>
      </c>
      <c r="AL29" s="243">
        <f>'Norm. ekonomicka prieviazanost'!AL29+'Norm. neekonomicka previazanost'!AL29</f>
        <v>2.1715424034725685E-2</v>
      </c>
      <c r="AM29" s="243">
        <f>'Norm. ekonomicka prieviazanost'!AM29+'Norm. neekonomicka previazanost'!AM29</f>
        <v>3.8159897854487215E-2</v>
      </c>
      <c r="AN29" s="243">
        <f>'Norm. ekonomicka prieviazanost'!AN29+'Norm. neekonomicka previazanost'!AN29</f>
        <v>3.1358198941786548E-2</v>
      </c>
      <c r="AO29" s="243">
        <f>'Norm. ekonomicka prieviazanost'!AO29+'Norm. neekonomicka previazanost'!AO29</f>
        <v>9.1283819589499202E-2</v>
      </c>
      <c r="AP29" s="243">
        <f>'Norm. ekonomicka prieviazanost'!AP29+'Norm. neekonomicka previazanost'!AP29</f>
        <v>4.3099194565083307E-2</v>
      </c>
      <c r="AQ29" s="243">
        <f>'Norm. ekonomicka prieviazanost'!AQ29+'Norm. neekonomicka previazanost'!AQ29</f>
        <v>3.3445501090416829E-2</v>
      </c>
      <c r="AR29" s="243">
        <f>'Norm. ekonomicka prieviazanost'!AR29+'Norm. neekonomicka previazanost'!AR29</f>
        <v>5.1165827561482656E-2</v>
      </c>
      <c r="AS29" s="243">
        <f>'Norm. ekonomicka prieviazanost'!AS29+'Norm. neekonomicka previazanost'!AS29</f>
        <v>4.330012068656975E-2</v>
      </c>
      <c r="AT29" s="243">
        <f>'Norm. ekonomicka prieviazanost'!AT29+'Norm. neekonomicka previazanost'!AT29</f>
        <v>2.8279194455623338E-2</v>
      </c>
      <c r="AU29" s="243">
        <f>'Norm. ekonomicka prieviazanost'!AU29+'Norm. neekonomicka previazanost'!AU29</f>
        <v>3.811661935304473E-2</v>
      </c>
      <c r="AV29" s="243">
        <f>'Norm. ekonomicka prieviazanost'!AV29+'Norm. neekonomicka previazanost'!AV29</f>
        <v>3.0625102342102369E-2</v>
      </c>
      <c r="AW29" s="243">
        <f>'Norm. ekonomicka prieviazanost'!AW29+'Norm. neekonomicka previazanost'!AW29</f>
        <v>6.5020121233610909E-2</v>
      </c>
      <c r="AX29" s="243">
        <f>'Norm. ekonomicka prieviazanost'!AX29+'Norm. neekonomicka previazanost'!AX29</f>
        <v>5.3309339238518452E-2</v>
      </c>
      <c r="AY29" s="243">
        <f>'Norm. ekonomicka prieviazanost'!AY29+'Norm. neekonomicka previazanost'!AY29</f>
        <v>3.3223191038901256E-2</v>
      </c>
      <c r="AZ29" s="243">
        <f>'Norm. ekonomicka prieviazanost'!AZ29+'Norm. neekonomicka previazanost'!AZ29</f>
        <v>5.3943222698657506E-2</v>
      </c>
      <c r="BB29" s="244">
        <f t="shared" si="0"/>
        <v>2.0000000000000004</v>
      </c>
    </row>
    <row r="30" spans="1:54" ht="14.25" customHeight="1" x14ac:dyDescent="0.25">
      <c r="A30" s="246" t="s">
        <v>33</v>
      </c>
      <c r="B30" s="243">
        <f>'Norm. ekonomicka prieviazanost'!B30+'Norm. neekonomicka previazanost'!B30</f>
        <v>1.7142994202684954E-2</v>
      </c>
      <c r="C30" s="243">
        <f>'Norm. ekonomicka prieviazanost'!C30+'Norm. neekonomicka previazanost'!C30</f>
        <v>1.1987960551266504E-2</v>
      </c>
      <c r="D30" s="243">
        <f>'Norm. ekonomicka prieviazanost'!D30+'Norm. neekonomicka previazanost'!D30</f>
        <v>1.1062989156569746E-2</v>
      </c>
      <c r="E30" s="243">
        <f>'Norm. ekonomicka prieviazanost'!E30+'Norm. neekonomicka previazanost'!E30</f>
        <v>4.2945512384472091E-2</v>
      </c>
      <c r="F30" s="243">
        <f>'Norm. ekonomicka prieviazanost'!F30+'Norm. neekonomicka previazanost'!F30</f>
        <v>1.1766692868388133E-2</v>
      </c>
      <c r="G30" s="243">
        <f>'Norm. ekonomicka prieviazanost'!G30+'Norm. neekonomicka previazanost'!G30</f>
        <v>3.1277330960569262E-2</v>
      </c>
      <c r="H30" s="243">
        <f>'Norm. ekonomicka prieviazanost'!H30+'Norm. neekonomicka previazanost'!H30</f>
        <v>4.9453374332670316E-2</v>
      </c>
      <c r="I30" s="243">
        <f>'Norm. ekonomicka prieviazanost'!I30+'Norm. neekonomicka previazanost'!I30</f>
        <v>9.5555544112972367E-3</v>
      </c>
      <c r="J30" s="243">
        <f>'Norm. ekonomicka prieviazanost'!J30+'Norm. neekonomicka previazanost'!J30</f>
        <v>3.9463767316325588E-2</v>
      </c>
      <c r="K30" s="243">
        <f>'Norm. ekonomicka prieviazanost'!K30+'Norm. neekonomicka previazanost'!K30</f>
        <v>5.3602895780479748E-2</v>
      </c>
      <c r="L30" s="243">
        <f>'Norm. ekonomicka prieviazanost'!L30+'Norm. neekonomicka previazanost'!L30</f>
        <v>0.14485462488408435</v>
      </c>
      <c r="M30" s="243">
        <f>'Norm. ekonomicka prieviazanost'!M30+'Norm. neekonomicka previazanost'!M30</f>
        <v>6.1974006467152676E-2</v>
      </c>
      <c r="N30" s="243">
        <f>'Norm. ekonomicka prieviazanost'!N30+'Norm. neekonomicka previazanost'!N30</f>
        <v>4.0508205438478065E-2</v>
      </c>
      <c r="O30" s="243">
        <f>'Norm. ekonomicka prieviazanost'!O30+'Norm. neekonomicka previazanost'!O30</f>
        <v>2.1796872259006419E-2</v>
      </c>
      <c r="P30" s="243">
        <f>'Norm. ekonomicka prieviazanost'!P30+'Norm. neekonomicka previazanost'!P30</f>
        <v>5.7410163885828897E-2</v>
      </c>
      <c r="Q30" s="243">
        <f>'Norm. ekonomicka prieviazanost'!Q30+'Norm. neekonomicka previazanost'!Q30</f>
        <v>2.5303044048264195E-2</v>
      </c>
      <c r="R30" s="243">
        <f>'Norm. ekonomicka prieviazanost'!R30+'Norm. neekonomicka previazanost'!R30</f>
        <v>2.2419417441163599E-2</v>
      </c>
      <c r="S30" s="243">
        <f>'Norm. ekonomicka prieviazanost'!S30+'Norm. neekonomicka previazanost'!S30</f>
        <v>1.3167557333110052E-2</v>
      </c>
      <c r="T30" s="243">
        <f>'Norm. ekonomicka prieviazanost'!T30+'Norm. neekonomicka previazanost'!T30</f>
        <v>2.9484002094538893E-2</v>
      </c>
      <c r="U30" s="243">
        <f>'Norm. ekonomicka prieviazanost'!U30+'Norm. neekonomicka previazanost'!U30</f>
        <v>2.0364141538434716E-2</v>
      </c>
      <c r="V30" s="243">
        <f>'Norm. ekonomicka prieviazanost'!V30+'Norm. neekonomicka previazanost'!V30</f>
        <v>2.1504269428590204E-2</v>
      </c>
      <c r="W30" s="243">
        <f>'Norm. ekonomicka prieviazanost'!W30+'Norm. neekonomicka previazanost'!W30</f>
        <v>1.9225950039803666E-2</v>
      </c>
      <c r="X30" s="243">
        <f>'Norm. ekonomicka prieviazanost'!X30+'Norm. neekonomicka previazanost'!X30</f>
        <v>1.7492574906074171E-2</v>
      </c>
      <c r="Y30" s="243">
        <f>'Norm. ekonomicka prieviazanost'!Y30+'Norm. neekonomicka previazanost'!Y30</f>
        <v>3.1189139601598796E-2</v>
      </c>
      <c r="Z30" s="243">
        <f>'Norm. ekonomicka prieviazanost'!Z30+'Norm. neekonomicka previazanost'!Z30</f>
        <v>1.3205259474894204E-2</v>
      </c>
      <c r="AA30" s="243">
        <f>'Norm. ekonomicka prieviazanost'!AA30+'Norm. neekonomicka previazanost'!AA30</f>
        <v>1.9994820623135706E-2</v>
      </c>
      <c r="AB30" s="243">
        <f>'Norm. ekonomicka prieviazanost'!AB30+'Norm. neekonomicka previazanost'!AB30</f>
        <v>7.5153123873241186E-3</v>
      </c>
      <c r="AC30" s="243">
        <f>'Norm. ekonomicka prieviazanost'!AC30+'Norm. neekonomicka previazanost'!AC30</f>
        <v>0.24162916122278319</v>
      </c>
      <c r="AD30" s="243">
        <f>'Norm. ekonomicka prieviazanost'!AD30+'Norm. neekonomicka previazanost'!AD30</f>
        <v>0</v>
      </c>
      <c r="AE30" s="243">
        <f>'Norm. ekonomicka prieviazanost'!AE30+'Norm. neekonomicka previazanost'!AE30</f>
        <v>2.6360062451597187E-2</v>
      </c>
      <c r="AF30" s="243">
        <f>'Norm. ekonomicka prieviazanost'!AF30+'Norm. neekonomicka previazanost'!AF30</f>
        <v>3.6214631506291999E-2</v>
      </c>
      <c r="AG30" s="243">
        <f>'Norm. ekonomicka prieviazanost'!AG30+'Norm. neekonomicka previazanost'!AG30</f>
        <v>1.2117877253209482E-2</v>
      </c>
      <c r="AH30" s="243">
        <f>'Norm. ekonomicka prieviazanost'!AH30+'Norm. neekonomicka previazanost'!AH30</f>
        <v>7.7262456029296836E-2</v>
      </c>
      <c r="AI30" s="243">
        <f>'Norm. ekonomicka prieviazanost'!AI30+'Norm. neekonomicka previazanost'!AI30</f>
        <v>4.4049190105929469E-2</v>
      </c>
      <c r="AJ30" s="243">
        <f>'Norm. ekonomicka prieviazanost'!AJ30+'Norm. neekonomicka previazanost'!AJ30</f>
        <v>8.7892768068684266E-3</v>
      </c>
      <c r="AK30" s="243">
        <f>'Norm. ekonomicka prieviazanost'!AK30+'Norm. neekonomicka previazanost'!AK30</f>
        <v>9.358526493677069E-2</v>
      </c>
      <c r="AL30" s="243">
        <f>'Norm. ekonomicka prieviazanost'!AL30+'Norm. neekonomicka previazanost'!AL30</f>
        <v>1.9803132240461603E-2</v>
      </c>
      <c r="AM30" s="243">
        <f>'Norm. ekonomicka prieviazanost'!AM30+'Norm. neekonomicka previazanost'!AM30</f>
        <v>3.4520744409080706E-2</v>
      </c>
      <c r="AN30" s="243">
        <f>'Norm. ekonomicka prieviazanost'!AN30+'Norm. neekonomicka previazanost'!AN30</f>
        <v>2.6799502066039017E-2</v>
      </c>
      <c r="AO30" s="243">
        <f>'Norm. ekonomicka prieviazanost'!AO30+'Norm. neekonomicka previazanost'!AO30</f>
        <v>7.5333684307926446E-2</v>
      </c>
      <c r="AP30" s="243">
        <f>'Norm. ekonomicka prieviazanost'!AP30+'Norm. neekonomicka previazanost'!AP30</f>
        <v>4.34679688707717E-2</v>
      </c>
      <c r="AQ30" s="243">
        <f>'Norm. ekonomicka prieviazanost'!AQ30+'Norm. neekonomicka previazanost'!AQ30</f>
        <v>3.0578146559331266E-2</v>
      </c>
      <c r="AR30" s="243">
        <f>'Norm. ekonomicka prieviazanost'!AR30+'Norm. neekonomicka previazanost'!AR30</f>
        <v>5.3648294862662635E-2</v>
      </c>
      <c r="AS30" s="243">
        <f>'Norm. ekonomicka prieviazanost'!AS30+'Norm. neekonomicka previazanost'!AS30</f>
        <v>3.6249204752116543E-2</v>
      </c>
      <c r="AT30" s="243">
        <f>'Norm. ekonomicka prieviazanost'!AT30+'Norm. neekonomicka previazanost'!AT30</f>
        <v>2.5621299394644415E-2</v>
      </c>
      <c r="AU30" s="243">
        <f>'Norm. ekonomicka prieviazanost'!AU30+'Norm. neekonomicka previazanost'!AU30</f>
        <v>3.5327248340395648E-2</v>
      </c>
      <c r="AV30" s="243">
        <f>'Norm. ekonomicka prieviazanost'!AV30+'Norm. neekonomicka previazanost'!AV30</f>
        <v>3.1276508660444069E-2</v>
      </c>
      <c r="AW30" s="243">
        <f>'Norm. ekonomicka prieviazanost'!AW30+'Norm. neekonomicka previazanost'!AW30</f>
        <v>6.8627842932720923E-2</v>
      </c>
      <c r="AX30" s="243">
        <f>'Norm. ekonomicka prieviazanost'!AX30+'Norm. neekonomicka previazanost'!AX30</f>
        <v>4.3723759710651129E-2</v>
      </c>
      <c r="AY30" s="243">
        <f>'Norm. ekonomicka prieviazanost'!AY30+'Norm. neekonomicka previazanost'!AY30</f>
        <v>3.287348146945851E-2</v>
      </c>
      <c r="AZ30" s="243">
        <f>'Norm. ekonomicka prieviazanost'!AZ30+'Norm. neekonomicka previazanost'!AZ30</f>
        <v>5.6472827294341998E-2</v>
      </c>
      <c r="BB30" s="244">
        <f t="shared" si="0"/>
        <v>2.0000000000000009</v>
      </c>
    </row>
    <row r="31" spans="1:54" ht="14.25" customHeight="1" x14ac:dyDescent="0.25">
      <c r="A31" s="246" t="s">
        <v>34</v>
      </c>
      <c r="B31" s="243">
        <f>'Norm. ekonomicka prieviazanost'!B31+'Norm. neekonomicka previazanost'!B31</f>
        <v>1.4747498287555512E-2</v>
      </c>
      <c r="C31" s="243">
        <f>'Norm. ekonomicka prieviazanost'!C31+'Norm. neekonomicka previazanost'!C31</f>
        <v>1.376127003807796E-2</v>
      </c>
      <c r="D31" s="243">
        <f>'Norm. ekonomicka prieviazanost'!D31+'Norm. neekonomicka previazanost'!D31</f>
        <v>1.8494528520929115E-2</v>
      </c>
      <c r="E31" s="243">
        <f>'Norm. ekonomicka prieviazanost'!E31+'Norm. neekonomicka previazanost'!E31</f>
        <v>0.14201283651458738</v>
      </c>
      <c r="F31" s="243">
        <f>'Norm. ekonomicka prieviazanost'!F31+'Norm. neekonomicka previazanost'!F31</f>
        <v>2.3125806407358902E-2</v>
      </c>
      <c r="G31" s="243">
        <f>'Norm. ekonomicka prieviazanost'!G31+'Norm. neekonomicka previazanost'!G31</f>
        <v>2.1502185165584067E-2</v>
      </c>
      <c r="H31" s="243">
        <f>'Norm. ekonomicka prieviazanost'!H31+'Norm. neekonomicka previazanost'!H31</f>
        <v>3.7278943570919112E-2</v>
      </c>
      <c r="I31" s="243">
        <f>'Norm. ekonomicka prieviazanost'!I31+'Norm. neekonomicka previazanost'!I31</f>
        <v>1.3632631662704727E-2</v>
      </c>
      <c r="J31" s="243">
        <f>'Norm. ekonomicka prieviazanost'!J31+'Norm. neekonomicka previazanost'!J31</f>
        <v>3.8100631772157209E-2</v>
      </c>
      <c r="K31" s="243">
        <f>'Norm. ekonomicka prieviazanost'!K31+'Norm. neekonomicka previazanost'!K31</f>
        <v>4.0630271351930231E-2</v>
      </c>
      <c r="L31" s="243">
        <f>'Norm. ekonomicka prieviazanost'!L31+'Norm. neekonomicka previazanost'!L31</f>
        <v>1.8140382532536602E-2</v>
      </c>
      <c r="M31" s="243">
        <f>'Norm. ekonomicka prieviazanost'!M31+'Norm. neekonomicka previazanost'!M31</f>
        <v>2.7998743000989867E-2</v>
      </c>
      <c r="N31" s="243">
        <f>'Norm. ekonomicka prieviazanost'!N31+'Norm. neekonomicka previazanost'!N31</f>
        <v>0.14853079162611099</v>
      </c>
      <c r="O31" s="243">
        <f>'Norm. ekonomicka prieviazanost'!O31+'Norm. neekonomicka previazanost'!O31</f>
        <v>2.7076842936547697E-2</v>
      </c>
      <c r="P31" s="243">
        <f>'Norm. ekonomicka prieviazanost'!P31+'Norm. neekonomicka previazanost'!P31</f>
        <v>0.12089193078242434</v>
      </c>
      <c r="Q31" s="243">
        <f>'Norm. ekonomicka prieviazanost'!Q31+'Norm. neekonomicka previazanost'!Q31</f>
        <v>2.2458605818521486E-2</v>
      </c>
      <c r="R31" s="243">
        <f>'Norm. ekonomicka prieviazanost'!R31+'Norm. neekonomicka previazanost'!R31</f>
        <v>3.7010261069259122E-2</v>
      </c>
      <c r="S31" s="243">
        <f>'Norm. ekonomicka prieviazanost'!S31+'Norm. neekonomicka previazanost'!S31</f>
        <v>1.5107794785054997E-2</v>
      </c>
      <c r="T31" s="243">
        <f>'Norm. ekonomicka prieviazanost'!T31+'Norm. neekonomicka previazanost'!T31</f>
        <v>3.7069516709027646E-2</v>
      </c>
      <c r="U31" s="243">
        <f>'Norm. ekonomicka prieviazanost'!U31+'Norm. neekonomicka previazanost'!U31</f>
        <v>1.6328248537562103E-2</v>
      </c>
      <c r="V31" s="243">
        <f>'Norm. ekonomicka prieviazanost'!V31+'Norm. neekonomicka previazanost'!V31</f>
        <v>3.008521187185181E-2</v>
      </c>
      <c r="W31" s="243">
        <f>'Norm. ekonomicka prieviazanost'!W31+'Norm. neekonomicka previazanost'!W31</f>
        <v>2.4146259746920293E-2</v>
      </c>
      <c r="X31" s="243">
        <f>'Norm. ekonomicka prieviazanost'!X31+'Norm. neekonomicka previazanost'!X31</f>
        <v>1.8861809076719596E-2</v>
      </c>
      <c r="Y31" s="243">
        <f>'Norm. ekonomicka prieviazanost'!Y31+'Norm. neekonomicka previazanost'!Y31</f>
        <v>2.8381725636985704E-2</v>
      </c>
      <c r="Z31" s="243">
        <f>'Norm. ekonomicka prieviazanost'!Z31+'Norm. neekonomicka previazanost'!Z31</f>
        <v>1.3590280623575108E-2</v>
      </c>
      <c r="AA31" s="243">
        <f>'Norm. ekonomicka prieviazanost'!AA31+'Norm. neekonomicka previazanost'!AA31</f>
        <v>1.8330519613182852E-2</v>
      </c>
      <c r="AB31" s="243">
        <f>'Norm. ekonomicka prieviazanost'!AB31+'Norm. neekonomicka previazanost'!AB31</f>
        <v>1.1397587223654096E-2</v>
      </c>
      <c r="AC31" s="243">
        <f>'Norm. ekonomicka prieviazanost'!AC31+'Norm. neekonomicka previazanost'!AC31</f>
        <v>2.4349234401147064E-2</v>
      </c>
      <c r="AD31" s="243">
        <f>'Norm. ekonomicka prieviazanost'!AD31+'Norm. neekonomicka previazanost'!AD31</f>
        <v>1.8588086716461324E-2</v>
      </c>
      <c r="AE31" s="243">
        <f>'Norm. ekonomicka prieviazanost'!AE31+'Norm. neekonomicka previazanost'!AE31</f>
        <v>0</v>
      </c>
      <c r="AF31" s="243">
        <f>'Norm. ekonomicka prieviazanost'!AF31+'Norm. neekonomicka previazanost'!AF31</f>
        <v>3.1497885138231187E-2</v>
      </c>
      <c r="AG31" s="243">
        <f>'Norm. ekonomicka prieviazanost'!AG31+'Norm. neekonomicka previazanost'!AG31</f>
        <v>2.0136887691860512E-2</v>
      </c>
      <c r="AH31" s="243">
        <f>'Norm. ekonomicka prieviazanost'!AH31+'Norm. neekonomicka previazanost'!AH31</f>
        <v>0.16808760929187838</v>
      </c>
      <c r="AI31" s="243">
        <f>'Norm. ekonomicka prieviazanost'!AI31+'Norm. neekonomicka previazanost'!AI31</f>
        <v>3.0443336874312239E-2</v>
      </c>
      <c r="AJ31" s="243">
        <f>'Norm. ekonomicka prieviazanost'!AJ31+'Norm. neekonomicka previazanost'!AJ31</f>
        <v>1.0784179302790487E-2</v>
      </c>
      <c r="AK31" s="243">
        <f>'Norm. ekonomicka prieviazanost'!AK31+'Norm. neekonomicka previazanost'!AK31</f>
        <v>4.3482063109893075E-2</v>
      </c>
      <c r="AL31" s="243">
        <f>'Norm. ekonomicka prieviazanost'!AL31+'Norm. neekonomicka previazanost'!AL31</f>
        <v>4.0388967214967278E-2</v>
      </c>
      <c r="AM31" s="243">
        <f>'Norm. ekonomicka prieviazanost'!AM31+'Norm. neekonomicka previazanost'!AM31</f>
        <v>5.6191975852865741E-2</v>
      </c>
      <c r="AN31" s="243">
        <f>'Norm. ekonomicka prieviazanost'!AN31+'Norm. neekonomicka previazanost'!AN31</f>
        <v>3.1360894891823525E-2</v>
      </c>
      <c r="AO31" s="243">
        <f>'Norm. ekonomicka prieviazanost'!AO31+'Norm. neekonomicka previazanost'!AO31</f>
        <v>2.6630635785394045E-2</v>
      </c>
      <c r="AP31" s="243">
        <f>'Norm. ekonomicka prieviazanost'!AP31+'Norm. neekonomicka previazanost'!AP31</f>
        <v>2.6498318900677418E-2</v>
      </c>
      <c r="AQ31" s="243">
        <f>'Norm. ekonomicka prieviazanost'!AQ31+'Norm. neekonomicka previazanost'!AQ31</f>
        <v>2.6759061932595321E-2</v>
      </c>
      <c r="AR31" s="243">
        <f>'Norm. ekonomicka prieviazanost'!AR31+'Norm. neekonomicka previazanost'!AR31</f>
        <v>8.6583362151826132E-2</v>
      </c>
      <c r="AS31" s="243">
        <f>'Norm. ekonomicka prieviazanost'!AS31+'Norm. neekonomicka previazanost'!AS31</f>
        <v>4.9156799164047249E-2</v>
      </c>
      <c r="AT31" s="243">
        <f>'Norm. ekonomicka prieviazanost'!AT31+'Norm. neekonomicka previazanost'!AT31</f>
        <v>1.9736483691117059E-2</v>
      </c>
      <c r="AU31" s="243">
        <f>'Norm. ekonomicka prieviazanost'!AU31+'Norm. neekonomicka previazanost'!AU31</f>
        <v>6.0438765174715817E-2</v>
      </c>
      <c r="AV31" s="243">
        <f>'Norm. ekonomicka prieviazanost'!AV31+'Norm. neekonomicka previazanost'!AV31</f>
        <v>7.6376152456447091E-2</v>
      </c>
      <c r="AW31" s="243">
        <f>'Norm. ekonomicka prieviazanost'!AW31+'Norm. neekonomicka previazanost'!AW31</f>
        <v>4.6097388260621069E-2</v>
      </c>
      <c r="AX31" s="243">
        <f>'Norm. ekonomicka prieviazanost'!AX31+'Norm. neekonomicka previazanost'!AX31</f>
        <v>7.5901206683987185E-2</v>
      </c>
      <c r="AY31" s="243">
        <f>'Norm. ekonomicka prieviazanost'!AY31+'Norm. neekonomicka previazanost'!AY31</f>
        <v>3.1991682347847918E-2</v>
      </c>
      <c r="AZ31" s="243">
        <f>'Norm. ekonomicka prieviazanost'!AZ31+'Norm. neekonomicka previazanost'!AZ31</f>
        <v>1.9825908081764584E-2</v>
      </c>
      <c r="BB31" s="244">
        <f t="shared" si="0"/>
        <v>2.0000000000000004</v>
      </c>
    </row>
    <row r="32" spans="1:54" ht="14.25" customHeight="1" x14ac:dyDescent="0.25">
      <c r="A32" s="246" t="s">
        <v>35</v>
      </c>
      <c r="B32" s="243">
        <f>'Norm. ekonomicka prieviazanost'!B32+'Norm. neekonomicka previazanost'!B32</f>
        <v>2.5481415999504306E-2</v>
      </c>
      <c r="C32" s="243">
        <f>'Norm. ekonomicka prieviazanost'!C32+'Norm. neekonomicka previazanost'!C32</f>
        <v>1.3227295345399775E-2</v>
      </c>
      <c r="D32" s="243">
        <f>'Norm. ekonomicka prieviazanost'!D32+'Norm. neekonomicka previazanost'!D32</f>
        <v>1.427731751817642E-2</v>
      </c>
      <c r="E32" s="243">
        <f>'Norm. ekonomicka prieviazanost'!E32+'Norm. neekonomicka previazanost'!E32</f>
        <v>4.2730159934127154E-2</v>
      </c>
      <c r="F32" s="243">
        <f>'Norm. ekonomicka prieviazanost'!F32+'Norm. neekonomicka previazanost'!F32</f>
        <v>1.5213646595066925E-2</v>
      </c>
      <c r="G32" s="243">
        <f>'Norm. ekonomicka prieviazanost'!G32+'Norm. neekonomicka previazanost'!G32</f>
        <v>3.7668309418476764E-2</v>
      </c>
      <c r="H32" s="243">
        <f>'Norm. ekonomicka prieviazanost'!H32+'Norm. neekonomicka previazanost'!H32</f>
        <v>6.5292855178591513E-2</v>
      </c>
      <c r="I32" s="243">
        <f>'Norm. ekonomicka prieviazanost'!I32+'Norm. neekonomicka previazanost'!I32</f>
        <v>9.2128339389994374E-3</v>
      </c>
      <c r="J32" s="243">
        <f>'Norm. ekonomicka prieviazanost'!J32+'Norm. neekonomicka previazanost'!J32</f>
        <v>4.6164619231003241E-2</v>
      </c>
      <c r="K32" s="243">
        <f>'Norm. ekonomicka prieviazanost'!K32+'Norm. neekonomicka previazanost'!K32</f>
        <v>3.0791501034769974E-2</v>
      </c>
      <c r="L32" s="243">
        <f>'Norm. ekonomicka prieviazanost'!L32+'Norm. neekonomicka previazanost'!L32</f>
        <v>2.848221564168836E-2</v>
      </c>
      <c r="M32" s="243">
        <f>'Norm. ekonomicka prieviazanost'!M32+'Norm. neekonomicka previazanost'!M32</f>
        <v>3.116727185673912E-2</v>
      </c>
      <c r="N32" s="243">
        <f>'Norm. ekonomicka prieviazanost'!N32+'Norm. neekonomicka previazanost'!N32</f>
        <v>5.4323140198028974E-2</v>
      </c>
      <c r="O32" s="243">
        <f>'Norm. ekonomicka prieviazanost'!O32+'Norm. neekonomicka previazanost'!O32</f>
        <v>2.8258756116654384E-2</v>
      </c>
      <c r="P32" s="243">
        <f>'Norm. ekonomicka prieviazanost'!P32+'Norm. neekonomicka previazanost'!P32</f>
        <v>5.2971308228113655E-2</v>
      </c>
      <c r="Q32" s="243">
        <f>'Norm. ekonomicka prieviazanost'!Q32+'Norm. neekonomicka previazanost'!Q32</f>
        <v>6.8342844396443642E-2</v>
      </c>
      <c r="R32" s="243">
        <f>'Norm. ekonomicka prieviazanost'!R32+'Norm. neekonomicka previazanost'!R32</f>
        <v>1.7826231020964735E-2</v>
      </c>
      <c r="S32" s="243">
        <f>'Norm. ekonomicka prieviazanost'!S32+'Norm. neekonomicka previazanost'!S32</f>
        <v>1.2551469768100645E-2</v>
      </c>
      <c r="T32" s="243">
        <f>'Norm. ekonomicka prieviazanost'!T32+'Norm. neekonomicka previazanost'!T32</f>
        <v>2.3336824805626804E-2</v>
      </c>
      <c r="U32" s="243">
        <f>'Norm. ekonomicka prieviazanost'!U32+'Norm. neekonomicka previazanost'!U32</f>
        <v>1.3457133946989133E-2</v>
      </c>
      <c r="V32" s="243">
        <f>'Norm. ekonomicka prieviazanost'!V32+'Norm. neekonomicka previazanost'!V32</f>
        <v>2.0313194803005204E-2</v>
      </c>
      <c r="W32" s="243">
        <f>'Norm. ekonomicka prieviazanost'!W32+'Norm. neekonomicka previazanost'!W32</f>
        <v>2.655880187426287E-2</v>
      </c>
      <c r="X32" s="243">
        <f>'Norm. ekonomicka prieviazanost'!X32+'Norm. neekonomicka previazanost'!X32</f>
        <v>1.3269303728370312E-2</v>
      </c>
      <c r="Y32" s="243">
        <f>'Norm. ekonomicka prieviazanost'!Y32+'Norm. neekonomicka previazanost'!Y32</f>
        <v>1.6369254039904843E-2</v>
      </c>
      <c r="Z32" s="243">
        <f>'Norm. ekonomicka prieviazanost'!Z32+'Norm. neekonomicka previazanost'!Z32</f>
        <v>9.0123256114616607E-3</v>
      </c>
      <c r="AA32" s="243">
        <f>'Norm. ekonomicka prieviazanost'!AA32+'Norm. neekonomicka previazanost'!AA32</f>
        <v>2.5031365008328785E-2</v>
      </c>
      <c r="AB32" s="243">
        <f>'Norm. ekonomicka prieviazanost'!AB32+'Norm. neekonomicka previazanost'!AB32</f>
        <v>6.464243173637506E-3</v>
      </c>
      <c r="AC32" s="243">
        <f>'Norm. ekonomicka prieviazanost'!AC32+'Norm. neekonomicka previazanost'!AC32</f>
        <v>2.6471947866216552E-2</v>
      </c>
      <c r="AD32" s="243">
        <f>'Norm. ekonomicka prieviazanost'!AD32+'Norm. neekonomicka previazanost'!AD32</f>
        <v>2.2420886228692649E-2</v>
      </c>
      <c r="AE32" s="243">
        <f>'Norm. ekonomicka prieviazanost'!AE32+'Norm. neekonomicka previazanost'!AE32</f>
        <v>2.6496282444827875E-2</v>
      </c>
      <c r="AF32" s="243">
        <f>'Norm. ekonomicka prieviazanost'!AF32+'Norm. neekonomicka previazanost'!AF32</f>
        <v>0</v>
      </c>
      <c r="AG32" s="243">
        <f>'Norm. ekonomicka prieviazanost'!AG32+'Norm. neekonomicka previazanost'!AG32</f>
        <v>2.1444810940262165E-2</v>
      </c>
      <c r="AH32" s="243">
        <f>'Norm. ekonomicka prieviazanost'!AH32+'Norm. neekonomicka previazanost'!AH32</f>
        <v>0.12752631119848334</v>
      </c>
      <c r="AI32" s="243">
        <f>'Norm. ekonomicka prieviazanost'!AI32+'Norm. neekonomicka previazanost'!AI32</f>
        <v>2.8439629010293704E-2</v>
      </c>
      <c r="AJ32" s="243">
        <f>'Norm. ekonomicka prieviazanost'!AJ32+'Norm. neekonomicka previazanost'!AJ32</f>
        <v>7.3408076724419836E-3</v>
      </c>
      <c r="AK32" s="243">
        <f>'Norm. ekonomicka prieviazanost'!AK32+'Norm. neekonomicka previazanost'!AK32</f>
        <v>6.4333446616264028E-2</v>
      </c>
      <c r="AL32" s="243">
        <f>'Norm. ekonomicka prieviazanost'!AL32+'Norm. neekonomicka previazanost'!AL32</f>
        <v>2.2203399657104779E-2</v>
      </c>
      <c r="AM32" s="243">
        <f>'Norm. ekonomicka prieviazanost'!AM32+'Norm. neekonomicka previazanost'!AM32</f>
        <v>9.888127651020745E-2</v>
      </c>
      <c r="AN32" s="243">
        <f>'Norm. ekonomicka prieviazanost'!AN32+'Norm. neekonomicka previazanost'!AN32</f>
        <v>0.10374334198122089</v>
      </c>
      <c r="AO32" s="243">
        <f>'Norm. ekonomicka prieviazanost'!AO32+'Norm. neekonomicka previazanost'!AO32</f>
        <v>3.8006214339265584E-2</v>
      </c>
      <c r="AP32" s="243">
        <f>'Norm. ekonomicka prieviazanost'!AP32+'Norm. neekonomicka previazanost'!AP32</f>
        <v>0.14473829338812805</v>
      </c>
      <c r="AQ32" s="243">
        <f>'Norm. ekonomicka prieviazanost'!AQ32+'Norm. neekonomicka previazanost'!AQ32</f>
        <v>7.8129187123388386E-2</v>
      </c>
      <c r="AR32" s="243">
        <f>'Norm. ekonomicka prieviazanost'!AR32+'Norm. neekonomicka previazanost'!AR32</f>
        <v>4.4028975470067525E-2</v>
      </c>
      <c r="AS32" s="243">
        <f>'Norm. ekonomicka prieviazanost'!AS32+'Norm. neekonomicka previazanost'!AS32</f>
        <v>3.9223380811418684E-2</v>
      </c>
      <c r="AT32" s="243">
        <f>'Norm. ekonomicka prieviazanost'!AT32+'Norm. neekonomicka previazanost'!AT32</f>
        <v>8.8357583047625393E-2</v>
      </c>
      <c r="AU32" s="243">
        <f>'Norm. ekonomicka prieviazanost'!AU32+'Norm. neekonomicka previazanost'!AU32</f>
        <v>4.0791416615276341E-2</v>
      </c>
      <c r="AV32" s="243">
        <f>'Norm. ekonomicka prieviazanost'!AV32+'Norm. neekonomicka previazanost'!AV32</f>
        <v>3.6991936502543843E-2</v>
      </c>
      <c r="AW32" s="243">
        <f>'Norm. ekonomicka prieviazanost'!AW32+'Norm. neekonomicka previazanost'!AW32</f>
        <v>3.4692577577516773E-2</v>
      </c>
      <c r="AX32" s="243">
        <f>'Norm. ekonomicka prieviazanost'!AX32+'Norm. neekonomicka previazanost'!AX32</f>
        <v>6.1776808411209583E-2</v>
      </c>
      <c r="AY32" s="243">
        <f>'Norm. ekonomicka prieviazanost'!AY32+'Norm. neekonomicka previazanost'!AY32</f>
        <v>3.5713389183142118E-2</v>
      </c>
      <c r="AZ32" s="243">
        <f>'Norm. ekonomicka prieviazanost'!AZ32+'Norm. neekonomicka previazanost'!AZ32</f>
        <v>6.0452458991966537E-2</v>
      </c>
      <c r="BB32" s="244">
        <f t="shared" si="0"/>
        <v>2</v>
      </c>
    </row>
    <row r="33" spans="1:54" ht="14.25" customHeight="1" x14ac:dyDescent="0.25">
      <c r="A33" s="246" t="s">
        <v>36</v>
      </c>
      <c r="B33" s="243">
        <f>'Norm. ekonomicka prieviazanost'!B33+'Norm. neekonomicka previazanost'!B33</f>
        <v>1.5187602817256785E-2</v>
      </c>
      <c r="C33" s="243">
        <f>'Norm. ekonomicka prieviazanost'!C33+'Norm. neekonomicka previazanost'!C33</f>
        <v>4.9969049613497477E-2</v>
      </c>
      <c r="D33" s="243">
        <f>'Norm. ekonomicka prieviazanost'!D33+'Norm. neekonomicka previazanost'!D33</f>
        <v>2.7525566554075651E-2</v>
      </c>
      <c r="E33" s="243">
        <f>'Norm. ekonomicka prieviazanost'!E33+'Norm. neekonomicka previazanost'!E33</f>
        <v>3.9000136310920815E-2</v>
      </c>
      <c r="F33" s="243">
        <f>'Norm. ekonomicka prieviazanost'!F33+'Norm. neekonomicka previazanost'!F33</f>
        <v>6.1327073129659009E-2</v>
      </c>
      <c r="G33" s="243">
        <f>'Norm. ekonomicka prieviazanost'!G33+'Norm. neekonomicka previazanost'!G33</f>
        <v>1.8138073202332256E-2</v>
      </c>
      <c r="H33" s="243">
        <f>'Norm. ekonomicka prieviazanost'!H33+'Norm. neekonomicka previazanost'!H33</f>
        <v>2.8350064066965386E-2</v>
      </c>
      <c r="I33" s="243">
        <f>'Norm. ekonomicka prieviazanost'!I33+'Norm. neekonomicka previazanost'!I33</f>
        <v>5.3697525720422246E-2</v>
      </c>
      <c r="J33" s="243">
        <f>'Norm. ekonomicka prieviazanost'!J33+'Norm. neekonomicka previazanost'!J33</f>
        <v>9.2802975247556388E-2</v>
      </c>
      <c r="K33" s="243">
        <f>'Norm. ekonomicka prieviazanost'!K33+'Norm. neekonomicka previazanost'!K33</f>
        <v>2.3740231766506248E-2</v>
      </c>
      <c r="L33" s="243">
        <f>'Norm. ekonomicka prieviazanost'!L33+'Norm. neekonomicka previazanost'!L33</f>
        <v>1.9662512699874072E-2</v>
      </c>
      <c r="M33" s="243">
        <f>'Norm. ekonomicka prieviazanost'!M33+'Norm. neekonomicka previazanost'!M33</f>
        <v>2.3669048314211454E-2</v>
      </c>
      <c r="N33" s="243">
        <f>'Norm. ekonomicka prieviazanost'!N33+'Norm. neekonomicka previazanost'!N33</f>
        <v>5.0164600880115831E-2</v>
      </c>
      <c r="O33" s="243">
        <f>'Norm. ekonomicka prieviazanost'!O33+'Norm. neekonomicka previazanost'!O33</f>
        <v>1.9140111729581386E-2</v>
      </c>
      <c r="P33" s="243">
        <f>'Norm. ekonomicka prieviazanost'!P33+'Norm. neekonomicka previazanost'!P33</f>
        <v>3.6929054690290342E-2</v>
      </c>
      <c r="Q33" s="243">
        <f>'Norm. ekonomicka prieviazanost'!Q33+'Norm. neekonomicka previazanost'!Q33</f>
        <v>1.6635139075217194E-2</v>
      </c>
      <c r="R33" s="243">
        <f>'Norm. ekonomicka prieviazanost'!R33+'Norm. neekonomicka previazanost'!R33</f>
        <v>4.1650513974225062E-2</v>
      </c>
      <c r="S33" s="243">
        <f>'Norm. ekonomicka prieviazanost'!S33+'Norm. neekonomicka previazanost'!S33</f>
        <v>1.5703098677564337E-2</v>
      </c>
      <c r="T33" s="243">
        <f>'Norm. ekonomicka prieviazanost'!T33+'Norm. neekonomicka previazanost'!T33</f>
        <v>3.0838183661030333E-2</v>
      </c>
      <c r="U33" s="243">
        <f>'Norm. ekonomicka prieviazanost'!U33+'Norm. neekonomicka previazanost'!U33</f>
        <v>1.9241052185771809E-2</v>
      </c>
      <c r="V33" s="243">
        <f>'Norm. ekonomicka prieviazanost'!V33+'Norm. neekonomicka previazanost'!V33</f>
        <v>2.2222190446753408E-2</v>
      </c>
      <c r="W33" s="243">
        <f>'Norm. ekonomicka prieviazanost'!W33+'Norm. neekonomicka previazanost'!W33</f>
        <v>6.0329435341089921E-2</v>
      </c>
      <c r="X33" s="243">
        <f>'Norm. ekonomicka prieviazanost'!X33+'Norm. neekonomicka previazanost'!X33</f>
        <v>2.112403514014146E-2</v>
      </c>
      <c r="Y33" s="243">
        <f>'Norm. ekonomicka prieviazanost'!Y33+'Norm. neekonomicka previazanost'!Y33</f>
        <v>9.2772534905027862E-2</v>
      </c>
      <c r="Z33" s="243">
        <f>'Norm. ekonomicka prieviazanost'!Z33+'Norm. neekonomicka previazanost'!Z33</f>
        <v>1.6537554115350392E-2</v>
      </c>
      <c r="AA33" s="243">
        <f>'Norm. ekonomicka prieviazanost'!AA33+'Norm. neekonomicka previazanost'!AA33</f>
        <v>5.3419282870093086E-2</v>
      </c>
      <c r="AB33" s="243">
        <f>'Norm. ekonomicka prieviazanost'!AB33+'Norm. neekonomicka previazanost'!AB33</f>
        <v>6.4709538123483068E-2</v>
      </c>
      <c r="AC33" s="243">
        <f>'Norm. ekonomicka prieviazanost'!AC33+'Norm. neekonomicka previazanost'!AC33</f>
        <v>1.7120621545963138E-2</v>
      </c>
      <c r="AD33" s="243">
        <f>'Norm. ekonomicka prieviazanost'!AD33+'Norm. neekonomicka previazanost'!AD33</f>
        <v>1.6512208610563885E-2</v>
      </c>
      <c r="AE33" s="243">
        <f>'Norm. ekonomicka prieviazanost'!AE33+'Norm. neekonomicka previazanost'!AE33</f>
        <v>2.8643293004036913E-2</v>
      </c>
      <c r="AF33" s="243">
        <f>'Norm. ekonomicka prieviazanost'!AF33+'Norm. neekonomicka previazanost'!AF33</f>
        <v>2.697934465673274E-2</v>
      </c>
      <c r="AG33" s="243">
        <f>'Norm. ekonomicka prieviazanost'!AG33+'Norm. neekonomicka previazanost'!AG33</f>
        <v>0</v>
      </c>
      <c r="AH33" s="243">
        <f>'Norm. ekonomicka prieviazanost'!AH33+'Norm. neekonomicka previazanost'!AH33</f>
        <v>6.4886691536474736E-2</v>
      </c>
      <c r="AI33" s="243">
        <f>'Norm. ekonomicka prieviazanost'!AI33+'Norm. neekonomicka previazanost'!AI33</f>
        <v>2.2188043741149108E-2</v>
      </c>
      <c r="AJ33" s="243">
        <f>'Norm. ekonomicka prieviazanost'!AJ33+'Norm. neekonomicka previazanost'!AJ33</f>
        <v>2.1641906110664591E-2</v>
      </c>
      <c r="AK33" s="243">
        <f>'Norm. ekonomicka prieviazanost'!AK33+'Norm. neekonomicka previazanost'!AK33</f>
        <v>2.6853574474020342E-2</v>
      </c>
      <c r="AL33" s="243">
        <f>'Norm. ekonomicka prieviazanost'!AL33+'Norm. neekonomicka previazanost'!AL33</f>
        <v>3.6453523722998371E-2</v>
      </c>
      <c r="AM33" s="243">
        <f>'Norm. ekonomicka prieviazanost'!AM33+'Norm. neekonomicka previazanost'!AM33</f>
        <v>2.8529912706102022E-2</v>
      </c>
      <c r="AN33" s="243">
        <f>'Norm. ekonomicka prieviazanost'!AN33+'Norm. neekonomicka previazanost'!AN33</f>
        <v>2.5217011322831065E-2</v>
      </c>
      <c r="AO33" s="243">
        <f>'Norm. ekonomicka prieviazanost'!AO33+'Norm. neekonomicka previazanost'!AO33</f>
        <v>3.0719614469405181E-2</v>
      </c>
      <c r="AP33" s="243">
        <f>'Norm. ekonomicka prieviazanost'!AP33+'Norm. neekonomicka previazanost'!AP33</f>
        <v>2.0737111446272511E-2</v>
      </c>
      <c r="AQ33" s="243">
        <f>'Norm. ekonomicka prieviazanost'!AQ33+'Norm. neekonomicka previazanost'!AQ33</f>
        <v>1.8697687556293641E-2</v>
      </c>
      <c r="AR33" s="243">
        <f>'Norm. ekonomicka prieviazanost'!AR33+'Norm. neekonomicka previazanost'!AR33</f>
        <v>3.9543590880957852E-2</v>
      </c>
      <c r="AS33" s="243">
        <f>'Norm. ekonomicka prieviazanost'!AS33+'Norm. neekonomicka previazanost'!AS33</f>
        <v>0.31712791384094363</v>
      </c>
      <c r="AT33" s="243">
        <f>'Norm. ekonomicka prieviazanost'!AT33+'Norm. neekonomicka previazanost'!AT33</f>
        <v>1.6861653856170705E-2</v>
      </c>
      <c r="AU33" s="243">
        <f>'Norm. ekonomicka prieviazanost'!AU33+'Norm. neekonomicka previazanost'!AU33</f>
        <v>7.0601151689670905E-2</v>
      </c>
      <c r="AV33" s="243">
        <f>'Norm. ekonomicka prieviazanost'!AV33+'Norm. neekonomicka previazanost'!AV33</f>
        <v>4.0701625908631425E-2</v>
      </c>
      <c r="AW33" s="243">
        <f>'Norm. ekonomicka prieviazanost'!AW33+'Norm. neekonomicka previazanost'!AW33</f>
        <v>2.5627495222585089E-2</v>
      </c>
      <c r="AX33" s="243">
        <f>'Norm. ekonomicka prieviazanost'!AX33+'Norm. neekonomicka previazanost'!AX33</f>
        <v>4.4551800381970721E-2</v>
      </c>
      <c r="AY33" s="243">
        <f>'Norm. ekonomicka prieviazanost'!AY33+'Norm. neekonomicka previazanost'!AY33</f>
        <v>2.5857246592513129E-2</v>
      </c>
      <c r="AZ33" s="243">
        <f>'Norm. ekonomicka prieviazanost'!AZ33+'Norm. neekonomicka previazanost'!AZ33</f>
        <v>1.9460791464034923E-2</v>
      </c>
      <c r="BB33" s="244">
        <f t="shared" si="0"/>
        <v>2</v>
      </c>
    </row>
    <row r="34" spans="1:54" ht="14.25" customHeight="1" x14ac:dyDescent="0.25">
      <c r="A34" s="246" t="s">
        <v>37</v>
      </c>
      <c r="B34" s="243">
        <f>'Norm. ekonomicka prieviazanost'!B34+'Norm. neekonomicka previazanost'!B34</f>
        <v>1.509454646510092E-2</v>
      </c>
      <c r="C34" s="243">
        <f>'Norm. ekonomicka prieviazanost'!C34+'Norm. neekonomicka previazanost'!C34</f>
        <v>1.1840377151650898E-2</v>
      </c>
      <c r="D34" s="243">
        <f>'Norm. ekonomicka prieviazanost'!D34+'Norm. neekonomicka previazanost'!D34</f>
        <v>2.026022410912199E-2</v>
      </c>
      <c r="E34" s="243">
        <f>'Norm. ekonomicka prieviazanost'!E34+'Norm. neekonomicka previazanost'!E34</f>
        <v>0.1016331206601889</v>
      </c>
      <c r="F34" s="243">
        <f>'Norm. ekonomicka prieviazanost'!F34+'Norm. neekonomicka previazanost'!F34</f>
        <v>2.1536001080549705E-2</v>
      </c>
      <c r="G34" s="243">
        <f>'Norm. ekonomicka prieviazanost'!G34+'Norm. neekonomicka previazanost'!G34</f>
        <v>2.2594106804473622E-2</v>
      </c>
      <c r="H34" s="243">
        <f>'Norm. ekonomicka prieviazanost'!H34+'Norm. neekonomicka previazanost'!H34</f>
        <v>8.265253202312281E-2</v>
      </c>
      <c r="I34" s="243">
        <f>'Norm. ekonomicka prieviazanost'!I34+'Norm. neekonomicka previazanost'!I34</f>
        <v>1.1453120305817598E-2</v>
      </c>
      <c r="J34" s="243">
        <f>'Norm. ekonomicka prieviazanost'!J34+'Norm. neekonomicka previazanost'!J34</f>
        <v>5.7773018949603905E-2</v>
      </c>
      <c r="K34" s="243">
        <f>'Norm. ekonomicka prieviazanost'!K34+'Norm. neekonomicka previazanost'!K34</f>
        <v>6.3619524263237928E-2</v>
      </c>
      <c r="L34" s="243">
        <f>'Norm. ekonomicka prieviazanost'!L34+'Norm. neekonomicka previazanost'!L34</f>
        <v>1.9069099109069104E-2</v>
      </c>
      <c r="M34" s="243">
        <f>'Norm. ekonomicka prieviazanost'!M34+'Norm. neekonomicka previazanost'!M34</f>
        <v>3.1113284343219111E-2</v>
      </c>
      <c r="N34" s="243">
        <f>'Norm. ekonomicka prieviazanost'!N34+'Norm. neekonomicka previazanost'!N34</f>
        <v>8.0578715613737084E-2</v>
      </c>
      <c r="O34" s="243">
        <f>'Norm. ekonomicka prieviazanost'!O34+'Norm. neekonomicka previazanost'!O34</f>
        <v>2.170102538845145E-2</v>
      </c>
      <c r="P34" s="243">
        <f>'Norm. ekonomicka prieviazanost'!P34+'Norm. neekonomicka previazanost'!P34</f>
        <v>0.12035303664229671</v>
      </c>
      <c r="Q34" s="243">
        <f>'Norm. ekonomicka prieviazanost'!Q34+'Norm. neekonomicka previazanost'!Q34</f>
        <v>2.4264967749837194E-2</v>
      </c>
      <c r="R34" s="243">
        <f>'Norm. ekonomicka prieviazanost'!R34+'Norm. neekonomicka previazanost'!R34</f>
        <v>2.5599118942405897E-2</v>
      </c>
      <c r="S34" s="243">
        <f>'Norm. ekonomicka prieviazanost'!S34+'Norm. neekonomicka previazanost'!S34</f>
        <v>1.4245814746170822E-2</v>
      </c>
      <c r="T34" s="243">
        <f>'Norm. ekonomicka prieviazanost'!T34+'Norm. neekonomicka previazanost'!T34</f>
        <v>3.6755515531616816E-2</v>
      </c>
      <c r="U34" s="243">
        <f>'Norm. ekonomicka prieviazanost'!U34+'Norm. neekonomicka previazanost'!U34</f>
        <v>1.62533220262321E-2</v>
      </c>
      <c r="V34" s="243">
        <f>'Norm. ekonomicka prieviazanost'!V34+'Norm. neekonomicka previazanost'!V34</f>
        <v>1.7380838455190853E-2</v>
      </c>
      <c r="W34" s="243">
        <f>'Norm. ekonomicka prieviazanost'!W34+'Norm. neekonomicka previazanost'!W34</f>
        <v>2.9956030723747761E-2</v>
      </c>
      <c r="X34" s="243">
        <f>'Norm. ekonomicka prieviazanost'!X34+'Norm. neekonomicka previazanost'!X34</f>
        <v>2.1086449089003648E-2</v>
      </c>
      <c r="Y34" s="243">
        <f>'Norm. ekonomicka prieviazanost'!Y34+'Norm. neekonomicka previazanost'!Y34</f>
        <v>2.5960070896646009E-2</v>
      </c>
      <c r="Z34" s="243">
        <f>'Norm. ekonomicka prieviazanost'!Z34+'Norm. neekonomicka previazanost'!Z34</f>
        <v>1.1545806154886606E-2</v>
      </c>
      <c r="AA34" s="243">
        <f>'Norm. ekonomicka prieviazanost'!AA34+'Norm. neekonomicka previazanost'!AA34</f>
        <v>2.560028956521471E-2</v>
      </c>
      <c r="AB34" s="243">
        <f>'Norm. ekonomicka prieviazanost'!AB34+'Norm. neekonomicka previazanost'!AB34</f>
        <v>7.3177643159528828E-3</v>
      </c>
      <c r="AC34" s="243">
        <f>'Norm. ekonomicka prieviazanost'!AC34+'Norm. neekonomicka previazanost'!AC34</f>
        <v>1.3356659571395323E-2</v>
      </c>
      <c r="AD34" s="243">
        <f>'Norm. ekonomicka prieviazanost'!AD34+'Norm. neekonomicka previazanost'!AD34</f>
        <v>1.9726448341369694E-2</v>
      </c>
      <c r="AE34" s="243">
        <f>'Norm. ekonomicka prieviazanost'!AE34+'Norm. neekonomicka previazanost'!AE34</f>
        <v>9.9960077997114746E-2</v>
      </c>
      <c r="AF34" s="243">
        <f>'Norm. ekonomicka prieviazanost'!AF34+'Norm. neekonomicka previazanost'!AF34</f>
        <v>5.1864756588286043E-2</v>
      </c>
      <c r="AG34" s="243">
        <f>'Norm. ekonomicka prieviazanost'!AG34+'Norm. neekonomicka previazanost'!AG34</f>
        <v>2.2586027038400402E-2</v>
      </c>
      <c r="AH34" s="243">
        <f>'Norm. ekonomicka prieviazanost'!AH34+'Norm. neekonomicka previazanost'!AH34</f>
        <v>0</v>
      </c>
      <c r="AI34" s="243">
        <f>'Norm. ekonomicka prieviazanost'!AI34+'Norm. neekonomicka previazanost'!AI34</f>
        <v>3.6579440560472978E-2</v>
      </c>
      <c r="AJ34" s="243">
        <f>'Norm. ekonomicka prieviazanost'!AJ34+'Norm. neekonomicka previazanost'!AJ34</f>
        <v>1.1081607390985543E-2</v>
      </c>
      <c r="AK34" s="243">
        <f>'Norm. ekonomicka prieviazanost'!AK34+'Norm. neekonomicka previazanost'!AK34</f>
        <v>8.532924190996842E-2</v>
      </c>
      <c r="AL34" s="243">
        <f>'Norm. ekonomicka prieviazanost'!AL34+'Norm. neekonomicka previazanost'!AL34</f>
        <v>2.5723459392400824E-2</v>
      </c>
      <c r="AM34" s="243">
        <f>'Norm. ekonomicka prieviazanost'!AM34+'Norm. neekonomicka previazanost'!AM34</f>
        <v>0.1097638078985067</v>
      </c>
      <c r="AN34" s="243">
        <f>'Norm. ekonomicka prieviazanost'!AN34+'Norm. neekonomicka previazanost'!AN34</f>
        <v>3.4105698495871986E-2</v>
      </c>
      <c r="AO34" s="243">
        <f>'Norm. ekonomicka prieviazanost'!AO34+'Norm. neekonomicka previazanost'!AO34</f>
        <v>3.1441695974373136E-2</v>
      </c>
      <c r="AP34" s="243">
        <f>'Norm. ekonomicka prieviazanost'!AP34+'Norm. neekonomicka previazanost'!AP34</f>
        <v>3.7436658980402548E-2</v>
      </c>
      <c r="AQ34" s="243">
        <f>'Norm. ekonomicka prieviazanost'!AQ34+'Norm. neekonomicka previazanost'!AQ34</f>
        <v>3.0687101299270873E-2</v>
      </c>
      <c r="AR34" s="243">
        <f>'Norm. ekonomicka prieviazanost'!AR34+'Norm. neekonomicka previazanost'!AR34</f>
        <v>6.3168952868315267E-2</v>
      </c>
      <c r="AS34" s="243">
        <f>'Norm. ekonomicka prieviazanost'!AS34+'Norm. neekonomicka previazanost'!AS34</f>
        <v>5.8683232657298467E-2</v>
      </c>
      <c r="AT34" s="243">
        <f>'Norm. ekonomicka prieviazanost'!AT34+'Norm. neekonomicka previazanost'!AT34</f>
        <v>2.1724686910439349E-2</v>
      </c>
      <c r="AU34" s="243">
        <f>'Norm. ekonomicka prieviazanost'!AU34+'Norm. neekonomicka previazanost'!AU34</f>
        <v>4.3746542429599182E-2</v>
      </c>
      <c r="AV34" s="243">
        <f>'Norm. ekonomicka prieviazanost'!AV34+'Norm. neekonomicka previazanost'!AV34</f>
        <v>0.10884090409586396</v>
      </c>
      <c r="AW34" s="243">
        <f>'Norm. ekonomicka prieviazanost'!AW34+'Norm. neekonomicka previazanost'!AW34</f>
        <v>4.1419607814573378E-2</v>
      </c>
      <c r="AX34" s="243">
        <f>'Norm. ekonomicka prieviazanost'!AX34+'Norm. neekonomicka previazanost'!AX34</f>
        <v>5.6183616823915587E-2</v>
      </c>
      <c r="AY34" s="243">
        <f>'Norm. ekonomicka prieviazanost'!AY34+'Norm. neekonomicka previazanost'!AY34</f>
        <v>3.7436529770580665E-2</v>
      </c>
      <c r="AZ34" s="243">
        <f>'Norm. ekonomicka prieviazanost'!AZ34+'Norm. neekonomicka previazanost'!AZ34</f>
        <v>2.1915524084048163E-2</v>
      </c>
      <c r="BB34" s="244">
        <f t="shared" si="0"/>
        <v>2.0000000000000004</v>
      </c>
    </row>
    <row r="35" spans="1:54" ht="14.25" customHeight="1" x14ac:dyDescent="0.25">
      <c r="A35" s="246" t="s">
        <v>38</v>
      </c>
      <c r="B35" s="243">
        <f>'Norm. ekonomicka prieviazanost'!B35+'Norm. neekonomicka previazanost'!B35</f>
        <v>1.5919509585325141E-2</v>
      </c>
      <c r="C35" s="243">
        <f>'Norm. ekonomicka prieviazanost'!C35+'Norm. neekonomicka previazanost'!C35</f>
        <v>9.9699215926818095E-3</v>
      </c>
      <c r="D35" s="243">
        <f>'Norm. ekonomicka prieviazanost'!D35+'Norm. neekonomicka previazanost'!D35</f>
        <v>1.6605159842467361E-2</v>
      </c>
      <c r="E35" s="243">
        <f>'Norm. ekonomicka prieviazanost'!E35+'Norm. neekonomicka previazanost'!E35</f>
        <v>4.9496919872084107E-2</v>
      </c>
      <c r="F35" s="243">
        <f>'Norm. ekonomicka prieviazanost'!F35+'Norm. neekonomicka previazanost'!F35</f>
        <v>2.4910637075748414E-2</v>
      </c>
      <c r="G35" s="243">
        <f>'Norm. ekonomicka prieviazanost'!G35+'Norm. neekonomicka previazanost'!G35</f>
        <v>2.0073222599782392E-2</v>
      </c>
      <c r="H35" s="243">
        <f>'Norm. ekonomicka prieviazanost'!H35+'Norm. neekonomicka previazanost'!H35</f>
        <v>3.5780876827472233E-2</v>
      </c>
      <c r="I35" s="243">
        <f>'Norm. ekonomicka prieviazanost'!I35+'Norm. neekonomicka previazanost'!I35</f>
        <v>1.2562460904301513E-2</v>
      </c>
      <c r="J35" s="243">
        <f>'Norm. ekonomicka prieviazanost'!J35+'Norm. neekonomicka previazanost'!J35</f>
        <v>5.6359341135746747E-2</v>
      </c>
      <c r="K35" s="243">
        <f>'Norm. ekonomicka prieviazanost'!K35+'Norm. neekonomicka previazanost'!K35</f>
        <v>0.10835168715591093</v>
      </c>
      <c r="L35" s="243">
        <f>'Norm. ekonomicka prieviazanost'!L35+'Norm. neekonomicka previazanost'!L35</f>
        <v>4.8085906429690559E-2</v>
      </c>
      <c r="M35" s="243">
        <f>'Norm. ekonomicka prieviazanost'!M35+'Norm. neekonomicka previazanost'!M35</f>
        <v>8.5179954731743029E-2</v>
      </c>
      <c r="N35" s="243">
        <f>'Norm. ekonomicka prieviazanost'!N35+'Norm. neekonomicka previazanost'!N35</f>
        <v>6.3010755974836838E-2</v>
      </c>
      <c r="O35" s="243">
        <f>'Norm. ekonomicka prieviazanost'!O35+'Norm. neekonomicka previazanost'!O35</f>
        <v>2.1054776095323188E-2</v>
      </c>
      <c r="P35" s="243">
        <f>'Norm. ekonomicka prieviazanost'!P35+'Norm. neekonomicka previazanost'!P35</f>
        <v>7.1715717535096979E-2</v>
      </c>
      <c r="Q35" s="243">
        <f>'Norm. ekonomicka prieviazanost'!Q35+'Norm. neekonomicka previazanost'!Q35</f>
        <v>2.0709818055301487E-2</v>
      </c>
      <c r="R35" s="243">
        <f>'Norm. ekonomicka prieviazanost'!R35+'Norm. neekonomicka previazanost'!R35</f>
        <v>2.4806078880969362E-2</v>
      </c>
      <c r="S35" s="243">
        <f>'Norm. ekonomicka prieviazanost'!S35+'Norm. neekonomicka previazanost'!S35</f>
        <v>1.2862153928421077E-2</v>
      </c>
      <c r="T35" s="243">
        <f>'Norm. ekonomicka prieviazanost'!T35+'Norm. neekonomicka previazanost'!T35</f>
        <v>4.519698679884479E-2</v>
      </c>
      <c r="U35" s="243">
        <f>'Norm. ekonomicka prieviazanost'!U35+'Norm. neekonomicka previazanost'!U35</f>
        <v>5.1776370520680681E-2</v>
      </c>
      <c r="V35" s="243">
        <f>'Norm. ekonomicka prieviazanost'!V35+'Norm. neekonomicka previazanost'!V35</f>
        <v>1.9475969481524358E-2</v>
      </c>
      <c r="W35" s="243">
        <f>'Norm. ekonomicka prieviazanost'!W35+'Norm. neekonomicka previazanost'!W35</f>
        <v>3.4508134224293684E-2</v>
      </c>
      <c r="X35" s="243">
        <f>'Norm. ekonomicka prieviazanost'!X35+'Norm. neekonomicka previazanost'!X35</f>
        <v>1.9400183291949917E-2</v>
      </c>
      <c r="Y35" s="243">
        <f>'Norm. ekonomicka prieviazanost'!Y35+'Norm. neekonomicka previazanost'!Y35</f>
        <v>3.7724228819938581E-2</v>
      </c>
      <c r="Z35" s="243">
        <f>'Norm. ekonomicka prieviazanost'!Z35+'Norm. neekonomicka previazanost'!Z35</f>
        <v>1.5249743990679899E-2</v>
      </c>
      <c r="AA35" s="243">
        <f>'Norm. ekonomicka prieviazanost'!AA35+'Norm. neekonomicka previazanost'!AA35</f>
        <v>4.5737520901536474E-2</v>
      </c>
      <c r="AB35" s="243">
        <f>'Norm. ekonomicka prieviazanost'!AB35+'Norm. neekonomicka previazanost'!AB35</f>
        <v>8.9291527607252529E-3</v>
      </c>
      <c r="AC35" s="243">
        <f>'Norm. ekonomicka prieviazanost'!AC35+'Norm. neekonomicka previazanost'!AC35</f>
        <v>3.9073899318670752E-2</v>
      </c>
      <c r="AD35" s="243">
        <f>'Norm. ekonomicka prieviazanost'!AD35+'Norm. neekonomicka previazanost'!AD35</f>
        <v>3.2035783421756163E-2</v>
      </c>
      <c r="AE35" s="243">
        <f>'Norm. ekonomicka prieviazanost'!AE35+'Norm. neekonomicka previazanost'!AE35</f>
        <v>3.4146092152228677E-2</v>
      </c>
      <c r="AF35" s="243">
        <f>'Norm. ekonomicka prieviazanost'!AF35+'Norm. neekonomicka previazanost'!AF35</f>
        <v>3.5568605505902656E-2</v>
      </c>
      <c r="AG35" s="243">
        <f>'Norm. ekonomicka prieviazanost'!AG35+'Norm. neekonomicka previazanost'!AG35</f>
        <v>1.6688575755095698E-2</v>
      </c>
      <c r="AH35" s="243">
        <f>'Norm. ekonomicka prieviazanost'!AH35+'Norm. neekonomicka previazanost'!AH35</f>
        <v>0.10071326018530039</v>
      </c>
      <c r="AI35" s="243">
        <f>'Norm. ekonomicka prieviazanost'!AI35+'Norm. neekonomicka previazanost'!AI35</f>
        <v>0</v>
      </c>
      <c r="AJ35" s="243">
        <f>'Norm. ekonomicka prieviazanost'!AJ35+'Norm. neekonomicka previazanost'!AJ35</f>
        <v>1.0904328190003514E-2</v>
      </c>
      <c r="AK35" s="243">
        <f>'Norm. ekonomicka prieviazanost'!AK35+'Norm. neekonomicka previazanost'!AK35</f>
        <v>6.5152989487879412E-2</v>
      </c>
      <c r="AL35" s="243">
        <f>'Norm. ekonomicka prieviazanost'!AL35+'Norm. neekonomicka previazanost'!AL35</f>
        <v>2.7564413631678969E-2</v>
      </c>
      <c r="AM35" s="243">
        <f>'Norm. ekonomicka prieviazanost'!AM35+'Norm. neekonomicka previazanost'!AM35</f>
        <v>3.7200917158298465E-2</v>
      </c>
      <c r="AN35" s="243">
        <f>'Norm. ekonomicka prieviazanost'!AN35+'Norm. neekonomicka previazanost'!AN35</f>
        <v>2.6658332794550939E-2</v>
      </c>
      <c r="AO35" s="243">
        <f>'Norm. ekonomicka prieviazanost'!AO35+'Norm. neekonomicka previazanost'!AO35</f>
        <v>4.0293821720682133E-2</v>
      </c>
      <c r="AP35" s="243">
        <f>'Norm. ekonomicka prieviazanost'!AP35+'Norm. neekonomicka previazanost'!AP35</f>
        <v>2.8265739293797998E-2</v>
      </c>
      <c r="AQ35" s="243">
        <f>'Norm. ekonomicka prieviazanost'!AQ35+'Norm. neekonomicka previazanost'!AQ35</f>
        <v>2.335971946462451E-2</v>
      </c>
      <c r="AR35" s="243">
        <f>'Norm. ekonomicka prieviazanost'!AR35+'Norm. neekonomicka previazanost'!AR35</f>
        <v>0.10202066364939344</v>
      </c>
      <c r="AS35" s="243">
        <f>'Norm. ekonomicka prieviazanost'!AS35+'Norm. neekonomicka previazanost'!AS35</f>
        <v>6.1228908164795107E-2</v>
      </c>
      <c r="AT35" s="243">
        <f>'Norm. ekonomicka prieviazanost'!AT35+'Norm. neekonomicka previazanost'!AT35</f>
        <v>1.9891184757909592E-2</v>
      </c>
      <c r="AU35" s="243">
        <f>'Norm. ekonomicka prieviazanost'!AU35+'Norm. neekonomicka previazanost'!AU35</f>
        <v>4.4455676361946646E-2</v>
      </c>
      <c r="AV35" s="243">
        <f>'Norm. ekonomicka prieviazanost'!AV35+'Norm. neekonomicka previazanost'!AV35</f>
        <v>4.0226040968876095E-2</v>
      </c>
      <c r="AW35" s="243">
        <f>'Norm. ekonomicka prieviazanost'!AW35+'Norm. neekonomicka previazanost'!AW35</f>
        <v>0.13855660297975933</v>
      </c>
      <c r="AX35" s="243">
        <f>'Norm. ekonomicka prieviazanost'!AX35+'Norm. neekonomicka previazanost'!AX35</f>
        <v>4.4252463484751786E-2</v>
      </c>
      <c r="AY35" s="243">
        <f>'Norm. ekonomicka prieviazanost'!AY35+'Norm. neekonomicka previazanost'!AY35</f>
        <v>3.2734325113507171E-2</v>
      </c>
      <c r="AZ35" s="243">
        <f>'Norm. ekonomicka prieviazanost'!AZ35+'Norm. neekonomicka previazanost'!AZ35</f>
        <v>2.3554467425513564E-2</v>
      </c>
      <c r="BB35" s="244">
        <f t="shared" si="0"/>
        <v>1.9999999999999998</v>
      </c>
    </row>
    <row r="36" spans="1:54" ht="14.25" customHeight="1" x14ac:dyDescent="0.25">
      <c r="A36" s="246" t="s">
        <v>39</v>
      </c>
      <c r="B36" s="243">
        <f>'Norm. ekonomicka prieviazanost'!B36+'Norm. neekonomicka previazanost'!B36</f>
        <v>1.4728647710925044E-2</v>
      </c>
      <c r="C36" s="243">
        <f>'Norm. ekonomicka prieviazanost'!C36+'Norm. neekonomicka previazanost'!C36</f>
        <v>3.2648663863428511E-2</v>
      </c>
      <c r="D36" s="243">
        <f>'Norm. ekonomicka prieviazanost'!D36+'Norm. neekonomicka previazanost'!D36</f>
        <v>0.15262038693403795</v>
      </c>
      <c r="E36" s="243">
        <f>'Norm. ekonomicka prieviazanost'!E36+'Norm. neekonomicka previazanost'!E36</f>
        <v>4.0608790175210636E-2</v>
      </c>
      <c r="F36" s="243">
        <f>'Norm. ekonomicka prieviazanost'!F36+'Norm. neekonomicka previazanost'!F36</f>
        <v>2.9075907121784574E-2</v>
      </c>
      <c r="G36" s="243">
        <f>'Norm. ekonomicka prieviazanost'!G36+'Norm. neekonomicka previazanost'!G36</f>
        <v>1.8546022848276351E-2</v>
      </c>
      <c r="H36" s="243">
        <f>'Norm. ekonomicka prieviazanost'!H36+'Norm. neekonomicka previazanost'!H36</f>
        <v>2.5192182422332038E-2</v>
      </c>
      <c r="I36" s="243">
        <f>'Norm. ekonomicka prieviazanost'!I36+'Norm. neekonomicka previazanost'!I36</f>
        <v>3.3458438564208083E-2</v>
      </c>
      <c r="J36" s="243">
        <f>'Norm. ekonomicka prieviazanost'!J36+'Norm. neekonomicka previazanost'!J36</f>
        <v>0.1454035070241752</v>
      </c>
      <c r="K36" s="243">
        <f>'Norm. ekonomicka prieviazanost'!K36+'Norm. neekonomicka previazanost'!K36</f>
        <v>3.1927032051420445E-2</v>
      </c>
      <c r="L36" s="243">
        <f>'Norm. ekonomicka prieviazanost'!L36+'Norm. neekonomicka previazanost'!L36</f>
        <v>1.793564592692632E-2</v>
      </c>
      <c r="M36" s="243">
        <f>'Norm. ekonomicka prieviazanost'!M36+'Norm. neekonomicka previazanost'!M36</f>
        <v>2.8985342861545235E-2</v>
      </c>
      <c r="N36" s="243">
        <f>'Norm. ekonomicka prieviazanost'!N36+'Norm. neekonomicka previazanost'!N36</f>
        <v>4.3628195343461559E-2</v>
      </c>
      <c r="O36" s="243">
        <f>'Norm. ekonomicka prieviazanost'!O36+'Norm. neekonomicka previazanost'!O36</f>
        <v>2.0856819744166848E-2</v>
      </c>
      <c r="P36" s="243">
        <f>'Norm. ekonomicka prieviazanost'!P36+'Norm. neekonomicka previazanost'!P36</f>
        <v>5.2305584568948349E-2</v>
      </c>
      <c r="Q36" s="243">
        <f>'Norm. ekonomicka prieviazanost'!Q36+'Norm. neekonomicka previazanost'!Q36</f>
        <v>1.4860316567467217E-2</v>
      </c>
      <c r="R36" s="243">
        <f>'Norm. ekonomicka prieviazanost'!R36+'Norm. neekonomicka previazanost'!R36</f>
        <v>6.8570698819065135E-2</v>
      </c>
      <c r="S36" s="243">
        <f>'Norm. ekonomicka prieviazanost'!S36+'Norm. neekonomicka previazanost'!S36</f>
        <v>2.4206373279168601E-2</v>
      </c>
      <c r="T36" s="243">
        <f>'Norm. ekonomicka prieviazanost'!T36+'Norm. neekonomicka previazanost'!T36</f>
        <v>4.0713087348753681E-2</v>
      </c>
      <c r="U36" s="243">
        <f>'Norm. ekonomicka prieviazanost'!U36+'Norm. neekonomicka previazanost'!U36</f>
        <v>2.028863927661052E-2</v>
      </c>
      <c r="V36" s="243">
        <f>'Norm. ekonomicka prieviazanost'!V36+'Norm. neekonomicka previazanost'!V36</f>
        <v>2.5046416645819226E-2</v>
      </c>
      <c r="W36" s="243">
        <f>'Norm. ekonomicka prieviazanost'!W36+'Norm. neekonomicka previazanost'!W36</f>
        <v>8.6846425598063742E-2</v>
      </c>
      <c r="X36" s="243">
        <f>'Norm. ekonomicka prieviazanost'!X36+'Norm. neekonomicka previazanost'!X36</f>
        <v>5.0665392594390651E-2</v>
      </c>
      <c r="Y36" s="243">
        <f>'Norm. ekonomicka prieviazanost'!Y36+'Norm. neekonomicka previazanost'!Y36</f>
        <v>6.0107866043832503E-2</v>
      </c>
      <c r="Z36" s="243">
        <f>'Norm. ekonomicka prieviazanost'!Z36+'Norm. neekonomicka previazanost'!Z36</f>
        <v>3.5575114622192747E-2</v>
      </c>
      <c r="AA36" s="243">
        <f>'Norm. ekonomicka prieviazanost'!AA36+'Norm. neekonomicka previazanost'!AA36</f>
        <v>6.5788755341732674E-2</v>
      </c>
      <c r="AB36" s="243">
        <f>'Norm. ekonomicka prieviazanost'!AB36+'Norm. neekonomicka previazanost'!AB36</f>
        <v>2.2267856406190792E-2</v>
      </c>
      <c r="AC36" s="243">
        <f>'Norm. ekonomicka prieviazanost'!AC36+'Norm. neekonomicka previazanost'!AC36</f>
        <v>2.1344954181631074E-2</v>
      </c>
      <c r="AD36" s="243">
        <f>'Norm. ekonomicka prieviazanost'!AD36+'Norm. neekonomicka previazanost'!AD36</f>
        <v>1.7523033734331298E-2</v>
      </c>
      <c r="AE36" s="243">
        <f>'Norm. ekonomicka prieviazanost'!AE36+'Norm. neekonomicka previazanost'!AE36</f>
        <v>2.7767906032741426E-2</v>
      </c>
      <c r="AF36" s="243">
        <f>'Norm. ekonomicka prieviazanost'!AF36+'Norm. neekonomicka previazanost'!AF36</f>
        <v>2.1386796626944544E-2</v>
      </c>
      <c r="AG36" s="243">
        <f>'Norm. ekonomicka prieviazanost'!AG36+'Norm. neekonomicka previazanost'!AG36</f>
        <v>3.9982596463374875E-2</v>
      </c>
      <c r="AH36" s="243">
        <f>'Norm. ekonomicka prieviazanost'!AH36+'Norm. neekonomicka previazanost'!AH36</f>
        <v>6.9035340828642322E-2</v>
      </c>
      <c r="AI36" s="243">
        <f>'Norm. ekonomicka prieviazanost'!AI36+'Norm. neekonomicka previazanost'!AI36</f>
        <v>2.6293231142470393E-2</v>
      </c>
      <c r="AJ36" s="243">
        <f>'Norm. ekonomicka prieviazanost'!AJ36+'Norm. neekonomicka previazanost'!AJ36</f>
        <v>0</v>
      </c>
      <c r="AK36" s="243">
        <f>'Norm. ekonomicka prieviazanost'!AK36+'Norm. neekonomicka previazanost'!AK36</f>
        <v>2.6381339434259736E-2</v>
      </c>
      <c r="AL36" s="243">
        <f>'Norm. ekonomicka prieviazanost'!AL36+'Norm. neekonomicka previazanost'!AL36</f>
        <v>2.0621913500622473E-2</v>
      </c>
      <c r="AM36" s="243">
        <f>'Norm. ekonomicka prieviazanost'!AM36+'Norm. neekonomicka previazanost'!AM36</f>
        <v>3.4957384890941107E-2</v>
      </c>
      <c r="AN36" s="243">
        <f>'Norm. ekonomicka prieviazanost'!AN36+'Norm. neekonomicka previazanost'!AN36</f>
        <v>2.0393126832605704E-2</v>
      </c>
      <c r="AO36" s="243">
        <f>'Norm. ekonomicka prieviazanost'!AO36+'Norm. neekonomicka previazanost'!AO36</f>
        <v>3.4389222309753456E-2</v>
      </c>
      <c r="AP36" s="243">
        <f>'Norm. ekonomicka prieviazanost'!AP36+'Norm. neekonomicka previazanost'!AP36</f>
        <v>2.1193837375987488E-2</v>
      </c>
      <c r="AQ36" s="243">
        <f>'Norm. ekonomicka prieviazanost'!AQ36+'Norm. neekonomicka previazanost'!AQ36</f>
        <v>1.7935503358979994E-2</v>
      </c>
      <c r="AR36" s="243">
        <f>'Norm. ekonomicka prieviazanost'!AR36+'Norm. neekonomicka previazanost'!AR36</f>
        <v>7.7423340192641799E-2</v>
      </c>
      <c r="AS36" s="243">
        <f>'Norm. ekonomicka prieviazanost'!AS36+'Norm. neekonomicka previazanost'!AS36</f>
        <v>0.11184800445261488</v>
      </c>
      <c r="AT36" s="243">
        <f>'Norm. ekonomicka prieviazanost'!AT36+'Norm. neekonomicka previazanost'!AT36</f>
        <v>1.5909454796529509E-2</v>
      </c>
      <c r="AU36" s="243">
        <f>'Norm. ekonomicka prieviazanost'!AU36+'Norm. neekonomicka previazanost'!AU36</f>
        <v>3.3634389425769087E-2</v>
      </c>
      <c r="AV36" s="243">
        <f>'Norm. ekonomicka prieviazanost'!AV36+'Norm. neekonomicka previazanost'!AV36</f>
        <v>3.6329893928662649E-2</v>
      </c>
      <c r="AW36" s="243">
        <f>'Norm. ekonomicka prieviazanost'!AW36+'Norm. neekonomicka previazanost'!AW36</f>
        <v>3.3806023561171065E-2</v>
      </c>
      <c r="AX36" s="243">
        <f>'Norm. ekonomicka prieviazanost'!AX36+'Norm. neekonomicka previazanost'!AX36</f>
        <v>4.3093936613321671E-2</v>
      </c>
      <c r="AY36" s="243">
        <f>'Norm. ekonomicka prieviazanost'!AY36+'Norm. neekonomicka previazanost'!AY36</f>
        <v>2.735681840053137E-2</v>
      </c>
      <c r="AZ36" s="243">
        <f>'Norm. ekonomicka prieviazanost'!AZ36+'Norm. neekonomicka previazanost'!AZ36</f>
        <v>1.8533842211337807E-2</v>
      </c>
      <c r="BB36" s="244">
        <f t="shared" si="0"/>
        <v>2.0000000000000004</v>
      </c>
    </row>
    <row r="37" spans="1:54" ht="14.25" customHeight="1" x14ac:dyDescent="0.25">
      <c r="A37" s="246" t="s">
        <v>40</v>
      </c>
      <c r="B37" s="243">
        <f>'Norm. ekonomicka prieviazanost'!B37+'Norm. neekonomicka previazanost'!B37</f>
        <v>1.8235620216166967E-2</v>
      </c>
      <c r="C37" s="243">
        <f>'Norm. ekonomicka prieviazanost'!C37+'Norm. neekonomicka previazanost'!C37</f>
        <v>1.3150501890938308E-2</v>
      </c>
      <c r="D37" s="243">
        <f>'Norm. ekonomicka prieviazanost'!D37+'Norm. neekonomicka previazanost'!D37</f>
        <v>1.4948594584426747E-2</v>
      </c>
      <c r="E37" s="243">
        <f>'Norm. ekonomicka prieviazanost'!E37+'Norm. neekonomicka previazanost'!E37</f>
        <v>4.7365687278393895E-2</v>
      </c>
      <c r="F37" s="243">
        <f>'Norm. ekonomicka prieviazanost'!F37+'Norm. neekonomicka previazanost'!F37</f>
        <v>1.6729766867057374E-2</v>
      </c>
      <c r="G37" s="243">
        <f>'Norm. ekonomicka prieviazanost'!G37+'Norm. neekonomicka previazanost'!G37</f>
        <v>3.6949926762994613E-2</v>
      </c>
      <c r="H37" s="243">
        <f>'Norm. ekonomicka prieviazanost'!H37+'Norm. neekonomicka previazanost'!H37</f>
        <v>0.1223347394787215</v>
      </c>
      <c r="I37" s="243">
        <f>'Norm. ekonomicka prieviazanost'!I37+'Norm. neekonomicka previazanost'!I37</f>
        <v>9.7840671904004702E-3</v>
      </c>
      <c r="J37" s="243">
        <f>'Norm. ekonomicka prieviazanost'!J37+'Norm. neekonomicka previazanost'!J37</f>
        <v>5.4145700777271724E-2</v>
      </c>
      <c r="K37" s="243">
        <f>'Norm. ekonomicka prieviazanost'!K37+'Norm. neekonomicka previazanost'!K37</f>
        <v>4.1447672806485009E-2</v>
      </c>
      <c r="L37" s="243">
        <f>'Norm. ekonomicka prieviazanost'!L37+'Norm. neekonomicka previazanost'!L37</f>
        <v>2.8996478107089746E-2</v>
      </c>
      <c r="M37" s="243">
        <f>'Norm. ekonomicka prieviazanost'!M37+'Norm. neekonomicka previazanost'!M37</f>
        <v>3.2807026007372751E-2</v>
      </c>
      <c r="N37" s="243">
        <f>'Norm. ekonomicka prieviazanost'!N37+'Norm. neekonomicka previazanost'!N37</f>
        <v>5.5147550258856246E-2</v>
      </c>
      <c r="O37" s="243">
        <f>'Norm. ekonomicka prieviazanost'!O37+'Norm. neekonomicka previazanost'!O37</f>
        <v>2.4919329992940175E-2</v>
      </c>
      <c r="P37" s="243">
        <f>'Norm. ekonomicka prieviazanost'!P37+'Norm. neekonomicka previazanost'!P37</f>
        <v>6.4670100080131854E-2</v>
      </c>
      <c r="Q37" s="243">
        <f>'Norm. ekonomicka prieviazanost'!Q37+'Norm. neekonomicka previazanost'!Q37</f>
        <v>3.6678171697851321E-2</v>
      </c>
      <c r="R37" s="243">
        <f>'Norm. ekonomicka prieviazanost'!R37+'Norm. neekonomicka previazanost'!R37</f>
        <v>2.2743870890689639E-2</v>
      </c>
      <c r="S37" s="243">
        <f>'Norm. ekonomicka prieviazanost'!S37+'Norm. neekonomicka previazanost'!S37</f>
        <v>1.3455063283176551E-2</v>
      </c>
      <c r="T37" s="243">
        <f>'Norm. ekonomicka prieviazanost'!T37+'Norm. neekonomicka previazanost'!T37</f>
        <v>3.3091292539845864E-2</v>
      </c>
      <c r="U37" s="243">
        <f>'Norm. ekonomicka prieviazanost'!U37+'Norm. neekonomicka previazanost'!U37</f>
        <v>2.2025289802436301E-2</v>
      </c>
      <c r="V37" s="243">
        <f>'Norm. ekonomicka prieviazanost'!V37+'Norm. neekonomicka previazanost'!V37</f>
        <v>1.850467673810054E-2</v>
      </c>
      <c r="W37" s="243">
        <f>'Norm. ekonomicka prieviazanost'!W37+'Norm. neekonomicka previazanost'!W37</f>
        <v>2.4789688711445768E-2</v>
      </c>
      <c r="X37" s="243">
        <f>'Norm. ekonomicka prieviazanost'!X37+'Norm. neekonomicka previazanost'!X37</f>
        <v>1.4955477708518362E-2</v>
      </c>
      <c r="Y37" s="243">
        <f>'Norm. ekonomicka prieviazanost'!Y37+'Norm. neekonomicka previazanost'!Y37</f>
        <v>1.9398372903006826E-2</v>
      </c>
      <c r="Z37" s="243">
        <f>'Norm. ekonomicka prieviazanost'!Z37+'Norm. neekonomicka previazanost'!Z37</f>
        <v>9.8310213224166755E-3</v>
      </c>
      <c r="AA37" s="243">
        <f>'Norm. ekonomicka prieviazanost'!AA37+'Norm. neekonomicka previazanost'!AA37</f>
        <v>2.4399741036700357E-2</v>
      </c>
      <c r="AB37" s="243">
        <f>'Norm. ekonomicka prieviazanost'!AB37+'Norm. neekonomicka previazanost'!AB37</f>
        <v>7.8200138344960528E-3</v>
      </c>
      <c r="AC37" s="243">
        <f>'Norm. ekonomicka prieviazanost'!AC37+'Norm. neekonomicka previazanost'!AC37</f>
        <v>8.9071575062699276E-2</v>
      </c>
      <c r="AD37" s="243">
        <f>'Norm. ekonomicka prieviazanost'!AD37+'Norm. neekonomicka previazanost'!AD37</f>
        <v>4.9837092273917159E-2</v>
      </c>
      <c r="AE37" s="243">
        <f>'Norm. ekonomicka prieviazanost'!AE37+'Norm. neekonomicka previazanost'!AE37</f>
        <v>2.8686962156960143E-2</v>
      </c>
      <c r="AF37" s="243">
        <f>'Norm. ekonomicka prieviazanost'!AF37+'Norm. neekonomicka previazanost'!AF37</f>
        <v>5.11983431866673E-2</v>
      </c>
      <c r="AG37" s="243">
        <f>'Norm. ekonomicka prieviazanost'!AG37+'Norm. neekonomicka previazanost'!AG37</f>
        <v>1.5974408811536792E-2</v>
      </c>
      <c r="AH37" s="243">
        <f>'Norm. ekonomicka prieviazanost'!AH37+'Norm. neekonomicka previazanost'!AH37</f>
        <v>0.14899551270114184</v>
      </c>
      <c r="AI37" s="243">
        <f>'Norm. ekonomicka prieviazanost'!AI37+'Norm. neekonomicka previazanost'!AI37</f>
        <v>4.5062652739129912E-2</v>
      </c>
      <c r="AJ37" s="243">
        <f>'Norm. ekonomicka prieviazanost'!AJ37+'Norm. neekonomicka previazanost'!AJ37</f>
        <v>7.8061765241080128E-3</v>
      </c>
      <c r="AK37" s="243">
        <f>'Norm. ekonomicka prieviazanost'!AK37+'Norm. neekonomicka previazanost'!AK37</f>
        <v>0</v>
      </c>
      <c r="AL37" s="243">
        <f>'Norm. ekonomicka prieviazanost'!AL37+'Norm. neekonomicka previazanost'!AL37</f>
        <v>2.2655223044337786E-2</v>
      </c>
      <c r="AM37" s="243">
        <f>'Norm. ekonomicka prieviazanost'!AM37+'Norm. neekonomicka previazanost'!AM37</f>
        <v>4.8120311044312192E-2</v>
      </c>
      <c r="AN37" s="243">
        <f>'Norm. ekonomicka prieviazanost'!AN37+'Norm. neekonomicka previazanost'!AN37</f>
        <v>4.2089297262993555E-2</v>
      </c>
      <c r="AO37" s="243">
        <f>'Norm. ekonomicka prieviazanost'!AO37+'Norm. neekonomicka previazanost'!AO37</f>
        <v>5.675934043256986E-2</v>
      </c>
      <c r="AP37" s="243">
        <f>'Norm. ekonomicka prieviazanost'!AP37+'Norm. neekonomicka previazanost'!AP37</f>
        <v>0.10656788654431806</v>
      </c>
      <c r="AQ37" s="243">
        <f>'Norm. ekonomicka prieviazanost'!AQ37+'Norm. neekonomicka previazanost'!AQ37</f>
        <v>4.2493089755744715E-2</v>
      </c>
      <c r="AR37" s="243">
        <f>'Norm. ekonomicka prieviazanost'!AR37+'Norm. neekonomicka previazanost'!AR37</f>
        <v>5.2898390187973307E-2</v>
      </c>
      <c r="AS37" s="243">
        <f>'Norm. ekonomicka prieviazanost'!AS37+'Norm. neekonomicka previazanost'!AS37</f>
        <v>3.9600322168494309E-2</v>
      </c>
      <c r="AT37" s="243">
        <f>'Norm. ekonomicka prieviazanost'!AT37+'Norm. neekonomicka previazanost'!AT37</f>
        <v>3.7765189717904914E-2</v>
      </c>
      <c r="AU37" s="243">
        <f>'Norm. ekonomicka prieviazanost'!AU37+'Norm. neekonomicka previazanost'!AU37</f>
        <v>4.1254646353468503E-2</v>
      </c>
      <c r="AV37" s="243">
        <f>'Norm. ekonomicka prieviazanost'!AV37+'Norm. neekonomicka previazanost'!AV37</f>
        <v>3.5954815015416884E-2</v>
      </c>
      <c r="AW37" s="243">
        <f>'Norm. ekonomicka prieviazanost'!AW37+'Norm. neekonomicka previazanost'!AW37</f>
        <v>4.5628994786200444E-2</v>
      </c>
      <c r="AX37" s="243">
        <f>'Norm. ekonomicka prieviazanost'!AX37+'Norm. neekonomicka previazanost'!AX37</f>
        <v>5.8341086177675028E-2</v>
      </c>
      <c r="AY37" s="243">
        <f>'Norm. ekonomicka prieviazanost'!AY37+'Norm. neekonomicka previazanost'!AY37</f>
        <v>3.6024688108142432E-2</v>
      </c>
      <c r="AZ37" s="243">
        <f>'Norm. ekonomicka prieviazanost'!AZ37+'Norm. neekonomicka previazanost'!AZ37</f>
        <v>6.7888553176355615E-2</v>
      </c>
      <c r="BB37" s="244">
        <f t="shared" si="0"/>
        <v>2</v>
      </c>
    </row>
    <row r="38" spans="1:54" ht="14.25" customHeight="1" x14ac:dyDescent="0.25">
      <c r="A38" s="246" t="s">
        <v>41</v>
      </c>
      <c r="B38" s="243">
        <f>'Norm. ekonomicka prieviazanost'!B38+'Norm. neekonomicka previazanost'!B38</f>
        <v>1.9532054671915457E-2</v>
      </c>
      <c r="C38" s="243">
        <f>'Norm. ekonomicka prieviazanost'!C38+'Norm. neekonomicka previazanost'!C38</f>
        <v>2.3743609515150123E-2</v>
      </c>
      <c r="D38" s="243">
        <f>'Norm. ekonomicka prieviazanost'!D38+'Norm. neekonomicka previazanost'!D38</f>
        <v>1.5600848380040189E-2</v>
      </c>
      <c r="E38" s="243">
        <f>'Norm. ekonomicka prieviazanost'!E38+'Norm. neekonomicka previazanost'!E38</f>
        <v>6.8943126598590865E-2</v>
      </c>
      <c r="F38" s="243">
        <f>'Norm. ekonomicka prieviazanost'!F38+'Norm. neekonomicka previazanost'!F38</f>
        <v>5.8548334529540162E-2</v>
      </c>
      <c r="G38" s="243">
        <f>'Norm. ekonomicka prieviazanost'!G38+'Norm. neekonomicka previazanost'!G38</f>
        <v>2.4833504551745766E-2</v>
      </c>
      <c r="H38" s="243">
        <f>'Norm. ekonomicka prieviazanost'!H38+'Norm. neekonomicka previazanost'!H38</f>
        <v>3.6692122574055158E-2</v>
      </c>
      <c r="I38" s="243">
        <f>'Norm. ekonomicka prieviazanost'!I38+'Norm. neekonomicka previazanost'!I38</f>
        <v>2.3354205726766872E-2</v>
      </c>
      <c r="J38" s="243">
        <f>'Norm. ekonomicka prieviazanost'!J38+'Norm. neekonomicka previazanost'!J38</f>
        <v>4.4208823962485932E-2</v>
      </c>
      <c r="K38" s="243">
        <f>'Norm. ekonomicka prieviazanost'!K38+'Norm. neekonomicka previazanost'!K38</f>
        <v>3.3427768561358373E-2</v>
      </c>
      <c r="L38" s="243">
        <f>'Norm. ekonomicka prieviazanost'!L38+'Norm. neekonomicka previazanost'!L38</f>
        <v>2.011839753254072E-2</v>
      </c>
      <c r="M38" s="243">
        <f>'Norm. ekonomicka prieviazanost'!M38+'Norm. neekonomicka previazanost'!M38</f>
        <v>2.810337908125262E-2</v>
      </c>
      <c r="N38" s="243">
        <f>'Norm. ekonomicka prieviazanost'!N38+'Norm. neekonomicka previazanost'!N38</f>
        <v>0.11546223418171217</v>
      </c>
      <c r="O38" s="243">
        <f>'Norm. ekonomicka prieviazanost'!O38+'Norm. neekonomicka previazanost'!O38</f>
        <v>2.7100133512570269E-2</v>
      </c>
      <c r="P38" s="243">
        <f>'Norm. ekonomicka prieviazanost'!P38+'Norm. neekonomicka previazanost'!P38</f>
        <v>6.6709351193248306E-2</v>
      </c>
      <c r="Q38" s="243">
        <f>'Norm. ekonomicka prieviazanost'!Q38+'Norm. neekonomicka previazanost'!Q38</f>
        <v>2.3406149805231966E-2</v>
      </c>
      <c r="R38" s="243">
        <f>'Norm. ekonomicka prieviazanost'!R38+'Norm. neekonomicka previazanost'!R38</f>
        <v>2.6930969921272647E-2</v>
      </c>
      <c r="S38" s="243">
        <f>'Norm. ekonomicka prieviazanost'!S38+'Norm. neekonomicka previazanost'!S38</f>
        <v>1.653258939292656E-2</v>
      </c>
      <c r="T38" s="243">
        <f>'Norm. ekonomicka prieviazanost'!T38+'Norm. neekonomicka previazanost'!T38</f>
        <v>3.9235533272792236E-2</v>
      </c>
      <c r="U38" s="243">
        <f>'Norm. ekonomicka prieviazanost'!U38+'Norm. neekonomicka previazanost'!U38</f>
        <v>2.0440847138733783E-2</v>
      </c>
      <c r="V38" s="243">
        <f>'Norm. ekonomicka prieviazanost'!V38+'Norm. neekonomicka previazanost'!V38</f>
        <v>2.3875201264324089E-2</v>
      </c>
      <c r="W38" s="243">
        <f>'Norm. ekonomicka prieviazanost'!W38+'Norm. neekonomicka previazanost'!W38</f>
        <v>2.3790761905354153E-2</v>
      </c>
      <c r="X38" s="243">
        <f>'Norm. ekonomicka prieviazanost'!X38+'Norm. neekonomicka previazanost'!X38</f>
        <v>2.2823440472434384E-2</v>
      </c>
      <c r="Y38" s="243">
        <f>'Norm. ekonomicka prieviazanost'!Y38+'Norm. neekonomicka previazanost'!Y38</f>
        <v>3.0203564998339004E-2</v>
      </c>
      <c r="Z38" s="243">
        <f>'Norm. ekonomicka prieviazanost'!Z38+'Norm. neekonomicka previazanost'!Z38</f>
        <v>1.3942994914887567E-2</v>
      </c>
      <c r="AA38" s="243">
        <f>'Norm. ekonomicka prieviazanost'!AA38+'Norm. neekonomicka previazanost'!AA38</f>
        <v>2.3723292826619259E-2</v>
      </c>
      <c r="AB38" s="243">
        <f>'Norm. ekonomicka prieviazanost'!AB38+'Norm. neekonomicka previazanost'!AB38</f>
        <v>2.3184508861753692E-2</v>
      </c>
      <c r="AC38" s="243">
        <f>'Norm. ekonomicka prieviazanost'!AC38+'Norm. neekonomicka previazanost'!AC38</f>
        <v>2.281188569738276E-2</v>
      </c>
      <c r="AD38" s="243">
        <f>'Norm. ekonomicka prieviazanost'!AD38+'Norm. neekonomicka previazanost'!AD38</f>
        <v>1.9705074660794075E-2</v>
      </c>
      <c r="AE38" s="243">
        <f>'Norm. ekonomicka prieviazanost'!AE38+'Norm. neekonomicka previazanost'!AE38</f>
        <v>5.6012561812084499E-2</v>
      </c>
      <c r="AF38" s="243">
        <f>'Norm. ekonomicka prieviazanost'!AF38+'Norm. neekonomicka previazanost'!AF38</f>
        <v>3.2767258586680004E-2</v>
      </c>
      <c r="AG38" s="243">
        <f>'Norm. ekonomicka prieviazanost'!AG38+'Norm. neekonomicka previazanost'!AG38</f>
        <v>3.1693114289083536E-2</v>
      </c>
      <c r="AH38" s="243">
        <f>'Norm. ekonomicka prieviazanost'!AH38+'Norm. neekonomicka previazanost'!AH38</f>
        <v>9.4623238114754649E-2</v>
      </c>
      <c r="AI38" s="243">
        <f>'Norm. ekonomicka prieviazanost'!AI38+'Norm. neekonomicka previazanost'!AI38</f>
        <v>3.3950591977656666E-2</v>
      </c>
      <c r="AJ38" s="243">
        <f>'Norm. ekonomicka prieviazanost'!AJ38+'Norm. neekonomicka previazanost'!AJ38</f>
        <v>1.0552497466025837E-2</v>
      </c>
      <c r="AK38" s="243">
        <f>'Norm. ekonomicka prieviazanost'!AK38+'Norm. neekonomicka previazanost'!AK38</f>
        <v>4.095380589177218E-2</v>
      </c>
      <c r="AL38" s="243">
        <f>'Norm. ekonomicka prieviazanost'!AL38+'Norm. neekonomicka previazanost'!AL38</f>
        <v>0</v>
      </c>
      <c r="AM38" s="243">
        <f>'Norm. ekonomicka prieviazanost'!AM38+'Norm. neekonomicka previazanost'!AM38</f>
        <v>3.7655425597858533E-2</v>
      </c>
      <c r="AN38" s="243">
        <f>'Norm. ekonomicka prieviazanost'!AN38+'Norm. neekonomicka previazanost'!AN38</f>
        <v>3.5330166427889539E-2</v>
      </c>
      <c r="AO38" s="243">
        <f>'Norm. ekonomicka prieviazanost'!AO38+'Norm. neekonomicka previazanost'!AO38</f>
        <v>3.5333505485989597E-2</v>
      </c>
      <c r="AP38" s="243">
        <f>'Norm. ekonomicka prieviazanost'!AP38+'Norm. neekonomicka previazanost'!AP38</f>
        <v>3.1470653067324335E-2</v>
      </c>
      <c r="AQ38" s="243">
        <f>'Norm. ekonomicka prieviazanost'!AQ38+'Norm. neekonomicka previazanost'!AQ38</f>
        <v>2.6333801012010077E-2</v>
      </c>
      <c r="AR38" s="243">
        <f>'Norm. ekonomicka prieviazanost'!AR38+'Norm. neekonomicka previazanost'!AR38</f>
        <v>6.4659896649200105E-2</v>
      </c>
      <c r="AS38" s="243">
        <f>'Norm. ekonomicka prieviazanost'!AS38+'Norm. neekonomicka previazanost'!AS38</f>
        <v>4.8380521154065124E-2</v>
      </c>
      <c r="AT38" s="243">
        <f>'Norm. ekonomicka prieviazanost'!AT38+'Norm. neekonomicka previazanost'!AT38</f>
        <v>2.2262198014536771E-2</v>
      </c>
      <c r="AU38" s="243">
        <f>'Norm. ekonomicka prieviazanost'!AU38+'Norm. neekonomicka previazanost'!AU38</f>
        <v>0.22824513388370715</v>
      </c>
      <c r="AV38" s="243">
        <f>'Norm. ekonomicka prieviazanost'!AV38+'Norm. neekonomicka previazanost'!AV38</f>
        <v>6.4479728309481538E-2</v>
      </c>
      <c r="AW38" s="243">
        <f>'Norm. ekonomicka prieviazanost'!AW38+'Norm. neekonomicka previazanost'!AW38</f>
        <v>3.6227201793603704E-2</v>
      </c>
      <c r="AX38" s="243">
        <f>'Norm. ekonomicka prieviazanost'!AX38+'Norm. neekonomicka previazanost'!AX38</f>
        <v>7.0897536063765684E-2</v>
      </c>
      <c r="AY38" s="243">
        <f>'Norm. ekonomicka prieviazanost'!AY38+'Norm. neekonomicka previazanost'!AY38</f>
        <v>3.5722451560921978E-2</v>
      </c>
      <c r="AZ38" s="243">
        <f>'Norm. ekonomicka prieviazanost'!AZ38+'Norm. neekonomicka previazanost'!AZ38</f>
        <v>2.5464003135769377E-2</v>
      </c>
      <c r="BB38" s="244">
        <f t="shared" si="0"/>
        <v>1.9999999999999993</v>
      </c>
    </row>
    <row r="39" spans="1:54" ht="14.25" customHeight="1" x14ac:dyDescent="0.25">
      <c r="A39" s="246" t="s">
        <v>42</v>
      </c>
      <c r="B39" s="243">
        <f>'Norm. ekonomicka prieviazanost'!B39+'Norm. neekonomicka previazanost'!B39</f>
        <v>1.9578531560934455E-2</v>
      </c>
      <c r="C39" s="243">
        <f>'Norm. ekonomicka prieviazanost'!C39+'Norm. neekonomicka previazanost'!C39</f>
        <v>1.0287343840634476E-2</v>
      </c>
      <c r="D39" s="243">
        <f>'Norm. ekonomicka prieviazanost'!D39+'Norm. neekonomicka previazanost'!D39</f>
        <v>1.8853342364394531E-2</v>
      </c>
      <c r="E39" s="243">
        <f>'Norm. ekonomicka prieviazanost'!E39+'Norm. neekonomicka previazanost'!E39</f>
        <v>5.9921280444616185E-2</v>
      </c>
      <c r="F39" s="243">
        <f>'Norm. ekonomicka prieviazanost'!F39+'Norm. neekonomicka previazanost'!F39</f>
        <v>1.71369214527817E-2</v>
      </c>
      <c r="G39" s="243">
        <f>'Norm. ekonomicka prieviazanost'!G39+'Norm. neekonomicka previazanost'!G39</f>
        <v>2.8317378077634962E-2</v>
      </c>
      <c r="H39" s="243">
        <f>'Norm. ekonomicka prieviazanost'!H39+'Norm. neekonomicka previazanost'!H39</f>
        <v>9.8614632666835803E-2</v>
      </c>
      <c r="I39" s="243">
        <f>'Norm. ekonomicka prieviazanost'!I39+'Norm. neekonomicka previazanost'!I39</f>
        <v>1.2839314508682705E-2</v>
      </c>
      <c r="J39" s="243">
        <f>'Norm. ekonomicka prieviazanost'!J39+'Norm. neekonomicka previazanost'!J39</f>
        <v>4.713448810873596E-2</v>
      </c>
      <c r="K39" s="243">
        <f>'Norm. ekonomicka prieviazanost'!K39+'Norm. neekonomicka previazanost'!K39</f>
        <v>3.2240498110952261E-2</v>
      </c>
      <c r="L39" s="243">
        <f>'Norm. ekonomicka prieviazanost'!L39+'Norm. neekonomicka previazanost'!L39</f>
        <v>1.7869489441638887E-2</v>
      </c>
      <c r="M39" s="243">
        <f>'Norm. ekonomicka prieviazanost'!M39+'Norm. neekonomicka previazanost'!M39</f>
        <v>2.6466196198370519E-2</v>
      </c>
      <c r="N39" s="243">
        <f>'Norm. ekonomicka prieviazanost'!N39+'Norm. neekonomicka previazanost'!N39</f>
        <v>5.1059103917925674E-2</v>
      </c>
      <c r="O39" s="243">
        <f>'Norm. ekonomicka prieviazanost'!O39+'Norm. neekonomicka previazanost'!O39</f>
        <v>2.4715398535775049E-2</v>
      </c>
      <c r="P39" s="243">
        <f>'Norm. ekonomicka prieviazanost'!P39+'Norm. neekonomicka previazanost'!P39</f>
        <v>5.5990528276830584E-2</v>
      </c>
      <c r="Q39" s="243">
        <f>'Norm. ekonomicka prieviazanost'!Q39+'Norm. neekonomicka previazanost'!Q39</f>
        <v>4.269641726533286E-2</v>
      </c>
      <c r="R39" s="243">
        <f>'Norm. ekonomicka prieviazanost'!R39+'Norm. neekonomicka previazanost'!R39</f>
        <v>2.3962132803645217E-2</v>
      </c>
      <c r="S39" s="243">
        <f>'Norm. ekonomicka prieviazanost'!S39+'Norm. neekonomicka previazanost'!S39</f>
        <v>1.5332970478298982E-2</v>
      </c>
      <c r="T39" s="243">
        <f>'Norm. ekonomicka prieviazanost'!T39+'Norm. neekonomicka previazanost'!T39</f>
        <v>2.865463986193667E-2</v>
      </c>
      <c r="U39" s="243">
        <f>'Norm. ekonomicka prieviazanost'!U39+'Norm. neekonomicka previazanost'!U39</f>
        <v>1.5396148395743724E-2</v>
      </c>
      <c r="V39" s="243">
        <f>'Norm. ekonomicka prieviazanost'!V39+'Norm. neekonomicka previazanost'!V39</f>
        <v>1.8682612282932429E-2</v>
      </c>
      <c r="W39" s="243">
        <f>'Norm. ekonomicka prieviazanost'!W39+'Norm. neekonomicka previazanost'!W39</f>
        <v>2.7070962042670208E-2</v>
      </c>
      <c r="X39" s="243">
        <f>'Norm. ekonomicka prieviazanost'!X39+'Norm. neekonomicka previazanost'!X39</f>
        <v>1.6991025579123149E-2</v>
      </c>
      <c r="Y39" s="243">
        <f>'Norm. ekonomicka prieviazanost'!Y39+'Norm. neekonomicka previazanost'!Y39</f>
        <v>2.3207919927496989E-2</v>
      </c>
      <c r="Z39" s="243">
        <f>'Norm. ekonomicka prieviazanost'!Z39+'Norm. neekonomicka previazanost'!Z39</f>
        <v>1.1647790478803106E-2</v>
      </c>
      <c r="AA39" s="243">
        <f>'Norm. ekonomicka prieviazanost'!AA39+'Norm. neekonomicka previazanost'!AA39</f>
        <v>2.3179738751009656E-2</v>
      </c>
      <c r="AB39" s="243">
        <f>'Norm. ekonomicka prieviazanost'!AB39+'Norm. neekonomicka previazanost'!AB39</f>
        <v>6.7449154515638685E-3</v>
      </c>
      <c r="AC39" s="243">
        <f>'Norm. ekonomicka prieviazanost'!AC39+'Norm. neekonomicka previazanost'!AC39</f>
        <v>2.2734107743384115E-2</v>
      </c>
      <c r="AD39" s="243">
        <f>'Norm. ekonomicka prieviazanost'!AD39+'Norm. neekonomicka previazanost'!AD39</f>
        <v>1.8677446586512353E-2</v>
      </c>
      <c r="AE39" s="243">
        <f>'Norm. ekonomicka prieviazanost'!AE39+'Norm. neekonomicka previazanost'!AE39</f>
        <v>4.6502286943392895E-2</v>
      </c>
      <c r="AF39" s="243">
        <f>'Norm. ekonomicka prieviazanost'!AF39+'Norm. neekonomicka previazanost'!AF39</f>
        <v>8.5744525713429887E-2</v>
      </c>
      <c r="AG39" s="243">
        <f>'Norm. ekonomicka prieviazanost'!AG39+'Norm. neekonomicka previazanost'!AG39</f>
        <v>1.9847115061278602E-2</v>
      </c>
      <c r="AH39" s="243">
        <f>'Norm. ekonomicka prieviazanost'!AH39+'Norm. neekonomicka previazanost'!AH39</f>
        <v>0.18996193484234675</v>
      </c>
      <c r="AI39" s="243">
        <f>'Norm. ekonomicka prieviazanost'!AI39+'Norm. neekonomicka previazanost'!AI39</f>
        <v>2.6478782236279745E-2</v>
      </c>
      <c r="AJ39" s="243">
        <f>'Norm. ekonomicka prieviazanost'!AJ39+'Norm. neekonomicka previazanost'!AJ39</f>
        <v>1.0655134016379176E-2</v>
      </c>
      <c r="AK39" s="243">
        <f>'Norm. ekonomicka prieviazanost'!AK39+'Norm. neekonomicka previazanost'!AK39</f>
        <v>5.1888315119574827E-2</v>
      </c>
      <c r="AL39" s="243">
        <f>'Norm. ekonomicka prieviazanost'!AL39+'Norm. neekonomicka previazanost'!AL39</f>
        <v>2.2136024195813758E-2</v>
      </c>
      <c r="AM39" s="243">
        <f>'Norm. ekonomicka prieviazanost'!AM39+'Norm. neekonomicka previazanost'!AM39</f>
        <v>0</v>
      </c>
      <c r="AN39" s="243">
        <f>'Norm. ekonomicka prieviazanost'!AN39+'Norm. neekonomicka previazanost'!AN39</f>
        <v>4.841806641863676E-2</v>
      </c>
      <c r="AO39" s="243">
        <f>'Norm. ekonomicka prieviazanost'!AO39+'Norm. neekonomicka previazanost'!AO39</f>
        <v>2.5706978638480139E-2</v>
      </c>
      <c r="AP39" s="243">
        <f>'Norm. ekonomicka prieviazanost'!AP39+'Norm. neekonomicka previazanost'!AP39</f>
        <v>7.6797891416264752E-2</v>
      </c>
      <c r="AQ39" s="243">
        <f>'Norm. ekonomicka prieviazanost'!AQ39+'Norm. neekonomicka previazanost'!AQ39</f>
        <v>0.10234890470205957</v>
      </c>
      <c r="AR39" s="243">
        <f>'Norm. ekonomicka prieviazanost'!AR39+'Norm. neekonomicka previazanost'!AR39</f>
        <v>4.8165017315929468E-2</v>
      </c>
      <c r="AS39" s="243">
        <f>'Norm. ekonomicka prieviazanost'!AS39+'Norm. neekonomicka previazanost'!AS39</f>
        <v>5.3360308146632285E-2</v>
      </c>
      <c r="AT39" s="243">
        <f>'Norm. ekonomicka prieviazanost'!AT39+'Norm. neekonomicka previazanost'!AT39</f>
        <v>4.0573193675600902E-2</v>
      </c>
      <c r="AU39" s="243">
        <f>'Norm. ekonomicka prieviazanost'!AU39+'Norm. neekonomicka previazanost'!AU39</f>
        <v>3.7275183599658729E-2</v>
      </c>
      <c r="AV39" s="243">
        <f>'Norm. ekonomicka prieviazanost'!AV39+'Norm. neekonomicka previazanost'!AV39</f>
        <v>0.1112185069299539</v>
      </c>
      <c r="AW39" s="243">
        <f>'Norm. ekonomicka prieviazanost'!AW39+'Norm. neekonomicka previazanost'!AW39</f>
        <v>3.6745410875102191E-2</v>
      </c>
      <c r="AX39" s="243">
        <f>'Norm. ekonomicka prieviazanost'!AX39+'Norm. neekonomicka previazanost'!AX39</f>
        <v>8.8568698411943619E-2</v>
      </c>
      <c r="AY39" s="243">
        <f>'Norm. ekonomicka prieviazanost'!AY39+'Norm. neekonomicka previazanost'!AY39</f>
        <v>3.6176479685252602E-2</v>
      </c>
      <c r="AZ39" s="243">
        <f>'Norm. ekonomicka prieviazanost'!AZ39+'Norm. neekonomicka previazanost'!AZ39</f>
        <v>2.5427966900792503E-2</v>
      </c>
      <c r="BB39" s="244">
        <f t="shared" si="0"/>
        <v>1.9999999999999998</v>
      </c>
    </row>
    <row r="40" spans="1:54" ht="14.25" customHeight="1" x14ac:dyDescent="0.25">
      <c r="A40" s="245" t="s">
        <v>43</v>
      </c>
      <c r="B40" s="243">
        <f>'Norm. ekonomicka prieviazanost'!B40+'Norm. neekonomicka previazanost'!B40</f>
        <v>3.0687048378298814E-2</v>
      </c>
      <c r="C40" s="243">
        <f>'Norm. ekonomicka prieviazanost'!C40+'Norm. neekonomicka previazanost'!C40</f>
        <v>1.3560988821925198E-2</v>
      </c>
      <c r="D40" s="243">
        <f>'Norm. ekonomicka prieviazanost'!D40+'Norm. neekonomicka previazanost'!D40</f>
        <v>1.2470997811534608E-2</v>
      </c>
      <c r="E40" s="243">
        <f>'Norm. ekonomicka prieviazanost'!E40+'Norm. neekonomicka previazanost'!E40</f>
        <v>5.020109167164867E-2</v>
      </c>
      <c r="F40" s="243">
        <f>'Norm. ekonomicka prieviazanost'!F40+'Norm. neekonomicka previazanost'!F40</f>
        <v>1.9034539952726845E-2</v>
      </c>
      <c r="G40" s="243">
        <f>'Norm. ekonomicka prieviazanost'!G40+'Norm. neekonomicka previazanost'!G40</f>
        <v>0.10185601183284249</v>
      </c>
      <c r="H40" s="243">
        <f>'Norm. ekonomicka prieviazanost'!H40+'Norm. neekonomicka previazanost'!H40</f>
        <v>5.6026603670386692E-2</v>
      </c>
      <c r="I40" s="243">
        <f>'Norm. ekonomicka prieviazanost'!I40+'Norm. neekonomicka previazanost'!I40</f>
        <v>1.1692851084147735E-2</v>
      </c>
      <c r="J40" s="243">
        <f>'Norm. ekonomicka prieviazanost'!J40+'Norm. neekonomicka previazanost'!J40</f>
        <v>4.4554142622374414E-2</v>
      </c>
      <c r="K40" s="243">
        <f>'Norm. ekonomicka prieviazanost'!K40+'Norm. neekonomicka previazanost'!K40</f>
        <v>2.8417848678762833E-2</v>
      </c>
      <c r="L40" s="243">
        <f>'Norm. ekonomicka prieviazanost'!L40+'Norm. neekonomicka previazanost'!L40</f>
        <v>2.4257405791312785E-2</v>
      </c>
      <c r="M40" s="243">
        <f>'Norm. ekonomicka prieviazanost'!M40+'Norm. neekonomicka previazanost'!M40</f>
        <v>2.596707314157682E-2</v>
      </c>
      <c r="N40" s="243">
        <f>'Norm. ekonomicka prieviazanost'!N40+'Norm. neekonomicka previazanost'!N40</f>
        <v>6.5718137047905398E-2</v>
      </c>
      <c r="O40" s="243">
        <f>'Norm. ekonomicka prieviazanost'!O40+'Norm. neekonomicka previazanost'!O40</f>
        <v>4.4662828092262893E-2</v>
      </c>
      <c r="P40" s="243">
        <f>'Norm. ekonomicka prieviazanost'!P40+'Norm. neekonomicka previazanost'!P40</f>
        <v>5.0799496547693612E-2</v>
      </c>
      <c r="Q40" s="243">
        <f>'Norm. ekonomicka prieviazanost'!Q40+'Norm. neekonomicka previazanost'!Q40</f>
        <v>3.1007001812953235E-2</v>
      </c>
      <c r="R40" s="243">
        <f>'Norm. ekonomicka prieviazanost'!R40+'Norm. neekonomicka previazanost'!R40</f>
        <v>2.1896241250689563E-2</v>
      </c>
      <c r="S40" s="243">
        <f>'Norm. ekonomicka prieviazanost'!S40+'Norm. neekonomicka previazanost'!S40</f>
        <v>2.3651396928455429E-2</v>
      </c>
      <c r="T40" s="243">
        <f>'Norm. ekonomicka prieviazanost'!T40+'Norm. neekonomicka previazanost'!T40</f>
        <v>2.462537756578961E-2</v>
      </c>
      <c r="U40" s="243">
        <f>'Norm. ekonomicka prieviazanost'!U40+'Norm. neekonomicka previazanost'!U40</f>
        <v>1.3802736880973379E-2</v>
      </c>
      <c r="V40" s="243">
        <f>'Norm. ekonomicka prieviazanost'!V40+'Norm. neekonomicka previazanost'!V40</f>
        <v>2.5353192445898835E-2</v>
      </c>
      <c r="W40" s="243">
        <f>'Norm. ekonomicka prieviazanost'!W40+'Norm. neekonomicka previazanost'!W40</f>
        <v>2.2109251162755611E-2</v>
      </c>
      <c r="X40" s="243">
        <f>'Norm. ekonomicka prieviazanost'!X40+'Norm. neekonomicka previazanost'!X40</f>
        <v>1.6013282220540929E-2</v>
      </c>
      <c r="Y40" s="243">
        <f>'Norm. ekonomicka prieviazanost'!Y40+'Norm. neekonomicka previazanost'!Y40</f>
        <v>1.9797990633890296E-2</v>
      </c>
      <c r="Z40" s="243">
        <f>'Norm. ekonomicka prieviazanost'!Z40+'Norm. neekonomicka previazanost'!Z40</f>
        <v>1.0525210853284821E-2</v>
      </c>
      <c r="AA40" s="243">
        <f>'Norm. ekonomicka prieviazanost'!AA40+'Norm. neekonomicka previazanost'!AA40</f>
        <v>2.2098148531612453E-2</v>
      </c>
      <c r="AB40" s="243">
        <f>'Norm. ekonomicka prieviazanost'!AB40+'Norm. neekonomicka previazanost'!AB40</f>
        <v>1.0985154886202915E-2</v>
      </c>
      <c r="AC40" s="243">
        <f>'Norm. ekonomicka prieviazanost'!AC40+'Norm. neekonomicka previazanost'!AC40</f>
        <v>2.7100482908887981E-2</v>
      </c>
      <c r="AD40" s="243">
        <f>'Norm. ekonomicka prieviazanost'!AD40+'Norm. neekonomicka previazanost'!AD40</f>
        <v>2.2350673841397432E-2</v>
      </c>
      <c r="AE40" s="243">
        <f>'Norm. ekonomicka prieviazanost'!AE40+'Norm. neekonomicka previazanost'!AE40</f>
        <v>3.1977397932403714E-2</v>
      </c>
      <c r="AF40" s="243">
        <f>'Norm. ekonomicka prieviazanost'!AF40+'Norm. neekonomicka previazanost'!AF40</f>
        <v>0.12360642596739649</v>
      </c>
      <c r="AG40" s="243">
        <f>'Norm. ekonomicka prieviazanost'!AG40+'Norm. neekonomicka previazanost'!AG40</f>
        <v>1.9046257014153894E-2</v>
      </c>
      <c r="AH40" s="243">
        <f>'Norm. ekonomicka prieviazanost'!AH40+'Norm. neekonomicka previazanost'!AH40</f>
        <v>0.10690296794054713</v>
      </c>
      <c r="AI40" s="243">
        <f>'Norm. ekonomicka prieviazanost'!AI40+'Norm. neekonomicka previazanost'!AI40</f>
        <v>2.6083524285631605E-2</v>
      </c>
      <c r="AJ40" s="243">
        <f>'Norm. ekonomicka prieviazanost'!AJ40+'Norm. neekonomicka previazanost'!AJ40</f>
        <v>8.1792598477052926E-3</v>
      </c>
      <c r="AK40" s="243">
        <f>'Norm. ekonomicka prieviazanost'!AK40+'Norm. neekonomicka previazanost'!AK40</f>
        <v>6.255717144657888E-2</v>
      </c>
      <c r="AL40" s="243">
        <f>'Norm. ekonomicka prieviazanost'!AL40+'Norm. neekonomicka previazanost'!AL40</f>
        <v>2.8272993080663777E-2</v>
      </c>
      <c r="AM40" s="243">
        <f>'Norm. ekonomicka prieviazanost'!AM40+'Norm. neekonomicka previazanost'!AM40</f>
        <v>6.6469047775430862E-2</v>
      </c>
      <c r="AN40" s="243">
        <f>'Norm. ekonomicka prieviazanost'!AN40+'Norm. neekonomicka previazanost'!AN40</f>
        <v>0</v>
      </c>
      <c r="AO40" s="243">
        <f>'Norm. ekonomicka prieviazanost'!AO40+'Norm. neekonomicka previazanost'!AO40</f>
        <v>3.9235128528470782E-2</v>
      </c>
      <c r="AP40" s="243">
        <f>'Norm. ekonomicka prieviazanost'!AP40+'Norm. neekonomicka previazanost'!AP40</f>
        <v>5.6991964037593122E-2</v>
      </c>
      <c r="AQ40" s="243">
        <f>'Norm. ekonomicka prieviazanost'!AQ40+'Norm. neekonomicka previazanost'!AQ40</f>
        <v>3.9381320513009355E-2</v>
      </c>
      <c r="AR40" s="243">
        <f>'Norm. ekonomicka prieviazanost'!AR40+'Norm. neekonomicka previazanost'!AR40</f>
        <v>4.693712504948018E-2</v>
      </c>
      <c r="AS40" s="243">
        <f>'Norm. ekonomicka prieviazanost'!AS40+'Norm. neekonomicka previazanost'!AS40</f>
        <v>3.4696684216577504E-2</v>
      </c>
      <c r="AT40" s="243">
        <f>'Norm. ekonomicka prieviazanost'!AT40+'Norm. neekonomicka previazanost'!AT40</f>
        <v>8.538813614525198E-2</v>
      </c>
      <c r="AU40" s="243">
        <f>'Norm. ekonomicka prieviazanost'!AU40+'Norm. neekonomicka previazanost'!AU40</f>
        <v>5.4519750067165723E-2</v>
      </c>
      <c r="AV40" s="243">
        <f>'Norm. ekonomicka prieviazanost'!AV40+'Norm. neekonomicka previazanost'!AV40</f>
        <v>4.012395656257961E-2</v>
      </c>
      <c r="AW40" s="243">
        <f>'Norm. ekonomicka prieviazanost'!AW40+'Norm. neekonomicka previazanost'!AW40</f>
        <v>3.1277044879968664E-2</v>
      </c>
      <c r="AX40" s="243">
        <f>'Norm. ekonomicka prieviazanost'!AX40+'Norm. neekonomicka previazanost'!AX40</f>
        <v>9.5441211213344937E-2</v>
      </c>
      <c r="AY40" s="243">
        <f>'Norm. ekonomicka prieviazanost'!AY40+'Norm. neekonomicka previazanost'!AY40</f>
        <v>5.6884399871192926E-2</v>
      </c>
      <c r="AZ40" s="243">
        <f>'Norm. ekonomicka prieviazanost'!AZ40+'Norm. neekonomicka previazanost'!AZ40</f>
        <v>7.4805026556120979E-2</v>
      </c>
      <c r="BB40" s="244">
        <f t="shared" si="0"/>
        <v>2</v>
      </c>
    </row>
    <row r="41" spans="1:54" ht="14.25" customHeight="1" x14ac:dyDescent="0.25">
      <c r="A41" s="245" t="s">
        <v>44</v>
      </c>
      <c r="B41" s="243">
        <f>'Norm. ekonomicka prieviazanost'!B41+'Norm. neekonomicka previazanost'!B41</f>
        <v>1.7419931849803106E-2</v>
      </c>
      <c r="C41" s="243">
        <f>'Norm. ekonomicka prieviazanost'!C41+'Norm. neekonomicka previazanost'!C41</f>
        <v>1.6330210826157678E-2</v>
      </c>
      <c r="D41" s="243">
        <f>'Norm. ekonomicka prieviazanost'!D41+'Norm. neekonomicka previazanost'!D41</f>
        <v>1.899264968568198E-2</v>
      </c>
      <c r="E41" s="243">
        <f>'Norm. ekonomicka prieviazanost'!E41+'Norm. neekonomicka previazanost'!E41</f>
        <v>3.5691752696715595E-2</v>
      </c>
      <c r="F41" s="243">
        <f>'Norm. ekonomicka prieviazanost'!F41+'Norm. neekonomicka previazanost'!F41</f>
        <v>2.8936676217997094E-2</v>
      </c>
      <c r="G41" s="243">
        <f>'Norm. ekonomicka prieviazanost'!G41+'Norm. neekonomicka previazanost'!G41</f>
        <v>4.0841790835906069E-2</v>
      </c>
      <c r="H41" s="243">
        <f>'Norm. ekonomicka prieviazanost'!H41+'Norm. neekonomicka previazanost'!H41</f>
        <v>4.7115339774519191E-2</v>
      </c>
      <c r="I41" s="243">
        <f>'Norm. ekonomicka prieviazanost'!I41+'Norm. neekonomicka previazanost'!I41</f>
        <v>1.6316654851201616E-2</v>
      </c>
      <c r="J41" s="243">
        <f>'Norm. ekonomicka prieviazanost'!J41+'Norm. neekonomicka previazanost'!J41</f>
        <v>0.11844361635653636</v>
      </c>
      <c r="K41" s="243">
        <f>'Norm. ekonomicka prieviazanost'!K41+'Norm. neekonomicka previazanost'!K41</f>
        <v>3.12667013497403E-2</v>
      </c>
      <c r="L41" s="243">
        <f>'Norm. ekonomicka prieviazanost'!L41+'Norm. neekonomicka previazanost'!L41</f>
        <v>5.8748470360794044E-2</v>
      </c>
      <c r="M41" s="243">
        <f>'Norm. ekonomicka prieviazanost'!M41+'Norm. neekonomicka previazanost'!M41</f>
        <v>6.5535705451729889E-2</v>
      </c>
      <c r="N41" s="243">
        <f>'Norm. ekonomicka prieviazanost'!N41+'Norm. neekonomicka previazanost'!N41</f>
        <v>4.5140961199492492E-2</v>
      </c>
      <c r="O41" s="243">
        <f>'Norm. ekonomicka prieviazanost'!O41+'Norm. neekonomicka previazanost'!O41</f>
        <v>3.1552170155781642E-2</v>
      </c>
      <c r="P41" s="243">
        <f>'Norm. ekonomicka prieviazanost'!P41+'Norm. neekonomicka previazanost'!P41</f>
        <v>6.2612752568587754E-2</v>
      </c>
      <c r="Q41" s="243">
        <f>'Norm. ekonomicka prieviazanost'!Q41+'Norm. neekonomicka previazanost'!Q41</f>
        <v>2.6555474255129177E-2</v>
      </c>
      <c r="R41" s="243">
        <f>'Norm. ekonomicka prieviazanost'!R41+'Norm. neekonomicka previazanost'!R41</f>
        <v>4.1438998587689388E-2</v>
      </c>
      <c r="S41" s="243">
        <f>'Norm. ekonomicka prieviazanost'!S41+'Norm. neekonomicka previazanost'!S41</f>
        <v>2.7139433164434935E-2</v>
      </c>
      <c r="T41" s="243">
        <f>'Norm. ekonomicka prieviazanost'!T41+'Norm. neekonomicka previazanost'!T41</f>
        <v>2.4805981279308748E-2</v>
      </c>
      <c r="U41" s="243">
        <f>'Norm. ekonomicka prieviazanost'!U41+'Norm. neekonomicka previazanost'!U41</f>
        <v>1.841631839383338E-2</v>
      </c>
      <c r="V41" s="243">
        <f>'Norm. ekonomicka prieviazanost'!V41+'Norm. neekonomicka previazanost'!V41</f>
        <v>2.774358084057315E-2</v>
      </c>
      <c r="W41" s="243">
        <f>'Norm. ekonomicka prieviazanost'!W41+'Norm. neekonomicka previazanost'!W41</f>
        <v>5.5158455581005558E-2</v>
      </c>
      <c r="X41" s="243">
        <f>'Norm. ekonomicka prieviazanost'!X41+'Norm. neekonomicka previazanost'!X41</f>
        <v>1.8285705304092577E-2</v>
      </c>
      <c r="Y41" s="243">
        <f>'Norm. ekonomicka prieviazanost'!Y41+'Norm. neekonomicka previazanost'!Y41</f>
        <v>2.434428271579514E-2</v>
      </c>
      <c r="Z41" s="243">
        <f>'Norm. ekonomicka prieviazanost'!Z41+'Norm. neekonomicka previazanost'!Z41</f>
        <v>1.7294587779742257E-2</v>
      </c>
      <c r="AA41" s="243">
        <f>'Norm. ekonomicka prieviazanost'!AA41+'Norm. neekonomicka previazanost'!AA41</f>
        <v>5.6381865911227833E-2</v>
      </c>
      <c r="AB41" s="243">
        <f>'Norm. ekonomicka prieviazanost'!AB41+'Norm. neekonomicka previazanost'!AB41</f>
        <v>1.5390732460139547E-2</v>
      </c>
      <c r="AC41" s="243">
        <f>'Norm. ekonomicka prieviazanost'!AC41+'Norm. neekonomicka previazanost'!AC41</f>
        <v>6.8024279310877706E-2</v>
      </c>
      <c r="AD41" s="243">
        <f>'Norm. ekonomicka prieviazanost'!AD41+'Norm. neekonomicka previazanost'!AD41</f>
        <v>6.1083335690548718E-2</v>
      </c>
      <c r="AE41" s="243">
        <f>'Norm. ekonomicka prieviazanost'!AE41+'Norm. neekonomicka previazanost'!AE41</f>
        <v>2.238472742592295E-2</v>
      </c>
      <c r="AF41" s="243">
        <f>'Norm. ekonomicka prieviazanost'!AF41+'Norm. neekonomicka previazanost'!AF41</f>
        <v>3.4777796830516988E-2</v>
      </c>
      <c r="AG41" s="243">
        <f>'Norm. ekonomicka prieviazanost'!AG41+'Norm. neekonomicka previazanost'!AG41</f>
        <v>2.4396762157905337E-2</v>
      </c>
      <c r="AH41" s="243">
        <f>'Norm. ekonomicka prieviazanost'!AH41+'Norm. neekonomicka previazanost'!AH41</f>
        <v>7.2643786045812647E-2</v>
      </c>
      <c r="AI41" s="243">
        <f>'Norm. ekonomicka prieviazanost'!AI41+'Norm. neekonomicka previazanost'!AI41</f>
        <v>4.4403209105657239E-2</v>
      </c>
      <c r="AJ41" s="243">
        <f>'Norm. ekonomicka prieviazanost'!AJ41+'Norm. neekonomicka previazanost'!AJ41</f>
        <v>1.5017240007783518E-2</v>
      </c>
      <c r="AK41" s="243">
        <f>'Norm. ekonomicka prieviazanost'!AK41+'Norm. neekonomicka previazanost'!AK41</f>
        <v>7.5291868638031278E-2</v>
      </c>
      <c r="AL41" s="243">
        <f>'Norm. ekonomicka prieviazanost'!AL41+'Norm. neekonomicka previazanost'!AL41</f>
        <v>2.4966493302070011E-2</v>
      </c>
      <c r="AM41" s="243">
        <f>'Norm. ekonomicka prieviazanost'!AM41+'Norm. neekonomicka previazanost'!AM41</f>
        <v>2.9600981375103932E-2</v>
      </c>
      <c r="AN41" s="243">
        <f>'Norm. ekonomicka prieviazanost'!AN41+'Norm. neekonomicka previazanost'!AN41</f>
        <v>3.2012141939418828E-2</v>
      </c>
      <c r="AO41" s="243">
        <f>'Norm. ekonomicka prieviazanost'!AO41+'Norm. neekonomicka previazanost'!AO41</f>
        <v>0</v>
      </c>
      <c r="AP41" s="243">
        <f>'Norm. ekonomicka prieviazanost'!AP41+'Norm. neekonomicka previazanost'!AP41</f>
        <v>4.2948110387095034E-2</v>
      </c>
      <c r="AQ41" s="243">
        <f>'Norm. ekonomicka prieviazanost'!AQ41+'Norm. neekonomicka previazanost'!AQ41</f>
        <v>3.1820285506196838E-2</v>
      </c>
      <c r="AR41" s="243">
        <f>'Norm. ekonomicka prieviazanost'!AR41+'Norm. neekonomicka previazanost'!AR41</f>
        <v>4.3366869108519376E-2</v>
      </c>
      <c r="AS41" s="243">
        <f>'Norm. ekonomicka prieviazanost'!AS41+'Norm. neekonomicka previazanost'!AS41</f>
        <v>5.4745827463381511E-2</v>
      </c>
      <c r="AT41" s="243">
        <f>'Norm. ekonomicka prieviazanost'!AT41+'Norm. neekonomicka previazanost'!AT41</f>
        <v>3.5948921558153248E-2</v>
      </c>
      <c r="AU41" s="243">
        <f>'Norm. ekonomicka prieviazanost'!AU41+'Norm. neekonomicka previazanost'!AU41</f>
        <v>3.3601816835192019E-2</v>
      </c>
      <c r="AV41" s="243">
        <f>'Norm. ekonomicka prieviazanost'!AV41+'Norm. neekonomicka previazanost'!AV41</f>
        <v>3.2700632436271408E-2</v>
      </c>
      <c r="AW41" s="243">
        <f>'Norm. ekonomicka prieviazanost'!AW41+'Norm. neekonomicka previazanost'!AW41</f>
        <v>3.7640719104069992E-2</v>
      </c>
      <c r="AX41" s="243">
        <f>'Norm. ekonomicka prieviazanost'!AX41+'Norm. neekonomicka previazanost'!AX41</f>
        <v>5.396427411296259E-2</v>
      </c>
      <c r="AY41" s="243">
        <f>'Norm. ekonomicka prieviazanost'!AY41+'Norm. neekonomicka previazanost'!AY41</f>
        <v>4.9385658231007136E-2</v>
      </c>
      <c r="AZ41" s="243">
        <f>'Norm. ekonomicka prieviazanost'!AZ41+'Norm. neekonomicka previazanost'!AZ41</f>
        <v>9.1373462973885433E-2</v>
      </c>
      <c r="BB41" s="244">
        <f t="shared" si="0"/>
        <v>1.9999999999999996</v>
      </c>
    </row>
    <row r="42" spans="1:54" ht="14.25" customHeight="1" x14ac:dyDescent="0.25">
      <c r="A42" s="246" t="s">
        <v>45</v>
      </c>
      <c r="B42" s="243">
        <f>'Norm. ekonomicka prieviazanost'!B42+'Norm. neekonomicka previazanost'!B42</f>
        <v>2.1507244358691717E-2</v>
      </c>
      <c r="C42" s="243">
        <f>'Norm. ekonomicka prieviazanost'!C42+'Norm. neekonomicka previazanost'!C42</f>
        <v>9.8989373963487802E-3</v>
      </c>
      <c r="D42" s="243">
        <f>'Norm. ekonomicka prieviazanost'!D42+'Norm. neekonomicka previazanost'!D42</f>
        <v>1.2751229180821525E-2</v>
      </c>
      <c r="E42" s="243">
        <f>'Norm. ekonomicka prieviazanost'!E42+'Norm. neekonomicka previazanost'!E42</f>
        <v>3.7618869768668808E-2</v>
      </c>
      <c r="F42" s="243">
        <f>'Norm. ekonomicka prieviazanost'!F42+'Norm. neekonomicka previazanost'!F42</f>
        <v>1.1916075665010043E-2</v>
      </c>
      <c r="G42" s="243">
        <f>'Norm. ekonomicka prieviazanost'!G42+'Norm. neekonomicka previazanost'!G42</f>
        <v>4.1340389859288604E-2</v>
      </c>
      <c r="H42" s="243">
        <f>'Norm. ekonomicka prieviazanost'!H42+'Norm. neekonomicka previazanost'!H42</f>
        <v>0.17137400830171545</v>
      </c>
      <c r="I42" s="243">
        <f>'Norm. ekonomicka prieviazanost'!I42+'Norm. neekonomicka previazanost'!I42</f>
        <v>7.2222279559613417E-3</v>
      </c>
      <c r="J42" s="243">
        <f>'Norm. ekonomicka prieviazanost'!J42+'Norm. neekonomicka previazanost'!J42</f>
        <v>4.9792335823150305E-2</v>
      </c>
      <c r="K42" s="243">
        <f>'Norm. ekonomicka prieviazanost'!K42+'Norm. neekonomicka previazanost'!K42</f>
        <v>3.0660357482403679E-2</v>
      </c>
      <c r="L42" s="243">
        <f>'Norm. ekonomicka prieviazanost'!L42+'Norm. neekonomicka previazanost'!L42</f>
        <v>2.2379058854197782E-2</v>
      </c>
      <c r="M42" s="243">
        <f>'Norm. ekonomicka prieviazanost'!M42+'Norm. neekonomicka previazanost'!M42</f>
        <v>2.4315208640200793E-2</v>
      </c>
      <c r="N42" s="243">
        <f>'Norm. ekonomicka prieviazanost'!N42+'Norm. neekonomicka previazanost'!N42</f>
        <v>5.9206516632433669E-2</v>
      </c>
      <c r="O42" s="243">
        <f>'Norm. ekonomicka prieviazanost'!O42+'Norm. neekonomicka previazanost'!O42</f>
        <v>2.52553277089013E-2</v>
      </c>
      <c r="P42" s="243">
        <f>'Norm. ekonomicka prieviazanost'!P42+'Norm. neekonomicka previazanost'!P42</f>
        <v>4.3710465892859103E-2</v>
      </c>
      <c r="Q42" s="243">
        <f>'Norm. ekonomicka prieviazanost'!Q42+'Norm. neekonomicka previazanost'!Q42</f>
        <v>4.5235839102254552E-2</v>
      </c>
      <c r="R42" s="243">
        <f>'Norm. ekonomicka prieviazanost'!R42+'Norm. neekonomicka previazanost'!R42</f>
        <v>1.6682222513926023E-2</v>
      </c>
      <c r="S42" s="243">
        <f>'Norm. ekonomicka prieviazanost'!S42+'Norm. neekonomicka previazanost'!S42</f>
        <v>1.2061632729810385E-2</v>
      </c>
      <c r="T42" s="243">
        <f>'Norm. ekonomicka prieviazanost'!T42+'Norm. neekonomicka previazanost'!T42</f>
        <v>2.1880248187501949E-2</v>
      </c>
      <c r="U42" s="243">
        <f>'Norm. ekonomicka prieviazanost'!U42+'Norm. neekonomicka previazanost'!U42</f>
        <v>1.3566220072341036E-2</v>
      </c>
      <c r="V42" s="243">
        <f>'Norm. ekonomicka prieviazanost'!V42+'Norm. neekonomicka previazanost'!V42</f>
        <v>2.0361697941133995E-2</v>
      </c>
      <c r="W42" s="243">
        <f>'Norm. ekonomicka prieviazanost'!W42+'Norm. neekonomicka previazanost'!W42</f>
        <v>1.9585972359099521E-2</v>
      </c>
      <c r="X42" s="243">
        <f>'Norm. ekonomicka prieviazanost'!X42+'Norm. neekonomicka previazanost'!X42</f>
        <v>1.27698088862586E-2</v>
      </c>
      <c r="Y42" s="243">
        <f>'Norm. ekonomicka prieviazanost'!Y42+'Norm. neekonomicka previazanost'!Y42</f>
        <v>1.7846421202954398E-2</v>
      </c>
      <c r="Z42" s="243">
        <f>'Norm. ekonomicka prieviazanost'!Z42+'Norm. neekonomicka previazanost'!Z42</f>
        <v>8.3711111350063816E-3</v>
      </c>
      <c r="AA42" s="243">
        <f>'Norm. ekonomicka prieviazanost'!AA42+'Norm. neekonomicka previazanost'!AA42</f>
        <v>3.8999461252754199E-2</v>
      </c>
      <c r="AB42" s="243">
        <f>'Norm. ekonomicka prieviazanost'!AB42+'Norm. neekonomicka previazanost'!AB42</f>
        <v>8.6743453397207428E-3</v>
      </c>
      <c r="AC42" s="243">
        <f>'Norm. ekonomicka prieviazanost'!AC42+'Norm. neekonomicka previazanost'!AC42</f>
        <v>3.2356207116077423E-2</v>
      </c>
      <c r="AD42" s="243">
        <f>'Norm. ekonomicka prieviazanost'!AD42+'Norm. neekonomicka previazanost'!AD42</f>
        <v>2.9031218905422283E-2</v>
      </c>
      <c r="AE42" s="243">
        <f>'Norm. ekonomicka prieviazanost'!AE42+'Norm. neekonomicka previazanost'!AE42</f>
        <v>2.4620424088413126E-2</v>
      </c>
      <c r="AF42" s="243">
        <f>'Norm. ekonomicka prieviazanost'!AF42+'Norm. neekonomicka previazanost'!AF42</f>
        <v>0.15000263380920767</v>
      </c>
      <c r="AG42" s="243">
        <f>'Norm. ekonomicka prieviazanost'!AG42+'Norm. neekonomicka previazanost'!AG42</f>
        <v>1.4662072057313628E-2</v>
      </c>
      <c r="AH42" s="243">
        <f>'Norm. ekonomicka prieviazanost'!AH42+'Norm. neekonomicka previazanost'!AH42</f>
        <v>0.10673893222882697</v>
      </c>
      <c r="AI42" s="243">
        <f>'Norm. ekonomicka prieviazanost'!AI42+'Norm. neekonomicka previazanost'!AI42</f>
        <v>2.4429109899420778E-2</v>
      </c>
      <c r="AJ42" s="243">
        <f>'Norm. ekonomicka prieviazanost'!AJ42+'Norm. neekonomicka previazanost'!AJ42</f>
        <v>7.7675433699339897E-3</v>
      </c>
      <c r="AK42" s="243">
        <f>'Norm. ekonomicka prieviazanost'!AK42+'Norm. neekonomicka previazanost'!AK42</f>
        <v>0.12501131904446749</v>
      </c>
      <c r="AL42" s="243">
        <f>'Norm. ekonomicka prieviazanost'!AL42+'Norm. neekonomicka previazanost'!AL42</f>
        <v>2.2979657024056105E-2</v>
      </c>
      <c r="AM42" s="243">
        <f>'Norm. ekonomicka prieviazanost'!AM42+'Norm. neekonomicka previazanost'!AM42</f>
        <v>9.3696434444422688E-2</v>
      </c>
      <c r="AN42" s="243">
        <f>'Norm. ekonomicka prieviazanost'!AN42+'Norm. neekonomicka previazanost'!AN42</f>
        <v>5.1972784121080487E-2</v>
      </c>
      <c r="AO42" s="243">
        <f>'Norm. ekonomicka prieviazanost'!AO42+'Norm. neekonomicka previazanost'!AO42</f>
        <v>4.7592124177994619E-2</v>
      </c>
      <c r="AP42" s="243">
        <f>'Norm. ekonomicka prieviazanost'!AP42+'Norm. neekonomicka previazanost'!AP42</f>
        <v>0</v>
      </c>
      <c r="AQ42" s="243">
        <f>'Norm. ekonomicka prieviazanost'!AQ42+'Norm. neekonomicka previazanost'!AQ42</f>
        <v>5.3856206572991339E-2</v>
      </c>
      <c r="AR42" s="243">
        <f>'Norm. ekonomicka prieviazanost'!AR42+'Norm. neekonomicka previazanost'!AR42</f>
        <v>5.399030301385678E-2</v>
      </c>
      <c r="AS42" s="243">
        <f>'Norm. ekonomicka prieviazanost'!AS42+'Norm. neekonomicka previazanost'!AS42</f>
        <v>3.6273009168260595E-2</v>
      </c>
      <c r="AT42" s="243">
        <f>'Norm. ekonomicka prieviazanost'!AT42+'Norm. neekonomicka previazanost'!AT42</f>
        <v>4.7592718255517544E-2</v>
      </c>
      <c r="AU42" s="243">
        <f>'Norm. ekonomicka prieviazanost'!AU42+'Norm. neekonomicka previazanost'!AU42</f>
        <v>4.2233323914808572E-2</v>
      </c>
      <c r="AV42" s="243">
        <f>'Norm. ekonomicka prieviazanost'!AV42+'Norm. neekonomicka previazanost'!AV42</f>
        <v>3.8072351820481243E-2</v>
      </c>
      <c r="AW42" s="243">
        <f>'Norm. ekonomicka prieviazanost'!AW42+'Norm. neekonomicka previazanost'!AW42</f>
        <v>3.4652872393172961E-2</v>
      </c>
      <c r="AX42" s="243">
        <f>'Norm. ekonomicka prieviazanost'!AX42+'Norm. neekonomicka previazanost'!AX42</f>
        <v>6.2234373726438814E-2</v>
      </c>
      <c r="AY42" s="243">
        <f>'Norm. ekonomicka prieviazanost'!AY42+'Norm. neekonomicka previazanost'!AY42</f>
        <v>3.2056599002446742E-2</v>
      </c>
      <c r="AZ42" s="243">
        <f>'Norm. ekonomicka prieviazanost'!AZ42+'Norm. neekonomicka previazanost'!AZ42</f>
        <v>6.319454760197328E-2</v>
      </c>
      <c r="BB42" s="244">
        <f t="shared" si="0"/>
        <v>2</v>
      </c>
    </row>
    <row r="43" spans="1:54" ht="14.25" customHeight="1" x14ac:dyDescent="0.25">
      <c r="A43" s="246" t="s">
        <v>46</v>
      </c>
      <c r="B43" s="243">
        <f>'Norm. ekonomicka prieviazanost'!B43+'Norm. neekonomicka previazanost'!B43</f>
        <v>2.28430612532994E-2</v>
      </c>
      <c r="C43" s="243">
        <f>'Norm. ekonomicka prieviazanost'!C43+'Norm. neekonomicka previazanost'!C43</f>
        <v>8.9303153996420671E-3</v>
      </c>
      <c r="D43" s="243">
        <f>'Norm. ekonomicka prieviazanost'!D43+'Norm. neekonomicka previazanost'!D43</f>
        <v>1.4420073742737561E-2</v>
      </c>
      <c r="E43" s="243">
        <f>'Norm. ekonomicka prieviazanost'!E43+'Norm. neekonomicka previazanost'!E43</f>
        <v>4.5217714795157869E-2</v>
      </c>
      <c r="F43" s="243">
        <f>'Norm. ekonomicka prieviazanost'!F43+'Norm. neekonomicka previazanost'!F43</f>
        <v>2.1553607558680663E-2</v>
      </c>
      <c r="G43" s="243">
        <f>'Norm. ekonomicka prieviazanost'!G43+'Norm. neekonomicka previazanost'!G43</f>
        <v>4.5554603572279341E-2</v>
      </c>
      <c r="H43" s="243">
        <f>'Norm. ekonomicka prieviazanost'!H43+'Norm. neekonomicka previazanost'!H43</f>
        <v>6.8555791297550336E-2</v>
      </c>
      <c r="I43" s="243">
        <f>'Norm. ekonomicka prieviazanost'!I43+'Norm. neekonomicka previazanost'!I43</f>
        <v>8.0084365258157372E-3</v>
      </c>
      <c r="J43" s="243">
        <f>'Norm. ekonomicka prieviazanost'!J43+'Norm. neekonomicka previazanost'!J43</f>
        <v>5.0463442317038296E-2</v>
      </c>
      <c r="K43" s="243">
        <f>'Norm. ekonomicka prieviazanost'!K43+'Norm. neekonomicka previazanost'!K43</f>
        <v>2.801640018451123E-2</v>
      </c>
      <c r="L43" s="243">
        <f>'Norm. ekonomicka prieviazanost'!L43+'Norm. neekonomicka previazanost'!L43</f>
        <v>1.799976551851756E-2</v>
      </c>
      <c r="M43" s="243">
        <f>'Norm. ekonomicka prieviazanost'!M43+'Norm. neekonomicka previazanost'!M43</f>
        <v>2.1988937208642888E-2</v>
      </c>
      <c r="N43" s="243">
        <f>'Norm. ekonomicka prieviazanost'!N43+'Norm. neekonomicka previazanost'!N43</f>
        <v>5.6822846141418255E-2</v>
      </c>
      <c r="O43" s="243">
        <f>'Norm. ekonomicka prieviazanost'!O43+'Norm. neekonomicka previazanost'!O43</f>
        <v>3.2778326772123688E-2</v>
      </c>
      <c r="P43" s="243">
        <f>'Norm. ekonomicka prieviazanost'!P43+'Norm. neekonomicka previazanost'!P43</f>
        <v>4.5712624972104918E-2</v>
      </c>
      <c r="Q43" s="243">
        <f>'Norm. ekonomicka prieviazanost'!Q43+'Norm. neekonomicka previazanost'!Q43</f>
        <v>0.19131874605819355</v>
      </c>
      <c r="R43" s="243">
        <f>'Norm. ekonomicka prieviazanost'!R43+'Norm. neekonomicka previazanost'!R43</f>
        <v>2.0941271241269058E-2</v>
      </c>
      <c r="S43" s="243">
        <f>'Norm. ekonomicka prieviazanost'!S43+'Norm. neekonomicka previazanost'!S43</f>
        <v>8.6465810062377278E-3</v>
      </c>
      <c r="T43" s="243">
        <f>'Norm. ekonomicka prieviazanost'!T43+'Norm. neekonomicka previazanost'!T43</f>
        <v>2.0740494217258119E-2</v>
      </c>
      <c r="U43" s="243">
        <f>'Norm. ekonomicka prieviazanost'!U43+'Norm. neekonomicka previazanost'!U43</f>
        <v>1.1770237358740641E-2</v>
      </c>
      <c r="V43" s="243">
        <f>'Norm. ekonomicka prieviazanost'!V43+'Norm. neekonomicka previazanost'!V43</f>
        <v>3.0535671978517399E-2</v>
      </c>
      <c r="W43" s="243">
        <f>'Norm. ekonomicka prieviazanost'!W43+'Norm. neekonomicka previazanost'!W43</f>
        <v>1.8504865420753976E-2</v>
      </c>
      <c r="X43" s="243">
        <f>'Norm. ekonomicka prieviazanost'!X43+'Norm. neekonomicka previazanost'!X43</f>
        <v>1.4871457117590234E-2</v>
      </c>
      <c r="Y43" s="243">
        <f>'Norm. ekonomicka prieviazanost'!Y43+'Norm. neekonomicka previazanost'!Y43</f>
        <v>1.3817243277953663E-2</v>
      </c>
      <c r="Z43" s="243">
        <f>'Norm. ekonomicka prieviazanost'!Z43+'Norm. neekonomicka previazanost'!Z43</f>
        <v>9.2985015349915622E-3</v>
      </c>
      <c r="AA43" s="243">
        <f>'Norm. ekonomicka prieviazanost'!AA43+'Norm. neekonomicka previazanost'!AA43</f>
        <v>4.0028294631485217E-2</v>
      </c>
      <c r="AB43" s="243">
        <f>'Norm. ekonomicka prieviazanost'!AB43+'Norm. neekonomicka previazanost'!AB43</f>
        <v>5.6381780483950889E-3</v>
      </c>
      <c r="AC43" s="243">
        <f>'Norm. ekonomicka prieviazanost'!AC43+'Norm. neekonomicka previazanost'!AC43</f>
        <v>2.7952023625162969E-2</v>
      </c>
      <c r="AD43" s="243">
        <f>'Norm. ekonomicka prieviazanost'!AD43+'Norm. neekonomicka previazanost'!AD43</f>
        <v>2.3367838064230196E-2</v>
      </c>
      <c r="AE43" s="243">
        <f>'Norm. ekonomicka prieviazanost'!AE43+'Norm. neekonomicka previazanost'!AE43</f>
        <v>2.8629697557633227E-2</v>
      </c>
      <c r="AF43" s="243">
        <f>'Norm. ekonomicka prieviazanost'!AF43+'Norm. neekonomicka previazanost'!AF43</f>
        <v>9.2666550316969493E-2</v>
      </c>
      <c r="AG43" s="243">
        <f>'Norm. ekonomicka prieviazanost'!AG43+'Norm. neekonomicka previazanost'!AG43</f>
        <v>1.4537397599974945E-2</v>
      </c>
      <c r="AH43" s="243">
        <f>'Norm. ekonomicka prieviazanost'!AH43+'Norm. neekonomicka previazanost'!AH43</f>
        <v>0.10324712820846867</v>
      </c>
      <c r="AI43" s="243">
        <f>'Norm. ekonomicka prieviazanost'!AI43+'Norm. neekonomicka previazanost'!AI43</f>
        <v>2.2320672484862081E-2</v>
      </c>
      <c r="AJ43" s="243">
        <f>'Norm. ekonomicka prieviazanost'!AJ43+'Norm. neekonomicka previazanost'!AJ43</f>
        <v>7.1081017392146282E-3</v>
      </c>
      <c r="AK43" s="243">
        <f>'Norm. ekonomicka prieviazanost'!AK43+'Norm. neekonomicka previazanost'!AK43</f>
        <v>6.0470120812075145E-2</v>
      </c>
      <c r="AL43" s="243">
        <f>'Norm. ekonomicka prieviazanost'!AL43+'Norm. neekonomicka previazanost'!AL43</f>
        <v>2.1051652550022025E-2</v>
      </c>
      <c r="AM43" s="243">
        <f>'Norm. ekonomicka prieviazanost'!AM43+'Norm. neekonomicka previazanost'!AM43</f>
        <v>0.13753078860508797</v>
      </c>
      <c r="AN43" s="243">
        <f>'Norm. ekonomicka prieviazanost'!AN43+'Norm. neekonomicka previazanost'!AN43</f>
        <v>4.3278974147467189E-2</v>
      </c>
      <c r="AO43" s="243">
        <f>'Norm. ekonomicka prieviazanost'!AO43+'Norm. neekonomicka previazanost'!AO43</f>
        <v>3.6782850063516323E-2</v>
      </c>
      <c r="AP43" s="243">
        <f>'Norm. ekonomicka prieviazanost'!AP43+'Norm. neekonomicka previazanost'!AP43</f>
        <v>6.1553883601993736E-2</v>
      </c>
      <c r="AQ43" s="243">
        <f>'Norm. ekonomicka prieviazanost'!AQ43+'Norm. neekonomicka previazanost'!AQ43</f>
        <v>0</v>
      </c>
      <c r="AR43" s="243">
        <f>'Norm. ekonomicka prieviazanost'!AR43+'Norm. neekonomicka previazanost'!AR43</f>
        <v>3.5466310977129378E-2</v>
      </c>
      <c r="AS43" s="243">
        <f>'Norm. ekonomicka prieviazanost'!AS43+'Norm. neekonomicka previazanost'!AS43</f>
        <v>2.9301748210562209E-2</v>
      </c>
      <c r="AT43" s="243">
        <f>'Norm. ekonomicka prieviazanost'!AT43+'Norm. neekonomicka previazanost'!AT43</f>
        <v>7.4578090726550403E-2</v>
      </c>
      <c r="AU43" s="243">
        <f>'Norm. ekonomicka prieviazanost'!AU43+'Norm. neekonomicka previazanost'!AU43</f>
        <v>4.0576734358228526E-2</v>
      </c>
      <c r="AV43" s="243">
        <f>'Norm. ekonomicka prieviazanost'!AV43+'Norm. neekonomicka previazanost'!AV43</f>
        <v>4.6188479123920517E-2</v>
      </c>
      <c r="AW43" s="243">
        <f>'Norm. ekonomicka prieviazanost'!AW43+'Norm. neekonomicka previazanost'!AW43</f>
        <v>2.9622123861551459E-2</v>
      </c>
      <c r="AX43" s="243">
        <f>'Norm. ekonomicka prieviazanost'!AX43+'Norm. neekonomicka previazanost'!AX43</f>
        <v>0.11378738004735797</v>
      </c>
      <c r="AY43" s="243">
        <f>'Norm. ekonomicka prieviazanost'!AY43+'Norm. neekonomicka previazanost'!AY43</f>
        <v>4.2012122284480868E-2</v>
      </c>
      <c r="AZ43" s="243">
        <f>'Norm. ekonomicka prieviazanost'!AZ43+'Norm. neekonomicka previazanost'!AZ43</f>
        <v>3.2991841882633946E-2</v>
      </c>
      <c r="BB43" s="244">
        <f t="shared" si="0"/>
        <v>2</v>
      </c>
    </row>
    <row r="44" spans="1:54" ht="14.25" customHeight="1" x14ac:dyDescent="0.25">
      <c r="A44" s="246" t="s">
        <v>47</v>
      </c>
      <c r="B44" s="243">
        <f>'Norm. ekonomicka prieviazanost'!B44+'Norm. neekonomicka previazanost'!B44</f>
        <v>1.5545255588347929E-2</v>
      </c>
      <c r="C44" s="243">
        <f>'Norm. ekonomicka prieviazanost'!C44+'Norm. neekonomicka previazanost'!C44</f>
        <v>1.3417533647200129E-2</v>
      </c>
      <c r="D44" s="243">
        <f>'Norm. ekonomicka prieviazanost'!D44+'Norm. neekonomicka previazanost'!D44</f>
        <v>3.2804661602700604E-2</v>
      </c>
      <c r="E44" s="243">
        <f>'Norm. ekonomicka prieviazanost'!E44+'Norm. neekonomicka previazanost'!E44</f>
        <v>8.3844866625636644E-2</v>
      </c>
      <c r="F44" s="243">
        <f>'Norm. ekonomicka prieviazanost'!F44+'Norm. neekonomicka previazanost'!F44</f>
        <v>2.1237452248148696E-2</v>
      </c>
      <c r="G44" s="243">
        <f>'Norm. ekonomicka prieviazanost'!G44+'Norm. neekonomicka previazanost'!G44</f>
        <v>2.0504863162007496E-2</v>
      </c>
      <c r="H44" s="243">
        <f>'Norm. ekonomicka prieviazanost'!H44+'Norm. neekonomicka previazanost'!H44</f>
        <v>3.922534327325565E-2</v>
      </c>
      <c r="I44" s="243">
        <f>'Norm. ekonomicka prieviazanost'!I44+'Norm. neekonomicka previazanost'!I44</f>
        <v>1.3617304880630036E-2</v>
      </c>
      <c r="J44" s="243">
        <f>'Norm. ekonomicka prieviazanost'!J44+'Norm. neekonomicka previazanost'!J44</f>
        <v>6.1590068312632792E-2</v>
      </c>
      <c r="K44" s="243">
        <f>'Norm. ekonomicka prieviazanost'!K44+'Norm. neekonomicka previazanost'!K44</f>
        <v>4.9500078554209126E-2</v>
      </c>
      <c r="L44" s="243">
        <f>'Norm. ekonomicka prieviazanost'!L44+'Norm. neekonomicka previazanost'!L44</f>
        <v>2.2095654136360679E-2</v>
      </c>
      <c r="M44" s="243">
        <f>'Norm. ekonomicka prieviazanost'!M44+'Norm. neekonomicka previazanost'!M44</f>
        <v>3.4074528319588487E-2</v>
      </c>
      <c r="N44" s="243">
        <f>'Norm. ekonomicka prieviazanost'!N44+'Norm. neekonomicka previazanost'!N44</f>
        <v>6.7740885313890872E-2</v>
      </c>
      <c r="O44" s="243">
        <f>'Norm. ekonomicka prieviazanost'!O44+'Norm. neekonomicka previazanost'!O44</f>
        <v>2.3042161135049512E-2</v>
      </c>
      <c r="P44" s="243">
        <f>'Norm. ekonomicka prieviazanost'!P44+'Norm. neekonomicka previazanost'!P44</f>
        <v>9.7786242939356796E-2</v>
      </c>
      <c r="Q44" s="243">
        <f>'Norm. ekonomicka prieviazanost'!Q44+'Norm. neekonomicka previazanost'!Q44</f>
        <v>2.0173891489331477E-2</v>
      </c>
      <c r="R44" s="243">
        <f>'Norm. ekonomicka prieviazanost'!R44+'Norm. neekonomicka previazanost'!R44</f>
        <v>4.2336291156866178E-2</v>
      </c>
      <c r="S44" s="243">
        <f>'Norm. ekonomicka prieviazanost'!S44+'Norm. neekonomicka previazanost'!S44</f>
        <v>1.3215098509904002E-2</v>
      </c>
      <c r="T44" s="243">
        <f>'Norm. ekonomicka prieviazanost'!T44+'Norm. neekonomicka previazanost'!T44</f>
        <v>0.16344922957094826</v>
      </c>
      <c r="U44" s="243">
        <f>'Norm. ekonomicka prieviazanost'!U44+'Norm. neekonomicka previazanost'!U44</f>
        <v>2.9842239504436811E-2</v>
      </c>
      <c r="V44" s="243">
        <f>'Norm. ekonomicka prieviazanost'!V44+'Norm. neekonomicka previazanost'!V44</f>
        <v>2.4289393967833493E-2</v>
      </c>
      <c r="W44" s="243">
        <f>'Norm. ekonomicka prieviazanost'!W44+'Norm. neekonomicka previazanost'!W44</f>
        <v>3.5025091562868912E-2</v>
      </c>
      <c r="X44" s="243">
        <f>'Norm. ekonomicka prieviazanost'!X44+'Norm. neekonomicka previazanost'!X44</f>
        <v>3.3454297187037241E-2</v>
      </c>
      <c r="Y44" s="243">
        <f>'Norm. ekonomicka prieviazanost'!Y44+'Norm. neekonomicka previazanost'!Y44</f>
        <v>4.5065479857917021E-2</v>
      </c>
      <c r="Z44" s="243">
        <f>'Norm. ekonomicka prieviazanost'!Z44+'Norm. neekonomicka previazanost'!Z44</f>
        <v>2.1867082212491819E-2</v>
      </c>
      <c r="AA44" s="243">
        <f>'Norm. ekonomicka prieviazanost'!AA44+'Norm. neekonomicka previazanost'!AA44</f>
        <v>3.1164603929372165E-2</v>
      </c>
      <c r="AB44" s="243">
        <f>'Norm. ekonomicka prieviazanost'!AB44+'Norm. neekonomicka previazanost'!AB44</f>
        <v>9.6332644291301367E-3</v>
      </c>
      <c r="AC44" s="243">
        <f>'Norm. ekonomicka prieviazanost'!AC44+'Norm. neekonomicka previazanost'!AC44</f>
        <v>2.5292894926136053E-2</v>
      </c>
      <c r="AD44" s="243">
        <f>'Norm. ekonomicka prieviazanost'!AD44+'Norm. neekonomicka previazanost'!AD44</f>
        <v>2.317569176099251E-2</v>
      </c>
      <c r="AE44" s="243">
        <f>'Norm. ekonomicka prieviazanost'!AE44+'Norm. neekonomicka previazanost'!AE44</f>
        <v>5.1416425803372412E-2</v>
      </c>
      <c r="AF44" s="243">
        <f>'Norm. ekonomicka prieviazanost'!AF44+'Norm. neekonomicka previazanost'!AF44</f>
        <v>3.0507976050638451E-2</v>
      </c>
      <c r="AG44" s="243">
        <f>'Norm. ekonomicka prieviazanost'!AG44+'Norm. neekonomicka previazanost'!AG44</f>
        <v>2.1344493944272947E-2</v>
      </c>
      <c r="AH44" s="243">
        <f>'Norm. ekonomicka prieviazanost'!AH44+'Norm. neekonomicka previazanost'!AH44</f>
        <v>0.10047525113666489</v>
      </c>
      <c r="AI44" s="243">
        <f>'Norm. ekonomicka prieviazanost'!AI44+'Norm. neekonomicka previazanost'!AI44</f>
        <v>5.9305977734863749E-2</v>
      </c>
      <c r="AJ44" s="243">
        <f>'Norm. ekonomicka prieviazanost'!AJ44+'Norm. neekonomicka previazanost'!AJ44</f>
        <v>2.1538703397940465E-2</v>
      </c>
      <c r="AK44" s="243">
        <f>'Norm. ekonomicka prieviazanost'!AK44+'Norm. neekonomicka previazanost'!AK44</f>
        <v>4.40109877383527E-2</v>
      </c>
      <c r="AL44" s="243">
        <f>'Norm. ekonomicka prieviazanost'!AL44+'Norm. neekonomicka previazanost'!AL44</f>
        <v>3.1159583161643772E-2</v>
      </c>
      <c r="AM44" s="243">
        <f>'Norm. ekonomicka prieviazanost'!AM44+'Norm. neekonomicka previazanost'!AM44</f>
        <v>4.2825567418204744E-2</v>
      </c>
      <c r="AN44" s="243">
        <f>'Norm. ekonomicka prieviazanost'!AN44+'Norm. neekonomicka previazanost'!AN44</f>
        <v>2.7569810150574199E-2</v>
      </c>
      <c r="AO44" s="243">
        <f>'Norm. ekonomicka prieviazanost'!AO44+'Norm. neekonomicka previazanost'!AO44</f>
        <v>2.9550893241170165E-2</v>
      </c>
      <c r="AP44" s="243">
        <f>'Norm. ekonomicka prieviazanost'!AP44+'Norm. neekonomicka previazanost'!AP44</f>
        <v>3.2417214563450009E-2</v>
      </c>
      <c r="AQ44" s="243">
        <f>'Norm. ekonomicka prieviazanost'!AQ44+'Norm. neekonomicka previazanost'!AQ44</f>
        <v>2.2893428731609392E-2</v>
      </c>
      <c r="AR44" s="243">
        <f>'Norm. ekonomicka prieviazanost'!AR44+'Norm. neekonomicka previazanost'!AR44</f>
        <v>0</v>
      </c>
      <c r="AS44" s="243">
        <f>'Norm. ekonomicka prieviazanost'!AS44+'Norm. neekonomicka previazanost'!AS44</f>
        <v>7.839172696369473E-2</v>
      </c>
      <c r="AT44" s="243">
        <f>'Norm. ekonomicka prieviazanost'!AT44+'Norm. neekonomicka previazanost'!AT44</f>
        <v>1.9667667849763655E-2</v>
      </c>
      <c r="AU44" s="243">
        <f>'Norm. ekonomicka prieviazanost'!AU44+'Norm. neekonomicka previazanost'!AU44</f>
        <v>5.1776729479096319E-2</v>
      </c>
      <c r="AV44" s="243">
        <f>'Norm. ekonomicka prieviazanost'!AV44+'Norm. neekonomicka previazanost'!AV44</f>
        <v>6.3627977289583776E-2</v>
      </c>
      <c r="AW44" s="243">
        <f>'Norm. ekonomicka prieviazanost'!AW44+'Norm. neekonomicka previazanost'!AW44</f>
        <v>4.7425782191718467E-2</v>
      </c>
      <c r="AX44" s="243">
        <f>'Norm. ekonomicka prieviazanost'!AX44+'Norm. neekonomicka previazanost'!AX44</f>
        <v>5.2628363203035614E-2</v>
      </c>
      <c r="AY44" s="243">
        <f>'Norm. ekonomicka prieviazanost'!AY44+'Norm. neekonomicka previazanost'!AY44</f>
        <v>3.6630889980623541E-2</v>
      </c>
      <c r="AZ44" s="243">
        <f>'Norm. ekonomicka prieviazanost'!AZ44+'Norm. neekonomicka previazanost'!AZ44</f>
        <v>2.0823100165444818E-2</v>
      </c>
      <c r="BB44" s="244">
        <f t="shared" si="0"/>
        <v>2</v>
      </c>
    </row>
    <row r="45" spans="1:54" ht="14.25" customHeight="1" x14ac:dyDescent="0.25">
      <c r="A45" s="246" t="s">
        <v>48</v>
      </c>
      <c r="B45" s="243">
        <f>'Norm. ekonomicka prieviazanost'!B45+'Norm. neekonomicka previazanost'!B45</f>
        <v>1.3827803289539529E-2</v>
      </c>
      <c r="C45" s="243">
        <f>'Norm. ekonomicka prieviazanost'!C45+'Norm. neekonomicka previazanost'!C45</f>
        <v>2.6067771883895721E-2</v>
      </c>
      <c r="D45" s="243">
        <f>'Norm. ekonomicka prieviazanost'!D45+'Norm. neekonomicka previazanost'!D45</f>
        <v>4.0447976898802661E-2</v>
      </c>
      <c r="E45" s="243">
        <f>'Norm. ekonomicka prieviazanost'!E45+'Norm. neekonomicka previazanost'!E45</f>
        <v>4.0201704046194955E-2</v>
      </c>
      <c r="F45" s="243">
        <f>'Norm. ekonomicka prieviazanost'!F45+'Norm. neekonomicka previazanost'!F45</f>
        <v>4.0162276589621404E-2</v>
      </c>
      <c r="G45" s="243">
        <f>'Norm. ekonomicka prieviazanost'!G45+'Norm. neekonomicka previazanost'!G45</f>
        <v>1.6049939971621973E-2</v>
      </c>
      <c r="H45" s="243">
        <f>'Norm. ekonomicka prieviazanost'!H45+'Norm. neekonomicka previazanost'!H45</f>
        <v>2.3959821036080055E-2</v>
      </c>
      <c r="I45" s="243">
        <f>'Norm. ekonomicka prieviazanost'!I45+'Norm. neekonomicka previazanost'!I45</f>
        <v>3.1148145092288623E-2</v>
      </c>
      <c r="J45" s="243">
        <f>'Norm. ekonomicka prieviazanost'!J45+'Norm. neekonomicka previazanost'!J45</f>
        <v>0.11216561168876654</v>
      </c>
      <c r="K45" s="243">
        <f>'Norm. ekonomicka prieviazanost'!K45+'Norm. neekonomicka previazanost'!K45</f>
        <v>2.8800033938373593E-2</v>
      </c>
      <c r="L45" s="243">
        <f>'Norm. ekonomicka prieviazanost'!L45+'Norm. neekonomicka previazanost'!L45</f>
        <v>1.7050303074422034E-2</v>
      </c>
      <c r="M45" s="243">
        <f>'Norm. ekonomicka prieviazanost'!M45+'Norm. neekonomicka previazanost'!M45</f>
        <v>2.7726714756217748E-2</v>
      </c>
      <c r="N45" s="243">
        <f>'Norm. ekonomicka prieviazanost'!N45+'Norm. neekonomicka previazanost'!N45</f>
        <v>4.6876538701892033E-2</v>
      </c>
      <c r="O45" s="243">
        <f>'Norm. ekonomicka prieviazanost'!O45+'Norm. neekonomicka previazanost'!O45</f>
        <v>3.116476345646485E-2</v>
      </c>
      <c r="P45" s="243">
        <f>'Norm. ekonomicka prieviazanost'!P45+'Norm. neekonomicka previazanost'!P45</f>
        <v>5.9117852933510323E-2</v>
      </c>
      <c r="Q45" s="243">
        <f>'Norm. ekonomicka prieviazanost'!Q45+'Norm. neekonomicka previazanost'!Q45</f>
        <v>1.6589469757035132E-2</v>
      </c>
      <c r="R45" s="243">
        <f>'Norm. ekonomicka prieviazanost'!R45+'Norm. neekonomicka previazanost'!R45</f>
        <v>5.2374093920070051E-2</v>
      </c>
      <c r="S45" s="243">
        <f>'Norm. ekonomicka prieviazanost'!S45+'Norm. neekonomicka previazanost'!S45</f>
        <v>1.2805723335821207E-2</v>
      </c>
      <c r="T45" s="243">
        <f>'Norm. ekonomicka prieviazanost'!T45+'Norm. neekonomicka previazanost'!T45</f>
        <v>6.6372653944566776E-2</v>
      </c>
      <c r="U45" s="243">
        <f>'Norm. ekonomicka prieviazanost'!U45+'Norm. neekonomicka previazanost'!U45</f>
        <v>2.3487443536050191E-2</v>
      </c>
      <c r="V45" s="243">
        <f>'Norm. ekonomicka prieviazanost'!V45+'Norm. neekonomicka previazanost'!V45</f>
        <v>3.0954902270113913E-2</v>
      </c>
      <c r="W45" s="243">
        <f>'Norm. ekonomicka prieviazanost'!W45+'Norm. neekonomicka previazanost'!W45</f>
        <v>6.5520202791763418E-2</v>
      </c>
      <c r="X45" s="243">
        <f>'Norm. ekonomicka prieviazanost'!X45+'Norm. neekonomicka previazanost'!X45</f>
        <v>3.4435872251629605E-2</v>
      </c>
      <c r="Y45" s="243">
        <f>'Norm. ekonomicka prieviazanost'!Y45+'Norm. neekonomicka previazanost'!Y45</f>
        <v>0.15580747144111518</v>
      </c>
      <c r="Z45" s="243">
        <f>'Norm. ekonomicka prieviazanost'!Z45+'Norm. neekonomicka previazanost'!Z45</f>
        <v>2.4661319345832357E-2</v>
      </c>
      <c r="AA45" s="243">
        <f>'Norm. ekonomicka prieviazanost'!AA45+'Norm. neekonomicka previazanost'!AA45</f>
        <v>5.3614672405967609E-2</v>
      </c>
      <c r="AB45" s="243">
        <f>'Norm. ekonomicka prieviazanost'!AB45+'Norm. neekonomicka previazanost'!AB45</f>
        <v>2.6477859182466909E-2</v>
      </c>
      <c r="AC45" s="243">
        <f>'Norm. ekonomicka prieviazanost'!AC45+'Norm. neekonomicka previazanost'!AC45</f>
        <v>1.8831773895910432E-2</v>
      </c>
      <c r="AD45" s="243">
        <f>'Norm. ekonomicka prieviazanost'!AD45+'Norm. neekonomicka previazanost'!AD45</f>
        <v>1.6497429456458535E-2</v>
      </c>
      <c r="AE45" s="243">
        <f>'Norm. ekonomicka prieviazanost'!AE45+'Norm. neekonomicka previazanost'!AE45</f>
        <v>2.7533405000941574E-2</v>
      </c>
      <c r="AF45" s="243">
        <f>'Norm. ekonomicka prieviazanost'!AF45+'Norm. neekonomicka previazanost'!AF45</f>
        <v>2.2718485055934316E-2</v>
      </c>
      <c r="AG45" s="243">
        <f>'Norm. ekonomicka prieviazanost'!AG45+'Norm. neekonomicka previazanost'!AG45</f>
        <v>0.16015190407773625</v>
      </c>
      <c r="AH45" s="243">
        <f>'Norm. ekonomicka prieviazanost'!AH45+'Norm. neekonomicka previazanost'!AH45</f>
        <v>7.8126579122977657E-2</v>
      </c>
      <c r="AI45" s="243">
        <f>'Norm. ekonomicka prieviazanost'!AI45+'Norm. neekonomicka previazanost'!AI45</f>
        <v>3.7478125277449717E-2</v>
      </c>
      <c r="AJ45" s="243">
        <f>'Norm. ekonomicka prieviazanost'!AJ45+'Norm. neekonomicka previazanost'!AJ45</f>
        <v>3.177959415443659E-2</v>
      </c>
      <c r="AK45" s="243">
        <f>'Norm. ekonomicka prieviazanost'!AK45+'Norm. neekonomicka previazanost'!AK45</f>
        <v>3.3190541565244029E-2</v>
      </c>
      <c r="AL45" s="243">
        <f>'Norm. ekonomicka prieviazanost'!AL45+'Norm. neekonomicka previazanost'!AL45</f>
        <v>2.2328354547854496E-2</v>
      </c>
      <c r="AM45" s="243">
        <f>'Norm. ekonomicka prieviazanost'!AM45+'Norm. neekonomicka previazanost'!AM45</f>
        <v>3.5528144521575808E-2</v>
      </c>
      <c r="AN45" s="243">
        <f>'Norm. ekonomicka prieviazanost'!AN45+'Norm. neekonomicka previazanost'!AN45</f>
        <v>1.9637252355622872E-2</v>
      </c>
      <c r="AO45" s="243">
        <f>'Norm. ekonomicka prieviazanost'!AO45+'Norm. neekonomicka previazanost'!AO45</f>
        <v>3.2612437849526256E-2</v>
      </c>
      <c r="AP45" s="243">
        <f>'Norm. ekonomicka prieviazanost'!AP45+'Norm. neekonomicka previazanost'!AP45</f>
        <v>2.053997931087374E-2</v>
      </c>
      <c r="AQ45" s="243">
        <f>'Norm. ekonomicka prieviazanost'!AQ45+'Norm. neekonomicka previazanost'!AQ45</f>
        <v>1.690858410070447E-2</v>
      </c>
      <c r="AR45" s="243">
        <f>'Norm. ekonomicka prieviazanost'!AR45+'Norm. neekonomicka previazanost'!AR45</f>
        <v>7.3561245907583145E-2</v>
      </c>
      <c r="AS45" s="243">
        <f>'Norm. ekonomicka prieviazanost'!AS45+'Norm. neekonomicka previazanost'!AS45</f>
        <v>0</v>
      </c>
      <c r="AT45" s="243">
        <f>'Norm. ekonomicka prieviazanost'!AT45+'Norm. neekonomicka previazanost'!AT45</f>
        <v>1.5607910737265713E-2</v>
      </c>
      <c r="AU45" s="243">
        <f>'Norm. ekonomicka prieviazanost'!AU45+'Norm. neekonomicka previazanost'!AU45</f>
        <v>3.4676208754468488E-2</v>
      </c>
      <c r="AV45" s="243">
        <f>'Norm. ekonomicka prieviazanost'!AV45+'Norm. neekonomicka previazanost'!AV45</f>
        <v>4.7466773450833534E-2</v>
      </c>
      <c r="AW45" s="243">
        <f>'Norm. ekonomicka prieviazanost'!AW45+'Norm. neekonomicka previazanost'!AW45</f>
        <v>3.8255954605274603E-2</v>
      </c>
      <c r="AX45" s="243">
        <f>'Norm. ekonomicka prieviazanost'!AX45+'Norm. neekonomicka previazanost'!AX45</f>
        <v>4.9824944857304945E-2</v>
      </c>
      <c r="AY45" s="243">
        <f>'Norm. ekonomicka prieviazanost'!AY45+'Norm. neekonomicka previazanost'!AY45</f>
        <v>2.9272204191879772E-2</v>
      </c>
      <c r="AZ45" s="243">
        <f>'Norm. ekonomicka prieviazanost'!AZ45+'Norm. neekonomicka previazanost'!AZ45</f>
        <v>1.9603225662018491E-2</v>
      </c>
      <c r="BB45" s="244">
        <f t="shared" si="0"/>
        <v>1.9999999999999998</v>
      </c>
    </row>
    <row r="46" spans="1:54" ht="14.25" customHeight="1" x14ac:dyDescent="0.25">
      <c r="A46" s="245" t="s">
        <v>49</v>
      </c>
      <c r="B46" s="243">
        <f>'Norm. ekonomicka prieviazanost'!B46+'Norm. neekonomicka previazanost'!B46</f>
        <v>7.6963335612083947E-2</v>
      </c>
      <c r="C46" s="243">
        <f>'Norm. ekonomicka prieviazanost'!C46+'Norm. neekonomicka previazanost'!C46</f>
        <v>9.6042568187940762E-3</v>
      </c>
      <c r="D46" s="243">
        <f>'Norm. ekonomicka prieviazanost'!D46+'Norm. neekonomicka previazanost'!D46</f>
        <v>9.8000093693559921E-3</v>
      </c>
      <c r="E46" s="243">
        <f>'Norm. ekonomicka prieviazanost'!E46+'Norm. neekonomicka previazanost'!E46</f>
        <v>3.9999409872186628E-2</v>
      </c>
      <c r="F46" s="243">
        <f>'Norm. ekonomicka prieviazanost'!F46+'Norm. neekonomicka previazanost'!F46</f>
        <v>1.7496866174791282E-2</v>
      </c>
      <c r="G46" s="243">
        <f>'Norm. ekonomicka prieviazanost'!G46+'Norm. neekonomicka previazanost'!G46</f>
        <v>0.11204290564666636</v>
      </c>
      <c r="H46" s="243">
        <f>'Norm. ekonomicka prieviazanost'!H46+'Norm. neekonomicka previazanost'!H46</f>
        <v>6.1433116691914494E-2</v>
      </c>
      <c r="I46" s="243">
        <f>'Norm. ekonomicka prieviazanost'!I46+'Norm. neekonomicka previazanost'!I46</f>
        <v>8.7469066867207901E-3</v>
      </c>
      <c r="J46" s="243">
        <f>'Norm. ekonomicka prieviazanost'!J46+'Norm. neekonomicka previazanost'!J46</f>
        <v>4.7004936137341975E-2</v>
      </c>
      <c r="K46" s="243">
        <f>'Norm. ekonomicka prieviazanost'!K46+'Norm. neekonomicka previazanost'!K46</f>
        <v>2.8590607074539406E-2</v>
      </c>
      <c r="L46" s="243">
        <f>'Norm. ekonomicka prieviazanost'!L46+'Norm. neekonomicka previazanost'!L46</f>
        <v>1.84995183831035E-2</v>
      </c>
      <c r="M46" s="243">
        <f>'Norm. ekonomicka prieviazanost'!M46+'Norm. neekonomicka previazanost'!M46</f>
        <v>2.3239976628183803E-2</v>
      </c>
      <c r="N46" s="243">
        <f>'Norm. ekonomicka prieviazanost'!N46+'Norm. neekonomicka previazanost'!N46</f>
        <v>4.7604658287337259E-2</v>
      </c>
      <c r="O46" s="243">
        <f>'Norm. ekonomicka prieviazanost'!O46+'Norm. neekonomicka previazanost'!O46</f>
        <v>4.6230875909588208E-2</v>
      </c>
      <c r="P46" s="243">
        <f>'Norm. ekonomicka prieviazanost'!P46+'Norm. neekonomicka previazanost'!P46</f>
        <v>4.0147963794027686E-2</v>
      </c>
      <c r="Q46" s="243">
        <f>'Norm. ekonomicka prieviazanost'!Q46+'Norm. neekonomicka previazanost'!Q46</f>
        <v>0.11162128753836252</v>
      </c>
      <c r="R46" s="243">
        <f>'Norm. ekonomicka prieviazanost'!R46+'Norm. neekonomicka previazanost'!R46</f>
        <v>2.1407749192076067E-2</v>
      </c>
      <c r="S46" s="243">
        <f>'Norm. ekonomicka prieviazanost'!S46+'Norm. neekonomicka previazanost'!S46</f>
        <v>1.4638987087839162E-2</v>
      </c>
      <c r="T46" s="243">
        <f>'Norm. ekonomicka prieviazanost'!T46+'Norm. neekonomicka previazanost'!T46</f>
        <v>2.2543315823555447E-2</v>
      </c>
      <c r="U46" s="243">
        <f>'Norm. ekonomicka prieviazanost'!U46+'Norm. neekonomicka previazanost'!U46</f>
        <v>1.1528894731461906E-2</v>
      </c>
      <c r="V46" s="243">
        <f>'Norm. ekonomicka prieviazanost'!V46+'Norm. neekonomicka previazanost'!V46</f>
        <v>1.9777396759488725E-2</v>
      </c>
      <c r="W46" s="243">
        <f>'Norm. ekonomicka prieviazanost'!W46+'Norm. neekonomicka previazanost'!W46</f>
        <v>2.0945617510371366E-2</v>
      </c>
      <c r="X46" s="243">
        <f>'Norm. ekonomicka prieviazanost'!X46+'Norm. neekonomicka previazanost'!X46</f>
        <v>1.1316536195599029E-2</v>
      </c>
      <c r="Y46" s="243">
        <f>'Norm. ekonomicka prieviazanost'!Y46+'Norm. neekonomicka previazanost'!Y46</f>
        <v>1.3947380785721646E-2</v>
      </c>
      <c r="Z46" s="243">
        <f>'Norm. ekonomicka prieviazanost'!Z46+'Norm. neekonomicka previazanost'!Z46</f>
        <v>1.1082701949480502E-2</v>
      </c>
      <c r="AA46" s="243">
        <f>'Norm. ekonomicka prieviazanost'!AA46+'Norm. neekonomicka previazanost'!AA46</f>
        <v>2.0684627950299975E-2</v>
      </c>
      <c r="AB46" s="243">
        <f>'Norm. ekonomicka prieviazanost'!AB46+'Norm. neekonomicka previazanost'!AB46</f>
        <v>6.1241975097720029E-3</v>
      </c>
      <c r="AC46" s="243">
        <f>'Norm. ekonomicka prieviazanost'!AC46+'Norm. neekonomicka previazanost'!AC46</f>
        <v>2.5989947613201156E-2</v>
      </c>
      <c r="AD46" s="243">
        <f>'Norm. ekonomicka prieviazanost'!AD46+'Norm. neekonomicka previazanost'!AD46</f>
        <v>2.2091003433142228E-2</v>
      </c>
      <c r="AE46" s="243">
        <f>'Norm. ekonomicka prieviazanost'!AE46+'Norm. neekonomicka previazanost'!AE46</f>
        <v>2.4412864032250986E-2</v>
      </c>
      <c r="AF46" s="243">
        <f>'Norm. ekonomicka prieviazanost'!AF46+'Norm. neekonomicka previazanost'!AF46</f>
        <v>0.11491053289867006</v>
      </c>
      <c r="AG46" s="243">
        <f>'Norm. ekonomicka prieviazanost'!AG46+'Norm. neekonomicka previazanost'!AG46</f>
        <v>1.3279513662224619E-2</v>
      </c>
      <c r="AH46" s="243">
        <f>'Norm. ekonomicka prieviazanost'!AH46+'Norm. neekonomicka previazanost'!AH46</f>
        <v>8.6719582512351998E-2</v>
      </c>
      <c r="AI46" s="243">
        <f>'Norm. ekonomicka prieviazanost'!AI46+'Norm. neekonomicka previazanost'!AI46</f>
        <v>2.1090056647905142E-2</v>
      </c>
      <c r="AJ46" s="243">
        <f>'Norm. ekonomicka prieviazanost'!AJ46+'Norm. neekonomicka previazanost'!AJ46</f>
        <v>6.1243966593656479E-3</v>
      </c>
      <c r="AK46" s="243">
        <f>'Norm. ekonomicka prieviazanost'!AK46+'Norm. neekonomicka previazanost'!AK46</f>
        <v>6.469467324628024E-2</v>
      </c>
      <c r="AL46" s="243">
        <f>'Norm. ekonomicka prieviazanost'!AL46+'Norm. neekonomicka previazanost'!AL46</f>
        <v>1.983438571676711E-2</v>
      </c>
      <c r="AM46" s="243">
        <f>'Norm. ekonomicka prieviazanost'!AM46+'Norm. neekonomicka previazanost'!AM46</f>
        <v>6.7511096774435397E-2</v>
      </c>
      <c r="AN46" s="243">
        <f>'Norm. ekonomicka prieviazanost'!AN46+'Norm. neekonomicka previazanost'!AN46</f>
        <v>9.449715752394669E-2</v>
      </c>
      <c r="AO46" s="243">
        <f>'Norm. ekonomicka prieviazanost'!AO46+'Norm. neekonomicka previazanost'!AO46</f>
        <v>6.1947436539699405E-2</v>
      </c>
      <c r="AP46" s="243">
        <f>'Norm. ekonomicka prieviazanost'!AP46+'Norm. neekonomicka previazanost'!AP46</f>
        <v>6.2531484546700156E-2</v>
      </c>
      <c r="AQ46" s="243">
        <f>'Norm. ekonomicka prieviazanost'!AQ46+'Norm. neekonomicka previazanost'!AQ46</f>
        <v>8.6158136436077559E-2</v>
      </c>
      <c r="AR46" s="243">
        <f>'Norm. ekonomicka prieviazanost'!AR46+'Norm. neekonomicka previazanost'!AR46</f>
        <v>3.6584960046289208E-2</v>
      </c>
      <c r="AS46" s="243">
        <f>'Norm. ekonomicka prieviazanost'!AS46+'Norm. neekonomicka previazanost'!AS46</f>
        <v>2.9863187427402526E-2</v>
      </c>
      <c r="AT46" s="243">
        <f>'Norm. ekonomicka prieviazanost'!AT46+'Norm. neekonomicka previazanost'!AT46</f>
        <v>0</v>
      </c>
      <c r="AU46" s="243">
        <f>'Norm. ekonomicka prieviazanost'!AU46+'Norm. neekonomicka previazanost'!AU46</f>
        <v>3.5275216711388176E-2</v>
      </c>
      <c r="AV46" s="243">
        <f>'Norm. ekonomicka prieviazanost'!AV46+'Norm. neekonomicka previazanost'!AV46</f>
        <v>3.8106331395924356E-2</v>
      </c>
      <c r="AW46" s="243">
        <f>'Norm. ekonomicka prieviazanost'!AW46+'Norm. neekonomicka previazanost'!AW46</f>
        <v>3.134158101113204E-2</v>
      </c>
      <c r="AX46" s="243">
        <f>'Norm. ekonomicka prieviazanost'!AX46+'Norm. neekonomicka previazanost'!AX46</f>
        <v>8.6029097583021685E-2</v>
      </c>
      <c r="AY46" s="243">
        <f>'Norm. ekonomicka prieviazanost'!AY46+'Norm. neekonomicka previazanost'!AY46</f>
        <v>5.1916144577983721E-2</v>
      </c>
      <c r="AZ46" s="243">
        <f>'Norm. ekonomicka prieviazanost'!AZ46+'Norm. neekonomicka previazanost'!AZ46</f>
        <v>4.6067176883176235E-2</v>
      </c>
      <c r="BB46" s="244">
        <f t="shared" si="0"/>
        <v>1.9999999999999998</v>
      </c>
    </row>
    <row r="47" spans="1:54" ht="14.25" customHeight="1" x14ac:dyDescent="0.25">
      <c r="A47" s="246" t="s">
        <v>50</v>
      </c>
      <c r="B47" s="243">
        <f>'Norm. ekonomicka prieviazanost'!B47+'Norm. neekonomicka previazanost'!B47</f>
        <v>2.1223048128347598E-2</v>
      </c>
      <c r="C47" s="243">
        <f>'Norm. ekonomicka prieviazanost'!C47+'Norm. neekonomicka previazanost'!C47</f>
        <v>3.2561702038000247E-2</v>
      </c>
      <c r="D47" s="243">
        <f>'Norm. ekonomicka prieviazanost'!D47+'Norm. neekonomicka previazanost'!D47</f>
        <v>1.8064047876965594E-2</v>
      </c>
      <c r="E47" s="243">
        <f>'Norm. ekonomicka prieviazanost'!E47+'Norm. neekonomicka previazanost'!E47</f>
        <v>6.484457945045223E-2</v>
      </c>
      <c r="F47" s="243">
        <f>'Norm. ekonomicka prieviazanost'!F47+'Norm. neekonomicka previazanost'!F47</f>
        <v>4.038561007043906E-2</v>
      </c>
      <c r="G47" s="243">
        <f>'Norm. ekonomicka prieviazanost'!G47+'Norm. neekonomicka previazanost'!G47</f>
        <v>2.8607488002199668E-2</v>
      </c>
      <c r="H47" s="243">
        <f>'Norm. ekonomicka prieviazanost'!H47+'Norm. neekonomicka previazanost'!H47</f>
        <v>3.9807071553764228E-2</v>
      </c>
      <c r="I47" s="243">
        <f>'Norm. ekonomicka prieviazanost'!I47+'Norm. neekonomicka previazanost'!I47</f>
        <v>2.9327128267639592E-2</v>
      </c>
      <c r="J47" s="243">
        <f>'Norm. ekonomicka prieviazanost'!J47+'Norm. neekonomicka previazanost'!J47</f>
        <v>5.4772018572106479E-2</v>
      </c>
      <c r="K47" s="243">
        <f>'Norm. ekonomicka prieviazanost'!K47+'Norm. neekonomicka previazanost'!K47</f>
        <v>3.1814004346573679E-2</v>
      </c>
      <c r="L47" s="243">
        <f>'Norm. ekonomicka prieviazanost'!L47+'Norm. neekonomicka previazanost'!L47</f>
        <v>1.9404205299744032E-2</v>
      </c>
      <c r="M47" s="243">
        <f>'Norm. ekonomicka prieviazanost'!M47+'Norm. neekonomicka previazanost'!M47</f>
        <v>2.6360966802449173E-2</v>
      </c>
      <c r="N47" s="243">
        <f>'Norm. ekonomicka prieviazanost'!N47+'Norm. neekonomicka previazanost'!N47</f>
        <v>0.15186674367104336</v>
      </c>
      <c r="O47" s="243">
        <f>'Norm. ekonomicka prieviazanost'!O47+'Norm. neekonomicka previazanost'!O47</f>
        <v>2.9381663744943005E-2</v>
      </c>
      <c r="P47" s="243">
        <f>'Norm. ekonomicka prieviazanost'!P47+'Norm. neekonomicka previazanost'!P47</f>
        <v>5.8090090342168985E-2</v>
      </c>
      <c r="Q47" s="243">
        <f>'Norm. ekonomicka prieviazanost'!Q47+'Norm. neekonomicka previazanost'!Q47</f>
        <v>2.4271157549293869E-2</v>
      </c>
      <c r="R47" s="243">
        <f>'Norm. ekonomicka prieviazanost'!R47+'Norm. neekonomicka previazanost'!R47</f>
        <v>2.7657531747443051E-2</v>
      </c>
      <c r="S47" s="243">
        <f>'Norm. ekonomicka prieviazanost'!S47+'Norm. neekonomicka previazanost'!S47</f>
        <v>2.2171799883752834E-2</v>
      </c>
      <c r="T47" s="243">
        <f>'Norm. ekonomicka prieviazanost'!T47+'Norm. neekonomicka previazanost'!T47</f>
        <v>3.7551522619085689E-2</v>
      </c>
      <c r="U47" s="243">
        <f>'Norm. ekonomicka prieviazanost'!U47+'Norm. neekonomicka previazanost'!U47</f>
        <v>2.0921028852553855E-2</v>
      </c>
      <c r="V47" s="243">
        <f>'Norm. ekonomicka prieviazanost'!V47+'Norm. neekonomicka previazanost'!V47</f>
        <v>2.492945221507599E-2</v>
      </c>
      <c r="W47" s="243">
        <f>'Norm. ekonomicka prieviazanost'!W47+'Norm. neekonomicka previazanost'!W47</f>
        <v>2.8805325664659508E-2</v>
      </c>
      <c r="X47" s="243">
        <f>'Norm. ekonomicka prieviazanost'!X47+'Norm. neekonomicka previazanost'!X47</f>
        <v>2.2329145641336881E-2</v>
      </c>
      <c r="Y47" s="243">
        <f>'Norm. ekonomicka prieviazanost'!Y47+'Norm. neekonomicka previazanost'!Y47</f>
        <v>2.8693825015888685E-2</v>
      </c>
      <c r="Z47" s="243">
        <f>'Norm. ekonomicka prieviazanost'!Z47+'Norm. neekonomicka previazanost'!Z47</f>
        <v>1.3054588535142903E-2</v>
      </c>
      <c r="AA47" s="243">
        <f>'Norm. ekonomicka prieviazanost'!AA47+'Norm. neekonomicka previazanost'!AA47</f>
        <v>2.6467737406004714E-2</v>
      </c>
      <c r="AB47" s="243">
        <f>'Norm. ekonomicka prieviazanost'!AB47+'Norm. neekonomicka previazanost'!AB47</f>
        <v>2.7085680583777971E-2</v>
      </c>
      <c r="AC47" s="243">
        <f>'Norm. ekonomicka prieviazanost'!AC47+'Norm. neekonomicka previazanost'!AC47</f>
        <v>2.3194243263560302E-2</v>
      </c>
      <c r="AD47" s="243">
        <f>'Norm. ekonomicka prieviazanost'!AD47+'Norm. neekonomicka previazanost'!AD47</f>
        <v>2.000626111120524E-2</v>
      </c>
      <c r="AE47" s="243">
        <f>'Norm. ekonomicka prieviazanost'!AE47+'Norm. neekonomicka previazanost'!AE47</f>
        <v>5.5146138798855646E-2</v>
      </c>
      <c r="AF47" s="243">
        <f>'Norm. ekonomicka prieviazanost'!AF47+'Norm. neekonomicka previazanost'!AF47</f>
        <v>3.4318625279206948E-2</v>
      </c>
      <c r="AG47" s="243">
        <f>'Norm. ekonomicka prieviazanost'!AG47+'Norm. neekonomicka previazanost'!AG47</f>
        <v>4.4753342010721495E-2</v>
      </c>
      <c r="AH47" s="243">
        <f>'Norm. ekonomicka prieviazanost'!AH47+'Norm. neekonomicka previazanost'!AH47</f>
        <v>8.7633069990401366E-2</v>
      </c>
      <c r="AI47" s="243">
        <f>'Norm. ekonomicka prieviazanost'!AI47+'Norm. neekonomicka previazanost'!AI47</f>
        <v>3.2225223188115576E-2</v>
      </c>
      <c r="AJ47" s="243">
        <f>'Norm. ekonomicka prieviazanost'!AJ47+'Norm. neekonomicka previazanost'!AJ47</f>
        <v>1.088275853480165E-2</v>
      </c>
      <c r="AK47" s="243">
        <f>'Norm. ekonomicka prieviazanost'!AK47+'Norm. neekonomicka previazanost'!AK47</f>
        <v>4.2544567328099803E-2</v>
      </c>
      <c r="AL47" s="243">
        <f>'Norm. ekonomicka prieviazanost'!AL47+'Norm. neekonomicka previazanost'!AL47</f>
        <v>0.15523335731724786</v>
      </c>
      <c r="AM47" s="243">
        <f>'Norm. ekonomicka prieviazanost'!AM47+'Norm. neekonomicka previazanost'!AM47</f>
        <v>3.6942632976081954E-2</v>
      </c>
      <c r="AN47" s="243">
        <f>'Norm. ekonomicka prieviazanost'!AN47+'Norm. neekonomicka previazanost'!AN47</f>
        <v>4.3695276469497349E-2</v>
      </c>
      <c r="AO47" s="243">
        <f>'Norm. ekonomicka prieviazanost'!AO47+'Norm. neekonomicka previazanost'!AO47</f>
        <v>2.7984150700829657E-2</v>
      </c>
      <c r="AP47" s="243">
        <f>'Norm. ekonomicka prieviazanost'!AP47+'Norm. neekonomicka previazanost'!AP47</f>
        <v>3.2315543928002032E-2</v>
      </c>
      <c r="AQ47" s="243">
        <f>'Norm. ekonomicka prieviazanost'!AQ47+'Norm. neekonomicka previazanost'!AQ47</f>
        <v>2.8337336285072283E-2</v>
      </c>
      <c r="AR47" s="243">
        <f>'Norm. ekonomicka prieviazanost'!AR47+'Norm. neekonomicka previazanost'!AR47</f>
        <v>6.4109861807674029E-2</v>
      </c>
      <c r="AS47" s="243">
        <f>'Norm. ekonomicka prieviazanost'!AS47+'Norm. neekonomicka previazanost'!AS47</f>
        <v>5.0683447478955111E-2</v>
      </c>
      <c r="AT47" s="243">
        <f>'Norm. ekonomicka prieviazanost'!AT47+'Norm. neekonomicka previazanost'!AT47</f>
        <v>2.2825628949717E-2</v>
      </c>
      <c r="AU47" s="243">
        <f>'Norm. ekonomicka prieviazanost'!AU47+'Norm. neekonomicka previazanost'!AU47</f>
        <v>0</v>
      </c>
      <c r="AV47" s="243">
        <f>'Norm. ekonomicka prieviazanost'!AV47+'Norm. neekonomicka previazanost'!AV47</f>
        <v>5.8299980416728368E-2</v>
      </c>
      <c r="AW47" s="243">
        <f>'Norm. ekonomicka prieviazanost'!AW47+'Norm. neekonomicka previazanost'!AW47</f>
        <v>3.2392578929850736E-2</v>
      </c>
      <c r="AX47" s="243">
        <f>'Norm. ekonomicka prieviazanost'!AX47+'Norm. neekonomicka previazanost'!AX47</f>
        <v>7.9029093063133327E-2</v>
      </c>
      <c r="AY47" s="243">
        <f>'Norm. ekonomicka prieviazanost'!AY47+'Norm. neekonomicka previazanost'!AY47</f>
        <v>4.1906762140682653E-2</v>
      </c>
      <c r="AZ47" s="243">
        <f>'Norm. ekonomicka prieviazanost'!AZ47+'Norm. neekonomicka previazanost'!AZ47</f>
        <v>2.5090956150706653E-2</v>
      </c>
      <c r="BB47" s="244">
        <f t="shared" si="0"/>
        <v>2</v>
      </c>
    </row>
    <row r="48" spans="1:54" ht="14.25" customHeight="1" x14ac:dyDescent="0.25">
      <c r="A48" s="246" t="s">
        <v>51</v>
      </c>
      <c r="B48" s="243">
        <f>'Norm. ekonomicka prieviazanost'!B48+'Norm. neekonomicka previazanost'!B48</f>
        <v>1.7569098735088488E-2</v>
      </c>
      <c r="C48" s="243">
        <f>'Norm. ekonomicka prieviazanost'!C48+'Norm. neekonomicka previazanost'!C48</f>
        <v>1.9411081819491936E-2</v>
      </c>
      <c r="D48" s="243">
        <f>'Norm. ekonomicka prieviazanost'!D48+'Norm. neekonomicka previazanost'!D48</f>
        <v>2.2923230538793249E-2</v>
      </c>
      <c r="E48" s="243">
        <f>'Norm. ekonomicka prieviazanost'!E48+'Norm. neekonomicka previazanost'!E48</f>
        <v>7.5174179948572423E-2</v>
      </c>
      <c r="F48" s="243">
        <f>'Norm. ekonomicka prieviazanost'!F48+'Norm. neekonomicka previazanost'!F48</f>
        <v>2.4658458630196604E-2</v>
      </c>
      <c r="G48" s="243">
        <f>'Norm. ekonomicka prieviazanost'!G48+'Norm. neekonomicka previazanost'!G48</f>
        <v>2.0424769326943291E-2</v>
      </c>
      <c r="H48" s="243">
        <f>'Norm. ekonomicka prieviazanost'!H48+'Norm. neekonomicka previazanost'!H48</f>
        <v>3.8822980823121689E-2</v>
      </c>
      <c r="I48" s="243">
        <f>'Norm. ekonomicka prieviazanost'!I48+'Norm. neekonomicka previazanost'!I48</f>
        <v>1.4876986286058779E-2</v>
      </c>
      <c r="J48" s="243">
        <f>'Norm. ekonomicka prieviazanost'!J48+'Norm. neekonomicka previazanost'!J48</f>
        <v>6.2477220518163776E-2</v>
      </c>
      <c r="K48" s="243">
        <f>'Norm. ekonomicka prieviazanost'!K48+'Norm. neekonomicka previazanost'!K48</f>
        <v>2.9747835514665144E-2</v>
      </c>
      <c r="L48" s="243">
        <f>'Norm. ekonomicka prieviazanost'!L48+'Norm. neekonomicka previazanost'!L48</f>
        <v>1.7446405366685919E-2</v>
      </c>
      <c r="M48" s="243">
        <f>'Norm. ekonomicka prieviazanost'!M48+'Norm. neekonomicka previazanost'!M48</f>
        <v>2.7418586853864665E-2</v>
      </c>
      <c r="N48" s="243">
        <f>'Norm. ekonomicka prieviazanost'!N48+'Norm. neekonomicka previazanost'!N48</f>
        <v>0.13436635117872181</v>
      </c>
      <c r="O48" s="243">
        <f>'Norm. ekonomicka prieviazanost'!O48+'Norm. neekonomicka previazanost'!O48</f>
        <v>2.123305053876802E-2</v>
      </c>
      <c r="P48" s="243">
        <f>'Norm. ekonomicka prieviazanost'!P48+'Norm. neekonomicka previazanost'!P48</f>
        <v>5.8225587659570248E-2</v>
      </c>
      <c r="Q48" s="243">
        <f>'Norm. ekonomicka prieviazanost'!Q48+'Norm. neekonomicka previazanost'!Q48</f>
        <v>2.5893775742188267E-2</v>
      </c>
      <c r="R48" s="243">
        <f>'Norm. ekonomicka prieviazanost'!R48+'Norm. neekonomicka previazanost'!R48</f>
        <v>5.2065842272158026E-2</v>
      </c>
      <c r="S48" s="243">
        <f>'Norm. ekonomicka prieviazanost'!S48+'Norm. neekonomicka previazanost'!S48</f>
        <v>1.4972145686551974E-2</v>
      </c>
      <c r="T48" s="243">
        <f>'Norm. ekonomicka prieviazanost'!T48+'Norm. neekonomicka previazanost'!T48</f>
        <v>4.7187402638513856E-2</v>
      </c>
      <c r="U48" s="243">
        <f>'Norm. ekonomicka prieviazanost'!U48+'Norm. neekonomicka previazanost'!U48</f>
        <v>1.5481865660739865E-2</v>
      </c>
      <c r="V48" s="243">
        <f>'Norm. ekonomicka prieviazanost'!V48+'Norm. neekonomicka previazanost'!V48</f>
        <v>3.0525376558773458E-2</v>
      </c>
      <c r="W48" s="243">
        <f>'Norm. ekonomicka prieviazanost'!W48+'Norm. neekonomicka previazanost'!W48</f>
        <v>3.811936039143167E-2</v>
      </c>
      <c r="X48" s="243">
        <f>'Norm. ekonomicka prieviazanost'!X48+'Norm. neekonomicka previazanost'!X48</f>
        <v>2.4223325080100611E-2</v>
      </c>
      <c r="Y48" s="243">
        <f>'Norm. ekonomicka prieviazanost'!Y48+'Norm. neekonomicka previazanost'!Y48</f>
        <v>3.3140376971340653E-2</v>
      </c>
      <c r="Z48" s="243">
        <f>'Norm. ekonomicka prieviazanost'!Z48+'Norm. neekonomicka previazanost'!Z48</f>
        <v>1.3626948663673401E-2</v>
      </c>
      <c r="AA48" s="243">
        <f>'Norm. ekonomicka prieviazanost'!AA48+'Norm. neekonomicka previazanost'!AA48</f>
        <v>2.2705690566099217E-2</v>
      </c>
      <c r="AB48" s="243">
        <f>'Norm. ekonomicka prieviazanost'!AB48+'Norm. neekonomicka previazanost'!AB48</f>
        <v>1.0824590681389124E-2</v>
      </c>
      <c r="AC48" s="243">
        <f>'Norm. ekonomicka prieviazanost'!AC48+'Norm. neekonomicka previazanost'!AC48</f>
        <v>1.8323645825669074E-2</v>
      </c>
      <c r="AD48" s="243">
        <f>'Norm. ekonomicka prieviazanost'!AD48+'Norm. neekonomicka previazanost'!AD48</f>
        <v>1.6694814080132767E-2</v>
      </c>
      <c r="AE48" s="243">
        <f>'Norm. ekonomicka prieviazanost'!AE48+'Norm. neekonomicka previazanost'!AE48</f>
        <v>6.3940475689556103E-2</v>
      </c>
      <c r="AF48" s="243">
        <f>'Norm. ekonomicka prieviazanost'!AF48+'Norm. neekonomicka previazanost'!AF48</f>
        <v>3.0087048278315549E-2</v>
      </c>
      <c r="AG48" s="243">
        <f>'Norm. ekonomicka prieviazanost'!AG48+'Norm. neekonomicka previazanost'!AG48</f>
        <v>2.3818512755069639E-2</v>
      </c>
      <c r="AH48" s="243">
        <f>'Norm. ekonomicka prieviazanost'!AH48+'Norm. neekonomicka previazanost'!AH48</f>
        <v>0.1711893234468595</v>
      </c>
      <c r="AI48" s="243">
        <f>'Norm. ekonomicka prieviazanost'!AI48+'Norm. neekonomicka previazanost'!AI48</f>
        <v>2.7312711612052933E-2</v>
      </c>
      <c r="AJ48" s="243">
        <f>'Norm. ekonomicka prieviazanost'!AJ48+'Norm. neekonomicka previazanost'!AJ48</f>
        <v>1.0412427887665067E-2</v>
      </c>
      <c r="AK48" s="243">
        <f>'Norm. ekonomicka prieviazanost'!AK48+'Norm. neekonomicka previazanost'!AK48</f>
        <v>3.5061630063475763E-2</v>
      </c>
      <c r="AL48" s="243">
        <f>'Norm. ekonomicka prieviazanost'!AL48+'Norm. neekonomicka previazanost'!AL48</f>
        <v>3.6346180164524788E-2</v>
      </c>
      <c r="AM48" s="243">
        <f>'Norm. ekonomicka prieviazanost'!AM48+'Norm. neekonomicka previazanost'!AM48</f>
        <v>0.10683124017070145</v>
      </c>
      <c r="AN48" s="243">
        <f>'Norm. ekonomicka prieviazanost'!AN48+'Norm. neekonomicka previazanost'!AN48</f>
        <v>2.7970873775932364E-2</v>
      </c>
      <c r="AO48" s="243">
        <f>'Norm. ekonomicka prieviazanost'!AO48+'Norm. neekonomicka previazanost'!AO48</f>
        <v>2.605816812960807E-2</v>
      </c>
      <c r="AP48" s="243">
        <f>'Norm. ekonomicka prieviazanost'!AP48+'Norm. neekonomicka previazanost'!AP48</f>
        <v>2.8831643339860755E-2</v>
      </c>
      <c r="AQ48" s="243">
        <f>'Norm. ekonomicka prieviazanost'!AQ48+'Norm. neekonomicka previazanost'!AQ48</f>
        <v>3.1239517667482099E-2</v>
      </c>
      <c r="AR48" s="243">
        <f>'Norm. ekonomicka prieviazanost'!AR48+'Norm. neekonomicka previazanost'!AR48</f>
        <v>7.2987175257395842E-2</v>
      </c>
      <c r="AS48" s="243">
        <f>'Norm. ekonomicka prieviazanost'!AS48+'Norm. neekonomicka previazanost'!AS48</f>
        <v>7.2166943928208022E-2</v>
      </c>
      <c r="AT48" s="243">
        <f>'Norm. ekonomicka prieviazanost'!AT48+'Norm. neekonomicka previazanost'!AT48</f>
        <v>2.1734826114814212E-2</v>
      </c>
      <c r="AU48" s="243">
        <f>'Norm. ekonomicka prieviazanost'!AU48+'Norm. neekonomicka previazanost'!AU48</f>
        <v>5.0414101417735779E-2</v>
      </c>
      <c r="AV48" s="243">
        <f>'Norm. ekonomicka prieviazanost'!AV48+'Norm. neekonomicka previazanost'!AV48</f>
        <v>0</v>
      </c>
      <c r="AW48" s="243">
        <f>'Norm. ekonomicka prieviazanost'!AW48+'Norm. neekonomicka previazanost'!AW48</f>
        <v>3.1106147605632045E-2</v>
      </c>
      <c r="AX48" s="243">
        <f>'Norm. ekonomicka prieviazanost'!AX48+'Norm. neekonomicka previazanost'!AX48</f>
        <v>0.12271086799147599</v>
      </c>
      <c r="AY48" s="243">
        <f>'Norm. ekonomicka prieviazanost'!AY48+'Norm. neekonomicka previazanost'!AY48</f>
        <v>3.6646905033705067E-2</v>
      </c>
      <c r="AZ48" s="243">
        <f>'Norm. ekonomicka prieviazanost'!AZ48+'Norm. neekonomicka previazanost'!AZ48</f>
        <v>2.457229511246109E-2</v>
      </c>
      <c r="BB48" s="244">
        <f t="shared" si="0"/>
        <v>2</v>
      </c>
    </row>
    <row r="49" spans="1:54" ht="14.25" customHeight="1" x14ac:dyDescent="0.25">
      <c r="A49" s="246" t="s">
        <v>52</v>
      </c>
      <c r="B49" s="243">
        <f>'Norm. ekonomicka prieviazanost'!B49+'Norm. neekonomicka previazanost'!B49</f>
        <v>1.6788100013042453E-2</v>
      </c>
      <c r="C49" s="243">
        <f>'Norm. ekonomicka prieviazanost'!C49+'Norm. neekonomicka previazanost'!C49</f>
        <v>1.444003988706833E-2</v>
      </c>
      <c r="D49" s="243">
        <f>'Norm. ekonomicka prieviazanost'!D49+'Norm. neekonomicka previazanost'!D49</f>
        <v>2.2231232417881476E-2</v>
      </c>
      <c r="E49" s="243">
        <f>'Norm. ekonomicka prieviazanost'!E49+'Norm. neekonomicka previazanost'!E49</f>
        <v>6.3163848181486237E-2</v>
      </c>
      <c r="F49" s="243">
        <f>'Norm. ekonomicka prieviazanost'!F49+'Norm. neekonomicka previazanost'!F49</f>
        <v>2.0227793130795646E-2</v>
      </c>
      <c r="G49" s="243">
        <f>'Norm. ekonomicka prieviazanost'!G49+'Norm. neekonomicka previazanost'!G49</f>
        <v>2.2790496958745139E-2</v>
      </c>
      <c r="H49" s="243">
        <f>'Norm. ekonomicka prieviazanost'!H49+'Norm. neekonomicka previazanost'!H49</f>
        <v>4.0911965332604931E-2</v>
      </c>
      <c r="I49" s="243">
        <f>'Norm. ekonomicka prieviazanost'!I49+'Norm. neekonomicka previazanost'!I49</f>
        <v>1.342564828245706E-2</v>
      </c>
      <c r="J49" s="243">
        <f>'Norm. ekonomicka prieviazanost'!J49+'Norm. neekonomicka previazanost'!J49</f>
        <v>4.9564078696436753E-2</v>
      </c>
      <c r="K49" s="243">
        <f>'Norm. ekonomicka prieviazanost'!K49+'Norm. neekonomicka previazanost'!K49</f>
        <v>0.10155054033683775</v>
      </c>
      <c r="L49" s="243">
        <f>'Norm. ekonomicka prieviazanost'!L49+'Norm. neekonomicka previazanost'!L49</f>
        <v>5.2268367708215621E-2</v>
      </c>
      <c r="M49" s="243">
        <f>'Norm. ekonomicka prieviazanost'!M49+'Norm. neekonomicka previazanost'!M49</f>
        <v>0.17292856832071121</v>
      </c>
      <c r="N49" s="243">
        <f>'Norm. ekonomicka prieviazanost'!N49+'Norm. neekonomicka previazanost'!N49</f>
        <v>5.414162521813462E-2</v>
      </c>
      <c r="O49" s="243">
        <f>'Norm. ekonomicka prieviazanost'!O49+'Norm. neekonomicka previazanost'!O49</f>
        <v>2.3125208338136031E-2</v>
      </c>
      <c r="P49" s="243">
        <f>'Norm. ekonomicka prieviazanost'!P49+'Norm. neekonomicka previazanost'!P49</f>
        <v>7.310227224084552E-2</v>
      </c>
      <c r="Q49" s="243">
        <f>'Norm. ekonomicka prieviazanost'!Q49+'Norm. neekonomicka previazanost'!Q49</f>
        <v>2.0890129740217957E-2</v>
      </c>
      <c r="R49" s="243">
        <f>'Norm. ekonomicka prieviazanost'!R49+'Norm. neekonomicka previazanost'!R49</f>
        <v>2.6434663245165569E-2</v>
      </c>
      <c r="S49" s="243">
        <f>'Norm. ekonomicka prieviazanost'!S49+'Norm. neekonomicka previazanost'!S49</f>
        <v>1.8744473335709628E-2</v>
      </c>
      <c r="T49" s="243">
        <f>'Norm. ekonomicka prieviazanost'!T49+'Norm. neekonomicka previazanost'!T49</f>
        <v>3.6240647848803445E-2</v>
      </c>
      <c r="U49" s="243">
        <f>'Norm. ekonomicka prieviazanost'!U49+'Norm. neekonomicka previazanost'!U49</f>
        <v>2.9558864493716263E-2</v>
      </c>
      <c r="V49" s="243">
        <f>'Norm. ekonomicka prieviazanost'!V49+'Norm. neekonomicka previazanost'!V49</f>
        <v>2.2263813379483424E-2</v>
      </c>
      <c r="W49" s="243">
        <f>'Norm. ekonomicka prieviazanost'!W49+'Norm. neekonomicka previazanost'!W49</f>
        <v>2.8718971662710792E-2</v>
      </c>
      <c r="X49" s="243">
        <f>'Norm. ekonomicka prieviazanost'!X49+'Norm. neekonomicka previazanost'!X49</f>
        <v>1.9357850003162119E-2</v>
      </c>
      <c r="Y49" s="243">
        <f>'Norm. ekonomicka prieviazanost'!Y49+'Norm. neekonomicka previazanost'!Y49</f>
        <v>2.6745407447828537E-2</v>
      </c>
      <c r="Z49" s="243">
        <f>'Norm. ekonomicka prieviazanost'!Z49+'Norm. neekonomicka previazanost'!Z49</f>
        <v>1.3743130146714605E-2</v>
      </c>
      <c r="AA49" s="243">
        <f>'Norm. ekonomicka prieviazanost'!AA49+'Norm. neekonomicka previazanost'!AA49</f>
        <v>2.5723396315015884E-2</v>
      </c>
      <c r="AB49" s="243">
        <f>'Norm. ekonomicka prieviazanost'!AB49+'Norm. neekonomicka previazanost'!AB49</f>
        <v>9.0789255091573134E-3</v>
      </c>
      <c r="AC49" s="243">
        <f>'Norm. ekonomicka prieviazanost'!AC49+'Norm. neekonomicka previazanost'!AC49</f>
        <v>4.4261578768483099E-2</v>
      </c>
      <c r="AD49" s="243">
        <f>'Norm. ekonomicka prieviazanost'!AD49+'Norm. neekonomicka previazanost'!AD49</f>
        <v>4.2882001896432174E-2</v>
      </c>
      <c r="AE49" s="243">
        <f>'Norm. ekonomicka prieviazanost'!AE49+'Norm. neekonomicka previazanost'!AE49</f>
        <v>3.7332063253107728E-2</v>
      </c>
      <c r="AF49" s="243">
        <f>'Norm. ekonomicka prieviazanost'!AF49+'Norm. neekonomicka previazanost'!AF49</f>
        <v>3.4925004619236311E-2</v>
      </c>
      <c r="AG49" s="243">
        <f>'Norm. ekonomicka prieviazanost'!AG49+'Norm. neekonomicka previazanost'!AG49</f>
        <v>1.8165411274181475E-2</v>
      </c>
      <c r="AH49" s="243">
        <f>'Norm. ekonomicka prieviazanost'!AH49+'Norm. neekonomicka previazanost'!AH49</f>
        <v>9.7683454783158347E-2</v>
      </c>
      <c r="AI49" s="243">
        <f>'Norm. ekonomicka prieviazanost'!AI49+'Norm. neekonomicka previazanost'!AI49</f>
        <v>0.12060572284054583</v>
      </c>
      <c r="AJ49" s="243">
        <f>'Norm. ekonomicka prieviazanost'!AJ49+'Norm. neekonomicka previazanost'!AJ49</f>
        <v>1.2416158390302058E-2</v>
      </c>
      <c r="AK49" s="243">
        <f>'Norm. ekonomicka prieviazanost'!AK49+'Norm. neekonomicka previazanost'!AK49</f>
        <v>5.6489532905544516E-2</v>
      </c>
      <c r="AL49" s="243">
        <f>'Norm. ekonomicka prieviazanost'!AL49+'Norm. neekonomicka previazanost'!AL49</f>
        <v>2.4974460517053827E-2</v>
      </c>
      <c r="AM49" s="243">
        <f>'Norm. ekonomicka prieviazanost'!AM49+'Norm. neekonomicka previazanost'!AM49</f>
        <v>4.3116762736651618E-2</v>
      </c>
      <c r="AN49" s="243">
        <f>'Norm. ekonomicka prieviazanost'!AN49+'Norm. neekonomicka previazanost'!AN49</f>
        <v>2.7669349708436312E-2</v>
      </c>
      <c r="AO49" s="243">
        <f>'Norm. ekonomicka prieviazanost'!AO49+'Norm. neekonomicka previazanost'!AO49</f>
        <v>3.7159266967602314E-2</v>
      </c>
      <c r="AP49" s="243">
        <f>'Norm. ekonomicka prieviazanost'!AP49+'Norm. neekonomicka previazanost'!AP49</f>
        <v>3.296871991231845E-2</v>
      </c>
      <c r="AQ49" s="243">
        <f>'Norm. ekonomicka prieviazanost'!AQ49+'Norm. neekonomicka previazanost'!AQ49</f>
        <v>2.4852351703228668E-2</v>
      </c>
      <c r="AR49" s="243">
        <f>'Norm. ekonomicka prieviazanost'!AR49+'Norm. neekonomicka previazanost'!AR49</f>
        <v>6.6937160519568883E-2</v>
      </c>
      <c r="AS49" s="243">
        <f>'Norm. ekonomicka prieviazanost'!AS49+'Norm. neekonomicka previazanost'!AS49</f>
        <v>5.3635355127123703E-2</v>
      </c>
      <c r="AT49" s="243">
        <f>'Norm. ekonomicka prieviazanost'!AT49+'Norm. neekonomicka previazanost'!AT49</f>
        <v>2.2403582746610761E-2</v>
      </c>
      <c r="AU49" s="243">
        <f>'Norm. ekonomicka prieviazanost'!AU49+'Norm. neekonomicka previazanost'!AU49</f>
        <v>3.7553972692131246E-2</v>
      </c>
      <c r="AV49" s="243">
        <f>'Norm. ekonomicka prieviazanost'!AV49+'Norm. neekonomicka previazanost'!AV49</f>
        <v>3.9732655379442143E-2</v>
      </c>
      <c r="AW49" s="243">
        <f>'Norm. ekonomicka prieviazanost'!AW49+'Norm. neekonomicka previazanost'!AW49</f>
        <v>0</v>
      </c>
      <c r="AX49" s="243">
        <f>'Norm. ekonomicka prieviazanost'!AX49+'Norm. neekonomicka previazanost'!AX49</f>
        <v>4.7313864586294378E-2</v>
      </c>
      <c r="AY49" s="243">
        <f>'Norm. ekonomicka prieviazanost'!AY49+'Norm. neekonomicka previazanost'!AY49</f>
        <v>3.3109072479359639E-2</v>
      </c>
      <c r="AZ49" s="243">
        <f>'Norm. ekonomicka prieviazanost'!AZ49+'Norm. neekonomicka previazanost'!AZ49</f>
        <v>2.5652438002101739E-2</v>
      </c>
      <c r="BB49" s="244">
        <f t="shared" si="0"/>
        <v>1.9999999999999998</v>
      </c>
    </row>
    <row r="50" spans="1:54" ht="14.25" customHeight="1" x14ac:dyDescent="0.25">
      <c r="A50" s="246" t="s">
        <v>53</v>
      </c>
      <c r="B50" s="243">
        <f>'Norm. ekonomicka prieviazanost'!B50+'Norm. neekonomicka previazanost'!B50</f>
        <v>3.5635857224167629E-2</v>
      </c>
      <c r="C50" s="243">
        <f>'Norm. ekonomicka prieviazanost'!C50+'Norm. neekonomicka previazanost'!C50</f>
        <v>2.0762687321191534E-2</v>
      </c>
      <c r="D50" s="243">
        <f>'Norm. ekonomicka prieviazanost'!D50+'Norm. neekonomicka previazanost'!D50</f>
        <v>2.1474575129767283E-2</v>
      </c>
      <c r="E50" s="243">
        <f>'Norm. ekonomicka prieviazanost'!E50+'Norm. neekonomicka previazanost'!E50</f>
        <v>7.08800756361226E-2</v>
      </c>
      <c r="F50" s="243">
        <f>'Norm. ekonomicka prieviazanost'!F50+'Norm. neekonomicka previazanost'!F50</f>
        <v>2.8963966298093245E-2</v>
      </c>
      <c r="G50" s="243">
        <f>'Norm. ekonomicka prieviazanost'!G50+'Norm. neekonomicka previazanost'!G50</f>
        <v>3.3811637092179624E-2</v>
      </c>
      <c r="H50" s="243">
        <f>'Norm. ekonomicka prieviazanost'!H50+'Norm. neekonomicka previazanost'!H50</f>
        <v>4.4639958544550412E-2</v>
      </c>
      <c r="I50" s="243">
        <f>'Norm. ekonomicka prieviazanost'!I50+'Norm. neekonomicka previazanost'!I50</f>
        <v>1.6312270607515028E-2</v>
      </c>
      <c r="J50" s="243">
        <f>'Norm. ekonomicka prieviazanost'!J50+'Norm. neekonomicka previazanost'!J50</f>
        <v>4.9647041605203786E-2</v>
      </c>
      <c r="K50" s="243">
        <f>'Norm. ekonomicka prieviazanost'!K50+'Norm. neekonomicka previazanost'!K50</f>
        <v>3.0606305705895436E-2</v>
      </c>
      <c r="L50" s="243">
        <f>'Norm. ekonomicka prieviazanost'!L50+'Norm. neekonomicka previazanost'!L50</f>
        <v>1.9350724837541557E-2</v>
      </c>
      <c r="M50" s="243">
        <f>'Norm. ekonomicka prieviazanost'!M50+'Norm. neekonomicka previazanost'!M50</f>
        <v>2.4723995233254116E-2</v>
      </c>
      <c r="N50" s="243">
        <f>'Norm. ekonomicka prieviazanost'!N50+'Norm. neekonomicka previazanost'!N50</f>
        <v>0.11549504324926468</v>
      </c>
      <c r="O50" s="243">
        <f>'Norm. ekonomicka prieviazanost'!O50+'Norm. neekonomicka previazanost'!O50</f>
        <v>3.9036536676788504E-2</v>
      </c>
      <c r="P50" s="243">
        <f>'Norm. ekonomicka prieviazanost'!P50+'Norm. neekonomicka previazanost'!P50</f>
        <v>5.5070054863299425E-2</v>
      </c>
      <c r="Q50" s="243">
        <f>'Norm. ekonomicka prieviazanost'!Q50+'Norm. neekonomicka previazanost'!Q50</f>
        <v>4.301887134091574E-2</v>
      </c>
      <c r="R50" s="243">
        <f>'Norm. ekonomicka prieviazanost'!R50+'Norm. neekonomicka previazanost'!R50</f>
        <v>2.7210764342701019E-2</v>
      </c>
      <c r="S50" s="243">
        <f>'Norm. ekonomicka prieviazanost'!S50+'Norm. neekonomicka previazanost'!S50</f>
        <v>2.4905936589116259E-2</v>
      </c>
      <c r="T50" s="243">
        <f>'Norm. ekonomicka prieviazanost'!T50+'Norm. neekonomicka previazanost'!T50</f>
        <v>2.9987803568146565E-2</v>
      </c>
      <c r="U50" s="243">
        <f>'Norm. ekonomicka prieviazanost'!U50+'Norm. neekonomicka previazanost'!U50</f>
        <v>1.461524599930863E-2</v>
      </c>
      <c r="V50" s="243">
        <f>'Norm. ekonomicka prieviazanost'!V50+'Norm. neekonomicka previazanost'!V50</f>
        <v>2.497305104207987E-2</v>
      </c>
      <c r="W50" s="243">
        <f>'Norm. ekonomicka prieviazanost'!W50+'Norm. neekonomicka previazanost'!W50</f>
        <v>2.8648461190048824E-2</v>
      </c>
      <c r="X50" s="243">
        <f>'Norm. ekonomicka prieviazanost'!X50+'Norm. neekonomicka previazanost'!X50</f>
        <v>1.9649270020637516E-2</v>
      </c>
      <c r="Y50" s="243">
        <f>'Norm. ekonomicka prieviazanost'!Y50+'Norm. neekonomicka previazanost'!Y50</f>
        <v>2.945497549718715E-2</v>
      </c>
      <c r="Z50" s="243">
        <f>'Norm. ekonomicka prieviazanost'!Z50+'Norm. neekonomicka previazanost'!Z50</f>
        <v>1.243657516211456E-2</v>
      </c>
      <c r="AA50" s="243">
        <f>'Norm. ekonomicka prieviazanost'!AA50+'Norm. neekonomicka previazanost'!AA50</f>
        <v>2.5403567199457956E-2</v>
      </c>
      <c r="AB50" s="243">
        <f>'Norm. ekonomicka prieviazanost'!AB50+'Norm. neekonomicka previazanost'!AB50</f>
        <v>1.2572053865607235E-2</v>
      </c>
      <c r="AC50" s="243">
        <f>'Norm. ekonomicka prieviazanost'!AC50+'Norm. neekonomicka previazanost'!AC50</f>
        <v>2.5053626491487027E-2</v>
      </c>
      <c r="AD50" s="243">
        <f>'Norm. ekonomicka prieviazanost'!AD50+'Norm. neekonomicka previazanost'!AD50</f>
        <v>2.010922943400361E-2</v>
      </c>
      <c r="AE50" s="243">
        <f>'Norm. ekonomicka prieviazanost'!AE50+'Norm. neekonomicka previazanost'!AE50</f>
        <v>4.9369141562576102E-2</v>
      </c>
      <c r="AF50" s="243">
        <f>'Norm. ekonomicka prieviazanost'!AF50+'Norm. neekonomicka previazanost'!AF50</f>
        <v>4.277149274432103E-2</v>
      </c>
      <c r="AG50" s="243">
        <f>'Norm. ekonomicka prieviazanost'!AG50+'Norm. neekonomicka previazanost'!AG50</f>
        <v>2.3756460547546873E-2</v>
      </c>
      <c r="AH50" s="243">
        <f>'Norm. ekonomicka prieviazanost'!AH50+'Norm. neekonomicka previazanost'!AH50</f>
        <v>8.9689174871218774E-2</v>
      </c>
      <c r="AI50" s="243">
        <f>'Norm. ekonomicka prieviazanost'!AI50+'Norm. neekonomicka previazanost'!AI50</f>
        <v>2.6550846863640645E-2</v>
      </c>
      <c r="AJ50" s="243">
        <f>'Norm. ekonomicka prieviazanost'!AJ50+'Norm. neekonomicka previazanost'!AJ50</f>
        <v>1.0842029309401608E-2</v>
      </c>
      <c r="AK50" s="243">
        <f>'Norm. ekonomicka prieviazanost'!AK50+'Norm. neekonomicka previazanost'!AK50</f>
        <v>4.7945627314032055E-2</v>
      </c>
      <c r="AL50" s="243">
        <f>'Norm. ekonomicka prieviazanost'!AL50+'Norm. neekonomicka previazanost'!AL50</f>
        <v>3.4821496115996678E-2</v>
      </c>
      <c r="AM50" s="243">
        <f>'Norm. ekonomicka prieviazanost'!AM50+'Norm. neekonomicka previazanost'!AM50</f>
        <v>7.9431448160570919E-2</v>
      </c>
      <c r="AN50" s="243">
        <f>'Norm. ekonomicka prieviazanost'!AN50+'Norm. neekonomicka previazanost'!AN50</f>
        <v>5.8765477030225916E-2</v>
      </c>
      <c r="AO50" s="243">
        <f>'Norm. ekonomicka prieviazanost'!AO50+'Norm. neekonomicka previazanost'!AO50</f>
        <v>3.7125020545163284E-2</v>
      </c>
      <c r="AP50" s="243">
        <f>'Norm. ekonomicka prieviazanost'!AP50+'Norm. neekonomicka previazanost'!AP50</f>
        <v>3.8801062912864663E-2</v>
      </c>
      <c r="AQ50" s="243">
        <f>'Norm. ekonomicka prieviazanost'!AQ50+'Norm. neekonomicka previazanost'!AQ50</f>
        <v>7.5352763014042437E-2</v>
      </c>
      <c r="AR50" s="243">
        <f>'Norm. ekonomicka prieviazanost'!AR50+'Norm. neekonomicka previazanost'!AR50</f>
        <v>5.2251795049907401E-2</v>
      </c>
      <c r="AS50" s="243">
        <f>'Norm. ekonomicka prieviazanost'!AS50+'Norm. neekonomicka previazanost'!AS50</f>
        <v>5.8199369018223132E-2</v>
      </c>
      <c r="AT50" s="243">
        <f>'Norm. ekonomicka prieviazanost'!AT50+'Norm. neekonomicka previazanost'!AT50</f>
        <v>3.6724350031360063E-2</v>
      </c>
      <c r="AU50" s="243">
        <f>'Norm. ekonomicka prieviazanost'!AU50+'Norm. neekonomicka previazanost'!AU50</f>
        <v>6.3395512001595586E-2</v>
      </c>
      <c r="AV50" s="243">
        <f>'Norm. ekonomicka prieviazanost'!AV50+'Norm. neekonomicka previazanost'!AV50</f>
        <v>0.12580012134444696</v>
      </c>
      <c r="AW50" s="243">
        <f>'Norm. ekonomicka prieviazanost'!AW50+'Norm. neekonomicka previazanost'!AW50</f>
        <v>3.2375011337876666E-2</v>
      </c>
      <c r="AX50" s="243">
        <f>'Norm. ekonomicka prieviazanost'!AX50+'Norm. neekonomicka previazanost'!AX50</f>
        <v>0</v>
      </c>
      <c r="AY50" s="243">
        <f>'Norm. ekonomicka prieviazanost'!AY50+'Norm. neekonomicka previazanost'!AY50</f>
        <v>4.2597184620912311E-2</v>
      </c>
      <c r="AZ50" s="243">
        <f>'Norm. ekonomicka prieviazanost'!AZ50+'Norm. neekonomicka previazanost'!AZ50</f>
        <v>2.8984453836429967E-2</v>
      </c>
      <c r="BB50" s="244">
        <f t="shared" si="0"/>
        <v>2.0000000000000004</v>
      </c>
    </row>
    <row r="51" spans="1:54" ht="14.25" customHeight="1" x14ac:dyDescent="0.25">
      <c r="A51" s="246" t="s">
        <v>54</v>
      </c>
      <c r="B51" s="243">
        <f>'Norm. ekonomicka prieviazanost'!B51+'Norm. neekonomicka previazanost'!B51</f>
        <v>3.2041202427644001E-2</v>
      </c>
      <c r="C51" s="243">
        <f>'Norm. ekonomicka prieviazanost'!C51+'Norm. neekonomicka previazanost'!C51</f>
        <v>1.6438441175570126E-2</v>
      </c>
      <c r="D51" s="243">
        <f>'Norm. ekonomicka prieviazanost'!D51+'Norm. neekonomicka previazanost'!D51</f>
        <v>2.6804968067464113E-2</v>
      </c>
      <c r="E51" s="243">
        <f>'Norm. ekonomicka prieviazanost'!E51+'Norm. neekonomicka previazanost'!E51</f>
        <v>5.3914664707480478E-2</v>
      </c>
      <c r="F51" s="243">
        <f>'Norm. ekonomicka prieviazanost'!F51+'Norm. neekonomicka previazanost'!F51</f>
        <v>2.4076578959700223E-2</v>
      </c>
      <c r="G51" s="243">
        <f>'Norm. ekonomicka prieviazanost'!G51+'Norm. neekonomicka previazanost'!G51</f>
        <v>9.8055239303981939E-2</v>
      </c>
      <c r="H51" s="243">
        <f>'Norm. ekonomicka prieviazanost'!H51+'Norm. neekonomicka previazanost'!H51</f>
        <v>4.1018570076850877E-2</v>
      </c>
      <c r="I51" s="243">
        <f>'Norm. ekonomicka prieviazanost'!I51+'Norm. neekonomicka previazanost'!I51</f>
        <v>1.5671135989897583E-2</v>
      </c>
      <c r="J51" s="243">
        <f>'Norm. ekonomicka prieviazanost'!J51+'Norm. neekonomicka previazanost'!J51</f>
        <v>6.3012532436369728E-2</v>
      </c>
      <c r="K51" s="243">
        <f>'Norm. ekonomicka prieviazanost'!K51+'Norm. neekonomicka previazanost'!K51</f>
        <v>4.0019320479633955E-2</v>
      </c>
      <c r="L51" s="243">
        <f>'Norm. ekonomicka prieviazanost'!L51+'Norm. neekonomicka previazanost'!L51</f>
        <v>2.6127768999860211E-2</v>
      </c>
      <c r="M51" s="243">
        <f>'Norm. ekonomicka prieviazanost'!M51+'Norm. neekonomicka previazanost'!M51</f>
        <v>3.0060116504084015E-2</v>
      </c>
      <c r="N51" s="243">
        <f>'Norm. ekonomicka prieviazanost'!N51+'Norm. neekonomicka previazanost'!N51</f>
        <v>5.7215509334258396E-2</v>
      </c>
      <c r="O51" s="243">
        <f>'Norm. ekonomicka prieviazanost'!O51+'Norm. neekonomicka previazanost'!O51</f>
        <v>7.3273713065540647E-2</v>
      </c>
      <c r="P51" s="243">
        <f>'Norm. ekonomicka prieviazanost'!P51+'Norm. neekonomicka previazanost'!P51</f>
        <v>5.3881714175075784E-2</v>
      </c>
      <c r="Q51" s="243">
        <f>'Norm. ekonomicka prieviazanost'!Q51+'Norm. neekonomicka previazanost'!Q51</f>
        <v>2.7372397012069675E-2</v>
      </c>
      <c r="R51" s="243">
        <f>'Norm. ekonomicka prieviazanost'!R51+'Norm. neekonomicka previazanost'!R51</f>
        <v>4.0289491324273251E-2</v>
      </c>
      <c r="S51" s="243">
        <f>'Norm. ekonomicka prieviazanost'!S51+'Norm. neekonomicka previazanost'!S51</f>
        <v>6.4374536305463789E-2</v>
      </c>
      <c r="T51" s="243">
        <f>'Norm. ekonomicka prieviazanost'!T51+'Norm. neekonomicka previazanost'!T51</f>
        <v>2.7916261007092831E-2</v>
      </c>
      <c r="U51" s="243">
        <f>'Norm. ekonomicka prieviazanost'!U51+'Norm. neekonomicka previazanost'!U51</f>
        <v>1.8951407481434215E-2</v>
      </c>
      <c r="V51" s="243">
        <f>'Norm. ekonomicka prieviazanost'!V51+'Norm. neekonomicka previazanost'!V51</f>
        <v>5.1347958132734177E-2</v>
      </c>
      <c r="W51" s="243">
        <f>'Norm. ekonomicka prieviazanost'!W51+'Norm. neekonomicka previazanost'!W51</f>
        <v>3.1744826965763279E-2</v>
      </c>
      <c r="X51" s="243">
        <f>'Norm. ekonomicka prieviazanost'!X51+'Norm. neekonomicka previazanost'!X51</f>
        <v>2.55633953676557E-2</v>
      </c>
      <c r="Y51" s="243">
        <f>'Norm. ekonomicka prieviazanost'!Y51+'Norm. neekonomicka previazanost'!Y51</f>
        <v>2.7249440579071228E-2</v>
      </c>
      <c r="Z51" s="243">
        <f>'Norm. ekonomicka prieviazanost'!Z51+'Norm. neekonomicka previazanost'!Z51</f>
        <v>1.8505838130724699E-2</v>
      </c>
      <c r="AA51" s="243">
        <f>'Norm. ekonomicka prieviazanost'!AA51+'Norm. neekonomicka previazanost'!AA51</f>
        <v>3.704208935547329E-2</v>
      </c>
      <c r="AB51" s="243">
        <f>'Norm. ekonomicka prieviazanost'!AB51+'Norm. neekonomicka previazanost'!AB51</f>
        <v>1.0829889509328838E-2</v>
      </c>
      <c r="AC51" s="243">
        <f>'Norm. ekonomicka prieviazanost'!AC51+'Norm. neekonomicka previazanost'!AC51</f>
        <v>2.786662381034858E-2</v>
      </c>
      <c r="AD51" s="243">
        <f>'Norm. ekonomicka prieviazanost'!AD51+'Norm. neekonomicka previazanost'!AD51</f>
        <v>2.5058275174218742E-2</v>
      </c>
      <c r="AE51" s="243">
        <f>'Norm. ekonomicka prieviazanost'!AE51+'Norm. neekonomicka previazanost'!AE51</f>
        <v>2.7807402285910589E-2</v>
      </c>
      <c r="AF51" s="243">
        <f>'Norm. ekonomicka prieviazanost'!AF51+'Norm. neekonomicka previazanost'!AF51</f>
        <v>3.9716491830071518E-2</v>
      </c>
      <c r="AG51" s="243">
        <f>'Norm. ekonomicka prieviazanost'!AG51+'Norm. neekonomicka previazanost'!AG51</f>
        <v>2.0429426223347494E-2</v>
      </c>
      <c r="AH51" s="243">
        <f>'Norm. ekonomicka prieviazanost'!AH51+'Norm. neekonomicka previazanost'!AH51</f>
        <v>9.1463364265338742E-2</v>
      </c>
      <c r="AI51" s="243">
        <f>'Norm. ekonomicka prieviazanost'!AI51+'Norm. neekonomicka previazanost'!AI51</f>
        <v>3.0401279190589638E-2</v>
      </c>
      <c r="AJ51" s="243">
        <f>'Norm. ekonomicka prieviazanost'!AJ51+'Norm. neekonomicka previazanost'!AJ51</f>
        <v>1.141089703344632E-2</v>
      </c>
      <c r="AK51" s="243">
        <f>'Norm. ekonomicka prieviazanost'!AK51+'Norm. neekonomicka previazanost'!AK51</f>
        <v>4.7333942518129273E-2</v>
      </c>
      <c r="AL51" s="243">
        <f>'Norm. ekonomicka prieviazanost'!AL51+'Norm. neekonomicka previazanost'!AL51</f>
        <v>2.697159962817515E-2</v>
      </c>
      <c r="AM51" s="243">
        <f>'Norm. ekonomicka prieviazanost'!AM51+'Norm. neekonomicka previazanost'!AM51</f>
        <v>4.896129167798946E-2</v>
      </c>
      <c r="AN51" s="243">
        <f>'Norm. ekonomicka prieviazanost'!AN51+'Norm. neekonomicka previazanost'!AN51</f>
        <v>5.1279007125967835E-2</v>
      </c>
      <c r="AO51" s="243">
        <f>'Norm. ekonomicka prieviazanost'!AO51+'Norm. neekonomicka previazanost'!AO51</f>
        <v>5.3068863949240354E-2</v>
      </c>
      <c r="AP51" s="243">
        <f>'Norm. ekonomicka prieviazanost'!AP51+'Norm. neekonomicka previazanost'!AP51</f>
        <v>3.4589931487206349E-2</v>
      </c>
      <c r="AQ51" s="243">
        <f>'Norm. ekonomicka prieviazanost'!AQ51+'Norm. neekonomicka previazanost'!AQ51</f>
        <v>3.3741091894079263E-2</v>
      </c>
      <c r="AR51" s="243">
        <f>'Norm. ekonomicka prieviazanost'!AR51+'Norm. neekonomicka previazanost'!AR51</f>
        <v>5.6910167351487621E-2</v>
      </c>
      <c r="AS51" s="243">
        <f>'Norm. ekonomicka prieviazanost'!AS51+'Norm. neekonomicka previazanost'!AS51</f>
        <v>5.3842981201812024E-2</v>
      </c>
      <c r="AT51" s="243">
        <f>'Norm. ekonomicka prieviazanost'!AT51+'Norm. neekonomicka previazanost'!AT51</f>
        <v>3.6573891371173027E-2</v>
      </c>
      <c r="AU51" s="243">
        <f>'Norm. ekonomicka prieviazanost'!AU51+'Norm. neekonomicka previazanost'!AU51</f>
        <v>5.2402874727286441E-2</v>
      </c>
      <c r="AV51" s="243">
        <f>'Norm. ekonomicka prieviazanost'!AV51+'Norm. neekonomicka previazanost'!AV51</f>
        <v>4.7756652541845759E-2</v>
      </c>
      <c r="AW51" s="243">
        <f>'Norm. ekonomicka prieviazanost'!AW51+'Norm. neekonomicka previazanost'!AW51</f>
        <v>3.5880806704891667E-2</v>
      </c>
      <c r="AX51" s="243">
        <f>'Norm. ekonomicka prieviazanost'!AX51+'Norm. neekonomicka previazanost'!AX51</f>
        <v>6.6329614891480357E-2</v>
      </c>
      <c r="AY51" s="243">
        <f>'Norm. ekonomicka prieviazanost'!AY51+'Norm. neekonomicka previazanost'!AY51</f>
        <v>0</v>
      </c>
      <c r="AZ51" s="243">
        <f>'Norm. ekonomicka prieviazanost'!AZ51+'Norm. neekonomicka previazanost'!AZ51</f>
        <v>4.7404516241466674E-2</v>
      </c>
      <c r="BB51" s="244">
        <f t="shared" si="0"/>
        <v>1.9999999999999998</v>
      </c>
    </row>
    <row r="52" spans="1:54" ht="14.25" customHeight="1" x14ac:dyDescent="0.25">
      <c r="A52" s="245" t="s">
        <v>55</v>
      </c>
      <c r="B52" s="243">
        <f>'Norm. ekonomicka prieviazanost'!B52+'Norm. neekonomicka previazanost'!B52</f>
        <v>2.3726255593842834E-2</v>
      </c>
      <c r="C52" s="243">
        <f>'Norm. ekonomicka prieviazanost'!C52+'Norm. neekonomicka previazanost'!C52</f>
        <v>1.1561145114935318E-2</v>
      </c>
      <c r="D52" s="243">
        <f>'Norm. ekonomicka prieviazanost'!D52+'Norm. neekonomicka previazanost'!D52</f>
        <v>1.352454868904673E-2</v>
      </c>
      <c r="E52" s="243">
        <f>'Norm. ekonomicka prieviazanost'!E52+'Norm. neekonomicka previazanost'!E52</f>
        <v>3.7257055238520145E-2</v>
      </c>
      <c r="F52" s="243">
        <f>'Norm. ekonomicka prieviazanost'!F52+'Norm. neekonomicka previazanost'!F52</f>
        <v>1.6094430215704572E-2</v>
      </c>
      <c r="G52" s="243">
        <f>'Norm. ekonomicka prieviazanost'!G52+'Norm. neekonomicka previazanost'!G52</f>
        <v>5.5119130795974317E-2</v>
      </c>
      <c r="H52" s="243">
        <f>'Norm. ekonomicka prieviazanost'!H52+'Norm. neekonomicka previazanost'!H52</f>
        <v>5.8430317419579381E-2</v>
      </c>
      <c r="I52" s="243">
        <f>'Norm. ekonomicka prieviazanost'!I52+'Norm. neekonomicka previazanost'!I52</f>
        <v>1.0183415816529713E-2</v>
      </c>
      <c r="J52" s="243">
        <f>'Norm. ekonomicka prieviazanost'!J52+'Norm. neekonomicka previazanost'!J52</f>
        <v>6.5152382839316569E-2</v>
      </c>
      <c r="K52" s="243">
        <f>'Norm. ekonomicka prieviazanost'!K52+'Norm. neekonomicka previazanost'!K52</f>
        <v>3.0209418072482896E-2</v>
      </c>
      <c r="L52" s="243">
        <f>'Norm. ekonomicka prieviazanost'!L52+'Norm. neekonomicka previazanost'!L52</f>
        <v>4.1564975402475307E-2</v>
      </c>
      <c r="M52" s="243">
        <f>'Norm. ekonomicka prieviazanost'!M52+'Norm. neekonomicka previazanost'!M52</f>
        <v>3.0183544353152687E-2</v>
      </c>
      <c r="N52" s="243">
        <f>'Norm. ekonomicka prieviazanost'!N52+'Norm. neekonomicka previazanost'!N52</f>
        <v>4.2756022528077475E-2</v>
      </c>
      <c r="O52" s="243">
        <f>'Norm. ekonomicka prieviazanost'!O52+'Norm. neekonomicka previazanost'!O52</f>
        <v>3.2872064112667111E-2</v>
      </c>
      <c r="P52" s="243">
        <f>'Norm. ekonomicka prieviazanost'!P52+'Norm. neekonomicka previazanost'!P52</f>
        <v>4.7817304722796203E-2</v>
      </c>
      <c r="Q52" s="243">
        <f>'Norm. ekonomicka prieviazanost'!Q52+'Norm. neekonomicka previazanost'!Q52</f>
        <v>3.2894514254913659E-2</v>
      </c>
      <c r="R52" s="243">
        <f>'Norm. ekonomicka prieviazanost'!R52+'Norm. neekonomicka previazanost'!R52</f>
        <v>4.3715146077666939E-2</v>
      </c>
      <c r="S52" s="243">
        <f>'Norm. ekonomicka prieviazanost'!S52+'Norm. neekonomicka previazanost'!S52</f>
        <v>2.9813246507157207E-2</v>
      </c>
      <c r="T52" s="243">
        <f>'Norm. ekonomicka prieviazanost'!T52+'Norm. neekonomicka previazanost'!T52</f>
        <v>2.1887071746579785E-2</v>
      </c>
      <c r="U52" s="243">
        <f>'Norm. ekonomicka prieviazanost'!U52+'Norm. neekonomicka previazanost'!U52</f>
        <v>1.6804425635800334E-2</v>
      </c>
      <c r="V52" s="243">
        <f>'Norm. ekonomicka prieviazanost'!V52+'Norm. neekonomicka previazanost'!V52</f>
        <v>3.2341073516383635E-2</v>
      </c>
      <c r="W52" s="243">
        <f>'Norm. ekonomicka prieviazanost'!W52+'Norm. neekonomicka previazanost'!W52</f>
        <v>2.7550982490547164E-2</v>
      </c>
      <c r="X52" s="243">
        <f>'Norm. ekonomicka prieviazanost'!X52+'Norm. neekonomicka previazanost'!X52</f>
        <v>1.8183318545345516E-2</v>
      </c>
      <c r="Y52" s="243">
        <f>'Norm. ekonomicka prieviazanost'!Y52+'Norm. neekonomicka previazanost'!Y52</f>
        <v>1.963112418869474E-2</v>
      </c>
      <c r="Z52" s="243">
        <f>'Norm. ekonomicka prieviazanost'!Z52+'Norm. neekonomicka previazanost'!Z52</f>
        <v>1.5748843042996914E-2</v>
      </c>
      <c r="AA52" s="243">
        <f>'Norm. ekonomicka prieviazanost'!AA52+'Norm. neekonomicka previazanost'!AA52</f>
        <v>2.4528635967843791E-2</v>
      </c>
      <c r="AB52" s="243">
        <f>'Norm. ekonomicka prieviazanost'!AB52+'Norm. neekonomicka previazanost'!AB52</f>
        <v>9.4129216234536163E-3</v>
      </c>
      <c r="AC52" s="243">
        <f>'Norm. ekonomicka prieviazanost'!AC52+'Norm. neekonomicka previazanost'!AC52</f>
        <v>5.0661844091574607E-2</v>
      </c>
      <c r="AD52" s="243">
        <f>'Norm. ekonomicka prieviazanost'!AD52+'Norm. neekonomicka previazanost'!AD52</f>
        <v>5.0179129202600072E-2</v>
      </c>
      <c r="AE52" s="243">
        <f>'Norm. ekonomicka prieviazanost'!AE52+'Norm. neekonomicka previazanost'!AE52</f>
        <v>2.404798833449516E-2</v>
      </c>
      <c r="AF52" s="243">
        <f>'Norm. ekonomicka prieviazanost'!AF52+'Norm. neekonomicka previazanost'!AF52</f>
        <v>8.3820545363670673E-2</v>
      </c>
      <c r="AG52" s="243">
        <f>'Norm. ekonomicka prieviazanost'!AG52+'Norm. neekonomicka previazanost'!AG52</f>
        <v>1.717667321123497E-2</v>
      </c>
      <c r="AH52" s="243">
        <f>'Norm. ekonomicka prieviazanost'!AH52+'Norm. neekonomicka previazanost'!AH52</f>
        <v>7.3695004502191991E-2</v>
      </c>
      <c r="AI52" s="243">
        <f>'Norm. ekonomicka prieviazanost'!AI52+'Norm. neekonomicka previazanost'!AI52</f>
        <v>2.6287317475803831E-2</v>
      </c>
      <c r="AJ52" s="243">
        <f>'Norm. ekonomicka prieviazanost'!AJ52+'Norm. neekonomicka previazanost'!AJ52</f>
        <v>8.2021822217365949E-3</v>
      </c>
      <c r="AK52" s="243">
        <f>'Norm. ekonomicka prieviazanost'!AK52+'Norm. neekonomicka previazanost'!AK52</f>
        <v>0.10993715267173039</v>
      </c>
      <c r="AL52" s="243">
        <f>'Norm. ekonomicka prieviazanost'!AL52+'Norm. neekonomicka previazanost'!AL52</f>
        <v>2.3927432349966998E-2</v>
      </c>
      <c r="AM52" s="243">
        <f>'Norm. ekonomicka prieviazanost'!AM52+'Norm. neekonomicka previazanost'!AM52</f>
        <v>4.130579672194197E-2</v>
      </c>
      <c r="AN52" s="243">
        <f>'Norm. ekonomicka prieviazanost'!AN52+'Norm. neekonomicka previazanost'!AN52</f>
        <v>8.4598667273811934E-2</v>
      </c>
      <c r="AO52" s="243">
        <f>'Norm. ekonomicka prieviazanost'!AO52+'Norm. neekonomicka previazanost'!AO52</f>
        <v>0.10899656720842996</v>
      </c>
      <c r="AP52" s="243">
        <f>'Norm. ekonomicka prieviazanost'!AP52+'Norm. neekonomicka previazanost'!AP52</f>
        <v>8.2890400768600311E-2</v>
      </c>
      <c r="AQ52" s="243">
        <f>'Norm. ekonomicka prieviazanost'!AQ52+'Norm. neekonomicka previazanost'!AQ52</f>
        <v>3.9099241848324431E-2</v>
      </c>
      <c r="AR52" s="243">
        <f>'Norm. ekonomicka prieviazanost'!AR52+'Norm. neekonomicka previazanost'!AR52</f>
        <v>3.6971640000174041E-2</v>
      </c>
      <c r="AS52" s="243">
        <f>'Norm. ekonomicka prieviazanost'!AS52+'Norm. neekonomicka previazanost'!AS52</f>
        <v>4.4035743417920846E-2</v>
      </c>
      <c r="AT52" s="243">
        <f>'Norm. ekonomicka prieviazanost'!AT52+'Norm. neekonomicka previazanost'!AT52</f>
        <v>4.6475730974867811E-2</v>
      </c>
      <c r="AU52" s="243">
        <f>'Norm. ekonomicka prieviazanost'!AU52+'Norm. neekonomicka previazanost'!AU52</f>
        <v>4.0449350909476177E-2</v>
      </c>
      <c r="AV52" s="243">
        <f>'Norm. ekonomicka prieviazanost'!AV52+'Norm. neekonomicka previazanost'!AV52</f>
        <v>4.4385648756355991E-2</v>
      </c>
      <c r="AW52" s="243">
        <f>'Norm. ekonomicka prieviazanost'!AW52+'Norm. neekonomicka previazanost'!AW52</f>
        <v>3.2921642805327112E-2</v>
      </c>
      <c r="AX52" s="243">
        <f>'Norm. ekonomicka prieviazanost'!AX52+'Norm. neekonomicka previazanost'!AX52</f>
        <v>5.9624671029611595E-2</v>
      </c>
      <c r="AY52" s="243">
        <f>'Norm. ekonomicka prieviazanost'!AY52+'Norm. neekonomicka previazanost'!AY52</f>
        <v>6.1346314347667942E-2</v>
      </c>
      <c r="AZ52" s="243">
        <f>'Norm. ekonomicka prieviazanost'!AZ52+'Norm. neekonomicka previazanost'!AZ52</f>
        <v>0</v>
      </c>
      <c r="BB52" s="244">
        <f t="shared" si="0"/>
        <v>1.9999999999999998</v>
      </c>
    </row>
    <row r="53" spans="1:54" ht="14.25" customHeight="1" x14ac:dyDescent="0.25">
      <c r="A53" s="247"/>
      <c r="BB53" s="248"/>
    </row>
    <row r="54" spans="1:54" ht="14.25" customHeight="1" x14ac:dyDescent="0.25">
      <c r="A54" s="247"/>
      <c r="BB54" s="248"/>
    </row>
    <row r="55" spans="1:54" ht="14.25" customHeight="1" x14ac:dyDescent="0.25">
      <c r="A55" s="247"/>
      <c r="BB55" s="248"/>
    </row>
    <row r="56" spans="1:54" ht="14.25" customHeight="1" x14ac:dyDescent="0.25">
      <c r="A56" s="247"/>
      <c r="BB56" s="248"/>
    </row>
    <row r="57" spans="1:54" ht="14.25" customHeight="1" x14ac:dyDescent="0.25">
      <c r="A57" s="247"/>
      <c r="BB57" s="248"/>
    </row>
    <row r="58" spans="1:54" ht="14.25" customHeight="1" x14ac:dyDescent="0.25">
      <c r="A58" s="247"/>
      <c r="BB58" s="248"/>
    </row>
    <row r="59" spans="1:54" ht="14.25" customHeight="1" x14ac:dyDescent="0.25">
      <c r="A59" s="247"/>
      <c r="BB59" s="248"/>
    </row>
    <row r="60" spans="1:54" ht="14.25" customHeight="1" x14ac:dyDescent="0.25">
      <c r="A60" s="247"/>
      <c r="BB60" s="248"/>
    </row>
    <row r="61" spans="1:54" ht="14.25" customHeight="1" x14ac:dyDescent="0.25">
      <c r="A61" s="247"/>
      <c r="BB61" s="248"/>
    </row>
    <row r="62" spans="1:54" ht="14.25" customHeight="1" x14ac:dyDescent="0.25">
      <c r="A62" s="247"/>
      <c r="BB62" s="248"/>
    </row>
    <row r="63" spans="1:54" ht="14.25" customHeight="1" x14ac:dyDescent="0.25">
      <c r="A63" s="247"/>
      <c r="BB63" s="248"/>
    </row>
    <row r="64" spans="1:54" ht="14.25" customHeight="1" x14ac:dyDescent="0.25">
      <c r="A64" s="247"/>
      <c r="BB64" s="248"/>
    </row>
    <row r="65" spans="1:54" ht="14.25" customHeight="1" x14ac:dyDescent="0.25">
      <c r="A65" s="247"/>
      <c r="BB65" s="248"/>
    </row>
    <row r="66" spans="1:54" ht="14.25" customHeight="1" x14ac:dyDescent="0.25">
      <c r="A66" s="247"/>
      <c r="BB66" s="248"/>
    </row>
    <row r="67" spans="1:54" ht="14.25" customHeight="1" x14ac:dyDescent="0.25">
      <c r="A67" s="247"/>
      <c r="BB67" s="248"/>
    </row>
    <row r="68" spans="1:54" ht="14.25" customHeight="1" x14ac:dyDescent="0.25">
      <c r="A68" s="247"/>
      <c r="BB68" s="248"/>
    </row>
    <row r="69" spans="1:54" ht="14.25" customHeight="1" x14ac:dyDescent="0.25">
      <c r="A69" s="247"/>
      <c r="BB69" s="248"/>
    </row>
    <row r="70" spans="1:54" ht="14.25" customHeight="1" x14ac:dyDescent="0.25">
      <c r="A70" s="247"/>
      <c r="BB70" s="248"/>
    </row>
    <row r="71" spans="1:54" ht="14.25" customHeight="1" x14ac:dyDescent="0.25">
      <c r="A71" s="247"/>
      <c r="BB71" s="248"/>
    </row>
    <row r="72" spans="1:54" ht="14.25" customHeight="1" x14ac:dyDescent="0.25">
      <c r="A72" s="247"/>
      <c r="BB72" s="248"/>
    </row>
    <row r="73" spans="1:54" ht="14.25" customHeight="1" x14ac:dyDescent="0.25">
      <c r="A73" s="247"/>
      <c r="BB73" s="248"/>
    </row>
    <row r="74" spans="1:54" ht="14.25" customHeight="1" x14ac:dyDescent="0.25">
      <c r="A74" s="247"/>
      <c r="BB74" s="248"/>
    </row>
    <row r="75" spans="1:54" ht="14.25" customHeight="1" x14ac:dyDescent="0.25">
      <c r="A75" s="247"/>
      <c r="BB75" s="248"/>
    </row>
    <row r="76" spans="1:54" ht="14.25" customHeight="1" x14ac:dyDescent="0.25">
      <c r="A76" s="247"/>
      <c r="BB76" s="248"/>
    </row>
    <row r="77" spans="1:54" ht="14.25" customHeight="1" x14ac:dyDescent="0.25">
      <c r="A77" s="247"/>
      <c r="BB77" s="248"/>
    </row>
    <row r="78" spans="1:54" ht="14.25" customHeight="1" x14ac:dyDescent="0.25">
      <c r="A78" s="247"/>
      <c r="BB78" s="248"/>
    </row>
    <row r="79" spans="1:54" ht="14.25" customHeight="1" x14ac:dyDescent="0.25">
      <c r="A79" s="247"/>
      <c r="BB79" s="248"/>
    </row>
    <row r="80" spans="1:54" ht="14.25" customHeight="1" x14ac:dyDescent="0.25">
      <c r="A80" s="247"/>
      <c r="BB80" s="248"/>
    </row>
    <row r="81" spans="1:54" ht="14.25" customHeight="1" x14ac:dyDescent="0.25">
      <c r="A81" s="247"/>
      <c r="BB81" s="248"/>
    </row>
    <row r="82" spans="1:54" ht="14.25" customHeight="1" x14ac:dyDescent="0.25">
      <c r="A82" s="247"/>
      <c r="BB82" s="248"/>
    </row>
    <row r="83" spans="1:54" ht="14.25" customHeight="1" x14ac:dyDescent="0.25">
      <c r="A83" s="247"/>
      <c r="BB83" s="248"/>
    </row>
    <row r="84" spans="1:54" ht="14.25" customHeight="1" x14ac:dyDescent="0.25">
      <c r="A84" s="247"/>
      <c r="BB84" s="248"/>
    </row>
    <row r="85" spans="1:54" ht="14.25" customHeight="1" x14ac:dyDescent="0.25">
      <c r="A85" s="247"/>
      <c r="BB85" s="248"/>
    </row>
    <row r="86" spans="1:54" ht="14.25" customHeight="1" x14ac:dyDescent="0.25">
      <c r="A86" s="247"/>
      <c r="BB86" s="248"/>
    </row>
    <row r="87" spans="1:54" ht="14.25" customHeight="1" x14ac:dyDescent="0.25">
      <c r="A87" s="247"/>
      <c r="BB87" s="248"/>
    </row>
    <row r="88" spans="1:54" ht="14.25" customHeight="1" x14ac:dyDescent="0.25">
      <c r="A88" s="247"/>
      <c r="BB88" s="248"/>
    </row>
    <row r="89" spans="1:54" ht="14.25" customHeight="1" x14ac:dyDescent="0.25">
      <c r="A89" s="247"/>
      <c r="BB89" s="248"/>
    </row>
    <row r="90" spans="1:54" ht="14.25" customHeight="1" x14ac:dyDescent="0.25">
      <c r="A90" s="247"/>
      <c r="BB90" s="248"/>
    </row>
    <row r="91" spans="1:54" ht="14.25" customHeight="1" x14ac:dyDescent="0.25">
      <c r="A91" s="247"/>
      <c r="BB91" s="248"/>
    </row>
    <row r="92" spans="1:54" ht="14.25" customHeight="1" x14ac:dyDescent="0.25">
      <c r="A92" s="247"/>
      <c r="BB92" s="248"/>
    </row>
    <row r="93" spans="1:54" ht="14.25" customHeight="1" x14ac:dyDescent="0.25">
      <c r="A93" s="247"/>
      <c r="BB93" s="248"/>
    </row>
    <row r="94" spans="1:54" ht="14.25" customHeight="1" x14ac:dyDescent="0.25">
      <c r="A94" s="247"/>
      <c r="BB94" s="248"/>
    </row>
    <row r="95" spans="1:54" ht="14.25" customHeight="1" x14ac:dyDescent="0.25">
      <c r="A95" s="247"/>
      <c r="BB95" s="248"/>
    </row>
    <row r="96" spans="1:54" ht="14.25" customHeight="1" x14ac:dyDescent="0.25">
      <c r="A96" s="247"/>
      <c r="BB96" s="248"/>
    </row>
    <row r="97" spans="1:54" ht="14.25" customHeight="1" x14ac:dyDescent="0.25">
      <c r="A97" s="247"/>
      <c r="BB97" s="248"/>
    </row>
    <row r="98" spans="1:54" ht="14.25" customHeight="1" x14ac:dyDescent="0.25">
      <c r="A98" s="247"/>
      <c r="BB98" s="248"/>
    </row>
    <row r="99" spans="1:54" ht="14.25" customHeight="1" x14ac:dyDescent="0.25">
      <c r="A99" s="247"/>
      <c r="BB99" s="248"/>
    </row>
    <row r="100" spans="1:54" ht="14.25" customHeight="1" x14ac:dyDescent="0.25">
      <c r="A100" s="247"/>
      <c r="BB100" s="248"/>
    </row>
    <row r="101" spans="1:54" ht="14.25" customHeight="1" x14ac:dyDescent="0.25">
      <c r="A101" s="247"/>
      <c r="BB101" s="248"/>
    </row>
    <row r="102" spans="1:54" ht="14.25" customHeight="1" x14ac:dyDescent="0.25">
      <c r="A102" s="247"/>
      <c r="BB102" s="248"/>
    </row>
    <row r="103" spans="1:54" ht="14.25" customHeight="1" x14ac:dyDescent="0.25">
      <c r="A103" s="247"/>
      <c r="BB103" s="248"/>
    </row>
    <row r="104" spans="1:54" ht="14.25" customHeight="1" x14ac:dyDescent="0.25">
      <c r="A104" s="247"/>
      <c r="BB104" s="248"/>
    </row>
    <row r="105" spans="1:54" ht="14.25" customHeight="1" x14ac:dyDescent="0.25">
      <c r="A105" s="247"/>
      <c r="BB105" s="248"/>
    </row>
    <row r="106" spans="1:54" ht="14.25" customHeight="1" x14ac:dyDescent="0.25">
      <c r="A106" s="247"/>
      <c r="BB106" s="248"/>
    </row>
    <row r="107" spans="1:54" ht="14.25" customHeight="1" x14ac:dyDescent="0.25">
      <c r="A107" s="247"/>
      <c r="BB107" s="248"/>
    </row>
    <row r="108" spans="1:54" ht="14.25" customHeight="1" x14ac:dyDescent="0.25">
      <c r="A108" s="247"/>
      <c r="BB108" s="248"/>
    </row>
    <row r="109" spans="1:54" ht="14.25" customHeight="1" x14ac:dyDescent="0.25">
      <c r="A109" s="247"/>
      <c r="BB109" s="248"/>
    </row>
    <row r="110" spans="1:54" ht="14.25" customHeight="1" x14ac:dyDescent="0.25">
      <c r="A110" s="247"/>
      <c r="BB110" s="248"/>
    </row>
    <row r="111" spans="1:54" ht="14.25" customHeight="1" x14ac:dyDescent="0.25">
      <c r="A111" s="247"/>
      <c r="BB111" s="248"/>
    </row>
    <row r="112" spans="1:54" ht="14.25" customHeight="1" x14ac:dyDescent="0.25">
      <c r="A112" s="247"/>
      <c r="BB112" s="248"/>
    </row>
    <row r="113" spans="1:54" ht="14.25" customHeight="1" x14ac:dyDescent="0.25">
      <c r="A113" s="247"/>
      <c r="BB113" s="248"/>
    </row>
    <row r="114" spans="1:54" ht="14.25" customHeight="1" x14ac:dyDescent="0.25">
      <c r="A114" s="247"/>
      <c r="BB114" s="248"/>
    </row>
    <row r="115" spans="1:54" ht="14.25" customHeight="1" x14ac:dyDescent="0.25">
      <c r="A115" s="247"/>
      <c r="BB115" s="248"/>
    </row>
    <row r="116" spans="1:54" ht="14.25" customHeight="1" x14ac:dyDescent="0.25">
      <c r="A116" s="247"/>
      <c r="BB116" s="248"/>
    </row>
    <row r="117" spans="1:54" ht="14.25" customHeight="1" x14ac:dyDescent="0.25">
      <c r="A117" s="247"/>
      <c r="BB117" s="248"/>
    </row>
    <row r="118" spans="1:54" ht="14.25" customHeight="1" x14ac:dyDescent="0.25">
      <c r="A118" s="247"/>
      <c r="BB118" s="248"/>
    </row>
    <row r="119" spans="1:54" ht="14.25" customHeight="1" x14ac:dyDescent="0.25">
      <c r="A119" s="247"/>
      <c r="BB119" s="248"/>
    </row>
    <row r="120" spans="1:54" ht="14.25" customHeight="1" x14ac:dyDescent="0.25">
      <c r="A120" s="247"/>
      <c r="BB120" s="248"/>
    </row>
    <row r="121" spans="1:54" ht="14.25" customHeight="1" x14ac:dyDescent="0.25">
      <c r="A121" s="247"/>
      <c r="BB121" s="248"/>
    </row>
    <row r="122" spans="1:54" ht="14.25" customHeight="1" x14ac:dyDescent="0.25">
      <c r="A122" s="247"/>
      <c r="BB122" s="248"/>
    </row>
    <row r="123" spans="1:54" ht="14.25" customHeight="1" x14ac:dyDescent="0.25">
      <c r="A123" s="247"/>
      <c r="BB123" s="248"/>
    </row>
    <row r="124" spans="1:54" ht="14.25" customHeight="1" x14ac:dyDescent="0.25">
      <c r="A124" s="247"/>
      <c r="BB124" s="248"/>
    </row>
    <row r="125" spans="1:54" ht="14.25" customHeight="1" x14ac:dyDescent="0.25">
      <c r="A125" s="247"/>
      <c r="BB125" s="248"/>
    </row>
    <row r="126" spans="1:54" ht="14.25" customHeight="1" x14ac:dyDescent="0.25">
      <c r="A126" s="247"/>
      <c r="BB126" s="248"/>
    </row>
    <row r="127" spans="1:54" ht="14.25" customHeight="1" x14ac:dyDescent="0.25">
      <c r="A127" s="247"/>
      <c r="BB127" s="248"/>
    </row>
    <row r="128" spans="1:54" ht="14.25" customHeight="1" x14ac:dyDescent="0.25">
      <c r="A128" s="247"/>
      <c r="BB128" s="248"/>
    </row>
    <row r="129" spans="1:54" ht="14.25" customHeight="1" x14ac:dyDescent="0.25">
      <c r="A129" s="247"/>
      <c r="BB129" s="248"/>
    </row>
    <row r="130" spans="1:54" ht="14.25" customHeight="1" x14ac:dyDescent="0.25">
      <c r="A130" s="247"/>
      <c r="BB130" s="248"/>
    </row>
    <row r="131" spans="1:54" ht="14.25" customHeight="1" x14ac:dyDescent="0.25">
      <c r="A131" s="247"/>
      <c r="BB131" s="248"/>
    </row>
    <row r="132" spans="1:54" ht="14.25" customHeight="1" x14ac:dyDescent="0.25">
      <c r="A132" s="247"/>
      <c r="BB132" s="248"/>
    </row>
    <row r="133" spans="1:54" ht="14.25" customHeight="1" x14ac:dyDescent="0.25">
      <c r="A133" s="247"/>
      <c r="BB133" s="248"/>
    </row>
    <row r="134" spans="1:54" ht="14.25" customHeight="1" x14ac:dyDescent="0.25">
      <c r="A134" s="247"/>
      <c r="BB134" s="248"/>
    </row>
    <row r="135" spans="1:54" ht="14.25" customHeight="1" x14ac:dyDescent="0.25">
      <c r="A135" s="247"/>
      <c r="BB135" s="248"/>
    </row>
    <row r="136" spans="1:54" ht="14.25" customHeight="1" x14ac:dyDescent="0.25">
      <c r="A136" s="247"/>
      <c r="BB136" s="248"/>
    </row>
    <row r="137" spans="1:54" ht="14.25" customHeight="1" x14ac:dyDescent="0.25">
      <c r="A137" s="247"/>
      <c r="BB137" s="248"/>
    </row>
    <row r="138" spans="1:54" ht="14.25" customHeight="1" x14ac:dyDescent="0.25">
      <c r="A138" s="247"/>
      <c r="BB138" s="248"/>
    </row>
    <row r="139" spans="1:54" ht="14.25" customHeight="1" x14ac:dyDescent="0.25">
      <c r="A139" s="247"/>
      <c r="BB139" s="248"/>
    </row>
    <row r="140" spans="1:54" ht="14.25" customHeight="1" x14ac:dyDescent="0.25">
      <c r="A140" s="247"/>
      <c r="BB140" s="248"/>
    </row>
    <row r="141" spans="1:54" ht="14.25" customHeight="1" x14ac:dyDescent="0.25">
      <c r="A141" s="247"/>
      <c r="BB141" s="248"/>
    </row>
    <row r="142" spans="1:54" ht="14.25" customHeight="1" x14ac:dyDescent="0.25">
      <c r="A142" s="247"/>
      <c r="BB142" s="248"/>
    </row>
    <row r="143" spans="1:54" ht="14.25" customHeight="1" x14ac:dyDescent="0.25">
      <c r="A143" s="247"/>
      <c r="BB143" s="248"/>
    </row>
    <row r="144" spans="1:54" ht="14.25" customHeight="1" x14ac:dyDescent="0.25">
      <c r="A144" s="247"/>
      <c r="BB144" s="248"/>
    </row>
    <row r="145" spans="1:54" ht="14.25" customHeight="1" x14ac:dyDescent="0.25">
      <c r="A145" s="247"/>
      <c r="BB145" s="248"/>
    </row>
    <row r="146" spans="1:54" ht="14.25" customHeight="1" x14ac:dyDescent="0.25">
      <c r="A146" s="247"/>
      <c r="BB146" s="248"/>
    </row>
    <row r="147" spans="1:54" ht="14.25" customHeight="1" x14ac:dyDescent="0.25">
      <c r="A147" s="247"/>
      <c r="BB147" s="248"/>
    </row>
    <row r="148" spans="1:54" ht="14.25" customHeight="1" x14ac:dyDescent="0.25">
      <c r="A148" s="247"/>
      <c r="BB148" s="248"/>
    </row>
    <row r="149" spans="1:54" ht="14.25" customHeight="1" x14ac:dyDescent="0.25">
      <c r="A149" s="247"/>
      <c r="BB149" s="248"/>
    </row>
    <row r="150" spans="1:54" ht="14.25" customHeight="1" x14ac:dyDescent="0.25">
      <c r="A150" s="247"/>
      <c r="BB150" s="248"/>
    </row>
    <row r="151" spans="1:54" ht="14.25" customHeight="1" x14ac:dyDescent="0.25">
      <c r="A151" s="247"/>
      <c r="BB151" s="248"/>
    </row>
    <row r="152" spans="1:54" ht="14.25" customHeight="1" x14ac:dyDescent="0.25">
      <c r="A152" s="247"/>
      <c r="BB152" s="248"/>
    </row>
    <row r="153" spans="1:54" ht="14.25" customHeight="1" x14ac:dyDescent="0.25">
      <c r="A153" s="247"/>
      <c r="BB153" s="248"/>
    </row>
    <row r="154" spans="1:54" ht="14.25" customHeight="1" x14ac:dyDescent="0.25">
      <c r="A154" s="247"/>
      <c r="BB154" s="248"/>
    </row>
    <row r="155" spans="1:54" ht="14.25" customHeight="1" x14ac:dyDescent="0.25">
      <c r="A155" s="247"/>
      <c r="BB155" s="248"/>
    </row>
    <row r="156" spans="1:54" ht="14.25" customHeight="1" x14ac:dyDescent="0.25">
      <c r="A156" s="247"/>
      <c r="BB156" s="248"/>
    </row>
    <row r="157" spans="1:54" ht="14.25" customHeight="1" x14ac:dyDescent="0.25">
      <c r="A157" s="247"/>
      <c r="BB157" s="248"/>
    </row>
    <row r="158" spans="1:54" ht="14.25" customHeight="1" x14ac:dyDescent="0.25">
      <c r="A158" s="247"/>
      <c r="BB158" s="248"/>
    </row>
    <row r="159" spans="1:54" ht="14.25" customHeight="1" x14ac:dyDescent="0.25">
      <c r="A159" s="247"/>
      <c r="BB159" s="248"/>
    </row>
    <row r="160" spans="1:54" ht="14.25" customHeight="1" x14ac:dyDescent="0.25">
      <c r="A160" s="247"/>
      <c r="BB160" s="248"/>
    </row>
    <row r="161" spans="1:54" ht="14.25" customHeight="1" x14ac:dyDescent="0.25">
      <c r="A161" s="247"/>
      <c r="BB161" s="248"/>
    </row>
    <row r="162" spans="1:54" ht="14.25" customHeight="1" x14ac:dyDescent="0.25">
      <c r="A162" s="247"/>
      <c r="BB162" s="248"/>
    </row>
    <row r="163" spans="1:54" ht="14.25" customHeight="1" x14ac:dyDescent="0.25">
      <c r="A163" s="247"/>
      <c r="BB163" s="248"/>
    </row>
    <row r="164" spans="1:54" ht="14.25" customHeight="1" x14ac:dyDescent="0.25">
      <c r="A164" s="247"/>
      <c r="BB164" s="248"/>
    </row>
    <row r="165" spans="1:54" ht="14.25" customHeight="1" x14ac:dyDescent="0.25">
      <c r="A165" s="247"/>
      <c r="BB165" s="248"/>
    </row>
    <row r="166" spans="1:54" ht="14.25" customHeight="1" x14ac:dyDescent="0.25">
      <c r="A166" s="247"/>
      <c r="BB166" s="248"/>
    </row>
    <row r="167" spans="1:54" ht="14.25" customHeight="1" x14ac:dyDescent="0.25">
      <c r="A167" s="247"/>
      <c r="BB167" s="248"/>
    </row>
    <row r="168" spans="1:54" ht="14.25" customHeight="1" x14ac:dyDescent="0.25">
      <c r="A168" s="247"/>
      <c r="BB168" s="248"/>
    </row>
    <row r="169" spans="1:54" ht="14.25" customHeight="1" x14ac:dyDescent="0.25">
      <c r="A169" s="247"/>
      <c r="BB169" s="248"/>
    </row>
    <row r="170" spans="1:54" ht="14.25" customHeight="1" x14ac:dyDescent="0.25">
      <c r="A170" s="247"/>
      <c r="BB170" s="248"/>
    </row>
    <row r="171" spans="1:54" ht="14.25" customHeight="1" x14ac:dyDescent="0.25">
      <c r="A171" s="247"/>
      <c r="BB171" s="248"/>
    </row>
    <row r="172" spans="1:54" ht="14.25" customHeight="1" x14ac:dyDescent="0.25">
      <c r="A172" s="247"/>
      <c r="BB172" s="248"/>
    </row>
    <row r="173" spans="1:54" ht="14.25" customHeight="1" x14ac:dyDescent="0.25">
      <c r="A173" s="247"/>
      <c r="BB173" s="248"/>
    </row>
    <row r="174" spans="1:54" ht="14.25" customHeight="1" x14ac:dyDescent="0.25">
      <c r="A174" s="247"/>
      <c r="BB174" s="248"/>
    </row>
    <row r="175" spans="1:54" ht="14.25" customHeight="1" x14ac:dyDescent="0.25">
      <c r="A175" s="247"/>
      <c r="BB175" s="248"/>
    </row>
    <row r="176" spans="1:54" ht="14.25" customHeight="1" x14ac:dyDescent="0.25">
      <c r="A176" s="247"/>
      <c r="BB176" s="248"/>
    </row>
    <row r="177" spans="1:54" ht="14.25" customHeight="1" x14ac:dyDescent="0.25">
      <c r="A177" s="247"/>
      <c r="BB177" s="248"/>
    </row>
    <row r="178" spans="1:54" ht="14.25" customHeight="1" x14ac:dyDescent="0.25">
      <c r="A178" s="247"/>
      <c r="BB178" s="248"/>
    </row>
    <row r="179" spans="1:54" ht="14.25" customHeight="1" x14ac:dyDescent="0.25">
      <c r="A179" s="247"/>
      <c r="BB179" s="248"/>
    </row>
    <row r="180" spans="1:54" ht="14.25" customHeight="1" x14ac:dyDescent="0.25">
      <c r="A180" s="247"/>
      <c r="BB180" s="248"/>
    </row>
    <row r="181" spans="1:54" ht="14.25" customHeight="1" x14ac:dyDescent="0.25">
      <c r="A181" s="247"/>
      <c r="BB181" s="248"/>
    </row>
    <row r="182" spans="1:54" ht="14.25" customHeight="1" x14ac:dyDescent="0.25">
      <c r="A182" s="247"/>
      <c r="BB182" s="248"/>
    </row>
    <row r="183" spans="1:54" ht="14.25" customHeight="1" x14ac:dyDescent="0.25">
      <c r="A183" s="247"/>
      <c r="BB183" s="248"/>
    </row>
    <row r="184" spans="1:54" ht="14.25" customHeight="1" x14ac:dyDescent="0.25">
      <c r="A184" s="247"/>
      <c r="BB184" s="248"/>
    </row>
    <row r="185" spans="1:54" ht="14.25" customHeight="1" x14ac:dyDescent="0.25">
      <c r="A185" s="247"/>
      <c r="BB185" s="248"/>
    </row>
    <row r="186" spans="1:54" ht="14.25" customHeight="1" x14ac:dyDescent="0.25">
      <c r="A186" s="247"/>
      <c r="BB186" s="248"/>
    </row>
    <row r="187" spans="1:54" ht="14.25" customHeight="1" x14ac:dyDescent="0.25">
      <c r="A187" s="247"/>
      <c r="BB187" s="248"/>
    </row>
    <row r="188" spans="1:54" ht="14.25" customHeight="1" x14ac:dyDescent="0.25">
      <c r="A188" s="247"/>
      <c r="BB188" s="248"/>
    </row>
    <row r="189" spans="1:54" ht="14.25" customHeight="1" x14ac:dyDescent="0.25">
      <c r="A189" s="247"/>
      <c r="BB189" s="248"/>
    </row>
    <row r="190" spans="1:54" ht="14.25" customHeight="1" x14ac:dyDescent="0.25">
      <c r="A190" s="247"/>
      <c r="BB190" s="248"/>
    </row>
    <row r="191" spans="1:54" ht="14.25" customHeight="1" x14ac:dyDescent="0.25">
      <c r="A191" s="247"/>
      <c r="BB191" s="248"/>
    </row>
    <row r="192" spans="1:54" ht="14.25" customHeight="1" x14ac:dyDescent="0.25">
      <c r="A192" s="247"/>
      <c r="BB192" s="248"/>
    </row>
    <row r="193" spans="1:54" ht="14.25" customHeight="1" x14ac:dyDescent="0.25">
      <c r="A193" s="247"/>
      <c r="BB193" s="248"/>
    </row>
    <row r="194" spans="1:54" ht="14.25" customHeight="1" x14ac:dyDescent="0.25">
      <c r="A194" s="247"/>
      <c r="BB194" s="248"/>
    </row>
    <row r="195" spans="1:54" ht="14.25" customHeight="1" x14ac:dyDescent="0.25">
      <c r="A195" s="247"/>
      <c r="BB195" s="248"/>
    </row>
    <row r="196" spans="1:54" ht="14.25" customHeight="1" x14ac:dyDescent="0.25">
      <c r="A196" s="247"/>
      <c r="BB196" s="248"/>
    </row>
    <row r="197" spans="1:54" ht="14.25" customHeight="1" x14ac:dyDescent="0.25">
      <c r="A197" s="247"/>
      <c r="BB197" s="248"/>
    </row>
    <row r="198" spans="1:54" ht="14.25" customHeight="1" x14ac:dyDescent="0.25">
      <c r="A198" s="247"/>
      <c r="BB198" s="248"/>
    </row>
    <row r="199" spans="1:54" ht="14.25" customHeight="1" x14ac:dyDescent="0.25">
      <c r="A199" s="247"/>
      <c r="BB199" s="248"/>
    </row>
    <row r="200" spans="1:54" ht="14.25" customHeight="1" x14ac:dyDescent="0.25">
      <c r="A200" s="247"/>
      <c r="BB200" s="248"/>
    </row>
    <row r="201" spans="1:54" ht="14.25" customHeight="1" x14ac:dyDescent="0.25">
      <c r="A201" s="247"/>
      <c r="BB201" s="248"/>
    </row>
    <row r="202" spans="1:54" ht="14.25" customHeight="1" x14ac:dyDescent="0.25">
      <c r="A202" s="247"/>
      <c r="BB202" s="248"/>
    </row>
    <row r="203" spans="1:54" ht="14.25" customHeight="1" x14ac:dyDescent="0.25">
      <c r="A203" s="247"/>
      <c r="BB203" s="248"/>
    </row>
    <row r="204" spans="1:54" ht="14.25" customHeight="1" x14ac:dyDescent="0.25">
      <c r="A204" s="247"/>
      <c r="BB204" s="248"/>
    </row>
    <row r="205" spans="1:54" ht="14.25" customHeight="1" x14ac:dyDescent="0.25">
      <c r="A205" s="247"/>
      <c r="BB205" s="248"/>
    </row>
    <row r="206" spans="1:54" ht="14.25" customHeight="1" x14ac:dyDescent="0.25">
      <c r="A206" s="247"/>
      <c r="BB206" s="248"/>
    </row>
    <row r="207" spans="1:54" ht="14.25" customHeight="1" x14ac:dyDescent="0.25">
      <c r="A207" s="247"/>
      <c r="BB207" s="248"/>
    </row>
    <row r="208" spans="1:54" ht="14.25" customHeight="1" x14ac:dyDescent="0.25">
      <c r="A208" s="247"/>
      <c r="BB208" s="248"/>
    </row>
    <row r="209" spans="1:54" ht="14.25" customHeight="1" x14ac:dyDescent="0.25">
      <c r="A209" s="247"/>
      <c r="BB209" s="248"/>
    </row>
    <row r="210" spans="1:54" ht="14.25" customHeight="1" x14ac:dyDescent="0.25">
      <c r="A210" s="247"/>
      <c r="BB210" s="248"/>
    </row>
    <row r="211" spans="1:54" ht="14.25" customHeight="1" x14ac:dyDescent="0.25">
      <c r="A211" s="247"/>
      <c r="BB211" s="248"/>
    </row>
    <row r="212" spans="1:54" ht="14.25" customHeight="1" x14ac:dyDescent="0.25">
      <c r="A212" s="247"/>
      <c r="BB212" s="248"/>
    </row>
    <row r="213" spans="1:54" ht="14.25" customHeight="1" x14ac:dyDescent="0.25">
      <c r="A213" s="247"/>
      <c r="BB213" s="248"/>
    </row>
    <row r="214" spans="1:54" ht="14.25" customHeight="1" x14ac:dyDescent="0.25">
      <c r="A214" s="247"/>
      <c r="BB214" s="248"/>
    </row>
    <row r="215" spans="1:54" ht="14.25" customHeight="1" x14ac:dyDescent="0.25">
      <c r="A215" s="247"/>
      <c r="BB215" s="248"/>
    </row>
    <row r="216" spans="1:54" ht="14.25" customHeight="1" x14ac:dyDescent="0.25">
      <c r="A216" s="247"/>
      <c r="BB216" s="248"/>
    </row>
    <row r="217" spans="1:54" ht="14.25" customHeight="1" x14ac:dyDescent="0.25">
      <c r="A217" s="247"/>
      <c r="BB217" s="248"/>
    </row>
    <row r="218" spans="1:54" ht="14.25" customHeight="1" x14ac:dyDescent="0.25">
      <c r="A218" s="247"/>
      <c r="BB218" s="248"/>
    </row>
    <row r="219" spans="1:54" ht="14.25" customHeight="1" x14ac:dyDescent="0.25">
      <c r="A219" s="247"/>
      <c r="BB219" s="248"/>
    </row>
    <row r="220" spans="1:54" ht="14.25" customHeight="1" x14ac:dyDescent="0.25">
      <c r="A220" s="247"/>
      <c r="BB220" s="248"/>
    </row>
    <row r="221" spans="1:54" ht="14.25" customHeight="1" x14ac:dyDescent="0.25">
      <c r="A221" s="247"/>
      <c r="BB221" s="248"/>
    </row>
    <row r="222" spans="1:54" ht="14.25" customHeight="1" x14ac:dyDescent="0.25">
      <c r="A222" s="247"/>
      <c r="BB222" s="248"/>
    </row>
    <row r="223" spans="1:54" ht="14.25" customHeight="1" x14ac:dyDescent="0.25">
      <c r="A223" s="247"/>
      <c r="BB223" s="248"/>
    </row>
    <row r="224" spans="1:54" ht="14.25" customHeight="1" x14ac:dyDescent="0.25">
      <c r="A224" s="247"/>
      <c r="BB224" s="248"/>
    </row>
    <row r="225" spans="1:54" ht="14.25" customHeight="1" x14ac:dyDescent="0.25">
      <c r="A225" s="247"/>
      <c r="BB225" s="248"/>
    </row>
    <row r="226" spans="1:54" ht="14.25" customHeight="1" x14ac:dyDescent="0.25">
      <c r="A226" s="247"/>
      <c r="BB226" s="248"/>
    </row>
    <row r="227" spans="1:54" ht="14.25" customHeight="1" x14ac:dyDescent="0.25">
      <c r="A227" s="247"/>
      <c r="BB227" s="248"/>
    </row>
    <row r="228" spans="1:54" ht="14.25" customHeight="1" x14ac:dyDescent="0.25">
      <c r="A228" s="247"/>
      <c r="BB228" s="248"/>
    </row>
    <row r="229" spans="1:54" ht="14.25" customHeight="1" x14ac:dyDescent="0.25">
      <c r="A229" s="247"/>
      <c r="BB229" s="248"/>
    </row>
    <row r="230" spans="1:54" ht="14.25" customHeight="1" x14ac:dyDescent="0.25">
      <c r="A230" s="247"/>
      <c r="BB230" s="248"/>
    </row>
    <row r="231" spans="1:54" ht="14.25" customHeight="1" x14ac:dyDescent="0.25">
      <c r="A231" s="247"/>
      <c r="BB231" s="248"/>
    </row>
    <row r="232" spans="1:54" ht="14.25" customHeight="1" x14ac:dyDescent="0.25">
      <c r="A232" s="247"/>
      <c r="BB232" s="248"/>
    </row>
    <row r="233" spans="1:54" ht="14.25" customHeight="1" x14ac:dyDescent="0.25">
      <c r="A233" s="247"/>
      <c r="BB233" s="248"/>
    </row>
    <row r="234" spans="1:54" ht="14.25" customHeight="1" x14ac:dyDescent="0.25">
      <c r="A234" s="247"/>
      <c r="BB234" s="248"/>
    </row>
    <row r="235" spans="1:54" ht="14.25" customHeight="1" x14ac:dyDescent="0.25">
      <c r="A235" s="247"/>
      <c r="BB235" s="248"/>
    </row>
    <row r="236" spans="1:54" ht="14.25" customHeight="1" x14ac:dyDescent="0.25">
      <c r="A236" s="247"/>
      <c r="BB236" s="248"/>
    </row>
    <row r="237" spans="1:54" ht="14.25" customHeight="1" x14ac:dyDescent="0.25">
      <c r="A237" s="247"/>
      <c r="BB237" s="248"/>
    </row>
    <row r="238" spans="1:54" ht="14.25" customHeight="1" x14ac:dyDescent="0.25">
      <c r="A238" s="247"/>
      <c r="BB238" s="248"/>
    </row>
    <row r="239" spans="1:54" ht="14.25" customHeight="1" x14ac:dyDescent="0.25">
      <c r="A239" s="247"/>
      <c r="BB239" s="248"/>
    </row>
    <row r="240" spans="1:54" ht="14.25" customHeight="1" x14ac:dyDescent="0.25">
      <c r="A240" s="247"/>
      <c r="BB240" s="248"/>
    </row>
    <row r="241" spans="1:54" ht="14.25" customHeight="1" x14ac:dyDescent="0.25">
      <c r="A241" s="247"/>
      <c r="BB241" s="248"/>
    </row>
    <row r="242" spans="1:54" ht="14.25" customHeight="1" x14ac:dyDescent="0.25">
      <c r="A242" s="247"/>
      <c r="BB242" s="248"/>
    </row>
    <row r="243" spans="1:54" ht="14.25" customHeight="1" x14ac:dyDescent="0.25">
      <c r="A243" s="247"/>
      <c r="BB243" s="248"/>
    </row>
    <row r="244" spans="1:54" ht="14.25" customHeight="1" x14ac:dyDescent="0.25">
      <c r="A244" s="247"/>
      <c r="BB244" s="248"/>
    </row>
    <row r="245" spans="1:54" ht="14.25" customHeight="1" x14ac:dyDescent="0.25">
      <c r="A245" s="247"/>
      <c r="BB245" s="248"/>
    </row>
    <row r="246" spans="1:54" ht="14.25" customHeight="1" x14ac:dyDescent="0.25">
      <c r="A246" s="247"/>
      <c r="BB246" s="248"/>
    </row>
    <row r="247" spans="1:54" ht="14.25" customHeight="1" x14ac:dyDescent="0.25">
      <c r="A247" s="247"/>
      <c r="BB247" s="248"/>
    </row>
    <row r="248" spans="1:54" ht="14.25" customHeight="1" x14ac:dyDescent="0.25">
      <c r="A248" s="247"/>
      <c r="BB248" s="248"/>
    </row>
    <row r="249" spans="1:54" ht="14.25" customHeight="1" x14ac:dyDescent="0.25">
      <c r="A249" s="247"/>
      <c r="BB249" s="248"/>
    </row>
    <row r="250" spans="1:54" ht="14.25" customHeight="1" x14ac:dyDescent="0.25">
      <c r="A250" s="247"/>
      <c r="BB250" s="248"/>
    </row>
    <row r="251" spans="1:54" ht="14.25" customHeight="1" x14ac:dyDescent="0.25">
      <c r="A251" s="247"/>
      <c r="BB251" s="248"/>
    </row>
    <row r="252" spans="1:54" ht="14.25" customHeight="1" x14ac:dyDescent="0.25">
      <c r="A252" s="247"/>
      <c r="BB252" s="248"/>
    </row>
    <row r="253" spans="1:54" ht="14.25" customHeight="1" x14ac:dyDescent="0.25">
      <c r="A253" s="247"/>
      <c r="BB253" s="248"/>
    </row>
    <row r="254" spans="1:54" ht="14.25" customHeight="1" x14ac:dyDescent="0.25">
      <c r="A254" s="247"/>
      <c r="BB254" s="248"/>
    </row>
    <row r="255" spans="1:54" ht="14.25" customHeight="1" x14ac:dyDescent="0.25">
      <c r="A255" s="247"/>
      <c r="BB255" s="248"/>
    </row>
    <row r="256" spans="1:54" ht="14.25" customHeight="1" x14ac:dyDescent="0.25">
      <c r="A256" s="247"/>
      <c r="BB256" s="248"/>
    </row>
    <row r="257" spans="1:54" ht="14.25" customHeight="1" x14ac:dyDescent="0.25">
      <c r="A257" s="247"/>
      <c r="BB257" s="248"/>
    </row>
    <row r="258" spans="1:54" ht="14.25" customHeight="1" x14ac:dyDescent="0.25">
      <c r="A258" s="247"/>
      <c r="BB258" s="248"/>
    </row>
    <row r="259" spans="1:54" ht="14.25" customHeight="1" x14ac:dyDescent="0.25">
      <c r="A259" s="247"/>
      <c r="BB259" s="248"/>
    </row>
    <row r="260" spans="1:54" ht="14.25" customHeight="1" x14ac:dyDescent="0.25">
      <c r="A260" s="247"/>
      <c r="BB260" s="248"/>
    </row>
    <row r="261" spans="1:54" ht="14.25" customHeight="1" x14ac:dyDescent="0.25">
      <c r="A261" s="247"/>
      <c r="BB261" s="248"/>
    </row>
    <row r="262" spans="1:54" ht="14.25" customHeight="1" x14ac:dyDescent="0.25">
      <c r="A262" s="247"/>
      <c r="BB262" s="248"/>
    </row>
    <row r="263" spans="1:54" ht="14.25" customHeight="1" x14ac:dyDescent="0.25">
      <c r="A263" s="247"/>
      <c r="BB263" s="248"/>
    </row>
    <row r="264" spans="1:54" ht="14.25" customHeight="1" x14ac:dyDescent="0.25">
      <c r="A264" s="247"/>
      <c r="BB264" s="248"/>
    </row>
    <row r="265" spans="1:54" ht="14.25" customHeight="1" x14ac:dyDescent="0.25">
      <c r="A265" s="247"/>
      <c r="BB265" s="248"/>
    </row>
    <row r="266" spans="1:54" ht="14.25" customHeight="1" x14ac:dyDescent="0.25">
      <c r="A266" s="247"/>
      <c r="BB266" s="248"/>
    </row>
    <row r="267" spans="1:54" ht="14.25" customHeight="1" x14ac:dyDescent="0.25">
      <c r="A267" s="247"/>
      <c r="BB267" s="248"/>
    </row>
    <row r="268" spans="1:54" ht="14.25" customHeight="1" x14ac:dyDescent="0.25">
      <c r="A268" s="247"/>
      <c r="BB268" s="248"/>
    </row>
    <row r="269" spans="1:54" ht="14.25" customHeight="1" x14ac:dyDescent="0.25">
      <c r="A269" s="247"/>
      <c r="BB269" s="248"/>
    </row>
    <row r="270" spans="1:54" ht="14.25" customHeight="1" x14ac:dyDescent="0.25">
      <c r="A270" s="247"/>
      <c r="BB270" s="248"/>
    </row>
    <row r="271" spans="1:54" ht="14.25" customHeight="1" x14ac:dyDescent="0.25">
      <c r="A271" s="247"/>
      <c r="BB271" s="248"/>
    </row>
    <row r="272" spans="1:54" ht="14.25" customHeight="1" x14ac:dyDescent="0.25">
      <c r="A272" s="247"/>
      <c r="BB272" s="248"/>
    </row>
    <row r="273" spans="1:54" ht="14.25" customHeight="1" x14ac:dyDescent="0.25">
      <c r="A273" s="247"/>
      <c r="BB273" s="248"/>
    </row>
    <row r="274" spans="1:54" ht="14.25" customHeight="1" x14ac:dyDescent="0.25">
      <c r="A274" s="247"/>
      <c r="BB274" s="248"/>
    </row>
    <row r="275" spans="1:54" ht="14.25" customHeight="1" x14ac:dyDescent="0.25">
      <c r="A275" s="247"/>
      <c r="BB275" s="248"/>
    </row>
    <row r="276" spans="1:54" ht="14.25" customHeight="1" x14ac:dyDescent="0.25">
      <c r="A276" s="247"/>
      <c r="BB276" s="248"/>
    </row>
    <row r="277" spans="1:54" ht="14.25" customHeight="1" x14ac:dyDescent="0.25">
      <c r="A277" s="247"/>
      <c r="BB277" s="248"/>
    </row>
    <row r="278" spans="1:54" ht="14.25" customHeight="1" x14ac:dyDescent="0.25">
      <c r="A278" s="247"/>
      <c r="BB278" s="248"/>
    </row>
    <row r="279" spans="1:54" ht="14.25" customHeight="1" x14ac:dyDescent="0.25">
      <c r="A279" s="247"/>
      <c r="BB279" s="248"/>
    </row>
    <row r="280" spans="1:54" ht="14.25" customHeight="1" x14ac:dyDescent="0.25">
      <c r="A280" s="247"/>
      <c r="BB280" s="248"/>
    </row>
    <row r="281" spans="1:54" ht="14.25" customHeight="1" x14ac:dyDescent="0.25">
      <c r="A281" s="247"/>
      <c r="BB281" s="248"/>
    </row>
    <row r="282" spans="1:54" ht="14.25" customHeight="1" x14ac:dyDescent="0.25">
      <c r="A282" s="247"/>
      <c r="BB282" s="248"/>
    </row>
    <row r="283" spans="1:54" ht="14.25" customHeight="1" x14ac:dyDescent="0.25">
      <c r="A283" s="247"/>
      <c r="BB283" s="248"/>
    </row>
    <row r="284" spans="1:54" ht="14.25" customHeight="1" x14ac:dyDescent="0.25">
      <c r="A284" s="247"/>
      <c r="BB284" s="248"/>
    </row>
    <row r="285" spans="1:54" ht="14.25" customHeight="1" x14ac:dyDescent="0.25">
      <c r="A285" s="247"/>
      <c r="BB285" s="248"/>
    </row>
    <row r="286" spans="1:54" ht="14.25" customHeight="1" x14ac:dyDescent="0.25">
      <c r="A286" s="247"/>
      <c r="BB286" s="248"/>
    </row>
    <row r="287" spans="1:54" ht="14.25" customHeight="1" x14ac:dyDescent="0.25">
      <c r="A287" s="247"/>
      <c r="BB287" s="248"/>
    </row>
    <row r="288" spans="1:54" ht="14.25" customHeight="1" x14ac:dyDescent="0.25">
      <c r="A288" s="247"/>
      <c r="BB288" s="248"/>
    </row>
    <row r="289" spans="1:54" ht="14.25" customHeight="1" x14ac:dyDescent="0.25">
      <c r="A289" s="247"/>
      <c r="BB289" s="248"/>
    </row>
    <row r="290" spans="1:54" ht="14.25" customHeight="1" x14ac:dyDescent="0.25">
      <c r="A290" s="247"/>
      <c r="BB290" s="248"/>
    </row>
    <row r="291" spans="1:54" ht="14.25" customHeight="1" x14ac:dyDescent="0.25">
      <c r="A291" s="247"/>
      <c r="BB291" s="248"/>
    </row>
    <row r="292" spans="1:54" ht="14.25" customHeight="1" x14ac:dyDescent="0.25">
      <c r="A292" s="247"/>
      <c r="BB292" s="248"/>
    </row>
    <row r="293" spans="1:54" ht="14.25" customHeight="1" x14ac:dyDescent="0.25">
      <c r="A293" s="247"/>
      <c r="BB293" s="248"/>
    </row>
    <row r="294" spans="1:54" ht="14.25" customHeight="1" x14ac:dyDescent="0.25">
      <c r="A294" s="247"/>
      <c r="BB294" s="248"/>
    </row>
    <row r="295" spans="1:54" ht="14.25" customHeight="1" x14ac:dyDescent="0.25">
      <c r="A295" s="247"/>
      <c r="BB295" s="248"/>
    </row>
    <row r="296" spans="1:54" ht="14.25" customHeight="1" x14ac:dyDescent="0.25">
      <c r="A296" s="247"/>
      <c r="BB296" s="248"/>
    </row>
    <row r="297" spans="1:54" ht="14.25" customHeight="1" x14ac:dyDescent="0.25">
      <c r="A297" s="247"/>
      <c r="BB297" s="248"/>
    </row>
    <row r="298" spans="1:54" ht="14.25" customHeight="1" x14ac:dyDescent="0.25">
      <c r="A298" s="247"/>
      <c r="BB298" s="248"/>
    </row>
    <row r="299" spans="1:54" ht="14.25" customHeight="1" x14ac:dyDescent="0.25">
      <c r="A299" s="247"/>
      <c r="BB299" s="248"/>
    </row>
    <row r="300" spans="1:54" ht="14.25" customHeight="1" x14ac:dyDescent="0.25">
      <c r="A300" s="247"/>
      <c r="BB300" s="248"/>
    </row>
    <row r="301" spans="1:54" ht="14.25" customHeight="1" x14ac:dyDescent="0.25">
      <c r="A301" s="247"/>
      <c r="BB301" s="248"/>
    </row>
    <row r="302" spans="1:54" ht="14.25" customHeight="1" x14ac:dyDescent="0.25">
      <c r="A302" s="247"/>
      <c r="BB302" s="248"/>
    </row>
    <row r="303" spans="1:54" ht="14.25" customHeight="1" x14ac:dyDescent="0.25">
      <c r="A303" s="247"/>
      <c r="BB303" s="248"/>
    </row>
    <row r="304" spans="1:54" ht="14.25" customHeight="1" x14ac:dyDescent="0.25">
      <c r="A304" s="247"/>
      <c r="BB304" s="248"/>
    </row>
    <row r="305" spans="1:54" ht="14.25" customHeight="1" x14ac:dyDescent="0.25">
      <c r="A305" s="247"/>
      <c r="BB305" s="248"/>
    </row>
    <row r="306" spans="1:54" ht="14.25" customHeight="1" x14ac:dyDescent="0.25">
      <c r="A306" s="247"/>
      <c r="BB306" s="248"/>
    </row>
    <row r="307" spans="1:54" ht="14.25" customHeight="1" x14ac:dyDescent="0.25">
      <c r="A307" s="247"/>
      <c r="BB307" s="248"/>
    </row>
    <row r="308" spans="1:54" ht="14.25" customHeight="1" x14ac:dyDescent="0.25">
      <c r="A308" s="247"/>
      <c r="BB308" s="248"/>
    </row>
    <row r="309" spans="1:54" ht="14.25" customHeight="1" x14ac:dyDescent="0.25">
      <c r="A309" s="247"/>
      <c r="BB309" s="248"/>
    </row>
    <row r="310" spans="1:54" ht="14.25" customHeight="1" x14ac:dyDescent="0.25">
      <c r="A310" s="247"/>
      <c r="BB310" s="248"/>
    </row>
    <row r="311" spans="1:54" ht="14.25" customHeight="1" x14ac:dyDescent="0.25">
      <c r="A311" s="247"/>
      <c r="BB311" s="248"/>
    </row>
    <row r="312" spans="1:54" ht="14.25" customHeight="1" x14ac:dyDescent="0.25">
      <c r="A312" s="247"/>
      <c r="BB312" s="248"/>
    </row>
    <row r="313" spans="1:54" ht="14.25" customHeight="1" x14ac:dyDescent="0.25">
      <c r="A313" s="247"/>
      <c r="BB313" s="248"/>
    </row>
    <row r="314" spans="1:54" ht="14.25" customHeight="1" x14ac:dyDescent="0.25">
      <c r="A314" s="247"/>
      <c r="BB314" s="248"/>
    </row>
    <row r="315" spans="1:54" ht="14.25" customHeight="1" x14ac:dyDescent="0.25">
      <c r="A315" s="247"/>
      <c r="BB315" s="248"/>
    </row>
    <row r="316" spans="1:54" ht="14.25" customHeight="1" x14ac:dyDescent="0.25">
      <c r="A316" s="247"/>
      <c r="BB316" s="248"/>
    </row>
    <row r="317" spans="1:54" ht="14.25" customHeight="1" x14ac:dyDescent="0.25">
      <c r="A317" s="247"/>
      <c r="BB317" s="248"/>
    </row>
    <row r="318" spans="1:54" ht="14.25" customHeight="1" x14ac:dyDescent="0.25">
      <c r="A318" s="247"/>
      <c r="BB318" s="248"/>
    </row>
    <row r="319" spans="1:54" ht="14.25" customHeight="1" x14ac:dyDescent="0.25">
      <c r="A319" s="247"/>
      <c r="BB319" s="248"/>
    </row>
    <row r="320" spans="1:54" ht="14.25" customHeight="1" x14ac:dyDescent="0.25">
      <c r="A320" s="247"/>
      <c r="BB320" s="248"/>
    </row>
    <row r="321" spans="1:54" ht="14.25" customHeight="1" x14ac:dyDescent="0.25">
      <c r="A321" s="247"/>
      <c r="BB321" s="248"/>
    </row>
    <row r="322" spans="1:54" ht="14.25" customHeight="1" x14ac:dyDescent="0.25">
      <c r="A322" s="247"/>
      <c r="BB322" s="248"/>
    </row>
    <row r="323" spans="1:54" ht="14.25" customHeight="1" x14ac:dyDescent="0.25">
      <c r="A323" s="247"/>
      <c r="BB323" s="248"/>
    </row>
    <row r="324" spans="1:54" ht="14.25" customHeight="1" x14ac:dyDescent="0.25">
      <c r="A324" s="247"/>
      <c r="BB324" s="248"/>
    </row>
    <row r="325" spans="1:54" ht="14.25" customHeight="1" x14ac:dyDescent="0.25">
      <c r="A325" s="247"/>
      <c r="BB325" s="248"/>
    </row>
    <row r="326" spans="1:54" ht="14.25" customHeight="1" x14ac:dyDescent="0.25">
      <c r="A326" s="247"/>
      <c r="BB326" s="248"/>
    </row>
    <row r="327" spans="1:54" ht="14.25" customHeight="1" x14ac:dyDescent="0.25">
      <c r="A327" s="247"/>
      <c r="BB327" s="248"/>
    </row>
    <row r="328" spans="1:54" ht="14.25" customHeight="1" x14ac:dyDescent="0.25">
      <c r="A328" s="247"/>
      <c r="BB328" s="248"/>
    </row>
    <row r="329" spans="1:54" ht="14.25" customHeight="1" x14ac:dyDescent="0.25">
      <c r="A329" s="247"/>
      <c r="BB329" s="248"/>
    </row>
    <row r="330" spans="1:54" ht="14.25" customHeight="1" x14ac:dyDescent="0.25">
      <c r="A330" s="247"/>
      <c r="BB330" s="248"/>
    </row>
    <row r="331" spans="1:54" ht="14.25" customHeight="1" x14ac:dyDescent="0.25">
      <c r="A331" s="247"/>
      <c r="BB331" s="248"/>
    </row>
    <row r="332" spans="1:54" ht="14.25" customHeight="1" x14ac:dyDescent="0.25">
      <c r="A332" s="247"/>
      <c r="BB332" s="248"/>
    </row>
    <row r="333" spans="1:54" ht="14.25" customHeight="1" x14ac:dyDescent="0.25">
      <c r="A333" s="247"/>
      <c r="BB333" s="248"/>
    </row>
    <row r="334" spans="1:54" ht="14.25" customHeight="1" x14ac:dyDescent="0.25">
      <c r="A334" s="247"/>
      <c r="BB334" s="248"/>
    </row>
    <row r="335" spans="1:54" ht="14.25" customHeight="1" x14ac:dyDescent="0.25">
      <c r="A335" s="247"/>
      <c r="BB335" s="248"/>
    </row>
    <row r="336" spans="1:54" ht="14.25" customHeight="1" x14ac:dyDescent="0.25">
      <c r="A336" s="247"/>
      <c r="BB336" s="248"/>
    </row>
    <row r="337" spans="1:54" ht="14.25" customHeight="1" x14ac:dyDescent="0.25">
      <c r="A337" s="247"/>
      <c r="BB337" s="248"/>
    </row>
    <row r="338" spans="1:54" ht="14.25" customHeight="1" x14ac:dyDescent="0.25">
      <c r="A338" s="247"/>
      <c r="BB338" s="248"/>
    </row>
    <row r="339" spans="1:54" ht="14.25" customHeight="1" x14ac:dyDescent="0.25">
      <c r="A339" s="247"/>
      <c r="BB339" s="248"/>
    </row>
    <row r="340" spans="1:54" ht="14.25" customHeight="1" x14ac:dyDescent="0.25">
      <c r="A340" s="247"/>
      <c r="BB340" s="248"/>
    </row>
    <row r="341" spans="1:54" ht="14.25" customHeight="1" x14ac:dyDescent="0.25">
      <c r="A341" s="247"/>
      <c r="BB341" s="248"/>
    </row>
    <row r="342" spans="1:54" ht="14.25" customHeight="1" x14ac:dyDescent="0.25">
      <c r="A342" s="247"/>
      <c r="BB342" s="248"/>
    </row>
    <row r="343" spans="1:54" ht="14.25" customHeight="1" x14ac:dyDescent="0.25">
      <c r="A343" s="247"/>
      <c r="BB343" s="248"/>
    </row>
    <row r="344" spans="1:54" ht="14.25" customHeight="1" x14ac:dyDescent="0.25">
      <c r="A344" s="247"/>
      <c r="BB344" s="248"/>
    </row>
    <row r="345" spans="1:54" ht="14.25" customHeight="1" x14ac:dyDescent="0.25">
      <c r="A345" s="247"/>
      <c r="BB345" s="248"/>
    </row>
    <row r="346" spans="1:54" ht="14.25" customHeight="1" x14ac:dyDescent="0.25">
      <c r="A346" s="247"/>
      <c r="BB346" s="248"/>
    </row>
    <row r="347" spans="1:54" ht="14.25" customHeight="1" x14ac:dyDescent="0.25">
      <c r="A347" s="247"/>
      <c r="BB347" s="248"/>
    </row>
    <row r="348" spans="1:54" ht="14.25" customHeight="1" x14ac:dyDescent="0.25">
      <c r="A348" s="247"/>
      <c r="BB348" s="248"/>
    </row>
    <row r="349" spans="1:54" ht="14.25" customHeight="1" x14ac:dyDescent="0.25">
      <c r="A349" s="247"/>
      <c r="BB349" s="248"/>
    </row>
    <row r="350" spans="1:54" ht="14.25" customHeight="1" x14ac:dyDescent="0.25">
      <c r="A350" s="247"/>
      <c r="BB350" s="248"/>
    </row>
    <row r="351" spans="1:54" ht="14.25" customHeight="1" x14ac:dyDescent="0.25">
      <c r="A351" s="247"/>
      <c r="BB351" s="248"/>
    </row>
    <row r="352" spans="1:54" ht="14.25" customHeight="1" x14ac:dyDescent="0.25">
      <c r="A352" s="247"/>
      <c r="BB352" s="248"/>
    </row>
    <row r="353" spans="1:54" ht="14.25" customHeight="1" x14ac:dyDescent="0.25">
      <c r="A353" s="247"/>
      <c r="BB353" s="248"/>
    </row>
    <row r="354" spans="1:54" ht="14.25" customHeight="1" x14ac:dyDescent="0.25">
      <c r="A354" s="247"/>
      <c r="BB354" s="248"/>
    </row>
    <row r="355" spans="1:54" ht="14.25" customHeight="1" x14ac:dyDescent="0.25">
      <c r="A355" s="247"/>
      <c r="BB355" s="248"/>
    </row>
    <row r="356" spans="1:54" ht="14.25" customHeight="1" x14ac:dyDescent="0.25">
      <c r="A356" s="247"/>
      <c r="BB356" s="248"/>
    </row>
    <row r="357" spans="1:54" ht="14.25" customHeight="1" x14ac:dyDescent="0.25">
      <c r="A357" s="247"/>
      <c r="BB357" s="248"/>
    </row>
    <row r="358" spans="1:54" ht="14.25" customHeight="1" x14ac:dyDescent="0.25">
      <c r="A358" s="247"/>
      <c r="BB358" s="248"/>
    </row>
    <row r="359" spans="1:54" ht="14.25" customHeight="1" x14ac:dyDescent="0.25">
      <c r="A359" s="247"/>
      <c r="BB359" s="248"/>
    </row>
    <row r="360" spans="1:54" ht="14.25" customHeight="1" x14ac:dyDescent="0.25">
      <c r="A360" s="247"/>
      <c r="BB360" s="248"/>
    </row>
    <row r="361" spans="1:54" ht="14.25" customHeight="1" x14ac:dyDescent="0.25">
      <c r="A361" s="247"/>
      <c r="BB361" s="248"/>
    </row>
    <row r="362" spans="1:54" ht="14.25" customHeight="1" x14ac:dyDescent="0.25">
      <c r="A362" s="247"/>
      <c r="BB362" s="248"/>
    </row>
    <row r="363" spans="1:54" ht="14.25" customHeight="1" x14ac:dyDescent="0.25">
      <c r="A363" s="247"/>
      <c r="BB363" s="248"/>
    </row>
    <row r="364" spans="1:54" ht="14.25" customHeight="1" x14ac:dyDescent="0.25">
      <c r="A364" s="247"/>
      <c r="BB364" s="248"/>
    </row>
    <row r="365" spans="1:54" ht="14.25" customHeight="1" x14ac:dyDescent="0.25">
      <c r="A365" s="247"/>
      <c r="BB365" s="248"/>
    </row>
    <row r="366" spans="1:54" ht="14.25" customHeight="1" x14ac:dyDescent="0.25">
      <c r="A366" s="247"/>
      <c r="BB366" s="248"/>
    </row>
    <row r="367" spans="1:54" ht="14.25" customHeight="1" x14ac:dyDescent="0.25">
      <c r="A367" s="247"/>
      <c r="BB367" s="248"/>
    </row>
    <row r="368" spans="1:54" ht="14.25" customHeight="1" x14ac:dyDescent="0.25">
      <c r="A368" s="247"/>
      <c r="BB368" s="248"/>
    </row>
    <row r="369" spans="1:54" ht="14.25" customHeight="1" x14ac:dyDescent="0.25">
      <c r="A369" s="247"/>
      <c r="BB369" s="248"/>
    </row>
    <row r="370" spans="1:54" ht="14.25" customHeight="1" x14ac:dyDescent="0.25">
      <c r="A370" s="247"/>
      <c r="BB370" s="248"/>
    </row>
    <row r="371" spans="1:54" ht="14.25" customHeight="1" x14ac:dyDescent="0.25">
      <c r="A371" s="247"/>
      <c r="BB371" s="248"/>
    </row>
    <row r="372" spans="1:54" ht="14.25" customHeight="1" x14ac:dyDescent="0.25">
      <c r="A372" s="247"/>
      <c r="BB372" s="248"/>
    </row>
    <row r="373" spans="1:54" ht="14.25" customHeight="1" x14ac:dyDescent="0.25">
      <c r="A373" s="247"/>
      <c r="BB373" s="248"/>
    </row>
    <row r="374" spans="1:54" ht="14.25" customHeight="1" x14ac:dyDescent="0.25">
      <c r="A374" s="247"/>
      <c r="BB374" s="248"/>
    </row>
    <row r="375" spans="1:54" ht="14.25" customHeight="1" x14ac:dyDescent="0.25">
      <c r="A375" s="247"/>
      <c r="BB375" s="248"/>
    </row>
    <row r="376" spans="1:54" ht="14.25" customHeight="1" x14ac:dyDescent="0.25">
      <c r="A376" s="247"/>
      <c r="BB376" s="248"/>
    </row>
    <row r="377" spans="1:54" ht="14.25" customHeight="1" x14ac:dyDescent="0.25">
      <c r="A377" s="247"/>
      <c r="BB377" s="248"/>
    </row>
    <row r="378" spans="1:54" ht="14.25" customHeight="1" x14ac:dyDescent="0.25">
      <c r="A378" s="247"/>
      <c r="BB378" s="248"/>
    </row>
    <row r="379" spans="1:54" ht="14.25" customHeight="1" x14ac:dyDescent="0.25">
      <c r="A379" s="247"/>
      <c r="BB379" s="248"/>
    </row>
    <row r="380" spans="1:54" ht="14.25" customHeight="1" x14ac:dyDescent="0.25">
      <c r="A380" s="247"/>
      <c r="BB380" s="248"/>
    </row>
    <row r="381" spans="1:54" ht="14.25" customHeight="1" x14ac:dyDescent="0.25">
      <c r="A381" s="247"/>
      <c r="BB381" s="248"/>
    </row>
    <row r="382" spans="1:54" ht="14.25" customHeight="1" x14ac:dyDescent="0.25">
      <c r="A382" s="247"/>
      <c r="BB382" s="248"/>
    </row>
    <row r="383" spans="1:54" ht="14.25" customHeight="1" x14ac:dyDescent="0.25">
      <c r="A383" s="247"/>
      <c r="BB383" s="248"/>
    </row>
    <row r="384" spans="1:54" ht="14.25" customHeight="1" x14ac:dyDescent="0.25">
      <c r="A384" s="247"/>
      <c r="BB384" s="248"/>
    </row>
    <row r="385" spans="1:54" ht="14.25" customHeight="1" x14ac:dyDescent="0.25">
      <c r="A385" s="247"/>
      <c r="BB385" s="248"/>
    </row>
    <row r="386" spans="1:54" ht="14.25" customHeight="1" x14ac:dyDescent="0.25">
      <c r="A386" s="247"/>
      <c r="BB386" s="248"/>
    </row>
    <row r="387" spans="1:54" ht="14.25" customHeight="1" x14ac:dyDescent="0.25">
      <c r="A387" s="247"/>
      <c r="BB387" s="248"/>
    </row>
    <row r="388" spans="1:54" ht="14.25" customHeight="1" x14ac:dyDescent="0.25">
      <c r="A388" s="247"/>
      <c r="BB388" s="248"/>
    </row>
    <row r="389" spans="1:54" ht="14.25" customHeight="1" x14ac:dyDescent="0.25">
      <c r="A389" s="247"/>
      <c r="BB389" s="248"/>
    </row>
    <row r="390" spans="1:54" ht="14.25" customHeight="1" x14ac:dyDescent="0.25">
      <c r="A390" s="247"/>
      <c r="BB390" s="248"/>
    </row>
    <row r="391" spans="1:54" ht="14.25" customHeight="1" x14ac:dyDescent="0.25">
      <c r="A391" s="247"/>
      <c r="BB391" s="248"/>
    </row>
    <row r="392" spans="1:54" ht="14.25" customHeight="1" x14ac:dyDescent="0.25">
      <c r="A392" s="247"/>
      <c r="BB392" s="248"/>
    </row>
    <row r="393" spans="1:54" ht="14.25" customHeight="1" x14ac:dyDescent="0.25">
      <c r="A393" s="247"/>
      <c r="BB393" s="248"/>
    </row>
    <row r="394" spans="1:54" ht="14.25" customHeight="1" x14ac:dyDescent="0.25">
      <c r="A394" s="247"/>
      <c r="BB394" s="248"/>
    </row>
    <row r="395" spans="1:54" ht="14.25" customHeight="1" x14ac:dyDescent="0.25">
      <c r="A395" s="247"/>
      <c r="BB395" s="248"/>
    </row>
    <row r="396" spans="1:54" ht="14.25" customHeight="1" x14ac:dyDescent="0.25">
      <c r="A396" s="247"/>
      <c r="BB396" s="248"/>
    </row>
    <row r="397" spans="1:54" ht="14.25" customHeight="1" x14ac:dyDescent="0.25">
      <c r="A397" s="247"/>
      <c r="BB397" s="248"/>
    </row>
    <row r="398" spans="1:54" ht="14.25" customHeight="1" x14ac:dyDescent="0.25">
      <c r="A398" s="247"/>
      <c r="BB398" s="248"/>
    </row>
    <row r="399" spans="1:54" ht="14.25" customHeight="1" x14ac:dyDescent="0.25">
      <c r="A399" s="247"/>
      <c r="BB399" s="248"/>
    </row>
    <row r="400" spans="1:54" ht="14.25" customHeight="1" x14ac:dyDescent="0.25">
      <c r="A400" s="247"/>
      <c r="BB400" s="248"/>
    </row>
    <row r="401" spans="1:54" ht="14.25" customHeight="1" x14ac:dyDescent="0.25">
      <c r="A401" s="247"/>
      <c r="BB401" s="248"/>
    </row>
    <row r="402" spans="1:54" ht="14.25" customHeight="1" x14ac:dyDescent="0.25">
      <c r="A402" s="247"/>
      <c r="BB402" s="248"/>
    </row>
    <row r="403" spans="1:54" ht="14.25" customHeight="1" x14ac:dyDescent="0.25">
      <c r="A403" s="247"/>
      <c r="BB403" s="248"/>
    </row>
    <row r="404" spans="1:54" ht="14.25" customHeight="1" x14ac:dyDescent="0.25">
      <c r="A404" s="247"/>
      <c r="BB404" s="248"/>
    </row>
    <row r="405" spans="1:54" ht="14.25" customHeight="1" x14ac:dyDescent="0.25">
      <c r="A405" s="247"/>
      <c r="BB405" s="248"/>
    </row>
    <row r="406" spans="1:54" ht="14.25" customHeight="1" x14ac:dyDescent="0.25">
      <c r="A406" s="247"/>
      <c r="BB406" s="248"/>
    </row>
    <row r="407" spans="1:54" ht="14.25" customHeight="1" x14ac:dyDescent="0.25">
      <c r="A407" s="247"/>
      <c r="BB407" s="248"/>
    </row>
    <row r="408" spans="1:54" ht="14.25" customHeight="1" x14ac:dyDescent="0.25">
      <c r="A408" s="247"/>
      <c r="BB408" s="248"/>
    </row>
    <row r="409" spans="1:54" ht="14.25" customHeight="1" x14ac:dyDescent="0.25">
      <c r="A409" s="247"/>
      <c r="BB409" s="248"/>
    </row>
    <row r="410" spans="1:54" ht="14.25" customHeight="1" x14ac:dyDescent="0.25">
      <c r="A410" s="247"/>
      <c r="BB410" s="248"/>
    </row>
    <row r="411" spans="1:54" ht="14.25" customHeight="1" x14ac:dyDescent="0.25">
      <c r="A411" s="247"/>
      <c r="BB411" s="248"/>
    </row>
    <row r="412" spans="1:54" ht="14.25" customHeight="1" x14ac:dyDescent="0.25">
      <c r="A412" s="247"/>
      <c r="BB412" s="248"/>
    </row>
    <row r="413" spans="1:54" ht="14.25" customHeight="1" x14ac:dyDescent="0.25">
      <c r="A413" s="247"/>
      <c r="BB413" s="248"/>
    </row>
    <row r="414" spans="1:54" ht="14.25" customHeight="1" x14ac:dyDescent="0.25">
      <c r="A414" s="247"/>
      <c r="BB414" s="248"/>
    </row>
    <row r="415" spans="1:54" ht="14.25" customHeight="1" x14ac:dyDescent="0.25">
      <c r="A415" s="247"/>
      <c r="BB415" s="248"/>
    </row>
    <row r="416" spans="1:54" ht="14.25" customHeight="1" x14ac:dyDescent="0.25">
      <c r="A416" s="247"/>
      <c r="BB416" s="248"/>
    </row>
    <row r="417" spans="1:54" ht="14.25" customHeight="1" x14ac:dyDescent="0.25">
      <c r="A417" s="247"/>
      <c r="BB417" s="248"/>
    </row>
    <row r="418" spans="1:54" ht="14.25" customHeight="1" x14ac:dyDescent="0.25">
      <c r="A418" s="247"/>
      <c r="BB418" s="248"/>
    </row>
    <row r="419" spans="1:54" ht="14.25" customHeight="1" x14ac:dyDescent="0.25">
      <c r="A419" s="247"/>
      <c r="BB419" s="248"/>
    </row>
    <row r="420" spans="1:54" ht="14.25" customHeight="1" x14ac:dyDescent="0.25">
      <c r="A420" s="247"/>
      <c r="BB420" s="248"/>
    </row>
    <row r="421" spans="1:54" ht="14.25" customHeight="1" x14ac:dyDescent="0.25">
      <c r="A421" s="247"/>
      <c r="BB421" s="248"/>
    </row>
    <row r="422" spans="1:54" ht="14.25" customHeight="1" x14ac:dyDescent="0.25">
      <c r="A422" s="247"/>
      <c r="BB422" s="248"/>
    </row>
    <row r="423" spans="1:54" ht="14.25" customHeight="1" x14ac:dyDescent="0.25">
      <c r="A423" s="247"/>
      <c r="BB423" s="248"/>
    </row>
    <row r="424" spans="1:54" ht="14.25" customHeight="1" x14ac:dyDescent="0.25">
      <c r="A424" s="247"/>
      <c r="BB424" s="248"/>
    </row>
    <row r="425" spans="1:54" ht="14.25" customHeight="1" x14ac:dyDescent="0.25">
      <c r="A425" s="247"/>
      <c r="BB425" s="248"/>
    </row>
    <row r="426" spans="1:54" ht="14.25" customHeight="1" x14ac:dyDescent="0.25">
      <c r="A426" s="247"/>
      <c r="BB426" s="248"/>
    </row>
    <row r="427" spans="1:54" ht="14.25" customHeight="1" x14ac:dyDescent="0.25">
      <c r="A427" s="247"/>
      <c r="BB427" s="248"/>
    </row>
    <row r="428" spans="1:54" ht="14.25" customHeight="1" x14ac:dyDescent="0.25">
      <c r="A428" s="247"/>
      <c r="BB428" s="248"/>
    </row>
    <row r="429" spans="1:54" ht="14.25" customHeight="1" x14ac:dyDescent="0.25">
      <c r="A429" s="247"/>
      <c r="BB429" s="248"/>
    </row>
    <row r="430" spans="1:54" ht="14.25" customHeight="1" x14ac:dyDescent="0.25">
      <c r="A430" s="247"/>
      <c r="BB430" s="248"/>
    </row>
    <row r="431" spans="1:54" ht="14.25" customHeight="1" x14ac:dyDescent="0.25">
      <c r="A431" s="247"/>
      <c r="BB431" s="248"/>
    </row>
    <row r="432" spans="1:54" ht="14.25" customHeight="1" x14ac:dyDescent="0.25">
      <c r="A432" s="247"/>
      <c r="BB432" s="248"/>
    </row>
    <row r="433" spans="1:54" ht="14.25" customHeight="1" x14ac:dyDescent="0.25">
      <c r="A433" s="247"/>
      <c r="BB433" s="248"/>
    </row>
    <row r="434" spans="1:54" ht="14.25" customHeight="1" x14ac:dyDescent="0.25">
      <c r="A434" s="247"/>
      <c r="BB434" s="248"/>
    </row>
    <row r="435" spans="1:54" ht="14.25" customHeight="1" x14ac:dyDescent="0.25">
      <c r="A435" s="247"/>
      <c r="BB435" s="248"/>
    </row>
    <row r="436" spans="1:54" ht="14.25" customHeight="1" x14ac:dyDescent="0.25">
      <c r="A436" s="247"/>
      <c r="BB436" s="248"/>
    </row>
    <row r="437" spans="1:54" ht="14.25" customHeight="1" x14ac:dyDescent="0.25">
      <c r="A437" s="247"/>
      <c r="BB437" s="248"/>
    </row>
    <row r="438" spans="1:54" ht="14.25" customHeight="1" x14ac:dyDescent="0.25">
      <c r="A438" s="247"/>
      <c r="BB438" s="248"/>
    </row>
    <row r="439" spans="1:54" ht="14.25" customHeight="1" x14ac:dyDescent="0.25">
      <c r="A439" s="247"/>
      <c r="BB439" s="248"/>
    </row>
    <row r="440" spans="1:54" ht="14.25" customHeight="1" x14ac:dyDescent="0.25">
      <c r="A440" s="247"/>
      <c r="BB440" s="248"/>
    </row>
    <row r="441" spans="1:54" ht="14.25" customHeight="1" x14ac:dyDescent="0.25">
      <c r="A441" s="247"/>
      <c r="BB441" s="248"/>
    </row>
    <row r="442" spans="1:54" ht="14.25" customHeight="1" x14ac:dyDescent="0.25">
      <c r="A442" s="247"/>
      <c r="BB442" s="248"/>
    </row>
    <row r="443" spans="1:54" ht="14.25" customHeight="1" x14ac:dyDescent="0.25">
      <c r="A443" s="247"/>
      <c r="BB443" s="248"/>
    </row>
    <row r="444" spans="1:54" ht="14.25" customHeight="1" x14ac:dyDescent="0.25">
      <c r="A444" s="247"/>
      <c r="BB444" s="248"/>
    </row>
    <row r="445" spans="1:54" ht="14.25" customHeight="1" x14ac:dyDescent="0.25">
      <c r="A445" s="247"/>
      <c r="BB445" s="248"/>
    </row>
    <row r="446" spans="1:54" ht="14.25" customHeight="1" x14ac:dyDescent="0.25">
      <c r="A446" s="247"/>
      <c r="BB446" s="248"/>
    </row>
    <row r="447" spans="1:54" ht="14.25" customHeight="1" x14ac:dyDescent="0.25">
      <c r="A447" s="247"/>
      <c r="BB447" s="248"/>
    </row>
    <row r="448" spans="1:54" ht="14.25" customHeight="1" x14ac:dyDescent="0.25">
      <c r="A448" s="247"/>
      <c r="BB448" s="248"/>
    </row>
    <row r="449" spans="1:54" ht="14.25" customHeight="1" x14ac:dyDescent="0.25">
      <c r="A449" s="247"/>
      <c r="BB449" s="248"/>
    </row>
    <row r="450" spans="1:54" ht="14.25" customHeight="1" x14ac:dyDescent="0.25">
      <c r="A450" s="247"/>
      <c r="BB450" s="248"/>
    </row>
    <row r="451" spans="1:54" ht="14.25" customHeight="1" x14ac:dyDescent="0.25">
      <c r="A451" s="247"/>
      <c r="BB451" s="248"/>
    </row>
    <row r="452" spans="1:54" ht="14.25" customHeight="1" x14ac:dyDescent="0.25">
      <c r="A452" s="247"/>
      <c r="BB452" s="248"/>
    </row>
    <row r="453" spans="1:54" ht="14.25" customHeight="1" x14ac:dyDescent="0.25">
      <c r="A453" s="247"/>
      <c r="BB453" s="248"/>
    </row>
    <row r="454" spans="1:54" ht="14.25" customHeight="1" x14ac:dyDescent="0.25">
      <c r="A454" s="247"/>
      <c r="BB454" s="248"/>
    </row>
    <row r="455" spans="1:54" ht="14.25" customHeight="1" x14ac:dyDescent="0.25">
      <c r="A455" s="247"/>
      <c r="BB455" s="248"/>
    </row>
    <row r="456" spans="1:54" ht="14.25" customHeight="1" x14ac:dyDescent="0.25">
      <c r="A456" s="247"/>
      <c r="BB456" s="248"/>
    </row>
    <row r="457" spans="1:54" ht="14.25" customHeight="1" x14ac:dyDescent="0.25">
      <c r="A457" s="247"/>
      <c r="BB457" s="248"/>
    </row>
    <row r="458" spans="1:54" ht="14.25" customHeight="1" x14ac:dyDescent="0.25">
      <c r="A458" s="247"/>
      <c r="BB458" s="248"/>
    </row>
    <row r="459" spans="1:54" ht="14.25" customHeight="1" x14ac:dyDescent="0.25">
      <c r="A459" s="247"/>
      <c r="BB459" s="248"/>
    </row>
    <row r="460" spans="1:54" ht="14.25" customHeight="1" x14ac:dyDescent="0.25">
      <c r="A460" s="247"/>
      <c r="BB460" s="248"/>
    </row>
    <row r="461" spans="1:54" ht="14.25" customHeight="1" x14ac:dyDescent="0.25">
      <c r="A461" s="247"/>
      <c r="BB461" s="248"/>
    </row>
    <row r="462" spans="1:54" ht="14.25" customHeight="1" x14ac:dyDescent="0.25">
      <c r="A462" s="247"/>
      <c r="BB462" s="248"/>
    </row>
    <row r="463" spans="1:54" ht="14.25" customHeight="1" x14ac:dyDescent="0.25">
      <c r="A463" s="247"/>
      <c r="BB463" s="248"/>
    </row>
    <row r="464" spans="1:54" ht="14.25" customHeight="1" x14ac:dyDescent="0.25">
      <c r="A464" s="247"/>
      <c r="BB464" s="248"/>
    </row>
    <row r="465" spans="1:54" ht="14.25" customHeight="1" x14ac:dyDescent="0.25">
      <c r="A465" s="247"/>
      <c r="BB465" s="248"/>
    </row>
    <row r="466" spans="1:54" ht="14.25" customHeight="1" x14ac:dyDescent="0.25">
      <c r="A466" s="247"/>
      <c r="BB466" s="248"/>
    </row>
    <row r="467" spans="1:54" ht="14.25" customHeight="1" x14ac:dyDescent="0.25">
      <c r="A467" s="247"/>
      <c r="BB467" s="248"/>
    </row>
    <row r="468" spans="1:54" ht="14.25" customHeight="1" x14ac:dyDescent="0.25">
      <c r="A468" s="247"/>
      <c r="BB468" s="248"/>
    </row>
    <row r="469" spans="1:54" ht="14.25" customHeight="1" x14ac:dyDescent="0.25">
      <c r="A469" s="247"/>
      <c r="BB469" s="248"/>
    </row>
    <row r="470" spans="1:54" ht="14.25" customHeight="1" x14ac:dyDescent="0.25">
      <c r="A470" s="247"/>
      <c r="BB470" s="248"/>
    </row>
    <row r="471" spans="1:54" ht="14.25" customHeight="1" x14ac:dyDescent="0.25">
      <c r="A471" s="247"/>
      <c r="BB471" s="248"/>
    </row>
    <row r="472" spans="1:54" ht="14.25" customHeight="1" x14ac:dyDescent="0.25">
      <c r="A472" s="247"/>
      <c r="BB472" s="248"/>
    </row>
    <row r="473" spans="1:54" ht="14.25" customHeight="1" x14ac:dyDescent="0.25">
      <c r="A473" s="247"/>
      <c r="BB473" s="248"/>
    </row>
    <row r="474" spans="1:54" ht="14.25" customHeight="1" x14ac:dyDescent="0.25">
      <c r="A474" s="247"/>
      <c r="BB474" s="248"/>
    </row>
    <row r="475" spans="1:54" ht="14.25" customHeight="1" x14ac:dyDescent="0.25">
      <c r="A475" s="247"/>
      <c r="BB475" s="248"/>
    </row>
    <row r="476" spans="1:54" ht="14.25" customHeight="1" x14ac:dyDescent="0.25">
      <c r="A476" s="247"/>
      <c r="BB476" s="248"/>
    </row>
    <row r="477" spans="1:54" ht="14.25" customHeight="1" x14ac:dyDescent="0.25">
      <c r="A477" s="247"/>
      <c r="BB477" s="248"/>
    </row>
    <row r="478" spans="1:54" ht="14.25" customHeight="1" x14ac:dyDescent="0.25">
      <c r="A478" s="247"/>
      <c r="BB478" s="248"/>
    </row>
    <row r="479" spans="1:54" ht="14.25" customHeight="1" x14ac:dyDescent="0.25">
      <c r="A479" s="247"/>
      <c r="BB479" s="248"/>
    </row>
    <row r="480" spans="1:54" ht="14.25" customHeight="1" x14ac:dyDescent="0.25">
      <c r="A480" s="247"/>
      <c r="BB480" s="248"/>
    </row>
    <row r="481" spans="1:54" ht="14.25" customHeight="1" x14ac:dyDescent="0.25">
      <c r="A481" s="247"/>
      <c r="BB481" s="248"/>
    </row>
    <row r="482" spans="1:54" ht="14.25" customHeight="1" x14ac:dyDescent="0.25">
      <c r="A482" s="247"/>
      <c r="BB482" s="248"/>
    </row>
    <row r="483" spans="1:54" ht="14.25" customHeight="1" x14ac:dyDescent="0.25">
      <c r="A483" s="247"/>
      <c r="BB483" s="248"/>
    </row>
    <row r="484" spans="1:54" ht="14.25" customHeight="1" x14ac:dyDescent="0.25">
      <c r="A484" s="247"/>
      <c r="BB484" s="248"/>
    </row>
    <row r="485" spans="1:54" ht="14.25" customHeight="1" x14ac:dyDescent="0.25">
      <c r="A485" s="247"/>
      <c r="BB485" s="248"/>
    </row>
    <row r="486" spans="1:54" ht="14.25" customHeight="1" x14ac:dyDescent="0.25">
      <c r="A486" s="247"/>
      <c r="BB486" s="248"/>
    </row>
    <row r="487" spans="1:54" ht="14.25" customHeight="1" x14ac:dyDescent="0.25">
      <c r="A487" s="247"/>
      <c r="BB487" s="248"/>
    </row>
    <row r="488" spans="1:54" ht="14.25" customHeight="1" x14ac:dyDescent="0.25">
      <c r="A488" s="247"/>
      <c r="BB488" s="248"/>
    </row>
    <row r="489" spans="1:54" ht="14.25" customHeight="1" x14ac:dyDescent="0.25">
      <c r="A489" s="247"/>
      <c r="BB489" s="248"/>
    </row>
    <row r="490" spans="1:54" ht="14.25" customHeight="1" x14ac:dyDescent="0.25">
      <c r="A490" s="247"/>
      <c r="BB490" s="248"/>
    </row>
    <row r="491" spans="1:54" ht="14.25" customHeight="1" x14ac:dyDescent="0.25">
      <c r="A491" s="247"/>
      <c r="BB491" s="248"/>
    </row>
    <row r="492" spans="1:54" ht="14.25" customHeight="1" x14ac:dyDescent="0.25">
      <c r="A492" s="247"/>
      <c r="BB492" s="248"/>
    </row>
    <row r="493" spans="1:54" ht="14.25" customHeight="1" x14ac:dyDescent="0.25">
      <c r="A493" s="247"/>
      <c r="BB493" s="248"/>
    </row>
    <row r="494" spans="1:54" ht="14.25" customHeight="1" x14ac:dyDescent="0.25">
      <c r="A494" s="247"/>
      <c r="BB494" s="248"/>
    </row>
    <row r="495" spans="1:54" ht="14.25" customHeight="1" x14ac:dyDescent="0.25">
      <c r="A495" s="247"/>
      <c r="BB495" s="248"/>
    </row>
    <row r="496" spans="1:54" ht="14.25" customHeight="1" x14ac:dyDescent="0.25">
      <c r="A496" s="247"/>
      <c r="BB496" s="248"/>
    </row>
    <row r="497" spans="1:54" ht="14.25" customHeight="1" x14ac:dyDescent="0.25">
      <c r="A497" s="247"/>
      <c r="BB497" s="248"/>
    </row>
    <row r="498" spans="1:54" ht="14.25" customHeight="1" x14ac:dyDescent="0.25">
      <c r="A498" s="247"/>
      <c r="BB498" s="248"/>
    </row>
    <row r="499" spans="1:54" ht="14.25" customHeight="1" x14ac:dyDescent="0.25">
      <c r="A499" s="247"/>
      <c r="BB499" s="248"/>
    </row>
    <row r="500" spans="1:54" ht="14.25" customHeight="1" x14ac:dyDescent="0.25">
      <c r="A500" s="247"/>
      <c r="BB500" s="248"/>
    </row>
    <row r="501" spans="1:54" ht="14.25" customHeight="1" x14ac:dyDescent="0.25">
      <c r="A501" s="247"/>
      <c r="BB501" s="248"/>
    </row>
    <row r="502" spans="1:54" ht="14.25" customHeight="1" x14ac:dyDescent="0.25">
      <c r="A502" s="247"/>
      <c r="BB502" s="248"/>
    </row>
    <row r="503" spans="1:54" ht="14.25" customHeight="1" x14ac:dyDescent="0.25">
      <c r="A503" s="247"/>
      <c r="BB503" s="248"/>
    </row>
    <row r="504" spans="1:54" ht="14.25" customHeight="1" x14ac:dyDescent="0.25">
      <c r="A504" s="247"/>
      <c r="BB504" s="248"/>
    </row>
    <row r="505" spans="1:54" ht="14.25" customHeight="1" x14ac:dyDescent="0.25">
      <c r="A505" s="247"/>
      <c r="BB505" s="248"/>
    </row>
    <row r="506" spans="1:54" ht="14.25" customHeight="1" x14ac:dyDescent="0.25">
      <c r="A506" s="247"/>
      <c r="BB506" s="248"/>
    </row>
    <row r="507" spans="1:54" ht="14.25" customHeight="1" x14ac:dyDescent="0.25">
      <c r="A507" s="247"/>
      <c r="BB507" s="248"/>
    </row>
    <row r="508" spans="1:54" ht="14.25" customHeight="1" x14ac:dyDescent="0.25">
      <c r="A508" s="247"/>
      <c r="BB508" s="248"/>
    </row>
    <row r="509" spans="1:54" ht="14.25" customHeight="1" x14ac:dyDescent="0.25">
      <c r="A509" s="247"/>
      <c r="BB509" s="248"/>
    </row>
    <row r="510" spans="1:54" ht="14.25" customHeight="1" x14ac:dyDescent="0.25">
      <c r="A510" s="247"/>
      <c r="BB510" s="248"/>
    </row>
    <row r="511" spans="1:54" ht="14.25" customHeight="1" x14ac:dyDescent="0.25">
      <c r="A511" s="247"/>
      <c r="BB511" s="248"/>
    </row>
    <row r="512" spans="1:54" ht="14.25" customHeight="1" x14ac:dyDescent="0.25">
      <c r="A512" s="247"/>
      <c r="BB512" s="248"/>
    </row>
    <row r="513" spans="1:54" ht="14.25" customHeight="1" x14ac:dyDescent="0.25">
      <c r="A513" s="247"/>
      <c r="BB513" s="248"/>
    </row>
    <row r="514" spans="1:54" ht="14.25" customHeight="1" x14ac:dyDescent="0.25">
      <c r="A514" s="247"/>
      <c r="BB514" s="248"/>
    </row>
    <row r="515" spans="1:54" ht="14.25" customHeight="1" x14ac:dyDescent="0.25">
      <c r="A515" s="247"/>
      <c r="BB515" s="248"/>
    </row>
    <row r="516" spans="1:54" ht="14.25" customHeight="1" x14ac:dyDescent="0.25">
      <c r="A516" s="247"/>
      <c r="BB516" s="248"/>
    </row>
    <row r="517" spans="1:54" ht="14.25" customHeight="1" x14ac:dyDescent="0.25">
      <c r="A517" s="247"/>
      <c r="BB517" s="248"/>
    </row>
    <row r="518" spans="1:54" ht="14.25" customHeight="1" x14ac:dyDescent="0.25">
      <c r="A518" s="247"/>
      <c r="BB518" s="248"/>
    </row>
    <row r="519" spans="1:54" ht="14.25" customHeight="1" x14ac:dyDescent="0.25">
      <c r="A519" s="247"/>
      <c r="BB519" s="248"/>
    </row>
    <row r="520" spans="1:54" ht="14.25" customHeight="1" x14ac:dyDescent="0.25">
      <c r="A520" s="247"/>
      <c r="BB520" s="248"/>
    </row>
    <row r="521" spans="1:54" ht="14.25" customHeight="1" x14ac:dyDescent="0.25">
      <c r="A521" s="247"/>
      <c r="BB521" s="248"/>
    </row>
    <row r="522" spans="1:54" ht="14.25" customHeight="1" x14ac:dyDescent="0.25">
      <c r="A522" s="247"/>
      <c r="BB522" s="248"/>
    </row>
    <row r="523" spans="1:54" ht="14.25" customHeight="1" x14ac:dyDescent="0.25">
      <c r="A523" s="247"/>
      <c r="BB523" s="248"/>
    </row>
    <row r="524" spans="1:54" ht="14.25" customHeight="1" x14ac:dyDescent="0.25">
      <c r="A524" s="247"/>
      <c r="BB524" s="248"/>
    </row>
    <row r="525" spans="1:54" ht="14.25" customHeight="1" x14ac:dyDescent="0.25">
      <c r="A525" s="247"/>
      <c r="BB525" s="248"/>
    </row>
    <row r="526" spans="1:54" ht="14.25" customHeight="1" x14ac:dyDescent="0.25">
      <c r="A526" s="247"/>
      <c r="BB526" s="248"/>
    </row>
    <row r="527" spans="1:54" ht="14.25" customHeight="1" x14ac:dyDescent="0.25">
      <c r="A527" s="247"/>
      <c r="BB527" s="248"/>
    </row>
    <row r="528" spans="1:54" ht="14.25" customHeight="1" x14ac:dyDescent="0.25">
      <c r="A528" s="247"/>
      <c r="BB528" s="248"/>
    </row>
    <row r="529" spans="1:54" ht="14.25" customHeight="1" x14ac:dyDescent="0.25">
      <c r="A529" s="247"/>
      <c r="BB529" s="248"/>
    </row>
    <row r="530" spans="1:54" ht="14.25" customHeight="1" x14ac:dyDescent="0.25">
      <c r="A530" s="247"/>
      <c r="BB530" s="248"/>
    </row>
    <row r="531" spans="1:54" ht="14.25" customHeight="1" x14ac:dyDescent="0.25">
      <c r="A531" s="247"/>
      <c r="BB531" s="248"/>
    </row>
    <row r="532" spans="1:54" ht="14.25" customHeight="1" x14ac:dyDescent="0.25">
      <c r="A532" s="247"/>
      <c r="BB532" s="248"/>
    </row>
    <row r="533" spans="1:54" ht="14.25" customHeight="1" x14ac:dyDescent="0.25">
      <c r="A533" s="247"/>
      <c r="BB533" s="248"/>
    </row>
    <row r="534" spans="1:54" ht="14.25" customHeight="1" x14ac:dyDescent="0.25">
      <c r="A534" s="247"/>
      <c r="BB534" s="248"/>
    </row>
    <row r="535" spans="1:54" ht="14.25" customHeight="1" x14ac:dyDescent="0.25">
      <c r="A535" s="247"/>
      <c r="BB535" s="248"/>
    </row>
    <row r="536" spans="1:54" ht="14.25" customHeight="1" x14ac:dyDescent="0.25">
      <c r="A536" s="247"/>
      <c r="BB536" s="248"/>
    </row>
    <row r="537" spans="1:54" ht="14.25" customHeight="1" x14ac:dyDescent="0.25">
      <c r="A537" s="247"/>
      <c r="BB537" s="248"/>
    </row>
    <row r="538" spans="1:54" ht="14.25" customHeight="1" x14ac:dyDescent="0.25">
      <c r="A538" s="247"/>
      <c r="BB538" s="248"/>
    </row>
    <row r="539" spans="1:54" ht="14.25" customHeight="1" x14ac:dyDescent="0.25">
      <c r="A539" s="247"/>
      <c r="BB539" s="248"/>
    </row>
    <row r="540" spans="1:54" ht="14.25" customHeight="1" x14ac:dyDescent="0.25">
      <c r="A540" s="247"/>
      <c r="BB540" s="248"/>
    </row>
    <row r="541" spans="1:54" ht="14.25" customHeight="1" x14ac:dyDescent="0.25">
      <c r="A541" s="247"/>
      <c r="BB541" s="248"/>
    </row>
    <row r="542" spans="1:54" ht="14.25" customHeight="1" x14ac:dyDescent="0.25">
      <c r="A542" s="247"/>
      <c r="BB542" s="248"/>
    </row>
    <row r="543" spans="1:54" ht="14.25" customHeight="1" x14ac:dyDescent="0.25">
      <c r="A543" s="247"/>
      <c r="BB543" s="248"/>
    </row>
    <row r="544" spans="1:54" ht="14.25" customHeight="1" x14ac:dyDescent="0.25">
      <c r="A544" s="247"/>
      <c r="BB544" s="248"/>
    </row>
    <row r="545" spans="1:54" ht="14.25" customHeight="1" x14ac:dyDescent="0.25">
      <c r="A545" s="247"/>
      <c r="BB545" s="248"/>
    </row>
    <row r="546" spans="1:54" ht="14.25" customHeight="1" x14ac:dyDescent="0.25">
      <c r="A546" s="247"/>
      <c r="BB546" s="248"/>
    </row>
    <row r="547" spans="1:54" ht="14.25" customHeight="1" x14ac:dyDescent="0.25">
      <c r="A547" s="247"/>
      <c r="BB547" s="248"/>
    </row>
    <row r="548" spans="1:54" ht="14.25" customHeight="1" x14ac:dyDescent="0.25">
      <c r="A548" s="247"/>
      <c r="BB548" s="248"/>
    </row>
    <row r="549" spans="1:54" ht="14.25" customHeight="1" x14ac:dyDescent="0.25">
      <c r="A549" s="247"/>
      <c r="BB549" s="248"/>
    </row>
    <row r="550" spans="1:54" ht="14.25" customHeight="1" x14ac:dyDescent="0.25">
      <c r="A550" s="247"/>
      <c r="BB550" s="248"/>
    </row>
    <row r="551" spans="1:54" ht="14.25" customHeight="1" x14ac:dyDescent="0.25">
      <c r="A551" s="247"/>
      <c r="BB551" s="248"/>
    </row>
    <row r="552" spans="1:54" ht="14.25" customHeight="1" x14ac:dyDescent="0.25">
      <c r="A552" s="247"/>
      <c r="BB552" s="248"/>
    </row>
    <row r="553" spans="1:54" ht="14.25" customHeight="1" x14ac:dyDescent="0.25">
      <c r="A553" s="247"/>
      <c r="BB553" s="248"/>
    </row>
    <row r="554" spans="1:54" ht="14.25" customHeight="1" x14ac:dyDescent="0.25">
      <c r="A554" s="247"/>
      <c r="BB554" s="248"/>
    </row>
    <row r="555" spans="1:54" ht="14.25" customHeight="1" x14ac:dyDescent="0.25">
      <c r="A555" s="247"/>
      <c r="BB555" s="248"/>
    </row>
    <row r="556" spans="1:54" ht="14.25" customHeight="1" x14ac:dyDescent="0.25">
      <c r="A556" s="247"/>
      <c r="BB556" s="248"/>
    </row>
    <row r="557" spans="1:54" ht="14.25" customHeight="1" x14ac:dyDescent="0.25">
      <c r="A557" s="247"/>
      <c r="BB557" s="248"/>
    </row>
    <row r="558" spans="1:54" ht="14.25" customHeight="1" x14ac:dyDescent="0.25">
      <c r="A558" s="247"/>
      <c r="BB558" s="248"/>
    </row>
    <row r="559" spans="1:54" ht="14.25" customHeight="1" x14ac:dyDescent="0.25">
      <c r="A559" s="247"/>
      <c r="BB559" s="248"/>
    </row>
    <row r="560" spans="1:54" ht="14.25" customHeight="1" x14ac:dyDescent="0.25">
      <c r="A560" s="247"/>
      <c r="BB560" s="248"/>
    </row>
    <row r="561" spans="1:54" ht="14.25" customHeight="1" x14ac:dyDescent="0.25">
      <c r="A561" s="247"/>
      <c r="BB561" s="248"/>
    </row>
    <row r="562" spans="1:54" ht="14.25" customHeight="1" x14ac:dyDescent="0.25">
      <c r="A562" s="247"/>
      <c r="BB562" s="248"/>
    </row>
    <row r="563" spans="1:54" ht="14.25" customHeight="1" x14ac:dyDescent="0.25">
      <c r="A563" s="247"/>
      <c r="BB563" s="248"/>
    </row>
    <row r="564" spans="1:54" ht="14.25" customHeight="1" x14ac:dyDescent="0.25">
      <c r="A564" s="247"/>
      <c r="BB564" s="248"/>
    </row>
    <row r="565" spans="1:54" ht="14.25" customHeight="1" x14ac:dyDescent="0.25">
      <c r="A565" s="247"/>
      <c r="BB565" s="248"/>
    </row>
    <row r="566" spans="1:54" ht="14.25" customHeight="1" x14ac:dyDescent="0.25">
      <c r="A566" s="247"/>
      <c r="BB566" s="248"/>
    </row>
    <row r="567" spans="1:54" ht="14.25" customHeight="1" x14ac:dyDescent="0.25">
      <c r="A567" s="247"/>
      <c r="BB567" s="248"/>
    </row>
    <row r="568" spans="1:54" ht="14.25" customHeight="1" x14ac:dyDescent="0.25">
      <c r="A568" s="247"/>
      <c r="BB568" s="248"/>
    </row>
    <row r="569" spans="1:54" ht="14.25" customHeight="1" x14ac:dyDescent="0.25">
      <c r="A569" s="247"/>
      <c r="BB569" s="248"/>
    </row>
    <row r="570" spans="1:54" ht="14.25" customHeight="1" x14ac:dyDescent="0.25">
      <c r="A570" s="247"/>
      <c r="BB570" s="248"/>
    </row>
    <row r="571" spans="1:54" ht="14.25" customHeight="1" x14ac:dyDescent="0.25">
      <c r="A571" s="247"/>
      <c r="BB571" s="248"/>
    </row>
    <row r="572" spans="1:54" ht="14.25" customHeight="1" x14ac:dyDescent="0.25">
      <c r="A572" s="247"/>
      <c r="BB572" s="248"/>
    </row>
    <row r="573" spans="1:54" ht="14.25" customHeight="1" x14ac:dyDescent="0.25">
      <c r="A573" s="247"/>
      <c r="BB573" s="248"/>
    </row>
    <row r="574" spans="1:54" ht="14.25" customHeight="1" x14ac:dyDescent="0.25">
      <c r="A574" s="247"/>
      <c r="BB574" s="248"/>
    </row>
    <row r="575" spans="1:54" ht="14.25" customHeight="1" x14ac:dyDescent="0.25">
      <c r="A575" s="247"/>
      <c r="BB575" s="248"/>
    </row>
    <row r="576" spans="1:54" ht="14.25" customHeight="1" x14ac:dyDescent="0.25">
      <c r="A576" s="247"/>
      <c r="BB576" s="248"/>
    </row>
    <row r="577" spans="1:54" ht="14.25" customHeight="1" x14ac:dyDescent="0.25">
      <c r="A577" s="247"/>
      <c r="BB577" s="248"/>
    </row>
    <row r="578" spans="1:54" ht="14.25" customHeight="1" x14ac:dyDescent="0.25">
      <c r="A578" s="247"/>
      <c r="BB578" s="248"/>
    </row>
    <row r="579" spans="1:54" ht="14.25" customHeight="1" x14ac:dyDescent="0.25">
      <c r="A579" s="247"/>
      <c r="BB579" s="248"/>
    </row>
    <row r="580" spans="1:54" ht="14.25" customHeight="1" x14ac:dyDescent="0.25">
      <c r="A580" s="247"/>
      <c r="BB580" s="248"/>
    </row>
    <row r="581" spans="1:54" ht="14.25" customHeight="1" x14ac:dyDescent="0.25">
      <c r="A581" s="247"/>
      <c r="BB581" s="248"/>
    </row>
    <row r="582" spans="1:54" ht="14.25" customHeight="1" x14ac:dyDescent="0.25">
      <c r="A582" s="247"/>
      <c r="BB582" s="248"/>
    </row>
    <row r="583" spans="1:54" ht="14.25" customHeight="1" x14ac:dyDescent="0.25">
      <c r="A583" s="247"/>
      <c r="BB583" s="248"/>
    </row>
    <row r="584" spans="1:54" ht="14.25" customHeight="1" x14ac:dyDescent="0.25">
      <c r="A584" s="247"/>
      <c r="BB584" s="248"/>
    </row>
    <row r="585" spans="1:54" ht="14.25" customHeight="1" x14ac:dyDescent="0.25">
      <c r="A585" s="247"/>
      <c r="BB585" s="248"/>
    </row>
    <row r="586" spans="1:54" ht="14.25" customHeight="1" x14ac:dyDescent="0.25">
      <c r="A586" s="247"/>
      <c r="BB586" s="248"/>
    </row>
    <row r="587" spans="1:54" ht="14.25" customHeight="1" x14ac:dyDescent="0.25">
      <c r="A587" s="247"/>
      <c r="BB587" s="248"/>
    </row>
    <row r="588" spans="1:54" ht="14.25" customHeight="1" x14ac:dyDescent="0.25">
      <c r="A588" s="247"/>
      <c r="BB588" s="248"/>
    </row>
    <row r="589" spans="1:54" ht="14.25" customHeight="1" x14ac:dyDescent="0.25">
      <c r="A589" s="247"/>
      <c r="BB589" s="248"/>
    </row>
    <row r="590" spans="1:54" ht="14.25" customHeight="1" x14ac:dyDescent="0.25">
      <c r="A590" s="247"/>
      <c r="BB590" s="248"/>
    </row>
    <row r="591" spans="1:54" ht="14.25" customHeight="1" x14ac:dyDescent="0.25">
      <c r="A591" s="247"/>
      <c r="BB591" s="248"/>
    </row>
    <row r="592" spans="1:54" ht="14.25" customHeight="1" x14ac:dyDescent="0.25">
      <c r="A592" s="247"/>
      <c r="BB592" s="248"/>
    </row>
    <row r="593" spans="1:54" ht="14.25" customHeight="1" x14ac:dyDescent="0.25">
      <c r="A593" s="247"/>
      <c r="BB593" s="248"/>
    </row>
    <row r="594" spans="1:54" ht="14.25" customHeight="1" x14ac:dyDescent="0.25">
      <c r="A594" s="247"/>
      <c r="BB594" s="248"/>
    </row>
    <row r="595" spans="1:54" ht="14.25" customHeight="1" x14ac:dyDescent="0.25">
      <c r="A595" s="247"/>
      <c r="BB595" s="248"/>
    </row>
    <row r="596" spans="1:54" ht="14.25" customHeight="1" x14ac:dyDescent="0.25">
      <c r="A596" s="247"/>
      <c r="BB596" s="248"/>
    </row>
    <row r="597" spans="1:54" ht="14.25" customHeight="1" x14ac:dyDescent="0.25">
      <c r="A597" s="247"/>
      <c r="BB597" s="248"/>
    </row>
    <row r="598" spans="1:54" ht="14.25" customHeight="1" x14ac:dyDescent="0.25">
      <c r="A598" s="247"/>
      <c r="BB598" s="248"/>
    </row>
    <row r="599" spans="1:54" ht="14.25" customHeight="1" x14ac:dyDescent="0.25">
      <c r="A599" s="247"/>
      <c r="BB599" s="248"/>
    </row>
    <row r="600" spans="1:54" ht="14.25" customHeight="1" x14ac:dyDescent="0.25">
      <c r="A600" s="247"/>
      <c r="BB600" s="248"/>
    </row>
    <row r="601" spans="1:54" ht="14.25" customHeight="1" x14ac:dyDescent="0.25">
      <c r="A601" s="247"/>
      <c r="BB601" s="248"/>
    </row>
    <row r="602" spans="1:54" ht="14.25" customHeight="1" x14ac:dyDescent="0.25">
      <c r="A602" s="247"/>
      <c r="BB602" s="248"/>
    </row>
    <row r="603" spans="1:54" ht="14.25" customHeight="1" x14ac:dyDescent="0.25">
      <c r="A603" s="247"/>
      <c r="BB603" s="248"/>
    </row>
    <row r="604" spans="1:54" ht="14.25" customHeight="1" x14ac:dyDescent="0.25">
      <c r="A604" s="247"/>
      <c r="BB604" s="248"/>
    </row>
    <row r="605" spans="1:54" ht="14.25" customHeight="1" x14ac:dyDescent="0.25">
      <c r="A605" s="247"/>
      <c r="BB605" s="248"/>
    </row>
    <row r="606" spans="1:54" ht="14.25" customHeight="1" x14ac:dyDescent="0.25">
      <c r="A606" s="247"/>
      <c r="BB606" s="248"/>
    </row>
    <row r="607" spans="1:54" ht="14.25" customHeight="1" x14ac:dyDescent="0.25">
      <c r="A607" s="247"/>
      <c r="BB607" s="248"/>
    </row>
    <row r="608" spans="1:54" ht="14.25" customHeight="1" x14ac:dyDescent="0.25">
      <c r="A608" s="247"/>
      <c r="BB608" s="248"/>
    </row>
    <row r="609" spans="1:54" ht="14.25" customHeight="1" x14ac:dyDescent="0.25">
      <c r="A609" s="247"/>
      <c r="BB609" s="248"/>
    </row>
    <row r="610" spans="1:54" ht="14.25" customHeight="1" x14ac:dyDescent="0.25">
      <c r="A610" s="247"/>
      <c r="BB610" s="248"/>
    </row>
    <row r="611" spans="1:54" ht="14.25" customHeight="1" x14ac:dyDescent="0.25">
      <c r="A611" s="247"/>
      <c r="BB611" s="248"/>
    </row>
    <row r="612" spans="1:54" ht="14.25" customHeight="1" x14ac:dyDescent="0.25">
      <c r="A612" s="247"/>
      <c r="BB612" s="248"/>
    </row>
    <row r="613" spans="1:54" ht="14.25" customHeight="1" x14ac:dyDescent="0.25">
      <c r="A613" s="247"/>
      <c r="BB613" s="248"/>
    </row>
    <row r="614" spans="1:54" ht="14.25" customHeight="1" x14ac:dyDescent="0.25">
      <c r="A614" s="247"/>
      <c r="BB614" s="248"/>
    </row>
    <row r="615" spans="1:54" ht="14.25" customHeight="1" x14ac:dyDescent="0.25">
      <c r="A615" s="247"/>
      <c r="BB615" s="248"/>
    </row>
    <row r="616" spans="1:54" ht="14.25" customHeight="1" x14ac:dyDescent="0.25">
      <c r="A616" s="247"/>
      <c r="BB616" s="248"/>
    </row>
    <row r="617" spans="1:54" ht="14.25" customHeight="1" x14ac:dyDescent="0.25">
      <c r="A617" s="247"/>
      <c r="BB617" s="248"/>
    </row>
    <row r="618" spans="1:54" ht="14.25" customHeight="1" x14ac:dyDescent="0.25">
      <c r="A618" s="247"/>
      <c r="BB618" s="248"/>
    </row>
    <row r="619" spans="1:54" ht="14.25" customHeight="1" x14ac:dyDescent="0.25">
      <c r="A619" s="247"/>
      <c r="BB619" s="248"/>
    </row>
    <row r="620" spans="1:54" ht="14.25" customHeight="1" x14ac:dyDescent="0.25">
      <c r="A620" s="247"/>
      <c r="BB620" s="248"/>
    </row>
    <row r="621" spans="1:54" ht="14.25" customHeight="1" x14ac:dyDescent="0.25">
      <c r="A621" s="247"/>
      <c r="BB621" s="248"/>
    </row>
    <row r="622" spans="1:54" ht="14.25" customHeight="1" x14ac:dyDescent="0.25">
      <c r="A622" s="247"/>
      <c r="BB622" s="248"/>
    </row>
    <row r="623" spans="1:54" ht="14.25" customHeight="1" x14ac:dyDescent="0.25">
      <c r="A623" s="247"/>
      <c r="BB623" s="248"/>
    </row>
    <row r="624" spans="1:54" ht="14.25" customHeight="1" x14ac:dyDescent="0.25">
      <c r="A624" s="247"/>
      <c r="BB624" s="248"/>
    </row>
    <row r="625" spans="1:54" ht="14.25" customHeight="1" x14ac:dyDescent="0.25">
      <c r="A625" s="247"/>
      <c r="BB625" s="248"/>
    </row>
    <row r="626" spans="1:54" ht="14.25" customHeight="1" x14ac:dyDescent="0.25">
      <c r="A626" s="247"/>
      <c r="BB626" s="248"/>
    </row>
    <row r="627" spans="1:54" ht="14.25" customHeight="1" x14ac:dyDescent="0.25">
      <c r="A627" s="247"/>
      <c r="BB627" s="248"/>
    </row>
    <row r="628" spans="1:54" ht="14.25" customHeight="1" x14ac:dyDescent="0.25">
      <c r="A628" s="247"/>
      <c r="BB628" s="248"/>
    </row>
    <row r="629" spans="1:54" ht="14.25" customHeight="1" x14ac:dyDescent="0.25">
      <c r="A629" s="247"/>
      <c r="BB629" s="248"/>
    </row>
    <row r="630" spans="1:54" ht="14.25" customHeight="1" x14ac:dyDescent="0.25">
      <c r="A630" s="247"/>
      <c r="BB630" s="248"/>
    </row>
    <row r="631" spans="1:54" ht="14.25" customHeight="1" x14ac:dyDescent="0.25">
      <c r="A631" s="247"/>
      <c r="BB631" s="248"/>
    </row>
    <row r="632" spans="1:54" ht="14.25" customHeight="1" x14ac:dyDescent="0.25">
      <c r="A632" s="247"/>
      <c r="BB632" s="248"/>
    </row>
    <row r="633" spans="1:54" ht="14.25" customHeight="1" x14ac:dyDescent="0.25">
      <c r="A633" s="247"/>
      <c r="BB633" s="248"/>
    </row>
    <row r="634" spans="1:54" ht="14.25" customHeight="1" x14ac:dyDescent="0.25">
      <c r="A634" s="247"/>
      <c r="BB634" s="248"/>
    </row>
    <row r="635" spans="1:54" ht="14.25" customHeight="1" x14ac:dyDescent="0.25">
      <c r="A635" s="247"/>
      <c r="BB635" s="248"/>
    </row>
    <row r="636" spans="1:54" ht="14.25" customHeight="1" x14ac:dyDescent="0.25">
      <c r="A636" s="247"/>
      <c r="BB636" s="248"/>
    </row>
    <row r="637" spans="1:54" ht="14.25" customHeight="1" x14ac:dyDescent="0.25">
      <c r="A637" s="247"/>
      <c r="BB637" s="248"/>
    </row>
    <row r="638" spans="1:54" ht="14.25" customHeight="1" x14ac:dyDescent="0.25">
      <c r="A638" s="247"/>
      <c r="BB638" s="248"/>
    </row>
    <row r="639" spans="1:54" ht="14.25" customHeight="1" x14ac:dyDescent="0.25">
      <c r="A639" s="247"/>
      <c r="BB639" s="248"/>
    </row>
    <row r="640" spans="1:54" ht="14.25" customHeight="1" x14ac:dyDescent="0.25">
      <c r="A640" s="247"/>
      <c r="BB640" s="248"/>
    </row>
    <row r="641" spans="1:54" ht="14.25" customHeight="1" x14ac:dyDescent="0.25">
      <c r="A641" s="247"/>
      <c r="BB641" s="248"/>
    </row>
    <row r="642" spans="1:54" ht="14.25" customHeight="1" x14ac:dyDescent="0.25">
      <c r="A642" s="247"/>
      <c r="BB642" s="248"/>
    </row>
    <row r="643" spans="1:54" ht="14.25" customHeight="1" x14ac:dyDescent="0.25">
      <c r="A643" s="247"/>
      <c r="BB643" s="248"/>
    </row>
    <row r="644" spans="1:54" ht="14.25" customHeight="1" x14ac:dyDescent="0.25">
      <c r="A644" s="247"/>
      <c r="BB644" s="248"/>
    </row>
    <row r="645" spans="1:54" ht="14.25" customHeight="1" x14ac:dyDescent="0.25">
      <c r="A645" s="247"/>
      <c r="BB645" s="248"/>
    </row>
    <row r="646" spans="1:54" ht="14.25" customHeight="1" x14ac:dyDescent="0.25">
      <c r="A646" s="247"/>
      <c r="BB646" s="248"/>
    </row>
    <row r="647" spans="1:54" ht="14.25" customHeight="1" x14ac:dyDescent="0.25">
      <c r="A647" s="247"/>
      <c r="BB647" s="248"/>
    </row>
    <row r="648" spans="1:54" ht="14.25" customHeight="1" x14ac:dyDescent="0.25">
      <c r="A648" s="247"/>
      <c r="BB648" s="248"/>
    </row>
    <row r="649" spans="1:54" ht="14.25" customHeight="1" x14ac:dyDescent="0.25">
      <c r="A649" s="247"/>
      <c r="BB649" s="248"/>
    </row>
    <row r="650" spans="1:54" ht="14.25" customHeight="1" x14ac:dyDescent="0.25">
      <c r="A650" s="247"/>
      <c r="BB650" s="248"/>
    </row>
    <row r="651" spans="1:54" ht="14.25" customHeight="1" x14ac:dyDescent="0.25">
      <c r="A651" s="247"/>
      <c r="BB651" s="248"/>
    </row>
    <row r="652" spans="1:54" ht="14.25" customHeight="1" x14ac:dyDescent="0.25">
      <c r="A652" s="247"/>
      <c r="BB652" s="248"/>
    </row>
    <row r="653" spans="1:54" ht="14.25" customHeight="1" x14ac:dyDescent="0.25">
      <c r="A653" s="247"/>
      <c r="BB653" s="248"/>
    </row>
    <row r="654" spans="1:54" ht="14.25" customHeight="1" x14ac:dyDescent="0.25">
      <c r="A654" s="247"/>
      <c r="BB654" s="248"/>
    </row>
    <row r="655" spans="1:54" ht="14.25" customHeight="1" x14ac:dyDescent="0.25">
      <c r="A655" s="247"/>
      <c r="BB655" s="248"/>
    </row>
    <row r="656" spans="1:54" ht="14.25" customHeight="1" x14ac:dyDescent="0.25">
      <c r="A656" s="247"/>
      <c r="BB656" s="248"/>
    </row>
    <row r="657" spans="1:54" ht="14.25" customHeight="1" x14ac:dyDescent="0.25">
      <c r="A657" s="247"/>
      <c r="BB657" s="248"/>
    </row>
    <row r="658" spans="1:54" ht="14.25" customHeight="1" x14ac:dyDescent="0.25">
      <c r="A658" s="247"/>
      <c r="BB658" s="248"/>
    </row>
    <row r="659" spans="1:54" ht="14.25" customHeight="1" x14ac:dyDescent="0.25">
      <c r="A659" s="247"/>
      <c r="BB659" s="248"/>
    </row>
    <row r="660" spans="1:54" ht="14.25" customHeight="1" x14ac:dyDescent="0.25">
      <c r="A660" s="247"/>
      <c r="BB660" s="248"/>
    </row>
    <row r="661" spans="1:54" ht="14.25" customHeight="1" x14ac:dyDescent="0.25">
      <c r="A661" s="247"/>
      <c r="BB661" s="248"/>
    </row>
    <row r="662" spans="1:54" ht="14.25" customHeight="1" x14ac:dyDescent="0.25">
      <c r="A662" s="247"/>
      <c r="BB662" s="248"/>
    </row>
    <row r="663" spans="1:54" ht="14.25" customHeight="1" x14ac:dyDescent="0.25">
      <c r="A663" s="247"/>
      <c r="BB663" s="248"/>
    </row>
    <row r="664" spans="1:54" ht="14.25" customHeight="1" x14ac:dyDescent="0.25">
      <c r="A664" s="247"/>
      <c r="BB664" s="248"/>
    </row>
    <row r="665" spans="1:54" ht="14.25" customHeight="1" x14ac:dyDescent="0.25">
      <c r="A665" s="247"/>
      <c r="BB665" s="248"/>
    </row>
    <row r="666" spans="1:54" ht="14.25" customHeight="1" x14ac:dyDescent="0.25">
      <c r="A666" s="247"/>
      <c r="BB666" s="248"/>
    </row>
    <row r="667" spans="1:54" ht="14.25" customHeight="1" x14ac:dyDescent="0.25">
      <c r="A667" s="247"/>
      <c r="BB667" s="248"/>
    </row>
    <row r="668" spans="1:54" ht="14.25" customHeight="1" x14ac:dyDescent="0.25">
      <c r="A668" s="247"/>
      <c r="BB668" s="248"/>
    </row>
    <row r="669" spans="1:54" ht="14.25" customHeight="1" x14ac:dyDescent="0.25">
      <c r="A669" s="247"/>
      <c r="BB669" s="248"/>
    </row>
    <row r="670" spans="1:54" ht="14.25" customHeight="1" x14ac:dyDescent="0.25">
      <c r="A670" s="247"/>
      <c r="BB670" s="248"/>
    </row>
    <row r="671" spans="1:54" ht="14.25" customHeight="1" x14ac:dyDescent="0.25">
      <c r="A671" s="247"/>
      <c r="BB671" s="248"/>
    </row>
    <row r="672" spans="1:54" ht="14.25" customHeight="1" x14ac:dyDescent="0.25">
      <c r="A672" s="247"/>
      <c r="BB672" s="248"/>
    </row>
    <row r="673" spans="1:54" ht="14.25" customHeight="1" x14ac:dyDescent="0.25">
      <c r="A673" s="247"/>
      <c r="BB673" s="248"/>
    </row>
    <row r="674" spans="1:54" ht="14.25" customHeight="1" x14ac:dyDescent="0.25">
      <c r="A674" s="247"/>
      <c r="BB674" s="248"/>
    </row>
    <row r="675" spans="1:54" ht="14.25" customHeight="1" x14ac:dyDescent="0.25">
      <c r="A675" s="247"/>
      <c r="BB675" s="248"/>
    </row>
    <row r="676" spans="1:54" ht="14.25" customHeight="1" x14ac:dyDescent="0.25">
      <c r="A676" s="247"/>
      <c r="BB676" s="248"/>
    </row>
    <row r="677" spans="1:54" ht="14.25" customHeight="1" x14ac:dyDescent="0.25">
      <c r="A677" s="247"/>
      <c r="BB677" s="248"/>
    </row>
    <row r="678" spans="1:54" ht="14.25" customHeight="1" x14ac:dyDescent="0.25">
      <c r="A678" s="247"/>
      <c r="BB678" s="248"/>
    </row>
    <row r="679" spans="1:54" ht="14.25" customHeight="1" x14ac:dyDescent="0.25">
      <c r="A679" s="247"/>
      <c r="BB679" s="248"/>
    </row>
    <row r="680" spans="1:54" ht="14.25" customHeight="1" x14ac:dyDescent="0.25">
      <c r="A680" s="247"/>
      <c r="BB680" s="248"/>
    </row>
    <row r="681" spans="1:54" ht="14.25" customHeight="1" x14ac:dyDescent="0.25">
      <c r="A681" s="247"/>
      <c r="BB681" s="248"/>
    </row>
    <row r="682" spans="1:54" ht="14.25" customHeight="1" x14ac:dyDescent="0.25">
      <c r="A682" s="247"/>
      <c r="BB682" s="248"/>
    </row>
    <row r="683" spans="1:54" ht="14.25" customHeight="1" x14ac:dyDescent="0.25">
      <c r="A683" s="247"/>
      <c r="BB683" s="248"/>
    </row>
    <row r="684" spans="1:54" ht="14.25" customHeight="1" x14ac:dyDescent="0.25">
      <c r="A684" s="247"/>
      <c r="BB684" s="248"/>
    </row>
    <row r="685" spans="1:54" ht="14.25" customHeight="1" x14ac:dyDescent="0.25">
      <c r="A685" s="247"/>
      <c r="BB685" s="248"/>
    </row>
    <row r="686" spans="1:54" ht="14.25" customHeight="1" x14ac:dyDescent="0.25">
      <c r="A686" s="247"/>
      <c r="BB686" s="248"/>
    </row>
    <row r="687" spans="1:54" ht="14.25" customHeight="1" x14ac:dyDescent="0.25">
      <c r="A687" s="247"/>
      <c r="BB687" s="248"/>
    </row>
    <row r="688" spans="1:54" ht="14.25" customHeight="1" x14ac:dyDescent="0.25">
      <c r="A688" s="247"/>
      <c r="BB688" s="248"/>
    </row>
    <row r="689" spans="1:54" ht="14.25" customHeight="1" x14ac:dyDescent="0.25">
      <c r="A689" s="247"/>
      <c r="BB689" s="248"/>
    </row>
    <row r="690" spans="1:54" ht="14.25" customHeight="1" x14ac:dyDescent="0.25">
      <c r="A690" s="247"/>
      <c r="BB690" s="248"/>
    </row>
    <row r="691" spans="1:54" ht="14.25" customHeight="1" x14ac:dyDescent="0.25">
      <c r="A691" s="247"/>
      <c r="BB691" s="248"/>
    </row>
    <row r="692" spans="1:54" ht="14.25" customHeight="1" x14ac:dyDescent="0.25">
      <c r="A692" s="247"/>
      <c r="BB692" s="248"/>
    </row>
    <row r="693" spans="1:54" ht="14.25" customHeight="1" x14ac:dyDescent="0.25">
      <c r="A693" s="247"/>
      <c r="BB693" s="248"/>
    </row>
    <row r="694" spans="1:54" ht="14.25" customHeight="1" x14ac:dyDescent="0.25">
      <c r="A694" s="247"/>
      <c r="BB694" s="248"/>
    </row>
    <row r="695" spans="1:54" ht="14.25" customHeight="1" x14ac:dyDescent="0.25">
      <c r="A695" s="247"/>
      <c r="BB695" s="248"/>
    </row>
    <row r="696" spans="1:54" ht="14.25" customHeight="1" x14ac:dyDescent="0.25">
      <c r="A696" s="247"/>
      <c r="BB696" s="248"/>
    </row>
    <row r="697" spans="1:54" ht="14.25" customHeight="1" x14ac:dyDescent="0.25">
      <c r="A697" s="247"/>
      <c r="BB697" s="248"/>
    </row>
    <row r="698" spans="1:54" ht="14.25" customHeight="1" x14ac:dyDescent="0.25">
      <c r="A698" s="247"/>
      <c r="BB698" s="248"/>
    </row>
    <row r="699" spans="1:54" ht="14.25" customHeight="1" x14ac:dyDescent="0.25">
      <c r="A699" s="247"/>
      <c r="BB699" s="248"/>
    </row>
    <row r="700" spans="1:54" ht="14.25" customHeight="1" x14ac:dyDescent="0.25">
      <c r="A700" s="247"/>
      <c r="BB700" s="248"/>
    </row>
    <row r="701" spans="1:54" ht="14.25" customHeight="1" x14ac:dyDescent="0.25">
      <c r="A701" s="247"/>
      <c r="BB701" s="248"/>
    </row>
    <row r="702" spans="1:54" ht="14.25" customHeight="1" x14ac:dyDescent="0.25">
      <c r="A702" s="247"/>
      <c r="BB702" s="248"/>
    </row>
    <row r="703" spans="1:54" ht="14.25" customHeight="1" x14ac:dyDescent="0.25">
      <c r="A703" s="247"/>
      <c r="BB703" s="248"/>
    </row>
    <row r="704" spans="1:54" ht="14.25" customHeight="1" x14ac:dyDescent="0.25">
      <c r="A704" s="247"/>
      <c r="BB704" s="248"/>
    </row>
    <row r="705" spans="1:54" ht="14.25" customHeight="1" x14ac:dyDescent="0.25">
      <c r="A705" s="247"/>
      <c r="BB705" s="248"/>
    </row>
    <row r="706" spans="1:54" ht="14.25" customHeight="1" x14ac:dyDescent="0.25">
      <c r="A706" s="247"/>
      <c r="BB706" s="248"/>
    </row>
    <row r="707" spans="1:54" ht="14.25" customHeight="1" x14ac:dyDescent="0.25">
      <c r="A707" s="247"/>
      <c r="BB707" s="248"/>
    </row>
    <row r="708" spans="1:54" ht="14.25" customHeight="1" x14ac:dyDescent="0.25">
      <c r="A708" s="247"/>
      <c r="BB708" s="248"/>
    </row>
    <row r="709" spans="1:54" ht="14.25" customHeight="1" x14ac:dyDescent="0.25">
      <c r="A709" s="247"/>
      <c r="BB709" s="248"/>
    </row>
    <row r="710" spans="1:54" ht="14.25" customHeight="1" x14ac:dyDescent="0.25">
      <c r="A710" s="247"/>
      <c r="BB710" s="248"/>
    </row>
    <row r="711" spans="1:54" ht="14.25" customHeight="1" x14ac:dyDescent="0.25">
      <c r="A711" s="247"/>
      <c r="BB711" s="248"/>
    </row>
    <row r="712" spans="1:54" ht="14.25" customHeight="1" x14ac:dyDescent="0.25">
      <c r="A712" s="247"/>
      <c r="BB712" s="248"/>
    </row>
    <row r="713" spans="1:54" ht="14.25" customHeight="1" x14ac:dyDescent="0.25">
      <c r="A713" s="247"/>
      <c r="BB713" s="248"/>
    </row>
    <row r="714" spans="1:54" ht="14.25" customHeight="1" x14ac:dyDescent="0.25">
      <c r="A714" s="247"/>
      <c r="BB714" s="248"/>
    </row>
    <row r="715" spans="1:54" ht="14.25" customHeight="1" x14ac:dyDescent="0.25">
      <c r="A715" s="247"/>
      <c r="BB715" s="248"/>
    </row>
    <row r="716" spans="1:54" ht="14.25" customHeight="1" x14ac:dyDescent="0.25">
      <c r="A716" s="247"/>
      <c r="BB716" s="248"/>
    </row>
    <row r="717" spans="1:54" ht="14.25" customHeight="1" x14ac:dyDescent="0.25">
      <c r="A717" s="247"/>
      <c r="BB717" s="248"/>
    </row>
    <row r="718" spans="1:54" ht="14.25" customHeight="1" x14ac:dyDescent="0.25">
      <c r="A718" s="247"/>
      <c r="BB718" s="248"/>
    </row>
    <row r="719" spans="1:54" ht="14.25" customHeight="1" x14ac:dyDescent="0.25">
      <c r="A719" s="247"/>
      <c r="BB719" s="248"/>
    </row>
    <row r="720" spans="1:54" ht="14.25" customHeight="1" x14ac:dyDescent="0.25">
      <c r="A720" s="247"/>
      <c r="BB720" s="248"/>
    </row>
    <row r="721" spans="1:54" ht="14.25" customHeight="1" x14ac:dyDescent="0.25">
      <c r="A721" s="247"/>
      <c r="BB721" s="248"/>
    </row>
    <row r="722" spans="1:54" ht="14.25" customHeight="1" x14ac:dyDescent="0.25">
      <c r="A722" s="247"/>
      <c r="BB722" s="248"/>
    </row>
    <row r="723" spans="1:54" ht="14.25" customHeight="1" x14ac:dyDescent="0.25">
      <c r="A723" s="247"/>
      <c r="BB723" s="248"/>
    </row>
    <row r="724" spans="1:54" ht="14.25" customHeight="1" x14ac:dyDescent="0.25">
      <c r="A724" s="247"/>
      <c r="BB724" s="248"/>
    </row>
    <row r="725" spans="1:54" ht="14.25" customHeight="1" x14ac:dyDescent="0.25">
      <c r="A725" s="247"/>
      <c r="BB725" s="248"/>
    </row>
    <row r="726" spans="1:54" ht="14.25" customHeight="1" x14ac:dyDescent="0.25">
      <c r="A726" s="247"/>
      <c r="BB726" s="248"/>
    </row>
    <row r="727" spans="1:54" ht="14.25" customHeight="1" x14ac:dyDescent="0.25">
      <c r="A727" s="247"/>
      <c r="BB727" s="248"/>
    </row>
    <row r="728" spans="1:54" ht="14.25" customHeight="1" x14ac:dyDescent="0.25">
      <c r="A728" s="247"/>
      <c r="BB728" s="248"/>
    </row>
    <row r="729" spans="1:54" ht="14.25" customHeight="1" x14ac:dyDescent="0.25">
      <c r="A729" s="247"/>
      <c r="BB729" s="248"/>
    </row>
    <row r="730" spans="1:54" ht="14.25" customHeight="1" x14ac:dyDescent="0.25">
      <c r="A730" s="247"/>
      <c r="BB730" s="248"/>
    </row>
    <row r="731" spans="1:54" ht="14.25" customHeight="1" x14ac:dyDescent="0.25">
      <c r="A731" s="247"/>
      <c r="BB731" s="248"/>
    </row>
    <row r="732" spans="1:54" ht="14.25" customHeight="1" x14ac:dyDescent="0.25">
      <c r="A732" s="247"/>
      <c r="BB732" s="248"/>
    </row>
    <row r="733" spans="1:54" ht="14.25" customHeight="1" x14ac:dyDescent="0.25">
      <c r="A733" s="247"/>
      <c r="BB733" s="248"/>
    </row>
    <row r="734" spans="1:54" ht="14.25" customHeight="1" x14ac:dyDescent="0.25">
      <c r="A734" s="247"/>
      <c r="BB734" s="248"/>
    </row>
    <row r="735" spans="1:54" ht="14.25" customHeight="1" x14ac:dyDescent="0.25">
      <c r="A735" s="247"/>
      <c r="BB735" s="248"/>
    </row>
    <row r="736" spans="1:54" ht="14.25" customHeight="1" x14ac:dyDescent="0.25">
      <c r="A736" s="247"/>
      <c r="BB736" s="248"/>
    </row>
    <row r="737" spans="1:54" ht="14.25" customHeight="1" x14ac:dyDescent="0.25">
      <c r="A737" s="247"/>
      <c r="BB737" s="248"/>
    </row>
    <row r="738" spans="1:54" ht="14.25" customHeight="1" x14ac:dyDescent="0.25">
      <c r="A738" s="247"/>
      <c r="BB738" s="248"/>
    </row>
    <row r="739" spans="1:54" ht="14.25" customHeight="1" x14ac:dyDescent="0.25">
      <c r="A739" s="247"/>
      <c r="BB739" s="248"/>
    </row>
    <row r="740" spans="1:54" ht="14.25" customHeight="1" x14ac:dyDescent="0.25">
      <c r="A740" s="247"/>
      <c r="BB740" s="248"/>
    </row>
    <row r="741" spans="1:54" ht="14.25" customHeight="1" x14ac:dyDescent="0.25">
      <c r="A741" s="247"/>
      <c r="BB741" s="248"/>
    </row>
    <row r="742" spans="1:54" ht="14.25" customHeight="1" x14ac:dyDescent="0.25">
      <c r="A742" s="247"/>
      <c r="BB742" s="248"/>
    </row>
    <row r="743" spans="1:54" ht="14.25" customHeight="1" x14ac:dyDescent="0.25">
      <c r="A743" s="247"/>
      <c r="BB743" s="248"/>
    </row>
    <row r="744" spans="1:54" ht="14.25" customHeight="1" x14ac:dyDescent="0.25">
      <c r="A744" s="247"/>
      <c r="BB744" s="248"/>
    </row>
    <row r="745" spans="1:54" ht="14.25" customHeight="1" x14ac:dyDescent="0.25">
      <c r="A745" s="247"/>
      <c r="BB745" s="248"/>
    </row>
    <row r="746" spans="1:54" ht="14.25" customHeight="1" x14ac:dyDescent="0.25">
      <c r="A746" s="247"/>
      <c r="BB746" s="248"/>
    </row>
    <row r="747" spans="1:54" ht="14.25" customHeight="1" x14ac:dyDescent="0.25">
      <c r="A747" s="247"/>
      <c r="BB747" s="248"/>
    </row>
    <row r="748" spans="1:54" ht="14.25" customHeight="1" x14ac:dyDescent="0.25">
      <c r="A748" s="247"/>
      <c r="BB748" s="248"/>
    </row>
    <row r="749" spans="1:54" ht="14.25" customHeight="1" x14ac:dyDescent="0.25">
      <c r="A749" s="247"/>
      <c r="BB749" s="248"/>
    </row>
    <row r="750" spans="1:54" ht="14.25" customHeight="1" x14ac:dyDescent="0.25">
      <c r="A750" s="247"/>
      <c r="BB750" s="248"/>
    </row>
    <row r="751" spans="1:54" ht="14.25" customHeight="1" x14ac:dyDescent="0.25">
      <c r="A751" s="247"/>
      <c r="BB751" s="248"/>
    </row>
    <row r="752" spans="1:54" ht="14.25" customHeight="1" x14ac:dyDescent="0.25">
      <c r="A752" s="247"/>
      <c r="BB752" s="248"/>
    </row>
    <row r="753" spans="1:54" ht="14.25" customHeight="1" x14ac:dyDescent="0.25">
      <c r="A753" s="247"/>
      <c r="BB753" s="248"/>
    </row>
    <row r="754" spans="1:54" ht="14.25" customHeight="1" x14ac:dyDescent="0.25">
      <c r="A754" s="247"/>
      <c r="BB754" s="248"/>
    </row>
    <row r="755" spans="1:54" ht="14.25" customHeight="1" x14ac:dyDescent="0.25">
      <c r="A755" s="247"/>
      <c r="BB755" s="248"/>
    </row>
    <row r="756" spans="1:54" ht="14.25" customHeight="1" x14ac:dyDescent="0.25">
      <c r="A756" s="247"/>
      <c r="BB756" s="248"/>
    </row>
    <row r="757" spans="1:54" ht="14.25" customHeight="1" x14ac:dyDescent="0.25">
      <c r="A757" s="247"/>
      <c r="BB757" s="248"/>
    </row>
    <row r="758" spans="1:54" ht="14.25" customHeight="1" x14ac:dyDescent="0.25">
      <c r="A758" s="247"/>
      <c r="BB758" s="248"/>
    </row>
    <row r="759" spans="1:54" ht="14.25" customHeight="1" x14ac:dyDescent="0.25">
      <c r="A759" s="247"/>
      <c r="BB759" s="248"/>
    </row>
    <row r="760" spans="1:54" ht="14.25" customHeight="1" x14ac:dyDescent="0.25">
      <c r="A760" s="247"/>
      <c r="BB760" s="248"/>
    </row>
    <row r="761" spans="1:54" ht="14.25" customHeight="1" x14ac:dyDescent="0.25">
      <c r="A761" s="247"/>
      <c r="BB761" s="248"/>
    </row>
    <row r="762" spans="1:54" ht="14.25" customHeight="1" x14ac:dyDescent="0.25">
      <c r="A762" s="247"/>
      <c r="BB762" s="248"/>
    </row>
    <row r="763" spans="1:54" ht="14.25" customHeight="1" x14ac:dyDescent="0.25">
      <c r="A763" s="247"/>
      <c r="BB763" s="248"/>
    </row>
    <row r="764" spans="1:54" ht="14.25" customHeight="1" x14ac:dyDescent="0.25">
      <c r="A764" s="247"/>
      <c r="BB764" s="248"/>
    </row>
    <row r="765" spans="1:54" ht="14.25" customHeight="1" x14ac:dyDescent="0.25">
      <c r="A765" s="247"/>
      <c r="BB765" s="248"/>
    </row>
    <row r="766" spans="1:54" ht="14.25" customHeight="1" x14ac:dyDescent="0.25">
      <c r="A766" s="247"/>
      <c r="BB766" s="248"/>
    </row>
    <row r="767" spans="1:54" ht="14.25" customHeight="1" x14ac:dyDescent="0.25">
      <c r="A767" s="247"/>
      <c r="BB767" s="248"/>
    </row>
    <row r="768" spans="1:54" ht="14.25" customHeight="1" x14ac:dyDescent="0.25">
      <c r="A768" s="247"/>
      <c r="BB768" s="248"/>
    </row>
    <row r="769" spans="1:54" ht="14.25" customHeight="1" x14ac:dyDescent="0.25">
      <c r="A769" s="247"/>
      <c r="BB769" s="248"/>
    </row>
    <row r="770" spans="1:54" ht="14.25" customHeight="1" x14ac:dyDescent="0.25">
      <c r="A770" s="247"/>
      <c r="BB770" s="248"/>
    </row>
    <row r="771" spans="1:54" ht="14.25" customHeight="1" x14ac:dyDescent="0.25">
      <c r="A771" s="247"/>
      <c r="BB771" s="248"/>
    </row>
    <row r="772" spans="1:54" ht="14.25" customHeight="1" x14ac:dyDescent="0.25">
      <c r="A772" s="247"/>
      <c r="BB772" s="248"/>
    </row>
    <row r="773" spans="1:54" ht="14.25" customHeight="1" x14ac:dyDescent="0.25">
      <c r="A773" s="247"/>
      <c r="BB773" s="248"/>
    </row>
    <row r="774" spans="1:54" ht="14.25" customHeight="1" x14ac:dyDescent="0.25">
      <c r="A774" s="247"/>
      <c r="BB774" s="248"/>
    </row>
    <row r="775" spans="1:54" ht="14.25" customHeight="1" x14ac:dyDescent="0.25">
      <c r="A775" s="247"/>
      <c r="BB775" s="248"/>
    </row>
    <row r="776" spans="1:54" ht="14.25" customHeight="1" x14ac:dyDescent="0.25">
      <c r="A776" s="247"/>
      <c r="BB776" s="248"/>
    </row>
    <row r="777" spans="1:54" ht="14.25" customHeight="1" x14ac:dyDescent="0.25">
      <c r="A777" s="247"/>
      <c r="BB777" s="248"/>
    </row>
    <row r="778" spans="1:54" ht="14.25" customHeight="1" x14ac:dyDescent="0.25">
      <c r="A778" s="247"/>
      <c r="BB778" s="248"/>
    </row>
    <row r="779" spans="1:54" ht="14.25" customHeight="1" x14ac:dyDescent="0.25">
      <c r="A779" s="247"/>
      <c r="BB779" s="248"/>
    </row>
    <row r="780" spans="1:54" ht="14.25" customHeight="1" x14ac:dyDescent="0.25">
      <c r="A780" s="247"/>
      <c r="BB780" s="248"/>
    </row>
    <row r="781" spans="1:54" ht="14.25" customHeight="1" x14ac:dyDescent="0.25">
      <c r="A781" s="247"/>
      <c r="BB781" s="248"/>
    </row>
    <row r="782" spans="1:54" ht="14.25" customHeight="1" x14ac:dyDescent="0.25">
      <c r="A782" s="247"/>
      <c r="BB782" s="248"/>
    </row>
    <row r="783" spans="1:54" ht="14.25" customHeight="1" x14ac:dyDescent="0.25">
      <c r="A783" s="247"/>
      <c r="BB783" s="248"/>
    </row>
    <row r="784" spans="1:54" ht="14.25" customHeight="1" x14ac:dyDescent="0.25">
      <c r="A784" s="247"/>
      <c r="BB784" s="248"/>
    </row>
    <row r="785" spans="1:54" ht="14.25" customHeight="1" x14ac:dyDescent="0.25">
      <c r="A785" s="247"/>
      <c r="BB785" s="248"/>
    </row>
    <row r="786" spans="1:54" ht="14.25" customHeight="1" x14ac:dyDescent="0.25">
      <c r="A786" s="247"/>
      <c r="BB786" s="248"/>
    </row>
    <row r="787" spans="1:54" ht="14.25" customHeight="1" x14ac:dyDescent="0.25">
      <c r="A787" s="247"/>
      <c r="BB787" s="248"/>
    </row>
    <row r="788" spans="1:54" ht="14.25" customHeight="1" x14ac:dyDescent="0.25">
      <c r="A788" s="247"/>
      <c r="BB788" s="248"/>
    </row>
    <row r="789" spans="1:54" ht="14.25" customHeight="1" x14ac:dyDescent="0.25">
      <c r="A789" s="247"/>
      <c r="BB789" s="248"/>
    </row>
    <row r="790" spans="1:54" ht="14.25" customHeight="1" x14ac:dyDescent="0.25">
      <c r="A790" s="247"/>
      <c r="BB790" s="248"/>
    </row>
    <row r="791" spans="1:54" ht="14.25" customHeight="1" x14ac:dyDescent="0.25">
      <c r="A791" s="247"/>
      <c r="BB791" s="248"/>
    </row>
    <row r="792" spans="1:54" ht="14.25" customHeight="1" x14ac:dyDescent="0.25">
      <c r="A792" s="247"/>
      <c r="BB792" s="248"/>
    </row>
    <row r="793" spans="1:54" ht="14.25" customHeight="1" x14ac:dyDescent="0.25">
      <c r="A793" s="247"/>
      <c r="BB793" s="248"/>
    </row>
    <row r="794" spans="1:54" ht="14.25" customHeight="1" x14ac:dyDescent="0.25">
      <c r="A794" s="247"/>
      <c r="BB794" s="248"/>
    </row>
    <row r="795" spans="1:54" ht="14.25" customHeight="1" x14ac:dyDescent="0.25">
      <c r="A795" s="247"/>
      <c r="BB795" s="248"/>
    </row>
    <row r="796" spans="1:54" ht="14.25" customHeight="1" x14ac:dyDescent="0.25">
      <c r="A796" s="247"/>
      <c r="BB796" s="248"/>
    </row>
    <row r="797" spans="1:54" ht="14.25" customHeight="1" x14ac:dyDescent="0.25">
      <c r="A797" s="247"/>
      <c r="BB797" s="248"/>
    </row>
    <row r="798" spans="1:54" ht="14.25" customHeight="1" x14ac:dyDescent="0.25">
      <c r="A798" s="247"/>
      <c r="BB798" s="248"/>
    </row>
    <row r="799" spans="1:54" ht="14.25" customHeight="1" x14ac:dyDescent="0.25">
      <c r="A799" s="247"/>
      <c r="BB799" s="248"/>
    </row>
    <row r="800" spans="1:54" ht="14.25" customHeight="1" x14ac:dyDescent="0.25">
      <c r="A800" s="247"/>
      <c r="BB800" s="248"/>
    </row>
    <row r="801" spans="1:54" ht="14.25" customHeight="1" x14ac:dyDescent="0.25">
      <c r="A801" s="247"/>
      <c r="BB801" s="248"/>
    </row>
    <row r="802" spans="1:54" ht="14.25" customHeight="1" x14ac:dyDescent="0.25">
      <c r="A802" s="247"/>
      <c r="BB802" s="248"/>
    </row>
    <row r="803" spans="1:54" ht="14.25" customHeight="1" x14ac:dyDescent="0.25">
      <c r="A803" s="247"/>
      <c r="BB803" s="248"/>
    </row>
    <row r="804" spans="1:54" ht="14.25" customHeight="1" x14ac:dyDescent="0.25">
      <c r="A804" s="247"/>
      <c r="BB804" s="248"/>
    </row>
    <row r="805" spans="1:54" ht="14.25" customHeight="1" x14ac:dyDescent="0.25">
      <c r="A805" s="247"/>
      <c r="BB805" s="248"/>
    </row>
    <row r="806" spans="1:54" ht="14.25" customHeight="1" x14ac:dyDescent="0.25">
      <c r="A806" s="247"/>
      <c r="BB806" s="248"/>
    </row>
    <row r="807" spans="1:54" ht="14.25" customHeight="1" x14ac:dyDescent="0.25">
      <c r="A807" s="247"/>
      <c r="BB807" s="248"/>
    </row>
    <row r="808" spans="1:54" ht="14.25" customHeight="1" x14ac:dyDescent="0.25">
      <c r="A808" s="247"/>
      <c r="BB808" s="248"/>
    </row>
    <row r="809" spans="1:54" ht="14.25" customHeight="1" x14ac:dyDescent="0.25">
      <c r="A809" s="247"/>
      <c r="BB809" s="248"/>
    </row>
    <row r="810" spans="1:54" ht="14.25" customHeight="1" x14ac:dyDescent="0.25">
      <c r="A810" s="247"/>
      <c r="BB810" s="248"/>
    </row>
    <row r="811" spans="1:54" ht="14.25" customHeight="1" x14ac:dyDescent="0.25">
      <c r="A811" s="247"/>
      <c r="BB811" s="248"/>
    </row>
    <row r="812" spans="1:54" ht="14.25" customHeight="1" x14ac:dyDescent="0.25">
      <c r="A812" s="247"/>
      <c r="BB812" s="248"/>
    </row>
    <row r="813" spans="1:54" ht="14.25" customHeight="1" x14ac:dyDescent="0.25">
      <c r="A813" s="247"/>
      <c r="BB813" s="248"/>
    </row>
    <row r="814" spans="1:54" ht="14.25" customHeight="1" x14ac:dyDescent="0.25">
      <c r="A814" s="247"/>
      <c r="BB814" s="248"/>
    </row>
    <row r="815" spans="1:54" ht="14.25" customHeight="1" x14ac:dyDescent="0.25">
      <c r="A815" s="247"/>
      <c r="BB815" s="248"/>
    </row>
    <row r="816" spans="1:54" ht="14.25" customHeight="1" x14ac:dyDescent="0.25">
      <c r="A816" s="247"/>
      <c r="BB816" s="248"/>
    </row>
    <row r="817" spans="1:54" ht="14.25" customHeight="1" x14ac:dyDescent="0.25">
      <c r="A817" s="247"/>
      <c r="BB817" s="248"/>
    </row>
    <row r="818" spans="1:54" ht="14.25" customHeight="1" x14ac:dyDescent="0.25">
      <c r="A818" s="247"/>
      <c r="BB818" s="248"/>
    </row>
    <row r="819" spans="1:54" ht="14.25" customHeight="1" x14ac:dyDescent="0.25">
      <c r="A819" s="247"/>
      <c r="BB819" s="248"/>
    </row>
    <row r="820" spans="1:54" ht="14.25" customHeight="1" x14ac:dyDescent="0.25">
      <c r="A820" s="247"/>
      <c r="BB820" s="248"/>
    </row>
    <row r="821" spans="1:54" ht="14.25" customHeight="1" x14ac:dyDescent="0.25">
      <c r="A821" s="247"/>
      <c r="BB821" s="248"/>
    </row>
    <row r="822" spans="1:54" ht="14.25" customHeight="1" x14ac:dyDescent="0.25">
      <c r="A822" s="247"/>
      <c r="BB822" s="248"/>
    </row>
    <row r="823" spans="1:54" ht="14.25" customHeight="1" x14ac:dyDescent="0.25">
      <c r="A823" s="247"/>
      <c r="BB823" s="248"/>
    </row>
    <row r="824" spans="1:54" ht="14.25" customHeight="1" x14ac:dyDescent="0.25">
      <c r="A824" s="247"/>
      <c r="BB824" s="248"/>
    </row>
    <row r="825" spans="1:54" ht="14.25" customHeight="1" x14ac:dyDescent="0.25">
      <c r="A825" s="247"/>
      <c r="BB825" s="248"/>
    </row>
    <row r="826" spans="1:54" ht="14.25" customHeight="1" x14ac:dyDescent="0.25">
      <c r="A826" s="247"/>
      <c r="BB826" s="248"/>
    </row>
    <row r="827" spans="1:54" ht="14.25" customHeight="1" x14ac:dyDescent="0.25">
      <c r="A827" s="247"/>
      <c r="BB827" s="248"/>
    </row>
    <row r="828" spans="1:54" ht="14.25" customHeight="1" x14ac:dyDescent="0.25">
      <c r="A828" s="247"/>
      <c r="BB828" s="248"/>
    </row>
    <row r="829" spans="1:54" ht="14.25" customHeight="1" x14ac:dyDescent="0.25">
      <c r="A829" s="247"/>
      <c r="BB829" s="248"/>
    </row>
    <row r="830" spans="1:54" ht="14.25" customHeight="1" x14ac:dyDescent="0.25">
      <c r="A830" s="247"/>
      <c r="BB830" s="248"/>
    </row>
    <row r="831" spans="1:54" ht="14.25" customHeight="1" x14ac:dyDescent="0.25">
      <c r="A831" s="247"/>
      <c r="BB831" s="248"/>
    </row>
    <row r="832" spans="1:54" ht="14.25" customHeight="1" x14ac:dyDescent="0.25">
      <c r="A832" s="247"/>
      <c r="BB832" s="248"/>
    </row>
    <row r="833" spans="1:54" ht="14.25" customHeight="1" x14ac:dyDescent="0.25">
      <c r="A833" s="247"/>
      <c r="BB833" s="248"/>
    </row>
    <row r="834" spans="1:54" ht="14.25" customHeight="1" x14ac:dyDescent="0.25">
      <c r="A834" s="247"/>
      <c r="BB834" s="248"/>
    </row>
    <row r="835" spans="1:54" ht="14.25" customHeight="1" x14ac:dyDescent="0.25">
      <c r="A835" s="247"/>
      <c r="BB835" s="248"/>
    </row>
    <row r="836" spans="1:54" ht="14.25" customHeight="1" x14ac:dyDescent="0.25">
      <c r="A836" s="247"/>
      <c r="BB836" s="248"/>
    </row>
    <row r="837" spans="1:54" ht="14.25" customHeight="1" x14ac:dyDescent="0.25">
      <c r="A837" s="247"/>
      <c r="BB837" s="248"/>
    </row>
    <row r="838" spans="1:54" ht="14.25" customHeight="1" x14ac:dyDescent="0.25">
      <c r="A838" s="247"/>
      <c r="BB838" s="248"/>
    </row>
    <row r="839" spans="1:54" ht="14.25" customHeight="1" x14ac:dyDescent="0.25">
      <c r="A839" s="247"/>
      <c r="BB839" s="248"/>
    </row>
    <row r="840" spans="1:54" ht="14.25" customHeight="1" x14ac:dyDescent="0.25">
      <c r="A840" s="247"/>
      <c r="BB840" s="248"/>
    </row>
    <row r="841" spans="1:54" ht="14.25" customHeight="1" x14ac:dyDescent="0.25">
      <c r="A841" s="247"/>
      <c r="BB841" s="248"/>
    </row>
    <row r="842" spans="1:54" ht="14.25" customHeight="1" x14ac:dyDescent="0.25">
      <c r="A842" s="247"/>
      <c r="BB842" s="248"/>
    </row>
    <row r="843" spans="1:54" ht="14.25" customHeight="1" x14ac:dyDescent="0.25">
      <c r="A843" s="247"/>
      <c r="BB843" s="248"/>
    </row>
    <row r="844" spans="1:54" ht="14.25" customHeight="1" x14ac:dyDescent="0.25">
      <c r="A844" s="247"/>
      <c r="BB844" s="248"/>
    </row>
    <row r="845" spans="1:54" ht="14.25" customHeight="1" x14ac:dyDescent="0.25">
      <c r="A845" s="247"/>
      <c r="BB845" s="248"/>
    </row>
    <row r="846" spans="1:54" ht="14.25" customHeight="1" x14ac:dyDescent="0.25">
      <c r="A846" s="247"/>
      <c r="BB846" s="248"/>
    </row>
    <row r="847" spans="1:54" ht="14.25" customHeight="1" x14ac:dyDescent="0.25">
      <c r="A847" s="247"/>
      <c r="BB847" s="248"/>
    </row>
    <row r="848" spans="1:54" ht="14.25" customHeight="1" x14ac:dyDescent="0.25">
      <c r="A848" s="247"/>
      <c r="BB848" s="248"/>
    </row>
    <row r="849" spans="1:54" ht="14.25" customHeight="1" x14ac:dyDescent="0.25">
      <c r="A849" s="247"/>
      <c r="BB849" s="248"/>
    </row>
    <row r="850" spans="1:54" ht="14.25" customHeight="1" x14ac:dyDescent="0.25">
      <c r="A850" s="247"/>
      <c r="BB850" s="248"/>
    </row>
    <row r="851" spans="1:54" ht="14.25" customHeight="1" x14ac:dyDescent="0.25">
      <c r="A851" s="247"/>
      <c r="BB851" s="248"/>
    </row>
    <row r="852" spans="1:54" ht="14.25" customHeight="1" x14ac:dyDescent="0.25">
      <c r="A852" s="247"/>
      <c r="BB852" s="248"/>
    </row>
    <row r="853" spans="1:54" ht="14.25" customHeight="1" x14ac:dyDescent="0.25">
      <c r="A853" s="247"/>
      <c r="BB853" s="248"/>
    </row>
    <row r="854" spans="1:54" ht="14.25" customHeight="1" x14ac:dyDescent="0.25">
      <c r="A854" s="247"/>
      <c r="BB854" s="248"/>
    </row>
    <row r="855" spans="1:54" ht="14.25" customHeight="1" x14ac:dyDescent="0.25">
      <c r="A855" s="247"/>
      <c r="BB855" s="248"/>
    </row>
    <row r="856" spans="1:54" ht="14.25" customHeight="1" x14ac:dyDescent="0.25">
      <c r="A856" s="247"/>
      <c r="BB856" s="248"/>
    </row>
    <row r="857" spans="1:54" ht="14.25" customHeight="1" x14ac:dyDescent="0.25">
      <c r="A857" s="247"/>
      <c r="BB857" s="248"/>
    </row>
    <row r="858" spans="1:54" ht="14.25" customHeight="1" x14ac:dyDescent="0.25">
      <c r="A858" s="247"/>
      <c r="BB858" s="248"/>
    </row>
    <row r="859" spans="1:54" ht="14.25" customHeight="1" x14ac:dyDescent="0.25">
      <c r="A859" s="247"/>
      <c r="BB859" s="248"/>
    </row>
    <row r="860" spans="1:54" ht="14.25" customHeight="1" x14ac:dyDescent="0.25">
      <c r="A860" s="247"/>
      <c r="BB860" s="248"/>
    </row>
    <row r="861" spans="1:54" ht="14.25" customHeight="1" x14ac:dyDescent="0.25">
      <c r="A861" s="247"/>
      <c r="BB861" s="248"/>
    </row>
    <row r="862" spans="1:54" ht="14.25" customHeight="1" x14ac:dyDescent="0.25">
      <c r="A862" s="247"/>
      <c r="BB862" s="248"/>
    </row>
    <row r="863" spans="1:54" ht="14.25" customHeight="1" x14ac:dyDescent="0.25">
      <c r="A863" s="247"/>
      <c r="BB863" s="248"/>
    </row>
    <row r="864" spans="1:54" ht="14.25" customHeight="1" x14ac:dyDescent="0.25">
      <c r="A864" s="247"/>
      <c r="BB864" s="248"/>
    </row>
    <row r="865" spans="1:54" ht="14.25" customHeight="1" x14ac:dyDescent="0.25">
      <c r="A865" s="247"/>
      <c r="BB865" s="248"/>
    </row>
    <row r="866" spans="1:54" ht="14.25" customHeight="1" x14ac:dyDescent="0.25">
      <c r="A866" s="247"/>
      <c r="BB866" s="248"/>
    </row>
    <row r="867" spans="1:54" ht="14.25" customHeight="1" x14ac:dyDescent="0.25">
      <c r="A867" s="247"/>
      <c r="BB867" s="248"/>
    </row>
    <row r="868" spans="1:54" ht="14.25" customHeight="1" x14ac:dyDescent="0.25">
      <c r="A868" s="247"/>
      <c r="BB868" s="248"/>
    </row>
    <row r="869" spans="1:54" ht="14.25" customHeight="1" x14ac:dyDescent="0.25">
      <c r="A869" s="247"/>
      <c r="BB869" s="248"/>
    </row>
    <row r="870" spans="1:54" ht="14.25" customHeight="1" x14ac:dyDescent="0.25">
      <c r="A870" s="247"/>
      <c r="BB870" s="248"/>
    </row>
    <row r="871" spans="1:54" ht="14.25" customHeight="1" x14ac:dyDescent="0.25">
      <c r="A871" s="247"/>
      <c r="BB871" s="248"/>
    </row>
    <row r="872" spans="1:54" ht="14.25" customHeight="1" x14ac:dyDescent="0.25">
      <c r="A872" s="247"/>
      <c r="BB872" s="248"/>
    </row>
    <row r="873" spans="1:54" ht="14.25" customHeight="1" x14ac:dyDescent="0.25">
      <c r="A873" s="247"/>
      <c r="BB873" s="248"/>
    </row>
    <row r="874" spans="1:54" ht="14.25" customHeight="1" x14ac:dyDescent="0.25">
      <c r="A874" s="247"/>
      <c r="BB874" s="248"/>
    </row>
    <row r="875" spans="1:54" ht="14.25" customHeight="1" x14ac:dyDescent="0.25">
      <c r="A875" s="247"/>
      <c r="BB875" s="248"/>
    </row>
    <row r="876" spans="1:54" ht="14.25" customHeight="1" x14ac:dyDescent="0.25">
      <c r="A876" s="247"/>
      <c r="BB876" s="248"/>
    </row>
    <row r="877" spans="1:54" ht="14.25" customHeight="1" x14ac:dyDescent="0.25">
      <c r="A877" s="247"/>
      <c r="BB877" s="248"/>
    </row>
    <row r="878" spans="1:54" ht="14.25" customHeight="1" x14ac:dyDescent="0.25">
      <c r="A878" s="247"/>
      <c r="BB878" s="248"/>
    </row>
    <row r="879" spans="1:54" ht="14.25" customHeight="1" x14ac:dyDescent="0.25">
      <c r="A879" s="247"/>
      <c r="BB879" s="248"/>
    </row>
    <row r="880" spans="1:54" ht="14.25" customHeight="1" x14ac:dyDescent="0.25">
      <c r="A880" s="247"/>
      <c r="BB880" s="248"/>
    </row>
    <row r="881" spans="1:54" ht="14.25" customHeight="1" x14ac:dyDescent="0.25">
      <c r="A881" s="247"/>
      <c r="BB881" s="248"/>
    </row>
    <row r="882" spans="1:54" ht="14.25" customHeight="1" x14ac:dyDescent="0.25">
      <c r="A882" s="247"/>
      <c r="BB882" s="248"/>
    </row>
    <row r="883" spans="1:54" ht="14.25" customHeight="1" x14ac:dyDescent="0.25">
      <c r="A883" s="247"/>
      <c r="BB883" s="248"/>
    </row>
    <row r="884" spans="1:54" ht="14.25" customHeight="1" x14ac:dyDescent="0.25">
      <c r="A884" s="247"/>
      <c r="BB884" s="248"/>
    </row>
    <row r="885" spans="1:54" ht="14.25" customHeight="1" x14ac:dyDescent="0.25">
      <c r="A885" s="247"/>
      <c r="BB885" s="248"/>
    </row>
    <row r="886" spans="1:54" ht="14.25" customHeight="1" x14ac:dyDescent="0.25">
      <c r="A886" s="247"/>
      <c r="BB886" s="248"/>
    </row>
    <row r="887" spans="1:54" ht="14.25" customHeight="1" x14ac:dyDescent="0.25">
      <c r="A887" s="247"/>
      <c r="BB887" s="248"/>
    </row>
    <row r="888" spans="1:54" ht="14.25" customHeight="1" x14ac:dyDescent="0.25">
      <c r="A888" s="247"/>
      <c r="BB888" s="248"/>
    </row>
    <row r="889" spans="1:54" ht="14.25" customHeight="1" x14ac:dyDescent="0.25">
      <c r="A889" s="247"/>
      <c r="BB889" s="248"/>
    </row>
    <row r="890" spans="1:54" ht="14.25" customHeight="1" x14ac:dyDescent="0.25">
      <c r="A890" s="247"/>
      <c r="BB890" s="248"/>
    </row>
    <row r="891" spans="1:54" ht="14.25" customHeight="1" x14ac:dyDescent="0.25">
      <c r="A891" s="247"/>
      <c r="BB891" s="248"/>
    </row>
    <row r="892" spans="1:54" ht="14.25" customHeight="1" x14ac:dyDescent="0.25">
      <c r="A892" s="247"/>
      <c r="BB892" s="248"/>
    </row>
    <row r="893" spans="1:54" ht="14.25" customHeight="1" x14ac:dyDescent="0.25">
      <c r="A893" s="247"/>
      <c r="BB893" s="248"/>
    </row>
    <row r="894" spans="1:54" ht="14.25" customHeight="1" x14ac:dyDescent="0.25">
      <c r="A894" s="247"/>
      <c r="BB894" s="248"/>
    </row>
    <row r="895" spans="1:54" ht="14.25" customHeight="1" x14ac:dyDescent="0.25">
      <c r="A895" s="247"/>
      <c r="BB895" s="248"/>
    </row>
    <row r="896" spans="1:54" ht="14.25" customHeight="1" x14ac:dyDescent="0.25">
      <c r="A896" s="247"/>
      <c r="BB896" s="248"/>
    </row>
    <row r="897" spans="1:54" ht="14.25" customHeight="1" x14ac:dyDescent="0.25">
      <c r="A897" s="247"/>
      <c r="BB897" s="248"/>
    </row>
    <row r="898" spans="1:54" ht="14.25" customHeight="1" x14ac:dyDescent="0.25">
      <c r="A898" s="247"/>
      <c r="BB898" s="248"/>
    </row>
    <row r="899" spans="1:54" ht="14.25" customHeight="1" x14ac:dyDescent="0.25">
      <c r="A899" s="247"/>
      <c r="BB899" s="248"/>
    </row>
    <row r="900" spans="1:54" ht="14.25" customHeight="1" x14ac:dyDescent="0.25">
      <c r="A900" s="247"/>
      <c r="BB900" s="248"/>
    </row>
    <row r="901" spans="1:54" ht="14.25" customHeight="1" x14ac:dyDescent="0.25">
      <c r="A901" s="247"/>
      <c r="BB901" s="248"/>
    </row>
    <row r="902" spans="1:54" ht="14.25" customHeight="1" x14ac:dyDescent="0.25">
      <c r="A902" s="247"/>
      <c r="BB902" s="248"/>
    </row>
    <row r="903" spans="1:54" ht="14.25" customHeight="1" x14ac:dyDescent="0.25">
      <c r="A903" s="247"/>
      <c r="BB903" s="248"/>
    </row>
    <row r="904" spans="1:54" ht="14.25" customHeight="1" x14ac:dyDescent="0.25">
      <c r="A904" s="247"/>
      <c r="BB904" s="248"/>
    </row>
    <row r="905" spans="1:54" ht="14.25" customHeight="1" x14ac:dyDescent="0.25">
      <c r="A905" s="247"/>
      <c r="BB905" s="248"/>
    </row>
    <row r="906" spans="1:54" ht="14.25" customHeight="1" x14ac:dyDescent="0.25">
      <c r="A906" s="247"/>
      <c r="BB906" s="248"/>
    </row>
    <row r="907" spans="1:54" ht="14.25" customHeight="1" x14ac:dyDescent="0.25">
      <c r="A907" s="247"/>
      <c r="BB907" s="248"/>
    </row>
    <row r="908" spans="1:54" ht="14.25" customHeight="1" x14ac:dyDescent="0.25">
      <c r="A908" s="247"/>
      <c r="BB908" s="248"/>
    </row>
    <row r="909" spans="1:54" ht="14.25" customHeight="1" x14ac:dyDescent="0.25">
      <c r="A909" s="247"/>
      <c r="BB909" s="248"/>
    </row>
    <row r="910" spans="1:54" ht="14.25" customHeight="1" x14ac:dyDescent="0.25">
      <c r="A910" s="247"/>
      <c r="BB910" s="248"/>
    </row>
    <row r="911" spans="1:54" ht="14.25" customHeight="1" x14ac:dyDescent="0.25">
      <c r="A911" s="247"/>
      <c r="BB911" s="248"/>
    </row>
    <row r="912" spans="1:54" ht="14.25" customHeight="1" x14ac:dyDescent="0.25">
      <c r="A912" s="247"/>
      <c r="BB912" s="248"/>
    </row>
    <row r="913" spans="1:54" ht="14.25" customHeight="1" x14ac:dyDescent="0.25">
      <c r="A913" s="247"/>
      <c r="BB913" s="248"/>
    </row>
    <row r="914" spans="1:54" ht="14.25" customHeight="1" x14ac:dyDescent="0.25">
      <c r="A914" s="247"/>
      <c r="BB914" s="248"/>
    </row>
    <row r="915" spans="1:54" ht="14.25" customHeight="1" x14ac:dyDescent="0.25">
      <c r="A915" s="247"/>
      <c r="BB915" s="248"/>
    </row>
    <row r="916" spans="1:54" ht="14.25" customHeight="1" x14ac:dyDescent="0.25">
      <c r="A916" s="247"/>
      <c r="BB916" s="248"/>
    </row>
    <row r="917" spans="1:54" ht="14.25" customHeight="1" x14ac:dyDescent="0.25">
      <c r="A917" s="247"/>
      <c r="BB917" s="248"/>
    </row>
    <row r="918" spans="1:54" ht="14.25" customHeight="1" x14ac:dyDescent="0.25">
      <c r="A918" s="247"/>
      <c r="BB918" s="248"/>
    </row>
    <row r="919" spans="1:54" ht="14.25" customHeight="1" x14ac:dyDescent="0.25">
      <c r="A919" s="247"/>
      <c r="BB919" s="248"/>
    </row>
    <row r="920" spans="1:54" ht="14.25" customHeight="1" x14ac:dyDescent="0.25">
      <c r="A920" s="247"/>
      <c r="BB920" s="248"/>
    </row>
    <row r="921" spans="1:54" ht="14.25" customHeight="1" x14ac:dyDescent="0.25">
      <c r="A921" s="247"/>
      <c r="BB921" s="248"/>
    </row>
    <row r="922" spans="1:54" ht="14.25" customHeight="1" x14ac:dyDescent="0.25">
      <c r="A922" s="247"/>
      <c r="BB922" s="248"/>
    </row>
    <row r="923" spans="1:54" ht="14.25" customHeight="1" x14ac:dyDescent="0.25">
      <c r="A923" s="247"/>
      <c r="BB923" s="248"/>
    </row>
    <row r="924" spans="1:54" ht="14.25" customHeight="1" x14ac:dyDescent="0.25">
      <c r="A924" s="247"/>
      <c r="BB924" s="248"/>
    </row>
    <row r="925" spans="1:54" ht="14.25" customHeight="1" x14ac:dyDescent="0.25">
      <c r="A925" s="247"/>
      <c r="BB925" s="248"/>
    </row>
    <row r="926" spans="1:54" ht="14.25" customHeight="1" x14ac:dyDescent="0.25">
      <c r="A926" s="247"/>
      <c r="BB926" s="248"/>
    </row>
    <row r="927" spans="1:54" ht="14.25" customHeight="1" x14ac:dyDescent="0.25">
      <c r="A927" s="247"/>
      <c r="BB927" s="248"/>
    </row>
    <row r="928" spans="1:54" ht="14.25" customHeight="1" x14ac:dyDescent="0.25">
      <c r="A928" s="247"/>
      <c r="BB928" s="248"/>
    </row>
    <row r="929" spans="1:54" ht="14.25" customHeight="1" x14ac:dyDescent="0.25">
      <c r="A929" s="247"/>
      <c r="BB929" s="248"/>
    </row>
    <row r="930" spans="1:54" ht="14.25" customHeight="1" x14ac:dyDescent="0.25">
      <c r="A930" s="247"/>
      <c r="BB930" s="248"/>
    </row>
    <row r="931" spans="1:54" ht="14.25" customHeight="1" x14ac:dyDescent="0.25">
      <c r="A931" s="247"/>
      <c r="BB931" s="248"/>
    </row>
    <row r="932" spans="1:54" ht="14.25" customHeight="1" x14ac:dyDescent="0.25">
      <c r="A932" s="247"/>
      <c r="BB932" s="248"/>
    </row>
    <row r="933" spans="1:54" ht="14.25" customHeight="1" x14ac:dyDescent="0.25">
      <c r="A933" s="247"/>
      <c r="BB933" s="248"/>
    </row>
    <row r="934" spans="1:54" ht="14.25" customHeight="1" x14ac:dyDescent="0.25">
      <c r="A934" s="247"/>
      <c r="BB934" s="248"/>
    </row>
    <row r="935" spans="1:54" ht="14.25" customHeight="1" x14ac:dyDescent="0.25">
      <c r="A935" s="247"/>
      <c r="BB935" s="248"/>
    </row>
    <row r="936" spans="1:54" ht="14.25" customHeight="1" x14ac:dyDescent="0.25">
      <c r="A936" s="247"/>
      <c r="BB936" s="248"/>
    </row>
    <row r="937" spans="1:54" ht="14.25" customHeight="1" x14ac:dyDescent="0.25">
      <c r="A937" s="247"/>
      <c r="BB937" s="248"/>
    </row>
    <row r="938" spans="1:54" ht="14.25" customHeight="1" x14ac:dyDescent="0.25">
      <c r="A938" s="247"/>
      <c r="BB938" s="248"/>
    </row>
    <row r="939" spans="1:54" ht="14.25" customHeight="1" x14ac:dyDescent="0.25">
      <c r="A939" s="247"/>
      <c r="BB939" s="248"/>
    </row>
    <row r="940" spans="1:54" ht="14.25" customHeight="1" x14ac:dyDescent="0.25">
      <c r="A940" s="247"/>
      <c r="BB940" s="248"/>
    </row>
    <row r="941" spans="1:54" ht="14.25" customHeight="1" x14ac:dyDescent="0.25">
      <c r="A941" s="247"/>
      <c r="BB941" s="248"/>
    </row>
    <row r="942" spans="1:54" ht="14.25" customHeight="1" x14ac:dyDescent="0.25">
      <c r="A942" s="247"/>
      <c r="BB942" s="248"/>
    </row>
    <row r="943" spans="1:54" ht="14.25" customHeight="1" x14ac:dyDescent="0.25">
      <c r="A943" s="247"/>
      <c r="BB943" s="248"/>
    </row>
    <row r="944" spans="1:54" ht="14.25" customHeight="1" x14ac:dyDescent="0.25">
      <c r="A944" s="247"/>
      <c r="BB944" s="248"/>
    </row>
    <row r="945" spans="1:54" ht="14.25" customHeight="1" x14ac:dyDescent="0.25">
      <c r="A945" s="247"/>
      <c r="BB945" s="248"/>
    </row>
    <row r="946" spans="1:54" ht="14.25" customHeight="1" x14ac:dyDescent="0.25">
      <c r="A946" s="247"/>
      <c r="BB946" s="248"/>
    </row>
    <row r="947" spans="1:54" ht="14.25" customHeight="1" x14ac:dyDescent="0.25">
      <c r="A947" s="247"/>
      <c r="BB947" s="248"/>
    </row>
    <row r="948" spans="1:54" ht="14.25" customHeight="1" x14ac:dyDescent="0.25">
      <c r="A948" s="247"/>
      <c r="BB948" s="248"/>
    </row>
    <row r="949" spans="1:54" ht="14.25" customHeight="1" x14ac:dyDescent="0.25">
      <c r="A949" s="247"/>
      <c r="BB949" s="248"/>
    </row>
    <row r="950" spans="1:54" ht="14.25" customHeight="1" x14ac:dyDescent="0.25">
      <c r="A950" s="247"/>
      <c r="BB950" s="248"/>
    </row>
    <row r="951" spans="1:54" ht="14.25" customHeight="1" x14ac:dyDescent="0.25">
      <c r="A951" s="247"/>
      <c r="BB951" s="248"/>
    </row>
    <row r="952" spans="1:54" ht="14.25" customHeight="1" x14ac:dyDescent="0.25">
      <c r="A952" s="247"/>
      <c r="BB952" s="248"/>
    </row>
    <row r="953" spans="1:54" ht="14.25" customHeight="1" x14ac:dyDescent="0.25">
      <c r="A953" s="247"/>
      <c r="BB953" s="248"/>
    </row>
    <row r="954" spans="1:54" ht="14.25" customHeight="1" x14ac:dyDescent="0.25">
      <c r="A954" s="247"/>
      <c r="BB954" s="248"/>
    </row>
    <row r="955" spans="1:54" ht="14.25" customHeight="1" x14ac:dyDescent="0.25">
      <c r="A955" s="247"/>
      <c r="BB955" s="248"/>
    </row>
    <row r="956" spans="1:54" ht="14.25" customHeight="1" x14ac:dyDescent="0.25">
      <c r="A956" s="247"/>
      <c r="BB956" s="248"/>
    </row>
    <row r="957" spans="1:54" ht="14.25" customHeight="1" x14ac:dyDescent="0.25">
      <c r="A957" s="247"/>
      <c r="BB957" s="248"/>
    </row>
    <row r="958" spans="1:54" ht="14.25" customHeight="1" x14ac:dyDescent="0.25">
      <c r="A958" s="247"/>
      <c r="BB958" s="248"/>
    </row>
    <row r="959" spans="1:54" ht="14.25" customHeight="1" x14ac:dyDescent="0.25">
      <c r="A959" s="247"/>
      <c r="BB959" s="248"/>
    </row>
    <row r="960" spans="1:54" ht="14.25" customHeight="1" x14ac:dyDescent="0.25">
      <c r="A960" s="247"/>
      <c r="BB960" s="248"/>
    </row>
    <row r="961" spans="1:54" ht="14.25" customHeight="1" x14ac:dyDescent="0.25">
      <c r="A961" s="247"/>
      <c r="BB961" s="248"/>
    </row>
    <row r="962" spans="1:54" ht="14.25" customHeight="1" x14ac:dyDescent="0.25">
      <c r="A962" s="247"/>
      <c r="BB962" s="248"/>
    </row>
    <row r="963" spans="1:54" ht="14.25" customHeight="1" x14ac:dyDescent="0.25">
      <c r="A963" s="247"/>
      <c r="BB963" s="248"/>
    </row>
    <row r="964" spans="1:54" ht="14.25" customHeight="1" x14ac:dyDescent="0.25">
      <c r="A964" s="247"/>
      <c r="BB964" s="248"/>
    </row>
    <row r="965" spans="1:54" ht="14.25" customHeight="1" x14ac:dyDescent="0.25">
      <c r="A965" s="247"/>
      <c r="BB965" s="248"/>
    </row>
    <row r="966" spans="1:54" ht="14.25" customHeight="1" x14ac:dyDescent="0.25">
      <c r="A966" s="247"/>
      <c r="BB966" s="248"/>
    </row>
    <row r="967" spans="1:54" ht="14.25" customHeight="1" x14ac:dyDescent="0.25">
      <c r="A967" s="247"/>
      <c r="BB967" s="248"/>
    </row>
    <row r="968" spans="1:54" ht="14.25" customHeight="1" x14ac:dyDescent="0.25">
      <c r="A968" s="247"/>
      <c r="BB968" s="248"/>
    </row>
    <row r="969" spans="1:54" ht="14.25" customHeight="1" x14ac:dyDescent="0.25">
      <c r="A969" s="247"/>
      <c r="BB969" s="248"/>
    </row>
    <row r="970" spans="1:54" ht="14.25" customHeight="1" x14ac:dyDescent="0.25">
      <c r="A970" s="247"/>
      <c r="BB970" s="248"/>
    </row>
    <row r="971" spans="1:54" ht="14.25" customHeight="1" x14ac:dyDescent="0.25">
      <c r="A971" s="247"/>
      <c r="BB971" s="248"/>
    </row>
    <row r="972" spans="1:54" ht="14.25" customHeight="1" x14ac:dyDescent="0.25">
      <c r="A972" s="247"/>
      <c r="BB972" s="248"/>
    </row>
    <row r="973" spans="1:54" ht="14.25" customHeight="1" x14ac:dyDescent="0.25">
      <c r="A973" s="247"/>
      <c r="BB973" s="248"/>
    </row>
    <row r="974" spans="1:54" ht="14.25" customHeight="1" x14ac:dyDescent="0.25">
      <c r="A974" s="247"/>
      <c r="BB974" s="248"/>
    </row>
    <row r="975" spans="1:54" ht="14.25" customHeight="1" x14ac:dyDescent="0.25">
      <c r="A975" s="247"/>
      <c r="BB975" s="248"/>
    </row>
    <row r="976" spans="1:54" ht="14.25" customHeight="1" x14ac:dyDescent="0.25">
      <c r="A976" s="247"/>
      <c r="BB976" s="248"/>
    </row>
    <row r="977" spans="1:54" ht="14.25" customHeight="1" x14ac:dyDescent="0.25">
      <c r="A977" s="247"/>
      <c r="BB977" s="248"/>
    </row>
    <row r="978" spans="1:54" ht="14.25" customHeight="1" x14ac:dyDescent="0.25">
      <c r="A978" s="247"/>
      <c r="BB978" s="248"/>
    </row>
    <row r="979" spans="1:54" ht="14.25" customHeight="1" x14ac:dyDescent="0.25">
      <c r="A979" s="247"/>
      <c r="BB979" s="248"/>
    </row>
    <row r="980" spans="1:54" ht="14.25" customHeight="1" x14ac:dyDescent="0.25">
      <c r="A980" s="247"/>
      <c r="BB980" s="248"/>
    </row>
    <row r="981" spans="1:54" ht="14.25" customHeight="1" x14ac:dyDescent="0.25">
      <c r="A981" s="247"/>
      <c r="BB981" s="248"/>
    </row>
    <row r="982" spans="1:54" ht="14.25" customHeight="1" x14ac:dyDescent="0.25">
      <c r="A982" s="247"/>
      <c r="BB982" s="248"/>
    </row>
    <row r="983" spans="1:54" ht="14.25" customHeight="1" x14ac:dyDescent="0.25">
      <c r="A983" s="247"/>
      <c r="BB983" s="248"/>
    </row>
    <row r="984" spans="1:54" ht="14.25" customHeight="1" x14ac:dyDescent="0.25">
      <c r="A984" s="247"/>
      <c r="BB984" s="248"/>
    </row>
    <row r="985" spans="1:54" ht="14.25" customHeight="1" x14ac:dyDescent="0.25">
      <c r="A985" s="247"/>
      <c r="BB985" s="248"/>
    </row>
    <row r="986" spans="1:54" ht="14.25" customHeight="1" x14ac:dyDescent="0.25">
      <c r="A986" s="247"/>
      <c r="BB986" s="248"/>
    </row>
    <row r="987" spans="1:54" ht="14.25" customHeight="1" x14ac:dyDescent="0.25">
      <c r="A987" s="247"/>
      <c r="BB987" s="248"/>
    </row>
    <row r="988" spans="1:54" ht="14.25" customHeight="1" x14ac:dyDescent="0.25">
      <c r="A988" s="247"/>
      <c r="BB988" s="248"/>
    </row>
    <row r="989" spans="1:54" ht="14.25" customHeight="1" x14ac:dyDescent="0.25">
      <c r="A989" s="247"/>
      <c r="BB989" s="248"/>
    </row>
    <row r="990" spans="1:54" ht="14.25" customHeight="1" x14ac:dyDescent="0.25">
      <c r="A990" s="247"/>
      <c r="BB990" s="248"/>
    </row>
    <row r="991" spans="1:54" ht="14.25" customHeight="1" x14ac:dyDescent="0.25">
      <c r="A991" s="247"/>
      <c r="BB991" s="248"/>
    </row>
    <row r="992" spans="1:54" ht="14.25" customHeight="1" x14ac:dyDescent="0.25">
      <c r="A992" s="247"/>
      <c r="BB992" s="248"/>
    </row>
    <row r="993" spans="1:54" ht="14.25" customHeight="1" x14ac:dyDescent="0.25">
      <c r="A993" s="247"/>
      <c r="BB993" s="248"/>
    </row>
    <row r="994" spans="1:54" ht="14.25" customHeight="1" x14ac:dyDescent="0.25">
      <c r="A994" s="247"/>
      <c r="BB994" s="248"/>
    </row>
    <row r="995" spans="1:54" ht="14.25" customHeight="1" x14ac:dyDescent="0.25">
      <c r="A995" s="247"/>
      <c r="BB995" s="248"/>
    </row>
    <row r="996" spans="1:54" ht="14.25" customHeight="1" x14ac:dyDescent="0.25">
      <c r="A996" s="247"/>
      <c r="BB996" s="248"/>
    </row>
    <row r="997" spans="1:54" ht="14.25" customHeight="1" x14ac:dyDescent="0.25">
      <c r="A997" s="247"/>
      <c r="BB997" s="248"/>
    </row>
    <row r="998" spans="1:54" ht="14.25" customHeight="1" x14ac:dyDescent="0.25">
      <c r="A998" s="247"/>
      <c r="BB998" s="248"/>
    </row>
    <row r="999" spans="1:54" ht="14.25" customHeight="1" x14ac:dyDescent="0.25">
      <c r="A999" s="247"/>
      <c r="BB999" s="248"/>
    </row>
    <row r="1000" spans="1:54" ht="14.25" customHeight="1" x14ac:dyDescent="0.25">
      <c r="A1000" s="247"/>
      <c r="BB1000" s="248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E62247"/>
  </sheetPr>
  <dimension ref="A1:BD1000"/>
  <sheetViews>
    <sheetView workbookViewId="0"/>
  </sheetViews>
  <sheetFormatPr defaultColWidth="12.625" defaultRowHeight="15" customHeight="1" x14ac:dyDescent="0.2"/>
  <cols>
    <col min="1" max="1" width="21.125" customWidth="1"/>
    <col min="2" max="53" width="7.625" customWidth="1"/>
    <col min="54" max="54" width="11.625" customWidth="1"/>
    <col min="55" max="55" width="10.125" customWidth="1"/>
    <col min="56" max="56" width="7.625" customWidth="1"/>
  </cols>
  <sheetData>
    <row r="1" spans="1:56" ht="14.25" customHeight="1" x14ac:dyDescent="0.25">
      <c r="A1" s="236" t="s">
        <v>1101</v>
      </c>
      <c r="B1" s="237" t="s">
        <v>5</v>
      </c>
      <c r="C1" s="238" t="s">
        <v>6</v>
      </c>
      <c r="D1" s="239" t="s">
        <v>7</v>
      </c>
      <c r="E1" s="239" t="s">
        <v>8</v>
      </c>
      <c r="F1" s="238" t="s">
        <v>9</v>
      </c>
      <c r="G1" s="238" t="s">
        <v>10</v>
      </c>
      <c r="H1" s="239" t="s">
        <v>11</v>
      </c>
      <c r="I1" s="239" t="s">
        <v>12</v>
      </c>
      <c r="J1" s="238" t="s">
        <v>13</v>
      </c>
      <c r="K1" s="239" t="s">
        <v>14</v>
      </c>
      <c r="L1" s="239" t="s">
        <v>15</v>
      </c>
      <c r="M1" s="239" t="s">
        <v>16</v>
      </c>
      <c r="N1" s="239" t="s">
        <v>17</v>
      </c>
      <c r="O1" s="239" t="s">
        <v>18</v>
      </c>
      <c r="P1" s="239" t="s">
        <v>19</v>
      </c>
      <c r="Q1" s="238" t="s">
        <v>20</v>
      </c>
      <c r="R1" s="238" t="s">
        <v>21</v>
      </c>
      <c r="S1" s="238" t="s">
        <v>22</v>
      </c>
      <c r="T1" s="239" t="s">
        <v>23</v>
      </c>
      <c r="U1" s="239" t="s">
        <v>24</v>
      </c>
      <c r="V1" s="239" t="s">
        <v>25</v>
      </c>
      <c r="W1" s="239" t="s">
        <v>26</v>
      </c>
      <c r="X1" s="238" t="s">
        <v>27</v>
      </c>
      <c r="Y1" s="239" t="s">
        <v>28</v>
      </c>
      <c r="Z1" s="238" t="s">
        <v>29</v>
      </c>
      <c r="AA1" s="239" t="s">
        <v>30</v>
      </c>
      <c r="AB1" s="238" t="s">
        <v>31</v>
      </c>
      <c r="AC1" s="239" t="s">
        <v>32</v>
      </c>
      <c r="AD1" s="239" t="s">
        <v>33</v>
      </c>
      <c r="AE1" s="239" t="s">
        <v>34</v>
      </c>
      <c r="AF1" s="239" t="s">
        <v>35</v>
      </c>
      <c r="AG1" s="239" t="s">
        <v>36</v>
      </c>
      <c r="AH1" s="239" t="s">
        <v>37</v>
      </c>
      <c r="AI1" s="239" t="s">
        <v>38</v>
      </c>
      <c r="AJ1" s="239" t="s">
        <v>39</v>
      </c>
      <c r="AK1" s="239" t="s">
        <v>40</v>
      </c>
      <c r="AL1" s="239" t="s">
        <v>41</v>
      </c>
      <c r="AM1" s="239" t="s">
        <v>42</v>
      </c>
      <c r="AN1" s="238" t="s">
        <v>43</v>
      </c>
      <c r="AO1" s="238" t="s">
        <v>44</v>
      </c>
      <c r="AP1" s="239" t="s">
        <v>45</v>
      </c>
      <c r="AQ1" s="239" t="s">
        <v>46</v>
      </c>
      <c r="AR1" s="239" t="s">
        <v>47</v>
      </c>
      <c r="AS1" s="239" t="s">
        <v>48</v>
      </c>
      <c r="AT1" s="238" t="s">
        <v>49</v>
      </c>
      <c r="AU1" s="239" t="s">
        <v>50</v>
      </c>
      <c r="AV1" s="239" t="s">
        <v>51</v>
      </c>
      <c r="AW1" s="239" t="s">
        <v>52</v>
      </c>
      <c r="AX1" s="239" t="s">
        <v>53</v>
      </c>
      <c r="AY1" s="239" t="s">
        <v>54</v>
      </c>
      <c r="AZ1" s="238" t="s">
        <v>55</v>
      </c>
      <c r="BA1" s="4"/>
      <c r="BB1" s="240" t="s">
        <v>1102</v>
      </c>
      <c r="BC1" s="240" t="s">
        <v>1103</v>
      </c>
      <c r="BD1" s="240" t="s">
        <v>1088</v>
      </c>
    </row>
    <row r="2" spans="1:56" ht="14.25" customHeight="1" x14ac:dyDescent="0.25">
      <c r="A2" s="241" t="s">
        <v>5</v>
      </c>
      <c r="B2" s="382">
        <f>'Vplyv jednotlivych statov'!$BC2</f>
        <v>0.63663095027566063</v>
      </c>
      <c r="C2" s="243">
        <f>'Norm. celkova previazanost'!C2*'Vplyv jednotlivych statov'!$BB2</f>
        <v>2.4715007856418647E-3</v>
      </c>
      <c r="D2" s="243">
        <f>'Norm. celkova previazanost'!D2*'Vplyv jednotlivych statov'!$BB2</f>
        <v>2.2320823117487165E-3</v>
      </c>
      <c r="E2" s="243">
        <f>'Norm. celkova previazanost'!E2*'Vplyv jednotlivych statov'!$BB2</f>
        <v>7.3707985094813707E-3</v>
      </c>
      <c r="F2" s="243">
        <f>'Norm. celkova previazanost'!F2*'Vplyv jednotlivych statov'!$BB2</f>
        <v>4.089866904956203E-3</v>
      </c>
      <c r="G2" s="243">
        <f>'Norm. celkova previazanost'!G2*'Vplyv jednotlivych statov'!$BB2</f>
        <v>1.1263483280454577E-2</v>
      </c>
      <c r="H2" s="243">
        <f>'Norm. celkova previazanost'!H2*'Vplyv jednotlivych statov'!$BB2</f>
        <v>8.0870231309196766E-3</v>
      </c>
      <c r="I2" s="243">
        <f>'Norm. celkova previazanost'!I2*'Vplyv jednotlivych statov'!$BB2</f>
        <v>1.5804969845777794E-3</v>
      </c>
      <c r="J2" s="243">
        <f>'Norm. celkova previazanost'!J2*'Vplyv jednotlivych statov'!$BB2</f>
        <v>1.2394371184350687E-2</v>
      </c>
      <c r="K2" s="243">
        <f>'Norm. celkova previazanost'!K2*'Vplyv jednotlivych statov'!$BB2</f>
        <v>5.5026120747816154E-3</v>
      </c>
      <c r="L2" s="243">
        <f>'Norm. celkova previazanost'!L2*'Vplyv jednotlivych statov'!$BB2</f>
        <v>4.3166023021035888E-3</v>
      </c>
      <c r="M2" s="243">
        <f>'Norm. celkova previazanost'!M2*'Vplyv jednotlivych statov'!$BB2</f>
        <v>3.8847167212782341E-3</v>
      </c>
      <c r="N2" s="243">
        <f>'Norm. celkova previazanost'!N2*'Vplyv jednotlivych statov'!$BB2</f>
        <v>9.7868232822793232E-3</v>
      </c>
      <c r="O2" s="243">
        <f>'Norm. celkova previazanost'!O2*'Vplyv jednotlivych statov'!$BB2</f>
        <v>3.536996831521938E-2</v>
      </c>
      <c r="P2" s="243">
        <f>'Norm. celkova previazanost'!P2*'Vplyv jednotlivych statov'!$BB2</f>
        <v>6.7754607238944961E-3</v>
      </c>
      <c r="Q2" s="243">
        <f>'Norm. celkova previazanost'!Q2*'Vplyv jednotlivych statov'!$BB2</f>
        <v>7.1511587261169898E-3</v>
      </c>
      <c r="R2" s="243">
        <f>'Norm. celkova previazanost'!R2*'Vplyv jednotlivych statov'!$BB2</f>
        <v>5.3717012014324024E-3</v>
      </c>
      <c r="S2" s="243">
        <f>'Norm. celkova previazanost'!S2*'Vplyv jednotlivych statov'!$BB2</f>
        <v>2.4113736948258397E-3</v>
      </c>
      <c r="T2" s="243">
        <f>'Norm. celkova previazanost'!T2*'Vplyv jednotlivych statov'!$BB2</f>
        <v>4.5616765405103238E-3</v>
      </c>
      <c r="U2" s="243">
        <f>'Norm. celkova previazanost'!U2*'Vplyv jednotlivych statov'!$BB2</f>
        <v>2.4381775038526273E-3</v>
      </c>
      <c r="V2" s="243">
        <f>'Norm. celkova previazanost'!V2*'Vplyv jednotlivych statov'!$BB2</f>
        <v>4.6393195219286663E-3</v>
      </c>
      <c r="W2" s="243">
        <f>'Norm. celkova previazanost'!W2*'Vplyv jednotlivych statov'!$BB2</f>
        <v>3.8179624387550204E-3</v>
      </c>
      <c r="X2" s="243">
        <f>'Norm. celkova previazanost'!X2*'Vplyv jednotlivych statov'!$BB2</f>
        <v>2.213098930468504E-3</v>
      </c>
      <c r="Y2" s="243">
        <f>'Norm. celkova previazanost'!Y2*'Vplyv jednotlivych statov'!$BB2</f>
        <v>3.9015624204296238E-3</v>
      </c>
      <c r="Z2" s="243">
        <f>'Norm. celkova previazanost'!Z2*'Vplyv jednotlivych statov'!$BB2</f>
        <v>2.0632518535991912E-3</v>
      </c>
      <c r="AA2" s="243">
        <f>'Norm. celkova previazanost'!AA2*'Vplyv jednotlivych statov'!$BB2</f>
        <v>3.2850239473833603E-3</v>
      </c>
      <c r="AB2" s="243">
        <f>'Norm. celkova previazanost'!AB2*'Vplyv jednotlivych statov'!$BB2</f>
        <v>1.4124202567750289E-3</v>
      </c>
      <c r="AC2" s="243">
        <f>'Norm. celkova previazanost'!AC2*'Vplyv jednotlivych statov'!$BB2</f>
        <v>4.4406255437950109E-3</v>
      </c>
      <c r="AD2" s="243">
        <f>'Norm. celkova previazanost'!AD2*'Vplyv jednotlivych statov'!$BB2</f>
        <v>3.9281927193434343E-3</v>
      </c>
      <c r="AE2" s="243">
        <f>'Norm. celkova previazanost'!AE2*'Vplyv jednotlivych statov'!$BB2</f>
        <v>4.9500987502202757E-3</v>
      </c>
      <c r="AF2" s="243">
        <f>'Norm. celkova previazanost'!AF2*'Vplyv jednotlivych statov'!$BB2</f>
        <v>1.0344081183889473E-2</v>
      </c>
      <c r="AG2" s="243">
        <f>'Norm. celkova previazanost'!AG2*'Vplyv jednotlivych statov'!$BB2</f>
        <v>2.6597721273168336E-3</v>
      </c>
      <c r="AH2" s="243">
        <f>'Norm. celkova previazanost'!AH2*'Vplyv jednotlivych statov'!$BB2</f>
        <v>1.4005868587015927E-2</v>
      </c>
      <c r="AI2" s="243">
        <f>'Norm. celkova previazanost'!AI2*'Vplyv jednotlivych statov'!$BB2</f>
        <v>3.7520883469817677E-3</v>
      </c>
      <c r="AJ2" s="243">
        <f>'Norm. celkova previazanost'!AJ2*'Vplyv jednotlivych statov'!$BB2</f>
        <v>1.3341356388918244E-3</v>
      </c>
      <c r="AK2" s="243">
        <f>'Norm. celkova previazanost'!AK2*'Vplyv jednotlivych statov'!$BB2</f>
        <v>7.9186913211250869E-3</v>
      </c>
      <c r="AL2" s="243">
        <f>'Norm. celkova previazanost'!AL2*'Vplyv jednotlivych statov'!$BB2</f>
        <v>4.3237826966021206E-3</v>
      </c>
      <c r="AM2" s="243">
        <f>'Norm. celkova previazanost'!AM2*'Vplyv jednotlivych statov'!$BB2</f>
        <v>8.6623425671702725E-3</v>
      </c>
      <c r="AN2" s="243">
        <f>'Norm. celkova previazanost'!AN2*'Vplyv jednotlivych statov'!$BB2</f>
        <v>1.0300820948153893E-2</v>
      </c>
      <c r="AO2" s="243">
        <f>'Norm. celkova previazanost'!AO2*'Vplyv jednotlivych statov'!$BB2</f>
        <v>6.4079103028490212E-3</v>
      </c>
      <c r="AP2" s="243">
        <f>'Norm. celkova previazanost'!AP2*'Vplyv jednotlivych statov'!$BB2</f>
        <v>7.6480967535794871E-3</v>
      </c>
      <c r="AQ2" s="243">
        <f>'Norm. celkova previazanost'!AQ2*'Vplyv jednotlivych statov'!$BB2</f>
        <v>7.0879459464542154E-3</v>
      </c>
      <c r="AR2" s="243">
        <f>'Norm. celkova previazanost'!AR2*'Vplyv jednotlivych statov'!$BB2</f>
        <v>5.4158990928808689E-3</v>
      </c>
      <c r="AS2" s="243">
        <f>'Norm. celkova previazanost'!AS2*'Vplyv jednotlivych statov'!$BB2</f>
        <v>6.1606526666534798E-3</v>
      </c>
      <c r="AT2" s="243">
        <f>'Norm. celkova previazanost'!AT2*'Vplyv jednotlivych statov'!$BB2</f>
        <v>2.2235116943675852E-2</v>
      </c>
      <c r="AU2" s="243">
        <f>'Norm. celkova previazanost'!AU2*'Vplyv jednotlivych statov'!$BB2</f>
        <v>1.0239329284651976E-2</v>
      </c>
      <c r="AV2" s="243">
        <f>'Norm. celkova previazanost'!AV2*'Vplyv jednotlivych statov'!$BB2</f>
        <v>7.9857582519984906E-3</v>
      </c>
      <c r="AW2" s="243">
        <f>'Norm. celkova previazanost'!AW2*'Vplyv jednotlivych statov'!$BB2</f>
        <v>5.4252141690764788E-3</v>
      </c>
      <c r="AX2" s="243">
        <f>'Norm. celkova previazanost'!AX2*'Vplyv jednotlivych statov'!$BB2</f>
        <v>2.9387770808541751E-2</v>
      </c>
      <c r="AY2" s="243">
        <f>'Norm. celkova previazanost'!AY2*'Vplyv jednotlivych statov'!$BB2</f>
        <v>1.3998570083238276E-2</v>
      </c>
      <c r="AZ2" s="243">
        <f>'Norm. celkova previazanost'!AZ2*'Vplyv jednotlivych statov'!$BB2</f>
        <v>6.3637514424684984E-3</v>
      </c>
      <c r="BB2" s="383">
        <f>Import!$BB2/'Export+Import'!$BB2</f>
        <v>0.36336904972433942</v>
      </c>
      <c r="BC2" s="384">
        <f t="shared" ref="BC2:BC52" si="0">1-BB2</f>
        <v>0.63663095027566063</v>
      </c>
      <c r="BD2" s="244">
        <f t="shared" ref="BD2:BD52" si="1">SUM(B2:AZ2)</f>
        <v>0.99999999999999989</v>
      </c>
    </row>
    <row r="3" spans="1:56" ht="14.25" customHeight="1" x14ac:dyDescent="0.25">
      <c r="A3" s="245" t="s">
        <v>6</v>
      </c>
      <c r="B3" s="243">
        <f>'Norm. celkova previazanost'!B3*'Vplyv jednotlivych statov'!$BB3</f>
        <v>3.085441471672664E-3</v>
      </c>
      <c r="C3" s="382">
        <f>'Vplyv jednotlivych statov'!$BC3</f>
        <v>0.59164467069703053</v>
      </c>
      <c r="D3" s="243">
        <f>'Norm. celkova previazanost'!D3*'Vplyv jednotlivych statov'!$BB3</f>
        <v>6.5991355652006874E-3</v>
      </c>
      <c r="E3" s="243">
        <f>'Norm. celkova previazanost'!E3*'Vplyv jednotlivych statov'!$BB3</f>
        <v>7.8288304434929318E-3</v>
      </c>
      <c r="F3" s="243">
        <f>'Norm. celkova previazanost'!F3*'Vplyv jednotlivych statov'!$BB3</f>
        <v>3.7194218531817091E-2</v>
      </c>
      <c r="G3" s="243">
        <f>'Norm. celkova previazanost'!G3*'Vplyv jednotlivych statov'!$BB3</f>
        <v>4.3871147389770221E-3</v>
      </c>
      <c r="H3" s="243">
        <f>'Norm. celkova previazanost'!H3*'Vplyv jednotlivych statov'!$BB3</f>
        <v>4.8764695451802825E-3</v>
      </c>
      <c r="I3" s="243">
        <f>'Norm. celkova previazanost'!I3*'Vplyv jednotlivych statov'!$BB3</f>
        <v>4.0967138615369561E-2</v>
      </c>
      <c r="J3" s="243">
        <f>'Norm. celkova previazanost'!J3*'Vplyv jednotlivych statov'!$BB3</f>
        <v>1.938387007481919E-2</v>
      </c>
      <c r="K3" s="243">
        <f>'Norm. celkova previazanost'!K3*'Vplyv jednotlivych statov'!$BB3</f>
        <v>5.3744751103922102E-3</v>
      </c>
      <c r="L3" s="243">
        <f>'Norm. celkova previazanost'!L3*'Vplyv jednotlivych statov'!$BB3</f>
        <v>3.2131315701443364E-3</v>
      </c>
      <c r="M3" s="243">
        <f>'Norm. celkova previazanost'!M3*'Vplyv jednotlivych statov'!$BB3</f>
        <v>5.1985702785341823E-3</v>
      </c>
      <c r="N3" s="243">
        <f>'Norm. celkova previazanost'!N3*'Vplyv jednotlivych statov'!$BB3</f>
        <v>9.7244044090645659E-3</v>
      </c>
      <c r="O3" s="243">
        <f>'Norm. celkova previazanost'!O3*'Vplyv jednotlivych statov'!$BB3</f>
        <v>4.4651558857211398E-3</v>
      </c>
      <c r="P3" s="243">
        <f>'Norm. celkova previazanost'!P3*'Vplyv jednotlivych statov'!$BB3</f>
        <v>8.5261127262133852E-3</v>
      </c>
      <c r="Q3" s="243">
        <f>'Norm. celkova previazanost'!Q3*'Vplyv jednotlivych statov'!$BB3</f>
        <v>2.9917104976805785E-3</v>
      </c>
      <c r="R3" s="243">
        <f>'Norm. celkova previazanost'!R3*'Vplyv jednotlivych statov'!$BB3</f>
        <v>9.5952950803749552E-3</v>
      </c>
      <c r="S3" s="243">
        <f>'Norm. celkova previazanost'!S3*'Vplyv jednotlivych statov'!$BB3</f>
        <v>5.3331269097720586E-3</v>
      </c>
      <c r="T3" s="243">
        <f>'Norm. celkova previazanost'!T3*'Vplyv jednotlivych statov'!$BB3</f>
        <v>5.9362896364641461E-3</v>
      </c>
      <c r="U3" s="243">
        <f>'Norm. celkova previazanost'!U3*'Vplyv jednotlivych statov'!$BB3</f>
        <v>3.0742936451863792E-3</v>
      </c>
      <c r="V3" s="243">
        <f>'Norm. celkova previazanost'!V3*'Vplyv jednotlivych statov'!$BB3</f>
        <v>5.0828535258491793E-3</v>
      </c>
      <c r="W3" s="243">
        <f>'Norm. celkova previazanost'!W3*'Vplyv jednotlivych statov'!$BB3</f>
        <v>7.6821433421615558E-3</v>
      </c>
      <c r="X3" s="243">
        <f>'Norm. celkova previazanost'!X3*'Vplyv jednotlivych statov'!$BB3</f>
        <v>7.0823604980437636E-3</v>
      </c>
      <c r="Y3" s="243">
        <f>'Norm. celkova previazanost'!Y3*'Vplyv jednotlivych statov'!$BB3</f>
        <v>1.0136170741849413E-2</v>
      </c>
      <c r="Z3" s="243">
        <f>'Norm. celkova previazanost'!Z3*'Vplyv jednotlivych statov'!$BB3</f>
        <v>4.1204546958611187E-3</v>
      </c>
      <c r="AA3" s="243">
        <f>'Norm. celkova previazanost'!AA3*'Vplyv jednotlivych statov'!$BB3</f>
        <v>7.0928298759927993E-3</v>
      </c>
      <c r="AB3" s="243">
        <f>'Norm. celkova previazanost'!AB3*'Vplyv jednotlivych statov'!$BB3</f>
        <v>9.2309562340197465E-3</v>
      </c>
      <c r="AC3" s="243">
        <f>'Norm. celkova previazanost'!AC3*'Vplyv jednotlivych statov'!$BB3</f>
        <v>3.80976061993763E-3</v>
      </c>
      <c r="AD3" s="243">
        <f>'Norm. celkova previazanost'!AD3*'Vplyv jednotlivych statov'!$BB3</f>
        <v>3.3650582466031149E-3</v>
      </c>
      <c r="AE3" s="243">
        <f>'Norm. celkova previazanost'!AE3*'Vplyv jednotlivych statov'!$BB3</f>
        <v>5.4671424832307856E-3</v>
      </c>
      <c r="AF3" s="243">
        <f>'Norm. celkova previazanost'!AF3*'Vplyv jednotlivych statov'!$BB3</f>
        <v>5.3430119199000961E-3</v>
      </c>
      <c r="AG3" s="243">
        <f>'Norm. celkova previazanost'!AG3*'Vplyv jednotlivych statov'!$BB3</f>
        <v>1.3706869660173406E-2</v>
      </c>
      <c r="AH3" s="243">
        <f>'Norm. celkova previazanost'!AH3*'Vplyv jednotlivych statov'!$BB3</f>
        <v>1.1467743458029705E-2</v>
      </c>
      <c r="AI3" s="243">
        <f>'Norm. celkova previazanost'!AI3*'Vplyv jednotlivych statov'!$BB3</f>
        <v>3.7383172649525665E-3</v>
      </c>
      <c r="AJ3" s="243">
        <f>'Norm. celkova previazanost'!AJ3*'Vplyv jednotlivych statov'!$BB3</f>
        <v>4.9941082247414266E-3</v>
      </c>
      <c r="AK3" s="243">
        <f>'Norm. celkova previazanost'!AK3*'Vplyv jednotlivych statov'!$BB3</f>
        <v>6.5719078525813294E-3</v>
      </c>
      <c r="AL3" s="243">
        <f>'Norm. celkova previazanost'!AL3*'Vplyv jednotlivych statov'!$BB3</f>
        <v>7.2722150719318254E-3</v>
      </c>
      <c r="AM3" s="243">
        <f>'Norm. celkova previazanost'!AM3*'Vplyv jednotlivych statov'!$BB3</f>
        <v>4.9544646174043642E-3</v>
      </c>
      <c r="AN3" s="243">
        <f>'Norm. celkova previazanost'!AN3*'Vplyv jednotlivych statov'!$BB3</f>
        <v>5.0515459812582415E-3</v>
      </c>
      <c r="AO3" s="243">
        <f>'Norm. celkova previazanost'!AO3*'Vplyv jednotlivych statov'!$BB3</f>
        <v>6.1533939918930452E-3</v>
      </c>
      <c r="AP3" s="243">
        <f>'Norm. celkova previazanost'!AP3*'Vplyv jednotlivych statov'!$BB3</f>
        <v>4.0640568687681606E-3</v>
      </c>
      <c r="AQ3" s="243">
        <f>'Norm. celkova previazanost'!AQ3*'Vplyv jednotlivych statov'!$BB3</f>
        <v>3.4773566280787874E-3</v>
      </c>
      <c r="AR3" s="243">
        <f>'Norm. celkova previazanost'!AR3*'Vplyv jednotlivych statov'!$BB3</f>
        <v>7.6645440804966733E-3</v>
      </c>
      <c r="AS3" s="243">
        <f>'Norm. celkova previazanost'!AS3*'Vplyv jednotlivych statov'!$BB3</f>
        <v>1.7603043977278483E-2</v>
      </c>
      <c r="AT3" s="243">
        <f>'Norm. celkova previazanost'!AT3*'Vplyv jednotlivych statov'!$BB3</f>
        <v>3.3147795290357027E-3</v>
      </c>
      <c r="AU3" s="243">
        <f>'Norm. celkova previazanost'!AU3*'Vplyv jednotlivych statov'!$BB3</f>
        <v>1.4625874956533081E-2</v>
      </c>
      <c r="AV3" s="243">
        <f>'Norm. celkova previazanost'!AV3*'Vplyv jednotlivych statov'!$BB3</f>
        <v>9.8837314383292702E-3</v>
      </c>
      <c r="AW3" s="243">
        <f>'Norm. celkova previazanost'!AW3*'Vplyv jednotlivych statov'!$BB3</f>
        <v>5.8666202248101734E-3</v>
      </c>
      <c r="AX3" s="243">
        <f>'Norm. celkova previazanost'!AX3*'Vplyv jednotlivych statov'!$BB3</f>
        <v>1.185267178581988E-2</v>
      </c>
      <c r="AY3" s="243">
        <f>'Norm. celkova previazanost'!AY3*'Vplyv jednotlivych statov'!$BB3</f>
        <v>6.1749342672487153E-3</v>
      </c>
      <c r="AZ3" s="243">
        <f>'Norm. celkova previazanost'!AZ3*'Vplyv jednotlivych statov'!$BB3</f>
        <v>3.7496225040781132E-3</v>
      </c>
      <c r="BB3" s="383">
        <f>Import!$BB3/'Export+Import'!$BB3</f>
        <v>0.40835532930296947</v>
      </c>
      <c r="BC3" s="384">
        <f t="shared" si="0"/>
        <v>0.59164467069703053</v>
      </c>
      <c r="BD3" s="244">
        <f t="shared" si="1"/>
        <v>1.0000000000000002</v>
      </c>
    </row>
    <row r="4" spans="1:56" ht="14.25" customHeight="1" x14ac:dyDescent="0.25">
      <c r="A4" s="246" t="s">
        <v>7</v>
      </c>
      <c r="B4" s="243">
        <f>'Norm. celkova previazanost'!B4*'Vplyv jednotlivych statov'!$BB4</f>
        <v>4.1730329567895288E-3</v>
      </c>
      <c r="C4" s="243">
        <f>'Norm. celkova previazanost'!C4*'Vplyv jednotlivych statov'!$BB4</f>
        <v>7.2782266726327781E-3</v>
      </c>
      <c r="D4" s="382">
        <f>'Vplyv jednotlivych statov'!$BC4</f>
        <v>0.44964755988526206</v>
      </c>
      <c r="E4" s="243">
        <f>'Norm. celkova previazanost'!E4*'Vplyv jednotlivych statov'!$BB4</f>
        <v>1.0900667212022123E-2</v>
      </c>
      <c r="F4" s="243">
        <f>'Norm. celkova previazanost'!F4*'Vplyv jednotlivych statov'!$BB4</f>
        <v>8.3654193510104974E-3</v>
      </c>
      <c r="G4" s="243">
        <f>'Norm. celkova previazanost'!G4*'Vplyv jednotlivych statov'!$BB4</f>
        <v>4.8587362004517071E-3</v>
      </c>
      <c r="H4" s="243">
        <f>'Norm. celkova previazanost'!H4*'Vplyv jednotlivych statov'!$BB4</f>
        <v>6.6970559458621303E-3</v>
      </c>
      <c r="I4" s="243">
        <f>'Norm. celkova previazanost'!I4*'Vplyv jednotlivych statov'!$BB4</f>
        <v>6.8546859247267389E-3</v>
      </c>
      <c r="J4" s="243">
        <f>'Norm. celkova previazanost'!J4*'Vplyv jednotlivych statov'!$BB4</f>
        <v>4.4439164772270265E-2</v>
      </c>
      <c r="K4" s="243">
        <f>'Norm. celkova previazanost'!K4*'Vplyv jednotlivych statov'!$BB4</f>
        <v>8.1861659630472067E-3</v>
      </c>
      <c r="L4" s="243">
        <f>'Norm. celkova previazanost'!L4*'Vplyv jednotlivych statov'!$BB4</f>
        <v>4.9783906270574685E-3</v>
      </c>
      <c r="M4" s="243">
        <f>'Norm. celkova previazanost'!M4*'Vplyv jednotlivych statov'!$BB4</f>
        <v>7.9564462378401441E-3</v>
      </c>
      <c r="N4" s="243">
        <f>'Norm. celkova previazanost'!N4*'Vplyv jednotlivych statov'!$BB4</f>
        <v>1.0819661586913771E-2</v>
      </c>
      <c r="O4" s="243">
        <f>'Norm. celkova previazanost'!O4*'Vplyv jednotlivych statov'!$BB4</f>
        <v>7.4392335119516009E-3</v>
      </c>
      <c r="P4" s="243">
        <f>'Norm. celkova previazanost'!P4*'Vplyv jednotlivych statov'!$BB4</f>
        <v>1.4440175319702944E-2</v>
      </c>
      <c r="Q4" s="243">
        <f>'Norm. celkova previazanost'!Q4*'Vplyv jednotlivych statov'!$BB4</f>
        <v>4.2575662709376915E-3</v>
      </c>
      <c r="R4" s="243">
        <f>'Norm. celkova previazanost'!R4*'Vplyv jednotlivych statov'!$BB4</f>
        <v>2.7630567285330945E-2</v>
      </c>
      <c r="S4" s="243">
        <f>'Norm. celkova previazanost'!S4*'Vplyv jednotlivych statov'!$BB4</f>
        <v>5.7836535560954394E-3</v>
      </c>
      <c r="T4" s="243">
        <f>'Norm. celkova previazanost'!T4*'Vplyv jednotlivych statov'!$BB4</f>
        <v>1.2590902593710106E-2</v>
      </c>
      <c r="U4" s="243">
        <f>'Norm. celkova previazanost'!U4*'Vplyv jednotlivych statov'!$BB4</f>
        <v>6.3456553897762733E-3</v>
      </c>
      <c r="V4" s="243">
        <f>'Norm. celkova previazanost'!V4*'Vplyv jednotlivych statov'!$BB4</f>
        <v>7.2437865354712623E-3</v>
      </c>
      <c r="W4" s="243">
        <f>'Norm. celkova previazanost'!W4*'Vplyv jednotlivych statov'!$BB4</f>
        <v>2.9861844329650548E-2</v>
      </c>
      <c r="X4" s="243">
        <f>'Norm. celkova previazanost'!X4*'Vplyv jednotlivych statov'!$BB4</f>
        <v>1.387838659767813E-2</v>
      </c>
      <c r="Y4" s="243">
        <f>'Norm. celkova previazanost'!Y4*'Vplyv jednotlivych statov'!$BB4</f>
        <v>1.3418254665928147E-2</v>
      </c>
      <c r="Z4" s="243">
        <f>'Norm. celkova previazanost'!Z4*'Vplyv jednotlivych statov'!$BB4</f>
        <v>1.0065907939942293E-2</v>
      </c>
      <c r="AA4" s="243">
        <f>'Norm. celkova previazanost'!AA4*'Vplyv jednotlivych statov'!$BB4</f>
        <v>2.6178189208222027E-2</v>
      </c>
      <c r="AB4" s="243">
        <f>'Norm. celkova previazanost'!AB4*'Vplyv jednotlivych statov'!$BB4</f>
        <v>3.9066378196420774E-3</v>
      </c>
      <c r="AC4" s="243">
        <f>'Norm. celkova previazanost'!AC4*'Vplyv jednotlivych statov'!$BB4</f>
        <v>6.4174307854748223E-3</v>
      </c>
      <c r="AD4" s="243">
        <f>'Norm. celkova previazanost'!AD4*'Vplyv jednotlivych statov'!$BB4</f>
        <v>4.4883326146470878E-3</v>
      </c>
      <c r="AE4" s="243">
        <f>'Norm. celkova previazanost'!AE4*'Vplyv jednotlivych statov'!$BB4</f>
        <v>7.5446892945536847E-3</v>
      </c>
      <c r="AF4" s="243">
        <f>'Norm. celkova previazanost'!AF4*'Vplyv jednotlivych statov'!$BB4</f>
        <v>6.3980857876954171E-3</v>
      </c>
      <c r="AG4" s="243">
        <f>'Norm. celkova previazanost'!AG4*'Vplyv jednotlivych statov'!$BB4</f>
        <v>8.9142985193159646E-3</v>
      </c>
      <c r="AH4" s="243">
        <f>'Norm. celkova previazanost'!AH4*'Vplyv jednotlivych statov'!$BB4</f>
        <v>1.9348859221677603E-2</v>
      </c>
      <c r="AI4" s="243">
        <f>'Norm. celkova previazanost'!AI4*'Vplyv jednotlivych statov'!$BB4</f>
        <v>6.9783919872895336E-3</v>
      </c>
      <c r="AJ4" s="243">
        <f>'Norm. celkova previazanost'!AJ4*'Vplyv jednotlivych statov'!$BB4</f>
        <v>2.5131799082877979E-2</v>
      </c>
      <c r="AK4" s="243">
        <f>'Norm. celkova previazanost'!AK4*'Vplyv jednotlivych statov'!$BB4</f>
        <v>7.8522430729746715E-3</v>
      </c>
      <c r="AL4" s="243">
        <f>'Norm. celkova previazanost'!AL4*'Vplyv jednotlivych statov'!$BB4</f>
        <v>5.2875478554408632E-3</v>
      </c>
      <c r="AM4" s="243">
        <f>'Norm. celkova previazanost'!AM4*'Vplyv jednotlivych statov'!$BB4</f>
        <v>9.6927795116211347E-3</v>
      </c>
      <c r="AN4" s="243">
        <f>'Norm. celkova previazanost'!AN4*'Vplyv jednotlivych statov'!$BB4</f>
        <v>5.476468834888234E-3</v>
      </c>
      <c r="AO4" s="243">
        <f>'Norm. celkova previazanost'!AO4*'Vplyv jednotlivych statov'!$BB4</f>
        <v>7.7195793767931746E-3</v>
      </c>
      <c r="AP4" s="243">
        <f>'Norm. celkova previazanost'!AP4*'Vplyv jednotlivych statov'!$BB4</f>
        <v>5.6951703239023288E-3</v>
      </c>
      <c r="AQ4" s="243">
        <f>'Norm. celkova previazanost'!AQ4*'Vplyv jednotlivych statov'!$BB4</f>
        <v>5.2864140475765171E-3</v>
      </c>
      <c r="AR4" s="243">
        <f>'Norm. celkova previazanost'!AR4*'Vplyv jednotlivych statov'!$BB4</f>
        <v>1.9948467437718723E-2</v>
      </c>
      <c r="AS4" s="243">
        <f>'Norm. celkova previazanost'!AS4*'Vplyv jednotlivych statov'!$BB4</f>
        <v>2.584938143114951E-2</v>
      </c>
      <c r="AT4" s="243">
        <f>'Norm. celkova previazanost'!AT4*'Vplyv jednotlivych statov'!$BB4</f>
        <v>4.4690253984611562E-3</v>
      </c>
      <c r="AU4" s="243">
        <f>'Norm. celkova previazanost'!AU4*'Vplyv jednotlivych statov'!$BB4</f>
        <v>8.8639677079128693E-3</v>
      </c>
      <c r="AV4" s="243">
        <f>'Norm. celkova previazanost'!AV4*'Vplyv jednotlivych statov'!$BB4</f>
        <v>1.1956632531284775E-2</v>
      </c>
      <c r="AW4" s="243">
        <f>'Norm. celkova previazanost'!AW4*'Vplyv jednotlivych statov'!$BB4</f>
        <v>9.5512443565213476E-3</v>
      </c>
      <c r="AX4" s="243">
        <f>'Norm. celkova previazanost'!AX4*'Vplyv jednotlivych statov'!$BB4</f>
        <v>1.3189426867621147E-2</v>
      </c>
      <c r="AY4" s="243">
        <f>'Norm. celkova previazanost'!AY4*'Vplyv jednotlivych statov'!$BB4</f>
        <v>1.0465637328564968E-2</v>
      </c>
      <c r="AZ4" s="243">
        <f>'Norm. celkova previazanost'!AZ4*'Vplyv jednotlivych statov'!$BB4</f>
        <v>5.2781522641105437E-3</v>
      </c>
      <c r="BB4" s="383">
        <f>Import!$BB4/'Export+Import'!$BB4</f>
        <v>0.55035244011473794</v>
      </c>
      <c r="BC4" s="384">
        <f t="shared" si="0"/>
        <v>0.44964755988526206</v>
      </c>
      <c r="BD4" s="244">
        <f t="shared" si="1"/>
        <v>1</v>
      </c>
    </row>
    <row r="5" spans="1:56" ht="14.25" customHeight="1" x14ac:dyDescent="0.25">
      <c r="A5" s="246" t="s">
        <v>8</v>
      </c>
      <c r="B5" s="243">
        <f>'Norm. celkova previazanost'!B5*'Vplyv jednotlivych statov'!$BB5</f>
        <v>3.4214814230233027E-3</v>
      </c>
      <c r="C5" s="243">
        <f>'Norm. celkova previazanost'!C5*'Vplyv jednotlivych statov'!$BB5</f>
        <v>3.3757506964306326E-3</v>
      </c>
      <c r="D5" s="243">
        <f>'Norm. celkova previazanost'!D5*'Vplyv jednotlivych statov'!$BB5</f>
        <v>4.5584217963832449E-3</v>
      </c>
      <c r="E5" s="382">
        <f>'Vplyv jednotlivych statov'!$BC5</f>
        <v>0.5</v>
      </c>
      <c r="F5" s="243">
        <f>'Norm. celkova previazanost'!F5*'Vplyv jednotlivych statov'!$BB5</f>
        <v>5.7097208273835286E-3</v>
      </c>
      <c r="G5" s="243">
        <f>'Norm. celkova previazanost'!G5*'Vplyv jednotlivych statov'!$BB5</f>
        <v>5.1467130057815252E-3</v>
      </c>
      <c r="H5" s="243">
        <f>'Norm. celkova previazanost'!H5*'Vplyv jednotlivych statov'!$BB5</f>
        <v>8.785621612465119E-3</v>
      </c>
      <c r="I5" s="243">
        <f>'Norm. celkova previazanost'!I5*'Vplyv jednotlivych statov'!$BB5</f>
        <v>3.3451854895681595E-3</v>
      </c>
      <c r="J5" s="243">
        <f>'Norm. celkova previazanost'!J5*'Vplyv jednotlivych statov'!$BB5</f>
        <v>9.463268746779727E-3</v>
      </c>
      <c r="K5" s="243">
        <f>'Norm. celkova previazanost'!K5*'Vplyv jednotlivych statov'!$BB5</f>
        <v>1.004107152412609E-2</v>
      </c>
      <c r="L5" s="243">
        <f>'Norm. celkova previazanost'!L5*'Vplyv jednotlivych statov'!$BB5</f>
        <v>4.3816677075576363E-3</v>
      </c>
      <c r="M5" s="243">
        <f>'Norm. celkova previazanost'!M5*'Vplyv jednotlivych statov'!$BB5</f>
        <v>6.8484232754805561E-3</v>
      </c>
      <c r="N5" s="243">
        <f>'Norm. celkova previazanost'!N5*'Vplyv jednotlivych statov'!$BB5</f>
        <v>3.8750746517882538E-2</v>
      </c>
      <c r="O5" s="243">
        <f>'Norm. celkova previazanost'!O5*'Vplyv jednotlivych statov'!$BB5</f>
        <v>6.5437010134165889E-3</v>
      </c>
      <c r="P5" s="243">
        <f>'Norm. celkova previazanost'!P5*'Vplyv jednotlivych statov'!$BB5</f>
        <v>4.8446619118837943E-2</v>
      </c>
      <c r="Q5" s="243">
        <f>'Norm. celkova previazanost'!Q5*'Vplyv jednotlivych statov'!$BB5</f>
        <v>5.1593612613446633E-3</v>
      </c>
      <c r="R5" s="243">
        <f>'Norm. celkova previazanost'!R5*'Vplyv jednotlivych statov'!$BB5</f>
        <v>9.1482006356701697E-3</v>
      </c>
      <c r="S5" s="243">
        <f>'Norm. celkova previazanost'!S5*'Vplyv jednotlivych statov'!$BB5</f>
        <v>3.6772233573498137E-3</v>
      </c>
      <c r="T5" s="243">
        <f>'Norm. celkova previazanost'!T5*'Vplyv jednotlivych statov'!$BB5</f>
        <v>9.4280454386158983E-3</v>
      </c>
      <c r="U5" s="243">
        <f>'Norm. celkova previazanost'!U5*'Vplyv jednotlivych statov'!$BB5</f>
        <v>4.043236955507663E-3</v>
      </c>
      <c r="V5" s="243">
        <f>'Norm. celkova previazanost'!V5*'Vplyv jednotlivych statov'!$BB5</f>
        <v>7.3901231320505131E-3</v>
      </c>
      <c r="W5" s="243">
        <f>'Norm. celkova previazanost'!W5*'Vplyv jednotlivych statov'!$BB5</f>
        <v>5.985313506230115E-3</v>
      </c>
      <c r="X5" s="243">
        <f>'Norm. celkova previazanost'!X5*'Vplyv jednotlivych statov'!$BB5</f>
        <v>4.9289666571451646E-3</v>
      </c>
      <c r="Y5" s="243">
        <f>'Norm. celkova previazanost'!Y5*'Vplyv jednotlivych statov'!$BB5</f>
        <v>7.0038404077770698E-3</v>
      </c>
      <c r="Z5" s="243">
        <f>'Norm. celkova previazanost'!Z5*'Vplyv jednotlivych statov'!$BB5</f>
        <v>3.2820920715302803E-3</v>
      </c>
      <c r="AA5" s="243">
        <f>'Norm. celkova previazanost'!AA5*'Vplyv jednotlivych statov'!$BB5</f>
        <v>4.528778287495221E-3</v>
      </c>
      <c r="AB5" s="243">
        <f>'Norm. celkova previazanost'!AB5*'Vplyv jednotlivych statov'!$BB5</f>
        <v>2.782444102802312E-3</v>
      </c>
      <c r="AC5" s="243">
        <f>'Norm. celkova previazanost'!AC5*'Vplyv jednotlivych statov'!$BB5</f>
        <v>5.8829212182402888E-3</v>
      </c>
      <c r="AD5" s="243">
        <f>'Norm. celkova previazanost'!AD5*'Vplyv jednotlivych statov'!$BB5</f>
        <v>4.4709426212134369E-3</v>
      </c>
      <c r="AE5" s="243">
        <f>'Norm. celkova previazanost'!AE5*'Vplyv jednotlivych statov'!$BB5</f>
        <v>3.4056825859751109E-2</v>
      </c>
      <c r="AF5" s="243">
        <f>'Norm. celkova previazanost'!AF5*'Vplyv jednotlivych statov'!$BB5</f>
        <v>7.5103923130502865E-3</v>
      </c>
      <c r="AG5" s="243">
        <f>'Norm. celkova previazanost'!AG5*'Vplyv jednotlivych statov'!$BB5</f>
        <v>4.9715772704300148E-3</v>
      </c>
      <c r="AH5" s="243">
        <f>'Norm. celkova previazanost'!AH5*'Vplyv jednotlivych statov'!$BB5</f>
        <v>3.5968224538786529E-2</v>
      </c>
      <c r="AI5" s="243">
        <f>'Norm. celkova previazanost'!AI5*'Vplyv jednotlivych statov'!$BB5</f>
        <v>7.5385804207974052E-3</v>
      </c>
      <c r="AJ5" s="243">
        <f>'Norm. celkova previazanost'!AJ5*'Vplyv jednotlivych statov'!$BB5</f>
        <v>2.6414792082502946E-3</v>
      </c>
      <c r="AK5" s="243">
        <f>'Norm. celkova previazanost'!AK5*'Vplyv jednotlivych statov'!$BB5</f>
        <v>1.0540987588621448E-2</v>
      </c>
      <c r="AL5" s="243">
        <f>'Norm. celkova previazanost'!AL5*'Vplyv jednotlivych statov'!$BB5</f>
        <v>8.462785986317228E-3</v>
      </c>
      <c r="AM5" s="243">
        <f>'Norm. celkova previazanost'!AM5*'Vplyv jednotlivych statov'!$BB5</f>
        <v>1.287268281038188E-2</v>
      </c>
      <c r="AN5" s="243">
        <f>'Norm. celkova previazanost'!AN5*'Vplyv jednotlivych statov'!$BB5</f>
        <v>7.5230805150782662E-3</v>
      </c>
      <c r="AO5" s="243">
        <f>'Norm. celkova previazanost'!AO5*'Vplyv jednotlivych statov'!$BB5</f>
        <v>6.5915753235927131E-3</v>
      </c>
      <c r="AP5" s="243">
        <f>'Norm. celkova previazanost'!AP5*'Vplyv jednotlivych statov'!$BB5</f>
        <v>6.2612007411687251E-3</v>
      </c>
      <c r="AQ5" s="243">
        <f>'Norm. celkova previazanost'!AQ5*'Vplyv jednotlivych statov'!$BB5</f>
        <v>6.1821446807074605E-3</v>
      </c>
      <c r="AR5" s="243">
        <f>'Norm. celkova previazanost'!AR5*'Vplyv jednotlivych statov'!$BB5</f>
        <v>2.1898755374938489E-2</v>
      </c>
      <c r="AS5" s="243">
        <f>'Norm. celkova previazanost'!AS5*'Vplyv jednotlivych statov'!$BB5</f>
        <v>1.2223658163854401E-2</v>
      </c>
      <c r="AT5" s="243">
        <f>'Norm. celkova previazanost'!AT5*'Vplyv jednotlivych statov'!$BB5</f>
        <v>4.6387923714655633E-3</v>
      </c>
      <c r="AU5" s="243">
        <f>'Norm. celkova previazanost'!AU5*'Vplyv jednotlivych statov'!$BB5</f>
        <v>1.3248966620465505E-2</v>
      </c>
      <c r="AV5" s="243">
        <f>'Norm. celkova previazanost'!AV5*'Vplyv jednotlivych statov'!$BB5</f>
        <v>1.6927429358398312E-2</v>
      </c>
      <c r="AW5" s="243">
        <f>'Norm. celkova previazanost'!AW5*'Vplyv jednotlivych statov'!$BB5</f>
        <v>1.1363001398641355E-2</v>
      </c>
      <c r="AX5" s="243">
        <f>'Norm. celkova previazanost'!AX5*'Vplyv jednotlivych statov'!$BB5</f>
        <v>1.8335119324491042E-2</v>
      </c>
      <c r="AY5" s="243">
        <f>'Norm. celkova previazanost'!AY5*'Vplyv jednotlivych statov'!$BB5</f>
        <v>8.9513012938954462E-3</v>
      </c>
      <c r="AZ5" s="243">
        <f>'Norm. celkova previazanost'!AZ5*'Vplyv jednotlivych statov'!$BB5</f>
        <v>4.7615564288273843E-3</v>
      </c>
      <c r="BB5" s="383">
        <f>Import!$BB5/'Export+Import'!$BB5</f>
        <v>0.5</v>
      </c>
      <c r="BC5" s="384">
        <f t="shared" si="0"/>
        <v>0.5</v>
      </c>
      <c r="BD5" s="244">
        <f t="shared" si="1"/>
        <v>0.99999999999999967</v>
      </c>
    </row>
    <row r="6" spans="1:56" ht="14.25" customHeight="1" x14ac:dyDescent="0.25">
      <c r="A6" s="245" t="s">
        <v>9</v>
      </c>
      <c r="B6" s="243">
        <f>'Norm. celkova previazanost'!B6*'Vplyv jednotlivych statov'!$BB6</f>
        <v>5.1057056424357377E-3</v>
      </c>
      <c r="C6" s="243">
        <f>'Norm. celkova previazanost'!C6*'Vplyv jednotlivych statov'!$BB6</f>
        <v>4.0296187237984574E-2</v>
      </c>
      <c r="D6" s="243">
        <f>'Norm. celkova previazanost'!D6*'Vplyv jednotlivych statov'!$BB6</f>
        <v>8.233225621072246E-3</v>
      </c>
      <c r="E6" s="243">
        <f>'Norm. celkova previazanost'!E6*'Vplyv jednotlivych statov'!$BB6</f>
        <v>1.3480524578171301E-2</v>
      </c>
      <c r="F6" s="382">
        <f>'Vplyv jednotlivych statov'!$BC6</f>
        <v>0.41375186499173588</v>
      </c>
      <c r="G6" s="243">
        <f>'Norm. celkova previazanost'!G6*'Vplyv jednotlivych statov'!$BB6</f>
        <v>5.7765563026043803E-3</v>
      </c>
      <c r="H6" s="243">
        <f>'Norm. celkova previazanost'!H6*'Vplyv jednotlivych statov'!$BB6</f>
        <v>7.2644540995524766E-3</v>
      </c>
      <c r="I6" s="243">
        <f>'Norm. celkova previazanost'!I6*'Vplyv jednotlivych statov'!$BB6</f>
        <v>2.4043056103300525E-2</v>
      </c>
      <c r="J6" s="243">
        <f>'Norm. celkova previazanost'!J6*'Vplyv jednotlivych statov'!$BB6</f>
        <v>3.3063600467409172E-2</v>
      </c>
      <c r="K6" s="243">
        <f>'Norm. celkova previazanost'!K6*'Vplyv jednotlivych statov'!$BB6</f>
        <v>7.3765616643744454E-3</v>
      </c>
      <c r="L6" s="243">
        <f>'Norm. celkova previazanost'!L6*'Vplyv jednotlivych statov'!$BB6</f>
        <v>5.6197189688209359E-3</v>
      </c>
      <c r="M6" s="243">
        <f>'Norm. celkova previazanost'!M6*'Vplyv jednotlivych statov'!$BB6</f>
        <v>7.833411030600989E-3</v>
      </c>
      <c r="N6" s="243">
        <f>'Norm. celkova previazanost'!N6*'Vplyv jednotlivych statov'!$BB6</f>
        <v>1.5833648402814031E-2</v>
      </c>
      <c r="O6" s="243">
        <f>'Norm. celkova previazanost'!O6*'Vplyv jednotlivych statov'!$BB6</f>
        <v>5.7837564318484426E-3</v>
      </c>
      <c r="P6" s="243">
        <f>'Norm. celkova previazanost'!P6*'Vplyv jednotlivych statov'!$BB6</f>
        <v>1.5187280680433306E-2</v>
      </c>
      <c r="Q6" s="243">
        <f>'Norm. celkova previazanost'!Q6*'Vplyv jednotlivych statov'!$BB6</f>
        <v>5.2140297947518878E-3</v>
      </c>
      <c r="R6" s="243">
        <f>'Norm. celkova previazanost'!R6*'Vplyv jednotlivych statov'!$BB6</f>
        <v>1.3181106143359477E-2</v>
      </c>
      <c r="S6" s="243">
        <f>'Norm. celkova previazanost'!S6*'Vplyv jednotlivych statov'!$BB6</f>
        <v>9.4962228720746524E-3</v>
      </c>
      <c r="T6" s="243">
        <f>'Norm. celkova previazanost'!T6*'Vplyv jednotlivych statov'!$BB6</f>
        <v>7.902388531618558E-3</v>
      </c>
      <c r="U6" s="243">
        <f>'Norm. celkova previazanost'!U6*'Vplyv jednotlivych statov'!$BB6</f>
        <v>6.312414284891322E-3</v>
      </c>
      <c r="V6" s="243">
        <f>'Norm. celkova previazanost'!V6*'Vplyv jednotlivych statov'!$BB6</f>
        <v>7.9792776062227958E-3</v>
      </c>
      <c r="W6" s="243">
        <f>'Norm. celkova previazanost'!W6*'Vplyv jednotlivych statov'!$BB6</f>
        <v>1.3687343705356039E-2</v>
      </c>
      <c r="X6" s="243">
        <f>'Norm. celkova previazanost'!X6*'Vplyv jednotlivych statov'!$BB6</f>
        <v>9.8504180410075373E-3</v>
      </c>
      <c r="Y6" s="243">
        <f>'Norm. celkova previazanost'!Y6*'Vplyv jednotlivych statov'!$BB6</f>
        <v>1.3689812464367516E-2</v>
      </c>
      <c r="Z6" s="243">
        <f>'Norm. celkova previazanost'!Z6*'Vplyv jednotlivych statov'!$BB6</f>
        <v>6.0151530115921878E-3</v>
      </c>
      <c r="AA6" s="243">
        <f>'Norm. celkova previazanost'!AA6*'Vplyv jednotlivych statov'!$BB6</f>
        <v>1.3384101572001754E-2</v>
      </c>
      <c r="AB6" s="243">
        <f>'Norm. celkova previazanost'!AB6*'Vplyv jednotlivych statov'!$BB6</f>
        <v>1.3120272779579034E-2</v>
      </c>
      <c r="AC6" s="243">
        <f>'Norm. celkova previazanost'!AC6*'Vplyv jednotlivych statov'!$BB6</f>
        <v>5.2784160907820427E-3</v>
      </c>
      <c r="AD6" s="243">
        <f>'Norm. celkova previazanost'!AD6*'Vplyv jednotlivych statov'!$BB6</f>
        <v>4.8178430415968402E-3</v>
      </c>
      <c r="AE6" s="243">
        <f>'Norm. celkova previazanost'!AE6*'Vplyv jednotlivych statov'!$BB6</f>
        <v>9.2562052831763712E-3</v>
      </c>
      <c r="AF6" s="243">
        <f>'Norm. celkova previazanost'!AF6*'Vplyv jednotlivych statov'!$BB6</f>
        <v>6.9638580402076843E-3</v>
      </c>
      <c r="AG6" s="243">
        <f>'Norm. celkova previazanost'!AG6*'Vplyv jednotlivych statov'!$BB6</f>
        <v>1.9424702955355422E-2</v>
      </c>
      <c r="AH6" s="243">
        <f>'Norm. celkova previazanost'!AH6*'Vplyv jednotlivych statov'!$BB6</f>
        <v>2.0267548666342651E-2</v>
      </c>
      <c r="AI6" s="243">
        <f>'Norm. celkova previazanost'!AI6*'Vplyv jednotlivych statov'!$BB6</f>
        <v>8.6740893584584845E-3</v>
      </c>
      <c r="AJ6" s="243">
        <f>'Norm. celkova previazanost'!AJ6*'Vplyv jednotlivych statov'!$BB6</f>
        <v>5.3825550032348575E-3</v>
      </c>
      <c r="AK6" s="243">
        <f>'Norm. celkova previazanost'!AK6*'Vplyv jednotlivych statov'!$BB6</f>
        <v>8.7370263293174936E-3</v>
      </c>
      <c r="AL6" s="243">
        <f>'Norm. celkova previazanost'!AL6*'Vplyv jednotlivych statov'!$BB6</f>
        <v>2.0715492594394324E-2</v>
      </c>
      <c r="AM6" s="243">
        <f>'Norm. celkova previazanost'!AM6*'Vplyv jednotlivych statov'!$BB6</f>
        <v>8.2582449072716689E-3</v>
      </c>
      <c r="AN6" s="243">
        <f>'Norm. celkova previazanost'!AN6*'Vplyv jednotlivych statov'!$BB6</f>
        <v>7.8805534523249624E-3</v>
      </c>
      <c r="AO6" s="243">
        <f>'Norm. celkova previazanost'!AO6*'Vplyv jednotlivych statov'!$BB6</f>
        <v>1.1675235011157048E-2</v>
      </c>
      <c r="AP6" s="243">
        <f>'Norm. celkova previazanost'!AP6*'Vplyv jednotlivych statov'!$BB6</f>
        <v>5.8591944947770621E-3</v>
      </c>
      <c r="AQ6" s="243">
        <f>'Norm. celkova previazanost'!AQ6*'Vplyv jednotlivych statov'!$BB6</f>
        <v>6.8302608469992289E-3</v>
      </c>
      <c r="AR6" s="243">
        <f>'Norm. celkova previazanost'!AR6*'Vplyv jednotlivych statov'!$BB6</f>
        <v>1.2594916095530545E-2</v>
      </c>
      <c r="AS6" s="243">
        <f>'Norm. celkova previazanost'!AS6*'Vplyv jednotlivych statov'!$BB6</f>
        <v>2.8240251276642706E-2</v>
      </c>
      <c r="AT6" s="243">
        <f>'Norm. celkova previazanost'!AT6*'Vplyv jednotlivych statov'!$BB6</f>
        <v>5.7118052164341583E-3</v>
      </c>
      <c r="AU6" s="243">
        <f>'Norm. celkova previazanost'!AU6*'Vplyv jednotlivych statov'!$BB6</f>
        <v>2.0227741952731252E-2</v>
      </c>
      <c r="AV6" s="243">
        <f>'Norm. celkova previazanost'!AV6*'Vplyv jednotlivych statov'!$BB6</f>
        <v>1.3242012994758046E-2</v>
      </c>
      <c r="AW6" s="243">
        <f>'Norm. celkova previazanost'!AW6*'Vplyv jednotlivych statov'!$BB6</f>
        <v>8.5571617660127816E-3</v>
      </c>
      <c r="AX6" s="243">
        <f>'Norm. celkova previazanost'!AX6*'Vplyv jednotlivych statov'!$BB6</f>
        <v>1.7613427475071067E-2</v>
      </c>
      <c r="AY6" s="243">
        <f>'Norm. celkova previazanost'!AY6*'Vplyv jednotlivych statov'!$BB6</f>
        <v>9.4753826584477018E-3</v>
      </c>
      <c r="AZ6" s="243">
        <f>'Norm. celkova previazanost'!AZ6*'Vplyv jednotlivych statov'!$BB6</f>
        <v>5.8339814589944347E-3</v>
      </c>
      <c r="BB6" s="383">
        <f>Import!$BB6/'Export+Import'!$BB6</f>
        <v>0.58624813500826412</v>
      </c>
      <c r="BC6" s="384">
        <f t="shared" si="0"/>
        <v>0.41375186499173588</v>
      </c>
      <c r="BD6" s="244">
        <f t="shared" si="1"/>
        <v>0.99999999999999978</v>
      </c>
    </row>
    <row r="7" spans="1:56" ht="14.25" customHeight="1" x14ac:dyDescent="0.25">
      <c r="A7" s="245" t="s">
        <v>10</v>
      </c>
      <c r="B7" s="243">
        <f>'Norm. celkova previazanost'!B7*'Vplyv jednotlivych statov'!$BB7</f>
        <v>8.8185576768121873E-3</v>
      </c>
      <c r="C7" s="243">
        <f>'Norm. celkova previazanost'!C7*'Vplyv jednotlivych statov'!$BB7</f>
        <v>3.5603340804833254E-3</v>
      </c>
      <c r="D7" s="243">
        <f>'Norm. celkova previazanost'!D7*'Vplyv jednotlivych statov'!$BB7</f>
        <v>2.7035748191358258E-3</v>
      </c>
      <c r="E7" s="243">
        <f>'Norm. celkova previazanost'!E7*'Vplyv jednotlivych statov'!$BB7</f>
        <v>1.0067599522219781E-2</v>
      </c>
      <c r="F7" s="243">
        <f>'Norm. celkova previazanost'!F7*'Vplyv jednotlivych statov'!$BB7</f>
        <v>3.7137236459414752E-3</v>
      </c>
      <c r="G7" s="382">
        <f>'Vplyv jednotlivych statov'!$BC7</f>
        <v>0.53542179369430221</v>
      </c>
      <c r="H7" s="243">
        <f>'Norm. celkova previazanost'!H7*'Vplyv jednotlivych statov'!$BB7</f>
        <v>1.3182752791763985E-2</v>
      </c>
      <c r="I7" s="243">
        <f>'Norm. celkova previazanost'!I7*'Vplyv jednotlivych statov'!$BB7</f>
        <v>4.9164399838452265E-3</v>
      </c>
      <c r="J7" s="243">
        <f>'Norm. celkova previazanost'!J7*'Vplyv jednotlivych statov'!$BB7</f>
        <v>1.0025370954928935E-2</v>
      </c>
      <c r="K7" s="243">
        <f>'Norm. celkova previazanost'!K7*'Vplyv jednotlivych statov'!$BB7</f>
        <v>6.3489356426965219E-3</v>
      </c>
      <c r="L7" s="243">
        <f>'Norm. celkova previazanost'!L7*'Vplyv jednotlivych statov'!$BB7</f>
        <v>5.0684113567216844E-3</v>
      </c>
      <c r="M7" s="243">
        <f>'Norm. celkova previazanost'!M7*'Vplyv jednotlivych statov'!$BB7</f>
        <v>5.375491236735223E-3</v>
      </c>
      <c r="N7" s="243">
        <f>'Norm. celkova previazanost'!N7*'Vplyv jednotlivych statov'!$BB7</f>
        <v>1.161449393438076E-2</v>
      </c>
      <c r="O7" s="243">
        <f>'Norm. celkova previazanost'!O7*'Vplyv jednotlivych statov'!$BB7</f>
        <v>2.3232745341036466E-2</v>
      </c>
      <c r="P7" s="243">
        <f>'Norm. celkova previazanost'!P7*'Vplyv jednotlivych statov'!$BB7</f>
        <v>1.1049017951104877E-2</v>
      </c>
      <c r="Q7" s="243">
        <f>'Norm. celkova previazanost'!Q7*'Vplyv jednotlivych statov'!$BB7</f>
        <v>1.1018966262208704E-2</v>
      </c>
      <c r="R7" s="243">
        <f>'Norm. celkova previazanost'!R7*'Vplyv jednotlivych statov'!$BB7</f>
        <v>5.2536093182005391E-3</v>
      </c>
      <c r="S7" s="243">
        <f>'Norm. celkova previazanost'!S7*'Vplyv jednotlivych statov'!$BB7</f>
        <v>4.8586917990500302E-3</v>
      </c>
      <c r="T7" s="243">
        <f>'Norm. celkova previazanost'!T7*'Vplyv jednotlivych statov'!$BB7</f>
        <v>5.311429924313063E-3</v>
      </c>
      <c r="U7" s="243">
        <f>'Norm. celkova previazanost'!U7*'Vplyv jednotlivych statov'!$BB7</f>
        <v>3.058016574891291E-3</v>
      </c>
      <c r="V7" s="243">
        <f>'Norm. celkova previazanost'!V7*'Vplyv jednotlivych statov'!$BB7</f>
        <v>6.085302907191825E-3</v>
      </c>
      <c r="W7" s="243">
        <f>'Norm. celkova previazanost'!W7*'Vplyv jednotlivych statov'!$BB7</f>
        <v>4.2098503042777178E-3</v>
      </c>
      <c r="X7" s="243">
        <f>'Norm. celkova previazanost'!X7*'Vplyv jednotlivych statov'!$BB7</f>
        <v>5.7146384856299505E-3</v>
      </c>
      <c r="Y7" s="243">
        <f>'Norm. celkova previazanost'!Y7*'Vplyv jednotlivych statov'!$BB7</f>
        <v>4.9421354476229694E-3</v>
      </c>
      <c r="Z7" s="243">
        <f>'Norm. celkova previazanost'!Z7*'Vplyv jednotlivych statov'!$BB7</f>
        <v>2.8483953141985353E-3</v>
      </c>
      <c r="AA7" s="243">
        <f>'Norm. celkova previazanost'!AA7*'Vplyv jednotlivych statov'!$BB7</f>
        <v>4.5943408027442744E-3</v>
      </c>
      <c r="AB7" s="243">
        <f>'Norm. celkova previazanost'!AB7*'Vplyv jednotlivych statov'!$BB7</f>
        <v>1.8817030074417249E-3</v>
      </c>
      <c r="AC7" s="243">
        <f>'Norm. celkova previazanost'!AC7*'Vplyv jednotlivych statov'!$BB7</f>
        <v>7.2358514294565118E-3</v>
      </c>
      <c r="AD7" s="243">
        <f>'Norm. celkova previazanost'!AD7*'Vplyv jednotlivych statov'!$BB7</f>
        <v>6.4500366651741624E-3</v>
      </c>
      <c r="AE7" s="243">
        <f>'Norm. celkova previazanost'!AE7*'Vplyv jednotlivych statov'!$BB7</f>
        <v>6.0352206701054859E-3</v>
      </c>
      <c r="AF7" s="243">
        <f>'Norm. celkova previazanost'!AF7*'Vplyv jednotlivych statov'!$BB7</f>
        <v>1.2737830756512563E-2</v>
      </c>
      <c r="AG7" s="243">
        <f>'Norm. celkova previazanost'!AG7*'Vplyv jednotlivych statov'!$BB7</f>
        <v>3.5875522413981145E-3</v>
      </c>
      <c r="AH7" s="243">
        <f>'Norm. celkova previazanost'!AH7*'Vplyv jednotlivych statov'!$BB7</f>
        <v>1.9608832401241175E-2</v>
      </c>
      <c r="AI7" s="243">
        <f>'Norm. celkova previazanost'!AI7*'Vplyv jednotlivych statov'!$BB7</f>
        <v>5.0994151130535834E-3</v>
      </c>
      <c r="AJ7" s="243">
        <f>'Norm. celkova previazanost'!AJ7*'Vplyv jednotlivych statov'!$BB7</f>
        <v>1.9425725630604716E-3</v>
      </c>
      <c r="AK7" s="243">
        <f>'Norm. celkova previazanost'!AK7*'Vplyv jednotlivych statov'!$BB7</f>
        <v>1.4368157488007786E-2</v>
      </c>
      <c r="AL7" s="243">
        <f>'Norm. celkova previazanost'!AL7*'Vplyv jednotlivych statov'!$BB7</f>
        <v>5.4470948526997957E-3</v>
      </c>
      <c r="AM7" s="243">
        <f>'Norm. celkova previazanost'!AM7*'Vplyv jednotlivych statov'!$BB7</f>
        <v>1.1191662362466142E-2</v>
      </c>
      <c r="AN7" s="243">
        <f>'Norm. celkova previazanost'!AN7*'Vplyv jednotlivych statov'!$BB7</f>
        <v>2.755050625815347E-2</v>
      </c>
      <c r="AO7" s="243">
        <f>'Norm. celkova previazanost'!AO7*'Vplyv jednotlivych statov'!$BB7</f>
        <v>1.462809210290625E-2</v>
      </c>
      <c r="AP7" s="243">
        <f>'Norm. celkova previazanost'!AP7*'Vplyv jednotlivych statov'!$BB7</f>
        <v>1.2604340744986061E-2</v>
      </c>
      <c r="AQ7" s="243">
        <f>'Norm. celkova previazanost'!AQ7*'Vplyv jednotlivych statov'!$BB7</f>
        <v>1.2323386906008243E-2</v>
      </c>
      <c r="AR7" s="243">
        <f>'Norm. celkova previazanost'!AR7*'Vplyv jednotlivych statov'!$BB7</f>
        <v>8.9531095484394058E-3</v>
      </c>
      <c r="AS7" s="243">
        <f>'Norm. celkova previazanost'!AS7*'Vplyv jednotlivych statov'!$BB7</f>
        <v>6.5596254883668994E-3</v>
      </c>
      <c r="AT7" s="243">
        <f>'Norm. celkova previazanost'!AT7*'Vplyv jednotlivych statov'!$BB7</f>
        <v>2.7114226625220957E-2</v>
      </c>
      <c r="AU7" s="243">
        <f>'Norm. celkova previazanost'!AU7*'Vplyv jednotlivych statov'!$BB7</f>
        <v>1.1967341792556225E-2</v>
      </c>
      <c r="AV7" s="243">
        <f>'Norm. celkova previazanost'!AV7*'Vplyv jednotlivych statov'!$BB7</f>
        <v>8.1527054729620685E-3</v>
      </c>
      <c r="AW7" s="243">
        <f>'Norm. celkova previazanost'!AW7*'Vplyv jednotlivych statov'!$BB7</f>
        <v>7.0685749405288443E-3</v>
      </c>
      <c r="AX7" s="243">
        <f>'Norm. celkova previazanost'!AX7*'Vplyv jednotlivych statov'!$BB7</f>
        <v>1.6836182329761695E-2</v>
      </c>
      <c r="AY7" s="243">
        <f>'Norm. celkova previazanost'!AY7*'Vplyv jednotlivych statov'!$BB7</f>
        <v>2.4839899951158387E-2</v>
      </c>
      <c r="AZ7" s="243">
        <f>'Norm. celkova previazanost'!AZ7*'Vplyv jednotlivych statov'!$BB7</f>
        <v>1.2821458515896425E-2</v>
      </c>
      <c r="BB7" s="383">
        <f>Import!$BB7/'Export+Import'!$BB7</f>
        <v>0.46457820630569774</v>
      </c>
      <c r="BC7" s="384">
        <f t="shared" si="0"/>
        <v>0.53542179369430221</v>
      </c>
      <c r="BD7" s="244">
        <f t="shared" si="1"/>
        <v>0.99999999999999989</v>
      </c>
    </row>
    <row r="8" spans="1:56" ht="14.25" customHeight="1" x14ac:dyDescent="0.25">
      <c r="A8" s="246" t="s">
        <v>11</v>
      </c>
      <c r="B8" s="243">
        <f>'Norm. celkova previazanost'!B8*'Vplyv jednotlivych statov'!$BB8</f>
        <v>5.1396109073930454E-3</v>
      </c>
      <c r="C8" s="243">
        <f>'Norm. celkova previazanost'!C8*'Vplyv jednotlivych statov'!$BB8</f>
        <v>2.7108457351766213E-3</v>
      </c>
      <c r="D8" s="243">
        <f>'Norm. celkova previazanost'!D8*'Vplyv jednotlivych statov'!$BB8</f>
        <v>3.4960695168957967E-3</v>
      </c>
      <c r="E8" s="243">
        <f>'Norm. celkova previazanost'!E8*'Vplyv jednotlivych statov'!$BB8</f>
        <v>1.1425335563243469E-2</v>
      </c>
      <c r="F8" s="243">
        <f>'Norm. celkova previazanost'!F8*'Vplyv jednotlivych statov'!$BB8</f>
        <v>3.7001944033706619E-3</v>
      </c>
      <c r="G8" s="243">
        <f>'Norm. celkova previazanost'!G8*'Vplyv jednotlivych statov'!$BB8</f>
        <v>9.6461911088774784E-3</v>
      </c>
      <c r="H8" s="382">
        <f>'Vplyv jednotlivych statov'!$BC8</f>
        <v>0.49078197382667699</v>
      </c>
      <c r="I8" s="243">
        <f>'Norm. celkova previazanost'!I8*'Vplyv jednotlivych statov'!$BB8</f>
        <v>2.1780643982269323E-3</v>
      </c>
      <c r="J8" s="243">
        <f>'Norm. celkova previazanost'!J8*'Vplyv jednotlivych statov'!$BB8</f>
        <v>1.4891030082931279E-2</v>
      </c>
      <c r="K8" s="243">
        <f>'Norm. celkova previazanost'!K8*'Vplyv jednotlivych statov'!$BB8</f>
        <v>8.9870808310176416E-3</v>
      </c>
      <c r="L8" s="243">
        <f>'Norm. celkova previazanost'!L8*'Vplyv jednotlivych statov'!$BB8</f>
        <v>5.8815617543008592E-3</v>
      </c>
      <c r="M8" s="243">
        <f>'Norm. celkova previazanost'!M8*'Vplyv jednotlivych statov'!$BB8</f>
        <v>6.9780712773278427E-3</v>
      </c>
      <c r="N8" s="243">
        <f>'Norm. celkova previazanost'!N8*'Vplyv jednotlivych statov'!$BB8</f>
        <v>1.4564544979832743E-2</v>
      </c>
      <c r="O8" s="243">
        <f>'Norm. celkova previazanost'!O8*'Vplyv jednotlivych statov'!$BB8</f>
        <v>6.1607166345643187E-3</v>
      </c>
      <c r="P8" s="243">
        <f>'Norm. celkova previazanost'!P8*'Vplyv jednotlivych statov'!$BB8</f>
        <v>1.4144825028241837E-2</v>
      </c>
      <c r="Q8" s="243">
        <f>'Norm. celkova previazanost'!Q8*'Vplyv jednotlivych statov'!$BB8</f>
        <v>1.1218008595851101E-2</v>
      </c>
      <c r="R8" s="243">
        <f>'Norm. celkova previazanost'!R8*'Vplyv jednotlivych statov'!$BB8</f>
        <v>5.1772775677554946E-3</v>
      </c>
      <c r="S8" s="243">
        <f>'Norm. celkova previazanost'!S8*'Vplyv jednotlivych statov'!$BB8</f>
        <v>3.1914085082947251E-3</v>
      </c>
      <c r="T8" s="243">
        <f>'Norm. celkova previazanost'!T8*'Vplyv jednotlivych statov'!$BB8</f>
        <v>7.7786291547261195E-3</v>
      </c>
      <c r="U8" s="243">
        <f>'Norm. celkova previazanost'!U8*'Vplyv jednotlivych statov'!$BB8</f>
        <v>3.8466428867700098E-3</v>
      </c>
      <c r="V8" s="243">
        <f>'Norm. celkova previazanost'!V8*'Vplyv jednotlivych statov'!$BB8</f>
        <v>5.3246349131400523E-3</v>
      </c>
      <c r="W8" s="243">
        <f>'Norm. celkova previazanost'!W8*'Vplyv jednotlivych statov'!$BB8</f>
        <v>6.7766900610334892E-3</v>
      </c>
      <c r="X8" s="243">
        <f>'Norm. celkova previazanost'!X8*'Vplyv jednotlivych statov'!$BB8</f>
        <v>4.1106523060461695E-3</v>
      </c>
      <c r="Y8" s="243">
        <f>'Norm. celkova previazanost'!Y8*'Vplyv jednotlivych statov'!$BB8</f>
        <v>3.9272791788387343E-3</v>
      </c>
      <c r="Z8" s="243">
        <f>'Norm. celkova previazanost'!Z8*'Vplyv jednotlivych statov'!$BB8</f>
        <v>2.589304183979678E-3</v>
      </c>
      <c r="AA8" s="243">
        <f>'Norm. celkova previazanost'!AA8*'Vplyv jednotlivych statov'!$BB8</f>
        <v>7.5457883314582171E-3</v>
      </c>
      <c r="AB8" s="243">
        <f>'Norm. celkova previazanost'!AB8*'Vplyv jednotlivych statov'!$BB8</f>
        <v>2.0009975185963586E-3</v>
      </c>
      <c r="AC8" s="243">
        <f>'Norm. celkova previazanost'!AC8*'Vplyv jednotlivych statov'!$BB8</f>
        <v>8.9342274994517294E-3</v>
      </c>
      <c r="AD8" s="243">
        <f>'Norm. celkova previazanost'!AD8*'Vplyv jednotlivych statov'!$BB8</f>
        <v>7.4838310035505312E-3</v>
      </c>
      <c r="AE8" s="243">
        <f>'Norm. celkova previazanost'!AE8*'Vplyv jednotlivych statov'!$BB8</f>
        <v>7.7568956507572907E-3</v>
      </c>
      <c r="AF8" s="243">
        <f>'Norm. celkova previazanost'!AF8*'Vplyv jednotlivych statov'!$BB8</f>
        <v>1.5060992554535534E-2</v>
      </c>
      <c r="AG8" s="243">
        <f>'Norm. celkova previazanost'!AG8*'Vplyv jednotlivych statov'!$BB8</f>
        <v>5.091917904660655E-3</v>
      </c>
      <c r="AH8" s="243">
        <f>'Norm. celkova previazanost'!AH8*'Vplyv jednotlivych statov'!$BB8</f>
        <v>4.1439225433837094E-2</v>
      </c>
      <c r="AI8" s="243">
        <f>'Norm. celkova previazanost'!AI8*'Vplyv jednotlivych statov'!$BB8</f>
        <v>7.0222142318860266E-3</v>
      </c>
      <c r="AJ8" s="243">
        <f>'Norm. celkova previazanost'!AJ8*'Vplyv jednotlivych statov'!$BB8</f>
        <v>2.1072903567194851E-3</v>
      </c>
      <c r="AK8" s="243">
        <f>'Norm. celkova previazanost'!AK8*'Vplyv jednotlivych statov'!$BB8</f>
        <v>3.3841157395667038E-2</v>
      </c>
      <c r="AL8" s="243">
        <f>'Norm. celkova previazanost'!AL8*'Vplyv jednotlivych statov'!$BB8</f>
        <v>5.8427671964904971E-3</v>
      </c>
      <c r="AM8" s="243">
        <f>'Norm. celkova previazanost'!AM8*'Vplyv jednotlivych statov'!$BB8</f>
        <v>2.7275507462852667E-2</v>
      </c>
      <c r="AN8" s="243">
        <f>'Norm. celkova previazanost'!AN8*'Vplyv jednotlivych statov'!$BB8</f>
        <v>1.0901852044823598E-2</v>
      </c>
      <c r="AO8" s="243">
        <f>'Norm. celkova previazanost'!AO8*'Vplyv jednotlivych statov'!$BB8</f>
        <v>1.0824478220885786E-2</v>
      </c>
      <c r="AP8" s="243">
        <f>'Norm. celkova previazanost'!AP8*'Vplyv jednotlivych statov'!$BB8</f>
        <v>3.9490901644351942E-2</v>
      </c>
      <c r="AQ8" s="243">
        <f>'Norm. celkova previazanost'!AQ8*'Vplyv jednotlivych statov'!$BB8</f>
        <v>1.4004955273757334E-2</v>
      </c>
      <c r="AR8" s="243">
        <f>'Norm. celkova previazanost'!AR8*'Vplyv jednotlivych statov'!$BB8</f>
        <v>1.3353420143164069E-2</v>
      </c>
      <c r="AS8" s="243">
        <f>'Norm. celkova previazanost'!AS8*'Vplyv jednotlivych statov'!$BB8</f>
        <v>9.2200271119833883E-3</v>
      </c>
      <c r="AT8" s="243">
        <f>'Norm. celkova previazanost'!AT8*'Vplyv jednotlivych statov'!$BB8</f>
        <v>1.0385934712420667E-2</v>
      </c>
      <c r="AU8" s="243">
        <f>'Norm. celkova previazanost'!AU8*'Vplyv jednotlivych statov'!$BB8</f>
        <v>1.100200132831573E-2</v>
      </c>
      <c r="AV8" s="243">
        <f>'Norm. celkova previazanost'!AV8*'Vplyv jednotlivych statov'!$BB8</f>
        <v>1.1315807147710071E-2</v>
      </c>
      <c r="AW8" s="243">
        <f>'Norm. celkova previazanost'!AW8*'Vplyv jednotlivych statov'!$BB8</f>
        <v>9.4369061875152482E-3</v>
      </c>
      <c r="AX8" s="243">
        <f>'Norm. celkova previazanost'!AX8*'Vplyv jednotlivych statov'!$BB8</f>
        <v>1.5139676431979932E-2</v>
      </c>
      <c r="AY8" s="243">
        <f>'Norm. celkova previazanost'!AY8*'Vplyv jednotlivych statov'!$BB8</f>
        <v>8.8668785812902988E-3</v>
      </c>
      <c r="AZ8" s="243">
        <f>'Norm. celkova previazanost'!AZ8*'Vplyv jednotlivych statov'!$BB8</f>
        <v>1.0027705226825934E-2</v>
      </c>
      <c r="BB8" s="383">
        <f>Import!$BB8/'Export+Import'!$BB8</f>
        <v>0.50921802617332301</v>
      </c>
      <c r="BC8" s="384">
        <f t="shared" si="0"/>
        <v>0.49078197382667699</v>
      </c>
      <c r="BD8" s="244">
        <f t="shared" si="1"/>
        <v>1.0000000000000004</v>
      </c>
    </row>
    <row r="9" spans="1:56" ht="14.25" customHeight="1" x14ac:dyDescent="0.25">
      <c r="A9" s="246" t="s">
        <v>12</v>
      </c>
      <c r="B9" s="243">
        <f>'Norm. celkova previazanost'!B9*'Vplyv jednotlivych statov'!$BB9</f>
        <v>3.7958802128133669E-3</v>
      </c>
      <c r="C9" s="243">
        <f>'Norm. celkova previazanost'!C9*'Vplyv jednotlivych statov'!$BB9</f>
        <v>5.4955782755585908E-2</v>
      </c>
      <c r="D9" s="243">
        <f>'Norm. celkova previazanost'!D9*'Vplyv jednotlivych statov'!$BB9</f>
        <v>8.0107231912405763E-3</v>
      </c>
      <c r="E9" s="243">
        <f>'Norm. celkova previazanost'!E9*'Vplyv jednotlivych statov'!$BB9</f>
        <v>1.0264692642174987E-2</v>
      </c>
      <c r="F9" s="243">
        <f>'Norm. celkova previazanost'!F9*'Vplyv jednotlivych statov'!$BB9</f>
        <v>2.8856350174712393E-2</v>
      </c>
      <c r="G9" s="243">
        <f>'Norm. celkova previazanost'!G9*'Vplyv jednotlivych statov'!$BB9</f>
        <v>7.1326792937977564E-3</v>
      </c>
      <c r="H9" s="243">
        <f>'Norm. celkova previazanost'!H9*'Vplyv jednotlivych statov'!$BB9</f>
        <v>5.4173364566926611E-3</v>
      </c>
      <c r="I9" s="382">
        <f>'Vplyv jednotlivych statov'!$BC9</f>
        <v>0.4695844248548362</v>
      </c>
      <c r="J9" s="243">
        <f>'Norm. celkova previazanost'!J9*'Vplyv jednotlivych statov'!$BB9</f>
        <v>3.4497162856215145E-2</v>
      </c>
      <c r="K9" s="243">
        <f>'Norm. celkova previazanost'!K9*'Vplyv jednotlivych statov'!$BB9</f>
        <v>6.9292399403898608E-3</v>
      </c>
      <c r="L9" s="243">
        <f>'Norm. celkova previazanost'!L9*'Vplyv jednotlivych statov'!$BB9</f>
        <v>4.3945976660107952E-3</v>
      </c>
      <c r="M9" s="243">
        <f>'Norm. celkova previazanost'!M9*'Vplyv jednotlivych statov'!$BB9</f>
        <v>7.3381191042790122E-3</v>
      </c>
      <c r="N9" s="243">
        <f>'Norm. celkova previazanost'!N9*'Vplyv jednotlivych statov'!$BB9</f>
        <v>1.4054213266848034E-2</v>
      </c>
      <c r="O9" s="243">
        <f>'Norm. celkova previazanost'!O9*'Vplyv jednotlivych statov'!$BB9</f>
        <v>5.3434388896501398E-3</v>
      </c>
      <c r="P9" s="243">
        <f>'Norm. celkova previazanost'!P9*'Vplyv jednotlivych statov'!$BB9</f>
        <v>1.1363868849511006E-2</v>
      </c>
      <c r="Q9" s="243">
        <f>'Norm. celkova previazanost'!Q9*'Vplyv jednotlivych statov'!$BB9</f>
        <v>3.9644758279219552E-3</v>
      </c>
      <c r="R9" s="243">
        <f>'Norm. celkova previazanost'!R9*'Vplyv jednotlivych statov'!$BB9</f>
        <v>1.2346478330841267E-2</v>
      </c>
      <c r="S9" s="243">
        <f>'Norm. celkova previazanost'!S9*'Vplyv jednotlivych statov'!$BB9</f>
        <v>3.9838149506494025E-3</v>
      </c>
      <c r="T9" s="243">
        <f>'Norm. celkova previazanost'!T9*'Vplyv jednotlivych statov'!$BB9</f>
        <v>6.1364873945180861E-3</v>
      </c>
      <c r="U9" s="243">
        <f>'Norm. celkova previazanost'!U9*'Vplyv jednotlivych statov'!$BB9</f>
        <v>4.5507705563671268E-3</v>
      </c>
      <c r="V9" s="243">
        <f>'Norm. celkova previazanost'!V9*'Vplyv jednotlivych statov'!$BB9</f>
        <v>6.1472396691848964E-3</v>
      </c>
      <c r="W9" s="243">
        <f>'Norm. celkova previazanost'!W9*'Vplyv jednotlivych statov'!$BB9</f>
        <v>1.8749866180167187E-2</v>
      </c>
      <c r="X9" s="243">
        <f>'Norm. celkova previazanost'!X9*'Vplyv jednotlivych statov'!$BB9</f>
        <v>6.9126368762586063E-3</v>
      </c>
      <c r="Y9" s="243">
        <f>'Norm. celkova previazanost'!Y9*'Vplyv jednotlivych statov'!$BB9</f>
        <v>1.3979065127923492E-2</v>
      </c>
      <c r="Z9" s="243">
        <f>'Norm. celkova previazanost'!Z9*'Vplyv jednotlivych statov'!$BB9</f>
        <v>4.3317543796436014E-3</v>
      </c>
      <c r="AA9" s="243">
        <f>'Norm. celkova previazanost'!AA9*'Vplyv jednotlivych statov'!$BB9</f>
        <v>1.6031243081662063E-2</v>
      </c>
      <c r="AB9" s="243">
        <f>'Norm. celkova previazanost'!AB9*'Vplyv jednotlivych statov'!$BB9</f>
        <v>1.1271193590081869E-2</v>
      </c>
      <c r="AC9" s="243">
        <f>'Norm. celkova previazanost'!AC9*'Vplyv jednotlivych statov'!$BB9</f>
        <v>4.3889126430445846E-3</v>
      </c>
      <c r="AD9" s="243">
        <f>'Norm. celkova previazanost'!AD9*'Vplyv jednotlivych statov'!$BB9</f>
        <v>4.1240123110136253E-3</v>
      </c>
      <c r="AE9" s="243">
        <f>'Norm. celkova previazanost'!AE9*'Vplyv jednotlivych statov'!$BB9</f>
        <v>7.2500113841227343E-3</v>
      </c>
      <c r="AF9" s="243">
        <f>'Norm. celkova previazanost'!AF9*'Vplyv jednotlivych statov'!$BB9</f>
        <v>5.461586650451951E-3</v>
      </c>
      <c r="AG9" s="243">
        <f>'Norm. celkova previazanost'!AG9*'Vplyv jednotlivych statov'!$BB9</f>
        <v>1.9707903830015409E-2</v>
      </c>
      <c r="AH9" s="243">
        <f>'Norm. celkova previazanost'!AH9*'Vplyv jednotlivych statov'!$BB9</f>
        <v>1.4398168835131021E-2</v>
      </c>
      <c r="AI9" s="243">
        <f>'Norm. celkova previazanost'!AI9*'Vplyv jednotlivych statov'!$BB9</f>
        <v>5.9609242581712589E-3</v>
      </c>
      <c r="AJ9" s="243">
        <f>'Norm. celkova previazanost'!AJ9*'Vplyv jednotlivych statov'!$BB9</f>
        <v>6.7962230471445258E-3</v>
      </c>
      <c r="AK9" s="243">
        <f>'Norm. celkova previazanost'!AK9*'Vplyv jednotlivych statov'!$BB9</f>
        <v>6.5988698115430526E-3</v>
      </c>
      <c r="AL9" s="243">
        <f>'Norm. celkova previazanost'!AL9*'Vplyv jednotlivych statov'!$BB9</f>
        <v>9.5673314065622267E-3</v>
      </c>
      <c r="AM9" s="243">
        <f>'Norm. celkova previazanost'!AM9*'Vplyv jednotlivych statov'!$BB9</f>
        <v>8.2935990193900889E-3</v>
      </c>
      <c r="AN9" s="243">
        <f>'Norm. celkova previazanost'!AN9*'Vplyv jednotlivych statov'!$BB9</f>
        <v>6.0531845066775494E-3</v>
      </c>
      <c r="AO9" s="243">
        <f>'Norm. celkova previazanost'!AO9*'Vplyv jednotlivych statov'!$BB9</f>
        <v>8.0517836681543633E-3</v>
      </c>
      <c r="AP9" s="243">
        <f>'Norm. celkova previazanost'!AP9*'Vplyv jednotlivych statov'!$BB9</f>
        <v>4.478578935119157E-3</v>
      </c>
      <c r="AQ9" s="243">
        <f>'Norm. celkova previazanost'!AQ9*'Vplyv jednotlivych statov'!$BB9</f>
        <v>4.4236430959823337E-3</v>
      </c>
      <c r="AR9" s="243">
        <f>'Norm. celkova previazanost'!AR9*'Vplyv jednotlivych statov'!$BB9</f>
        <v>1.024180338453089E-2</v>
      </c>
      <c r="AS9" s="243">
        <f>'Norm. celkova previazanost'!AS9*'Vplyv jednotlivych statov'!$BB9</f>
        <v>2.949939200693304E-2</v>
      </c>
      <c r="AT9" s="243">
        <f>'Norm. celkova previazanost'!AT9*'Vplyv jednotlivych statov'!$BB9</f>
        <v>4.2680507114219637E-3</v>
      </c>
      <c r="AU9" s="243">
        <f>'Norm. celkova previazanost'!AU9*'Vplyv jednotlivych statov'!$BB9</f>
        <v>1.7763386297926408E-2</v>
      </c>
      <c r="AV9" s="243">
        <f>'Norm. celkova previazanost'!AV9*'Vplyv jednotlivych statov'!$BB9</f>
        <v>1.0288984997514525E-2</v>
      </c>
      <c r="AW9" s="243">
        <f>'Norm. celkova previazanost'!AW9*'Vplyv jednotlivych statov'!$BB9</f>
        <v>7.2262429656531979E-3</v>
      </c>
      <c r="AX9" s="243">
        <f>'Norm. celkova previazanost'!AX9*'Vplyv jednotlivych statov'!$BB9</f>
        <v>1.2473529894536168E-2</v>
      </c>
      <c r="AY9" s="243">
        <f>'Norm. celkova previazanost'!AY9*'Vplyv jednotlivych statov'!$BB9</f>
        <v>7.7258842536837517E-3</v>
      </c>
      <c r="AZ9" s="243">
        <f>'Norm. celkova previazanost'!AZ9*'Vplyv jednotlivych statov'!$BB9</f>
        <v>4.6144559652988495E-3</v>
      </c>
      <c r="BB9" s="383">
        <f>Import!$BB9/'Export+Import'!$BB9</f>
        <v>0.5304155751451638</v>
      </c>
      <c r="BC9" s="384">
        <f t="shared" si="0"/>
        <v>0.4695844248548362</v>
      </c>
      <c r="BD9" s="244">
        <f t="shared" si="1"/>
        <v>1.0000000000000002</v>
      </c>
    </row>
    <row r="10" spans="1:56" ht="14.25" customHeight="1" x14ac:dyDescent="0.25">
      <c r="A10" s="245" t="s">
        <v>13</v>
      </c>
      <c r="B10" s="243">
        <f>'Norm. celkova previazanost'!B10*'Vplyv jednotlivych statov'!$BB10</f>
        <v>6.5178982995460948E-3</v>
      </c>
      <c r="C10" s="243">
        <f>'Norm. celkova previazanost'!C10*'Vplyv jednotlivych statov'!$BB10</f>
        <v>8.2574553732501291E-3</v>
      </c>
      <c r="D10" s="243">
        <f>'Norm. celkova previazanost'!D10*'Vplyv jednotlivych statov'!$BB10</f>
        <v>1.8852121500733964E-2</v>
      </c>
      <c r="E10" s="243">
        <f>'Norm. celkova previazanost'!E10*'Vplyv jednotlivych statov'!$BB10</f>
        <v>1.0102957858694089E-2</v>
      </c>
      <c r="F10" s="243">
        <f>'Norm. celkova previazanost'!F10*'Vplyv jednotlivych statov'!$BB10</f>
        <v>1.3747368773250985E-2</v>
      </c>
      <c r="G10" s="243">
        <f>'Norm. celkova previazanost'!G10*'Vplyv jednotlivych statov'!$BB10</f>
        <v>7.6462144876057311E-3</v>
      </c>
      <c r="H10" s="243">
        <f>'Norm. celkova previazanost'!H10*'Vplyv jednotlivych statov'!$BB10</f>
        <v>1.1240834402036359E-2</v>
      </c>
      <c r="I10" s="243">
        <f>'Norm. celkova previazanost'!I10*'Vplyv jednotlivych statov'!$BB10</f>
        <v>1.0235782592939351E-2</v>
      </c>
      <c r="J10" s="382">
        <f>'Vplyv jednotlivych statov'!$BC10</f>
        <v>0.37721402710711793</v>
      </c>
      <c r="K10" s="243">
        <f>'Norm. celkova previazanost'!K10*'Vplyv jednotlivych statov'!$BB10</f>
        <v>9.4252508020688363E-3</v>
      </c>
      <c r="L10" s="243">
        <f>'Norm. celkova previazanost'!L10*'Vplyv jednotlivych statov'!$BB10</f>
        <v>7.6777933411981449E-3</v>
      </c>
      <c r="M10" s="243">
        <f>'Norm. celkova previazanost'!M10*'Vplyv jednotlivych statov'!$BB10</f>
        <v>9.6712936544508365E-3</v>
      </c>
      <c r="N10" s="243">
        <f>'Norm. celkova previazanost'!N10*'Vplyv jednotlivych statov'!$BB10</f>
        <v>1.5390869765016134E-2</v>
      </c>
      <c r="O10" s="243">
        <f>'Norm. celkova previazanost'!O10*'Vplyv jednotlivych statov'!$BB10</f>
        <v>7.8870513703775992E-3</v>
      </c>
      <c r="P10" s="243">
        <f>'Norm. celkova previazanost'!P10*'Vplyv jednotlivych statov'!$BB10</f>
        <v>1.4192108920128243E-2</v>
      </c>
      <c r="Q10" s="243">
        <f>'Norm. celkova previazanost'!Q10*'Vplyv jednotlivych statov'!$BB10</f>
        <v>6.6577340638221552E-3</v>
      </c>
      <c r="R10" s="243">
        <f>'Norm. celkova previazanost'!R10*'Vplyv jednotlivych statov'!$BB10</f>
        <v>2.8129266697576458E-2</v>
      </c>
      <c r="S10" s="243">
        <f>'Norm. celkova previazanost'!S10*'Vplyv jednotlivych statov'!$BB10</f>
        <v>1.3938726038122891E-2</v>
      </c>
      <c r="T10" s="243">
        <f>'Norm. celkova previazanost'!T10*'Vplyv jednotlivych statov'!$BB10</f>
        <v>9.3401171563017929E-3</v>
      </c>
      <c r="U10" s="243">
        <f>'Norm. celkova previazanost'!U10*'Vplyv jednotlivych statov'!$BB10</f>
        <v>6.3088904902184146E-3</v>
      </c>
      <c r="V10" s="243">
        <f>'Norm. celkova previazanost'!V10*'Vplyv jednotlivych statov'!$BB10</f>
        <v>9.6092512173909933E-3</v>
      </c>
      <c r="W10" s="243">
        <f>'Norm. celkova previazanost'!W10*'Vplyv jednotlivych statov'!$BB10</f>
        <v>2.8515653122390849E-2</v>
      </c>
      <c r="X10" s="243">
        <f>'Norm. celkova previazanost'!X10*'Vplyv jednotlivych statov'!$BB10</f>
        <v>1.1139137234643435E-2</v>
      </c>
      <c r="Y10" s="243">
        <f>'Norm. celkova previazanost'!Y10*'Vplyv jednotlivych statov'!$BB10</f>
        <v>1.7000872290213423E-2</v>
      </c>
      <c r="Z10" s="243">
        <f>'Norm. celkova previazanost'!Z10*'Vplyv jednotlivych statov'!$BB10</f>
        <v>7.7199902344058467E-3</v>
      </c>
      <c r="AA10" s="243">
        <f>'Norm. celkova previazanost'!AA10*'Vplyv jednotlivych statov'!$BB10</f>
        <v>2.8654400191581161E-2</v>
      </c>
      <c r="AB10" s="243">
        <f>'Norm. celkova previazanost'!AB10*'Vplyv jednotlivych statov'!$BB10</f>
        <v>5.6261927679265005E-3</v>
      </c>
      <c r="AC10" s="243">
        <f>'Norm. celkova previazanost'!AC10*'Vplyv jednotlivych statov'!$BB10</f>
        <v>7.368881319499654E-3</v>
      </c>
      <c r="AD10" s="243">
        <f>'Norm. celkova previazanost'!AD10*'Vplyv jednotlivych statov'!$BB10</f>
        <v>7.1176180704796014E-3</v>
      </c>
      <c r="AE10" s="243">
        <f>'Norm. celkova previazanost'!AE10*'Vplyv jednotlivych statov'!$BB10</f>
        <v>7.1460121691831911E-3</v>
      </c>
      <c r="AF10" s="243">
        <f>'Norm. celkova previazanost'!AF10*'Vplyv jednotlivych statov'!$BB10</f>
        <v>9.2624777651696029E-3</v>
      </c>
      <c r="AG10" s="243">
        <f>'Norm. celkova previazanost'!AG10*'Vplyv jednotlivych statov'!$BB10</f>
        <v>1.3283085426614631E-2</v>
      </c>
      <c r="AH10" s="243">
        <f>'Norm. celkova previazanost'!AH10*'Vplyv jednotlivych statov'!$BB10</f>
        <v>2.2191550872695722E-2</v>
      </c>
      <c r="AI10" s="243">
        <f>'Norm. celkova previazanost'!AI10*'Vplyv jednotlivych statov'!$BB10</f>
        <v>9.6362099500785607E-3</v>
      </c>
      <c r="AJ10" s="243">
        <f>'Norm. celkova previazanost'!AJ10*'Vplyv jednotlivych statov'!$BB10</f>
        <v>1.1443918090928366E-2</v>
      </c>
      <c r="AK10" s="243">
        <f>'Norm. celkova previazanost'!AK10*'Vplyv jednotlivych statov'!$BB10</f>
        <v>1.2059186524717457E-2</v>
      </c>
      <c r="AL10" s="243">
        <f>'Norm. celkova previazanost'!AL10*'Vplyv jednotlivych statov'!$BB10</f>
        <v>7.2660007210380937E-3</v>
      </c>
      <c r="AM10" s="243">
        <f>'Norm. celkova previazanost'!AM10*'Vplyv jednotlivych statov'!$BB10</f>
        <v>9.95892163449647E-3</v>
      </c>
      <c r="AN10" s="243">
        <f>'Norm. celkova previazanost'!AN10*'Vplyv jednotlivych statov'!$BB10</f>
        <v>8.6743129827281003E-3</v>
      </c>
      <c r="AO10" s="243">
        <f>'Norm. celkova previazanost'!AO10*'Vplyv jednotlivych statov'!$BB10</f>
        <v>2.8480451495662747E-2</v>
      </c>
      <c r="AP10" s="243">
        <f>'Norm. celkova previazanost'!AP10*'Vplyv jednotlivych statov'!$BB10</f>
        <v>9.01638215733532E-3</v>
      </c>
      <c r="AQ10" s="243">
        <f>'Norm. celkova previazanost'!AQ10*'Vplyv jednotlivych statov'!$BB10</f>
        <v>7.7764377054642501E-3</v>
      </c>
      <c r="AR10" s="243">
        <f>'Norm. celkova previazanost'!AR10*'Vplyv jednotlivych statov'!$BB10</f>
        <v>1.5849565649427154E-2</v>
      </c>
      <c r="AS10" s="243">
        <f>'Norm. celkova previazanost'!AS10*'Vplyv jednotlivych statov'!$BB10</f>
        <v>3.5278750943711003E-2</v>
      </c>
      <c r="AT10" s="243">
        <f>'Norm. celkova previazanost'!AT10*'Vplyv jednotlivych statov'!$BB10</f>
        <v>7.2244477008286288E-3</v>
      </c>
      <c r="AU10" s="243">
        <f>'Norm. celkova previazanost'!AU10*'Vplyv jednotlivych statov'!$BB10</f>
        <v>1.2060987093069712E-2</v>
      </c>
      <c r="AV10" s="243">
        <f>'Norm. celkova previazanost'!AV10*'Vplyv jednotlivych statov'!$BB10</f>
        <v>1.2765862504035812E-2</v>
      </c>
      <c r="AW10" s="243">
        <f>'Norm. celkova previazanost'!AW10*'Vplyv jednotlivych statov'!$BB10</f>
        <v>1.0343170264302261E-2</v>
      </c>
      <c r="AX10" s="243">
        <f>'Norm. celkova previazanost'!AX10*'Vplyv jednotlivych statov'!$BB10</f>
        <v>1.3551827838464221E-2</v>
      </c>
      <c r="AY10" s="243">
        <f>'Norm. celkova previazanost'!AY10*'Vplyv jednotlivych statov'!$BB10</f>
        <v>1.2137791062490376E-2</v>
      </c>
      <c r="AZ10" s="243">
        <f>'Norm. celkova previazanost'!AZ10*'Vplyv jednotlivych statov'!$BB10</f>
        <v>9.4068903045706909E-3</v>
      </c>
      <c r="BB10" s="383">
        <f>Import!$BB10/'Export+Import'!$BB10</f>
        <v>0.62278597289288207</v>
      </c>
      <c r="BC10" s="384">
        <f t="shared" si="0"/>
        <v>0.37721402710711793</v>
      </c>
      <c r="BD10" s="244">
        <f t="shared" si="1"/>
        <v>1.0000000000000002</v>
      </c>
    </row>
    <row r="11" spans="1:56" ht="14.25" customHeight="1" x14ac:dyDescent="0.25">
      <c r="A11" s="246" t="s">
        <v>14</v>
      </c>
      <c r="B11" s="243">
        <f>'Norm. celkova previazanost'!B11*'Vplyv jednotlivych statov'!$BB11</f>
        <v>4.4155329778989916E-3</v>
      </c>
      <c r="C11" s="243">
        <f>'Norm. celkova previazanost'!C11*'Vplyv jednotlivych statov'!$BB11</f>
        <v>3.7489939147536439E-3</v>
      </c>
      <c r="D11" s="243">
        <f>'Norm. celkova previazanost'!D11*'Vplyv jednotlivych statov'!$BB11</f>
        <v>5.2574494786434625E-3</v>
      </c>
      <c r="E11" s="243">
        <f>'Norm. celkova previazanost'!E11*'Vplyv jednotlivych statov'!$BB11</f>
        <v>1.5846051820995976E-2</v>
      </c>
      <c r="F11" s="243">
        <f>'Norm. celkova previazanost'!F11*'Vplyv jednotlivych statov'!$BB11</f>
        <v>4.6830708103653852E-3</v>
      </c>
      <c r="G11" s="243">
        <f>'Norm. celkova previazanost'!G11*'Vplyv jednotlivych statov'!$BB11</f>
        <v>5.6765260770582342E-3</v>
      </c>
      <c r="H11" s="243">
        <f>'Norm. celkova previazanost'!H11*'Vplyv jednotlivych statov'!$BB11</f>
        <v>1.0934484531591231E-2</v>
      </c>
      <c r="I11" s="243">
        <f>'Norm. celkova previazanost'!I11*'Vplyv jednotlivych statov'!$BB11</f>
        <v>3.6423528357591778E-3</v>
      </c>
      <c r="J11" s="243">
        <f>'Norm. celkova previazanost'!J11*'Vplyv jednotlivych statov'!$BB11</f>
        <v>1.3346475313005686E-2</v>
      </c>
      <c r="K11" s="382">
        <f>'Vplyv jednotlivych statov'!$BC11</f>
        <v>0.50870318287058147</v>
      </c>
      <c r="L11" s="243">
        <f>'Norm. celkova previazanost'!L11*'Vplyv jednotlivych statov'!$BB11</f>
        <v>1.1176786081761642E-2</v>
      </c>
      <c r="M11" s="243">
        <f>'Norm. celkova previazanost'!M11*'Vplyv jednotlivych statov'!$BB11</f>
        <v>1.5857599422038557E-2</v>
      </c>
      <c r="N11" s="243">
        <f>'Norm. celkova previazanost'!N11*'Vplyv jednotlivych statov'!$BB11</f>
        <v>1.3216112686575899E-2</v>
      </c>
      <c r="O11" s="243">
        <f>'Norm. celkova previazanost'!O11*'Vplyv jednotlivych statov'!$BB11</f>
        <v>6.6409402896680956E-3</v>
      </c>
      <c r="P11" s="243">
        <f>'Norm. celkova previazanost'!P11*'Vplyv jednotlivych statov'!$BB11</f>
        <v>2.0534123408232352E-2</v>
      </c>
      <c r="Q11" s="243">
        <f>'Norm. celkova previazanost'!Q11*'Vplyv jednotlivych statov'!$BB11</f>
        <v>6.0079573765179752E-3</v>
      </c>
      <c r="R11" s="243">
        <f>'Norm. celkova previazanost'!R11*'Vplyv jednotlivych statov'!$BB11</f>
        <v>6.3141157470139007E-3</v>
      </c>
      <c r="S11" s="243">
        <f>'Norm. celkova previazanost'!S11*'Vplyv jednotlivych statov'!$BB11</f>
        <v>4.067708063326729E-3</v>
      </c>
      <c r="T11" s="243">
        <f>'Norm. celkova previazanost'!T11*'Vplyv jednotlivych statov'!$BB11</f>
        <v>1.022587825753901E-2</v>
      </c>
      <c r="U11" s="243">
        <f>'Norm. celkova previazanost'!U11*'Vplyv jednotlivych statov'!$BB11</f>
        <v>1.2134997399541233E-2</v>
      </c>
      <c r="V11" s="243">
        <f>'Norm. celkova previazanost'!V11*'Vplyv jednotlivych statov'!$BB11</f>
        <v>4.6915216933803051E-3</v>
      </c>
      <c r="W11" s="243">
        <f>'Norm. celkova previazanost'!W11*'Vplyv jednotlivych statov'!$BB11</f>
        <v>7.039114847061957E-3</v>
      </c>
      <c r="X11" s="243">
        <f>'Norm. celkova previazanost'!X11*'Vplyv jednotlivych statov'!$BB11</f>
        <v>4.4600895322424953E-3</v>
      </c>
      <c r="Y11" s="243">
        <f>'Norm. celkova previazanost'!Y11*'Vplyv jednotlivych statov'!$BB11</f>
        <v>6.2569935276867491E-3</v>
      </c>
      <c r="Z11" s="243">
        <f>'Norm. celkova previazanost'!Z11*'Vplyv jednotlivych statov'!$BB11</f>
        <v>3.2465750784581118E-3</v>
      </c>
      <c r="AA11" s="243">
        <f>'Norm. celkova previazanost'!AA11*'Vplyv jednotlivych statov'!$BB11</f>
        <v>6.7165240432516E-3</v>
      </c>
      <c r="AB11" s="243">
        <f>'Norm. celkova previazanost'!AB11*'Vplyv jednotlivych statov'!$BB11</f>
        <v>2.2391538350876395E-3</v>
      </c>
      <c r="AC11" s="243">
        <f>'Norm. celkova previazanost'!AC11*'Vplyv jednotlivych statov'!$BB11</f>
        <v>9.1719245886550324E-3</v>
      </c>
      <c r="AD11" s="243">
        <f>'Norm. celkova previazanost'!AD11*'Vplyv jednotlivych statov'!$BB11</f>
        <v>8.648508205313014E-3</v>
      </c>
      <c r="AE11" s="243">
        <f>'Norm. celkova previazanost'!AE11*'Vplyv jednotlivych statov'!$BB11</f>
        <v>1.0464501517993855E-2</v>
      </c>
      <c r="AF11" s="243">
        <f>'Norm. celkova previazanost'!AF11*'Vplyv jednotlivych statov'!$BB11</f>
        <v>8.826223169734148E-3</v>
      </c>
      <c r="AG11" s="243">
        <f>'Norm. celkova previazanost'!AG11*'Vplyv jednotlivych statov'!$BB11</f>
        <v>4.6073477049282125E-3</v>
      </c>
      <c r="AH11" s="243">
        <f>'Norm. celkova previazanost'!AH11*'Vplyv jednotlivych statov'!$BB11</f>
        <v>3.5068058243794609E-2</v>
      </c>
      <c r="AI11" s="243">
        <f>'Norm. celkova previazanost'!AI11*'Vplyv jednotlivych statov'!$BB11</f>
        <v>2.574791151409422E-2</v>
      </c>
      <c r="AJ11" s="243">
        <f>'Norm. celkova previazanost'!AJ11*'Vplyv jednotlivych statov'!$BB11</f>
        <v>3.2700854115105672E-3</v>
      </c>
      <c r="AK11" s="243">
        <f>'Norm. celkova previazanost'!AK11*'Vplyv jednotlivych statov'!$BB11</f>
        <v>1.4639311244027486E-2</v>
      </c>
      <c r="AL11" s="243">
        <f>'Norm. celkova previazanost'!AL11*'Vplyv jednotlivych statov'!$BB11</f>
        <v>6.4888848829994074E-3</v>
      </c>
      <c r="AM11" s="243">
        <f>'Norm. celkova previazanost'!AM11*'Vplyv jednotlivych statov'!$BB11</f>
        <v>1.0746154107044686E-2</v>
      </c>
      <c r="AN11" s="243">
        <f>'Norm. celkova previazanost'!AN11*'Vplyv jednotlivych statov'!$BB11</f>
        <v>6.9096837141981379E-3</v>
      </c>
      <c r="AO11" s="243">
        <f>'Norm. celkova previazanost'!AO11*'Vplyv jednotlivych statov'!$BB11</f>
        <v>8.821573690401428E-3</v>
      </c>
      <c r="AP11" s="243">
        <f>'Norm. celkova previazanost'!AP11*'Vplyv jednotlivych statov'!$BB11</f>
        <v>8.3010350799454461E-3</v>
      </c>
      <c r="AQ11" s="243">
        <f>'Norm. celkova previazanost'!AQ11*'Vplyv jednotlivych statov'!$BB11</f>
        <v>6.7230754824713808E-3</v>
      </c>
      <c r="AR11" s="243">
        <f>'Norm. celkova previazanost'!AR11*'Vplyv jednotlivych statov'!$BB11</f>
        <v>1.8421777374692954E-2</v>
      </c>
      <c r="AS11" s="243">
        <f>'Norm. celkova previazanost'!AS11*'Vplyv jednotlivych statov'!$BB11</f>
        <v>1.2816053181002379E-2</v>
      </c>
      <c r="AT11" s="243">
        <f>'Norm. celkova previazanost'!AT11*'Vplyv jednotlivych statov'!$BB11</f>
        <v>5.7765891304468056E-3</v>
      </c>
      <c r="AU11" s="243">
        <f>'Norm. celkova previazanost'!AU11*'Vplyv jednotlivych statov'!$BB11</f>
        <v>1.0229910580045217E-2</v>
      </c>
      <c r="AV11" s="243">
        <f>'Norm. celkova previazanost'!AV11*'Vplyv jednotlivych statov'!$BB11</f>
        <v>1.0311294333549974E-2</v>
      </c>
      <c r="AW11" s="243">
        <f>'Norm. celkova previazanost'!AW11*'Vplyv jednotlivych statov'!$BB11</f>
        <v>2.8573921181678792E-2</v>
      </c>
      <c r="AX11" s="243">
        <f>'Norm. celkova previazanost'!AX11*'Vplyv jednotlivych statov'!$BB11</f>
        <v>1.2423645624751274E-2</v>
      </c>
      <c r="AY11" s="243">
        <f>'Norm. celkova previazanost'!AY11*'Vplyv jednotlivych statov'!$BB11</f>
        <v>9.6065233387954297E-3</v>
      </c>
      <c r="AZ11" s="243">
        <f>'Norm. celkova previazanost'!AZ11*'Vplyv jednotlivych statov'!$BB11</f>
        <v>6.3256947778879864E-3</v>
      </c>
      <c r="BB11" s="383">
        <f>Import!$BB11/'Export+Import'!$BB11</f>
        <v>0.49129681712941847</v>
      </c>
      <c r="BC11" s="384">
        <f t="shared" si="0"/>
        <v>0.50870318287058147</v>
      </c>
      <c r="BD11" s="244">
        <f t="shared" si="1"/>
        <v>0.99999999999999967</v>
      </c>
    </row>
    <row r="12" spans="1:56" ht="14.25" customHeight="1" x14ac:dyDescent="0.25">
      <c r="A12" s="246" t="s">
        <v>15</v>
      </c>
      <c r="B12" s="243">
        <f>'Norm. celkova previazanost'!B12*'Vplyv jednotlivych statov'!$BB12</f>
        <v>4.5657989218573555E-3</v>
      </c>
      <c r="C12" s="243">
        <f>'Norm. celkova previazanost'!C12*'Vplyv jednotlivych statov'!$BB12</f>
        <v>2.6086784103418119E-3</v>
      </c>
      <c r="D12" s="243">
        <f>'Norm. celkova previazanost'!D12*'Vplyv jednotlivych statov'!$BB12</f>
        <v>3.7884827008631086E-3</v>
      </c>
      <c r="E12" s="243">
        <f>'Norm. celkova previazanost'!E12*'Vplyv jednotlivych statov'!$BB12</f>
        <v>1.0015088580971099E-2</v>
      </c>
      <c r="F12" s="243">
        <f>'Norm. celkova previazanost'!F12*'Vplyv jednotlivych statov'!$BB12</f>
        <v>4.7198209302210994E-3</v>
      </c>
      <c r="G12" s="243">
        <f>'Norm. celkova previazanost'!G12*'Vplyv jednotlivych statov'!$BB12</f>
        <v>6.1801765513077147E-3</v>
      </c>
      <c r="H12" s="243">
        <f>'Norm. celkova previazanost'!H12*'Vplyv jednotlivych statov'!$BB12</f>
        <v>9.8421694670818485E-3</v>
      </c>
      <c r="I12" s="243">
        <f>'Norm. celkova previazanost'!I12*'Vplyv jednotlivych statov'!$BB12</f>
        <v>2.7531508208093964E-3</v>
      </c>
      <c r="J12" s="243">
        <f>'Norm. celkova previazanost'!J12*'Vplyv jednotlivych statov'!$BB12</f>
        <v>1.2496935829570807E-2</v>
      </c>
      <c r="K12" s="243">
        <f>'Norm. celkova previazanost'!K12*'Vplyv jednotlivych statov'!$BB12</f>
        <v>1.4942204478509129E-2</v>
      </c>
      <c r="L12" s="382">
        <f>'Vplyv jednotlivych statov'!$BC12</f>
        <v>0.53486654339698081</v>
      </c>
      <c r="M12" s="243">
        <f>'Norm. celkova previazanost'!M12*'Vplyv jednotlivych statov'!$BB12</f>
        <v>3.0400202221346959E-2</v>
      </c>
      <c r="N12" s="243">
        <f>'Norm. celkova previazanost'!N12*'Vplyv jednotlivych statov'!$BB12</f>
        <v>1.1009186994606172E-2</v>
      </c>
      <c r="O12" s="243">
        <f>'Norm. celkova previazanost'!O12*'Vplyv jednotlivych statov'!$BB12</f>
        <v>5.3171343489258685E-3</v>
      </c>
      <c r="P12" s="243">
        <f>'Norm. celkova previazanost'!P12*'Vplyv jednotlivych statov'!$BB12</f>
        <v>1.3013962624251871E-2</v>
      </c>
      <c r="Q12" s="243">
        <f>'Norm. celkova previazanost'!Q12*'Vplyv jednotlivych statov'!$BB12</f>
        <v>4.7791411993173983E-3</v>
      </c>
      <c r="R12" s="243">
        <f>'Norm. celkova previazanost'!R12*'Vplyv jednotlivych statov'!$BB12</f>
        <v>5.4332222789128708E-3</v>
      </c>
      <c r="S12" s="243">
        <f>'Norm. celkova previazanost'!S12*'Vplyv jednotlivych statov'!$BB12</f>
        <v>3.5821418986796182E-3</v>
      </c>
      <c r="T12" s="243">
        <f>'Norm. celkova previazanost'!T12*'Vplyv jednotlivych statov'!$BB12</f>
        <v>5.9370306948432743E-3</v>
      </c>
      <c r="U12" s="243">
        <f>'Norm. celkova previazanost'!U12*'Vplyv jednotlivych statov'!$BB12</f>
        <v>5.2608147055515347E-3</v>
      </c>
      <c r="V12" s="243">
        <f>'Norm. celkova previazanost'!V12*'Vplyv jednotlivych statov'!$BB12</f>
        <v>4.4916939532975682E-3</v>
      </c>
      <c r="W12" s="243">
        <f>'Norm. celkova previazanost'!W12*'Vplyv jednotlivych statov'!$BB12</f>
        <v>6.5681467235757744E-3</v>
      </c>
      <c r="X12" s="243">
        <f>'Norm. celkova previazanost'!X12*'Vplyv jednotlivych statov'!$BB12</f>
        <v>3.6405771484935602E-3</v>
      </c>
      <c r="Y12" s="243">
        <f>'Norm. celkova previazanost'!Y12*'Vplyv jednotlivych statov'!$BB12</f>
        <v>4.7521700790688712E-3</v>
      </c>
      <c r="Z12" s="243">
        <f>'Norm. celkova previazanost'!Z12*'Vplyv jednotlivych statov'!$BB12</f>
        <v>2.555257720778917E-3</v>
      </c>
      <c r="AA12" s="243">
        <f>'Norm. celkova previazanost'!AA12*'Vplyv jednotlivych statov'!$BB12</f>
        <v>5.4124379959556643E-3</v>
      </c>
      <c r="AB12" s="243">
        <f>'Norm. celkova previazanost'!AB12*'Vplyv jednotlivych statov'!$BB12</f>
        <v>2.5408944362096909E-3</v>
      </c>
      <c r="AC12" s="243">
        <f>'Norm. celkova previazanost'!AC12*'Vplyv jednotlivych statov'!$BB12</f>
        <v>1.9763075985306133E-2</v>
      </c>
      <c r="AD12" s="243">
        <f>'Norm. celkova previazanost'!AD12*'Vplyv jednotlivych statov'!$BB12</f>
        <v>3.6117195245040805E-2</v>
      </c>
      <c r="AE12" s="243">
        <f>'Norm. celkova previazanost'!AE12*'Vplyv jednotlivych statov'!$BB12</f>
        <v>6.4113566169391361E-3</v>
      </c>
      <c r="AF12" s="243">
        <f>'Norm. celkova previazanost'!AF12*'Vplyv jednotlivych statov'!$BB12</f>
        <v>1.0686208208105336E-2</v>
      </c>
      <c r="AG12" s="243">
        <f>'Norm. celkova previazanost'!AG12*'Vplyv jednotlivych statov'!$BB12</f>
        <v>5.2978285665429411E-3</v>
      </c>
      <c r="AH12" s="243">
        <f>'Norm. celkova previazanost'!AH12*'Vplyv jednotlivych statov'!$BB12</f>
        <v>1.7521359102032376E-2</v>
      </c>
      <c r="AI12" s="243">
        <f>'Norm. celkova previazanost'!AI12*'Vplyv jednotlivych statov'!$BB12</f>
        <v>1.5562806602329605E-2</v>
      </c>
      <c r="AJ12" s="243">
        <f>'Norm. celkova previazanost'!AJ12*'Vplyv jednotlivych statov'!$BB12</f>
        <v>2.2539269804290676E-3</v>
      </c>
      <c r="AK12" s="243">
        <f>'Norm. celkova previazanost'!AK12*'Vplyv jednotlivych statov'!$BB12</f>
        <v>1.4660840757960087E-2</v>
      </c>
      <c r="AL12" s="243">
        <f>'Norm. celkova previazanost'!AL12*'Vplyv jednotlivych statov'!$BB12</f>
        <v>5.1219320115185379E-3</v>
      </c>
      <c r="AM12" s="243">
        <f>'Norm. celkova previazanost'!AM12*'Vplyv jednotlivych statov'!$BB12</f>
        <v>8.1278227419776077E-3</v>
      </c>
      <c r="AN12" s="243">
        <f>'Norm. celkova previazanost'!AN12*'Vplyv jednotlivych statov'!$BB12</f>
        <v>8.0180577333175667E-3</v>
      </c>
      <c r="AO12" s="243">
        <f>'Norm. celkova previazanost'!AO12*'Vplyv jednotlivych statov'!$BB12</f>
        <v>2.0446196724641739E-2</v>
      </c>
      <c r="AP12" s="243">
        <f>'Norm. celkova previazanost'!AP12*'Vplyv jednotlivych statov'!$BB12</f>
        <v>8.4106379125608467E-3</v>
      </c>
      <c r="AQ12" s="243">
        <f>'Norm. celkova previazanost'!AQ12*'Vplyv jednotlivych statov'!$BB12</f>
        <v>5.956344802677916E-3</v>
      </c>
      <c r="AR12" s="243">
        <f>'Norm. celkova previazanost'!AR12*'Vplyv jednotlivych statov'!$BB12</f>
        <v>1.1056177072548374E-2</v>
      </c>
      <c r="AS12" s="243">
        <f>'Norm. celkova previazanost'!AS12*'Vplyv jednotlivych statov'!$BB12</f>
        <v>9.1386153970216977E-3</v>
      </c>
      <c r="AT12" s="243">
        <f>'Norm. celkova previazanost'!AT12*'Vplyv jednotlivych statov'!$BB12</f>
        <v>5.4373619402480122E-3</v>
      </c>
      <c r="AU12" s="243">
        <f>'Norm. celkova previazanost'!AU12*'Vplyv jednotlivych statov'!$BB12</f>
        <v>7.9182262224692934E-3</v>
      </c>
      <c r="AV12" s="243">
        <f>'Norm. celkova previazanost'!AV12*'Vplyv jednotlivych statov'!$BB12</f>
        <v>8.5323839856872793E-3</v>
      </c>
      <c r="AW12" s="243">
        <f>'Norm. celkova previazanost'!AW12*'Vplyv jednotlivych statov'!$BB12</f>
        <v>2.1311222017579227E-2</v>
      </c>
      <c r="AX12" s="243">
        <f>'Norm. celkova previazanost'!AX12*'Vplyv jednotlivych statov'!$BB12</f>
        <v>9.9286844464026355E-3</v>
      </c>
      <c r="AY12" s="243">
        <f>'Norm. celkova previazanost'!AY12*'Vplyv jednotlivych statov'!$BB12</f>
        <v>9.0798176387153016E-3</v>
      </c>
      <c r="AZ12" s="243">
        <f>'Norm. celkova previazanost'!AZ12*'Vplyv jednotlivych statov'!$BB12</f>
        <v>1.1768856175618545E-2</v>
      </c>
      <c r="BB12" s="383">
        <f>Import!$BB12/'Export+Import'!$BB12</f>
        <v>0.46513345660301914</v>
      </c>
      <c r="BC12" s="384">
        <f t="shared" si="0"/>
        <v>0.53486654339698081</v>
      </c>
      <c r="BD12" s="244">
        <f t="shared" si="1"/>
        <v>0.99999999999999956</v>
      </c>
    </row>
    <row r="13" spans="1:56" ht="14.25" customHeight="1" x14ac:dyDescent="0.25">
      <c r="A13" s="246" t="s">
        <v>16</v>
      </c>
      <c r="B13" s="243">
        <f>'Norm. celkova previazanost'!B13*'Vplyv jednotlivych statov'!$BB13</f>
        <v>4.0052209142639947E-3</v>
      </c>
      <c r="C13" s="243">
        <f>'Norm. celkova previazanost'!C13*'Vplyv jednotlivych statov'!$BB13</f>
        <v>4.0462394659666065E-3</v>
      </c>
      <c r="D13" s="243">
        <f>'Norm. celkova previazanost'!D13*'Vplyv jednotlivych statov'!$BB13</f>
        <v>5.4603229417095516E-3</v>
      </c>
      <c r="E13" s="243">
        <f>'Norm. celkova previazanost'!E13*'Vplyv jednotlivych statov'!$BB13</f>
        <v>1.2091739656907739E-2</v>
      </c>
      <c r="F13" s="243">
        <f>'Norm. celkova previazanost'!F13*'Vplyv jednotlivych statov'!$BB13</f>
        <v>5.9406646204754098E-3</v>
      </c>
      <c r="G13" s="243">
        <f>'Norm. celkova previazanost'!G13*'Vplyv jednotlivych statov'!$BB13</f>
        <v>5.4215271232601189E-3</v>
      </c>
      <c r="H13" s="243">
        <f>'Norm. celkova previazanost'!H13*'Vplyv jednotlivych statov'!$BB13</f>
        <v>9.4218082412385485E-3</v>
      </c>
      <c r="I13" s="243">
        <f>'Norm. celkova previazanost'!I13*'Vplyv jednotlivych statov'!$BB13</f>
        <v>4.4060512480043629E-3</v>
      </c>
      <c r="J13" s="243">
        <f>'Norm. celkova previazanost'!J13*'Vplyv jednotlivych statov'!$BB13</f>
        <v>1.4370735921975096E-2</v>
      </c>
      <c r="K13" s="243">
        <f>'Norm. celkova previazanost'!K13*'Vplyv jednotlivych statov'!$BB13</f>
        <v>1.7455628089559763E-2</v>
      </c>
      <c r="L13" s="243">
        <f>'Norm. celkova previazanost'!L13*'Vplyv jednotlivych statov'!$BB13</f>
        <v>2.3884216370840837E-2</v>
      </c>
      <c r="M13" s="382">
        <f>'Vplyv jednotlivych statov'!$BC13</f>
        <v>0.49446037399571063</v>
      </c>
      <c r="N13" s="243">
        <f>'Norm. celkova previazanost'!N13*'Vplyv jednotlivych statov'!$BB13</f>
        <v>1.2676676803745944E-2</v>
      </c>
      <c r="O13" s="243">
        <f>'Norm. celkova previazanost'!O13*'Vplyv jednotlivych statov'!$BB13</f>
        <v>5.5572262293556562E-3</v>
      </c>
      <c r="P13" s="243">
        <f>'Norm. celkova previazanost'!P13*'Vplyv jednotlivych statov'!$BB13</f>
        <v>1.7212199236924554E-2</v>
      </c>
      <c r="Q13" s="243">
        <f>'Norm. celkova previazanost'!Q13*'Vplyv jednotlivych statov'!$BB13</f>
        <v>4.850252516769819E-3</v>
      </c>
      <c r="R13" s="243">
        <f>'Norm. celkova previazanost'!R13*'Vplyv jednotlivych statov'!$BB13</f>
        <v>7.0569233265483826E-3</v>
      </c>
      <c r="S13" s="243">
        <f>'Norm. celkova previazanost'!S13*'Vplyv jednotlivych statov'!$BB13</f>
        <v>4.3566308104674338E-3</v>
      </c>
      <c r="T13" s="243">
        <f>'Norm. celkova previazanost'!T13*'Vplyv jednotlivych statov'!$BB13</f>
        <v>8.5292131384502885E-3</v>
      </c>
      <c r="U13" s="243">
        <f>'Norm. celkova previazanost'!U13*'Vplyv jednotlivych statov'!$BB13</f>
        <v>6.9199614747836417E-3</v>
      </c>
      <c r="V13" s="243">
        <f>'Norm. celkova previazanost'!V13*'Vplyv jednotlivych statov'!$BB13</f>
        <v>5.3669592205817344E-3</v>
      </c>
      <c r="W13" s="243">
        <f>'Norm. celkova previazanost'!W13*'Vplyv jednotlivych statov'!$BB13</f>
        <v>8.2066059719880392E-3</v>
      </c>
      <c r="X13" s="243">
        <f>'Norm. celkova previazanost'!X13*'Vplyv jednotlivych statov'!$BB13</f>
        <v>5.1016539083400857E-3</v>
      </c>
      <c r="Y13" s="243">
        <f>'Norm. celkova previazanost'!Y13*'Vplyv jednotlivych statov'!$BB13</f>
        <v>7.4961252848447816E-3</v>
      </c>
      <c r="Z13" s="243">
        <f>'Norm. celkova previazanost'!Z13*'Vplyv jednotlivych statov'!$BB13</f>
        <v>3.5501842109598512E-3</v>
      </c>
      <c r="AA13" s="243">
        <f>'Norm. celkova previazanost'!AA13*'Vplyv jednotlivych statov'!$BB13</f>
        <v>7.211737132465092E-3</v>
      </c>
      <c r="AB13" s="243">
        <f>'Norm. celkova previazanost'!AB13*'Vplyv jednotlivych statov'!$BB13</f>
        <v>2.5375493834870239E-3</v>
      </c>
      <c r="AC13" s="243">
        <f>'Norm. celkova previazanost'!AC13*'Vplyv jednotlivych statov'!$BB13</f>
        <v>1.0965383724864679E-2</v>
      </c>
      <c r="AD13" s="243">
        <f>'Norm. celkova previazanost'!AD13*'Vplyv jednotlivych statov'!$BB13</f>
        <v>1.1441470431004722E-2</v>
      </c>
      <c r="AE13" s="243">
        <f>'Norm. celkova previazanost'!AE13*'Vplyv jednotlivych statov'!$BB13</f>
        <v>7.7082735232832508E-3</v>
      </c>
      <c r="AF13" s="243">
        <f>'Norm. celkova previazanost'!AF13*'Vplyv jednotlivych statov'!$BB13</f>
        <v>9.9843148323532031E-3</v>
      </c>
      <c r="AG13" s="243">
        <f>'Norm. celkova previazanost'!AG13*'Vplyv jednotlivych statov'!$BB13</f>
        <v>5.1867127608621576E-3</v>
      </c>
      <c r="AH13" s="243">
        <f>'Norm. celkova previazanost'!AH13*'Vplyv jednotlivych statov'!$BB13</f>
        <v>2.3621632653232472E-2</v>
      </c>
      <c r="AI13" s="243">
        <f>'Norm. celkova previazanost'!AI13*'Vplyv jednotlivych statov'!$BB13</f>
        <v>2.2103615303201436E-2</v>
      </c>
      <c r="AJ13" s="243">
        <f>'Norm. celkova previazanost'!AJ13*'Vplyv jednotlivych statov'!$BB13</f>
        <v>3.2040338367102434E-3</v>
      </c>
      <c r="AK13" s="243">
        <f>'Norm. celkova previazanost'!AK13*'Vplyv jednotlivych statov'!$BB13</f>
        <v>1.2828247085658658E-2</v>
      </c>
      <c r="AL13" s="243">
        <f>'Norm. celkova previazanost'!AL13*'Vplyv jednotlivych statov'!$BB13</f>
        <v>6.0381139343595605E-3</v>
      </c>
      <c r="AM13" s="243">
        <f>'Norm. celkova previazanost'!AM13*'Vplyv jednotlivych statov'!$BB13</f>
        <v>9.7093151602141523E-3</v>
      </c>
      <c r="AN13" s="243">
        <f>'Norm. celkova previazanost'!AN13*'Vplyv jednotlivych statov'!$BB13</f>
        <v>6.9628362755834762E-3</v>
      </c>
      <c r="AO13" s="243">
        <f>'Norm. celkova previazanost'!AO13*'Vplyv jednotlivych statov'!$BB13</f>
        <v>1.9836371898952751E-2</v>
      </c>
      <c r="AP13" s="243">
        <f>'Norm. celkova previazanost'!AP13*'Vplyv jednotlivych statov'!$BB13</f>
        <v>7.324033336219081E-3</v>
      </c>
      <c r="AQ13" s="243">
        <f>'Norm. celkova previazanost'!AQ13*'Vplyv jednotlivych statov'!$BB13</f>
        <v>5.8069328887426904E-3</v>
      </c>
      <c r="AR13" s="243">
        <f>'Norm. celkova previazanost'!AR13*'Vplyv jednotlivych statov'!$BB13</f>
        <v>1.4373375030263308E-2</v>
      </c>
      <c r="AS13" s="243">
        <f>'Norm. celkova previazanost'!AS13*'Vplyv jednotlivych statov'!$BB13</f>
        <v>1.3633327722395321E-2</v>
      </c>
      <c r="AT13" s="243">
        <f>'Norm. celkova previazanost'!AT13*'Vplyv jednotlivych statov'!$BB13</f>
        <v>5.3509379497587552E-3</v>
      </c>
      <c r="AU13" s="243">
        <f>'Norm. celkova previazanost'!AU13*'Vplyv jednotlivych statov'!$BB13</f>
        <v>9.5768407508353918E-3</v>
      </c>
      <c r="AV13" s="243">
        <f>'Norm. celkova previazanost'!AV13*'Vplyv jednotlivych statov'!$BB13</f>
        <v>1.0845563580448279E-2</v>
      </c>
      <c r="AW13" s="243">
        <f>'Norm. celkova previazanost'!AW13*'Vplyv jednotlivych statov'!$BB13</f>
        <v>4.9365721085438935E-2</v>
      </c>
      <c r="AX13" s="243">
        <f>'Norm. celkova previazanost'!AX13*'Vplyv jednotlivych statov'!$BB13</f>
        <v>1.1121117077511115E-2</v>
      </c>
      <c r="AY13" s="243">
        <f>'Norm. celkova previazanost'!AY13*'Vplyv jednotlivych statov'!$BB13</f>
        <v>8.4135359073828474E-3</v>
      </c>
      <c r="AZ13" s="243">
        <f>'Norm. celkova previazanost'!AZ13*'Vplyv jednotlivych statov'!$BB13</f>
        <v>7.0038660110986212E-3</v>
      </c>
      <c r="BB13" s="383">
        <f>Import!$BB13/'Export+Import'!$BB13</f>
        <v>0.50553962600428937</v>
      </c>
      <c r="BC13" s="384">
        <f t="shared" si="0"/>
        <v>0.49446037399571063</v>
      </c>
      <c r="BD13" s="244">
        <f t="shared" si="1"/>
        <v>1.0000000000000002</v>
      </c>
    </row>
    <row r="14" spans="1:56" ht="14.25" customHeight="1" x14ac:dyDescent="0.25">
      <c r="A14" s="246" t="s">
        <v>17</v>
      </c>
      <c r="B14" s="243">
        <f>'Norm. celkova previazanost'!B14*'Vplyv jednotlivych statov'!$BB14</f>
        <v>3.8959350820890058E-3</v>
      </c>
      <c r="C14" s="243">
        <f>'Norm. celkova previazanost'!C14*'Vplyv jednotlivych statov'!$BB14</f>
        <v>3.5899508872449374E-3</v>
      </c>
      <c r="D14" s="243">
        <f>'Norm. celkova previazanost'!D14*'Vplyv jednotlivych statov'!$BB14</f>
        <v>3.83703227387384E-3</v>
      </c>
      <c r="E14" s="243">
        <f>'Norm. celkova previazanost'!E14*'Vplyv jednotlivych statov'!$BB14</f>
        <v>3.5300029937779948E-2</v>
      </c>
      <c r="F14" s="243">
        <f>'Norm. celkova previazanost'!F14*'Vplyv jednotlivych statov'!$BB14</f>
        <v>5.5124426048041124E-3</v>
      </c>
      <c r="G14" s="243">
        <f>'Norm. celkova previazanost'!G14*'Vplyv jednotlivych statov'!$BB14</f>
        <v>5.0183593907509056E-3</v>
      </c>
      <c r="H14" s="243">
        <f>'Norm. celkova previazanost'!H14*'Vplyv jednotlivych statov'!$BB14</f>
        <v>8.9285125375754022E-3</v>
      </c>
      <c r="I14" s="243">
        <f>'Norm. celkova previazanost'!I14*'Vplyv jednotlivych statov'!$BB14</f>
        <v>3.8964814680983915E-3</v>
      </c>
      <c r="J14" s="243">
        <f>'Norm. celkova previazanost'!J14*'Vplyv jednotlivych statov'!$BB14</f>
        <v>1.3015277427599919E-2</v>
      </c>
      <c r="K14" s="243">
        <f>'Norm. celkova previazanost'!K14*'Vplyv jednotlivych statov'!$BB14</f>
        <v>6.9392620134489926E-3</v>
      </c>
      <c r="L14" s="243">
        <f>'Norm. celkova previazanost'!L14*'Vplyv jednotlivych statov'!$BB14</f>
        <v>4.1346314907007749E-3</v>
      </c>
      <c r="M14" s="243">
        <f>'Norm. celkova previazanost'!M14*'Vplyv jednotlivych statov'!$BB14</f>
        <v>5.6998155530258885E-3</v>
      </c>
      <c r="N14" s="382">
        <f>'Vplyv jednotlivych statov'!$BC14</f>
        <v>0.54288452247922447</v>
      </c>
      <c r="O14" s="243">
        <f>'Norm. celkova previazanost'!O14*'Vplyv jednotlivych statov'!$BB14</f>
        <v>5.4639373565871733E-3</v>
      </c>
      <c r="P14" s="243">
        <f>'Norm. celkova previazanost'!P14*'Vplyv jednotlivych statov'!$BB14</f>
        <v>1.423632656989326E-2</v>
      </c>
      <c r="Q14" s="243">
        <f>'Norm. celkova previazanost'!Q14*'Vplyv jednotlivych statov'!$BB14</f>
        <v>5.241461974303291E-3</v>
      </c>
      <c r="R14" s="243">
        <f>'Norm. celkova previazanost'!R14*'Vplyv jednotlivych statov'!$BB14</f>
        <v>6.0068871457568248E-3</v>
      </c>
      <c r="S14" s="243">
        <f>'Norm. celkova previazanost'!S14*'Vplyv jednotlivych statov'!$BB14</f>
        <v>4.6138527415679458E-3</v>
      </c>
      <c r="T14" s="243">
        <f>'Norm. celkova previazanost'!T14*'Vplyv jednotlivych statov'!$BB14</f>
        <v>9.1485077092200457E-3</v>
      </c>
      <c r="U14" s="243">
        <f>'Norm. celkova previazanost'!U14*'Vplyv jednotlivych statov'!$BB14</f>
        <v>3.9276259280529085E-3</v>
      </c>
      <c r="V14" s="243">
        <f>'Norm. celkova previazanost'!V14*'Vplyv jednotlivych statov'!$BB14</f>
        <v>5.6944514087778888E-3</v>
      </c>
      <c r="W14" s="243">
        <f>'Norm. celkova previazanost'!W14*'Vplyv jednotlivych statov'!$BB14</f>
        <v>7.2714313899455421E-3</v>
      </c>
      <c r="X14" s="243">
        <f>'Norm. celkova previazanost'!X14*'Vplyv jednotlivych statov'!$BB14</f>
        <v>3.9428586059637822E-3</v>
      </c>
      <c r="Y14" s="243">
        <f>'Norm. celkova previazanost'!Y14*'Vplyv jednotlivych statov'!$BB14</f>
        <v>7.5312136114462176E-3</v>
      </c>
      <c r="Z14" s="243">
        <f>'Norm. celkova previazanost'!Z14*'Vplyv jednotlivych statov'!$BB14</f>
        <v>2.4767693488345274E-3</v>
      </c>
      <c r="AA14" s="243">
        <f>'Norm. celkova previazanost'!AA14*'Vplyv jednotlivych statov'!$BB14</f>
        <v>5.600876450945232E-3</v>
      </c>
      <c r="AB14" s="243">
        <f>'Norm. celkova previazanost'!AB14*'Vplyv jednotlivych statov'!$BB14</f>
        <v>2.91526379224878E-3</v>
      </c>
      <c r="AC14" s="243">
        <f>'Norm. celkova previazanost'!AC14*'Vplyv jednotlivych statov'!$BB14</f>
        <v>4.9324330088503848E-3</v>
      </c>
      <c r="AD14" s="243">
        <f>'Norm. celkova previazanost'!AD14*'Vplyv jednotlivych statov'!$BB14</f>
        <v>3.9450964701957317E-3</v>
      </c>
      <c r="AE14" s="243">
        <f>'Norm. celkova previazanost'!AE14*'Vplyv jednotlivych statov'!$BB14</f>
        <v>2.4930633408792729E-2</v>
      </c>
      <c r="AF14" s="243">
        <f>'Norm. celkova previazanost'!AF14*'Vplyv jednotlivych statov'!$BB14</f>
        <v>7.5749996465965695E-3</v>
      </c>
      <c r="AG14" s="243">
        <f>'Norm. celkova previazanost'!AG14*'Vplyv jednotlivych statov'!$BB14</f>
        <v>5.5871234329339372E-3</v>
      </c>
      <c r="AH14" s="243">
        <f>'Norm. celkova previazanost'!AH14*'Vplyv jednotlivych statov'!$BB14</f>
        <v>2.6738515639178811E-2</v>
      </c>
      <c r="AI14" s="243">
        <f>'Norm. celkova previazanost'!AI14*'Vplyv jednotlivych statov'!$BB14</f>
        <v>7.4671243628143353E-3</v>
      </c>
      <c r="AJ14" s="243">
        <f>'Norm. celkova previazanost'!AJ14*'Vplyv jednotlivych statov'!$BB14</f>
        <v>2.301021966602704E-3</v>
      </c>
      <c r="AK14" s="243">
        <f>'Norm. celkova previazanost'!AK14*'Vplyv jednotlivych statov'!$BB14</f>
        <v>9.5870473082470924E-3</v>
      </c>
      <c r="AL14" s="243">
        <f>'Norm. celkova previazanost'!AL14*'Vplyv jednotlivych statov'!$BB14</f>
        <v>1.2534895222951732E-2</v>
      </c>
      <c r="AM14" s="243">
        <f>'Norm. celkova previazanost'!AM14*'Vplyv jednotlivych statov'!$BB14</f>
        <v>8.4880595616140947E-3</v>
      </c>
      <c r="AN14" s="243">
        <f>'Norm. celkova previazanost'!AN14*'Vplyv jednotlivych statov'!$BB14</f>
        <v>7.896604128133141E-3</v>
      </c>
      <c r="AO14" s="243">
        <f>'Norm. celkova previazanost'!AO14*'Vplyv jednotlivych statov'!$BB14</f>
        <v>6.5812721559963426E-3</v>
      </c>
      <c r="AP14" s="243">
        <f>'Norm. celkova previazanost'!AP14*'Vplyv jednotlivych statov'!$BB14</f>
        <v>7.364904268395857E-3</v>
      </c>
      <c r="AQ14" s="243">
        <f>'Norm. celkova previazanost'!AQ14*'Vplyv jednotlivych statov'!$BB14</f>
        <v>6.4110616334984863E-3</v>
      </c>
      <c r="AR14" s="243">
        <f>'Norm. celkova previazanost'!AR14*'Vplyv jednotlivych statov'!$BB14</f>
        <v>1.4365926356727636E-2</v>
      </c>
      <c r="AS14" s="243">
        <f>'Norm. celkova previazanost'!AS14*'Vplyv jednotlivych statov'!$BB14</f>
        <v>1.2913334139928716E-2</v>
      </c>
      <c r="AT14" s="243">
        <f>'Norm. celkova previazanost'!AT14*'Vplyv jednotlivych statov'!$BB14</f>
        <v>4.768458413875431E-3</v>
      </c>
      <c r="AU14" s="243">
        <f>'Norm. celkova previazanost'!AU14*'Vplyv jednotlivych statov'!$BB14</f>
        <v>2.5715874906707528E-2</v>
      </c>
      <c r="AV14" s="243">
        <f>'Norm. celkova previazanost'!AV14*'Vplyv jednotlivych statov'!$BB14</f>
        <v>2.8867154041452976E-2</v>
      </c>
      <c r="AW14" s="243">
        <f>'Norm. celkova previazanost'!AW14*'Vplyv jednotlivych statov'!$BB14</f>
        <v>7.7005296492936555E-3</v>
      </c>
      <c r="AX14" s="243">
        <f>'Norm. celkova previazanost'!AX14*'Vplyv jednotlivych statov'!$BB14</f>
        <v>2.4168452946583617E-2</v>
      </c>
      <c r="AY14" s="243">
        <f>'Norm. celkova previazanost'!AY14*'Vplyv jednotlivych statov'!$BB14</f>
        <v>7.8041776048148855E-3</v>
      </c>
      <c r="AZ14" s="243">
        <f>'Norm. celkova previazanost'!AZ14*'Vplyv jednotlivych statov'!$BB14</f>
        <v>4.6315825460535283E-3</v>
      </c>
      <c r="BB14" s="383">
        <f>Import!$BB14/'Export+Import'!$BB14</f>
        <v>0.45711547752077547</v>
      </c>
      <c r="BC14" s="384">
        <f t="shared" si="0"/>
        <v>0.54288452247922447</v>
      </c>
      <c r="BD14" s="244">
        <f t="shared" si="1"/>
        <v>1</v>
      </c>
    </row>
    <row r="15" spans="1:56" ht="14.25" customHeight="1" x14ac:dyDescent="0.25">
      <c r="A15" s="246" t="s">
        <v>18</v>
      </c>
      <c r="B15" s="243">
        <f>'Norm. celkova previazanost'!B15*'Vplyv jednotlivych statov'!$BB15</f>
        <v>2.620399586882953E-2</v>
      </c>
      <c r="C15" s="243">
        <f>'Norm. celkova previazanost'!C15*'Vplyv jednotlivych statov'!$BB15</f>
        <v>2.6735013966994086E-3</v>
      </c>
      <c r="D15" s="243">
        <f>'Norm. celkova previazanost'!D15*'Vplyv jednotlivych statov'!$BB15</f>
        <v>3.2773525538722257E-3</v>
      </c>
      <c r="E15" s="243">
        <f>'Norm. celkova previazanost'!E15*'Vplyv jednotlivych statov'!$BB15</f>
        <v>9.9044813613815424E-3</v>
      </c>
      <c r="F15" s="243">
        <f>'Norm. celkova previazanost'!F15*'Vplyv jednotlivych statov'!$BB15</f>
        <v>2.6942372904393865E-3</v>
      </c>
      <c r="G15" s="243">
        <f>'Norm. celkova previazanost'!G15*'Vplyv jednotlivych statov'!$BB15</f>
        <v>1.7981664042188678E-2</v>
      </c>
      <c r="H15" s="243">
        <f>'Norm. celkova previazanost'!H15*'Vplyv jednotlivych statov'!$BB15</f>
        <v>6.4936622126357873E-3</v>
      </c>
      <c r="I15" s="243">
        <f>'Norm. celkova previazanost'!I15*'Vplyv jednotlivych statov'!$BB15</f>
        <v>2.2961231643823651E-3</v>
      </c>
      <c r="J15" s="243">
        <f>'Norm. celkova previazanost'!J15*'Vplyv jednotlivych statov'!$BB15</f>
        <v>8.36699756409175E-3</v>
      </c>
      <c r="K15" s="243">
        <f>'Norm. celkova previazanost'!K15*'Vplyv jednotlivych statov'!$BB15</f>
        <v>5.9262756399633054E-3</v>
      </c>
      <c r="L15" s="243">
        <f>'Norm. celkova previazanost'!L15*'Vplyv jednotlivych statov'!$BB15</f>
        <v>3.5236697501286607E-3</v>
      </c>
      <c r="M15" s="243">
        <f>'Norm. celkova previazanost'!M15*'Vplyv jednotlivych statov'!$BB15</f>
        <v>4.3765370199803158E-3</v>
      </c>
      <c r="N15" s="243">
        <f>'Norm. celkova previazanost'!N15*'Vplyv jednotlivych statov'!$BB15</f>
        <v>9.4945845458071672E-3</v>
      </c>
      <c r="O15" s="382">
        <f>'Vplyv jednotlivych statov'!$BC15</f>
        <v>0.66167214536710395</v>
      </c>
      <c r="P15" s="243">
        <f>'Norm. celkova previazanost'!P15*'Vplyv jednotlivych statov'!$BB15</f>
        <v>9.8531683681510572E-3</v>
      </c>
      <c r="Q15" s="243">
        <f>'Norm. celkova previazanost'!Q15*'Vplyv jednotlivych statov'!$BB15</f>
        <v>5.4872359942093798E-3</v>
      </c>
      <c r="R15" s="243">
        <f>'Norm. celkova previazanost'!R15*'Vplyv jednotlivych statov'!$BB15</f>
        <v>4.3955662166439693E-3</v>
      </c>
      <c r="S15" s="243">
        <f>'Norm. celkova previazanost'!S15*'Vplyv jednotlivych statov'!$BB15</f>
        <v>6.6076495384094222E-3</v>
      </c>
      <c r="T15" s="243">
        <f>'Norm. celkova previazanost'!T15*'Vplyv jednotlivych statov'!$BB15</f>
        <v>5.263986991029642E-3</v>
      </c>
      <c r="U15" s="243">
        <f>'Norm. celkova previazanost'!U15*'Vplyv jednotlivych statov'!$BB15</f>
        <v>2.4570125287662705E-3</v>
      </c>
      <c r="V15" s="243">
        <f>'Norm. celkova previazanost'!V15*'Vplyv jednotlivych statov'!$BB15</f>
        <v>6.885806107051219E-3</v>
      </c>
      <c r="W15" s="243">
        <f>'Norm. celkova previazanost'!W15*'Vplyv jednotlivych statov'!$BB15</f>
        <v>3.3788926657821773E-3</v>
      </c>
      <c r="X15" s="243">
        <f>'Norm. celkova previazanost'!X15*'Vplyv jednotlivych statov'!$BB15</f>
        <v>3.0467720588685074E-3</v>
      </c>
      <c r="Y15" s="243">
        <f>'Norm. celkova previazanost'!Y15*'Vplyv jednotlivych statov'!$BB15</f>
        <v>3.3140121195868876E-3</v>
      </c>
      <c r="Z15" s="243">
        <f>'Norm. celkova previazanost'!Z15*'Vplyv jednotlivych statov'!$BB15</f>
        <v>2.4016271489193481E-3</v>
      </c>
      <c r="AA15" s="243">
        <f>'Norm. celkova previazanost'!AA15*'Vplyv jednotlivych statov'!$BB15</f>
        <v>6.6786707144547101E-3</v>
      </c>
      <c r="AB15" s="243">
        <f>'Norm. celkova previazanost'!AB15*'Vplyv jednotlivych statov'!$BB15</f>
        <v>1.7877875757313986E-3</v>
      </c>
      <c r="AC15" s="243">
        <f>'Norm. celkova previazanost'!AC15*'Vplyv jednotlivych statov'!$BB15</f>
        <v>4.2391785548056317E-3</v>
      </c>
      <c r="AD15" s="243">
        <f>'Norm. celkova previazanost'!AD15*'Vplyv jednotlivych statov'!$BB15</f>
        <v>3.6385816138178287E-3</v>
      </c>
      <c r="AE15" s="243">
        <f>'Norm. celkova previazanost'!AE15*'Vplyv jednotlivych statov'!$BB15</f>
        <v>5.5754867530403186E-3</v>
      </c>
      <c r="AF15" s="243">
        <f>'Norm. celkova previazanost'!AF15*'Vplyv jednotlivych statov'!$BB15</f>
        <v>7.1025534303000544E-3</v>
      </c>
      <c r="AG15" s="243">
        <f>'Norm. celkova previazanost'!AG15*'Vplyv jednotlivych statov'!$BB15</f>
        <v>3.0305920437403108E-3</v>
      </c>
      <c r="AH15" s="243">
        <f>'Norm. celkova previazanost'!AH15*'Vplyv jednotlivych statov'!$BB15</f>
        <v>1.3349704635037301E-2</v>
      </c>
      <c r="AI15" s="243">
        <f>'Norm. celkova previazanost'!AI15*'Vplyv jednotlivych statov'!$BB15</f>
        <v>4.2999997319228015E-3</v>
      </c>
      <c r="AJ15" s="243">
        <f>'Norm. celkova previazanost'!AJ15*'Vplyv jednotlivych statov'!$BB15</f>
        <v>1.7975194577493504E-3</v>
      </c>
      <c r="AK15" s="243">
        <f>'Norm. celkova previazanost'!AK15*'Vplyv jednotlivych statov'!$BB15</f>
        <v>7.6843870220953785E-3</v>
      </c>
      <c r="AL15" s="243">
        <f>'Norm. celkova previazanost'!AL15*'Vplyv jednotlivych statov'!$BB15</f>
        <v>4.5797057235073789E-3</v>
      </c>
      <c r="AM15" s="243">
        <f>'Norm. celkova previazanost'!AM15*'Vplyv jednotlivych statov'!$BB15</f>
        <v>7.2270539316063457E-3</v>
      </c>
      <c r="AN15" s="243">
        <f>'Norm. celkova previazanost'!AN15*'Vplyv jednotlivych statov'!$BB15</f>
        <v>9.6313948299722608E-3</v>
      </c>
      <c r="AO15" s="243">
        <f>'Norm. celkova previazanost'!AO15*'Vplyv jednotlivych statov'!$BB15</f>
        <v>9.0236753882092079E-3</v>
      </c>
      <c r="AP15" s="243">
        <f>'Norm. celkova previazanost'!AP15*'Vplyv jednotlivych statov'!$BB15</f>
        <v>6.0303127426025336E-3</v>
      </c>
      <c r="AQ15" s="243">
        <f>'Norm. celkova previazanost'!AQ15*'Vplyv jednotlivych statov'!$BB15</f>
        <v>6.5895589974229981E-3</v>
      </c>
      <c r="AR15" s="243">
        <f>'Norm. celkova previazanost'!AR15*'Vplyv jednotlivych statov'!$BB15</f>
        <v>8.2128008918866905E-3</v>
      </c>
      <c r="AS15" s="243">
        <f>'Norm. celkova previazanost'!AS15*'Vplyv jednotlivych statov'!$BB15</f>
        <v>7.7745163977764702E-3</v>
      </c>
      <c r="AT15" s="243">
        <f>'Norm. celkova previazanost'!AT15*'Vplyv jednotlivych statov'!$BB15</f>
        <v>8.0472459060310451E-3</v>
      </c>
      <c r="AU15" s="243">
        <f>'Norm. celkova previazanost'!AU15*'Vplyv jednotlivych statov'!$BB15</f>
        <v>8.6713531075047357E-3</v>
      </c>
      <c r="AV15" s="243">
        <f>'Norm. celkova previazanost'!AV15*'Vplyv jednotlivych statov'!$BB15</f>
        <v>6.4862873308611218E-3</v>
      </c>
      <c r="AW15" s="243">
        <f>'Norm. celkova previazanost'!AW15*'Vplyv jednotlivych statov'!$BB15</f>
        <v>5.6424957921067951E-3</v>
      </c>
      <c r="AX15" s="243">
        <f>'Norm. celkova previazanost'!AX15*'Vplyv jednotlivych statov'!$BB15</f>
        <v>1.4241159149891958E-2</v>
      </c>
      <c r="AY15" s="243">
        <f>'Norm. celkova previazanost'!AY15*'Vplyv jednotlivych statov'!$BB15</f>
        <v>1.4691724815224324E-2</v>
      </c>
      <c r="AZ15" s="243">
        <f>'Norm. celkova previazanost'!AZ15*'Vplyv jednotlivych statov'!$BB15</f>
        <v>5.9892959477790813E-3</v>
      </c>
      <c r="BB15" s="383">
        <f>Import!$BB15/'Export+Import'!$BB15</f>
        <v>0.33832785463289611</v>
      </c>
      <c r="BC15" s="384">
        <f t="shared" si="0"/>
        <v>0.66167214536710395</v>
      </c>
      <c r="BD15" s="244">
        <f t="shared" si="1"/>
        <v>1</v>
      </c>
    </row>
    <row r="16" spans="1:56" ht="14.25" customHeight="1" x14ac:dyDescent="0.25">
      <c r="A16" s="246" t="s">
        <v>19</v>
      </c>
      <c r="B16" s="243">
        <f>'Norm. celkova previazanost'!B16*'Vplyv jednotlivych statov'!$BB16</f>
        <v>3.7364426777960441E-3</v>
      </c>
      <c r="C16" s="243">
        <f>'Norm. celkova previazanost'!C16*'Vplyv jednotlivych statov'!$BB16</f>
        <v>3.4052426262305567E-3</v>
      </c>
      <c r="D16" s="243">
        <f>'Norm. celkova previazanost'!D16*'Vplyv jednotlivych statov'!$BB16</f>
        <v>5.2529550212240469E-3</v>
      </c>
      <c r="E16" s="243">
        <f>'Norm. celkova previazanost'!E16*'Vplyv jednotlivych statov'!$BB16</f>
        <v>4.961344279011496E-2</v>
      </c>
      <c r="F16" s="243">
        <f>'Norm. celkova previazanost'!F16*'Vplyv jednotlivych statov'!$BB16</f>
        <v>6.2483380000829475E-3</v>
      </c>
      <c r="G16" s="243">
        <f>'Norm. celkova previazanost'!G16*'Vplyv jednotlivych statov'!$BB16</f>
        <v>5.364344863198583E-3</v>
      </c>
      <c r="H16" s="243">
        <f>'Norm. celkova previazanost'!H16*'Vplyv jednotlivych statov'!$BB16</f>
        <v>1.0040002433094605E-2</v>
      </c>
      <c r="I16" s="243">
        <f>'Norm. celkova previazanost'!I16*'Vplyv jednotlivych statov'!$BB16</f>
        <v>3.463192812729441E-3</v>
      </c>
      <c r="J16" s="243">
        <f>'Norm. celkova previazanost'!J16*'Vplyv jednotlivych statov'!$BB16</f>
        <v>1.3215247700480005E-2</v>
      </c>
      <c r="K16" s="243">
        <f>'Norm. celkova previazanost'!K16*'Vplyv jednotlivych statov'!$BB16</f>
        <v>1.2523403894092202E-2</v>
      </c>
      <c r="L16" s="243">
        <f>'Norm. celkova previazanost'!L16*'Vplyv jednotlivych statov'!$BB16</f>
        <v>5.3337371765295027E-3</v>
      </c>
      <c r="M16" s="243">
        <f>'Norm. celkova previazanost'!M16*'Vplyv jednotlivych statov'!$BB16</f>
        <v>8.7711668529162831E-3</v>
      </c>
      <c r="N16" s="243">
        <f>'Norm. celkova previazanost'!N16*'Vplyv jednotlivych statov'!$BB16</f>
        <v>1.6029730339889213E-2</v>
      </c>
      <c r="O16" s="243">
        <f>'Norm. celkova previazanost'!O16*'Vplyv jednotlivych statov'!$BB16</f>
        <v>6.0872808368084043E-3</v>
      </c>
      <c r="P16" s="382">
        <f>'Vplyv jednotlivych statov'!$BC16</f>
        <v>0.51213857093520976</v>
      </c>
      <c r="Q16" s="243">
        <f>'Norm. celkova previazanost'!Q16*'Vplyv jednotlivych statov'!$BB16</f>
        <v>5.7091632469050283E-3</v>
      </c>
      <c r="R16" s="243">
        <f>'Norm. celkova previazanost'!R16*'Vplyv jednotlivych statov'!$BB16</f>
        <v>6.7536281693715231E-3</v>
      </c>
      <c r="S16" s="243">
        <f>'Norm. celkova previazanost'!S16*'Vplyv jednotlivych statov'!$BB16</f>
        <v>4.1655396017776757E-3</v>
      </c>
      <c r="T16" s="243">
        <f>'Norm. celkova previazanost'!T16*'Vplyv jednotlivych statov'!$BB16</f>
        <v>1.2733886616974234E-2</v>
      </c>
      <c r="U16" s="243">
        <f>'Norm. celkova previazanost'!U16*'Vplyv jednotlivych statov'!$BB16</f>
        <v>5.8635963251889543E-3</v>
      </c>
      <c r="V16" s="243">
        <f>'Norm. celkova previazanost'!V16*'Vplyv jednotlivych statov'!$BB16</f>
        <v>5.5877574005572805E-3</v>
      </c>
      <c r="W16" s="243">
        <f>'Norm. celkova previazanost'!W16*'Vplyv jednotlivych statov'!$BB16</f>
        <v>6.9593531978542076E-3</v>
      </c>
      <c r="X16" s="243">
        <f>'Norm. celkova previazanost'!X16*'Vplyv jednotlivych statov'!$BB16</f>
        <v>5.4585171685045623E-3</v>
      </c>
      <c r="Y16" s="243">
        <f>'Norm. celkova previazanost'!Y16*'Vplyv jednotlivych statov'!$BB16</f>
        <v>6.5614571933800079E-3</v>
      </c>
      <c r="Z16" s="243">
        <f>'Norm. celkova previazanost'!Z16*'Vplyv jednotlivych statov'!$BB16</f>
        <v>4.318321592010026E-3</v>
      </c>
      <c r="AA16" s="243">
        <f>'Norm. celkova previazanost'!AA16*'Vplyv jednotlivych statov'!$BB16</f>
        <v>6.5431551398066994E-3</v>
      </c>
      <c r="AB16" s="243">
        <f>'Norm. celkova previazanost'!AB16*'Vplyv jednotlivych statov'!$BB16</f>
        <v>2.2327131254650562E-3</v>
      </c>
      <c r="AC16" s="243">
        <f>'Norm. celkova previazanost'!AC16*'Vplyv jednotlivych statov'!$BB16</f>
        <v>6.37271033462919E-3</v>
      </c>
      <c r="AD16" s="243">
        <f>'Norm. celkova previazanost'!AD16*'Vplyv jednotlivych statov'!$BB16</f>
        <v>5.4770785884302583E-3</v>
      </c>
      <c r="AE16" s="243">
        <f>'Norm. celkova previazanost'!AE16*'Vplyv jednotlivych statov'!$BB16</f>
        <v>1.7901698670404184E-2</v>
      </c>
      <c r="AF16" s="243">
        <f>'Norm. celkova previazanost'!AF16*'Vplyv jednotlivych statov'!$BB16</f>
        <v>8.3920278362885174E-3</v>
      </c>
      <c r="AG16" s="243">
        <f>'Norm. celkova previazanost'!AG16*'Vplyv jednotlivych statov'!$BB16</f>
        <v>4.7122654958774443E-3</v>
      </c>
      <c r="AH16" s="243">
        <f>'Norm. celkova previazanost'!AH16*'Vplyv jednotlivych statov'!$BB16</f>
        <v>4.2016414018714261E-2</v>
      </c>
      <c r="AI16" s="243">
        <f>'Norm. celkova previazanost'!AI16*'Vplyv jednotlivych statov'!$BB16</f>
        <v>9.7428023303875299E-3</v>
      </c>
      <c r="AJ16" s="243">
        <f>'Norm. celkova previazanost'!AJ16*'Vplyv jednotlivych statov'!$BB16</f>
        <v>3.2489660934635202E-3</v>
      </c>
      <c r="AK16" s="243">
        <f>'Norm. celkova previazanost'!AK16*'Vplyv jednotlivych statov'!$BB16</f>
        <v>1.3347975160396245E-2</v>
      </c>
      <c r="AL16" s="243">
        <f>'Norm. celkova previazanost'!AL16*'Vplyv jednotlivych statov'!$BB16</f>
        <v>7.2672956437093488E-3</v>
      </c>
      <c r="AM16" s="243">
        <f>'Norm. celkova previazanost'!AM16*'Vplyv jednotlivych statov'!$BB16</f>
        <v>1.1460898470877636E-2</v>
      </c>
      <c r="AN16" s="243">
        <f>'Norm. celkova previazanost'!AN16*'Vplyv jednotlivych statov'!$BB16</f>
        <v>6.9120574638051394E-3</v>
      </c>
      <c r="AO16" s="243">
        <f>'Norm. celkova previazanost'!AO16*'Vplyv jednotlivych statov'!$BB16</f>
        <v>1.0696817999562716E-2</v>
      </c>
      <c r="AP16" s="243">
        <f>'Norm. celkova previazanost'!AP16*'Vplyv jednotlivych statov'!$BB16</f>
        <v>6.8987152015338119E-3</v>
      </c>
      <c r="AQ16" s="243">
        <f>'Norm. celkova previazanost'!AQ16*'Vplyv jednotlivych statov'!$BB16</f>
        <v>6.2987672662346596E-3</v>
      </c>
      <c r="AR16" s="243">
        <f>'Norm. celkova previazanost'!AR16*'Vplyv jednotlivych statov'!$BB16</f>
        <v>2.2469056139998594E-2</v>
      </c>
      <c r="AS16" s="243">
        <f>'Norm. celkova previazanost'!AS16*'Vplyv jednotlivych statov'!$BB16</f>
        <v>1.4754382404835549E-2</v>
      </c>
      <c r="AT16" s="243">
        <f>'Norm. celkova previazanost'!AT16*'Vplyv jednotlivych statov'!$BB16</f>
        <v>4.8270209555012541E-3</v>
      </c>
      <c r="AU16" s="243">
        <f>'Norm. celkova previazanost'!AU16*'Vplyv jednotlivych statov'!$BB16</f>
        <v>1.1152105648269395E-2</v>
      </c>
      <c r="AV16" s="243">
        <f>'Norm. celkova previazanost'!AV16*'Vplyv jednotlivych statov'!$BB16</f>
        <v>1.2991226785248663E-2</v>
      </c>
      <c r="AW16" s="243">
        <f>'Norm. celkova previazanost'!AW16*'Vplyv jednotlivych statov'!$BB16</f>
        <v>1.1844837244535297E-2</v>
      </c>
      <c r="AX16" s="243">
        <f>'Norm. celkova previazanost'!AX16*'Vplyv jednotlivych statov'!$BB16</f>
        <v>1.3249480156220041E-2</v>
      </c>
      <c r="AY16" s="243">
        <f>'Norm. celkova previazanost'!AY16*'Vplyv jednotlivych statov'!$BB16</f>
        <v>8.2518716878285294E-3</v>
      </c>
      <c r="AZ16" s="243">
        <f>'Norm. celkova previazanost'!AZ16*'Vplyv jednotlivych statov'!$BB16</f>
        <v>5.603340665056326E-3</v>
      </c>
      <c r="BB16" s="383">
        <f>Import!$BB16/'Export+Import'!$BB16</f>
        <v>0.48786142906479024</v>
      </c>
      <c r="BC16" s="384">
        <f t="shared" si="0"/>
        <v>0.51213857093520976</v>
      </c>
      <c r="BD16" s="244">
        <f t="shared" si="1"/>
        <v>0.99999999999999989</v>
      </c>
    </row>
    <row r="17" spans="1:56" ht="14.25" customHeight="1" x14ac:dyDescent="0.25">
      <c r="A17" s="245" t="s">
        <v>20</v>
      </c>
      <c r="B17" s="243">
        <f>'Norm. celkova previazanost'!B17*'Vplyv jednotlivych statov'!$BB17</f>
        <v>4.5117433964600908E-3</v>
      </c>
      <c r="C17" s="243">
        <f>'Norm. celkova previazanost'!C17*'Vplyv jednotlivych statov'!$BB17</f>
        <v>1.2347786727933943E-3</v>
      </c>
      <c r="D17" s="243">
        <f>'Norm. celkova previazanost'!D17*'Vplyv jednotlivych statov'!$BB17</f>
        <v>1.5720922111280421E-3</v>
      </c>
      <c r="E17" s="243">
        <f>'Norm. celkova previazanost'!E17*'Vplyv jednotlivych statov'!$BB17</f>
        <v>8.1618279274283216E-3</v>
      </c>
      <c r="F17" s="243">
        <f>'Norm. celkova previazanost'!F17*'Vplyv jednotlivych statov'!$BB17</f>
        <v>2.3326747195238739E-3</v>
      </c>
      <c r="G17" s="243">
        <f>'Norm. celkova previazanost'!G17*'Vplyv jednotlivych statov'!$BB17</f>
        <v>7.964710074411423E-3</v>
      </c>
      <c r="H17" s="243">
        <f>'Norm. celkova previazanost'!H17*'Vplyv jednotlivych statov'!$BB17</f>
        <v>1.0856137170069171E-2</v>
      </c>
      <c r="I17" s="243">
        <f>'Norm. celkova previazanost'!I17*'Vplyv jednotlivych statov'!$BB17</f>
        <v>1.1923822385353116E-3</v>
      </c>
      <c r="J17" s="243">
        <f>'Norm. celkova previazanost'!J17*'Vplyv jednotlivych statov'!$BB17</f>
        <v>7.3417825763022549E-3</v>
      </c>
      <c r="K17" s="243">
        <f>'Norm. celkova previazanost'!K17*'Vplyv jednotlivych statov'!$BB17</f>
        <v>5.3518296553153686E-3</v>
      </c>
      <c r="L17" s="243">
        <f>'Norm. celkova previazanost'!L17*'Vplyv jednotlivych statov'!$BB17</f>
        <v>2.7083662778105582E-3</v>
      </c>
      <c r="M17" s="243">
        <f>'Norm. celkova previazanost'!M17*'Vplyv jednotlivych statov'!$BB17</f>
        <v>3.5069922911026585E-3</v>
      </c>
      <c r="N17" s="243">
        <f>'Norm. celkova previazanost'!N17*'Vplyv jednotlivych statov'!$BB17</f>
        <v>8.8338253470679317E-3</v>
      </c>
      <c r="O17" s="243">
        <f>'Norm. celkova previazanost'!O17*'Vplyv jednotlivych statov'!$BB17</f>
        <v>5.2227339775026234E-3</v>
      </c>
      <c r="P17" s="243">
        <f>'Norm. celkova previazanost'!P17*'Vplyv jednotlivych statov'!$BB17</f>
        <v>9.6069191167707374E-3</v>
      </c>
      <c r="Q17" s="382">
        <f>'Vplyv jednotlivych statov'!$BC17</f>
        <v>0.66784613397314407</v>
      </c>
      <c r="R17" s="243">
        <f>'Norm. celkova previazanost'!R17*'Vplyv jednotlivych statov'!$BB17</f>
        <v>3.4154240202210005E-3</v>
      </c>
      <c r="S17" s="243">
        <f>'Norm. celkova previazanost'!S17*'Vplyv jednotlivych statov'!$BB17</f>
        <v>1.5320593242887464E-3</v>
      </c>
      <c r="T17" s="243">
        <f>'Norm. celkova previazanost'!T17*'Vplyv jednotlivych statov'!$BB17</f>
        <v>3.6330984954065638E-3</v>
      </c>
      <c r="U17" s="243">
        <f>'Norm. celkova previazanost'!U17*'Vplyv jednotlivych statov'!$BB17</f>
        <v>2.1078077919922298E-3</v>
      </c>
      <c r="V17" s="243">
        <f>'Norm. celkova previazanost'!V17*'Vplyv jednotlivych statov'!$BB17</f>
        <v>2.7161503169912341E-3</v>
      </c>
      <c r="W17" s="243">
        <f>'Norm. celkova previazanost'!W17*'Vplyv jednotlivych statov'!$BB17</f>
        <v>3.0311354090754817E-3</v>
      </c>
      <c r="X17" s="243">
        <f>'Norm. celkova previazanost'!X17*'Vplyv jednotlivych statov'!$BB17</f>
        <v>1.9682435075755252E-3</v>
      </c>
      <c r="Y17" s="243">
        <f>'Norm. celkova previazanost'!Y17*'Vplyv jednotlivych statov'!$BB17</f>
        <v>2.4093735792480139E-3</v>
      </c>
      <c r="Z17" s="243">
        <f>'Norm. celkova previazanost'!Z17*'Vplyv jednotlivych statov'!$BB17</f>
        <v>1.7144596523932696E-3</v>
      </c>
      <c r="AA17" s="243">
        <f>'Norm. celkova previazanost'!AA17*'Vplyv jednotlivych statov'!$BB17</f>
        <v>3.7191794986127357E-3</v>
      </c>
      <c r="AB17" s="243">
        <f>'Norm. celkova previazanost'!AB17*'Vplyv jednotlivych statov'!$BB17</f>
        <v>1.00678287626863E-3</v>
      </c>
      <c r="AC17" s="243">
        <f>'Norm. celkova previazanost'!AC17*'Vplyv jednotlivych statov'!$BB17</f>
        <v>4.3936791235641573E-3</v>
      </c>
      <c r="AD17" s="243">
        <f>'Norm. celkova previazanost'!AD17*'Vplyv jednotlivych statov'!$BB17</f>
        <v>3.7978837574349114E-3</v>
      </c>
      <c r="AE17" s="243">
        <f>'Norm. celkova previazanost'!AE17*'Vplyv jednotlivych statov'!$BB17</f>
        <v>4.9952898978723225E-3</v>
      </c>
      <c r="AF17" s="243">
        <f>'Norm. celkova previazanost'!AF17*'Vplyv jednotlivych statov'!$BB17</f>
        <v>1.667502776956262E-2</v>
      </c>
      <c r="AG17" s="243">
        <f>'Norm. celkova previazanost'!AG17*'Vplyv jednotlivych statov'!$BB17</f>
        <v>2.2648946238702848E-3</v>
      </c>
      <c r="AH17" s="243">
        <f>'Norm. celkova previazanost'!AH17*'Vplyv jednotlivych statov'!$BB17</f>
        <v>1.7903811507883546E-2</v>
      </c>
      <c r="AI17" s="243">
        <f>'Norm. celkova previazanost'!AI17*'Vplyv jednotlivych statov'!$BB17</f>
        <v>3.9607455738965612E-3</v>
      </c>
      <c r="AJ17" s="243">
        <f>'Norm. celkova previazanost'!AJ17*'Vplyv jednotlivych statov'!$BB17</f>
        <v>8.9839796132184775E-4</v>
      </c>
      <c r="AK17" s="243">
        <f>'Norm. celkova previazanost'!AK17*'Vplyv jednotlivych statov'!$BB17</f>
        <v>1.0973251034098571E-2</v>
      </c>
      <c r="AL17" s="243">
        <f>'Norm. celkova previazanost'!AL17*'Vplyv jednotlivych statov'!$BB17</f>
        <v>3.6650443077804852E-3</v>
      </c>
      <c r="AM17" s="243">
        <f>'Norm. celkova previazanost'!AM17*'Vplyv jednotlivych statov'!$BB17</f>
        <v>1.4166219895541945E-2</v>
      </c>
      <c r="AN17" s="243">
        <f>'Norm. celkova previazanost'!AN17*'Vplyv jednotlivych statov'!$BB17</f>
        <v>6.6585088445872383E-3</v>
      </c>
      <c r="AO17" s="243">
        <f>'Norm. celkova previazanost'!AO17*'Vplyv jednotlivych statov'!$BB17</f>
        <v>5.223940400358144E-3</v>
      </c>
      <c r="AP17" s="243">
        <f>'Norm. celkova previazanost'!AP17*'Vplyv jednotlivych statov'!$BB17</f>
        <v>1.0648194907351699E-2</v>
      </c>
      <c r="AQ17" s="243">
        <f>'Norm. celkova previazanost'!AQ17*'Vplyv jednotlivych statov'!$BB17</f>
        <v>3.7949519713610783E-2</v>
      </c>
      <c r="AR17" s="243">
        <f>'Norm. celkova previazanost'!AR17*'Vplyv jednotlivych statov'!$BB17</f>
        <v>6.1930367842960004E-3</v>
      </c>
      <c r="AS17" s="243">
        <f>'Norm. celkova previazanost'!AS17*'Vplyv jednotlivych statov'!$BB17</f>
        <v>7.4918146669090057E-3</v>
      </c>
      <c r="AT17" s="243">
        <f>'Norm. celkova previazanost'!AT17*'Vplyv jednotlivych statov'!$BB17</f>
        <v>1.9643559129701966E-2</v>
      </c>
      <c r="AU17" s="243">
        <f>'Norm. celkova previazanost'!AU17*'Vplyv jednotlivych statov'!$BB17</f>
        <v>6.619131165402861E-3</v>
      </c>
      <c r="AV17" s="243">
        <f>'Norm. celkova previazanost'!AV17*'Vplyv jednotlivych statov'!$BB17</f>
        <v>7.283976385860938E-3</v>
      </c>
      <c r="AW17" s="243">
        <f>'Norm. celkova previazanost'!AW17*'Vplyv jednotlivych statov'!$BB17</f>
        <v>4.8965076491345001E-3</v>
      </c>
      <c r="AX17" s="243">
        <f>'Norm. celkova previazanost'!AX17*'Vplyv jednotlivych statov'!$BB17</f>
        <v>1.6998608344774221E-2</v>
      </c>
      <c r="AY17" s="243">
        <f>'Norm. celkova previazanost'!AY17*'Vplyv jednotlivych statov'!$BB17</f>
        <v>6.2131274925388523E-3</v>
      </c>
      <c r="AZ17" s="243">
        <f>'Norm. celkova previazanost'!AZ17*'Vplyv jednotlivych statov'!$BB17</f>
        <v>4.9871849652072748E-3</v>
      </c>
      <c r="BB17" s="383">
        <f>Import!$BB17/'Export+Import'!$BB17</f>
        <v>0.33215386602685593</v>
      </c>
      <c r="BC17" s="384">
        <f t="shared" si="0"/>
        <v>0.66784613397314407</v>
      </c>
      <c r="BD17" s="244">
        <f t="shared" si="1"/>
        <v>1</v>
      </c>
    </row>
    <row r="18" spans="1:56" ht="14.25" customHeight="1" x14ac:dyDescent="0.25">
      <c r="A18" s="245" t="s">
        <v>21</v>
      </c>
      <c r="B18" s="243">
        <f>'Norm. celkova previazanost'!B18*'Vplyv jednotlivych statov'!$BB18</f>
        <v>3.7456029591121359E-3</v>
      </c>
      <c r="C18" s="243">
        <f>'Norm. celkova previazanost'!C18*'Vplyv jednotlivych statov'!$BB18</f>
        <v>5.235695739883188E-3</v>
      </c>
      <c r="D18" s="243">
        <f>'Norm. celkova previazanost'!D18*'Vplyv jednotlivych statov'!$BB18</f>
        <v>1.5201794475264896E-2</v>
      </c>
      <c r="E18" s="243">
        <f>'Norm. celkova previazanost'!E18*'Vplyv jednotlivych statov'!$BB18</f>
        <v>1.1002154134930929E-2</v>
      </c>
      <c r="F18" s="243">
        <f>'Norm. celkova previazanost'!F18*'Vplyv jednotlivych statov'!$BB18</f>
        <v>7.3014811386371723E-3</v>
      </c>
      <c r="G18" s="243">
        <f>'Norm. celkova previazanost'!G18*'Vplyv jednotlivych statov'!$BB18</f>
        <v>4.5275491480611116E-3</v>
      </c>
      <c r="H18" s="243">
        <f>'Norm. celkova previazanost'!H18*'Vplyv jednotlivych statov'!$BB18</f>
        <v>5.4697925850001692E-3</v>
      </c>
      <c r="I18" s="243">
        <f>'Norm. celkova previazanost'!I18*'Vplyv jednotlivych statov'!$BB18</f>
        <v>5.1580906196553103E-3</v>
      </c>
      <c r="J18" s="243">
        <f>'Norm. celkova previazanost'!J18*'Vplyv jednotlivych statov'!$BB18</f>
        <v>2.6387148569684358E-2</v>
      </c>
      <c r="K18" s="243">
        <f>'Norm. celkova previazanost'!K18*'Vplyv jednotlivych statov'!$BB18</f>
        <v>5.8475168288220107E-3</v>
      </c>
      <c r="L18" s="243">
        <f>'Norm. celkova previazanost'!L18*'Vplyv jednotlivych statov'!$BB18</f>
        <v>4.0530133934052609E-3</v>
      </c>
      <c r="M18" s="243">
        <f>'Norm. celkova previazanost'!M18*'Vplyv jednotlivych statov'!$BB18</f>
        <v>6.0132726482010086E-3</v>
      </c>
      <c r="N18" s="243">
        <f>'Norm. celkova previazanost'!N18*'Vplyv jednotlivych statov'!$BB18</f>
        <v>9.2349162973174061E-3</v>
      </c>
      <c r="O18" s="243">
        <f>'Norm. celkova previazanost'!O18*'Vplyv jednotlivych statov'!$BB18</f>
        <v>4.728842901806766E-3</v>
      </c>
      <c r="P18" s="243">
        <f>'Norm. celkova previazanost'!P18*'Vplyv jednotlivych statov'!$BB18</f>
        <v>9.9533068672146268E-3</v>
      </c>
      <c r="Q18" s="243">
        <f>'Norm. celkova previazanost'!Q18*'Vplyv jednotlivych statov'!$BB18</f>
        <v>3.7869851681639087E-3</v>
      </c>
      <c r="R18" s="382">
        <f>'Vplyv jednotlivych statov'!$BC18</f>
        <v>0.59908426316106467</v>
      </c>
      <c r="S18" s="243">
        <f>'Norm. celkova previazanost'!S18*'Vplyv jednotlivych statov'!$BB18</f>
        <v>1.1452466490824809E-2</v>
      </c>
      <c r="T18" s="243">
        <f>'Norm. celkova previazanost'!T18*'Vplyv jednotlivych statov'!$BB18</f>
        <v>7.9899679913726061E-3</v>
      </c>
      <c r="U18" s="243">
        <f>'Norm. celkova previazanost'!U18*'Vplyv jednotlivych statov'!$BB18</f>
        <v>3.8073797359737286E-3</v>
      </c>
      <c r="V18" s="243">
        <f>'Norm. celkova previazanost'!V18*'Vplyv jednotlivych statov'!$BB18</f>
        <v>7.2403153296463655E-3</v>
      </c>
      <c r="W18" s="243">
        <f>'Norm. celkova previazanost'!W18*'Vplyv jednotlivych statov'!$BB18</f>
        <v>1.0427875827220452E-2</v>
      </c>
      <c r="X18" s="243">
        <f>'Norm. celkova previazanost'!X18*'Vplyv jednotlivych statov'!$BB18</f>
        <v>1.2147525921082423E-2</v>
      </c>
      <c r="Y18" s="243">
        <f>'Norm. celkova previazanost'!Y18*'Vplyv jednotlivych statov'!$BB18</f>
        <v>1.0823761704325347E-2</v>
      </c>
      <c r="Z18" s="243">
        <f>'Norm. celkova previazanost'!Z18*'Vplyv jednotlivych statov'!$BB18</f>
        <v>9.6652909168595917E-3</v>
      </c>
      <c r="AA18" s="243">
        <f>'Norm. celkova previazanost'!AA18*'Vplyv jednotlivych statov'!$BB18</f>
        <v>1.1997087405249752E-2</v>
      </c>
      <c r="AB18" s="243">
        <f>'Norm. celkova previazanost'!AB18*'Vplyv jednotlivych statov'!$BB18</f>
        <v>2.4977303011326883E-3</v>
      </c>
      <c r="AC18" s="243">
        <f>'Norm. celkova previazanost'!AC18*'Vplyv jednotlivych statov'!$BB18</f>
        <v>4.2370251423003123E-3</v>
      </c>
      <c r="AD18" s="243">
        <f>'Norm. celkova previazanost'!AD18*'Vplyv jednotlivych statov'!$BB18</f>
        <v>4.0253294443007197E-3</v>
      </c>
      <c r="AE18" s="243">
        <f>'Norm. celkova previazanost'!AE18*'Vplyv jednotlivych statov'!$BB18</f>
        <v>6.8530126772877982E-3</v>
      </c>
      <c r="AF18" s="243">
        <f>'Norm. celkova previazanost'!AF18*'Vplyv jednotlivych statov'!$BB18</f>
        <v>4.7980646423485904E-3</v>
      </c>
      <c r="AG18" s="243">
        <f>'Norm. celkova previazanost'!AG18*'Vplyv jednotlivych statov'!$BB18</f>
        <v>7.488425121247826E-3</v>
      </c>
      <c r="AH18" s="243">
        <f>'Norm. celkova previazanost'!AH18*'Vplyv jednotlivych statov'!$BB18</f>
        <v>1.3390166867739679E-2</v>
      </c>
      <c r="AI18" s="243">
        <f>'Norm. celkova previazanost'!AI18*'Vplyv jednotlivych statov'!$BB18</f>
        <v>5.6469820003358434E-3</v>
      </c>
      <c r="AJ18" s="243">
        <f>'Norm. celkova previazanost'!AJ18*'Vplyv jednotlivych statov'!$BB18</f>
        <v>7.427647005461801E-3</v>
      </c>
      <c r="AK18" s="243">
        <f>'Norm. celkova previazanost'!AK18*'Vplyv jednotlivych statov'!$BB18</f>
        <v>6.5481851893039577E-3</v>
      </c>
      <c r="AL18" s="243">
        <f>'Norm. celkova previazanost'!AL18*'Vplyv jednotlivych statov'!$BB18</f>
        <v>4.5959299772567862E-3</v>
      </c>
      <c r="AM18" s="243">
        <f>'Norm. celkova previazanost'!AM18*'Vplyv jednotlivych statov'!$BB18</f>
        <v>7.2576806141254162E-3</v>
      </c>
      <c r="AN18" s="243">
        <f>'Norm. celkova previazanost'!AN18*'Vplyv jednotlivych statov'!$BB18</f>
        <v>4.9807655848930835E-3</v>
      </c>
      <c r="AO18" s="243">
        <f>'Norm. celkova previazanost'!AO18*'Vplyv jednotlivych statov'!$BB18</f>
        <v>9.2809635220658122E-3</v>
      </c>
      <c r="AP18" s="243">
        <f>'Norm. celkova previazanost'!AP18*'Vplyv jednotlivych statov'!$BB18</f>
        <v>4.4347862033712318E-3</v>
      </c>
      <c r="AQ18" s="243">
        <f>'Norm. celkova previazanost'!AQ18*'Vplyv jednotlivych statov'!$BB18</f>
        <v>4.3008177967031524E-3</v>
      </c>
      <c r="AR18" s="243">
        <f>'Norm. celkova previazanost'!AR18*'Vplyv jednotlivych statov'!$BB18</f>
        <v>1.4247935272577924E-2</v>
      </c>
      <c r="AS18" s="243">
        <f>'Norm. celkova previazanost'!AS18*'Vplyv jednotlivych statov'!$BB18</f>
        <v>1.9657852896421531E-2</v>
      </c>
      <c r="AT18" s="243">
        <f>'Norm. celkova previazanost'!AT18*'Vplyv jednotlivych statov'!$BB18</f>
        <v>4.1317722828885439E-3</v>
      </c>
      <c r="AU18" s="243">
        <f>'Norm. celkova previazanost'!AU18*'Vplyv jednotlivych statov'!$BB18</f>
        <v>7.4005764750103096E-3</v>
      </c>
      <c r="AV18" s="243">
        <f>'Norm. celkova previazanost'!AV18*'Vplyv jednotlivych statov'!$BB18</f>
        <v>1.3451290498476398E-2</v>
      </c>
      <c r="AW18" s="243">
        <f>'Norm. celkova previazanost'!AW18*'Vplyv jednotlivych statov'!$BB18</f>
        <v>6.6563809205368992E-3</v>
      </c>
      <c r="AX18" s="243">
        <f>'Norm. celkova previazanost'!AX18*'Vplyv jednotlivych statov'!$BB18</f>
        <v>9.0136725036712041E-3</v>
      </c>
      <c r="AY18" s="243">
        <f>'Norm. celkova previazanost'!AY18*'Vplyv jednotlivych statov'!$BB18</f>
        <v>8.7513416876987896E-3</v>
      </c>
      <c r="AZ18" s="243">
        <f>'Norm. celkova previazanost'!AZ18*'Vplyv jednotlivych statov'!$BB18</f>
        <v>6.642567414063578E-3</v>
      </c>
      <c r="BB18" s="383">
        <f>Import!$BB18/'Export+Import'!$BB18</f>
        <v>0.40091573683893528</v>
      </c>
      <c r="BC18" s="384">
        <f t="shared" si="0"/>
        <v>0.59908426316106467</v>
      </c>
      <c r="BD18" s="244">
        <f t="shared" si="1"/>
        <v>0.99999999999999989</v>
      </c>
    </row>
    <row r="19" spans="1:56" ht="14.25" customHeight="1" x14ac:dyDescent="0.25">
      <c r="A19" s="245" t="s">
        <v>22</v>
      </c>
      <c r="B19" s="243">
        <f>'Norm. celkova previazanost'!B19*'Vplyv jednotlivych statov'!$BB19</f>
        <v>6.0747872533678726E-3</v>
      </c>
      <c r="C19" s="243">
        <f>'Norm. celkova previazanost'!C19*'Vplyv jednotlivych statov'!$BB19</f>
        <v>6.9422382664387798E-3</v>
      </c>
      <c r="D19" s="243">
        <f>'Norm. celkova previazanost'!D19*'Vplyv jednotlivych statov'!$BB19</f>
        <v>5.6480238344083396E-3</v>
      </c>
      <c r="E19" s="243">
        <f>'Norm. celkova previazanost'!E19*'Vplyv jednotlivych statov'!$BB19</f>
        <v>1.0923125005922614E-2</v>
      </c>
      <c r="F19" s="243">
        <f>'Norm. celkova previazanost'!F19*'Vplyv jednotlivych statov'!$BB19</f>
        <v>1.2932832941169951E-2</v>
      </c>
      <c r="G19" s="243">
        <f>'Norm. celkova previazanost'!G19*'Vplyv jednotlivych statov'!$BB19</f>
        <v>8.6746567907048048E-3</v>
      </c>
      <c r="H19" s="243">
        <f>'Norm. celkova previazanost'!H19*'Vplyv jednotlivych statov'!$BB19</f>
        <v>7.4503346292825621E-3</v>
      </c>
      <c r="I19" s="243">
        <f>'Norm. celkova previazanost'!I19*'Vplyv jednotlivych statov'!$BB19</f>
        <v>3.4793414757215242E-3</v>
      </c>
      <c r="J19" s="243">
        <f>'Norm. celkova previazanost'!J19*'Vplyv jednotlivych statov'!$BB19</f>
        <v>4.1413883347960569E-2</v>
      </c>
      <c r="K19" s="243">
        <f>'Norm. celkova previazanost'!K19*'Vplyv jednotlivych statov'!$BB19</f>
        <v>7.8171696227928508E-3</v>
      </c>
      <c r="L19" s="243">
        <f>'Norm. celkova previazanost'!L19*'Vplyv jednotlivych statov'!$BB19</f>
        <v>6.1853973836769492E-3</v>
      </c>
      <c r="M19" s="243">
        <f>'Norm. celkova previazanost'!M19*'Vplyv jednotlivych statov'!$BB19</f>
        <v>7.6885015603374209E-3</v>
      </c>
      <c r="N19" s="243">
        <f>'Norm. celkova previazanost'!N19*'Vplyv jednotlivych statov'!$BB19</f>
        <v>1.7298767611728071E-2</v>
      </c>
      <c r="O19" s="243">
        <f>'Norm. celkova previazanost'!O19*'Vplyv jednotlivych statov'!$BB19</f>
        <v>1.3339903197316138E-2</v>
      </c>
      <c r="P19" s="243">
        <f>'Norm. celkova previazanost'!P19*'Vplyv jednotlivych statov'!$BB19</f>
        <v>1.3338585357200427E-2</v>
      </c>
      <c r="Q19" s="243">
        <f>'Norm. celkova previazanost'!Q19*'Vplyv jednotlivych statov'!$BB19</f>
        <v>5.6674349194897351E-3</v>
      </c>
      <c r="R19" s="243">
        <f>'Norm. celkova previazanost'!R19*'Vplyv jednotlivych statov'!$BB19</f>
        <v>2.8254470603467585E-2</v>
      </c>
      <c r="S19" s="382">
        <f>'Vplyv jednotlivych statov'!$BC19</f>
        <v>0.47921622828101729</v>
      </c>
      <c r="T19" s="243">
        <f>'Norm. celkova previazanost'!T19*'Vplyv jednotlivych statov'!$BB19</f>
        <v>7.1234565274873214E-3</v>
      </c>
      <c r="U19" s="243">
        <f>'Norm. celkova previazanost'!U19*'Vplyv jednotlivych statov'!$BB19</f>
        <v>4.6005430967293766E-3</v>
      </c>
      <c r="V19" s="243">
        <f>'Norm. celkova previazanost'!V19*'Vplyv jednotlivych statov'!$BB19</f>
        <v>8.0252922319090977E-3</v>
      </c>
      <c r="W19" s="243">
        <f>'Norm. celkova previazanost'!W19*'Vplyv jednotlivych statov'!$BB19</f>
        <v>1.6290513303900789E-2</v>
      </c>
      <c r="X19" s="243">
        <f>'Norm. celkova previazanost'!X19*'Vplyv jednotlivych statov'!$BB19</f>
        <v>5.8632834647467137E-3</v>
      </c>
      <c r="Y19" s="243">
        <f>'Norm. celkova previazanost'!Y19*'Vplyv jednotlivych statov'!$BB19</f>
        <v>5.7881987673920306E-3</v>
      </c>
      <c r="Z19" s="243">
        <f>'Norm. celkova previazanost'!Z19*'Vplyv jednotlivych statov'!$BB19</f>
        <v>7.6191190161516622E-3</v>
      </c>
      <c r="AA19" s="243">
        <f>'Norm. celkova previazanost'!AA19*'Vplyv jednotlivych statov'!$BB19</f>
        <v>2.4702296441420368E-2</v>
      </c>
      <c r="AB19" s="243">
        <f>'Norm. celkova previazanost'!AB19*'Vplyv jednotlivych statov'!$BB19</f>
        <v>3.0823181410393097E-3</v>
      </c>
      <c r="AC19" s="243">
        <f>'Norm. celkova previazanost'!AC19*'Vplyv jednotlivych statov'!$BB19</f>
        <v>6.4744324671718529E-3</v>
      </c>
      <c r="AD19" s="243">
        <f>'Norm. celkova previazanost'!AD19*'Vplyv jednotlivych statov'!$BB19</f>
        <v>6.0977108061644669E-3</v>
      </c>
      <c r="AE19" s="243">
        <f>'Norm. celkova previazanost'!AE19*'Vplyv jednotlivych statov'!$BB19</f>
        <v>7.2252123486764123E-3</v>
      </c>
      <c r="AF19" s="243">
        <f>'Norm. celkova previazanost'!AF19*'Vplyv jednotlivych statov'!$BB19</f>
        <v>7.3152956211974696E-3</v>
      </c>
      <c r="AG19" s="243">
        <f>'Norm. celkova previazanost'!AG19*'Vplyv jednotlivych statov'!$BB19</f>
        <v>4.6706468304770384E-3</v>
      </c>
      <c r="AH19" s="243">
        <f>'Norm. celkova previazanost'!AH19*'Vplyv jednotlivych statov'!$BB19</f>
        <v>1.7013211302081666E-2</v>
      </c>
      <c r="AI19" s="243">
        <f>'Norm. celkova previazanost'!AI19*'Vplyv jednotlivych statov'!$BB19</f>
        <v>5.9649190129563018E-3</v>
      </c>
      <c r="AJ19" s="243">
        <f>'Norm. celkova previazanost'!AJ19*'Vplyv jednotlivych statov'!$BB19</f>
        <v>4.5891237614251595E-3</v>
      </c>
      <c r="AK19" s="243">
        <f>'Norm. celkova previazanost'!AK19*'Vplyv jednotlivych statov'!$BB19</f>
        <v>8.5893548735531244E-3</v>
      </c>
      <c r="AL19" s="243">
        <f>'Norm. celkova previazanost'!AL19*'Vplyv jednotlivych statov'!$BB19</f>
        <v>6.2163329138972831E-3</v>
      </c>
      <c r="AM19" s="243">
        <f>'Norm. celkova previazanost'!AM19*'Vplyv jednotlivych statov'!$BB19</f>
        <v>9.6342359682727013E-3</v>
      </c>
      <c r="AN19" s="243">
        <f>'Norm. celkova previazanost'!AN19*'Vplyv jednotlivych statov'!$BB19</f>
        <v>1.0835550324206704E-2</v>
      </c>
      <c r="AO19" s="243">
        <f>'Norm. celkova previazanost'!AO19*'Vplyv jednotlivych statov'!$BB19</f>
        <v>1.2824238685713444E-2</v>
      </c>
      <c r="AP19" s="243">
        <f>'Norm. celkova previazanost'!AP19*'Vplyv jednotlivych statov'!$BB19</f>
        <v>6.9636367532856687E-3</v>
      </c>
      <c r="AQ19" s="243">
        <f>'Norm. celkova previazanost'!AQ19*'Vplyv jednotlivych statov'!$BB19</f>
        <v>5.6385933838947995E-3</v>
      </c>
      <c r="AR19" s="243">
        <f>'Norm. celkova previazanost'!AR19*'Vplyv jednotlivych statov'!$BB19</f>
        <v>8.1999121399492121E-3</v>
      </c>
      <c r="AS19" s="243">
        <f>'Norm. celkova previazanost'!AS19*'Vplyv jednotlivych statov'!$BB19</f>
        <v>5.6973081597589985E-3</v>
      </c>
      <c r="AT19" s="243">
        <f>'Norm. celkova previazanost'!AT19*'Vplyv jednotlivych statov'!$BB19</f>
        <v>6.9659739924828176E-3</v>
      </c>
      <c r="AU19" s="243">
        <f>'Norm. celkova previazanost'!AU19*'Vplyv jednotlivych statov'!$BB19</f>
        <v>1.3583272641083201E-2</v>
      </c>
      <c r="AV19" s="243">
        <f>'Norm. celkova previazanost'!AV19*'Vplyv jednotlivych statov'!$BB19</f>
        <v>1.0009166335017068E-2</v>
      </c>
      <c r="AW19" s="243">
        <f>'Norm. celkova previazanost'!AW19*'Vplyv jednotlivych statov'!$BB19</f>
        <v>9.7587775546282875E-3</v>
      </c>
      <c r="AX19" s="243">
        <f>'Norm. celkova previazanost'!AX19*'Vplyv jednotlivych statov'!$BB19</f>
        <v>1.9813990237463892E-2</v>
      </c>
      <c r="AY19" s="243">
        <f>'Norm. celkova previazanost'!AY19*'Vplyv jednotlivych statov'!$BB19</f>
        <v>2.8994543690207601E-2</v>
      </c>
      <c r="AZ19" s="243">
        <f>'Norm. celkova previazanost'!AZ19*'Vplyv jednotlivych statov'!$BB19</f>
        <v>1.1483857123654495E-2</v>
      </c>
      <c r="BB19" s="383">
        <f>Import!$BB19/'Export+Import'!$BB19</f>
        <v>0.52078377171898271</v>
      </c>
      <c r="BC19" s="384">
        <f t="shared" si="0"/>
        <v>0.47921622828101729</v>
      </c>
      <c r="BD19" s="244">
        <f t="shared" si="1"/>
        <v>1</v>
      </c>
    </row>
    <row r="20" spans="1:56" ht="14.25" customHeight="1" x14ac:dyDescent="0.25">
      <c r="A20" s="246" t="s">
        <v>23</v>
      </c>
      <c r="B20" s="243">
        <f>'Norm. celkova previazanost'!B20*'Vplyv jednotlivych statov'!$BB20</f>
        <v>5.1846245760039352E-3</v>
      </c>
      <c r="C20" s="243">
        <f>'Norm. celkova previazanost'!C20*'Vplyv jednotlivych statov'!$BB20</f>
        <v>5.4314739752156773E-3</v>
      </c>
      <c r="D20" s="243">
        <f>'Norm. celkova previazanost'!D20*'Vplyv jednotlivych statov'!$BB20</f>
        <v>8.9837782437514162E-3</v>
      </c>
      <c r="E20" s="243">
        <f>'Norm. celkova previazanost'!E20*'Vplyv jednotlivych statov'!$BB20</f>
        <v>1.9503326159414195E-2</v>
      </c>
      <c r="F20" s="243">
        <f>'Norm. celkova previazanost'!F20*'Vplyv jednotlivych statov'!$BB20</f>
        <v>6.5309318937296591E-3</v>
      </c>
      <c r="G20" s="243">
        <f>'Norm. celkova previazanost'!G20*'Vplyv jednotlivych statov'!$BB20</f>
        <v>6.3813314395379283E-3</v>
      </c>
      <c r="H20" s="243">
        <f>'Norm. celkova previazanost'!H20*'Vplyv jednotlivych statov'!$BB20</f>
        <v>1.2473484876456166E-2</v>
      </c>
      <c r="I20" s="243">
        <f>'Norm. celkova previazanost'!I20*'Vplyv jednotlivych statov'!$BB20</f>
        <v>4.0534989586224202E-3</v>
      </c>
      <c r="J20" s="243">
        <f>'Norm. celkova previazanost'!J20*'Vplyv jednotlivych statov'!$BB20</f>
        <v>1.7831480990409588E-2</v>
      </c>
      <c r="K20" s="243">
        <f>'Norm. celkova previazanost'!K20*'Vplyv jednotlivych statov'!$BB20</f>
        <v>1.3637510738035584E-2</v>
      </c>
      <c r="L20" s="243">
        <f>'Norm. celkova previazanost'!L20*'Vplyv jednotlivych statov'!$BB20</f>
        <v>6.2814543721786903E-3</v>
      </c>
      <c r="M20" s="243">
        <f>'Norm. celkova previazanost'!M20*'Vplyv jednotlivych statov'!$BB20</f>
        <v>1.0281287629616437E-2</v>
      </c>
      <c r="N20" s="243">
        <f>'Norm. celkova previazanost'!N20*'Vplyv jednotlivych statov'!$BB20</f>
        <v>2.4036545981848907E-2</v>
      </c>
      <c r="O20" s="243">
        <f>'Norm. celkova previazanost'!O20*'Vplyv jednotlivych statov'!$BB20</f>
        <v>7.7932026446486538E-3</v>
      </c>
      <c r="P20" s="243">
        <f>'Norm. celkova previazanost'!P20*'Vplyv jednotlivych statov'!$BB20</f>
        <v>2.688133760678826E-2</v>
      </c>
      <c r="Q20" s="243">
        <f>'Norm. celkova previazanost'!Q20*'Vplyv jednotlivych statov'!$BB20</f>
        <v>6.2657754333828386E-3</v>
      </c>
      <c r="R20" s="243">
        <f>'Norm. celkova previazanost'!R20*'Vplyv jednotlivych statov'!$BB20</f>
        <v>1.0594178326433895E-2</v>
      </c>
      <c r="S20" s="243">
        <f>'Norm. celkova previazanost'!S20*'Vplyv jednotlivych statov'!$BB20</f>
        <v>4.9652907170874457E-3</v>
      </c>
      <c r="T20" s="382">
        <f>'Vplyv jednotlivych statov'!$BC20</f>
        <v>0.36770328980212463</v>
      </c>
      <c r="U20" s="243">
        <f>'Norm. celkova previazanost'!U20*'Vplyv jednotlivych statov'!$BB20</f>
        <v>9.1799518619846143E-3</v>
      </c>
      <c r="V20" s="243">
        <f>'Norm. celkova previazanost'!V20*'Vplyv jednotlivych statov'!$BB20</f>
        <v>7.6617633106039196E-3</v>
      </c>
      <c r="W20" s="243">
        <f>'Norm. celkova previazanost'!W20*'Vplyv jednotlivych statov'!$BB20</f>
        <v>1.3431836546003233E-2</v>
      </c>
      <c r="X20" s="243">
        <f>'Norm. celkova previazanost'!X20*'Vplyv jednotlivych statov'!$BB20</f>
        <v>8.2404405703613917E-3</v>
      </c>
      <c r="Y20" s="243">
        <f>'Norm. celkova previazanost'!Y20*'Vplyv jednotlivych statov'!$BB20</f>
        <v>1.4280000215228576E-2</v>
      </c>
      <c r="Z20" s="243">
        <f>'Norm. celkova previazanost'!Z20*'Vplyv jednotlivych statov'!$BB20</f>
        <v>6.5692400564139157E-3</v>
      </c>
      <c r="AA20" s="243">
        <f>'Norm. celkova previazanost'!AA20*'Vplyv jednotlivych statov'!$BB20</f>
        <v>8.9682457303643347E-3</v>
      </c>
      <c r="AB20" s="243">
        <f>'Norm. celkova previazanost'!AB20*'Vplyv jednotlivych statov'!$BB20</f>
        <v>3.0566167794239744E-3</v>
      </c>
      <c r="AC20" s="243">
        <f>'Norm. celkova previazanost'!AC20*'Vplyv jednotlivych statov'!$BB20</f>
        <v>7.2906337537589714E-3</v>
      </c>
      <c r="AD20" s="243">
        <f>'Norm. celkova previazanost'!AD20*'Vplyv jednotlivych statov'!$BB20</f>
        <v>6.9511029244910434E-3</v>
      </c>
      <c r="AE20" s="243">
        <f>'Norm. celkova previazanost'!AE20*'Vplyv jednotlivych statov'!$BB20</f>
        <v>1.3553516531756389E-2</v>
      </c>
      <c r="AF20" s="243">
        <f>'Norm. celkova previazanost'!AF20*'Vplyv jednotlivych statov'!$BB20</f>
        <v>8.8753603121842408E-3</v>
      </c>
      <c r="AG20" s="243">
        <f>'Norm. celkova previazanost'!AG20*'Vplyv jednotlivych statov'!$BB20</f>
        <v>8.796537617676084E-3</v>
      </c>
      <c r="AH20" s="243">
        <f>'Norm. celkova previazanost'!AH20*'Vplyv jednotlivych statov'!$BB20</f>
        <v>3.0581502423418803E-2</v>
      </c>
      <c r="AI20" s="243">
        <f>'Norm. celkova previazanost'!AI20*'Vplyv jednotlivych statov'!$BB20</f>
        <v>1.4283861061432762E-2</v>
      </c>
      <c r="AJ20" s="243">
        <f>'Norm. celkova previazanost'!AJ20*'Vplyv jednotlivych statov'!$BB20</f>
        <v>5.3507545130583554E-3</v>
      </c>
      <c r="AK20" s="243">
        <f>'Norm. celkova previazanost'!AK20*'Vplyv jednotlivych statov'!$BB20</f>
        <v>1.4965250617417807E-2</v>
      </c>
      <c r="AL20" s="243">
        <f>'Norm. celkova previazanost'!AL20*'Vplyv jednotlivych statov'!$BB20</f>
        <v>1.0102596271862345E-2</v>
      </c>
      <c r="AM20" s="243">
        <f>'Norm. celkova previazanost'!AM20*'Vplyv jednotlivych statov'!$BB20</f>
        <v>1.2817631295652308E-2</v>
      </c>
      <c r="AN20" s="243">
        <f>'Norm. celkova previazanost'!AN20*'Vplyv jednotlivych statov'!$BB20</f>
        <v>7.9101133205557866E-3</v>
      </c>
      <c r="AO20" s="243">
        <f>'Norm. celkova previazanost'!AO20*'Vplyv jednotlivych statov'!$BB20</f>
        <v>8.3075336160733475E-3</v>
      </c>
      <c r="AP20" s="243">
        <f>'Norm. celkova previazanost'!AP20*'Vplyv jednotlivych statov'!$BB20</f>
        <v>7.9726244817500697E-3</v>
      </c>
      <c r="AQ20" s="243">
        <f>'Norm. celkova previazanost'!AQ20*'Vplyv jednotlivych statov'!$BB20</f>
        <v>6.9939933251617287E-3</v>
      </c>
      <c r="AR20" s="243">
        <f>'Norm. celkova previazanost'!AR20*'Vplyv jednotlivych statov'!$BB20</f>
        <v>6.9320362631908605E-2</v>
      </c>
      <c r="AS20" s="243">
        <f>'Norm. celkova previazanost'!AS20*'Vplyv jednotlivych statov'!$BB20</f>
        <v>4.0333384951184555E-2</v>
      </c>
      <c r="AT20" s="243">
        <f>'Norm. celkova previazanost'!AT20*'Vplyv jednotlivych statov'!$BB20</f>
        <v>6.2943753159141981E-3</v>
      </c>
      <c r="AU20" s="243">
        <f>'Norm. celkova previazanost'!AU20*'Vplyv jednotlivych statov'!$BB20</f>
        <v>1.5717474640598E-2</v>
      </c>
      <c r="AV20" s="243">
        <f>'Norm. celkova previazanost'!AV20*'Vplyv jednotlivych statov'!$BB20</f>
        <v>2.2233182012368704E-2</v>
      </c>
      <c r="AW20" s="243">
        <f>'Norm. celkova previazanost'!AW20*'Vplyv jednotlivych statov'!$BB20</f>
        <v>1.3243803815944255E-2</v>
      </c>
      <c r="AX20" s="243">
        <f>'Norm. celkova previazanost'!AX20*'Vplyv jednotlivych statov'!$BB20</f>
        <v>1.6206265776009074E-2</v>
      </c>
      <c r="AY20" s="243">
        <f>'Norm. celkova previazanost'!AY20*'Vplyv jednotlivych statov'!$BB20</f>
        <v>9.4361395938303769E-3</v>
      </c>
      <c r="AZ20" s="243">
        <f>'Norm. celkova previazanost'!AZ20*'Vplyv jednotlivych statov'!$BB20</f>
        <v>6.260099760322128E-3</v>
      </c>
      <c r="BB20" s="383">
        <f>Import!$BB20/'Export+Import'!$BB20</f>
        <v>0.63229671019787537</v>
      </c>
      <c r="BC20" s="384">
        <f t="shared" si="0"/>
        <v>0.36770328980212463</v>
      </c>
      <c r="BD20" s="244">
        <f t="shared" si="1"/>
        <v>1.0000000000000002</v>
      </c>
    </row>
    <row r="21" spans="1:56" ht="14.25" customHeight="1" x14ac:dyDescent="0.25">
      <c r="A21" s="246" t="s">
        <v>24</v>
      </c>
      <c r="B21" s="243">
        <f>'Norm. celkova previazanost'!B21*'Vplyv jednotlivych statov'!$BB21</f>
        <v>3.7707836083299803E-3</v>
      </c>
      <c r="C21" s="243">
        <f>'Norm. celkova previazanost'!C21*'Vplyv jednotlivych statov'!$BB21</f>
        <v>2.8290063443252101E-3</v>
      </c>
      <c r="D21" s="243">
        <f>'Norm. celkova previazanost'!D21*'Vplyv jednotlivych statov'!$BB21</f>
        <v>7.7399312326926735E-3</v>
      </c>
      <c r="E21" s="243">
        <f>'Norm. celkova previazanost'!E21*'Vplyv jednotlivych statov'!$BB21</f>
        <v>1.0886489371425981E-2</v>
      </c>
      <c r="F21" s="243">
        <f>'Norm. celkova previazanost'!F21*'Vplyv jednotlivych statov'!$BB21</f>
        <v>7.9299735987977144E-3</v>
      </c>
      <c r="G21" s="243">
        <f>'Norm. celkova previazanost'!G21*'Vplyv jednotlivych statov'!$BB21</f>
        <v>4.7089522562868222E-3</v>
      </c>
      <c r="H21" s="243">
        <f>'Norm. celkova previazanost'!H21*'Vplyv jednotlivych statov'!$BB21</f>
        <v>8.5642737414298349E-3</v>
      </c>
      <c r="I21" s="243">
        <f>'Norm. celkova previazanost'!I21*'Vplyv jednotlivych statov'!$BB21</f>
        <v>3.6726407495447674E-3</v>
      </c>
      <c r="J21" s="243">
        <f>'Norm. celkova previazanost'!J21*'Vplyv jednotlivych statov'!$BB21</f>
        <v>1.1020888311904287E-2</v>
      </c>
      <c r="K21" s="243">
        <f>'Norm. celkova previazanost'!K21*'Vplyv jednotlivych statov'!$BB21</f>
        <v>2.1068110352012E-2</v>
      </c>
      <c r="L21" s="243">
        <f>'Norm. celkova previazanost'!L21*'Vplyv jednotlivych statov'!$BB21</f>
        <v>6.9276036787411415E-3</v>
      </c>
      <c r="M21" s="243">
        <f>'Norm. celkova previazanost'!M21*'Vplyv jednotlivych statov'!$BB21</f>
        <v>1.0253287783485108E-2</v>
      </c>
      <c r="N21" s="243">
        <f>'Norm. celkova previazanost'!N21*'Vplyv jednotlivych statov'!$BB21</f>
        <v>1.5141565253497228E-2</v>
      </c>
      <c r="O21" s="243">
        <f>'Norm. celkova previazanost'!O21*'Vplyv jednotlivych statov'!$BB21</f>
        <v>4.6625157013381194E-3</v>
      </c>
      <c r="P21" s="243">
        <f>'Norm. celkova previazanost'!P21*'Vplyv jednotlivych statov'!$BB21</f>
        <v>2.0540032191001711E-2</v>
      </c>
      <c r="Q21" s="243">
        <f>'Norm. celkova previazanost'!Q21*'Vplyv jednotlivych statov'!$BB21</f>
        <v>4.6590966744788822E-3</v>
      </c>
      <c r="R21" s="243">
        <f>'Norm. celkova previazanost'!R21*'Vplyv jednotlivych statov'!$BB21</f>
        <v>4.8825074037429361E-3</v>
      </c>
      <c r="S21" s="243">
        <f>'Norm. celkova previazanost'!S21*'Vplyv jednotlivych statov'!$BB21</f>
        <v>3.2109323767111398E-3</v>
      </c>
      <c r="T21" s="243">
        <f>'Norm. celkova previazanost'!T21*'Vplyv jednotlivych statov'!$BB21</f>
        <v>1.0941992225453195E-2</v>
      </c>
      <c r="U21" s="382">
        <f>'Vplyv jednotlivych statov'!$BC21</f>
        <v>0.56794036090354805</v>
      </c>
      <c r="V21" s="243">
        <f>'Norm. celkova previazanost'!V21*'Vplyv jednotlivych statov'!$BB21</f>
        <v>4.6578591883398501E-3</v>
      </c>
      <c r="W21" s="243">
        <f>'Norm. celkova previazanost'!W21*'Vplyv jednotlivych statov'!$BB21</f>
        <v>8.7428250338802607E-3</v>
      </c>
      <c r="X21" s="243">
        <f>'Norm. celkova previazanost'!X21*'Vplyv jednotlivych statov'!$BB21</f>
        <v>5.3556066521616092E-3</v>
      </c>
      <c r="Y21" s="243">
        <f>'Norm. celkova previazanost'!Y21*'Vplyv jednotlivych statov'!$BB21</f>
        <v>8.4954244147853464E-3</v>
      </c>
      <c r="Z21" s="243">
        <f>'Norm. celkova previazanost'!Z21*'Vplyv jednotlivych statov'!$BB21</f>
        <v>3.355525920801804E-3</v>
      </c>
      <c r="AA21" s="243">
        <f>'Norm. celkova previazanost'!AA21*'Vplyv jednotlivych statov'!$BB21</f>
        <v>6.3220237706282248E-3</v>
      </c>
      <c r="AB21" s="243">
        <f>'Norm. celkova previazanost'!AB21*'Vplyv jednotlivych statov'!$BB21</f>
        <v>2.8754590934558953E-3</v>
      </c>
      <c r="AC21" s="243">
        <f>'Norm. celkova previazanost'!AC21*'Vplyv jednotlivych statov'!$BB21</f>
        <v>7.3334752527927684E-3</v>
      </c>
      <c r="AD21" s="243">
        <f>'Norm. celkova previazanost'!AD21*'Vplyv jednotlivych statov'!$BB21</f>
        <v>6.6695402624666229E-3</v>
      </c>
      <c r="AE21" s="243">
        <f>'Norm. celkova previazanost'!AE21*'Vplyv jednotlivych statov'!$BB21</f>
        <v>7.5248131770013589E-3</v>
      </c>
      <c r="AF21" s="243">
        <f>'Norm. celkova previazanost'!AF21*'Vplyv jednotlivych statov'!$BB21</f>
        <v>6.9772668794623747E-3</v>
      </c>
      <c r="AG21" s="243">
        <f>'Norm. celkova previazanost'!AG21*'Vplyv jednotlivych statov'!$BB21</f>
        <v>4.7362244599207775E-3</v>
      </c>
      <c r="AH21" s="243">
        <f>'Norm. celkova previazanost'!AH21*'Vplyv jednotlivych statov'!$BB21</f>
        <v>1.8441827685970792E-2</v>
      </c>
      <c r="AI21" s="243">
        <f>'Norm. celkova previazanost'!AI21*'Vplyv jednotlivych statov'!$BB21</f>
        <v>2.259633641469078E-2</v>
      </c>
      <c r="AJ21" s="243">
        <f>'Norm. celkova previazanost'!AJ21*'Vplyv jednotlivych statov'!$BB21</f>
        <v>2.9569800593340842E-3</v>
      </c>
      <c r="AK21" s="243">
        <f>'Norm. celkova previazanost'!AK21*'Vplyv jednotlivych statov'!$BB21</f>
        <v>1.3767293258872488E-2</v>
      </c>
      <c r="AL21" s="243">
        <f>'Norm. celkova previazanost'!AL21*'Vplyv jednotlivych statov'!$BB21</f>
        <v>6.7870130381601189E-3</v>
      </c>
      <c r="AM21" s="243">
        <f>'Norm. celkova previazanost'!AM21*'Vplyv jednotlivych statov'!$BB21</f>
        <v>9.1644504174251823E-3</v>
      </c>
      <c r="AN21" s="243">
        <f>'Norm. celkova previazanost'!AN21*'Vplyv jednotlivych statov'!$BB21</f>
        <v>5.5681173673649935E-3</v>
      </c>
      <c r="AO21" s="243">
        <f>'Norm. celkova previazanost'!AO21*'Vplyv jednotlivych statov'!$BB21</f>
        <v>6.6028218266367643E-3</v>
      </c>
      <c r="AP21" s="243">
        <f>'Norm. celkova previazanost'!AP21*'Vplyv jednotlivych statov'!$BB21</f>
        <v>6.6624744053098975E-3</v>
      </c>
      <c r="AQ21" s="243">
        <f>'Norm. celkova previazanost'!AQ21*'Vplyv jednotlivych statov'!$BB21</f>
        <v>5.0345113405506712E-3</v>
      </c>
      <c r="AR21" s="243">
        <f>'Norm. celkova previazanost'!AR21*'Vplyv jednotlivych statov'!$BB21</f>
        <v>1.8858845527461535E-2</v>
      </c>
      <c r="AS21" s="243">
        <f>'Norm. celkova previazanost'!AS21*'Vplyv jednotlivych statov'!$BB21</f>
        <v>1.3824993516427513E-2</v>
      </c>
      <c r="AT21" s="243">
        <f>'Norm. celkova previazanost'!AT21*'Vplyv jednotlivych statov'!$BB21</f>
        <v>4.4349901422674016E-3</v>
      </c>
      <c r="AU21" s="243">
        <f>'Norm. celkova previazanost'!AU21*'Vplyv jednotlivych statov'!$BB21</f>
        <v>1.3189808891054432E-2</v>
      </c>
      <c r="AV21" s="243">
        <f>'Norm. celkova previazanost'!AV21*'Vplyv jednotlivych statov'!$BB21</f>
        <v>8.916192123181392E-3</v>
      </c>
      <c r="AW21" s="243">
        <f>'Norm. celkova previazanost'!AW21*'Vplyv jednotlivych statov'!$BB21</f>
        <v>1.3806058386265576E-2</v>
      </c>
      <c r="AX21" s="243">
        <f>'Norm. celkova previazanost'!AX21*'Vplyv jednotlivych statov'!$BB21</f>
        <v>9.4142724590925136E-3</v>
      </c>
      <c r="AY21" s="243">
        <f>'Norm. celkova previazanost'!AY21*'Vplyv jednotlivych statov'!$BB21</f>
        <v>9.1967302195051556E-3</v>
      </c>
      <c r="AZ21" s="243">
        <f>'Norm. celkova previazanost'!AZ21*'Vplyv jednotlivych statov'!$BB21</f>
        <v>6.3792950559852001E-3</v>
      </c>
      <c r="BB21" s="383">
        <f>Import!$BB21/'Export+Import'!$BB21</f>
        <v>0.43205963909645201</v>
      </c>
      <c r="BC21" s="384">
        <f t="shared" si="0"/>
        <v>0.56794036090354805</v>
      </c>
      <c r="BD21" s="244">
        <f t="shared" si="1"/>
        <v>1.0000000000000002</v>
      </c>
    </row>
    <row r="22" spans="1:56" ht="14.25" customHeight="1" x14ac:dyDescent="0.25">
      <c r="A22" s="246" t="s">
        <v>25</v>
      </c>
      <c r="B22" s="243">
        <f>'Norm. celkova previazanost'!B22*'Vplyv jednotlivych statov'!$BB22</f>
        <v>6.8518357186281428E-3</v>
      </c>
      <c r="C22" s="243">
        <f>'Norm. celkova previazanost'!C22*'Vplyv jednotlivych statov'!$BB22</f>
        <v>4.8102850103404118E-3</v>
      </c>
      <c r="D22" s="243">
        <f>'Norm. celkova previazanost'!D22*'Vplyv jednotlivych statov'!$BB22</f>
        <v>6.2539310977274025E-3</v>
      </c>
      <c r="E22" s="243">
        <f>'Norm. celkova previazanost'!E22*'Vplyv jednotlivych statov'!$BB22</f>
        <v>1.5835615770980943E-2</v>
      </c>
      <c r="F22" s="243">
        <f>'Norm. celkova previazanost'!F22*'Vplyv jednotlivych statov'!$BB22</f>
        <v>7.1687272031903055E-3</v>
      </c>
      <c r="G22" s="243">
        <f>'Norm. celkova previazanost'!G22*'Vplyv jednotlivych statov'!$BB22</f>
        <v>8.5551408158017275E-3</v>
      </c>
      <c r="H22" s="243">
        <f>'Norm. celkova previazanost'!H22*'Vplyv jednotlivych statov'!$BB22</f>
        <v>9.1261805543615265E-3</v>
      </c>
      <c r="I22" s="243">
        <f>'Norm. celkova previazanost'!I22*'Vplyv jednotlivych statov'!$BB22</f>
        <v>4.3659213692838856E-3</v>
      </c>
      <c r="J22" s="243">
        <f>'Norm. celkova previazanost'!J22*'Vplyv jednotlivych statov'!$BB22</f>
        <v>1.6483281024522779E-2</v>
      </c>
      <c r="K22" s="243">
        <f>'Norm. celkova previazanost'!K22*'Vplyv jednotlivych statov'!$BB22</f>
        <v>6.8017814345878525E-3</v>
      </c>
      <c r="L22" s="243">
        <f>'Norm. celkova previazanost'!L22*'Vplyv jednotlivych statov'!$BB22</f>
        <v>5.5487936952864827E-3</v>
      </c>
      <c r="M22" s="243">
        <f>'Norm. celkova previazanost'!M22*'Vplyv jednotlivych statov'!$BB22</f>
        <v>6.9954498812689267E-3</v>
      </c>
      <c r="N22" s="243">
        <f>'Norm. celkova previazanost'!N22*'Vplyv jednotlivych statov'!$BB22</f>
        <v>1.4181291646558786E-2</v>
      </c>
      <c r="O22" s="243">
        <f>'Norm. celkova previazanost'!O22*'Vplyv jednotlivych statov'!$BB22</f>
        <v>1.107270433208626E-2</v>
      </c>
      <c r="P22" s="243">
        <f>'Norm. celkova previazanost'!P22*'Vplyv jednotlivych statov'!$BB22</f>
        <v>1.3368088218107125E-2</v>
      </c>
      <c r="Q22" s="243">
        <f>'Norm. celkova previazanost'!Q22*'Vplyv jednotlivych statov'!$BB22</f>
        <v>6.0725339101162555E-3</v>
      </c>
      <c r="R22" s="243">
        <f>'Norm. celkova previazanost'!R22*'Vplyv jednotlivych statov'!$BB22</f>
        <v>1.1838463130881398E-2</v>
      </c>
      <c r="S22" s="243">
        <f>'Norm. celkova previazanost'!S22*'Vplyv jednotlivych statov'!$BB22</f>
        <v>6.363292426617006E-3</v>
      </c>
      <c r="T22" s="243">
        <f>'Norm. celkova previazanost'!T22*'Vplyv jednotlivych statov'!$BB22</f>
        <v>8.0776302582565521E-3</v>
      </c>
      <c r="U22" s="243">
        <f>'Norm. celkova previazanost'!U22*'Vplyv jednotlivych statov'!$BB22</f>
        <v>4.334159753887303E-3</v>
      </c>
      <c r="V22" s="382">
        <f>'Vplyv jednotlivych statov'!$BC22</f>
        <v>0.54129151357336336</v>
      </c>
      <c r="W22" s="243">
        <f>'Norm. celkova previazanost'!W22*'Vplyv jednotlivych statov'!$BB22</f>
        <v>1.0036803325726693E-2</v>
      </c>
      <c r="X22" s="243">
        <f>'Norm. celkova previazanost'!X22*'Vplyv jednotlivych statov'!$BB22</f>
        <v>8.0598300500907809E-3</v>
      </c>
      <c r="Y22" s="243">
        <f>'Norm. celkova previazanost'!Y22*'Vplyv jednotlivych statov'!$BB22</f>
        <v>6.9606009936316977E-3</v>
      </c>
      <c r="Z22" s="243">
        <f>'Norm. celkova previazanost'!Z22*'Vplyv jednotlivych statov'!$BB22</f>
        <v>5.8451463454930385E-3</v>
      </c>
      <c r="AA22" s="243">
        <f>'Norm. celkova previazanost'!AA22*'Vplyv jednotlivych statov'!$BB22</f>
        <v>9.282815781470893E-3</v>
      </c>
      <c r="AB22" s="243">
        <f>'Norm. celkova previazanost'!AB22*'Vplyv jednotlivych statov'!$BB22</f>
        <v>3.0163696738151782E-3</v>
      </c>
      <c r="AC22" s="243">
        <f>'Norm. celkova previazanost'!AC22*'Vplyv jednotlivych statov'!$BB22</f>
        <v>6.3092638097882346E-3</v>
      </c>
      <c r="AD22" s="243">
        <f>'Norm. celkova previazanost'!AD22*'Vplyv jednotlivych statov'!$BB22</f>
        <v>6.0555347248811382E-3</v>
      </c>
      <c r="AE22" s="243">
        <f>'Norm. celkova previazanost'!AE22*'Vplyv jednotlivych statov'!$BB22</f>
        <v>8.7376746186506472E-3</v>
      </c>
      <c r="AF22" s="243">
        <f>'Norm. celkova previazanost'!AF22*'Vplyv jednotlivych statov'!$BB22</f>
        <v>8.5006750937749852E-3</v>
      </c>
      <c r="AG22" s="243">
        <f>'Norm. celkova previazanost'!AG22*'Vplyv jednotlivych statov'!$BB22</f>
        <v>6.1304939411861645E-3</v>
      </c>
      <c r="AH22" s="243">
        <f>'Norm. celkova previazanost'!AH22*'Vplyv jednotlivych statov'!$BB22</f>
        <v>1.5241625023879792E-2</v>
      </c>
      <c r="AI22" s="243">
        <f>'Norm. celkova previazanost'!AI22*'Vplyv jednotlivych statov'!$BB22</f>
        <v>6.6699895349482214E-3</v>
      </c>
      <c r="AJ22" s="243">
        <f>'Norm. celkova previazanost'!AJ22*'Vplyv jednotlivych statov'!$BB22</f>
        <v>3.576069035840658E-3</v>
      </c>
      <c r="AK22" s="243">
        <f>'Norm. celkova previazanost'!AK22*'Vplyv jednotlivych statov'!$BB22</f>
        <v>8.9409579134070803E-3</v>
      </c>
      <c r="AL22" s="243">
        <f>'Norm. celkova previazanost'!AL22*'Vplyv jednotlivych statov'!$BB22</f>
        <v>6.642288552232983E-3</v>
      </c>
      <c r="AM22" s="243">
        <f>'Norm. celkova previazanost'!AM22*'Vplyv jednotlivych statov'!$BB22</f>
        <v>8.7933083144206836E-3</v>
      </c>
      <c r="AN22" s="243">
        <f>'Norm. celkova previazanost'!AN22*'Vplyv jednotlivych statov'!$BB22</f>
        <v>8.999966095988415E-3</v>
      </c>
      <c r="AO22" s="243">
        <f>'Norm. celkova previazanost'!AO22*'Vplyv jednotlivych statov'!$BB22</f>
        <v>1.0099113635389144E-2</v>
      </c>
      <c r="AP22" s="243">
        <f>'Norm. celkova previazanost'!AP22*'Vplyv jednotlivych statov'!$BB22</f>
        <v>8.0654476586183941E-3</v>
      </c>
      <c r="AQ22" s="243">
        <f>'Norm. celkova previazanost'!AQ22*'Vplyv jednotlivych statov'!$BB22</f>
        <v>8.9774266101217103E-3</v>
      </c>
      <c r="AR22" s="243">
        <f>'Norm. celkova previazanost'!AR22*'Vplyv jednotlivych statov'!$BB22</f>
        <v>1.3629220094352136E-2</v>
      </c>
      <c r="AS22" s="243">
        <f>'Norm. celkova previazanost'!AS22*'Vplyv jednotlivych statov'!$BB22</f>
        <v>2.381150537912553E-2</v>
      </c>
      <c r="AT22" s="243">
        <f>'Norm. celkova previazanost'!AT22*'Vplyv jednotlivych statov'!$BB22</f>
        <v>7.1040555132195734E-3</v>
      </c>
      <c r="AU22" s="243">
        <f>'Norm. celkova previazanost'!AU22*'Vplyv jednotlivych statov'!$BB22</f>
        <v>1.0942180019266157E-2</v>
      </c>
      <c r="AV22" s="243">
        <f>'Norm. celkova previazanost'!AV22*'Vplyv jednotlivych statov'!$BB22</f>
        <v>1.4843922770706E-2</v>
      </c>
      <c r="AW22" s="243">
        <f>'Norm. celkova previazanost'!AW22*'Vplyv jednotlivych statov'!$BB22</f>
        <v>8.6571586769064908E-3</v>
      </c>
      <c r="AX22" s="243">
        <f>'Norm. celkova previazanost'!AX22*'Vplyv jednotlivych statov'!$BB22</f>
        <v>1.3440909692929624E-2</v>
      </c>
      <c r="AY22" s="243">
        <f>'Norm. celkova previazanost'!AY22*'Vplyv jednotlivych statov'!$BB22</f>
        <v>1.7728828862607078E-2</v>
      </c>
      <c r="AZ22" s="243">
        <f>'Norm. celkova previazanost'!AZ22*'Vplyv jednotlivych statov'!$BB22</f>
        <v>9.5041974316766153E-3</v>
      </c>
      <c r="BB22" s="383">
        <f>Import!$BB22/'Export+Import'!$BB22</f>
        <v>0.4587084864266367</v>
      </c>
      <c r="BC22" s="384">
        <f t="shared" si="0"/>
        <v>0.54129151357336336</v>
      </c>
      <c r="BD22" s="244">
        <f t="shared" si="1"/>
        <v>1.0000000000000004</v>
      </c>
    </row>
    <row r="23" spans="1:56" ht="14.25" customHeight="1" x14ac:dyDescent="0.25">
      <c r="A23" s="246" t="s">
        <v>26</v>
      </c>
      <c r="B23" s="243">
        <f>'Norm. celkova previazanost'!B23*'Vplyv jednotlivych statov'!$BB23</f>
        <v>5.1381001224343513E-3</v>
      </c>
      <c r="C23" s="243">
        <f>'Norm. celkova previazanost'!C23*'Vplyv jednotlivych statov'!$BB23</f>
        <v>5.9336190831149119E-3</v>
      </c>
      <c r="D23" s="243">
        <f>'Norm. celkova previazanost'!D23*'Vplyv jednotlivych statov'!$BB23</f>
        <v>1.9103077032344991E-2</v>
      </c>
      <c r="E23" s="243">
        <f>'Norm. celkova previazanost'!E23*'Vplyv jednotlivych statov'!$BB23</f>
        <v>9.2597695389695003E-3</v>
      </c>
      <c r="F23" s="243">
        <f>'Norm. celkova previazanost'!F23*'Vplyv jednotlivych statov'!$BB23</f>
        <v>9.2434524594100041E-3</v>
      </c>
      <c r="G23" s="243">
        <f>'Norm. celkova previazanost'!G23*'Vplyv jednotlivych statov'!$BB23</f>
        <v>5.8589685999770273E-3</v>
      </c>
      <c r="H23" s="243">
        <f>'Norm. celkova previazanost'!H23*'Vplyv jednotlivych statov'!$BB23</f>
        <v>8.5328994024992041E-3</v>
      </c>
      <c r="I23" s="243">
        <f>'Norm. celkova previazanost'!I23*'Vplyv jednotlivych statov'!$BB23</f>
        <v>9.0436576309289168E-3</v>
      </c>
      <c r="J23" s="243">
        <f>'Norm. celkova previazanost'!J23*'Vplyv jednotlivych statov'!$BB23</f>
        <v>4.0743236261832023E-2</v>
      </c>
      <c r="K23" s="243">
        <f>'Norm. celkova previazanost'!K23*'Vplyv jednotlivych statov'!$BB23</f>
        <v>7.8236492763169435E-3</v>
      </c>
      <c r="L23" s="243">
        <f>'Norm. celkova previazanost'!L23*'Vplyv jednotlivych statov'!$BB23</f>
        <v>6.4144641319606385E-3</v>
      </c>
      <c r="M23" s="243">
        <f>'Norm. celkova previazanost'!M23*'Vplyv jednotlivych statov'!$BB23</f>
        <v>8.2622242608626391E-3</v>
      </c>
      <c r="N23" s="243">
        <f>'Norm. celkova previazanost'!N23*'Vplyv jednotlivych statov'!$BB23</f>
        <v>1.3128004744466352E-2</v>
      </c>
      <c r="O23" s="243">
        <f>'Norm. celkova previazanost'!O23*'Vplyv jednotlivych statov'!$BB23</f>
        <v>5.8827402230408748E-3</v>
      </c>
      <c r="P23" s="243">
        <f>'Norm. celkova previazanost'!P23*'Vplyv jednotlivych statov'!$BB23</f>
        <v>1.1571916432520899E-2</v>
      </c>
      <c r="Q23" s="243">
        <f>'Norm. celkova previazanost'!Q23*'Vplyv jednotlivych statov'!$BB23</f>
        <v>5.4004141170293282E-3</v>
      </c>
      <c r="R23" s="243">
        <f>'Norm. celkova previazanost'!R23*'Vplyv jednotlivych statov'!$BB23</f>
        <v>1.3263187973452915E-2</v>
      </c>
      <c r="S23" s="243">
        <f>'Norm. celkova previazanost'!S23*'Vplyv jednotlivych statov'!$BB23</f>
        <v>9.2074067965964047E-3</v>
      </c>
      <c r="T23" s="243">
        <f>'Norm. celkova previazanost'!T23*'Vplyv jednotlivych statov'!$BB23</f>
        <v>9.5493320272725581E-3</v>
      </c>
      <c r="U23" s="243">
        <f>'Norm. celkova previazanost'!U23*'Vplyv jednotlivych statov'!$BB23</f>
        <v>6.118926083268591E-3</v>
      </c>
      <c r="V23" s="243">
        <f>'Norm. celkova previazanost'!V23*'Vplyv jednotlivych statov'!$BB23</f>
        <v>8.1232530217237794E-3</v>
      </c>
      <c r="W23" s="382">
        <f>'Vplyv jednotlivych statov'!$BC23</f>
        <v>0.46602003152506688</v>
      </c>
      <c r="X23" s="243">
        <f>'Norm. celkova previazanost'!X23*'Vplyv jednotlivych statov'!$BB23</f>
        <v>9.0682878743938537E-3</v>
      </c>
      <c r="Y23" s="243">
        <f>'Norm. celkova previazanost'!Y23*'Vplyv jednotlivych statov'!$BB23</f>
        <v>1.3912459553404271E-2</v>
      </c>
      <c r="Z23" s="243">
        <f>'Norm. celkova previazanost'!Z23*'Vplyv jednotlivych statov'!$BB23</f>
        <v>6.2122531122977805E-3</v>
      </c>
      <c r="AA23" s="243">
        <f>'Norm. celkova previazanost'!AA23*'Vplyv jednotlivych statov'!$BB23</f>
        <v>3.9836045601408084E-2</v>
      </c>
      <c r="AB23" s="243">
        <f>'Norm. celkova previazanost'!AB23*'Vplyv jednotlivych statov'!$BB23</f>
        <v>4.6110312577454246E-3</v>
      </c>
      <c r="AC23" s="243">
        <f>'Norm. celkova previazanost'!AC23*'Vplyv jednotlivych statov'!$BB23</f>
        <v>6.5958453498469313E-3</v>
      </c>
      <c r="AD23" s="243">
        <f>'Norm. celkova previazanost'!AD23*'Vplyv jednotlivych statov'!$BB23</f>
        <v>5.8780582489910312E-3</v>
      </c>
      <c r="AE23" s="243">
        <f>'Norm. celkova previazanost'!AE23*'Vplyv jednotlivych statov'!$BB23</f>
        <v>6.4098837998876326E-3</v>
      </c>
      <c r="AF23" s="243">
        <f>'Norm. celkova previazanost'!AF23*'Vplyv jednotlivych statov'!$BB23</f>
        <v>7.9134319220323501E-3</v>
      </c>
      <c r="AG23" s="243">
        <f>'Norm. celkova previazanost'!AG23*'Vplyv jednotlivych statov'!$BB23</f>
        <v>1.3017448301284014E-2</v>
      </c>
      <c r="AH23" s="243">
        <f>'Norm. celkova previazanost'!AH23*'Vplyv jednotlivych statov'!$BB23</f>
        <v>1.7832089258411152E-2</v>
      </c>
      <c r="AI23" s="243">
        <f>'Norm. celkova previazanost'!AI23*'Vplyv jednotlivych statov'!$BB23</f>
        <v>8.6388425576626789E-3</v>
      </c>
      <c r="AJ23" s="243">
        <f>'Norm. celkova previazanost'!AJ23*'Vplyv jednotlivych statov'!$BB23</f>
        <v>9.1302407863484755E-3</v>
      </c>
      <c r="AK23" s="243">
        <f>'Norm. celkova previazanost'!AK23*'Vplyv jednotlivych statov'!$BB23</f>
        <v>9.0528164764222124E-3</v>
      </c>
      <c r="AL23" s="243">
        <f>'Norm. celkova previazanost'!AL23*'Vplyv jednotlivych statov'!$BB23</f>
        <v>6.0991044027605083E-3</v>
      </c>
      <c r="AM23" s="243">
        <f>'Norm. celkova previazanost'!AM23*'Vplyv jednotlivych statov'!$BB23</f>
        <v>8.6033672503890071E-3</v>
      </c>
      <c r="AN23" s="243">
        <f>'Norm. celkova previazanost'!AN23*'Vplyv jednotlivych statov'!$BB23</f>
        <v>6.8514383964127451E-3</v>
      </c>
      <c r="AO23" s="243">
        <f>'Norm. celkova previazanost'!AO23*'Vplyv jednotlivych statov'!$BB23</f>
        <v>1.5978656256945722E-2</v>
      </c>
      <c r="AP23" s="243">
        <f>'Norm. celkova previazanost'!AP23*'Vplyv jednotlivych statov'!$BB23</f>
        <v>6.6527598271716674E-3</v>
      </c>
      <c r="AQ23" s="243">
        <f>'Norm. celkova previazanost'!AQ23*'Vplyv jednotlivych statov'!$BB23</f>
        <v>5.8893374746902044E-3</v>
      </c>
      <c r="AR23" s="243">
        <f>'Norm. celkova previazanost'!AR23*'Vplyv jednotlivych statov'!$BB23</f>
        <v>1.3634574639115991E-2</v>
      </c>
      <c r="AS23" s="243">
        <f>'Norm. celkova previazanost'!AS23*'Vplyv jednotlivych statov'!$BB23</f>
        <v>3.0769032698795381E-2</v>
      </c>
      <c r="AT23" s="243">
        <f>'Norm. celkova previazanost'!AT23*'Vplyv jednotlivych statov'!$BB23</f>
        <v>5.7894770918635033E-3</v>
      </c>
      <c r="AU23" s="243">
        <f>'Norm. celkova previazanost'!AU23*'Vplyv jednotlivych statov'!$BB23</f>
        <v>9.6981452042105391E-3</v>
      </c>
      <c r="AV23" s="243">
        <f>'Norm. celkova previazanost'!AV23*'Vplyv jednotlivych statov'!$BB23</f>
        <v>1.1662052349635039E-2</v>
      </c>
      <c r="AW23" s="243">
        <f>'Norm. celkova previazanost'!AW23*'Vplyv jednotlivych statov'!$BB23</f>
        <v>8.8683392521506001E-3</v>
      </c>
      <c r="AX23" s="243">
        <f>'Norm. celkova previazanost'!AX23*'Vplyv jednotlivych statov'!$BB23</f>
        <v>1.1575445609435329E-2</v>
      </c>
      <c r="AY23" s="243">
        <f>'Norm. celkova previazanost'!AY23*'Vplyv jednotlivych statov'!$BB23</f>
        <v>9.184366206166663E-3</v>
      </c>
      <c r="AZ23" s="243">
        <f>'Norm. celkova previazanost'!AZ23*'Vplyv jednotlivych statov'!$BB23</f>
        <v>7.0128384950314555E-3</v>
      </c>
      <c r="BB23" s="383">
        <f>Import!$BB23/'Export+Import'!$BB23</f>
        <v>0.53397996847493312</v>
      </c>
      <c r="BC23" s="384">
        <f t="shared" si="0"/>
        <v>0.46602003152506688</v>
      </c>
      <c r="BD23" s="244">
        <f t="shared" si="1"/>
        <v>0.99999999999999989</v>
      </c>
    </row>
    <row r="24" spans="1:56" ht="14.25" customHeight="1" x14ac:dyDescent="0.25">
      <c r="A24" s="245" t="s">
        <v>27</v>
      </c>
      <c r="B24" s="243">
        <f>'Norm. celkova previazanost'!B24*'Vplyv jednotlivych statov'!$BB24</f>
        <v>5.0206810756305764E-3</v>
      </c>
      <c r="C24" s="243">
        <f>'Norm. celkova previazanost'!C24*'Vplyv jednotlivych statov'!$BB24</f>
        <v>8.9408921312350217E-3</v>
      </c>
      <c r="D24" s="243">
        <f>'Norm. celkova previazanost'!D24*'Vplyv jednotlivych statov'!$BB24</f>
        <v>1.503893478919863E-2</v>
      </c>
      <c r="E24" s="243">
        <f>'Norm. celkova previazanost'!E24*'Vplyv jednotlivych statov'!$BB24</f>
        <v>1.4277013673829742E-2</v>
      </c>
      <c r="F24" s="243">
        <f>'Norm. celkova previazanost'!F24*'Vplyv jednotlivych statov'!$BB24</f>
        <v>1.1467610139080063E-2</v>
      </c>
      <c r="G24" s="243">
        <f>'Norm. celkova previazanost'!G24*'Vplyv jednotlivych statov'!$BB24</f>
        <v>8.2067424933490885E-3</v>
      </c>
      <c r="H24" s="243">
        <f>'Norm. celkova previazanost'!H24*'Vplyv jednotlivych statov'!$BB24</f>
        <v>8.9109736169107959E-3</v>
      </c>
      <c r="I24" s="243">
        <f>'Norm. celkova previazanost'!I24*'Vplyv jednotlivych statov'!$BB24</f>
        <v>6.7854832600136999E-3</v>
      </c>
      <c r="J24" s="243">
        <f>'Norm. celkova previazanost'!J24*'Vplyv jednotlivych statov'!$BB24</f>
        <v>3.0687944073557689E-2</v>
      </c>
      <c r="K24" s="243">
        <f>'Norm. celkova previazanost'!K24*'Vplyv jednotlivych statov'!$BB24</f>
        <v>8.532359458634264E-3</v>
      </c>
      <c r="L24" s="243">
        <f>'Norm. celkova previazanost'!L24*'Vplyv jednotlivych statov'!$BB24</f>
        <v>5.4490117041108366E-3</v>
      </c>
      <c r="M24" s="243">
        <f>'Norm. celkova previazanost'!M24*'Vplyv jednotlivych statov'!$BB24</f>
        <v>8.6356206286329236E-3</v>
      </c>
      <c r="N24" s="243">
        <f>'Norm. celkova previazanost'!N24*'Vplyv jednotlivych statov'!$BB24</f>
        <v>1.3467024985795814E-2</v>
      </c>
      <c r="O24" s="243">
        <f>'Norm. celkova previazanost'!O24*'Vplyv jednotlivych statov'!$BB24</f>
        <v>6.8923671188014157E-3</v>
      </c>
      <c r="P24" s="243">
        <f>'Norm. celkova previazanost'!P24*'Vplyv jednotlivych statov'!$BB24</f>
        <v>1.6645043621509505E-2</v>
      </c>
      <c r="Q24" s="243">
        <f>'Norm. celkova previazanost'!Q24*'Vplyv jednotlivych statov'!$BB24</f>
        <v>5.3065445968801302E-3</v>
      </c>
      <c r="R24" s="243">
        <f>'Norm. celkova previazanost'!R24*'Vplyv jednotlivych statov'!$BB24</f>
        <v>2.5789794220433052E-2</v>
      </c>
      <c r="S24" s="243">
        <f>'Norm. celkova previazanost'!S24*'Vplyv jednotlivych statov'!$BB24</f>
        <v>6.4121347046055344E-3</v>
      </c>
      <c r="T24" s="243">
        <f>'Norm. celkova previazanost'!T24*'Vplyv jednotlivych statov'!$BB24</f>
        <v>1.2431637180170875E-2</v>
      </c>
      <c r="U24" s="243">
        <f>'Norm. celkova previazanost'!U24*'Vplyv jednotlivych statov'!$BB24</f>
        <v>6.2173182067833182E-3</v>
      </c>
      <c r="V24" s="243">
        <f>'Norm. celkova previazanost'!V24*'Vplyv jednotlivych statov'!$BB24</f>
        <v>1.0471017663491544E-2</v>
      </c>
      <c r="W24" s="243">
        <f>'Norm. celkova previazanost'!W24*'Vplyv jednotlivych statov'!$BB24</f>
        <v>1.6292858278872523E-2</v>
      </c>
      <c r="X24" s="382">
        <f>'Vplyv jednotlivych statov'!$BC24</f>
        <v>0.43925482727998322</v>
      </c>
      <c r="Y24" s="243">
        <f>'Norm. celkova previazanost'!Y24*'Vplyv jednotlivych statov'!$BB24</f>
        <v>1.284175676642302E-2</v>
      </c>
      <c r="Z24" s="243">
        <f>'Norm. celkova previazanost'!Z24*'Vplyv jednotlivych statov'!$BB24</f>
        <v>1.8219555195323398E-2</v>
      </c>
      <c r="AA24" s="243">
        <f>'Norm. celkova previazanost'!AA24*'Vplyv jednotlivych statov'!$BB24</f>
        <v>1.2365634455502112E-2</v>
      </c>
      <c r="AB24" s="243">
        <f>'Norm. celkova previazanost'!AB24*'Vplyv jednotlivych statov'!$BB24</f>
        <v>4.3013135677012109E-3</v>
      </c>
      <c r="AC24" s="243">
        <f>'Norm. celkova previazanost'!AC24*'Vplyv jednotlivych statov'!$BB24</f>
        <v>6.0825146965145845E-3</v>
      </c>
      <c r="AD24" s="243">
        <f>'Norm. celkova previazanost'!AD24*'Vplyv jednotlivych statov'!$BB24</f>
        <v>5.7681310218914445E-3</v>
      </c>
      <c r="AE24" s="243">
        <f>'Norm. celkova previazanost'!AE24*'Vplyv jednotlivych statov'!$BB24</f>
        <v>9.041585953869476E-3</v>
      </c>
      <c r="AF24" s="243">
        <f>'Norm. celkova previazanost'!AF24*'Vplyv jednotlivych statov'!$BB24</f>
        <v>7.2234816493977495E-3</v>
      </c>
      <c r="AG24" s="243">
        <f>'Norm. celkova previazanost'!AG24*'Vplyv jednotlivych statov'!$BB24</f>
        <v>7.6151925037657442E-3</v>
      </c>
      <c r="AH24" s="243">
        <f>'Norm. celkova previazanost'!AH24*'Vplyv jednotlivych statov'!$BB24</f>
        <v>2.4341905514853934E-2</v>
      </c>
      <c r="AI24" s="243">
        <f>'Norm. celkova previazanost'!AI24*'Vplyv jednotlivych statov'!$BB24</f>
        <v>8.7342354289768141E-3</v>
      </c>
      <c r="AJ24" s="243">
        <f>'Norm. celkova previazanost'!AJ24*'Vplyv jednotlivych statov'!$BB24</f>
        <v>1.0441507591501854E-2</v>
      </c>
      <c r="AK24" s="243">
        <f>'Norm. celkova previazanost'!AK24*'Vplyv jednotlivych statov'!$BB24</f>
        <v>9.3121598593889424E-3</v>
      </c>
      <c r="AL24" s="243">
        <f>'Norm. celkova previazanost'!AL24*'Vplyv jednotlivych statov'!$BB24</f>
        <v>8.1404093657600624E-3</v>
      </c>
      <c r="AM24" s="243">
        <f>'Norm. celkova previazanost'!AM24*'Vplyv jednotlivych statov'!$BB24</f>
        <v>1.0749407191279798E-2</v>
      </c>
      <c r="AN24" s="243">
        <f>'Norm. celkova previazanost'!AN24*'Vplyv jednotlivych statov'!$BB24</f>
        <v>7.3315641104120463E-3</v>
      </c>
      <c r="AO24" s="243">
        <f>'Norm. celkova previazanost'!AO24*'Vplyv jednotlivych statov'!$BB24</f>
        <v>8.3803070183136354E-3</v>
      </c>
      <c r="AP24" s="243">
        <f>'Norm. celkova previazanost'!AP24*'Vplyv jednotlivych statov'!$BB24</f>
        <v>6.6685724798976245E-3</v>
      </c>
      <c r="AQ24" s="243">
        <f>'Norm. celkova previazanost'!AQ24*'Vplyv jednotlivych statov'!$BB24</f>
        <v>6.4213945277604746E-3</v>
      </c>
      <c r="AR24" s="243">
        <f>'Norm. celkova previazanost'!AR24*'Vplyv jednotlivych statov'!$BB24</f>
        <v>2.3746538386577535E-2</v>
      </c>
      <c r="AS24" s="243">
        <f>'Norm. celkova previazanost'!AS24*'Vplyv jednotlivych statov'!$BB24</f>
        <v>2.4410638353964169E-2</v>
      </c>
      <c r="AT24" s="243">
        <f>'Norm. celkova previazanost'!AT24*'Vplyv jednotlivych statov'!$BB24</f>
        <v>5.463238643774064E-3</v>
      </c>
      <c r="AU24" s="243">
        <f>'Norm. celkova previazanost'!AU24*'Vplyv jednotlivych statov'!$BB24</f>
        <v>1.296385964915075E-2</v>
      </c>
      <c r="AV24" s="243">
        <f>'Norm. celkova previazanost'!AV24*'Vplyv jednotlivych statov'!$BB24</f>
        <v>1.5145801739154308E-2</v>
      </c>
      <c r="AW24" s="243">
        <f>'Norm. celkova previazanost'!AW24*'Vplyv jednotlivych statov'!$BB24</f>
        <v>9.9440168758812668E-3</v>
      </c>
      <c r="AX24" s="243">
        <f>'Norm. celkova previazanost'!AX24*'Vplyv jednotlivych statov'!$BB24</f>
        <v>1.4241703871812688E-2</v>
      </c>
      <c r="AY24" s="243">
        <f>'Norm. celkova previazanost'!AY24*'Vplyv jednotlivych statov'!$BB24</f>
        <v>1.1944765834347634E-2</v>
      </c>
      <c r="AZ24" s="243">
        <f>'Norm. celkova previazanost'!AZ24*'Vplyv jednotlivych statov'!$BB24</f>
        <v>7.0249728452934056E-3</v>
      </c>
      <c r="BB24" s="383">
        <f>Import!$BB24/'Export+Import'!$BB24</f>
        <v>0.56074517272001678</v>
      </c>
      <c r="BC24" s="384">
        <f t="shared" si="0"/>
        <v>0.43925482727998322</v>
      </c>
      <c r="BD24" s="244">
        <f t="shared" si="1"/>
        <v>1.0000000000000002</v>
      </c>
    </row>
    <row r="25" spans="1:56" ht="14.25" customHeight="1" x14ac:dyDescent="0.25">
      <c r="A25" s="246" t="s">
        <v>28</v>
      </c>
      <c r="B25" s="243">
        <f>'Norm. celkova previazanost'!B25*'Vplyv jednotlivych statov'!$BB25</f>
        <v>3.8736878653990044E-3</v>
      </c>
      <c r="C25" s="243">
        <f>'Norm. celkova previazanost'!C25*'Vplyv jednotlivych statov'!$BB25</f>
        <v>8.2162269219242853E-3</v>
      </c>
      <c r="D25" s="243">
        <f>'Norm. celkova previazanost'!D25*'Vplyv jednotlivych statov'!$BB25</f>
        <v>9.7665414709762251E-3</v>
      </c>
      <c r="E25" s="243">
        <f>'Norm. celkova previazanost'!E25*'Vplyv jednotlivych statov'!$BB25</f>
        <v>1.321910588248161E-2</v>
      </c>
      <c r="F25" s="243">
        <f>'Norm. celkova previazanost'!F25*'Vplyv jednotlivych statov'!$BB25</f>
        <v>1.0278358003939897E-2</v>
      </c>
      <c r="G25" s="243">
        <f>'Norm. celkova previazanost'!G25*'Vplyv jednotlivych statov'!$BB25</f>
        <v>5.0738984333302348E-3</v>
      </c>
      <c r="H25" s="243">
        <f>'Norm. celkova previazanost'!H25*'Vplyv jednotlivych statov'!$BB25</f>
        <v>5.8882376271076004E-3</v>
      </c>
      <c r="I25" s="243">
        <f>'Norm. celkova previazanost'!I25*'Vplyv jednotlivych statov'!$BB25</f>
        <v>8.579481979559319E-3</v>
      </c>
      <c r="J25" s="243">
        <f>'Norm. celkova previazanost'!J25*'Vplyv jednotlivych statov'!$BB25</f>
        <v>2.7440443422897615E-2</v>
      </c>
      <c r="K25" s="243">
        <f>'Norm. celkova previazanost'!K25*'Vplyv jednotlivych statov'!$BB25</f>
        <v>7.6998063626617583E-3</v>
      </c>
      <c r="L25" s="243">
        <f>'Norm. celkova previazanost'!L25*'Vplyv jednotlivych statov'!$BB25</f>
        <v>4.7483561560902896E-3</v>
      </c>
      <c r="M25" s="243">
        <f>'Norm. celkova previazanost'!M25*'Vplyv jednotlivych statov'!$BB25</f>
        <v>8.0680861727269772E-3</v>
      </c>
      <c r="N25" s="243">
        <f>'Norm. celkova previazanost'!N25*'Vplyv jednotlivych statov'!$BB25</f>
        <v>1.6673046696162257E-2</v>
      </c>
      <c r="O25" s="243">
        <f>'Norm. celkova previazanost'!O25*'Vplyv jednotlivych statov'!$BB25</f>
        <v>4.8147907712119287E-3</v>
      </c>
      <c r="P25" s="243">
        <f>'Norm. celkova previazanost'!P25*'Vplyv jednotlivych statov'!$BB25</f>
        <v>1.3008670556060581E-2</v>
      </c>
      <c r="Q25" s="243">
        <f>'Norm. celkova previazanost'!Q25*'Vplyv jednotlivych statov'!$BB25</f>
        <v>4.0966690855290784E-3</v>
      </c>
      <c r="R25" s="243">
        <f>'Norm. celkova previazanost'!R25*'Vplyv jednotlivych statov'!$BB25</f>
        <v>1.4389388821711783E-2</v>
      </c>
      <c r="S25" s="243">
        <f>'Norm. celkova previazanost'!S25*'Vplyv jednotlivych statov'!$BB25</f>
        <v>4.171750078555035E-3</v>
      </c>
      <c r="T25" s="243">
        <f>'Norm. celkova previazanost'!T25*'Vplyv jednotlivych statov'!$BB25</f>
        <v>1.434333128473836E-2</v>
      </c>
      <c r="U25" s="243">
        <f>'Norm. celkova previazanost'!U25*'Vplyv jednotlivych statov'!$BB25</f>
        <v>6.8661300454247931E-3</v>
      </c>
      <c r="V25" s="243">
        <f>'Norm. celkova previazanost'!V25*'Vplyv jednotlivych statov'!$BB25</f>
        <v>5.8854143494941396E-3</v>
      </c>
      <c r="W25" s="243">
        <f>'Norm. celkova previazanost'!W25*'Vplyv jednotlivych statov'!$BB25</f>
        <v>1.6091246932991819E-2</v>
      </c>
      <c r="X25" s="243">
        <f>'Norm. celkova previazanost'!X25*'Vplyv jednotlivych statov'!$BB25</f>
        <v>8.479299510286864E-3</v>
      </c>
      <c r="Y25" s="382">
        <f>'Vplyv jednotlivych statov'!$BC25</f>
        <v>0.45788324472731923</v>
      </c>
      <c r="Z25" s="243">
        <f>'Norm. celkova previazanost'!Z25*'Vplyv jednotlivych statov'!$BB25</f>
        <v>6.5122129026231844E-3</v>
      </c>
      <c r="AA25" s="243">
        <f>'Norm. celkova previazanost'!AA25*'Vplyv jednotlivych statov'!$BB25</f>
        <v>1.2286176932462317E-2</v>
      </c>
      <c r="AB25" s="243">
        <f>'Norm. celkova previazanost'!AB25*'Vplyv jednotlivych statov'!$BB25</f>
        <v>8.1859922326087669E-3</v>
      </c>
      <c r="AC25" s="243">
        <f>'Norm. celkova previazanost'!AC25*'Vplyv jednotlivych statov'!$BB25</f>
        <v>4.9663667579283978E-3</v>
      </c>
      <c r="AD25" s="243">
        <f>'Norm. celkova previazanost'!AD25*'Vplyv jednotlivych statov'!$BB25</f>
        <v>5.5570582084773015E-3</v>
      </c>
      <c r="AE25" s="243">
        <f>'Norm. celkova previazanost'!AE25*'Vplyv jednotlivych statov'!$BB25</f>
        <v>9.5530908023695477E-3</v>
      </c>
      <c r="AF25" s="243">
        <f>'Norm. celkova previazanost'!AF25*'Vplyv jednotlivych statov'!$BB25</f>
        <v>5.6644560366955589E-3</v>
      </c>
      <c r="AG25" s="243">
        <f>'Norm. celkova previazanost'!AG25*'Vplyv jednotlivych statov'!$BB25</f>
        <v>2.2725522002708956E-2</v>
      </c>
      <c r="AH25" s="243">
        <f>'Norm. celkova previazanost'!AH25*'Vplyv jednotlivych statov'!$BB25</f>
        <v>1.853033143239485E-2</v>
      </c>
      <c r="AI25" s="243">
        <f>'Norm. celkova previazanost'!AI25*'Vplyv jednotlivych statov'!$BB25</f>
        <v>1.0037268352060843E-2</v>
      </c>
      <c r="AJ25" s="243">
        <f>'Norm. celkova previazanost'!AJ25*'Vplyv jednotlivych statov'!$BB25</f>
        <v>7.9313608979065964E-3</v>
      </c>
      <c r="AK25" s="243">
        <f>'Norm. celkova previazanost'!AK25*'Vplyv jednotlivych statov'!$BB25</f>
        <v>7.6523866657008631E-3</v>
      </c>
      <c r="AL25" s="243">
        <f>'Norm. celkova previazanost'!AL25*'Vplyv jednotlivych statov'!$BB25</f>
        <v>7.8033948149872513E-3</v>
      </c>
      <c r="AM25" s="243">
        <f>'Norm. celkova previazanost'!AM25*'Vplyv jednotlivych statov'!$BB25</f>
        <v>9.0597620874349454E-3</v>
      </c>
      <c r="AN25" s="243">
        <f>'Norm. celkova previazanost'!AN25*'Vplyv jednotlivych statov'!$BB25</f>
        <v>6.2448685133664255E-3</v>
      </c>
      <c r="AO25" s="243">
        <f>'Norm. celkova previazanost'!AO25*'Vplyv jednotlivych statov'!$BB25</f>
        <v>7.2120120244004047E-3</v>
      </c>
      <c r="AP25" s="243">
        <f>'Norm. celkova previazanost'!AP25*'Vplyv jednotlivych statov'!$BB25</f>
        <v>5.6354587598563951E-3</v>
      </c>
      <c r="AQ25" s="243">
        <f>'Norm. celkova previazanost'!AQ25*'Vplyv jednotlivych statov'!$BB25</f>
        <v>4.4827248905659348E-3</v>
      </c>
      <c r="AR25" s="243">
        <f>'Norm. celkova previazanost'!AR25*'Vplyv jednotlivych statov'!$BB25</f>
        <v>2.0280419482310449E-2</v>
      </c>
      <c r="AS25" s="243">
        <f>'Norm. celkova previazanost'!AS25*'Vplyv jednotlivych statov'!$BB25</f>
        <v>7.5952689812132518E-2</v>
      </c>
      <c r="AT25" s="243">
        <f>'Norm. celkova previazanost'!AT25*'Vplyv jednotlivych statov'!$BB25</f>
        <v>4.1475309004265918E-3</v>
      </c>
      <c r="AU25" s="243">
        <f>'Norm. celkova previazanost'!AU25*'Vplyv jednotlivych statov'!$BB25</f>
        <v>1.0710816762604073E-2</v>
      </c>
      <c r="AV25" s="243">
        <f>'Norm. celkova previazanost'!AV25*'Vplyv jednotlivych statov'!$BB25</f>
        <v>1.37210482657167E-2</v>
      </c>
      <c r="AW25" s="243">
        <f>'Norm. celkova previazanost'!AW25*'Vplyv jednotlivych statov'!$BB25</f>
        <v>8.8790830447988706E-3</v>
      </c>
      <c r="AX25" s="243">
        <f>'Norm. celkova previazanost'!AX25*'Vplyv jednotlivych statov'!$BB25</f>
        <v>1.3533320760618644E-2</v>
      </c>
      <c r="AY25" s="243">
        <f>'Norm. celkova previazanost'!AY25*'Vplyv jednotlivych statov'!$BB25</f>
        <v>8.0899394739864516E-3</v>
      </c>
      <c r="AZ25" s="243">
        <f>'Norm. celkova previazanost'!AZ25*'Vplyv jednotlivych statov'!$BB25</f>
        <v>5.089494024276579E-3</v>
      </c>
      <c r="BB25" s="383">
        <f>Import!$BB25/'Export+Import'!$BB25</f>
        <v>0.54211675527268077</v>
      </c>
      <c r="BC25" s="384">
        <f t="shared" si="0"/>
        <v>0.45788324472731923</v>
      </c>
      <c r="BD25" s="244">
        <f t="shared" si="1"/>
        <v>1</v>
      </c>
    </row>
    <row r="26" spans="1:56" ht="14.25" customHeight="1" x14ac:dyDescent="0.25">
      <c r="A26" s="245" t="s">
        <v>29</v>
      </c>
      <c r="B26" s="243">
        <f>'Norm. celkova previazanost'!B26*'Vplyv jednotlivych statov'!$BB26</f>
        <v>1.8708317818667134E-3</v>
      </c>
      <c r="C26" s="243">
        <f>'Norm. celkova previazanost'!C26*'Vplyv jednotlivych statov'!$BB26</f>
        <v>2.6833630987829183E-3</v>
      </c>
      <c r="D26" s="243">
        <f>'Norm. celkova previazanost'!D26*'Vplyv jednotlivych statov'!$BB26</f>
        <v>4.1050387817921771E-3</v>
      </c>
      <c r="E26" s="243">
        <f>'Norm. celkova previazanost'!E26*'Vplyv jednotlivych statov'!$BB26</f>
        <v>5.1375167672338858E-3</v>
      </c>
      <c r="F26" s="243">
        <f>'Norm. celkova previazanost'!F26*'Vplyv jednotlivych statov'!$BB26</f>
        <v>3.6103643772800362E-3</v>
      </c>
      <c r="G26" s="243">
        <f>'Norm. celkova previazanost'!G26*'Vplyv jednotlivych statov'!$BB26</f>
        <v>2.4363726543456762E-3</v>
      </c>
      <c r="H26" s="243">
        <f>'Norm. celkova previazanost'!H26*'Vplyv jednotlivych statov'!$BB26</f>
        <v>2.9909594036036341E-3</v>
      </c>
      <c r="I26" s="243">
        <f>'Norm. celkova previazanost'!I26*'Vplyv jednotlivych statov'!$BB26</f>
        <v>1.6754816783741649E-3</v>
      </c>
      <c r="J26" s="243">
        <f>'Norm. celkova previazanost'!J26*'Vplyv jednotlivych statov'!$BB26</f>
        <v>1.1473016085578219E-2</v>
      </c>
      <c r="K26" s="243">
        <f>'Norm. celkova previazanost'!K26*'Vplyv jednotlivych statov'!$BB26</f>
        <v>2.9530260537631E-3</v>
      </c>
      <c r="L26" s="243">
        <f>'Norm. celkova previazanost'!L26*'Vplyv jednotlivych statov'!$BB26</f>
        <v>1.840331398491328E-3</v>
      </c>
      <c r="M26" s="243">
        <f>'Norm. celkova previazanost'!M26*'Vplyv jednotlivych statov'!$BB26</f>
        <v>2.978367798490267E-3</v>
      </c>
      <c r="N26" s="243">
        <f>'Norm. celkova previazanost'!N26*'Vplyv jednotlivych statov'!$BB26</f>
        <v>4.6464033552377892E-3</v>
      </c>
      <c r="O26" s="243">
        <f>'Norm. celkova previazanost'!O26*'Vplyv jednotlivych statov'!$BB26</f>
        <v>2.5599608692805759E-3</v>
      </c>
      <c r="P26" s="243">
        <f>'Norm. celkova previazanost'!P26*'Vplyv jednotlivych statov'!$BB26</f>
        <v>7.0447720717666295E-3</v>
      </c>
      <c r="Q26" s="243">
        <f>'Norm. celkova previazanost'!Q26*'Vplyv jednotlivych statov'!$BB26</f>
        <v>2.0602092937155691E-3</v>
      </c>
      <c r="R26" s="243">
        <f>'Norm. celkova previazanost'!R26*'Vplyv jednotlivych statov'!$BB26</f>
        <v>1.0219688409450967E-2</v>
      </c>
      <c r="S26" s="243">
        <f>'Norm. celkova previazanost'!S26*'Vplyv jednotlivych statov'!$BB26</f>
        <v>3.8518959839842293E-3</v>
      </c>
      <c r="T26" s="243">
        <f>'Norm. celkova previazanost'!T26*'Vplyv jednotlivych statov'!$BB26</f>
        <v>4.2580782207966876E-3</v>
      </c>
      <c r="U26" s="243">
        <f>'Norm. celkova previazanost'!U26*'Vplyv jednotlivych statov'!$BB26</f>
        <v>1.910697879757619E-3</v>
      </c>
      <c r="V26" s="243">
        <f>'Norm. celkova previazanost'!V26*'Vplyv jednotlivych statov'!$BB26</f>
        <v>3.6803120279142649E-3</v>
      </c>
      <c r="W26" s="243">
        <f>'Norm. celkova previazanost'!W26*'Vplyv jednotlivych statov'!$BB26</f>
        <v>5.8174289295362686E-3</v>
      </c>
      <c r="X26" s="243">
        <f>'Norm. celkova previazanost'!X26*'Vplyv jednotlivych statov'!$BB26</f>
        <v>8.6619121555561104E-3</v>
      </c>
      <c r="Y26" s="243">
        <f>'Norm. celkova previazanost'!Y26*'Vplyv jednotlivych statov'!$BB26</f>
        <v>4.2022317410524944E-3</v>
      </c>
      <c r="Z26" s="382">
        <f>'Vplyv jednotlivych statov'!$BC25</f>
        <v>0.45788324472731923</v>
      </c>
      <c r="AA26" s="243">
        <f>'Norm. celkova previazanost'!AA26*'Vplyv jednotlivych statov'!$BB26</f>
        <v>3.6518980612456078E-3</v>
      </c>
      <c r="AB26" s="243">
        <f>'Norm. celkova previazanost'!AB26*'Vplyv jednotlivych statov'!$BB26</f>
        <v>1.1817975723166867E-3</v>
      </c>
      <c r="AC26" s="243">
        <f>'Norm. celkova previazanost'!AC26*'Vplyv jednotlivych statov'!$BB26</f>
        <v>1.9276035874823576E-3</v>
      </c>
      <c r="AD26" s="243">
        <f>'Norm. celkova previazanost'!AD26*'Vplyv jednotlivych statov'!$BB26</f>
        <v>2.3020716575768859E-3</v>
      </c>
      <c r="AE26" s="243">
        <f>'Norm. celkova previazanost'!AE26*'Vplyv jednotlivych statov'!$BB26</f>
        <v>3.390372233083016E-3</v>
      </c>
      <c r="AF26" s="243">
        <f>'Norm. celkova previazanost'!AF26*'Vplyv jednotlivych statov'!$BB26</f>
        <v>2.3535917503088788E-3</v>
      </c>
      <c r="AG26" s="243">
        <f>'Norm. celkova previazanost'!AG26*'Vplyv jednotlivych statov'!$BB26</f>
        <v>3.2298407442829199E-3</v>
      </c>
      <c r="AH26" s="243">
        <f>'Norm. celkova previazanost'!AH26*'Vplyv jednotlivych statov'!$BB26</f>
        <v>6.1984284927010516E-3</v>
      </c>
      <c r="AI26" s="243">
        <f>'Norm. celkova previazanost'!AI26*'Vplyv jednotlivych statov'!$BB26</f>
        <v>3.501651515306094E-3</v>
      </c>
      <c r="AJ26" s="243">
        <f>'Norm. celkova previazanost'!AJ26*'Vplyv jednotlivych statov'!$BB26</f>
        <v>2.7532927122353402E-3</v>
      </c>
      <c r="AK26" s="243">
        <f>'Norm. celkova previazanost'!AK26*'Vplyv jednotlivych statov'!$BB26</f>
        <v>3.1838909061503141E-3</v>
      </c>
      <c r="AL26" s="243">
        <f>'Norm. celkova previazanost'!AL26*'Vplyv jednotlivych statov'!$BB26</f>
        <v>2.4583127124937899E-3</v>
      </c>
      <c r="AM26" s="243">
        <f>'Norm. celkova previazanost'!AM26*'Vplyv jednotlivych statov'!$BB26</f>
        <v>3.4712388100620736E-3</v>
      </c>
      <c r="AN26" s="243">
        <f>'Norm. celkova previazanost'!AN26*'Vplyv jednotlivych statov'!$BB26</f>
        <v>2.236574748688009E-3</v>
      </c>
      <c r="AO26" s="243">
        <f>'Norm. celkova previazanost'!AO26*'Vplyv jednotlivych statov'!$BB26</f>
        <v>4.4625488047060659E-3</v>
      </c>
      <c r="AP26" s="243">
        <f>'Norm. celkova previazanost'!AP26*'Vplyv jednotlivych statov'!$BB26</f>
        <v>2.1063872575081133E-3</v>
      </c>
      <c r="AQ26" s="243">
        <f>'Norm. celkova previazanost'!AQ26*'Vplyv jednotlivych statov'!$BB26</f>
        <v>2.1936356299368407E-3</v>
      </c>
      <c r="AR26" s="243">
        <f>'Norm. celkova previazanost'!AR26*'Vplyv jednotlivych statov'!$BB26</f>
        <v>7.465916190556381E-3</v>
      </c>
      <c r="AS26" s="243">
        <f>'Norm. celkova previazanost'!AS26*'Vplyv jednotlivych statov'!$BB26</f>
        <v>7.3850093781819377E-3</v>
      </c>
      <c r="AT26" s="243">
        <f>'Norm. celkova previazanost'!AT26*'Vplyv jednotlivych statov'!$BB26</f>
        <v>2.2942075300994092E-3</v>
      </c>
      <c r="AU26" s="243">
        <f>'Norm. celkova previazanost'!AU26*'Vplyv jednotlivych statov'!$BB26</f>
        <v>3.5699710825769595E-3</v>
      </c>
      <c r="AV26" s="243">
        <f>'Norm. celkova previazanost'!AV26*'Vplyv jednotlivych statov'!$BB26</f>
        <v>4.490177553025723E-3</v>
      </c>
      <c r="AW26" s="243">
        <f>'Norm. celkova previazanost'!AW26*'Vplyv jednotlivych statov'!$BB26</f>
        <v>3.4567201591559193E-3</v>
      </c>
      <c r="AX26" s="243">
        <f>'Norm. celkova previazanost'!AX26*'Vplyv jednotlivych statov'!$BB26</f>
        <v>4.5212385419141172E-3</v>
      </c>
      <c r="AY26" s="243">
        <f>'Norm. celkova previazanost'!AY26*'Vplyv jednotlivych statov'!$BB26</f>
        <v>4.2348245369133583E-3</v>
      </c>
      <c r="AZ26" s="243">
        <f>'Norm. celkova previazanost'!AZ26*'Vplyv jednotlivych statov'!$BB26</f>
        <v>3.2556300751286713E-3</v>
      </c>
      <c r="BB26" s="383">
        <f>Import!$BB26/'Export+Import'!$BB26</f>
        <v>0.19394509306128779</v>
      </c>
      <c r="BC26" s="384">
        <f t="shared" si="0"/>
        <v>0.80605490693871218</v>
      </c>
      <c r="BD26" s="244">
        <f t="shared" si="1"/>
        <v>0.65182833778860716</v>
      </c>
    </row>
    <row r="27" spans="1:56" ht="14.25" customHeight="1" x14ac:dyDescent="0.25">
      <c r="A27" s="246" t="s">
        <v>30</v>
      </c>
      <c r="B27" s="243">
        <f>'Norm. celkova previazanost'!B27*'Vplyv jednotlivych statov'!$BB27</f>
        <v>5.245171543233897E-3</v>
      </c>
      <c r="C27" s="243">
        <f>'Norm. celkova previazanost'!C27*'Vplyv jednotlivych statov'!$BB27</f>
        <v>5.8847462932045428E-3</v>
      </c>
      <c r="D27" s="243">
        <f>'Norm. celkova previazanost'!D27*'Vplyv jednotlivych statov'!$BB27</f>
        <v>1.8556544649403744E-2</v>
      </c>
      <c r="E27" s="243">
        <f>'Norm. celkova previazanost'!E27*'Vplyv jednotlivych statov'!$BB27</f>
        <v>8.388489828714988E-3</v>
      </c>
      <c r="F27" s="243">
        <f>'Norm. celkova previazanost'!F27*'Vplyv jednotlivych statov'!$BB27</f>
        <v>9.7839824387273497E-3</v>
      </c>
      <c r="G27" s="243">
        <f>'Norm. celkova previazanost'!G27*'Vplyv jednotlivych statov'!$BB27</f>
        <v>6.2711308878828365E-3</v>
      </c>
      <c r="H27" s="243">
        <f>'Norm. celkova previazanost'!H27*'Vplyv jednotlivych statov'!$BB27</f>
        <v>9.6909523153415437E-3</v>
      </c>
      <c r="I27" s="243">
        <f>'Norm. celkova previazanost'!I27*'Vplyv jednotlivych statov'!$BB27</f>
        <v>8.6145300128685799E-3</v>
      </c>
      <c r="J27" s="243">
        <f>'Norm. celkova previazanost'!J27*'Vplyv jednotlivych statov'!$BB27</f>
        <v>4.3745804170924621E-2</v>
      </c>
      <c r="K27" s="243">
        <f>'Norm. celkova previazanost'!K27*'Vplyv jednotlivych statov'!$BB27</f>
        <v>8.0741051748283704E-3</v>
      </c>
      <c r="L27" s="243">
        <f>'Norm. celkova previazanost'!L27*'Vplyv jednotlivych statov'!$BB27</f>
        <v>6.3689384056237796E-3</v>
      </c>
      <c r="M27" s="243">
        <f>'Norm. celkova previazanost'!M27*'Vplyv jednotlivych statov'!$BB27</f>
        <v>8.2174224079041933E-3</v>
      </c>
      <c r="N27" s="243">
        <f>'Norm. celkova previazanost'!N27*'Vplyv jednotlivych statov'!$BB27</f>
        <v>1.1608844989629358E-2</v>
      </c>
      <c r="O27" s="243">
        <f>'Norm. celkova previazanost'!O27*'Vplyv jednotlivych statov'!$BB27</f>
        <v>8.0824560841284612E-3</v>
      </c>
      <c r="P27" s="243">
        <f>'Norm. celkova previazanost'!P27*'Vplyv jednotlivych statov'!$BB27</f>
        <v>1.1936361869584638E-2</v>
      </c>
      <c r="Q27" s="243">
        <f>'Norm. celkova previazanost'!Q27*'Vplyv jednotlivych statov'!$BB27</f>
        <v>5.8001764726589621E-3</v>
      </c>
      <c r="R27" s="243">
        <f>'Norm. celkova previazanost'!R27*'Vplyv jednotlivych statov'!$BB27</f>
        <v>1.6188842300524267E-2</v>
      </c>
      <c r="S27" s="243">
        <f>'Norm. celkova previazanost'!S27*'Vplyv jednotlivych statov'!$BB27</f>
        <v>1.286798462668803E-2</v>
      </c>
      <c r="T27" s="243">
        <f>'Norm. celkova previazanost'!T27*'Vplyv jednotlivych statov'!$BB27</f>
        <v>8.0423263147833164E-3</v>
      </c>
      <c r="U27" s="243">
        <f>'Norm. celkova previazanost'!U27*'Vplyv jednotlivych statov'!$BB27</f>
        <v>5.8201108474709396E-3</v>
      </c>
      <c r="V27" s="243">
        <f>'Norm. celkova previazanost'!V27*'Vplyv jednotlivych statov'!$BB27</f>
        <v>8.3087453278254536E-3</v>
      </c>
      <c r="W27" s="243">
        <f>'Norm. celkova previazanost'!W27*'Vplyv jednotlivych statov'!$BB27</f>
        <v>4.197659296747145E-2</v>
      </c>
      <c r="X27" s="243">
        <f>'Norm. celkova previazanost'!X27*'Vplyv jednotlivych statov'!$BB27</f>
        <v>8.0086834030477401E-3</v>
      </c>
      <c r="Y27" s="243">
        <f>'Norm. celkova previazanost'!Y27*'Vplyv jednotlivych statov'!$BB27</f>
        <v>1.2002938924836974E-2</v>
      </c>
      <c r="Z27" s="243">
        <f>'Norm. celkova previazanost'!Z27*'Vplyv jednotlivych statov'!$BB27</f>
        <v>5.6742673455255606E-3</v>
      </c>
      <c r="AA27" s="382">
        <f>'Vplyv jednotlivych statov'!$BC27</f>
        <v>0.45362050209729843</v>
      </c>
      <c r="AB27" s="243">
        <f>'Norm. celkova previazanost'!AB27*'Vplyv jednotlivych statov'!$BB27</f>
        <v>4.641285789584078E-3</v>
      </c>
      <c r="AC27" s="243">
        <f>'Norm. celkova previazanost'!AC27*'Vplyv jednotlivych statov'!$BB27</f>
        <v>6.5228841306861542E-3</v>
      </c>
      <c r="AD27" s="243">
        <f>'Norm. celkova previazanost'!AD27*'Vplyv jednotlivych statov'!$BB27</f>
        <v>6.136505330900776E-3</v>
      </c>
      <c r="AE27" s="243">
        <f>'Norm. celkova previazanost'!AE27*'Vplyv jednotlivych statov'!$BB27</f>
        <v>6.1662608999500405E-3</v>
      </c>
      <c r="AF27" s="243">
        <f>'Norm. celkova previazanost'!AF27*'Vplyv jednotlivych statov'!$BB27</f>
        <v>8.1710218655740019E-3</v>
      </c>
      <c r="AG27" s="243">
        <f>'Norm. celkova previazanost'!AG27*'Vplyv jednotlivych statov'!$BB27</f>
        <v>1.2632411256447519E-2</v>
      </c>
      <c r="AH27" s="243">
        <f>'Norm. celkova previazanost'!AH27*'Vplyv jednotlivych statov'!$BB27</f>
        <v>1.7042916403941424E-2</v>
      </c>
      <c r="AI27" s="243">
        <f>'Norm. celkova previazanost'!AI27*'Vplyv jednotlivych statov'!$BB27</f>
        <v>1.084767552495676E-2</v>
      </c>
      <c r="AJ27" s="243">
        <f>'Norm. celkova previazanost'!AJ27*'Vplyv jednotlivych statov'!$BB27</f>
        <v>8.077969037453385E-3</v>
      </c>
      <c r="AK27" s="243">
        <f>'Norm. celkova previazanost'!AK27*'Vplyv jednotlivych statov'!$BB27</f>
        <v>9.5803469202235762E-3</v>
      </c>
      <c r="AL27" s="243">
        <f>'Norm. celkova previazanost'!AL27*'Vplyv jednotlivych statov'!$BB27</f>
        <v>6.3542116413628251E-3</v>
      </c>
      <c r="AM27" s="243">
        <f>'Norm. celkova previazanost'!AM27*'Vplyv jednotlivych statov'!$BB27</f>
        <v>8.45060767559545E-3</v>
      </c>
      <c r="AN27" s="243">
        <f>'Norm. celkova previazanost'!AN27*'Vplyv jednotlivych statov'!$BB27</f>
        <v>7.2192562360941445E-3</v>
      </c>
      <c r="AO27" s="243">
        <f>'Norm. celkova previazanost'!AO27*'Vplyv jednotlivych statov'!$BB27</f>
        <v>1.7506880768893687E-2</v>
      </c>
      <c r="AP27" s="243">
        <f>'Norm. celkova previazanost'!AP27*'Vplyv jednotlivych statov'!$BB27</f>
        <v>9.617182876880204E-3</v>
      </c>
      <c r="AQ27" s="243">
        <f>'Norm. celkova previazanost'!AQ27*'Vplyv jednotlivych statov'!$BB27</f>
        <v>8.0364960040059039E-3</v>
      </c>
      <c r="AR27" s="243">
        <f>'Norm. celkova previazanost'!AR27*'Vplyv jednotlivych statov'!$BB27</f>
        <v>1.3435553663898314E-2</v>
      </c>
      <c r="AS27" s="243">
        <f>'Norm. celkova previazanost'!AS27*'Vplyv jednotlivych statov'!$BB27</f>
        <v>2.7694823069993987E-2</v>
      </c>
      <c r="AT27" s="243">
        <f>'Norm. celkova previazanost'!AT27*'Vplyv jednotlivych statov'!$BB27</f>
        <v>6.0246909834411186E-3</v>
      </c>
      <c r="AU27" s="243">
        <f>'Norm. celkova previazanost'!AU27*'Vplyv jednotlivych statov'!$BB27</f>
        <v>9.7700050793095693E-3</v>
      </c>
      <c r="AV27" s="243">
        <f>'Norm. celkova previazanost'!AV27*'Vplyv jednotlivych statov'!$BB27</f>
        <v>8.9984490705891772E-3</v>
      </c>
      <c r="AW27" s="243">
        <f>'Norm. celkova previazanost'!AW27*'Vplyv jednotlivych statov'!$BB27</f>
        <v>8.8408181286462831E-3</v>
      </c>
      <c r="AX27" s="243">
        <f>'Norm. celkova previazanost'!AX27*'Vplyv jednotlivych statov'!$BB27</f>
        <v>1.1389650761774372E-2</v>
      </c>
      <c r="AY27" s="243">
        <f>'Norm. celkova previazanost'!AY27*'Vplyv jednotlivych statov'!$BB27</f>
        <v>1.0973148584545978E-2</v>
      </c>
      <c r="AZ27" s="243">
        <f>'Norm. celkova previazanost'!AZ27*'Vplyv jednotlivych statov'!$BB27</f>
        <v>7.0882965951192794E-3</v>
      </c>
      <c r="BB27" s="383">
        <f>Import!$BB27/'Export+Import'!$BB27</f>
        <v>0.54637949790270157</v>
      </c>
      <c r="BC27" s="384">
        <f t="shared" si="0"/>
        <v>0.45362050209729843</v>
      </c>
      <c r="BD27" s="244">
        <f t="shared" si="1"/>
        <v>1.0000000000000002</v>
      </c>
    </row>
    <row r="28" spans="1:56" ht="14.25" customHeight="1" x14ac:dyDescent="0.25">
      <c r="A28" s="245" t="s">
        <v>31</v>
      </c>
      <c r="B28" s="243">
        <f>'Norm. celkova previazanost'!B28*'Vplyv jednotlivych statov'!$BB28</f>
        <v>1.2588478617033727E-3</v>
      </c>
      <c r="C28" s="243">
        <f>'Norm. celkova previazanost'!C28*'Vplyv jednotlivych statov'!$BB28</f>
        <v>5.7953662176359637E-3</v>
      </c>
      <c r="D28" s="243">
        <f>'Norm. celkova previazanost'!D28*'Vplyv jednotlivych statov'!$BB28</f>
        <v>1.579797005638692E-3</v>
      </c>
      <c r="E28" s="243">
        <f>'Norm. celkova previazanost'!E28*'Vplyv jednotlivych statov'!$BB28</f>
        <v>4.582452234365735E-3</v>
      </c>
      <c r="F28" s="243">
        <f>'Norm. celkova previazanost'!F28*'Vplyv jednotlivych statov'!$BB28</f>
        <v>6.8742700824086737E-3</v>
      </c>
      <c r="G28" s="243">
        <f>'Norm. celkova previazanost'!G28*'Vplyv jednotlivych statov'!$BB28</f>
        <v>1.5977677656347218E-3</v>
      </c>
      <c r="H28" s="243">
        <f>'Norm. celkova previazanost'!H28*'Vplyv jednotlivych statov'!$BB28</f>
        <v>2.3471068238801983E-3</v>
      </c>
      <c r="I28" s="243">
        <f>'Norm. celkova previazanost'!I28*'Vplyv jednotlivych statov'!$BB28</f>
        <v>4.1650378994486943E-3</v>
      </c>
      <c r="J28" s="243">
        <f>'Norm. celkova previazanost'!J28*'Vplyv jednotlivych statov'!$BB28</f>
        <v>9.4926907548909516E-3</v>
      </c>
      <c r="K28" s="243">
        <f>'Norm. celkova previazanost'!K28*'Vplyv jednotlivych statov'!$BB28</f>
        <v>2.0114981719501169E-3</v>
      </c>
      <c r="L28" s="243">
        <f>'Norm. celkova previazanost'!L28*'Vplyv jednotlivych statov'!$BB28</f>
        <v>1.8461954327555741E-3</v>
      </c>
      <c r="M28" s="243">
        <f>'Norm. celkova previazanost'!M28*'Vplyv jednotlivych statov'!$BB28</f>
        <v>2.249431249698047E-3</v>
      </c>
      <c r="N28" s="243">
        <f>'Norm. celkova previazanost'!N28*'Vplyv jednotlivych statov'!$BB28</f>
        <v>5.180043201589133E-3</v>
      </c>
      <c r="O28" s="243">
        <f>'Norm. celkova previazanost'!O28*'Vplyv jednotlivych statov'!$BB28</f>
        <v>2.0265522632389294E-3</v>
      </c>
      <c r="P28" s="243">
        <f>'Norm. celkova previazanost'!P28*'Vplyv jednotlivych statov'!$BB28</f>
        <v>4.0881067073749314E-3</v>
      </c>
      <c r="Q28" s="243">
        <f>'Norm. celkova previazanost'!Q28*'Vplyv jednotlivych statov'!$BB28</f>
        <v>1.3112165421337453E-3</v>
      </c>
      <c r="R28" s="243">
        <f>'Norm. celkova previazanost'!R28*'Vplyv jednotlivych statov'!$BB28</f>
        <v>2.3552112549154571E-3</v>
      </c>
      <c r="S28" s="243">
        <f>'Norm. celkova previazanost'!S28*'Vplyv jednotlivych statov'!$BB28</f>
        <v>1.0904863087652973E-3</v>
      </c>
      <c r="T28" s="243">
        <f>'Norm. celkova previazanost'!T28*'Vplyv jednotlivych statov'!$BB28</f>
        <v>1.7811179095037063E-3</v>
      </c>
      <c r="U28" s="243">
        <f>'Norm. celkova previazanost'!U28*'Vplyv jednotlivych statov'!$BB28</f>
        <v>1.585731009985508E-3</v>
      </c>
      <c r="V28" s="243">
        <f>'Norm. celkova previazanost'!V28*'Vplyv jednotlivych statov'!$BB28</f>
        <v>1.8009956541746193E-3</v>
      </c>
      <c r="W28" s="243">
        <f>'Norm. celkova previazanost'!W28*'Vplyv jednotlivych statov'!$BB28</f>
        <v>2.5505459127391902E-3</v>
      </c>
      <c r="X28" s="243">
        <f>'Norm. celkova previazanost'!X28*'Vplyv jednotlivych statov'!$BB28</f>
        <v>1.6548506321071008E-3</v>
      </c>
      <c r="Y28" s="243">
        <f>'Norm. celkova previazanost'!Y28*'Vplyv jednotlivych statov'!$BB28</f>
        <v>5.6428153402283514E-3</v>
      </c>
      <c r="Z28" s="243">
        <f>'Norm. celkova previazanost'!Z28*'Vplyv jednotlivych statov'!$BB28</f>
        <v>1.1241662778409462E-3</v>
      </c>
      <c r="AA28" s="243">
        <f>'Norm. celkova previazanost'!AA28*'Vplyv jednotlivych statov'!$BB28</f>
        <v>2.7642290366155556E-3</v>
      </c>
      <c r="AB28" s="382">
        <f>'Vplyv jednotlivych statov'!$BC28</f>
        <v>0.84008825978948187</v>
      </c>
      <c r="AC28" s="243">
        <f>'Norm. celkova previazanost'!AC28*'Vplyv jednotlivych statov'!$BB28</f>
        <v>2.1777923093506154E-3</v>
      </c>
      <c r="AD28" s="243">
        <f>'Norm. celkova previazanost'!AD28*'Vplyv jednotlivych statov'!$BB28</f>
        <v>1.3830262270676122E-3</v>
      </c>
      <c r="AE28" s="243">
        <f>'Norm. celkova previazanost'!AE28*'Vplyv jednotlivych statov'!$BB28</f>
        <v>2.9372256116890474E-3</v>
      </c>
      <c r="AF28" s="243">
        <f>'Norm. celkova previazanost'!AF28*'Vplyv jednotlivych statov'!$BB28</f>
        <v>1.594732604889088E-3</v>
      </c>
      <c r="AG28" s="243">
        <f>'Norm. celkova previazanost'!AG28*'Vplyv jednotlivych statov'!$BB28</f>
        <v>8.6421498759560421E-3</v>
      </c>
      <c r="AH28" s="243">
        <f>'Norm. celkova previazanost'!AH28*'Vplyv jednotlivych statov'!$BB28</f>
        <v>5.1309287691765773E-3</v>
      </c>
      <c r="AI28" s="243">
        <f>'Norm. celkova previazanost'!AI28*'Vplyv jednotlivych statov'!$BB28</f>
        <v>1.6962747391777438E-3</v>
      </c>
      <c r="AJ28" s="243">
        <f>'Norm. celkova previazanost'!AJ28*'Vplyv jednotlivych statov'!$BB28</f>
        <v>2.2949186680956257E-3</v>
      </c>
      <c r="AK28" s="243">
        <f>'Norm. celkova previazanost'!AK28*'Vplyv jednotlivych statov'!$BB28</f>
        <v>2.6526315810760726E-3</v>
      </c>
      <c r="AL28" s="243">
        <f>'Norm. celkova previazanost'!AL28*'Vplyv jednotlivych statov'!$BB28</f>
        <v>4.2482634041003681E-3</v>
      </c>
      <c r="AM28" s="243">
        <f>'Norm. celkova previazanost'!AM28*'Vplyv jednotlivych statov'!$BB28</f>
        <v>2.1658222520578455E-3</v>
      </c>
      <c r="AN28" s="243">
        <f>'Norm. celkova previazanost'!AN28*'Vplyv jednotlivych statov'!$BB28</f>
        <v>2.5740352669082331E-3</v>
      </c>
      <c r="AO28" s="243">
        <f>'Norm. celkova previazanost'!AO28*'Vplyv jednotlivych statov'!$BB28</f>
        <v>4.5693134245168715E-3</v>
      </c>
      <c r="AP28" s="243">
        <f>'Norm. celkova previazanost'!AP28*'Vplyv jednotlivych statov'!$BB28</f>
        <v>2.4950839777863791E-3</v>
      </c>
      <c r="AQ28" s="243">
        <f>'Norm. celkova previazanost'!AQ28*'Vplyv jednotlivych statov'!$BB28</f>
        <v>1.3007921404665755E-3</v>
      </c>
      <c r="AR28" s="243">
        <f>'Norm. celkova previazanost'!AR28*'Vplyv jednotlivych statov'!$BB28</f>
        <v>2.8124624731388696E-3</v>
      </c>
      <c r="AS28" s="243">
        <f>'Norm. celkova previazanost'!AS28*'Vplyv jednotlivych statov'!$BB28</f>
        <v>5.8138654764416332E-3</v>
      </c>
      <c r="AT28" s="243">
        <f>'Norm. celkova previazanost'!AT28*'Vplyv jednotlivych statov'!$BB28</f>
        <v>1.3179746347373085E-3</v>
      </c>
      <c r="AU28" s="243">
        <f>'Norm. celkova previazanost'!AU28*'Vplyv jednotlivych statov'!$BB28</f>
        <v>9.8654610529001173E-3</v>
      </c>
      <c r="AV28" s="243">
        <f>'Norm. celkova previazanost'!AV28*'Vplyv jednotlivych statov'!$BB28</f>
        <v>3.573184697724894E-3</v>
      </c>
      <c r="AW28" s="243">
        <f>'Norm. celkova previazanost'!AW28*'Vplyv jednotlivych statov'!$BB28</f>
        <v>2.19985304226806E-3</v>
      </c>
      <c r="AX28" s="243">
        <f>'Norm. celkova previazanost'!AX28*'Vplyv jednotlivych statov'!$BB28</f>
        <v>5.437078647772358E-3</v>
      </c>
      <c r="AY28" s="243">
        <f>'Norm. celkova previazanost'!AY28*'Vplyv jednotlivych statov'!$BB28</f>
        <v>2.3473918607033978E-3</v>
      </c>
      <c r="AZ28" s="243">
        <f>'Norm. celkova previazanost'!AZ28*'Vplyv jednotlivych statov'!$BB28</f>
        <v>1.9249479212935753E-3</v>
      </c>
      <c r="BB28" s="383">
        <f>Import!$BB28/'Export+Import'!$BB28</f>
        <v>0.15991174021051816</v>
      </c>
      <c r="BC28" s="384">
        <f t="shared" si="0"/>
        <v>0.84008825978948187</v>
      </c>
      <c r="BD28" s="244">
        <f t="shared" si="1"/>
        <v>1</v>
      </c>
    </row>
    <row r="29" spans="1:56" ht="14.25" customHeight="1" x14ac:dyDescent="0.25">
      <c r="A29" s="246" t="s">
        <v>32</v>
      </c>
      <c r="B29" s="243">
        <f>'Norm. celkova previazanost'!B29*'Vplyv jednotlivych statov'!$BB29</f>
        <v>4.1980063299554568E-3</v>
      </c>
      <c r="C29" s="243">
        <f>'Norm. celkova previazanost'!C29*'Vplyv jednotlivych statov'!$BB29</f>
        <v>2.9279209483767579E-3</v>
      </c>
      <c r="D29" s="243">
        <f>'Norm. celkova previazanost'!D29*'Vplyv jednotlivych statov'!$BB29</f>
        <v>3.2446526778498923E-3</v>
      </c>
      <c r="E29" s="243">
        <f>'Norm. celkova previazanost'!E29*'Vplyv jednotlivych statov'!$BB29</f>
        <v>1.1908042362321717E-2</v>
      </c>
      <c r="F29" s="243">
        <f>'Norm. celkova previazanost'!F29*'Vplyv jednotlivych statov'!$BB29</f>
        <v>3.0865697405224285E-3</v>
      </c>
      <c r="G29" s="243">
        <f>'Norm. celkova previazanost'!G29*'Vplyv jednotlivych statov'!$BB29</f>
        <v>7.3014430052942307E-3</v>
      </c>
      <c r="H29" s="243">
        <f>'Norm. celkova previazanost'!H29*'Vplyv jednotlivych statov'!$BB29</f>
        <v>1.2234053021161892E-2</v>
      </c>
      <c r="I29" s="243">
        <f>'Norm. celkova previazanost'!I29*'Vplyv jednotlivych statov'!$BB29</f>
        <v>2.2079368919935799E-3</v>
      </c>
      <c r="J29" s="243">
        <f>'Norm. celkova previazanost'!J29*'Vplyv jednotlivych statov'!$BB29</f>
        <v>8.369454836460944E-3</v>
      </c>
      <c r="K29" s="243">
        <f>'Norm. celkova previazanost'!K29*'Vplyv jednotlivych statov'!$BB29</f>
        <v>1.0934392747493386E-2</v>
      </c>
      <c r="L29" s="243">
        <f>'Norm. celkova previazanost'!L29*'Vplyv jednotlivych statov'!$BB29</f>
        <v>1.5770704878981863E-2</v>
      </c>
      <c r="M29" s="243">
        <f>'Norm. celkova previazanost'!M29*'Vplyv jednotlivych statov'!$BB29</f>
        <v>1.1830241939721983E-2</v>
      </c>
      <c r="N29" s="243">
        <f>'Norm. celkova previazanost'!N29*'Vplyv jednotlivych statov'!$BB29</f>
        <v>1.1491423239740676E-2</v>
      </c>
      <c r="O29" s="243">
        <f>'Norm. celkova previazanost'!O29*'Vplyv jednotlivych statov'!$BB29</f>
        <v>5.4300952297799158E-3</v>
      </c>
      <c r="P29" s="243">
        <f>'Norm. celkova previazanost'!P29*'Vplyv jednotlivych statov'!$BB29</f>
        <v>1.3467345491814517E-2</v>
      </c>
      <c r="Q29" s="243">
        <f>'Norm. celkova previazanost'!Q29*'Vplyv jednotlivych statov'!$BB29</f>
        <v>6.2501356113119936E-3</v>
      </c>
      <c r="R29" s="243">
        <f>'Norm. celkova previazanost'!R29*'Vplyv jednotlivych statov'!$BB29</f>
        <v>4.8374458059616881E-3</v>
      </c>
      <c r="S29" s="243">
        <f>'Norm. celkova previazanost'!S29*'Vplyv jednotlivych statov'!$BB29</f>
        <v>3.2256793950584672E-3</v>
      </c>
      <c r="T29" s="243">
        <f>'Norm. celkova previazanost'!T29*'Vplyv jednotlivych statov'!$BB29</f>
        <v>6.1712597399260936E-3</v>
      </c>
      <c r="U29" s="243">
        <f>'Norm. celkova previazanost'!U29*'Vplyv jednotlivych statov'!$BB29</f>
        <v>4.5331857485039206E-3</v>
      </c>
      <c r="V29" s="243">
        <f>'Norm. celkova previazanost'!V29*'Vplyv jednotlivych statov'!$BB29</f>
        <v>4.5389729457336802E-3</v>
      </c>
      <c r="W29" s="243">
        <f>'Norm. celkova previazanost'!W29*'Vplyv jednotlivych statov'!$BB29</f>
        <v>5.9312694207388677E-3</v>
      </c>
      <c r="X29" s="243">
        <f>'Norm. celkova previazanost'!X29*'Vplyv jednotlivych statov'!$BB29</f>
        <v>3.6259831686361733E-3</v>
      </c>
      <c r="Y29" s="243">
        <f>'Norm. celkova previazanost'!Y29*'Vplyv jednotlivych statov'!$BB29</f>
        <v>4.3894675924343691E-3</v>
      </c>
      <c r="Z29" s="243">
        <f>'Norm. celkova previazanost'!Z29*'Vplyv jednotlivych statov'!$BB29</f>
        <v>2.2706387105207336E-3</v>
      </c>
      <c r="AA29" s="243">
        <f>'Norm. celkova previazanost'!AA29*'Vplyv jednotlivych statov'!$BB29</f>
        <v>4.9013549882856262E-3</v>
      </c>
      <c r="AB29" s="243">
        <f>'Norm. celkova previazanost'!AB29*'Vplyv jednotlivych statov'!$BB29</f>
        <v>2.4165843112700139E-3</v>
      </c>
      <c r="AC29" s="382">
        <f>'Vplyv jednotlivych statov'!$BC29</f>
        <v>0.54254753983643256</v>
      </c>
      <c r="AD29" s="243">
        <f>'Norm. celkova previazanost'!AD29*'Vplyv jednotlivych statov'!$BB29</f>
        <v>5.0482007750563614E-2</v>
      </c>
      <c r="AE29" s="243">
        <f>'Norm. celkova previazanost'!AE29*'Vplyv jednotlivych statov'!$BB29</f>
        <v>6.9296223438164682E-3</v>
      </c>
      <c r="AF29" s="243">
        <f>'Norm. celkova previazanost'!AF29*'Vplyv jednotlivych statov'!$BB29</f>
        <v>8.7036547293320252E-3</v>
      </c>
      <c r="AG29" s="243">
        <f>'Norm. celkova previazanost'!AG29*'Vplyv jednotlivych statov'!$BB29</f>
        <v>2.7916943805921411E-3</v>
      </c>
      <c r="AH29" s="243">
        <f>'Norm. celkova previazanost'!AH29*'Vplyv jednotlivych statov'!$BB29</f>
        <v>1.517778495754072E-2</v>
      </c>
      <c r="AI29" s="243">
        <f>'Norm. celkova previazanost'!AI29*'Vplyv jednotlivych statov'!$BB29</f>
        <v>1.1506890618965969E-2</v>
      </c>
      <c r="AJ29" s="243">
        <f>'Norm. celkova previazanost'!AJ29*'Vplyv jednotlivych statov'!$BB29</f>
        <v>2.5136258293167878E-3</v>
      </c>
      <c r="AK29" s="243">
        <f>'Norm. celkova previazanost'!AK29*'Vplyv jednotlivych statov'!$BB29</f>
        <v>3.1798270695147603E-2</v>
      </c>
      <c r="AL29" s="243">
        <f>'Norm. celkova previazanost'!AL29*'Vplyv jednotlivych statov'!$BB29</f>
        <v>4.9668870740901616E-3</v>
      </c>
      <c r="AM29" s="243">
        <f>'Norm. celkova previazanost'!AM29*'Vplyv jednotlivych statov'!$BB29</f>
        <v>8.7281695765628053E-3</v>
      </c>
      <c r="AN29" s="243">
        <f>'Norm. celkova previazanost'!AN29*'Vplyv jednotlivych statov'!$BB29</f>
        <v>7.1724426261094145E-3</v>
      </c>
      <c r="AO29" s="243">
        <f>'Norm. celkova previazanost'!AO29*'Vplyv jednotlivych statov'!$BB29</f>
        <v>2.0879003922171825E-2</v>
      </c>
      <c r="AP29" s="243">
        <f>'Norm. celkova previazanost'!AP29*'Vplyv jednotlivych statov'!$BB29</f>
        <v>9.857916292432805E-3</v>
      </c>
      <c r="AQ29" s="243">
        <f>'Norm. celkova previazanost'!AQ29*'Vplyv jednotlivych statov'!$BB29</f>
        <v>7.6498633776072257E-3</v>
      </c>
      <c r="AR29" s="243">
        <f>'Norm. celkova previazanost'!AR29*'Vplyv jednotlivych statov'!$BB29</f>
        <v>1.1702966847152548E-2</v>
      </c>
      <c r="AS29" s="243">
        <f>'Norm. celkova previazanost'!AS29*'Vplyv jednotlivych statov'!$BB29</f>
        <v>9.903873366725352E-3</v>
      </c>
      <c r="AT29" s="243">
        <f>'Norm. celkova previazanost'!AT29*'Vplyv jednotlivych statov'!$BB29</f>
        <v>6.4681935375844038E-3</v>
      </c>
      <c r="AU29" s="243">
        <f>'Norm. celkova previazanost'!AU29*'Vplyv jednotlivych statov'!$BB29</f>
        <v>8.7182706480842757E-3</v>
      </c>
      <c r="AV29" s="243">
        <f>'Norm. celkova previazanost'!AV29*'Vplyv jednotlivych statov'!$BB29</f>
        <v>7.0047642045778773E-3</v>
      </c>
      <c r="AW29" s="243">
        <f>'Norm. celkova previazanost'!AW29*'Vplyv jednotlivych statov'!$BB29</f>
        <v>1.4871807209224356E-2</v>
      </c>
      <c r="AX29" s="243">
        <f>'Norm. celkova previazanost'!AX29*'Vplyv jednotlivych statov'!$BB29</f>
        <v>1.2193244192177228E-2</v>
      </c>
      <c r="AY29" s="243">
        <f>'Norm. celkova previazanost'!AY29*'Vplyv jednotlivych statov'!$BB29</f>
        <v>7.5990152376147818E-3</v>
      </c>
      <c r="AZ29" s="243">
        <f>'Norm. celkova previazanost'!AZ29*'Vplyv jednotlivych statov'!$BB29</f>
        <v>1.2338229966326031E-2</v>
      </c>
      <c r="BB29" s="383">
        <f>Import!$BB29/'Export+Import'!$BB29</f>
        <v>0.45745246016356739</v>
      </c>
      <c r="BC29" s="384">
        <f t="shared" si="0"/>
        <v>0.54254753983643256</v>
      </c>
      <c r="BD29" s="244">
        <f t="shared" si="1"/>
        <v>0.99999999999999989</v>
      </c>
    </row>
    <row r="30" spans="1:56" ht="14.25" customHeight="1" x14ac:dyDescent="0.25">
      <c r="A30" s="246" t="s">
        <v>33</v>
      </c>
      <c r="B30" s="243">
        <f>'Norm. celkova previazanost'!B30*'Vplyv jednotlivych statov'!$BB30</f>
        <v>3.5917497777608279E-3</v>
      </c>
      <c r="C30" s="243">
        <f>'Norm. celkova previazanost'!C30*'Vplyv jednotlivych statov'!$BB30</f>
        <v>2.5116822730461689E-3</v>
      </c>
      <c r="D30" s="243">
        <f>'Norm. celkova previazanost'!D30*'Vplyv jednotlivych statov'!$BB30</f>
        <v>2.3178849840745099E-3</v>
      </c>
      <c r="E30" s="243">
        <f>'Norm. celkova previazanost'!E30*'Vplyv jednotlivych statov'!$BB30</f>
        <v>8.9978175771997741E-3</v>
      </c>
      <c r="F30" s="243">
        <f>'Norm. celkova previazanost'!F30*'Vplyv jednotlivych statov'!$BB30</f>
        <v>2.4653229182329023E-3</v>
      </c>
      <c r="G30" s="243">
        <f>'Norm. celkova previazanost'!G30*'Vplyv jednotlivych statov'!$BB30</f>
        <v>6.55313448738037E-3</v>
      </c>
      <c r="H30" s="243">
        <f>'Norm. celkova previazanost'!H30*'Vplyv jednotlivych statov'!$BB30</f>
        <v>1.0361325691930292E-2</v>
      </c>
      <c r="I30" s="243">
        <f>'Norm. celkova previazanost'!I30*'Vplyv jednotlivych statov'!$BB30</f>
        <v>2.0020516852174478E-3</v>
      </c>
      <c r="J30" s="243">
        <f>'Norm. celkova previazanost'!J30*'Vplyv jednotlivych statov'!$BB30</f>
        <v>8.2683325801870336E-3</v>
      </c>
      <c r="K30" s="243">
        <f>'Norm. celkova previazanost'!K30*'Vplyv jednotlivych statov'!$BB30</f>
        <v>1.1230721234025793E-2</v>
      </c>
      <c r="L30" s="243">
        <f>'Norm. celkova previazanost'!L30*'Vplyv jednotlivych statov'!$BB30</f>
        <v>3.0349515410414772E-2</v>
      </c>
      <c r="M30" s="243">
        <f>'Norm. celkova previazanost'!M30*'Vplyv jednotlivych statov'!$BB30</f>
        <v>1.2984611750057096E-2</v>
      </c>
      <c r="N30" s="243">
        <f>'Norm. celkova previazanost'!N30*'Vplyv jednotlivych statov'!$BB30</f>
        <v>8.4871601868917335E-3</v>
      </c>
      <c r="O30" s="243">
        <f>'Norm. celkova previazanost'!O30*'Vplyv jednotlivych statov'!$BB30</f>
        <v>4.566816634628843E-3</v>
      </c>
      <c r="P30" s="243">
        <f>'Norm. celkova previazanost'!P30*'Vplyv jednotlivych statov'!$BB30</f>
        <v>1.2028408861378657E-2</v>
      </c>
      <c r="Q30" s="243">
        <f>'Norm. celkova previazanost'!Q30*'Vplyv jednotlivych statov'!$BB30</f>
        <v>5.3014194464810179E-3</v>
      </c>
      <c r="R30" s="243">
        <f>'Norm. celkova previazanost'!R30*'Vplyv jednotlivych statov'!$BB30</f>
        <v>4.6972504721033322E-3</v>
      </c>
      <c r="S30" s="243">
        <f>'Norm. celkova previazanost'!S30*'Vplyv jednotlivych statov'!$BB30</f>
        <v>2.7588279250216198E-3</v>
      </c>
      <c r="T30" s="243">
        <f>'Norm. celkova previazanost'!T30*'Vplyv jednotlivych statov'!$BB30</f>
        <v>6.1774014923235412E-3</v>
      </c>
      <c r="U30" s="243">
        <f>'Norm. celkova previazanost'!U30*'Vplyv jednotlivych statov'!$BB30</f>
        <v>4.2666351035402679E-3</v>
      </c>
      <c r="V30" s="243">
        <f>'Norm. celkova previazanost'!V30*'Vplyv jednotlivych statov'!$BB30</f>
        <v>4.5055113492922221E-3</v>
      </c>
      <c r="W30" s="243">
        <f>'Norm. celkova previazanost'!W30*'Vplyv jednotlivych statov'!$BB30</f>
        <v>4.0281645648512308E-3</v>
      </c>
      <c r="X30" s="243">
        <f>'Norm. celkova previazanost'!X30*'Vplyv jednotlivych statov'!$BB30</f>
        <v>3.6649928996368795E-3</v>
      </c>
      <c r="Y30" s="243">
        <f>'Norm. celkova previazanost'!Y30*'Vplyv jednotlivych statov'!$BB30</f>
        <v>6.5346568929626463E-3</v>
      </c>
      <c r="Z30" s="243">
        <f>'Norm. celkova previazanost'!Z30*'Vplyv jednotlivych statov'!$BB30</f>
        <v>2.7667271669961128E-3</v>
      </c>
      <c r="AA30" s="243">
        <f>'Norm. celkova previazanost'!AA30*'Vplyv jednotlivych statov'!$BB30</f>
        <v>4.1892560704633111E-3</v>
      </c>
      <c r="AB30" s="243">
        <f>'Norm. celkova previazanost'!AB30*'Vplyv jednotlivych statov'!$BB30</f>
        <v>1.5745861707604678E-3</v>
      </c>
      <c r="AC30" s="243">
        <f>'Norm. celkova previazanost'!AC30*'Vplyv jednotlivych statov'!$BB30</f>
        <v>5.0625431932219862E-2</v>
      </c>
      <c r="AD30" s="382">
        <f>'Vplyv jednotlivych statov'!$BC30</f>
        <v>0.58096587617135331</v>
      </c>
      <c r="AE30" s="243">
        <f>'Norm. celkova previazanost'!AE30*'Vplyv jednotlivych statov'!$BB30</f>
        <v>5.5228828367367153E-3</v>
      </c>
      <c r="AF30" s="243">
        <f>'Norm. celkova previazanost'!AF30*'Vplyv jednotlivych statov'!$BB30</f>
        <v>7.5875831915081828E-3</v>
      </c>
      <c r="AG30" s="243">
        <f>'Norm. celkova previazanost'!AG30*'Vplyv jednotlivych statov'!$BB30</f>
        <v>2.5389020387308605E-3</v>
      </c>
      <c r="AH30" s="243">
        <f>'Norm. celkova previazanost'!AH30*'Vplyv jednotlivych statov'!$BB30</f>
        <v>1.6187802783542864E-2</v>
      </c>
      <c r="AI30" s="243">
        <f>'Norm. celkova previazanost'!AI30*'Vplyv jednotlivych statov'!$BB30</f>
        <v>9.2290568906998188E-3</v>
      </c>
      <c r="AJ30" s="243">
        <f>'Norm. celkova previazanost'!AJ30*'Vplyv jednotlivych statov'!$BB30</f>
        <v>1.8415034529267777E-3</v>
      </c>
      <c r="AK30" s="243">
        <f>'Norm. celkova previazanost'!AK30*'Vplyv jednotlivych statov'!$BB30</f>
        <v>1.9607709748025729E-2</v>
      </c>
      <c r="AL30" s="243">
        <f>'Norm. celkova previazanost'!AL30*'Vplyv jednotlivych statov'!$BB30</f>
        <v>4.1490940837223241E-3</v>
      </c>
      <c r="AM30" s="243">
        <f>'Norm. celkova previazanost'!AM30*'Vplyv jednotlivych statov'!$BB30</f>
        <v>7.2326849436858904E-3</v>
      </c>
      <c r="AN30" s="243">
        <f>'Norm. celkova previazanost'!AN30*'Vplyv jednotlivych statov'!$BB30</f>
        <v>5.6149529336433314E-3</v>
      </c>
      <c r="AO30" s="243">
        <f>'Norm. celkova previazanost'!AO30*'Vplyv jednotlivych statov'!$BB30</f>
        <v>1.5783692199377908E-2</v>
      </c>
      <c r="AP30" s="243">
        <f>'Norm. celkova previazanost'!AP30*'Vplyv jednotlivych statov'!$BB30</f>
        <v>9.1072811251873501E-3</v>
      </c>
      <c r="AQ30" s="243">
        <f>'Norm. celkova previazanost'!AQ30*'Vplyv jednotlivych statov'!$BB30</f>
        <v>6.4066434258966591E-3</v>
      </c>
      <c r="AR30" s="243">
        <f>'Norm. celkova previazanost'!AR30*'Vplyv jednotlivych statov'!$BB30</f>
        <v>1.1240233116338358E-2</v>
      </c>
      <c r="AS30" s="243">
        <f>'Norm. celkova previazanost'!AS30*'Vplyv jednotlivych statov'!$BB30</f>
        <v>7.5948268763941828E-3</v>
      </c>
      <c r="AT30" s="243">
        <f>'Norm. celkova previazanost'!AT30*'Vplyv jednotlivych statov'!$BB30</f>
        <v>5.3680993715931272E-3</v>
      </c>
      <c r="AU30" s="243">
        <f>'Norm. celkova previazanost'!AU30*'Vplyv jednotlivych statov'!$BB30</f>
        <v>7.4016612777973488E-3</v>
      </c>
      <c r="AV30" s="243">
        <f>'Norm. celkova previazanost'!AV30*'Vplyv jednotlivych statov'!$BB30</f>
        <v>6.5529622014741272E-3</v>
      </c>
      <c r="AW30" s="243">
        <f>'Norm. celkova previazanost'!AW30*'Vplyv jednotlivych statov'!$BB30</f>
        <v>1.4378704016781341E-2</v>
      </c>
      <c r="AX30" s="243">
        <f>'Norm. celkova previazanost'!AX30*'Vplyv jednotlivych statov'!$BB30</f>
        <v>9.160873670423484E-3</v>
      </c>
      <c r="AY30" s="243">
        <f>'Norm. celkova previazanost'!AY30*'Vplyv jednotlivych statov'!$BB30</f>
        <v>6.8875552523758972E-3</v>
      </c>
      <c r="AZ30" s="243">
        <f>'Norm. celkova previazanost'!AZ30*'Vplyv jednotlivych statov'!$BB30</f>
        <v>1.1832020852705537E-2</v>
      </c>
      <c r="BB30" s="383">
        <f>Import!$BB30/'Export+Import'!$BB30</f>
        <v>0.41903412382864669</v>
      </c>
      <c r="BC30" s="384">
        <f t="shared" si="0"/>
        <v>0.58096587617135331</v>
      </c>
      <c r="BD30" s="244">
        <f t="shared" si="1"/>
        <v>1.0000000000000002</v>
      </c>
    </row>
    <row r="31" spans="1:56" ht="14.25" customHeight="1" x14ac:dyDescent="0.25">
      <c r="A31" s="246" t="s">
        <v>34</v>
      </c>
      <c r="B31" s="243">
        <f>'Norm. celkova previazanost'!B31*'Vplyv jednotlivych statov'!$BB31</f>
        <v>3.6868745718888771E-3</v>
      </c>
      <c r="C31" s="243">
        <f>'Norm. celkova previazanost'!C31*'Vplyv jednotlivych statov'!$BB31</f>
        <v>3.4403175095194891E-3</v>
      </c>
      <c r="D31" s="243">
        <f>'Norm. celkova previazanost'!D31*'Vplyv jednotlivych statov'!$BB31</f>
        <v>4.623632130232278E-3</v>
      </c>
      <c r="E31" s="243">
        <f>'Norm. celkova previazanost'!E31*'Vplyv jednotlivych statov'!$BB31</f>
        <v>3.5503209128646837E-2</v>
      </c>
      <c r="F31" s="243">
        <f>'Norm. celkova previazanost'!F31*'Vplyv jednotlivych statov'!$BB31</f>
        <v>5.7814516018397247E-3</v>
      </c>
      <c r="G31" s="243">
        <f>'Norm. celkova previazanost'!G31*'Vplyv jednotlivych statov'!$BB31</f>
        <v>5.375546291396016E-3</v>
      </c>
      <c r="H31" s="243">
        <f>'Norm. celkova previazanost'!H31*'Vplyv jednotlivych statov'!$BB31</f>
        <v>9.3197358927297764E-3</v>
      </c>
      <c r="I31" s="243">
        <f>'Norm. celkova previazanost'!I31*'Vplyv jednotlivych statov'!$BB31</f>
        <v>3.4081579156761809E-3</v>
      </c>
      <c r="J31" s="243">
        <f>'Norm. celkova previazanost'!J31*'Vplyv jednotlivych statov'!$BB31</f>
        <v>9.5251579430393005E-3</v>
      </c>
      <c r="K31" s="243">
        <f>'Norm. celkova previazanost'!K31*'Vplyv jednotlivych statov'!$BB31</f>
        <v>1.0157567837982556E-2</v>
      </c>
      <c r="L31" s="243">
        <f>'Norm. celkova previazanost'!L31*'Vplyv jednotlivych statov'!$BB31</f>
        <v>4.5350956331341495E-3</v>
      </c>
      <c r="M31" s="243">
        <f>'Norm. celkova previazanost'!M31*'Vplyv jednotlivych statov'!$BB31</f>
        <v>6.9996857502474651E-3</v>
      </c>
      <c r="N31" s="243">
        <f>'Norm. celkova previazanost'!N31*'Vplyv jednotlivych statov'!$BB31</f>
        <v>3.7132697906527741E-2</v>
      </c>
      <c r="O31" s="243">
        <f>'Norm. celkova previazanost'!O31*'Vplyv jednotlivych statov'!$BB31</f>
        <v>6.7692107341369226E-3</v>
      </c>
      <c r="P31" s="243">
        <f>'Norm. celkova previazanost'!P31*'Vplyv jednotlivych statov'!$BB31</f>
        <v>3.0222982695606079E-2</v>
      </c>
      <c r="Q31" s="243">
        <f>'Norm. celkova previazanost'!Q31*'Vplyv jednotlivych statov'!$BB31</f>
        <v>5.6146514546303707E-3</v>
      </c>
      <c r="R31" s="243">
        <f>'Norm. celkova previazanost'!R31*'Vplyv jednotlivych statov'!$BB31</f>
        <v>9.2525652673147787E-3</v>
      </c>
      <c r="S31" s="243">
        <f>'Norm. celkova previazanost'!S31*'Vplyv jednotlivych statov'!$BB31</f>
        <v>3.7769486962637485E-3</v>
      </c>
      <c r="T31" s="243">
        <f>'Norm. celkova previazanost'!T31*'Vplyv jednotlivych statov'!$BB31</f>
        <v>9.2673791772569097E-3</v>
      </c>
      <c r="U31" s="243">
        <f>'Norm. celkova previazanost'!U31*'Vplyv jednotlivych statov'!$BB31</f>
        <v>4.0820621343905248E-3</v>
      </c>
      <c r="V31" s="243">
        <f>'Norm. celkova previazanost'!V31*'Vplyv jednotlivych statov'!$BB31</f>
        <v>7.5213029679629508E-3</v>
      </c>
      <c r="W31" s="243">
        <f>'Norm. celkova previazanost'!W31*'Vplyv jednotlivych statov'!$BB31</f>
        <v>6.0365649367300715E-3</v>
      </c>
      <c r="X31" s="243">
        <f>'Norm. celkova previazanost'!X31*'Vplyv jednotlivych statov'!$BB31</f>
        <v>4.7154522691798982E-3</v>
      </c>
      <c r="Y31" s="243">
        <f>'Norm. celkova previazanost'!Y31*'Vplyv jednotlivych statov'!$BB31</f>
        <v>7.0954314092464242E-3</v>
      </c>
      <c r="Z31" s="243">
        <f>'Norm. celkova previazanost'!Z31*'Vplyv jednotlivych statov'!$BB31</f>
        <v>3.3975701558937761E-3</v>
      </c>
      <c r="AA31" s="243">
        <f>'Norm. celkova previazanost'!AA31*'Vplyv jednotlivych statov'!$BB31</f>
        <v>4.5826299032957121E-3</v>
      </c>
      <c r="AB31" s="243">
        <f>'Norm. celkova previazanost'!AB31*'Vplyv jednotlivych statov'!$BB31</f>
        <v>2.8493968059135235E-3</v>
      </c>
      <c r="AC31" s="243">
        <f>'Norm. celkova previazanost'!AC31*'Vplyv jednotlivych statov'!$BB31</f>
        <v>6.0873086002867643E-3</v>
      </c>
      <c r="AD31" s="243">
        <f>'Norm. celkova previazanost'!AD31*'Vplyv jednotlivych statov'!$BB31</f>
        <v>4.6470216791153303E-3</v>
      </c>
      <c r="AE31" s="382">
        <f>'Vplyv jednotlivych statov'!$BC31</f>
        <v>0.5</v>
      </c>
      <c r="AF31" s="243">
        <f>'Norm. celkova previazanost'!AF31*'Vplyv jednotlivych statov'!$BB31</f>
        <v>7.8744712845577949E-3</v>
      </c>
      <c r="AG31" s="243">
        <f>'Norm. celkova previazanost'!AG31*'Vplyv jednotlivych statov'!$BB31</f>
        <v>5.0342219229651273E-3</v>
      </c>
      <c r="AH31" s="243">
        <f>'Norm. celkova previazanost'!AH31*'Vplyv jednotlivych statov'!$BB31</f>
        <v>4.2021902322969588E-2</v>
      </c>
      <c r="AI31" s="243">
        <f>'Norm. celkova previazanost'!AI31*'Vplyv jednotlivych statov'!$BB31</f>
        <v>7.6108342185780579E-3</v>
      </c>
      <c r="AJ31" s="243">
        <f>'Norm. celkova previazanost'!AJ31*'Vplyv jednotlivych statov'!$BB31</f>
        <v>2.6960448256976213E-3</v>
      </c>
      <c r="AK31" s="243">
        <f>'Norm. celkova previazanost'!AK31*'Vplyv jednotlivych statov'!$BB31</f>
        <v>1.0870515777473267E-2</v>
      </c>
      <c r="AL31" s="243">
        <f>'Norm. celkova previazanost'!AL31*'Vplyv jednotlivych statov'!$BB31</f>
        <v>1.0097241803741818E-2</v>
      </c>
      <c r="AM31" s="243">
        <f>'Norm. celkova previazanost'!AM31*'Vplyv jednotlivych statov'!$BB31</f>
        <v>1.4047993963216432E-2</v>
      </c>
      <c r="AN31" s="243">
        <f>'Norm. celkova previazanost'!AN31*'Vplyv jednotlivych statov'!$BB31</f>
        <v>7.8402237229558795E-3</v>
      </c>
      <c r="AO31" s="243">
        <f>'Norm. celkova previazanost'!AO31*'Vplyv jednotlivych statov'!$BB31</f>
        <v>6.6576589463485094E-3</v>
      </c>
      <c r="AP31" s="243">
        <f>'Norm. celkova previazanost'!AP31*'Vplyv jednotlivych statov'!$BB31</f>
        <v>6.6245797251693527E-3</v>
      </c>
      <c r="AQ31" s="243">
        <f>'Norm. celkova previazanost'!AQ31*'Vplyv jednotlivych statov'!$BB31</f>
        <v>6.6897654831488285E-3</v>
      </c>
      <c r="AR31" s="243">
        <f>'Norm. celkova previazanost'!AR31*'Vplyv jednotlivych statov'!$BB31</f>
        <v>2.164584053795653E-2</v>
      </c>
      <c r="AS31" s="243">
        <f>'Norm. celkova previazanost'!AS31*'Vplyv jednotlivych statov'!$BB31</f>
        <v>1.2289199791011809E-2</v>
      </c>
      <c r="AT31" s="243">
        <f>'Norm. celkova previazanost'!AT31*'Vplyv jednotlivych statov'!$BB31</f>
        <v>4.9341209227792638E-3</v>
      </c>
      <c r="AU31" s="243">
        <f>'Norm. celkova previazanost'!AU31*'Vplyv jednotlivych statov'!$BB31</f>
        <v>1.5109691293678951E-2</v>
      </c>
      <c r="AV31" s="243">
        <f>'Norm. celkova previazanost'!AV31*'Vplyv jednotlivych statov'!$BB31</f>
        <v>1.9094038114111769E-2</v>
      </c>
      <c r="AW31" s="243">
        <f>'Norm. celkova previazanost'!AW31*'Vplyv jednotlivych statov'!$BB31</f>
        <v>1.1524347065155266E-2</v>
      </c>
      <c r="AX31" s="243">
        <f>'Norm. celkova previazanost'!AX31*'Vplyv jednotlivych statov'!$BB31</f>
        <v>1.8975301670996793E-2</v>
      </c>
      <c r="AY31" s="243">
        <f>'Norm. celkova previazanost'!AY31*'Vplyv jednotlivych statov'!$BB31</f>
        <v>7.9979205869619777E-3</v>
      </c>
      <c r="AZ31" s="243">
        <f>'Norm. celkova previazanost'!AZ31*'Vplyv jednotlivych statov'!$BB31</f>
        <v>4.9564770204411452E-3</v>
      </c>
      <c r="BB31" s="383">
        <f>Import!$BB31/'Export+Import'!$BB31</f>
        <v>0.5</v>
      </c>
      <c r="BC31" s="384">
        <f t="shared" si="0"/>
        <v>0.5</v>
      </c>
      <c r="BD31" s="244">
        <f t="shared" si="1"/>
        <v>0.99999999999999989</v>
      </c>
    </row>
    <row r="32" spans="1:56" ht="14.25" customHeight="1" x14ac:dyDescent="0.25">
      <c r="A32" s="246" t="s">
        <v>35</v>
      </c>
      <c r="B32" s="243">
        <f>'Norm. celkova previazanost'!B32*'Vplyv jednotlivych statov'!$BB32</f>
        <v>6.7021323547546401E-3</v>
      </c>
      <c r="C32" s="243">
        <f>'Norm. celkova previazanost'!C32*'Vplyv jednotlivych statov'!$BB32</f>
        <v>3.4790485780705365E-3</v>
      </c>
      <c r="D32" s="243">
        <f>'Norm. celkova previazanost'!D32*'Vplyv jednotlivych statov'!$BB32</f>
        <v>3.7552258351551907E-3</v>
      </c>
      <c r="E32" s="243">
        <f>'Norm. celkova previazanost'!E32*'Vplyv jednotlivych statov'!$BB32</f>
        <v>1.1238903969227027E-2</v>
      </c>
      <c r="F32" s="243">
        <f>'Norm. celkova previazanost'!F32*'Vplyv jednotlivych statov'!$BB32</f>
        <v>4.0014994881204533E-3</v>
      </c>
      <c r="G32" s="243">
        <f>'Norm. celkova previazanost'!G32*'Vplyv jednotlivych statov'!$BB32</f>
        <v>9.9075339968309906E-3</v>
      </c>
      <c r="H32" s="243">
        <f>'Norm. celkova previazanost'!H32*'Vplyv jednotlivych statov'!$BB32</f>
        <v>1.7173353209070482E-2</v>
      </c>
      <c r="I32" s="243">
        <f>'Norm. celkova previazanost'!I32*'Vplyv jednotlivych statov'!$BB32</f>
        <v>2.423163313324146E-3</v>
      </c>
      <c r="J32" s="243">
        <f>'Norm. celkova previazanost'!J32*'Vplyv jednotlivych statov'!$BB32</f>
        <v>1.2142236844257553E-2</v>
      </c>
      <c r="K32" s="243">
        <f>'Norm. celkova previazanost'!K32*'Vplyv jednotlivych statov'!$BB32</f>
        <v>8.0987930710211455E-3</v>
      </c>
      <c r="L32" s="243">
        <f>'Norm. celkova previazanost'!L32*'Vplyv jednotlivych statov'!$BB32</f>
        <v>7.4914038917998785E-3</v>
      </c>
      <c r="M32" s="243">
        <f>'Norm. celkova previazanost'!M32*'Vplyv jednotlivych statov'!$BB32</f>
        <v>8.1976284647818816E-3</v>
      </c>
      <c r="N32" s="243">
        <f>'Norm. celkova previazanost'!N32*'Vplyv jednotlivych statov'!$BB32</f>
        <v>1.4288094332754698E-2</v>
      </c>
      <c r="O32" s="243">
        <f>'Norm. celkova previazanost'!O32*'Vplyv jednotlivych statov'!$BB32</f>
        <v>7.4326294770366858E-3</v>
      </c>
      <c r="P32" s="243">
        <f>'Norm. celkova previazanost'!P32*'Vplyv jednotlivych statov'!$BB32</f>
        <v>1.3932534940610345E-2</v>
      </c>
      <c r="Q32" s="243">
        <f>'Norm. celkova previazanost'!Q32*'Vplyv jednotlivych statov'!$BB32</f>
        <v>1.7975562608226997E-2</v>
      </c>
      <c r="R32" s="243">
        <f>'Norm. celkova previazanost'!R32*'Vplyv jednotlivych statov'!$BB32</f>
        <v>4.6886625017723794E-3</v>
      </c>
      <c r="S32" s="243">
        <f>'Norm. celkova previazanost'!S32*'Vplyv jednotlivych statov'!$BB32</f>
        <v>3.3012926610573165E-3</v>
      </c>
      <c r="T32" s="243">
        <f>'Norm. celkova previazanost'!T32*'Vplyv jednotlivych statov'!$BB32</f>
        <v>6.1380611105000859E-3</v>
      </c>
      <c r="U32" s="243">
        <f>'Norm. celkova previazanost'!U32*'Vplyv jednotlivych statov'!$BB32</f>
        <v>3.5395008201324989E-3</v>
      </c>
      <c r="V32" s="243">
        <f>'Norm. celkova previazanost'!V32*'Vplyv jednotlivych statov'!$BB32</f>
        <v>5.3427847228075306E-3</v>
      </c>
      <c r="W32" s="243">
        <f>'Norm. celkova previazanost'!W32*'Vplyv jednotlivych statov'!$BB32</f>
        <v>6.9855068238153656E-3</v>
      </c>
      <c r="X32" s="243">
        <f>'Norm. celkova previazanost'!X32*'Vplyv jednotlivych statov'!$BB32</f>
        <v>3.4900976399705203E-3</v>
      </c>
      <c r="Y32" s="243">
        <f>'Norm. celkova previazanost'!Y32*'Vplyv jednotlivych statov'!$BB32</f>
        <v>4.305447826218862E-3</v>
      </c>
      <c r="Z32" s="243">
        <f>'Norm. celkova previazanost'!Z32*'Vplyv jednotlivych statov'!$BB32</f>
        <v>2.3704255318203705E-3</v>
      </c>
      <c r="AA32" s="243">
        <f>'Norm. celkova previazanost'!AA32*'Vplyv jednotlivych statov'!$BB32</f>
        <v>6.5837597608098793E-3</v>
      </c>
      <c r="AB32" s="243">
        <f>'Norm. celkova previazanost'!AB32*'Vplyv jednotlivych statov'!$BB32</f>
        <v>1.700227857191317E-3</v>
      </c>
      <c r="AC32" s="243">
        <f>'Norm. celkova previazanost'!AC32*'Vplyv jednotlivych statov'!$BB32</f>
        <v>6.9626624474479499E-3</v>
      </c>
      <c r="AD32" s="243">
        <f>'Norm. celkova previazanost'!AD32*'Vplyv jednotlivych statov'!$BB32</f>
        <v>5.8971505750903689E-3</v>
      </c>
      <c r="AE32" s="243">
        <f>'Norm. celkova previazanost'!AE32*'Vplyv jednotlivych statov'!$BB32</f>
        <v>6.9690629381684594E-3</v>
      </c>
      <c r="AF32" s="382">
        <f>'Vplyv jednotlivych statov'!$BC32</f>
        <v>0.47395919011054821</v>
      </c>
      <c r="AG32" s="243">
        <f>'Norm. celkova previazanost'!AG32*'Vplyv jednotlivych statov'!$BB32</f>
        <v>5.6404228574708426E-3</v>
      </c>
      <c r="AH32" s="243">
        <f>'Norm. celkova previazanost'!AH32*'Vplyv jednotlivych statov'!$BB32</f>
        <v>3.3542022012532223E-2</v>
      </c>
      <c r="AI32" s="243">
        <f>'Norm. celkova previazanost'!AI32*'Vplyv jednotlivych statov'!$BB32</f>
        <v>7.4802027387652244E-3</v>
      </c>
      <c r="AJ32" s="243">
        <f>'Norm. celkova previazanost'!AJ32*'Vplyv jednotlivych statov'!$BB32</f>
        <v>1.9307822066270412E-3</v>
      </c>
      <c r="AK32" s="243">
        <f>'Norm. celkova previazanost'!AK32*'Vplyv jednotlivych statov'!$BB32</f>
        <v>1.6921009180499672E-2</v>
      </c>
      <c r="AL32" s="243">
        <f>'Norm. celkova previazanost'!AL32*'Vplyv jednotlivych statov'!$BB32</f>
        <v>5.8399471689612866E-3</v>
      </c>
      <c r="AM32" s="243">
        <f>'Norm. celkova previazanost'!AM32*'Vplyv jednotlivych statov'!$BB32</f>
        <v>2.6007793389166176E-2</v>
      </c>
      <c r="AN32" s="243">
        <f>'Norm. celkova previazanost'!AN32*'Vplyv jednotlivych statov'!$BB32</f>
        <v>2.7286615818219898E-2</v>
      </c>
      <c r="AO32" s="243">
        <f>'Norm. celkova previazanost'!AO32*'Vplyv jednotlivych statov'!$BB32</f>
        <v>9.9964098859296815E-3</v>
      </c>
      <c r="AP32" s="243">
        <f>'Norm. celkova previazanost'!AP32*'Vplyv jednotlivych statov'!$BB32</f>
        <v>3.8069124537953983E-2</v>
      </c>
      <c r="AQ32" s="243">
        <f>'Norm. celkova previazanost'!AQ32*'Vplyv jednotlivych statov'!$BB32</f>
        <v>2.0549570435195876E-2</v>
      </c>
      <c r="AR32" s="243">
        <f>'Norm. celkova previazanost'!AR32*'Vplyv jednotlivych statov'!$BB32</f>
        <v>1.1580518957438564E-2</v>
      </c>
      <c r="AS32" s="243">
        <f>'Norm. celkova previazanost'!AS32*'Vplyv jednotlivych statov'!$BB32</f>
        <v>1.0316549504320534E-2</v>
      </c>
      <c r="AT32" s="243">
        <f>'Norm. celkova previazanost'!AT32*'Vplyv jednotlivych statov'!$BB32</f>
        <v>2.3239847273123677E-2</v>
      </c>
      <c r="AU32" s="243">
        <f>'Norm. celkova previazanost'!AU32*'Vplyv jednotlivych statov'!$BB32</f>
        <v>1.0728974916419004E-2</v>
      </c>
      <c r="AV32" s="243">
        <f>'Norm. celkova previazanost'!AV32*'Vplyv jednotlivych statov'!$BB32</f>
        <v>9.7296341185886693E-3</v>
      </c>
      <c r="AW32" s="243">
        <f>'Norm. celkova previazanost'!AW32*'Vplyv jednotlivych statov'!$BB32</f>
        <v>9.1248558030147791E-3</v>
      </c>
      <c r="AX32" s="243">
        <f>'Norm. celkova previazanost'!AX32*'Vplyv jednotlivych statov'!$BB32</f>
        <v>1.6248561164509092E-2</v>
      </c>
      <c r="AY32" s="243">
        <f>'Norm. celkova previazanost'!AY32*'Vplyv jednotlivych statov'!$BB32</f>
        <v>9.3933500848986332E-3</v>
      </c>
      <c r="AZ32" s="243">
        <f>'Norm. celkova previazanost'!AZ32*'Vplyv jednotlivych statov'!$BB32</f>
        <v>1.5900230243971476E-2</v>
      </c>
      <c r="BB32" s="383">
        <f>Import!$BB32/'Export+Import'!$BB32</f>
        <v>0.52604080988945179</v>
      </c>
      <c r="BC32" s="384">
        <f t="shared" si="0"/>
        <v>0.47395919011054821</v>
      </c>
      <c r="BD32" s="244">
        <f t="shared" si="1"/>
        <v>0.99999999999999989</v>
      </c>
    </row>
    <row r="33" spans="1:56" ht="14.25" customHeight="1" x14ac:dyDescent="0.25">
      <c r="A33" s="246" t="s">
        <v>36</v>
      </c>
      <c r="B33" s="243">
        <f>'Norm. celkova previazanost'!B33*'Vplyv jednotlivych statov'!$BB33</f>
        <v>4.1342105959431127E-3</v>
      </c>
      <c r="C33" s="243">
        <f>'Norm. celkova previazanost'!C33*'Vplyv jednotlivych statov'!$BB33</f>
        <v>1.3602052731231599E-2</v>
      </c>
      <c r="D33" s="243">
        <f>'Norm. celkova previazanost'!D33*'Vplyv jednotlivych statov'!$BB33</f>
        <v>7.492722207476786E-3</v>
      </c>
      <c r="E33" s="243">
        <f>'Norm. celkova previazanost'!E33*'Vplyv jednotlivych statov'!$BB33</f>
        <v>1.0616209728413028E-2</v>
      </c>
      <c r="F33" s="243">
        <f>'Norm. celkova previazanost'!F33*'Vplyv jednotlivych statov'!$BB33</f>
        <v>1.669381525191934E-2</v>
      </c>
      <c r="G33" s="243">
        <f>'Norm. celkova previazanost'!G33*'Vplyv jednotlivych statov'!$BB33</f>
        <v>4.9373568248618493E-3</v>
      </c>
      <c r="H33" s="243">
        <f>'Norm. celkova previazanost'!H33*'Vplyv jednotlivych statov'!$BB33</f>
        <v>7.7171583080998833E-3</v>
      </c>
      <c r="I33" s="243">
        <f>'Norm. celkova previazanost'!I33*'Vplyv jednotlivych statov'!$BB33</f>
        <v>1.4616979551049058E-2</v>
      </c>
      <c r="J33" s="243">
        <f>'Norm. celkova previazanost'!J33*'Vplyv jednotlivych statov'!$BB33</f>
        <v>2.5261856543124475E-2</v>
      </c>
      <c r="K33" s="243">
        <f>'Norm. celkova previazanost'!K33*'Vplyv jednotlivych statov'!$BB33</f>
        <v>6.4623179115348333E-3</v>
      </c>
      <c r="L33" s="243">
        <f>'Norm. celkova previazanost'!L33*'Vplyv jednotlivych statov'!$BB33</f>
        <v>5.3523238212630575E-3</v>
      </c>
      <c r="M33" s="243">
        <f>'Norm. celkova previazanost'!M33*'Vplyv jednotlivych statov'!$BB33</f>
        <v>6.4429410957019505E-3</v>
      </c>
      <c r="N33" s="243">
        <f>'Norm. celkova previazanost'!N33*'Vplyv jednotlivych statov'!$BB33</f>
        <v>1.3655283654388551E-2</v>
      </c>
      <c r="O33" s="243">
        <f>'Norm. celkova previazanost'!O33*'Vplyv jednotlivych statov'!$BB33</f>
        <v>5.2101212858990812E-3</v>
      </c>
      <c r="P33" s="243">
        <f>'Norm. celkova previazanost'!P33*'Vplyv jednotlivych statov'!$BB33</f>
        <v>1.0052441523246067E-2</v>
      </c>
      <c r="Q33" s="243">
        <f>'Norm. celkova previazanost'!Q33*'Vplyv jednotlivych statov'!$BB33</f>
        <v>4.5282437957626402E-3</v>
      </c>
      <c r="R33" s="243">
        <f>'Norm. celkova previazanost'!R33*'Vplyv jednotlivych statov'!$BB33</f>
        <v>1.1337667851246824E-2</v>
      </c>
      <c r="S33" s="243">
        <f>'Norm. celkova previazanost'!S33*'Vplyv jednotlivych statov'!$BB33</f>
        <v>4.2745334943946559E-3</v>
      </c>
      <c r="T33" s="243">
        <f>'Norm. celkova previazanost'!T33*'Vplyv jednotlivych statov'!$BB33</f>
        <v>8.3944482342012648E-3</v>
      </c>
      <c r="U33" s="243">
        <f>'Norm. celkova previazanost'!U33*'Vplyv jednotlivych statov'!$BB33</f>
        <v>5.2375982425039522E-3</v>
      </c>
      <c r="V33" s="243">
        <f>'Norm. celkova previazanost'!V33*'Vplyv jednotlivych statov'!$BB33</f>
        <v>6.0490925602588097E-3</v>
      </c>
      <c r="W33" s="243">
        <f>'Norm. celkova previazanost'!W33*'Vplyv jednotlivych statov'!$BB33</f>
        <v>1.6422248713997421E-2</v>
      </c>
      <c r="X33" s="243">
        <f>'Norm. celkova previazanost'!X33*'Vplyv jednotlivych statov'!$BB33</f>
        <v>5.7501641935367269E-3</v>
      </c>
      <c r="Y33" s="243">
        <f>'Norm. celkova previazanost'!Y33*'Vplyv jednotlivych statov'!$BB33</f>
        <v>2.5253570391047694E-2</v>
      </c>
      <c r="Z33" s="243">
        <f>'Norm. celkova previazanost'!Z33*'Vplyv jednotlivych statov'!$BB33</f>
        <v>4.5016802373169578E-3</v>
      </c>
      <c r="AA33" s="243">
        <f>'Norm. celkova previazanost'!AA33*'Vplyv jednotlivych statov'!$BB33</f>
        <v>1.4541239188734E-2</v>
      </c>
      <c r="AB33" s="243">
        <f>'Norm. celkova previazanost'!AB33*'Vplyv jednotlivych statov'!$BB33</f>
        <v>1.7614554540807317E-2</v>
      </c>
      <c r="AC33" s="243">
        <f>'Norm. celkova previazanost'!AC33*'Vplyv jednotlivych statov'!$BB33</f>
        <v>4.6603967628142933E-3</v>
      </c>
      <c r="AD33" s="243">
        <f>'Norm. celkova previazanost'!AD33*'Vplyv jednotlivych statov'!$BB33</f>
        <v>4.494780948751889E-3</v>
      </c>
      <c r="AE33" s="243">
        <f>'Norm. celkova previazanost'!AE33*'Vplyv jednotlivych statov'!$BB33</f>
        <v>7.7969780264099259E-3</v>
      </c>
      <c r="AF33" s="243">
        <f>'Norm. celkova previazanost'!AF33*'Vplyv jednotlivych statov'!$BB33</f>
        <v>7.3440353881740481E-3</v>
      </c>
      <c r="AG33" s="382">
        <f>'Vplyv jednotlivych statov'!$BC33</f>
        <v>0.45558089111394839</v>
      </c>
      <c r="AH33" s="243">
        <f>'Norm. celkova previazanost'!AH33*'Vplyv jednotlivych statov'!$BB33</f>
        <v>1.7662777392425843E-2</v>
      </c>
      <c r="AI33" s="243">
        <f>'Norm. celkova previazanost'!AI33*'Vplyv jednotlivych statov'!$BB33</f>
        <v>6.0397975007405657E-3</v>
      </c>
      <c r="AJ33" s="243">
        <f>'Norm. celkova previazanost'!AJ33*'Vplyv jednotlivych statov'!$BB33</f>
        <v>5.8911336196818057E-3</v>
      </c>
      <c r="AK33" s="243">
        <f>'Norm. celkova previazanost'!AK33*'Vplyv jednotlivych statov'!$BB33</f>
        <v>7.3097995427756886E-3</v>
      </c>
      <c r="AL33" s="243">
        <f>'Norm. celkova previazanost'!AL33*'Vplyv jednotlivych statov'!$BB33</f>
        <v>9.9229974505156571E-3</v>
      </c>
      <c r="AM33" s="243">
        <f>'Norm. celkova previazanost'!AM33*'Vplyv jednotlivych statov'!$BB33</f>
        <v>7.7661148260264523E-3</v>
      </c>
      <c r="AN33" s="243">
        <f>'Norm. celkova previazanost'!AN33*'Vplyv jednotlivych statov'!$BB33</f>
        <v>6.8643114165725808E-3</v>
      </c>
      <c r="AO33" s="243">
        <f>'Norm. celkova previazanost'!AO33*'Vplyv jednotlivych statov'!$BB33</f>
        <v>8.362172567378312E-3</v>
      </c>
      <c r="AP33" s="243">
        <f>'Norm. celkova previazanost'!AP33*'Vplyv jednotlivych statov'!$BB33</f>
        <v>5.6448398672252105E-3</v>
      </c>
      <c r="AQ33" s="243">
        <f>'Norm. celkova previazanost'!AQ33*'Vplyv jednotlivych statov'!$BB33</f>
        <v>5.0896891988135998E-3</v>
      </c>
      <c r="AR33" s="243">
        <f>'Norm. celkova previazanost'!AR33*'Vplyv jednotlivych statov'!$BB33</f>
        <v>1.0764143254782836E-2</v>
      </c>
      <c r="AS33" s="243">
        <f>'Norm. celkova previazanost'!AS33*'Vplyv jednotlivych statov'!$BB33</f>
        <v>8.6325248128089546E-2</v>
      </c>
      <c r="AT33" s="243">
        <f>'Norm. celkova previazanost'!AT33*'Vplyv jednotlivych statov'!$BB33</f>
        <v>4.5899032833607552E-3</v>
      </c>
      <c r="AU33" s="243">
        <f>'Norm. celkova previazanost'!AU33*'Vplyv jednotlivych statov'!$BB33</f>
        <v>1.9218308044609795E-2</v>
      </c>
      <c r="AV33" s="243">
        <f>'Norm. celkova previazanost'!AV33*'Vplyv jednotlivych statov'!$BB33</f>
        <v>1.1079371453695275E-2</v>
      </c>
      <c r="AW33" s="243">
        <f>'Norm. celkova previazanost'!AW33*'Vplyv jednotlivych statov'!$BB33</f>
        <v>6.9760490560306599E-3</v>
      </c>
      <c r="AX33" s="243">
        <f>'Norm. celkova previazanost'!AX33*'Vplyv jednotlivych statov'!$BB33</f>
        <v>1.2127425731610877E-2</v>
      </c>
      <c r="AY33" s="243">
        <f>'Norm. celkova previazanost'!AY33*'Vplyv jednotlivych statov'!$BB33</f>
        <v>7.0385895740714462E-3</v>
      </c>
      <c r="AZ33" s="243">
        <f>'Norm. celkova previazanost'!AZ33*'Vplyv jednotlivych statov'!$BB33</f>
        <v>5.297413373533586E-3</v>
      </c>
      <c r="BB33" s="383">
        <f>Import!$BB33/'Export+Import'!$BB33</f>
        <v>0.54441910888605161</v>
      </c>
      <c r="BC33" s="384">
        <f t="shared" si="0"/>
        <v>0.45558089111394839</v>
      </c>
      <c r="BD33" s="244">
        <f t="shared" si="1"/>
        <v>0.99999999999999978</v>
      </c>
    </row>
    <row r="34" spans="1:56" ht="14.25" customHeight="1" x14ac:dyDescent="0.25">
      <c r="A34" s="246" t="s">
        <v>37</v>
      </c>
      <c r="B34" s="243">
        <f>'Norm. celkova previazanost'!B34*'Vplyv jednotlivych statov'!$BB34</f>
        <v>4.1715623752685872E-3</v>
      </c>
      <c r="C34" s="243">
        <f>'Norm. celkova previazanost'!C34*'Vplyv jednotlivych statov'!$BB34</f>
        <v>3.2722329186249243E-3</v>
      </c>
      <c r="D34" s="243">
        <f>'Norm. celkova previazanost'!D34*'Vplyv jednotlivych statov'!$BB34</f>
        <v>5.5991605182393765E-3</v>
      </c>
      <c r="E34" s="243">
        <f>'Norm. celkova previazanost'!E34*'Vplyv jednotlivych statov'!$BB34</f>
        <v>2.8087554879996316E-2</v>
      </c>
      <c r="F34" s="243">
        <f>'Norm. celkova previazanost'!F34*'Vplyv jednotlivych statov'!$BB34</f>
        <v>5.9517370746497711E-3</v>
      </c>
      <c r="G34" s="243">
        <f>'Norm. celkova previazanost'!G34*'Vplyv jednotlivych statov'!$BB34</f>
        <v>6.2441575218081238E-3</v>
      </c>
      <c r="H34" s="243">
        <f>'Norm. celkova previazanost'!H34*'Vplyv jednotlivych statov'!$BB34</f>
        <v>2.2842037261967905E-2</v>
      </c>
      <c r="I34" s="243">
        <f>'Norm. celkova previazanost'!I34*'Vplyv jednotlivych statov'!$BB34</f>
        <v>3.1652097568904275E-3</v>
      </c>
      <c r="J34" s="243">
        <f>'Norm. celkova previazanost'!J34*'Vplyv jednotlivych statov'!$BB34</f>
        <v>1.5966279789396468E-2</v>
      </c>
      <c r="K34" s="243">
        <f>'Norm. celkova previazanost'!K34*'Vplyv jednotlivych statov'!$BB34</f>
        <v>1.7582032978771974E-2</v>
      </c>
      <c r="L34" s="243">
        <f>'Norm. celkova previazanost'!L34*'Vplyv jednotlivych statov'!$BB34</f>
        <v>5.2699785685895112E-3</v>
      </c>
      <c r="M34" s="243">
        <f>'Norm. celkova previazanost'!M34*'Vplyv jednotlivych statov'!$BB34</f>
        <v>8.5985363414056229E-3</v>
      </c>
      <c r="N34" s="243">
        <f>'Norm. celkova previazanost'!N34*'Vplyv jednotlivych statov'!$BB34</f>
        <v>2.2268912754609595E-2</v>
      </c>
      <c r="O34" s="243">
        <f>'Norm. celkova previazanost'!O34*'Vplyv jednotlivych statov'!$BB34</f>
        <v>5.9973435587822544E-3</v>
      </c>
      <c r="P34" s="243">
        <f>'Norm. celkova previazanost'!P34*'Vplyv jednotlivych statov'!$BB34</f>
        <v>3.3261032424333252E-2</v>
      </c>
      <c r="Q34" s="243">
        <f>'Norm. celkova previazanost'!Q34*'Vplyv jednotlivych statov'!$BB34</f>
        <v>6.70592036245388E-3</v>
      </c>
      <c r="R34" s="243">
        <f>'Norm. celkova previazanost'!R34*'Vplyv jednotlivych statov'!$BB34</f>
        <v>7.0746293482261205E-3</v>
      </c>
      <c r="S34" s="243">
        <f>'Norm. celkova previazanost'!S34*'Vplyv jednotlivych statov'!$BB34</f>
        <v>3.9370049929999861E-3</v>
      </c>
      <c r="T34" s="243">
        <f>'Norm. celkova previazanost'!T34*'Vplyv jednotlivych statov'!$BB34</f>
        <v>1.0157835879984338E-2</v>
      </c>
      <c r="U34" s="243">
        <f>'Norm. celkova previazanost'!U34*'Vplyv jednotlivych statov'!$BB34</f>
        <v>4.4918041621531228E-3</v>
      </c>
      <c r="V34" s="243">
        <f>'Norm. celkova previazanost'!V34*'Vplyv jednotlivych statov'!$BB34</f>
        <v>4.8034071058663495E-3</v>
      </c>
      <c r="W34" s="243">
        <f>'Norm. celkova previazanost'!W34*'Vplyv jednotlivych statov'!$BB34</f>
        <v>8.2787151616973403E-3</v>
      </c>
      <c r="X34" s="243">
        <f>'Norm. celkova previazanost'!X34*'Vplyv jednotlivych statov'!$BB34</f>
        <v>5.8274978881332085E-3</v>
      </c>
      <c r="Y34" s="243">
        <f>'Norm. celkova previazanost'!Y34*'Vplyv jednotlivych statov'!$BB34</f>
        <v>7.1743828317156061E-3</v>
      </c>
      <c r="Z34" s="243">
        <f>'Norm. celkova previazanost'!Z34*'Vplyv jednotlivych statov'!$BB34</f>
        <v>3.1908246239280053E-3</v>
      </c>
      <c r="AA34" s="243">
        <f>'Norm. celkova previazanost'!AA34*'Vplyv jednotlivych statov'!$BB34</f>
        <v>7.0749528641446792E-3</v>
      </c>
      <c r="AB34" s="243">
        <f>'Norm. celkova previazanost'!AB34*'Vplyv jednotlivych statov'!$BB34</f>
        <v>2.0223535938685136E-3</v>
      </c>
      <c r="AC34" s="243">
        <f>'Norm. celkova previazanost'!AC34*'Vplyv jednotlivych statov'!$BB34</f>
        <v>3.6912760947224164E-3</v>
      </c>
      <c r="AD34" s="243">
        <f>'Norm. celkova previazanost'!AD34*'Vplyv jednotlivych statov'!$BB34</f>
        <v>5.4516450619297926E-3</v>
      </c>
      <c r="AE34" s="243">
        <f>'Norm. celkova previazanost'!AE34*'Vplyv jednotlivych statov'!$BB34</f>
        <v>2.762518909500003E-2</v>
      </c>
      <c r="AF34" s="243">
        <f>'Norm. celkova previazanost'!AF34*'Vplyv jednotlivych statov'!$BB34</f>
        <v>1.4333459285204901E-2</v>
      </c>
      <c r="AG34" s="243">
        <f>'Norm. celkova previazanost'!AG34*'Vplyv jednotlivych statov'!$BB34</f>
        <v>6.2419245797167566E-3</v>
      </c>
      <c r="AH34" s="382">
        <f>'Vplyv jednotlivych statov'!$BC34</f>
        <v>0.44727555943288855</v>
      </c>
      <c r="AI34" s="243">
        <f>'Norm. celkova previazanost'!AI34*'Vplyv jednotlivych statov'!$BB34</f>
        <v>1.0109175410022665E-2</v>
      </c>
      <c r="AJ34" s="243">
        <f>'Norm. celkova previazanost'!AJ34*'Vplyv jednotlivych statov'!$BB34</f>
        <v>3.0625376228834256E-3</v>
      </c>
      <c r="AK34" s="243">
        <f>'Norm. celkova previazanost'!AK34*'Vplyv jednotlivych statov'!$BB34</f>
        <v>2.3581778749351506E-2</v>
      </c>
      <c r="AL34" s="243">
        <f>'Norm. celkova previazanost'!AL34*'Vplyv jednotlivych statov'!$BB34</f>
        <v>7.1089923510577755E-3</v>
      </c>
      <c r="AM34" s="243">
        <f>'Norm. celkova previazanost'!AM34*'Vplyv jednotlivych statov'!$BB34</f>
        <v>3.0334569657608997E-2</v>
      </c>
      <c r="AN34" s="243">
        <f>'Norm. celkova previazanost'!AN34*'Vplyv jednotlivych statov'!$BB34</f>
        <v>9.4255265606407075E-3</v>
      </c>
      <c r="AO34" s="243">
        <f>'Norm. celkova previazanost'!AO34*'Vplyv jednotlivych statov'!$BB34</f>
        <v>8.6892969089582949E-3</v>
      </c>
      <c r="AP34" s="243">
        <f>'Norm. celkova previazanost'!AP34*'Vplyv jednotlivych statov'!$BB34</f>
        <v>1.0346078195822362E-2</v>
      </c>
      <c r="AQ34" s="243">
        <f>'Norm. celkova previazanost'!AQ34*'Vplyv jednotlivych statov'!$BB34</f>
        <v>8.4807554491328849E-3</v>
      </c>
      <c r="AR34" s="243">
        <f>'Norm. celkova previazanost'!AR34*'Vplyv jednotlivych statov'!$BB34</f>
        <v>1.7457512067674888E-2</v>
      </c>
      <c r="AS34" s="243">
        <f>'Norm. celkova previazanost'!AS34*'Vplyv jednotlivych statov'!$BB34</f>
        <v>1.6217828470587465E-2</v>
      </c>
      <c r="AT34" s="243">
        <f>'Norm. celkova previazanost'!AT34*'Vplyv jednotlivych statov'!$BB34</f>
        <v>6.0038827095341184E-3</v>
      </c>
      <c r="AU34" s="243">
        <f>'Norm. celkova previazanost'!AU34*'Vplyv jednotlivych statov'!$BB34</f>
        <v>1.2089891595572805E-2</v>
      </c>
      <c r="AV34" s="243">
        <f>'Norm. celkova previazanost'!AV34*'Vplyv jednotlivych statov'!$BB34</f>
        <v>3.0079513913602512E-2</v>
      </c>
      <c r="AW34" s="243">
        <f>'Norm. celkova previazanost'!AW34*'Vplyv jednotlivych statov'!$BB34</f>
        <v>1.1446814778909612E-2</v>
      </c>
      <c r="AX34" s="243">
        <f>'Norm. celkova previazanost'!AX34*'Vplyv jednotlivych statov'!$BB34</f>
        <v>1.5527029089017843E-2</v>
      </c>
      <c r="AY34" s="243">
        <f>'Norm. celkova previazanost'!AY34*'Vplyv jednotlivych statov'!$BB34</f>
        <v>1.0346042487109105E-2</v>
      </c>
      <c r="AZ34" s="243">
        <f>'Norm. celkova previazanost'!AZ34*'Vplyv jednotlivych statov'!$BB34</f>
        <v>6.0566228945452879E-3</v>
      </c>
      <c r="BB34" s="383">
        <f>Import!$BB34/'Export+Import'!$BB34</f>
        <v>0.55272444056711145</v>
      </c>
      <c r="BC34" s="384">
        <f t="shared" si="0"/>
        <v>0.44727555943288855</v>
      </c>
      <c r="BD34" s="244">
        <f t="shared" si="1"/>
        <v>0.99999999999999989</v>
      </c>
    </row>
    <row r="35" spans="1:56" ht="14.25" customHeight="1" x14ac:dyDescent="0.25">
      <c r="A35" s="246" t="s">
        <v>38</v>
      </c>
      <c r="B35" s="243">
        <f>'Norm. celkova previazanost'!B35*'Vplyv jednotlivych statov'!$BB35</f>
        <v>4.3536651856848907E-3</v>
      </c>
      <c r="C35" s="243">
        <f>'Norm. celkova previazanost'!C35*'Vplyv jednotlivych statov'!$BB35</f>
        <v>2.726572719430938E-3</v>
      </c>
      <c r="D35" s="243">
        <f>'Norm. celkova previazanost'!D35*'Vplyv jednotlivych statov'!$BB35</f>
        <v>4.5411767191323588E-3</v>
      </c>
      <c r="E35" s="243">
        <f>'Norm. celkova previazanost'!E35*'Vplyv jednotlivych statov'!$BB35</f>
        <v>1.353641050879935E-2</v>
      </c>
      <c r="F35" s="243">
        <f>'Norm. celkova previazanost'!F35*'Vplyv jednotlivych statov'!$BB35</f>
        <v>6.8125574351794397E-3</v>
      </c>
      <c r="G35" s="243">
        <f>'Norm. celkova previazanost'!G35*'Vplyv jednotlivych statov'!$BB35</f>
        <v>5.4896220218828336E-3</v>
      </c>
      <c r="H35" s="243">
        <f>'Norm. celkova previazanost'!H35*'Vplyv jednotlivych statov'!$BB35</f>
        <v>9.7853490349127173E-3</v>
      </c>
      <c r="I35" s="243">
        <f>'Norm. celkova previazanost'!I35*'Vplyv jednotlivych statov'!$BB35</f>
        <v>3.4355799965095457E-3</v>
      </c>
      <c r="J35" s="243">
        <f>'Norm. celkova previazanost'!J35*'Vplyv jednotlivych statov'!$BB35</f>
        <v>1.5413144486374422E-2</v>
      </c>
      <c r="K35" s="243">
        <f>'Norm. celkova previazanost'!K35*'Vplyv jednotlivych statov'!$BB35</f>
        <v>2.963200377829199E-2</v>
      </c>
      <c r="L35" s="243">
        <f>'Norm. celkova previazanost'!L35*'Vplyv jednotlivych statov'!$BB35</f>
        <v>1.3150526756052031E-2</v>
      </c>
      <c r="M35" s="243">
        <f>'Norm. celkova previazanost'!M35*'Vplyv jednotlivych statov'!$BB35</f>
        <v>2.3295001736464011E-2</v>
      </c>
      <c r="N35" s="243">
        <f>'Norm. celkova previazanost'!N35*'Vplyv jednotlivych statov'!$BB35</f>
        <v>1.7232172457386067E-2</v>
      </c>
      <c r="O35" s="243">
        <f>'Norm. celkova previazanost'!O35*'Vplyv jednotlivych statov'!$BB35</f>
        <v>5.7580571302961311E-3</v>
      </c>
      <c r="P35" s="243">
        <f>'Norm. celkova previazanost'!P35*'Vplyv jednotlivych statov'!$BB35</f>
        <v>1.9612804089566824E-2</v>
      </c>
      <c r="Q35" s="243">
        <f>'Norm. celkova previazanost'!Q35*'Vplyv jednotlivych statov'!$BB35</f>
        <v>5.6637180552564712E-3</v>
      </c>
      <c r="R35" s="243">
        <f>'Norm. celkova previazanost'!R35*'Vplyv jednotlivych statov'!$BB35</f>
        <v>6.7839628751493212E-3</v>
      </c>
      <c r="S35" s="243">
        <f>'Norm. celkova previazanost'!S35*'Vplyv jednotlivych statov'!$BB35</f>
        <v>3.517540001527836E-3</v>
      </c>
      <c r="T35" s="243">
        <f>'Norm. celkova previazanost'!T35*'Vplyv jednotlivych statov'!$BB35</f>
        <v>1.236046543201169E-2</v>
      </c>
      <c r="U35" s="243">
        <f>'Norm. celkova previazanost'!U35*'Vplyv jednotlivych statov'!$BB35</f>
        <v>1.415979434346407E-2</v>
      </c>
      <c r="V35" s="243">
        <f>'Norm. celkova previazanost'!V35*'Vplyv jednotlivych statov'!$BB35</f>
        <v>5.3262853252298986E-3</v>
      </c>
      <c r="W35" s="243">
        <f>'Norm. celkova previazanost'!W35*'Vplyv jednotlivych statov'!$BB35</f>
        <v>9.4372795713342488E-3</v>
      </c>
      <c r="X35" s="243">
        <f>'Norm. celkova previazanost'!X35*'Vplyv jednotlivych statov'!$BB35</f>
        <v>5.3055593290340045E-3</v>
      </c>
      <c r="Y35" s="243">
        <f>'Norm. celkova previazanost'!Y35*'Vplyv jednotlivych statov'!$BB35</f>
        <v>1.0316816657566829E-2</v>
      </c>
      <c r="Z35" s="243">
        <f>'Norm. celkova previazanost'!Z35*'Vplyv jednotlivych statov'!$BB35</f>
        <v>4.1704977874464123E-3</v>
      </c>
      <c r="AA35" s="243">
        <f>'Norm. celkova previazanost'!AA35*'Vplyv jednotlivych statov'!$BB35</f>
        <v>1.2508290620466838E-2</v>
      </c>
      <c r="AB35" s="243">
        <f>'Norm. celkova previazanost'!AB35*'Vplyv jednotlivych statov'!$BB35</f>
        <v>2.4419434093539438E-3</v>
      </c>
      <c r="AC35" s="243">
        <f>'Norm. celkova previazanost'!AC35*'Vplyv jednotlivych statov'!$BB35</f>
        <v>1.0685924350927736E-2</v>
      </c>
      <c r="AD35" s="243">
        <f>'Norm. celkova previazanost'!AD35*'Vplyv jednotlivych statov'!$BB35</f>
        <v>8.7611414303873734E-3</v>
      </c>
      <c r="AE35" s="243">
        <f>'Norm. celkova previazanost'!AE35*'Vplyv jednotlivych statov'!$BB35</f>
        <v>9.338268357675027E-3</v>
      </c>
      <c r="AF35" s="243">
        <f>'Norm. celkova previazanost'!AF35*'Vplyv jednotlivych statov'!$BB35</f>
        <v>9.7272971045009472E-3</v>
      </c>
      <c r="AG35" s="243">
        <f>'Norm. celkova previazanost'!AG35*'Vplyv jednotlivych statov'!$BB35</f>
        <v>4.5639892908887715E-3</v>
      </c>
      <c r="AH35" s="243">
        <f>'Norm. celkova previazanost'!AH35*'Vplyv jednotlivych statov'!$BB35</f>
        <v>2.7543047871886508E-2</v>
      </c>
      <c r="AI35" s="382">
        <f>'Vplyv jednotlivych statov'!$BC35</f>
        <v>0.45304028841464206</v>
      </c>
      <c r="AJ35" s="243">
        <f>'Norm. celkova previazanost'!AJ35*'Vplyv jednotlivych statov'!$BB35</f>
        <v>2.9821141009182058E-3</v>
      </c>
      <c r="AK35" s="243">
        <f>'Norm. celkova previazanost'!AK35*'Vplyv jednotlivych statov'!$BB35</f>
        <v>1.7818030169607195E-2</v>
      </c>
      <c r="AL35" s="243">
        <f>'Norm. celkova previazanost'!AL35*'Vplyv jednotlivych statov'!$BB35</f>
        <v>7.5383118650013195E-3</v>
      </c>
      <c r="AM35" s="243">
        <f>'Norm. celkova previazanost'!AM35*'Vplyv jednotlivych statov'!$BB35</f>
        <v>1.0173701459806863E-2</v>
      </c>
      <c r="AN35" s="243">
        <f>'Norm. celkova previazanost'!AN35*'Vplyv jednotlivych statov'!$BB35</f>
        <v>7.2905170083270359E-3</v>
      </c>
      <c r="AO35" s="243">
        <f>'Norm. celkova previazanost'!AO35*'Vplyv jednotlivych statov'!$BB35</f>
        <v>1.1019548553508068E-2</v>
      </c>
      <c r="AP35" s="243">
        <f>'Norm. celkova previazanost'!AP35*'Vplyv jednotlivych statov'!$BB35</f>
        <v>7.7301103059413366E-3</v>
      </c>
      <c r="AQ35" s="243">
        <f>'Norm. celkova previazanost'!AQ35*'Vplyv jednotlivych statov'!$BB35</f>
        <v>6.3884127105429478E-3</v>
      </c>
      <c r="AR35" s="243">
        <f>'Norm. celkova previazanost'!AR35*'Vplyv jednotlivych statov'!$BB35</f>
        <v>2.7900596382709527E-2</v>
      </c>
      <c r="AS35" s="243">
        <f>'Norm. celkova previazanost'!AS35*'Vplyv jednotlivych statov'!$BB35</f>
        <v>1.6744872975251353E-2</v>
      </c>
      <c r="AT35" s="243">
        <f>'Norm. celkova previazanost'!AT35*'Vplyv jednotlivych statov'!$BB35</f>
        <v>5.4398383391386501E-3</v>
      </c>
      <c r="AU35" s="243">
        <f>'Norm. celkova previazanost'!AU35*'Vplyv jednotlivych statov'!$BB35</f>
        <v>1.2157731960631179E-2</v>
      </c>
      <c r="AV35" s="243">
        <f>'Norm. celkova previazanost'!AV35*'Vplyv jednotlivych statov'!$BB35</f>
        <v>1.1001011883278632E-2</v>
      </c>
      <c r="AW35" s="243">
        <f>'Norm. celkova previazanost'!AW35*'Vplyv jednotlivych statov'!$BB35</f>
        <v>3.7892439802028062E-2</v>
      </c>
      <c r="AX35" s="243">
        <f>'Norm. celkova previazanost'!AX35*'Vplyv jednotlivych statov'!$BB35</f>
        <v>1.2102157332280712E-2</v>
      </c>
      <c r="AY35" s="243">
        <f>'Norm. celkova previazanost'!AY35*'Vplyv jednotlivych statov'!$BB35</f>
        <v>8.9521785115126134E-3</v>
      </c>
      <c r="AZ35" s="243">
        <f>'Norm. celkova previazanost'!AZ35*'Vplyv jednotlivych statov'!$BB35</f>
        <v>6.441672354802805E-3</v>
      </c>
      <c r="BB35" s="383">
        <f>Import!$BB35/'Export+Import'!$BB35</f>
        <v>0.54695971158535794</v>
      </c>
      <c r="BC35" s="384">
        <f t="shared" si="0"/>
        <v>0.45304028841464206</v>
      </c>
      <c r="BD35" s="244">
        <f t="shared" si="1"/>
        <v>0.99999999999999989</v>
      </c>
    </row>
    <row r="36" spans="1:56" ht="14.25" customHeight="1" x14ac:dyDescent="0.25">
      <c r="A36" s="246" t="s">
        <v>39</v>
      </c>
      <c r="B36" s="243">
        <f>'Norm. celkova previazanost'!B36*'Vplyv jednotlivych statov'!$BB36</f>
        <v>3.6592443562477126E-3</v>
      </c>
      <c r="C36" s="243">
        <f>'Norm. celkova previazanost'!C36*'Vplyv jednotlivych statov'!$BB36</f>
        <v>8.1113650978740168E-3</v>
      </c>
      <c r="D36" s="243">
        <f>'Norm. celkova previazanost'!D36*'Vplyv jednotlivych statov'!$BB36</f>
        <v>3.7917621528992702E-2</v>
      </c>
      <c r="E36" s="243">
        <f>'Norm. celkova previazanost'!E36*'Vplyv jednotlivych statov'!$BB36</f>
        <v>1.0089010829722283E-2</v>
      </c>
      <c r="F36" s="243">
        <f>'Norm. celkova previazanost'!F36*'Vplyv jednotlivych statov'!$BB36</f>
        <v>7.2237350723823243E-3</v>
      </c>
      <c r="G36" s="243">
        <f>'Norm. celkova previazanost'!G36*'Vplyv jednotlivych statov'!$BB36</f>
        <v>4.607648357836518E-3</v>
      </c>
      <c r="H36" s="243">
        <f>'Norm. celkova previazanost'!H36*'Vplyv jednotlivych statov'!$BB36</f>
        <v>6.2588469192662649E-3</v>
      </c>
      <c r="I36" s="243">
        <f>'Norm. celkova previazanost'!I36*'Vplyv jednotlivych statov'!$BB36</f>
        <v>8.3125487748698275E-3</v>
      </c>
      <c r="J36" s="243">
        <f>'Norm. celkova previazanost'!J36*'Vplyv jednotlivych statov'!$BB36</f>
        <v>3.6124630916535165E-2</v>
      </c>
      <c r="K36" s="243">
        <f>'Norm. celkova previazanost'!K36*'Vplyv jednotlivych statov'!$BB36</f>
        <v>7.9320799939591041E-3</v>
      </c>
      <c r="L36" s="243">
        <f>'Norm. celkova previazanost'!L36*'Vplyv jednotlivych statov'!$BB36</f>
        <v>4.456003865519872E-3</v>
      </c>
      <c r="M36" s="243">
        <f>'Norm. celkova previazanost'!M36*'Vplyv jednotlivych statov'!$BB36</f>
        <v>7.201234924054876E-3</v>
      </c>
      <c r="N36" s="243">
        <f>'Norm. celkova previazanost'!N36*'Vplyv jednotlivych statov'!$BB36</f>
        <v>1.0839163969236369E-2</v>
      </c>
      <c r="O36" s="243">
        <f>'Norm. celkova previazanost'!O36*'Vplyv jednotlivych statov'!$BB36</f>
        <v>5.1817520139006068E-3</v>
      </c>
      <c r="P36" s="243">
        <f>'Norm. celkova previazanost'!P36*'Vplyv jednotlivych statov'!$BB36</f>
        <v>1.299500937836884E-2</v>
      </c>
      <c r="Q36" s="243">
        <f>'Norm. celkova previazanost'!Q36*'Vplyv jednotlivych statov'!$BB36</f>
        <v>3.6919566954693342E-3</v>
      </c>
      <c r="R36" s="243">
        <f>'Norm. celkova previazanost'!R36*'Vplyv jednotlivych statov'!$BB36</f>
        <v>1.7035979648797422E-2</v>
      </c>
      <c r="S36" s="243">
        <f>'Norm. celkova previazanost'!S36*'Vplyv jednotlivych statov'!$BB36</f>
        <v>6.0139285388244234E-3</v>
      </c>
      <c r="T36" s="243">
        <f>'Norm. celkova previazanost'!T36*'Vplyv jednotlivych statov'!$BB36</f>
        <v>1.0114922838153097E-2</v>
      </c>
      <c r="U36" s="243">
        <f>'Norm. celkova previazanost'!U36*'Vplyv jednotlivych statov'!$BB36</f>
        <v>5.0405909779357438E-3</v>
      </c>
      <c r="V36" s="243">
        <f>'Norm. celkova previazanost'!V36*'Vplyv jednotlivych statov'!$BB36</f>
        <v>6.2226322846638685E-3</v>
      </c>
      <c r="W36" s="243">
        <f>'Norm. celkova previazanost'!W36*'Vplyv jednotlivych statov'!$BB36</f>
        <v>2.1576474566248043E-2</v>
      </c>
      <c r="X36" s="243">
        <f>'Norm. celkova previazanost'!X36*'Vplyv jednotlivych statov'!$BB36</f>
        <v>1.2587513500684757E-2</v>
      </c>
      <c r="Y36" s="243">
        <f>'Norm. celkova previazanost'!Y36*'Vplyv jednotlivych statov'!$BB36</f>
        <v>1.4933439505368788E-2</v>
      </c>
      <c r="Z36" s="243">
        <f>'Norm. celkova previazanost'!Z36*'Vplyv jednotlivych statov'!$BB36</f>
        <v>8.8384242707878827E-3</v>
      </c>
      <c r="AA36" s="243">
        <f>'Norm. celkova previazanost'!AA36*'Vplyv jednotlivych statov'!$BB36</f>
        <v>1.6344822444916578E-2</v>
      </c>
      <c r="AB36" s="243">
        <f>'Norm. celkova previazanost'!AB36*'Vplyv jednotlivych statov'!$BB36</f>
        <v>5.5323156259381055E-3</v>
      </c>
      <c r="AC36" s="243">
        <f>'Norm. celkova previazanost'!AC36*'Vplyv jednotlivych statov'!$BB36</f>
        <v>5.3030260928546569E-3</v>
      </c>
      <c r="AD36" s="243">
        <f>'Norm. celkova previazanost'!AD36*'Vplyv jednotlivych statov'!$BB36</f>
        <v>4.3534928362179495E-3</v>
      </c>
      <c r="AE36" s="243">
        <f>'Norm. celkova previazanost'!AE36*'Vplyv jednotlivych statov'!$BB36</f>
        <v>6.8987700316680469E-3</v>
      </c>
      <c r="AF36" s="243">
        <f>'Norm. celkova previazanost'!AF36*'Vplyv jednotlivych statov'!$BB36</f>
        <v>5.3134215979186656E-3</v>
      </c>
      <c r="AG36" s="243">
        <f>'Norm. celkova previazanost'!AG36*'Vplyv jednotlivych statov'!$BB36</f>
        <v>9.933436750490748E-3</v>
      </c>
      <c r="AH36" s="243">
        <f>'Norm. celkova previazanost'!AH36*'Vplyv jednotlivych statov'!$BB36</f>
        <v>1.7151417174671557E-2</v>
      </c>
      <c r="AI36" s="243">
        <f>'Norm. celkova previazanost'!AI36*'Vplyv jednotlivych statov'!$BB36</f>
        <v>6.5323958827689706E-3</v>
      </c>
      <c r="AJ36" s="382">
        <f>'Vplyv jednotlivych statov'!$BC36</f>
        <v>0.50311197225072446</v>
      </c>
      <c r="AK36" s="243">
        <f>'Norm. celkova previazanost'!AK36*'Vplyv jednotlivych statov'!$BB36</f>
        <v>6.5542858604367531E-3</v>
      </c>
      <c r="AL36" s="243">
        <f>'Norm. celkova previazanost'!AL36*'Vplyv jednotlivych statov'!$BB36</f>
        <v>5.1233909638702287E-3</v>
      </c>
      <c r="AM36" s="243">
        <f>'Norm. celkova previazanost'!AM36*'Vplyv jednotlivych statov'!$BB36</f>
        <v>8.6849530168660229E-3</v>
      </c>
      <c r="AN36" s="243">
        <f>'Norm. celkova previazanost'!AN36*'Vplyv jednotlivych statov'!$BB36</f>
        <v>5.0665502857471382E-3</v>
      </c>
      <c r="AO36" s="243">
        <f>'Norm. celkova previazanost'!AO36*'Vplyv jednotlivych statov'!$BB36</f>
        <v>8.5437964246623879E-3</v>
      </c>
      <c r="AP36" s="243">
        <f>'Norm. celkova previazanost'!AP36*'Vplyv jednotlivych statov'!$BB36</f>
        <v>5.2654820270966515E-3</v>
      </c>
      <c r="AQ36" s="243">
        <f>'Norm. celkova previazanost'!AQ36*'Vplyv jednotlivych statov'!$BB36</f>
        <v>4.4559684453670369E-3</v>
      </c>
      <c r="AR36" s="243">
        <f>'Norm. celkova previazanost'!AR36*'Vplyv jednotlivych statov'!$BB36</f>
        <v>1.9235365405041494E-2</v>
      </c>
      <c r="AS36" s="243">
        <f>'Norm. celkova previazanost'!AS36*'Vplyv jednotlivych statov'!$BB36</f>
        <v>2.7787967170075992E-2</v>
      </c>
      <c r="AT36" s="243">
        <f>'Norm. celkova previazanost'!AT36*'Vplyv jednotlivych statov'!$BB36</f>
        <v>3.9526088082068988E-3</v>
      </c>
      <c r="AU36" s="243">
        <f>'Norm. celkova previazanost'!AU36*'Vplyv jednotlivych statov'!$BB36</f>
        <v>8.3562627131607437E-3</v>
      </c>
      <c r="AV36" s="243">
        <f>'Norm. celkova previazanost'!AV36*'Vplyv jednotlivych statov'!$BB36</f>
        <v>9.02594467127678E-3</v>
      </c>
      <c r="AW36" s="243">
        <f>'Norm. celkova previazanost'!AW36*'Vplyv jednotlivych statov'!$BB36</f>
        <v>8.3989041866779132E-3</v>
      </c>
      <c r="AX36" s="243">
        <f>'Norm. celkova previazanost'!AX36*'Vplyv jednotlivych statov'!$BB36</f>
        <v>1.0706430585872848E-2</v>
      </c>
      <c r="AY36" s="243">
        <f>'Norm. celkova previazanost'!AY36*'Vplyv jednotlivych statov'!$BB36</f>
        <v>6.7966377702675601E-3</v>
      </c>
      <c r="AZ36" s="243">
        <f>'Norm. celkova previazanost'!AZ36*'Vplyv jednotlivych statov'!$BB36</f>
        <v>4.6046221515039561E-3</v>
      </c>
      <c r="BB36" s="383">
        <f>Import!$BB36/'Export+Import'!$BB36</f>
        <v>0.49688802774927554</v>
      </c>
      <c r="BC36" s="384">
        <f t="shared" si="0"/>
        <v>0.50311197225072446</v>
      </c>
      <c r="BD36" s="244">
        <f t="shared" si="1"/>
        <v>0.99999999999999978</v>
      </c>
    </row>
    <row r="37" spans="1:56" ht="14.25" customHeight="1" x14ac:dyDescent="0.25">
      <c r="A37" s="246" t="s">
        <v>40</v>
      </c>
      <c r="B37" s="243">
        <f>'Norm. celkova previazanost'!B37*'Vplyv jednotlivych statov'!$BB37</f>
        <v>4.4923801618812582E-3</v>
      </c>
      <c r="C37" s="243">
        <f>'Norm. celkova previazanost'!C37*'Vplyv jednotlivych statov'!$BB37</f>
        <v>3.239651468572365E-3</v>
      </c>
      <c r="D37" s="243">
        <f>'Norm. celkova previazanost'!D37*'Vplyv jednotlivych statov'!$BB37</f>
        <v>3.6826150667224147E-3</v>
      </c>
      <c r="E37" s="243">
        <f>'Norm. celkova previazanost'!E37*'Vplyv jednotlivych statov'!$BB37</f>
        <v>1.1668628286888858E-2</v>
      </c>
      <c r="F37" s="243">
        <f>'Norm. celkova previazanost'!F37*'Vplyv jednotlivych statov'!$BB37</f>
        <v>4.121410289069094E-3</v>
      </c>
      <c r="G37" s="243">
        <f>'Norm. celkova previazanost'!G37*'Vplyv jednotlivych statov'!$BB37</f>
        <v>9.1026856232660266E-3</v>
      </c>
      <c r="H37" s="243">
        <f>'Norm. celkova previazanost'!H37*'Vplyv jednotlivych statov'!$BB37</f>
        <v>3.0137398686110501E-2</v>
      </c>
      <c r="I37" s="243">
        <f>'Norm. celkova previazanost'!I37*'Vplyv jednotlivych statov'!$BB37</f>
        <v>2.4103237963741283E-3</v>
      </c>
      <c r="J37" s="243">
        <f>'Norm. celkova previazanost'!J37*'Vplyv jednotlivych statov'!$BB37</f>
        <v>1.333889767057797E-2</v>
      </c>
      <c r="K37" s="243">
        <f>'Norm. celkova previazanost'!K37*'Vplyv jednotlivych statov'!$BB37</f>
        <v>1.0210714023695352E-2</v>
      </c>
      <c r="L37" s="243">
        <f>'Norm. celkova previazanost'!L37*'Vplyv jednotlivych statov'!$BB37</f>
        <v>7.1433382286185182E-3</v>
      </c>
      <c r="M37" s="243">
        <f>'Norm. celkova previazanost'!M37*'Vplyv jednotlivych statov'!$BB37</f>
        <v>8.0820740429317136E-3</v>
      </c>
      <c r="N37" s="243">
        <f>'Norm. celkova previazanost'!N37*'Vplyv jednotlivych statov'!$BB37</f>
        <v>1.3585705219918748E-2</v>
      </c>
      <c r="O37" s="243">
        <f>'Norm. celkova previazanost'!O37*'Vplyv jednotlivych statov'!$BB37</f>
        <v>6.138924938149856E-3</v>
      </c>
      <c r="P37" s="243">
        <f>'Norm. celkova previazanost'!P37*'Vplyv jednotlivych statov'!$BB37</f>
        <v>1.593160370872904E-2</v>
      </c>
      <c r="Q37" s="243">
        <f>'Norm. celkova previazanost'!Q37*'Vplyv jednotlivych statov'!$BB37</f>
        <v>9.0357382395703442E-3</v>
      </c>
      <c r="R37" s="243">
        <f>'Norm. celkova previazanost'!R37*'Vplyv jednotlivych statov'!$BB37</f>
        <v>5.602996398397204E-3</v>
      </c>
      <c r="S37" s="243">
        <f>'Norm. celkova previazanost'!S37*'Vplyv jednotlivych statov'!$BB37</f>
        <v>3.314680754132558E-3</v>
      </c>
      <c r="T37" s="243">
        <f>'Norm. celkova previazanost'!T37*'Vplyv jednotlivych statov'!$BB37</f>
        <v>8.1521036507010616E-3</v>
      </c>
      <c r="U37" s="243">
        <f>'Norm. celkova previazanost'!U37*'Vplyv jednotlivych statov'!$BB37</f>
        <v>5.4259725633257535E-3</v>
      </c>
      <c r="V37" s="243">
        <f>'Norm. celkova previazanost'!V37*'Vplyv jednotlivych statov'!$BB37</f>
        <v>4.5586627542598583E-3</v>
      </c>
      <c r="W37" s="243">
        <f>'Norm. celkova previazanost'!W37*'Vplyv jednotlivych statov'!$BB37</f>
        <v>6.1069875587658525E-3</v>
      </c>
      <c r="X37" s="243">
        <f>'Norm. celkova previazanost'!X37*'Vplyv jednotlivych statov'!$BB37</f>
        <v>3.6843107375992144E-3</v>
      </c>
      <c r="Y37" s="243">
        <f>'Norm. celkova previazanost'!Y37*'Vplyv jednotlivych statov'!$BB37</f>
        <v>4.7788265257347091E-3</v>
      </c>
      <c r="Z37" s="243">
        <f>'Norm. celkova previazanost'!Z37*'Vplyv jednotlivych statov'!$BB37</f>
        <v>2.4218910372295257E-3</v>
      </c>
      <c r="AA37" s="243">
        <f>'Norm. celkova previazanost'!AA37*'Vplyv jednotlivych statov'!$BB37</f>
        <v>6.0109231980568622E-3</v>
      </c>
      <c r="AB37" s="243">
        <f>'Norm. celkova previazanost'!AB37*'Vplyv jednotlivych statov'!$BB37</f>
        <v>1.9264754693992688E-3</v>
      </c>
      <c r="AC37" s="243">
        <f>'Norm. celkova previazanost'!AC37*'Vplyv jednotlivych statov'!$BB37</f>
        <v>2.1942954067689816E-2</v>
      </c>
      <c r="AD37" s="243">
        <f>'Norm. celkova previazanost'!AD37*'Vplyv jednotlivych statov'!$BB37</f>
        <v>1.2277463667438183E-2</v>
      </c>
      <c r="AE37" s="243">
        <f>'Norm. celkova previazanost'!AE37*'Vplyv jednotlivych statov'!$BB37</f>
        <v>7.0670883781793576E-3</v>
      </c>
      <c r="AF37" s="243">
        <f>'Norm. celkova previazanost'!AF37*'Vplyv jednotlivych statov'!$BB37</f>
        <v>1.2612810451550299E-2</v>
      </c>
      <c r="AG37" s="243">
        <f>'Norm. celkova previazanost'!AG37*'Vplyv jednotlivych statov'!$BB37</f>
        <v>3.9353263772792741E-3</v>
      </c>
      <c r="AH37" s="243">
        <f>'Norm. celkova previazanost'!AH37*'Vplyv jednotlivych statov'!$BB37</f>
        <v>3.6705331517845642E-2</v>
      </c>
      <c r="AI37" s="243">
        <f>'Norm. celkova previazanost'!AI37*'Vplyv jednotlivych statov'!$BB37</f>
        <v>1.1101271292518883E-2</v>
      </c>
      <c r="AJ37" s="243">
        <f>'Norm. celkova previazanost'!AJ37*'Vplyv jednotlivych statov'!$BB37</f>
        <v>1.9230666213346488E-3</v>
      </c>
      <c r="AK37" s="382">
        <f>'Vplyv jednotlivych statov'!$BC37</f>
        <v>0.50729614801930412</v>
      </c>
      <c r="AL37" s="243">
        <f>'Norm. celkova previazanost'!AL37*'Vplyv jednotlivych statov'!$BB37</f>
        <v>5.5811578307135281E-3</v>
      </c>
      <c r="AM37" s="243">
        <f>'Norm. celkova previazanost'!AM37*'Vplyv jednotlivych statov'!$BB37</f>
        <v>1.1854531305020921E-2</v>
      </c>
      <c r="AN37" s="243">
        <f>'Norm. celkova previazanost'!AN37*'Vplyv jednotlivych statov'!$BB37</f>
        <v>1.0368779444318743E-2</v>
      </c>
      <c r="AO37" s="243">
        <f>'Norm. celkova previazanost'!AO37*'Vplyv jednotlivych statov'!$BB37</f>
        <v>1.3982772833505415E-2</v>
      </c>
      <c r="AP37" s="243">
        <f>'Norm. celkova previazanost'!AP37*'Vplyv jednotlivych statov'!$BB37</f>
        <v>2.6253204098913643E-2</v>
      </c>
      <c r="AQ37" s="243">
        <f>'Norm. celkova previazanost'!AQ37*'Vplyv jednotlivych statov'!$BB37</f>
        <v>1.0468254502608436E-2</v>
      </c>
      <c r="AR37" s="243">
        <f>'Norm. celkova previazanost'!AR37*'Vplyv jednotlivych statov'!$BB37</f>
        <v>1.3031620304596149E-2</v>
      </c>
      <c r="AS37" s="243">
        <f>'Norm. celkova previazanost'!AS37*'Vplyv jednotlivych statov'!$BB37</f>
        <v>9.7556156360468459E-3</v>
      </c>
      <c r="AT37" s="243">
        <f>'Norm. celkova previazanost'!AT37*'Vplyv jednotlivych statov'!$BB37</f>
        <v>9.3035272223967614E-3</v>
      </c>
      <c r="AU37" s="243">
        <f>'Norm. celkova previazanost'!AU37*'Vplyv jednotlivych statov'!$BB37</f>
        <v>1.0163161585227651E-2</v>
      </c>
      <c r="AV37" s="243">
        <f>'Norm. celkova previazanost'!AV37*'Vplyv jednotlivych statov'!$BB37</f>
        <v>8.857537927674632E-3</v>
      </c>
      <c r="AW37" s="243">
        <f>'Norm. celkova previazanost'!AW37*'Vplyv jednotlivych statov'!$BB37</f>
        <v>1.1240790746584026E-2</v>
      </c>
      <c r="AX37" s="243">
        <f>'Norm. celkova previazanost'!AX37*'Vplyv jednotlivych statov'!$BB37</f>
        <v>1.4372438944239112E-2</v>
      </c>
      <c r="AY37" s="243">
        <f>'Norm. celkova previazanost'!AY37*'Vplyv jednotlivych statov'!$BB37</f>
        <v>8.8747512986424738E-3</v>
      </c>
      <c r="AZ37" s="243">
        <f>'Norm. celkova previazanost'!AZ37*'Vplyv jednotlivych statov'!$BB37</f>
        <v>1.6724475827693361E-2</v>
      </c>
      <c r="BB37" s="383">
        <f>Import!$BB37/'Export+Import'!$BB37</f>
        <v>0.49270385198069594</v>
      </c>
      <c r="BC37" s="384">
        <f t="shared" si="0"/>
        <v>0.50729614801930412</v>
      </c>
      <c r="BD37" s="244">
        <f t="shared" si="1"/>
        <v>1</v>
      </c>
    </row>
    <row r="38" spans="1:56" ht="14.25" customHeight="1" x14ac:dyDescent="0.25">
      <c r="A38" s="246" t="s">
        <v>41</v>
      </c>
      <c r="B38" s="243">
        <f>'Norm. celkova previazanost'!B38*'Vplyv jednotlivych statov'!$BB38</f>
        <v>4.1878252630984086E-3</v>
      </c>
      <c r="C38" s="243">
        <f>'Norm. celkova previazanost'!C38*'Vplyv jednotlivych statov'!$BB38</f>
        <v>5.090815556013299E-3</v>
      </c>
      <c r="D38" s="243">
        <f>'Norm. celkova previazanost'!D38*'Vplyv jednotlivych statov'!$BB38</f>
        <v>3.3449438919317285E-3</v>
      </c>
      <c r="E38" s="243">
        <f>'Norm. celkova previazanost'!E38*'Vplyv jednotlivych statov'!$BB38</f>
        <v>1.4781945480713552E-2</v>
      </c>
      <c r="F38" s="243">
        <f>'Norm. celkova previazanost'!F38*'Vplyv jednotlivych statov'!$BB38</f>
        <v>1.2553220773424143E-2</v>
      </c>
      <c r="G38" s="243">
        <f>'Norm. celkova previazanost'!G38*'Vplyv jednotlivych statov'!$BB38</f>
        <v>5.3244975748816797E-3</v>
      </c>
      <c r="H38" s="243">
        <f>'Norm. celkova previazanost'!H38*'Vplyv jednotlivych statov'!$BB38</f>
        <v>7.8670780137265802E-3</v>
      </c>
      <c r="I38" s="243">
        <f>'Norm. celkova previazanost'!I38*'Vplyv jednotlivych statov'!$BB38</f>
        <v>5.0073243386309094E-3</v>
      </c>
      <c r="J38" s="243">
        <f>'Norm. celkova previazanost'!J38*'Vplyv jednotlivych statov'!$BB38</f>
        <v>9.4787175723081672E-3</v>
      </c>
      <c r="K38" s="243">
        <f>'Norm. celkova previazanost'!K38*'Vplyv jednotlivych statov'!$BB38</f>
        <v>7.1671749860269538E-3</v>
      </c>
      <c r="L38" s="243">
        <f>'Norm. celkova previazanost'!L38*'Vplyv jednotlivych statov'!$BB38</f>
        <v>4.3135417576408161E-3</v>
      </c>
      <c r="M38" s="243">
        <f>'Norm. celkova previazanost'!M38*'Vplyv jednotlivych statov'!$BB38</f>
        <v>6.0255842445560452E-3</v>
      </c>
      <c r="N38" s="243">
        <f>'Norm. celkova previazanost'!N38*'Vplyv jednotlivych statov'!$BB38</f>
        <v>2.4756005927795192E-2</v>
      </c>
      <c r="O38" s="243">
        <f>'Norm. celkova previazanost'!O38*'Vplyv jednotlivych statov'!$BB38</f>
        <v>5.8104805492105388E-3</v>
      </c>
      <c r="P38" s="243">
        <f>'Norm. celkova previazanost'!P38*'Vplyv jednotlivych statov'!$BB38</f>
        <v>1.4303006565596126E-2</v>
      </c>
      <c r="Q38" s="243">
        <f>'Norm. celkova previazanost'!Q38*'Vplyv jednotlivych statov'!$BB38</f>
        <v>5.0184615552585727E-3</v>
      </c>
      <c r="R38" s="243">
        <f>'Norm. celkova previazanost'!R38*'Vplyv jednotlivych statov'!$BB38</f>
        <v>5.774210552370357E-3</v>
      </c>
      <c r="S38" s="243">
        <f>'Norm. celkova previazanost'!S38*'Vplyv jednotlivych statov'!$BB38</f>
        <v>3.5447164513461239E-3</v>
      </c>
      <c r="T38" s="243">
        <f>'Norm. celkova previazanost'!T38*'Vplyv jednotlivych statov'!$BB38</f>
        <v>8.4124051571080275E-3</v>
      </c>
      <c r="U38" s="243">
        <f>'Norm. celkova previazanost'!U38*'Vplyv jednotlivych statov'!$BB38</f>
        <v>4.3826774747772771E-3</v>
      </c>
      <c r="V38" s="243">
        <f>'Norm. celkova previazanost'!V38*'Vplyv jednotlivych statov'!$BB38</f>
        <v>5.1190298560888784E-3</v>
      </c>
      <c r="W38" s="243">
        <f>'Norm. celkova previazanost'!W38*'Vplyv jednotlivych statov'!$BB38</f>
        <v>5.1009253972065984E-3</v>
      </c>
      <c r="X38" s="243">
        <f>'Norm. celkova previazanost'!X38*'Vplyv jednotlivych statov'!$BB38</f>
        <v>4.8935241174967517E-3</v>
      </c>
      <c r="Y38" s="243">
        <f>'Norm. celkova previazanost'!Y38*'Vplyv jednotlivych statov'!$BB38</f>
        <v>6.4758805287162685E-3</v>
      </c>
      <c r="Z38" s="243">
        <f>'Norm. celkova previazanost'!Z38*'Vplyv jednotlivych statov'!$BB38</f>
        <v>2.9894871445233658E-3</v>
      </c>
      <c r="AA38" s="243">
        <f>'Norm. celkova previazanost'!AA38*'Vplyv jednotlivych statov'!$BB38</f>
        <v>5.0864594991149739E-3</v>
      </c>
      <c r="AB38" s="243">
        <f>'Norm. celkova previazanost'!AB38*'Vplyv jednotlivych statov'!$BB38</f>
        <v>4.970940003735891E-3</v>
      </c>
      <c r="AC38" s="243">
        <f>'Norm. celkova previazanost'!AC38*'Vplyv jednotlivych statov'!$BB38</f>
        <v>4.8910466833668852E-3</v>
      </c>
      <c r="AD38" s="243">
        <f>'Norm. celkova previazanost'!AD38*'Vplyv jednotlivych statov'!$BB38</f>
        <v>4.2249221017371377E-3</v>
      </c>
      <c r="AE38" s="243">
        <f>'Norm. celkova previazanost'!AE38*'Vplyv jednotlivych statov'!$BB38</f>
        <v>1.2009531272958746E-2</v>
      </c>
      <c r="AF38" s="243">
        <f>'Norm. celkova previazanost'!AF38*'Vplyv jednotlivych statov'!$BB38</f>
        <v>7.0255564822417956E-3</v>
      </c>
      <c r="AG38" s="243">
        <f>'Norm. celkova previazanost'!AG38*'Vplyv jednotlivych statov'!$BB38</f>
        <v>6.7952515449862397E-3</v>
      </c>
      <c r="AH38" s="243">
        <f>'Norm. celkova previazanost'!AH38*'Vplyv jednotlivych statov'!$BB38</f>
        <v>2.0287962209266385E-2</v>
      </c>
      <c r="AI38" s="243">
        <f>'Norm. celkova previazanost'!AI38*'Vplyv jednotlivych statov'!$BB38</f>
        <v>7.2792724149810927E-3</v>
      </c>
      <c r="AJ38" s="243">
        <f>'Norm. celkova previazanost'!AJ38*'Vplyv jednotlivych statov'!$BB38</f>
        <v>2.2625379776633169E-3</v>
      </c>
      <c r="AK38" s="243">
        <f>'Norm. celkova previazanost'!AK38*'Vplyv jednotlivych statov'!$BB38</f>
        <v>8.7808162435771397E-3</v>
      </c>
      <c r="AL38" s="382">
        <f>'Vplyv jednotlivych statov'!$BC38</f>
        <v>0.57118435992093008</v>
      </c>
      <c r="AM38" s="243">
        <f>'Norm. celkova previazanost'!AM38*'Vplyv jednotlivych statov'!$BB38</f>
        <v>8.0736177150977535E-3</v>
      </c>
      <c r="AN38" s="243">
        <f>'Norm. celkova previazanost'!AN38*'Vplyv jednotlivych statov'!$BB38</f>
        <v>7.5750639654377627E-3</v>
      </c>
      <c r="AO38" s="243">
        <f>'Norm. celkova previazanost'!AO38*'Vplyv jednotlivych statov'!$BB38</f>
        <v>7.5757798856059813E-3</v>
      </c>
      <c r="AP38" s="243">
        <f>'Norm. celkova previazanost'!AP38*'Vplyv jednotlivych statov'!$BB38</f>
        <v>6.7475541193855182E-3</v>
      </c>
      <c r="AQ38" s="243">
        <f>'Norm. celkova previazanost'!AQ38*'Vplyv jednotlivych statov'!$BB38</f>
        <v>5.646172868339982E-3</v>
      </c>
      <c r="AR38" s="243">
        <f>'Norm. celkova previazanost'!AR38*'Vplyv jednotlivych statov'!$BB38</f>
        <v>1.3863587484536631E-2</v>
      </c>
      <c r="AS38" s="243">
        <f>'Norm. celkova previazanost'!AS38*'Vplyv jednotlivych statov'!$BB38</f>
        <v>1.0373162073019712E-2</v>
      </c>
      <c r="AT38" s="243">
        <f>'Norm. celkova previazanost'!AT38*'Vplyv jednotlivych statov'!$BB38</f>
        <v>4.7731893455852936E-3</v>
      </c>
      <c r="AU38" s="243">
        <f>'Norm. celkova previazanost'!AU38*'Vplyv jednotlivych statov'!$BB38</f>
        <v>4.8937541590637464E-2</v>
      </c>
      <c r="AV38" s="243">
        <f>'Norm. celkova previazanost'!AV38*'Vplyv jednotlivych statov'!$BB38</f>
        <v>1.3824957983577432E-2</v>
      </c>
      <c r="AW38" s="243">
        <f>'Norm. celkova previazanost'!AW38*'Vplyv jednotlivych statov'!$BB38</f>
        <v>7.7673953626989038E-3</v>
      </c>
      <c r="AX38" s="243">
        <f>'Norm. celkova previazanost'!AX38*'Vplyv jednotlivych statov'!$BB38</f>
        <v>1.5200986153606318E-2</v>
      </c>
      <c r="AY38" s="243">
        <f>'Norm. celkova previazanost'!AY38*'Vplyv jednotlivych statov'!$BB38</f>
        <v>7.6591729656451668E-3</v>
      </c>
      <c r="AZ38" s="243">
        <f>'Norm. celkova previazanost'!AZ38*'Vplyv jednotlivych statov'!$BB38</f>
        <v>5.4596814018201961E-3</v>
      </c>
      <c r="BB38" s="383">
        <f>Import!$BB38/'Export+Import'!$BB38</f>
        <v>0.42881564007906992</v>
      </c>
      <c r="BC38" s="384">
        <f t="shared" si="0"/>
        <v>0.57118435992093008</v>
      </c>
      <c r="BD38" s="244">
        <f t="shared" si="1"/>
        <v>1</v>
      </c>
    </row>
    <row r="39" spans="1:56" ht="14.25" customHeight="1" x14ac:dyDescent="0.25">
      <c r="A39" s="246" t="s">
        <v>42</v>
      </c>
      <c r="B39" s="243">
        <f>'Norm. celkova previazanost'!B39*'Vplyv jednotlivych statov'!$BB39</f>
        <v>4.6790277581221272E-3</v>
      </c>
      <c r="C39" s="243">
        <f>'Norm. celkova previazanost'!C39*'Vplyv jednotlivych statov'!$BB39</f>
        <v>2.458548397149454E-3</v>
      </c>
      <c r="D39" s="243">
        <f>'Norm. celkova previazanost'!D39*'Vplyv jednotlivych statov'!$BB39</f>
        <v>4.5057164773480828E-3</v>
      </c>
      <c r="E39" s="243">
        <f>'Norm. celkova previazanost'!E39*'Vplyv jednotlivych statov'!$BB39</f>
        <v>1.4320447559101715E-2</v>
      </c>
      <c r="F39" s="243">
        <f>'Norm. celkova previazanost'!F39*'Vplyv jednotlivych statov'!$BB39</f>
        <v>4.0955130325666302E-3</v>
      </c>
      <c r="G39" s="243">
        <f>'Norm. celkova previazanost'!G39*'Vplyv jednotlivych statov'!$BB39</f>
        <v>6.7675043784626429E-3</v>
      </c>
      <c r="H39" s="243">
        <f>'Norm. celkova previazanost'!H39*'Vplyv jednotlivych statov'!$BB39</f>
        <v>2.3567681885082032E-2</v>
      </c>
      <c r="I39" s="243">
        <f>'Norm. celkova previazanost'!I39*'Vplyv jednotlivych statov'!$BB39</f>
        <v>3.0684379364413995E-3</v>
      </c>
      <c r="J39" s="243">
        <f>'Norm. celkova previazanost'!J39*'Vplyv jednotlivych statov'!$BB39</f>
        <v>1.1264561774679216E-2</v>
      </c>
      <c r="K39" s="243">
        <f>'Norm. celkova previazanost'!K39*'Vplyv jednotlivych statov'!$BB39</f>
        <v>7.7050817180708709E-3</v>
      </c>
      <c r="L39" s="243">
        <f>'Norm. celkova previazanost'!L39*'Vplyv jednotlivych statov'!$BB39</f>
        <v>4.2705877537685955E-3</v>
      </c>
      <c r="M39" s="243">
        <f>'Norm. celkova previazanost'!M39*'Vplyv jednotlivych statov'!$BB39</f>
        <v>6.3250947232005505E-3</v>
      </c>
      <c r="N39" s="243">
        <f>'Norm. celkova previazanost'!N39*'Vplyv jednotlivych statov'!$BB39</f>
        <v>1.2202496586287076E-2</v>
      </c>
      <c r="O39" s="243">
        <f>'Norm. celkova previazanost'!O39*'Vplyv jednotlivych statov'!$BB39</f>
        <v>5.9066756585917776E-3</v>
      </c>
      <c r="P39" s="243">
        <f>'Norm. celkova previazanost'!P39*'Vplyv jednotlivych statov'!$BB39</f>
        <v>1.3381046233413645E-2</v>
      </c>
      <c r="Q39" s="243">
        <f>'Norm. celkova previazanost'!Q39*'Vplyv jednotlivych statov'!$BB39</f>
        <v>1.0203917537691074E-2</v>
      </c>
      <c r="R39" s="243">
        <f>'Norm. celkova previazanost'!R39*'Vplyv jednotlivych statov'!$BB39</f>
        <v>5.7266544318257057E-3</v>
      </c>
      <c r="S39" s="243">
        <f>'Norm. celkova previazanost'!S39*'Vplyv jednotlivych statov'!$BB39</f>
        <v>3.6643909814758255E-3</v>
      </c>
      <c r="T39" s="243">
        <f>'Norm. celkova previazanost'!T39*'Vplyv jednotlivych statov'!$BB39</f>
        <v>6.848105788511711E-3</v>
      </c>
      <c r="U39" s="243">
        <f>'Norm. celkova previazanost'!U39*'Vplyv jednotlivych statov'!$BB39</f>
        <v>3.6794897251433097E-3</v>
      </c>
      <c r="V39" s="243">
        <f>'Norm. celkova previazanost'!V39*'Vplyv jednotlivych statov'!$BB39</f>
        <v>4.4649140919484753E-3</v>
      </c>
      <c r="W39" s="243">
        <f>'Norm. celkova previazanost'!W39*'Vplyv jednotlivych statov'!$BB39</f>
        <v>6.4696263068811473E-3</v>
      </c>
      <c r="X39" s="243">
        <f>'Norm. celkova previazanost'!X39*'Vplyv jednotlivych statov'!$BB39</f>
        <v>4.0606457167764124E-3</v>
      </c>
      <c r="Y39" s="243">
        <f>'Norm. celkova previazanost'!Y39*'Vplyv jednotlivych statov'!$BB39</f>
        <v>5.5464068493117982E-3</v>
      </c>
      <c r="Z39" s="243">
        <f>'Norm. celkova previazanost'!Z39*'Vplyv jednotlivych statov'!$BB39</f>
        <v>2.7836783775886578E-3</v>
      </c>
      <c r="AA39" s="243">
        <f>'Norm. celkova previazanost'!AA39*'Vplyv jednotlivych statov'!$BB39</f>
        <v>5.539671895434875E-3</v>
      </c>
      <c r="AB39" s="243">
        <f>'Norm. celkova previazanost'!AB39*'Vplyv jednotlivych statov'!$BB39</f>
        <v>1.6119516688895071E-3</v>
      </c>
      <c r="AC39" s="243">
        <f>'Norm. celkova previazanost'!AC39*'Vplyv jednotlivych statov'!$BB39</f>
        <v>5.4331715765488387E-3</v>
      </c>
      <c r="AD39" s="243">
        <f>'Norm. celkova previazanost'!AD39*'Vplyv jednotlivych statov'!$BB39</f>
        <v>4.4636795541658876E-3</v>
      </c>
      <c r="AE39" s="243">
        <f>'Norm. celkova previazanost'!AE39*'Vplyv jednotlivych statov'!$BB39</f>
        <v>1.1113473487380912E-2</v>
      </c>
      <c r="AF39" s="243">
        <f>'Norm. celkova previazanost'!AF39*'Vplyv jednotlivych statov'!$BB39</f>
        <v>2.0491884933836486E-2</v>
      </c>
      <c r="AG39" s="243">
        <f>'Norm. celkova previazanost'!AG39*'Vplyv jednotlivych statov'!$BB39</f>
        <v>4.7432159046934159E-3</v>
      </c>
      <c r="AH39" s="243">
        <f>'Norm. celkova previazanost'!AH39*'Vplyv jednotlivych statov'!$BB39</f>
        <v>4.5398561344991102E-2</v>
      </c>
      <c r="AI39" s="243">
        <f>'Norm. celkova previazanost'!AI39*'Vplyv jednotlivych statov'!$BB39</f>
        <v>6.328102631151091E-3</v>
      </c>
      <c r="AJ39" s="243">
        <f>'Norm. celkova previazanost'!AJ39*'Vplyv jednotlivych statov'!$BB39</f>
        <v>2.5464457165228754E-3</v>
      </c>
      <c r="AK39" s="243">
        <f>'Norm. celkova previazanost'!AK39*'Vplyv jednotlivych statov'!$BB39</f>
        <v>1.2400667844319719E-2</v>
      </c>
      <c r="AL39" s="243">
        <f>'Norm. celkova previazanost'!AL39*'Vplyv jednotlivych statov'!$BB39</f>
        <v>5.2902369794342284E-3</v>
      </c>
      <c r="AM39" s="382">
        <f>'Vplyv jednotlivych statov'!$BC39</f>
        <v>0.52202464790992709</v>
      </c>
      <c r="AN39" s="243">
        <f>'Norm. celkova previazanost'!AN39*'Vplyv jednotlivych statov'!$BB39</f>
        <v>1.1571321171984223E-2</v>
      </c>
      <c r="AO39" s="243">
        <f>'Norm. celkova previazanost'!AO39*'Vplyv jednotlivych statov'!$BB39</f>
        <v>6.1436510829497651E-3</v>
      </c>
      <c r="AP39" s="243">
        <f>'Norm. celkova previazanost'!AP39*'Vplyv jednotlivych statov'!$BB39</f>
        <v>1.8353749594732172E-2</v>
      </c>
      <c r="AQ39" s="243">
        <f>'Norm. celkova previazanost'!AQ39*'Vplyv jednotlivych statov'!$BB39</f>
        <v>2.4460126880500126E-2</v>
      </c>
      <c r="AR39" s="243">
        <f>'Norm. celkova previazanost'!AR39*'Vplyv jednotlivych statov'!$BB39</f>
        <v>1.1510845555002926E-2</v>
      </c>
      <c r="AS39" s="243">
        <f>'Norm. celkova previazanost'!AS39*'Vplyv jednotlivych statov'!$BB39</f>
        <v>1.275245603701068E-2</v>
      </c>
      <c r="AT39" s="243">
        <f>'Norm. celkova previazanost'!AT39*'Vplyv jednotlivych statov'!$BB39</f>
        <v>9.6964932662570325E-3</v>
      </c>
      <c r="AU39" s="243">
        <f>'Norm. celkova previazanost'!AU39*'Vplyv jednotlivych statov'!$BB39</f>
        <v>8.9083095026344997E-3</v>
      </c>
      <c r="AV39" s="243">
        <f>'Norm. celkova previazanost'!AV39*'Vplyv jednotlivych statov'!$BB39</f>
        <v>2.6579852504388473E-2</v>
      </c>
      <c r="AW39" s="243">
        <f>'Norm. celkova previazanost'!AW39*'Vplyv jednotlivych statov'!$BB39</f>
        <v>8.7817003503606848E-3</v>
      </c>
      <c r="AX39" s="243">
        <f>'Norm. celkova previazanost'!AX39*'Vplyv jednotlivych statov'!$BB39</f>
        <v>2.1166827403804121E-2</v>
      </c>
      <c r="AY39" s="243">
        <f>'Norm. celkova previazanost'!AY39*'Vplyv jednotlivych statov'!$BB39</f>
        <v>8.6457328074689942E-3</v>
      </c>
      <c r="AZ39" s="243">
        <f>'Norm. celkova previazanost'!AZ39*'Vplyv jednotlivych statov'!$BB39</f>
        <v>6.0769707161705102E-3</v>
      </c>
      <c r="BB39" s="383">
        <f>Import!$BB39/'Export+Import'!$BB39</f>
        <v>0.47797535209007297</v>
      </c>
      <c r="BC39" s="384">
        <f t="shared" si="0"/>
        <v>0.52202464790992709</v>
      </c>
      <c r="BD39" s="244">
        <f t="shared" si="1"/>
        <v>1</v>
      </c>
    </row>
    <row r="40" spans="1:56" ht="14.25" customHeight="1" x14ac:dyDescent="0.25">
      <c r="A40" s="245" t="s">
        <v>43</v>
      </c>
      <c r="B40" s="243">
        <f>'Norm. celkova previazanost'!B40*'Vplyv jednotlivych statov'!$BB40</f>
        <v>6.9593391826458413E-3</v>
      </c>
      <c r="C40" s="243">
        <f>'Norm. celkova previazanost'!C40*'Vplyv jednotlivych statov'!$BB40</f>
        <v>3.0754186489498456E-3</v>
      </c>
      <c r="D40" s="243">
        <f>'Norm. celkova previazanost'!D40*'Vplyv jednotlivych statov'!$BB40</f>
        <v>2.8282258575861989E-3</v>
      </c>
      <c r="E40" s="243">
        <f>'Norm. celkova previazanost'!E40*'Vplyv jednotlivych statov'!$BB40</f>
        <v>1.1384816811810562E-2</v>
      </c>
      <c r="F40" s="243">
        <f>'Norm. celkova previazanost'!F40*'Vplyv jednotlivych statov'!$BB40</f>
        <v>4.3167338247600212E-3</v>
      </c>
      <c r="G40" s="243">
        <f>'Norm. celkova previazanost'!G40*'Vplyv jednotlivych statov'!$BB40</f>
        <v>2.3099339024004087E-2</v>
      </c>
      <c r="H40" s="243">
        <f>'Norm. celkova previazanost'!H40*'Vplyv jednotlivych statov'!$BB40</f>
        <v>1.2705951168298923E-2</v>
      </c>
      <c r="I40" s="243">
        <f>'Norm. celkova previazanost'!I40*'Vplyv jednotlivych statov'!$BB40</f>
        <v>2.6517544373638245E-3</v>
      </c>
      <c r="J40" s="243">
        <f>'Norm. celkova previazanost'!J40*'Vplyv jednotlivych statov'!$BB40</f>
        <v>1.0104177719495304E-2</v>
      </c>
      <c r="K40" s="243">
        <f>'Norm. celkova previazanost'!K40*'Vplyv jednotlivych statov'!$BB40</f>
        <v>6.4447204357546686E-3</v>
      </c>
      <c r="L40" s="243">
        <f>'Norm. celkova previazanost'!L40*'Vplyv jednotlivych statov'!$BB40</f>
        <v>5.5011975251489393E-3</v>
      </c>
      <c r="M40" s="243">
        <f>'Norm. celkova previazanost'!M40*'Vplyv jednotlivych statov'!$BB40</f>
        <v>5.888923149109466E-3</v>
      </c>
      <c r="N40" s="243">
        <f>'Norm. celkova previazanost'!N40*'Vplyv jednotlivych statov'!$BB40</f>
        <v>1.4903838275023161E-2</v>
      </c>
      <c r="O40" s="243">
        <f>'Norm. celkova previazanost'!O40*'Vplyv jednotlivych statov'!$BB40</f>
        <v>1.0128825872027108E-2</v>
      </c>
      <c r="P40" s="243">
        <f>'Norm. celkova previazanost'!P40*'Vplyv jednotlivych statov'!$BB40</f>
        <v>1.1520525611484204E-2</v>
      </c>
      <c r="Q40" s="243">
        <f>'Norm. celkova previazanost'!Q40*'Vplyv jednotlivych statov'!$BB40</f>
        <v>7.0318995816442435E-3</v>
      </c>
      <c r="R40" s="243">
        <f>'Norm. celkova previazanost'!R40*'Vplyv jednotlivych statov'!$BB40</f>
        <v>4.9657226009508339E-3</v>
      </c>
      <c r="S40" s="243">
        <f>'Norm. celkova previazanost'!S40*'Vplyv jednotlivych statov'!$BB40</f>
        <v>5.3637642610460182E-3</v>
      </c>
      <c r="T40" s="243">
        <f>'Norm. celkova previazanost'!T40*'Vplyv jednotlivych statov'!$BB40</f>
        <v>5.5846477272229597E-3</v>
      </c>
      <c r="U40" s="243">
        <f>'Norm. celkova previazanost'!U40*'Vplyv jednotlivych statov'!$BB40</f>
        <v>3.1302433006700921E-3</v>
      </c>
      <c r="V40" s="243">
        <f>'Norm. celkova previazanost'!V40*'Vplyv jednotlivych statov'!$BB40</f>
        <v>5.7497046773217764E-3</v>
      </c>
      <c r="W40" s="243">
        <f>'Norm. celkova previazanost'!W40*'Vplyv jednotlivych statov'!$BB40</f>
        <v>5.0140298936255344E-3</v>
      </c>
      <c r="X40" s="243">
        <f>'Norm. celkova previazanost'!X40*'Vplyv jednotlivych statov'!$BB40</f>
        <v>3.6315601626576003E-3</v>
      </c>
      <c r="Y40" s="243">
        <f>'Norm. celkova previazanost'!Y40*'Vplyv jednotlivych statov'!$BB40</f>
        <v>4.4898724131944749E-3</v>
      </c>
      <c r="Z40" s="243">
        <f>'Norm. celkova previazanost'!Z40*'Vplyv jednotlivych statov'!$BB40</f>
        <v>2.3869520259457086E-3</v>
      </c>
      <c r="AA40" s="243">
        <f>'Norm. celkova previazanost'!AA40*'Vplyv jednotlivych statov'!$BB40</f>
        <v>5.0115119917735051E-3</v>
      </c>
      <c r="AB40" s="243">
        <f>'Norm. celkova previazanost'!AB40*'Vplyv jednotlivych statov'!$BB40</f>
        <v>2.491260087465716E-3</v>
      </c>
      <c r="AC40" s="243">
        <f>'Norm. celkova previazanost'!AC40*'Vplyv jednotlivych statov'!$BB40</f>
        <v>6.1459626306003007E-3</v>
      </c>
      <c r="AD40" s="243">
        <f>'Norm. celkova previazanost'!AD40*'Vplyv jednotlivych statov'!$BB40</f>
        <v>5.0687807541950868E-3</v>
      </c>
      <c r="AE40" s="243">
        <f>'Norm. celkova previazanost'!AE40*'Vplyv jednotlivych statov'!$BB40</f>
        <v>7.2519701356293237E-3</v>
      </c>
      <c r="AF40" s="243">
        <f>'Norm. celkova previazanost'!AF40*'Vplyv jednotlivych statov'!$BB40</f>
        <v>2.8031990332118163E-2</v>
      </c>
      <c r="AG40" s="243">
        <f>'Norm. celkova previazanost'!AG40*'Vplyv jednotlivych statov'!$BB40</f>
        <v>4.3193910697217879E-3</v>
      </c>
      <c r="AH40" s="243">
        <f>'Norm. celkova previazanost'!AH40*'Vplyv jednotlivych statov'!$BB40</f>
        <v>2.4243909168400288E-2</v>
      </c>
      <c r="AI40" s="243">
        <f>'Norm. celkova previazanost'!AI40*'Vplyv jednotlivych statov'!$BB40</f>
        <v>5.9153324342154758E-3</v>
      </c>
      <c r="AJ40" s="243">
        <f>'Norm. celkova previazanost'!AJ40*'Vplyv jednotlivych statov'!$BB40</f>
        <v>1.8549272918483557E-3</v>
      </c>
      <c r="AK40" s="243">
        <f>'Norm. celkova previazanost'!AK40*'Vplyv jednotlivych statov'!$BB40</f>
        <v>1.4186981068910632E-2</v>
      </c>
      <c r="AL40" s="243">
        <f>'Norm. celkova previazanost'!AL40*'Vplyv jednotlivych statov'!$BB40</f>
        <v>6.4118694679050113E-3</v>
      </c>
      <c r="AM40" s="243">
        <f>'Norm. celkova previazanost'!AM40*'Vplyv jednotlivych statov'!$BB40</f>
        <v>1.5074132999504799E-2</v>
      </c>
      <c r="AN40" s="382">
        <f>'Vplyv jednotlivych statov'!$BC40</f>
        <v>0.54643150446705535</v>
      </c>
      <c r="AO40" s="243">
        <f>'Norm. celkova previazanost'!AO40*'Vplyv jednotlivych statov'!$BB40</f>
        <v>8.8979091093501043E-3</v>
      </c>
      <c r="AP40" s="243">
        <f>'Norm. celkova previazanost'!AP40*'Vplyv jednotlivych statov'!$BB40</f>
        <v>1.2924879692999399E-2</v>
      </c>
      <c r="AQ40" s="243">
        <f>'Norm. celkova previazanost'!AQ40*'Vplyv jednotlivych statov'!$BB40</f>
        <v>8.931063148593172E-3</v>
      </c>
      <c r="AR40" s="243">
        <f>'Norm. celkova previazanost'!AR40*'Vplyv jednotlivych statov'!$BB40</f>
        <v>1.0644600596667208E-2</v>
      </c>
      <c r="AS40" s="243">
        <f>'Norm. celkova previazanost'!AS40*'Vplyv jednotlivych statov'!$BB40</f>
        <v>7.8686614300473631E-3</v>
      </c>
      <c r="AT40" s="243">
        <f>'Norm. celkova previazanost'!AT40*'Vplyv jednotlivych statov'!$BB40</f>
        <v>1.9364684223882097E-2</v>
      </c>
      <c r="AU40" s="243">
        <f>'Norm. celkova previazanost'!AU40*'Vplyv jednotlivych statov'!$BB40</f>
        <v>1.2364220507398258E-2</v>
      </c>
      <c r="AV40" s="243">
        <f>'Norm. celkova previazanost'!AV40*'Vplyv jednotlivych statov'!$BB40</f>
        <v>9.0994813064592273E-3</v>
      </c>
      <c r="AW40" s="243">
        <f>'Norm. celkova previazanost'!AW40*'Vplyv jednotlivych statov'!$BB40</f>
        <v>7.0931410954618883E-3</v>
      </c>
      <c r="AX40" s="243">
        <f>'Norm. celkova previazanost'!AX40*'Vplyv jednotlivych statov'!$BB40</f>
        <v>2.1644563290939434E-2</v>
      </c>
      <c r="AY40" s="243">
        <f>'Norm. celkova previazanost'!AY40*'Vplyv jednotlivych statov'!$BB40</f>
        <v>1.2900485834435703E-2</v>
      </c>
      <c r="AZ40" s="243">
        <f>'Norm. celkova previazanost'!AZ40*'Vplyv jednotlivych statov'!$BB40</f>
        <v>1.6964601676680881E-2</v>
      </c>
      <c r="BB40" s="383">
        <f>Import!$BB40/'Export+Import'!$BB40</f>
        <v>0.45356849553294465</v>
      </c>
      <c r="BC40" s="384">
        <f t="shared" si="0"/>
        <v>0.54643150446705535</v>
      </c>
      <c r="BD40" s="244">
        <f t="shared" si="1"/>
        <v>0.99999999999999978</v>
      </c>
    </row>
    <row r="41" spans="1:56" ht="14.25" customHeight="1" x14ac:dyDescent="0.25">
      <c r="A41" s="245" t="s">
        <v>44</v>
      </c>
      <c r="B41" s="243">
        <f>'Norm. celkova previazanost'!B41*'Vplyv jednotlivych statov'!$BB41</f>
        <v>5.0961591008509728E-3</v>
      </c>
      <c r="C41" s="243">
        <f>'Norm. celkova previazanost'!C41*'Vplyv jednotlivych statov'!$BB41</f>
        <v>4.7773638403458612E-3</v>
      </c>
      <c r="D41" s="243">
        <f>'Norm. celkova previazanost'!D41*'Vplyv jednotlivych statov'!$BB41</f>
        <v>5.5562539153134853E-3</v>
      </c>
      <c r="E41" s="243">
        <f>'Norm. celkova previazanost'!E41*'Vplyv jednotlivych statov'!$BB41</f>
        <v>1.0441536275742968E-2</v>
      </c>
      <c r="F41" s="243">
        <f>'Norm. celkova previazanost'!F41*'Vplyv jednotlivych statov'!$BB41</f>
        <v>8.4653549237846525E-3</v>
      </c>
      <c r="G41" s="243">
        <f>'Norm. celkova previazanost'!G41*'Vplyv jednotlivych statov'!$BB41</f>
        <v>1.1948167527751097E-2</v>
      </c>
      <c r="H41" s="243">
        <f>'Norm. celkova previazanost'!H41*'Vplyv jednotlivych statov'!$BB41</f>
        <v>1.3783479157773842E-2</v>
      </c>
      <c r="I41" s="243">
        <f>'Norm. celkova previazanost'!I41*'Vplyv jednotlivych statov'!$BB41</f>
        <v>4.7733980725266243E-3</v>
      </c>
      <c r="J41" s="243">
        <f>'Norm. celkova previazanost'!J41*'Vplyv jednotlivych statov'!$BB41</f>
        <v>3.4650394653517914E-2</v>
      </c>
      <c r="K41" s="243">
        <f>'Norm. celkova previazanost'!K41*'Vplyv jednotlivych statov'!$BB41</f>
        <v>9.1469981634210249E-3</v>
      </c>
      <c r="L41" s="243">
        <f>'Norm. celkova previazanost'!L41*'Vplyv jednotlivych statov'!$BB41</f>
        <v>1.7186723488451433E-2</v>
      </c>
      <c r="M41" s="243">
        <f>'Norm. celkova previazanost'!M41*'Vplyv jednotlivych statov'!$BB41</f>
        <v>1.9172312764949018E-2</v>
      </c>
      <c r="N41" s="243">
        <f>'Norm. celkova previazanost'!N41*'Vplyv jednotlivych statov'!$BB41</f>
        <v>1.3205879461609631E-2</v>
      </c>
      <c r="O41" s="243">
        <f>'Norm. celkova previazanost'!O41*'Vplyv jednotlivych statov'!$BB41</f>
        <v>9.2305113749800646E-3</v>
      </c>
      <c r="P41" s="243">
        <f>'Norm. celkova previazanost'!P41*'Vplyv jednotlivych statov'!$BB41</f>
        <v>1.8317209939908301E-2</v>
      </c>
      <c r="Q41" s="243">
        <f>'Norm. celkova previazanost'!Q41*'Vplyv jednotlivych statov'!$BB41</f>
        <v>7.7687400254794854E-3</v>
      </c>
      <c r="R41" s="243">
        <f>'Norm. celkova previazanost'!R41*'Vplyv jednotlivych statov'!$BB41</f>
        <v>1.2122879216958062E-2</v>
      </c>
      <c r="S41" s="243">
        <f>'Norm. celkova previazanost'!S41*'Vplyv jednotlivych statov'!$BB41</f>
        <v>7.9395757977339665E-3</v>
      </c>
      <c r="T41" s="243">
        <f>'Norm. celkova previazanost'!T41*'Vplyv jednotlivych statov'!$BB41</f>
        <v>7.2569300696498987E-3</v>
      </c>
      <c r="U41" s="243">
        <f>'Norm. celkova previazanost'!U41*'Vplyv jednotlivych statov'!$BB41</f>
        <v>5.3876495841723949E-3</v>
      </c>
      <c r="V41" s="243">
        <f>'Norm. celkova previazanost'!V41*'Vplyv jednotlivych statov'!$BB41</f>
        <v>8.1163177450937971E-3</v>
      </c>
      <c r="W41" s="243">
        <f>'Norm. celkova previazanost'!W41*'Vplyv jednotlivych statov'!$BB41</f>
        <v>1.6136473312391451E-2</v>
      </c>
      <c r="X41" s="243">
        <f>'Norm. celkova previazanost'!X41*'Vplyv jednotlivych statov'!$BB41</f>
        <v>5.3494390393946101E-3</v>
      </c>
      <c r="Y41" s="243">
        <f>'Norm. celkova previazanost'!Y41*'Vplyv jednotlivych statov'!$BB41</f>
        <v>7.1218612670514384E-3</v>
      </c>
      <c r="Z41" s="243">
        <f>'Norm. celkova previazanost'!Z41*'Vplyv jednotlivych statov'!$BB41</f>
        <v>5.0594899950883393E-3</v>
      </c>
      <c r="AA41" s="243">
        <f>'Norm. celkova previazanost'!AA41*'Vplyv jednotlivych statov'!$BB41</f>
        <v>1.649437905749962E-2</v>
      </c>
      <c r="AB41" s="243">
        <f>'Norm. celkova previazanost'!AB41*'Vplyv jednotlivych statov'!$BB41</f>
        <v>4.502521707419261E-3</v>
      </c>
      <c r="AC41" s="243">
        <f>'Norm. celkova previazanost'!AC41*'Vplyv jednotlivych statov'!$BB41</f>
        <v>1.9900339052869271E-2</v>
      </c>
      <c r="AD41" s="243">
        <f>'Norm. celkova previazanost'!AD41*'Vplyv jednotlivych statov'!$BB41</f>
        <v>1.7869782716356801E-2</v>
      </c>
      <c r="AE41" s="243">
        <f>'Norm. celkova previazanost'!AE41*'Vplyv jednotlivych statov'!$BB41</f>
        <v>6.5485980872522758E-3</v>
      </c>
      <c r="AF41" s="243">
        <f>'Norm. celkova previazanost'!AF41*'Vplyv jednotlivych statov'!$BB41</f>
        <v>1.017416068865898E-2</v>
      </c>
      <c r="AG41" s="243">
        <f>'Norm. celkova previazanost'!AG41*'Vplyv jednotlivych statov'!$BB41</f>
        <v>7.1372140014262569E-3</v>
      </c>
      <c r="AH41" s="243">
        <f>'Norm. celkova previazanost'!AH41*'Vplyv jednotlivych statov'!$BB41</f>
        <v>2.1251764620527112E-2</v>
      </c>
      <c r="AI41" s="243">
        <f>'Norm. celkova previazanost'!AI41*'Vplyv jednotlivych statov'!$BB41</f>
        <v>1.2990051863684047E-2</v>
      </c>
      <c r="AJ41" s="243">
        <f>'Norm. celkova previazanost'!AJ41*'Vplyv jednotlivych statov'!$BB41</f>
        <v>4.3932573901656405E-3</v>
      </c>
      <c r="AK41" s="243">
        <f>'Norm. celkova previazanost'!AK41*'Vplyv jednotlivych statov'!$BB41</f>
        <v>2.2026454804076397E-2</v>
      </c>
      <c r="AL41" s="243">
        <f>'Norm. celkova previazanost'!AL41*'Vplyv jednotlivych statov'!$BB41</f>
        <v>7.3038874752611076E-3</v>
      </c>
      <c r="AM41" s="243">
        <f>'Norm. celkova previazanost'!AM41*'Vplyv jednotlivych statov'!$BB41</f>
        <v>8.6596957972921752E-3</v>
      </c>
      <c r="AN41" s="243">
        <f>'Norm. celkova previazanost'!AN41*'Vplyv jednotlivych statov'!$BB41</f>
        <v>9.3650750122852133E-3</v>
      </c>
      <c r="AO41" s="382">
        <f>'Vplyv jednotlivych statov'!$BC41</f>
        <v>0.41490481767773701</v>
      </c>
      <c r="AP41" s="243">
        <f>'Norm. celkova previazanost'!AP41*'Vplyv jednotlivych statov'!$BB41</f>
        <v>1.2564366238667024E-2</v>
      </c>
      <c r="AQ41" s="243">
        <f>'Norm. celkova previazanost'!AQ41*'Vplyv jednotlivych statov'!$BB41</f>
        <v>9.3089478748973522E-3</v>
      </c>
      <c r="AR41" s="243">
        <f>'Norm. celkova previazanost'!AR41*'Vplyv jednotlivych statov'!$BB41</f>
        <v>1.2686873093897431E-2</v>
      </c>
      <c r="AS41" s="243">
        <f>'Norm. celkova previazanost'!AS41*'Vplyv jednotlivych statov'!$BB41</f>
        <v>1.6015759950535183E-2</v>
      </c>
      <c r="AT41" s="243">
        <f>'Norm. celkova previazanost'!AT41*'Vplyv jednotlivych statov'!$BB41</f>
        <v>1.0516770406678205E-2</v>
      </c>
      <c r="AU41" s="243">
        <f>'Norm. celkova previazanost'!AU41*'Vplyv jednotlivych statov'!$BB41</f>
        <v>9.8301305737729817E-3</v>
      </c>
      <c r="AV41" s="243">
        <f>'Norm. celkova previazanost'!AV41*'Vplyv jednotlivych statov'!$BB41</f>
        <v>9.5664912486767648E-3</v>
      </c>
      <c r="AW41" s="243">
        <f>'Norm. celkova previazanost'!AW41*'Vplyv jednotlivych statov'!$BB41</f>
        <v>1.1011701703468461E-2</v>
      </c>
      <c r="AX41" s="243">
        <f>'Norm. celkova previazanost'!AX41*'Vplyv jednotlivych statov'!$BB41</f>
        <v>1.5787118400506214E-2</v>
      </c>
      <c r="AY41" s="243">
        <f>'Norm. celkova previazanost'!AY41*'Vplyv jednotlivych statov'!$BB41</f>
        <v>1.4447655353388048E-2</v>
      </c>
      <c r="AZ41" s="243">
        <f>'Norm. celkova previazanost'!AZ41*'Vplyv jednotlivych statov'!$BB41</f>
        <v>2.6731086489061025E-2</v>
      </c>
      <c r="BB41" s="383">
        <f>Import!$BB41/'Export+Import'!$BB41</f>
        <v>0.58509518232226299</v>
      </c>
      <c r="BC41" s="384">
        <f t="shared" si="0"/>
        <v>0.41490481767773701</v>
      </c>
      <c r="BD41" s="244">
        <f t="shared" si="1"/>
        <v>1.0000000000000002</v>
      </c>
    </row>
    <row r="42" spans="1:56" ht="14.25" customHeight="1" x14ac:dyDescent="0.25">
      <c r="A42" s="246" t="s">
        <v>45</v>
      </c>
      <c r="B42" s="243">
        <f>'Norm. celkova previazanost'!B42*'Vplyv jednotlivych statov'!$BB42</f>
        <v>5.5566096722266299E-3</v>
      </c>
      <c r="C42" s="243">
        <f>'Norm. celkova previazanost'!C42*'Vplyv jednotlivych statov'!$BB42</f>
        <v>2.5574885542735074E-3</v>
      </c>
      <c r="D42" s="243">
        <f>'Norm. celkova previazanost'!D42*'Vplyv jednotlivych statov'!$BB42</f>
        <v>3.2944063970843985E-3</v>
      </c>
      <c r="E42" s="243">
        <f>'Norm. celkova previazanost'!E42*'Vplyv jednotlivych statov'!$BB42</f>
        <v>9.7192077296663279E-3</v>
      </c>
      <c r="F42" s="243">
        <f>'Norm. celkova previazanost'!F42*'Vplyv jednotlivych statov'!$BB42</f>
        <v>3.0786362116363153E-3</v>
      </c>
      <c r="G42" s="243">
        <f>'Norm. celkova previazanost'!G42*'Vplyv jednotlivych statov'!$BB42</f>
        <v>1.0680699317618956E-2</v>
      </c>
      <c r="H42" s="243">
        <f>'Norm. celkova previazanost'!H42*'Vplyv jednotlivych statov'!$BB42</f>
        <v>4.4276173005526061E-2</v>
      </c>
      <c r="I42" s="243">
        <f>'Norm. celkova previazanost'!I42*'Vplyv jednotlivych statov'!$BB42</f>
        <v>1.8659341497137072E-3</v>
      </c>
      <c r="J42" s="243">
        <f>'Norm. celkova previazanost'!J42*'Vplyv jednotlivych statov'!$BB42</f>
        <v>1.2864343298627203E-2</v>
      </c>
      <c r="K42" s="243">
        <f>'Norm. celkova previazanost'!K42*'Vplyv jednotlivych statov'!$BB42</f>
        <v>7.9214071360936469E-3</v>
      </c>
      <c r="L42" s="243">
        <f>'Norm. celkova previazanost'!L42*'Vplyv jednotlivych statov'!$BB42</f>
        <v>5.7818515850130365E-3</v>
      </c>
      <c r="M42" s="243">
        <f>'Norm. celkova previazanost'!M42*'Vplyv jednotlivych statov'!$BB42</f>
        <v>6.2820750654532936E-3</v>
      </c>
      <c r="N42" s="243">
        <f>'Norm. celkova previazanost'!N42*'Vplyv jednotlivych statov'!$BB42</f>
        <v>1.5296590185700574E-2</v>
      </c>
      <c r="O42" s="243">
        <f>'Norm. celkova previazanost'!O42*'Vplyv jednotlivych statov'!$BB42</f>
        <v>6.5249641414810555E-3</v>
      </c>
      <c r="P42" s="243">
        <f>'Norm. celkova previazanost'!P42*'Vplyv jednotlivych statov'!$BB42</f>
        <v>1.1293031943426879E-2</v>
      </c>
      <c r="Q42" s="243">
        <f>'Norm. celkova previazanost'!Q42*'Vplyv jednotlivych statov'!$BB42</f>
        <v>1.1687127225357164E-2</v>
      </c>
      <c r="R42" s="243">
        <f>'Norm. celkova previazanost'!R42*'Vplyv jednotlivych statov'!$BB42</f>
        <v>4.3100174726780714E-3</v>
      </c>
      <c r="S42" s="243">
        <f>'Norm. celkova previazanost'!S42*'Vplyv jednotlivych statov'!$BB42</f>
        <v>3.1162423214959279E-3</v>
      </c>
      <c r="T42" s="243">
        <f>'Norm. celkova previazanost'!T42*'Vplyv jednotlivych statov'!$BB42</f>
        <v>5.6529789070936202E-3</v>
      </c>
      <c r="U42" s="243">
        <f>'Norm. celkova previazanost'!U42*'Vplyv jednotlivych statov'!$BB42</f>
        <v>3.504967368776887E-3</v>
      </c>
      <c r="V42" s="243">
        <f>'Norm. celkova previazanost'!V42*'Vplyv jednotlivych statov'!$BB42</f>
        <v>5.2606464052628926E-3</v>
      </c>
      <c r="W42" s="243">
        <f>'Norm. celkova previazanost'!W42*'Vplyv jednotlivych statov'!$BB42</f>
        <v>5.0602300153135956E-3</v>
      </c>
      <c r="X42" s="243">
        <f>'Norm. celkova previazanost'!X42*'Vplyv jednotlivych statov'!$BB42</f>
        <v>3.2992066480703902E-3</v>
      </c>
      <c r="Y42" s="243">
        <f>'Norm. celkova previazanost'!Y42*'Vplyv jednotlivych statov'!$BB42</f>
        <v>4.6107997387815538E-3</v>
      </c>
      <c r="Z42" s="243">
        <f>'Norm. celkova previazanost'!Z42*'Vplyv jednotlivych statov'!$BB42</f>
        <v>2.1627595020680744E-3</v>
      </c>
      <c r="AA42" s="243">
        <f>'Norm. celkova previazanost'!AA42*'Vplyv jednotlivych statov'!$BB42</f>
        <v>1.0075897218376319E-2</v>
      </c>
      <c r="AB42" s="243">
        <f>'Norm. celkova previazanost'!AB42*'Vplyv jednotlivych statov'!$BB42</f>
        <v>2.2411030632777107E-3</v>
      </c>
      <c r="AC42" s="243">
        <f>'Norm. celkova previazanost'!AC42*'Vplyv jednotlivych statov'!$BB42</f>
        <v>8.3595466913038118E-3</v>
      </c>
      <c r="AD42" s="243">
        <f>'Norm. celkova previazanost'!AD42*'Vplyv jednotlivych statov'!$BB42</f>
        <v>7.5005030433480807E-3</v>
      </c>
      <c r="AE42" s="243">
        <f>'Norm. celkova previazanost'!AE42*'Vplyv jednotlivych statov'!$BB42</f>
        <v>6.3609305005506425E-3</v>
      </c>
      <c r="AF42" s="243">
        <f>'Norm. celkova previazanost'!AF42*'Vplyv jednotlivych statov'!$BB42</f>
        <v>3.8754666659416459E-2</v>
      </c>
      <c r="AG42" s="243">
        <f>'Norm. celkova previazanost'!AG42*'Vplyv jednotlivych statov'!$BB42</f>
        <v>3.788091586713557E-3</v>
      </c>
      <c r="AH42" s="243">
        <f>'Norm. celkova previazanost'!AH42*'Vplyv jednotlivych statov'!$BB42</f>
        <v>2.7577060702625562E-2</v>
      </c>
      <c r="AI42" s="243">
        <f>'Norm. celkova previazanost'!AI42*'Vplyv jednotlivych statov'!$BB42</f>
        <v>6.3115025842978819E-3</v>
      </c>
      <c r="AJ42" s="243">
        <f>'Norm. celkova previazanost'!AJ42*'Vplyv jednotlivych statov'!$BB42</f>
        <v>2.0068217898576257E-3</v>
      </c>
      <c r="AK42" s="243">
        <f>'Norm. celkova previazanost'!AK42*'Vplyv jednotlivych statov'!$BB42</f>
        <v>3.2297912877879816E-2</v>
      </c>
      <c r="AL42" s="243">
        <f>'Norm. celkova previazanost'!AL42*'Vplyv jednotlivych statov'!$BB42</f>
        <v>5.9370220728774048E-3</v>
      </c>
      <c r="AM42" s="243">
        <f>'Norm. celkova previazanost'!AM42*'Vplyv jednotlivych statov'!$BB42</f>
        <v>2.4207402175938156E-2</v>
      </c>
      <c r="AN42" s="243">
        <f>'Norm. celkova previazanost'!AN42*'Vplyv jednotlivych statov'!$BB42</f>
        <v>1.3427683720115116E-2</v>
      </c>
      <c r="AO42" s="243">
        <f>'Norm. celkova previazanost'!AO42*'Vplyv jednotlivych statov'!$BB42</f>
        <v>1.2295896820569823E-2</v>
      </c>
      <c r="AP42" s="382">
        <f>'Vplyv jednotlivych statov'!$BC42</f>
        <v>0.48328018415050567</v>
      </c>
      <c r="AQ42" s="243">
        <f>'Norm. celkova previazanost'!AQ42*'Vplyv jednotlivych statov'!$BB42</f>
        <v>1.3914284571374206E-2</v>
      </c>
      <c r="AR42" s="243">
        <f>'Norm. celkova previazanost'!AR42*'Vplyv jednotlivych statov'!$BB42</f>
        <v>1.3948929715489238E-2</v>
      </c>
      <c r="AS42" s="243">
        <f>'Norm. celkova previazanost'!AS42*'Vplyv jednotlivych statov'!$BB42</f>
        <v>9.3714913088653179E-3</v>
      </c>
      <c r="AT42" s="243">
        <f>'Norm. celkova previazanost'!AT42*'Vplyv jednotlivych statov'!$BB42</f>
        <v>1.2296050306383947E-2</v>
      </c>
      <c r="AU42" s="243">
        <f>'Norm. celkova previazanost'!AU42*'Vplyv jednotlivych statov'!$BB42</f>
        <v>1.0911397677985966E-2</v>
      </c>
      <c r="AV42" s="243">
        <f>'Norm. celkova previazanost'!AV42*'Vplyv jednotlivych statov'!$BB42</f>
        <v>9.8363693108181136E-3</v>
      </c>
      <c r="AW42" s="243">
        <f>'Norm. celkova previazanost'!AW42*'Vplyv jednotlivych statov'!$BB42</f>
        <v>8.9529129208281797E-3</v>
      </c>
      <c r="AX42" s="243">
        <f>'Norm. celkova previazanost'!AX42*'Vplyv jednotlivych statov'!$BB42</f>
        <v>1.6078867065717036E-2</v>
      </c>
      <c r="AY42" s="243">
        <f>'Norm. celkova previazanost'!AY42*'Vplyv jednotlivych statov'!$BB42</f>
        <v>8.2821399666526824E-3</v>
      </c>
      <c r="AZ42" s="243">
        <f>'Norm. celkova previazanost'!AZ42*'Vplyv jednotlivych statov'!$BB42</f>
        <v>1.6326937499791867E-2</v>
      </c>
      <c r="BB42" s="383">
        <f>Import!$BB42/'Export+Import'!$BB42</f>
        <v>0.51671981584949433</v>
      </c>
      <c r="BC42" s="384">
        <f t="shared" si="0"/>
        <v>0.48328018415050567</v>
      </c>
      <c r="BD42" s="244">
        <f t="shared" si="1"/>
        <v>0.99999999999999989</v>
      </c>
    </row>
    <row r="43" spans="1:56" ht="14.25" customHeight="1" x14ac:dyDescent="0.25">
      <c r="A43" s="246" t="s">
        <v>46</v>
      </c>
      <c r="B43" s="243">
        <f>'Norm. celkova previazanost'!B43*'Vplyv jednotlivych statov'!$BB43</f>
        <v>5.260634475889394E-3</v>
      </c>
      <c r="C43" s="243">
        <f>'Norm. celkova previazanost'!C43*'Vplyv jednotlivych statov'!$BB43</f>
        <v>2.0566037341049233E-3</v>
      </c>
      <c r="D43" s="243">
        <f>'Norm. celkova previazanost'!D43*'Vplyv jednotlivych statov'!$BB43</f>
        <v>3.3208656333203047E-3</v>
      </c>
      <c r="E43" s="243">
        <f>'Norm. celkova previazanost'!E43*'Vplyv jednotlivych statov'!$BB43</f>
        <v>1.041339716838449E-2</v>
      </c>
      <c r="F43" s="243">
        <f>'Norm. celkova previazanost'!F43*'Vplyv jednotlivych statov'!$BB43</f>
        <v>4.963680206680204E-3</v>
      </c>
      <c r="G43" s="243">
        <f>'Norm. celkova previazanost'!G43*'Vplyv jednotlivych statov'!$BB43</f>
        <v>1.0490980846675832E-2</v>
      </c>
      <c r="H43" s="243">
        <f>'Norm. celkova previazanost'!H43*'Vplyv jednotlivych statov'!$BB43</f>
        <v>1.5788031000865978E-2</v>
      </c>
      <c r="I43" s="243">
        <f>'Norm. celkova previazanost'!I43*'Vplyv jednotlivych statov'!$BB43</f>
        <v>1.844299974443796E-3</v>
      </c>
      <c r="J43" s="243">
        <f>'Norm. celkova previazanost'!J43*'Vplyv jednotlivych statov'!$BB43</f>
        <v>1.1621460078461401E-2</v>
      </c>
      <c r="K43" s="243">
        <f>'Norm. celkova previazanost'!K43*'Vplyv jednotlivych statov'!$BB43</f>
        <v>6.4520266818295178E-3</v>
      </c>
      <c r="L43" s="243">
        <f>'Norm. celkova previazanost'!L43*'Vplyv jednotlivych statov'!$BB43</f>
        <v>4.1452494477272296E-3</v>
      </c>
      <c r="M43" s="243">
        <f>'Norm. celkova previazanost'!M43*'Vplyv jednotlivych statov'!$BB43</f>
        <v>5.0639342899474965E-3</v>
      </c>
      <c r="N43" s="243">
        <f>'Norm. celkova previazanost'!N43*'Vplyv jednotlivych statov'!$BB43</f>
        <v>1.3085996667216727E-2</v>
      </c>
      <c r="O43" s="243">
        <f>'Norm. celkova previazanost'!O43*'Vplyv jednotlivych statov'!$BB43</f>
        <v>7.5486728318646919E-3</v>
      </c>
      <c r="P43" s="243">
        <f>'Norm. celkova previazanost'!P43*'Vplyv jednotlivych statov'!$BB43</f>
        <v>1.0527372327424967E-2</v>
      </c>
      <c r="Q43" s="243">
        <f>'Norm. celkova previazanost'!Q43*'Vplyv jednotlivych statov'!$BB43</f>
        <v>4.4059680978716924E-2</v>
      </c>
      <c r="R43" s="243">
        <f>'Norm. celkova previazanost'!R43*'Vplyv jednotlivych statov'!$BB43</f>
        <v>4.822662437367461E-3</v>
      </c>
      <c r="S43" s="243">
        <f>'Norm. celkova previazanost'!S43*'Vplyv jednotlivych statov'!$BB43</f>
        <v>1.9912612252622067E-3</v>
      </c>
      <c r="T43" s="243">
        <f>'Norm. celkova previazanost'!T43*'Vplyv jednotlivych statov'!$BB43</f>
        <v>4.7764245657106637E-3</v>
      </c>
      <c r="U43" s="243">
        <f>'Norm. celkova previazanost'!U43*'Vplyv jednotlivych statov'!$BB43</f>
        <v>2.7106225278737063E-3</v>
      </c>
      <c r="V43" s="243">
        <f>'Norm. celkova previazanost'!V43*'Vplyv jednotlivych statov'!$BB43</f>
        <v>7.0322014625529361E-3</v>
      </c>
      <c r="W43" s="243">
        <f>'Norm. celkova previazanost'!W43*'Vplyv jednotlivych statov'!$BB43</f>
        <v>4.2615712458439099E-3</v>
      </c>
      <c r="X43" s="243">
        <f>'Norm. celkova previazanost'!X43*'Vplyv jednotlivych statov'!$BB43</f>
        <v>3.4248168033172901E-3</v>
      </c>
      <c r="Y43" s="243">
        <f>'Norm. celkova previazanost'!Y43*'Vplyv jednotlivych statov'!$BB43</f>
        <v>3.182037010878094E-3</v>
      </c>
      <c r="Z43" s="243">
        <f>'Norm. celkova previazanost'!Z43*'Vplyv jednotlivych statov'!$BB43</f>
        <v>2.1413950261163768E-3</v>
      </c>
      <c r="AA43" s="243">
        <f>'Norm. celkova previazanost'!AA43*'Vplyv jednotlivych statov'!$BB43</f>
        <v>9.2183015408687664E-3</v>
      </c>
      <c r="AB43" s="243">
        <f>'Norm. celkova previazanost'!AB43*'Vplyv jednotlivych statov'!$BB43</f>
        <v>1.2984421612189088E-3</v>
      </c>
      <c r="AC43" s="243">
        <f>'Norm. celkova previazanost'!AC43*'Vplyv jednotlivych statov'!$BB43</f>
        <v>6.4372011055290699E-3</v>
      </c>
      <c r="AD43" s="243">
        <f>'Norm. celkova previazanost'!AD43*'Vplyv jednotlivych statov'!$BB43</f>
        <v>5.3814877605309654E-3</v>
      </c>
      <c r="AE43" s="243">
        <f>'Norm. celkova previazanost'!AE43*'Vplyv jednotlivych statov'!$BB43</f>
        <v>6.5932657771172378E-3</v>
      </c>
      <c r="AF43" s="243">
        <f>'Norm. celkova previazanost'!AF43*'Vplyv jednotlivych statov'!$BB43</f>
        <v>2.1340609472330588E-2</v>
      </c>
      <c r="AG43" s="243">
        <f>'Norm. celkova previazanost'!AG43*'Vplyv jednotlivych statov'!$BB43</f>
        <v>3.3478846883140028E-3</v>
      </c>
      <c r="AH43" s="243">
        <f>'Norm. celkova previazanost'!AH43*'Vplyv jednotlivych statov'!$BB43</f>
        <v>2.3777259806261386E-2</v>
      </c>
      <c r="AI43" s="243">
        <f>'Norm. celkova previazanost'!AI43*'Vplyv jednotlivych statov'!$BB43</f>
        <v>5.1403311446245516E-3</v>
      </c>
      <c r="AJ43" s="243">
        <f>'Norm. celkova previazanost'!AJ43*'Vplyv jednotlivych statov'!$BB43</f>
        <v>1.6369577025076207E-3</v>
      </c>
      <c r="AK43" s="243">
        <f>'Norm. celkova previazanost'!AK43*'Vplyv jednotlivych statov'!$BB43</f>
        <v>1.392594445979748E-2</v>
      </c>
      <c r="AL43" s="243">
        <f>'Norm. celkova previazanost'!AL43*'Vplyv jednotlivych statov'!$BB43</f>
        <v>4.8480826606851993E-3</v>
      </c>
      <c r="AM43" s="243">
        <f>'Norm. celkova previazanost'!AM43*'Vplyv jednotlivych statov'!$BB43</f>
        <v>3.1672602897200627E-2</v>
      </c>
      <c r="AN43" s="243">
        <f>'Norm. celkova previazanost'!AN43*'Vplyv jednotlivych statov'!$BB43</f>
        <v>9.966915596674104E-3</v>
      </c>
      <c r="AO43" s="243">
        <f>'Norm. celkova previazanost'!AO43*'Vplyv jednotlivych statov'!$BB43</f>
        <v>8.4708930655104514E-3</v>
      </c>
      <c r="AP43" s="243">
        <f>'Norm. celkova previazanost'!AP43*'Vplyv jednotlivych statov'!$BB43</f>
        <v>1.4175529216985326E-2</v>
      </c>
      <c r="AQ43" s="382">
        <f>'Vplyv jednotlivych statov'!$BC43</f>
        <v>0.53941072804945878</v>
      </c>
      <c r="AR43" s="243">
        <f>'Norm. celkova previazanost'!AR43*'Vplyv jednotlivych statov'!$BB43</f>
        <v>8.1677011758637535E-3</v>
      </c>
      <c r="AS43" s="243">
        <f>'Norm. celkova previazanost'!AS43*'Vplyv jednotlivych statov'!$BB43</f>
        <v>6.7480354375904607E-3</v>
      </c>
      <c r="AT43" s="243">
        <f>'Norm. celkova previazanost'!AT43*'Vplyv jednotlivych statov'!$BB43</f>
        <v>1.7174934255601629E-2</v>
      </c>
      <c r="AU43" s="243">
        <f>'Norm. celkova previazanost'!AU43*'Vplyv jednotlivych statov'!$BB43</f>
        <v>9.3446042680934947E-3</v>
      </c>
      <c r="AV43" s="243">
        <f>'Norm. celkova previazanost'!AV43*'Vplyv jednotlivych statov'!$BB43</f>
        <v>1.0636958986094661E-2</v>
      </c>
      <c r="AW43" s="243">
        <f>'Norm. celkova previazanost'!AW43*'Vplyv jednotlivych statov'!$BB43</f>
        <v>6.8218162315103704E-3</v>
      </c>
      <c r="AX43" s="243">
        <f>'Norm. celkova previazanost'!AX43*'Vplyv jednotlivych statov'!$BB43</f>
        <v>2.6204623266586076E-2</v>
      </c>
      <c r="AY43" s="243">
        <f>'Norm. celkova previazanost'!AY43*'Vplyv jednotlivych statov'!$BB43</f>
        <v>9.6751664080530764E-3</v>
      </c>
      <c r="AZ43" s="243">
        <f>'Norm. celkova previazanost'!AZ43*'Vplyv jednotlivych statov'!$BB43</f>
        <v>7.5978442165148714E-3</v>
      </c>
      <c r="BB43" s="383">
        <f>Import!$BB43/'Export+Import'!$BB43</f>
        <v>0.46058927195054122</v>
      </c>
      <c r="BC43" s="384">
        <f t="shared" si="0"/>
        <v>0.53941072804945878</v>
      </c>
      <c r="BD43" s="244">
        <f t="shared" si="1"/>
        <v>1</v>
      </c>
    </row>
    <row r="44" spans="1:56" ht="14.25" customHeight="1" x14ac:dyDescent="0.25">
      <c r="A44" s="246" t="s">
        <v>47</v>
      </c>
      <c r="B44" s="243">
        <f>'Norm. celkova previazanost'!B44*'Vplyv jednotlivych statov'!$BB44</f>
        <v>2.9983671457035842E-3</v>
      </c>
      <c r="C44" s="243">
        <f>'Norm. celkova previazanost'!C44*'Vplyv jednotlivych statov'!$BB44</f>
        <v>2.5879723775202828E-3</v>
      </c>
      <c r="D44" s="243">
        <f>'Norm. celkova previazanost'!D44*'Vplyv jednotlivych statov'!$BB44</f>
        <v>6.3273594323652177E-3</v>
      </c>
      <c r="E44" s="243">
        <f>'Norm. celkova previazanost'!E44*'Vplyv jednotlivych statov'!$BB44</f>
        <v>1.6171988424213819E-2</v>
      </c>
      <c r="F44" s="243">
        <f>'Norm. celkova previazanost'!F44*'Vplyv jednotlivych statov'!$BB44</f>
        <v>4.0962773958523975E-3</v>
      </c>
      <c r="G44" s="243">
        <f>'Norm. celkova previazanost'!G44*'Vplyv jednotlivych statov'!$BB44</f>
        <v>3.9549756954909542E-3</v>
      </c>
      <c r="H44" s="243">
        <f>'Norm. celkova previazanost'!H44*'Vplyv jednotlivych statov'!$BB44</f>
        <v>7.5657797892774332E-3</v>
      </c>
      <c r="I44" s="243">
        <f>'Norm. celkova previazanost'!I44*'Vplyv jednotlivych statov'!$BB44</f>
        <v>2.6265042305071125E-3</v>
      </c>
      <c r="J44" s="243">
        <f>'Norm. celkova previazanost'!J44*'Vplyv jednotlivych statov'!$BB44</f>
        <v>1.1879485434041893E-2</v>
      </c>
      <c r="K44" s="243">
        <f>'Norm. celkova previazanost'!K44*'Vplyv jednotlivych statov'!$BB44</f>
        <v>9.5475695721552612E-3</v>
      </c>
      <c r="L44" s="243">
        <f>'Norm. celkova previazanost'!L44*'Vplyv jednotlivych statov'!$BB44</f>
        <v>4.2618072793188582E-3</v>
      </c>
      <c r="M44" s="243">
        <f>'Norm. celkova previazanost'!M44*'Vplyv jednotlivych statov'!$BB44</f>
        <v>6.5722911815860579E-3</v>
      </c>
      <c r="N44" s="243">
        <f>'Norm. celkova previazanost'!N44*'Vplyv jednotlivych statov'!$BB44</f>
        <v>1.3065854323957793E-2</v>
      </c>
      <c r="O44" s="243">
        <f>'Norm. celkova previazanost'!O44*'Vplyv jednotlivych statov'!$BB44</f>
        <v>4.4443694425408209E-3</v>
      </c>
      <c r="P44" s="243">
        <f>'Norm. celkova previazanost'!P44*'Vplyv jednotlivych statov'!$BB44</f>
        <v>1.8860999516207774E-2</v>
      </c>
      <c r="Q44" s="243">
        <f>'Norm. celkova previazanost'!Q44*'Vplyv jednotlivych statov'!$BB44</f>
        <v>3.8911379165705367E-3</v>
      </c>
      <c r="R44" s="243">
        <f>'Norm. celkova previazanost'!R44*'Vplyv jednotlivych statov'!$BB44</f>
        <v>8.1658190664190451E-3</v>
      </c>
      <c r="S44" s="243">
        <f>'Norm. celkova previazanost'!S44*'Vplyv jednotlivych statov'!$BB44</f>
        <v>2.5489267110559975E-3</v>
      </c>
      <c r="T44" s="243">
        <f>'Norm. celkova previazanost'!T44*'Vplyv jednotlivych statov'!$BB44</f>
        <v>3.1526068976533136E-2</v>
      </c>
      <c r="U44" s="243">
        <f>'Norm. celkova previazanost'!U44*'Vplyv jednotlivych statov'!$BB44</f>
        <v>5.755967791960262E-3</v>
      </c>
      <c r="V44" s="243">
        <f>'Norm. celkova previazanost'!V44*'Vplyv jednotlivych statov'!$BB44</f>
        <v>4.6849355707468694E-3</v>
      </c>
      <c r="W44" s="243">
        <f>'Norm. celkova previazanost'!W44*'Vplyv jednotlivych statov'!$BB44</f>
        <v>6.7556357128076491E-3</v>
      </c>
      <c r="X44" s="243">
        <f>'Norm. celkova previazanost'!X44*'Vplyv jednotlivych statov'!$BB44</f>
        <v>6.4526610706486659E-3</v>
      </c>
      <c r="Y44" s="243">
        <f>'Norm. celkova previazanost'!Y44*'Vplyv jednotlivych statov'!$BB44</f>
        <v>8.6922246754583717E-3</v>
      </c>
      <c r="Z44" s="243">
        <f>'Norm. celkova previazanost'!Z44*'Vplyv jednotlivych statov'!$BB44</f>
        <v>4.2177203524064212E-3</v>
      </c>
      <c r="AA44" s="243">
        <f>'Norm. celkova previazanost'!AA44*'Vplyv jednotlivych statov'!$BB44</f>
        <v>6.0110252931920415E-3</v>
      </c>
      <c r="AB44" s="243">
        <f>'Norm. celkova previazanost'!AB44*'Vplyv jednotlivych statov'!$BB44</f>
        <v>1.8580629572812607E-3</v>
      </c>
      <c r="AC44" s="243">
        <f>'Norm. celkova previazanost'!AC44*'Vplyv jednotlivych statov'!$BB44</f>
        <v>4.8784907224750781E-3</v>
      </c>
      <c r="AD44" s="243">
        <f>'Norm. celkova previazanost'!AD44*'Vplyv jednotlivych statov'!$BB44</f>
        <v>4.4701248146218576E-3</v>
      </c>
      <c r="AE44" s="243">
        <f>'Norm. celkova previazanost'!AE44*'Vplyv jednotlivych statov'!$BB44</f>
        <v>9.9171944135735997E-3</v>
      </c>
      <c r="AF44" s="243">
        <f>'Norm. celkova previazanost'!AF44*'Vplyv jednotlivych statov'!$BB44</f>
        <v>5.8843749819534183E-3</v>
      </c>
      <c r="AG44" s="243">
        <f>'Norm. celkova previazanost'!AG44*'Vplyv jednotlivych statov'!$BB44</f>
        <v>4.1169235861356823E-3</v>
      </c>
      <c r="AH44" s="243">
        <f>'Norm. celkova previazanost'!AH44*'Vplyv jednotlivych statov'!$BB44</f>
        <v>1.937965511421413E-2</v>
      </c>
      <c r="AI44" s="243">
        <f>'Norm. celkova previazanost'!AI44*'Vplyv jednotlivych statov'!$BB44</f>
        <v>1.1438930300852112E-2</v>
      </c>
      <c r="AJ44" s="243">
        <f>'Norm. celkova previazanost'!AJ44*'Vplyv jednotlivych statov'!$BB44</f>
        <v>4.1543826836688367E-3</v>
      </c>
      <c r="AK44" s="243">
        <f>'Norm. celkova previazanost'!AK44*'Vplyv jednotlivych statov'!$BB44</f>
        <v>8.4888343542934425E-3</v>
      </c>
      <c r="AL44" s="243">
        <f>'Norm. celkova previazanost'!AL44*'Vplyv jednotlivych statov'!$BB44</f>
        <v>6.0100568880785028E-3</v>
      </c>
      <c r="AM44" s="243">
        <f>'Norm. celkova previazanost'!AM44*'Vplyv jednotlivych statov'!$BB44</f>
        <v>8.2601906165574602E-3</v>
      </c>
      <c r="AN44" s="243">
        <f>'Norm. celkova previazanost'!AN44*'Vplyv jednotlivych statov'!$BB44</f>
        <v>5.3176618743231629E-3</v>
      </c>
      <c r="AO44" s="243">
        <f>'Norm. celkova previazanost'!AO44*'Vplyv jednotlivych statov'!$BB44</f>
        <v>5.6997729575403626E-3</v>
      </c>
      <c r="AP44" s="243">
        <f>'Norm. celkova previazanost'!AP44*'Vplyv jednotlivych statov'!$BB44</f>
        <v>6.2526286911054937E-3</v>
      </c>
      <c r="AQ44" s="243">
        <f>'Norm. celkova previazanost'!AQ44*'Vplyv jednotlivych statov'!$BB44</f>
        <v>4.4156819533296013E-3</v>
      </c>
      <c r="AR44" s="382">
        <f>'Vplyv jednotlivych statov'!$BC44</f>
        <v>0.61424022542916124</v>
      </c>
      <c r="AS44" s="243">
        <f>'Norm. celkova previazanost'!AS44*'Vplyv jednotlivych statov'!$BB44</f>
        <v>1.512018746086681E-2</v>
      </c>
      <c r="AT44" s="243">
        <f>'Norm. celkova previazanost'!AT44*'Vplyv jednotlivych statov'!$BB44</f>
        <v>3.7934975580294805E-3</v>
      </c>
      <c r="AU44" s="243">
        <f>'Norm. celkova previazanost'!AU44*'Vplyv jednotlivych statov'!$BB44</f>
        <v>9.9866897459357489E-3</v>
      </c>
      <c r="AV44" s="243">
        <f>'Norm. celkova previazanost'!AV44*'Vplyv jednotlivych statov'!$BB44</f>
        <v>1.2272557087814143E-2</v>
      </c>
      <c r="AW44" s="243">
        <f>'Norm. celkova previazanost'!AW44*'Vplyv jednotlivych statov'!$BB44</f>
        <v>9.1474795235615084E-3</v>
      </c>
      <c r="AX44" s="243">
        <f>'Norm. celkova previazanost'!AX44*'Vplyv jednotlivych statov'!$BB44</f>
        <v>1.0150952762617621E-2</v>
      </c>
      <c r="AY44" s="243">
        <f>'Norm. celkova previazanost'!AY44*'Vplyv jednotlivych statov'!$BB44</f>
        <v>7.0653619306272663E-3</v>
      </c>
      <c r="AZ44" s="243">
        <f>'Norm. celkova previazanost'!AZ44*'Vplyv jednotlivych statov'!$BB44</f>
        <v>4.0163572128439941E-3</v>
      </c>
      <c r="BB44" s="383">
        <f>Import!$BB44/'Export+Import'!$BB44</f>
        <v>0.38575977457083876</v>
      </c>
      <c r="BC44" s="384">
        <f t="shared" si="0"/>
        <v>0.61424022542916124</v>
      </c>
      <c r="BD44" s="244">
        <f t="shared" si="1"/>
        <v>1</v>
      </c>
    </row>
    <row r="45" spans="1:56" ht="14.25" customHeight="1" x14ac:dyDescent="0.25">
      <c r="A45" s="246" t="s">
        <v>48</v>
      </c>
      <c r="B45" s="243">
        <f>'Norm. celkova previazanost'!B45*'Vplyv jednotlivych statov'!$BB45</f>
        <v>2.4623008315031525E-3</v>
      </c>
      <c r="C45" s="243">
        <f>'Norm. celkova previazanost'!C45*'Vplyv jednotlivych statov'!$BB45</f>
        <v>4.6418577876145336E-3</v>
      </c>
      <c r="D45" s="243">
        <f>'Norm. celkova previazanost'!D45*'Vplyv jednotlivych statov'!$BB45</f>
        <v>7.2025241511704096E-3</v>
      </c>
      <c r="E45" s="243">
        <f>'Norm. celkova previazanost'!E45*'Vplyv jednotlivych statov'!$BB45</f>
        <v>7.1586706310519006E-3</v>
      </c>
      <c r="F45" s="243">
        <f>'Norm. celkova previazanost'!F45*'Vplyv jednotlivych statov'!$BB45</f>
        <v>7.1516498297668155E-3</v>
      </c>
      <c r="G45" s="243">
        <f>'Norm. celkova previazanost'!G45*'Vplyv jednotlivych statov'!$BB45</f>
        <v>2.8579941231588416E-3</v>
      </c>
      <c r="H45" s="243">
        <f>'Norm. celkova previazanost'!H45*'Vplyv jednotlivych statov'!$BB45</f>
        <v>4.2664974345155903E-3</v>
      </c>
      <c r="I45" s="243">
        <f>'Norm. celkova previazanost'!I45*'Vplyv jednotlivych statov'!$BB45</f>
        <v>5.546513929551071E-3</v>
      </c>
      <c r="J45" s="243">
        <f>'Norm. celkova previazanost'!J45*'Vplyv jednotlivych statov'!$BB45</f>
        <v>1.9973199874504917E-2</v>
      </c>
      <c r="K45" s="243">
        <f>'Norm. celkova previazanost'!K45*'Vplyv jednotlivych statov'!$BB45</f>
        <v>5.128388510373276E-3</v>
      </c>
      <c r="L45" s="243">
        <f>'Norm. celkova previazanost'!L45*'Vplyv jednotlivych statov'!$BB45</f>
        <v>3.0361276161116248E-3</v>
      </c>
      <c r="M45" s="243">
        <f>'Norm. celkova previazanost'!M45*'Vplyv jednotlivych statov'!$BB45</f>
        <v>4.9372638133152926E-3</v>
      </c>
      <c r="N45" s="243">
        <f>'Norm. celkova previazanost'!N45*'Vplyv jednotlivych statov'!$BB45</f>
        <v>8.3472506664145733E-3</v>
      </c>
      <c r="O45" s="243">
        <f>'Norm. celkova previazanost'!O45*'Vplyv jednotlivych statov'!$BB45</f>
        <v>5.5494731423105046E-3</v>
      </c>
      <c r="P45" s="243">
        <f>'Norm. celkova previazanost'!P45*'Vplyv jednotlivych statov'!$BB45</f>
        <v>1.0527047238586437E-2</v>
      </c>
      <c r="Q45" s="243">
        <f>'Norm. celkova previazanost'!Q45*'Vplyv jednotlivych statov'!$BB45</f>
        <v>2.954067563851226E-3</v>
      </c>
      <c r="R45" s="243">
        <f>'Norm. celkova previazanost'!R45*'Vplyv jednotlivych statov'!$BB45</f>
        <v>9.3261939230918234E-3</v>
      </c>
      <c r="S45" s="243">
        <f>'Norm. celkova previazanost'!S45*'Vplyv jednotlivych statov'!$BB45</f>
        <v>2.2803002441931538E-3</v>
      </c>
      <c r="T45" s="243">
        <f>'Norm. celkova previazanost'!T45*'Vplyv jednotlivych statov'!$BB45</f>
        <v>1.18189012075699E-2</v>
      </c>
      <c r="U45" s="243">
        <f>'Norm. celkova previazanost'!U45*'Vplyv jednotlivych statov'!$BB45</f>
        <v>4.1823817230933142E-3</v>
      </c>
      <c r="V45" s="243">
        <f>'Norm. celkova previazanost'!V45*'Vplyv jednotlivych statov'!$BB45</f>
        <v>5.512103405206777E-3</v>
      </c>
      <c r="W45" s="243">
        <f>'Norm. celkova previazanost'!W45*'Vplyv jednotlivych statov'!$BB45</f>
        <v>1.1667106223333223E-2</v>
      </c>
      <c r="X45" s="243">
        <f>'Norm. celkova previazanost'!X45*'Vplyv jednotlivych statov'!$BB45</f>
        <v>6.1319556767825203E-3</v>
      </c>
      <c r="Y45" s="243">
        <f>'Norm. celkova previazanost'!Y45*'Vplyv jednotlivych statov'!$BB45</f>
        <v>2.7744455026640542E-2</v>
      </c>
      <c r="Z45" s="243">
        <f>'Norm. celkova previazanost'!Z45*'Vplyv jednotlivych statov'!$BB45</f>
        <v>4.3914124217506074E-3</v>
      </c>
      <c r="AA45" s="243">
        <f>'Norm. celkova previazanost'!AA45*'Vplyv jednotlivych statov'!$BB45</f>
        <v>9.5471022896203885E-3</v>
      </c>
      <c r="AB45" s="243">
        <f>'Norm. celkova previazanost'!AB45*'Vplyv jednotlivych statov'!$BB45</f>
        <v>4.7148815553900401E-3</v>
      </c>
      <c r="AC45" s="243">
        <f>'Norm. celkova previazanost'!AC45*'Vplyv jednotlivych statov'!$BB45</f>
        <v>3.3533520510562412E-3</v>
      </c>
      <c r="AD45" s="243">
        <f>'Norm. celkova previazanost'!AD45*'Vplyv jednotlivych statov'!$BB45</f>
        <v>2.9376780546937599E-3</v>
      </c>
      <c r="AE45" s="243">
        <f>'Norm. celkova previazanost'!AE45*'Vplyv jednotlivych statov'!$BB45</f>
        <v>4.9028413702715545E-3</v>
      </c>
      <c r="AF45" s="243">
        <f>'Norm. celkova previazanost'!AF45*'Vplyv jednotlivych statov'!$BB45</f>
        <v>4.0454541818682344E-3</v>
      </c>
      <c r="AG45" s="243">
        <f>'Norm. celkova previazanost'!AG45*'Vplyv jednotlivych statov'!$BB45</f>
        <v>2.851806308784675E-2</v>
      </c>
      <c r="AH45" s="243">
        <f>'Norm. celkova previazanost'!AH45*'Vplyv jednotlivych statov'!$BB45</f>
        <v>1.3911908978523714E-2</v>
      </c>
      <c r="AI45" s="243">
        <f>'Norm. celkova previazanost'!AI45*'Vplyv jednotlivych statov'!$BB45</f>
        <v>6.6736861308732721E-3</v>
      </c>
      <c r="AJ45" s="243">
        <f>'Norm. celkova previazanost'!AJ45*'Vplyv jednotlivych statov'!$BB45</f>
        <v>5.6589553288263284E-3</v>
      </c>
      <c r="AK45" s="243">
        <f>'Norm. celkova previazanost'!AK45*'Vplyv jednotlivych statov'!$BB45</f>
        <v>5.910201091446232E-3</v>
      </c>
      <c r="AL45" s="243">
        <f>'Norm. celkova previazanost'!AL45*'Vplyv jednotlivych statov'!$BB45</f>
        <v>3.9759840965390356E-3</v>
      </c>
      <c r="AM45" s="243">
        <f>'Norm. celkova previazanost'!AM45*'Vplyv jednotlivych statov'!$BB45</f>
        <v>6.326455328115493E-3</v>
      </c>
      <c r="AN45" s="243">
        <f>'Norm. celkova previazanost'!AN45*'Vplyv jednotlivych statov'!$BB45</f>
        <v>3.4967826625264069E-3</v>
      </c>
      <c r="AO45" s="243">
        <f>'Norm. celkova previazanost'!AO45*'Vplyv jednotlivych statov'!$BB45</f>
        <v>5.8072588358976766E-3</v>
      </c>
      <c r="AP45" s="243">
        <f>'Norm. celkova previazanost'!AP45*'Vplyv jednotlivych statov'!$BB45</f>
        <v>3.6575302003667822E-3</v>
      </c>
      <c r="AQ45" s="243">
        <f>'Norm. celkova previazanost'!AQ45*'Vplyv jednotlivych statov'!$BB45</f>
        <v>3.0108918834708151E-3</v>
      </c>
      <c r="AR45" s="243">
        <f>'Norm. celkova previazanost'!AR45*'Vplyv jednotlivych statov'!$BB45</f>
        <v>1.309896540845871E-2</v>
      </c>
      <c r="AS45" s="382">
        <f>'Vplyv jednotlivych statov'!$BC45</f>
        <v>0.64386232868009685</v>
      </c>
      <c r="AT45" s="243">
        <f>'Norm. celkova previazanost'!AT45*'Vplyv jednotlivych statov'!$BB45</f>
        <v>2.7792824920693624E-3</v>
      </c>
      <c r="AU45" s="243">
        <f>'Norm. celkova previazanost'!AU45*'Vplyv jednotlivych statov'!$BB45</f>
        <v>6.1747521180096241E-3</v>
      </c>
      <c r="AV45" s="243">
        <f>'Norm. celkova previazanost'!AV45*'Vplyv jednotlivych statov'!$BB45</f>
        <v>8.4523530809246308E-3</v>
      </c>
      <c r="AW45" s="243">
        <f>'Norm. celkova previazanost'!AW45*'Vplyv jednotlivych statov'!$BB45</f>
        <v>6.8121932936212118E-3</v>
      </c>
      <c r="AX45" s="243">
        <f>'Norm. celkova previazanost'!AX45*'Vplyv jednotlivych statov'!$BB45</f>
        <v>8.8722699175615843E-3</v>
      </c>
      <c r="AY45" s="243">
        <f>'Norm. celkova previazanost'!AY45*'Vplyv jednotlivych statov'!$BB45</f>
        <v>5.2124673176483852E-3</v>
      </c>
      <c r="AZ45" s="243">
        <f>'Norm. celkova previazanost'!AZ45*'Vplyv jednotlivych statov'!$BB45</f>
        <v>3.4907235688149164E-3</v>
      </c>
      <c r="BB45" s="383">
        <f>Import!$BB45/'Export+Import'!$BB45</f>
        <v>0.35613767131990315</v>
      </c>
      <c r="BC45" s="384">
        <f t="shared" si="0"/>
        <v>0.64386232868009685</v>
      </c>
      <c r="BD45" s="244">
        <f t="shared" si="1"/>
        <v>1.0000000000000002</v>
      </c>
    </row>
    <row r="46" spans="1:56" ht="14.25" customHeight="1" x14ac:dyDescent="0.25">
      <c r="A46" s="245" t="s">
        <v>49</v>
      </c>
      <c r="B46" s="243">
        <f>'Norm. celkova previazanost'!B46*'Vplyv jednotlivych statov'!$BB46</f>
        <v>1.6868075699011376E-2</v>
      </c>
      <c r="C46" s="243">
        <f>'Norm. celkova previazanost'!C46*'Vplyv jednotlivych statov'!$BB46</f>
        <v>2.1049676415886573E-3</v>
      </c>
      <c r="D46" s="243">
        <f>'Norm. celkova previazanost'!D46*'Vplyv jednotlivych statov'!$BB46</f>
        <v>2.1478707826088927E-3</v>
      </c>
      <c r="E46" s="243">
        <f>'Norm. celkova previazanost'!E46*'Vplyv jednotlivych statov'!$BB46</f>
        <v>8.7666818008066017E-3</v>
      </c>
      <c r="F46" s="243">
        <f>'Norm. celkova previazanost'!F46*'Vplyv jednotlivych statov'!$BB46</f>
        <v>3.8347930320929533E-3</v>
      </c>
      <c r="G46" s="243">
        <f>'Norm. celkova previazanost'!G46*'Vplyv jednotlivych statov'!$BB46</f>
        <v>2.4556474832522955E-2</v>
      </c>
      <c r="H46" s="243">
        <f>'Norm. celkova previazanost'!H46*'Vplyv jednotlivych statov'!$BB46</f>
        <v>1.3464313293389936E-2</v>
      </c>
      <c r="I46" s="243">
        <f>'Norm. celkova previazanost'!I46*'Vplyv jednotlivych statov'!$BB46</f>
        <v>1.9170619743854942E-3</v>
      </c>
      <c r="J46" s="243">
        <f>'Norm. celkova previazanost'!J46*'Vplyv jednotlivych statov'!$BB46</f>
        <v>1.030208494325433E-2</v>
      </c>
      <c r="K46" s="243">
        <f>'Norm. celkova previazanost'!K46*'Vplyv jednotlivych statov'!$BB46</f>
        <v>6.2662113144989562E-3</v>
      </c>
      <c r="L46" s="243">
        <f>'Norm. celkova previazanost'!L46*'Vplyv jednotlivych statov'!$BB46</f>
        <v>4.0545445958094298E-3</v>
      </c>
      <c r="M46" s="243">
        <f>'Norm. celkova previazanost'!M46*'Vplyv jednotlivych statov'!$BB46</f>
        <v>5.0935121495164224E-3</v>
      </c>
      <c r="N46" s="243">
        <f>'Norm. celkova previazanost'!N46*'Vplyv jednotlivych statov'!$BB46</f>
        <v>1.0433526213880677E-2</v>
      </c>
      <c r="O46" s="243">
        <f>'Norm. celkova previazanost'!O46*'Vplyv jednotlivych statov'!$BB46</f>
        <v>1.0132433947575624E-2</v>
      </c>
      <c r="P46" s="243">
        <f>'Norm. celkova previazanost'!P46*'Vplyv jednotlivych statov'!$BB46</f>
        <v>8.7992404052261147E-3</v>
      </c>
      <c r="Q46" s="243">
        <f>'Norm. celkova previazanost'!Q46*'Vplyv jednotlivych statov'!$BB46</f>
        <v>2.446406867431291E-2</v>
      </c>
      <c r="R46" s="243">
        <f>'Norm. celkova previazanost'!R46*'Vplyv jednotlivych statov'!$BB46</f>
        <v>4.6919423521021558E-3</v>
      </c>
      <c r="S46" s="243">
        <f>'Norm. celkova previazanost'!S46*'Vplyv jednotlivych statov'!$BB46</f>
        <v>3.2084308767375016E-3</v>
      </c>
      <c r="T46" s="243">
        <f>'Norm. celkova previazanost'!T46*'Vplyv jednotlivych statov'!$BB46</f>
        <v>4.9408248069584652E-3</v>
      </c>
      <c r="U46" s="243">
        <f>'Norm. celkova previazanost'!U46*'Vplyv jednotlivych statov'!$BB46</f>
        <v>2.5267910688852634E-3</v>
      </c>
      <c r="V46" s="243">
        <f>'Norm. celkova previazanost'!V46*'Vplyv jednotlivych statov'!$BB46</f>
        <v>4.3346175554280263E-3</v>
      </c>
      <c r="W46" s="243">
        <f>'Norm. celkova previazanost'!W46*'Vplyv jednotlivych statov'!$BB46</f>
        <v>4.5906568227275374E-3</v>
      </c>
      <c r="X46" s="243">
        <f>'Norm. celkova previazanost'!X46*'Vplyv jednotlivych statov'!$BB46</f>
        <v>2.4802483894421469E-3</v>
      </c>
      <c r="Y46" s="243">
        <f>'Norm. celkova previazanost'!Y46*'Vplyv jednotlivych statov'!$BB46</f>
        <v>3.0568513309024337E-3</v>
      </c>
      <c r="Z46" s="243">
        <f>'Norm. celkova previazanost'!Z46*'Vplyv jednotlivych statov'!$BB46</f>
        <v>2.4289988726016983E-3</v>
      </c>
      <c r="AA46" s="243">
        <f>'Norm. celkova previazanost'!AA46*'Vplyv jednotlivych statov'!$BB46</f>
        <v>4.5334556681657706E-3</v>
      </c>
      <c r="AB46" s="243">
        <f>'Norm. celkova previazanost'!AB46*'Vplyv jednotlivych statov'!$BB46</f>
        <v>1.3422420736960824E-3</v>
      </c>
      <c r="AC46" s="243">
        <f>'Norm. celkova previazanost'!AC46*'Vplyv jednotlivych statov'!$BB46</f>
        <v>5.6962240561203572E-3</v>
      </c>
      <c r="AD46" s="243">
        <f>'Norm. celkova previazanost'!AD46*'Vplyv jednotlivych statov'!$BB46</f>
        <v>4.8416913743906985E-3</v>
      </c>
      <c r="AE46" s="243">
        <f>'Norm. celkova previazanost'!AE46*'Vplyv jednotlivych statov'!$BB46</f>
        <v>5.3505742084939689E-3</v>
      </c>
      <c r="AF46" s="243">
        <f>'Norm. celkova previazanost'!AF46*'Vplyv jednotlivych statov'!$BB46</f>
        <v>2.5184973495927455E-2</v>
      </c>
      <c r="AG46" s="243">
        <f>'Norm. celkova previazanost'!AG46*'Vplyv jednotlivych statov'!$BB46</f>
        <v>2.9104747074565544E-3</v>
      </c>
      <c r="AH46" s="243">
        <f>'Norm. celkova previazanost'!AH46*'Vplyv jednotlivych statov'!$BB46</f>
        <v>1.9006355049083202E-2</v>
      </c>
      <c r="AI46" s="243">
        <f>'Norm. celkova previazanost'!AI46*'Vplyv jednotlivych statov'!$BB46</f>
        <v>4.6223135887245286E-3</v>
      </c>
      <c r="AJ46" s="243">
        <f>'Norm. celkova previazanost'!AJ46*'Vplyv jednotlivych statov'!$BB46</f>
        <v>1.3422857213679811E-3</v>
      </c>
      <c r="AK46" s="243">
        <f>'Norm. celkova previazanost'!AK46*'Vplyv jednotlivych statov'!$BB46</f>
        <v>1.4179149551695381E-2</v>
      </c>
      <c r="AL46" s="243">
        <f>'Norm. celkova previazanost'!AL46*'Vplyv jednotlivych statov'!$BB46</f>
        <v>4.3471078410651344E-3</v>
      </c>
      <c r="AM46" s="243">
        <f>'Norm. celkova previazanost'!AM46*'Vplyv jednotlivych statov'!$BB46</f>
        <v>1.4796425880684671E-2</v>
      </c>
      <c r="AN46" s="243">
        <f>'Norm. celkova previazanost'!AN46*'Vplyv jednotlivych statov'!$BB46</f>
        <v>2.0710968330289792E-2</v>
      </c>
      <c r="AO46" s="243">
        <f>'Norm. celkova previazanost'!AO46*'Vplyv jednotlivych statov'!$BB46</f>
        <v>1.3577036917657824E-2</v>
      </c>
      <c r="AP46" s="243">
        <f>'Norm. celkova previazanost'!AP46*'Vplyv jednotlivych statov'!$BB46</f>
        <v>1.3705042881999092E-2</v>
      </c>
      <c r="AQ46" s="243">
        <f>'Norm. celkova previazanost'!AQ46*'Vplyv jednotlivych statov'!$BB46</f>
        <v>1.8883302756193453E-2</v>
      </c>
      <c r="AR46" s="243">
        <f>'Norm. celkova previazanost'!AR46*'Vplyv jednotlivych statov'!$BB46</f>
        <v>8.0183358816015241E-3</v>
      </c>
      <c r="AS46" s="243">
        <f>'Norm. celkova previazanost'!AS46*'Vplyv jednotlivych statov'!$BB46</f>
        <v>6.5451231048268086E-3</v>
      </c>
      <c r="AT46" s="382">
        <f>'Vplyv jednotlivych statov'!$BC46</f>
        <v>0.56165944303581017</v>
      </c>
      <c r="AU46" s="243">
        <f>'Norm. celkova previazanost'!AU46*'Vplyv jednotlivych statov'!$BB46</f>
        <v>7.7312790701511971E-3</v>
      </c>
      <c r="AV46" s="243">
        <f>'Norm. celkova previazanost'!AV46*'Vplyv jednotlivych statov'!$BB46</f>
        <v>8.3517752639757411E-3</v>
      </c>
      <c r="AW46" s="243">
        <f>'Norm. celkova previazanost'!AW46*'Vplyv jednotlivych statov'!$BB46</f>
        <v>6.8691430382789498E-3</v>
      </c>
      <c r="AX46" s="243">
        <f>'Norm. celkova previazanost'!AX46*'Vplyv jednotlivych statov'!$BB46</f>
        <v>1.8855021274834186E-2</v>
      </c>
      <c r="AY46" s="243">
        <f>'Norm. celkova previazanost'!AY46*'Vplyv jednotlivych statov'!$BB46</f>
        <v>1.1378475864873398E-2</v>
      </c>
      <c r="AZ46" s="243">
        <f>'Norm. celkova previazanost'!AZ46*'Vplyv jednotlivych statov'!$BB46</f>
        <v>1.0096555986369663E-2</v>
      </c>
      <c r="BB46" s="383">
        <f>Import!$BB46/'Export+Import'!$BB46</f>
        <v>0.43834055696418989</v>
      </c>
      <c r="BC46" s="384">
        <f t="shared" si="0"/>
        <v>0.56165944303581017</v>
      </c>
      <c r="BD46" s="244">
        <f t="shared" si="1"/>
        <v>1</v>
      </c>
    </row>
    <row r="47" spans="1:56" ht="14.25" customHeight="1" x14ac:dyDescent="0.25">
      <c r="A47" s="246" t="s">
        <v>50</v>
      </c>
      <c r="B47" s="243">
        <f>'Norm. celkova previazanost'!B47*'Vplyv jednotlivych statov'!$BB47</f>
        <v>5.0618657921650987E-3</v>
      </c>
      <c r="C47" s="243">
        <f>'Norm. celkova previazanost'!C47*'Vplyv jednotlivych statov'!$BB47</f>
        <v>7.7662249401711627E-3</v>
      </c>
      <c r="D47" s="243">
        <f>'Norm. celkova previazanost'!D47*'Vplyv jednotlivych statov'!$BB47</f>
        <v>4.3084191047143405E-3</v>
      </c>
      <c r="E47" s="243">
        <f>'Norm. celkova previazanost'!E47*'Vplyv jednotlivych statov'!$BB47</f>
        <v>1.5465947989306663E-2</v>
      </c>
      <c r="F47" s="243">
        <f>'Norm. celkova previazanost'!F47*'Vplyv jednotlivych statov'!$BB47</f>
        <v>9.6322892392738599E-3</v>
      </c>
      <c r="G47" s="243">
        <f>'Norm. celkova previazanost'!G47*'Vplyv jednotlivych statov'!$BB47</f>
        <v>6.8231134398026973E-3</v>
      </c>
      <c r="H47" s="243">
        <f>'Norm. celkova previazanost'!H47*'Vplyv jednotlivych statov'!$BB47</f>
        <v>9.494303201203546E-3</v>
      </c>
      <c r="I47" s="243">
        <f>'Norm. celkova previazanost'!I47*'Vplyv jednotlivych statov'!$BB47</f>
        <v>6.994753367312893E-3</v>
      </c>
      <c r="J47" s="243">
        <f>'Norm. celkova previazanost'!J47*'Vplyv jednotlivych statov'!$BB47</f>
        <v>1.3063562100095164E-2</v>
      </c>
      <c r="K47" s="243">
        <f>'Norm. celkova previazanost'!K47*'Vplyv jednotlivych statov'!$BB47</f>
        <v>7.5878930933872095E-3</v>
      </c>
      <c r="L47" s="243">
        <f>'Norm. celkova previazanost'!L47*'Vplyv jednotlivych statov'!$BB47</f>
        <v>4.6280573100019847E-3</v>
      </c>
      <c r="M47" s="243">
        <f>'Norm. celkova previazanost'!M47*'Vplyv jednotlivych statov'!$BB47</f>
        <v>6.2873002642578656E-3</v>
      </c>
      <c r="N47" s="243">
        <f>'Norm. celkova previazanost'!N47*'Vplyv jednotlivych statov'!$BB47</f>
        <v>3.6221426352474294E-2</v>
      </c>
      <c r="O47" s="243">
        <f>'Norm. celkova previazanost'!O47*'Vplyv jednotlivych statov'!$BB47</f>
        <v>7.0077605124388952E-3</v>
      </c>
      <c r="P47" s="243">
        <f>'Norm. celkova previazanost'!P47*'Vplyv jednotlivych statov'!$BB47</f>
        <v>1.3854948610046776E-2</v>
      </c>
      <c r="Q47" s="243">
        <f>'Norm. celkova previazanost'!Q47*'Vplyv jednotlivych statov'!$BB47</f>
        <v>5.7888641345029005E-3</v>
      </c>
      <c r="R47" s="243">
        <f>'Norm. celkova previazanost'!R47*'Vplyv jednotlivych statov'!$BB47</f>
        <v>6.5965413168481719E-3</v>
      </c>
      <c r="S47" s="243">
        <f>'Norm. celkova previazanost'!S47*'Vplyv jednotlivych statov'!$BB47</f>
        <v>5.2881506324434242E-3</v>
      </c>
      <c r="T47" s="243">
        <f>'Norm. celkova previazanost'!T47*'Vplyv jednotlivych statov'!$BB47</f>
        <v>8.9563368390694637E-3</v>
      </c>
      <c r="U47" s="243">
        <f>'Norm. celkova previazanost'!U47*'Vplyv jednotlivych statov'!$BB47</f>
        <v>4.9898317925497074E-3</v>
      </c>
      <c r="V47" s="243">
        <f>'Norm. celkova previazanost'!V47*'Vplyv jednotlivych statov'!$BB47</f>
        <v>5.9458726485361168E-3</v>
      </c>
      <c r="W47" s="243">
        <f>'Norm. celkova previazanost'!W47*'Vplyv jednotlivych statov'!$BB47</f>
        <v>6.8702992959507481E-3</v>
      </c>
      <c r="X47" s="243">
        <f>'Norm. celkova previazanost'!X47*'Vplyv jednotlivych statov'!$BB47</f>
        <v>5.3256788471956282E-3</v>
      </c>
      <c r="Y47" s="243">
        <f>'Norm. celkova previazanost'!Y47*'Vplyv jednotlivych statov'!$BB47</f>
        <v>6.8437055043142226E-3</v>
      </c>
      <c r="Z47" s="243">
        <f>'Norm. celkova previazanost'!Z47*'Vplyv jednotlivych statov'!$BB47</f>
        <v>3.1136232051684793E-3</v>
      </c>
      <c r="AA47" s="243">
        <f>'Norm. celkova previazanost'!AA47*'Vplyv jednotlivych statov'!$BB47</f>
        <v>6.3127659024865574E-3</v>
      </c>
      <c r="AB47" s="243">
        <f>'Norm. celkova previazanost'!AB47*'Vplyv jednotlivych statov'!$BB47</f>
        <v>6.4601502656636009E-3</v>
      </c>
      <c r="AC47" s="243">
        <f>'Norm. celkova previazanost'!AC47*'Vplyv jednotlivych statov'!$BB47</f>
        <v>5.5320115113037145E-3</v>
      </c>
      <c r="AD47" s="243">
        <f>'Norm. celkova previazanost'!AD47*'Vplyv jednotlivych statov'!$BB47</f>
        <v>4.7716524099414275E-3</v>
      </c>
      <c r="AE47" s="243">
        <f>'Norm. celkova previazanost'!AE47*'Vplyv jednotlivych statov'!$BB47</f>
        <v>1.3152792750022832E-2</v>
      </c>
      <c r="AF47" s="243">
        <f>'Norm. celkova previazanost'!AF47*'Vplyv jednotlivych statov'!$BB47</f>
        <v>8.1852651082158865E-3</v>
      </c>
      <c r="AG47" s="243">
        <f>'Norm. celkova previazanost'!AG47*'Vplyv jednotlivych statov'!$BB47</f>
        <v>1.0674028049088449E-2</v>
      </c>
      <c r="AH47" s="243">
        <f>'Norm. celkova previazanost'!AH47*'Vplyv jednotlivych statov'!$BB47</f>
        <v>2.0901184248568148E-2</v>
      </c>
      <c r="AI47" s="243">
        <f>'Norm. celkova previazanost'!AI47*'Vplyv jednotlivych statov'!$BB47</f>
        <v>7.6859720580348175E-3</v>
      </c>
      <c r="AJ47" s="243">
        <f>'Norm. celkova previazanost'!AJ47*'Vplyv jednotlivych statov'!$BB47</f>
        <v>2.5956244747956598E-3</v>
      </c>
      <c r="AK47" s="243">
        <f>'Norm. celkova previazanost'!AK47*'Vplyv jednotlivych statov'!$BB47</f>
        <v>1.0147217718124289E-2</v>
      </c>
      <c r="AL47" s="243">
        <f>'Norm. celkova previazanost'!AL47*'Vplyv jednotlivych statov'!$BB47</f>
        <v>3.7024390486000272E-2</v>
      </c>
      <c r="AM47" s="243">
        <f>'Norm. celkova previazanost'!AM47*'Vplyv jednotlivych statov'!$BB47</f>
        <v>8.8111118159490825E-3</v>
      </c>
      <c r="AN47" s="243">
        <f>'Norm. celkova previazanost'!AN47*'Vplyv jednotlivych statov'!$BB47</f>
        <v>1.0421671001382495E-2</v>
      </c>
      <c r="AO47" s="243">
        <f>'Norm. celkova previazanost'!AO47*'Vplyv jednotlivych statov'!$BB47</f>
        <v>6.6744425352415898E-3</v>
      </c>
      <c r="AP47" s="243">
        <f>'Norm. celkova previazanost'!AP47*'Vplyv jednotlivych statov'!$BB47</f>
        <v>7.7075142729320081E-3</v>
      </c>
      <c r="AQ47" s="243">
        <f>'Norm. celkova previazanost'!AQ47*'Vplyv jednotlivych statov'!$BB47</f>
        <v>6.7586801064119465E-3</v>
      </c>
      <c r="AR47" s="243">
        <f>'Norm. celkova previazanost'!AR47*'Vplyv jednotlivych statov'!$BB47</f>
        <v>1.5290711987371973E-2</v>
      </c>
      <c r="AS47" s="243">
        <f>'Norm. celkova previazanost'!AS47*'Vplyv jednotlivych statov'!$BB47</f>
        <v>1.2088405372838128E-2</v>
      </c>
      <c r="AT47" s="243">
        <f>'Norm. celkova previazanost'!AT47*'Vplyv jednotlivych statov'!$BB47</f>
        <v>5.4440940653995348E-3</v>
      </c>
      <c r="AU47" s="382">
        <f>'Vplyv jednotlivych statov'!$BC47</f>
        <v>0.52298409148835023</v>
      </c>
      <c r="AV47" s="243">
        <f>'Norm. celkova previazanost'!AV47*'Vplyv jednotlivych statov'!$BB47</f>
        <v>1.3905009062348535E-2</v>
      </c>
      <c r="AW47" s="243">
        <f>'Norm. celkova previazanost'!AW47*'Vplyv jednotlivych statov'!$BB47</f>
        <v>7.7258877336290367E-3</v>
      </c>
      <c r="AX47" s="243">
        <f>'Norm. celkova previazanost'!AX47*'Vplyv jednotlivych statov'!$BB47</f>
        <v>1.8849067313181131E-2</v>
      </c>
      <c r="AY47" s="243">
        <f>'Norm. celkova previazanost'!AY47*'Vplyv jednotlivych statov'!$BB47</f>
        <v>9.995096107659673E-3</v>
      </c>
      <c r="AZ47" s="243">
        <f>'Norm. celkova previazanost'!AZ47*'Vplyv jednotlivych statov'!$BB47</f>
        <v>5.9843926218276508E-3</v>
      </c>
      <c r="BB47" s="383">
        <f>Import!$BB47/'Export+Import'!$BB47</f>
        <v>0.47701590851164977</v>
      </c>
      <c r="BC47" s="384">
        <f t="shared" si="0"/>
        <v>0.52298409148835023</v>
      </c>
      <c r="BD47" s="244">
        <f t="shared" si="1"/>
        <v>0.99999999999999989</v>
      </c>
    </row>
    <row r="48" spans="1:56" ht="14.25" customHeight="1" x14ac:dyDescent="0.25">
      <c r="A48" s="246" t="s">
        <v>51</v>
      </c>
      <c r="B48" s="243">
        <f>'Norm. celkova previazanost'!B48*'Vplyv jednotlivych statov'!$BB48</f>
        <v>4.597948115885017E-3</v>
      </c>
      <c r="C48" s="243">
        <f>'Norm. celkova previazanost'!C48*'Vplyv jednotlivych statov'!$BB48</f>
        <v>5.080007143506632E-3</v>
      </c>
      <c r="D48" s="243">
        <f>'Norm. celkova previazanost'!D48*'Vplyv jednotlivych statov'!$BB48</f>
        <v>5.9991594477946022E-3</v>
      </c>
      <c r="E48" s="243">
        <f>'Norm. celkova previazanost'!E48*'Vplyv jednotlivych statov'!$BB48</f>
        <v>1.9673574852614596E-2</v>
      </c>
      <c r="F48" s="243">
        <f>'Norm. celkova previazanost'!F48*'Vplyv jednotlivych statov'!$BB48</f>
        <v>6.4532799951146766E-3</v>
      </c>
      <c r="G48" s="243">
        <f>'Norm. celkova previazanost'!G48*'Vplyv jednotlivych statov'!$BB48</f>
        <v>5.3452957980506212E-3</v>
      </c>
      <c r="H48" s="243">
        <f>'Norm. celkova previazanost'!H48*'Vplyv jednotlivych statov'!$BB48</f>
        <v>1.0160228149450003E-2</v>
      </c>
      <c r="I48" s="243">
        <f>'Norm. celkova previazanost'!I48*'Vplyv jednotlivych statov'!$BB48</f>
        <v>3.8934046700652611E-3</v>
      </c>
      <c r="J48" s="243">
        <f>'Norm. celkova previazanost'!J48*'Vplyv jednotlivych statov'!$BB48</f>
        <v>1.6350697477355659E-2</v>
      </c>
      <c r="K48" s="243">
        <f>'Norm. celkova previazanost'!K48*'Vplyv jednotlivych statov'!$BB48</f>
        <v>7.7852032320326692E-3</v>
      </c>
      <c r="L48" s="243">
        <f>'Norm. celkova previazanost'!L48*'Vplyv jednotlivych statov'!$BB48</f>
        <v>4.565838458435628E-3</v>
      </c>
      <c r="M48" s="243">
        <f>'Norm. celkova previazanost'!M48*'Vplyv jednotlivych statov'!$BB48</f>
        <v>7.1756236142708303E-3</v>
      </c>
      <c r="N48" s="243">
        <f>'Norm. celkova previazanost'!N48*'Vplyv jednotlivych statov'!$BB48</f>
        <v>3.5164553433049896E-2</v>
      </c>
      <c r="O48" s="243">
        <f>'Norm. celkova previazanost'!O48*'Vplyv jednotlivych statov'!$BB48</f>
        <v>5.5568282807950216E-3</v>
      </c>
      <c r="P48" s="243">
        <f>'Norm. celkova previazanost'!P48*'Vplyv jednotlivych statov'!$BB48</f>
        <v>1.5238017334431612E-2</v>
      </c>
      <c r="Q48" s="243">
        <f>'Norm. celkova previazanost'!Q48*'Vplyv jednotlivych statov'!$BB48</f>
        <v>6.7765705675706675E-3</v>
      </c>
      <c r="R48" s="243">
        <f>'Norm. celkova previazanost'!R48*'Vplyv jednotlivych statov'!$BB48</f>
        <v>1.3625971655513592E-2</v>
      </c>
      <c r="S48" s="243">
        <f>'Norm. celkova previazanost'!S48*'Vplyv jednotlivych statov'!$BB48</f>
        <v>3.9183085079230679E-3</v>
      </c>
      <c r="T48" s="243">
        <f>'Norm. celkova previazanost'!T48*'Vplyv jednotlivych statov'!$BB48</f>
        <v>1.2349252077566498E-2</v>
      </c>
      <c r="U48" s="243">
        <f>'Norm. celkova previazanost'!U48*'Vplyv jednotlivych statov'!$BB48</f>
        <v>4.051705560912785E-3</v>
      </c>
      <c r="V48" s="243">
        <f>'Norm. celkova previazanost'!V48*'Vplyv jednotlivych statov'!$BB48</f>
        <v>7.9886908117137497E-3</v>
      </c>
      <c r="W48" s="243">
        <f>'Norm. celkova previazanost'!W48*'Vplyv jednotlivych statov'!$BB48</f>
        <v>9.9760860777951803E-3</v>
      </c>
      <c r="X48" s="243">
        <f>'Norm. celkova previazanost'!X48*'Vplyv jednotlivych statov'!$BB48</f>
        <v>6.3394026974234489E-3</v>
      </c>
      <c r="Y48" s="243">
        <f>'Norm. celkova previazanost'!Y48*'Vplyv jednotlivych statov'!$BB48</f>
        <v>8.6730535329493375E-3</v>
      </c>
      <c r="Z48" s="243">
        <f>'Norm. celkova previazanost'!Z48*'Vplyv jednotlivych statov'!$BB48</f>
        <v>3.5662616437042516E-3</v>
      </c>
      <c r="AA48" s="243">
        <f>'Norm. celkova previazanost'!AA48*'Vplyv jednotlivych statov'!$BB48</f>
        <v>5.9422278133004231E-3</v>
      </c>
      <c r="AB48" s="243">
        <f>'Norm. celkova previazanost'!AB48*'Vplyv jednotlivych statov'!$BB48</f>
        <v>2.8328662203553241E-3</v>
      </c>
      <c r="AC48" s="243">
        <f>'Norm. celkova previazanost'!AC48*'Vplyv jednotlivych statov'!$BB48</f>
        <v>4.7954180274492686E-3</v>
      </c>
      <c r="AD48" s="243">
        <f>'Norm. celkova previazanost'!AD48*'Vplyv jednotlivych statov'!$BB48</f>
        <v>4.3691421001289333E-3</v>
      </c>
      <c r="AE48" s="243">
        <f>'Norm. celkova previazanost'!AE48*'Vplyv jednotlivych statov'!$BB48</f>
        <v>1.6733640931644835E-2</v>
      </c>
      <c r="AF48" s="243">
        <f>'Norm. celkova previazanost'!AF48*'Vplyv jednotlivych statov'!$BB48</f>
        <v>7.8739774321796348E-3</v>
      </c>
      <c r="AG48" s="243">
        <f>'Norm. celkova previazanost'!AG48*'Vplyv jednotlivych statov'!$BB48</f>
        <v>6.2334606627619986E-3</v>
      </c>
      <c r="AH48" s="243">
        <f>'Norm. celkova previazanost'!AH48*'Vplyv jednotlivych statov'!$BB48</f>
        <v>4.4801366255066123E-2</v>
      </c>
      <c r="AI48" s="243">
        <f>'Norm. celkova previazanost'!AI48*'Vplyv jednotlivych statov'!$BB48</f>
        <v>7.1479153706126121E-3</v>
      </c>
      <c r="AJ48" s="243">
        <f>'Norm. celkova previazanost'!AJ48*'Vplyv jednotlivych statov'!$BB48</f>
        <v>2.725000519933447E-3</v>
      </c>
      <c r="AK48" s="243">
        <f>'Norm. celkova previazanost'!AK48*'Vplyv jednotlivych statov'!$BB48</f>
        <v>9.1758580403586022E-3</v>
      </c>
      <c r="AL48" s="243">
        <f>'Norm. celkova previazanost'!AL48*'Vplyv jednotlivych statov'!$BB48</f>
        <v>9.5120332082448411E-3</v>
      </c>
      <c r="AM48" s="243">
        <f>'Norm. celkova previazanost'!AM48*'Vplyv jednotlivych statov'!$BB48</f>
        <v>2.795843468507108E-2</v>
      </c>
      <c r="AN48" s="243">
        <f>'Norm. celkova previazanost'!AN48*'Vplyv jednotlivych statov'!$BB48</f>
        <v>7.32016071609026E-3</v>
      </c>
      <c r="AO48" s="243">
        <f>'Norm. celkova previazanost'!AO48*'Vplyv jednotlivych statov'!$BB48</f>
        <v>6.8195931311864737E-3</v>
      </c>
      <c r="AP48" s="243">
        <f>'Norm. celkova previazanost'!AP48*'Vplyv jednotlivych statov'!$BB48</f>
        <v>7.5454297440780971E-3</v>
      </c>
      <c r="AQ48" s="243">
        <f>'Norm. celkova previazanost'!AQ48*'Vplyv jednotlivych statov'!$BB48</f>
        <v>8.1755862133944899E-3</v>
      </c>
      <c r="AR48" s="243">
        <f>'Norm. celkova previazanost'!AR48*'Vplyv jednotlivych statov'!$BB48</f>
        <v>1.9101221412586165E-2</v>
      </c>
      <c r="AS48" s="243">
        <f>'Norm. celkova previazanost'!AS48*'Vplyv jednotlivych statov'!$BB48</f>
        <v>1.8886561505923057E-2</v>
      </c>
      <c r="AT48" s="243">
        <f>'Norm. celkova previazanost'!AT48*'Vplyv jednotlivych statov'!$BB48</f>
        <v>5.6881462328007759E-3</v>
      </c>
      <c r="AU48" s="243">
        <f>'Norm. celkova previazanost'!AU48*'Vplyv jednotlivych statov'!$BB48</f>
        <v>1.3193700264474431E-2</v>
      </c>
      <c r="AV48" s="382">
        <f>'Vplyv jednotlivych statov'!$BC48</f>
        <v>0.47658691146152765</v>
      </c>
      <c r="AW48" s="243">
        <f>'Norm. celkova previazanost'!AW48*'Vplyv jednotlivych statov'!$BB48</f>
        <v>8.1406823953987378E-3</v>
      </c>
      <c r="AX48" s="243">
        <f>'Norm. celkova previazanost'!AX48*'Vplyv jednotlivych statov'!$BB48</f>
        <v>3.2114237206327605E-2</v>
      </c>
      <c r="AY48" s="243">
        <f>'Norm. celkova previazanost'!AY48*'Vplyv jednotlivych statov'!$BB48</f>
        <v>9.5907348745338291E-3</v>
      </c>
      <c r="AZ48" s="243">
        <f>'Norm. celkova previazanost'!AZ48*'Vplyv jednotlivych statov'!$BB48</f>
        <v>6.4307304386460335E-3</v>
      </c>
      <c r="BB48" s="383">
        <f>Import!$BB48/'Export+Import'!$BB48</f>
        <v>0.52341308853847235</v>
      </c>
      <c r="BC48" s="384">
        <f t="shared" si="0"/>
        <v>0.47658691146152765</v>
      </c>
      <c r="BD48" s="244">
        <f t="shared" si="1"/>
        <v>1</v>
      </c>
    </row>
    <row r="49" spans="1:56" ht="14.25" customHeight="1" x14ac:dyDescent="0.25">
      <c r="A49" s="246" t="s">
        <v>52</v>
      </c>
      <c r="B49" s="243">
        <f>'Norm. celkova previazanost'!B49*'Vplyv jednotlivych statov'!$BB49</f>
        <v>4.1714372245922346E-3</v>
      </c>
      <c r="C49" s="243">
        <f>'Norm. celkova previazanost'!C49*'Vplyv jednotlivych statov'!$BB49</f>
        <v>3.5880010163578452E-3</v>
      </c>
      <c r="D49" s="243">
        <f>'Norm. celkova previazanost'!D49*'Vplyv jednotlivych statov'!$BB49</f>
        <v>5.5239241119880685E-3</v>
      </c>
      <c r="E49" s="243">
        <f>'Norm. celkova previazanost'!E49*'Vplyv jednotlivych statov'!$BB49</f>
        <v>1.5694690128605797E-2</v>
      </c>
      <c r="F49" s="243">
        <f>'Norm. celkova previazanost'!F49*'Vplyv jednotlivych statov'!$BB49</f>
        <v>5.0261178556000466E-3</v>
      </c>
      <c r="G49" s="243">
        <f>'Norm. celkova previazanost'!G49*'Vplyv jednotlivych statov'!$BB49</f>
        <v>5.6628878376235332E-3</v>
      </c>
      <c r="H49" s="243">
        <f>'Norm. celkova previazanost'!H49*'Vplyv jednotlivych statov'!$BB49</f>
        <v>1.0165634883463311E-2</v>
      </c>
      <c r="I49" s="243">
        <f>'Norm. celkova previazanost'!I49*'Vplyv jednotlivych statov'!$BB49</f>
        <v>3.3359492120141774E-3</v>
      </c>
      <c r="J49" s="243">
        <f>'Norm. celkova previazanost'!J49*'Vplyv jednotlivych statov'!$BB49</f>
        <v>1.2315476004807643E-2</v>
      </c>
      <c r="K49" s="243">
        <f>'Norm. celkova previazanost'!K49*'Vplyv jednotlivych statov'!$BB49</f>
        <v>2.5232855642356302E-2</v>
      </c>
      <c r="L49" s="243">
        <f>'Norm. celkova previazanost'!L49*'Vplyv jednotlivych statov'!$BB49</f>
        <v>1.2987426484077259E-2</v>
      </c>
      <c r="M49" s="243">
        <f>'Norm. celkova previazanost'!M49*'Vplyv jednotlivych statov'!$BB49</f>
        <v>4.2968570983496678E-2</v>
      </c>
      <c r="N49" s="243">
        <f>'Norm. celkova previazanost'!N49*'Vplyv jednotlivych statov'!$BB49</f>
        <v>1.3452885714249366E-2</v>
      </c>
      <c r="O49" s="243">
        <f>'Norm. celkova previazanost'!O49*'Vplyv jednotlivych statov'!$BB49</f>
        <v>5.7460555282139551E-3</v>
      </c>
      <c r="P49" s="243">
        <f>'Norm. celkova previazanost'!P49*'Vplyv jednotlivych statov'!$BB49</f>
        <v>1.8164148378365243E-2</v>
      </c>
      <c r="Q49" s="243">
        <f>'Norm. celkova previazanost'!Q49*'Vplyv jednotlivych statov'!$BB49</f>
        <v>5.1906924998783143E-3</v>
      </c>
      <c r="R49" s="243">
        <f>'Norm. celkova previazanost'!R49*'Vplyv jednotlivych statov'!$BB49</f>
        <v>6.5683751106305113E-3</v>
      </c>
      <c r="S49" s="243">
        <f>'Norm. celkova previazanost'!S49*'Vplyv jednotlivych statov'!$BB49</f>
        <v>4.6575487260148473E-3</v>
      </c>
      <c r="T49" s="243">
        <f>'Norm. celkova previazanost'!T49*'Vplyv jednotlivych statov'!$BB49</f>
        <v>9.0049253556025322E-3</v>
      </c>
      <c r="U49" s="243">
        <f>'Norm. celkova previazanost'!U49*'Vplyv jednotlivych statov'!$BB49</f>
        <v>7.3446636349541209E-3</v>
      </c>
      <c r="V49" s="243">
        <f>'Norm. celkova previazanost'!V49*'Vplyv jednotlivych statov'!$BB49</f>
        <v>5.532019693735484E-3</v>
      </c>
      <c r="W49" s="243">
        <f>'Norm. celkova previazanost'!W49*'Vplyv jednotlivych statov'!$BB49</f>
        <v>7.1359705596685009E-3</v>
      </c>
      <c r="X49" s="243">
        <f>'Norm. celkova previazanost'!X49*'Vplyv jednotlivych statov'!$BB49</f>
        <v>4.8099580076679145E-3</v>
      </c>
      <c r="Y49" s="243">
        <f>'Norm. celkova previazanost'!Y49*'Vplyv jednotlivych statov'!$BB49</f>
        <v>6.6455875368912256E-3</v>
      </c>
      <c r="Z49" s="243">
        <f>'Norm. celkova previazanost'!Z49*'Vplyv jednotlivych statov'!$BB49</f>
        <v>3.4148357843879415E-3</v>
      </c>
      <c r="AA49" s="243">
        <f>'Norm. celkova previazanost'!AA49*'Vplyv jednotlivych statov'!$BB49</f>
        <v>6.3916424638900925E-3</v>
      </c>
      <c r="AB49" s="243">
        <f>'Norm. celkova previazanost'!AB49*'Vplyv jednotlivych statov'!$BB49</f>
        <v>2.2558936269605518E-3</v>
      </c>
      <c r="AC49" s="243">
        <f>'Norm. celkova previazanost'!AC49*'Vplyv jednotlivych statov'!$BB49</f>
        <v>1.0997932890001351E-2</v>
      </c>
      <c r="AD49" s="243">
        <f>'Norm. celkova previazanost'!AD49*'Vplyv jednotlivych statov'!$BB49</f>
        <v>1.0655141370187381E-2</v>
      </c>
      <c r="AE49" s="243">
        <f>'Norm. celkova previazanost'!AE49*'Vplyv jednotlivych statov'!$BB49</f>
        <v>9.2761157131457488E-3</v>
      </c>
      <c r="AF49" s="243">
        <f>'Norm. celkova previazanost'!AF49*'Vplyv jednotlivych statov'!$BB49</f>
        <v>8.6780198012017685E-3</v>
      </c>
      <c r="AG49" s="243">
        <f>'Norm. celkova previazanost'!AG49*'Vplyv jednotlivych statov'!$BB49</f>
        <v>4.5136657948355551E-3</v>
      </c>
      <c r="AH49" s="243">
        <f>'Norm. celkova previazanost'!AH49*'Vplyv jednotlivych statov'!$BB49</f>
        <v>2.4271978317538787E-2</v>
      </c>
      <c r="AI49" s="243">
        <f>'Norm. celkova previazanost'!AI49*'Vplyv jednotlivych statov'!$BB49</f>
        <v>2.9967608089364228E-2</v>
      </c>
      <c r="AJ49" s="243">
        <f>'Norm. celkova previazanost'!AJ49*'Vplyv jednotlivych statov'!$BB49</f>
        <v>3.0851153647822997E-3</v>
      </c>
      <c r="AK49" s="243">
        <f>'Norm. celkova previazanost'!AK49*'Vplyv jednotlivych statov'!$BB49</f>
        <v>1.4036284045183716E-2</v>
      </c>
      <c r="AL49" s="243">
        <f>'Norm. celkova previazanost'!AL49*'Vplyv jednotlivych statov'!$BB49</f>
        <v>6.2055500136413144E-3</v>
      </c>
      <c r="AM49" s="243">
        <f>'Norm. celkova previazanost'!AM49*'Vplyv jednotlivych statov'!$BB49</f>
        <v>1.0713473766766336E-2</v>
      </c>
      <c r="AN49" s="243">
        <f>'Norm. celkova previazanost'!AN49*'Vplyv jednotlivych statov'!$BB49</f>
        <v>6.8751648646578527E-3</v>
      </c>
      <c r="AO49" s="243">
        <f>'Norm. celkova previazanost'!AO49*'Vplyv jednotlivych statov'!$BB49</f>
        <v>9.2331800112456786E-3</v>
      </c>
      <c r="AP49" s="243">
        <f>'Norm. celkova previazanost'!AP49*'Vplyv jednotlivych statov'!$BB49</f>
        <v>8.1919303186517561E-3</v>
      </c>
      <c r="AQ49" s="243">
        <f>'Norm. celkova previazanost'!AQ49*'Vplyv jednotlivych statov'!$BB49</f>
        <v>6.1752089237594732E-3</v>
      </c>
      <c r="AR49" s="243">
        <f>'Norm. celkova previazanost'!AR49*'Vplyv jednotlivych statov'!$BB49</f>
        <v>1.6632267075065658E-2</v>
      </c>
      <c r="AS49" s="243">
        <f>'Norm. celkova previazanost'!AS49*'Vplyv jednotlivych statov'!$BB49</f>
        <v>1.3327089828967532E-2</v>
      </c>
      <c r="AT49" s="243">
        <f>'Norm. celkova previazanost'!AT49*'Vplyv jednotlivych statov'!$BB49</f>
        <v>5.5667490044043338E-3</v>
      </c>
      <c r="AU49" s="243">
        <f>'Norm. celkova previazanost'!AU49*'Vplyv jednotlivych statov'!$BB49</f>
        <v>9.3312548470389188E-3</v>
      </c>
      <c r="AV49" s="243">
        <f>'Norm. celkova previazanost'!AV49*'Vplyv jednotlivych statov'!$BB49</f>
        <v>9.8726048542084489E-3</v>
      </c>
      <c r="AW49" s="382">
        <f>'Vplyv jednotlivych statov'!$BC49</f>
        <v>0.50304832335386385</v>
      </c>
      <c r="AX49" s="243">
        <f>'Norm. celkova previazanost'!AX49*'Vplyv jednotlivych statov'!$BB49</f>
        <v>1.175635216738362E-2</v>
      </c>
      <c r="AY49" s="243">
        <f>'Norm. celkova previazanost'!AY49*'Vplyv jednotlivych statov'!$BB49</f>
        <v>8.2268045404081096E-3</v>
      </c>
      <c r="AZ49" s="243">
        <f>'Norm. celkova previazanost'!AZ49*'Vplyv jednotlivych statov'!$BB49</f>
        <v>6.3740110376027601E-3</v>
      </c>
      <c r="BB49" s="383">
        <f>Import!$BB49/'Export+Import'!$BB49</f>
        <v>0.49695167664613615</v>
      </c>
      <c r="BC49" s="384">
        <f t="shared" si="0"/>
        <v>0.50304832335386385</v>
      </c>
      <c r="BD49" s="244">
        <f t="shared" si="1"/>
        <v>0.99999999999999978</v>
      </c>
    </row>
    <row r="50" spans="1:56" ht="14.25" customHeight="1" x14ac:dyDescent="0.25">
      <c r="A50" s="246" t="s">
        <v>53</v>
      </c>
      <c r="B50" s="243">
        <f>'Norm. celkova previazanost'!B50*'Vplyv jednotlivych statov'!$BB50</f>
        <v>9.2979483105078992E-3</v>
      </c>
      <c r="C50" s="243">
        <f>'Norm. celkova previazanost'!C50*'Vplyv jednotlivych statov'!$BB50</f>
        <v>5.4173074127357636E-3</v>
      </c>
      <c r="D50" s="243">
        <f>'Norm. celkova previazanost'!D50*'Vplyv jednotlivych statov'!$BB50</f>
        <v>5.6030499923341885E-3</v>
      </c>
      <c r="E50" s="243">
        <f>'Norm. celkova previazanost'!E50*'Vplyv jednotlivych statov'!$BB50</f>
        <v>1.8493711975661666E-2</v>
      </c>
      <c r="F50" s="243">
        <f>'Norm. celkova previazanost'!F50*'Vplyv jednotlivych statov'!$BB50</f>
        <v>7.5571484028824042E-3</v>
      </c>
      <c r="G50" s="243">
        <f>'Norm. celkova previazanost'!G50*'Vplyv jednotlivych statov'!$BB50</f>
        <v>8.8219809614550632E-3</v>
      </c>
      <c r="H50" s="243">
        <f>'Norm. celkova previazanost'!H50*'Vplyv jednotlivych statov'!$BB50</f>
        <v>1.1647258111949067E-2</v>
      </c>
      <c r="I50" s="243">
        <f>'Norm. celkova previazanost'!I50*'Vplyv jednotlivych statov'!$BB50</f>
        <v>4.256124610153381E-3</v>
      </c>
      <c r="J50" s="243">
        <f>'Norm. celkova previazanost'!J50*'Vplyv jednotlivych statov'!$BB50</f>
        <v>1.2953683805359958E-2</v>
      </c>
      <c r="K50" s="243">
        <f>'Norm. celkova previazanost'!K50*'Vplyv jednotlivych statov'!$BB50</f>
        <v>7.98566024773565E-3</v>
      </c>
      <c r="L50" s="243">
        <f>'Norm. celkova previazanost'!L50*'Vplyv jednotlivych statov'!$BB50</f>
        <v>5.0489044834398627E-3</v>
      </c>
      <c r="M50" s="243">
        <f>'Norm. celkova previazanost'!M50*'Vplyv jednotlivych statov'!$BB50</f>
        <v>6.4508741367427548E-3</v>
      </c>
      <c r="N50" s="243">
        <f>'Norm. celkova previazanost'!N50*'Vplyv jednotlivych statov'!$BB50</f>
        <v>3.0134449565682373E-2</v>
      </c>
      <c r="O50" s="243">
        <f>'Norm. celkova previazanost'!O50*'Vplyv jednotlivych statov'!$BB50</f>
        <v>1.0185238367042066E-2</v>
      </c>
      <c r="P50" s="243">
        <f>'Norm. celkova previazanost'!P50*'Vplyv jednotlivych statov'!$BB50</f>
        <v>1.4368632143596545E-2</v>
      </c>
      <c r="Q50" s="243">
        <f>'Norm. celkova previazanost'!Q50*'Vplyv jednotlivych statov'!$BB50</f>
        <v>1.1224291297052331E-2</v>
      </c>
      <c r="R50" s="243">
        <f>'Norm. celkova previazanost'!R50*'Vplyv jednotlivych statov'!$BB50</f>
        <v>7.0997107984892898E-3</v>
      </c>
      <c r="S50" s="243">
        <f>'Norm. celkova previazanost'!S50*'Vplyv jednotlivych statov'!$BB50</f>
        <v>6.4983454606878594E-3</v>
      </c>
      <c r="T50" s="243">
        <f>'Norm. celkova previazanost'!T50*'Vplyv jednotlivych statov'!$BB50</f>
        <v>7.8242834392432316E-3</v>
      </c>
      <c r="U50" s="243">
        <f>'Norm. celkova previazanost'!U50*'Vplyv jednotlivych statov'!$BB50</f>
        <v>3.8133445476588534E-3</v>
      </c>
      <c r="V50" s="243">
        <f>'Norm. celkova previazanost'!V50*'Vplyv jednotlivych statov'!$BB50</f>
        <v>6.5158566632560538E-3</v>
      </c>
      <c r="W50" s="243">
        <f>'Norm. celkova previazanost'!W50*'Vplyv jednotlivych statov'!$BB50</f>
        <v>7.4748282227378744E-3</v>
      </c>
      <c r="X50" s="243">
        <f>'Norm. celkova previazanost'!X50*'Vplyv jednotlivych statov'!$BB50</f>
        <v>5.1267995559034149E-3</v>
      </c>
      <c r="Y50" s="243">
        <f>'Norm. celkova previazanost'!Y50*'Vplyv jednotlivych statov'!$BB50</f>
        <v>7.685260324659408E-3</v>
      </c>
      <c r="Z50" s="243">
        <f>'Norm. celkova previazanost'!Z50*'Vplyv jednotlivych statov'!$BB50</f>
        <v>3.2448955076255647E-3</v>
      </c>
      <c r="AA50" s="243">
        <f>'Norm. celkova previazanost'!AA50*'Vplyv jednotlivych statov'!$BB50</f>
        <v>6.6281850114408482E-3</v>
      </c>
      <c r="AB50" s="243">
        <f>'Norm. celkova previazanost'!AB50*'Vplyv jednotlivych statov'!$BB50</f>
        <v>3.2802440043468734E-3</v>
      </c>
      <c r="AC50" s="243">
        <f>'Norm. celkova previazanost'!AC50*'Vplyv jednotlivych statov'!$BB50</f>
        <v>6.5368800487458694E-3</v>
      </c>
      <c r="AD50" s="243">
        <f>'Norm. celkova previazanost'!AD50*'Vplyv jednotlivych statov'!$BB50</f>
        <v>5.2468101066110067E-3</v>
      </c>
      <c r="AE50" s="243">
        <f>'Norm. celkova previazanost'!AE50*'Vplyv jednotlivych statov'!$BB50</f>
        <v>1.2881175370510584E-2</v>
      </c>
      <c r="AF50" s="243">
        <f>'Norm. celkova previazanost'!AF50*'Vplyv jednotlivych statov'!$BB50</f>
        <v>1.1159746381244787E-2</v>
      </c>
      <c r="AG50" s="243">
        <f>'Norm. celkova previazanost'!AG50*'Vplyv jednotlivych statov'!$BB50</f>
        <v>6.1984293185996277E-3</v>
      </c>
      <c r="AH50" s="243">
        <f>'Norm. celkova previazanost'!AH50*'Vplyv jednotlivych statov'!$BB50</f>
        <v>2.3401297931992561E-2</v>
      </c>
      <c r="AI50" s="243">
        <f>'Norm. celkova previazanost'!AI50*'Vplyv jednotlivych statov'!$BB50</f>
        <v>6.9275280845754296E-3</v>
      </c>
      <c r="AJ50" s="243">
        <f>'Norm. celkova previazanost'!AJ50*'Vplyv jednotlivych statov'!$BB50</f>
        <v>2.8288537431747571E-3</v>
      </c>
      <c r="AK50" s="243">
        <f>'Norm. celkova previazanost'!AK50*'Vplyv jednotlivych statov'!$BB50</f>
        <v>1.2509758406440535E-2</v>
      </c>
      <c r="AL50" s="243">
        <f>'Norm. celkova previazanost'!AL50*'Vplyv jednotlivych statov'!$BB50</f>
        <v>9.0854688563942951E-3</v>
      </c>
      <c r="AM50" s="243">
        <f>'Norm. celkova previazanost'!AM50*'Vplyv jednotlivych statov'!$BB50</f>
        <v>2.072489780672105E-2</v>
      </c>
      <c r="AN50" s="243">
        <f>'Norm. celkova previazanost'!AN50*'Vplyv jednotlivych statov'!$BB50</f>
        <v>1.5332825149462709E-2</v>
      </c>
      <c r="AO50" s="243">
        <f>'Norm. celkova previazanost'!AO50*'Vplyv jednotlivych statov'!$BB50</f>
        <v>9.6864941366240631E-3</v>
      </c>
      <c r="AP50" s="243">
        <f>'Norm. celkova previazanost'!AP50*'Vplyv jednotlivych statov'!$BB50</f>
        <v>1.0123799606872161E-2</v>
      </c>
      <c r="AQ50" s="243">
        <f>'Norm. celkova previazanost'!AQ50*'Vplyv jednotlivych statov'!$BB50</f>
        <v>1.9660705540243475E-2</v>
      </c>
      <c r="AR50" s="243">
        <f>'Norm. celkova previazanost'!AR50*'Vplyv jednotlivych statov'!$BB50</f>
        <v>1.3633304411597172E-2</v>
      </c>
      <c r="AS50" s="243">
        <f>'Norm. celkova previazanost'!AS50*'Vplyv jednotlivych statov'!$BB50</f>
        <v>1.5185118781669862E-2</v>
      </c>
      <c r="AT50" s="243">
        <f>'Norm. celkova previazanost'!AT50*'Vplyv jednotlivych statov'!$BB50</f>
        <v>9.5819529801295742E-3</v>
      </c>
      <c r="AU50" s="243">
        <f>'Norm. celkova previazanost'!AU50*'Vplyv jednotlivych statov'!$BB50</f>
        <v>1.6540873143617411E-2</v>
      </c>
      <c r="AV50" s="243">
        <f>'Norm. celkova previazanost'!AV50*'Vplyv jednotlivych statov'!$BB50</f>
        <v>3.2823204402194939E-2</v>
      </c>
      <c r="AW50" s="243">
        <f>'Norm. celkova previazanost'!AW50*'Vplyv jednotlivych statov'!$BB50</f>
        <v>8.447143002008016E-3</v>
      </c>
      <c r="AX50" s="382">
        <f>'Vplyv jednotlivych statov'!$BC50</f>
        <v>0.47816895482440136</v>
      </c>
      <c r="AY50" s="243">
        <f>'Norm. celkova previazanost'!AY50*'Vplyv jednotlivych statov'!$BB50</f>
        <v>1.1114266686134302E-2</v>
      </c>
      <c r="AZ50" s="243">
        <f>'Norm. celkova previazanost'!AZ50*'Vplyv jednotlivych statov'!$BB50</f>
        <v>7.5624939196540682E-3</v>
      </c>
      <c r="BB50" s="383">
        <f>Import!$BB50/'Export+Import'!$BB50</f>
        <v>0.52183104517559864</v>
      </c>
      <c r="BC50" s="384">
        <f t="shared" si="0"/>
        <v>0.47816895482440136</v>
      </c>
      <c r="BD50" s="244">
        <f t="shared" si="1"/>
        <v>0.99999999999999989</v>
      </c>
    </row>
    <row r="51" spans="1:56" ht="14.25" customHeight="1" x14ac:dyDescent="0.25">
      <c r="A51" s="246" t="s">
        <v>54</v>
      </c>
      <c r="B51" s="243">
        <f>'Norm. celkova previazanost'!B51*'Vplyv jednotlivych statov'!$BB51</f>
        <v>6.3068144693878081E-3</v>
      </c>
      <c r="C51" s="243">
        <f>'Norm. celkova previazanost'!C51*'Vplyv jednotlivych statov'!$BB51</f>
        <v>3.2356525599931798E-3</v>
      </c>
      <c r="D51" s="243">
        <f>'Norm. celkova previazanost'!D51*'Vplyv jednotlivych statov'!$BB51</f>
        <v>5.2761428301925121E-3</v>
      </c>
      <c r="E51" s="243">
        <f>'Norm. celkova previazanost'!E51*'Vplyv jednotlivych statov'!$BB51</f>
        <v>1.0612266760499742E-2</v>
      </c>
      <c r="F51" s="243">
        <f>'Norm. celkova previazanost'!F51*'Vplyv jednotlivych statov'!$BB51</f>
        <v>4.7391016894355901E-3</v>
      </c>
      <c r="G51" s="243">
        <f>'Norm. celkova previazanost'!G51*'Vplyv jednotlivych statov'!$BB51</f>
        <v>1.930065525593665E-2</v>
      </c>
      <c r="H51" s="243">
        <f>'Norm. celkova previazanost'!H51*'Vplyv jednotlivych statov'!$BB51</f>
        <v>8.0738702568504978E-3</v>
      </c>
      <c r="I51" s="243">
        <f>'Norm. celkova previazanost'!I51*'Vplyv jednotlivych statov'!$BB51</f>
        <v>3.0846204176020204E-3</v>
      </c>
      <c r="J51" s="243">
        <f>'Norm. celkova previazanost'!J51*'Vplyv jednotlivych statov'!$BB51</f>
        <v>1.2403041122439135E-2</v>
      </c>
      <c r="K51" s="243">
        <f>'Norm. celkova previazanost'!K51*'Vplyv jednotlivych statov'!$BB51</f>
        <v>7.8771834492162001E-3</v>
      </c>
      <c r="L51" s="243">
        <f>'Norm. celkova previazanost'!L51*'Vplyv jednotlivych statov'!$BB51</f>
        <v>5.1428466816517389E-3</v>
      </c>
      <c r="M51" s="243">
        <f>'Norm. celkova previazanost'!M51*'Vplyv jednotlivych statov'!$BB51</f>
        <v>5.9168683868079308E-3</v>
      </c>
      <c r="N51" s="243">
        <f>'Norm. celkova previazanost'!N51*'Vplyv jednotlivych statov'!$BB51</f>
        <v>1.1261986904441752E-2</v>
      </c>
      <c r="O51" s="243">
        <f>'Norm. celkova previazanost'!O51*'Vplyv jednotlivych statov'!$BB51</f>
        <v>1.4422795612340018E-2</v>
      </c>
      <c r="P51" s="243">
        <f>'Norm. celkova previazanost'!P51*'Vplyv jednotlivych statov'!$BB51</f>
        <v>1.0605780958507347E-2</v>
      </c>
      <c r="Q51" s="243">
        <f>'Norm. celkova previazanost'!Q51*'Vplyv jednotlivych statov'!$BB51</f>
        <v>5.3878324300528548E-3</v>
      </c>
      <c r="R51" s="243">
        <f>'Norm. celkova previazanost'!R51*'Vplyv jednotlivych statov'!$BB51</f>
        <v>7.9303623957936772E-3</v>
      </c>
      <c r="S51" s="243">
        <f>'Norm. celkova previazanost'!S51*'Vplyv jednotlivych statov'!$BB51</f>
        <v>1.2671130490444674E-2</v>
      </c>
      <c r="T51" s="243">
        <f>'Norm. celkova previazanost'!T51*'Vplyv jednotlivych statov'!$BB51</f>
        <v>5.4948836345429771E-3</v>
      </c>
      <c r="U51" s="243">
        <f>'Norm. celkova previazanost'!U51*'Vplyv jednotlivych statov'!$BB51</f>
        <v>3.7302910584920339E-3</v>
      </c>
      <c r="V51" s="243">
        <f>'Norm. celkova previazanost'!V51*'Vplyv jednotlivych statov'!$BB51</f>
        <v>1.0107050322357689E-2</v>
      </c>
      <c r="W51" s="243">
        <f>'Norm. celkova previazanost'!W51*'Vplyv jednotlivych statov'!$BB51</f>
        <v>6.2484775497424899E-3</v>
      </c>
      <c r="X51" s="243">
        <f>'Norm. celkova previazanost'!X51*'Vplyv jednotlivych statov'!$BB51</f>
        <v>5.0317584727193098E-3</v>
      </c>
      <c r="Y51" s="243">
        <f>'Norm. celkova previazanost'!Y51*'Vplyv jednotlivych statov'!$BB51</f>
        <v>5.3636303604679171E-3</v>
      </c>
      <c r="Z51" s="243">
        <f>'Norm. celkova previazanost'!Z51*'Vplyv jednotlivych statov'!$BB51</f>
        <v>3.6425876324262868E-3</v>
      </c>
      <c r="AA51" s="243">
        <f>'Norm. celkova previazanost'!AA51*'Vplyv jednotlivych statov'!$BB51</f>
        <v>7.2911616113975229E-3</v>
      </c>
      <c r="AB51" s="243">
        <f>'Norm. celkova previazanost'!AB51*'Vplyv jednotlivych statov'!$BB51</f>
        <v>2.1316960252520901E-3</v>
      </c>
      <c r="AC51" s="243">
        <f>'Norm. celkova previazanost'!AC51*'Vplyv jednotlivych statov'!$BB51</f>
        <v>5.4851133211050391E-3</v>
      </c>
      <c r="AD51" s="243">
        <f>'Norm. celkova previazanost'!AD51*'Vplyv jednotlivych statov'!$BB51</f>
        <v>4.9323333855384472E-3</v>
      </c>
      <c r="AE51" s="243">
        <f>'Norm. celkova previazanost'!AE51*'Vplyv jednotlivych statov'!$BB51</f>
        <v>5.4734564811949838E-3</v>
      </c>
      <c r="AF51" s="243">
        <f>'Norm. celkova previazanost'!AF51*'Vplyv jednotlivych statov'!$BB51</f>
        <v>7.8175763195175423E-3</v>
      </c>
      <c r="AG51" s="243">
        <f>'Norm. celkova previazanost'!AG51*'Vplyv jednotlivych statov'!$BB51</f>
        <v>4.0212161574665556E-3</v>
      </c>
      <c r="AH51" s="243">
        <f>'Norm. celkova previazanost'!AH51*'Vplyv jednotlivych statov'!$BB51</f>
        <v>1.8003146744263478E-2</v>
      </c>
      <c r="AI51" s="243">
        <f>'Norm. celkova previazanost'!AI51*'Vplyv jednotlivych statov'!$BB51</f>
        <v>5.9840209779919778E-3</v>
      </c>
      <c r="AJ51" s="243">
        <f>'Norm. celkova previazanost'!AJ51*'Vplyv jednotlivych statov'!$BB51</f>
        <v>2.2460583581951849E-3</v>
      </c>
      <c r="AK51" s="243">
        <f>'Norm. celkova previazanost'!AK51*'Vplyv jednotlivych statov'!$BB51</f>
        <v>9.3169535144832956E-3</v>
      </c>
      <c r="AL51" s="243">
        <f>'Norm. celkova previazanost'!AL51*'Vplyv jednotlivych statov'!$BB51</f>
        <v>5.3089416722622573E-3</v>
      </c>
      <c r="AM51" s="243">
        <f>'Norm. celkova previazanost'!AM51*'Vplyv jednotlivych statov'!$BB51</f>
        <v>9.6372719935206939E-3</v>
      </c>
      <c r="AN51" s="243">
        <f>'Norm. celkova previazanost'!AN51*'Vplyv jednotlivych statov'!$BB51</f>
        <v>1.0093478384533731E-2</v>
      </c>
      <c r="AO51" s="243">
        <f>'Norm. celkova previazanost'!AO51*'Vplyv jednotlivych statov'!$BB51</f>
        <v>1.0445783980325245E-2</v>
      </c>
      <c r="AP51" s="243">
        <f>'Norm. celkova previazanost'!AP51*'Vplyv jednotlivych statov'!$BB51</f>
        <v>6.8084923120872633E-3</v>
      </c>
      <c r="AQ51" s="243">
        <f>'Norm. celkova previazanost'!AQ51*'Vplyv jednotlivych statov'!$BB51</f>
        <v>6.6414113843283112E-3</v>
      </c>
      <c r="AR51" s="243">
        <f>'Norm. celkova previazanost'!AR51*'Vplyv jednotlivych statov'!$BB51</f>
        <v>1.1201885064025524E-2</v>
      </c>
      <c r="AS51" s="243">
        <f>'Norm. celkova previazanost'!AS51*'Vplyv jednotlivych statov'!$BB51</f>
        <v>1.0598156972585659E-2</v>
      </c>
      <c r="AT51" s="243">
        <f>'Norm. celkova previazanost'!AT51*'Vplyv jednotlivych statov'!$BB51</f>
        <v>7.1990040892636002E-3</v>
      </c>
      <c r="AU51" s="243">
        <f>'Norm. celkova previazanost'!AU51*'Vplyv jednotlivych statov'!$BB51</f>
        <v>1.0314694316291556E-2</v>
      </c>
      <c r="AV51" s="243">
        <f>'Norm. celkova previazanost'!AV51*'Vplyv jednotlivych statov'!$BB51</f>
        <v>9.4001574360574221E-3</v>
      </c>
      <c r="AW51" s="243">
        <f>'Norm. celkova previazanost'!AW51*'Vplyv jednotlivych statov'!$BB51</f>
        <v>7.0625811066466048E-3</v>
      </c>
      <c r="AX51" s="243">
        <f>'Norm. celkova previazanost'!AX51*'Vplyv jednotlivych statov'!$BB51</f>
        <v>1.3055957431409953E-2</v>
      </c>
      <c r="AY51" s="382">
        <f>'Vplyv jednotlivych statov'!$BC51</f>
        <v>0.60633097439898109</v>
      </c>
      <c r="AZ51" s="243">
        <f>'Norm. celkova previazanost'!AZ51*'Vplyv jednotlivych statov'!$BB51</f>
        <v>9.3308448589329296E-3</v>
      </c>
      <c r="BB51" s="383">
        <f>Import!$BB51/'Export+Import'!$BB51</f>
        <v>0.39366902560101885</v>
      </c>
      <c r="BC51" s="384">
        <f t="shared" si="0"/>
        <v>0.60633097439898109</v>
      </c>
      <c r="BD51" s="244">
        <f t="shared" si="1"/>
        <v>1</v>
      </c>
    </row>
    <row r="52" spans="1:56" ht="14.25" customHeight="1" x14ac:dyDescent="0.25">
      <c r="A52" s="245" t="s">
        <v>55</v>
      </c>
      <c r="B52" s="243">
        <f>'Norm. celkova previazanost'!B52*'Vplyv jednotlivych statov'!$BB52</f>
        <v>5.143186514342867E-3</v>
      </c>
      <c r="C52" s="243">
        <f>'Norm. celkova previazanost'!C52*'Vplyv jednotlivych statov'!$BB52</f>
        <v>2.50613188458304E-3</v>
      </c>
      <c r="D52" s="243">
        <f>'Norm. celkova previazanost'!D52*'Vplyv jednotlivych statov'!$BB52</f>
        <v>2.93174269133853E-3</v>
      </c>
      <c r="E52" s="243">
        <f>'Norm. celkova previazanost'!E52*'Vplyv jednotlivych statov'!$BB52</f>
        <v>8.0762842374761858E-3</v>
      </c>
      <c r="F52" s="243">
        <f>'Norm. celkova previazanost'!F52*'Vplyv jednotlivych statov'!$BB52</f>
        <v>3.4888209019768531E-3</v>
      </c>
      <c r="G52" s="243">
        <f>'Norm. celkova previazanost'!G52*'Vplyv jednotlivych statov'!$BB52</f>
        <v>1.1948281053910725E-2</v>
      </c>
      <c r="H52" s="243">
        <f>'Norm. celkova previazanost'!H52*'Vplyv jednotlivych statov'!$BB52</f>
        <v>1.2666053410431132E-2</v>
      </c>
      <c r="I52" s="243">
        <f>'Norm. celkova previazanost'!I52*'Vplyv jednotlivych statov'!$BB52</f>
        <v>2.2074788282696106E-3</v>
      </c>
      <c r="J52" s="243">
        <f>'Norm. celkova previazanost'!J52*'Vplyv jednotlivych statov'!$BB52</f>
        <v>1.4123208589366944E-2</v>
      </c>
      <c r="K52" s="243">
        <f>'Norm. celkova previazanost'!K52*'Vplyv jednotlivych statov'!$BB52</f>
        <v>6.5485542386578789E-3</v>
      </c>
      <c r="L52" s="243">
        <f>'Norm. celkova previazanost'!L52*'Vplyv jednotlivych statov'!$BB52</f>
        <v>9.0101204597357858E-3</v>
      </c>
      <c r="M52" s="243">
        <f>'Norm. celkova previazanost'!M52*'Vplyv jednotlivych statov'!$BB52</f>
        <v>6.5429455422578641E-3</v>
      </c>
      <c r="N52" s="243">
        <f>'Norm. celkova previazanost'!N52*'Vplyv jednotlivych statov'!$BB52</f>
        <v>9.2683060588125161E-3</v>
      </c>
      <c r="O52" s="243">
        <f>'Norm. celkova previazanost'!O52*'Vplyv jednotlivych statov'!$BB52</f>
        <v>7.1257411930923473E-3</v>
      </c>
      <c r="P52" s="243">
        <f>'Norm. celkova previazanost'!P52*'Vplyv jednotlivych statov'!$BB52</f>
        <v>1.0365450031918678E-2</v>
      </c>
      <c r="Q52" s="243">
        <f>'Norm. celkova previazanost'!Q52*'Vplyv jednotlivych statov'!$BB52</f>
        <v>7.1306077540374919E-3</v>
      </c>
      <c r="R52" s="243">
        <f>'Norm. celkova previazanost'!R52*'Vplyv jednotlivych statov'!$BB52</f>
        <v>9.4762171337955114E-3</v>
      </c>
      <c r="S52" s="243">
        <f>'Norm. celkova previazanost'!S52*'Vplyv jednotlivych statov'!$BB52</f>
        <v>6.4626753588620314E-3</v>
      </c>
      <c r="T52" s="243">
        <f>'Norm. celkova previazanost'!T52*'Vplyv jednotlivych statov'!$BB52</f>
        <v>4.7445030590784251E-3</v>
      </c>
      <c r="U52" s="243">
        <f>'Norm. celkova previazanost'!U52*'Vplyv jednotlivych statov'!$BB52</f>
        <v>3.6427279883874605E-3</v>
      </c>
      <c r="V52" s="243">
        <f>'Norm. celkova previazanost'!V52*'Vplyv jednotlivych statov'!$BB52</f>
        <v>7.01063733006405E-3</v>
      </c>
      <c r="W52" s="243">
        <f>'Norm. celkova previazanost'!W52*'Vplyv jednotlivych statov'!$BB52</f>
        <v>5.9722799934369304E-3</v>
      </c>
      <c r="X52" s="243">
        <f>'Norm. celkova previazanost'!X52*'Vplyv jednotlivych statov'!$BB52</f>
        <v>3.9416332829479801E-3</v>
      </c>
      <c r="Y52" s="243">
        <f>'Norm. celkova previazanost'!Y52*'Vplyv jednotlivych statov'!$BB52</f>
        <v>4.2554769246811331E-3</v>
      </c>
      <c r="Z52" s="243">
        <f>'Norm. celkova previazanost'!Z52*'Vplyv jednotlivych statov'!$BB52</f>
        <v>3.4139072992311606E-3</v>
      </c>
      <c r="AA52" s="243">
        <f>'Norm. celkova previazanost'!AA52*'Vplyv jednotlivych statov'!$BB52</f>
        <v>5.3171200666732249E-3</v>
      </c>
      <c r="AB52" s="243">
        <f>'Norm. celkova previazanost'!AB52*'Vplyv jednotlivych statov'!$BB52</f>
        <v>2.040457305318604E-3</v>
      </c>
      <c r="AC52" s="243">
        <f>'Norm. celkova previazanost'!AC52*'Vplyv jednotlivych statov'!$BB52</f>
        <v>1.0982066356528071E-2</v>
      </c>
      <c r="AD52" s="243">
        <f>'Norm. celkova previazanost'!AD52*'Vplyv jednotlivych statov'!$BB52</f>
        <v>1.0877427312350758E-2</v>
      </c>
      <c r="AE52" s="243">
        <f>'Norm. celkova previazanost'!AE52*'Vplyv jednotlivych statov'!$BB52</f>
        <v>5.2129291455136713E-3</v>
      </c>
      <c r="AF52" s="243">
        <f>'Norm. celkova previazanost'!AF52*'Vplyv jednotlivych statov'!$BB52</f>
        <v>1.8169942443474765E-2</v>
      </c>
      <c r="AG52" s="243">
        <f>'Norm. celkova previazanost'!AG52*'Vplyv jednotlivych statov'!$BB52</f>
        <v>3.7234208184212516E-3</v>
      </c>
      <c r="AH52" s="243">
        <f>'Norm. celkova previazanost'!AH52*'Vplyv jednotlivych statov'!$BB52</f>
        <v>1.5975009281636143E-2</v>
      </c>
      <c r="AI52" s="243">
        <f>'Norm. celkova previazanost'!AI52*'Vplyv jednotlivych statov'!$BB52</f>
        <v>5.6983528734677177E-3</v>
      </c>
      <c r="AJ52" s="243">
        <f>'Norm. celkova previazanost'!AJ52*'Vplyv jednotlivych statov'!$BB52</f>
        <v>1.7780029732953704E-3</v>
      </c>
      <c r="AK52" s="243">
        <f>'Norm. celkova previazanost'!AK52*'Vplyv jednotlivych statov'!$BB52</f>
        <v>2.3831290142268795E-2</v>
      </c>
      <c r="AL52" s="243">
        <f>'Norm. celkova previazanost'!AL52*'Vplyv jednotlivych statov'!$BB52</f>
        <v>5.1867959905623493E-3</v>
      </c>
      <c r="AM52" s="243">
        <f>'Norm. celkova previazanost'!AM52*'Vplyv jednotlivych statov'!$BB52</f>
        <v>8.9539377936909102E-3</v>
      </c>
      <c r="AN52" s="243">
        <f>'Norm. celkova previazanost'!AN52*'Vplyv jednotlivych statov'!$BB52</f>
        <v>1.8338617441471156E-2</v>
      </c>
      <c r="AO52" s="243">
        <f>'Norm. celkova previazanost'!AO52*'Vplyv jednotlivych statov'!$BB52</f>
        <v>2.3627397604261698E-2</v>
      </c>
      <c r="AP52" s="243">
        <f>'Norm. celkova previazanost'!AP52*'Vplyv jednotlivych statov'!$BB52</f>
        <v>1.7968313192755735E-2</v>
      </c>
      <c r="AQ52" s="243">
        <f>'Norm. celkova previazanost'!AQ52*'Vplyv jednotlivych statov'!$BB52</f>
        <v>8.4756186074096858E-3</v>
      </c>
      <c r="AR52" s="243">
        <f>'Norm. celkova previazanost'!AR52*'Vplyv jednotlivych statov'!$BB52</f>
        <v>8.0144142218286016E-3</v>
      </c>
      <c r="AS52" s="243">
        <f>'Norm. celkova previazanost'!AS52*'Vplyv jednotlivych statov'!$BB52</f>
        <v>9.545713642016387E-3</v>
      </c>
      <c r="AT52" s="243">
        <f>'Norm. celkova previazanost'!AT52*'Vplyv jednotlivych statov'!$BB52</f>
        <v>1.0074634484515895E-2</v>
      </c>
      <c r="AU52" s="243">
        <f>'Norm. celkova previazanost'!AU52*'Vplyv jednotlivych statov'!$BB52</f>
        <v>8.7682843712401058E-3</v>
      </c>
      <c r="AV52" s="243">
        <f>'Norm. celkova previazanost'!AV52*'Vplyv jednotlivych statov'!$BB52</f>
        <v>9.6215633019350478E-3</v>
      </c>
      <c r="AW52" s="243">
        <f>'Norm. celkova previazanost'!AW52*'Vplyv jednotlivych statov'!$BB52</f>
        <v>7.1364884626089848E-3</v>
      </c>
      <c r="AX52" s="243">
        <f>'Norm. celkova previazanost'!AX52*'Vplyv jednotlivych statov'!$BB52</f>
        <v>1.2924955762560749E-2</v>
      </c>
      <c r="AY52" s="243">
        <f>'Norm. celkova previazanost'!AY52*'Vplyv jednotlivych statov'!$BB52</f>
        <v>1.3298159728981553E-2</v>
      </c>
      <c r="AZ52" s="382">
        <f>'Vplyv jednotlivych statov'!$BC52</f>
        <v>0.56645611491451975</v>
      </c>
      <c r="BB52" s="383">
        <f>Import!$BB52/'Export+Import'!$BB52</f>
        <v>0.43354388508548031</v>
      </c>
      <c r="BC52" s="384">
        <f t="shared" si="0"/>
        <v>0.56645611491451975</v>
      </c>
      <c r="BD52" s="244">
        <f t="shared" si="1"/>
        <v>1</v>
      </c>
    </row>
    <row r="53" spans="1:56" ht="14.25" customHeight="1" x14ac:dyDescent="0.25">
      <c r="A53" s="247"/>
    </row>
    <row r="54" spans="1:56" ht="14.25" customHeight="1" x14ac:dyDescent="0.25">
      <c r="A54" s="247"/>
    </row>
    <row r="55" spans="1:56" ht="14.25" customHeight="1" x14ac:dyDescent="0.25">
      <c r="A55" s="247"/>
    </row>
    <row r="56" spans="1:56" ht="14.25" customHeight="1" x14ac:dyDescent="0.25">
      <c r="A56" s="247"/>
    </row>
    <row r="57" spans="1:56" ht="14.25" customHeight="1" x14ac:dyDescent="0.25">
      <c r="A57" s="247"/>
    </row>
    <row r="58" spans="1:56" ht="14.25" customHeight="1" x14ac:dyDescent="0.25">
      <c r="A58" s="247"/>
    </row>
    <row r="59" spans="1:56" ht="14.25" customHeight="1" x14ac:dyDescent="0.25">
      <c r="A59" s="247"/>
    </row>
    <row r="60" spans="1:56" ht="14.25" customHeight="1" x14ac:dyDescent="0.25">
      <c r="A60" s="247"/>
    </row>
    <row r="61" spans="1:56" ht="14.25" customHeight="1" x14ac:dyDescent="0.25">
      <c r="A61" s="247"/>
    </row>
    <row r="62" spans="1:56" ht="14.25" customHeight="1" x14ac:dyDescent="0.25">
      <c r="A62" s="247"/>
    </row>
    <row r="63" spans="1:56" ht="14.25" customHeight="1" x14ac:dyDescent="0.25">
      <c r="A63" s="247"/>
    </row>
    <row r="64" spans="1:56" ht="14.25" customHeight="1" x14ac:dyDescent="0.25">
      <c r="A64" s="247"/>
    </row>
    <row r="65" spans="1:1" ht="14.25" customHeight="1" x14ac:dyDescent="0.25">
      <c r="A65" s="247"/>
    </row>
    <row r="66" spans="1:1" ht="14.25" customHeight="1" x14ac:dyDescent="0.25">
      <c r="A66" s="247"/>
    </row>
    <row r="67" spans="1:1" ht="14.25" customHeight="1" x14ac:dyDescent="0.25">
      <c r="A67" s="247"/>
    </row>
    <row r="68" spans="1:1" ht="14.25" customHeight="1" x14ac:dyDescent="0.25">
      <c r="A68" s="247"/>
    </row>
    <row r="69" spans="1:1" ht="14.25" customHeight="1" x14ac:dyDescent="0.25">
      <c r="A69" s="247"/>
    </row>
    <row r="70" spans="1:1" ht="14.25" customHeight="1" x14ac:dyDescent="0.25">
      <c r="A70" s="247"/>
    </row>
    <row r="71" spans="1:1" ht="14.25" customHeight="1" x14ac:dyDescent="0.25">
      <c r="A71" s="247"/>
    </row>
    <row r="72" spans="1:1" ht="14.25" customHeight="1" x14ac:dyDescent="0.25">
      <c r="A72" s="247"/>
    </row>
    <row r="73" spans="1:1" ht="14.25" customHeight="1" x14ac:dyDescent="0.25">
      <c r="A73" s="247"/>
    </row>
    <row r="74" spans="1:1" ht="14.25" customHeight="1" x14ac:dyDescent="0.25">
      <c r="A74" s="247"/>
    </row>
    <row r="75" spans="1:1" ht="14.25" customHeight="1" x14ac:dyDescent="0.25">
      <c r="A75" s="247"/>
    </row>
    <row r="76" spans="1:1" ht="14.25" customHeight="1" x14ac:dyDescent="0.25">
      <c r="A76" s="247"/>
    </row>
    <row r="77" spans="1:1" ht="14.25" customHeight="1" x14ac:dyDescent="0.25">
      <c r="A77" s="247"/>
    </row>
    <row r="78" spans="1:1" ht="14.25" customHeight="1" x14ac:dyDescent="0.25">
      <c r="A78" s="247"/>
    </row>
    <row r="79" spans="1:1" ht="14.25" customHeight="1" x14ac:dyDescent="0.25">
      <c r="A79" s="247"/>
    </row>
    <row r="80" spans="1:1" ht="14.25" customHeight="1" x14ac:dyDescent="0.25">
      <c r="A80" s="247"/>
    </row>
    <row r="81" spans="1:1" ht="14.25" customHeight="1" x14ac:dyDescent="0.25">
      <c r="A81" s="247"/>
    </row>
    <row r="82" spans="1:1" ht="14.25" customHeight="1" x14ac:dyDescent="0.25">
      <c r="A82" s="247"/>
    </row>
    <row r="83" spans="1:1" ht="14.25" customHeight="1" x14ac:dyDescent="0.25">
      <c r="A83" s="247"/>
    </row>
    <row r="84" spans="1:1" ht="14.25" customHeight="1" x14ac:dyDescent="0.25">
      <c r="A84" s="247"/>
    </row>
    <row r="85" spans="1:1" ht="14.25" customHeight="1" x14ac:dyDescent="0.25">
      <c r="A85" s="247"/>
    </row>
    <row r="86" spans="1:1" ht="14.25" customHeight="1" x14ac:dyDescent="0.25">
      <c r="A86" s="247"/>
    </row>
    <row r="87" spans="1:1" ht="14.25" customHeight="1" x14ac:dyDescent="0.25">
      <c r="A87" s="247"/>
    </row>
    <row r="88" spans="1:1" ht="14.25" customHeight="1" x14ac:dyDescent="0.25">
      <c r="A88" s="247"/>
    </row>
    <row r="89" spans="1:1" ht="14.25" customHeight="1" x14ac:dyDescent="0.25">
      <c r="A89" s="247"/>
    </row>
    <row r="90" spans="1:1" ht="14.25" customHeight="1" x14ac:dyDescent="0.25">
      <c r="A90" s="247"/>
    </row>
    <row r="91" spans="1:1" ht="14.25" customHeight="1" x14ac:dyDescent="0.25">
      <c r="A91" s="247"/>
    </row>
    <row r="92" spans="1:1" ht="14.25" customHeight="1" x14ac:dyDescent="0.25">
      <c r="A92" s="247"/>
    </row>
    <row r="93" spans="1:1" ht="14.25" customHeight="1" x14ac:dyDescent="0.25">
      <c r="A93" s="247"/>
    </row>
    <row r="94" spans="1:1" ht="14.25" customHeight="1" x14ac:dyDescent="0.25">
      <c r="A94" s="247"/>
    </row>
    <row r="95" spans="1:1" ht="14.25" customHeight="1" x14ac:dyDescent="0.25">
      <c r="A95" s="247"/>
    </row>
    <row r="96" spans="1:1" ht="14.25" customHeight="1" x14ac:dyDescent="0.25">
      <c r="A96" s="247"/>
    </row>
    <row r="97" spans="1:1" ht="14.25" customHeight="1" x14ac:dyDescent="0.25">
      <c r="A97" s="247"/>
    </row>
    <row r="98" spans="1:1" ht="14.25" customHeight="1" x14ac:dyDescent="0.25">
      <c r="A98" s="247"/>
    </row>
    <row r="99" spans="1:1" ht="14.25" customHeight="1" x14ac:dyDescent="0.25">
      <c r="A99" s="247"/>
    </row>
    <row r="100" spans="1:1" ht="14.25" customHeight="1" x14ac:dyDescent="0.25">
      <c r="A100" s="247"/>
    </row>
    <row r="101" spans="1:1" ht="14.25" customHeight="1" x14ac:dyDescent="0.25">
      <c r="A101" s="247"/>
    </row>
    <row r="102" spans="1:1" ht="14.25" customHeight="1" x14ac:dyDescent="0.25">
      <c r="A102" s="247"/>
    </row>
    <row r="103" spans="1:1" ht="14.25" customHeight="1" x14ac:dyDescent="0.25">
      <c r="A103" s="247"/>
    </row>
    <row r="104" spans="1:1" ht="14.25" customHeight="1" x14ac:dyDescent="0.25">
      <c r="A104" s="247"/>
    </row>
    <row r="105" spans="1:1" ht="14.25" customHeight="1" x14ac:dyDescent="0.25">
      <c r="A105" s="247"/>
    </row>
    <row r="106" spans="1:1" ht="14.25" customHeight="1" x14ac:dyDescent="0.25">
      <c r="A106" s="247"/>
    </row>
    <row r="107" spans="1:1" ht="14.25" customHeight="1" x14ac:dyDescent="0.25">
      <c r="A107" s="247"/>
    </row>
    <row r="108" spans="1:1" ht="14.25" customHeight="1" x14ac:dyDescent="0.25">
      <c r="A108" s="247"/>
    </row>
    <row r="109" spans="1:1" ht="14.25" customHeight="1" x14ac:dyDescent="0.25">
      <c r="A109" s="247"/>
    </row>
    <row r="110" spans="1:1" ht="14.25" customHeight="1" x14ac:dyDescent="0.25">
      <c r="A110" s="247"/>
    </row>
    <row r="111" spans="1:1" ht="14.25" customHeight="1" x14ac:dyDescent="0.25">
      <c r="A111" s="247"/>
    </row>
    <row r="112" spans="1:1" ht="14.25" customHeight="1" x14ac:dyDescent="0.25">
      <c r="A112" s="247"/>
    </row>
    <row r="113" spans="1:1" ht="14.25" customHeight="1" x14ac:dyDescent="0.25">
      <c r="A113" s="247"/>
    </row>
    <row r="114" spans="1:1" ht="14.25" customHeight="1" x14ac:dyDescent="0.25">
      <c r="A114" s="247"/>
    </row>
    <row r="115" spans="1:1" ht="14.25" customHeight="1" x14ac:dyDescent="0.25">
      <c r="A115" s="247"/>
    </row>
    <row r="116" spans="1:1" ht="14.25" customHeight="1" x14ac:dyDescent="0.25">
      <c r="A116" s="247"/>
    </row>
    <row r="117" spans="1:1" ht="14.25" customHeight="1" x14ac:dyDescent="0.25">
      <c r="A117" s="247"/>
    </row>
    <row r="118" spans="1:1" ht="14.25" customHeight="1" x14ac:dyDescent="0.25">
      <c r="A118" s="247"/>
    </row>
    <row r="119" spans="1:1" ht="14.25" customHeight="1" x14ac:dyDescent="0.25">
      <c r="A119" s="247"/>
    </row>
    <row r="120" spans="1:1" ht="14.25" customHeight="1" x14ac:dyDescent="0.25">
      <c r="A120" s="247"/>
    </row>
    <row r="121" spans="1:1" ht="14.25" customHeight="1" x14ac:dyDescent="0.25">
      <c r="A121" s="247"/>
    </row>
    <row r="122" spans="1:1" ht="14.25" customHeight="1" x14ac:dyDescent="0.25">
      <c r="A122" s="247"/>
    </row>
    <row r="123" spans="1:1" ht="14.25" customHeight="1" x14ac:dyDescent="0.25">
      <c r="A123" s="247"/>
    </row>
    <row r="124" spans="1:1" ht="14.25" customHeight="1" x14ac:dyDescent="0.25">
      <c r="A124" s="247"/>
    </row>
    <row r="125" spans="1:1" ht="14.25" customHeight="1" x14ac:dyDescent="0.25">
      <c r="A125" s="247"/>
    </row>
    <row r="126" spans="1:1" ht="14.25" customHeight="1" x14ac:dyDescent="0.25">
      <c r="A126" s="247"/>
    </row>
    <row r="127" spans="1:1" ht="14.25" customHeight="1" x14ac:dyDescent="0.25">
      <c r="A127" s="247"/>
    </row>
    <row r="128" spans="1:1" ht="14.25" customHeight="1" x14ac:dyDescent="0.25">
      <c r="A128" s="247"/>
    </row>
    <row r="129" spans="1:1" ht="14.25" customHeight="1" x14ac:dyDescent="0.25">
      <c r="A129" s="247"/>
    </row>
    <row r="130" spans="1:1" ht="14.25" customHeight="1" x14ac:dyDescent="0.25">
      <c r="A130" s="247"/>
    </row>
    <row r="131" spans="1:1" ht="14.25" customHeight="1" x14ac:dyDescent="0.25">
      <c r="A131" s="247"/>
    </row>
    <row r="132" spans="1:1" ht="14.25" customHeight="1" x14ac:dyDescent="0.25">
      <c r="A132" s="247"/>
    </row>
    <row r="133" spans="1:1" ht="14.25" customHeight="1" x14ac:dyDescent="0.25">
      <c r="A133" s="247"/>
    </row>
    <row r="134" spans="1:1" ht="14.25" customHeight="1" x14ac:dyDescent="0.25">
      <c r="A134" s="247"/>
    </row>
    <row r="135" spans="1:1" ht="14.25" customHeight="1" x14ac:dyDescent="0.25">
      <c r="A135" s="247"/>
    </row>
    <row r="136" spans="1:1" ht="14.25" customHeight="1" x14ac:dyDescent="0.25">
      <c r="A136" s="247"/>
    </row>
    <row r="137" spans="1:1" ht="14.25" customHeight="1" x14ac:dyDescent="0.25">
      <c r="A137" s="247"/>
    </row>
    <row r="138" spans="1:1" ht="14.25" customHeight="1" x14ac:dyDescent="0.25">
      <c r="A138" s="247"/>
    </row>
    <row r="139" spans="1:1" ht="14.25" customHeight="1" x14ac:dyDescent="0.25">
      <c r="A139" s="247"/>
    </row>
    <row r="140" spans="1:1" ht="14.25" customHeight="1" x14ac:dyDescent="0.25">
      <c r="A140" s="247"/>
    </row>
    <row r="141" spans="1:1" ht="14.25" customHeight="1" x14ac:dyDescent="0.25">
      <c r="A141" s="247"/>
    </row>
    <row r="142" spans="1:1" ht="14.25" customHeight="1" x14ac:dyDescent="0.25">
      <c r="A142" s="247"/>
    </row>
    <row r="143" spans="1:1" ht="14.25" customHeight="1" x14ac:dyDescent="0.25">
      <c r="A143" s="247"/>
    </row>
    <row r="144" spans="1:1" ht="14.25" customHeight="1" x14ac:dyDescent="0.25">
      <c r="A144" s="247"/>
    </row>
    <row r="145" spans="1:1" ht="14.25" customHeight="1" x14ac:dyDescent="0.25">
      <c r="A145" s="247"/>
    </row>
    <row r="146" spans="1:1" ht="14.25" customHeight="1" x14ac:dyDescent="0.25">
      <c r="A146" s="247"/>
    </row>
    <row r="147" spans="1:1" ht="14.25" customHeight="1" x14ac:dyDescent="0.25">
      <c r="A147" s="247"/>
    </row>
    <row r="148" spans="1:1" ht="14.25" customHeight="1" x14ac:dyDescent="0.25">
      <c r="A148" s="247"/>
    </row>
    <row r="149" spans="1:1" ht="14.25" customHeight="1" x14ac:dyDescent="0.25">
      <c r="A149" s="247"/>
    </row>
    <row r="150" spans="1:1" ht="14.25" customHeight="1" x14ac:dyDescent="0.25">
      <c r="A150" s="247"/>
    </row>
    <row r="151" spans="1:1" ht="14.25" customHeight="1" x14ac:dyDescent="0.25">
      <c r="A151" s="247"/>
    </row>
    <row r="152" spans="1:1" ht="14.25" customHeight="1" x14ac:dyDescent="0.25">
      <c r="A152" s="247"/>
    </row>
    <row r="153" spans="1:1" ht="14.25" customHeight="1" x14ac:dyDescent="0.25">
      <c r="A153" s="247"/>
    </row>
    <row r="154" spans="1:1" ht="14.25" customHeight="1" x14ac:dyDescent="0.25">
      <c r="A154" s="247"/>
    </row>
    <row r="155" spans="1:1" ht="14.25" customHeight="1" x14ac:dyDescent="0.25">
      <c r="A155" s="247"/>
    </row>
    <row r="156" spans="1:1" ht="14.25" customHeight="1" x14ac:dyDescent="0.25">
      <c r="A156" s="247"/>
    </row>
    <row r="157" spans="1:1" ht="14.25" customHeight="1" x14ac:dyDescent="0.25">
      <c r="A157" s="247"/>
    </row>
    <row r="158" spans="1:1" ht="14.25" customHeight="1" x14ac:dyDescent="0.25">
      <c r="A158" s="247"/>
    </row>
    <row r="159" spans="1:1" ht="14.25" customHeight="1" x14ac:dyDescent="0.25">
      <c r="A159" s="247"/>
    </row>
    <row r="160" spans="1:1" ht="14.25" customHeight="1" x14ac:dyDescent="0.25">
      <c r="A160" s="247"/>
    </row>
    <row r="161" spans="1:1" ht="14.25" customHeight="1" x14ac:dyDescent="0.25">
      <c r="A161" s="247"/>
    </row>
    <row r="162" spans="1:1" ht="14.25" customHeight="1" x14ac:dyDescent="0.25">
      <c r="A162" s="247"/>
    </row>
    <row r="163" spans="1:1" ht="14.25" customHeight="1" x14ac:dyDescent="0.25">
      <c r="A163" s="247"/>
    </row>
    <row r="164" spans="1:1" ht="14.25" customHeight="1" x14ac:dyDescent="0.25">
      <c r="A164" s="247"/>
    </row>
    <row r="165" spans="1:1" ht="14.25" customHeight="1" x14ac:dyDescent="0.25">
      <c r="A165" s="247"/>
    </row>
    <row r="166" spans="1:1" ht="14.25" customHeight="1" x14ac:dyDescent="0.25">
      <c r="A166" s="247"/>
    </row>
    <row r="167" spans="1:1" ht="14.25" customHeight="1" x14ac:dyDescent="0.25">
      <c r="A167" s="247"/>
    </row>
    <row r="168" spans="1:1" ht="14.25" customHeight="1" x14ac:dyDescent="0.25">
      <c r="A168" s="247"/>
    </row>
    <row r="169" spans="1:1" ht="14.25" customHeight="1" x14ac:dyDescent="0.25">
      <c r="A169" s="247"/>
    </row>
    <row r="170" spans="1:1" ht="14.25" customHeight="1" x14ac:dyDescent="0.25">
      <c r="A170" s="247"/>
    </row>
    <row r="171" spans="1:1" ht="14.25" customHeight="1" x14ac:dyDescent="0.25">
      <c r="A171" s="247"/>
    </row>
    <row r="172" spans="1:1" ht="14.25" customHeight="1" x14ac:dyDescent="0.25">
      <c r="A172" s="247"/>
    </row>
    <row r="173" spans="1:1" ht="14.25" customHeight="1" x14ac:dyDescent="0.25">
      <c r="A173" s="247"/>
    </row>
    <row r="174" spans="1:1" ht="14.25" customHeight="1" x14ac:dyDescent="0.25">
      <c r="A174" s="247"/>
    </row>
    <row r="175" spans="1:1" ht="14.25" customHeight="1" x14ac:dyDescent="0.25">
      <c r="A175" s="247"/>
    </row>
    <row r="176" spans="1:1" ht="14.25" customHeight="1" x14ac:dyDescent="0.25">
      <c r="A176" s="247"/>
    </row>
    <row r="177" spans="1:1" ht="14.25" customHeight="1" x14ac:dyDescent="0.25">
      <c r="A177" s="247"/>
    </row>
    <row r="178" spans="1:1" ht="14.25" customHeight="1" x14ac:dyDescent="0.25">
      <c r="A178" s="247"/>
    </row>
    <row r="179" spans="1:1" ht="14.25" customHeight="1" x14ac:dyDescent="0.25">
      <c r="A179" s="247"/>
    </row>
    <row r="180" spans="1:1" ht="14.25" customHeight="1" x14ac:dyDescent="0.25">
      <c r="A180" s="247"/>
    </row>
    <row r="181" spans="1:1" ht="14.25" customHeight="1" x14ac:dyDescent="0.25">
      <c r="A181" s="247"/>
    </row>
    <row r="182" spans="1:1" ht="14.25" customHeight="1" x14ac:dyDescent="0.25">
      <c r="A182" s="247"/>
    </row>
    <row r="183" spans="1:1" ht="14.25" customHeight="1" x14ac:dyDescent="0.25">
      <c r="A183" s="247"/>
    </row>
    <row r="184" spans="1:1" ht="14.25" customHeight="1" x14ac:dyDescent="0.25">
      <c r="A184" s="247"/>
    </row>
    <row r="185" spans="1:1" ht="14.25" customHeight="1" x14ac:dyDescent="0.25">
      <c r="A185" s="247"/>
    </row>
    <row r="186" spans="1:1" ht="14.25" customHeight="1" x14ac:dyDescent="0.25">
      <c r="A186" s="247"/>
    </row>
    <row r="187" spans="1:1" ht="14.25" customHeight="1" x14ac:dyDescent="0.25">
      <c r="A187" s="247"/>
    </row>
    <row r="188" spans="1:1" ht="14.25" customHeight="1" x14ac:dyDescent="0.25">
      <c r="A188" s="247"/>
    </row>
    <row r="189" spans="1:1" ht="14.25" customHeight="1" x14ac:dyDescent="0.25">
      <c r="A189" s="247"/>
    </row>
    <row r="190" spans="1:1" ht="14.25" customHeight="1" x14ac:dyDescent="0.25">
      <c r="A190" s="247"/>
    </row>
    <row r="191" spans="1:1" ht="14.25" customHeight="1" x14ac:dyDescent="0.25">
      <c r="A191" s="247"/>
    </row>
    <row r="192" spans="1:1" ht="14.25" customHeight="1" x14ac:dyDescent="0.25">
      <c r="A192" s="247"/>
    </row>
    <row r="193" spans="1:1" ht="14.25" customHeight="1" x14ac:dyDescent="0.25">
      <c r="A193" s="247"/>
    </row>
    <row r="194" spans="1:1" ht="14.25" customHeight="1" x14ac:dyDescent="0.25">
      <c r="A194" s="247"/>
    </row>
    <row r="195" spans="1:1" ht="14.25" customHeight="1" x14ac:dyDescent="0.25">
      <c r="A195" s="247"/>
    </row>
    <row r="196" spans="1:1" ht="14.25" customHeight="1" x14ac:dyDescent="0.25">
      <c r="A196" s="247"/>
    </row>
    <row r="197" spans="1:1" ht="14.25" customHeight="1" x14ac:dyDescent="0.25">
      <c r="A197" s="247"/>
    </row>
    <row r="198" spans="1:1" ht="14.25" customHeight="1" x14ac:dyDescent="0.25">
      <c r="A198" s="247"/>
    </row>
    <row r="199" spans="1:1" ht="14.25" customHeight="1" x14ac:dyDescent="0.25">
      <c r="A199" s="247"/>
    </row>
    <row r="200" spans="1:1" ht="14.25" customHeight="1" x14ac:dyDescent="0.25">
      <c r="A200" s="247"/>
    </row>
    <row r="201" spans="1:1" ht="14.25" customHeight="1" x14ac:dyDescent="0.25">
      <c r="A201" s="247"/>
    </row>
    <row r="202" spans="1:1" ht="14.25" customHeight="1" x14ac:dyDescent="0.25">
      <c r="A202" s="247"/>
    </row>
    <row r="203" spans="1:1" ht="14.25" customHeight="1" x14ac:dyDescent="0.25">
      <c r="A203" s="247"/>
    </row>
    <row r="204" spans="1:1" ht="14.25" customHeight="1" x14ac:dyDescent="0.25">
      <c r="A204" s="247"/>
    </row>
    <row r="205" spans="1:1" ht="14.25" customHeight="1" x14ac:dyDescent="0.25">
      <c r="A205" s="247"/>
    </row>
    <row r="206" spans="1:1" ht="14.25" customHeight="1" x14ac:dyDescent="0.25">
      <c r="A206" s="247"/>
    </row>
    <row r="207" spans="1:1" ht="14.25" customHeight="1" x14ac:dyDescent="0.25">
      <c r="A207" s="247"/>
    </row>
    <row r="208" spans="1:1" ht="14.25" customHeight="1" x14ac:dyDescent="0.25">
      <c r="A208" s="247"/>
    </row>
    <row r="209" spans="1:1" ht="14.25" customHeight="1" x14ac:dyDescent="0.25">
      <c r="A209" s="247"/>
    </row>
    <row r="210" spans="1:1" ht="14.25" customHeight="1" x14ac:dyDescent="0.25">
      <c r="A210" s="247"/>
    </row>
    <row r="211" spans="1:1" ht="14.25" customHeight="1" x14ac:dyDescent="0.25">
      <c r="A211" s="247"/>
    </row>
    <row r="212" spans="1:1" ht="14.25" customHeight="1" x14ac:dyDescent="0.25">
      <c r="A212" s="247"/>
    </row>
    <row r="213" spans="1:1" ht="14.25" customHeight="1" x14ac:dyDescent="0.25">
      <c r="A213" s="247"/>
    </row>
    <row r="214" spans="1:1" ht="14.25" customHeight="1" x14ac:dyDescent="0.25">
      <c r="A214" s="247"/>
    </row>
    <row r="215" spans="1:1" ht="14.25" customHeight="1" x14ac:dyDescent="0.25">
      <c r="A215" s="247"/>
    </row>
    <row r="216" spans="1:1" ht="14.25" customHeight="1" x14ac:dyDescent="0.25">
      <c r="A216" s="247"/>
    </row>
    <row r="217" spans="1:1" ht="14.25" customHeight="1" x14ac:dyDescent="0.25">
      <c r="A217" s="247"/>
    </row>
    <row r="218" spans="1:1" ht="14.25" customHeight="1" x14ac:dyDescent="0.25">
      <c r="A218" s="247"/>
    </row>
    <row r="219" spans="1:1" ht="14.25" customHeight="1" x14ac:dyDescent="0.25">
      <c r="A219" s="247"/>
    </row>
    <row r="220" spans="1:1" ht="14.25" customHeight="1" x14ac:dyDescent="0.25">
      <c r="A220" s="247"/>
    </row>
    <row r="221" spans="1:1" ht="14.25" customHeight="1" x14ac:dyDescent="0.25">
      <c r="A221" s="247"/>
    </row>
    <row r="222" spans="1:1" ht="14.25" customHeight="1" x14ac:dyDescent="0.25">
      <c r="A222" s="247"/>
    </row>
    <row r="223" spans="1:1" ht="14.25" customHeight="1" x14ac:dyDescent="0.25">
      <c r="A223" s="247"/>
    </row>
    <row r="224" spans="1:1" ht="14.25" customHeight="1" x14ac:dyDescent="0.25">
      <c r="A224" s="247"/>
    </row>
    <row r="225" spans="1:1" ht="14.25" customHeight="1" x14ac:dyDescent="0.25">
      <c r="A225" s="247"/>
    </row>
    <row r="226" spans="1:1" ht="14.25" customHeight="1" x14ac:dyDescent="0.25">
      <c r="A226" s="247"/>
    </row>
    <row r="227" spans="1:1" ht="14.25" customHeight="1" x14ac:dyDescent="0.25">
      <c r="A227" s="247"/>
    </row>
    <row r="228" spans="1:1" ht="14.25" customHeight="1" x14ac:dyDescent="0.25">
      <c r="A228" s="247"/>
    </row>
    <row r="229" spans="1:1" ht="14.25" customHeight="1" x14ac:dyDescent="0.25">
      <c r="A229" s="247"/>
    </row>
    <row r="230" spans="1:1" ht="14.25" customHeight="1" x14ac:dyDescent="0.25">
      <c r="A230" s="247"/>
    </row>
    <row r="231" spans="1:1" ht="14.25" customHeight="1" x14ac:dyDescent="0.25">
      <c r="A231" s="247"/>
    </row>
    <row r="232" spans="1:1" ht="14.25" customHeight="1" x14ac:dyDescent="0.25">
      <c r="A232" s="247"/>
    </row>
    <row r="233" spans="1:1" ht="14.25" customHeight="1" x14ac:dyDescent="0.25">
      <c r="A233" s="247"/>
    </row>
    <row r="234" spans="1:1" ht="14.25" customHeight="1" x14ac:dyDescent="0.25">
      <c r="A234" s="247"/>
    </row>
    <row r="235" spans="1:1" ht="14.25" customHeight="1" x14ac:dyDescent="0.25">
      <c r="A235" s="247"/>
    </row>
    <row r="236" spans="1:1" ht="14.25" customHeight="1" x14ac:dyDescent="0.25">
      <c r="A236" s="247"/>
    </row>
    <row r="237" spans="1:1" ht="14.25" customHeight="1" x14ac:dyDescent="0.25">
      <c r="A237" s="247"/>
    </row>
    <row r="238" spans="1:1" ht="14.25" customHeight="1" x14ac:dyDescent="0.25">
      <c r="A238" s="247"/>
    </row>
    <row r="239" spans="1:1" ht="14.25" customHeight="1" x14ac:dyDescent="0.25">
      <c r="A239" s="247"/>
    </row>
    <row r="240" spans="1:1" ht="14.25" customHeight="1" x14ac:dyDescent="0.25">
      <c r="A240" s="247"/>
    </row>
    <row r="241" spans="1:1" ht="14.25" customHeight="1" x14ac:dyDescent="0.25">
      <c r="A241" s="247"/>
    </row>
    <row r="242" spans="1:1" ht="14.25" customHeight="1" x14ac:dyDescent="0.25">
      <c r="A242" s="247"/>
    </row>
    <row r="243" spans="1:1" ht="14.25" customHeight="1" x14ac:dyDescent="0.25">
      <c r="A243" s="247"/>
    </row>
    <row r="244" spans="1:1" ht="14.25" customHeight="1" x14ac:dyDescent="0.25">
      <c r="A244" s="247"/>
    </row>
    <row r="245" spans="1:1" ht="14.25" customHeight="1" x14ac:dyDescent="0.25">
      <c r="A245" s="247"/>
    </row>
    <row r="246" spans="1:1" ht="14.25" customHeight="1" x14ac:dyDescent="0.25">
      <c r="A246" s="247"/>
    </row>
    <row r="247" spans="1:1" ht="14.25" customHeight="1" x14ac:dyDescent="0.25">
      <c r="A247" s="247"/>
    </row>
    <row r="248" spans="1:1" ht="14.25" customHeight="1" x14ac:dyDescent="0.25">
      <c r="A248" s="247"/>
    </row>
    <row r="249" spans="1:1" ht="14.25" customHeight="1" x14ac:dyDescent="0.25">
      <c r="A249" s="247"/>
    </row>
    <row r="250" spans="1:1" ht="14.25" customHeight="1" x14ac:dyDescent="0.25">
      <c r="A250" s="247"/>
    </row>
    <row r="251" spans="1:1" ht="14.25" customHeight="1" x14ac:dyDescent="0.25">
      <c r="A251" s="247"/>
    </row>
    <row r="252" spans="1:1" ht="14.25" customHeight="1" x14ac:dyDescent="0.25">
      <c r="A252" s="247"/>
    </row>
    <row r="253" spans="1:1" ht="14.25" customHeight="1" x14ac:dyDescent="0.25">
      <c r="A253" s="247"/>
    </row>
    <row r="254" spans="1:1" ht="14.25" customHeight="1" x14ac:dyDescent="0.25">
      <c r="A254" s="247"/>
    </row>
    <row r="255" spans="1:1" ht="14.25" customHeight="1" x14ac:dyDescent="0.25">
      <c r="A255" s="247"/>
    </row>
    <row r="256" spans="1:1" ht="14.25" customHeight="1" x14ac:dyDescent="0.25">
      <c r="A256" s="247"/>
    </row>
    <row r="257" spans="1:1" ht="14.25" customHeight="1" x14ac:dyDescent="0.25">
      <c r="A257" s="247"/>
    </row>
    <row r="258" spans="1:1" ht="14.25" customHeight="1" x14ac:dyDescent="0.25">
      <c r="A258" s="247"/>
    </row>
    <row r="259" spans="1:1" ht="14.25" customHeight="1" x14ac:dyDescent="0.25">
      <c r="A259" s="247"/>
    </row>
    <row r="260" spans="1:1" ht="14.25" customHeight="1" x14ac:dyDescent="0.25">
      <c r="A260" s="247"/>
    </row>
    <row r="261" spans="1:1" ht="14.25" customHeight="1" x14ac:dyDescent="0.25">
      <c r="A261" s="247"/>
    </row>
    <row r="262" spans="1:1" ht="14.25" customHeight="1" x14ac:dyDescent="0.25">
      <c r="A262" s="247"/>
    </row>
    <row r="263" spans="1:1" ht="14.25" customHeight="1" x14ac:dyDescent="0.25">
      <c r="A263" s="247"/>
    </row>
    <row r="264" spans="1:1" ht="14.25" customHeight="1" x14ac:dyDescent="0.25">
      <c r="A264" s="247"/>
    </row>
    <row r="265" spans="1:1" ht="14.25" customHeight="1" x14ac:dyDescent="0.25">
      <c r="A265" s="247"/>
    </row>
    <row r="266" spans="1:1" ht="14.25" customHeight="1" x14ac:dyDescent="0.25">
      <c r="A266" s="247"/>
    </row>
    <row r="267" spans="1:1" ht="14.25" customHeight="1" x14ac:dyDescent="0.25">
      <c r="A267" s="247"/>
    </row>
    <row r="268" spans="1:1" ht="14.25" customHeight="1" x14ac:dyDescent="0.25">
      <c r="A268" s="247"/>
    </row>
    <row r="269" spans="1:1" ht="14.25" customHeight="1" x14ac:dyDescent="0.25">
      <c r="A269" s="247"/>
    </row>
    <row r="270" spans="1:1" ht="14.25" customHeight="1" x14ac:dyDescent="0.25">
      <c r="A270" s="247"/>
    </row>
    <row r="271" spans="1:1" ht="14.25" customHeight="1" x14ac:dyDescent="0.25">
      <c r="A271" s="247"/>
    </row>
    <row r="272" spans="1:1" ht="14.25" customHeight="1" x14ac:dyDescent="0.25">
      <c r="A272" s="247"/>
    </row>
    <row r="273" spans="1:1" ht="14.25" customHeight="1" x14ac:dyDescent="0.25">
      <c r="A273" s="247"/>
    </row>
    <row r="274" spans="1:1" ht="14.25" customHeight="1" x14ac:dyDescent="0.25">
      <c r="A274" s="247"/>
    </row>
    <row r="275" spans="1:1" ht="14.25" customHeight="1" x14ac:dyDescent="0.25">
      <c r="A275" s="247"/>
    </row>
    <row r="276" spans="1:1" ht="14.25" customHeight="1" x14ac:dyDescent="0.25">
      <c r="A276" s="247"/>
    </row>
    <row r="277" spans="1:1" ht="14.25" customHeight="1" x14ac:dyDescent="0.25">
      <c r="A277" s="247"/>
    </row>
    <row r="278" spans="1:1" ht="14.25" customHeight="1" x14ac:dyDescent="0.25">
      <c r="A278" s="247"/>
    </row>
    <row r="279" spans="1:1" ht="14.25" customHeight="1" x14ac:dyDescent="0.25">
      <c r="A279" s="247"/>
    </row>
    <row r="280" spans="1:1" ht="14.25" customHeight="1" x14ac:dyDescent="0.25">
      <c r="A280" s="247"/>
    </row>
    <row r="281" spans="1:1" ht="14.25" customHeight="1" x14ac:dyDescent="0.25">
      <c r="A281" s="247"/>
    </row>
    <row r="282" spans="1:1" ht="14.25" customHeight="1" x14ac:dyDescent="0.25">
      <c r="A282" s="247"/>
    </row>
    <row r="283" spans="1:1" ht="14.25" customHeight="1" x14ac:dyDescent="0.25">
      <c r="A283" s="247"/>
    </row>
    <row r="284" spans="1:1" ht="14.25" customHeight="1" x14ac:dyDescent="0.25">
      <c r="A284" s="247"/>
    </row>
    <row r="285" spans="1:1" ht="14.25" customHeight="1" x14ac:dyDescent="0.25">
      <c r="A285" s="247"/>
    </row>
    <row r="286" spans="1:1" ht="14.25" customHeight="1" x14ac:dyDescent="0.25">
      <c r="A286" s="247"/>
    </row>
    <row r="287" spans="1:1" ht="14.25" customHeight="1" x14ac:dyDescent="0.25">
      <c r="A287" s="247"/>
    </row>
    <row r="288" spans="1:1" ht="14.25" customHeight="1" x14ac:dyDescent="0.25">
      <c r="A288" s="247"/>
    </row>
    <row r="289" spans="1:1" ht="14.25" customHeight="1" x14ac:dyDescent="0.25">
      <c r="A289" s="247"/>
    </row>
    <row r="290" spans="1:1" ht="14.25" customHeight="1" x14ac:dyDescent="0.25">
      <c r="A290" s="247"/>
    </row>
    <row r="291" spans="1:1" ht="14.25" customHeight="1" x14ac:dyDescent="0.25">
      <c r="A291" s="247"/>
    </row>
    <row r="292" spans="1:1" ht="14.25" customHeight="1" x14ac:dyDescent="0.25">
      <c r="A292" s="247"/>
    </row>
    <row r="293" spans="1:1" ht="14.25" customHeight="1" x14ac:dyDescent="0.25">
      <c r="A293" s="247"/>
    </row>
    <row r="294" spans="1:1" ht="14.25" customHeight="1" x14ac:dyDescent="0.25">
      <c r="A294" s="247"/>
    </row>
    <row r="295" spans="1:1" ht="14.25" customHeight="1" x14ac:dyDescent="0.25">
      <c r="A295" s="247"/>
    </row>
    <row r="296" spans="1:1" ht="14.25" customHeight="1" x14ac:dyDescent="0.25">
      <c r="A296" s="247"/>
    </row>
    <row r="297" spans="1:1" ht="14.25" customHeight="1" x14ac:dyDescent="0.25">
      <c r="A297" s="247"/>
    </row>
    <row r="298" spans="1:1" ht="14.25" customHeight="1" x14ac:dyDescent="0.25">
      <c r="A298" s="247"/>
    </row>
    <row r="299" spans="1:1" ht="14.25" customHeight="1" x14ac:dyDescent="0.25">
      <c r="A299" s="247"/>
    </row>
    <row r="300" spans="1:1" ht="14.25" customHeight="1" x14ac:dyDescent="0.25">
      <c r="A300" s="247"/>
    </row>
    <row r="301" spans="1:1" ht="14.25" customHeight="1" x14ac:dyDescent="0.25">
      <c r="A301" s="247"/>
    </row>
    <row r="302" spans="1:1" ht="14.25" customHeight="1" x14ac:dyDescent="0.25">
      <c r="A302" s="247"/>
    </row>
    <row r="303" spans="1:1" ht="14.25" customHeight="1" x14ac:dyDescent="0.25">
      <c r="A303" s="247"/>
    </row>
    <row r="304" spans="1:1" ht="14.25" customHeight="1" x14ac:dyDescent="0.25">
      <c r="A304" s="247"/>
    </row>
    <row r="305" spans="1:1" ht="14.25" customHeight="1" x14ac:dyDescent="0.25">
      <c r="A305" s="247"/>
    </row>
    <row r="306" spans="1:1" ht="14.25" customHeight="1" x14ac:dyDescent="0.25">
      <c r="A306" s="247"/>
    </row>
    <row r="307" spans="1:1" ht="14.25" customHeight="1" x14ac:dyDescent="0.25">
      <c r="A307" s="247"/>
    </row>
    <row r="308" spans="1:1" ht="14.25" customHeight="1" x14ac:dyDescent="0.25">
      <c r="A308" s="247"/>
    </row>
    <row r="309" spans="1:1" ht="14.25" customHeight="1" x14ac:dyDescent="0.25">
      <c r="A309" s="247"/>
    </row>
    <row r="310" spans="1:1" ht="14.25" customHeight="1" x14ac:dyDescent="0.25">
      <c r="A310" s="247"/>
    </row>
    <row r="311" spans="1:1" ht="14.25" customHeight="1" x14ac:dyDescent="0.25">
      <c r="A311" s="247"/>
    </row>
    <row r="312" spans="1:1" ht="14.25" customHeight="1" x14ac:dyDescent="0.25">
      <c r="A312" s="247"/>
    </row>
    <row r="313" spans="1:1" ht="14.25" customHeight="1" x14ac:dyDescent="0.25">
      <c r="A313" s="247"/>
    </row>
    <row r="314" spans="1:1" ht="14.25" customHeight="1" x14ac:dyDescent="0.25">
      <c r="A314" s="247"/>
    </row>
    <row r="315" spans="1:1" ht="14.25" customHeight="1" x14ac:dyDescent="0.25">
      <c r="A315" s="247"/>
    </row>
    <row r="316" spans="1:1" ht="14.25" customHeight="1" x14ac:dyDescent="0.25">
      <c r="A316" s="247"/>
    </row>
    <row r="317" spans="1:1" ht="14.25" customHeight="1" x14ac:dyDescent="0.25">
      <c r="A317" s="247"/>
    </row>
    <row r="318" spans="1:1" ht="14.25" customHeight="1" x14ac:dyDescent="0.25">
      <c r="A318" s="247"/>
    </row>
    <row r="319" spans="1:1" ht="14.25" customHeight="1" x14ac:dyDescent="0.25">
      <c r="A319" s="247"/>
    </row>
    <row r="320" spans="1:1" ht="14.25" customHeight="1" x14ac:dyDescent="0.25">
      <c r="A320" s="247"/>
    </row>
    <row r="321" spans="1:1" ht="14.25" customHeight="1" x14ac:dyDescent="0.25">
      <c r="A321" s="247"/>
    </row>
    <row r="322" spans="1:1" ht="14.25" customHeight="1" x14ac:dyDescent="0.25">
      <c r="A322" s="247"/>
    </row>
    <row r="323" spans="1:1" ht="14.25" customHeight="1" x14ac:dyDescent="0.25">
      <c r="A323" s="247"/>
    </row>
    <row r="324" spans="1:1" ht="14.25" customHeight="1" x14ac:dyDescent="0.25">
      <c r="A324" s="247"/>
    </row>
    <row r="325" spans="1:1" ht="14.25" customHeight="1" x14ac:dyDescent="0.25">
      <c r="A325" s="247"/>
    </row>
    <row r="326" spans="1:1" ht="14.25" customHeight="1" x14ac:dyDescent="0.25">
      <c r="A326" s="247"/>
    </row>
    <row r="327" spans="1:1" ht="14.25" customHeight="1" x14ac:dyDescent="0.25">
      <c r="A327" s="247"/>
    </row>
    <row r="328" spans="1:1" ht="14.25" customHeight="1" x14ac:dyDescent="0.25">
      <c r="A328" s="247"/>
    </row>
    <row r="329" spans="1:1" ht="14.25" customHeight="1" x14ac:dyDescent="0.25">
      <c r="A329" s="247"/>
    </row>
    <row r="330" spans="1:1" ht="14.25" customHeight="1" x14ac:dyDescent="0.25">
      <c r="A330" s="247"/>
    </row>
    <row r="331" spans="1:1" ht="14.25" customHeight="1" x14ac:dyDescent="0.25">
      <c r="A331" s="247"/>
    </row>
    <row r="332" spans="1:1" ht="14.25" customHeight="1" x14ac:dyDescent="0.25">
      <c r="A332" s="247"/>
    </row>
    <row r="333" spans="1:1" ht="14.25" customHeight="1" x14ac:dyDescent="0.25">
      <c r="A333" s="247"/>
    </row>
    <row r="334" spans="1:1" ht="14.25" customHeight="1" x14ac:dyDescent="0.25">
      <c r="A334" s="247"/>
    </row>
    <row r="335" spans="1:1" ht="14.25" customHeight="1" x14ac:dyDescent="0.25">
      <c r="A335" s="247"/>
    </row>
    <row r="336" spans="1:1" ht="14.25" customHeight="1" x14ac:dyDescent="0.25">
      <c r="A336" s="247"/>
    </row>
    <row r="337" spans="1:1" ht="14.25" customHeight="1" x14ac:dyDescent="0.25">
      <c r="A337" s="247"/>
    </row>
    <row r="338" spans="1:1" ht="14.25" customHeight="1" x14ac:dyDescent="0.25">
      <c r="A338" s="247"/>
    </row>
    <row r="339" spans="1:1" ht="14.25" customHeight="1" x14ac:dyDescent="0.25">
      <c r="A339" s="247"/>
    </row>
    <row r="340" spans="1:1" ht="14.25" customHeight="1" x14ac:dyDescent="0.25">
      <c r="A340" s="247"/>
    </row>
    <row r="341" spans="1:1" ht="14.25" customHeight="1" x14ac:dyDescent="0.25">
      <c r="A341" s="247"/>
    </row>
    <row r="342" spans="1:1" ht="14.25" customHeight="1" x14ac:dyDescent="0.25">
      <c r="A342" s="247"/>
    </row>
    <row r="343" spans="1:1" ht="14.25" customHeight="1" x14ac:dyDescent="0.25">
      <c r="A343" s="247"/>
    </row>
    <row r="344" spans="1:1" ht="14.25" customHeight="1" x14ac:dyDescent="0.25">
      <c r="A344" s="247"/>
    </row>
    <row r="345" spans="1:1" ht="14.25" customHeight="1" x14ac:dyDescent="0.25">
      <c r="A345" s="247"/>
    </row>
    <row r="346" spans="1:1" ht="14.25" customHeight="1" x14ac:dyDescent="0.25">
      <c r="A346" s="247"/>
    </row>
    <row r="347" spans="1:1" ht="14.25" customHeight="1" x14ac:dyDescent="0.25">
      <c r="A347" s="247"/>
    </row>
    <row r="348" spans="1:1" ht="14.25" customHeight="1" x14ac:dyDescent="0.25">
      <c r="A348" s="247"/>
    </row>
    <row r="349" spans="1:1" ht="14.25" customHeight="1" x14ac:dyDescent="0.25">
      <c r="A349" s="247"/>
    </row>
    <row r="350" spans="1:1" ht="14.25" customHeight="1" x14ac:dyDescent="0.25">
      <c r="A350" s="247"/>
    </row>
    <row r="351" spans="1:1" ht="14.25" customHeight="1" x14ac:dyDescent="0.25">
      <c r="A351" s="247"/>
    </row>
    <row r="352" spans="1:1" ht="14.25" customHeight="1" x14ac:dyDescent="0.25">
      <c r="A352" s="247"/>
    </row>
    <row r="353" spans="1:1" ht="14.25" customHeight="1" x14ac:dyDescent="0.25">
      <c r="A353" s="247"/>
    </row>
    <row r="354" spans="1:1" ht="14.25" customHeight="1" x14ac:dyDescent="0.25">
      <c r="A354" s="247"/>
    </row>
    <row r="355" spans="1:1" ht="14.25" customHeight="1" x14ac:dyDescent="0.25">
      <c r="A355" s="247"/>
    </row>
    <row r="356" spans="1:1" ht="14.25" customHeight="1" x14ac:dyDescent="0.25">
      <c r="A356" s="247"/>
    </row>
    <row r="357" spans="1:1" ht="14.25" customHeight="1" x14ac:dyDescent="0.25">
      <c r="A357" s="247"/>
    </row>
    <row r="358" spans="1:1" ht="14.25" customHeight="1" x14ac:dyDescent="0.25">
      <c r="A358" s="247"/>
    </row>
    <row r="359" spans="1:1" ht="14.25" customHeight="1" x14ac:dyDescent="0.25">
      <c r="A359" s="247"/>
    </row>
    <row r="360" spans="1:1" ht="14.25" customHeight="1" x14ac:dyDescent="0.25">
      <c r="A360" s="247"/>
    </row>
    <row r="361" spans="1:1" ht="14.25" customHeight="1" x14ac:dyDescent="0.25">
      <c r="A361" s="247"/>
    </row>
    <row r="362" spans="1:1" ht="14.25" customHeight="1" x14ac:dyDescent="0.25">
      <c r="A362" s="247"/>
    </row>
    <row r="363" spans="1:1" ht="14.25" customHeight="1" x14ac:dyDescent="0.25">
      <c r="A363" s="247"/>
    </row>
    <row r="364" spans="1:1" ht="14.25" customHeight="1" x14ac:dyDescent="0.25">
      <c r="A364" s="247"/>
    </row>
    <row r="365" spans="1:1" ht="14.25" customHeight="1" x14ac:dyDescent="0.25">
      <c r="A365" s="247"/>
    </row>
    <row r="366" spans="1:1" ht="14.25" customHeight="1" x14ac:dyDescent="0.25">
      <c r="A366" s="247"/>
    </row>
    <row r="367" spans="1:1" ht="14.25" customHeight="1" x14ac:dyDescent="0.25">
      <c r="A367" s="247"/>
    </row>
    <row r="368" spans="1:1" ht="14.25" customHeight="1" x14ac:dyDescent="0.25">
      <c r="A368" s="247"/>
    </row>
    <row r="369" spans="1:1" ht="14.25" customHeight="1" x14ac:dyDescent="0.25">
      <c r="A369" s="247"/>
    </row>
    <row r="370" spans="1:1" ht="14.25" customHeight="1" x14ac:dyDescent="0.25">
      <c r="A370" s="247"/>
    </row>
    <row r="371" spans="1:1" ht="14.25" customHeight="1" x14ac:dyDescent="0.25">
      <c r="A371" s="247"/>
    </row>
    <row r="372" spans="1:1" ht="14.25" customHeight="1" x14ac:dyDescent="0.25">
      <c r="A372" s="247"/>
    </row>
    <row r="373" spans="1:1" ht="14.25" customHeight="1" x14ac:dyDescent="0.25">
      <c r="A373" s="247"/>
    </row>
    <row r="374" spans="1:1" ht="14.25" customHeight="1" x14ac:dyDescent="0.25">
      <c r="A374" s="247"/>
    </row>
    <row r="375" spans="1:1" ht="14.25" customHeight="1" x14ac:dyDescent="0.25">
      <c r="A375" s="247"/>
    </row>
    <row r="376" spans="1:1" ht="14.25" customHeight="1" x14ac:dyDescent="0.25">
      <c r="A376" s="247"/>
    </row>
    <row r="377" spans="1:1" ht="14.25" customHeight="1" x14ac:dyDescent="0.25">
      <c r="A377" s="247"/>
    </row>
    <row r="378" spans="1:1" ht="14.25" customHeight="1" x14ac:dyDescent="0.25">
      <c r="A378" s="247"/>
    </row>
    <row r="379" spans="1:1" ht="14.25" customHeight="1" x14ac:dyDescent="0.25">
      <c r="A379" s="247"/>
    </row>
    <row r="380" spans="1:1" ht="14.25" customHeight="1" x14ac:dyDescent="0.25">
      <c r="A380" s="247"/>
    </row>
    <row r="381" spans="1:1" ht="14.25" customHeight="1" x14ac:dyDescent="0.25">
      <c r="A381" s="247"/>
    </row>
    <row r="382" spans="1:1" ht="14.25" customHeight="1" x14ac:dyDescent="0.25">
      <c r="A382" s="247"/>
    </row>
    <row r="383" spans="1:1" ht="14.25" customHeight="1" x14ac:dyDescent="0.25">
      <c r="A383" s="247"/>
    </row>
    <row r="384" spans="1:1" ht="14.25" customHeight="1" x14ac:dyDescent="0.25">
      <c r="A384" s="247"/>
    </row>
    <row r="385" spans="1:1" ht="14.25" customHeight="1" x14ac:dyDescent="0.25">
      <c r="A385" s="247"/>
    </row>
    <row r="386" spans="1:1" ht="14.25" customHeight="1" x14ac:dyDescent="0.25">
      <c r="A386" s="247"/>
    </row>
    <row r="387" spans="1:1" ht="14.25" customHeight="1" x14ac:dyDescent="0.25">
      <c r="A387" s="247"/>
    </row>
    <row r="388" spans="1:1" ht="14.25" customHeight="1" x14ac:dyDescent="0.25">
      <c r="A388" s="247"/>
    </row>
    <row r="389" spans="1:1" ht="14.25" customHeight="1" x14ac:dyDescent="0.25">
      <c r="A389" s="247"/>
    </row>
    <row r="390" spans="1:1" ht="14.25" customHeight="1" x14ac:dyDescent="0.25">
      <c r="A390" s="247"/>
    </row>
    <row r="391" spans="1:1" ht="14.25" customHeight="1" x14ac:dyDescent="0.25">
      <c r="A391" s="247"/>
    </row>
    <row r="392" spans="1:1" ht="14.25" customHeight="1" x14ac:dyDescent="0.25">
      <c r="A392" s="247"/>
    </row>
    <row r="393" spans="1:1" ht="14.25" customHeight="1" x14ac:dyDescent="0.25">
      <c r="A393" s="247"/>
    </row>
    <row r="394" spans="1:1" ht="14.25" customHeight="1" x14ac:dyDescent="0.25">
      <c r="A394" s="247"/>
    </row>
    <row r="395" spans="1:1" ht="14.25" customHeight="1" x14ac:dyDescent="0.25">
      <c r="A395" s="247"/>
    </row>
    <row r="396" spans="1:1" ht="14.25" customHeight="1" x14ac:dyDescent="0.25">
      <c r="A396" s="247"/>
    </row>
    <row r="397" spans="1:1" ht="14.25" customHeight="1" x14ac:dyDescent="0.25">
      <c r="A397" s="247"/>
    </row>
    <row r="398" spans="1:1" ht="14.25" customHeight="1" x14ac:dyDescent="0.25">
      <c r="A398" s="247"/>
    </row>
    <row r="399" spans="1:1" ht="14.25" customHeight="1" x14ac:dyDescent="0.25">
      <c r="A399" s="247"/>
    </row>
    <row r="400" spans="1:1" ht="14.25" customHeight="1" x14ac:dyDescent="0.25">
      <c r="A400" s="247"/>
    </row>
    <row r="401" spans="1:1" ht="14.25" customHeight="1" x14ac:dyDescent="0.25">
      <c r="A401" s="247"/>
    </row>
    <row r="402" spans="1:1" ht="14.25" customHeight="1" x14ac:dyDescent="0.25">
      <c r="A402" s="247"/>
    </row>
    <row r="403" spans="1:1" ht="14.25" customHeight="1" x14ac:dyDescent="0.25">
      <c r="A403" s="247"/>
    </row>
    <row r="404" spans="1:1" ht="14.25" customHeight="1" x14ac:dyDescent="0.25">
      <c r="A404" s="247"/>
    </row>
    <row r="405" spans="1:1" ht="14.25" customHeight="1" x14ac:dyDescent="0.25">
      <c r="A405" s="247"/>
    </row>
    <row r="406" spans="1:1" ht="14.25" customHeight="1" x14ac:dyDescent="0.25">
      <c r="A406" s="247"/>
    </row>
    <row r="407" spans="1:1" ht="14.25" customHeight="1" x14ac:dyDescent="0.25">
      <c r="A407" s="247"/>
    </row>
    <row r="408" spans="1:1" ht="14.25" customHeight="1" x14ac:dyDescent="0.25">
      <c r="A408" s="247"/>
    </row>
    <row r="409" spans="1:1" ht="14.25" customHeight="1" x14ac:dyDescent="0.25">
      <c r="A409" s="247"/>
    </row>
    <row r="410" spans="1:1" ht="14.25" customHeight="1" x14ac:dyDescent="0.25">
      <c r="A410" s="247"/>
    </row>
    <row r="411" spans="1:1" ht="14.25" customHeight="1" x14ac:dyDescent="0.25">
      <c r="A411" s="247"/>
    </row>
    <row r="412" spans="1:1" ht="14.25" customHeight="1" x14ac:dyDescent="0.25">
      <c r="A412" s="247"/>
    </row>
    <row r="413" spans="1:1" ht="14.25" customHeight="1" x14ac:dyDescent="0.25">
      <c r="A413" s="247"/>
    </row>
    <row r="414" spans="1:1" ht="14.25" customHeight="1" x14ac:dyDescent="0.25">
      <c r="A414" s="247"/>
    </row>
    <row r="415" spans="1:1" ht="14.25" customHeight="1" x14ac:dyDescent="0.25">
      <c r="A415" s="247"/>
    </row>
    <row r="416" spans="1:1" ht="14.25" customHeight="1" x14ac:dyDescent="0.25">
      <c r="A416" s="247"/>
    </row>
    <row r="417" spans="1:1" ht="14.25" customHeight="1" x14ac:dyDescent="0.25">
      <c r="A417" s="247"/>
    </row>
    <row r="418" spans="1:1" ht="14.25" customHeight="1" x14ac:dyDescent="0.25">
      <c r="A418" s="247"/>
    </row>
    <row r="419" spans="1:1" ht="14.25" customHeight="1" x14ac:dyDescent="0.25">
      <c r="A419" s="247"/>
    </row>
    <row r="420" spans="1:1" ht="14.25" customHeight="1" x14ac:dyDescent="0.25">
      <c r="A420" s="247"/>
    </row>
    <row r="421" spans="1:1" ht="14.25" customHeight="1" x14ac:dyDescent="0.25">
      <c r="A421" s="247"/>
    </row>
    <row r="422" spans="1:1" ht="14.25" customHeight="1" x14ac:dyDescent="0.25">
      <c r="A422" s="247"/>
    </row>
    <row r="423" spans="1:1" ht="14.25" customHeight="1" x14ac:dyDescent="0.25">
      <c r="A423" s="247"/>
    </row>
    <row r="424" spans="1:1" ht="14.25" customHeight="1" x14ac:dyDescent="0.25">
      <c r="A424" s="247"/>
    </row>
    <row r="425" spans="1:1" ht="14.25" customHeight="1" x14ac:dyDescent="0.25">
      <c r="A425" s="247"/>
    </row>
    <row r="426" spans="1:1" ht="14.25" customHeight="1" x14ac:dyDescent="0.25">
      <c r="A426" s="247"/>
    </row>
    <row r="427" spans="1:1" ht="14.25" customHeight="1" x14ac:dyDescent="0.25">
      <c r="A427" s="247"/>
    </row>
    <row r="428" spans="1:1" ht="14.25" customHeight="1" x14ac:dyDescent="0.25">
      <c r="A428" s="247"/>
    </row>
    <row r="429" spans="1:1" ht="14.25" customHeight="1" x14ac:dyDescent="0.25">
      <c r="A429" s="247"/>
    </row>
    <row r="430" spans="1:1" ht="14.25" customHeight="1" x14ac:dyDescent="0.25">
      <c r="A430" s="247"/>
    </row>
    <row r="431" spans="1:1" ht="14.25" customHeight="1" x14ac:dyDescent="0.25">
      <c r="A431" s="247"/>
    </row>
    <row r="432" spans="1:1" ht="14.25" customHeight="1" x14ac:dyDescent="0.25">
      <c r="A432" s="247"/>
    </row>
    <row r="433" spans="1:1" ht="14.25" customHeight="1" x14ac:dyDescent="0.25">
      <c r="A433" s="247"/>
    </row>
    <row r="434" spans="1:1" ht="14.25" customHeight="1" x14ac:dyDescent="0.25">
      <c r="A434" s="247"/>
    </row>
    <row r="435" spans="1:1" ht="14.25" customHeight="1" x14ac:dyDescent="0.25">
      <c r="A435" s="247"/>
    </row>
    <row r="436" spans="1:1" ht="14.25" customHeight="1" x14ac:dyDescent="0.25">
      <c r="A436" s="247"/>
    </row>
    <row r="437" spans="1:1" ht="14.25" customHeight="1" x14ac:dyDescent="0.25">
      <c r="A437" s="247"/>
    </row>
    <row r="438" spans="1:1" ht="14.25" customHeight="1" x14ac:dyDescent="0.25">
      <c r="A438" s="247"/>
    </row>
    <row r="439" spans="1:1" ht="14.25" customHeight="1" x14ac:dyDescent="0.25">
      <c r="A439" s="247"/>
    </row>
    <row r="440" spans="1:1" ht="14.25" customHeight="1" x14ac:dyDescent="0.25">
      <c r="A440" s="247"/>
    </row>
    <row r="441" spans="1:1" ht="14.25" customHeight="1" x14ac:dyDescent="0.25">
      <c r="A441" s="247"/>
    </row>
    <row r="442" spans="1:1" ht="14.25" customHeight="1" x14ac:dyDescent="0.25">
      <c r="A442" s="247"/>
    </row>
    <row r="443" spans="1:1" ht="14.25" customHeight="1" x14ac:dyDescent="0.25">
      <c r="A443" s="247"/>
    </row>
    <row r="444" spans="1:1" ht="14.25" customHeight="1" x14ac:dyDescent="0.25">
      <c r="A444" s="247"/>
    </row>
    <row r="445" spans="1:1" ht="14.25" customHeight="1" x14ac:dyDescent="0.25">
      <c r="A445" s="247"/>
    </row>
    <row r="446" spans="1:1" ht="14.25" customHeight="1" x14ac:dyDescent="0.25">
      <c r="A446" s="247"/>
    </row>
    <row r="447" spans="1:1" ht="14.25" customHeight="1" x14ac:dyDescent="0.25">
      <c r="A447" s="247"/>
    </row>
    <row r="448" spans="1:1" ht="14.25" customHeight="1" x14ac:dyDescent="0.25">
      <c r="A448" s="247"/>
    </row>
    <row r="449" spans="1:1" ht="14.25" customHeight="1" x14ac:dyDescent="0.25">
      <c r="A449" s="247"/>
    </row>
    <row r="450" spans="1:1" ht="14.25" customHeight="1" x14ac:dyDescent="0.25">
      <c r="A450" s="247"/>
    </row>
    <row r="451" spans="1:1" ht="14.25" customHeight="1" x14ac:dyDescent="0.25">
      <c r="A451" s="247"/>
    </row>
    <row r="452" spans="1:1" ht="14.25" customHeight="1" x14ac:dyDescent="0.25">
      <c r="A452" s="247"/>
    </row>
    <row r="453" spans="1:1" ht="14.25" customHeight="1" x14ac:dyDescent="0.25">
      <c r="A453" s="247"/>
    </row>
    <row r="454" spans="1:1" ht="14.25" customHeight="1" x14ac:dyDescent="0.25">
      <c r="A454" s="247"/>
    </row>
    <row r="455" spans="1:1" ht="14.25" customHeight="1" x14ac:dyDescent="0.25">
      <c r="A455" s="247"/>
    </row>
    <row r="456" spans="1:1" ht="14.25" customHeight="1" x14ac:dyDescent="0.25">
      <c r="A456" s="247"/>
    </row>
    <row r="457" spans="1:1" ht="14.25" customHeight="1" x14ac:dyDescent="0.25">
      <c r="A457" s="247"/>
    </row>
    <row r="458" spans="1:1" ht="14.25" customHeight="1" x14ac:dyDescent="0.25">
      <c r="A458" s="247"/>
    </row>
    <row r="459" spans="1:1" ht="14.25" customHeight="1" x14ac:dyDescent="0.25">
      <c r="A459" s="247"/>
    </row>
    <row r="460" spans="1:1" ht="14.25" customHeight="1" x14ac:dyDescent="0.25">
      <c r="A460" s="247"/>
    </row>
    <row r="461" spans="1:1" ht="14.25" customHeight="1" x14ac:dyDescent="0.25">
      <c r="A461" s="247"/>
    </row>
    <row r="462" spans="1:1" ht="14.25" customHeight="1" x14ac:dyDescent="0.25">
      <c r="A462" s="247"/>
    </row>
    <row r="463" spans="1:1" ht="14.25" customHeight="1" x14ac:dyDescent="0.25">
      <c r="A463" s="247"/>
    </row>
    <row r="464" spans="1:1" ht="14.25" customHeight="1" x14ac:dyDescent="0.25">
      <c r="A464" s="247"/>
    </row>
    <row r="465" spans="1:1" ht="14.25" customHeight="1" x14ac:dyDescent="0.25">
      <c r="A465" s="247"/>
    </row>
    <row r="466" spans="1:1" ht="14.25" customHeight="1" x14ac:dyDescent="0.25">
      <c r="A466" s="247"/>
    </row>
    <row r="467" spans="1:1" ht="14.25" customHeight="1" x14ac:dyDescent="0.25">
      <c r="A467" s="247"/>
    </row>
    <row r="468" spans="1:1" ht="14.25" customHeight="1" x14ac:dyDescent="0.25">
      <c r="A468" s="247"/>
    </row>
    <row r="469" spans="1:1" ht="14.25" customHeight="1" x14ac:dyDescent="0.25">
      <c r="A469" s="247"/>
    </row>
    <row r="470" spans="1:1" ht="14.25" customHeight="1" x14ac:dyDescent="0.25">
      <c r="A470" s="247"/>
    </row>
    <row r="471" spans="1:1" ht="14.25" customHeight="1" x14ac:dyDescent="0.25">
      <c r="A471" s="247"/>
    </row>
    <row r="472" spans="1:1" ht="14.25" customHeight="1" x14ac:dyDescent="0.25">
      <c r="A472" s="247"/>
    </row>
    <row r="473" spans="1:1" ht="14.25" customHeight="1" x14ac:dyDescent="0.25">
      <c r="A473" s="247"/>
    </row>
    <row r="474" spans="1:1" ht="14.25" customHeight="1" x14ac:dyDescent="0.25">
      <c r="A474" s="247"/>
    </row>
    <row r="475" spans="1:1" ht="14.25" customHeight="1" x14ac:dyDescent="0.25">
      <c r="A475" s="247"/>
    </row>
    <row r="476" spans="1:1" ht="14.25" customHeight="1" x14ac:dyDescent="0.25">
      <c r="A476" s="247"/>
    </row>
    <row r="477" spans="1:1" ht="14.25" customHeight="1" x14ac:dyDescent="0.25">
      <c r="A477" s="247"/>
    </row>
    <row r="478" spans="1:1" ht="14.25" customHeight="1" x14ac:dyDescent="0.25">
      <c r="A478" s="247"/>
    </row>
    <row r="479" spans="1:1" ht="14.25" customHeight="1" x14ac:dyDescent="0.25">
      <c r="A479" s="247"/>
    </row>
    <row r="480" spans="1:1" ht="14.25" customHeight="1" x14ac:dyDescent="0.25">
      <c r="A480" s="247"/>
    </row>
    <row r="481" spans="1:1" ht="14.25" customHeight="1" x14ac:dyDescent="0.25">
      <c r="A481" s="247"/>
    </row>
    <row r="482" spans="1:1" ht="14.25" customHeight="1" x14ac:dyDescent="0.25">
      <c r="A482" s="247"/>
    </row>
    <row r="483" spans="1:1" ht="14.25" customHeight="1" x14ac:dyDescent="0.25">
      <c r="A483" s="247"/>
    </row>
    <row r="484" spans="1:1" ht="14.25" customHeight="1" x14ac:dyDescent="0.25">
      <c r="A484" s="247"/>
    </row>
    <row r="485" spans="1:1" ht="14.25" customHeight="1" x14ac:dyDescent="0.25">
      <c r="A485" s="247"/>
    </row>
    <row r="486" spans="1:1" ht="14.25" customHeight="1" x14ac:dyDescent="0.25">
      <c r="A486" s="247"/>
    </row>
    <row r="487" spans="1:1" ht="14.25" customHeight="1" x14ac:dyDescent="0.25">
      <c r="A487" s="247"/>
    </row>
    <row r="488" spans="1:1" ht="14.25" customHeight="1" x14ac:dyDescent="0.25">
      <c r="A488" s="247"/>
    </row>
    <row r="489" spans="1:1" ht="14.25" customHeight="1" x14ac:dyDescent="0.25">
      <c r="A489" s="247"/>
    </row>
    <row r="490" spans="1:1" ht="14.25" customHeight="1" x14ac:dyDescent="0.25">
      <c r="A490" s="247"/>
    </row>
    <row r="491" spans="1:1" ht="14.25" customHeight="1" x14ac:dyDescent="0.25">
      <c r="A491" s="247"/>
    </row>
    <row r="492" spans="1:1" ht="14.25" customHeight="1" x14ac:dyDescent="0.25">
      <c r="A492" s="247"/>
    </row>
    <row r="493" spans="1:1" ht="14.25" customHeight="1" x14ac:dyDescent="0.25">
      <c r="A493" s="247"/>
    </row>
    <row r="494" spans="1:1" ht="14.25" customHeight="1" x14ac:dyDescent="0.25">
      <c r="A494" s="247"/>
    </row>
    <row r="495" spans="1:1" ht="14.25" customHeight="1" x14ac:dyDescent="0.25">
      <c r="A495" s="247"/>
    </row>
    <row r="496" spans="1:1" ht="14.25" customHeight="1" x14ac:dyDescent="0.25">
      <c r="A496" s="247"/>
    </row>
    <row r="497" spans="1:1" ht="14.25" customHeight="1" x14ac:dyDescent="0.25">
      <c r="A497" s="247"/>
    </row>
    <row r="498" spans="1:1" ht="14.25" customHeight="1" x14ac:dyDescent="0.25">
      <c r="A498" s="247"/>
    </row>
    <row r="499" spans="1:1" ht="14.25" customHeight="1" x14ac:dyDescent="0.25">
      <c r="A499" s="247"/>
    </row>
    <row r="500" spans="1:1" ht="14.25" customHeight="1" x14ac:dyDescent="0.25">
      <c r="A500" s="247"/>
    </row>
    <row r="501" spans="1:1" ht="14.25" customHeight="1" x14ac:dyDescent="0.25">
      <c r="A501" s="247"/>
    </row>
    <row r="502" spans="1:1" ht="14.25" customHeight="1" x14ac:dyDescent="0.25">
      <c r="A502" s="247"/>
    </row>
    <row r="503" spans="1:1" ht="14.25" customHeight="1" x14ac:dyDescent="0.25">
      <c r="A503" s="247"/>
    </row>
    <row r="504" spans="1:1" ht="14.25" customHeight="1" x14ac:dyDescent="0.25">
      <c r="A504" s="247"/>
    </row>
    <row r="505" spans="1:1" ht="14.25" customHeight="1" x14ac:dyDescent="0.25">
      <c r="A505" s="247"/>
    </row>
    <row r="506" spans="1:1" ht="14.25" customHeight="1" x14ac:dyDescent="0.25">
      <c r="A506" s="247"/>
    </row>
    <row r="507" spans="1:1" ht="14.25" customHeight="1" x14ac:dyDescent="0.25">
      <c r="A507" s="247"/>
    </row>
    <row r="508" spans="1:1" ht="14.25" customHeight="1" x14ac:dyDescent="0.25">
      <c r="A508" s="247"/>
    </row>
    <row r="509" spans="1:1" ht="14.25" customHeight="1" x14ac:dyDescent="0.25">
      <c r="A509" s="247"/>
    </row>
    <row r="510" spans="1:1" ht="14.25" customHeight="1" x14ac:dyDescent="0.25">
      <c r="A510" s="247"/>
    </row>
    <row r="511" spans="1:1" ht="14.25" customHeight="1" x14ac:dyDescent="0.25">
      <c r="A511" s="247"/>
    </row>
    <row r="512" spans="1:1" ht="14.25" customHeight="1" x14ac:dyDescent="0.25">
      <c r="A512" s="247"/>
    </row>
    <row r="513" spans="1:1" ht="14.25" customHeight="1" x14ac:dyDescent="0.25">
      <c r="A513" s="247"/>
    </row>
    <row r="514" spans="1:1" ht="14.25" customHeight="1" x14ac:dyDescent="0.25">
      <c r="A514" s="247"/>
    </row>
    <row r="515" spans="1:1" ht="14.25" customHeight="1" x14ac:dyDescent="0.25">
      <c r="A515" s="247"/>
    </row>
    <row r="516" spans="1:1" ht="14.25" customHeight="1" x14ac:dyDescent="0.25">
      <c r="A516" s="247"/>
    </row>
    <row r="517" spans="1:1" ht="14.25" customHeight="1" x14ac:dyDescent="0.25">
      <c r="A517" s="247"/>
    </row>
    <row r="518" spans="1:1" ht="14.25" customHeight="1" x14ac:dyDescent="0.25">
      <c r="A518" s="247"/>
    </row>
    <row r="519" spans="1:1" ht="14.25" customHeight="1" x14ac:dyDescent="0.25">
      <c r="A519" s="247"/>
    </row>
    <row r="520" spans="1:1" ht="14.25" customHeight="1" x14ac:dyDescent="0.25">
      <c r="A520" s="247"/>
    </row>
    <row r="521" spans="1:1" ht="14.25" customHeight="1" x14ac:dyDescent="0.25">
      <c r="A521" s="247"/>
    </row>
    <row r="522" spans="1:1" ht="14.25" customHeight="1" x14ac:dyDescent="0.25">
      <c r="A522" s="247"/>
    </row>
    <row r="523" spans="1:1" ht="14.25" customHeight="1" x14ac:dyDescent="0.25">
      <c r="A523" s="247"/>
    </row>
    <row r="524" spans="1:1" ht="14.25" customHeight="1" x14ac:dyDescent="0.25">
      <c r="A524" s="247"/>
    </row>
    <row r="525" spans="1:1" ht="14.25" customHeight="1" x14ac:dyDescent="0.25">
      <c r="A525" s="247"/>
    </row>
    <row r="526" spans="1:1" ht="14.25" customHeight="1" x14ac:dyDescent="0.25">
      <c r="A526" s="247"/>
    </row>
    <row r="527" spans="1:1" ht="14.25" customHeight="1" x14ac:dyDescent="0.25">
      <c r="A527" s="247"/>
    </row>
    <row r="528" spans="1:1" ht="14.25" customHeight="1" x14ac:dyDescent="0.25">
      <c r="A528" s="247"/>
    </row>
    <row r="529" spans="1:1" ht="14.25" customHeight="1" x14ac:dyDescent="0.25">
      <c r="A529" s="247"/>
    </row>
    <row r="530" spans="1:1" ht="14.25" customHeight="1" x14ac:dyDescent="0.25">
      <c r="A530" s="247"/>
    </row>
    <row r="531" spans="1:1" ht="14.25" customHeight="1" x14ac:dyDescent="0.25">
      <c r="A531" s="247"/>
    </row>
    <row r="532" spans="1:1" ht="14.25" customHeight="1" x14ac:dyDescent="0.25">
      <c r="A532" s="247"/>
    </row>
    <row r="533" spans="1:1" ht="14.25" customHeight="1" x14ac:dyDescent="0.25">
      <c r="A533" s="247"/>
    </row>
    <row r="534" spans="1:1" ht="14.25" customHeight="1" x14ac:dyDescent="0.25">
      <c r="A534" s="247"/>
    </row>
    <row r="535" spans="1:1" ht="14.25" customHeight="1" x14ac:dyDescent="0.25">
      <c r="A535" s="247"/>
    </row>
    <row r="536" spans="1:1" ht="14.25" customHeight="1" x14ac:dyDescent="0.25">
      <c r="A536" s="247"/>
    </row>
    <row r="537" spans="1:1" ht="14.25" customHeight="1" x14ac:dyDescent="0.25">
      <c r="A537" s="247"/>
    </row>
    <row r="538" spans="1:1" ht="14.25" customHeight="1" x14ac:dyDescent="0.25">
      <c r="A538" s="247"/>
    </row>
    <row r="539" spans="1:1" ht="14.25" customHeight="1" x14ac:dyDescent="0.25">
      <c r="A539" s="247"/>
    </row>
    <row r="540" spans="1:1" ht="14.25" customHeight="1" x14ac:dyDescent="0.25">
      <c r="A540" s="247"/>
    </row>
    <row r="541" spans="1:1" ht="14.25" customHeight="1" x14ac:dyDescent="0.25">
      <c r="A541" s="247"/>
    </row>
    <row r="542" spans="1:1" ht="14.25" customHeight="1" x14ac:dyDescent="0.25">
      <c r="A542" s="247"/>
    </row>
    <row r="543" spans="1:1" ht="14.25" customHeight="1" x14ac:dyDescent="0.25">
      <c r="A543" s="247"/>
    </row>
    <row r="544" spans="1:1" ht="14.25" customHeight="1" x14ac:dyDescent="0.25">
      <c r="A544" s="247"/>
    </row>
    <row r="545" spans="1:1" ht="14.25" customHeight="1" x14ac:dyDescent="0.25">
      <c r="A545" s="247"/>
    </row>
    <row r="546" spans="1:1" ht="14.25" customHeight="1" x14ac:dyDescent="0.25">
      <c r="A546" s="247"/>
    </row>
    <row r="547" spans="1:1" ht="14.25" customHeight="1" x14ac:dyDescent="0.25">
      <c r="A547" s="247"/>
    </row>
    <row r="548" spans="1:1" ht="14.25" customHeight="1" x14ac:dyDescent="0.25">
      <c r="A548" s="247"/>
    </row>
    <row r="549" spans="1:1" ht="14.25" customHeight="1" x14ac:dyDescent="0.25">
      <c r="A549" s="247"/>
    </row>
    <row r="550" spans="1:1" ht="14.25" customHeight="1" x14ac:dyDescent="0.25">
      <c r="A550" s="247"/>
    </row>
    <row r="551" spans="1:1" ht="14.25" customHeight="1" x14ac:dyDescent="0.25">
      <c r="A551" s="247"/>
    </row>
    <row r="552" spans="1:1" ht="14.25" customHeight="1" x14ac:dyDescent="0.25">
      <c r="A552" s="247"/>
    </row>
    <row r="553" spans="1:1" ht="14.25" customHeight="1" x14ac:dyDescent="0.25">
      <c r="A553" s="247"/>
    </row>
    <row r="554" spans="1:1" ht="14.25" customHeight="1" x14ac:dyDescent="0.25">
      <c r="A554" s="247"/>
    </row>
    <row r="555" spans="1:1" ht="14.25" customHeight="1" x14ac:dyDescent="0.25">
      <c r="A555" s="247"/>
    </row>
    <row r="556" spans="1:1" ht="14.25" customHeight="1" x14ac:dyDescent="0.25">
      <c r="A556" s="247"/>
    </row>
    <row r="557" spans="1:1" ht="14.25" customHeight="1" x14ac:dyDescent="0.25">
      <c r="A557" s="247"/>
    </row>
    <row r="558" spans="1:1" ht="14.25" customHeight="1" x14ac:dyDescent="0.25">
      <c r="A558" s="247"/>
    </row>
    <row r="559" spans="1:1" ht="14.25" customHeight="1" x14ac:dyDescent="0.25">
      <c r="A559" s="247"/>
    </row>
    <row r="560" spans="1:1" ht="14.25" customHeight="1" x14ac:dyDescent="0.25">
      <c r="A560" s="247"/>
    </row>
    <row r="561" spans="1:1" ht="14.25" customHeight="1" x14ac:dyDescent="0.25">
      <c r="A561" s="247"/>
    </row>
    <row r="562" spans="1:1" ht="14.25" customHeight="1" x14ac:dyDescent="0.25">
      <c r="A562" s="247"/>
    </row>
    <row r="563" spans="1:1" ht="14.25" customHeight="1" x14ac:dyDescent="0.25">
      <c r="A563" s="247"/>
    </row>
    <row r="564" spans="1:1" ht="14.25" customHeight="1" x14ac:dyDescent="0.25">
      <c r="A564" s="247"/>
    </row>
    <row r="565" spans="1:1" ht="14.25" customHeight="1" x14ac:dyDescent="0.25">
      <c r="A565" s="247"/>
    </row>
    <row r="566" spans="1:1" ht="14.25" customHeight="1" x14ac:dyDescent="0.25">
      <c r="A566" s="247"/>
    </row>
    <row r="567" spans="1:1" ht="14.25" customHeight="1" x14ac:dyDescent="0.25">
      <c r="A567" s="247"/>
    </row>
    <row r="568" spans="1:1" ht="14.25" customHeight="1" x14ac:dyDescent="0.25">
      <c r="A568" s="247"/>
    </row>
    <row r="569" spans="1:1" ht="14.25" customHeight="1" x14ac:dyDescent="0.25">
      <c r="A569" s="247"/>
    </row>
    <row r="570" spans="1:1" ht="14.25" customHeight="1" x14ac:dyDescent="0.25">
      <c r="A570" s="247"/>
    </row>
    <row r="571" spans="1:1" ht="14.25" customHeight="1" x14ac:dyDescent="0.25">
      <c r="A571" s="247"/>
    </row>
    <row r="572" spans="1:1" ht="14.25" customHeight="1" x14ac:dyDescent="0.25">
      <c r="A572" s="247"/>
    </row>
    <row r="573" spans="1:1" ht="14.25" customHeight="1" x14ac:dyDescent="0.25">
      <c r="A573" s="247"/>
    </row>
    <row r="574" spans="1:1" ht="14.25" customHeight="1" x14ac:dyDescent="0.25">
      <c r="A574" s="247"/>
    </row>
    <row r="575" spans="1:1" ht="14.25" customHeight="1" x14ac:dyDescent="0.25">
      <c r="A575" s="247"/>
    </row>
    <row r="576" spans="1:1" ht="14.25" customHeight="1" x14ac:dyDescent="0.25">
      <c r="A576" s="247"/>
    </row>
    <row r="577" spans="1:1" ht="14.25" customHeight="1" x14ac:dyDescent="0.25">
      <c r="A577" s="247"/>
    </row>
    <row r="578" spans="1:1" ht="14.25" customHeight="1" x14ac:dyDescent="0.25">
      <c r="A578" s="247"/>
    </row>
    <row r="579" spans="1:1" ht="14.25" customHeight="1" x14ac:dyDescent="0.25">
      <c r="A579" s="247"/>
    </row>
    <row r="580" spans="1:1" ht="14.25" customHeight="1" x14ac:dyDescent="0.25">
      <c r="A580" s="247"/>
    </row>
    <row r="581" spans="1:1" ht="14.25" customHeight="1" x14ac:dyDescent="0.25">
      <c r="A581" s="247"/>
    </row>
    <row r="582" spans="1:1" ht="14.25" customHeight="1" x14ac:dyDescent="0.25">
      <c r="A582" s="247"/>
    </row>
    <row r="583" spans="1:1" ht="14.25" customHeight="1" x14ac:dyDescent="0.25">
      <c r="A583" s="247"/>
    </row>
    <row r="584" spans="1:1" ht="14.25" customHeight="1" x14ac:dyDescent="0.25">
      <c r="A584" s="247"/>
    </row>
    <row r="585" spans="1:1" ht="14.25" customHeight="1" x14ac:dyDescent="0.25">
      <c r="A585" s="247"/>
    </row>
    <row r="586" spans="1:1" ht="14.25" customHeight="1" x14ac:dyDescent="0.25">
      <c r="A586" s="247"/>
    </row>
    <row r="587" spans="1:1" ht="14.25" customHeight="1" x14ac:dyDescent="0.25">
      <c r="A587" s="247"/>
    </row>
    <row r="588" spans="1:1" ht="14.25" customHeight="1" x14ac:dyDescent="0.25">
      <c r="A588" s="247"/>
    </row>
    <row r="589" spans="1:1" ht="14.25" customHeight="1" x14ac:dyDescent="0.25">
      <c r="A589" s="247"/>
    </row>
    <row r="590" spans="1:1" ht="14.25" customHeight="1" x14ac:dyDescent="0.25">
      <c r="A590" s="247"/>
    </row>
    <row r="591" spans="1:1" ht="14.25" customHeight="1" x14ac:dyDescent="0.25">
      <c r="A591" s="247"/>
    </row>
    <row r="592" spans="1:1" ht="14.25" customHeight="1" x14ac:dyDescent="0.25">
      <c r="A592" s="247"/>
    </row>
    <row r="593" spans="1:1" ht="14.25" customHeight="1" x14ac:dyDescent="0.25">
      <c r="A593" s="247"/>
    </row>
    <row r="594" spans="1:1" ht="14.25" customHeight="1" x14ac:dyDescent="0.25">
      <c r="A594" s="247"/>
    </row>
    <row r="595" spans="1:1" ht="14.25" customHeight="1" x14ac:dyDescent="0.25">
      <c r="A595" s="247"/>
    </row>
    <row r="596" spans="1:1" ht="14.25" customHeight="1" x14ac:dyDescent="0.25">
      <c r="A596" s="247"/>
    </row>
    <row r="597" spans="1:1" ht="14.25" customHeight="1" x14ac:dyDescent="0.25">
      <c r="A597" s="247"/>
    </row>
    <row r="598" spans="1:1" ht="14.25" customHeight="1" x14ac:dyDescent="0.25">
      <c r="A598" s="247"/>
    </row>
    <row r="599" spans="1:1" ht="14.25" customHeight="1" x14ac:dyDescent="0.25">
      <c r="A599" s="247"/>
    </row>
    <row r="600" spans="1:1" ht="14.25" customHeight="1" x14ac:dyDescent="0.25">
      <c r="A600" s="247"/>
    </row>
    <row r="601" spans="1:1" ht="14.25" customHeight="1" x14ac:dyDescent="0.25">
      <c r="A601" s="247"/>
    </row>
    <row r="602" spans="1:1" ht="14.25" customHeight="1" x14ac:dyDescent="0.25">
      <c r="A602" s="247"/>
    </row>
    <row r="603" spans="1:1" ht="14.25" customHeight="1" x14ac:dyDescent="0.25">
      <c r="A603" s="247"/>
    </row>
    <row r="604" spans="1:1" ht="14.25" customHeight="1" x14ac:dyDescent="0.25">
      <c r="A604" s="247"/>
    </row>
    <row r="605" spans="1:1" ht="14.25" customHeight="1" x14ac:dyDescent="0.25">
      <c r="A605" s="247"/>
    </row>
    <row r="606" spans="1:1" ht="14.25" customHeight="1" x14ac:dyDescent="0.25">
      <c r="A606" s="247"/>
    </row>
    <row r="607" spans="1:1" ht="14.25" customHeight="1" x14ac:dyDescent="0.25">
      <c r="A607" s="247"/>
    </row>
    <row r="608" spans="1:1" ht="14.25" customHeight="1" x14ac:dyDescent="0.25">
      <c r="A608" s="247"/>
    </row>
    <row r="609" spans="1:1" ht="14.25" customHeight="1" x14ac:dyDescent="0.25">
      <c r="A609" s="247"/>
    </row>
    <row r="610" spans="1:1" ht="14.25" customHeight="1" x14ac:dyDescent="0.25">
      <c r="A610" s="247"/>
    </row>
    <row r="611" spans="1:1" ht="14.25" customHeight="1" x14ac:dyDescent="0.25">
      <c r="A611" s="247"/>
    </row>
    <row r="612" spans="1:1" ht="14.25" customHeight="1" x14ac:dyDescent="0.25">
      <c r="A612" s="247"/>
    </row>
    <row r="613" spans="1:1" ht="14.25" customHeight="1" x14ac:dyDescent="0.25">
      <c r="A613" s="247"/>
    </row>
    <row r="614" spans="1:1" ht="14.25" customHeight="1" x14ac:dyDescent="0.25">
      <c r="A614" s="247"/>
    </row>
    <row r="615" spans="1:1" ht="14.25" customHeight="1" x14ac:dyDescent="0.25">
      <c r="A615" s="247"/>
    </row>
    <row r="616" spans="1:1" ht="14.25" customHeight="1" x14ac:dyDescent="0.25">
      <c r="A616" s="247"/>
    </row>
    <row r="617" spans="1:1" ht="14.25" customHeight="1" x14ac:dyDescent="0.25">
      <c r="A617" s="247"/>
    </row>
    <row r="618" spans="1:1" ht="14.25" customHeight="1" x14ac:dyDescent="0.25">
      <c r="A618" s="247"/>
    </row>
    <row r="619" spans="1:1" ht="14.25" customHeight="1" x14ac:dyDescent="0.25">
      <c r="A619" s="247"/>
    </row>
    <row r="620" spans="1:1" ht="14.25" customHeight="1" x14ac:dyDescent="0.25">
      <c r="A620" s="247"/>
    </row>
    <row r="621" spans="1:1" ht="14.25" customHeight="1" x14ac:dyDescent="0.25">
      <c r="A621" s="247"/>
    </row>
    <row r="622" spans="1:1" ht="14.25" customHeight="1" x14ac:dyDescent="0.25">
      <c r="A622" s="247"/>
    </row>
    <row r="623" spans="1:1" ht="14.25" customHeight="1" x14ac:dyDescent="0.25">
      <c r="A623" s="247"/>
    </row>
    <row r="624" spans="1:1" ht="14.25" customHeight="1" x14ac:dyDescent="0.25">
      <c r="A624" s="247"/>
    </row>
    <row r="625" spans="1:1" ht="14.25" customHeight="1" x14ac:dyDescent="0.25">
      <c r="A625" s="247"/>
    </row>
    <row r="626" spans="1:1" ht="14.25" customHeight="1" x14ac:dyDescent="0.25">
      <c r="A626" s="247"/>
    </row>
    <row r="627" spans="1:1" ht="14.25" customHeight="1" x14ac:dyDescent="0.25">
      <c r="A627" s="247"/>
    </row>
    <row r="628" spans="1:1" ht="14.25" customHeight="1" x14ac:dyDescent="0.25">
      <c r="A628" s="247"/>
    </row>
    <row r="629" spans="1:1" ht="14.25" customHeight="1" x14ac:dyDescent="0.25">
      <c r="A629" s="247"/>
    </row>
    <row r="630" spans="1:1" ht="14.25" customHeight="1" x14ac:dyDescent="0.25">
      <c r="A630" s="247"/>
    </row>
    <row r="631" spans="1:1" ht="14.25" customHeight="1" x14ac:dyDescent="0.25">
      <c r="A631" s="247"/>
    </row>
    <row r="632" spans="1:1" ht="14.25" customHeight="1" x14ac:dyDescent="0.25">
      <c r="A632" s="247"/>
    </row>
    <row r="633" spans="1:1" ht="14.25" customHeight="1" x14ac:dyDescent="0.25">
      <c r="A633" s="247"/>
    </row>
    <row r="634" spans="1:1" ht="14.25" customHeight="1" x14ac:dyDescent="0.25">
      <c r="A634" s="247"/>
    </row>
    <row r="635" spans="1:1" ht="14.25" customHeight="1" x14ac:dyDescent="0.25">
      <c r="A635" s="247"/>
    </row>
    <row r="636" spans="1:1" ht="14.25" customHeight="1" x14ac:dyDescent="0.25">
      <c r="A636" s="247"/>
    </row>
    <row r="637" spans="1:1" ht="14.25" customHeight="1" x14ac:dyDescent="0.25">
      <c r="A637" s="247"/>
    </row>
    <row r="638" spans="1:1" ht="14.25" customHeight="1" x14ac:dyDescent="0.25">
      <c r="A638" s="247"/>
    </row>
    <row r="639" spans="1:1" ht="14.25" customHeight="1" x14ac:dyDescent="0.25">
      <c r="A639" s="247"/>
    </row>
    <row r="640" spans="1:1" ht="14.25" customHeight="1" x14ac:dyDescent="0.25">
      <c r="A640" s="247"/>
    </row>
    <row r="641" spans="1:1" ht="14.25" customHeight="1" x14ac:dyDescent="0.25">
      <c r="A641" s="247"/>
    </row>
    <row r="642" spans="1:1" ht="14.25" customHeight="1" x14ac:dyDescent="0.25">
      <c r="A642" s="247"/>
    </row>
    <row r="643" spans="1:1" ht="14.25" customHeight="1" x14ac:dyDescent="0.25">
      <c r="A643" s="247"/>
    </row>
    <row r="644" spans="1:1" ht="14.25" customHeight="1" x14ac:dyDescent="0.25">
      <c r="A644" s="247"/>
    </row>
    <row r="645" spans="1:1" ht="14.25" customHeight="1" x14ac:dyDescent="0.25">
      <c r="A645" s="247"/>
    </row>
    <row r="646" spans="1:1" ht="14.25" customHeight="1" x14ac:dyDescent="0.25">
      <c r="A646" s="247"/>
    </row>
    <row r="647" spans="1:1" ht="14.25" customHeight="1" x14ac:dyDescent="0.25">
      <c r="A647" s="247"/>
    </row>
    <row r="648" spans="1:1" ht="14.25" customHeight="1" x14ac:dyDescent="0.25">
      <c r="A648" s="247"/>
    </row>
    <row r="649" spans="1:1" ht="14.25" customHeight="1" x14ac:dyDescent="0.25">
      <c r="A649" s="247"/>
    </row>
    <row r="650" spans="1:1" ht="14.25" customHeight="1" x14ac:dyDescent="0.25">
      <c r="A650" s="247"/>
    </row>
    <row r="651" spans="1:1" ht="14.25" customHeight="1" x14ac:dyDescent="0.25">
      <c r="A651" s="247"/>
    </row>
    <row r="652" spans="1:1" ht="14.25" customHeight="1" x14ac:dyDescent="0.25">
      <c r="A652" s="247"/>
    </row>
    <row r="653" spans="1:1" ht="14.25" customHeight="1" x14ac:dyDescent="0.25">
      <c r="A653" s="247"/>
    </row>
    <row r="654" spans="1:1" ht="14.25" customHeight="1" x14ac:dyDescent="0.25">
      <c r="A654" s="247"/>
    </row>
    <row r="655" spans="1:1" ht="14.25" customHeight="1" x14ac:dyDescent="0.25">
      <c r="A655" s="247"/>
    </row>
    <row r="656" spans="1:1" ht="14.25" customHeight="1" x14ac:dyDescent="0.25">
      <c r="A656" s="247"/>
    </row>
    <row r="657" spans="1:1" ht="14.25" customHeight="1" x14ac:dyDescent="0.25">
      <c r="A657" s="247"/>
    </row>
    <row r="658" spans="1:1" ht="14.25" customHeight="1" x14ac:dyDescent="0.25">
      <c r="A658" s="247"/>
    </row>
    <row r="659" spans="1:1" ht="14.25" customHeight="1" x14ac:dyDescent="0.25">
      <c r="A659" s="247"/>
    </row>
    <row r="660" spans="1:1" ht="14.25" customHeight="1" x14ac:dyDescent="0.25">
      <c r="A660" s="247"/>
    </row>
    <row r="661" spans="1:1" ht="14.25" customHeight="1" x14ac:dyDescent="0.25">
      <c r="A661" s="247"/>
    </row>
    <row r="662" spans="1:1" ht="14.25" customHeight="1" x14ac:dyDescent="0.25">
      <c r="A662" s="247"/>
    </row>
    <row r="663" spans="1:1" ht="14.25" customHeight="1" x14ac:dyDescent="0.25">
      <c r="A663" s="247"/>
    </row>
    <row r="664" spans="1:1" ht="14.25" customHeight="1" x14ac:dyDescent="0.25">
      <c r="A664" s="247"/>
    </row>
    <row r="665" spans="1:1" ht="14.25" customHeight="1" x14ac:dyDescent="0.25">
      <c r="A665" s="247"/>
    </row>
    <row r="666" spans="1:1" ht="14.25" customHeight="1" x14ac:dyDescent="0.25">
      <c r="A666" s="247"/>
    </row>
    <row r="667" spans="1:1" ht="14.25" customHeight="1" x14ac:dyDescent="0.25">
      <c r="A667" s="247"/>
    </row>
    <row r="668" spans="1:1" ht="14.25" customHeight="1" x14ac:dyDescent="0.25">
      <c r="A668" s="247"/>
    </row>
    <row r="669" spans="1:1" ht="14.25" customHeight="1" x14ac:dyDescent="0.25">
      <c r="A669" s="247"/>
    </row>
    <row r="670" spans="1:1" ht="14.25" customHeight="1" x14ac:dyDescent="0.25">
      <c r="A670" s="247"/>
    </row>
    <row r="671" spans="1:1" ht="14.25" customHeight="1" x14ac:dyDescent="0.25">
      <c r="A671" s="247"/>
    </row>
    <row r="672" spans="1:1" ht="14.25" customHeight="1" x14ac:dyDescent="0.25">
      <c r="A672" s="247"/>
    </row>
    <row r="673" spans="1:1" ht="14.25" customHeight="1" x14ac:dyDescent="0.25">
      <c r="A673" s="247"/>
    </row>
    <row r="674" spans="1:1" ht="14.25" customHeight="1" x14ac:dyDescent="0.25">
      <c r="A674" s="247"/>
    </row>
    <row r="675" spans="1:1" ht="14.25" customHeight="1" x14ac:dyDescent="0.25">
      <c r="A675" s="247"/>
    </row>
    <row r="676" spans="1:1" ht="14.25" customHeight="1" x14ac:dyDescent="0.25">
      <c r="A676" s="247"/>
    </row>
    <row r="677" spans="1:1" ht="14.25" customHeight="1" x14ac:dyDescent="0.25">
      <c r="A677" s="247"/>
    </row>
    <row r="678" spans="1:1" ht="14.25" customHeight="1" x14ac:dyDescent="0.25">
      <c r="A678" s="247"/>
    </row>
    <row r="679" spans="1:1" ht="14.25" customHeight="1" x14ac:dyDescent="0.25">
      <c r="A679" s="247"/>
    </row>
    <row r="680" spans="1:1" ht="14.25" customHeight="1" x14ac:dyDescent="0.25">
      <c r="A680" s="247"/>
    </row>
    <row r="681" spans="1:1" ht="14.25" customHeight="1" x14ac:dyDescent="0.25">
      <c r="A681" s="247"/>
    </row>
    <row r="682" spans="1:1" ht="14.25" customHeight="1" x14ac:dyDescent="0.25">
      <c r="A682" s="247"/>
    </row>
    <row r="683" spans="1:1" ht="14.25" customHeight="1" x14ac:dyDescent="0.25">
      <c r="A683" s="247"/>
    </row>
    <row r="684" spans="1:1" ht="14.25" customHeight="1" x14ac:dyDescent="0.25">
      <c r="A684" s="247"/>
    </row>
    <row r="685" spans="1:1" ht="14.25" customHeight="1" x14ac:dyDescent="0.25">
      <c r="A685" s="247"/>
    </row>
    <row r="686" spans="1:1" ht="14.25" customHeight="1" x14ac:dyDescent="0.25">
      <c r="A686" s="247"/>
    </row>
    <row r="687" spans="1:1" ht="14.25" customHeight="1" x14ac:dyDescent="0.25">
      <c r="A687" s="247"/>
    </row>
    <row r="688" spans="1:1" ht="14.25" customHeight="1" x14ac:dyDescent="0.25">
      <c r="A688" s="247"/>
    </row>
    <row r="689" spans="1:1" ht="14.25" customHeight="1" x14ac:dyDescent="0.25">
      <c r="A689" s="247"/>
    </row>
    <row r="690" spans="1:1" ht="14.25" customHeight="1" x14ac:dyDescent="0.25">
      <c r="A690" s="247"/>
    </row>
    <row r="691" spans="1:1" ht="14.25" customHeight="1" x14ac:dyDescent="0.25">
      <c r="A691" s="247"/>
    </row>
    <row r="692" spans="1:1" ht="14.25" customHeight="1" x14ac:dyDescent="0.25">
      <c r="A692" s="247"/>
    </row>
    <row r="693" spans="1:1" ht="14.25" customHeight="1" x14ac:dyDescent="0.25">
      <c r="A693" s="247"/>
    </row>
    <row r="694" spans="1:1" ht="14.25" customHeight="1" x14ac:dyDescent="0.25">
      <c r="A694" s="247"/>
    </row>
    <row r="695" spans="1:1" ht="14.25" customHeight="1" x14ac:dyDescent="0.25">
      <c r="A695" s="247"/>
    </row>
    <row r="696" spans="1:1" ht="14.25" customHeight="1" x14ac:dyDescent="0.25">
      <c r="A696" s="247"/>
    </row>
    <row r="697" spans="1:1" ht="14.25" customHeight="1" x14ac:dyDescent="0.25">
      <c r="A697" s="247"/>
    </row>
    <row r="698" spans="1:1" ht="14.25" customHeight="1" x14ac:dyDescent="0.25">
      <c r="A698" s="247"/>
    </row>
    <row r="699" spans="1:1" ht="14.25" customHeight="1" x14ac:dyDescent="0.25">
      <c r="A699" s="247"/>
    </row>
    <row r="700" spans="1:1" ht="14.25" customHeight="1" x14ac:dyDescent="0.25">
      <c r="A700" s="247"/>
    </row>
    <row r="701" spans="1:1" ht="14.25" customHeight="1" x14ac:dyDescent="0.25">
      <c r="A701" s="247"/>
    </row>
    <row r="702" spans="1:1" ht="14.25" customHeight="1" x14ac:dyDescent="0.25">
      <c r="A702" s="247"/>
    </row>
    <row r="703" spans="1:1" ht="14.25" customHeight="1" x14ac:dyDescent="0.25">
      <c r="A703" s="247"/>
    </row>
    <row r="704" spans="1:1" ht="14.25" customHeight="1" x14ac:dyDescent="0.25">
      <c r="A704" s="247"/>
    </row>
    <row r="705" spans="1:1" ht="14.25" customHeight="1" x14ac:dyDescent="0.25">
      <c r="A705" s="247"/>
    </row>
    <row r="706" spans="1:1" ht="14.25" customHeight="1" x14ac:dyDescent="0.25">
      <c r="A706" s="247"/>
    </row>
    <row r="707" spans="1:1" ht="14.25" customHeight="1" x14ac:dyDescent="0.25">
      <c r="A707" s="247"/>
    </row>
    <row r="708" spans="1:1" ht="14.25" customHeight="1" x14ac:dyDescent="0.25">
      <c r="A708" s="247"/>
    </row>
    <row r="709" spans="1:1" ht="14.25" customHeight="1" x14ac:dyDescent="0.25">
      <c r="A709" s="247"/>
    </row>
    <row r="710" spans="1:1" ht="14.25" customHeight="1" x14ac:dyDescent="0.25">
      <c r="A710" s="247"/>
    </row>
    <row r="711" spans="1:1" ht="14.25" customHeight="1" x14ac:dyDescent="0.25">
      <c r="A711" s="247"/>
    </row>
    <row r="712" spans="1:1" ht="14.25" customHeight="1" x14ac:dyDescent="0.25">
      <c r="A712" s="247"/>
    </row>
    <row r="713" spans="1:1" ht="14.25" customHeight="1" x14ac:dyDescent="0.25">
      <c r="A713" s="247"/>
    </row>
    <row r="714" spans="1:1" ht="14.25" customHeight="1" x14ac:dyDescent="0.25">
      <c r="A714" s="247"/>
    </row>
    <row r="715" spans="1:1" ht="14.25" customHeight="1" x14ac:dyDescent="0.25">
      <c r="A715" s="247"/>
    </row>
    <row r="716" spans="1:1" ht="14.25" customHeight="1" x14ac:dyDescent="0.25">
      <c r="A716" s="247"/>
    </row>
    <row r="717" spans="1:1" ht="14.25" customHeight="1" x14ac:dyDescent="0.25">
      <c r="A717" s="247"/>
    </row>
    <row r="718" spans="1:1" ht="14.25" customHeight="1" x14ac:dyDescent="0.25">
      <c r="A718" s="247"/>
    </row>
    <row r="719" spans="1:1" ht="14.25" customHeight="1" x14ac:dyDescent="0.25">
      <c r="A719" s="247"/>
    </row>
    <row r="720" spans="1:1" ht="14.25" customHeight="1" x14ac:dyDescent="0.25">
      <c r="A720" s="247"/>
    </row>
    <row r="721" spans="1:1" ht="14.25" customHeight="1" x14ac:dyDescent="0.25">
      <c r="A721" s="247"/>
    </row>
    <row r="722" spans="1:1" ht="14.25" customHeight="1" x14ac:dyDescent="0.25">
      <c r="A722" s="247"/>
    </row>
    <row r="723" spans="1:1" ht="14.25" customHeight="1" x14ac:dyDescent="0.25">
      <c r="A723" s="247"/>
    </row>
    <row r="724" spans="1:1" ht="14.25" customHeight="1" x14ac:dyDescent="0.25">
      <c r="A724" s="247"/>
    </row>
    <row r="725" spans="1:1" ht="14.25" customHeight="1" x14ac:dyDescent="0.25">
      <c r="A725" s="247"/>
    </row>
    <row r="726" spans="1:1" ht="14.25" customHeight="1" x14ac:dyDescent="0.25">
      <c r="A726" s="247"/>
    </row>
    <row r="727" spans="1:1" ht="14.25" customHeight="1" x14ac:dyDescent="0.25">
      <c r="A727" s="247"/>
    </row>
    <row r="728" spans="1:1" ht="14.25" customHeight="1" x14ac:dyDescent="0.25">
      <c r="A728" s="247"/>
    </row>
    <row r="729" spans="1:1" ht="14.25" customHeight="1" x14ac:dyDescent="0.25">
      <c r="A729" s="247"/>
    </row>
    <row r="730" spans="1:1" ht="14.25" customHeight="1" x14ac:dyDescent="0.25">
      <c r="A730" s="247"/>
    </row>
    <row r="731" spans="1:1" ht="14.25" customHeight="1" x14ac:dyDescent="0.25">
      <c r="A731" s="247"/>
    </row>
    <row r="732" spans="1:1" ht="14.25" customHeight="1" x14ac:dyDescent="0.25">
      <c r="A732" s="247"/>
    </row>
    <row r="733" spans="1:1" ht="14.25" customHeight="1" x14ac:dyDescent="0.25">
      <c r="A733" s="247"/>
    </row>
    <row r="734" spans="1:1" ht="14.25" customHeight="1" x14ac:dyDescent="0.25">
      <c r="A734" s="247"/>
    </row>
    <row r="735" spans="1:1" ht="14.25" customHeight="1" x14ac:dyDescent="0.25">
      <c r="A735" s="247"/>
    </row>
    <row r="736" spans="1:1" ht="14.25" customHeight="1" x14ac:dyDescent="0.25">
      <c r="A736" s="247"/>
    </row>
    <row r="737" spans="1:1" ht="14.25" customHeight="1" x14ac:dyDescent="0.25">
      <c r="A737" s="247"/>
    </row>
    <row r="738" spans="1:1" ht="14.25" customHeight="1" x14ac:dyDescent="0.25">
      <c r="A738" s="247"/>
    </row>
    <row r="739" spans="1:1" ht="14.25" customHeight="1" x14ac:dyDescent="0.25">
      <c r="A739" s="247"/>
    </row>
    <row r="740" spans="1:1" ht="14.25" customHeight="1" x14ac:dyDescent="0.25">
      <c r="A740" s="247"/>
    </row>
    <row r="741" spans="1:1" ht="14.25" customHeight="1" x14ac:dyDescent="0.25">
      <c r="A741" s="247"/>
    </row>
    <row r="742" spans="1:1" ht="14.25" customHeight="1" x14ac:dyDescent="0.25">
      <c r="A742" s="247"/>
    </row>
    <row r="743" spans="1:1" ht="14.25" customHeight="1" x14ac:dyDescent="0.25">
      <c r="A743" s="247"/>
    </row>
    <row r="744" spans="1:1" ht="14.25" customHeight="1" x14ac:dyDescent="0.25">
      <c r="A744" s="247"/>
    </row>
    <row r="745" spans="1:1" ht="14.25" customHeight="1" x14ac:dyDescent="0.25">
      <c r="A745" s="247"/>
    </row>
    <row r="746" spans="1:1" ht="14.25" customHeight="1" x14ac:dyDescent="0.25">
      <c r="A746" s="247"/>
    </row>
    <row r="747" spans="1:1" ht="14.25" customHeight="1" x14ac:dyDescent="0.25">
      <c r="A747" s="247"/>
    </row>
    <row r="748" spans="1:1" ht="14.25" customHeight="1" x14ac:dyDescent="0.25">
      <c r="A748" s="247"/>
    </row>
    <row r="749" spans="1:1" ht="14.25" customHeight="1" x14ac:dyDescent="0.25">
      <c r="A749" s="247"/>
    </row>
    <row r="750" spans="1:1" ht="14.25" customHeight="1" x14ac:dyDescent="0.25">
      <c r="A750" s="247"/>
    </row>
    <row r="751" spans="1:1" ht="14.25" customHeight="1" x14ac:dyDescent="0.25">
      <c r="A751" s="247"/>
    </row>
    <row r="752" spans="1:1" ht="14.25" customHeight="1" x14ac:dyDescent="0.25">
      <c r="A752" s="247"/>
    </row>
    <row r="753" spans="1:1" ht="14.25" customHeight="1" x14ac:dyDescent="0.25">
      <c r="A753" s="247"/>
    </row>
    <row r="754" spans="1:1" ht="14.25" customHeight="1" x14ac:dyDescent="0.25">
      <c r="A754" s="247"/>
    </row>
    <row r="755" spans="1:1" ht="14.25" customHeight="1" x14ac:dyDescent="0.25">
      <c r="A755" s="247"/>
    </row>
    <row r="756" spans="1:1" ht="14.25" customHeight="1" x14ac:dyDescent="0.25">
      <c r="A756" s="247"/>
    </row>
    <row r="757" spans="1:1" ht="14.25" customHeight="1" x14ac:dyDescent="0.25">
      <c r="A757" s="247"/>
    </row>
    <row r="758" spans="1:1" ht="14.25" customHeight="1" x14ac:dyDescent="0.25">
      <c r="A758" s="247"/>
    </row>
    <row r="759" spans="1:1" ht="14.25" customHeight="1" x14ac:dyDescent="0.25">
      <c r="A759" s="247"/>
    </row>
    <row r="760" spans="1:1" ht="14.25" customHeight="1" x14ac:dyDescent="0.25">
      <c r="A760" s="247"/>
    </row>
    <row r="761" spans="1:1" ht="14.25" customHeight="1" x14ac:dyDescent="0.25">
      <c r="A761" s="247"/>
    </row>
    <row r="762" spans="1:1" ht="14.25" customHeight="1" x14ac:dyDescent="0.25">
      <c r="A762" s="247"/>
    </row>
    <row r="763" spans="1:1" ht="14.25" customHeight="1" x14ac:dyDescent="0.25">
      <c r="A763" s="247"/>
    </row>
    <row r="764" spans="1:1" ht="14.25" customHeight="1" x14ac:dyDescent="0.25">
      <c r="A764" s="247"/>
    </row>
    <row r="765" spans="1:1" ht="14.25" customHeight="1" x14ac:dyDescent="0.25">
      <c r="A765" s="247"/>
    </row>
    <row r="766" spans="1:1" ht="14.25" customHeight="1" x14ac:dyDescent="0.25">
      <c r="A766" s="247"/>
    </row>
    <row r="767" spans="1:1" ht="14.25" customHeight="1" x14ac:dyDescent="0.25">
      <c r="A767" s="247"/>
    </row>
    <row r="768" spans="1:1" ht="14.25" customHeight="1" x14ac:dyDescent="0.25">
      <c r="A768" s="247"/>
    </row>
    <row r="769" spans="1:1" ht="14.25" customHeight="1" x14ac:dyDescent="0.25">
      <c r="A769" s="247"/>
    </row>
    <row r="770" spans="1:1" ht="14.25" customHeight="1" x14ac:dyDescent="0.25">
      <c r="A770" s="247"/>
    </row>
    <row r="771" spans="1:1" ht="14.25" customHeight="1" x14ac:dyDescent="0.25">
      <c r="A771" s="247"/>
    </row>
    <row r="772" spans="1:1" ht="14.25" customHeight="1" x14ac:dyDescent="0.25">
      <c r="A772" s="247"/>
    </row>
    <row r="773" spans="1:1" ht="14.25" customHeight="1" x14ac:dyDescent="0.25">
      <c r="A773" s="247"/>
    </row>
    <row r="774" spans="1:1" ht="14.25" customHeight="1" x14ac:dyDescent="0.25">
      <c r="A774" s="247"/>
    </row>
    <row r="775" spans="1:1" ht="14.25" customHeight="1" x14ac:dyDescent="0.25">
      <c r="A775" s="247"/>
    </row>
    <row r="776" spans="1:1" ht="14.25" customHeight="1" x14ac:dyDescent="0.25">
      <c r="A776" s="247"/>
    </row>
    <row r="777" spans="1:1" ht="14.25" customHeight="1" x14ac:dyDescent="0.25">
      <c r="A777" s="247"/>
    </row>
    <row r="778" spans="1:1" ht="14.25" customHeight="1" x14ac:dyDescent="0.25">
      <c r="A778" s="247"/>
    </row>
    <row r="779" spans="1:1" ht="14.25" customHeight="1" x14ac:dyDescent="0.25">
      <c r="A779" s="247"/>
    </row>
    <row r="780" spans="1:1" ht="14.25" customHeight="1" x14ac:dyDescent="0.25">
      <c r="A780" s="247"/>
    </row>
    <row r="781" spans="1:1" ht="14.25" customHeight="1" x14ac:dyDescent="0.25">
      <c r="A781" s="247"/>
    </row>
    <row r="782" spans="1:1" ht="14.25" customHeight="1" x14ac:dyDescent="0.25">
      <c r="A782" s="247"/>
    </row>
    <row r="783" spans="1:1" ht="14.25" customHeight="1" x14ac:dyDescent="0.25">
      <c r="A783" s="247"/>
    </row>
    <row r="784" spans="1:1" ht="14.25" customHeight="1" x14ac:dyDescent="0.25">
      <c r="A784" s="247"/>
    </row>
    <row r="785" spans="1:1" ht="14.25" customHeight="1" x14ac:dyDescent="0.25">
      <c r="A785" s="247"/>
    </row>
    <row r="786" spans="1:1" ht="14.25" customHeight="1" x14ac:dyDescent="0.25">
      <c r="A786" s="247"/>
    </row>
    <row r="787" spans="1:1" ht="14.25" customHeight="1" x14ac:dyDescent="0.25">
      <c r="A787" s="247"/>
    </row>
    <row r="788" spans="1:1" ht="14.25" customHeight="1" x14ac:dyDescent="0.25">
      <c r="A788" s="247"/>
    </row>
    <row r="789" spans="1:1" ht="14.25" customHeight="1" x14ac:dyDescent="0.25">
      <c r="A789" s="247"/>
    </row>
    <row r="790" spans="1:1" ht="14.25" customHeight="1" x14ac:dyDescent="0.25">
      <c r="A790" s="247"/>
    </row>
    <row r="791" spans="1:1" ht="14.25" customHeight="1" x14ac:dyDescent="0.25">
      <c r="A791" s="247"/>
    </row>
    <row r="792" spans="1:1" ht="14.25" customHeight="1" x14ac:dyDescent="0.25">
      <c r="A792" s="247"/>
    </row>
    <row r="793" spans="1:1" ht="14.25" customHeight="1" x14ac:dyDescent="0.25">
      <c r="A793" s="247"/>
    </row>
    <row r="794" spans="1:1" ht="14.25" customHeight="1" x14ac:dyDescent="0.25">
      <c r="A794" s="247"/>
    </row>
    <row r="795" spans="1:1" ht="14.25" customHeight="1" x14ac:dyDescent="0.25">
      <c r="A795" s="247"/>
    </row>
    <row r="796" spans="1:1" ht="14.25" customHeight="1" x14ac:dyDescent="0.25">
      <c r="A796" s="247"/>
    </row>
    <row r="797" spans="1:1" ht="14.25" customHeight="1" x14ac:dyDescent="0.25">
      <c r="A797" s="247"/>
    </row>
    <row r="798" spans="1:1" ht="14.25" customHeight="1" x14ac:dyDescent="0.25">
      <c r="A798" s="247"/>
    </row>
    <row r="799" spans="1:1" ht="14.25" customHeight="1" x14ac:dyDescent="0.25">
      <c r="A799" s="247"/>
    </row>
    <row r="800" spans="1:1" ht="14.25" customHeight="1" x14ac:dyDescent="0.25">
      <c r="A800" s="247"/>
    </row>
    <row r="801" spans="1:1" ht="14.25" customHeight="1" x14ac:dyDescent="0.25">
      <c r="A801" s="247"/>
    </row>
    <row r="802" spans="1:1" ht="14.25" customHeight="1" x14ac:dyDescent="0.25">
      <c r="A802" s="247"/>
    </row>
    <row r="803" spans="1:1" ht="14.25" customHeight="1" x14ac:dyDescent="0.25">
      <c r="A803" s="247"/>
    </row>
    <row r="804" spans="1:1" ht="14.25" customHeight="1" x14ac:dyDescent="0.25">
      <c r="A804" s="247"/>
    </row>
    <row r="805" spans="1:1" ht="14.25" customHeight="1" x14ac:dyDescent="0.25">
      <c r="A805" s="247"/>
    </row>
    <row r="806" spans="1:1" ht="14.25" customHeight="1" x14ac:dyDescent="0.25">
      <c r="A806" s="247"/>
    </row>
    <row r="807" spans="1:1" ht="14.25" customHeight="1" x14ac:dyDescent="0.25">
      <c r="A807" s="247"/>
    </row>
    <row r="808" spans="1:1" ht="14.25" customHeight="1" x14ac:dyDescent="0.25">
      <c r="A808" s="247"/>
    </row>
    <row r="809" spans="1:1" ht="14.25" customHeight="1" x14ac:dyDescent="0.25">
      <c r="A809" s="247"/>
    </row>
    <row r="810" spans="1:1" ht="14.25" customHeight="1" x14ac:dyDescent="0.25">
      <c r="A810" s="247"/>
    </row>
    <row r="811" spans="1:1" ht="14.25" customHeight="1" x14ac:dyDescent="0.25">
      <c r="A811" s="247"/>
    </row>
    <row r="812" spans="1:1" ht="14.25" customHeight="1" x14ac:dyDescent="0.25">
      <c r="A812" s="247"/>
    </row>
    <row r="813" spans="1:1" ht="14.25" customHeight="1" x14ac:dyDescent="0.25">
      <c r="A813" s="247"/>
    </row>
    <row r="814" spans="1:1" ht="14.25" customHeight="1" x14ac:dyDescent="0.25">
      <c r="A814" s="247"/>
    </row>
    <row r="815" spans="1:1" ht="14.25" customHeight="1" x14ac:dyDescent="0.25">
      <c r="A815" s="247"/>
    </row>
    <row r="816" spans="1:1" ht="14.25" customHeight="1" x14ac:dyDescent="0.25">
      <c r="A816" s="247"/>
    </row>
    <row r="817" spans="1:1" ht="14.25" customHeight="1" x14ac:dyDescent="0.25">
      <c r="A817" s="247"/>
    </row>
    <row r="818" spans="1:1" ht="14.25" customHeight="1" x14ac:dyDescent="0.25">
      <c r="A818" s="247"/>
    </row>
    <row r="819" spans="1:1" ht="14.25" customHeight="1" x14ac:dyDescent="0.25">
      <c r="A819" s="247"/>
    </row>
    <row r="820" spans="1:1" ht="14.25" customHeight="1" x14ac:dyDescent="0.25">
      <c r="A820" s="247"/>
    </row>
    <row r="821" spans="1:1" ht="14.25" customHeight="1" x14ac:dyDescent="0.25">
      <c r="A821" s="247"/>
    </row>
    <row r="822" spans="1:1" ht="14.25" customHeight="1" x14ac:dyDescent="0.25">
      <c r="A822" s="247"/>
    </row>
    <row r="823" spans="1:1" ht="14.25" customHeight="1" x14ac:dyDescent="0.25">
      <c r="A823" s="247"/>
    </row>
    <row r="824" spans="1:1" ht="14.25" customHeight="1" x14ac:dyDescent="0.25">
      <c r="A824" s="247"/>
    </row>
    <row r="825" spans="1:1" ht="14.25" customHeight="1" x14ac:dyDescent="0.25">
      <c r="A825" s="247"/>
    </row>
    <row r="826" spans="1:1" ht="14.25" customHeight="1" x14ac:dyDescent="0.25">
      <c r="A826" s="247"/>
    </row>
    <row r="827" spans="1:1" ht="14.25" customHeight="1" x14ac:dyDescent="0.25">
      <c r="A827" s="247"/>
    </row>
    <row r="828" spans="1:1" ht="14.25" customHeight="1" x14ac:dyDescent="0.25">
      <c r="A828" s="247"/>
    </row>
    <row r="829" spans="1:1" ht="14.25" customHeight="1" x14ac:dyDescent="0.25">
      <c r="A829" s="247"/>
    </row>
    <row r="830" spans="1:1" ht="14.25" customHeight="1" x14ac:dyDescent="0.25">
      <c r="A830" s="247"/>
    </row>
    <row r="831" spans="1:1" ht="14.25" customHeight="1" x14ac:dyDescent="0.25">
      <c r="A831" s="247"/>
    </row>
    <row r="832" spans="1:1" ht="14.25" customHeight="1" x14ac:dyDescent="0.25">
      <c r="A832" s="247"/>
    </row>
    <row r="833" spans="1:1" ht="14.25" customHeight="1" x14ac:dyDescent="0.25">
      <c r="A833" s="247"/>
    </row>
    <row r="834" spans="1:1" ht="14.25" customHeight="1" x14ac:dyDescent="0.25">
      <c r="A834" s="247"/>
    </row>
    <row r="835" spans="1:1" ht="14.25" customHeight="1" x14ac:dyDescent="0.25">
      <c r="A835" s="247"/>
    </row>
    <row r="836" spans="1:1" ht="14.25" customHeight="1" x14ac:dyDescent="0.25">
      <c r="A836" s="247"/>
    </row>
    <row r="837" spans="1:1" ht="14.25" customHeight="1" x14ac:dyDescent="0.25">
      <c r="A837" s="247"/>
    </row>
    <row r="838" spans="1:1" ht="14.25" customHeight="1" x14ac:dyDescent="0.25">
      <c r="A838" s="247"/>
    </row>
    <row r="839" spans="1:1" ht="14.25" customHeight="1" x14ac:dyDescent="0.25">
      <c r="A839" s="247"/>
    </row>
    <row r="840" spans="1:1" ht="14.25" customHeight="1" x14ac:dyDescent="0.25">
      <c r="A840" s="247"/>
    </row>
    <row r="841" spans="1:1" ht="14.25" customHeight="1" x14ac:dyDescent="0.25">
      <c r="A841" s="247"/>
    </row>
    <row r="842" spans="1:1" ht="14.25" customHeight="1" x14ac:dyDescent="0.25">
      <c r="A842" s="247"/>
    </row>
    <row r="843" spans="1:1" ht="14.25" customHeight="1" x14ac:dyDescent="0.25">
      <c r="A843" s="247"/>
    </row>
    <row r="844" spans="1:1" ht="14.25" customHeight="1" x14ac:dyDescent="0.25">
      <c r="A844" s="247"/>
    </row>
    <row r="845" spans="1:1" ht="14.25" customHeight="1" x14ac:dyDescent="0.25">
      <c r="A845" s="247"/>
    </row>
    <row r="846" spans="1:1" ht="14.25" customHeight="1" x14ac:dyDescent="0.25">
      <c r="A846" s="247"/>
    </row>
    <row r="847" spans="1:1" ht="14.25" customHeight="1" x14ac:dyDescent="0.25">
      <c r="A847" s="247"/>
    </row>
    <row r="848" spans="1:1" ht="14.25" customHeight="1" x14ac:dyDescent="0.25">
      <c r="A848" s="247"/>
    </row>
    <row r="849" spans="1:1" ht="14.25" customHeight="1" x14ac:dyDescent="0.25">
      <c r="A849" s="247"/>
    </row>
    <row r="850" spans="1:1" ht="14.25" customHeight="1" x14ac:dyDescent="0.25">
      <c r="A850" s="247"/>
    </row>
    <row r="851" spans="1:1" ht="14.25" customHeight="1" x14ac:dyDescent="0.25">
      <c r="A851" s="247"/>
    </row>
    <row r="852" spans="1:1" ht="14.25" customHeight="1" x14ac:dyDescent="0.25">
      <c r="A852" s="247"/>
    </row>
    <row r="853" spans="1:1" ht="14.25" customHeight="1" x14ac:dyDescent="0.25">
      <c r="A853" s="247"/>
    </row>
    <row r="854" spans="1:1" ht="14.25" customHeight="1" x14ac:dyDescent="0.25">
      <c r="A854" s="247"/>
    </row>
    <row r="855" spans="1:1" ht="14.25" customHeight="1" x14ac:dyDescent="0.25">
      <c r="A855" s="247"/>
    </row>
    <row r="856" spans="1:1" ht="14.25" customHeight="1" x14ac:dyDescent="0.25">
      <c r="A856" s="247"/>
    </row>
    <row r="857" spans="1:1" ht="14.25" customHeight="1" x14ac:dyDescent="0.25">
      <c r="A857" s="247"/>
    </row>
    <row r="858" spans="1:1" ht="14.25" customHeight="1" x14ac:dyDescent="0.25">
      <c r="A858" s="247"/>
    </row>
    <row r="859" spans="1:1" ht="14.25" customHeight="1" x14ac:dyDescent="0.25">
      <c r="A859" s="247"/>
    </row>
    <row r="860" spans="1:1" ht="14.25" customHeight="1" x14ac:dyDescent="0.25">
      <c r="A860" s="247"/>
    </row>
    <row r="861" spans="1:1" ht="14.25" customHeight="1" x14ac:dyDescent="0.25">
      <c r="A861" s="247"/>
    </row>
    <row r="862" spans="1:1" ht="14.25" customHeight="1" x14ac:dyDescent="0.25">
      <c r="A862" s="247"/>
    </row>
    <row r="863" spans="1:1" ht="14.25" customHeight="1" x14ac:dyDescent="0.25">
      <c r="A863" s="247"/>
    </row>
    <row r="864" spans="1:1" ht="14.25" customHeight="1" x14ac:dyDescent="0.25">
      <c r="A864" s="247"/>
    </row>
    <row r="865" spans="1:1" ht="14.25" customHeight="1" x14ac:dyDescent="0.25">
      <c r="A865" s="247"/>
    </row>
    <row r="866" spans="1:1" ht="14.25" customHeight="1" x14ac:dyDescent="0.25">
      <c r="A866" s="247"/>
    </row>
    <row r="867" spans="1:1" ht="14.25" customHeight="1" x14ac:dyDescent="0.25">
      <c r="A867" s="247"/>
    </row>
    <row r="868" spans="1:1" ht="14.25" customHeight="1" x14ac:dyDescent="0.25">
      <c r="A868" s="247"/>
    </row>
    <row r="869" spans="1:1" ht="14.25" customHeight="1" x14ac:dyDescent="0.25">
      <c r="A869" s="247"/>
    </row>
    <row r="870" spans="1:1" ht="14.25" customHeight="1" x14ac:dyDescent="0.25">
      <c r="A870" s="247"/>
    </row>
    <row r="871" spans="1:1" ht="14.25" customHeight="1" x14ac:dyDescent="0.25">
      <c r="A871" s="247"/>
    </row>
    <row r="872" spans="1:1" ht="14.25" customHeight="1" x14ac:dyDescent="0.25">
      <c r="A872" s="247"/>
    </row>
    <row r="873" spans="1:1" ht="14.25" customHeight="1" x14ac:dyDescent="0.25">
      <c r="A873" s="247"/>
    </row>
    <row r="874" spans="1:1" ht="14.25" customHeight="1" x14ac:dyDescent="0.25">
      <c r="A874" s="247"/>
    </row>
    <row r="875" spans="1:1" ht="14.25" customHeight="1" x14ac:dyDescent="0.25">
      <c r="A875" s="247"/>
    </row>
    <row r="876" spans="1:1" ht="14.25" customHeight="1" x14ac:dyDescent="0.25">
      <c r="A876" s="247"/>
    </row>
    <row r="877" spans="1:1" ht="14.25" customHeight="1" x14ac:dyDescent="0.25">
      <c r="A877" s="247"/>
    </row>
    <row r="878" spans="1:1" ht="14.25" customHeight="1" x14ac:dyDescent="0.25">
      <c r="A878" s="247"/>
    </row>
    <row r="879" spans="1:1" ht="14.25" customHeight="1" x14ac:dyDescent="0.25">
      <c r="A879" s="247"/>
    </row>
    <row r="880" spans="1:1" ht="14.25" customHeight="1" x14ac:dyDescent="0.25">
      <c r="A880" s="247"/>
    </row>
    <row r="881" spans="1:1" ht="14.25" customHeight="1" x14ac:dyDescent="0.25">
      <c r="A881" s="247"/>
    </row>
    <row r="882" spans="1:1" ht="14.25" customHeight="1" x14ac:dyDescent="0.25">
      <c r="A882" s="247"/>
    </row>
    <row r="883" spans="1:1" ht="14.25" customHeight="1" x14ac:dyDescent="0.25">
      <c r="A883" s="247"/>
    </row>
    <row r="884" spans="1:1" ht="14.25" customHeight="1" x14ac:dyDescent="0.25">
      <c r="A884" s="247"/>
    </row>
    <row r="885" spans="1:1" ht="14.25" customHeight="1" x14ac:dyDescent="0.25">
      <c r="A885" s="247"/>
    </row>
    <row r="886" spans="1:1" ht="14.25" customHeight="1" x14ac:dyDescent="0.25">
      <c r="A886" s="247"/>
    </row>
    <row r="887" spans="1:1" ht="14.25" customHeight="1" x14ac:dyDescent="0.25">
      <c r="A887" s="247"/>
    </row>
    <row r="888" spans="1:1" ht="14.25" customHeight="1" x14ac:dyDescent="0.25">
      <c r="A888" s="247"/>
    </row>
    <row r="889" spans="1:1" ht="14.25" customHeight="1" x14ac:dyDescent="0.25">
      <c r="A889" s="247"/>
    </row>
    <row r="890" spans="1:1" ht="14.25" customHeight="1" x14ac:dyDescent="0.25">
      <c r="A890" s="247"/>
    </row>
    <row r="891" spans="1:1" ht="14.25" customHeight="1" x14ac:dyDescent="0.25">
      <c r="A891" s="247"/>
    </row>
    <row r="892" spans="1:1" ht="14.25" customHeight="1" x14ac:dyDescent="0.25">
      <c r="A892" s="247"/>
    </row>
    <row r="893" spans="1:1" ht="14.25" customHeight="1" x14ac:dyDescent="0.25">
      <c r="A893" s="247"/>
    </row>
    <row r="894" spans="1:1" ht="14.25" customHeight="1" x14ac:dyDescent="0.25">
      <c r="A894" s="247"/>
    </row>
    <row r="895" spans="1:1" ht="14.25" customHeight="1" x14ac:dyDescent="0.25">
      <c r="A895" s="247"/>
    </row>
    <row r="896" spans="1:1" ht="14.25" customHeight="1" x14ac:dyDescent="0.25">
      <c r="A896" s="247"/>
    </row>
    <row r="897" spans="1:1" ht="14.25" customHeight="1" x14ac:dyDescent="0.25">
      <c r="A897" s="247"/>
    </row>
    <row r="898" spans="1:1" ht="14.25" customHeight="1" x14ac:dyDescent="0.25">
      <c r="A898" s="247"/>
    </row>
    <row r="899" spans="1:1" ht="14.25" customHeight="1" x14ac:dyDescent="0.25">
      <c r="A899" s="247"/>
    </row>
    <row r="900" spans="1:1" ht="14.25" customHeight="1" x14ac:dyDescent="0.25">
      <c r="A900" s="247"/>
    </row>
    <row r="901" spans="1:1" ht="14.25" customHeight="1" x14ac:dyDescent="0.25">
      <c r="A901" s="247"/>
    </row>
    <row r="902" spans="1:1" ht="14.25" customHeight="1" x14ac:dyDescent="0.25">
      <c r="A902" s="247"/>
    </row>
    <row r="903" spans="1:1" ht="14.25" customHeight="1" x14ac:dyDescent="0.25">
      <c r="A903" s="247"/>
    </row>
    <row r="904" spans="1:1" ht="14.25" customHeight="1" x14ac:dyDescent="0.25">
      <c r="A904" s="247"/>
    </row>
    <row r="905" spans="1:1" ht="14.25" customHeight="1" x14ac:dyDescent="0.25">
      <c r="A905" s="247"/>
    </row>
    <row r="906" spans="1:1" ht="14.25" customHeight="1" x14ac:dyDescent="0.25">
      <c r="A906" s="247"/>
    </row>
    <row r="907" spans="1:1" ht="14.25" customHeight="1" x14ac:dyDescent="0.25">
      <c r="A907" s="247"/>
    </row>
    <row r="908" spans="1:1" ht="14.25" customHeight="1" x14ac:dyDescent="0.25">
      <c r="A908" s="247"/>
    </row>
    <row r="909" spans="1:1" ht="14.25" customHeight="1" x14ac:dyDescent="0.25">
      <c r="A909" s="247"/>
    </row>
    <row r="910" spans="1:1" ht="14.25" customHeight="1" x14ac:dyDescent="0.25">
      <c r="A910" s="247"/>
    </row>
    <row r="911" spans="1:1" ht="14.25" customHeight="1" x14ac:dyDescent="0.25">
      <c r="A911" s="247"/>
    </row>
    <row r="912" spans="1:1" ht="14.25" customHeight="1" x14ac:dyDescent="0.25">
      <c r="A912" s="247"/>
    </row>
    <row r="913" spans="1:1" ht="14.25" customHeight="1" x14ac:dyDescent="0.25">
      <c r="A913" s="247"/>
    </row>
    <row r="914" spans="1:1" ht="14.25" customHeight="1" x14ac:dyDescent="0.25">
      <c r="A914" s="247"/>
    </row>
    <row r="915" spans="1:1" ht="14.25" customHeight="1" x14ac:dyDescent="0.25">
      <c r="A915" s="247"/>
    </row>
    <row r="916" spans="1:1" ht="14.25" customHeight="1" x14ac:dyDescent="0.25">
      <c r="A916" s="247"/>
    </row>
    <row r="917" spans="1:1" ht="14.25" customHeight="1" x14ac:dyDescent="0.25">
      <c r="A917" s="247"/>
    </row>
    <row r="918" spans="1:1" ht="14.25" customHeight="1" x14ac:dyDescent="0.25">
      <c r="A918" s="247"/>
    </row>
    <row r="919" spans="1:1" ht="14.25" customHeight="1" x14ac:dyDescent="0.25">
      <c r="A919" s="247"/>
    </row>
    <row r="920" spans="1:1" ht="14.25" customHeight="1" x14ac:dyDescent="0.25">
      <c r="A920" s="247"/>
    </row>
    <row r="921" spans="1:1" ht="14.25" customHeight="1" x14ac:dyDescent="0.25">
      <c r="A921" s="247"/>
    </row>
    <row r="922" spans="1:1" ht="14.25" customHeight="1" x14ac:dyDescent="0.25">
      <c r="A922" s="247"/>
    </row>
    <row r="923" spans="1:1" ht="14.25" customHeight="1" x14ac:dyDescent="0.25">
      <c r="A923" s="247"/>
    </row>
    <row r="924" spans="1:1" ht="14.25" customHeight="1" x14ac:dyDescent="0.25">
      <c r="A924" s="247"/>
    </row>
    <row r="925" spans="1:1" ht="14.25" customHeight="1" x14ac:dyDescent="0.25">
      <c r="A925" s="247"/>
    </row>
    <row r="926" spans="1:1" ht="14.25" customHeight="1" x14ac:dyDescent="0.25">
      <c r="A926" s="247"/>
    </row>
    <row r="927" spans="1:1" ht="14.25" customHeight="1" x14ac:dyDescent="0.25">
      <c r="A927" s="247"/>
    </row>
    <row r="928" spans="1:1" ht="14.25" customHeight="1" x14ac:dyDescent="0.25">
      <c r="A928" s="247"/>
    </row>
    <row r="929" spans="1:1" ht="14.25" customHeight="1" x14ac:dyDescent="0.25">
      <c r="A929" s="247"/>
    </row>
    <row r="930" spans="1:1" ht="14.25" customHeight="1" x14ac:dyDescent="0.25">
      <c r="A930" s="247"/>
    </row>
    <row r="931" spans="1:1" ht="14.25" customHeight="1" x14ac:dyDescent="0.25">
      <c r="A931" s="247"/>
    </row>
    <row r="932" spans="1:1" ht="14.25" customHeight="1" x14ac:dyDescent="0.25">
      <c r="A932" s="247"/>
    </row>
    <row r="933" spans="1:1" ht="14.25" customHeight="1" x14ac:dyDescent="0.25">
      <c r="A933" s="247"/>
    </row>
    <row r="934" spans="1:1" ht="14.25" customHeight="1" x14ac:dyDescent="0.25">
      <c r="A934" s="247"/>
    </row>
    <row r="935" spans="1:1" ht="14.25" customHeight="1" x14ac:dyDescent="0.25">
      <c r="A935" s="247"/>
    </row>
    <row r="936" spans="1:1" ht="14.25" customHeight="1" x14ac:dyDescent="0.25">
      <c r="A936" s="247"/>
    </row>
    <row r="937" spans="1:1" ht="14.25" customHeight="1" x14ac:dyDescent="0.25">
      <c r="A937" s="247"/>
    </row>
    <row r="938" spans="1:1" ht="14.25" customHeight="1" x14ac:dyDescent="0.25">
      <c r="A938" s="247"/>
    </row>
    <row r="939" spans="1:1" ht="14.25" customHeight="1" x14ac:dyDescent="0.25">
      <c r="A939" s="247"/>
    </row>
    <row r="940" spans="1:1" ht="14.25" customHeight="1" x14ac:dyDescent="0.25">
      <c r="A940" s="247"/>
    </row>
    <row r="941" spans="1:1" ht="14.25" customHeight="1" x14ac:dyDescent="0.25">
      <c r="A941" s="247"/>
    </row>
    <row r="942" spans="1:1" ht="14.25" customHeight="1" x14ac:dyDescent="0.25">
      <c r="A942" s="247"/>
    </row>
    <row r="943" spans="1:1" ht="14.25" customHeight="1" x14ac:dyDescent="0.25">
      <c r="A943" s="247"/>
    </row>
    <row r="944" spans="1:1" ht="14.25" customHeight="1" x14ac:dyDescent="0.25">
      <c r="A944" s="247"/>
    </row>
    <row r="945" spans="1:1" ht="14.25" customHeight="1" x14ac:dyDescent="0.25">
      <c r="A945" s="247"/>
    </row>
    <row r="946" spans="1:1" ht="14.25" customHeight="1" x14ac:dyDescent="0.25">
      <c r="A946" s="247"/>
    </row>
    <row r="947" spans="1:1" ht="14.25" customHeight="1" x14ac:dyDescent="0.25">
      <c r="A947" s="247"/>
    </row>
    <row r="948" spans="1:1" ht="14.25" customHeight="1" x14ac:dyDescent="0.25">
      <c r="A948" s="247"/>
    </row>
    <row r="949" spans="1:1" ht="14.25" customHeight="1" x14ac:dyDescent="0.25">
      <c r="A949" s="247"/>
    </row>
    <row r="950" spans="1:1" ht="14.25" customHeight="1" x14ac:dyDescent="0.25">
      <c r="A950" s="247"/>
    </row>
    <row r="951" spans="1:1" ht="14.25" customHeight="1" x14ac:dyDescent="0.25">
      <c r="A951" s="247"/>
    </row>
    <row r="952" spans="1:1" ht="14.25" customHeight="1" x14ac:dyDescent="0.25">
      <c r="A952" s="247"/>
    </row>
    <row r="953" spans="1:1" ht="14.25" customHeight="1" x14ac:dyDescent="0.25">
      <c r="A953" s="247"/>
    </row>
    <row r="954" spans="1:1" ht="14.25" customHeight="1" x14ac:dyDescent="0.25">
      <c r="A954" s="247"/>
    </row>
    <row r="955" spans="1:1" ht="14.25" customHeight="1" x14ac:dyDescent="0.25">
      <c r="A955" s="247"/>
    </row>
    <row r="956" spans="1:1" ht="14.25" customHeight="1" x14ac:dyDescent="0.25">
      <c r="A956" s="247"/>
    </row>
    <row r="957" spans="1:1" ht="14.25" customHeight="1" x14ac:dyDescent="0.25">
      <c r="A957" s="247"/>
    </row>
    <row r="958" spans="1:1" ht="14.25" customHeight="1" x14ac:dyDescent="0.25">
      <c r="A958" s="247"/>
    </row>
    <row r="959" spans="1:1" ht="14.25" customHeight="1" x14ac:dyDescent="0.25">
      <c r="A959" s="247"/>
    </row>
    <row r="960" spans="1:1" ht="14.25" customHeight="1" x14ac:dyDescent="0.25">
      <c r="A960" s="247"/>
    </row>
    <row r="961" spans="1:1" ht="14.25" customHeight="1" x14ac:dyDescent="0.25">
      <c r="A961" s="247"/>
    </row>
    <row r="962" spans="1:1" ht="14.25" customHeight="1" x14ac:dyDescent="0.25">
      <c r="A962" s="247"/>
    </row>
    <row r="963" spans="1:1" ht="14.25" customHeight="1" x14ac:dyDescent="0.25">
      <c r="A963" s="247"/>
    </row>
    <row r="964" spans="1:1" ht="14.25" customHeight="1" x14ac:dyDescent="0.25">
      <c r="A964" s="247"/>
    </row>
    <row r="965" spans="1:1" ht="14.25" customHeight="1" x14ac:dyDescent="0.25">
      <c r="A965" s="247"/>
    </row>
    <row r="966" spans="1:1" ht="14.25" customHeight="1" x14ac:dyDescent="0.25">
      <c r="A966" s="247"/>
    </row>
    <row r="967" spans="1:1" ht="14.25" customHeight="1" x14ac:dyDescent="0.25">
      <c r="A967" s="247"/>
    </row>
    <row r="968" spans="1:1" ht="14.25" customHeight="1" x14ac:dyDescent="0.25">
      <c r="A968" s="247"/>
    </row>
    <row r="969" spans="1:1" ht="14.25" customHeight="1" x14ac:dyDescent="0.25">
      <c r="A969" s="247"/>
    </row>
    <row r="970" spans="1:1" ht="14.25" customHeight="1" x14ac:dyDescent="0.25">
      <c r="A970" s="247"/>
    </row>
    <row r="971" spans="1:1" ht="14.25" customHeight="1" x14ac:dyDescent="0.25">
      <c r="A971" s="247"/>
    </row>
    <row r="972" spans="1:1" ht="14.25" customHeight="1" x14ac:dyDescent="0.25">
      <c r="A972" s="247"/>
    </row>
    <row r="973" spans="1:1" ht="14.25" customHeight="1" x14ac:dyDescent="0.25">
      <c r="A973" s="247"/>
    </row>
    <row r="974" spans="1:1" ht="14.25" customHeight="1" x14ac:dyDescent="0.25">
      <c r="A974" s="247"/>
    </row>
    <row r="975" spans="1:1" ht="14.25" customHeight="1" x14ac:dyDescent="0.25">
      <c r="A975" s="247"/>
    </row>
    <row r="976" spans="1:1" ht="14.25" customHeight="1" x14ac:dyDescent="0.25">
      <c r="A976" s="247"/>
    </row>
    <row r="977" spans="1:1" ht="14.25" customHeight="1" x14ac:dyDescent="0.25">
      <c r="A977" s="247"/>
    </row>
    <row r="978" spans="1:1" ht="14.25" customHeight="1" x14ac:dyDescent="0.25">
      <c r="A978" s="247"/>
    </row>
    <row r="979" spans="1:1" ht="14.25" customHeight="1" x14ac:dyDescent="0.25">
      <c r="A979" s="247"/>
    </row>
    <row r="980" spans="1:1" ht="14.25" customHeight="1" x14ac:dyDescent="0.25">
      <c r="A980" s="247"/>
    </row>
    <row r="981" spans="1:1" ht="14.25" customHeight="1" x14ac:dyDescent="0.25">
      <c r="A981" s="247"/>
    </row>
    <row r="982" spans="1:1" ht="14.25" customHeight="1" x14ac:dyDescent="0.25">
      <c r="A982" s="247"/>
    </row>
    <row r="983" spans="1:1" ht="14.25" customHeight="1" x14ac:dyDescent="0.25">
      <c r="A983" s="247"/>
    </row>
    <row r="984" spans="1:1" ht="14.25" customHeight="1" x14ac:dyDescent="0.25">
      <c r="A984" s="247"/>
    </row>
    <row r="985" spans="1:1" ht="14.25" customHeight="1" x14ac:dyDescent="0.25">
      <c r="A985" s="247"/>
    </row>
    <row r="986" spans="1:1" ht="14.25" customHeight="1" x14ac:dyDescent="0.25">
      <c r="A986" s="247"/>
    </row>
    <row r="987" spans="1:1" ht="14.25" customHeight="1" x14ac:dyDescent="0.25">
      <c r="A987" s="247"/>
    </row>
    <row r="988" spans="1:1" ht="14.25" customHeight="1" x14ac:dyDescent="0.25">
      <c r="A988" s="247"/>
    </row>
    <row r="989" spans="1:1" ht="14.25" customHeight="1" x14ac:dyDescent="0.25">
      <c r="A989" s="247"/>
    </row>
    <row r="990" spans="1:1" ht="14.25" customHeight="1" x14ac:dyDescent="0.25">
      <c r="A990" s="247"/>
    </row>
    <row r="991" spans="1:1" ht="14.25" customHeight="1" x14ac:dyDescent="0.25">
      <c r="A991" s="247"/>
    </row>
    <row r="992" spans="1:1" ht="14.25" customHeight="1" x14ac:dyDescent="0.25">
      <c r="A992" s="247"/>
    </row>
    <row r="993" spans="1:1" ht="14.25" customHeight="1" x14ac:dyDescent="0.25">
      <c r="A993" s="247"/>
    </row>
    <row r="994" spans="1:1" ht="14.25" customHeight="1" x14ac:dyDescent="0.25">
      <c r="A994" s="247"/>
    </row>
    <row r="995" spans="1:1" ht="14.25" customHeight="1" x14ac:dyDescent="0.25">
      <c r="A995" s="247"/>
    </row>
    <row r="996" spans="1:1" ht="14.25" customHeight="1" x14ac:dyDescent="0.25">
      <c r="A996" s="247"/>
    </row>
    <row r="997" spans="1:1" ht="14.25" customHeight="1" x14ac:dyDescent="0.25">
      <c r="A997" s="247"/>
    </row>
    <row r="998" spans="1:1" ht="14.25" customHeight="1" x14ac:dyDescent="0.25">
      <c r="A998" s="247"/>
    </row>
    <row r="999" spans="1:1" ht="14.25" customHeight="1" x14ac:dyDescent="0.25">
      <c r="A999" s="247"/>
    </row>
    <row r="1000" spans="1:1" ht="14.25" customHeight="1" x14ac:dyDescent="0.25">
      <c r="A1000" s="247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K1000"/>
  <sheetViews>
    <sheetView workbookViewId="0">
      <pane ySplit="1" topLeftCell="A11" activePane="bottomLeft" state="frozen"/>
      <selection pane="bottomLeft" activeCell="I13" sqref="I13"/>
    </sheetView>
  </sheetViews>
  <sheetFormatPr defaultColWidth="12.625" defaultRowHeight="15" customHeight="1" x14ac:dyDescent="0.2"/>
  <cols>
    <col min="1" max="1" width="17.625" customWidth="1"/>
    <col min="2" max="2" width="8.5" customWidth="1"/>
    <col min="3" max="13" width="7.625" customWidth="1"/>
    <col min="14" max="14" width="9.125" customWidth="1"/>
    <col min="15" max="115" width="7.625" customWidth="1"/>
  </cols>
  <sheetData>
    <row r="1" spans="1:115" ht="14.25" customHeight="1" x14ac:dyDescent="0.25">
      <c r="A1" s="363" t="s">
        <v>1104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  <c r="DJ1" s="386" t="s">
        <v>1106</v>
      </c>
      <c r="DK1" s="386" t="s">
        <v>1107</v>
      </c>
    </row>
    <row r="2" spans="1:115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</row>
    <row r="3" spans="1:115" ht="14.25" customHeight="1" x14ac:dyDescent="0.25">
      <c r="A3" s="385" t="s">
        <v>1111</v>
      </c>
      <c r="B3" s="248">
        <v>76</v>
      </c>
      <c r="C3" s="248">
        <v>45</v>
      </c>
      <c r="D3" s="248">
        <v>195</v>
      </c>
      <c r="E3" s="248">
        <v>134</v>
      </c>
      <c r="F3" s="248">
        <v>44</v>
      </c>
      <c r="G3" s="248">
        <v>205</v>
      </c>
      <c r="H3" s="248">
        <v>19</v>
      </c>
      <c r="I3" s="248">
        <v>73</v>
      </c>
      <c r="J3" s="248">
        <v>133</v>
      </c>
      <c r="K3" s="248">
        <v>20</v>
      </c>
      <c r="L3" s="248">
        <v>86</v>
      </c>
      <c r="M3" s="248">
        <v>201</v>
      </c>
      <c r="N3" s="392">
        <v>30</v>
      </c>
      <c r="O3" s="248">
        <v>84</v>
      </c>
      <c r="P3" s="248">
        <v>116</v>
      </c>
      <c r="Q3" s="248">
        <v>42</v>
      </c>
      <c r="R3" s="248">
        <v>122</v>
      </c>
      <c r="S3" s="248">
        <v>68</v>
      </c>
      <c r="T3" s="248">
        <v>53</v>
      </c>
      <c r="U3" s="248">
        <v>155</v>
      </c>
      <c r="V3" s="248">
        <v>105</v>
      </c>
      <c r="W3" s="248">
        <v>110</v>
      </c>
      <c r="X3" s="248">
        <v>15</v>
      </c>
      <c r="Y3" s="248">
        <v>52</v>
      </c>
      <c r="Z3" s="248">
        <v>92</v>
      </c>
      <c r="AA3" s="248">
        <v>114</v>
      </c>
      <c r="AB3" s="248">
        <v>60</v>
      </c>
      <c r="AC3" s="248">
        <v>138</v>
      </c>
      <c r="AD3" s="248">
        <v>75</v>
      </c>
      <c r="AE3" s="248">
        <v>56</v>
      </c>
      <c r="AF3" s="248">
        <v>16</v>
      </c>
      <c r="AG3" s="248">
        <v>28</v>
      </c>
      <c r="AH3" s="248">
        <v>51</v>
      </c>
      <c r="AI3" s="248">
        <v>111</v>
      </c>
      <c r="AJ3" s="248">
        <v>132</v>
      </c>
      <c r="AK3" s="248">
        <v>125</v>
      </c>
      <c r="AL3" s="248">
        <v>61</v>
      </c>
      <c r="AM3" s="248">
        <v>18</v>
      </c>
      <c r="AN3" s="248">
        <v>47</v>
      </c>
      <c r="AO3" s="248">
        <v>55</v>
      </c>
      <c r="AP3" s="248">
        <v>199</v>
      </c>
      <c r="AQ3" s="248">
        <v>34</v>
      </c>
      <c r="AR3" s="248">
        <v>58</v>
      </c>
      <c r="AS3" s="248">
        <v>111</v>
      </c>
      <c r="AT3" s="248">
        <v>102</v>
      </c>
      <c r="AU3" s="248">
        <v>87</v>
      </c>
      <c r="AV3" s="248">
        <v>20</v>
      </c>
      <c r="AW3" s="248">
        <v>41</v>
      </c>
      <c r="AX3" s="248">
        <v>153</v>
      </c>
      <c r="AY3" s="248">
        <v>52</v>
      </c>
      <c r="AZ3" s="248">
        <v>24</v>
      </c>
      <c r="BA3" s="248">
        <v>165</v>
      </c>
      <c r="BB3" s="248">
        <v>59</v>
      </c>
      <c r="BC3" s="248">
        <v>23</v>
      </c>
      <c r="BD3" s="248">
        <v>20</v>
      </c>
      <c r="BE3" s="248">
        <v>148</v>
      </c>
      <c r="BF3" s="248">
        <v>54</v>
      </c>
      <c r="BG3" s="248">
        <v>32</v>
      </c>
      <c r="BH3" s="248">
        <v>83</v>
      </c>
      <c r="BI3" s="248">
        <v>65</v>
      </c>
      <c r="BJ3" s="248">
        <v>45</v>
      </c>
      <c r="BK3" s="248">
        <v>14</v>
      </c>
      <c r="BL3" s="248">
        <v>42</v>
      </c>
      <c r="BM3" s="248">
        <v>27</v>
      </c>
      <c r="BN3" s="248">
        <v>25</v>
      </c>
      <c r="BO3" s="248">
        <v>109</v>
      </c>
      <c r="BP3" s="248">
        <v>73</v>
      </c>
      <c r="BQ3" s="248">
        <v>68</v>
      </c>
      <c r="BR3" s="248">
        <v>91</v>
      </c>
      <c r="BS3" s="248">
        <v>40</v>
      </c>
      <c r="BT3" s="248">
        <v>41</v>
      </c>
      <c r="BU3" s="248">
        <v>63</v>
      </c>
      <c r="BV3" s="248">
        <v>22</v>
      </c>
      <c r="BW3" s="248">
        <v>14</v>
      </c>
      <c r="BX3" s="248">
        <v>24</v>
      </c>
      <c r="BY3" s="248">
        <v>39</v>
      </c>
      <c r="BZ3" s="248">
        <v>56</v>
      </c>
      <c r="CA3" s="248">
        <v>32</v>
      </c>
      <c r="CB3" s="248">
        <v>84</v>
      </c>
      <c r="CC3" s="248">
        <v>18</v>
      </c>
      <c r="CD3" s="248">
        <v>75</v>
      </c>
      <c r="CE3" s="248">
        <v>89</v>
      </c>
      <c r="CF3" s="248">
        <v>48</v>
      </c>
      <c r="CG3" s="248">
        <v>101</v>
      </c>
      <c r="CH3" s="248">
        <v>102</v>
      </c>
      <c r="CI3" s="248">
        <v>79</v>
      </c>
      <c r="CJ3" s="248">
        <v>39</v>
      </c>
      <c r="CK3" s="248">
        <v>17</v>
      </c>
      <c r="CL3" s="248">
        <v>110</v>
      </c>
      <c r="CM3" s="248">
        <v>58</v>
      </c>
      <c r="CN3" s="248">
        <v>30</v>
      </c>
      <c r="CO3" s="248">
        <v>112</v>
      </c>
      <c r="CP3" s="248">
        <v>28</v>
      </c>
      <c r="CQ3" s="248">
        <v>25</v>
      </c>
      <c r="CR3" s="248">
        <v>67</v>
      </c>
      <c r="CS3" s="248">
        <v>64</v>
      </c>
      <c r="CT3" s="248">
        <v>71</v>
      </c>
      <c r="CU3" s="248">
        <v>14</v>
      </c>
      <c r="CV3" s="248">
        <v>21</v>
      </c>
      <c r="CW3" s="248">
        <v>55</v>
      </c>
      <c r="CX3" s="248">
        <v>60</v>
      </c>
      <c r="CY3" s="248">
        <v>146</v>
      </c>
      <c r="CZ3" s="248">
        <v>177</v>
      </c>
      <c r="DA3" s="248">
        <v>130</v>
      </c>
      <c r="DB3" s="248">
        <v>96</v>
      </c>
      <c r="DC3" s="248">
        <v>25</v>
      </c>
      <c r="DD3" s="248">
        <v>63</v>
      </c>
      <c r="DE3" s="248">
        <v>170</v>
      </c>
      <c r="DF3" s="248">
        <v>25</v>
      </c>
      <c r="DG3" s="248">
        <v>111</v>
      </c>
      <c r="DH3" s="248">
        <v>98</v>
      </c>
      <c r="DI3" s="248">
        <v>85</v>
      </c>
    </row>
    <row r="4" spans="1:115" ht="14.25" customHeight="1" x14ac:dyDescent="0.25">
      <c r="A4" s="385" t="s">
        <v>1112</v>
      </c>
      <c r="B4" s="248">
        <v>4120</v>
      </c>
      <c r="C4" s="248">
        <v>13827.75</v>
      </c>
      <c r="D4" s="248">
        <v>76941</v>
      </c>
      <c r="E4" s="248">
        <v>36544.399999999994</v>
      </c>
      <c r="F4" s="248">
        <v>3522.6</v>
      </c>
      <c r="G4" s="248">
        <v>107882.2</v>
      </c>
      <c r="H4" s="248">
        <v>7333.6</v>
      </c>
      <c r="I4" s="248">
        <v>75663.799999999988</v>
      </c>
      <c r="J4" s="248">
        <v>52880.200000000004</v>
      </c>
      <c r="K4" s="248">
        <v>9620.2000000000007</v>
      </c>
      <c r="L4" s="248">
        <v>80010.400000000009</v>
      </c>
      <c r="M4" s="248">
        <v>211953.4</v>
      </c>
      <c r="N4" s="392">
        <v>22804.2</v>
      </c>
      <c r="O4" s="248">
        <v>9043.4</v>
      </c>
      <c r="P4" s="248">
        <v>8178.2000000000007</v>
      </c>
      <c r="Q4" s="248">
        <v>8981.6</v>
      </c>
      <c r="R4" s="248">
        <v>9888</v>
      </c>
      <c r="S4" s="248">
        <v>7296.2000000000007</v>
      </c>
      <c r="T4" s="248">
        <v>13946.199999999999</v>
      </c>
      <c r="U4" s="248">
        <v>94636.4</v>
      </c>
      <c r="V4" s="248">
        <v>3893.3999999999996</v>
      </c>
      <c r="W4" s="248">
        <v>30055.4</v>
      </c>
      <c r="X4" s="248">
        <v>1030</v>
      </c>
      <c r="Y4" s="248">
        <v>4099.3999999999996</v>
      </c>
      <c r="Z4" s="248">
        <v>58524.6</v>
      </c>
      <c r="AA4" s="248">
        <v>3934.6</v>
      </c>
      <c r="AB4" s="248">
        <v>22866</v>
      </c>
      <c r="AC4" s="248">
        <v>75581.399999999994</v>
      </c>
      <c r="AD4" s="248">
        <v>10629.6</v>
      </c>
      <c r="AE4" s="248">
        <v>3543.2</v>
      </c>
      <c r="AF4" s="248">
        <v>1277.2</v>
      </c>
      <c r="AG4" s="248">
        <v>2925.2</v>
      </c>
      <c r="AH4" s="248">
        <v>1503.8</v>
      </c>
      <c r="AI4" s="248">
        <v>25853</v>
      </c>
      <c r="AJ4" s="248">
        <v>38110</v>
      </c>
      <c r="AK4" s="248">
        <v>36317.799999999996</v>
      </c>
      <c r="AL4" s="248">
        <v>34072.400000000001</v>
      </c>
      <c r="AM4" s="248">
        <v>1215.3999999999999</v>
      </c>
      <c r="AN4" s="248">
        <v>9702.6</v>
      </c>
      <c r="AO4" s="248">
        <v>6118.2000000000007</v>
      </c>
      <c r="AP4" s="248">
        <v>262423.40000000002</v>
      </c>
      <c r="AQ4" s="248">
        <v>741.6</v>
      </c>
      <c r="AR4" s="248">
        <v>4181.7999999999993</v>
      </c>
      <c r="AS4" s="248">
        <v>93132.6</v>
      </c>
      <c r="AT4" s="248">
        <v>34690.400000000001</v>
      </c>
      <c r="AU4" s="248">
        <v>73150.599999999991</v>
      </c>
      <c r="AV4" s="248">
        <v>21300.400000000001</v>
      </c>
      <c r="AW4" s="248">
        <v>4532</v>
      </c>
      <c r="AX4" s="248">
        <v>25708.799999999999</v>
      </c>
      <c r="AY4" s="248">
        <v>81926.200000000012</v>
      </c>
      <c r="AZ4" s="248">
        <v>947.6</v>
      </c>
      <c r="BA4" s="248">
        <v>55063.8</v>
      </c>
      <c r="BB4" s="248">
        <v>3996.4</v>
      </c>
      <c r="BC4" s="248">
        <v>494.4</v>
      </c>
      <c r="BD4" s="248">
        <v>7127.6</v>
      </c>
      <c r="BE4" s="248">
        <v>27768.799999999999</v>
      </c>
      <c r="BF4" s="248">
        <v>2513.1999999999998</v>
      </c>
      <c r="BG4" s="248">
        <v>1256.5999999999999</v>
      </c>
      <c r="BH4" s="248">
        <v>17942.600000000002</v>
      </c>
      <c r="BI4" s="248">
        <v>3893.3999999999996</v>
      </c>
      <c r="BJ4" s="248">
        <v>5644.4000000000005</v>
      </c>
      <c r="BK4" s="248">
        <v>247.2</v>
      </c>
      <c r="BL4" s="248">
        <v>6674.4000000000005</v>
      </c>
      <c r="BM4" s="248">
        <v>7622</v>
      </c>
      <c r="BN4" s="248">
        <v>1297.8</v>
      </c>
      <c r="BO4" s="248">
        <v>60502.200000000004</v>
      </c>
      <c r="BP4" s="248">
        <v>19405.2</v>
      </c>
      <c r="BQ4" s="248">
        <v>29169.599999999999</v>
      </c>
      <c r="BR4" s="248">
        <v>7313</v>
      </c>
      <c r="BS4" s="248">
        <v>18334</v>
      </c>
      <c r="BT4" s="248">
        <v>1998.2</v>
      </c>
      <c r="BU4" s="248">
        <v>10320.6</v>
      </c>
      <c r="BV4" s="248">
        <v>1133</v>
      </c>
      <c r="BW4" s="248">
        <v>556.20000000000005</v>
      </c>
      <c r="BX4" s="248">
        <v>1236</v>
      </c>
      <c r="BY4" s="248">
        <v>679.80000000000007</v>
      </c>
      <c r="BZ4" s="248">
        <v>4223</v>
      </c>
      <c r="CA4" s="248">
        <v>1297.8</v>
      </c>
      <c r="CB4" s="248">
        <v>9723.1999999999989</v>
      </c>
      <c r="CC4" s="248">
        <v>3481.4</v>
      </c>
      <c r="CD4" s="248">
        <v>14420</v>
      </c>
      <c r="CE4" s="248">
        <v>25158.250000000004</v>
      </c>
      <c r="CF4" s="248">
        <v>17530.599999999999</v>
      </c>
      <c r="CG4" s="248">
        <v>62129.599999999999</v>
      </c>
      <c r="CH4" s="248">
        <v>37368.400000000001</v>
      </c>
      <c r="CI4" s="248">
        <v>8137</v>
      </c>
      <c r="CJ4" s="248">
        <v>1915.8000000000002</v>
      </c>
      <c r="CK4" s="248">
        <v>3687.4</v>
      </c>
      <c r="CL4" s="248">
        <v>42230</v>
      </c>
      <c r="CM4" s="248">
        <v>29313.8</v>
      </c>
      <c r="CN4" s="248">
        <v>1565.6</v>
      </c>
      <c r="CO4" s="248">
        <v>41818</v>
      </c>
      <c r="CP4" s="248">
        <v>906.4</v>
      </c>
      <c r="CQ4" s="248">
        <v>535.6</v>
      </c>
      <c r="CR4" s="248">
        <v>9661.4000000000015</v>
      </c>
      <c r="CS4" s="248">
        <v>2719.2000000000003</v>
      </c>
      <c r="CT4" s="248">
        <v>17489.400000000001</v>
      </c>
      <c r="CU4" s="248">
        <v>947.6</v>
      </c>
      <c r="CV4" s="248">
        <v>7251.2</v>
      </c>
      <c r="CW4" s="248">
        <v>13575.4</v>
      </c>
      <c r="CX4" s="248">
        <v>1091.8</v>
      </c>
      <c r="CY4" s="248">
        <v>57700.600000000006</v>
      </c>
      <c r="CZ4" s="248">
        <v>36503.199999999997</v>
      </c>
      <c r="DA4" s="248">
        <v>137340.20000000001</v>
      </c>
      <c r="DB4" s="248">
        <v>35926.400000000001</v>
      </c>
      <c r="DC4" s="248">
        <v>2101.1999999999998</v>
      </c>
      <c r="DD4" s="248">
        <v>4336.3</v>
      </c>
      <c r="DE4" s="248">
        <v>98571</v>
      </c>
      <c r="DF4" s="248">
        <v>2945.7999999999997</v>
      </c>
      <c r="DG4" s="248">
        <v>40231.800000000003</v>
      </c>
      <c r="DH4" s="248">
        <v>47586</v>
      </c>
      <c r="DI4" s="248">
        <v>12483.599999999999</v>
      </c>
    </row>
    <row r="5" spans="1:115" ht="14.25" customHeight="1" x14ac:dyDescent="0.25">
      <c r="B5" s="467" t="s">
        <v>441</v>
      </c>
      <c r="C5" s="468"/>
      <c r="D5" s="468"/>
      <c r="E5" s="468"/>
      <c r="F5" s="469"/>
      <c r="G5" s="248"/>
      <c r="H5" s="248"/>
      <c r="I5" s="248"/>
      <c r="J5" s="4"/>
      <c r="K5" s="248"/>
      <c r="L5" s="248"/>
      <c r="M5" s="248"/>
      <c r="N5" s="248"/>
      <c r="O5" s="248"/>
      <c r="P5" s="248"/>
      <c r="Q5" s="248"/>
      <c r="R5" s="248"/>
      <c r="S5" s="4"/>
      <c r="T5" s="248"/>
      <c r="U5" s="4"/>
      <c r="V5" s="248"/>
      <c r="W5" s="248"/>
      <c r="X5" s="248"/>
      <c r="Y5" s="248"/>
      <c r="Z5" s="248"/>
      <c r="AA5" s="4"/>
      <c r="AB5" s="248"/>
      <c r="AC5" s="4"/>
      <c r="AD5" s="248"/>
      <c r="AE5" s="248"/>
      <c r="AF5" s="4"/>
      <c r="AG5" s="4"/>
      <c r="AH5" s="248"/>
      <c r="AI5" s="4"/>
      <c r="AJ5" s="248"/>
      <c r="AK5" s="4"/>
      <c r="AL5" s="4"/>
      <c r="AM5" s="4"/>
      <c r="AN5" s="248"/>
      <c r="AO5" s="248"/>
      <c r="AP5" s="248"/>
      <c r="AQ5" s="248"/>
      <c r="AR5" s="248"/>
      <c r="AS5" s="248"/>
      <c r="AT5" s="248"/>
      <c r="AU5" s="4"/>
      <c r="AV5" s="248"/>
      <c r="AW5" s="4"/>
      <c r="AX5" s="248"/>
      <c r="AY5" s="248"/>
      <c r="AZ5" s="4"/>
      <c r="BA5" s="248"/>
      <c r="BB5" s="4"/>
      <c r="BC5" s="4"/>
      <c r="BD5" s="248"/>
      <c r="BE5" s="248"/>
      <c r="BF5" s="248"/>
      <c r="BG5" s="248"/>
      <c r="BH5" s="248"/>
      <c r="BI5" s="248"/>
      <c r="BJ5" s="248"/>
      <c r="BK5" s="248"/>
      <c r="BL5" s="248"/>
      <c r="BM5" s="248"/>
      <c r="BN5" s="248"/>
      <c r="BO5" s="248"/>
      <c r="BP5" s="248"/>
      <c r="BQ5" s="248"/>
      <c r="BR5" s="248"/>
      <c r="BS5" s="248"/>
      <c r="BT5" s="4"/>
      <c r="BU5" s="248"/>
      <c r="BV5" s="248"/>
      <c r="BW5" s="248"/>
      <c r="BX5" s="4"/>
      <c r="BY5" s="248"/>
      <c r="BZ5" s="248"/>
      <c r="CA5" s="248"/>
      <c r="CB5" s="248"/>
      <c r="CC5" s="248"/>
      <c r="CD5" s="248"/>
      <c r="CE5" s="248"/>
      <c r="CF5" s="248"/>
      <c r="CG5" s="248"/>
      <c r="CH5" s="248"/>
      <c r="CI5" s="4"/>
      <c r="CJ5" s="248"/>
      <c r="CK5" s="248"/>
      <c r="CL5" s="248"/>
      <c r="CM5" s="248"/>
      <c r="CN5" s="248"/>
      <c r="CO5" s="4"/>
      <c r="CP5" s="248"/>
      <c r="CQ5" s="248"/>
      <c r="CR5" s="4"/>
      <c r="CS5" s="248"/>
      <c r="CT5" s="4"/>
      <c r="CU5" s="248"/>
      <c r="CV5" s="4"/>
      <c r="CW5" s="248"/>
      <c r="CX5" s="248"/>
      <c r="CY5" s="248"/>
      <c r="CZ5" s="248"/>
      <c r="DA5" s="4"/>
      <c r="DB5" s="248"/>
      <c r="DC5" s="4"/>
      <c r="DD5" s="248"/>
      <c r="DE5" s="248"/>
      <c r="DF5" s="248"/>
      <c r="DG5" s="248"/>
      <c r="DH5" s="248"/>
      <c r="DI5" s="248"/>
      <c r="DJ5" s="4"/>
      <c r="DK5" s="4"/>
    </row>
    <row r="6" spans="1:115" ht="14.25" customHeight="1" x14ac:dyDescent="0.25">
      <c r="A6" s="393" t="s">
        <v>5</v>
      </c>
      <c r="B6" s="248">
        <v>284</v>
      </c>
      <c r="C6" s="394">
        <v>0</v>
      </c>
      <c r="D6" s="248">
        <v>4257.9000000000005</v>
      </c>
      <c r="E6" s="248">
        <v>1596.6</v>
      </c>
      <c r="F6" s="394">
        <v>0</v>
      </c>
      <c r="G6" s="248">
        <v>4818.04</v>
      </c>
      <c r="H6" s="394">
        <v>0</v>
      </c>
      <c r="I6" s="394">
        <v>0</v>
      </c>
      <c r="J6" s="394">
        <v>0</v>
      </c>
      <c r="K6" s="394">
        <v>0</v>
      </c>
      <c r="L6" s="394">
        <v>0</v>
      </c>
      <c r="M6" s="248">
        <v>10391.89</v>
      </c>
      <c r="N6" s="394">
        <v>0</v>
      </c>
      <c r="O6" s="248">
        <v>640.93999999999994</v>
      </c>
      <c r="P6" s="248">
        <v>436.70000000000005</v>
      </c>
      <c r="Q6" s="394">
        <v>0</v>
      </c>
      <c r="R6" s="394">
        <v>0</v>
      </c>
      <c r="S6" s="394">
        <v>0</v>
      </c>
      <c r="T6" s="394">
        <v>0</v>
      </c>
      <c r="U6" s="248">
        <v>6018.1399999999994</v>
      </c>
      <c r="V6" s="248">
        <v>215.45999999999998</v>
      </c>
      <c r="W6" s="394">
        <v>0</v>
      </c>
      <c r="X6" s="394">
        <v>0</v>
      </c>
      <c r="Y6" s="394">
        <v>0</v>
      </c>
      <c r="Z6" s="394">
        <v>0</v>
      </c>
      <c r="AA6" s="394">
        <v>0</v>
      </c>
      <c r="AB6" s="394">
        <v>0</v>
      </c>
      <c r="AC6" s="248">
        <v>4292.7299999999996</v>
      </c>
      <c r="AD6" s="248">
        <v>768.84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248">
        <v>2109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248">
        <v>19745.45</v>
      </c>
      <c r="AQ6" s="394">
        <v>0</v>
      </c>
      <c r="AR6" s="394">
        <v>0</v>
      </c>
      <c r="AS6" s="394">
        <v>0</v>
      </c>
      <c r="AT6" s="248">
        <v>2020.8</v>
      </c>
      <c r="AU6" s="394">
        <v>0</v>
      </c>
      <c r="AV6" s="394">
        <v>0</v>
      </c>
      <c r="AW6" s="394">
        <v>0</v>
      </c>
      <c r="AX6" s="395">
        <v>1734.72</v>
      </c>
      <c r="AY6" s="394">
        <v>0</v>
      </c>
      <c r="AZ6" s="394">
        <v>0</v>
      </c>
      <c r="BA6" s="248">
        <v>2592.81</v>
      </c>
      <c r="BB6" s="394">
        <v>0</v>
      </c>
      <c r="BC6" s="394">
        <v>0</v>
      </c>
      <c r="BD6" s="394">
        <v>0</v>
      </c>
      <c r="BE6" s="248">
        <v>1307.56</v>
      </c>
      <c r="BF6" s="394">
        <v>0</v>
      </c>
      <c r="BG6" s="394">
        <v>0</v>
      </c>
      <c r="BH6" s="394">
        <v>0</v>
      </c>
      <c r="BI6" s="394">
        <v>0</v>
      </c>
      <c r="BJ6" s="394">
        <v>0</v>
      </c>
      <c r="BK6" s="394">
        <v>0</v>
      </c>
      <c r="BL6" s="394">
        <v>0</v>
      </c>
      <c r="BM6" s="394">
        <v>0</v>
      </c>
      <c r="BN6" s="394">
        <v>0</v>
      </c>
      <c r="BO6" s="248">
        <v>2937</v>
      </c>
      <c r="BP6" s="394">
        <v>0</v>
      </c>
      <c r="BQ6" s="394">
        <v>0</v>
      </c>
      <c r="BR6" s="394">
        <v>0</v>
      </c>
      <c r="BS6" s="394">
        <v>0</v>
      </c>
      <c r="BT6" s="394">
        <v>0</v>
      </c>
      <c r="BU6" s="394">
        <v>0</v>
      </c>
      <c r="BV6" s="394">
        <v>0</v>
      </c>
      <c r="BW6" s="394">
        <v>0</v>
      </c>
      <c r="BX6" s="394">
        <v>0</v>
      </c>
      <c r="BY6" s="394">
        <v>0</v>
      </c>
      <c r="BZ6" s="394">
        <v>0</v>
      </c>
      <c r="CA6" s="394">
        <v>0</v>
      </c>
      <c r="CB6" s="394">
        <v>0</v>
      </c>
      <c r="CC6" s="394">
        <v>0</v>
      </c>
      <c r="CD6" s="394">
        <v>0</v>
      </c>
      <c r="CE6" s="394">
        <v>0</v>
      </c>
      <c r="CF6" s="394">
        <v>0</v>
      </c>
      <c r="CG6" s="394">
        <v>0</v>
      </c>
      <c r="CH6" s="394">
        <v>0</v>
      </c>
      <c r="CI6" s="394">
        <v>0</v>
      </c>
      <c r="CJ6" s="394">
        <v>0</v>
      </c>
      <c r="CK6" s="394">
        <v>0</v>
      </c>
      <c r="CL6" s="248">
        <v>2747</v>
      </c>
      <c r="CM6" s="394">
        <v>0</v>
      </c>
      <c r="CN6" s="394">
        <v>0</v>
      </c>
      <c r="CO6" s="248">
        <v>2557.8000000000002</v>
      </c>
      <c r="CP6" s="394">
        <v>0</v>
      </c>
      <c r="CQ6" s="394">
        <v>0</v>
      </c>
      <c r="CR6" s="394">
        <v>0</v>
      </c>
      <c r="CS6" s="394">
        <v>0</v>
      </c>
      <c r="CT6" s="394">
        <v>0</v>
      </c>
      <c r="CU6" s="394">
        <v>0</v>
      </c>
      <c r="CV6" s="394">
        <v>0</v>
      </c>
      <c r="CW6" s="394">
        <v>0</v>
      </c>
      <c r="CX6" s="394">
        <v>0</v>
      </c>
      <c r="CY6" s="394">
        <v>0</v>
      </c>
      <c r="CZ6" s="248">
        <v>1275.8399999999999</v>
      </c>
      <c r="DA6" s="248">
        <v>5133.59</v>
      </c>
      <c r="DB6" s="394">
        <v>0</v>
      </c>
      <c r="DC6" s="394">
        <v>0</v>
      </c>
      <c r="DD6" s="394">
        <v>0</v>
      </c>
      <c r="DE6" s="248">
        <v>4306.5</v>
      </c>
      <c r="DF6" s="394">
        <v>0</v>
      </c>
      <c r="DG6" s="248">
        <v>3320.1000000000004</v>
      </c>
      <c r="DH6" s="248">
        <v>3511.2000000000003</v>
      </c>
      <c r="DI6" s="394">
        <v>0</v>
      </c>
      <c r="DJ6" s="396">
        <f t="shared" ref="DJ6:DJ56" si="0">MAX(B6:DI6)</f>
        <v>19745.45</v>
      </c>
      <c r="DK6" s="396">
        <f>DJ6^Parametre!A$8</f>
        <v>389882795.70250005</v>
      </c>
    </row>
    <row r="7" spans="1:115" ht="14.25" customHeight="1" x14ac:dyDescent="0.25">
      <c r="A7" s="397" t="s">
        <v>6</v>
      </c>
      <c r="B7" s="248">
        <v>316</v>
      </c>
      <c r="C7" s="248">
        <v>1161.2625</v>
      </c>
      <c r="D7" s="248">
        <v>6088.05</v>
      </c>
      <c r="E7" s="248">
        <v>3069.0199999999995</v>
      </c>
      <c r="F7" s="248">
        <v>292.40999999999997</v>
      </c>
      <c r="G7" s="248">
        <v>7541.28</v>
      </c>
      <c r="H7" s="394">
        <v>0</v>
      </c>
      <c r="I7" s="248">
        <v>6831.78</v>
      </c>
      <c r="J7" s="248">
        <v>3029.0600000000004</v>
      </c>
      <c r="K7" s="394">
        <v>0</v>
      </c>
      <c r="L7" s="248">
        <v>7185.4000000000005</v>
      </c>
      <c r="M7" s="248">
        <v>104433.35</v>
      </c>
      <c r="N7" s="394">
        <v>0</v>
      </c>
      <c r="O7" s="248">
        <v>777.03</v>
      </c>
      <c r="P7" s="248">
        <v>746.36</v>
      </c>
      <c r="Q7" s="248">
        <v>723.7600000000001</v>
      </c>
      <c r="R7" s="248">
        <v>705.6</v>
      </c>
      <c r="S7" s="248">
        <v>918.8</v>
      </c>
      <c r="T7" s="394">
        <v>0</v>
      </c>
      <c r="U7" s="248">
        <v>18376</v>
      </c>
      <c r="V7" s="248">
        <v>342.09</v>
      </c>
      <c r="W7" s="248">
        <v>2713.74</v>
      </c>
      <c r="X7" s="394">
        <v>0</v>
      </c>
      <c r="Y7" s="248">
        <v>314.42</v>
      </c>
      <c r="Z7" s="248">
        <v>4630.83</v>
      </c>
      <c r="AA7" s="248">
        <v>324.7</v>
      </c>
      <c r="AB7" s="394">
        <v>0</v>
      </c>
      <c r="AC7" s="248">
        <v>6237.2999999999993</v>
      </c>
      <c r="AD7" s="248">
        <v>727.56000000000006</v>
      </c>
      <c r="AE7" s="394">
        <v>0</v>
      </c>
      <c r="AF7" s="394">
        <v>0</v>
      </c>
      <c r="AG7" s="394">
        <v>0</v>
      </c>
      <c r="AH7" s="394">
        <v>0</v>
      </c>
      <c r="AI7" s="248">
        <v>2070.75</v>
      </c>
      <c r="AJ7" s="248">
        <v>3182</v>
      </c>
      <c r="AK7" s="248">
        <v>3296.81</v>
      </c>
      <c r="AL7" s="248">
        <v>20244.96</v>
      </c>
      <c r="AM7" s="248">
        <v>476.71999999999997</v>
      </c>
      <c r="AN7" s="394">
        <v>0</v>
      </c>
      <c r="AO7" s="394">
        <v>0</v>
      </c>
      <c r="AP7" s="248">
        <v>24968.44</v>
      </c>
      <c r="AQ7" s="248">
        <v>741.6</v>
      </c>
      <c r="AR7" s="248">
        <v>355.24999999999994</v>
      </c>
      <c r="AS7" s="248">
        <v>8137.8</v>
      </c>
      <c r="AT7" s="248">
        <v>2627.04</v>
      </c>
      <c r="AU7" s="248">
        <v>6888.94</v>
      </c>
      <c r="AV7" s="394">
        <v>0</v>
      </c>
      <c r="AW7" s="394">
        <v>0</v>
      </c>
      <c r="AX7" s="248">
        <v>2321.2800000000002</v>
      </c>
      <c r="AY7" s="394">
        <v>0</v>
      </c>
      <c r="AZ7" s="394">
        <v>0</v>
      </c>
      <c r="BA7" s="248">
        <v>4517.37</v>
      </c>
      <c r="BB7" s="394">
        <v>0</v>
      </c>
      <c r="BC7" s="394">
        <v>0</v>
      </c>
      <c r="BD7" s="248">
        <v>650.48</v>
      </c>
      <c r="BE7" s="248">
        <v>2062.44</v>
      </c>
      <c r="BF7" s="248">
        <v>200.07999999999998</v>
      </c>
      <c r="BG7" s="394">
        <v>0</v>
      </c>
      <c r="BH7" s="248">
        <v>1262.95</v>
      </c>
      <c r="BI7" s="248">
        <v>326.96999999999997</v>
      </c>
      <c r="BJ7" s="248">
        <v>479.50000000000006</v>
      </c>
      <c r="BK7" s="394">
        <v>0</v>
      </c>
      <c r="BL7" s="248">
        <v>602.64</v>
      </c>
      <c r="BM7" s="248">
        <v>706.7</v>
      </c>
      <c r="BN7" s="394">
        <v>0</v>
      </c>
      <c r="BO7" s="248">
        <v>5345.34</v>
      </c>
      <c r="BP7" s="248">
        <v>1761.54</v>
      </c>
      <c r="BQ7" s="248">
        <v>2704.56</v>
      </c>
      <c r="BR7" s="248">
        <v>518.29999999999995</v>
      </c>
      <c r="BS7" s="248">
        <v>1441.8</v>
      </c>
      <c r="BT7" s="394">
        <v>0</v>
      </c>
      <c r="BU7" s="248">
        <v>776.55</v>
      </c>
      <c r="BV7" s="248">
        <v>1133</v>
      </c>
      <c r="BW7" s="248">
        <v>274.05</v>
      </c>
      <c r="BX7" s="394">
        <v>0</v>
      </c>
      <c r="BY7" s="394">
        <v>0</v>
      </c>
      <c r="BZ7" s="248">
        <v>4223</v>
      </c>
      <c r="CA7" s="394">
        <v>0</v>
      </c>
      <c r="CB7" s="248">
        <v>788.24</v>
      </c>
      <c r="CC7" s="248">
        <v>1365.52</v>
      </c>
      <c r="CD7" s="248">
        <v>1393</v>
      </c>
      <c r="CE7" s="248">
        <v>2050.2000000000003</v>
      </c>
      <c r="CF7" s="248">
        <v>1421.17</v>
      </c>
      <c r="CG7" s="248">
        <v>5790.72</v>
      </c>
      <c r="CH7" s="248">
        <v>3065.6600000000003</v>
      </c>
      <c r="CI7" s="248">
        <v>620.15</v>
      </c>
      <c r="CJ7" s="394">
        <v>0</v>
      </c>
      <c r="CK7" s="394">
        <v>0</v>
      </c>
      <c r="CL7" s="248">
        <v>3157</v>
      </c>
      <c r="CM7" s="248">
        <v>2177.19</v>
      </c>
      <c r="CN7" s="394">
        <v>0</v>
      </c>
      <c r="CO7" s="248">
        <v>3633.7000000000003</v>
      </c>
      <c r="CP7" s="248">
        <v>83.16</v>
      </c>
      <c r="CQ7" s="394">
        <v>0</v>
      </c>
      <c r="CR7" s="248">
        <v>858.2700000000001</v>
      </c>
      <c r="CS7" s="248">
        <v>192.72</v>
      </c>
      <c r="CT7" s="248">
        <v>1545.18</v>
      </c>
      <c r="CU7" s="394">
        <v>0</v>
      </c>
      <c r="CV7" s="394">
        <v>0</v>
      </c>
      <c r="CW7" s="248">
        <v>1252.0999999999999</v>
      </c>
      <c r="CX7" s="248">
        <v>90.63000000000001</v>
      </c>
      <c r="CY7" s="248">
        <v>4817.72</v>
      </c>
      <c r="CZ7" s="248">
        <v>3242.7599999999998</v>
      </c>
      <c r="DA7" s="248">
        <v>13000.65</v>
      </c>
      <c r="DB7" s="248">
        <v>2982.2400000000002</v>
      </c>
      <c r="DC7" s="394">
        <v>0</v>
      </c>
      <c r="DD7" s="248">
        <v>345.21999999999997</v>
      </c>
      <c r="DE7" s="248">
        <v>9522.15</v>
      </c>
      <c r="DF7" s="248">
        <v>275.99</v>
      </c>
      <c r="DG7" s="248">
        <v>2245.9500000000003</v>
      </c>
      <c r="DH7" s="248">
        <v>3349.5</v>
      </c>
      <c r="DI7" s="248">
        <v>1048.3799999999999</v>
      </c>
      <c r="DJ7" s="396">
        <f t="shared" si="0"/>
        <v>104433.35</v>
      </c>
      <c r="DK7" s="396">
        <f>DJ7^Parametre!A$8</f>
        <v>10906324592.222502</v>
      </c>
    </row>
    <row r="8" spans="1:115" ht="14.25" customHeight="1" x14ac:dyDescent="0.25">
      <c r="A8" s="398" t="s">
        <v>7</v>
      </c>
      <c r="B8" s="248">
        <v>372</v>
      </c>
      <c r="C8" s="248">
        <v>4047.6375000000003</v>
      </c>
      <c r="D8" s="248">
        <v>61254</v>
      </c>
      <c r="E8" s="248">
        <v>3193.2</v>
      </c>
      <c r="F8" s="394">
        <v>0</v>
      </c>
      <c r="G8" s="248">
        <v>10055.039999999999</v>
      </c>
      <c r="H8" s="248">
        <v>7333.6</v>
      </c>
      <c r="I8" s="248">
        <v>7088.8899999999994</v>
      </c>
      <c r="J8" s="248">
        <v>4800.29</v>
      </c>
      <c r="K8" s="394">
        <v>0</v>
      </c>
      <c r="L8" s="248">
        <v>15536.000000000002</v>
      </c>
      <c r="M8" s="248">
        <v>125937.36</v>
      </c>
      <c r="N8" s="399">
        <v>1981.53</v>
      </c>
      <c r="O8" s="248">
        <v>5373.36</v>
      </c>
      <c r="P8" s="248">
        <v>4859.2800000000007</v>
      </c>
      <c r="Q8" s="248">
        <v>837.12000000000012</v>
      </c>
      <c r="R8" s="248">
        <v>835.19999999999993</v>
      </c>
      <c r="S8" s="248">
        <v>690.24000000000012</v>
      </c>
      <c r="T8" s="248">
        <v>1340.4599999999998</v>
      </c>
      <c r="U8" s="248">
        <v>8774.5399999999991</v>
      </c>
      <c r="V8" s="248">
        <v>353.43</v>
      </c>
      <c r="W8" s="248">
        <v>2903.41</v>
      </c>
      <c r="X8" s="394">
        <v>0</v>
      </c>
      <c r="Y8" s="394">
        <v>0</v>
      </c>
      <c r="Z8" s="248">
        <v>28836.15</v>
      </c>
      <c r="AA8" s="248">
        <v>3132.4</v>
      </c>
      <c r="AB8" s="248">
        <v>2020.2</v>
      </c>
      <c r="AC8" s="248">
        <v>7191.24</v>
      </c>
      <c r="AD8" s="248">
        <v>908.16000000000008</v>
      </c>
      <c r="AE8" s="248">
        <v>342.28</v>
      </c>
      <c r="AF8" s="248">
        <v>1016.8</v>
      </c>
      <c r="AG8" s="248">
        <v>275.47999999999996</v>
      </c>
      <c r="AH8" s="394">
        <v>0</v>
      </c>
      <c r="AI8" s="248">
        <v>2497.4500000000003</v>
      </c>
      <c r="AJ8" s="248">
        <v>3589</v>
      </c>
      <c r="AK8" s="248">
        <v>3226.29</v>
      </c>
      <c r="AL8" s="248">
        <v>34072.400000000001</v>
      </c>
      <c r="AM8" s="248">
        <v>112.69</v>
      </c>
      <c r="AN8" s="248">
        <v>918.45</v>
      </c>
      <c r="AO8" s="248">
        <v>2399.7600000000002</v>
      </c>
      <c r="AP8" s="248">
        <v>24204.1</v>
      </c>
      <c r="AQ8" s="248">
        <v>68.399999999999991</v>
      </c>
      <c r="AR8" s="248">
        <v>369.46</v>
      </c>
      <c r="AS8" s="248">
        <v>36529.68</v>
      </c>
      <c r="AT8" s="248">
        <v>3098.56</v>
      </c>
      <c r="AU8" s="248">
        <v>6356.29</v>
      </c>
      <c r="AV8" s="248">
        <v>21300.400000000001</v>
      </c>
      <c r="AW8" s="248">
        <v>437.8</v>
      </c>
      <c r="AX8" s="248">
        <v>2046.72</v>
      </c>
      <c r="AY8" s="248">
        <v>7039.2900000000009</v>
      </c>
      <c r="AZ8" s="248">
        <v>86.02000000000001</v>
      </c>
      <c r="BA8" s="248">
        <v>4811.3999999999996</v>
      </c>
      <c r="BB8" s="394">
        <v>0</v>
      </c>
      <c r="BC8" s="248">
        <v>96</v>
      </c>
      <c r="BD8" s="248">
        <v>660.86</v>
      </c>
      <c r="BE8" s="248">
        <v>2439.88</v>
      </c>
      <c r="BF8" s="248">
        <v>233.01999999999998</v>
      </c>
      <c r="BG8" s="248">
        <v>119.56</v>
      </c>
      <c r="BH8" s="248">
        <v>1628.7700000000002</v>
      </c>
      <c r="BI8" s="248">
        <v>368.54999999999995</v>
      </c>
      <c r="BJ8" s="248">
        <v>2213.92</v>
      </c>
      <c r="BK8" s="394">
        <v>0</v>
      </c>
      <c r="BL8" s="248">
        <v>6674.4000000000005</v>
      </c>
      <c r="BM8" s="248">
        <v>677.1</v>
      </c>
      <c r="BN8" s="248">
        <v>117.18</v>
      </c>
      <c r="BO8" s="248">
        <v>5815.26</v>
      </c>
      <c r="BP8" s="248">
        <v>1497.78</v>
      </c>
      <c r="BQ8" s="248">
        <v>2789.52</v>
      </c>
      <c r="BR8" s="248">
        <v>2868.3999999999996</v>
      </c>
      <c r="BS8" s="248">
        <v>18334</v>
      </c>
      <c r="BT8" s="248">
        <v>584.91</v>
      </c>
      <c r="BU8" s="248">
        <v>876.75</v>
      </c>
      <c r="BV8" s="394">
        <v>0</v>
      </c>
      <c r="BW8" s="394">
        <v>0</v>
      </c>
      <c r="BX8" s="248">
        <v>117</v>
      </c>
      <c r="BY8" s="248">
        <v>61.38</v>
      </c>
      <c r="BZ8" s="248">
        <v>1656.3999999999999</v>
      </c>
      <c r="CA8" s="248">
        <v>125.37</v>
      </c>
      <c r="CB8" s="248">
        <v>849.59999999999991</v>
      </c>
      <c r="CC8" s="394">
        <v>0</v>
      </c>
      <c r="CD8" s="248">
        <v>2800</v>
      </c>
      <c r="CE8" s="248">
        <v>9744.48</v>
      </c>
      <c r="CF8" s="248">
        <v>17530.599999999999</v>
      </c>
      <c r="CG8" s="248">
        <v>18186.48</v>
      </c>
      <c r="CH8" s="248">
        <v>10938.42</v>
      </c>
      <c r="CI8" s="248">
        <v>699.15</v>
      </c>
      <c r="CJ8" s="394">
        <v>0</v>
      </c>
      <c r="CK8" s="394">
        <v>0</v>
      </c>
      <c r="CL8" s="248">
        <v>3936</v>
      </c>
      <c r="CM8" s="248">
        <v>2746.39</v>
      </c>
      <c r="CN8" s="394">
        <v>0</v>
      </c>
      <c r="CO8" s="248">
        <v>3857</v>
      </c>
      <c r="CP8" s="394">
        <v>0</v>
      </c>
      <c r="CQ8" s="394">
        <v>0</v>
      </c>
      <c r="CR8" s="248">
        <v>877.03000000000009</v>
      </c>
      <c r="CS8" s="248">
        <v>244.20000000000002</v>
      </c>
      <c r="CT8" s="248">
        <v>1681.02</v>
      </c>
      <c r="CU8" s="248">
        <v>89.240000000000009</v>
      </c>
      <c r="CV8" s="248">
        <v>668.8</v>
      </c>
      <c r="CW8" s="248">
        <v>8066.16</v>
      </c>
      <c r="CX8" s="394">
        <v>0</v>
      </c>
      <c r="CY8" s="248">
        <v>4733.6900000000005</v>
      </c>
      <c r="CZ8" s="248">
        <v>3313.64</v>
      </c>
      <c r="DA8" s="248">
        <v>40202.01</v>
      </c>
      <c r="DB8" s="248">
        <v>21346.560000000001</v>
      </c>
      <c r="DC8" s="248">
        <v>185.64000000000001</v>
      </c>
      <c r="DD8" s="248">
        <v>322.065</v>
      </c>
      <c r="DE8" s="248">
        <v>8804.4</v>
      </c>
      <c r="DF8" s="248">
        <v>2945.7999999999997</v>
      </c>
      <c r="DG8" s="248">
        <v>3105.27</v>
      </c>
      <c r="DH8" s="248">
        <v>3326.4</v>
      </c>
      <c r="DI8" s="248">
        <v>1072.6199999999999</v>
      </c>
      <c r="DJ8" s="396">
        <f t="shared" si="0"/>
        <v>125937.36</v>
      </c>
      <c r="DK8" s="396">
        <f>DJ8^Parametre!A$8</f>
        <v>15860218643.7696</v>
      </c>
    </row>
    <row r="9" spans="1:115" ht="14.25" customHeight="1" x14ac:dyDescent="0.25">
      <c r="A9" s="398" t="s">
        <v>8</v>
      </c>
      <c r="B9" s="248">
        <v>364</v>
      </c>
      <c r="C9" s="248">
        <v>1235.1000000000001</v>
      </c>
      <c r="D9" s="248">
        <v>5901.3</v>
      </c>
      <c r="E9" s="248">
        <v>2944.8399999999997</v>
      </c>
      <c r="F9" s="248">
        <v>285.57</v>
      </c>
      <c r="G9" s="248">
        <v>9426.6</v>
      </c>
      <c r="H9" s="394">
        <v>0</v>
      </c>
      <c r="I9" s="248">
        <v>7125.619999999999</v>
      </c>
      <c r="J9" s="248">
        <v>4184.21</v>
      </c>
      <c r="K9" s="394">
        <v>0</v>
      </c>
      <c r="L9" s="248">
        <v>6874.68</v>
      </c>
      <c r="M9" s="248">
        <v>17799.97</v>
      </c>
      <c r="N9" s="399">
        <v>2191.86</v>
      </c>
      <c r="O9" s="248">
        <v>860.43999999999994</v>
      </c>
      <c r="P9" s="248">
        <v>742.39</v>
      </c>
      <c r="Q9" s="248">
        <v>815.32</v>
      </c>
      <c r="R9" s="248">
        <v>768</v>
      </c>
      <c r="S9" s="248">
        <v>1296</v>
      </c>
      <c r="T9" s="248">
        <v>1218.5999999999999</v>
      </c>
      <c r="U9" s="248">
        <v>7947.62</v>
      </c>
      <c r="V9" s="248">
        <v>302.39999999999998</v>
      </c>
      <c r="W9" s="248">
        <v>2640.79</v>
      </c>
      <c r="X9" s="394">
        <v>0</v>
      </c>
      <c r="Y9" s="394">
        <v>0</v>
      </c>
      <c r="Z9" s="248">
        <v>4289.91</v>
      </c>
      <c r="AA9" s="248">
        <v>360.99</v>
      </c>
      <c r="AB9" s="248">
        <v>1842.6</v>
      </c>
      <c r="AC9" s="248">
        <v>44908.56</v>
      </c>
      <c r="AD9" s="248">
        <v>743.04</v>
      </c>
      <c r="AE9" s="248">
        <v>1389.76</v>
      </c>
      <c r="AF9" s="394">
        <v>0</v>
      </c>
      <c r="AG9" s="394">
        <v>0</v>
      </c>
      <c r="AH9" s="248">
        <v>133.59</v>
      </c>
      <c r="AI9" s="248">
        <v>7567.6500000000005</v>
      </c>
      <c r="AJ9" s="248">
        <v>3145</v>
      </c>
      <c r="AK9" s="248">
        <v>2997.1</v>
      </c>
      <c r="AL9" s="248">
        <v>16788.099999999999</v>
      </c>
      <c r="AM9" s="248">
        <v>115.05</v>
      </c>
      <c r="AN9" s="248">
        <v>843.09</v>
      </c>
      <c r="AO9" s="248">
        <v>564.30000000000007</v>
      </c>
      <c r="AP9" s="248">
        <v>262423.40000000002</v>
      </c>
      <c r="AQ9" s="248">
        <v>70.2</v>
      </c>
      <c r="AR9" s="248">
        <v>367.42999999999995</v>
      </c>
      <c r="AS9" s="248">
        <v>8544.69</v>
      </c>
      <c r="AT9" s="248">
        <v>3064.88</v>
      </c>
      <c r="AU9" s="248">
        <v>5148.95</v>
      </c>
      <c r="AV9" s="248">
        <v>1954.26</v>
      </c>
      <c r="AW9" s="248">
        <v>402.6</v>
      </c>
      <c r="AX9" s="248">
        <v>2034.24</v>
      </c>
      <c r="AY9" s="248">
        <v>6959.7500000000009</v>
      </c>
      <c r="AZ9" s="394">
        <v>0</v>
      </c>
      <c r="BA9" s="248">
        <v>4838.13</v>
      </c>
      <c r="BB9" s="248">
        <v>1969.1</v>
      </c>
      <c r="BC9" s="394">
        <v>0</v>
      </c>
      <c r="BD9" s="394">
        <v>0</v>
      </c>
      <c r="BE9" s="248">
        <v>2224.2000000000003</v>
      </c>
      <c r="BF9" s="248">
        <v>229.35999999999999</v>
      </c>
      <c r="BG9" s="394">
        <v>0</v>
      </c>
      <c r="BH9" s="248">
        <v>1524.2500000000002</v>
      </c>
      <c r="BI9" s="248">
        <v>2313.3599999999997</v>
      </c>
      <c r="BJ9" s="248">
        <v>504.16</v>
      </c>
      <c r="BK9" s="248">
        <v>146.88</v>
      </c>
      <c r="BL9" s="248">
        <v>615.6</v>
      </c>
      <c r="BM9" s="394">
        <v>0</v>
      </c>
      <c r="BN9" s="248">
        <v>120.96000000000001</v>
      </c>
      <c r="BO9" s="248">
        <v>4141.17</v>
      </c>
      <c r="BP9" s="248">
        <v>1460.1</v>
      </c>
      <c r="BQ9" s="248">
        <v>2591.2800000000002</v>
      </c>
      <c r="BR9" s="248">
        <v>656.75</v>
      </c>
      <c r="BS9" s="394">
        <v>0</v>
      </c>
      <c r="BT9" s="248">
        <v>187.21</v>
      </c>
      <c r="BU9" s="248">
        <v>881.76</v>
      </c>
      <c r="BV9" s="248">
        <v>107.80000000000001</v>
      </c>
      <c r="BW9" s="394">
        <v>0</v>
      </c>
      <c r="BX9" s="394">
        <v>0</v>
      </c>
      <c r="BY9" s="248">
        <v>59.400000000000006</v>
      </c>
      <c r="BZ9" s="248">
        <v>405.9</v>
      </c>
      <c r="CA9" s="248">
        <v>379.89</v>
      </c>
      <c r="CB9" s="248">
        <v>840.16</v>
      </c>
      <c r="CC9" s="394">
        <v>0</v>
      </c>
      <c r="CD9" s="248">
        <v>1330</v>
      </c>
      <c r="CE9" s="248">
        <v>2110.5</v>
      </c>
      <c r="CF9" s="248">
        <v>1429.68</v>
      </c>
      <c r="CG9" s="248">
        <v>5308.16</v>
      </c>
      <c r="CH9" s="248">
        <v>3301.48</v>
      </c>
      <c r="CI9" s="248">
        <v>596.45000000000005</v>
      </c>
      <c r="CJ9" s="248">
        <v>1525.2</v>
      </c>
      <c r="CK9" s="394">
        <v>0</v>
      </c>
      <c r="CL9" s="248">
        <v>2993</v>
      </c>
      <c r="CM9" s="248">
        <v>2675.2400000000002</v>
      </c>
      <c r="CN9" s="248">
        <v>140.6</v>
      </c>
      <c r="CO9" s="248">
        <v>3532.2000000000003</v>
      </c>
      <c r="CP9" s="248">
        <v>85.8</v>
      </c>
      <c r="CQ9" s="394">
        <v>0</v>
      </c>
      <c r="CR9" s="248">
        <v>891.1</v>
      </c>
      <c r="CS9" s="248">
        <v>250.8</v>
      </c>
      <c r="CT9" s="248">
        <v>1621.5900000000001</v>
      </c>
      <c r="CU9" s="394">
        <v>0</v>
      </c>
      <c r="CV9" s="394">
        <v>0</v>
      </c>
      <c r="CW9" s="248">
        <v>1146.6600000000001</v>
      </c>
      <c r="CX9" s="248">
        <v>105.47</v>
      </c>
      <c r="CY9" s="248">
        <v>5153.84</v>
      </c>
      <c r="CZ9" s="248">
        <v>2994.68</v>
      </c>
      <c r="DA9" s="248">
        <v>12467.29</v>
      </c>
      <c r="DB9" s="248">
        <v>3418.2400000000002</v>
      </c>
      <c r="DC9" s="248">
        <v>194.82</v>
      </c>
      <c r="DD9" s="248">
        <v>362.06</v>
      </c>
      <c r="DE9" s="248">
        <v>9235.0500000000011</v>
      </c>
      <c r="DF9" s="248">
        <v>270.27</v>
      </c>
      <c r="DG9" s="248">
        <v>2656.08</v>
      </c>
      <c r="DH9" s="394">
        <v>0</v>
      </c>
      <c r="DI9" s="248">
        <v>1024.1399999999999</v>
      </c>
      <c r="DJ9" s="396">
        <f t="shared" si="0"/>
        <v>262423.40000000002</v>
      </c>
      <c r="DK9" s="396">
        <f>DJ9^Parametre!A$8</f>
        <v>68866040867.560013</v>
      </c>
    </row>
    <row r="10" spans="1:115" ht="14.25" customHeight="1" x14ac:dyDescent="0.25">
      <c r="A10" s="397" t="s">
        <v>9</v>
      </c>
      <c r="B10" s="248">
        <v>394</v>
      </c>
      <c r="C10" s="248">
        <v>1308.9375</v>
      </c>
      <c r="D10" s="248">
        <v>7171.2000000000007</v>
      </c>
      <c r="E10" s="248">
        <v>3175.4599999999996</v>
      </c>
      <c r="F10" s="248">
        <v>333.45</v>
      </c>
      <c r="G10" s="248">
        <v>10002.67</v>
      </c>
      <c r="H10" s="394">
        <v>0</v>
      </c>
      <c r="I10" s="248">
        <v>7015.4299999999994</v>
      </c>
      <c r="J10" s="248">
        <v>4825.96</v>
      </c>
      <c r="K10" s="394">
        <v>0</v>
      </c>
      <c r="L10" s="248">
        <v>7340.76</v>
      </c>
      <c r="M10" s="248">
        <v>19857.77</v>
      </c>
      <c r="N10" s="394">
        <v>0</v>
      </c>
      <c r="O10" s="248">
        <v>807.76</v>
      </c>
      <c r="P10" s="248">
        <v>8178.2000000000007</v>
      </c>
      <c r="Q10" s="248">
        <v>806.6</v>
      </c>
      <c r="R10" s="248">
        <v>5875.2</v>
      </c>
      <c r="S10" s="248">
        <v>1110.6400000000001</v>
      </c>
      <c r="T10" s="248">
        <v>1144.1299999999999</v>
      </c>
      <c r="U10" s="248">
        <v>8315.14</v>
      </c>
      <c r="V10" s="248">
        <v>359.09999999999997</v>
      </c>
      <c r="W10" s="248">
        <v>2538.66</v>
      </c>
      <c r="X10" s="394">
        <v>0</v>
      </c>
      <c r="Y10" s="394">
        <v>0</v>
      </c>
      <c r="Z10" s="248">
        <v>3948.9900000000002</v>
      </c>
      <c r="AA10" s="248">
        <v>351.44</v>
      </c>
      <c r="AB10" s="248">
        <v>1920.3</v>
      </c>
      <c r="AC10" s="248">
        <v>6457.44</v>
      </c>
      <c r="AD10" s="248">
        <v>980.4</v>
      </c>
      <c r="AE10" s="248">
        <v>309.60000000000002</v>
      </c>
      <c r="AF10" s="394">
        <v>0</v>
      </c>
      <c r="AG10" s="394">
        <v>0</v>
      </c>
      <c r="AH10" s="248">
        <v>132.85999999999999</v>
      </c>
      <c r="AI10" s="248">
        <v>2346.85</v>
      </c>
      <c r="AJ10" s="248">
        <v>3607.5</v>
      </c>
      <c r="AK10" s="248">
        <v>3402.5899999999997</v>
      </c>
      <c r="AL10" s="248">
        <v>2811.7999999999997</v>
      </c>
      <c r="AM10" s="248">
        <v>598.85</v>
      </c>
      <c r="AN10" s="394">
        <v>0</v>
      </c>
      <c r="AO10" s="248">
        <v>516.78000000000009</v>
      </c>
      <c r="AP10" s="248">
        <v>155925.36000000002</v>
      </c>
      <c r="AQ10" s="248">
        <v>66.959999999999994</v>
      </c>
      <c r="AR10" s="248">
        <v>334.95</v>
      </c>
      <c r="AS10" s="248">
        <v>7143.18</v>
      </c>
      <c r="AT10" s="248">
        <v>3283.8</v>
      </c>
      <c r="AU10" s="248">
        <v>7066.49</v>
      </c>
      <c r="AV10" s="248">
        <v>2005.96</v>
      </c>
      <c r="AW10" s="248">
        <v>420.20000000000005</v>
      </c>
      <c r="AX10" s="248">
        <v>2208.96</v>
      </c>
      <c r="AY10" s="394">
        <v>0</v>
      </c>
      <c r="AZ10" s="248">
        <v>371.68</v>
      </c>
      <c r="BA10" s="248">
        <v>27130.95</v>
      </c>
      <c r="BB10" s="394">
        <v>0</v>
      </c>
      <c r="BC10" s="394">
        <v>0</v>
      </c>
      <c r="BD10" s="394">
        <v>0</v>
      </c>
      <c r="BE10" s="248">
        <v>2628.6</v>
      </c>
      <c r="BF10" s="248">
        <v>1238.3</v>
      </c>
      <c r="BG10" s="394">
        <v>0</v>
      </c>
      <c r="BH10" s="248">
        <v>8840.6500000000015</v>
      </c>
      <c r="BI10" s="248">
        <v>340.2</v>
      </c>
      <c r="BJ10" s="394">
        <v>0</v>
      </c>
      <c r="BK10" s="394">
        <v>0</v>
      </c>
      <c r="BL10" s="248">
        <v>563.76</v>
      </c>
      <c r="BM10" s="394">
        <v>0</v>
      </c>
      <c r="BN10" s="394">
        <v>0</v>
      </c>
      <c r="BO10" s="248">
        <v>48166.8</v>
      </c>
      <c r="BP10" s="248">
        <v>1714.44</v>
      </c>
      <c r="BQ10" s="248">
        <v>2435.52</v>
      </c>
      <c r="BR10" s="248">
        <v>702.9</v>
      </c>
      <c r="BS10" s="394">
        <v>0</v>
      </c>
      <c r="BT10" s="394">
        <v>0</v>
      </c>
      <c r="BU10" s="248">
        <v>866.73</v>
      </c>
      <c r="BV10" s="248">
        <v>673.2</v>
      </c>
      <c r="BW10" s="248">
        <v>52.650000000000006</v>
      </c>
      <c r="BX10" s="248">
        <v>734.4</v>
      </c>
      <c r="BY10" s="248">
        <v>62.040000000000006</v>
      </c>
      <c r="BZ10" s="248">
        <v>405.9</v>
      </c>
      <c r="CA10" s="394">
        <v>0</v>
      </c>
      <c r="CB10" s="248">
        <v>925.12</v>
      </c>
      <c r="CC10" s="394">
        <v>0</v>
      </c>
      <c r="CD10" s="248">
        <v>4221</v>
      </c>
      <c r="CE10" s="248">
        <v>2194.92</v>
      </c>
      <c r="CF10" s="248">
        <v>1404.1499999999999</v>
      </c>
      <c r="CG10" s="248">
        <v>5609.76</v>
      </c>
      <c r="CH10" s="248">
        <v>3392.1800000000003</v>
      </c>
      <c r="CI10" s="248">
        <v>584.6</v>
      </c>
      <c r="CJ10" s="394">
        <v>0</v>
      </c>
      <c r="CK10" s="248">
        <v>352.63</v>
      </c>
      <c r="CL10" s="248">
        <v>3505.5</v>
      </c>
      <c r="CM10" s="248">
        <v>2234.11</v>
      </c>
      <c r="CN10" s="248">
        <v>137.56</v>
      </c>
      <c r="CO10" s="248">
        <v>3146.5</v>
      </c>
      <c r="CP10" s="248">
        <v>79.64</v>
      </c>
      <c r="CQ10" s="394">
        <v>0</v>
      </c>
      <c r="CR10" s="248">
        <v>806.68000000000006</v>
      </c>
      <c r="CS10" s="248">
        <v>233.64000000000001</v>
      </c>
      <c r="CT10" s="248">
        <v>1451.79</v>
      </c>
      <c r="CU10" s="394">
        <v>0</v>
      </c>
      <c r="CV10" s="248">
        <v>2844.16</v>
      </c>
      <c r="CW10" s="248">
        <v>10807.6</v>
      </c>
      <c r="CX10" s="248">
        <v>86.92</v>
      </c>
      <c r="CY10" s="248">
        <v>11204</v>
      </c>
      <c r="CZ10" s="248">
        <v>3384.52</v>
      </c>
      <c r="DA10" s="248">
        <v>12800.64</v>
      </c>
      <c r="DB10" s="248">
        <v>3139.2000000000003</v>
      </c>
      <c r="DC10" s="394">
        <v>0</v>
      </c>
      <c r="DD10" s="248">
        <v>307.33</v>
      </c>
      <c r="DE10" s="248">
        <v>78474</v>
      </c>
      <c r="DF10" s="248">
        <v>280.27999999999997</v>
      </c>
      <c r="DG10" s="248">
        <v>3534.9300000000003</v>
      </c>
      <c r="DH10" s="248">
        <v>3649.8</v>
      </c>
      <c r="DI10" s="248">
        <v>1163.52</v>
      </c>
      <c r="DJ10" s="396">
        <f t="shared" si="0"/>
        <v>155925.36000000002</v>
      </c>
      <c r="DK10" s="396">
        <f>DJ10^Parametre!A$8</f>
        <v>24312717891.129604</v>
      </c>
    </row>
    <row r="11" spans="1:115" ht="14.25" customHeight="1" x14ac:dyDescent="0.25">
      <c r="A11" s="397" t="s">
        <v>10</v>
      </c>
      <c r="B11" s="248">
        <v>328</v>
      </c>
      <c r="C11" s="394">
        <v>0</v>
      </c>
      <c r="D11" s="248">
        <v>5565.1500000000005</v>
      </c>
      <c r="E11" s="248">
        <v>2501.3399999999997</v>
      </c>
      <c r="F11" s="248">
        <v>1381.68</v>
      </c>
      <c r="G11" s="248">
        <v>7907.87</v>
      </c>
      <c r="H11" s="394">
        <v>0</v>
      </c>
      <c r="I11" s="248">
        <v>4995.28</v>
      </c>
      <c r="J11" s="248">
        <v>4620.6000000000004</v>
      </c>
      <c r="K11" s="394">
        <v>0</v>
      </c>
      <c r="L11" s="248">
        <v>6330.920000000001</v>
      </c>
      <c r="M11" s="248">
        <v>16153.73</v>
      </c>
      <c r="N11" s="399">
        <v>2081.16</v>
      </c>
      <c r="O11" s="248">
        <v>654.1099999999999</v>
      </c>
      <c r="P11" s="248">
        <v>520.07000000000005</v>
      </c>
      <c r="Q11" s="248">
        <v>719.40000000000009</v>
      </c>
      <c r="R11" s="248">
        <v>753.6</v>
      </c>
      <c r="S11" s="248">
        <v>537.84</v>
      </c>
      <c r="T11" s="394">
        <v>0</v>
      </c>
      <c r="U11" s="248">
        <v>7442.28</v>
      </c>
      <c r="V11" s="248">
        <v>342.09</v>
      </c>
      <c r="W11" s="248">
        <v>2071.7800000000002</v>
      </c>
      <c r="X11" s="394">
        <v>0</v>
      </c>
      <c r="Y11" s="248">
        <v>362.18</v>
      </c>
      <c r="Z11" s="248">
        <v>3522.84</v>
      </c>
      <c r="AA11" s="248">
        <v>315.14999999999998</v>
      </c>
      <c r="AB11" s="248">
        <v>1831.5</v>
      </c>
      <c r="AC11" s="248">
        <v>4329.42</v>
      </c>
      <c r="AD11" s="248">
        <v>835.92000000000007</v>
      </c>
      <c r="AE11" s="248">
        <v>275.2</v>
      </c>
      <c r="AF11" s="394">
        <v>0</v>
      </c>
      <c r="AG11" s="394">
        <v>0</v>
      </c>
      <c r="AH11" s="394">
        <v>0</v>
      </c>
      <c r="AI11" s="248">
        <v>1945.25</v>
      </c>
      <c r="AJ11" s="248">
        <v>3441</v>
      </c>
      <c r="AK11" s="248">
        <v>2732.6499999999996</v>
      </c>
      <c r="AL11" s="394">
        <v>0</v>
      </c>
      <c r="AM11" s="394">
        <v>0</v>
      </c>
      <c r="AN11" s="394">
        <v>0</v>
      </c>
      <c r="AO11" s="394">
        <v>0</v>
      </c>
      <c r="AP11" s="248">
        <v>20000.23</v>
      </c>
      <c r="AQ11" s="394">
        <v>0</v>
      </c>
      <c r="AR11" s="248">
        <v>308.55999999999995</v>
      </c>
      <c r="AS11" s="248">
        <v>5379.99</v>
      </c>
      <c r="AT11" s="248">
        <v>6736</v>
      </c>
      <c r="AU11" s="394">
        <v>0</v>
      </c>
      <c r="AV11" s="394">
        <v>0</v>
      </c>
      <c r="AW11" s="394">
        <v>0</v>
      </c>
      <c r="AX11" s="248">
        <v>2146.56</v>
      </c>
      <c r="AY11" s="248">
        <v>6919.9800000000005</v>
      </c>
      <c r="AZ11" s="394">
        <v>0</v>
      </c>
      <c r="BA11" s="248">
        <v>4116.42</v>
      </c>
      <c r="BB11" s="248">
        <v>318.15999999999997</v>
      </c>
      <c r="BC11" s="394">
        <v>0</v>
      </c>
      <c r="BD11" s="394">
        <v>0</v>
      </c>
      <c r="BE11" s="248">
        <v>1900.68</v>
      </c>
      <c r="BF11" s="248">
        <v>203.74</v>
      </c>
      <c r="BG11" s="248">
        <v>109.19</v>
      </c>
      <c r="BH11" s="248">
        <v>1576.5100000000002</v>
      </c>
      <c r="BI11" s="248">
        <v>296.72999999999996</v>
      </c>
      <c r="BJ11" s="394">
        <v>0</v>
      </c>
      <c r="BK11" s="394">
        <v>0</v>
      </c>
      <c r="BL11" s="394">
        <v>0</v>
      </c>
      <c r="BM11" s="248">
        <v>699.30000000000007</v>
      </c>
      <c r="BN11" s="394">
        <v>0</v>
      </c>
      <c r="BO11" s="248">
        <v>5139.75</v>
      </c>
      <c r="BP11" s="248">
        <v>1610.82</v>
      </c>
      <c r="BQ11" s="248">
        <v>2279.7600000000002</v>
      </c>
      <c r="BR11" s="248">
        <v>518.29999999999995</v>
      </c>
      <c r="BS11" s="394">
        <v>0</v>
      </c>
      <c r="BT11" s="248">
        <v>167.81</v>
      </c>
      <c r="BU11" s="248">
        <v>911.81999999999994</v>
      </c>
      <c r="BV11" s="394">
        <v>0</v>
      </c>
      <c r="BW11" s="394">
        <v>0</v>
      </c>
      <c r="BX11" s="394">
        <v>0</v>
      </c>
      <c r="BY11" s="394">
        <v>0</v>
      </c>
      <c r="BZ11" s="394">
        <v>0</v>
      </c>
      <c r="CA11" s="394">
        <v>0</v>
      </c>
      <c r="CB11" s="248">
        <v>769.36</v>
      </c>
      <c r="CC11" s="394">
        <v>0</v>
      </c>
      <c r="CD11" s="248">
        <v>1183</v>
      </c>
      <c r="CE11" s="248">
        <v>1965.78</v>
      </c>
      <c r="CF11" s="248">
        <v>1378.62</v>
      </c>
      <c r="CG11" s="248">
        <v>3920.8</v>
      </c>
      <c r="CH11" s="248">
        <v>3446.6</v>
      </c>
      <c r="CI11" s="248">
        <v>774.2</v>
      </c>
      <c r="CJ11" s="248">
        <v>181.35000000000002</v>
      </c>
      <c r="CK11" s="394">
        <v>0</v>
      </c>
      <c r="CL11" s="248">
        <v>3608</v>
      </c>
      <c r="CM11" s="248">
        <v>2490.25</v>
      </c>
      <c r="CN11" s="248">
        <v>139.84</v>
      </c>
      <c r="CO11" s="248">
        <v>3775.8</v>
      </c>
      <c r="CP11" s="394">
        <v>0</v>
      </c>
      <c r="CQ11" s="394">
        <v>0</v>
      </c>
      <c r="CR11" s="248">
        <v>792.61</v>
      </c>
      <c r="CS11" s="248">
        <v>227.04000000000002</v>
      </c>
      <c r="CT11" s="394">
        <v>0</v>
      </c>
      <c r="CU11" s="394">
        <v>0</v>
      </c>
      <c r="CV11" s="248">
        <v>3572.8</v>
      </c>
      <c r="CW11" s="394">
        <v>0</v>
      </c>
      <c r="CX11" s="248">
        <v>104.94000000000001</v>
      </c>
      <c r="CY11" s="248">
        <v>4257.5200000000004</v>
      </c>
      <c r="CZ11" s="248">
        <v>2480.7999999999997</v>
      </c>
      <c r="DA11" s="248">
        <v>11600.58</v>
      </c>
      <c r="DB11" s="248">
        <v>2459.04</v>
      </c>
      <c r="DC11" s="394">
        <v>0</v>
      </c>
      <c r="DD11" s="248">
        <v>309.435</v>
      </c>
      <c r="DE11" s="248">
        <v>9282.9</v>
      </c>
      <c r="DF11" s="394">
        <v>0</v>
      </c>
      <c r="DG11" s="248">
        <v>2441.25</v>
      </c>
      <c r="DH11" s="248">
        <v>4296.6000000000004</v>
      </c>
      <c r="DI11" s="394">
        <v>0</v>
      </c>
      <c r="DJ11" s="396">
        <f t="shared" si="0"/>
        <v>20000.23</v>
      </c>
      <c r="DK11" s="396">
        <f>DJ11^Parametre!A$8</f>
        <v>400009200.05289996</v>
      </c>
    </row>
    <row r="12" spans="1:115" ht="14.25" customHeight="1" x14ac:dyDescent="0.25">
      <c r="A12" s="398" t="s">
        <v>11</v>
      </c>
      <c r="B12" s="248">
        <v>1616</v>
      </c>
      <c r="C12" s="248">
        <v>1302.2250000000001</v>
      </c>
      <c r="D12" s="248">
        <v>5938.6500000000005</v>
      </c>
      <c r="E12" s="248">
        <v>2554.56</v>
      </c>
      <c r="F12" s="394">
        <v>0</v>
      </c>
      <c r="G12" s="248">
        <v>10264.519999999999</v>
      </c>
      <c r="H12" s="394">
        <v>0</v>
      </c>
      <c r="I12" s="248">
        <v>6354.2899999999991</v>
      </c>
      <c r="J12" s="248">
        <v>4646.2700000000004</v>
      </c>
      <c r="K12" s="248">
        <v>887.3</v>
      </c>
      <c r="L12" s="248">
        <v>7301.920000000001</v>
      </c>
      <c r="M12" s="248">
        <v>20063.55</v>
      </c>
      <c r="N12" s="399">
        <v>2180.79</v>
      </c>
      <c r="O12" s="248">
        <v>781.42</v>
      </c>
      <c r="P12" s="248">
        <v>512.13</v>
      </c>
      <c r="Q12" s="248">
        <v>845.84</v>
      </c>
      <c r="R12" s="248">
        <v>3878.3999999999996</v>
      </c>
      <c r="S12" s="248">
        <v>589.68000000000006</v>
      </c>
      <c r="T12" s="248">
        <v>1205.06</v>
      </c>
      <c r="U12" s="248">
        <v>7166.6399999999994</v>
      </c>
      <c r="V12" s="248">
        <v>302.39999999999998</v>
      </c>
      <c r="W12" s="248">
        <v>14808.85</v>
      </c>
      <c r="X12" s="248">
        <v>1030</v>
      </c>
      <c r="Y12" s="248">
        <v>356.21</v>
      </c>
      <c r="Z12" s="248">
        <v>3494.43</v>
      </c>
      <c r="AA12" s="248">
        <v>288.40999999999997</v>
      </c>
      <c r="AB12" s="248">
        <v>2164.5</v>
      </c>
      <c r="AC12" s="248">
        <v>7117.86</v>
      </c>
      <c r="AD12" s="248">
        <v>954.6</v>
      </c>
      <c r="AE12" s="248">
        <v>325.08</v>
      </c>
      <c r="AF12" s="394">
        <v>0</v>
      </c>
      <c r="AG12" s="248">
        <v>268.38</v>
      </c>
      <c r="AH12" s="248">
        <v>140.16</v>
      </c>
      <c r="AI12" s="248">
        <v>2296.65</v>
      </c>
      <c r="AJ12" s="248">
        <v>3015.5</v>
      </c>
      <c r="AK12" s="248">
        <v>2908.95</v>
      </c>
      <c r="AL12" s="248">
        <v>3274.9199999999996</v>
      </c>
      <c r="AM12" s="248">
        <v>116.82</v>
      </c>
      <c r="AN12" s="248">
        <v>4780.6499999999996</v>
      </c>
      <c r="AO12" s="248">
        <v>576.18000000000006</v>
      </c>
      <c r="AP12" s="248">
        <v>22293.25</v>
      </c>
      <c r="AQ12" s="248">
        <v>69.48</v>
      </c>
      <c r="AR12" s="248">
        <v>385.7</v>
      </c>
      <c r="AS12" s="248">
        <v>7956.96</v>
      </c>
      <c r="AT12" s="248">
        <v>2997.52</v>
      </c>
      <c r="AU12" s="248">
        <v>6391.7999999999993</v>
      </c>
      <c r="AV12" s="394">
        <v>0</v>
      </c>
      <c r="AW12" s="248">
        <v>396.00000000000006</v>
      </c>
      <c r="AX12" s="248">
        <v>2383.6800000000003</v>
      </c>
      <c r="AY12" s="248">
        <v>23981.31</v>
      </c>
      <c r="AZ12" s="248">
        <v>184</v>
      </c>
      <c r="BA12" s="248">
        <v>4544.1000000000004</v>
      </c>
      <c r="BB12" s="394">
        <v>0</v>
      </c>
      <c r="BC12" s="248">
        <v>46.559999999999995</v>
      </c>
      <c r="BD12" s="394">
        <v>0</v>
      </c>
      <c r="BE12" s="248">
        <v>2089.4</v>
      </c>
      <c r="BF12" s="248">
        <v>204.96</v>
      </c>
      <c r="BG12" s="248">
        <v>115.89999999999999</v>
      </c>
      <c r="BH12" s="248">
        <v>1593.93</v>
      </c>
      <c r="BI12" s="248">
        <v>756</v>
      </c>
      <c r="BJ12" s="248">
        <v>542.5200000000001</v>
      </c>
      <c r="BK12" s="394">
        <v>0</v>
      </c>
      <c r="BL12" s="248">
        <v>599.40000000000009</v>
      </c>
      <c r="BM12" s="248">
        <v>714.1</v>
      </c>
      <c r="BN12" s="248">
        <v>639.45000000000005</v>
      </c>
      <c r="BO12" s="248">
        <v>5550.93</v>
      </c>
      <c r="BP12" s="248">
        <v>1742.7</v>
      </c>
      <c r="BQ12" s="248">
        <v>2775.36</v>
      </c>
      <c r="BR12" s="248">
        <v>575.1</v>
      </c>
      <c r="BS12" s="394">
        <v>0</v>
      </c>
      <c r="BT12" s="248">
        <v>185.27</v>
      </c>
      <c r="BU12" s="248">
        <v>4048.08</v>
      </c>
      <c r="BV12" s="394">
        <v>0</v>
      </c>
      <c r="BW12" s="394">
        <v>0</v>
      </c>
      <c r="BX12" s="394">
        <v>0</v>
      </c>
      <c r="BY12" s="248">
        <v>59.07</v>
      </c>
      <c r="BZ12" s="394">
        <v>0</v>
      </c>
      <c r="CA12" s="248">
        <v>115.29</v>
      </c>
      <c r="CB12" s="248">
        <v>863.76</v>
      </c>
      <c r="CC12" s="394">
        <v>0</v>
      </c>
      <c r="CD12" s="248">
        <v>1365</v>
      </c>
      <c r="CE12" s="248">
        <v>2290.9299999999998</v>
      </c>
      <c r="CF12" s="248">
        <v>1565.84</v>
      </c>
      <c r="CG12" s="248">
        <v>5157.3599999999997</v>
      </c>
      <c r="CH12" s="248">
        <v>3047.52</v>
      </c>
      <c r="CI12" s="248">
        <v>572.75</v>
      </c>
      <c r="CJ12" s="394">
        <v>0</v>
      </c>
      <c r="CK12" s="394">
        <v>0</v>
      </c>
      <c r="CL12" s="248">
        <v>4038.5</v>
      </c>
      <c r="CM12" s="248">
        <v>2760.62</v>
      </c>
      <c r="CN12" s="248">
        <v>141.36000000000001</v>
      </c>
      <c r="CO12" s="248">
        <v>3877.3</v>
      </c>
      <c r="CP12" s="248">
        <v>538.56000000000006</v>
      </c>
      <c r="CQ12" s="248">
        <v>49.4</v>
      </c>
      <c r="CR12" s="248">
        <v>919.24000000000012</v>
      </c>
      <c r="CS12" s="248">
        <v>795.96</v>
      </c>
      <c r="CT12" s="248">
        <v>1621.5900000000001</v>
      </c>
      <c r="CU12" s="394">
        <v>0</v>
      </c>
      <c r="CV12" s="394">
        <v>0</v>
      </c>
      <c r="CW12" s="248">
        <v>1008.27</v>
      </c>
      <c r="CX12" s="248">
        <v>212</v>
      </c>
      <c r="CY12" s="248">
        <v>5237.87</v>
      </c>
      <c r="CZ12" s="248">
        <v>2587.12</v>
      </c>
      <c r="DA12" s="248">
        <v>67670.05</v>
      </c>
      <c r="DB12" s="248">
        <v>3313.6000000000004</v>
      </c>
      <c r="DC12" s="394">
        <v>0</v>
      </c>
      <c r="DD12" s="248">
        <v>842</v>
      </c>
      <c r="DE12" s="248">
        <v>8565.15</v>
      </c>
      <c r="DF12" s="394">
        <v>0</v>
      </c>
      <c r="DG12" s="248">
        <v>3261.51</v>
      </c>
      <c r="DH12" s="248">
        <v>3557.4</v>
      </c>
      <c r="DI12" s="248">
        <v>836.28</v>
      </c>
      <c r="DJ12" s="396">
        <f t="shared" si="0"/>
        <v>67670.05</v>
      </c>
      <c r="DK12" s="396">
        <f>DJ12^Parametre!A$8</f>
        <v>4579235667.0025005</v>
      </c>
    </row>
    <row r="13" spans="1:115" ht="14.25" customHeight="1" x14ac:dyDescent="0.25">
      <c r="A13" s="398" t="s">
        <v>12</v>
      </c>
      <c r="B13" s="248">
        <v>392</v>
      </c>
      <c r="C13" s="248">
        <v>1107.5625</v>
      </c>
      <c r="D13" s="248">
        <v>5639.85</v>
      </c>
      <c r="E13" s="248">
        <v>3104.4999999999995</v>
      </c>
      <c r="F13" s="394">
        <v>0</v>
      </c>
      <c r="G13" s="248">
        <v>6336.7699999999995</v>
      </c>
      <c r="H13" s="394">
        <v>0</v>
      </c>
      <c r="I13" s="248">
        <v>6427.7499999999991</v>
      </c>
      <c r="J13" s="248">
        <v>3670.8100000000004</v>
      </c>
      <c r="K13" s="394">
        <v>0</v>
      </c>
      <c r="L13" s="248">
        <v>5787.1600000000008</v>
      </c>
      <c r="M13" s="248">
        <v>14301.710000000001</v>
      </c>
      <c r="N13" s="394">
        <v>0</v>
      </c>
      <c r="O13" s="248">
        <v>737.52</v>
      </c>
      <c r="P13" s="248">
        <v>670.93000000000006</v>
      </c>
      <c r="Q13" s="394">
        <v>0</v>
      </c>
      <c r="R13" s="248">
        <v>825.6</v>
      </c>
      <c r="S13" s="248">
        <v>707.27</v>
      </c>
      <c r="T13" s="394">
        <v>0</v>
      </c>
      <c r="U13" s="248">
        <v>7626.04</v>
      </c>
      <c r="V13" s="248">
        <v>304.28999999999996</v>
      </c>
      <c r="W13" s="248">
        <v>2421.94</v>
      </c>
      <c r="X13" s="394">
        <v>0</v>
      </c>
      <c r="Y13" s="394">
        <v>0</v>
      </c>
      <c r="Z13" s="248">
        <v>3977.4</v>
      </c>
      <c r="AA13" s="248">
        <v>341.89</v>
      </c>
      <c r="AB13" s="394">
        <v>0</v>
      </c>
      <c r="AC13" s="248">
        <v>6567.5099999999993</v>
      </c>
      <c r="AD13" s="394">
        <v>0</v>
      </c>
      <c r="AE13" s="394">
        <v>0</v>
      </c>
      <c r="AF13" s="394">
        <v>0</v>
      </c>
      <c r="AG13" s="394">
        <v>0</v>
      </c>
      <c r="AH13" s="394">
        <v>0</v>
      </c>
      <c r="AI13" s="248">
        <v>2208.8000000000002</v>
      </c>
      <c r="AJ13" s="248">
        <v>2793.5</v>
      </c>
      <c r="AK13" s="248">
        <v>3085.25</v>
      </c>
      <c r="AL13" s="248">
        <v>2877.96</v>
      </c>
      <c r="AM13" s="248">
        <v>117.41</v>
      </c>
      <c r="AN13" s="394">
        <v>0</v>
      </c>
      <c r="AO13" s="394">
        <v>0</v>
      </c>
      <c r="AP13" s="248">
        <v>23312.37</v>
      </c>
      <c r="AQ13" s="248">
        <v>65.52</v>
      </c>
      <c r="AR13" s="248">
        <v>359.30999999999995</v>
      </c>
      <c r="AS13" s="248">
        <v>7640.49</v>
      </c>
      <c r="AT13" s="248">
        <v>2509.16</v>
      </c>
      <c r="AU13" s="248">
        <v>6604.86</v>
      </c>
      <c r="AV13" s="394">
        <v>0</v>
      </c>
      <c r="AW13" s="248">
        <v>429.00000000000006</v>
      </c>
      <c r="AX13" s="248">
        <v>1934.4</v>
      </c>
      <c r="AY13" s="394">
        <v>0</v>
      </c>
      <c r="AZ13" s="394">
        <v>0</v>
      </c>
      <c r="BA13" s="248">
        <v>3715.4700000000003</v>
      </c>
      <c r="BB13" s="394">
        <v>0</v>
      </c>
      <c r="BC13" s="394">
        <v>0</v>
      </c>
      <c r="BD13" s="394">
        <v>0</v>
      </c>
      <c r="BE13" s="248">
        <v>2412.92</v>
      </c>
      <c r="BF13" s="248">
        <v>231.79999999999998</v>
      </c>
      <c r="BG13" s="248">
        <v>112.24</v>
      </c>
      <c r="BH13" s="248">
        <v>1541.67</v>
      </c>
      <c r="BI13" s="394">
        <v>0</v>
      </c>
      <c r="BJ13" s="394">
        <v>0</v>
      </c>
      <c r="BK13" s="248">
        <v>72.36</v>
      </c>
      <c r="BL13" s="394">
        <v>0</v>
      </c>
      <c r="BM13" s="394">
        <v>0</v>
      </c>
      <c r="BN13" s="394">
        <v>0</v>
      </c>
      <c r="BO13" s="248">
        <v>4611.09</v>
      </c>
      <c r="BP13" s="248">
        <v>1639.08</v>
      </c>
      <c r="BQ13" s="248">
        <v>2534.64</v>
      </c>
      <c r="BR13" s="394">
        <v>0</v>
      </c>
      <c r="BS13" s="394">
        <v>0</v>
      </c>
      <c r="BT13" s="394">
        <v>0</v>
      </c>
      <c r="BU13" s="248">
        <v>801.59999999999991</v>
      </c>
      <c r="BV13" s="248">
        <v>108.9</v>
      </c>
      <c r="BW13" s="248">
        <v>108</v>
      </c>
      <c r="BX13" s="394">
        <v>0</v>
      </c>
      <c r="BY13" s="394">
        <v>0</v>
      </c>
      <c r="BZ13" s="248">
        <v>3361.9999999999995</v>
      </c>
      <c r="CA13" s="394">
        <v>0</v>
      </c>
      <c r="CB13" s="248">
        <v>774.07999999999993</v>
      </c>
      <c r="CC13" s="248">
        <v>326.17</v>
      </c>
      <c r="CD13" s="248">
        <v>1344</v>
      </c>
      <c r="CE13" s="248">
        <v>2026.0800000000002</v>
      </c>
      <c r="CF13" s="248">
        <v>1506.27</v>
      </c>
      <c r="CG13" s="248">
        <v>5670.08</v>
      </c>
      <c r="CH13" s="248">
        <v>2956.82</v>
      </c>
      <c r="CI13" s="248">
        <v>576.70000000000005</v>
      </c>
      <c r="CJ13" s="394">
        <v>0</v>
      </c>
      <c r="CK13" s="394">
        <v>0</v>
      </c>
      <c r="CL13" s="248">
        <v>3116</v>
      </c>
      <c r="CM13" s="394">
        <v>0</v>
      </c>
      <c r="CN13" s="394">
        <v>0</v>
      </c>
      <c r="CO13" s="248">
        <v>3511.9</v>
      </c>
      <c r="CP13" s="248">
        <v>80.08</v>
      </c>
      <c r="CQ13" s="394">
        <v>0</v>
      </c>
      <c r="CR13" s="248">
        <v>853.58</v>
      </c>
      <c r="CS13" s="394">
        <v>0</v>
      </c>
      <c r="CT13" s="394">
        <v>0</v>
      </c>
      <c r="CU13" s="394">
        <v>0</v>
      </c>
      <c r="CV13" s="394">
        <v>0</v>
      </c>
      <c r="CW13" s="248">
        <v>1285.05</v>
      </c>
      <c r="CX13" s="248">
        <v>88.51</v>
      </c>
      <c r="CY13" s="248">
        <v>4761.7</v>
      </c>
      <c r="CZ13" s="248">
        <v>2746.6</v>
      </c>
      <c r="DA13" s="248">
        <v>11400.57</v>
      </c>
      <c r="DB13" s="248">
        <v>3052</v>
      </c>
      <c r="DC13" s="394">
        <v>0</v>
      </c>
      <c r="DD13" s="248">
        <v>385.21499999999997</v>
      </c>
      <c r="DE13" s="248">
        <v>7416.75</v>
      </c>
      <c r="DF13" s="394">
        <v>0</v>
      </c>
      <c r="DG13" s="248">
        <v>3359.1600000000003</v>
      </c>
      <c r="DH13" s="248">
        <v>2979.9</v>
      </c>
      <c r="DI13" s="248">
        <v>1066.56</v>
      </c>
      <c r="DJ13" s="396">
        <f t="shared" si="0"/>
        <v>23312.37</v>
      </c>
      <c r="DK13" s="396">
        <f>DJ13^Parametre!A$8</f>
        <v>543466595.01689994</v>
      </c>
    </row>
    <row r="14" spans="1:115" ht="14.25" customHeight="1" x14ac:dyDescent="0.25">
      <c r="A14" s="397" t="s">
        <v>13</v>
      </c>
      <c r="B14" s="248">
        <v>354</v>
      </c>
      <c r="C14" s="394">
        <v>0</v>
      </c>
      <c r="D14" s="248">
        <v>45716.4</v>
      </c>
      <c r="E14" s="248">
        <v>14333.919999999998</v>
      </c>
      <c r="F14" s="394">
        <v>0</v>
      </c>
      <c r="G14" s="248">
        <v>31579.109999999997</v>
      </c>
      <c r="H14" s="248">
        <v>683.52</v>
      </c>
      <c r="I14" s="248">
        <v>6684.86</v>
      </c>
      <c r="J14" s="248">
        <v>52880.200000000004</v>
      </c>
      <c r="K14" s="248">
        <v>1868</v>
      </c>
      <c r="L14" s="248">
        <v>7107.72</v>
      </c>
      <c r="M14" s="248">
        <v>20372.22</v>
      </c>
      <c r="N14" s="399">
        <v>1970.46</v>
      </c>
      <c r="O14" s="248">
        <v>7199.5999999999995</v>
      </c>
      <c r="P14" s="248">
        <v>619.32000000000005</v>
      </c>
      <c r="Q14" s="248">
        <v>867.6400000000001</v>
      </c>
      <c r="R14" s="248">
        <v>931.19999999999993</v>
      </c>
      <c r="S14" s="248">
        <v>794.41</v>
      </c>
      <c r="T14" s="248">
        <v>1089.97</v>
      </c>
      <c r="U14" s="248">
        <v>8682.66</v>
      </c>
      <c r="V14" s="248">
        <v>3099.6</v>
      </c>
      <c r="W14" s="248">
        <v>11788.72</v>
      </c>
      <c r="X14" s="394">
        <v>0</v>
      </c>
      <c r="Y14" s="248">
        <v>2019.85</v>
      </c>
      <c r="Z14" s="248">
        <v>3664.89</v>
      </c>
      <c r="AA14" s="248">
        <v>328.52</v>
      </c>
      <c r="AB14" s="248">
        <v>2186.6999999999998</v>
      </c>
      <c r="AC14" s="248">
        <v>6273.99</v>
      </c>
      <c r="AD14" s="248">
        <v>1021.6800000000001</v>
      </c>
      <c r="AE14" s="248">
        <v>288.95999999999998</v>
      </c>
      <c r="AF14" s="394">
        <v>0</v>
      </c>
      <c r="AG14" s="248">
        <v>2328.7999999999997</v>
      </c>
      <c r="AH14" s="248">
        <v>143.07999999999998</v>
      </c>
      <c r="AI14" s="248">
        <v>2008</v>
      </c>
      <c r="AJ14" s="248">
        <v>30340</v>
      </c>
      <c r="AK14" s="248">
        <v>7052</v>
      </c>
      <c r="AL14" s="248">
        <v>3142.6</v>
      </c>
      <c r="AM14" s="394">
        <v>0</v>
      </c>
      <c r="AN14" s="248">
        <v>824.25</v>
      </c>
      <c r="AO14" s="248">
        <v>481.14000000000004</v>
      </c>
      <c r="AP14" s="248">
        <v>19872.84</v>
      </c>
      <c r="AQ14" s="248">
        <v>69.12</v>
      </c>
      <c r="AR14" s="248">
        <v>4181.7999999999993</v>
      </c>
      <c r="AS14" s="248">
        <v>8951.58</v>
      </c>
      <c r="AT14" s="248">
        <v>20612.16</v>
      </c>
      <c r="AU14" s="248">
        <v>6214.25</v>
      </c>
      <c r="AV14" s="394">
        <v>0</v>
      </c>
      <c r="AW14" s="248">
        <v>411.40000000000003</v>
      </c>
      <c r="AX14" s="248">
        <v>15275.52</v>
      </c>
      <c r="AY14" s="248">
        <v>7198.3700000000008</v>
      </c>
      <c r="AZ14" s="394">
        <v>0</v>
      </c>
      <c r="BA14" s="248">
        <v>5025.24</v>
      </c>
      <c r="BB14" s="248">
        <v>308.45999999999998</v>
      </c>
      <c r="BC14" s="248">
        <v>47.519999999999996</v>
      </c>
      <c r="BD14" s="394">
        <v>0</v>
      </c>
      <c r="BE14" s="248">
        <v>2574.6800000000003</v>
      </c>
      <c r="BF14" s="248">
        <v>237.9</v>
      </c>
      <c r="BG14" s="248">
        <v>112.85</v>
      </c>
      <c r="BH14" s="248">
        <v>1707.16</v>
      </c>
      <c r="BI14" s="248">
        <v>1918.35</v>
      </c>
      <c r="BJ14" s="248">
        <v>501.42</v>
      </c>
      <c r="BK14" s="394">
        <v>0</v>
      </c>
      <c r="BL14" s="248">
        <v>625.32000000000005</v>
      </c>
      <c r="BM14" s="394">
        <v>0</v>
      </c>
      <c r="BN14" s="248">
        <v>123.48</v>
      </c>
      <c r="BO14" s="248">
        <v>17710.11</v>
      </c>
      <c r="BP14" s="248">
        <v>1799.22</v>
      </c>
      <c r="BQ14" s="248">
        <v>2293.92</v>
      </c>
      <c r="BR14" s="248">
        <v>621.25</v>
      </c>
      <c r="BS14" s="394">
        <v>0</v>
      </c>
      <c r="BT14" s="248">
        <v>174.6</v>
      </c>
      <c r="BU14" s="248">
        <v>821.64</v>
      </c>
      <c r="BV14" s="394">
        <v>0</v>
      </c>
      <c r="BW14" s="394">
        <v>0</v>
      </c>
      <c r="BX14" s="248">
        <v>109.8</v>
      </c>
      <c r="BY14" s="248">
        <v>198.99</v>
      </c>
      <c r="BZ14" s="394">
        <v>0</v>
      </c>
      <c r="CA14" s="248">
        <v>117.18</v>
      </c>
      <c r="CB14" s="394">
        <v>0</v>
      </c>
      <c r="CC14" s="394">
        <v>0</v>
      </c>
      <c r="CD14" s="248">
        <v>1351</v>
      </c>
      <c r="CE14" s="248">
        <v>2387.88</v>
      </c>
      <c r="CF14" s="394">
        <v>0</v>
      </c>
      <c r="CG14" s="248">
        <v>5519.28</v>
      </c>
      <c r="CH14" s="248">
        <v>3482.88</v>
      </c>
      <c r="CI14" s="248">
        <v>659.65</v>
      </c>
      <c r="CJ14" s="248">
        <v>174.84</v>
      </c>
      <c r="CK14" s="248">
        <v>1079.3700000000001</v>
      </c>
      <c r="CL14" s="248">
        <v>42230</v>
      </c>
      <c r="CM14" s="248">
        <v>2831.77</v>
      </c>
      <c r="CN14" s="248">
        <v>304</v>
      </c>
      <c r="CO14" s="248">
        <v>3917.9</v>
      </c>
      <c r="CP14" s="394">
        <v>0</v>
      </c>
      <c r="CQ14" s="248">
        <v>263.90000000000003</v>
      </c>
      <c r="CR14" s="248">
        <v>2828.07</v>
      </c>
      <c r="CS14" s="394">
        <v>0</v>
      </c>
      <c r="CT14" s="248">
        <v>1383.8700000000001</v>
      </c>
      <c r="CU14" s="394">
        <v>0</v>
      </c>
      <c r="CV14" s="248">
        <v>2122.56</v>
      </c>
      <c r="CW14" s="394">
        <v>0</v>
      </c>
      <c r="CX14" s="248">
        <v>100.17</v>
      </c>
      <c r="CY14" s="248">
        <v>57700.600000000006</v>
      </c>
      <c r="CZ14" s="248">
        <v>17985.8</v>
      </c>
      <c r="DA14" s="248">
        <v>12933.98</v>
      </c>
      <c r="DB14" s="248">
        <v>3174.0800000000004</v>
      </c>
      <c r="DC14" s="248">
        <v>615.06000000000006</v>
      </c>
      <c r="DD14" s="248">
        <v>376.79500000000002</v>
      </c>
      <c r="DE14" s="248">
        <v>58568.4</v>
      </c>
      <c r="DF14" s="394">
        <v>0</v>
      </c>
      <c r="DG14" s="248">
        <v>40231.800000000003</v>
      </c>
      <c r="DH14" s="248">
        <v>4596.9000000000005</v>
      </c>
      <c r="DI14" s="248">
        <v>12483.599999999999</v>
      </c>
      <c r="DJ14" s="396">
        <f t="shared" si="0"/>
        <v>58568.4</v>
      </c>
      <c r="DK14" s="396">
        <f>DJ14^Parametre!A$8</f>
        <v>3430257478.5599999</v>
      </c>
    </row>
    <row r="15" spans="1:115" ht="14.25" customHeight="1" x14ac:dyDescent="0.25">
      <c r="A15" s="398" t="s">
        <v>14</v>
      </c>
      <c r="B15" s="248">
        <v>338</v>
      </c>
      <c r="C15" s="248">
        <v>1322.3625000000002</v>
      </c>
      <c r="D15" s="248">
        <v>6050.7</v>
      </c>
      <c r="E15" s="248">
        <v>3459.2999999999997</v>
      </c>
      <c r="F15" s="248">
        <v>288.99</v>
      </c>
      <c r="G15" s="248">
        <v>7855.5</v>
      </c>
      <c r="H15" s="394">
        <v>0</v>
      </c>
      <c r="I15" s="248">
        <v>6574.6699999999992</v>
      </c>
      <c r="J15" s="248">
        <v>15479.01</v>
      </c>
      <c r="K15" s="394">
        <v>0</v>
      </c>
      <c r="L15" s="248">
        <v>5049.2000000000007</v>
      </c>
      <c r="M15" s="248">
        <v>15947.95</v>
      </c>
      <c r="N15" s="394">
        <v>0</v>
      </c>
      <c r="O15" s="248">
        <v>592.65</v>
      </c>
      <c r="P15" s="248">
        <v>655.05000000000007</v>
      </c>
      <c r="Q15" s="394">
        <v>0</v>
      </c>
      <c r="R15" s="248">
        <v>633.6</v>
      </c>
      <c r="S15" s="248">
        <v>596.16000000000008</v>
      </c>
      <c r="T15" s="248">
        <v>1326.9199999999998</v>
      </c>
      <c r="U15" s="248">
        <v>7580.0999999999995</v>
      </c>
      <c r="V15" s="248">
        <v>364.77</v>
      </c>
      <c r="W15" s="248">
        <v>2100.96</v>
      </c>
      <c r="X15" s="394">
        <v>0</v>
      </c>
      <c r="Y15" s="248">
        <v>310.44</v>
      </c>
      <c r="Z15" s="248">
        <v>4914.93</v>
      </c>
      <c r="AA15" s="248">
        <v>357.16999999999996</v>
      </c>
      <c r="AB15" s="248">
        <v>2142.2999999999997</v>
      </c>
      <c r="AC15" s="248">
        <v>7007.79</v>
      </c>
      <c r="AD15" s="248">
        <v>1006.2</v>
      </c>
      <c r="AE15" s="248">
        <v>323.36</v>
      </c>
      <c r="AF15" s="394">
        <v>0</v>
      </c>
      <c r="AG15" s="394">
        <v>0</v>
      </c>
      <c r="AH15" s="394">
        <v>0</v>
      </c>
      <c r="AI15" s="248">
        <v>2484.9</v>
      </c>
      <c r="AJ15" s="248">
        <v>14948</v>
      </c>
      <c r="AK15" s="248">
        <v>2591.6099999999997</v>
      </c>
      <c r="AL15" s="248">
        <v>2563.6999999999998</v>
      </c>
      <c r="AM15" s="248">
        <v>113.28</v>
      </c>
      <c r="AN15" s="248">
        <v>927.87</v>
      </c>
      <c r="AO15" s="248">
        <v>570.24</v>
      </c>
      <c r="AP15" s="248">
        <v>23184.98</v>
      </c>
      <c r="AQ15" s="394">
        <v>0</v>
      </c>
      <c r="AR15" s="248">
        <v>339.01</v>
      </c>
      <c r="AS15" s="248">
        <v>8815.9500000000007</v>
      </c>
      <c r="AT15" s="248">
        <v>2728.08</v>
      </c>
      <c r="AU15" s="248">
        <v>73150.599999999991</v>
      </c>
      <c r="AV15" s="394">
        <v>0</v>
      </c>
      <c r="AW15" s="248">
        <v>400.40000000000003</v>
      </c>
      <c r="AX15" s="248">
        <v>2221.44</v>
      </c>
      <c r="AY15" s="248">
        <v>7715.380000000001</v>
      </c>
      <c r="AZ15" s="394">
        <v>0</v>
      </c>
      <c r="BA15" s="248">
        <v>3474.9</v>
      </c>
      <c r="BB15" s="248">
        <v>339.5</v>
      </c>
      <c r="BC15" s="394">
        <v>0</v>
      </c>
      <c r="BD15" s="394">
        <v>0</v>
      </c>
      <c r="BE15" s="248">
        <v>2075.92</v>
      </c>
      <c r="BF15" s="248">
        <v>192.76</v>
      </c>
      <c r="BG15" s="248">
        <v>117.12</v>
      </c>
      <c r="BH15" s="248">
        <v>1524.2500000000002</v>
      </c>
      <c r="BI15" s="394">
        <v>0</v>
      </c>
      <c r="BJ15" s="248">
        <v>471.28000000000003</v>
      </c>
      <c r="BK15" s="248">
        <v>96.96</v>
      </c>
      <c r="BL15" s="248">
        <v>589.68000000000006</v>
      </c>
      <c r="BM15" s="394">
        <v>0</v>
      </c>
      <c r="BN15" s="248">
        <v>124.11</v>
      </c>
      <c r="BO15" s="248">
        <v>4816.68</v>
      </c>
      <c r="BP15" s="248">
        <v>1422.42</v>
      </c>
      <c r="BQ15" s="248">
        <v>2520.48</v>
      </c>
      <c r="BR15" s="394">
        <v>0</v>
      </c>
      <c r="BS15" s="394">
        <v>0</v>
      </c>
      <c r="BT15" s="248">
        <v>1590.8</v>
      </c>
      <c r="BU15" s="248">
        <v>956.91</v>
      </c>
      <c r="BV15" s="394">
        <v>0</v>
      </c>
      <c r="BW15" s="394">
        <v>0</v>
      </c>
      <c r="BX15" s="394">
        <v>0</v>
      </c>
      <c r="BY15" s="248">
        <v>64.680000000000007</v>
      </c>
      <c r="BZ15" s="394">
        <v>0</v>
      </c>
      <c r="CA15" s="248">
        <v>119.07000000000001</v>
      </c>
      <c r="CB15" s="248">
        <v>896.8</v>
      </c>
      <c r="CC15" s="394">
        <v>0</v>
      </c>
      <c r="CD15" s="248">
        <v>1036</v>
      </c>
      <c r="CE15" s="248">
        <v>2339.64</v>
      </c>
      <c r="CF15" s="248">
        <v>1387.1299999999999</v>
      </c>
      <c r="CG15" s="248">
        <v>4192.24</v>
      </c>
      <c r="CH15" s="248">
        <v>3501.02</v>
      </c>
      <c r="CI15" s="394">
        <v>0</v>
      </c>
      <c r="CJ15" s="394">
        <v>0</v>
      </c>
      <c r="CK15" s="394">
        <v>0</v>
      </c>
      <c r="CL15" s="248">
        <v>3280</v>
      </c>
      <c r="CM15" s="248">
        <v>2518.71</v>
      </c>
      <c r="CN15" s="248">
        <v>139.08000000000001</v>
      </c>
      <c r="CO15" s="248">
        <v>3410.4</v>
      </c>
      <c r="CP15" s="248">
        <v>79.2</v>
      </c>
      <c r="CQ15" s="394">
        <v>0</v>
      </c>
      <c r="CR15" s="248">
        <v>778.54000000000008</v>
      </c>
      <c r="CS15" s="248">
        <v>204.60000000000002</v>
      </c>
      <c r="CT15" s="248">
        <v>1324.44</v>
      </c>
      <c r="CU15" s="394">
        <v>0</v>
      </c>
      <c r="CV15" s="394">
        <v>0</v>
      </c>
      <c r="CW15" s="394">
        <v>0</v>
      </c>
      <c r="CX15" s="248">
        <v>96.990000000000009</v>
      </c>
      <c r="CY15" s="248">
        <v>4229.51</v>
      </c>
      <c r="CZ15" s="248">
        <v>3065.56</v>
      </c>
      <c r="DA15" s="248">
        <v>10067.17</v>
      </c>
      <c r="DB15" s="248">
        <v>3348.4800000000005</v>
      </c>
      <c r="DC15" s="394">
        <v>0</v>
      </c>
      <c r="DD15" s="248">
        <v>374.69</v>
      </c>
      <c r="DE15" s="248">
        <v>6699</v>
      </c>
      <c r="DF15" s="394">
        <v>0</v>
      </c>
      <c r="DG15" s="248">
        <v>2421.7200000000003</v>
      </c>
      <c r="DH15" s="248">
        <v>3095.4</v>
      </c>
      <c r="DI15" s="394">
        <v>0</v>
      </c>
      <c r="DJ15" s="396">
        <f t="shared" si="0"/>
        <v>73150.599999999991</v>
      </c>
      <c r="DK15" s="396">
        <f>DJ15^Parametre!A$8</f>
        <v>5351010280.3599987</v>
      </c>
    </row>
    <row r="16" spans="1:115" ht="14.25" customHeight="1" x14ac:dyDescent="0.25">
      <c r="A16" s="398" t="s">
        <v>15</v>
      </c>
      <c r="B16" s="248">
        <v>314</v>
      </c>
      <c r="C16" s="394">
        <v>0</v>
      </c>
      <c r="D16" s="248">
        <v>5602.5</v>
      </c>
      <c r="E16" s="248">
        <v>3015.7999999999997</v>
      </c>
      <c r="F16" s="394">
        <v>0</v>
      </c>
      <c r="G16" s="248">
        <v>8379.1999999999989</v>
      </c>
      <c r="H16" s="394">
        <v>0</v>
      </c>
      <c r="I16" s="248">
        <v>6868.5099999999993</v>
      </c>
      <c r="J16" s="248">
        <v>4158.54</v>
      </c>
      <c r="K16" s="248">
        <v>929.33</v>
      </c>
      <c r="L16" s="248">
        <v>5592.9600000000009</v>
      </c>
      <c r="M16" s="248">
        <v>16565.29</v>
      </c>
      <c r="N16" s="399">
        <v>2059.02</v>
      </c>
      <c r="O16" s="248">
        <v>636.54999999999995</v>
      </c>
      <c r="P16" s="248">
        <v>643.14</v>
      </c>
      <c r="Q16" s="394">
        <v>0</v>
      </c>
      <c r="R16" s="248">
        <v>801.6</v>
      </c>
      <c r="S16" s="248">
        <v>630.12</v>
      </c>
      <c r="T16" s="248">
        <v>1062.8899999999999</v>
      </c>
      <c r="U16" s="248">
        <v>4410.24</v>
      </c>
      <c r="V16" s="248">
        <v>277.83</v>
      </c>
      <c r="W16" s="248">
        <v>2276.04</v>
      </c>
      <c r="X16" s="248">
        <v>97.5</v>
      </c>
      <c r="Y16" s="394">
        <v>0</v>
      </c>
      <c r="Z16" s="394">
        <v>0</v>
      </c>
      <c r="AA16" s="248">
        <v>294.14</v>
      </c>
      <c r="AB16" s="248">
        <v>2086.7999999999997</v>
      </c>
      <c r="AC16" s="248">
        <v>6384.0599999999995</v>
      </c>
      <c r="AD16" s="248">
        <v>933.96</v>
      </c>
      <c r="AE16" s="248">
        <v>264.88</v>
      </c>
      <c r="AF16" s="394">
        <v>0</v>
      </c>
      <c r="AG16" s="394">
        <v>0</v>
      </c>
      <c r="AH16" s="248">
        <v>142.35</v>
      </c>
      <c r="AI16" s="248">
        <v>2259</v>
      </c>
      <c r="AJ16" s="248">
        <v>3311.5</v>
      </c>
      <c r="AK16" s="248">
        <v>2820.7999999999997</v>
      </c>
      <c r="AL16" s="394">
        <v>0</v>
      </c>
      <c r="AM16" s="394">
        <v>0</v>
      </c>
      <c r="AN16" s="248">
        <v>923.16</v>
      </c>
      <c r="AO16" s="248">
        <v>582.12</v>
      </c>
      <c r="AP16" s="248">
        <v>14395.07</v>
      </c>
      <c r="AQ16" s="394">
        <v>0</v>
      </c>
      <c r="AR16" s="394">
        <v>0</v>
      </c>
      <c r="AS16" s="248">
        <v>6465.03</v>
      </c>
      <c r="AT16" s="248">
        <v>1902.92</v>
      </c>
      <c r="AU16" s="248">
        <v>5006.91</v>
      </c>
      <c r="AV16" s="394">
        <v>0</v>
      </c>
      <c r="AW16" s="248">
        <v>391.6</v>
      </c>
      <c r="AX16" s="248">
        <v>1872</v>
      </c>
      <c r="AY16" s="248">
        <v>6562.05</v>
      </c>
      <c r="AZ16" s="394">
        <v>0</v>
      </c>
      <c r="BA16" s="248">
        <v>3822.39</v>
      </c>
      <c r="BB16" s="394">
        <v>0</v>
      </c>
      <c r="BC16" s="394">
        <v>0</v>
      </c>
      <c r="BD16" s="394">
        <v>0</v>
      </c>
      <c r="BE16" s="248">
        <v>1685</v>
      </c>
      <c r="BF16" s="394">
        <v>0</v>
      </c>
      <c r="BG16" s="248">
        <v>114.07</v>
      </c>
      <c r="BH16" s="248">
        <v>1480.7</v>
      </c>
      <c r="BI16" s="394">
        <v>0</v>
      </c>
      <c r="BJ16" s="394">
        <v>0</v>
      </c>
      <c r="BK16" s="394">
        <v>0</v>
      </c>
      <c r="BL16" s="394">
        <v>0</v>
      </c>
      <c r="BM16" s="394">
        <v>0</v>
      </c>
      <c r="BN16" s="394">
        <v>0</v>
      </c>
      <c r="BO16" s="248">
        <v>3906.21</v>
      </c>
      <c r="BP16" s="248">
        <v>1365.9</v>
      </c>
      <c r="BQ16" s="248">
        <v>2449.6799999999998</v>
      </c>
      <c r="BR16" s="248">
        <v>653.19999999999993</v>
      </c>
      <c r="BS16" s="394">
        <v>0</v>
      </c>
      <c r="BT16" s="394">
        <v>0</v>
      </c>
      <c r="BU16" s="248">
        <v>2004</v>
      </c>
      <c r="BV16" s="394">
        <v>0</v>
      </c>
      <c r="BW16" s="394">
        <v>0</v>
      </c>
      <c r="BX16" s="394">
        <v>0</v>
      </c>
      <c r="BY16" s="248">
        <v>56.760000000000005</v>
      </c>
      <c r="BZ16" s="394">
        <v>0</v>
      </c>
      <c r="CA16" s="248">
        <v>122.85</v>
      </c>
      <c r="CB16" s="248">
        <v>821.28</v>
      </c>
      <c r="CC16" s="394">
        <v>0</v>
      </c>
      <c r="CD16" s="248">
        <v>1057</v>
      </c>
      <c r="CE16" s="248">
        <v>2074.3200000000002</v>
      </c>
      <c r="CF16" s="248">
        <v>1353.09</v>
      </c>
      <c r="CG16" s="394">
        <v>0</v>
      </c>
      <c r="CH16" s="248">
        <v>3283.34</v>
      </c>
      <c r="CI16" s="394">
        <v>0</v>
      </c>
      <c r="CJ16" s="394">
        <v>0</v>
      </c>
      <c r="CK16" s="394">
        <v>0</v>
      </c>
      <c r="CL16" s="248">
        <v>3546.5</v>
      </c>
      <c r="CM16" s="248">
        <v>2589.86</v>
      </c>
      <c r="CN16" s="394">
        <v>0</v>
      </c>
      <c r="CO16" s="248">
        <v>3796.1</v>
      </c>
      <c r="CP16" s="394">
        <v>0</v>
      </c>
      <c r="CQ16" s="394">
        <v>0</v>
      </c>
      <c r="CR16" s="394">
        <v>0</v>
      </c>
      <c r="CS16" s="248">
        <v>215.16</v>
      </c>
      <c r="CT16" s="394">
        <v>0</v>
      </c>
      <c r="CU16" s="394">
        <v>0</v>
      </c>
      <c r="CV16" s="394">
        <v>0</v>
      </c>
      <c r="CW16" s="394">
        <v>0</v>
      </c>
      <c r="CX16" s="394">
        <v>0</v>
      </c>
      <c r="CY16" s="248">
        <v>3641.3</v>
      </c>
      <c r="CZ16" s="248">
        <v>815.11999999999989</v>
      </c>
      <c r="DA16" s="248">
        <v>10333.85</v>
      </c>
      <c r="DB16" s="248">
        <v>2790.4</v>
      </c>
      <c r="DC16" s="394">
        <v>0</v>
      </c>
      <c r="DD16" s="248">
        <v>1269.3150000000001</v>
      </c>
      <c r="DE16" s="248">
        <v>8134.5</v>
      </c>
      <c r="DF16" s="394">
        <v>0</v>
      </c>
      <c r="DG16" s="248">
        <v>3027.15</v>
      </c>
      <c r="DH16" s="248">
        <v>4412.1000000000004</v>
      </c>
      <c r="DI16" s="394">
        <v>0</v>
      </c>
      <c r="DJ16" s="396">
        <f t="shared" si="0"/>
        <v>16565.29</v>
      </c>
      <c r="DK16" s="396">
        <f>DJ16^Parametre!A$8</f>
        <v>274408832.78410006</v>
      </c>
    </row>
    <row r="17" spans="1:115" ht="14.25" customHeight="1" x14ac:dyDescent="0.25">
      <c r="A17" s="398" t="s">
        <v>16</v>
      </c>
      <c r="B17" s="248">
        <v>342</v>
      </c>
      <c r="C17" s="248">
        <v>1288.8000000000002</v>
      </c>
      <c r="D17" s="248">
        <v>6237.45</v>
      </c>
      <c r="E17" s="248">
        <v>2696.4799999999996</v>
      </c>
      <c r="F17" s="394">
        <v>0</v>
      </c>
      <c r="G17" s="248">
        <v>8483.9399999999987</v>
      </c>
      <c r="H17" s="394">
        <v>0</v>
      </c>
      <c r="I17" s="248">
        <v>44957.52</v>
      </c>
      <c r="J17" s="248">
        <v>4363.9000000000005</v>
      </c>
      <c r="K17" s="248">
        <v>5716.08</v>
      </c>
      <c r="L17" s="248">
        <v>5554.1200000000008</v>
      </c>
      <c r="M17" s="248">
        <v>16976.849999999999</v>
      </c>
      <c r="N17" s="399">
        <v>2136.5100000000002</v>
      </c>
      <c r="O17" s="248">
        <v>750.68999999999994</v>
      </c>
      <c r="P17" s="248">
        <v>722.54000000000008</v>
      </c>
      <c r="Q17" s="394">
        <v>0</v>
      </c>
      <c r="R17" s="248">
        <v>888</v>
      </c>
      <c r="S17" s="248">
        <v>583.20000000000005</v>
      </c>
      <c r="T17" s="248">
        <v>4082.31</v>
      </c>
      <c r="U17" s="248">
        <v>6982.8799999999992</v>
      </c>
      <c r="V17" s="248">
        <v>313.74</v>
      </c>
      <c r="W17" s="248">
        <v>2319.81</v>
      </c>
      <c r="X17" s="394">
        <v>0</v>
      </c>
      <c r="Y17" s="248">
        <v>360.19</v>
      </c>
      <c r="Z17" s="248">
        <v>3409.2</v>
      </c>
      <c r="AA17" s="248">
        <v>364.81</v>
      </c>
      <c r="AB17" s="248">
        <v>2131.1999999999998</v>
      </c>
      <c r="AC17" s="248">
        <v>5540.19</v>
      </c>
      <c r="AD17" s="248">
        <v>985.56000000000006</v>
      </c>
      <c r="AE17" s="248">
        <v>326.8</v>
      </c>
      <c r="AF17" s="394">
        <v>0</v>
      </c>
      <c r="AG17" s="394">
        <v>0</v>
      </c>
      <c r="AH17" s="394">
        <v>0</v>
      </c>
      <c r="AI17" s="248">
        <v>2309.2000000000003</v>
      </c>
      <c r="AJ17" s="248">
        <v>3663</v>
      </c>
      <c r="AK17" s="248">
        <v>2521.0899999999997</v>
      </c>
      <c r="AL17" s="248">
        <v>2414.8399999999997</v>
      </c>
      <c r="AM17" s="394">
        <v>0</v>
      </c>
      <c r="AN17" s="248">
        <v>7724.4</v>
      </c>
      <c r="AO17" s="248">
        <v>1188</v>
      </c>
      <c r="AP17" s="248">
        <v>21146.74</v>
      </c>
      <c r="AQ17" s="394">
        <v>0</v>
      </c>
      <c r="AR17" s="248">
        <v>363.36999999999995</v>
      </c>
      <c r="AS17" s="248">
        <v>8228.2199999999993</v>
      </c>
      <c r="AT17" s="248">
        <v>2980.68</v>
      </c>
      <c r="AU17" s="248">
        <v>5717.11</v>
      </c>
      <c r="AV17" s="394">
        <v>0</v>
      </c>
      <c r="AW17" s="248">
        <v>1326.6000000000001</v>
      </c>
      <c r="AX17" s="248">
        <v>1896.96</v>
      </c>
      <c r="AY17" s="248">
        <v>48678.48</v>
      </c>
      <c r="AZ17" s="248">
        <v>90.62</v>
      </c>
      <c r="BA17" s="248">
        <v>3154.14</v>
      </c>
      <c r="BB17" s="394">
        <v>0</v>
      </c>
      <c r="BC17" s="248">
        <v>45.12</v>
      </c>
      <c r="BD17" s="394">
        <v>0</v>
      </c>
      <c r="BE17" s="248">
        <v>2453.36</v>
      </c>
      <c r="BF17" s="248">
        <v>225.7</v>
      </c>
      <c r="BG17" s="248">
        <v>367.83</v>
      </c>
      <c r="BH17" s="248">
        <v>1376.18</v>
      </c>
      <c r="BI17" s="248">
        <v>296.72999999999996</v>
      </c>
      <c r="BJ17" s="248">
        <v>545.26</v>
      </c>
      <c r="BK17" s="394">
        <v>0</v>
      </c>
      <c r="BL17" s="248">
        <v>534.6</v>
      </c>
      <c r="BM17" s="394">
        <v>0</v>
      </c>
      <c r="BN17" s="248">
        <v>124.74</v>
      </c>
      <c r="BO17" s="248">
        <v>5433.45</v>
      </c>
      <c r="BP17" s="248">
        <v>1488.36</v>
      </c>
      <c r="BQ17" s="248">
        <v>2732.88</v>
      </c>
      <c r="BR17" s="248">
        <v>607.04999999999995</v>
      </c>
      <c r="BS17" s="394">
        <v>0</v>
      </c>
      <c r="BT17" s="394">
        <v>0</v>
      </c>
      <c r="BU17" s="248">
        <v>6132.24</v>
      </c>
      <c r="BV17" s="248">
        <v>105.05000000000001</v>
      </c>
      <c r="BW17" s="394">
        <v>0</v>
      </c>
      <c r="BX17" s="394">
        <v>0</v>
      </c>
      <c r="BY17" s="248">
        <v>63.36</v>
      </c>
      <c r="BZ17" s="248">
        <v>405.9</v>
      </c>
      <c r="CA17" s="248">
        <v>120.96000000000001</v>
      </c>
      <c r="CB17" s="248">
        <v>887.3599999999999</v>
      </c>
      <c r="CC17" s="394">
        <v>0</v>
      </c>
      <c r="CD17" s="248">
        <v>1134</v>
      </c>
      <c r="CE17" s="248">
        <v>1710.5</v>
      </c>
      <c r="CF17" s="394">
        <v>0</v>
      </c>
      <c r="CG17" s="248">
        <v>3709.68</v>
      </c>
      <c r="CH17" s="248">
        <v>3519.1600000000003</v>
      </c>
      <c r="CI17" s="394">
        <v>0</v>
      </c>
      <c r="CJ17" s="248">
        <v>184.14000000000001</v>
      </c>
      <c r="CK17" s="394">
        <v>0</v>
      </c>
      <c r="CL17" s="248">
        <v>3710.5</v>
      </c>
      <c r="CM17" s="248">
        <v>2646.78</v>
      </c>
      <c r="CN17" s="394">
        <v>0</v>
      </c>
      <c r="CO17" s="248">
        <v>3938.2000000000003</v>
      </c>
      <c r="CP17" s="248">
        <v>446.6</v>
      </c>
      <c r="CQ17" s="394">
        <v>0</v>
      </c>
      <c r="CR17" s="248">
        <v>708.19</v>
      </c>
      <c r="CS17" s="248">
        <v>260.04000000000002</v>
      </c>
      <c r="CT17" s="248">
        <v>1596.1200000000001</v>
      </c>
      <c r="CU17" s="394">
        <v>0</v>
      </c>
      <c r="CV17" s="248">
        <v>675.84</v>
      </c>
      <c r="CW17" s="248">
        <v>1041.22</v>
      </c>
      <c r="CX17" s="248">
        <v>93.28</v>
      </c>
      <c r="CY17" s="248">
        <v>4201.5</v>
      </c>
      <c r="CZ17" s="248">
        <v>2852.9199999999996</v>
      </c>
      <c r="DA17" s="248">
        <v>10667.2</v>
      </c>
      <c r="DB17" s="248">
        <v>2860.1600000000003</v>
      </c>
      <c r="DC17" s="394">
        <v>0</v>
      </c>
      <c r="DD17" s="248">
        <v>378.9</v>
      </c>
      <c r="DE17" s="248">
        <v>7943.1</v>
      </c>
      <c r="DF17" s="248">
        <v>273.13</v>
      </c>
      <c r="DG17" s="248">
        <v>3007.6200000000003</v>
      </c>
      <c r="DH17" s="248">
        <v>3511.2000000000003</v>
      </c>
      <c r="DI17" s="394">
        <v>0</v>
      </c>
      <c r="DJ17" s="396">
        <f t="shared" si="0"/>
        <v>48678.48</v>
      </c>
      <c r="DK17" s="396">
        <f>DJ17^Parametre!A$8</f>
        <v>2369594415.1104002</v>
      </c>
    </row>
    <row r="18" spans="1:115" ht="14.25" customHeight="1" x14ac:dyDescent="0.25">
      <c r="A18" s="398" t="s">
        <v>17</v>
      </c>
      <c r="B18" s="248">
        <v>4120</v>
      </c>
      <c r="C18" s="248">
        <v>5423.7000000000007</v>
      </c>
      <c r="D18" s="248">
        <v>7320.6</v>
      </c>
      <c r="E18" s="248">
        <v>3477.0399999999995</v>
      </c>
      <c r="F18" s="248">
        <v>323.19</v>
      </c>
      <c r="G18" s="248">
        <v>10369.26</v>
      </c>
      <c r="H18" s="248">
        <v>694.2</v>
      </c>
      <c r="I18" s="248">
        <v>60237.2</v>
      </c>
      <c r="J18" s="248">
        <v>5056.9900000000007</v>
      </c>
      <c r="K18" s="394">
        <v>0</v>
      </c>
      <c r="L18" s="248">
        <v>6991.2000000000007</v>
      </c>
      <c r="M18" s="248">
        <v>83135.12</v>
      </c>
      <c r="N18" s="399">
        <v>13549.68</v>
      </c>
      <c r="O18" s="248">
        <v>724.34999999999991</v>
      </c>
      <c r="P18" s="248">
        <v>3207.76</v>
      </c>
      <c r="Q18" s="248">
        <v>832.7600000000001</v>
      </c>
      <c r="R18" s="248">
        <v>873.6</v>
      </c>
      <c r="S18" s="248">
        <v>7296.2000000000007</v>
      </c>
      <c r="T18" s="248">
        <v>1225.3699999999999</v>
      </c>
      <c r="U18" s="248">
        <v>9096.119999999999</v>
      </c>
      <c r="V18" s="248">
        <v>756</v>
      </c>
      <c r="W18" s="248">
        <v>23927.599999999999</v>
      </c>
      <c r="X18" s="394">
        <v>0</v>
      </c>
      <c r="Y18" s="248">
        <v>394.02</v>
      </c>
      <c r="Z18" s="248">
        <v>4574.01</v>
      </c>
      <c r="AA18" s="248">
        <v>376.27</v>
      </c>
      <c r="AB18" s="248">
        <v>1931.3999999999999</v>
      </c>
      <c r="AC18" s="248">
        <v>37240.35</v>
      </c>
      <c r="AD18" s="248">
        <v>1026.8399999999999</v>
      </c>
      <c r="AE18" s="248">
        <v>273.48</v>
      </c>
      <c r="AF18" s="394">
        <v>0</v>
      </c>
      <c r="AG18" s="248">
        <v>271.21999999999997</v>
      </c>
      <c r="AH18" s="248">
        <v>142.35</v>
      </c>
      <c r="AI18" s="248">
        <v>10140.400000000001</v>
      </c>
      <c r="AJ18" s="248">
        <v>11155.5</v>
      </c>
      <c r="AK18" s="248">
        <v>21579.119999999999</v>
      </c>
      <c r="AL18" s="248">
        <v>3109.52</v>
      </c>
      <c r="AM18" s="394">
        <v>0</v>
      </c>
      <c r="AN18" s="248">
        <v>838.38</v>
      </c>
      <c r="AO18" s="248">
        <v>591.03000000000009</v>
      </c>
      <c r="AP18" s="248">
        <v>208919.6</v>
      </c>
      <c r="AQ18" s="248">
        <v>440.64</v>
      </c>
      <c r="AR18" s="248">
        <v>395.84999999999997</v>
      </c>
      <c r="AS18" s="248">
        <v>8861.16</v>
      </c>
      <c r="AT18" s="248">
        <v>3317.48</v>
      </c>
      <c r="AU18" s="248">
        <v>58236.399999999994</v>
      </c>
      <c r="AV18" s="248">
        <v>6235.0199999999995</v>
      </c>
      <c r="AW18" s="248">
        <v>376.20000000000005</v>
      </c>
      <c r="AX18" s="248">
        <v>2471.04</v>
      </c>
      <c r="AY18" s="248">
        <v>7675.6100000000006</v>
      </c>
      <c r="AZ18" s="248">
        <v>85.56</v>
      </c>
      <c r="BA18" s="248">
        <v>32717.52</v>
      </c>
      <c r="BB18" s="248">
        <v>3181.6</v>
      </c>
      <c r="BC18" s="248">
        <v>47.04</v>
      </c>
      <c r="BD18" s="394">
        <v>0</v>
      </c>
      <c r="BE18" s="248">
        <v>10891.84</v>
      </c>
      <c r="BF18" s="248">
        <v>242.78</v>
      </c>
      <c r="BG18" s="248">
        <v>109.8</v>
      </c>
      <c r="BH18" s="248">
        <v>14284.400000000001</v>
      </c>
      <c r="BI18" s="248">
        <v>349.65</v>
      </c>
      <c r="BJ18" s="248">
        <v>474.02000000000004</v>
      </c>
      <c r="BK18" s="248">
        <v>247.2</v>
      </c>
      <c r="BL18" s="248">
        <v>3965.76</v>
      </c>
      <c r="BM18" s="394">
        <v>0</v>
      </c>
      <c r="BN18" s="394">
        <v>0</v>
      </c>
      <c r="BO18" s="248">
        <v>5727.1500000000005</v>
      </c>
      <c r="BP18" s="248">
        <v>19405.2</v>
      </c>
      <c r="BQ18" s="248">
        <v>23222.400000000001</v>
      </c>
      <c r="BR18" s="248">
        <v>5822</v>
      </c>
      <c r="BS18" s="394">
        <v>0</v>
      </c>
      <c r="BT18" s="248">
        <v>186.24</v>
      </c>
      <c r="BU18" s="248">
        <v>976.94999999999993</v>
      </c>
      <c r="BV18" s="248">
        <v>107.80000000000001</v>
      </c>
      <c r="BW18" s="248">
        <v>556.20000000000005</v>
      </c>
      <c r="BX18" s="248">
        <v>117.6</v>
      </c>
      <c r="BY18" s="248">
        <v>56.43</v>
      </c>
      <c r="BZ18" s="248">
        <v>405.9</v>
      </c>
      <c r="CA18" s="248">
        <v>1033.2</v>
      </c>
      <c r="CB18" s="248">
        <v>915.68</v>
      </c>
      <c r="CC18" s="394">
        <v>0</v>
      </c>
      <c r="CD18" s="248">
        <v>7105</v>
      </c>
      <c r="CE18" s="248">
        <v>2444.3000000000002</v>
      </c>
      <c r="CF18" s="248">
        <v>5131.53</v>
      </c>
      <c r="CG18" s="248">
        <v>6001.84</v>
      </c>
      <c r="CH18" s="248">
        <v>37368.400000000001</v>
      </c>
      <c r="CI18" s="248">
        <v>782.1</v>
      </c>
      <c r="CJ18" s="248">
        <v>1915.8000000000002</v>
      </c>
      <c r="CK18" s="248">
        <v>352.63</v>
      </c>
      <c r="CL18" s="248">
        <v>3997.5</v>
      </c>
      <c r="CM18" s="248">
        <v>2817.54</v>
      </c>
      <c r="CN18" s="248">
        <v>1246.4000000000001</v>
      </c>
      <c r="CO18" s="248">
        <v>4019.4</v>
      </c>
      <c r="CP18" s="248">
        <v>265.32</v>
      </c>
      <c r="CQ18" s="394">
        <v>0</v>
      </c>
      <c r="CR18" s="248">
        <v>9661.4000000000015</v>
      </c>
      <c r="CS18" s="248">
        <v>2719.2000000000003</v>
      </c>
      <c r="CT18" s="248">
        <v>10391.76</v>
      </c>
      <c r="CU18" s="394">
        <v>0</v>
      </c>
      <c r="CV18" s="394">
        <v>0</v>
      </c>
      <c r="CW18" s="248">
        <v>6688.8499999999995</v>
      </c>
      <c r="CX18" s="248">
        <v>869.2</v>
      </c>
      <c r="CY18" s="248">
        <v>5433.9400000000005</v>
      </c>
      <c r="CZ18" s="248">
        <v>3366.7999999999997</v>
      </c>
      <c r="DA18" s="248">
        <v>53869.36</v>
      </c>
      <c r="DB18" s="248">
        <v>28601.600000000002</v>
      </c>
      <c r="DC18" s="248">
        <v>191.76</v>
      </c>
      <c r="DD18" s="248">
        <v>2136.5749999999998</v>
      </c>
      <c r="DE18" s="248">
        <v>8660.85</v>
      </c>
      <c r="DF18" s="248">
        <v>271.7</v>
      </c>
      <c r="DG18" s="248">
        <v>3398.2200000000003</v>
      </c>
      <c r="DH18" s="248">
        <v>4273.5</v>
      </c>
      <c r="DI18" s="248">
        <v>1151.3999999999999</v>
      </c>
      <c r="DJ18" s="396">
        <f t="shared" si="0"/>
        <v>208919.6</v>
      </c>
      <c r="DK18" s="396">
        <f>DJ18^Parametre!A$8</f>
        <v>43647399264.160004</v>
      </c>
    </row>
    <row r="19" spans="1:115" ht="14.25" customHeight="1" x14ac:dyDescent="0.25">
      <c r="A19" s="398" t="s">
        <v>18</v>
      </c>
      <c r="B19" s="248">
        <v>304</v>
      </c>
      <c r="C19" s="394">
        <v>0</v>
      </c>
      <c r="D19" s="248">
        <v>6984.45</v>
      </c>
      <c r="E19" s="248">
        <v>2572.2999999999997</v>
      </c>
      <c r="F19" s="248">
        <v>311.21999999999997</v>
      </c>
      <c r="G19" s="248">
        <v>8798.16</v>
      </c>
      <c r="H19" s="394">
        <v>0</v>
      </c>
      <c r="I19" s="248">
        <v>5032.0099999999993</v>
      </c>
      <c r="J19" s="248">
        <v>3311.4300000000003</v>
      </c>
      <c r="K19" s="394">
        <v>0</v>
      </c>
      <c r="L19" s="248">
        <v>6292.0800000000008</v>
      </c>
      <c r="M19" s="248">
        <v>41156</v>
      </c>
      <c r="N19" s="394">
        <v>0</v>
      </c>
      <c r="O19" s="248">
        <v>768.25</v>
      </c>
      <c r="P19" s="248">
        <v>603.44000000000005</v>
      </c>
      <c r="Q19" s="394">
        <v>0</v>
      </c>
      <c r="R19" s="248">
        <v>643.19999999999993</v>
      </c>
      <c r="S19" s="248">
        <v>531.36</v>
      </c>
      <c r="T19" s="248">
        <v>1103.51</v>
      </c>
      <c r="U19" s="248">
        <v>6339.7199999999993</v>
      </c>
      <c r="V19" s="248">
        <v>315.63</v>
      </c>
      <c r="W19" s="248">
        <v>2348.9899999999998</v>
      </c>
      <c r="X19" s="394">
        <v>0</v>
      </c>
      <c r="Y19" s="248">
        <v>342.28</v>
      </c>
      <c r="Z19" s="394">
        <v>0</v>
      </c>
      <c r="AA19" s="248">
        <v>364.81</v>
      </c>
      <c r="AB19" s="248">
        <v>1809.3</v>
      </c>
      <c r="AC19" s="248">
        <v>6017.16</v>
      </c>
      <c r="AD19" s="248">
        <v>975.24</v>
      </c>
      <c r="AE19" s="248">
        <v>321.64</v>
      </c>
      <c r="AF19" s="394">
        <v>0</v>
      </c>
      <c r="AG19" s="394">
        <v>0</v>
      </c>
      <c r="AH19" s="394">
        <v>0</v>
      </c>
      <c r="AI19" s="248">
        <v>2083.3000000000002</v>
      </c>
      <c r="AJ19" s="248">
        <v>2923</v>
      </c>
      <c r="AK19" s="248">
        <v>2715.02</v>
      </c>
      <c r="AL19" s="248">
        <v>2431.3799999999997</v>
      </c>
      <c r="AM19" s="394">
        <v>0</v>
      </c>
      <c r="AN19" s="394">
        <v>0</v>
      </c>
      <c r="AO19" s="394">
        <v>0</v>
      </c>
      <c r="AP19" s="248">
        <v>20764.57</v>
      </c>
      <c r="AQ19" s="394">
        <v>0</v>
      </c>
      <c r="AR19" s="394">
        <v>0</v>
      </c>
      <c r="AS19" s="248">
        <v>6781.5</v>
      </c>
      <c r="AT19" s="248">
        <v>3132.24</v>
      </c>
      <c r="AU19" s="248">
        <v>7030.98</v>
      </c>
      <c r="AV19" s="394">
        <v>0</v>
      </c>
      <c r="AW19" s="248">
        <v>378.40000000000003</v>
      </c>
      <c r="AX19" s="248">
        <v>2296.3200000000002</v>
      </c>
      <c r="AY19" s="394">
        <v>0</v>
      </c>
      <c r="AZ19" s="394">
        <v>0</v>
      </c>
      <c r="BA19" s="248">
        <v>3956.04</v>
      </c>
      <c r="BB19" s="248">
        <v>358.9</v>
      </c>
      <c r="BC19" s="248">
        <v>44.4</v>
      </c>
      <c r="BD19" s="394">
        <v>0</v>
      </c>
      <c r="BE19" s="248">
        <v>2480.3200000000002</v>
      </c>
      <c r="BF19" s="248">
        <v>191.54</v>
      </c>
      <c r="BG19" s="394">
        <v>0</v>
      </c>
      <c r="BH19" s="248">
        <v>1367.47</v>
      </c>
      <c r="BI19" s="248">
        <v>334.53</v>
      </c>
      <c r="BJ19" s="248">
        <v>484.98</v>
      </c>
      <c r="BK19" s="248">
        <v>23.4</v>
      </c>
      <c r="BL19" s="394">
        <v>0</v>
      </c>
      <c r="BM19" s="394">
        <v>0</v>
      </c>
      <c r="BN19" s="394">
        <v>0</v>
      </c>
      <c r="BO19" s="248">
        <v>4846.05</v>
      </c>
      <c r="BP19" s="248">
        <v>1450.68</v>
      </c>
      <c r="BQ19" s="248">
        <v>2492.16</v>
      </c>
      <c r="BR19" s="248">
        <v>585.75</v>
      </c>
      <c r="BS19" s="394">
        <v>0</v>
      </c>
      <c r="BT19" s="248">
        <v>165.87</v>
      </c>
      <c r="BU19" s="394">
        <v>0</v>
      </c>
      <c r="BV19" s="394">
        <v>0</v>
      </c>
      <c r="BW19" s="394">
        <v>0</v>
      </c>
      <c r="BX19" s="248">
        <v>114</v>
      </c>
      <c r="BY19" s="248">
        <v>61.050000000000004</v>
      </c>
      <c r="BZ19" s="394">
        <v>0</v>
      </c>
      <c r="CA19" s="394">
        <v>0</v>
      </c>
      <c r="CB19" s="248">
        <v>594.71999999999991</v>
      </c>
      <c r="CC19" s="394">
        <v>0</v>
      </c>
      <c r="CD19" s="248">
        <v>1043</v>
      </c>
      <c r="CE19" s="248">
        <v>2252.27</v>
      </c>
      <c r="CF19" s="248">
        <v>1633.92</v>
      </c>
      <c r="CG19" s="248">
        <v>3287.44</v>
      </c>
      <c r="CH19" s="248">
        <v>3355.9</v>
      </c>
      <c r="CI19" s="248">
        <v>714.95</v>
      </c>
      <c r="CJ19" s="248">
        <v>163.68</v>
      </c>
      <c r="CK19" s="394">
        <v>0</v>
      </c>
      <c r="CL19" s="248">
        <v>3854</v>
      </c>
      <c r="CM19" s="248">
        <v>2191.42</v>
      </c>
      <c r="CN19" s="248">
        <v>136.04</v>
      </c>
      <c r="CO19" s="248">
        <v>3471.3</v>
      </c>
      <c r="CP19" s="394">
        <v>0</v>
      </c>
      <c r="CQ19" s="394">
        <v>0</v>
      </c>
      <c r="CR19" s="248">
        <v>764.47</v>
      </c>
      <c r="CS19" s="248">
        <v>234.96</v>
      </c>
      <c r="CT19" s="248">
        <v>1366.89</v>
      </c>
      <c r="CU19" s="394">
        <v>0</v>
      </c>
      <c r="CV19" s="394">
        <v>0</v>
      </c>
      <c r="CW19" s="248">
        <v>1060.99</v>
      </c>
      <c r="CX19" s="394">
        <v>0</v>
      </c>
      <c r="CY19" s="248">
        <v>4649.66</v>
      </c>
      <c r="CZ19" s="248">
        <v>2959.24</v>
      </c>
      <c r="DA19" s="248">
        <v>12067.27</v>
      </c>
      <c r="DB19" s="248">
        <v>2668.32</v>
      </c>
      <c r="DC19" s="394">
        <v>0</v>
      </c>
      <c r="DD19" s="248">
        <v>399.95</v>
      </c>
      <c r="DE19" s="248">
        <v>7751.7</v>
      </c>
      <c r="DF19" s="394">
        <v>0</v>
      </c>
      <c r="DG19" s="248">
        <v>2265.48</v>
      </c>
      <c r="DH19" s="248">
        <v>4319.7</v>
      </c>
      <c r="DI19" s="248">
        <v>993.83999999999992</v>
      </c>
      <c r="DJ19" s="396">
        <f t="shared" si="0"/>
        <v>41156</v>
      </c>
      <c r="DK19" s="396">
        <f>DJ19^Parametre!A$8</f>
        <v>1693816336</v>
      </c>
    </row>
    <row r="20" spans="1:115" ht="14.25" customHeight="1" x14ac:dyDescent="0.25">
      <c r="A20" s="398" t="s">
        <v>19</v>
      </c>
      <c r="B20" s="248">
        <v>376</v>
      </c>
      <c r="C20" s="248">
        <v>1248.5250000000001</v>
      </c>
      <c r="D20" s="248">
        <v>7133.85</v>
      </c>
      <c r="E20" s="248">
        <v>3530.2599999999998</v>
      </c>
      <c r="F20" s="394">
        <v>0</v>
      </c>
      <c r="G20" s="248">
        <v>9636.08</v>
      </c>
      <c r="H20" s="394">
        <v>0</v>
      </c>
      <c r="I20" s="248">
        <v>37280.949999999997</v>
      </c>
      <c r="J20" s="248">
        <v>4877.3</v>
      </c>
      <c r="K20" s="248">
        <v>915.31999999999994</v>
      </c>
      <c r="L20" s="248">
        <v>7612.64</v>
      </c>
      <c r="M20" s="248">
        <v>19034.650000000001</v>
      </c>
      <c r="N20" s="394">
        <v>0</v>
      </c>
      <c r="O20" s="248">
        <v>820.93</v>
      </c>
      <c r="P20" s="248">
        <v>619.32000000000005</v>
      </c>
      <c r="Q20" s="248">
        <v>841.48</v>
      </c>
      <c r="R20" s="248">
        <v>2894.4</v>
      </c>
      <c r="S20" s="248">
        <v>622.08000000000004</v>
      </c>
      <c r="T20" s="248">
        <v>1157.6699999999998</v>
      </c>
      <c r="U20" s="248">
        <v>6110.0199999999995</v>
      </c>
      <c r="V20" s="248">
        <v>2313.3599999999997</v>
      </c>
      <c r="W20" s="248">
        <v>2699.15</v>
      </c>
      <c r="X20" s="394">
        <v>0</v>
      </c>
      <c r="Y20" s="248">
        <v>368.15</v>
      </c>
      <c r="Z20" s="248">
        <v>5539.95</v>
      </c>
      <c r="AA20" s="248">
        <v>347.62</v>
      </c>
      <c r="AB20" s="248">
        <v>1964.7</v>
      </c>
      <c r="AC20" s="248">
        <v>60171.6</v>
      </c>
      <c r="AD20" s="248">
        <v>4169.28</v>
      </c>
      <c r="AE20" s="248">
        <v>2820.8</v>
      </c>
      <c r="AF20" s="394">
        <v>0</v>
      </c>
      <c r="AG20" s="394">
        <v>0</v>
      </c>
      <c r="AH20" s="248">
        <v>1197.2</v>
      </c>
      <c r="AI20" s="248">
        <v>5020</v>
      </c>
      <c r="AJ20" s="248">
        <v>3496.5</v>
      </c>
      <c r="AK20" s="248">
        <v>2838.43</v>
      </c>
      <c r="AL20" s="248">
        <v>27125.599999999999</v>
      </c>
      <c r="AM20" s="248">
        <v>112.1</v>
      </c>
      <c r="AN20" s="248">
        <v>861.93</v>
      </c>
      <c r="AO20" s="248">
        <v>567.27</v>
      </c>
      <c r="AP20" s="248">
        <v>24586.27</v>
      </c>
      <c r="AQ20" s="248">
        <v>144</v>
      </c>
      <c r="AR20" s="248">
        <v>389.76</v>
      </c>
      <c r="AS20" s="248">
        <v>8499.48</v>
      </c>
      <c r="AT20" s="248">
        <v>2711.24</v>
      </c>
      <c r="AU20" s="248">
        <v>6853.4299999999994</v>
      </c>
      <c r="AV20" s="394">
        <v>0</v>
      </c>
      <c r="AW20" s="248">
        <v>389.40000000000003</v>
      </c>
      <c r="AX20" s="248">
        <v>2421.12</v>
      </c>
      <c r="AY20" s="248">
        <v>7317.68</v>
      </c>
      <c r="AZ20" s="394">
        <v>0</v>
      </c>
      <c r="BA20" s="248">
        <v>10692</v>
      </c>
      <c r="BB20" s="248">
        <v>386.06</v>
      </c>
      <c r="BC20" s="248">
        <v>44.879999999999995</v>
      </c>
      <c r="BD20" s="394">
        <v>0</v>
      </c>
      <c r="BE20" s="248">
        <v>2359</v>
      </c>
      <c r="BF20" s="248">
        <v>735.66</v>
      </c>
      <c r="BG20" s="394">
        <v>0</v>
      </c>
      <c r="BH20" s="248">
        <v>10661.04</v>
      </c>
      <c r="BI20" s="248">
        <v>3893.3999999999996</v>
      </c>
      <c r="BJ20" s="248">
        <v>539.78000000000009</v>
      </c>
      <c r="BK20" s="248">
        <v>48</v>
      </c>
      <c r="BL20" s="248">
        <v>635.04000000000008</v>
      </c>
      <c r="BM20" s="248">
        <v>691.9</v>
      </c>
      <c r="BN20" s="248">
        <v>122.22</v>
      </c>
      <c r="BO20" s="248">
        <v>5639.04</v>
      </c>
      <c r="BP20" s="248">
        <v>1441.26</v>
      </c>
      <c r="BQ20" s="248">
        <v>5664</v>
      </c>
      <c r="BR20" s="248">
        <v>649.65</v>
      </c>
      <c r="BS20" s="248">
        <v>1450.7</v>
      </c>
      <c r="BT20" s="248">
        <v>182.36</v>
      </c>
      <c r="BU20" s="248">
        <v>856.70999999999992</v>
      </c>
      <c r="BV20" s="248">
        <v>105.05000000000001</v>
      </c>
      <c r="BW20" s="394">
        <v>0</v>
      </c>
      <c r="BX20" s="394">
        <v>0</v>
      </c>
      <c r="BY20" s="248">
        <v>65.34</v>
      </c>
      <c r="BZ20" s="248">
        <v>405.9</v>
      </c>
      <c r="CA20" s="394">
        <v>0</v>
      </c>
      <c r="CB20" s="248">
        <v>901.52</v>
      </c>
      <c r="CC20" s="394">
        <v>0</v>
      </c>
      <c r="CD20" s="248">
        <v>1295</v>
      </c>
      <c r="CE20" s="248">
        <v>7272.18</v>
      </c>
      <c r="CF20" s="248">
        <v>1557.33</v>
      </c>
      <c r="CG20" s="248">
        <v>5368.4800000000005</v>
      </c>
      <c r="CH20" s="248">
        <v>3555.44</v>
      </c>
      <c r="CI20" s="248">
        <v>683.35</v>
      </c>
      <c r="CJ20" s="248">
        <v>158.1</v>
      </c>
      <c r="CK20" s="394">
        <v>0</v>
      </c>
      <c r="CL20" s="248">
        <v>2808.5</v>
      </c>
      <c r="CM20" s="248">
        <v>14443.45</v>
      </c>
      <c r="CN20" s="394">
        <v>0</v>
      </c>
      <c r="CO20" s="248">
        <v>3572.8</v>
      </c>
      <c r="CP20" s="248">
        <v>84.92</v>
      </c>
      <c r="CQ20" s="394">
        <v>0</v>
      </c>
      <c r="CR20" s="248">
        <v>895.79000000000008</v>
      </c>
      <c r="CS20" s="248">
        <v>258.72000000000003</v>
      </c>
      <c r="CT20" s="248">
        <v>1579.14</v>
      </c>
      <c r="CU20" s="394">
        <v>0</v>
      </c>
      <c r="CV20" s="394">
        <v>0</v>
      </c>
      <c r="CW20" s="248">
        <v>1126.8899999999999</v>
      </c>
      <c r="CX20" s="248">
        <v>103.35000000000001</v>
      </c>
      <c r="CY20" s="248">
        <v>4845.7300000000005</v>
      </c>
      <c r="CZ20" s="248">
        <v>3260.4799999999996</v>
      </c>
      <c r="DA20" s="248">
        <v>11800.59</v>
      </c>
      <c r="DB20" s="248">
        <v>3435.6800000000003</v>
      </c>
      <c r="DC20" s="248">
        <v>2101.1999999999998</v>
      </c>
      <c r="DD20" s="248">
        <v>364.16500000000002</v>
      </c>
      <c r="DE20" s="248">
        <v>9474.3000000000011</v>
      </c>
      <c r="DF20" s="248">
        <v>277.42</v>
      </c>
      <c r="DG20" s="248">
        <v>1913.94</v>
      </c>
      <c r="DH20" s="248">
        <v>3326.4</v>
      </c>
      <c r="DI20" s="248">
        <v>884.76</v>
      </c>
      <c r="DJ20" s="396">
        <f t="shared" si="0"/>
        <v>60171.6</v>
      </c>
      <c r="DK20" s="396">
        <f>DJ20^Parametre!A$8</f>
        <v>3620621446.5599999</v>
      </c>
    </row>
    <row r="21" spans="1:115" ht="14.25" customHeight="1" x14ac:dyDescent="0.25">
      <c r="A21" s="397" t="s">
        <v>20</v>
      </c>
      <c r="B21" s="248">
        <v>362</v>
      </c>
      <c r="C21" s="248">
        <v>1141.125</v>
      </c>
      <c r="D21" s="248">
        <v>7283.25</v>
      </c>
      <c r="E21" s="248">
        <v>2714.22</v>
      </c>
      <c r="F21" s="248">
        <v>282.14999999999998</v>
      </c>
      <c r="G21" s="248">
        <v>9112.3799999999992</v>
      </c>
      <c r="H21" s="248">
        <v>690.64</v>
      </c>
      <c r="I21" s="248">
        <v>5840.07</v>
      </c>
      <c r="J21" s="248">
        <v>3542.46</v>
      </c>
      <c r="K21" s="394">
        <v>0</v>
      </c>
      <c r="L21" s="248">
        <v>6719.3200000000006</v>
      </c>
      <c r="M21" s="248">
        <v>19137.54</v>
      </c>
      <c r="N21" s="394">
        <v>0</v>
      </c>
      <c r="O21" s="248">
        <v>553.14</v>
      </c>
      <c r="P21" s="248">
        <v>583.59</v>
      </c>
      <c r="Q21" s="248">
        <v>767.36</v>
      </c>
      <c r="R21" s="248">
        <v>748.8</v>
      </c>
      <c r="S21" s="248">
        <v>243.6</v>
      </c>
      <c r="T21" s="394">
        <v>0</v>
      </c>
      <c r="U21" s="248">
        <v>6431.5999999999995</v>
      </c>
      <c r="V21" s="248">
        <v>321.3</v>
      </c>
      <c r="W21" s="248">
        <v>2582.4299999999998</v>
      </c>
      <c r="X21" s="248">
        <v>200</v>
      </c>
      <c r="Y21" s="394">
        <v>0</v>
      </c>
      <c r="Z21" s="394">
        <v>0</v>
      </c>
      <c r="AA21" s="248">
        <v>338.07</v>
      </c>
      <c r="AB21" s="248">
        <v>1875.8999999999999</v>
      </c>
      <c r="AC21" s="248">
        <v>5907.0899999999992</v>
      </c>
      <c r="AD21" s="248">
        <v>830.76</v>
      </c>
      <c r="AE21" s="248">
        <v>316.48</v>
      </c>
      <c r="AF21" s="394">
        <v>0</v>
      </c>
      <c r="AG21" s="394">
        <v>0</v>
      </c>
      <c r="AH21" s="394">
        <v>0</v>
      </c>
      <c r="AI21" s="248">
        <v>1518.5500000000002</v>
      </c>
      <c r="AJ21" s="248">
        <v>2830.5</v>
      </c>
      <c r="AK21" s="248">
        <v>2432.94</v>
      </c>
      <c r="AL21" s="248">
        <v>2696.02</v>
      </c>
      <c r="AM21" s="394">
        <v>0</v>
      </c>
      <c r="AN21" s="394">
        <v>0</v>
      </c>
      <c r="AO21" s="248">
        <v>466.29</v>
      </c>
      <c r="AP21" s="248">
        <v>76816.17</v>
      </c>
      <c r="AQ21" s="394">
        <v>0</v>
      </c>
      <c r="AR21" s="248">
        <v>377.58</v>
      </c>
      <c r="AS21" s="248">
        <v>6012.93</v>
      </c>
      <c r="AT21" s="248">
        <v>2829.12</v>
      </c>
      <c r="AU21" s="248">
        <v>21412.53</v>
      </c>
      <c r="AV21" s="394">
        <v>0</v>
      </c>
      <c r="AW21" s="394">
        <v>0</v>
      </c>
      <c r="AX21" s="248">
        <v>2346.2400000000002</v>
      </c>
      <c r="AY21" s="248">
        <v>7118.8300000000008</v>
      </c>
      <c r="AZ21" s="394">
        <v>0</v>
      </c>
      <c r="BA21" s="248">
        <v>4383.72</v>
      </c>
      <c r="BB21" s="248">
        <v>323.98</v>
      </c>
      <c r="BC21" s="394">
        <v>0</v>
      </c>
      <c r="BD21" s="394">
        <v>0</v>
      </c>
      <c r="BE21" s="248">
        <v>2561.2000000000003</v>
      </c>
      <c r="BF21" s="248">
        <v>197.64</v>
      </c>
      <c r="BG21" s="248">
        <v>115.28999999999999</v>
      </c>
      <c r="BH21" s="248">
        <v>1576.5100000000002</v>
      </c>
      <c r="BI21" s="248">
        <v>296.72999999999996</v>
      </c>
      <c r="BJ21" s="248">
        <v>454.84000000000003</v>
      </c>
      <c r="BK21" s="394">
        <v>0</v>
      </c>
      <c r="BL21" s="394">
        <v>0</v>
      </c>
      <c r="BM21" s="248">
        <v>684.5</v>
      </c>
      <c r="BN21" s="394">
        <v>0</v>
      </c>
      <c r="BO21" s="248">
        <v>4992.9000000000005</v>
      </c>
      <c r="BP21" s="394">
        <v>0</v>
      </c>
      <c r="BQ21" s="248">
        <v>2208.96</v>
      </c>
      <c r="BR21" s="248">
        <v>592.85</v>
      </c>
      <c r="BS21" s="394">
        <v>0</v>
      </c>
      <c r="BT21" s="248">
        <v>182.36</v>
      </c>
      <c r="BU21" s="248">
        <v>886.77</v>
      </c>
      <c r="BV21" s="394">
        <v>0</v>
      </c>
      <c r="BW21" s="394">
        <v>0</v>
      </c>
      <c r="BX21" s="394">
        <v>0</v>
      </c>
      <c r="BY21" s="394">
        <v>0</v>
      </c>
      <c r="BZ21" s="394">
        <v>0</v>
      </c>
      <c r="CA21" s="248">
        <v>115.92</v>
      </c>
      <c r="CB21" s="248">
        <v>646.64</v>
      </c>
      <c r="CC21" s="394">
        <v>0</v>
      </c>
      <c r="CD21" s="248">
        <v>1099</v>
      </c>
      <c r="CE21" s="248">
        <v>2361.4299999999998</v>
      </c>
      <c r="CF21" s="394">
        <v>0</v>
      </c>
      <c r="CG21" s="248">
        <v>4855.76</v>
      </c>
      <c r="CH21" s="248">
        <v>3319.62</v>
      </c>
      <c r="CI21" s="248">
        <v>699.15</v>
      </c>
      <c r="CJ21" s="248">
        <v>943.95</v>
      </c>
      <c r="CK21" s="394">
        <v>0</v>
      </c>
      <c r="CL21" s="248">
        <v>16564</v>
      </c>
      <c r="CM21" s="248">
        <v>2447.56</v>
      </c>
      <c r="CN21" s="394">
        <v>0</v>
      </c>
      <c r="CO21" s="248">
        <v>3288.6</v>
      </c>
      <c r="CP21" s="394">
        <v>0</v>
      </c>
      <c r="CQ21" s="394">
        <v>0</v>
      </c>
      <c r="CR21" s="248">
        <v>783.23</v>
      </c>
      <c r="CS21" s="248">
        <v>528</v>
      </c>
      <c r="CT21" s="248">
        <v>1239.54</v>
      </c>
      <c r="CU21" s="394">
        <v>0</v>
      </c>
      <c r="CV21" s="394">
        <v>0</v>
      </c>
      <c r="CW21" s="394">
        <v>0</v>
      </c>
      <c r="CX21" s="248">
        <v>79.5</v>
      </c>
      <c r="CY21" s="248">
        <v>5041.8</v>
      </c>
      <c r="CZ21" s="248">
        <v>3402.24</v>
      </c>
      <c r="DA21" s="248">
        <v>12200.61</v>
      </c>
      <c r="DB21" s="248">
        <v>2755.52</v>
      </c>
      <c r="DC21" s="394">
        <v>0</v>
      </c>
      <c r="DD21" s="248">
        <v>1700.84</v>
      </c>
      <c r="DE21" s="248">
        <v>7751.7</v>
      </c>
      <c r="DF21" s="394">
        <v>0</v>
      </c>
      <c r="DG21" s="248">
        <v>2792.79</v>
      </c>
      <c r="DH21" s="248">
        <v>3049.2000000000003</v>
      </c>
      <c r="DI21" s="248">
        <v>824.16</v>
      </c>
      <c r="DJ21" s="396">
        <f t="shared" si="0"/>
        <v>76816.17</v>
      </c>
      <c r="DK21" s="396">
        <f>DJ21^Parametre!A$8</f>
        <v>5900723973.4688997</v>
      </c>
    </row>
    <row r="22" spans="1:115" ht="14.25" customHeight="1" x14ac:dyDescent="0.25">
      <c r="A22" s="397" t="s">
        <v>21</v>
      </c>
      <c r="B22" s="248">
        <v>296</v>
      </c>
      <c r="C22" s="248">
        <v>1087.425</v>
      </c>
      <c r="D22" s="248">
        <v>5976</v>
      </c>
      <c r="E22" s="248">
        <v>3512.5199999999995</v>
      </c>
      <c r="F22" s="248">
        <v>319.77</v>
      </c>
      <c r="G22" s="248">
        <v>8902.9</v>
      </c>
      <c r="H22" s="248">
        <v>669.28</v>
      </c>
      <c r="I22" s="248">
        <v>6648.1299999999992</v>
      </c>
      <c r="J22" s="248">
        <v>20741.36</v>
      </c>
      <c r="K22" s="394">
        <v>0</v>
      </c>
      <c r="L22" s="248">
        <v>6097.88</v>
      </c>
      <c r="M22" s="248">
        <v>14095.93</v>
      </c>
      <c r="N22" s="394">
        <v>0</v>
      </c>
      <c r="O22" s="248">
        <v>654.1099999999999</v>
      </c>
      <c r="P22" s="248">
        <v>595.5</v>
      </c>
      <c r="Q22" s="394">
        <v>0</v>
      </c>
      <c r="R22" s="248">
        <v>710.4</v>
      </c>
      <c r="S22" s="248">
        <v>502.20000000000005</v>
      </c>
      <c r="T22" s="248">
        <v>1123.82</v>
      </c>
      <c r="U22" s="248">
        <v>8131.3799999999992</v>
      </c>
      <c r="V22" s="248">
        <v>349.65</v>
      </c>
      <c r="W22" s="248">
        <v>2684.56</v>
      </c>
      <c r="X22" s="394">
        <v>0</v>
      </c>
      <c r="Y22" s="248">
        <v>376.11</v>
      </c>
      <c r="Z22" s="248">
        <v>58524.6</v>
      </c>
      <c r="AA22" s="248">
        <v>259.76</v>
      </c>
      <c r="AB22" s="394">
        <v>0</v>
      </c>
      <c r="AC22" s="248">
        <v>4989.84</v>
      </c>
      <c r="AD22" s="248">
        <v>959.76</v>
      </c>
      <c r="AE22" s="248">
        <v>307.88</v>
      </c>
      <c r="AF22" s="248">
        <v>120.9</v>
      </c>
      <c r="AG22" s="248">
        <v>265.53999999999996</v>
      </c>
      <c r="AH22" s="394">
        <v>0</v>
      </c>
      <c r="AI22" s="248">
        <v>1895.0500000000002</v>
      </c>
      <c r="AJ22" s="248">
        <v>2682.5</v>
      </c>
      <c r="AK22" s="248">
        <v>3120.5099999999998</v>
      </c>
      <c r="AL22" s="248">
        <v>6616</v>
      </c>
      <c r="AM22" s="394">
        <v>0</v>
      </c>
      <c r="AN22" s="248">
        <v>810.12</v>
      </c>
      <c r="AO22" s="248">
        <v>501.93</v>
      </c>
      <c r="AP22" s="248">
        <v>12356.83</v>
      </c>
      <c r="AQ22" s="394">
        <v>0</v>
      </c>
      <c r="AR22" s="248">
        <v>304.49999999999994</v>
      </c>
      <c r="AS22" s="248">
        <v>8183.01</v>
      </c>
      <c r="AT22" s="248">
        <v>2896.48</v>
      </c>
      <c r="AU22" s="248">
        <v>5894.66</v>
      </c>
      <c r="AV22" s="394">
        <v>0</v>
      </c>
      <c r="AW22" s="394">
        <v>0</v>
      </c>
      <c r="AX22" s="248">
        <v>12667.2</v>
      </c>
      <c r="AY22" s="394">
        <v>0</v>
      </c>
      <c r="AZ22" s="248">
        <v>84.64</v>
      </c>
      <c r="BA22" s="248">
        <v>3528.36</v>
      </c>
      <c r="BB22" s="248">
        <v>322.03999999999996</v>
      </c>
      <c r="BC22" s="248">
        <v>44.64</v>
      </c>
      <c r="BD22" s="248">
        <v>7127.6</v>
      </c>
      <c r="BE22" s="248">
        <v>1887.2</v>
      </c>
      <c r="BF22" s="394">
        <v>0</v>
      </c>
      <c r="BG22" s="394">
        <v>0</v>
      </c>
      <c r="BH22" s="248">
        <v>1262.95</v>
      </c>
      <c r="BI22" s="248">
        <v>321.3</v>
      </c>
      <c r="BJ22" s="394">
        <v>0</v>
      </c>
      <c r="BK22" s="394">
        <v>0</v>
      </c>
      <c r="BL22" s="248">
        <v>560.52</v>
      </c>
      <c r="BM22" s="248">
        <v>684.5</v>
      </c>
      <c r="BN22" s="248">
        <v>122.85</v>
      </c>
      <c r="BO22" s="248">
        <v>4904.79</v>
      </c>
      <c r="BP22" s="248">
        <v>1582.56</v>
      </c>
      <c r="BQ22" s="248">
        <v>2095.6799999999998</v>
      </c>
      <c r="BR22" s="248">
        <v>536.04999999999995</v>
      </c>
      <c r="BS22" s="394">
        <v>0</v>
      </c>
      <c r="BT22" s="394">
        <v>0</v>
      </c>
      <c r="BU22" s="394">
        <v>0</v>
      </c>
      <c r="BV22" s="394">
        <v>0</v>
      </c>
      <c r="BW22" s="394">
        <v>0</v>
      </c>
      <c r="BX22" s="248">
        <v>111.6</v>
      </c>
      <c r="BY22" s="248">
        <v>58.410000000000004</v>
      </c>
      <c r="BZ22" s="248">
        <v>1656.3999999999999</v>
      </c>
      <c r="CA22" s="394">
        <v>0</v>
      </c>
      <c r="CB22" s="248">
        <v>854.31999999999994</v>
      </c>
      <c r="CC22" s="248">
        <v>329.55</v>
      </c>
      <c r="CD22" s="248">
        <v>1316</v>
      </c>
      <c r="CE22" s="248">
        <v>1977.8400000000001</v>
      </c>
      <c r="CF22" s="394">
        <v>0</v>
      </c>
      <c r="CG22" s="248">
        <v>3739.84</v>
      </c>
      <c r="CH22" s="248">
        <v>3174.5</v>
      </c>
      <c r="CI22" s="394">
        <v>0</v>
      </c>
      <c r="CJ22" s="248">
        <v>163.68</v>
      </c>
      <c r="CK22" s="248">
        <v>2190.96</v>
      </c>
      <c r="CL22" s="248">
        <v>33620</v>
      </c>
      <c r="CM22" s="248">
        <v>2120.27</v>
      </c>
      <c r="CN22" s="248">
        <v>134.52000000000001</v>
      </c>
      <c r="CO22" s="248">
        <v>2760.8</v>
      </c>
      <c r="CP22" s="394">
        <v>0</v>
      </c>
      <c r="CQ22" s="248">
        <v>50.7</v>
      </c>
      <c r="CR22" s="248">
        <v>703.50000000000011</v>
      </c>
      <c r="CS22" s="394">
        <v>0</v>
      </c>
      <c r="CT22" s="248">
        <v>1689.51</v>
      </c>
      <c r="CU22" s="394">
        <v>0</v>
      </c>
      <c r="CV22" s="394">
        <v>0</v>
      </c>
      <c r="CW22" s="248">
        <v>1080.76</v>
      </c>
      <c r="CX22" s="248">
        <v>89.570000000000007</v>
      </c>
      <c r="CY22" s="248">
        <v>5461.9500000000007</v>
      </c>
      <c r="CZ22" s="248">
        <v>3225.04</v>
      </c>
      <c r="DA22" s="248">
        <v>11867.26</v>
      </c>
      <c r="DB22" s="248">
        <v>2267.2000000000003</v>
      </c>
      <c r="DC22" s="394">
        <v>0</v>
      </c>
      <c r="DD22" s="248">
        <v>324.17</v>
      </c>
      <c r="DE22" s="248">
        <v>4306.5</v>
      </c>
      <c r="DF22" s="394">
        <v>0</v>
      </c>
      <c r="DG22" s="248">
        <v>3378.69</v>
      </c>
      <c r="DH22" s="248">
        <v>4527.6000000000004</v>
      </c>
      <c r="DI22" s="248">
        <v>2424</v>
      </c>
      <c r="DJ22" s="396">
        <f t="shared" si="0"/>
        <v>58524.6</v>
      </c>
      <c r="DK22" s="396">
        <f>DJ22^Parametre!A$8</f>
        <v>3425128805.1599998</v>
      </c>
    </row>
    <row r="23" spans="1:115" ht="14.25" customHeight="1" x14ac:dyDescent="0.25">
      <c r="A23" s="397" t="s">
        <v>22</v>
      </c>
      <c r="B23" s="248">
        <v>312</v>
      </c>
      <c r="C23" s="394">
        <v>0</v>
      </c>
      <c r="D23" s="248">
        <v>1568.7</v>
      </c>
      <c r="E23" s="248">
        <v>3317.3799999999997</v>
      </c>
      <c r="F23" s="248">
        <v>297.54000000000002</v>
      </c>
      <c r="G23" s="248">
        <v>6755.73</v>
      </c>
      <c r="H23" s="394">
        <v>0</v>
      </c>
      <c r="I23" s="248">
        <v>6464.48</v>
      </c>
      <c r="J23" s="248">
        <v>3260.09</v>
      </c>
      <c r="K23" s="394">
        <v>0</v>
      </c>
      <c r="L23" s="248">
        <v>6136.72</v>
      </c>
      <c r="M23" s="248">
        <v>18417.310000000001</v>
      </c>
      <c r="N23" s="394">
        <v>0</v>
      </c>
      <c r="O23" s="248">
        <v>2647.1699999999996</v>
      </c>
      <c r="P23" s="248">
        <v>627.26</v>
      </c>
      <c r="Q23" s="394">
        <v>0</v>
      </c>
      <c r="R23" s="248">
        <v>931.19999999999993</v>
      </c>
      <c r="S23" s="248">
        <v>498.96000000000004</v>
      </c>
      <c r="T23" s="394">
        <v>0</v>
      </c>
      <c r="U23" s="248">
        <v>6799.12</v>
      </c>
      <c r="V23" s="248">
        <v>207.89999999999998</v>
      </c>
      <c r="W23" s="248">
        <v>2480.3000000000002</v>
      </c>
      <c r="X23" s="394">
        <v>0</v>
      </c>
      <c r="Y23" s="248">
        <v>352.23</v>
      </c>
      <c r="Z23" s="394">
        <v>0</v>
      </c>
      <c r="AA23" s="248">
        <v>210.1</v>
      </c>
      <c r="AB23" s="394">
        <v>0</v>
      </c>
      <c r="AC23" s="248">
        <v>6310.6799999999994</v>
      </c>
      <c r="AD23" s="394">
        <v>0</v>
      </c>
      <c r="AE23" s="248">
        <v>299.27999999999997</v>
      </c>
      <c r="AF23" s="248">
        <v>122.14</v>
      </c>
      <c r="AG23" s="248">
        <v>261.27999999999997</v>
      </c>
      <c r="AH23" s="394">
        <v>0</v>
      </c>
      <c r="AI23" s="248">
        <v>2045.65</v>
      </c>
      <c r="AJ23" s="248">
        <v>2331</v>
      </c>
      <c r="AK23" s="248">
        <v>3367.33</v>
      </c>
      <c r="AL23" s="248">
        <v>2778.72</v>
      </c>
      <c r="AM23" s="394">
        <v>0</v>
      </c>
      <c r="AN23" s="248">
        <v>805.41</v>
      </c>
      <c r="AO23" s="394">
        <v>0</v>
      </c>
      <c r="AP23" s="248">
        <v>24841.05</v>
      </c>
      <c r="AQ23" s="394">
        <v>0</v>
      </c>
      <c r="AR23" s="394">
        <v>0</v>
      </c>
      <c r="AS23" s="394">
        <v>0</v>
      </c>
      <c r="AT23" s="248">
        <v>2273.4</v>
      </c>
      <c r="AU23" s="248">
        <v>6782.41</v>
      </c>
      <c r="AV23" s="394">
        <v>0</v>
      </c>
      <c r="AW23" s="394">
        <v>0</v>
      </c>
      <c r="AX23" s="248">
        <v>2233.92</v>
      </c>
      <c r="AY23" s="394">
        <v>0</v>
      </c>
      <c r="AZ23" s="394">
        <v>0</v>
      </c>
      <c r="BA23" s="248">
        <v>4410.45</v>
      </c>
      <c r="BB23" s="248">
        <v>360.84</v>
      </c>
      <c r="BC23" s="394">
        <v>0</v>
      </c>
      <c r="BD23" s="248">
        <v>5674.4</v>
      </c>
      <c r="BE23" s="248">
        <v>16499.52</v>
      </c>
      <c r="BF23" s="394">
        <v>0</v>
      </c>
      <c r="BG23" s="394">
        <v>0</v>
      </c>
      <c r="BH23" s="248">
        <v>1262.95</v>
      </c>
      <c r="BI23" s="394">
        <v>0</v>
      </c>
      <c r="BJ23" s="394">
        <v>0</v>
      </c>
      <c r="BK23" s="394">
        <v>0</v>
      </c>
      <c r="BL23" s="248">
        <v>544.32000000000005</v>
      </c>
      <c r="BM23" s="394">
        <v>0</v>
      </c>
      <c r="BN23" s="248">
        <v>117.81</v>
      </c>
      <c r="BO23" s="248">
        <v>4199.91</v>
      </c>
      <c r="BP23" s="394">
        <v>0</v>
      </c>
      <c r="BQ23" s="394">
        <v>0</v>
      </c>
      <c r="BR23" s="248">
        <v>699.34999999999991</v>
      </c>
      <c r="BS23" s="394">
        <v>0</v>
      </c>
      <c r="BT23" s="394">
        <v>0</v>
      </c>
      <c r="BU23" s="394">
        <v>0</v>
      </c>
      <c r="BV23" s="394">
        <v>0</v>
      </c>
      <c r="BW23" s="394">
        <v>0</v>
      </c>
      <c r="BX23" s="394">
        <v>0</v>
      </c>
      <c r="BY23" s="394">
        <v>0</v>
      </c>
      <c r="BZ23" s="248">
        <v>405.9</v>
      </c>
      <c r="CA23" s="394">
        <v>0</v>
      </c>
      <c r="CB23" s="248">
        <v>708</v>
      </c>
      <c r="CC23" s="394">
        <v>0</v>
      </c>
      <c r="CD23" s="248">
        <v>1155</v>
      </c>
      <c r="CE23" s="248">
        <v>1579.8600000000001</v>
      </c>
      <c r="CF23" s="394">
        <v>0</v>
      </c>
      <c r="CG23" s="394">
        <v>0</v>
      </c>
      <c r="CH23" s="248">
        <v>2213.08</v>
      </c>
      <c r="CI23" s="248">
        <v>624.1</v>
      </c>
      <c r="CJ23" s="248">
        <v>185.07000000000002</v>
      </c>
      <c r="CK23" s="248">
        <v>2190.96</v>
      </c>
      <c r="CL23" s="248">
        <v>3567</v>
      </c>
      <c r="CM23" s="394">
        <v>0</v>
      </c>
      <c r="CN23" s="248">
        <v>137.56</v>
      </c>
      <c r="CO23" s="248">
        <v>3430.7000000000003</v>
      </c>
      <c r="CP23" s="394">
        <v>0</v>
      </c>
      <c r="CQ23" s="394">
        <v>0</v>
      </c>
      <c r="CR23" s="248">
        <v>825.44</v>
      </c>
      <c r="CS23" s="394">
        <v>0</v>
      </c>
      <c r="CT23" s="248">
        <v>1485.75</v>
      </c>
      <c r="CU23" s="394">
        <v>0</v>
      </c>
      <c r="CV23" s="394">
        <v>0</v>
      </c>
      <c r="CW23" s="394">
        <v>0</v>
      </c>
      <c r="CX23" s="248">
        <v>100.7</v>
      </c>
      <c r="CY23" s="248">
        <v>4705.68</v>
      </c>
      <c r="CZ23" s="248">
        <v>10685.16</v>
      </c>
      <c r="DA23" s="248">
        <v>7333.7</v>
      </c>
      <c r="DB23" s="248">
        <v>2023.0400000000002</v>
      </c>
      <c r="DC23" s="394">
        <v>0</v>
      </c>
      <c r="DD23" s="248">
        <v>332.59</v>
      </c>
      <c r="DE23" s="248">
        <v>8708.7000000000007</v>
      </c>
      <c r="DF23" s="394">
        <v>0</v>
      </c>
      <c r="DG23" s="248">
        <v>3847.4100000000003</v>
      </c>
      <c r="DH23" s="248">
        <v>13929.300000000001</v>
      </c>
      <c r="DI23" s="248">
        <v>9938.4</v>
      </c>
      <c r="DJ23" s="396">
        <f t="shared" si="0"/>
        <v>24841.05</v>
      </c>
      <c r="DK23" s="396">
        <f>DJ23^Parametre!A$8</f>
        <v>617077765.10249996</v>
      </c>
    </row>
    <row r="24" spans="1:115" ht="14.25" customHeight="1" x14ac:dyDescent="0.25">
      <c r="A24" s="398" t="s">
        <v>23</v>
      </c>
      <c r="B24" s="248">
        <v>322</v>
      </c>
      <c r="C24" s="394">
        <v>0</v>
      </c>
      <c r="D24" s="248">
        <v>6349.5</v>
      </c>
      <c r="E24" s="248">
        <v>2519.08</v>
      </c>
      <c r="F24" s="394">
        <v>0</v>
      </c>
      <c r="G24" s="248">
        <v>8641.0499999999993</v>
      </c>
      <c r="H24" s="248">
        <v>4357.4400000000005</v>
      </c>
      <c r="I24" s="248">
        <v>6170.6399999999994</v>
      </c>
      <c r="J24" s="248">
        <v>4389.5700000000006</v>
      </c>
      <c r="K24" s="394">
        <v>0</v>
      </c>
      <c r="L24" s="248">
        <v>6408.6</v>
      </c>
      <c r="M24" s="248">
        <v>12346.8</v>
      </c>
      <c r="N24" s="394">
        <v>0</v>
      </c>
      <c r="O24" s="248">
        <v>3547.12</v>
      </c>
      <c r="P24" s="248">
        <v>706.66000000000008</v>
      </c>
      <c r="Q24" s="248">
        <v>745.56000000000006</v>
      </c>
      <c r="R24" s="248">
        <v>758.4</v>
      </c>
      <c r="S24" s="394">
        <v>0</v>
      </c>
      <c r="T24" s="248">
        <v>1157.6699999999998</v>
      </c>
      <c r="U24" s="248">
        <v>7534.16</v>
      </c>
      <c r="V24" s="248">
        <v>326.96999999999997</v>
      </c>
      <c r="W24" s="248">
        <v>2626.2</v>
      </c>
      <c r="X24" s="394">
        <v>0</v>
      </c>
      <c r="Y24" s="248">
        <v>350.24</v>
      </c>
      <c r="Z24" s="248">
        <v>5625.18</v>
      </c>
      <c r="AA24" s="248">
        <v>370.53999999999996</v>
      </c>
      <c r="AB24" s="248">
        <v>1942.5</v>
      </c>
      <c r="AC24" s="248">
        <v>6420.75</v>
      </c>
      <c r="AD24" s="248">
        <v>846.24</v>
      </c>
      <c r="AE24" s="248">
        <v>337.12</v>
      </c>
      <c r="AF24" s="394">
        <v>0</v>
      </c>
      <c r="AG24" s="394">
        <v>0</v>
      </c>
      <c r="AH24" s="248">
        <v>114.61</v>
      </c>
      <c r="AI24" s="248">
        <v>2447.25</v>
      </c>
      <c r="AJ24" s="248">
        <v>2701</v>
      </c>
      <c r="AK24" s="248">
        <v>2644.5</v>
      </c>
      <c r="AL24" s="248">
        <v>3026.8199999999997</v>
      </c>
      <c r="AM24" s="394">
        <v>0</v>
      </c>
      <c r="AN24" s="394">
        <v>0</v>
      </c>
      <c r="AO24" s="248">
        <v>510.84000000000003</v>
      </c>
      <c r="AP24" s="248">
        <v>20509.79</v>
      </c>
      <c r="AQ24" s="248">
        <v>65.16</v>
      </c>
      <c r="AR24" s="248">
        <v>349.15999999999997</v>
      </c>
      <c r="AS24" s="248">
        <v>8318.64</v>
      </c>
      <c r="AT24" s="248">
        <v>2492.3200000000002</v>
      </c>
      <c r="AU24" s="394">
        <v>0</v>
      </c>
      <c r="AV24" s="248">
        <v>8354.7199999999993</v>
      </c>
      <c r="AW24" s="394">
        <v>0</v>
      </c>
      <c r="AX24" s="248">
        <v>1784.64</v>
      </c>
      <c r="AY24" s="394">
        <v>0</v>
      </c>
      <c r="AZ24" s="394">
        <v>0</v>
      </c>
      <c r="BA24" s="248">
        <v>3902.58</v>
      </c>
      <c r="BB24" s="394">
        <v>0</v>
      </c>
      <c r="BC24" s="394">
        <v>0</v>
      </c>
      <c r="BD24" s="394">
        <v>0</v>
      </c>
      <c r="BE24" s="248">
        <v>1833.28</v>
      </c>
      <c r="BF24" s="248">
        <v>207.4</v>
      </c>
      <c r="BG24" s="248">
        <v>619.15</v>
      </c>
      <c r="BH24" s="248">
        <v>1402.3100000000002</v>
      </c>
      <c r="BI24" s="248">
        <v>359.09999999999997</v>
      </c>
      <c r="BJ24" s="248">
        <v>537.04000000000008</v>
      </c>
      <c r="BK24" s="248">
        <v>23.64</v>
      </c>
      <c r="BL24" s="248">
        <v>618.84</v>
      </c>
      <c r="BM24" s="394">
        <v>0</v>
      </c>
      <c r="BN24" s="394">
        <v>0</v>
      </c>
      <c r="BO24" s="248">
        <v>5521.56</v>
      </c>
      <c r="BP24" s="248">
        <v>1601.4</v>
      </c>
      <c r="BQ24" s="248">
        <v>2378.88</v>
      </c>
      <c r="BR24" s="248">
        <v>674.5</v>
      </c>
      <c r="BS24" s="248">
        <v>1610.9</v>
      </c>
      <c r="BT24" s="248">
        <v>175.57</v>
      </c>
      <c r="BU24" s="248">
        <v>831.66</v>
      </c>
      <c r="BV24" s="394">
        <v>0</v>
      </c>
      <c r="BW24" s="394">
        <v>0</v>
      </c>
      <c r="BX24" s="394">
        <v>0</v>
      </c>
      <c r="BY24" s="394">
        <v>0</v>
      </c>
      <c r="BZ24" s="248">
        <v>405.9</v>
      </c>
      <c r="CA24" s="394">
        <v>0</v>
      </c>
      <c r="CB24" s="248">
        <v>736.31999999999994</v>
      </c>
      <c r="CC24" s="248">
        <v>324.48</v>
      </c>
      <c r="CD24" s="248">
        <v>1232</v>
      </c>
      <c r="CE24" s="248">
        <v>2351.7000000000003</v>
      </c>
      <c r="CF24" s="248">
        <v>1659.45</v>
      </c>
      <c r="CG24" s="248">
        <v>12064</v>
      </c>
      <c r="CH24" s="248">
        <v>2866.12</v>
      </c>
      <c r="CI24" s="248">
        <v>687.30000000000007</v>
      </c>
      <c r="CJ24" s="248">
        <v>163.68</v>
      </c>
      <c r="CK24" s="394">
        <v>0</v>
      </c>
      <c r="CL24" s="248">
        <v>2583</v>
      </c>
      <c r="CM24" s="248">
        <v>2419.1</v>
      </c>
      <c r="CN24" s="394">
        <v>0</v>
      </c>
      <c r="CO24" s="248">
        <v>3369.8</v>
      </c>
      <c r="CP24" s="394">
        <v>0</v>
      </c>
      <c r="CQ24" s="394">
        <v>0</v>
      </c>
      <c r="CR24" s="248">
        <v>726.95</v>
      </c>
      <c r="CS24" s="248">
        <v>252.12</v>
      </c>
      <c r="CT24" s="248">
        <v>1443.3</v>
      </c>
      <c r="CU24" s="394">
        <v>0</v>
      </c>
      <c r="CV24" s="394">
        <v>0</v>
      </c>
      <c r="CW24" s="248">
        <v>1107.1199999999999</v>
      </c>
      <c r="CX24" s="248">
        <v>84.27000000000001</v>
      </c>
      <c r="CY24" s="248">
        <v>2212.79</v>
      </c>
      <c r="CZ24" s="248">
        <v>1541.6399999999999</v>
      </c>
      <c r="DA24" s="248">
        <v>8800.44</v>
      </c>
      <c r="DB24" s="248">
        <v>3086.88</v>
      </c>
      <c r="DC24" s="248">
        <v>202.98</v>
      </c>
      <c r="DD24" s="394">
        <v>0</v>
      </c>
      <c r="DE24" s="248">
        <v>2727.4500000000003</v>
      </c>
      <c r="DF24" s="394">
        <v>0</v>
      </c>
      <c r="DG24" s="248">
        <v>2324.0700000000002</v>
      </c>
      <c r="DH24" s="394">
        <v>0</v>
      </c>
      <c r="DI24" s="394">
        <v>0</v>
      </c>
      <c r="DJ24" s="396">
        <f t="shared" si="0"/>
        <v>20509.79</v>
      </c>
      <c r="DK24" s="396">
        <f>DJ24^Parametre!A$8</f>
        <v>420651485.84410006</v>
      </c>
    </row>
    <row r="25" spans="1:115" ht="14.25" customHeight="1" x14ac:dyDescent="0.25">
      <c r="A25" s="398" t="s">
        <v>24</v>
      </c>
      <c r="B25" s="248">
        <v>274</v>
      </c>
      <c r="C25" s="394">
        <v>0</v>
      </c>
      <c r="D25" s="248">
        <v>5677.2</v>
      </c>
      <c r="E25" s="248">
        <v>2536.8199999999997</v>
      </c>
      <c r="F25" s="394">
        <v>0</v>
      </c>
      <c r="G25" s="248">
        <v>5132.2599999999993</v>
      </c>
      <c r="H25" s="394">
        <v>0</v>
      </c>
      <c r="I25" s="394">
        <v>0</v>
      </c>
      <c r="J25" s="248">
        <v>3722.15</v>
      </c>
      <c r="K25" s="394">
        <v>0</v>
      </c>
      <c r="L25" s="394">
        <v>0</v>
      </c>
      <c r="M25" s="248">
        <v>15433.5</v>
      </c>
      <c r="N25" s="394">
        <v>0</v>
      </c>
      <c r="O25" s="394">
        <v>0</v>
      </c>
      <c r="P25" s="394">
        <v>0</v>
      </c>
      <c r="Q25" s="394">
        <v>0</v>
      </c>
      <c r="R25" s="248">
        <v>552</v>
      </c>
      <c r="S25" s="394">
        <v>0</v>
      </c>
      <c r="T25" s="248">
        <v>1083.1999999999998</v>
      </c>
      <c r="U25" s="248">
        <v>2480.7599999999998</v>
      </c>
      <c r="V25" s="248">
        <v>291.06</v>
      </c>
      <c r="W25" s="394">
        <v>0</v>
      </c>
      <c r="X25" s="394">
        <v>0</v>
      </c>
      <c r="Y25" s="394">
        <v>0</v>
      </c>
      <c r="Z25" s="394">
        <v>0</v>
      </c>
      <c r="AA25" s="248">
        <v>2337.8399999999997</v>
      </c>
      <c r="AB25" s="248">
        <v>1731.6</v>
      </c>
      <c r="AC25" s="248">
        <v>4549.5599999999995</v>
      </c>
      <c r="AD25" s="248">
        <v>732.72</v>
      </c>
      <c r="AE25" s="248">
        <v>270.04000000000002</v>
      </c>
      <c r="AF25" s="394">
        <v>0</v>
      </c>
      <c r="AG25" s="394">
        <v>0</v>
      </c>
      <c r="AH25" s="394">
        <v>0</v>
      </c>
      <c r="AI25" s="394">
        <v>0</v>
      </c>
      <c r="AJ25" s="248">
        <v>2479</v>
      </c>
      <c r="AK25" s="248">
        <v>1904.04</v>
      </c>
      <c r="AL25" s="394">
        <v>0</v>
      </c>
      <c r="AM25" s="394">
        <v>0</v>
      </c>
      <c r="AN25" s="248">
        <v>786.57</v>
      </c>
      <c r="AO25" s="248">
        <v>463.32000000000005</v>
      </c>
      <c r="AP25" s="248">
        <v>20382.400000000001</v>
      </c>
      <c r="AQ25" s="394">
        <v>0</v>
      </c>
      <c r="AR25" s="394">
        <v>0</v>
      </c>
      <c r="AS25" s="248">
        <v>7911.75</v>
      </c>
      <c r="AT25" s="248">
        <v>2189.1999999999998</v>
      </c>
      <c r="AU25" s="248">
        <v>6462.82</v>
      </c>
      <c r="AV25" s="394">
        <v>0</v>
      </c>
      <c r="AW25" s="394">
        <v>0</v>
      </c>
      <c r="AX25" s="248">
        <v>2009.28</v>
      </c>
      <c r="AY25" s="248">
        <v>7079.06</v>
      </c>
      <c r="AZ25" s="394">
        <v>0</v>
      </c>
      <c r="BA25" s="248">
        <v>2886.84</v>
      </c>
      <c r="BB25" s="394">
        <v>0</v>
      </c>
      <c r="BC25" s="394">
        <v>0</v>
      </c>
      <c r="BD25" s="394">
        <v>0</v>
      </c>
      <c r="BE25" s="248">
        <v>1348</v>
      </c>
      <c r="BF25" s="394">
        <v>0</v>
      </c>
      <c r="BG25" s="394">
        <v>0</v>
      </c>
      <c r="BH25" s="394">
        <v>0</v>
      </c>
      <c r="BI25" s="394">
        <v>0</v>
      </c>
      <c r="BJ25" s="394">
        <v>0</v>
      </c>
      <c r="BK25" s="394">
        <v>0</v>
      </c>
      <c r="BL25" s="394">
        <v>0</v>
      </c>
      <c r="BM25" s="394">
        <v>0</v>
      </c>
      <c r="BN25" s="394">
        <v>0</v>
      </c>
      <c r="BO25" s="248">
        <v>3641.88</v>
      </c>
      <c r="BP25" s="394">
        <v>0</v>
      </c>
      <c r="BQ25" s="248">
        <v>2223.12</v>
      </c>
      <c r="BR25" s="394">
        <v>0</v>
      </c>
      <c r="BS25" s="394">
        <v>0</v>
      </c>
      <c r="BT25" s="394">
        <v>0</v>
      </c>
      <c r="BU25" s="394">
        <v>0</v>
      </c>
      <c r="BV25" s="394">
        <v>0</v>
      </c>
      <c r="BW25" s="394">
        <v>0</v>
      </c>
      <c r="BX25" s="394">
        <v>0</v>
      </c>
      <c r="BY25" s="394">
        <v>0</v>
      </c>
      <c r="BZ25" s="394">
        <v>0</v>
      </c>
      <c r="CA25" s="394">
        <v>0</v>
      </c>
      <c r="CB25" s="248">
        <v>844.88</v>
      </c>
      <c r="CC25" s="394">
        <v>0</v>
      </c>
      <c r="CD25" s="394">
        <v>0</v>
      </c>
      <c r="CE25" s="394">
        <v>0</v>
      </c>
      <c r="CF25" s="394">
        <v>0</v>
      </c>
      <c r="CG25" s="394">
        <v>0</v>
      </c>
      <c r="CH25" s="248">
        <v>2031.68</v>
      </c>
      <c r="CI25" s="394">
        <v>0</v>
      </c>
      <c r="CJ25" s="394">
        <v>0</v>
      </c>
      <c r="CK25" s="394">
        <v>0</v>
      </c>
      <c r="CL25" s="248">
        <v>2398.5</v>
      </c>
      <c r="CM25" s="394">
        <v>0</v>
      </c>
      <c r="CN25" s="394">
        <v>0</v>
      </c>
      <c r="CO25" s="248">
        <v>3227.7000000000003</v>
      </c>
      <c r="CP25" s="394">
        <v>0</v>
      </c>
      <c r="CQ25" s="394">
        <v>0</v>
      </c>
      <c r="CR25" s="248">
        <v>722.2600000000001</v>
      </c>
      <c r="CS25" s="394">
        <v>0</v>
      </c>
      <c r="CT25" s="394">
        <v>0</v>
      </c>
      <c r="CU25" s="248">
        <v>466.90000000000003</v>
      </c>
      <c r="CV25" s="394">
        <v>0</v>
      </c>
      <c r="CW25" s="394">
        <v>0</v>
      </c>
      <c r="CX25" s="394">
        <v>0</v>
      </c>
      <c r="CY25" s="248">
        <v>2576.92</v>
      </c>
      <c r="CZ25" s="248">
        <v>2161.8399999999997</v>
      </c>
      <c r="DA25" s="248">
        <v>5666.95</v>
      </c>
      <c r="DB25" s="248">
        <v>2633.44</v>
      </c>
      <c r="DC25" s="394">
        <v>0</v>
      </c>
      <c r="DD25" s="394">
        <v>0</v>
      </c>
      <c r="DE25" s="248">
        <v>9330.75</v>
      </c>
      <c r="DF25" s="394">
        <v>0</v>
      </c>
      <c r="DG25" s="248">
        <v>2031.1200000000001</v>
      </c>
      <c r="DH25" s="394">
        <v>0</v>
      </c>
      <c r="DI25" s="394">
        <v>0</v>
      </c>
      <c r="DJ25" s="396">
        <f t="shared" si="0"/>
        <v>20382.400000000001</v>
      </c>
      <c r="DK25" s="396">
        <f>DJ25^Parametre!A$8</f>
        <v>415442229.76000005</v>
      </c>
    </row>
    <row r="26" spans="1:115" ht="14.25" customHeight="1" x14ac:dyDescent="0.25">
      <c r="A26" s="398" t="s">
        <v>25</v>
      </c>
      <c r="B26" s="248">
        <v>324</v>
      </c>
      <c r="C26" s="248">
        <v>1315.65</v>
      </c>
      <c r="D26" s="248">
        <v>6760.35</v>
      </c>
      <c r="E26" s="248">
        <v>1880.4399999999998</v>
      </c>
      <c r="F26" s="248">
        <v>288.99</v>
      </c>
      <c r="G26" s="248">
        <v>6808.0999999999995</v>
      </c>
      <c r="H26" s="394">
        <v>0</v>
      </c>
      <c r="I26" s="394">
        <v>0</v>
      </c>
      <c r="J26" s="248">
        <v>3388.44</v>
      </c>
      <c r="K26" s="394">
        <v>0</v>
      </c>
      <c r="L26" s="248">
        <v>7263.0800000000008</v>
      </c>
      <c r="M26" s="248">
        <v>17079.740000000002</v>
      </c>
      <c r="N26" s="394">
        <v>0</v>
      </c>
      <c r="O26" s="248">
        <v>812.15</v>
      </c>
      <c r="P26" s="248">
        <v>710.63</v>
      </c>
      <c r="Q26" s="248">
        <v>810.96</v>
      </c>
      <c r="R26" s="394">
        <v>0</v>
      </c>
      <c r="S26" s="248">
        <v>563.76</v>
      </c>
      <c r="T26" s="394">
        <v>0</v>
      </c>
      <c r="U26" s="248">
        <v>5420.92</v>
      </c>
      <c r="V26" s="248">
        <v>362.88</v>
      </c>
      <c r="W26" s="248">
        <v>1925.8799999999999</v>
      </c>
      <c r="X26" s="394">
        <v>0</v>
      </c>
      <c r="Y26" s="394">
        <v>0</v>
      </c>
      <c r="Z26" s="248">
        <v>3466.02</v>
      </c>
      <c r="AA26" s="248">
        <v>286.5</v>
      </c>
      <c r="AB26" s="248">
        <v>1920.3</v>
      </c>
      <c r="AC26" s="248">
        <v>5209.9799999999996</v>
      </c>
      <c r="AD26" s="248">
        <v>825.6</v>
      </c>
      <c r="AE26" s="394">
        <v>0</v>
      </c>
      <c r="AF26" s="394">
        <v>0</v>
      </c>
      <c r="AG26" s="394">
        <v>0</v>
      </c>
      <c r="AH26" s="248">
        <v>140.88999999999999</v>
      </c>
      <c r="AI26" s="248">
        <v>2120.9500000000003</v>
      </c>
      <c r="AJ26" s="248">
        <v>3219</v>
      </c>
      <c r="AK26" s="248">
        <v>2944.21</v>
      </c>
      <c r="AL26" s="394">
        <v>0</v>
      </c>
      <c r="AM26" s="394">
        <v>0</v>
      </c>
      <c r="AN26" s="394">
        <v>0</v>
      </c>
      <c r="AO26" s="248">
        <v>495.99</v>
      </c>
      <c r="AP26" s="248">
        <v>16815.48</v>
      </c>
      <c r="AQ26" s="394">
        <v>0</v>
      </c>
      <c r="AR26" s="248">
        <v>383.66999999999996</v>
      </c>
      <c r="AS26" s="248">
        <v>4340.16</v>
      </c>
      <c r="AT26" s="248">
        <v>3351.16</v>
      </c>
      <c r="AU26" s="248">
        <v>5681.5999999999995</v>
      </c>
      <c r="AV26" s="394">
        <v>0</v>
      </c>
      <c r="AW26" s="394">
        <v>0</v>
      </c>
      <c r="AX26" s="248">
        <v>2396.16</v>
      </c>
      <c r="AY26" s="248">
        <v>6482.51</v>
      </c>
      <c r="AZ26" s="394">
        <v>0</v>
      </c>
      <c r="BA26" s="248">
        <v>5239.08</v>
      </c>
      <c r="BB26" s="248">
        <v>372.48</v>
      </c>
      <c r="BC26" s="394">
        <v>0</v>
      </c>
      <c r="BD26" s="394">
        <v>0</v>
      </c>
      <c r="BE26" s="248">
        <v>1738.92</v>
      </c>
      <c r="BF26" s="248">
        <v>198.85999999999999</v>
      </c>
      <c r="BG26" s="248">
        <v>108.58</v>
      </c>
      <c r="BH26" s="248">
        <v>1463.2800000000002</v>
      </c>
      <c r="BI26" s="394">
        <v>0</v>
      </c>
      <c r="BJ26" s="248">
        <v>2781.1000000000004</v>
      </c>
      <c r="BK26" s="394">
        <v>0</v>
      </c>
      <c r="BL26" s="394">
        <v>0</v>
      </c>
      <c r="BM26" s="394">
        <v>0</v>
      </c>
      <c r="BN26" s="394">
        <v>0</v>
      </c>
      <c r="BO26" s="248">
        <v>4464.24</v>
      </c>
      <c r="BP26" s="248">
        <v>1299.96</v>
      </c>
      <c r="BQ26" s="248">
        <v>2237.2800000000002</v>
      </c>
      <c r="BR26" s="248">
        <v>589.29999999999995</v>
      </c>
      <c r="BS26" s="248">
        <v>1468.5</v>
      </c>
      <c r="BT26" s="394">
        <v>0</v>
      </c>
      <c r="BU26" s="248">
        <v>806.61</v>
      </c>
      <c r="BV26" s="394">
        <v>0</v>
      </c>
      <c r="BW26" s="394">
        <v>0</v>
      </c>
      <c r="BX26" s="248">
        <v>110.39999999999999</v>
      </c>
      <c r="BY26" s="394">
        <v>0</v>
      </c>
      <c r="BZ26" s="394">
        <v>0</v>
      </c>
      <c r="CA26" s="394">
        <v>0</v>
      </c>
      <c r="CB26" s="394">
        <v>0</v>
      </c>
      <c r="CC26" s="394">
        <v>0</v>
      </c>
      <c r="CD26" s="248">
        <v>1078</v>
      </c>
      <c r="CE26" s="248">
        <v>1796.94</v>
      </c>
      <c r="CF26" s="394">
        <v>0</v>
      </c>
      <c r="CG26" s="248">
        <v>4373.2</v>
      </c>
      <c r="CH26" s="248">
        <v>3083.8</v>
      </c>
      <c r="CI26" s="248">
        <v>608.30000000000007</v>
      </c>
      <c r="CJ26" s="394">
        <v>0</v>
      </c>
      <c r="CK26" s="394">
        <v>0</v>
      </c>
      <c r="CL26" s="248">
        <v>2644.5</v>
      </c>
      <c r="CM26" s="248">
        <v>2547.17</v>
      </c>
      <c r="CN26" s="394">
        <v>0</v>
      </c>
      <c r="CO26" s="248">
        <v>2740.5</v>
      </c>
      <c r="CP26" s="394">
        <v>0</v>
      </c>
      <c r="CQ26" s="394">
        <v>0</v>
      </c>
      <c r="CR26" s="248">
        <v>844.2</v>
      </c>
      <c r="CS26" s="248">
        <v>198</v>
      </c>
      <c r="CT26" s="248">
        <v>1265.01</v>
      </c>
      <c r="CU26" s="394">
        <v>0</v>
      </c>
      <c r="CV26" s="394">
        <v>0</v>
      </c>
      <c r="CW26" s="248">
        <v>1166.43</v>
      </c>
      <c r="CX26" s="394">
        <v>0</v>
      </c>
      <c r="CY26" s="248">
        <v>3613.2900000000004</v>
      </c>
      <c r="CZ26" s="248">
        <v>2374.48</v>
      </c>
      <c r="DA26" s="248">
        <v>11133.89</v>
      </c>
      <c r="DB26" s="248">
        <v>2947.36</v>
      </c>
      <c r="DC26" s="394">
        <v>0</v>
      </c>
      <c r="DD26" s="394">
        <v>0</v>
      </c>
      <c r="DE26" s="248">
        <v>7225.35</v>
      </c>
      <c r="DF26" s="248">
        <v>260.26</v>
      </c>
      <c r="DG26" s="248">
        <v>2851.38</v>
      </c>
      <c r="DH26" s="248">
        <v>4019.4</v>
      </c>
      <c r="DI26" s="248">
        <v>945.3599999999999</v>
      </c>
      <c r="DJ26" s="396">
        <f t="shared" si="0"/>
        <v>17079.740000000002</v>
      </c>
      <c r="DK26" s="396">
        <f>DJ26^Parametre!A$8</f>
        <v>291717518.46760005</v>
      </c>
    </row>
    <row r="27" spans="1:115" ht="14.25" customHeight="1" x14ac:dyDescent="0.25">
      <c r="A27" s="398" t="s">
        <v>26</v>
      </c>
      <c r="B27" s="248">
        <v>382</v>
      </c>
      <c r="C27" s="248">
        <v>8216.1</v>
      </c>
      <c r="D27" s="248">
        <v>14940</v>
      </c>
      <c r="E27" s="248">
        <v>3388.3399999999997</v>
      </c>
      <c r="F27" s="248">
        <v>321.48</v>
      </c>
      <c r="G27" s="248">
        <v>10212.15</v>
      </c>
      <c r="H27" s="248">
        <v>679.96</v>
      </c>
      <c r="I27" s="248">
        <v>6941.9699999999993</v>
      </c>
      <c r="J27" s="248">
        <v>52880.200000000004</v>
      </c>
      <c r="K27" s="248">
        <v>901.31</v>
      </c>
      <c r="L27" s="248">
        <v>80010.400000000009</v>
      </c>
      <c r="M27" s="248">
        <v>18211.53</v>
      </c>
      <c r="N27" s="399">
        <v>2059.02</v>
      </c>
      <c r="O27" s="248">
        <v>794.58999999999992</v>
      </c>
      <c r="P27" s="248">
        <v>1588</v>
      </c>
      <c r="Q27" s="248">
        <v>771.72</v>
      </c>
      <c r="R27" s="248">
        <v>864</v>
      </c>
      <c r="S27" s="248">
        <v>737.56</v>
      </c>
      <c r="T27" s="248">
        <v>1326.9199999999998</v>
      </c>
      <c r="U27" s="248">
        <v>46629.1</v>
      </c>
      <c r="V27" s="248">
        <v>347.76</v>
      </c>
      <c r="W27" s="248">
        <v>2757.5099999999998</v>
      </c>
      <c r="X27" s="248">
        <v>98.5</v>
      </c>
      <c r="Y27" s="248">
        <v>388.05</v>
      </c>
      <c r="Z27" s="248">
        <v>4375.1400000000003</v>
      </c>
      <c r="AA27" s="248">
        <v>336.15999999999997</v>
      </c>
      <c r="AB27" s="248">
        <v>2197.7999999999997</v>
      </c>
      <c r="AC27" s="248">
        <v>6897.7199999999993</v>
      </c>
      <c r="AD27" s="248">
        <v>10629.6</v>
      </c>
      <c r="AE27" s="248">
        <v>333.68</v>
      </c>
      <c r="AF27" s="248">
        <v>118.42</v>
      </c>
      <c r="AG27" s="248">
        <v>269.8</v>
      </c>
      <c r="AH27" s="248">
        <v>113.88</v>
      </c>
      <c r="AI27" s="248">
        <v>2321.75</v>
      </c>
      <c r="AJ27" s="248">
        <v>3459.5</v>
      </c>
      <c r="AK27" s="248">
        <v>10630.89</v>
      </c>
      <c r="AL27" s="248">
        <v>2960.66</v>
      </c>
      <c r="AM27" s="248">
        <v>111.50999999999999</v>
      </c>
      <c r="AN27" s="248">
        <v>909.03</v>
      </c>
      <c r="AO27" s="248">
        <v>1790.91</v>
      </c>
      <c r="AP27" s="248">
        <v>23567.15</v>
      </c>
      <c r="AQ27" s="248">
        <v>71.28</v>
      </c>
      <c r="AR27" s="248">
        <v>403.96999999999997</v>
      </c>
      <c r="AS27" s="248">
        <v>18084</v>
      </c>
      <c r="AT27" s="248">
        <v>10154.52</v>
      </c>
      <c r="AU27" s="248">
        <v>6498.33</v>
      </c>
      <c r="AV27" s="248">
        <v>12656.16</v>
      </c>
      <c r="AW27" s="248">
        <v>4532</v>
      </c>
      <c r="AX27" s="248">
        <v>1460.16</v>
      </c>
      <c r="AY27" s="248">
        <v>7874.4600000000009</v>
      </c>
      <c r="AZ27" s="394">
        <v>0</v>
      </c>
      <c r="BA27" s="248">
        <v>55063.8</v>
      </c>
      <c r="BB27" s="248">
        <v>296.82</v>
      </c>
      <c r="BC27" s="248">
        <v>243.6</v>
      </c>
      <c r="BD27" s="248">
        <v>664.31999999999994</v>
      </c>
      <c r="BE27" s="248">
        <v>27768.799999999999</v>
      </c>
      <c r="BF27" s="248">
        <v>2513.1999999999998</v>
      </c>
      <c r="BG27" s="394">
        <v>0</v>
      </c>
      <c r="BH27" s="248">
        <v>1524.2500000000002</v>
      </c>
      <c r="BI27" s="248">
        <v>360.99</v>
      </c>
      <c r="BJ27" s="248">
        <v>1652.22</v>
      </c>
      <c r="BK27" s="394">
        <v>0</v>
      </c>
      <c r="BL27" s="248">
        <v>644.76</v>
      </c>
      <c r="BM27" s="394">
        <v>0</v>
      </c>
      <c r="BN27" s="248">
        <v>125.37</v>
      </c>
      <c r="BO27" s="248">
        <v>29810.55</v>
      </c>
      <c r="BP27" s="248">
        <v>1733.28</v>
      </c>
      <c r="BQ27" s="248">
        <v>11441.28</v>
      </c>
      <c r="BR27" s="248">
        <v>3603.25</v>
      </c>
      <c r="BS27" s="394">
        <v>0</v>
      </c>
      <c r="BT27" s="394">
        <v>0</v>
      </c>
      <c r="BU27" s="248">
        <v>936.87</v>
      </c>
      <c r="BV27" s="394">
        <v>0</v>
      </c>
      <c r="BW27" s="394">
        <v>0</v>
      </c>
      <c r="BX27" s="248">
        <v>112.2</v>
      </c>
      <c r="BY27" s="248">
        <v>679.80000000000007</v>
      </c>
      <c r="BZ27" s="248">
        <v>405.9</v>
      </c>
      <c r="CA27" s="248">
        <v>112.77</v>
      </c>
      <c r="CB27" s="248">
        <v>5777.28</v>
      </c>
      <c r="CC27" s="248">
        <v>334.62</v>
      </c>
      <c r="CD27" s="248">
        <v>8568</v>
      </c>
      <c r="CE27" s="248">
        <v>2219.8100000000004</v>
      </c>
      <c r="CF27" s="248">
        <v>1497.76</v>
      </c>
      <c r="CG27" s="248">
        <v>5911.36</v>
      </c>
      <c r="CH27" s="248">
        <v>3573.58</v>
      </c>
      <c r="CI27" s="248">
        <v>746.55000000000007</v>
      </c>
      <c r="CJ27" s="248">
        <v>177.63</v>
      </c>
      <c r="CK27" s="248">
        <v>356.21</v>
      </c>
      <c r="CL27" s="248">
        <v>3833.5</v>
      </c>
      <c r="CM27" s="248">
        <v>17417.52</v>
      </c>
      <c r="CN27" s="248">
        <v>149.72</v>
      </c>
      <c r="CO27" s="248">
        <v>4039.7000000000003</v>
      </c>
      <c r="CP27" s="394">
        <v>0</v>
      </c>
      <c r="CQ27" s="248">
        <v>318.24</v>
      </c>
      <c r="CR27" s="248">
        <v>7691.6</v>
      </c>
      <c r="CS27" s="248">
        <v>232.32000000000002</v>
      </c>
      <c r="CT27" s="248">
        <v>1587.63</v>
      </c>
      <c r="CU27" s="394">
        <v>0</v>
      </c>
      <c r="CV27" s="248">
        <v>7251.2</v>
      </c>
      <c r="CW27" s="248">
        <v>2636</v>
      </c>
      <c r="CX27" s="248">
        <v>99.11</v>
      </c>
      <c r="CY27" s="248">
        <v>45936.4</v>
      </c>
      <c r="CZ27" s="248">
        <v>2356.7599999999998</v>
      </c>
      <c r="DA27" s="248">
        <v>13200.66</v>
      </c>
      <c r="DB27" s="248">
        <v>10516.320000000002</v>
      </c>
      <c r="DC27" s="248">
        <v>196.86</v>
      </c>
      <c r="DD27" s="248">
        <v>372.58499999999998</v>
      </c>
      <c r="DE27" s="248">
        <v>9426.4500000000007</v>
      </c>
      <c r="DF27" s="248">
        <v>1155.44</v>
      </c>
      <c r="DG27" s="248">
        <v>3788.82</v>
      </c>
      <c r="DH27" s="248">
        <v>37884</v>
      </c>
      <c r="DI27" s="248">
        <v>987.78</v>
      </c>
      <c r="DJ27" s="396">
        <f t="shared" si="0"/>
        <v>80010.400000000009</v>
      </c>
      <c r="DK27" s="396">
        <f>DJ27^Parametre!A$8</f>
        <v>6401664108.1600018</v>
      </c>
    </row>
    <row r="28" spans="1:115" ht="14.25" customHeight="1" x14ac:dyDescent="0.25">
      <c r="A28" s="397" t="s">
        <v>27</v>
      </c>
      <c r="B28" s="248">
        <v>358</v>
      </c>
      <c r="C28" s="394">
        <v>0</v>
      </c>
      <c r="D28" s="248">
        <v>7059.1500000000005</v>
      </c>
      <c r="E28" s="248">
        <v>2678.74</v>
      </c>
      <c r="F28" s="248">
        <v>302.67</v>
      </c>
      <c r="G28" s="248">
        <v>10159.779999999999</v>
      </c>
      <c r="H28" s="248">
        <v>697.76</v>
      </c>
      <c r="I28" s="248">
        <v>6023.7199999999993</v>
      </c>
      <c r="J28" s="248">
        <v>4132.87</v>
      </c>
      <c r="K28" s="394">
        <v>0</v>
      </c>
      <c r="L28" s="248">
        <v>7030.0400000000009</v>
      </c>
      <c r="M28" s="248">
        <v>9465.8799999999992</v>
      </c>
      <c r="N28" s="394">
        <v>0</v>
      </c>
      <c r="O28" s="248">
        <v>763.8599999999999</v>
      </c>
      <c r="P28" s="248">
        <v>428.76000000000005</v>
      </c>
      <c r="Q28" s="394">
        <v>0</v>
      </c>
      <c r="R28" s="248">
        <v>672</v>
      </c>
      <c r="S28" s="394">
        <v>0</v>
      </c>
      <c r="T28" s="248">
        <v>1171.21</v>
      </c>
      <c r="U28" s="248">
        <v>9142.06</v>
      </c>
      <c r="V28" s="248">
        <v>336.41999999999996</v>
      </c>
      <c r="W28" s="248">
        <v>2874.23</v>
      </c>
      <c r="X28" s="394">
        <v>0</v>
      </c>
      <c r="Y28" s="248">
        <v>326.36</v>
      </c>
      <c r="Z28" s="248">
        <v>17131.23</v>
      </c>
      <c r="AA28" s="248">
        <v>374.35999999999996</v>
      </c>
      <c r="AB28" s="394">
        <v>0</v>
      </c>
      <c r="AC28" s="248">
        <v>6861.03</v>
      </c>
      <c r="AD28" s="248">
        <v>851.4</v>
      </c>
      <c r="AE28" s="248">
        <v>314.76</v>
      </c>
      <c r="AF28" s="248">
        <v>123.38</v>
      </c>
      <c r="AG28" s="394">
        <v>0</v>
      </c>
      <c r="AH28" s="394">
        <v>0</v>
      </c>
      <c r="AI28" s="248">
        <v>2221.35</v>
      </c>
      <c r="AJ28" s="248">
        <v>2775</v>
      </c>
      <c r="AK28" s="248">
        <v>2538.7199999999998</v>
      </c>
      <c r="AL28" s="248">
        <v>3192.22</v>
      </c>
      <c r="AM28" s="394">
        <v>0</v>
      </c>
      <c r="AN28" s="394">
        <v>0</v>
      </c>
      <c r="AO28" s="248">
        <v>490.05</v>
      </c>
      <c r="AP28" s="248">
        <v>19108.5</v>
      </c>
      <c r="AQ28" s="394">
        <v>0</v>
      </c>
      <c r="AR28" s="248">
        <v>320.73999999999995</v>
      </c>
      <c r="AS28" s="248">
        <v>45888.15</v>
      </c>
      <c r="AT28" s="248">
        <v>2761.7599999999998</v>
      </c>
      <c r="AU28" s="394">
        <v>0</v>
      </c>
      <c r="AV28" s="248">
        <v>4136</v>
      </c>
      <c r="AW28" s="248">
        <v>404.8</v>
      </c>
      <c r="AX28" s="248">
        <v>1622.4</v>
      </c>
      <c r="AY28" s="248">
        <v>6760.9000000000005</v>
      </c>
      <c r="AZ28" s="394">
        <v>0</v>
      </c>
      <c r="BA28" s="248">
        <v>3421.44</v>
      </c>
      <c r="BB28" s="394">
        <v>0</v>
      </c>
      <c r="BC28" s="248">
        <v>46.8</v>
      </c>
      <c r="BD28" s="394">
        <v>0</v>
      </c>
      <c r="BE28" s="248">
        <v>2156.8000000000002</v>
      </c>
      <c r="BF28" s="248">
        <v>203.74</v>
      </c>
      <c r="BG28" s="394">
        <v>0</v>
      </c>
      <c r="BH28" s="248">
        <v>1262.95</v>
      </c>
      <c r="BI28" s="248">
        <v>355.32</v>
      </c>
      <c r="BJ28" s="394">
        <v>0</v>
      </c>
      <c r="BK28" s="394">
        <v>0</v>
      </c>
      <c r="BL28" s="248">
        <v>1953.72</v>
      </c>
      <c r="BM28" s="394">
        <v>0</v>
      </c>
      <c r="BN28" s="394">
        <v>0</v>
      </c>
      <c r="BO28" s="248">
        <v>5227.8600000000006</v>
      </c>
      <c r="BP28" s="248">
        <v>1507.2</v>
      </c>
      <c r="BQ28" s="248">
        <v>2718.7200000000003</v>
      </c>
      <c r="BR28" s="248">
        <v>518.29999999999995</v>
      </c>
      <c r="BS28" s="248">
        <v>7191.2000000000007</v>
      </c>
      <c r="BT28" s="394">
        <v>0</v>
      </c>
      <c r="BU28" s="248">
        <v>816.63</v>
      </c>
      <c r="BV28" s="394">
        <v>0</v>
      </c>
      <c r="BW28" s="394">
        <v>0</v>
      </c>
      <c r="BX28" s="394">
        <v>0</v>
      </c>
      <c r="BY28" s="248">
        <v>63.690000000000005</v>
      </c>
      <c r="BZ28" s="248">
        <v>405.9</v>
      </c>
      <c r="CA28" s="394">
        <v>0</v>
      </c>
      <c r="CB28" s="248">
        <v>830.71999999999991</v>
      </c>
      <c r="CC28" s="394">
        <v>0</v>
      </c>
      <c r="CD28" s="394">
        <v>0</v>
      </c>
      <c r="CE28" s="248">
        <v>2337</v>
      </c>
      <c r="CF28" s="248">
        <v>1480.74</v>
      </c>
      <c r="CG28" s="248">
        <v>49462.400000000001</v>
      </c>
      <c r="CH28" s="248">
        <v>3428.46</v>
      </c>
      <c r="CI28" s="394">
        <v>0</v>
      </c>
      <c r="CJ28" s="394">
        <v>0</v>
      </c>
      <c r="CK28" s="394">
        <v>0</v>
      </c>
      <c r="CL28" s="248">
        <v>2501</v>
      </c>
      <c r="CM28" s="394">
        <v>0</v>
      </c>
      <c r="CN28" s="394">
        <v>0</v>
      </c>
      <c r="CO28" s="248">
        <v>3024.7000000000003</v>
      </c>
      <c r="CP28" s="394">
        <v>0</v>
      </c>
      <c r="CQ28" s="394">
        <v>0</v>
      </c>
      <c r="CR28" s="248">
        <v>797.30000000000007</v>
      </c>
      <c r="CS28" s="248">
        <v>254.76000000000002</v>
      </c>
      <c r="CT28" s="248">
        <v>1630.08</v>
      </c>
      <c r="CU28" s="248">
        <v>89.240000000000009</v>
      </c>
      <c r="CV28" s="394">
        <v>0</v>
      </c>
      <c r="CW28" s="248">
        <v>5324.72</v>
      </c>
      <c r="CX28" s="394">
        <v>0</v>
      </c>
      <c r="CY28" s="248">
        <v>4341.55</v>
      </c>
      <c r="CZ28" s="248">
        <v>567.04</v>
      </c>
      <c r="DA28" s="248">
        <v>11200.56</v>
      </c>
      <c r="DB28" s="248">
        <v>3191.5200000000004</v>
      </c>
      <c r="DC28" s="248">
        <v>201.96</v>
      </c>
      <c r="DD28" s="248">
        <v>351.53500000000003</v>
      </c>
      <c r="DE28" s="248">
        <v>4306.5</v>
      </c>
      <c r="DF28" s="248">
        <v>265.97999999999996</v>
      </c>
      <c r="DG28" s="248">
        <v>2285.0100000000002</v>
      </c>
      <c r="DH28" s="394">
        <v>0</v>
      </c>
      <c r="DI28" s="394">
        <v>0</v>
      </c>
      <c r="DJ28" s="396">
        <f t="shared" si="0"/>
        <v>49462.400000000001</v>
      </c>
      <c r="DK28" s="396">
        <f>DJ28^Parametre!A$8</f>
        <v>2446529013.7600002</v>
      </c>
    </row>
    <row r="29" spans="1:115" ht="14.25" customHeight="1" x14ac:dyDescent="0.25">
      <c r="A29" s="398" t="s">
        <v>28</v>
      </c>
      <c r="B29" s="248">
        <v>386</v>
      </c>
      <c r="C29" s="248">
        <v>11008.5</v>
      </c>
      <c r="D29" s="248">
        <v>7245.9000000000005</v>
      </c>
      <c r="E29" s="248">
        <v>3157.72</v>
      </c>
      <c r="F29" s="248">
        <v>304.38</v>
      </c>
      <c r="G29" s="248">
        <v>20948</v>
      </c>
      <c r="H29" s="248">
        <v>1424</v>
      </c>
      <c r="I29" s="248">
        <v>14691.999999999998</v>
      </c>
      <c r="J29" s="248">
        <v>4928.6400000000003</v>
      </c>
      <c r="K29" s="248">
        <v>891.97</v>
      </c>
      <c r="L29" s="248">
        <v>7729.1600000000008</v>
      </c>
      <c r="M29" s="248">
        <v>20166.439999999999</v>
      </c>
      <c r="N29" s="399">
        <v>2092.23</v>
      </c>
      <c r="O29" s="248">
        <v>689.2299999999999</v>
      </c>
      <c r="P29" s="248">
        <v>778.12</v>
      </c>
      <c r="Q29" s="248">
        <v>5336.64</v>
      </c>
      <c r="R29" s="248">
        <v>7872</v>
      </c>
      <c r="S29" s="248">
        <v>760.48000000000013</v>
      </c>
      <c r="T29" s="248">
        <v>1279.53</v>
      </c>
      <c r="U29" s="248">
        <v>9050.18</v>
      </c>
      <c r="V29" s="248">
        <v>357.21</v>
      </c>
      <c r="W29" s="248">
        <v>2728.33</v>
      </c>
      <c r="X29" s="394">
        <v>0</v>
      </c>
      <c r="Y29" s="248">
        <v>364.17</v>
      </c>
      <c r="Z29" s="248">
        <v>4488.78</v>
      </c>
      <c r="AA29" s="248">
        <v>1938.6499999999999</v>
      </c>
      <c r="AB29" s="248">
        <v>22866</v>
      </c>
      <c r="AC29" s="248">
        <v>7044.48</v>
      </c>
      <c r="AD29" s="248">
        <v>990.72</v>
      </c>
      <c r="AE29" s="248">
        <v>1745.8</v>
      </c>
      <c r="AF29" s="248">
        <v>123.38</v>
      </c>
      <c r="AG29" s="248">
        <v>1738.08</v>
      </c>
      <c r="AH29" s="248">
        <v>127.75</v>
      </c>
      <c r="AI29" s="248">
        <v>2397.0500000000002</v>
      </c>
      <c r="AJ29" s="248">
        <v>7400</v>
      </c>
      <c r="AK29" s="248">
        <v>3420.22</v>
      </c>
      <c r="AL29" s="248">
        <v>3208.7599999999998</v>
      </c>
      <c r="AM29" s="394">
        <v>0</v>
      </c>
      <c r="AN29" s="248">
        <v>890.18999999999994</v>
      </c>
      <c r="AO29" s="248">
        <v>4870.8</v>
      </c>
      <c r="AP29" s="248">
        <v>20255.009999999998</v>
      </c>
      <c r="AQ29" s="394">
        <v>0</v>
      </c>
      <c r="AR29" s="248">
        <v>1224.0899999999999</v>
      </c>
      <c r="AS29" s="248">
        <v>8770.74</v>
      </c>
      <c r="AT29" s="248">
        <v>3250.12</v>
      </c>
      <c r="AU29" s="248">
        <v>6107.7199999999993</v>
      </c>
      <c r="AV29" s="394">
        <v>0</v>
      </c>
      <c r="AW29" s="248">
        <v>426.8</v>
      </c>
      <c r="AX29" s="248">
        <v>2171.52</v>
      </c>
      <c r="AY29" s="248">
        <v>81926.200000000012</v>
      </c>
      <c r="AZ29" s="248">
        <v>89.7</v>
      </c>
      <c r="BA29" s="248">
        <v>5132.16</v>
      </c>
      <c r="BB29" s="248">
        <v>776</v>
      </c>
      <c r="BC29" s="248">
        <v>46.32</v>
      </c>
      <c r="BD29" s="394">
        <v>0</v>
      </c>
      <c r="BE29" s="248">
        <v>2493.8000000000002</v>
      </c>
      <c r="BF29" s="248">
        <v>985.76</v>
      </c>
      <c r="BG29" s="248">
        <v>116.50999999999999</v>
      </c>
      <c r="BH29" s="248">
        <v>1654.9</v>
      </c>
      <c r="BI29" s="248">
        <v>296.72999999999996</v>
      </c>
      <c r="BJ29" s="248">
        <v>4493.6000000000004</v>
      </c>
      <c r="BK29" s="394">
        <v>0</v>
      </c>
      <c r="BL29" s="248">
        <v>622.08000000000004</v>
      </c>
      <c r="BM29" s="248">
        <v>2231.1</v>
      </c>
      <c r="BN29" s="394">
        <v>0</v>
      </c>
      <c r="BO29" s="248">
        <v>5844.63</v>
      </c>
      <c r="BP29" s="248">
        <v>1789.8</v>
      </c>
      <c r="BQ29" s="394">
        <v>0</v>
      </c>
      <c r="BR29" s="248">
        <v>667.4</v>
      </c>
      <c r="BS29" s="248">
        <v>1557.5</v>
      </c>
      <c r="BT29" s="248">
        <v>584.91</v>
      </c>
      <c r="BU29" s="248">
        <v>836.67</v>
      </c>
      <c r="BV29" s="248">
        <v>103.4</v>
      </c>
      <c r="BW29" s="394">
        <v>0</v>
      </c>
      <c r="BX29" s="248">
        <v>984</v>
      </c>
      <c r="BY29" s="248">
        <v>65.010000000000005</v>
      </c>
      <c r="BZ29" s="248">
        <v>405.9</v>
      </c>
      <c r="CA29" s="394">
        <v>0</v>
      </c>
      <c r="CB29" s="248">
        <v>2846.16</v>
      </c>
      <c r="CC29" s="248">
        <v>676</v>
      </c>
      <c r="CD29" s="248">
        <v>1386</v>
      </c>
      <c r="CE29" s="248">
        <v>2420.4900000000002</v>
      </c>
      <c r="CF29" s="248">
        <v>1676.47</v>
      </c>
      <c r="CG29" s="248">
        <v>5971.68</v>
      </c>
      <c r="CH29" s="248">
        <v>3374.04</v>
      </c>
      <c r="CI29" s="248">
        <v>679.4</v>
      </c>
      <c r="CJ29" s="394">
        <v>0</v>
      </c>
      <c r="CK29" s="394">
        <v>0</v>
      </c>
      <c r="CL29" s="248">
        <v>2849.5</v>
      </c>
      <c r="CM29" s="248">
        <v>23337.200000000001</v>
      </c>
      <c r="CN29" s="248">
        <v>150.47999999999999</v>
      </c>
      <c r="CO29" s="248">
        <v>3999.1000000000004</v>
      </c>
      <c r="CP29" s="248">
        <v>80.52</v>
      </c>
      <c r="CQ29" s="248">
        <v>48.88</v>
      </c>
      <c r="CR29" s="248">
        <v>900.48</v>
      </c>
      <c r="CS29" s="248">
        <v>238.92000000000002</v>
      </c>
      <c r="CT29" s="248">
        <v>1681.02</v>
      </c>
      <c r="CU29" s="248">
        <v>371.68</v>
      </c>
      <c r="CV29" s="394">
        <v>0</v>
      </c>
      <c r="CW29" s="248">
        <v>1278.46</v>
      </c>
      <c r="CX29" s="248">
        <v>103.88000000000001</v>
      </c>
      <c r="CY29" s="248">
        <v>4649.66</v>
      </c>
      <c r="CZ29" s="248">
        <v>3331.3599999999997</v>
      </c>
      <c r="DA29" s="248">
        <v>12533.960000000001</v>
      </c>
      <c r="DB29" s="248">
        <v>3278.7200000000003</v>
      </c>
      <c r="DC29" s="394">
        <v>0</v>
      </c>
      <c r="DD29" s="248">
        <v>341.01</v>
      </c>
      <c r="DE29" s="248">
        <v>9378.6</v>
      </c>
      <c r="DF29" s="248">
        <v>1750.32</v>
      </c>
      <c r="DG29" s="248">
        <v>3456.8100000000004</v>
      </c>
      <c r="DH29" s="248">
        <v>3742.2000000000003</v>
      </c>
      <c r="DI29" s="248">
        <v>981.71999999999991</v>
      </c>
      <c r="DJ29" s="396">
        <f t="shared" si="0"/>
        <v>81926.200000000012</v>
      </c>
      <c r="DK29" s="396">
        <f>DJ29^Parametre!A$8</f>
        <v>6711902246.4400015</v>
      </c>
    </row>
    <row r="30" spans="1:115" ht="14.25" customHeight="1" x14ac:dyDescent="0.25">
      <c r="A30" s="397" t="s">
        <v>29</v>
      </c>
      <c r="B30" s="394">
        <v>0</v>
      </c>
      <c r="C30" s="394">
        <v>0</v>
      </c>
      <c r="D30" s="248">
        <v>4930.2</v>
      </c>
      <c r="E30" s="248">
        <v>1827.2199999999998</v>
      </c>
      <c r="F30" s="394">
        <v>0</v>
      </c>
      <c r="G30" s="248">
        <v>53155.549999999996</v>
      </c>
      <c r="H30" s="394">
        <v>0</v>
      </c>
      <c r="I30" s="394">
        <v>0</v>
      </c>
      <c r="J30" s="248">
        <v>3747.82</v>
      </c>
      <c r="K30" s="394">
        <v>0</v>
      </c>
      <c r="L30" s="248">
        <v>4893.84</v>
      </c>
      <c r="M30" s="248">
        <v>9671.66</v>
      </c>
      <c r="N30" s="394">
        <v>0</v>
      </c>
      <c r="O30" s="394">
        <v>0</v>
      </c>
      <c r="P30" s="248">
        <v>404.94</v>
      </c>
      <c r="Q30" s="394">
        <v>0</v>
      </c>
      <c r="R30" s="248">
        <v>571.19999999999993</v>
      </c>
      <c r="S30" s="394">
        <v>0</v>
      </c>
      <c r="T30" s="394">
        <v>0</v>
      </c>
      <c r="U30" s="248">
        <v>6155.96</v>
      </c>
      <c r="V30" s="248">
        <v>275.94</v>
      </c>
      <c r="W30" s="248">
        <v>2115.5500000000002</v>
      </c>
      <c r="X30" s="394">
        <v>0</v>
      </c>
      <c r="Y30" s="248">
        <v>326.36</v>
      </c>
      <c r="Z30" s="248">
        <v>5000.16</v>
      </c>
      <c r="AA30" s="248">
        <v>275.03999999999996</v>
      </c>
      <c r="AB30" s="394">
        <v>0</v>
      </c>
      <c r="AC30" s="248">
        <v>4402.7999999999993</v>
      </c>
      <c r="AD30" s="394">
        <v>0</v>
      </c>
      <c r="AE30" s="394">
        <v>0</v>
      </c>
      <c r="AF30" s="394">
        <v>0</v>
      </c>
      <c r="AG30" s="394">
        <v>0</v>
      </c>
      <c r="AH30" s="394">
        <v>0</v>
      </c>
      <c r="AI30" s="394">
        <v>0</v>
      </c>
      <c r="AJ30" s="248">
        <v>1591</v>
      </c>
      <c r="AK30" s="394">
        <v>0</v>
      </c>
      <c r="AL30" s="394">
        <v>0</v>
      </c>
      <c r="AM30" s="394">
        <v>0</v>
      </c>
      <c r="AN30" s="248">
        <v>800.7</v>
      </c>
      <c r="AO30" s="394">
        <v>0</v>
      </c>
      <c r="AP30" s="248">
        <v>11592.49</v>
      </c>
      <c r="AQ30" s="394">
        <v>0</v>
      </c>
      <c r="AR30" s="394">
        <v>0</v>
      </c>
      <c r="AS30" s="248">
        <v>6691.08</v>
      </c>
      <c r="AT30" s="394">
        <v>0</v>
      </c>
      <c r="AU30" s="394">
        <v>0</v>
      </c>
      <c r="AV30" s="394">
        <v>0</v>
      </c>
      <c r="AW30" s="394">
        <v>0</v>
      </c>
      <c r="AX30" s="248">
        <v>1098.24</v>
      </c>
      <c r="AY30" s="394">
        <v>0</v>
      </c>
      <c r="AZ30" s="248">
        <v>88.320000000000007</v>
      </c>
      <c r="BA30" s="248">
        <v>2138.4</v>
      </c>
      <c r="BB30" s="394">
        <v>0</v>
      </c>
      <c r="BC30" s="248">
        <v>45.839999999999996</v>
      </c>
      <c r="BD30" s="248">
        <v>1384</v>
      </c>
      <c r="BE30" s="248">
        <v>1442.3600000000001</v>
      </c>
      <c r="BF30" s="394">
        <v>0</v>
      </c>
      <c r="BG30" s="394">
        <v>0</v>
      </c>
      <c r="BH30" s="394">
        <v>0</v>
      </c>
      <c r="BI30" s="248">
        <v>260.82</v>
      </c>
      <c r="BJ30" s="394">
        <v>0</v>
      </c>
      <c r="BK30" s="394">
        <v>0</v>
      </c>
      <c r="BL30" s="248">
        <v>579.96</v>
      </c>
      <c r="BM30" s="394">
        <v>0</v>
      </c>
      <c r="BN30" s="394">
        <v>0</v>
      </c>
      <c r="BO30" s="394">
        <v>0</v>
      </c>
      <c r="BP30" s="394">
        <v>0</v>
      </c>
      <c r="BQ30" s="394">
        <v>0</v>
      </c>
      <c r="BR30" s="248">
        <v>635.44999999999993</v>
      </c>
      <c r="BS30" s="248">
        <v>1495.2</v>
      </c>
      <c r="BT30" s="394">
        <v>0</v>
      </c>
      <c r="BU30" s="394">
        <v>0</v>
      </c>
      <c r="BV30" s="394">
        <v>0</v>
      </c>
      <c r="BW30" s="394">
        <v>0</v>
      </c>
      <c r="BX30" s="394">
        <v>0</v>
      </c>
      <c r="BY30" s="394">
        <v>0</v>
      </c>
      <c r="BZ30" s="394">
        <v>0</v>
      </c>
      <c r="CA30" s="394">
        <v>0</v>
      </c>
      <c r="CB30" s="394">
        <v>0</v>
      </c>
      <c r="CC30" s="394">
        <v>0</v>
      </c>
      <c r="CD30" s="248">
        <v>1001</v>
      </c>
      <c r="CE30" s="394">
        <v>0</v>
      </c>
      <c r="CF30" s="394">
        <v>0</v>
      </c>
      <c r="CG30" s="248">
        <v>5851.04</v>
      </c>
      <c r="CH30" s="394">
        <v>0</v>
      </c>
      <c r="CI30" s="394">
        <v>0</v>
      </c>
      <c r="CJ30" s="394">
        <v>0</v>
      </c>
      <c r="CK30" s="394">
        <v>0</v>
      </c>
      <c r="CL30" s="248">
        <v>2070.5</v>
      </c>
      <c r="CM30" s="394">
        <v>0</v>
      </c>
      <c r="CN30" s="394">
        <v>0</v>
      </c>
      <c r="CO30" s="248">
        <v>2476.6</v>
      </c>
      <c r="CP30" s="394">
        <v>0</v>
      </c>
      <c r="CQ30" s="394">
        <v>0</v>
      </c>
      <c r="CR30" s="394">
        <v>0</v>
      </c>
      <c r="CS30" s="394">
        <v>0</v>
      </c>
      <c r="CT30" s="394">
        <v>0</v>
      </c>
      <c r="CU30" s="394">
        <v>0</v>
      </c>
      <c r="CV30" s="394">
        <v>0</v>
      </c>
      <c r="CW30" s="394">
        <v>0</v>
      </c>
      <c r="CX30" s="394">
        <v>0</v>
      </c>
      <c r="CY30" s="248">
        <v>3165.13</v>
      </c>
      <c r="CZ30" s="248">
        <v>2215</v>
      </c>
      <c r="DA30" s="248">
        <v>7667.05</v>
      </c>
      <c r="DB30" s="394">
        <v>0</v>
      </c>
      <c r="DC30" s="394">
        <v>0</v>
      </c>
      <c r="DD30" s="394">
        <v>0</v>
      </c>
      <c r="DE30" s="248">
        <v>7033.95</v>
      </c>
      <c r="DF30" s="394">
        <v>0</v>
      </c>
      <c r="DG30" s="248">
        <v>2011.5900000000001</v>
      </c>
      <c r="DH30" s="394">
        <v>0</v>
      </c>
      <c r="DI30" s="394">
        <v>0</v>
      </c>
      <c r="DJ30" s="396">
        <f t="shared" si="0"/>
        <v>53155.549999999996</v>
      </c>
      <c r="DK30" s="396">
        <f>DJ30^Parametre!A$8</f>
        <v>2825512495.8024998</v>
      </c>
    </row>
    <row r="31" spans="1:115" ht="14.25" customHeight="1" x14ac:dyDescent="0.25">
      <c r="A31" s="398" t="s">
        <v>30</v>
      </c>
      <c r="B31" s="248">
        <v>356</v>
      </c>
      <c r="C31" s="248">
        <v>1329.075</v>
      </c>
      <c r="D31" s="248">
        <v>7021.8</v>
      </c>
      <c r="E31" s="248">
        <v>36544.399999999994</v>
      </c>
      <c r="F31" s="394">
        <v>0</v>
      </c>
      <c r="G31" s="248">
        <v>7069.95</v>
      </c>
      <c r="H31" s="394">
        <v>0</v>
      </c>
      <c r="I31" s="248">
        <v>5546.23</v>
      </c>
      <c r="J31" s="248">
        <v>5108.33</v>
      </c>
      <c r="K31" s="394">
        <v>0</v>
      </c>
      <c r="L31" s="248">
        <v>47540.160000000003</v>
      </c>
      <c r="M31" s="248">
        <v>18314.420000000002</v>
      </c>
      <c r="N31" s="399">
        <v>2025.81</v>
      </c>
      <c r="O31" s="248">
        <v>864.82999999999993</v>
      </c>
      <c r="P31" s="248">
        <v>714.6</v>
      </c>
      <c r="Q31" s="248">
        <v>1744.0000000000002</v>
      </c>
      <c r="R31" s="248">
        <v>873.6</v>
      </c>
      <c r="S31" s="394">
        <v>0</v>
      </c>
      <c r="T31" s="248">
        <v>11102.8</v>
      </c>
      <c r="U31" s="248">
        <v>8407.02</v>
      </c>
      <c r="V31" s="248">
        <v>287.27999999999997</v>
      </c>
      <c r="W31" s="248">
        <v>2305.2199999999998</v>
      </c>
      <c r="X31" s="394">
        <v>0</v>
      </c>
      <c r="Y31" s="248">
        <v>392.03</v>
      </c>
      <c r="Z31" s="248">
        <v>4119.45</v>
      </c>
      <c r="AA31" s="248">
        <v>257.84999999999997</v>
      </c>
      <c r="AB31" s="248">
        <v>2208.9</v>
      </c>
      <c r="AC31" s="248">
        <v>5870.4</v>
      </c>
      <c r="AD31" s="248">
        <v>1016.52</v>
      </c>
      <c r="AE31" s="248">
        <v>335.4</v>
      </c>
      <c r="AF31" s="394">
        <v>0</v>
      </c>
      <c r="AG31" s="248">
        <v>255.6</v>
      </c>
      <c r="AH31" s="394">
        <v>0</v>
      </c>
      <c r="AI31" s="248">
        <v>1982.9</v>
      </c>
      <c r="AJ31" s="248">
        <v>22644</v>
      </c>
      <c r="AK31" s="248">
        <v>17894.45</v>
      </c>
      <c r="AL31" s="248">
        <v>3010.2799999999997</v>
      </c>
      <c r="AM31" s="394">
        <v>0</v>
      </c>
      <c r="AN31" s="248">
        <v>880.77</v>
      </c>
      <c r="AO31" s="248">
        <v>528.66000000000008</v>
      </c>
      <c r="AP31" s="248">
        <v>21656.3</v>
      </c>
      <c r="AQ31" s="394">
        <v>0</v>
      </c>
      <c r="AR31" s="248">
        <v>3329.2</v>
      </c>
      <c r="AS31" s="248">
        <v>27261.63</v>
      </c>
      <c r="AT31" s="248">
        <v>3216.44</v>
      </c>
      <c r="AU31" s="248">
        <v>6569.3499999999995</v>
      </c>
      <c r="AV31" s="394">
        <v>0</v>
      </c>
      <c r="AW31" s="248">
        <v>387.20000000000005</v>
      </c>
      <c r="AX31" s="248">
        <v>1485.1200000000001</v>
      </c>
      <c r="AY31" s="248">
        <v>7556.3</v>
      </c>
      <c r="AZ31" s="394">
        <v>0</v>
      </c>
      <c r="BA31" s="248">
        <v>5319.27</v>
      </c>
      <c r="BB31" s="248">
        <v>310.39999999999998</v>
      </c>
      <c r="BC31" s="248">
        <v>393.59999999999997</v>
      </c>
      <c r="BD31" s="248">
        <v>3511.9</v>
      </c>
      <c r="BE31" s="248">
        <v>1995.04</v>
      </c>
      <c r="BF31" s="248">
        <v>2000.8</v>
      </c>
      <c r="BG31" s="248">
        <v>111.63</v>
      </c>
      <c r="BH31" s="248">
        <v>1646.19</v>
      </c>
      <c r="BI31" s="248">
        <v>330.75</v>
      </c>
      <c r="BJ31" s="248">
        <v>509.64000000000004</v>
      </c>
      <c r="BK31" s="394">
        <v>0</v>
      </c>
      <c r="BL31" s="248">
        <v>567</v>
      </c>
      <c r="BM31" s="248">
        <v>728.90000000000009</v>
      </c>
      <c r="BN31" s="248">
        <v>115.92</v>
      </c>
      <c r="BO31" s="248">
        <v>5785.89</v>
      </c>
      <c r="BP31" s="248">
        <v>9561.2999999999993</v>
      </c>
      <c r="BQ31" s="394">
        <v>0</v>
      </c>
      <c r="BR31" s="248">
        <v>518.29999999999995</v>
      </c>
      <c r="BS31" s="394">
        <v>0</v>
      </c>
      <c r="BT31" s="394">
        <v>0</v>
      </c>
      <c r="BU31" s="248">
        <v>846.68999999999994</v>
      </c>
      <c r="BV31" s="394">
        <v>0</v>
      </c>
      <c r="BW31" s="394">
        <v>0</v>
      </c>
      <c r="BX31" s="248">
        <v>484.79999999999995</v>
      </c>
      <c r="BY31" s="248">
        <v>59.730000000000004</v>
      </c>
      <c r="BZ31" s="394">
        <v>0</v>
      </c>
      <c r="CA31" s="394">
        <v>0</v>
      </c>
      <c r="CB31" s="394">
        <v>0</v>
      </c>
      <c r="CC31" s="248">
        <v>334.62</v>
      </c>
      <c r="CD31" s="248">
        <v>1253</v>
      </c>
      <c r="CE31" s="248">
        <v>2157.65</v>
      </c>
      <c r="CF31" s="394">
        <v>0</v>
      </c>
      <c r="CG31" s="248">
        <v>5187.5200000000004</v>
      </c>
      <c r="CH31" s="248">
        <v>3156.36</v>
      </c>
      <c r="CI31" s="248">
        <v>778.15000000000009</v>
      </c>
      <c r="CJ31" s="394">
        <v>0</v>
      </c>
      <c r="CK31" s="394">
        <v>0</v>
      </c>
      <c r="CL31" s="248">
        <v>8200</v>
      </c>
      <c r="CM31" s="248">
        <v>8580.69</v>
      </c>
      <c r="CN31" s="248">
        <v>146.68</v>
      </c>
      <c r="CO31" s="248">
        <v>3836.7000000000003</v>
      </c>
      <c r="CP31" s="394">
        <v>0</v>
      </c>
      <c r="CQ31" s="248">
        <v>426.40000000000003</v>
      </c>
      <c r="CR31" s="248">
        <v>886.41000000000008</v>
      </c>
      <c r="CS31" s="248">
        <v>200.64000000000001</v>
      </c>
      <c r="CT31" s="248">
        <v>1553.67</v>
      </c>
      <c r="CU31" s="394">
        <v>0</v>
      </c>
      <c r="CV31" s="394">
        <v>0</v>
      </c>
      <c r="CW31" s="248">
        <v>1173.02</v>
      </c>
      <c r="CX31" s="248">
        <v>90.100000000000009</v>
      </c>
      <c r="CY31" s="248">
        <v>34284.240000000005</v>
      </c>
      <c r="CZ31" s="248">
        <v>36503.199999999997</v>
      </c>
      <c r="DA31" s="248">
        <v>11533.91</v>
      </c>
      <c r="DB31" s="248">
        <v>3069.44</v>
      </c>
      <c r="DC31" s="248">
        <v>201.96</v>
      </c>
      <c r="DD31" s="248">
        <v>406.26499999999999</v>
      </c>
      <c r="DE31" s="248">
        <v>9235.0500000000011</v>
      </c>
      <c r="DF31" s="248">
        <v>281.70999999999998</v>
      </c>
      <c r="DG31" s="248">
        <v>3808.3500000000004</v>
      </c>
      <c r="DH31" s="248">
        <v>4042.5000000000005</v>
      </c>
      <c r="DI31" s="248">
        <v>3654.18</v>
      </c>
      <c r="DJ31" s="396">
        <f t="shared" si="0"/>
        <v>47540.160000000003</v>
      </c>
      <c r="DK31" s="396">
        <f>DJ31^Parametre!A$8</f>
        <v>2260066812.8256001</v>
      </c>
    </row>
    <row r="32" spans="1:115" ht="14.25" customHeight="1" x14ac:dyDescent="0.25">
      <c r="A32" s="397" t="s">
        <v>31</v>
      </c>
      <c r="B32" s="394">
        <v>0</v>
      </c>
      <c r="C32" s="394">
        <v>0</v>
      </c>
      <c r="D32" s="248">
        <v>6312.1500000000005</v>
      </c>
      <c r="E32" s="248">
        <v>2306.1999999999998</v>
      </c>
      <c r="F32" s="394">
        <v>0</v>
      </c>
      <c r="G32" s="248">
        <v>9269.49</v>
      </c>
      <c r="H32" s="394">
        <v>0</v>
      </c>
      <c r="I32" s="394">
        <v>0</v>
      </c>
      <c r="J32" s="248">
        <v>4492.25</v>
      </c>
      <c r="K32" s="394">
        <v>0</v>
      </c>
      <c r="L32" s="248">
        <v>31382.720000000001</v>
      </c>
      <c r="M32" s="248">
        <v>15124.83</v>
      </c>
      <c r="N32" s="394">
        <v>0</v>
      </c>
      <c r="O32" s="394">
        <v>0</v>
      </c>
      <c r="P32" s="248">
        <v>468.46000000000004</v>
      </c>
      <c r="Q32" s="394">
        <v>0</v>
      </c>
      <c r="R32" s="394">
        <v>0</v>
      </c>
      <c r="S32" s="394">
        <v>0</v>
      </c>
      <c r="T32" s="394">
        <v>0</v>
      </c>
      <c r="U32" s="248">
        <v>7396.3399999999992</v>
      </c>
      <c r="V32" s="394">
        <v>0</v>
      </c>
      <c r="W32" s="248">
        <v>1984.24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248">
        <v>5466.8099999999995</v>
      </c>
      <c r="AD32" s="394">
        <v>0</v>
      </c>
      <c r="AE32" s="394">
        <v>0</v>
      </c>
      <c r="AF32" s="394">
        <v>0</v>
      </c>
      <c r="AG32" s="394">
        <v>0</v>
      </c>
      <c r="AH32" s="248">
        <v>122.64</v>
      </c>
      <c r="AI32" s="248">
        <v>1342.8500000000001</v>
      </c>
      <c r="AJ32" s="248">
        <v>2220</v>
      </c>
      <c r="AK32" s="248">
        <v>2785.54</v>
      </c>
      <c r="AL32" s="394">
        <v>0</v>
      </c>
      <c r="AM32" s="394">
        <v>0</v>
      </c>
      <c r="AN32" s="394">
        <v>0</v>
      </c>
      <c r="AO32" s="394">
        <v>0</v>
      </c>
      <c r="AP32" s="248">
        <v>5350.38</v>
      </c>
      <c r="AQ32" s="394">
        <v>0</v>
      </c>
      <c r="AR32" s="394">
        <v>0</v>
      </c>
      <c r="AS32" s="394">
        <v>0</v>
      </c>
      <c r="AT32" s="248">
        <v>2576.52</v>
      </c>
      <c r="AU32" s="248">
        <v>4758.34</v>
      </c>
      <c r="AV32" s="394">
        <v>0</v>
      </c>
      <c r="AW32" s="394">
        <v>0</v>
      </c>
      <c r="AX32" s="248">
        <v>2246.4</v>
      </c>
      <c r="AY32" s="394">
        <v>0</v>
      </c>
      <c r="AZ32" s="394">
        <v>0</v>
      </c>
      <c r="BA32" s="248">
        <v>5105.43</v>
      </c>
      <c r="BB32" s="394">
        <v>0</v>
      </c>
      <c r="BC32" s="394">
        <v>0</v>
      </c>
      <c r="BD32" s="394">
        <v>0</v>
      </c>
      <c r="BE32" s="248">
        <v>1927.64</v>
      </c>
      <c r="BF32" s="394">
        <v>0</v>
      </c>
      <c r="BG32" s="394">
        <v>0</v>
      </c>
      <c r="BH32" s="394">
        <v>0</v>
      </c>
      <c r="BI32" s="394">
        <v>0</v>
      </c>
      <c r="BJ32" s="394">
        <v>0</v>
      </c>
      <c r="BK32" s="394">
        <v>0</v>
      </c>
      <c r="BL32" s="394">
        <v>0</v>
      </c>
      <c r="BM32" s="394">
        <v>0</v>
      </c>
      <c r="BN32" s="394">
        <v>0</v>
      </c>
      <c r="BO32" s="248">
        <v>4611.09</v>
      </c>
      <c r="BP32" s="248">
        <v>1686.18</v>
      </c>
      <c r="BQ32" s="394">
        <v>0</v>
      </c>
      <c r="BR32" s="394">
        <v>0</v>
      </c>
      <c r="BS32" s="394">
        <v>0</v>
      </c>
      <c r="BT32" s="394">
        <v>0</v>
      </c>
      <c r="BU32" s="394">
        <v>0</v>
      </c>
      <c r="BV32" s="394">
        <v>0</v>
      </c>
      <c r="BW32" s="248">
        <v>218.16000000000003</v>
      </c>
      <c r="BX32" s="394">
        <v>0</v>
      </c>
      <c r="BY32" s="394">
        <v>0</v>
      </c>
      <c r="BZ32" s="394">
        <v>0</v>
      </c>
      <c r="CA32" s="394">
        <v>0</v>
      </c>
      <c r="CB32" s="394">
        <v>0</v>
      </c>
      <c r="CC32" s="394">
        <v>0</v>
      </c>
      <c r="CD32" s="248">
        <v>1022</v>
      </c>
      <c r="CE32" s="248">
        <v>2086.38</v>
      </c>
      <c r="CF32" s="394">
        <v>0</v>
      </c>
      <c r="CG32" s="394">
        <v>0</v>
      </c>
      <c r="CH32" s="248">
        <v>2793.56</v>
      </c>
      <c r="CI32" s="394">
        <v>0</v>
      </c>
      <c r="CJ32" s="248">
        <v>158.1</v>
      </c>
      <c r="CK32" s="394">
        <v>0</v>
      </c>
      <c r="CL32" s="248">
        <v>3341.5</v>
      </c>
      <c r="CM32" s="394">
        <v>0</v>
      </c>
      <c r="CN32" s="394">
        <v>0</v>
      </c>
      <c r="CO32" s="394">
        <v>0</v>
      </c>
      <c r="CP32" s="394">
        <v>0</v>
      </c>
      <c r="CQ32" s="394">
        <v>0</v>
      </c>
      <c r="CR32" s="394">
        <v>0</v>
      </c>
      <c r="CS32" s="394">
        <v>0</v>
      </c>
      <c r="CT32" s="394">
        <v>0</v>
      </c>
      <c r="CU32" s="394">
        <v>0</v>
      </c>
      <c r="CV32" s="394">
        <v>0</v>
      </c>
      <c r="CW32" s="394">
        <v>0</v>
      </c>
      <c r="CX32" s="394">
        <v>0</v>
      </c>
      <c r="CY32" s="248">
        <v>4089.46</v>
      </c>
      <c r="CZ32" s="248">
        <v>2498.52</v>
      </c>
      <c r="DA32" s="248">
        <v>6733.67</v>
      </c>
      <c r="DB32" s="248">
        <v>2703.2000000000003</v>
      </c>
      <c r="DC32" s="394">
        <v>0</v>
      </c>
      <c r="DD32" s="394">
        <v>0</v>
      </c>
      <c r="DE32" s="248">
        <v>8900.1</v>
      </c>
      <c r="DF32" s="394">
        <v>0</v>
      </c>
      <c r="DG32" s="248">
        <v>3359.1600000000003</v>
      </c>
      <c r="DH32" s="248">
        <v>4227.3</v>
      </c>
      <c r="DI32" s="394">
        <v>0</v>
      </c>
      <c r="DJ32" s="396">
        <f t="shared" si="0"/>
        <v>31382.720000000001</v>
      </c>
      <c r="DK32" s="396">
        <f>DJ32^Parametre!A$8</f>
        <v>984875114.59840012</v>
      </c>
    </row>
    <row r="33" spans="1:115" ht="14.25" customHeight="1" x14ac:dyDescent="0.25">
      <c r="A33" s="398" t="s">
        <v>32</v>
      </c>
      <c r="B33" s="248">
        <v>350</v>
      </c>
      <c r="C33" s="394">
        <v>0</v>
      </c>
      <c r="D33" s="248">
        <v>6461.55</v>
      </c>
      <c r="E33" s="248">
        <v>2022.36</v>
      </c>
      <c r="F33" s="248">
        <v>299.25</v>
      </c>
      <c r="G33" s="248">
        <v>7750.7599999999993</v>
      </c>
      <c r="H33" s="394">
        <v>0</v>
      </c>
      <c r="I33" s="248">
        <v>5950.2599999999993</v>
      </c>
      <c r="J33" s="248">
        <v>3208.75</v>
      </c>
      <c r="K33" s="394">
        <v>0</v>
      </c>
      <c r="L33" s="248">
        <v>6525.1200000000008</v>
      </c>
      <c r="M33" s="248">
        <v>19549.099999999999</v>
      </c>
      <c r="N33" s="399">
        <v>2014.74</v>
      </c>
      <c r="O33" s="248">
        <v>632.16</v>
      </c>
      <c r="P33" s="248">
        <v>647.11</v>
      </c>
      <c r="Q33" s="394">
        <v>0</v>
      </c>
      <c r="R33" s="248">
        <v>792</v>
      </c>
      <c r="S33" s="248">
        <v>524.88</v>
      </c>
      <c r="T33" s="394">
        <v>0</v>
      </c>
      <c r="U33" s="248">
        <v>6201.9</v>
      </c>
      <c r="V33" s="248">
        <v>317.52</v>
      </c>
      <c r="W33" s="248">
        <v>2392.7599999999998</v>
      </c>
      <c r="X33" s="394">
        <v>0</v>
      </c>
      <c r="Y33" s="394">
        <v>0</v>
      </c>
      <c r="Z33" s="394">
        <v>0</v>
      </c>
      <c r="AA33" s="248">
        <v>318.96999999999997</v>
      </c>
      <c r="AB33" s="248">
        <v>1953.6</v>
      </c>
      <c r="AC33" s="248">
        <v>6200.61</v>
      </c>
      <c r="AD33" s="248">
        <v>892.68000000000006</v>
      </c>
      <c r="AE33" s="248">
        <v>321.64</v>
      </c>
      <c r="AF33" s="394">
        <v>0</v>
      </c>
      <c r="AG33" s="394">
        <v>0</v>
      </c>
      <c r="AH33" s="248">
        <v>143.81</v>
      </c>
      <c r="AI33" s="248">
        <v>1957.8000000000002</v>
      </c>
      <c r="AJ33" s="248">
        <v>2738</v>
      </c>
      <c r="AK33" s="248">
        <v>2274.27</v>
      </c>
      <c r="AL33" s="248">
        <v>2894.5</v>
      </c>
      <c r="AM33" s="394">
        <v>0</v>
      </c>
      <c r="AN33" s="394">
        <v>0</v>
      </c>
      <c r="AO33" s="248">
        <v>519.75</v>
      </c>
      <c r="AP33" s="248">
        <v>11847.27</v>
      </c>
      <c r="AQ33" s="394">
        <v>0</v>
      </c>
      <c r="AR33" s="248">
        <v>351.18999999999994</v>
      </c>
      <c r="AS33" s="248">
        <v>5063.5200000000004</v>
      </c>
      <c r="AT33" s="248">
        <v>2947</v>
      </c>
      <c r="AU33" s="248">
        <v>4616.3</v>
      </c>
      <c r="AV33" s="394">
        <v>0</v>
      </c>
      <c r="AW33" s="394">
        <v>0</v>
      </c>
      <c r="AX33" s="248">
        <v>1984.3200000000002</v>
      </c>
      <c r="AY33" s="248">
        <v>6601.8200000000006</v>
      </c>
      <c r="AZ33" s="248">
        <v>85.100000000000009</v>
      </c>
      <c r="BA33" s="248">
        <v>3795.66</v>
      </c>
      <c r="BB33" s="394">
        <v>0</v>
      </c>
      <c r="BC33" s="394">
        <v>0</v>
      </c>
      <c r="BD33" s="394">
        <v>0</v>
      </c>
      <c r="BE33" s="248">
        <v>1577.16</v>
      </c>
      <c r="BF33" s="248">
        <v>203.74</v>
      </c>
      <c r="BG33" s="248">
        <v>244</v>
      </c>
      <c r="BH33" s="248">
        <v>1576.5100000000002</v>
      </c>
      <c r="BI33" s="394">
        <v>0</v>
      </c>
      <c r="BJ33" s="394">
        <v>0</v>
      </c>
      <c r="BK33" s="394">
        <v>0</v>
      </c>
      <c r="BL33" s="394">
        <v>0</v>
      </c>
      <c r="BM33" s="394">
        <v>0</v>
      </c>
      <c r="BN33" s="394">
        <v>0</v>
      </c>
      <c r="BO33" s="248">
        <v>5081.01</v>
      </c>
      <c r="BP33" s="248">
        <v>7611.36</v>
      </c>
      <c r="BQ33" s="248">
        <v>2506.3200000000002</v>
      </c>
      <c r="BR33" s="248">
        <v>560.9</v>
      </c>
      <c r="BS33" s="394">
        <v>0</v>
      </c>
      <c r="BT33" s="248">
        <v>188.18</v>
      </c>
      <c r="BU33" s="248">
        <v>961.92</v>
      </c>
      <c r="BV33" s="248">
        <v>102.30000000000001</v>
      </c>
      <c r="BW33" s="394">
        <v>0</v>
      </c>
      <c r="BX33" s="248">
        <v>115.8</v>
      </c>
      <c r="BY33" s="248">
        <v>55.77</v>
      </c>
      <c r="BZ33" s="394">
        <v>0</v>
      </c>
      <c r="CA33" s="248">
        <v>124.11</v>
      </c>
      <c r="CB33" s="248">
        <v>826</v>
      </c>
      <c r="CC33" s="394">
        <v>0</v>
      </c>
      <c r="CD33" s="248">
        <v>1197</v>
      </c>
      <c r="CE33" s="248">
        <v>2255.2200000000003</v>
      </c>
      <c r="CF33" s="394">
        <v>0</v>
      </c>
      <c r="CG33" s="248">
        <v>4885.92</v>
      </c>
      <c r="CH33" s="248">
        <v>2666.58</v>
      </c>
      <c r="CI33" s="248">
        <v>754.45</v>
      </c>
      <c r="CJ33" s="394">
        <v>0</v>
      </c>
      <c r="CK33" s="394">
        <v>0</v>
      </c>
      <c r="CL33" s="248">
        <v>3300.5</v>
      </c>
      <c r="CM33" s="248">
        <v>2305.2600000000002</v>
      </c>
      <c r="CN33" s="394">
        <v>0</v>
      </c>
      <c r="CO33" s="248">
        <v>3349.5</v>
      </c>
      <c r="CP33" s="248">
        <v>84.04</v>
      </c>
      <c r="CQ33" s="394">
        <v>0</v>
      </c>
      <c r="CR33" s="248">
        <v>834.82</v>
      </c>
      <c r="CS33" s="248">
        <v>256.08</v>
      </c>
      <c r="CT33" s="394">
        <v>0</v>
      </c>
      <c r="CU33" s="394">
        <v>0</v>
      </c>
      <c r="CV33" s="394">
        <v>0</v>
      </c>
      <c r="CW33" s="394">
        <v>0</v>
      </c>
      <c r="CX33" s="248">
        <v>91.160000000000011</v>
      </c>
      <c r="CY33" s="248">
        <v>4313.54</v>
      </c>
      <c r="CZ33" s="248">
        <v>1913.7599999999998</v>
      </c>
      <c r="DA33" s="248">
        <v>10800.54</v>
      </c>
      <c r="DB33" s="248">
        <v>2354.4</v>
      </c>
      <c r="DC33" s="248">
        <v>188.70000000000002</v>
      </c>
      <c r="DD33" s="248">
        <v>418.89499999999998</v>
      </c>
      <c r="DE33" s="248">
        <v>2296.8000000000002</v>
      </c>
      <c r="DF33" s="394">
        <v>0</v>
      </c>
      <c r="DG33" s="248">
        <v>3163.86</v>
      </c>
      <c r="DH33" s="248">
        <v>4134.9000000000005</v>
      </c>
      <c r="DI33" s="394">
        <v>0</v>
      </c>
      <c r="DJ33" s="396">
        <f t="shared" si="0"/>
        <v>19549.099999999999</v>
      </c>
      <c r="DK33" s="396">
        <f>DJ33^Parametre!A$8</f>
        <v>382167310.80999994</v>
      </c>
    </row>
    <row r="34" spans="1:115" ht="14.25" customHeight="1" x14ac:dyDescent="0.25">
      <c r="A34" s="398" t="s">
        <v>33</v>
      </c>
      <c r="B34" s="248">
        <v>336</v>
      </c>
      <c r="C34" s="394">
        <v>0</v>
      </c>
      <c r="D34" s="248">
        <v>5453.1</v>
      </c>
      <c r="E34" s="248">
        <v>2430.3799999999997</v>
      </c>
      <c r="F34" s="248">
        <v>328.32</v>
      </c>
      <c r="G34" s="248">
        <v>8169.7199999999993</v>
      </c>
      <c r="H34" s="394">
        <v>0</v>
      </c>
      <c r="I34" s="248">
        <v>5582.9599999999991</v>
      </c>
      <c r="J34" s="248">
        <v>3054.73</v>
      </c>
      <c r="K34" s="248">
        <v>896.64</v>
      </c>
      <c r="L34" s="248">
        <v>5126.88</v>
      </c>
      <c r="M34" s="248">
        <v>18623.09</v>
      </c>
      <c r="N34" s="399">
        <v>2059.02</v>
      </c>
      <c r="O34" s="394">
        <v>0</v>
      </c>
      <c r="P34" s="248">
        <v>659.02</v>
      </c>
      <c r="Q34" s="248">
        <v>4425.4000000000005</v>
      </c>
      <c r="R34" s="248">
        <v>532.79999999999995</v>
      </c>
      <c r="S34" s="248">
        <v>547.56000000000006</v>
      </c>
      <c r="T34" s="248">
        <v>2708</v>
      </c>
      <c r="U34" s="248">
        <v>8544.84</v>
      </c>
      <c r="V34" s="248">
        <v>325.08</v>
      </c>
      <c r="W34" s="248">
        <v>2465.71</v>
      </c>
      <c r="X34" s="394">
        <v>0</v>
      </c>
      <c r="Y34" s="248">
        <v>308.45</v>
      </c>
      <c r="Z34" s="394">
        <v>0</v>
      </c>
      <c r="AA34" s="248">
        <v>311.33</v>
      </c>
      <c r="AB34" s="248">
        <v>2064.6</v>
      </c>
      <c r="AC34" s="248">
        <v>6347.37</v>
      </c>
      <c r="AD34" s="248">
        <v>923.64</v>
      </c>
      <c r="AE34" s="248">
        <v>318.2</v>
      </c>
      <c r="AF34" s="394">
        <v>0</v>
      </c>
      <c r="AG34" s="394">
        <v>0</v>
      </c>
      <c r="AH34" s="248">
        <v>740.94999999999993</v>
      </c>
      <c r="AI34" s="248">
        <v>2095.85</v>
      </c>
      <c r="AJ34" s="248">
        <v>2664</v>
      </c>
      <c r="AK34" s="248">
        <v>2256.64</v>
      </c>
      <c r="AL34" s="394">
        <v>0</v>
      </c>
      <c r="AM34" s="394">
        <v>0</v>
      </c>
      <c r="AN34" s="248">
        <v>932.58</v>
      </c>
      <c r="AO34" s="248">
        <v>537.57000000000005</v>
      </c>
      <c r="AP34" s="248">
        <v>12102.05</v>
      </c>
      <c r="AQ34" s="394">
        <v>0</v>
      </c>
      <c r="AR34" s="394">
        <v>0</v>
      </c>
      <c r="AS34" s="248">
        <v>5379.99</v>
      </c>
      <c r="AT34" s="248">
        <v>2694.4</v>
      </c>
      <c r="AU34" s="248">
        <v>5148.95</v>
      </c>
      <c r="AV34" s="394">
        <v>0</v>
      </c>
      <c r="AW34" s="394">
        <v>0</v>
      </c>
      <c r="AX34" s="248">
        <v>2134.08</v>
      </c>
      <c r="AY34" s="248">
        <v>7755.1500000000005</v>
      </c>
      <c r="AZ34" s="394">
        <v>0</v>
      </c>
      <c r="BA34" s="248">
        <v>3555.09</v>
      </c>
      <c r="BB34" s="394">
        <v>0</v>
      </c>
      <c r="BC34" s="394">
        <v>0</v>
      </c>
      <c r="BD34" s="394">
        <v>0</v>
      </c>
      <c r="BE34" s="248">
        <v>1860.24</v>
      </c>
      <c r="BF34" s="248">
        <v>196.42</v>
      </c>
      <c r="BG34" s="248">
        <v>118.34</v>
      </c>
      <c r="BH34" s="248">
        <v>1323.92</v>
      </c>
      <c r="BI34" s="394">
        <v>0</v>
      </c>
      <c r="BJ34" s="248">
        <v>512.38</v>
      </c>
      <c r="BK34" s="394">
        <v>0</v>
      </c>
      <c r="BL34" s="394">
        <v>0</v>
      </c>
      <c r="BM34" s="248">
        <v>4528.8</v>
      </c>
      <c r="BN34" s="248">
        <v>119.7</v>
      </c>
      <c r="BO34" s="248">
        <v>4699.2</v>
      </c>
      <c r="BP34" s="248">
        <v>1573.14</v>
      </c>
      <c r="BQ34" s="248">
        <v>2336.4</v>
      </c>
      <c r="BR34" s="394">
        <v>0</v>
      </c>
      <c r="BS34" s="394">
        <v>0</v>
      </c>
      <c r="BT34" s="394">
        <v>0</v>
      </c>
      <c r="BU34" s="248">
        <v>986.96999999999991</v>
      </c>
      <c r="BV34" s="394">
        <v>0</v>
      </c>
      <c r="BW34" s="394">
        <v>0</v>
      </c>
      <c r="BX34" s="394">
        <v>0</v>
      </c>
      <c r="BY34" s="394">
        <v>0</v>
      </c>
      <c r="BZ34" s="394">
        <v>0</v>
      </c>
      <c r="CA34" s="248">
        <v>114.03</v>
      </c>
      <c r="CB34" s="248">
        <v>755.19999999999993</v>
      </c>
      <c r="CC34" s="394">
        <v>0</v>
      </c>
      <c r="CD34" s="248">
        <v>1274</v>
      </c>
      <c r="CE34" s="248">
        <v>1843.47</v>
      </c>
      <c r="CF34" s="248">
        <v>1370.11</v>
      </c>
      <c r="CG34" s="248">
        <v>4252.5600000000004</v>
      </c>
      <c r="CH34" s="248">
        <v>2448.9</v>
      </c>
      <c r="CI34" s="248">
        <v>572.75</v>
      </c>
      <c r="CJ34" s="394">
        <v>0</v>
      </c>
      <c r="CK34" s="394">
        <v>0</v>
      </c>
      <c r="CL34" s="248">
        <v>2890.5</v>
      </c>
      <c r="CM34" s="248">
        <v>2661.01</v>
      </c>
      <c r="CN34" s="394">
        <v>0</v>
      </c>
      <c r="CO34" s="248">
        <v>3694.6</v>
      </c>
      <c r="CP34" s="248">
        <v>84.48</v>
      </c>
      <c r="CQ34" s="394">
        <v>0</v>
      </c>
      <c r="CR34" s="248">
        <v>680.05000000000007</v>
      </c>
      <c r="CS34" s="248">
        <v>224.4</v>
      </c>
      <c r="CT34" s="248">
        <v>1332.93</v>
      </c>
      <c r="CU34" s="248">
        <v>184</v>
      </c>
      <c r="CV34" s="394">
        <v>0</v>
      </c>
      <c r="CW34" s="394">
        <v>0</v>
      </c>
      <c r="CX34" s="248">
        <v>85.33</v>
      </c>
      <c r="CY34" s="248">
        <v>2829.01</v>
      </c>
      <c r="CZ34" s="248">
        <v>1718.84</v>
      </c>
      <c r="DA34" s="248">
        <v>10533.86</v>
      </c>
      <c r="DB34" s="248">
        <v>2336.96</v>
      </c>
      <c r="DC34" s="248">
        <v>199.92000000000002</v>
      </c>
      <c r="DD34" s="394">
        <v>0</v>
      </c>
      <c r="DE34" s="248">
        <v>6603.3</v>
      </c>
      <c r="DF34" s="394">
        <v>0</v>
      </c>
      <c r="DG34" s="248">
        <v>3222.4500000000003</v>
      </c>
      <c r="DH34" s="248">
        <v>3857.7000000000003</v>
      </c>
      <c r="DI34" s="394">
        <v>0</v>
      </c>
      <c r="DJ34" s="396">
        <f t="shared" si="0"/>
        <v>18623.09</v>
      </c>
      <c r="DK34" s="396">
        <f>DJ34^Parametre!A$8</f>
        <v>346819481.14810002</v>
      </c>
    </row>
    <row r="35" spans="1:115" ht="14.25" customHeight="1" x14ac:dyDescent="0.25">
      <c r="A35" s="398" t="s">
        <v>34</v>
      </c>
      <c r="B35" s="248">
        <v>334</v>
      </c>
      <c r="C35" s="394">
        <v>0</v>
      </c>
      <c r="D35" s="248">
        <v>5714.55</v>
      </c>
      <c r="E35" s="248">
        <v>2483.6</v>
      </c>
      <c r="F35" s="394">
        <v>0</v>
      </c>
      <c r="G35" s="248">
        <v>4189.5999999999995</v>
      </c>
      <c r="H35" s="394">
        <v>0</v>
      </c>
      <c r="I35" s="248">
        <v>5068.74</v>
      </c>
      <c r="J35" s="248">
        <v>2361.6400000000003</v>
      </c>
      <c r="K35" s="394">
        <v>0</v>
      </c>
      <c r="L35" s="394">
        <v>0</v>
      </c>
      <c r="M35" s="248">
        <v>12655.47</v>
      </c>
      <c r="N35" s="394">
        <v>0</v>
      </c>
      <c r="O35" s="248">
        <v>579.4799999999999</v>
      </c>
      <c r="P35" s="394">
        <v>0</v>
      </c>
      <c r="Q35" s="248">
        <v>736.84</v>
      </c>
      <c r="R35" s="248">
        <v>638.4</v>
      </c>
      <c r="S35" s="248">
        <v>605.88</v>
      </c>
      <c r="T35" s="394">
        <v>0</v>
      </c>
      <c r="U35" s="248">
        <v>3721.14</v>
      </c>
      <c r="V35" s="248">
        <v>221.13</v>
      </c>
      <c r="W35" s="248">
        <v>1531.95</v>
      </c>
      <c r="X35" s="394">
        <v>0</v>
      </c>
      <c r="Y35" s="394">
        <v>0</v>
      </c>
      <c r="Z35" s="248">
        <v>3721.71</v>
      </c>
      <c r="AA35" s="248">
        <v>336.15999999999997</v>
      </c>
      <c r="AB35" s="248">
        <v>1798.2</v>
      </c>
      <c r="AC35" s="248">
        <v>5430.12</v>
      </c>
      <c r="AD35" s="248">
        <v>712.08</v>
      </c>
      <c r="AE35" s="248">
        <v>276.92</v>
      </c>
      <c r="AF35" s="394">
        <v>0</v>
      </c>
      <c r="AG35" s="394">
        <v>0</v>
      </c>
      <c r="AH35" s="394">
        <v>0</v>
      </c>
      <c r="AI35" s="248">
        <v>2146.0500000000002</v>
      </c>
      <c r="AJ35" s="248">
        <v>1887</v>
      </c>
      <c r="AK35" s="248">
        <v>1974.56</v>
      </c>
      <c r="AL35" s="394">
        <v>0</v>
      </c>
      <c r="AM35" s="394">
        <v>0</v>
      </c>
      <c r="AN35" s="394">
        <v>0</v>
      </c>
      <c r="AO35" s="248">
        <v>457.38000000000005</v>
      </c>
      <c r="AP35" s="248">
        <v>12611.61</v>
      </c>
      <c r="AQ35" s="248">
        <v>66.599999999999994</v>
      </c>
      <c r="AR35" s="394">
        <v>0</v>
      </c>
      <c r="AS35" s="248">
        <v>5063.5200000000004</v>
      </c>
      <c r="AT35" s="248">
        <v>2071.3200000000002</v>
      </c>
      <c r="AU35" s="248">
        <v>4900.38</v>
      </c>
      <c r="AV35" s="394">
        <v>0</v>
      </c>
      <c r="AW35" s="394">
        <v>0</v>
      </c>
      <c r="AX35" s="248">
        <v>1597.44</v>
      </c>
      <c r="AY35" s="248">
        <v>6402.97</v>
      </c>
      <c r="AZ35" s="248">
        <v>86.48</v>
      </c>
      <c r="BA35" s="248">
        <v>2352.2400000000002</v>
      </c>
      <c r="BB35" s="394">
        <v>0</v>
      </c>
      <c r="BC35" s="394">
        <v>0</v>
      </c>
      <c r="BD35" s="394">
        <v>0</v>
      </c>
      <c r="BE35" s="248">
        <v>1631.0800000000002</v>
      </c>
      <c r="BF35" s="248">
        <v>189.1</v>
      </c>
      <c r="BG35" s="394">
        <v>0</v>
      </c>
      <c r="BH35" s="394">
        <v>0</v>
      </c>
      <c r="BI35" s="248">
        <v>296.72999999999996</v>
      </c>
      <c r="BJ35" s="248">
        <v>449.36</v>
      </c>
      <c r="BK35" s="394">
        <v>0</v>
      </c>
      <c r="BL35" s="394">
        <v>0</v>
      </c>
      <c r="BM35" s="394">
        <v>0</v>
      </c>
      <c r="BN35" s="394">
        <v>0</v>
      </c>
      <c r="BO35" s="248">
        <v>3025.11</v>
      </c>
      <c r="BP35" s="394">
        <v>0</v>
      </c>
      <c r="BQ35" s="248">
        <v>2180.64</v>
      </c>
      <c r="BR35" s="248">
        <v>642.54999999999995</v>
      </c>
      <c r="BS35" s="394">
        <v>0</v>
      </c>
      <c r="BT35" s="248">
        <v>178.48</v>
      </c>
      <c r="BU35" s="394">
        <v>0</v>
      </c>
      <c r="BV35" s="394">
        <v>0</v>
      </c>
      <c r="BW35" s="394">
        <v>0</v>
      </c>
      <c r="BX35" s="394">
        <v>0</v>
      </c>
      <c r="BY35" s="394">
        <v>0</v>
      </c>
      <c r="BZ35" s="248">
        <v>405.9</v>
      </c>
      <c r="CA35" s="394">
        <v>0</v>
      </c>
      <c r="CB35" s="248">
        <v>750.4799999999999</v>
      </c>
      <c r="CC35" s="394">
        <v>0</v>
      </c>
      <c r="CD35" s="394">
        <v>0</v>
      </c>
      <c r="CE35" s="394">
        <v>0</v>
      </c>
      <c r="CF35" s="394">
        <v>0</v>
      </c>
      <c r="CG35" s="248">
        <v>4614.4800000000005</v>
      </c>
      <c r="CH35" s="248">
        <v>2249.36</v>
      </c>
      <c r="CI35" s="394">
        <v>0</v>
      </c>
      <c r="CJ35" s="394">
        <v>0</v>
      </c>
      <c r="CK35" s="394">
        <v>0</v>
      </c>
      <c r="CL35" s="248">
        <v>2562.5</v>
      </c>
      <c r="CM35" s="248">
        <v>2148.73</v>
      </c>
      <c r="CN35" s="394">
        <v>0</v>
      </c>
      <c r="CO35" s="248">
        <v>2923.2000000000003</v>
      </c>
      <c r="CP35" s="394">
        <v>0</v>
      </c>
      <c r="CQ35" s="394">
        <v>0</v>
      </c>
      <c r="CR35" s="248">
        <v>750.40000000000009</v>
      </c>
      <c r="CS35" s="248">
        <v>249.48000000000002</v>
      </c>
      <c r="CT35" s="394">
        <v>0</v>
      </c>
      <c r="CU35" s="394">
        <v>0</v>
      </c>
      <c r="CV35" s="394">
        <v>0</v>
      </c>
      <c r="CW35" s="394">
        <v>0</v>
      </c>
      <c r="CX35" s="248">
        <v>101.76</v>
      </c>
      <c r="CY35" s="248">
        <v>4677.67</v>
      </c>
      <c r="CZ35" s="248">
        <v>1258.1199999999999</v>
      </c>
      <c r="DA35" s="248">
        <v>9733.82</v>
      </c>
      <c r="DB35" s="248">
        <v>2842.7200000000003</v>
      </c>
      <c r="DC35" s="394">
        <v>0</v>
      </c>
      <c r="DD35" s="248">
        <v>303.12</v>
      </c>
      <c r="DE35" s="248">
        <v>6172.6500000000005</v>
      </c>
      <c r="DF35" s="394">
        <v>0</v>
      </c>
      <c r="DG35" s="394">
        <v>0</v>
      </c>
      <c r="DH35" s="394">
        <v>0</v>
      </c>
      <c r="DI35" s="394">
        <v>0</v>
      </c>
      <c r="DJ35" s="396">
        <f t="shared" si="0"/>
        <v>12655.47</v>
      </c>
      <c r="DK35" s="396">
        <f>DJ35^Parametre!A$8</f>
        <v>160160920.92089999</v>
      </c>
    </row>
    <row r="36" spans="1:115" ht="14.25" customHeight="1" x14ac:dyDescent="0.25">
      <c r="A36" s="398" t="s">
        <v>35</v>
      </c>
      <c r="B36" s="248">
        <v>346</v>
      </c>
      <c r="C36" s="248">
        <v>1228.3875</v>
      </c>
      <c r="D36" s="248">
        <v>7395.3</v>
      </c>
      <c r="E36" s="248">
        <v>1791.7399999999998</v>
      </c>
      <c r="F36" s="248">
        <v>336.87</v>
      </c>
      <c r="G36" s="248">
        <v>9007.64</v>
      </c>
      <c r="H36" s="394">
        <v>0</v>
      </c>
      <c r="I36" s="248">
        <v>6611.4</v>
      </c>
      <c r="J36" s="248">
        <v>4004.5200000000004</v>
      </c>
      <c r="K36" s="248">
        <v>905.98</v>
      </c>
      <c r="L36" s="248">
        <v>5826.0000000000009</v>
      </c>
      <c r="M36" s="248">
        <v>17491.3</v>
      </c>
      <c r="N36" s="394">
        <v>0</v>
      </c>
      <c r="O36" s="248">
        <v>728.7399999999999</v>
      </c>
      <c r="P36" s="248">
        <v>619.32000000000005</v>
      </c>
      <c r="Q36" s="394">
        <v>0</v>
      </c>
      <c r="R36" s="248">
        <v>811.19999999999993</v>
      </c>
      <c r="S36" s="248">
        <v>719.04000000000008</v>
      </c>
      <c r="T36" s="248">
        <v>1049.3499999999999</v>
      </c>
      <c r="U36" s="248">
        <v>8177.32</v>
      </c>
      <c r="V36" s="248">
        <v>283.5</v>
      </c>
      <c r="W36" s="248">
        <v>2888.82</v>
      </c>
      <c r="X36" s="248">
        <v>96</v>
      </c>
      <c r="Y36" s="394">
        <v>0</v>
      </c>
      <c r="Z36" s="248">
        <v>3551.25</v>
      </c>
      <c r="AA36" s="248">
        <v>366.71999999999997</v>
      </c>
      <c r="AB36" s="248">
        <v>2075.6999999999998</v>
      </c>
      <c r="AC36" s="248">
        <v>6494.1299999999992</v>
      </c>
      <c r="AD36" s="248">
        <v>892.68000000000006</v>
      </c>
      <c r="AE36" s="248">
        <v>306.15999999999997</v>
      </c>
      <c r="AF36" s="394">
        <v>0</v>
      </c>
      <c r="AG36" s="248">
        <v>258.44</v>
      </c>
      <c r="AH36" s="248">
        <v>138.69999999999999</v>
      </c>
      <c r="AI36" s="248">
        <v>2158.6</v>
      </c>
      <c r="AJ36" s="248">
        <v>2812</v>
      </c>
      <c r="AK36" s="248">
        <v>3508.37</v>
      </c>
      <c r="AL36" s="394">
        <v>0</v>
      </c>
      <c r="AM36" s="394">
        <v>0</v>
      </c>
      <c r="AN36" s="248">
        <v>876.06</v>
      </c>
      <c r="AO36" s="248">
        <v>525.69000000000005</v>
      </c>
      <c r="AP36" s="248">
        <v>21528.91</v>
      </c>
      <c r="AQ36" s="248">
        <v>290.88</v>
      </c>
      <c r="AR36" s="248">
        <v>1640.2399999999998</v>
      </c>
      <c r="AS36" s="248">
        <v>7097.97</v>
      </c>
      <c r="AT36" s="248">
        <v>3199.6</v>
      </c>
      <c r="AU36" s="248">
        <v>6995.4699999999993</v>
      </c>
      <c r="AV36" s="394">
        <v>0</v>
      </c>
      <c r="AW36" s="394">
        <v>0</v>
      </c>
      <c r="AX36" s="248">
        <v>2483.52</v>
      </c>
      <c r="AY36" s="248">
        <v>7436.9900000000007</v>
      </c>
      <c r="AZ36" s="394">
        <v>0</v>
      </c>
      <c r="BA36" s="248">
        <v>4998.51</v>
      </c>
      <c r="BB36" s="248">
        <v>351.14</v>
      </c>
      <c r="BC36" s="248">
        <v>193.92</v>
      </c>
      <c r="BD36" s="394">
        <v>0</v>
      </c>
      <c r="BE36" s="248">
        <v>2345.52</v>
      </c>
      <c r="BF36" s="248">
        <v>240.34</v>
      </c>
      <c r="BG36" s="248">
        <v>120.17</v>
      </c>
      <c r="BH36" s="248">
        <v>1454.5700000000002</v>
      </c>
      <c r="BI36" s="248">
        <v>374.21999999999997</v>
      </c>
      <c r="BJ36" s="248">
        <v>482.24</v>
      </c>
      <c r="BK36" s="394">
        <v>0</v>
      </c>
      <c r="BL36" s="248">
        <v>573.48</v>
      </c>
      <c r="BM36" s="394">
        <v>0</v>
      </c>
      <c r="BN36" s="248">
        <v>119.07000000000001</v>
      </c>
      <c r="BO36" s="248">
        <v>4141.17</v>
      </c>
      <c r="BP36" s="248">
        <v>1827.48</v>
      </c>
      <c r="BQ36" s="248">
        <v>2421.36</v>
      </c>
      <c r="BR36" s="248">
        <v>571.54999999999995</v>
      </c>
      <c r="BS36" s="394">
        <v>0</v>
      </c>
      <c r="BT36" s="248">
        <v>183.33</v>
      </c>
      <c r="BU36" s="248">
        <v>941.88</v>
      </c>
      <c r="BV36" s="394">
        <v>0</v>
      </c>
      <c r="BW36" s="394">
        <v>0</v>
      </c>
      <c r="BX36" s="394">
        <v>0</v>
      </c>
      <c r="BY36" s="248">
        <v>65.67</v>
      </c>
      <c r="BZ36" s="248">
        <v>405.9</v>
      </c>
      <c r="CA36" s="248">
        <v>118.44</v>
      </c>
      <c r="CB36" s="248">
        <v>859.04</v>
      </c>
      <c r="CC36" s="394">
        <v>0</v>
      </c>
      <c r="CD36" s="248">
        <v>1029</v>
      </c>
      <c r="CE36" s="248">
        <v>2268.67</v>
      </c>
      <c r="CF36" s="248">
        <v>1591.37</v>
      </c>
      <c r="CG36" s="248">
        <v>4222.3999999999996</v>
      </c>
      <c r="CH36" s="248">
        <v>3247.06</v>
      </c>
      <c r="CI36" s="248">
        <v>549.05000000000007</v>
      </c>
      <c r="CJ36" s="248">
        <v>168.33</v>
      </c>
      <c r="CK36" s="394">
        <v>0</v>
      </c>
      <c r="CL36" s="248">
        <v>3977</v>
      </c>
      <c r="CM36" s="248">
        <v>2789.08</v>
      </c>
      <c r="CN36" s="394">
        <v>0</v>
      </c>
      <c r="CO36" s="248">
        <v>3491.6</v>
      </c>
      <c r="CP36" s="248">
        <v>82.28</v>
      </c>
      <c r="CQ36" s="248">
        <v>49.92</v>
      </c>
      <c r="CR36" s="248">
        <v>801.99000000000012</v>
      </c>
      <c r="CS36" s="248">
        <v>1066.56</v>
      </c>
      <c r="CT36" s="248">
        <v>1528.2</v>
      </c>
      <c r="CU36" s="394">
        <v>0</v>
      </c>
      <c r="CV36" s="248">
        <v>1408</v>
      </c>
      <c r="CW36" s="248">
        <v>1014.86</v>
      </c>
      <c r="CX36" s="248">
        <v>104.41000000000001</v>
      </c>
      <c r="CY36" s="248">
        <v>5349.91</v>
      </c>
      <c r="CZ36" s="248">
        <v>2693.4399999999996</v>
      </c>
      <c r="DA36" s="248">
        <v>11667.25</v>
      </c>
      <c r="DB36" s="248">
        <v>3296.1600000000003</v>
      </c>
      <c r="DC36" s="394">
        <v>0</v>
      </c>
      <c r="DD36" s="248">
        <v>366.27</v>
      </c>
      <c r="DE36" s="248">
        <v>7608.1500000000005</v>
      </c>
      <c r="DF36" s="248">
        <v>267.40999999999997</v>
      </c>
      <c r="DG36" s="248">
        <v>2890.44</v>
      </c>
      <c r="DH36" s="248">
        <v>4504.5</v>
      </c>
      <c r="DI36" s="248">
        <v>787.8</v>
      </c>
      <c r="DJ36" s="396">
        <f t="shared" si="0"/>
        <v>21528.91</v>
      </c>
      <c r="DK36" s="396">
        <f>DJ36^Parametre!A$8</f>
        <v>463493965.7881</v>
      </c>
    </row>
    <row r="37" spans="1:115" ht="14.25" customHeight="1" x14ac:dyDescent="0.25">
      <c r="A37" s="398" t="s">
        <v>36</v>
      </c>
      <c r="B37" s="248">
        <v>286</v>
      </c>
      <c r="C37" s="248">
        <v>6813.1875</v>
      </c>
      <c r="D37" s="248">
        <v>7096.5</v>
      </c>
      <c r="E37" s="248">
        <v>3370.6</v>
      </c>
      <c r="F37" s="394">
        <v>0</v>
      </c>
      <c r="G37" s="248">
        <v>8274.4599999999991</v>
      </c>
      <c r="H37" s="394">
        <v>0</v>
      </c>
      <c r="I37" s="248">
        <v>7309.2699999999995</v>
      </c>
      <c r="J37" s="248">
        <v>4543.59</v>
      </c>
      <c r="K37" s="394">
        <v>0</v>
      </c>
      <c r="L37" s="248">
        <v>23420.52</v>
      </c>
      <c r="M37" s="248">
        <v>18108.64</v>
      </c>
      <c r="N37" s="394">
        <v>0</v>
      </c>
      <c r="O37" s="248">
        <v>733.13</v>
      </c>
      <c r="P37" s="248">
        <v>750.33</v>
      </c>
      <c r="Q37" s="248">
        <v>763</v>
      </c>
      <c r="R37" s="248">
        <v>916.8</v>
      </c>
      <c r="S37" s="248">
        <v>495.72</v>
      </c>
      <c r="T37" s="248">
        <v>1265.99</v>
      </c>
      <c r="U37" s="248">
        <v>75341.599999999991</v>
      </c>
      <c r="V37" s="248">
        <v>298.62</v>
      </c>
      <c r="W37" s="248">
        <v>2451.12</v>
      </c>
      <c r="X37" s="394">
        <v>0</v>
      </c>
      <c r="Y37" s="248">
        <v>372.13</v>
      </c>
      <c r="Z37" s="248">
        <v>4204.68</v>
      </c>
      <c r="AA37" s="248">
        <v>355.26</v>
      </c>
      <c r="AB37" s="248">
        <v>1653.8999999999999</v>
      </c>
      <c r="AC37" s="248">
        <v>6714.2699999999995</v>
      </c>
      <c r="AD37" s="248">
        <v>686.28</v>
      </c>
      <c r="AE37" s="394">
        <v>0</v>
      </c>
      <c r="AF37" s="394">
        <v>0</v>
      </c>
      <c r="AG37" s="394">
        <v>0</v>
      </c>
      <c r="AH37" s="394">
        <v>0</v>
      </c>
      <c r="AI37" s="248">
        <v>2334.3000000000002</v>
      </c>
      <c r="AJ37" s="248">
        <v>3089.5</v>
      </c>
      <c r="AK37" s="248">
        <v>3261.5499999999997</v>
      </c>
      <c r="AL37" s="248">
        <v>3059.8999999999996</v>
      </c>
      <c r="AM37" s="394">
        <v>0</v>
      </c>
      <c r="AN37" s="394">
        <v>0</v>
      </c>
      <c r="AO37" s="248">
        <v>498.96000000000004</v>
      </c>
      <c r="AP37" s="248">
        <v>23694.54</v>
      </c>
      <c r="AQ37" s="248">
        <v>69.84</v>
      </c>
      <c r="AR37" s="248">
        <v>326.83</v>
      </c>
      <c r="AS37" s="248">
        <v>8680.32</v>
      </c>
      <c r="AT37" s="248">
        <v>3115.4</v>
      </c>
      <c r="AU37" s="248">
        <v>5042.42</v>
      </c>
      <c r="AV37" s="394">
        <v>0</v>
      </c>
      <c r="AW37" s="248">
        <v>2692.8</v>
      </c>
      <c r="AX37" s="248">
        <v>1847.04</v>
      </c>
      <c r="AY37" s="248">
        <v>6999.52</v>
      </c>
      <c r="AZ37" s="394">
        <v>0</v>
      </c>
      <c r="BA37" s="248">
        <v>4276.8</v>
      </c>
      <c r="BB37" s="248">
        <v>333.68</v>
      </c>
      <c r="BC37" s="394">
        <v>0</v>
      </c>
      <c r="BD37" s="394">
        <v>0</v>
      </c>
      <c r="BE37" s="248">
        <v>2385.96</v>
      </c>
      <c r="BF37" s="248">
        <v>236.68</v>
      </c>
      <c r="BG37" s="394">
        <v>0</v>
      </c>
      <c r="BH37" s="248">
        <v>1541.67</v>
      </c>
      <c r="BI37" s="394">
        <v>0</v>
      </c>
      <c r="BJ37" s="248">
        <v>526.08000000000004</v>
      </c>
      <c r="BK37" s="394">
        <v>0</v>
      </c>
      <c r="BL37" s="394">
        <v>0</v>
      </c>
      <c r="BM37" s="394">
        <v>0</v>
      </c>
      <c r="BN37" s="394">
        <v>0</v>
      </c>
      <c r="BO37" s="248">
        <v>5697.78</v>
      </c>
      <c r="BP37" s="248">
        <v>1780.3799999999999</v>
      </c>
      <c r="BQ37" s="248">
        <v>1982.4</v>
      </c>
      <c r="BR37" s="248">
        <v>518.29999999999995</v>
      </c>
      <c r="BS37" s="394">
        <v>0</v>
      </c>
      <c r="BT37" s="248">
        <v>161.02000000000001</v>
      </c>
      <c r="BU37" s="394">
        <v>0</v>
      </c>
      <c r="BV37" s="248">
        <v>108.35000000000001</v>
      </c>
      <c r="BW37" s="248">
        <v>330.48</v>
      </c>
      <c r="BX37" s="394">
        <v>0</v>
      </c>
      <c r="BY37" s="248">
        <v>541.20000000000005</v>
      </c>
      <c r="BZ37" s="248">
        <v>405.9</v>
      </c>
      <c r="CA37" s="394">
        <v>0</v>
      </c>
      <c r="CB37" s="248">
        <v>821.28</v>
      </c>
      <c r="CC37" s="248">
        <v>3481.4</v>
      </c>
      <c r="CD37" s="248">
        <v>1267</v>
      </c>
      <c r="CE37" s="248">
        <v>2333.61</v>
      </c>
      <c r="CF37" s="394">
        <v>0</v>
      </c>
      <c r="CG37" s="248">
        <v>5579.6</v>
      </c>
      <c r="CH37" s="248">
        <v>2847.98</v>
      </c>
      <c r="CI37" s="248">
        <v>742.6</v>
      </c>
      <c r="CJ37" s="394">
        <v>0</v>
      </c>
      <c r="CK37" s="394">
        <v>0</v>
      </c>
      <c r="CL37" s="248">
        <v>3382.5</v>
      </c>
      <c r="CM37" s="248">
        <v>2276.8000000000002</v>
      </c>
      <c r="CN37" s="394">
        <v>0</v>
      </c>
      <c r="CO37" s="248">
        <v>3329.2000000000003</v>
      </c>
      <c r="CP37" s="248">
        <v>80.959999999999994</v>
      </c>
      <c r="CQ37" s="394">
        <v>0</v>
      </c>
      <c r="CR37" s="248">
        <v>811.37000000000012</v>
      </c>
      <c r="CS37" s="248">
        <v>223.08</v>
      </c>
      <c r="CT37" s="248">
        <v>1638.57</v>
      </c>
      <c r="CU37" s="394">
        <v>0</v>
      </c>
      <c r="CV37" s="394">
        <v>0</v>
      </c>
      <c r="CW37" s="248">
        <v>1232.33</v>
      </c>
      <c r="CX37" s="248">
        <v>87.45</v>
      </c>
      <c r="CY37" s="248">
        <v>4593.6400000000003</v>
      </c>
      <c r="CZ37" s="248">
        <v>3508.56</v>
      </c>
      <c r="DA37" s="248">
        <v>10133.84</v>
      </c>
      <c r="DB37" s="248">
        <v>3365.92</v>
      </c>
      <c r="DC37" s="394">
        <v>0</v>
      </c>
      <c r="DD37" s="248">
        <v>357.85</v>
      </c>
      <c r="DE37" s="248">
        <v>8995.8000000000011</v>
      </c>
      <c r="DF37" s="248">
        <v>283.14</v>
      </c>
      <c r="DG37" s="248">
        <v>3632.5800000000004</v>
      </c>
      <c r="DH37" s="248">
        <v>3996.3</v>
      </c>
      <c r="DI37" s="248">
        <v>1102.9199999999998</v>
      </c>
      <c r="DJ37" s="396">
        <f t="shared" si="0"/>
        <v>75341.599999999991</v>
      </c>
      <c r="DK37" s="396">
        <f>DJ37^Parametre!A$8</f>
        <v>5676356690.5599985</v>
      </c>
    </row>
    <row r="38" spans="1:115" ht="14.25" customHeight="1" x14ac:dyDescent="0.25">
      <c r="A38" s="398" t="s">
        <v>37</v>
      </c>
      <c r="B38" s="248">
        <v>3280</v>
      </c>
      <c r="C38" s="248">
        <v>1282.0875000000001</v>
      </c>
      <c r="D38" s="248">
        <v>7208.55</v>
      </c>
      <c r="E38" s="248">
        <v>3441.5599999999995</v>
      </c>
      <c r="F38" s="248">
        <v>300.95999999999998</v>
      </c>
      <c r="G38" s="248">
        <v>42314.96</v>
      </c>
      <c r="H38" s="248">
        <v>687.08</v>
      </c>
      <c r="I38" s="248">
        <v>22148.19</v>
      </c>
      <c r="J38" s="248">
        <v>4954.3100000000004</v>
      </c>
      <c r="K38" s="248">
        <v>924.66</v>
      </c>
      <c r="L38" s="248">
        <v>7068.880000000001</v>
      </c>
      <c r="M38" s="248">
        <v>19343.32</v>
      </c>
      <c r="N38" s="399">
        <v>22804.2</v>
      </c>
      <c r="O38" s="248">
        <v>873.6099999999999</v>
      </c>
      <c r="P38" s="248">
        <v>766.21</v>
      </c>
      <c r="Q38" s="248">
        <v>8981.6</v>
      </c>
      <c r="R38" s="248">
        <v>892.8</v>
      </c>
      <c r="S38" s="248">
        <v>767.61</v>
      </c>
      <c r="T38" s="248">
        <v>1333.6899999999998</v>
      </c>
      <c r="U38" s="248">
        <v>9004.24</v>
      </c>
      <c r="V38" s="248">
        <v>368.54999999999995</v>
      </c>
      <c r="W38" s="248">
        <v>30055.4</v>
      </c>
      <c r="X38" s="248">
        <v>820</v>
      </c>
      <c r="Y38" s="248">
        <v>380.09</v>
      </c>
      <c r="Z38" s="248">
        <v>4829.7</v>
      </c>
      <c r="AA38" s="248">
        <v>368.63</v>
      </c>
      <c r="AB38" s="248">
        <v>2109</v>
      </c>
      <c r="AC38" s="248">
        <v>29645.519999999997</v>
      </c>
      <c r="AD38" s="248">
        <v>1011.36</v>
      </c>
      <c r="AE38" s="248">
        <v>2105.2799999999997</v>
      </c>
      <c r="AF38" s="394">
        <v>0</v>
      </c>
      <c r="AG38" s="248">
        <v>279.74</v>
      </c>
      <c r="AH38" s="248">
        <v>137.24</v>
      </c>
      <c r="AI38" s="248">
        <v>25853</v>
      </c>
      <c r="AJ38" s="248">
        <v>3644.5</v>
      </c>
      <c r="AK38" s="248">
        <v>3490.74</v>
      </c>
      <c r="AL38" s="248">
        <v>13364.32</v>
      </c>
      <c r="AM38" s="248">
        <v>1215.3999999999999</v>
      </c>
      <c r="AN38" s="248">
        <v>3805.68</v>
      </c>
      <c r="AO38" s="248">
        <v>3014.55</v>
      </c>
      <c r="AP38" s="248">
        <v>24331.49</v>
      </c>
      <c r="AQ38" s="248">
        <v>68.039999999999992</v>
      </c>
      <c r="AR38" s="248">
        <v>371.48999999999995</v>
      </c>
      <c r="AS38" s="248">
        <v>8363.85</v>
      </c>
      <c r="AT38" s="248">
        <v>3182.7599999999998</v>
      </c>
      <c r="AU38" s="248">
        <v>36042.65</v>
      </c>
      <c r="AV38" s="248">
        <v>1933.58</v>
      </c>
      <c r="AW38" s="248">
        <v>418.00000000000006</v>
      </c>
      <c r="AX38" s="248">
        <v>2446.08</v>
      </c>
      <c r="AY38" s="248">
        <v>15908.000000000002</v>
      </c>
      <c r="AZ38" s="248">
        <v>754.4</v>
      </c>
      <c r="BA38" s="248">
        <v>21597.84</v>
      </c>
      <c r="BB38" s="248">
        <v>2374.56</v>
      </c>
      <c r="BC38" s="248">
        <v>293.76</v>
      </c>
      <c r="BD38" s="394">
        <v>0</v>
      </c>
      <c r="BE38" s="248">
        <v>2642.08</v>
      </c>
      <c r="BF38" s="248">
        <v>236.68</v>
      </c>
      <c r="BG38" s="248">
        <v>114.67999999999999</v>
      </c>
      <c r="BH38" s="248">
        <v>1672.3200000000002</v>
      </c>
      <c r="BI38" s="248">
        <v>1527.12</v>
      </c>
      <c r="BJ38" s="248">
        <v>1096</v>
      </c>
      <c r="BK38" s="248">
        <v>196.79999999999998</v>
      </c>
      <c r="BL38" s="248">
        <v>3288.6000000000004</v>
      </c>
      <c r="BM38" s="248">
        <v>7622</v>
      </c>
      <c r="BN38" s="248">
        <v>1297.8</v>
      </c>
      <c r="BO38" s="248">
        <v>5374.71</v>
      </c>
      <c r="BP38" s="248">
        <v>11530.08</v>
      </c>
      <c r="BQ38" s="248">
        <v>8538.48</v>
      </c>
      <c r="BR38" s="248">
        <v>543.15</v>
      </c>
      <c r="BS38" s="394">
        <v>0</v>
      </c>
      <c r="BT38" s="248">
        <v>984.55</v>
      </c>
      <c r="BU38" s="248">
        <v>966.93</v>
      </c>
      <c r="BV38" s="248">
        <v>106.15</v>
      </c>
      <c r="BW38" s="394">
        <v>0</v>
      </c>
      <c r="BX38" s="248">
        <v>609</v>
      </c>
      <c r="BY38" s="248">
        <v>403.92</v>
      </c>
      <c r="BZ38" s="248">
        <v>405.9</v>
      </c>
      <c r="CA38" s="248">
        <v>120.33</v>
      </c>
      <c r="CB38" s="248">
        <v>910.95999999999992</v>
      </c>
      <c r="CC38" s="394">
        <v>0</v>
      </c>
      <c r="CD38" s="248">
        <v>1358</v>
      </c>
      <c r="CE38" s="248">
        <v>5203.4399999999996</v>
      </c>
      <c r="CF38" s="248">
        <v>1489.25</v>
      </c>
      <c r="CG38" s="248">
        <v>5278</v>
      </c>
      <c r="CH38" s="248">
        <v>7256</v>
      </c>
      <c r="CI38" s="248">
        <v>703.1</v>
      </c>
      <c r="CJ38" s="248">
        <v>170.19</v>
      </c>
      <c r="CK38" s="248">
        <v>340.1</v>
      </c>
      <c r="CL38" s="248">
        <v>4079.5</v>
      </c>
      <c r="CM38" s="248">
        <v>2774.85</v>
      </c>
      <c r="CN38" s="248">
        <v>149.72</v>
      </c>
      <c r="CO38" s="248">
        <v>8120</v>
      </c>
      <c r="CP38" s="248">
        <v>85.36</v>
      </c>
      <c r="CQ38" s="248">
        <v>49.660000000000004</v>
      </c>
      <c r="CR38" s="248">
        <v>3789.5200000000004</v>
      </c>
      <c r="CS38" s="248">
        <v>245.52</v>
      </c>
      <c r="CT38" s="248">
        <v>1570.65</v>
      </c>
      <c r="CU38" s="248">
        <v>90.62</v>
      </c>
      <c r="CV38" s="248">
        <v>665.28</v>
      </c>
      <c r="CW38" s="248">
        <v>1258.69</v>
      </c>
      <c r="CX38" s="248">
        <v>1091.8</v>
      </c>
      <c r="CY38" s="248">
        <v>28430.15</v>
      </c>
      <c r="CZ38" s="248">
        <v>3437.68</v>
      </c>
      <c r="DA38" s="248">
        <v>12600.630000000001</v>
      </c>
      <c r="DB38" s="248">
        <v>6976.0000000000009</v>
      </c>
      <c r="DC38" s="248">
        <v>408</v>
      </c>
      <c r="DD38" s="248">
        <v>416.79</v>
      </c>
      <c r="DE38" s="248">
        <v>8995.8000000000011</v>
      </c>
      <c r="DF38" s="248">
        <v>862.29</v>
      </c>
      <c r="DG38" s="248">
        <v>3437.28</v>
      </c>
      <c r="DH38" s="248">
        <v>4342.8</v>
      </c>
      <c r="DI38" s="248">
        <v>1090.8</v>
      </c>
      <c r="DJ38" s="396">
        <f t="shared" si="0"/>
        <v>42314.96</v>
      </c>
      <c r="DK38" s="396">
        <f>DJ38^Parametre!A$8</f>
        <v>1790555839.8016</v>
      </c>
    </row>
    <row r="39" spans="1:115" ht="14.25" customHeight="1" x14ac:dyDescent="0.25">
      <c r="A39" s="398" t="s">
        <v>38</v>
      </c>
      <c r="B39" s="248">
        <v>368</v>
      </c>
      <c r="C39" s="248">
        <v>1208.25</v>
      </c>
      <c r="D39" s="248">
        <v>6274.8</v>
      </c>
      <c r="E39" s="248">
        <v>2607.7799999999997</v>
      </c>
      <c r="F39" s="248">
        <v>309.51</v>
      </c>
      <c r="G39" s="248">
        <v>9217.119999999999</v>
      </c>
      <c r="H39" s="394">
        <v>0</v>
      </c>
      <c r="I39" s="248">
        <v>6795.0499999999993</v>
      </c>
      <c r="J39" s="248">
        <v>4030.19</v>
      </c>
      <c r="K39" s="248">
        <v>4740.05</v>
      </c>
      <c r="L39" s="248">
        <v>5359.92</v>
      </c>
      <c r="M39" s="248">
        <v>13067.03</v>
      </c>
      <c r="N39" s="399">
        <v>22804.2</v>
      </c>
      <c r="O39" s="248">
        <v>829.70999999999992</v>
      </c>
      <c r="P39" s="248">
        <v>758.27</v>
      </c>
      <c r="Q39" s="248">
        <v>819.68000000000006</v>
      </c>
      <c r="R39" s="248">
        <v>888</v>
      </c>
      <c r="S39" s="248">
        <v>625.32000000000005</v>
      </c>
      <c r="T39" s="248">
        <v>1232.1399999999999</v>
      </c>
      <c r="U39" s="248">
        <v>5972.2</v>
      </c>
      <c r="V39" s="248">
        <v>370.44</v>
      </c>
      <c r="W39" s="248">
        <v>2655.38</v>
      </c>
      <c r="X39" s="248">
        <v>97</v>
      </c>
      <c r="Y39" s="248">
        <v>358.2</v>
      </c>
      <c r="Z39" s="248">
        <v>4744.47</v>
      </c>
      <c r="AA39" s="248">
        <v>1543.28</v>
      </c>
      <c r="AB39" s="248">
        <v>4440</v>
      </c>
      <c r="AC39" s="248">
        <v>6934.41</v>
      </c>
      <c r="AD39" s="248">
        <v>804.96</v>
      </c>
      <c r="AE39" s="248">
        <v>278.64</v>
      </c>
      <c r="AF39" s="394">
        <v>0</v>
      </c>
      <c r="AG39" s="394">
        <v>0</v>
      </c>
      <c r="AH39" s="394">
        <v>0</v>
      </c>
      <c r="AI39" s="248">
        <v>2284.1</v>
      </c>
      <c r="AJ39" s="248">
        <v>3422.5</v>
      </c>
      <c r="AK39" s="248">
        <v>2150.8599999999997</v>
      </c>
      <c r="AL39" s="394">
        <v>0</v>
      </c>
      <c r="AM39" s="394">
        <v>0</v>
      </c>
      <c r="AN39" s="248">
        <v>1884</v>
      </c>
      <c r="AO39" s="248">
        <v>540.54000000000008</v>
      </c>
      <c r="AP39" s="248">
        <v>21783.69</v>
      </c>
      <c r="AQ39" s="248">
        <v>66.239999999999995</v>
      </c>
      <c r="AR39" s="248">
        <v>336.97999999999996</v>
      </c>
      <c r="AS39" s="248">
        <v>8454.27</v>
      </c>
      <c r="AT39" s="248">
        <v>2879.64</v>
      </c>
      <c r="AU39" s="248">
        <v>43464.24</v>
      </c>
      <c r="AV39" s="248">
        <v>1995.62</v>
      </c>
      <c r="AW39" s="248">
        <v>435.6</v>
      </c>
      <c r="AX39" s="248">
        <v>2358.7200000000003</v>
      </c>
      <c r="AY39" s="248">
        <v>7794.920000000001</v>
      </c>
      <c r="AZ39" s="394">
        <v>0</v>
      </c>
      <c r="BA39" s="248">
        <v>2272.0500000000002</v>
      </c>
      <c r="BB39" s="394">
        <v>0</v>
      </c>
      <c r="BC39" s="248">
        <v>144.72</v>
      </c>
      <c r="BD39" s="394">
        <v>0</v>
      </c>
      <c r="BE39" s="248">
        <v>1819.8</v>
      </c>
      <c r="BF39" s="248">
        <v>213.5</v>
      </c>
      <c r="BG39" s="248">
        <v>120.78</v>
      </c>
      <c r="BH39" s="248">
        <v>1384.89</v>
      </c>
      <c r="BI39" s="394">
        <v>0</v>
      </c>
      <c r="BJ39" s="248">
        <v>487.72</v>
      </c>
      <c r="BK39" s="394">
        <v>0</v>
      </c>
      <c r="BL39" s="248">
        <v>596.16000000000008</v>
      </c>
      <c r="BM39" s="248">
        <v>673.4</v>
      </c>
      <c r="BN39" s="394">
        <v>0</v>
      </c>
      <c r="BO39" s="248">
        <v>3818.1</v>
      </c>
      <c r="BP39" s="394">
        <v>0</v>
      </c>
      <c r="BQ39" s="248">
        <v>2562.96</v>
      </c>
      <c r="BR39" s="248">
        <v>518.29999999999995</v>
      </c>
      <c r="BS39" s="394">
        <v>0</v>
      </c>
      <c r="BT39" s="248">
        <v>182.36</v>
      </c>
      <c r="BU39" s="248">
        <v>8216.4</v>
      </c>
      <c r="BV39" s="394">
        <v>0</v>
      </c>
      <c r="BW39" s="394">
        <v>0</v>
      </c>
      <c r="BX39" s="394">
        <v>0</v>
      </c>
      <c r="BY39" s="248">
        <v>61.71</v>
      </c>
      <c r="BZ39" s="394">
        <v>0</v>
      </c>
      <c r="CA39" s="248">
        <v>122.22</v>
      </c>
      <c r="CB39" s="248">
        <v>939.28</v>
      </c>
      <c r="CC39" s="394">
        <v>0</v>
      </c>
      <c r="CD39" s="248">
        <v>1190</v>
      </c>
      <c r="CE39" s="248">
        <v>2327.58</v>
      </c>
      <c r="CF39" s="248">
        <v>1616.8999999999999</v>
      </c>
      <c r="CG39" s="248">
        <v>3528.72</v>
      </c>
      <c r="CH39" s="248">
        <v>3192.6400000000003</v>
      </c>
      <c r="CI39" s="394">
        <v>0</v>
      </c>
      <c r="CJ39" s="394">
        <v>0</v>
      </c>
      <c r="CK39" s="394">
        <v>0</v>
      </c>
      <c r="CL39" s="248">
        <v>3690</v>
      </c>
      <c r="CM39" s="248">
        <v>2803.31</v>
      </c>
      <c r="CN39" s="248">
        <v>147.44</v>
      </c>
      <c r="CO39" s="248">
        <v>41818</v>
      </c>
      <c r="CP39" s="248">
        <v>721.6</v>
      </c>
      <c r="CQ39" s="394">
        <v>0</v>
      </c>
      <c r="CR39" s="248">
        <v>872.34</v>
      </c>
      <c r="CS39" s="248">
        <v>208.56</v>
      </c>
      <c r="CT39" s="248">
        <v>1468.77</v>
      </c>
      <c r="CU39" s="248">
        <v>184</v>
      </c>
      <c r="CV39" s="248">
        <v>661.76</v>
      </c>
      <c r="CW39" s="394">
        <v>0</v>
      </c>
      <c r="CX39" s="394">
        <v>0</v>
      </c>
      <c r="CY39" s="248">
        <v>3949.4100000000003</v>
      </c>
      <c r="CZ39" s="248">
        <v>3189.6</v>
      </c>
      <c r="DA39" s="248">
        <v>11067.220000000001</v>
      </c>
      <c r="DB39" s="248">
        <v>2807.84</v>
      </c>
      <c r="DC39" s="394">
        <v>0</v>
      </c>
      <c r="DD39" s="248">
        <v>383.11</v>
      </c>
      <c r="DE39" s="248">
        <v>6603.3</v>
      </c>
      <c r="DF39" s="248">
        <v>264.55</v>
      </c>
      <c r="DG39" s="248">
        <v>2343.6000000000004</v>
      </c>
      <c r="DH39" s="248">
        <v>3534.3</v>
      </c>
      <c r="DI39" s="248">
        <v>781.7399999999999</v>
      </c>
      <c r="DJ39" s="396">
        <f t="shared" si="0"/>
        <v>43464.24</v>
      </c>
      <c r="DK39" s="396">
        <f>DJ39^Parametre!A$8</f>
        <v>1889140158.7775998</v>
      </c>
    </row>
    <row r="40" spans="1:115" ht="14.25" customHeight="1" x14ac:dyDescent="0.25">
      <c r="A40" s="398" t="s">
        <v>39</v>
      </c>
      <c r="B40" s="248">
        <v>360</v>
      </c>
      <c r="C40" s="394">
        <v>0</v>
      </c>
      <c r="D40" s="248">
        <v>6947.1</v>
      </c>
      <c r="E40" s="248">
        <v>3051.2799999999997</v>
      </c>
      <c r="F40" s="248">
        <v>283.86</v>
      </c>
      <c r="G40" s="248">
        <v>9688.4499999999989</v>
      </c>
      <c r="H40" s="248">
        <v>3613.4</v>
      </c>
      <c r="I40" s="248">
        <v>7199.079999999999</v>
      </c>
      <c r="J40" s="248">
        <v>4466.58</v>
      </c>
      <c r="K40" s="394">
        <v>0</v>
      </c>
      <c r="L40" s="248">
        <v>7418.4400000000005</v>
      </c>
      <c r="M40" s="248">
        <v>18725.98</v>
      </c>
      <c r="N40" s="394">
        <v>0</v>
      </c>
      <c r="O40" s="248">
        <v>680.44999999999993</v>
      </c>
      <c r="P40" s="248">
        <v>639.17000000000007</v>
      </c>
      <c r="Q40" s="248">
        <v>780.44</v>
      </c>
      <c r="R40" s="394">
        <v>0</v>
      </c>
      <c r="S40" s="248">
        <v>528.12</v>
      </c>
      <c r="T40" s="394">
        <v>0</v>
      </c>
      <c r="U40" s="248">
        <v>7258.5199999999995</v>
      </c>
      <c r="V40" s="248">
        <v>355.32</v>
      </c>
      <c r="W40" s="248">
        <v>2786.69</v>
      </c>
      <c r="X40" s="394">
        <v>0</v>
      </c>
      <c r="Y40" s="248">
        <v>374.12</v>
      </c>
      <c r="Z40" s="248">
        <v>34773.840000000004</v>
      </c>
      <c r="AA40" s="248">
        <v>380.09</v>
      </c>
      <c r="AB40" s="248">
        <v>2042.3999999999999</v>
      </c>
      <c r="AC40" s="248">
        <v>6971.0999999999995</v>
      </c>
      <c r="AD40" s="248">
        <v>861.72</v>
      </c>
      <c r="AE40" s="248">
        <v>1037.1600000000001</v>
      </c>
      <c r="AF40" s="394">
        <v>0</v>
      </c>
      <c r="AG40" s="248">
        <v>274.06</v>
      </c>
      <c r="AH40" s="394">
        <v>0</v>
      </c>
      <c r="AI40" s="248">
        <v>2459.8000000000002</v>
      </c>
      <c r="AJ40" s="248">
        <v>2997</v>
      </c>
      <c r="AK40" s="248">
        <v>2697.39</v>
      </c>
      <c r="AL40" s="248">
        <v>3076.44</v>
      </c>
      <c r="AM40" s="248">
        <v>116.22999999999999</v>
      </c>
      <c r="AN40" s="248">
        <v>876.06</v>
      </c>
      <c r="AO40" s="248">
        <v>588.06000000000006</v>
      </c>
      <c r="AP40" s="248">
        <v>14649.85</v>
      </c>
      <c r="AQ40" s="248">
        <v>63</v>
      </c>
      <c r="AR40" s="248">
        <v>393.81999999999994</v>
      </c>
      <c r="AS40" s="248">
        <v>8589.9</v>
      </c>
      <c r="AT40" s="248">
        <v>2610.1999999999998</v>
      </c>
      <c r="AU40" s="248">
        <v>6001.19</v>
      </c>
      <c r="AV40" s="248">
        <v>2047.32</v>
      </c>
      <c r="AW40" s="248">
        <v>409.20000000000005</v>
      </c>
      <c r="AX40" s="248">
        <v>1672.3200000000002</v>
      </c>
      <c r="AY40" s="248">
        <v>6880.2100000000009</v>
      </c>
      <c r="AZ40" s="394">
        <v>0</v>
      </c>
      <c r="BA40" s="248">
        <v>3929.31</v>
      </c>
      <c r="BB40" s="394">
        <v>0</v>
      </c>
      <c r="BC40" s="394">
        <v>0</v>
      </c>
      <c r="BD40" s="394">
        <v>0</v>
      </c>
      <c r="BE40" s="248">
        <v>2466.84</v>
      </c>
      <c r="BF40" s="248">
        <v>209.84</v>
      </c>
      <c r="BG40" s="394">
        <v>0</v>
      </c>
      <c r="BH40" s="248">
        <v>1262.95</v>
      </c>
      <c r="BI40" s="248">
        <v>357.21</v>
      </c>
      <c r="BJ40" s="248">
        <v>515.12</v>
      </c>
      <c r="BK40" s="248">
        <v>23.279999999999998</v>
      </c>
      <c r="BL40" s="248">
        <v>5313.6</v>
      </c>
      <c r="BM40" s="394">
        <v>0</v>
      </c>
      <c r="BN40" s="248">
        <v>118.44</v>
      </c>
      <c r="BO40" s="248">
        <v>5169.12</v>
      </c>
      <c r="BP40" s="248">
        <v>1526.04</v>
      </c>
      <c r="BQ40" s="248">
        <v>2393.04</v>
      </c>
      <c r="BR40" s="248">
        <v>518.29999999999995</v>
      </c>
      <c r="BS40" s="248">
        <v>14596</v>
      </c>
      <c r="BT40" s="394">
        <v>0</v>
      </c>
      <c r="BU40" s="248">
        <v>871.74</v>
      </c>
      <c r="BV40" s="394">
        <v>0</v>
      </c>
      <c r="BW40" s="394">
        <v>0</v>
      </c>
      <c r="BX40" s="394">
        <v>0</v>
      </c>
      <c r="BY40" s="248">
        <v>55.440000000000005</v>
      </c>
      <c r="BZ40" s="248">
        <v>1656.3999999999999</v>
      </c>
      <c r="CA40" s="248">
        <v>113.4</v>
      </c>
      <c r="CB40" s="248">
        <v>873.19999999999993</v>
      </c>
      <c r="CC40" s="394">
        <v>0</v>
      </c>
      <c r="CD40" s="248">
        <v>1302</v>
      </c>
      <c r="CE40" s="248">
        <v>12240.9</v>
      </c>
      <c r="CF40" s="248">
        <v>10416.24</v>
      </c>
      <c r="CG40" s="248">
        <v>62129.599999999999</v>
      </c>
      <c r="CH40" s="248">
        <v>18412.100000000002</v>
      </c>
      <c r="CI40" s="394">
        <v>0</v>
      </c>
      <c r="CJ40" s="394">
        <v>0</v>
      </c>
      <c r="CK40" s="394">
        <v>0</v>
      </c>
      <c r="CL40" s="248">
        <v>2870</v>
      </c>
      <c r="CM40" s="248">
        <v>2390.64</v>
      </c>
      <c r="CN40" s="394">
        <v>0</v>
      </c>
      <c r="CO40" s="248">
        <v>3552.5</v>
      </c>
      <c r="CP40" s="394">
        <v>0</v>
      </c>
      <c r="CQ40" s="394">
        <v>0</v>
      </c>
      <c r="CR40" s="248">
        <v>787.92000000000007</v>
      </c>
      <c r="CS40" s="248">
        <v>241.56</v>
      </c>
      <c r="CT40" s="248">
        <v>6859.92</v>
      </c>
      <c r="CU40" s="394">
        <v>0</v>
      </c>
      <c r="CV40" s="394">
        <v>0</v>
      </c>
      <c r="CW40" s="248">
        <v>1311.41</v>
      </c>
      <c r="CX40" s="394">
        <v>0</v>
      </c>
      <c r="CY40" s="248">
        <v>4145.4800000000005</v>
      </c>
      <c r="CZ40" s="248">
        <v>2640.2799999999997</v>
      </c>
      <c r="DA40" s="248">
        <v>9467.14</v>
      </c>
      <c r="DB40" s="248">
        <v>3261.28</v>
      </c>
      <c r="DC40" s="394">
        <v>0</v>
      </c>
      <c r="DD40" s="248">
        <v>387.32</v>
      </c>
      <c r="DE40" s="248">
        <v>5933.4000000000005</v>
      </c>
      <c r="DF40" s="248">
        <v>1451.45</v>
      </c>
      <c r="DG40" s="248">
        <v>3163.86</v>
      </c>
      <c r="DH40" s="248">
        <v>3580.5</v>
      </c>
      <c r="DI40" s="248">
        <v>921.11999999999989</v>
      </c>
      <c r="DJ40" s="396">
        <f t="shared" si="0"/>
        <v>62129.599999999999</v>
      </c>
      <c r="DK40" s="396">
        <f>DJ40^Parametre!A$8</f>
        <v>3860087196.1599998</v>
      </c>
    </row>
    <row r="41" spans="1:115" ht="14.25" customHeight="1" x14ac:dyDescent="0.25">
      <c r="A41" s="398" t="s">
        <v>40</v>
      </c>
      <c r="B41" s="248">
        <v>388</v>
      </c>
      <c r="C41" s="248">
        <v>1221.675</v>
      </c>
      <c r="D41" s="248">
        <v>6835.05</v>
      </c>
      <c r="E41" s="248">
        <v>3086.7599999999998</v>
      </c>
      <c r="F41" s="394">
        <v>0</v>
      </c>
      <c r="G41" s="248">
        <v>9897.93</v>
      </c>
      <c r="H41" s="394">
        <v>0</v>
      </c>
      <c r="I41" s="248">
        <v>6721.5899999999992</v>
      </c>
      <c r="J41" s="248">
        <v>4517.92</v>
      </c>
      <c r="K41" s="394">
        <v>0</v>
      </c>
      <c r="L41" s="248">
        <v>6447.4400000000005</v>
      </c>
      <c r="M41" s="248">
        <v>19651.990000000002</v>
      </c>
      <c r="N41" s="399">
        <v>2136.5100000000002</v>
      </c>
      <c r="O41" s="248">
        <v>851.66</v>
      </c>
      <c r="P41" s="248">
        <v>4029.55</v>
      </c>
      <c r="Q41" s="248">
        <v>850.2</v>
      </c>
      <c r="R41" s="248">
        <v>844.8</v>
      </c>
      <c r="S41" s="248">
        <v>615.6</v>
      </c>
      <c r="T41" s="248">
        <v>1137.3599999999999</v>
      </c>
      <c r="U41" s="248">
        <v>8636.7199999999993</v>
      </c>
      <c r="V41" s="248">
        <v>1139.6699999999998</v>
      </c>
      <c r="W41" s="248">
        <v>17858.16</v>
      </c>
      <c r="X41" s="248">
        <v>612</v>
      </c>
      <c r="Y41" s="248">
        <v>2435.7599999999998</v>
      </c>
      <c r="Z41" s="394">
        <v>0</v>
      </c>
      <c r="AA41" s="248">
        <v>378.18</v>
      </c>
      <c r="AB41" s="248">
        <v>2053.5</v>
      </c>
      <c r="AC41" s="248">
        <v>7081.1699999999992</v>
      </c>
      <c r="AD41" s="248">
        <v>949.44</v>
      </c>
      <c r="AE41" s="248">
        <v>331.96</v>
      </c>
      <c r="AF41" s="394">
        <v>0</v>
      </c>
      <c r="AG41" s="394">
        <v>0</v>
      </c>
      <c r="AH41" s="248">
        <v>440.19</v>
      </c>
      <c r="AI41" s="248">
        <v>2359.4</v>
      </c>
      <c r="AJ41" s="248">
        <v>3552</v>
      </c>
      <c r="AK41" s="248">
        <v>3437.85</v>
      </c>
      <c r="AL41" s="248">
        <v>3258.3799999999997</v>
      </c>
      <c r="AM41" s="248">
        <v>236</v>
      </c>
      <c r="AN41" s="248">
        <v>937.29</v>
      </c>
      <c r="AO41" s="248">
        <v>546.48</v>
      </c>
      <c r="AP41" s="248">
        <v>23439.759999999998</v>
      </c>
      <c r="AQ41" s="394">
        <v>0</v>
      </c>
      <c r="AR41" s="248">
        <v>387.72999999999996</v>
      </c>
      <c r="AS41" s="248">
        <v>6962.34</v>
      </c>
      <c r="AT41" s="248">
        <v>2930.16</v>
      </c>
      <c r="AU41" s="248">
        <v>6959.96</v>
      </c>
      <c r="AV41" s="394">
        <v>0</v>
      </c>
      <c r="AW41" s="248">
        <v>369.6</v>
      </c>
      <c r="AX41" s="248">
        <v>2458.56</v>
      </c>
      <c r="AY41" s="248">
        <v>7357.4500000000007</v>
      </c>
      <c r="AZ41" s="248">
        <v>89.240000000000009</v>
      </c>
      <c r="BA41" s="248">
        <v>4891.59</v>
      </c>
      <c r="BB41" s="248">
        <v>1567.52</v>
      </c>
      <c r="BC41" s="394">
        <v>0</v>
      </c>
      <c r="BD41" s="248">
        <v>674.7</v>
      </c>
      <c r="BE41" s="248">
        <v>2237.6800000000003</v>
      </c>
      <c r="BF41" s="248">
        <v>488</v>
      </c>
      <c r="BG41" s="248">
        <v>121.39</v>
      </c>
      <c r="BH41" s="248">
        <v>1637.4800000000002</v>
      </c>
      <c r="BI41" s="248">
        <v>366.65999999999997</v>
      </c>
      <c r="BJ41" s="248">
        <v>476.76000000000005</v>
      </c>
      <c r="BK41" s="394">
        <v>0</v>
      </c>
      <c r="BL41" s="248">
        <v>631.80000000000007</v>
      </c>
      <c r="BM41" s="248">
        <v>736.30000000000007</v>
      </c>
      <c r="BN41" s="248">
        <v>120.96000000000001</v>
      </c>
      <c r="BO41" s="248">
        <v>11748</v>
      </c>
      <c r="BP41" s="248">
        <v>1818.06</v>
      </c>
      <c r="BQ41" s="248">
        <v>2633.76</v>
      </c>
      <c r="BR41" s="248">
        <v>660.3</v>
      </c>
      <c r="BS41" s="394">
        <v>0</v>
      </c>
      <c r="BT41" s="248">
        <v>783.76</v>
      </c>
      <c r="BU41" s="248">
        <v>951.9</v>
      </c>
      <c r="BV41" s="394">
        <v>0</v>
      </c>
      <c r="BW41" s="394">
        <v>0</v>
      </c>
      <c r="BX41" s="394">
        <v>0</v>
      </c>
      <c r="BY41" s="248">
        <v>132</v>
      </c>
      <c r="BZ41" s="248">
        <v>405.9</v>
      </c>
      <c r="CA41" s="248">
        <v>121.59</v>
      </c>
      <c r="CB41" s="248">
        <v>906.24</v>
      </c>
      <c r="CC41" s="394">
        <v>0</v>
      </c>
      <c r="CD41" s="248">
        <v>1127</v>
      </c>
      <c r="CE41" s="248">
        <v>2650.42</v>
      </c>
      <c r="CF41" s="248">
        <v>1574.35</v>
      </c>
      <c r="CG41" s="248">
        <v>5127.2</v>
      </c>
      <c r="CH41" s="248">
        <v>3464.7400000000002</v>
      </c>
      <c r="CI41" s="248">
        <v>517.45000000000005</v>
      </c>
      <c r="CJ41" s="248">
        <v>158.1</v>
      </c>
      <c r="CK41" s="394">
        <v>0</v>
      </c>
      <c r="CL41" s="248">
        <v>3895</v>
      </c>
      <c r="CM41" s="248">
        <v>2703.7000000000003</v>
      </c>
      <c r="CN41" s="248">
        <v>142.88</v>
      </c>
      <c r="CO41" s="248">
        <v>3958.5</v>
      </c>
      <c r="CP41" s="248">
        <v>355.52</v>
      </c>
      <c r="CQ41" s="248">
        <v>48.36</v>
      </c>
      <c r="CR41" s="248">
        <v>928.62000000000012</v>
      </c>
      <c r="CS41" s="248">
        <v>253.44</v>
      </c>
      <c r="CT41" s="248">
        <v>1434.81</v>
      </c>
      <c r="CU41" s="248">
        <v>563.04000000000008</v>
      </c>
      <c r="CV41" s="248">
        <v>689.92</v>
      </c>
      <c r="CW41" s="248">
        <v>1087.3499999999999</v>
      </c>
      <c r="CX41" s="248">
        <v>102.82000000000001</v>
      </c>
      <c r="CY41" s="248">
        <v>5293.89</v>
      </c>
      <c r="CZ41" s="248">
        <v>2870.64</v>
      </c>
      <c r="DA41" s="248">
        <v>12400.62</v>
      </c>
      <c r="DB41" s="248">
        <v>3104.32</v>
      </c>
      <c r="DC41" s="394">
        <v>0</v>
      </c>
      <c r="DD41" s="248">
        <v>389.42500000000001</v>
      </c>
      <c r="DE41" s="248">
        <v>28853.55</v>
      </c>
      <c r="DF41" s="394">
        <v>0</v>
      </c>
      <c r="DG41" s="248">
        <v>3241.98</v>
      </c>
      <c r="DH41" s="248">
        <v>4435.2000000000007</v>
      </c>
      <c r="DI41" s="248">
        <v>1012.02</v>
      </c>
      <c r="DJ41" s="396">
        <f t="shared" si="0"/>
        <v>28853.55</v>
      </c>
      <c r="DK41" s="396">
        <f>DJ41^Parametre!A$8</f>
        <v>832527347.60249996</v>
      </c>
    </row>
    <row r="42" spans="1:115" ht="14.25" customHeight="1" x14ac:dyDescent="0.25">
      <c r="A42" s="398" t="s">
        <v>41</v>
      </c>
      <c r="B42" s="248">
        <v>302</v>
      </c>
      <c r="C42" s="248">
        <v>1188.1125</v>
      </c>
      <c r="D42" s="248">
        <v>5826.6</v>
      </c>
      <c r="E42" s="248">
        <v>2057.8399999999997</v>
      </c>
      <c r="F42" s="394">
        <v>0</v>
      </c>
      <c r="G42" s="248">
        <v>9478.9699999999993</v>
      </c>
      <c r="H42" s="394">
        <v>0</v>
      </c>
      <c r="I42" s="248">
        <v>6391.0199999999995</v>
      </c>
      <c r="J42" s="248">
        <v>3568.13</v>
      </c>
      <c r="K42" s="394">
        <v>0</v>
      </c>
      <c r="L42" s="394">
        <v>0</v>
      </c>
      <c r="M42" s="248">
        <v>15227.72</v>
      </c>
      <c r="N42" s="394">
        <v>0</v>
      </c>
      <c r="O42" s="248">
        <v>755.07999999999993</v>
      </c>
      <c r="P42" s="248">
        <v>778.12</v>
      </c>
      <c r="Q42" s="394">
        <v>0</v>
      </c>
      <c r="R42" s="248">
        <v>897.6</v>
      </c>
      <c r="S42" s="248">
        <v>511.92</v>
      </c>
      <c r="T42" s="394">
        <v>0</v>
      </c>
      <c r="U42" s="248">
        <v>5053.3999999999996</v>
      </c>
      <c r="V42" s="248">
        <v>319.40999999999997</v>
      </c>
      <c r="W42" s="248">
        <v>2830.46</v>
      </c>
      <c r="X42" s="394">
        <v>0</v>
      </c>
      <c r="Y42" s="248">
        <v>340.29</v>
      </c>
      <c r="Z42" s="248">
        <v>3437.61</v>
      </c>
      <c r="AA42" s="248">
        <v>284.58999999999997</v>
      </c>
      <c r="AB42" s="248">
        <v>1720.5</v>
      </c>
      <c r="AC42" s="248">
        <v>6163.92</v>
      </c>
      <c r="AD42" s="248">
        <v>856.56000000000006</v>
      </c>
      <c r="AE42" s="248">
        <v>301</v>
      </c>
      <c r="AF42" s="394">
        <v>0</v>
      </c>
      <c r="AG42" s="394">
        <v>0</v>
      </c>
      <c r="AH42" s="248">
        <v>118.99</v>
      </c>
      <c r="AI42" s="248">
        <v>2384.5</v>
      </c>
      <c r="AJ42" s="248">
        <v>2886</v>
      </c>
      <c r="AK42" s="248">
        <v>2415.31</v>
      </c>
      <c r="AL42" s="248">
        <v>2679.48</v>
      </c>
      <c r="AM42" s="394">
        <v>0</v>
      </c>
      <c r="AN42" s="394">
        <v>0</v>
      </c>
      <c r="AO42" s="248">
        <v>534.6</v>
      </c>
      <c r="AP42" s="248">
        <v>25095.83</v>
      </c>
      <c r="AQ42" s="248">
        <v>68.759999999999991</v>
      </c>
      <c r="AR42" s="248">
        <v>381.64</v>
      </c>
      <c r="AS42" s="248">
        <v>7278.81</v>
      </c>
      <c r="AT42" s="248">
        <v>3031.2</v>
      </c>
      <c r="AU42" s="248">
        <v>4474.2599999999993</v>
      </c>
      <c r="AV42" s="394">
        <v>0</v>
      </c>
      <c r="AW42" s="394">
        <v>0</v>
      </c>
      <c r="AX42" s="248">
        <v>1822.0800000000002</v>
      </c>
      <c r="AY42" s="394">
        <v>0</v>
      </c>
      <c r="AZ42" s="394">
        <v>0</v>
      </c>
      <c r="BA42" s="248">
        <v>4918.32</v>
      </c>
      <c r="BB42" s="248">
        <v>327.86</v>
      </c>
      <c r="BC42" s="248">
        <v>47.76</v>
      </c>
      <c r="BD42" s="394">
        <v>0</v>
      </c>
      <c r="BE42" s="248">
        <v>2197.2400000000002</v>
      </c>
      <c r="BF42" s="248">
        <v>196.42</v>
      </c>
      <c r="BG42" s="394">
        <v>0</v>
      </c>
      <c r="BH42" s="248">
        <v>1620.0600000000002</v>
      </c>
      <c r="BI42" s="248">
        <v>1139.6699999999998</v>
      </c>
      <c r="BJ42" s="394">
        <v>0</v>
      </c>
      <c r="BK42" s="394">
        <v>0</v>
      </c>
      <c r="BL42" s="248">
        <v>586.44000000000005</v>
      </c>
      <c r="BM42" s="394">
        <v>0</v>
      </c>
      <c r="BN42" s="394">
        <v>0</v>
      </c>
      <c r="BO42" s="248">
        <v>4640.46</v>
      </c>
      <c r="BP42" s="248">
        <v>1865.16</v>
      </c>
      <c r="BQ42" s="248">
        <v>2761.2</v>
      </c>
      <c r="BR42" s="248">
        <v>678.05</v>
      </c>
      <c r="BS42" s="394">
        <v>0</v>
      </c>
      <c r="BT42" s="248">
        <v>169.75</v>
      </c>
      <c r="BU42" s="248">
        <v>891.78</v>
      </c>
      <c r="BV42" s="248">
        <v>220.00000000000003</v>
      </c>
      <c r="BW42" s="394">
        <v>0</v>
      </c>
      <c r="BX42" s="248">
        <v>112.8</v>
      </c>
      <c r="BY42" s="248">
        <v>56.1</v>
      </c>
      <c r="BZ42" s="248">
        <v>405.9</v>
      </c>
      <c r="CA42" s="248">
        <v>117.81</v>
      </c>
      <c r="CB42" s="394">
        <v>0</v>
      </c>
      <c r="CC42" s="394">
        <v>0</v>
      </c>
      <c r="CD42" s="248">
        <v>1372</v>
      </c>
      <c r="CE42" s="248">
        <v>1700.46</v>
      </c>
      <c r="CF42" s="394">
        <v>0</v>
      </c>
      <c r="CG42" s="248">
        <v>5700.24</v>
      </c>
      <c r="CH42" s="248">
        <v>3228.92</v>
      </c>
      <c r="CI42" s="394">
        <v>0</v>
      </c>
      <c r="CJ42" s="248">
        <v>160.89000000000001</v>
      </c>
      <c r="CK42" s="394">
        <v>0</v>
      </c>
      <c r="CL42" s="248">
        <v>3259.5</v>
      </c>
      <c r="CM42" s="394">
        <v>0</v>
      </c>
      <c r="CN42" s="248">
        <v>144.4</v>
      </c>
      <c r="CO42" s="248">
        <v>3105.9</v>
      </c>
      <c r="CP42" s="394">
        <v>0</v>
      </c>
      <c r="CQ42" s="394">
        <v>0</v>
      </c>
      <c r="CR42" s="248">
        <v>773.85</v>
      </c>
      <c r="CS42" s="248">
        <v>257.40000000000003</v>
      </c>
      <c r="CT42" s="248">
        <v>1502.73</v>
      </c>
      <c r="CU42" s="394">
        <v>0</v>
      </c>
      <c r="CV42" s="394">
        <v>0</v>
      </c>
      <c r="CW42" s="248">
        <v>1238.92</v>
      </c>
      <c r="CX42" s="248">
        <v>99.64</v>
      </c>
      <c r="CY42" s="248">
        <v>5013.79</v>
      </c>
      <c r="CZ42" s="248">
        <v>2427.64</v>
      </c>
      <c r="DA42" s="248">
        <v>11333.9</v>
      </c>
      <c r="DB42" s="248">
        <v>3208.96</v>
      </c>
      <c r="DC42" s="394">
        <v>0</v>
      </c>
      <c r="DD42" s="248">
        <v>397.84499999999997</v>
      </c>
      <c r="DE42" s="248">
        <v>7990.95</v>
      </c>
      <c r="DF42" s="394">
        <v>0</v>
      </c>
      <c r="DG42" s="394">
        <v>0</v>
      </c>
      <c r="DH42" s="248">
        <v>3026.1000000000004</v>
      </c>
      <c r="DI42" s="248">
        <v>999.9</v>
      </c>
      <c r="DJ42" s="396">
        <f t="shared" si="0"/>
        <v>25095.83</v>
      </c>
      <c r="DK42" s="396">
        <f>DJ42^Parametre!A$8</f>
        <v>629800683.38890004</v>
      </c>
    </row>
    <row r="43" spans="1:115" ht="14.25" customHeight="1" x14ac:dyDescent="0.25">
      <c r="A43" s="398" t="s">
        <v>42</v>
      </c>
      <c r="B43" s="248">
        <v>2030</v>
      </c>
      <c r="C43" s="248">
        <v>2685</v>
      </c>
      <c r="D43" s="248">
        <v>6386.85</v>
      </c>
      <c r="E43" s="248">
        <v>2873.8799999999997</v>
      </c>
      <c r="F43" s="394">
        <v>0</v>
      </c>
      <c r="G43" s="248">
        <v>8117.3499999999995</v>
      </c>
      <c r="H43" s="394">
        <v>0</v>
      </c>
      <c r="I43" s="248">
        <v>6317.5599999999995</v>
      </c>
      <c r="J43" s="248">
        <v>4235.55</v>
      </c>
      <c r="K43" s="394">
        <v>0</v>
      </c>
      <c r="L43" s="248">
        <v>6913.52</v>
      </c>
      <c r="M43" s="248">
        <v>15536.39</v>
      </c>
      <c r="N43" s="399">
        <v>2169.7199999999998</v>
      </c>
      <c r="O43" s="248">
        <v>785.81</v>
      </c>
      <c r="P43" s="248">
        <v>516.1</v>
      </c>
      <c r="Q43" s="248">
        <v>854.56000000000006</v>
      </c>
      <c r="R43" s="248">
        <v>724.8</v>
      </c>
      <c r="S43" s="248">
        <v>669.78000000000009</v>
      </c>
      <c r="T43" s="248">
        <v>1069.6599999999999</v>
      </c>
      <c r="U43" s="248">
        <v>5926.2599999999993</v>
      </c>
      <c r="V43" s="248">
        <v>332.64</v>
      </c>
      <c r="W43" s="248">
        <v>2494.89</v>
      </c>
      <c r="X43" s="248">
        <v>301.5</v>
      </c>
      <c r="Y43" s="248">
        <v>4099.3999999999996</v>
      </c>
      <c r="Z43" s="248">
        <v>4687.6499999999996</v>
      </c>
      <c r="AA43" s="248">
        <v>328.52</v>
      </c>
      <c r="AB43" s="248">
        <v>2009.1</v>
      </c>
      <c r="AC43" s="248">
        <v>6787.65</v>
      </c>
      <c r="AD43" s="248">
        <v>918.48</v>
      </c>
      <c r="AE43" s="248">
        <v>338.84</v>
      </c>
      <c r="AF43" s="394">
        <v>0</v>
      </c>
      <c r="AG43" s="394">
        <v>0</v>
      </c>
      <c r="AH43" s="394">
        <v>0</v>
      </c>
      <c r="AI43" s="248">
        <v>2434.7000000000003</v>
      </c>
      <c r="AJ43" s="248">
        <v>3274.5</v>
      </c>
      <c r="AK43" s="248">
        <v>2803.1699999999996</v>
      </c>
      <c r="AL43" s="248">
        <v>3291.46</v>
      </c>
      <c r="AM43" s="248">
        <v>967.59999999999991</v>
      </c>
      <c r="AN43" s="248">
        <v>852.51</v>
      </c>
      <c r="AO43" s="248">
        <v>558.36</v>
      </c>
      <c r="AP43" s="248">
        <v>21274.13</v>
      </c>
      <c r="AQ43" s="248">
        <v>64.08</v>
      </c>
      <c r="AR43" s="248">
        <v>318.70999999999998</v>
      </c>
      <c r="AS43" s="248">
        <v>8635.11</v>
      </c>
      <c r="AT43" s="248">
        <v>3014.36</v>
      </c>
      <c r="AU43" s="248">
        <v>6427.3099999999995</v>
      </c>
      <c r="AV43" s="394">
        <v>0</v>
      </c>
      <c r="AW43" s="248">
        <v>400.40000000000003</v>
      </c>
      <c r="AX43" s="248">
        <v>2071.6800000000003</v>
      </c>
      <c r="AY43" s="248">
        <v>7635.84</v>
      </c>
      <c r="AZ43" s="248">
        <v>947.6</v>
      </c>
      <c r="BA43" s="248">
        <v>4864.8599999999997</v>
      </c>
      <c r="BB43" s="248">
        <v>382.18</v>
      </c>
      <c r="BC43" s="394">
        <v>0</v>
      </c>
      <c r="BD43" s="394">
        <v>0</v>
      </c>
      <c r="BE43" s="248">
        <v>2291.6</v>
      </c>
      <c r="BF43" s="248">
        <v>222.04</v>
      </c>
      <c r="BG43" s="394">
        <v>0</v>
      </c>
      <c r="BH43" s="248">
        <v>1620.0600000000002</v>
      </c>
      <c r="BI43" s="394">
        <v>0</v>
      </c>
      <c r="BJ43" s="248">
        <v>520.6</v>
      </c>
      <c r="BK43" s="394">
        <v>0</v>
      </c>
      <c r="BL43" s="248">
        <v>605.88</v>
      </c>
      <c r="BM43" s="248">
        <v>6068</v>
      </c>
      <c r="BN43" s="248">
        <v>771.12</v>
      </c>
      <c r="BO43" s="248">
        <v>4816.68</v>
      </c>
      <c r="BP43" s="248">
        <v>1478.94</v>
      </c>
      <c r="BQ43" s="248">
        <v>2577.12</v>
      </c>
      <c r="BR43" s="248">
        <v>518.29999999999995</v>
      </c>
      <c r="BS43" s="394">
        <v>0</v>
      </c>
      <c r="BT43" s="248">
        <v>584.91</v>
      </c>
      <c r="BU43" s="248">
        <v>981.95999999999992</v>
      </c>
      <c r="BV43" s="248">
        <v>102.85000000000001</v>
      </c>
      <c r="BW43" s="394">
        <v>0</v>
      </c>
      <c r="BX43" s="248">
        <v>116.39999999999999</v>
      </c>
      <c r="BY43" s="394">
        <v>0</v>
      </c>
      <c r="BZ43" s="248">
        <v>405.9</v>
      </c>
      <c r="CA43" s="248">
        <v>116.55</v>
      </c>
      <c r="CB43" s="248">
        <v>873.19999999999993</v>
      </c>
      <c r="CC43" s="394">
        <v>0</v>
      </c>
      <c r="CD43" s="248">
        <v>1281</v>
      </c>
      <c r="CE43" s="248">
        <v>2379.2200000000003</v>
      </c>
      <c r="CF43" s="394">
        <v>0</v>
      </c>
      <c r="CG43" s="248">
        <v>3619.2</v>
      </c>
      <c r="CH43" s="248">
        <v>3337.76</v>
      </c>
      <c r="CI43" s="394">
        <v>0</v>
      </c>
      <c r="CJ43" s="248">
        <v>179.49</v>
      </c>
      <c r="CK43" s="394">
        <v>0</v>
      </c>
      <c r="CL43" s="248">
        <v>3649</v>
      </c>
      <c r="CM43" s="248">
        <v>2717.9300000000003</v>
      </c>
      <c r="CN43" s="248">
        <v>151.24</v>
      </c>
      <c r="CO43" s="248">
        <v>24847.200000000001</v>
      </c>
      <c r="CP43" s="248">
        <v>81.84</v>
      </c>
      <c r="CQ43" s="394">
        <v>0</v>
      </c>
      <c r="CR43" s="248">
        <v>914.55000000000007</v>
      </c>
      <c r="CS43" s="248">
        <v>212.52</v>
      </c>
      <c r="CT43" s="248">
        <v>1468.77</v>
      </c>
      <c r="CU43" s="394">
        <v>0</v>
      </c>
      <c r="CV43" s="394">
        <v>0</v>
      </c>
      <c r="CW43" s="248">
        <v>1192.79</v>
      </c>
      <c r="CX43" s="248">
        <v>648.72</v>
      </c>
      <c r="CY43" s="248">
        <v>5517.97</v>
      </c>
      <c r="CZ43" s="248">
        <v>3136.4399999999996</v>
      </c>
      <c r="DA43" s="248">
        <v>12000.6</v>
      </c>
      <c r="DB43" s="248">
        <v>3331.0400000000004</v>
      </c>
      <c r="DC43" s="394">
        <v>0</v>
      </c>
      <c r="DD43" s="248">
        <v>408.37</v>
      </c>
      <c r="DE43" s="248">
        <v>7416.75</v>
      </c>
      <c r="DF43" s="248">
        <v>274.56</v>
      </c>
      <c r="DG43" s="248">
        <v>2753.73</v>
      </c>
      <c r="DH43" s="248">
        <v>3996.3</v>
      </c>
      <c r="DI43" s="248">
        <v>902.93999999999994</v>
      </c>
      <c r="DJ43" s="396">
        <f t="shared" si="0"/>
        <v>24847.200000000001</v>
      </c>
      <c r="DK43" s="396">
        <f>DJ43^Parametre!A$8</f>
        <v>617383347.84000003</v>
      </c>
    </row>
    <row r="44" spans="1:115" ht="14.25" customHeight="1" x14ac:dyDescent="0.25">
      <c r="A44" s="397" t="s">
        <v>43</v>
      </c>
      <c r="B44" s="248">
        <v>348</v>
      </c>
      <c r="C44" s="248">
        <v>1127.7</v>
      </c>
      <c r="D44" s="248">
        <v>6872.4000000000005</v>
      </c>
      <c r="E44" s="248">
        <v>2891.62</v>
      </c>
      <c r="F44" s="248">
        <v>684</v>
      </c>
      <c r="G44" s="248">
        <v>8588.68</v>
      </c>
      <c r="H44" s="394">
        <v>0</v>
      </c>
      <c r="I44" s="248">
        <v>6097.1799999999994</v>
      </c>
      <c r="J44" s="248">
        <v>2438.65</v>
      </c>
      <c r="K44" s="394">
        <v>0</v>
      </c>
      <c r="L44" s="248">
        <v>6020.2000000000007</v>
      </c>
      <c r="M44" s="248">
        <v>20269.330000000002</v>
      </c>
      <c r="N44" s="399">
        <v>2003.67</v>
      </c>
      <c r="O44" s="394">
        <v>0</v>
      </c>
      <c r="P44" s="248">
        <v>504.19</v>
      </c>
      <c r="Q44" s="248">
        <v>824.04000000000008</v>
      </c>
      <c r="R44" s="248">
        <v>744</v>
      </c>
      <c r="S44" s="394">
        <v>0</v>
      </c>
      <c r="T44" s="394">
        <v>0</v>
      </c>
      <c r="U44" s="248">
        <v>7717.92</v>
      </c>
      <c r="V44" s="248">
        <v>366.65999999999997</v>
      </c>
      <c r="W44" s="248">
        <v>2028.01</v>
      </c>
      <c r="X44" s="394">
        <v>0</v>
      </c>
      <c r="Y44" s="248">
        <v>336.31</v>
      </c>
      <c r="Z44" s="248">
        <v>4091.04</v>
      </c>
      <c r="AA44" s="248">
        <v>297.95999999999998</v>
      </c>
      <c r="AB44" s="248">
        <v>1853.7</v>
      </c>
      <c r="AC44" s="248">
        <v>5833.71</v>
      </c>
      <c r="AD44" s="248">
        <v>877.2</v>
      </c>
      <c r="AE44" s="248">
        <v>295.83999999999997</v>
      </c>
      <c r="AF44" s="394">
        <v>0</v>
      </c>
      <c r="AG44" s="394">
        <v>0</v>
      </c>
      <c r="AH44" s="248">
        <v>129.21</v>
      </c>
      <c r="AI44" s="248">
        <v>1706.8000000000002</v>
      </c>
      <c r="AJ44" s="248">
        <v>3256</v>
      </c>
      <c r="AK44" s="248">
        <v>3032.3599999999997</v>
      </c>
      <c r="AL44" s="394">
        <v>0</v>
      </c>
      <c r="AM44" s="394">
        <v>0</v>
      </c>
      <c r="AN44" s="394">
        <v>0</v>
      </c>
      <c r="AO44" s="394">
        <v>0</v>
      </c>
      <c r="AP44" s="248">
        <v>22548.03</v>
      </c>
      <c r="AQ44" s="394">
        <v>0</v>
      </c>
      <c r="AR44" s="248">
        <v>341.03999999999996</v>
      </c>
      <c r="AS44" s="394">
        <v>0</v>
      </c>
      <c r="AT44" s="248">
        <v>3233.2799999999997</v>
      </c>
      <c r="AU44" s="248">
        <v>4864.87</v>
      </c>
      <c r="AV44" s="394">
        <v>0</v>
      </c>
      <c r="AW44" s="394">
        <v>0</v>
      </c>
      <c r="AX44" s="248">
        <v>2308.8000000000002</v>
      </c>
      <c r="AY44" s="248">
        <v>7238.14</v>
      </c>
      <c r="AZ44" s="394">
        <v>0</v>
      </c>
      <c r="BA44" s="248">
        <v>4651.0200000000004</v>
      </c>
      <c r="BB44" s="248">
        <v>376.36</v>
      </c>
      <c r="BC44" s="394">
        <v>0</v>
      </c>
      <c r="BD44" s="394">
        <v>0</v>
      </c>
      <c r="BE44" s="248">
        <v>2143.3200000000002</v>
      </c>
      <c r="BF44" s="248">
        <v>220.82</v>
      </c>
      <c r="BG44" s="394">
        <v>0</v>
      </c>
      <c r="BH44" s="248">
        <v>1681.0300000000002</v>
      </c>
      <c r="BI44" s="248">
        <v>296.72999999999996</v>
      </c>
      <c r="BJ44" s="394">
        <v>0</v>
      </c>
      <c r="BK44" s="394">
        <v>0</v>
      </c>
      <c r="BL44" s="394">
        <v>0</v>
      </c>
      <c r="BM44" s="248">
        <v>732.6</v>
      </c>
      <c r="BN44" s="394">
        <v>0</v>
      </c>
      <c r="BO44" s="248">
        <v>4229.28</v>
      </c>
      <c r="BP44" s="394">
        <v>0</v>
      </c>
      <c r="BQ44" s="394">
        <v>0</v>
      </c>
      <c r="BR44" s="248">
        <v>617.69999999999993</v>
      </c>
      <c r="BS44" s="394">
        <v>0</v>
      </c>
      <c r="BT44" s="248">
        <v>161.99</v>
      </c>
      <c r="BU44" s="248">
        <v>906.81</v>
      </c>
      <c r="BV44" s="394">
        <v>0</v>
      </c>
      <c r="BW44" s="394">
        <v>0</v>
      </c>
      <c r="BX44" s="394">
        <v>0</v>
      </c>
      <c r="BY44" s="248">
        <v>58.080000000000005</v>
      </c>
      <c r="BZ44" s="394">
        <v>0</v>
      </c>
      <c r="CA44" s="394">
        <v>0</v>
      </c>
      <c r="CB44" s="248">
        <v>778.8</v>
      </c>
      <c r="CC44" s="394">
        <v>0</v>
      </c>
      <c r="CD44" s="394">
        <v>0</v>
      </c>
      <c r="CE44" s="248">
        <v>2371.94</v>
      </c>
      <c r="CF44" s="394">
        <v>0</v>
      </c>
      <c r="CG44" s="248">
        <v>5489.12</v>
      </c>
      <c r="CH44" s="248">
        <v>3120.08</v>
      </c>
      <c r="CI44" s="248">
        <v>762.35</v>
      </c>
      <c r="CJ44" s="248">
        <v>169.26000000000002</v>
      </c>
      <c r="CK44" s="394">
        <v>0</v>
      </c>
      <c r="CL44" s="248">
        <v>3669.5</v>
      </c>
      <c r="CM44" s="248">
        <v>2532.94</v>
      </c>
      <c r="CN44" s="248">
        <v>142.12</v>
      </c>
      <c r="CO44" s="248">
        <v>3654</v>
      </c>
      <c r="CP44" s="394">
        <v>0</v>
      </c>
      <c r="CQ44" s="394">
        <v>0</v>
      </c>
      <c r="CR44" s="248">
        <v>759.78000000000009</v>
      </c>
      <c r="CS44" s="248">
        <v>228.36</v>
      </c>
      <c r="CT44" s="248">
        <v>1375.38</v>
      </c>
      <c r="CU44" s="394">
        <v>0</v>
      </c>
      <c r="CV44" s="394">
        <v>0</v>
      </c>
      <c r="CW44" s="394">
        <v>0</v>
      </c>
      <c r="CX44" s="248">
        <v>97.52000000000001</v>
      </c>
      <c r="CY44" s="248">
        <v>5489.96</v>
      </c>
      <c r="CZ44" s="248">
        <v>2622.56</v>
      </c>
      <c r="DA44" s="248">
        <v>12867.31</v>
      </c>
      <c r="DB44" s="248">
        <v>3243.84</v>
      </c>
      <c r="DC44" s="394">
        <v>0</v>
      </c>
      <c r="DD44" s="248">
        <v>311.54000000000002</v>
      </c>
      <c r="DE44" s="248">
        <v>7225.35</v>
      </c>
      <c r="DF44" s="394">
        <v>0</v>
      </c>
      <c r="DG44" s="248">
        <v>3534.9300000000003</v>
      </c>
      <c r="DH44" s="248">
        <v>4204.2</v>
      </c>
      <c r="DI44" s="248">
        <v>1012.02</v>
      </c>
      <c r="DJ44" s="396">
        <f t="shared" si="0"/>
        <v>22548.03</v>
      </c>
      <c r="DK44" s="396">
        <f>DJ44^Parametre!A$8</f>
        <v>508413656.88089997</v>
      </c>
    </row>
    <row r="45" spans="1:115" ht="14.25" customHeight="1" x14ac:dyDescent="0.25">
      <c r="A45" s="397" t="s">
        <v>44</v>
      </c>
      <c r="B45" s="248">
        <v>1206</v>
      </c>
      <c r="C45" s="248">
        <v>1241.8125</v>
      </c>
      <c r="D45" s="248">
        <v>37910.25</v>
      </c>
      <c r="E45" s="248">
        <v>10697.22</v>
      </c>
      <c r="F45" s="248">
        <v>3522.6</v>
      </c>
      <c r="G45" s="248">
        <v>2042.4299999999998</v>
      </c>
      <c r="H45" s="394">
        <v>0</v>
      </c>
      <c r="I45" s="248">
        <v>7235.8099999999995</v>
      </c>
      <c r="J45" s="248">
        <v>5031.3200000000006</v>
      </c>
      <c r="K45" s="248">
        <v>9620.2000000000007</v>
      </c>
      <c r="L45" s="248">
        <v>6797.0000000000009</v>
      </c>
      <c r="M45" s="248">
        <v>20475.11</v>
      </c>
      <c r="N45" s="394">
        <v>0</v>
      </c>
      <c r="O45" s="248">
        <v>693.62</v>
      </c>
      <c r="P45" s="248">
        <v>726.51</v>
      </c>
      <c r="Q45" s="248">
        <v>7150.4000000000005</v>
      </c>
      <c r="R45" s="248">
        <v>1920</v>
      </c>
      <c r="S45" s="248">
        <v>606.36</v>
      </c>
      <c r="T45" s="248">
        <v>1272.76</v>
      </c>
      <c r="U45" s="248">
        <v>27701.82</v>
      </c>
      <c r="V45" s="248">
        <v>1918.35</v>
      </c>
      <c r="W45" s="248">
        <v>2859.64</v>
      </c>
      <c r="X45" s="394">
        <v>0</v>
      </c>
      <c r="Y45" s="248">
        <v>796</v>
      </c>
      <c r="Z45" s="394">
        <v>0</v>
      </c>
      <c r="AA45" s="248">
        <v>355.26</v>
      </c>
      <c r="AB45" s="248">
        <v>11266.5</v>
      </c>
      <c r="AC45" s="248">
        <v>7154.5499999999993</v>
      </c>
      <c r="AD45" s="248">
        <v>8462.4</v>
      </c>
      <c r="AE45" s="248">
        <v>340.56</v>
      </c>
      <c r="AF45" s="394">
        <v>0</v>
      </c>
      <c r="AG45" s="248">
        <v>257.02</v>
      </c>
      <c r="AH45" s="248">
        <v>1503.8</v>
      </c>
      <c r="AI45" s="248">
        <v>2371.9500000000003</v>
      </c>
      <c r="AJ45" s="248">
        <v>3681.5</v>
      </c>
      <c r="AK45" s="248">
        <v>36317.799999999996</v>
      </c>
      <c r="AL45" s="248">
        <v>3126.06</v>
      </c>
      <c r="AM45" s="394">
        <v>0</v>
      </c>
      <c r="AN45" s="248">
        <v>894.9</v>
      </c>
      <c r="AO45" s="248">
        <v>549.45000000000005</v>
      </c>
      <c r="AP45" s="248">
        <v>25223.22</v>
      </c>
      <c r="AQ45" s="248">
        <v>62.28</v>
      </c>
      <c r="AR45" s="248">
        <v>373.52</v>
      </c>
      <c r="AS45" s="248">
        <v>7504.8600000000006</v>
      </c>
      <c r="AT45" s="248">
        <v>34690.400000000001</v>
      </c>
      <c r="AU45" s="248">
        <v>28692.079999999998</v>
      </c>
      <c r="AV45" s="394">
        <v>0</v>
      </c>
      <c r="AW45" s="248">
        <v>880.00000000000011</v>
      </c>
      <c r="AX45" s="248">
        <v>25708.799999999999</v>
      </c>
      <c r="AY45" s="248">
        <v>65222.8</v>
      </c>
      <c r="AZ45" s="248">
        <v>90.160000000000011</v>
      </c>
      <c r="BA45" s="248">
        <v>43837.2</v>
      </c>
      <c r="BB45" s="248">
        <v>3996.4</v>
      </c>
      <c r="BC45" s="248">
        <v>46.08</v>
      </c>
      <c r="BD45" s="394">
        <v>0</v>
      </c>
      <c r="BE45" s="248">
        <v>2547.7200000000003</v>
      </c>
      <c r="BF45" s="248">
        <v>208.62</v>
      </c>
      <c r="BG45" s="248">
        <v>1256.5999999999999</v>
      </c>
      <c r="BH45" s="248">
        <v>3484.0000000000005</v>
      </c>
      <c r="BI45" s="248">
        <v>319.40999999999997</v>
      </c>
      <c r="BJ45" s="248">
        <v>468.54</v>
      </c>
      <c r="BK45" s="394">
        <v>0</v>
      </c>
      <c r="BL45" s="394">
        <v>0</v>
      </c>
      <c r="BM45" s="248">
        <v>2989.6000000000004</v>
      </c>
      <c r="BN45" s="248">
        <v>252</v>
      </c>
      <c r="BO45" s="248">
        <v>35948.880000000005</v>
      </c>
      <c r="BP45" s="248">
        <v>5680.26</v>
      </c>
      <c r="BQ45" s="248">
        <v>2747.04</v>
      </c>
      <c r="BR45" s="248">
        <v>1420</v>
      </c>
      <c r="BS45" s="394">
        <v>0</v>
      </c>
      <c r="BT45" s="248">
        <v>1187.28</v>
      </c>
      <c r="BU45" s="248">
        <v>5085.1499999999996</v>
      </c>
      <c r="BV45" s="394">
        <v>0</v>
      </c>
      <c r="BW45" s="394">
        <v>0</v>
      </c>
      <c r="BX45" s="248">
        <v>118.19999999999999</v>
      </c>
      <c r="BY45" s="248">
        <v>266.64</v>
      </c>
      <c r="BZ45" s="248">
        <v>405.9</v>
      </c>
      <c r="CA45" s="248">
        <v>123.48</v>
      </c>
      <c r="CB45" s="248">
        <v>9723.1999999999989</v>
      </c>
      <c r="CC45" s="394">
        <v>0</v>
      </c>
      <c r="CD45" s="248">
        <v>1288</v>
      </c>
      <c r="CE45" s="248">
        <v>2134.62</v>
      </c>
      <c r="CF45" s="248">
        <v>1540.31</v>
      </c>
      <c r="CG45" s="248">
        <v>5820.88</v>
      </c>
      <c r="CH45" s="248">
        <v>3410.32</v>
      </c>
      <c r="CI45" s="248">
        <v>8137</v>
      </c>
      <c r="CJ45" s="248">
        <v>372</v>
      </c>
      <c r="CK45" s="394">
        <v>0</v>
      </c>
      <c r="CL45" s="248">
        <v>20807.5</v>
      </c>
      <c r="CM45" s="248">
        <v>29313.8</v>
      </c>
      <c r="CN45" s="248">
        <v>458.28000000000003</v>
      </c>
      <c r="CO45" s="248">
        <v>16402.400000000001</v>
      </c>
      <c r="CP45" s="248">
        <v>86.24</v>
      </c>
      <c r="CQ45" s="248">
        <v>47.58</v>
      </c>
      <c r="CR45" s="248">
        <v>4760.3500000000004</v>
      </c>
      <c r="CS45" s="248">
        <v>248.16000000000003</v>
      </c>
      <c r="CT45" s="248">
        <v>1426.32</v>
      </c>
      <c r="CU45" s="248">
        <v>90.62</v>
      </c>
      <c r="CV45" s="248">
        <v>696.96</v>
      </c>
      <c r="CW45" s="248">
        <v>1271.8699999999999</v>
      </c>
      <c r="CX45" s="248">
        <v>96.460000000000008</v>
      </c>
      <c r="CY45" s="248">
        <v>5377.92</v>
      </c>
      <c r="CZ45" s="248">
        <v>29060.799999999999</v>
      </c>
      <c r="DA45" s="248">
        <v>26668</v>
      </c>
      <c r="DB45" s="248">
        <v>3383.36</v>
      </c>
      <c r="DC45" s="394">
        <v>0</v>
      </c>
      <c r="DD45" s="248">
        <v>4336.3</v>
      </c>
      <c r="DE45" s="248">
        <v>48567.75</v>
      </c>
      <c r="DF45" s="394">
        <v>0</v>
      </c>
      <c r="DG45" s="248">
        <v>3886.4700000000003</v>
      </c>
      <c r="DH45" s="248">
        <v>47586</v>
      </c>
      <c r="DI45" s="248">
        <v>1205.9399999999998</v>
      </c>
      <c r="DJ45" s="396">
        <f t="shared" si="0"/>
        <v>65222.8</v>
      </c>
      <c r="DK45" s="396">
        <f>DJ45^Parametre!A$8</f>
        <v>4254013639.8400002</v>
      </c>
    </row>
    <row r="46" spans="1:115" ht="14.25" customHeight="1" x14ac:dyDescent="0.25">
      <c r="A46" s="398" t="s">
        <v>45</v>
      </c>
      <c r="B46" s="248">
        <v>340</v>
      </c>
      <c r="C46" s="248">
        <v>1194.825</v>
      </c>
      <c r="D46" s="248">
        <v>6424.2</v>
      </c>
      <c r="E46" s="248">
        <v>2660.9999999999995</v>
      </c>
      <c r="F46" s="248">
        <v>338.58</v>
      </c>
      <c r="G46" s="248">
        <v>8222.09</v>
      </c>
      <c r="H46" s="394">
        <v>0</v>
      </c>
      <c r="I46" s="248">
        <v>5472.7699999999995</v>
      </c>
      <c r="J46" s="248">
        <v>3516.7900000000004</v>
      </c>
      <c r="K46" s="248">
        <v>882.63</v>
      </c>
      <c r="L46" s="248">
        <v>6602.8</v>
      </c>
      <c r="M46" s="248">
        <v>15330.61</v>
      </c>
      <c r="N46" s="399">
        <v>6675.21</v>
      </c>
      <c r="O46" s="394">
        <v>0</v>
      </c>
      <c r="P46" s="248">
        <v>496.25</v>
      </c>
      <c r="Q46" s="248">
        <v>758.6400000000001</v>
      </c>
      <c r="R46" s="248">
        <v>816</v>
      </c>
      <c r="S46" s="248">
        <v>746.33</v>
      </c>
      <c r="T46" s="248">
        <v>1110.28</v>
      </c>
      <c r="U46" s="248">
        <v>6615.36</v>
      </c>
      <c r="V46" s="248">
        <v>236.25</v>
      </c>
      <c r="W46" s="248">
        <v>2845.05</v>
      </c>
      <c r="X46" s="248">
        <v>507.5</v>
      </c>
      <c r="Y46" s="248">
        <v>382.08</v>
      </c>
      <c r="Z46" s="394">
        <v>0</v>
      </c>
      <c r="AA46" s="248">
        <v>359.08</v>
      </c>
      <c r="AB46" s="248">
        <v>2031.3</v>
      </c>
      <c r="AC46" s="248">
        <v>6750.9599999999991</v>
      </c>
      <c r="AD46" s="248">
        <v>913.32</v>
      </c>
      <c r="AE46" s="248">
        <v>261.44</v>
      </c>
      <c r="AF46" s="394">
        <v>0</v>
      </c>
      <c r="AG46" s="394">
        <v>0</v>
      </c>
      <c r="AH46" s="394">
        <v>0</v>
      </c>
      <c r="AI46" s="248">
        <v>2133.5</v>
      </c>
      <c r="AJ46" s="248">
        <v>3034</v>
      </c>
      <c r="AK46" s="248">
        <v>2450.5699999999997</v>
      </c>
      <c r="AL46" s="248">
        <v>2596.7799999999997</v>
      </c>
      <c r="AM46" s="394">
        <v>0</v>
      </c>
      <c r="AN46" s="248">
        <v>2840.13</v>
      </c>
      <c r="AO46" s="248">
        <v>543.51</v>
      </c>
      <c r="AP46" s="248">
        <v>22675.420000000002</v>
      </c>
      <c r="AQ46" s="248">
        <v>365.4</v>
      </c>
      <c r="AR46" s="248">
        <v>353.21999999999997</v>
      </c>
      <c r="AS46" s="248">
        <v>7550.07</v>
      </c>
      <c r="AT46" s="248">
        <v>2795.44</v>
      </c>
      <c r="AU46" s="248">
        <v>5930.17</v>
      </c>
      <c r="AV46" s="394">
        <v>0</v>
      </c>
      <c r="AW46" s="394">
        <v>0</v>
      </c>
      <c r="AX46" s="248">
        <v>1996.8000000000002</v>
      </c>
      <c r="AY46" s="248">
        <v>7834.6900000000005</v>
      </c>
      <c r="AZ46" s="394">
        <v>0</v>
      </c>
      <c r="BA46" s="248">
        <v>3768.93</v>
      </c>
      <c r="BB46" s="394">
        <v>0</v>
      </c>
      <c r="BC46" s="248">
        <v>45.36</v>
      </c>
      <c r="BD46" s="394">
        <v>0</v>
      </c>
      <c r="BE46" s="248">
        <v>2520.7600000000002</v>
      </c>
      <c r="BF46" s="394">
        <v>0</v>
      </c>
      <c r="BG46" s="248">
        <v>111.02</v>
      </c>
      <c r="BH46" s="248">
        <v>1524.2500000000002</v>
      </c>
      <c r="BI46" s="248">
        <v>362.88</v>
      </c>
      <c r="BJ46" s="248">
        <v>523.34</v>
      </c>
      <c r="BK46" s="394">
        <v>0</v>
      </c>
      <c r="BL46" s="394">
        <v>0</v>
      </c>
      <c r="BM46" s="248">
        <v>717.80000000000007</v>
      </c>
      <c r="BN46" s="248">
        <v>121.59</v>
      </c>
      <c r="BO46" s="248">
        <v>5110.38</v>
      </c>
      <c r="BP46" s="248">
        <v>1535.46</v>
      </c>
      <c r="BQ46" s="248">
        <v>2548.8000000000002</v>
      </c>
      <c r="BR46" s="248">
        <v>536.04999999999995</v>
      </c>
      <c r="BS46" s="394">
        <v>0</v>
      </c>
      <c r="BT46" s="248">
        <v>168.78</v>
      </c>
      <c r="BU46" s="248">
        <v>996.99</v>
      </c>
      <c r="BV46" s="394">
        <v>0</v>
      </c>
      <c r="BW46" s="394">
        <v>0</v>
      </c>
      <c r="BX46" s="394">
        <v>0</v>
      </c>
      <c r="BY46" s="248">
        <v>57.09</v>
      </c>
      <c r="BZ46" s="248">
        <v>405.9</v>
      </c>
      <c r="CA46" s="394">
        <v>0</v>
      </c>
      <c r="CB46" s="248">
        <v>887.3599999999999</v>
      </c>
      <c r="CC46" s="394">
        <v>0</v>
      </c>
      <c r="CD46" s="248">
        <v>1162</v>
      </c>
      <c r="CE46" s="248">
        <v>1780.0700000000002</v>
      </c>
      <c r="CF46" s="394">
        <v>0</v>
      </c>
      <c r="CG46" s="394">
        <v>0</v>
      </c>
      <c r="CH46" s="248">
        <v>2702.86</v>
      </c>
      <c r="CI46" s="394">
        <v>0</v>
      </c>
      <c r="CJ46" s="394">
        <v>0</v>
      </c>
      <c r="CK46" s="394">
        <v>0</v>
      </c>
      <c r="CL46" s="248">
        <v>3751.5</v>
      </c>
      <c r="CM46" s="248">
        <v>2504.48</v>
      </c>
      <c r="CN46" s="248">
        <v>145.92000000000002</v>
      </c>
      <c r="CO46" s="248">
        <v>3735.2000000000003</v>
      </c>
      <c r="CP46" s="248">
        <v>86.68</v>
      </c>
      <c r="CQ46" s="394">
        <v>0</v>
      </c>
      <c r="CR46" s="248">
        <v>867.65000000000009</v>
      </c>
      <c r="CS46" s="248">
        <v>261.36</v>
      </c>
      <c r="CT46" s="248">
        <v>1256.52</v>
      </c>
      <c r="CU46" s="394">
        <v>0</v>
      </c>
      <c r="CV46" s="394">
        <v>0</v>
      </c>
      <c r="CW46" s="394">
        <v>0</v>
      </c>
      <c r="CX46" s="248">
        <v>101.23</v>
      </c>
      <c r="CY46" s="248">
        <v>4985.7800000000007</v>
      </c>
      <c r="CZ46" s="248">
        <v>1966.9199999999998</v>
      </c>
      <c r="DA46" s="248">
        <v>12267.28</v>
      </c>
      <c r="DB46" s="248">
        <v>3226.4</v>
      </c>
      <c r="DC46" s="394">
        <v>0</v>
      </c>
      <c r="DD46" s="248">
        <v>347.32499999999999</v>
      </c>
      <c r="DE46" s="248">
        <v>8038.8</v>
      </c>
      <c r="DF46" s="394">
        <v>0</v>
      </c>
      <c r="DG46" s="248">
        <v>2675.61</v>
      </c>
      <c r="DH46" s="248">
        <v>3788.4</v>
      </c>
      <c r="DI46" s="394">
        <v>0</v>
      </c>
      <c r="DJ46" s="396">
        <f t="shared" si="0"/>
        <v>22675.420000000002</v>
      </c>
      <c r="DK46" s="396">
        <f>DJ46^Parametre!A$8</f>
        <v>514174672.17640007</v>
      </c>
    </row>
    <row r="47" spans="1:115" ht="14.25" customHeight="1" x14ac:dyDescent="0.25">
      <c r="A47" s="398" t="s">
        <v>46</v>
      </c>
      <c r="B47" s="248">
        <v>398</v>
      </c>
      <c r="C47" s="248">
        <v>1167.9750000000001</v>
      </c>
      <c r="D47" s="248">
        <v>5751.9000000000005</v>
      </c>
      <c r="E47" s="248">
        <v>2962.58</v>
      </c>
      <c r="F47" s="248">
        <v>312.93</v>
      </c>
      <c r="G47" s="248">
        <v>7803.1299999999992</v>
      </c>
      <c r="H47" s="394">
        <v>0</v>
      </c>
      <c r="I47" s="248">
        <v>4958.5499999999993</v>
      </c>
      <c r="J47" s="248">
        <v>4107.2000000000007</v>
      </c>
      <c r="K47" s="394">
        <v>0</v>
      </c>
      <c r="L47" s="248">
        <v>5748.3200000000006</v>
      </c>
      <c r="M47" s="248">
        <v>19446.21</v>
      </c>
      <c r="N47" s="399">
        <v>2136.5100000000002</v>
      </c>
      <c r="O47" s="248">
        <v>676.06</v>
      </c>
      <c r="P47" s="394">
        <v>0</v>
      </c>
      <c r="Q47" s="248">
        <v>797.88000000000011</v>
      </c>
      <c r="R47" s="394">
        <v>0</v>
      </c>
      <c r="S47" s="248">
        <v>747.96</v>
      </c>
      <c r="T47" s="248">
        <v>1056.1199999999999</v>
      </c>
      <c r="U47" s="248">
        <v>5007.46</v>
      </c>
      <c r="V47" s="248">
        <v>274.05</v>
      </c>
      <c r="W47" s="248">
        <v>2669.97</v>
      </c>
      <c r="X47" s="248">
        <v>99</v>
      </c>
      <c r="Y47" s="248">
        <v>386.06</v>
      </c>
      <c r="Z47" s="394">
        <v>0</v>
      </c>
      <c r="AA47" s="248">
        <v>223.47</v>
      </c>
      <c r="AB47" s="248">
        <v>1986.8999999999999</v>
      </c>
      <c r="AC47" s="248">
        <v>5613.57</v>
      </c>
      <c r="AD47" s="248">
        <v>820.44</v>
      </c>
      <c r="AE47" s="248">
        <v>314.76</v>
      </c>
      <c r="AF47" s="394">
        <v>0</v>
      </c>
      <c r="AG47" s="394">
        <v>0</v>
      </c>
      <c r="AH47" s="248">
        <v>130.66999999999999</v>
      </c>
      <c r="AI47" s="248">
        <v>2033.1000000000001</v>
      </c>
      <c r="AJ47" s="248">
        <v>2719.5</v>
      </c>
      <c r="AK47" s="248">
        <v>2221.3799999999997</v>
      </c>
      <c r="AL47" s="248">
        <v>2580.2399999999998</v>
      </c>
      <c r="AM47" s="394">
        <v>0</v>
      </c>
      <c r="AN47" s="248">
        <v>861.93</v>
      </c>
      <c r="AO47" s="248">
        <v>522.72</v>
      </c>
      <c r="AP47" s="248">
        <v>20637.18</v>
      </c>
      <c r="AQ47" s="248">
        <v>65.88</v>
      </c>
      <c r="AR47" s="248">
        <v>361.34</v>
      </c>
      <c r="AS47" s="248">
        <v>7324.02</v>
      </c>
      <c r="AT47" s="248">
        <v>2845.96</v>
      </c>
      <c r="AU47" s="248">
        <v>6746.9</v>
      </c>
      <c r="AV47" s="394">
        <v>0</v>
      </c>
      <c r="AW47" s="248">
        <v>1777.6000000000001</v>
      </c>
      <c r="AX47" s="248">
        <v>2084.16</v>
      </c>
      <c r="AY47" s="248">
        <v>7476.76</v>
      </c>
      <c r="AZ47" s="248">
        <v>277.38</v>
      </c>
      <c r="BA47" s="248">
        <v>4945.05</v>
      </c>
      <c r="BB47" s="248">
        <v>362.78</v>
      </c>
      <c r="BC47" s="394">
        <v>0</v>
      </c>
      <c r="BD47" s="394">
        <v>0</v>
      </c>
      <c r="BE47" s="248">
        <v>1954.6000000000001</v>
      </c>
      <c r="BF47" s="248">
        <v>190.32</v>
      </c>
      <c r="BG47" s="248">
        <v>107.97</v>
      </c>
      <c r="BH47" s="248">
        <v>1428.44</v>
      </c>
      <c r="BI47" s="394">
        <v>0</v>
      </c>
      <c r="BJ47" s="394">
        <v>0</v>
      </c>
      <c r="BK47" s="394">
        <v>0</v>
      </c>
      <c r="BL47" s="394">
        <v>0</v>
      </c>
      <c r="BM47" s="248">
        <v>695.6</v>
      </c>
      <c r="BN47" s="394">
        <v>0</v>
      </c>
      <c r="BO47" s="248">
        <v>4023.69</v>
      </c>
      <c r="BP47" s="394">
        <v>0</v>
      </c>
      <c r="BQ47" s="248">
        <v>2463.84</v>
      </c>
      <c r="BR47" s="248">
        <v>614.15</v>
      </c>
      <c r="BS47" s="394">
        <v>0</v>
      </c>
      <c r="BT47" s="248">
        <v>179.45</v>
      </c>
      <c r="BU47" s="248">
        <v>921.83999999999992</v>
      </c>
      <c r="BV47" s="394">
        <v>0</v>
      </c>
      <c r="BW47" s="394">
        <v>0</v>
      </c>
      <c r="BX47" s="394">
        <v>0</v>
      </c>
      <c r="BY47" s="394">
        <v>0</v>
      </c>
      <c r="BZ47" s="394">
        <v>0</v>
      </c>
      <c r="CA47" s="394">
        <v>0</v>
      </c>
      <c r="CB47" s="248">
        <v>703.28</v>
      </c>
      <c r="CC47" s="394">
        <v>0</v>
      </c>
      <c r="CD47" s="248">
        <v>1064</v>
      </c>
      <c r="CE47" s="248">
        <v>1712.52</v>
      </c>
      <c r="CF47" s="394">
        <v>0</v>
      </c>
      <c r="CG47" s="248">
        <v>4041.44</v>
      </c>
      <c r="CH47" s="248">
        <v>3210.78</v>
      </c>
      <c r="CI47" s="394">
        <v>0</v>
      </c>
      <c r="CJ47" s="248">
        <v>180.42000000000002</v>
      </c>
      <c r="CK47" s="394">
        <v>0</v>
      </c>
      <c r="CL47" s="248">
        <v>3362</v>
      </c>
      <c r="CM47" s="248">
        <v>2248.34</v>
      </c>
      <c r="CN47" s="248">
        <v>139.08000000000001</v>
      </c>
      <c r="CO47" s="248">
        <v>3897.6000000000004</v>
      </c>
      <c r="CP47" s="248">
        <v>81.400000000000006</v>
      </c>
      <c r="CQ47" s="394">
        <v>0</v>
      </c>
      <c r="CR47" s="248">
        <v>1876.0000000000002</v>
      </c>
      <c r="CS47" s="248">
        <v>240.24</v>
      </c>
      <c r="CT47" s="394">
        <v>0</v>
      </c>
      <c r="CU47" s="394">
        <v>0</v>
      </c>
      <c r="CV47" s="394">
        <v>0</v>
      </c>
      <c r="CW47" s="394">
        <v>0</v>
      </c>
      <c r="CX47" s="248">
        <v>98.58</v>
      </c>
      <c r="CY47" s="248">
        <v>4957.7700000000004</v>
      </c>
      <c r="CZ47" s="248">
        <v>2569.3999999999996</v>
      </c>
      <c r="DA47" s="248">
        <v>11733.92</v>
      </c>
      <c r="DB47" s="248">
        <v>3156.6400000000003</v>
      </c>
      <c r="DC47" s="394">
        <v>0</v>
      </c>
      <c r="DD47" s="248">
        <v>391.53</v>
      </c>
      <c r="DE47" s="248">
        <v>8517.3000000000011</v>
      </c>
      <c r="DF47" s="394">
        <v>0</v>
      </c>
      <c r="DG47" s="394">
        <v>0</v>
      </c>
      <c r="DH47" s="248">
        <v>2910.6000000000004</v>
      </c>
      <c r="DI47" s="394">
        <v>0</v>
      </c>
      <c r="DJ47" s="396">
        <f t="shared" si="0"/>
        <v>20637.18</v>
      </c>
      <c r="DK47" s="396">
        <f>DJ47^Parametre!A$8</f>
        <v>425893198.3524</v>
      </c>
    </row>
    <row r="48" spans="1:115" ht="14.25" customHeight="1" x14ac:dyDescent="0.25">
      <c r="A48" s="398" t="s">
        <v>47</v>
      </c>
      <c r="B48" s="248">
        <v>378</v>
      </c>
      <c r="C48" s="248">
        <v>1295.5125</v>
      </c>
      <c r="D48" s="248">
        <v>22522.05</v>
      </c>
      <c r="E48" s="248">
        <v>3406.08</v>
      </c>
      <c r="F48" s="394">
        <v>0</v>
      </c>
      <c r="G48" s="248">
        <v>64100.88</v>
      </c>
      <c r="H48" s="248">
        <v>2146.6799999999998</v>
      </c>
      <c r="I48" s="248">
        <v>75663.799999999988</v>
      </c>
      <c r="J48" s="248">
        <v>4979.9800000000005</v>
      </c>
      <c r="K48" s="248">
        <v>910.65</v>
      </c>
      <c r="L48" s="248">
        <v>6641.64</v>
      </c>
      <c r="M48" s="248">
        <v>17182.63</v>
      </c>
      <c r="N48" s="399">
        <v>1959.39</v>
      </c>
      <c r="O48" s="248">
        <v>9043.4</v>
      </c>
      <c r="P48" s="248">
        <v>2393.9100000000003</v>
      </c>
      <c r="Q48" s="248">
        <v>863.28000000000009</v>
      </c>
      <c r="R48" s="248">
        <v>4872</v>
      </c>
      <c r="S48" s="248">
        <v>602.64</v>
      </c>
      <c r="T48" s="248">
        <v>5470.16</v>
      </c>
      <c r="U48" s="248">
        <v>56230.559999999998</v>
      </c>
      <c r="V48" s="248">
        <v>376.10999999999996</v>
      </c>
      <c r="W48" s="248">
        <v>5836</v>
      </c>
      <c r="X48" s="394">
        <v>0</v>
      </c>
      <c r="Y48" s="248">
        <v>1607.92</v>
      </c>
      <c r="Z48" s="248">
        <v>46592.4</v>
      </c>
      <c r="AA48" s="248">
        <v>374.35999999999996</v>
      </c>
      <c r="AB48" s="248">
        <v>6693.3</v>
      </c>
      <c r="AC48" s="248">
        <v>22124.07</v>
      </c>
      <c r="AD48" s="248">
        <v>2064</v>
      </c>
      <c r="AE48" s="248">
        <v>3543.2</v>
      </c>
      <c r="AF48" s="394">
        <v>0</v>
      </c>
      <c r="AG48" s="248">
        <v>276.89999999999998</v>
      </c>
      <c r="AH48" s="248">
        <v>118.25999999999999</v>
      </c>
      <c r="AI48" s="248">
        <v>20582</v>
      </c>
      <c r="AJ48" s="248">
        <v>3626</v>
      </c>
      <c r="AK48" s="248">
        <v>3332.0699999999997</v>
      </c>
      <c r="AL48" s="248">
        <v>9973.619999999999</v>
      </c>
      <c r="AM48" s="394">
        <v>0</v>
      </c>
      <c r="AN48" s="248">
        <v>833.67</v>
      </c>
      <c r="AO48" s="248">
        <v>3635.28</v>
      </c>
      <c r="AP48" s="248">
        <v>129300.85</v>
      </c>
      <c r="AQ48" s="248">
        <v>590.4</v>
      </c>
      <c r="AR48" s="248">
        <v>365.4</v>
      </c>
      <c r="AS48" s="248">
        <v>74144.399999999994</v>
      </c>
      <c r="AT48" s="248">
        <v>17092.599999999999</v>
      </c>
      <c r="AU48" s="394">
        <v>0</v>
      </c>
      <c r="AV48" s="248">
        <v>16957.599999999999</v>
      </c>
      <c r="AW48" s="248">
        <v>431.20000000000005</v>
      </c>
      <c r="AX48" s="248">
        <v>2408.64</v>
      </c>
      <c r="AY48" s="248">
        <v>7397.22</v>
      </c>
      <c r="AZ48" s="394">
        <v>0</v>
      </c>
      <c r="BA48" s="248">
        <v>5185.62</v>
      </c>
      <c r="BB48" s="394">
        <v>0</v>
      </c>
      <c r="BC48" s="248">
        <v>44.16</v>
      </c>
      <c r="BD48" s="248">
        <v>671.24</v>
      </c>
      <c r="BE48" s="248">
        <v>2318.56</v>
      </c>
      <c r="BF48" s="248">
        <v>217.16</v>
      </c>
      <c r="BG48" s="248">
        <v>118.95</v>
      </c>
      <c r="BH48" s="248">
        <v>1724.5800000000002</v>
      </c>
      <c r="BI48" s="248">
        <v>376.10999999999996</v>
      </c>
      <c r="BJ48" s="248">
        <v>3353.76</v>
      </c>
      <c r="BK48" s="248">
        <v>121.8</v>
      </c>
      <c r="BL48" s="248">
        <v>1296</v>
      </c>
      <c r="BM48" s="248">
        <v>728.90000000000009</v>
      </c>
      <c r="BN48" s="394">
        <v>0</v>
      </c>
      <c r="BO48" s="248">
        <v>23730.959999999999</v>
      </c>
      <c r="BP48" s="248">
        <v>15448.8</v>
      </c>
      <c r="BQ48" s="248">
        <v>14372.4</v>
      </c>
      <c r="BR48" s="248">
        <v>4345.2</v>
      </c>
      <c r="BS48" s="248">
        <v>10893.6</v>
      </c>
      <c r="BT48" s="248">
        <v>192.06</v>
      </c>
      <c r="BU48" s="248">
        <v>991.9799999999999</v>
      </c>
      <c r="BV48" s="248">
        <v>106.7</v>
      </c>
      <c r="BW48" s="394">
        <v>0</v>
      </c>
      <c r="BX48" s="248">
        <v>119.39999999999999</v>
      </c>
      <c r="BY48" s="248">
        <v>60.06</v>
      </c>
      <c r="BZ48" s="248">
        <v>2509.1999999999998</v>
      </c>
      <c r="CA48" s="248">
        <v>119.7</v>
      </c>
      <c r="CB48" s="248">
        <v>934.56</v>
      </c>
      <c r="CC48" s="394">
        <v>0</v>
      </c>
      <c r="CD48" s="248">
        <v>1337</v>
      </c>
      <c r="CE48" s="248">
        <v>25158.250000000004</v>
      </c>
      <c r="CF48" s="248">
        <v>13956.4</v>
      </c>
      <c r="CG48" s="248">
        <v>36915.840000000004</v>
      </c>
      <c r="CH48" s="248">
        <v>29749.600000000002</v>
      </c>
      <c r="CI48" s="248">
        <v>663.6</v>
      </c>
      <c r="CJ48" s="248">
        <v>183.21</v>
      </c>
      <c r="CK48" s="394">
        <v>0</v>
      </c>
      <c r="CL48" s="248">
        <v>4059</v>
      </c>
      <c r="CM48" s="248">
        <v>2618.3200000000002</v>
      </c>
      <c r="CN48" s="248">
        <v>145.16</v>
      </c>
      <c r="CO48" s="248">
        <v>3755.5</v>
      </c>
      <c r="CP48" s="248">
        <v>176</v>
      </c>
      <c r="CQ48" s="394">
        <v>0</v>
      </c>
      <c r="CR48" s="248">
        <v>905.17000000000007</v>
      </c>
      <c r="CS48" s="248">
        <v>1615.68</v>
      </c>
      <c r="CT48" s="248">
        <v>13923.6</v>
      </c>
      <c r="CU48" s="248">
        <v>754.4</v>
      </c>
      <c r="CV48" s="394">
        <v>0</v>
      </c>
      <c r="CW48" s="248">
        <v>1291.6399999999999</v>
      </c>
      <c r="CX48" s="248">
        <v>319.59000000000003</v>
      </c>
      <c r="CY48" s="248">
        <v>5209.8600000000006</v>
      </c>
      <c r="CZ48" s="248">
        <v>21689.279999999999</v>
      </c>
      <c r="DA48" s="248">
        <v>13133.99</v>
      </c>
      <c r="DB48" s="248">
        <v>17701.600000000002</v>
      </c>
      <c r="DC48" s="248">
        <v>824.16</v>
      </c>
      <c r="DD48" s="248">
        <v>381.005</v>
      </c>
      <c r="DE48" s="248">
        <v>6172.6500000000005</v>
      </c>
      <c r="DF48" s="248">
        <v>572</v>
      </c>
      <c r="DG48" s="248">
        <v>3417.75</v>
      </c>
      <c r="DH48" s="248">
        <v>3696</v>
      </c>
      <c r="DI48" s="248">
        <v>872.64</v>
      </c>
      <c r="DJ48" s="396">
        <f t="shared" si="0"/>
        <v>129300.85</v>
      </c>
      <c r="DK48" s="396">
        <f>DJ48^Parametre!A$8</f>
        <v>16718709810.722502</v>
      </c>
    </row>
    <row r="49" spans="1:115" ht="14.25" customHeight="1" x14ac:dyDescent="0.25">
      <c r="A49" s="398" t="s">
        <v>48</v>
      </c>
      <c r="B49" s="248">
        <v>800</v>
      </c>
      <c r="C49" s="248">
        <v>13827.75</v>
      </c>
      <c r="D49" s="248">
        <v>76941</v>
      </c>
      <c r="E49" s="248">
        <v>29093.599999999999</v>
      </c>
      <c r="F49" s="248">
        <v>335.15999999999997</v>
      </c>
      <c r="G49" s="248">
        <v>107882.2</v>
      </c>
      <c r="H49" s="248">
        <v>2876.48</v>
      </c>
      <c r="I49" s="248">
        <v>29677.839999999997</v>
      </c>
      <c r="J49" s="248">
        <v>4902.97</v>
      </c>
      <c r="K49" s="248">
        <v>3773.36</v>
      </c>
      <c r="L49" s="248">
        <v>63697.600000000006</v>
      </c>
      <c r="M49" s="248">
        <v>211953.4</v>
      </c>
      <c r="N49" s="399">
        <v>2136.5100000000002</v>
      </c>
      <c r="O49" s="248">
        <v>838.4899999999999</v>
      </c>
      <c r="P49" s="248">
        <v>6510.8</v>
      </c>
      <c r="Q49" s="248">
        <v>3522.88</v>
      </c>
      <c r="R49" s="248">
        <v>9888</v>
      </c>
      <c r="S49" s="248">
        <v>702.83</v>
      </c>
      <c r="T49" s="248">
        <v>13946.199999999999</v>
      </c>
      <c r="U49" s="248">
        <v>94636.4</v>
      </c>
      <c r="V49" s="248">
        <v>3893.3999999999996</v>
      </c>
      <c r="W49" s="248">
        <v>2772.1</v>
      </c>
      <c r="X49" s="248">
        <v>98</v>
      </c>
      <c r="Y49" s="248">
        <v>1199.97</v>
      </c>
      <c r="Z49" s="248">
        <v>5085.3900000000003</v>
      </c>
      <c r="AA49" s="248">
        <v>3934.6</v>
      </c>
      <c r="AB49" s="248">
        <v>8968.7999999999993</v>
      </c>
      <c r="AC49" s="248">
        <v>7264.62</v>
      </c>
      <c r="AD49" s="248">
        <v>5237.4000000000005</v>
      </c>
      <c r="AE49" s="248">
        <v>688</v>
      </c>
      <c r="AF49" s="248">
        <v>758.88</v>
      </c>
      <c r="AG49" s="248">
        <v>1441.3</v>
      </c>
      <c r="AH49" s="248">
        <v>135.04999999999998</v>
      </c>
      <c r="AI49" s="248">
        <v>12738.25</v>
      </c>
      <c r="AJ49" s="248">
        <v>38110</v>
      </c>
      <c r="AK49" s="248">
        <v>14245.039999999999</v>
      </c>
      <c r="AL49" s="248">
        <v>3159.14</v>
      </c>
      <c r="AM49" s="248">
        <v>113.86999999999999</v>
      </c>
      <c r="AN49" s="248">
        <v>899.61</v>
      </c>
      <c r="AO49" s="248">
        <v>6118.2000000000007</v>
      </c>
      <c r="AP49" s="248">
        <v>25350.61</v>
      </c>
      <c r="AQ49" s="248">
        <v>217.07999999999998</v>
      </c>
      <c r="AR49" s="248">
        <v>2060.4499999999998</v>
      </c>
      <c r="AS49" s="248">
        <v>93132.6</v>
      </c>
      <c r="AT49" s="248">
        <v>27617.599999999999</v>
      </c>
      <c r="AU49" s="248">
        <v>4793.8499999999995</v>
      </c>
      <c r="AV49" s="248">
        <v>2057.66</v>
      </c>
      <c r="AW49" s="248">
        <v>3608.0000000000005</v>
      </c>
      <c r="AX49" s="248">
        <v>20467.2</v>
      </c>
      <c r="AY49" s="248">
        <v>32134.160000000003</v>
      </c>
      <c r="AZ49" s="248">
        <v>84.18</v>
      </c>
      <c r="BA49" s="248">
        <v>4757.9400000000005</v>
      </c>
      <c r="BB49" s="394">
        <v>0</v>
      </c>
      <c r="BC49" s="248">
        <v>494.4</v>
      </c>
      <c r="BD49" s="248">
        <v>647.02</v>
      </c>
      <c r="BE49" s="248">
        <v>2615.12</v>
      </c>
      <c r="BF49" s="248">
        <v>1493.28</v>
      </c>
      <c r="BG49" s="248">
        <v>492.88</v>
      </c>
      <c r="BH49" s="248">
        <v>17942.600000000002</v>
      </c>
      <c r="BI49" s="248">
        <v>296.72999999999996</v>
      </c>
      <c r="BJ49" s="248">
        <v>5644.4000000000005</v>
      </c>
      <c r="BK49" s="248">
        <v>23.759999999999998</v>
      </c>
      <c r="BL49" s="248">
        <v>641.5200000000001</v>
      </c>
      <c r="BM49" s="248">
        <v>4528.8</v>
      </c>
      <c r="BN49" s="248">
        <v>115.29</v>
      </c>
      <c r="BO49" s="248">
        <v>60502.200000000004</v>
      </c>
      <c r="BP49" s="248">
        <v>1874.58</v>
      </c>
      <c r="BQ49" s="248">
        <v>2817.84</v>
      </c>
      <c r="BR49" s="248">
        <v>2140.65</v>
      </c>
      <c r="BS49" s="248">
        <v>1513</v>
      </c>
      <c r="BT49" s="248">
        <v>1998.2</v>
      </c>
      <c r="BU49" s="248">
        <v>931.86</v>
      </c>
      <c r="BV49" s="248">
        <v>105.60000000000001</v>
      </c>
      <c r="BW49" s="248">
        <v>53.730000000000004</v>
      </c>
      <c r="BX49" s="248">
        <v>1236</v>
      </c>
      <c r="BY49" s="248">
        <v>58.74</v>
      </c>
      <c r="BZ49" s="248">
        <v>2080.75</v>
      </c>
      <c r="CA49" s="248">
        <v>110.88</v>
      </c>
      <c r="CB49" s="248">
        <v>7740.7999999999993</v>
      </c>
      <c r="CC49" s="248">
        <v>2068.56</v>
      </c>
      <c r="CD49" s="248">
        <v>14420</v>
      </c>
      <c r="CE49" s="248">
        <v>20286.800000000003</v>
      </c>
      <c r="CF49" s="248">
        <v>1642.43</v>
      </c>
      <c r="CG49" s="248">
        <v>30612.400000000001</v>
      </c>
      <c r="CH49" s="248">
        <v>22203.360000000001</v>
      </c>
      <c r="CI49" s="248">
        <v>730.75</v>
      </c>
      <c r="CJ49" s="248">
        <v>166.47</v>
      </c>
      <c r="CK49" s="394">
        <v>0</v>
      </c>
      <c r="CL49" s="248">
        <v>12361.5</v>
      </c>
      <c r="CM49" s="248">
        <v>11497.84</v>
      </c>
      <c r="CN49" s="248">
        <v>1565.6</v>
      </c>
      <c r="CO49" s="248">
        <v>33292</v>
      </c>
      <c r="CP49" s="248">
        <v>83.6</v>
      </c>
      <c r="CQ49" s="248">
        <v>48.88</v>
      </c>
      <c r="CR49" s="248">
        <v>5740.56</v>
      </c>
      <c r="CS49" s="248">
        <v>246.84</v>
      </c>
      <c r="CT49" s="248">
        <v>8617.35</v>
      </c>
      <c r="CU49" s="248">
        <v>947.6</v>
      </c>
      <c r="CV49" s="248">
        <v>682.88</v>
      </c>
      <c r="CW49" s="248">
        <v>13575.4</v>
      </c>
      <c r="CX49" s="248">
        <v>537.95000000000005</v>
      </c>
      <c r="CY49" s="248">
        <v>5265.88</v>
      </c>
      <c r="CZ49" s="248">
        <v>3455.3999999999996</v>
      </c>
      <c r="DA49" s="248">
        <v>137340.20000000001</v>
      </c>
      <c r="DB49" s="248">
        <v>35926.400000000001</v>
      </c>
      <c r="DC49" s="248">
        <v>191.76</v>
      </c>
      <c r="DD49" s="248">
        <v>404.15999999999997</v>
      </c>
      <c r="DE49" s="248">
        <v>98571</v>
      </c>
      <c r="DF49" s="248">
        <v>2345.1999999999998</v>
      </c>
      <c r="DG49" s="248">
        <v>3827.88</v>
      </c>
      <c r="DH49" s="248">
        <v>28274.400000000001</v>
      </c>
      <c r="DI49" s="248">
        <v>1169.58</v>
      </c>
      <c r="DJ49" s="396">
        <f t="shared" si="0"/>
        <v>211953.4</v>
      </c>
      <c r="DK49" s="396">
        <f>DJ49^Parametre!A$8</f>
        <v>44924243771.559998</v>
      </c>
    </row>
    <row r="50" spans="1:115" ht="14.25" customHeight="1" x14ac:dyDescent="0.25">
      <c r="A50" s="397" t="s">
        <v>49</v>
      </c>
      <c r="B50" s="248">
        <v>344</v>
      </c>
      <c r="C50" s="248">
        <v>1261.95</v>
      </c>
      <c r="D50" s="248">
        <v>7357.9500000000007</v>
      </c>
      <c r="E50" s="248">
        <v>2235.2399999999998</v>
      </c>
      <c r="F50" s="248">
        <v>316.34999999999997</v>
      </c>
      <c r="G50" s="248">
        <v>7646.0199999999995</v>
      </c>
      <c r="H50" s="394">
        <v>0</v>
      </c>
      <c r="I50" s="394">
        <v>0</v>
      </c>
      <c r="J50" s="248">
        <v>3157.4100000000003</v>
      </c>
      <c r="K50" s="394">
        <v>0</v>
      </c>
      <c r="L50" s="248">
        <v>6253.2400000000007</v>
      </c>
      <c r="M50" s="248">
        <v>62042.67</v>
      </c>
      <c r="N50" s="394">
        <v>0</v>
      </c>
      <c r="O50" s="394">
        <v>0</v>
      </c>
      <c r="P50" s="248">
        <v>718.57</v>
      </c>
      <c r="Q50" s="248">
        <v>741.2</v>
      </c>
      <c r="R50" s="248">
        <v>763.19999999999993</v>
      </c>
      <c r="S50" s="248">
        <v>47.76</v>
      </c>
      <c r="T50" s="394">
        <v>0</v>
      </c>
      <c r="U50" s="248">
        <v>7901.6799999999994</v>
      </c>
      <c r="V50" s="248">
        <v>240.03</v>
      </c>
      <c r="W50" s="248">
        <v>2611.61</v>
      </c>
      <c r="X50" s="394">
        <v>0</v>
      </c>
      <c r="Y50" s="394">
        <v>0</v>
      </c>
      <c r="Z50" s="394">
        <v>0</v>
      </c>
      <c r="AA50" s="248">
        <v>198.64</v>
      </c>
      <c r="AB50" s="248">
        <v>1776</v>
      </c>
      <c r="AC50" s="248">
        <v>4843.08</v>
      </c>
      <c r="AD50" s="248">
        <v>784.32</v>
      </c>
      <c r="AE50" s="248">
        <v>271.76</v>
      </c>
      <c r="AF50" s="394">
        <v>0</v>
      </c>
      <c r="AG50" s="394">
        <v>0</v>
      </c>
      <c r="AH50" s="394">
        <v>0</v>
      </c>
      <c r="AI50" s="248">
        <v>1204.8000000000002</v>
      </c>
      <c r="AJ50" s="248">
        <v>2756.5</v>
      </c>
      <c r="AK50" s="248">
        <v>2573.98</v>
      </c>
      <c r="AL50" s="394">
        <v>0</v>
      </c>
      <c r="AM50" s="248">
        <v>115.64</v>
      </c>
      <c r="AN50" s="248">
        <v>781.86</v>
      </c>
      <c r="AO50" s="394">
        <v>0</v>
      </c>
      <c r="AP50" s="248">
        <v>22930.2</v>
      </c>
      <c r="AQ50" s="394">
        <v>0</v>
      </c>
      <c r="AR50" s="248">
        <v>357.28</v>
      </c>
      <c r="AS50" s="248">
        <v>5696.46</v>
      </c>
      <c r="AT50" s="248">
        <v>2593.36</v>
      </c>
      <c r="AU50" s="248">
        <v>6675.8799999999992</v>
      </c>
      <c r="AV50" s="394">
        <v>0</v>
      </c>
      <c r="AW50" s="248">
        <v>376.20000000000005</v>
      </c>
      <c r="AX50" s="248">
        <v>2333.7600000000002</v>
      </c>
      <c r="AY50" s="248">
        <v>6522.2800000000007</v>
      </c>
      <c r="AZ50" s="394">
        <v>0</v>
      </c>
      <c r="BA50" s="248">
        <v>4677.75</v>
      </c>
      <c r="BB50" s="248">
        <v>292.94</v>
      </c>
      <c r="BC50" s="394">
        <v>0</v>
      </c>
      <c r="BD50" s="394">
        <v>0</v>
      </c>
      <c r="BE50" s="248">
        <v>2426.4</v>
      </c>
      <c r="BF50" s="248">
        <v>211.06</v>
      </c>
      <c r="BG50" s="248">
        <v>117.73</v>
      </c>
      <c r="BH50" s="248">
        <v>1437.15</v>
      </c>
      <c r="BI50" s="248">
        <v>338.31</v>
      </c>
      <c r="BJ50" s="248">
        <v>446.62000000000006</v>
      </c>
      <c r="BK50" s="394">
        <v>0</v>
      </c>
      <c r="BL50" s="394">
        <v>0</v>
      </c>
      <c r="BM50" s="394">
        <v>0</v>
      </c>
      <c r="BN50" s="394">
        <v>0</v>
      </c>
      <c r="BO50" s="248">
        <v>4728.57</v>
      </c>
      <c r="BP50" s="394">
        <v>0</v>
      </c>
      <c r="BQ50" s="394">
        <v>0</v>
      </c>
      <c r="BR50" s="248">
        <v>518.29999999999995</v>
      </c>
      <c r="BS50" s="394">
        <v>0</v>
      </c>
      <c r="BT50" s="248">
        <v>171.69</v>
      </c>
      <c r="BU50" s="248">
        <v>811.62</v>
      </c>
      <c r="BV50" s="394">
        <v>0</v>
      </c>
      <c r="BW50" s="394">
        <v>0</v>
      </c>
      <c r="BX50" s="248">
        <v>113.39999999999999</v>
      </c>
      <c r="BY50" s="394">
        <v>0</v>
      </c>
      <c r="BZ50" s="394">
        <v>0</v>
      </c>
      <c r="CA50" s="248">
        <v>110.25</v>
      </c>
      <c r="CB50" s="248">
        <v>679.68</v>
      </c>
      <c r="CC50" s="394">
        <v>0</v>
      </c>
      <c r="CD50" s="248">
        <v>924</v>
      </c>
      <c r="CE50" s="248">
        <v>2122.56</v>
      </c>
      <c r="CF50" s="248">
        <v>1608.3899999999999</v>
      </c>
      <c r="CG50" s="248">
        <v>3679.52</v>
      </c>
      <c r="CH50" s="248">
        <v>2612.16</v>
      </c>
      <c r="CI50" s="248">
        <v>572.75</v>
      </c>
      <c r="CJ50" s="248">
        <v>751.44</v>
      </c>
      <c r="CK50" s="394">
        <v>0</v>
      </c>
      <c r="CL50" s="248">
        <v>3915.5</v>
      </c>
      <c r="CM50" s="248">
        <v>2404.87</v>
      </c>
      <c r="CN50" s="394">
        <v>0</v>
      </c>
      <c r="CO50" s="248">
        <v>3268.3</v>
      </c>
      <c r="CP50" s="394">
        <v>0</v>
      </c>
      <c r="CQ50" s="394">
        <v>0</v>
      </c>
      <c r="CR50" s="248">
        <v>712.88000000000011</v>
      </c>
      <c r="CS50" s="248">
        <v>221.76000000000002</v>
      </c>
      <c r="CT50" s="248">
        <v>1298.97</v>
      </c>
      <c r="CU50" s="394">
        <v>0</v>
      </c>
      <c r="CV50" s="394">
        <v>0</v>
      </c>
      <c r="CW50" s="394">
        <v>0</v>
      </c>
      <c r="CX50" s="248">
        <v>94.87</v>
      </c>
      <c r="CY50" s="248">
        <v>4789.71</v>
      </c>
      <c r="CZ50" s="248">
        <v>3349.08</v>
      </c>
      <c r="DA50" s="248">
        <v>81604.08</v>
      </c>
      <c r="DB50" s="248">
        <v>2825.28</v>
      </c>
      <c r="DC50" s="394">
        <v>0</v>
      </c>
      <c r="DD50" s="248">
        <v>353.64</v>
      </c>
      <c r="DE50" s="248">
        <v>38662.800000000003</v>
      </c>
      <c r="DF50" s="394">
        <v>0</v>
      </c>
      <c r="DG50" s="394">
        <v>0</v>
      </c>
      <c r="DH50" s="248">
        <v>3834.6000000000004</v>
      </c>
      <c r="DI50" s="394">
        <v>0</v>
      </c>
      <c r="DJ50" s="396">
        <f t="shared" si="0"/>
        <v>81604.08</v>
      </c>
      <c r="DK50" s="396">
        <f>DJ50^Parametre!A$8</f>
        <v>6659225872.6464005</v>
      </c>
    </row>
    <row r="51" spans="1:115" ht="14.25" customHeight="1" x14ac:dyDescent="0.25">
      <c r="A51" s="398" t="s">
        <v>50</v>
      </c>
      <c r="B51" s="248">
        <v>380</v>
      </c>
      <c r="C51" s="248">
        <v>1201.5375000000001</v>
      </c>
      <c r="D51" s="248">
        <v>7432.6500000000005</v>
      </c>
      <c r="E51" s="248">
        <v>3423.8199999999997</v>
      </c>
      <c r="F51" s="248">
        <v>306.08999999999997</v>
      </c>
      <c r="G51" s="248">
        <v>10107.41</v>
      </c>
      <c r="H51" s="394">
        <v>0</v>
      </c>
      <c r="I51" s="248">
        <v>7162.3499999999995</v>
      </c>
      <c r="J51" s="248">
        <v>4415.2400000000007</v>
      </c>
      <c r="K51" s="394">
        <v>0</v>
      </c>
      <c r="L51" s="248">
        <v>6952.3600000000006</v>
      </c>
      <c r="M51" s="248">
        <v>168739.6</v>
      </c>
      <c r="N51" s="394">
        <v>0</v>
      </c>
      <c r="O51" s="248">
        <v>772.64</v>
      </c>
      <c r="P51" s="248">
        <v>754.30000000000007</v>
      </c>
      <c r="Q51" s="248">
        <v>749.92000000000007</v>
      </c>
      <c r="R51" s="248">
        <v>955.19999999999993</v>
      </c>
      <c r="S51" s="248">
        <v>685.92000000000007</v>
      </c>
      <c r="T51" s="394">
        <v>0</v>
      </c>
      <c r="U51" s="248">
        <v>8223.26</v>
      </c>
      <c r="V51" s="248">
        <v>330.75</v>
      </c>
      <c r="W51" s="248">
        <v>8797.77</v>
      </c>
      <c r="X51" s="248">
        <v>99.5</v>
      </c>
      <c r="Y51" s="248">
        <v>396.01</v>
      </c>
      <c r="Z51" s="248">
        <v>3920.58</v>
      </c>
      <c r="AA51" s="248">
        <v>330.43</v>
      </c>
      <c r="AB51" s="248">
        <v>2175.6</v>
      </c>
      <c r="AC51" s="248">
        <v>7227.9299999999994</v>
      </c>
      <c r="AD51" s="248">
        <v>939.12</v>
      </c>
      <c r="AE51" s="248">
        <v>330.24</v>
      </c>
      <c r="AF51" s="394">
        <v>0</v>
      </c>
      <c r="AG51" s="248">
        <v>262.7</v>
      </c>
      <c r="AH51" s="248">
        <v>117.53</v>
      </c>
      <c r="AI51" s="248">
        <v>2422.15</v>
      </c>
      <c r="AJ51" s="248">
        <v>3385.5</v>
      </c>
      <c r="AK51" s="248">
        <v>3349.7</v>
      </c>
      <c r="AL51" s="248">
        <v>3043.3599999999997</v>
      </c>
      <c r="AM51" s="394">
        <v>0</v>
      </c>
      <c r="AN51" s="248">
        <v>885.48</v>
      </c>
      <c r="AO51" s="248">
        <v>552.42000000000007</v>
      </c>
      <c r="AP51" s="248">
        <v>50956</v>
      </c>
      <c r="AQ51" s="248">
        <v>70.56</v>
      </c>
      <c r="AR51" s="248">
        <v>332.91999999999996</v>
      </c>
      <c r="AS51" s="248">
        <v>55337.04</v>
      </c>
      <c r="AT51" s="248">
        <v>3300.64</v>
      </c>
      <c r="AU51" s="248">
        <v>14204</v>
      </c>
      <c r="AV51" s="394">
        <v>0</v>
      </c>
      <c r="AW51" s="394">
        <v>0</v>
      </c>
      <c r="AX51" s="248">
        <v>2433.6</v>
      </c>
      <c r="AY51" s="248">
        <v>7158.6</v>
      </c>
      <c r="AZ51" s="394">
        <v>0</v>
      </c>
      <c r="BA51" s="248">
        <v>5078.7</v>
      </c>
      <c r="BB51" s="248">
        <v>374.42</v>
      </c>
      <c r="BC51" s="248">
        <v>45.6</v>
      </c>
      <c r="BD51" s="394">
        <v>0</v>
      </c>
      <c r="BE51" s="248">
        <v>2682.52</v>
      </c>
      <c r="BF51" s="248">
        <v>215.94</v>
      </c>
      <c r="BG51" s="394">
        <v>0</v>
      </c>
      <c r="BH51" s="248">
        <v>1393.6000000000001</v>
      </c>
      <c r="BI51" s="248">
        <v>370.44</v>
      </c>
      <c r="BJ51" s="248">
        <v>506.90000000000003</v>
      </c>
      <c r="BK51" s="248">
        <v>23.279999999999998</v>
      </c>
      <c r="BL51" s="248">
        <v>638.28000000000009</v>
      </c>
      <c r="BM51" s="394">
        <v>0</v>
      </c>
      <c r="BN51" s="394">
        <v>0</v>
      </c>
      <c r="BO51" s="248">
        <v>5198.49</v>
      </c>
      <c r="BP51" s="248">
        <v>1705.02</v>
      </c>
      <c r="BQ51" s="248">
        <v>29169.599999999999</v>
      </c>
      <c r="BR51" s="248">
        <v>706.44999999999993</v>
      </c>
      <c r="BS51" s="394">
        <v>0</v>
      </c>
      <c r="BT51" s="248">
        <v>177.51</v>
      </c>
      <c r="BU51" s="248">
        <v>901.8</v>
      </c>
      <c r="BV51" s="248">
        <v>1133</v>
      </c>
      <c r="BW51" s="248">
        <v>442.8</v>
      </c>
      <c r="BX51" s="394">
        <v>0</v>
      </c>
      <c r="BY51" s="248">
        <v>334.95</v>
      </c>
      <c r="BZ51" s="248">
        <v>1656.3999999999999</v>
      </c>
      <c r="CA51" s="248">
        <v>509.04</v>
      </c>
      <c r="CB51" s="248">
        <v>712.71999999999991</v>
      </c>
      <c r="CC51" s="394">
        <v>0</v>
      </c>
      <c r="CD51" s="248">
        <v>11480</v>
      </c>
      <c r="CE51" s="248">
        <v>2280.42</v>
      </c>
      <c r="CF51" s="248">
        <v>1531.8</v>
      </c>
      <c r="CG51" s="248">
        <v>5881.2</v>
      </c>
      <c r="CH51" s="248">
        <v>3609.86</v>
      </c>
      <c r="CI51" s="248">
        <v>758.40000000000009</v>
      </c>
      <c r="CJ51" s="248">
        <v>176.70000000000002</v>
      </c>
      <c r="CK51" s="394">
        <v>0</v>
      </c>
      <c r="CL51" s="248">
        <v>3874.5</v>
      </c>
      <c r="CM51" s="248">
        <v>2362.1800000000003</v>
      </c>
      <c r="CN51" s="248">
        <v>771.4</v>
      </c>
      <c r="CO51" s="248">
        <v>3674.3</v>
      </c>
      <c r="CP51" s="248">
        <v>87.12</v>
      </c>
      <c r="CQ51" s="394">
        <v>0</v>
      </c>
      <c r="CR51" s="248">
        <v>933.31000000000006</v>
      </c>
      <c r="CS51" s="248">
        <v>1339.8</v>
      </c>
      <c r="CT51" s="248">
        <v>1655.55</v>
      </c>
      <c r="CU51" s="394">
        <v>0</v>
      </c>
      <c r="CV51" s="394">
        <v>0</v>
      </c>
      <c r="CW51" s="248">
        <v>1304.82</v>
      </c>
      <c r="CX51" s="248">
        <v>94.34</v>
      </c>
      <c r="CY51" s="248">
        <v>5097.8200000000006</v>
      </c>
      <c r="CZ51" s="248">
        <v>3526.2799999999997</v>
      </c>
      <c r="DA51" s="248">
        <v>109338.8</v>
      </c>
      <c r="DB51" s="248">
        <v>14091.52</v>
      </c>
      <c r="DC51" s="248">
        <v>1248.48</v>
      </c>
      <c r="DD51" s="248">
        <v>412.58</v>
      </c>
      <c r="DE51" s="248">
        <v>7847.4000000000005</v>
      </c>
      <c r="DF51" s="394">
        <v>0</v>
      </c>
      <c r="DG51" s="248">
        <v>3593.5200000000004</v>
      </c>
      <c r="DH51" s="248">
        <v>4065.6000000000004</v>
      </c>
      <c r="DI51" s="248">
        <v>1036.26</v>
      </c>
      <c r="DJ51" s="396">
        <f t="shared" si="0"/>
        <v>168739.6</v>
      </c>
      <c r="DK51" s="396">
        <f>DJ51^Parametre!A$8</f>
        <v>28473052608.160004</v>
      </c>
    </row>
    <row r="52" spans="1:115" ht="14.25" customHeight="1" x14ac:dyDescent="0.25">
      <c r="A52" s="398" t="s">
        <v>51</v>
      </c>
      <c r="B52" s="248">
        <v>2448</v>
      </c>
      <c r="C52" s="248">
        <v>1255.2375</v>
      </c>
      <c r="D52" s="248">
        <v>6685.6500000000005</v>
      </c>
      <c r="E52" s="248">
        <v>2909.3599999999997</v>
      </c>
      <c r="F52" s="248">
        <v>295.83</v>
      </c>
      <c r="G52" s="248">
        <v>8955.27</v>
      </c>
      <c r="H52" s="394">
        <v>0</v>
      </c>
      <c r="I52" s="248">
        <v>6758.32</v>
      </c>
      <c r="J52" s="248">
        <v>4312.5600000000004</v>
      </c>
      <c r="K52" s="248">
        <v>919.99</v>
      </c>
      <c r="L52" s="248">
        <v>6214.4000000000005</v>
      </c>
      <c r="M52" s="248">
        <v>15021.94</v>
      </c>
      <c r="N52" s="399">
        <v>2158.65</v>
      </c>
      <c r="O52" s="248">
        <v>842.87999999999988</v>
      </c>
      <c r="P52" s="248">
        <v>734.45</v>
      </c>
      <c r="Q52" s="248">
        <v>2629.0800000000004</v>
      </c>
      <c r="R52" s="248">
        <v>835.19999999999993</v>
      </c>
      <c r="S52" s="248">
        <v>771.75000000000011</v>
      </c>
      <c r="T52" s="248">
        <v>1211.83</v>
      </c>
      <c r="U52" s="248">
        <v>6477.54</v>
      </c>
      <c r="V52" s="248">
        <v>298.62</v>
      </c>
      <c r="W52" s="248">
        <v>2597.02</v>
      </c>
      <c r="X52" s="248">
        <v>96.5</v>
      </c>
      <c r="Y52" s="248">
        <v>390.04</v>
      </c>
      <c r="Z52" s="394">
        <v>0</v>
      </c>
      <c r="AA52" s="248">
        <v>764</v>
      </c>
      <c r="AB52" s="248">
        <v>13586.4</v>
      </c>
      <c r="AC52" s="248">
        <v>7301.3099999999995</v>
      </c>
      <c r="AD52" s="248">
        <v>866.88</v>
      </c>
      <c r="AE52" s="248">
        <v>288.95999999999998</v>
      </c>
      <c r="AF52" s="248">
        <v>119.03999999999999</v>
      </c>
      <c r="AG52" s="248">
        <v>266.95999999999998</v>
      </c>
      <c r="AH52" s="248">
        <v>127.02</v>
      </c>
      <c r="AI52" s="248">
        <v>15361.2</v>
      </c>
      <c r="AJ52" s="248">
        <v>2904.5</v>
      </c>
      <c r="AK52" s="248">
        <v>3243.9199999999996</v>
      </c>
      <c r="AL52" s="248">
        <v>2927.58</v>
      </c>
      <c r="AM52" s="248">
        <v>967.59999999999991</v>
      </c>
      <c r="AN52" s="248">
        <v>5765.04</v>
      </c>
      <c r="AO52" s="248">
        <v>573.21</v>
      </c>
      <c r="AP52" s="248">
        <v>24076.71</v>
      </c>
      <c r="AQ52" s="248">
        <v>71.64</v>
      </c>
      <c r="AR52" s="248">
        <v>322.77</v>
      </c>
      <c r="AS52" s="248">
        <v>8002.17</v>
      </c>
      <c r="AT52" s="248">
        <v>2660.72</v>
      </c>
      <c r="AU52" s="248">
        <v>4687.32</v>
      </c>
      <c r="AV52" s="394">
        <v>0</v>
      </c>
      <c r="AW52" s="394">
        <v>0</v>
      </c>
      <c r="AX52" s="248">
        <v>2109.12</v>
      </c>
      <c r="AY52" s="248">
        <v>7914.2300000000005</v>
      </c>
      <c r="AZ52" s="248">
        <v>466.90000000000003</v>
      </c>
      <c r="BA52" s="248">
        <v>4196.6099999999997</v>
      </c>
      <c r="BB52" s="248">
        <v>368.59999999999997</v>
      </c>
      <c r="BC52" s="394">
        <v>0</v>
      </c>
      <c r="BD52" s="394">
        <v>0</v>
      </c>
      <c r="BE52" s="248">
        <v>2601.64</v>
      </c>
      <c r="BF52" s="248">
        <v>225.7</v>
      </c>
      <c r="BG52" s="248">
        <v>106.75</v>
      </c>
      <c r="BH52" s="248">
        <v>1585.2200000000003</v>
      </c>
      <c r="BI52" s="248">
        <v>328.85999999999996</v>
      </c>
      <c r="BJ52" s="248">
        <v>534.30000000000007</v>
      </c>
      <c r="BK52" s="248">
        <v>23.88</v>
      </c>
      <c r="BL52" s="248">
        <v>612.36</v>
      </c>
      <c r="BM52" s="248">
        <v>710.40000000000009</v>
      </c>
      <c r="BN52" s="248">
        <v>509.04</v>
      </c>
      <c r="BO52" s="248">
        <v>5257.2300000000005</v>
      </c>
      <c r="BP52" s="248">
        <v>1554.3</v>
      </c>
      <c r="BQ52" s="248">
        <v>2803.68</v>
      </c>
      <c r="BR52" s="248">
        <v>631.9</v>
      </c>
      <c r="BS52" s="394">
        <v>0</v>
      </c>
      <c r="BT52" s="248">
        <v>185.27</v>
      </c>
      <c r="BU52" s="248">
        <v>3021.0299999999997</v>
      </c>
      <c r="BV52" s="248">
        <v>105.05000000000001</v>
      </c>
      <c r="BW52" s="394">
        <v>0</v>
      </c>
      <c r="BX52" s="248">
        <v>111</v>
      </c>
      <c r="BY52" s="248">
        <v>62.370000000000005</v>
      </c>
      <c r="BZ52" s="248">
        <v>405.9</v>
      </c>
      <c r="CA52" s="394">
        <v>0</v>
      </c>
      <c r="CB52" s="248">
        <v>674.95999999999992</v>
      </c>
      <c r="CC52" s="248">
        <v>319.40999999999997</v>
      </c>
      <c r="CD52" s="248">
        <v>1323</v>
      </c>
      <c r="CE52" s="248">
        <v>2323.7000000000003</v>
      </c>
      <c r="CF52" s="394">
        <v>0</v>
      </c>
      <c r="CG52" s="248">
        <v>5247.84</v>
      </c>
      <c r="CH52" s="248">
        <v>3537.3</v>
      </c>
      <c r="CI52" s="248">
        <v>525.35</v>
      </c>
      <c r="CJ52" s="248">
        <v>167.4</v>
      </c>
      <c r="CK52" s="394">
        <v>0</v>
      </c>
      <c r="CL52" s="248">
        <v>3813</v>
      </c>
      <c r="CM52" s="248">
        <v>2604.09</v>
      </c>
      <c r="CN52" s="248">
        <v>771.4</v>
      </c>
      <c r="CO52" s="248">
        <v>24847.200000000001</v>
      </c>
      <c r="CP52" s="248">
        <v>87.56</v>
      </c>
      <c r="CQ52" s="394">
        <v>0</v>
      </c>
      <c r="CR52" s="248">
        <v>909.86000000000013</v>
      </c>
      <c r="CS52" s="248">
        <v>207.24</v>
      </c>
      <c r="CT52" s="248">
        <v>1647.06</v>
      </c>
      <c r="CU52" s="394">
        <v>0</v>
      </c>
      <c r="CV52" s="394">
        <v>0</v>
      </c>
      <c r="CW52" s="248">
        <v>1028.04</v>
      </c>
      <c r="CX52" s="248">
        <v>428.24</v>
      </c>
      <c r="CY52" s="248">
        <v>4509.6100000000006</v>
      </c>
      <c r="CZ52" s="248">
        <v>2711.16</v>
      </c>
      <c r="DA52" s="248">
        <v>12733.970000000001</v>
      </c>
      <c r="DB52" s="248">
        <v>3470.5600000000004</v>
      </c>
      <c r="DC52" s="248">
        <v>1035.3</v>
      </c>
      <c r="DD52" s="248">
        <v>370.48</v>
      </c>
      <c r="DE52" s="248">
        <v>7225.35</v>
      </c>
      <c r="DF52" s="248">
        <v>268.83999999999997</v>
      </c>
      <c r="DG52" s="248">
        <v>2109.2400000000002</v>
      </c>
      <c r="DH52" s="248">
        <v>3765.3</v>
      </c>
      <c r="DI52" s="248">
        <v>1127.1599999999999</v>
      </c>
      <c r="DJ52" s="396">
        <f t="shared" si="0"/>
        <v>24847.200000000001</v>
      </c>
      <c r="DK52" s="396">
        <f>DJ52^Parametre!A$8</f>
        <v>617383347.84000003</v>
      </c>
    </row>
    <row r="53" spans="1:115" ht="14.25" customHeight="1" x14ac:dyDescent="0.25">
      <c r="A53" s="398" t="s">
        <v>52</v>
      </c>
      <c r="B53" s="248">
        <v>366</v>
      </c>
      <c r="C53" s="248">
        <v>1275.375</v>
      </c>
      <c r="D53" s="248">
        <v>6797.7</v>
      </c>
      <c r="E53" s="248">
        <v>2785.18</v>
      </c>
      <c r="F53" s="394">
        <v>0</v>
      </c>
      <c r="G53" s="248">
        <v>9531.34</v>
      </c>
      <c r="H53" s="394">
        <v>0</v>
      </c>
      <c r="I53" s="248">
        <v>7052.16</v>
      </c>
      <c r="J53" s="248">
        <v>4594.93</v>
      </c>
      <c r="K53" s="248">
        <v>9620.2000000000007</v>
      </c>
      <c r="L53" s="248">
        <v>6680.4800000000005</v>
      </c>
      <c r="M53" s="248">
        <v>16873.96</v>
      </c>
      <c r="N53" s="399">
        <v>11236.05</v>
      </c>
      <c r="O53" s="248">
        <v>759.46999999999991</v>
      </c>
      <c r="P53" s="248">
        <v>786.06000000000006</v>
      </c>
      <c r="Q53" s="248">
        <v>828.40000000000009</v>
      </c>
      <c r="R53" s="248">
        <v>796.8</v>
      </c>
      <c r="S53" s="248">
        <v>612.36</v>
      </c>
      <c r="T53" s="248">
        <v>8286.48</v>
      </c>
      <c r="U53" s="248">
        <v>6661.2999999999993</v>
      </c>
      <c r="V53" s="248">
        <v>374.21999999999997</v>
      </c>
      <c r="W53" s="248">
        <v>2742.92</v>
      </c>
      <c r="X53" s="248">
        <v>404</v>
      </c>
      <c r="Y53" s="248">
        <v>384.07</v>
      </c>
      <c r="Z53" s="248">
        <v>4062.63</v>
      </c>
      <c r="AA53" s="248">
        <v>1151.73</v>
      </c>
      <c r="AB53" s="248">
        <v>18204</v>
      </c>
      <c r="AC53" s="248">
        <v>6604.2</v>
      </c>
      <c r="AD53" s="248">
        <v>779.16</v>
      </c>
      <c r="AE53" s="248">
        <v>328.52</v>
      </c>
      <c r="AF53" s="394">
        <v>0</v>
      </c>
      <c r="AG53" s="248">
        <v>264.12</v>
      </c>
      <c r="AH53" s="394">
        <v>0</v>
      </c>
      <c r="AI53" s="248">
        <v>2472.3500000000004</v>
      </c>
      <c r="AJ53" s="248">
        <v>18777.5</v>
      </c>
      <c r="AK53" s="248">
        <v>2856.06</v>
      </c>
      <c r="AL53" s="248">
        <v>2729.1</v>
      </c>
      <c r="AM53" s="394">
        <v>0</v>
      </c>
      <c r="AN53" s="248">
        <v>9702.6</v>
      </c>
      <c r="AO53" s="248">
        <v>585.09</v>
      </c>
      <c r="AP53" s="248">
        <v>23949.32</v>
      </c>
      <c r="AQ53" s="248">
        <v>64.8</v>
      </c>
      <c r="AR53" s="248">
        <v>330.89</v>
      </c>
      <c r="AS53" s="248">
        <v>8906.3700000000008</v>
      </c>
      <c r="AT53" s="248">
        <v>2862.8</v>
      </c>
      <c r="AU53" s="248">
        <v>6924.45</v>
      </c>
      <c r="AV53" s="394">
        <v>0</v>
      </c>
      <c r="AW53" s="248">
        <v>413.6</v>
      </c>
      <c r="AX53" s="248">
        <v>2258.88</v>
      </c>
      <c r="AY53" s="248">
        <v>40366.550000000003</v>
      </c>
      <c r="AZ53" s="394">
        <v>0</v>
      </c>
      <c r="BA53" s="248">
        <v>4463.91</v>
      </c>
      <c r="BB53" s="248">
        <v>370.53999999999996</v>
      </c>
      <c r="BC53" s="394">
        <v>0</v>
      </c>
      <c r="BD53" s="394">
        <v>0</v>
      </c>
      <c r="BE53" s="248">
        <v>1968.0800000000002</v>
      </c>
      <c r="BF53" s="248">
        <v>228.14</v>
      </c>
      <c r="BG53" s="394">
        <v>0</v>
      </c>
      <c r="BH53" s="248">
        <v>1663.6100000000001</v>
      </c>
      <c r="BI53" s="248">
        <v>332.64</v>
      </c>
      <c r="BJ53" s="248">
        <v>528.82000000000005</v>
      </c>
      <c r="BK53" s="394">
        <v>0</v>
      </c>
      <c r="BL53" s="248">
        <v>570.24</v>
      </c>
      <c r="BM53" s="248">
        <v>666</v>
      </c>
      <c r="BN53" s="248">
        <v>1033.2</v>
      </c>
      <c r="BO53" s="248">
        <v>5609.67</v>
      </c>
      <c r="BP53" s="248">
        <v>1403.58</v>
      </c>
      <c r="BQ53" s="248">
        <v>2662.08</v>
      </c>
      <c r="BR53" s="248">
        <v>681.59999999999991</v>
      </c>
      <c r="BS53" s="394">
        <v>0</v>
      </c>
      <c r="BT53" s="248">
        <v>191.09</v>
      </c>
      <c r="BU53" s="248">
        <v>10320.6</v>
      </c>
      <c r="BV53" s="248">
        <v>444.40000000000003</v>
      </c>
      <c r="BW53" s="394">
        <v>0</v>
      </c>
      <c r="BX53" s="394">
        <v>0</v>
      </c>
      <c r="BY53" s="248">
        <v>62.7</v>
      </c>
      <c r="BZ53" s="248">
        <v>405.9</v>
      </c>
      <c r="CA53" s="248">
        <v>124.74</v>
      </c>
      <c r="CB53" s="248">
        <v>3813.7599999999998</v>
      </c>
      <c r="CC53" s="394">
        <v>0</v>
      </c>
      <c r="CD53" s="248">
        <v>1218</v>
      </c>
      <c r="CE53" s="248">
        <v>2050.6600000000003</v>
      </c>
      <c r="CF53" s="248">
        <v>1446.7</v>
      </c>
      <c r="CG53" s="248">
        <v>4765.28</v>
      </c>
      <c r="CH53" s="248">
        <v>14657.12</v>
      </c>
      <c r="CI53" s="394">
        <v>0</v>
      </c>
      <c r="CJ53" s="394">
        <v>0</v>
      </c>
      <c r="CK53" s="394">
        <v>0</v>
      </c>
      <c r="CL53" s="248">
        <v>3628.5</v>
      </c>
      <c r="CM53" s="248">
        <v>2575.63</v>
      </c>
      <c r="CN53" s="248">
        <v>143.64000000000001</v>
      </c>
      <c r="CO53" s="248">
        <v>3978.8</v>
      </c>
      <c r="CP53" s="248">
        <v>906.4</v>
      </c>
      <c r="CQ53" s="394">
        <v>0</v>
      </c>
      <c r="CR53" s="248">
        <v>862.96</v>
      </c>
      <c r="CS53" s="248">
        <v>213.84</v>
      </c>
      <c r="CT53" s="248">
        <v>1409.3400000000001</v>
      </c>
      <c r="CU53" s="248">
        <v>90.62</v>
      </c>
      <c r="CV53" s="394">
        <v>0</v>
      </c>
      <c r="CW53" s="248">
        <v>1219.1499999999999</v>
      </c>
      <c r="CX53" s="394">
        <v>0</v>
      </c>
      <c r="CY53" s="248">
        <v>5573.9900000000007</v>
      </c>
      <c r="CZ53" s="248">
        <v>3083.2799999999997</v>
      </c>
      <c r="DA53" s="248">
        <v>11933.93</v>
      </c>
      <c r="DB53" s="248">
        <v>2999.6800000000003</v>
      </c>
      <c r="DC53" s="248">
        <v>197.88</v>
      </c>
      <c r="DD53" s="248">
        <v>393.63499999999999</v>
      </c>
      <c r="DE53" s="248">
        <v>5789.85</v>
      </c>
      <c r="DF53" s="248">
        <v>278.84999999999997</v>
      </c>
      <c r="DG53" s="248">
        <v>2773.26</v>
      </c>
      <c r="DH53" s="248">
        <v>3811.5000000000005</v>
      </c>
      <c r="DI53" s="248">
        <v>860.52</v>
      </c>
      <c r="DJ53" s="396">
        <f t="shared" si="0"/>
        <v>40366.550000000003</v>
      </c>
      <c r="DK53" s="396">
        <f>DJ53^Parametre!A$8</f>
        <v>1629458358.9025002</v>
      </c>
    </row>
    <row r="54" spans="1:115" ht="14.25" customHeight="1" x14ac:dyDescent="0.25">
      <c r="A54" s="398" t="s">
        <v>53</v>
      </c>
      <c r="B54" s="248">
        <v>396</v>
      </c>
      <c r="C54" s="248">
        <v>1268.6625000000001</v>
      </c>
      <c r="D54" s="248">
        <v>30178.800000000003</v>
      </c>
      <c r="E54" s="248">
        <v>7095.9999999999991</v>
      </c>
      <c r="F54" s="248">
        <v>326.61</v>
      </c>
      <c r="G54" s="248">
        <v>9845.56</v>
      </c>
      <c r="H54" s="394">
        <v>0</v>
      </c>
      <c r="I54" s="248">
        <v>6978.7</v>
      </c>
      <c r="J54" s="248">
        <v>3953.1800000000003</v>
      </c>
      <c r="K54" s="394">
        <v>0</v>
      </c>
      <c r="L54" s="248">
        <v>7379.6</v>
      </c>
      <c r="M54" s="248">
        <v>19754.88</v>
      </c>
      <c r="N54" s="399">
        <v>8944.56</v>
      </c>
      <c r="O54" s="248">
        <v>698.01</v>
      </c>
      <c r="P54" s="248">
        <v>762.24</v>
      </c>
      <c r="Q54" s="248">
        <v>858.92000000000007</v>
      </c>
      <c r="R54" s="248">
        <v>936</v>
      </c>
      <c r="S54" s="248">
        <v>4921.3600000000006</v>
      </c>
      <c r="T54" s="248">
        <v>1130.5899999999999</v>
      </c>
      <c r="U54" s="248">
        <v>8269.1999999999989</v>
      </c>
      <c r="V54" s="248">
        <v>372.33</v>
      </c>
      <c r="W54" s="248">
        <v>2815.87</v>
      </c>
      <c r="X54" s="394">
        <v>0</v>
      </c>
      <c r="Y54" s="248">
        <v>3263.6</v>
      </c>
      <c r="Z54" s="248">
        <v>4318.32</v>
      </c>
      <c r="AA54" s="248">
        <v>307.51</v>
      </c>
      <c r="AB54" s="248">
        <v>2120.1</v>
      </c>
      <c r="AC54" s="248">
        <v>75581.399999999994</v>
      </c>
      <c r="AD54" s="248">
        <v>6315.84</v>
      </c>
      <c r="AE54" s="248">
        <v>280.36</v>
      </c>
      <c r="AF54" s="248">
        <v>629.29999999999995</v>
      </c>
      <c r="AG54" s="248">
        <v>278.32</v>
      </c>
      <c r="AH54" s="248">
        <v>139.43</v>
      </c>
      <c r="AI54" s="248">
        <v>2409.6000000000004</v>
      </c>
      <c r="AJ54" s="248">
        <v>3126.5</v>
      </c>
      <c r="AK54" s="248">
        <v>28913.199999999997</v>
      </c>
      <c r="AL54" s="248">
        <v>3092.98</v>
      </c>
      <c r="AM54" s="248">
        <v>476.71999999999997</v>
      </c>
      <c r="AN54" s="248">
        <v>847.8</v>
      </c>
      <c r="AO54" s="248">
        <v>555.39</v>
      </c>
      <c r="AP54" s="248">
        <v>24713.66</v>
      </c>
      <c r="AQ54" s="248">
        <v>70.92</v>
      </c>
      <c r="AR54" s="248">
        <v>375.54999999999995</v>
      </c>
      <c r="AS54" s="248">
        <v>8725.5300000000007</v>
      </c>
      <c r="AT54" s="248">
        <v>3334.32</v>
      </c>
      <c r="AU54" s="248">
        <v>5859.15</v>
      </c>
      <c r="AV54" s="248">
        <v>1964.6</v>
      </c>
      <c r="AW54" s="248">
        <v>393.8</v>
      </c>
      <c r="AX54" s="248">
        <v>2159.04</v>
      </c>
      <c r="AY54" s="248">
        <v>7596.0700000000006</v>
      </c>
      <c r="AZ54" s="248">
        <v>563.04000000000008</v>
      </c>
      <c r="BA54" s="248">
        <v>5051.97</v>
      </c>
      <c r="BB54" s="248">
        <v>356.96</v>
      </c>
      <c r="BC54" s="394">
        <v>0</v>
      </c>
      <c r="BD54" s="394">
        <v>0</v>
      </c>
      <c r="BE54" s="248">
        <v>13682.2</v>
      </c>
      <c r="BF54" s="248">
        <v>242.78</v>
      </c>
      <c r="BG54" s="394">
        <v>0</v>
      </c>
      <c r="BH54" s="248">
        <v>1445.8600000000001</v>
      </c>
      <c r="BI54" s="248">
        <v>296.72999999999996</v>
      </c>
      <c r="BJ54" s="248">
        <v>517.86</v>
      </c>
      <c r="BK54" s="248">
        <v>23.52</v>
      </c>
      <c r="BL54" s="248">
        <v>2617.92</v>
      </c>
      <c r="BM54" s="248">
        <v>1480</v>
      </c>
      <c r="BN54" s="248">
        <v>379.89</v>
      </c>
      <c r="BO54" s="248">
        <v>5404.08</v>
      </c>
      <c r="BP54" s="248">
        <v>1770.96</v>
      </c>
      <c r="BQ54" s="248">
        <v>17331.84</v>
      </c>
      <c r="BR54" s="248">
        <v>688.69999999999993</v>
      </c>
      <c r="BS54" s="394">
        <v>0</v>
      </c>
      <c r="BT54" s="248">
        <v>170.72</v>
      </c>
      <c r="BU54" s="248">
        <v>946.89</v>
      </c>
      <c r="BV54" s="248">
        <v>331.65000000000003</v>
      </c>
      <c r="BW54" s="248">
        <v>52.92</v>
      </c>
      <c r="BX54" s="248">
        <v>361.8</v>
      </c>
      <c r="BY54" s="248">
        <v>63.03</v>
      </c>
      <c r="BZ54" s="248">
        <v>405.9</v>
      </c>
      <c r="CA54" s="248">
        <v>771.12</v>
      </c>
      <c r="CB54" s="248">
        <v>920.4</v>
      </c>
      <c r="CC54" s="394">
        <v>0</v>
      </c>
      <c r="CD54" s="248">
        <v>5656</v>
      </c>
      <c r="CE54" s="248">
        <v>14821.890000000001</v>
      </c>
      <c r="CF54" s="248">
        <v>1667.96</v>
      </c>
      <c r="CG54" s="248">
        <v>5549.44</v>
      </c>
      <c r="CH54" s="248">
        <v>3591.7200000000003</v>
      </c>
      <c r="CI54" s="248">
        <v>647.80000000000007</v>
      </c>
      <c r="CJ54" s="248">
        <v>1138.3200000000002</v>
      </c>
      <c r="CK54" s="394">
        <v>0</v>
      </c>
      <c r="CL54" s="248">
        <v>25092</v>
      </c>
      <c r="CM54" s="248">
        <v>5692</v>
      </c>
      <c r="CN54" s="248">
        <v>1246.4000000000001</v>
      </c>
      <c r="CO54" s="248">
        <v>12240.9</v>
      </c>
      <c r="CP54" s="248">
        <v>82.72</v>
      </c>
      <c r="CQ54" s="394">
        <v>0</v>
      </c>
      <c r="CR54" s="248">
        <v>923.93000000000006</v>
      </c>
      <c r="CS54" s="248">
        <v>2164.8000000000002</v>
      </c>
      <c r="CT54" s="248">
        <v>1562.16</v>
      </c>
      <c r="CU54" s="394">
        <v>0</v>
      </c>
      <c r="CV54" s="394">
        <v>0</v>
      </c>
      <c r="CW54" s="248">
        <v>1298.23</v>
      </c>
      <c r="CX54" s="248">
        <v>102.29</v>
      </c>
      <c r="CY54" s="248">
        <v>4929.76</v>
      </c>
      <c r="CZ54" s="248">
        <v>3101</v>
      </c>
      <c r="DA54" s="248">
        <v>13267.33</v>
      </c>
      <c r="DB54" s="248">
        <v>3453.1200000000003</v>
      </c>
      <c r="DC54" s="248">
        <v>198.9</v>
      </c>
      <c r="DD54" s="248">
        <v>3452.2</v>
      </c>
      <c r="DE54" s="248">
        <v>19140</v>
      </c>
      <c r="DF54" s="248">
        <v>284.57</v>
      </c>
      <c r="DG54" s="248">
        <v>3476.34</v>
      </c>
      <c r="DH54" s="248">
        <v>4389</v>
      </c>
      <c r="DI54" s="248">
        <v>1090.8</v>
      </c>
      <c r="DJ54" s="396">
        <f t="shared" si="0"/>
        <v>75581.399999999994</v>
      </c>
      <c r="DK54" s="396">
        <f>DJ54^Parametre!A$8</f>
        <v>5712548025.9599991</v>
      </c>
    </row>
    <row r="55" spans="1:115" ht="14.25" customHeight="1" x14ac:dyDescent="0.25">
      <c r="A55" s="398" t="s">
        <v>54</v>
      </c>
      <c r="B55" s="248">
        <v>352</v>
      </c>
      <c r="C55" s="248">
        <v>1214.9625000000001</v>
      </c>
      <c r="D55" s="248">
        <v>6536.25</v>
      </c>
      <c r="E55" s="248">
        <v>18006.099999999999</v>
      </c>
      <c r="F55" s="248">
        <v>1735.6499999999999</v>
      </c>
      <c r="G55" s="248">
        <v>9321.8599999999988</v>
      </c>
      <c r="H55" s="394">
        <v>0</v>
      </c>
      <c r="I55" s="248">
        <v>6133.91</v>
      </c>
      <c r="J55" s="248">
        <v>4569.26</v>
      </c>
      <c r="K55" s="394">
        <v>0</v>
      </c>
      <c r="L55" s="248">
        <v>5010.3600000000006</v>
      </c>
      <c r="M55" s="248">
        <v>19960.66</v>
      </c>
      <c r="N55" s="394">
        <v>0</v>
      </c>
      <c r="O55" s="248">
        <v>847.27</v>
      </c>
      <c r="P55" s="248">
        <v>551.83000000000004</v>
      </c>
      <c r="Q55" s="394">
        <v>0</v>
      </c>
      <c r="R55" s="248">
        <v>772.8</v>
      </c>
      <c r="S55" s="248">
        <v>841.59</v>
      </c>
      <c r="T55" s="394">
        <v>0</v>
      </c>
      <c r="U55" s="248">
        <v>6936.94</v>
      </c>
      <c r="V55" s="248">
        <v>345.87</v>
      </c>
      <c r="W55" s="248">
        <v>2290.63</v>
      </c>
      <c r="X55" s="394">
        <v>0</v>
      </c>
      <c r="Y55" s="394">
        <v>0</v>
      </c>
      <c r="Z55" s="394">
        <v>0</v>
      </c>
      <c r="AA55" s="248">
        <v>347.62</v>
      </c>
      <c r="AB55" s="248">
        <v>2097.9</v>
      </c>
      <c r="AC55" s="248">
        <v>5320.0499999999993</v>
      </c>
      <c r="AD55" s="248">
        <v>794.64</v>
      </c>
      <c r="AE55" s="248">
        <v>306.15999999999997</v>
      </c>
      <c r="AF55" s="394">
        <v>0</v>
      </c>
      <c r="AG55" s="394">
        <v>0</v>
      </c>
      <c r="AH55" s="248">
        <v>135.78</v>
      </c>
      <c r="AI55" s="248">
        <v>1731.9</v>
      </c>
      <c r="AJ55" s="248">
        <v>3200.5</v>
      </c>
      <c r="AK55" s="248">
        <v>2785.54</v>
      </c>
      <c r="AL55" s="248">
        <v>2911.04</v>
      </c>
      <c r="AM55" s="394">
        <v>0</v>
      </c>
      <c r="AN55" s="394">
        <v>0</v>
      </c>
      <c r="AO55" s="248">
        <v>475.20000000000005</v>
      </c>
      <c r="AP55" s="248">
        <v>22165.86</v>
      </c>
      <c r="AQ55" s="248">
        <v>63.72</v>
      </c>
      <c r="AR55" s="248">
        <v>314.64999999999998</v>
      </c>
      <c r="AS55" s="248">
        <v>6329.4000000000005</v>
      </c>
      <c r="AT55" s="248">
        <v>3081.72</v>
      </c>
      <c r="AU55" s="248">
        <v>5752.62</v>
      </c>
      <c r="AV55" s="394">
        <v>0</v>
      </c>
      <c r="AW55" s="394">
        <v>0</v>
      </c>
      <c r="AX55" s="248">
        <v>2271.36</v>
      </c>
      <c r="AY55" s="248">
        <v>6800.670000000001</v>
      </c>
      <c r="AZ55" s="394">
        <v>0</v>
      </c>
      <c r="BA55" s="248">
        <v>4784.67</v>
      </c>
      <c r="BB55" s="394">
        <v>0</v>
      </c>
      <c r="BC55" s="394">
        <v>0</v>
      </c>
      <c r="BD55" s="394">
        <v>0</v>
      </c>
      <c r="BE55" s="248">
        <v>22107.200000000001</v>
      </c>
      <c r="BF55" s="248">
        <v>223.26</v>
      </c>
      <c r="BG55" s="394">
        <v>0</v>
      </c>
      <c r="BH55" s="248">
        <v>1715.8700000000001</v>
      </c>
      <c r="BI55" s="248">
        <v>343.97999999999996</v>
      </c>
      <c r="BJ55" s="248">
        <v>452.1</v>
      </c>
      <c r="BK55" s="394">
        <v>0</v>
      </c>
      <c r="BL55" s="394">
        <v>0</v>
      </c>
      <c r="BM55" s="394">
        <v>0</v>
      </c>
      <c r="BN55" s="394">
        <v>0</v>
      </c>
      <c r="BO55" s="248">
        <v>4082.4300000000003</v>
      </c>
      <c r="BP55" s="248">
        <v>1676.76</v>
      </c>
      <c r="BQ55" s="248">
        <v>2605.44</v>
      </c>
      <c r="BR55" s="248">
        <v>610.6</v>
      </c>
      <c r="BS55" s="394">
        <v>0</v>
      </c>
      <c r="BT55" s="394">
        <v>0</v>
      </c>
      <c r="BU55" s="248">
        <v>926.84999999999991</v>
      </c>
      <c r="BV55" s="394">
        <v>0</v>
      </c>
      <c r="BW55" s="394">
        <v>0</v>
      </c>
      <c r="BX55" s="394">
        <v>0</v>
      </c>
      <c r="BY55" s="394">
        <v>0</v>
      </c>
      <c r="BZ55" s="248">
        <v>405.9</v>
      </c>
      <c r="CA55" s="394">
        <v>0</v>
      </c>
      <c r="CB55" s="248">
        <v>670.24</v>
      </c>
      <c r="CC55" s="394">
        <v>0</v>
      </c>
      <c r="CD55" s="248">
        <v>987</v>
      </c>
      <c r="CE55" s="248">
        <v>1929.6000000000001</v>
      </c>
      <c r="CF55" s="248">
        <v>1523.29</v>
      </c>
      <c r="CG55" s="394">
        <v>0</v>
      </c>
      <c r="CH55" s="248">
        <v>2993.1</v>
      </c>
      <c r="CI55" s="394">
        <v>0</v>
      </c>
      <c r="CJ55" s="394">
        <v>0</v>
      </c>
      <c r="CK55" s="394">
        <v>0</v>
      </c>
      <c r="CL55" s="248">
        <v>3526</v>
      </c>
      <c r="CM55" s="248">
        <v>2476.02</v>
      </c>
      <c r="CN55" s="394">
        <v>0</v>
      </c>
      <c r="CO55" s="248">
        <v>3166.8</v>
      </c>
      <c r="CP55" s="394">
        <v>0</v>
      </c>
      <c r="CQ55" s="394">
        <v>0</v>
      </c>
      <c r="CR55" s="248">
        <v>769.16000000000008</v>
      </c>
      <c r="CS55" s="394">
        <v>0</v>
      </c>
      <c r="CT55" s="394">
        <v>0</v>
      </c>
      <c r="CU55" s="394">
        <v>0</v>
      </c>
      <c r="CV55" s="394">
        <v>0</v>
      </c>
      <c r="CW55" s="394">
        <v>0</v>
      </c>
      <c r="CX55" s="248">
        <v>95.4</v>
      </c>
      <c r="CY55" s="248">
        <v>4537.62</v>
      </c>
      <c r="CZ55" s="248">
        <v>14317.759999999998</v>
      </c>
      <c r="DA55" s="248">
        <v>9667.15</v>
      </c>
      <c r="DB55" s="248">
        <v>2563.6800000000003</v>
      </c>
      <c r="DC55" s="394">
        <v>0</v>
      </c>
      <c r="DD55" s="248">
        <v>395.74</v>
      </c>
      <c r="DE55" s="248">
        <v>8852.25</v>
      </c>
      <c r="DF55" s="394">
        <v>0</v>
      </c>
      <c r="DG55" s="248">
        <v>3671.6400000000003</v>
      </c>
      <c r="DH55" s="248">
        <v>4458.3</v>
      </c>
      <c r="DI55" s="248">
        <v>1175.6399999999999</v>
      </c>
      <c r="DJ55" s="396">
        <f t="shared" si="0"/>
        <v>22165.86</v>
      </c>
      <c r="DK55" s="396">
        <f>DJ55^Parametre!A$8</f>
        <v>491325349.53960001</v>
      </c>
    </row>
    <row r="56" spans="1:115" ht="14.25" customHeight="1" x14ac:dyDescent="0.25">
      <c r="A56" s="397" t="s">
        <v>55</v>
      </c>
      <c r="B56" s="248">
        <v>370</v>
      </c>
      <c r="C56" s="248">
        <v>1134.4125000000001</v>
      </c>
      <c r="D56" s="248">
        <v>6909.75</v>
      </c>
      <c r="E56" s="248">
        <v>3246.4199999999996</v>
      </c>
      <c r="F56" s="248">
        <v>1031.1299999999999</v>
      </c>
      <c r="G56" s="248">
        <v>9950.2999999999993</v>
      </c>
      <c r="H56" s="394">
        <v>0</v>
      </c>
      <c r="I56" s="248">
        <v>5619.69</v>
      </c>
      <c r="J56" s="248">
        <v>4800.29</v>
      </c>
      <c r="K56" s="248">
        <v>877.96</v>
      </c>
      <c r="L56" s="248">
        <v>6563.9600000000009</v>
      </c>
      <c r="M56" s="248">
        <v>18520.2</v>
      </c>
      <c r="N56" s="399">
        <v>2147.58</v>
      </c>
      <c r="O56" s="248">
        <v>667.28</v>
      </c>
      <c r="P56" s="248">
        <v>690.78000000000009</v>
      </c>
      <c r="Q56" s="248">
        <v>754.28000000000009</v>
      </c>
      <c r="R56" s="248">
        <v>840</v>
      </c>
      <c r="S56" s="248">
        <v>557.28000000000009</v>
      </c>
      <c r="T56" s="248">
        <v>1171.21</v>
      </c>
      <c r="U56" s="248">
        <v>8820.48</v>
      </c>
      <c r="V56" s="248">
        <v>247.58999999999997</v>
      </c>
      <c r="W56" s="248">
        <v>2801.2799999999997</v>
      </c>
      <c r="X56" s="394">
        <v>0</v>
      </c>
      <c r="Y56" s="248">
        <v>354.21999999999997</v>
      </c>
      <c r="Z56" s="394">
        <v>0</v>
      </c>
      <c r="AA56" s="248">
        <v>322.78999999999996</v>
      </c>
      <c r="AB56" s="248">
        <v>1776</v>
      </c>
      <c r="AC56" s="248">
        <v>6824.3399999999992</v>
      </c>
      <c r="AD56" s="248">
        <v>1001.0400000000001</v>
      </c>
      <c r="AE56" s="248">
        <v>290.68</v>
      </c>
      <c r="AF56" s="394">
        <v>0</v>
      </c>
      <c r="AG56" s="248">
        <v>281.15999999999997</v>
      </c>
      <c r="AH56" s="248">
        <v>589.84</v>
      </c>
      <c r="AI56" s="248">
        <v>2108.4</v>
      </c>
      <c r="AJ56" s="248">
        <v>3570.5</v>
      </c>
      <c r="AK56" s="248">
        <v>3473.1099999999997</v>
      </c>
      <c r="AL56" s="248">
        <v>3225.2999999999997</v>
      </c>
      <c r="AM56" s="394">
        <v>0</v>
      </c>
      <c r="AN56" s="248">
        <v>814.83</v>
      </c>
      <c r="AO56" s="248">
        <v>531.63</v>
      </c>
      <c r="AP56" s="248">
        <v>23821.93</v>
      </c>
      <c r="AQ56" s="394">
        <v>0</v>
      </c>
      <c r="AR56" s="248">
        <v>811.99999999999989</v>
      </c>
      <c r="AS56" s="248">
        <v>5063.5200000000004</v>
      </c>
      <c r="AT56" s="248">
        <v>3266.96</v>
      </c>
      <c r="AU56" s="248">
        <v>5823.6399999999994</v>
      </c>
      <c r="AV56" s="394">
        <v>0</v>
      </c>
      <c r="AW56" s="248">
        <v>409.20000000000005</v>
      </c>
      <c r="AX56" s="248">
        <v>10083.84</v>
      </c>
      <c r="AY56" s="248">
        <v>7277.9100000000008</v>
      </c>
      <c r="AZ56" s="248">
        <v>86.94</v>
      </c>
      <c r="BA56" s="248">
        <v>5158.8900000000003</v>
      </c>
      <c r="BB56" s="248">
        <v>353.08</v>
      </c>
      <c r="BC56" s="394">
        <v>0</v>
      </c>
      <c r="BD56" s="394">
        <v>0</v>
      </c>
      <c r="BE56" s="248">
        <v>5392</v>
      </c>
      <c r="BF56" s="394">
        <v>0</v>
      </c>
      <c r="BG56" s="248">
        <v>1000.4</v>
      </c>
      <c r="BH56" s="248">
        <v>1689.7400000000002</v>
      </c>
      <c r="BI56" s="248">
        <v>311.84999999999997</v>
      </c>
      <c r="BJ56" s="394">
        <v>0</v>
      </c>
      <c r="BK56" s="394">
        <v>0</v>
      </c>
      <c r="BL56" s="394">
        <v>0</v>
      </c>
      <c r="BM56" s="248">
        <v>721.5</v>
      </c>
      <c r="BN56" s="394">
        <v>0</v>
      </c>
      <c r="BO56" s="248">
        <v>5668.41</v>
      </c>
      <c r="BP56" s="248">
        <v>1836.9</v>
      </c>
      <c r="BQ56" s="248">
        <v>2350.56</v>
      </c>
      <c r="BR56" s="248">
        <v>692.25</v>
      </c>
      <c r="BS56" s="394">
        <v>0</v>
      </c>
      <c r="BT56" s="248">
        <v>177.51</v>
      </c>
      <c r="BU56" s="248">
        <v>971.93999999999994</v>
      </c>
      <c r="BV56" s="394">
        <v>0</v>
      </c>
      <c r="BW56" s="394">
        <v>0</v>
      </c>
      <c r="BX56" s="394">
        <v>0</v>
      </c>
      <c r="BY56" s="248">
        <v>64.350000000000009</v>
      </c>
      <c r="BZ56" s="394">
        <v>0</v>
      </c>
      <c r="CA56" s="394">
        <v>0</v>
      </c>
      <c r="CB56" s="248">
        <v>4790.8</v>
      </c>
      <c r="CC56" s="394">
        <v>0</v>
      </c>
      <c r="CD56" s="248">
        <v>1120</v>
      </c>
      <c r="CE56" s="248">
        <v>2942.06</v>
      </c>
      <c r="CF56" s="248">
        <v>1472.23</v>
      </c>
      <c r="CG56" s="248">
        <v>5036.72</v>
      </c>
      <c r="CH56" s="248">
        <v>2974.96</v>
      </c>
      <c r="CI56" s="248">
        <v>4009.25</v>
      </c>
      <c r="CJ56" s="248">
        <v>560.79000000000008</v>
      </c>
      <c r="CK56" s="394">
        <v>0</v>
      </c>
      <c r="CL56" s="248">
        <v>4018</v>
      </c>
      <c r="CM56" s="248">
        <v>2561.4</v>
      </c>
      <c r="CN56" s="394">
        <v>0</v>
      </c>
      <c r="CO56" s="248">
        <v>3714.9</v>
      </c>
      <c r="CP56" s="394">
        <v>0</v>
      </c>
      <c r="CQ56" s="394">
        <v>0</v>
      </c>
      <c r="CR56" s="248">
        <v>881.72</v>
      </c>
      <c r="CS56" s="248">
        <v>262.68</v>
      </c>
      <c r="CT56" s="248">
        <v>1502.73</v>
      </c>
      <c r="CU56" s="248">
        <v>184</v>
      </c>
      <c r="CV56" s="248">
        <v>693.44</v>
      </c>
      <c r="CW56" s="394">
        <v>0</v>
      </c>
      <c r="CX56" s="394">
        <v>0</v>
      </c>
      <c r="CY56" s="248">
        <v>5321.9000000000005</v>
      </c>
      <c r="CZ56" s="248">
        <v>2817.48</v>
      </c>
      <c r="DA56" s="248">
        <v>12667.300000000001</v>
      </c>
      <c r="DB56" s="248">
        <v>3400.8</v>
      </c>
      <c r="DC56" s="394">
        <v>0</v>
      </c>
      <c r="DD56" s="248">
        <v>2576.52</v>
      </c>
      <c r="DE56" s="248">
        <v>7225.35</v>
      </c>
      <c r="DF56" s="394">
        <v>0</v>
      </c>
      <c r="DG56" s="248">
        <v>3710.7000000000003</v>
      </c>
      <c r="DH56" s="248">
        <v>4573.8</v>
      </c>
      <c r="DI56" s="248">
        <v>1133.22</v>
      </c>
      <c r="DJ56" s="396">
        <f t="shared" si="0"/>
        <v>23821.93</v>
      </c>
      <c r="DK56" s="396">
        <f>DJ56^Parametre!A$8</f>
        <v>567484348.92490005</v>
      </c>
    </row>
    <row r="57" spans="1:115" ht="14.25" customHeight="1" x14ac:dyDescent="0.2"/>
    <row r="58" spans="1:115" ht="14.25" customHeight="1" x14ac:dyDescent="0.2"/>
    <row r="59" spans="1:115" ht="14.25" customHeight="1" x14ac:dyDescent="0.2"/>
    <row r="60" spans="1:115" ht="14.25" customHeight="1" x14ac:dyDescent="0.2"/>
    <row r="61" spans="1:115" ht="14.25" customHeight="1" x14ac:dyDescent="0.2"/>
    <row r="62" spans="1:115" ht="14.25" customHeight="1" x14ac:dyDescent="0.2"/>
    <row r="63" spans="1:115" ht="14.25" customHeight="1" x14ac:dyDescent="0.2"/>
    <row r="64" spans="1:115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1">
    <mergeCell ref="B5:F5"/>
  </mergeCells>
  <hyperlinks>
    <hyperlink ref="B5" r:id="rId1" xr:uid="{00000000-0004-0000-1400-000000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L100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2.625" defaultRowHeight="15" customHeight="1" x14ac:dyDescent="0.2"/>
  <cols>
    <col min="1" max="1" width="20" customWidth="1"/>
    <col min="2" max="116" width="7.625" customWidth="1"/>
  </cols>
  <sheetData>
    <row r="1" spans="1:116" ht="14.25" customHeight="1" x14ac:dyDescent="0.25">
      <c r="A1" s="363" t="s">
        <v>1113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  <c r="DK1" s="400" t="s">
        <v>1114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385" t="s">
        <v>1111</v>
      </c>
      <c r="B3" s="248">
        <v>76</v>
      </c>
      <c r="C3" s="248">
        <v>45</v>
      </c>
      <c r="D3" s="248">
        <v>195</v>
      </c>
      <c r="E3" s="248">
        <v>134</v>
      </c>
      <c r="F3" s="248">
        <v>44</v>
      </c>
      <c r="G3" s="248">
        <v>205</v>
      </c>
      <c r="H3" s="248">
        <v>19</v>
      </c>
      <c r="I3" s="248">
        <v>73</v>
      </c>
      <c r="J3" s="248">
        <v>133</v>
      </c>
      <c r="K3" s="248">
        <v>20</v>
      </c>
      <c r="L3" s="248">
        <v>86</v>
      </c>
      <c r="M3" s="248">
        <v>201</v>
      </c>
      <c r="N3" s="392">
        <v>30</v>
      </c>
      <c r="O3" s="248">
        <v>84</v>
      </c>
      <c r="P3" s="248">
        <v>116</v>
      </c>
      <c r="Q3" s="248">
        <v>42</v>
      </c>
      <c r="R3" s="248">
        <v>122</v>
      </c>
      <c r="S3" s="248">
        <v>68</v>
      </c>
      <c r="T3" s="248">
        <v>53</v>
      </c>
      <c r="U3" s="248">
        <v>155</v>
      </c>
      <c r="V3" s="248">
        <v>105</v>
      </c>
      <c r="W3" s="248">
        <v>110</v>
      </c>
      <c r="X3" s="248">
        <v>15</v>
      </c>
      <c r="Y3" s="248">
        <v>52</v>
      </c>
      <c r="Z3" s="248">
        <v>92</v>
      </c>
      <c r="AA3" s="248">
        <v>114</v>
      </c>
      <c r="AB3" s="248">
        <v>60</v>
      </c>
      <c r="AC3" s="248">
        <v>138</v>
      </c>
      <c r="AD3" s="248">
        <v>75</v>
      </c>
      <c r="AE3" s="248">
        <v>56</v>
      </c>
      <c r="AF3" s="248">
        <v>16</v>
      </c>
      <c r="AG3" s="248">
        <v>28</v>
      </c>
      <c r="AH3" s="248">
        <v>51</v>
      </c>
      <c r="AI3" s="248">
        <v>111</v>
      </c>
      <c r="AJ3" s="248">
        <v>132</v>
      </c>
      <c r="AK3" s="248">
        <v>125</v>
      </c>
      <c r="AL3" s="248">
        <v>61</v>
      </c>
      <c r="AM3" s="248">
        <v>18</v>
      </c>
      <c r="AN3" s="248">
        <v>47</v>
      </c>
      <c r="AO3" s="248">
        <v>55</v>
      </c>
      <c r="AP3" s="248">
        <v>199</v>
      </c>
      <c r="AQ3" s="248">
        <v>34</v>
      </c>
      <c r="AR3" s="248">
        <v>58</v>
      </c>
      <c r="AS3" s="248">
        <v>111</v>
      </c>
      <c r="AT3" s="248">
        <v>102</v>
      </c>
      <c r="AU3" s="248">
        <v>87</v>
      </c>
      <c r="AV3" s="248">
        <v>20</v>
      </c>
      <c r="AW3" s="248">
        <v>41</v>
      </c>
      <c r="AX3" s="248">
        <v>153</v>
      </c>
      <c r="AY3" s="248">
        <v>52</v>
      </c>
      <c r="AZ3" s="248">
        <v>24</v>
      </c>
      <c r="BA3" s="248">
        <v>165</v>
      </c>
      <c r="BB3" s="248">
        <v>59</v>
      </c>
      <c r="BC3" s="248">
        <v>23</v>
      </c>
      <c r="BD3" s="248">
        <v>20</v>
      </c>
      <c r="BE3" s="248">
        <v>148</v>
      </c>
      <c r="BF3" s="248">
        <v>54</v>
      </c>
      <c r="BG3" s="248">
        <v>32</v>
      </c>
      <c r="BH3" s="248">
        <v>83</v>
      </c>
      <c r="BI3" s="248">
        <v>65</v>
      </c>
      <c r="BJ3" s="248">
        <v>45</v>
      </c>
      <c r="BK3" s="248">
        <v>14</v>
      </c>
      <c r="BL3" s="248">
        <v>42</v>
      </c>
      <c r="BM3" s="248">
        <v>27</v>
      </c>
      <c r="BN3" s="248">
        <v>25</v>
      </c>
      <c r="BO3" s="248">
        <v>109</v>
      </c>
      <c r="BP3" s="248">
        <v>73</v>
      </c>
      <c r="BQ3" s="248">
        <v>68</v>
      </c>
      <c r="BR3" s="248">
        <v>91</v>
      </c>
      <c r="BS3" s="248">
        <v>40</v>
      </c>
      <c r="BT3" s="248">
        <v>41</v>
      </c>
      <c r="BU3" s="248">
        <v>63</v>
      </c>
      <c r="BV3" s="248">
        <v>22</v>
      </c>
      <c r="BW3" s="248">
        <v>14</v>
      </c>
      <c r="BX3" s="248">
        <v>24</v>
      </c>
      <c r="BY3" s="248">
        <v>39</v>
      </c>
      <c r="BZ3" s="248">
        <v>56</v>
      </c>
      <c r="CA3" s="248">
        <v>32</v>
      </c>
      <c r="CB3" s="248">
        <v>84</v>
      </c>
      <c r="CC3" s="248">
        <v>18</v>
      </c>
      <c r="CD3" s="248">
        <v>75</v>
      </c>
      <c r="CE3" s="248">
        <v>89</v>
      </c>
      <c r="CF3" s="248">
        <v>48</v>
      </c>
      <c r="CG3" s="248">
        <v>101</v>
      </c>
      <c r="CH3" s="248">
        <v>102</v>
      </c>
      <c r="CI3" s="248">
        <v>79</v>
      </c>
      <c r="CJ3" s="248">
        <v>39</v>
      </c>
      <c r="CK3" s="248">
        <v>17</v>
      </c>
      <c r="CL3" s="248">
        <v>110</v>
      </c>
      <c r="CM3" s="248">
        <v>58</v>
      </c>
      <c r="CN3" s="248">
        <v>30</v>
      </c>
      <c r="CO3" s="248">
        <v>112</v>
      </c>
      <c r="CP3" s="248">
        <v>28</v>
      </c>
      <c r="CQ3" s="248">
        <v>25</v>
      </c>
      <c r="CR3" s="248">
        <v>67</v>
      </c>
      <c r="CS3" s="248">
        <v>64</v>
      </c>
      <c r="CT3" s="248">
        <v>71</v>
      </c>
      <c r="CU3" s="248">
        <v>14</v>
      </c>
      <c r="CV3" s="248">
        <v>21</v>
      </c>
      <c r="CW3" s="248">
        <v>55</v>
      </c>
      <c r="CX3" s="248">
        <v>60</v>
      </c>
      <c r="CY3" s="248">
        <v>146</v>
      </c>
      <c r="CZ3" s="248">
        <v>177</v>
      </c>
      <c r="DA3" s="248">
        <v>130</v>
      </c>
      <c r="DB3" s="248">
        <v>96</v>
      </c>
      <c r="DC3" s="248">
        <v>25</v>
      </c>
      <c r="DD3" s="248">
        <v>63</v>
      </c>
      <c r="DE3" s="248">
        <v>170</v>
      </c>
      <c r="DF3" s="248">
        <v>25</v>
      </c>
      <c r="DG3" s="248">
        <v>111</v>
      </c>
      <c r="DH3" s="248">
        <v>98</v>
      </c>
      <c r="DI3" s="248">
        <v>85</v>
      </c>
      <c r="DK3" s="248"/>
    </row>
    <row r="4" spans="1:116" ht="14.25" customHeight="1" x14ac:dyDescent="0.25">
      <c r="A4" s="401" t="s">
        <v>1112</v>
      </c>
      <c r="B4" s="402">
        <v>4120</v>
      </c>
      <c r="C4" s="402">
        <v>13827.75</v>
      </c>
      <c r="D4" s="402">
        <v>76941</v>
      </c>
      <c r="E4" s="402">
        <v>36544.399999999994</v>
      </c>
      <c r="F4" s="402">
        <v>3522.6</v>
      </c>
      <c r="G4" s="402">
        <v>107882.2</v>
      </c>
      <c r="H4" s="402">
        <v>7333.6</v>
      </c>
      <c r="I4" s="402">
        <v>75663.799999999988</v>
      </c>
      <c r="J4" s="402">
        <v>52880.200000000004</v>
      </c>
      <c r="K4" s="402">
        <v>9620.2000000000007</v>
      </c>
      <c r="L4" s="402">
        <v>80010.400000000009</v>
      </c>
      <c r="M4" s="402">
        <v>211953.4</v>
      </c>
      <c r="N4" s="403">
        <v>22804.2</v>
      </c>
      <c r="O4" s="402">
        <v>9043.4</v>
      </c>
      <c r="P4" s="402">
        <v>8178.2000000000007</v>
      </c>
      <c r="Q4" s="402">
        <v>8981.6</v>
      </c>
      <c r="R4" s="402">
        <v>9888</v>
      </c>
      <c r="S4" s="402">
        <v>7296.2000000000007</v>
      </c>
      <c r="T4" s="402">
        <v>13946.199999999999</v>
      </c>
      <c r="U4" s="402">
        <v>94636.4</v>
      </c>
      <c r="V4" s="402">
        <v>3893.3999999999996</v>
      </c>
      <c r="W4" s="402">
        <v>30055.4</v>
      </c>
      <c r="X4" s="402">
        <v>1030</v>
      </c>
      <c r="Y4" s="402">
        <v>4099.3999999999996</v>
      </c>
      <c r="Z4" s="402">
        <v>58524.6</v>
      </c>
      <c r="AA4" s="402">
        <v>3934.6</v>
      </c>
      <c r="AB4" s="402">
        <v>22866</v>
      </c>
      <c r="AC4" s="402">
        <v>75581.399999999994</v>
      </c>
      <c r="AD4" s="402">
        <v>10629.6</v>
      </c>
      <c r="AE4" s="402">
        <v>3543.2</v>
      </c>
      <c r="AF4" s="402">
        <v>1277.2</v>
      </c>
      <c r="AG4" s="402">
        <v>2925.2</v>
      </c>
      <c r="AH4" s="402">
        <v>1503.8</v>
      </c>
      <c r="AI4" s="402">
        <v>25853</v>
      </c>
      <c r="AJ4" s="402">
        <v>38110</v>
      </c>
      <c r="AK4" s="402">
        <v>36317.799999999996</v>
      </c>
      <c r="AL4" s="402">
        <v>34072.400000000001</v>
      </c>
      <c r="AM4" s="402">
        <v>1215.3999999999999</v>
      </c>
      <c r="AN4" s="402">
        <v>9702.6</v>
      </c>
      <c r="AO4" s="402">
        <v>6118.2000000000007</v>
      </c>
      <c r="AP4" s="402">
        <v>262423.40000000002</v>
      </c>
      <c r="AQ4" s="402">
        <v>741.6</v>
      </c>
      <c r="AR4" s="402">
        <v>4181.7999999999993</v>
      </c>
      <c r="AS4" s="402">
        <v>93132.6</v>
      </c>
      <c r="AT4" s="402">
        <v>34690.400000000001</v>
      </c>
      <c r="AU4" s="402">
        <v>73150.599999999991</v>
      </c>
      <c r="AV4" s="402">
        <v>21300.400000000001</v>
      </c>
      <c r="AW4" s="402">
        <v>4532</v>
      </c>
      <c r="AX4" s="402">
        <v>25708.799999999999</v>
      </c>
      <c r="AY4" s="402">
        <v>81926.200000000012</v>
      </c>
      <c r="AZ4" s="402">
        <v>947.6</v>
      </c>
      <c r="BA4" s="402">
        <v>55063.8</v>
      </c>
      <c r="BB4" s="402">
        <v>3996.4</v>
      </c>
      <c r="BC4" s="402">
        <v>494.4</v>
      </c>
      <c r="BD4" s="402">
        <v>7127.6</v>
      </c>
      <c r="BE4" s="402">
        <v>27768.799999999999</v>
      </c>
      <c r="BF4" s="402">
        <v>2513.1999999999998</v>
      </c>
      <c r="BG4" s="402">
        <v>1256.5999999999999</v>
      </c>
      <c r="BH4" s="402">
        <v>17942.600000000002</v>
      </c>
      <c r="BI4" s="402">
        <v>3893.3999999999996</v>
      </c>
      <c r="BJ4" s="402">
        <v>5644.4000000000005</v>
      </c>
      <c r="BK4" s="402">
        <v>247.2</v>
      </c>
      <c r="BL4" s="402">
        <v>6674.4000000000005</v>
      </c>
      <c r="BM4" s="402">
        <v>7622</v>
      </c>
      <c r="BN4" s="402">
        <v>1297.8</v>
      </c>
      <c r="BO4" s="402">
        <v>60502.200000000004</v>
      </c>
      <c r="BP4" s="402">
        <v>19405.2</v>
      </c>
      <c r="BQ4" s="402">
        <v>29169.599999999999</v>
      </c>
      <c r="BR4" s="402">
        <v>7313</v>
      </c>
      <c r="BS4" s="402">
        <v>18334</v>
      </c>
      <c r="BT4" s="402">
        <v>1998.2</v>
      </c>
      <c r="BU4" s="402">
        <v>10320.6</v>
      </c>
      <c r="BV4" s="402">
        <v>1133</v>
      </c>
      <c r="BW4" s="402">
        <v>556.20000000000005</v>
      </c>
      <c r="BX4" s="402">
        <v>1236</v>
      </c>
      <c r="BY4" s="402">
        <v>679.80000000000007</v>
      </c>
      <c r="BZ4" s="402">
        <v>4223</v>
      </c>
      <c r="CA4" s="402">
        <v>1297.8</v>
      </c>
      <c r="CB4" s="402">
        <v>9723.1999999999989</v>
      </c>
      <c r="CC4" s="402">
        <v>3481.4</v>
      </c>
      <c r="CD4" s="402">
        <v>14420</v>
      </c>
      <c r="CE4" s="402">
        <v>25158.250000000004</v>
      </c>
      <c r="CF4" s="402">
        <v>17530.599999999999</v>
      </c>
      <c r="CG4" s="402">
        <v>62129.599999999999</v>
      </c>
      <c r="CH4" s="402">
        <v>37368.400000000001</v>
      </c>
      <c r="CI4" s="402">
        <v>8137</v>
      </c>
      <c r="CJ4" s="402">
        <v>1915.8000000000002</v>
      </c>
      <c r="CK4" s="402">
        <v>3687.4</v>
      </c>
      <c r="CL4" s="402">
        <v>42230</v>
      </c>
      <c r="CM4" s="402">
        <v>29313.8</v>
      </c>
      <c r="CN4" s="402">
        <v>1565.6</v>
      </c>
      <c r="CO4" s="402">
        <v>41818</v>
      </c>
      <c r="CP4" s="402">
        <v>906.4</v>
      </c>
      <c r="CQ4" s="402">
        <v>535.6</v>
      </c>
      <c r="CR4" s="402">
        <v>9661.4000000000015</v>
      </c>
      <c r="CS4" s="402">
        <v>2719.2000000000003</v>
      </c>
      <c r="CT4" s="402">
        <v>17489.400000000001</v>
      </c>
      <c r="CU4" s="402">
        <v>947.6</v>
      </c>
      <c r="CV4" s="402">
        <v>7251.2</v>
      </c>
      <c r="CW4" s="402">
        <v>13575.4</v>
      </c>
      <c r="CX4" s="402">
        <v>1091.8</v>
      </c>
      <c r="CY4" s="402">
        <v>57700.600000000006</v>
      </c>
      <c r="CZ4" s="402">
        <v>36503.199999999997</v>
      </c>
      <c r="DA4" s="402">
        <v>137340.20000000001</v>
      </c>
      <c r="DB4" s="402">
        <v>35926.400000000001</v>
      </c>
      <c r="DC4" s="402">
        <v>2101.1999999999998</v>
      </c>
      <c r="DD4" s="402">
        <v>4336.3</v>
      </c>
      <c r="DE4" s="402">
        <v>98571</v>
      </c>
      <c r="DF4" s="402">
        <v>2945.7999999999997</v>
      </c>
      <c r="DG4" s="402">
        <v>40231.800000000003</v>
      </c>
      <c r="DH4" s="402">
        <v>47586</v>
      </c>
      <c r="DI4" s="402">
        <v>12483.599999999999</v>
      </c>
      <c r="DK4" s="248"/>
    </row>
    <row r="5" spans="1:116" ht="14.25" customHeight="1" x14ac:dyDescent="0.25">
      <c r="B5" s="404" t="s">
        <v>1115</v>
      </c>
      <c r="C5" s="405"/>
      <c r="D5" s="405"/>
      <c r="E5" s="405"/>
      <c r="F5" s="405"/>
      <c r="G5" s="302"/>
      <c r="H5" s="302"/>
      <c r="I5" s="302"/>
      <c r="J5" s="302"/>
      <c r="K5" s="302"/>
      <c r="L5" s="302"/>
      <c r="M5" s="302"/>
      <c r="N5" s="302"/>
      <c r="O5" s="302"/>
      <c r="P5" s="302"/>
      <c r="Q5" s="302"/>
      <c r="R5" s="302"/>
      <c r="S5" s="302"/>
      <c r="T5" s="302"/>
      <c r="U5" s="302"/>
      <c r="V5" s="302"/>
      <c r="W5" s="302"/>
      <c r="X5" s="302"/>
      <c r="Y5" s="302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  <c r="AQ5" s="302"/>
      <c r="AR5" s="302"/>
      <c r="AS5" s="302"/>
      <c r="AT5" s="302"/>
      <c r="AU5" s="302"/>
      <c r="AV5" s="302"/>
      <c r="AW5" s="302"/>
      <c r="AX5" s="302"/>
      <c r="AY5" s="302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02"/>
      <c r="BL5" s="302"/>
      <c r="BM5" s="302"/>
      <c r="BN5" s="302"/>
      <c r="BO5" s="302"/>
      <c r="BP5" s="302"/>
      <c r="BQ5" s="302"/>
      <c r="BR5" s="302"/>
      <c r="BS5" s="302"/>
      <c r="BT5" s="302"/>
      <c r="BU5" s="302"/>
      <c r="BV5" s="302"/>
      <c r="BW5" s="302"/>
      <c r="BX5" s="302"/>
      <c r="BY5" s="302"/>
      <c r="BZ5" s="302"/>
      <c r="CA5" s="302"/>
      <c r="CB5" s="302"/>
      <c r="CC5" s="302"/>
      <c r="CD5" s="302"/>
      <c r="CE5" s="302"/>
      <c r="CF5" s="302"/>
      <c r="CG5" s="302"/>
      <c r="CH5" s="302"/>
      <c r="CI5" s="302"/>
      <c r="CJ5" s="302"/>
      <c r="CK5" s="302"/>
      <c r="CL5" s="302"/>
      <c r="CM5" s="302"/>
      <c r="CN5" s="302"/>
      <c r="CO5" s="302"/>
      <c r="CP5" s="302"/>
      <c r="CQ5" s="302"/>
      <c r="CR5" s="302"/>
      <c r="CS5" s="302"/>
      <c r="CT5" s="302"/>
      <c r="CU5" s="302"/>
      <c r="CV5" s="302"/>
      <c r="CW5" s="302"/>
      <c r="CX5" s="302"/>
      <c r="CY5" s="302"/>
      <c r="CZ5" s="302"/>
      <c r="DA5" s="302"/>
      <c r="DB5" s="302"/>
      <c r="DC5" s="302"/>
      <c r="DD5" s="302"/>
      <c r="DE5" s="302"/>
      <c r="DF5" s="302"/>
      <c r="DG5" s="302"/>
      <c r="DH5" s="302"/>
      <c r="DI5" s="406"/>
      <c r="DK5" s="248"/>
    </row>
    <row r="6" spans="1:116" ht="14.25" customHeight="1" x14ac:dyDescent="0.25">
      <c r="A6" s="407" t="s">
        <v>5</v>
      </c>
      <c r="B6" s="408">
        <v>65</v>
      </c>
      <c r="C6" s="409" t="s">
        <v>1116</v>
      </c>
      <c r="D6" s="408">
        <v>93</v>
      </c>
      <c r="E6" s="408">
        <v>117</v>
      </c>
      <c r="F6" s="409" t="s">
        <v>1116</v>
      </c>
      <c r="G6" s="408">
        <v>115.5</v>
      </c>
      <c r="H6" s="410" t="s">
        <v>1116</v>
      </c>
      <c r="I6" s="411" t="s">
        <v>1116</v>
      </c>
      <c r="J6" s="410" t="s">
        <v>1116</v>
      </c>
      <c r="K6" s="412" t="s">
        <v>1116</v>
      </c>
      <c r="L6" s="410" t="s">
        <v>1116</v>
      </c>
      <c r="M6" s="408">
        <v>106</v>
      </c>
      <c r="N6" s="410" t="s">
        <v>1116</v>
      </c>
      <c r="O6" s="408">
        <v>61</v>
      </c>
      <c r="P6" s="408">
        <v>97</v>
      </c>
      <c r="Q6" s="410" t="s">
        <v>1116</v>
      </c>
      <c r="R6" s="410" t="s">
        <v>1116</v>
      </c>
      <c r="S6" s="413" t="s">
        <v>1116</v>
      </c>
      <c r="T6" s="410" t="s">
        <v>1116</v>
      </c>
      <c r="U6" s="4">
        <v>76</v>
      </c>
      <c r="V6" s="408">
        <v>94.5</v>
      </c>
      <c r="W6" s="410" t="s">
        <v>1116</v>
      </c>
      <c r="X6" s="410" t="s">
        <v>1116</v>
      </c>
      <c r="Y6" s="410" t="s">
        <v>1116</v>
      </c>
      <c r="Z6" s="410" t="s">
        <v>1116</v>
      </c>
      <c r="AA6" s="413" t="s">
        <v>1116</v>
      </c>
      <c r="AB6" s="410" t="s">
        <v>1116</v>
      </c>
      <c r="AC6" s="408">
        <v>90</v>
      </c>
      <c r="AD6" s="408">
        <v>58</v>
      </c>
      <c r="AE6" s="410" t="s">
        <v>1116</v>
      </c>
      <c r="AF6" s="413" t="s">
        <v>1116</v>
      </c>
      <c r="AG6" s="413" t="s">
        <v>1116</v>
      </c>
      <c r="AH6" s="410" t="s">
        <v>1116</v>
      </c>
      <c r="AI6" s="413" t="s">
        <v>1116</v>
      </c>
      <c r="AJ6" s="408">
        <v>91</v>
      </c>
      <c r="AK6" s="413" t="s">
        <v>1116</v>
      </c>
      <c r="AL6" s="413" t="s">
        <v>1116</v>
      </c>
      <c r="AM6" s="413" t="s">
        <v>1116</v>
      </c>
      <c r="AN6" s="410" t="s">
        <v>1116</v>
      </c>
      <c r="AO6" s="410" t="s">
        <v>1116</v>
      </c>
      <c r="AP6" s="408">
        <v>52</v>
      </c>
      <c r="AQ6" s="410" t="s">
        <v>1116</v>
      </c>
      <c r="AR6" s="410" t="s">
        <v>1116</v>
      </c>
      <c r="AS6" s="410" t="s">
        <v>1116</v>
      </c>
      <c r="AT6" s="408">
        <v>87</v>
      </c>
      <c r="AU6" s="413" t="s">
        <v>1116</v>
      </c>
      <c r="AV6" s="410" t="s">
        <v>1116</v>
      </c>
      <c r="AW6" s="413" t="s">
        <v>1116</v>
      </c>
      <c r="AX6" s="408">
        <v>68</v>
      </c>
      <c r="AY6" s="410" t="s">
        <v>1116</v>
      </c>
      <c r="AZ6" s="413" t="s">
        <v>1116</v>
      </c>
      <c r="BA6" s="408">
        <v>109</v>
      </c>
      <c r="BB6" s="413" t="s">
        <v>1116</v>
      </c>
      <c r="BC6" s="413" t="s">
        <v>1116</v>
      </c>
      <c r="BD6" s="410" t="s">
        <v>1116</v>
      </c>
      <c r="BE6" s="408">
        <v>110</v>
      </c>
      <c r="BF6" s="410" t="s">
        <v>1116</v>
      </c>
      <c r="BG6" s="410" t="s">
        <v>1116</v>
      </c>
      <c r="BH6" s="410" t="s">
        <v>1116</v>
      </c>
      <c r="BI6" s="410" t="s">
        <v>1116</v>
      </c>
      <c r="BJ6" s="410" t="s">
        <v>1116</v>
      </c>
      <c r="BK6" s="410" t="s">
        <v>1116</v>
      </c>
      <c r="BL6" s="410" t="s">
        <v>1116</v>
      </c>
      <c r="BM6" s="410" t="s">
        <v>1116</v>
      </c>
      <c r="BN6" s="410" t="s">
        <v>1116</v>
      </c>
      <c r="BO6" s="408">
        <v>107</v>
      </c>
      <c r="BP6" s="410" t="s">
        <v>1116</v>
      </c>
      <c r="BQ6" s="410" t="s">
        <v>1116</v>
      </c>
      <c r="BR6" s="410" t="s">
        <v>1116</v>
      </c>
      <c r="BS6" s="410" t="s">
        <v>1116</v>
      </c>
      <c r="BT6" s="413" t="s">
        <v>1116</v>
      </c>
      <c r="BU6" s="410" t="s">
        <v>1116</v>
      </c>
      <c r="BV6" s="410" t="s">
        <v>1116</v>
      </c>
      <c r="BW6" s="410" t="s">
        <v>1116</v>
      </c>
      <c r="BX6" s="413" t="s">
        <v>1116</v>
      </c>
      <c r="BY6" s="410" t="s">
        <v>1116</v>
      </c>
      <c r="BZ6" s="410" t="s">
        <v>1116</v>
      </c>
      <c r="CA6" s="410" t="s">
        <v>1116</v>
      </c>
      <c r="CB6" s="410" t="s">
        <v>1116</v>
      </c>
      <c r="CC6" s="410" t="s">
        <v>1116</v>
      </c>
      <c r="CD6" s="410" t="s">
        <v>1116</v>
      </c>
      <c r="CE6" s="410" t="s">
        <v>1116</v>
      </c>
      <c r="CF6" s="410" t="s">
        <v>1116</v>
      </c>
      <c r="CG6" s="410" t="s">
        <v>1116</v>
      </c>
      <c r="CH6" s="410" t="s">
        <v>1116</v>
      </c>
      <c r="CI6" s="413" t="s">
        <v>1116</v>
      </c>
      <c r="CJ6" s="410" t="s">
        <v>1116</v>
      </c>
      <c r="CK6" s="410" t="s">
        <v>1116</v>
      </c>
      <c r="CL6" s="408">
        <v>73</v>
      </c>
      <c r="CM6" s="410" t="s">
        <v>1116</v>
      </c>
      <c r="CN6" s="410" t="s">
        <v>1116</v>
      </c>
      <c r="CO6" s="4">
        <v>81</v>
      </c>
      <c r="CP6" s="410" t="s">
        <v>1116</v>
      </c>
      <c r="CQ6" s="410" t="s">
        <v>1116</v>
      </c>
      <c r="CR6" s="413" t="s">
        <v>1116</v>
      </c>
      <c r="CS6" s="410" t="s">
        <v>1116</v>
      </c>
      <c r="CT6" s="413" t="s">
        <v>1116</v>
      </c>
      <c r="CU6" s="410" t="s">
        <v>1116</v>
      </c>
      <c r="CV6" s="413" t="s">
        <v>1116</v>
      </c>
      <c r="CW6" s="410" t="s">
        <v>1116</v>
      </c>
      <c r="CX6" s="410" t="s">
        <v>1116</v>
      </c>
      <c r="CY6" s="410" t="s">
        <v>1116</v>
      </c>
      <c r="CZ6" s="408">
        <v>135</v>
      </c>
      <c r="DA6" s="4">
        <v>130</v>
      </c>
      <c r="DB6" s="410" t="s">
        <v>1116</v>
      </c>
      <c r="DC6" s="413" t="s">
        <v>1116</v>
      </c>
      <c r="DD6" s="410" t="s">
        <v>1116</v>
      </c>
      <c r="DE6" s="408">
        <v>129</v>
      </c>
      <c r="DF6" s="410" t="s">
        <v>1116</v>
      </c>
      <c r="DG6" s="414">
        <v>37</v>
      </c>
      <c r="DH6" s="408">
        <v>58</v>
      </c>
      <c r="DI6" s="410" t="s">
        <v>1116</v>
      </c>
      <c r="DK6" s="248">
        <f t="shared" ref="DK6:DK56" si="0">MIN(B6:DI6)</f>
        <v>37</v>
      </c>
    </row>
    <row r="7" spans="1:116" ht="14.25" customHeight="1" x14ac:dyDescent="0.25">
      <c r="A7" s="238" t="s">
        <v>6</v>
      </c>
      <c r="B7" s="248">
        <v>49</v>
      </c>
      <c r="C7" s="248">
        <v>34</v>
      </c>
      <c r="D7" s="248">
        <v>44</v>
      </c>
      <c r="E7" s="248">
        <v>34</v>
      </c>
      <c r="F7" s="248">
        <v>36</v>
      </c>
      <c r="G7" s="248">
        <v>63</v>
      </c>
      <c r="H7" s="394" t="s">
        <v>1116</v>
      </c>
      <c r="I7" s="248">
        <v>21</v>
      </c>
      <c r="J7" s="408">
        <v>89</v>
      </c>
      <c r="K7" s="394" t="s">
        <v>1116</v>
      </c>
      <c r="L7" s="248">
        <v>22</v>
      </c>
      <c r="M7" s="248">
        <v>4</v>
      </c>
      <c r="N7" s="394" t="s">
        <v>1116</v>
      </c>
      <c r="O7" s="248">
        <v>30</v>
      </c>
      <c r="P7" s="248">
        <v>19</v>
      </c>
      <c r="Q7" s="248">
        <v>41</v>
      </c>
      <c r="R7" s="248">
        <v>60</v>
      </c>
      <c r="S7" s="248">
        <v>9</v>
      </c>
      <c r="T7" s="394" t="s">
        <v>1116</v>
      </c>
      <c r="U7" s="248">
        <v>7</v>
      </c>
      <c r="V7" s="248">
        <v>26.5</v>
      </c>
      <c r="W7" s="248">
        <v>21</v>
      </c>
      <c r="X7" s="394" t="s">
        <v>1116</v>
      </c>
      <c r="Y7" s="248">
        <v>49</v>
      </c>
      <c r="Z7" s="248">
        <v>44</v>
      </c>
      <c r="AA7" s="248">
        <v>37</v>
      </c>
      <c r="AB7" s="394" t="s">
        <v>1116</v>
      </c>
      <c r="AC7" s="248">
        <v>37</v>
      </c>
      <c r="AD7" s="248">
        <v>66</v>
      </c>
      <c r="AE7" s="394" t="s">
        <v>1116</v>
      </c>
      <c r="AF7" s="394" t="s">
        <v>1116</v>
      </c>
      <c r="AG7" s="394" t="s">
        <v>1116</v>
      </c>
      <c r="AH7" s="394" t="s">
        <v>1116</v>
      </c>
      <c r="AI7" s="248">
        <v>42</v>
      </c>
      <c r="AJ7" s="248">
        <v>35</v>
      </c>
      <c r="AK7" s="248">
        <v>20</v>
      </c>
      <c r="AL7" s="248">
        <v>3</v>
      </c>
      <c r="AM7" s="248">
        <v>5.5</v>
      </c>
      <c r="AN7" s="394" t="s">
        <v>1116</v>
      </c>
      <c r="AO7" s="394" t="s">
        <v>1116</v>
      </c>
      <c r="AP7" s="248">
        <v>11</v>
      </c>
      <c r="AQ7" s="248">
        <v>1</v>
      </c>
      <c r="AR7" s="248">
        <v>32</v>
      </c>
      <c r="AS7" s="248">
        <v>27</v>
      </c>
      <c r="AT7" s="248">
        <v>51</v>
      </c>
      <c r="AU7" s="248">
        <v>13</v>
      </c>
      <c r="AV7" s="394" t="s">
        <v>1116</v>
      </c>
      <c r="AW7" s="394" t="s">
        <v>1116</v>
      </c>
      <c r="AX7" s="248">
        <v>21</v>
      </c>
      <c r="AY7" s="394" t="s">
        <v>1116</v>
      </c>
      <c r="AZ7" s="394" t="s">
        <v>1116</v>
      </c>
      <c r="BA7" s="248">
        <v>38</v>
      </c>
      <c r="BB7" s="394" t="s">
        <v>1116</v>
      </c>
      <c r="BC7" s="394" t="s">
        <v>1116</v>
      </c>
      <c r="BD7" s="248">
        <v>19</v>
      </c>
      <c r="BE7" s="248">
        <v>54</v>
      </c>
      <c r="BF7" s="248">
        <v>43</v>
      </c>
      <c r="BG7" s="394" t="s">
        <v>1116</v>
      </c>
      <c r="BH7" s="248">
        <v>72.5</v>
      </c>
      <c r="BI7" s="248">
        <v>31</v>
      </c>
      <c r="BJ7" s="248">
        <v>32</v>
      </c>
      <c r="BK7" s="394" t="s">
        <v>1116</v>
      </c>
      <c r="BL7" s="248">
        <v>21</v>
      </c>
      <c r="BM7" s="248">
        <v>16</v>
      </c>
      <c r="BN7" s="394" t="s">
        <v>1116</v>
      </c>
      <c r="BO7" s="248">
        <v>25</v>
      </c>
      <c r="BP7" s="248">
        <v>20</v>
      </c>
      <c r="BQ7" s="248">
        <v>66</v>
      </c>
      <c r="BR7" s="248">
        <v>76</v>
      </c>
      <c r="BS7" s="248">
        <v>40</v>
      </c>
      <c r="BT7" s="394" t="s">
        <v>1116</v>
      </c>
      <c r="BU7" s="248">
        <v>52</v>
      </c>
      <c r="BV7" s="248">
        <v>1.5</v>
      </c>
      <c r="BW7" s="248">
        <v>4</v>
      </c>
      <c r="BX7" s="394" t="s">
        <v>1116</v>
      </c>
      <c r="BY7" s="394" t="s">
        <v>1116</v>
      </c>
      <c r="BZ7" s="248">
        <v>1</v>
      </c>
      <c r="CA7" s="394" t="s">
        <v>1116</v>
      </c>
      <c r="CB7" s="248">
        <v>40</v>
      </c>
      <c r="CC7" s="248">
        <v>5</v>
      </c>
      <c r="CD7" s="248">
        <v>8</v>
      </c>
      <c r="CE7" s="248">
        <v>38</v>
      </c>
      <c r="CF7" s="248">
        <v>40</v>
      </c>
      <c r="CG7" s="248">
        <v>15</v>
      </c>
      <c r="CH7" s="248">
        <v>38</v>
      </c>
      <c r="CI7" s="248">
        <v>50</v>
      </c>
      <c r="CJ7" s="394" t="s">
        <v>1116</v>
      </c>
      <c r="CK7" s="394" t="s">
        <v>1116</v>
      </c>
      <c r="CL7" s="248">
        <v>53</v>
      </c>
      <c r="CM7" s="248">
        <v>54</v>
      </c>
      <c r="CN7" s="394" t="s">
        <v>1116</v>
      </c>
      <c r="CO7" s="248">
        <v>28</v>
      </c>
      <c r="CP7" s="248">
        <v>18</v>
      </c>
      <c r="CQ7" s="394" t="s">
        <v>1116</v>
      </c>
      <c r="CR7" s="248">
        <v>24</v>
      </c>
      <c r="CS7" s="248">
        <v>61</v>
      </c>
      <c r="CT7" s="248">
        <v>25</v>
      </c>
      <c r="CU7" s="394" t="s">
        <v>1116</v>
      </c>
      <c r="CV7" s="394" t="s">
        <v>1116</v>
      </c>
      <c r="CW7" s="248">
        <v>17</v>
      </c>
      <c r="CX7" s="248">
        <v>36</v>
      </c>
      <c r="CY7" s="248">
        <v>35</v>
      </c>
      <c r="CZ7" s="248">
        <v>24</v>
      </c>
      <c r="DA7" s="248">
        <v>12</v>
      </c>
      <c r="DB7" s="248">
        <v>36</v>
      </c>
      <c r="DC7" s="394" t="s">
        <v>1116</v>
      </c>
      <c r="DD7" s="248">
        <v>43</v>
      </c>
      <c r="DE7" s="248">
        <v>8</v>
      </c>
      <c r="DF7" s="248">
        <v>14</v>
      </c>
      <c r="DG7" s="248">
        <v>93</v>
      </c>
      <c r="DH7" s="248">
        <v>62</v>
      </c>
      <c r="DI7" s="248">
        <v>34</v>
      </c>
      <c r="DK7" s="248">
        <f t="shared" si="0"/>
        <v>1</v>
      </c>
    </row>
    <row r="8" spans="1:116" ht="14.25" customHeight="1" x14ac:dyDescent="0.25">
      <c r="A8" s="239" t="s">
        <v>7</v>
      </c>
      <c r="B8" s="248">
        <v>21</v>
      </c>
      <c r="C8" s="248">
        <v>6</v>
      </c>
      <c r="D8" s="248">
        <v>2</v>
      </c>
      <c r="E8" s="248">
        <v>27</v>
      </c>
      <c r="F8" s="394" t="s">
        <v>1116</v>
      </c>
      <c r="G8" s="248">
        <v>15</v>
      </c>
      <c r="H8" s="248">
        <v>1</v>
      </c>
      <c r="I8" s="248">
        <v>14</v>
      </c>
      <c r="J8" s="248">
        <v>20.5</v>
      </c>
      <c r="K8" s="394" t="s">
        <v>1116</v>
      </c>
      <c r="L8" s="248">
        <v>7</v>
      </c>
      <c r="M8" s="248">
        <v>3</v>
      </c>
      <c r="N8" s="392">
        <v>28</v>
      </c>
      <c r="O8" s="248">
        <v>3</v>
      </c>
      <c r="P8" s="248">
        <v>3</v>
      </c>
      <c r="Q8" s="248">
        <v>15</v>
      </c>
      <c r="R8" s="248">
        <v>33.5</v>
      </c>
      <c r="S8" s="248">
        <v>23</v>
      </c>
      <c r="T8" s="248">
        <v>9</v>
      </c>
      <c r="U8" s="248">
        <v>16</v>
      </c>
      <c r="V8" s="248">
        <v>20</v>
      </c>
      <c r="W8" s="248">
        <v>8</v>
      </c>
      <c r="X8" s="394" t="s">
        <v>1116</v>
      </c>
      <c r="Y8" s="394" t="s">
        <v>1116</v>
      </c>
      <c r="Z8" s="248">
        <v>4</v>
      </c>
      <c r="AA8" s="248">
        <v>2</v>
      </c>
      <c r="AB8" s="248">
        <v>25</v>
      </c>
      <c r="AC8" s="248">
        <v>11</v>
      </c>
      <c r="AD8" s="248">
        <v>31</v>
      </c>
      <c r="AE8" s="248">
        <v>8</v>
      </c>
      <c r="AF8" s="248">
        <v>2</v>
      </c>
      <c r="AG8" s="248">
        <v>13</v>
      </c>
      <c r="AH8" s="394" t="s">
        <v>1116</v>
      </c>
      <c r="AI8" s="248">
        <v>8</v>
      </c>
      <c r="AJ8" s="248">
        <v>13</v>
      </c>
      <c r="AK8" s="248">
        <v>24</v>
      </c>
      <c r="AL8" s="248">
        <v>1</v>
      </c>
      <c r="AM8" s="248">
        <v>16</v>
      </c>
      <c r="AN8" s="248">
        <v>12</v>
      </c>
      <c r="AO8" s="248">
        <v>5</v>
      </c>
      <c r="AP8" s="248">
        <v>17</v>
      </c>
      <c r="AQ8" s="248">
        <v>17</v>
      </c>
      <c r="AR8" s="248">
        <v>25</v>
      </c>
      <c r="AS8" s="248">
        <v>5</v>
      </c>
      <c r="AT8" s="248">
        <v>23</v>
      </c>
      <c r="AU8" s="248">
        <v>28</v>
      </c>
      <c r="AV8" s="248">
        <v>1</v>
      </c>
      <c r="AW8" s="248">
        <v>8</v>
      </c>
      <c r="AX8" s="248">
        <v>43</v>
      </c>
      <c r="AY8" s="248">
        <v>30</v>
      </c>
      <c r="AZ8" s="248">
        <v>20</v>
      </c>
      <c r="BA8" s="248">
        <v>27</v>
      </c>
      <c r="BB8" s="394" t="s">
        <v>1116</v>
      </c>
      <c r="BC8" s="248">
        <v>7</v>
      </c>
      <c r="BD8" s="248">
        <v>16</v>
      </c>
      <c r="BE8" s="248">
        <v>26</v>
      </c>
      <c r="BF8" s="248">
        <v>16</v>
      </c>
      <c r="BG8" s="248">
        <v>11</v>
      </c>
      <c r="BH8" s="248">
        <v>20</v>
      </c>
      <c r="BI8" s="248">
        <v>12</v>
      </c>
      <c r="BJ8" s="248">
        <v>5</v>
      </c>
      <c r="BK8" s="394" t="s">
        <v>1116</v>
      </c>
      <c r="BL8" s="248">
        <v>1</v>
      </c>
      <c r="BM8" s="248">
        <v>24</v>
      </c>
      <c r="BN8" s="248">
        <v>21</v>
      </c>
      <c r="BO8" s="248">
        <v>9</v>
      </c>
      <c r="BP8" s="248">
        <v>48</v>
      </c>
      <c r="BQ8" s="248">
        <v>16</v>
      </c>
      <c r="BR8" s="248">
        <v>5</v>
      </c>
      <c r="BS8" s="248">
        <v>1</v>
      </c>
      <c r="BT8" s="248">
        <v>7</v>
      </c>
      <c r="BU8" s="248">
        <v>32</v>
      </c>
      <c r="BV8" s="394" t="s">
        <v>1116</v>
      </c>
      <c r="BW8" s="394" t="s">
        <v>1116</v>
      </c>
      <c r="BX8" s="248">
        <v>12</v>
      </c>
      <c r="BY8" s="248">
        <v>21</v>
      </c>
      <c r="BZ8" s="248">
        <v>6.5</v>
      </c>
      <c r="CA8" s="248">
        <v>8</v>
      </c>
      <c r="CB8" s="248">
        <v>27</v>
      </c>
      <c r="CC8" s="394" t="s">
        <v>1116</v>
      </c>
      <c r="CD8" s="248">
        <v>7</v>
      </c>
      <c r="CE8" s="248">
        <v>5</v>
      </c>
      <c r="CF8" s="248">
        <v>1</v>
      </c>
      <c r="CG8" s="248">
        <v>6</v>
      </c>
      <c r="CH8" s="248">
        <v>6</v>
      </c>
      <c r="CI8" s="248">
        <v>30.5</v>
      </c>
      <c r="CJ8" s="394" t="s">
        <v>1116</v>
      </c>
      <c r="CK8" s="394" t="s">
        <v>1116</v>
      </c>
      <c r="CL8" s="248">
        <v>15</v>
      </c>
      <c r="CM8" s="248">
        <v>14</v>
      </c>
      <c r="CN8" s="394" t="s">
        <v>1116</v>
      </c>
      <c r="CO8" s="248">
        <v>17</v>
      </c>
      <c r="CP8" s="394" t="s">
        <v>1116</v>
      </c>
      <c r="CQ8" s="394" t="s">
        <v>1116</v>
      </c>
      <c r="CR8" s="248">
        <v>20</v>
      </c>
      <c r="CS8" s="248">
        <v>22</v>
      </c>
      <c r="CT8" s="248">
        <v>9.5</v>
      </c>
      <c r="CU8" s="248">
        <v>13.5</v>
      </c>
      <c r="CV8" s="248">
        <v>17</v>
      </c>
      <c r="CW8" s="248">
        <v>3</v>
      </c>
      <c r="CX8" s="394" t="s">
        <v>1116</v>
      </c>
      <c r="CY8" s="248">
        <v>38</v>
      </c>
      <c r="CZ8" s="248">
        <v>20</v>
      </c>
      <c r="DA8" s="248">
        <v>6</v>
      </c>
      <c r="DB8" s="248">
        <v>3</v>
      </c>
      <c r="DC8" s="248">
        <v>25</v>
      </c>
      <c r="DD8" s="248">
        <v>54</v>
      </c>
      <c r="DE8" s="248">
        <v>23</v>
      </c>
      <c r="DF8" s="248">
        <v>1</v>
      </c>
      <c r="DG8" s="248">
        <v>48</v>
      </c>
      <c r="DH8" s="248">
        <v>65</v>
      </c>
      <c r="DI8" s="248">
        <v>30</v>
      </c>
      <c r="DK8" s="248">
        <f t="shared" si="0"/>
        <v>1</v>
      </c>
    </row>
    <row r="9" spans="1:116" ht="14.25" customHeight="1" x14ac:dyDescent="0.25">
      <c r="A9" s="239" t="s">
        <v>8</v>
      </c>
      <c r="B9" s="248">
        <v>25</v>
      </c>
      <c r="C9" s="248">
        <v>23</v>
      </c>
      <c r="D9" s="248">
        <v>49</v>
      </c>
      <c r="E9" s="248">
        <v>41</v>
      </c>
      <c r="F9" s="248">
        <v>40</v>
      </c>
      <c r="G9" s="248">
        <v>27</v>
      </c>
      <c r="H9" s="394" t="s">
        <v>1116</v>
      </c>
      <c r="I9" s="248">
        <v>13</v>
      </c>
      <c r="J9" s="248">
        <v>44</v>
      </c>
      <c r="K9" s="394" t="s">
        <v>1116</v>
      </c>
      <c r="L9" s="248">
        <v>30</v>
      </c>
      <c r="M9" s="248">
        <v>34</v>
      </c>
      <c r="N9" s="392">
        <v>9</v>
      </c>
      <c r="O9" s="248">
        <v>11</v>
      </c>
      <c r="P9" s="248">
        <v>20</v>
      </c>
      <c r="Q9" s="248">
        <v>20</v>
      </c>
      <c r="R9" s="248">
        <v>47</v>
      </c>
      <c r="S9" s="248">
        <v>7</v>
      </c>
      <c r="T9" s="248">
        <v>27</v>
      </c>
      <c r="U9" s="248">
        <v>34</v>
      </c>
      <c r="V9" s="248">
        <v>47.5</v>
      </c>
      <c r="W9" s="248">
        <v>26</v>
      </c>
      <c r="X9" s="394" t="s">
        <v>1116</v>
      </c>
      <c r="Y9" s="394" t="s">
        <v>1116</v>
      </c>
      <c r="Z9" s="248">
        <v>56</v>
      </c>
      <c r="AA9" s="248">
        <v>18</v>
      </c>
      <c r="AB9" s="248">
        <v>41</v>
      </c>
      <c r="AC9" s="248">
        <v>3</v>
      </c>
      <c r="AD9" s="248">
        <v>63</v>
      </c>
      <c r="AE9" s="248">
        <v>5</v>
      </c>
      <c r="AF9" s="394" t="s">
        <v>1116</v>
      </c>
      <c r="AG9" s="394" t="s">
        <v>1116</v>
      </c>
      <c r="AH9" s="248">
        <v>24</v>
      </c>
      <c r="AI9" s="248">
        <v>6</v>
      </c>
      <c r="AJ9" s="248">
        <v>37</v>
      </c>
      <c r="AK9" s="248">
        <v>37</v>
      </c>
      <c r="AL9" s="248">
        <v>4</v>
      </c>
      <c r="AM9" s="248">
        <v>12</v>
      </c>
      <c r="AN9" s="248">
        <v>28</v>
      </c>
      <c r="AO9" s="248">
        <v>17</v>
      </c>
      <c r="AP9" s="248">
        <v>1</v>
      </c>
      <c r="AQ9" s="248">
        <v>12</v>
      </c>
      <c r="AR9" s="248">
        <v>26</v>
      </c>
      <c r="AS9" s="248">
        <v>18</v>
      </c>
      <c r="AT9" s="248">
        <v>25</v>
      </c>
      <c r="AU9" s="248">
        <v>63</v>
      </c>
      <c r="AV9" s="248">
        <v>18</v>
      </c>
      <c r="AW9" s="248">
        <v>24</v>
      </c>
      <c r="AX9" s="248">
        <v>44</v>
      </c>
      <c r="AY9" s="248">
        <v>32</v>
      </c>
      <c r="AZ9" s="394" t="s">
        <v>1116</v>
      </c>
      <c r="BA9" s="248">
        <v>26</v>
      </c>
      <c r="BB9" s="248">
        <v>4</v>
      </c>
      <c r="BC9" s="394" t="s">
        <v>1116</v>
      </c>
      <c r="BD9" s="394" t="s">
        <v>1116</v>
      </c>
      <c r="BE9" s="248">
        <v>42</v>
      </c>
      <c r="BF9" s="248">
        <v>19</v>
      </c>
      <c r="BG9" s="394" t="s">
        <v>1116</v>
      </c>
      <c r="BH9" s="248">
        <v>34</v>
      </c>
      <c r="BI9" s="248">
        <v>3</v>
      </c>
      <c r="BJ9" s="248">
        <v>23</v>
      </c>
      <c r="BK9" s="248">
        <v>3</v>
      </c>
      <c r="BL9" s="248">
        <v>17</v>
      </c>
      <c r="BM9" s="394" t="s">
        <v>1116</v>
      </c>
      <c r="BN9" s="248">
        <v>15.5</v>
      </c>
      <c r="BO9" s="248">
        <v>66.5</v>
      </c>
      <c r="BP9" s="248">
        <v>52</v>
      </c>
      <c r="BQ9" s="248">
        <v>48</v>
      </c>
      <c r="BR9" s="248">
        <v>22</v>
      </c>
      <c r="BS9" s="394" t="s">
        <v>1116</v>
      </c>
      <c r="BT9" s="248">
        <v>14</v>
      </c>
      <c r="BU9" s="248">
        <v>31</v>
      </c>
      <c r="BV9" s="248">
        <v>11.5</v>
      </c>
      <c r="BW9" s="394" t="s">
        <v>1116</v>
      </c>
      <c r="BX9" s="394" t="s">
        <v>1116</v>
      </c>
      <c r="BY9" s="248">
        <v>27</v>
      </c>
      <c r="BZ9" s="248">
        <v>32.5</v>
      </c>
      <c r="CA9" s="248">
        <v>6</v>
      </c>
      <c r="CB9" s="248">
        <v>29</v>
      </c>
      <c r="CC9" s="394" t="s">
        <v>1116</v>
      </c>
      <c r="CD9" s="248">
        <v>17</v>
      </c>
      <c r="CE9" s="248">
        <v>33</v>
      </c>
      <c r="CF9" s="248">
        <v>39</v>
      </c>
      <c r="CG9" s="248">
        <v>31</v>
      </c>
      <c r="CH9" s="248">
        <v>25</v>
      </c>
      <c r="CI9" s="248">
        <v>57</v>
      </c>
      <c r="CJ9" s="248">
        <v>2</v>
      </c>
      <c r="CK9" s="394" t="s">
        <v>1116</v>
      </c>
      <c r="CL9" s="248">
        <v>61</v>
      </c>
      <c r="CM9" s="248">
        <v>19</v>
      </c>
      <c r="CN9" s="248">
        <v>22</v>
      </c>
      <c r="CO9" s="248">
        <v>33</v>
      </c>
      <c r="CP9" s="248">
        <v>12</v>
      </c>
      <c r="CQ9" s="394" t="s">
        <v>1116</v>
      </c>
      <c r="CR9" s="248">
        <v>17</v>
      </c>
      <c r="CS9" s="248">
        <v>17</v>
      </c>
      <c r="CT9" s="248">
        <v>17</v>
      </c>
      <c r="CU9" s="394" t="s">
        <v>1116</v>
      </c>
      <c r="CV9" s="394" t="s">
        <v>1116</v>
      </c>
      <c r="CW9" s="248">
        <v>33</v>
      </c>
      <c r="CX9" s="248">
        <v>8</v>
      </c>
      <c r="CY9" s="248">
        <v>23.5</v>
      </c>
      <c r="CZ9" s="248">
        <v>38</v>
      </c>
      <c r="DA9" s="248">
        <v>20</v>
      </c>
      <c r="DB9" s="248">
        <v>11</v>
      </c>
      <c r="DC9" s="248">
        <v>16</v>
      </c>
      <c r="DD9" s="248">
        <v>35</v>
      </c>
      <c r="DE9" s="248">
        <v>14.5</v>
      </c>
      <c r="DF9" s="248">
        <v>18</v>
      </c>
      <c r="DG9" s="248">
        <v>71.5</v>
      </c>
      <c r="DH9" s="394" t="s">
        <v>1116</v>
      </c>
      <c r="DI9" s="248">
        <v>38.5</v>
      </c>
      <c r="DK9" s="248">
        <f t="shared" si="0"/>
        <v>1</v>
      </c>
    </row>
    <row r="10" spans="1:116" ht="14.25" customHeight="1" x14ac:dyDescent="0.25">
      <c r="A10" s="238" t="s">
        <v>9</v>
      </c>
      <c r="B10" s="248">
        <v>10</v>
      </c>
      <c r="C10" s="248">
        <v>12</v>
      </c>
      <c r="D10" s="248">
        <v>15</v>
      </c>
      <c r="E10" s="248">
        <v>28</v>
      </c>
      <c r="F10" s="248">
        <v>12</v>
      </c>
      <c r="G10" s="248">
        <v>16</v>
      </c>
      <c r="H10" s="394" t="s">
        <v>1116</v>
      </c>
      <c r="I10" s="248">
        <v>16</v>
      </c>
      <c r="J10" s="248">
        <v>19</v>
      </c>
      <c r="K10" s="394" t="s">
        <v>1116</v>
      </c>
      <c r="L10" s="248">
        <v>18</v>
      </c>
      <c r="M10" s="248">
        <v>14</v>
      </c>
      <c r="N10" s="394" t="s">
        <v>1116</v>
      </c>
      <c r="O10" s="248">
        <v>23</v>
      </c>
      <c r="P10" s="248">
        <v>1</v>
      </c>
      <c r="Q10" s="248">
        <v>22</v>
      </c>
      <c r="R10" s="248">
        <v>3</v>
      </c>
      <c r="S10" s="248">
        <v>8</v>
      </c>
      <c r="T10" s="248">
        <v>38</v>
      </c>
      <c r="U10" s="248">
        <v>26</v>
      </c>
      <c r="V10" s="248">
        <v>17</v>
      </c>
      <c r="W10" s="248">
        <v>33</v>
      </c>
      <c r="X10" s="394" t="s">
        <v>1116</v>
      </c>
      <c r="Y10" s="394" t="s">
        <v>1116</v>
      </c>
      <c r="Z10" s="248">
        <v>68</v>
      </c>
      <c r="AA10" s="248">
        <v>23.5</v>
      </c>
      <c r="AB10" s="248">
        <v>34.5</v>
      </c>
      <c r="AC10" s="248">
        <v>31</v>
      </c>
      <c r="AD10" s="248">
        <v>17</v>
      </c>
      <c r="AE10" s="248">
        <v>27</v>
      </c>
      <c r="AF10" s="394" t="s">
        <v>1116</v>
      </c>
      <c r="AG10" s="394" t="s">
        <v>1116</v>
      </c>
      <c r="AH10" s="248">
        <v>25</v>
      </c>
      <c r="AI10" s="248">
        <v>20</v>
      </c>
      <c r="AJ10" s="248">
        <v>12</v>
      </c>
      <c r="AK10" s="248">
        <v>14</v>
      </c>
      <c r="AL10" s="248">
        <v>37</v>
      </c>
      <c r="AM10" s="248">
        <v>4</v>
      </c>
      <c r="AN10" s="394" t="s">
        <v>1116</v>
      </c>
      <c r="AO10" s="248">
        <v>33</v>
      </c>
      <c r="AP10" s="248">
        <v>3</v>
      </c>
      <c r="AQ10" s="248">
        <v>21</v>
      </c>
      <c r="AR10" s="248">
        <v>42</v>
      </c>
      <c r="AS10" s="248">
        <v>49</v>
      </c>
      <c r="AT10" s="248">
        <v>12</v>
      </c>
      <c r="AU10" s="248">
        <v>8</v>
      </c>
      <c r="AV10" s="248">
        <v>13</v>
      </c>
      <c r="AW10" s="248">
        <v>16</v>
      </c>
      <c r="AX10" s="248">
        <v>30</v>
      </c>
      <c r="AY10" s="394" t="s">
        <v>1116</v>
      </c>
      <c r="AZ10" s="248">
        <v>5</v>
      </c>
      <c r="BA10" s="248">
        <v>4</v>
      </c>
      <c r="BB10" s="394" t="s">
        <v>1116</v>
      </c>
      <c r="BC10" s="394" t="s">
        <v>1116</v>
      </c>
      <c r="BD10" s="394" t="s">
        <v>1116</v>
      </c>
      <c r="BE10" s="248">
        <v>12</v>
      </c>
      <c r="BF10" s="248">
        <v>4</v>
      </c>
      <c r="BG10" s="394" t="s">
        <v>1116</v>
      </c>
      <c r="BH10" s="248">
        <v>4</v>
      </c>
      <c r="BI10" s="248">
        <v>24</v>
      </c>
      <c r="BJ10" s="394" t="s">
        <v>1116</v>
      </c>
      <c r="BK10" s="394" t="s">
        <v>1116</v>
      </c>
      <c r="BL10" s="248">
        <v>33</v>
      </c>
      <c r="BM10" s="394" t="s">
        <v>1116</v>
      </c>
      <c r="BN10" s="394" t="s">
        <v>1116</v>
      </c>
      <c r="BO10" s="248">
        <v>2</v>
      </c>
      <c r="BP10" s="248">
        <v>25</v>
      </c>
      <c r="BQ10" s="248">
        <v>64</v>
      </c>
      <c r="BR10" s="248">
        <v>9</v>
      </c>
      <c r="BS10" s="394" t="s">
        <v>1116</v>
      </c>
      <c r="BT10" s="394" t="s">
        <v>1116</v>
      </c>
      <c r="BU10" s="248">
        <v>34</v>
      </c>
      <c r="BV10" s="248">
        <v>3</v>
      </c>
      <c r="BW10" s="248">
        <v>12.5</v>
      </c>
      <c r="BX10" s="248">
        <v>3</v>
      </c>
      <c r="BY10" s="248">
        <v>19</v>
      </c>
      <c r="BZ10" s="248">
        <v>32.5</v>
      </c>
      <c r="CA10" s="394" t="s">
        <v>1116</v>
      </c>
      <c r="CB10" s="248">
        <v>11</v>
      </c>
      <c r="CC10" s="394" t="s">
        <v>1116</v>
      </c>
      <c r="CD10" s="248">
        <v>6</v>
      </c>
      <c r="CE10" s="248">
        <v>29</v>
      </c>
      <c r="CF10" s="248">
        <v>42</v>
      </c>
      <c r="CG10" s="248">
        <v>21</v>
      </c>
      <c r="CH10" s="248">
        <v>20</v>
      </c>
      <c r="CI10" s="248">
        <v>59</v>
      </c>
      <c r="CJ10" s="394" t="s">
        <v>1116</v>
      </c>
      <c r="CK10" s="248">
        <v>10.5</v>
      </c>
      <c r="CL10" s="248">
        <v>36</v>
      </c>
      <c r="CM10" s="248">
        <v>50</v>
      </c>
      <c r="CN10" s="248">
        <v>26.5</v>
      </c>
      <c r="CO10" s="248">
        <v>52</v>
      </c>
      <c r="CP10" s="248">
        <v>26</v>
      </c>
      <c r="CQ10" s="394" t="s">
        <v>1116</v>
      </c>
      <c r="CR10" s="248">
        <v>35</v>
      </c>
      <c r="CS10" s="248">
        <v>30</v>
      </c>
      <c r="CT10" s="248">
        <v>36</v>
      </c>
      <c r="CU10" s="394" t="s">
        <v>1116</v>
      </c>
      <c r="CV10" s="248">
        <v>5</v>
      </c>
      <c r="CW10" s="248">
        <v>2</v>
      </c>
      <c r="CX10" s="248">
        <v>43</v>
      </c>
      <c r="CY10" s="248">
        <v>7</v>
      </c>
      <c r="CZ10" s="248">
        <v>16</v>
      </c>
      <c r="DA10" s="248">
        <v>15</v>
      </c>
      <c r="DB10" s="248">
        <v>27</v>
      </c>
      <c r="DC10" s="394" t="s">
        <v>1116</v>
      </c>
      <c r="DD10" s="248">
        <v>61</v>
      </c>
      <c r="DE10" s="248">
        <v>2</v>
      </c>
      <c r="DF10" s="248">
        <v>11</v>
      </c>
      <c r="DG10" s="248">
        <v>26.5</v>
      </c>
      <c r="DH10" s="248">
        <v>49</v>
      </c>
      <c r="DI10" s="248">
        <v>15</v>
      </c>
      <c r="DK10" s="248">
        <f t="shared" si="0"/>
        <v>1</v>
      </c>
    </row>
    <row r="11" spans="1:116" ht="14.25" customHeight="1" x14ac:dyDescent="0.25">
      <c r="A11" s="238" t="s">
        <v>10</v>
      </c>
      <c r="B11" s="248">
        <v>43</v>
      </c>
      <c r="C11" s="394" t="s">
        <v>1116</v>
      </c>
      <c r="D11" s="248">
        <v>58</v>
      </c>
      <c r="E11" s="248">
        <v>66</v>
      </c>
      <c r="F11" s="248">
        <v>5</v>
      </c>
      <c r="G11" s="248">
        <v>56</v>
      </c>
      <c r="H11" s="394" t="s">
        <v>1116</v>
      </c>
      <c r="I11" s="248">
        <v>71</v>
      </c>
      <c r="J11" s="248">
        <v>27</v>
      </c>
      <c r="K11" s="394" t="s">
        <v>1116</v>
      </c>
      <c r="L11" s="248">
        <v>44</v>
      </c>
      <c r="M11" s="248">
        <v>50</v>
      </c>
      <c r="N11" s="392">
        <v>19</v>
      </c>
      <c r="O11" s="248">
        <v>58.5</v>
      </c>
      <c r="P11" s="248">
        <v>76</v>
      </c>
      <c r="Q11" s="248">
        <v>42</v>
      </c>
      <c r="R11" s="248">
        <v>50</v>
      </c>
      <c r="S11" s="248">
        <v>47</v>
      </c>
      <c r="T11" s="394" t="s">
        <v>1116</v>
      </c>
      <c r="U11" s="248">
        <v>45</v>
      </c>
      <c r="V11" s="248">
        <v>26.5</v>
      </c>
      <c r="W11" s="248">
        <v>65</v>
      </c>
      <c r="X11" s="394" t="s">
        <v>1116</v>
      </c>
      <c r="Y11" s="248">
        <v>25</v>
      </c>
      <c r="Z11" s="248">
        <v>83</v>
      </c>
      <c r="AA11" s="248">
        <v>42</v>
      </c>
      <c r="AB11" s="248">
        <v>42</v>
      </c>
      <c r="AC11" s="248">
        <v>89</v>
      </c>
      <c r="AD11" s="248">
        <v>45</v>
      </c>
      <c r="AE11" s="248">
        <v>47</v>
      </c>
      <c r="AF11" s="394" t="s">
        <v>1116</v>
      </c>
      <c r="AG11" s="394" t="s">
        <v>1116</v>
      </c>
      <c r="AH11" s="394" t="s">
        <v>1116</v>
      </c>
      <c r="AI11" s="248">
        <v>52</v>
      </c>
      <c r="AJ11" s="248">
        <v>21</v>
      </c>
      <c r="AK11" s="248">
        <v>52</v>
      </c>
      <c r="AL11" s="394" t="s">
        <v>1116</v>
      </c>
      <c r="AM11" s="394" t="s">
        <v>1116</v>
      </c>
      <c r="AN11" s="394" t="s">
        <v>1116</v>
      </c>
      <c r="AO11" s="394" t="s">
        <v>1116</v>
      </c>
      <c r="AP11" s="248">
        <v>50</v>
      </c>
      <c r="AQ11" s="394" t="s">
        <v>1116</v>
      </c>
      <c r="AR11" s="248">
        <v>55</v>
      </c>
      <c r="AS11" s="248">
        <v>91</v>
      </c>
      <c r="AT11" s="248">
        <v>7</v>
      </c>
      <c r="AU11" s="394" t="s">
        <v>1116</v>
      </c>
      <c r="AV11" s="394" t="s">
        <v>1116</v>
      </c>
      <c r="AW11" s="394" t="s">
        <v>1116</v>
      </c>
      <c r="AX11" s="248">
        <v>35</v>
      </c>
      <c r="AY11" s="248">
        <v>33</v>
      </c>
      <c r="AZ11" s="394" t="s">
        <v>1116</v>
      </c>
      <c r="BA11" s="248">
        <v>53</v>
      </c>
      <c r="BB11" s="248">
        <v>43</v>
      </c>
      <c r="BC11" s="394" t="s">
        <v>1116</v>
      </c>
      <c r="BD11" s="394" t="s">
        <v>1116</v>
      </c>
      <c r="BE11" s="248">
        <v>66</v>
      </c>
      <c r="BF11" s="248">
        <v>41</v>
      </c>
      <c r="BG11" s="248">
        <v>28</v>
      </c>
      <c r="BH11" s="248">
        <v>27.5</v>
      </c>
      <c r="BI11" s="248">
        <v>55</v>
      </c>
      <c r="BJ11" s="394" t="s">
        <v>1116</v>
      </c>
      <c r="BK11" s="394" t="s">
        <v>1116</v>
      </c>
      <c r="BL11" s="394" t="s">
        <v>1116</v>
      </c>
      <c r="BM11" s="248">
        <v>18</v>
      </c>
      <c r="BN11" s="394" t="s">
        <v>1116</v>
      </c>
      <c r="BO11" s="248">
        <v>32</v>
      </c>
      <c r="BP11" s="248">
        <v>36</v>
      </c>
      <c r="BQ11" s="248">
        <v>35</v>
      </c>
      <c r="BR11" s="248">
        <v>76</v>
      </c>
      <c r="BS11" s="394" t="s">
        <v>1116</v>
      </c>
      <c r="BT11" s="248">
        <v>34</v>
      </c>
      <c r="BU11" s="248">
        <v>25</v>
      </c>
      <c r="BV11" s="394" t="s">
        <v>1116</v>
      </c>
      <c r="BW11" s="394" t="s">
        <v>1116</v>
      </c>
      <c r="BX11" s="394" t="s">
        <v>1116</v>
      </c>
      <c r="BY11" s="394" t="s">
        <v>1116</v>
      </c>
      <c r="BZ11" s="394" t="s">
        <v>1116</v>
      </c>
      <c r="CA11" s="394" t="s">
        <v>1116</v>
      </c>
      <c r="CB11" s="248">
        <v>44</v>
      </c>
      <c r="CC11" s="394" t="s">
        <v>1116</v>
      </c>
      <c r="CD11" s="248">
        <v>38</v>
      </c>
      <c r="CE11" s="248">
        <v>45.5</v>
      </c>
      <c r="CF11" s="248">
        <v>45</v>
      </c>
      <c r="CG11" s="248">
        <v>77</v>
      </c>
      <c r="CH11" s="248">
        <v>17</v>
      </c>
      <c r="CI11" s="248">
        <v>11</v>
      </c>
      <c r="CJ11" s="248">
        <v>12</v>
      </c>
      <c r="CK11" s="394" t="s">
        <v>1116</v>
      </c>
      <c r="CL11" s="248">
        <v>31</v>
      </c>
      <c r="CM11" s="248">
        <v>32</v>
      </c>
      <c r="CN11" s="248">
        <v>23</v>
      </c>
      <c r="CO11" s="248">
        <v>21</v>
      </c>
      <c r="CP11" s="394" t="s">
        <v>1116</v>
      </c>
      <c r="CQ11" s="394" t="s">
        <v>1116</v>
      </c>
      <c r="CR11" s="248">
        <v>38</v>
      </c>
      <c r="CS11" s="248">
        <v>35</v>
      </c>
      <c r="CT11" s="394" t="s">
        <v>1116</v>
      </c>
      <c r="CU11" s="394" t="s">
        <v>1116</v>
      </c>
      <c r="CV11" s="248">
        <v>4</v>
      </c>
      <c r="CW11" s="394" t="s">
        <v>1116</v>
      </c>
      <c r="CX11" s="248">
        <v>9</v>
      </c>
      <c r="CY11" s="248">
        <v>55</v>
      </c>
      <c r="CZ11" s="248">
        <v>67</v>
      </c>
      <c r="DA11" s="248">
        <v>33</v>
      </c>
      <c r="DB11" s="248">
        <v>66</v>
      </c>
      <c r="DC11" s="394" t="s">
        <v>1116</v>
      </c>
      <c r="DD11" s="248">
        <v>60</v>
      </c>
      <c r="DE11" s="248">
        <v>13</v>
      </c>
      <c r="DF11" s="394" t="s">
        <v>1116</v>
      </c>
      <c r="DG11" s="248">
        <v>82</v>
      </c>
      <c r="DH11" s="248">
        <v>21</v>
      </c>
      <c r="DI11" s="394" t="s">
        <v>1116</v>
      </c>
      <c r="DK11" s="248">
        <f t="shared" si="0"/>
        <v>4</v>
      </c>
    </row>
    <row r="12" spans="1:116" ht="14.25" customHeight="1" x14ac:dyDescent="0.25">
      <c r="A12" s="239" t="s">
        <v>11</v>
      </c>
      <c r="B12" s="248">
        <v>5</v>
      </c>
      <c r="C12" s="248">
        <v>13</v>
      </c>
      <c r="D12" s="248">
        <v>48</v>
      </c>
      <c r="E12" s="248">
        <v>63</v>
      </c>
      <c r="F12" s="394" t="s">
        <v>1116</v>
      </c>
      <c r="G12" s="248">
        <v>11</v>
      </c>
      <c r="H12" s="394" t="s">
        <v>1116</v>
      </c>
      <c r="I12" s="248">
        <v>34</v>
      </c>
      <c r="J12" s="248">
        <v>26</v>
      </c>
      <c r="K12" s="248">
        <v>17</v>
      </c>
      <c r="L12" s="248">
        <v>19</v>
      </c>
      <c r="M12" s="248">
        <v>12</v>
      </c>
      <c r="N12" s="392">
        <v>10</v>
      </c>
      <c r="O12" s="248">
        <v>29</v>
      </c>
      <c r="P12" s="248">
        <v>78</v>
      </c>
      <c r="Q12" s="248">
        <v>13</v>
      </c>
      <c r="R12" s="248">
        <v>5</v>
      </c>
      <c r="S12" s="248">
        <v>40</v>
      </c>
      <c r="T12" s="248">
        <v>29</v>
      </c>
      <c r="U12" s="248">
        <v>51</v>
      </c>
      <c r="V12" s="248">
        <v>47.5</v>
      </c>
      <c r="W12" s="248">
        <v>4</v>
      </c>
      <c r="X12" s="248">
        <v>1</v>
      </c>
      <c r="Y12" s="248">
        <v>28</v>
      </c>
      <c r="Z12" s="248">
        <v>84</v>
      </c>
      <c r="AA12" s="248">
        <v>56</v>
      </c>
      <c r="AB12" s="248">
        <v>12</v>
      </c>
      <c r="AC12" s="248">
        <v>13</v>
      </c>
      <c r="AD12" s="248">
        <v>22</v>
      </c>
      <c r="AE12" s="248">
        <v>18</v>
      </c>
      <c r="AF12" s="394" t="s">
        <v>1116</v>
      </c>
      <c r="AG12" s="248">
        <v>18</v>
      </c>
      <c r="AH12" s="248">
        <v>15</v>
      </c>
      <c r="AI12" s="248">
        <v>24</v>
      </c>
      <c r="AJ12" s="248">
        <v>44</v>
      </c>
      <c r="AK12" s="248">
        <v>42</v>
      </c>
      <c r="AL12" s="248">
        <v>9</v>
      </c>
      <c r="AM12" s="248">
        <v>9</v>
      </c>
      <c r="AN12" s="248">
        <v>4</v>
      </c>
      <c r="AO12" s="248">
        <v>13</v>
      </c>
      <c r="AP12" s="248">
        <v>32</v>
      </c>
      <c r="AQ12" s="248">
        <v>14</v>
      </c>
      <c r="AR12" s="248">
        <v>17</v>
      </c>
      <c r="AS12" s="248">
        <v>31</v>
      </c>
      <c r="AT12" s="248">
        <v>29</v>
      </c>
      <c r="AU12" s="248">
        <v>27</v>
      </c>
      <c r="AV12" s="394" t="s">
        <v>1116</v>
      </c>
      <c r="AW12" s="248">
        <v>27</v>
      </c>
      <c r="AX12" s="248">
        <v>16</v>
      </c>
      <c r="AY12" s="248">
        <v>6</v>
      </c>
      <c r="AZ12" s="248">
        <v>7</v>
      </c>
      <c r="BA12" s="248">
        <v>37</v>
      </c>
      <c r="BB12" s="394" t="s">
        <v>1116</v>
      </c>
      <c r="BC12" s="248">
        <v>13</v>
      </c>
      <c r="BD12" s="394" t="s">
        <v>1116</v>
      </c>
      <c r="BE12" s="248">
        <v>52</v>
      </c>
      <c r="BF12" s="248">
        <v>39</v>
      </c>
      <c r="BG12" s="248">
        <v>17</v>
      </c>
      <c r="BH12" s="248">
        <v>24</v>
      </c>
      <c r="BI12" s="248">
        <v>7</v>
      </c>
      <c r="BJ12" s="248">
        <v>9</v>
      </c>
      <c r="BK12" s="394" t="s">
        <v>1116</v>
      </c>
      <c r="BL12" s="248">
        <v>22</v>
      </c>
      <c r="BM12" s="248">
        <v>14</v>
      </c>
      <c r="BN12" s="248">
        <v>4</v>
      </c>
      <c r="BO12" s="248">
        <v>18</v>
      </c>
      <c r="BP12" s="248">
        <v>22</v>
      </c>
      <c r="BQ12" s="248">
        <v>32</v>
      </c>
      <c r="BR12" s="248">
        <v>45</v>
      </c>
      <c r="BS12" s="394" t="s">
        <v>1116</v>
      </c>
      <c r="BT12" s="248">
        <v>16.5</v>
      </c>
      <c r="BU12" s="248">
        <v>5</v>
      </c>
      <c r="BV12" s="394" t="s">
        <v>1116</v>
      </c>
      <c r="BW12" s="394" t="s">
        <v>1116</v>
      </c>
      <c r="BX12" s="394" t="s">
        <v>1116</v>
      </c>
      <c r="BY12" s="248">
        <v>28</v>
      </c>
      <c r="BZ12" s="394" t="s">
        <v>1116</v>
      </c>
      <c r="CA12" s="248">
        <v>24</v>
      </c>
      <c r="CB12" s="248">
        <v>24</v>
      </c>
      <c r="CC12" s="394" t="s">
        <v>1116</v>
      </c>
      <c r="CD12" s="248">
        <v>12</v>
      </c>
      <c r="CE12" s="248">
        <v>22</v>
      </c>
      <c r="CF12" s="248">
        <v>23</v>
      </c>
      <c r="CG12" s="248">
        <v>36</v>
      </c>
      <c r="CH12" s="248">
        <v>39</v>
      </c>
      <c r="CI12" s="248">
        <v>64.5</v>
      </c>
      <c r="CJ12" s="394" t="s">
        <v>1116</v>
      </c>
      <c r="CK12" s="394" t="s">
        <v>1116</v>
      </c>
      <c r="CL12" s="248">
        <v>10</v>
      </c>
      <c r="CM12" s="248">
        <v>13</v>
      </c>
      <c r="CN12" s="248">
        <v>21</v>
      </c>
      <c r="CO12" s="248">
        <v>16</v>
      </c>
      <c r="CP12" s="248">
        <v>3</v>
      </c>
      <c r="CQ12" s="248">
        <v>17</v>
      </c>
      <c r="CR12" s="248">
        <v>11</v>
      </c>
      <c r="CS12" s="248">
        <v>6</v>
      </c>
      <c r="CT12" s="248">
        <v>17</v>
      </c>
      <c r="CU12" s="394" t="s">
        <v>1116</v>
      </c>
      <c r="CV12" s="394" t="s">
        <v>1116</v>
      </c>
      <c r="CW12" s="248">
        <v>54</v>
      </c>
      <c r="CX12" s="248">
        <v>7</v>
      </c>
      <c r="CY12" s="248">
        <v>20</v>
      </c>
      <c r="CZ12" s="248">
        <v>61</v>
      </c>
      <c r="DA12" s="248">
        <v>4</v>
      </c>
      <c r="DB12" s="248">
        <v>17</v>
      </c>
      <c r="DC12" s="394" t="s">
        <v>1116</v>
      </c>
      <c r="DD12" s="248">
        <v>7</v>
      </c>
      <c r="DE12" s="248">
        <v>28</v>
      </c>
      <c r="DF12" s="394" t="s">
        <v>1116</v>
      </c>
      <c r="DG12" s="248">
        <v>40</v>
      </c>
      <c r="DH12" s="248">
        <v>53</v>
      </c>
      <c r="DI12" s="248">
        <v>69</v>
      </c>
      <c r="DK12" s="248">
        <f t="shared" si="0"/>
        <v>1</v>
      </c>
    </row>
    <row r="13" spans="1:116" ht="14.25" customHeight="1" x14ac:dyDescent="0.25">
      <c r="A13" s="239" t="s">
        <v>12</v>
      </c>
      <c r="B13" s="248">
        <v>11</v>
      </c>
      <c r="C13" s="248">
        <v>42</v>
      </c>
      <c r="D13" s="248">
        <v>56</v>
      </c>
      <c r="E13" s="248">
        <v>32</v>
      </c>
      <c r="F13" s="394" t="s">
        <v>1116</v>
      </c>
      <c r="G13" s="248">
        <v>86</v>
      </c>
      <c r="H13" s="394" t="s">
        <v>1116</v>
      </c>
      <c r="I13" s="248">
        <v>32</v>
      </c>
      <c r="J13" s="248">
        <v>64.5</v>
      </c>
      <c r="K13" s="394" t="s">
        <v>1116</v>
      </c>
      <c r="L13" s="248">
        <v>58</v>
      </c>
      <c r="M13" s="248">
        <v>68</v>
      </c>
      <c r="N13" s="394" t="s">
        <v>1116</v>
      </c>
      <c r="O13" s="248">
        <v>39</v>
      </c>
      <c r="P13" s="248">
        <v>38</v>
      </c>
      <c r="Q13" s="394" t="s">
        <v>1116</v>
      </c>
      <c r="R13" s="248">
        <v>35</v>
      </c>
      <c r="S13" s="248">
        <v>21</v>
      </c>
      <c r="T13" s="394" t="s">
        <v>1116</v>
      </c>
      <c r="U13" s="248">
        <v>41</v>
      </c>
      <c r="V13" s="248">
        <v>46</v>
      </c>
      <c r="W13" s="248">
        <v>41</v>
      </c>
      <c r="X13" s="394" t="s">
        <v>1116</v>
      </c>
      <c r="Y13" s="394" t="s">
        <v>1116</v>
      </c>
      <c r="Z13" s="248">
        <v>67</v>
      </c>
      <c r="AA13" s="248">
        <v>28</v>
      </c>
      <c r="AB13" s="394" t="s">
        <v>1116</v>
      </c>
      <c r="AC13" s="248">
        <v>28</v>
      </c>
      <c r="AD13" s="394" t="s">
        <v>1116</v>
      </c>
      <c r="AE13" s="394" t="s">
        <v>1116</v>
      </c>
      <c r="AF13" s="394" t="s">
        <v>1116</v>
      </c>
      <c r="AG13" s="394" t="s">
        <v>1116</v>
      </c>
      <c r="AH13" s="394" t="s">
        <v>1116</v>
      </c>
      <c r="AI13" s="248">
        <v>31</v>
      </c>
      <c r="AJ13" s="248">
        <v>55</v>
      </c>
      <c r="AK13" s="248">
        <v>32</v>
      </c>
      <c r="AL13" s="248">
        <v>33</v>
      </c>
      <c r="AM13" s="248">
        <v>8</v>
      </c>
      <c r="AN13" s="394" t="s">
        <v>1116</v>
      </c>
      <c r="AO13" s="394" t="s">
        <v>1116</v>
      </c>
      <c r="AP13" s="248">
        <v>24</v>
      </c>
      <c r="AQ13" s="248">
        <v>25</v>
      </c>
      <c r="AR13" s="248">
        <v>30</v>
      </c>
      <c r="AS13" s="248">
        <v>38</v>
      </c>
      <c r="AT13" s="248">
        <v>58</v>
      </c>
      <c r="AU13" s="248">
        <v>21</v>
      </c>
      <c r="AV13" s="394" t="s">
        <v>1116</v>
      </c>
      <c r="AW13" s="248">
        <v>12</v>
      </c>
      <c r="AX13" s="248">
        <v>52</v>
      </c>
      <c r="AY13" s="394" t="s">
        <v>1116</v>
      </c>
      <c r="AZ13" s="394" t="s">
        <v>1116</v>
      </c>
      <c r="BA13" s="248">
        <v>67</v>
      </c>
      <c r="BB13" s="394" t="s">
        <v>1116</v>
      </c>
      <c r="BC13" s="394" t="s">
        <v>1116</v>
      </c>
      <c r="BD13" s="394" t="s">
        <v>1116</v>
      </c>
      <c r="BE13" s="248">
        <v>28</v>
      </c>
      <c r="BF13" s="248">
        <v>17</v>
      </c>
      <c r="BG13" s="248">
        <v>23</v>
      </c>
      <c r="BH13" s="248">
        <v>30.5</v>
      </c>
      <c r="BI13" s="394" t="s">
        <v>1116</v>
      </c>
      <c r="BJ13" s="394" t="s">
        <v>1116</v>
      </c>
      <c r="BK13" s="248">
        <v>6</v>
      </c>
      <c r="BL13" s="394" t="s">
        <v>1116</v>
      </c>
      <c r="BM13" s="394" t="s">
        <v>1116</v>
      </c>
      <c r="BN13" s="394" t="s">
        <v>1116</v>
      </c>
      <c r="BO13" s="248">
        <v>50.5</v>
      </c>
      <c r="BP13" s="248">
        <v>33</v>
      </c>
      <c r="BQ13" s="248">
        <v>36</v>
      </c>
      <c r="BR13" s="394" t="s">
        <v>1116</v>
      </c>
      <c r="BS13" s="394" t="s">
        <v>1116</v>
      </c>
      <c r="BT13" s="394" t="s">
        <v>1116</v>
      </c>
      <c r="BU13" s="248">
        <v>47</v>
      </c>
      <c r="BV13" s="248">
        <v>9</v>
      </c>
      <c r="BW13" s="248">
        <v>7</v>
      </c>
      <c r="BX13" s="394" t="s">
        <v>1116</v>
      </c>
      <c r="BY13" s="394" t="s">
        <v>1116</v>
      </c>
      <c r="BZ13" s="248">
        <v>2</v>
      </c>
      <c r="CA13" s="394" t="s">
        <v>1116</v>
      </c>
      <c r="CB13" s="248">
        <v>43</v>
      </c>
      <c r="CC13" s="248">
        <v>14</v>
      </c>
      <c r="CD13" s="248">
        <v>15</v>
      </c>
      <c r="CE13" s="248">
        <v>40</v>
      </c>
      <c r="CF13" s="248">
        <v>30</v>
      </c>
      <c r="CG13" s="248">
        <v>19</v>
      </c>
      <c r="CH13" s="248">
        <v>44</v>
      </c>
      <c r="CI13" s="248">
        <v>61</v>
      </c>
      <c r="CJ13" s="394" t="s">
        <v>1116</v>
      </c>
      <c r="CK13" s="394" t="s">
        <v>1116</v>
      </c>
      <c r="CL13" s="248">
        <v>55</v>
      </c>
      <c r="CM13" s="394" t="s">
        <v>1116</v>
      </c>
      <c r="CN13" s="394" t="s">
        <v>1116</v>
      </c>
      <c r="CO13" s="248">
        <v>34</v>
      </c>
      <c r="CP13" s="248">
        <v>25</v>
      </c>
      <c r="CQ13" s="394" t="s">
        <v>1116</v>
      </c>
      <c r="CR13" s="248">
        <v>25</v>
      </c>
      <c r="CS13" s="394" t="s">
        <v>1116</v>
      </c>
      <c r="CT13" s="394" t="s">
        <v>1116</v>
      </c>
      <c r="CU13" s="394" t="s">
        <v>1116</v>
      </c>
      <c r="CV13" s="394" t="s">
        <v>1116</v>
      </c>
      <c r="CW13" s="248">
        <v>12</v>
      </c>
      <c r="CX13" s="248">
        <v>40</v>
      </c>
      <c r="CY13" s="248">
        <v>37</v>
      </c>
      <c r="CZ13" s="248">
        <v>52.5</v>
      </c>
      <c r="DA13" s="248">
        <v>36</v>
      </c>
      <c r="DB13" s="248">
        <v>32</v>
      </c>
      <c r="DC13" s="394" t="s">
        <v>1116</v>
      </c>
      <c r="DD13" s="248">
        <v>24</v>
      </c>
      <c r="DE13" s="248">
        <v>53</v>
      </c>
      <c r="DF13" s="394" t="s">
        <v>1116</v>
      </c>
      <c r="DG13" s="248">
        <v>35.5</v>
      </c>
      <c r="DH13" s="248">
        <v>79</v>
      </c>
      <c r="DI13" s="248">
        <v>31</v>
      </c>
      <c r="DK13" s="248">
        <f t="shared" si="0"/>
        <v>2</v>
      </c>
    </row>
    <row r="14" spans="1:116" ht="14.25" customHeight="1" x14ac:dyDescent="0.25">
      <c r="A14" s="238" t="s">
        <v>13</v>
      </c>
      <c r="B14" s="248">
        <v>30</v>
      </c>
      <c r="C14" s="394" t="s">
        <v>1116</v>
      </c>
      <c r="D14" s="248">
        <v>3</v>
      </c>
      <c r="E14" s="248">
        <v>5</v>
      </c>
      <c r="F14" s="394" t="s">
        <v>1116</v>
      </c>
      <c r="G14" s="248">
        <v>6</v>
      </c>
      <c r="H14" s="248">
        <v>15</v>
      </c>
      <c r="I14" s="248">
        <v>25</v>
      </c>
      <c r="J14" s="248">
        <v>1.5</v>
      </c>
      <c r="K14" s="248">
        <v>7</v>
      </c>
      <c r="L14" s="248">
        <v>24</v>
      </c>
      <c r="M14" s="248">
        <v>9</v>
      </c>
      <c r="N14" s="392">
        <v>29</v>
      </c>
      <c r="O14" s="248">
        <v>2</v>
      </c>
      <c r="P14" s="248">
        <v>52.5</v>
      </c>
      <c r="Q14" s="248">
        <v>8</v>
      </c>
      <c r="R14" s="248">
        <v>14</v>
      </c>
      <c r="S14" s="248">
        <v>12</v>
      </c>
      <c r="T14" s="248">
        <v>46</v>
      </c>
      <c r="U14" s="248">
        <v>18</v>
      </c>
      <c r="V14" s="248">
        <v>2</v>
      </c>
      <c r="W14" s="248">
        <v>5</v>
      </c>
      <c r="X14" s="394" t="s">
        <v>1116</v>
      </c>
      <c r="Y14" s="248">
        <v>4</v>
      </c>
      <c r="Z14" s="248">
        <v>78</v>
      </c>
      <c r="AA14" s="248">
        <v>35.5</v>
      </c>
      <c r="AB14" s="248">
        <v>10</v>
      </c>
      <c r="AC14" s="248">
        <v>36</v>
      </c>
      <c r="AD14" s="248">
        <v>9</v>
      </c>
      <c r="AE14" s="248">
        <v>39.5</v>
      </c>
      <c r="AF14" s="394" t="s">
        <v>1116</v>
      </c>
      <c r="AG14" s="248">
        <v>2</v>
      </c>
      <c r="AH14" s="248">
        <v>11</v>
      </c>
      <c r="AI14" s="248">
        <v>47</v>
      </c>
      <c r="AJ14" s="248">
        <v>2</v>
      </c>
      <c r="AK14" s="248">
        <v>7</v>
      </c>
      <c r="AL14" s="248">
        <v>17</v>
      </c>
      <c r="AM14" s="394" t="s">
        <v>1116</v>
      </c>
      <c r="AN14" s="248">
        <v>32</v>
      </c>
      <c r="AO14" s="248">
        <v>45</v>
      </c>
      <c r="AP14" s="248">
        <v>51</v>
      </c>
      <c r="AQ14" s="248">
        <v>15</v>
      </c>
      <c r="AR14" s="248">
        <v>1</v>
      </c>
      <c r="AS14" s="248">
        <v>9</v>
      </c>
      <c r="AT14" s="248">
        <v>3</v>
      </c>
      <c r="AU14" s="248">
        <v>32</v>
      </c>
      <c r="AV14" s="394" t="s">
        <v>1116</v>
      </c>
      <c r="AW14" s="248">
        <v>20</v>
      </c>
      <c r="AX14" s="248">
        <v>3</v>
      </c>
      <c r="AY14" s="248">
        <v>26</v>
      </c>
      <c r="AZ14" s="394" t="s">
        <v>1116</v>
      </c>
      <c r="BA14" s="248">
        <v>19</v>
      </c>
      <c r="BB14" s="248">
        <v>48</v>
      </c>
      <c r="BC14" s="248">
        <v>9</v>
      </c>
      <c r="BD14" s="394" t="s">
        <v>1116</v>
      </c>
      <c r="BE14" s="248">
        <v>16</v>
      </c>
      <c r="BF14" s="248">
        <v>12</v>
      </c>
      <c r="BG14" s="248">
        <v>22</v>
      </c>
      <c r="BH14" s="248">
        <v>11</v>
      </c>
      <c r="BI14" s="248">
        <v>4</v>
      </c>
      <c r="BJ14" s="248">
        <v>24</v>
      </c>
      <c r="BK14" s="394" t="s">
        <v>1116</v>
      </c>
      <c r="BL14" s="248">
        <v>14</v>
      </c>
      <c r="BM14" s="394" t="s">
        <v>1116</v>
      </c>
      <c r="BN14" s="248">
        <v>11</v>
      </c>
      <c r="BO14" s="248">
        <v>6</v>
      </c>
      <c r="BP14" s="248">
        <v>16</v>
      </c>
      <c r="BQ14" s="248">
        <v>28</v>
      </c>
      <c r="BR14" s="248">
        <v>32</v>
      </c>
      <c r="BS14" s="394" t="s">
        <v>1116</v>
      </c>
      <c r="BT14" s="248">
        <v>27.5</v>
      </c>
      <c r="BU14" s="248">
        <v>43</v>
      </c>
      <c r="BV14" s="394" t="s">
        <v>1116</v>
      </c>
      <c r="BW14" s="394" t="s">
        <v>1116</v>
      </c>
      <c r="BX14" s="248">
        <v>24</v>
      </c>
      <c r="BY14" s="248">
        <v>6</v>
      </c>
      <c r="BZ14" s="394" t="s">
        <v>1116</v>
      </c>
      <c r="CA14" s="248">
        <v>21</v>
      </c>
      <c r="CB14" s="394" t="s">
        <v>1116</v>
      </c>
      <c r="CC14" s="394" t="s">
        <v>1116</v>
      </c>
      <c r="CD14" s="248">
        <v>14</v>
      </c>
      <c r="CE14" s="248">
        <v>12</v>
      </c>
      <c r="CF14" s="394" t="s">
        <v>1116</v>
      </c>
      <c r="CG14" s="248">
        <v>24</v>
      </c>
      <c r="CH14" s="248">
        <v>15</v>
      </c>
      <c r="CI14" s="248">
        <v>40</v>
      </c>
      <c r="CJ14" s="248">
        <v>19</v>
      </c>
      <c r="CK14" s="248">
        <v>6</v>
      </c>
      <c r="CL14" s="248">
        <v>1</v>
      </c>
      <c r="CM14" s="248">
        <v>8</v>
      </c>
      <c r="CN14" s="248">
        <v>7</v>
      </c>
      <c r="CO14" s="248">
        <v>14</v>
      </c>
      <c r="CP14" s="394" t="s">
        <v>1116</v>
      </c>
      <c r="CQ14" s="248">
        <v>4</v>
      </c>
      <c r="CR14" s="248">
        <v>6</v>
      </c>
      <c r="CS14" s="394" t="s">
        <v>1116</v>
      </c>
      <c r="CT14" s="248">
        <v>44</v>
      </c>
      <c r="CU14" s="394" t="s">
        <v>1116</v>
      </c>
      <c r="CV14" s="248">
        <v>6</v>
      </c>
      <c r="CW14" s="394" t="s">
        <v>1116</v>
      </c>
      <c r="CX14" s="248">
        <v>18</v>
      </c>
      <c r="CY14" s="248">
        <v>1</v>
      </c>
      <c r="CZ14" s="248">
        <v>4</v>
      </c>
      <c r="DA14" s="248">
        <v>13</v>
      </c>
      <c r="DB14" s="248">
        <v>25</v>
      </c>
      <c r="DC14" s="248">
        <v>6</v>
      </c>
      <c r="DD14" s="248">
        <v>28</v>
      </c>
      <c r="DE14" s="248">
        <v>3</v>
      </c>
      <c r="DF14" s="394" t="s">
        <v>1116</v>
      </c>
      <c r="DG14" s="248">
        <v>1</v>
      </c>
      <c r="DH14" s="248">
        <v>8</v>
      </c>
      <c r="DI14" s="248">
        <v>1</v>
      </c>
      <c r="DK14" s="248">
        <f t="shared" si="0"/>
        <v>1</v>
      </c>
    </row>
    <row r="15" spans="1:116" ht="14.25" customHeight="1" x14ac:dyDescent="0.25">
      <c r="A15" s="239" t="s">
        <v>14</v>
      </c>
      <c r="B15" s="248">
        <v>38</v>
      </c>
      <c r="C15" s="248">
        <v>10</v>
      </c>
      <c r="D15" s="248">
        <v>45</v>
      </c>
      <c r="E15" s="248">
        <v>12</v>
      </c>
      <c r="F15" s="248">
        <v>38.5</v>
      </c>
      <c r="G15" s="248">
        <v>57</v>
      </c>
      <c r="H15" s="394" t="s">
        <v>1116</v>
      </c>
      <c r="I15" s="248">
        <v>28</v>
      </c>
      <c r="J15" s="248">
        <v>6</v>
      </c>
      <c r="K15" s="394" t="s">
        <v>1116</v>
      </c>
      <c r="L15" s="248">
        <v>77</v>
      </c>
      <c r="M15" s="248">
        <v>52</v>
      </c>
      <c r="N15" s="394" t="s">
        <v>1116</v>
      </c>
      <c r="O15" s="248">
        <v>72</v>
      </c>
      <c r="P15" s="248">
        <v>42</v>
      </c>
      <c r="Q15" s="394" t="s">
        <v>1116</v>
      </c>
      <c r="R15" s="248">
        <v>75</v>
      </c>
      <c r="S15" s="248">
        <v>39</v>
      </c>
      <c r="T15" s="248">
        <v>11.5</v>
      </c>
      <c r="U15" s="248">
        <v>42</v>
      </c>
      <c r="V15" s="248">
        <v>14</v>
      </c>
      <c r="W15" s="248">
        <v>63</v>
      </c>
      <c r="X15" s="394" t="s">
        <v>1116</v>
      </c>
      <c r="Y15" s="248">
        <v>51</v>
      </c>
      <c r="Z15" s="248">
        <v>34</v>
      </c>
      <c r="AA15" s="248">
        <v>20</v>
      </c>
      <c r="AB15" s="248">
        <v>14</v>
      </c>
      <c r="AC15" s="248">
        <v>16</v>
      </c>
      <c r="AD15" s="248">
        <v>12</v>
      </c>
      <c r="AE15" s="248">
        <v>19</v>
      </c>
      <c r="AF15" s="394" t="s">
        <v>1116</v>
      </c>
      <c r="AG15" s="394" t="s">
        <v>1116</v>
      </c>
      <c r="AH15" s="394" t="s">
        <v>1116</v>
      </c>
      <c r="AI15" s="248">
        <v>9</v>
      </c>
      <c r="AJ15" s="248">
        <v>5</v>
      </c>
      <c r="AK15" s="248">
        <v>60</v>
      </c>
      <c r="AL15" s="248">
        <v>52</v>
      </c>
      <c r="AM15" s="248">
        <v>15</v>
      </c>
      <c r="AN15" s="248">
        <v>10</v>
      </c>
      <c r="AO15" s="248">
        <v>15</v>
      </c>
      <c r="AP15" s="248">
        <v>25</v>
      </c>
      <c r="AQ15" s="394" t="s">
        <v>1116</v>
      </c>
      <c r="AR15" s="248">
        <v>40</v>
      </c>
      <c r="AS15" s="248">
        <v>12</v>
      </c>
      <c r="AT15" s="248">
        <v>45</v>
      </c>
      <c r="AU15" s="248">
        <v>1</v>
      </c>
      <c r="AV15" s="394" t="s">
        <v>1116</v>
      </c>
      <c r="AW15" s="248">
        <v>25.5</v>
      </c>
      <c r="AX15" s="248">
        <v>29</v>
      </c>
      <c r="AY15" s="248">
        <v>13</v>
      </c>
      <c r="AZ15" s="394" t="s">
        <v>1116</v>
      </c>
      <c r="BA15" s="248">
        <v>76</v>
      </c>
      <c r="BB15" s="248">
        <v>32</v>
      </c>
      <c r="BC15" s="394" t="s">
        <v>1116</v>
      </c>
      <c r="BD15" s="394" t="s">
        <v>1116</v>
      </c>
      <c r="BE15" s="248">
        <v>53</v>
      </c>
      <c r="BF15" s="248">
        <v>49</v>
      </c>
      <c r="BG15" s="248">
        <v>15</v>
      </c>
      <c r="BH15" s="248">
        <v>34</v>
      </c>
      <c r="BI15" s="394" t="s">
        <v>1116</v>
      </c>
      <c r="BJ15" s="248">
        <v>35</v>
      </c>
      <c r="BK15" s="248">
        <v>5</v>
      </c>
      <c r="BL15" s="248">
        <v>25</v>
      </c>
      <c r="BM15" s="394" t="s">
        <v>1116</v>
      </c>
      <c r="BN15" s="248">
        <v>10</v>
      </c>
      <c r="BO15" s="248">
        <v>43.5</v>
      </c>
      <c r="BP15" s="248">
        <v>56.5</v>
      </c>
      <c r="BQ15" s="248">
        <v>11</v>
      </c>
      <c r="BR15" s="394" t="s">
        <v>1116</v>
      </c>
      <c r="BS15" s="394" t="s">
        <v>1116</v>
      </c>
      <c r="BT15" s="248">
        <v>2</v>
      </c>
      <c r="BU15" s="248">
        <v>16</v>
      </c>
      <c r="BV15" s="394" t="s">
        <v>1116</v>
      </c>
      <c r="BW15" s="394" t="s">
        <v>1116</v>
      </c>
      <c r="BX15" s="394" t="s">
        <v>1116</v>
      </c>
      <c r="BY15" s="248">
        <v>11</v>
      </c>
      <c r="BZ15" s="394" t="s">
        <v>1116</v>
      </c>
      <c r="CA15" s="248">
        <v>18</v>
      </c>
      <c r="CB15" s="248">
        <v>17</v>
      </c>
      <c r="CC15" s="394" t="s">
        <v>1116</v>
      </c>
      <c r="CD15" s="248">
        <v>59</v>
      </c>
      <c r="CE15" s="248">
        <v>17</v>
      </c>
      <c r="CF15" s="248">
        <v>44</v>
      </c>
      <c r="CG15" s="248">
        <v>68</v>
      </c>
      <c r="CH15" s="248">
        <v>14</v>
      </c>
      <c r="CI15" s="394" t="s">
        <v>1116</v>
      </c>
      <c r="CJ15" s="394" t="s">
        <v>1116</v>
      </c>
      <c r="CK15" s="394" t="s">
        <v>1116</v>
      </c>
      <c r="CL15" s="248">
        <v>47</v>
      </c>
      <c r="CM15" s="248">
        <v>30</v>
      </c>
      <c r="CN15" s="248">
        <v>24.5</v>
      </c>
      <c r="CO15" s="248">
        <v>39</v>
      </c>
      <c r="CP15" s="248">
        <v>27</v>
      </c>
      <c r="CQ15" s="394" t="s">
        <v>1116</v>
      </c>
      <c r="CR15" s="248">
        <v>41</v>
      </c>
      <c r="CS15" s="248">
        <v>52</v>
      </c>
      <c r="CT15" s="248">
        <v>51</v>
      </c>
      <c r="CU15" s="394" t="s">
        <v>1116</v>
      </c>
      <c r="CV15" s="394" t="s">
        <v>1116</v>
      </c>
      <c r="CW15" s="394" t="s">
        <v>1116</v>
      </c>
      <c r="CX15" s="248">
        <v>24</v>
      </c>
      <c r="CY15" s="248">
        <v>56</v>
      </c>
      <c r="CZ15" s="248">
        <v>34</v>
      </c>
      <c r="DA15" s="248">
        <v>56</v>
      </c>
      <c r="DB15" s="248">
        <v>15</v>
      </c>
      <c r="DC15" s="394" t="s">
        <v>1116</v>
      </c>
      <c r="DD15" s="248">
        <v>29</v>
      </c>
      <c r="DE15" s="248">
        <v>67</v>
      </c>
      <c r="DF15" s="394" t="s">
        <v>1116</v>
      </c>
      <c r="DG15" s="248">
        <v>83</v>
      </c>
      <c r="DH15" s="248">
        <v>73</v>
      </c>
      <c r="DI15" s="394" t="s">
        <v>1116</v>
      </c>
      <c r="DK15" s="248">
        <f t="shared" si="0"/>
        <v>1</v>
      </c>
    </row>
    <row r="16" spans="1:116" ht="14.25" customHeight="1" x14ac:dyDescent="0.25">
      <c r="A16" s="239" t="s">
        <v>15</v>
      </c>
      <c r="B16" s="248">
        <v>50</v>
      </c>
      <c r="C16" s="394" t="s">
        <v>1116</v>
      </c>
      <c r="D16" s="248">
        <v>57</v>
      </c>
      <c r="E16" s="248">
        <v>37</v>
      </c>
      <c r="F16" s="394" t="s">
        <v>1116</v>
      </c>
      <c r="G16" s="248">
        <v>47</v>
      </c>
      <c r="H16" s="394" t="s">
        <v>1116</v>
      </c>
      <c r="I16" s="248">
        <v>20</v>
      </c>
      <c r="J16" s="248">
        <v>45</v>
      </c>
      <c r="K16" s="248">
        <v>8</v>
      </c>
      <c r="L16" s="248">
        <v>63</v>
      </c>
      <c r="M16" s="248">
        <v>46</v>
      </c>
      <c r="N16" s="392">
        <v>22</v>
      </c>
      <c r="O16" s="248">
        <v>62</v>
      </c>
      <c r="P16" s="248">
        <v>45</v>
      </c>
      <c r="Q16" s="394" t="s">
        <v>1116</v>
      </c>
      <c r="R16" s="248">
        <v>40</v>
      </c>
      <c r="S16" s="248">
        <v>30</v>
      </c>
      <c r="T16" s="248">
        <v>50</v>
      </c>
      <c r="U16" s="248">
        <v>111</v>
      </c>
      <c r="V16" s="248">
        <v>60</v>
      </c>
      <c r="W16" s="248">
        <v>51</v>
      </c>
      <c r="X16" s="248">
        <v>12</v>
      </c>
      <c r="Y16" s="394" t="s">
        <v>1116</v>
      </c>
      <c r="Z16" s="394" t="s">
        <v>1116</v>
      </c>
      <c r="AA16" s="248">
        <v>53</v>
      </c>
      <c r="AB16" s="248">
        <v>19</v>
      </c>
      <c r="AC16" s="248">
        <v>33</v>
      </c>
      <c r="AD16" s="248">
        <v>26</v>
      </c>
      <c r="AE16" s="248">
        <v>53</v>
      </c>
      <c r="AF16" s="394" t="s">
        <v>1116</v>
      </c>
      <c r="AG16" s="394" t="s">
        <v>1116</v>
      </c>
      <c r="AH16" s="248">
        <v>12.5</v>
      </c>
      <c r="AI16" s="248">
        <v>27</v>
      </c>
      <c r="AJ16" s="248">
        <v>28</v>
      </c>
      <c r="AK16" s="248">
        <v>47</v>
      </c>
      <c r="AL16" s="394" t="s">
        <v>1116</v>
      </c>
      <c r="AM16" s="394" t="s">
        <v>1116</v>
      </c>
      <c r="AN16" s="248">
        <v>11</v>
      </c>
      <c r="AO16" s="248">
        <v>11</v>
      </c>
      <c r="AP16" s="248">
        <v>94</v>
      </c>
      <c r="AQ16" s="394" t="s">
        <v>1116</v>
      </c>
      <c r="AR16" s="394" t="s">
        <v>1116</v>
      </c>
      <c r="AS16" s="248">
        <v>64</v>
      </c>
      <c r="AT16" s="248">
        <v>94</v>
      </c>
      <c r="AU16" s="248">
        <v>67</v>
      </c>
      <c r="AV16" s="394" t="s">
        <v>1116</v>
      </c>
      <c r="AW16" s="248">
        <v>29</v>
      </c>
      <c r="AX16" s="248">
        <v>57</v>
      </c>
      <c r="AY16" s="248">
        <v>42</v>
      </c>
      <c r="AZ16" s="394" t="s">
        <v>1116</v>
      </c>
      <c r="BA16" s="248">
        <v>63</v>
      </c>
      <c r="BB16" s="394" t="s">
        <v>1116</v>
      </c>
      <c r="BC16" s="394" t="s">
        <v>1116</v>
      </c>
      <c r="BD16" s="394" t="s">
        <v>1116</v>
      </c>
      <c r="BE16" s="248">
        <v>82</v>
      </c>
      <c r="BF16" s="394" t="s">
        <v>1116</v>
      </c>
      <c r="BG16" s="248">
        <v>20</v>
      </c>
      <c r="BH16" s="248">
        <v>37.5</v>
      </c>
      <c r="BI16" s="394" t="s">
        <v>1116</v>
      </c>
      <c r="BJ16" s="394" t="s">
        <v>1116</v>
      </c>
      <c r="BK16" s="394" t="s">
        <v>1116</v>
      </c>
      <c r="BL16" s="394" t="s">
        <v>1116</v>
      </c>
      <c r="BM16" s="394" t="s">
        <v>1116</v>
      </c>
      <c r="BN16" s="394" t="s">
        <v>1116</v>
      </c>
      <c r="BO16" s="248">
        <v>74</v>
      </c>
      <c r="BP16" s="248">
        <v>62</v>
      </c>
      <c r="BQ16" s="248">
        <v>62</v>
      </c>
      <c r="BR16" s="248">
        <v>23</v>
      </c>
      <c r="BS16" s="394" t="s">
        <v>1116</v>
      </c>
      <c r="BT16" s="394" t="s">
        <v>1116</v>
      </c>
      <c r="BU16" s="248">
        <v>7</v>
      </c>
      <c r="BV16" s="394" t="s">
        <v>1116</v>
      </c>
      <c r="BW16" s="394" t="s">
        <v>1116</v>
      </c>
      <c r="BX16" s="394" t="s">
        <v>1116</v>
      </c>
      <c r="BY16" s="248">
        <v>35</v>
      </c>
      <c r="BZ16" s="394" t="s">
        <v>1116</v>
      </c>
      <c r="CA16" s="248">
        <v>12</v>
      </c>
      <c r="CB16" s="248">
        <v>34</v>
      </c>
      <c r="CC16" s="394" t="s">
        <v>1116</v>
      </c>
      <c r="CD16" s="248">
        <v>56</v>
      </c>
      <c r="CE16" s="248">
        <v>35.5</v>
      </c>
      <c r="CF16" s="248">
        <v>48</v>
      </c>
      <c r="CG16" s="394" t="s">
        <v>1116</v>
      </c>
      <c r="CH16" s="248">
        <v>26</v>
      </c>
      <c r="CI16" s="394" t="s">
        <v>1116</v>
      </c>
      <c r="CJ16" s="394" t="s">
        <v>1116</v>
      </c>
      <c r="CK16" s="394" t="s">
        <v>1116</v>
      </c>
      <c r="CL16" s="248">
        <v>34</v>
      </c>
      <c r="CM16" s="248">
        <v>25</v>
      </c>
      <c r="CN16" s="394" t="s">
        <v>1116</v>
      </c>
      <c r="CO16" s="248">
        <v>20</v>
      </c>
      <c r="CP16" s="394" t="s">
        <v>1116</v>
      </c>
      <c r="CQ16" s="394" t="s">
        <v>1116</v>
      </c>
      <c r="CR16" s="394" t="s">
        <v>1116</v>
      </c>
      <c r="CS16" s="248">
        <v>44</v>
      </c>
      <c r="CT16" s="394" t="s">
        <v>1116</v>
      </c>
      <c r="CU16" s="394" t="s">
        <v>1116</v>
      </c>
      <c r="CV16" s="394" t="s">
        <v>1116</v>
      </c>
      <c r="CW16" s="394" t="s">
        <v>1116</v>
      </c>
      <c r="CX16" s="394" t="s">
        <v>1116</v>
      </c>
      <c r="CY16" s="248">
        <v>77</v>
      </c>
      <c r="CZ16" s="248">
        <v>161</v>
      </c>
      <c r="DA16" s="248">
        <v>52</v>
      </c>
      <c r="DB16" s="248">
        <v>47</v>
      </c>
      <c r="DC16" s="394" t="s">
        <v>1116</v>
      </c>
      <c r="DD16" s="248">
        <v>6</v>
      </c>
      <c r="DE16" s="248">
        <v>37.5</v>
      </c>
      <c r="DF16" s="394" t="s">
        <v>1116</v>
      </c>
      <c r="DG16" s="248">
        <v>52</v>
      </c>
      <c r="DH16" s="248">
        <v>16</v>
      </c>
      <c r="DI16" s="394" t="s">
        <v>1116</v>
      </c>
      <c r="DK16" s="248">
        <f t="shared" si="0"/>
        <v>6</v>
      </c>
    </row>
    <row r="17" spans="1:115" ht="14.25" customHeight="1" x14ac:dyDescent="0.25">
      <c r="A17" s="239" t="s">
        <v>16</v>
      </c>
      <c r="B17" s="248">
        <v>36</v>
      </c>
      <c r="C17" s="248">
        <v>15</v>
      </c>
      <c r="D17" s="248">
        <v>40</v>
      </c>
      <c r="E17" s="248">
        <v>55</v>
      </c>
      <c r="F17" s="394" t="s">
        <v>1116</v>
      </c>
      <c r="G17" s="248">
        <v>45</v>
      </c>
      <c r="H17" s="394" t="s">
        <v>1116</v>
      </c>
      <c r="I17" s="248">
        <v>3</v>
      </c>
      <c r="J17" s="248">
        <v>37</v>
      </c>
      <c r="K17" s="248">
        <v>3</v>
      </c>
      <c r="L17" s="248">
        <v>64</v>
      </c>
      <c r="M17" s="248">
        <v>42</v>
      </c>
      <c r="N17" s="392">
        <v>15.5</v>
      </c>
      <c r="O17" s="248">
        <v>36</v>
      </c>
      <c r="P17" s="248">
        <v>25</v>
      </c>
      <c r="Q17" s="394" t="s">
        <v>1116</v>
      </c>
      <c r="R17" s="248">
        <v>23</v>
      </c>
      <c r="S17" s="248">
        <v>41</v>
      </c>
      <c r="T17" s="248">
        <v>6</v>
      </c>
      <c r="U17" s="248">
        <v>55</v>
      </c>
      <c r="V17" s="248">
        <v>41</v>
      </c>
      <c r="W17" s="248">
        <v>48</v>
      </c>
      <c r="X17" s="394" t="s">
        <v>1116</v>
      </c>
      <c r="Y17" s="248">
        <v>26</v>
      </c>
      <c r="Z17" s="248">
        <v>87</v>
      </c>
      <c r="AA17" s="248">
        <v>16.5</v>
      </c>
      <c r="AB17" s="248">
        <v>15</v>
      </c>
      <c r="AC17" s="248">
        <v>56</v>
      </c>
      <c r="AD17" s="248">
        <v>16</v>
      </c>
      <c r="AE17" s="248">
        <v>17</v>
      </c>
      <c r="AF17" s="394" t="s">
        <v>1116</v>
      </c>
      <c r="AG17" s="394" t="s">
        <v>1116</v>
      </c>
      <c r="AH17" s="394" t="s">
        <v>1116</v>
      </c>
      <c r="AI17" s="248">
        <v>23</v>
      </c>
      <c r="AJ17" s="248">
        <v>9</v>
      </c>
      <c r="AK17" s="248">
        <v>64</v>
      </c>
      <c r="AL17" s="248">
        <v>61</v>
      </c>
      <c r="AM17" s="394" t="s">
        <v>1116</v>
      </c>
      <c r="AN17" s="248">
        <v>2</v>
      </c>
      <c r="AO17" s="248">
        <v>7</v>
      </c>
      <c r="AP17" s="248">
        <v>41</v>
      </c>
      <c r="AQ17" s="394" t="s">
        <v>1116</v>
      </c>
      <c r="AR17" s="248">
        <v>28</v>
      </c>
      <c r="AS17" s="248">
        <v>25</v>
      </c>
      <c r="AT17" s="248">
        <v>30</v>
      </c>
      <c r="AU17" s="248">
        <v>46</v>
      </c>
      <c r="AV17" s="394" t="s">
        <v>1116</v>
      </c>
      <c r="AW17" s="248">
        <v>6</v>
      </c>
      <c r="AX17" s="248">
        <v>55</v>
      </c>
      <c r="AY17" s="248">
        <v>3</v>
      </c>
      <c r="AZ17" s="248">
        <v>10</v>
      </c>
      <c r="BA17" s="248">
        <v>88</v>
      </c>
      <c r="BB17" s="394" t="s">
        <v>1116</v>
      </c>
      <c r="BC17" s="248">
        <v>19</v>
      </c>
      <c r="BD17" s="394" t="s">
        <v>1116</v>
      </c>
      <c r="BE17" s="248">
        <v>25</v>
      </c>
      <c r="BF17" s="248">
        <v>22.5</v>
      </c>
      <c r="BG17" s="248">
        <v>6</v>
      </c>
      <c r="BH17" s="248">
        <v>49</v>
      </c>
      <c r="BI17" s="248">
        <v>55</v>
      </c>
      <c r="BJ17" s="248">
        <v>8</v>
      </c>
      <c r="BK17" s="394" t="s">
        <v>1116</v>
      </c>
      <c r="BL17" s="248">
        <v>42</v>
      </c>
      <c r="BM17" s="394" t="s">
        <v>1116</v>
      </c>
      <c r="BN17" s="248">
        <v>9</v>
      </c>
      <c r="BO17" s="248">
        <v>22</v>
      </c>
      <c r="BP17" s="248">
        <v>49</v>
      </c>
      <c r="BQ17" s="248">
        <v>34</v>
      </c>
      <c r="BR17" s="248">
        <v>36</v>
      </c>
      <c r="BS17" s="394" t="s">
        <v>1116</v>
      </c>
      <c r="BT17" s="394" t="s">
        <v>1116</v>
      </c>
      <c r="BU17" s="248">
        <v>3</v>
      </c>
      <c r="BV17" s="248">
        <v>17</v>
      </c>
      <c r="BW17" s="394" t="s">
        <v>1116</v>
      </c>
      <c r="BX17" s="394" t="s">
        <v>1116</v>
      </c>
      <c r="BY17" s="248">
        <v>15</v>
      </c>
      <c r="BZ17" s="248">
        <v>32.5</v>
      </c>
      <c r="CA17" s="248">
        <v>15</v>
      </c>
      <c r="CB17" s="248">
        <v>20</v>
      </c>
      <c r="CC17" s="394" t="s">
        <v>1116</v>
      </c>
      <c r="CD17" s="248">
        <v>45</v>
      </c>
      <c r="CE17" s="248">
        <v>66</v>
      </c>
      <c r="CF17" s="394" t="s">
        <v>1116</v>
      </c>
      <c r="CG17" s="248">
        <v>84</v>
      </c>
      <c r="CH17" s="248">
        <v>13</v>
      </c>
      <c r="CI17" s="394" t="s">
        <v>1116</v>
      </c>
      <c r="CJ17" s="248">
        <v>9</v>
      </c>
      <c r="CK17" s="394" t="s">
        <v>1116</v>
      </c>
      <c r="CL17" s="248">
        <v>26</v>
      </c>
      <c r="CM17" s="248">
        <v>21</v>
      </c>
      <c r="CN17" s="394" t="s">
        <v>1116</v>
      </c>
      <c r="CO17" s="248">
        <v>13</v>
      </c>
      <c r="CP17" s="248">
        <v>4</v>
      </c>
      <c r="CQ17" s="394" t="s">
        <v>1116</v>
      </c>
      <c r="CR17" s="248">
        <v>56</v>
      </c>
      <c r="CS17" s="248">
        <v>10</v>
      </c>
      <c r="CT17" s="248">
        <v>19</v>
      </c>
      <c r="CU17" s="394" t="s">
        <v>1116</v>
      </c>
      <c r="CV17" s="248">
        <v>15</v>
      </c>
      <c r="CW17" s="248">
        <v>49</v>
      </c>
      <c r="CX17" s="248">
        <v>31</v>
      </c>
      <c r="CY17" s="248">
        <v>57.5</v>
      </c>
      <c r="CZ17" s="248">
        <v>46</v>
      </c>
      <c r="DA17" s="248">
        <v>47</v>
      </c>
      <c r="DB17" s="248">
        <v>43</v>
      </c>
      <c r="DC17" s="394" t="s">
        <v>1116</v>
      </c>
      <c r="DD17" s="248">
        <v>27</v>
      </c>
      <c r="DE17" s="248">
        <v>41</v>
      </c>
      <c r="DF17" s="248">
        <v>16</v>
      </c>
      <c r="DG17" s="248">
        <v>53</v>
      </c>
      <c r="DH17" s="248">
        <v>58</v>
      </c>
      <c r="DI17" s="394" t="s">
        <v>1116</v>
      </c>
      <c r="DK17" s="248">
        <f t="shared" si="0"/>
        <v>2</v>
      </c>
    </row>
    <row r="18" spans="1:115" ht="14.25" customHeight="1" x14ac:dyDescent="0.25">
      <c r="A18" s="239" t="s">
        <v>17</v>
      </c>
      <c r="B18" s="248">
        <v>1</v>
      </c>
      <c r="C18" s="248">
        <v>5</v>
      </c>
      <c r="D18" s="248">
        <v>11</v>
      </c>
      <c r="E18" s="248">
        <v>11</v>
      </c>
      <c r="F18" s="248">
        <v>18</v>
      </c>
      <c r="G18" s="248">
        <v>9</v>
      </c>
      <c r="H18" s="248">
        <v>12</v>
      </c>
      <c r="I18" s="248">
        <v>2</v>
      </c>
      <c r="J18" s="248">
        <v>10</v>
      </c>
      <c r="K18" s="394" t="s">
        <v>1116</v>
      </c>
      <c r="L18" s="248">
        <v>27</v>
      </c>
      <c r="M18" s="248">
        <v>5</v>
      </c>
      <c r="N18" s="248">
        <v>3</v>
      </c>
      <c r="O18" s="248">
        <v>42</v>
      </c>
      <c r="P18" s="248">
        <v>5</v>
      </c>
      <c r="Q18" s="248">
        <v>16</v>
      </c>
      <c r="R18" s="248">
        <v>25.5</v>
      </c>
      <c r="S18" s="248">
        <v>1</v>
      </c>
      <c r="T18" s="248">
        <v>26</v>
      </c>
      <c r="U18" s="248">
        <v>9</v>
      </c>
      <c r="V18" s="248">
        <v>7</v>
      </c>
      <c r="W18" s="248">
        <v>2</v>
      </c>
      <c r="X18" s="394" t="s">
        <v>1116</v>
      </c>
      <c r="Y18" s="248">
        <v>9</v>
      </c>
      <c r="Z18" s="248">
        <v>46</v>
      </c>
      <c r="AA18" s="248">
        <v>10</v>
      </c>
      <c r="AB18" s="248">
        <v>33</v>
      </c>
      <c r="AC18" s="248">
        <v>4</v>
      </c>
      <c r="AD18" s="248">
        <v>8</v>
      </c>
      <c r="AE18" s="248">
        <v>48</v>
      </c>
      <c r="AF18" s="394" t="s">
        <v>1116</v>
      </c>
      <c r="AG18" s="248">
        <v>16</v>
      </c>
      <c r="AH18" s="248">
        <v>12.5</v>
      </c>
      <c r="AI18" s="248">
        <v>5</v>
      </c>
      <c r="AJ18" s="248">
        <v>6</v>
      </c>
      <c r="AK18" s="248">
        <v>3</v>
      </c>
      <c r="AL18" s="248">
        <v>19</v>
      </c>
      <c r="AM18" s="394" t="s">
        <v>1116</v>
      </c>
      <c r="AN18" s="248">
        <v>29</v>
      </c>
      <c r="AO18" s="248">
        <v>8</v>
      </c>
      <c r="AP18" s="248">
        <v>2</v>
      </c>
      <c r="AQ18" s="248">
        <v>3</v>
      </c>
      <c r="AR18" s="248">
        <v>12</v>
      </c>
      <c r="AS18" s="248">
        <v>11</v>
      </c>
      <c r="AT18" s="248">
        <v>10</v>
      </c>
      <c r="AU18" s="248">
        <v>2</v>
      </c>
      <c r="AV18" s="248">
        <v>6</v>
      </c>
      <c r="AW18" s="248">
        <v>37</v>
      </c>
      <c r="AX18" s="248">
        <v>9</v>
      </c>
      <c r="AY18" s="248">
        <v>14</v>
      </c>
      <c r="AZ18" s="248">
        <v>21</v>
      </c>
      <c r="BA18" s="248">
        <v>3</v>
      </c>
      <c r="BB18" s="248">
        <v>2</v>
      </c>
      <c r="BC18" s="248">
        <v>11</v>
      </c>
      <c r="BD18" s="394" t="s">
        <v>1116</v>
      </c>
      <c r="BE18" s="248">
        <v>5</v>
      </c>
      <c r="BF18" s="248">
        <v>8.5</v>
      </c>
      <c r="BG18" s="248">
        <v>27</v>
      </c>
      <c r="BH18" s="248">
        <v>2</v>
      </c>
      <c r="BI18" s="248">
        <v>21</v>
      </c>
      <c r="BJ18" s="248">
        <v>34</v>
      </c>
      <c r="BK18" s="248">
        <v>1</v>
      </c>
      <c r="BL18" s="248">
        <v>3</v>
      </c>
      <c r="BM18" s="394" t="s">
        <v>1116</v>
      </c>
      <c r="BN18" s="394" t="s">
        <v>1116</v>
      </c>
      <c r="BO18" s="248">
        <v>12</v>
      </c>
      <c r="BP18" s="248">
        <v>1</v>
      </c>
      <c r="BQ18" s="248">
        <v>14</v>
      </c>
      <c r="BR18" s="248">
        <v>2</v>
      </c>
      <c r="BS18" s="394" t="s">
        <v>1116</v>
      </c>
      <c r="BT18" s="248">
        <v>15</v>
      </c>
      <c r="BU18" s="248">
        <v>12</v>
      </c>
      <c r="BV18" s="248">
        <v>11.5</v>
      </c>
      <c r="BW18" s="248">
        <v>1</v>
      </c>
      <c r="BX18" s="248">
        <v>11</v>
      </c>
      <c r="BY18" s="248">
        <v>36</v>
      </c>
      <c r="BZ18" s="248">
        <v>32.5</v>
      </c>
      <c r="CA18" s="248">
        <v>2</v>
      </c>
      <c r="CB18" s="248">
        <v>13</v>
      </c>
      <c r="CC18" s="394" t="s">
        <v>1116</v>
      </c>
      <c r="CD18" s="248">
        <v>4</v>
      </c>
      <c r="CE18" s="248">
        <v>10</v>
      </c>
      <c r="CF18" s="248">
        <v>6</v>
      </c>
      <c r="CG18" s="248">
        <v>8</v>
      </c>
      <c r="CH18" s="248">
        <v>1</v>
      </c>
      <c r="CI18" s="248">
        <v>9</v>
      </c>
      <c r="CJ18" s="248">
        <v>1</v>
      </c>
      <c r="CK18" s="248">
        <v>10.5</v>
      </c>
      <c r="CL18" s="248">
        <v>12</v>
      </c>
      <c r="CM18" s="248">
        <v>9</v>
      </c>
      <c r="CN18" s="248">
        <v>2.5</v>
      </c>
      <c r="CO18" s="248">
        <v>9</v>
      </c>
      <c r="CP18" s="248">
        <v>6</v>
      </c>
      <c r="CQ18" s="394" t="s">
        <v>1116</v>
      </c>
      <c r="CR18" s="248">
        <v>1</v>
      </c>
      <c r="CS18" s="248">
        <v>1</v>
      </c>
      <c r="CT18" s="248">
        <v>3</v>
      </c>
      <c r="CU18" s="394" t="s">
        <v>1116</v>
      </c>
      <c r="CV18" s="394" t="s">
        <v>1116</v>
      </c>
      <c r="CW18" s="248">
        <v>4</v>
      </c>
      <c r="CX18" s="248">
        <v>2</v>
      </c>
      <c r="CY18" s="248">
        <v>13</v>
      </c>
      <c r="CZ18" s="248">
        <v>17</v>
      </c>
      <c r="DA18" s="248">
        <v>5</v>
      </c>
      <c r="DB18" s="248">
        <v>2</v>
      </c>
      <c r="DC18" s="248">
        <v>19.5</v>
      </c>
      <c r="DD18" s="248">
        <v>4</v>
      </c>
      <c r="DE18" s="248">
        <v>26</v>
      </c>
      <c r="DF18" s="248">
        <v>17</v>
      </c>
      <c r="DG18" s="248">
        <v>33</v>
      </c>
      <c r="DH18" s="248">
        <v>22</v>
      </c>
      <c r="DI18" s="248">
        <v>17</v>
      </c>
      <c r="DK18" s="248">
        <f t="shared" si="0"/>
        <v>1</v>
      </c>
    </row>
    <row r="19" spans="1:115" ht="14.25" customHeight="1" x14ac:dyDescent="0.25">
      <c r="A19" s="239" t="s">
        <v>18</v>
      </c>
      <c r="B19" s="248">
        <v>55</v>
      </c>
      <c r="C19" s="394" t="s">
        <v>1116</v>
      </c>
      <c r="D19" s="248">
        <v>20</v>
      </c>
      <c r="E19" s="248">
        <v>62</v>
      </c>
      <c r="F19" s="248">
        <v>25</v>
      </c>
      <c r="G19" s="248">
        <v>39</v>
      </c>
      <c r="H19" s="394" t="s">
        <v>1116</v>
      </c>
      <c r="I19" s="248">
        <v>70</v>
      </c>
      <c r="J19" s="248">
        <v>78</v>
      </c>
      <c r="K19" s="394" t="s">
        <v>1116</v>
      </c>
      <c r="L19" s="248">
        <v>45</v>
      </c>
      <c r="M19" s="248">
        <v>7</v>
      </c>
      <c r="N19" s="394" t="s">
        <v>1116</v>
      </c>
      <c r="O19" s="248">
        <v>32</v>
      </c>
      <c r="P19" s="248">
        <v>55</v>
      </c>
      <c r="Q19" s="394" t="s">
        <v>1116</v>
      </c>
      <c r="R19" s="248">
        <v>73</v>
      </c>
      <c r="S19" s="248">
        <v>49</v>
      </c>
      <c r="T19" s="248">
        <v>44.5</v>
      </c>
      <c r="U19" s="248">
        <v>69</v>
      </c>
      <c r="V19" s="248">
        <v>40</v>
      </c>
      <c r="W19" s="248">
        <v>46</v>
      </c>
      <c r="X19" s="394" t="s">
        <v>1116</v>
      </c>
      <c r="Y19" s="248">
        <v>35</v>
      </c>
      <c r="Z19" s="394" t="s">
        <v>1116</v>
      </c>
      <c r="AA19" s="248">
        <v>16.5</v>
      </c>
      <c r="AB19" s="248">
        <v>44</v>
      </c>
      <c r="AC19" s="248">
        <v>43</v>
      </c>
      <c r="AD19" s="248">
        <v>18</v>
      </c>
      <c r="AE19" s="248">
        <v>20.5</v>
      </c>
      <c r="AF19" s="394" t="s">
        <v>1116</v>
      </c>
      <c r="AG19" s="394" t="s">
        <v>1116</v>
      </c>
      <c r="AH19" s="394" t="s">
        <v>1116</v>
      </c>
      <c r="AI19" s="248">
        <v>41</v>
      </c>
      <c r="AJ19" s="248">
        <v>48</v>
      </c>
      <c r="AK19" s="248">
        <v>53</v>
      </c>
      <c r="AL19" s="248">
        <v>60</v>
      </c>
      <c r="AM19" s="394" t="s">
        <v>1116</v>
      </c>
      <c r="AN19" s="394" t="s">
        <v>1116</v>
      </c>
      <c r="AO19" s="394" t="s">
        <v>1116</v>
      </c>
      <c r="AP19" s="248">
        <v>44</v>
      </c>
      <c r="AQ19" s="394" t="s">
        <v>1116</v>
      </c>
      <c r="AR19" s="394" t="s">
        <v>1116</v>
      </c>
      <c r="AS19" s="248">
        <v>57</v>
      </c>
      <c r="AT19" s="248">
        <v>21</v>
      </c>
      <c r="AU19" s="248">
        <v>9</v>
      </c>
      <c r="AV19" s="394" t="s">
        <v>1116</v>
      </c>
      <c r="AW19" s="248">
        <v>35</v>
      </c>
      <c r="AX19" s="248">
        <v>23</v>
      </c>
      <c r="AY19" s="394" t="s">
        <v>1116</v>
      </c>
      <c r="AZ19" s="394" t="s">
        <v>1116</v>
      </c>
      <c r="BA19" s="248">
        <v>58</v>
      </c>
      <c r="BB19" s="248">
        <v>22</v>
      </c>
      <c r="BC19" s="248">
        <v>22</v>
      </c>
      <c r="BD19" s="394" t="s">
        <v>1116</v>
      </c>
      <c r="BE19" s="248">
        <v>23</v>
      </c>
      <c r="BF19" s="248">
        <v>50</v>
      </c>
      <c r="BG19" s="394" t="s">
        <v>1116</v>
      </c>
      <c r="BH19" s="248">
        <v>50.5</v>
      </c>
      <c r="BI19" s="248">
        <v>27</v>
      </c>
      <c r="BJ19" s="248">
        <v>30</v>
      </c>
      <c r="BK19" s="248">
        <v>12</v>
      </c>
      <c r="BL19" s="394" t="s">
        <v>1116</v>
      </c>
      <c r="BM19" s="394" t="s">
        <v>1116</v>
      </c>
      <c r="BN19" s="394" t="s">
        <v>1116</v>
      </c>
      <c r="BO19" s="248">
        <v>42</v>
      </c>
      <c r="BP19" s="248">
        <v>53</v>
      </c>
      <c r="BQ19" s="248">
        <v>4</v>
      </c>
      <c r="BR19" s="248">
        <v>42.5</v>
      </c>
      <c r="BS19" s="394" t="s">
        <v>1116</v>
      </c>
      <c r="BT19" s="248">
        <v>36</v>
      </c>
      <c r="BU19" s="394" t="s">
        <v>1116</v>
      </c>
      <c r="BV19" s="394" t="s">
        <v>1116</v>
      </c>
      <c r="BW19" s="394" t="s">
        <v>1116</v>
      </c>
      <c r="BX19" s="248">
        <v>17</v>
      </c>
      <c r="BY19" s="248">
        <v>22</v>
      </c>
      <c r="BZ19" s="394" t="s">
        <v>1116</v>
      </c>
      <c r="CA19" s="394" t="s">
        <v>1116</v>
      </c>
      <c r="CB19" s="248">
        <v>81.5</v>
      </c>
      <c r="CC19" s="394" t="s">
        <v>1116</v>
      </c>
      <c r="CD19" s="248">
        <v>58</v>
      </c>
      <c r="CE19" s="248">
        <v>27</v>
      </c>
      <c r="CF19" s="248">
        <v>15</v>
      </c>
      <c r="CG19" s="248">
        <v>98</v>
      </c>
      <c r="CH19" s="248">
        <v>22</v>
      </c>
      <c r="CI19" s="248">
        <v>26</v>
      </c>
      <c r="CJ19" s="248">
        <v>32</v>
      </c>
      <c r="CK19" s="394" t="s">
        <v>1116</v>
      </c>
      <c r="CL19" s="248">
        <v>19</v>
      </c>
      <c r="CM19" s="248">
        <v>53</v>
      </c>
      <c r="CN19" s="248">
        <v>28</v>
      </c>
      <c r="CO19" s="248">
        <v>36</v>
      </c>
      <c r="CP19" s="394" t="s">
        <v>1116</v>
      </c>
      <c r="CQ19" s="394" t="s">
        <v>1116</v>
      </c>
      <c r="CR19" s="248">
        <v>44</v>
      </c>
      <c r="CS19" s="248">
        <v>29</v>
      </c>
      <c r="CT19" s="248">
        <v>46</v>
      </c>
      <c r="CU19" s="394" t="s">
        <v>1116</v>
      </c>
      <c r="CV19" s="394" t="s">
        <v>1116</v>
      </c>
      <c r="CW19" s="248">
        <v>46</v>
      </c>
      <c r="CX19" s="394" t="s">
        <v>1116</v>
      </c>
      <c r="CY19" s="248">
        <v>41.5</v>
      </c>
      <c r="CZ19" s="248">
        <v>40</v>
      </c>
      <c r="DA19" s="248">
        <v>26</v>
      </c>
      <c r="DB19" s="248">
        <v>54</v>
      </c>
      <c r="DC19" s="394" t="s">
        <v>1116</v>
      </c>
      <c r="DD19" s="248">
        <v>17</v>
      </c>
      <c r="DE19" s="248">
        <v>46</v>
      </c>
      <c r="DF19" s="394" t="s">
        <v>1116</v>
      </c>
      <c r="DG19" s="248">
        <v>91</v>
      </c>
      <c r="DH19" s="248">
        <v>20</v>
      </c>
      <c r="DI19" s="248">
        <v>43</v>
      </c>
      <c r="DK19" s="248">
        <f t="shared" si="0"/>
        <v>4</v>
      </c>
    </row>
    <row r="20" spans="1:115" ht="14.25" customHeight="1" x14ac:dyDescent="0.25">
      <c r="A20" s="239" t="s">
        <v>19</v>
      </c>
      <c r="B20" s="248">
        <v>19</v>
      </c>
      <c r="C20" s="248">
        <v>21</v>
      </c>
      <c r="D20" s="248">
        <v>16</v>
      </c>
      <c r="E20" s="248">
        <v>8</v>
      </c>
      <c r="F20" s="394" t="s">
        <v>1116</v>
      </c>
      <c r="G20" s="248">
        <v>23</v>
      </c>
      <c r="H20" s="394" t="s">
        <v>1116</v>
      </c>
      <c r="I20" s="248">
        <v>4</v>
      </c>
      <c r="J20" s="248">
        <v>17</v>
      </c>
      <c r="K20" s="248">
        <v>11</v>
      </c>
      <c r="L20" s="248">
        <v>11</v>
      </c>
      <c r="M20" s="248">
        <v>22</v>
      </c>
      <c r="N20" s="394" t="s">
        <v>1116</v>
      </c>
      <c r="O20" s="248">
        <v>20</v>
      </c>
      <c r="P20" s="248">
        <v>52.5</v>
      </c>
      <c r="Q20" s="248">
        <v>14</v>
      </c>
      <c r="R20" s="248">
        <v>6</v>
      </c>
      <c r="S20" s="248">
        <v>33</v>
      </c>
      <c r="T20" s="248">
        <v>36.5</v>
      </c>
      <c r="U20" s="248">
        <v>74</v>
      </c>
      <c r="V20" s="248">
        <v>3</v>
      </c>
      <c r="W20" s="248">
        <v>22</v>
      </c>
      <c r="X20" s="394" t="s">
        <v>1116</v>
      </c>
      <c r="Y20" s="248">
        <v>22</v>
      </c>
      <c r="Z20" s="248">
        <v>12</v>
      </c>
      <c r="AA20" s="248">
        <v>25.5</v>
      </c>
      <c r="AB20" s="248">
        <v>30</v>
      </c>
      <c r="AC20" s="248">
        <v>2</v>
      </c>
      <c r="AD20" s="248">
        <v>5</v>
      </c>
      <c r="AE20" s="248">
        <v>2</v>
      </c>
      <c r="AF20" s="394" t="s">
        <v>1116</v>
      </c>
      <c r="AG20" s="394" t="s">
        <v>1116</v>
      </c>
      <c r="AH20" s="248">
        <v>2</v>
      </c>
      <c r="AI20" s="248">
        <v>7</v>
      </c>
      <c r="AJ20" s="248">
        <v>18</v>
      </c>
      <c r="AK20" s="248">
        <v>46</v>
      </c>
      <c r="AL20" s="248">
        <v>2</v>
      </c>
      <c r="AM20" s="248">
        <v>17</v>
      </c>
      <c r="AN20" s="248">
        <v>24.5</v>
      </c>
      <c r="AO20" s="248">
        <v>16</v>
      </c>
      <c r="AP20" s="248">
        <v>14</v>
      </c>
      <c r="AQ20" s="248">
        <v>7</v>
      </c>
      <c r="AR20" s="248">
        <v>15</v>
      </c>
      <c r="AS20" s="248">
        <v>19</v>
      </c>
      <c r="AT20" s="248">
        <v>46</v>
      </c>
      <c r="AU20" s="248">
        <v>14</v>
      </c>
      <c r="AV20" s="394" t="s">
        <v>1116</v>
      </c>
      <c r="AW20" s="248">
        <v>30</v>
      </c>
      <c r="AX20" s="248">
        <v>13</v>
      </c>
      <c r="AY20" s="248">
        <v>23</v>
      </c>
      <c r="AZ20" s="394" t="s">
        <v>1116</v>
      </c>
      <c r="BA20" s="248">
        <v>7</v>
      </c>
      <c r="BB20" s="248">
        <v>8</v>
      </c>
      <c r="BC20" s="248">
        <v>20</v>
      </c>
      <c r="BD20" s="394" t="s">
        <v>1116</v>
      </c>
      <c r="BE20" s="248">
        <v>32</v>
      </c>
      <c r="BF20" s="248">
        <v>6</v>
      </c>
      <c r="BG20" s="394" t="s">
        <v>1116</v>
      </c>
      <c r="BH20" s="248">
        <v>3</v>
      </c>
      <c r="BI20" s="248">
        <v>1</v>
      </c>
      <c r="BJ20" s="248">
        <v>10</v>
      </c>
      <c r="BK20" s="248">
        <v>7</v>
      </c>
      <c r="BL20" s="248">
        <v>11</v>
      </c>
      <c r="BM20" s="248">
        <v>20.5</v>
      </c>
      <c r="BN20" s="248">
        <v>13</v>
      </c>
      <c r="BO20" s="248">
        <v>15</v>
      </c>
      <c r="BP20" s="248">
        <v>54</v>
      </c>
      <c r="BQ20" s="248">
        <v>40</v>
      </c>
      <c r="BR20" s="248">
        <v>24</v>
      </c>
      <c r="BS20" s="248">
        <v>39</v>
      </c>
      <c r="BT20" s="248">
        <v>20</v>
      </c>
      <c r="BU20" s="248">
        <v>36</v>
      </c>
      <c r="BV20" s="248">
        <v>17</v>
      </c>
      <c r="BW20" s="394" t="s">
        <v>1116</v>
      </c>
      <c r="BX20" s="394" t="s">
        <v>1116</v>
      </c>
      <c r="BY20" s="248">
        <v>9</v>
      </c>
      <c r="BZ20" s="248">
        <v>32.5</v>
      </c>
      <c r="CA20" s="394" t="s">
        <v>1116</v>
      </c>
      <c r="CB20" s="248">
        <v>16</v>
      </c>
      <c r="CC20" s="394" t="s">
        <v>1116</v>
      </c>
      <c r="CD20" s="248">
        <v>22</v>
      </c>
      <c r="CE20" s="248">
        <v>6</v>
      </c>
      <c r="CF20" s="248">
        <v>24</v>
      </c>
      <c r="CG20" s="248">
        <v>29</v>
      </c>
      <c r="CH20" s="248">
        <v>11</v>
      </c>
      <c r="CI20" s="248">
        <v>34</v>
      </c>
      <c r="CJ20" s="248">
        <v>38</v>
      </c>
      <c r="CK20" s="394" t="s">
        <v>1116</v>
      </c>
      <c r="CL20" s="248">
        <v>70</v>
      </c>
      <c r="CM20" s="248">
        <v>4</v>
      </c>
      <c r="CN20" s="394" t="s">
        <v>1116</v>
      </c>
      <c r="CO20" s="248">
        <v>31</v>
      </c>
      <c r="CP20" s="248">
        <v>14</v>
      </c>
      <c r="CQ20" s="394" t="s">
        <v>1116</v>
      </c>
      <c r="CR20" s="248">
        <v>16</v>
      </c>
      <c r="CS20" s="248">
        <v>11</v>
      </c>
      <c r="CT20" s="248">
        <v>21</v>
      </c>
      <c r="CU20" s="394" t="s">
        <v>1116</v>
      </c>
      <c r="CV20" s="394" t="s">
        <v>1116</v>
      </c>
      <c r="CW20" s="248">
        <v>36</v>
      </c>
      <c r="CX20" s="248">
        <v>12</v>
      </c>
      <c r="CY20" s="248">
        <v>34</v>
      </c>
      <c r="CZ20" s="248">
        <v>23</v>
      </c>
      <c r="DA20" s="248">
        <v>30</v>
      </c>
      <c r="DB20" s="248">
        <v>10</v>
      </c>
      <c r="DC20" s="248">
        <v>1</v>
      </c>
      <c r="DD20" s="248">
        <v>34</v>
      </c>
      <c r="DE20" s="248">
        <v>9</v>
      </c>
      <c r="DF20" s="248">
        <v>13</v>
      </c>
      <c r="DG20" s="248">
        <v>109</v>
      </c>
      <c r="DH20" s="248">
        <v>65</v>
      </c>
      <c r="DI20" s="248">
        <v>61</v>
      </c>
      <c r="DK20" s="248">
        <f t="shared" si="0"/>
        <v>1</v>
      </c>
    </row>
    <row r="21" spans="1:115" ht="14.25" customHeight="1" x14ac:dyDescent="0.25">
      <c r="A21" s="238" t="s">
        <v>20</v>
      </c>
      <c r="B21" s="248">
        <v>26</v>
      </c>
      <c r="C21" s="248">
        <v>37</v>
      </c>
      <c r="D21" s="248">
        <v>12</v>
      </c>
      <c r="E21" s="248">
        <v>54</v>
      </c>
      <c r="F21" s="248">
        <v>42</v>
      </c>
      <c r="G21" s="248">
        <v>33</v>
      </c>
      <c r="H21" s="248">
        <v>13</v>
      </c>
      <c r="I21" s="248">
        <v>48</v>
      </c>
      <c r="J21" s="248">
        <v>69</v>
      </c>
      <c r="K21" s="394" t="s">
        <v>1116</v>
      </c>
      <c r="L21" s="248">
        <v>34</v>
      </c>
      <c r="M21" s="248">
        <v>21</v>
      </c>
      <c r="N21" s="394" t="s">
        <v>1116</v>
      </c>
      <c r="O21" s="248">
        <v>81</v>
      </c>
      <c r="P21" s="248">
        <v>60</v>
      </c>
      <c r="Q21" s="248">
        <v>31</v>
      </c>
      <c r="R21" s="248">
        <v>51</v>
      </c>
      <c r="S21" s="248">
        <v>62</v>
      </c>
      <c r="T21" s="394" t="s">
        <v>1116</v>
      </c>
      <c r="U21" s="248">
        <v>67</v>
      </c>
      <c r="V21" s="248">
        <v>37</v>
      </c>
      <c r="W21" s="248">
        <v>30</v>
      </c>
      <c r="X21" s="248">
        <v>7</v>
      </c>
      <c r="Y21" s="394" t="s">
        <v>1116</v>
      </c>
      <c r="Z21" s="394" t="s">
        <v>1116</v>
      </c>
      <c r="AA21" s="248">
        <v>30</v>
      </c>
      <c r="AB21" s="248">
        <v>38</v>
      </c>
      <c r="AC21" s="248">
        <v>46</v>
      </c>
      <c r="AD21" s="248">
        <v>46</v>
      </c>
      <c r="AE21" s="248">
        <v>23</v>
      </c>
      <c r="AF21" s="394" t="s">
        <v>1116</v>
      </c>
      <c r="AG21" s="394" t="s">
        <v>1116</v>
      </c>
      <c r="AH21" s="394" t="s">
        <v>1116</v>
      </c>
      <c r="AI21" s="248">
        <v>86</v>
      </c>
      <c r="AJ21" s="248">
        <v>53</v>
      </c>
      <c r="AK21" s="248">
        <v>69</v>
      </c>
      <c r="AL21" s="248">
        <v>44</v>
      </c>
      <c r="AM21" s="394" t="s">
        <v>1116</v>
      </c>
      <c r="AN21" s="394" t="s">
        <v>1116</v>
      </c>
      <c r="AO21" s="248">
        <v>50</v>
      </c>
      <c r="AP21" s="248">
        <v>6</v>
      </c>
      <c r="AQ21" s="394" t="s">
        <v>1116</v>
      </c>
      <c r="AR21" s="248">
        <v>21</v>
      </c>
      <c r="AS21" s="248">
        <v>74.5</v>
      </c>
      <c r="AT21" s="248">
        <v>39</v>
      </c>
      <c r="AU21" s="248">
        <v>6</v>
      </c>
      <c r="AV21" s="394" t="s">
        <v>1116</v>
      </c>
      <c r="AW21" s="394" t="s">
        <v>1116</v>
      </c>
      <c r="AX21" s="248">
        <v>19</v>
      </c>
      <c r="AY21" s="248">
        <v>28</v>
      </c>
      <c r="AZ21" s="394" t="s">
        <v>1116</v>
      </c>
      <c r="BA21" s="248">
        <v>43</v>
      </c>
      <c r="BB21" s="248">
        <v>40</v>
      </c>
      <c r="BC21" s="394" t="s">
        <v>1116</v>
      </c>
      <c r="BD21" s="394" t="s">
        <v>1116</v>
      </c>
      <c r="BE21" s="248">
        <v>17</v>
      </c>
      <c r="BF21" s="248">
        <v>45</v>
      </c>
      <c r="BG21" s="248">
        <v>18</v>
      </c>
      <c r="BH21" s="248">
        <v>27.5</v>
      </c>
      <c r="BI21" s="248">
        <v>55</v>
      </c>
      <c r="BJ21" s="248">
        <v>41</v>
      </c>
      <c r="BK21" s="394" t="s">
        <v>1116</v>
      </c>
      <c r="BL21" s="394" t="s">
        <v>1116</v>
      </c>
      <c r="BM21" s="248">
        <v>22.5</v>
      </c>
      <c r="BN21" s="394" t="s">
        <v>1116</v>
      </c>
      <c r="BO21" s="248">
        <v>37</v>
      </c>
      <c r="BP21" s="394" t="s">
        <v>1116</v>
      </c>
      <c r="BQ21" s="248">
        <v>54</v>
      </c>
      <c r="BR21" s="248">
        <v>40</v>
      </c>
      <c r="BS21" s="394" t="s">
        <v>1116</v>
      </c>
      <c r="BT21" s="248">
        <v>20</v>
      </c>
      <c r="BU21" s="248">
        <v>30</v>
      </c>
      <c r="BV21" s="394" t="s">
        <v>1116</v>
      </c>
      <c r="BW21" s="394" t="s">
        <v>1116</v>
      </c>
      <c r="BX21" s="394" t="s">
        <v>1116</v>
      </c>
      <c r="BY21" s="394" t="s">
        <v>1116</v>
      </c>
      <c r="BZ21" s="394" t="s">
        <v>1116</v>
      </c>
      <c r="CA21" s="248">
        <v>23</v>
      </c>
      <c r="CB21" s="248">
        <v>70</v>
      </c>
      <c r="CC21" s="394" t="s">
        <v>1116</v>
      </c>
      <c r="CD21" s="248">
        <v>50</v>
      </c>
      <c r="CE21" s="248">
        <v>15</v>
      </c>
      <c r="CF21" s="394" t="s">
        <v>1116</v>
      </c>
      <c r="CG21" s="248">
        <v>46</v>
      </c>
      <c r="CH21" s="248">
        <v>24</v>
      </c>
      <c r="CI21" s="248">
        <v>30.5</v>
      </c>
      <c r="CJ21" s="248">
        <v>4</v>
      </c>
      <c r="CK21" s="394" t="s">
        <v>1116</v>
      </c>
      <c r="CL21" s="248">
        <v>5</v>
      </c>
      <c r="CM21" s="248">
        <v>35</v>
      </c>
      <c r="CN21" s="394" t="s">
        <v>1116</v>
      </c>
      <c r="CO21" s="248">
        <v>45</v>
      </c>
      <c r="CP21" s="394" t="s">
        <v>1116</v>
      </c>
      <c r="CQ21" s="394" t="s">
        <v>1116</v>
      </c>
      <c r="CR21" s="248">
        <v>40</v>
      </c>
      <c r="CS21" s="248">
        <v>7</v>
      </c>
      <c r="CT21" s="248">
        <v>61</v>
      </c>
      <c r="CU21" s="394" t="s">
        <v>1116</v>
      </c>
      <c r="CV21" s="394" t="s">
        <v>1116</v>
      </c>
      <c r="CW21" s="394" t="s">
        <v>1116</v>
      </c>
      <c r="CX21" s="248">
        <v>57</v>
      </c>
      <c r="CY21" s="248">
        <v>27</v>
      </c>
      <c r="CZ21" s="248">
        <v>15</v>
      </c>
      <c r="DA21" s="248">
        <v>24</v>
      </c>
      <c r="DB21" s="248">
        <v>49</v>
      </c>
      <c r="DC21" s="394" t="s">
        <v>1116</v>
      </c>
      <c r="DD21" s="248">
        <v>5</v>
      </c>
      <c r="DE21" s="248">
        <v>46</v>
      </c>
      <c r="DF21" s="394" t="s">
        <v>1116</v>
      </c>
      <c r="DG21" s="248">
        <v>64</v>
      </c>
      <c r="DH21" s="248">
        <v>75</v>
      </c>
      <c r="DI21" s="248">
        <v>72</v>
      </c>
      <c r="DK21" s="248">
        <f t="shared" si="0"/>
        <v>4</v>
      </c>
    </row>
    <row r="22" spans="1:115" ht="14.25" customHeight="1" x14ac:dyDescent="0.25">
      <c r="A22" s="238" t="s">
        <v>21</v>
      </c>
      <c r="B22" s="248">
        <v>59</v>
      </c>
      <c r="C22" s="248">
        <v>45</v>
      </c>
      <c r="D22" s="248">
        <v>47</v>
      </c>
      <c r="E22" s="248">
        <v>9</v>
      </c>
      <c r="F22" s="248">
        <v>20</v>
      </c>
      <c r="G22" s="248">
        <v>37</v>
      </c>
      <c r="H22" s="248">
        <v>19</v>
      </c>
      <c r="I22" s="248">
        <v>26</v>
      </c>
      <c r="J22" s="248">
        <v>5</v>
      </c>
      <c r="K22" s="394" t="s">
        <v>1116</v>
      </c>
      <c r="L22" s="248">
        <v>50</v>
      </c>
      <c r="M22" s="248">
        <v>70</v>
      </c>
      <c r="N22" s="394" t="s">
        <v>1116</v>
      </c>
      <c r="O22" s="248">
        <v>58.5</v>
      </c>
      <c r="P22" s="248">
        <v>57</v>
      </c>
      <c r="Q22" s="394" t="s">
        <v>1116</v>
      </c>
      <c r="R22" s="248">
        <v>59</v>
      </c>
      <c r="S22" s="248">
        <v>56</v>
      </c>
      <c r="T22" s="248">
        <v>41</v>
      </c>
      <c r="U22" s="248">
        <v>30</v>
      </c>
      <c r="V22" s="248">
        <v>22</v>
      </c>
      <c r="W22" s="248">
        <v>23</v>
      </c>
      <c r="X22" s="394" t="s">
        <v>1116</v>
      </c>
      <c r="Y22" s="248">
        <v>18</v>
      </c>
      <c r="Z22" s="248">
        <v>1</v>
      </c>
      <c r="AA22" s="248">
        <v>71</v>
      </c>
      <c r="AB22" s="394" t="s">
        <v>1116</v>
      </c>
      <c r="AC22" s="248">
        <v>71</v>
      </c>
      <c r="AD22" s="248">
        <v>21</v>
      </c>
      <c r="AE22" s="248">
        <v>28</v>
      </c>
      <c r="AF22" s="248">
        <v>12</v>
      </c>
      <c r="AG22" s="248">
        <v>20</v>
      </c>
      <c r="AH22" s="394" t="s">
        <v>1116</v>
      </c>
      <c r="AI22" s="248">
        <v>56</v>
      </c>
      <c r="AJ22" s="248">
        <v>61</v>
      </c>
      <c r="AK22" s="248">
        <v>30</v>
      </c>
      <c r="AL22" s="248">
        <v>7</v>
      </c>
      <c r="AM22" s="394" t="s">
        <v>1116</v>
      </c>
      <c r="AN22" s="248">
        <v>35</v>
      </c>
      <c r="AO22" s="248">
        <v>38</v>
      </c>
      <c r="AP22" s="248">
        <v>110</v>
      </c>
      <c r="AQ22" s="394" t="s">
        <v>1116</v>
      </c>
      <c r="AR22" s="248">
        <v>57</v>
      </c>
      <c r="AS22" s="248">
        <v>26</v>
      </c>
      <c r="AT22" s="248">
        <v>35</v>
      </c>
      <c r="AU22" s="248">
        <v>41</v>
      </c>
      <c r="AV22" s="394" t="s">
        <v>1116</v>
      </c>
      <c r="AW22" s="394" t="s">
        <v>1116</v>
      </c>
      <c r="AX22" s="248">
        <v>4</v>
      </c>
      <c r="AY22" s="394" t="s">
        <v>1116</v>
      </c>
      <c r="AZ22" s="248">
        <v>23</v>
      </c>
      <c r="BA22" s="248">
        <v>74</v>
      </c>
      <c r="BB22" s="248">
        <v>41</v>
      </c>
      <c r="BC22" s="248">
        <v>21</v>
      </c>
      <c r="BD22" s="248">
        <v>1</v>
      </c>
      <c r="BE22" s="248">
        <v>67</v>
      </c>
      <c r="BF22" s="394" t="s">
        <v>1116</v>
      </c>
      <c r="BG22" s="394" t="s">
        <v>1116</v>
      </c>
      <c r="BH22" s="248">
        <v>72.5</v>
      </c>
      <c r="BI22" s="248">
        <v>34</v>
      </c>
      <c r="BJ22" s="394" t="s">
        <v>1116</v>
      </c>
      <c r="BK22" s="394" t="s">
        <v>1116</v>
      </c>
      <c r="BL22" s="248">
        <v>34</v>
      </c>
      <c r="BM22" s="248">
        <v>22.5</v>
      </c>
      <c r="BN22" s="248">
        <v>12</v>
      </c>
      <c r="BO22" s="248">
        <v>40</v>
      </c>
      <c r="BP22" s="248">
        <v>39</v>
      </c>
      <c r="BQ22" s="248">
        <v>50</v>
      </c>
      <c r="BR22" s="248">
        <v>58</v>
      </c>
      <c r="BS22" s="394" t="s">
        <v>1116</v>
      </c>
      <c r="BT22" s="394" t="s">
        <v>1116</v>
      </c>
      <c r="BU22" s="394" t="s">
        <v>1116</v>
      </c>
      <c r="BV22" s="394" t="s">
        <v>1116</v>
      </c>
      <c r="BW22" s="394" t="s">
        <v>1116</v>
      </c>
      <c r="BX22" s="248">
        <v>21</v>
      </c>
      <c r="BY22" s="248">
        <v>30</v>
      </c>
      <c r="BZ22" s="248">
        <v>6.5</v>
      </c>
      <c r="CA22" s="394" t="s">
        <v>1116</v>
      </c>
      <c r="CB22" s="248">
        <v>26</v>
      </c>
      <c r="CC22" s="248">
        <v>12</v>
      </c>
      <c r="CD22" s="248">
        <v>19</v>
      </c>
      <c r="CE22" s="248">
        <v>43</v>
      </c>
      <c r="CF22" s="394" t="s">
        <v>1116</v>
      </c>
      <c r="CG22" s="248">
        <v>83</v>
      </c>
      <c r="CH22" s="248">
        <v>32</v>
      </c>
      <c r="CI22" s="394" t="s">
        <v>1116</v>
      </c>
      <c r="CJ22" s="248">
        <v>32</v>
      </c>
      <c r="CK22" s="248">
        <v>3.5</v>
      </c>
      <c r="CL22" s="248">
        <v>2</v>
      </c>
      <c r="CM22" s="248">
        <v>58</v>
      </c>
      <c r="CN22" s="248">
        <v>30</v>
      </c>
      <c r="CO22" s="248">
        <v>71</v>
      </c>
      <c r="CP22" s="394" t="s">
        <v>1116</v>
      </c>
      <c r="CQ22" s="248">
        <v>12</v>
      </c>
      <c r="CR22" s="248">
        <v>57</v>
      </c>
      <c r="CS22" s="394" t="s">
        <v>1116</v>
      </c>
      <c r="CT22" s="248">
        <v>8</v>
      </c>
      <c r="CU22" s="394" t="s">
        <v>1116</v>
      </c>
      <c r="CV22" s="394" t="s">
        <v>1116</v>
      </c>
      <c r="CW22" s="248">
        <v>43</v>
      </c>
      <c r="CX22" s="248">
        <v>38</v>
      </c>
      <c r="CY22" s="248">
        <v>12</v>
      </c>
      <c r="CZ22" s="248">
        <v>25</v>
      </c>
      <c r="DA22" s="248">
        <v>29</v>
      </c>
      <c r="DB22" s="248">
        <v>77</v>
      </c>
      <c r="DC22" s="394" t="s">
        <v>1116</v>
      </c>
      <c r="DD22" s="248">
        <v>53</v>
      </c>
      <c r="DE22" s="248">
        <v>129</v>
      </c>
      <c r="DF22" s="394" t="s">
        <v>1116</v>
      </c>
      <c r="DG22" s="248">
        <v>34</v>
      </c>
      <c r="DH22" s="248">
        <v>11</v>
      </c>
      <c r="DI22" s="248">
        <v>7</v>
      </c>
      <c r="DK22" s="248">
        <f t="shared" si="0"/>
        <v>1</v>
      </c>
    </row>
    <row r="23" spans="1:115" ht="14.25" customHeight="1" x14ac:dyDescent="0.25">
      <c r="A23" s="238" t="s">
        <v>22</v>
      </c>
      <c r="B23" s="248">
        <v>51</v>
      </c>
      <c r="C23" s="394" t="s">
        <v>1116</v>
      </c>
      <c r="D23" s="248">
        <v>165.5</v>
      </c>
      <c r="E23" s="248">
        <v>20</v>
      </c>
      <c r="F23" s="248">
        <v>33</v>
      </c>
      <c r="G23" s="248">
        <v>78.5</v>
      </c>
      <c r="H23" s="394" t="s">
        <v>1116</v>
      </c>
      <c r="I23" s="248">
        <v>31</v>
      </c>
      <c r="J23" s="248">
        <v>80</v>
      </c>
      <c r="K23" s="394" t="s">
        <v>1116</v>
      </c>
      <c r="L23" s="248">
        <v>49</v>
      </c>
      <c r="M23" s="248">
        <v>28</v>
      </c>
      <c r="N23" s="394" t="s">
        <v>1116</v>
      </c>
      <c r="O23" s="248">
        <v>6</v>
      </c>
      <c r="P23" s="248">
        <v>49</v>
      </c>
      <c r="Q23" s="394" t="s">
        <v>1116</v>
      </c>
      <c r="R23" s="248">
        <v>14</v>
      </c>
      <c r="S23" s="248">
        <v>57</v>
      </c>
      <c r="T23" s="394" t="s">
        <v>1116</v>
      </c>
      <c r="U23" s="248">
        <v>59</v>
      </c>
      <c r="V23" s="248">
        <v>98.5</v>
      </c>
      <c r="W23" s="248">
        <v>37</v>
      </c>
      <c r="X23" s="394" t="s">
        <v>1116</v>
      </c>
      <c r="Y23" s="248">
        <v>30</v>
      </c>
      <c r="Z23" s="394" t="s">
        <v>1116</v>
      </c>
      <c r="AA23" s="248">
        <v>97</v>
      </c>
      <c r="AB23" s="394" t="s">
        <v>1116</v>
      </c>
      <c r="AC23" s="248">
        <v>35</v>
      </c>
      <c r="AD23" s="394" t="s">
        <v>1116</v>
      </c>
      <c r="AE23" s="248">
        <v>33.5</v>
      </c>
      <c r="AF23" s="248">
        <v>10.5</v>
      </c>
      <c r="AG23" s="248">
        <v>23</v>
      </c>
      <c r="AH23" s="394" t="s">
        <v>1116</v>
      </c>
      <c r="AI23" s="248">
        <v>44</v>
      </c>
      <c r="AJ23" s="248">
        <v>79</v>
      </c>
      <c r="AK23" s="248">
        <v>16</v>
      </c>
      <c r="AL23" s="248">
        <v>39</v>
      </c>
      <c r="AM23" s="394" t="s">
        <v>1116</v>
      </c>
      <c r="AN23" s="248">
        <v>36</v>
      </c>
      <c r="AO23" s="394" t="s">
        <v>1116</v>
      </c>
      <c r="AP23" s="248">
        <v>12</v>
      </c>
      <c r="AQ23" s="394" t="s">
        <v>1116</v>
      </c>
      <c r="AR23" s="394" t="s">
        <v>1116</v>
      </c>
      <c r="AS23" s="394" t="s">
        <v>1116</v>
      </c>
      <c r="AT23" s="248">
        <v>72</v>
      </c>
      <c r="AU23" s="248">
        <v>16</v>
      </c>
      <c r="AV23" s="394" t="s">
        <v>1116</v>
      </c>
      <c r="AW23" s="394" t="s">
        <v>1116</v>
      </c>
      <c r="AX23" s="248">
        <v>28</v>
      </c>
      <c r="AY23" s="394" t="s">
        <v>1116</v>
      </c>
      <c r="AZ23" s="394" t="s">
        <v>1116</v>
      </c>
      <c r="BA23" s="248">
        <v>42</v>
      </c>
      <c r="BB23" s="248">
        <v>21</v>
      </c>
      <c r="BC23" s="394" t="s">
        <v>1116</v>
      </c>
      <c r="BD23" s="248">
        <v>2</v>
      </c>
      <c r="BE23" s="248">
        <v>3</v>
      </c>
      <c r="BF23" s="394" t="s">
        <v>1116</v>
      </c>
      <c r="BG23" s="394" t="s">
        <v>1116</v>
      </c>
      <c r="BH23" s="248">
        <v>72.5</v>
      </c>
      <c r="BI23" s="394" t="s">
        <v>1116</v>
      </c>
      <c r="BJ23" s="394" t="s">
        <v>1116</v>
      </c>
      <c r="BK23" s="394" t="s">
        <v>1116</v>
      </c>
      <c r="BL23" s="248">
        <v>39</v>
      </c>
      <c r="BM23" s="394" t="s">
        <v>1116</v>
      </c>
      <c r="BN23" s="248">
        <v>20</v>
      </c>
      <c r="BO23" s="248">
        <v>64</v>
      </c>
      <c r="BP23" s="394" t="s">
        <v>1116</v>
      </c>
      <c r="BQ23" s="394" t="s">
        <v>1116</v>
      </c>
      <c r="BR23" s="248">
        <v>10.5</v>
      </c>
      <c r="BS23" s="394" t="s">
        <v>1116</v>
      </c>
      <c r="BT23" s="394" t="s">
        <v>1116</v>
      </c>
      <c r="BU23" s="394" t="s">
        <v>1116</v>
      </c>
      <c r="BV23" s="394" t="s">
        <v>1116</v>
      </c>
      <c r="BW23" s="394" t="s">
        <v>1116</v>
      </c>
      <c r="BX23" s="394" t="s">
        <v>1116</v>
      </c>
      <c r="BY23" s="394" t="s">
        <v>1116</v>
      </c>
      <c r="BZ23" s="248">
        <v>32.5</v>
      </c>
      <c r="CA23" s="394" t="s">
        <v>1116</v>
      </c>
      <c r="CB23" s="248">
        <v>57</v>
      </c>
      <c r="CC23" s="394" t="s">
        <v>1116</v>
      </c>
      <c r="CD23" s="248">
        <v>42</v>
      </c>
      <c r="CE23" s="248">
        <v>77</v>
      </c>
      <c r="CF23" s="394" t="s">
        <v>1116</v>
      </c>
      <c r="CG23" s="394" t="s">
        <v>1116</v>
      </c>
      <c r="CH23" s="248">
        <v>85.5</v>
      </c>
      <c r="CI23" s="248">
        <v>49</v>
      </c>
      <c r="CJ23" s="248">
        <v>8</v>
      </c>
      <c r="CK23" s="248">
        <v>3.5</v>
      </c>
      <c r="CL23" s="248">
        <v>33</v>
      </c>
      <c r="CM23" s="394" t="s">
        <v>1116</v>
      </c>
      <c r="CN23" s="248">
        <v>26.5</v>
      </c>
      <c r="CO23" s="248">
        <v>38</v>
      </c>
      <c r="CP23" s="394" t="s">
        <v>1116</v>
      </c>
      <c r="CQ23" s="394" t="s">
        <v>1116</v>
      </c>
      <c r="CR23" s="248">
        <v>31</v>
      </c>
      <c r="CS23" s="394" t="s">
        <v>1116</v>
      </c>
      <c r="CT23" s="248">
        <v>32</v>
      </c>
      <c r="CU23" s="394" t="s">
        <v>1116</v>
      </c>
      <c r="CV23" s="394" t="s">
        <v>1116</v>
      </c>
      <c r="CW23" s="394" t="s">
        <v>1116</v>
      </c>
      <c r="CX23" s="248">
        <v>17</v>
      </c>
      <c r="CY23" s="248">
        <v>39</v>
      </c>
      <c r="CZ23" s="248">
        <v>6</v>
      </c>
      <c r="DA23" s="248">
        <v>97</v>
      </c>
      <c r="DB23" s="248">
        <v>91</v>
      </c>
      <c r="DC23" s="394" t="s">
        <v>1116</v>
      </c>
      <c r="DD23" s="248">
        <v>49</v>
      </c>
      <c r="DE23" s="248">
        <v>25</v>
      </c>
      <c r="DF23" s="394" t="s">
        <v>1116</v>
      </c>
      <c r="DG23" s="248">
        <v>10</v>
      </c>
      <c r="DH23" s="248">
        <v>6</v>
      </c>
      <c r="DI23" s="248">
        <v>2</v>
      </c>
      <c r="DK23" s="248">
        <f t="shared" si="0"/>
        <v>2</v>
      </c>
    </row>
    <row r="24" spans="1:115" ht="14.25" customHeight="1" x14ac:dyDescent="0.25">
      <c r="A24" s="239" t="s">
        <v>23</v>
      </c>
      <c r="B24" s="248">
        <v>46</v>
      </c>
      <c r="C24" s="394" t="s">
        <v>1116</v>
      </c>
      <c r="D24" s="248">
        <v>37</v>
      </c>
      <c r="E24" s="248">
        <v>65</v>
      </c>
      <c r="F24" s="394" t="s">
        <v>1116</v>
      </c>
      <c r="G24" s="248">
        <v>42</v>
      </c>
      <c r="H24" s="248">
        <v>3</v>
      </c>
      <c r="I24" s="248">
        <v>39</v>
      </c>
      <c r="J24" s="248">
        <v>36</v>
      </c>
      <c r="K24" s="394" t="s">
        <v>1116</v>
      </c>
      <c r="L24" s="248">
        <v>42</v>
      </c>
      <c r="M24" s="248">
        <v>87</v>
      </c>
      <c r="N24" s="394" t="s">
        <v>1116</v>
      </c>
      <c r="O24" s="248">
        <v>5</v>
      </c>
      <c r="P24" s="248">
        <v>29</v>
      </c>
      <c r="Q24" s="248">
        <v>36</v>
      </c>
      <c r="R24" s="248">
        <v>49</v>
      </c>
      <c r="S24" s="394" t="s">
        <v>1116</v>
      </c>
      <c r="T24" s="248">
        <v>36.5</v>
      </c>
      <c r="U24" s="248">
        <v>43</v>
      </c>
      <c r="V24" s="248">
        <v>34</v>
      </c>
      <c r="W24" s="248">
        <v>27</v>
      </c>
      <c r="X24" s="394" t="s">
        <v>1116</v>
      </c>
      <c r="Y24" s="248">
        <v>31</v>
      </c>
      <c r="Z24" s="248">
        <v>9</v>
      </c>
      <c r="AA24" s="248">
        <v>13</v>
      </c>
      <c r="AB24" s="248">
        <v>32</v>
      </c>
      <c r="AC24" s="248">
        <v>32</v>
      </c>
      <c r="AD24" s="248">
        <v>43.5</v>
      </c>
      <c r="AE24" s="248">
        <v>11</v>
      </c>
      <c r="AF24" s="394" t="s">
        <v>1116</v>
      </c>
      <c r="AG24" s="394" t="s">
        <v>1116</v>
      </c>
      <c r="AH24" s="248">
        <v>50</v>
      </c>
      <c r="AI24" s="248">
        <v>12</v>
      </c>
      <c r="AJ24" s="248">
        <v>60</v>
      </c>
      <c r="AK24" s="248">
        <v>57</v>
      </c>
      <c r="AL24" s="248">
        <v>24</v>
      </c>
      <c r="AM24" s="394" t="s">
        <v>1116</v>
      </c>
      <c r="AN24" s="394" t="s">
        <v>1116</v>
      </c>
      <c r="AO24" s="248">
        <v>35</v>
      </c>
      <c r="AP24" s="248">
        <v>46</v>
      </c>
      <c r="AQ24" s="248">
        <v>26</v>
      </c>
      <c r="AR24" s="248">
        <v>35</v>
      </c>
      <c r="AS24" s="248">
        <v>23</v>
      </c>
      <c r="AT24" s="248">
        <v>59</v>
      </c>
      <c r="AU24" s="394" t="s">
        <v>1116</v>
      </c>
      <c r="AV24" s="248">
        <v>5</v>
      </c>
      <c r="AW24" s="394" t="s">
        <v>1116</v>
      </c>
      <c r="AX24" s="248">
        <v>64</v>
      </c>
      <c r="AY24" s="394" t="s">
        <v>1116</v>
      </c>
      <c r="AZ24" s="394" t="s">
        <v>1116</v>
      </c>
      <c r="BA24" s="248">
        <v>60</v>
      </c>
      <c r="BB24" s="394" t="s">
        <v>1116</v>
      </c>
      <c r="BC24" s="394" t="s">
        <v>1116</v>
      </c>
      <c r="BD24" s="394" t="s">
        <v>1116</v>
      </c>
      <c r="BE24" s="248">
        <v>71</v>
      </c>
      <c r="BF24" s="248">
        <v>37</v>
      </c>
      <c r="BG24" s="248">
        <v>4</v>
      </c>
      <c r="BH24" s="248">
        <v>46</v>
      </c>
      <c r="BI24" s="248">
        <v>17</v>
      </c>
      <c r="BJ24" s="248">
        <v>11</v>
      </c>
      <c r="BK24" s="248">
        <v>10</v>
      </c>
      <c r="BL24" s="248">
        <v>16</v>
      </c>
      <c r="BM24" s="394" t="s">
        <v>1116</v>
      </c>
      <c r="BN24" s="394" t="s">
        <v>1116</v>
      </c>
      <c r="BO24" s="248">
        <v>19</v>
      </c>
      <c r="BP24" s="248">
        <v>37</v>
      </c>
      <c r="BQ24" s="248">
        <v>37</v>
      </c>
      <c r="BR24" s="248">
        <v>17</v>
      </c>
      <c r="BS24" s="248">
        <v>22</v>
      </c>
      <c r="BT24" s="248">
        <v>26</v>
      </c>
      <c r="BU24" s="248">
        <v>41</v>
      </c>
      <c r="BV24" s="394" t="s">
        <v>1116</v>
      </c>
      <c r="BW24" s="394" t="s">
        <v>1116</v>
      </c>
      <c r="BX24" s="394" t="s">
        <v>1116</v>
      </c>
      <c r="BY24" s="394" t="s">
        <v>1116</v>
      </c>
      <c r="BZ24" s="248">
        <v>32.5</v>
      </c>
      <c r="CA24" s="394" t="s">
        <v>1116</v>
      </c>
      <c r="CB24" s="248">
        <v>51.5</v>
      </c>
      <c r="CC24" s="248">
        <v>15</v>
      </c>
      <c r="CD24" s="248">
        <v>31</v>
      </c>
      <c r="CE24" s="248">
        <v>16</v>
      </c>
      <c r="CF24" s="248">
        <v>12</v>
      </c>
      <c r="CG24" s="248">
        <v>7</v>
      </c>
      <c r="CH24" s="248">
        <v>49</v>
      </c>
      <c r="CI24" s="248">
        <v>33</v>
      </c>
      <c r="CJ24" s="248">
        <v>32</v>
      </c>
      <c r="CK24" s="394" t="s">
        <v>1116</v>
      </c>
      <c r="CL24" s="248">
        <v>81</v>
      </c>
      <c r="CM24" s="248">
        <v>37</v>
      </c>
      <c r="CN24" s="394" t="s">
        <v>1116</v>
      </c>
      <c r="CO24" s="248">
        <v>41</v>
      </c>
      <c r="CP24" s="394" t="s">
        <v>1116</v>
      </c>
      <c r="CQ24" s="394" t="s">
        <v>1116</v>
      </c>
      <c r="CR24" s="248">
        <v>52</v>
      </c>
      <c r="CS24" s="248">
        <v>16</v>
      </c>
      <c r="CT24" s="248">
        <v>37</v>
      </c>
      <c r="CU24" s="394" t="s">
        <v>1116</v>
      </c>
      <c r="CV24" s="394" t="s">
        <v>1116</v>
      </c>
      <c r="CW24" s="248">
        <v>39</v>
      </c>
      <c r="CX24" s="248">
        <v>48</v>
      </c>
      <c r="CY24" s="248">
        <v>128</v>
      </c>
      <c r="CZ24" s="248">
        <v>120</v>
      </c>
      <c r="DA24" s="248">
        <v>75</v>
      </c>
      <c r="DB24" s="248">
        <v>30</v>
      </c>
      <c r="DC24" s="248">
        <v>8</v>
      </c>
      <c r="DD24" s="394" t="s">
        <v>1116</v>
      </c>
      <c r="DE24" s="248">
        <v>150</v>
      </c>
      <c r="DF24" s="394" t="s">
        <v>1116</v>
      </c>
      <c r="DG24" s="248">
        <v>88</v>
      </c>
      <c r="DH24" s="394" t="s">
        <v>1116</v>
      </c>
      <c r="DI24" s="394" t="s">
        <v>1116</v>
      </c>
      <c r="DK24" s="248">
        <f t="shared" si="0"/>
        <v>3</v>
      </c>
    </row>
    <row r="25" spans="1:115" ht="14.25" customHeight="1" x14ac:dyDescent="0.25">
      <c r="A25" s="239" t="s">
        <v>24</v>
      </c>
      <c r="B25" s="248">
        <v>70</v>
      </c>
      <c r="C25" s="394" t="s">
        <v>1116</v>
      </c>
      <c r="D25" s="248">
        <v>55</v>
      </c>
      <c r="E25" s="248">
        <v>64</v>
      </c>
      <c r="F25" s="394" t="s">
        <v>1116</v>
      </c>
      <c r="G25" s="248">
        <v>109</v>
      </c>
      <c r="H25" s="394" t="s">
        <v>1116</v>
      </c>
      <c r="I25" s="394" t="s">
        <v>1116</v>
      </c>
      <c r="J25" s="248">
        <v>62</v>
      </c>
      <c r="K25" s="394" t="s">
        <v>1116</v>
      </c>
      <c r="L25" s="394" t="s">
        <v>1116</v>
      </c>
      <c r="M25" s="248">
        <v>57</v>
      </c>
      <c r="N25" s="394" t="s">
        <v>1116</v>
      </c>
      <c r="O25" s="394" t="s">
        <v>1116</v>
      </c>
      <c r="P25" s="394" t="s">
        <v>1116</v>
      </c>
      <c r="Q25" s="394" t="s">
        <v>1116</v>
      </c>
      <c r="R25" s="248">
        <v>92</v>
      </c>
      <c r="S25" s="394" t="s">
        <v>1116</v>
      </c>
      <c r="T25" s="248">
        <v>47.5</v>
      </c>
      <c r="U25" s="248">
        <v>153</v>
      </c>
      <c r="V25" s="248">
        <v>53</v>
      </c>
      <c r="W25" s="394" t="s">
        <v>1116</v>
      </c>
      <c r="X25" s="394" t="s">
        <v>1116</v>
      </c>
      <c r="Y25" s="394" t="s">
        <v>1116</v>
      </c>
      <c r="Z25" s="394" t="s">
        <v>1116</v>
      </c>
      <c r="AA25" s="248">
        <v>3</v>
      </c>
      <c r="AB25" s="248">
        <v>51</v>
      </c>
      <c r="AC25" s="248">
        <v>83</v>
      </c>
      <c r="AD25" s="248">
        <v>65</v>
      </c>
      <c r="AE25" s="248">
        <v>50</v>
      </c>
      <c r="AF25" s="394" t="s">
        <v>1116</v>
      </c>
      <c r="AG25" s="394" t="s">
        <v>1116</v>
      </c>
      <c r="AH25" s="394" t="s">
        <v>1116</v>
      </c>
      <c r="AI25" s="394" t="s">
        <v>1116</v>
      </c>
      <c r="AJ25" s="248">
        <v>72</v>
      </c>
      <c r="AK25" s="248">
        <v>99</v>
      </c>
      <c r="AL25" s="394" t="s">
        <v>1116</v>
      </c>
      <c r="AM25" s="394" t="s">
        <v>1116</v>
      </c>
      <c r="AN25" s="248">
        <v>40</v>
      </c>
      <c r="AO25" s="248">
        <v>51</v>
      </c>
      <c r="AP25" s="248">
        <v>47</v>
      </c>
      <c r="AQ25" s="394" t="s">
        <v>1116</v>
      </c>
      <c r="AR25" s="394" t="s">
        <v>1116</v>
      </c>
      <c r="AS25" s="248">
        <v>32</v>
      </c>
      <c r="AT25" s="248">
        <v>77</v>
      </c>
      <c r="AU25" s="248">
        <v>25</v>
      </c>
      <c r="AV25" s="394" t="s">
        <v>1116</v>
      </c>
      <c r="AW25" s="394" t="s">
        <v>1116</v>
      </c>
      <c r="AX25" s="248">
        <v>46</v>
      </c>
      <c r="AY25" s="248">
        <v>29</v>
      </c>
      <c r="AZ25" s="394" t="s">
        <v>1116</v>
      </c>
      <c r="BA25" s="248">
        <v>98</v>
      </c>
      <c r="BB25" s="394" t="s">
        <v>1116</v>
      </c>
      <c r="BC25" s="394" t="s">
        <v>1116</v>
      </c>
      <c r="BD25" s="394" t="s">
        <v>1116</v>
      </c>
      <c r="BE25" s="248">
        <v>107</v>
      </c>
      <c r="BF25" s="394" t="s">
        <v>1116</v>
      </c>
      <c r="BG25" s="394" t="s">
        <v>1116</v>
      </c>
      <c r="BH25" s="394" t="s">
        <v>1116</v>
      </c>
      <c r="BI25" s="394" t="s">
        <v>1116</v>
      </c>
      <c r="BJ25" s="394" t="s">
        <v>1116</v>
      </c>
      <c r="BK25" s="394" t="s">
        <v>1116</v>
      </c>
      <c r="BL25" s="394" t="s">
        <v>1116</v>
      </c>
      <c r="BM25" s="394" t="s">
        <v>1116</v>
      </c>
      <c r="BN25" s="394" t="s">
        <v>1116</v>
      </c>
      <c r="BO25" s="248">
        <v>83</v>
      </c>
      <c r="BP25" s="394" t="s">
        <v>1116</v>
      </c>
      <c r="BQ25" s="248">
        <v>68</v>
      </c>
      <c r="BR25" s="394" t="s">
        <v>1116</v>
      </c>
      <c r="BS25" s="394" t="s">
        <v>1116</v>
      </c>
      <c r="BT25" s="394" t="s">
        <v>1116</v>
      </c>
      <c r="BU25" s="394" t="s">
        <v>1116</v>
      </c>
      <c r="BV25" s="394" t="s">
        <v>1116</v>
      </c>
      <c r="BW25" s="394" t="s">
        <v>1116</v>
      </c>
      <c r="BX25" s="394" t="s">
        <v>1116</v>
      </c>
      <c r="BY25" s="394" t="s">
        <v>1116</v>
      </c>
      <c r="BZ25" s="394" t="s">
        <v>1116</v>
      </c>
      <c r="CA25" s="394" t="s">
        <v>1116</v>
      </c>
      <c r="CB25" s="248">
        <v>28</v>
      </c>
      <c r="CC25" s="394" t="s">
        <v>1116</v>
      </c>
      <c r="CD25" s="394" t="s">
        <v>1116</v>
      </c>
      <c r="CE25" s="394" t="s">
        <v>1116</v>
      </c>
      <c r="CF25" s="394" t="s">
        <v>1116</v>
      </c>
      <c r="CG25" s="394" t="s">
        <v>1116</v>
      </c>
      <c r="CH25" s="248">
        <v>95</v>
      </c>
      <c r="CI25" s="394" t="s">
        <v>1116</v>
      </c>
      <c r="CJ25" s="394" t="s">
        <v>1116</v>
      </c>
      <c r="CK25" s="394" t="s">
        <v>1116</v>
      </c>
      <c r="CL25" s="248">
        <v>90.5</v>
      </c>
      <c r="CM25" s="394" t="s">
        <v>1116</v>
      </c>
      <c r="CN25" s="394" t="s">
        <v>1116</v>
      </c>
      <c r="CO25" s="248">
        <v>48</v>
      </c>
      <c r="CP25" s="394" t="s">
        <v>1116</v>
      </c>
      <c r="CQ25" s="394" t="s">
        <v>1116</v>
      </c>
      <c r="CR25" s="248">
        <v>53</v>
      </c>
      <c r="CS25" s="394" t="s">
        <v>1116</v>
      </c>
      <c r="CT25" s="394" t="s">
        <v>1116</v>
      </c>
      <c r="CU25" s="248">
        <v>4</v>
      </c>
      <c r="CV25" s="394" t="s">
        <v>1116</v>
      </c>
      <c r="CW25" s="394" t="s">
        <v>1116</v>
      </c>
      <c r="CX25" s="394" t="s">
        <v>1116</v>
      </c>
      <c r="CY25" s="248">
        <v>115</v>
      </c>
      <c r="CZ25" s="248">
        <v>85</v>
      </c>
      <c r="DA25" s="248">
        <v>122</v>
      </c>
      <c r="DB25" s="248">
        <v>56</v>
      </c>
      <c r="DC25" s="394" t="s">
        <v>1116</v>
      </c>
      <c r="DD25" s="394" t="s">
        <v>1116</v>
      </c>
      <c r="DE25" s="248">
        <v>12</v>
      </c>
      <c r="DF25" s="394" t="s">
        <v>1116</v>
      </c>
      <c r="DG25" s="248">
        <v>103</v>
      </c>
      <c r="DH25" s="394" t="s">
        <v>1116</v>
      </c>
      <c r="DI25" s="394" t="s">
        <v>1116</v>
      </c>
      <c r="DK25" s="248">
        <f t="shared" si="0"/>
        <v>3</v>
      </c>
    </row>
    <row r="26" spans="1:115" ht="14.25" customHeight="1" x14ac:dyDescent="0.25">
      <c r="A26" s="239" t="s">
        <v>25</v>
      </c>
      <c r="B26" s="248">
        <v>45</v>
      </c>
      <c r="C26" s="248">
        <v>11</v>
      </c>
      <c r="D26" s="248">
        <v>26</v>
      </c>
      <c r="E26" s="248">
        <v>101</v>
      </c>
      <c r="F26" s="248">
        <v>38.5</v>
      </c>
      <c r="G26" s="248">
        <v>77</v>
      </c>
      <c r="H26" s="394" t="s">
        <v>1116</v>
      </c>
      <c r="I26" s="394" t="s">
        <v>1116</v>
      </c>
      <c r="J26" s="248">
        <v>75</v>
      </c>
      <c r="K26" s="394" t="s">
        <v>1116</v>
      </c>
      <c r="L26" s="248">
        <v>20</v>
      </c>
      <c r="M26" s="248">
        <v>41</v>
      </c>
      <c r="N26" s="394" t="s">
        <v>1116</v>
      </c>
      <c r="O26" s="248">
        <v>22</v>
      </c>
      <c r="P26" s="248">
        <v>28</v>
      </c>
      <c r="Q26" s="248">
        <v>21</v>
      </c>
      <c r="R26" s="394" t="s">
        <v>1116</v>
      </c>
      <c r="S26" s="248">
        <v>43</v>
      </c>
      <c r="T26" s="394" t="s">
        <v>1116</v>
      </c>
      <c r="U26" s="248">
        <v>89</v>
      </c>
      <c r="V26" s="248">
        <v>15.5</v>
      </c>
      <c r="W26" s="248">
        <v>75</v>
      </c>
      <c r="X26" s="394" t="s">
        <v>1116</v>
      </c>
      <c r="Y26" s="394" t="s">
        <v>1116</v>
      </c>
      <c r="Z26" s="248">
        <v>85</v>
      </c>
      <c r="AA26" s="248">
        <v>57</v>
      </c>
      <c r="AB26" s="248">
        <v>34.5</v>
      </c>
      <c r="AC26" s="248">
        <v>65</v>
      </c>
      <c r="AD26" s="248">
        <v>47</v>
      </c>
      <c r="AE26" s="394" t="s">
        <v>1116</v>
      </c>
      <c r="AF26" s="394" t="s">
        <v>1116</v>
      </c>
      <c r="AG26" s="394" t="s">
        <v>1116</v>
      </c>
      <c r="AH26" s="248">
        <v>14</v>
      </c>
      <c r="AI26" s="248">
        <v>38</v>
      </c>
      <c r="AJ26" s="248">
        <v>33</v>
      </c>
      <c r="AK26" s="248">
        <v>40</v>
      </c>
      <c r="AL26" s="394" t="s">
        <v>1116</v>
      </c>
      <c r="AM26" s="394" t="s">
        <v>1116</v>
      </c>
      <c r="AN26" s="394" t="s">
        <v>1116</v>
      </c>
      <c r="AO26" s="248">
        <v>40</v>
      </c>
      <c r="AP26" s="248">
        <v>75</v>
      </c>
      <c r="AQ26" s="394" t="s">
        <v>1116</v>
      </c>
      <c r="AR26" s="248">
        <v>18</v>
      </c>
      <c r="AS26" s="248">
        <v>111</v>
      </c>
      <c r="AT26" s="248">
        <v>8</v>
      </c>
      <c r="AU26" s="248">
        <v>47</v>
      </c>
      <c r="AV26" s="394" t="s">
        <v>1116</v>
      </c>
      <c r="AW26" s="394" t="s">
        <v>1116</v>
      </c>
      <c r="AX26" s="248">
        <v>15</v>
      </c>
      <c r="AY26" s="248">
        <v>44</v>
      </c>
      <c r="AZ26" s="394" t="s">
        <v>1116</v>
      </c>
      <c r="BA26" s="248">
        <v>11</v>
      </c>
      <c r="BB26" s="248">
        <v>15</v>
      </c>
      <c r="BC26" s="394" t="s">
        <v>1116</v>
      </c>
      <c r="BD26" s="394" t="s">
        <v>1116</v>
      </c>
      <c r="BE26" s="248">
        <v>78</v>
      </c>
      <c r="BF26" s="248">
        <v>44</v>
      </c>
      <c r="BG26" s="248">
        <v>29</v>
      </c>
      <c r="BH26" s="248">
        <v>39</v>
      </c>
      <c r="BI26" s="394" t="s">
        <v>1116</v>
      </c>
      <c r="BJ26" s="248">
        <v>4</v>
      </c>
      <c r="BK26" s="394" t="s">
        <v>1116</v>
      </c>
      <c r="BL26" s="394" t="s">
        <v>1116</v>
      </c>
      <c r="BM26" s="394" t="s">
        <v>1116</v>
      </c>
      <c r="BN26" s="394" t="s">
        <v>1116</v>
      </c>
      <c r="BO26" s="248">
        <v>55</v>
      </c>
      <c r="BP26" s="248">
        <v>69.5</v>
      </c>
      <c r="BQ26" s="248">
        <v>39</v>
      </c>
      <c r="BR26" s="248">
        <v>41</v>
      </c>
      <c r="BS26" s="248">
        <v>37</v>
      </c>
      <c r="BT26" s="394" t="s">
        <v>1116</v>
      </c>
      <c r="BU26" s="248">
        <v>46</v>
      </c>
      <c r="BV26" s="394" t="s">
        <v>1116</v>
      </c>
      <c r="BW26" s="394" t="s">
        <v>1116</v>
      </c>
      <c r="BX26" s="248">
        <v>23</v>
      </c>
      <c r="BY26" s="394" t="s">
        <v>1116</v>
      </c>
      <c r="BZ26" s="394" t="s">
        <v>1116</v>
      </c>
      <c r="CA26" s="394" t="s">
        <v>1116</v>
      </c>
      <c r="CB26" s="394" t="s">
        <v>1116</v>
      </c>
      <c r="CC26" s="394" t="s">
        <v>1116</v>
      </c>
      <c r="CD26" s="248">
        <v>53</v>
      </c>
      <c r="CE26" s="248">
        <v>59</v>
      </c>
      <c r="CF26" s="394" t="s">
        <v>1116</v>
      </c>
      <c r="CG26" s="248">
        <v>62</v>
      </c>
      <c r="CH26" s="248">
        <v>37</v>
      </c>
      <c r="CI26" s="248">
        <v>53.5</v>
      </c>
      <c r="CJ26" s="394" t="s">
        <v>1116</v>
      </c>
      <c r="CK26" s="394" t="s">
        <v>1116</v>
      </c>
      <c r="CL26" s="248">
        <v>78</v>
      </c>
      <c r="CM26" s="248">
        <v>28</v>
      </c>
      <c r="CN26" s="394" t="s">
        <v>1116</v>
      </c>
      <c r="CO26" s="248">
        <v>72</v>
      </c>
      <c r="CP26" s="394" t="s">
        <v>1116</v>
      </c>
      <c r="CQ26" s="394" t="s">
        <v>1116</v>
      </c>
      <c r="CR26" s="248">
        <v>27</v>
      </c>
      <c r="CS26" s="248">
        <v>57</v>
      </c>
      <c r="CT26" s="248">
        <v>58</v>
      </c>
      <c r="CU26" s="394" t="s">
        <v>1116</v>
      </c>
      <c r="CV26" s="394" t="s">
        <v>1116</v>
      </c>
      <c r="CW26" s="248">
        <v>30</v>
      </c>
      <c r="CX26" s="394" t="s">
        <v>1116</v>
      </c>
      <c r="CY26" s="248">
        <v>78</v>
      </c>
      <c r="CZ26" s="248">
        <v>73</v>
      </c>
      <c r="DA26" s="248">
        <v>40</v>
      </c>
      <c r="DB26" s="248">
        <v>38</v>
      </c>
      <c r="DC26" s="394" t="s">
        <v>1116</v>
      </c>
      <c r="DD26" s="394" t="s">
        <v>1116</v>
      </c>
      <c r="DE26" s="248">
        <v>57.5</v>
      </c>
      <c r="DF26" s="248">
        <v>25</v>
      </c>
      <c r="DG26" s="248">
        <v>61</v>
      </c>
      <c r="DH26" s="248">
        <v>33</v>
      </c>
      <c r="DI26" s="248">
        <v>51.5</v>
      </c>
      <c r="DK26" s="248">
        <f t="shared" si="0"/>
        <v>4</v>
      </c>
    </row>
    <row r="27" spans="1:115" ht="14.25" customHeight="1" x14ac:dyDescent="0.25">
      <c r="A27" s="239" t="s">
        <v>26</v>
      </c>
      <c r="B27" s="248">
        <v>16</v>
      </c>
      <c r="C27" s="248">
        <v>3</v>
      </c>
      <c r="D27" s="248">
        <v>7</v>
      </c>
      <c r="E27" s="248">
        <v>16</v>
      </c>
      <c r="F27" s="248">
        <v>19</v>
      </c>
      <c r="G27" s="248">
        <v>12</v>
      </c>
      <c r="H27" s="248">
        <v>16</v>
      </c>
      <c r="I27" s="248">
        <v>18</v>
      </c>
      <c r="J27" s="248">
        <v>1.5</v>
      </c>
      <c r="K27" s="248">
        <v>14</v>
      </c>
      <c r="L27" s="248">
        <v>1</v>
      </c>
      <c r="M27" s="248">
        <v>30</v>
      </c>
      <c r="N27" s="392">
        <v>22</v>
      </c>
      <c r="O27" s="248">
        <v>26</v>
      </c>
      <c r="P27" s="248">
        <v>7</v>
      </c>
      <c r="Q27" s="248">
        <v>30</v>
      </c>
      <c r="R27" s="248">
        <v>28.5</v>
      </c>
      <c r="S27" s="248">
        <v>19</v>
      </c>
      <c r="T27" s="248">
        <v>11.5</v>
      </c>
      <c r="U27" s="248">
        <v>4</v>
      </c>
      <c r="V27" s="248">
        <v>23</v>
      </c>
      <c r="W27" s="248">
        <v>18</v>
      </c>
      <c r="X27" s="248">
        <v>10</v>
      </c>
      <c r="Y27" s="248">
        <v>12</v>
      </c>
      <c r="Z27" s="248">
        <v>53</v>
      </c>
      <c r="AA27" s="248">
        <v>31.5</v>
      </c>
      <c r="AB27" s="248">
        <v>9</v>
      </c>
      <c r="AC27" s="248">
        <v>19</v>
      </c>
      <c r="AD27" s="248">
        <v>1</v>
      </c>
      <c r="AE27" s="248">
        <v>13</v>
      </c>
      <c r="AF27" s="248">
        <v>16</v>
      </c>
      <c r="AG27" s="248">
        <v>17</v>
      </c>
      <c r="AH27" s="248">
        <v>51</v>
      </c>
      <c r="AI27" s="248">
        <v>22</v>
      </c>
      <c r="AJ27" s="248">
        <v>20</v>
      </c>
      <c r="AK27" s="248">
        <v>6</v>
      </c>
      <c r="AL27" s="248">
        <v>28</v>
      </c>
      <c r="AM27" s="248">
        <v>18</v>
      </c>
      <c r="AN27" s="248">
        <v>14.5</v>
      </c>
      <c r="AO27" s="248">
        <v>6</v>
      </c>
      <c r="AP27" s="248">
        <v>22</v>
      </c>
      <c r="AQ27" s="248">
        <v>9</v>
      </c>
      <c r="AR27" s="248">
        <v>8</v>
      </c>
      <c r="AS27" s="248">
        <v>7</v>
      </c>
      <c r="AT27" s="248">
        <v>6</v>
      </c>
      <c r="AU27" s="248">
        <v>24</v>
      </c>
      <c r="AV27" s="248">
        <v>3</v>
      </c>
      <c r="AW27" s="248">
        <v>1</v>
      </c>
      <c r="AX27" s="248">
        <v>90</v>
      </c>
      <c r="AY27" s="248">
        <v>9</v>
      </c>
      <c r="AZ27" s="394" t="s">
        <v>1116</v>
      </c>
      <c r="BA27" s="248">
        <v>1</v>
      </c>
      <c r="BB27" s="248">
        <v>54</v>
      </c>
      <c r="BC27" s="248">
        <v>4</v>
      </c>
      <c r="BD27" s="248">
        <v>15</v>
      </c>
      <c r="BE27" s="248">
        <v>1</v>
      </c>
      <c r="BF27" s="248">
        <v>1</v>
      </c>
      <c r="BG27" s="394" t="s">
        <v>1116</v>
      </c>
      <c r="BH27" s="248">
        <v>34</v>
      </c>
      <c r="BI27" s="248">
        <v>16</v>
      </c>
      <c r="BJ27" s="248">
        <v>6</v>
      </c>
      <c r="BK27" s="394" t="s">
        <v>1116</v>
      </c>
      <c r="BL27" s="248">
        <v>8</v>
      </c>
      <c r="BM27" s="394" t="s">
        <v>1116</v>
      </c>
      <c r="BN27" s="248">
        <v>8</v>
      </c>
      <c r="BO27" s="248">
        <v>4</v>
      </c>
      <c r="BP27" s="248">
        <v>23</v>
      </c>
      <c r="BQ27" s="248">
        <v>3</v>
      </c>
      <c r="BR27" s="248">
        <v>4</v>
      </c>
      <c r="BS27" s="394" t="s">
        <v>1116</v>
      </c>
      <c r="BT27" s="394" t="s">
        <v>1116</v>
      </c>
      <c r="BU27" s="248">
        <v>20</v>
      </c>
      <c r="BV27" s="394" t="s">
        <v>1116</v>
      </c>
      <c r="BW27" s="394" t="s">
        <v>1116</v>
      </c>
      <c r="BX27" s="248">
        <v>20</v>
      </c>
      <c r="BY27" s="248">
        <v>1</v>
      </c>
      <c r="BZ27" s="248">
        <v>32.5</v>
      </c>
      <c r="CA27" s="248">
        <v>28.5</v>
      </c>
      <c r="CB27" s="248">
        <v>3</v>
      </c>
      <c r="CC27" s="248">
        <v>9.5</v>
      </c>
      <c r="CD27" s="248">
        <v>3</v>
      </c>
      <c r="CE27" s="248">
        <v>28</v>
      </c>
      <c r="CF27" s="248">
        <v>31</v>
      </c>
      <c r="CG27" s="248">
        <v>11</v>
      </c>
      <c r="CH27" s="248">
        <v>10</v>
      </c>
      <c r="CI27" s="248">
        <v>18</v>
      </c>
      <c r="CJ27" s="248">
        <v>16</v>
      </c>
      <c r="CK27" s="248">
        <v>8</v>
      </c>
      <c r="CL27" s="248">
        <v>20</v>
      </c>
      <c r="CM27" s="248">
        <v>3</v>
      </c>
      <c r="CN27" s="248">
        <v>10.5</v>
      </c>
      <c r="CO27" s="248">
        <v>8</v>
      </c>
      <c r="CP27" s="394" t="s">
        <v>1116</v>
      </c>
      <c r="CQ27" s="248">
        <v>3</v>
      </c>
      <c r="CR27" s="248">
        <v>2</v>
      </c>
      <c r="CS27" s="248">
        <v>31</v>
      </c>
      <c r="CT27" s="248">
        <v>20</v>
      </c>
      <c r="CU27" s="394" t="s">
        <v>1116</v>
      </c>
      <c r="CV27" s="248">
        <v>1</v>
      </c>
      <c r="CW27" s="248">
        <v>7</v>
      </c>
      <c r="CX27" s="248">
        <v>20</v>
      </c>
      <c r="CY27" s="248">
        <v>2</v>
      </c>
      <c r="CZ27" s="248">
        <v>74</v>
      </c>
      <c r="DA27" s="248">
        <v>9</v>
      </c>
      <c r="DB27" s="248">
        <v>6</v>
      </c>
      <c r="DC27" s="248">
        <v>14.5</v>
      </c>
      <c r="DD27" s="248">
        <v>30</v>
      </c>
      <c r="DE27" s="248">
        <v>10</v>
      </c>
      <c r="DF27" s="248">
        <v>5</v>
      </c>
      <c r="DG27" s="248">
        <v>13</v>
      </c>
      <c r="DH27" s="248">
        <v>2</v>
      </c>
      <c r="DI27" s="248">
        <v>44</v>
      </c>
      <c r="DK27" s="248">
        <f t="shared" si="0"/>
        <v>1</v>
      </c>
    </row>
    <row r="28" spans="1:115" ht="14.25" customHeight="1" x14ac:dyDescent="0.25">
      <c r="A28" s="238" t="s">
        <v>27</v>
      </c>
      <c r="B28" s="248">
        <v>28</v>
      </c>
      <c r="C28" s="394" t="s">
        <v>1116</v>
      </c>
      <c r="D28" s="248">
        <v>18</v>
      </c>
      <c r="E28" s="248">
        <v>56</v>
      </c>
      <c r="F28" s="248">
        <v>30</v>
      </c>
      <c r="G28" s="248">
        <v>13</v>
      </c>
      <c r="H28" s="248">
        <v>11</v>
      </c>
      <c r="I28" s="248">
        <v>43</v>
      </c>
      <c r="J28" s="248">
        <v>46</v>
      </c>
      <c r="K28" s="394" t="s">
        <v>1116</v>
      </c>
      <c r="L28" s="248">
        <v>26</v>
      </c>
      <c r="M28" s="248">
        <v>115</v>
      </c>
      <c r="N28" s="394" t="s">
        <v>1116</v>
      </c>
      <c r="O28" s="248">
        <v>33</v>
      </c>
      <c r="P28" s="248">
        <v>99</v>
      </c>
      <c r="Q28" s="394" t="s">
        <v>1116</v>
      </c>
      <c r="R28" s="248">
        <v>67</v>
      </c>
      <c r="S28" s="394" t="s">
        <v>1116</v>
      </c>
      <c r="T28" s="248">
        <v>34.5</v>
      </c>
      <c r="U28" s="248">
        <v>8</v>
      </c>
      <c r="V28" s="248">
        <v>29</v>
      </c>
      <c r="W28" s="248">
        <v>10</v>
      </c>
      <c r="X28" s="394" t="s">
        <v>1116</v>
      </c>
      <c r="Y28" s="248">
        <v>43.5</v>
      </c>
      <c r="Z28" s="248">
        <v>6</v>
      </c>
      <c r="AA28" s="248">
        <v>11.5</v>
      </c>
      <c r="AB28" s="394" t="s">
        <v>1116</v>
      </c>
      <c r="AC28" s="248">
        <v>20</v>
      </c>
      <c r="AD28" s="248">
        <v>42</v>
      </c>
      <c r="AE28" s="248">
        <v>24.5</v>
      </c>
      <c r="AF28" s="248">
        <v>8.5</v>
      </c>
      <c r="AG28" s="394" t="s">
        <v>1116</v>
      </c>
      <c r="AH28" s="394" t="s">
        <v>1116</v>
      </c>
      <c r="AI28" s="248">
        <v>30</v>
      </c>
      <c r="AJ28" s="248">
        <v>56</v>
      </c>
      <c r="AK28" s="248">
        <v>63</v>
      </c>
      <c r="AL28" s="248">
        <v>14</v>
      </c>
      <c r="AM28" s="394" t="s">
        <v>1116</v>
      </c>
      <c r="AN28" s="394" t="s">
        <v>1116</v>
      </c>
      <c r="AO28" s="248">
        <v>42</v>
      </c>
      <c r="AP28" s="248">
        <v>57</v>
      </c>
      <c r="AQ28" s="394" t="s">
        <v>1116</v>
      </c>
      <c r="AR28" s="248">
        <v>49</v>
      </c>
      <c r="AS28" s="248">
        <v>4</v>
      </c>
      <c r="AT28" s="248">
        <v>43</v>
      </c>
      <c r="AU28" s="394" t="s">
        <v>1116</v>
      </c>
      <c r="AV28" s="248">
        <v>7</v>
      </c>
      <c r="AW28" s="248">
        <v>23</v>
      </c>
      <c r="AX28" s="248">
        <v>77</v>
      </c>
      <c r="AY28" s="248">
        <v>37</v>
      </c>
      <c r="AZ28" s="394" t="s">
        <v>1116</v>
      </c>
      <c r="BA28" s="248">
        <v>78</v>
      </c>
      <c r="BB28" s="394" t="s">
        <v>1116</v>
      </c>
      <c r="BC28" s="248">
        <v>12</v>
      </c>
      <c r="BD28" s="394" t="s">
        <v>1116</v>
      </c>
      <c r="BE28" s="248">
        <v>47</v>
      </c>
      <c r="BF28" s="248">
        <v>41</v>
      </c>
      <c r="BG28" s="394" t="s">
        <v>1116</v>
      </c>
      <c r="BH28" s="248">
        <v>72.5</v>
      </c>
      <c r="BI28" s="248">
        <v>19</v>
      </c>
      <c r="BJ28" s="394" t="s">
        <v>1116</v>
      </c>
      <c r="BK28" s="394" t="s">
        <v>1116</v>
      </c>
      <c r="BL28" s="248">
        <v>6</v>
      </c>
      <c r="BM28" s="394" t="s">
        <v>1116</v>
      </c>
      <c r="BN28" s="394" t="s">
        <v>1116</v>
      </c>
      <c r="BO28" s="248">
        <v>29</v>
      </c>
      <c r="BP28" s="248">
        <v>47</v>
      </c>
      <c r="BQ28" s="248">
        <v>33</v>
      </c>
      <c r="BR28" s="248">
        <v>76</v>
      </c>
      <c r="BS28" s="248">
        <v>5</v>
      </c>
      <c r="BT28" s="394" t="s">
        <v>1116</v>
      </c>
      <c r="BU28" s="248">
        <v>44</v>
      </c>
      <c r="BV28" s="394" t="s">
        <v>1116</v>
      </c>
      <c r="BW28" s="394" t="s">
        <v>1116</v>
      </c>
      <c r="BX28" s="394" t="s">
        <v>1116</v>
      </c>
      <c r="BY28" s="248">
        <v>14</v>
      </c>
      <c r="BZ28" s="248">
        <v>32.5</v>
      </c>
      <c r="CA28" s="394" t="s">
        <v>1116</v>
      </c>
      <c r="CB28" s="248">
        <v>31</v>
      </c>
      <c r="CC28" s="394" t="s">
        <v>1116</v>
      </c>
      <c r="CD28" s="394" t="s">
        <v>1116</v>
      </c>
      <c r="CE28" s="248">
        <v>18</v>
      </c>
      <c r="CF28" s="248">
        <v>33</v>
      </c>
      <c r="CG28" s="248">
        <v>2</v>
      </c>
      <c r="CH28" s="248">
        <v>18</v>
      </c>
      <c r="CI28" s="394" t="s">
        <v>1116</v>
      </c>
      <c r="CJ28" s="394" t="s">
        <v>1116</v>
      </c>
      <c r="CK28" s="394" t="s">
        <v>1116</v>
      </c>
      <c r="CL28" s="248">
        <v>85.5</v>
      </c>
      <c r="CM28" s="394" t="s">
        <v>1116</v>
      </c>
      <c r="CN28" s="394" t="s">
        <v>1116</v>
      </c>
      <c r="CO28" s="248">
        <v>58</v>
      </c>
      <c r="CP28" s="394" t="s">
        <v>1116</v>
      </c>
      <c r="CQ28" s="394" t="s">
        <v>1116</v>
      </c>
      <c r="CR28" s="248">
        <v>37</v>
      </c>
      <c r="CS28" s="248">
        <v>14</v>
      </c>
      <c r="CT28" s="248">
        <v>15</v>
      </c>
      <c r="CU28" s="248">
        <v>13.5</v>
      </c>
      <c r="CV28" s="394" t="s">
        <v>1116</v>
      </c>
      <c r="CW28" s="248">
        <v>5</v>
      </c>
      <c r="CX28" s="394" t="s">
        <v>1116</v>
      </c>
      <c r="CY28" s="248">
        <v>52</v>
      </c>
      <c r="CZ28" s="248">
        <v>175</v>
      </c>
      <c r="DA28" s="248">
        <v>39</v>
      </c>
      <c r="DB28" s="248">
        <v>24</v>
      </c>
      <c r="DC28" s="248">
        <v>9.5</v>
      </c>
      <c r="DD28" s="248">
        <v>40</v>
      </c>
      <c r="DE28" s="248">
        <v>129</v>
      </c>
      <c r="DF28" s="248">
        <v>21</v>
      </c>
      <c r="DG28" s="248">
        <v>90</v>
      </c>
      <c r="DH28" s="394" t="s">
        <v>1116</v>
      </c>
      <c r="DI28" s="394" t="s">
        <v>1116</v>
      </c>
      <c r="DK28" s="248">
        <f t="shared" si="0"/>
        <v>2</v>
      </c>
    </row>
    <row r="29" spans="1:115" ht="14.25" customHeight="1" x14ac:dyDescent="0.25">
      <c r="A29" s="239" t="s">
        <v>28</v>
      </c>
      <c r="B29" s="248">
        <v>14</v>
      </c>
      <c r="C29" s="248">
        <v>2</v>
      </c>
      <c r="D29" s="248">
        <v>13</v>
      </c>
      <c r="E29" s="248">
        <v>29</v>
      </c>
      <c r="F29" s="248">
        <v>29</v>
      </c>
      <c r="G29" s="248">
        <v>7</v>
      </c>
      <c r="H29" s="248">
        <v>7</v>
      </c>
      <c r="I29" s="248">
        <v>7</v>
      </c>
      <c r="J29" s="248">
        <v>15</v>
      </c>
      <c r="K29" s="248">
        <v>16</v>
      </c>
      <c r="L29" s="248">
        <v>8</v>
      </c>
      <c r="M29" s="248">
        <v>11</v>
      </c>
      <c r="N29" s="392">
        <v>18</v>
      </c>
      <c r="O29" s="248">
        <v>50</v>
      </c>
      <c r="P29" s="248">
        <v>11.5</v>
      </c>
      <c r="Q29" s="248">
        <v>3</v>
      </c>
      <c r="R29" s="248">
        <v>2</v>
      </c>
      <c r="S29" s="248">
        <v>15</v>
      </c>
      <c r="T29" s="248">
        <v>18</v>
      </c>
      <c r="U29" s="248">
        <v>10</v>
      </c>
      <c r="V29" s="248">
        <v>18</v>
      </c>
      <c r="W29" s="248">
        <v>20</v>
      </c>
      <c r="X29" s="394" t="s">
        <v>1116</v>
      </c>
      <c r="Y29" s="248">
        <v>24</v>
      </c>
      <c r="Z29" s="248">
        <v>49</v>
      </c>
      <c r="AA29" s="248">
        <v>4</v>
      </c>
      <c r="AB29" s="248">
        <v>1</v>
      </c>
      <c r="AC29" s="248">
        <v>15</v>
      </c>
      <c r="AD29" s="248">
        <v>15</v>
      </c>
      <c r="AE29" s="248">
        <v>4</v>
      </c>
      <c r="AF29" s="248">
        <v>8.5</v>
      </c>
      <c r="AG29" s="248">
        <v>3</v>
      </c>
      <c r="AH29" s="248">
        <v>32</v>
      </c>
      <c r="AI29" s="248">
        <v>16</v>
      </c>
      <c r="AJ29" s="248">
        <v>7</v>
      </c>
      <c r="AK29" s="248">
        <v>13</v>
      </c>
      <c r="AL29" s="248">
        <v>13</v>
      </c>
      <c r="AM29" s="394" t="s">
        <v>1116</v>
      </c>
      <c r="AN29" s="248">
        <v>18</v>
      </c>
      <c r="AO29" s="248">
        <v>2</v>
      </c>
      <c r="AP29" s="248">
        <v>48</v>
      </c>
      <c r="AQ29" s="394" t="s">
        <v>1116</v>
      </c>
      <c r="AR29" s="248">
        <v>6</v>
      </c>
      <c r="AS29" s="248">
        <v>13</v>
      </c>
      <c r="AT29" s="248">
        <v>14</v>
      </c>
      <c r="AU29" s="248">
        <v>35.5</v>
      </c>
      <c r="AV29" s="394" t="s">
        <v>1116</v>
      </c>
      <c r="AW29" s="248">
        <v>13</v>
      </c>
      <c r="AX29" s="248">
        <v>33</v>
      </c>
      <c r="AY29" s="248">
        <v>1</v>
      </c>
      <c r="AZ29" s="248">
        <v>12</v>
      </c>
      <c r="BA29" s="248">
        <v>15</v>
      </c>
      <c r="BB29" s="248">
        <v>7</v>
      </c>
      <c r="BC29" s="248">
        <v>14</v>
      </c>
      <c r="BD29" s="394" t="s">
        <v>1116</v>
      </c>
      <c r="BE29" s="248">
        <v>22</v>
      </c>
      <c r="BF29" s="248">
        <v>5</v>
      </c>
      <c r="BG29" s="248">
        <v>16</v>
      </c>
      <c r="BH29" s="248">
        <v>17</v>
      </c>
      <c r="BI29" s="248">
        <v>55</v>
      </c>
      <c r="BJ29" s="248">
        <v>2</v>
      </c>
      <c r="BK29" s="394" t="s">
        <v>1116</v>
      </c>
      <c r="BL29" s="248">
        <v>15</v>
      </c>
      <c r="BM29" s="248">
        <v>6</v>
      </c>
      <c r="BN29" s="394" t="s">
        <v>1116</v>
      </c>
      <c r="BO29" s="248">
        <v>8</v>
      </c>
      <c r="BP29" s="248">
        <v>17</v>
      </c>
      <c r="BQ29" s="394" t="s">
        <v>1116</v>
      </c>
      <c r="BR29" s="248">
        <v>19</v>
      </c>
      <c r="BS29" s="248">
        <v>28</v>
      </c>
      <c r="BT29" s="248">
        <v>7</v>
      </c>
      <c r="BU29" s="248">
        <v>40</v>
      </c>
      <c r="BV29" s="248">
        <v>19</v>
      </c>
      <c r="BW29" s="394" t="s">
        <v>1116</v>
      </c>
      <c r="BX29" s="248">
        <v>2</v>
      </c>
      <c r="BY29" s="248">
        <v>10</v>
      </c>
      <c r="BZ29" s="248">
        <v>32.5</v>
      </c>
      <c r="CA29" s="394" t="s">
        <v>1116</v>
      </c>
      <c r="CB29" s="248">
        <v>6</v>
      </c>
      <c r="CC29" s="248">
        <v>7</v>
      </c>
      <c r="CD29" s="248">
        <v>9</v>
      </c>
      <c r="CE29" s="248">
        <v>11</v>
      </c>
      <c r="CF29" s="248">
        <v>10</v>
      </c>
      <c r="CG29" s="248">
        <v>9</v>
      </c>
      <c r="CH29" s="248">
        <v>21</v>
      </c>
      <c r="CI29" s="248">
        <v>36</v>
      </c>
      <c r="CJ29" s="394" t="s">
        <v>1116</v>
      </c>
      <c r="CK29" s="394" t="s">
        <v>1116</v>
      </c>
      <c r="CL29" s="248">
        <v>68</v>
      </c>
      <c r="CM29" s="248">
        <v>2</v>
      </c>
      <c r="CN29" s="248">
        <v>9</v>
      </c>
      <c r="CO29" s="248">
        <v>10</v>
      </c>
      <c r="CP29" s="248">
        <v>24</v>
      </c>
      <c r="CQ29" s="248">
        <v>19.5</v>
      </c>
      <c r="CR29" s="248">
        <v>15</v>
      </c>
      <c r="CS29" s="248">
        <v>26</v>
      </c>
      <c r="CT29" s="248">
        <v>9.5</v>
      </c>
      <c r="CU29" s="248">
        <v>5</v>
      </c>
      <c r="CV29" s="394" t="s">
        <v>1116</v>
      </c>
      <c r="CW29" s="248">
        <v>13</v>
      </c>
      <c r="CX29" s="248">
        <v>11</v>
      </c>
      <c r="CY29" s="248">
        <v>41.5</v>
      </c>
      <c r="CZ29" s="248">
        <v>19</v>
      </c>
      <c r="DA29" s="248">
        <v>19</v>
      </c>
      <c r="DB29" s="248">
        <v>19</v>
      </c>
      <c r="DC29" s="394" t="s">
        <v>1116</v>
      </c>
      <c r="DD29" s="248">
        <v>45</v>
      </c>
      <c r="DE29" s="248">
        <v>11</v>
      </c>
      <c r="DF29" s="248">
        <v>3</v>
      </c>
      <c r="DG29" s="248">
        <v>30</v>
      </c>
      <c r="DH29" s="248">
        <v>45</v>
      </c>
      <c r="DI29" s="248">
        <v>45.5</v>
      </c>
      <c r="DK29" s="248">
        <f t="shared" si="0"/>
        <v>1</v>
      </c>
    </row>
    <row r="30" spans="1:115" ht="14.25" customHeight="1" x14ac:dyDescent="0.25">
      <c r="A30" s="238" t="s">
        <v>29</v>
      </c>
      <c r="B30" s="394" t="s">
        <v>1116</v>
      </c>
      <c r="C30" s="394" t="s">
        <v>1116</v>
      </c>
      <c r="D30" s="248">
        <v>75</v>
      </c>
      <c r="E30" s="248">
        <v>104</v>
      </c>
      <c r="F30" s="394" t="s">
        <v>1116</v>
      </c>
      <c r="G30" s="248">
        <v>4</v>
      </c>
      <c r="H30" s="394" t="s">
        <v>1116</v>
      </c>
      <c r="I30" s="394" t="s">
        <v>1116</v>
      </c>
      <c r="J30" s="248">
        <v>61</v>
      </c>
      <c r="K30" s="394" t="s">
        <v>1116</v>
      </c>
      <c r="L30" s="248">
        <v>81</v>
      </c>
      <c r="M30" s="248">
        <v>113</v>
      </c>
      <c r="N30" s="394" t="s">
        <v>1116</v>
      </c>
      <c r="O30" s="394" t="s">
        <v>1116</v>
      </c>
      <c r="P30" s="248">
        <v>105</v>
      </c>
      <c r="Q30" s="394" t="s">
        <v>1116</v>
      </c>
      <c r="R30" s="248">
        <v>88</v>
      </c>
      <c r="S30" s="394" t="s">
        <v>1116</v>
      </c>
      <c r="T30" s="394" t="s">
        <v>1116</v>
      </c>
      <c r="U30" s="248">
        <v>73</v>
      </c>
      <c r="V30" s="248">
        <v>61</v>
      </c>
      <c r="W30" s="248">
        <v>62</v>
      </c>
      <c r="X30" s="394" t="s">
        <v>1116</v>
      </c>
      <c r="Y30" s="248">
        <v>43.5</v>
      </c>
      <c r="Z30" s="248">
        <v>31</v>
      </c>
      <c r="AA30" s="248">
        <v>63.5</v>
      </c>
      <c r="AB30" s="394" t="s">
        <v>1116</v>
      </c>
      <c r="AC30" s="248">
        <v>87</v>
      </c>
      <c r="AD30" s="394" t="s">
        <v>1116</v>
      </c>
      <c r="AE30" s="394" t="s">
        <v>1116</v>
      </c>
      <c r="AF30" s="394" t="s">
        <v>1116</v>
      </c>
      <c r="AG30" s="394" t="s">
        <v>1116</v>
      </c>
      <c r="AH30" s="394" t="s">
        <v>1116</v>
      </c>
      <c r="AI30" s="394" t="s">
        <v>1116</v>
      </c>
      <c r="AJ30" s="248">
        <v>115</v>
      </c>
      <c r="AK30" s="394" t="s">
        <v>1116</v>
      </c>
      <c r="AL30" s="394" t="s">
        <v>1116</v>
      </c>
      <c r="AM30" s="394" t="s">
        <v>1116</v>
      </c>
      <c r="AN30" s="248">
        <v>37</v>
      </c>
      <c r="AO30" s="394" t="s">
        <v>1116</v>
      </c>
      <c r="AP30" s="248">
        <v>116</v>
      </c>
      <c r="AQ30" s="394" t="s">
        <v>1116</v>
      </c>
      <c r="AR30" s="394" t="s">
        <v>1116</v>
      </c>
      <c r="AS30" s="248">
        <v>59</v>
      </c>
      <c r="AT30" s="394" t="s">
        <v>1116</v>
      </c>
      <c r="AU30" s="394" t="s">
        <v>1116</v>
      </c>
      <c r="AV30" s="394" t="s">
        <v>1116</v>
      </c>
      <c r="AW30" s="394" t="s">
        <v>1116</v>
      </c>
      <c r="AX30" s="248">
        <v>119</v>
      </c>
      <c r="AY30" s="394" t="s">
        <v>1116</v>
      </c>
      <c r="AZ30" s="248">
        <v>15</v>
      </c>
      <c r="BA30" s="248">
        <v>125</v>
      </c>
      <c r="BB30" s="394" t="s">
        <v>1116</v>
      </c>
      <c r="BC30" s="248">
        <v>16</v>
      </c>
      <c r="BD30" s="248">
        <v>7</v>
      </c>
      <c r="BE30" s="248">
        <v>100</v>
      </c>
      <c r="BF30" s="394" t="s">
        <v>1116</v>
      </c>
      <c r="BG30" s="394" t="s">
        <v>1116</v>
      </c>
      <c r="BH30" s="394" t="s">
        <v>1116</v>
      </c>
      <c r="BI30" s="248">
        <v>65</v>
      </c>
      <c r="BJ30" s="394" t="s">
        <v>1116</v>
      </c>
      <c r="BK30" s="394" t="s">
        <v>1116</v>
      </c>
      <c r="BL30" s="248">
        <v>28</v>
      </c>
      <c r="BM30" s="394" t="s">
        <v>1116</v>
      </c>
      <c r="BN30" s="394" t="s">
        <v>1116</v>
      </c>
      <c r="BO30" s="394" t="s">
        <v>1116</v>
      </c>
      <c r="BP30" s="394" t="s">
        <v>1116</v>
      </c>
      <c r="BQ30" s="394" t="s">
        <v>1116</v>
      </c>
      <c r="BR30" s="248">
        <v>28</v>
      </c>
      <c r="BS30" s="248">
        <v>34</v>
      </c>
      <c r="BT30" s="394" t="s">
        <v>1116</v>
      </c>
      <c r="BU30" s="394" t="s">
        <v>1116</v>
      </c>
      <c r="BV30" s="394" t="s">
        <v>1116</v>
      </c>
      <c r="BW30" s="394" t="s">
        <v>1116</v>
      </c>
      <c r="BX30" s="394" t="s">
        <v>1116</v>
      </c>
      <c r="BY30" s="394" t="s">
        <v>1116</v>
      </c>
      <c r="BZ30" s="394" t="s">
        <v>1116</v>
      </c>
      <c r="CA30" s="394" t="s">
        <v>1116</v>
      </c>
      <c r="CB30" s="394" t="s">
        <v>1116</v>
      </c>
      <c r="CC30" s="394" t="s">
        <v>1116</v>
      </c>
      <c r="CD30" s="248">
        <v>64</v>
      </c>
      <c r="CE30" s="394" t="s">
        <v>1116</v>
      </c>
      <c r="CF30" s="394" t="s">
        <v>1116</v>
      </c>
      <c r="CG30" s="248">
        <v>13</v>
      </c>
      <c r="CH30" s="394" t="s">
        <v>1116</v>
      </c>
      <c r="CI30" s="394" t="s">
        <v>1116</v>
      </c>
      <c r="CJ30" s="394" t="s">
        <v>1116</v>
      </c>
      <c r="CK30" s="394" t="s">
        <v>1116</v>
      </c>
      <c r="CL30" s="248">
        <v>107</v>
      </c>
      <c r="CM30" s="394" t="s">
        <v>1116</v>
      </c>
      <c r="CN30" s="394" t="s">
        <v>1116</v>
      </c>
      <c r="CO30" s="248">
        <v>85</v>
      </c>
      <c r="CP30" s="394" t="s">
        <v>1116</v>
      </c>
      <c r="CQ30" s="394" t="s">
        <v>1116</v>
      </c>
      <c r="CR30" s="394" t="s">
        <v>1116</v>
      </c>
      <c r="CS30" s="394" t="s">
        <v>1116</v>
      </c>
      <c r="CT30" s="394" t="s">
        <v>1116</v>
      </c>
      <c r="CU30" s="394" t="s">
        <v>1116</v>
      </c>
      <c r="CV30" s="394" t="s">
        <v>1116</v>
      </c>
      <c r="CW30" s="394" t="s">
        <v>1116</v>
      </c>
      <c r="CX30" s="394" t="s">
        <v>1116</v>
      </c>
      <c r="CY30" s="248">
        <v>94</v>
      </c>
      <c r="CZ30" s="248">
        <v>82</v>
      </c>
      <c r="DA30" s="248">
        <v>92</v>
      </c>
      <c r="DB30" s="394" t="s">
        <v>1116</v>
      </c>
      <c r="DC30" s="394" t="s">
        <v>1116</v>
      </c>
      <c r="DD30" s="394" t="s">
        <v>1116</v>
      </c>
      <c r="DE30" s="248">
        <v>60</v>
      </c>
      <c r="DF30" s="394" t="s">
        <v>1116</v>
      </c>
      <c r="DG30" s="248">
        <v>104</v>
      </c>
      <c r="DH30" s="394" t="s">
        <v>1116</v>
      </c>
      <c r="DI30" s="394" t="s">
        <v>1116</v>
      </c>
      <c r="DK30" s="248">
        <f t="shared" si="0"/>
        <v>4</v>
      </c>
    </row>
    <row r="31" spans="1:115" ht="14.25" customHeight="1" x14ac:dyDescent="0.25">
      <c r="A31" s="239" t="s">
        <v>30</v>
      </c>
      <c r="B31" s="248">
        <v>29</v>
      </c>
      <c r="C31" s="248">
        <v>9</v>
      </c>
      <c r="D31" s="248">
        <v>19</v>
      </c>
      <c r="E31" s="248">
        <v>1</v>
      </c>
      <c r="F31" s="394" t="s">
        <v>1116</v>
      </c>
      <c r="G31" s="248">
        <v>72</v>
      </c>
      <c r="H31" s="394" t="s">
        <v>1116</v>
      </c>
      <c r="I31" s="248">
        <v>56</v>
      </c>
      <c r="J31" s="248">
        <v>8</v>
      </c>
      <c r="K31" s="394" t="s">
        <v>1116</v>
      </c>
      <c r="L31" s="248">
        <v>3</v>
      </c>
      <c r="M31" s="248">
        <v>29</v>
      </c>
      <c r="N31" s="392">
        <v>24</v>
      </c>
      <c r="O31" s="248">
        <v>10</v>
      </c>
      <c r="P31" s="248">
        <v>27</v>
      </c>
      <c r="Q31" s="248">
        <v>7</v>
      </c>
      <c r="R31" s="248">
        <v>25.5</v>
      </c>
      <c r="S31" s="394" t="s">
        <v>1116</v>
      </c>
      <c r="T31" s="248">
        <v>2</v>
      </c>
      <c r="U31" s="248">
        <v>24</v>
      </c>
      <c r="V31" s="248">
        <v>55</v>
      </c>
      <c r="W31" s="248">
        <v>49</v>
      </c>
      <c r="X31" s="394" t="s">
        <v>1116</v>
      </c>
      <c r="Y31" s="248">
        <v>10</v>
      </c>
      <c r="Z31" s="248">
        <v>62</v>
      </c>
      <c r="AA31" s="248">
        <v>72</v>
      </c>
      <c r="AB31" s="248">
        <v>8</v>
      </c>
      <c r="AC31" s="248">
        <v>47</v>
      </c>
      <c r="AD31" s="248">
        <v>10</v>
      </c>
      <c r="AE31" s="248">
        <v>12</v>
      </c>
      <c r="AF31" s="394" t="s">
        <v>1116</v>
      </c>
      <c r="AG31" s="248">
        <v>27</v>
      </c>
      <c r="AH31" s="394" t="s">
        <v>1116</v>
      </c>
      <c r="AI31" s="248">
        <v>49</v>
      </c>
      <c r="AJ31" s="248">
        <v>3</v>
      </c>
      <c r="AK31" s="248">
        <v>4</v>
      </c>
      <c r="AL31" s="248">
        <v>25</v>
      </c>
      <c r="AM31" s="394" t="s">
        <v>1116</v>
      </c>
      <c r="AN31" s="248">
        <v>20</v>
      </c>
      <c r="AO31" s="248">
        <v>29</v>
      </c>
      <c r="AP31" s="248">
        <v>37</v>
      </c>
      <c r="AQ31" s="394" t="s">
        <v>1116</v>
      </c>
      <c r="AR31" s="248">
        <v>2</v>
      </c>
      <c r="AS31" s="248">
        <v>6</v>
      </c>
      <c r="AT31" s="248">
        <v>16</v>
      </c>
      <c r="AU31" s="248">
        <v>22</v>
      </c>
      <c r="AV31" s="394" t="s">
        <v>1116</v>
      </c>
      <c r="AW31" s="248">
        <v>31</v>
      </c>
      <c r="AX31" s="248">
        <v>88</v>
      </c>
      <c r="AY31" s="248">
        <v>17</v>
      </c>
      <c r="AZ31" s="394" t="s">
        <v>1116</v>
      </c>
      <c r="BA31" s="248">
        <v>8</v>
      </c>
      <c r="BB31" s="248">
        <v>47</v>
      </c>
      <c r="BC31" s="248">
        <v>2</v>
      </c>
      <c r="BD31" s="248">
        <v>4</v>
      </c>
      <c r="BE31" s="248">
        <v>59</v>
      </c>
      <c r="BF31" s="248">
        <v>2</v>
      </c>
      <c r="BG31" s="248">
        <v>24</v>
      </c>
      <c r="BH31" s="248">
        <v>18</v>
      </c>
      <c r="BI31" s="248">
        <v>29</v>
      </c>
      <c r="BJ31" s="248">
        <v>21</v>
      </c>
      <c r="BK31" s="394" t="s">
        <v>1116</v>
      </c>
      <c r="BL31" s="248">
        <v>32</v>
      </c>
      <c r="BM31" s="248">
        <v>10.5</v>
      </c>
      <c r="BN31" s="248">
        <v>23</v>
      </c>
      <c r="BO31" s="248">
        <v>10</v>
      </c>
      <c r="BP31" s="248">
        <v>4</v>
      </c>
      <c r="BQ31" s="394" t="s">
        <v>1116</v>
      </c>
      <c r="BR31" s="248">
        <v>76</v>
      </c>
      <c r="BS31" s="394" t="s">
        <v>1116</v>
      </c>
      <c r="BT31" s="394" t="s">
        <v>1116</v>
      </c>
      <c r="BU31" s="248">
        <v>38</v>
      </c>
      <c r="BV31" s="394" t="s">
        <v>1116</v>
      </c>
      <c r="BW31" s="394" t="s">
        <v>1116</v>
      </c>
      <c r="BX31" s="248">
        <v>5</v>
      </c>
      <c r="BY31" s="248">
        <v>26</v>
      </c>
      <c r="BZ31" s="394" t="s">
        <v>1116</v>
      </c>
      <c r="CA31" s="394" t="s">
        <v>1116</v>
      </c>
      <c r="CB31" s="394" t="s">
        <v>1116</v>
      </c>
      <c r="CC31" s="248">
        <v>9.5</v>
      </c>
      <c r="CD31" s="248">
        <v>28</v>
      </c>
      <c r="CE31" s="248">
        <v>30</v>
      </c>
      <c r="CF31" s="394" t="s">
        <v>1116</v>
      </c>
      <c r="CG31" s="248">
        <v>35</v>
      </c>
      <c r="CH31" s="248">
        <v>33</v>
      </c>
      <c r="CI31" s="248">
        <v>10</v>
      </c>
      <c r="CJ31" s="394" t="s">
        <v>1116</v>
      </c>
      <c r="CK31" s="394" t="s">
        <v>1116</v>
      </c>
      <c r="CL31" s="248">
        <v>7</v>
      </c>
      <c r="CM31" s="248">
        <v>6</v>
      </c>
      <c r="CN31" s="248">
        <v>14</v>
      </c>
      <c r="CO31" s="248">
        <v>18</v>
      </c>
      <c r="CP31" s="394" t="s">
        <v>1116</v>
      </c>
      <c r="CQ31" s="248">
        <v>2</v>
      </c>
      <c r="CR31" s="248">
        <v>18</v>
      </c>
      <c r="CS31" s="248">
        <v>55</v>
      </c>
      <c r="CT31" s="248">
        <v>24</v>
      </c>
      <c r="CU31" s="394" t="s">
        <v>1116</v>
      </c>
      <c r="CV31" s="394" t="s">
        <v>1116</v>
      </c>
      <c r="CW31" s="248">
        <v>29</v>
      </c>
      <c r="CX31" s="248">
        <v>37</v>
      </c>
      <c r="CY31" s="248">
        <v>3</v>
      </c>
      <c r="CZ31" s="248">
        <v>1</v>
      </c>
      <c r="DA31" s="248">
        <v>34</v>
      </c>
      <c r="DB31" s="248">
        <v>31</v>
      </c>
      <c r="DC31" s="248">
        <v>9.5</v>
      </c>
      <c r="DD31" s="248">
        <v>14</v>
      </c>
      <c r="DE31" s="248">
        <v>14.5</v>
      </c>
      <c r="DF31" s="248">
        <v>10</v>
      </c>
      <c r="DG31" s="248">
        <v>12</v>
      </c>
      <c r="DH31" s="248">
        <v>32</v>
      </c>
      <c r="DI31" s="248">
        <v>6</v>
      </c>
      <c r="DK31" s="248">
        <f t="shared" si="0"/>
        <v>1</v>
      </c>
    </row>
    <row r="32" spans="1:115" ht="14.25" customHeight="1" x14ac:dyDescent="0.25">
      <c r="A32" s="238" t="s">
        <v>31</v>
      </c>
      <c r="B32" s="394" t="s">
        <v>1116</v>
      </c>
      <c r="C32" s="394" t="s">
        <v>1116</v>
      </c>
      <c r="D32" s="248">
        <v>38</v>
      </c>
      <c r="E32" s="248">
        <v>77</v>
      </c>
      <c r="F32" s="394" t="s">
        <v>1116</v>
      </c>
      <c r="G32" s="248">
        <v>30</v>
      </c>
      <c r="H32" s="394" t="s">
        <v>1116</v>
      </c>
      <c r="I32" s="394" t="s">
        <v>1116</v>
      </c>
      <c r="J32" s="248">
        <v>32</v>
      </c>
      <c r="K32" s="394" t="s">
        <v>1116</v>
      </c>
      <c r="L32" s="248">
        <v>5</v>
      </c>
      <c r="M32" s="248">
        <v>60</v>
      </c>
      <c r="N32" s="394" t="s">
        <v>1116</v>
      </c>
      <c r="O32" s="394" t="s">
        <v>1116</v>
      </c>
      <c r="P32" s="248">
        <v>89</v>
      </c>
      <c r="Q32" s="394" t="s">
        <v>1116</v>
      </c>
      <c r="R32" s="394" t="s">
        <v>1116</v>
      </c>
      <c r="S32" s="394" t="s">
        <v>1116</v>
      </c>
      <c r="T32" s="394" t="s">
        <v>1116</v>
      </c>
      <c r="U32" s="248">
        <v>46</v>
      </c>
      <c r="V32" s="394" t="s">
        <v>1116</v>
      </c>
      <c r="W32" s="248">
        <v>71</v>
      </c>
      <c r="X32" s="394" t="s">
        <v>1116</v>
      </c>
      <c r="Y32" s="394" t="s">
        <v>1116</v>
      </c>
      <c r="Z32" s="394" t="s">
        <v>1116</v>
      </c>
      <c r="AA32" s="394" t="s">
        <v>1116</v>
      </c>
      <c r="AB32" s="394" t="s">
        <v>1116</v>
      </c>
      <c r="AC32" s="248">
        <v>58</v>
      </c>
      <c r="AD32" s="394" t="s">
        <v>1116</v>
      </c>
      <c r="AE32" s="394" t="s">
        <v>1116</v>
      </c>
      <c r="AF32" s="394" t="s">
        <v>1116</v>
      </c>
      <c r="AG32" s="394" t="s">
        <v>1116</v>
      </c>
      <c r="AH32" s="248">
        <v>39</v>
      </c>
      <c r="AI32" s="248">
        <v>100</v>
      </c>
      <c r="AJ32" s="248">
        <v>85</v>
      </c>
      <c r="AK32" s="248">
        <v>49.5</v>
      </c>
      <c r="AL32" s="394" t="s">
        <v>1116</v>
      </c>
      <c r="AM32" s="394" t="s">
        <v>1116</v>
      </c>
      <c r="AN32" s="394" t="s">
        <v>1116</v>
      </c>
      <c r="AO32" s="394" t="s">
        <v>1116</v>
      </c>
      <c r="AP32" s="248">
        <v>165</v>
      </c>
      <c r="AQ32" s="394" t="s">
        <v>1116</v>
      </c>
      <c r="AR32" s="394" t="s">
        <v>1116</v>
      </c>
      <c r="AS32" s="394" t="s">
        <v>1116</v>
      </c>
      <c r="AT32" s="248">
        <v>54</v>
      </c>
      <c r="AU32" s="248">
        <v>73</v>
      </c>
      <c r="AV32" s="394" t="s">
        <v>1116</v>
      </c>
      <c r="AW32" s="394" t="s">
        <v>1116</v>
      </c>
      <c r="AX32" s="248">
        <v>27</v>
      </c>
      <c r="AY32" s="394" t="s">
        <v>1116</v>
      </c>
      <c r="AZ32" s="394" t="s">
        <v>1116</v>
      </c>
      <c r="BA32" s="248">
        <v>16</v>
      </c>
      <c r="BB32" s="394" t="s">
        <v>1116</v>
      </c>
      <c r="BC32" s="394" t="s">
        <v>1116</v>
      </c>
      <c r="BD32" s="394" t="s">
        <v>1116</v>
      </c>
      <c r="BE32" s="248">
        <v>64</v>
      </c>
      <c r="BF32" s="394" t="s">
        <v>1116</v>
      </c>
      <c r="BG32" s="394" t="s">
        <v>1116</v>
      </c>
      <c r="BH32" s="394" t="s">
        <v>1116</v>
      </c>
      <c r="BI32" s="394" t="s">
        <v>1116</v>
      </c>
      <c r="BJ32" s="394" t="s">
        <v>1116</v>
      </c>
      <c r="BK32" s="394" t="s">
        <v>1116</v>
      </c>
      <c r="BL32" s="394" t="s">
        <v>1116</v>
      </c>
      <c r="BM32" s="394" t="s">
        <v>1116</v>
      </c>
      <c r="BN32" s="394" t="s">
        <v>1116</v>
      </c>
      <c r="BO32" s="248">
        <v>50.5</v>
      </c>
      <c r="BP32" s="248">
        <v>28</v>
      </c>
      <c r="BQ32" s="394" t="s">
        <v>1116</v>
      </c>
      <c r="BR32" s="394" t="s">
        <v>1116</v>
      </c>
      <c r="BS32" s="394" t="s">
        <v>1116</v>
      </c>
      <c r="BT32" s="394" t="s">
        <v>1116</v>
      </c>
      <c r="BU32" s="394" t="s">
        <v>1116</v>
      </c>
      <c r="BV32" s="394" t="s">
        <v>1116</v>
      </c>
      <c r="BW32" s="248">
        <v>5</v>
      </c>
      <c r="BX32" s="394" t="s">
        <v>1116</v>
      </c>
      <c r="BY32" s="394" t="s">
        <v>1116</v>
      </c>
      <c r="BZ32" s="394" t="s">
        <v>1116</v>
      </c>
      <c r="CA32" s="394" t="s">
        <v>1116</v>
      </c>
      <c r="CB32" s="394" t="s">
        <v>1116</v>
      </c>
      <c r="CC32" s="394" t="s">
        <v>1116</v>
      </c>
      <c r="CD32" s="248">
        <v>61</v>
      </c>
      <c r="CE32" s="248">
        <v>34</v>
      </c>
      <c r="CF32" s="394" t="s">
        <v>1116</v>
      </c>
      <c r="CG32" s="394" t="s">
        <v>1116</v>
      </c>
      <c r="CH32" s="248">
        <v>53</v>
      </c>
      <c r="CI32" s="394" t="s">
        <v>1116</v>
      </c>
      <c r="CJ32" s="248">
        <v>38</v>
      </c>
      <c r="CK32" s="394" t="s">
        <v>1116</v>
      </c>
      <c r="CL32" s="248">
        <v>44</v>
      </c>
      <c r="CM32" s="394" t="s">
        <v>1116</v>
      </c>
      <c r="CN32" s="394" t="s">
        <v>1116</v>
      </c>
      <c r="CO32" s="394" t="s">
        <v>1116</v>
      </c>
      <c r="CP32" s="394" t="s">
        <v>1116</v>
      </c>
      <c r="CQ32" s="394" t="s">
        <v>1116</v>
      </c>
      <c r="CR32" s="394" t="s">
        <v>1116</v>
      </c>
      <c r="CS32" s="394" t="s">
        <v>1116</v>
      </c>
      <c r="CT32" s="394" t="s">
        <v>1116</v>
      </c>
      <c r="CU32" s="394" t="s">
        <v>1116</v>
      </c>
      <c r="CV32" s="394" t="s">
        <v>1116</v>
      </c>
      <c r="CW32" s="394" t="s">
        <v>1116</v>
      </c>
      <c r="CX32" s="394" t="s">
        <v>1116</v>
      </c>
      <c r="CY32" s="248">
        <v>61</v>
      </c>
      <c r="CZ32" s="248">
        <v>66</v>
      </c>
      <c r="DA32" s="248">
        <v>106.5</v>
      </c>
      <c r="DB32" s="248">
        <v>52</v>
      </c>
      <c r="DC32" s="394" t="s">
        <v>1116</v>
      </c>
      <c r="DD32" s="394" t="s">
        <v>1116</v>
      </c>
      <c r="DE32" s="248">
        <v>21</v>
      </c>
      <c r="DF32" s="394" t="s">
        <v>1116</v>
      </c>
      <c r="DG32" s="248">
        <v>35.5</v>
      </c>
      <c r="DH32" s="248">
        <v>24</v>
      </c>
      <c r="DI32" s="394" t="s">
        <v>1116</v>
      </c>
      <c r="DK32" s="248">
        <f t="shared" si="0"/>
        <v>5</v>
      </c>
    </row>
    <row r="33" spans="1:115" ht="14.25" customHeight="1" x14ac:dyDescent="0.25">
      <c r="A33" s="239" t="s">
        <v>32</v>
      </c>
      <c r="B33" s="248">
        <v>32</v>
      </c>
      <c r="C33" s="394" t="s">
        <v>1116</v>
      </c>
      <c r="D33" s="248">
        <v>34</v>
      </c>
      <c r="E33" s="248">
        <v>93</v>
      </c>
      <c r="F33" s="248">
        <v>32</v>
      </c>
      <c r="G33" s="248">
        <v>59</v>
      </c>
      <c r="H33" s="394" t="s">
        <v>1116</v>
      </c>
      <c r="I33" s="248">
        <v>45</v>
      </c>
      <c r="J33" s="248">
        <v>82</v>
      </c>
      <c r="K33" s="394" t="s">
        <v>1116</v>
      </c>
      <c r="L33" s="248">
        <v>39</v>
      </c>
      <c r="M33" s="248">
        <v>17</v>
      </c>
      <c r="N33" s="392">
        <v>25</v>
      </c>
      <c r="O33" s="248">
        <v>63</v>
      </c>
      <c r="P33" s="248">
        <v>44</v>
      </c>
      <c r="Q33" s="394" t="s">
        <v>1116</v>
      </c>
      <c r="R33" s="248">
        <v>42</v>
      </c>
      <c r="S33" s="248">
        <v>51</v>
      </c>
      <c r="T33" s="394" t="s">
        <v>1116</v>
      </c>
      <c r="U33" s="248">
        <v>72</v>
      </c>
      <c r="V33" s="248">
        <v>39</v>
      </c>
      <c r="W33" s="248">
        <v>43</v>
      </c>
      <c r="X33" s="394" t="s">
        <v>1116</v>
      </c>
      <c r="Y33" s="394" t="s">
        <v>1116</v>
      </c>
      <c r="Z33" s="394" t="s">
        <v>1116</v>
      </c>
      <c r="AA33" s="248">
        <v>40</v>
      </c>
      <c r="AB33" s="248">
        <v>31</v>
      </c>
      <c r="AC33" s="248">
        <v>38</v>
      </c>
      <c r="AD33" s="248">
        <v>35</v>
      </c>
      <c r="AE33" s="248">
        <v>20.5</v>
      </c>
      <c r="AF33" s="394" t="s">
        <v>1116</v>
      </c>
      <c r="AG33" s="394" t="s">
        <v>1116</v>
      </c>
      <c r="AH33" s="248">
        <v>10</v>
      </c>
      <c r="AI33" s="248">
        <v>51</v>
      </c>
      <c r="AJ33" s="248">
        <v>58</v>
      </c>
      <c r="AK33" s="248">
        <v>78</v>
      </c>
      <c r="AL33" s="248">
        <v>32</v>
      </c>
      <c r="AM33" s="394" t="s">
        <v>1116</v>
      </c>
      <c r="AN33" s="394" t="s">
        <v>1116</v>
      </c>
      <c r="AO33" s="248">
        <v>32</v>
      </c>
      <c r="AP33" s="248">
        <v>114</v>
      </c>
      <c r="AQ33" s="394" t="s">
        <v>1116</v>
      </c>
      <c r="AR33" s="248">
        <v>34</v>
      </c>
      <c r="AS33" s="248">
        <v>101.5</v>
      </c>
      <c r="AT33" s="248">
        <v>32</v>
      </c>
      <c r="AU33" s="248">
        <v>77</v>
      </c>
      <c r="AV33" s="394" t="s">
        <v>1116</v>
      </c>
      <c r="AW33" s="394" t="s">
        <v>1116</v>
      </c>
      <c r="AX33" s="248">
        <v>48</v>
      </c>
      <c r="AY33" s="248">
        <v>41</v>
      </c>
      <c r="AZ33" s="248">
        <v>22</v>
      </c>
      <c r="BA33" s="248">
        <v>64</v>
      </c>
      <c r="BB33" s="394" t="s">
        <v>1116</v>
      </c>
      <c r="BC33" s="394" t="s">
        <v>1116</v>
      </c>
      <c r="BD33" s="394" t="s">
        <v>1116</v>
      </c>
      <c r="BE33" s="248">
        <v>90</v>
      </c>
      <c r="BF33" s="248">
        <v>41</v>
      </c>
      <c r="BG33" s="248">
        <v>7</v>
      </c>
      <c r="BH33" s="248">
        <v>27.5</v>
      </c>
      <c r="BI33" s="394" t="s">
        <v>1116</v>
      </c>
      <c r="BJ33" s="394" t="s">
        <v>1116</v>
      </c>
      <c r="BK33" s="394" t="s">
        <v>1116</v>
      </c>
      <c r="BL33" s="394" t="s">
        <v>1116</v>
      </c>
      <c r="BM33" s="394" t="s">
        <v>1116</v>
      </c>
      <c r="BN33" s="394" t="s">
        <v>1116</v>
      </c>
      <c r="BO33" s="248">
        <v>34</v>
      </c>
      <c r="BP33" s="248">
        <v>5</v>
      </c>
      <c r="BQ33" s="248">
        <v>42</v>
      </c>
      <c r="BR33" s="248">
        <v>50</v>
      </c>
      <c r="BS33" s="394" t="s">
        <v>1116</v>
      </c>
      <c r="BT33" s="248">
        <v>13</v>
      </c>
      <c r="BU33" s="248">
        <v>15</v>
      </c>
      <c r="BV33" s="248">
        <v>21.5</v>
      </c>
      <c r="BW33" s="394" t="s">
        <v>1116</v>
      </c>
      <c r="BX33" s="248">
        <v>14</v>
      </c>
      <c r="BY33" s="248">
        <v>38</v>
      </c>
      <c r="BZ33" s="394" t="s">
        <v>1116</v>
      </c>
      <c r="CA33" s="248">
        <v>10</v>
      </c>
      <c r="CB33" s="248">
        <v>32</v>
      </c>
      <c r="CC33" s="394" t="s">
        <v>1116</v>
      </c>
      <c r="CD33" s="248">
        <v>36</v>
      </c>
      <c r="CE33" s="248">
        <v>25</v>
      </c>
      <c r="CF33" s="394" t="s">
        <v>1116</v>
      </c>
      <c r="CG33" s="248">
        <v>45</v>
      </c>
      <c r="CH33" s="248">
        <v>60</v>
      </c>
      <c r="CI33" s="248">
        <v>16</v>
      </c>
      <c r="CJ33" s="394" t="s">
        <v>1116</v>
      </c>
      <c r="CK33" s="394" t="s">
        <v>1116</v>
      </c>
      <c r="CL33" s="248">
        <v>46</v>
      </c>
      <c r="CM33" s="248">
        <v>45</v>
      </c>
      <c r="CN33" s="394" t="s">
        <v>1116</v>
      </c>
      <c r="CO33" s="248">
        <v>42</v>
      </c>
      <c r="CP33" s="248">
        <v>16</v>
      </c>
      <c r="CQ33" s="394" t="s">
        <v>1116</v>
      </c>
      <c r="CR33" s="248">
        <v>29</v>
      </c>
      <c r="CS33" s="248">
        <v>13</v>
      </c>
      <c r="CT33" s="394" t="s">
        <v>1116</v>
      </c>
      <c r="CU33" s="394" t="s">
        <v>1116</v>
      </c>
      <c r="CV33" s="394" t="s">
        <v>1116</v>
      </c>
      <c r="CW33" s="394" t="s">
        <v>1116</v>
      </c>
      <c r="CX33" s="248">
        <v>35</v>
      </c>
      <c r="CY33" s="248">
        <v>53</v>
      </c>
      <c r="CZ33" s="248">
        <v>99.5</v>
      </c>
      <c r="DA33" s="248">
        <v>45</v>
      </c>
      <c r="DB33" s="248">
        <v>72</v>
      </c>
      <c r="DC33" s="248">
        <v>23</v>
      </c>
      <c r="DD33" s="248">
        <v>8</v>
      </c>
      <c r="DE33" s="248">
        <v>164.5</v>
      </c>
      <c r="DF33" s="394" t="s">
        <v>1116</v>
      </c>
      <c r="DG33" s="248">
        <v>46</v>
      </c>
      <c r="DH33" s="248">
        <v>28</v>
      </c>
      <c r="DI33" s="394" t="s">
        <v>1116</v>
      </c>
      <c r="DK33" s="248">
        <f t="shared" si="0"/>
        <v>5</v>
      </c>
    </row>
    <row r="34" spans="1:115" ht="14.25" customHeight="1" x14ac:dyDescent="0.25">
      <c r="A34" s="239" t="s">
        <v>33</v>
      </c>
      <c r="B34" s="248">
        <v>39</v>
      </c>
      <c r="C34" s="394" t="s">
        <v>1116</v>
      </c>
      <c r="D34" s="248">
        <v>61</v>
      </c>
      <c r="E34" s="248">
        <v>70</v>
      </c>
      <c r="F34" s="248">
        <v>15</v>
      </c>
      <c r="G34" s="248">
        <v>51</v>
      </c>
      <c r="H34" s="394" t="s">
        <v>1116</v>
      </c>
      <c r="I34" s="248">
        <v>55</v>
      </c>
      <c r="J34" s="248">
        <v>88</v>
      </c>
      <c r="K34" s="248">
        <v>15</v>
      </c>
      <c r="L34" s="248">
        <v>75</v>
      </c>
      <c r="M34" s="248">
        <v>26</v>
      </c>
      <c r="N34" s="392">
        <v>22</v>
      </c>
      <c r="O34" s="394" t="s">
        <v>1116</v>
      </c>
      <c r="P34" s="248">
        <v>41</v>
      </c>
      <c r="Q34" s="248">
        <v>4</v>
      </c>
      <c r="R34" s="248">
        <v>96</v>
      </c>
      <c r="S34" s="248">
        <v>45.5</v>
      </c>
      <c r="T34" s="248">
        <v>7</v>
      </c>
      <c r="U34" s="248">
        <v>21</v>
      </c>
      <c r="V34" s="248">
        <v>35</v>
      </c>
      <c r="W34" s="248">
        <v>38</v>
      </c>
      <c r="X34" s="394" t="s">
        <v>1116</v>
      </c>
      <c r="Y34" s="248">
        <v>52</v>
      </c>
      <c r="Z34" s="394" t="s">
        <v>1116</v>
      </c>
      <c r="AA34" s="248">
        <v>44</v>
      </c>
      <c r="AB34" s="248">
        <v>21</v>
      </c>
      <c r="AC34" s="248">
        <v>34</v>
      </c>
      <c r="AD34" s="248">
        <v>28</v>
      </c>
      <c r="AE34" s="248">
        <v>22</v>
      </c>
      <c r="AF34" s="394" t="s">
        <v>1116</v>
      </c>
      <c r="AG34" s="394" t="s">
        <v>1116</v>
      </c>
      <c r="AH34" s="248">
        <v>4</v>
      </c>
      <c r="AI34" s="248">
        <v>40</v>
      </c>
      <c r="AJ34" s="248">
        <v>62</v>
      </c>
      <c r="AK34" s="248">
        <v>79</v>
      </c>
      <c r="AL34" s="394" t="s">
        <v>1116</v>
      </c>
      <c r="AM34" s="394" t="s">
        <v>1116</v>
      </c>
      <c r="AN34" s="248">
        <v>9</v>
      </c>
      <c r="AO34" s="248">
        <v>26</v>
      </c>
      <c r="AP34" s="248">
        <v>112</v>
      </c>
      <c r="AQ34" s="394" t="s">
        <v>1116</v>
      </c>
      <c r="AR34" s="394" t="s">
        <v>1116</v>
      </c>
      <c r="AS34" s="248">
        <v>91</v>
      </c>
      <c r="AT34" s="248">
        <v>47</v>
      </c>
      <c r="AU34" s="248">
        <v>63</v>
      </c>
      <c r="AV34" s="394" t="s">
        <v>1116</v>
      </c>
      <c r="AW34" s="394" t="s">
        <v>1116</v>
      </c>
      <c r="AX34" s="248">
        <v>36</v>
      </c>
      <c r="AY34" s="248">
        <v>12</v>
      </c>
      <c r="AZ34" s="394" t="s">
        <v>1116</v>
      </c>
      <c r="BA34" s="248">
        <v>73</v>
      </c>
      <c r="BB34" s="394" t="s">
        <v>1116</v>
      </c>
      <c r="BC34" s="394" t="s">
        <v>1116</v>
      </c>
      <c r="BD34" s="394" t="s">
        <v>1116</v>
      </c>
      <c r="BE34" s="248">
        <v>69</v>
      </c>
      <c r="BF34" s="248">
        <v>47</v>
      </c>
      <c r="BG34" s="248">
        <v>13</v>
      </c>
      <c r="BH34" s="248">
        <v>55.5</v>
      </c>
      <c r="BI34" s="394" t="s">
        <v>1116</v>
      </c>
      <c r="BJ34" s="248">
        <v>20</v>
      </c>
      <c r="BK34" s="394" t="s">
        <v>1116</v>
      </c>
      <c r="BL34" s="394" t="s">
        <v>1116</v>
      </c>
      <c r="BM34" s="248">
        <v>3.5</v>
      </c>
      <c r="BN34" s="248">
        <v>17</v>
      </c>
      <c r="BO34" s="248">
        <v>47</v>
      </c>
      <c r="BP34" s="248">
        <v>40</v>
      </c>
      <c r="BQ34" s="248">
        <v>60</v>
      </c>
      <c r="BR34" s="394" t="s">
        <v>1116</v>
      </c>
      <c r="BS34" s="394" t="s">
        <v>1116</v>
      </c>
      <c r="BT34" s="394" t="s">
        <v>1116</v>
      </c>
      <c r="BU34" s="248">
        <v>10</v>
      </c>
      <c r="BV34" s="394" t="s">
        <v>1116</v>
      </c>
      <c r="BW34" s="394" t="s">
        <v>1116</v>
      </c>
      <c r="BX34" s="394" t="s">
        <v>1116</v>
      </c>
      <c r="BY34" s="394" t="s">
        <v>1116</v>
      </c>
      <c r="BZ34" s="394" t="s">
        <v>1116</v>
      </c>
      <c r="CA34" s="248">
        <v>26</v>
      </c>
      <c r="CB34" s="248">
        <v>47</v>
      </c>
      <c r="CC34" s="394" t="s">
        <v>1116</v>
      </c>
      <c r="CD34" s="248">
        <v>25</v>
      </c>
      <c r="CE34" s="248">
        <v>55</v>
      </c>
      <c r="CF34" s="248">
        <v>46</v>
      </c>
      <c r="CG34" s="248">
        <v>66</v>
      </c>
      <c r="CH34" s="248">
        <v>72.5</v>
      </c>
      <c r="CI34" s="248">
        <v>64.5</v>
      </c>
      <c r="CJ34" s="394" t="s">
        <v>1116</v>
      </c>
      <c r="CK34" s="394" t="s">
        <v>1116</v>
      </c>
      <c r="CL34" s="248">
        <v>66</v>
      </c>
      <c r="CM34" s="248">
        <v>20</v>
      </c>
      <c r="CN34" s="394" t="s">
        <v>1116</v>
      </c>
      <c r="CO34" s="248">
        <v>25</v>
      </c>
      <c r="CP34" s="248">
        <v>15</v>
      </c>
      <c r="CQ34" s="394" t="s">
        <v>1116</v>
      </c>
      <c r="CR34" s="248">
        <v>62</v>
      </c>
      <c r="CS34" s="248">
        <v>37</v>
      </c>
      <c r="CT34" s="248">
        <v>50</v>
      </c>
      <c r="CU34" s="248">
        <v>8</v>
      </c>
      <c r="CV34" s="394" t="s">
        <v>1116</v>
      </c>
      <c r="CW34" s="394" t="s">
        <v>1116</v>
      </c>
      <c r="CX34" s="248">
        <v>46</v>
      </c>
      <c r="CY34" s="248">
        <v>106</v>
      </c>
      <c r="CZ34" s="248">
        <v>110</v>
      </c>
      <c r="DA34" s="248">
        <v>49</v>
      </c>
      <c r="DB34" s="248">
        <v>73</v>
      </c>
      <c r="DC34" s="248">
        <v>11</v>
      </c>
      <c r="DD34" s="394" t="s">
        <v>1116</v>
      </c>
      <c r="DE34" s="248">
        <v>71.5</v>
      </c>
      <c r="DF34" s="394" t="s">
        <v>1116</v>
      </c>
      <c r="DG34" s="248">
        <v>42</v>
      </c>
      <c r="DH34" s="248">
        <v>40</v>
      </c>
      <c r="DI34" s="394" t="s">
        <v>1116</v>
      </c>
      <c r="DK34" s="248">
        <f t="shared" si="0"/>
        <v>3.5</v>
      </c>
    </row>
    <row r="35" spans="1:115" ht="14.25" customHeight="1" x14ac:dyDescent="0.25">
      <c r="A35" s="239" t="s">
        <v>34</v>
      </c>
      <c r="B35" s="248">
        <v>40</v>
      </c>
      <c r="C35" s="394" t="s">
        <v>1116</v>
      </c>
      <c r="D35" s="248">
        <v>54</v>
      </c>
      <c r="E35" s="248">
        <v>67</v>
      </c>
      <c r="F35" s="394" t="s">
        <v>1116</v>
      </c>
      <c r="G35" s="248">
        <v>127</v>
      </c>
      <c r="H35" s="394" t="s">
        <v>1116</v>
      </c>
      <c r="I35" s="248">
        <v>69</v>
      </c>
      <c r="J35" s="248">
        <v>115</v>
      </c>
      <c r="K35" s="394" t="s">
        <v>1116</v>
      </c>
      <c r="L35" s="394" t="s">
        <v>1116</v>
      </c>
      <c r="M35" s="248">
        <v>84</v>
      </c>
      <c r="N35" s="394" t="s">
        <v>1116</v>
      </c>
      <c r="O35" s="248">
        <v>75</v>
      </c>
      <c r="P35" s="394" t="s">
        <v>1116</v>
      </c>
      <c r="Q35" s="248">
        <v>38</v>
      </c>
      <c r="R35" s="248">
        <v>74</v>
      </c>
      <c r="S35" s="248">
        <v>37</v>
      </c>
      <c r="T35" s="394" t="s">
        <v>1116</v>
      </c>
      <c r="U35" s="248">
        <v>126</v>
      </c>
      <c r="V35" s="248">
        <v>90</v>
      </c>
      <c r="W35" s="248">
        <v>102</v>
      </c>
      <c r="X35" s="394" t="s">
        <v>1116</v>
      </c>
      <c r="Y35" s="394" t="s">
        <v>1116</v>
      </c>
      <c r="Z35" s="248">
        <v>76</v>
      </c>
      <c r="AA35" s="248">
        <v>31.5</v>
      </c>
      <c r="AB35" s="248">
        <v>45</v>
      </c>
      <c r="AC35" s="248">
        <v>59</v>
      </c>
      <c r="AD35" s="248">
        <v>69</v>
      </c>
      <c r="AE35" s="248">
        <v>46</v>
      </c>
      <c r="AF35" s="394" t="s">
        <v>1116</v>
      </c>
      <c r="AG35" s="394" t="s">
        <v>1116</v>
      </c>
      <c r="AH35" s="394" t="s">
        <v>1116</v>
      </c>
      <c r="AI35" s="248">
        <v>36</v>
      </c>
      <c r="AJ35" s="248">
        <v>103</v>
      </c>
      <c r="AK35" s="248">
        <v>95</v>
      </c>
      <c r="AL35" s="394" t="s">
        <v>1116</v>
      </c>
      <c r="AM35" s="394" t="s">
        <v>1116</v>
      </c>
      <c r="AN35" s="394" t="s">
        <v>1116</v>
      </c>
      <c r="AO35" s="248">
        <v>53</v>
      </c>
      <c r="AP35" s="248">
        <v>108</v>
      </c>
      <c r="AQ35" s="248">
        <v>22</v>
      </c>
      <c r="AR35" s="394" t="s">
        <v>1116</v>
      </c>
      <c r="AS35" s="248">
        <v>101.5</v>
      </c>
      <c r="AT35" s="248">
        <v>84</v>
      </c>
      <c r="AU35" s="248">
        <v>69</v>
      </c>
      <c r="AV35" s="394" t="s">
        <v>1116</v>
      </c>
      <c r="AW35" s="394" t="s">
        <v>1116</v>
      </c>
      <c r="AX35" s="248">
        <v>79</v>
      </c>
      <c r="AY35" s="248">
        <v>46</v>
      </c>
      <c r="AZ35" s="248">
        <v>19</v>
      </c>
      <c r="BA35" s="248">
        <v>118</v>
      </c>
      <c r="BB35" s="394" t="s">
        <v>1116</v>
      </c>
      <c r="BC35" s="394" t="s">
        <v>1116</v>
      </c>
      <c r="BD35" s="394" t="s">
        <v>1116</v>
      </c>
      <c r="BE35" s="248">
        <v>86</v>
      </c>
      <c r="BF35" s="248">
        <v>53</v>
      </c>
      <c r="BG35" s="394" t="s">
        <v>1116</v>
      </c>
      <c r="BH35" s="394" t="s">
        <v>1116</v>
      </c>
      <c r="BI35" s="248">
        <v>55</v>
      </c>
      <c r="BJ35" s="248">
        <v>43</v>
      </c>
      <c r="BK35" s="394" t="s">
        <v>1116</v>
      </c>
      <c r="BL35" s="394" t="s">
        <v>1116</v>
      </c>
      <c r="BM35" s="394" t="s">
        <v>1116</v>
      </c>
      <c r="BN35" s="394" t="s">
        <v>1116</v>
      </c>
      <c r="BO35" s="248">
        <v>104</v>
      </c>
      <c r="BP35" s="394" t="s">
        <v>1116</v>
      </c>
      <c r="BQ35" s="248">
        <v>30</v>
      </c>
      <c r="BR35" s="248">
        <v>26.5</v>
      </c>
      <c r="BS35" s="394" t="s">
        <v>1116</v>
      </c>
      <c r="BT35" s="248">
        <v>23</v>
      </c>
      <c r="BU35" s="394" t="s">
        <v>1116</v>
      </c>
      <c r="BV35" s="394" t="s">
        <v>1116</v>
      </c>
      <c r="BW35" s="394" t="s">
        <v>1116</v>
      </c>
      <c r="BX35" s="394" t="s">
        <v>1116</v>
      </c>
      <c r="BY35" s="394" t="s">
        <v>1116</v>
      </c>
      <c r="BZ35" s="248">
        <v>32.5</v>
      </c>
      <c r="CA35" s="394" t="s">
        <v>1116</v>
      </c>
      <c r="CB35" s="248">
        <v>48</v>
      </c>
      <c r="CC35" s="394" t="s">
        <v>1116</v>
      </c>
      <c r="CD35" s="394" t="s">
        <v>1116</v>
      </c>
      <c r="CE35" s="394" t="s">
        <v>1116</v>
      </c>
      <c r="CF35" s="394" t="s">
        <v>1116</v>
      </c>
      <c r="CG35" s="248">
        <v>54</v>
      </c>
      <c r="CH35" s="248">
        <v>83</v>
      </c>
      <c r="CI35" s="394" t="s">
        <v>1116</v>
      </c>
      <c r="CJ35" s="394" t="s">
        <v>1116</v>
      </c>
      <c r="CK35" s="394" t="s">
        <v>1116</v>
      </c>
      <c r="CL35" s="248">
        <v>82</v>
      </c>
      <c r="CM35" s="248">
        <v>56</v>
      </c>
      <c r="CN35" s="394" t="s">
        <v>1116</v>
      </c>
      <c r="CO35" s="248">
        <v>63</v>
      </c>
      <c r="CP35" s="394" t="s">
        <v>1116</v>
      </c>
      <c r="CQ35" s="394" t="s">
        <v>1116</v>
      </c>
      <c r="CR35" s="248">
        <v>47</v>
      </c>
      <c r="CS35" s="248">
        <v>18</v>
      </c>
      <c r="CT35" s="394" t="s">
        <v>1116</v>
      </c>
      <c r="CU35" s="394" t="s">
        <v>1116</v>
      </c>
      <c r="CV35" s="394" t="s">
        <v>1116</v>
      </c>
      <c r="CW35" s="394" t="s">
        <v>1116</v>
      </c>
      <c r="CX35" s="248">
        <v>15</v>
      </c>
      <c r="CY35" s="248">
        <v>40</v>
      </c>
      <c r="CZ35" s="248">
        <v>136</v>
      </c>
      <c r="DA35" s="248">
        <v>61</v>
      </c>
      <c r="DB35" s="248">
        <v>44</v>
      </c>
      <c r="DC35" s="394" t="s">
        <v>1116</v>
      </c>
      <c r="DD35" s="248">
        <v>63</v>
      </c>
      <c r="DE35" s="248">
        <v>80</v>
      </c>
      <c r="DF35" s="394" t="s">
        <v>1116</v>
      </c>
      <c r="DG35" s="394" t="s">
        <v>1116</v>
      </c>
      <c r="DH35" s="394" t="s">
        <v>1116</v>
      </c>
      <c r="DI35" s="394" t="s">
        <v>1116</v>
      </c>
      <c r="DK35" s="248">
        <f t="shared" si="0"/>
        <v>15</v>
      </c>
    </row>
    <row r="36" spans="1:115" ht="14.25" customHeight="1" x14ac:dyDescent="0.25">
      <c r="A36" s="239" t="s">
        <v>35</v>
      </c>
      <c r="B36" s="248">
        <v>34</v>
      </c>
      <c r="C36" s="248">
        <v>24</v>
      </c>
      <c r="D36" s="248">
        <v>9</v>
      </c>
      <c r="E36" s="248">
        <v>107</v>
      </c>
      <c r="F36" s="248">
        <v>10</v>
      </c>
      <c r="G36" s="248">
        <v>35</v>
      </c>
      <c r="H36" s="394" t="s">
        <v>1116</v>
      </c>
      <c r="I36" s="248">
        <v>27</v>
      </c>
      <c r="J36" s="248">
        <v>51</v>
      </c>
      <c r="K36" s="248">
        <v>13</v>
      </c>
      <c r="L36" s="248">
        <v>57</v>
      </c>
      <c r="M36" s="248">
        <v>37</v>
      </c>
      <c r="N36" s="394" t="s">
        <v>1116</v>
      </c>
      <c r="O36" s="248">
        <v>41</v>
      </c>
      <c r="P36" s="248">
        <v>52.5</v>
      </c>
      <c r="Q36" s="394" t="s">
        <v>1116</v>
      </c>
      <c r="R36" s="248">
        <v>38</v>
      </c>
      <c r="S36" s="248">
        <v>20</v>
      </c>
      <c r="T36" s="248">
        <v>52</v>
      </c>
      <c r="U36" s="248">
        <v>29</v>
      </c>
      <c r="V36" s="248">
        <v>57</v>
      </c>
      <c r="W36" s="248">
        <v>9</v>
      </c>
      <c r="X36" s="248">
        <v>15</v>
      </c>
      <c r="Y36" s="394" t="s">
        <v>1116</v>
      </c>
      <c r="Z36" s="248">
        <v>82</v>
      </c>
      <c r="AA36" s="248">
        <v>15</v>
      </c>
      <c r="AB36" s="248">
        <v>20</v>
      </c>
      <c r="AC36" s="248">
        <v>30</v>
      </c>
      <c r="AD36" s="248">
        <v>35</v>
      </c>
      <c r="AE36" s="248">
        <v>29.5</v>
      </c>
      <c r="AF36" s="394" t="s">
        <v>1116</v>
      </c>
      <c r="AG36" s="248">
        <v>25</v>
      </c>
      <c r="AH36" s="248">
        <v>17</v>
      </c>
      <c r="AI36" s="248">
        <v>35</v>
      </c>
      <c r="AJ36" s="248">
        <v>54</v>
      </c>
      <c r="AK36" s="248">
        <v>8</v>
      </c>
      <c r="AL36" s="394" t="s">
        <v>1116</v>
      </c>
      <c r="AM36" s="394" t="s">
        <v>1116</v>
      </c>
      <c r="AN36" s="248">
        <v>22</v>
      </c>
      <c r="AO36" s="248">
        <v>30</v>
      </c>
      <c r="AP36" s="248">
        <v>38</v>
      </c>
      <c r="AQ36" s="248">
        <v>5</v>
      </c>
      <c r="AR36" s="248">
        <v>5</v>
      </c>
      <c r="AS36" s="248">
        <v>50</v>
      </c>
      <c r="AT36" s="248">
        <v>17</v>
      </c>
      <c r="AU36" s="248">
        <v>10</v>
      </c>
      <c r="AV36" s="394" t="s">
        <v>1116</v>
      </c>
      <c r="AW36" s="394" t="s">
        <v>1116</v>
      </c>
      <c r="AX36" s="248">
        <v>8</v>
      </c>
      <c r="AY36" s="248">
        <v>20</v>
      </c>
      <c r="AZ36" s="394" t="s">
        <v>1116</v>
      </c>
      <c r="BA36" s="248">
        <v>20</v>
      </c>
      <c r="BB36" s="248">
        <v>26</v>
      </c>
      <c r="BC36" s="248">
        <v>5</v>
      </c>
      <c r="BD36" s="394" t="s">
        <v>1116</v>
      </c>
      <c r="BE36" s="248">
        <v>33</v>
      </c>
      <c r="BF36" s="248">
        <v>10</v>
      </c>
      <c r="BG36" s="248">
        <v>10</v>
      </c>
      <c r="BH36" s="248">
        <v>40</v>
      </c>
      <c r="BI36" s="248">
        <v>9</v>
      </c>
      <c r="BJ36" s="248">
        <v>31</v>
      </c>
      <c r="BK36" s="394" t="s">
        <v>1116</v>
      </c>
      <c r="BL36" s="248">
        <v>30</v>
      </c>
      <c r="BM36" s="394" t="s">
        <v>1116</v>
      </c>
      <c r="BN36" s="248">
        <v>18</v>
      </c>
      <c r="BO36" s="248">
        <v>66.5</v>
      </c>
      <c r="BP36" s="248">
        <v>13</v>
      </c>
      <c r="BQ36" s="248">
        <v>31</v>
      </c>
      <c r="BR36" s="248">
        <v>47</v>
      </c>
      <c r="BS36" s="394" t="s">
        <v>1116</v>
      </c>
      <c r="BT36" s="248">
        <v>18</v>
      </c>
      <c r="BU36" s="248">
        <v>19</v>
      </c>
      <c r="BV36" s="394" t="s">
        <v>1116</v>
      </c>
      <c r="BW36" s="394" t="s">
        <v>1116</v>
      </c>
      <c r="BX36" s="394" t="s">
        <v>1116</v>
      </c>
      <c r="BY36" s="248">
        <v>8</v>
      </c>
      <c r="BZ36" s="248">
        <v>32.5</v>
      </c>
      <c r="CA36" s="248">
        <v>19</v>
      </c>
      <c r="CB36" s="248">
        <v>25</v>
      </c>
      <c r="CC36" s="394" t="s">
        <v>1116</v>
      </c>
      <c r="CD36" s="248">
        <v>60</v>
      </c>
      <c r="CE36" s="248">
        <v>24</v>
      </c>
      <c r="CF36" s="248">
        <v>20</v>
      </c>
      <c r="CG36" s="248">
        <v>67</v>
      </c>
      <c r="CH36" s="248">
        <v>28</v>
      </c>
      <c r="CI36" s="248">
        <v>69.5</v>
      </c>
      <c r="CJ36" s="248">
        <v>26</v>
      </c>
      <c r="CK36" s="394" t="s">
        <v>1116</v>
      </c>
      <c r="CL36" s="248">
        <v>13</v>
      </c>
      <c r="CM36" s="248">
        <v>11</v>
      </c>
      <c r="CN36" s="394" t="s">
        <v>1116</v>
      </c>
      <c r="CO36" s="248">
        <v>35</v>
      </c>
      <c r="CP36" s="248">
        <v>20</v>
      </c>
      <c r="CQ36" s="248">
        <v>15</v>
      </c>
      <c r="CR36" s="248">
        <v>36</v>
      </c>
      <c r="CS36" s="248">
        <v>5</v>
      </c>
      <c r="CT36" s="248">
        <v>27.5</v>
      </c>
      <c r="CU36" s="394" t="s">
        <v>1116</v>
      </c>
      <c r="CV36" s="248">
        <v>7</v>
      </c>
      <c r="CW36" s="248">
        <v>53</v>
      </c>
      <c r="CX36" s="248">
        <v>10</v>
      </c>
      <c r="CY36" s="248">
        <v>16</v>
      </c>
      <c r="CZ36" s="248">
        <v>55</v>
      </c>
      <c r="DA36" s="248">
        <v>32</v>
      </c>
      <c r="DB36" s="248">
        <v>18</v>
      </c>
      <c r="DC36" s="394" t="s">
        <v>1116</v>
      </c>
      <c r="DD36" s="248">
        <v>33</v>
      </c>
      <c r="DE36" s="248">
        <v>48</v>
      </c>
      <c r="DF36" s="248">
        <v>20</v>
      </c>
      <c r="DG36" s="248">
        <v>59</v>
      </c>
      <c r="DH36" s="248">
        <v>12</v>
      </c>
      <c r="DI36" s="248">
        <v>77</v>
      </c>
      <c r="DK36" s="248">
        <f t="shared" si="0"/>
        <v>5</v>
      </c>
    </row>
    <row r="37" spans="1:115" ht="14.25" customHeight="1" x14ac:dyDescent="0.25">
      <c r="A37" s="239" t="s">
        <v>36</v>
      </c>
      <c r="B37" s="248">
        <v>64</v>
      </c>
      <c r="C37" s="248">
        <v>4</v>
      </c>
      <c r="D37" s="248">
        <v>17</v>
      </c>
      <c r="E37" s="248">
        <v>17</v>
      </c>
      <c r="F37" s="394" t="s">
        <v>1116</v>
      </c>
      <c r="G37" s="248">
        <v>49</v>
      </c>
      <c r="H37" s="394" t="s">
        <v>1116</v>
      </c>
      <c r="I37" s="248">
        <v>8</v>
      </c>
      <c r="J37" s="248">
        <v>30</v>
      </c>
      <c r="K37" s="394" t="s">
        <v>1116</v>
      </c>
      <c r="L37" s="248">
        <v>6</v>
      </c>
      <c r="M37" s="248">
        <v>31</v>
      </c>
      <c r="N37" s="394" t="s">
        <v>1116</v>
      </c>
      <c r="O37" s="248">
        <v>40</v>
      </c>
      <c r="P37" s="248">
        <v>18</v>
      </c>
      <c r="Q37" s="248">
        <v>32</v>
      </c>
      <c r="R37" s="248">
        <v>16</v>
      </c>
      <c r="S37" s="248">
        <v>58</v>
      </c>
      <c r="T37" s="248">
        <v>20</v>
      </c>
      <c r="U37" s="248">
        <v>2</v>
      </c>
      <c r="V37" s="248">
        <v>49.5</v>
      </c>
      <c r="W37" s="248">
        <v>39</v>
      </c>
      <c r="X37" s="394" t="s">
        <v>1116</v>
      </c>
      <c r="Y37" s="248">
        <v>20</v>
      </c>
      <c r="Z37" s="248">
        <v>59</v>
      </c>
      <c r="AA37" s="248">
        <v>21.5</v>
      </c>
      <c r="AB37" s="248">
        <v>58</v>
      </c>
      <c r="AC37" s="248">
        <v>24</v>
      </c>
      <c r="AD37" s="248">
        <v>74</v>
      </c>
      <c r="AE37" s="394" t="s">
        <v>1116</v>
      </c>
      <c r="AF37" s="394" t="s">
        <v>1116</v>
      </c>
      <c r="AG37" s="394" t="s">
        <v>1116</v>
      </c>
      <c r="AH37" s="394" t="s">
        <v>1116</v>
      </c>
      <c r="AI37" s="248">
        <v>21</v>
      </c>
      <c r="AJ37" s="248">
        <v>40</v>
      </c>
      <c r="AK37" s="248">
        <v>22</v>
      </c>
      <c r="AL37" s="248">
        <v>22</v>
      </c>
      <c r="AM37" s="394" t="s">
        <v>1116</v>
      </c>
      <c r="AN37" s="394" t="s">
        <v>1116</v>
      </c>
      <c r="AO37" s="248">
        <v>39</v>
      </c>
      <c r="AP37" s="248">
        <v>21</v>
      </c>
      <c r="AQ37" s="248">
        <v>13</v>
      </c>
      <c r="AR37" s="248">
        <v>46</v>
      </c>
      <c r="AS37" s="248">
        <v>15</v>
      </c>
      <c r="AT37" s="248">
        <v>22</v>
      </c>
      <c r="AU37" s="248">
        <v>65</v>
      </c>
      <c r="AV37" s="394" t="s">
        <v>1116</v>
      </c>
      <c r="AW37" s="248">
        <v>3</v>
      </c>
      <c r="AX37" s="248">
        <v>59</v>
      </c>
      <c r="AY37" s="248">
        <v>31</v>
      </c>
      <c r="AZ37" s="394" t="s">
        <v>1116</v>
      </c>
      <c r="BA37" s="248">
        <v>47</v>
      </c>
      <c r="BB37" s="248">
        <v>35</v>
      </c>
      <c r="BC37" s="394" t="s">
        <v>1116</v>
      </c>
      <c r="BD37" s="394" t="s">
        <v>1116</v>
      </c>
      <c r="BE37" s="248">
        <v>30</v>
      </c>
      <c r="BF37" s="248">
        <v>13.5</v>
      </c>
      <c r="BG37" s="394" t="s">
        <v>1116</v>
      </c>
      <c r="BH37" s="248">
        <v>30.5</v>
      </c>
      <c r="BI37" s="394" t="s">
        <v>1116</v>
      </c>
      <c r="BJ37" s="248">
        <v>15</v>
      </c>
      <c r="BK37" s="394" t="s">
        <v>1116</v>
      </c>
      <c r="BL37" s="394" t="s">
        <v>1116</v>
      </c>
      <c r="BM37" s="394" t="s">
        <v>1116</v>
      </c>
      <c r="BN37" s="394" t="s">
        <v>1116</v>
      </c>
      <c r="BO37" s="248">
        <v>13</v>
      </c>
      <c r="BP37" s="248">
        <v>18</v>
      </c>
      <c r="BQ37" s="248">
        <v>22</v>
      </c>
      <c r="BR37" s="248">
        <v>76</v>
      </c>
      <c r="BS37" s="394" t="s">
        <v>1116</v>
      </c>
      <c r="BT37" s="248">
        <v>41</v>
      </c>
      <c r="BU37" s="394" t="s">
        <v>1116</v>
      </c>
      <c r="BV37" s="248">
        <v>10</v>
      </c>
      <c r="BW37" s="248">
        <v>3</v>
      </c>
      <c r="BX37" s="394" t="s">
        <v>1116</v>
      </c>
      <c r="BY37" s="248">
        <v>2</v>
      </c>
      <c r="BZ37" s="248">
        <v>32.5</v>
      </c>
      <c r="CA37" s="394" t="s">
        <v>1116</v>
      </c>
      <c r="CB37" s="248">
        <v>34</v>
      </c>
      <c r="CC37" s="248">
        <v>1</v>
      </c>
      <c r="CD37" s="248">
        <v>26</v>
      </c>
      <c r="CE37" s="248">
        <v>19</v>
      </c>
      <c r="CF37" s="394" t="s">
        <v>1116</v>
      </c>
      <c r="CG37" s="248">
        <v>22</v>
      </c>
      <c r="CH37" s="248">
        <v>50</v>
      </c>
      <c r="CI37" s="248">
        <v>19</v>
      </c>
      <c r="CJ37" s="394" t="s">
        <v>1116</v>
      </c>
      <c r="CK37" s="394" t="s">
        <v>1116</v>
      </c>
      <c r="CL37" s="248">
        <v>42</v>
      </c>
      <c r="CM37" s="248">
        <v>47</v>
      </c>
      <c r="CN37" s="394" t="s">
        <v>1116</v>
      </c>
      <c r="CO37" s="248">
        <v>43</v>
      </c>
      <c r="CP37" s="248">
        <v>23</v>
      </c>
      <c r="CQ37" s="394" t="s">
        <v>1116</v>
      </c>
      <c r="CR37" s="248">
        <v>34</v>
      </c>
      <c r="CS37" s="248">
        <v>38</v>
      </c>
      <c r="CT37" s="248">
        <v>14</v>
      </c>
      <c r="CU37" s="394" t="s">
        <v>1116</v>
      </c>
      <c r="CV37" s="394" t="s">
        <v>1116</v>
      </c>
      <c r="CW37" s="248">
        <v>20</v>
      </c>
      <c r="CX37" s="248">
        <v>42</v>
      </c>
      <c r="CY37" s="248">
        <v>43</v>
      </c>
      <c r="CZ37" s="248">
        <v>9</v>
      </c>
      <c r="DA37" s="248">
        <v>55</v>
      </c>
      <c r="DB37" s="248">
        <v>14</v>
      </c>
      <c r="DC37" s="394" t="s">
        <v>1116</v>
      </c>
      <c r="DD37" s="248">
        <v>37</v>
      </c>
      <c r="DE37" s="248">
        <v>19.5</v>
      </c>
      <c r="DF37" s="248">
        <v>9</v>
      </c>
      <c r="DG37" s="248">
        <v>21.5</v>
      </c>
      <c r="DH37" s="248">
        <v>35.5</v>
      </c>
      <c r="DI37" s="248">
        <v>25</v>
      </c>
      <c r="DK37" s="248">
        <f t="shared" si="0"/>
        <v>1</v>
      </c>
    </row>
    <row r="38" spans="1:115" ht="14.25" customHeight="1" x14ac:dyDescent="0.25">
      <c r="A38" s="239" t="s">
        <v>37</v>
      </c>
      <c r="B38" s="248">
        <v>2</v>
      </c>
      <c r="C38" s="248">
        <v>16</v>
      </c>
      <c r="D38" s="248">
        <v>14</v>
      </c>
      <c r="E38" s="248">
        <v>13</v>
      </c>
      <c r="F38" s="248">
        <v>31</v>
      </c>
      <c r="G38" s="248">
        <v>5</v>
      </c>
      <c r="H38" s="248">
        <v>14</v>
      </c>
      <c r="I38" s="248">
        <v>6</v>
      </c>
      <c r="J38" s="248">
        <v>14</v>
      </c>
      <c r="K38" s="248">
        <v>9</v>
      </c>
      <c r="L38" s="248">
        <v>25</v>
      </c>
      <c r="M38" s="248">
        <v>19</v>
      </c>
      <c r="N38" s="392">
        <v>1.5</v>
      </c>
      <c r="O38" s="248">
        <v>8</v>
      </c>
      <c r="P38" s="248">
        <v>14</v>
      </c>
      <c r="Q38" s="248">
        <v>1</v>
      </c>
      <c r="R38" s="248">
        <v>21</v>
      </c>
      <c r="S38" s="248">
        <v>14</v>
      </c>
      <c r="T38" s="248">
        <v>10</v>
      </c>
      <c r="U38" s="248">
        <v>11</v>
      </c>
      <c r="V38" s="248">
        <v>12</v>
      </c>
      <c r="W38" s="248">
        <v>1</v>
      </c>
      <c r="X38" s="248">
        <v>2</v>
      </c>
      <c r="Y38" s="248">
        <v>16</v>
      </c>
      <c r="Z38" s="248">
        <v>37</v>
      </c>
      <c r="AA38" s="248">
        <v>14</v>
      </c>
      <c r="AB38" s="248">
        <v>17</v>
      </c>
      <c r="AC38" s="248">
        <v>5</v>
      </c>
      <c r="AD38" s="248">
        <v>11</v>
      </c>
      <c r="AE38" s="248">
        <v>3</v>
      </c>
      <c r="AF38" s="394" t="s">
        <v>1116</v>
      </c>
      <c r="AG38" s="248">
        <v>10</v>
      </c>
      <c r="AH38" s="248">
        <v>19</v>
      </c>
      <c r="AI38" s="248">
        <v>1</v>
      </c>
      <c r="AJ38" s="248">
        <v>10</v>
      </c>
      <c r="AK38" s="248">
        <v>9</v>
      </c>
      <c r="AL38" s="248">
        <v>5</v>
      </c>
      <c r="AM38" s="248">
        <v>1</v>
      </c>
      <c r="AN38" s="248">
        <v>5</v>
      </c>
      <c r="AO38" s="248">
        <v>4</v>
      </c>
      <c r="AP38" s="248">
        <v>16</v>
      </c>
      <c r="AQ38" s="248">
        <v>18</v>
      </c>
      <c r="AR38" s="248">
        <v>24</v>
      </c>
      <c r="AS38" s="248">
        <v>22</v>
      </c>
      <c r="AT38" s="248">
        <v>18</v>
      </c>
      <c r="AU38" s="248">
        <v>4</v>
      </c>
      <c r="AV38" s="248">
        <v>20</v>
      </c>
      <c r="AW38" s="248">
        <v>17</v>
      </c>
      <c r="AX38" s="248">
        <v>11</v>
      </c>
      <c r="AY38" s="248">
        <v>7</v>
      </c>
      <c r="AZ38" s="248">
        <v>2</v>
      </c>
      <c r="BA38" s="248">
        <v>5</v>
      </c>
      <c r="BB38" s="248">
        <v>3</v>
      </c>
      <c r="BC38" s="248">
        <v>3</v>
      </c>
      <c r="BD38" s="394" t="s">
        <v>1116</v>
      </c>
      <c r="BE38" s="248">
        <v>11</v>
      </c>
      <c r="BF38" s="248">
        <v>13.5</v>
      </c>
      <c r="BG38" s="248">
        <v>19</v>
      </c>
      <c r="BH38" s="248">
        <v>15</v>
      </c>
      <c r="BI38" s="248">
        <v>5</v>
      </c>
      <c r="BJ38" s="248">
        <v>7</v>
      </c>
      <c r="BK38" s="248">
        <v>2</v>
      </c>
      <c r="BL38" s="248">
        <v>4</v>
      </c>
      <c r="BM38" s="248">
        <v>1</v>
      </c>
      <c r="BN38" s="248">
        <v>1</v>
      </c>
      <c r="BO38" s="248">
        <v>24</v>
      </c>
      <c r="BP38" s="248">
        <v>3</v>
      </c>
      <c r="BQ38" s="248">
        <v>2</v>
      </c>
      <c r="BR38" s="248">
        <v>54</v>
      </c>
      <c r="BS38" s="394" t="s">
        <v>1116</v>
      </c>
      <c r="BT38" s="248">
        <v>4</v>
      </c>
      <c r="BU38" s="248">
        <v>14</v>
      </c>
      <c r="BV38" s="248">
        <v>14</v>
      </c>
      <c r="BW38" s="394" t="s">
        <v>1116</v>
      </c>
      <c r="BX38" s="248">
        <v>4</v>
      </c>
      <c r="BY38" s="248">
        <v>3</v>
      </c>
      <c r="BZ38" s="248">
        <v>32.5</v>
      </c>
      <c r="CA38" s="248">
        <v>16</v>
      </c>
      <c r="CB38" s="248">
        <v>14</v>
      </c>
      <c r="CC38" s="394" t="s">
        <v>1116</v>
      </c>
      <c r="CD38" s="248">
        <v>13</v>
      </c>
      <c r="CE38" s="248">
        <v>7</v>
      </c>
      <c r="CF38" s="248">
        <v>32</v>
      </c>
      <c r="CG38" s="248">
        <v>32</v>
      </c>
      <c r="CH38" s="248">
        <v>7</v>
      </c>
      <c r="CI38" s="248">
        <v>29</v>
      </c>
      <c r="CJ38" s="248">
        <v>24</v>
      </c>
      <c r="CK38" s="248">
        <v>17</v>
      </c>
      <c r="CL38" s="248">
        <v>8</v>
      </c>
      <c r="CM38" s="248">
        <v>12</v>
      </c>
      <c r="CN38" s="248">
        <v>10.5</v>
      </c>
      <c r="CO38" s="248">
        <v>7</v>
      </c>
      <c r="CP38" s="248">
        <v>13</v>
      </c>
      <c r="CQ38" s="248">
        <v>16</v>
      </c>
      <c r="CR38" s="248">
        <v>5</v>
      </c>
      <c r="CS38" s="248">
        <v>21</v>
      </c>
      <c r="CT38" s="248">
        <v>22</v>
      </c>
      <c r="CU38" s="248">
        <v>11</v>
      </c>
      <c r="CV38" s="248">
        <v>18</v>
      </c>
      <c r="CW38" s="248">
        <v>16</v>
      </c>
      <c r="CX38" s="248">
        <v>1</v>
      </c>
      <c r="CY38" s="248">
        <v>4</v>
      </c>
      <c r="CZ38" s="248">
        <v>13</v>
      </c>
      <c r="DA38" s="248">
        <v>18</v>
      </c>
      <c r="DB38" s="248">
        <v>7</v>
      </c>
      <c r="DC38" s="248">
        <v>7</v>
      </c>
      <c r="DD38" s="248">
        <v>9</v>
      </c>
      <c r="DE38" s="248">
        <v>19.5</v>
      </c>
      <c r="DF38" s="248">
        <v>6</v>
      </c>
      <c r="DG38" s="248">
        <v>31</v>
      </c>
      <c r="DH38" s="248">
        <v>19</v>
      </c>
      <c r="DI38" s="248">
        <v>28</v>
      </c>
      <c r="DK38" s="248">
        <f t="shared" si="0"/>
        <v>1</v>
      </c>
    </row>
    <row r="39" spans="1:115" ht="14.25" customHeight="1" x14ac:dyDescent="0.25">
      <c r="A39" s="239" t="s">
        <v>38</v>
      </c>
      <c r="B39" s="248">
        <v>23</v>
      </c>
      <c r="C39" s="248">
        <v>27</v>
      </c>
      <c r="D39" s="248">
        <v>39</v>
      </c>
      <c r="E39" s="248">
        <v>60</v>
      </c>
      <c r="F39" s="248">
        <v>26</v>
      </c>
      <c r="G39" s="248">
        <v>31</v>
      </c>
      <c r="H39" s="394" t="s">
        <v>1116</v>
      </c>
      <c r="I39" s="248">
        <v>22</v>
      </c>
      <c r="J39" s="248">
        <v>50</v>
      </c>
      <c r="K39" s="248">
        <v>4</v>
      </c>
      <c r="L39" s="248">
        <v>69</v>
      </c>
      <c r="M39" s="248">
        <v>80</v>
      </c>
      <c r="N39" s="392">
        <v>1.5</v>
      </c>
      <c r="O39" s="248">
        <v>18</v>
      </c>
      <c r="P39" s="248">
        <v>16</v>
      </c>
      <c r="Q39" s="248">
        <v>19</v>
      </c>
      <c r="R39" s="248">
        <v>23</v>
      </c>
      <c r="S39" s="248">
        <v>32</v>
      </c>
      <c r="T39" s="248">
        <v>25</v>
      </c>
      <c r="U39" s="248">
        <v>77</v>
      </c>
      <c r="V39" s="248">
        <v>11</v>
      </c>
      <c r="W39" s="248">
        <v>25</v>
      </c>
      <c r="X39" s="248">
        <v>13</v>
      </c>
      <c r="Y39" s="248">
        <v>27</v>
      </c>
      <c r="Z39" s="248">
        <v>40</v>
      </c>
      <c r="AA39" s="248">
        <v>5</v>
      </c>
      <c r="AB39" s="248">
        <v>7</v>
      </c>
      <c r="AC39" s="248">
        <v>18</v>
      </c>
      <c r="AD39" s="248">
        <v>51</v>
      </c>
      <c r="AE39" s="248">
        <v>45</v>
      </c>
      <c r="AF39" s="394" t="s">
        <v>1116</v>
      </c>
      <c r="AG39" s="394" t="s">
        <v>1116</v>
      </c>
      <c r="AH39" s="394" t="s">
        <v>1116</v>
      </c>
      <c r="AI39" s="248">
        <v>25</v>
      </c>
      <c r="AJ39" s="248">
        <v>22</v>
      </c>
      <c r="AK39" s="248">
        <v>85</v>
      </c>
      <c r="AL39" s="394" t="s">
        <v>1116</v>
      </c>
      <c r="AM39" s="394" t="s">
        <v>1116</v>
      </c>
      <c r="AN39" s="248">
        <v>7</v>
      </c>
      <c r="AO39" s="248">
        <v>25</v>
      </c>
      <c r="AP39" s="248">
        <v>36</v>
      </c>
      <c r="AQ39" s="248">
        <v>23</v>
      </c>
      <c r="AR39" s="248">
        <v>41</v>
      </c>
      <c r="AS39" s="248">
        <v>20</v>
      </c>
      <c r="AT39" s="248">
        <v>36</v>
      </c>
      <c r="AU39" s="248">
        <v>3</v>
      </c>
      <c r="AV39" s="248">
        <v>14</v>
      </c>
      <c r="AW39" s="248">
        <v>9</v>
      </c>
      <c r="AX39" s="248">
        <v>18</v>
      </c>
      <c r="AY39" s="248">
        <v>11</v>
      </c>
      <c r="AZ39" s="394" t="s">
        <v>1116</v>
      </c>
      <c r="BA39" s="248">
        <v>120</v>
      </c>
      <c r="BB39" s="394" t="s">
        <v>1116</v>
      </c>
      <c r="BC39" s="248">
        <v>6</v>
      </c>
      <c r="BD39" s="394" t="s">
        <v>1116</v>
      </c>
      <c r="BE39" s="248">
        <v>72.5</v>
      </c>
      <c r="BF39" s="248">
        <v>32.5</v>
      </c>
      <c r="BG39" s="248">
        <v>9</v>
      </c>
      <c r="BH39" s="248">
        <v>48</v>
      </c>
      <c r="BI39" s="394" t="s">
        <v>1116</v>
      </c>
      <c r="BJ39" s="248">
        <v>29</v>
      </c>
      <c r="BK39" s="394" t="s">
        <v>1116</v>
      </c>
      <c r="BL39" s="248">
        <v>23</v>
      </c>
      <c r="BM39" s="248">
        <v>25.5</v>
      </c>
      <c r="BN39" s="394" t="s">
        <v>1116</v>
      </c>
      <c r="BO39" s="248">
        <v>77</v>
      </c>
      <c r="BP39" s="394" t="s">
        <v>1116</v>
      </c>
      <c r="BQ39" s="248">
        <v>38</v>
      </c>
      <c r="BR39" s="248">
        <v>76</v>
      </c>
      <c r="BS39" s="394" t="s">
        <v>1116</v>
      </c>
      <c r="BT39" s="248">
        <v>20</v>
      </c>
      <c r="BU39" s="248">
        <v>2</v>
      </c>
      <c r="BV39" s="394" t="s">
        <v>1116</v>
      </c>
      <c r="BW39" s="394" t="s">
        <v>1116</v>
      </c>
      <c r="BX39" s="394" t="s">
        <v>1116</v>
      </c>
      <c r="BY39" s="248">
        <v>20</v>
      </c>
      <c r="BZ39" s="394" t="s">
        <v>1116</v>
      </c>
      <c r="CA39" s="248">
        <v>13</v>
      </c>
      <c r="CB39" s="248">
        <v>8</v>
      </c>
      <c r="CC39" s="394" t="s">
        <v>1116</v>
      </c>
      <c r="CD39" s="248">
        <v>37</v>
      </c>
      <c r="CE39" s="248">
        <v>20</v>
      </c>
      <c r="CF39" s="248">
        <v>17</v>
      </c>
      <c r="CG39" s="248">
        <v>90</v>
      </c>
      <c r="CH39" s="248">
        <v>31</v>
      </c>
      <c r="CI39" s="394" t="s">
        <v>1116</v>
      </c>
      <c r="CJ39" s="394" t="s">
        <v>1116</v>
      </c>
      <c r="CK39" s="394" t="s">
        <v>1116</v>
      </c>
      <c r="CL39" s="248">
        <v>27</v>
      </c>
      <c r="CM39" s="248">
        <v>10</v>
      </c>
      <c r="CN39" s="248">
        <v>13</v>
      </c>
      <c r="CO39" s="248">
        <v>1</v>
      </c>
      <c r="CP39" s="248">
        <v>2</v>
      </c>
      <c r="CQ39" s="394" t="s">
        <v>1116</v>
      </c>
      <c r="CR39" s="248">
        <v>21</v>
      </c>
      <c r="CS39" s="248">
        <v>49</v>
      </c>
      <c r="CT39" s="248">
        <v>34.5</v>
      </c>
      <c r="CU39" s="248">
        <v>8</v>
      </c>
      <c r="CV39" s="248">
        <v>19</v>
      </c>
      <c r="CW39" s="394" t="s">
        <v>1116</v>
      </c>
      <c r="CX39" s="394" t="s">
        <v>1116</v>
      </c>
      <c r="CY39" s="248">
        <v>66</v>
      </c>
      <c r="CZ39" s="248">
        <v>27</v>
      </c>
      <c r="DA39" s="248">
        <v>41</v>
      </c>
      <c r="DB39" s="248">
        <v>46</v>
      </c>
      <c r="DC39" s="394" t="s">
        <v>1116</v>
      </c>
      <c r="DD39" s="248">
        <v>25</v>
      </c>
      <c r="DE39" s="248">
        <v>71.5</v>
      </c>
      <c r="DF39" s="248">
        <v>22</v>
      </c>
      <c r="DG39" s="248">
        <v>87</v>
      </c>
      <c r="DH39" s="248">
        <v>54</v>
      </c>
      <c r="DI39" s="248">
        <v>78</v>
      </c>
      <c r="DK39" s="248">
        <f t="shared" si="0"/>
        <v>1</v>
      </c>
    </row>
    <row r="40" spans="1:115" ht="14.25" customHeight="1" x14ac:dyDescent="0.25">
      <c r="A40" s="239" t="s">
        <v>39</v>
      </c>
      <c r="B40" s="248">
        <v>27</v>
      </c>
      <c r="C40" s="394" t="s">
        <v>1116</v>
      </c>
      <c r="D40" s="248">
        <v>21</v>
      </c>
      <c r="E40" s="248">
        <v>35</v>
      </c>
      <c r="F40" s="248">
        <v>41</v>
      </c>
      <c r="G40" s="248">
        <v>22</v>
      </c>
      <c r="H40" s="248">
        <v>4</v>
      </c>
      <c r="I40" s="248">
        <v>11</v>
      </c>
      <c r="J40" s="248">
        <v>33</v>
      </c>
      <c r="K40" s="394" t="s">
        <v>1116</v>
      </c>
      <c r="L40" s="248">
        <v>16</v>
      </c>
      <c r="M40" s="248">
        <v>25</v>
      </c>
      <c r="N40" s="394" t="s">
        <v>1116</v>
      </c>
      <c r="O40" s="248">
        <v>52</v>
      </c>
      <c r="P40" s="248">
        <v>46</v>
      </c>
      <c r="Q40" s="248">
        <v>28</v>
      </c>
      <c r="R40" s="394" t="s">
        <v>1116</v>
      </c>
      <c r="S40" s="248">
        <v>50</v>
      </c>
      <c r="T40" s="394" t="s">
        <v>1116</v>
      </c>
      <c r="U40" s="248">
        <v>49</v>
      </c>
      <c r="V40" s="248">
        <v>19</v>
      </c>
      <c r="W40" s="248">
        <v>16</v>
      </c>
      <c r="X40" s="394" t="s">
        <v>1116</v>
      </c>
      <c r="Y40" s="248">
        <v>19</v>
      </c>
      <c r="Z40" s="248">
        <v>3</v>
      </c>
      <c r="AA40" s="248">
        <v>8</v>
      </c>
      <c r="AB40" s="248">
        <v>23</v>
      </c>
      <c r="AC40" s="248">
        <v>17</v>
      </c>
      <c r="AD40" s="248">
        <v>40</v>
      </c>
      <c r="AE40" s="248">
        <v>6</v>
      </c>
      <c r="AF40" s="394" t="s">
        <v>1116</v>
      </c>
      <c r="AG40" s="248">
        <v>14</v>
      </c>
      <c r="AH40" s="394" t="s">
        <v>1116</v>
      </c>
      <c r="AI40" s="248">
        <v>11</v>
      </c>
      <c r="AJ40" s="248">
        <v>45</v>
      </c>
      <c r="AK40" s="248">
        <v>54</v>
      </c>
      <c r="AL40" s="248">
        <v>21</v>
      </c>
      <c r="AM40" s="248">
        <v>10</v>
      </c>
      <c r="AN40" s="248">
        <v>22</v>
      </c>
      <c r="AO40" s="248">
        <v>9</v>
      </c>
      <c r="AP40" s="248">
        <v>92</v>
      </c>
      <c r="AQ40" s="248">
        <v>32</v>
      </c>
      <c r="AR40" s="248">
        <v>13</v>
      </c>
      <c r="AS40" s="248">
        <v>17</v>
      </c>
      <c r="AT40" s="248">
        <v>52</v>
      </c>
      <c r="AU40" s="248">
        <v>38</v>
      </c>
      <c r="AV40" s="248">
        <v>9</v>
      </c>
      <c r="AW40" s="248">
        <v>21.5</v>
      </c>
      <c r="AX40" s="248">
        <v>73</v>
      </c>
      <c r="AY40" s="248">
        <v>34</v>
      </c>
      <c r="AZ40" s="394" t="s">
        <v>1116</v>
      </c>
      <c r="BA40" s="248">
        <v>59</v>
      </c>
      <c r="BB40" s="394" t="s">
        <v>1116</v>
      </c>
      <c r="BC40" s="394" t="s">
        <v>1116</v>
      </c>
      <c r="BD40" s="394" t="s">
        <v>1116</v>
      </c>
      <c r="BE40" s="248">
        <v>24</v>
      </c>
      <c r="BF40" s="248">
        <v>35</v>
      </c>
      <c r="BG40" s="394" t="s">
        <v>1116</v>
      </c>
      <c r="BH40" s="248">
        <v>72.5</v>
      </c>
      <c r="BI40" s="248">
        <v>18</v>
      </c>
      <c r="BJ40" s="248">
        <v>19</v>
      </c>
      <c r="BK40" s="248">
        <v>13.5</v>
      </c>
      <c r="BL40" s="248">
        <v>2</v>
      </c>
      <c r="BM40" s="394" t="s">
        <v>1116</v>
      </c>
      <c r="BN40" s="248">
        <v>19</v>
      </c>
      <c r="BO40" s="248">
        <v>31</v>
      </c>
      <c r="BP40" s="248">
        <v>45</v>
      </c>
      <c r="BQ40" s="248">
        <v>7</v>
      </c>
      <c r="BR40" s="248">
        <v>76</v>
      </c>
      <c r="BS40" s="248">
        <v>2</v>
      </c>
      <c r="BT40" s="394" t="s">
        <v>1116</v>
      </c>
      <c r="BU40" s="248">
        <v>33</v>
      </c>
      <c r="BV40" s="394" t="s">
        <v>1116</v>
      </c>
      <c r="BW40" s="394" t="s">
        <v>1116</v>
      </c>
      <c r="BX40" s="394" t="s">
        <v>1116</v>
      </c>
      <c r="BY40" s="248">
        <v>39</v>
      </c>
      <c r="BZ40" s="248">
        <v>6.5</v>
      </c>
      <c r="CA40" s="248">
        <v>27</v>
      </c>
      <c r="CB40" s="248">
        <v>22.5</v>
      </c>
      <c r="CC40" s="394" t="s">
        <v>1116</v>
      </c>
      <c r="CD40" s="248">
        <v>21</v>
      </c>
      <c r="CE40" s="248">
        <v>4</v>
      </c>
      <c r="CF40" s="248">
        <v>3</v>
      </c>
      <c r="CG40" s="248">
        <v>1</v>
      </c>
      <c r="CH40" s="248">
        <v>4</v>
      </c>
      <c r="CI40" s="394" t="s">
        <v>1116</v>
      </c>
      <c r="CJ40" s="394" t="s">
        <v>1116</v>
      </c>
      <c r="CK40" s="394" t="s">
        <v>1116</v>
      </c>
      <c r="CL40" s="248">
        <v>67</v>
      </c>
      <c r="CM40" s="248">
        <v>39</v>
      </c>
      <c r="CN40" s="394" t="s">
        <v>1116</v>
      </c>
      <c r="CO40" s="248">
        <v>32</v>
      </c>
      <c r="CP40" s="394" t="s">
        <v>1116</v>
      </c>
      <c r="CQ40" s="394" t="s">
        <v>1116</v>
      </c>
      <c r="CR40" s="248">
        <v>39</v>
      </c>
      <c r="CS40" s="248">
        <v>24</v>
      </c>
      <c r="CT40" s="248">
        <v>5</v>
      </c>
      <c r="CU40" s="394" t="s">
        <v>1116</v>
      </c>
      <c r="CV40" s="394" t="s">
        <v>1116</v>
      </c>
      <c r="CW40" s="248">
        <v>8</v>
      </c>
      <c r="CX40" s="394" t="s">
        <v>1116</v>
      </c>
      <c r="CY40" s="248">
        <v>59</v>
      </c>
      <c r="CZ40" s="248">
        <v>58</v>
      </c>
      <c r="DA40" s="248">
        <v>65</v>
      </c>
      <c r="DB40" s="248">
        <v>20</v>
      </c>
      <c r="DC40" s="394" t="s">
        <v>1116</v>
      </c>
      <c r="DD40" s="248">
        <v>23</v>
      </c>
      <c r="DE40" s="248">
        <v>83</v>
      </c>
      <c r="DF40" s="248">
        <v>4</v>
      </c>
      <c r="DG40" s="248">
        <v>46</v>
      </c>
      <c r="DH40" s="248">
        <v>52</v>
      </c>
      <c r="DI40" s="248">
        <v>55</v>
      </c>
      <c r="DK40" s="248">
        <f t="shared" si="0"/>
        <v>1</v>
      </c>
    </row>
    <row r="41" spans="1:115" ht="14.25" customHeight="1" x14ac:dyDescent="0.25">
      <c r="A41" s="239" t="s">
        <v>40</v>
      </c>
      <c r="B41" s="248">
        <v>13</v>
      </c>
      <c r="C41" s="248">
        <v>25</v>
      </c>
      <c r="D41" s="248">
        <v>24</v>
      </c>
      <c r="E41" s="248">
        <v>33</v>
      </c>
      <c r="F41" s="394" t="s">
        <v>1116</v>
      </c>
      <c r="G41" s="248">
        <v>18</v>
      </c>
      <c r="H41" s="394" t="s">
        <v>1116</v>
      </c>
      <c r="I41" s="248">
        <v>24</v>
      </c>
      <c r="J41" s="248">
        <v>31</v>
      </c>
      <c r="K41" s="394" t="s">
        <v>1116</v>
      </c>
      <c r="L41" s="248">
        <v>41</v>
      </c>
      <c r="M41" s="248">
        <v>16</v>
      </c>
      <c r="N41" s="392">
        <v>15.5</v>
      </c>
      <c r="O41" s="248">
        <v>13</v>
      </c>
      <c r="P41" s="248">
        <v>4</v>
      </c>
      <c r="Q41" s="248">
        <v>12</v>
      </c>
      <c r="R41" s="248">
        <v>31</v>
      </c>
      <c r="S41" s="248">
        <v>34</v>
      </c>
      <c r="T41" s="248">
        <v>39</v>
      </c>
      <c r="U41" s="248">
        <v>19</v>
      </c>
      <c r="V41" s="248">
        <v>6</v>
      </c>
      <c r="W41" s="248">
        <v>3</v>
      </c>
      <c r="X41" s="248">
        <v>3</v>
      </c>
      <c r="Y41" s="248">
        <v>3</v>
      </c>
      <c r="Z41" s="394" t="s">
        <v>1116</v>
      </c>
      <c r="AA41" s="248">
        <v>9</v>
      </c>
      <c r="AB41" s="248">
        <v>22</v>
      </c>
      <c r="AC41" s="248">
        <v>14</v>
      </c>
      <c r="AD41" s="248">
        <v>23</v>
      </c>
      <c r="AE41" s="248">
        <v>14</v>
      </c>
      <c r="AF41" s="394" t="s">
        <v>1116</v>
      </c>
      <c r="AG41" s="394" t="s">
        <v>1116</v>
      </c>
      <c r="AH41" s="248">
        <v>6</v>
      </c>
      <c r="AI41" s="248">
        <v>19</v>
      </c>
      <c r="AJ41" s="248">
        <v>15</v>
      </c>
      <c r="AK41" s="248">
        <v>12</v>
      </c>
      <c r="AL41" s="248">
        <v>10</v>
      </c>
      <c r="AM41" s="248">
        <v>7</v>
      </c>
      <c r="AN41" s="248">
        <v>8</v>
      </c>
      <c r="AO41" s="248">
        <v>23</v>
      </c>
      <c r="AP41" s="248">
        <v>23</v>
      </c>
      <c r="AQ41" s="394" t="s">
        <v>1116</v>
      </c>
      <c r="AR41" s="248">
        <v>16</v>
      </c>
      <c r="AS41" s="248">
        <v>53</v>
      </c>
      <c r="AT41" s="248">
        <v>33</v>
      </c>
      <c r="AU41" s="248">
        <v>11</v>
      </c>
      <c r="AV41" s="394" t="s">
        <v>1116</v>
      </c>
      <c r="AW41" s="248">
        <v>40</v>
      </c>
      <c r="AX41" s="248">
        <v>10</v>
      </c>
      <c r="AY41" s="248">
        <v>22</v>
      </c>
      <c r="AZ41" s="248">
        <v>13</v>
      </c>
      <c r="BA41" s="248">
        <v>24</v>
      </c>
      <c r="BB41" s="248">
        <v>5</v>
      </c>
      <c r="BC41" s="394" t="s">
        <v>1116</v>
      </c>
      <c r="BD41" s="248">
        <v>12</v>
      </c>
      <c r="BE41" s="248">
        <v>41</v>
      </c>
      <c r="BF41" s="248">
        <v>7</v>
      </c>
      <c r="BG41" s="248">
        <v>8</v>
      </c>
      <c r="BH41" s="248">
        <v>19</v>
      </c>
      <c r="BI41" s="248">
        <v>13</v>
      </c>
      <c r="BJ41" s="248">
        <v>33</v>
      </c>
      <c r="BK41" s="394" t="s">
        <v>1116</v>
      </c>
      <c r="BL41" s="248">
        <v>12</v>
      </c>
      <c r="BM41" s="248">
        <v>8</v>
      </c>
      <c r="BN41" s="248">
        <v>15.5</v>
      </c>
      <c r="BO41" s="248">
        <v>7</v>
      </c>
      <c r="BP41" s="248">
        <v>14</v>
      </c>
      <c r="BQ41" s="248">
        <v>43</v>
      </c>
      <c r="BR41" s="248">
        <v>21</v>
      </c>
      <c r="BS41" s="394" t="s">
        <v>1116</v>
      </c>
      <c r="BT41" s="248">
        <v>5</v>
      </c>
      <c r="BU41" s="248">
        <v>17</v>
      </c>
      <c r="BV41" s="394" t="s">
        <v>1116</v>
      </c>
      <c r="BW41" s="394" t="s">
        <v>1116</v>
      </c>
      <c r="BX41" s="394" t="s">
        <v>1116</v>
      </c>
      <c r="BY41" s="248">
        <v>7</v>
      </c>
      <c r="BZ41" s="248">
        <v>32.5</v>
      </c>
      <c r="CA41" s="248">
        <v>14</v>
      </c>
      <c r="CB41" s="248">
        <v>15</v>
      </c>
      <c r="CC41" s="394" t="s">
        <v>1116</v>
      </c>
      <c r="CD41" s="248">
        <v>46</v>
      </c>
      <c r="CE41" s="248">
        <v>9</v>
      </c>
      <c r="CF41" s="248">
        <v>22</v>
      </c>
      <c r="CG41" s="248">
        <v>37</v>
      </c>
      <c r="CH41" s="248">
        <v>16</v>
      </c>
      <c r="CI41" s="248">
        <v>77.5</v>
      </c>
      <c r="CJ41" s="248">
        <v>38</v>
      </c>
      <c r="CK41" s="394" t="s">
        <v>1116</v>
      </c>
      <c r="CL41" s="248">
        <v>17</v>
      </c>
      <c r="CM41" s="248">
        <v>17</v>
      </c>
      <c r="CN41" s="248">
        <v>19</v>
      </c>
      <c r="CO41" s="248">
        <v>12</v>
      </c>
      <c r="CP41" s="248">
        <v>5</v>
      </c>
      <c r="CQ41" s="248">
        <v>21</v>
      </c>
      <c r="CR41" s="248">
        <v>9</v>
      </c>
      <c r="CS41" s="248">
        <v>15</v>
      </c>
      <c r="CT41" s="248">
        <v>38</v>
      </c>
      <c r="CU41" s="248">
        <v>3</v>
      </c>
      <c r="CV41" s="248">
        <v>11</v>
      </c>
      <c r="CW41" s="248">
        <v>42</v>
      </c>
      <c r="CX41" s="248">
        <v>13</v>
      </c>
      <c r="CY41" s="248">
        <v>18</v>
      </c>
      <c r="CZ41" s="248">
        <v>45</v>
      </c>
      <c r="DA41" s="248">
        <v>21</v>
      </c>
      <c r="DB41" s="248">
        <v>29</v>
      </c>
      <c r="DC41" s="394" t="s">
        <v>1116</v>
      </c>
      <c r="DD41" s="248">
        <v>22</v>
      </c>
      <c r="DE41" s="248">
        <v>6</v>
      </c>
      <c r="DF41" s="394" t="s">
        <v>1116</v>
      </c>
      <c r="DG41" s="248">
        <v>41</v>
      </c>
      <c r="DH41" s="248">
        <v>15</v>
      </c>
      <c r="DI41" s="248">
        <v>40.5</v>
      </c>
      <c r="DK41" s="248">
        <f t="shared" si="0"/>
        <v>3</v>
      </c>
    </row>
    <row r="42" spans="1:115" ht="14.25" customHeight="1" x14ac:dyDescent="0.25">
      <c r="A42" s="239" t="s">
        <v>41</v>
      </c>
      <c r="B42" s="248">
        <v>56</v>
      </c>
      <c r="C42" s="248">
        <v>30</v>
      </c>
      <c r="D42" s="248">
        <v>51</v>
      </c>
      <c r="E42" s="248">
        <v>91</v>
      </c>
      <c r="F42" s="394" t="s">
        <v>1116</v>
      </c>
      <c r="G42" s="248">
        <v>26</v>
      </c>
      <c r="H42" s="394" t="s">
        <v>1116</v>
      </c>
      <c r="I42" s="248">
        <v>33</v>
      </c>
      <c r="J42" s="248">
        <v>68</v>
      </c>
      <c r="K42" s="394" t="s">
        <v>1116</v>
      </c>
      <c r="L42" s="394" t="s">
        <v>1116</v>
      </c>
      <c r="M42" s="248">
        <v>59</v>
      </c>
      <c r="N42" s="394" t="s">
        <v>1116</v>
      </c>
      <c r="O42" s="248">
        <v>35</v>
      </c>
      <c r="P42" s="248">
        <v>11.5</v>
      </c>
      <c r="Q42" s="394" t="s">
        <v>1116</v>
      </c>
      <c r="R42" s="248">
        <v>20</v>
      </c>
      <c r="S42" s="248">
        <v>53</v>
      </c>
      <c r="T42" s="394" t="s">
        <v>1116</v>
      </c>
      <c r="U42" s="248">
        <v>97</v>
      </c>
      <c r="V42" s="248">
        <v>38</v>
      </c>
      <c r="W42" s="248">
        <v>13</v>
      </c>
      <c r="X42" s="394" t="s">
        <v>1116</v>
      </c>
      <c r="Y42" s="248">
        <v>36.5</v>
      </c>
      <c r="Z42" s="248">
        <v>86</v>
      </c>
      <c r="AA42" s="248">
        <v>58</v>
      </c>
      <c r="AB42" s="248">
        <v>54.5</v>
      </c>
      <c r="AC42" s="248">
        <v>39</v>
      </c>
      <c r="AD42" s="248">
        <v>41</v>
      </c>
      <c r="AE42" s="248">
        <v>32</v>
      </c>
      <c r="AF42" s="394" t="s">
        <v>1116</v>
      </c>
      <c r="AG42" s="394" t="s">
        <v>1116</v>
      </c>
      <c r="AH42" s="248">
        <v>44</v>
      </c>
      <c r="AI42" s="248">
        <v>17</v>
      </c>
      <c r="AJ42" s="248">
        <v>50</v>
      </c>
      <c r="AK42" s="248">
        <v>70</v>
      </c>
      <c r="AL42" s="248">
        <v>45</v>
      </c>
      <c r="AM42" s="394" t="s">
        <v>1116</v>
      </c>
      <c r="AN42" s="394" t="s">
        <v>1116</v>
      </c>
      <c r="AO42" s="248">
        <v>27</v>
      </c>
      <c r="AP42" s="248">
        <v>10</v>
      </c>
      <c r="AQ42" s="248">
        <v>16</v>
      </c>
      <c r="AR42" s="248">
        <v>19</v>
      </c>
      <c r="AS42" s="248">
        <v>46</v>
      </c>
      <c r="AT42" s="248">
        <v>27</v>
      </c>
      <c r="AU42" s="248">
        <v>81</v>
      </c>
      <c r="AV42" s="394" t="s">
        <v>1116</v>
      </c>
      <c r="AW42" s="394" t="s">
        <v>1116</v>
      </c>
      <c r="AX42" s="248">
        <v>61</v>
      </c>
      <c r="AY42" s="394" t="s">
        <v>1116</v>
      </c>
      <c r="AZ42" s="394" t="s">
        <v>1116</v>
      </c>
      <c r="BA42" s="248">
        <v>23</v>
      </c>
      <c r="BB42" s="248">
        <v>38</v>
      </c>
      <c r="BC42" s="248">
        <v>8</v>
      </c>
      <c r="BD42" s="394" t="s">
        <v>1116</v>
      </c>
      <c r="BE42" s="248">
        <v>44</v>
      </c>
      <c r="BF42" s="248">
        <v>47</v>
      </c>
      <c r="BG42" s="394" t="s">
        <v>1116</v>
      </c>
      <c r="BH42" s="248">
        <v>21.5</v>
      </c>
      <c r="BI42" s="248">
        <v>6</v>
      </c>
      <c r="BJ42" s="394" t="s">
        <v>1116</v>
      </c>
      <c r="BK42" s="394" t="s">
        <v>1116</v>
      </c>
      <c r="BL42" s="248">
        <v>26</v>
      </c>
      <c r="BM42" s="394" t="s">
        <v>1116</v>
      </c>
      <c r="BN42" s="394" t="s">
        <v>1116</v>
      </c>
      <c r="BO42" s="248">
        <v>49</v>
      </c>
      <c r="BP42" s="248">
        <v>9</v>
      </c>
      <c r="BQ42" s="248">
        <v>21</v>
      </c>
      <c r="BR42" s="248">
        <v>16</v>
      </c>
      <c r="BS42" s="394" t="s">
        <v>1116</v>
      </c>
      <c r="BT42" s="248">
        <v>32</v>
      </c>
      <c r="BU42" s="248">
        <v>29</v>
      </c>
      <c r="BV42" s="248">
        <v>7</v>
      </c>
      <c r="BW42" s="394" t="s">
        <v>1116</v>
      </c>
      <c r="BX42" s="248">
        <v>19</v>
      </c>
      <c r="BY42" s="248">
        <v>37</v>
      </c>
      <c r="BZ42" s="248">
        <v>32.5</v>
      </c>
      <c r="CA42" s="248">
        <v>20</v>
      </c>
      <c r="CB42" s="394" t="s">
        <v>1116</v>
      </c>
      <c r="CC42" s="394" t="s">
        <v>1116</v>
      </c>
      <c r="CD42" s="248">
        <v>11</v>
      </c>
      <c r="CE42" s="248">
        <v>67</v>
      </c>
      <c r="CF42" s="394" t="s">
        <v>1116</v>
      </c>
      <c r="CG42" s="248">
        <v>18</v>
      </c>
      <c r="CH42" s="248">
        <v>29</v>
      </c>
      <c r="CI42" s="394" t="s">
        <v>1116</v>
      </c>
      <c r="CJ42" s="248">
        <v>35</v>
      </c>
      <c r="CK42" s="394" t="s">
        <v>1116</v>
      </c>
      <c r="CL42" s="248">
        <v>48</v>
      </c>
      <c r="CM42" s="394" t="s">
        <v>1116</v>
      </c>
      <c r="CN42" s="248">
        <v>17</v>
      </c>
      <c r="CO42" s="248">
        <v>54</v>
      </c>
      <c r="CP42" s="394" t="s">
        <v>1116</v>
      </c>
      <c r="CQ42" s="394" t="s">
        <v>1116</v>
      </c>
      <c r="CR42" s="248">
        <v>42</v>
      </c>
      <c r="CS42" s="248">
        <v>12</v>
      </c>
      <c r="CT42" s="248">
        <v>30.5</v>
      </c>
      <c r="CU42" s="394" t="s">
        <v>1116</v>
      </c>
      <c r="CV42" s="394" t="s">
        <v>1116</v>
      </c>
      <c r="CW42" s="248">
        <v>19</v>
      </c>
      <c r="CX42" s="248">
        <v>19</v>
      </c>
      <c r="CY42" s="248">
        <v>28</v>
      </c>
      <c r="CZ42" s="248">
        <v>70.5</v>
      </c>
      <c r="DA42" s="248">
        <v>37</v>
      </c>
      <c r="DB42" s="248">
        <v>23</v>
      </c>
      <c r="DC42" s="394" t="s">
        <v>1116</v>
      </c>
      <c r="DD42" s="248">
        <v>18</v>
      </c>
      <c r="DE42" s="248">
        <v>40</v>
      </c>
      <c r="DF42" s="394" t="s">
        <v>1116</v>
      </c>
      <c r="DG42" s="394" t="s">
        <v>1116</v>
      </c>
      <c r="DH42" s="248">
        <v>76</v>
      </c>
      <c r="DI42" s="248">
        <v>42</v>
      </c>
      <c r="DK42" s="248">
        <f t="shared" si="0"/>
        <v>6</v>
      </c>
    </row>
    <row r="43" spans="1:115" ht="14.25" customHeight="1" x14ac:dyDescent="0.25">
      <c r="A43" s="239" t="s">
        <v>42</v>
      </c>
      <c r="B43" s="248">
        <v>4</v>
      </c>
      <c r="C43" s="248">
        <v>7</v>
      </c>
      <c r="D43" s="248">
        <v>36</v>
      </c>
      <c r="E43" s="248">
        <v>45</v>
      </c>
      <c r="F43" s="394" t="s">
        <v>1116</v>
      </c>
      <c r="G43" s="248">
        <v>52</v>
      </c>
      <c r="H43" s="394" t="s">
        <v>1116</v>
      </c>
      <c r="I43" s="248">
        <v>35</v>
      </c>
      <c r="J43" s="248">
        <v>42.5</v>
      </c>
      <c r="K43" s="394" t="s">
        <v>1116</v>
      </c>
      <c r="L43" s="248">
        <v>29</v>
      </c>
      <c r="M43" s="248">
        <v>56</v>
      </c>
      <c r="N43" s="392">
        <v>11</v>
      </c>
      <c r="O43" s="248">
        <v>28</v>
      </c>
      <c r="P43" s="248">
        <v>77</v>
      </c>
      <c r="Q43" s="248">
        <v>11</v>
      </c>
      <c r="R43" s="248">
        <v>56</v>
      </c>
      <c r="S43" s="248">
        <v>26</v>
      </c>
      <c r="T43" s="248">
        <v>49</v>
      </c>
      <c r="U43" s="248">
        <v>78</v>
      </c>
      <c r="V43" s="248">
        <v>31</v>
      </c>
      <c r="W43" s="248">
        <v>36</v>
      </c>
      <c r="X43" s="248">
        <v>6</v>
      </c>
      <c r="Y43" s="248">
        <v>1</v>
      </c>
      <c r="Z43" s="248">
        <v>42</v>
      </c>
      <c r="AA43" s="248">
        <v>35.5</v>
      </c>
      <c r="AB43" s="248">
        <v>26</v>
      </c>
      <c r="AC43" s="248">
        <v>22</v>
      </c>
      <c r="AD43" s="248">
        <v>29</v>
      </c>
      <c r="AE43" s="248">
        <v>10</v>
      </c>
      <c r="AF43" s="394" t="s">
        <v>1116</v>
      </c>
      <c r="AG43" s="394" t="s">
        <v>1116</v>
      </c>
      <c r="AH43" s="394" t="s">
        <v>1116</v>
      </c>
      <c r="AI43" s="248">
        <v>13</v>
      </c>
      <c r="AJ43" s="248">
        <v>30</v>
      </c>
      <c r="AK43" s="248">
        <v>48</v>
      </c>
      <c r="AL43" s="248">
        <v>8</v>
      </c>
      <c r="AM43" s="248">
        <v>2.5</v>
      </c>
      <c r="AN43" s="248">
        <v>26</v>
      </c>
      <c r="AO43" s="248">
        <v>19</v>
      </c>
      <c r="AP43" s="248">
        <v>40</v>
      </c>
      <c r="AQ43" s="248">
        <v>29</v>
      </c>
      <c r="AR43" s="248">
        <v>50</v>
      </c>
      <c r="AS43" s="248">
        <v>16</v>
      </c>
      <c r="AT43" s="248">
        <v>28</v>
      </c>
      <c r="AU43" s="248">
        <v>26</v>
      </c>
      <c r="AV43" s="394" t="s">
        <v>1116</v>
      </c>
      <c r="AW43" s="248">
        <v>25.5</v>
      </c>
      <c r="AX43" s="248">
        <v>41</v>
      </c>
      <c r="AY43" s="248">
        <v>15</v>
      </c>
      <c r="AZ43" s="248">
        <v>1</v>
      </c>
      <c r="BA43" s="248">
        <v>25</v>
      </c>
      <c r="BB43" s="248">
        <v>10</v>
      </c>
      <c r="BC43" s="394" t="s">
        <v>1116</v>
      </c>
      <c r="BD43" s="394" t="s">
        <v>1116</v>
      </c>
      <c r="BE43" s="248">
        <v>37</v>
      </c>
      <c r="BF43" s="248">
        <v>25</v>
      </c>
      <c r="BG43" s="394" t="s">
        <v>1116</v>
      </c>
      <c r="BH43" s="248">
        <v>21.5</v>
      </c>
      <c r="BI43" s="394" t="s">
        <v>1116</v>
      </c>
      <c r="BJ43" s="248">
        <v>17</v>
      </c>
      <c r="BK43" s="394" t="s">
        <v>1116</v>
      </c>
      <c r="BL43" s="248">
        <v>20</v>
      </c>
      <c r="BM43" s="248">
        <v>2</v>
      </c>
      <c r="BN43" s="248">
        <v>3</v>
      </c>
      <c r="BO43" s="248">
        <v>43.5</v>
      </c>
      <c r="BP43" s="248">
        <v>50</v>
      </c>
      <c r="BQ43" s="248">
        <v>10</v>
      </c>
      <c r="BR43" s="248">
        <v>76</v>
      </c>
      <c r="BS43" s="394" t="s">
        <v>1116</v>
      </c>
      <c r="BT43" s="248">
        <v>7</v>
      </c>
      <c r="BU43" s="248">
        <v>11</v>
      </c>
      <c r="BV43" s="248">
        <v>20</v>
      </c>
      <c r="BW43" s="394" t="s">
        <v>1116</v>
      </c>
      <c r="BX43" s="248">
        <v>13</v>
      </c>
      <c r="BY43" s="394" t="s">
        <v>1116</v>
      </c>
      <c r="BZ43" s="248">
        <v>32.5</v>
      </c>
      <c r="CA43" s="248">
        <v>22</v>
      </c>
      <c r="CB43" s="248">
        <v>22.5</v>
      </c>
      <c r="CC43" s="394" t="s">
        <v>1116</v>
      </c>
      <c r="CD43" s="248">
        <v>24</v>
      </c>
      <c r="CE43" s="248">
        <v>13</v>
      </c>
      <c r="CF43" s="394" t="s">
        <v>1116</v>
      </c>
      <c r="CG43" s="248">
        <v>87</v>
      </c>
      <c r="CH43" s="248">
        <v>23</v>
      </c>
      <c r="CI43" s="394" t="s">
        <v>1116</v>
      </c>
      <c r="CJ43" s="248">
        <v>14</v>
      </c>
      <c r="CK43" s="394" t="s">
        <v>1116</v>
      </c>
      <c r="CL43" s="248">
        <v>29</v>
      </c>
      <c r="CM43" s="248">
        <v>16</v>
      </c>
      <c r="CN43" s="248">
        <v>8</v>
      </c>
      <c r="CO43" s="248">
        <v>3</v>
      </c>
      <c r="CP43" s="248">
        <v>21</v>
      </c>
      <c r="CQ43" s="394" t="s">
        <v>1116</v>
      </c>
      <c r="CR43" s="248">
        <v>12</v>
      </c>
      <c r="CS43" s="248">
        <v>46</v>
      </c>
      <c r="CT43" s="248">
        <v>34.5</v>
      </c>
      <c r="CU43" s="394" t="s">
        <v>1116</v>
      </c>
      <c r="CV43" s="394" t="s">
        <v>1116</v>
      </c>
      <c r="CW43" s="248">
        <v>26</v>
      </c>
      <c r="CX43" s="248">
        <v>3</v>
      </c>
      <c r="CY43" s="248">
        <v>10</v>
      </c>
      <c r="CZ43" s="248">
        <v>30</v>
      </c>
      <c r="DA43" s="248">
        <v>27</v>
      </c>
      <c r="DB43" s="248">
        <v>16</v>
      </c>
      <c r="DC43" s="394" t="s">
        <v>1116</v>
      </c>
      <c r="DD43" s="248">
        <v>13</v>
      </c>
      <c r="DE43" s="248">
        <v>53</v>
      </c>
      <c r="DF43" s="248">
        <v>15</v>
      </c>
      <c r="DG43" s="248">
        <v>66.5</v>
      </c>
      <c r="DH43" s="248">
        <v>35.5</v>
      </c>
      <c r="DI43" s="248">
        <v>59</v>
      </c>
      <c r="DK43" s="248">
        <f t="shared" si="0"/>
        <v>1</v>
      </c>
    </row>
    <row r="44" spans="1:115" ht="14.25" customHeight="1" x14ac:dyDescent="0.25">
      <c r="A44" s="238" t="s">
        <v>43</v>
      </c>
      <c r="B44" s="248">
        <v>33</v>
      </c>
      <c r="C44" s="248">
        <v>39</v>
      </c>
      <c r="D44" s="248">
        <v>23</v>
      </c>
      <c r="E44" s="248">
        <v>44</v>
      </c>
      <c r="F44" s="248">
        <v>7</v>
      </c>
      <c r="G44" s="248">
        <v>43</v>
      </c>
      <c r="H44" s="394" t="s">
        <v>1116</v>
      </c>
      <c r="I44" s="248">
        <v>41</v>
      </c>
      <c r="J44" s="248">
        <v>112</v>
      </c>
      <c r="K44" s="394" t="s">
        <v>1116</v>
      </c>
      <c r="L44" s="248">
        <v>52</v>
      </c>
      <c r="M44" s="248">
        <v>10</v>
      </c>
      <c r="N44" s="392">
        <v>26</v>
      </c>
      <c r="O44" s="394" t="s">
        <v>1116</v>
      </c>
      <c r="P44" s="248">
        <v>80</v>
      </c>
      <c r="Q44" s="248">
        <v>18</v>
      </c>
      <c r="R44" s="248">
        <v>52</v>
      </c>
      <c r="S44" s="394" t="s">
        <v>1116</v>
      </c>
      <c r="T44" s="394" t="s">
        <v>1116</v>
      </c>
      <c r="U44" s="248">
        <v>39</v>
      </c>
      <c r="V44" s="248">
        <v>13</v>
      </c>
      <c r="W44" s="248">
        <v>68</v>
      </c>
      <c r="X44" s="394" t="s">
        <v>1116</v>
      </c>
      <c r="Y44" s="248">
        <v>38</v>
      </c>
      <c r="Z44" s="248">
        <v>63</v>
      </c>
      <c r="AA44" s="248">
        <v>51</v>
      </c>
      <c r="AB44" s="248">
        <v>40</v>
      </c>
      <c r="AC44" s="248">
        <v>48</v>
      </c>
      <c r="AD44" s="248">
        <v>37</v>
      </c>
      <c r="AE44" s="248">
        <v>35</v>
      </c>
      <c r="AF44" s="394" t="s">
        <v>1116</v>
      </c>
      <c r="AG44" s="394" t="s">
        <v>1116</v>
      </c>
      <c r="AH44" s="248">
        <v>30</v>
      </c>
      <c r="AI44" s="248">
        <v>71</v>
      </c>
      <c r="AJ44" s="248">
        <v>31</v>
      </c>
      <c r="AK44" s="248">
        <v>35</v>
      </c>
      <c r="AL44" s="394" t="s">
        <v>1116</v>
      </c>
      <c r="AM44" s="394" t="s">
        <v>1116</v>
      </c>
      <c r="AN44" s="394" t="s">
        <v>1116</v>
      </c>
      <c r="AO44" s="394" t="s">
        <v>1116</v>
      </c>
      <c r="AP44" s="248">
        <v>30</v>
      </c>
      <c r="AQ44" s="394" t="s">
        <v>1116</v>
      </c>
      <c r="AR44" s="248">
        <v>39</v>
      </c>
      <c r="AS44" s="394" t="s">
        <v>1116</v>
      </c>
      <c r="AT44" s="248">
        <v>15</v>
      </c>
      <c r="AU44" s="248">
        <v>70</v>
      </c>
      <c r="AV44" s="394" t="s">
        <v>1116</v>
      </c>
      <c r="AW44" s="394" t="s">
        <v>1116</v>
      </c>
      <c r="AX44" s="248">
        <v>22</v>
      </c>
      <c r="AY44" s="248">
        <v>25</v>
      </c>
      <c r="AZ44" s="394" t="s">
        <v>1116</v>
      </c>
      <c r="BA44" s="248">
        <v>33</v>
      </c>
      <c r="BB44" s="248">
        <v>13</v>
      </c>
      <c r="BC44" s="394" t="s">
        <v>1116</v>
      </c>
      <c r="BD44" s="394" t="s">
        <v>1116</v>
      </c>
      <c r="BE44" s="248">
        <v>48</v>
      </c>
      <c r="BF44" s="248">
        <v>26</v>
      </c>
      <c r="BG44" s="394" t="s">
        <v>1116</v>
      </c>
      <c r="BH44" s="248">
        <v>14</v>
      </c>
      <c r="BI44" s="248">
        <v>55</v>
      </c>
      <c r="BJ44" s="394" t="s">
        <v>1116</v>
      </c>
      <c r="BK44" s="394" t="s">
        <v>1116</v>
      </c>
      <c r="BL44" s="394" t="s">
        <v>1116</v>
      </c>
      <c r="BM44" s="248">
        <v>9</v>
      </c>
      <c r="BN44" s="394" t="s">
        <v>1116</v>
      </c>
      <c r="BO44" s="248">
        <v>63</v>
      </c>
      <c r="BP44" s="394" t="s">
        <v>1116</v>
      </c>
      <c r="BQ44" s="394" t="s">
        <v>1116</v>
      </c>
      <c r="BR44" s="248">
        <v>33</v>
      </c>
      <c r="BS44" s="394" t="s">
        <v>1116</v>
      </c>
      <c r="BT44" s="248">
        <v>40</v>
      </c>
      <c r="BU44" s="248">
        <v>26</v>
      </c>
      <c r="BV44" s="394" t="s">
        <v>1116</v>
      </c>
      <c r="BW44" s="394" t="s">
        <v>1116</v>
      </c>
      <c r="BX44" s="394" t="s">
        <v>1116</v>
      </c>
      <c r="BY44" s="248">
        <v>31</v>
      </c>
      <c r="BZ44" s="394" t="s">
        <v>1116</v>
      </c>
      <c r="CA44" s="394" t="s">
        <v>1116</v>
      </c>
      <c r="CB44" s="248">
        <v>42</v>
      </c>
      <c r="CC44" s="394" t="s">
        <v>1116</v>
      </c>
      <c r="CD44" s="394" t="s">
        <v>1116</v>
      </c>
      <c r="CE44" s="248">
        <v>14</v>
      </c>
      <c r="CF44" s="394" t="s">
        <v>1116</v>
      </c>
      <c r="CG44" s="248">
        <v>25</v>
      </c>
      <c r="CH44" s="248">
        <v>35</v>
      </c>
      <c r="CI44" s="248">
        <v>14</v>
      </c>
      <c r="CJ44" s="248">
        <v>25</v>
      </c>
      <c r="CK44" s="394" t="s">
        <v>1116</v>
      </c>
      <c r="CL44" s="248">
        <v>28</v>
      </c>
      <c r="CM44" s="248">
        <v>29</v>
      </c>
      <c r="CN44" s="248">
        <v>20</v>
      </c>
      <c r="CO44" s="248">
        <v>27</v>
      </c>
      <c r="CP44" s="394" t="s">
        <v>1116</v>
      </c>
      <c r="CQ44" s="394" t="s">
        <v>1116</v>
      </c>
      <c r="CR44" s="248">
        <v>45</v>
      </c>
      <c r="CS44" s="248">
        <v>34</v>
      </c>
      <c r="CT44" s="248">
        <v>45</v>
      </c>
      <c r="CU44" s="394" t="s">
        <v>1116</v>
      </c>
      <c r="CV44" s="394" t="s">
        <v>1116</v>
      </c>
      <c r="CW44" s="394" t="s">
        <v>1116</v>
      </c>
      <c r="CX44" s="248">
        <v>23</v>
      </c>
      <c r="CY44" s="248">
        <v>11</v>
      </c>
      <c r="CZ44" s="248">
        <v>59</v>
      </c>
      <c r="DA44" s="248">
        <v>14</v>
      </c>
      <c r="DB44" s="248">
        <v>21</v>
      </c>
      <c r="DC44" s="394" t="s">
        <v>1116</v>
      </c>
      <c r="DD44" s="248">
        <v>59</v>
      </c>
      <c r="DE44" s="248">
        <v>57.5</v>
      </c>
      <c r="DF44" s="394" t="s">
        <v>1116</v>
      </c>
      <c r="DG44" s="248">
        <v>26.5</v>
      </c>
      <c r="DH44" s="248">
        <v>25</v>
      </c>
      <c r="DI44" s="248">
        <v>40.5</v>
      </c>
      <c r="DK44" s="248">
        <f t="shared" si="0"/>
        <v>7</v>
      </c>
    </row>
    <row r="45" spans="1:115" ht="14.25" customHeight="1" x14ac:dyDescent="0.25">
      <c r="A45" s="238" t="s">
        <v>44</v>
      </c>
      <c r="B45" s="248">
        <v>6</v>
      </c>
      <c r="C45" s="248">
        <v>22</v>
      </c>
      <c r="D45" s="248">
        <v>4</v>
      </c>
      <c r="E45" s="248">
        <v>6</v>
      </c>
      <c r="F45" s="248">
        <v>1</v>
      </c>
      <c r="G45" s="248">
        <v>168</v>
      </c>
      <c r="H45" s="394" t="s">
        <v>1116</v>
      </c>
      <c r="I45" s="248">
        <v>10</v>
      </c>
      <c r="J45" s="248">
        <v>11.5</v>
      </c>
      <c r="K45" s="248">
        <v>1.5</v>
      </c>
      <c r="L45" s="248">
        <v>32</v>
      </c>
      <c r="M45" s="248">
        <v>8</v>
      </c>
      <c r="N45" s="392">
        <v>7</v>
      </c>
      <c r="O45" s="248">
        <v>49</v>
      </c>
      <c r="P45" s="248">
        <v>24</v>
      </c>
      <c r="Q45" s="248">
        <v>2</v>
      </c>
      <c r="R45" s="248">
        <v>7</v>
      </c>
      <c r="S45" s="248">
        <v>36</v>
      </c>
      <c r="T45" s="248">
        <v>19</v>
      </c>
      <c r="U45" s="248">
        <v>6</v>
      </c>
      <c r="V45" s="248">
        <v>4</v>
      </c>
      <c r="W45" s="248">
        <v>11</v>
      </c>
      <c r="X45" s="394" t="s">
        <v>1116</v>
      </c>
      <c r="Y45" s="248">
        <v>7</v>
      </c>
      <c r="Z45" s="394" t="s">
        <v>1116</v>
      </c>
      <c r="AA45" s="248">
        <v>21.5</v>
      </c>
      <c r="AB45" s="248">
        <v>4</v>
      </c>
      <c r="AC45" s="248">
        <v>12</v>
      </c>
      <c r="AD45" s="248">
        <v>2</v>
      </c>
      <c r="AE45" s="248">
        <v>9</v>
      </c>
      <c r="AF45" s="394" t="s">
        <v>1116</v>
      </c>
      <c r="AG45" s="248">
        <v>26</v>
      </c>
      <c r="AH45" s="248">
        <v>1</v>
      </c>
      <c r="AI45" s="248">
        <v>18</v>
      </c>
      <c r="AJ45" s="248">
        <v>8</v>
      </c>
      <c r="AK45" s="248">
        <v>1</v>
      </c>
      <c r="AL45" s="248">
        <v>18</v>
      </c>
      <c r="AM45" s="394" t="s">
        <v>1116</v>
      </c>
      <c r="AN45" s="248">
        <v>17</v>
      </c>
      <c r="AO45" s="248">
        <v>22</v>
      </c>
      <c r="AP45" s="248">
        <v>9</v>
      </c>
      <c r="AQ45" s="248">
        <v>34</v>
      </c>
      <c r="AR45" s="248">
        <v>23</v>
      </c>
      <c r="AS45" s="248">
        <v>41</v>
      </c>
      <c r="AT45" s="248">
        <v>1</v>
      </c>
      <c r="AU45" s="248">
        <v>5</v>
      </c>
      <c r="AV45" s="394" t="s">
        <v>1116</v>
      </c>
      <c r="AW45" s="248">
        <v>7</v>
      </c>
      <c r="AX45" s="248">
        <v>1</v>
      </c>
      <c r="AY45" s="248">
        <v>2</v>
      </c>
      <c r="AZ45" s="248">
        <v>11</v>
      </c>
      <c r="BA45" s="248">
        <v>2</v>
      </c>
      <c r="BB45" s="248">
        <v>1</v>
      </c>
      <c r="BC45" s="248">
        <v>15</v>
      </c>
      <c r="BD45" s="394" t="s">
        <v>1116</v>
      </c>
      <c r="BE45" s="248">
        <v>18</v>
      </c>
      <c r="BF45" s="248">
        <v>36</v>
      </c>
      <c r="BG45" s="248">
        <v>1</v>
      </c>
      <c r="BH45" s="248">
        <v>7</v>
      </c>
      <c r="BI45" s="248">
        <v>35</v>
      </c>
      <c r="BJ45" s="248">
        <v>36</v>
      </c>
      <c r="BK45" s="394" t="s">
        <v>1116</v>
      </c>
      <c r="BL45" s="394" t="s">
        <v>1116</v>
      </c>
      <c r="BM45" s="248">
        <v>5</v>
      </c>
      <c r="BN45" s="248">
        <v>7</v>
      </c>
      <c r="BO45" s="248">
        <v>3</v>
      </c>
      <c r="BP45" s="248">
        <v>6</v>
      </c>
      <c r="BQ45" s="248">
        <v>52</v>
      </c>
      <c r="BR45" s="248">
        <v>7</v>
      </c>
      <c r="BS45" s="394" t="s">
        <v>1116</v>
      </c>
      <c r="BT45" s="248">
        <v>3</v>
      </c>
      <c r="BU45" s="248">
        <v>4</v>
      </c>
      <c r="BV45" s="394" t="s">
        <v>1116</v>
      </c>
      <c r="BW45" s="394" t="s">
        <v>1116</v>
      </c>
      <c r="BX45" s="248">
        <v>10</v>
      </c>
      <c r="BY45" s="248">
        <v>5</v>
      </c>
      <c r="BZ45" s="248">
        <v>32.5</v>
      </c>
      <c r="CA45" s="248">
        <v>11</v>
      </c>
      <c r="CB45" s="248">
        <v>1</v>
      </c>
      <c r="CC45" s="394" t="s">
        <v>1116</v>
      </c>
      <c r="CD45" s="248">
        <v>23</v>
      </c>
      <c r="CE45" s="248">
        <v>31</v>
      </c>
      <c r="CF45" s="248">
        <v>26</v>
      </c>
      <c r="CG45" s="248">
        <v>14</v>
      </c>
      <c r="CH45" s="248">
        <v>19</v>
      </c>
      <c r="CI45" s="248">
        <v>1</v>
      </c>
      <c r="CJ45" s="248">
        <v>7</v>
      </c>
      <c r="CK45" s="394" t="s">
        <v>1116</v>
      </c>
      <c r="CL45" s="248">
        <v>4</v>
      </c>
      <c r="CM45" s="248">
        <v>1</v>
      </c>
      <c r="CN45" s="248">
        <v>6</v>
      </c>
      <c r="CO45" s="248">
        <v>5</v>
      </c>
      <c r="CP45" s="248">
        <v>11</v>
      </c>
      <c r="CQ45" s="248">
        <v>24.5</v>
      </c>
      <c r="CR45" s="248">
        <v>4</v>
      </c>
      <c r="CS45" s="248">
        <v>19</v>
      </c>
      <c r="CT45" s="248">
        <v>39</v>
      </c>
      <c r="CU45" s="248">
        <v>11</v>
      </c>
      <c r="CV45" s="248">
        <v>9</v>
      </c>
      <c r="CW45" s="248">
        <v>14</v>
      </c>
      <c r="CX45" s="248">
        <v>25</v>
      </c>
      <c r="CY45" s="248">
        <v>15</v>
      </c>
      <c r="CZ45" s="248">
        <v>2</v>
      </c>
      <c r="DA45" s="248">
        <v>7</v>
      </c>
      <c r="DB45" s="248">
        <v>13</v>
      </c>
      <c r="DC45" s="394" t="s">
        <v>1116</v>
      </c>
      <c r="DD45" s="248">
        <v>1</v>
      </c>
      <c r="DE45" s="248">
        <v>4</v>
      </c>
      <c r="DF45" s="394" t="s">
        <v>1116</v>
      </c>
      <c r="DG45" s="248">
        <v>8.5</v>
      </c>
      <c r="DH45" s="248">
        <v>1</v>
      </c>
      <c r="DI45" s="248">
        <v>8</v>
      </c>
      <c r="DK45" s="248">
        <f t="shared" si="0"/>
        <v>1</v>
      </c>
    </row>
    <row r="46" spans="1:115" ht="14.25" customHeight="1" x14ac:dyDescent="0.25">
      <c r="A46" s="239" t="s">
        <v>45</v>
      </c>
      <c r="B46" s="248">
        <v>37</v>
      </c>
      <c r="C46" s="248">
        <v>29</v>
      </c>
      <c r="D46" s="248">
        <v>35</v>
      </c>
      <c r="E46" s="248">
        <v>57</v>
      </c>
      <c r="F46" s="248">
        <v>9</v>
      </c>
      <c r="G46" s="248">
        <v>50</v>
      </c>
      <c r="H46" s="394" t="s">
        <v>1116</v>
      </c>
      <c r="I46" s="248">
        <v>58</v>
      </c>
      <c r="J46" s="248">
        <v>70</v>
      </c>
      <c r="K46" s="248">
        <v>18</v>
      </c>
      <c r="L46" s="248">
        <v>37</v>
      </c>
      <c r="M46" s="248">
        <v>58</v>
      </c>
      <c r="N46" s="392">
        <v>6</v>
      </c>
      <c r="O46" s="394" t="s">
        <v>1116</v>
      </c>
      <c r="P46" s="248">
        <v>82</v>
      </c>
      <c r="Q46" s="248">
        <v>33</v>
      </c>
      <c r="R46" s="248">
        <v>37</v>
      </c>
      <c r="S46" s="248">
        <v>18</v>
      </c>
      <c r="T46" s="248">
        <v>43</v>
      </c>
      <c r="U46" s="248">
        <v>63</v>
      </c>
      <c r="V46" s="248">
        <v>82</v>
      </c>
      <c r="W46" s="248">
        <v>12</v>
      </c>
      <c r="X46" s="248">
        <v>4</v>
      </c>
      <c r="Y46" s="248">
        <v>15</v>
      </c>
      <c r="Z46" s="394" t="s">
        <v>1116</v>
      </c>
      <c r="AA46" s="248">
        <v>19</v>
      </c>
      <c r="AB46" s="248">
        <v>24</v>
      </c>
      <c r="AC46" s="248">
        <v>23</v>
      </c>
      <c r="AD46" s="248">
        <v>30</v>
      </c>
      <c r="AE46" s="248">
        <v>55</v>
      </c>
      <c r="AF46" s="394" t="s">
        <v>1116</v>
      </c>
      <c r="AG46" s="394" t="s">
        <v>1116</v>
      </c>
      <c r="AH46" s="394" t="s">
        <v>1116</v>
      </c>
      <c r="AI46" s="248">
        <v>37</v>
      </c>
      <c r="AJ46" s="248">
        <v>43</v>
      </c>
      <c r="AK46" s="248">
        <v>68</v>
      </c>
      <c r="AL46" s="248">
        <v>50</v>
      </c>
      <c r="AM46" s="394" t="s">
        <v>1116</v>
      </c>
      <c r="AN46" s="248">
        <v>6</v>
      </c>
      <c r="AO46" s="248">
        <v>24</v>
      </c>
      <c r="AP46" s="248">
        <v>29</v>
      </c>
      <c r="AQ46" s="248">
        <v>4</v>
      </c>
      <c r="AR46" s="248">
        <v>33</v>
      </c>
      <c r="AS46" s="248">
        <v>40</v>
      </c>
      <c r="AT46" s="248">
        <v>41</v>
      </c>
      <c r="AU46" s="248">
        <v>40</v>
      </c>
      <c r="AV46" s="394" t="s">
        <v>1116</v>
      </c>
      <c r="AW46" s="394" t="s">
        <v>1116</v>
      </c>
      <c r="AX46" s="248">
        <v>47</v>
      </c>
      <c r="AY46" s="248">
        <v>10</v>
      </c>
      <c r="AZ46" s="394" t="s">
        <v>1116</v>
      </c>
      <c r="BA46" s="248">
        <v>65</v>
      </c>
      <c r="BB46" s="394" t="s">
        <v>1116</v>
      </c>
      <c r="BC46" s="248">
        <v>18</v>
      </c>
      <c r="BD46" s="394" t="s">
        <v>1116</v>
      </c>
      <c r="BE46" s="248">
        <v>20</v>
      </c>
      <c r="BF46" s="394" t="s">
        <v>1116</v>
      </c>
      <c r="BG46" s="248">
        <v>25</v>
      </c>
      <c r="BH46" s="248">
        <v>34</v>
      </c>
      <c r="BI46" s="248">
        <v>15</v>
      </c>
      <c r="BJ46" s="248">
        <v>16</v>
      </c>
      <c r="BK46" s="394" t="s">
        <v>1116</v>
      </c>
      <c r="BL46" s="394" t="s">
        <v>1116</v>
      </c>
      <c r="BM46" s="248">
        <v>13</v>
      </c>
      <c r="BN46" s="248">
        <v>14</v>
      </c>
      <c r="BO46" s="248">
        <v>33</v>
      </c>
      <c r="BP46" s="248">
        <v>44</v>
      </c>
      <c r="BQ46" s="248">
        <v>61</v>
      </c>
      <c r="BR46" s="248">
        <v>58</v>
      </c>
      <c r="BS46" s="394" t="s">
        <v>1116</v>
      </c>
      <c r="BT46" s="248">
        <v>33</v>
      </c>
      <c r="BU46" s="248">
        <v>8</v>
      </c>
      <c r="BV46" s="394" t="s">
        <v>1116</v>
      </c>
      <c r="BW46" s="394" t="s">
        <v>1116</v>
      </c>
      <c r="BX46" s="394" t="s">
        <v>1116</v>
      </c>
      <c r="BY46" s="248">
        <v>34</v>
      </c>
      <c r="BZ46" s="248">
        <v>32.5</v>
      </c>
      <c r="CA46" s="394" t="s">
        <v>1116</v>
      </c>
      <c r="CB46" s="248">
        <v>20</v>
      </c>
      <c r="CC46" s="394" t="s">
        <v>1116</v>
      </c>
      <c r="CD46" s="248">
        <v>41</v>
      </c>
      <c r="CE46" s="248">
        <v>61</v>
      </c>
      <c r="CF46" s="394" t="s">
        <v>1116</v>
      </c>
      <c r="CG46" s="394" t="s">
        <v>1116</v>
      </c>
      <c r="CH46" s="248">
        <v>58</v>
      </c>
      <c r="CI46" s="394" t="s">
        <v>1116</v>
      </c>
      <c r="CJ46" s="394" t="s">
        <v>1116</v>
      </c>
      <c r="CK46" s="394" t="s">
        <v>1116</v>
      </c>
      <c r="CL46" s="248">
        <v>24</v>
      </c>
      <c r="CM46" s="248">
        <v>31</v>
      </c>
      <c r="CN46" s="248">
        <v>15</v>
      </c>
      <c r="CO46" s="248">
        <v>23</v>
      </c>
      <c r="CP46" s="248">
        <v>10</v>
      </c>
      <c r="CQ46" s="394" t="s">
        <v>1116</v>
      </c>
      <c r="CR46" s="248">
        <v>22</v>
      </c>
      <c r="CS46" s="248">
        <v>9</v>
      </c>
      <c r="CT46" s="248">
        <v>59</v>
      </c>
      <c r="CU46" s="394" t="s">
        <v>1116</v>
      </c>
      <c r="CV46" s="394" t="s">
        <v>1116</v>
      </c>
      <c r="CW46" s="394" t="s">
        <v>1116</v>
      </c>
      <c r="CX46" s="248">
        <v>16</v>
      </c>
      <c r="CY46" s="248">
        <v>29</v>
      </c>
      <c r="CZ46" s="248">
        <v>96</v>
      </c>
      <c r="DA46" s="248">
        <v>23</v>
      </c>
      <c r="DB46" s="248">
        <v>22</v>
      </c>
      <c r="DC46" s="394" t="s">
        <v>1116</v>
      </c>
      <c r="DD46" s="248">
        <v>42</v>
      </c>
      <c r="DE46" s="248">
        <v>39</v>
      </c>
      <c r="DF46" s="394" t="s">
        <v>1116</v>
      </c>
      <c r="DG46" s="248">
        <v>70</v>
      </c>
      <c r="DH46" s="248">
        <v>43</v>
      </c>
      <c r="DI46" s="394" t="s">
        <v>1116</v>
      </c>
      <c r="DK46" s="248">
        <f t="shared" si="0"/>
        <v>4</v>
      </c>
    </row>
    <row r="47" spans="1:115" ht="14.25" customHeight="1" x14ac:dyDescent="0.25">
      <c r="A47" s="239" t="s">
        <v>46</v>
      </c>
      <c r="B47" s="248">
        <v>8</v>
      </c>
      <c r="C47" s="248">
        <v>33</v>
      </c>
      <c r="D47" s="248">
        <v>53</v>
      </c>
      <c r="E47" s="248">
        <v>40</v>
      </c>
      <c r="F47" s="248">
        <v>24</v>
      </c>
      <c r="G47" s="248">
        <v>58</v>
      </c>
      <c r="H47" s="394" t="s">
        <v>1116</v>
      </c>
      <c r="I47" s="248">
        <v>72</v>
      </c>
      <c r="J47" s="248">
        <v>47</v>
      </c>
      <c r="K47" s="394" t="s">
        <v>1116</v>
      </c>
      <c r="L47" s="248">
        <v>59</v>
      </c>
      <c r="M47" s="248">
        <v>18</v>
      </c>
      <c r="N47" s="392">
        <v>15.5</v>
      </c>
      <c r="O47" s="248">
        <v>53</v>
      </c>
      <c r="P47" s="394" t="s">
        <v>1116</v>
      </c>
      <c r="Q47" s="248">
        <v>24</v>
      </c>
      <c r="R47" s="394" t="s">
        <v>1116</v>
      </c>
      <c r="S47" s="248">
        <v>17</v>
      </c>
      <c r="T47" s="248">
        <v>51</v>
      </c>
      <c r="U47" s="248">
        <v>98</v>
      </c>
      <c r="V47" s="248">
        <v>62</v>
      </c>
      <c r="W47" s="248">
        <v>24</v>
      </c>
      <c r="X47" s="248">
        <v>9</v>
      </c>
      <c r="Y47" s="248">
        <v>13</v>
      </c>
      <c r="Z47" s="394" t="s">
        <v>1116</v>
      </c>
      <c r="AA47" s="248">
        <v>90</v>
      </c>
      <c r="AB47" s="248">
        <v>28</v>
      </c>
      <c r="AC47" s="248">
        <v>54</v>
      </c>
      <c r="AD47" s="248">
        <v>48</v>
      </c>
      <c r="AE47" s="248">
        <v>24.5</v>
      </c>
      <c r="AF47" s="394" t="s">
        <v>1116</v>
      </c>
      <c r="AG47" s="394" t="s">
        <v>1116</v>
      </c>
      <c r="AH47" s="248">
        <v>28.5</v>
      </c>
      <c r="AI47" s="248">
        <v>45</v>
      </c>
      <c r="AJ47" s="248">
        <v>59</v>
      </c>
      <c r="AK47" s="248">
        <v>81</v>
      </c>
      <c r="AL47" s="248">
        <v>51</v>
      </c>
      <c r="AM47" s="394" t="s">
        <v>1116</v>
      </c>
      <c r="AN47" s="248">
        <v>24.5</v>
      </c>
      <c r="AO47" s="248">
        <v>31</v>
      </c>
      <c r="AP47" s="248">
        <v>45</v>
      </c>
      <c r="AQ47" s="248">
        <v>24</v>
      </c>
      <c r="AR47" s="248">
        <v>29</v>
      </c>
      <c r="AS47" s="248">
        <v>45</v>
      </c>
      <c r="AT47" s="248">
        <v>38</v>
      </c>
      <c r="AU47" s="248">
        <v>17</v>
      </c>
      <c r="AV47" s="394" t="s">
        <v>1116</v>
      </c>
      <c r="AW47" s="248">
        <v>5</v>
      </c>
      <c r="AX47" s="248">
        <v>40</v>
      </c>
      <c r="AY47" s="248">
        <v>19</v>
      </c>
      <c r="AZ47" s="248">
        <v>6</v>
      </c>
      <c r="BA47" s="248">
        <v>22</v>
      </c>
      <c r="BB47" s="248">
        <v>20</v>
      </c>
      <c r="BC47" s="394" t="s">
        <v>1116</v>
      </c>
      <c r="BD47" s="394" t="s">
        <v>1116</v>
      </c>
      <c r="BE47" s="248">
        <v>62</v>
      </c>
      <c r="BF47" s="248">
        <v>51</v>
      </c>
      <c r="BG47" s="248">
        <v>30.5</v>
      </c>
      <c r="BH47" s="248">
        <v>43</v>
      </c>
      <c r="BI47" s="394" t="s">
        <v>1116</v>
      </c>
      <c r="BJ47" s="394" t="s">
        <v>1116</v>
      </c>
      <c r="BK47" s="394" t="s">
        <v>1116</v>
      </c>
      <c r="BL47" s="394" t="s">
        <v>1116</v>
      </c>
      <c r="BM47" s="248">
        <v>19</v>
      </c>
      <c r="BN47" s="394" t="s">
        <v>1116</v>
      </c>
      <c r="BO47" s="248">
        <v>70</v>
      </c>
      <c r="BP47" s="394" t="s">
        <v>1116</v>
      </c>
      <c r="BQ47" s="248">
        <v>27</v>
      </c>
      <c r="BR47" s="248">
        <v>34</v>
      </c>
      <c r="BS47" s="394" t="s">
        <v>1116</v>
      </c>
      <c r="BT47" s="248">
        <v>22</v>
      </c>
      <c r="BU47" s="248">
        <v>23</v>
      </c>
      <c r="BV47" s="394" t="s">
        <v>1116</v>
      </c>
      <c r="BW47" s="394" t="s">
        <v>1116</v>
      </c>
      <c r="BX47" s="394" t="s">
        <v>1116</v>
      </c>
      <c r="BY47" s="394" t="s">
        <v>1116</v>
      </c>
      <c r="BZ47" s="394" t="s">
        <v>1116</v>
      </c>
      <c r="CA47" s="394" t="s">
        <v>1116</v>
      </c>
      <c r="CB47" s="248">
        <v>58.5</v>
      </c>
      <c r="CC47" s="394" t="s">
        <v>1116</v>
      </c>
      <c r="CD47" s="248">
        <v>55</v>
      </c>
      <c r="CE47" s="248">
        <v>65</v>
      </c>
      <c r="CF47" s="394" t="s">
        <v>1116</v>
      </c>
      <c r="CG47" s="248">
        <v>73</v>
      </c>
      <c r="CH47" s="248">
        <v>30</v>
      </c>
      <c r="CI47" s="394" t="s">
        <v>1116</v>
      </c>
      <c r="CJ47" s="248">
        <v>13</v>
      </c>
      <c r="CK47" s="394" t="s">
        <v>1116</v>
      </c>
      <c r="CL47" s="248">
        <v>43</v>
      </c>
      <c r="CM47" s="248">
        <v>49</v>
      </c>
      <c r="CN47" s="248">
        <v>24.5</v>
      </c>
      <c r="CO47" s="248">
        <v>15</v>
      </c>
      <c r="CP47" s="248">
        <v>22</v>
      </c>
      <c r="CQ47" s="394" t="s">
        <v>1116</v>
      </c>
      <c r="CR47" s="248">
        <v>7</v>
      </c>
      <c r="CS47" s="248">
        <v>25</v>
      </c>
      <c r="CT47" s="394" t="s">
        <v>1116</v>
      </c>
      <c r="CU47" s="394" t="s">
        <v>1116</v>
      </c>
      <c r="CV47" s="394" t="s">
        <v>1116</v>
      </c>
      <c r="CW47" s="394" t="s">
        <v>1116</v>
      </c>
      <c r="CX47" s="248">
        <v>21</v>
      </c>
      <c r="CY47" s="248">
        <v>30</v>
      </c>
      <c r="CZ47" s="248">
        <v>62</v>
      </c>
      <c r="DA47" s="248">
        <v>31</v>
      </c>
      <c r="DB47" s="248">
        <v>26</v>
      </c>
      <c r="DC47" s="394" t="s">
        <v>1116</v>
      </c>
      <c r="DD47" s="248">
        <v>21</v>
      </c>
      <c r="DE47" s="248">
        <v>29</v>
      </c>
      <c r="DF47" s="394" t="s">
        <v>1116</v>
      </c>
      <c r="DG47" s="394" t="s">
        <v>1116</v>
      </c>
      <c r="DH47" s="248">
        <v>86</v>
      </c>
      <c r="DI47" s="394" t="s">
        <v>1116</v>
      </c>
      <c r="DK47" s="248">
        <f t="shared" si="0"/>
        <v>5</v>
      </c>
    </row>
    <row r="48" spans="1:115" ht="14.25" customHeight="1" x14ac:dyDescent="0.25">
      <c r="A48" s="239" t="s">
        <v>47</v>
      </c>
      <c r="B48" s="248">
        <v>18</v>
      </c>
      <c r="C48" s="248">
        <v>14</v>
      </c>
      <c r="D48" s="248">
        <v>6</v>
      </c>
      <c r="E48" s="248">
        <v>15</v>
      </c>
      <c r="F48" s="394" t="s">
        <v>1116</v>
      </c>
      <c r="G48" s="248">
        <v>3</v>
      </c>
      <c r="H48" s="248">
        <v>6</v>
      </c>
      <c r="I48" s="248">
        <v>1</v>
      </c>
      <c r="J48" s="248">
        <v>13</v>
      </c>
      <c r="K48" s="248">
        <v>12</v>
      </c>
      <c r="L48" s="248">
        <v>36</v>
      </c>
      <c r="M48" s="248">
        <v>40</v>
      </c>
      <c r="N48" s="392">
        <v>30</v>
      </c>
      <c r="O48" s="248">
        <v>1</v>
      </c>
      <c r="P48" s="248">
        <v>6</v>
      </c>
      <c r="Q48" s="248">
        <v>9</v>
      </c>
      <c r="R48" s="248">
        <v>4</v>
      </c>
      <c r="S48" s="248">
        <v>38</v>
      </c>
      <c r="T48" s="248">
        <v>5</v>
      </c>
      <c r="U48" s="248">
        <v>3</v>
      </c>
      <c r="V48" s="248">
        <v>8</v>
      </c>
      <c r="W48" s="248">
        <v>7</v>
      </c>
      <c r="X48" s="394" t="s">
        <v>1116</v>
      </c>
      <c r="Y48" s="248">
        <v>5</v>
      </c>
      <c r="Z48" s="248">
        <v>2</v>
      </c>
      <c r="AA48" s="248">
        <v>11.5</v>
      </c>
      <c r="AB48" s="248">
        <v>6</v>
      </c>
      <c r="AC48" s="248">
        <v>6</v>
      </c>
      <c r="AD48" s="248">
        <v>7</v>
      </c>
      <c r="AE48" s="248">
        <v>1</v>
      </c>
      <c r="AF48" s="394" t="s">
        <v>1116</v>
      </c>
      <c r="AG48" s="248">
        <v>12</v>
      </c>
      <c r="AH48" s="248">
        <v>45</v>
      </c>
      <c r="AI48" s="248">
        <v>2</v>
      </c>
      <c r="AJ48" s="248">
        <v>11</v>
      </c>
      <c r="AK48" s="248">
        <v>18.5</v>
      </c>
      <c r="AL48" s="248">
        <v>6</v>
      </c>
      <c r="AM48" s="394" t="s">
        <v>1116</v>
      </c>
      <c r="AN48" s="248">
        <v>30</v>
      </c>
      <c r="AO48" s="248">
        <v>3</v>
      </c>
      <c r="AP48" s="248">
        <v>4</v>
      </c>
      <c r="AQ48" s="248">
        <v>2</v>
      </c>
      <c r="AR48" s="248">
        <v>27</v>
      </c>
      <c r="AS48" s="248">
        <v>2</v>
      </c>
      <c r="AT48" s="248">
        <v>4</v>
      </c>
      <c r="AU48" s="394" t="s">
        <v>1116</v>
      </c>
      <c r="AV48" s="248">
        <v>2</v>
      </c>
      <c r="AW48" s="248">
        <v>11</v>
      </c>
      <c r="AX48" s="248">
        <v>14</v>
      </c>
      <c r="AY48" s="248">
        <v>21</v>
      </c>
      <c r="AZ48" s="394" t="s">
        <v>1116</v>
      </c>
      <c r="BA48" s="248">
        <v>13</v>
      </c>
      <c r="BB48" s="394" t="s">
        <v>1116</v>
      </c>
      <c r="BC48" s="248">
        <v>23</v>
      </c>
      <c r="BD48" s="248">
        <v>13</v>
      </c>
      <c r="BE48" s="248">
        <v>35</v>
      </c>
      <c r="BF48" s="248">
        <v>29</v>
      </c>
      <c r="BG48" s="248">
        <v>12</v>
      </c>
      <c r="BH48" s="248">
        <v>9</v>
      </c>
      <c r="BI48" s="248">
        <v>8</v>
      </c>
      <c r="BJ48" s="248">
        <v>3</v>
      </c>
      <c r="BK48" s="248">
        <v>4</v>
      </c>
      <c r="BL48" s="248">
        <v>7</v>
      </c>
      <c r="BM48" s="248">
        <v>10.5</v>
      </c>
      <c r="BN48" s="394" t="s">
        <v>1116</v>
      </c>
      <c r="BO48" s="248">
        <v>5</v>
      </c>
      <c r="BP48" s="248">
        <v>2</v>
      </c>
      <c r="BQ48" s="248">
        <v>6</v>
      </c>
      <c r="BR48" s="248">
        <v>3</v>
      </c>
      <c r="BS48" s="248">
        <v>3</v>
      </c>
      <c r="BT48" s="248">
        <v>9</v>
      </c>
      <c r="BU48" s="248">
        <v>9</v>
      </c>
      <c r="BV48" s="248">
        <v>13</v>
      </c>
      <c r="BW48" s="394" t="s">
        <v>1116</v>
      </c>
      <c r="BX48" s="248">
        <v>8</v>
      </c>
      <c r="BY48" s="248">
        <v>25</v>
      </c>
      <c r="BZ48" s="248">
        <v>3</v>
      </c>
      <c r="CA48" s="248">
        <v>17</v>
      </c>
      <c r="CB48" s="248">
        <v>9</v>
      </c>
      <c r="CC48" s="394" t="s">
        <v>1116</v>
      </c>
      <c r="CD48" s="248">
        <v>16</v>
      </c>
      <c r="CE48" s="248">
        <v>1</v>
      </c>
      <c r="CF48" s="248">
        <v>2</v>
      </c>
      <c r="CG48" s="248">
        <v>3</v>
      </c>
      <c r="CH48" s="248">
        <v>2</v>
      </c>
      <c r="CI48" s="248">
        <v>39</v>
      </c>
      <c r="CJ48" s="248">
        <v>10</v>
      </c>
      <c r="CK48" s="394" t="s">
        <v>1116</v>
      </c>
      <c r="CL48" s="248">
        <v>9</v>
      </c>
      <c r="CM48" s="248">
        <v>23</v>
      </c>
      <c r="CN48" s="248">
        <v>16</v>
      </c>
      <c r="CO48" s="248">
        <v>22</v>
      </c>
      <c r="CP48" s="248">
        <v>7</v>
      </c>
      <c r="CQ48" s="394" t="s">
        <v>1116</v>
      </c>
      <c r="CR48" s="248">
        <v>14</v>
      </c>
      <c r="CS48" s="248">
        <v>3</v>
      </c>
      <c r="CT48" s="248">
        <v>2</v>
      </c>
      <c r="CU48" s="248">
        <v>2</v>
      </c>
      <c r="CV48" s="394" t="s">
        <v>1116</v>
      </c>
      <c r="CW48" s="248">
        <v>11</v>
      </c>
      <c r="CX48" s="248">
        <v>6</v>
      </c>
      <c r="CY48" s="248">
        <v>21</v>
      </c>
      <c r="CZ48" s="248">
        <v>3</v>
      </c>
      <c r="DA48" s="248">
        <v>10</v>
      </c>
      <c r="DB48" s="248">
        <v>4</v>
      </c>
      <c r="DC48" s="248">
        <v>5</v>
      </c>
      <c r="DD48" s="248">
        <v>26</v>
      </c>
      <c r="DE48" s="248">
        <v>80</v>
      </c>
      <c r="DF48" s="248">
        <v>7</v>
      </c>
      <c r="DG48" s="248">
        <v>32</v>
      </c>
      <c r="DH48" s="248">
        <v>47</v>
      </c>
      <c r="DI48" s="248">
        <v>63</v>
      </c>
      <c r="DK48" s="248">
        <f t="shared" si="0"/>
        <v>1</v>
      </c>
    </row>
    <row r="49" spans="1:115" ht="14.25" customHeight="1" x14ac:dyDescent="0.25">
      <c r="A49" s="239" t="s">
        <v>48</v>
      </c>
      <c r="B49" s="248">
        <v>7</v>
      </c>
      <c r="C49" s="248">
        <v>1</v>
      </c>
      <c r="D49" s="248">
        <v>1</v>
      </c>
      <c r="E49" s="248">
        <v>2</v>
      </c>
      <c r="F49" s="248">
        <v>11</v>
      </c>
      <c r="G49" s="248">
        <v>1</v>
      </c>
      <c r="H49" s="248">
        <v>5</v>
      </c>
      <c r="I49" s="248">
        <v>5</v>
      </c>
      <c r="J49" s="248">
        <v>16</v>
      </c>
      <c r="K49" s="248">
        <v>5</v>
      </c>
      <c r="L49" s="248">
        <v>2</v>
      </c>
      <c r="M49" s="248">
        <v>1</v>
      </c>
      <c r="N49" s="392">
        <v>15.5</v>
      </c>
      <c r="O49" s="248">
        <v>16</v>
      </c>
      <c r="P49" s="248">
        <v>2</v>
      </c>
      <c r="Q49" s="248">
        <v>5</v>
      </c>
      <c r="R49" s="248">
        <v>1</v>
      </c>
      <c r="S49" s="248">
        <v>22</v>
      </c>
      <c r="T49" s="248">
        <v>1</v>
      </c>
      <c r="U49" s="248">
        <v>1</v>
      </c>
      <c r="V49" s="248">
        <v>1</v>
      </c>
      <c r="W49" s="248">
        <v>17</v>
      </c>
      <c r="X49" s="248">
        <v>11</v>
      </c>
      <c r="Y49" s="248">
        <v>6</v>
      </c>
      <c r="Z49" s="248">
        <v>28</v>
      </c>
      <c r="AA49" s="248">
        <v>1</v>
      </c>
      <c r="AB49" s="248">
        <v>5</v>
      </c>
      <c r="AC49" s="248">
        <v>9</v>
      </c>
      <c r="AD49" s="248">
        <v>4</v>
      </c>
      <c r="AE49" s="248">
        <v>7</v>
      </c>
      <c r="AF49" s="248">
        <v>3</v>
      </c>
      <c r="AG49" s="248">
        <v>4</v>
      </c>
      <c r="AH49" s="248">
        <v>22</v>
      </c>
      <c r="AI49" s="248">
        <v>4</v>
      </c>
      <c r="AJ49" s="248">
        <v>1</v>
      </c>
      <c r="AK49" s="248">
        <v>5</v>
      </c>
      <c r="AL49" s="248">
        <v>16</v>
      </c>
      <c r="AM49" s="248">
        <v>14</v>
      </c>
      <c r="AN49" s="248">
        <v>16</v>
      </c>
      <c r="AO49" s="248">
        <v>1</v>
      </c>
      <c r="AP49" s="248">
        <v>8</v>
      </c>
      <c r="AQ49" s="248">
        <v>6</v>
      </c>
      <c r="AR49" s="248">
        <v>4</v>
      </c>
      <c r="AS49" s="248">
        <v>1</v>
      </c>
      <c r="AT49" s="248">
        <v>2</v>
      </c>
      <c r="AU49" s="248">
        <v>72</v>
      </c>
      <c r="AV49" s="248">
        <v>8</v>
      </c>
      <c r="AW49" s="248">
        <v>2</v>
      </c>
      <c r="AX49" s="248">
        <v>2</v>
      </c>
      <c r="AY49" s="248">
        <v>5</v>
      </c>
      <c r="AZ49" s="248">
        <v>24</v>
      </c>
      <c r="BA49" s="248">
        <v>29</v>
      </c>
      <c r="BB49" s="394" t="s">
        <v>1116</v>
      </c>
      <c r="BC49" s="248">
        <v>1</v>
      </c>
      <c r="BD49" s="248">
        <v>20</v>
      </c>
      <c r="BE49" s="248">
        <v>13</v>
      </c>
      <c r="BF49" s="248">
        <v>3</v>
      </c>
      <c r="BG49" s="248">
        <v>5</v>
      </c>
      <c r="BH49" s="248">
        <v>1</v>
      </c>
      <c r="BI49" s="248">
        <v>55</v>
      </c>
      <c r="BJ49" s="248">
        <v>1</v>
      </c>
      <c r="BK49" s="248">
        <v>9</v>
      </c>
      <c r="BL49" s="248">
        <v>9</v>
      </c>
      <c r="BM49" s="248">
        <v>3.5</v>
      </c>
      <c r="BN49" s="248">
        <v>24</v>
      </c>
      <c r="BO49" s="248">
        <v>1</v>
      </c>
      <c r="BP49" s="248">
        <v>8</v>
      </c>
      <c r="BQ49" s="248">
        <v>58</v>
      </c>
      <c r="BR49" s="248">
        <v>6</v>
      </c>
      <c r="BS49" s="248">
        <v>32</v>
      </c>
      <c r="BT49" s="248">
        <v>1</v>
      </c>
      <c r="BU49" s="248">
        <v>21</v>
      </c>
      <c r="BV49" s="248">
        <v>15</v>
      </c>
      <c r="BW49" s="248">
        <v>8</v>
      </c>
      <c r="BX49" s="248">
        <v>1</v>
      </c>
      <c r="BY49" s="248">
        <v>29</v>
      </c>
      <c r="BZ49" s="248">
        <v>4</v>
      </c>
      <c r="CA49" s="248">
        <v>31</v>
      </c>
      <c r="CB49" s="248">
        <v>2</v>
      </c>
      <c r="CC49" s="248">
        <v>3</v>
      </c>
      <c r="CD49" s="248">
        <v>1</v>
      </c>
      <c r="CE49" s="248">
        <v>2</v>
      </c>
      <c r="CF49" s="248">
        <v>14</v>
      </c>
      <c r="CG49" s="248">
        <v>4</v>
      </c>
      <c r="CH49" s="248">
        <v>3</v>
      </c>
      <c r="CI49" s="248">
        <v>22</v>
      </c>
      <c r="CJ49" s="248">
        <v>28.5</v>
      </c>
      <c r="CK49" s="394" t="s">
        <v>1116</v>
      </c>
      <c r="CL49" s="248">
        <v>6</v>
      </c>
      <c r="CM49" s="248">
        <v>5</v>
      </c>
      <c r="CN49" s="248">
        <v>1</v>
      </c>
      <c r="CO49" s="248">
        <v>2</v>
      </c>
      <c r="CP49" s="248">
        <v>17</v>
      </c>
      <c r="CQ49" s="248">
        <v>19.5</v>
      </c>
      <c r="CR49" s="248">
        <v>3</v>
      </c>
      <c r="CS49" s="248">
        <v>20</v>
      </c>
      <c r="CT49" s="248">
        <v>4</v>
      </c>
      <c r="CU49" s="248">
        <v>1</v>
      </c>
      <c r="CV49" s="248">
        <v>13</v>
      </c>
      <c r="CW49" s="248">
        <v>1</v>
      </c>
      <c r="CX49" s="248">
        <v>4</v>
      </c>
      <c r="CY49" s="248">
        <v>19</v>
      </c>
      <c r="CZ49" s="248">
        <v>12</v>
      </c>
      <c r="DA49" s="248">
        <v>1</v>
      </c>
      <c r="DB49" s="248">
        <v>1</v>
      </c>
      <c r="DC49" s="248">
        <v>19.5</v>
      </c>
      <c r="DD49" s="248">
        <v>15</v>
      </c>
      <c r="DE49" s="248">
        <v>1</v>
      </c>
      <c r="DF49" s="248">
        <v>2</v>
      </c>
      <c r="DG49" s="248">
        <v>11</v>
      </c>
      <c r="DH49" s="248">
        <v>3</v>
      </c>
      <c r="DI49" s="248">
        <v>14</v>
      </c>
      <c r="DK49" s="248">
        <f t="shared" si="0"/>
        <v>1</v>
      </c>
    </row>
    <row r="50" spans="1:115" ht="14.25" customHeight="1" x14ac:dyDescent="0.25">
      <c r="A50" s="238" t="s">
        <v>49</v>
      </c>
      <c r="B50" s="248">
        <v>35</v>
      </c>
      <c r="C50" s="248">
        <v>19</v>
      </c>
      <c r="D50" s="248">
        <v>10</v>
      </c>
      <c r="E50" s="248">
        <v>81.5</v>
      </c>
      <c r="F50" s="248">
        <v>22</v>
      </c>
      <c r="G50" s="248">
        <v>61</v>
      </c>
      <c r="H50" s="394" t="s">
        <v>1116</v>
      </c>
      <c r="I50" s="394" t="s">
        <v>1116</v>
      </c>
      <c r="J50" s="248">
        <v>84</v>
      </c>
      <c r="K50" s="394" t="s">
        <v>1116</v>
      </c>
      <c r="L50" s="248">
        <v>46</v>
      </c>
      <c r="M50" s="248">
        <v>6</v>
      </c>
      <c r="N50" s="394" t="s">
        <v>1116</v>
      </c>
      <c r="O50" s="394" t="s">
        <v>1116</v>
      </c>
      <c r="P50" s="248">
        <v>26</v>
      </c>
      <c r="Q50" s="248">
        <v>37</v>
      </c>
      <c r="R50" s="248">
        <v>48</v>
      </c>
      <c r="S50" s="248">
        <v>64</v>
      </c>
      <c r="T50" s="394" t="s">
        <v>1116</v>
      </c>
      <c r="U50" s="248">
        <v>35</v>
      </c>
      <c r="V50" s="248">
        <v>80.5</v>
      </c>
      <c r="W50" s="248">
        <v>28</v>
      </c>
      <c r="X50" s="394" t="s">
        <v>1116</v>
      </c>
      <c r="Y50" s="394" t="s">
        <v>1116</v>
      </c>
      <c r="Z50" s="394" t="s">
        <v>1116</v>
      </c>
      <c r="AA50" s="248">
        <v>104.5</v>
      </c>
      <c r="AB50" s="248">
        <v>48</v>
      </c>
      <c r="AC50" s="248">
        <v>75</v>
      </c>
      <c r="AD50" s="248">
        <v>55</v>
      </c>
      <c r="AE50" s="248">
        <v>49</v>
      </c>
      <c r="AF50" s="394" t="s">
        <v>1116</v>
      </c>
      <c r="AG50" s="394" t="s">
        <v>1116</v>
      </c>
      <c r="AH50" s="394" t="s">
        <v>1116</v>
      </c>
      <c r="AI50" s="248">
        <v>111</v>
      </c>
      <c r="AJ50" s="248">
        <v>57</v>
      </c>
      <c r="AK50" s="248">
        <v>61</v>
      </c>
      <c r="AL50" s="394" t="s">
        <v>1116</v>
      </c>
      <c r="AM50" s="248">
        <v>11</v>
      </c>
      <c r="AN50" s="248">
        <v>41</v>
      </c>
      <c r="AO50" s="394" t="s">
        <v>1116</v>
      </c>
      <c r="AP50" s="248">
        <v>27</v>
      </c>
      <c r="AQ50" s="394" t="s">
        <v>1116</v>
      </c>
      <c r="AR50" s="248">
        <v>31</v>
      </c>
      <c r="AS50" s="248">
        <v>84</v>
      </c>
      <c r="AT50" s="248">
        <v>53</v>
      </c>
      <c r="AU50" s="248">
        <v>19</v>
      </c>
      <c r="AV50" s="394" t="s">
        <v>1116</v>
      </c>
      <c r="AW50" s="248">
        <v>37</v>
      </c>
      <c r="AX50" s="248">
        <v>20</v>
      </c>
      <c r="AY50" s="248">
        <v>43</v>
      </c>
      <c r="AZ50" s="394" t="s">
        <v>1116</v>
      </c>
      <c r="BA50" s="248">
        <v>32</v>
      </c>
      <c r="BB50" s="248">
        <v>56</v>
      </c>
      <c r="BC50" s="394" t="s">
        <v>1116</v>
      </c>
      <c r="BD50" s="394" t="s">
        <v>1116</v>
      </c>
      <c r="BE50" s="248">
        <v>27</v>
      </c>
      <c r="BF50" s="248">
        <v>34</v>
      </c>
      <c r="BG50" s="248">
        <v>14</v>
      </c>
      <c r="BH50" s="248">
        <v>42</v>
      </c>
      <c r="BI50" s="248">
        <v>25</v>
      </c>
      <c r="BJ50" s="248">
        <v>44</v>
      </c>
      <c r="BK50" s="394" t="s">
        <v>1116</v>
      </c>
      <c r="BL50" s="394" t="s">
        <v>1116</v>
      </c>
      <c r="BM50" s="394" t="s">
        <v>1116</v>
      </c>
      <c r="BN50" s="394" t="s">
        <v>1116</v>
      </c>
      <c r="BO50" s="248">
        <v>46</v>
      </c>
      <c r="BP50" s="394" t="s">
        <v>1116</v>
      </c>
      <c r="BQ50" s="394" t="s">
        <v>1116</v>
      </c>
      <c r="BR50" s="248">
        <v>76</v>
      </c>
      <c r="BS50" s="394" t="s">
        <v>1116</v>
      </c>
      <c r="BT50" s="248">
        <v>30</v>
      </c>
      <c r="BU50" s="248">
        <v>45</v>
      </c>
      <c r="BV50" s="394" t="s">
        <v>1116</v>
      </c>
      <c r="BW50" s="394" t="s">
        <v>1116</v>
      </c>
      <c r="BX50" s="248">
        <v>18</v>
      </c>
      <c r="BY50" s="394" t="s">
        <v>1116</v>
      </c>
      <c r="BZ50" s="394" t="s">
        <v>1116</v>
      </c>
      <c r="CA50" s="248">
        <v>32</v>
      </c>
      <c r="CB50" s="248">
        <v>63</v>
      </c>
      <c r="CC50" s="394" t="s">
        <v>1116</v>
      </c>
      <c r="CD50" s="248">
        <v>75</v>
      </c>
      <c r="CE50" s="248">
        <v>32</v>
      </c>
      <c r="CF50" s="248">
        <v>18</v>
      </c>
      <c r="CG50" s="248">
        <v>85</v>
      </c>
      <c r="CH50" s="248">
        <v>63.5</v>
      </c>
      <c r="CI50" s="248">
        <v>64.5</v>
      </c>
      <c r="CJ50" s="248">
        <v>5</v>
      </c>
      <c r="CK50" s="394" t="s">
        <v>1116</v>
      </c>
      <c r="CL50" s="248">
        <v>16</v>
      </c>
      <c r="CM50" s="248">
        <v>38</v>
      </c>
      <c r="CN50" s="394" t="s">
        <v>1116</v>
      </c>
      <c r="CO50" s="248">
        <v>46</v>
      </c>
      <c r="CP50" s="394" t="s">
        <v>1116</v>
      </c>
      <c r="CQ50" s="394" t="s">
        <v>1116</v>
      </c>
      <c r="CR50" s="248">
        <v>55</v>
      </c>
      <c r="CS50" s="248">
        <v>39</v>
      </c>
      <c r="CT50" s="248">
        <v>54</v>
      </c>
      <c r="CU50" s="394" t="s">
        <v>1116</v>
      </c>
      <c r="CV50" s="394" t="s">
        <v>1116</v>
      </c>
      <c r="CW50" s="394" t="s">
        <v>1116</v>
      </c>
      <c r="CX50" s="248">
        <v>28</v>
      </c>
      <c r="CY50" s="248">
        <v>36</v>
      </c>
      <c r="CZ50" s="248">
        <v>18</v>
      </c>
      <c r="DA50" s="248">
        <v>3</v>
      </c>
      <c r="DB50" s="248">
        <v>45</v>
      </c>
      <c r="DC50" s="394" t="s">
        <v>1116</v>
      </c>
      <c r="DD50" s="248">
        <v>39</v>
      </c>
      <c r="DE50" s="248">
        <v>5</v>
      </c>
      <c r="DF50" s="394" t="s">
        <v>1116</v>
      </c>
      <c r="DG50" s="394" t="s">
        <v>1116</v>
      </c>
      <c r="DH50" s="248">
        <v>41</v>
      </c>
      <c r="DI50" s="394" t="s">
        <v>1116</v>
      </c>
      <c r="DK50" s="248">
        <f t="shared" si="0"/>
        <v>3</v>
      </c>
    </row>
    <row r="51" spans="1:115" ht="14.25" customHeight="1" x14ac:dyDescent="0.25">
      <c r="A51" s="239" t="s">
        <v>50</v>
      </c>
      <c r="B51" s="248">
        <v>17</v>
      </c>
      <c r="C51" s="248">
        <v>28</v>
      </c>
      <c r="D51" s="248">
        <v>8</v>
      </c>
      <c r="E51" s="248">
        <v>14</v>
      </c>
      <c r="F51" s="248">
        <v>28</v>
      </c>
      <c r="G51" s="248">
        <v>14</v>
      </c>
      <c r="H51" s="394" t="s">
        <v>1116</v>
      </c>
      <c r="I51" s="248">
        <v>12</v>
      </c>
      <c r="J51" s="248">
        <v>35</v>
      </c>
      <c r="K51" s="394" t="s">
        <v>1116</v>
      </c>
      <c r="L51" s="248">
        <v>28</v>
      </c>
      <c r="M51" s="248">
        <v>2</v>
      </c>
      <c r="N51" s="394" t="s">
        <v>1116</v>
      </c>
      <c r="O51" s="248">
        <v>31</v>
      </c>
      <c r="P51" s="248">
        <v>17</v>
      </c>
      <c r="Q51" s="248">
        <v>35</v>
      </c>
      <c r="R51" s="248">
        <v>8</v>
      </c>
      <c r="S51" s="248">
        <v>24</v>
      </c>
      <c r="T51" s="394" t="s">
        <v>1116</v>
      </c>
      <c r="U51" s="248">
        <v>28</v>
      </c>
      <c r="V51" s="248">
        <v>32</v>
      </c>
      <c r="W51" s="248">
        <v>6</v>
      </c>
      <c r="X51" s="248">
        <v>8</v>
      </c>
      <c r="Y51" s="248">
        <v>8</v>
      </c>
      <c r="Z51" s="248">
        <v>69</v>
      </c>
      <c r="AA51" s="248">
        <v>34</v>
      </c>
      <c r="AB51" s="248">
        <v>11</v>
      </c>
      <c r="AC51" s="248">
        <v>10</v>
      </c>
      <c r="AD51" s="248">
        <v>25</v>
      </c>
      <c r="AE51" s="248">
        <v>15</v>
      </c>
      <c r="AF51" s="394" t="s">
        <v>1116</v>
      </c>
      <c r="AG51" s="248">
        <v>22</v>
      </c>
      <c r="AH51" s="248">
        <v>46</v>
      </c>
      <c r="AI51" s="248">
        <v>14</v>
      </c>
      <c r="AJ51" s="248">
        <v>24</v>
      </c>
      <c r="AK51" s="248">
        <v>17</v>
      </c>
      <c r="AL51" s="248">
        <v>23</v>
      </c>
      <c r="AM51" s="394" t="s">
        <v>1116</v>
      </c>
      <c r="AN51" s="248">
        <v>19</v>
      </c>
      <c r="AO51" s="248">
        <v>21</v>
      </c>
      <c r="AP51" s="248">
        <v>7</v>
      </c>
      <c r="AQ51" s="248">
        <v>11</v>
      </c>
      <c r="AR51" s="248">
        <v>43</v>
      </c>
      <c r="AS51" s="248">
        <v>3</v>
      </c>
      <c r="AT51" s="248">
        <v>11</v>
      </c>
      <c r="AU51" s="248">
        <v>7</v>
      </c>
      <c r="AV51" s="394" t="s">
        <v>1116</v>
      </c>
      <c r="AW51" s="394" t="s">
        <v>1116</v>
      </c>
      <c r="AX51" s="248">
        <v>12</v>
      </c>
      <c r="AY51" s="248">
        <v>27</v>
      </c>
      <c r="AZ51" s="394" t="s">
        <v>1116</v>
      </c>
      <c r="BA51" s="248">
        <v>17</v>
      </c>
      <c r="BB51" s="248">
        <v>14</v>
      </c>
      <c r="BC51" s="248">
        <v>17</v>
      </c>
      <c r="BD51" s="394" t="s">
        <v>1116</v>
      </c>
      <c r="BE51" s="248">
        <v>8</v>
      </c>
      <c r="BF51" s="248">
        <v>30</v>
      </c>
      <c r="BG51" s="394" t="s">
        <v>1116</v>
      </c>
      <c r="BH51" s="248">
        <v>47</v>
      </c>
      <c r="BI51" s="248">
        <v>11</v>
      </c>
      <c r="BJ51" s="248">
        <v>22</v>
      </c>
      <c r="BK51" s="248">
        <v>13.5</v>
      </c>
      <c r="BL51" s="248">
        <v>10</v>
      </c>
      <c r="BM51" s="394" t="s">
        <v>1116</v>
      </c>
      <c r="BN51" s="394" t="s">
        <v>1116</v>
      </c>
      <c r="BO51" s="248">
        <v>30</v>
      </c>
      <c r="BP51" s="248">
        <v>26</v>
      </c>
      <c r="BQ51" s="248">
        <v>15</v>
      </c>
      <c r="BR51" s="248">
        <v>8</v>
      </c>
      <c r="BS51" s="394" t="s">
        <v>1116</v>
      </c>
      <c r="BT51" s="248">
        <v>24.5</v>
      </c>
      <c r="BU51" s="248">
        <v>27</v>
      </c>
      <c r="BV51" s="248">
        <v>1.5</v>
      </c>
      <c r="BW51" s="248">
        <v>2</v>
      </c>
      <c r="BX51" s="394" t="s">
        <v>1116</v>
      </c>
      <c r="BY51" s="248">
        <v>4</v>
      </c>
      <c r="BZ51" s="248">
        <v>6.5</v>
      </c>
      <c r="CA51" s="248">
        <v>5</v>
      </c>
      <c r="CB51" s="248">
        <v>56</v>
      </c>
      <c r="CC51" s="394" t="s">
        <v>1116</v>
      </c>
      <c r="CD51" s="248">
        <v>2</v>
      </c>
      <c r="CE51" s="248">
        <v>23</v>
      </c>
      <c r="CF51" s="248">
        <v>27</v>
      </c>
      <c r="CG51" s="248">
        <v>12</v>
      </c>
      <c r="CH51" s="248">
        <v>8</v>
      </c>
      <c r="CI51" s="248">
        <v>15</v>
      </c>
      <c r="CJ51" s="248">
        <v>17</v>
      </c>
      <c r="CK51" s="394" t="s">
        <v>1116</v>
      </c>
      <c r="CL51" s="248">
        <v>18</v>
      </c>
      <c r="CM51" s="248">
        <v>41</v>
      </c>
      <c r="CN51" s="248">
        <v>4.5</v>
      </c>
      <c r="CO51" s="248">
        <v>26</v>
      </c>
      <c r="CP51" s="248">
        <v>9</v>
      </c>
      <c r="CQ51" s="394" t="s">
        <v>1116</v>
      </c>
      <c r="CR51" s="248">
        <v>8</v>
      </c>
      <c r="CS51" s="248">
        <v>4</v>
      </c>
      <c r="CT51" s="248">
        <v>12</v>
      </c>
      <c r="CU51" s="394" t="s">
        <v>1116</v>
      </c>
      <c r="CV51" s="394" t="s">
        <v>1116</v>
      </c>
      <c r="CW51" s="248">
        <v>9</v>
      </c>
      <c r="CX51" s="248">
        <v>29</v>
      </c>
      <c r="CY51" s="248">
        <v>25.5</v>
      </c>
      <c r="CZ51" s="248">
        <v>8</v>
      </c>
      <c r="DA51" s="248">
        <v>2</v>
      </c>
      <c r="DB51" s="248">
        <v>5</v>
      </c>
      <c r="DC51" s="248">
        <v>3</v>
      </c>
      <c r="DD51" s="248">
        <v>11</v>
      </c>
      <c r="DE51" s="248">
        <v>43.5</v>
      </c>
      <c r="DF51" s="394" t="s">
        <v>1116</v>
      </c>
      <c r="DG51" s="248">
        <v>23</v>
      </c>
      <c r="DH51" s="248">
        <v>31</v>
      </c>
      <c r="DI51" s="248">
        <v>36</v>
      </c>
      <c r="DK51" s="248">
        <f t="shared" si="0"/>
        <v>1.5</v>
      </c>
    </row>
    <row r="52" spans="1:115" ht="14.25" customHeight="1" x14ac:dyDescent="0.25">
      <c r="A52" s="239" t="s">
        <v>51</v>
      </c>
      <c r="B52" s="248">
        <v>3</v>
      </c>
      <c r="C52" s="248">
        <v>20</v>
      </c>
      <c r="D52" s="248">
        <v>28</v>
      </c>
      <c r="E52" s="248">
        <v>43</v>
      </c>
      <c r="F52" s="248">
        <v>34</v>
      </c>
      <c r="G52" s="248">
        <v>36</v>
      </c>
      <c r="H52" s="394" t="s">
        <v>1116</v>
      </c>
      <c r="I52" s="248">
        <v>23</v>
      </c>
      <c r="J52" s="248">
        <v>39</v>
      </c>
      <c r="K52" s="248">
        <v>10</v>
      </c>
      <c r="L52" s="248">
        <v>47</v>
      </c>
      <c r="M52" s="248">
        <v>61</v>
      </c>
      <c r="N52" s="392">
        <v>12</v>
      </c>
      <c r="O52" s="248">
        <v>15</v>
      </c>
      <c r="P52" s="248">
        <v>22</v>
      </c>
      <c r="Q52" s="248">
        <v>6</v>
      </c>
      <c r="R52" s="248">
        <v>33.5</v>
      </c>
      <c r="S52" s="248">
        <v>13</v>
      </c>
      <c r="T52" s="248">
        <v>28</v>
      </c>
      <c r="U52" s="248">
        <v>66</v>
      </c>
      <c r="V52" s="248">
        <v>49.5</v>
      </c>
      <c r="W52" s="248">
        <v>29</v>
      </c>
      <c r="X52" s="248">
        <v>14</v>
      </c>
      <c r="Y52" s="248">
        <v>11</v>
      </c>
      <c r="Z52" s="394" t="s">
        <v>1116</v>
      </c>
      <c r="AA52" s="248">
        <v>7</v>
      </c>
      <c r="AB52" s="248">
        <v>3</v>
      </c>
      <c r="AC52" s="248">
        <v>8</v>
      </c>
      <c r="AD52" s="248">
        <v>39</v>
      </c>
      <c r="AE52" s="248">
        <v>39.5</v>
      </c>
      <c r="AF52" s="248">
        <v>15</v>
      </c>
      <c r="AG52" s="248">
        <v>19</v>
      </c>
      <c r="AH52" s="248">
        <v>33</v>
      </c>
      <c r="AI52" s="248">
        <v>3</v>
      </c>
      <c r="AJ52" s="248">
        <v>49</v>
      </c>
      <c r="AK52" s="248">
        <v>23</v>
      </c>
      <c r="AL52" s="248">
        <v>30</v>
      </c>
      <c r="AM52" s="248">
        <v>2.5</v>
      </c>
      <c r="AN52" s="248">
        <v>3</v>
      </c>
      <c r="AO52" s="248">
        <v>14</v>
      </c>
      <c r="AP52" s="248">
        <v>18</v>
      </c>
      <c r="AQ52" s="248">
        <v>8</v>
      </c>
      <c r="AR52" s="248">
        <v>48</v>
      </c>
      <c r="AS52" s="248">
        <v>30</v>
      </c>
      <c r="AT52" s="248">
        <v>49</v>
      </c>
      <c r="AU52" s="248">
        <v>75.5</v>
      </c>
      <c r="AV52" s="394" t="s">
        <v>1116</v>
      </c>
      <c r="AW52" s="394" t="s">
        <v>1116</v>
      </c>
      <c r="AX52" s="248">
        <v>38</v>
      </c>
      <c r="AY52" s="248">
        <v>8</v>
      </c>
      <c r="AZ52" s="248">
        <v>4</v>
      </c>
      <c r="BA52" s="248">
        <v>50</v>
      </c>
      <c r="BB52" s="248">
        <v>17</v>
      </c>
      <c r="BC52" s="394" t="s">
        <v>1116</v>
      </c>
      <c r="BD52" s="394" t="s">
        <v>1116</v>
      </c>
      <c r="BE52" s="248">
        <v>14</v>
      </c>
      <c r="BF52" s="248">
        <v>22.5</v>
      </c>
      <c r="BG52" s="248">
        <v>32</v>
      </c>
      <c r="BH52" s="248">
        <v>25</v>
      </c>
      <c r="BI52" s="248">
        <v>30</v>
      </c>
      <c r="BJ52" s="248">
        <v>12</v>
      </c>
      <c r="BK52" s="248">
        <v>8</v>
      </c>
      <c r="BL52" s="248">
        <v>18</v>
      </c>
      <c r="BM52" s="248">
        <v>15</v>
      </c>
      <c r="BN52" s="248">
        <v>5</v>
      </c>
      <c r="BO52" s="248">
        <v>28</v>
      </c>
      <c r="BP52" s="248">
        <v>42</v>
      </c>
      <c r="BQ52" s="248">
        <v>19</v>
      </c>
      <c r="BR52" s="248">
        <v>29</v>
      </c>
      <c r="BS52" s="394" t="s">
        <v>1116</v>
      </c>
      <c r="BT52" s="248">
        <v>16.5</v>
      </c>
      <c r="BU52" s="248">
        <v>6</v>
      </c>
      <c r="BV52" s="248">
        <v>17</v>
      </c>
      <c r="BW52" s="394" t="s">
        <v>1116</v>
      </c>
      <c r="BX52" s="248">
        <v>22</v>
      </c>
      <c r="BY52" s="248">
        <v>18</v>
      </c>
      <c r="BZ52" s="248">
        <v>32.5</v>
      </c>
      <c r="CA52" s="394" t="s">
        <v>1116</v>
      </c>
      <c r="CB52" s="248">
        <v>64</v>
      </c>
      <c r="CC52" s="248">
        <v>18</v>
      </c>
      <c r="CD52" s="248">
        <v>18</v>
      </c>
      <c r="CE52" s="248">
        <v>21</v>
      </c>
      <c r="CF52" s="394" t="s">
        <v>1116</v>
      </c>
      <c r="CG52" s="248">
        <v>33</v>
      </c>
      <c r="CH52" s="248">
        <v>12</v>
      </c>
      <c r="CI52" s="248">
        <v>74.5</v>
      </c>
      <c r="CJ52" s="248">
        <v>27</v>
      </c>
      <c r="CK52" s="394" t="s">
        <v>1116</v>
      </c>
      <c r="CL52" s="248">
        <v>21</v>
      </c>
      <c r="CM52" s="248">
        <v>24</v>
      </c>
      <c r="CN52" s="248">
        <v>4.5</v>
      </c>
      <c r="CO52" s="248">
        <v>4</v>
      </c>
      <c r="CP52" s="248">
        <v>8</v>
      </c>
      <c r="CQ52" s="394" t="s">
        <v>1116</v>
      </c>
      <c r="CR52" s="248">
        <v>13</v>
      </c>
      <c r="CS52" s="248">
        <v>50</v>
      </c>
      <c r="CT52" s="248">
        <v>13</v>
      </c>
      <c r="CU52" s="394" t="s">
        <v>1116</v>
      </c>
      <c r="CV52" s="394" t="s">
        <v>1116</v>
      </c>
      <c r="CW52" s="248">
        <v>51</v>
      </c>
      <c r="CX52" s="248">
        <v>5</v>
      </c>
      <c r="CY52" s="248">
        <v>46</v>
      </c>
      <c r="CZ52" s="248">
        <v>54</v>
      </c>
      <c r="DA52" s="248">
        <v>16</v>
      </c>
      <c r="DB52" s="248">
        <v>8</v>
      </c>
      <c r="DC52" s="248">
        <v>4</v>
      </c>
      <c r="DD52" s="248">
        <v>31</v>
      </c>
      <c r="DE52" s="248">
        <v>57.5</v>
      </c>
      <c r="DF52" s="248">
        <v>19</v>
      </c>
      <c r="DG52" s="248">
        <v>99</v>
      </c>
      <c r="DH52" s="248">
        <v>44</v>
      </c>
      <c r="DI52" s="248">
        <v>21</v>
      </c>
      <c r="DK52" s="248">
        <f t="shared" si="0"/>
        <v>2.5</v>
      </c>
    </row>
    <row r="53" spans="1:115" ht="14.25" customHeight="1" x14ac:dyDescent="0.25">
      <c r="A53" s="239" t="s">
        <v>52</v>
      </c>
      <c r="B53" s="248">
        <v>24</v>
      </c>
      <c r="C53" s="248">
        <v>17</v>
      </c>
      <c r="D53" s="248">
        <v>25</v>
      </c>
      <c r="E53" s="248">
        <v>50</v>
      </c>
      <c r="F53" s="394" t="s">
        <v>1116</v>
      </c>
      <c r="G53" s="248">
        <v>25</v>
      </c>
      <c r="H53" s="394" t="s">
        <v>1116</v>
      </c>
      <c r="I53" s="248">
        <v>15</v>
      </c>
      <c r="J53" s="248">
        <v>28</v>
      </c>
      <c r="K53" s="248">
        <v>1.5</v>
      </c>
      <c r="L53" s="248">
        <v>35</v>
      </c>
      <c r="M53" s="248">
        <v>43</v>
      </c>
      <c r="N53" s="392">
        <v>4</v>
      </c>
      <c r="O53" s="248">
        <v>34</v>
      </c>
      <c r="P53" s="248">
        <v>9</v>
      </c>
      <c r="Q53" s="248">
        <v>17</v>
      </c>
      <c r="R53" s="248">
        <v>41</v>
      </c>
      <c r="S53" s="248">
        <v>35</v>
      </c>
      <c r="T53" s="248">
        <v>3</v>
      </c>
      <c r="U53" s="248">
        <v>62</v>
      </c>
      <c r="V53" s="248">
        <v>9</v>
      </c>
      <c r="W53" s="248">
        <v>19</v>
      </c>
      <c r="X53" s="248">
        <v>5</v>
      </c>
      <c r="Y53" s="248">
        <v>14</v>
      </c>
      <c r="Z53" s="248">
        <v>64</v>
      </c>
      <c r="AA53" s="248">
        <v>6</v>
      </c>
      <c r="AB53" s="248">
        <v>2</v>
      </c>
      <c r="AC53" s="248">
        <v>27</v>
      </c>
      <c r="AD53" s="248">
        <v>56</v>
      </c>
      <c r="AE53" s="248">
        <v>16</v>
      </c>
      <c r="AF53" s="394" t="s">
        <v>1116</v>
      </c>
      <c r="AG53" s="248">
        <v>21</v>
      </c>
      <c r="AH53" s="394" t="s">
        <v>1116</v>
      </c>
      <c r="AI53" s="248">
        <v>10</v>
      </c>
      <c r="AJ53" s="248">
        <v>4</v>
      </c>
      <c r="AK53" s="248">
        <v>45</v>
      </c>
      <c r="AL53" s="248">
        <v>42</v>
      </c>
      <c r="AM53" s="394" t="s">
        <v>1116</v>
      </c>
      <c r="AN53" s="248">
        <v>1</v>
      </c>
      <c r="AO53" s="248">
        <v>10</v>
      </c>
      <c r="AP53" s="248">
        <v>19</v>
      </c>
      <c r="AQ53" s="248">
        <v>27</v>
      </c>
      <c r="AR53" s="248">
        <v>44</v>
      </c>
      <c r="AS53" s="248">
        <v>10</v>
      </c>
      <c r="AT53" s="248">
        <v>37</v>
      </c>
      <c r="AU53" s="248">
        <v>12</v>
      </c>
      <c r="AV53" s="394" t="s">
        <v>1116</v>
      </c>
      <c r="AW53" s="248">
        <v>19</v>
      </c>
      <c r="AX53" s="248">
        <v>26</v>
      </c>
      <c r="AY53" s="248">
        <v>4</v>
      </c>
      <c r="AZ53" s="394" t="s">
        <v>1116</v>
      </c>
      <c r="BA53" s="248">
        <v>40</v>
      </c>
      <c r="BB53" s="248">
        <v>16</v>
      </c>
      <c r="BC53" s="394" t="s">
        <v>1116</v>
      </c>
      <c r="BD53" s="394" t="s">
        <v>1116</v>
      </c>
      <c r="BE53" s="248">
        <v>61</v>
      </c>
      <c r="BF53" s="248">
        <v>20</v>
      </c>
      <c r="BG53" s="394" t="s">
        <v>1116</v>
      </c>
      <c r="BH53" s="248">
        <v>16</v>
      </c>
      <c r="BI53" s="248">
        <v>28</v>
      </c>
      <c r="BJ53" s="248">
        <v>14</v>
      </c>
      <c r="BK53" s="394" t="s">
        <v>1116</v>
      </c>
      <c r="BL53" s="248">
        <v>31</v>
      </c>
      <c r="BM53" s="248">
        <v>27</v>
      </c>
      <c r="BN53" s="248">
        <v>2</v>
      </c>
      <c r="BO53" s="248">
        <v>16</v>
      </c>
      <c r="BP53" s="248">
        <v>58</v>
      </c>
      <c r="BQ53" s="248">
        <v>1</v>
      </c>
      <c r="BR53" s="248">
        <v>15</v>
      </c>
      <c r="BS53" s="394" t="s">
        <v>1116</v>
      </c>
      <c r="BT53" s="248">
        <v>10.5</v>
      </c>
      <c r="BU53" s="248">
        <v>1</v>
      </c>
      <c r="BV53" s="248">
        <v>5</v>
      </c>
      <c r="BW53" s="394" t="s">
        <v>1116</v>
      </c>
      <c r="BX53" s="394" t="s">
        <v>1116</v>
      </c>
      <c r="BY53" s="248">
        <v>17</v>
      </c>
      <c r="BZ53" s="248">
        <v>32.5</v>
      </c>
      <c r="CA53" s="248">
        <v>9</v>
      </c>
      <c r="CB53" s="248">
        <v>5</v>
      </c>
      <c r="CC53" s="394" t="s">
        <v>1116</v>
      </c>
      <c r="CD53" s="248">
        <v>33</v>
      </c>
      <c r="CE53" s="248">
        <v>37</v>
      </c>
      <c r="CF53" s="248">
        <v>37</v>
      </c>
      <c r="CG53" s="248">
        <v>49</v>
      </c>
      <c r="CH53" s="248">
        <v>5</v>
      </c>
      <c r="CI53" s="394" t="s">
        <v>1116</v>
      </c>
      <c r="CJ53" s="394" t="s">
        <v>1116</v>
      </c>
      <c r="CK53" s="394" t="s">
        <v>1116</v>
      </c>
      <c r="CL53" s="248">
        <v>30</v>
      </c>
      <c r="CM53" s="248">
        <v>26</v>
      </c>
      <c r="CN53" s="248">
        <v>18</v>
      </c>
      <c r="CO53" s="248">
        <v>11</v>
      </c>
      <c r="CP53" s="248">
        <v>1</v>
      </c>
      <c r="CQ53" s="394" t="s">
        <v>1116</v>
      </c>
      <c r="CR53" s="248">
        <v>23</v>
      </c>
      <c r="CS53" s="248">
        <v>45</v>
      </c>
      <c r="CT53" s="248">
        <v>41.5</v>
      </c>
      <c r="CU53" s="248">
        <v>11</v>
      </c>
      <c r="CV53" s="394" t="s">
        <v>1116</v>
      </c>
      <c r="CW53" s="248">
        <v>22</v>
      </c>
      <c r="CX53" s="394" t="s">
        <v>1116</v>
      </c>
      <c r="CY53" s="248">
        <v>8</v>
      </c>
      <c r="CZ53" s="248">
        <v>33</v>
      </c>
      <c r="DA53" s="248">
        <v>28</v>
      </c>
      <c r="DB53" s="248">
        <v>35</v>
      </c>
      <c r="DC53" s="248">
        <v>13</v>
      </c>
      <c r="DD53" s="248">
        <v>20</v>
      </c>
      <c r="DE53" s="248">
        <v>86</v>
      </c>
      <c r="DF53" s="248">
        <v>12</v>
      </c>
      <c r="DG53" s="248">
        <v>65</v>
      </c>
      <c r="DH53" s="248">
        <v>42</v>
      </c>
      <c r="DI53" s="248">
        <v>65</v>
      </c>
      <c r="DK53" s="248">
        <f t="shared" si="0"/>
        <v>1</v>
      </c>
    </row>
    <row r="54" spans="1:115" ht="14.25" customHeight="1" x14ac:dyDescent="0.25">
      <c r="A54" s="239" t="s">
        <v>53</v>
      </c>
      <c r="B54" s="248">
        <v>9</v>
      </c>
      <c r="C54" s="248">
        <v>18</v>
      </c>
      <c r="D54" s="248">
        <v>5</v>
      </c>
      <c r="E54" s="248">
        <v>7</v>
      </c>
      <c r="F54" s="248">
        <v>16</v>
      </c>
      <c r="G54" s="248">
        <v>19</v>
      </c>
      <c r="H54" s="394" t="s">
        <v>1116</v>
      </c>
      <c r="I54" s="248">
        <v>17</v>
      </c>
      <c r="J54" s="248">
        <v>53</v>
      </c>
      <c r="K54" s="394" t="s">
        <v>1116</v>
      </c>
      <c r="L54" s="248">
        <v>17</v>
      </c>
      <c r="M54" s="248">
        <v>15</v>
      </c>
      <c r="N54" s="392">
        <v>5</v>
      </c>
      <c r="O54" s="248">
        <v>48</v>
      </c>
      <c r="P54" s="248">
        <v>15</v>
      </c>
      <c r="Q54" s="248">
        <v>10</v>
      </c>
      <c r="R54" s="248">
        <v>12</v>
      </c>
      <c r="S54" s="248">
        <v>3</v>
      </c>
      <c r="T54" s="248">
        <v>40</v>
      </c>
      <c r="U54" s="248">
        <v>27</v>
      </c>
      <c r="V54" s="248">
        <v>10</v>
      </c>
      <c r="W54" s="248">
        <v>14</v>
      </c>
      <c r="X54" s="394" t="s">
        <v>1116</v>
      </c>
      <c r="Y54" s="248">
        <v>2</v>
      </c>
      <c r="Z54" s="248">
        <v>55</v>
      </c>
      <c r="AA54" s="248">
        <v>46</v>
      </c>
      <c r="AB54" s="248">
        <v>16</v>
      </c>
      <c r="AC54" s="248">
        <v>1</v>
      </c>
      <c r="AD54" s="248">
        <v>3</v>
      </c>
      <c r="AE54" s="248">
        <v>44</v>
      </c>
      <c r="AF54" s="248">
        <v>4</v>
      </c>
      <c r="AG54" s="248">
        <v>11</v>
      </c>
      <c r="AH54" s="248">
        <v>16</v>
      </c>
      <c r="AI54" s="248">
        <v>15</v>
      </c>
      <c r="AJ54" s="248">
        <v>38</v>
      </c>
      <c r="AK54" s="248">
        <v>2</v>
      </c>
      <c r="AL54" s="248">
        <v>20</v>
      </c>
      <c r="AM54" s="248">
        <v>5.5</v>
      </c>
      <c r="AN54" s="248">
        <v>27</v>
      </c>
      <c r="AO54" s="248">
        <v>20</v>
      </c>
      <c r="AP54" s="248">
        <v>13</v>
      </c>
      <c r="AQ54" s="248">
        <v>10</v>
      </c>
      <c r="AR54" s="248">
        <v>22</v>
      </c>
      <c r="AS54" s="248">
        <v>14</v>
      </c>
      <c r="AT54" s="248">
        <v>9</v>
      </c>
      <c r="AU54" s="248">
        <v>42</v>
      </c>
      <c r="AV54" s="248">
        <v>17</v>
      </c>
      <c r="AW54" s="248">
        <v>28</v>
      </c>
      <c r="AX54" s="248">
        <v>34</v>
      </c>
      <c r="AY54" s="248">
        <v>16</v>
      </c>
      <c r="AZ54" s="248">
        <v>3</v>
      </c>
      <c r="BA54" s="248">
        <v>18</v>
      </c>
      <c r="BB54" s="248">
        <v>23</v>
      </c>
      <c r="BC54" s="394" t="s">
        <v>1116</v>
      </c>
      <c r="BD54" s="394" t="s">
        <v>1116</v>
      </c>
      <c r="BE54" s="248">
        <v>4</v>
      </c>
      <c r="BF54" s="248">
        <v>8.5</v>
      </c>
      <c r="BG54" s="394" t="s">
        <v>1116</v>
      </c>
      <c r="BH54" s="248">
        <v>41</v>
      </c>
      <c r="BI54" s="248">
        <v>55</v>
      </c>
      <c r="BJ54" s="248">
        <v>18</v>
      </c>
      <c r="BK54" s="248">
        <v>11</v>
      </c>
      <c r="BL54" s="248">
        <v>5</v>
      </c>
      <c r="BM54" s="248">
        <v>7</v>
      </c>
      <c r="BN54" s="248">
        <v>6</v>
      </c>
      <c r="BO54" s="248">
        <v>23</v>
      </c>
      <c r="BP54" s="248">
        <v>19</v>
      </c>
      <c r="BQ54" s="248">
        <v>49</v>
      </c>
      <c r="BR54" s="248">
        <v>13</v>
      </c>
      <c r="BS54" s="394" t="s">
        <v>1116</v>
      </c>
      <c r="BT54" s="248">
        <v>31</v>
      </c>
      <c r="BU54" s="248">
        <v>18</v>
      </c>
      <c r="BV54" s="248">
        <v>6</v>
      </c>
      <c r="BW54" s="248">
        <v>11</v>
      </c>
      <c r="BX54" s="248">
        <v>6</v>
      </c>
      <c r="BY54" s="248">
        <v>16</v>
      </c>
      <c r="BZ54" s="248">
        <v>32.5</v>
      </c>
      <c r="CA54" s="248">
        <v>3</v>
      </c>
      <c r="CB54" s="248">
        <v>12</v>
      </c>
      <c r="CC54" s="394" t="s">
        <v>1116</v>
      </c>
      <c r="CD54" s="248">
        <v>5</v>
      </c>
      <c r="CE54" s="248">
        <v>3</v>
      </c>
      <c r="CF54" s="248">
        <v>11</v>
      </c>
      <c r="CG54" s="248">
        <v>23</v>
      </c>
      <c r="CH54" s="248">
        <v>9</v>
      </c>
      <c r="CI54" s="248">
        <v>43</v>
      </c>
      <c r="CJ54" s="248">
        <v>3</v>
      </c>
      <c r="CK54" s="394" t="s">
        <v>1116</v>
      </c>
      <c r="CL54" s="248">
        <v>3</v>
      </c>
      <c r="CM54" s="248">
        <v>7</v>
      </c>
      <c r="CN54" s="248">
        <v>2.5</v>
      </c>
      <c r="CO54" s="248">
        <v>6</v>
      </c>
      <c r="CP54" s="248">
        <v>19</v>
      </c>
      <c r="CQ54" s="394" t="s">
        <v>1116</v>
      </c>
      <c r="CR54" s="248">
        <v>10</v>
      </c>
      <c r="CS54" s="248">
        <v>2</v>
      </c>
      <c r="CT54" s="248">
        <v>23</v>
      </c>
      <c r="CU54" s="394" t="s">
        <v>1116</v>
      </c>
      <c r="CV54" s="394" t="s">
        <v>1116</v>
      </c>
      <c r="CW54" s="248">
        <v>10</v>
      </c>
      <c r="CX54" s="248">
        <v>14</v>
      </c>
      <c r="CY54" s="248">
        <v>31.5</v>
      </c>
      <c r="CZ54" s="248">
        <v>32</v>
      </c>
      <c r="DA54" s="248">
        <v>8</v>
      </c>
      <c r="DB54" s="248">
        <v>9</v>
      </c>
      <c r="DC54" s="248">
        <v>12</v>
      </c>
      <c r="DD54" s="248">
        <v>2</v>
      </c>
      <c r="DE54" s="248">
        <v>7</v>
      </c>
      <c r="DF54" s="248">
        <v>8</v>
      </c>
      <c r="DG54" s="248">
        <v>29</v>
      </c>
      <c r="DH54" s="248">
        <v>17</v>
      </c>
      <c r="DI54" s="248">
        <v>28</v>
      </c>
      <c r="DK54" s="248">
        <f t="shared" si="0"/>
        <v>1</v>
      </c>
    </row>
    <row r="55" spans="1:115" ht="14.25" customHeight="1" x14ac:dyDescent="0.25">
      <c r="A55" s="239" t="s">
        <v>54</v>
      </c>
      <c r="B55" s="248">
        <v>31</v>
      </c>
      <c r="C55" s="248">
        <v>26</v>
      </c>
      <c r="D55" s="248">
        <v>32</v>
      </c>
      <c r="E55" s="248">
        <v>4</v>
      </c>
      <c r="F55" s="248">
        <v>4</v>
      </c>
      <c r="G55" s="248">
        <v>29</v>
      </c>
      <c r="H55" s="394" t="s">
        <v>1116</v>
      </c>
      <c r="I55" s="248">
        <v>40</v>
      </c>
      <c r="J55" s="248">
        <v>29</v>
      </c>
      <c r="K55" s="394" t="s">
        <v>1116</v>
      </c>
      <c r="L55" s="248">
        <v>78</v>
      </c>
      <c r="M55" s="248">
        <v>13</v>
      </c>
      <c r="N55" s="394" t="s">
        <v>1116</v>
      </c>
      <c r="O55" s="248">
        <v>14</v>
      </c>
      <c r="P55" s="248">
        <v>68</v>
      </c>
      <c r="Q55" s="394" t="s">
        <v>1116</v>
      </c>
      <c r="R55" s="248">
        <v>46</v>
      </c>
      <c r="S55" s="248">
        <v>10</v>
      </c>
      <c r="T55" s="394" t="s">
        <v>1116</v>
      </c>
      <c r="U55" s="248">
        <v>56</v>
      </c>
      <c r="V55" s="248">
        <v>24</v>
      </c>
      <c r="W55" s="248">
        <v>50</v>
      </c>
      <c r="X55" s="394" t="s">
        <v>1116</v>
      </c>
      <c r="Y55" s="394" t="s">
        <v>1116</v>
      </c>
      <c r="Z55" s="394" t="s">
        <v>1116</v>
      </c>
      <c r="AA55" s="248">
        <v>25.5</v>
      </c>
      <c r="AB55" s="248">
        <v>18</v>
      </c>
      <c r="AC55" s="248">
        <v>62</v>
      </c>
      <c r="AD55" s="248">
        <v>53.5</v>
      </c>
      <c r="AE55" s="248">
        <v>29.5</v>
      </c>
      <c r="AF55" s="394" t="s">
        <v>1116</v>
      </c>
      <c r="AG55" s="394" t="s">
        <v>1116</v>
      </c>
      <c r="AH55" s="248">
        <v>21</v>
      </c>
      <c r="AI55" s="248">
        <v>69</v>
      </c>
      <c r="AJ55" s="248">
        <v>34</v>
      </c>
      <c r="AK55" s="248">
        <v>49.5</v>
      </c>
      <c r="AL55" s="248">
        <v>31</v>
      </c>
      <c r="AM55" s="394" t="s">
        <v>1116</v>
      </c>
      <c r="AN55" s="394" t="s">
        <v>1116</v>
      </c>
      <c r="AO55" s="248">
        <v>47</v>
      </c>
      <c r="AP55" s="248">
        <v>33</v>
      </c>
      <c r="AQ55" s="248">
        <v>30</v>
      </c>
      <c r="AR55" s="248">
        <v>52</v>
      </c>
      <c r="AS55" s="248">
        <v>67</v>
      </c>
      <c r="AT55" s="248">
        <v>24</v>
      </c>
      <c r="AU55" s="248">
        <v>45</v>
      </c>
      <c r="AV55" s="394" t="s">
        <v>1116</v>
      </c>
      <c r="AW55" s="394" t="s">
        <v>1116</v>
      </c>
      <c r="AX55" s="248">
        <v>25</v>
      </c>
      <c r="AY55" s="248">
        <v>36</v>
      </c>
      <c r="AZ55" s="394" t="s">
        <v>1116</v>
      </c>
      <c r="BA55" s="248">
        <v>28</v>
      </c>
      <c r="BB55" s="394" t="s">
        <v>1116</v>
      </c>
      <c r="BC55" s="394" t="s">
        <v>1116</v>
      </c>
      <c r="BD55" s="394" t="s">
        <v>1116</v>
      </c>
      <c r="BE55" s="248">
        <v>2</v>
      </c>
      <c r="BF55" s="248">
        <v>24</v>
      </c>
      <c r="BG55" s="394" t="s">
        <v>1116</v>
      </c>
      <c r="BH55" s="248">
        <v>10</v>
      </c>
      <c r="BI55" s="248">
        <v>23</v>
      </c>
      <c r="BJ55" s="248">
        <v>42</v>
      </c>
      <c r="BK55" s="394" t="s">
        <v>1116</v>
      </c>
      <c r="BL55" s="394" t="s">
        <v>1116</v>
      </c>
      <c r="BM55" s="394" t="s">
        <v>1116</v>
      </c>
      <c r="BN55" s="394" t="s">
        <v>1116</v>
      </c>
      <c r="BO55" s="248">
        <v>68</v>
      </c>
      <c r="BP55" s="248">
        <v>29</v>
      </c>
      <c r="BQ55" s="248">
        <v>47</v>
      </c>
      <c r="BR55" s="248">
        <v>35</v>
      </c>
      <c r="BS55" s="394" t="s">
        <v>1116</v>
      </c>
      <c r="BT55" s="394" t="s">
        <v>1116</v>
      </c>
      <c r="BU55" s="248">
        <v>22</v>
      </c>
      <c r="BV55" s="394" t="s">
        <v>1116</v>
      </c>
      <c r="BW55" s="394" t="s">
        <v>1116</v>
      </c>
      <c r="BX55" s="394" t="s">
        <v>1116</v>
      </c>
      <c r="BY55" s="394" t="s">
        <v>1116</v>
      </c>
      <c r="BZ55" s="248">
        <v>32.5</v>
      </c>
      <c r="CA55" s="394" t="s">
        <v>1116</v>
      </c>
      <c r="CB55" s="248">
        <v>65.5</v>
      </c>
      <c r="CC55" s="394" t="s">
        <v>1116</v>
      </c>
      <c r="CD55" s="248">
        <v>66</v>
      </c>
      <c r="CE55" s="248">
        <v>48</v>
      </c>
      <c r="CF55" s="248">
        <v>28</v>
      </c>
      <c r="CG55" s="394" t="s">
        <v>1116</v>
      </c>
      <c r="CH55" s="248">
        <v>42</v>
      </c>
      <c r="CI55" s="394" t="s">
        <v>1116</v>
      </c>
      <c r="CJ55" s="394" t="s">
        <v>1116</v>
      </c>
      <c r="CK55" s="394" t="s">
        <v>1116</v>
      </c>
      <c r="CL55" s="248">
        <v>35</v>
      </c>
      <c r="CM55" s="248">
        <v>33</v>
      </c>
      <c r="CN55" s="394" t="s">
        <v>1116</v>
      </c>
      <c r="CO55" s="248">
        <v>51</v>
      </c>
      <c r="CP55" s="394" t="s">
        <v>1116</v>
      </c>
      <c r="CQ55" s="394" t="s">
        <v>1116</v>
      </c>
      <c r="CR55" s="248">
        <v>43</v>
      </c>
      <c r="CS55" s="394" t="s">
        <v>1116</v>
      </c>
      <c r="CT55" s="394" t="s">
        <v>1116</v>
      </c>
      <c r="CU55" s="394" t="s">
        <v>1116</v>
      </c>
      <c r="CV55" s="394" t="s">
        <v>1116</v>
      </c>
      <c r="CW55" s="394" t="s">
        <v>1116</v>
      </c>
      <c r="CX55" s="248">
        <v>27</v>
      </c>
      <c r="CY55" s="248">
        <v>45</v>
      </c>
      <c r="CZ55" s="248">
        <v>5</v>
      </c>
      <c r="DA55" s="248">
        <v>62</v>
      </c>
      <c r="DB55" s="248">
        <v>60</v>
      </c>
      <c r="DC55" s="394" t="s">
        <v>1116</v>
      </c>
      <c r="DD55" s="248">
        <v>19</v>
      </c>
      <c r="DE55" s="248">
        <v>22</v>
      </c>
      <c r="DF55" s="394" t="s">
        <v>1116</v>
      </c>
      <c r="DG55" s="248">
        <v>19</v>
      </c>
      <c r="DH55" s="248">
        <v>14</v>
      </c>
      <c r="DI55" s="248">
        <v>13</v>
      </c>
      <c r="DK55" s="248">
        <f t="shared" si="0"/>
        <v>2</v>
      </c>
    </row>
    <row r="56" spans="1:115" ht="14.25" customHeight="1" x14ac:dyDescent="0.25">
      <c r="A56" s="238" t="s">
        <v>55</v>
      </c>
      <c r="B56" s="248">
        <v>22</v>
      </c>
      <c r="C56" s="248">
        <v>38</v>
      </c>
      <c r="D56" s="248">
        <v>22</v>
      </c>
      <c r="E56" s="248">
        <v>24</v>
      </c>
      <c r="F56" s="248">
        <v>6</v>
      </c>
      <c r="G56" s="248">
        <v>17</v>
      </c>
      <c r="H56" s="394" t="s">
        <v>1116</v>
      </c>
      <c r="I56" s="248">
        <v>54</v>
      </c>
      <c r="J56" s="248">
        <v>20.5</v>
      </c>
      <c r="K56" s="248">
        <v>19</v>
      </c>
      <c r="L56" s="248">
        <v>38</v>
      </c>
      <c r="M56" s="248">
        <v>27</v>
      </c>
      <c r="N56" s="392">
        <v>13</v>
      </c>
      <c r="O56" s="248">
        <v>55</v>
      </c>
      <c r="P56" s="248">
        <v>33</v>
      </c>
      <c r="Q56" s="248">
        <v>34</v>
      </c>
      <c r="R56" s="248">
        <v>32</v>
      </c>
      <c r="S56" s="248">
        <v>44</v>
      </c>
      <c r="T56" s="248">
        <v>34.5</v>
      </c>
      <c r="U56" s="248">
        <v>15</v>
      </c>
      <c r="V56" s="248">
        <v>76</v>
      </c>
      <c r="W56" s="248">
        <v>15</v>
      </c>
      <c r="X56" s="394" t="s">
        <v>1116</v>
      </c>
      <c r="Y56" s="248">
        <v>29</v>
      </c>
      <c r="Z56" s="394" t="s">
        <v>1116</v>
      </c>
      <c r="AA56" s="248">
        <v>38.5</v>
      </c>
      <c r="AB56" s="248">
        <v>48</v>
      </c>
      <c r="AC56" s="248">
        <v>21</v>
      </c>
      <c r="AD56" s="248">
        <v>13</v>
      </c>
      <c r="AE56" s="248">
        <v>38</v>
      </c>
      <c r="AF56" s="394" t="s">
        <v>1116</v>
      </c>
      <c r="AG56" s="248">
        <v>9</v>
      </c>
      <c r="AH56" s="248">
        <v>5</v>
      </c>
      <c r="AI56" s="248">
        <v>39</v>
      </c>
      <c r="AJ56" s="248">
        <v>14</v>
      </c>
      <c r="AK56" s="248">
        <v>10</v>
      </c>
      <c r="AL56" s="248">
        <v>12</v>
      </c>
      <c r="AM56" s="394" t="s">
        <v>1116</v>
      </c>
      <c r="AN56" s="248">
        <v>34</v>
      </c>
      <c r="AO56" s="248">
        <v>28</v>
      </c>
      <c r="AP56" s="248">
        <v>20</v>
      </c>
      <c r="AQ56" s="394" t="s">
        <v>1116</v>
      </c>
      <c r="AR56" s="248">
        <v>7</v>
      </c>
      <c r="AS56" s="248">
        <v>101.5</v>
      </c>
      <c r="AT56" s="248">
        <v>13</v>
      </c>
      <c r="AU56" s="248">
        <v>43</v>
      </c>
      <c r="AV56" s="394" t="s">
        <v>1116</v>
      </c>
      <c r="AW56" s="248">
        <v>21.5</v>
      </c>
      <c r="AX56" s="248">
        <v>5</v>
      </c>
      <c r="AY56" s="248">
        <v>24</v>
      </c>
      <c r="AZ56" s="248">
        <v>18</v>
      </c>
      <c r="BA56" s="248">
        <v>14</v>
      </c>
      <c r="BB56" s="248">
        <v>25</v>
      </c>
      <c r="BC56" s="394" t="s">
        <v>1116</v>
      </c>
      <c r="BD56" s="394" t="s">
        <v>1116</v>
      </c>
      <c r="BE56" s="248">
        <v>7</v>
      </c>
      <c r="BF56" s="394" t="s">
        <v>1116</v>
      </c>
      <c r="BG56" s="248">
        <v>2</v>
      </c>
      <c r="BH56" s="248">
        <v>13</v>
      </c>
      <c r="BI56" s="248">
        <v>39</v>
      </c>
      <c r="BJ56" s="394" t="s">
        <v>1116</v>
      </c>
      <c r="BK56" s="394" t="s">
        <v>1116</v>
      </c>
      <c r="BL56" s="394" t="s">
        <v>1116</v>
      </c>
      <c r="BM56" s="248">
        <v>12</v>
      </c>
      <c r="BN56" s="394" t="s">
        <v>1116</v>
      </c>
      <c r="BO56" s="248">
        <v>14</v>
      </c>
      <c r="BP56" s="248">
        <v>12</v>
      </c>
      <c r="BQ56" s="248">
        <v>23</v>
      </c>
      <c r="BR56" s="248">
        <v>12</v>
      </c>
      <c r="BS56" s="394" t="s">
        <v>1116</v>
      </c>
      <c r="BT56" s="248">
        <v>24.5</v>
      </c>
      <c r="BU56" s="248">
        <v>13</v>
      </c>
      <c r="BV56" s="394" t="s">
        <v>1116</v>
      </c>
      <c r="BW56" s="394" t="s">
        <v>1116</v>
      </c>
      <c r="BX56" s="394" t="s">
        <v>1116</v>
      </c>
      <c r="BY56" s="248">
        <v>12</v>
      </c>
      <c r="BZ56" s="394" t="s">
        <v>1116</v>
      </c>
      <c r="CA56" s="394" t="s">
        <v>1116</v>
      </c>
      <c r="CB56" s="248">
        <v>4</v>
      </c>
      <c r="CC56" s="394" t="s">
        <v>1116</v>
      </c>
      <c r="CD56" s="248">
        <v>47</v>
      </c>
      <c r="CE56" s="248">
        <v>8</v>
      </c>
      <c r="CF56" s="248">
        <v>34</v>
      </c>
      <c r="CG56" s="248">
        <v>40</v>
      </c>
      <c r="CH56" s="248">
        <v>43</v>
      </c>
      <c r="CI56" s="248">
        <v>4</v>
      </c>
      <c r="CJ56" s="248">
        <v>6</v>
      </c>
      <c r="CK56" s="394" t="s">
        <v>1116</v>
      </c>
      <c r="CL56" s="248">
        <v>11</v>
      </c>
      <c r="CM56" s="248">
        <v>27</v>
      </c>
      <c r="CN56" s="394" t="s">
        <v>1116</v>
      </c>
      <c r="CO56" s="248">
        <v>24</v>
      </c>
      <c r="CP56" s="394" t="s">
        <v>1116</v>
      </c>
      <c r="CQ56" s="394" t="s">
        <v>1116</v>
      </c>
      <c r="CR56" s="248">
        <v>19</v>
      </c>
      <c r="CS56" s="248">
        <v>8</v>
      </c>
      <c r="CT56" s="248">
        <v>30.5</v>
      </c>
      <c r="CU56" s="248">
        <v>8</v>
      </c>
      <c r="CV56" s="248">
        <v>10</v>
      </c>
      <c r="CW56" s="394" t="s">
        <v>1116</v>
      </c>
      <c r="CX56" s="394" t="s">
        <v>1116</v>
      </c>
      <c r="CY56" s="248">
        <v>17</v>
      </c>
      <c r="CZ56" s="248">
        <v>48</v>
      </c>
      <c r="DA56" s="248">
        <v>17</v>
      </c>
      <c r="DB56" s="248">
        <v>12</v>
      </c>
      <c r="DC56" s="394" t="s">
        <v>1116</v>
      </c>
      <c r="DD56" s="248">
        <v>3</v>
      </c>
      <c r="DE56" s="248">
        <v>57.5</v>
      </c>
      <c r="DF56" s="394" t="s">
        <v>1116</v>
      </c>
      <c r="DG56" s="248">
        <v>17.5</v>
      </c>
      <c r="DH56" s="248">
        <v>9</v>
      </c>
      <c r="DI56" s="248">
        <v>20</v>
      </c>
      <c r="DK56" s="248">
        <f t="shared" si="0"/>
        <v>2</v>
      </c>
    </row>
    <row r="57" spans="1:115" ht="14.25" customHeight="1" x14ac:dyDescent="0.25">
      <c r="DK57" s="248"/>
    </row>
    <row r="58" spans="1:115" ht="14.25" customHeight="1" x14ac:dyDescent="0.25">
      <c r="DK58" s="248"/>
    </row>
    <row r="59" spans="1:115" ht="14.25" customHeight="1" x14ac:dyDescent="0.25">
      <c r="DK59" s="248"/>
    </row>
    <row r="60" spans="1:115" ht="14.25" customHeight="1" x14ac:dyDescent="0.25">
      <c r="DK60" s="248"/>
    </row>
    <row r="61" spans="1:115" ht="14.25" customHeight="1" x14ac:dyDescent="0.25">
      <c r="DK61" s="248"/>
    </row>
    <row r="62" spans="1:115" ht="14.25" customHeight="1" x14ac:dyDescent="0.25">
      <c r="DK62" s="248"/>
    </row>
    <row r="63" spans="1:115" ht="14.25" customHeight="1" x14ac:dyDescent="0.25">
      <c r="DK63" s="248"/>
    </row>
    <row r="64" spans="1:115" ht="14.25" customHeight="1" x14ac:dyDescent="0.25">
      <c r="DK64" s="248"/>
    </row>
    <row r="65" spans="115:115" ht="14.25" customHeight="1" x14ac:dyDescent="0.25">
      <c r="DK65" s="248"/>
    </row>
    <row r="66" spans="115:115" ht="14.25" customHeight="1" x14ac:dyDescent="0.25">
      <c r="DK66" s="248"/>
    </row>
    <row r="67" spans="115:115" ht="14.25" customHeight="1" x14ac:dyDescent="0.25">
      <c r="DK67" s="248"/>
    </row>
    <row r="68" spans="115:115" ht="14.25" customHeight="1" x14ac:dyDescent="0.25">
      <c r="DK68" s="248"/>
    </row>
    <row r="69" spans="115:115" ht="14.25" customHeight="1" x14ac:dyDescent="0.25">
      <c r="DK69" s="248"/>
    </row>
    <row r="70" spans="115:115" ht="14.25" customHeight="1" x14ac:dyDescent="0.25">
      <c r="DK70" s="248"/>
    </row>
    <row r="71" spans="115:115" ht="14.25" customHeight="1" x14ac:dyDescent="0.25">
      <c r="DK71" s="248"/>
    </row>
    <row r="72" spans="115:115" ht="14.25" customHeight="1" x14ac:dyDescent="0.25">
      <c r="DK72" s="248"/>
    </row>
    <row r="73" spans="115:115" ht="14.25" customHeight="1" x14ac:dyDescent="0.25">
      <c r="DK73" s="248"/>
    </row>
    <row r="74" spans="115:115" ht="14.25" customHeight="1" x14ac:dyDescent="0.25">
      <c r="DK74" s="248"/>
    </row>
    <row r="75" spans="115:115" ht="14.25" customHeight="1" x14ac:dyDescent="0.25">
      <c r="DK75" s="248"/>
    </row>
    <row r="76" spans="115:115" ht="14.25" customHeight="1" x14ac:dyDescent="0.25">
      <c r="DK76" s="248"/>
    </row>
    <row r="77" spans="115:115" ht="14.25" customHeight="1" x14ac:dyDescent="0.25">
      <c r="DK77" s="248"/>
    </row>
    <row r="78" spans="115:115" ht="14.25" customHeight="1" x14ac:dyDescent="0.25">
      <c r="DK78" s="248"/>
    </row>
    <row r="79" spans="115:115" ht="14.25" customHeight="1" x14ac:dyDescent="0.25">
      <c r="DK79" s="248"/>
    </row>
    <row r="80" spans="115:115" ht="14.25" customHeight="1" x14ac:dyDescent="0.25">
      <c r="DK80" s="248"/>
    </row>
    <row r="81" spans="115:115" ht="14.25" customHeight="1" x14ac:dyDescent="0.25">
      <c r="DK81" s="248"/>
    </row>
    <row r="82" spans="115:115" ht="14.25" customHeight="1" x14ac:dyDescent="0.25">
      <c r="DK82" s="248"/>
    </row>
    <row r="83" spans="115:115" ht="14.25" customHeight="1" x14ac:dyDescent="0.25">
      <c r="DK83" s="248"/>
    </row>
    <row r="84" spans="115:115" ht="14.25" customHeight="1" x14ac:dyDescent="0.25">
      <c r="DK84" s="248"/>
    </row>
    <row r="85" spans="115:115" ht="14.25" customHeight="1" x14ac:dyDescent="0.25">
      <c r="DK85" s="248"/>
    </row>
    <row r="86" spans="115:115" ht="14.25" customHeight="1" x14ac:dyDescent="0.25">
      <c r="DK86" s="248"/>
    </row>
    <row r="87" spans="115:115" ht="14.25" customHeight="1" x14ac:dyDescent="0.25">
      <c r="DK87" s="248"/>
    </row>
    <row r="88" spans="115:115" ht="14.25" customHeight="1" x14ac:dyDescent="0.25">
      <c r="DK88" s="248"/>
    </row>
    <row r="89" spans="115:115" ht="14.25" customHeight="1" x14ac:dyDescent="0.25">
      <c r="DK89" s="248"/>
    </row>
    <row r="90" spans="115:115" ht="14.25" customHeight="1" x14ac:dyDescent="0.25">
      <c r="DK90" s="248"/>
    </row>
    <row r="91" spans="115:115" ht="14.25" customHeight="1" x14ac:dyDescent="0.25">
      <c r="DK91" s="248"/>
    </row>
    <row r="92" spans="115:115" ht="14.25" customHeight="1" x14ac:dyDescent="0.25">
      <c r="DK92" s="248"/>
    </row>
    <row r="93" spans="115:115" ht="14.25" customHeight="1" x14ac:dyDescent="0.25">
      <c r="DK93" s="248"/>
    </row>
    <row r="94" spans="115:115" ht="14.25" customHeight="1" x14ac:dyDescent="0.25">
      <c r="DK94" s="248"/>
    </row>
    <row r="95" spans="115:115" ht="14.25" customHeight="1" x14ac:dyDescent="0.25">
      <c r="DK95" s="248"/>
    </row>
    <row r="96" spans="115:115" ht="14.25" customHeight="1" x14ac:dyDescent="0.25">
      <c r="DK96" s="248"/>
    </row>
    <row r="97" spans="115:115" ht="14.25" customHeight="1" x14ac:dyDescent="0.25">
      <c r="DK97" s="248"/>
    </row>
    <row r="98" spans="115:115" ht="14.25" customHeight="1" x14ac:dyDescent="0.25">
      <c r="DK98" s="248"/>
    </row>
    <row r="99" spans="115:115" ht="14.25" customHeight="1" x14ac:dyDescent="0.25">
      <c r="DK99" s="248"/>
    </row>
    <row r="100" spans="115:115" ht="14.25" customHeight="1" x14ac:dyDescent="0.25">
      <c r="DK100" s="248"/>
    </row>
    <row r="101" spans="115:115" ht="14.25" customHeight="1" x14ac:dyDescent="0.25">
      <c r="DK101" s="248"/>
    </row>
    <row r="102" spans="115:115" ht="14.25" customHeight="1" x14ac:dyDescent="0.25">
      <c r="DK102" s="248"/>
    </row>
    <row r="103" spans="115:115" ht="14.25" customHeight="1" x14ac:dyDescent="0.25">
      <c r="DK103" s="248"/>
    </row>
    <row r="104" spans="115:115" ht="14.25" customHeight="1" x14ac:dyDescent="0.25">
      <c r="DK104" s="248"/>
    </row>
    <row r="105" spans="115:115" ht="14.25" customHeight="1" x14ac:dyDescent="0.25">
      <c r="DK105" s="248"/>
    </row>
    <row r="106" spans="115:115" ht="14.25" customHeight="1" x14ac:dyDescent="0.25">
      <c r="DK106" s="248"/>
    </row>
    <row r="107" spans="115:115" ht="14.25" customHeight="1" x14ac:dyDescent="0.25">
      <c r="DK107" s="248"/>
    </row>
    <row r="108" spans="115:115" ht="14.25" customHeight="1" x14ac:dyDescent="0.25">
      <c r="DK108" s="248"/>
    </row>
    <row r="109" spans="115:115" ht="14.25" customHeight="1" x14ac:dyDescent="0.25">
      <c r="DK109" s="248"/>
    </row>
    <row r="110" spans="115:115" ht="14.25" customHeight="1" x14ac:dyDescent="0.25">
      <c r="DK110" s="248"/>
    </row>
    <row r="111" spans="115:115" ht="14.25" customHeight="1" x14ac:dyDescent="0.25">
      <c r="DK111" s="248"/>
    </row>
    <row r="112" spans="115:115" ht="14.25" customHeight="1" x14ac:dyDescent="0.25">
      <c r="DK112" s="248"/>
    </row>
    <row r="113" spans="115:115" ht="14.25" customHeight="1" x14ac:dyDescent="0.25">
      <c r="DK113" s="248"/>
    </row>
    <row r="114" spans="115:115" ht="14.25" customHeight="1" x14ac:dyDescent="0.25">
      <c r="DK114" s="248"/>
    </row>
    <row r="115" spans="115:115" ht="14.25" customHeight="1" x14ac:dyDescent="0.25">
      <c r="DK115" s="248"/>
    </row>
    <row r="116" spans="115:115" ht="14.25" customHeight="1" x14ac:dyDescent="0.25">
      <c r="DK116" s="248"/>
    </row>
    <row r="117" spans="115:115" ht="14.25" customHeight="1" x14ac:dyDescent="0.25">
      <c r="DK117" s="248"/>
    </row>
    <row r="118" spans="115:115" ht="14.25" customHeight="1" x14ac:dyDescent="0.25">
      <c r="DK118" s="248"/>
    </row>
    <row r="119" spans="115:115" ht="14.25" customHeight="1" x14ac:dyDescent="0.25">
      <c r="DK119" s="248"/>
    </row>
    <row r="120" spans="115:115" ht="14.25" customHeight="1" x14ac:dyDescent="0.25">
      <c r="DK120" s="248"/>
    </row>
    <row r="121" spans="115:115" ht="14.25" customHeight="1" x14ac:dyDescent="0.25">
      <c r="DK121" s="248"/>
    </row>
    <row r="122" spans="115:115" ht="14.25" customHeight="1" x14ac:dyDescent="0.25">
      <c r="DK122" s="248"/>
    </row>
    <row r="123" spans="115:115" ht="14.25" customHeight="1" x14ac:dyDescent="0.25">
      <c r="DK123" s="248"/>
    </row>
    <row r="124" spans="115:115" ht="14.25" customHeight="1" x14ac:dyDescent="0.25">
      <c r="DK124" s="248"/>
    </row>
    <row r="125" spans="115:115" ht="14.25" customHeight="1" x14ac:dyDescent="0.25">
      <c r="DK125" s="248"/>
    </row>
    <row r="126" spans="115:115" ht="14.25" customHeight="1" x14ac:dyDescent="0.25">
      <c r="DK126" s="248"/>
    </row>
    <row r="127" spans="115:115" ht="14.25" customHeight="1" x14ac:dyDescent="0.25">
      <c r="DK127" s="248"/>
    </row>
    <row r="128" spans="115:115" ht="14.25" customHeight="1" x14ac:dyDescent="0.25">
      <c r="DK128" s="248"/>
    </row>
    <row r="129" spans="115:115" ht="14.25" customHeight="1" x14ac:dyDescent="0.25">
      <c r="DK129" s="248"/>
    </row>
    <row r="130" spans="115:115" ht="14.25" customHeight="1" x14ac:dyDescent="0.25">
      <c r="DK130" s="248"/>
    </row>
    <row r="131" spans="115:115" ht="14.25" customHeight="1" x14ac:dyDescent="0.25">
      <c r="DK131" s="248"/>
    </row>
    <row r="132" spans="115:115" ht="14.25" customHeight="1" x14ac:dyDescent="0.25">
      <c r="DK132" s="248"/>
    </row>
    <row r="133" spans="115:115" ht="14.25" customHeight="1" x14ac:dyDescent="0.25">
      <c r="DK133" s="248"/>
    </row>
    <row r="134" spans="115:115" ht="14.25" customHeight="1" x14ac:dyDescent="0.25">
      <c r="DK134" s="248"/>
    </row>
    <row r="135" spans="115:115" ht="14.25" customHeight="1" x14ac:dyDescent="0.25">
      <c r="DK135" s="248"/>
    </row>
    <row r="136" spans="115:115" ht="14.25" customHeight="1" x14ac:dyDescent="0.25">
      <c r="DK136" s="248"/>
    </row>
    <row r="137" spans="115:115" ht="14.25" customHeight="1" x14ac:dyDescent="0.25">
      <c r="DK137" s="248"/>
    </row>
    <row r="138" spans="115:115" ht="14.25" customHeight="1" x14ac:dyDescent="0.25">
      <c r="DK138" s="248"/>
    </row>
    <row r="139" spans="115:115" ht="14.25" customHeight="1" x14ac:dyDescent="0.25">
      <c r="DK139" s="248"/>
    </row>
    <row r="140" spans="115:115" ht="14.25" customHeight="1" x14ac:dyDescent="0.25">
      <c r="DK140" s="248"/>
    </row>
    <row r="141" spans="115:115" ht="14.25" customHeight="1" x14ac:dyDescent="0.25">
      <c r="DK141" s="248"/>
    </row>
    <row r="142" spans="115:115" ht="14.25" customHeight="1" x14ac:dyDescent="0.25">
      <c r="DK142" s="248"/>
    </row>
    <row r="143" spans="115:115" ht="14.25" customHeight="1" x14ac:dyDescent="0.25">
      <c r="DK143" s="248"/>
    </row>
    <row r="144" spans="115:115" ht="14.25" customHeight="1" x14ac:dyDescent="0.25">
      <c r="DK144" s="248"/>
    </row>
    <row r="145" spans="115:115" ht="14.25" customHeight="1" x14ac:dyDescent="0.25">
      <c r="DK145" s="248"/>
    </row>
    <row r="146" spans="115:115" ht="14.25" customHeight="1" x14ac:dyDescent="0.25">
      <c r="DK146" s="248"/>
    </row>
    <row r="147" spans="115:115" ht="14.25" customHeight="1" x14ac:dyDescent="0.25">
      <c r="DK147" s="248"/>
    </row>
    <row r="148" spans="115:115" ht="14.25" customHeight="1" x14ac:dyDescent="0.25">
      <c r="DK148" s="248"/>
    </row>
    <row r="149" spans="115:115" ht="14.25" customHeight="1" x14ac:dyDescent="0.25">
      <c r="DK149" s="248"/>
    </row>
    <row r="150" spans="115:115" ht="14.25" customHeight="1" x14ac:dyDescent="0.25">
      <c r="DK150" s="248"/>
    </row>
    <row r="151" spans="115:115" ht="14.25" customHeight="1" x14ac:dyDescent="0.25">
      <c r="DK151" s="248"/>
    </row>
    <row r="152" spans="115:115" ht="14.25" customHeight="1" x14ac:dyDescent="0.25">
      <c r="DK152" s="248"/>
    </row>
    <row r="153" spans="115:115" ht="14.25" customHeight="1" x14ac:dyDescent="0.25">
      <c r="DK153" s="248"/>
    </row>
    <row r="154" spans="115:115" ht="14.25" customHeight="1" x14ac:dyDescent="0.25">
      <c r="DK154" s="248"/>
    </row>
    <row r="155" spans="115:115" ht="14.25" customHeight="1" x14ac:dyDescent="0.25">
      <c r="DK155" s="248"/>
    </row>
    <row r="156" spans="115:115" ht="14.25" customHeight="1" x14ac:dyDescent="0.25">
      <c r="DK156" s="248"/>
    </row>
    <row r="157" spans="115:115" ht="14.25" customHeight="1" x14ac:dyDescent="0.25">
      <c r="DK157" s="248"/>
    </row>
    <row r="158" spans="115:115" ht="14.25" customHeight="1" x14ac:dyDescent="0.25">
      <c r="DK158" s="248"/>
    </row>
    <row r="159" spans="115:115" ht="14.25" customHeight="1" x14ac:dyDescent="0.25">
      <c r="DK159" s="248"/>
    </row>
    <row r="160" spans="115:115" ht="14.25" customHeight="1" x14ac:dyDescent="0.25">
      <c r="DK160" s="248"/>
    </row>
    <row r="161" spans="115:115" ht="14.25" customHeight="1" x14ac:dyDescent="0.25">
      <c r="DK161" s="248"/>
    </row>
    <row r="162" spans="115:115" ht="14.25" customHeight="1" x14ac:dyDescent="0.25">
      <c r="DK162" s="248"/>
    </row>
    <row r="163" spans="115:115" ht="14.25" customHeight="1" x14ac:dyDescent="0.25">
      <c r="DK163" s="248"/>
    </row>
    <row r="164" spans="115:115" ht="14.25" customHeight="1" x14ac:dyDescent="0.25">
      <c r="DK164" s="248"/>
    </row>
    <row r="165" spans="115:115" ht="14.25" customHeight="1" x14ac:dyDescent="0.25">
      <c r="DK165" s="248"/>
    </row>
    <row r="166" spans="115:115" ht="14.25" customHeight="1" x14ac:dyDescent="0.25">
      <c r="DK166" s="248"/>
    </row>
    <row r="167" spans="115:115" ht="14.25" customHeight="1" x14ac:dyDescent="0.25">
      <c r="DK167" s="248"/>
    </row>
    <row r="168" spans="115:115" ht="14.25" customHeight="1" x14ac:dyDescent="0.25">
      <c r="DK168" s="248"/>
    </row>
    <row r="169" spans="115:115" ht="14.25" customHeight="1" x14ac:dyDescent="0.25">
      <c r="DK169" s="248"/>
    </row>
    <row r="170" spans="115:115" ht="14.25" customHeight="1" x14ac:dyDescent="0.25">
      <c r="DK170" s="248"/>
    </row>
    <row r="171" spans="115:115" ht="14.25" customHeight="1" x14ac:dyDescent="0.25">
      <c r="DK171" s="248"/>
    </row>
    <row r="172" spans="115:115" ht="14.25" customHeight="1" x14ac:dyDescent="0.25">
      <c r="DK172" s="248"/>
    </row>
    <row r="173" spans="115:115" ht="14.25" customHeight="1" x14ac:dyDescent="0.25">
      <c r="DK173" s="248"/>
    </row>
    <row r="174" spans="115:115" ht="14.25" customHeight="1" x14ac:dyDescent="0.25">
      <c r="DK174" s="248"/>
    </row>
    <row r="175" spans="115:115" ht="14.25" customHeight="1" x14ac:dyDescent="0.25">
      <c r="DK175" s="248"/>
    </row>
    <row r="176" spans="115:115" ht="14.25" customHeight="1" x14ac:dyDescent="0.25">
      <c r="DK176" s="248"/>
    </row>
    <row r="177" spans="115:115" ht="14.25" customHeight="1" x14ac:dyDescent="0.25">
      <c r="DK177" s="248"/>
    </row>
    <row r="178" spans="115:115" ht="14.25" customHeight="1" x14ac:dyDescent="0.25">
      <c r="DK178" s="248"/>
    </row>
    <row r="179" spans="115:115" ht="14.25" customHeight="1" x14ac:dyDescent="0.25">
      <c r="DK179" s="248"/>
    </row>
    <row r="180" spans="115:115" ht="14.25" customHeight="1" x14ac:dyDescent="0.25">
      <c r="DK180" s="248"/>
    </row>
    <row r="181" spans="115:115" ht="14.25" customHeight="1" x14ac:dyDescent="0.25">
      <c r="DK181" s="248"/>
    </row>
    <row r="182" spans="115:115" ht="14.25" customHeight="1" x14ac:dyDescent="0.25">
      <c r="DK182" s="248"/>
    </row>
    <row r="183" spans="115:115" ht="14.25" customHeight="1" x14ac:dyDescent="0.25">
      <c r="DK183" s="248"/>
    </row>
    <row r="184" spans="115:115" ht="14.25" customHeight="1" x14ac:dyDescent="0.25">
      <c r="DK184" s="248"/>
    </row>
    <row r="185" spans="115:115" ht="14.25" customHeight="1" x14ac:dyDescent="0.25">
      <c r="DK185" s="248"/>
    </row>
    <row r="186" spans="115:115" ht="14.25" customHeight="1" x14ac:dyDescent="0.25">
      <c r="DK186" s="248"/>
    </row>
    <row r="187" spans="115:115" ht="14.25" customHeight="1" x14ac:dyDescent="0.25">
      <c r="DK187" s="248"/>
    </row>
    <row r="188" spans="115:115" ht="14.25" customHeight="1" x14ac:dyDescent="0.25">
      <c r="DK188" s="248"/>
    </row>
    <row r="189" spans="115:115" ht="14.25" customHeight="1" x14ac:dyDescent="0.25">
      <c r="DK189" s="248"/>
    </row>
    <row r="190" spans="115:115" ht="14.25" customHeight="1" x14ac:dyDescent="0.25">
      <c r="DK190" s="248"/>
    </row>
    <row r="191" spans="115:115" ht="14.25" customHeight="1" x14ac:dyDescent="0.25">
      <c r="DK191" s="248"/>
    </row>
    <row r="192" spans="115:115" ht="14.25" customHeight="1" x14ac:dyDescent="0.25">
      <c r="DK192" s="248"/>
    </row>
    <row r="193" spans="115:115" ht="14.25" customHeight="1" x14ac:dyDescent="0.25">
      <c r="DK193" s="248"/>
    </row>
    <row r="194" spans="115:115" ht="14.25" customHeight="1" x14ac:dyDescent="0.25">
      <c r="DK194" s="248"/>
    </row>
    <row r="195" spans="115:115" ht="14.25" customHeight="1" x14ac:dyDescent="0.25">
      <c r="DK195" s="248"/>
    </row>
    <row r="196" spans="115:115" ht="14.25" customHeight="1" x14ac:dyDescent="0.25">
      <c r="DK196" s="248"/>
    </row>
    <row r="197" spans="115:115" ht="14.25" customHeight="1" x14ac:dyDescent="0.25">
      <c r="DK197" s="248"/>
    </row>
    <row r="198" spans="115:115" ht="14.25" customHeight="1" x14ac:dyDescent="0.25">
      <c r="DK198" s="248"/>
    </row>
    <row r="199" spans="115:115" ht="14.25" customHeight="1" x14ac:dyDescent="0.25">
      <c r="DK199" s="248"/>
    </row>
    <row r="200" spans="115:115" ht="14.25" customHeight="1" x14ac:dyDescent="0.25">
      <c r="DK200" s="248"/>
    </row>
    <row r="201" spans="115:115" ht="14.25" customHeight="1" x14ac:dyDescent="0.25">
      <c r="DK201" s="248"/>
    </row>
    <row r="202" spans="115:115" ht="14.25" customHeight="1" x14ac:dyDescent="0.25">
      <c r="DK202" s="248"/>
    </row>
    <row r="203" spans="115:115" ht="14.25" customHeight="1" x14ac:dyDescent="0.25">
      <c r="DK203" s="248"/>
    </row>
    <row r="204" spans="115:115" ht="14.25" customHeight="1" x14ac:dyDescent="0.25">
      <c r="DK204" s="248"/>
    </row>
    <row r="205" spans="115:115" ht="14.25" customHeight="1" x14ac:dyDescent="0.25">
      <c r="DK205" s="248"/>
    </row>
    <row r="206" spans="115:115" ht="14.25" customHeight="1" x14ac:dyDescent="0.25">
      <c r="DK206" s="248"/>
    </row>
    <row r="207" spans="115:115" ht="14.25" customHeight="1" x14ac:dyDescent="0.25">
      <c r="DK207" s="248"/>
    </row>
    <row r="208" spans="115:115" ht="14.25" customHeight="1" x14ac:dyDescent="0.25">
      <c r="DK208" s="248"/>
    </row>
    <row r="209" spans="115:115" ht="14.25" customHeight="1" x14ac:dyDescent="0.25">
      <c r="DK209" s="248"/>
    </row>
    <row r="210" spans="115:115" ht="14.25" customHeight="1" x14ac:dyDescent="0.25">
      <c r="DK210" s="248"/>
    </row>
    <row r="211" spans="115:115" ht="14.25" customHeight="1" x14ac:dyDescent="0.25">
      <c r="DK211" s="248"/>
    </row>
    <row r="212" spans="115:115" ht="14.25" customHeight="1" x14ac:dyDescent="0.25">
      <c r="DK212" s="248"/>
    </row>
    <row r="213" spans="115:115" ht="14.25" customHeight="1" x14ac:dyDescent="0.25">
      <c r="DK213" s="248"/>
    </row>
    <row r="214" spans="115:115" ht="14.25" customHeight="1" x14ac:dyDescent="0.25">
      <c r="DK214" s="248"/>
    </row>
    <row r="215" spans="115:115" ht="14.25" customHeight="1" x14ac:dyDescent="0.25">
      <c r="DK215" s="248"/>
    </row>
    <row r="216" spans="115:115" ht="14.25" customHeight="1" x14ac:dyDescent="0.25">
      <c r="DK216" s="248"/>
    </row>
    <row r="217" spans="115:115" ht="14.25" customHeight="1" x14ac:dyDescent="0.25">
      <c r="DK217" s="248"/>
    </row>
    <row r="218" spans="115:115" ht="14.25" customHeight="1" x14ac:dyDescent="0.25">
      <c r="DK218" s="248"/>
    </row>
    <row r="219" spans="115:115" ht="14.25" customHeight="1" x14ac:dyDescent="0.25">
      <c r="DK219" s="248"/>
    </row>
    <row r="220" spans="115:115" ht="14.25" customHeight="1" x14ac:dyDescent="0.25">
      <c r="DK220" s="248"/>
    </row>
    <row r="221" spans="115:115" ht="14.25" customHeight="1" x14ac:dyDescent="0.25">
      <c r="DK221" s="248"/>
    </row>
    <row r="222" spans="115:115" ht="14.25" customHeight="1" x14ac:dyDescent="0.25">
      <c r="DK222" s="248"/>
    </row>
    <row r="223" spans="115:115" ht="14.25" customHeight="1" x14ac:dyDescent="0.25">
      <c r="DK223" s="248"/>
    </row>
    <row r="224" spans="115:115" ht="14.25" customHeight="1" x14ac:dyDescent="0.25">
      <c r="DK224" s="248"/>
    </row>
    <row r="225" spans="115:115" ht="14.25" customHeight="1" x14ac:dyDescent="0.25">
      <c r="DK225" s="248"/>
    </row>
    <row r="226" spans="115:115" ht="14.25" customHeight="1" x14ac:dyDescent="0.25">
      <c r="DK226" s="248"/>
    </row>
    <row r="227" spans="115:115" ht="14.25" customHeight="1" x14ac:dyDescent="0.25">
      <c r="DK227" s="248"/>
    </row>
    <row r="228" spans="115:115" ht="14.25" customHeight="1" x14ac:dyDescent="0.25">
      <c r="DK228" s="248"/>
    </row>
    <row r="229" spans="115:115" ht="14.25" customHeight="1" x14ac:dyDescent="0.25">
      <c r="DK229" s="248"/>
    </row>
    <row r="230" spans="115:115" ht="14.25" customHeight="1" x14ac:dyDescent="0.25">
      <c r="DK230" s="248"/>
    </row>
    <row r="231" spans="115:115" ht="14.25" customHeight="1" x14ac:dyDescent="0.25">
      <c r="DK231" s="248"/>
    </row>
    <row r="232" spans="115:115" ht="14.25" customHeight="1" x14ac:dyDescent="0.25">
      <c r="DK232" s="248"/>
    </row>
    <row r="233" spans="115:115" ht="14.25" customHeight="1" x14ac:dyDescent="0.25">
      <c r="DK233" s="248"/>
    </row>
    <row r="234" spans="115:115" ht="14.25" customHeight="1" x14ac:dyDescent="0.25">
      <c r="DK234" s="248"/>
    </row>
    <row r="235" spans="115:115" ht="14.25" customHeight="1" x14ac:dyDescent="0.25">
      <c r="DK235" s="248"/>
    </row>
    <row r="236" spans="115:115" ht="14.25" customHeight="1" x14ac:dyDescent="0.25">
      <c r="DK236" s="248"/>
    </row>
    <row r="237" spans="115:115" ht="14.25" customHeight="1" x14ac:dyDescent="0.25">
      <c r="DK237" s="248"/>
    </row>
    <row r="238" spans="115:115" ht="14.25" customHeight="1" x14ac:dyDescent="0.25">
      <c r="DK238" s="248"/>
    </row>
    <row r="239" spans="115:115" ht="14.25" customHeight="1" x14ac:dyDescent="0.25">
      <c r="DK239" s="248"/>
    </row>
    <row r="240" spans="115:115" ht="14.25" customHeight="1" x14ac:dyDescent="0.25">
      <c r="DK240" s="248"/>
    </row>
    <row r="241" spans="115:115" ht="14.25" customHeight="1" x14ac:dyDescent="0.25">
      <c r="DK241" s="248"/>
    </row>
    <row r="242" spans="115:115" ht="14.25" customHeight="1" x14ac:dyDescent="0.25">
      <c r="DK242" s="248"/>
    </row>
    <row r="243" spans="115:115" ht="14.25" customHeight="1" x14ac:dyDescent="0.25">
      <c r="DK243" s="248"/>
    </row>
    <row r="244" spans="115:115" ht="14.25" customHeight="1" x14ac:dyDescent="0.25">
      <c r="DK244" s="248"/>
    </row>
    <row r="245" spans="115:115" ht="14.25" customHeight="1" x14ac:dyDescent="0.25">
      <c r="DK245" s="248"/>
    </row>
    <row r="246" spans="115:115" ht="14.25" customHeight="1" x14ac:dyDescent="0.25">
      <c r="DK246" s="248"/>
    </row>
    <row r="247" spans="115:115" ht="14.25" customHeight="1" x14ac:dyDescent="0.25">
      <c r="DK247" s="248"/>
    </row>
    <row r="248" spans="115:115" ht="14.25" customHeight="1" x14ac:dyDescent="0.25">
      <c r="DK248" s="248"/>
    </row>
    <row r="249" spans="115:115" ht="14.25" customHeight="1" x14ac:dyDescent="0.25">
      <c r="DK249" s="248"/>
    </row>
    <row r="250" spans="115:115" ht="14.25" customHeight="1" x14ac:dyDescent="0.25">
      <c r="DK250" s="248"/>
    </row>
    <row r="251" spans="115:115" ht="14.25" customHeight="1" x14ac:dyDescent="0.25">
      <c r="DK251" s="248"/>
    </row>
    <row r="252" spans="115:115" ht="14.25" customHeight="1" x14ac:dyDescent="0.25">
      <c r="DK252" s="248"/>
    </row>
    <row r="253" spans="115:115" ht="14.25" customHeight="1" x14ac:dyDescent="0.25">
      <c r="DK253" s="248"/>
    </row>
    <row r="254" spans="115:115" ht="14.25" customHeight="1" x14ac:dyDescent="0.25">
      <c r="DK254" s="248"/>
    </row>
    <row r="255" spans="115:115" ht="14.25" customHeight="1" x14ac:dyDescent="0.25">
      <c r="DK255" s="248"/>
    </row>
    <row r="256" spans="115:115" ht="14.25" customHeight="1" x14ac:dyDescent="0.25">
      <c r="DK256" s="248"/>
    </row>
    <row r="257" spans="115:115" ht="14.25" customHeight="1" x14ac:dyDescent="0.25">
      <c r="DK257" s="248"/>
    </row>
    <row r="258" spans="115:115" ht="14.25" customHeight="1" x14ac:dyDescent="0.25">
      <c r="DK258" s="248"/>
    </row>
    <row r="259" spans="115:115" ht="14.25" customHeight="1" x14ac:dyDescent="0.25">
      <c r="DK259" s="248"/>
    </row>
    <row r="260" spans="115:115" ht="14.25" customHeight="1" x14ac:dyDescent="0.25">
      <c r="DK260" s="248"/>
    </row>
    <row r="261" spans="115:115" ht="14.25" customHeight="1" x14ac:dyDescent="0.25">
      <c r="DK261" s="248"/>
    </row>
    <row r="262" spans="115:115" ht="14.25" customHeight="1" x14ac:dyDescent="0.25">
      <c r="DK262" s="248"/>
    </row>
    <row r="263" spans="115:115" ht="14.25" customHeight="1" x14ac:dyDescent="0.25">
      <c r="DK263" s="248"/>
    </row>
    <row r="264" spans="115:115" ht="14.25" customHeight="1" x14ac:dyDescent="0.25">
      <c r="DK264" s="248"/>
    </row>
    <row r="265" spans="115:115" ht="14.25" customHeight="1" x14ac:dyDescent="0.25">
      <c r="DK265" s="248"/>
    </row>
    <row r="266" spans="115:115" ht="14.25" customHeight="1" x14ac:dyDescent="0.25">
      <c r="DK266" s="248"/>
    </row>
    <row r="267" spans="115:115" ht="14.25" customHeight="1" x14ac:dyDescent="0.25">
      <c r="DK267" s="248"/>
    </row>
    <row r="268" spans="115:115" ht="14.25" customHeight="1" x14ac:dyDescent="0.25">
      <c r="DK268" s="248"/>
    </row>
    <row r="269" spans="115:115" ht="14.25" customHeight="1" x14ac:dyDescent="0.25">
      <c r="DK269" s="248"/>
    </row>
    <row r="270" spans="115:115" ht="14.25" customHeight="1" x14ac:dyDescent="0.25">
      <c r="DK270" s="248"/>
    </row>
    <row r="271" spans="115:115" ht="14.25" customHeight="1" x14ac:dyDescent="0.25">
      <c r="DK271" s="248"/>
    </row>
    <row r="272" spans="115:115" ht="14.25" customHeight="1" x14ac:dyDescent="0.25">
      <c r="DK272" s="248"/>
    </row>
    <row r="273" spans="115:115" ht="14.25" customHeight="1" x14ac:dyDescent="0.25">
      <c r="DK273" s="248"/>
    </row>
    <row r="274" spans="115:115" ht="14.25" customHeight="1" x14ac:dyDescent="0.25">
      <c r="DK274" s="248"/>
    </row>
    <row r="275" spans="115:115" ht="14.25" customHeight="1" x14ac:dyDescent="0.25">
      <c r="DK275" s="248"/>
    </row>
    <row r="276" spans="115:115" ht="14.25" customHeight="1" x14ac:dyDescent="0.25">
      <c r="DK276" s="248"/>
    </row>
    <row r="277" spans="115:115" ht="14.25" customHeight="1" x14ac:dyDescent="0.25">
      <c r="DK277" s="248"/>
    </row>
    <row r="278" spans="115:115" ht="14.25" customHeight="1" x14ac:dyDescent="0.25">
      <c r="DK278" s="248"/>
    </row>
    <row r="279" spans="115:115" ht="14.25" customHeight="1" x14ac:dyDescent="0.25">
      <c r="DK279" s="248"/>
    </row>
    <row r="280" spans="115:115" ht="14.25" customHeight="1" x14ac:dyDescent="0.25">
      <c r="DK280" s="248"/>
    </row>
    <row r="281" spans="115:115" ht="14.25" customHeight="1" x14ac:dyDescent="0.25">
      <c r="DK281" s="248"/>
    </row>
    <row r="282" spans="115:115" ht="14.25" customHeight="1" x14ac:dyDescent="0.25">
      <c r="DK282" s="248"/>
    </row>
    <row r="283" spans="115:115" ht="14.25" customHeight="1" x14ac:dyDescent="0.25">
      <c r="DK283" s="248"/>
    </row>
    <row r="284" spans="115:115" ht="14.25" customHeight="1" x14ac:dyDescent="0.25">
      <c r="DK284" s="248"/>
    </row>
    <row r="285" spans="115:115" ht="14.25" customHeight="1" x14ac:dyDescent="0.25">
      <c r="DK285" s="248"/>
    </row>
    <row r="286" spans="115:115" ht="14.25" customHeight="1" x14ac:dyDescent="0.25">
      <c r="DK286" s="248"/>
    </row>
    <row r="287" spans="115:115" ht="14.25" customHeight="1" x14ac:dyDescent="0.25">
      <c r="DK287" s="248"/>
    </row>
    <row r="288" spans="115:115" ht="14.25" customHeight="1" x14ac:dyDescent="0.25">
      <c r="DK288" s="248"/>
    </row>
    <row r="289" spans="115:115" ht="14.25" customHeight="1" x14ac:dyDescent="0.25">
      <c r="DK289" s="248"/>
    </row>
    <row r="290" spans="115:115" ht="14.25" customHeight="1" x14ac:dyDescent="0.25">
      <c r="DK290" s="248"/>
    </row>
    <row r="291" spans="115:115" ht="14.25" customHeight="1" x14ac:dyDescent="0.25">
      <c r="DK291" s="248"/>
    </row>
    <row r="292" spans="115:115" ht="14.25" customHeight="1" x14ac:dyDescent="0.25">
      <c r="DK292" s="248"/>
    </row>
    <row r="293" spans="115:115" ht="14.25" customHeight="1" x14ac:dyDescent="0.25">
      <c r="DK293" s="248"/>
    </row>
    <row r="294" spans="115:115" ht="14.25" customHeight="1" x14ac:dyDescent="0.25">
      <c r="DK294" s="248"/>
    </row>
    <row r="295" spans="115:115" ht="14.25" customHeight="1" x14ac:dyDescent="0.25">
      <c r="DK295" s="248"/>
    </row>
    <row r="296" spans="115:115" ht="14.25" customHeight="1" x14ac:dyDescent="0.25">
      <c r="DK296" s="248"/>
    </row>
    <row r="297" spans="115:115" ht="14.25" customHeight="1" x14ac:dyDescent="0.25">
      <c r="DK297" s="248"/>
    </row>
    <row r="298" spans="115:115" ht="14.25" customHeight="1" x14ac:dyDescent="0.25">
      <c r="DK298" s="248"/>
    </row>
    <row r="299" spans="115:115" ht="14.25" customHeight="1" x14ac:dyDescent="0.25">
      <c r="DK299" s="248"/>
    </row>
    <row r="300" spans="115:115" ht="14.25" customHeight="1" x14ac:dyDescent="0.25">
      <c r="DK300" s="248"/>
    </row>
    <row r="301" spans="115:115" ht="14.25" customHeight="1" x14ac:dyDescent="0.25">
      <c r="DK301" s="248"/>
    </row>
    <row r="302" spans="115:115" ht="14.25" customHeight="1" x14ac:dyDescent="0.25">
      <c r="DK302" s="248"/>
    </row>
    <row r="303" spans="115:115" ht="14.25" customHeight="1" x14ac:dyDescent="0.25">
      <c r="DK303" s="248"/>
    </row>
    <row r="304" spans="115:115" ht="14.25" customHeight="1" x14ac:dyDescent="0.25">
      <c r="DK304" s="248"/>
    </row>
    <row r="305" spans="115:115" ht="14.25" customHeight="1" x14ac:dyDescent="0.25">
      <c r="DK305" s="248"/>
    </row>
    <row r="306" spans="115:115" ht="14.25" customHeight="1" x14ac:dyDescent="0.25">
      <c r="DK306" s="248"/>
    </row>
    <row r="307" spans="115:115" ht="14.25" customHeight="1" x14ac:dyDescent="0.25">
      <c r="DK307" s="248"/>
    </row>
    <row r="308" spans="115:115" ht="14.25" customHeight="1" x14ac:dyDescent="0.25">
      <c r="DK308" s="248"/>
    </row>
    <row r="309" spans="115:115" ht="14.25" customHeight="1" x14ac:dyDescent="0.25">
      <c r="DK309" s="248"/>
    </row>
    <row r="310" spans="115:115" ht="14.25" customHeight="1" x14ac:dyDescent="0.25">
      <c r="DK310" s="248"/>
    </row>
    <row r="311" spans="115:115" ht="14.25" customHeight="1" x14ac:dyDescent="0.25">
      <c r="DK311" s="248"/>
    </row>
    <row r="312" spans="115:115" ht="14.25" customHeight="1" x14ac:dyDescent="0.25">
      <c r="DK312" s="248"/>
    </row>
    <row r="313" spans="115:115" ht="14.25" customHeight="1" x14ac:dyDescent="0.25">
      <c r="DK313" s="248"/>
    </row>
    <row r="314" spans="115:115" ht="14.25" customHeight="1" x14ac:dyDescent="0.25">
      <c r="DK314" s="248"/>
    </row>
    <row r="315" spans="115:115" ht="14.25" customHeight="1" x14ac:dyDescent="0.25">
      <c r="DK315" s="248"/>
    </row>
    <row r="316" spans="115:115" ht="14.25" customHeight="1" x14ac:dyDescent="0.25">
      <c r="DK316" s="248"/>
    </row>
    <row r="317" spans="115:115" ht="14.25" customHeight="1" x14ac:dyDescent="0.25">
      <c r="DK317" s="248"/>
    </row>
    <row r="318" spans="115:115" ht="14.25" customHeight="1" x14ac:dyDescent="0.25">
      <c r="DK318" s="248"/>
    </row>
    <row r="319" spans="115:115" ht="14.25" customHeight="1" x14ac:dyDescent="0.25">
      <c r="DK319" s="248"/>
    </row>
    <row r="320" spans="115:115" ht="14.25" customHeight="1" x14ac:dyDescent="0.25">
      <c r="DK320" s="248"/>
    </row>
    <row r="321" spans="115:115" ht="14.25" customHeight="1" x14ac:dyDescent="0.25">
      <c r="DK321" s="248"/>
    </row>
    <row r="322" spans="115:115" ht="14.25" customHeight="1" x14ac:dyDescent="0.25">
      <c r="DK322" s="248"/>
    </row>
    <row r="323" spans="115:115" ht="14.25" customHeight="1" x14ac:dyDescent="0.25">
      <c r="DK323" s="248"/>
    </row>
    <row r="324" spans="115:115" ht="14.25" customHeight="1" x14ac:dyDescent="0.25">
      <c r="DK324" s="248"/>
    </row>
    <row r="325" spans="115:115" ht="14.25" customHeight="1" x14ac:dyDescent="0.25">
      <c r="DK325" s="248"/>
    </row>
    <row r="326" spans="115:115" ht="14.25" customHeight="1" x14ac:dyDescent="0.25">
      <c r="DK326" s="248"/>
    </row>
    <row r="327" spans="115:115" ht="14.25" customHeight="1" x14ac:dyDescent="0.25">
      <c r="DK327" s="248"/>
    </row>
    <row r="328" spans="115:115" ht="14.25" customHeight="1" x14ac:dyDescent="0.25">
      <c r="DK328" s="248"/>
    </row>
    <row r="329" spans="115:115" ht="14.25" customHeight="1" x14ac:dyDescent="0.25">
      <c r="DK329" s="248"/>
    </row>
    <row r="330" spans="115:115" ht="14.25" customHeight="1" x14ac:dyDescent="0.25">
      <c r="DK330" s="248"/>
    </row>
    <row r="331" spans="115:115" ht="14.25" customHeight="1" x14ac:dyDescent="0.25">
      <c r="DK331" s="248"/>
    </row>
    <row r="332" spans="115:115" ht="14.25" customHeight="1" x14ac:dyDescent="0.25">
      <c r="DK332" s="248"/>
    </row>
    <row r="333" spans="115:115" ht="14.25" customHeight="1" x14ac:dyDescent="0.25">
      <c r="DK333" s="248"/>
    </row>
    <row r="334" spans="115:115" ht="14.25" customHeight="1" x14ac:dyDescent="0.25">
      <c r="DK334" s="248"/>
    </row>
    <row r="335" spans="115:115" ht="14.25" customHeight="1" x14ac:dyDescent="0.25">
      <c r="DK335" s="248"/>
    </row>
    <row r="336" spans="115:115" ht="14.25" customHeight="1" x14ac:dyDescent="0.25">
      <c r="DK336" s="248"/>
    </row>
    <row r="337" spans="115:115" ht="14.25" customHeight="1" x14ac:dyDescent="0.25">
      <c r="DK337" s="248"/>
    </row>
    <row r="338" spans="115:115" ht="14.25" customHeight="1" x14ac:dyDescent="0.25">
      <c r="DK338" s="248"/>
    </row>
    <row r="339" spans="115:115" ht="14.25" customHeight="1" x14ac:dyDescent="0.25">
      <c r="DK339" s="248"/>
    </row>
    <row r="340" spans="115:115" ht="14.25" customHeight="1" x14ac:dyDescent="0.25">
      <c r="DK340" s="248"/>
    </row>
    <row r="341" spans="115:115" ht="14.25" customHeight="1" x14ac:dyDescent="0.25">
      <c r="DK341" s="248"/>
    </row>
    <row r="342" spans="115:115" ht="14.25" customHeight="1" x14ac:dyDescent="0.25">
      <c r="DK342" s="248"/>
    </row>
    <row r="343" spans="115:115" ht="14.25" customHeight="1" x14ac:dyDescent="0.25">
      <c r="DK343" s="248"/>
    </row>
    <row r="344" spans="115:115" ht="14.25" customHeight="1" x14ac:dyDescent="0.25">
      <c r="DK344" s="248"/>
    </row>
    <row r="345" spans="115:115" ht="14.25" customHeight="1" x14ac:dyDescent="0.25">
      <c r="DK345" s="248"/>
    </row>
    <row r="346" spans="115:115" ht="14.25" customHeight="1" x14ac:dyDescent="0.25">
      <c r="DK346" s="248"/>
    </row>
    <row r="347" spans="115:115" ht="14.25" customHeight="1" x14ac:dyDescent="0.25">
      <c r="DK347" s="248"/>
    </row>
    <row r="348" spans="115:115" ht="14.25" customHeight="1" x14ac:dyDescent="0.25">
      <c r="DK348" s="248"/>
    </row>
    <row r="349" spans="115:115" ht="14.25" customHeight="1" x14ac:dyDescent="0.25">
      <c r="DK349" s="248"/>
    </row>
    <row r="350" spans="115:115" ht="14.25" customHeight="1" x14ac:dyDescent="0.25">
      <c r="DK350" s="248"/>
    </row>
    <row r="351" spans="115:115" ht="14.25" customHeight="1" x14ac:dyDescent="0.25">
      <c r="DK351" s="248"/>
    </row>
    <row r="352" spans="115:115" ht="14.25" customHeight="1" x14ac:dyDescent="0.25">
      <c r="DK352" s="248"/>
    </row>
    <row r="353" spans="115:115" ht="14.25" customHeight="1" x14ac:dyDescent="0.25">
      <c r="DK353" s="248"/>
    </row>
    <row r="354" spans="115:115" ht="14.25" customHeight="1" x14ac:dyDescent="0.25">
      <c r="DK354" s="248"/>
    </row>
    <row r="355" spans="115:115" ht="14.25" customHeight="1" x14ac:dyDescent="0.25">
      <c r="DK355" s="248"/>
    </row>
    <row r="356" spans="115:115" ht="14.25" customHeight="1" x14ac:dyDescent="0.25">
      <c r="DK356" s="248"/>
    </row>
    <row r="357" spans="115:115" ht="14.25" customHeight="1" x14ac:dyDescent="0.25">
      <c r="DK357" s="248"/>
    </row>
    <row r="358" spans="115:115" ht="14.25" customHeight="1" x14ac:dyDescent="0.25">
      <c r="DK358" s="248"/>
    </row>
    <row r="359" spans="115:115" ht="14.25" customHeight="1" x14ac:dyDescent="0.25">
      <c r="DK359" s="248"/>
    </row>
    <row r="360" spans="115:115" ht="14.25" customHeight="1" x14ac:dyDescent="0.25">
      <c r="DK360" s="248"/>
    </row>
    <row r="361" spans="115:115" ht="14.25" customHeight="1" x14ac:dyDescent="0.25">
      <c r="DK361" s="248"/>
    </row>
    <row r="362" spans="115:115" ht="14.25" customHeight="1" x14ac:dyDescent="0.25">
      <c r="DK362" s="248"/>
    </row>
    <row r="363" spans="115:115" ht="14.25" customHeight="1" x14ac:dyDescent="0.25">
      <c r="DK363" s="248"/>
    </row>
    <row r="364" spans="115:115" ht="14.25" customHeight="1" x14ac:dyDescent="0.25">
      <c r="DK364" s="248"/>
    </row>
    <row r="365" spans="115:115" ht="14.25" customHeight="1" x14ac:dyDescent="0.25">
      <c r="DK365" s="248"/>
    </row>
    <row r="366" spans="115:115" ht="14.25" customHeight="1" x14ac:dyDescent="0.25">
      <c r="DK366" s="248"/>
    </row>
    <row r="367" spans="115:115" ht="14.25" customHeight="1" x14ac:dyDescent="0.25">
      <c r="DK367" s="248"/>
    </row>
    <row r="368" spans="115:115" ht="14.25" customHeight="1" x14ac:dyDescent="0.25">
      <c r="DK368" s="248"/>
    </row>
    <row r="369" spans="115:115" ht="14.25" customHeight="1" x14ac:dyDescent="0.25">
      <c r="DK369" s="248"/>
    </row>
    <row r="370" spans="115:115" ht="14.25" customHeight="1" x14ac:dyDescent="0.25">
      <c r="DK370" s="248"/>
    </row>
    <row r="371" spans="115:115" ht="14.25" customHeight="1" x14ac:dyDescent="0.25">
      <c r="DK371" s="248"/>
    </row>
    <row r="372" spans="115:115" ht="14.25" customHeight="1" x14ac:dyDescent="0.25">
      <c r="DK372" s="248"/>
    </row>
    <row r="373" spans="115:115" ht="14.25" customHeight="1" x14ac:dyDescent="0.25">
      <c r="DK373" s="248"/>
    </row>
    <row r="374" spans="115:115" ht="14.25" customHeight="1" x14ac:dyDescent="0.25">
      <c r="DK374" s="248"/>
    </row>
    <row r="375" spans="115:115" ht="14.25" customHeight="1" x14ac:dyDescent="0.25">
      <c r="DK375" s="248"/>
    </row>
    <row r="376" spans="115:115" ht="14.25" customHeight="1" x14ac:dyDescent="0.25">
      <c r="DK376" s="248"/>
    </row>
    <row r="377" spans="115:115" ht="14.25" customHeight="1" x14ac:dyDescent="0.25">
      <c r="DK377" s="248"/>
    </row>
    <row r="378" spans="115:115" ht="14.25" customHeight="1" x14ac:dyDescent="0.25">
      <c r="DK378" s="248"/>
    </row>
    <row r="379" spans="115:115" ht="14.25" customHeight="1" x14ac:dyDescent="0.25">
      <c r="DK379" s="248"/>
    </row>
    <row r="380" spans="115:115" ht="14.25" customHeight="1" x14ac:dyDescent="0.25">
      <c r="DK380" s="248"/>
    </row>
    <row r="381" spans="115:115" ht="14.25" customHeight="1" x14ac:dyDescent="0.25">
      <c r="DK381" s="248"/>
    </row>
    <row r="382" spans="115:115" ht="14.25" customHeight="1" x14ac:dyDescent="0.25">
      <c r="DK382" s="248"/>
    </row>
    <row r="383" spans="115:115" ht="14.25" customHeight="1" x14ac:dyDescent="0.25">
      <c r="DK383" s="248"/>
    </row>
    <row r="384" spans="115:115" ht="14.25" customHeight="1" x14ac:dyDescent="0.25">
      <c r="DK384" s="248"/>
    </row>
    <row r="385" spans="115:115" ht="14.25" customHeight="1" x14ac:dyDescent="0.25">
      <c r="DK385" s="248"/>
    </row>
    <row r="386" spans="115:115" ht="14.25" customHeight="1" x14ac:dyDescent="0.25">
      <c r="DK386" s="248"/>
    </row>
    <row r="387" spans="115:115" ht="14.25" customHeight="1" x14ac:dyDescent="0.25">
      <c r="DK387" s="248"/>
    </row>
    <row r="388" spans="115:115" ht="14.25" customHeight="1" x14ac:dyDescent="0.25">
      <c r="DK388" s="248"/>
    </row>
    <row r="389" spans="115:115" ht="14.25" customHeight="1" x14ac:dyDescent="0.25">
      <c r="DK389" s="248"/>
    </row>
    <row r="390" spans="115:115" ht="14.25" customHeight="1" x14ac:dyDescent="0.25">
      <c r="DK390" s="248"/>
    </row>
    <row r="391" spans="115:115" ht="14.25" customHeight="1" x14ac:dyDescent="0.25">
      <c r="DK391" s="248"/>
    </row>
    <row r="392" spans="115:115" ht="14.25" customHeight="1" x14ac:dyDescent="0.25">
      <c r="DK392" s="248"/>
    </row>
    <row r="393" spans="115:115" ht="14.25" customHeight="1" x14ac:dyDescent="0.25">
      <c r="DK393" s="248"/>
    </row>
    <row r="394" spans="115:115" ht="14.25" customHeight="1" x14ac:dyDescent="0.25">
      <c r="DK394" s="248"/>
    </row>
    <row r="395" spans="115:115" ht="14.25" customHeight="1" x14ac:dyDescent="0.25">
      <c r="DK395" s="248"/>
    </row>
    <row r="396" spans="115:115" ht="14.25" customHeight="1" x14ac:dyDescent="0.25">
      <c r="DK396" s="248"/>
    </row>
    <row r="397" spans="115:115" ht="14.25" customHeight="1" x14ac:dyDescent="0.25">
      <c r="DK397" s="248"/>
    </row>
    <row r="398" spans="115:115" ht="14.25" customHeight="1" x14ac:dyDescent="0.25">
      <c r="DK398" s="248"/>
    </row>
    <row r="399" spans="115:115" ht="14.25" customHeight="1" x14ac:dyDescent="0.25">
      <c r="DK399" s="248"/>
    </row>
    <row r="400" spans="115:115" ht="14.25" customHeight="1" x14ac:dyDescent="0.25">
      <c r="DK400" s="248"/>
    </row>
    <row r="401" spans="115:115" ht="14.25" customHeight="1" x14ac:dyDescent="0.25">
      <c r="DK401" s="248"/>
    </row>
    <row r="402" spans="115:115" ht="14.25" customHeight="1" x14ac:dyDescent="0.25">
      <c r="DK402" s="248"/>
    </row>
    <row r="403" spans="115:115" ht="14.25" customHeight="1" x14ac:dyDescent="0.25">
      <c r="DK403" s="248"/>
    </row>
    <row r="404" spans="115:115" ht="14.25" customHeight="1" x14ac:dyDescent="0.25">
      <c r="DK404" s="248"/>
    </row>
    <row r="405" spans="115:115" ht="14.25" customHeight="1" x14ac:dyDescent="0.25">
      <c r="DK405" s="248"/>
    </row>
    <row r="406" spans="115:115" ht="14.25" customHeight="1" x14ac:dyDescent="0.25">
      <c r="DK406" s="248"/>
    </row>
    <row r="407" spans="115:115" ht="14.25" customHeight="1" x14ac:dyDescent="0.25">
      <c r="DK407" s="248"/>
    </row>
    <row r="408" spans="115:115" ht="14.25" customHeight="1" x14ac:dyDescent="0.25">
      <c r="DK408" s="248"/>
    </row>
    <row r="409" spans="115:115" ht="14.25" customHeight="1" x14ac:dyDescent="0.25">
      <c r="DK409" s="248"/>
    </row>
    <row r="410" spans="115:115" ht="14.25" customHeight="1" x14ac:dyDescent="0.25">
      <c r="DK410" s="248"/>
    </row>
    <row r="411" spans="115:115" ht="14.25" customHeight="1" x14ac:dyDescent="0.25">
      <c r="DK411" s="248"/>
    </row>
    <row r="412" spans="115:115" ht="14.25" customHeight="1" x14ac:dyDescent="0.25">
      <c r="DK412" s="248"/>
    </row>
    <row r="413" spans="115:115" ht="14.25" customHeight="1" x14ac:dyDescent="0.25">
      <c r="DK413" s="248"/>
    </row>
    <row r="414" spans="115:115" ht="14.25" customHeight="1" x14ac:dyDescent="0.25">
      <c r="DK414" s="248"/>
    </row>
    <row r="415" spans="115:115" ht="14.25" customHeight="1" x14ac:dyDescent="0.25">
      <c r="DK415" s="248"/>
    </row>
    <row r="416" spans="115:115" ht="14.25" customHeight="1" x14ac:dyDescent="0.25">
      <c r="DK416" s="248"/>
    </row>
    <row r="417" spans="115:115" ht="14.25" customHeight="1" x14ac:dyDescent="0.25">
      <c r="DK417" s="248"/>
    </row>
    <row r="418" spans="115:115" ht="14.25" customHeight="1" x14ac:dyDescent="0.25">
      <c r="DK418" s="248"/>
    </row>
    <row r="419" spans="115:115" ht="14.25" customHeight="1" x14ac:dyDescent="0.25">
      <c r="DK419" s="248"/>
    </row>
    <row r="420" spans="115:115" ht="14.25" customHeight="1" x14ac:dyDescent="0.25">
      <c r="DK420" s="248"/>
    </row>
    <row r="421" spans="115:115" ht="14.25" customHeight="1" x14ac:dyDescent="0.25">
      <c r="DK421" s="248"/>
    </row>
    <row r="422" spans="115:115" ht="14.25" customHeight="1" x14ac:dyDescent="0.25">
      <c r="DK422" s="248"/>
    </row>
    <row r="423" spans="115:115" ht="14.25" customHeight="1" x14ac:dyDescent="0.25">
      <c r="DK423" s="248"/>
    </row>
    <row r="424" spans="115:115" ht="14.25" customHeight="1" x14ac:dyDescent="0.25">
      <c r="DK424" s="248"/>
    </row>
    <row r="425" spans="115:115" ht="14.25" customHeight="1" x14ac:dyDescent="0.25">
      <c r="DK425" s="248"/>
    </row>
    <row r="426" spans="115:115" ht="14.25" customHeight="1" x14ac:dyDescent="0.25">
      <c r="DK426" s="248"/>
    </row>
    <row r="427" spans="115:115" ht="14.25" customHeight="1" x14ac:dyDescent="0.25">
      <c r="DK427" s="248"/>
    </row>
    <row r="428" spans="115:115" ht="14.25" customHeight="1" x14ac:dyDescent="0.25">
      <c r="DK428" s="248"/>
    </row>
    <row r="429" spans="115:115" ht="14.25" customHeight="1" x14ac:dyDescent="0.25">
      <c r="DK429" s="248"/>
    </row>
    <row r="430" spans="115:115" ht="14.25" customHeight="1" x14ac:dyDescent="0.25">
      <c r="DK430" s="248"/>
    </row>
    <row r="431" spans="115:115" ht="14.25" customHeight="1" x14ac:dyDescent="0.25">
      <c r="DK431" s="248"/>
    </row>
    <row r="432" spans="115:115" ht="14.25" customHeight="1" x14ac:dyDescent="0.25">
      <c r="DK432" s="248"/>
    </row>
    <row r="433" spans="115:115" ht="14.25" customHeight="1" x14ac:dyDescent="0.25">
      <c r="DK433" s="248"/>
    </row>
    <row r="434" spans="115:115" ht="14.25" customHeight="1" x14ac:dyDescent="0.25">
      <c r="DK434" s="248"/>
    </row>
    <row r="435" spans="115:115" ht="14.25" customHeight="1" x14ac:dyDescent="0.25">
      <c r="DK435" s="248"/>
    </row>
    <row r="436" spans="115:115" ht="14.25" customHeight="1" x14ac:dyDescent="0.25">
      <c r="DK436" s="248"/>
    </row>
    <row r="437" spans="115:115" ht="14.25" customHeight="1" x14ac:dyDescent="0.25">
      <c r="DK437" s="248"/>
    </row>
    <row r="438" spans="115:115" ht="14.25" customHeight="1" x14ac:dyDescent="0.25">
      <c r="DK438" s="248"/>
    </row>
    <row r="439" spans="115:115" ht="14.25" customHeight="1" x14ac:dyDescent="0.25">
      <c r="DK439" s="248"/>
    </row>
    <row r="440" spans="115:115" ht="14.25" customHeight="1" x14ac:dyDescent="0.25">
      <c r="DK440" s="248"/>
    </row>
    <row r="441" spans="115:115" ht="14.25" customHeight="1" x14ac:dyDescent="0.25">
      <c r="DK441" s="248"/>
    </row>
    <row r="442" spans="115:115" ht="14.25" customHeight="1" x14ac:dyDescent="0.25">
      <c r="DK442" s="248"/>
    </row>
    <row r="443" spans="115:115" ht="14.25" customHeight="1" x14ac:dyDescent="0.25">
      <c r="DK443" s="248"/>
    </row>
    <row r="444" spans="115:115" ht="14.25" customHeight="1" x14ac:dyDescent="0.25">
      <c r="DK444" s="248"/>
    </row>
    <row r="445" spans="115:115" ht="14.25" customHeight="1" x14ac:dyDescent="0.25">
      <c r="DK445" s="248"/>
    </row>
    <row r="446" spans="115:115" ht="14.25" customHeight="1" x14ac:dyDescent="0.25">
      <c r="DK446" s="248"/>
    </row>
    <row r="447" spans="115:115" ht="14.25" customHeight="1" x14ac:dyDescent="0.25">
      <c r="DK447" s="248"/>
    </row>
    <row r="448" spans="115:115" ht="14.25" customHeight="1" x14ac:dyDescent="0.25">
      <c r="DK448" s="248"/>
    </row>
    <row r="449" spans="115:115" ht="14.25" customHeight="1" x14ac:dyDescent="0.25">
      <c r="DK449" s="248"/>
    </row>
    <row r="450" spans="115:115" ht="14.25" customHeight="1" x14ac:dyDescent="0.25">
      <c r="DK450" s="248"/>
    </row>
    <row r="451" spans="115:115" ht="14.25" customHeight="1" x14ac:dyDescent="0.25">
      <c r="DK451" s="248"/>
    </row>
    <row r="452" spans="115:115" ht="14.25" customHeight="1" x14ac:dyDescent="0.25">
      <c r="DK452" s="248"/>
    </row>
    <row r="453" spans="115:115" ht="14.25" customHeight="1" x14ac:dyDescent="0.25">
      <c r="DK453" s="248"/>
    </row>
    <row r="454" spans="115:115" ht="14.25" customHeight="1" x14ac:dyDescent="0.25">
      <c r="DK454" s="248"/>
    </row>
    <row r="455" spans="115:115" ht="14.25" customHeight="1" x14ac:dyDescent="0.25">
      <c r="DK455" s="248"/>
    </row>
    <row r="456" spans="115:115" ht="14.25" customHeight="1" x14ac:dyDescent="0.25">
      <c r="DK456" s="248"/>
    </row>
    <row r="457" spans="115:115" ht="14.25" customHeight="1" x14ac:dyDescent="0.25">
      <c r="DK457" s="248"/>
    </row>
    <row r="458" spans="115:115" ht="14.25" customHeight="1" x14ac:dyDescent="0.25">
      <c r="DK458" s="248"/>
    </row>
    <row r="459" spans="115:115" ht="14.25" customHeight="1" x14ac:dyDescent="0.25">
      <c r="DK459" s="248"/>
    </row>
    <row r="460" spans="115:115" ht="14.25" customHeight="1" x14ac:dyDescent="0.25">
      <c r="DK460" s="248"/>
    </row>
    <row r="461" spans="115:115" ht="14.25" customHeight="1" x14ac:dyDescent="0.25">
      <c r="DK461" s="248"/>
    </row>
    <row r="462" spans="115:115" ht="14.25" customHeight="1" x14ac:dyDescent="0.25">
      <c r="DK462" s="248"/>
    </row>
    <row r="463" spans="115:115" ht="14.25" customHeight="1" x14ac:dyDescent="0.25">
      <c r="DK463" s="248"/>
    </row>
    <row r="464" spans="115:115" ht="14.25" customHeight="1" x14ac:dyDescent="0.25">
      <c r="DK464" s="248"/>
    </row>
    <row r="465" spans="115:115" ht="14.25" customHeight="1" x14ac:dyDescent="0.25">
      <c r="DK465" s="248"/>
    </row>
    <row r="466" spans="115:115" ht="14.25" customHeight="1" x14ac:dyDescent="0.25">
      <c r="DK466" s="248"/>
    </row>
    <row r="467" spans="115:115" ht="14.25" customHeight="1" x14ac:dyDescent="0.25">
      <c r="DK467" s="248"/>
    </row>
    <row r="468" spans="115:115" ht="14.25" customHeight="1" x14ac:dyDescent="0.25">
      <c r="DK468" s="248"/>
    </row>
    <row r="469" spans="115:115" ht="14.25" customHeight="1" x14ac:dyDescent="0.25">
      <c r="DK469" s="248"/>
    </row>
    <row r="470" spans="115:115" ht="14.25" customHeight="1" x14ac:dyDescent="0.25">
      <c r="DK470" s="248"/>
    </row>
    <row r="471" spans="115:115" ht="14.25" customHeight="1" x14ac:dyDescent="0.25">
      <c r="DK471" s="248"/>
    </row>
    <row r="472" spans="115:115" ht="14.25" customHeight="1" x14ac:dyDescent="0.25">
      <c r="DK472" s="248"/>
    </row>
    <row r="473" spans="115:115" ht="14.25" customHeight="1" x14ac:dyDescent="0.25">
      <c r="DK473" s="248"/>
    </row>
    <row r="474" spans="115:115" ht="14.25" customHeight="1" x14ac:dyDescent="0.25">
      <c r="DK474" s="248"/>
    </row>
    <row r="475" spans="115:115" ht="14.25" customHeight="1" x14ac:dyDescent="0.25">
      <c r="DK475" s="248"/>
    </row>
    <row r="476" spans="115:115" ht="14.25" customHeight="1" x14ac:dyDescent="0.25">
      <c r="DK476" s="248"/>
    </row>
    <row r="477" spans="115:115" ht="14.25" customHeight="1" x14ac:dyDescent="0.25">
      <c r="DK477" s="248"/>
    </row>
    <row r="478" spans="115:115" ht="14.25" customHeight="1" x14ac:dyDescent="0.25">
      <c r="DK478" s="248"/>
    </row>
    <row r="479" spans="115:115" ht="14.25" customHeight="1" x14ac:dyDescent="0.25">
      <c r="DK479" s="248"/>
    </row>
    <row r="480" spans="115:115" ht="14.25" customHeight="1" x14ac:dyDescent="0.25">
      <c r="DK480" s="248"/>
    </row>
    <row r="481" spans="115:115" ht="14.25" customHeight="1" x14ac:dyDescent="0.25">
      <c r="DK481" s="248"/>
    </row>
    <row r="482" spans="115:115" ht="14.25" customHeight="1" x14ac:dyDescent="0.25">
      <c r="DK482" s="248"/>
    </row>
    <row r="483" spans="115:115" ht="14.25" customHeight="1" x14ac:dyDescent="0.25">
      <c r="DK483" s="248"/>
    </row>
    <row r="484" spans="115:115" ht="14.25" customHeight="1" x14ac:dyDescent="0.25">
      <c r="DK484" s="248"/>
    </row>
    <row r="485" spans="115:115" ht="14.25" customHeight="1" x14ac:dyDescent="0.25">
      <c r="DK485" s="248"/>
    </row>
    <row r="486" spans="115:115" ht="14.25" customHeight="1" x14ac:dyDescent="0.25">
      <c r="DK486" s="248"/>
    </row>
    <row r="487" spans="115:115" ht="14.25" customHeight="1" x14ac:dyDescent="0.25">
      <c r="DK487" s="248"/>
    </row>
    <row r="488" spans="115:115" ht="14.25" customHeight="1" x14ac:dyDescent="0.25">
      <c r="DK488" s="248"/>
    </row>
    <row r="489" spans="115:115" ht="14.25" customHeight="1" x14ac:dyDescent="0.25">
      <c r="DK489" s="248"/>
    </row>
    <row r="490" spans="115:115" ht="14.25" customHeight="1" x14ac:dyDescent="0.25">
      <c r="DK490" s="248"/>
    </row>
    <row r="491" spans="115:115" ht="14.25" customHeight="1" x14ac:dyDescent="0.25">
      <c r="DK491" s="248"/>
    </row>
    <row r="492" spans="115:115" ht="14.25" customHeight="1" x14ac:dyDescent="0.25">
      <c r="DK492" s="248"/>
    </row>
    <row r="493" spans="115:115" ht="14.25" customHeight="1" x14ac:dyDescent="0.25">
      <c r="DK493" s="248"/>
    </row>
    <row r="494" spans="115:115" ht="14.25" customHeight="1" x14ac:dyDescent="0.25">
      <c r="DK494" s="248"/>
    </row>
    <row r="495" spans="115:115" ht="14.25" customHeight="1" x14ac:dyDescent="0.25">
      <c r="DK495" s="248"/>
    </row>
    <row r="496" spans="115:115" ht="14.25" customHeight="1" x14ac:dyDescent="0.25">
      <c r="DK496" s="248"/>
    </row>
    <row r="497" spans="115:115" ht="14.25" customHeight="1" x14ac:dyDescent="0.25">
      <c r="DK497" s="248"/>
    </row>
    <row r="498" spans="115:115" ht="14.25" customHeight="1" x14ac:dyDescent="0.25">
      <c r="DK498" s="248"/>
    </row>
    <row r="499" spans="115:115" ht="14.25" customHeight="1" x14ac:dyDescent="0.25">
      <c r="DK499" s="248"/>
    </row>
    <row r="500" spans="115:115" ht="14.25" customHeight="1" x14ac:dyDescent="0.25">
      <c r="DK500" s="248"/>
    </row>
    <row r="501" spans="115:115" ht="14.25" customHeight="1" x14ac:dyDescent="0.25">
      <c r="DK501" s="248"/>
    </row>
    <row r="502" spans="115:115" ht="14.25" customHeight="1" x14ac:dyDescent="0.25">
      <c r="DK502" s="248"/>
    </row>
    <row r="503" spans="115:115" ht="14.25" customHeight="1" x14ac:dyDescent="0.25">
      <c r="DK503" s="248"/>
    </row>
    <row r="504" spans="115:115" ht="14.25" customHeight="1" x14ac:dyDescent="0.25">
      <c r="DK504" s="248"/>
    </row>
    <row r="505" spans="115:115" ht="14.25" customHeight="1" x14ac:dyDescent="0.25">
      <c r="DK505" s="248"/>
    </row>
    <row r="506" spans="115:115" ht="14.25" customHeight="1" x14ac:dyDescent="0.25">
      <c r="DK506" s="248"/>
    </row>
    <row r="507" spans="115:115" ht="14.25" customHeight="1" x14ac:dyDescent="0.25">
      <c r="DK507" s="248"/>
    </row>
    <row r="508" spans="115:115" ht="14.25" customHeight="1" x14ac:dyDescent="0.25">
      <c r="DK508" s="248"/>
    </row>
    <row r="509" spans="115:115" ht="14.25" customHeight="1" x14ac:dyDescent="0.25">
      <c r="DK509" s="248"/>
    </row>
    <row r="510" spans="115:115" ht="14.25" customHeight="1" x14ac:dyDescent="0.25">
      <c r="DK510" s="248"/>
    </row>
    <row r="511" spans="115:115" ht="14.25" customHeight="1" x14ac:dyDescent="0.25">
      <c r="DK511" s="248"/>
    </row>
    <row r="512" spans="115:115" ht="14.25" customHeight="1" x14ac:dyDescent="0.25">
      <c r="DK512" s="248"/>
    </row>
    <row r="513" spans="115:115" ht="14.25" customHeight="1" x14ac:dyDescent="0.25">
      <c r="DK513" s="248"/>
    </row>
    <row r="514" spans="115:115" ht="14.25" customHeight="1" x14ac:dyDescent="0.25">
      <c r="DK514" s="248"/>
    </row>
    <row r="515" spans="115:115" ht="14.25" customHeight="1" x14ac:dyDescent="0.25">
      <c r="DK515" s="248"/>
    </row>
    <row r="516" spans="115:115" ht="14.25" customHeight="1" x14ac:dyDescent="0.25">
      <c r="DK516" s="248"/>
    </row>
    <row r="517" spans="115:115" ht="14.25" customHeight="1" x14ac:dyDescent="0.25">
      <c r="DK517" s="248"/>
    </row>
    <row r="518" spans="115:115" ht="14.25" customHeight="1" x14ac:dyDescent="0.25">
      <c r="DK518" s="248"/>
    </row>
    <row r="519" spans="115:115" ht="14.25" customHeight="1" x14ac:dyDescent="0.25">
      <c r="DK519" s="248"/>
    </row>
    <row r="520" spans="115:115" ht="14.25" customHeight="1" x14ac:dyDescent="0.25">
      <c r="DK520" s="248"/>
    </row>
    <row r="521" spans="115:115" ht="14.25" customHeight="1" x14ac:dyDescent="0.25">
      <c r="DK521" s="248"/>
    </row>
    <row r="522" spans="115:115" ht="14.25" customHeight="1" x14ac:dyDescent="0.25">
      <c r="DK522" s="248"/>
    </row>
    <row r="523" spans="115:115" ht="14.25" customHeight="1" x14ac:dyDescent="0.25">
      <c r="DK523" s="248"/>
    </row>
    <row r="524" spans="115:115" ht="14.25" customHeight="1" x14ac:dyDescent="0.25">
      <c r="DK524" s="248"/>
    </row>
    <row r="525" spans="115:115" ht="14.25" customHeight="1" x14ac:dyDescent="0.25">
      <c r="DK525" s="248"/>
    </row>
    <row r="526" spans="115:115" ht="14.25" customHeight="1" x14ac:dyDescent="0.25">
      <c r="DK526" s="248"/>
    </row>
    <row r="527" spans="115:115" ht="14.25" customHeight="1" x14ac:dyDescent="0.25">
      <c r="DK527" s="248"/>
    </row>
    <row r="528" spans="115:115" ht="14.25" customHeight="1" x14ac:dyDescent="0.25">
      <c r="DK528" s="248"/>
    </row>
    <row r="529" spans="115:115" ht="14.25" customHeight="1" x14ac:dyDescent="0.25">
      <c r="DK529" s="248"/>
    </row>
    <row r="530" spans="115:115" ht="14.25" customHeight="1" x14ac:dyDescent="0.25">
      <c r="DK530" s="248"/>
    </row>
    <row r="531" spans="115:115" ht="14.25" customHeight="1" x14ac:dyDescent="0.25">
      <c r="DK531" s="248"/>
    </row>
    <row r="532" spans="115:115" ht="14.25" customHeight="1" x14ac:dyDescent="0.25">
      <c r="DK532" s="248"/>
    </row>
    <row r="533" spans="115:115" ht="14.25" customHeight="1" x14ac:dyDescent="0.25">
      <c r="DK533" s="248"/>
    </row>
    <row r="534" spans="115:115" ht="14.25" customHeight="1" x14ac:dyDescent="0.25">
      <c r="DK534" s="248"/>
    </row>
    <row r="535" spans="115:115" ht="14.25" customHeight="1" x14ac:dyDescent="0.25">
      <c r="DK535" s="248"/>
    </row>
    <row r="536" spans="115:115" ht="14.25" customHeight="1" x14ac:dyDescent="0.25">
      <c r="DK536" s="248"/>
    </row>
    <row r="537" spans="115:115" ht="14.25" customHeight="1" x14ac:dyDescent="0.25">
      <c r="DK537" s="248"/>
    </row>
    <row r="538" spans="115:115" ht="14.25" customHeight="1" x14ac:dyDescent="0.25">
      <c r="DK538" s="248"/>
    </row>
    <row r="539" spans="115:115" ht="14.25" customHeight="1" x14ac:dyDescent="0.25">
      <c r="DK539" s="248"/>
    </row>
    <row r="540" spans="115:115" ht="14.25" customHeight="1" x14ac:dyDescent="0.25">
      <c r="DK540" s="248"/>
    </row>
    <row r="541" spans="115:115" ht="14.25" customHeight="1" x14ac:dyDescent="0.25">
      <c r="DK541" s="248"/>
    </row>
    <row r="542" spans="115:115" ht="14.25" customHeight="1" x14ac:dyDescent="0.25">
      <c r="DK542" s="248"/>
    </row>
    <row r="543" spans="115:115" ht="14.25" customHeight="1" x14ac:dyDescent="0.25">
      <c r="DK543" s="248"/>
    </row>
    <row r="544" spans="115:115" ht="14.25" customHeight="1" x14ac:dyDescent="0.25">
      <c r="DK544" s="248"/>
    </row>
    <row r="545" spans="115:115" ht="14.25" customHeight="1" x14ac:dyDescent="0.25">
      <c r="DK545" s="248"/>
    </row>
    <row r="546" spans="115:115" ht="14.25" customHeight="1" x14ac:dyDescent="0.25">
      <c r="DK546" s="248"/>
    </row>
    <row r="547" spans="115:115" ht="14.25" customHeight="1" x14ac:dyDescent="0.25">
      <c r="DK547" s="248"/>
    </row>
    <row r="548" spans="115:115" ht="14.25" customHeight="1" x14ac:dyDescent="0.25">
      <c r="DK548" s="248"/>
    </row>
    <row r="549" spans="115:115" ht="14.25" customHeight="1" x14ac:dyDescent="0.25">
      <c r="DK549" s="248"/>
    </row>
    <row r="550" spans="115:115" ht="14.25" customHeight="1" x14ac:dyDescent="0.25">
      <c r="DK550" s="248"/>
    </row>
    <row r="551" spans="115:115" ht="14.25" customHeight="1" x14ac:dyDescent="0.25">
      <c r="DK551" s="248"/>
    </row>
    <row r="552" spans="115:115" ht="14.25" customHeight="1" x14ac:dyDescent="0.25">
      <c r="DK552" s="248"/>
    </row>
    <row r="553" spans="115:115" ht="14.25" customHeight="1" x14ac:dyDescent="0.25">
      <c r="DK553" s="248"/>
    </row>
    <row r="554" spans="115:115" ht="14.25" customHeight="1" x14ac:dyDescent="0.25">
      <c r="DK554" s="248"/>
    </row>
    <row r="555" spans="115:115" ht="14.25" customHeight="1" x14ac:dyDescent="0.25">
      <c r="DK555" s="248"/>
    </row>
    <row r="556" spans="115:115" ht="14.25" customHeight="1" x14ac:dyDescent="0.25">
      <c r="DK556" s="248"/>
    </row>
    <row r="557" spans="115:115" ht="14.25" customHeight="1" x14ac:dyDescent="0.25">
      <c r="DK557" s="248"/>
    </row>
    <row r="558" spans="115:115" ht="14.25" customHeight="1" x14ac:dyDescent="0.25">
      <c r="DK558" s="248"/>
    </row>
    <row r="559" spans="115:115" ht="14.25" customHeight="1" x14ac:dyDescent="0.25">
      <c r="DK559" s="248"/>
    </row>
    <row r="560" spans="115:115" ht="14.25" customHeight="1" x14ac:dyDescent="0.25">
      <c r="DK560" s="248"/>
    </row>
    <row r="561" spans="115:115" ht="14.25" customHeight="1" x14ac:dyDescent="0.25">
      <c r="DK561" s="248"/>
    </row>
    <row r="562" spans="115:115" ht="14.25" customHeight="1" x14ac:dyDescent="0.25">
      <c r="DK562" s="248"/>
    </row>
    <row r="563" spans="115:115" ht="14.25" customHeight="1" x14ac:dyDescent="0.25">
      <c r="DK563" s="248"/>
    </row>
    <row r="564" spans="115:115" ht="14.25" customHeight="1" x14ac:dyDescent="0.25">
      <c r="DK564" s="248"/>
    </row>
    <row r="565" spans="115:115" ht="14.25" customHeight="1" x14ac:dyDescent="0.25">
      <c r="DK565" s="248"/>
    </row>
    <row r="566" spans="115:115" ht="14.25" customHeight="1" x14ac:dyDescent="0.25">
      <c r="DK566" s="248"/>
    </row>
    <row r="567" spans="115:115" ht="14.25" customHeight="1" x14ac:dyDescent="0.25">
      <c r="DK567" s="248"/>
    </row>
    <row r="568" spans="115:115" ht="14.25" customHeight="1" x14ac:dyDescent="0.25">
      <c r="DK568" s="248"/>
    </row>
    <row r="569" spans="115:115" ht="14.25" customHeight="1" x14ac:dyDescent="0.25">
      <c r="DK569" s="248"/>
    </row>
    <row r="570" spans="115:115" ht="14.25" customHeight="1" x14ac:dyDescent="0.25">
      <c r="DK570" s="248"/>
    </row>
    <row r="571" spans="115:115" ht="14.25" customHeight="1" x14ac:dyDescent="0.25">
      <c r="DK571" s="248"/>
    </row>
    <row r="572" spans="115:115" ht="14.25" customHeight="1" x14ac:dyDescent="0.25">
      <c r="DK572" s="248"/>
    </row>
    <row r="573" spans="115:115" ht="14.25" customHeight="1" x14ac:dyDescent="0.25">
      <c r="DK573" s="248"/>
    </row>
    <row r="574" spans="115:115" ht="14.25" customHeight="1" x14ac:dyDescent="0.25">
      <c r="DK574" s="248"/>
    </row>
    <row r="575" spans="115:115" ht="14.25" customHeight="1" x14ac:dyDescent="0.25">
      <c r="DK575" s="248"/>
    </row>
    <row r="576" spans="115:115" ht="14.25" customHeight="1" x14ac:dyDescent="0.25">
      <c r="DK576" s="248"/>
    </row>
    <row r="577" spans="115:115" ht="14.25" customHeight="1" x14ac:dyDescent="0.25">
      <c r="DK577" s="248"/>
    </row>
    <row r="578" spans="115:115" ht="14.25" customHeight="1" x14ac:dyDescent="0.25">
      <c r="DK578" s="248"/>
    </row>
    <row r="579" spans="115:115" ht="14.25" customHeight="1" x14ac:dyDescent="0.25">
      <c r="DK579" s="248"/>
    </row>
    <row r="580" spans="115:115" ht="14.25" customHeight="1" x14ac:dyDescent="0.25">
      <c r="DK580" s="248"/>
    </row>
    <row r="581" spans="115:115" ht="14.25" customHeight="1" x14ac:dyDescent="0.25">
      <c r="DK581" s="248"/>
    </row>
    <row r="582" spans="115:115" ht="14.25" customHeight="1" x14ac:dyDescent="0.25">
      <c r="DK582" s="248"/>
    </row>
    <row r="583" spans="115:115" ht="14.25" customHeight="1" x14ac:dyDescent="0.25">
      <c r="DK583" s="248"/>
    </row>
    <row r="584" spans="115:115" ht="14.25" customHeight="1" x14ac:dyDescent="0.25">
      <c r="DK584" s="248"/>
    </row>
    <row r="585" spans="115:115" ht="14.25" customHeight="1" x14ac:dyDescent="0.25">
      <c r="DK585" s="248"/>
    </row>
    <row r="586" spans="115:115" ht="14.25" customHeight="1" x14ac:dyDescent="0.25">
      <c r="DK586" s="248"/>
    </row>
    <row r="587" spans="115:115" ht="14.25" customHeight="1" x14ac:dyDescent="0.25">
      <c r="DK587" s="248"/>
    </row>
    <row r="588" spans="115:115" ht="14.25" customHeight="1" x14ac:dyDescent="0.25">
      <c r="DK588" s="248"/>
    </row>
    <row r="589" spans="115:115" ht="14.25" customHeight="1" x14ac:dyDescent="0.25">
      <c r="DK589" s="248"/>
    </row>
    <row r="590" spans="115:115" ht="14.25" customHeight="1" x14ac:dyDescent="0.25">
      <c r="DK590" s="248"/>
    </row>
    <row r="591" spans="115:115" ht="14.25" customHeight="1" x14ac:dyDescent="0.25">
      <c r="DK591" s="248"/>
    </row>
    <row r="592" spans="115:115" ht="14.25" customHeight="1" x14ac:dyDescent="0.25">
      <c r="DK592" s="248"/>
    </row>
    <row r="593" spans="115:115" ht="14.25" customHeight="1" x14ac:dyDescent="0.25">
      <c r="DK593" s="248"/>
    </row>
    <row r="594" spans="115:115" ht="14.25" customHeight="1" x14ac:dyDescent="0.25">
      <c r="DK594" s="248"/>
    </row>
    <row r="595" spans="115:115" ht="14.25" customHeight="1" x14ac:dyDescent="0.25">
      <c r="DK595" s="248"/>
    </row>
    <row r="596" spans="115:115" ht="14.25" customHeight="1" x14ac:dyDescent="0.25">
      <c r="DK596" s="248"/>
    </row>
    <row r="597" spans="115:115" ht="14.25" customHeight="1" x14ac:dyDescent="0.25">
      <c r="DK597" s="248"/>
    </row>
    <row r="598" spans="115:115" ht="14.25" customHeight="1" x14ac:dyDescent="0.25">
      <c r="DK598" s="248"/>
    </row>
    <row r="599" spans="115:115" ht="14.25" customHeight="1" x14ac:dyDescent="0.25">
      <c r="DK599" s="248"/>
    </row>
    <row r="600" spans="115:115" ht="14.25" customHeight="1" x14ac:dyDescent="0.25">
      <c r="DK600" s="248"/>
    </row>
    <row r="601" spans="115:115" ht="14.25" customHeight="1" x14ac:dyDescent="0.25">
      <c r="DK601" s="248"/>
    </row>
    <row r="602" spans="115:115" ht="14.25" customHeight="1" x14ac:dyDescent="0.25">
      <c r="DK602" s="248"/>
    </row>
    <row r="603" spans="115:115" ht="14.25" customHeight="1" x14ac:dyDescent="0.25">
      <c r="DK603" s="248"/>
    </row>
    <row r="604" spans="115:115" ht="14.25" customHeight="1" x14ac:dyDescent="0.25">
      <c r="DK604" s="248"/>
    </row>
    <row r="605" spans="115:115" ht="14.25" customHeight="1" x14ac:dyDescent="0.25">
      <c r="DK605" s="248"/>
    </row>
    <row r="606" spans="115:115" ht="14.25" customHeight="1" x14ac:dyDescent="0.25">
      <c r="DK606" s="248"/>
    </row>
    <row r="607" spans="115:115" ht="14.25" customHeight="1" x14ac:dyDescent="0.25">
      <c r="DK607" s="248"/>
    </row>
    <row r="608" spans="115:115" ht="14.25" customHeight="1" x14ac:dyDescent="0.25">
      <c r="DK608" s="248"/>
    </row>
    <row r="609" spans="115:115" ht="14.25" customHeight="1" x14ac:dyDescent="0.25">
      <c r="DK609" s="248"/>
    </row>
    <row r="610" spans="115:115" ht="14.25" customHeight="1" x14ac:dyDescent="0.25">
      <c r="DK610" s="248"/>
    </row>
    <row r="611" spans="115:115" ht="14.25" customHeight="1" x14ac:dyDescent="0.25">
      <c r="DK611" s="248"/>
    </row>
    <row r="612" spans="115:115" ht="14.25" customHeight="1" x14ac:dyDescent="0.25">
      <c r="DK612" s="248"/>
    </row>
    <row r="613" spans="115:115" ht="14.25" customHeight="1" x14ac:dyDescent="0.25">
      <c r="DK613" s="248"/>
    </row>
    <row r="614" spans="115:115" ht="14.25" customHeight="1" x14ac:dyDescent="0.25">
      <c r="DK614" s="248"/>
    </row>
    <row r="615" spans="115:115" ht="14.25" customHeight="1" x14ac:dyDescent="0.25">
      <c r="DK615" s="248"/>
    </row>
    <row r="616" spans="115:115" ht="14.25" customHeight="1" x14ac:dyDescent="0.25">
      <c r="DK616" s="248"/>
    </row>
    <row r="617" spans="115:115" ht="14.25" customHeight="1" x14ac:dyDescent="0.25">
      <c r="DK617" s="248"/>
    </row>
    <row r="618" spans="115:115" ht="14.25" customHeight="1" x14ac:dyDescent="0.25">
      <c r="DK618" s="248"/>
    </row>
    <row r="619" spans="115:115" ht="14.25" customHeight="1" x14ac:dyDescent="0.25">
      <c r="DK619" s="248"/>
    </row>
    <row r="620" spans="115:115" ht="14.25" customHeight="1" x14ac:dyDescent="0.25">
      <c r="DK620" s="248"/>
    </row>
    <row r="621" spans="115:115" ht="14.25" customHeight="1" x14ac:dyDescent="0.25">
      <c r="DK621" s="248"/>
    </row>
    <row r="622" spans="115:115" ht="14.25" customHeight="1" x14ac:dyDescent="0.25">
      <c r="DK622" s="248"/>
    </row>
    <row r="623" spans="115:115" ht="14.25" customHeight="1" x14ac:dyDescent="0.25">
      <c r="DK623" s="248"/>
    </row>
    <row r="624" spans="115:115" ht="14.25" customHeight="1" x14ac:dyDescent="0.25">
      <c r="DK624" s="248"/>
    </row>
    <row r="625" spans="115:115" ht="14.25" customHeight="1" x14ac:dyDescent="0.25">
      <c r="DK625" s="248"/>
    </row>
    <row r="626" spans="115:115" ht="14.25" customHeight="1" x14ac:dyDescent="0.25">
      <c r="DK626" s="248"/>
    </row>
    <row r="627" spans="115:115" ht="14.25" customHeight="1" x14ac:dyDescent="0.25">
      <c r="DK627" s="248"/>
    </row>
    <row r="628" spans="115:115" ht="14.25" customHeight="1" x14ac:dyDescent="0.25">
      <c r="DK628" s="248"/>
    </row>
    <row r="629" spans="115:115" ht="14.25" customHeight="1" x14ac:dyDescent="0.25">
      <c r="DK629" s="248"/>
    </row>
    <row r="630" spans="115:115" ht="14.25" customHeight="1" x14ac:dyDescent="0.25">
      <c r="DK630" s="248"/>
    </row>
    <row r="631" spans="115:115" ht="14.25" customHeight="1" x14ac:dyDescent="0.25">
      <c r="DK631" s="248"/>
    </row>
    <row r="632" spans="115:115" ht="14.25" customHeight="1" x14ac:dyDescent="0.25">
      <c r="DK632" s="248"/>
    </row>
    <row r="633" spans="115:115" ht="14.25" customHeight="1" x14ac:dyDescent="0.25">
      <c r="DK633" s="248"/>
    </row>
    <row r="634" spans="115:115" ht="14.25" customHeight="1" x14ac:dyDescent="0.25">
      <c r="DK634" s="248"/>
    </row>
    <row r="635" spans="115:115" ht="14.25" customHeight="1" x14ac:dyDescent="0.25">
      <c r="DK635" s="248"/>
    </row>
    <row r="636" spans="115:115" ht="14.25" customHeight="1" x14ac:dyDescent="0.25">
      <c r="DK636" s="248"/>
    </row>
    <row r="637" spans="115:115" ht="14.25" customHeight="1" x14ac:dyDescent="0.25">
      <c r="DK637" s="248"/>
    </row>
    <row r="638" spans="115:115" ht="14.25" customHeight="1" x14ac:dyDescent="0.25">
      <c r="DK638" s="248"/>
    </row>
    <row r="639" spans="115:115" ht="14.25" customHeight="1" x14ac:dyDescent="0.25">
      <c r="DK639" s="248"/>
    </row>
    <row r="640" spans="115:115" ht="14.25" customHeight="1" x14ac:dyDescent="0.25">
      <c r="DK640" s="248"/>
    </row>
    <row r="641" spans="115:115" ht="14.25" customHeight="1" x14ac:dyDescent="0.25">
      <c r="DK641" s="248"/>
    </row>
    <row r="642" spans="115:115" ht="14.25" customHeight="1" x14ac:dyDescent="0.25">
      <c r="DK642" s="248"/>
    </row>
    <row r="643" spans="115:115" ht="14.25" customHeight="1" x14ac:dyDescent="0.25">
      <c r="DK643" s="248"/>
    </row>
    <row r="644" spans="115:115" ht="14.25" customHeight="1" x14ac:dyDescent="0.25">
      <c r="DK644" s="248"/>
    </row>
    <row r="645" spans="115:115" ht="14.25" customHeight="1" x14ac:dyDescent="0.25">
      <c r="DK645" s="248"/>
    </row>
    <row r="646" spans="115:115" ht="14.25" customHeight="1" x14ac:dyDescent="0.25">
      <c r="DK646" s="248"/>
    </row>
    <row r="647" spans="115:115" ht="14.25" customHeight="1" x14ac:dyDescent="0.25">
      <c r="DK647" s="248"/>
    </row>
    <row r="648" spans="115:115" ht="14.25" customHeight="1" x14ac:dyDescent="0.25">
      <c r="DK648" s="248"/>
    </row>
    <row r="649" spans="115:115" ht="14.25" customHeight="1" x14ac:dyDescent="0.25">
      <c r="DK649" s="248"/>
    </row>
    <row r="650" spans="115:115" ht="14.25" customHeight="1" x14ac:dyDescent="0.25">
      <c r="DK650" s="248"/>
    </row>
    <row r="651" spans="115:115" ht="14.25" customHeight="1" x14ac:dyDescent="0.25">
      <c r="DK651" s="248"/>
    </row>
    <row r="652" spans="115:115" ht="14.25" customHeight="1" x14ac:dyDescent="0.25">
      <c r="DK652" s="248"/>
    </row>
    <row r="653" spans="115:115" ht="14.25" customHeight="1" x14ac:dyDescent="0.25">
      <c r="DK653" s="248"/>
    </row>
    <row r="654" spans="115:115" ht="14.25" customHeight="1" x14ac:dyDescent="0.25">
      <c r="DK654" s="248"/>
    </row>
    <row r="655" spans="115:115" ht="14.25" customHeight="1" x14ac:dyDescent="0.25">
      <c r="DK655" s="248"/>
    </row>
    <row r="656" spans="115:115" ht="14.25" customHeight="1" x14ac:dyDescent="0.25">
      <c r="DK656" s="248"/>
    </row>
    <row r="657" spans="115:115" ht="14.25" customHeight="1" x14ac:dyDescent="0.25">
      <c r="DK657" s="248"/>
    </row>
    <row r="658" spans="115:115" ht="14.25" customHeight="1" x14ac:dyDescent="0.25">
      <c r="DK658" s="248"/>
    </row>
    <row r="659" spans="115:115" ht="14.25" customHeight="1" x14ac:dyDescent="0.25">
      <c r="DK659" s="248"/>
    </row>
    <row r="660" spans="115:115" ht="14.25" customHeight="1" x14ac:dyDescent="0.25">
      <c r="DK660" s="248"/>
    </row>
    <row r="661" spans="115:115" ht="14.25" customHeight="1" x14ac:dyDescent="0.25">
      <c r="DK661" s="248"/>
    </row>
    <row r="662" spans="115:115" ht="14.25" customHeight="1" x14ac:dyDescent="0.25">
      <c r="DK662" s="248"/>
    </row>
    <row r="663" spans="115:115" ht="14.25" customHeight="1" x14ac:dyDescent="0.25">
      <c r="DK663" s="248"/>
    </row>
    <row r="664" spans="115:115" ht="14.25" customHeight="1" x14ac:dyDescent="0.25">
      <c r="DK664" s="248"/>
    </row>
    <row r="665" spans="115:115" ht="14.25" customHeight="1" x14ac:dyDescent="0.25">
      <c r="DK665" s="248"/>
    </row>
    <row r="666" spans="115:115" ht="14.25" customHeight="1" x14ac:dyDescent="0.25">
      <c r="DK666" s="248"/>
    </row>
    <row r="667" spans="115:115" ht="14.25" customHeight="1" x14ac:dyDescent="0.25">
      <c r="DK667" s="248"/>
    </row>
    <row r="668" spans="115:115" ht="14.25" customHeight="1" x14ac:dyDescent="0.25">
      <c r="DK668" s="248"/>
    </row>
    <row r="669" spans="115:115" ht="14.25" customHeight="1" x14ac:dyDescent="0.25">
      <c r="DK669" s="248"/>
    </row>
    <row r="670" spans="115:115" ht="14.25" customHeight="1" x14ac:dyDescent="0.25">
      <c r="DK670" s="248"/>
    </row>
    <row r="671" spans="115:115" ht="14.25" customHeight="1" x14ac:dyDescent="0.25">
      <c r="DK671" s="248"/>
    </row>
    <row r="672" spans="115:115" ht="14.25" customHeight="1" x14ac:dyDescent="0.25">
      <c r="DK672" s="248"/>
    </row>
    <row r="673" spans="115:115" ht="14.25" customHeight="1" x14ac:dyDescent="0.25">
      <c r="DK673" s="248"/>
    </row>
    <row r="674" spans="115:115" ht="14.25" customHeight="1" x14ac:dyDescent="0.25">
      <c r="DK674" s="248"/>
    </row>
    <row r="675" spans="115:115" ht="14.25" customHeight="1" x14ac:dyDescent="0.25">
      <c r="DK675" s="248"/>
    </row>
    <row r="676" spans="115:115" ht="14.25" customHeight="1" x14ac:dyDescent="0.25">
      <c r="DK676" s="248"/>
    </row>
    <row r="677" spans="115:115" ht="14.25" customHeight="1" x14ac:dyDescent="0.25">
      <c r="DK677" s="248"/>
    </row>
    <row r="678" spans="115:115" ht="14.25" customHeight="1" x14ac:dyDescent="0.25">
      <c r="DK678" s="248"/>
    </row>
    <row r="679" spans="115:115" ht="14.25" customHeight="1" x14ac:dyDescent="0.25">
      <c r="DK679" s="248"/>
    </row>
    <row r="680" spans="115:115" ht="14.25" customHeight="1" x14ac:dyDescent="0.25">
      <c r="DK680" s="248"/>
    </row>
    <row r="681" spans="115:115" ht="14.25" customHeight="1" x14ac:dyDescent="0.25">
      <c r="DK681" s="248"/>
    </row>
    <row r="682" spans="115:115" ht="14.25" customHeight="1" x14ac:dyDescent="0.25">
      <c r="DK682" s="248"/>
    </row>
    <row r="683" spans="115:115" ht="14.25" customHeight="1" x14ac:dyDescent="0.25">
      <c r="DK683" s="248"/>
    </row>
    <row r="684" spans="115:115" ht="14.25" customHeight="1" x14ac:dyDescent="0.25">
      <c r="DK684" s="248"/>
    </row>
    <row r="685" spans="115:115" ht="14.25" customHeight="1" x14ac:dyDescent="0.25">
      <c r="DK685" s="248"/>
    </row>
    <row r="686" spans="115:115" ht="14.25" customHeight="1" x14ac:dyDescent="0.25">
      <c r="DK686" s="248"/>
    </row>
    <row r="687" spans="115:115" ht="14.25" customHeight="1" x14ac:dyDescent="0.25">
      <c r="DK687" s="248"/>
    </row>
    <row r="688" spans="115:115" ht="14.25" customHeight="1" x14ac:dyDescent="0.25">
      <c r="DK688" s="248"/>
    </row>
    <row r="689" spans="115:115" ht="14.25" customHeight="1" x14ac:dyDescent="0.25">
      <c r="DK689" s="248"/>
    </row>
    <row r="690" spans="115:115" ht="14.25" customHeight="1" x14ac:dyDescent="0.25">
      <c r="DK690" s="248"/>
    </row>
    <row r="691" spans="115:115" ht="14.25" customHeight="1" x14ac:dyDescent="0.25">
      <c r="DK691" s="248"/>
    </row>
    <row r="692" spans="115:115" ht="14.25" customHeight="1" x14ac:dyDescent="0.25">
      <c r="DK692" s="248"/>
    </row>
    <row r="693" spans="115:115" ht="14.25" customHeight="1" x14ac:dyDescent="0.25">
      <c r="DK693" s="248"/>
    </row>
    <row r="694" spans="115:115" ht="14.25" customHeight="1" x14ac:dyDescent="0.25">
      <c r="DK694" s="248"/>
    </row>
    <row r="695" spans="115:115" ht="14.25" customHeight="1" x14ac:dyDescent="0.25">
      <c r="DK695" s="248"/>
    </row>
    <row r="696" spans="115:115" ht="14.25" customHeight="1" x14ac:dyDescent="0.25">
      <c r="DK696" s="248"/>
    </row>
    <row r="697" spans="115:115" ht="14.25" customHeight="1" x14ac:dyDescent="0.25">
      <c r="DK697" s="248"/>
    </row>
    <row r="698" spans="115:115" ht="14.25" customHeight="1" x14ac:dyDescent="0.25">
      <c r="DK698" s="248"/>
    </row>
    <row r="699" spans="115:115" ht="14.25" customHeight="1" x14ac:dyDescent="0.25">
      <c r="DK699" s="248"/>
    </row>
    <row r="700" spans="115:115" ht="14.25" customHeight="1" x14ac:dyDescent="0.25">
      <c r="DK700" s="248"/>
    </row>
    <row r="701" spans="115:115" ht="14.25" customHeight="1" x14ac:dyDescent="0.25">
      <c r="DK701" s="248"/>
    </row>
    <row r="702" spans="115:115" ht="14.25" customHeight="1" x14ac:dyDescent="0.25">
      <c r="DK702" s="248"/>
    </row>
    <row r="703" spans="115:115" ht="14.25" customHeight="1" x14ac:dyDescent="0.25">
      <c r="DK703" s="248"/>
    </row>
    <row r="704" spans="115:115" ht="14.25" customHeight="1" x14ac:dyDescent="0.25">
      <c r="DK704" s="248"/>
    </row>
    <row r="705" spans="115:115" ht="14.25" customHeight="1" x14ac:dyDescent="0.25">
      <c r="DK705" s="248"/>
    </row>
    <row r="706" spans="115:115" ht="14.25" customHeight="1" x14ac:dyDescent="0.25">
      <c r="DK706" s="248"/>
    </row>
    <row r="707" spans="115:115" ht="14.25" customHeight="1" x14ac:dyDescent="0.25">
      <c r="DK707" s="248"/>
    </row>
    <row r="708" spans="115:115" ht="14.25" customHeight="1" x14ac:dyDescent="0.25">
      <c r="DK708" s="248"/>
    </row>
    <row r="709" spans="115:115" ht="14.25" customHeight="1" x14ac:dyDescent="0.25">
      <c r="DK709" s="248"/>
    </row>
    <row r="710" spans="115:115" ht="14.25" customHeight="1" x14ac:dyDescent="0.25">
      <c r="DK710" s="248"/>
    </row>
    <row r="711" spans="115:115" ht="14.25" customHeight="1" x14ac:dyDescent="0.25">
      <c r="DK711" s="248"/>
    </row>
    <row r="712" spans="115:115" ht="14.25" customHeight="1" x14ac:dyDescent="0.25">
      <c r="DK712" s="248"/>
    </row>
    <row r="713" spans="115:115" ht="14.25" customHeight="1" x14ac:dyDescent="0.25">
      <c r="DK713" s="248"/>
    </row>
    <row r="714" spans="115:115" ht="14.25" customHeight="1" x14ac:dyDescent="0.25">
      <c r="DK714" s="248"/>
    </row>
    <row r="715" spans="115:115" ht="14.25" customHeight="1" x14ac:dyDescent="0.25">
      <c r="DK715" s="248"/>
    </row>
    <row r="716" spans="115:115" ht="14.25" customHeight="1" x14ac:dyDescent="0.25">
      <c r="DK716" s="248"/>
    </row>
    <row r="717" spans="115:115" ht="14.25" customHeight="1" x14ac:dyDescent="0.25">
      <c r="DK717" s="248"/>
    </row>
    <row r="718" spans="115:115" ht="14.25" customHeight="1" x14ac:dyDescent="0.25">
      <c r="DK718" s="248"/>
    </row>
    <row r="719" spans="115:115" ht="14.25" customHeight="1" x14ac:dyDescent="0.25">
      <c r="DK719" s="248"/>
    </row>
    <row r="720" spans="115:115" ht="14.25" customHeight="1" x14ac:dyDescent="0.25">
      <c r="DK720" s="248"/>
    </row>
    <row r="721" spans="115:115" ht="14.25" customHeight="1" x14ac:dyDescent="0.25">
      <c r="DK721" s="248"/>
    </row>
    <row r="722" spans="115:115" ht="14.25" customHeight="1" x14ac:dyDescent="0.25">
      <c r="DK722" s="248"/>
    </row>
    <row r="723" spans="115:115" ht="14.25" customHeight="1" x14ac:dyDescent="0.25">
      <c r="DK723" s="248"/>
    </row>
    <row r="724" spans="115:115" ht="14.25" customHeight="1" x14ac:dyDescent="0.25">
      <c r="DK724" s="248"/>
    </row>
    <row r="725" spans="115:115" ht="14.25" customHeight="1" x14ac:dyDescent="0.25">
      <c r="DK725" s="248"/>
    </row>
    <row r="726" spans="115:115" ht="14.25" customHeight="1" x14ac:dyDescent="0.25">
      <c r="DK726" s="248"/>
    </row>
    <row r="727" spans="115:115" ht="14.25" customHeight="1" x14ac:dyDescent="0.25">
      <c r="DK727" s="248"/>
    </row>
    <row r="728" spans="115:115" ht="14.25" customHeight="1" x14ac:dyDescent="0.25">
      <c r="DK728" s="248"/>
    </row>
    <row r="729" spans="115:115" ht="14.25" customHeight="1" x14ac:dyDescent="0.25">
      <c r="DK729" s="248"/>
    </row>
    <row r="730" spans="115:115" ht="14.25" customHeight="1" x14ac:dyDescent="0.25">
      <c r="DK730" s="248"/>
    </row>
    <row r="731" spans="115:115" ht="14.25" customHeight="1" x14ac:dyDescent="0.25">
      <c r="DK731" s="248"/>
    </row>
    <row r="732" spans="115:115" ht="14.25" customHeight="1" x14ac:dyDescent="0.25">
      <c r="DK732" s="248"/>
    </row>
    <row r="733" spans="115:115" ht="14.25" customHeight="1" x14ac:dyDescent="0.25">
      <c r="DK733" s="248"/>
    </row>
    <row r="734" spans="115:115" ht="14.25" customHeight="1" x14ac:dyDescent="0.25">
      <c r="DK734" s="248"/>
    </row>
    <row r="735" spans="115:115" ht="14.25" customHeight="1" x14ac:dyDescent="0.25">
      <c r="DK735" s="248"/>
    </row>
    <row r="736" spans="115:115" ht="14.25" customHeight="1" x14ac:dyDescent="0.25">
      <c r="DK736" s="248"/>
    </row>
    <row r="737" spans="115:115" ht="14.25" customHeight="1" x14ac:dyDescent="0.25">
      <c r="DK737" s="248"/>
    </row>
    <row r="738" spans="115:115" ht="14.25" customHeight="1" x14ac:dyDescent="0.25">
      <c r="DK738" s="248"/>
    </row>
    <row r="739" spans="115:115" ht="14.25" customHeight="1" x14ac:dyDescent="0.25">
      <c r="DK739" s="248"/>
    </row>
    <row r="740" spans="115:115" ht="14.25" customHeight="1" x14ac:dyDescent="0.25">
      <c r="DK740" s="248"/>
    </row>
    <row r="741" spans="115:115" ht="14.25" customHeight="1" x14ac:dyDescent="0.25">
      <c r="DK741" s="248"/>
    </row>
    <row r="742" spans="115:115" ht="14.25" customHeight="1" x14ac:dyDescent="0.25">
      <c r="DK742" s="248"/>
    </row>
    <row r="743" spans="115:115" ht="14.25" customHeight="1" x14ac:dyDescent="0.25">
      <c r="DK743" s="248"/>
    </row>
    <row r="744" spans="115:115" ht="14.25" customHeight="1" x14ac:dyDescent="0.25">
      <c r="DK744" s="248"/>
    </row>
    <row r="745" spans="115:115" ht="14.25" customHeight="1" x14ac:dyDescent="0.25">
      <c r="DK745" s="248"/>
    </row>
    <row r="746" spans="115:115" ht="14.25" customHeight="1" x14ac:dyDescent="0.25">
      <c r="DK746" s="248"/>
    </row>
    <row r="747" spans="115:115" ht="14.25" customHeight="1" x14ac:dyDescent="0.25">
      <c r="DK747" s="248"/>
    </row>
    <row r="748" spans="115:115" ht="14.25" customHeight="1" x14ac:dyDescent="0.25">
      <c r="DK748" s="248"/>
    </row>
    <row r="749" spans="115:115" ht="14.25" customHeight="1" x14ac:dyDescent="0.25">
      <c r="DK749" s="248"/>
    </row>
    <row r="750" spans="115:115" ht="14.25" customHeight="1" x14ac:dyDescent="0.25">
      <c r="DK750" s="248"/>
    </row>
    <row r="751" spans="115:115" ht="14.25" customHeight="1" x14ac:dyDescent="0.25">
      <c r="DK751" s="248"/>
    </row>
    <row r="752" spans="115:115" ht="14.25" customHeight="1" x14ac:dyDescent="0.25">
      <c r="DK752" s="248"/>
    </row>
    <row r="753" spans="115:115" ht="14.25" customHeight="1" x14ac:dyDescent="0.25">
      <c r="DK753" s="248"/>
    </row>
    <row r="754" spans="115:115" ht="14.25" customHeight="1" x14ac:dyDescent="0.25">
      <c r="DK754" s="248"/>
    </row>
    <row r="755" spans="115:115" ht="14.25" customHeight="1" x14ac:dyDescent="0.25">
      <c r="DK755" s="248"/>
    </row>
    <row r="756" spans="115:115" ht="14.25" customHeight="1" x14ac:dyDescent="0.25">
      <c r="DK756" s="248"/>
    </row>
    <row r="757" spans="115:115" ht="14.25" customHeight="1" x14ac:dyDescent="0.25">
      <c r="DK757" s="248"/>
    </row>
    <row r="758" spans="115:115" ht="14.25" customHeight="1" x14ac:dyDescent="0.25">
      <c r="DK758" s="248"/>
    </row>
    <row r="759" spans="115:115" ht="14.25" customHeight="1" x14ac:dyDescent="0.25">
      <c r="DK759" s="248"/>
    </row>
    <row r="760" spans="115:115" ht="14.25" customHeight="1" x14ac:dyDescent="0.25">
      <c r="DK760" s="248"/>
    </row>
    <row r="761" spans="115:115" ht="14.25" customHeight="1" x14ac:dyDescent="0.25">
      <c r="DK761" s="248"/>
    </row>
    <row r="762" spans="115:115" ht="14.25" customHeight="1" x14ac:dyDescent="0.25">
      <c r="DK762" s="248"/>
    </row>
    <row r="763" spans="115:115" ht="14.25" customHeight="1" x14ac:dyDescent="0.25">
      <c r="DK763" s="248"/>
    </row>
    <row r="764" spans="115:115" ht="14.25" customHeight="1" x14ac:dyDescent="0.25">
      <c r="DK764" s="248"/>
    </row>
    <row r="765" spans="115:115" ht="14.25" customHeight="1" x14ac:dyDescent="0.25">
      <c r="DK765" s="248"/>
    </row>
    <row r="766" spans="115:115" ht="14.25" customHeight="1" x14ac:dyDescent="0.25">
      <c r="DK766" s="248"/>
    </row>
    <row r="767" spans="115:115" ht="14.25" customHeight="1" x14ac:dyDescent="0.25">
      <c r="DK767" s="248"/>
    </row>
    <row r="768" spans="115:115" ht="14.25" customHeight="1" x14ac:dyDescent="0.25">
      <c r="DK768" s="248"/>
    </row>
    <row r="769" spans="115:115" ht="14.25" customHeight="1" x14ac:dyDescent="0.25">
      <c r="DK769" s="248"/>
    </row>
    <row r="770" spans="115:115" ht="14.25" customHeight="1" x14ac:dyDescent="0.25">
      <c r="DK770" s="248"/>
    </row>
    <row r="771" spans="115:115" ht="14.25" customHeight="1" x14ac:dyDescent="0.25">
      <c r="DK771" s="248"/>
    </row>
    <row r="772" spans="115:115" ht="14.25" customHeight="1" x14ac:dyDescent="0.25">
      <c r="DK772" s="248"/>
    </row>
    <row r="773" spans="115:115" ht="14.25" customHeight="1" x14ac:dyDescent="0.25">
      <c r="DK773" s="248"/>
    </row>
    <row r="774" spans="115:115" ht="14.25" customHeight="1" x14ac:dyDescent="0.25">
      <c r="DK774" s="248"/>
    </row>
    <row r="775" spans="115:115" ht="14.25" customHeight="1" x14ac:dyDescent="0.25">
      <c r="DK775" s="248"/>
    </row>
    <row r="776" spans="115:115" ht="14.25" customHeight="1" x14ac:dyDescent="0.25">
      <c r="DK776" s="248"/>
    </row>
    <row r="777" spans="115:115" ht="14.25" customHeight="1" x14ac:dyDescent="0.25">
      <c r="DK777" s="248"/>
    </row>
    <row r="778" spans="115:115" ht="14.25" customHeight="1" x14ac:dyDescent="0.25">
      <c r="DK778" s="248"/>
    </row>
    <row r="779" spans="115:115" ht="14.25" customHeight="1" x14ac:dyDescent="0.25">
      <c r="DK779" s="248"/>
    </row>
    <row r="780" spans="115:115" ht="14.25" customHeight="1" x14ac:dyDescent="0.25">
      <c r="DK780" s="248"/>
    </row>
    <row r="781" spans="115:115" ht="14.25" customHeight="1" x14ac:dyDescent="0.25">
      <c r="DK781" s="248"/>
    </row>
    <row r="782" spans="115:115" ht="14.25" customHeight="1" x14ac:dyDescent="0.25">
      <c r="DK782" s="248"/>
    </row>
    <row r="783" spans="115:115" ht="14.25" customHeight="1" x14ac:dyDescent="0.25">
      <c r="DK783" s="248"/>
    </row>
    <row r="784" spans="115:115" ht="14.25" customHeight="1" x14ac:dyDescent="0.25">
      <c r="DK784" s="248"/>
    </row>
    <row r="785" spans="115:115" ht="14.25" customHeight="1" x14ac:dyDescent="0.25">
      <c r="DK785" s="248"/>
    </row>
    <row r="786" spans="115:115" ht="14.25" customHeight="1" x14ac:dyDescent="0.25">
      <c r="DK786" s="248"/>
    </row>
    <row r="787" spans="115:115" ht="14.25" customHeight="1" x14ac:dyDescent="0.25">
      <c r="DK787" s="248"/>
    </row>
    <row r="788" spans="115:115" ht="14.25" customHeight="1" x14ac:dyDescent="0.25">
      <c r="DK788" s="248"/>
    </row>
    <row r="789" spans="115:115" ht="14.25" customHeight="1" x14ac:dyDescent="0.25">
      <c r="DK789" s="248"/>
    </row>
    <row r="790" spans="115:115" ht="14.25" customHeight="1" x14ac:dyDescent="0.25">
      <c r="DK790" s="248"/>
    </row>
    <row r="791" spans="115:115" ht="14.25" customHeight="1" x14ac:dyDescent="0.25">
      <c r="DK791" s="248"/>
    </row>
    <row r="792" spans="115:115" ht="14.25" customHeight="1" x14ac:dyDescent="0.25">
      <c r="DK792" s="248"/>
    </row>
    <row r="793" spans="115:115" ht="14.25" customHeight="1" x14ac:dyDescent="0.25">
      <c r="DK793" s="248"/>
    </row>
    <row r="794" spans="115:115" ht="14.25" customHeight="1" x14ac:dyDescent="0.25">
      <c r="DK794" s="248"/>
    </row>
    <row r="795" spans="115:115" ht="14.25" customHeight="1" x14ac:dyDescent="0.25">
      <c r="DK795" s="248"/>
    </row>
    <row r="796" spans="115:115" ht="14.25" customHeight="1" x14ac:dyDescent="0.25">
      <c r="DK796" s="248"/>
    </row>
    <row r="797" spans="115:115" ht="14.25" customHeight="1" x14ac:dyDescent="0.25">
      <c r="DK797" s="248"/>
    </row>
    <row r="798" spans="115:115" ht="14.25" customHeight="1" x14ac:dyDescent="0.25">
      <c r="DK798" s="248"/>
    </row>
    <row r="799" spans="115:115" ht="14.25" customHeight="1" x14ac:dyDescent="0.25">
      <c r="DK799" s="248"/>
    </row>
    <row r="800" spans="115:115" ht="14.25" customHeight="1" x14ac:dyDescent="0.25">
      <c r="DK800" s="248"/>
    </row>
    <row r="801" spans="115:115" ht="14.25" customHeight="1" x14ac:dyDescent="0.25">
      <c r="DK801" s="248"/>
    </row>
    <row r="802" spans="115:115" ht="14.25" customHeight="1" x14ac:dyDescent="0.25">
      <c r="DK802" s="248"/>
    </row>
    <row r="803" spans="115:115" ht="14.25" customHeight="1" x14ac:dyDescent="0.25">
      <c r="DK803" s="248"/>
    </row>
    <row r="804" spans="115:115" ht="14.25" customHeight="1" x14ac:dyDescent="0.25">
      <c r="DK804" s="248"/>
    </row>
    <row r="805" spans="115:115" ht="14.25" customHeight="1" x14ac:dyDescent="0.25">
      <c r="DK805" s="248"/>
    </row>
    <row r="806" spans="115:115" ht="14.25" customHeight="1" x14ac:dyDescent="0.25">
      <c r="DK806" s="248"/>
    </row>
    <row r="807" spans="115:115" ht="14.25" customHeight="1" x14ac:dyDescent="0.25">
      <c r="DK807" s="248"/>
    </row>
    <row r="808" spans="115:115" ht="14.25" customHeight="1" x14ac:dyDescent="0.25">
      <c r="DK808" s="248"/>
    </row>
    <row r="809" spans="115:115" ht="14.25" customHeight="1" x14ac:dyDescent="0.25">
      <c r="DK809" s="248"/>
    </row>
    <row r="810" spans="115:115" ht="14.25" customHeight="1" x14ac:dyDescent="0.25">
      <c r="DK810" s="248"/>
    </row>
    <row r="811" spans="115:115" ht="14.25" customHeight="1" x14ac:dyDescent="0.25">
      <c r="DK811" s="248"/>
    </row>
    <row r="812" spans="115:115" ht="14.25" customHeight="1" x14ac:dyDescent="0.25">
      <c r="DK812" s="248"/>
    </row>
    <row r="813" spans="115:115" ht="14.25" customHeight="1" x14ac:dyDescent="0.25">
      <c r="DK813" s="248"/>
    </row>
    <row r="814" spans="115:115" ht="14.25" customHeight="1" x14ac:dyDescent="0.25">
      <c r="DK814" s="248"/>
    </row>
    <row r="815" spans="115:115" ht="14.25" customHeight="1" x14ac:dyDescent="0.25">
      <c r="DK815" s="248"/>
    </row>
    <row r="816" spans="115:115" ht="14.25" customHeight="1" x14ac:dyDescent="0.25">
      <c r="DK816" s="248"/>
    </row>
    <row r="817" spans="115:115" ht="14.25" customHeight="1" x14ac:dyDescent="0.25">
      <c r="DK817" s="248"/>
    </row>
    <row r="818" spans="115:115" ht="14.25" customHeight="1" x14ac:dyDescent="0.25">
      <c r="DK818" s="248"/>
    </row>
    <row r="819" spans="115:115" ht="14.25" customHeight="1" x14ac:dyDescent="0.25">
      <c r="DK819" s="248"/>
    </row>
    <row r="820" spans="115:115" ht="14.25" customHeight="1" x14ac:dyDescent="0.25">
      <c r="DK820" s="248"/>
    </row>
    <row r="821" spans="115:115" ht="14.25" customHeight="1" x14ac:dyDescent="0.25">
      <c r="DK821" s="248"/>
    </row>
    <row r="822" spans="115:115" ht="14.25" customHeight="1" x14ac:dyDescent="0.25">
      <c r="DK822" s="248"/>
    </row>
    <row r="823" spans="115:115" ht="14.25" customHeight="1" x14ac:dyDescent="0.25">
      <c r="DK823" s="248"/>
    </row>
    <row r="824" spans="115:115" ht="14.25" customHeight="1" x14ac:dyDescent="0.25">
      <c r="DK824" s="248"/>
    </row>
    <row r="825" spans="115:115" ht="14.25" customHeight="1" x14ac:dyDescent="0.25">
      <c r="DK825" s="248"/>
    </row>
    <row r="826" spans="115:115" ht="14.25" customHeight="1" x14ac:dyDescent="0.25">
      <c r="DK826" s="248"/>
    </row>
    <row r="827" spans="115:115" ht="14.25" customHeight="1" x14ac:dyDescent="0.25">
      <c r="DK827" s="248"/>
    </row>
    <row r="828" spans="115:115" ht="14.25" customHeight="1" x14ac:dyDescent="0.25">
      <c r="DK828" s="248"/>
    </row>
    <row r="829" spans="115:115" ht="14.25" customHeight="1" x14ac:dyDescent="0.25">
      <c r="DK829" s="248"/>
    </row>
    <row r="830" spans="115:115" ht="14.25" customHeight="1" x14ac:dyDescent="0.25">
      <c r="DK830" s="248"/>
    </row>
    <row r="831" spans="115:115" ht="14.25" customHeight="1" x14ac:dyDescent="0.25">
      <c r="DK831" s="248"/>
    </row>
    <row r="832" spans="115:115" ht="14.25" customHeight="1" x14ac:dyDescent="0.25">
      <c r="DK832" s="248"/>
    </row>
    <row r="833" spans="115:115" ht="14.25" customHeight="1" x14ac:dyDescent="0.25">
      <c r="DK833" s="248"/>
    </row>
    <row r="834" spans="115:115" ht="14.25" customHeight="1" x14ac:dyDescent="0.25">
      <c r="DK834" s="248"/>
    </row>
    <row r="835" spans="115:115" ht="14.25" customHeight="1" x14ac:dyDescent="0.25">
      <c r="DK835" s="248"/>
    </row>
    <row r="836" spans="115:115" ht="14.25" customHeight="1" x14ac:dyDescent="0.25">
      <c r="DK836" s="248"/>
    </row>
    <row r="837" spans="115:115" ht="14.25" customHeight="1" x14ac:dyDescent="0.25">
      <c r="DK837" s="248"/>
    </row>
    <row r="838" spans="115:115" ht="14.25" customHeight="1" x14ac:dyDescent="0.25">
      <c r="DK838" s="248"/>
    </row>
    <row r="839" spans="115:115" ht="14.25" customHeight="1" x14ac:dyDescent="0.25">
      <c r="DK839" s="248"/>
    </row>
    <row r="840" spans="115:115" ht="14.25" customHeight="1" x14ac:dyDescent="0.25">
      <c r="DK840" s="248"/>
    </row>
    <row r="841" spans="115:115" ht="14.25" customHeight="1" x14ac:dyDescent="0.25">
      <c r="DK841" s="248"/>
    </row>
    <row r="842" spans="115:115" ht="14.25" customHeight="1" x14ac:dyDescent="0.25">
      <c r="DK842" s="248"/>
    </row>
    <row r="843" spans="115:115" ht="14.25" customHeight="1" x14ac:dyDescent="0.25">
      <c r="DK843" s="248"/>
    </row>
    <row r="844" spans="115:115" ht="14.25" customHeight="1" x14ac:dyDescent="0.25">
      <c r="DK844" s="248"/>
    </row>
    <row r="845" spans="115:115" ht="14.25" customHeight="1" x14ac:dyDescent="0.25">
      <c r="DK845" s="248"/>
    </row>
    <row r="846" spans="115:115" ht="14.25" customHeight="1" x14ac:dyDescent="0.25">
      <c r="DK846" s="248"/>
    </row>
    <row r="847" spans="115:115" ht="14.25" customHeight="1" x14ac:dyDescent="0.25">
      <c r="DK847" s="248"/>
    </row>
    <row r="848" spans="115:115" ht="14.25" customHeight="1" x14ac:dyDescent="0.25">
      <c r="DK848" s="248"/>
    </row>
    <row r="849" spans="115:115" ht="14.25" customHeight="1" x14ac:dyDescent="0.25">
      <c r="DK849" s="248"/>
    </row>
    <row r="850" spans="115:115" ht="14.25" customHeight="1" x14ac:dyDescent="0.25">
      <c r="DK850" s="248"/>
    </row>
    <row r="851" spans="115:115" ht="14.25" customHeight="1" x14ac:dyDescent="0.25">
      <c r="DK851" s="248"/>
    </row>
    <row r="852" spans="115:115" ht="14.25" customHeight="1" x14ac:dyDescent="0.25">
      <c r="DK852" s="248"/>
    </row>
    <row r="853" spans="115:115" ht="14.25" customHeight="1" x14ac:dyDescent="0.25">
      <c r="DK853" s="248"/>
    </row>
    <row r="854" spans="115:115" ht="14.25" customHeight="1" x14ac:dyDescent="0.25">
      <c r="DK854" s="248"/>
    </row>
    <row r="855" spans="115:115" ht="14.25" customHeight="1" x14ac:dyDescent="0.25">
      <c r="DK855" s="248"/>
    </row>
    <row r="856" spans="115:115" ht="14.25" customHeight="1" x14ac:dyDescent="0.25">
      <c r="DK856" s="248"/>
    </row>
    <row r="857" spans="115:115" ht="14.25" customHeight="1" x14ac:dyDescent="0.25">
      <c r="DK857" s="248"/>
    </row>
    <row r="858" spans="115:115" ht="14.25" customHeight="1" x14ac:dyDescent="0.25">
      <c r="DK858" s="248"/>
    </row>
    <row r="859" spans="115:115" ht="14.25" customHeight="1" x14ac:dyDescent="0.25">
      <c r="DK859" s="248"/>
    </row>
    <row r="860" spans="115:115" ht="14.25" customHeight="1" x14ac:dyDescent="0.25">
      <c r="DK860" s="248"/>
    </row>
    <row r="861" spans="115:115" ht="14.25" customHeight="1" x14ac:dyDescent="0.25">
      <c r="DK861" s="248"/>
    </row>
    <row r="862" spans="115:115" ht="14.25" customHeight="1" x14ac:dyDescent="0.25">
      <c r="DK862" s="248"/>
    </row>
    <row r="863" spans="115:115" ht="14.25" customHeight="1" x14ac:dyDescent="0.25">
      <c r="DK863" s="248"/>
    </row>
    <row r="864" spans="115:115" ht="14.25" customHeight="1" x14ac:dyDescent="0.25">
      <c r="DK864" s="248"/>
    </row>
    <row r="865" spans="115:115" ht="14.25" customHeight="1" x14ac:dyDescent="0.25">
      <c r="DK865" s="248"/>
    </row>
    <row r="866" spans="115:115" ht="14.25" customHeight="1" x14ac:dyDescent="0.25">
      <c r="DK866" s="248"/>
    </row>
    <row r="867" spans="115:115" ht="14.25" customHeight="1" x14ac:dyDescent="0.25">
      <c r="DK867" s="248"/>
    </row>
    <row r="868" spans="115:115" ht="14.25" customHeight="1" x14ac:dyDescent="0.25">
      <c r="DK868" s="248"/>
    </row>
    <row r="869" spans="115:115" ht="14.25" customHeight="1" x14ac:dyDescent="0.25">
      <c r="DK869" s="248"/>
    </row>
    <row r="870" spans="115:115" ht="14.25" customHeight="1" x14ac:dyDescent="0.25">
      <c r="DK870" s="248"/>
    </row>
    <row r="871" spans="115:115" ht="14.25" customHeight="1" x14ac:dyDescent="0.25">
      <c r="DK871" s="248"/>
    </row>
    <row r="872" spans="115:115" ht="14.25" customHeight="1" x14ac:dyDescent="0.25">
      <c r="DK872" s="248"/>
    </row>
    <row r="873" spans="115:115" ht="14.25" customHeight="1" x14ac:dyDescent="0.25">
      <c r="DK873" s="248"/>
    </row>
    <row r="874" spans="115:115" ht="14.25" customHeight="1" x14ac:dyDescent="0.25">
      <c r="DK874" s="248"/>
    </row>
    <row r="875" spans="115:115" ht="14.25" customHeight="1" x14ac:dyDescent="0.25">
      <c r="DK875" s="248"/>
    </row>
    <row r="876" spans="115:115" ht="14.25" customHeight="1" x14ac:dyDescent="0.25">
      <c r="DK876" s="248"/>
    </row>
    <row r="877" spans="115:115" ht="14.25" customHeight="1" x14ac:dyDescent="0.25">
      <c r="DK877" s="248"/>
    </row>
    <row r="878" spans="115:115" ht="14.25" customHeight="1" x14ac:dyDescent="0.25">
      <c r="DK878" s="248"/>
    </row>
    <row r="879" spans="115:115" ht="14.25" customHeight="1" x14ac:dyDescent="0.25">
      <c r="DK879" s="248"/>
    </row>
    <row r="880" spans="115:115" ht="14.25" customHeight="1" x14ac:dyDescent="0.25">
      <c r="DK880" s="248"/>
    </row>
    <row r="881" spans="115:115" ht="14.25" customHeight="1" x14ac:dyDescent="0.25">
      <c r="DK881" s="248"/>
    </row>
    <row r="882" spans="115:115" ht="14.25" customHeight="1" x14ac:dyDescent="0.25">
      <c r="DK882" s="248"/>
    </row>
    <row r="883" spans="115:115" ht="14.25" customHeight="1" x14ac:dyDescent="0.25">
      <c r="DK883" s="248"/>
    </row>
    <row r="884" spans="115:115" ht="14.25" customHeight="1" x14ac:dyDescent="0.25">
      <c r="DK884" s="248"/>
    </row>
    <row r="885" spans="115:115" ht="14.25" customHeight="1" x14ac:dyDescent="0.25">
      <c r="DK885" s="248"/>
    </row>
    <row r="886" spans="115:115" ht="14.25" customHeight="1" x14ac:dyDescent="0.25">
      <c r="DK886" s="248"/>
    </row>
    <row r="887" spans="115:115" ht="14.25" customHeight="1" x14ac:dyDescent="0.25">
      <c r="DK887" s="248"/>
    </row>
    <row r="888" spans="115:115" ht="14.25" customHeight="1" x14ac:dyDescent="0.25">
      <c r="DK888" s="248"/>
    </row>
    <row r="889" spans="115:115" ht="14.25" customHeight="1" x14ac:dyDescent="0.25">
      <c r="DK889" s="248"/>
    </row>
    <row r="890" spans="115:115" ht="14.25" customHeight="1" x14ac:dyDescent="0.25">
      <c r="DK890" s="248"/>
    </row>
    <row r="891" spans="115:115" ht="14.25" customHeight="1" x14ac:dyDescent="0.25">
      <c r="DK891" s="248"/>
    </row>
    <row r="892" spans="115:115" ht="14.25" customHeight="1" x14ac:dyDescent="0.25">
      <c r="DK892" s="248"/>
    </row>
    <row r="893" spans="115:115" ht="14.25" customHeight="1" x14ac:dyDescent="0.25">
      <c r="DK893" s="248"/>
    </row>
    <row r="894" spans="115:115" ht="14.25" customHeight="1" x14ac:dyDescent="0.25">
      <c r="DK894" s="248"/>
    </row>
    <row r="895" spans="115:115" ht="14.25" customHeight="1" x14ac:dyDescent="0.25">
      <c r="DK895" s="248"/>
    </row>
    <row r="896" spans="115:115" ht="14.25" customHeight="1" x14ac:dyDescent="0.25">
      <c r="DK896" s="248"/>
    </row>
    <row r="897" spans="115:115" ht="14.25" customHeight="1" x14ac:dyDescent="0.25">
      <c r="DK897" s="248"/>
    </row>
    <row r="898" spans="115:115" ht="14.25" customHeight="1" x14ac:dyDescent="0.25">
      <c r="DK898" s="248"/>
    </row>
    <row r="899" spans="115:115" ht="14.25" customHeight="1" x14ac:dyDescent="0.25">
      <c r="DK899" s="248"/>
    </row>
    <row r="900" spans="115:115" ht="14.25" customHeight="1" x14ac:dyDescent="0.25">
      <c r="DK900" s="248"/>
    </row>
    <row r="901" spans="115:115" ht="14.25" customHeight="1" x14ac:dyDescent="0.25">
      <c r="DK901" s="248"/>
    </row>
    <row r="902" spans="115:115" ht="14.25" customHeight="1" x14ac:dyDescent="0.25">
      <c r="DK902" s="248"/>
    </row>
    <row r="903" spans="115:115" ht="14.25" customHeight="1" x14ac:dyDescent="0.25">
      <c r="DK903" s="248"/>
    </row>
    <row r="904" spans="115:115" ht="14.25" customHeight="1" x14ac:dyDescent="0.25">
      <c r="DK904" s="248"/>
    </row>
    <row r="905" spans="115:115" ht="14.25" customHeight="1" x14ac:dyDescent="0.25">
      <c r="DK905" s="248"/>
    </row>
    <row r="906" spans="115:115" ht="14.25" customHeight="1" x14ac:dyDescent="0.25">
      <c r="DK906" s="248"/>
    </row>
    <row r="907" spans="115:115" ht="14.25" customHeight="1" x14ac:dyDescent="0.25">
      <c r="DK907" s="248"/>
    </row>
    <row r="908" spans="115:115" ht="14.25" customHeight="1" x14ac:dyDescent="0.25">
      <c r="DK908" s="248"/>
    </row>
    <row r="909" spans="115:115" ht="14.25" customHeight="1" x14ac:dyDescent="0.25">
      <c r="DK909" s="248"/>
    </row>
    <row r="910" spans="115:115" ht="14.25" customHeight="1" x14ac:dyDescent="0.25">
      <c r="DK910" s="248"/>
    </row>
    <row r="911" spans="115:115" ht="14.25" customHeight="1" x14ac:dyDescent="0.25">
      <c r="DK911" s="248"/>
    </row>
    <row r="912" spans="115:115" ht="14.25" customHeight="1" x14ac:dyDescent="0.25">
      <c r="DK912" s="248"/>
    </row>
    <row r="913" spans="115:115" ht="14.25" customHeight="1" x14ac:dyDescent="0.25">
      <c r="DK913" s="248"/>
    </row>
    <row r="914" spans="115:115" ht="14.25" customHeight="1" x14ac:dyDescent="0.25">
      <c r="DK914" s="248"/>
    </row>
    <row r="915" spans="115:115" ht="14.25" customHeight="1" x14ac:dyDescent="0.25">
      <c r="DK915" s="248"/>
    </row>
    <row r="916" spans="115:115" ht="14.25" customHeight="1" x14ac:dyDescent="0.25">
      <c r="DK916" s="248"/>
    </row>
    <row r="917" spans="115:115" ht="14.25" customHeight="1" x14ac:dyDescent="0.25">
      <c r="DK917" s="248"/>
    </row>
    <row r="918" spans="115:115" ht="14.25" customHeight="1" x14ac:dyDescent="0.25">
      <c r="DK918" s="248"/>
    </row>
    <row r="919" spans="115:115" ht="14.25" customHeight="1" x14ac:dyDescent="0.25">
      <c r="DK919" s="248"/>
    </row>
    <row r="920" spans="115:115" ht="14.25" customHeight="1" x14ac:dyDescent="0.25">
      <c r="DK920" s="248"/>
    </row>
    <row r="921" spans="115:115" ht="14.25" customHeight="1" x14ac:dyDescent="0.25">
      <c r="DK921" s="248"/>
    </row>
    <row r="922" spans="115:115" ht="14.25" customHeight="1" x14ac:dyDescent="0.25">
      <c r="DK922" s="248"/>
    </row>
    <row r="923" spans="115:115" ht="14.25" customHeight="1" x14ac:dyDescent="0.25">
      <c r="DK923" s="248"/>
    </row>
    <row r="924" spans="115:115" ht="14.25" customHeight="1" x14ac:dyDescent="0.25">
      <c r="DK924" s="248"/>
    </row>
    <row r="925" spans="115:115" ht="14.25" customHeight="1" x14ac:dyDescent="0.25">
      <c r="DK925" s="248"/>
    </row>
    <row r="926" spans="115:115" ht="14.25" customHeight="1" x14ac:dyDescent="0.25">
      <c r="DK926" s="248"/>
    </row>
    <row r="927" spans="115:115" ht="14.25" customHeight="1" x14ac:dyDescent="0.25">
      <c r="DK927" s="248"/>
    </row>
    <row r="928" spans="115:115" ht="14.25" customHeight="1" x14ac:dyDescent="0.25">
      <c r="DK928" s="248"/>
    </row>
    <row r="929" spans="115:115" ht="14.25" customHeight="1" x14ac:dyDescent="0.25">
      <c r="DK929" s="248"/>
    </row>
    <row r="930" spans="115:115" ht="14.25" customHeight="1" x14ac:dyDescent="0.25">
      <c r="DK930" s="248"/>
    </row>
    <row r="931" spans="115:115" ht="14.25" customHeight="1" x14ac:dyDescent="0.25">
      <c r="DK931" s="248"/>
    </row>
    <row r="932" spans="115:115" ht="14.25" customHeight="1" x14ac:dyDescent="0.25">
      <c r="DK932" s="248"/>
    </row>
    <row r="933" spans="115:115" ht="14.25" customHeight="1" x14ac:dyDescent="0.25">
      <c r="DK933" s="248"/>
    </row>
    <row r="934" spans="115:115" ht="14.25" customHeight="1" x14ac:dyDescent="0.25">
      <c r="DK934" s="248"/>
    </row>
    <row r="935" spans="115:115" ht="14.25" customHeight="1" x14ac:dyDescent="0.25">
      <c r="DK935" s="248"/>
    </row>
    <row r="936" spans="115:115" ht="14.25" customHeight="1" x14ac:dyDescent="0.25">
      <c r="DK936" s="248"/>
    </row>
    <row r="937" spans="115:115" ht="14.25" customHeight="1" x14ac:dyDescent="0.25">
      <c r="DK937" s="248"/>
    </row>
    <row r="938" spans="115:115" ht="14.25" customHeight="1" x14ac:dyDescent="0.25">
      <c r="DK938" s="248"/>
    </row>
    <row r="939" spans="115:115" ht="14.25" customHeight="1" x14ac:dyDescent="0.25">
      <c r="DK939" s="248"/>
    </row>
    <row r="940" spans="115:115" ht="14.25" customHeight="1" x14ac:dyDescent="0.25">
      <c r="DK940" s="248"/>
    </row>
    <row r="941" spans="115:115" ht="14.25" customHeight="1" x14ac:dyDescent="0.25">
      <c r="DK941" s="248"/>
    </row>
    <row r="942" spans="115:115" ht="14.25" customHeight="1" x14ac:dyDescent="0.25">
      <c r="DK942" s="248"/>
    </row>
    <row r="943" spans="115:115" ht="14.25" customHeight="1" x14ac:dyDescent="0.25">
      <c r="DK943" s="248"/>
    </row>
    <row r="944" spans="115:115" ht="14.25" customHeight="1" x14ac:dyDescent="0.25">
      <c r="DK944" s="248"/>
    </row>
    <row r="945" spans="115:115" ht="14.25" customHeight="1" x14ac:dyDescent="0.25">
      <c r="DK945" s="248"/>
    </row>
    <row r="946" spans="115:115" ht="14.25" customHeight="1" x14ac:dyDescent="0.25">
      <c r="DK946" s="248"/>
    </row>
    <row r="947" spans="115:115" ht="14.25" customHeight="1" x14ac:dyDescent="0.25">
      <c r="DK947" s="248"/>
    </row>
    <row r="948" spans="115:115" ht="14.25" customHeight="1" x14ac:dyDescent="0.25">
      <c r="DK948" s="248"/>
    </row>
    <row r="949" spans="115:115" ht="14.25" customHeight="1" x14ac:dyDescent="0.25">
      <c r="DK949" s="248"/>
    </row>
    <row r="950" spans="115:115" ht="14.25" customHeight="1" x14ac:dyDescent="0.25">
      <c r="DK950" s="248"/>
    </row>
    <row r="951" spans="115:115" ht="14.25" customHeight="1" x14ac:dyDescent="0.25">
      <c r="DK951" s="248"/>
    </row>
    <row r="952" spans="115:115" ht="14.25" customHeight="1" x14ac:dyDescent="0.25">
      <c r="DK952" s="248"/>
    </row>
    <row r="953" spans="115:115" ht="14.25" customHeight="1" x14ac:dyDescent="0.25">
      <c r="DK953" s="248"/>
    </row>
    <row r="954" spans="115:115" ht="14.25" customHeight="1" x14ac:dyDescent="0.25">
      <c r="DK954" s="248"/>
    </row>
    <row r="955" spans="115:115" ht="14.25" customHeight="1" x14ac:dyDescent="0.25">
      <c r="DK955" s="248"/>
    </row>
    <row r="956" spans="115:115" ht="14.25" customHeight="1" x14ac:dyDescent="0.25">
      <c r="DK956" s="248"/>
    </row>
    <row r="957" spans="115:115" ht="14.25" customHeight="1" x14ac:dyDescent="0.25">
      <c r="DK957" s="248"/>
    </row>
    <row r="958" spans="115:115" ht="14.25" customHeight="1" x14ac:dyDescent="0.25">
      <c r="DK958" s="248"/>
    </row>
    <row r="959" spans="115:115" ht="14.25" customHeight="1" x14ac:dyDescent="0.25">
      <c r="DK959" s="248"/>
    </row>
    <row r="960" spans="115:115" ht="14.25" customHeight="1" x14ac:dyDescent="0.25">
      <c r="DK960" s="248"/>
    </row>
    <row r="961" spans="115:115" ht="14.25" customHeight="1" x14ac:dyDescent="0.25">
      <c r="DK961" s="248"/>
    </row>
    <row r="962" spans="115:115" ht="14.25" customHeight="1" x14ac:dyDescent="0.25">
      <c r="DK962" s="248"/>
    </row>
    <row r="963" spans="115:115" ht="14.25" customHeight="1" x14ac:dyDescent="0.25">
      <c r="DK963" s="248"/>
    </row>
    <row r="964" spans="115:115" ht="14.25" customHeight="1" x14ac:dyDescent="0.25">
      <c r="DK964" s="248"/>
    </row>
    <row r="965" spans="115:115" ht="14.25" customHeight="1" x14ac:dyDescent="0.25">
      <c r="DK965" s="248"/>
    </row>
    <row r="966" spans="115:115" ht="14.25" customHeight="1" x14ac:dyDescent="0.25">
      <c r="DK966" s="248"/>
    </row>
    <row r="967" spans="115:115" ht="14.25" customHeight="1" x14ac:dyDescent="0.25">
      <c r="DK967" s="248"/>
    </row>
    <row r="968" spans="115:115" ht="14.25" customHeight="1" x14ac:dyDescent="0.25">
      <c r="DK968" s="248"/>
    </row>
    <row r="969" spans="115:115" ht="14.25" customHeight="1" x14ac:dyDescent="0.25">
      <c r="DK969" s="248"/>
    </row>
    <row r="970" spans="115:115" ht="14.25" customHeight="1" x14ac:dyDescent="0.25">
      <c r="DK970" s="248"/>
    </row>
    <row r="971" spans="115:115" ht="14.25" customHeight="1" x14ac:dyDescent="0.25">
      <c r="DK971" s="248"/>
    </row>
    <row r="972" spans="115:115" ht="14.25" customHeight="1" x14ac:dyDescent="0.25">
      <c r="DK972" s="248"/>
    </row>
    <row r="973" spans="115:115" ht="14.25" customHeight="1" x14ac:dyDescent="0.25">
      <c r="DK973" s="248"/>
    </row>
    <row r="974" spans="115:115" ht="14.25" customHeight="1" x14ac:dyDescent="0.25">
      <c r="DK974" s="248"/>
    </row>
    <row r="975" spans="115:115" ht="14.25" customHeight="1" x14ac:dyDescent="0.25">
      <c r="DK975" s="248"/>
    </row>
    <row r="976" spans="115:115" ht="14.25" customHeight="1" x14ac:dyDescent="0.25">
      <c r="DK976" s="248"/>
    </row>
    <row r="977" spans="115:115" ht="14.25" customHeight="1" x14ac:dyDescent="0.25">
      <c r="DK977" s="248"/>
    </row>
    <row r="978" spans="115:115" ht="14.25" customHeight="1" x14ac:dyDescent="0.25">
      <c r="DK978" s="248"/>
    </row>
    <row r="979" spans="115:115" ht="14.25" customHeight="1" x14ac:dyDescent="0.25">
      <c r="DK979" s="248"/>
    </row>
    <row r="980" spans="115:115" ht="14.25" customHeight="1" x14ac:dyDescent="0.25">
      <c r="DK980" s="248"/>
    </row>
    <row r="981" spans="115:115" ht="14.25" customHeight="1" x14ac:dyDescent="0.25">
      <c r="DK981" s="248"/>
    </row>
    <row r="982" spans="115:115" ht="14.25" customHeight="1" x14ac:dyDescent="0.25">
      <c r="DK982" s="248"/>
    </row>
    <row r="983" spans="115:115" ht="14.25" customHeight="1" x14ac:dyDescent="0.25">
      <c r="DK983" s="248"/>
    </row>
    <row r="984" spans="115:115" ht="14.25" customHeight="1" x14ac:dyDescent="0.25">
      <c r="DK984" s="248"/>
    </row>
    <row r="985" spans="115:115" ht="14.25" customHeight="1" x14ac:dyDescent="0.25">
      <c r="DK985" s="248"/>
    </row>
    <row r="986" spans="115:115" ht="14.25" customHeight="1" x14ac:dyDescent="0.25">
      <c r="DK986" s="248"/>
    </row>
    <row r="987" spans="115:115" ht="14.25" customHeight="1" x14ac:dyDescent="0.25">
      <c r="DK987" s="248"/>
    </row>
    <row r="988" spans="115:115" ht="14.25" customHeight="1" x14ac:dyDescent="0.25">
      <c r="DK988" s="248"/>
    </row>
    <row r="989" spans="115:115" ht="14.25" customHeight="1" x14ac:dyDescent="0.25">
      <c r="DK989" s="248"/>
    </row>
    <row r="990" spans="115:115" ht="14.25" customHeight="1" x14ac:dyDescent="0.25">
      <c r="DK990" s="248"/>
    </row>
    <row r="991" spans="115:115" ht="14.25" customHeight="1" x14ac:dyDescent="0.25">
      <c r="DK991" s="248"/>
    </row>
    <row r="992" spans="115:115" ht="14.25" customHeight="1" x14ac:dyDescent="0.25">
      <c r="DK992" s="248"/>
    </row>
    <row r="993" spans="115:115" ht="14.25" customHeight="1" x14ac:dyDescent="0.25">
      <c r="DK993" s="248"/>
    </row>
    <row r="994" spans="115:115" ht="14.25" customHeight="1" x14ac:dyDescent="0.25">
      <c r="DK994" s="248"/>
    </row>
    <row r="995" spans="115:115" ht="14.25" customHeight="1" x14ac:dyDescent="0.25">
      <c r="DK995" s="248"/>
    </row>
    <row r="996" spans="115:115" ht="14.25" customHeight="1" x14ac:dyDescent="0.25">
      <c r="DK996" s="248"/>
    </row>
    <row r="997" spans="115:115" ht="14.25" customHeight="1" x14ac:dyDescent="0.25">
      <c r="DK997" s="248"/>
    </row>
    <row r="998" spans="115:115" ht="14.25" customHeight="1" x14ac:dyDescent="0.25">
      <c r="DK998" s="248"/>
    </row>
    <row r="999" spans="115:115" ht="14.25" customHeight="1" x14ac:dyDescent="0.25">
      <c r="DK999" s="248"/>
    </row>
    <row r="1000" spans="115:115" ht="14.25" customHeight="1" x14ac:dyDescent="0.25">
      <c r="DK1000" s="248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L1000"/>
  <sheetViews>
    <sheetView workbookViewId="0"/>
  </sheetViews>
  <sheetFormatPr defaultColWidth="12.625" defaultRowHeight="15" customHeight="1" x14ac:dyDescent="0.2"/>
  <cols>
    <col min="1" max="1" width="22.25" customWidth="1"/>
    <col min="2" max="2" width="7.625" customWidth="1"/>
    <col min="3" max="3" width="14.125" customWidth="1"/>
    <col min="4" max="116" width="7.625" customWidth="1"/>
  </cols>
  <sheetData>
    <row r="1" spans="1:116" ht="14.25" customHeight="1" x14ac:dyDescent="0.25">
      <c r="A1" s="366" t="s">
        <v>1117</v>
      </c>
      <c r="B1" s="415" t="s">
        <v>137</v>
      </c>
      <c r="C1" s="415" t="s">
        <v>101</v>
      </c>
      <c r="D1" s="415" t="s">
        <v>65</v>
      </c>
      <c r="E1" s="415" t="s">
        <v>123</v>
      </c>
      <c r="F1" s="415" t="s">
        <v>206</v>
      </c>
      <c r="G1" s="415" t="s">
        <v>61</v>
      </c>
      <c r="H1" s="415" t="s">
        <v>276</v>
      </c>
      <c r="I1" s="415" t="s">
        <v>69</v>
      </c>
      <c r="J1" s="415" t="s">
        <v>103</v>
      </c>
      <c r="K1" s="415" t="s">
        <v>230</v>
      </c>
      <c r="L1" s="415" t="s">
        <v>89</v>
      </c>
      <c r="M1" s="415" t="s">
        <v>59</v>
      </c>
      <c r="N1" s="415" t="s">
        <v>127</v>
      </c>
      <c r="O1" s="415" t="s">
        <v>131</v>
      </c>
      <c r="P1" s="415" t="s">
        <v>262</v>
      </c>
      <c r="Q1" s="415" t="s">
        <v>135</v>
      </c>
      <c r="R1" s="415" t="s">
        <v>163</v>
      </c>
      <c r="S1" s="415" t="s">
        <v>183</v>
      </c>
      <c r="T1" s="415" t="s">
        <v>165</v>
      </c>
      <c r="U1" s="415" t="s">
        <v>79</v>
      </c>
      <c r="V1" s="415" t="s">
        <v>171</v>
      </c>
      <c r="W1" s="415" t="s">
        <v>93</v>
      </c>
      <c r="X1" s="415" t="s">
        <v>216</v>
      </c>
      <c r="Y1" s="415" t="s">
        <v>140</v>
      </c>
      <c r="Z1" s="415" t="s">
        <v>73</v>
      </c>
      <c r="AA1" s="415" t="s">
        <v>258</v>
      </c>
      <c r="AB1" s="415" t="s">
        <v>144</v>
      </c>
      <c r="AC1" s="415" t="s">
        <v>71</v>
      </c>
      <c r="AD1" s="415" t="s">
        <v>148</v>
      </c>
      <c r="AE1" s="415" t="s">
        <v>190</v>
      </c>
      <c r="AF1" s="415" t="s">
        <v>301</v>
      </c>
      <c r="AG1" s="415" t="s">
        <v>236</v>
      </c>
      <c r="AH1" s="415" t="s">
        <v>196</v>
      </c>
      <c r="AI1" s="415" t="s">
        <v>113</v>
      </c>
      <c r="AJ1" s="415" t="s">
        <v>256</v>
      </c>
      <c r="AK1" s="415" t="s">
        <v>111</v>
      </c>
      <c r="AL1" s="415" t="s">
        <v>107</v>
      </c>
      <c r="AM1" s="415" t="s">
        <v>222</v>
      </c>
      <c r="AN1" s="415" t="s">
        <v>150</v>
      </c>
      <c r="AO1" s="415" t="s">
        <v>192</v>
      </c>
      <c r="AP1" s="415" t="s">
        <v>57</v>
      </c>
      <c r="AQ1" s="415" t="s">
        <v>268</v>
      </c>
      <c r="AR1" s="415" t="s">
        <v>186</v>
      </c>
      <c r="AS1" s="415" t="s">
        <v>91</v>
      </c>
      <c r="AT1" s="415" t="s">
        <v>77</v>
      </c>
      <c r="AU1" s="415" t="s">
        <v>83</v>
      </c>
      <c r="AV1" s="415" t="s">
        <v>254</v>
      </c>
      <c r="AW1" s="415" t="s">
        <v>218</v>
      </c>
      <c r="AX1" s="415" t="s">
        <v>142</v>
      </c>
      <c r="AY1" s="415" t="s">
        <v>81</v>
      </c>
      <c r="AZ1" s="415" t="s">
        <v>266</v>
      </c>
      <c r="BA1" s="415" t="s">
        <v>95</v>
      </c>
      <c r="BB1" s="415" t="s">
        <v>177</v>
      </c>
      <c r="BC1" s="415" t="s">
        <v>1105</v>
      </c>
      <c r="BD1" s="415" t="s">
        <v>284</v>
      </c>
      <c r="BE1" s="415" t="s">
        <v>121</v>
      </c>
      <c r="BF1" s="415" t="s">
        <v>188</v>
      </c>
      <c r="BG1" s="415" t="s">
        <v>272</v>
      </c>
      <c r="BH1" s="415" t="s">
        <v>146</v>
      </c>
      <c r="BI1" s="415" t="s">
        <v>185</v>
      </c>
      <c r="BJ1" s="415" t="s">
        <v>204</v>
      </c>
      <c r="BK1" s="415" t="s">
        <v>278</v>
      </c>
      <c r="BL1" s="415" t="s">
        <v>208</v>
      </c>
      <c r="BM1" s="415" t="s">
        <v>152</v>
      </c>
      <c r="BN1" s="415" t="s">
        <v>214</v>
      </c>
      <c r="BO1" s="415" t="s">
        <v>250</v>
      </c>
      <c r="BP1" s="415" t="s">
        <v>133</v>
      </c>
      <c r="BQ1" s="415" t="s">
        <v>119</v>
      </c>
      <c r="BR1" s="415" t="s">
        <v>161</v>
      </c>
      <c r="BS1" s="415" t="s">
        <v>232</v>
      </c>
      <c r="BT1" s="415" t="s">
        <v>264</v>
      </c>
      <c r="BU1" s="415" t="s">
        <v>154</v>
      </c>
      <c r="BV1" s="415" t="s">
        <v>282</v>
      </c>
      <c r="BW1" s="415" t="s">
        <v>226</v>
      </c>
      <c r="BX1" s="415" t="s">
        <v>280</v>
      </c>
      <c r="BY1" s="415" t="s">
        <v>270</v>
      </c>
      <c r="BZ1" s="415" t="s">
        <v>224</v>
      </c>
      <c r="CA1" s="415" t="s">
        <v>181</v>
      </c>
      <c r="CB1" s="415" t="s">
        <v>179</v>
      </c>
      <c r="CC1" s="415" t="s">
        <v>238</v>
      </c>
      <c r="CD1" s="415" t="s">
        <v>156</v>
      </c>
      <c r="CE1" s="415" t="s">
        <v>85</v>
      </c>
      <c r="CF1" s="415" t="s">
        <v>931</v>
      </c>
      <c r="CG1" s="415" t="s">
        <v>929</v>
      </c>
      <c r="CH1" s="415" t="s">
        <v>99</v>
      </c>
      <c r="CI1" s="415" t="s">
        <v>200</v>
      </c>
      <c r="CJ1" s="415" t="s">
        <v>194</v>
      </c>
      <c r="CK1" s="415" t="s">
        <v>242</v>
      </c>
      <c r="CL1" s="415" t="s">
        <v>105</v>
      </c>
      <c r="CM1" s="415" t="s">
        <v>117</v>
      </c>
      <c r="CN1" s="415" t="s">
        <v>220</v>
      </c>
      <c r="CO1" s="415" t="s">
        <v>75</v>
      </c>
      <c r="CP1" s="415" t="s">
        <v>210</v>
      </c>
      <c r="CQ1" s="415" t="s">
        <v>234</v>
      </c>
      <c r="CR1" s="415" t="s">
        <v>167</v>
      </c>
      <c r="CS1" s="415" t="s">
        <v>173</v>
      </c>
      <c r="CT1" s="415" t="s">
        <v>175</v>
      </c>
      <c r="CU1" s="415" t="s">
        <v>287</v>
      </c>
      <c r="CV1" s="415" t="s">
        <v>212</v>
      </c>
      <c r="CW1" s="415" t="s">
        <v>202</v>
      </c>
      <c r="CX1" s="415" t="s">
        <v>260</v>
      </c>
      <c r="CY1" s="415" t="s">
        <v>109</v>
      </c>
      <c r="CZ1" s="415" t="s">
        <v>115</v>
      </c>
      <c r="DA1" s="415" t="s">
        <v>63</v>
      </c>
      <c r="DB1" s="415" t="s">
        <v>129</v>
      </c>
      <c r="DC1" s="415" t="s">
        <v>228</v>
      </c>
      <c r="DD1" s="415" t="s">
        <v>158</v>
      </c>
      <c r="DE1" s="415" t="s">
        <v>67</v>
      </c>
      <c r="DF1" s="415" t="s">
        <v>198</v>
      </c>
      <c r="DG1" s="415" t="s">
        <v>125</v>
      </c>
      <c r="DH1" s="415" t="s">
        <v>87</v>
      </c>
      <c r="DI1" s="415" t="s">
        <v>169</v>
      </c>
      <c r="DJ1" s="247"/>
      <c r="DK1" s="247"/>
      <c r="DL1" s="247"/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IF('Poradie - sporty'!B6="x",0,(('Poradie - sporty'!B$3+1)-'Poradie - sporty'!B6)/'Poradie - sporty'!B$3)</f>
        <v>0.15789473684210525</v>
      </c>
      <c r="C3" s="243">
        <f>IF('Poradie - sporty'!C6="x",0,(('Poradie - sporty'!C$3+1)-'Poradie - sporty'!C6)/'Poradie - sporty'!C$3)</f>
        <v>0</v>
      </c>
      <c r="D3" s="243">
        <f>IF('Poradie - sporty'!D6="x",0,(('Poradie - sporty'!D$3+1)-'Poradie - sporty'!D6)/'Poradie - sporty'!D$3)</f>
        <v>0.52820512820512822</v>
      </c>
      <c r="E3" s="243">
        <f>IF('Poradie - sporty'!E6="x",0,(('Poradie - sporty'!E$3+1)-'Poradie - sporty'!E6)/'Poradie - sporty'!E$3)</f>
        <v>0.13432835820895522</v>
      </c>
      <c r="F3" s="243">
        <f>IF('Poradie - sporty'!F6="x",0,(('Poradie - sporty'!F$3+1)-'Poradie - sporty'!F6)/'Poradie - sporty'!F$3)</f>
        <v>0</v>
      </c>
      <c r="G3" s="243">
        <f>IF('Poradie - sporty'!G6="x",0,(('Poradie - sporty'!G$3+1)-'Poradie - sporty'!G6)/'Poradie - sporty'!G$3)</f>
        <v>0.44146341463414634</v>
      </c>
      <c r="H3" s="243">
        <f>IF('Poradie - sporty'!H6="x",0,(('Poradie - sporty'!H$3+1)-'Poradie - sporty'!H6)/'Poradie - sporty'!H$3)</f>
        <v>0</v>
      </c>
      <c r="I3" s="243">
        <f>IF('Poradie - sporty'!I6="x",0,(('Poradie - sporty'!I$3+1)-'Poradie - sporty'!I6)/'Poradie - sporty'!I$3)</f>
        <v>0</v>
      </c>
      <c r="J3" s="243">
        <f>IF('Poradie - sporty'!J6="x",0,(('Poradie - sporty'!J$3+1)-'Poradie - sporty'!J6)/'Poradie - sporty'!J$3)</f>
        <v>0</v>
      </c>
      <c r="K3" s="243">
        <f>IF('Poradie - sporty'!K6="x",0,(('Poradie - sporty'!K$3+1)-'Poradie - sporty'!K6)/'Poradie - sporty'!K$3)</f>
        <v>0</v>
      </c>
      <c r="L3" s="243">
        <f>IF('Poradie - sporty'!L6="x",0,(('Poradie - sporty'!L$3+1)-'Poradie - sporty'!L6)/'Poradie - sporty'!L$3)</f>
        <v>0</v>
      </c>
      <c r="M3" s="243">
        <f>IF('Poradie - sporty'!M6="x",0,(('Poradie - sporty'!M$3+1)-'Poradie - sporty'!M6)/'Poradie - sporty'!M$3)</f>
        <v>0.47761194029850745</v>
      </c>
      <c r="N3" s="243">
        <f>IF('Poradie - sporty'!N6="x",0,(('Poradie - sporty'!N$3+1)-'Poradie - sporty'!N6)/'Poradie - sporty'!N$3)</f>
        <v>0</v>
      </c>
      <c r="O3" s="243">
        <f>IF('Poradie - sporty'!O6="x",0,(('Poradie - sporty'!O$3+1)-'Poradie - sporty'!O6)/'Poradie - sporty'!O$3)</f>
        <v>0.2857142857142857</v>
      </c>
      <c r="P3" s="243">
        <f>IF('Poradie - sporty'!P6="x",0,(('Poradie - sporty'!P$3+1)-'Poradie - sporty'!P6)/'Poradie - sporty'!P$3)</f>
        <v>0.17241379310344829</v>
      </c>
      <c r="Q3" s="243">
        <f>IF('Poradie - sporty'!Q6="x",0,(('Poradie - sporty'!Q$3+1)-'Poradie - sporty'!Q6)/'Poradie - sporty'!Q$3)</f>
        <v>0</v>
      </c>
      <c r="R3" s="243">
        <f>IF('Poradie - sporty'!R6="x",0,(('Poradie - sporty'!R$3+1)-'Poradie - sporty'!R6)/'Poradie - sporty'!R$3)</f>
        <v>0</v>
      </c>
      <c r="S3" s="243">
        <f>IF('Poradie - sporty'!S6="x",0,(('Poradie - sporty'!S$3+1)-'Poradie - sporty'!S6)/'Poradie - sporty'!S$3)</f>
        <v>0</v>
      </c>
      <c r="T3" s="243">
        <f>IF('Poradie - sporty'!T6="x",0,(('Poradie - sporty'!T$3+1)-'Poradie - sporty'!T6)/'Poradie - sporty'!T$3)</f>
        <v>0</v>
      </c>
      <c r="U3" s="243">
        <f>IF('Poradie - sporty'!U6="x",0,(('Poradie - sporty'!U$3+1)-'Poradie - sporty'!U6)/'Poradie - sporty'!U$3)</f>
        <v>0.5161290322580645</v>
      </c>
      <c r="V3" s="243">
        <f>IF('Poradie - sporty'!V6="x",0,(('Poradie - sporty'!V$3+1)-'Poradie - sporty'!V6)/'Poradie - sporty'!V$3)</f>
        <v>0.10952380952380952</v>
      </c>
      <c r="W3" s="243">
        <f>IF('Poradie - sporty'!W6="x",0,(('Poradie - sporty'!W$3+1)-'Poradie - sporty'!W6)/'Poradie - sporty'!W$3)</f>
        <v>0</v>
      </c>
      <c r="X3" s="243">
        <f>IF('Poradie - sporty'!X6="x",0,(('Poradie - sporty'!X$3+1)-'Poradie - sporty'!X6)/'Poradie - sporty'!X$3)</f>
        <v>0</v>
      </c>
      <c r="Y3" s="243">
        <f>IF('Poradie - sporty'!Y6="x",0,(('Poradie - sporty'!Y$3+1)-'Poradie - sporty'!Y6)/'Poradie - sporty'!Y$3)</f>
        <v>0</v>
      </c>
      <c r="Z3" s="243">
        <f>IF('Poradie - sporty'!Z6="x",0,(('Poradie - sporty'!Z$3+1)-'Poradie - sporty'!Z6)/'Poradie - sporty'!Z$3)</f>
        <v>0</v>
      </c>
      <c r="AA3" s="243">
        <f>IF('Poradie - sporty'!AA6="x",0,(('Poradie - sporty'!AA$3+1)-'Poradie - sporty'!AA6)/'Poradie - sporty'!AA$3)</f>
        <v>0</v>
      </c>
      <c r="AB3" s="243">
        <f>IF('Poradie - sporty'!AB6="x",0,(('Poradie - sporty'!AB$3+1)-'Poradie - sporty'!AB6)/'Poradie - sporty'!AB$3)</f>
        <v>0</v>
      </c>
      <c r="AC3" s="243">
        <f>IF('Poradie - sporty'!AC6="x",0,(('Poradie - sporty'!AC$3+1)-'Poradie - sporty'!AC6)/'Poradie - sporty'!AC$3)</f>
        <v>0.35507246376811596</v>
      </c>
      <c r="AD3" s="243">
        <f>IF('Poradie - sporty'!AD6="x",0,(('Poradie - sporty'!AD$3+1)-'Poradie - sporty'!AD6)/'Poradie - sporty'!AD$3)</f>
        <v>0.24</v>
      </c>
      <c r="AE3" s="243">
        <f>IF('Poradie - sporty'!AE6="x",0,(('Poradie - sporty'!AE$3+1)-'Poradie - sporty'!AE6)/'Poradie - sporty'!AE$3)</f>
        <v>0</v>
      </c>
      <c r="AF3" s="243">
        <f>IF('Poradie - sporty'!AF6="x",0,(('Poradie - sporty'!AF$3+1)-'Poradie - sporty'!AF6)/'Poradie - sporty'!AF$3)</f>
        <v>0</v>
      </c>
      <c r="AG3" s="243">
        <f>IF('Poradie - sporty'!AG6="x",0,(('Poradie - sporty'!AG$3+1)-'Poradie - sporty'!AG6)/'Poradie - sporty'!AG$3)</f>
        <v>0</v>
      </c>
      <c r="AH3" s="243">
        <f>IF('Poradie - sporty'!AH6="x",0,(('Poradie - sporty'!AH$3+1)-'Poradie - sporty'!AH6)/'Poradie - sporty'!AH$3)</f>
        <v>0</v>
      </c>
      <c r="AI3" s="243">
        <f>IF('Poradie - sporty'!AI6="x",0,(('Poradie - sporty'!AI$3+1)-'Poradie - sporty'!AI6)/'Poradie - sporty'!AI$3)</f>
        <v>0</v>
      </c>
      <c r="AJ3" s="243">
        <f>IF('Poradie - sporty'!AJ6="x",0,(('Poradie - sporty'!AJ$3+1)-'Poradie - sporty'!AJ6)/'Poradie - sporty'!AJ$3)</f>
        <v>0.31818181818181818</v>
      </c>
      <c r="AK3" s="243">
        <f>IF('Poradie - sporty'!AK6="x",0,(('Poradie - sporty'!AK$3+1)-'Poradie - sporty'!AK6)/'Poradie - sporty'!AK$3)</f>
        <v>0</v>
      </c>
      <c r="AL3" s="243">
        <f>IF('Poradie - sporty'!AL6="x",0,(('Poradie - sporty'!AL$3+1)-'Poradie - sporty'!AL6)/'Poradie - sporty'!AL$3)</f>
        <v>0</v>
      </c>
      <c r="AM3" s="243">
        <f>IF('Poradie - sporty'!AM6="x",0,(('Poradie - sporty'!AM$3+1)-'Poradie - sporty'!AM6)/'Poradie - sporty'!AM$3)</f>
        <v>0</v>
      </c>
      <c r="AN3" s="243">
        <f>IF('Poradie - sporty'!AN6="x",0,(('Poradie - sporty'!AN$3+1)-'Poradie - sporty'!AN6)/'Poradie - sporty'!AN$3)</f>
        <v>0</v>
      </c>
      <c r="AO3" s="243">
        <f>IF('Poradie - sporty'!AO6="x",0,(('Poradie - sporty'!AO$3+1)-'Poradie - sporty'!AO6)/'Poradie - sporty'!AO$3)</f>
        <v>0</v>
      </c>
      <c r="AP3" s="243">
        <f>IF('Poradie - sporty'!AP6="x",0,(('Poradie - sporty'!AP$3+1)-'Poradie - sporty'!AP6)/'Poradie - sporty'!AP$3)</f>
        <v>0.74371859296482412</v>
      </c>
      <c r="AQ3" s="243">
        <f>IF('Poradie - sporty'!AQ6="x",0,(('Poradie - sporty'!AQ$3+1)-'Poradie - sporty'!AQ6)/'Poradie - sporty'!AQ$3)</f>
        <v>0</v>
      </c>
      <c r="AR3" s="243">
        <f>IF('Poradie - sporty'!AR6="x",0,(('Poradie - sporty'!AR$3+1)-'Poradie - sporty'!AR6)/'Poradie - sporty'!AR$3)</f>
        <v>0</v>
      </c>
      <c r="AS3" s="243">
        <f>IF('Poradie - sporty'!AS6="x",0,(('Poradie - sporty'!AS$3+1)-'Poradie - sporty'!AS6)/'Poradie - sporty'!AS$3)</f>
        <v>0</v>
      </c>
      <c r="AT3" s="243">
        <f>IF('Poradie - sporty'!AT6="x",0,(('Poradie - sporty'!AT$3+1)-'Poradie - sporty'!AT6)/'Poradie - sporty'!AT$3)</f>
        <v>0.15686274509803921</v>
      </c>
      <c r="AU3" s="243">
        <f>IF('Poradie - sporty'!AU6="x",0,(('Poradie - sporty'!AU$3+1)-'Poradie - sporty'!AU6)/'Poradie - sporty'!AU$3)</f>
        <v>0</v>
      </c>
      <c r="AV3" s="243">
        <f>IF('Poradie - sporty'!AV6="x",0,(('Poradie - sporty'!AV$3+1)-'Poradie - sporty'!AV6)/'Poradie - sporty'!AV$3)</f>
        <v>0</v>
      </c>
      <c r="AW3" s="243">
        <f>IF('Poradie - sporty'!AW6="x",0,(('Poradie - sporty'!AW$3+1)-'Poradie - sporty'!AW6)/'Poradie - sporty'!AW$3)</f>
        <v>0</v>
      </c>
      <c r="AX3" s="243">
        <f>IF('Poradie - sporty'!AX6="x",0,(('Poradie - sporty'!AX$3+1)-'Poradie - sporty'!AX6)/'Poradie - sporty'!AX$3)</f>
        <v>0.56209150326797386</v>
      </c>
      <c r="AY3" s="243">
        <f>IF('Poradie - sporty'!AY6="x",0,(('Poradie - sporty'!AY$3+1)-'Poradie - sporty'!AY6)/'Poradie - sporty'!AY$3)</f>
        <v>0</v>
      </c>
      <c r="AZ3" s="243">
        <f>IF('Poradie - sporty'!AZ6="x",0,(('Poradie - sporty'!AZ$3+1)-'Poradie - sporty'!AZ6)/'Poradie - sporty'!AZ$3)</f>
        <v>0</v>
      </c>
      <c r="BA3" s="243">
        <f>IF('Poradie - sporty'!BA6="x",0,(('Poradie - sporty'!BA$3+1)-'Poradie - sporty'!BA6)/'Poradie - sporty'!BA$3)</f>
        <v>0.34545454545454546</v>
      </c>
      <c r="BB3" s="243">
        <f>IF('Poradie - sporty'!BB6="x",0,(('Poradie - sporty'!BB$3+1)-'Poradie - sporty'!BB6)/'Poradie - sporty'!BB$3)</f>
        <v>0</v>
      </c>
      <c r="BC3" s="243">
        <f>IF('Poradie - sporty'!BC6="x",0,(('Poradie - sporty'!BC$3+1)-'Poradie - sporty'!BC6)/'Poradie - sporty'!BC$3)</f>
        <v>0</v>
      </c>
      <c r="BD3" s="243">
        <f>IF('Poradie - sporty'!BD6="x",0,(('Poradie - sporty'!BD$3+1)-'Poradie - sporty'!BD6)/'Poradie - sporty'!BD$3)</f>
        <v>0</v>
      </c>
      <c r="BE3" s="243">
        <f>IF('Poradie - sporty'!BE6="x",0,(('Poradie - sporty'!BE$3+1)-'Poradie - sporty'!BE6)/'Poradie - sporty'!BE$3)</f>
        <v>0.26351351351351349</v>
      </c>
      <c r="BF3" s="243">
        <f>IF('Poradie - sporty'!BF6="x",0,(('Poradie - sporty'!BF$3+1)-'Poradie - sporty'!BF6)/'Poradie - sporty'!BF$3)</f>
        <v>0</v>
      </c>
      <c r="BG3" s="243">
        <f>IF('Poradie - sporty'!BG6="x",0,(('Poradie - sporty'!BG$3+1)-'Poradie - sporty'!BG6)/'Poradie - sporty'!BG$3)</f>
        <v>0</v>
      </c>
      <c r="BH3" s="243">
        <f>IF('Poradie - sporty'!BH6="x",0,(('Poradie - sporty'!BH$3+1)-'Poradie - sporty'!BH6)/'Poradie - sporty'!BH$3)</f>
        <v>0</v>
      </c>
      <c r="BI3" s="243">
        <f>IF('Poradie - sporty'!BI6="x",0,(('Poradie - sporty'!BI$3+1)-'Poradie - sporty'!BI6)/'Poradie - sporty'!BI$3)</f>
        <v>0</v>
      </c>
      <c r="BJ3" s="243">
        <f>IF('Poradie - sporty'!BJ6="x",0,(('Poradie - sporty'!BJ$3+1)-'Poradie - sporty'!BJ6)/'Poradie - sporty'!BJ$3)</f>
        <v>0</v>
      </c>
      <c r="BK3" s="243">
        <f>IF('Poradie - sporty'!BK6="x",0,(('Poradie - sporty'!BK$3+1)-'Poradie - sporty'!BK6)/'Poradie - sporty'!BK$3)</f>
        <v>0</v>
      </c>
      <c r="BL3" s="243">
        <f>IF('Poradie - sporty'!BL6="x",0,(('Poradie - sporty'!BL$3+1)-'Poradie - sporty'!BL6)/'Poradie - sporty'!BL$3)</f>
        <v>0</v>
      </c>
      <c r="BM3" s="243">
        <f>IF('Poradie - sporty'!BM6="x",0,(('Poradie - sporty'!BM$3+1)-'Poradie - sporty'!BM6)/'Poradie - sporty'!BM$3)</f>
        <v>0</v>
      </c>
      <c r="BN3" s="243">
        <f>IF('Poradie - sporty'!BN6="x",0,(('Poradie - sporty'!BN$3+1)-'Poradie - sporty'!BN6)/'Poradie - sporty'!BN$3)</f>
        <v>0</v>
      </c>
      <c r="BO3" s="243">
        <f>IF('Poradie - sporty'!BO6="x",0,(('Poradie - sporty'!BO$3+1)-'Poradie - sporty'!BO6)/'Poradie - sporty'!BO$3)</f>
        <v>2.7522935779816515E-2</v>
      </c>
      <c r="BP3" s="243">
        <f>IF('Poradie - sporty'!BP6="x",0,(('Poradie - sporty'!BP$3+1)-'Poradie - sporty'!BP6)/'Poradie - sporty'!BP$3)</f>
        <v>0</v>
      </c>
      <c r="BQ3" s="243">
        <f>IF('Poradie - sporty'!BQ6="x",0,(('Poradie - sporty'!BQ$3+1)-'Poradie - sporty'!BQ6)/'Poradie - sporty'!BQ$3)</f>
        <v>0</v>
      </c>
      <c r="BR3" s="243">
        <f>IF('Poradie - sporty'!BR6="x",0,(('Poradie - sporty'!BR$3+1)-'Poradie - sporty'!BR6)/'Poradie - sporty'!BR$3)</f>
        <v>0</v>
      </c>
      <c r="BS3" s="243">
        <f>IF('Poradie - sporty'!BS6="x",0,(('Poradie - sporty'!BS$3+1)-'Poradie - sporty'!BS6)/'Poradie - sporty'!BS$3)</f>
        <v>0</v>
      </c>
      <c r="BT3" s="243">
        <f>IF('Poradie - sporty'!BT6="x",0,(('Poradie - sporty'!BT$3+1)-'Poradie - sporty'!BT6)/'Poradie - sporty'!BT$3)</f>
        <v>0</v>
      </c>
      <c r="BU3" s="243">
        <f>IF('Poradie - sporty'!BU6="x",0,(('Poradie - sporty'!BU$3+1)-'Poradie - sporty'!BU6)/'Poradie - sporty'!BU$3)</f>
        <v>0</v>
      </c>
      <c r="BV3" s="243">
        <f>IF('Poradie - sporty'!BV6="x",0,(('Poradie - sporty'!BV$3+1)-'Poradie - sporty'!BV6)/'Poradie - sporty'!BV$3)</f>
        <v>0</v>
      </c>
      <c r="BW3" s="243">
        <f>IF('Poradie - sporty'!BW6="x",0,(('Poradie - sporty'!BW$3+1)-'Poradie - sporty'!BW6)/'Poradie - sporty'!BW$3)</f>
        <v>0</v>
      </c>
      <c r="BX3" s="243">
        <f>IF('Poradie - sporty'!BX6="x",0,(('Poradie - sporty'!BX$3+1)-'Poradie - sporty'!BX6)/'Poradie - sporty'!BX$3)</f>
        <v>0</v>
      </c>
      <c r="BY3" s="243">
        <f>IF('Poradie - sporty'!BY6="x",0,(('Poradie - sporty'!BY$3+1)-'Poradie - sporty'!BY6)/'Poradie - sporty'!BY$3)</f>
        <v>0</v>
      </c>
      <c r="BZ3" s="243">
        <f>IF('Poradie - sporty'!BZ6="x",0,(('Poradie - sporty'!BZ$3+1)-'Poradie - sporty'!BZ6)/'Poradie - sporty'!BZ$3)</f>
        <v>0</v>
      </c>
      <c r="CA3" s="243">
        <f>IF('Poradie - sporty'!CA6="x",0,(('Poradie - sporty'!CA$3+1)-'Poradie - sporty'!CA6)/'Poradie - sporty'!CA$3)</f>
        <v>0</v>
      </c>
      <c r="CB3" s="243">
        <f>IF('Poradie - sporty'!CB6="x",0,(('Poradie - sporty'!CB$3+1)-'Poradie - sporty'!CB6)/'Poradie - sporty'!CB$3)</f>
        <v>0</v>
      </c>
      <c r="CC3" s="243">
        <f>IF('Poradie - sporty'!CC6="x",0,(('Poradie - sporty'!CC$3+1)-'Poradie - sporty'!CC6)/'Poradie - sporty'!CC$3)</f>
        <v>0</v>
      </c>
      <c r="CD3" s="243">
        <f>IF('Poradie - sporty'!CD6="x",0,(('Poradie - sporty'!CD$3+1)-'Poradie - sporty'!CD6)/'Poradie - sporty'!CD$3)</f>
        <v>0</v>
      </c>
      <c r="CE3" s="243">
        <f>IF('Poradie - sporty'!CE6="x",0,(('Poradie - sporty'!CE$3+1)-'Poradie - sporty'!CE6)/'Poradie - sporty'!CE$3)</f>
        <v>0</v>
      </c>
      <c r="CF3" s="243">
        <f>IF('Poradie - sporty'!CF6="x",0,(('Poradie - sporty'!CF$3+1)-'Poradie - sporty'!CF6)/'Poradie - sporty'!CF$3)</f>
        <v>0</v>
      </c>
      <c r="CG3" s="243">
        <f>IF('Poradie - sporty'!CG6="x",0,(('Poradie - sporty'!CG$3+1)-'Poradie - sporty'!CG6)/'Poradie - sporty'!CG$3)</f>
        <v>0</v>
      </c>
      <c r="CH3" s="243">
        <f>IF('Poradie - sporty'!CH6="x",0,(('Poradie - sporty'!CH$3+1)-'Poradie - sporty'!CH6)/'Poradie - sporty'!CH$3)</f>
        <v>0</v>
      </c>
      <c r="CI3" s="243">
        <f>IF('Poradie - sporty'!CI6="x",0,(('Poradie - sporty'!CI$3+1)-'Poradie - sporty'!CI6)/'Poradie - sporty'!CI$3)</f>
        <v>0</v>
      </c>
      <c r="CJ3" s="243">
        <f>IF('Poradie - sporty'!CJ6="x",0,(('Poradie - sporty'!CJ$3+1)-'Poradie - sporty'!CJ6)/'Poradie - sporty'!CJ$3)</f>
        <v>0</v>
      </c>
      <c r="CK3" s="243">
        <f>IF('Poradie - sporty'!CK6="x",0,(('Poradie - sporty'!CK$3+1)-'Poradie - sporty'!CK6)/'Poradie - sporty'!CK$3)</f>
        <v>0</v>
      </c>
      <c r="CL3" s="243">
        <f>IF('Poradie - sporty'!CL6="x",0,(('Poradie - sporty'!CL$3+1)-'Poradie - sporty'!CL6)/'Poradie - sporty'!CL$3)</f>
        <v>0.34545454545454546</v>
      </c>
      <c r="CM3" s="243">
        <f>IF('Poradie - sporty'!CM6="x",0,(('Poradie - sporty'!CM$3+1)-'Poradie - sporty'!CM6)/'Poradie - sporty'!CM$3)</f>
        <v>0</v>
      </c>
      <c r="CN3" s="243">
        <f>IF('Poradie - sporty'!CN6="x",0,(('Poradie - sporty'!CN$3+1)-'Poradie - sporty'!CN6)/'Poradie - sporty'!CN$3)</f>
        <v>0</v>
      </c>
      <c r="CO3" s="243">
        <f>IF('Poradie - sporty'!CO6="x",0,(('Poradie - sporty'!CO$3+1)-'Poradie - sporty'!CO6)/'Poradie - sporty'!CO$3)</f>
        <v>0.2857142857142857</v>
      </c>
      <c r="CP3" s="243">
        <f>IF('Poradie - sporty'!CP6="x",0,(('Poradie - sporty'!CP$3+1)-'Poradie - sporty'!CP6)/'Poradie - sporty'!CP$3)</f>
        <v>0</v>
      </c>
      <c r="CQ3" s="243">
        <f>IF('Poradie - sporty'!CQ6="x",0,(('Poradie - sporty'!CQ$3+1)-'Poradie - sporty'!CQ6)/'Poradie - sporty'!CQ$3)</f>
        <v>0</v>
      </c>
      <c r="CR3" s="243">
        <f>IF('Poradie - sporty'!CR6="x",0,(('Poradie - sporty'!CR$3+1)-'Poradie - sporty'!CR6)/'Poradie - sporty'!CR$3)</f>
        <v>0</v>
      </c>
      <c r="CS3" s="243">
        <f>IF('Poradie - sporty'!CS6="x",0,(('Poradie - sporty'!CS$3+1)-'Poradie - sporty'!CS6)/'Poradie - sporty'!CS$3)</f>
        <v>0</v>
      </c>
      <c r="CT3" s="243">
        <f>IF('Poradie - sporty'!CT6="x",0,(('Poradie - sporty'!CT$3+1)-'Poradie - sporty'!CT6)/'Poradie - sporty'!CT$3)</f>
        <v>0</v>
      </c>
      <c r="CU3" s="243">
        <f>IF('Poradie - sporty'!CU6="x",0,(('Poradie - sporty'!CU$3+1)-'Poradie - sporty'!CU6)/'Poradie - sporty'!CU$3)</f>
        <v>0</v>
      </c>
      <c r="CV3" s="243">
        <f>IF('Poradie - sporty'!CV6="x",0,(('Poradie - sporty'!CV$3+1)-'Poradie - sporty'!CV6)/'Poradie - sporty'!CV$3)</f>
        <v>0</v>
      </c>
      <c r="CW3" s="243">
        <f>IF('Poradie - sporty'!CW6="x",0,(('Poradie - sporty'!CW$3+1)-'Poradie - sporty'!CW6)/'Poradie - sporty'!CW$3)</f>
        <v>0</v>
      </c>
      <c r="CX3" s="243">
        <f>IF('Poradie - sporty'!CX6="x",0,(('Poradie - sporty'!CX$3+1)-'Poradie - sporty'!CX6)/'Poradie - sporty'!CX$3)</f>
        <v>0</v>
      </c>
      <c r="CY3" s="243">
        <f>IF('Poradie - sporty'!CY6="x",0,(('Poradie - sporty'!CY$3+1)-'Poradie - sporty'!CY6)/'Poradie - sporty'!CY$3)</f>
        <v>0</v>
      </c>
      <c r="CZ3" s="243">
        <f>IF('Poradie - sporty'!CZ6="x",0,(('Poradie - sporty'!CZ$3+1)-'Poradie - sporty'!CZ6)/'Poradie - sporty'!CZ$3)</f>
        <v>0.24293785310734464</v>
      </c>
      <c r="DA3" s="243">
        <f>IF('Poradie - sporty'!DA6="x",0,(('Poradie - sporty'!DA$3+1)-'Poradie - sporty'!DA6)/'Poradie - sporty'!DA$3)</f>
        <v>7.6923076923076927E-3</v>
      </c>
      <c r="DB3" s="243">
        <f>IF('Poradie - sporty'!DB6="x",0,(('Poradie - sporty'!DB$3+1)-'Poradie - sporty'!DB6)/'Poradie - sporty'!DB$3)</f>
        <v>0</v>
      </c>
      <c r="DC3" s="243">
        <f>IF('Poradie - sporty'!DC6="x",0,(('Poradie - sporty'!DC$3+1)-'Poradie - sporty'!DC6)/'Poradie - sporty'!DC$3)</f>
        <v>0</v>
      </c>
      <c r="DD3" s="243">
        <f>IF('Poradie - sporty'!DD6="x",0,(('Poradie - sporty'!DD$3+1)-'Poradie - sporty'!DD6)/'Poradie - sporty'!DD$3)</f>
        <v>0</v>
      </c>
      <c r="DE3" s="243">
        <f>IF('Poradie - sporty'!DE6="x",0,(('Poradie - sporty'!DE$3+1)-'Poradie - sporty'!DE6)/'Poradie - sporty'!DE$3)</f>
        <v>0.24705882352941178</v>
      </c>
      <c r="DF3" s="243">
        <f>IF('Poradie - sporty'!DF6="x",0,(('Poradie - sporty'!DF$3+1)-'Poradie - sporty'!DF6)/'Poradie - sporty'!DF$3)</f>
        <v>0</v>
      </c>
      <c r="DG3" s="243">
        <f>IF('Poradie - sporty'!DG6="x",0,(('Poradie - sporty'!DG$3+1)-'Poradie - sporty'!DG6)/'Poradie - sporty'!DG$3)</f>
        <v>0.67567567567567566</v>
      </c>
      <c r="DH3" s="243">
        <f>IF('Poradie - sporty'!DH6="x",0,(('Poradie - sporty'!DH$3+1)-'Poradie - sporty'!DH6)/'Poradie - sporty'!DH$3)</f>
        <v>0.41836734693877553</v>
      </c>
      <c r="DI3" s="243">
        <f>IF('Poradie - sporty'!DI6="x",0,(('Poradie - sporty'!DI$3+1)-'Poradie - sporty'!DI6)/'Poradie - sporty'!DI$3)</f>
        <v>0</v>
      </c>
    </row>
    <row r="4" spans="1:116" ht="14.25" customHeight="1" x14ac:dyDescent="0.25">
      <c r="A4" s="238" t="s">
        <v>6</v>
      </c>
      <c r="B4" s="243">
        <f>IF('Poradie - sporty'!B7="x",0,(('Poradie - sporty'!B$3+1)-'Poradie - sporty'!B7)/'Poradie - sporty'!B$3)</f>
        <v>0.36842105263157893</v>
      </c>
      <c r="C4" s="243">
        <f>IF('Poradie - sporty'!C7="x",0,(('Poradie - sporty'!C$3+1)-'Poradie - sporty'!C7)/'Poradie - sporty'!C$3)</f>
        <v>0.26666666666666666</v>
      </c>
      <c r="D4" s="243">
        <f>IF('Poradie - sporty'!D7="x",0,(('Poradie - sporty'!D$3+1)-'Poradie - sporty'!D7)/'Poradie - sporty'!D$3)</f>
        <v>0.77948717948717949</v>
      </c>
      <c r="E4" s="243">
        <f>IF('Poradie - sporty'!E7="x",0,(('Poradie - sporty'!E$3+1)-'Poradie - sporty'!E7)/'Poradie - sporty'!E$3)</f>
        <v>0.75373134328358204</v>
      </c>
      <c r="F4" s="243">
        <f>IF('Poradie - sporty'!F7="x",0,(('Poradie - sporty'!F$3+1)-'Poradie - sporty'!F7)/'Poradie - sporty'!F$3)</f>
        <v>0.20454545454545456</v>
      </c>
      <c r="G4" s="243">
        <f>IF('Poradie - sporty'!G7="x",0,(('Poradie - sporty'!G$3+1)-'Poradie - sporty'!G7)/'Poradie - sporty'!G$3)</f>
        <v>0.69756097560975605</v>
      </c>
      <c r="H4" s="243">
        <f>IF('Poradie - sporty'!H7="x",0,(('Poradie - sporty'!H$3+1)-'Poradie - sporty'!H7)/'Poradie - sporty'!H$3)</f>
        <v>0</v>
      </c>
      <c r="I4" s="243">
        <f>IF('Poradie - sporty'!I7="x",0,(('Poradie - sporty'!I$3+1)-'Poradie - sporty'!I7)/'Poradie - sporty'!I$3)</f>
        <v>0.72602739726027399</v>
      </c>
      <c r="J4" s="243">
        <f>IF('Poradie - sporty'!J7="x",0,(('Poradie - sporty'!J$3+1)-'Poradie - sporty'!J7)/'Poradie - sporty'!J$3)</f>
        <v>0.33834586466165412</v>
      </c>
      <c r="K4" s="243">
        <f>IF('Poradie - sporty'!K7="x",0,(('Poradie - sporty'!K$3+1)-'Poradie - sporty'!K7)/'Poradie - sporty'!K$3)</f>
        <v>0</v>
      </c>
      <c r="L4" s="243">
        <f>IF('Poradie - sporty'!L7="x",0,(('Poradie - sporty'!L$3+1)-'Poradie - sporty'!L7)/'Poradie - sporty'!L$3)</f>
        <v>0.7558139534883721</v>
      </c>
      <c r="M4" s="243">
        <f>IF('Poradie - sporty'!M7="x",0,(('Poradie - sporty'!M$3+1)-'Poradie - sporty'!M7)/'Poradie - sporty'!M$3)</f>
        <v>0.9850746268656716</v>
      </c>
      <c r="N4" s="243">
        <f>IF('Poradie - sporty'!N7="x",0,(('Poradie - sporty'!N$3+1)-'Poradie - sporty'!N7)/'Poradie - sporty'!N$3)</f>
        <v>0</v>
      </c>
      <c r="O4" s="243">
        <f>IF('Poradie - sporty'!O7="x",0,(('Poradie - sporty'!O$3+1)-'Poradie - sporty'!O7)/'Poradie - sporty'!O$3)</f>
        <v>0.65476190476190477</v>
      </c>
      <c r="P4" s="243">
        <f>IF('Poradie - sporty'!P7="x",0,(('Poradie - sporty'!P$3+1)-'Poradie - sporty'!P7)/'Poradie - sporty'!P$3)</f>
        <v>0.84482758620689657</v>
      </c>
      <c r="Q4" s="243">
        <f>IF('Poradie - sporty'!Q7="x",0,(('Poradie - sporty'!Q$3+1)-'Poradie - sporty'!Q7)/'Poradie - sporty'!Q$3)</f>
        <v>4.7619047619047616E-2</v>
      </c>
      <c r="R4" s="243">
        <f>IF('Poradie - sporty'!R7="x",0,(('Poradie - sporty'!R$3+1)-'Poradie - sporty'!R7)/'Poradie - sporty'!R$3)</f>
        <v>0.51639344262295084</v>
      </c>
      <c r="S4" s="243">
        <f>IF('Poradie - sporty'!S7="x",0,(('Poradie - sporty'!S$3+1)-'Poradie - sporty'!S7)/'Poradie - sporty'!S$3)</f>
        <v>0.88235294117647056</v>
      </c>
      <c r="T4" s="243">
        <f>IF('Poradie - sporty'!T7="x",0,(('Poradie - sporty'!T$3+1)-'Poradie - sporty'!T7)/'Poradie - sporty'!T$3)</f>
        <v>0</v>
      </c>
      <c r="U4" s="243">
        <f>IF('Poradie - sporty'!U7="x",0,(('Poradie - sporty'!U$3+1)-'Poradie - sporty'!U7)/'Poradie - sporty'!U$3)</f>
        <v>0.96129032258064517</v>
      </c>
      <c r="V4" s="243">
        <f>IF('Poradie - sporty'!V7="x",0,(('Poradie - sporty'!V$3+1)-'Poradie - sporty'!V7)/'Poradie - sporty'!V$3)</f>
        <v>0.75714285714285712</v>
      </c>
      <c r="W4" s="243">
        <f>IF('Poradie - sporty'!W7="x",0,(('Poradie - sporty'!W$3+1)-'Poradie - sporty'!W7)/'Poradie - sporty'!W$3)</f>
        <v>0.81818181818181823</v>
      </c>
      <c r="X4" s="243">
        <f>IF('Poradie - sporty'!X7="x",0,(('Poradie - sporty'!X$3+1)-'Poradie - sporty'!X7)/'Poradie - sporty'!X$3)</f>
        <v>0</v>
      </c>
      <c r="Y4" s="243">
        <f>IF('Poradie - sporty'!Y7="x",0,(('Poradie - sporty'!Y$3+1)-'Poradie - sporty'!Y7)/'Poradie - sporty'!Y$3)</f>
        <v>7.6923076923076927E-2</v>
      </c>
      <c r="Z4" s="243">
        <f>IF('Poradie - sporty'!Z7="x",0,(('Poradie - sporty'!Z$3+1)-'Poradie - sporty'!Z7)/'Poradie - sporty'!Z$3)</f>
        <v>0.53260869565217395</v>
      </c>
      <c r="AA4" s="243">
        <f>IF('Poradie - sporty'!AA7="x",0,(('Poradie - sporty'!AA$3+1)-'Poradie - sporty'!AA7)/'Poradie - sporty'!AA$3)</f>
        <v>0.68421052631578949</v>
      </c>
      <c r="AB4" s="243">
        <f>IF('Poradie - sporty'!AB7="x",0,(('Poradie - sporty'!AB$3+1)-'Poradie - sporty'!AB7)/'Poradie - sporty'!AB$3)</f>
        <v>0</v>
      </c>
      <c r="AC4" s="243">
        <f>IF('Poradie - sporty'!AC7="x",0,(('Poradie - sporty'!AC$3+1)-'Poradie - sporty'!AC7)/'Poradie - sporty'!AC$3)</f>
        <v>0.73913043478260865</v>
      </c>
      <c r="AD4" s="243">
        <f>IF('Poradie - sporty'!AD7="x",0,(('Poradie - sporty'!AD$3+1)-'Poradie - sporty'!AD7)/'Poradie - sporty'!AD$3)</f>
        <v>0.13333333333333333</v>
      </c>
      <c r="AE4" s="243">
        <f>IF('Poradie - sporty'!AE7="x",0,(('Poradie - sporty'!AE$3+1)-'Poradie - sporty'!AE7)/'Poradie - sporty'!AE$3)</f>
        <v>0</v>
      </c>
      <c r="AF4" s="243">
        <f>IF('Poradie - sporty'!AF7="x",0,(('Poradie - sporty'!AF$3+1)-'Poradie - sporty'!AF7)/'Poradie - sporty'!AF$3)</f>
        <v>0</v>
      </c>
      <c r="AG4" s="243">
        <f>IF('Poradie - sporty'!AG7="x",0,(('Poradie - sporty'!AG$3+1)-'Poradie - sporty'!AG7)/'Poradie - sporty'!AG$3)</f>
        <v>0</v>
      </c>
      <c r="AH4" s="243">
        <f>IF('Poradie - sporty'!AH7="x",0,(('Poradie - sporty'!AH$3+1)-'Poradie - sporty'!AH7)/'Poradie - sporty'!AH$3)</f>
        <v>0</v>
      </c>
      <c r="AI4" s="243">
        <f>IF('Poradie - sporty'!AI7="x",0,(('Poradie - sporty'!AI$3+1)-'Poradie - sporty'!AI7)/'Poradie - sporty'!AI$3)</f>
        <v>0.63063063063063063</v>
      </c>
      <c r="AJ4" s="243">
        <f>IF('Poradie - sporty'!AJ7="x",0,(('Poradie - sporty'!AJ$3+1)-'Poradie - sporty'!AJ7)/'Poradie - sporty'!AJ$3)</f>
        <v>0.74242424242424243</v>
      </c>
      <c r="AK4" s="243">
        <f>IF('Poradie - sporty'!AK7="x",0,(('Poradie - sporty'!AK$3+1)-'Poradie - sporty'!AK7)/'Poradie - sporty'!AK$3)</f>
        <v>0.84799999999999998</v>
      </c>
      <c r="AL4" s="243">
        <f>IF('Poradie - sporty'!AL7="x",0,(('Poradie - sporty'!AL$3+1)-'Poradie - sporty'!AL7)/'Poradie - sporty'!AL$3)</f>
        <v>0.96721311475409832</v>
      </c>
      <c r="AM4" s="243">
        <f>IF('Poradie - sporty'!AM7="x",0,(('Poradie - sporty'!AM$3+1)-'Poradie - sporty'!AM7)/'Poradie - sporty'!AM$3)</f>
        <v>0.75</v>
      </c>
      <c r="AN4" s="243">
        <f>IF('Poradie - sporty'!AN7="x",0,(('Poradie - sporty'!AN$3+1)-'Poradie - sporty'!AN7)/'Poradie - sporty'!AN$3)</f>
        <v>0</v>
      </c>
      <c r="AO4" s="243">
        <f>IF('Poradie - sporty'!AO7="x",0,(('Poradie - sporty'!AO$3+1)-'Poradie - sporty'!AO7)/'Poradie - sporty'!AO$3)</f>
        <v>0</v>
      </c>
      <c r="AP4" s="243">
        <f>IF('Poradie - sporty'!AP7="x",0,(('Poradie - sporty'!AP$3+1)-'Poradie - sporty'!AP7)/'Poradie - sporty'!AP$3)</f>
        <v>0.94974874371859297</v>
      </c>
      <c r="AQ4" s="243">
        <f>IF('Poradie - sporty'!AQ7="x",0,(('Poradie - sporty'!AQ$3+1)-'Poradie - sporty'!AQ7)/'Poradie - sporty'!AQ$3)</f>
        <v>1</v>
      </c>
      <c r="AR4" s="243">
        <f>IF('Poradie - sporty'!AR7="x",0,(('Poradie - sporty'!AR$3+1)-'Poradie - sporty'!AR7)/'Poradie - sporty'!AR$3)</f>
        <v>0.46551724137931033</v>
      </c>
      <c r="AS4" s="243">
        <f>IF('Poradie - sporty'!AS7="x",0,(('Poradie - sporty'!AS$3+1)-'Poradie - sporty'!AS7)/'Poradie - sporty'!AS$3)</f>
        <v>0.76576576576576572</v>
      </c>
      <c r="AT4" s="243">
        <f>IF('Poradie - sporty'!AT7="x",0,(('Poradie - sporty'!AT$3+1)-'Poradie - sporty'!AT7)/'Poradie - sporty'!AT$3)</f>
        <v>0.50980392156862742</v>
      </c>
      <c r="AU4" s="243">
        <f>IF('Poradie - sporty'!AU7="x",0,(('Poradie - sporty'!AU$3+1)-'Poradie - sporty'!AU7)/'Poradie - sporty'!AU$3)</f>
        <v>0.86206896551724133</v>
      </c>
      <c r="AV4" s="243">
        <f>IF('Poradie - sporty'!AV7="x",0,(('Poradie - sporty'!AV$3+1)-'Poradie - sporty'!AV7)/'Poradie - sporty'!AV$3)</f>
        <v>0</v>
      </c>
      <c r="AW4" s="243">
        <f>IF('Poradie - sporty'!AW7="x",0,(('Poradie - sporty'!AW$3+1)-'Poradie - sporty'!AW7)/'Poradie - sporty'!AW$3)</f>
        <v>0</v>
      </c>
      <c r="AX4" s="243">
        <f>IF('Poradie - sporty'!AX7="x",0,(('Poradie - sporty'!AX$3+1)-'Poradie - sporty'!AX7)/'Poradie - sporty'!AX$3)</f>
        <v>0.86928104575163401</v>
      </c>
      <c r="AY4" s="243">
        <f>IF('Poradie - sporty'!AY7="x",0,(('Poradie - sporty'!AY$3+1)-'Poradie - sporty'!AY7)/'Poradie - sporty'!AY$3)</f>
        <v>0</v>
      </c>
      <c r="AZ4" s="243">
        <f>IF('Poradie - sporty'!AZ7="x",0,(('Poradie - sporty'!AZ$3+1)-'Poradie - sporty'!AZ7)/'Poradie - sporty'!AZ$3)</f>
        <v>0</v>
      </c>
      <c r="BA4" s="243">
        <f>IF('Poradie - sporty'!BA7="x",0,(('Poradie - sporty'!BA$3+1)-'Poradie - sporty'!BA7)/'Poradie - sporty'!BA$3)</f>
        <v>0.77575757575757576</v>
      </c>
      <c r="BB4" s="243">
        <f>IF('Poradie - sporty'!BB7="x",0,(('Poradie - sporty'!BB$3+1)-'Poradie - sporty'!BB7)/'Poradie - sporty'!BB$3)</f>
        <v>0</v>
      </c>
      <c r="BC4" s="243">
        <f>IF('Poradie - sporty'!BC7="x",0,(('Poradie - sporty'!BC$3+1)-'Poradie - sporty'!BC7)/'Poradie - sporty'!BC$3)</f>
        <v>0</v>
      </c>
      <c r="BD4" s="243">
        <f>IF('Poradie - sporty'!BD7="x",0,(('Poradie - sporty'!BD$3+1)-'Poradie - sporty'!BD7)/'Poradie - sporty'!BD$3)</f>
        <v>0.1</v>
      </c>
      <c r="BE4" s="243">
        <f>IF('Poradie - sporty'!BE7="x",0,(('Poradie - sporty'!BE$3+1)-'Poradie - sporty'!BE7)/'Poradie - sporty'!BE$3)</f>
        <v>0.64189189189189189</v>
      </c>
      <c r="BF4" s="243">
        <f>IF('Poradie - sporty'!BF7="x",0,(('Poradie - sporty'!BF$3+1)-'Poradie - sporty'!BF7)/'Poradie - sporty'!BF$3)</f>
        <v>0.22222222222222221</v>
      </c>
      <c r="BG4" s="243">
        <f>IF('Poradie - sporty'!BG7="x",0,(('Poradie - sporty'!BG$3+1)-'Poradie - sporty'!BG7)/'Poradie - sporty'!BG$3)</f>
        <v>0</v>
      </c>
      <c r="BH4" s="243">
        <f>IF('Poradie - sporty'!BH7="x",0,(('Poradie - sporty'!BH$3+1)-'Poradie - sporty'!BH7)/'Poradie - sporty'!BH$3)</f>
        <v>0.13855421686746988</v>
      </c>
      <c r="BI4" s="243">
        <f>IF('Poradie - sporty'!BI7="x",0,(('Poradie - sporty'!BI$3+1)-'Poradie - sporty'!BI7)/'Poradie - sporty'!BI$3)</f>
        <v>0.53846153846153844</v>
      </c>
      <c r="BJ4" s="243">
        <f>IF('Poradie - sporty'!BJ7="x",0,(('Poradie - sporty'!BJ$3+1)-'Poradie - sporty'!BJ7)/'Poradie - sporty'!BJ$3)</f>
        <v>0.31111111111111112</v>
      </c>
      <c r="BK4" s="243">
        <f>IF('Poradie - sporty'!BK7="x",0,(('Poradie - sporty'!BK$3+1)-'Poradie - sporty'!BK7)/'Poradie - sporty'!BK$3)</f>
        <v>0</v>
      </c>
      <c r="BL4" s="243">
        <f>IF('Poradie - sporty'!BL7="x",0,(('Poradie - sporty'!BL$3+1)-'Poradie - sporty'!BL7)/'Poradie - sporty'!BL$3)</f>
        <v>0.52380952380952384</v>
      </c>
      <c r="BM4" s="243">
        <f>IF('Poradie - sporty'!BM7="x",0,(('Poradie - sporty'!BM$3+1)-'Poradie - sporty'!BM7)/'Poradie - sporty'!BM$3)</f>
        <v>0.44444444444444442</v>
      </c>
      <c r="BN4" s="243">
        <f>IF('Poradie - sporty'!BN7="x",0,(('Poradie - sporty'!BN$3+1)-'Poradie - sporty'!BN7)/'Poradie - sporty'!BN$3)</f>
        <v>0</v>
      </c>
      <c r="BO4" s="243">
        <f>IF('Poradie - sporty'!BO7="x",0,(('Poradie - sporty'!BO$3+1)-'Poradie - sporty'!BO7)/'Poradie - sporty'!BO$3)</f>
        <v>0.77981651376146788</v>
      </c>
      <c r="BP4" s="243">
        <f>IF('Poradie - sporty'!BP7="x",0,(('Poradie - sporty'!BP$3+1)-'Poradie - sporty'!BP7)/'Poradie - sporty'!BP$3)</f>
        <v>0.73972602739726023</v>
      </c>
      <c r="BQ4" s="243">
        <f>IF('Poradie - sporty'!BQ7="x",0,(('Poradie - sporty'!BQ$3+1)-'Poradie - sporty'!BQ7)/'Poradie - sporty'!BQ$3)</f>
        <v>4.4117647058823532E-2</v>
      </c>
      <c r="BR4" s="243">
        <f>IF('Poradie - sporty'!BR7="x",0,(('Poradie - sporty'!BR$3+1)-'Poradie - sporty'!BR7)/'Poradie - sporty'!BR$3)</f>
        <v>0.17582417582417584</v>
      </c>
      <c r="BS4" s="243">
        <f>IF('Poradie - sporty'!BS7="x",0,(('Poradie - sporty'!BS$3+1)-'Poradie - sporty'!BS7)/'Poradie - sporty'!BS$3)</f>
        <v>2.5000000000000001E-2</v>
      </c>
      <c r="BT4" s="243">
        <f>IF('Poradie - sporty'!BT7="x",0,(('Poradie - sporty'!BT$3+1)-'Poradie - sporty'!BT7)/'Poradie - sporty'!BT$3)</f>
        <v>0</v>
      </c>
      <c r="BU4" s="243">
        <f>IF('Poradie - sporty'!BU7="x",0,(('Poradie - sporty'!BU$3+1)-'Poradie - sporty'!BU7)/'Poradie - sporty'!BU$3)</f>
        <v>0.19047619047619047</v>
      </c>
      <c r="BV4" s="243">
        <f>IF('Poradie - sporty'!BV7="x",0,(('Poradie - sporty'!BV$3+1)-'Poradie - sporty'!BV7)/'Poradie - sporty'!BV$3)</f>
        <v>0.97727272727272729</v>
      </c>
      <c r="BW4" s="243">
        <f>IF('Poradie - sporty'!BW7="x",0,(('Poradie - sporty'!BW$3+1)-'Poradie - sporty'!BW7)/'Poradie - sporty'!BW$3)</f>
        <v>0.7857142857142857</v>
      </c>
      <c r="BX4" s="243">
        <f>IF('Poradie - sporty'!BX7="x",0,(('Poradie - sporty'!BX$3+1)-'Poradie - sporty'!BX7)/'Poradie - sporty'!BX$3)</f>
        <v>0</v>
      </c>
      <c r="BY4" s="243">
        <f>IF('Poradie - sporty'!BY7="x",0,(('Poradie - sporty'!BY$3+1)-'Poradie - sporty'!BY7)/'Poradie - sporty'!BY$3)</f>
        <v>0</v>
      </c>
      <c r="BZ4" s="243">
        <f>IF('Poradie - sporty'!BZ7="x",0,(('Poradie - sporty'!BZ$3+1)-'Poradie - sporty'!BZ7)/'Poradie - sporty'!BZ$3)</f>
        <v>1</v>
      </c>
      <c r="CA4" s="243">
        <f>IF('Poradie - sporty'!CA7="x",0,(('Poradie - sporty'!CA$3+1)-'Poradie - sporty'!CA7)/'Poradie - sporty'!CA$3)</f>
        <v>0</v>
      </c>
      <c r="CB4" s="243">
        <f>IF('Poradie - sporty'!CB7="x",0,(('Poradie - sporty'!CB$3+1)-'Poradie - sporty'!CB7)/'Poradie - sporty'!CB$3)</f>
        <v>0.5357142857142857</v>
      </c>
      <c r="CC4" s="243">
        <f>IF('Poradie - sporty'!CC7="x",0,(('Poradie - sporty'!CC$3+1)-'Poradie - sporty'!CC7)/'Poradie - sporty'!CC$3)</f>
        <v>0.77777777777777779</v>
      </c>
      <c r="CD4" s="243">
        <f>IF('Poradie - sporty'!CD7="x",0,(('Poradie - sporty'!CD$3+1)-'Poradie - sporty'!CD7)/'Poradie - sporty'!CD$3)</f>
        <v>0.90666666666666662</v>
      </c>
      <c r="CE4" s="243">
        <f>IF('Poradie - sporty'!CE7="x",0,(('Poradie - sporty'!CE$3+1)-'Poradie - sporty'!CE7)/'Poradie - sporty'!CE$3)</f>
        <v>0.5842696629213483</v>
      </c>
      <c r="CF4" s="243">
        <f>IF('Poradie - sporty'!CF7="x",0,(('Poradie - sporty'!CF$3+1)-'Poradie - sporty'!CF7)/'Poradie - sporty'!CF$3)</f>
        <v>0.1875</v>
      </c>
      <c r="CG4" s="243">
        <f>IF('Poradie - sporty'!CG7="x",0,(('Poradie - sporty'!CG$3+1)-'Poradie - sporty'!CG7)/'Poradie - sporty'!CG$3)</f>
        <v>0.86138613861386137</v>
      </c>
      <c r="CH4" s="243">
        <f>IF('Poradie - sporty'!CH7="x",0,(('Poradie - sporty'!CH$3+1)-'Poradie - sporty'!CH7)/'Poradie - sporty'!CH$3)</f>
        <v>0.63725490196078427</v>
      </c>
      <c r="CI4" s="243">
        <f>IF('Poradie - sporty'!CI7="x",0,(('Poradie - sporty'!CI$3+1)-'Poradie - sporty'!CI7)/'Poradie - sporty'!CI$3)</f>
        <v>0.379746835443038</v>
      </c>
      <c r="CJ4" s="243">
        <f>IF('Poradie - sporty'!CJ7="x",0,(('Poradie - sporty'!CJ$3+1)-'Poradie - sporty'!CJ7)/'Poradie - sporty'!CJ$3)</f>
        <v>0</v>
      </c>
      <c r="CK4" s="243">
        <f>IF('Poradie - sporty'!CK7="x",0,(('Poradie - sporty'!CK$3+1)-'Poradie - sporty'!CK7)/'Poradie - sporty'!CK$3)</f>
        <v>0</v>
      </c>
      <c r="CL4" s="243">
        <f>IF('Poradie - sporty'!CL7="x",0,(('Poradie - sporty'!CL$3+1)-'Poradie - sporty'!CL7)/'Poradie - sporty'!CL$3)</f>
        <v>0.52727272727272723</v>
      </c>
      <c r="CM4" s="243">
        <f>IF('Poradie - sporty'!CM7="x",0,(('Poradie - sporty'!CM$3+1)-'Poradie - sporty'!CM7)/'Poradie - sporty'!CM$3)</f>
        <v>8.6206896551724144E-2</v>
      </c>
      <c r="CN4" s="243">
        <f>IF('Poradie - sporty'!CN7="x",0,(('Poradie - sporty'!CN$3+1)-'Poradie - sporty'!CN7)/'Poradie - sporty'!CN$3)</f>
        <v>0</v>
      </c>
      <c r="CO4" s="243">
        <f>IF('Poradie - sporty'!CO7="x",0,(('Poradie - sporty'!CO$3+1)-'Poradie - sporty'!CO7)/'Poradie - sporty'!CO$3)</f>
        <v>0.7589285714285714</v>
      </c>
      <c r="CP4" s="243">
        <f>IF('Poradie - sporty'!CP7="x",0,(('Poradie - sporty'!CP$3+1)-'Poradie - sporty'!CP7)/'Poradie - sporty'!CP$3)</f>
        <v>0.39285714285714285</v>
      </c>
      <c r="CQ4" s="243">
        <f>IF('Poradie - sporty'!CQ7="x",0,(('Poradie - sporty'!CQ$3+1)-'Poradie - sporty'!CQ7)/'Poradie - sporty'!CQ$3)</f>
        <v>0</v>
      </c>
      <c r="CR4" s="243">
        <f>IF('Poradie - sporty'!CR7="x",0,(('Poradie - sporty'!CR$3+1)-'Poradie - sporty'!CR7)/'Poradie - sporty'!CR$3)</f>
        <v>0.65671641791044777</v>
      </c>
      <c r="CS4" s="243">
        <f>IF('Poradie - sporty'!CS7="x",0,(('Poradie - sporty'!CS$3+1)-'Poradie - sporty'!CS7)/'Poradie - sporty'!CS$3)</f>
        <v>6.25E-2</v>
      </c>
      <c r="CT4" s="243">
        <f>IF('Poradie - sporty'!CT7="x",0,(('Poradie - sporty'!CT$3+1)-'Poradie - sporty'!CT7)/'Poradie - sporty'!CT$3)</f>
        <v>0.6619718309859155</v>
      </c>
      <c r="CU4" s="243">
        <f>IF('Poradie - sporty'!CU7="x",0,(('Poradie - sporty'!CU$3+1)-'Poradie - sporty'!CU7)/'Poradie - sporty'!CU$3)</f>
        <v>0</v>
      </c>
      <c r="CV4" s="243">
        <f>IF('Poradie - sporty'!CV7="x",0,(('Poradie - sporty'!CV$3+1)-'Poradie - sporty'!CV7)/'Poradie - sporty'!CV$3)</f>
        <v>0</v>
      </c>
      <c r="CW4" s="243">
        <f>IF('Poradie - sporty'!CW7="x",0,(('Poradie - sporty'!CW$3+1)-'Poradie - sporty'!CW7)/'Poradie - sporty'!CW$3)</f>
        <v>0.70909090909090911</v>
      </c>
      <c r="CX4" s="243">
        <f>IF('Poradie - sporty'!CX7="x",0,(('Poradie - sporty'!CX$3+1)-'Poradie - sporty'!CX7)/'Poradie - sporty'!CX$3)</f>
        <v>0.41666666666666669</v>
      </c>
      <c r="CY4" s="243">
        <f>IF('Poradie - sporty'!CY7="x",0,(('Poradie - sporty'!CY$3+1)-'Poradie - sporty'!CY7)/'Poradie - sporty'!CY$3)</f>
        <v>0.76712328767123283</v>
      </c>
      <c r="CZ4" s="243">
        <f>IF('Poradie - sporty'!CZ7="x",0,(('Poradie - sporty'!CZ$3+1)-'Poradie - sporty'!CZ7)/'Poradie - sporty'!CZ$3)</f>
        <v>0.87005649717514122</v>
      </c>
      <c r="DA4" s="243">
        <f>IF('Poradie - sporty'!DA7="x",0,(('Poradie - sporty'!DA$3+1)-'Poradie - sporty'!DA7)/'Poradie - sporty'!DA$3)</f>
        <v>0.91538461538461535</v>
      </c>
      <c r="DB4" s="243">
        <f>IF('Poradie - sporty'!DB7="x",0,(('Poradie - sporty'!DB$3+1)-'Poradie - sporty'!DB7)/'Poradie - sporty'!DB$3)</f>
        <v>0.63541666666666663</v>
      </c>
      <c r="DC4" s="243">
        <f>IF('Poradie - sporty'!DC7="x",0,(('Poradie - sporty'!DC$3+1)-'Poradie - sporty'!DC7)/'Poradie - sporty'!DC$3)</f>
        <v>0</v>
      </c>
      <c r="DD4" s="243">
        <f>IF('Poradie - sporty'!DD7="x",0,(('Poradie - sporty'!DD$3+1)-'Poradie - sporty'!DD7)/'Poradie - sporty'!DD$3)</f>
        <v>0.33333333333333331</v>
      </c>
      <c r="DE4" s="243">
        <f>IF('Poradie - sporty'!DE7="x",0,(('Poradie - sporty'!DE$3+1)-'Poradie - sporty'!DE7)/'Poradie - sporty'!DE$3)</f>
        <v>0.95882352941176474</v>
      </c>
      <c r="DF4" s="243">
        <f>IF('Poradie - sporty'!DF7="x",0,(('Poradie - sporty'!DF$3+1)-'Poradie - sporty'!DF7)/'Poradie - sporty'!DF$3)</f>
        <v>0.48</v>
      </c>
      <c r="DG4" s="243">
        <f>IF('Poradie - sporty'!DG7="x",0,(('Poradie - sporty'!DG$3+1)-'Poradie - sporty'!DG7)/'Poradie - sporty'!DG$3)</f>
        <v>0.17117117117117117</v>
      </c>
      <c r="DH4" s="243">
        <f>IF('Poradie - sporty'!DH7="x",0,(('Poradie - sporty'!DH$3+1)-'Poradie - sporty'!DH7)/'Poradie - sporty'!DH$3)</f>
        <v>0.37755102040816324</v>
      </c>
      <c r="DI4" s="243">
        <f>IF('Poradie - sporty'!DI7="x",0,(('Poradie - sporty'!DI$3+1)-'Poradie - sporty'!DI7)/'Poradie - sporty'!DI$3)</f>
        <v>0.61176470588235299</v>
      </c>
    </row>
    <row r="5" spans="1:116" ht="14.25" customHeight="1" x14ac:dyDescent="0.25">
      <c r="A5" s="239" t="s">
        <v>7</v>
      </c>
      <c r="B5" s="243">
        <f>IF('Poradie - sporty'!B8="x",0,(('Poradie - sporty'!B$3+1)-'Poradie - sporty'!B8)/'Poradie - sporty'!B$3)</f>
        <v>0.73684210526315785</v>
      </c>
      <c r="C5" s="243">
        <f>IF('Poradie - sporty'!C8="x",0,(('Poradie - sporty'!C$3+1)-'Poradie - sporty'!C8)/'Poradie - sporty'!C$3)</f>
        <v>0.88888888888888884</v>
      </c>
      <c r="D5" s="243">
        <f>IF('Poradie - sporty'!D8="x",0,(('Poradie - sporty'!D$3+1)-'Poradie - sporty'!D8)/'Poradie - sporty'!D$3)</f>
        <v>0.99487179487179489</v>
      </c>
      <c r="E5" s="243">
        <f>IF('Poradie - sporty'!E8="x",0,(('Poradie - sporty'!E$3+1)-'Poradie - sporty'!E8)/'Poradie - sporty'!E$3)</f>
        <v>0.80597014925373134</v>
      </c>
      <c r="F5" s="243">
        <f>IF('Poradie - sporty'!F8="x",0,(('Poradie - sporty'!F$3+1)-'Poradie - sporty'!F8)/'Poradie - sporty'!F$3)</f>
        <v>0</v>
      </c>
      <c r="G5" s="243">
        <f>IF('Poradie - sporty'!G8="x",0,(('Poradie - sporty'!G$3+1)-'Poradie - sporty'!G8)/'Poradie - sporty'!G$3)</f>
        <v>0.93170731707317078</v>
      </c>
      <c r="H5" s="243">
        <f>IF('Poradie - sporty'!H8="x",0,(('Poradie - sporty'!H$3+1)-'Poradie - sporty'!H8)/'Poradie - sporty'!H$3)</f>
        <v>1</v>
      </c>
      <c r="I5" s="243">
        <f>IF('Poradie - sporty'!I8="x",0,(('Poradie - sporty'!I$3+1)-'Poradie - sporty'!I8)/'Poradie - sporty'!I$3)</f>
        <v>0.82191780821917804</v>
      </c>
      <c r="J5" s="243">
        <f>IF('Poradie - sporty'!J8="x",0,(('Poradie - sporty'!J$3+1)-'Poradie - sporty'!J8)/'Poradie - sporty'!J$3)</f>
        <v>0.85338345864661658</v>
      </c>
      <c r="K5" s="243">
        <f>IF('Poradie - sporty'!K8="x",0,(('Poradie - sporty'!K$3+1)-'Poradie - sporty'!K8)/'Poradie - sporty'!K$3)</f>
        <v>0</v>
      </c>
      <c r="L5" s="243">
        <f>IF('Poradie - sporty'!L8="x",0,(('Poradie - sporty'!L$3+1)-'Poradie - sporty'!L8)/'Poradie - sporty'!L$3)</f>
        <v>0.93023255813953487</v>
      </c>
      <c r="M5" s="243">
        <f>IF('Poradie - sporty'!M8="x",0,(('Poradie - sporty'!M$3+1)-'Poradie - sporty'!M8)/'Poradie - sporty'!M$3)</f>
        <v>0.99004975124378114</v>
      </c>
      <c r="N5" s="243">
        <f>IF('Poradie - sporty'!N8="x",0,(('Poradie - sporty'!N$3+1)-'Poradie - sporty'!N8)/'Poradie - sporty'!N$3)</f>
        <v>0.1</v>
      </c>
      <c r="O5" s="243">
        <f>IF('Poradie - sporty'!O8="x",0,(('Poradie - sporty'!O$3+1)-'Poradie - sporty'!O8)/'Poradie - sporty'!O$3)</f>
        <v>0.97619047619047616</v>
      </c>
      <c r="P5" s="243">
        <f>IF('Poradie - sporty'!P8="x",0,(('Poradie - sporty'!P$3+1)-'Poradie - sporty'!P8)/'Poradie - sporty'!P$3)</f>
        <v>0.98275862068965514</v>
      </c>
      <c r="Q5" s="243">
        <f>IF('Poradie - sporty'!Q8="x",0,(('Poradie - sporty'!Q$3+1)-'Poradie - sporty'!Q8)/'Poradie - sporty'!Q$3)</f>
        <v>0.66666666666666663</v>
      </c>
      <c r="R5" s="243">
        <f>IF('Poradie - sporty'!R8="x",0,(('Poradie - sporty'!R$3+1)-'Poradie - sporty'!R8)/'Poradie - sporty'!R$3)</f>
        <v>0.73360655737704916</v>
      </c>
      <c r="S5" s="243">
        <f>IF('Poradie - sporty'!S8="x",0,(('Poradie - sporty'!S$3+1)-'Poradie - sporty'!S8)/'Poradie - sporty'!S$3)</f>
        <v>0.67647058823529416</v>
      </c>
      <c r="T5" s="243">
        <f>IF('Poradie - sporty'!T8="x",0,(('Poradie - sporty'!T$3+1)-'Poradie - sporty'!T8)/'Poradie - sporty'!T$3)</f>
        <v>0.84905660377358494</v>
      </c>
      <c r="U5" s="243">
        <f>IF('Poradie - sporty'!U8="x",0,(('Poradie - sporty'!U$3+1)-'Poradie - sporty'!U8)/'Poradie - sporty'!U$3)</f>
        <v>0.90322580645161288</v>
      </c>
      <c r="V5" s="243">
        <f>IF('Poradie - sporty'!V8="x",0,(('Poradie - sporty'!V$3+1)-'Poradie - sporty'!V8)/'Poradie - sporty'!V$3)</f>
        <v>0.81904761904761902</v>
      </c>
      <c r="W5" s="243">
        <f>IF('Poradie - sporty'!W8="x",0,(('Poradie - sporty'!W$3+1)-'Poradie - sporty'!W8)/'Poradie - sporty'!W$3)</f>
        <v>0.9363636363636364</v>
      </c>
      <c r="X5" s="243">
        <f>IF('Poradie - sporty'!X8="x",0,(('Poradie - sporty'!X$3+1)-'Poradie - sporty'!X8)/'Poradie - sporty'!X$3)</f>
        <v>0</v>
      </c>
      <c r="Y5" s="243">
        <f>IF('Poradie - sporty'!Y8="x",0,(('Poradie - sporty'!Y$3+1)-'Poradie - sporty'!Y8)/'Poradie - sporty'!Y$3)</f>
        <v>0</v>
      </c>
      <c r="Z5" s="243">
        <f>IF('Poradie - sporty'!Z8="x",0,(('Poradie - sporty'!Z$3+1)-'Poradie - sporty'!Z8)/'Poradie - sporty'!Z$3)</f>
        <v>0.96739130434782605</v>
      </c>
      <c r="AA5" s="243">
        <f>IF('Poradie - sporty'!AA8="x",0,(('Poradie - sporty'!AA$3+1)-'Poradie - sporty'!AA8)/'Poradie - sporty'!AA$3)</f>
        <v>0.99122807017543857</v>
      </c>
      <c r="AB5" s="243">
        <f>IF('Poradie - sporty'!AB8="x",0,(('Poradie - sporty'!AB$3+1)-'Poradie - sporty'!AB8)/'Poradie - sporty'!AB$3)</f>
        <v>0.6</v>
      </c>
      <c r="AC5" s="243">
        <f>IF('Poradie - sporty'!AC8="x",0,(('Poradie - sporty'!AC$3+1)-'Poradie - sporty'!AC8)/'Poradie - sporty'!AC$3)</f>
        <v>0.92753623188405798</v>
      </c>
      <c r="AD5" s="243">
        <f>IF('Poradie - sporty'!AD8="x",0,(('Poradie - sporty'!AD$3+1)-'Poradie - sporty'!AD8)/'Poradie - sporty'!AD$3)</f>
        <v>0.6</v>
      </c>
      <c r="AE5" s="243">
        <f>IF('Poradie - sporty'!AE8="x",0,(('Poradie - sporty'!AE$3+1)-'Poradie - sporty'!AE8)/'Poradie - sporty'!AE$3)</f>
        <v>0.875</v>
      </c>
      <c r="AF5" s="243">
        <f>IF('Poradie - sporty'!AF8="x",0,(('Poradie - sporty'!AF$3+1)-'Poradie - sporty'!AF8)/'Poradie - sporty'!AF$3)</f>
        <v>0.9375</v>
      </c>
      <c r="AG5" s="243">
        <f>IF('Poradie - sporty'!AG8="x",0,(('Poradie - sporty'!AG$3+1)-'Poradie - sporty'!AG8)/'Poradie - sporty'!AG$3)</f>
        <v>0.5714285714285714</v>
      </c>
      <c r="AH5" s="243">
        <f>IF('Poradie - sporty'!AH8="x",0,(('Poradie - sporty'!AH$3+1)-'Poradie - sporty'!AH8)/'Poradie - sporty'!AH$3)</f>
        <v>0</v>
      </c>
      <c r="AI5" s="243">
        <f>IF('Poradie - sporty'!AI8="x",0,(('Poradie - sporty'!AI$3+1)-'Poradie - sporty'!AI8)/'Poradie - sporty'!AI$3)</f>
        <v>0.93693693693693691</v>
      </c>
      <c r="AJ5" s="243">
        <f>IF('Poradie - sporty'!AJ8="x",0,(('Poradie - sporty'!AJ$3+1)-'Poradie - sporty'!AJ8)/'Poradie - sporty'!AJ$3)</f>
        <v>0.90909090909090906</v>
      </c>
      <c r="AK5" s="243">
        <f>IF('Poradie - sporty'!AK8="x",0,(('Poradie - sporty'!AK$3+1)-'Poradie - sporty'!AK8)/'Poradie - sporty'!AK$3)</f>
        <v>0.81599999999999995</v>
      </c>
      <c r="AL5" s="243">
        <f>IF('Poradie - sporty'!AL8="x",0,(('Poradie - sporty'!AL$3+1)-'Poradie - sporty'!AL8)/'Poradie - sporty'!AL$3)</f>
        <v>1</v>
      </c>
      <c r="AM5" s="243">
        <f>IF('Poradie - sporty'!AM8="x",0,(('Poradie - sporty'!AM$3+1)-'Poradie - sporty'!AM8)/'Poradie - sporty'!AM$3)</f>
        <v>0.16666666666666666</v>
      </c>
      <c r="AN5" s="243">
        <f>IF('Poradie - sporty'!AN8="x",0,(('Poradie - sporty'!AN$3+1)-'Poradie - sporty'!AN8)/'Poradie - sporty'!AN$3)</f>
        <v>0.76595744680851063</v>
      </c>
      <c r="AO5" s="243">
        <f>IF('Poradie - sporty'!AO8="x",0,(('Poradie - sporty'!AO$3+1)-'Poradie - sporty'!AO8)/'Poradie - sporty'!AO$3)</f>
        <v>0.92727272727272725</v>
      </c>
      <c r="AP5" s="243">
        <f>IF('Poradie - sporty'!AP8="x",0,(('Poradie - sporty'!AP$3+1)-'Poradie - sporty'!AP8)/'Poradie - sporty'!AP$3)</f>
        <v>0.91959798994974873</v>
      </c>
      <c r="AQ5" s="243">
        <f>IF('Poradie - sporty'!AQ8="x",0,(('Poradie - sporty'!AQ$3+1)-'Poradie - sporty'!AQ8)/'Poradie - sporty'!AQ$3)</f>
        <v>0.52941176470588236</v>
      </c>
      <c r="AR5" s="243">
        <f>IF('Poradie - sporty'!AR8="x",0,(('Poradie - sporty'!AR$3+1)-'Poradie - sporty'!AR8)/'Poradie - sporty'!AR$3)</f>
        <v>0.58620689655172409</v>
      </c>
      <c r="AS5" s="243">
        <f>IF('Poradie - sporty'!AS8="x",0,(('Poradie - sporty'!AS$3+1)-'Poradie - sporty'!AS8)/'Poradie - sporty'!AS$3)</f>
        <v>0.963963963963964</v>
      </c>
      <c r="AT5" s="243">
        <f>IF('Poradie - sporty'!AT8="x",0,(('Poradie - sporty'!AT$3+1)-'Poradie - sporty'!AT8)/'Poradie - sporty'!AT$3)</f>
        <v>0.78431372549019607</v>
      </c>
      <c r="AU5" s="243">
        <f>IF('Poradie - sporty'!AU8="x",0,(('Poradie - sporty'!AU$3+1)-'Poradie - sporty'!AU8)/'Poradie - sporty'!AU$3)</f>
        <v>0.68965517241379315</v>
      </c>
      <c r="AV5" s="243">
        <f>IF('Poradie - sporty'!AV8="x",0,(('Poradie - sporty'!AV$3+1)-'Poradie - sporty'!AV8)/'Poradie - sporty'!AV$3)</f>
        <v>1</v>
      </c>
      <c r="AW5" s="243">
        <f>IF('Poradie - sporty'!AW8="x",0,(('Poradie - sporty'!AW$3+1)-'Poradie - sporty'!AW8)/'Poradie - sporty'!AW$3)</f>
        <v>0.82926829268292679</v>
      </c>
      <c r="AX5" s="243">
        <f>IF('Poradie - sporty'!AX8="x",0,(('Poradie - sporty'!AX$3+1)-'Poradie - sporty'!AX8)/'Poradie - sporty'!AX$3)</f>
        <v>0.72549019607843135</v>
      </c>
      <c r="AY5" s="243">
        <f>IF('Poradie - sporty'!AY8="x",0,(('Poradie - sporty'!AY$3+1)-'Poradie - sporty'!AY8)/'Poradie - sporty'!AY$3)</f>
        <v>0.44230769230769229</v>
      </c>
      <c r="AZ5" s="243">
        <f>IF('Poradie - sporty'!AZ8="x",0,(('Poradie - sporty'!AZ$3+1)-'Poradie - sporty'!AZ8)/'Poradie - sporty'!AZ$3)</f>
        <v>0.20833333333333334</v>
      </c>
      <c r="BA5" s="243">
        <f>IF('Poradie - sporty'!BA8="x",0,(('Poradie - sporty'!BA$3+1)-'Poradie - sporty'!BA8)/'Poradie - sporty'!BA$3)</f>
        <v>0.84242424242424241</v>
      </c>
      <c r="BB5" s="243">
        <f>IF('Poradie - sporty'!BB8="x",0,(('Poradie - sporty'!BB$3+1)-'Poradie - sporty'!BB8)/'Poradie - sporty'!BB$3)</f>
        <v>0</v>
      </c>
      <c r="BC5" s="243">
        <f>IF('Poradie - sporty'!BC8="x",0,(('Poradie - sporty'!BC$3+1)-'Poradie - sporty'!BC8)/'Poradie - sporty'!BC$3)</f>
        <v>0.73913043478260865</v>
      </c>
      <c r="BD5" s="243">
        <f>IF('Poradie - sporty'!BD8="x",0,(('Poradie - sporty'!BD$3+1)-'Poradie - sporty'!BD8)/'Poradie - sporty'!BD$3)</f>
        <v>0.25</v>
      </c>
      <c r="BE5" s="243">
        <f>IF('Poradie - sporty'!BE8="x",0,(('Poradie - sporty'!BE$3+1)-'Poradie - sporty'!BE8)/'Poradie - sporty'!BE$3)</f>
        <v>0.83108108108108103</v>
      </c>
      <c r="BF5" s="243">
        <f>IF('Poradie - sporty'!BF8="x",0,(('Poradie - sporty'!BF$3+1)-'Poradie - sporty'!BF8)/'Poradie - sporty'!BF$3)</f>
        <v>0.72222222222222221</v>
      </c>
      <c r="BG5" s="243">
        <f>IF('Poradie - sporty'!BG8="x",0,(('Poradie - sporty'!BG$3+1)-'Poradie - sporty'!BG8)/'Poradie - sporty'!BG$3)</f>
        <v>0.6875</v>
      </c>
      <c r="BH5" s="243">
        <f>IF('Poradie - sporty'!BH8="x",0,(('Poradie - sporty'!BH$3+1)-'Poradie - sporty'!BH8)/'Poradie - sporty'!BH$3)</f>
        <v>0.77108433734939763</v>
      </c>
      <c r="BI5" s="243">
        <f>IF('Poradie - sporty'!BI8="x",0,(('Poradie - sporty'!BI$3+1)-'Poradie - sporty'!BI8)/'Poradie - sporty'!BI$3)</f>
        <v>0.83076923076923082</v>
      </c>
      <c r="BJ5" s="243">
        <f>IF('Poradie - sporty'!BJ8="x",0,(('Poradie - sporty'!BJ$3+1)-'Poradie - sporty'!BJ8)/'Poradie - sporty'!BJ$3)</f>
        <v>0.91111111111111109</v>
      </c>
      <c r="BK5" s="243">
        <f>IF('Poradie - sporty'!BK8="x",0,(('Poradie - sporty'!BK$3+1)-'Poradie - sporty'!BK8)/'Poradie - sporty'!BK$3)</f>
        <v>0</v>
      </c>
      <c r="BL5" s="243">
        <f>IF('Poradie - sporty'!BL8="x",0,(('Poradie - sporty'!BL$3+1)-'Poradie - sporty'!BL8)/'Poradie - sporty'!BL$3)</f>
        <v>1</v>
      </c>
      <c r="BM5" s="243">
        <f>IF('Poradie - sporty'!BM8="x",0,(('Poradie - sporty'!BM$3+1)-'Poradie - sporty'!BM8)/'Poradie - sporty'!BM$3)</f>
        <v>0.14814814814814814</v>
      </c>
      <c r="BN5" s="243">
        <f>IF('Poradie - sporty'!BN8="x",0,(('Poradie - sporty'!BN$3+1)-'Poradie - sporty'!BN8)/'Poradie - sporty'!BN$3)</f>
        <v>0.2</v>
      </c>
      <c r="BO5" s="243">
        <f>IF('Poradie - sporty'!BO8="x",0,(('Poradie - sporty'!BO$3+1)-'Poradie - sporty'!BO8)/'Poradie - sporty'!BO$3)</f>
        <v>0.92660550458715596</v>
      </c>
      <c r="BP5" s="243">
        <f>IF('Poradie - sporty'!BP8="x",0,(('Poradie - sporty'!BP$3+1)-'Poradie - sporty'!BP8)/'Poradie - sporty'!BP$3)</f>
        <v>0.35616438356164382</v>
      </c>
      <c r="BQ5" s="243">
        <f>IF('Poradie - sporty'!BQ8="x",0,(('Poradie - sporty'!BQ$3+1)-'Poradie - sporty'!BQ8)/'Poradie - sporty'!BQ$3)</f>
        <v>0.77941176470588236</v>
      </c>
      <c r="BR5" s="243">
        <f>IF('Poradie - sporty'!BR8="x",0,(('Poradie - sporty'!BR$3+1)-'Poradie - sporty'!BR8)/'Poradie - sporty'!BR$3)</f>
        <v>0.95604395604395609</v>
      </c>
      <c r="BS5" s="243">
        <f>IF('Poradie - sporty'!BS8="x",0,(('Poradie - sporty'!BS$3+1)-'Poradie - sporty'!BS8)/'Poradie - sporty'!BS$3)</f>
        <v>1</v>
      </c>
      <c r="BT5" s="243">
        <f>IF('Poradie - sporty'!BT8="x",0,(('Poradie - sporty'!BT$3+1)-'Poradie - sporty'!BT8)/'Poradie - sporty'!BT$3)</f>
        <v>0.85365853658536583</v>
      </c>
      <c r="BU5" s="243">
        <f>IF('Poradie - sporty'!BU8="x",0,(('Poradie - sporty'!BU$3+1)-'Poradie - sporty'!BU8)/'Poradie - sporty'!BU$3)</f>
        <v>0.50793650793650791</v>
      </c>
      <c r="BV5" s="243">
        <f>IF('Poradie - sporty'!BV8="x",0,(('Poradie - sporty'!BV$3+1)-'Poradie - sporty'!BV8)/'Poradie - sporty'!BV$3)</f>
        <v>0</v>
      </c>
      <c r="BW5" s="243">
        <f>IF('Poradie - sporty'!BW8="x",0,(('Poradie - sporty'!BW$3+1)-'Poradie - sporty'!BW8)/'Poradie - sporty'!BW$3)</f>
        <v>0</v>
      </c>
      <c r="BX5" s="243">
        <f>IF('Poradie - sporty'!BX8="x",0,(('Poradie - sporty'!BX$3+1)-'Poradie - sporty'!BX8)/'Poradie - sporty'!BX$3)</f>
        <v>0.54166666666666663</v>
      </c>
      <c r="BY5" s="243">
        <f>IF('Poradie - sporty'!BY8="x",0,(('Poradie - sporty'!BY$3+1)-'Poradie - sporty'!BY8)/'Poradie - sporty'!BY$3)</f>
        <v>0.48717948717948717</v>
      </c>
      <c r="BZ5" s="243">
        <f>IF('Poradie - sporty'!BZ8="x",0,(('Poradie - sporty'!BZ$3+1)-'Poradie - sporty'!BZ8)/'Poradie - sporty'!BZ$3)</f>
        <v>0.9017857142857143</v>
      </c>
      <c r="CA5" s="243">
        <f>IF('Poradie - sporty'!CA8="x",0,(('Poradie - sporty'!CA$3+1)-'Poradie - sporty'!CA8)/'Poradie - sporty'!CA$3)</f>
        <v>0.78125</v>
      </c>
      <c r="CB5" s="243">
        <f>IF('Poradie - sporty'!CB8="x",0,(('Poradie - sporty'!CB$3+1)-'Poradie - sporty'!CB8)/'Poradie - sporty'!CB$3)</f>
        <v>0.69047619047619047</v>
      </c>
      <c r="CC5" s="243">
        <f>IF('Poradie - sporty'!CC8="x",0,(('Poradie - sporty'!CC$3+1)-'Poradie - sporty'!CC8)/'Poradie - sporty'!CC$3)</f>
        <v>0</v>
      </c>
      <c r="CD5" s="243">
        <f>IF('Poradie - sporty'!CD8="x",0,(('Poradie - sporty'!CD$3+1)-'Poradie - sporty'!CD8)/'Poradie - sporty'!CD$3)</f>
        <v>0.92</v>
      </c>
      <c r="CE5" s="243">
        <f>IF('Poradie - sporty'!CE8="x",0,(('Poradie - sporty'!CE$3+1)-'Poradie - sporty'!CE8)/'Poradie - sporty'!CE$3)</f>
        <v>0.9550561797752809</v>
      </c>
      <c r="CF5" s="243">
        <f>IF('Poradie - sporty'!CF8="x",0,(('Poradie - sporty'!CF$3+1)-'Poradie - sporty'!CF8)/'Poradie - sporty'!CF$3)</f>
        <v>1</v>
      </c>
      <c r="CG5" s="243">
        <f>IF('Poradie - sporty'!CG8="x",0,(('Poradie - sporty'!CG$3+1)-'Poradie - sporty'!CG8)/'Poradie - sporty'!CG$3)</f>
        <v>0.95049504950495045</v>
      </c>
      <c r="CH5" s="243">
        <f>IF('Poradie - sporty'!CH8="x",0,(('Poradie - sporty'!CH$3+1)-'Poradie - sporty'!CH8)/'Poradie - sporty'!CH$3)</f>
        <v>0.9509803921568627</v>
      </c>
      <c r="CI5" s="243">
        <f>IF('Poradie - sporty'!CI8="x",0,(('Poradie - sporty'!CI$3+1)-'Poradie - sporty'!CI8)/'Poradie - sporty'!CI$3)</f>
        <v>0.62658227848101267</v>
      </c>
      <c r="CJ5" s="243">
        <f>IF('Poradie - sporty'!CJ8="x",0,(('Poradie - sporty'!CJ$3+1)-'Poradie - sporty'!CJ8)/'Poradie - sporty'!CJ$3)</f>
        <v>0</v>
      </c>
      <c r="CK5" s="243">
        <f>IF('Poradie - sporty'!CK8="x",0,(('Poradie - sporty'!CK$3+1)-'Poradie - sporty'!CK8)/'Poradie - sporty'!CK$3)</f>
        <v>0</v>
      </c>
      <c r="CL5" s="243">
        <f>IF('Poradie - sporty'!CL8="x",0,(('Poradie - sporty'!CL$3+1)-'Poradie - sporty'!CL8)/'Poradie - sporty'!CL$3)</f>
        <v>0.87272727272727268</v>
      </c>
      <c r="CM5" s="243">
        <f>IF('Poradie - sporty'!CM8="x",0,(('Poradie - sporty'!CM$3+1)-'Poradie - sporty'!CM8)/'Poradie - sporty'!CM$3)</f>
        <v>0.77586206896551724</v>
      </c>
      <c r="CN5" s="243">
        <f>IF('Poradie - sporty'!CN8="x",0,(('Poradie - sporty'!CN$3+1)-'Poradie - sporty'!CN8)/'Poradie - sporty'!CN$3)</f>
        <v>0</v>
      </c>
      <c r="CO5" s="243">
        <f>IF('Poradie - sporty'!CO8="x",0,(('Poradie - sporty'!CO$3+1)-'Poradie - sporty'!CO8)/'Poradie - sporty'!CO$3)</f>
        <v>0.8571428571428571</v>
      </c>
      <c r="CP5" s="243">
        <f>IF('Poradie - sporty'!CP8="x",0,(('Poradie - sporty'!CP$3+1)-'Poradie - sporty'!CP8)/'Poradie - sporty'!CP$3)</f>
        <v>0</v>
      </c>
      <c r="CQ5" s="243">
        <f>IF('Poradie - sporty'!CQ8="x",0,(('Poradie - sporty'!CQ$3+1)-'Poradie - sporty'!CQ8)/'Poradie - sporty'!CQ$3)</f>
        <v>0</v>
      </c>
      <c r="CR5" s="243">
        <f>IF('Poradie - sporty'!CR8="x",0,(('Poradie - sporty'!CR$3+1)-'Poradie - sporty'!CR8)/'Poradie - sporty'!CR$3)</f>
        <v>0.71641791044776115</v>
      </c>
      <c r="CS5" s="243">
        <f>IF('Poradie - sporty'!CS8="x",0,(('Poradie - sporty'!CS$3+1)-'Poradie - sporty'!CS8)/'Poradie - sporty'!CS$3)</f>
        <v>0.671875</v>
      </c>
      <c r="CT5" s="243">
        <f>IF('Poradie - sporty'!CT8="x",0,(('Poradie - sporty'!CT$3+1)-'Poradie - sporty'!CT8)/'Poradie - sporty'!CT$3)</f>
        <v>0.88028169014084512</v>
      </c>
      <c r="CU5" s="243">
        <f>IF('Poradie - sporty'!CU8="x",0,(('Poradie - sporty'!CU$3+1)-'Poradie - sporty'!CU8)/'Poradie - sporty'!CU$3)</f>
        <v>0.10714285714285714</v>
      </c>
      <c r="CV5" s="243">
        <f>IF('Poradie - sporty'!CV8="x",0,(('Poradie - sporty'!CV$3+1)-'Poradie - sporty'!CV8)/'Poradie - sporty'!CV$3)</f>
        <v>0.23809523809523808</v>
      </c>
      <c r="CW5" s="243">
        <f>IF('Poradie - sporty'!CW8="x",0,(('Poradie - sporty'!CW$3+1)-'Poradie - sporty'!CW8)/'Poradie - sporty'!CW$3)</f>
        <v>0.96363636363636362</v>
      </c>
      <c r="CX5" s="243">
        <f>IF('Poradie - sporty'!CX8="x",0,(('Poradie - sporty'!CX$3+1)-'Poradie - sporty'!CX8)/'Poradie - sporty'!CX$3)</f>
        <v>0</v>
      </c>
      <c r="CY5" s="243">
        <f>IF('Poradie - sporty'!CY8="x",0,(('Poradie - sporty'!CY$3+1)-'Poradie - sporty'!CY8)/'Poradie - sporty'!CY$3)</f>
        <v>0.74657534246575341</v>
      </c>
      <c r="CZ5" s="243">
        <f>IF('Poradie - sporty'!CZ8="x",0,(('Poradie - sporty'!CZ$3+1)-'Poradie - sporty'!CZ8)/'Poradie - sporty'!CZ$3)</f>
        <v>0.89265536723163841</v>
      </c>
      <c r="DA5" s="243">
        <f>IF('Poradie - sporty'!DA8="x",0,(('Poradie - sporty'!DA$3+1)-'Poradie - sporty'!DA8)/'Poradie - sporty'!DA$3)</f>
        <v>0.96153846153846156</v>
      </c>
      <c r="DB5" s="243">
        <f>IF('Poradie - sporty'!DB8="x",0,(('Poradie - sporty'!DB$3+1)-'Poradie - sporty'!DB8)/'Poradie - sporty'!DB$3)</f>
        <v>0.97916666666666663</v>
      </c>
      <c r="DC5" s="243">
        <f>IF('Poradie - sporty'!DC8="x",0,(('Poradie - sporty'!DC$3+1)-'Poradie - sporty'!DC8)/'Poradie - sporty'!DC$3)</f>
        <v>0.04</v>
      </c>
      <c r="DD5" s="243">
        <f>IF('Poradie - sporty'!DD8="x",0,(('Poradie - sporty'!DD$3+1)-'Poradie - sporty'!DD8)/'Poradie - sporty'!DD$3)</f>
        <v>0.15873015873015872</v>
      </c>
      <c r="DE5" s="243">
        <f>IF('Poradie - sporty'!DE8="x",0,(('Poradie - sporty'!DE$3+1)-'Poradie - sporty'!DE8)/'Poradie - sporty'!DE$3)</f>
        <v>0.87058823529411766</v>
      </c>
      <c r="DF5" s="243">
        <f>IF('Poradie - sporty'!DF8="x",0,(('Poradie - sporty'!DF$3+1)-'Poradie - sporty'!DF8)/'Poradie - sporty'!DF$3)</f>
        <v>1</v>
      </c>
      <c r="DG5" s="243">
        <f>IF('Poradie - sporty'!DG8="x",0,(('Poradie - sporty'!DG$3+1)-'Poradie - sporty'!DG8)/'Poradie - sporty'!DG$3)</f>
        <v>0.57657657657657657</v>
      </c>
      <c r="DH5" s="243">
        <f>IF('Poradie - sporty'!DH8="x",0,(('Poradie - sporty'!DH$3+1)-'Poradie - sporty'!DH8)/'Poradie - sporty'!DH$3)</f>
        <v>0.34693877551020408</v>
      </c>
      <c r="DI5" s="243">
        <f>IF('Poradie - sporty'!DI8="x",0,(('Poradie - sporty'!DI$3+1)-'Poradie - sporty'!DI8)/'Poradie - sporty'!DI$3)</f>
        <v>0.6588235294117647</v>
      </c>
    </row>
    <row r="6" spans="1:116" ht="14.25" customHeight="1" x14ac:dyDescent="0.25">
      <c r="A6" s="239" t="s">
        <v>8</v>
      </c>
      <c r="B6" s="243">
        <f>IF('Poradie - sporty'!B9="x",0,(('Poradie - sporty'!B$3+1)-'Poradie - sporty'!B9)/'Poradie - sporty'!B$3)</f>
        <v>0.68421052631578949</v>
      </c>
      <c r="C6" s="243">
        <f>IF('Poradie - sporty'!C9="x",0,(('Poradie - sporty'!C$3+1)-'Poradie - sporty'!C9)/'Poradie - sporty'!C$3)</f>
        <v>0.51111111111111107</v>
      </c>
      <c r="D6" s="243">
        <f>IF('Poradie - sporty'!D9="x",0,(('Poradie - sporty'!D$3+1)-'Poradie - sporty'!D9)/'Poradie - sporty'!D$3)</f>
        <v>0.75384615384615383</v>
      </c>
      <c r="E6" s="243">
        <f>IF('Poradie - sporty'!E9="x",0,(('Poradie - sporty'!E$3+1)-'Poradie - sporty'!E9)/'Poradie - sporty'!E$3)</f>
        <v>0.70149253731343286</v>
      </c>
      <c r="F6" s="243">
        <f>IF('Poradie - sporty'!F9="x",0,(('Poradie - sporty'!F$3+1)-'Poradie - sporty'!F9)/'Poradie - sporty'!F$3)</f>
        <v>0.11363636363636363</v>
      </c>
      <c r="G6" s="243">
        <f>IF('Poradie - sporty'!G9="x",0,(('Poradie - sporty'!G$3+1)-'Poradie - sporty'!G9)/'Poradie - sporty'!G$3)</f>
        <v>0.87317073170731707</v>
      </c>
      <c r="H6" s="243">
        <f>IF('Poradie - sporty'!H9="x",0,(('Poradie - sporty'!H$3+1)-'Poradie - sporty'!H9)/'Poradie - sporty'!H$3)</f>
        <v>0</v>
      </c>
      <c r="I6" s="243">
        <f>IF('Poradie - sporty'!I9="x",0,(('Poradie - sporty'!I$3+1)-'Poradie - sporty'!I9)/'Poradie - sporty'!I$3)</f>
        <v>0.83561643835616439</v>
      </c>
      <c r="J6" s="243">
        <f>IF('Poradie - sporty'!J9="x",0,(('Poradie - sporty'!J$3+1)-'Poradie - sporty'!J9)/'Poradie - sporty'!J$3)</f>
        <v>0.67669172932330823</v>
      </c>
      <c r="K6" s="243">
        <f>IF('Poradie - sporty'!K9="x",0,(('Poradie - sporty'!K$3+1)-'Poradie - sporty'!K9)/'Poradie - sporty'!K$3)</f>
        <v>0</v>
      </c>
      <c r="L6" s="243">
        <f>IF('Poradie - sporty'!L9="x",0,(('Poradie - sporty'!L$3+1)-'Poradie - sporty'!L9)/'Poradie - sporty'!L$3)</f>
        <v>0.66279069767441856</v>
      </c>
      <c r="M6" s="243">
        <f>IF('Poradie - sporty'!M9="x",0,(('Poradie - sporty'!M$3+1)-'Poradie - sporty'!M9)/'Poradie - sporty'!M$3)</f>
        <v>0.83582089552238803</v>
      </c>
      <c r="N6" s="243">
        <f>IF('Poradie - sporty'!N9="x",0,(('Poradie - sporty'!N$3+1)-'Poradie - sporty'!N9)/'Poradie - sporty'!N$3)</f>
        <v>0.73333333333333328</v>
      </c>
      <c r="O6" s="243">
        <f>IF('Poradie - sporty'!O9="x",0,(('Poradie - sporty'!O$3+1)-'Poradie - sporty'!O9)/'Poradie - sporty'!O$3)</f>
        <v>0.88095238095238093</v>
      </c>
      <c r="P6" s="243">
        <f>IF('Poradie - sporty'!P9="x",0,(('Poradie - sporty'!P$3+1)-'Poradie - sporty'!P9)/'Poradie - sporty'!P$3)</f>
        <v>0.83620689655172409</v>
      </c>
      <c r="Q6" s="243">
        <f>IF('Poradie - sporty'!Q9="x",0,(('Poradie - sporty'!Q$3+1)-'Poradie - sporty'!Q9)/'Poradie - sporty'!Q$3)</f>
        <v>0.54761904761904767</v>
      </c>
      <c r="R6" s="243">
        <f>IF('Poradie - sporty'!R9="x",0,(('Poradie - sporty'!R$3+1)-'Poradie - sporty'!R9)/'Poradie - sporty'!R$3)</f>
        <v>0.62295081967213117</v>
      </c>
      <c r="S6" s="243">
        <f>IF('Poradie - sporty'!S9="x",0,(('Poradie - sporty'!S$3+1)-'Poradie - sporty'!S9)/'Poradie - sporty'!S$3)</f>
        <v>0.91176470588235292</v>
      </c>
      <c r="T6" s="243">
        <f>IF('Poradie - sporty'!T9="x",0,(('Poradie - sporty'!T$3+1)-'Poradie - sporty'!T9)/'Poradie - sporty'!T$3)</f>
        <v>0.50943396226415094</v>
      </c>
      <c r="U6" s="243">
        <f>IF('Poradie - sporty'!U9="x",0,(('Poradie - sporty'!U$3+1)-'Poradie - sporty'!U9)/'Poradie - sporty'!U$3)</f>
        <v>0.7870967741935484</v>
      </c>
      <c r="V6" s="243">
        <f>IF('Poradie - sporty'!V9="x",0,(('Poradie - sporty'!V$3+1)-'Poradie - sporty'!V9)/'Poradie - sporty'!V$3)</f>
        <v>0.55714285714285716</v>
      </c>
      <c r="W6" s="243">
        <f>IF('Poradie - sporty'!W9="x",0,(('Poradie - sporty'!W$3+1)-'Poradie - sporty'!W9)/'Poradie - sporty'!W$3)</f>
        <v>0.77272727272727271</v>
      </c>
      <c r="X6" s="243">
        <f>IF('Poradie - sporty'!X9="x",0,(('Poradie - sporty'!X$3+1)-'Poradie - sporty'!X9)/'Poradie - sporty'!X$3)</f>
        <v>0</v>
      </c>
      <c r="Y6" s="243">
        <f>IF('Poradie - sporty'!Y9="x",0,(('Poradie - sporty'!Y$3+1)-'Poradie - sporty'!Y9)/'Poradie - sporty'!Y$3)</f>
        <v>0</v>
      </c>
      <c r="Z6" s="243">
        <f>IF('Poradie - sporty'!Z9="x",0,(('Poradie - sporty'!Z$3+1)-'Poradie - sporty'!Z9)/'Poradie - sporty'!Z$3)</f>
        <v>0.40217391304347827</v>
      </c>
      <c r="AA6" s="243">
        <f>IF('Poradie - sporty'!AA9="x",0,(('Poradie - sporty'!AA$3+1)-'Poradie - sporty'!AA9)/'Poradie - sporty'!AA$3)</f>
        <v>0.85087719298245612</v>
      </c>
      <c r="AB6" s="243">
        <f>IF('Poradie - sporty'!AB9="x",0,(('Poradie - sporty'!AB$3+1)-'Poradie - sporty'!AB9)/'Poradie - sporty'!AB$3)</f>
        <v>0.33333333333333331</v>
      </c>
      <c r="AC6" s="243">
        <f>IF('Poradie - sporty'!AC9="x",0,(('Poradie - sporty'!AC$3+1)-'Poradie - sporty'!AC9)/'Poradie - sporty'!AC$3)</f>
        <v>0.98550724637681164</v>
      </c>
      <c r="AD6" s="243">
        <f>IF('Poradie - sporty'!AD9="x",0,(('Poradie - sporty'!AD$3+1)-'Poradie - sporty'!AD9)/'Poradie - sporty'!AD$3)</f>
        <v>0.17333333333333334</v>
      </c>
      <c r="AE6" s="243">
        <f>IF('Poradie - sporty'!AE9="x",0,(('Poradie - sporty'!AE$3+1)-'Poradie - sporty'!AE9)/'Poradie - sporty'!AE$3)</f>
        <v>0.9285714285714286</v>
      </c>
      <c r="AF6" s="243">
        <f>IF('Poradie - sporty'!AF9="x",0,(('Poradie - sporty'!AF$3+1)-'Poradie - sporty'!AF9)/'Poradie - sporty'!AF$3)</f>
        <v>0</v>
      </c>
      <c r="AG6" s="243">
        <f>IF('Poradie - sporty'!AG9="x",0,(('Poradie - sporty'!AG$3+1)-'Poradie - sporty'!AG9)/'Poradie - sporty'!AG$3)</f>
        <v>0</v>
      </c>
      <c r="AH6" s="243">
        <f>IF('Poradie - sporty'!AH9="x",0,(('Poradie - sporty'!AH$3+1)-'Poradie - sporty'!AH9)/'Poradie - sporty'!AH$3)</f>
        <v>0.5490196078431373</v>
      </c>
      <c r="AI6" s="243">
        <f>IF('Poradie - sporty'!AI9="x",0,(('Poradie - sporty'!AI$3+1)-'Poradie - sporty'!AI9)/'Poradie - sporty'!AI$3)</f>
        <v>0.95495495495495497</v>
      </c>
      <c r="AJ6" s="243">
        <f>IF('Poradie - sporty'!AJ9="x",0,(('Poradie - sporty'!AJ$3+1)-'Poradie - sporty'!AJ9)/'Poradie - sporty'!AJ$3)</f>
        <v>0.72727272727272729</v>
      </c>
      <c r="AK6" s="243">
        <f>IF('Poradie - sporty'!AK9="x",0,(('Poradie - sporty'!AK$3+1)-'Poradie - sporty'!AK9)/'Poradie - sporty'!AK$3)</f>
        <v>0.71199999999999997</v>
      </c>
      <c r="AL6" s="243">
        <f>IF('Poradie - sporty'!AL9="x",0,(('Poradie - sporty'!AL$3+1)-'Poradie - sporty'!AL9)/'Poradie - sporty'!AL$3)</f>
        <v>0.95081967213114749</v>
      </c>
      <c r="AM6" s="243">
        <f>IF('Poradie - sporty'!AM9="x",0,(('Poradie - sporty'!AM$3+1)-'Poradie - sporty'!AM9)/'Poradie - sporty'!AM$3)</f>
        <v>0.3888888888888889</v>
      </c>
      <c r="AN6" s="243">
        <f>IF('Poradie - sporty'!AN9="x",0,(('Poradie - sporty'!AN$3+1)-'Poradie - sporty'!AN9)/'Poradie - sporty'!AN$3)</f>
        <v>0.42553191489361702</v>
      </c>
      <c r="AO6" s="243">
        <f>IF('Poradie - sporty'!AO9="x",0,(('Poradie - sporty'!AO$3+1)-'Poradie - sporty'!AO9)/'Poradie - sporty'!AO$3)</f>
        <v>0.70909090909090911</v>
      </c>
      <c r="AP6" s="243">
        <f>IF('Poradie - sporty'!AP9="x",0,(('Poradie - sporty'!AP$3+1)-'Poradie - sporty'!AP9)/'Poradie - sporty'!AP$3)</f>
        <v>1</v>
      </c>
      <c r="AQ6" s="243">
        <f>IF('Poradie - sporty'!AQ9="x",0,(('Poradie - sporty'!AQ$3+1)-'Poradie - sporty'!AQ9)/'Poradie - sporty'!AQ$3)</f>
        <v>0.67647058823529416</v>
      </c>
      <c r="AR6" s="243">
        <f>IF('Poradie - sporty'!AR9="x",0,(('Poradie - sporty'!AR$3+1)-'Poradie - sporty'!AR9)/'Poradie - sporty'!AR$3)</f>
        <v>0.56896551724137934</v>
      </c>
      <c r="AS6" s="243">
        <f>IF('Poradie - sporty'!AS9="x",0,(('Poradie - sporty'!AS$3+1)-'Poradie - sporty'!AS9)/'Poradie - sporty'!AS$3)</f>
        <v>0.84684684684684686</v>
      </c>
      <c r="AT6" s="243">
        <f>IF('Poradie - sporty'!AT9="x",0,(('Poradie - sporty'!AT$3+1)-'Poradie - sporty'!AT9)/'Poradie - sporty'!AT$3)</f>
        <v>0.76470588235294112</v>
      </c>
      <c r="AU6" s="243">
        <f>IF('Poradie - sporty'!AU9="x",0,(('Poradie - sporty'!AU$3+1)-'Poradie - sporty'!AU9)/'Poradie - sporty'!AU$3)</f>
        <v>0.28735632183908044</v>
      </c>
      <c r="AV6" s="243">
        <f>IF('Poradie - sporty'!AV9="x",0,(('Poradie - sporty'!AV$3+1)-'Poradie - sporty'!AV9)/'Poradie - sporty'!AV$3)</f>
        <v>0.15</v>
      </c>
      <c r="AW6" s="243">
        <f>IF('Poradie - sporty'!AW9="x",0,(('Poradie - sporty'!AW$3+1)-'Poradie - sporty'!AW9)/'Poradie - sporty'!AW$3)</f>
        <v>0.43902439024390244</v>
      </c>
      <c r="AX6" s="243">
        <f>IF('Poradie - sporty'!AX9="x",0,(('Poradie - sporty'!AX$3+1)-'Poradie - sporty'!AX9)/'Poradie - sporty'!AX$3)</f>
        <v>0.71895424836601307</v>
      </c>
      <c r="AY6" s="243">
        <f>IF('Poradie - sporty'!AY9="x",0,(('Poradie - sporty'!AY$3+1)-'Poradie - sporty'!AY9)/'Poradie - sporty'!AY$3)</f>
        <v>0.40384615384615385</v>
      </c>
      <c r="AZ6" s="243">
        <f>IF('Poradie - sporty'!AZ9="x",0,(('Poradie - sporty'!AZ$3+1)-'Poradie - sporty'!AZ9)/'Poradie - sporty'!AZ$3)</f>
        <v>0</v>
      </c>
      <c r="BA6" s="243">
        <f>IF('Poradie - sporty'!BA9="x",0,(('Poradie - sporty'!BA$3+1)-'Poradie - sporty'!BA9)/'Poradie - sporty'!BA$3)</f>
        <v>0.84848484848484851</v>
      </c>
      <c r="BB6" s="243">
        <f>IF('Poradie - sporty'!BB9="x",0,(('Poradie - sporty'!BB$3+1)-'Poradie - sporty'!BB9)/'Poradie - sporty'!BB$3)</f>
        <v>0.94915254237288138</v>
      </c>
      <c r="BC6" s="243">
        <f>IF('Poradie - sporty'!BC9="x",0,(('Poradie - sporty'!BC$3+1)-'Poradie - sporty'!BC9)/'Poradie - sporty'!BC$3)</f>
        <v>0</v>
      </c>
      <c r="BD6" s="243">
        <f>IF('Poradie - sporty'!BD9="x",0,(('Poradie - sporty'!BD$3+1)-'Poradie - sporty'!BD9)/'Poradie - sporty'!BD$3)</f>
        <v>0</v>
      </c>
      <c r="BE6" s="243">
        <f>IF('Poradie - sporty'!BE9="x",0,(('Poradie - sporty'!BE$3+1)-'Poradie - sporty'!BE9)/'Poradie - sporty'!BE$3)</f>
        <v>0.72297297297297303</v>
      </c>
      <c r="BF6" s="243">
        <f>IF('Poradie - sporty'!BF9="x",0,(('Poradie - sporty'!BF$3+1)-'Poradie - sporty'!BF9)/'Poradie - sporty'!BF$3)</f>
        <v>0.66666666666666663</v>
      </c>
      <c r="BG6" s="243">
        <f>IF('Poradie - sporty'!BG9="x",0,(('Poradie - sporty'!BG$3+1)-'Poradie - sporty'!BG9)/'Poradie - sporty'!BG$3)</f>
        <v>0</v>
      </c>
      <c r="BH6" s="243">
        <f>IF('Poradie - sporty'!BH9="x",0,(('Poradie - sporty'!BH$3+1)-'Poradie - sporty'!BH9)/'Poradie - sporty'!BH$3)</f>
        <v>0.60240963855421692</v>
      </c>
      <c r="BI6" s="243">
        <f>IF('Poradie - sporty'!BI9="x",0,(('Poradie - sporty'!BI$3+1)-'Poradie - sporty'!BI9)/'Poradie - sporty'!BI$3)</f>
        <v>0.96923076923076923</v>
      </c>
      <c r="BJ6" s="243">
        <f>IF('Poradie - sporty'!BJ9="x",0,(('Poradie - sporty'!BJ$3+1)-'Poradie - sporty'!BJ9)/'Poradie - sporty'!BJ$3)</f>
        <v>0.51111111111111107</v>
      </c>
      <c r="BK6" s="243">
        <f>IF('Poradie - sporty'!BK9="x",0,(('Poradie - sporty'!BK$3+1)-'Poradie - sporty'!BK9)/'Poradie - sporty'!BK$3)</f>
        <v>0.8571428571428571</v>
      </c>
      <c r="BL6" s="243">
        <f>IF('Poradie - sporty'!BL9="x",0,(('Poradie - sporty'!BL$3+1)-'Poradie - sporty'!BL9)/'Poradie - sporty'!BL$3)</f>
        <v>0.61904761904761907</v>
      </c>
      <c r="BM6" s="243">
        <f>IF('Poradie - sporty'!BM9="x",0,(('Poradie - sporty'!BM$3+1)-'Poradie - sporty'!BM9)/'Poradie - sporty'!BM$3)</f>
        <v>0</v>
      </c>
      <c r="BN6" s="243">
        <f>IF('Poradie - sporty'!BN9="x",0,(('Poradie - sporty'!BN$3+1)-'Poradie - sporty'!BN9)/'Poradie - sporty'!BN$3)</f>
        <v>0.42</v>
      </c>
      <c r="BO6" s="243">
        <f>IF('Poradie - sporty'!BO9="x",0,(('Poradie - sporty'!BO$3+1)-'Poradie - sporty'!BO9)/'Poradie - sporty'!BO$3)</f>
        <v>0.39908256880733944</v>
      </c>
      <c r="BP6" s="243">
        <f>IF('Poradie - sporty'!BP9="x",0,(('Poradie - sporty'!BP$3+1)-'Poradie - sporty'!BP9)/'Poradie - sporty'!BP$3)</f>
        <v>0.30136986301369861</v>
      </c>
      <c r="BQ6" s="243">
        <f>IF('Poradie - sporty'!BQ9="x",0,(('Poradie - sporty'!BQ$3+1)-'Poradie - sporty'!BQ9)/'Poradie - sporty'!BQ$3)</f>
        <v>0.30882352941176472</v>
      </c>
      <c r="BR6" s="243">
        <f>IF('Poradie - sporty'!BR9="x",0,(('Poradie - sporty'!BR$3+1)-'Poradie - sporty'!BR9)/'Poradie - sporty'!BR$3)</f>
        <v>0.76923076923076927</v>
      </c>
      <c r="BS6" s="243">
        <f>IF('Poradie - sporty'!BS9="x",0,(('Poradie - sporty'!BS$3+1)-'Poradie - sporty'!BS9)/'Poradie - sporty'!BS$3)</f>
        <v>0</v>
      </c>
      <c r="BT6" s="243">
        <f>IF('Poradie - sporty'!BT9="x",0,(('Poradie - sporty'!BT$3+1)-'Poradie - sporty'!BT9)/'Poradie - sporty'!BT$3)</f>
        <v>0.68292682926829273</v>
      </c>
      <c r="BU6" s="243">
        <f>IF('Poradie - sporty'!BU9="x",0,(('Poradie - sporty'!BU$3+1)-'Poradie - sporty'!BU9)/'Poradie - sporty'!BU$3)</f>
        <v>0.52380952380952384</v>
      </c>
      <c r="BV6" s="243">
        <f>IF('Poradie - sporty'!BV9="x",0,(('Poradie - sporty'!BV$3+1)-'Poradie - sporty'!BV9)/'Poradie - sporty'!BV$3)</f>
        <v>0.52272727272727271</v>
      </c>
      <c r="BW6" s="243">
        <f>IF('Poradie - sporty'!BW9="x",0,(('Poradie - sporty'!BW$3+1)-'Poradie - sporty'!BW9)/'Poradie - sporty'!BW$3)</f>
        <v>0</v>
      </c>
      <c r="BX6" s="243">
        <f>IF('Poradie - sporty'!BX9="x",0,(('Poradie - sporty'!BX$3+1)-'Poradie - sporty'!BX9)/'Poradie - sporty'!BX$3)</f>
        <v>0</v>
      </c>
      <c r="BY6" s="243">
        <f>IF('Poradie - sporty'!BY9="x",0,(('Poradie - sporty'!BY$3+1)-'Poradie - sporty'!BY9)/'Poradie - sporty'!BY$3)</f>
        <v>0.33333333333333331</v>
      </c>
      <c r="BZ6" s="243">
        <f>IF('Poradie - sporty'!BZ9="x",0,(('Poradie - sporty'!BZ$3+1)-'Poradie - sporty'!BZ9)/'Poradie - sporty'!BZ$3)</f>
        <v>0.4375</v>
      </c>
      <c r="CA6" s="243">
        <f>IF('Poradie - sporty'!CA9="x",0,(('Poradie - sporty'!CA$3+1)-'Poradie - sporty'!CA9)/'Poradie - sporty'!CA$3)</f>
        <v>0.84375</v>
      </c>
      <c r="CB6" s="243">
        <f>IF('Poradie - sporty'!CB9="x",0,(('Poradie - sporty'!CB$3+1)-'Poradie - sporty'!CB9)/'Poradie - sporty'!CB$3)</f>
        <v>0.66666666666666663</v>
      </c>
      <c r="CC6" s="243">
        <f>IF('Poradie - sporty'!CC9="x",0,(('Poradie - sporty'!CC$3+1)-'Poradie - sporty'!CC9)/'Poradie - sporty'!CC$3)</f>
        <v>0</v>
      </c>
      <c r="CD6" s="243">
        <f>IF('Poradie - sporty'!CD9="x",0,(('Poradie - sporty'!CD$3+1)-'Poradie - sporty'!CD9)/'Poradie - sporty'!CD$3)</f>
        <v>0.78666666666666663</v>
      </c>
      <c r="CE6" s="243">
        <f>IF('Poradie - sporty'!CE9="x",0,(('Poradie - sporty'!CE$3+1)-'Poradie - sporty'!CE9)/'Poradie - sporty'!CE$3)</f>
        <v>0.6404494382022472</v>
      </c>
      <c r="CF6" s="243">
        <f>IF('Poradie - sporty'!CF9="x",0,(('Poradie - sporty'!CF$3+1)-'Poradie - sporty'!CF9)/'Poradie - sporty'!CF$3)</f>
        <v>0.20833333333333334</v>
      </c>
      <c r="CG6" s="243">
        <f>IF('Poradie - sporty'!CG9="x",0,(('Poradie - sporty'!CG$3+1)-'Poradie - sporty'!CG9)/'Poradie - sporty'!CG$3)</f>
        <v>0.70297029702970293</v>
      </c>
      <c r="CH6" s="243">
        <f>IF('Poradie - sporty'!CH9="x",0,(('Poradie - sporty'!CH$3+1)-'Poradie - sporty'!CH9)/'Poradie - sporty'!CH$3)</f>
        <v>0.76470588235294112</v>
      </c>
      <c r="CI6" s="243">
        <f>IF('Poradie - sporty'!CI9="x",0,(('Poradie - sporty'!CI$3+1)-'Poradie - sporty'!CI9)/'Poradie - sporty'!CI$3)</f>
        <v>0.29113924050632911</v>
      </c>
      <c r="CJ6" s="243">
        <f>IF('Poradie - sporty'!CJ9="x",0,(('Poradie - sporty'!CJ$3+1)-'Poradie - sporty'!CJ9)/'Poradie - sporty'!CJ$3)</f>
        <v>0.97435897435897434</v>
      </c>
      <c r="CK6" s="243">
        <f>IF('Poradie - sporty'!CK9="x",0,(('Poradie - sporty'!CK$3+1)-'Poradie - sporty'!CK9)/'Poradie - sporty'!CK$3)</f>
        <v>0</v>
      </c>
      <c r="CL6" s="243">
        <f>IF('Poradie - sporty'!CL9="x",0,(('Poradie - sporty'!CL$3+1)-'Poradie - sporty'!CL9)/'Poradie - sporty'!CL$3)</f>
        <v>0.45454545454545453</v>
      </c>
      <c r="CM6" s="243">
        <f>IF('Poradie - sporty'!CM9="x",0,(('Poradie - sporty'!CM$3+1)-'Poradie - sporty'!CM9)/'Poradie - sporty'!CM$3)</f>
        <v>0.68965517241379315</v>
      </c>
      <c r="CN6" s="243">
        <f>IF('Poradie - sporty'!CN9="x",0,(('Poradie - sporty'!CN$3+1)-'Poradie - sporty'!CN9)/'Poradie - sporty'!CN$3)</f>
        <v>0.3</v>
      </c>
      <c r="CO6" s="243">
        <f>IF('Poradie - sporty'!CO9="x",0,(('Poradie - sporty'!CO$3+1)-'Poradie - sporty'!CO9)/'Poradie - sporty'!CO$3)</f>
        <v>0.7142857142857143</v>
      </c>
      <c r="CP6" s="243">
        <f>IF('Poradie - sporty'!CP9="x",0,(('Poradie - sporty'!CP$3+1)-'Poradie - sporty'!CP9)/'Poradie - sporty'!CP$3)</f>
        <v>0.6071428571428571</v>
      </c>
      <c r="CQ6" s="243">
        <f>IF('Poradie - sporty'!CQ9="x",0,(('Poradie - sporty'!CQ$3+1)-'Poradie - sporty'!CQ9)/'Poradie - sporty'!CQ$3)</f>
        <v>0</v>
      </c>
      <c r="CR6" s="243">
        <f>IF('Poradie - sporty'!CR9="x",0,(('Poradie - sporty'!CR$3+1)-'Poradie - sporty'!CR9)/'Poradie - sporty'!CR$3)</f>
        <v>0.76119402985074625</v>
      </c>
      <c r="CS6" s="243">
        <f>IF('Poradie - sporty'!CS9="x",0,(('Poradie - sporty'!CS$3+1)-'Poradie - sporty'!CS9)/'Poradie - sporty'!CS$3)</f>
        <v>0.75</v>
      </c>
      <c r="CT6" s="243">
        <f>IF('Poradie - sporty'!CT9="x",0,(('Poradie - sporty'!CT$3+1)-'Poradie - sporty'!CT9)/'Poradie - sporty'!CT$3)</f>
        <v>0.77464788732394363</v>
      </c>
      <c r="CU6" s="243">
        <f>IF('Poradie - sporty'!CU9="x",0,(('Poradie - sporty'!CU$3+1)-'Poradie - sporty'!CU9)/'Poradie - sporty'!CU$3)</f>
        <v>0</v>
      </c>
      <c r="CV6" s="243">
        <f>IF('Poradie - sporty'!CV9="x",0,(('Poradie - sporty'!CV$3+1)-'Poradie - sporty'!CV9)/'Poradie - sporty'!CV$3)</f>
        <v>0</v>
      </c>
      <c r="CW6" s="243">
        <f>IF('Poradie - sporty'!CW9="x",0,(('Poradie - sporty'!CW$3+1)-'Poradie - sporty'!CW9)/'Poradie - sporty'!CW$3)</f>
        <v>0.41818181818181815</v>
      </c>
      <c r="CX6" s="243">
        <f>IF('Poradie - sporty'!CX9="x",0,(('Poradie - sporty'!CX$3+1)-'Poradie - sporty'!CX9)/'Poradie - sporty'!CX$3)</f>
        <v>0.8833333333333333</v>
      </c>
      <c r="CY6" s="243">
        <f>IF('Poradie - sporty'!CY9="x",0,(('Poradie - sporty'!CY$3+1)-'Poradie - sporty'!CY9)/'Poradie - sporty'!CY$3)</f>
        <v>0.84589041095890416</v>
      </c>
      <c r="CZ6" s="243">
        <f>IF('Poradie - sporty'!CZ9="x",0,(('Poradie - sporty'!CZ$3+1)-'Poradie - sporty'!CZ9)/'Poradie - sporty'!CZ$3)</f>
        <v>0.79096045197740117</v>
      </c>
      <c r="DA6" s="243">
        <f>IF('Poradie - sporty'!DA9="x",0,(('Poradie - sporty'!DA$3+1)-'Poradie - sporty'!DA9)/'Poradie - sporty'!DA$3)</f>
        <v>0.85384615384615381</v>
      </c>
      <c r="DB6" s="243">
        <f>IF('Poradie - sporty'!DB9="x",0,(('Poradie - sporty'!DB$3+1)-'Poradie - sporty'!DB9)/'Poradie - sporty'!DB$3)</f>
        <v>0.89583333333333337</v>
      </c>
      <c r="DC6" s="243">
        <f>IF('Poradie - sporty'!DC9="x",0,(('Poradie - sporty'!DC$3+1)-'Poradie - sporty'!DC9)/'Poradie - sporty'!DC$3)</f>
        <v>0.4</v>
      </c>
      <c r="DD6" s="243">
        <f>IF('Poradie - sporty'!DD9="x",0,(('Poradie - sporty'!DD$3+1)-'Poradie - sporty'!DD9)/'Poradie - sporty'!DD$3)</f>
        <v>0.46031746031746029</v>
      </c>
      <c r="DE6" s="243">
        <f>IF('Poradie - sporty'!DE9="x",0,(('Poradie - sporty'!DE$3+1)-'Poradie - sporty'!DE9)/'Poradie - sporty'!DE$3)</f>
        <v>0.9205882352941176</v>
      </c>
      <c r="DF6" s="243">
        <f>IF('Poradie - sporty'!DF9="x",0,(('Poradie - sporty'!DF$3+1)-'Poradie - sporty'!DF9)/'Poradie - sporty'!DF$3)</f>
        <v>0.32</v>
      </c>
      <c r="DG6" s="243">
        <f>IF('Poradie - sporty'!DG9="x",0,(('Poradie - sporty'!DG$3+1)-'Poradie - sporty'!DG9)/'Poradie - sporty'!DG$3)</f>
        <v>0.36486486486486486</v>
      </c>
      <c r="DH6" s="243">
        <f>IF('Poradie - sporty'!DH9="x",0,(('Poradie - sporty'!DH$3+1)-'Poradie - sporty'!DH9)/'Poradie - sporty'!DH$3)</f>
        <v>0</v>
      </c>
      <c r="DI6" s="243">
        <f>IF('Poradie - sporty'!DI9="x",0,(('Poradie - sporty'!DI$3+1)-'Poradie - sporty'!DI9)/'Poradie - sporty'!DI$3)</f>
        <v>0.55882352941176472</v>
      </c>
    </row>
    <row r="7" spans="1:116" ht="14.25" customHeight="1" x14ac:dyDescent="0.25">
      <c r="A7" s="238" t="s">
        <v>9</v>
      </c>
      <c r="B7" s="243">
        <f>IF('Poradie - sporty'!B10="x",0,(('Poradie - sporty'!B$3+1)-'Poradie - sporty'!B10)/'Poradie - sporty'!B$3)</f>
        <v>0.88157894736842102</v>
      </c>
      <c r="C7" s="243">
        <f>IF('Poradie - sporty'!C10="x",0,(('Poradie - sporty'!C$3+1)-'Poradie - sporty'!C10)/'Poradie - sporty'!C$3)</f>
        <v>0.75555555555555554</v>
      </c>
      <c r="D7" s="243">
        <f>IF('Poradie - sporty'!D10="x",0,(('Poradie - sporty'!D$3+1)-'Poradie - sporty'!D10)/'Poradie - sporty'!D$3)</f>
        <v>0.92820512820512824</v>
      </c>
      <c r="E7" s="243">
        <f>IF('Poradie - sporty'!E10="x",0,(('Poradie - sporty'!E$3+1)-'Poradie - sporty'!E10)/'Poradie - sporty'!E$3)</f>
        <v>0.79850746268656714</v>
      </c>
      <c r="F7" s="243">
        <f>IF('Poradie - sporty'!F10="x",0,(('Poradie - sporty'!F$3+1)-'Poradie - sporty'!F10)/'Poradie - sporty'!F$3)</f>
        <v>0.75</v>
      </c>
      <c r="G7" s="243">
        <f>IF('Poradie - sporty'!G10="x",0,(('Poradie - sporty'!G$3+1)-'Poradie - sporty'!G10)/'Poradie - sporty'!G$3)</f>
        <v>0.92682926829268297</v>
      </c>
      <c r="H7" s="243">
        <f>IF('Poradie - sporty'!H10="x",0,(('Poradie - sporty'!H$3+1)-'Poradie - sporty'!H10)/'Poradie - sporty'!H$3)</f>
        <v>0</v>
      </c>
      <c r="I7" s="243">
        <f>IF('Poradie - sporty'!I10="x",0,(('Poradie - sporty'!I$3+1)-'Poradie - sporty'!I10)/'Poradie - sporty'!I$3)</f>
        <v>0.79452054794520544</v>
      </c>
      <c r="J7" s="243">
        <f>IF('Poradie - sporty'!J10="x",0,(('Poradie - sporty'!J$3+1)-'Poradie - sporty'!J10)/'Poradie - sporty'!J$3)</f>
        <v>0.86466165413533835</v>
      </c>
      <c r="K7" s="243">
        <f>IF('Poradie - sporty'!K10="x",0,(('Poradie - sporty'!K$3+1)-'Poradie - sporty'!K10)/'Poradie - sporty'!K$3)</f>
        <v>0</v>
      </c>
      <c r="L7" s="243">
        <f>IF('Poradie - sporty'!L10="x",0,(('Poradie - sporty'!L$3+1)-'Poradie - sporty'!L10)/'Poradie - sporty'!L$3)</f>
        <v>0.80232558139534882</v>
      </c>
      <c r="M7" s="243">
        <f>IF('Poradie - sporty'!M10="x",0,(('Poradie - sporty'!M$3+1)-'Poradie - sporty'!M10)/'Poradie - sporty'!M$3)</f>
        <v>0.93532338308457708</v>
      </c>
      <c r="N7" s="243">
        <f>IF('Poradie - sporty'!N10="x",0,(('Poradie - sporty'!N$3+1)-'Poradie - sporty'!N10)/'Poradie - sporty'!N$3)</f>
        <v>0</v>
      </c>
      <c r="O7" s="243">
        <f>IF('Poradie - sporty'!O10="x",0,(('Poradie - sporty'!O$3+1)-'Poradie - sporty'!O10)/'Poradie - sporty'!O$3)</f>
        <v>0.73809523809523814</v>
      </c>
      <c r="P7" s="243">
        <f>IF('Poradie - sporty'!P10="x",0,(('Poradie - sporty'!P$3+1)-'Poradie - sporty'!P10)/'Poradie - sporty'!P$3)</f>
        <v>1</v>
      </c>
      <c r="Q7" s="243">
        <f>IF('Poradie - sporty'!Q10="x",0,(('Poradie - sporty'!Q$3+1)-'Poradie - sporty'!Q10)/'Poradie - sporty'!Q$3)</f>
        <v>0.5</v>
      </c>
      <c r="R7" s="243">
        <f>IF('Poradie - sporty'!R10="x",0,(('Poradie - sporty'!R$3+1)-'Poradie - sporty'!R10)/'Poradie - sporty'!R$3)</f>
        <v>0.98360655737704916</v>
      </c>
      <c r="S7" s="243">
        <f>IF('Poradie - sporty'!S10="x",0,(('Poradie - sporty'!S$3+1)-'Poradie - sporty'!S10)/'Poradie - sporty'!S$3)</f>
        <v>0.8970588235294118</v>
      </c>
      <c r="T7" s="243">
        <f>IF('Poradie - sporty'!T10="x",0,(('Poradie - sporty'!T$3+1)-'Poradie - sporty'!T10)/'Poradie - sporty'!T$3)</f>
        <v>0.30188679245283018</v>
      </c>
      <c r="U7" s="243">
        <f>IF('Poradie - sporty'!U10="x",0,(('Poradie - sporty'!U$3+1)-'Poradie - sporty'!U10)/'Poradie - sporty'!U$3)</f>
        <v>0.83870967741935487</v>
      </c>
      <c r="V7" s="243">
        <f>IF('Poradie - sporty'!V10="x",0,(('Poradie - sporty'!V$3+1)-'Poradie - sporty'!V10)/'Poradie - sporty'!V$3)</f>
        <v>0.84761904761904761</v>
      </c>
      <c r="W7" s="243">
        <f>IF('Poradie - sporty'!W10="x",0,(('Poradie - sporty'!W$3+1)-'Poradie - sporty'!W10)/'Poradie - sporty'!W$3)</f>
        <v>0.70909090909090911</v>
      </c>
      <c r="X7" s="243">
        <f>IF('Poradie - sporty'!X10="x",0,(('Poradie - sporty'!X$3+1)-'Poradie - sporty'!X10)/'Poradie - sporty'!X$3)</f>
        <v>0</v>
      </c>
      <c r="Y7" s="243">
        <f>IF('Poradie - sporty'!Y10="x",0,(('Poradie - sporty'!Y$3+1)-'Poradie - sporty'!Y10)/'Poradie - sporty'!Y$3)</f>
        <v>0</v>
      </c>
      <c r="Z7" s="243">
        <f>IF('Poradie - sporty'!Z10="x",0,(('Poradie - sporty'!Z$3+1)-'Poradie - sporty'!Z10)/'Poradie - sporty'!Z$3)</f>
        <v>0.27173913043478259</v>
      </c>
      <c r="AA7" s="243">
        <f>IF('Poradie - sporty'!AA10="x",0,(('Poradie - sporty'!AA$3+1)-'Poradie - sporty'!AA10)/'Poradie - sporty'!AA$3)</f>
        <v>0.80263157894736847</v>
      </c>
      <c r="AB7" s="243">
        <f>IF('Poradie - sporty'!AB10="x",0,(('Poradie - sporty'!AB$3+1)-'Poradie - sporty'!AB10)/'Poradie - sporty'!AB$3)</f>
        <v>0.44166666666666665</v>
      </c>
      <c r="AC7" s="243">
        <f>IF('Poradie - sporty'!AC10="x",0,(('Poradie - sporty'!AC$3+1)-'Poradie - sporty'!AC10)/'Poradie - sporty'!AC$3)</f>
        <v>0.78260869565217395</v>
      </c>
      <c r="AD7" s="243">
        <f>IF('Poradie - sporty'!AD10="x",0,(('Poradie - sporty'!AD$3+1)-'Poradie - sporty'!AD10)/'Poradie - sporty'!AD$3)</f>
        <v>0.78666666666666663</v>
      </c>
      <c r="AE7" s="243">
        <f>IF('Poradie - sporty'!AE10="x",0,(('Poradie - sporty'!AE$3+1)-'Poradie - sporty'!AE10)/'Poradie - sporty'!AE$3)</f>
        <v>0.5357142857142857</v>
      </c>
      <c r="AF7" s="243">
        <f>IF('Poradie - sporty'!AF10="x",0,(('Poradie - sporty'!AF$3+1)-'Poradie - sporty'!AF10)/'Poradie - sporty'!AF$3)</f>
        <v>0</v>
      </c>
      <c r="AG7" s="243">
        <f>IF('Poradie - sporty'!AG10="x",0,(('Poradie - sporty'!AG$3+1)-'Poradie - sporty'!AG10)/'Poradie - sporty'!AG$3)</f>
        <v>0</v>
      </c>
      <c r="AH7" s="243">
        <f>IF('Poradie - sporty'!AH10="x",0,(('Poradie - sporty'!AH$3+1)-'Poradie - sporty'!AH10)/'Poradie - sporty'!AH$3)</f>
        <v>0.52941176470588236</v>
      </c>
      <c r="AI7" s="243">
        <f>IF('Poradie - sporty'!AI10="x",0,(('Poradie - sporty'!AI$3+1)-'Poradie - sporty'!AI10)/'Poradie - sporty'!AI$3)</f>
        <v>0.8288288288288288</v>
      </c>
      <c r="AJ7" s="243">
        <f>IF('Poradie - sporty'!AJ10="x",0,(('Poradie - sporty'!AJ$3+1)-'Poradie - sporty'!AJ10)/'Poradie - sporty'!AJ$3)</f>
        <v>0.91666666666666663</v>
      </c>
      <c r="AK7" s="243">
        <f>IF('Poradie - sporty'!AK10="x",0,(('Poradie - sporty'!AK$3+1)-'Poradie - sporty'!AK10)/'Poradie - sporty'!AK$3)</f>
        <v>0.89600000000000002</v>
      </c>
      <c r="AL7" s="243">
        <f>IF('Poradie - sporty'!AL10="x",0,(('Poradie - sporty'!AL$3+1)-'Poradie - sporty'!AL10)/'Poradie - sporty'!AL$3)</f>
        <v>0.4098360655737705</v>
      </c>
      <c r="AM7" s="243">
        <f>IF('Poradie - sporty'!AM10="x",0,(('Poradie - sporty'!AM$3+1)-'Poradie - sporty'!AM10)/'Poradie - sporty'!AM$3)</f>
        <v>0.83333333333333337</v>
      </c>
      <c r="AN7" s="243">
        <f>IF('Poradie - sporty'!AN10="x",0,(('Poradie - sporty'!AN$3+1)-'Poradie - sporty'!AN10)/'Poradie - sporty'!AN$3)</f>
        <v>0</v>
      </c>
      <c r="AO7" s="243">
        <f>IF('Poradie - sporty'!AO10="x",0,(('Poradie - sporty'!AO$3+1)-'Poradie - sporty'!AO10)/'Poradie - sporty'!AO$3)</f>
        <v>0.41818181818181815</v>
      </c>
      <c r="AP7" s="243">
        <f>IF('Poradie - sporty'!AP10="x",0,(('Poradie - sporty'!AP$3+1)-'Poradie - sporty'!AP10)/'Poradie - sporty'!AP$3)</f>
        <v>0.98994974874371855</v>
      </c>
      <c r="AQ7" s="243">
        <f>IF('Poradie - sporty'!AQ10="x",0,(('Poradie - sporty'!AQ$3+1)-'Poradie - sporty'!AQ10)/'Poradie - sporty'!AQ$3)</f>
        <v>0.41176470588235292</v>
      </c>
      <c r="AR7" s="243">
        <f>IF('Poradie - sporty'!AR10="x",0,(('Poradie - sporty'!AR$3+1)-'Poradie - sporty'!AR10)/'Poradie - sporty'!AR$3)</f>
        <v>0.29310344827586204</v>
      </c>
      <c r="AS7" s="243">
        <f>IF('Poradie - sporty'!AS10="x",0,(('Poradie - sporty'!AS$3+1)-'Poradie - sporty'!AS10)/'Poradie - sporty'!AS$3)</f>
        <v>0.56756756756756754</v>
      </c>
      <c r="AT7" s="243">
        <f>IF('Poradie - sporty'!AT10="x",0,(('Poradie - sporty'!AT$3+1)-'Poradie - sporty'!AT10)/'Poradie - sporty'!AT$3)</f>
        <v>0.89215686274509809</v>
      </c>
      <c r="AU7" s="243">
        <f>IF('Poradie - sporty'!AU10="x",0,(('Poradie - sporty'!AU$3+1)-'Poradie - sporty'!AU10)/'Poradie - sporty'!AU$3)</f>
        <v>0.91954022988505746</v>
      </c>
      <c r="AV7" s="243">
        <f>IF('Poradie - sporty'!AV10="x",0,(('Poradie - sporty'!AV$3+1)-'Poradie - sporty'!AV10)/'Poradie - sporty'!AV$3)</f>
        <v>0.4</v>
      </c>
      <c r="AW7" s="243">
        <f>IF('Poradie - sporty'!AW10="x",0,(('Poradie - sporty'!AW$3+1)-'Poradie - sporty'!AW10)/'Poradie - sporty'!AW$3)</f>
        <v>0.63414634146341464</v>
      </c>
      <c r="AX7" s="243">
        <f>IF('Poradie - sporty'!AX10="x",0,(('Poradie - sporty'!AX$3+1)-'Poradie - sporty'!AX10)/'Poradie - sporty'!AX$3)</f>
        <v>0.81045751633986929</v>
      </c>
      <c r="AY7" s="243">
        <f>IF('Poradie - sporty'!AY10="x",0,(('Poradie - sporty'!AY$3+1)-'Poradie - sporty'!AY10)/'Poradie - sporty'!AY$3)</f>
        <v>0</v>
      </c>
      <c r="AZ7" s="243">
        <f>IF('Poradie - sporty'!AZ10="x",0,(('Poradie - sporty'!AZ$3+1)-'Poradie - sporty'!AZ10)/'Poradie - sporty'!AZ$3)</f>
        <v>0.83333333333333337</v>
      </c>
      <c r="BA7" s="243">
        <f>IF('Poradie - sporty'!BA10="x",0,(('Poradie - sporty'!BA$3+1)-'Poradie - sporty'!BA10)/'Poradie - sporty'!BA$3)</f>
        <v>0.98181818181818181</v>
      </c>
      <c r="BB7" s="243">
        <f>IF('Poradie - sporty'!BB10="x",0,(('Poradie - sporty'!BB$3+1)-'Poradie - sporty'!BB10)/'Poradie - sporty'!BB$3)</f>
        <v>0</v>
      </c>
      <c r="BC7" s="243">
        <f>IF('Poradie - sporty'!BC10="x",0,(('Poradie - sporty'!BC$3+1)-'Poradie - sporty'!BC10)/'Poradie - sporty'!BC$3)</f>
        <v>0</v>
      </c>
      <c r="BD7" s="243">
        <f>IF('Poradie - sporty'!BD10="x",0,(('Poradie - sporty'!BD$3+1)-'Poradie - sporty'!BD10)/'Poradie - sporty'!BD$3)</f>
        <v>0</v>
      </c>
      <c r="BE7" s="243">
        <f>IF('Poradie - sporty'!BE10="x",0,(('Poradie - sporty'!BE$3+1)-'Poradie - sporty'!BE10)/'Poradie - sporty'!BE$3)</f>
        <v>0.92567567567567566</v>
      </c>
      <c r="BF7" s="243">
        <f>IF('Poradie - sporty'!BF10="x",0,(('Poradie - sporty'!BF$3+1)-'Poradie - sporty'!BF10)/'Poradie - sporty'!BF$3)</f>
        <v>0.94444444444444442</v>
      </c>
      <c r="BG7" s="243">
        <f>IF('Poradie - sporty'!BG10="x",0,(('Poradie - sporty'!BG$3+1)-'Poradie - sporty'!BG10)/'Poradie - sporty'!BG$3)</f>
        <v>0</v>
      </c>
      <c r="BH7" s="243">
        <f>IF('Poradie - sporty'!BH10="x",0,(('Poradie - sporty'!BH$3+1)-'Poradie - sporty'!BH10)/'Poradie - sporty'!BH$3)</f>
        <v>0.96385542168674698</v>
      </c>
      <c r="BI7" s="243">
        <f>IF('Poradie - sporty'!BI10="x",0,(('Poradie - sporty'!BI$3+1)-'Poradie - sporty'!BI10)/'Poradie - sporty'!BI$3)</f>
        <v>0.64615384615384619</v>
      </c>
      <c r="BJ7" s="243">
        <f>IF('Poradie - sporty'!BJ10="x",0,(('Poradie - sporty'!BJ$3+1)-'Poradie - sporty'!BJ10)/'Poradie - sporty'!BJ$3)</f>
        <v>0</v>
      </c>
      <c r="BK7" s="243">
        <f>IF('Poradie - sporty'!BK10="x",0,(('Poradie - sporty'!BK$3+1)-'Poradie - sporty'!BK10)/'Poradie - sporty'!BK$3)</f>
        <v>0</v>
      </c>
      <c r="BL7" s="243">
        <f>IF('Poradie - sporty'!BL10="x",0,(('Poradie - sporty'!BL$3+1)-'Poradie - sporty'!BL10)/'Poradie - sporty'!BL$3)</f>
        <v>0.23809523809523808</v>
      </c>
      <c r="BM7" s="243">
        <f>IF('Poradie - sporty'!BM10="x",0,(('Poradie - sporty'!BM$3+1)-'Poradie - sporty'!BM10)/'Poradie - sporty'!BM$3)</f>
        <v>0</v>
      </c>
      <c r="BN7" s="243">
        <f>IF('Poradie - sporty'!BN10="x",0,(('Poradie - sporty'!BN$3+1)-'Poradie - sporty'!BN10)/'Poradie - sporty'!BN$3)</f>
        <v>0</v>
      </c>
      <c r="BO7" s="243">
        <f>IF('Poradie - sporty'!BO10="x",0,(('Poradie - sporty'!BO$3+1)-'Poradie - sporty'!BO10)/'Poradie - sporty'!BO$3)</f>
        <v>0.99082568807339455</v>
      </c>
      <c r="BP7" s="243">
        <f>IF('Poradie - sporty'!BP10="x",0,(('Poradie - sporty'!BP$3+1)-'Poradie - sporty'!BP10)/'Poradie - sporty'!BP$3)</f>
        <v>0.67123287671232879</v>
      </c>
      <c r="BQ7" s="243">
        <f>IF('Poradie - sporty'!BQ10="x",0,(('Poradie - sporty'!BQ$3+1)-'Poradie - sporty'!BQ10)/'Poradie - sporty'!BQ$3)</f>
        <v>7.3529411764705885E-2</v>
      </c>
      <c r="BR7" s="243">
        <f>IF('Poradie - sporty'!BR10="x",0,(('Poradie - sporty'!BR$3+1)-'Poradie - sporty'!BR10)/'Poradie - sporty'!BR$3)</f>
        <v>0.91208791208791207</v>
      </c>
      <c r="BS7" s="243">
        <f>IF('Poradie - sporty'!BS10="x",0,(('Poradie - sporty'!BS$3+1)-'Poradie - sporty'!BS10)/'Poradie - sporty'!BS$3)</f>
        <v>0</v>
      </c>
      <c r="BT7" s="243">
        <f>IF('Poradie - sporty'!BT10="x",0,(('Poradie - sporty'!BT$3+1)-'Poradie - sporty'!BT10)/'Poradie - sporty'!BT$3)</f>
        <v>0</v>
      </c>
      <c r="BU7" s="243">
        <f>IF('Poradie - sporty'!BU10="x",0,(('Poradie - sporty'!BU$3+1)-'Poradie - sporty'!BU10)/'Poradie - sporty'!BU$3)</f>
        <v>0.47619047619047616</v>
      </c>
      <c r="BV7" s="243">
        <f>IF('Poradie - sporty'!BV10="x",0,(('Poradie - sporty'!BV$3+1)-'Poradie - sporty'!BV10)/'Poradie - sporty'!BV$3)</f>
        <v>0.90909090909090906</v>
      </c>
      <c r="BW7" s="243">
        <f>IF('Poradie - sporty'!BW10="x",0,(('Poradie - sporty'!BW$3+1)-'Poradie - sporty'!BW10)/'Poradie - sporty'!BW$3)</f>
        <v>0.17857142857142858</v>
      </c>
      <c r="BX7" s="243">
        <f>IF('Poradie - sporty'!BX10="x",0,(('Poradie - sporty'!BX$3+1)-'Poradie - sporty'!BX10)/'Poradie - sporty'!BX$3)</f>
        <v>0.91666666666666663</v>
      </c>
      <c r="BY7" s="243">
        <f>IF('Poradie - sporty'!BY10="x",0,(('Poradie - sporty'!BY$3+1)-'Poradie - sporty'!BY10)/'Poradie - sporty'!BY$3)</f>
        <v>0.53846153846153844</v>
      </c>
      <c r="BZ7" s="243">
        <f>IF('Poradie - sporty'!BZ10="x",0,(('Poradie - sporty'!BZ$3+1)-'Poradie - sporty'!BZ10)/'Poradie - sporty'!BZ$3)</f>
        <v>0.4375</v>
      </c>
      <c r="CA7" s="243">
        <f>IF('Poradie - sporty'!CA10="x",0,(('Poradie - sporty'!CA$3+1)-'Poradie - sporty'!CA10)/'Poradie - sporty'!CA$3)</f>
        <v>0</v>
      </c>
      <c r="CB7" s="243">
        <f>IF('Poradie - sporty'!CB10="x",0,(('Poradie - sporty'!CB$3+1)-'Poradie - sporty'!CB10)/'Poradie - sporty'!CB$3)</f>
        <v>0.88095238095238093</v>
      </c>
      <c r="CC7" s="243">
        <f>IF('Poradie - sporty'!CC10="x",0,(('Poradie - sporty'!CC$3+1)-'Poradie - sporty'!CC10)/'Poradie - sporty'!CC$3)</f>
        <v>0</v>
      </c>
      <c r="CD7" s="243">
        <f>IF('Poradie - sporty'!CD10="x",0,(('Poradie - sporty'!CD$3+1)-'Poradie - sporty'!CD10)/'Poradie - sporty'!CD$3)</f>
        <v>0.93333333333333335</v>
      </c>
      <c r="CE7" s="243">
        <f>IF('Poradie - sporty'!CE10="x",0,(('Poradie - sporty'!CE$3+1)-'Poradie - sporty'!CE10)/'Poradie - sporty'!CE$3)</f>
        <v>0.6853932584269663</v>
      </c>
      <c r="CF7" s="243">
        <f>IF('Poradie - sporty'!CF10="x",0,(('Poradie - sporty'!CF$3+1)-'Poradie - sporty'!CF10)/'Poradie - sporty'!CF$3)</f>
        <v>0.14583333333333334</v>
      </c>
      <c r="CG7" s="243">
        <f>IF('Poradie - sporty'!CG10="x",0,(('Poradie - sporty'!CG$3+1)-'Poradie - sporty'!CG10)/'Poradie - sporty'!CG$3)</f>
        <v>0.80198019801980203</v>
      </c>
      <c r="CH7" s="243">
        <f>IF('Poradie - sporty'!CH10="x",0,(('Poradie - sporty'!CH$3+1)-'Poradie - sporty'!CH10)/'Poradie - sporty'!CH$3)</f>
        <v>0.81372549019607843</v>
      </c>
      <c r="CI7" s="243">
        <f>IF('Poradie - sporty'!CI10="x",0,(('Poradie - sporty'!CI$3+1)-'Poradie - sporty'!CI10)/'Poradie - sporty'!CI$3)</f>
        <v>0.26582278481012656</v>
      </c>
      <c r="CJ7" s="243">
        <f>IF('Poradie - sporty'!CJ10="x",0,(('Poradie - sporty'!CJ$3+1)-'Poradie - sporty'!CJ10)/'Poradie - sporty'!CJ$3)</f>
        <v>0</v>
      </c>
      <c r="CK7" s="243">
        <f>IF('Poradie - sporty'!CK10="x",0,(('Poradie - sporty'!CK$3+1)-'Poradie - sporty'!CK10)/'Poradie - sporty'!CK$3)</f>
        <v>0.44117647058823528</v>
      </c>
      <c r="CL7" s="243">
        <f>IF('Poradie - sporty'!CL10="x",0,(('Poradie - sporty'!CL$3+1)-'Poradie - sporty'!CL10)/'Poradie - sporty'!CL$3)</f>
        <v>0.68181818181818177</v>
      </c>
      <c r="CM7" s="243">
        <f>IF('Poradie - sporty'!CM10="x",0,(('Poradie - sporty'!CM$3+1)-'Poradie - sporty'!CM10)/'Poradie - sporty'!CM$3)</f>
        <v>0.15517241379310345</v>
      </c>
      <c r="CN7" s="243">
        <f>IF('Poradie - sporty'!CN10="x",0,(('Poradie - sporty'!CN$3+1)-'Poradie - sporty'!CN10)/'Poradie - sporty'!CN$3)</f>
        <v>0.15</v>
      </c>
      <c r="CO7" s="243">
        <f>IF('Poradie - sporty'!CO10="x",0,(('Poradie - sporty'!CO$3+1)-'Poradie - sporty'!CO10)/'Poradie - sporty'!CO$3)</f>
        <v>0.5446428571428571</v>
      </c>
      <c r="CP7" s="243">
        <f>IF('Poradie - sporty'!CP10="x",0,(('Poradie - sporty'!CP$3+1)-'Poradie - sporty'!CP10)/'Poradie - sporty'!CP$3)</f>
        <v>0.10714285714285714</v>
      </c>
      <c r="CQ7" s="243">
        <f>IF('Poradie - sporty'!CQ10="x",0,(('Poradie - sporty'!CQ$3+1)-'Poradie - sporty'!CQ10)/'Poradie - sporty'!CQ$3)</f>
        <v>0</v>
      </c>
      <c r="CR7" s="243">
        <f>IF('Poradie - sporty'!CR10="x",0,(('Poradie - sporty'!CR$3+1)-'Poradie - sporty'!CR10)/'Poradie - sporty'!CR$3)</f>
        <v>0.4925373134328358</v>
      </c>
      <c r="CS7" s="243">
        <f>IF('Poradie - sporty'!CS10="x",0,(('Poradie - sporty'!CS$3+1)-'Poradie - sporty'!CS10)/'Poradie - sporty'!CS$3)</f>
        <v>0.546875</v>
      </c>
      <c r="CT7" s="243">
        <f>IF('Poradie - sporty'!CT10="x",0,(('Poradie - sporty'!CT$3+1)-'Poradie - sporty'!CT10)/'Poradie - sporty'!CT$3)</f>
        <v>0.50704225352112675</v>
      </c>
      <c r="CU7" s="243">
        <f>IF('Poradie - sporty'!CU10="x",0,(('Poradie - sporty'!CU$3+1)-'Poradie - sporty'!CU10)/'Poradie - sporty'!CU$3)</f>
        <v>0</v>
      </c>
      <c r="CV7" s="243">
        <f>IF('Poradie - sporty'!CV10="x",0,(('Poradie - sporty'!CV$3+1)-'Poradie - sporty'!CV10)/'Poradie - sporty'!CV$3)</f>
        <v>0.80952380952380953</v>
      </c>
      <c r="CW7" s="243">
        <f>IF('Poradie - sporty'!CW10="x",0,(('Poradie - sporty'!CW$3+1)-'Poradie - sporty'!CW10)/'Poradie - sporty'!CW$3)</f>
        <v>0.98181818181818181</v>
      </c>
      <c r="CX7" s="243">
        <f>IF('Poradie - sporty'!CX10="x",0,(('Poradie - sporty'!CX$3+1)-'Poradie - sporty'!CX10)/'Poradie - sporty'!CX$3)</f>
        <v>0.3</v>
      </c>
      <c r="CY7" s="243">
        <f>IF('Poradie - sporty'!CY10="x",0,(('Poradie - sporty'!CY$3+1)-'Poradie - sporty'!CY10)/'Poradie - sporty'!CY$3)</f>
        <v>0.95890410958904104</v>
      </c>
      <c r="CZ7" s="243">
        <f>IF('Poradie - sporty'!CZ10="x",0,(('Poradie - sporty'!CZ$3+1)-'Poradie - sporty'!CZ10)/'Poradie - sporty'!CZ$3)</f>
        <v>0.9152542372881356</v>
      </c>
      <c r="DA7" s="243">
        <f>IF('Poradie - sporty'!DA10="x",0,(('Poradie - sporty'!DA$3+1)-'Poradie - sporty'!DA10)/'Poradie - sporty'!DA$3)</f>
        <v>0.89230769230769236</v>
      </c>
      <c r="DB7" s="243">
        <f>IF('Poradie - sporty'!DB10="x",0,(('Poradie - sporty'!DB$3+1)-'Poradie - sporty'!DB10)/'Poradie - sporty'!DB$3)</f>
        <v>0.72916666666666663</v>
      </c>
      <c r="DC7" s="243">
        <f>IF('Poradie - sporty'!DC10="x",0,(('Poradie - sporty'!DC$3+1)-'Poradie - sporty'!DC10)/'Poradie - sporty'!DC$3)</f>
        <v>0</v>
      </c>
      <c r="DD7" s="243">
        <f>IF('Poradie - sporty'!DD10="x",0,(('Poradie - sporty'!DD$3+1)-'Poradie - sporty'!DD10)/'Poradie - sporty'!DD$3)</f>
        <v>4.7619047619047616E-2</v>
      </c>
      <c r="DE7" s="243">
        <f>IF('Poradie - sporty'!DE10="x",0,(('Poradie - sporty'!DE$3+1)-'Poradie - sporty'!DE10)/'Poradie - sporty'!DE$3)</f>
        <v>0.99411764705882355</v>
      </c>
      <c r="DF7" s="243">
        <f>IF('Poradie - sporty'!DF10="x",0,(('Poradie - sporty'!DF$3+1)-'Poradie - sporty'!DF10)/'Poradie - sporty'!DF$3)</f>
        <v>0.6</v>
      </c>
      <c r="DG7" s="243">
        <f>IF('Poradie - sporty'!DG10="x",0,(('Poradie - sporty'!DG$3+1)-'Poradie - sporty'!DG10)/'Poradie - sporty'!DG$3)</f>
        <v>0.77027027027027029</v>
      </c>
      <c r="DH7" s="243">
        <f>IF('Poradie - sporty'!DH10="x",0,(('Poradie - sporty'!DH$3+1)-'Poradie - sporty'!DH10)/'Poradie - sporty'!DH$3)</f>
        <v>0.51020408163265307</v>
      </c>
      <c r="DI7" s="243">
        <f>IF('Poradie - sporty'!DI10="x",0,(('Poradie - sporty'!DI$3+1)-'Poradie - sporty'!DI10)/'Poradie - sporty'!DI$3)</f>
        <v>0.83529411764705885</v>
      </c>
    </row>
    <row r="8" spans="1:116" ht="14.25" customHeight="1" x14ac:dyDescent="0.25">
      <c r="A8" s="238" t="s">
        <v>10</v>
      </c>
      <c r="B8" s="243">
        <f>IF('Poradie - sporty'!B11="x",0,(('Poradie - sporty'!B$3+1)-'Poradie - sporty'!B11)/'Poradie - sporty'!B$3)</f>
        <v>0.44736842105263158</v>
      </c>
      <c r="C8" s="243">
        <f>IF('Poradie - sporty'!C11="x",0,(('Poradie - sporty'!C$3+1)-'Poradie - sporty'!C11)/'Poradie - sporty'!C$3)</f>
        <v>0</v>
      </c>
      <c r="D8" s="243">
        <f>IF('Poradie - sporty'!D11="x",0,(('Poradie - sporty'!D$3+1)-'Poradie - sporty'!D11)/'Poradie - sporty'!D$3)</f>
        <v>0.70769230769230773</v>
      </c>
      <c r="E8" s="243">
        <f>IF('Poradie - sporty'!E11="x",0,(('Poradie - sporty'!E$3+1)-'Poradie - sporty'!E11)/'Poradie - sporty'!E$3)</f>
        <v>0.5149253731343284</v>
      </c>
      <c r="F8" s="243">
        <f>IF('Poradie - sporty'!F11="x",0,(('Poradie - sporty'!F$3+1)-'Poradie - sporty'!F11)/'Poradie - sporty'!F$3)</f>
        <v>0.90909090909090906</v>
      </c>
      <c r="G8" s="243">
        <f>IF('Poradie - sporty'!G11="x",0,(('Poradie - sporty'!G$3+1)-'Poradie - sporty'!G11)/'Poradie - sporty'!G$3)</f>
        <v>0.73170731707317072</v>
      </c>
      <c r="H8" s="243">
        <f>IF('Poradie - sporty'!H11="x",0,(('Poradie - sporty'!H$3+1)-'Poradie - sporty'!H11)/'Poradie - sporty'!H$3)</f>
        <v>0</v>
      </c>
      <c r="I8" s="243">
        <f>IF('Poradie - sporty'!I11="x",0,(('Poradie - sporty'!I$3+1)-'Poradie - sporty'!I11)/'Poradie - sporty'!I$3)</f>
        <v>4.1095890410958902E-2</v>
      </c>
      <c r="J8" s="243">
        <f>IF('Poradie - sporty'!J11="x",0,(('Poradie - sporty'!J$3+1)-'Poradie - sporty'!J11)/'Poradie - sporty'!J$3)</f>
        <v>0.80451127819548873</v>
      </c>
      <c r="K8" s="243">
        <f>IF('Poradie - sporty'!K11="x",0,(('Poradie - sporty'!K$3+1)-'Poradie - sporty'!K11)/'Poradie - sporty'!K$3)</f>
        <v>0</v>
      </c>
      <c r="L8" s="243">
        <f>IF('Poradie - sporty'!L11="x",0,(('Poradie - sporty'!L$3+1)-'Poradie - sporty'!L11)/'Poradie - sporty'!L$3)</f>
        <v>0.5</v>
      </c>
      <c r="M8" s="243">
        <f>IF('Poradie - sporty'!M11="x",0,(('Poradie - sporty'!M$3+1)-'Poradie - sporty'!M11)/'Poradie - sporty'!M$3)</f>
        <v>0.75621890547263682</v>
      </c>
      <c r="N8" s="243">
        <f>IF('Poradie - sporty'!N11="x",0,(('Poradie - sporty'!N$3+1)-'Poradie - sporty'!N11)/'Poradie - sporty'!N$3)</f>
        <v>0.4</v>
      </c>
      <c r="O8" s="243">
        <f>IF('Poradie - sporty'!O11="x",0,(('Poradie - sporty'!O$3+1)-'Poradie - sporty'!O11)/'Poradie - sporty'!O$3)</f>
        <v>0.31547619047619047</v>
      </c>
      <c r="P8" s="243">
        <f>IF('Poradie - sporty'!P11="x",0,(('Poradie - sporty'!P$3+1)-'Poradie - sporty'!P11)/'Poradie - sporty'!P$3)</f>
        <v>0.35344827586206895</v>
      </c>
      <c r="Q8" s="243">
        <f>IF('Poradie - sporty'!Q11="x",0,(('Poradie - sporty'!Q$3+1)-'Poradie - sporty'!Q11)/'Poradie - sporty'!Q$3)</f>
        <v>2.3809523809523808E-2</v>
      </c>
      <c r="R8" s="243">
        <f>IF('Poradie - sporty'!R11="x",0,(('Poradie - sporty'!R$3+1)-'Poradie - sporty'!R11)/'Poradie - sporty'!R$3)</f>
        <v>0.59836065573770492</v>
      </c>
      <c r="S8" s="243">
        <f>IF('Poradie - sporty'!S11="x",0,(('Poradie - sporty'!S$3+1)-'Poradie - sporty'!S11)/'Poradie - sporty'!S$3)</f>
        <v>0.3235294117647059</v>
      </c>
      <c r="T8" s="243">
        <f>IF('Poradie - sporty'!T11="x",0,(('Poradie - sporty'!T$3+1)-'Poradie - sporty'!T11)/'Poradie - sporty'!T$3)</f>
        <v>0</v>
      </c>
      <c r="U8" s="243">
        <f>IF('Poradie - sporty'!U11="x",0,(('Poradie - sporty'!U$3+1)-'Poradie - sporty'!U11)/'Poradie - sporty'!U$3)</f>
        <v>0.71612903225806457</v>
      </c>
      <c r="V8" s="243">
        <f>IF('Poradie - sporty'!V11="x",0,(('Poradie - sporty'!V$3+1)-'Poradie - sporty'!V11)/'Poradie - sporty'!V$3)</f>
        <v>0.75714285714285712</v>
      </c>
      <c r="W8" s="243">
        <f>IF('Poradie - sporty'!W11="x",0,(('Poradie - sporty'!W$3+1)-'Poradie - sporty'!W11)/'Poradie - sporty'!W$3)</f>
        <v>0.41818181818181815</v>
      </c>
      <c r="X8" s="243">
        <f>IF('Poradie - sporty'!X11="x",0,(('Poradie - sporty'!X$3+1)-'Poradie - sporty'!X11)/'Poradie - sporty'!X$3)</f>
        <v>0</v>
      </c>
      <c r="Y8" s="243">
        <f>IF('Poradie - sporty'!Y11="x",0,(('Poradie - sporty'!Y$3+1)-'Poradie - sporty'!Y11)/'Poradie - sporty'!Y$3)</f>
        <v>0.53846153846153844</v>
      </c>
      <c r="Z8" s="243">
        <f>IF('Poradie - sporty'!Z11="x",0,(('Poradie - sporty'!Z$3+1)-'Poradie - sporty'!Z11)/'Poradie - sporty'!Z$3)</f>
        <v>0.10869565217391304</v>
      </c>
      <c r="AA8" s="243">
        <f>IF('Poradie - sporty'!AA11="x",0,(('Poradie - sporty'!AA$3+1)-'Poradie - sporty'!AA11)/'Poradie - sporty'!AA$3)</f>
        <v>0.64035087719298245</v>
      </c>
      <c r="AB8" s="243">
        <f>IF('Poradie - sporty'!AB11="x",0,(('Poradie - sporty'!AB$3+1)-'Poradie - sporty'!AB11)/'Poradie - sporty'!AB$3)</f>
        <v>0.31666666666666665</v>
      </c>
      <c r="AC8" s="243">
        <f>IF('Poradie - sporty'!AC11="x",0,(('Poradie - sporty'!AC$3+1)-'Poradie - sporty'!AC11)/'Poradie - sporty'!AC$3)</f>
        <v>0.36231884057971014</v>
      </c>
      <c r="AD8" s="243">
        <f>IF('Poradie - sporty'!AD11="x",0,(('Poradie - sporty'!AD$3+1)-'Poradie - sporty'!AD11)/'Poradie - sporty'!AD$3)</f>
        <v>0.41333333333333333</v>
      </c>
      <c r="AE8" s="243">
        <f>IF('Poradie - sporty'!AE11="x",0,(('Poradie - sporty'!AE$3+1)-'Poradie - sporty'!AE11)/'Poradie - sporty'!AE$3)</f>
        <v>0.17857142857142858</v>
      </c>
      <c r="AF8" s="243">
        <f>IF('Poradie - sporty'!AF11="x",0,(('Poradie - sporty'!AF$3+1)-'Poradie - sporty'!AF11)/'Poradie - sporty'!AF$3)</f>
        <v>0</v>
      </c>
      <c r="AG8" s="243">
        <f>IF('Poradie - sporty'!AG11="x",0,(('Poradie - sporty'!AG$3+1)-'Poradie - sporty'!AG11)/'Poradie - sporty'!AG$3)</f>
        <v>0</v>
      </c>
      <c r="AH8" s="243">
        <f>IF('Poradie - sporty'!AH11="x",0,(('Poradie - sporty'!AH$3+1)-'Poradie - sporty'!AH11)/'Poradie - sporty'!AH$3)</f>
        <v>0</v>
      </c>
      <c r="AI8" s="243">
        <f>IF('Poradie - sporty'!AI11="x",0,(('Poradie - sporty'!AI$3+1)-'Poradie - sporty'!AI11)/'Poradie - sporty'!AI$3)</f>
        <v>0.54054054054054057</v>
      </c>
      <c r="AJ8" s="243">
        <f>IF('Poradie - sporty'!AJ11="x",0,(('Poradie - sporty'!AJ$3+1)-'Poradie - sporty'!AJ11)/'Poradie - sporty'!AJ$3)</f>
        <v>0.84848484848484851</v>
      </c>
      <c r="AK8" s="243">
        <f>IF('Poradie - sporty'!AK11="x",0,(('Poradie - sporty'!AK$3+1)-'Poradie - sporty'!AK11)/'Poradie - sporty'!AK$3)</f>
        <v>0.59199999999999997</v>
      </c>
      <c r="AL8" s="243">
        <f>IF('Poradie - sporty'!AL11="x",0,(('Poradie - sporty'!AL$3+1)-'Poradie - sporty'!AL11)/'Poradie - sporty'!AL$3)</f>
        <v>0</v>
      </c>
      <c r="AM8" s="243">
        <f>IF('Poradie - sporty'!AM11="x",0,(('Poradie - sporty'!AM$3+1)-'Poradie - sporty'!AM11)/'Poradie - sporty'!AM$3)</f>
        <v>0</v>
      </c>
      <c r="AN8" s="243">
        <f>IF('Poradie - sporty'!AN11="x",0,(('Poradie - sporty'!AN$3+1)-'Poradie - sporty'!AN11)/'Poradie - sporty'!AN$3)</f>
        <v>0</v>
      </c>
      <c r="AO8" s="243">
        <f>IF('Poradie - sporty'!AO11="x",0,(('Poradie - sporty'!AO$3+1)-'Poradie - sporty'!AO11)/'Poradie - sporty'!AO$3)</f>
        <v>0</v>
      </c>
      <c r="AP8" s="243">
        <f>IF('Poradie - sporty'!AP11="x",0,(('Poradie - sporty'!AP$3+1)-'Poradie - sporty'!AP11)/'Poradie - sporty'!AP$3)</f>
        <v>0.75376884422110557</v>
      </c>
      <c r="AQ8" s="243">
        <f>IF('Poradie - sporty'!AQ11="x",0,(('Poradie - sporty'!AQ$3+1)-'Poradie - sporty'!AQ11)/'Poradie - sporty'!AQ$3)</f>
        <v>0</v>
      </c>
      <c r="AR8" s="243">
        <f>IF('Poradie - sporty'!AR11="x",0,(('Poradie - sporty'!AR$3+1)-'Poradie - sporty'!AR11)/'Poradie - sporty'!AR$3)</f>
        <v>6.8965517241379309E-2</v>
      </c>
      <c r="AS8" s="243">
        <f>IF('Poradie - sporty'!AS11="x",0,(('Poradie - sporty'!AS$3+1)-'Poradie - sporty'!AS11)/'Poradie - sporty'!AS$3)</f>
        <v>0.1891891891891892</v>
      </c>
      <c r="AT8" s="243">
        <f>IF('Poradie - sporty'!AT11="x",0,(('Poradie - sporty'!AT$3+1)-'Poradie - sporty'!AT11)/'Poradie - sporty'!AT$3)</f>
        <v>0.94117647058823528</v>
      </c>
      <c r="AU8" s="243">
        <f>IF('Poradie - sporty'!AU11="x",0,(('Poradie - sporty'!AU$3+1)-'Poradie - sporty'!AU11)/'Poradie - sporty'!AU$3)</f>
        <v>0</v>
      </c>
      <c r="AV8" s="243">
        <f>IF('Poradie - sporty'!AV11="x",0,(('Poradie - sporty'!AV$3+1)-'Poradie - sporty'!AV11)/'Poradie - sporty'!AV$3)</f>
        <v>0</v>
      </c>
      <c r="AW8" s="243">
        <f>IF('Poradie - sporty'!AW11="x",0,(('Poradie - sporty'!AW$3+1)-'Poradie - sporty'!AW11)/'Poradie - sporty'!AW$3)</f>
        <v>0</v>
      </c>
      <c r="AX8" s="243">
        <f>IF('Poradie - sporty'!AX11="x",0,(('Poradie - sporty'!AX$3+1)-'Poradie - sporty'!AX11)/'Poradie - sporty'!AX$3)</f>
        <v>0.77777777777777779</v>
      </c>
      <c r="AY8" s="243">
        <f>IF('Poradie - sporty'!AY11="x",0,(('Poradie - sporty'!AY$3+1)-'Poradie - sporty'!AY11)/'Poradie - sporty'!AY$3)</f>
        <v>0.38461538461538464</v>
      </c>
      <c r="AZ8" s="243">
        <f>IF('Poradie - sporty'!AZ11="x",0,(('Poradie - sporty'!AZ$3+1)-'Poradie - sporty'!AZ11)/'Poradie - sporty'!AZ$3)</f>
        <v>0</v>
      </c>
      <c r="BA8" s="243">
        <f>IF('Poradie - sporty'!BA11="x",0,(('Poradie - sporty'!BA$3+1)-'Poradie - sporty'!BA11)/'Poradie - sporty'!BA$3)</f>
        <v>0.68484848484848482</v>
      </c>
      <c r="BB8" s="243">
        <f>IF('Poradie - sporty'!BB11="x",0,(('Poradie - sporty'!BB$3+1)-'Poradie - sporty'!BB11)/'Poradie - sporty'!BB$3)</f>
        <v>0.28813559322033899</v>
      </c>
      <c r="BC8" s="243">
        <f>IF('Poradie - sporty'!BC11="x",0,(('Poradie - sporty'!BC$3+1)-'Poradie - sporty'!BC11)/'Poradie - sporty'!BC$3)</f>
        <v>0</v>
      </c>
      <c r="BD8" s="243">
        <f>IF('Poradie - sporty'!BD11="x",0,(('Poradie - sporty'!BD$3+1)-'Poradie - sporty'!BD11)/'Poradie - sporty'!BD$3)</f>
        <v>0</v>
      </c>
      <c r="BE8" s="243">
        <f>IF('Poradie - sporty'!BE11="x",0,(('Poradie - sporty'!BE$3+1)-'Poradie - sporty'!BE11)/'Poradie - sporty'!BE$3)</f>
        <v>0.56081081081081086</v>
      </c>
      <c r="BF8" s="243">
        <f>IF('Poradie - sporty'!BF11="x",0,(('Poradie - sporty'!BF$3+1)-'Poradie - sporty'!BF11)/'Poradie - sporty'!BF$3)</f>
        <v>0.25925925925925924</v>
      </c>
      <c r="BG8" s="243">
        <f>IF('Poradie - sporty'!BG11="x",0,(('Poradie - sporty'!BG$3+1)-'Poradie - sporty'!BG11)/'Poradie - sporty'!BG$3)</f>
        <v>0.15625</v>
      </c>
      <c r="BH8" s="243">
        <f>IF('Poradie - sporty'!BH11="x",0,(('Poradie - sporty'!BH$3+1)-'Poradie - sporty'!BH11)/'Poradie - sporty'!BH$3)</f>
        <v>0.68072289156626509</v>
      </c>
      <c r="BI8" s="243">
        <f>IF('Poradie - sporty'!BI11="x",0,(('Poradie - sporty'!BI$3+1)-'Poradie - sporty'!BI11)/'Poradie - sporty'!BI$3)</f>
        <v>0.16923076923076924</v>
      </c>
      <c r="BJ8" s="243">
        <f>IF('Poradie - sporty'!BJ11="x",0,(('Poradie - sporty'!BJ$3+1)-'Poradie - sporty'!BJ11)/'Poradie - sporty'!BJ$3)</f>
        <v>0</v>
      </c>
      <c r="BK8" s="243">
        <f>IF('Poradie - sporty'!BK11="x",0,(('Poradie - sporty'!BK$3+1)-'Poradie - sporty'!BK11)/'Poradie - sporty'!BK$3)</f>
        <v>0</v>
      </c>
      <c r="BL8" s="243">
        <f>IF('Poradie - sporty'!BL11="x",0,(('Poradie - sporty'!BL$3+1)-'Poradie - sporty'!BL11)/'Poradie - sporty'!BL$3)</f>
        <v>0</v>
      </c>
      <c r="BM8" s="243">
        <f>IF('Poradie - sporty'!BM11="x",0,(('Poradie - sporty'!BM$3+1)-'Poradie - sporty'!BM11)/'Poradie - sporty'!BM$3)</f>
        <v>0.37037037037037035</v>
      </c>
      <c r="BN8" s="243">
        <f>IF('Poradie - sporty'!BN11="x",0,(('Poradie - sporty'!BN$3+1)-'Poradie - sporty'!BN11)/'Poradie - sporty'!BN$3)</f>
        <v>0</v>
      </c>
      <c r="BO8" s="243">
        <f>IF('Poradie - sporty'!BO11="x",0,(('Poradie - sporty'!BO$3+1)-'Poradie - sporty'!BO11)/'Poradie - sporty'!BO$3)</f>
        <v>0.7155963302752294</v>
      </c>
      <c r="BP8" s="243">
        <f>IF('Poradie - sporty'!BP11="x",0,(('Poradie - sporty'!BP$3+1)-'Poradie - sporty'!BP11)/'Poradie - sporty'!BP$3)</f>
        <v>0.52054794520547942</v>
      </c>
      <c r="BQ8" s="243">
        <f>IF('Poradie - sporty'!BQ11="x",0,(('Poradie - sporty'!BQ$3+1)-'Poradie - sporty'!BQ11)/'Poradie - sporty'!BQ$3)</f>
        <v>0.5</v>
      </c>
      <c r="BR8" s="243">
        <f>IF('Poradie - sporty'!BR11="x",0,(('Poradie - sporty'!BR$3+1)-'Poradie - sporty'!BR11)/'Poradie - sporty'!BR$3)</f>
        <v>0.17582417582417584</v>
      </c>
      <c r="BS8" s="243">
        <f>IF('Poradie - sporty'!BS11="x",0,(('Poradie - sporty'!BS$3+1)-'Poradie - sporty'!BS11)/'Poradie - sporty'!BS$3)</f>
        <v>0</v>
      </c>
      <c r="BT8" s="243">
        <f>IF('Poradie - sporty'!BT11="x",0,(('Poradie - sporty'!BT$3+1)-'Poradie - sporty'!BT11)/'Poradie - sporty'!BT$3)</f>
        <v>0.1951219512195122</v>
      </c>
      <c r="BU8" s="243">
        <f>IF('Poradie - sporty'!BU11="x",0,(('Poradie - sporty'!BU$3+1)-'Poradie - sporty'!BU11)/'Poradie - sporty'!BU$3)</f>
        <v>0.61904761904761907</v>
      </c>
      <c r="BV8" s="243">
        <f>IF('Poradie - sporty'!BV11="x",0,(('Poradie - sporty'!BV$3+1)-'Poradie - sporty'!BV11)/'Poradie - sporty'!BV$3)</f>
        <v>0</v>
      </c>
      <c r="BW8" s="243">
        <f>IF('Poradie - sporty'!BW11="x",0,(('Poradie - sporty'!BW$3+1)-'Poradie - sporty'!BW11)/'Poradie - sporty'!BW$3)</f>
        <v>0</v>
      </c>
      <c r="BX8" s="243">
        <f>IF('Poradie - sporty'!BX11="x",0,(('Poradie - sporty'!BX$3+1)-'Poradie - sporty'!BX11)/'Poradie - sporty'!BX$3)</f>
        <v>0</v>
      </c>
      <c r="BY8" s="243">
        <f>IF('Poradie - sporty'!BY11="x",0,(('Poradie - sporty'!BY$3+1)-'Poradie - sporty'!BY11)/'Poradie - sporty'!BY$3)</f>
        <v>0</v>
      </c>
      <c r="BZ8" s="243">
        <f>IF('Poradie - sporty'!BZ11="x",0,(('Poradie - sporty'!BZ$3+1)-'Poradie - sporty'!BZ11)/'Poradie - sporty'!BZ$3)</f>
        <v>0</v>
      </c>
      <c r="CA8" s="243">
        <f>IF('Poradie - sporty'!CA11="x",0,(('Poradie - sporty'!CA$3+1)-'Poradie - sporty'!CA11)/'Poradie - sporty'!CA$3)</f>
        <v>0</v>
      </c>
      <c r="CB8" s="243">
        <f>IF('Poradie - sporty'!CB11="x",0,(('Poradie - sporty'!CB$3+1)-'Poradie - sporty'!CB11)/'Poradie - sporty'!CB$3)</f>
        <v>0.48809523809523808</v>
      </c>
      <c r="CC8" s="243">
        <f>IF('Poradie - sporty'!CC11="x",0,(('Poradie - sporty'!CC$3+1)-'Poradie - sporty'!CC11)/'Poradie - sporty'!CC$3)</f>
        <v>0</v>
      </c>
      <c r="CD8" s="243">
        <f>IF('Poradie - sporty'!CD11="x",0,(('Poradie - sporty'!CD$3+1)-'Poradie - sporty'!CD11)/'Poradie - sporty'!CD$3)</f>
        <v>0.50666666666666671</v>
      </c>
      <c r="CE8" s="243">
        <f>IF('Poradie - sporty'!CE11="x",0,(('Poradie - sporty'!CE$3+1)-'Poradie - sporty'!CE11)/'Poradie - sporty'!CE$3)</f>
        <v>0.5</v>
      </c>
      <c r="CF8" s="243">
        <f>IF('Poradie - sporty'!CF11="x",0,(('Poradie - sporty'!CF$3+1)-'Poradie - sporty'!CF11)/'Poradie - sporty'!CF$3)</f>
        <v>8.3333333333333329E-2</v>
      </c>
      <c r="CG8" s="243">
        <f>IF('Poradie - sporty'!CG11="x",0,(('Poradie - sporty'!CG$3+1)-'Poradie - sporty'!CG11)/'Poradie - sporty'!CG$3)</f>
        <v>0.24752475247524752</v>
      </c>
      <c r="CH8" s="243">
        <f>IF('Poradie - sporty'!CH11="x",0,(('Poradie - sporty'!CH$3+1)-'Poradie - sporty'!CH11)/'Poradie - sporty'!CH$3)</f>
        <v>0.84313725490196079</v>
      </c>
      <c r="CI8" s="243">
        <f>IF('Poradie - sporty'!CI11="x",0,(('Poradie - sporty'!CI$3+1)-'Poradie - sporty'!CI11)/'Poradie - sporty'!CI$3)</f>
        <v>0.87341772151898733</v>
      </c>
      <c r="CJ8" s="243">
        <f>IF('Poradie - sporty'!CJ11="x",0,(('Poradie - sporty'!CJ$3+1)-'Poradie - sporty'!CJ11)/'Poradie - sporty'!CJ$3)</f>
        <v>0.71794871794871795</v>
      </c>
      <c r="CK8" s="243">
        <f>IF('Poradie - sporty'!CK11="x",0,(('Poradie - sporty'!CK$3+1)-'Poradie - sporty'!CK11)/'Poradie - sporty'!CK$3)</f>
        <v>0</v>
      </c>
      <c r="CL8" s="243">
        <f>IF('Poradie - sporty'!CL11="x",0,(('Poradie - sporty'!CL$3+1)-'Poradie - sporty'!CL11)/'Poradie - sporty'!CL$3)</f>
        <v>0.72727272727272729</v>
      </c>
      <c r="CM8" s="243">
        <f>IF('Poradie - sporty'!CM11="x",0,(('Poradie - sporty'!CM$3+1)-'Poradie - sporty'!CM11)/'Poradie - sporty'!CM$3)</f>
        <v>0.46551724137931033</v>
      </c>
      <c r="CN8" s="243">
        <f>IF('Poradie - sporty'!CN11="x",0,(('Poradie - sporty'!CN$3+1)-'Poradie - sporty'!CN11)/'Poradie - sporty'!CN$3)</f>
        <v>0.26666666666666666</v>
      </c>
      <c r="CO8" s="243">
        <f>IF('Poradie - sporty'!CO11="x",0,(('Poradie - sporty'!CO$3+1)-'Poradie - sporty'!CO11)/'Poradie - sporty'!CO$3)</f>
        <v>0.8214285714285714</v>
      </c>
      <c r="CP8" s="243">
        <f>IF('Poradie - sporty'!CP11="x",0,(('Poradie - sporty'!CP$3+1)-'Poradie - sporty'!CP11)/'Poradie - sporty'!CP$3)</f>
        <v>0</v>
      </c>
      <c r="CQ8" s="243">
        <f>IF('Poradie - sporty'!CQ11="x",0,(('Poradie - sporty'!CQ$3+1)-'Poradie - sporty'!CQ11)/'Poradie - sporty'!CQ$3)</f>
        <v>0</v>
      </c>
      <c r="CR8" s="243">
        <f>IF('Poradie - sporty'!CR11="x",0,(('Poradie - sporty'!CR$3+1)-'Poradie - sporty'!CR11)/'Poradie - sporty'!CR$3)</f>
        <v>0.44776119402985076</v>
      </c>
      <c r="CS8" s="243">
        <f>IF('Poradie - sporty'!CS11="x",0,(('Poradie - sporty'!CS$3+1)-'Poradie - sporty'!CS11)/'Poradie - sporty'!CS$3)</f>
        <v>0.46875</v>
      </c>
      <c r="CT8" s="243">
        <f>IF('Poradie - sporty'!CT11="x",0,(('Poradie - sporty'!CT$3+1)-'Poradie - sporty'!CT11)/'Poradie - sporty'!CT$3)</f>
        <v>0</v>
      </c>
      <c r="CU8" s="243">
        <f>IF('Poradie - sporty'!CU11="x",0,(('Poradie - sporty'!CU$3+1)-'Poradie - sporty'!CU11)/'Poradie - sporty'!CU$3)</f>
        <v>0</v>
      </c>
      <c r="CV8" s="243">
        <f>IF('Poradie - sporty'!CV11="x",0,(('Poradie - sporty'!CV$3+1)-'Poradie - sporty'!CV11)/'Poradie - sporty'!CV$3)</f>
        <v>0.8571428571428571</v>
      </c>
      <c r="CW8" s="243">
        <f>IF('Poradie - sporty'!CW11="x",0,(('Poradie - sporty'!CW$3+1)-'Poradie - sporty'!CW11)/'Poradie - sporty'!CW$3)</f>
        <v>0</v>
      </c>
      <c r="CX8" s="243">
        <f>IF('Poradie - sporty'!CX11="x",0,(('Poradie - sporty'!CX$3+1)-'Poradie - sporty'!CX11)/'Poradie - sporty'!CX$3)</f>
        <v>0.8666666666666667</v>
      </c>
      <c r="CY8" s="243">
        <f>IF('Poradie - sporty'!CY11="x",0,(('Poradie - sporty'!CY$3+1)-'Poradie - sporty'!CY11)/'Poradie - sporty'!CY$3)</f>
        <v>0.63013698630136983</v>
      </c>
      <c r="CZ8" s="243">
        <f>IF('Poradie - sporty'!CZ11="x",0,(('Poradie - sporty'!CZ$3+1)-'Poradie - sporty'!CZ11)/'Poradie - sporty'!CZ$3)</f>
        <v>0.6271186440677966</v>
      </c>
      <c r="DA8" s="243">
        <f>IF('Poradie - sporty'!DA11="x",0,(('Poradie - sporty'!DA$3+1)-'Poradie - sporty'!DA11)/'Poradie - sporty'!DA$3)</f>
        <v>0.75384615384615383</v>
      </c>
      <c r="DB8" s="243">
        <f>IF('Poradie - sporty'!DB11="x",0,(('Poradie - sporty'!DB$3+1)-'Poradie - sporty'!DB11)/'Poradie - sporty'!DB$3)</f>
        <v>0.32291666666666669</v>
      </c>
      <c r="DC8" s="243">
        <f>IF('Poradie - sporty'!DC11="x",0,(('Poradie - sporty'!DC$3+1)-'Poradie - sporty'!DC11)/'Poradie - sporty'!DC$3)</f>
        <v>0</v>
      </c>
      <c r="DD8" s="243">
        <f>IF('Poradie - sporty'!DD11="x",0,(('Poradie - sporty'!DD$3+1)-'Poradie - sporty'!DD11)/'Poradie - sporty'!DD$3)</f>
        <v>6.3492063492063489E-2</v>
      </c>
      <c r="DE8" s="243">
        <f>IF('Poradie - sporty'!DE11="x",0,(('Poradie - sporty'!DE$3+1)-'Poradie - sporty'!DE11)/'Poradie - sporty'!DE$3)</f>
        <v>0.92941176470588238</v>
      </c>
      <c r="DF8" s="243">
        <f>IF('Poradie - sporty'!DF11="x",0,(('Poradie - sporty'!DF$3+1)-'Poradie - sporty'!DF11)/'Poradie - sporty'!DF$3)</f>
        <v>0</v>
      </c>
      <c r="DG8" s="243">
        <f>IF('Poradie - sporty'!DG11="x",0,(('Poradie - sporty'!DG$3+1)-'Poradie - sporty'!DG11)/'Poradie - sporty'!DG$3)</f>
        <v>0.27027027027027029</v>
      </c>
      <c r="DH8" s="243">
        <f>IF('Poradie - sporty'!DH11="x",0,(('Poradie - sporty'!DH$3+1)-'Poradie - sporty'!DH11)/'Poradie - sporty'!DH$3)</f>
        <v>0.79591836734693877</v>
      </c>
      <c r="DI8" s="243">
        <f>IF('Poradie - sporty'!DI11="x",0,(('Poradie - sporty'!DI$3+1)-'Poradie - sporty'!DI11)/'Poradie - sporty'!DI$3)</f>
        <v>0</v>
      </c>
    </row>
    <row r="9" spans="1:116" ht="14.25" customHeight="1" x14ac:dyDescent="0.25">
      <c r="A9" s="239" t="s">
        <v>11</v>
      </c>
      <c r="B9" s="243">
        <f>IF('Poradie - sporty'!B12="x",0,(('Poradie - sporty'!B$3+1)-'Poradie - sporty'!B12)/'Poradie - sporty'!B$3)</f>
        <v>0.94736842105263153</v>
      </c>
      <c r="C9" s="243">
        <f>IF('Poradie - sporty'!C12="x",0,(('Poradie - sporty'!C$3+1)-'Poradie - sporty'!C12)/'Poradie - sporty'!C$3)</f>
        <v>0.73333333333333328</v>
      </c>
      <c r="D9" s="243">
        <f>IF('Poradie - sporty'!D12="x",0,(('Poradie - sporty'!D$3+1)-'Poradie - sporty'!D12)/'Poradie - sporty'!D$3)</f>
        <v>0.75897435897435894</v>
      </c>
      <c r="E9" s="243">
        <f>IF('Poradie - sporty'!E12="x",0,(('Poradie - sporty'!E$3+1)-'Poradie - sporty'!E12)/'Poradie - sporty'!E$3)</f>
        <v>0.53731343283582089</v>
      </c>
      <c r="F9" s="243">
        <f>IF('Poradie - sporty'!F12="x",0,(('Poradie - sporty'!F$3+1)-'Poradie - sporty'!F12)/'Poradie - sporty'!F$3)</f>
        <v>0</v>
      </c>
      <c r="G9" s="243">
        <f>IF('Poradie - sporty'!G12="x",0,(('Poradie - sporty'!G$3+1)-'Poradie - sporty'!G12)/'Poradie - sporty'!G$3)</f>
        <v>0.95121951219512191</v>
      </c>
      <c r="H9" s="243">
        <f>IF('Poradie - sporty'!H12="x",0,(('Poradie - sporty'!H$3+1)-'Poradie - sporty'!H12)/'Poradie - sporty'!H$3)</f>
        <v>0</v>
      </c>
      <c r="I9" s="243">
        <f>IF('Poradie - sporty'!I12="x",0,(('Poradie - sporty'!I$3+1)-'Poradie - sporty'!I12)/'Poradie - sporty'!I$3)</f>
        <v>0.54794520547945202</v>
      </c>
      <c r="J9" s="243">
        <f>IF('Poradie - sporty'!J12="x",0,(('Poradie - sporty'!J$3+1)-'Poradie - sporty'!J12)/'Poradie - sporty'!J$3)</f>
        <v>0.81203007518796988</v>
      </c>
      <c r="K9" s="243">
        <f>IF('Poradie - sporty'!K12="x",0,(('Poradie - sporty'!K$3+1)-'Poradie - sporty'!K12)/'Poradie - sporty'!K$3)</f>
        <v>0.2</v>
      </c>
      <c r="L9" s="243">
        <f>IF('Poradie - sporty'!L12="x",0,(('Poradie - sporty'!L$3+1)-'Poradie - sporty'!L12)/'Poradie - sporty'!L$3)</f>
        <v>0.79069767441860461</v>
      </c>
      <c r="M9" s="243">
        <f>IF('Poradie - sporty'!M12="x",0,(('Poradie - sporty'!M$3+1)-'Poradie - sporty'!M12)/'Poradie - sporty'!M$3)</f>
        <v>0.94527363184079605</v>
      </c>
      <c r="N9" s="243">
        <f>IF('Poradie - sporty'!N12="x",0,(('Poradie - sporty'!N$3+1)-'Poradie - sporty'!N12)/'Poradie - sporty'!N$3)</f>
        <v>0.7</v>
      </c>
      <c r="O9" s="243">
        <f>IF('Poradie - sporty'!O12="x",0,(('Poradie - sporty'!O$3+1)-'Poradie - sporty'!O12)/'Poradie - sporty'!O$3)</f>
        <v>0.66666666666666663</v>
      </c>
      <c r="P9" s="243">
        <f>IF('Poradie - sporty'!P12="x",0,(('Poradie - sporty'!P$3+1)-'Poradie - sporty'!P12)/'Poradie - sporty'!P$3)</f>
        <v>0.33620689655172414</v>
      </c>
      <c r="Q9" s="243">
        <f>IF('Poradie - sporty'!Q12="x",0,(('Poradie - sporty'!Q$3+1)-'Poradie - sporty'!Q12)/'Poradie - sporty'!Q$3)</f>
        <v>0.7142857142857143</v>
      </c>
      <c r="R9" s="243">
        <f>IF('Poradie - sporty'!R12="x",0,(('Poradie - sporty'!R$3+1)-'Poradie - sporty'!R12)/'Poradie - sporty'!R$3)</f>
        <v>0.96721311475409832</v>
      </c>
      <c r="S9" s="243">
        <f>IF('Poradie - sporty'!S12="x",0,(('Poradie - sporty'!S$3+1)-'Poradie - sporty'!S12)/'Poradie - sporty'!S$3)</f>
        <v>0.4264705882352941</v>
      </c>
      <c r="T9" s="243">
        <f>IF('Poradie - sporty'!T12="x",0,(('Poradie - sporty'!T$3+1)-'Poradie - sporty'!T12)/'Poradie - sporty'!T$3)</f>
        <v>0.47169811320754718</v>
      </c>
      <c r="U9" s="243">
        <f>IF('Poradie - sporty'!U12="x",0,(('Poradie - sporty'!U$3+1)-'Poradie - sporty'!U12)/'Poradie - sporty'!U$3)</f>
        <v>0.67741935483870963</v>
      </c>
      <c r="V9" s="243">
        <f>IF('Poradie - sporty'!V12="x",0,(('Poradie - sporty'!V$3+1)-'Poradie - sporty'!V12)/'Poradie - sporty'!V$3)</f>
        <v>0.55714285714285716</v>
      </c>
      <c r="W9" s="243">
        <f>IF('Poradie - sporty'!W12="x",0,(('Poradie - sporty'!W$3+1)-'Poradie - sporty'!W12)/'Poradie - sporty'!W$3)</f>
        <v>0.97272727272727277</v>
      </c>
      <c r="X9" s="243">
        <f>IF('Poradie - sporty'!X12="x",0,(('Poradie - sporty'!X$3+1)-'Poradie - sporty'!X12)/'Poradie - sporty'!X$3)</f>
        <v>1</v>
      </c>
      <c r="Y9" s="243">
        <f>IF('Poradie - sporty'!Y12="x",0,(('Poradie - sporty'!Y$3+1)-'Poradie - sporty'!Y12)/'Poradie - sporty'!Y$3)</f>
        <v>0.48076923076923078</v>
      </c>
      <c r="Z9" s="243">
        <f>IF('Poradie - sporty'!Z12="x",0,(('Poradie - sporty'!Z$3+1)-'Poradie - sporty'!Z12)/'Poradie - sporty'!Z$3)</f>
        <v>9.7826086956521743E-2</v>
      </c>
      <c r="AA9" s="243">
        <f>IF('Poradie - sporty'!AA12="x",0,(('Poradie - sporty'!AA$3+1)-'Poradie - sporty'!AA12)/'Poradie - sporty'!AA$3)</f>
        <v>0.51754385964912286</v>
      </c>
      <c r="AB9" s="243">
        <f>IF('Poradie - sporty'!AB12="x",0,(('Poradie - sporty'!AB$3+1)-'Poradie - sporty'!AB12)/'Poradie - sporty'!AB$3)</f>
        <v>0.81666666666666665</v>
      </c>
      <c r="AC9" s="243">
        <f>IF('Poradie - sporty'!AC12="x",0,(('Poradie - sporty'!AC$3+1)-'Poradie - sporty'!AC12)/'Poradie - sporty'!AC$3)</f>
        <v>0.91304347826086951</v>
      </c>
      <c r="AD9" s="243">
        <f>IF('Poradie - sporty'!AD12="x",0,(('Poradie - sporty'!AD$3+1)-'Poradie - sporty'!AD12)/'Poradie - sporty'!AD$3)</f>
        <v>0.72</v>
      </c>
      <c r="AE9" s="243">
        <f>IF('Poradie - sporty'!AE12="x",0,(('Poradie - sporty'!AE$3+1)-'Poradie - sporty'!AE12)/'Poradie - sporty'!AE$3)</f>
        <v>0.6964285714285714</v>
      </c>
      <c r="AF9" s="243">
        <f>IF('Poradie - sporty'!AF12="x",0,(('Poradie - sporty'!AF$3+1)-'Poradie - sporty'!AF12)/'Poradie - sporty'!AF$3)</f>
        <v>0</v>
      </c>
      <c r="AG9" s="243">
        <f>IF('Poradie - sporty'!AG12="x",0,(('Poradie - sporty'!AG$3+1)-'Poradie - sporty'!AG12)/'Poradie - sporty'!AG$3)</f>
        <v>0.39285714285714285</v>
      </c>
      <c r="AH9" s="243">
        <f>IF('Poradie - sporty'!AH12="x",0,(('Poradie - sporty'!AH$3+1)-'Poradie - sporty'!AH12)/'Poradie - sporty'!AH$3)</f>
        <v>0.72549019607843135</v>
      </c>
      <c r="AI9" s="243">
        <f>IF('Poradie - sporty'!AI12="x",0,(('Poradie - sporty'!AI$3+1)-'Poradie - sporty'!AI12)/'Poradie - sporty'!AI$3)</f>
        <v>0.7927927927927928</v>
      </c>
      <c r="AJ9" s="243">
        <f>IF('Poradie - sporty'!AJ12="x",0,(('Poradie - sporty'!AJ$3+1)-'Poradie - sporty'!AJ12)/'Poradie - sporty'!AJ$3)</f>
        <v>0.6742424242424242</v>
      </c>
      <c r="AK9" s="243">
        <f>IF('Poradie - sporty'!AK12="x",0,(('Poradie - sporty'!AK$3+1)-'Poradie - sporty'!AK12)/'Poradie - sporty'!AK$3)</f>
        <v>0.67200000000000004</v>
      </c>
      <c r="AL9" s="243">
        <f>IF('Poradie - sporty'!AL12="x",0,(('Poradie - sporty'!AL$3+1)-'Poradie - sporty'!AL12)/'Poradie - sporty'!AL$3)</f>
        <v>0.86885245901639341</v>
      </c>
      <c r="AM9" s="243">
        <f>IF('Poradie - sporty'!AM12="x",0,(('Poradie - sporty'!AM$3+1)-'Poradie - sporty'!AM12)/'Poradie - sporty'!AM$3)</f>
        <v>0.55555555555555558</v>
      </c>
      <c r="AN9" s="243">
        <f>IF('Poradie - sporty'!AN12="x",0,(('Poradie - sporty'!AN$3+1)-'Poradie - sporty'!AN12)/'Poradie - sporty'!AN$3)</f>
        <v>0.93617021276595747</v>
      </c>
      <c r="AO9" s="243">
        <f>IF('Poradie - sporty'!AO12="x",0,(('Poradie - sporty'!AO$3+1)-'Poradie - sporty'!AO12)/'Poradie - sporty'!AO$3)</f>
        <v>0.78181818181818186</v>
      </c>
      <c r="AP9" s="243">
        <f>IF('Poradie - sporty'!AP12="x",0,(('Poradie - sporty'!AP$3+1)-'Poradie - sporty'!AP12)/'Poradie - sporty'!AP$3)</f>
        <v>0.84422110552763818</v>
      </c>
      <c r="AQ9" s="243">
        <f>IF('Poradie - sporty'!AQ12="x",0,(('Poradie - sporty'!AQ$3+1)-'Poradie - sporty'!AQ12)/'Poradie - sporty'!AQ$3)</f>
        <v>0.61764705882352944</v>
      </c>
      <c r="AR9" s="243">
        <f>IF('Poradie - sporty'!AR12="x",0,(('Poradie - sporty'!AR$3+1)-'Poradie - sporty'!AR12)/'Poradie - sporty'!AR$3)</f>
        <v>0.72413793103448276</v>
      </c>
      <c r="AS9" s="243">
        <f>IF('Poradie - sporty'!AS12="x",0,(('Poradie - sporty'!AS$3+1)-'Poradie - sporty'!AS12)/'Poradie - sporty'!AS$3)</f>
        <v>0.72972972972972971</v>
      </c>
      <c r="AT9" s="243">
        <f>IF('Poradie - sporty'!AT12="x",0,(('Poradie - sporty'!AT$3+1)-'Poradie - sporty'!AT12)/'Poradie - sporty'!AT$3)</f>
        <v>0.72549019607843135</v>
      </c>
      <c r="AU9" s="243">
        <f>IF('Poradie - sporty'!AU12="x",0,(('Poradie - sporty'!AU$3+1)-'Poradie - sporty'!AU12)/'Poradie - sporty'!AU$3)</f>
        <v>0.70114942528735635</v>
      </c>
      <c r="AV9" s="243">
        <f>IF('Poradie - sporty'!AV12="x",0,(('Poradie - sporty'!AV$3+1)-'Poradie - sporty'!AV12)/'Poradie - sporty'!AV$3)</f>
        <v>0</v>
      </c>
      <c r="AW9" s="243">
        <f>IF('Poradie - sporty'!AW12="x",0,(('Poradie - sporty'!AW$3+1)-'Poradie - sporty'!AW12)/'Poradie - sporty'!AW$3)</f>
        <v>0.36585365853658536</v>
      </c>
      <c r="AX9" s="243">
        <f>IF('Poradie - sporty'!AX12="x",0,(('Poradie - sporty'!AX$3+1)-'Poradie - sporty'!AX12)/'Poradie - sporty'!AX$3)</f>
        <v>0.90196078431372551</v>
      </c>
      <c r="AY9" s="243">
        <f>IF('Poradie - sporty'!AY12="x",0,(('Poradie - sporty'!AY$3+1)-'Poradie - sporty'!AY12)/'Poradie - sporty'!AY$3)</f>
        <v>0.90384615384615385</v>
      </c>
      <c r="AZ9" s="243">
        <f>IF('Poradie - sporty'!AZ12="x",0,(('Poradie - sporty'!AZ$3+1)-'Poradie - sporty'!AZ12)/'Poradie - sporty'!AZ$3)</f>
        <v>0.75</v>
      </c>
      <c r="BA9" s="243">
        <f>IF('Poradie - sporty'!BA12="x",0,(('Poradie - sporty'!BA$3+1)-'Poradie - sporty'!BA12)/'Poradie - sporty'!BA$3)</f>
        <v>0.78181818181818186</v>
      </c>
      <c r="BB9" s="243">
        <f>IF('Poradie - sporty'!BB12="x",0,(('Poradie - sporty'!BB$3+1)-'Poradie - sporty'!BB12)/'Poradie - sporty'!BB$3)</f>
        <v>0</v>
      </c>
      <c r="BC9" s="243">
        <f>IF('Poradie - sporty'!BC12="x",0,(('Poradie - sporty'!BC$3+1)-'Poradie - sporty'!BC12)/'Poradie - sporty'!BC$3)</f>
        <v>0.47826086956521741</v>
      </c>
      <c r="BD9" s="243">
        <f>IF('Poradie - sporty'!BD12="x",0,(('Poradie - sporty'!BD$3+1)-'Poradie - sporty'!BD12)/'Poradie - sporty'!BD$3)</f>
        <v>0</v>
      </c>
      <c r="BE9" s="243">
        <f>IF('Poradie - sporty'!BE12="x",0,(('Poradie - sporty'!BE$3+1)-'Poradie - sporty'!BE12)/'Poradie - sporty'!BE$3)</f>
        <v>0.65540540540540537</v>
      </c>
      <c r="BF9" s="243">
        <f>IF('Poradie - sporty'!BF12="x",0,(('Poradie - sporty'!BF$3+1)-'Poradie - sporty'!BF12)/'Poradie - sporty'!BF$3)</f>
        <v>0.29629629629629628</v>
      </c>
      <c r="BG9" s="243">
        <f>IF('Poradie - sporty'!BG12="x",0,(('Poradie - sporty'!BG$3+1)-'Poradie - sporty'!BG12)/'Poradie - sporty'!BG$3)</f>
        <v>0.5</v>
      </c>
      <c r="BH9" s="243">
        <f>IF('Poradie - sporty'!BH12="x",0,(('Poradie - sporty'!BH$3+1)-'Poradie - sporty'!BH12)/'Poradie - sporty'!BH$3)</f>
        <v>0.72289156626506024</v>
      </c>
      <c r="BI9" s="243">
        <f>IF('Poradie - sporty'!BI12="x",0,(('Poradie - sporty'!BI$3+1)-'Poradie - sporty'!BI12)/'Poradie - sporty'!BI$3)</f>
        <v>0.90769230769230769</v>
      </c>
      <c r="BJ9" s="243">
        <f>IF('Poradie - sporty'!BJ12="x",0,(('Poradie - sporty'!BJ$3+1)-'Poradie - sporty'!BJ12)/'Poradie - sporty'!BJ$3)</f>
        <v>0.82222222222222219</v>
      </c>
      <c r="BK9" s="243">
        <f>IF('Poradie - sporty'!BK12="x",0,(('Poradie - sporty'!BK$3+1)-'Poradie - sporty'!BK12)/'Poradie - sporty'!BK$3)</f>
        <v>0</v>
      </c>
      <c r="BL9" s="243">
        <f>IF('Poradie - sporty'!BL12="x",0,(('Poradie - sporty'!BL$3+1)-'Poradie - sporty'!BL12)/'Poradie - sporty'!BL$3)</f>
        <v>0.5</v>
      </c>
      <c r="BM9" s="243">
        <f>IF('Poradie - sporty'!BM12="x",0,(('Poradie - sporty'!BM$3+1)-'Poradie - sporty'!BM12)/'Poradie - sporty'!BM$3)</f>
        <v>0.51851851851851849</v>
      </c>
      <c r="BN9" s="243">
        <f>IF('Poradie - sporty'!BN12="x",0,(('Poradie - sporty'!BN$3+1)-'Poradie - sporty'!BN12)/'Poradie - sporty'!BN$3)</f>
        <v>0.88</v>
      </c>
      <c r="BO9" s="243">
        <f>IF('Poradie - sporty'!BO12="x",0,(('Poradie - sporty'!BO$3+1)-'Poradie - sporty'!BO12)/'Poradie - sporty'!BO$3)</f>
        <v>0.84403669724770647</v>
      </c>
      <c r="BP9" s="243">
        <f>IF('Poradie - sporty'!BP12="x",0,(('Poradie - sporty'!BP$3+1)-'Poradie - sporty'!BP12)/'Poradie - sporty'!BP$3)</f>
        <v>0.71232876712328763</v>
      </c>
      <c r="BQ9" s="243">
        <f>IF('Poradie - sporty'!BQ12="x",0,(('Poradie - sporty'!BQ$3+1)-'Poradie - sporty'!BQ12)/'Poradie - sporty'!BQ$3)</f>
        <v>0.54411764705882348</v>
      </c>
      <c r="BR9" s="243">
        <f>IF('Poradie - sporty'!BR12="x",0,(('Poradie - sporty'!BR$3+1)-'Poradie - sporty'!BR12)/'Poradie - sporty'!BR$3)</f>
        <v>0.51648351648351654</v>
      </c>
      <c r="BS9" s="243">
        <f>IF('Poradie - sporty'!BS12="x",0,(('Poradie - sporty'!BS$3+1)-'Poradie - sporty'!BS12)/'Poradie - sporty'!BS$3)</f>
        <v>0</v>
      </c>
      <c r="BT9" s="243">
        <f>IF('Poradie - sporty'!BT12="x",0,(('Poradie - sporty'!BT$3+1)-'Poradie - sporty'!BT12)/'Poradie - sporty'!BT$3)</f>
        <v>0.62195121951219512</v>
      </c>
      <c r="BU9" s="243">
        <f>IF('Poradie - sporty'!BU12="x",0,(('Poradie - sporty'!BU$3+1)-'Poradie - sporty'!BU12)/'Poradie - sporty'!BU$3)</f>
        <v>0.93650793650793651</v>
      </c>
      <c r="BV9" s="243">
        <f>IF('Poradie - sporty'!BV12="x",0,(('Poradie - sporty'!BV$3+1)-'Poradie - sporty'!BV12)/'Poradie - sporty'!BV$3)</f>
        <v>0</v>
      </c>
      <c r="BW9" s="243">
        <f>IF('Poradie - sporty'!BW12="x",0,(('Poradie - sporty'!BW$3+1)-'Poradie - sporty'!BW12)/'Poradie - sporty'!BW$3)</f>
        <v>0</v>
      </c>
      <c r="BX9" s="243">
        <f>IF('Poradie - sporty'!BX12="x",0,(('Poradie - sporty'!BX$3+1)-'Poradie - sporty'!BX12)/'Poradie - sporty'!BX$3)</f>
        <v>0</v>
      </c>
      <c r="BY9" s="243">
        <f>IF('Poradie - sporty'!BY12="x",0,(('Poradie - sporty'!BY$3+1)-'Poradie - sporty'!BY12)/'Poradie - sporty'!BY$3)</f>
        <v>0.30769230769230771</v>
      </c>
      <c r="BZ9" s="243">
        <f>IF('Poradie - sporty'!BZ12="x",0,(('Poradie - sporty'!BZ$3+1)-'Poradie - sporty'!BZ12)/'Poradie - sporty'!BZ$3)</f>
        <v>0</v>
      </c>
      <c r="CA9" s="243">
        <f>IF('Poradie - sporty'!CA12="x",0,(('Poradie - sporty'!CA$3+1)-'Poradie - sporty'!CA12)/'Poradie - sporty'!CA$3)</f>
        <v>0.28125</v>
      </c>
      <c r="CB9" s="243">
        <f>IF('Poradie - sporty'!CB12="x",0,(('Poradie - sporty'!CB$3+1)-'Poradie - sporty'!CB12)/'Poradie - sporty'!CB$3)</f>
        <v>0.72619047619047616</v>
      </c>
      <c r="CC9" s="243">
        <f>IF('Poradie - sporty'!CC12="x",0,(('Poradie - sporty'!CC$3+1)-'Poradie - sporty'!CC12)/'Poradie - sporty'!CC$3)</f>
        <v>0</v>
      </c>
      <c r="CD9" s="243">
        <f>IF('Poradie - sporty'!CD12="x",0,(('Poradie - sporty'!CD$3+1)-'Poradie - sporty'!CD12)/'Poradie - sporty'!CD$3)</f>
        <v>0.85333333333333339</v>
      </c>
      <c r="CE9" s="243">
        <f>IF('Poradie - sporty'!CE12="x",0,(('Poradie - sporty'!CE$3+1)-'Poradie - sporty'!CE12)/'Poradie - sporty'!CE$3)</f>
        <v>0.7640449438202247</v>
      </c>
      <c r="CF9" s="243">
        <f>IF('Poradie - sporty'!CF12="x",0,(('Poradie - sporty'!CF$3+1)-'Poradie - sporty'!CF12)/'Poradie - sporty'!CF$3)</f>
        <v>0.54166666666666663</v>
      </c>
      <c r="CG9" s="243">
        <f>IF('Poradie - sporty'!CG12="x",0,(('Poradie - sporty'!CG$3+1)-'Poradie - sporty'!CG12)/'Poradie - sporty'!CG$3)</f>
        <v>0.65346534653465349</v>
      </c>
      <c r="CH9" s="243">
        <f>IF('Poradie - sporty'!CH12="x",0,(('Poradie - sporty'!CH$3+1)-'Poradie - sporty'!CH12)/'Poradie - sporty'!CH$3)</f>
        <v>0.62745098039215685</v>
      </c>
      <c r="CI9" s="243">
        <f>IF('Poradie - sporty'!CI12="x",0,(('Poradie - sporty'!CI$3+1)-'Poradie - sporty'!CI12)/'Poradie - sporty'!CI$3)</f>
        <v>0.19620253164556961</v>
      </c>
      <c r="CJ9" s="243">
        <f>IF('Poradie - sporty'!CJ12="x",0,(('Poradie - sporty'!CJ$3+1)-'Poradie - sporty'!CJ12)/'Poradie - sporty'!CJ$3)</f>
        <v>0</v>
      </c>
      <c r="CK9" s="243">
        <f>IF('Poradie - sporty'!CK12="x",0,(('Poradie - sporty'!CK$3+1)-'Poradie - sporty'!CK12)/'Poradie - sporty'!CK$3)</f>
        <v>0</v>
      </c>
      <c r="CL9" s="243">
        <f>IF('Poradie - sporty'!CL12="x",0,(('Poradie - sporty'!CL$3+1)-'Poradie - sporty'!CL12)/'Poradie - sporty'!CL$3)</f>
        <v>0.91818181818181821</v>
      </c>
      <c r="CM9" s="243">
        <f>IF('Poradie - sporty'!CM12="x",0,(('Poradie - sporty'!CM$3+1)-'Poradie - sporty'!CM12)/'Poradie - sporty'!CM$3)</f>
        <v>0.7931034482758621</v>
      </c>
      <c r="CN9" s="243">
        <f>IF('Poradie - sporty'!CN12="x",0,(('Poradie - sporty'!CN$3+1)-'Poradie - sporty'!CN12)/'Poradie - sporty'!CN$3)</f>
        <v>0.33333333333333331</v>
      </c>
      <c r="CO9" s="243">
        <f>IF('Poradie - sporty'!CO12="x",0,(('Poradie - sporty'!CO$3+1)-'Poradie - sporty'!CO12)/'Poradie - sporty'!CO$3)</f>
        <v>0.8660714285714286</v>
      </c>
      <c r="CP9" s="243">
        <f>IF('Poradie - sporty'!CP12="x",0,(('Poradie - sporty'!CP$3+1)-'Poradie - sporty'!CP12)/'Poradie - sporty'!CP$3)</f>
        <v>0.9285714285714286</v>
      </c>
      <c r="CQ9" s="243">
        <f>IF('Poradie - sporty'!CQ12="x",0,(('Poradie - sporty'!CQ$3+1)-'Poradie - sporty'!CQ12)/'Poradie - sporty'!CQ$3)</f>
        <v>0.36</v>
      </c>
      <c r="CR9" s="243">
        <f>IF('Poradie - sporty'!CR12="x",0,(('Poradie - sporty'!CR$3+1)-'Poradie - sporty'!CR12)/'Poradie - sporty'!CR$3)</f>
        <v>0.85074626865671643</v>
      </c>
      <c r="CS9" s="243">
        <f>IF('Poradie - sporty'!CS12="x",0,(('Poradie - sporty'!CS$3+1)-'Poradie - sporty'!CS12)/'Poradie - sporty'!CS$3)</f>
        <v>0.921875</v>
      </c>
      <c r="CT9" s="243">
        <f>IF('Poradie - sporty'!CT12="x",0,(('Poradie - sporty'!CT$3+1)-'Poradie - sporty'!CT12)/'Poradie - sporty'!CT$3)</f>
        <v>0.77464788732394363</v>
      </c>
      <c r="CU9" s="243">
        <f>IF('Poradie - sporty'!CU12="x",0,(('Poradie - sporty'!CU$3+1)-'Poradie - sporty'!CU12)/'Poradie - sporty'!CU$3)</f>
        <v>0</v>
      </c>
      <c r="CV9" s="243">
        <f>IF('Poradie - sporty'!CV12="x",0,(('Poradie - sporty'!CV$3+1)-'Poradie - sporty'!CV12)/'Poradie - sporty'!CV$3)</f>
        <v>0</v>
      </c>
      <c r="CW9" s="243">
        <f>IF('Poradie - sporty'!CW12="x",0,(('Poradie - sporty'!CW$3+1)-'Poradie - sporty'!CW12)/'Poradie - sporty'!CW$3)</f>
        <v>3.6363636363636362E-2</v>
      </c>
      <c r="CX9" s="243">
        <f>IF('Poradie - sporty'!CX12="x",0,(('Poradie - sporty'!CX$3+1)-'Poradie - sporty'!CX12)/'Poradie - sporty'!CX$3)</f>
        <v>0.9</v>
      </c>
      <c r="CY9" s="243">
        <f>IF('Poradie - sporty'!CY12="x",0,(('Poradie - sporty'!CY$3+1)-'Poradie - sporty'!CY12)/'Poradie - sporty'!CY$3)</f>
        <v>0.86986301369863017</v>
      </c>
      <c r="CZ9" s="243">
        <f>IF('Poradie - sporty'!CZ12="x",0,(('Poradie - sporty'!CZ$3+1)-'Poradie - sporty'!CZ12)/'Poradie - sporty'!CZ$3)</f>
        <v>0.66101694915254239</v>
      </c>
      <c r="DA9" s="243">
        <f>IF('Poradie - sporty'!DA12="x",0,(('Poradie - sporty'!DA$3+1)-'Poradie - sporty'!DA12)/'Poradie - sporty'!DA$3)</f>
        <v>0.97692307692307689</v>
      </c>
      <c r="DB9" s="243">
        <f>IF('Poradie - sporty'!DB12="x",0,(('Poradie - sporty'!DB$3+1)-'Poradie - sporty'!DB12)/'Poradie - sporty'!DB$3)</f>
        <v>0.83333333333333337</v>
      </c>
      <c r="DC9" s="243">
        <f>IF('Poradie - sporty'!DC12="x",0,(('Poradie - sporty'!DC$3+1)-'Poradie - sporty'!DC12)/'Poradie - sporty'!DC$3)</f>
        <v>0</v>
      </c>
      <c r="DD9" s="243">
        <f>IF('Poradie - sporty'!DD12="x",0,(('Poradie - sporty'!DD$3+1)-'Poradie - sporty'!DD12)/'Poradie - sporty'!DD$3)</f>
        <v>0.90476190476190477</v>
      </c>
      <c r="DE9" s="243">
        <f>IF('Poradie - sporty'!DE12="x",0,(('Poradie - sporty'!DE$3+1)-'Poradie - sporty'!DE12)/'Poradie - sporty'!DE$3)</f>
        <v>0.8411764705882353</v>
      </c>
      <c r="DF9" s="243">
        <f>IF('Poradie - sporty'!DF12="x",0,(('Poradie - sporty'!DF$3+1)-'Poradie - sporty'!DF12)/'Poradie - sporty'!DF$3)</f>
        <v>0</v>
      </c>
      <c r="DG9" s="243">
        <f>IF('Poradie - sporty'!DG12="x",0,(('Poradie - sporty'!DG$3+1)-'Poradie - sporty'!DG12)/'Poradie - sporty'!DG$3)</f>
        <v>0.64864864864864868</v>
      </c>
      <c r="DH9" s="243">
        <f>IF('Poradie - sporty'!DH12="x",0,(('Poradie - sporty'!DH$3+1)-'Poradie - sporty'!DH12)/'Poradie - sporty'!DH$3)</f>
        <v>0.46938775510204084</v>
      </c>
      <c r="DI9" s="243">
        <f>IF('Poradie - sporty'!DI12="x",0,(('Poradie - sporty'!DI$3+1)-'Poradie - sporty'!DI12)/'Poradie - sporty'!DI$3)</f>
        <v>0.2</v>
      </c>
    </row>
    <row r="10" spans="1:116" ht="14.25" customHeight="1" x14ac:dyDescent="0.25">
      <c r="A10" s="239" t="s">
        <v>12</v>
      </c>
      <c r="B10" s="243">
        <f>IF('Poradie - sporty'!B13="x",0,(('Poradie - sporty'!B$3+1)-'Poradie - sporty'!B13)/'Poradie - sporty'!B$3)</f>
        <v>0.86842105263157898</v>
      </c>
      <c r="C10" s="243">
        <f>IF('Poradie - sporty'!C13="x",0,(('Poradie - sporty'!C$3+1)-'Poradie - sporty'!C13)/'Poradie - sporty'!C$3)</f>
        <v>8.8888888888888892E-2</v>
      </c>
      <c r="D10" s="243">
        <f>IF('Poradie - sporty'!D13="x",0,(('Poradie - sporty'!D$3+1)-'Poradie - sporty'!D13)/'Poradie - sporty'!D$3)</f>
        <v>0.71794871794871795</v>
      </c>
      <c r="E10" s="243">
        <f>IF('Poradie - sporty'!E13="x",0,(('Poradie - sporty'!E$3+1)-'Poradie - sporty'!E13)/'Poradie - sporty'!E$3)</f>
        <v>0.76865671641791045</v>
      </c>
      <c r="F10" s="243">
        <f>IF('Poradie - sporty'!F13="x",0,(('Poradie - sporty'!F$3+1)-'Poradie - sporty'!F13)/'Poradie - sporty'!F$3)</f>
        <v>0</v>
      </c>
      <c r="G10" s="243">
        <f>IF('Poradie - sporty'!G13="x",0,(('Poradie - sporty'!G$3+1)-'Poradie - sporty'!G13)/'Poradie - sporty'!G$3)</f>
        <v>0.58536585365853655</v>
      </c>
      <c r="H10" s="243">
        <f>IF('Poradie - sporty'!H13="x",0,(('Poradie - sporty'!H$3+1)-'Poradie - sporty'!H13)/'Poradie - sporty'!H$3)</f>
        <v>0</v>
      </c>
      <c r="I10" s="243">
        <f>IF('Poradie - sporty'!I13="x",0,(('Poradie - sporty'!I$3+1)-'Poradie - sporty'!I13)/'Poradie - sporty'!I$3)</f>
        <v>0.57534246575342463</v>
      </c>
      <c r="J10" s="243">
        <f>IF('Poradie - sporty'!J13="x",0,(('Poradie - sporty'!J$3+1)-'Poradie - sporty'!J13)/'Poradie - sporty'!J$3)</f>
        <v>0.52255639097744366</v>
      </c>
      <c r="K10" s="243">
        <f>IF('Poradie - sporty'!K13="x",0,(('Poradie - sporty'!K$3+1)-'Poradie - sporty'!K13)/'Poradie - sporty'!K$3)</f>
        <v>0</v>
      </c>
      <c r="L10" s="243">
        <f>IF('Poradie - sporty'!L13="x",0,(('Poradie - sporty'!L$3+1)-'Poradie - sporty'!L13)/'Poradie - sporty'!L$3)</f>
        <v>0.33720930232558138</v>
      </c>
      <c r="M10" s="243">
        <f>IF('Poradie - sporty'!M13="x",0,(('Poradie - sporty'!M$3+1)-'Poradie - sporty'!M13)/'Poradie - sporty'!M$3)</f>
        <v>0.66666666666666663</v>
      </c>
      <c r="N10" s="243">
        <f>IF('Poradie - sporty'!N13="x",0,(('Poradie - sporty'!N$3+1)-'Poradie - sporty'!N13)/'Poradie - sporty'!N$3)</f>
        <v>0</v>
      </c>
      <c r="O10" s="243">
        <f>IF('Poradie - sporty'!O13="x",0,(('Poradie - sporty'!O$3+1)-'Poradie - sporty'!O13)/'Poradie - sporty'!O$3)</f>
        <v>0.54761904761904767</v>
      </c>
      <c r="P10" s="243">
        <f>IF('Poradie - sporty'!P13="x",0,(('Poradie - sporty'!P$3+1)-'Poradie - sporty'!P13)/'Poradie - sporty'!P$3)</f>
        <v>0.68103448275862066</v>
      </c>
      <c r="Q10" s="243">
        <f>IF('Poradie - sporty'!Q13="x",0,(('Poradie - sporty'!Q$3+1)-'Poradie - sporty'!Q13)/'Poradie - sporty'!Q$3)</f>
        <v>0</v>
      </c>
      <c r="R10" s="243">
        <f>IF('Poradie - sporty'!R13="x",0,(('Poradie - sporty'!R$3+1)-'Poradie - sporty'!R13)/'Poradie - sporty'!R$3)</f>
        <v>0.72131147540983609</v>
      </c>
      <c r="S10" s="243">
        <f>IF('Poradie - sporty'!S13="x",0,(('Poradie - sporty'!S$3+1)-'Poradie - sporty'!S13)/'Poradie - sporty'!S$3)</f>
        <v>0.70588235294117652</v>
      </c>
      <c r="T10" s="243">
        <f>IF('Poradie - sporty'!T13="x",0,(('Poradie - sporty'!T$3+1)-'Poradie - sporty'!T13)/'Poradie - sporty'!T$3)</f>
        <v>0</v>
      </c>
      <c r="U10" s="243">
        <f>IF('Poradie - sporty'!U13="x",0,(('Poradie - sporty'!U$3+1)-'Poradie - sporty'!U13)/'Poradie - sporty'!U$3)</f>
        <v>0.74193548387096775</v>
      </c>
      <c r="V10" s="243">
        <f>IF('Poradie - sporty'!V13="x",0,(('Poradie - sporty'!V$3+1)-'Poradie - sporty'!V13)/'Poradie - sporty'!V$3)</f>
        <v>0.5714285714285714</v>
      </c>
      <c r="W10" s="243">
        <f>IF('Poradie - sporty'!W13="x",0,(('Poradie - sporty'!W$3+1)-'Poradie - sporty'!W13)/'Poradie - sporty'!W$3)</f>
        <v>0.63636363636363635</v>
      </c>
      <c r="X10" s="243">
        <f>IF('Poradie - sporty'!X13="x",0,(('Poradie - sporty'!X$3+1)-'Poradie - sporty'!X13)/'Poradie - sporty'!X$3)</f>
        <v>0</v>
      </c>
      <c r="Y10" s="243">
        <f>IF('Poradie - sporty'!Y13="x",0,(('Poradie - sporty'!Y$3+1)-'Poradie - sporty'!Y13)/'Poradie - sporty'!Y$3)</f>
        <v>0</v>
      </c>
      <c r="Z10" s="243">
        <f>IF('Poradie - sporty'!Z13="x",0,(('Poradie - sporty'!Z$3+1)-'Poradie - sporty'!Z13)/'Poradie - sporty'!Z$3)</f>
        <v>0.28260869565217389</v>
      </c>
      <c r="AA10" s="243">
        <f>IF('Poradie - sporty'!AA13="x",0,(('Poradie - sporty'!AA$3+1)-'Poradie - sporty'!AA13)/'Poradie - sporty'!AA$3)</f>
        <v>0.76315789473684215</v>
      </c>
      <c r="AB10" s="243">
        <f>IF('Poradie - sporty'!AB13="x",0,(('Poradie - sporty'!AB$3+1)-'Poradie - sporty'!AB13)/'Poradie - sporty'!AB$3)</f>
        <v>0</v>
      </c>
      <c r="AC10" s="243">
        <f>IF('Poradie - sporty'!AC13="x",0,(('Poradie - sporty'!AC$3+1)-'Poradie - sporty'!AC13)/'Poradie - sporty'!AC$3)</f>
        <v>0.80434782608695654</v>
      </c>
      <c r="AD10" s="243">
        <f>IF('Poradie - sporty'!AD13="x",0,(('Poradie - sporty'!AD$3+1)-'Poradie - sporty'!AD13)/'Poradie - sporty'!AD$3)</f>
        <v>0</v>
      </c>
      <c r="AE10" s="243">
        <f>IF('Poradie - sporty'!AE13="x",0,(('Poradie - sporty'!AE$3+1)-'Poradie - sporty'!AE13)/'Poradie - sporty'!AE$3)</f>
        <v>0</v>
      </c>
      <c r="AF10" s="243">
        <f>IF('Poradie - sporty'!AF13="x",0,(('Poradie - sporty'!AF$3+1)-'Poradie - sporty'!AF13)/'Poradie - sporty'!AF$3)</f>
        <v>0</v>
      </c>
      <c r="AG10" s="243">
        <f>IF('Poradie - sporty'!AG13="x",0,(('Poradie - sporty'!AG$3+1)-'Poradie - sporty'!AG13)/'Poradie - sporty'!AG$3)</f>
        <v>0</v>
      </c>
      <c r="AH10" s="243">
        <f>IF('Poradie - sporty'!AH13="x",0,(('Poradie - sporty'!AH$3+1)-'Poradie - sporty'!AH13)/'Poradie - sporty'!AH$3)</f>
        <v>0</v>
      </c>
      <c r="AI10" s="243">
        <f>IF('Poradie - sporty'!AI13="x",0,(('Poradie - sporty'!AI$3+1)-'Poradie - sporty'!AI13)/'Poradie - sporty'!AI$3)</f>
        <v>0.72972972972972971</v>
      </c>
      <c r="AJ10" s="243">
        <f>IF('Poradie - sporty'!AJ13="x",0,(('Poradie - sporty'!AJ$3+1)-'Poradie - sporty'!AJ13)/'Poradie - sporty'!AJ$3)</f>
        <v>0.59090909090909094</v>
      </c>
      <c r="AK10" s="243">
        <f>IF('Poradie - sporty'!AK13="x",0,(('Poradie - sporty'!AK$3+1)-'Poradie - sporty'!AK13)/'Poradie - sporty'!AK$3)</f>
        <v>0.752</v>
      </c>
      <c r="AL10" s="243">
        <f>IF('Poradie - sporty'!AL13="x",0,(('Poradie - sporty'!AL$3+1)-'Poradie - sporty'!AL13)/'Poradie - sporty'!AL$3)</f>
        <v>0.47540983606557374</v>
      </c>
      <c r="AM10" s="243">
        <f>IF('Poradie - sporty'!AM13="x",0,(('Poradie - sporty'!AM$3+1)-'Poradie - sporty'!AM13)/'Poradie - sporty'!AM$3)</f>
        <v>0.61111111111111116</v>
      </c>
      <c r="AN10" s="243">
        <f>IF('Poradie - sporty'!AN13="x",0,(('Poradie - sporty'!AN$3+1)-'Poradie - sporty'!AN13)/'Poradie - sporty'!AN$3)</f>
        <v>0</v>
      </c>
      <c r="AO10" s="243">
        <f>IF('Poradie - sporty'!AO13="x",0,(('Poradie - sporty'!AO$3+1)-'Poradie - sporty'!AO13)/'Poradie - sporty'!AO$3)</f>
        <v>0</v>
      </c>
      <c r="AP10" s="243">
        <f>IF('Poradie - sporty'!AP13="x",0,(('Poradie - sporty'!AP$3+1)-'Poradie - sporty'!AP13)/'Poradie - sporty'!AP$3)</f>
        <v>0.88442211055276387</v>
      </c>
      <c r="AQ10" s="243">
        <f>IF('Poradie - sporty'!AQ13="x",0,(('Poradie - sporty'!AQ$3+1)-'Poradie - sporty'!AQ13)/'Poradie - sporty'!AQ$3)</f>
        <v>0.29411764705882354</v>
      </c>
      <c r="AR10" s="243">
        <f>IF('Poradie - sporty'!AR13="x",0,(('Poradie - sporty'!AR$3+1)-'Poradie - sporty'!AR13)/'Poradie - sporty'!AR$3)</f>
        <v>0.5</v>
      </c>
      <c r="AS10" s="243">
        <f>IF('Poradie - sporty'!AS13="x",0,(('Poradie - sporty'!AS$3+1)-'Poradie - sporty'!AS13)/'Poradie - sporty'!AS$3)</f>
        <v>0.66666666666666663</v>
      </c>
      <c r="AT10" s="243">
        <f>IF('Poradie - sporty'!AT13="x",0,(('Poradie - sporty'!AT$3+1)-'Poradie - sporty'!AT13)/'Poradie - sporty'!AT$3)</f>
        <v>0.44117647058823528</v>
      </c>
      <c r="AU10" s="243">
        <f>IF('Poradie - sporty'!AU13="x",0,(('Poradie - sporty'!AU$3+1)-'Poradie - sporty'!AU13)/'Poradie - sporty'!AU$3)</f>
        <v>0.77011494252873558</v>
      </c>
      <c r="AV10" s="243">
        <f>IF('Poradie - sporty'!AV13="x",0,(('Poradie - sporty'!AV$3+1)-'Poradie - sporty'!AV13)/'Poradie - sporty'!AV$3)</f>
        <v>0</v>
      </c>
      <c r="AW10" s="243">
        <f>IF('Poradie - sporty'!AW13="x",0,(('Poradie - sporty'!AW$3+1)-'Poradie - sporty'!AW13)/'Poradie - sporty'!AW$3)</f>
        <v>0.73170731707317072</v>
      </c>
      <c r="AX10" s="243">
        <f>IF('Poradie - sporty'!AX13="x",0,(('Poradie - sporty'!AX$3+1)-'Poradie - sporty'!AX13)/'Poradie - sporty'!AX$3)</f>
        <v>0.66666666666666663</v>
      </c>
      <c r="AY10" s="243">
        <f>IF('Poradie - sporty'!AY13="x",0,(('Poradie - sporty'!AY$3+1)-'Poradie - sporty'!AY13)/'Poradie - sporty'!AY$3)</f>
        <v>0</v>
      </c>
      <c r="AZ10" s="243">
        <f>IF('Poradie - sporty'!AZ13="x",0,(('Poradie - sporty'!AZ$3+1)-'Poradie - sporty'!AZ13)/'Poradie - sporty'!AZ$3)</f>
        <v>0</v>
      </c>
      <c r="BA10" s="243">
        <f>IF('Poradie - sporty'!BA13="x",0,(('Poradie - sporty'!BA$3+1)-'Poradie - sporty'!BA13)/'Poradie - sporty'!BA$3)</f>
        <v>0.6</v>
      </c>
      <c r="BB10" s="243">
        <f>IF('Poradie - sporty'!BB13="x",0,(('Poradie - sporty'!BB$3+1)-'Poradie - sporty'!BB13)/'Poradie - sporty'!BB$3)</f>
        <v>0</v>
      </c>
      <c r="BC10" s="243">
        <f>IF('Poradie - sporty'!BC13="x",0,(('Poradie - sporty'!BC$3+1)-'Poradie - sporty'!BC13)/'Poradie - sporty'!BC$3)</f>
        <v>0</v>
      </c>
      <c r="BD10" s="243">
        <f>IF('Poradie - sporty'!BD13="x",0,(('Poradie - sporty'!BD$3+1)-'Poradie - sporty'!BD13)/'Poradie - sporty'!BD$3)</f>
        <v>0</v>
      </c>
      <c r="BE10" s="243">
        <f>IF('Poradie - sporty'!BE13="x",0,(('Poradie - sporty'!BE$3+1)-'Poradie - sporty'!BE13)/'Poradie - sporty'!BE$3)</f>
        <v>0.81756756756756754</v>
      </c>
      <c r="BF10" s="243">
        <f>IF('Poradie - sporty'!BF13="x",0,(('Poradie - sporty'!BF$3+1)-'Poradie - sporty'!BF13)/'Poradie - sporty'!BF$3)</f>
        <v>0.70370370370370372</v>
      </c>
      <c r="BG10" s="243">
        <f>IF('Poradie - sporty'!BG13="x",0,(('Poradie - sporty'!BG$3+1)-'Poradie - sporty'!BG13)/'Poradie - sporty'!BG$3)</f>
        <v>0.3125</v>
      </c>
      <c r="BH10" s="243">
        <f>IF('Poradie - sporty'!BH13="x",0,(('Poradie - sporty'!BH$3+1)-'Poradie - sporty'!BH13)/'Poradie - sporty'!BH$3)</f>
        <v>0.64457831325301207</v>
      </c>
      <c r="BI10" s="243">
        <f>IF('Poradie - sporty'!BI13="x",0,(('Poradie - sporty'!BI$3+1)-'Poradie - sporty'!BI13)/'Poradie - sporty'!BI$3)</f>
        <v>0</v>
      </c>
      <c r="BJ10" s="243">
        <f>IF('Poradie - sporty'!BJ13="x",0,(('Poradie - sporty'!BJ$3+1)-'Poradie - sporty'!BJ13)/'Poradie - sporty'!BJ$3)</f>
        <v>0</v>
      </c>
      <c r="BK10" s="243">
        <f>IF('Poradie - sporty'!BK13="x",0,(('Poradie - sporty'!BK$3+1)-'Poradie - sporty'!BK13)/'Poradie - sporty'!BK$3)</f>
        <v>0.6428571428571429</v>
      </c>
      <c r="BL10" s="243">
        <f>IF('Poradie - sporty'!BL13="x",0,(('Poradie - sporty'!BL$3+1)-'Poradie - sporty'!BL13)/'Poradie - sporty'!BL$3)</f>
        <v>0</v>
      </c>
      <c r="BM10" s="243">
        <f>IF('Poradie - sporty'!BM13="x",0,(('Poradie - sporty'!BM$3+1)-'Poradie - sporty'!BM13)/'Poradie - sporty'!BM$3)</f>
        <v>0</v>
      </c>
      <c r="BN10" s="243">
        <f>IF('Poradie - sporty'!BN13="x",0,(('Poradie - sporty'!BN$3+1)-'Poradie - sporty'!BN13)/'Poradie - sporty'!BN$3)</f>
        <v>0</v>
      </c>
      <c r="BO10" s="243">
        <f>IF('Poradie - sporty'!BO13="x",0,(('Poradie - sporty'!BO$3+1)-'Poradie - sporty'!BO13)/'Poradie - sporty'!BO$3)</f>
        <v>0.54587155963302747</v>
      </c>
      <c r="BP10" s="243">
        <f>IF('Poradie - sporty'!BP13="x",0,(('Poradie - sporty'!BP$3+1)-'Poradie - sporty'!BP13)/'Poradie - sporty'!BP$3)</f>
        <v>0.56164383561643838</v>
      </c>
      <c r="BQ10" s="243">
        <f>IF('Poradie - sporty'!BQ13="x",0,(('Poradie - sporty'!BQ$3+1)-'Poradie - sporty'!BQ13)/'Poradie - sporty'!BQ$3)</f>
        <v>0.48529411764705882</v>
      </c>
      <c r="BR10" s="243">
        <f>IF('Poradie - sporty'!BR13="x",0,(('Poradie - sporty'!BR$3+1)-'Poradie - sporty'!BR13)/'Poradie - sporty'!BR$3)</f>
        <v>0</v>
      </c>
      <c r="BS10" s="243">
        <f>IF('Poradie - sporty'!BS13="x",0,(('Poradie - sporty'!BS$3+1)-'Poradie - sporty'!BS13)/'Poradie - sporty'!BS$3)</f>
        <v>0</v>
      </c>
      <c r="BT10" s="243">
        <f>IF('Poradie - sporty'!BT13="x",0,(('Poradie - sporty'!BT$3+1)-'Poradie - sporty'!BT13)/'Poradie - sporty'!BT$3)</f>
        <v>0</v>
      </c>
      <c r="BU10" s="243">
        <f>IF('Poradie - sporty'!BU13="x",0,(('Poradie - sporty'!BU$3+1)-'Poradie - sporty'!BU13)/'Poradie - sporty'!BU$3)</f>
        <v>0.26984126984126983</v>
      </c>
      <c r="BV10" s="243">
        <f>IF('Poradie - sporty'!BV13="x",0,(('Poradie - sporty'!BV$3+1)-'Poradie - sporty'!BV13)/'Poradie - sporty'!BV$3)</f>
        <v>0.63636363636363635</v>
      </c>
      <c r="BW10" s="243">
        <f>IF('Poradie - sporty'!BW13="x",0,(('Poradie - sporty'!BW$3+1)-'Poradie - sporty'!BW13)/'Poradie - sporty'!BW$3)</f>
        <v>0.5714285714285714</v>
      </c>
      <c r="BX10" s="243">
        <f>IF('Poradie - sporty'!BX13="x",0,(('Poradie - sporty'!BX$3+1)-'Poradie - sporty'!BX13)/'Poradie - sporty'!BX$3)</f>
        <v>0</v>
      </c>
      <c r="BY10" s="243">
        <f>IF('Poradie - sporty'!BY13="x",0,(('Poradie - sporty'!BY$3+1)-'Poradie - sporty'!BY13)/'Poradie - sporty'!BY$3)</f>
        <v>0</v>
      </c>
      <c r="BZ10" s="243">
        <f>IF('Poradie - sporty'!BZ13="x",0,(('Poradie - sporty'!BZ$3+1)-'Poradie - sporty'!BZ13)/'Poradie - sporty'!BZ$3)</f>
        <v>0.9821428571428571</v>
      </c>
      <c r="CA10" s="243">
        <f>IF('Poradie - sporty'!CA13="x",0,(('Poradie - sporty'!CA$3+1)-'Poradie - sporty'!CA13)/'Poradie - sporty'!CA$3)</f>
        <v>0</v>
      </c>
      <c r="CB10" s="243">
        <f>IF('Poradie - sporty'!CB13="x",0,(('Poradie - sporty'!CB$3+1)-'Poradie - sporty'!CB13)/'Poradie - sporty'!CB$3)</f>
        <v>0.5</v>
      </c>
      <c r="CC10" s="243">
        <f>IF('Poradie - sporty'!CC13="x",0,(('Poradie - sporty'!CC$3+1)-'Poradie - sporty'!CC13)/'Poradie - sporty'!CC$3)</f>
        <v>0.27777777777777779</v>
      </c>
      <c r="CD10" s="243">
        <f>IF('Poradie - sporty'!CD13="x",0,(('Poradie - sporty'!CD$3+1)-'Poradie - sporty'!CD13)/'Poradie - sporty'!CD$3)</f>
        <v>0.81333333333333335</v>
      </c>
      <c r="CE10" s="243">
        <f>IF('Poradie - sporty'!CE13="x",0,(('Poradie - sporty'!CE$3+1)-'Poradie - sporty'!CE13)/'Poradie - sporty'!CE$3)</f>
        <v>0.5617977528089888</v>
      </c>
      <c r="CF10" s="243">
        <f>IF('Poradie - sporty'!CF13="x",0,(('Poradie - sporty'!CF$3+1)-'Poradie - sporty'!CF13)/'Poradie - sporty'!CF$3)</f>
        <v>0.39583333333333331</v>
      </c>
      <c r="CG10" s="243">
        <f>IF('Poradie - sporty'!CG13="x",0,(('Poradie - sporty'!CG$3+1)-'Poradie - sporty'!CG13)/'Poradie - sporty'!CG$3)</f>
        <v>0.82178217821782173</v>
      </c>
      <c r="CH10" s="243">
        <f>IF('Poradie - sporty'!CH13="x",0,(('Poradie - sporty'!CH$3+1)-'Poradie - sporty'!CH13)/'Poradie - sporty'!CH$3)</f>
        <v>0.57843137254901966</v>
      </c>
      <c r="CI10" s="243">
        <f>IF('Poradie - sporty'!CI13="x",0,(('Poradie - sporty'!CI$3+1)-'Poradie - sporty'!CI13)/'Poradie - sporty'!CI$3)</f>
        <v>0.24050632911392406</v>
      </c>
      <c r="CJ10" s="243">
        <f>IF('Poradie - sporty'!CJ13="x",0,(('Poradie - sporty'!CJ$3+1)-'Poradie - sporty'!CJ13)/'Poradie - sporty'!CJ$3)</f>
        <v>0</v>
      </c>
      <c r="CK10" s="243">
        <f>IF('Poradie - sporty'!CK13="x",0,(('Poradie - sporty'!CK$3+1)-'Poradie - sporty'!CK13)/'Poradie - sporty'!CK$3)</f>
        <v>0</v>
      </c>
      <c r="CL10" s="243">
        <f>IF('Poradie - sporty'!CL13="x",0,(('Poradie - sporty'!CL$3+1)-'Poradie - sporty'!CL13)/'Poradie - sporty'!CL$3)</f>
        <v>0.50909090909090904</v>
      </c>
      <c r="CM10" s="243">
        <f>IF('Poradie - sporty'!CM13="x",0,(('Poradie - sporty'!CM$3+1)-'Poradie - sporty'!CM13)/'Poradie - sporty'!CM$3)</f>
        <v>0</v>
      </c>
      <c r="CN10" s="243">
        <f>IF('Poradie - sporty'!CN13="x",0,(('Poradie - sporty'!CN$3+1)-'Poradie - sporty'!CN13)/'Poradie - sporty'!CN$3)</f>
        <v>0</v>
      </c>
      <c r="CO10" s="243">
        <f>IF('Poradie - sporty'!CO13="x",0,(('Poradie - sporty'!CO$3+1)-'Poradie - sporty'!CO13)/'Poradie - sporty'!CO$3)</f>
        <v>0.7053571428571429</v>
      </c>
      <c r="CP10" s="243">
        <f>IF('Poradie - sporty'!CP13="x",0,(('Poradie - sporty'!CP$3+1)-'Poradie - sporty'!CP13)/'Poradie - sporty'!CP$3)</f>
        <v>0.14285714285714285</v>
      </c>
      <c r="CQ10" s="243">
        <f>IF('Poradie - sporty'!CQ13="x",0,(('Poradie - sporty'!CQ$3+1)-'Poradie - sporty'!CQ13)/'Poradie - sporty'!CQ$3)</f>
        <v>0</v>
      </c>
      <c r="CR10" s="243">
        <f>IF('Poradie - sporty'!CR13="x",0,(('Poradie - sporty'!CR$3+1)-'Poradie - sporty'!CR13)/'Poradie - sporty'!CR$3)</f>
        <v>0.64179104477611937</v>
      </c>
      <c r="CS10" s="243">
        <f>IF('Poradie - sporty'!CS13="x",0,(('Poradie - sporty'!CS$3+1)-'Poradie - sporty'!CS13)/'Poradie - sporty'!CS$3)</f>
        <v>0</v>
      </c>
      <c r="CT10" s="243">
        <f>IF('Poradie - sporty'!CT13="x",0,(('Poradie - sporty'!CT$3+1)-'Poradie - sporty'!CT13)/'Poradie - sporty'!CT$3)</f>
        <v>0</v>
      </c>
      <c r="CU10" s="243">
        <f>IF('Poradie - sporty'!CU13="x",0,(('Poradie - sporty'!CU$3+1)-'Poradie - sporty'!CU13)/'Poradie - sporty'!CU$3)</f>
        <v>0</v>
      </c>
      <c r="CV10" s="243">
        <f>IF('Poradie - sporty'!CV13="x",0,(('Poradie - sporty'!CV$3+1)-'Poradie - sporty'!CV13)/'Poradie - sporty'!CV$3)</f>
        <v>0</v>
      </c>
      <c r="CW10" s="243">
        <f>IF('Poradie - sporty'!CW13="x",0,(('Poradie - sporty'!CW$3+1)-'Poradie - sporty'!CW13)/'Poradie - sporty'!CW$3)</f>
        <v>0.8</v>
      </c>
      <c r="CX10" s="243">
        <f>IF('Poradie - sporty'!CX13="x",0,(('Poradie - sporty'!CX$3+1)-'Poradie - sporty'!CX13)/'Poradie - sporty'!CX$3)</f>
        <v>0.35</v>
      </c>
      <c r="CY10" s="243">
        <f>IF('Poradie - sporty'!CY13="x",0,(('Poradie - sporty'!CY$3+1)-'Poradie - sporty'!CY13)/'Poradie - sporty'!CY$3)</f>
        <v>0.75342465753424659</v>
      </c>
      <c r="CZ10" s="243">
        <f>IF('Poradie - sporty'!CZ13="x",0,(('Poradie - sporty'!CZ$3+1)-'Poradie - sporty'!CZ13)/'Poradie - sporty'!CZ$3)</f>
        <v>0.70903954802259883</v>
      </c>
      <c r="DA10" s="243">
        <f>IF('Poradie - sporty'!DA13="x",0,(('Poradie - sporty'!DA$3+1)-'Poradie - sporty'!DA13)/'Poradie - sporty'!DA$3)</f>
        <v>0.73076923076923073</v>
      </c>
      <c r="DB10" s="243">
        <f>IF('Poradie - sporty'!DB13="x",0,(('Poradie - sporty'!DB$3+1)-'Poradie - sporty'!DB13)/'Poradie - sporty'!DB$3)</f>
        <v>0.67708333333333337</v>
      </c>
      <c r="DC10" s="243">
        <f>IF('Poradie - sporty'!DC13="x",0,(('Poradie - sporty'!DC$3+1)-'Poradie - sporty'!DC13)/'Poradie - sporty'!DC$3)</f>
        <v>0</v>
      </c>
      <c r="DD10" s="243">
        <f>IF('Poradie - sporty'!DD13="x",0,(('Poradie - sporty'!DD$3+1)-'Poradie - sporty'!DD13)/'Poradie - sporty'!DD$3)</f>
        <v>0.63492063492063489</v>
      </c>
      <c r="DE10" s="243">
        <f>IF('Poradie - sporty'!DE13="x",0,(('Poradie - sporty'!DE$3+1)-'Poradie - sporty'!DE13)/'Poradie - sporty'!DE$3)</f>
        <v>0.69411764705882351</v>
      </c>
      <c r="DF10" s="243">
        <f>IF('Poradie - sporty'!DF13="x",0,(('Poradie - sporty'!DF$3+1)-'Poradie - sporty'!DF13)/'Poradie - sporty'!DF$3)</f>
        <v>0</v>
      </c>
      <c r="DG10" s="243">
        <f>IF('Poradie - sporty'!DG13="x",0,(('Poradie - sporty'!DG$3+1)-'Poradie - sporty'!DG13)/'Poradie - sporty'!DG$3)</f>
        <v>0.68918918918918914</v>
      </c>
      <c r="DH10" s="243">
        <f>IF('Poradie - sporty'!DH13="x",0,(('Poradie - sporty'!DH$3+1)-'Poradie - sporty'!DH13)/'Poradie - sporty'!DH$3)</f>
        <v>0.20408163265306123</v>
      </c>
      <c r="DI10" s="243">
        <f>IF('Poradie - sporty'!DI13="x",0,(('Poradie - sporty'!DI$3+1)-'Poradie - sporty'!DI13)/'Poradie - sporty'!DI$3)</f>
        <v>0.6470588235294118</v>
      </c>
    </row>
    <row r="11" spans="1:116" ht="14.25" customHeight="1" x14ac:dyDescent="0.25">
      <c r="A11" s="238" t="s">
        <v>13</v>
      </c>
      <c r="B11" s="243">
        <f>IF('Poradie - sporty'!B14="x",0,(('Poradie - sporty'!B$3+1)-'Poradie - sporty'!B14)/'Poradie - sporty'!B$3)</f>
        <v>0.61842105263157898</v>
      </c>
      <c r="C11" s="243">
        <f>IF('Poradie - sporty'!C14="x",0,(('Poradie - sporty'!C$3+1)-'Poradie - sporty'!C14)/'Poradie - sporty'!C$3)</f>
        <v>0</v>
      </c>
      <c r="D11" s="243">
        <f>IF('Poradie - sporty'!D14="x",0,(('Poradie - sporty'!D$3+1)-'Poradie - sporty'!D14)/'Poradie - sporty'!D$3)</f>
        <v>0.98974358974358978</v>
      </c>
      <c r="E11" s="243">
        <f>IF('Poradie - sporty'!E14="x",0,(('Poradie - sporty'!E$3+1)-'Poradie - sporty'!E14)/'Poradie - sporty'!E$3)</f>
        <v>0.97014925373134331</v>
      </c>
      <c r="F11" s="243">
        <f>IF('Poradie - sporty'!F14="x",0,(('Poradie - sporty'!F$3+1)-'Poradie - sporty'!F14)/'Poradie - sporty'!F$3)</f>
        <v>0</v>
      </c>
      <c r="G11" s="243">
        <f>IF('Poradie - sporty'!G14="x",0,(('Poradie - sporty'!G$3+1)-'Poradie - sporty'!G14)/'Poradie - sporty'!G$3)</f>
        <v>0.97560975609756095</v>
      </c>
      <c r="H11" s="243">
        <f>IF('Poradie - sporty'!H14="x",0,(('Poradie - sporty'!H$3+1)-'Poradie - sporty'!H14)/'Poradie - sporty'!H$3)</f>
        <v>0.26315789473684209</v>
      </c>
      <c r="I11" s="243">
        <f>IF('Poradie - sporty'!I14="x",0,(('Poradie - sporty'!I$3+1)-'Poradie - sporty'!I14)/'Poradie - sporty'!I$3)</f>
        <v>0.67123287671232879</v>
      </c>
      <c r="J11" s="243">
        <f>IF('Poradie - sporty'!J14="x",0,(('Poradie - sporty'!J$3+1)-'Poradie - sporty'!J14)/'Poradie - sporty'!J$3)</f>
        <v>0.99624060150375937</v>
      </c>
      <c r="K11" s="243">
        <f>IF('Poradie - sporty'!K14="x",0,(('Poradie - sporty'!K$3+1)-'Poradie - sporty'!K14)/'Poradie - sporty'!K$3)</f>
        <v>0.7</v>
      </c>
      <c r="L11" s="243">
        <f>IF('Poradie - sporty'!L14="x",0,(('Poradie - sporty'!L$3+1)-'Poradie - sporty'!L14)/'Poradie - sporty'!L$3)</f>
        <v>0.73255813953488369</v>
      </c>
      <c r="M11" s="243">
        <f>IF('Poradie - sporty'!M14="x",0,(('Poradie - sporty'!M$3+1)-'Poradie - sporty'!M14)/'Poradie - sporty'!M$3)</f>
        <v>0.96019900497512434</v>
      </c>
      <c r="N11" s="243">
        <f>IF('Poradie - sporty'!N14="x",0,(('Poradie - sporty'!N$3+1)-'Poradie - sporty'!N14)/'Poradie - sporty'!N$3)</f>
        <v>6.6666666666666666E-2</v>
      </c>
      <c r="O11" s="243">
        <f>IF('Poradie - sporty'!O14="x",0,(('Poradie - sporty'!O$3+1)-'Poradie - sporty'!O14)/'Poradie - sporty'!O$3)</f>
        <v>0.98809523809523814</v>
      </c>
      <c r="P11" s="243">
        <f>IF('Poradie - sporty'!P14="x",0,(('Poradie - sporty'!P$3+1)-'Poradie - sporty'!P14)/'Poradie - sporty'!P$3)</f>
        <v>0.55603448275862066</v>
      </c>
      <c r="Q11" s="243">
        <f>IF('Poradie - sporty'!Q14="x",0,(('Poradie - sporty'!Q$3+1)-'Poradie - sporty'!Q14)/'Poradie - sporty'!Q$3)</f>
        <v>0.83333333333333337</v>
      </c>
      <c r="R11" s="243">
        <f>IF('Poradie - sporty'!R14="x",0,(('Poradie - sporty'!R$3+1)-'Poradie - sporty'!R14)/'Poradie - sporty'!R$3)</f>
        <v>0.89344262295081966</v>
      </c>
      <c r="S11" s="243">
        <f>IF('Poradie - sporty'!S14="x",0,(('Poradie - sporty'!S$3+1)-'Poradie - sporty'!S14)/'Poradie - sporty'!S$3)</f>
        <v>0.83823529411764708</v>
      </c>
      <c r="T11" s="243">
        <f>IF('Poradie - sporty'!T14="x",0,(('Poradie - sporty'!T$3+1)-'Poradie - sporty'!T14)/'Poradie - sporty'!T$3)</f>
        <v>0.15094339622641509</v>
      </c>
      <c r="U11" s="243">
        <f>IF('Poradie - sporty'!U14="x",0,(('Poradie - sporty'!U$3+1)-'Poradie - sporty'!U14)/'Poradie - sporty'!U$3)</f>
        <v>0.89032258064516134</v>
      </c>
      <c r="V11" s="243">
        <f>IF('Poradie - sporty'!V14="x",0,(('Poradie - sporty'!V$3+1)-'Poradie - sporty'!V14)/'Poradie - sporty'!V$3)</f>
        <v>0.99047619047619051</v>
      </c>
      <c r="W11" s="243">
        <f>IF('Poradie - sporty'!W14="x",0,(('Poradie - sporty'!W$3+1)-'Poradie - sporty'!W14)/'Poradie - sporty'!W$3)</f>
        <v>0.96363636363636362</v>
      </c>
      <c r="X11" s="243">
        <f>IF('Poradie - sporty'!X14="x",0,(('Poradie - sporty'!X$3+1)-'Poradie - sporty'!X14)/'Poradie - sporty'!X$3)</f>
        <v>0</v>
      </c>
      <c r="Y11" s="243">
        <f>IF('Poradie - sporty'!Y14="x",0,(('Poradie - sporty'!Y$3+1)-'Poradie - sporty'!Y14)/'Poradie - sporty'!Y$3)</f>
        <v>0.94230769230769229</v>
      </c>
      <c r="Z11" s="243">
        <f>IF('Poradie - sporty'!Z14="x",0,(('Poradie - sporty'!Z$3+1)-'Poradie - sporty'!Z14)/'Poradie - sporty'!Z$3)</f>
        <v>0.16304347826086957</v>
      </c>
      <c r="AA11" s="243">
        <f>IF('Poradie - sporty'!AA14="x",0,(('Poradie - sporty'!AA$3+1)-'Poradie - sporty'!AA14)/'Poradie - sporty'!AA$3)</f>
        <v>0.69736842105263153</v>
      </c>
      <c r="AB11" s="243">
        <f>IF('Poradie - sporty'!AB14="x",0,(('Poradie - sporty'!AB$3+1)-'Poradie - sporty'!AB14)/'Poradie - sporty'!AB$3)</f>
        <v>0.85</v>
      </c>
      <c r="AC11" s="243">
        <f>IF('Poradie - sporty'!AC14="x",0,(('Poradie - sporty'!AC$3+1)-'Poradie - sporty'!AC14)/'Poradie - sporty'!AC$3)</f>
        <v>0.74637681159420288</v>
      </c>
      <c r="AD11" s="243">
        <f>IF('Poradie - sporty'!AD14="x",0,(('Poradie - sporty'!AD$3+1)-'Poradie - sporty'!AD14)/'Poradie - sporty'!AD$3)</f>
        <v>0.89333333333333331</v>
      </c>
      <c r="AE11" s="243">
        <f>IF('Poradie - sporty'!AE14="x",0,(('Poradie - sporty'!AE$3+1)-'Poradie - sporty'!AE14)/'Poradie - sporty'!AE$3)</f>
        <v>0.3125</v>
      </c>
      <c r="AF11" s="243">
        <f>IF('Poradie - sporty'!AF14="x",0,(('Poradie - sporty'!AF$3+1)-'Poradie - sporty'!AF14)/'Poradie - sporty'!AF$3)</f>
        <v>0</v>
      </c>
      <c r="AG11" s="243">
        <f>IF('Poradie - sporty'!AG14="x",0,(('Poradie - sporty'!AG$3+1)-'Poradie - sporty'!AG14)/'Poradie - sporty'!AG$3)</f>
        <v>0.9642857142857143</v>
      </c>
      <c r="AH11" s="243">
        <f>IF('Poradie - sporty'!AH14="x",0,(('Poradie - sporty'!AH$3+1)-'Poradie - sporty'!AH14)/'Poradie - sporty'!AH$3)</f>
        <v>0.80392156862745101</v>
      </c>
      <c r="AI11" s="243">
        <f>IF('Poradie - sporty'!AI14="x",0,(('Poradie - sporty'!AI$3+1)-'Poradie - sporty'!AI14)/'Poradie - sporty'!AI$3)</f>
        <v>0.5855855855855856</v>
      </c>
      <c r="AJ11" s="243">
        <f>IF('Poradie - sporty'!AJ14="x",0,(('Poradie - sporty'!AJ$3+1)-'Poradie - sporty'!AJ14)/'Poradie - sporty'!AJ$3)</f>
        <v>0.99242424242424243</v>
      </c>
      <c r="AK11" s="243">
        <f>IF('Poradie - sporty'!AK14="x",0,(('Poradie - sporty'!AK$3+1)-'Poradie - sporty'!AK14)/'Poradie - sporty'!AK$3)</f>
        <v>0.95199999999999996</v>
      </c>
      <c r="AL11" s="243">
        <f>IF('Poradie - sporty'!AL14="x",0,(('Poradie - sporty'!AL$3+1)-'Poradie - sporty'!AL14)/'Poradie - sporty'!AL$3)</f>
        <v>0.73770491803278693</v>
      </c>
      <c r="AM11" s="243">
        <f>IF('Poradie - sporty'!AM14="x",0,(('Poradie - sporty'!AM$3+1)-'Poradie - sporty'!AM14)/'Poradie - sporty'!AM$3)</f>
        <v>0</v>
      </c>
      <c r="AN11" s="243">
        <f>IF('Poradie - sporty'!AN14="x",0,(('Poradie - sporty'!AN$3+1)-'Poradie - sporty'!AN14)/'Poradie - sporty'!AN$3)</f>
        <v>0.34042553191489361</v>
      </c>
      <c r="AO11" s="243">
        <f>IF('Poradie - sporty'!AO14="x",0,(('Poradie - sporty'!AO$3+1)-'Poradie - sporty'!AO14)/'Poradie - sporty'!AO$3)</f>
        <v>0.2</v>
      </c>
      <c r="AP11" s="243">
        <f>IF('Poradie - sporty'!AP14="x",0,(('Poradie - sporty'!AP$3+1)-'Poradie - sporty'!AP14)/'Poradie - sporty'!AP$3)</f>
        <v>0.74874371859296485</v>
      </c>
      <c r="AQ11" s="243">
        <f>IF('Poradie - sporty'!AQ14="x",0,(('Poradie - sporty'!AQ$3+1)-'Poradie - sporty'!AQ14)/'Poradie - sporty'!AQ$3)</f>
        <v>0.58823529411764708</v>
      </c>
      <c r="AR11" s="243">
        <f>IF('Poradie - sporty'!AR14="x",0,(('Poradie - sporty'!AR$3+1)-'Poradie - sporty'!AR14)/'Poradie - sporty'!AR$3)</f>
        <v>1</v>
      </c>
      <c r="AS11" s="243">
        <f>IF('Poradie - sporty'!AS14="x",0,(('Poradie - sporty'!AS$3+1)-'Poradie - sporty'!AS14)/'Poradie - sporty'!AS$3)</f>
        <v>0.92792792792792789</v>
      </c>
      <c r="AT11" s="243">
        <f>IF('Poradie - sporty'!AT14="x",0,(('Poradie - sporty'!AT$3+1)-'Poradie - sporty'!AT14)/'Poradie - sporty'!AT$3)</f>
        <v>0.98039215686274506</v>
      </c>
      <c r="AU11" s="243">
        <f>IF('Poradie - sporty'!AU14="x",0,(('Poradie - sporty'!AU$3+1)-'Poradie - sporty'!AU14)/'Poradie - sporty'!AU$3)</f>
        <v>0.64367816091954022</v>
      </c>
      <c r="AV11" s="243">
        <f>IF('Poradie - sporty'!AV14="x",0,(('Poradie - sporty'!AV$3+1)-'Poradie - sporty'!AV14)/'Poradie - sporty'!AV$3)</f>
        <v>0</v>
      </c>
      <c r="AW11" s="243">
        <f>IF('Poradie - sporty'!AW14="x",0,(('Poradie - sporty'!AW$3+1)-'Poradie - sporty'!AW14)/'Poradie - sporty'!AW$3)</f>
        <v>0.53658536585365857</v>
      </c>
      <c r="AX11" s="243">
        <f>IF('Poradie - sporty'!AX14="x",0,(('Poradie - sporty'!AX$3+1)-'Poradie - sporty'!AX14)/'Poradie - sporty'!AX$3)</f>
        <v>0.98692810457516345</v>
      </c>
      <c r="AY11" s="243">
        <f>IF('Poradie - sporty'!AY14="x",0,(('Poradie - sporty'!AY$3+1)-'Poradie - sporty'!AY14)/'Poradie - sporty'!AY$3)</f>
        <v>0.51923076923076927</v>
      </c>
      <c r="AZ11" s="243">
        <f>IF('Poradie - sporty'!AZ14="x",0,(('Poradie - sporty'!AZ$3+1)-'Poradie - sporty'!AZ14)/'Poradie - sporty'!AZ$3)</f>
        <v>0</v>
      </c>
      <c r="BA11" s="243">
        <f>IF('Poradie - sporty'!BA14="x",0,(('Poradie - sporty'!BA$3+1)-'Poradie - sporty'!BA14)/'Poradie - sporty'!BA$3)</f>
        <v>0.89090909090909087</v>
      </c>
      <c r="BB11" s="243">
        <f>IF('Poradie - sporty'!BB14="x",0,(('Poradie - sporty'!BB$3+1)-'Poradie - sporty'!BB14)/'Poradie - sporty'!BB$3)</f>
        <v>0.20338983050847459</v>
      </c>
      <c r="BC11" s="243">
        <f>IF('Poradie - sporty'!BC14="x",0,(('Poradie - sporty'!BC$3+1)-'Poradie - sporty'!BC14)/'Poradie - sporty'!BC$3)</f>
        <v>0.65217391304347827</v>
      </c>
      <c r="BD11" s="243">
        <f>IF('Poradie - sporty'!BD14="x",0,(('Poradie - sporty'!BD$3+1)-'Poradie - sporty'!BD14)/'Poradie - sporty'!BD$3)</f>
        <v>0</v>
      </c>
      <c r="BE11" s="243">
        <f>IF('Poradie - sporty'!BE14="x",0,(('Poradie - sporty'!BE$3+1)-'Poradie - sporty'!BE14)/'Poradie - sporty'!BE$3)</f>
        <v>0.89864864864864868</v>
      </c>
      <c r="BF11" s="243">
        <f>IF('Poradie - sporty'!BF14="x",0,(('Poradie - sporty'!BF$3+1)-'Poradie - sporty'!BF14)/'Poradie - sporty'!BF$3)</f>
        <v>0.79629629629629628</v>
      </c>
      <c r="BG11" s="243">
        <f>IF('Poradie - sporty'!BG14="x",0,(('Poradie - sporty'!BG$3+1)-'Poradie - sporty'!BG14)/'Poradie - sporty'!BG$3)</f>
        <v>0.34375</v>
      </c>
      <c r="BH11" s="243">
        <f>IF('Poradie - sporty'!BH14="x",0,(('Poradie - sporty'!BH$3+1)-'Poradie - sporty'!BH14)/'Poradie - sporty'!BH$3)</f>
        <v>0.87951807228915657</v>
      </c>
      <c r="BI11" s="243">
        <f>IF('Poradie - sporty'!BI14="x",0,(('Poradie - sporty'!BI$3+1)-'Poradie - sporty'!BI14)/'Poradie - sporty'!BI$3)</f>
        <v>0.9538461538461539</v>
      </c>
      <c r="BJ11" s="243">
        <f>IF('Poradie - sporty'!BJ14="x",0,(('Poradie - sporty'!BJ$3+1)-'Poradie - sporty'!BJ14)/'Poradie - sporty'!BJ$3)</f>
        <v>0.48888888888888887</v>
      </c>
      <c r="BK11" s="243">
        <f>IF('Poradie - sporty'!BK14="x",0,(('Poradie - sporty'!BK$3+1)-'Poradie - sporty'!BK14)/'Poradie - sporty'!BK$3)</f>
        <v>0</v>
      </c>
      <c r="BL11" s="243">
        <f>IF('Poradie - sporty'!BL14="x",0,(('Poradie - sporty'!BL$3+1)-'Poradie - sporty'!BL14)/'Poradie - sporty'!BL$3)</f>
        <v>0.69047619047619047</v>
      </c>
      <c r="BM11" s="243">
        <f>IF('Poradie - sporty'!BM14="x",0,(('Poradie - sporty'!BM$3+1)-'Poradie - sporty'!BM14)/'Poradie - sporty'!BM$3)</f>
        <v>0</v>
      </c>
      <c r="BN11" s="243">
        <f>IF('Poradie - sporty'!BN14="x",0,(('Poradie - sporty'!BN$3+1)-'Poradie - sporty'!BN14)/'Poradie - sporty'!BN$3)</f>
        <v>0.6</v>
      </c>
      <c r="BO11" s="243">
        <f>IF('Poradie - sporty'!BO14="x",0,(('Poradie - sporty'!BO$3+1)-'Poradie - sporty'!BO14)/'Poradie - sporty'!BO$3)</f>
        <v>0.95412844036697253</v>
      </c>
      <c r="BP11" s="243">
        <f>IF('Poradie - sporty'!BP14="x",0,(('Poradie - sporty'!BP$3+1)-'Poradie - sporty'!BP14)/'Poradie - sporty'!BP$3)</f>
        <v>0.79452054794520544</v>
      </c>
      <c r="BQ11" s="243">
        <f>IF('Poradie - sporty'!BQ14="x",0,(('Poradie - sporty'!BQ$3+1)-'Poradie - sporty'!BQ14)/'Poradie - sporty'!BQ$3)</f>
        <v>0.6029411764705882</v>
      </c>
      <c r="BR11" s="243">
        <f>IF('Poradie - sporty'!BR14="x",0,(('Poradie - sporty'!BR$3+1)-'Poradie - sporty'!BR14)/'Poradie - sporty'!BR$3)</f>
        <v>0.65934065934065933</v>
      </c>
      <c r="BS11" s="243">
        <f>IF('Poradie - sporty'!BS14="x",0,(('Poradie - sporty'!BS$3+1)-'Poradie - sporty'!BS14)/'Poradie - sporty'!BS$3)</f>
        <v>0</v>
      </c>
      <c r="BT11" s="243">
        <f>IF('Poradie - sporty'!BT14="x",0,(('Poradie - sporty'!BT$3+1)-'Poradie - sporty'!BT14)/'Poradie - sporty'!BT$3)</f>
        <v>0.35365853658536583</v>
      </c>
      <c r="BU11" s="243">
        <f>IF('Poradie - sporty'!BU14="x",0,(('Poradie - sporty'!BU$3+1)-'Poradie - sporty'!BU14)/'Poradie - sporty'!BU$3)</f>
        <v>0.33333333333333331</v>
      </c>
      <c r="BV11" s="243">
        <f>IF('Poradie - sporty'!BV14="x",0,(('Poradie - sporty'!BV$3+1)-'Poradie - sporty'!BV14)/'Poradie - sporty'!BV$3)</f>
        <v>0</v>
      </c>
      <c r="BW11" s="243">
        <f>IF('Poradie - sporty'!BW14="x",0,(('Poradie - sporty'!BW$3+1)-'Poradie - sporty'!BW14)/'Poradie - sporty'!BW$3)</f>
        <v>0</v>
      </c>
      <c r="BX11" s="243">
        <f>IF('Poradie - sporty'!BX14="x",0,(('Poradie - sporty'!BX$3+1)-'Poradie - sporty'!BX14)/'Poradie - sporty'!BX$3)</f>
        <v>4.1666666666666664E-2</v>
      </c>
      <c r="BY11" s="243">
        <f>IF('Poradie - sporty'!BY14="x",0,(('Poradie - sporty'!BY$3+1)-'Poradie - sporty'!BY14)/'Poradie - sporty'!BY$3)</f>
        <v>0.87179487179487181</v>
      </c>
      <c r="BZ11" s="243">
        <f>IF('Poradie - sporty'!BZ14="x",0,(('Poradie - sporty'!BZ$3+1)-'Poradie - sporty'!BZ14)/'Poradie - sporty'!BZ$3)</f>
        <v>0</v>
      </c>
      <c r="CA11" s="243">
        <f>IF('Poradie - sporty'!CA14="x",0,(('Poradie - sporty'!CA$3+1)-'Poradie - sporty'!CA14)/'Poradie - sporty'!CA$3)</f>
        <v>0.375</v>
      </c>
      <c r="CB11" s="243">
        <f>IF('Poradie - sporty'!CB14="x",0,(('Poradie - sporty'!CB$3+1)-'Poradie - sporty'!CB14)/'Poradie - sporty'!CB$3)</f>
        <v>0</v>
      </c>
      <c r="CC11" s="243">
        <f>IF('Poradie - sporty'!CC14="x",0,(('Poradie - sporty'!CC$3+1)-'Poradie - sporty'!CC14)/'Poradie - sporty'!CC$3)</f>
        <v>0</v>
      </c>
      <c r="CD11" s="243">
        <f>IF('Poradie - sporty'!CD14="x",0,(('Poradie - sporty'!CD$3+1)-'Poradie - sporty'!CD14)/'Poradie - sporty'!CD$3)</f>
        <v>0.82666666666666666</v>
      </c>
      <c r="CE11" s="243">
        <f>IF('Poradie - sporty'!CE14="x",0,(('Poradie - sporty'!CE$3+1)-'Poradie - sporty'!CE14)/'Poradie - sporty'!CE$3)</f>
        <v>0.8764044943820225</v>
      </c>
      <c r="CF11" s="243">
        <f>IF('Poradie - sporty'!CF14="x",0,(('Poradie - sporty'!CF$3+1)-'Poradie - sporty'!CF14)/'Poradie - sporty'!CF$3)</f>
        <v>0</v>
      </c>
      <c r="CG11" s="243">
        <f>IF('Poradie - sporty'!CG14="x",0,(('Poradie - sporty'!CG$3+1)-'Poradie - sporty'!CG14)/'Poradie - sporty'!CG$3)</f>
        <v>0.7722772277227723</v>
      </c>
      <c r="CH11" s="243">
        <f>IF('Poradie - sporty'!CH14="x",0,(('Poradie - sporty'!CH$3+1)-'Poradie - sporty'!CH14)/'Poradie - sporty'!CH$3)</f>
        <v>0.86274509803921573</v>
      </c>
      <c r="CI11" s="243">
        <f>IF('Poradie - sporty'!CI14="x",0,(('Poradie - sporty'!CI$3+1)-'Poradie - sporty'!CI14)/'Poradie - sporty'!CI$3)</f>
        <v>0.50632911392405067</v>
      </c>
      <c r="CJ11" s="243">
        <f>IF('Poradie - sporty'!CJ14="x",0,(('Poradie - sporty'!CJ$3+1)-'Poradie - sporty'!CJ14)/'Poradie - sporty'!CJ$3)</f>
        <v>0.53846153846153844</v>
      </c>
      <c r="CK11" s="243">
        <f>IF('Poradie - sporty'!CK14="x",0,(('Poradie - sporty'!CK$3+1)-'Poradie - sporty'!CK14)/'Poradie - sporty'!CK$3)</f>
        <v>0.70588235294117652</v>
      </c>
      <c r="CL11" s="243">
        <f>IF('Poradie - sporty'!CL14="x",0,(('Poradie - sporty'!CL$3+1)-'Poradie - sporty'!CL14)/'Poradie - sporty'!CL$3)</f>
        <v>1</v>
      </c>
      <c r="CM11" s="243">
        <f>IF('Poradie - sporty'!CM14="x",0,(('Poradie - sporty'!CM$3+1)-'Poradie - sporty'!CM14)/'Poradie - sporty'!CM$3)</f>
        <v>0.87931034482758619</v>
      </c>
      <c r="CN11" s="243">
        <f>IF('Poradie - sporty'!CN14="x",0,(('Poradie - sporty'!CN$3+1)-'Poradie - sporty'!CN14)/'Poradie - sporty'!CN$3)</f>
        <v>0.8</v>
      </c>
      <c r="CO11" s="243">
        <f>IF('Poradie - sporty'!CO14="x",0,(('Poradie - sporty'!CO$3+1)-'Poradie - sporty'!CO14)/'Poradie - sporty'!CO$3)</f>
        <v>0.8839285714285714</v>
      </c>
      <c r="CP11" s="243">
        <f>IF('Poradie - sporty'!CP14="x",0,(('Poradie - sporty'!CP$3+1)-'Poradie - sporty'!CP14)/'Poradie - sporty'!CP$3)</f>
        <v>0</v>
      </c>
      <c r="CQ11" s="243">
        <f>IF('Poradie - sporty'!CQ14="x",0,(('Poradie - sporty'!CQ$3+1)-'Poradie - sporty'!CQ14)/'Poradie - sporty'!CQ$3)</f>
        <v>0.88</v>
      </c>
      <c r="CR11" s="243">
        <f>IF('Poradie - sporty'!CR14="x",0,(('Poradie - sporty'!CR$3+1)-'Poradie - sporty'!CR14)/'Poradie - sporty'!CR$3)</f>
        <v>0.92537313432835822</v>
      </c>
      <c r="CS11" s="243">
        <f>IF('Poradie - sporty'!CS14="x",0,(('Poradie - sporty'!CS$3+1)-'Poradie - sporty'!CS14)/'Poradie - sporty'!CS$3)</f>
        <v>0</v>
      </c>
      <c r="CT11" s="243">
        <f>IF('Poradie - sporty'!CT14="x",0,(('Poradie - sporty'!CT$3+1)-'Poradie - sporty'!CT14)/'Poradie - sporty'!CT$3)</f>
        <v>0.39436619718309857</v>
      </c>
      <c r="CU11" s="243">
        <f>IF('Poradie - sporty'!CU14="x",0,(('Poradie - sporty'!CU$3+1)-'Poradie - sporty'!CU14)/'Poradie - sporty'!CU$3)</f>
        <v>0</v>
      </c>
      <c r="CV11" s="243">
        <f>IF('Poradie - sporty'!CV14="x",0,(('Poradie - sporty'!CV$3+1)-'Poradie - sporty'!CV14)/'Poradie - sporty'!CV$3)</f>
        <v>0.76190476190476186</v>
      </c>
      <c r="CW11" s="243">
        <f>IF('Poradie - sporty'!CW14="x",0,(('Poradie - sporty'!CW$3+1)-'Poradie - sporty'!CW14)/'Poradie - sporty'!CW$3)</f>
        <v>0</v>
      </c>
      <c r="CX11" s="243">
        <f>IF('Poradie - sporty'!CX14="x",0,(('Poradie - sporty'!CX$3+1)-'Poradie - sporty'!CX14)/'Poradie - sporty'!CX$3)</f>
        <v>0.71666666666666667</v>
      </c>
      <c r="CY11" s="243">
        <f>IF('Poradie - sporty'!CY14="x",0,(('Poradie - sporty'!CY$3+1)-'Poradie - sporty'!CY14)/'Poradie - sporty'!CY$3)</f>
        <v>1</v>
      </c>
      <c r="CZ11" s="243">
        <f>IF('Poradie - sporty'!CZ14="x",0,(('Poradie - sporty'!CZ$3+1)-'Poradie - sporty'!CZ14)/'Poradie - sporty'!CZ$3)</f>
        <v>0.98305084745762716</v>
      </c>
      <c r="DA11" s="243">
        <f>IF('Poradie - sporty'!DA14="x",0,(('Poradie - sporty'!DA$3+1)-'Poradie - sporty'!DA14)/'Poradie - sporty'!DA$3)</f>
        <v>0.90769230769230769</v>
      </c>
      <c r="DB11" s="243">
        <f>IF('Poradie - sporty'!DB14="x",0,(('Poradie - sporty'!DB$3+1)-'Poradie - sporty'!DB14)/'Poradie - sporty'!DB$3)</f>
        <v>0.75</v>
      </c>
      <c r="DC11" s="243">
        <f>IF('Poradie - sporty'!DC14="x",0,(('Poradie - sporty'!DC$3+1)-'Poradie - sporty'!DC14)/'Poradie - sporty'!DC$3)</f>
        <v>0.8</v>
      </c>
      <c r="DD11" s="243">
        <f>IF('Poradie - sporty'!DD14="x",0,(('Poradie - sporty'!DD$3+1)-'Poradie - sporty'!DD14)/'Poradie - sporty'!DD$3)</f>
        <v>0.5714285714285714</v>
      </c>
      <c r="DE11" s="243">
        <f>IF('Poradie - sporty'!DE14="x",0,(('Poradie - sporty'!DE$3+1)-'Poradie - sporty'!DE14)/'Poradie - sporty'!DE$3)</f>
        <v>0.9882352941176471</v>
      </c>
      <c r="DF11" s="243">
        <f>IF('Poradie - sporty'!DF14="x",0,(('Poradie - sporty'!DF$3+1)-'Poradie - sporty'!DF14)/'Poradie - sporty'!DF$3)</f>
        <v>0</v>
      </c>
      <c r="DG11" s="243">
        <f>IF('Poradie - sporty'!DG14="x",0,(('Poradie - sporty'!DG$3+1)-'Poradie - sporty'!DG14)/'Poradie - sporty'!DG$3)</f>
        <v>1</v>
      </c>
      <c r="DH11" s="243">
        <f>IF('Poradie - sporty'!DH14="x",0,(('Poradie - sporty'!DH$3+1)-'Poradie - sporty'!DH14)/'Poradie - sporty'!DH$3)</f>
        <v>0.9285714285714286</v>
      </c>
      <c r="DI11" s="243">
        <f>IF('Poradie - sporty'!DI14="x",0,(('Poradie - sporty'!DI$3+1)-'Poradie - sporty'!DI14)/'Poradie - sporty'!DI$3)</f>
        <v>1</v>
      </c>
    </row>
    <row r="12" spans="1:116" ht="14.25" customHeight="1" x14ac:dyDescent="0.25">
      <c r="A12" s="239" t="s">
        <v>14</v>
      </c>
      <c r="B12" s="243">
        <f>IF('Poradie - sporty'!B15="x",0,(('Poradie - sporty'!B$3+1)-'Poradie - sporty'!B15)/'Poradie - sporty'!B$3)</f>
        <v>0.51315789473684215</v>
      </c>
      <c r="C12" s="243">
        <f>IF('Poradie - sporty'!C15="x",0,(('Poradie - sporty'!C$3+1)-'Poradie - sporty'!C15)/'Poradie - sporty'!C$3)</f>
        <v>0.8</v>
      </c>
      <c r="D12" s="243">
        <f>IF('Poradie - sporty'!D15="x",0,(('Poradie - sporty'!D$3+1)-'Poradie - sporty'!D15)/'Poradie - sporty'!D$3)</f>
        <v>0.77435897435897438</v>
      </c>
      <c r="E12" s="243">
        <f>IF('Poradie - sporty'!E15="x",0,(('Poradie - sporty'!E$3+1)-'Poradie - sporty'!E15)/'Poradie - sporty'!E$3)</f>
        <v>0.91791044776119401</v>
      </c>
      <c r="F12" s="243">
        <f>IF('Poradie - sporty'!F15="x",0,(('Poradie - sporty'!F$3+1)-'Poradie - sporty'!F15)/'Poradie - sporty'!F$3)</f>
        <v>0.14772727272727273</v>
      </c>
      <c r="G12" s="243">
        <f>IF('Poradie - sporty'!G15="x",0,(('Poradie - sporty'!G$3+1)-'Poradie - sporty'!G15)/'Poradie - sporty'!G$3)</f>
        <v>0.72682926829268291</v>
      </c>
      <c r="H12" s="243">
        <f>IF('Poradie - sporty'!H15="x",0,(('Poradie - sporty'!H$3+1)-'Poradie - sporty'!H15)/'Poradie - sporty'!H$3)</f>
        <v>0</v>
      </c>
      <c r="I12" s="243">
        <f>IF('Poradie - sporty'!I15="x",0,(('Poradie - sporty'!I$3+1)-'Poradie - sporty'!I15)/'Poradie - sporty'!I$3)</f>
        <v>0.63013698630136983</v>
      </c>
      <c r="J12" s="243">
        <f>IF('Poradie - sporty'!J15="x",0,(('Poradie - sporty'!J$3+1)-'Poradie - sporty'!J15)/'Poradie - sporty'!J$3)</f>
        <v>0.96240601503759393</v>
      </c>
      <c r="K12" s="243">
        <f>IF('Poradie - sporty'!K15="x",0,(('Poradie - sporty'!K$3+1)-'Poradie - sporty'!K15)/'Poradie - sporty'!K$3)</f>
        <v>0</v>
      </c>
      <c r="L12" s="243">
        <f>IF('Poradie - sporty'!L15="x",0,(('Poradie - sporty'!L$3+1)-'Poradie - sporty'!L15)/'Poradie - sporty'!L$3)</f>
        <v>0.11627906976744186</v>
      </c>
      <c r="M12" s="243">
        <f>IF('Poradie - sporty'!M15="x",0,(('Poradie - sporty'!M$3+1)-'Poradie - sporty'!M15)/'Poradie - sporty'!M$3)</f>
        <v>0.74626865671641796</v>
      </c>
      <c r="N12" s="243">
        <f>IF('Poradie - sporty'!N15="x",0,(('Poradie - sporty'!N$3+1)-'Poradie - sporty'!N15)/'Poradie - sporty'!N$3)</f>
        <v>0</v>
      </c>
      <c r="O12" s="243">
        <f>IF('Poradie - sporty'!O15="x",0,(('Poradie - sporty'!O$3+1)-'Poradie - sporty'!O15)/'Poradie - sporty'!O$3)</f>
        <v>0.15476190476190477</v>
      </c>
      <c r="P12" s="243">
        <f>IF('Poradie - sporty'!P15="x",0,(('Poradie - sporty'!P$3+1)-'Poradie - sporty'!P15)/'Poradie - sporty'!P$3)</f>
        <v>0.64655172413793105</v>
      </c>
      <c r="Q12" s="243">
        <f>IF('Poradie - sporty'!Q15="x",0,(('Poradie - sporty'!Q$3+1)-'Poradie - sporty'!Q15)/'Poradie - sporty'!Q$3)</f>
        <v>0</v>
      </c>
      <c r="R12" s="243">
        <f>IF('Poradie - sporty'!R15="x",0,(('Poradie - sporty'!R$3+1)-'Poradie - sporty'!R15)/'Poradie - sporty'!R$3)</f>
        <v>0.39344262295081966</v>
      </c>
      <c r="S12" s="243">
        <f>IF('Poradie - sporty'!S15="x",0,(('Poradie - sporty'!S$3+1)-'Poradie - sporty'!S15)/'Poradie - sporty'!S$3)</f>
        <v>0.44117647058823528</v>
      </c>
      <c r="T12" s="243">
        <f>IF('Poradie - sporty'!T15="x",0,(('Poradie - sporty'!T$3+1)-'Poradie - sporty'!T15)/'Poradie - sporty'!T$3)</f>
        <v>0.80188679245283023</v>
      </c>
      <c r="U12" s="243">
        <f>IF('Poradie - sporty'!U15="x",0,(('Poradie - sporty'!U$3+1)-'Poradie - sporty'!U15)/'Poradie - sporty'!U$3)</f>
        <v>0.73548387096774193</v>
      </c>
      <c r="V12" s="243">
        <f>IF('Poradie - sporty'!V15="x",0,(('Poradie - sporty'!V$3+1)-'Poradie - sporty'!V15)/'Poradie - sporty'!V$3)</f>
        <v>0.87619047619047619</v>
      </c>
      <c r="W12" s="243">
        <f>IF('Poradie - sporty'!W15="x",0,(('Poradie - sporty'!W$3+1)-'Poradie - sporty'!W15)/'Poradie - sporty'!W$3)</f>
        <v>0.43636363636363634</v>
      </c>
      <c r="X12" s="243">
        <f>IF('Poradie - sporty'!X15="x",0,(('Poradie - sporty'!X$3+1)-'Poradie - sporty'!X15)/'Poradie - sporty'!X$3)</f>
        <v>0</v>
      </c>
      <c r="Y12" s="243">
        <f>IF('Poradie - sporty'!Y15="x",0,(('Poradie - sporty'!Y$3+1)-'Poradie - sporty'!Y15)/'Poradie - sporty'!Y$3)</f>
        <v>3.8461538461538464E-2</v>
      </c>
      <c r="Z12" s="243">
        <f>IF('Poradie - sporty'!Z15="x",0,(('Poradie - sporty'!Z$3+1)-'Poradie - sporty'!Z15)/'Poradie - sporty'!Z$3)</f>
        <v>0.64130434782608692</v>
      </c>
      <c r="AA12" s="243">
        <f>IF('Poradie - sporty'!AA15="x",0,(('Poradie - sporty'!AA$3+1)-'Poradie - sporty'!AA15)/'Poradie - sporty'!AA$3)</f>
        <v>0.83333333333333337</v>
      </c>
      <c r="AB12" s="243">
        <f>IF('Poradie - sporty'!AB15="x",0,(('Poradie - sporty'!AB$3+1)-'Poradie - sporty'!AB15)/'Poradie - sporty'!AB$3)</f>
        <v>0.78333333333333333</v>
      </c>
      <c r="AC12" s="243">
        <f>IF('Poradie - sporty'!AC15="x",0,(('Poradie - sporty'!AC$3+1)-'Poradie - sporty'!AC15)/'Poradie - sporty'!AC$3)</f>
        <v>0.89130434782608692</v>
      </c>
      <c r="AD12" s="243">
        <f>IF('Poradie - sporty'!AD15="x",0,(('Poradie - sporty'!AD$3+1)-'Poradie - sporty'!AD15)/'Poradie - sporty'!AD$3)</f>
        <v>0.85333333333333339</v>
      </c>
      <c r="AE12" s="243">
        <f>IF('Poradie - sporty'!AE15="x",0,(('Poradie - sporty'!AE$3+1)-'Poradie - sporty'!AE15)/'Poradie - sporty'!AE$3)</f>
        <v>0.6785714285714286</v>
      </c>
      <c r="AF12" s="243">
        <f>IF('Poradie - sporty'!AF15="x",0,(('Poradie - sporty'!AF$3+1)-'Poradie - sporty'!AF15)/'Poradie - sporty'!AF$3)</f>
        <v>0</v>
      </c>
      <c r="AG12" s="243">
        <f>IF('Poradie - sporty'!AG15="x",0,(('Poradie - sporty'!AG$3+1)-'Poradie - sporty'!AG15)/'Poradie - sporty'!AG$3)</f>
        <v>0</v>
      </c>
      <c r="AH12" s="243">
        <f>IF('Poradie - sporty'!AH15="x",0,(('Poradie - sporty'!AH$3+1)-'Poradie - sporty'!AH15)/'Poradie - sporty'!AH$3)</f>
        <v>0</v>
      </c>
      <c r="AI12" s="243">
        <f>IF('Poradie - sporty'!AI15="x",0,(('Poradie - sporty'!AI$3+1)-'Poradie - sporty'!AI15)/'Poradie - sporty'!AI$3)</f>
        <v>0.92792792792792789</v>
      </c>
      <c r="AJ12" s="243">
        <f>IF('Poradie - sporty'!AJ15="x",0,(('Poradie - sporty'!AJ$3+1)-'Poradie - sporty'!AJ15)/'Poradie - sporty'!AJ$3)</f>
        <v>0.96969696969696972</v>
      </c>
      <c r="AK12" s="243">
        <f>IF('Poradie - sporty'!AK15="x",0,(('Poradie - sporty'!AK$3+1)-'Poradie - sporty'!AK15)/'Poradie - sporty'!AK$3)</f>
        <v>0.52800000000000002</v>
      </c>
      <c r="AL12" s="243">
        <f>IF('Poradie - sporty'!AL15="x",0,(('Poradie - sporty'!AL$3+1)-'Poradie - sporty'!AL15)/'Poradie - sporty'!AL$3)</f>
        <v>0.16393442622950818</v>
      </c>
      <c r="AM12" s="243">
        <f>IF('Poradie - sporty'!AM15="x",0,(('Poradie - sporty'!AM$3+1)-'Poradie - sporty'!AM15)/'Poradie - sporty'!AM$3)</f>
        <v>0.22222222222222221</v>
      </c>
      <c r="AN12" s="243">
        <f>IF('Poradie - sporty'!AN15="x",0,(('Poradie - sporty'!AN$3+1)-'Poradie - sporty'!AN15)/'Poradie - sporty'!AN$3)</f>
        <v>0.80851063829787229</v>
      </c>
      <c r="AO12" s="243">
        <f>IF('Poradie - sporty'!AO15="x",0,(('Poradie - sporty'!AO$3+1)-'Poradie - sporty'!AO15)/'Poradie - sporty'!AO$3)</f>
        <v>0.74545454545454548</v>
      </c>
      <c r="AP12" s="243">
        <f>IF('Poradie - sporty'!AP15="x",0,(('Poradie - sporty'!AP$3+1)-'Poradie - sporty'!AP15)/'Poradie - sporty'!AP$3)</f>
        <v>0.87939698492462315</v>
      </c>
      <c r="AQ12" s="243">
        <f>IF('Poradie - sporty'!AQ15="x",0,(('Poradie - sporty'!AQ$3+1)-'Poradie - sporty'!AQ15)/'Poradie - sporty'!AQ$3)</f>
        <v>0</v>
      </c>
      <c r="AR12" s="243">
        <f>IF('Poradie - sporty'!AR15="x",0,(('Poradie - sporty'!AR$3+1)-'Poradie - sporty'!AR15)/'Poradie - sporty'!AR$3)</f>
        <v>0.32758620689655171</v>
      </c>
      <c r="AS12" s="243">
        <f>IF('Poradie - sporty'!AS15="x",0,(('Poradie - sporty'!AS$3+1)-'Poradie - sporty'!AS15)/'Poradie - sporty'!AS$3)</f>
        <v>0.90090090090090091</v>
      </c>
      <c r="AT12" s="243">
        <f>IF('Poradie - sporty'!AT15="x",0,(('Poradie - sporty'!AT$3+1)-'Poradie - sporty'!AT15)/'Poradie - sporty'!AT$3)</f>
        <v>0.56862745098039214</v>
      </c>
      <c r="AU12" s="243">
        <f>IF('Poradie - sporty'!AU15="x",0,(('Poradie - sporty'!AU$3+1)-'Poradie - sporty'!AU15)/'Poradie - sporty'!AU$3)</f>
        <v>1</v>
      </c>
      <c r="AV12" s="243">
        <f>IF('Poradie - sporty'!AV15="x",0,(('Poradie - sporty'!AV$3+1)-'Poradie - sporty'!AV15)/'Poradie - sporty'!AV$3)</f>
        <v>0</v>
      </c>
      <c r="AW12" s="243">
        <f>IF('Poradie - sporty'!AW15="x",0,(('Poradie - sporty'!AW$3+1)-'Poradie - sporty'!AW15)/'Poradie - sporty'!AW$3)</f>
        <v>0.40243902439024393</v>
      </c>
      <c r="AX12" s="243">
        <f>IF('Poradie - sporty'!AX15="x",0,(('Poradie - sporty'!AX$3+1)-'Poradie - sporty'!AX15)/'Poradie - sporty'!AX$3)</f>
        <v>0.81699346405228757</v>
      </c>
      <c r="AY12" s="243">
        <f>IF('Poradie - sporty'!AY15="x",0,(('Poradie - sporty'!AY$3+1)-'Poradie - sporty'!AY15)/'Poradie - sporty'!AY$3)</f>
        <v>0.76923076923076927</v>
      </c>
      <c r="AZ12" s="243">
        <f>IF('Poradie - sporty'!AZ15="x",0,(('Poradie - sporty'!AZ$3+1)-'Poradie - sporty'!AZ15)/'Poradie - sporty'!AZ$3)</f>
        <v>0</v>
      </c>
      <c r="BA12" s="243">
        <f>IF('Poradie - sporty'!BA15="x",0,(('Poradie - sporty'!BA$3+1)-'Poradie - sporty'!BA15)/'Poradie - sporty'!BA$3)</f>
        <v>0.54545454545454541</v>
      </c>
      <c r="BB12" s="243">
        <f>IF('Poradie - sporty'!BB15="x",0,(('Poradie - sporty'!BB$3+1)-'Poradie - sporty'!BB15)/'Poradie - sporty'!BB$3)</f>
        <v>0.47457627118644069</v>
      </c>
      <c r="BC12" s="243">
        <f>IF('Poradie - sporty'!BC15="x",0,(('Poradie - sporty'!BC$3+1)-'Poradie - sporty'!BC15)/'Poradie - sporty'!BC$3)</f>
        <v>0</v>
      </c>
      <c r="BD12" s="243">
        <f>IF('Poradie - sporty'!BD15="x",0,(('Poradie - sporty'!BD$3+1)-'Poradie - sporty'!BD15)/'Poradie - sporty'!BD$3)</f>
        <v>0</v>
      </c>
      <c r="BE12" s="243">
        <f>IF('Poradie - sporty'!BE15="x",0,(('Poradie - sporty'!BE$3+1)-'Poradie - sporty'!BE15)/'Poradie - sporty'!BE$3)</f>
        <v>0.64864864864864868</v>
      </c>
      <c r="BF12" s="243">
        <f>IF('Poradie - sporty'!BF15="x",0,(('Poradie - sporty'!BF$3+1)-'Poradie - sporty'!BF15)/'Poradie - sporty'!BF$3)</f>
        <v>0.1111111111111111</v>
      </c>
      <c r="BG12" s="243">
        <f>IF('Poradie - sporty'!BG15="x",0,(('Poradie - sporty'!BG$3+1)-'Poradie - sporty'!BG15)/'Poradie - sporty'!BG$3)</f>
        <v>0.5625</v>
      </c>
      <c r="BH12" s="243">
        <f>IF('Poradie - sporty'!BH15="x",0,(('Poradie - sporty'!BH$3+1)-'Poradie - sporty'!BH15)/'Poradie - sporty'!BH$3)</f>
        <v>0.60240963855421692</v>
      </c>
      <c r="BI12" s="243">
        <f>IF('Poradie - sporty'!BI15="x",0,(('Poradie - sporty'!BI$3+1)-'Poradie - sporty'!BI15)/'Poradie - sporty'!BI$3)</f>
        <v>0</v>
      </c>
      <c r="BJ12" s="243">
        <f>IF('Poradie - sporty'!BJ15="x",0,(('Poradie - sporty'!BJ$3+1)-'Poradie - sporty'!BJ15)/'Poradie - sporty'!BJ$3)</f>
        <v>0.24444444444444444</v>
      </c>
      <c r="BK12" s="243">
        <f>IF('Poradie - sporty'!BK15="x",0,(('Poradie - sporty'!BK$3+1)-'Poradie - sporty'!BK15)/'Poradie - sporty'!BK$3)</f>
        <v>0.7142857142857143</v>
      </c>
      <c r="BL12" s="243">
        <f>IF('Poradie - sporty'!BL15="x",0,(('Poradie - sporty'!BL$3+1)-'Poradie - sporty'!BL15)/'Poradie - sporty'!BL$3)</f>
        <v>0.42857142857142855</v>
      </c>
      <c r="BM12" s="243">
        <f>IF('Poradie - sporty'!BM15="x",0,(('Poradie - sporty'!BM$3+1)-'Poradie - sporty'!BM15)/'Poradie - sporty'!BM$3)</f>
        <v>0</v>
      </c>
      <c r="BN12" s="243">
        <f>IF('Poradie - sporty'!BN15="x",0,(('Poradie - sporty'!BN$3+1)-'Poradie - sporty'!BN15)/'Poradie - sporty'!BN$3)</f>
        <v>0.64</v>
      </c>
      <c r="BO12" s="243">
        <f>IF('Poradie - sporty'!BO15="x",0,(('Poradie - sporty'!BO$3+1)-'Poradie - sporty'!BO15)/'Poradie - sporty'!BO$3)</f>
        <v>0.61009174311926606</v>
      </c>
      <c r="BP12" s="243">
        <f>IF('Poradie - sporty'!BP15="x",0,(('Poradie - sporty'!BP$3+1)-'Poradie - sporty'!BP15)/'Poradie - sporty'!BP$3)</f>
        <v>0.23972602739726026</v>
      </c>
      <c r="BQ12" s="243">
        <f>IF('Poradie - sporty'!BQ15="x",0,(('Poradie - sporty'!BQ$3+1)-'Poradie - sporty'!BQ15)/'Poradie - sporty'!BQ$3)</f>
        <v>0.8529411764705882</v>
      </c>
      <c r="BR12" s="243">
        <f>IF('Poradie - sporty'!BR15="x",0,(('Poradie - sporty'!BR$3+1)-'Poradie - sporty'!BR15)/'Poradie - sporty'!BR$3)</f>
        <v>0</v>
      </c>
      <c r="BS12" s="243">
        <f>IF('Poradie - sporty'!BS15="x",0,(('Poradie - sporty'!BS$3+1)-'Poradie - sporty'!BS15)/'Poradie - sporty'!BS$3)</f>
        <v>0</v>
      </c>
      <c r="BT12" s="243">
        <f>IF('Poradie - sporty'!BT15="x",0,(('Poradie - sporty'!BT$3+1)-'Poradie - sporty'!BT15)/'Poradie - sporty'!BT$3)</f>
        <v>0.97560975609756095</v>
      </c>
      <c r="BU12" s="243">
        <f>IF('Poradie - sporty'!BU15="x",0,(('Poradie - sporty'!BU$3+1)-'Poradie - sporty'!BU15)/'Poradie - sporty'!BU$3)</f>
        <v>0.76190476190476186</v>
      </c>
      <c r="BV12" s="243">
        <f>IF('Poradie - sporty'!BV15="x",0,(('Poradie - sporty'!BV$3+1)-'Poradie - sporty'!BV15)/'Poradie - sporty'!BV$3)</f>
        <v>0</v>
      </c>
      <c r="BW12" s="243">
        <f>IF('Poradie - sporty'!BW15="x",0,(('Poradie - sporty'!BW$3+1)-'Poradie - sporty'!BW15)/'Poradie - sporty'!BW$3)</f>
        <v>0</v>
      </c>
      <c r="BX12" s="243">
        <f>IF('Poradie - sporty'!BX15="x",0,(('Poradie - sporty'!BX$3+1)-'Poradie - sporty'!BX15)/'Poradie - sporty'!BX$3)</f>
        <v>0</v>
      </c>
      <c r="BY12" s="243">
        <f>IF('Poradie - sporty'!BY15="x",0,(('Poradie - sporty'!BY$3+1)-'Poradie - sporty'!BY15)/'Poradie - sporty'!BY$3)</f>
        <v>0.74358974358974361</v>
      </c>
      <c r="BZ12" s="243">
        <f>IF('Poradie - sporty'!BZ15="x",0,(('Poradie - sporty'!BZ$3+1)-'Poradie - sporty'!BZ15)/'Poradie - sporty'!BZ$3)</f>
        <v>0</v>
      </c>
      <c r="CA12" s="243">
        <f>IF('Poradie - sporty'!CA15="x",0,(('Poradie - sporty'!CA$3+1)-'Poradie - sporty'!CA15)/'Poradie - sporty'!CA$3)</f>
        <v>0.46875</v>
      </c>
      <c r="CB12" s="243">
        <f>IF('Poradie - sporty'!CB15="x",0,(('Poradie - sporty'!CB$3+1)-'Poradie - sporty'!CB15)/'Poradie - sporty'!CB$3)</f>
        <v>0.80952380952380953</v>
      </c>
      <c r="CC12" s="243">
        <f>IF('Poradie - sporty'!CC15="x",0,(('Poradie - sporty'!CC$3+1)-'Poradie - sporty'!CC15)/'Poradie - sporty'!CC$3)</f>
        <v>0</v>
      </c>
      <c r="CD12" s="243">
        <f>IF('Poradie - sporty'!CD15="x",0,(('Poradie - sporty'!CD$3+1)-'Poradie - sporty'!CD15)/'Poradie - sporty'!CD$3)</f>
        <v>0.22666666666666666</v>
      </c>
      <c r="CE12" s="243">
        <f>IF('Poradie - sporty'!CE15="x",0,(('Poradie - sporty'!CE$3+1)-'Poradie - sporty'!CE15)/'Poradie - sporty'!CE$3)</f>
        <v>0.8202247191011236</v>
      </c>
      <c r="CF12" s="243">
        <f>IF('Poradie - sporty'!CF15="x",0,(('Poradie - sporty'!CF$3+1)-'Poradie - sporty'!CF15)/'Poradie - sporty'!CF$3)</f>
        <v>0.10416666666666667</v>
      </c>
      <c r="CG12" s="243">
        <f>IF('Poradie - sporty'!CG15="x",0,(('Poradie - sporty'!CG$3+1)-'Poradie - sporty'!CG15)/'Poradie - sporty'!CG$3)</f>
        <v>0.33663366336633666</v>
      </c>
      <c r="CH12" s="243">
        <f>IF('Poradie - sporty'!CH15="x",0,(('Poradie - sporty'!CH$3+1)-'Poradie - sporty'!CH15)/'Poradie - sporty'!CH$3)</f>
        <v>0.87254901960784315</v>
      </c>
      <c r="CI12" s="243">
        <f>IF('Poradie - sporty'!CI15="x",0,(('Poradie - sporty'!CI$3+1)-'Poradie - sporty'!CI15)/'Poradie - sporty'!CI$3)</f>
        <v>0</v>
      </c>
      <c r="CJ12" s="243">
        <f>IF('Poradie - sporty'!CJ15="x",0,(('Poradie - sporty'!CJ$3+1)-'Poradie - sporty'!CJ15)/'Poradie - sporty'!CJ$3)</f>
        <v>0</v>
      </c>
      <c r="CK12" s="243">
        <f>IF('Poradie - sporty'!CK15="x",0,(('Poradie - sporty'!CK$3+1)-'Poradie - sporty'!CK15)/'Poradie - sporty'!CK$3)</f>
        <v>0</v>
      </c>
      <c r="CL12" s="243">
        <f>IF('Poradie - sporty'!CL15="x",0,(('Poradie - sporty'!CL$3+1)-'Poradie - sporty'!CL15)/'Poradie - sporty'!CL$3)</f>
        <v>0.58181818181818179</v>
      </c>
      <c r="CM12" s="243">
        <f>IF('Poradie - sporty'!CM15="x",0,(('Poradie - sporty'!CM$3+1)-'Poradie - sporty'!CM15)/'Poradie - sporty'!CM$3)</f>
        <v>0.5</v>
      </c>
      <c r="CN12" s="243">
        <f>IF('Poradie - sporty'!CN15="x",0,(('Poradie - sporty'!CN$3+1)-'Poradie - sporty'!CN15)/'Poradie - sporty'!CN$3)</f>
        <v>0.21666666666666667</v>
      </c>
      <c r="CO12" s="243">
        <f>IF('Poradie - sporty'!CO15="x",0,(('Poradie - sporty'!CO$3+1)-'Poradie - sporty'!CO15)/'Poradie - sporty'!CO$3)</f>
        <v>0.6607142857142857</v>
      </c>
      <c r="CP12" s="243">
        <f>IF('Poradie - sporty'!CP15="x",0,(('Poradie - sporty'!CP$3+1)-'Poradie - sporty'!CP15)/'Poradie - sporty'!CP$3)</f>
        <v>7.1428571428571425E-2</v>
      </c>
      <c r="CQ12" s="243">
        <f>IF('Poradie - sporty'!CQ15="x",0,(('Poradie - sporty'!CQ$3+1)-'Poradie - sporty'!CQ15)/'Poradie - sporty'!CQ$3)</f>
        <v>0</v>
      </c>
      <c r="CR12" s="243">
        <f>IF('Poradie - sporty'!CR15="x",0,(('Poradie - sporty'!CR$3+1)-'Poradie - sporty'!CR15)/'Poradie - sporty'!CR$3)</f>
        <v>0.40298507462686567</v>
      </c>
      <c r="CS12" s="243">
        <f>IF('Poradie - sporty'!CS15="x",0,(('Poradie - sporty'!CS$3+1)-'Poradie - sporty'!CS15)/'Poradie - sporty'!CS$3)</f>
        <v>0.203125</v>
      </c>
      <c r="CT12" s="243">
        <f>IF('Poradie - sporty'!CT15="x",0,(('Poradie - sporty'!CT$3+1)-'Poradie - sporty'!CT15)/'Poradie - sporty'!CT$3)</f>
        <v>0.29577464788732394</v>
      </c>
      <c r="CU12" s="243">
        <f>IF('Poradie - sporty'!CU15="x",0,(('Poradie - sporty'!CU$3+1)-'Poradie - sporty'!CU15)/'Poradie - sporty'!CU$3)</f>
        <v>0</v>
      </c>
      <c r="CV12" s="243">
        <f>IF('Poradie - sporty'!CV15="x",0,(('Poradie - sporty'!CV$3+1)-'Poradie - sporty'!CV15)/'Poradie - sporty'!CV$3)</f>
        <v>0</v>
      </c>
      <c r="CW12" s="243">
        <f>IF('Poradie - sporty'!CW15="x",0,(('Poradie - sporty'!CW$3+1)-'Poradie - sporty'!CW15)/'Poradie - sporty'!CW$3)</f>
        <v>0</v>
      </c>
      <c r="CX12" s="243">
        <f>IF('Poradie - sporty'!CX15="x",0,(('Poradie - sporty'!CX$3+1)-'Poradie - sporty'!CX15)/'Poradie - sporty'!CX$3)</f>
        <v>0.6166666666666667</v>
      </c>
      <c r="CY12" s="243">
        <f>IF('Poradie - sporty'!CY15="x",0,(('Poradie - sporty'!CY$3+1)-'Poradie - sporty'!CY15)/'Poradie - sporty'!CY$3)</f>
        <v>0.62328767123287676</v>
      </c>
      <c r="CZ12" s="243">
        <f>IF('Poradie - sporty'!CZ15="x",0,(('Poradie - sporty'!CZ$3+1)-'Poradie - sporty'!CZ15)/'Poradie - sporty'!CZ$3)</f>
        <v>0.81355932203389836</v>
      </c>
      <c r="DA12" s="243">
        <f>IF('Poradie - sporty'!DA15="x",0,(('Poradie - sporty'!DA$3+1)-'Poradie - sporty'!DA15)/'Poradie - sporty'!DA$3)</f>
        <v>0.57692307692307687</v>
      </c>
      <c r="DB12" s="243">
        <f>IF('Poradie - sporty'!DB15="x",0,(('Poradie - sporty'!DB$3+1)-'Poradie - sporty'!DB15)/'Poradie - sporty'!DB$3)</f>
        <v>0.85416666666666663</v>
      </c>
      <c r="DC12" s="243">
        <f>IF('Poradie - sporty'!DC15="x",0,(('Poradie - sporty'!DC$3+1)-'Poradie - sporty'!DC15)/'Poradie - sporty'!DC$3)</f>
        <v>0</v>
      </c>
      <c r="DD12" s="243">
        <f>IF('Poradie - sporty'!DD15="x",0,(('Poradie - sporty'!DD$3+1)-'Poradie - sporty'!DD15)/'Poradie - sporty'!DD$3)</f>
        <v>0.55555555555555558</v>
      </c>
      <c r="DE12" s="243">
        <f>IF('Poradie - sporty'!DE15="x",0,(('Poradie - sporty'!DE$3+1)-'Poradie - sporty'!DE15)/'Poradie - sporty'!DE$3)</f>
        <v>0.61176470588235299</v>
      </c>
      <c r="DF12" s="243">
        <f>IF('Poradie - sporty'!DF15="x",0,(('Poradie - sporty'!DF$3+1)-'Poradie - sporty'!DF15)/'Poradie - sporty'!DF$3)</f>
        <v>0</v>
      </c>
      <c r="DG12" s="243">
        <f>IF('Poradie - sporty'!DG15="x",0,(('Poradie - sporty'!DG$3+1)-'Poradie - sporty'!DG15)/'Poradie - sporty'!DG$3)</f>
        <v>0.26126126126126126</v>
      </c>
      <c r="DH12" s="243">
        <f>IF('Poradie - sporty'!DH15="x",0,(('Poradie - sporty'!DH$3+1)-'Poradie - sporty'!DH15)/'Poradie - sporty'!DH$3)</f>
        <v>0.26530612244897961</v>
      </c>
      <c r="DI12" s="243">
        <f>IF('Poradie - sporty'!DI15="x",0,(('Poradie - sporty'!DI$3+1)-'Poradie - sporty'!DI15)/'Poradie - sporty'!DI$3)</f>
        <v>0</v>
      </c>
    </row>
    <row r="13" spans="1:116" ht="14.25" customHeight="1" x14ac:dyDescent="0.25">
      <c r="A13" s="239" t="s">
        <v>15</v>
      </c>
      <c r="B13" s="243">
        <f>IF('Poradie - sporty'!B16="x",0,(('Poradie - sporty'!B$3+1)-'Poradie - sporty'!B16)/'Poradie - sporty'!B$3)</f>
        <v>0.35526315789473684</v>
      </c>
      <c r="C13" s="243">
        <f>IF('Poradie - sporty'!C16="x",0,(('Poradie - sporty'!C$3+1)-'Poradie - sporty'!C16)/'Poradie - sporty'!C$3)</f>
        <v>0</v>
      </c>
      <c r="D13" s="243">
        <f>IF('Poradie - sporty'!D16="x",0,(('Poradie - sporty'!D$3+1)-'Poradie - sporty'!D16)/'Poradie - sporty'!D$3)</f>
        <v>0.71282051282051284</v>
      </c>
      <c r="E13" s="243">
        <f>IF('Poradie - sporty'!E16="x",0,(('Poradie - sporty'!E$3+1)-'Poradie - sporty'!E16)/'Poradie - sporty'!E$3)</f>
        <v>0.73134328358208955</v>
      </c>
      <c r="F13" s="243">
        <f>IF('Poradie - sporty'!F16="x",0,(('Poradie - sporty'!F$3+1)-'Poradie - sporty'!F16)/'Poradie - sporty'!F$3)</f>
        <v>0</v>
      </c>
      <c r="G13" s="243">
        <f>IF('Poradie - sporty'!G16="x",0,(('Poradie - sporty'!G$3+1)-'Poradie - sporty'!G16)/'Poradie - sporty'!G$3)</f>
        <v>0.775609756097561</v>
      </c>
      <c r="H13" s="243">
        <f>IF('Poradie - sporty'!H16="x",0,(('Poradie - sporty'!H$3+1)-'Poradie - sporty'!H16)/'Poradie - sporty'!H$3)</f>
        <v>0</v>
      </c>
      <c r="I13" s="243">
        <f>IF('Poradie - sporty'!I16="x",0,(('Poradie - sporty'!I$3+1)-'Poradie - sporty'!I16)/'Poradie - sporty'!I$3)</f>
        <v>0.73972602739726023</v>
      </c>
      <c r="J13" s="243">
        <f>IF('Poradie - sporty'!J16="x",0,(('Poradie - sporty'!J$3+1)-'Poradie - sporty'!J16)/'Poradie - sporty'!J$3)</f>
        <v>0.66917293233082709</v>
      </c>
      <c r="K13" s="243">
        <f>IF('Poradie - sporty'!K16="x",0,(('Poradie - sporty'!K$3+1)-'Poradie - sporty'!K16)/'Poradie - sporty'!K$3)</f>
        <v>0.65</v>
      </c>
      <c r="L13" s="243">
        <f>IF('Poradie - sporty'!L16="x",0,(('Poradie - sporty'!L$3+1)-'Poradie - sporty'!L16)/'Poradie - sporty'!L$3)</f>
        <v>0.27906976744186046</v>
      </c>
      <c r="M13" s="243">
        <f>IF('Poradie - sporty'!M16="x",0,(('Poradie - sporty'!M$3+1)-'Poradie - sporty'!M16)/'Poradie - sporty'!M$3)</f>
        <v>0.77611940298507465</v>
      </c>
      <c r="N13" s="243">
        <f>IF('Poradie - sporty'!N16="x",0,(('Poradie - sporty'!N$3+1)-'Poradie - sporty'!N16)/'Poradie - sporty'!N$3)</f>
        <v>0.3</v>
      </c>
      <c r="O13" s="243">
        <f>IF('Poradie - sporty'!O16="x",0,(('Poradie - sporty'!O$3+1)-'Poradie - sporty'!O16)/'Poradie - sporty'!O$3)</f>
        <v>0.27380952380952384</v>
      </c>
      <c r="P13" s="243">
        <f>IF('Poradie - sporty'!P16="x",0,(('Poradie - sporty'!P$3+1)-'Poradie - sporty'!P16)/'Poradie - sporty'!P$3)</f>
        <v>0.62068965517241381</v>
      </c>
      <c r="Q13" s="243">
        <f>IF('Poradie - sporty'!Q16="x",0,(('Poradie - sporty'!Q$3+1)-'Poradie - sporty'!Q16)/'Poradie - sporty'!Q$3)</f>
        <v>0</v>
      </c>
      <c r="R13" s="243">
        <f>IF('Poradie - sporty'!R16="x",0,(('Poradie - sporty'!R$3+1)-'Poradie - sporty'!R16)/'Poradie - sporty'!R$3)</f>
        <v>0.68032786885245899</v>
      </c>
      <c r="S13" s="243">
        <f>IF('Poradie - sporty'!S16="x",0,(('Poradie - sporty'!S$3+1)-'Poradie - sporty'!S16)/'Poradie - sporty'!S$3)</f>
        <v>0.57352941176470584</v>
      </c>
      <c r="T13" s="243">
        <f>IF('Poradie - sporty'!T16="x",0,(('Poradie - sporty'!T$3+1)-'Poradie - sporty'!T16)/'Poradie - sporty'!T$3)</f>
        <v>7.5471698113207544E-2</v>
      </c>
      <c r="U13" s="243">
        <f>IF('Poradie - sporty'!U16="x",0,(('Poradie - sporty'!U$3+1)-'Poradie - sporty'!U16)/'Poradie - sporty'!U$3)</f>
        <v>0.29032258064516131</v>
      </c>
      <c r="V13" s="243">
        <f>IF('Poradie - sporty'!V16="x",0,(('Poradie - sporty'!V$3+1)-'Poradie - sporty'!V16)/'Poradie - sporty'!V$3)</f>
        <v>0.43809523809523809</v>
      </c>
      <c r="W13" s="243">
        <f>IF('Poradie - sporty'!W16="x",0,(('Poradie - sporty'!W$3+1)-'Poradie - sporty'!W16)/'Poradie - sporty'!W$3)</f>
        <v>0.54545454545454541</v>
      </c>
      <c r="X13" s="243">
        <f>IF('Poradie - sporty'!X16="x",0,(('Poradie - sporty'!X$3+1)-'Poradie - sporty'!X16)/'Poradie - sporty'!X$3)</f>
        <v>0.26666666666666666</v>
      </c>
      <c r="Y13" s="243">
        <f>IF('Poradie - sporty'!Y16="x",0,(('Poradie - sporty'!Y$3+1)-'Poradie - sporty'!Y16)/'Poradie - sporty'!Y$3)</f>
        <v>0</v>
      </c>
      <c r="Z13" s="243">
        <f>IF('Poradie - sporty'!Z16="x",0,(('Poradie - sporty'!Z$3+1)-'Poradie - sporty'!Z16)/'Poradie - sporty'!Z$3)</f>
        <v>0</v>
      </c>
      <c r="AA13" s="243">
        <f>IF('Poradie - sporty'!AA16="x",0,(('Poradie - sporty'!AA$3+1)-'Poradie - sporty'!AA16)/'Poradie - sporty'!AA$3)</f>
        <v>0.54385964912280704</v>
      </c>
      <c r="AB13" s="243">
        <f>IF('Poradie - sporty'!AB16="x",0,(('Poradie - sporty'!AB$3+1)-'Poradie - sporty'!AB16)/'Poradie - sporty'!AB$3)</f>
        <v>0.7</v>
      </c>
      <c r="AC13" s="243">
        <f>IF('Poradie - sporty'!AC16="x",0,(('Poradie - sporty'!AC$3+1)-'Poradie - sporty'!AC16)/'Poradie - sporty'!AC$3)</f>
        <v>0.76811594202898548</v>
      </c>
      <c r="AD13" s="243">
        <f>IF('Poradie - sporty'!AD16="x",0,(('Poradie - sporty'!AD$3+1)-'Poradie - sporty'!AD16)/'Poradie - sporty'!AD$3)</f>
        <v>0.66666666666666663</v>
      </c>
      <c r="AE13" s="243">
        <f>IF('Poradie - sporty'!AE16="x",0,(('Poradie - sporty'!AE$3+1)-'Poradie - sporty'!AE16)/'Poradie - sporty'!AE$3)</f>
        <v>7.1428571428571425E-2</v>
      </c>
      <c r="AF13" s="243">
        <f>IF('Poradie - sporty'!AF16="x",0,(('Poradie - sporty'!AF$3+1)-'Poradie - sporty'!AF16)/'Poradie - sporty'!AF$3)</f>
        <v>0</v>
      </c>
      <c r="AG13" s="243">
        <f>IF('Poradie - sporty'!AG16="x",0,(('Poradie - sporty'!AG$3+1)-'Poradie - sporty'!AG16)/'Poradie - sporty'!AG$3)</f>
        <v>0</v>
      </c>
      <c r="AH13" s="243">
        <f>IF('Poradie - sporty'!AH16="x",0,(('Poradie - sporty'!AH$3+1)-'Poradie - sporty'!AH16)/'Poradie - sporty'!AH$3)</f>
        <v>0.77450980392156865</v>
      </c>
      <c r="AI13" s="243">
        <f>IF('Poradie - sporty'!AI16="x",0,(('Poradie - sporty'!AI$3+1)-'Poradie - sporty'!AI16)/'Poradie - sporty'!AI$3)</f>
        <v>0.76576576576576572</v>
      </c>
      <c r="AJ13" s="243">
        <f>IF('Poradie - sporty'!AJ16="x",0,(('Poradie - sporty'!AJ$3+1)-'Poradie - sporty'!AJ16)/'Poradie - sporty'!AJ$3)</f>
        <v>0.79545454545454541</v>
      </c>
      <c r="AK13" s="243">
        <f>IF('Poradie - sporty'!AK16="x",0,(('Poradie - sporty'!AK$3+1)-'Poradie - sporty'!AK16)/'Poradie - sporty'!AK$3)</f>
        <v>0.63200000000000001</v>
      </c>
      <c r="AL13" s="243">
        <f>IF('Poradie - sporty'!AL16="x",0,(('Poradie - sporty'!AL$3+1)-'Poradie - sporty'!AL16)/'Poradie - sporty'!AL$3)</f>
        <v>0</v>
      </c>
      <c r="AM13" s="243">
        <f>IF('Poradie - sporty'!AM16="x",0,(('Poradie - sporty'!AM$3+1)-'Poradie - sporty'!AM16)/'Poradie - sporty'!AM$3)</f>
        <v>0</v>
      </c>
      <c r="AN13" s="243">
        <f>IF('Poradie - sporty'!AN16="x",0,(('Poradie - sporty'!AN$3+1)-'Poradie - sporty'!AN16)/'Poradie - sporty'!AN$3)</f>
        <v>0.78723404255319152</v>
      </c>
      <c r="AO13" s="243">
        <f>IF('Poradie - sporty'!AO16="x",0,(('Poradie - sporty'!AO$3+1)-'Poradie - sporty'!AO16)/'Poradie - sporty'!AO$3)</f>
        <v>0.81818181818181823</v>
      </c>
      <c r="AP13" s="243">
        <f>IF('Poradie - sporty'!AP16="x",0,(('Poradie - sporty'!AP$3+1)-'Poradie - sporty'!AP16)/'Poradie - sporty'!AP$3)</f>
        <v>0.53266331658291455</v>
      </c>
      <c r="AQ13" s="243">
        <f>IF('Poradie - sporty'!AQ16="x",0,(('Poradie - sporty'!AQ$3+1)-'Poradie - sporty'!AQ16)/'Poradie - sporty'!AQ$3)</f>
        <v>0</v>
      </c>
      <c r="AR13" s="243">
        <f>IF('Poradie - sporty'!AR16="x",0,(('Poradie - sporty'!AR$3+1)-'Poradie - sporty'!AR16)/'Poradie - sporty'!AR$3)</f>
        <v>0</v>
      </c>
      <c r="AS13" s="243">
        <f>IF('Poradie - sporty'!AS16="x",0,(('Poradie - sporty'!AS$3+1)-'Poradie - sporty'!AS16)/'Poradie - sporty'!AS$3)</f>
        <v>0.43243243243243246</v>
      </c>
      <c r="AT13" s="243">
        <f>IF('Poradie - sporty'!AT16="x",0,(('Poradie - sporty'!AT$3+1)-'Poradie - sporty'!AT16)/'Poradie - sporty'!AT$3)</f>
        <v>8.8235294117647065E-2</v>
      </c>
      <c r="AU13" s="243">
        <f>IF('Poradie - sporty'!AU16="x",0,(('Poradie - sporty'!AU$3+1)-'Poradie - sporty'!AU16)/'Poradie - sporty'!AU$3)</f>
        <v>0.2413793103448276</v>
      </c>
      <c r="AV13" s="243">
        <f>IF('Poradie - sporty'!AV16="x",0,(('Poradie - sporty'!AV$3+1)-'Poradie - sporty'!AV16)/'Poradie - sporty'!AV$3)</f>
        <v>0</v>
      </c>
      <c r="AW13" s="243">
        <f>IF('Poradie - sporty'!AW16="x",0,(('Poradie - sporty'!AW$3+1)-'Poradie - sporty'!AW16)/'Poradie - sporty'!AW$3)</f>
        <v>0.31707317073170732</v>
      </c>
      <c r="AX13" s="243">
        <f>IF('Poradie - sporty'!AX16="x",0,(('Poradie - sporty'!AX$3+1)-'Poradie - sporty'!AX16)/'Poradie - sporty'!AX$3)</f>
        <v>0.63398692810457513</v>
      </c>
      <c r="AY13" s="243">
        <f>IF('Poradie - sporty'!AY16="x",0,(('Poradie - sporty'!AY$3+1)-'Poradie - sporty'!AY16)/'Poradie - sporty'!AY$3)</f>
        <v>0.21153846153846154</v>
      </c>
      <c r="AZ13" s="243">
        <f>IF('Poradie - sporty'!AZ16="x",0,(('Poradie - sporty'!AZ$3+1)-'Poradie - sporty'!AZ16)/'Poradie - sporty'!AZ$3)</f>
        <v>0</v>
      </c>
      <c r="BA13" s="243">
        <f>IF('Poradie - sporty'!BA16="x",0,(('Poradie - sporty'!BA$3+1)-'Poradie - sporty'!BA16)/'Poradie - sporty'!BA$3)</f>
        <v>0.62424242424242427</v>
      </c>
      <c r="BB13" s="243">
        <f>IF('Poradie - sporty'!BB16="x",0,(('Poradie - sporty'!BB$3+1)-'Poradie - sporty'!BB16)/'Poradie - sporty'!BB$3)</f>
        <v>0</v>
      </c>
      <c r="BC13" s="243">
        <f>IF('Poradie - sporty'!BC16="x",0,(('Poradie - sporty'!BC$3+1)-'Poradie - sporty'!BC16)/'Poradie - sporty'!BC$3)</f>
        <v>0</v>
      </c>
      <c r="BD13" s="243">
        <f>IF('Poradie - sporty'!BD16="x",0,(('Poradie - sporty'!BD$3+1)-'Poradie - sporty'!BD16)/'Poradie - sporty'!BD$3)</f>
        <v>0</v>
      </c>
      <c r="BE13" s="243">
        <f>IF('Poradie - sporty'!BE16="x",0,(('Poradie - sporty'!BE$3+1)-'Poradie - sporty'!BE16)/'Poradie - sporty'!BE$3)</f>
        <v>0.45270270270270269</v>
      </c>
      <c r="BF13" s="243">
        <f>IF('Poradie - sporty'!BF16="x",0,(('Poradie - sporty'!BF$3+1)-'Poradie - sporty'!BF16)/'Poradie - sporty'!BF$3)</f>
        <v>0</v>
      </c>
      <c r="BG13" s="243">
        <f>IF('Poradie - sporty'!BG16="x",0,(('Poradie - sporty'!BG$3+1)-'Poradie - sporty'!BG16)/'Poradie - sporty'!BG$3)</f>
        <v>0.40625</v>
      </c>
      <c r="BH13" s="243">
        <f>IF('Poradie - sporty'!BH16="x",0,(('Poradie - sporty'!BH$3+1)-'Poradie - sporty'!BH16)/'Poradie - sporty'!BH$3)</f>
        <v>0.56024096385542166</v>
      </c>
      <c r="BI13" s="243">
        <f>IF('Poradie - sporty'!BI16="x",0,(('Poradie - sporty'!BI$3+1)-'Poradie - sporty'!BI16)/'Poradie - sporty'!BI$3)</f>
        <v>0</v>
      </c>
      <c r="BJ13" s="243">
        <f>IF('Poradie - sporty'!BJ16="x",0,(('Poradie - sporty'!BJ$3+1)-'Poradie - sporty'!BJ16)/'Poradie - sporty'!BJ$3)</f>
        <v>0</v>
      </c>
      <c r="BK13" s="243">
        <f>IF('Poradie - sporty'!BK16="x",0,(('Poradie - sporty'!BK$3+1)-'Poradie - sporty'!BK16)/'Poradie - sporty'!BK$3)</f>
        <v>0</v>
      </c>
      <c r="BL13" s="243">
        <f>IF('Poradie - sporty'!BL16="x",0,(('Poradie - sporty'!BL$3+1)-'Poradie - sporty'!BL16)/'Poradie - sporty'!BL$3)</f>
        <v>0</v>
      </c>
      <c r="BM13" s="243">
        <f>IF('Poradie - sporty'!BM16="x",0,(('Poradie - sporty'!BM$3+1)-'Poradie - sporty'!BM16)/'Poradie - sporty'!BM$3)</f>
        <v>0</v>
      </c>
      <c r="BN13" s="243">
        <f>IF('Poradie - sporty'!BN16="x",0,(('Poradie - sporty'!BN$3+1)-'Poradie - sporty'!BN16)/'Poradie - sporty'!BN$3)</f>
        <v>0</v>
      </c>
      <c r="BO13" s="243">
        <f>IF('Poradie - sporty'!BO16="x",0,(('Poradie - sporty'!BO$3+1)-'Poradie - sporty'!BO16)/'Poradie - sporty'!BO$3)</f>
        <v>0.33027522935779818</v>
      </c>
      <c r="BP13" s="243">
        <f>IF('Poradie - sporty'!BP16="x",0,(('Poradie - sporty'!BP$3+1)-'Poradie - sporty'!BP16)/'Poradie - sporty'!BP$3)</f>
        <v>0.16438356164383561</v>
      </c>
      <c r="BQ13" s="243">
        <f>IF('Poradie - sporty'!BQ16="x",0,(('Poradie - sporty'!BQ$3+1)-'Poradie - sporty'!BQ16)/'Poradie - sporty'!BQ$3)</f>
        <v>0.10294117647058823</v>
      </c>
      <c r="BR13" s="243">
        <f>IF('Poradie - sporty'!BR16="x",0,(('Poradie - sporty'!BR$3+1)-'Poradie - sporty'!BR16)/'Poradie - sporty'!BR$3)</f>
        <v>0.75824175824175821</v>
      </c>
      <c r="BS13" s="243">
        <f>IF('Poradie - sporty'!BS16="x",0,(('Poradie - sporty'!BS$3+1)-'Poradie - sporty'!BS16)/'Poradie - sporty'!BS$3)</f>
        <v>0</v>
      </c>
      <c r="BT13" s="243">
        <f>IF('Poradie - sporty'!BT16="x",0,(('Poradie - sporty'!BT$3+1)-'Poradie - sporty'!BT16)/'Poradie - sporty'!BT$3)</f>
        <v>0</v>
      </c>
      <c r="BU13" s="243">
        <f>IF('Poradie - sporty'!BU16="x",0,(('Poradie - sporty'!BU$3+1)-'Poradie - sporty'!BU16)/'Poradie - sporty'!BU$3)</f>
        <v>0.90476190476190477</v>
      </c>
      <c r="BV13" s="243">
        <f>IF('Poradie - sporty'!BV16="x",0,(('Poradie - sporty'!BV$3+1)-'Poradie - sporty'!BV16)/'Poradie - sporty'!BV$3)</f>
        <v>0</v>
      </c>
      <c r="BW13" s="243">
        <f>IF('Poradie - sporty'!BW16="x",0,(('Poradie - sporty'!BW$3+1)-'Poradie - sporty'!BW16)/'Poradie - sporty'!BW$3)</f>
        <v>0</v>
      </c>
      <c r="BX13" s="243">
        <f>IF('Poradie - sporty'!BX16="x",0,(('Poradie - sporty'!BX$3+1)-'Poradie - sporty'!BX16)/'Poradie - sporty'!BX$3)</f>
        <v>0</v>
      </c>
      <c r="BY13" s="243">
        <f>IF('Poradie - sporty'!BY16="x",0,(('Poradie - sporty'!BY$3+1)-'Poradie - sporty'!BY16)/'Poradie - sporty'!BY$3)</f>
        <v>0.12820512820512819</v>
      </c>
      <c r="BZ13" s="243">
        <f>IF('Poradie - sporty'!BZ16="x",0,(('Poradie - sporty'!BZ$3+1)-'Poradie - sporty'!BZ16)/'Poradie - sporty'!BZ$3)</f>
        <v>0</v>
      </c>
      <c r="CA13" s="243">
        <f>IF('Poradie - sporty'!CA16="x",0,(('Poradie - sporty'!CA$3+1)-'Poradie - sporty'!CA16)/'Poradie - sporty'!CA$3)</f>
        <v>0.65625</v>
      </c>
      <c r="CB13" s="243">
        <f>IF('Poradie - sporty'!CB16="x",0,(('Poradie - sporty'!CB$3+1)-'Poradie - sporty'!CB16)/'Poradie - sporty'!CB$3)</f>
        <v>0.6071428571428571</v>
      </c>
      <c r="CC13" s="243">
        <f>IF('Poradie - sporty'!CC16="x",0,(('Poradie - sporty'!CC$3+1)-'Poradie - sporty'!CC16)/'Poradie - sporty'!CC$3)</f>
        <v>0</v>
      </c>
      <c r="CD13" s="243">
        <f>IF('Poradie - sporty'!CD16="x",0,(('Poradie - sporty'!CD$3+1)-'Poradie - sporty'!CD16)/'Poradie - sporty'!CD$3)</f>
        <v>0.26666666666666666</v>
      </c>
      <c r="CE13" s="243">
        <f>IF('Poradie - sporty'!CE16="x",0,(('Poradie - sporty'!CE$3+1)-'Poradie - sporty'!CE16)/'Poradie - sporty'!CE$3)</f>
        <v>0.61235955056179781</v>
      </c>
      <c r="CF13" s="243">
        <f>IF('Poradie - sporty'!CF16="x",0,(('Poradie - sporty'!CF$3+1)-'Poradie - sporty'!CF16)/'Poradie - sporty'!CF$3)</f>
        <v>2.0833333333333332E-2</v>
      </c>
      <c r="CG13" s="243">
        <f>IF('Poradie - sporty'!CG16="x",0,(('Poradie - sporty'!CG$3+1)-'Poradie - sporty'!CG16)/'Poradie - sporty'!CG$3)</f>
        <v>0</v>
      </c>
      <c r="CH13" s="243">
        <f>IF('Poradie - sporty'!CH16="x",0,(('Poradie - sporty'!CH$3+1)-'Poradie - sporty'!CH16)/'Poradie - sporty'!CH$3)</f>
        <v>0.75490196078431371</v>
      </c>
      <c r="CI13" s="243">
        <f>IF('Poradie - sporty'!CI16="x",0,(('Poradie - sporty'!CI$3+1)-'Poradie - sporty'!CI16)/'Poradie - sporty'!CI$3)</f>
        <v>0</v>
      </c>
      <c r="CJ13" s="243">
        <f>IF('Poradie - sporty'!CJ16="x",0,(('Poradie - sporty'!CJ$3+1)-'Poradie - sporty'!CJ16)/'Poradie - sporty'!CJ$3)</f>
        <v>0</v>
      </c>
      <c r="CK13" s="243">
        <f>IF('Poradie - sporty'!CK16="x",0,(('Poradie - sporty'!CK$3+1)-'Poradie - sporty'!CK16)/'Poradie - sporty'!CK$3)</f>
        <v>0</v>
      </c>
      <c r="CL13" s="243">
        <f>IF('Poradie - sporty'!CL16="x",0,(('Poradie - sporty'!CL$3+1)-'Poradie - sporty'!CL16)/'Poradie - sporty'!CL$3)</f>
        <v>0.7</v>
      </c>
      <c r="CM13" s="243">
        <f>IF('Poradie - sporty'!CM16="x",0,(('Poradie - sporty'!CM$3+1)-'Poradie - sporty'!CM16)/'Poradie - sporty'!CM$3)</f>
        <v>0.58620689655172409</v>
      </c>
      <c r="CN13" s="243">
        <f>IF('Poradie - sporty'!CN16="x",0,(('Poradie - sporty'!CN$3+1)-'Poradie - sporty'!CN16)/'Poradie - sporty'!CN$3)</f>
        <v>0</v>
      </c>
      <c r="CO13" s="243">
        <f>IF('Poradie - sporty'!CO16="x",0,(('Poradie - sporty'!CO$3+1)-'Poradie - sporty'!CO16)/'Poradie - sporty'!CO$3)</f>
        <v>0.8303571428571429</v>
      </c>
      <c r="CP13" s="243">
        <f>IF('Poradie - sporty'!CP16="x",0,(('Poradie - sporty'!CP$3+1)-'Poradie - sporty'!CP16)/'Poradie - sporty'!CP$3)</f>
        <v>0</v>
      </c>
      <c r="CQ13" s="243">
        <f>IF('Poradie - sporty'!CQ16="x",0,(('Poradie - sporty'!CQ$3+1)-'Poradie - sporty'!CQ16)/'Poradie - sporty'!CQ$3)</f>
        <v>0</v>
      </c>
      <c r="CR13" s="243">
        <f>IF('Poradie - sporty'!CR16="x",0,(('Poradie - sporty'!CR$3+1)-'Poradie - sporty'!CR16)/'Poradie - sporty'!CR$3)</f>
        <v>0</v>
      </c>
      <c r="CS13" s="243">
        <f>IF('Poradie - sporty'!CS16="x",0,(('Poradie - sporty'!CS$3+1)-'Poradie - sporty'!CS16)/'Poradie - sporty'!CS$3)</f>
        <v>0.328125</v>
      </c>
      <c r="CT13" s="243">
        <f>IF('Poradie - sporty'!CT16="x",0,(('Poradie - sporty'!CT$3+1)-'Poradie - sporty'!CT16)/'Poradie - sporty'!CT$3)</f>
        <v>0</v>
      </c>
      <c r="CU13" s="243">
        <f>IF('Poradie - sporty'!CU16="x",0,(('Poradie - sporty'!CU$3+1)-'Poradie - sporty'!CU16)/'Poradie - sporty'!CU$3)</f>
        <v>0</v>
      </c>
      <c r="CV13" s="243">
        <f>IF('Poradie - sporty'!CV16="x",0,(('Poradie - sporty'!CV$3+1)-'Poradie - sporty'!CV16)/'Poradie - sporty'!CV$3)</f>
        <v>0</v>
      </c>
      <c r="CW13" s="243">
        <f>IF('Poradie - sporty'!CW16="x",0,(('Poradie - sporty'!CW$3+1)-'Poradie - sporty'!CW16)/'Poradie - sporty'!CW$3)</f>
        <v>0</v>
      </c>
      <c r="CX13" s="243">
        <f>IF('Poradie - sporty'!CX16="x",0,(('Poradie - sporty'!CX$3+1)-'Poradie - sporty'!CX16)/'Poradie - sporty'!CX$3)</f>
        <v>0</v>
      </c>
      <c r="CY13" s="243">
        <f>IF('Poradie - sporty'!CY16="x",0,(('Poradie - sporty'!CY$3+1)-'Poradie - sporty'!CY16)/'Poradie - sporty'!CY$3)</f>
        <v>0.47945205479452052</v>
      </c>
      <c r="CZ13" s="243">
        <f>IF('Poradie - sporty'!CZ16="x",0,(('Poradie - sporty'!CZ$3+1)-'Poradie - sporty'!CZ16)/'Poradie - sporty'!CZ$3)</f>
        <v>9.6045197740112997E-2</v>
      </c>
      <c r="DA13" s="243">
        <f>IF('Poradie - sporty'!DA16="x",0,(('Poradie - sporty'!DA$3+1)-'Poradie - sporty'!DA16)/'Poradie - sporty'!DA$3)</f>
        <v>0.60769230769230764</v>
      </c>
      <c r="DB13" s="243">
        <f>IF('Poradie - sporty'!DB16="x",0,(('Poradie - sporty'!DB$3+1)-'Poradie - sporty'!DB16)/'Poradie - sporty'!DB$3)</f>
        <v>0.52083333333333337</v>
      </c>
      <c r="DC13" s="243">
        <f>IF('Poradie - sporty'!DC16="x",0,(('Poradie - sporty'!DC$3+1)-'Poradie - sporty'!DC16)/'Poradie - sporty'!DC$3)</f>
        <v>0</v>
      </c>
      <c r="DD13" s="243">
        <f>IF('Poradie - sporty'!DD16="x",0,(('Poradie - sporty'!DD$3+1)-'Poradie - sporty'!DD16)/'Poradie - sporty'!DD$3)</f>
        <v>0.92063492063492058</v>
      </c>
      <c r="DE13" s="243">
        <f>IF('Poradie - sporty'!DE16="x",0,(('Poradie - sporty'!DE$3+1)-'Poradie - sporty'!DE16)/'Poradie - sporty'!DE$3)</f>
        <v>0.78529411764705881</v>
      </c>
      <c r="DF13" s="243">
        <f>IF('Poradie - sporty'!DF16="x",0,(('Poradie - sporty'!DF$3+1)-'Poradie - sporty'!DF16)/'Poradie - sporty'!DF$3)</f>
        <v>0</v>
      </c>
      <c r="DG13" s="243">
        <f>IF('Poradie - sporty'!DG16="x",0,(('Poradie - sporty'!DG$3+1)-'Poradie - sporty'!DG16)/'Poradie - sporty'!DG$3)</f>
        <v>0.54054054054054057</v>
      </c>
      <c r="DH13" s="243">
        <f>IF('Poradie - sporty'!DH16="x",0,(('Poradie - sporty'!DH$3+1)-'Poradie - sporty'!DH16)/'Poradie - sporty'!DH$3)</f>
        <v>0.84693877551020413</v>
      </c>
      <c r="DI13" s="243">
        <f>IF('Poradie - sporty'!DI16="x",0,(('Poradie - sporty'!DI$3+1)-'Poradie - sporty'!DI16)/'Poradie - sporty'!DI$3)</f>
        <v>0</v>
      </c>
    </row>
    <row r="14" spans="1:116" ht="14.25" customHeight="1" x14ac:dyDescent="0.25">
      <c r="A14" s="239" t="s">
        <v>16</v>
      </c>
      <c r="B14" s="243">
        <f>IF('Poradie - sporty'!B17="x",0,(('Poradie - sporty'!B$3+1)-'Poradie - sporty'!B17)/'Poradie - sporty'!B$3)</f>
        <v>0.53947368421052633</v>
      </c>
      <c r="C14" s="243">
        <f>IF('Poradie - sporty'!C17="x",0,(('Poradie - sporty'!C$3+1)-'Poradie - sporty'!C17)/'Poradie - sporty'!C$3)</f>
        <v>0.68888888888888888</v>
      </c>
      <c r="D14" s="243">
        <f>IF('Poradie - sporty'!D17="x",0,(('Poradie - sporty'!D$3+1)-'Poradie - sporty'!D17)/'Poradie - sporty'!D$3)</f>
        <v>0.8</v>
      </c>
      <c r="E14" s="243">
        <f>IF('Poradie - sporty'!E17="x",0,(('Poradie - sporty'!E$3+1)-'Poradie - sporty'!E17)/'Poradie - sporty'!E$3)</f>
        <v>0.59701492537313428</v>
      </c>
      <c r="F14" s="243">
        <f>IF('Poradie - sporty'!F17="x",0,(('Poradie - sporty'!F$3+1)-'Poradie - sporty'!F17)/'Poradie - sporty'!F$3)</f>
        <v>0</v>
      </c>
      <c r="G14" s="243">
        <f>IF('Poradie - sporty'!G17="x",0,(('Poradie - sporty'!G$3+1)-'Poradie - sporty'!G17)/'Poradie - sporty'!G$3)</f>
        <v>0.78536585365853662</v>
      </c>
      <c r="H14" s="243">
        <f>IF('Poradie - sporty'!H17="x",0,(('Poradie - sporty'!H$3+1)-'Poradie - sporty'!H17)/'Poradie - sporty'!H$3)</f>
        <v>0</v>
      </c>
      <c r="I14" s="243">
        <f>IF('Poradie - sporty'!I17="x",0,(('Poradie - sporty'!I$3+1)-'Poradie - sporty'!I17)/'Poradie - sporty'!I$3)</f>
        <v>0.9726027397260274</v>
      </c>
      <c r="J14" s="243">
        <f>IF('Poradie - sporty'!J17="x",0,(('Poradie - sporty'!J$3+1)-'Poradie - sporty'!J17)/'Poradie - sporty'!J$3)</f>
        <v>0.72932330827067671</v>
      </c>
      <c r="K14" s="243">
        <f>IF('Poradie - sporty'!K17="x",0,(('Poradie - sporty'!K$3+1)-'Poradie - sporty'!K17)/'Poradie - sporty'!K$3)</f>
        <v>0.9</v>
      </c>
      <c r="L14" s="243">
        <f>IF('Poradie - sporty'!L17="x",0,(('Poradie - sporty'!L$3+1)-'Poradie - sporty'!L17)/'Poradie - sporty'!L$3)</f>
        <v>0.26744186046511625</v>
      </c>
      <c r="M14" s="243">
        <f>IF('Poradie - sporty'!M17="x",0,(('Poradie - sporty'!M$3+1)-'Poradie - sporty'!M17)/'Poradie - sporty'!M$3)</f>
        <v>0.79601990049751248</v>
      </c>
      <c r="N14" s="243">
        <f>IF('Poradie - sporty'!N17="x",0,(('Poradie - sporty'!N$3+1)-'Poradie - sporty'!N17)/'Poradie - sporty'!N$3)</f>
        <v>0.51666666666666672</v>
      </c>
      <c r="O14" s="243">
        <f>IF('Poradie - sporty'!O17="x",0,(('Poradie - sporty'!O$3+1)-'Poradie - sporty'!O17)/'Poradie - sporty'!O$3)</f>
        <v>0.58333333333333337</v>
      </c>
      <c r="P14" s="243">
        <f>IF('Poradie - sporty'!P17="x",0,(('Poradie - sporty'!P$3+1)-'Poradie - sporty'!P17)/'Poradie - sporty'!P$3)</f>
        <v>0.7931034482758621</v>
      </c>
      <c r="Q14" s="243">
        <f>IF('Poradie - sporty'!Q17="x",0,(('Poradie - sporty'!Q$3+1)-'Poradie - sporty'!Q17)/'Poradie - sporty'!Q$3)</f>
        <v>0</v>
      </c>
      <c r="R14" s="243">
        <f>IF('Poradie - sporty'!R17="x",0,(('Poradie - sporty'!R$3+1)-'Poradie - sporty'!R17)/'Poradie - sporty'!R$3)</f>
        <v>0.81967213114754101</v>
      </c>
      <c r="S14" s="243">
        <f>IF('Poradie - sporty'!S17="x",0,(('Poradie - sporty'!S$3+1)-'Poradie - sporty'!S17)/'Poradie - sporty'!S$3)</f>
        <v>0.41176470588235292</v>
      </c>
      <c r="T14" s="243">
        <f>IF('Poradie - sporty'!T17="x",0,(('Poradie - sporty'!T$3+1)-'Poradie - sporty'!T17)/'Poradie - sporty'!T$3)</f>
        <v>0.90566037735849059</v>
      </c>
      <c r="U14" s="243">
        <f>IF('Poradie - sporty'!U17="x",0,(('Poradie - sporty'!U$3+1)-'Poradie - sporty'!U17)/'Poradie - sporty'!U$3)</f>
        <v>0.65161290322580645</v>
      </c>
      <c r="V14" s="243">
        <f>IF('Poradie - sporty'!V17="x",0,(('Poradie - sporty'!V$3+1)-'Poradie - sporty'!V17)/'Poradie - sporty'!V$3)</f>
        <v>0.61904761904761907</v>
      </c>
      <c r="W14" s="243">
        <f>IF('Poradie - sporty'!W17="x",0,(('Poradie - sporty'!W$3+1)-'Poradie - sporty'!W17)/'Poradie - sporty'!W$3)</f>
        <v>0.57272727272727275</v>
      </c>
      <c r="X14" s="243">
        <f>IF('Poradie - sporty'!X17="x",0,(('Poradie - sporty'!X$3+1)-'Poradie - sporty'!X17)/'Poradie - sporty'!X$3)</f>
        <v>0</v>
      </c>
      <c r="Y14" s="243">
        <f>IF('Poradie - sporty'!Y17="x",0,(('Poradie - sporty'!Y$3+1)-'Poradie - sporty'!Y17)/'Poradie - sporty'!Y$3)</f>
        <v>0.51923076923076927</v>
      </c>
      <c r="Z14" s="243">
        <f>IF('Poradie - sporty'!Z17="x",0,(('Poradie - sporty'!Z$3+1)-'Poradie - sporty'!Z17)/'Poradie - sporty'!Z$3)</f>
        <v>6.5217391304347824E-2</v>
      </c>
      <c r="AA14" s="243">
        <f>IF('Poradie - sporty'!AA17="x",0,(('Poradie - sporty'!AA$3+1)-'Poradie - sporty'!AA17)/'Poradie - sporty'!AA$3)</f>
        <v>0.86403508771929827</v>
      </c>
      <c r="AB14" s="243">
        <f>IF('Poradie - sporty'!AB17="x",0,(('Poradie - sporty'!AB$3+1)-'Poradie - sporty'!AB17)/'Poradie - sporty'!AB$3)</f>
        <v>0.76666666666666672</v>
      </c>
      <c r="AC14" s="243">
        <f>IF('Poradie - sporty'!AC17="x",0,(('Poradie - sporty'!AC$3+1)-'Poradie - sporty'!AC17)/'Poradie - sporty'!AC$3)</f>
        <v>0.60144927536231885</v>
      </c>
      <c r="AD14" s="243">
        <f>IF('Poradie - sporty'!AD17="x",0,(('Poradie - sporty'!AD$3+1)-'Poradie - sporty'!AD17)/'Poradie - sporty'!AD$3)</f>
        <v>0.8</v>
      </c>
      <c r="AE14" s="243">
        <f>IF('Poradie - sporty'!AE17="x",0,(('Poradie - sporty'!AE$3+1)-'Poradie - sporty'!AE17)/'Poradie - sporty'!AE$3)</f>
        <v>0.7142857142857143</v>
      </c>
      <c r="AF14" s="243">
        <f>IF('Poradie - sporty'!AF17="x",0,(('Poradie - sporty'!AF$3+1)-'Poradie - sporty'!AF17)/'Poradie - sporty'!AF$3)</f>
        <v>0</v>
      </c>
      <c r="AG14" s="243">
        <f>IF('Poradie - sporty'!AG17="x",0,(('Poradie - sporty'!AG$3+1)-'Poradie - sporty'!AG17)/'Poradie - sporty'!AG$3)</f>
        <v>0</v>
      </c>
      <c r="AH14" s="243">
        <f>IF('Poradie - sporty'!AH17="x",0,(('Poradie - sporty'!AH$3+1)-'Poradie - sporty'!AH17)/'Poradie - sporty'!AH$3)</f>
        <v>0</v>
      </c>
      <c r="AI14" s="243">
        <f>IF('Poradie - sporty'!AI17="x",0,(('Poradie - sporty'!AI$3+1)-'Poradie - sporty'!AI17)/'Poradie - sporty'!AI$3)</f>
        <v>0.80180180180180183</v>
      </c>
      <c r="AJ14" s="243">
        <f>IF('Poradie - sporty'!AJ17="x",0,(('Poradie - sporty'!AJ$3+1)-'Poradie - sporty'!AJ17)/'Poradie - sporty'!AJ$3)</f>
        <v>0.93939393939393945</v>
      </c>
      <c r="AK14" s="243">
        <f>IF('Poradie - sporty'!AK17="x",0,(('Poradie - sporty'!AK$3+1)-'Poradie - sporty'!AK17)/'Poradie - sporty'!AK$3)</f>
        <v>0.496</v>
      </c>
      <c r="AL14" s="243">
        <f>IF('Poradie - sporty'!AL17="x",0,(('Poradie - sporty'!AL$3+1)-'Poradie - sporty'!AL17)/'Poradie - sporty'!AL$3)</f>
        <v>1.6393442622950821E-2</v>
      </c>
      <c r="AM14" s="243">
        <f>IF('Poradie - sporty'!AM17="x",0,(('Poradie - sporty'!AM$3+1)-'Poradie - sporty'!AM17)/'Poradie - sporty'!AM$3)</f>
        <v>0</v>
      </c>
      <c r="AN14" s="243">
        <f>IF('Poradie - sporty'!AN17="x",0,(('Poradie - sporty'!AN$3+1)-'Poradie - sporty'!AN17)/'Poradie - sporty'!AN$3)</f>
        <v>0.97872340425531912</v>
      </c>
      <c r="AO14" s="243">
        <f>IF('Poradie - sporty'!AO17="x",0,(('Poradie - sporty'!AO$3+1)-'Poradie - sporty'!AO17)/'Poradie - sporty'!AO$3)</f>
        <v>0.89090909090909087</v>
      </c>
      <c r="AP14" s="243">
        <f>IF('Poradie - sporty'!AP17="x",0,(('Poradie - sporty'!AP$3+1)-'Poradie - sporty'!AP17)/'Poradie - sporty'!AP$3)</f>
        <v>0.79899497487437188</v>
      </c>
      <c r="AQ14" s="243">
        <f>IF('Poradie - sporty'!AQ17="x",0,(('Poradie - sporty'!AQ$3+1)-'Poradie - sporty'!AQ17)/'Poradie - sporty'!AQ$3)</f>
        <v>0</v>
      </c>
      <c r="AR14" s="243">
        <f>IF('Poradie - sporty'!AR17="x",0,(('Poradie - sporty'!AR$3+1)-'Poradie - sporty'!AR17)/'Poradie - sporty'!AR$3)</f>
        <v>0.53448275862068961</v>
      </c>
      <c r="AS14" s="243">
        <f>IF('Poradie - sporty'!AS17="x",0,(('Poradie - sporty'!AS$3+1)-'Poradie - sporty'!AS17)/'Poradie - sporty'!AS$3)</f>
        <v>0.78378378378378377</v>
      </c>
      <c r="AT14" s="243">
        <f>IF('Poradie - sporty'!AT17="x",0,(('Poradie - sporty'!AT$3+1)-'Poradie - sporty'!AT17)/'Poradie - sporty'!AT$3)</f>
        <v>0.71568627450980393</v>
      </c>
      <c r="AU14" s="243">
        <f>IF('Poradie - sporty'!AU17="x",0,(('Poradie - sporty'!AU$3+1)-'Poradie - sporty'!AU17)/'Poradie - sporty'!AU$3)</f>
        <v>0.48275862068965519</v>
      </c>
      <c r="AV14" s="243">
        <f>IF('Poradie - sporty'!AV17="x",0,(('Poradie - sporty'!AV$3+1)-'Poradie - sporty'!AV17)/'Poradie - sporty'!AV$3)</f>
        <v>0</v>
      </c>
      <c r="AW14" s="243">
        <f>IF('Poradie - sporty'!AW17="x",0,(('Poradie - sporty'!AW$3+1)-'Poradie - sporty'!AW17)/'Poradie - sporty'!AW$3)</f>
        <v>0.87804878048780488</v>
      </c>
      <c r="AX14" s="243">
        <f>IF('Poradie - sporty'!AX17="x",0,(('Poradie - sporty'!AX$3+1)-'Poradie - sporty'!AX17)/'Poradie - sporty'!AX$3)</f>
        <v>0.6470588235294118</v>
      </c>
      <c r="AY14" s="243">
        <f>IF('Poradie - sporty'!AY17="x",0,(('Poradie - sporty'!AY$3+1)-'Poradie - sporty'!AY17)/'Poradie - sporty'!AY$3)</f>
        <v>0.96153846153846156</v>
      </c>
      <c r="AZ14" s="243">
        <f>IF('Poradie - sporty'!AZ17="x",0,(('Poradie - sporty'!AZ$3+1)-'Poradie - sporty'!AZ17)/'Poradie - sporty'!AZ$3)</f>
        <v>0.625</v>
      </c>
      <c r="BA14" s="243">
        <f>IF('Poradie - sporty'!BA17="x",0,(('Poradie - sporty'!BA$3+1)-'Poradie - sporty'!BA17)/'Poradie - sporty'!BA$3)</f>
        <v>0.47272727272727272</v>
      </c>
      <c r="BB14" s="243">
        <f>IF('Poradie - sporty'!BB17="x",0,(('Poradie - sporty'!BB$3+1)-'Poradie - sporty'!BB17)/'Poradie - sporty'!BB$3)</f>
        <v>0</v>
      </c>
      <c r="BC14" s="243">
        <f>IF('Poradie - sporty'!BC17="x",0,(('Poradie - sporty'!BC$3+1)-'Poradie - sporty'!BC17)/'Poradie - sporty'!BC$3)</f>
        <v>0.21739130434782608</v>
      </c>
      <c r="BD14" s="243">
        <f>IF('Poradie - sporty'!BD17="x",0,(('Poradie - sporty'!BD$3+1)-'Poradie - sporty'!BD17)/'Poradie - sporty'!BD$3)</f>
        <v>0</v>
      </c>
      <c r="BE14" s="243">
        <f>IF('Poradie - sporty'!BE17="x",0,(('Poradie - sporty'!BE$3+1)-'Poradie - sporty'!BE17)/'Poradie - sporty'!BE$3)</f>
        <v>0.83783783783783783</v>
      </c>
      <c r="BF14" s="243">
        <f>IF('Poradie - sporty'!BF17="x",0,(('Poradie - sporty'!BF$3+1)-'Poradie - sporty'!BF17)/'Poradie - sporty'!BF$3)</f>
        <v>0.60185185185185186</v>
      </c>
      <c r="BG14" s="243">
        <f>IF('Poradie - sporty'!BG17="x",0,(('Poradie - sporty'!BG$3+1)-'Poradie - sporty'!BG17)/'Poradie - sporty'!BG$3)</f>
        <v>0.84375</v>
      </c>
      <c r="BH14" s="243">
        <f>IF('Poradie - sporty'!BH17="x",0,(('Poradie - sporty'!BH$3+1)-'Poradie - sporty'!BH17)/'Poradie - sporty'!BH$3)</f>
        <v>0.42168674698795183</v>
      </c>
      <c r="BI14" s="243">
        <f>IF('Poradie - sporty'!BI17="x",0,(('Poradie - sporty'!BI$3+1)-'Poradie - sporty'!BI17)/'Poradie - sporty'!BI$3)</f>
        <v>0.16923076923076924</v>
      </c>
      <c r="BJ14" s="243">
        <f>IF('Poradie - sporty'!BJ17="x",0,(('Poradie - sporty'!BJ$3+1)-'Poradie - sporty'!BJ17)/'Poradie - sporty'!BJ$3)</f>
        <v>0.84444444444444444</v>
      </c>
      <c r="BK14" s="243">
        <f>IF('Poradie - sporty'!BK17="x",0,(('Poradie - sporty'!BK$3+1)-'Poradie - sporty'!BK17)/'Poradie - sporty'!BK$3)</f>
        <v>0</v>
      </c>
      <c r="BL14" s="243">
        <f>IF('Poradie - sporty'!BL17="x",0,(('Poradie - sporty'!BL$3+1)-'Poradie - sporty'!BL17)/'Poradie - sporty'!BL$3)</f>
        <v>2.3809523809523808E-2</v>
      </c>
      <c r="BM14" s="243">
        <f>IF('Poradie - sporty'!BM17="x",0,(('Poradie - sporty'!BM$3+1)-'Poradie - sporty'!BM17)/'Poradie - sporty'!BM$3)</f>
        <v>0</v>
      </c>
      <c r="BN14" s="243">
        <f>IF('Poradie - sporty'!BN17="x",0,(('Poradie - sporty'!BN$3+1)-'Poradie - sporty'!BN17)/'Poradie - sporty'!BN$3)</f>
        <v>0.68</v>
      </c>
      <c r="BO14" s="243">
        <f>IF('Poradie - sporty'!BO17="x",0,(('Poradie - sporty'!BO$3+1)-'Poradie - sporty'!BO17)/'Poradie - sporty'!BO$3)</f>
        <v>0.80733944954128445</v>
      </c>
      <c r="BP14" s="243">
        <f>IF('Poradie - sporty'!BP17="x",0,(('Poradie - sporty'!BP$3+1)-'Poradie - sporty'!BP17)/'Poradie - sporty'!BP$3)</f>
        <v>0.34246575342465752</v>
      </c>
      <c r="BQ14" s="243">
        <f>IF('Poradie - sporty'!BQ17="x",0,(('Poradie - sporty'!BQ$3+1)-'Poradie - sporty'!BQ17)/'Poradie - sporty'!BQ$3)</f>
        <v>0.51470588235294112</v>
      </c>
      <c r="BR14" s="243">
        <f>IF('Poradie - sporty'!BR17="x",0,(('Poradie - sporty'!BR$3+1)-'Poradie - sporty'!BR17)/'Poradie - sporty'!BR$3)</f>
        <v>0.61538461538461542</v>
      </c>
      <c r="BS14" s="243">
        <f>IF('Poradie - sporty'!BS17="x",0,(('Poradie - sporty'!BS$3+1)-'Poradie - sporty'!BS17)/'Poradie - sporty'!BS$3)</f>
        <v>0</v>
      </c>
      <c r="BT14" s="243">
        <f>IF('Poradie - sporty'!BT17="x",0,(('Poradie - sporty'!BT$3+1)-'Poradie - sporty'!BT17)/'Poradie - sporty'!BT$3)</f>
        <v>0</v>
      </c>
      <c r="BU14" s="243">
        <f>IF('Poradie - sporty'!BU17="x",0,(('Poradie - sporty'!BU$3+1)-'Poradie - sporty'!BU17)/'Poradie - sporty'!BU$3)</f>
        <v>0.96825396825396826</v>
      </c>
      <c r="BV14" s="243">
        <f>IF('Poradie - sporty'!BV17="x",0,(('Poradie - sporty'!BV$3+1)-'Poradie - sporty'!BV17)/'Poradie - sporty'!BV$3)</f>
        <v>0.27272727272727271</v>
      </c>
      <c r="BW14" s="243">
        <f>IF('Poradie - sporty'!BW17="x",0,(('Poradie - sporty'!BW$3+1)-'Poradie - sporty'!BW17)/'Poradie - sporty'!BW$3)</f>
        <v>0</v>
      </c>
      <c r="BX14" s="243">
        <f>IF('Poradie - sporty'!BX17="x",0,(('Poradie - sporty'!BX$3+1)-'Poradie - sporty'!BX17)/'Poradie - sporty'!BX$3)</f>
        <v>0</v>
      </c>
      <c r="BY14" s="243">
        <f>IF('Poradie - sporty'!BY17="x",0,(('Poradie - sporty'!BY$3+1)-'Poradie - sporty'!BY17)/'Poradie - sporty'!BY$3)</f>
        <v>0.64102564102564108</v>
      </c>
      <c r="BZ14" s="243">
        <f>IF('Poradie - sporty'!BZ17="x",0,(('Poradie - sporty'!BZ$3+1)-'Poradie - sporty'!BZ17)/'Poradie - sporty'!BZ$3)</f>
        <v>0.4375</v>
      </c>
      <c r="CA14" s="243">
        <f>IF('Poradie - sporty'!CA17="x",0,(('Poradie - sporty'!CA$3+1)-'Poradie - sporty'!CA17)/'Poradie - sporty'!CA$3)</f>
        <v>0.5625</v>
      </c>
      <c r="CB14" s="243">
        <f>IF('Poradie - sporty'!CB17="x",0,(('Poradie - sporty'!CB$3+1)-'Poradie - sporty'!CB17)/'Poradie - sporty'!CB$3)</f>
        <v>0.77380952380952384</v>
      </c>
      <c r="CC14" s="243">
        <f>IF('Poradie - sporty'!CC17="x",0,(('Poradie - sporty'!CC$3+1)-'Poradie - sporty'!CC17)/'Poradie - sporty'!CC$3)</f>
        <v>0</v>
      </c>
      <c r="CD14" s="243">
        <f>IF('Poradie - sporty'!CD17="x",0,(('Poradie - sporty'!CD$3+1)-'Poradie - sporty'!CD17)/'Poradie - sporty'!CD$3)</f>
        <v>0.41333333333333333</v>
      </c>
      <c r="CE14" s="243">
        <f>IF('Poradie - sporty'!CE17="x",0,(('Poradie - sporty'!CE$3+1)-'Poradie - sporty'!CE17)/'Poradie - sporty'!CE$3)</f>
        <v>0.2696629213483146</v>
      </c>
      <c r="CF14" s="243">
        <f>IF('Poradie - sporty'!CF17="x",0,(('Poradie - sporty'!CF$3+1)-'Poradie - sporty'!CF17)/'Poradie - sporty'!CF$3)</f>
        <v>0</v>
      </c>
      <c r="CG14" s="243">
        <f>IF('Poradie - sporty'!CG17="x",0,(('Poradie - sporty'!CG$3+1)-'Poradie - sporty'!CG17)/'Poradie - sporty'!CG$3)</f>
        <v>0.17821782178217821</v>
      </c>
      <c r="CH14" s="243">
        <f>IF('Poradie - sporty'!CH17="x",0,(('Poradie - sporty'!CH$3+1)-'Poradie - sporty'!CH17)/'Poradie - sporty'!CH$3)</f>
        <v>0.88235294117647056</v>
      </c>
      <c r="CI14" s="243">
        <f>IF('Poradie - sporty'!CI17="x",0,(('Poradie - sporty'!CI$3+1)-'Poradie - sporty'!CI17)/'Poradie - sporty'!CI$3)</f>
        <v>0</v>
      </c>
      <c r="CJ14" s="243">
        <f>IF('Poradie - sporty'!CJ17="x",0,(('Poradie - sporty'!CJ$3+1)-'Poradie - sporty'!CJ17)/'Poradie - sporty'!CJ$3)</f>
        <v>0.79487179487179482</v>
      </c>
      <c r="CK14" s="243">
        <f>IF('Poradie - sporty'!CK17="x",0,(('Poradie - sporty'!CK$3+1)-'Poradie - sporty'!CK17)/'Poradie - sporty'!CK$3)</f>
        <v>0</v>
      </c>
      <c r="CL14" s="243">
        <f>IF('Poradie - sporty'!CL17="x",0,(('Poradie - sporty'!CL$3+1)-'Poradie - sporty'!CL17)/'Poradie - sporty'!CL$3)</f>
        <v>0.77272727272727271</v>
      </c>
      <c r="CM14" s="243">
        <f>IF('Poradie - sporty'!CM17="x",0,(('Poradie - sporty'!CM$3+1)-'Poradie - sporty'!CM17)/'Poradie - sporty'!CM$3)</f>
        <v>0.65517241379310343</v>
      </c>
      <c r="CN14" s="243">
        <f>IF('Poradie - sporty'!CN17="x",0,(('Poradie - sporty'!CN$3+1)-'Poradie - sporty'!CN17)/'Poradie - sporty'!CN$3)</f>
        <v>0</v>
      </c>
      <c r="CO14" s="243">
        <f>IF('Poradie - sporty'!CO17="x",0,(('Poradie - sporty'!CO$3+1)-'Poradie - sporty'!CO17)/'Poradie - sporty'!CO$3)</f>
        <v>0.8928571428571429</v>
      </c>
      <c r="CP14" s="243">
        <f>IF('Poradie - sporty'!CP17="x",0,(('Poradie - sporty'!CP$3+1)-'Poradie - sporty'!CP17)/'Poradie - sporty'!CP$3)</f>
        <v>0.8928571428571429</v>
      </c>
      <c r="CQ14" s="243">
        <f>IF('Poradie - sporty'!CQ17="x",0,(('Poradie - sporty'!CQ$3+1)-'Poradie - sporty'!CQ17)/'Poradie - sporty'!CQ$3)</f>
        <v>0</v>
      </c>
      <c r="CR14" s="243">
        <f>IF('Poradie - sporty'!CR17="x",0,(('Poradie - sporty'!CR$3+1)-'Poradie - sporty'!CR17)/'Poradie - sporty'!CR$3)</f>
        <v>0.17910447761194029</v>
      </c>
      <c r="CS14" s="243">
        <f>IF('Poradie - sporty'!CS17="x",0,(('Poradie - sporty'!CS$3+1)-'Poradie - sporty'!CS17)/'Poradie - sporty'!CS$3)</f>
        <v>0.859375</v>
      </c>
      <c r="CT14" s="243">
        <f>IF('Poradie - sporty'!CT17="x",0,(('Poradie - sporty'!CT$3+1)-'Poradie - sporty'!CT17)/'Poradie - sporty'!CT$3)</f>
        <v>0.74647887323943662</v>
      </c>
      <c r="CU14" s="243">
        <f>IF('Poradie - sporty'!CU17="x",0,(('Poradie - sporty'!CU$3+1)-'Poradie - sporty'!CU17)/'Poradie - sporty'!CU$3)</f>
        <v>0</v>
      </c>
      <c r="CV14" s="243">
        <f>IF('Poradie - sporty'!CV17="x",0,(('Poradie - sporty'!CV$3+1)-'Poradie - sporty'!CV17)/'Poradie - sporty'!CV$3)</f>
        <v>0.33333333333333331</v>
      </c>
      <c r="CW14" s="243">
        <f>IF('Poradie - sporty'!CW17="x",0,(('Poradie - sporty'!CW$3+1)-'Poradie - sporty'!CW17)/'Poradie - sporty'!CW$3)</f>
        <v>0.12727272727272726</v>
      </c>
      <c r="CX14" s="243">
        <f>IF('Poradie - sporty'!CX17="x",0,(('Poradie - sporty'!CX$3+1)-'Poradie - sporty'!CX17)/'Poradie - sporty'!CX$3)</f>
        <v>0.5</v>
      </c>
      <c r="CY14" s="243">
        <f>IF('Poradie - sporty'!CY17="x",0,(('Poradie - sporty'!CY$3+1)-'Poradie - sporty'!CY17)/'Poradie - sporty'!CY$3)</f>
        <v>0.61301369863013699</v>
      </c>
      <c r="CZ14" s="243">
        <f>IF('Poradie - sporty'!CZ17="x",0,(('Poradie - sporty'!CZ$3+1)-'Poradie - sporty'!CZ17)/'Poradie - sporty'!CZ$3)</f>
        <v>0.74576271186440679</v>
      </c>
      <c r="DA14" s="243">
        <f>IF('Poradie - sporty'!DA17="x",0,(('Poradie - sporty'!DA$3+1)-'Poradie - sporty'!DA17)/'Poradie - sporty'!DA$3)</f>
        <v>0.64615384615384619</v>
      </c>
      <c r="DB14" s="243">
        <f>IF('Poradie - sporty'!DB17="x",0,(('Poradie - sporty'!DB$3+1)-'Poradie - sporty'!DB17)/'Poradie - sporty'!DB$3)</f>
        <v>0.5625</v>
      </c>
      <c r="DC14" s="243">
        <f>IF('Poradie - sporty'!DC17="x",0,(('Poradie - sporty'!DC$3+1)-'Poradie - sporty'!DC17)/'Poradie - sporty'!DC$3)</f>
        <v>0</v>
      </c>
      <c r="DD14" s="243">
        <f>IF('Poradie - sporty'!DD17="x",0,(('Poradie - sporty'!DD$3+1)-'Poradie - sporty'!DD17)/'Poradie - sporty'!DD$3)</f>
        <v>0.58730158730158732</v>
      </c>
      <c r="DE14" s="243">
        <f>IF('Poradie - sporty'!DE17="x",0,(('Poradie - sporty'!DE$3+1)-'Poradie - sporty'!DE17)/'Poradie - sporty'!DE$3)</f>
        <v>0.76470588235294112</v>
      </c>
      <c r="DF14" s="243">
        <f>IF('Poradie - sporty'!DF17="x",0,(('Poradie - sporty'!DF$3+1)-'Poradie - sporty'!DF17)/'Poradie - sporty'!DF$3)</f>
        <v>0.4</v>
      </c>
      <c r="DG14" s="243">
        <f>IF('Poradie - sporty'!DG17="x",0,(('Poradie - sporty'!DG$3+1)-'Poradie - sporty'!DG17)/'Poradie - sporty'!DG$3)</f>
        <v>0.53153153153153154</v>
      </c>
      <c r="DH14" s="243">
        <f>IF('Poradie - sporty'!DH17="x",0,(('Poradie - sporty'!DH$3+1)-'Poradie - sporty'!DH17)/'Poradie - sporty'!DH$3)</f>
        <v>0.41836734693877553</v>
      </c>
      <c r="DI14" s="243">
        <f>IF('Poradie - sporty'!DI17="x",0,(('Poradie - sporty'!DI$3+1)-'Poradie - sporty'!DI17)/'Poradie - sporty'!DI$3)</f>
        <v>0</v>
      </c>
    </row>
    <row r="15" spans="1:116" ht="14.25" customHeight="1" x14ac:dyDescent="0.25">
      <c r="A15" s="239" t="s">
        <v>17</v>
      </c>
      <c r="B15" s="243">
        <f>IF('Poradie - sporty'!B18="x",0,(('Poradie - sporty'!B$3+1)-'Poradie - sporty'!B18)/'Poradie - sporty'!B$3)</f>
        <v>1</v>
      </c>
      <c r="C15" s="243">
        <f>IF('Poradie - sporty'!C18="x",0,(('Poradie - sporty'!C$3+1)-'Poradie - sporty'!C18)/'Poradie - sporty'!C$3)</f>
        <v>0.91111111111111109</v>
      </c>
      <c r="D15" s="243">
        <f>IF('Poradie - sporty'!D18="x",0,(('Poradie - sporty'!D$3+1)-'Poradie - sporty'!D18)/'Poradie - sporty'!D$3)</f>
        <v>0.94871794871794868</v>
      </c>
      <c r="E15" s="243">
        <f>IF('Poradie - sporty'!E18="x",0,(('Poradie - sporty'!E$3+1)-'Poradie - sporty'!E18)/'Poradie - sporty'!E$3)</f>
        <v>0.92537313432835822</v>
      </c>
      <c r="F15" s="243">
        <f>IF('Poradie - sporty'!F18="x",0,(('Poradie - sporty'!F$3+1)-'Poradie - sporty'!F18)/'Poradie - sporty'!F$3)</f>
        <v>0.61363636363636365</v>
      </c>
      <c r="G15" s="243">
        <f>IF('Poradie - sporty'!G18="x",0,(('Poradie - sporty'!G$3+1)-'Poradie - sporty'!G18)/'Poradie - sporty'!G$3)</f>
        <v>0.96097560975609753</v>
      </c>
      <c r="H15" s="243">
        <f>IF('Poradie - sporty'!H18="x",0,(('Poradie - sporty'!H$3+1)-'Poradie - sporty'!H18)/'Poradie - sporty'!H$3)</f>
        <v>0.42105263157894735</v>
      </c>
      <c r="I15" s="243">
        <f>IF('Poradie - sporty'!I18="x",0,(('Poradie - sporty'!I$3+1)-'Poradie - sporty'!I18)/'Poradie - sporty'!I$3)</f>
        <v>0.98630136986301364</v>
      </c>
      <c r="J15" s="243">
        <f>IF('Poradie - sporty'!J18="x",0,(('Poradie - sporty'!J$3+1)-'Poradie - sporty'!J18)/'Poradie - sporty'!J$3)</f>
        <v>0.93233082706766912</v>
      </c>
      <c r="K15" s="243">
        <f>IF('Poradie - sporty'!K18="x",0,(('Poradie - sporty'!K$3+1)-'Poradie - sporty'!K18)/'Poradie - sporty'!K$3)</f>
        <v>0</v>
      </c>
      <c r="L15" s="243">
        <f>IF('Poradie - sporty'!L18="x",0,(('Poradie - sporty'!L$3+1)-'Poradie - sporty'!L18)/'Poradie - sporty'!L$3)</f>
        <v>0.69767441860465118</v>
      </c>
      <c r="M15" s="243">
        <f>IF('Poradie - sporty'!M18="x",0,(('Poradie - sporty'!M$3+1)-'Poradie - sporty'!M18)/'Poradie - sporty'!M$3)</f>
        <v>0.98009950248756217</v>
      </c>
      <c r="N15" s="243">
        <f>IF('Poradie - sporty'!N18="x",0,(('Poradie - sporty'!N$3+1)-'Poradie - sporty'!N18)/'Poradie - sporty'!N$3)</f>
        <v>0.93333333333333335</v>
      </c>
      <c r="O15" s="243">
        <f>IF('Poradie - sporty'!O18="x",0,(('Poradie - sporty'!O$3+1)-'Poradie - sporty'!O18)/'Poradie - sporty'!O$3)</f>
        <v>0.51190476190476186</v>
      </c>
      <c r="P15" s="243">
        <f>IF('Poradie - sporty'!P18="x",0,(('Poradie - sporty'!P$3+1)-'Poradie - sporty'!P18)/'Poradie - sporty'!P$3)</f>
        <v>0.96551724137931039</v>
      </c>
      <c r="Q15" s="243">
        <f>IF('Poradie - sporty'!Q18="x",0,(('Poradie - sporty'!Q$3+1)-'Poradie - sporty'!Q18)/'Poradie - sporty'!Q$3)</f>
        <v>0.6428571428571429</v>
      </c>
      <c r="R15" s="243">
        <f>IF('Poradie - sporty'!R18="x",0,(('Poradie - sporty'!R$3+1)-'Poradie - sporty'!R18)/'Poradie - sporty'!R$3)</f>
        <v>0.79918032786885251</v>
      </c>
      <c r="S15" s="243">
        <f>IF('Poradie - sporty'!S18="x",0,(('Poradie - sporty'!S$3+1)-'Poradie - sporty'!S18)/'Poradie - sporty'!S$3)</f>
        <v>1</v>
      </c>
      <c r="T15" s="243">
        <f>IF('Poradie - sporty'!T18="x",0,(('Poradie - sporty'!T$3+1)-'Poradie - sporty'!T18)/'Poradie - sporty'!T$3)</f>
        <v>0.52830188679245282</v>
      </c>
      <c r="U15" s="243">
        <f>IF('Poradie - sporty'!U18="x",0,(('Poradie - sporty'!U$3+1)-'Poradie - sporty'!U18)/'Poradie - sporty'!U$3)</f>
        <v>0.94838709677419353</v>
      </c>
      <c r="V15" s="243">
        <f>IF('Poradie - sporty'!V18="x",0,(('Poradie - sporty'!V$3+1)-'Poradie - sporty'!V18)/'Poradie - sporty'!V$3)</f>
        <v>0.94285714285714284</v>
      </c>
      <c r="W15" s="243">
        <f>IF('Poradie - sporty'!W18="x",0,(('Poradie - sporty'!W$3+1)-'Poradie - sporty'!W18)/'Poradie - sporty'!W$3)</f>
        <v>0.99090909090909096</v>
      </c>
      <c r="X15" s="243">
        <f>IF('Poradie - sporty'!X18="x",0,(('Poradie - sporty'!X$3+1)-'Poradie - sporty'!X18)/'Poradie - sporty'!X$3)</f>
        <v>0</v>
      </c>
      <c r="Y15" s="243">
        <f>IF('Poradie - sporty'!Y18="x",0,(('Poradie - sporty'!Y$3+1)-'Poradie - sporty'!Y18)/'Poradie - sporty'!Y$3)</f>
        <v>0.84615384615384615</v>
      </c>
      <c r="Z15" s="243">
        <f>IF('Poradie - sporty'!Z18="x",0,(('Poradie - sporty'!Z$3+1)-'Poradie - sporty'!Z18)/'Poradie - sporty'!Z$3)</f>
        <v>0.51086956521739135</v>
      </c>
      <c r="AA15" s="243">
        <f>IF('Poradie - sporty'!AA18="x",0,(('Poradie - sporty'!AA$3+1)-'Poradie - sporty'!AA18)/'Poradie - sporty'!AA$3)</f>
        <v>0.92105263157894735</v>
      </c>
      <c r="AB15" s="243">
        <f>IF('Poradie - sporty'!AB18="x",0,(('Poradie - sporty'!AB$3+1)-'Poradie - sporty'!AB18)/'Poradie - sporty'!AB$3)</f>
        <v>0.46666666666666667</v>
      </c>
      <c r="AC15" s="243">
        <f>IF('Poradie - sporty'!AC18="x",0,(('Poradie - sporty'!AC$3+1)-'Poradie - sporty'!AC18)/'Poradie - sporty'!AC$3)</f>
        <v>0.97826086956521741</v>
      </c>
      <c r="AD15" s="243">
        <f>IF('Poradie - sporty'!AD18="x",0,(('Poradie - sporty'!AD$3+1)-'Poradie - sporty'!AD18)/'Poradie - sporty'!AD$3)</f>
        <v>0.90666666666666662</v>
      </c>
      <c r="AE15" s="243">
        <f>IF('Poradie - sporty'!AE18="x",0,(('Poradie - sporty'!AE$3+1)-'Poradie - sporty'!AE18)/'Poradie - sporty'!AE$3)</f>
        <v>0.16071428571428573</v>
      </c>
      <c r="AF15" s="243">
        <f>IF('Poradie - sporty'!AF18="x",0,(('Poradie - sporty'!AF$3+1)-'Poradie - sporty'!AF18)/'Poradie - sporty'!AF$3)</f>
        <v>0</v>
      </c>
      <c r="AG15" s="243">
        <f>IF('Poradie - sporty'!AG18="x",0,(('Poradie - sporty'!AG$3+1)-'Poradie - sporty'!AG18)/'Poradie - sporty'!AG$3)</f>
        <v>0.4642857142857143</v>
      </c>
      <c r="AH15" s="243">
        <f>IF('Poradie - sporty'!AH18="x",0,(('Poradie - sporty'!AH$3+1)-'Poradie - sporty'!AH18)/'Poradie - sporty'!AH$3)</f>
        <v>0.77450980392156865</v>
      </c>
      <c r="AI15" s="243">
        <f>IF('Poradie - sporty'!AI18="x",0,(('Poradie - sporty'!AI$3+1)-'Poradie - sporty'!AI18)/'Poradie - sporty'!AI$3)</f>
        <v>0.963963963963964</v>
      </c>
      <c r="AJ15" s="243">
        <f>IF('Poradie - sporty'!AJ18="x",0,(('Poradie - sporty'!AJ$3+1)-'Poradie - sporty'!AJ18)/'Poradie - sporty'!AJ$3)</f>
        <v>0.96212121212121215</v>
      </c>
      <c r="AK15" s="243">
        <f>IF('Poradie - sporty'!AK18="x",0,(('Poradie - sporty'!AK$3+1)-'Poradie - sporty'!AK18)/'Poradie - sporty'!AK$3)</f>
        <v>0.98399999999999999</v>
      </c>
      <c r="AL15" s="243">
        <f>IF('Poradie - sporty'!AL18="x",0,(('Poradie - sporty'!AL$3+1)-'Poradie - sporty'!AL18)/'Poradie - sporty'!AL$3)</f>
        <v>0.70491803278688525</v>
      </c>
      <c r="AM15" s="243">
        <f>IF('Poradie - sporty'!AM18="x",0,(('Poradie - sporty'!AM$3+1)-'Poradie - sporty'!AM18)/'Poradie - sporty'!AM$3)</f>
        <v>0</v>
      </c>
      <c r="AN15" s="243">
        <f>IF('Poradie - sporty'!AN18="x",0,(('Poradie - sporty'!AN$3+1)-'Poradie - sporty'!AN18)/'Poradie - sporty'!AN$3)</f>
        <v>0.40425531914893614</v>
      </c>
      <c r="AO15" s="243">
        <f>IF('Poradie - sporty'!AO18="x",0,(('Poradie - sporty'!AO$3+1)-'Poradie - sporty'!AO18)/'Poradie - sporty'!AO$3)</f>
        <v>0.87272727272727268</v>
      </c>
      <c r="AP15" s="243">
        <f>IF('Poradie - sporty'!AP18="x",0,(('Poradie - sporty'!AP$3+1)-'Poradie - sporty'!AP18)/'Poradie - sporty'!AP$3)</f>
        <v>0.99497487437185927</v>
      </c>
      <c r="AQ15" s="243">
        <f>IF('Poradie - sporty'!AQ18="x",0,(('Poradie - sporty'!AQ$3+1)-'Poradie - sporty'!AQ18)/'Poradie - sporty'!AQ$3)</f>
        <v>0.94117647058823528</v>
      </c>
      <c r="AR15" s="243">
        <f>IF('Poradie - sporty'!AR18="x",0,(('Poradie - sporty'!AR$3+1)-'Poradie - sporty'!AR18)/'Poradie - sporty'!AR$3)</f>
        <v>0.81034482758620685</v>
      </c>
      <c r="AS15" s="243">
        <f>IF('Poradie - sporty'!AS18="x",0,(('Poradie - sporty'!AS$3+1)-'Poradie - sporty'!AS18)/'Poradie - sporty'!AS$3)</f>
        <v>0.90990990990990994</v>
      </c>
      <c r="AT15" s="243">
        <f>IF('Poradie - sporty'!AT18="x",0,(('Poradie - sporty'!AT$3+1)-'Poradie - sporty'!AT18)/'Poradie - sporty'!AT$3)</f>
        <v>0.91176470588235292</v>
      </c>
      <c r="AU15" s="243">
        <f>IF('Poradie - sporty'!AU18="x",0,(('Poradie - sporty'!AU$3+1)-'Poradie - sporty'!AU18)/'Poradie - sporty'!AU$3)</f>
        <v>0.9885057471264368</v>
      </c>
      <c r="AV15" s="243">
        <f>IF('Poradie - sporty'!AV18="x",0,(('Poradie - sporty'!AV$3+1)-'Poradie - sporty'!AV18)/'Poradie - sporty'!AV$3)</f>
        <v>0.75</v>
      </c>
      <c r="AW15" s="243">
        <f>IF('Poradie - sporty'!AW18="x",0,(('Poradie - sporty'!AW$3+1)-'Poradie - sporty'!AW18)/'Poradie - sporty'!AW$3)</f>
        <v>0.12195121951219512</v>
      </c>
      <c r="AX15" s="243">
        <f>IF('Poradie - sporty'!AX18="x",0,(('Poradie - sporty'!AX$3+1)-'Poradie - sporty'!AX18)/'Poradie - sporty'!AX$3)</f>
        <v>0.94771241830065356</v>
      </c>
      <c r="AY15" s="243">
        <f>IF('Poradie - sporty'!AY18="x",0,(('Poradie - sporty'!AY$3+1)-'Poradie - sporty'!AY18)/'Poradie - sporty'!AY$3)</f>
        <v>0.75</v>
      </c>
      <c r="AZ15" s="243">
        <f>IF('Poradie - sporty'!AZ18="x",0,(('Poradie - sporty'!AZ$3+1)-'Poradie - sporty'!AZ18)/'Poradie - sporty'!AZ$3)</f>
        <v>0.16666666666666666</v>
      </c>
      <c r="BA15" s="243">
        <f>IF('Poradie - sporty'!BA18="x",0,(('Poradie - sporty'!BA$3+1)-'Poradie - sporty'!BA18)/'Poradie - sporty'!BA$3)</f>
        <v>0.98787878787878791</v>
      </c>
      <c r="BB15" s="243">
        <f>IF('Poradie - sporty'!BB18="x",0,(('Poradie - sporty'!BB$3+1)-'Poradie - sporty'!BB18)/'Poradie - sporty'!BB$3)</f>
        <v>0.98305084745762716</v>
      </c>
      <c r="BC15" s="243">
        <f>IF('Poradie - sporty'!BC18="x",0,(('Poradie - sporty'!BC$3+1)-'Poradie - sporty'!BC18)/'Poradie - sporty'!BC$3)</f>
        <v>0.56521739130434778</v>
      </c>
      <c r="BD15" s="243">
        <f>IF('Poradie - sporty'!BD18="x",0,(('Poradie - sporty'!BD$3+1)-'Poradie - sporty'!BD18)/'Poradie - sporty'!BD$3)</f>
        <v>0</v>
      </c>
      <c r="BE15" s="243">
        <f>IF('Poradie - sporty'!BE18="x",0,(('Poradie - sporty'!BE$3+1)-'Poradie - sporty'!BE18)/'Poradie - sporty'!BE$3)</f>
        <v>0.97297297297297303</v>
      </c>
      <c r="BF15" s="243">
        <f>IF('Poradie - sporty'!BF18="x",0,(('Poradie - sporty'!BF$3+1)-'Poradie - sporty'!BF18)/'Poradie - sporty'!BF$3)</f>
        <v>0.86111111111111116</v>
      </c>
      <c r="BG15" s="243">
        <f>IF('Poradie - sporty'!BG18="x",0,(('Poradie - sporty'!BG$3+1)-'Poradie - sporty'!BG18)/'Poradie - sporty'!BG$3)</f>
        <v>0.1875</v>
      </c>
      <c r="BH15" s="243">
        <f>IF('Poradie - sporty'!BH18="x",0,(('Poradie - sporty'!BH$3+1)-'Poradie - sporty'!BH18)/'Poradie - sporty'!BH$3)</f>
        <v>0.98795180722891562</v>
      </c>
      <c r="BI15" s="243">
        <f>IF('Poradie - sporty'!BI18="x",0,(('Poradie - sporty'!BI$3+1)-'Poradie - sporty'!BI18)/'Poradie - sporty'!BI$3)</f>
        <v>0.69230769230769229</v>
      </c>
      <c r="BJ15" s="243">
        <f>IF('Poradie - sporty'!BJ18="x",0,(('Poradie - sporty'!BJ$3+1)-'Poradie - sporty'!BJ18)/'Poradie - sporty'!BJ$3)</f>
        <v>0.26666666666666666</v>
      </c>
      <c r="BK15" s="243">
        <f>IF('Poradie - sporty'!BK18="x",0,(('Poradie - sporty'!BK$3+1)-'Poradie - sporty'!BK18)/'Poradie - sporty'!BK$3)</f>
        <v>1</v>
      </c>
      <c r="BL15" s="243">
        <f>IF('Poradie - sporty'!BL18="x",0,(('Poradie - sporty'!BL$3+1)-'Poradie - sporty'!BL18)/'Poradie - sporty'!BL$3)</f>
        <v>0.95238095238095233</v>
      </c>
      <c r="BM15" s="243">
        <f>IF('Poradie - sporty'!BM18="x",0,(('Poradie - sporty'!BM$3+1)-'Poradie - sporty'!BM18)/'Poradie - sporty'!BM$3)</f>
        <v>0</v>
      </c>
      <c r="BN15" s="243">
        <f>IF('Poradie - sporty'!BN18="x",0,(('Poradie - sporty'!BN$3+1)-'Poradie - sporty'!BN18)/'Poradie - sporty'!BN$3)</f>
        <v>0</v>
      </c>
      <c r="BO15" s="243">
        <f>IF('Poradie - sporty'!BO18="x",0,(('Poradie - sporty'!BO$3+1)-'Poradie - sporty'!BO18)/'Poradie - sporty'!BO$3)</f>
        <v>0.8990825688073395</v>
      </c>
      <c r="BP15" s="243">
        <f>IF('Poradie - sporty'!BP18="x",0,(('Poradie - sporty'!BP$3+1)-'Poradie - sporty'!BP18)/'Poradie - sporty'!BP$3)</f>
        <v>1</v>
      </c>
      <c r="BQ15" s="243">
        <f>IF('Poradie - sporty'!BQ18="x",0,(('Poradie - sporty'!BQ$3+1)-'Poradie - sporty'!BQ18)/'Poradie - sporty'!BQ$3)</f>
        <v>0.80882352941176472</v>
      </c>
      <c r="BR15" s="243">
        <f>IF('Poradie - sporty'!BR18="x",0,(('Poradie - sporty'!BR$3+1)-'Poradie - sporty'!BR18)/'Poradie - sporty'!BR$3)</f>
        <v>0.98901098901098905</v>
      </c>
      <c r="BS15" s="243">
        <f>IF('Poradie - sporty'!BS18="x",0,(('Poradie - sporty'!BS$3+1)-'Poradie - sporty'!BS18)/'Poradie - sporty'!BS$3)</f>
        <v>0</v>
      </c>
      <c r="BT15" s="243">
        <f>IF('Poradie - sporty'!BT18="x",0,(('Poradie - sporty'!BT$3+1)-'Poradie - sporty'!BT18)/'Poradie - sporty'!BT$3)</f>
        <v>0.65853658536585369</v>
      </c>
      <c r="BU15" s="243">
        <f>IF('Poradie - sporty'!BU18="x",0,(('Poradie - sporty'!BU$3+1)-'Poradie - sporty'!BU18)/'Poradie - sporty'!BU$3)</f>
        <v>0.82539682539682535</v>
      </c>
      <c r="BV15" s="243">
        <f>IF('Poradie - sporty'!BV18="x",0,(('Poradie - sporty'!BV$3+1)-'Poradie - sporty'!BV18)/'Poradie - sporty'!BV$3)</f>
        <v>0.52272727272727271</v>
      </c>
      <c r="BW15" s="243">
        <f>IF('Poradie - sporty'!BW18="x",0,(('Poradie - sporty'!BW$3+1)-'Poradie - sporty'!BW18)/'Poradie - sporty'!BW$3)</f>
        <v>1</v>
      </c>
      <c r="BX15" s="243">
        <f>IF('Poradie - sporty'!BX18="x",0,(('Poradie - sporty'!BX$3+1)-'Poradie - sporty'!BX18)/'Poradie - sporty'!BX$3)</f>
        <v>0.58333333333333337</v>
      </c>
      <c r="BY15" s="243">
        <f>IF('Poradie - sporty'!BY18="x",0,(('Poradie - sporty'!BY$3+1)-'Poradie - sporty'!BY18)/'Poradie - sporty'!BY$3)</f>
        <v>0.10256410256410256</v>
      </c>
      <c r="BZ15" s="243">
        <f>IF('Poradie - sporty'!BZ18="x",0,(('Poradie - sporty'!BZ$3+1)-'Poradie - sporty'!BZ18)/'Poradie - sporty'!BZ$3)</f>
        <v>0.4375</v>
      </c>
      <c r="CA15" s="243">
        <f>IF('Poradie - sporty'!CA18="x",0,(('Poradie - sporty'!CA$3+1)-'Poradie - sporty'!CA18)/'Poradie - sporty'!CA$3)</f>
        <v>0.96875</v>
      </c>
      <c r="CB15" s="243">
        <f>IF('Poradie - sporty'!CB18="x",0,(('Poradie - sporty'!CB$3+1)-'Poradie - sporty'!CB18)/'Poradie - sporty'!CB$3)</f>
        <v>0.8571428571428571</v>
      </c>
      <c r="CC15" s="243">
        <f>IF('Poradie - sporty'!CC18="x",0,(('Poradie - sporty'!CC$3+1)-'Poradie - sporty'!CC18)/'Poradie - sporty'!CC$3)</f>
        <v>0</v>
      </c>
      <c r="CD15" s="243">
        <f>IF('Poradie - sporty'!CD18="x",0,(('Poradie - sporty'!CD$3+1)-'Poradie - sporty'!CD18)/'Poradie - sporty'!CD$3)</f>
        <v>0.96</v>
      </c>
      <c r="CE15" s="243">
        <f>IF('Poradie - sporty'!CE18="x",0,(('Poradie - sporty'!CE$3+1)-'Poradie - sporty'!CE18)/'Poradie - sporty'!CE$3)</f>
        <v>0.898876404494382</v>
      </c>
      <c r="CF15" s="243">
        <f>IF('Poradie - sporty'!CF18="x",0,(('Poradie - sporty'!CF$3+1)-'Poradie - sporty'!CF18)/'Poradie - sporty'!CF$3)</f>
        <v>0.89583333333333337</v>
      </c>
      <c r="CG15" s="243">
        <f>IF('Poradie - sporty'!CG18="x",0,(('Poradie - sporty'!CG$3+1)-'Poradie - sporty'!CG18)/'Poradie - sporty'!CG$3)</f>
        <v>0.93069306930693074</v>
      </c>
      <c r="CH15" s="243">
        <f>IF('Poradie - sporty'!CH18="x",0,(('Poradie - sporty'!CH$3+1)-'Poradie - sporty'!CH18)/'Poradie - sporty'!CH$3)</f>
        <v>1</v>
      </c>
      <c r="CI15" s="243">
        <f>IF('Poradie - sporty'!CI18="x",0,(('Poradie - sporty'!CI$3+1)-'Poradie - sporty'!CI18)/'Poradie - sporty'!CI$3)</f>
        <v>0.89873417721518989</v>
      </c>
      <c r="CJ15" s="243">
        <f>IF('Poradie - sporty'!CJ18="x",0,(('Poradie - sporty'!CJ$3+1)-'Poradie - sporty'!CJ18)/'Poradie - sporty'!CJ$3)</f>
        <v>1</v>
      </c>
      <c r="CK15" s="243">
        <f>IF('Poradie - sporty'!CK18="x",0,(('Poradie - sporty'!CK$3+1)-'Poradie - sporty'!CK18)/'Poradie - sporty'!CK$3)</f>
        <v>0.44117647058823528</v>
      </c>
      <c r="CL15" s="243">
        <f>IF('Poradie - sporty'!CL18="x",0,(('Poradie - sporty'!CL$3+1)-'Poradie - sporty'!CL18)/'Poradie - sporty'!CL$3)</f>
        <v>0.9</v>
      </c>
      <c r="CM15" s="243">
        <f>IF('Poradie - sporty'!CM18="x",0,(('Poradie - sporty'!CM$3+1)-'Poradie - sporty'!CM18)/'Poradie - sporty'!CM$3)</f>
        <v>0.86206896551724133</v>
      </c>
      <c r="CN15" s="243">
        <f>IF('Poradie - sporty'!CN18="x",0,(('Poradie - sporty'!CN$3+1)-'Poradie - sporty'!CN18)/'Poradie - sporty'!CN$3)</f>
        <v>0.95</v>
      </c>
      <c r="CO15" s="243">
        <f>IF('Poradie - sporty'!CO18="x",0,(('Poradie - sporty'!CO$3+1)-'Poradie - sporty'!CO18)/'Poradie - sporty'!CO$3)</f>
        <v>0.9285714285714286</v>
      </c>
      <c r="CP15" s="243">
        <f>IF('Poradie - sporty'!CP18="x",0,(('Poradie - sporty'!CP$3+1)-'Poradie - sporty'!CP18)/'Poradie - sporty'!CP$3)</f>
        <v>0.8214285714285714</v>
      </c>
      <c r="CQ15" s="243">
        <f>IF('Poradie - sporty'!CQ18="x",0,(('Poradie - sporty'!CQ$3+1)-'Poradie - sporty'!CQ18)/'Poradie - sporty'!CQ$3)</f>
        <v>0</v>
      </c>
      <c r="CR15" s="243">
        <f>IF('Poradie - sporty'!CR18="x",0,(('Poradie - sporty'!CR$3+1)-'Poradie - sporty'!CR18)/'Poradie - sporty'!CR$3)</f>
        <v>1</v>
      </c>
      <c r="CS15" s="243">
        <f>IF('Poradie - sporty'!CS18="x",0,(('Poradie - sporty'!CS$3+1)-'Poradie - sporty'!CS18)/'Poradie - sporty'!CS$3)</f>
        <v>1</v>
      </c>
      <c r="CT15" s="243">
        <f>IF('Poradie - sporty'!CT18="x",0,(('Poradie - sporty'!CT$3+1)-'Poradie - sporty'!CT18)/'Poradie - sporty'!CT$3)</f>
        <v>0.971830985915493</v>
      </c>
      <c r="CU15" s="243">
        <f>IF('Poradie - sporty'!CU18="x",0,(('Poradie - sporty'!CU$3+1)-'Poradie - sporty'!CU18)/'Poradie - sporty'!CU$3)</f>
        <v>0</v>
      </c>
      <c r="CV15" s="243">
        <f>IF('Poradie - sporty'!CV18="x",0,(('Poradie - sporty'!CV$3+1)-'Poradie - sporty'!CV18)/'Poradie - sporty'!CV$3)</f>
        <v>0</v>
      </c>
      <c r="CW15" s="243">
        <f>IF('Poradie - sporty'!CW18="x",0,(('Poradie - sporty'!CW$3+1)-'Poradie - sporty'!CW18)/'Poradie - sporty'!CW$3)</f>
        <v>0.94545454545454544</v>
      </c>
      <c r="CX15" s="243">
        <f>IF('Poradie - sporty'!CX18="x",0,(('Poradie - sporty'!CX$3+1)-'Poradie - sporty'!CX18)/'Poradie - sporty'!CX$3)</f>
        <v>0.98333333333333328</v>
      </c>
      <c r="CY15" s="243">
        <f>IF('Poradie - sporty'!CY18="x",0,(('Poradie - sporty'!CY$3+1)-'Poradie - sporty'!CY18)/'Poradie - sporty'!CY$3)</f>
        <v>0.9178082191780822</v>
      </c>
      <c r="CZ15" s="243">
        <f>IF('Poradie - sporty'!CZ18="x",0,(('Poradie - sporty'!CZ$3+1)-'Poradie - sporty'!CZ18)/'Poradie - sporty'!CZ$3)</f>
        <v>0.90960451977401124</v>
      </c>
      <c r="DA15" s="243">
        <f>IF('Poradie - sporty'!DA18="x",0,(('Poradie - sporty'!DA$3+1)-'Poradie - sporty'!DA18)/'Poradie - sporty'!DA$3)</f>
        <v>0.96923076923076923</v>
      </c>
      <c r="DB15" s="243">
        <f>IF('Poradie - sporty'!DB18="x",0,(('Poradie - sporty'!DB$3+1)-'Poradie - sporty'!DB18)/'Poradie - sporty'!DB$3)</f>
        <v>0.98958333333333337</v>
      </c>
      <c r="DC15" s="243">
        <f>IF('Poradie - sporty'!DC18="x",0,(('Poradie - sporty'!DC$3+1)-'Poradie - sporty'!DC18)/'Poradie - sporty'!DC$3)</f>
        <v>0.26</v>
      </c>
      <c r="DD15" s="243">
        <f>IF('Poradie - sporty'!DD18="x",0,(('Poradie - sporty'!DD$3+1)-'Poradie - sporty'!DD18)/'Poradie - sporty'!DD$3)</f>
        <v>0.95238095238095233</v>
      </c>
      <c r="DE15" s="243">
        <f>IF('Poradie - sporty'!DE18="x",0,(('Poradie - sporty'!DE$3+1)-'Poradie - sporty'!DE18)/'Poradie - sporty'!DE$3)</f>
        <v>0.8529411764705882</v>
      </c>
      <c r="DF15" s="243">
        <f>IF('Poradie - sporty'!DF18="x",0,(('Poradie - sporty'!DF$3+1)-'Poradie - sporty'!DF18)/'Poradie - sporty'!DF$3)</f>
        <v>0.36</v>
      </c>
      <c r="DG15" s="243">
        <f>IF('Poradie - sporty'!DG18="x",0,(('Poradie - sporty'!DG$3+1)-'Poradie - sporty'!DG18)/'Poradie - sporty'!DG$3)</f>
        <v>0.71171171171171166</v>
      </c>
      <c r="DH15" s="243">
        <f>IF('Poradie - sporty'!DH18="x",0,(('Poradie - sporty'!DH$3+1)-'Poradie - sporty'!DH18)/'Poradie - sporty'!DH$3)</f>
        <v>0.7857142857142857</v>
      </c>
      <c r="DI15" s="243">
        <f>IF('Poradie - sporty'!DI18="x",0,(('Poradie - sporty'!DI$3+1)-'Poradie - sporty'!DI18)/'Poradie - sporty'!DI$3)</f>
        <v>0.81176470588235294</v>
      </c>
    </row>
    <row r="16" spans="1:116" ht="14.25" customHeight="1" x14ac:dyDescent="0.25">
      <c r="A16" s="239" t="s">
        <v>18</v>
      </c>
      <c r="B16" s="243">
        <f>IF('Poradie - sporty'!B19="x",0,(('Poradie - sporty'!B$3+1)-'Poradie - sporty'!B19)/'Poradie - sporty'!B$3)</f>
        <v>0.28947368421052633</v>
      </c>
      <c r="C16" s="243">
        <f>IF('Poradie - sporty'!C19="x",0,(('Poradie - sporty'!C$3+1)-'Poradie - sporty'!C19)/'Poradie - sporty'!C$3)</f>
        <v>0</v>
      </c>
      <c r="D16" s="243">
        <f>IF('Poradie - sporty'!D19="x",0,(('Poradie - sporty'!D$3+1)-'Poradie - sporty'!D19)/'Poradie - sporty'!D$3)</f>
        <v>0.90256410256410258</v>
      </c>
      <c r="E16" s="243">
        <f>IF('Poradie - sporty'!E19="x",0,(('Poradie - sporty'!E$3+1)-'Poradie - sporty'!E19)/'Poradie - sporty'!E$3)</f>
        <v>0.54477611940298509</v>
      </c>
      <c r="F16" s="243">
        <f>IF('Poradie - sporty'!F19="x",0,(('Poradie - sporty'!F$3+1)-'Poradie - sporty'!F19)/'Poradie - sporty'!F$3)</f>
        <v>0.45454545454545453</v>
      </c>
      <c r="G16" s="243">
        <f>IF('Poradie - sporty'!G19="x",0,(('Poradie - sporty'!G$3+1)-'Poradie - sporty'!G19)/'Poradie - sporty'!G$3)</f>
        <v>0.81463414634146336</v>
      </c>
      <c r="H16" s="243">
        <f>IF('Poradie - sporty'!H19="x",0,(('Poradie - sporty'!H$3+1)-'Poradie - sporty'!H19)/'Poradie - sporty'!H$3)</f>
        <v>0</v>
      </c>
      <c r="I16" s="243">
        <f>IF('Poradie - sporty'!I19="x",0,(('Poradie - sporty'!I$3+1)-'Poradie - sporty'!I19)/'Poradie - sporty'!I$3)</f>
        <v>5.4794520547945202E-2</v>
      </c>
      <c r="J16" s="243">
        <f>IF('Poradie - sporty'!J19="x",0,(('Poradie - sporty'!J$3+1)-'Poradie - sporty'!J19)/'Poradie - sporty'!J$3)</f>
        <v>0.42105263157894735</v>
      </c>
      <c r="K16" s="243">
        <f>IF('Poradie - sporty'!K19="x",0,(('Poradie - sporty'!K$3+1)-'Poradie - sporty'!K19)/'Poradie - sporty'!K$3)</f>
        <v>0</v>
      </c>
      <c r="L16" s="243">
        <f>IF('Poradie - sporty'!L19="x",0,(('Poradie - sporty'!L$3+1)-'Poradie - sporty'!L19)/'Poradie - sporty'!L$3)</f>
        <v>0.48837209302325579</v>
      </c>
      <c r="M16" s="243">
        <f>IF('Poradie - sporty'!M19="x",0,(('Poradie - sporty'!M$3+1)-'Poradie - sporty'!M19)/'Poradie - sporty'!M$3)</f>
        <v>0.97014925373134331</v>
      </c>
      <c r="N16" s="243">
        <f>IF('Poradie - sporty'!N19="x",0,(('Poradie - sporty'!N$3+1)-'Poradie - sporty'!N19)/'Poradie - sporty'!N$3)</f>
        <v>0</v>
      </c>
      <c r="O16" s="243">
        <f>IF('Poradie - sporty'!O19="x",0,(('Poradie - sporty'!O$3+1)-'Poradie - sporty'!O19)/'Poradie - sporty'!O$3)</f>
        <v>0.63095238095238093</v>
      </c>
      <c r="P16" s="243">
        <f>IF('Poradie - sporty'!P19="x",0,(('Poradie - sporty'!P$3+1)-'Poradie - sporty'!P19)/'Poradie - sporty'!P$3)</f>
        <v>0.53448275862068961</v>
      </c>
      <c r="Q16" s="243">
        <f>IF('Poradie - sporty'!Q19="x",0,(('Poradie - sporty'!Q$3+1)-'Poradie - sporty'!Q19)/'Poradie - sporty'!Q$3)</f>
        <v>0</v>
      </c>
      <c r="R16" s="243">
        <f>IF('Poradie - sporty'!R19="x",0,(('Poradie - sporty'!R$3+1)-'Poradie - sporty'!R19)/'Poradie - sporty'!R$3)</f>
        <v>0.4098360655737705</v>
      </c>
      <c r="S16" s="243">
        <f>IF('Poradie - sporty'!S19="x",0,(('Poradie - sporty'!S$3+1)-'Poradie - sporty'!S19)/'Poradie - sporty'!S$3)</f>
        <v>0.29411764705882354</v>
      </c>
      <c r="T16" s="243">
        <f>IF('Poradie - sporty'!T19="x",0,(('Poradie - sporty'!T$3+1)-'Poradie - sporty'!T19)/'Poradie - sporty'!T$3)</f>
        <v>0.17924528301886791</v>
      </c>
      <c r="U16" s="243">
        <f>IF('Poradie - sporty'!U19="x",0,(('Poradie - sporty'!U$3+1)-'Poradie - sporty'!U19)/'Poradie - sporty'!U$3)</f>
        <v>0.56129032258064515</v>
      </c>
      <c r="V16" s="243">
        <f>IF('Poradie - sporty'!V19="x",0,(('Poradie - sporty'!V$3+1)-'Poradie - sporty'!V19)/'Poradie - sporty'!V$3)</f>
        <v>0.62857142857142856</v>
      </c>
      <c r="W16" s="243">
        <f>IF('Poradie - sporty'!W19="x",0,(('Poradie - sporty'!W$3+1)-'Poradie - sporty'!W19)/'Poradie - sporty'!W$3)</f>
        <v>0.59090909090909094</v>
      </c>
      <c r="X16" s="243">
        <f>IF('Poradie - sporty'!X19="x",0,(('Poradie - sporty'!X$3+1)-'Poradie - sporty'!X19)/'Poradie - sporty'!X$3)</f>
        <v>0</v>
      </c>
      <c r="Y16" s="243">
        <f>IF('Poradie - sporty'!Y19="x",0,(('Poradie - sporty'!Y$3+1)-'Poradie - sporty'!Y19)/'Poradie - sporty'!Y$3)</f>
        <v>0.34615384615384615</v>
      </c>
      <c r="Z16" s="243">
        <f>IF('Poradie - sporty'!Z19="x",0,(('Poradie - sporty'!Z$3+1)-'Poradie - sporty'!Z19)/'Poradie - sporty'!Z$3)</f>
        <v>0</v>
      </c>
      <c r="AA16" s="243">
        <f>IF('Poradie - sporty'!AA19="x",0,(('Poradie - sporty'!AA$3+1)-'Poradie - sporty'!AA19)/'Poradie - sporty'!AA$3)</f>
        <v>0.86403508771929827</v>
      </c>
      <c r="AB16" s="243">
        <f>IF('Poradie - sporty'!AB19="x",0,(('Poradie - sporty'!AB$3+1)-'Poradie - sporty'!AB19)/'Poradie - sporty'!AB$3)</f>
        <v>0.28333333333333333</v>
      </c>
      <c r="AC16" s="243">
        <f>IF('Poradie - sporty'!AC19="x",0,(('Poradie - sporty'!AC$3+1)-'Poradie - sporty'!AC19)/'Poradie - sporty'!AC$3)</f>
        <v>0.69565217391304346</v>
      </c>
      <c r="AD16" s="243">
        <f>IF('Poradie - sporty'!AD19="x",0,(('Poradie - sporty'!AD$3+1)-'Poradie - sporty'!AD19)/'Poradie - sporty'!AD$3)</f>
        <v>0.77333333333333332</v>
      </c>
      <c r="AE16" s="243">
        <f>IF('Poradie - sporty'!AE19="x",0,(('Poradie - sporty'!AE$3+1)-'Poradie - sporty'!AE19)/'Poradie - sporty'!AE$3)</f>
        <v>0.6517857142857143</v>
      </c>
      <c r="AF16" s="243">
        <f>IF('Poradie - sporty'!AF19="x",0,(('Poradie - sporty'!AF$3+1)-'Poradie - sporty'!AF19)/'Poradie - sporty'!AF$3)</f>
        <v>0</v>
      </c>
      <c r="AG16" s="243">
        <f>IF('Poradie - sporty'!AG19="x",0,(('Poradie - sporty'!AG$3+1)-'Poradie - sporty'!AG19)/'Poradie - sporty'!AG$3)</f>
        <v>0</v>
      </c>
      <c r="AH16" s="243">
        <f>IF('Poradie - sporty'!AH19="x",0,(('Poradie - sporty'!AH$3+1)-'Poradie - sporty'!AH19)/'Poradie - sporty'!AH$3)</f>
        <v>0</v>
      </c>
      <c r="AI16" s="243">
        <f>IF('Poradie - sporty'!AI19="x",0,(('Poradie - sporty'!AI$3+1)-'Poradie - sporty'!AI19)/'Poradie - sporty'!AI$3)</f>
        <v>0.63963963963963966</v>
      </c>
      <c r="AJ16" s="243">
        <f>IF('Poradie - sporty'!AJ19="x",0,(('Poradie - sporty'!AJ$3+1)-'Poradie - sporty'!AJ19)/'Poradie - sporty'!AJ$3)</f>
        <v>0.64393939393939392</v>
      </c>
      <c r="AK16" s="243">
        <f>IF('Poradie - sporty'!AK19="x",0,(('Poradie - sporty'!AK$3+1)-'Poradie - sporty'!AK19)/'Poradie - sporty'!AK$3)</f>
        <v>0.58399999999999996</v>
      </c>
      <c r="AL16" s="243">
        <f>IF('Poradie - sporty'!AL19="x",0,(('Poradie - sporty'!AL$3+1)-'Poradie - sporty'!AL19)/'Poradie - sporty'!AL$3)</f>
        <v>3.2786885245901641E-2</v>
      </c>
      <c r="AM16" s="243">
        <f>IF('Poradie - sporty'!AM19="x",0,(('Poradie - sporty'!AM$3+1)-'Poradie - sporty'!AM19)/'Poradie - sporty'!AM$3)</f>
        <v>0</v>
      </c>
      <c r="AN16" s="243">
        <f>IF('Poradie - sporty'!AN19="x",0,(('Poradie - sporty'!AN$3+1)-'Poradie - sporty'!AN19)/'Poradie - sporty'!AN$3)</f>
        <v>0</v>
      </c>
      <c r="AO16" s="243">
        <f>IF('Poradie - sporty'!AO19="x",0,(('Poradie - sporty'!AO$3+1)-'Poradie - sporty'!AO19)/'Poradie - sporty'!AO$3)</f>
        <v>0</v>
      </c>
      <c r="AP16" s="243">
        <f>IF('Poradie - sporty'!AP19="x",0,(('Poradie - sporty'!AP$3+1)-'Poradie - sporty'!AP19)/'Poradie - sporty'!AP$3)</f>
        <v>0.7839195979899497</v>
      </c>
      <c r="AQ16" s="243">
        <f>IF('Poradie - sporty'!AQ19="x",0,(('Poradie - sporty'!AQ$3+1)-'Poradie - sporty'!AQ19)/'Poradie - sporty'!AQ$3)</f>
        <v>0</v>
      </c>
      <c r="AR16" s="243">
        <f>IF('Poradie - sporty'!AR19="x",0,(('Poradie - sporty'!AR$3+1)-'Poradie - sporty'!AR19)/'Poradie - sporty'!AR$3)</f>
        <v>0</v>
      </c>
      <c r="AS16" s="243">
        <f>IF('Poradie - sporty'!AS19="x",0,(('Poradie - sporty'!AS$3+1)-'Poradie - sporty'!AS19)/'Poradie - sporty'!AS$3)</f>
        <v>0.49549549549549549</v>
      </c>
      <c r="AT16" s="243">
        <f>IF('Poradie - sporty'!AT19="x",0,(('Poradie - sporty'!AT$3+1)-'Poradie - sporty'!AT19)/'Poradie - sporty'!AT$3)</f>
        <v>0.80392156862745101</v>
      </c>
      <c r="AU16" s="243">
        <f>IF('Poradie - sporty'!AU19="x",0,(('Poradie - sporty'!AU$3+1)-'Poradie - sporty'!AU19)/'Poradie - sporty'!AU$3)</f>
        <v>0.90804597701149425</v>
      </c>
      <c r="AV16" s="243">
        <f>IF('Poradie - sporty'!AV19="x",0,(('Poradie - sporty'!AV$3+1)-'Poradie - sporty'!AV19)/'Poradie - sporty'!AV$3)</f>
        <v>0</v>
      </c>
      <c r="AW16" s="243">
        <f>IF('Poradie - sporty'!AW19="x",0,(('Poradie - sporty'!AW$3+1)-'Poradie - sporty'!AW19)/'Poradie - sporty'!AW$3)</f>
        <v>0.17073170731707318</v>
      </c>
      <c r="AX16" s="243">
        <f>IF('Poradie - sporty'!AX19="x",0,(('Poradie - sporty'!AX$3+1)-'Poradie - sporty'!AX19)/'Poradie - sporty'!AX$3)</f>
        <v>0.85620915032679734</v>
      </c>
      <c r="AY16" s="243">
        <f>IF('Poradie - sporty'!AY19="x",0,(('Poradie - sporty'!AY$3+1)-'Poradie - sporty'!AY19)/'Poradie - sporty'!AY$3)</f>
        <v>0</v>
      </c>
      <c r="AZ16" s="243">
        <f>IF('Poradie - sporty'!AZ19="x",0,(('Poradie - sporty'!AZ$3+1)-'Poradie - sporty'!AZ19)/'Poradie - sporty'!AZ$3)</f>
        <v>0</v>
      </c>
      <c r="BA16" s="243">
        <f>IF('Poradie - sporty'!BA19="x",0,(('Poradie - sporty'!BA$3+1)-'Poradie - sporty'!BA19)/'Poradie - sporty'!BA$3)</f>
        <v>0.65454545454545454</v>
      </c>
      <c r="BB16" s="243">
        <f>IF('Poradie - sporty'!BB19="x",0,(('Poradie - sporty'!BB$3+1)-'Poradie - sporty'!BB19)/'Poradie - sporty'!BB$3)</f>
        <v>0.64406779661016944</v>
      </c>
      <c r="BC16" s="243">
        <f>IF('Poradie - sporty'!BC19="x",0,(('Poradie - sporty'!BC$3+1)-'Poradie - sporty'!BC19)/'Poradie - sporty'!BC$3)</f>
        <v>8.6956521739130432E-2</v>
      </c>
      <c r="BD16" s="243">
        <f>IF('Poradie - sporty'!BD19="x",0,(('Poradie - sporty'!BD$3+1)-'Poradie - sporty'!BD19)/'Poradie - sporty'!BD$3)</f>
        <v>0</v>
      </c>
      <c r="BE16" s="243">
        <f>IF('Poradie - sporty'!BE19="x",0,(('Poradie - sporty'!BE$3+1)-'Poradie - sporty'!BE19)/'Poradie - sporty'!BE$3)</f>
        <v>0.85135135135135132</v>
      </c>
      <c r="BF16" s="243">
        <f>IF('Poradie - sporty'!BF19="x",0,(('Poradie - sporty'!BF$3+1)-'Poradie - sporty'!BF19)/'Poradie - sporty'!BF$3)</f>
        <v>9.2592592592592587E-2</v>
      </c>
      <c r="BG16" s="243">
        <f>IF('Poradie - sporty'!BG19="x",0,(('Poradie - sporty'!BG$3+1)-'Poradie - sporty'!BG19)/'Poradie - sporty'!BG$3)</f>
        <v>0</v>
      </c>
      <c r="BH16" s="243">
        <f>IF('Poradie - sporty'!BH19="x",0,(('Poradie - sporty'!BH$3+1)-'Poradie - sporty'!BH19)/'Poradie - sporty'!BH$3)</f>
        <v>0.40361445783132532</v>
      </c>
      <c r="BI16" s="243">
        <f>IF('Poradie - sporty'!BI19="x",0,(('Poradie - sporty'!BI$3+1)-'Poradie - sporty'!BI19)/'Poradie - sporty'!BI$3)</f>
        <v>0.6</v>
      </c>
      <c r="BJ16" s="243">
        <f>IF('Poradie - sporty'!BJ19="x",0,(('Poradie - sporty'!BJ$3+1)-'Poradie - sporty'!BJ19)/'Poradie - sporty'!BJ$3)</f>
        <v>0.35555555555555557</v>
      </c>
      <c r="BK16" s="243">
        <f>IF('Poradie - sporty'!BK19="x",0,(('Poradie - sporty'!BK$3+1)-'Poradie - sporty'!BK19)/'Poradie - sporty'!BK$3)</f>
        <v>0.21428571428571427</v>
      </c>
      <c r="BL16" s="243">
        <f>IF('Poradie - sporty'!BL19="x",0,(('Poradie - sporty'!BL$3+1)-'Poradie - sporty'!BL19)/'Poradie - sporty'!BL$3)</f>
        <v>0</v>
      </c>
      <c r="BM16" s="243">
        <f>IF('Poradie - sporty'!BM19="x",0,(('Poradie - sporty'!BM$3+1)-'Poradie - sporty'!BM19)/'Poradie - sporty'!BM$3)</f>
        <v>0</v>
      </c>
      <c r="BN16" s="243">
        <f>IF('Poradie - sporty'!BN19="x",0,(('Poradie - sporty'!BN$3+1)-'Poradie - sporty'!BN19)/'Poradie - sporty'!BN$3)</f>
        <v>0</v>
      </c>
      <c r="BO16" s="243">
        <f>IF('Poradie - sporty'!BO19="x",0,(('Poradie - sporty'!BO$3+1)-'Poradie - sporty'!BO19)/'Poradie - sporty'!BO$3)</f>
        <v>0.62385321100917435</v>
      </c>
      <c r="BP16" s="243">
        <f>IF('Poradie - sporty'!BP19="x",0,(('Poradie - sporty'!BP$3+1)-'Poradie - sporty'!BP19)/'Poradie - sporty'!BP$3)</f>
        <v>0.28767123287671231</v>
      </c>
      <c r="BQ16" s="243">
        <f>IF('Poradie - sporty'!BQ19="x",0,(('Poradie - sporty'!BQ$3+1)-'Poradie - sporty'!BQ19)/'Poradie - sporty'!BQ$3)</f>
        <v>0.95588235294117652</v>
      </c>
      <c r="BR16" s="243">
        <f>IF('Poradie - sporty'!BR19="x",0,(('Poradie - sporty'!BR$3+1)-'Poradie - sporty'!BR19)/'Poradie - sporty'!BR$3)</f>
        <v>0.54395604395604391</v>
      </c>
      <c r="BS16" s="243">
        <f>IF('Poradie - sporty'!BS19="x",0,(('Poradie - sporty'!BS$3+1)-'Poradie - sporty'!BS19)/'Poradie - sporty'!BS$3)</f>
        <v>0</v>
      </c>
      <c r="BT16" s="243">
        <f>IF('Poradie - sporty'!BT19="x",0,(('Poradie - sporty'!BT$3+1)-'Poradie - sporty'!BT19)/'Poradie - sporty'!BT$3)</f>
        <v>0.14634146341463414</v>
      </c>
      <c r="BU16" s="243">
        <f>IF('Poradie - sporty'!BU19="x",0,(('Poradie - sporty'!BU$3+1)-'Poradie - sporty'!BU19)/'Poradie - sporty'!BU$3)</f>
        <v>0</v>
      </c>
      <c r="BV16" s="243">
        <f>IF('Poradie - sporty'!BV19="x",0,(('Poradie - sporty'!BV$3+1)-'Poradie - sporty'!BV19)/'Poradie - sporty'!BV$3)</f>
        <v>0</v>
      </c>
      <c r="BW16" s="243">
        <f>IF('Poradie - sporty'!BW19="x",0,(('Poradie - sporty'!BW$3+1)-'Poradie - sporty'!BW19)/'Poradie - sporty'!BW$3)</f>
        <v>0</v>
      </c>
      <c r="BX16" s="243">
        <f>IF('Poradie - sporty'!BX19="x",0,(('Poradie - sporty'!BX$3+1)-'Poradie - sporty'!BX19)/'Poradie - sporty'!BX$3)</f>
        <v>0.33333333333333331</v>
      </c>
      <c r="BY16" s="243">
        <f>IF('Poradie - sporty'!BY19="x",0,(('Poradie - sporty'!BY$3+1)-'Poradie - sporty'!BY19)/'Poradie - sporty'!BY$3)</f>
        <v>0.46153846153846156</v>
      </c>
      <c r="BZ16" s="243">
        <f>IF('Poradie - sporty'!BZ19="x",0,(('Poradie - sporty'!BZ$3+1)-'Poradie - sporty'!BZ19)/'Poradie - sporty'!BZ$3)</f>
        <v>0</v>
      </c>
      <c r="CA16" s="243">
        <f>IF('Poradie - sporty'!CA19="x",0,(('Poradie - sporty'!CA$3+1)-'Poradie - sporty'!CA19)/'Poradie - sporty'!CA$3)</f>
        <v>0</v>
      </c>
      <c r="CB16" s="243">
        <f>IF('Poradie - sporty'!CB19="x",0,(('Poradie - sporty'!CB$3+1)-'Poradie - sporty'!CB19)/'Poradie - sporty'!CB$3)</f>
        <v>4.1666666666666664E-2</v>
      </c>
      <c r="CC16" s="243">
        <f>IF('Poradie - sporty'!CC19="x",0,(('Poradie - sporty'!CC$3+1)-'Poradie - sporty'!CC19)/'Poradie - sporty'!CC$3)</f>
        <v>0</v>
      </c>
      <c r="CD16" s="243">
        <f>IF('Poradie - sporty'!CD19="x",0,(('Poradie - sporty'!CD$3+1)-'Poradie - sporty'!CD19)/'Poradie - sporty'!CD$3)</f>
        <v>0.24</v>
      </c>
      <c r="CE16" s="243">
        <f>IF('Poradie - sporty'!CE19="x",0,(('Poradie - sporty'!CE$3+1)-'Poradie - sporty'!CE19)/'Poradie - sporty'!CE$3)</f>
        <v>0.7078651685393258</v>
      </c>
      <c r="CF16" s="243">
        <f>IF('Poradie - sporty'!CF19="x",0,(('Poradie - sporty'!CF$3+1)-'Poradie - sporty'!CF19)/'Poradie - sporty'!CF$3)</f>
        <v>0.70833333333333337</v>
      </c>
      <c r="CG16" s="243">
        <f>IF('Poradie - sporty'!CG19="x",0,(('Poradie - sporty'!CG$3+1)-'Poradie - sporty'!CG19)/'Poradie - sporty'!CG$3)</f>
        <v>3.9603960396039604E-2</v>
      </c>
      <c r="CH16" s="243">
        <f>IF('Poradie - sporty'!CH19="x",0,(('Poradie - sporty'!CH$3+1)-'Poradie - sporty'!CH19)/'Poradie - sporty'!CH$3)</f>
        <v>0.79411764705882348</v>
      </c>
      <c r="CI16" s="243">
        <f>IF('Poradie - sporty'!CI19="x",0,(('Poradie - sporty'!CI$3+1)-'Poradie - sporty'!CI19)/'Poradie - sporty'!CI$3)</f>
        <v>0.68354430379746833</v>
      </c>
      <c r="CJ16" s="243">
        <f>IF('Poradie - sporty'!CJ19="x",0,(('Poradie - sporty'!CJ$3+1)-'Poradie - sporty'!CJ19)/'Poradie - sporty'!CJ$3)</f>
        <v>0.20512820512820512</v>
      </c>
      <c r="CK16" s="243">
        <f>IF('Poradie - sporty'!CK19="x",0,(('Poradie - sporty'!CK$3+1)-'Poradie - sporty'!CK19)/'Poradie - sporty'!CK$3)</f>
        <v>0</v>
      </c>
      <c r="CL16" s="243">
        <f>IF('Poradie - sporty'!CL19="x",0,(('Poradie - sporty'!CL$3+1)-'Poradie - sporty'!CL19)/'Poradie - sporty'!CL$3)</f>
        <v>0.83636363636363631</v>
      </c>
      <c r="CM16" s="243">
        <f>IF('Poradie - sporty'!CM19="x",0,(('Poradie - sporty'!CM$3+1)-'Poradie - sporty'!CM19)/'Poradie - sporty'!CM$3)</f>
        <v>0.10344827586206896</v>
      </c>
      <c r="CN16" s="243">
        <f>IF('Poradie - sporty'!CN19="x",0,(('Poradie - sporty'!CN$3+1)-'Poradie - sporty'!CN19)/'Poradie - sporty'!CN$3)</f>
        <v>0.1</v>
      </c>
      <c r="CO16" s="243">
        <f>IF('Poradie - sporty'!CO19="x",0,(('Poradie - sporty'!CO$3+1)-'Poradie - sporty'!CO19)/'Poradie - sporty'!CO$3)</f>
        <v>0.6875</v>
      </c>
      <c r="CP16" s="243">
        <f>IF('Poradie - sporty'!CP19="x",0,(('Poradie - sporty'!CP$3+1)-'Poradie - sporty'!CP19)/'Poradie - sporty'!CP$3)</f>
        <v>0</v>
      </c>
      <c r="CQ16" s="243">
        <f>IF('Poradie - sporty'!CQ19="x",0,(('Poradie - sporty'!CQ$3+1)-'Poradie - sporty'!CQ19)/'Poradie - sporty'!CQ$3)</f>
        <v>0</v>
      </c>
      <c r="CR16" s="243">
        <f>IF('Poradie - sporty'!CR19="x",0,(('Poradie - sporty'!CR$3+1)-'Poradie - sporty'!CR19)/'Poradie - sporty'!CR$3)</f>
        <v>0.35820895522388058</v>
      </c>
      <c r="CS16" s="243">
        <f>IF('Poradie - sporty'!CS19="x",0,(('Poradie - sporty'!CS$3+1)-'Poradie - sporty'!CS19)/'Poradie - sporty'!CS$3)</f>
        <v>0.5625</v>
      </c>
      <c r="CT16" s="243">
        <f>IF('Poradie - sporty'!CT19="x",0,(('Poradie - sporty'!CT$3+1)-'Poradie - sporty'!CT19)/'Poradie - sporty'!CT$3)</f>
        <v>0.36619718309859156</v>
      </c>
      <c r="CU16" s="243">
        <f>IF('Poradie - sporty'!CU19="x",0,(('Poradie - sporty'!CU$3+1)-'Poradie - sporty'!CU19)/'Poradie - sporty'!CU$3)</f>
        <v>0</v>
      </c>
      <c r="CV16" s="243">
        <f>IF('Poradie - sporty'!CV19="x",0,(('Poradie - sporty'!CV$3+1)-'Poradie - sporty'!CV19)/'Poradie - sporty'!CV$3)</f>
        <v>0</v>
      </c>
      <c r="CW16" s="243">
        <f>IF('Poradie - sporty'!CW19="x",0,(('Poradie - sporty'!CW$3+1)-'Poradie - sporty'!CW19)/'Poradie - sporty'!CW$3)</f>
        <v>0.18181818181818182</v>
      </c>
      <c r="CX16" s="243">
        <f>IF('Poradie - sporty'!CX19="x",0,(('Poradie - sporty'!CX$3+1)-'Poradie - sporty'!CX19)/'Poradie - sporty'!CX$3)</f>
        <v>0</v>
      </c>
      <c r="CY16" s="243">
        <f>IF('Poradie - sporty'!CY19="x",0,(('Poradie - sporty'!CY$3+1)-'Poradie - sporty'!CY19)/'Poradie - sporty'!CY$3)</f>
        <v>0.7226027397260274</v>
      </c>
      <c r="CZ16" s="243">
        <f>IF('Poradie - sporty'!CZ19="x",0,(('Poradie - sporty'!CZ$3+1)-'Poradie - sporty'!CZ19)/'Poradie - sporty'!CZ$3)</f>
        <v>0.77966101694915257</v>
      </c>
      <c r="DA16" s="243">
        <f>IF('Poradie - sporty'!DA19="x",0,(('Poradie - sporty'!DA$3+1)-'Poradie - sporty'!DA19)/'Poradie - sporty'!DA$3)</f>
        <v>0.80769230769230771</v>
      </c>
      <c r="DB16" s="243">
        <f>IF('Poradie - sporty'!DB19="x",0,(('Poradie - sporty'!DB$3+1)-'Poradie - sporty'!DB19)/'Poradie - sporty'!DB$3)</f>
        <v>0.44791666666666669</v>
      </c>
      <c r="DC16" s="243">
        <f>IF('Poradie - sporty'!DC19="x",0,(('Poradie - sporty'!DC$3+1)-'Poradie - sporty'!DC19)/'Poradie - sporty'!DC$3)</f>
        <v>0</v>
      </c>
      <c r="DD16" s="243">
        <f>IF('Poradie - sporty'!DD19="x",0,(('Poradie - sporty'!DD$3+1)-'Poradie - sporty'!DD19)/'Poradie - sporty'!DD$3)</f>
        <v>0.74603174603174605</v>
      </c>
      <c r="DE16" s="243">
        <f>IF('Poradie - sporty'!DE19="x",0,(('Poradie - sporty'!DE$3+1)-'Poradie - sporty'!DE19)/'Poradie - sporty'!DE$3)</f>
        <v>0.73529411764705888</v>
      </c>
      <c r="DF16" s="243">
        <f>IF('Poradie - sporty'!DF19="x",0,(('Poradie - sporty'!DF$3+1)-'Poradie - sporty'!DF19)/'Poradie - sporty'!DF$3)</f>
        <v>0</v>
      </c>
      <c r="DG16" s="243">
        <f>IF('Poradie - sporty'!DG19="x",0,(('Poradie - sporty'!DG$3+1)-'Poradie - sporty'!DG19)/'Poradie - sporty'!DG$3)</f>
        <v>0.1891891891891892</v>
      </c>
      <c r="DH16" s="243">
        <f>IF('Poradie - sporty'!DH19="x",0,(('Poradie - sporty'!DH$3+1)-'Poradie - sporty'!DH19)/'Poradie - sporty'!DH$3)</f>
        <v>0.80612244897959184</v>
      </c>
      <c r="DI16" s="243">
        <f>IF('Poradie - sporty'!DI19="x",0,(('Poradie - sporty'!DI$3+1)-'Poradie - sporty'!DI19)/'Poradie - sporty'!DI$3)</f>
        <v>0.50588235294117645</v>
      </c>
    </row>
    <row r="17" spans="1:113" ht="14.25" customHeight="1" x14ac:dyDescent="0.25">
      <c r="A17" s="239" t="s">
        <v>19</v>
      </c>
      <c r="B17" s="243">
        <f>IF('Poradie - sporty'!B20="x",0,(('Poradie - sporty'!B$3+1)-'Poradie - sporty'!B20)/'Poradie - sporty'!B$3)</f>
        <v>0.76315789473684215</v>
      </c>
      <c r="C17" s="243">
        <f>IF('Poradie - sporty'!C20="x",0,(('Poradie - sporty'!C$3+1)-'Poradie - sporty'!C20)/'Poradie - sporty'!C$3)</f>
        <v>0.55555555555555558</v>
      </c>
      <c r="D17" s="243">
        <f>IF('Poradie - sporty'!D20="x",0,(('Poradie - sporty'!D$3+1)-'Poradie - sporty'!D20)/'Poradie - sporty'!D$3)</f>
        <v>0.92307692307692313</v>
      </c>
      <c r="E17" s="243">
        <f>IF('Poradie - sporty'!E20="x",0,(('Poradie - sporty'!E$3+1)-'Poradie - sporty'!E20)/'Poradie - sporty'!E$3)</f>
        <v>0.94776119402985071</v>
      </c>
      <c r="F17" s="243">
        <f>IF('Poradie - sporty'!F20="x",0,(('Poradie - sporty'!F$3+1)-'Poradie - sporty'!F20)/'Poradie - sporty'!F$3)</f>
        <v>0</v>
      </c>
      <c r="G17" s="243">
        <f>IF('Poradie - sporty'!G20="x",0,(('Poradie - sporty'!G$3+1)-'Poradie - sporty'!G20)/'Poradie - sporty'!G$3)</f>
        <v>0.89268292682926831</v>
      </c>
      <c r="H17" s="243">
        <f>IF('Poradie - sporty'!H20="x",0,(('Poradie - sporty'!H$3+1)-'Poradie - sporty'!H20)/'Poradie - sporty'!H$3)</f>
        <v>0</v>
      </c>
      <c r="I17" s="243">
        <f>IF('Poradie - sporty'!I20="x",0,(('Poradie - sporty'!I$3+1)-'Poradie - sporty'!I20)/'Poradie - sporty'!I$3)</f>
        <v>0.95890410958904104</v>
      </c>
      <c r="J17" s="243">
        <f>IF('Poradie - sporty'!J20="x",0,(('Poradie - sporty'!J$3+1)-'Poradie - sporty'!J20)/'Poradie - sporty'!J$3)</f>
        <v>0.87969924812030076</v>
      </c>
      <c r="K17" s="243">
        <f>IF('Poradie - sporty'!K20="x",0,(('Poradie - sporty'!K$3+1)-'Poradie - sporty'!K20)/'Poradie - sporty'!K$3)</f>
        <v>0.5</v>
      </c>
      <c r="L17" s="243">
        <f>IF('Poradie - sporty'!L20="x",0,(('Poradie - sporty'!L$3+1)-'Poradie - sporty'!L20)/'Poradie - sporty'!L$3)</f>
        <v>0.88372093023255816</v>
      </c>
      <c r="M17" s="243">
        <f>IF('Poradie - sporty'!M20="x",0,(('Poradie - sporty'!M$3+1)-'Poradie - sporty'!M20)/'Poradie - sporty'!M$3)</f>
        <v>0.89552238805970152</v>
      </c>
      <c r="N17" s="243">
        <f>IF('Poradie - sporty'!N20="x",0,(('Poradie - sporty'!N$3+1)-'Poradie - sporty'!N20)/'Poradie - sporty'!N$3)</f>
        <v>0</v>
      </c>
      <c r="O17" s="243">
        <f>IF('Poradie - sporty'!O20="x",0,(('Poradie - sporty'!O$3+1)-'Poradie - sporty'!O20)/'Poradie - sporty'!O$3)</f>
        <v>0.77380952380952384</v>
      </c>
      <c r="P17" s="243">
        <f>IF('Poradie - sporty'!P20="x",0,(('Poradie - sporty'!P$3+1)-'Poradie - sporty'!P20)/'Poradie - sporty'!P$3)</f>
        <v>0.55603448275862066</v>
      </c>
      <c r="Q17" s="243">
        <f>IF('Poradie - sporty'!Q20="x",0,(('Poradie - sporty'!Q$3+1)-'Poradie - sporty'!Q20)/'Poradie - sporty'!Q$3)</f>
        <v>0.69047619047619047</v>
      </c>
      <c r="R17" s="243">
        <f>IF('Poradie - sporty'!R20="x",0,(('Poradie - sporty'!R$3+1)-'Poradie - sporty'!R20)/'Poradie - sporty'!R$3)</f>
        <v>0.95901639344262291</v>
      </c>
      <c r="S17" s="243">
        <f>IF('Poradie - sporty'!S20="x",0,(('Poradie - sporty'!S$3+1)-'Poradie - sporty'!S20)/'Poradie - sporty'!S$3)</f>
        <v>0.52941176470588236</v>
      </c>
      <c r="T17" s="243">
        <f>IF('Poradie - sporty'!T20="x",0,(('Poradie - sporty'!T$3+1)-'Poradie - sporty'!T20)/'Poradie - sporty'!T$3)</f>
        <v>0.330188679245283</v>
      </c>
      <c r="U17" s="243">
        <f>IF('Poradie - sporty'!U20="x",0,(('Poradie - sporty'!U$3+1)-'Poradie - sporty'!U20)/'Poradie - sporty'!U$3)</f>
        <v>0.52903225806451615</v>
      </c>
      <c r="V17" s="243">
        <f>IF('Poradie - sporty'!V20="x",0,(('Poradie - sporty'!V$3+1)-'Poradie - sporty'!V20)/'Poradie - sporty'!V$3)</f>
        <v>0.98095238095238091</v>
      </c>
      <c r="W17" s="243">
        <f>IF('Poradie - sporty'!W20="x",0,(('Poradie - sporty'!W$3+1)-'Poradie - sporty'!W20)/'Poradie - sporty'!W$3)</f>
        <v>0.80909090909090908</v>
      </c>
      <c r="X17" s="243">
        <f>IF('Poradie - sporty'!X20="x",0,(('Poradie - sporty'!X$3+1)-'Poradie - sporty'!X20)/'Poradie - sporty'!X$3)</f>
        <v>0</v>
      </c>
      <c r="Y17" s="243">
        <f>IF('Poradie - sporty'!Y20="x",0,(('Poradie - sporty'!Y$3+1)-'Poradie - sporty'!Y20)/'Poradie - sporty'!Y$3)</f>
        <v>0.59615384615384615</v>
      </c>
      <c r="Z17" s="243">
        <f>IF('Poradie - sporty'!Z20="x",0,(('Poradie - sporty'!Z$3+1)-'Poradie - sporty'!Z20)/'Poradie - sporty'!Z$3)</f>
        <v>0.88043478260869568</v>
      </c>
      <c r="AA17" s="243">
        <f>IF('Poradie - sporty'!AA20="x",0,(('Poradie - sporty'!AA$3+1)-'Poradie - sporty'!AA20)/'Poradie - sporty'!AA$3)</f>
        <v>0.78508771929824561</v>
      </c>
      <c r="AB17" s="243">
        <f>IF('Poradie - sporty'!AB20="x",0,(('Poradie - sporty'!AB$3+1)-'Poradie - sporty'!AB20)/'Poradie - sporty'!AB$3)</f>
        <v>0.51666666666666672</v>
      </c>
      <c r="AC17" s="243">
        <f>IF('Poradie - sporty'!AC20="x",0,(('Poradie - sporty'!AC$3+1)-'Poradie - sporty'!AC20)/'Poradie - sporty'!AC$3)</f>
        <v>0.99275362318840576</v>
      </c>
      <c r="AD17" s="243">
        <f>IF('Poradie - sporty'!AD20="x",0,(('Poradie - sporty'!AD$3+1)-'Poradie - sporty'!AD20)/'Poradie - sporty'!AD$3)</f>
        <v>0.94666666666666666</v>
      </c>
      <c r="AE17" s="243">
        <f>IF('Poradie - sporty'!AE20="x",0,(('Poradie - sporty'!AE$3+1)-'Poradie - sporty'!AE20)/'Poradie - sporty'!AE$3)</f>
        <v>0.9821428571428571</v>
      </c>
      <c r="AF17" s="243">
        <f>IF('Poradie - sporty'!AF20="x",0,(('Poradie - sporty'!AF$3+1)-'Poradie - sporty'!AF20)/'Poradie - sporty'!AF$3)</f>
        <v>0</v>
      </c>
      <c r="AG17" s="243">
        <f>IF('Poradie - sporty'!AG20="x",0,(('Poradie - sporty'!AG$3+1)-'Poradie - sporty'!AG20)/'Poradie - sporty'!AG$3)</f>
        <v>0</v>
      </c>
      <c r="AH17" s="243">
        <f>IF('Poradie - sporty'!AH20="x",0,(('Poradie - sporty'!AH$3+1)-'Poradie - sporty'!AH20)/'Poradie - sporty'!AH$3)</f>
        <v>0.98039215686274506</v>
      </c>
      <c r="AI17" s="243">
        <f>IF('Poradie - sporty'!AI20="x",0,(('Poradie - sporty'!AI$3+1)-'Poradie - sporty'!AI20)/'Poradie - sporty'!AI$3)</f>
        <v>0.94594594594594594</v>
      </c>
      <c r="AJ17" s="243">
        <f>IF('Poradie - sporty'!AJ20="x",0,(('Poradie - sporty'!AJ$3+1)-'Poradie - sporty'!AJ20)/'Poradie - sporty'!AJ$3)</f>
        <v>0.87121212121212122</v>
      </c>
      <c r="AK17" s="243">
        <f>IF('Poradie - sporty'!AK20="x",0,(('Poradie - sporty'!AK$3+1)-'Poradie - sporty'!AK20)/'Poradie - sporty'!AK$3)</f>
        <v>0.64</v>
      </c>
      <c r="AL17" s="243">
        <f>IF('Poradie - sporty'!AL20="x",0,(('Poradie - sporty'!AL$3+1)-'Poradie - sporty'!AL20)/'Poradie - sporty'!AL$3)</f>
        <v>0.98360655737704916</v>
      </c>
      <c r="AM17" s="243">
        <f>IF('Poradie - sporty'!AM20="x",0,(('Poradie - sporty'!AM$3+1)-'Poradie - sporty'!AM20)/'Poradie - sporty'!AM$3)</f>
        <v>0.1111111111111111</v>
      </c>
      <c r="AN17" s="243">
        <f>IF('Poradie - sporty'!AN20="x",0,(('Poradie - sporty'!AN$3+1)-'Poradie - sporty'!AN20)/'Poradie - sporty'!AN$3)</f>
        <v>0.5</v>
      </c>
      <c r="AO17" s="243">
        <f>IF('Poradie - sporty'!AO20="x",0,(('Poradie - sporty'!AO$3+1)-'Poradie - sporty'!AO20)/'Poradie - sporty'!AO$3)</f>
        <v>0.72727272727272729</v>
      </c>
      <c r="AP17" s="243">
        <f>IF('Poradie - sporty'!AP20="x",0,(('Poradie - sporty'!AP$3+1)-'Poradie - sporty'!AP20)/'Poradie - sporty'!AP$3)</f>
        <v>0.9346733668341709</v>
      </c>
      <c r="AQ17" s="243">
        <f>IF('Poradie - sporty'!AQ20="x",0,(('Poradie - sporty'!AQ$3+1)-'Poradie - sporty'!AQ20)/'Poradie - sporty'!AQ$3)</f>
        <v>0.82352941176470584</v>
      </c>
      <c r="AR17" s="243">
        <f>IF('Poradie - sporty'!AR20="x",0,(('Poradie - sporty'!AR$3+1)-'Poradie - sporty'!AR20)/'Poradie - sporty'!AR$3)</f>
        <v>0.75862068965517238</v>
      </c>
      <c r="AS17" s="243">
        <f>IF('Poradie - sporty'!AS20="x",0,(('Poradie - sporty'!AS$3+1)-'Poradie - sporty'!AS20)/'Poradie - sporty'!AS$3)</f>
        <v>0.83783783783783783</v>
      </c>
      <c r="AT17" s="243">
        <f>IF('Poradie - sporty'!AT20="x",0,(('Poradie - sporty'!AT$3+1)-'Poradie - sporty'!AT20)/'Poradie - sporty'!AT$3)</f>
        <v>0.55882352941176472</v>
      </c>
      <c r="AU17" s="243">
        <f>IF('Poradie - sporty'!AU20="x",0,(('Poradie - sporty'!AU$3+1)-'Poradie - sporty'!AU20)/'Poradie - sporty'!AU$3)</f>
        <v>0.85057471264367812</v>
      </c>
      <c r="AV17" s="243">
        <f>IF('Poradie - sporty'!AV20="x",0,(('Poradie - sporty'!AV$3+1)-'Poradie - sporty'!AV20)/'Poradie - sporty'!AV$3)</f>
        <v>0</v>
      </c>
      <c r="AW17" s="243">
        <f>IF('Poradie - sporty'!AW20="x",0,(('Poradie - sporty'!AW$3+1)-'Poradie - sporty'!AW20)/'Poradie - sporty'!AW$3)</f>
        <v>0.29268292682926828</v>
      </c>
      <c r="AX17" s="243">
        <f>IF('Poradie - sporty'!AX20="x",0,(('Poradie - sporty'!AX$3+1)-'Poradie - sporty'!AX20)/'Poradie - sporty'!AX$3)</f>
        <v>0.92156862745098034</v>
      </c>
      <c r="AY17" s="243">
        <f>IF('Poradie - sporty'!AY20="x",0,(('Poradie - sporty'!AY$3+1)-'Poradie - sporty'!AY20)/'Poradie - sporty'!AY$3)</f>
        <v>0.57692307692307687</v>
      </c>
      <c r="AZ17" s="243">
        <f>IF('Poradie - sporty'!AZ20="x",0,(('Poradie - sporty'!AZ$3+1)-'Poradie - sporty'!AZ20)/'Poradie - sporty'!AZ$3)</f>
        <v>0</v>
      </c>
      <c r="BA17" s="243">
        <f>IF('Poradie - sporty'!BA20="x",0,(('Poradie - sporty'!BA$3+1)-'Poradie - sporty'!BA20)/'Poradie - sporty'!BA$3)</f>
        <v>0.96363636363636362</v>
      </c>
      <c r="BB17" s="243">
        <f>IF('Poradie - sporty'!BB20="x",0,(('Poradie - sporty'!BB$3+1)-'Poradie - sporty'!BB20)/'Poradie - sporty'!BB$3)</f>
        <v>0.88135593220338981</v>
      </c>
      <c r="BC17" s="243">
        <f>IF('Poradie - sporty'!BC20="x",0,(('Poradie - sporty'!BC$3+1)-'Poradie - sporty'!BC20)/'Poradie - sporty'!BC$3)</f>
        <v>0.17391304347826086</v>
      </c>
      <c r="BD17" s="243">
        <f>IF('Poradie - sporty'!BD20="x",0,(('Poradie - sporty'!BD$3+1)-'Poradie - sporty'!BD20)/'Poradie - sporty'!BD$3)</f>
        <v>0</v>
      </c>
      <c r="BE17" s="243">
        <f>IF('Poradie - sporty'!BE20="x",0,(('Poradie - sporty'!BE$3+1)-'Poradie - sporty'!BE20)/'Poradie - sporty'!BE$3)</f>
        <v>0.79054054054054057</v>
      </c>
      <c r="BF17" s="243">
        <f>IF('Poradie - sporty'!BF20="x",0,(('Poradie - sporty'!BF$3+1)-'Poradie - sporty'!BF20)/'Poradie - sporty'!BF$3)</f>
        <v>0.90740740740740744</v>
      </c>
      <c r="BG17" s="243">
        <f>IF('Poradie - sporty'!BG20="x",0,(('Poradie - sporty'!BG$3+1)-'Poradie - sporty'!BG20)/'Poradie - sporty'!BG$3)</f>
        <v>0</v>
      </c>
      <c r="BH17" s="243">
        <f>IF('Poradie - sporty'!BH20="x",0,(('Poradie - sporty'!BH$3+1)-'Poradie - sporty'!BH20)/'Poradie - sporty'!BH$3)</f>
        <v>0.97590361445783136</v>
      </c>
      <c r="BI17" s="243">
        <f>IF('Poradie - sporty'!BI20="x",0,(('Poradie - sporty'!BI$3+1)-'Poradie - sporty'!BI20)/'Poradie - sporty'!BI$3)</f>
        <v>1</v>
      </c>
      <c r="BJ17" s="243">
        <f>IF('Poradie - sporty'!BJ20="x",0,(('Poradie - sporty'!BJ$3+1)-'Poradie - sporty'!BJ20)/'Poradie - sporty'!BJ$3)</f>
        <v>0.8</v>
      </c>
      <c r="BK17" s="243">
        <f>IF('Poradie - sporty'!BK20="x",0,(('Poradie - sporty'!BK$3+1)-'Poradie - sporty'!BK20)/'Poradie - sporty'!BK$3)</f>
        <v>0.5714285714285714</v>
      </c>
      <c r="BL17" s="243">
        <f>IF('Poradie - sporty'!BL20="x",0,(('Poradie - sporty'!BL$3+1)-'Poradie - sporty'!BL20)/'Poradie - sporty'!BL$3)</f>
        <v>0.76190476190476186</v>
      </c>
      <c r="BM17" s="243">
        <f>IF('Poradie - sporty'!BM20="x",0,(('Poradie - sporty'!BM$3+1)-'Poradie - sporty'!BM20)/'Poradie - sporty'!BM$3)</f>
        <v>0.27777777777777779</v>
      </c>
      <c r="BN17" s="243">
        <f>IF('Poradie - sporty'!BN20="x",0,(('Poradie - sporty'!BN$3+1)-'Poradie - sporty'!BN20)/'Poradie - sporty'!BN$3)</f>
        <v>0.52</v>
      </c>
      <c r="BO17" s="243">
        <f>IF('Poradie - sporty'!BO20="x",0,(('Poradie - sporty'!BO$3+1)-'Poradie - sporty'!BO20)/'Poradie - sporty'!BO$3)</f>
        <v>0.87155963302752293</v>
      </c>
      <c r="BP17" s="243">
        <f>IF('Poradie - sporty'!BP20="x",0,(('Poradie - sporty'!BP$3+1)-'Poradie - sporty'!BP20)/'Poradie - sporty'!BP$3)</f>
        <v>0.27397260273972601</v>
      </c>
      <c r="BQ17" s="243">
        <f>IF('Poradie - sporty'!BQ20="x",0,(('Poradie - sporty'!BQ$3+1)-'Poradie - sporty'!BQ20)/'Poradie - sporty'!BQ$3)</f>
        <v>0.4264705882352941</v>
      </c>
      <c r="BR17" s="243">
        <f>IF('Poradie - sporty'!BR20="x",0,(('Poradie - sporty'!BR$3+1)-'Poradie - sporty'!BR20)/'Poradie - sporty'!BR$3)</f>
        <v>0.74725274725274726</v>
      </c>
      <c r="BS17" s="243">
        <f>IF('Poradie - sporty'!BS20="x",0,(('Poradie - sporty'!BS$3+1)-'Poradie - sporty'!BS20)/'Poradie - sporty'!BS$3)</f>
        <v>0.05</v>
      </c>
      <c r="BT17" s="243">
        <f>IF('Poradie - sporty'!BT20="x",0,(('Poradie - sporty'!BT$3+1)-'Poradie - sporty'!BT20)/'Poradie - sporty'!BT$3)</f>
        <v>0.53658536585365857</v>
      </c>
      <c r="BU17" s="243">
        <f>IF('Poradie - sporty'!BU20="x",0,(('Poradie - sporty'!BU$3+1)-'Poradie - sporty'!BU20)/'Poradie - sporty'!BU$3)</f>
        <v>0.44444444444444442</v>
      </c>
      <c r="BV17" s="243">
        <f>IF('Poradie - sporty'!BV20="x",0,(('Poradie - sporty'!BV$3+1)-'Poradie - sporty'!BV20)/'Poradie - sporty'!BV$3)</f>
        <v>0.27272727272727271</v>
      </c>
      <c r="BW17" s="243">
        <f>IF('Poradie - sporty'!BW20="x",0,(('Poradie - sporty'!BW$3+1)-'Poradie - sporty'!BW20)/'Poradie - sporty'!BW$3)</f>
        <v>0</v>
      </c>
      <c r="BX17" s="243">
        <f>IF('Poradie - sporty'!BX20="x",0,(('Poradie - sporty'!BX$3+1)-'Poradie - sporty'!BX20)/'Poradie - sporty'!BX$3)</f>
        <v>0</v>
      </c>
      <c r="BY17" s="243">
        <f>IF('Poradie - sporty'!BY20="x",0,(('Poradie - sporty'!BY$3+1)-'Poradie - sporty'!BY20)/'Poradie - sporty'!BY$3)</f>
        <v>0.79487179487179482</v>
      </c>
      <c r="BZ17" s="243">
        <f>IF('Poradie - sporty'!BZ20="x",0,(('Poradie - sporty'!BZ$3+1)-'Poradie - sporty'!BZ20)/'Poradie - sporty'!BZ$3)</f>
        <v>0.4375</v>
      </c>
      <c r="CA17" s="243">
        <f>IF('Poradie - sporty'!CA20="x",0,(('Poradie - sporty'!CA$3+1)-'Poradie - sporty'!CA20)/'Poradie - sporty'!CA$3)</f>
        <v>0</v>
      </c>
      <c r="CB17" s="243">
        <f>IF('Poradie - sporty'!CB20="x",0,(('Poradie - sporty'!CB$3+1)-'Poradie - sporty'!CB20)/'Poradie - sporty'!CB$3)</f>
        <v>0.8214285714285714</v>
      </c>
      <c r="CC17" s="243">
        <f>IF('Poradie - sporty'!CC20="x",0,(('Poradie - sporty'!CC$3+1)-'Poradie - sporty'!CC20)/'Poradie - sporty'!CC$3)</f>
        <v>0</v>
      </c>
      <c r="CD17" s="243">
        <f>IF('Poradie - sporty'!CD20="x",0,(('Poradie - sporty'!CD$3+1)-'Poradie - sporty'!CD20)/'Poradie - sporty'!CD$3)</f>
        <v>0.72</v>
      </c>
      <c r="CE17" s="243">
        <f>IF('Poradie - sporty'!CE20="x",0,(('Poradie - sporty'!CE$3+1)-'Poradie - sporty'!CE20)/'Poradie - sporty'!CE$3)</f>
        <v>0.9438202247191011</v>
      </c>
      <c r="CF17" s="243">
        <f>IF('Poradie - sporty'!CF20="x",0,(('Poradie - sporty'!CF$3+1)-'Poradie - sporty'!CF20)/'Poradie - sporty'!CF$3)</f>
        <v>0.52083333333333337</v>
      </c>
      <c r="CG17" s="243">
        <f>IF('Poradie - sporty'!CG20="x",0,(('Poradie - sporty'!CG$3+1)-'Poradie - sporty'!CG20)/'Poradie - sporty'!CG$3)</f>
        <v>0.72277227722772275</v>
      </c>
      <c r="CH17" s="243">
        <f>IF('Poradie - sporty'!CH20="x",0,(('Poradie - sporty'!CH$3+1)-'Poradie - sporty'!CH20)/'Poradie - sporty'!CH$3)</f>
        <v>0.90196078431372551</v>
      </c>
      <c r="CI17" s="243">
        <f>IF('Poradie - sporty'!CI20="x",0,(('Poradie - sporty'!CI$3+1)-'Poradie - sporty'!CI20)/'Poradie - sporty'!CI$3)</f>
        <v>0.58227848101265822</v>
      </c>
      <c r="CJ17" s="243">
        <f>IF('Poradie - sporty'!CJ20="x",0,(('Poradie - sporty'!CJ$3+1)-'Poradie - sporty'!CJ20)/'Poradie - sporty'!CJ$3)</f>
        <v>5.128205128205128E-2</v>
      </c>
      <c r="CK17" s="243">
        <f>IF('Poradie - sporty'!CK20="x",0,(('Poradie - sporty'!CK$3+1)-'Poradie - sporty'!CK20)/'Poradie - sporty'!CK$3)</f>
        <v>0</v>
      </c>
      <c r="CL17" s="243">
        <f>IF('Poradie - sporty'!CL20="x",0,(('Poradie - sporty'!CL$3+1)-'Poradie - sporty'!CL20)/'Poradie - sporty'!CL$3)</f>
        <v>0.37272727272727274</v>
      </c>
      <c r="CM17" s="243">
        <f>IF('Poradie - sporty'!CM20="x",0,(('Poradie - sporty'!CM$3+1)-'Poradie - sporty'!CM20)/'Poradie - sporty'!CM$3)</f>
        <v>0.94827586206896552</v>
      </c>
      <c r="CN17" s="243">
        <f>IF('Poradie - sporty'!CN20="x",0,(('Poradie - sporty'!CN$3+1)-'Poradie - sporty'!CN20)/'Poradie - sporty'!CN$3)</f>
        <v>0</v>
      </c>
      <c r="CO17" s="243">
        <f>IF('Poradie - sporty'!CO20="x",0,(('Poradie - sporty'!CO$3+1)-'Poradie - sporty'!CO20)/'Poradie - sporty'!CO$3)</f>
        <v>0.7321428571428571</v>
      </c>
      <c r="CP17" s="243">
        <f>IF('Poradie - sporty'!CP20="x",0,(('Poradie - sporty'!CP$3+1)-'Poradie - sporty'!CP20)/'Poradie - sporty'!CP$3)</f>
        <v>0.5357142857142857</v>
      </c>
      <c r="CQ17" s="243">
        <f>IF('Poradie - sporty'!CQ20="x",0,(('Poradie - sporty'!CQ$3+1)-'Poradie - sporty'!CQ20)/'Poradie - sporty'!CQ$3)</f>
        <v>0</v>
      </c>
      <c r="CR17" s="243">
        <f>IF('Poradie - sporty'!CR20="x",0,(('Poradie - sporty'!CR$3+1)-'Poradie - sporty'!CR20)/'Poradie - sporty'!CR$3)</f>
        <v>0.77611940298507465</v>
      </c>
      <c r="CS17" s="243">
        <f>IF('Poradie - sporty'!CS20="x",0,(('Poradie - sporty'!CS$3+1)-'Poradie - sporty'!CS20)/'Poradie - sporty'!CS$3)</f>
        <v>0.84375</v>
      </c>
      <c r="CT17" s="243">
        <f>IF('Poradie - sporty'!CT20="x",0,(('Poradie - sporty'!CT$3+1)-'Poradie - sporty'!CT20)/'Poradie - sporty'!CT$3)</f>
        <v>0.71830985915492962</v>
      </c>
      <c r="CU17" s="243">
        <f>IF('Poradie - sporty'!CU20="x",0,(('Poradie - sporty'!CU$3+1)-'Poradie - sporty'!CU20)/'Poradie - sporty'!CU$3)</f>
        <v>0</v>
      </c>
      <c r="CV17" s="243">
        <f>IF('Poradie - sporty'!CV20="x",0,(('Poradie - sporty'!CV$3+1)-'Poradie - sporty'!CV20)/'Poradie - sporty'!CV$3)</f>
        <v>0</v>
      </c>
      <c r="CW17" s="243">
        <f>IF('Poradie - sporty'!CW20="x",0,(('Poradie - sporty'!CW$3+1)-'Poradie - sporty'!CW20)/'Poradie - sporty'!CW$3)</f>
        <v>0.36363636363636365</v>
      </c>
      <c r="CX17" s="243">
        <f>IF('Poradie - sporty'!CX20="x",0,(('Poradie - sporty'!CX$3+1)-'Poradie - sporty'!CX20)/'Poradie - sporty'!CX$3)</f>
        <v>0.81666666666666665</v>
      </c>
      <c r="CY17" s="243">
        <f>IF('Poradie - sporty'!CY20="x",0,(('Poradie - sporty'!CY$3+1)-'Poradie - sporty'!CY20)/'Poradie - sporty'!CY$3)</f>
        <v>0.77397260273972601</v>
      </c>
      <c r="CZ17" s="243">
        <f>IF('Poradie - sporty'!CZ20="x",0,(('Poradie - sporty'!CZ$3+1)-'Poradie - sporty'!CZ20)/'Poradie - sporty'!CZ$3)</f>
        <v>0.87570621468926557</v>
      </c>
      <c r="DA17" s="243">
        <f>IF('Poradie - sporty'!DA20="x",0,(('Poradie - sporty'!DA$3+1)-'Poradie - sporty'!DA20)/'Poradie - sporty'!DA$3)</f>
        <v>0.77692307692307694</v>
      </c>
      <c r="DB17" s="243">
        <f>IF('Poradie - sporty'!DB20="x",0,(('Poradie - sporty'!DB$3+1)-'Poradie - sporty'!DB20)/'Poradie - sporty'!DB$3)</f>
        <v>0.90625</v>
      </c>
      <c r="DC17" s="243">
        <f>IF('Poradie - sporty'!DC20="x",0,(('Poradie - sporty'!DC$3+1)-'Poradie - sporty'!DC20)/'Poradie - sporty'!DC$3)</f>
        <v>1</v>
      </c>
      <c r="DD17" s="243">
        <f>IF('Poradie - sporty'!DD20="x",0,(('Poradie - sporty'!DD$3+1)-'Poradie - sporty'!DD20)/'Poradie - sporty'!DD$3)</f>
        <v>0.47619047619047616</v>
      </c>
      <c r="DE17" s="243">
        <f>IF('Poradie - sporty'!DE20="x",0,(('Poradie - sporty'!DE$3+1)-'Poradie - sporty'!DE20)/'Poradie - sporty'!DE$3)</f>
        <v>0.95294117647058818</v>
      </c>
      <c r="DF17" s="243">
        <f>IF('Poradie - sporty'!DF20="x",0,(('Poradie - sporty'!DF$3+1)-'Poradie - sporty'!DF20)/'Poradie - sporty'!DF$3)</f>
        <v>0.52</v>
      </c>
      <c r="DG17" s="243">
        <f>IF('Poradie - sporty'!DG20="x",0,(('Poradie - sporty'!DG$3+1)-'Poradie - sporty'!DG20)/'Poradie - sporty'!DG$3)</f>
        <v>2.7027027027027029E-2</v>
      </c>
      <c r="DH17" s="243">
        <f>IF('Poradie - sporty'!DH20="x",0,(('Poradie - sporty'!DH$3+1)-'Poradie - sporty'!DH20)/'Poradie - sporty'!DH$3)</f>
        <v>0.34693877551020408</v>
      </c>
      <c r="DI17" s="243">
        <f>IF('Poradie - sporty'!DI20="x",0,(('Poradie - sporty'!DI$3+1)-'Poradie - sporty'!DI20)/'Poradie - sporty'!DI$3)</f>
        <v>0.29411764705882354</v>
      </c>
    </row>
    <row r="18" spans="1:113" ht="14.25" customHeight="1" x14ac:dyDescent="0.25">
      <c r="A18" s="238" t="s">
        <v>20</v>
      </c>
      <c r="B18" s="243">
        <f>IF('Poradie - sporty'!B21="x",0,(('Poradie - sporty'!B$3+1)-'Poradie - sporty'!B21)/'Poradie - sporty'!B$3)</f>
        <v>0.67105263157894735</v>
      </c>
      <c r="C18" s="243">
        <f>IF('Poradie - sporty'!C21="x",0,(('Poradie - sporty'!C$3+1)-'Poradie - sporty'!C21)/'Poradie - sporty'!C$3)</f>
        <v>0.2</v>
      </c>
      <c r="D18" s="243">
        <f>IF('Poradie - sporty'!D21="x",0,(('Poradie - sporty'!D$3+1)-'Poradie - sporty'!D21)/'Poradie - sporty'!D$3)</f>
        <v>0.94358974358974357</v>
      </c>
      <c r="E18" s="243">
        <f>IF('Poradie - sporty'!E21="x",0,(('Poradie - sporty'!E$3+1)-'Poradie - sporty'!E21)/'Poradie - sporty'!E$3)</f>
        <v>0.60447761194029848</v>
      </c>
      <c r="F18" s="243">
        <f>IF('Poradie - sporty'!F21="x",0,(('Poradie - sporty'!F$3+1)-'Poradie - sporty'!F21)/'Poradie - sporty'!F$3)</f>
        <v>6.8181818181818177E-2</v>
      </c>
      <c r="G18" s="243">
        <f>IF('Poradie - sporty'!G21="x",0,(('Poradie - sporty'!G$3+1)-'Poradie - sporty'!G21)/'Poradie - sporty'!G$3)</f>
        <v>0.84390243902439022</v>
      </c>
      <c r="H18" s="243">
        <f>IF('Poradie - sporty'!H21="x",0,(('Poradie - sporty'!H$3+1)-'Poradie - sporty'!H21)/'Poradie - sporty'!H$3)</f>
        <v>0.36842105263157893</v>
      </c>
      <c r="I18" s="243">
        <f>IF('Poradie - sporty'!I21="x",0,(('Poradie - sporty'!I$3+1)-'Poradie - sporty'!I21)/'Poradie - sporty'!I$3)</f>
        <v>0.35616438356164382</v>
      </c>
      <c r="J18" s="243">
        <f>IF('Poradie - sporty'!J21="x",0,(('Poradie - sporty'!J$3+1)-'Poradie - sporty'!J21)/'Poradie - sporty'!J$3)</f>
        <v>0.48872180451127817</v>
      </c>
      <c r="K18" s="243">
        <f>IF('Poradie - sporty'!K21="x",0,(('Poradie - sporty'!K$3+1)-'Poradie - sporty'!K21)/'Poradie - sporty'!K$3)</f>
        <v>0</v>
      </c>
      <c r="L18" s="243">
        <f>IF('Poradie - sporty'!L21="x",0,(('Poradie - sporty'!L$3+1)-'Poradie - sporty'!L21)/'Poradie - sporty'!L$3)</f>
        <v>0.61627906976744184</v>
      </c>
      <c r="M18" s="243">
        <f>IF('Poradie - sporty'!M21="x",0,(('Poradie - sporty'!M$3+1)-'Poradie - sporty'!M21)/'Poradie - sporty'!M$3)</f>
        <v>0.90049751243781095</v>
      </c>
      <c r="N18" s="243">
        <f>IF('Poradie - sporty'!N21="x",0,(('Poradie - sporty'!N$3+1)-'Poradie - sporty'!N21)/'Poradie - sporty'!N$3)</f>
        <v>0</v>
      </c>
      <c r="O18" s="243">
        <f>IF('Poradie - sporty'!O21="x",0,(('Poradie - sporty'!O$3+1)-'Poradie - sporty'!O21)/'Poradie - sporty'!O$3)</f>
        <v>4.7619047619047616E-2</v>
      </c>
      <c r="P18" s="243">
        <f>IF('Poradie - sporty'!P21="x",0,(('Poradie - sporty'!P$3+1)-'Poradie - sporty'!P21)/'Poradie - sporty'!P$3)</f>
        <v>0.49137931034482757</v>
      </c>
      <c r="Q18" s="243">
        <f>IF('Poradie - sporty'!Q21="x",0,(('Poradie - sporty'!Q$3+1)-'Poradie - sporty'!Q21)/'Poradie - sporty'!Q$3)</f>
        <v>0.2857142857142857</v>
      </c>
      <c r="R18" s="243">
        <f>IF('Poradie - sporty'!R21="x",0,(('Poradie - sporty'!R$3+1)-'Poradie - sporty'!R21)/'Poradie - sporty'!R$3)</f>
        <v>0.5901639344262295</v>
      </c>
      <c r="S18" s="243">
        <f>IF('Poradie - sporty'!S21="x",0,(('Poradie - sporty'!S$3+1)-'Poradie - sporty'!S21)/'Poradie - sporty'!S$3)</f>
        <v>0.10294117647058823</v>
      </c>
      <c r="T18" s="243">
        <f>IF('Poradie - sporty'!T21="x",0,(('Poradie - sporty'!T$3+1)-'Poradie - sporty'!T21)/'Poradie - sporty'!T$3)</f>
        <v>0</v>
      </c>
      <c r="U18" s="243">
        <f>IF('Poradie - sporty'!U21="x",0,(('Poradie - sporty'!U$3+1)-'Poradie - sporty'!U21)/'Poradie - sporty'!U$3)</f>
        <v>0.5741935483870968</v>
      </c>
      <c r="V18" s="243">
        <f>IF('Poradie - sporty'!V21="x",0,(('Poradie - sporty'!V$3+1)-'Poradie - sporty'!V21)/'Poradie - sporty'!V$3)</f>
        <v>0.65714285714285714</v>
      </c>
      <c r="W18" s="243">
        <f>IF('Poradie - sporty'!W21="x",0,(('Poradie - sporty'!W$3+1)-'Poradie - sporty'!W21)/'Poradie - sporty'!W$3)</f>
        <v>0.73636363636363633</v>
      </c>
      <c r="X18" s="243">
        <f>IF('Poradie - sporty'!X21="x",0,(('Poradie - sporty'!X$3+1)-'Poradie - sporty'!X21)/'Poradie - sporty'!X$3)</f>
        <v>0.6</v>
      </c>
      <c r="Y18" s="243">
        <f>IF('Poradie - sporty'!Y21="x",0,(('Poradie - sporty'!Y$3+1)-'Poradie - sporty'!Y21)/'Poradie - sporty'!Y$3)</f>
        <v>0</v>
      </c>
      <c r="Z18" s="243">
        <f>IF('Poradie - sporty'!Z21="x",0,(('Poradie - sporty'!Z$3+1)-'Poradie - sporty'!Z21)/'Poradie - sporty'!Z$3)</f>
        <v>0</v>
      </c>
      <c r="AA18" s="243">
        <f>IF('Poradie - sporty'!AA21="x",0,(('Poradie - sporty'!AA$3+1)-'Poradie - sporty'!AA21)/'Poradie - sporty'!AA$3)</f>
        <v>0.74561403508771928</v>
      </c>
      <c r="AB18" s="243">
        <f>IF('Poradie - sporty'!AB21="x",0,(('Poradie - sporty'!AB$3+1)-'Poradie - sporty'!AB21)/'Poradie - sporty'!AB$3)</f>
        <v>0.38333333333333336</v>
      </c>
      <c r="AC18" s="243">
        <f>IF('Poradie - sporty'!AC21="x",0,(('Poradie - sporty'!AC$3+1)-'Poradie - sporty'!AC21)/'Poradie - sporty'!AC$3)</f>
        <v>0.67391304347826086</v>
      </c>
      <c r="AD18" s="243">
        <f>IF('Poradie - sporty'!AD21="x",0,(('Poradie - sporty'!AD$3+1)-'Poradie - sporty'!AD21)/'Poradie - sporty'!AD$3)</f>
        <v>0.4</v>
      </c>
      <c r="AE18" s="243">
        <f>IF('Poradie - sporty'!AE21="x",0,(('Poradie - sporty'!AE$3+1)-'Poradie - sporty'!AE21)/'Poradie - sporty'!AE$3)</f>
        <v>0.6071428571428571</v>
      </c>
      <c r="AF18" s="243">
        <f>IF('Poradie - sporty'!AF21="x",0,(('Poradie - sporty'!AF$3+1)-'Poradie - sporty'!AF21)/'Poradie - sporty'!AF$3)</f>
        <v>0</v>
      </c>
      <c r="AG18" s="243">
        <f>IF('Poradie - sporty'!AG21="x",0,(('Poradie - sporty'!AG$3+1)-'Poradie - sporty'!AG21)/'Poradie - sporty'!AG$3)</f>
        <v>0</v>
      </c>
      <c r="AH18" s="243">
        <f>IF('Poradie - sporty'!AH21="x",0,(('Poradie - sporty'!AH$3+1)-'Poradie - sporty'!AH21)/'Poradie - sporty'!AH$3)</f>
        <v>0</v>
      </c>
      <c r="AI18" s="243">
        <f>IF('Poradie - sporty'!AI21="x",0,(('Poradie - sporty'!AI$3+1)-'Poradie - sporty'!AI21)/'Poradie - sporty'!AI$3)</f>
        <v>0.23423423423423423</v>
      </c>
      <c r="AJ18" s="243">
        <f>IF('Poradie - sporty'!AJ21="x",0,(('Poradie - sporty'!AJ$3+1)-'Poradie - sporty'!AJ21)/'Poradie - sporty'!AJ$3)</f>
        <v>0.60606060606060608</v>
      </c>
      <c r="AK18" s="243">
        <f>IF('Poradie - sporty'!AK21="x",0,(('Poradie - sporty'!AK$3+1)-'Poradie - sporty'!AK21)/'Poradie - sporty'!AK$3)</f>
        <v>0.45600000000000002</v>
      </c>
      <c r="AL18" s="243">
        <f>IF('Poradie - sporty'!AL21="x",0,(('Poradie - sporty'!AL$3+1)-'Poradie - sporty'!AL21)/'Poradie - sporty'!AL$3)</f>
        <v>0.29508196721311475</v>
      </c>
      <c r="AM18" s="243">
        <f>IF('Poradie - sporty'!AM21="x",0,(('Poradie - sporty'!AM$3+1)-'Poradie - sporty'!AM21)/'Poradie - sporty'!AM$3)</f>
        <v>0</v>
      </c>
      <c r="AN18" s="243">
        <f>IF('Poradie - sporty'!AN21="x",0,(('Poradie - sporty'!AN$3+1)-'Poradie - sporty'!AN21)/'Poradie - sporty'!AN$3)</f>
        <v>0</v>
      </c>
      <c r="AO18" s="243">
        <f>IF('Poradie - sporty'!AO21="x",0,(('Poradie - sporty'!AO$3+1)-'Poradie - sporty'!AO21)/'Poradie - sporty'!AO$3)</f>
        <v>0.10909090909090909</v>
      </c>
      <c r="AP18" s="243">
        <f>IF('Poradie - sporty'!AP21="x",0,(('Poradie - sporty'!AP$3+1)-'Poradie - sporty'!AP21)/'Poradie - sporty'!AP$3)</f>
        <v>0.97487437185929648</v>
      </c>
      <c r="AQ18" s="243">
        <f>IF('Poradie - sporty'!AQ21="x",0,(('Poradie - sporty'!AQ$3+1)-'Poradie - sporty'!AQ21)/'Poradie - sporty'!AQ$3)</f>
        <v>0</v>
      </c>
      <c r="AR18" s="243">
        <f>IF('Poradie - sporty'!AR21="x",0,(('Poradie - sporty'!AR$3+1)-'Poradie - sporty'!AR21)/'Poradie - sporty'!AR$3)</f>
        <v>0.65517241379310343</v>
      </c>
      <c r="AS18" s="243">
        <f>IF('Poradie - sporty'!AS21="x",0,(('Poradie - sporty'!AS$3+1)-'Poradie - sporty'!AS21)/'Poradie - sporty'!AS$3)</f>
        <v>0.33783783783783783</v>
      </c>
      <c r="AT18" s="243">
        <f>IF('Poradie - sporty'!AT21="x",0,(('Poradie - sporty'!AT$3+1)-'Poradie - sporty'!AT21)/'Poradie - sporty'!AT$3)</f>
        <v>0.62745098039215685</v>
      </c>
      <c r="AU18" s="243">
        <f>IF('Poradie - sporty'!AU21="x",0,(('Poradie - sporty'!AU$3+1)-'Poradie - sporty'!AU21)/'Poradie - sporty'!AU$3)</f>
        <v>0.94252873563218387</v>
      </c>
      <c r="AV18" s="243">
        <f>IF('Poradie - sporty'!AV21="x",0,(('Poradie - sporty'!AV$3+1)-'Poradie - sporty'!AV21)/'Poradie - sporty'!AV$3)</f>
        <v>0</v>
      </c>
      <c r="AW18" s="243">
        <f>IF('Poradie - sporty'!AW21="x",0,(('Poradie - sporty'!AW$3+1)-'Poradie - sporty'!AW21)/'Poradie - sporty'!AW$3)</f>
        <v>0</v>
      </c>
      <c r="AX18" s="243">
        <f>IF('Poradie - sporty'!AX21="x",0,(('Poradie - sporty'!AX$3+1)-'Poradie - sporty'!AX21)/'Poradie - sporty'!AX$3)</f>
        <v>0.88235294117647056</v>
      </c>
      <c r="AY18" s="243">
        <f>IF('Poradie - sporty'!AY21="x",0,(('Poradie - sporty'!AY$3+1)-'Poradie - sporty'!AY21)/'Poradie - sporty'!AY$3)</f>
        <v>0.48076923076923078</v>
      </c>
      <c r="AZ18" s="243">
        <f>IF('Poradie - sporty'!AZ21="x",0,(('Poradie - sporty'!AZ$3+1)-'Poradie - sporty'!AZ21)/'Poradie - sporty'!AZ$3)</f>
        <v>0</v>
      </c>
      <c r="BA18" s="243">
        <f>IF('Poradie - sporty'!BA21="x",0,(('Poradie - sporty'!BA$3+1)-'Poradie - sporty'!BA21)/'Poradie - sporty'!BA$3)</f>
        <v>0.74545454545454548</v>
      </c>
      <c r="BB18" s="243">
        <f>IF('Poradie - sporty'!BB21="x",0,(('Poradie - sporty'!BB$3+1)-'Poradie - sporty'!BB21)/'Poradie - sporty'!BB$3)</f>
        <v>0.33898305084745761</v>
      </c>
      <c r="BC18" s="243">
        <f>IF('Poradie - sporty'!BC21="x",0,(('Poradie - sporty'!BC$3+1)-'Poradie - sporty'!BC21)/'Poradie - sporty'!BC$3)</f>
        <v>0</v>
      </c>
      <c r="BD18" s="243">
        <f>IF('Poradie - sporty'!BD21="x",0,(('Poradie - sporty'!BD$3+1)-'Poradie - sporty'!BD21)/'Poradie - sporty'!BD$3)</f>
        <v>0</v>
      </c>
      <c r="BE18" s="243">
        <f>IF('Poradie - sporty'!BE21="x",0,(('Poradie - sporty'!BE$3+1)-'Poradie - sporty'!BE21)/'Poradie - sporty'!BE$3)</f>
        <v>0.89189189189189189</v>
      </c>
      <c r="BF18" s="243">
        <f>IF('Poradie - sporty'!BF21="x",0,(('Poradie - sporty'!BF$3+1)-'Poradie - sporty'!BF21)/'Poradie - sporty'!BF$3)</f>
        <v>0.18518518518518517</v>
      </c>
      <c r="BG18" s="243">
        <f>IF('Poradie - sporty'!BG21="x",0,(('Poradie - sporty'!BG$3+1)-'Poradie - sporty'!BG21)/'Poradie - sporty'!BG$3)</f>
        <v>0.46875</v>
      </c>
      <c r="BH18" s="243">
        <f>IF('Poradie - sporty'!BH21="x",0,(('Poradie - sporty'!BH$3+1)-'Poradie - sporty'!BH21)/'Poradie - sporty'!BH$3)</f>
        <v>0.68072289156626509</v>
      </c>
      <c r="BI18" s="243">
        <f>IF('Poradie - sporty'!BI21="x",0,(('Poradie - sporty'!BI$3+1)-'Poradie - sporty'!BI21)/'Poradie - sporty'!BI$3)</f>
        <v>0.16923076923076924</v>
      </c>
      <c r="BJ18" s="243">
        <f>IF('Poradie - sporty'!BJ21="x",0,(('Poradie - sporty'!BJ$3+1)-'Poradie - sporty'!BJ21)/'Poradie - sporty'!BJ$3)</f>
        <v>0.1111111111111111</v>
      </c>
      <c r="BK18" s="243">
        <f>IF('Poradie - sporty'!BK21="x",0,(('Poradie - sporty'!BK$3+1)-'Poradie - sporty'!BK21)/'Poradie - sporty'!BK$3)</f>
        <v>0</v>
      </c>
      <c r="BL18" s="243">
        <f>IF('Poradie - sporty'!BL21="x",0,(('Poradie - sporty'!BL$3+1)-'Poradie - sporty'!BL21)/'Poradie - sporty'!BL$3)</f>
        <v>0</v>
      </c>
      <c r="BM18" s="243">
        <f>IF('Poradie - sporty'!BM21="x",0,(('Poradie - sporty'!BM$3+1)-'Poradie - sporty'!BM21)/'Poradie - sporty'!BM$3)</f>
        <v>0.20370370370370369</v>
      </c>
      <c r="BN18" s="243">
        <f>IF('Poradie - sporty'!BN21="x",0,(('Poradie - sporty'!BN$3+1)-'Poradie - sporty'!BN21)/'Poradie - sporty'!BN$3)</f>
        <v>0</v>
      </c>
      <c r="BO18" s="243">
        <f>IF('Poradie - sporty'!BO21="x",0,(('Poradie - sporty'!BO$3+1)-'Poradie - sporty'!BO21)/'Poradie - sporty'!BO$3)</f>
        <v>0.66972477064220182</v>
      </c>
      <c r="BP18" s="243">
        <f>IF('Poradie - sporty'!BP21="x",0,(('Poradie - sporty'!BP$3+1)-'Poradie - sporty'!BP21)/'Poradie - sporty'!BP$3)</f>
        <v>0</v>
      </c>
      <c r="BQ18" s="243">
        <f>IF('Poradie - sporty'!BQ21="x",0,(('Poradie - sporty'!BQ$3+1)-'Poradie - sporty'!BQ21)/'Poradie - sporty'!BQ$3)</f>
        <v>0.22058823529411764</v>
      </c>
      <c r="BR18" s="243">
        <f>IF('Poradie - sporty'!BR21="x",0,(('Poradie - sporty'!BR$3+1)-'Poradie - sporty'!BR21)/'Poradie - sporty'!BR$3)</f>
        <v>0.5714285714285714</v>
      </c>
      <c r="BS18" s="243">
        <f>IF('Poradie - sporty'!BS21="x",0,(('Poradie - sporty'!BS$3+1)-'Poradie - sporty'!BS21)/'Poradie - sporty'!BS$3)</f>
        <v>0</v>
      </c>
      <c r="BT18" s="243">
        <f>IF('Poradie - sporty'!BT21="x",0,(('Poradie - sporty'!BT$3+1)-'Poradie - sporty'!BT21)/'Poradie - sporty'!BT$3)</f>
        <v>0.53658536585365857</v>
      </c>
      <c r="BU18" s="243">
        <f>IF('Poradie - sporty'!BU21="x",0,(('Poradie - sporty'!BU$3+1)-'Poradie - sporty'!BU21)/'Poradie - sporty'!BU$3)</f>
        <v>0.53968253968253965</v>
      </c>
      <c r="BV18" s="243">
        <f>IF('Poradie - sporty'!BV21="x",0,(('Poradie - sporty'!BV$3+1)-'Poradie - sporty'!BV21)/'Poradie - sporty'!BV$3)</f>
        <v>0</v>
      </c>
      <c r="BW18" s="243">
        <f>IF('Poradie - sporty'!BW21="x",0,(('Poradie - sporty'!BW$3+1)-'Poradie - sporty'!BW21)/'Poradie - sporty'!BW$3)</f>
        <v>0</v>
      </c>
      <c r="BX18" s="243">
        <f>IF('Poradie - sporty'!BX21="x",0,(('Poradie - sporty'!BX$3+1)-'Poradie - sporty'!BX21)/'Poradie - sporty'!BX$3)</f>
        <v>0</v>
      </c>
      <c r="BY18" s="243">
        <f>IF('Poradie - sporty'!BY21="x",0,(('Poradie - sporty'!BY$3+1)-'Poradie - sporty'!BY21)/'Poradie - sporty'!BY$3)</f>
        <v>0</v>
      </c>
      <c r="BZ18" s="243">
        <f>IF('Poradie - sporty'!BZ21="x",0,(('Poradie - sporty'!BZ$3+1)-'Poradie - sporty'!BZ21)/'Poradie - sporty'!BZ$3)</f>
        <v>0</v>
      </c>
      <c r="CA18" s="243">
        <f>IF('Poradie - sporty'!CA21="x",0,(('Poradie - sporty'!CA$3+1)-'Poradie - sporty'!CA21)/'Poradie - sporty'!CA$3)</f>
        <v>0.3125</v>
      </c>
      <c r="CB18" s="243">
        <f>IF('Poradie - sporty'!CB21="x",0,(('Poradie - sporty'!CB$3+1)-'Poradie - sporty'!CB21)/'Poradie - sporty'!CB$3)</f>
        <v>0.17857142857142858</v>
      </c>
      <c r="CC18" s="243">
        <f>IF('Poradie - sporty'!CC21="x",0,(('Poradie - sporty'!CC$3+1)-'Poradie - sporty'!CC21)/'Poradie - sporty'!CC$3)</f>
        <v>0</v>
      </c>
      <c r="CD18" s="243">
        <f>IF('Poradie - sporty'!CD21="x",0,(('Poradie - sporty'!CD$3+1)-'Poradie - sporty'!CD21)/'Poradie - sporty'!CD$3)</f>
        <v>0.34666666666666668</v>
      </c>
      <c r="CE18" s="243">
        <f>IF('Poradie - sporty'!CE21="x",0,(('Poradie - sporty'!CE$3+1)-'Poradie - sporty'!CE21)/'Poradie - sporty'!CE$3)</f>
        <v>0.84269662921348309</v>
      </c>
      <c r="CF18" s="243">
        <f>IF('Poradie - sporty'!CF21="x",0,(('Poradie - sporty'!CF$3+1)-'Poradie - sporty'!CF21)/'Poradie - sporty'!CF$3)</f>
        <v>0</v>
      </c>
      <c r="CG18" s="243">
        <f>IF('Poradie - sporty'!CG21="x",0,(('Poradie - sporty'!CG$3+1)-'Poradie - sporty'!CG21)/'Poradie - sporty'!CG$3)</f>
        <v>0.5544554455445545</v>
      </c>
      <c r="CH18" s="243">
        <f>IF('Poradie - sporty'!CH21="x",0,(('Poradie - sporty'!CH$3+1)-'Poradie - sporty'!CH21)/'Poradie - sporty'!CH$3)</f>
        <v>0.77450980392156865</v>
      </c>
      <c r="CI18" s="243">
        <f>IF('Poradie - sporty'!CI21="x",0,(('Poradie - sporty'!CI$3+1)-'Poradie - sporty'!CI21)/'Poradie - sporty'!CI$3)</f>
        <v>0.62658227848101267</v>
      </c>
      <c r="CJ18" s="243">
        <f>IF('Poradie - sporty'!CJ21="x",0,(('Poradie - sporty'!CJ$3+1)-'Poradie - sporty'!CJ21)/'Poradie - sporty'!CJ$3)</f>
        <v>0.92307692307692313</v>
      </c>
      <c r="CK18" s="243">
        <f>IF('Poradie - sporty'!CK21="x",0,(('Poradie - sporty'!CK$3+1)-'Poradie - sporty'!CK21)/'Poradie - sporty'!CK$3)</f>
        <v>0</v>
      </c>
      <c r="CL18" s="243">
        <f>IF('Poradie - sporty'!CL21="x",0,(('Poradie - sporty'!CL$3+1)-'Poradie - sporty'!CL21)/'Poradie - sporty'!CL$3)</f>
        <v>0.96363636363636362</v>
      </c>
      <c r="CM18" s="243">
        <f>IF('Poradie - sporty'!CM21="x",0,(('Poradie - sporty'!CM$3+1)-'Poradie - sporty'!CM21)/'Poradie - sporty'!CM$3)</f>
        <v>0.41379310344827586</v>
      </c>
      <c r="CN18" s="243">
        <f>IF('Poradie - sporty'!CN21="x",0,(('Poradie - sporty'!CN$3+1)-'Poradie - sporty'!CN21)/'Poradie - sporty'!CN$3)</f>
        <v>0</v>
      </c>
      <c r="CO18" s="243">
        <f>IF('Poradie - sporty'!CO21="x",0,(('Poradie - sporty'!CO$3+1)-'Poradie - sporty'!CO21)/'Poradie - sporty'!CO$3)</f>
        <v>0.6071428571428571</v>
      </c>
      <c r="CP18" s="243">
        <f>IF('Poradie - sporty'!CP21="x",0,(('Poradie - sporty'!CP$3+1)-'Poradie - sporty'!CP21)/'Poradie - sporty'!CP$3)</f>
        <v>0</v>
      </c>
      <c r="CQ18" s="243">
        <f>IF('Poradie - sporty'!CQ21="x",0,(('Poradie - sporty'!CQ$3+1)-'Poradie - sporty'!CQ21)/'Poradie - sporty'!CQ$3)</f>
        <v>0</v>
      </c>
      <c r="CR18" s="243">
        <f>IF('Poradie - sporty'!CR21="x",0,(('Poradie - sporty'!CR$3+1)-'Poradie - sporty'!CR21)/'Poradie - sporty'!CR$3)</f>
        <v>0.41791044776119401</v>
      </c>
      <c r="CS18" s="243">
        <f>IF('Poradie - sporty'!CS21="x",0,(('Poradie - sporty'!CS$3+1)-'Poradie - sporty'!CS21)/'Poradie - sporty'!CS$3)</f>
        <v>0.90625</v>
      </c>
      <c r="CT18" s="243">
        <f>IF('Poradie - sporty'!CT21="x",0,(('Poradie - sporty'!CT$3+1)-'Poradie - sporty'!CT21)/'Poradie - sporty'!CT$3)</f>
        <v>0.15492957746478872</v>
      </c>
      <c r="CU18" s="243">
        <f>IF('Poradie - sporty'!CU21="x",0,(('Poradie - sporty'!CU$3+1)-'Poradie - sporty'!CU21)/'Poradie - sporty'!CU$3)</f>
        <v>0</v>
      </c>
      <c r="CV18" s="243">
        <f>IF('Poradie - sporty'!CV21="x",0,(('Poradie - sporty'!CV$3+1)-'Poradie - sporty'!CV21)/'Poradie - sporty'!CV$3)</f>
        <v>0</v>
      </c>
      <c r="CW18" s="243">
        <f>IF('Poradie - sporty'!CW21="x",0,(('Poradie - sporty'!CW$3+1)-'Poradie - sporty'!CW21)/'Poradie - sporty'!CW$3)</f>
        <v>0</v>
      </c>
      <c r="CX18" s="243">
        <f>IF('Poradie - sporty'!CX21="x",0,(('Poradie - sporty'!CX$3+1)-'Poradie - sporty'!CX21)/'Poradie - sporty'!CX$3)</f>
        <v>6.6666666666666666E-2</v>
      </c>
      <c r="CY18" s="243">
        <f>IF('Poradie - sporty'!CY21="x",0,(('Poradie - sporty'!CY$3+1)-'Poradie - sporty'!CY21)/'Poradie - sporty'!CY$3)</f>
        <v>0.82191780821917804</v>
      </c>
      <c r="CZ18" s="243">
        <f>IF('Poradie - sporty'!CZ21="x",0,(('Poradie - sporty'!CZ$3+1)-'Poradie - sporty'!CZ21)/'Poradie - sporty'!CZ$3)</f>
        <v>0.92090395480225984</v>
      </c>
      <c r="DA18" s="243">
        <f>IF('Poradie - sporty'!DA21="x",0,(('Poradie - sporty'!DA$3+1)-'Poradie - sporty'!DA21)/'Poradie - sporty'!DA$3)</f>
        <v>0.82307692307692304</v>
      </c>
      <c r="DB18" s="243">
        <f>IF('Poradie - sporty'!DB21="x",0,(('Poradie - sporty'!DB$3+1)-'Poradie - sporty'!DB21)/'Poradie - sporty'!DB$3)</f>
        <v>0.5</v>
      </c>
      <c r="DC18" s="243">
        <f>IF('Poradie - sporty'!DC21="x",0,(('Poradie - sporty'!DC$3+1)-'Poradie - sporty'!DC21)/'Poradie - sporty'!DC$3)</f>
        <v>0</v>
      </c>
      <c r="DD18" s="243">
        <f>IF('Poradie - sporty'!DD21="x",0,(('Poradie - sporty'!DD$3+1)-'Poradie - sporty'!DD21)/'Poradie - sporty'!DD$3)</f>
        <v>0.93650793650793651</v>
      </c>
      <c r="DE18" s="243">
        <f>IF('Poradie - sporty'!DE21="x",0,(('Poradie - sporty'!DE$3+1)-'Poradie - sporty'!DE21)/'Poradie - sporty'!DE$3)</f>
        <v>0.73529411764705888</v>
      </c>
      <c r="DF18" s="243">
        <f>IF('Poradie - sporty'!DF21="x",0,(('Poradie - sporty'!DF$3+1)-'Poradie - sporty'!DF21)/'Poradie - sporty'!DF$3)</f>
        <v>0</v>
      </c>
      <c r="DG18" s="243">
        <f>IF('Poradie - sporty'!DG21="x",0,(('Poradie - sporty'!DG$3+1)-'Poradie - sporty'!DG21)/'Poradie - sporty'!DG$3)</f>
        <v>0.43243243243243246</v>
      </c>
      <c r="DH18" s="243">
        <f>IF('Poradie - sporty'!DH21="x",0,(('Poradie - sporty'!DH$3+1)-'Poradie - sporty'!DH21)/'Poradie - sporty'!DH$3)</f>
        <v>0.24489795918367346</v>
      </c>
      <c r="DI18" s="243">
        <f>IF('Poradie - sporty'!DI21="x",0,(('Poradie - sporty'!DI$3+1)-'Poradie - sporty'!DI21)/'Poradie - sporty'!DI$3)</f>
        <v>0.16470588235294117</v>
      </c>
    </row>
    <row r="19" spans="1:113" ht="14.25" customHeight="1" x14ac:dyDescent="0.25">
      <c r="A19" s="238" t="s">
        <v>21</v>
      </c>
      <c r="B19" s="243">
        <f>IF('Poradie - sporty'!B22="x",0,(('Poradie - sporty'!B$3+1)-'Poradie - sporty'!B22)/'Poradie - sporty'!B$3)</f>
        <v>0.23684210526315788</v>
      </c>
      <c r="C19" s="243">
        <f>IF('Poradie - sporty'!C22="x",0,(('Poradie - sporty'!C$3+1)-'Poradie - sporty'!C22)/'Poradie - sporty'!C$3)</f>
        <v>2.2222222222222223E-2</v>
      </c>
      <c r="D19" s="243">
        <f>IF('Poradie - sporty'!D22="x",0,(('Poradie - sporty'!D$3+1)-'Poradie - sporty'!D22)/'Poradie - sporty'!D$3)</f>
        <v>0.76410256410256405</v>
      </c>
      <c r="E19" s="243">
        <f>IF('Poradie - sporty'!E22="x",0,(('Poradie - sporty'!E$3+1)-'Poradie - sporty'!E22)/'Poradie - sporty'!E$3)</f>
        <v>0.94029850746268662</v>
      </c>
      <c r="F19" s="243">
        <f>IF('Poradie - sporty'!F22="x",0,(('Poradie - sporty'!F$3+1)-'Poradie - sporty'!F22)/'Poradie - sporty'!F$3)</f>
        <v>0.56818181818181823</v>
      </c>
      <c r="G19" s="243">
        <f>IF('Poradie - sporty'!G22="x",0,(('Poradie - sporty'!G$3+1)-'Poradie - sporty'!G22)/'Poradie - sporty'!G$3)</f>
        <v>0.82439024390243898</v>
      </c>
      <c r="H19" s="243">
        <f>IF('Poradie - sporty'!H22="x",0,(('Poradie - sporty'!H$3+1)-'Poradie - sporty'!H22)/'Poradie - sporty'!H$3)</f>
        <v>5.2631578947368418E-2</v>
      </c>
      <c r="I19" s="243">
        <f>IF('Poradie - sporty'!I22="x",0,(('Poradie - sporty'!I$3+1)-'Poradie - sporty'!I22)/'Poradie - sporty'!I$3)</f>
        <v>0.65753424657534243</v>
      </c>
      <c r="J19" s="243">
        <f>IF('Poradie - sporty'!J22="x",0,(('Poradie - sporty'!J$3+1)-'Poradie - sporty'!J22)/'Poradie - sporty'!J$3)</f>
        <v>0.96992481203007519</v>
      </c>
      <c r="K19" s="243">
        <f>IF('Poradie - sporty'!K22="x",0,(('Poradie - sporty'!K$3+1)-'Poradie - sporty'!K22)/'Poradie - sporty'!K$3)</f>
        <v>0</v>
      </c>
      <c r="L19" s="243">
        <f>IF('Poradie - sporty'!L22="x",0,(('Poradie - sporty'!L$3+1)-'Poradie - sporty'!L22)/'Poradie - sporty'!L$3)</f>
        <v>0.43023255813953487</v>
      </c>
      <c r="M19" s="243">
        <f>IF('Poradie - sporty'!M22="x",0,(('Poradie - sporty'!M$3+1)-'Poradie - sporty'!M22)/'Poradie - sporty'!M$3)</f>
        <v>0.65671641791044777</v>
      </c>
      <c r="N19" s="243">
        <f>IF('Poradie - sporty'!N22="x",0,(('Poradie - sporty'!N$3+1)-'Poradie - sporty'!N22)/'Poradie - sporty'!N$3)</f>
        <v>0</v>
      </c>
      <c r="O19" s="243">
        <f>IF('Poradie - sporty'!O22="x",0,(('Poradie - sporty'!O$3+1)-'Poradie - sporty'!O22)/'Poradie - sporty'!O$3)</f>
        <v>0.31547619047619047</v>
      </c>
      <c r="P19" s="243">
        <f>IF('Poradie - sporty'!P22="x",0,(('Poradie - sporty'!P$3+1)-'Poradie - sporty'!P22)/'Poradie - sporty'!P$3)</f>
        <v>0.51724137931034486</v>
      </c>
      <c r="Q19" s="243">
        <f>IF('Poradie - sporty'!Q22="x",0,(('Poradie - sporty'!Q$3+1)-'Poradie - sporty'!Q22)/'Poradie - sporty'!Q$3)</f>
        <v>0</v>
      </c>
      <c r="R19" s="243">
        <f>IF('Poradie - sporty'!R22="x",0,(('Poradie - sporty'!R$3+1)-'Poradie - sporty'!R22)/'Poradie - sporty'!R$3)</f>
        <v>0.52459016393442626</v>
      </c>
      <c r="S19" s="243">
        <f>IF('Poradie - sporty'!S22="x",0,(('Poradie - sporty'!S$3+1)-'Poradie - sporty'!S22)/'Poradie - sporty'!S$3)</f>
        <v>0.19117647058823528</v>
      </c>
      <c r="T19" s="243">
        <f>IF('Poradie - sporty'!T22="x",0,(('Poradie - sporty'!T$3+1)-'Poradie - sporty'!T22)/'Poradie - sporty'!T$3)</f>
        <v>0.24528301886792453</v>
      </c>
      <c r="U19" s="243">
        <f>IF('Poradie - sporty'!U22="x",0,(('Poradie - sporty'!U$3+1)-'Poradie - sporty'!U22)/'Poradie - sporty'!U$3)</f>
        <v>0.81290322580645158</v>
      </c>
      <c r="V19" s="243">
        <f>IF('Poradie - sporty'!V22="x",0,(('Poradie - sporty'!V$3+1)-'Poradie - sporty'!V22)/'Poradie - sporty'!V$3)</f>
        <v>0.8</v>
      </c>
      <c r="W19" s="243">
        <f>IF('Poradie - sporty'!W22="x",0,(('Poradie - sporty'!W$3+1)-'Poradie - sporty'!W22)/'Poradie - sporty'!W$3)</f>
        <v>0.8</v>
      </c>
      <c r="X19" s="243">
        <f>IF('Poradie - sporty'!X22="x",0,(('Poradie - sporty'!X$3+1)-'Poradie - sporty'!X22)/'Poradie - sporty'!X$3)</f>
        <v>0</v>
      </c>
      <c r="Y19" s="243">
        <f>IF('Poradie - sporty'!Y22="x",0,(('Poradie - sporty'!Y$3+1)-'Poradie - sporty'!Y22)/'Poradie - sporty'!Y$3)</f>
        <v>0.67307692307692313</v>
      </c>
      <c r="Z19" s="243">
        <f>IF('Poradie - sporty'!Z22="x",0,(('Poradie - sporty'!Z$3+1)-'Poradie - sporty'!Z22)/'Poradie - sporty'!Z$3)</f>
        <v>1</v>
      </c>
      <c r="AA19" s="243">
        <f>IF('Poradie - sporty'!AA22="x",0,(('Poradie - sporty'!AA$3+1)-'Poradie - sporty'!AA22)/'Poradie - sporty'!AA$3)</f>
        <v>0.38596491228070173</v>
      </c>
      <c r="AB19" s="243">
        <f>IF('Poradie - sporty'!AB22="x",0,(('Poradie - sporty'!AB$3+1)-'Poradie - sporty'!AB22)/'Poradie - sporty'!AB$3)</f>
        <v>0</v>
      </c>
      <c r="AC19" s="243">
        <f>IF('Poradie - sporty'!AC22="x",0,(('Poradie - sporty'!AC$3+1)-'Poradie - sporty'!AC22)/'Poradie - sporty'!AC$3)</f>
        <v>0.49275362318840582</v>
      </c>
      <c r="AD19" s="243">
        <f>IF('Poradie - sporty'!AD22="x",0,(('Poradie - sporty'!AD$3+1)-'Poradie - sporty'!AD22)/'Poradie - sporty'!AD$3)</f>
        <v>0.73333333333333328</v>
      </c>
      <c r="AE19" s="243">
        <f>IF('Poradie - sporty'!AE22="x",0,(('Poradie - sporty'!AE$3+1)-'Poradie - sporty'!AE22)/'Poradie - sporty'!AE$3)</f>
        <v>0.5178571428571429</v>
      </c>
      <c r="AF19" s="243">
        <f>IF('Poradie - sporty'!AF22="x",0,(('Poradie - sporty'!AF$3+1)-'Poradie - sporty'!AF22)/'Poradie - sporty'!AF$3)</f>
        <v>0.3125</v>
      </c>
      <c r="AG19" s="243">
        <f>IF('Poradie - sporty'!AG22="x",0,(('Poradie - sporty'!AG$3+1)-'Poradie - sporty'!AG22)/'Poradie - sporty'!AG$3)</f>
        <v>0.32142857142857145</v>
      </c>
      <c r="AH19" s="243">
        <f>IF('Poradie - sporty'!AH22="x",0,(('Poradie - sporty'!AH$3+1)-'Poradie - sporty'!AH22)/'Poradie - sporty'!AH$3)</f>
        <v>0</v>
      </c>
      <c r="AI19" s="243">
        <f>IF('Poradie - sporty'!AI22="x",0,(('Poradie - sporty'!AI$3+1)-'Poradie - sporty'!AI22)/'Poradie - sporty'!AI$3)</f>
        <v>0.50450450450450446</v>
      </c>
      <c r="AJ19" s="243">
        <f>IF('Poradie - sporty'!AJ22="x",0,(('Poradie - sporty'!AJ$3+1)-'Poradie - sporty'!AJ22)/'Poradie - sporty'!AJ$3)</f>
        <v>0.54545454545454541</v>
      </c>
      <c r="AK19" s="243">
        <f>IF('Poradie - sporty'!AK22="x",0,(('Poradie - sporty'!AK$3+1)-'Poradie - sporty'!AK22)/'Poradie - sporty'!AK$3)</f>
        <v>0.76800000000000002</v>
      </c>
      <c r="AL19" s="243">
        <f>IF('Poradie - sporty'!AL22="x",0,(('Poradie - sporty'!AL$3+1)-'Poradie - sporty'!AL22)/'Poradie - sporty'!AL$3)</f>
        <v>0.90163934426229508</v>
      </c>
      <c r="AM19" s="243">
        <f>IF('Poradie - sporty'!AM22="x",0,(('Poradie - sporty'!AM$3+1)-'Poradie - sporty'!AM22)/'Poradie - sporty'!AM$3)</f>
        <v>0</v>
      </c>
      <c r="AN19" s="243">
        <f>IF('Poradie - sporty'!AN22="x",0,(('Poradie - sporty'!AN$3+1)-'Poradie - sporty'!AN22)/'Poradie - sporty'!AN$3)</f>
        <v>0.27659574468085107</v>
      </c>
      <c r="AO19" s="243">
        <f>IF('Poradie - sporty'!AO22="x",0,(('Poradie - sporty'!AO$3+1)-'Poradie - sporty'!AO22)/'Poradie - sporty'!AO$3)</f>
        <v>0.32727272727272727</v>
      </c>
      <c r="AP19" s="243">
        <f>IF('Poradie - sporty'!AP22="x",0,(('Poradie - sporty'!AP$3+1)-'Poradie - sporty'!AP22)/'Poradie - sporty'!AP$3)</f>
        <v>0.45226130653266333</v>
      </c>
      <c r="AQ19" s="243">
        <f>IF('Poradie - sporty'!AQ22="x",0,(('Poradie - sporty'!AQ$3+1)-'Poradie - sporty'!AQ22)/'Poradie - sporty'!AQ$3)</f>
        <v>0</v>
      </c>
      <c r="AR19" s="243">
        <f>IF('Poradie - sporty'!AR22="x",0,(('Poradie - sporty'!AR$3+1)-'Poradie - sporty'!AR22)/'Poradie - sporty'!AR$3)</f>
        <v>3.4482758620689655E-2</v>
      </c>
      <c r="AS19" s="243">
        <f>IF('Poradie - sporty'!AS22="x",0,(('Poradie - sporty'!AS$3+1)-'Poradie - sporty'!AS22)/'Poradie - sporty'!AS$3)</f>
        <v>0.77477477477477474</v>
      </c>
      <c r="AT19" s="243">
        <f>IF('Poradie - sporty'!AT22="x",0,(('Poradie - sporty'!AT$3+1)-'Poradie - sporty'!AT22)/'Poradie - sporty'!AT$3)</f>
        <v>0.66666666666666663</v>
      </c>
      <c r="AU19" s="243">
        <f>IF('Poradie - sporty'!AU22="x",0,(('Poradie - sporty'!AU$3+1)-'Poradie - sporty'!AU22)/'Poradie - sporty'!AU$3)</f>
        <v>0.54022988505747127</v>
      </c>
      <c r="AV19" s="243">
        <f>IF('Poradie - sporty'!AV22="x",0,(('Poradie - sporty'!AV$3+1)-'Poradie - sporty'!AV22)/'Poradie - sporty'!AV$3)</f>
        <v>0</v>
      </c>
      <c r="AW19" s="243">
        <f>IF('Poradie - sporty'!AW22="x",0,(('Poradie - sporty'!AW$3+1)-'Poradie - sporty'!AW22)/'Poradie - sporty'!AW$3)</f>
        <v>0</v>
      </c>
      <c r="AX19" s="243">
        <f>IF('Poradie - sporty'!AX22="x",0,(('Poradie - sporty'!AX$3+1)-'Poradie - sporty'!AX22)/'Poradie - sporty'!AX$3)</f>
        <v>0.98039215686274506</v>
      </c>
      <c r="AY19" s="243">
        <f>IF('Poradie - sporty'!AY22="x",0,(('Poradie - sporty'!AY$3+1)-'Poradie - sporty'!AY22)/'Poradie - sporty'!AY$3)</f>
        <v>0</v>
      </c>
      <c r="AZ19" s="243">
        <f>IF('Poradie - sporty'!AZ22="x",0,(('Poradie - sporty'!AZ$3+1)-'Poradie - sporty'!AZ22)/'Poradie - sporty'!AZ$3)</f>
        <v>8.3333333333333329E-2</v>
      </c>
      <c r="BA19" s="243">
        <f>IF('Poradie - sporty'!BA22="x",0,(('Poradie - sporty'!BA$3+1)-'Poradie - sporty'!BA22)/'Poradie - sporty'!BA$3)</f>
        <v>0.55757575757575761</v>
      </c>
      <c r="BB19" s="243">
        <f>IF('Poradie - sporty'!BB22="x",0,(('Poradie - sporty'!BB$3+1)-'Poradie - sporty'!BB22)/'Poradie - sporty'!BB$3)</f>
        <v>0.32203389830508472</v>
      </c>
      <c r="BC19" s="243">
        <f>IF('Poradie - sporty'!BC22="x",0,(('Poradie - sporty'!BC$3+1)-'Poradie - sporty'!BC22)/'Poradie - sporty'!BC$3)</f>
        <v>0.13043478260869565</v>
      </c>
      <c r="BD19" s="243">
        <f>IF('Poradie - sporty'!BD22="x",0,(('Poradie - sporty'!BD$3+1)-'Poradie - sporty'!BD22)/'Poradie - sporty'!BD$3)</f>
        <v>1</v>
      </c>
      <c r="BE19" s="243">
        <f>IF('Poradie - sporty'!BE22="x",0,(('Poradie - sporty'!BE$3+1)-'Poradie - sporty'!BE22)/'Poradie - sporty'!BE$3)</f>
        <v>0.55405405405405406</v>
      </c>
      <c r="BF19" s="243">
        <f>IF('Poradie - sporty'!BF22="x",0,(('Poradie - sporty'!BF$3+1)-'Poradie - sporty'!BF22)/'Poradie - sporty'!BF$3)</f>
        <v>0</v>
      </c>
      <c r="BG19" s="243">
        <f>IF('Poradie - sporty'!BG22="x",0,(('Poradie - sporty'!BG$3+1)-'Poradie - sporty'!BG22)/'Poradie - sporty'!BG$3)</f>
        <v>0</v>
      </c>
      <c r="BH19" s="243">
        <f>IF('Poradie - sporty'!BH22="x",0,(('Poradie - sporty'!BH$3+1)-'Poradie - sporty'!BH22)/'Poradie - sporty'!BH$3)</f>
        <v>0.13855421686746988</v>
      </c>
      <c r="BI19" s="243">
        <f>IF('Poradie - sporty'!BI22="x",0,(('Poradie - sporty'!BI$3+1)-'Poradie - sporty'!BI22)/'Poradie - sporty'!BI$3)</f>
        <v>0.49230769230769234</v>
      </c>
      <c r="BJ19" s="243">
        <f>IF('Poradie - sporty'!BJ22="x",0,(('Poradie - sporty'!BJ$3+1)-'Poradie - sporty'!BJ22)/'Poradie - sporty'!BJ$3)</f>
        <v>0</v>
      </c>
      <c r="BK19" s="243">
        <f>IF('Poradie - sporty'!BK22="x",0,(('Poradie - sporty'!BK$3+1)-'Poradie - sporty'!BK22)/'Poradie - sporty'!BK$3)</f>
        <v>0</v>
      </c>
      <c r="BL19" s="243">
        <f>IF('Poradie - sporty'!BL22="x",0,(('Poradie - sporty'!BL$3+1)-'Poradie - sporty'!BL22)/'Poradie - sporty'!BL$3)</f>
        <v>0.21428571428571427</v>
      </c>
      <c r="BM19" s="243">
        <f>IF('Poradie - sporty'!BM22="x",0,(('Poradie - sporty'!BM$3+1)-'Poradie - sporty'!BM22)/'Poradie - sporty'!BM$3)</f>
        <v>0.20370370370370369</v>
      </c>
      <c r="BN19" s="243">
        <f>IF('Poradie - sporty'!BN22="x",0,(('Poradie - sporty'!BN$3+1)-'Poradie - sporty'!BN22)/'Poradie - sporty'!BN$3)</f>
        <v>0.56000000000000005</v>
      </c>
      <c r="BO19" s="243">
        <f>IF('Poradie - sporty'!BO22="x",0,(('Poradie - sporty'!BO$3+1)-'Poradie - sporty'!BO22)/'Poradie - sporty'!BO$3)</f>
        <v>0.64220183486238536</v>
      </c>
      <c r="BP19" s="243">
        <f>IF('Poradie - sporty'!BP22="x",0,(('Poradie - sporty'!BP$3+1)-'Poradie - sporty'!BP22)/'Poradie - sporty'!BP$3)</f>
        <v>0.47945205479452052</v>
      </c>
      <c r="BQ19" s="243">
        <f>IF('Poradie - sporty'!BQ22="x",0,(('Poradie - sporty'!BQ$3+1)-'Poradie - sporty'!BQ22)/'Poradie - sporty'!BQ$3)</f>
        <v>0.27941176470588236</v>
      </c>
      <c r="BR19" s="243">
        <f>IF('Poradie - sporty'!BR22="x",0,(('Poradie - sporty'!BR$3+1)-'Poradie - sporty'!BR22)/'Poradie - sporty'!BR$3)</f>
        <v>0.37362637362637363</v>
      </c>
      <c r="BS19" s="243">
        <f>IF('Poradie - sporty'!BS22="x",0,(('Poradie - sporty'!BS$3+1)-'Poradie - sporty'!BS22)/'Poradie - sporty'!BS$3)</f>
        <v>0</v>
      </c>
      <c r="BT19" s="243">
        <f>IF('Poradie - sporty'!BT22="x",0,(('Poradie - sporty'!BT$3+1)-'Poradie - sporty'!BT22)/'Poradie - sporty'!BT$3)</f>
        <v>0</v>
      </c>
      <c r="BU19" s="243">
        <f>IF('Poradie - sporty'!BU22="x",0,(('Poradie - sporty'!BU$3+1)-'Poradie - sporty'!BU22)/'Poradie - sporty'!BU$3)</f>
        <v>0</v>
      </c>
      <c r="BV19" s="243">
        <f>IF('Poradie - sporty'!BV22="x",0,(('Poradie - sporty'!BV$3+1)-'Poradie - sporty'!BV22)/'Poradie - sporty'!BV$3)</f>
        <v>0</v>
      </c>
      <c r="BW19" s="243">
        <f>IF('Poradie - sporty'!BW22="x",0,(('Poradie - sporty'!BW$3+1)-'Poradie - sporty'!BW22)/'Poradie - sporty'!BW$3)</f>
        <v>0</v>
      </c>
      <c r="BX19" s="243">
        <f>IF('Poradie - sporty'!BX22="x",0,(('Poradie - sporty'!BX$3+1)-'Poradie - sporty'!BX22)/'Poradie - sporty'!BX$3)</f>
        <v>0.16666666666666666</v>
      </c>
      <c r="BY19" s="243">
        <f>IF('Poradie - sporty'!BY22="x",0,(('Poradie - sporty'!BY$3+1)-'Poradie - sporty'!BY22)/'Poradie - sporty'!BY$3)</f>
        <v>0.25641025641025639</v>
      </c>
      <c r="BZ19" s="243">
        <f>IF('Poradie - sporty'!BZ22="x",0,(('Poradie - sporty'!BZ$3+1)-'Poradie - sporty'!BZ22)/'Poradie - sporty'!BZ$3)</f>
        <v>0.9017857142857143</v>
      </c>
      <c r="CA19" s="243">
        <f>IF('Poradie - sporty'!CA22="x",0,(('Poradie - sporty'!CA$3+1)-'Poradie - sporty'!CA22)/'Poradie - sporty'!CA$3)</f>
        <v>0</v>
      </c>
      <c r="CB19" s="243">
        <f>IF('Poradie - sporty'!CB22="x",0,(('Poradie - sporty'!CB$3+1)-'Poradie - sporty'!CB22)/'Poradie - sporty'!CB$3)</f>
        <v>0.70238095238095233</v>
      </c>
      <c r="CC19" s="243">
        <f>IF('Poradie - sporty'!CC22="x",0,(('Poradie - sporty'!CC$3+1)-'Poradie - sporty'!CC22)/'Poradie - sporty'!CC$3)</f>
        <v>0.3888888888888889</v>
      </c>
      <c r="CD19" s="243">
        <f>IF('Poradie - sporty'!CD22="x",0,(('Poradie - sporty'!CD$3+1)-'Poradie - sporty'!CD22)/'Poradie - sporty'!CD$3)</f>
        <v>0.76</v>
      </c>
      <c r="CE19" s="243">
        <f>IF('Poradie - sporty'!CE22="x",0,(('Poradie - sporty'!CE$3+1)-'Poradie - sporty'!CE22)/'Poradie - sporty'!CE$3)</f>
        <v>0.5280898876404494</v>
      </c>
      <c r="CF19" s="243">
        <f>IF('Poradie - sporty'!CF22="x",0,(('Poradie - sporty'!CF$3+1)-'Poradie - sporty'!CF22)/'Poradie - sporty'!CF$3)</f>
        <v>0</v>
      </c>
      <c r="CG19" s="243">
        <f>IF('Poradie - sporty'!CG22="x",0,(('Poradie - sporty'!CG$3+1)-'Poradie - sporty'!CG22)/'Poradie - sporty'!CG$3)</f>
        <v>0.18811881188118812</v>
      </c>
      <c r="CH19" s="243">
        <f>IF('Poradie - sporty'!CH22="x",0,(('Poradie - sporty'!CH$3+1)-'Poradie - sporty'!CH22)/'Poradie - sporty'!CH$3)</f>
        <v>0.69607843137254899</v>
      </c>
      <c r="CI19" s="243">
        <f>IF('Poradie - sporty'!CI22="x",0,(('Poradie - sporty'!CI$3+1)-'Poradie - sporty'!CI22)/'Poradie - sporty'!CI$3)</f>
        <v>0</v>
      </c>
      <c r="CJ19" s="243">
        <f>IF('Poradie - sporty'!CJ22="x",0,(('Poradie - sporty'!CJ$3+1)-'Poradie - sporty'!CJ22)/'Poradie - sporty'!CJ$3)</f>
        <v>0.20512820512820512</v>
      </c>
      <c r="CK19" s="243">
        <f>IF('Poradie - sporty'!CK22="x",0,(('Poradie - sporty'!CK$3+1)-'Poradie - sporty'!CK22)/'Poradie - sporty'!CK$3)</f>
        <v>0.8529411764705882</v>
      </c>
      <c r="CL19" s="243">
        <f>IF('Poradie - sporty'!CL22="x",0,(('Poradie - sporty'!CL$3+1)-'Poradie - sporty'!CL22)/'Poradie - sporty'!CL$3)</f>
        <v>0.99090909090909096</v>
      </c>
      <c r="CM19" s="243">
        <f>IF('Poradie - sporty'!CM22="x",0,(('Poradie - sporty'!CM$3+1)-'Poradie - sporty'!CM22)/'Poradie - sporty'!CM$3)</f>
        <v>1.7241379310344827E-2</v>
      </c>
      <c r="CN19" s="243">
        <f>IF('Poradie - sporty'!CN22="x",0,(('Poradie - sporty'!CN$3+1)-'Poradie - sporty'!CN22)/'Poradie - sporty'!CN$3)</f>
        <v>3.3333333333333333E-2</v>
      </c>
      <c r="CO19" s="243">
        <f>IF('Poradie - sporty'!CO22="x",0,(('Poradie - sporty'!CO$3+1)-'Poradie - sporty'!CO22)/'Poradie - sporty'!CO$3)</f>
        <v>0.375</v>
      </c>
      <c r="CP19" s="243">
        <f>IF('Poradie - sporty'!CP22="x",0,(('Poradie - sporty'!CP$3+1)-'Poradie - sporty'!CP22)/'Poradie - sporty'!CP$3)</f>
        <v>0</v>
      </c>
      <c r="CQ19" s="243">
        <f>IF('Poradie - sporty'!CQ22="x",0,(('Poradie - sporty'!CQ$3+1)-'Poradie - sporty'!CQ22)/'Poradie - sporty'!CQ$3)</f>
        <v>0.56000000000000005</v>
      </c>
      <c r="CR19" s="243">
        <f>IF('Poradie - sporty'!CR22="x",0,(('Poradie - sporty'!CR$3+1)-'Poradie - sporty'!CR22)/'Poradie - sporty'!CR$3)</f>
        <v>0.16417910447761194</v>
      </c>
      <c r="CS19" s="243">
        <f>IF('Poradie - sporty'!CS22="x",0,(('Poradie - sporty'!CS$3+1)-'Poradie - sporty'!CS22)/'Poradie - sporty'!CS$3)</f>
        <v>0</v>
      </c>
      <c r="CT19" s="243">
        <f>IF('Poradie - sporty'!CT22="x",0,(('Poradie - sporty'!CT$3+1)-'Poradie - sporty'!CT22)/'Poradie - sporty'!CT$3)</f>
        <v>0.90140845070422537</v>
      </c>
      <c r="CU19" s="243">
        <f>IF('Poradie - sporty'!CU22="x",0,(('Poradie - sporty'!CU$3+1)-'Poradie - sporty'!CU22)/'Poradie - sporty'!CU$3)</f>
        <v>0</v>
      </c>
      <c r="CV19" s="243">
        <f>IF('Poradie - sporty'!CV22="x",0,(('Poradie - sporty'!CV$3+1)-'Poradie - sporty'!CV22)/'Poradie - sporty'!CV$3)</f>
        <v>0</v>
      </c>
      <c r="CW19" s="243">
        <f>IF('Poradie - sporty'!CW22="x",0,(('Poradie - sporty'!CW$3+1)-'Poradie - sporty'!CW22)/'Poradie - sporty'!CW$3)</f>
        <v>0.23636363636363636</v>
      </c>
      <c r="CX19" s="243">
        <f>IF('Poradie - sporty'!CX22="x",0,(('Poradie - sporty'!CX$3+1)-'Poradie - sporty'!CX22)/'Poradie - sporty'!CX$3)</f>
        <v>0.38333333333333336</v>
      </c>
      <c r="CY19" s="243">
        <f>IF('Poradie - sporty'!CY22="x",0,(('Poradie - sporty'!CY$3+1)-'Poradie - sporty'!CY22)/'Poradie - sporty'!CY$3)</f>
        <v>0.92465753424657537</v>
      </c>
      <c r="CZ19" s="243">
        <f>IF('Poradie - sporty'!CZ22="x",0,(('Poradie - sporty'!CZ$3+1)-'Poradie - sporty'!CZ22)/'Poradie - sporty'!CZ$3)</f>
        <v>0.86440677966101698</v>
      </c>
      <c r="DA19" s="243">
        <f>IF('Poradie - sporty'!DA22="x",0,(('Poradie - sporty'!DA$3+1)-'Poradie - sporty'!DA22)/'Poradie - sporty'!DA$3)</f>
        <v>0.7846153846153846</v>
      </c>
      <c r="DB19" s="243">
        <f>IF('Poradie - sporty'!DB22="x",0,(('Poradie - sporty'!DB$3+1)-'Poradie - sporty'!DB22)/'Poradie - sporty'!DB$3)</f>
        <v>0.20833333333333334</v>
      </c>
      <c r="DC19" s="243">
        <f>IF('Poradie - sporty'!DC22="x",0,(('Poradie - sporty'!DC$3+1)-'Poradie - sporty'!DC22)/'Poradie - sporty'!DC$3)</f>
        <v>0</v>
      </c>
      <c r="DD19" s="243">
        <f>IF('Poradie - sporty'!DD22="x",0,(('Poradie - sporty'!DD$3+1)-'Poradie - sporty'!DD22)/'Poradie - sporty'!DD$3)</f>
        <v>0.17460317460317459</v>
      </c>
      <c r="DE19" s="243">
        <f>IF('Poradie - sporty'!DE22="x",0,(('Poradie - sporty'!DE$3+1)-'Poradie - sporty'!DE22)/'Poradie - sporty'!DE$3)</f>
        <v>0.24705882352941178</v>
      </c>
      <c r="DF19" s="243">
        <f>IF('Poradie - sporty'!DF22="x",0,(('Poradie - sporty'!DF$3+1)-'Poradie - sporty'!DF22)/'Poradie - sporty'!DF$3)</f>
        <v>0</v>
      </c>
      <c r="DG19" s="243">
        <f>IF('Poradie - sporty'!DG22="x",0,(('Poradie - sporty'!DG$3+1)-'Poradie - sporty'!DG22)/'Poradie - sporty'!DG$3)</f>
        <v>0.70270270270270274</v>
      </c>
      <c r="DH19" s="243">
        <f>IF('Poradie - sporty'!DH22="x",0,(('Poradie - sporty'!DH$3+1)-'Poradie - sporty'!DH22)/'Poradie - sporty'!DH$3)</f>
        <v>0.89795918367346939</v>
      </c>
      <c r="DI19" s="243">
        <f>IF('Poradie - sporty'!DI22="x",0,(('Poradie - sporty'!DI$3+1)-'Poradie - sporty'!DI22)/'Poradie - sporty'!DI$3)</f>
        <v>0.92941176470588238</v>
      </c>
    </row>
    <row r="20" spans="1:113" ht="14.25" customHeight="1" x14ac:dyDescent="0.25">
      <c r="A20" s="238" t="s">
        <v>22</v>
      </c>
      <c r="B20" s="243">
        <f>IF('Poradie - sporty'!B23="x",0,(('Poradie - sporty'!B$3+1)-'Poradie - sporty'!B23)/'Poradie - sporty'!B$3)</f>
        <v>0.34210526315789475</v>
      </c>
      <c r="C20" s="243">
        <f>IF('Poradie - sporty'!C23="x",0,(('Poradie - sporty'!C$3+1)-'Poradie - sporty'!C23)/'Poradie - sporty'!C$3)</f>
        <v>0</v>
      </c>
      <c r="D20" s="243">
        <f>IF('Poradie - sporty'!D23="x",0,(('Poradie - sporty'!D$3+1)-'Poradie - sporty'!D23)/'Poradie - sporty'!D$3)</f>
        <v>0.15641025641025641</v>
      </c>
      <c r="E20" s="243">
        <f>IF('Poradie - sporty'!E23="x",0,(('Poradie - sporty'!E$3+1)-'Poradie - sporty'!E23)/'Poradie - sporty'!E$3)</f>
        <v>0.85820895522388063</v>
      </c>
      <c r="F20" s="243">
        <f>IF('Poradie - sporty'!F23="x",0,(('Poradie - sporty'!F$3+1)-'Poradie - sporty'!F23)/'Poradie - sporty'!F$3)</f>
        <v>0.27272727272727271</v>
      </c>
      <c r="G20" s="243">
        <f>IF('Poradie - sporty'!G23="x",0,(('Poradie - sporty'!G$3+1)-'Poradie - sporty'!G23)/'Poradie - sporty'!G$3)</f>
        <v>0.62195121951219512</v>
      </c>
      <c r="H20" s="243">
        <f>IF('Poradie - sporty'!H23="x",0,(('Poradie - sporty'!H$3+1)-'Poradie - sporty'!H23)/'Poradie - sporty'!H$3)</f>
        <v>0</v>
      </c>
      <c r="I20" s="243">
        <f>IF('Poradie - sporty'!I23="x",0,(('Poradie - sporty'!I$3+1)-'Poradie - sporty'!I23)/'Poradie - sporty'!I$3)</f>
        <v>0.58904109589041098</v>
      </c>
      <c r="J20" s="243">
        <f>IF('Poradie - sporty'!J23="x",0,(('Poradie - sporty'!J$3+1)-'Poradie - sporty'!J23)/'Poradie - sporty'!J$3)</f>
        <v>0.40601503759398494</v>
      </c>
      <c r="K20" s="243">
        <f>IF('Poradie - sporty'!K23="x",0,(('Poradie - sporty'!K$3+1)-'Poradie - sporty'!K23)/'Poradie - sporty'!K$3)</f>
        <v>0</v>
      </c>
      <c r="L20" s="243">
        <f>IF('Poradie - sporty'!L23="x",0,(('Poradie - sporty'!L$3+1)-'Poradie - sporty'!L23)/'Poradie - sporty'!L$3)</f>
        <v>0.44186046511627908</v>
      </c>
      <c r="M20" s="243">
        <f>IF('Poradie - sporty'!M23="x",0,(('Poradie - sporty'!M$3+1)-'Poradie - sporty'!M23)/'Poradie - sporty'!M$3)</f>
        <v>0.86567164179104472</v>
      </c>
      <c r="N20" s="243">
        <f>IF('Poradie - sporty'!N23="x",0,(('Poradie - sporty'!N$3+1)-'Poradie - sporty'!N23)/'Poradie - sporty'!N$3)</f>
        <v>0</v>
      </c>
      <c r="O20" s="243">
        <f>IF('Poradie - sporty'!O23="x",0,(('Poradie - sporty'!O$3+1)-'Poradie - sporty'!O23)/'Poradie - sporty'!O$3)</f>
        <v>0.94047619047619047</v>
      </c>
      <c r="P20" s="243">
        <f>IF('Poradie - sporty'!P23="x",0,(('Poradie - sporty'!P$3+1)-'Poradie - sporty'!P23)/'Poradie - sporty'!P$3)</f>
        <v>0.58620689655172409</v>
      </c>
      <c r="Q20" s="243">
        <f>IF('Poradie - sporty'!Q23="x",0,(('Poradie - sporty'!Q$3+1)-'Poradie - sporty'!Q23)/'Poradie - sporty'!Q$3)</f>
        <v>0</v>
      </c>
      <c r="R20" s="243">
        <f>IF('Poradie - sporty'!R23="x",0,(('Poradie - sporty'!R$3+1)-'Poradie - sporty'!R23)/'Poradie - sporty'!R$3)</f>
        <v>0.89344262295081966</v>
      </c>
      <c r="S20" s="243">
        <f>IF('Poradie - sporty'!S23="x",0,(('Poradie - sporty'!S$3+1)-'Poradie - sporty'!S23)/'Poradie - sporty'!S$3)</f>
        <v>0.17647058823529413</v>
      </c>
      <c r="T20" s="243">
        <f>IF('Poradie - sporty'!T23="x",0,(('Poradie - sporty'!T$3+1)-'Poradie - sporty'!T23)/'Poradie - sporty'!T$3)</f>
        <v>0</v>
      </c>
      <c r="U20" s="243">
        <f>IF('Poradie - sporty'!U23="x",0,(('Poradie - sporty'!U$3+1)-'Poradie - sporty'!U23)/'Poradie - sporty'!U$3)</f>
        <v>0.62580645161290327</v>
      </c>
      <c r="V20" s="243">
        <f>IF('Poradie - sporty'!V23="x",0,(('Poradie - sporty'!V$3+1)-'Poradie - sporty'!V23)/'Poradie - sporty'!V$3)</f>
        <v>7.1428571428571425E-2</v>
      </c>
      <c r="W20" s="243">
        <f>IF('Poradie - sporty'!W23="x",0,(('Poradie - sporty'!W$3+1)-'Poradie - sporty'!W23)/'Poradie - sporty'!W$3)</f>
        <v>0.67272727272727273</v>
      </c>
      <c r="X20" s="243">
        <f>IF('Poradie - sporty'!X23="x",0,(('Poradie - sporty'!X$3+1)-'Poradie - sporty'!X23)/'Poradie - sporty'!X$3)</f>
        <v>0</v>
      </c>
      <c r="Y20" s="243">
        <f>IF('Poradie - sporty'!Y23="x",0,(('Poradie - sporty'!Y$3+1)-'Poradie - sporty'!Y23)/'Poradie - sporty'!Y$3)</f>
        <v>0.44230769230769229</v>
      </c>
      <c r="Z20" s="243">
        <f>IF('Poradie - sporty'!Z23="x",0,(('Poradie - sporty'!Z$3+1)-'Poradie - sporty'!Z23)/'Poradie - sporty'!Z$3)</f>
        <v>0</v>
      </c>
      <c r="AA20" s="243">
        <f>IF('Poradie - sporty'!AA23="x",0,(('Poradie - sporty'!AA$3+1)-'Poradie - sporty'!AA23)/'Poradie - sporty'!AA$3)</f>
        <v>0.15789473684210525</v>
      </c>
      <c r="AB20" s="243">
        <f>IF('Poradie - sporty'!AB23="x",0,(('Poradie - sporty'!AB$3+1)-'Poradie - sporty'!AB23)/'Poradie - sporty'!AB$3)</f>
        <v>0</v>
      </c>
      <c r="AC20" s="243">
        <f>IF('Poradie - sporty'!AC23="x",0,(('Poradie - sporty'!AC$3+1)-'Poradie - sporty'!AC23)/'Poradie - sporty'!AC$3)</f>
        <v>0.75362318840579712</v>
      </c>
      <c r="AD20" s="243">
        <f>IF('Poradie - sporty'!AD23="x",0,(('Poradie - sporty'!AD$3+1)-'Poradie - sporty'!AD23)/'Poradie - sporty'!AD$3)</f>
        <v>0</v>
      </c>
      <c r="AE20" s="243">
        <f>IF('Poradie - sporty'!AE23="x",0,(('Poradie - sporty'!AE$3+1)-'Poradie - sporty'!AE23)/'Poradie - sporty'!AE$3)</f>
        <v>0.41964285714285715</v>
      </c>
      <c r="AF20" s="243">
        <f>IF('Poradie - sporty'!AF23="x",0,(('Poradie - sporty'!AF$3+1)-'Poradie - sporty'!AF23)/'Poradie - sporty'!AF$3)</f>
        <v>0.40625</v>
      </c>
      <c r="AG20" s="243">
        <f>IF('Poradie - sporty'!AG23="x",0,(('Poradie - sporty'!AG$3+1)-'Poradie - sporty'!AG23)/'Poradie - sporty'!AG$3)</f>
        <v>0.21428571428571427</v>
      </c>
      <c r="AH20" s="243">
        <f>IF('Poradie - sporty'!AH23="x",0,(('Poradie - sporty'!AH$3+1)-'Poradie - sporty'!AH23)/'Poradie - sporty'!AH$3)</f>
        <v>0</v>
      </c>
      <c r="AI20" s="243">
        <f>IF('Poradie - sporty'!AI23="x",0,(('Poradie - sporty'!AI$3+1)-'Poradie - sporty'!AI23)/'Poradie - sporty'!AI$3)</f>
        <v>0.61261261261261257</v>
      </c>
      <c r="AJ20" s="243">
        <f>IF('Poradie - sporty'!AJ23="x",0,(('Poradie - sporty'!AJ$3+1)-'Poradie - sporty'!AJ23)/'Poradie - sporty'!AJ$3)</f>
        <v>0.40909090909090912</v>
      </c>
      <c r="AK20" s="243">
        <f>IF('Poradie - sporty'!AK23="x",0,(('Poradie - sporty'!AK$3+1)-'Poradie - sporty'!AK23)/'Poradie - sporty'!AK$3)</f>
        <v>0.88</v>
      </c>
      <c r="AL20" s="243">
        <f>IF('Poradie - sporty'!AL23="x",0,(('Poradie - sporty'!AL$3+1)-'Poradie - sporty'!AL23)/'Poradie - sporty'!AL$3)</f>
        <v>0.37704918032786883</v>
      </c>
      <c r="AM20" s="243">
        <f>IF('Poradie - sporty'!AM23="x",0,(('Poradie - sporty'!AM$3+1)-'Poradie - sporty'!AM23)/'Poradie - sporty'!AM$3)</f>
        <v>0</v>
      </c>
      <c r="AN20" s="243">
        <f>IF('Poradie - sporty'!AN23="x",0,(('Poradie - sporty'!AN$3+1)-'Poradie - sporty'!AN23)/'Poradie - sporty'!AN$3)</f>
        <v>0.25531914893617019</v>
      </c>
      <c r="AO20" s="243">
        <f>IF('Poradie - sporty'!AO23="x",0,(('Poradie - sporty'!AO$3+1)-'Poradie - sporty'!AO23)/'Poradie - sporty'!AO$3)</f>
        <v>0</v>
      </c>
      <c r="AP20" s="243">
        <f>IF('Poradie - sporty'!AP23="x",0,(('Poradie - sporty'!AP$3+1)-'Poradie - sporty'!AP23)/'Poradie - sporty'!AP$3)</f>
        <v>0.94472361809045224</v>
      </c>
      <c r="AQ20" s="243">
        <f>IF('Poradie - sporty'!AQ23="x",0,(('Poradie - sporty'!AQ$3+1)-'Poradie - sporty'!AQ23)/'Poradie - sporty'!AQ$3)</f>
        <v>0</v>
      </c>
      <c r="AR20" s="243">
        <f>IF('Poradie - sporty'!AR23="x",0,(('Poradie - sporty'!AR$3+1)-'Poradie - sporty'!AR23)/'Poradie - sporty'!AR$3)</f>
        <v>0</v>
      </c>
      <c r="AS20" s="243">
        <f>IF('Poradie - sporty'!AS23="x",0,(('Poradie - sporty'!AS$3+1)-'Poradie - sporty'!AS23)/'Poradie - sporty'!AS$3)</f>
        <v>0</v>
      </c>
      <c r="AT20" s="243">
        <f>IF('Poradie - sporty'!AT23="x",0,(('Poradie - sporty'!AT$3+1)-'Poradie - sporty'!AT23)/'Poradie - sporty'!AT$3)</f>
        <v>0.30392156862745096</v>
      </c>
      <c r="AU20" s="243">
        <f>IF('Poradie - sporty'!AU23="x",0,(('Poradie - sporty'!AU$3+1)-'Poradie - sporty'!AU23)/'Poradie - sporty'!AU$3)</f>
        <v>0.82758620689655171</v>
      </c>
      <c r="AV20" s="243">
        <f>IF('Poradie - sporty'!AV23="x",0,(('Poradie - sporty'!AV$3+1)-'Poradie - sporty'!AV23)/'Poradie - sporty'!AV$3)</f>
        <v>0</v>
      </c>
      <c r="AW20" s="243">
        <f>IF('Poradie - sporty'!AW23="x",0,(('Poradie - sporty'!AW$3+1)-'Poradie - sporty'!AW23)/'Poradie - sporty'!AW$3)</f>
        <v>0</v>
      </c>
      <c r="AX20" s="243">
        <f>IF('Poradie - sporty'!AX23="x",0,(('Poradie - sporty'!AX$3+1)-'Poradie - sporty'!AX23)/'Poradie - sporty'!AX$3)</f>
        <v>0.82352941176470584</v>
      </c>
      <c r="AY20" s="243">
        <f>IF('Poradie - sporty'!AY23="x",0,(('Poradie - sporty'!AY$3+1)-'Poradie - sporty'!AY23)/'Poradie - sporty'!AY$3)</f>
        <v>0</v>
      </c>
      <c r="AZ20" s="243">
        <f>IF('Poradie - sporty'!AZ23="x",0,(('Poradie - sporty'!AZ$3+1)-'Poradie - sporty'!AZ23)/'Poradie - sporty'!AZ$3)</f>
        <v>0</v>
      </c>
      <c r="BA20" s="243">
        <f>IF('Poradie - sporty'!BA23="x",0,(('Poradie - sporty'!BA$3+1)-'Poradie - sporty'!BA23)/'Poradie - sporty'!BA$3)</f>
        <v>0.75151515151515147</v>
      </c>
      <c r="BB20" s="243">
        <f>IF('Poradie - sporty'!BB23="x",0,(('Poradie - sporty'!BB$3+1)-'Poradie - sporty'!BB23)/'Poradie - sporty'!BB$3)</f>
        <v>0.66101694915254239</v>
      </c>
      <c r="BC20" s="243">
        <f>IF('Poradie - sporty'!BC23="x",0,(('Poradie - sporty'!BC$3+1)-'Poradie - sporty'!BC23)/'Poradie - sporty'!BC$3)</f>
        <v>0</v>
      </c>
      <c r="BD20" s="243">
        <f>IF('Poradie - sporty'!BD23="x",0,(('Poradie - sporty'!BD$3+1)-'Poradie - sporty'!BD23)/'Poradie - sporty'!BD$3)</f>
        <v>0.95</v>
      </c>
      <c r="BE20" s="243">
        <f>IF('Poradie - sporty'!BE23="x",0,(('Poradie - sporty'!BE$3+1)-'Poradie - sporty'!BE23)/'Poradie - sporty'!BE$3)</f>
        <v>0.98648648648648651</v>
      </c>
      <c r="BF20" s="243">
        <f>IF('Poradie - sporty'!BF23="x",0,(('Poradie - sporty'!BF$3+1)-'Poradie - sporty'!BF23)/'Poradie - sporty'!BF$3)</f>
        <v>0</v>
      </c>
      <c r="BG20" s="243">
        <f>IF('Poradie - sporty'!BG23="x",0,(('Poradie - sporty'!BG$3+1)-'Poradie - sporty'!BG23)/'Poradie - sporty'!BG$3)</f>
        <v>0</v>
      </c>
      <c r="BH20" s="243">
        <f>IF('Poradie - sporty'!BH23="x",0,(('Poradie - sporty'!BH$3+1)-'Poradie - sporty'!BH23)/'Poradie - sporty'!BH$3)</f>
        <v>0.13855421686746988</v>
      </c>
      <c r="BI20" s="243">
        <f>IF('Poradie - sporty'!BI23="x",0,(('Poradie - sporty'!BI$3+1)-'Poradie - sporty'!BI23)/'Poradie - sporty'!BI$3)</f>
        <v>0</v>
      </c>
      <c r="BJ20" s="243">
        <f>IF('Poradie - sporty'!BJ23="x",0,(('Poradie - sporty'!BJ$3+1)-'Poradie - sporty'!BJ23)/'Poradie - sporty'!BJ$3)</f>
        <v>0</v>
      </c>
      <c r="BK20" s="243">
        <f>IF('Poradie - sporty'!BK23="x",0,(('Poradie - sporty'!BK$3+1)-'Poradie - sporty'!BK23)/'Poradie - sporty'!BK$3)</f>
        <v>0</v>
      </c>
      <c r="BL20" s="243">
        <f>IF('Poradie - sporty'!BL23="x",0,(('Poradie - sporty'!BL$3+1)-'Poradie - sporty'!BL23)/'Poradie - sporty'!BL$3)</f>
        <v>9.5238095238095233E-2</v>
      </c>
      <c r="BM20" s="243">
        <f>IF('Poradie - sporty'!BM23="x",0,(('Poradie - sporty'!BM$3+1)-'Poradie - sporty'!BM23)/'Poradie - sporty'!BM$3)</f>
        <v>0</v>
      </c>
      <c r="BN20" s="243">
        <f>IF('Poradie - sporty'!BN23="x",0,(('Poradie - sporty'!BN$3+1)-'Poradie - sporty'!BN23)/'Poradie - sporty'!BN$3)</f>
        <v>0.24</v>
      </c>
      <c r="BO20" s="243">
        <f>IF('Poradie - sporty'!BO23="x",0,(('Poradie - sporty'!BO$3+1)-'Poradie - sporty'!BO23)/'Poradie - sporty'!BO$3)</f>
        <v>0.42201834862385323</v>
      </c>
      <c r="BP20" s="243">
        <f>IF('Poradie - sporty'!BP23="x",0,(('Poradie - sporty'!BP$3+1)-'Poradie - sporty'!BP23)/'Poradie - sporty'!BP$3)</f>
        <v>0</v>
      </c>
      <c r="BQ20" s="243">
        <f>IF('Poradie - sporty'!BQ23="x",0,(('Poradie - sporty'!BQ$3+1)-'Poradie - sporty'!BQ23)/'Poradie - sporty'!BQ$3)</f>
        <v>0</v>
      </c>
      <c r="BR20" s="243">
        <f>IF('Poradie - sporty'!BR23="x",0,(('Poradie - sporty'!BR$3+1)-'Poradie - sporty'!BR23)/'Poradie - sporty'!BR$3)</f>
        <v>0.89560439560439564</v>
      </c>
      <c r="BS20" s="243">
        <f>IF('Poradie - sporty'!BS23="x",0,(('Poradie - sporty'!BS$3+1)-'Poradie - sporty'!BS23)/'Poradie - sporty'!BS$3)</f>
        <v>0</v>
      </c>
      <c r="BT20" s="243">
        <f>IF('Poradie - sporty'!BT23="x",0,(('Poradie - sporty'!BT$3+1)-'Poradie - sporty'!BT23)/'Poradie - sporty'!BT$3)</f>
        <v>0</v>
      </c>
      <c r="BU20" s="243">
        <f>IF('Poradie - sporty'!BU23="x",0,(('Poradie - sporty'!BU$3+1)-'Poradie - sporty'!BU23)/'Poradie - sporty'!BU$3)</f>
        <v>0</v>
      </c>
      <c r="BV20" s="243">
        <f>IF('Poradie - sporty'!BV23="x",0,(('Poradie - sporty'!BV$3+1)-'Poradie - sporty'!BV23)/'Poradie - sporty'!BV$3)</f>
        <v>0</v>
      </c>
      <c r="BW20" s="243">
        <f>IF('Poradie - sporty'!BW23="x",0,(('Poradie - sporty'!BW$3+1)-'Poradie - sporty'!BW23)/'Poradie - sporty'!BW$3)</f>
        <v>0</v>
      </c>
      <c r="BX20" s="243">
        <f>IF('Poradie - sporty'!BX23="x",0,(('Poradie - sporty'!BX$3+1)-'Poradie - sporty'!BX23)/'Poradie - sporty'!BX$3)</f>
        <v>0</v>
      </c>
      <c r="BY20" s="243">
        <f>IF('Poradie - sporty'!BY23="x",0,(('Poradie - sporty'!BY$3+1)-'Poradie - sporty'!BY23)/'Poradie - sporty'!BY$3)</f>
        <v>0</v>
      </c>
      <c r="BZ20" s="243">
        <f>IF('Poradie - sporty'!BZ23="x",0,(('Poradie - sporty'!BZ$3+1)-'Poradie - sporty'!BZ23)/'Poradie - sporty'!BZ$3)</f>
        <v>0.4375</v>
      </c>
      <c r="CA20" s="243">
        <f>IF('Poradie - sporty'!CA23="x",0,(('Poradie - sporty'!CA$3+1)-'Poradie - sporty'!CA23)/'Poradie - sporty'!CA$3)</f>
        <v>0</v>
      </c>
      <c r="CB20" s="243">
        <f>IF('Poradie - sporty'!CB23="x",0,(('Poradie - sporty'!CB$3+1)-'Poradie - sporty'!CB23)/'Poradie - sporty'!CB$3)</f>
        <v>0.33333333333333331</v>
      </c>
      <c r="CC20" s="243">
        <f>IF('Poradie - sporty'!CC23="x",0,(('Poradie - sporty'!CC$3+1)-'Poradie - sporty'!CC23)/'Poradie - sporty'!CC$3)</f>
        <v>0</v>
      </c>
      <c r="CD20" s="243">
        <f>IF('Poradie - sporty'!CD23="x",0,(('Poradie - sporty'!CD$3+1)-'Poradie - sporty'!CD23)/'Poradie - sporty'!CD$3)</f>
        <v>0.45333333333333331</v>
      </c>
      <c r="CE20" s="243">
        <f>IF('Poradie - sporty'!CE23="x",0,(('Poradie - sporty'!CE$3+1)-'Poradie - sporty'!CE23)/'Poradie - sporty'!CE$3)</f>
        <v>0.14606741573033707</v>
      </c>
      <c r="CF20" s="243">
        <f>IF('Poradie - sporty'!CF23="x",0,(('Poradie - sporty'!CF$3+1)-'Poradie - sporty'!CF23)/'Poradie - sporty'!CF$3)</f>
        <v>0</v>
      </c>
      <c r="CG20" s="243">
        <f>IF('Poradie - sporty'!CG23="x",0,(('Poradie - sporty'!CG$3+1)-'Poradie - sporty'!CG23)/'Poradie - sporty'!CG$3)</f>
        <v>0</v>
      </c>
      <c r="CH20" s="243">
        <f>IF('Poradie - sporty'!CH23="x",0,(('Poradie - sporty'!CH$3+1)-'Poradie - sporty'!CH23)/'Poradie - sporty'!CH$3)</f>
        <v>0.17156862745098039</v>
      </c>
      <c r="CI20" s="243">
        <f>IF('Poradie - sporty'!CI23="x",0,(('Poradie - sporty'!CI$3+1)-'Poradie - sporty'!CI23)/'Poradie - sporty'!CI$3)</f>
        <v>0.39240506329113922</v>
      </c>
      <c r="CJ20" s="243">
        <f>IF('Poradie - sporty'!CJ23="x",0,(('Poradie - sporty'!CJ$3+1)-'Poradie - sporty'!CJ23)/'Poradie - sporty'!CJ$3)</f>
        <v>0.82051282051282048</v>
      </c>
      <c r="CK20" s="243">
        <f>IF('Poradie - sporty'!CK23="x",0,(('Poradie - sporty'!CK$3+1)-'Poradie - sporty'!CK23)/'Poradie - sporty'!CK$3)</f>
        <v>0.8529411764705882</v>
      </c>
      <c r="CL20" s="243">
        <f>IF('Poradie - sporty'!CL23="x",0,(('Poradie - sporty'!CL$3+1)-'Poradie - sporty'!CL23)/'Poradie - sporty'!CL$3)</f>
        <v>0.70909090909090911</v>
      </c>
      <c r="CM20" s="243">
        <f>IF('Poradie - sporty'!CM23="x",0,(('Poradie - sporty'!CM$3+1)-'Poradie - sporty'!CM23)/'Poradie - sporty'!CM$3)</f>
        <v>0</v>
      </c>
      <c r="CN20" s="243">
        <f>IF('Poradie - sporty'!CN23="x",0,(('Poradie - sporty'!CN$3+1)-'Poradie - sporty'!CN23)/'Poradie - sporty'!CN$3)</f>
        <v>0.15</v>
      </c>
      <c r="CO20" s="243">
        <f>IF('Poradie - sporty'!CO23="x",0,(('Poradie - sporty'!CO$3+1)-'Poradie - sporty'!CO23)/'Poradie - sporty'!CO$3)</f>
        <v>0.6696428571428571</v>
      </c>
      <c r="CP20" s="243">
        <f>IF('Poradie - sporty'!CP23="x",0,(('Poradie - sporty'!CP$3+1)-'Poradie - sporty'!CP23)/'Poradie - sporty'!CP$3)</f>
        <v>0</v>
      </c>
      <c r="CQ20" s="243">
        <f>IF('Poradie - sporty'!CQ23="x",0,(('Poradie - sporty'!CQ$3+1)-'Poradie - sporty'!CQ23)/'Poradie - sporty'!CQ$3)</f>
        <v>0</v>
      </c>
      <c r="CR20" s="243">
        <f>IF('Poradie - sporty'!CR23="x",0,(('Poradie - sporty'!CR$3+1)-'Poradie - sporty'!CR23)/'Poradie - sporty'!CR$3)</f>
        <v>0.55223880597014929</v>
      </c>
      <c r="CS20" s="243">
        <f>IF('Poradie - sporty'!CS23="x",0,(('Poradie - sporty'!CS$3+1)-'Poradie - sporty'!CS23)/'Poradie - sporty'!CS$3)</f>
        <v>0</v>
      </c>
      <c r="CT20" s="243">
        <f>IF('Poradie - sporty'!CT23="x",0,(('Poradie - sporty'!CT$3+1)-'Poradie - sporty'!CT23)/'Poradie - sporty'!CT$3)</f>
        <v>0.56338028169014087</v>
      </c>
      <c r="CU20" s="243">
        <f>IF('Poradie - sporty'!CU23="x",0,(('Poradie - sporty'!CU$3+1)-'Poradie - sporty'!CU23)/'Poradie - sporty'!CU$3)</f>
        <v>0</v>
      </c>
      <c r="CV20" s="243">
        <f>IF('Poradie - sporty'!CV23="x",0,(('Poradie - sporty'!CV$3+1)-'Poradie - sporty'!CV23)/'Poradie - sporty'!CV$3)</f>
        <v>0</v>
      </c>
      <c r="CW20" s="243">
        <f>IF('Poradie - sporty'!CW23="x",0,(('Poradie - sporty'!CW$3+1)-'Poradie - sporty'!CW23)/'Poradie - sporty'!CW$3)</f>
        <v>0</v>
      </c>
      <c r="CX20" s="243">
        <f>IF('Poradie - sporty'!CX23="x",0,(('Poradie - sporty'!CX$3+1)-'Poradie - sporty'!CX23)/'Poradie - sporty'!CX$3)</f>
        <v>0.73333333333333328</v>
      </c>
      <c r="CY20" s="243">
        <f>IF('Poradie - sporty'!CY23="x",0,(('Poradie - sporty'!CY$3+1)-'Poradie - sporty'!CY23)/'Poradie - sporty'!CY$3)</f>
        <v>0.73972602739726023</v>
      </c>
      <c r="CZ20" s="243">
        <f>IF('Poradie - sporty'!CZ23="x",0,(('Poradie - sporty'!CZ$3+1)-'Poradie - sporty'!CZ23)/'Poradie - sporty'!CZ$3)</f>
        <v>0.97175141242937857</v>
      </c>
      <c r="DA20" s="243">
        <f>IF('Poradie - sporty'!DA23="x",0,(('Poradie - sporty'!DA$3+1)-'Poradie - sporty'!DA23)/'Poradie - sporty'!DA$3)</f>
        <v>0.26153846153846155</v>
      </c>
      <c r="DB20" s="243">
        <f>IF('Poradie - sporty'!DB23="x",0,(('Poradie - sporty'!DB$3+1)-'Poradie - sporty'!DB23)/'Poradie - sporty'!DB$3)</f>
        <v>6.25E-2</v>
      </c>
      <c r="DC20" s="243">
        <f>IF('Poradie - sporty'!DC23="x",0,(('Poradie - sporty'!DC$3+1)-'Poradie - sporty'!DC23)/'Poradie - sporty'!DC$3)</f>
        <v>0</v>
      </c>
      <c r="DD20" s="243">
        <f>IF('Poradie - sporty'!DD23="x",0,(('Poradie - sporty'!DD$3+1)-'Poradie - sporty'!DD23)/'Poradie - sporty'!DD$3)</f>
        <v>0.23809523809523808</v>
      </c>
      <c r="DE20" s="243">
        <f>IF('Poradie - sporty'!DE23="x",0,(('Poradie - sporty'!DE$3+1)-'Poradie - sporty'!DE23)/'Poradie - sporty'!DE$3)</f>
        <v>0.85882352941176465</v>
      </c>
      <c r="DF20" s="243">
        <f>IF('Poradie - sporty'!DF23="x",0,(('Poradie - sporty'!DF$3+1)-'Poradie - sporty'!DF23)/'Poradie - sporty'!DF$3)</f>
        <v>0</v>
      </c>
      <c r="DG20" s="243">
        <f>IF('Poradie - sporty'!DG23="x",0,(('Poradie - sporty'!DG$3+1)-'Poradie - sporty'!DG23)/'Poradie - sporty'!DG$3)</f>
        <v>0.91891891891891897</v>
      </c>
      <c r="DH20" s="243">
        <f>IF('Poradie - sporty'!DH23="x",0,(('Poradie - sporty'!DH$3+1)-'Poradie - sporty'!DH23)/'Poradie - sporty'!DH$3)</f>
        <v>0.94897959183673475</v>
      </c>
      <c r="DI20" s="243">
        <f>IF('Poradie - sporty'!DI23="x",0,(('Poradie - sporty'!DI$3+1)-'Poradie - sporty'!DI23)/'Poradie - sporty'!DI$3)</f>
        <v>0.9882352941176471</v>
      </c>
    </row>
    <row r="21" spans="1:113" ht="14.25" customHeight="1" x14ac:dyDescent="0.25">
      <c r="A21" s="239" t="s">
        <v>23</v>
      </c>
      <c r="B21" s="243">
        <f>IF('Poradie - sporty'!B24="x",0,(('Poradie - sporty'!B$3+1)-'Poradie - sporty'!B24)/'Poradie - sporty'!B$3)</f>
        <v>0.40789473684210525</v>
      </c>
      <c r="C21" s="243">
        <f>IF('Poradie - sporty'!C24="x",0,(('Poradie - sporty'!C$3+1)-'Poradie - sporty'!C24)/'Poradie - sporty'!C$3)</f>
        <v>0</v>
      </c>
      <c r="D21" s="243">
        <f>IF('Poradie - sporty'!D24="x",0,(('Poradie - sporty'!D$3+1)-'Poradie - sporty'!D24)/'Poradie - sporty'!D$3)</f>
        <v>0.81538461538461537</v>
      </c>
      <c r="E21" s="243">
        <f>IF('Poradie - sporty'!E24="x",0,(('Poradie - sporty'!E$3+1)-'Poradie - sporty'!E24)/'Poradie - sporty'!E$3)</f>
        <v>0.52238805970149249</v>
      </c>
      <c r="F21" s="243">
        <f>IF('Poradie - sporty'!F24="x",0,(('Poradie - sporty'!F$3+1)-'Poradie - sporty'!F24)/'Poradie - sporty'!F$3)</f>
        <v>0</v>
      </c>
      <c r="G21" s="243">
        <f>IF('Poradie - sporty'!G24="x",0,(('Poradie - sporty'!G$3+1)-'Poradie - sporty'!G24)/'Poradie - sporty'!G$3)</f>
        <v>0.8</v>
      </c>
      <c r="H21" s="243">
        <f>IF('Poradie - sporty'!H24="x",0,(('Poradie - sporty'!H$3+1)-'Poradie - sporty'!H24)/'Poradie - sporty'!H$3)</f>
        <v>0.89473684210526316</v>
      </c>
      <c r="I21" s="243">
        <f>IF('Poradie - sporty'!I24="x",0,(('Poradie - sporty'!I$3+1)-'Poradie - sporty'!I24)/'Poradie - sporty'!I$3)</f>
        <v>0.47945205479452052</v>
      </c>
      <c r="J21" s="243">
        <f>IF('Poradie - sporty'!J24="x",0,(('Poradie - sporty'!J$3+1)-'Poradie - sporty'!J24)/'Poradie - sporty'!J$3)</f>
        <v>0.73684210526315785</v>
      </c>
      <c r="K21" s="243">
        <f>IF('Poradie - sporty'!K24="x",0,(('Poradie - sporty'!K$3+1)-'Poradie - sporty'!K24)/'Poradie - sporty'!K$3)</f>
        <v>0</v>
      </c>
      <c r="L21" s="243">
        <f>IF('Poradie - sporty'!L24="x",0,(('Poradie - sporty'!L$3+1)-'Poradie - sporty'!L24)/'Poradie - sporty'!L$3)</f>
        <v>0.52325581395348841</v>
      </c>
      <c r="M21" s="243">
        <f>IF('Poradie - sporty'!M24="x",0,(('Poradie - sporty'!M$3+1)-'Poradie - sporty'!M24)/'Poradie - sporty'!M$3)</f>
        <v>0.57213930348258701</v>
      </c>
      <c r="N21" s="243">
        <f>IF('Poradie - sporty'!N24="x",0,(('Poradie - sporty'!N$3+1)-'Poradie - sporty'!N24)/'Poradie - sporty'!N$3)</f>
        <v>0</v>
      </c>
      <c r="O21" s="243">
        <f>IF('Poradie - sporty'!O24="x",0,(('Poradie - sporty'!O$3+1)-'Poradie - sporty'!O24)/'Poradie - sporty'!O$3)</f>
        <v>0.95238095238095233</v>
      </c>
      <c r="P21" s="243">
        <f>IF('Poradie - sporty'!P24="x",0,(('Poradie - sporty'!P$3+1)-'Poradie - sporty'!P24)/'Poradie - sporty'!P$3)</f>
        <v>0.75862068965517238</v>
      </c>
      <c r="Q21" s="243">
        <f>IF('Poradie - sporty'!Q24="x",0,(('Poradie - sporty'!Q$3+1)-'Poradie - sporty'!Q24)/'Poradie - sporty'!Q$3)</f>
        <v>0.16666666666666666</v>
      </c>
      <c r="R21" s="243">
        <f>IF('Poradie - sporty'!R24="x",0,(('Poradie - sporty'!R$3+1)-'Poradie - sporty'!R24)/'Poradie - sporty'!R$3)</f>
        <v>0.60655737704918034</v>
      </c>
      <c r="S21" s="243">
        <f>IF('Poradie - sporty'!S24="x",0,(('Poradie - sporty'!S$3+1)-'Poradie - sporty'!S24)/'Poradie - sporty'!S$3)</f>
        <v>0</v>
      </c>
      <c r="T21" s="243">
        <f>IF('Poradie - sporty'!T24="x",0,(('Poradie - sporty'!T$3+1)-'Poradie - sporty'!T24)/'Poradie - sporty'!T$3)</f>
        <v>0.330188679245283</v>
      </c>
      <c r="U21" s="243">
        <f>IF('Poradie - sporty'!U24="x",0,(('Poradie - sporty'!U$3+1)-'Poradie - sporty'!U24)/'Poradie - sporty'!U$3)</f>
        <v>0.7290322580645161</v>
      </c>
      <c r="V21" s="243">
        <f>IF('Poradie - sporty'!V24="x",0,(('Poradie - sporty'!V$3+1)-'Poradie - sporty'!V24)/'Poradie - sporty'!V$3)</f>
        <v>0.68571428571428572</v>
      </c>
      <c r="W21" s="243">
        <f>IF('Poradie - sporty'!W24="x",0,(('Poradie - sporty'!W$3+1)-'Poradie - sporty'!W24)/'Poradie - sporty'!W$3)</f>
        <v>0.76363636363636367</v>
      </c>
      <c r="X21" s="243">
        <f>IF('Poradie - sporty'!X24="x",0,(('Poradie - sporty'!X$3+1)-'Poradie - sporty'!X24)/'Poradie - sporty'!X$3)</f>
        <v>0</v>
      </c>
      <c r="Y21" s="243">
        <f>IF('Poradie - sporty'!Y24="x",0,(('Poradie - sporty'!Y$3+1)-'Poradie - sporty'!Y24)/'Poradie - sporty'!Y$3)</f>
        <v>0.42307692307692307</v>
      </c>
      <c r="Z21" s="243">
        <f>IF('Poradie - sporty'!Z24="x",0,(('Poradie - sporty'!Z$3+1)-'Poradie - sporty'!Z24)/'Poradie - sporty'!Z$3)</f>
        <v>0.91304347826086951</v>
      </c>
      <c r="AA21" s="243">
        <f>IF('Poradie - sporty'!AA24="x",0,(('Poradie - sporty'!AA$3+1)-'Poradie - sporty'!AA24)/'Poradie - sporty'!AA$3)</f>
        <v>0.89473684210526316</v>
      </c>
      <c r="AB21" s="243">
        <f>IF('Poradie - sporty'!AB24="x",0,(('Poradie - sporty'!AB$3+1)-'Poradie - sporty'!AB24)/'Poradie - sporty'!AB$3)</f>
        <v>0.48333333333333334</v>
      </c>
      <c r="AC21" s="243">
        <f>IF('Poradie - sporty'!AC24="x",0,(('Poradie - sporty'!AC$3+1)-'Poradie - sporty'!AC24)/'Poradie - sporty'!AC$3)</f>
        <v>0.77536231884057971</v>
      </c>
      <c r="AD21" s="243">
        <f>IF('Poradie - sporty'!AD24="x",0,(('Poradie - sporty'!AD$3+1)-'Poradie - sporty'!AD24)/'Poradie - sporty'!AD$3)</f>
        <v>0.43333333333333335</v>
      </c>
      <c r="AE21" s="243">
        <f>IF('Poradie - sporty'!AE24="x",0,(('Poradie - sporty'!AE$3+1)-'Poradie - sporty'!AE24)/'Poradie - sporty'!AE$3)</f>
        <v>0.8214285714285714</v>
      </c>
      <c r="AF21" s="243">
        <f>IF('Poradie - sporty'!AF24="x",0,(('Poradie - sporty'!AF$3+1)-'Poradie - sporty'!AF24)/'Poradie - sporty'!AF$3)</f>
        <v>0</v>
      </c>
      <c r="AG21" s="243">
        <f>IF('Poradie - sporty'!AG24="x",0,(('Poradie - sporty'!AG$3+1)-'Poradie - sporty'!AG24)/'Poradie - sporty'!AG$3)</f>
        <v>0</v>
      </c>
      <c r="AH21" s="243">
        <f>IF('Poradie - sporty'!AH24="x",0,(('Poradie - sporty'!AH$3+1)-'Poradie - sporty'!AH24)/'Poradie - sporty'!AH$3)</f>
        <v>3.9215686274509803E-2</v>
      </c>
      <c r="AI21" s="243">
        <f>IF('Poradie - sporty'!AI24="x",0,(('Poradie - sporty'!AI$3+1)-'Poradie - sporty'!AI24)/'Poradie - sporty'!AI$3)</f>
        <v>0.90090090090090091</v>
      </c>
      <c r="AJ21" s="243">
        <f>IF('Poradie - sporty'!AJ24="x",0,(('Poradie - sporty'!AJ$3+1)-'Poradie - sporty'!AJ24)/'Poradie - sporty'!AJ$3)</f>
        <v>0.55303030303030298</v>
      </c>
      <c r="AK21" s="243">
        <f>IF('Poradie - sporty'!AK24="x",0,(('Poradie - sporty'!AK$3+1)-'Poradie - sporty'!AK24)/'Poradie - sporty'!AK$3)</f>
        <v>0.55200000000000005</v>
      </c>
      <c r="AL21" s="243">
        <f>IF('Poradie - sporty'!AL24="x",0,(('Poradie - sporty'!AL$3+1)-'Poradie - sporty'!AL24)/'Poradie - sporty'!AL$3)</f>
        <v>0.62295081967213117</v>
      </c>
      <c r="AM21" s="243">
        <f>IF('Poradie - sporty'!AM24="x",0,(('Poradie - sporty'!AM$3+1)-'Poradie - sporty'!AM24)/'Poradie - sporty'!AM$3)</f>
        <v>0</v>
      </c>
      <c r="AN21" s="243">
        <f>IF('Poradie - sporty'!AN24="x",0,(('Poradie - sporty'!AN$3+1)-'Poradie - sporty'!AN24)/'Poradie - sporty'!AN$3)</f>
        <v>0</v>
      </c>
      <c r="AO21" s="243">
        <f>IF('Poradie - sporty'!AO24="x",0,(('Poradie - sporty'!AO$3+1)-'Poradie - sporty'!AO24)/'Poradie - sporty'!AO$3)</f>
        <v>0.38181818181818183</v>
      </c>
      <c r="AP21" s="243">
        <f>IF('Poradie - sporty'!AP24="x",0,(('Poradie - sporty'!AP$3+1)-'Poradie - sporty'!AP24)/'Poradie - sporty'!AP$3)</f>
        <v>0.77386934673366836</v>
      </c>
      <c r="AQ21" s="243">
        <f>IF('Poradie - sporty'!AQ24="x",0,(('Poradie - sporty'!AQ$3+1)-'Poradie - sporty'!AQ24)/'Poradie - sporty'!AQ$3)</f>
        <v>0.26470588235294118</v>
      </c>
      <c r="AR21" s="243">
        <f>IF('Poradie - sporty'!AR24="x",0,(('Poradie - sporty'!AR$3+1)-'Poradie - sporty'!AR24)/'Poradie - sporty'!AR$3)</f>
        <v>0.41379310344827586</v>
      </c>
      <c r="AS21" s="243">
        <f>IF('Poradie - sporty'!AS24="x",0,(('Poradie - sporty'!AS$3+1)-'Poradie - sporty'!AS24)/'Poradie - sporty'!AS$3)</f>
        <v>0.80180180180180183</v>
      </c>
      <c r="AT21" s="243">
        <f>IF('Poradie - sporty'!AT24="x",0,(('Poradie - sporty'!AT$3+1)-'Poradie - sporty'!AT24)/'Poradie - sporty'!AT$3)</f>
        <v>0.43137254901960786</v>
      </c>
      <c r="AU21" s="243">
        <f>IF('Poradie - sporty'!AU24="x",0,(('Poradie - sporty'!AU$3+1)-'Poradie - sporty'!AU24)/'Poradie - sporty'!AU$3)</f>
        <v>0</v>
      </c>
      <c r="AV21" s="243">
        <f>IF('Poradie - sporty'!AV24="x",0,(('Poradie - sporty'!AV$3+1)-'Poradie - sporty'!AV24)/'Poradie - sporty'!AV$3)</f>
        <v>0.8</v>
      </c>
      <c r="AW21" s="243">
        <f>IF('Poradie - sporty'!AW24="x",0,(('Poradie - sporty'!AW$3+1)-'Poradie - sporty'!AW24)/'Poradie - sporty'!AW$3)</f>
        <v>0</v>
      </c>
      <c r="AX21" s="243">
        <f>IF('Poradie - sporty'!AX24="x",0,(('Poradie - sporty'!AX$3+1)-'Poradie - sporty'!AX24)/'Poradie - sporty'!AX$3)</f>
        <v>0.58823529411764708</v>
      </c>
      <c r="AY21" s="243">
        <f>IF('Poradie - sporty'!AY24="x",0,(('Poradie - sporty'!AY$3+1)-'Poradie - sporty'!AY24)/'Poradie - sporty'!AY$3)</f>
        <v>0</v>
      </c>
      <c r="AZ21" s="243">
        <f>IF('Poradie - sporty'!AZ24="x",0,(('Poradie - sporty'!AZ$3+1)-'Poradie - sporty'!AZ24)/'Poradie - sporty'!AZ$3)</f>
        <v>0</v>
      </c>
      <c r="BA21" s="243">
        <f>IF('Poradie - sporty'!BA24="x",0,(('Poradie - sporty'!BA$3+1)-'Poradie - sporty'!BA24)/'Poradie - sporty'!BA$3)</f>
        <v>0.64242424242424245</v>
      </c>
      <c r="BB21" s="243">
        <f>IF('Poradie - sporty'!BB24="x",0,(('Poradie - sporty'!BB$3+1)-'Poradie - sporty'!BB24)/'Poradie - sporty'!BB$3)</f>
        <v>0</v>
      </c>
      <c r="BC21" s="243">
        <f>IF('Poradie - sporty'!BC24="x",0,(('Poradie - sporty'!BC$3+1)-'Poradie - sporty'!BC24)/'Poradie - sporty'!BC$3)</f>
        <v>0</v>
      </c>
      <c r="BD21" s="243">
        <f>IF('Poradie - sporty'!BD24="x",0,(('Poradie - sporty'!BD$3+1)-'Poradie - sporty'!BD24)/'Poradie - sporty'!BD$3)</f>
        <v>0</v>
      </c>
      <c r="BE21" s="243">
        <f>IF('Poradie - sporty'!BE24="x",0,(('Poradie - sporty'!BE$3+1)-'Poradie - sporty'!BE24)/'Poradie - sporty'!BE$3)</f>
        <v>0.52702702702702697</v>
      </c>
      <c r="BF21" s="243">
        <f>IF('Poradie - sporty'!BF24="x",0,(('Poradie - sporty'!BF$3+1)-'Poradie - sporty'!BF24)/'Poradie - sporty'!BF$3)</f>
        <v>0.33333333333333331</v>
      </c>
      <c r="BG21" s="243">
        <f>IF('Poradie - sporty'!BG24="x",0,(('Poradie - sporty'!BG$3+1)-'Poradie - sporty'!BG24)/'Poradie - sporty'!BG$3)</f>
        <v>0.90625</v>
      </c>
      <c r="BH21" s="243">
        <f>IF('Poradie - sporty'!BH24="x",0,(('Poradie - sporty'!BH$3+1)-'Poradie - sporty'!BH24)/'Poradie - sporty'!BH$3)</f>
        <v>0.45783132530120479</v>
      </c>
      <c r="BI21" s="243">
        <f>IF('Poradie - sporty'!BI24="x",0,(('Poradie - sporty'!BI$3+1)-'Poradie - sporty'!BI24)/'Poradie - sporty'!BI$3)</f>
        <v>0.75384615384615383</v>
      </c>
      <c r="BJ21" s="243">
        <f>IF('Poradie - sporty'!BJ24="x",0,(('Poradie - sporty'!BJ$3+1)-'Poradie - sporty'!BJ24)/'Poradie - sporty'!BJ$3)</f>
        <v>0.77777777777777779</v>
      </c>
      <c r="BK21" s="243">
        <f>IF('Poradie - sporty'!BK24="x",0,(('Poradie - sporty'!BK$3+1)-'Poradie - sporty'!BK24)/'Poradie - sporty'!BK$3)</f>
        <v>0.35714285714285715</v>
      </c>
      <c r="BL21" s="243">
        <f>IF('Poradie - sporty'!BL24="x",0,(('Poradie - sporty'!BL$3+1)-'Poradie - sporty'!BL24)/'Poradie - sporty'!BL$3)</f>
        <v>0.6428571428571429</v>
      </c>
      <c r="BM21" s="243">
        <f>IF('Poradie - sporty'!BM24="x",0,(('Poradie - sporty'!BM$3+1)-'Poradie - sporty'!BM24)/'Poradie - sporty'!BM$3)</f>
        <v>0</v>
      </c>
      <c r="BN21" s="243">
        <f>IF('Poradie - sporty'!BN24="x",0,(('Poradie - sporty'!BN$3+1)-'Poradie - sporty'!BN24)/'Poradie - sporty'!BN$3)</f>
        <v>0</v>
      </c>
      <c r="BO21" s="243">
        <f>IF('Poradie - sporty'!BO24="x",0,(('Poradie - sporty'!BO$3+1)-'Poradie - sporty'!BO24)/'Poradie - sporty'!BO$3)</f>
        <v>0.83486238532110091</v>
      </c>
      <c r="BP21" s="243">
        <f>IF('Poradie - sporty'!BP24="x",0,(('Poradie - sporty'!BP$3+1)-'Poradie - sporty'!BP24)/'Poradie - sporty'!BP$3)</f>
        <v>0.50684931506849318</v>
      </c>
      <c r="BQ21" s="243">
        <f>IF('Poradie - sporty'!BQ24="x",0,(('Poradie - sporty'!BQ$3+1)-'Poradie - sporty'!BQ24)/'Poradie - sporty'!BQ$3)</f>
        <v>0.47058823529411764</v>
      </c>
      <c r="BR21" s="243">
        <f>IF('Poradie - sporty'!BR24="x",0,(('Poradie - sporty'!BR$3+1)-'Poradie - sporty'!BR24)/'Poradie - sporty'!BR$3)</f>
        <v>0.82417582417582413</v>
      </c>
      <c r="BS21" s="243">
        <f>IF('Poradie - sporty'!BS24="x",0,(('Poradie - sporty'!BS$3+1)-'Poradie - sporty'!BS24)/'Poradie - sporty'!BS$3)</f>
        <v>0.47499999999999998</v>
      </c>
      <c r="BT21" s="243">
        <f>IF('Poradie - sporty'!BT24="x",0,(('Poradie - sporty'!BT$3+1)-'Poradie - sporty'!BT24)/'Poradie - sporty'!BT$3)</f>
        <v>0.3902439024390244</v>
      </c>
      <c r="BU21" s="243">
        <f>IF('Poradie - sporty'!BU24="x",0,(('Poradie - sporty'!BU$3+1)-'Poradie - sporty'!BU24)/'Poradie - sporty'!BU$3)</f>
        <v>0.36507936507936506</v>
      </c>
      <c r="BV21" s="243">
        <f>IF('Poradie - sporty'!BV24="x",0,(('Poradie - sporty'!BV$3+1)-'Poradie - sporty'!BV24)/'Poradie - sporty'!BV$3)</f>
        <v>0</v>
      </c>
      <c r="BW21" s="243">
        <f>IF('Poradie - sporty'!BW24="x",0,(('Poradie - sporty'!BW$3+1)-'Poradie - sporty'!BW24)/'Poradie - sporty'!BW$3)</f>
        <v>0</v>
      </c>
      <c r="BX21" s="243">
        <f>IF('Poradie - sporty'!BX24="x",0,(('Poradie - sporty'!BX$3+1)-'Poradie - sporty'!BX24)/'Poradie - sporty'!BX$3)</f>
        <v>0</v>
      </c>
      <c r="BY21" s="243">
        <f>IF('Poradie - sporty'!BY24="x",0,(('Poradie - sporty'!BY$3+1)-'Poradie - sporty'!BY24)/'Poradie - sporty'!BY$3)</f>
        <v>0</v>
      </c>
      <c r="BZ21" s="243">
        <f>IF('Poradie - sporty'!BZ24="x",0,(('Poradie - sporty'!BZ$3+1)-'Poradie - sporty'!BZ24)/'Poradie - sporty'!BZ$3)</f>
        <v>0.4375</v>
      </c>
      <c r="CA21" s="243">
        <f>IF('Poradie - sporty'!CA24="x",0,(('Poradie - sporty'!CA$3+1)-'Poradie - sporty'!CA24)/'Poradie - sporty'!CA$3)</f>
        <v>0</v>
      </c>
      <c r="CB21" s="243">
        <f>IF('Poradie - sporty'!CB24="x",0,(('Poradie - sporty'!CB$3+1)-'Poradie - sporty'!CB24)/'Poradie - sporty'!CB$3)</f>
        <v>0.39880952380952384</v>
      </c>
      <c r="CC21" s="243">
        <f>IF('Poradie - sporty'!CC24="x",0,(('Poradie - sporty'!CC$3+1)-'Poradie - sporty'!CC24)/'Poradie - sporty'!CC$3)</f>
        <v>0.22222222222222221</v>
      </c>
      <c r="CD21" s="243">
        <f>IF('Poradie - sporty'!CD24="x",0,(('Poradie - sporty'!CD$3+1)-'Poradie - sporty'!CD24)/'Poradie - sporty'!CD$3)</f>
        <v>0.6</v>
      </c>
      <c r="CE21" s="243">
        <f>IF('Poradie - sporty'!CE24="x",0,(('Poradie - sporty'!CE$3+1)-'Poradie - sporty'!CE24)/'Poradie - sporty'!CE$3)</f>
        <v>0.8314606741573034</v>
      </c>
      <c r="CF21" s="243">
        <f>IF('Poradie - sporty'!CF24="x",0,(('Poradie - sporty'!CF$3+1)-'Poradie - sporty'!CF24)/'Poradie - sporty'!CF$3)</f>
        <v>0.77083333333333337</v>
      </c>
      <c r="CG21" s="243">
        <f>IF('Poradie - sporty'!CG24="x",0,(('Poradie - sporty'!CG$3+1)-'Poradie - sporty'!CG24)/'Poradie - sporty'!CG$3)</f>
        <v>0.94059405940594054</v>
      </c>
      <c r="CH21" s="243">
        <f>IF('Poradie - sporty'!CH24="x",0,(('Poradie - sporty'!CH$3+1)-'Poradie - sporty'!CH24)/'Poradie - sporty'!CH$3)</f>
        <v>0.52941176470588236</v>
      </c>
      <c r="CI21" s="243">
        <f>IF('Poradie - sporty'!CI24="x",0,(('Poradie - sporty'!CI$3+1)-'Poradie - sporty'!CI24)/'Poradie - sporty'!CI$3)</f>
        <v>0.59493670886075944</v>
      </c>
      <c r="CJ21" s="243">
        <f>IF('Poradie - sporty'!CJ24="x",0,(('Poradie - sporty'!CJ$3+1)-'Poradie - sporty'!CJ24)/'Poradie - sporty'!CJ$3)</f>
        <v>0.20512820512820512</v>
      </c>
      <c r="CK21" s="243">
        <f>IF('Poradie - sporty'!CK24="x",0,(('Poradie - sporty'!CK$3+1)-'Poradie - sporty'!CK24)/'Poradie - sporty'!CK$3)</f>
        <v>0</v>
      </c>
      <c r="CL21" s="243">
        <f>IF('Poradie - sporty'!CL24="x",0,(('Poradie - sporty'!CL$3+1)-'Poradie - sporty'!CL24)/'Poradie - sporty'!CL$3)</f>
        <v>0.27272727272727271</v>
      </c>
      <c r="CM21" s="243">
        <f>IF('Poradie - sporty'!CM24="x",0,(('Poradie - sporty'!CM$3+1)-'Poradie - sporty'!CM24)/'Poradie - sporty'!CM$3)</f>
        <v>0.37931034482758619</v>
      </c>
      <c r="CN21" s="243">
        <f>IF('Poradie - sporty'!CN24="x",0,(('Poradie - sporty'!CN$3+1)-'Poradie - sporty'!CN24)/'Poradie - sporty'!CN$3)</f>
        <v>0</v>
      </c>
      <c r="CO21" s="243">
        <f>IF('Poradie - sporty'!CO24="x",0,(('Poradie - sporty'!CO$3+1)-'Poradie - sporty'!CO24)/'Poradie - sporty'!CO$3)</f>
        <v>0.6428571428571429</v>
      </c>
      <c r="CP21" s="243">
        <f>IF('Poradie - sporty'!CP24="x",0,(('Poradie - sporty'!CP$3+1)-'Poradie - sporty'!CP24)/'Poradie - sporty'!CP$3)</f>
        <v>0</v>
      </c>
      <c r="CQ21" s="243">
        <f>IF('Poradie - sporty'!CQ24="x",0,(('Poradie - sporty'!CQ$3+1)-'Poradie - sporty'!CQ24)/'Poradie - sporty'!CQ$3)</f>
        <v>0</v>
      </c>
      <c r="CR21" s="243">
        <f>IF('Poradie - sporty'!CR24="x",0,(('Poradie - sporty'!CR$3+1)-'Poradie - sporty'!CR24)/'Poradie - sporty'!CR$3)</f>
        <v>0.23880597014925373</v>
      </c>
      <c r="CS21" s="243">
        <f>IF('Poradie - sporty'!CS24="x",0,(('Poradie - sporty'!CS$3+1)-'Poradie - sporty'!CS24)/'Poradie - sporty'!CS$3)</f>
        <v>0.765625</v>
      </c>
      <c r="CT21" s="243">
        <f>IF('Poradie - sporty'!CT24="x",0,(('Poradie - sporty'!CT$3+1)-'Poradie - sporty'!CT24)/'Poradie - sporty'!CT$3)</f>
        <v>0.49295774647887325</v>
      </c>
      <c r="CU21" s="243">
        <f>IF('Poradie - sporty'!CU24="x",0,(('Poradie - sporty'!CU$3+1)-'Poradie - sporty'!CU24)/'Poradie - sporty'!CU$3)</f>
        <v>0</v>
      </c>
      <c r="CV21" s="243">
        <f>IF('Poradie - sporty'!CV24="x",0,(('Poradie - sporty'!CV$3+1)-'Poradie - sporty'!CV24)/'Poradie - sporty'!CV$3)</f>
        <v>0</v>
      </c>
      <c r="CW21" s="243">
        <f>IF('Poradie - sporty'!CW24="x",0,(('Poradie - sporty'!CW$3+1)-'Poradie - sporty'!CW24)/'Poradie - sporty'!CW$3)</f>
        <v>0.30909090909090908</v>
      </c>
      <c r="CX21" s="243">
        <f>IF('Poradie - sporty'!CX24="x",0,(('Poradie - sporty'!CX$3+1)-'Poradie - sporty'!CX24)/'Poradie - sporty'!CX$3)</f>
        <v>0.21666666666666667</v>
      </c>
      <c r="CY21" s="243">
        <f>IF('Poradie - sporty'!CY24="x",0,(('Poradie - sporty'!CY$3+1)-'Poradie - sporty'!CY24)/'Poradie - sporty'!CY$3)</f>
        <v>0.13013698630136986</v>
      </c>
      <c r="CZ21" s="243">
        <f>IF('Poradie - sporty'!CZ24="x",0,(('Poradie - sporty'!CZ$3+1)-'Poradie - sporty'!CZ24)/'Poradie - sporty'!CZ$3)</f>
        <v>0.32768361581920902</v>
      </c>
      <c r="DA21" s="243">
        <f>IF('Poradie - sporty'!DA24="x",0,(('Poradie - sporty'!DA$3+1)-'Poradie - sporty'!DA24)/'Poradie - sporty'!DA$3)</f>
        <v>0.43076923076923079</v>
      </c>
      <c r="DB21" s="243">
        <f>IF('Poradie - sporty'!DB24="x",0,(('Poradie - sporty'!DB$3+1)-'Poradie - sporty'!DB24)/'Poradie - sporty'!DB$3)</f>
        <v>0.69791666666666663</v>
      </c>
      <c r="DC21" s="243">
        <f>IF('Poradie - sporty'!DC24="x",0,(('Poradie - sporty'!DC$3+1)-'Poradie - sporty'!DC24)/'Poradie - sporty'!DC$3)</f>
        <v>0.72</v>
      </c>
      <c r="DD21" s="243">
        <f>IF('Poradie - sporty'!DD24="x",0,(('Poradie - sporty'!DD$3+1)-'Poradie - sporty'!DD24)/'Poradie - sporty'!DD$3)</f>
        <v>0</v>
      </c>
      <c r="DE21" s="243">
        <f>IF('Poradie - sporty'!DE24="x",0,(('Poradie - sporty'!DE$3+1)-'Poradie - sporty'!DE24)/'Poradie - sporty'!DE$3)</f>
        <v>0.12352941176470589</v>
      </c>
      <c r="DF21" s="243">
        <f>IF('Poradie - sporty'!DF24="x",0,(('Poradie - sporty'!DF$3+1)-'Poradie - sporty'!DF24)/'Poradie - sporty'!DF$3)</f>
        <v>0</v>
      </c>
      <c r="DG21" s="243">
        <f>IF('Poradie - sporty'!DG24="x",0,(('Poradie - sporty'!DG$3+1)-'Poradie - sporty'!DG24)/'Poradie - sporty'!DG$3)</f>
        <v>0.21621621621621623</v>
      </c>
      <c r="DH21" s="243">
        <f>IF('Poradie - sporty'!DH24="x",0,(('Poradie - sporty'!DH$3+1)-'Poradie - sporty'!DH24)/'Poradie - sporty'!DH$3)</f>
        <v>0</v>
      </c>
      <c r="DI21" s="243">
        <f>IF('Poradie - sporty'!DI24="x",0,(('Poradie - sporty'!DI$3+1)-'Poradie - sporty'!DI24)/'Poradie - sporty'!DI$3)</f>
        <v>0</v>
      </c>
    </row>
    <row r="22" spans="1:113" ht="14.25" customHeight="1" x14ac:dyDescent="0.25">
      <c r="A22" s="239" t="s">
        <v>24</v>
      </c>
      <c r="B22" s="243">
        <f>IF('Poradie - sporty'!B25="x",0,(('Poradie - sporty'!B$3+1)-'Poradie - sporty'!B25)/'Poradie - sporty'!B$3)</f>
        <v>9.2105263157894732E-2</v>
      </c>
      <c r="C22" s="243">
        <f>IF('Poradie - sporty'!C25="x",0,(('Poradie - sporty'!C$3+1)-'Poradie - sporty'!C25)/'Poradie - sporty'!C$3)</f>
        <v>0</v>
      </c>
      <c r="D22" s="243">
        <f>IF('Poradie - sporty'!D25="x",0,(('Poradie - sporty'!D$3+1)-'Poradie - sporty'!D25)/'Poradie - sporty'!D$3)</f>
        <v>0.72307692307692306</v>
      </c>
      <c r="E22" s="243">
        <f>IF('Poradie - sporty'!E25="x",0,(('Poradie - sporty'!E$3+1)-'Poradie - sporty'!E25)/'Poradie - sporty'!E$3)</f>
        <v>0.52985074626865669</v>
      </c>
      <c r="F22" s="243">
        <f>IF('Poradie - sporty'!F25="x",0,(('Poradie - sporty'!F$3+1)-'Poradie - sporty'!F25)/'Poradie - sporty'!F$3)</f>
        <v>0</v>
      </c>
      <c r="G22" s="243">
        <f>IF('Poradie - sporty'!G25="x",0,(('Poradie - sporty'!G$3+1)-'Poradie - sporty'!G25)/'Poradie - sporty'!G$3)</f>
        <v>0.47317073170731705</v>
      </c>
      <c r="H22" s="243">
        <f>IF('Poradie - sporty'!H25="x",0,(('Poradie - sporty'!H$3+1)-'Poradie - sporty'!H25)/'Poradie - sporty'!H$3)</f>
        <v>0</v>
      </c>
      <c r="I22" s="243">
        <f>IF('Poradie - sporty'!I25="x",0,(('Poradie - sporty'!I$3+1)-'Poradie - sporty'!I25)/'Poradie - sporty'!I$3)</f>
        <v>0</v>
      </c>
      <c r="J22" s="243">
        <f>IF('Poradie - sporty'!J25="x",0,(('Poradie - sporty'!J$3+1)-'Poradie - sporty'!J25)/'Poradie - sporty'!J$3)</f>
        <v>0.54135338345864659</v>
      </c>
      <c r="K22" s="243">
        <f>IF('Poradie - sporty'!K25="x",0,(('Poradie - sporty'!K$3+1)-'Poradie - sporty'!K25)/'Poradie - sporty'!K$3)</f>
        <v>0</v>
      </c>
      <c r="L22" s="243">
        <f>IF('Poradie - sporty'!L25="x",0,(('Poradie - sporty'!L$3+1)-'Poradie - sporty'!L25)/'Poradie - sporty'!L$3)</f>
        <v>0</v>
      </c>
      <c r="M22" s="243">
        <f>IF('Poradie - sporty'!M25="x",0,(('Poradie - sporty'!M$3+1)-'Poradie - sporty'!M25)/'Poradie - sporty'!M$3)</f>
        <v>0.72139303482587069</v>
      </c>
      <c r="N22" s="243">
        <f>IF('Poradie - sporty'!N25="x",0,(('Poradie - sporty'!N$3+1)-'Poradie - sporty'!N25)/'Poradie - sporty'!N$3)</f>
        <v>0</v>
      </c>
      <c r="O22" s="243">
        <f>IF('Poradie - sporty'!O25="x",0,(('Poradie - sporty'!O$3+1)-'Poradie - sporty'!O25)/'Poradie - sporty'!O$3)</f>
        <v>0</v>
      </c>
      <c r="P22" s="243">
        <f>IF('Poradie - sporty'!P25="x",0,(('Poradie - sporty'!P$3+1)-'Poradie - sporty'!P25)/'Poradie - sporty'!P$3)</f>
        <v>0</v>
      </c>
      <c r="Q22" s="243">
        <f>IF('Poradie - sporty'!Q25="x",0,(('Poradie - sporty'!Q$3+1)-'Poradie - sporty'!Q25)/'Poradie - sporty'!Q$3)</f>
        <v>0</v>
      </c>
      <c r="R22" s="243">
        <f>IF('Poradie - sporty'!R25="x",0,(('Poradie - sporty'!R$3+1)-'Poradie - sporty'!R25)/'Poradie - sporty'!R$3)</f>
        <v>0.25409836065573771</v>
      </c>
      <c r="S22" s="243">
        <f>IF('Poradie - sporty'!S25="x",0,(('Poradie - sporty'!S$3+1)-'Poradie - sporty'!S25)/'Poradie - sporty'!S$3)</f>
        <v>0</v>
      </c>
      <c r="T22" s="243">
        <f>IF('Poradie - sporty'!T25="x",0,(('Poradie - sporty'!T$3+1)-'Poradie - sporty'!T25)/'Poradie - sporty'!T$3)</f>
        <v>0.12264150943396226</v>
      </c>
      <c r="U22" s="243">
        <f>IF('Poradie - sporty'!U25="x",0,(('Poradie - sporty'!U$3+1)-'Poradie - sporty'!U25)/'Poradie - sporty'!U$3)</f>
        <v>1.935483870967742E-2</v>
      </c>
      <c r="V22" s="243">
        <f>IF('Poradie - sporty'!V25="x",0,(('Poradie - sporty'!V$3+1)-'Poradie - sporty'!V25)/'Poradie - sporty'!V$3)</f>
        <v>0.50476190476190474</v>
      </c>
      <c r="W22" s="243">
        <f>IF('Poradie - sporty'!W25="x",0,(('Poradie - sporty'!W$3+1)-'Poradie - sporty'!W25)/'Poradie - sporty'!W$3)</f>
        <v>0</v>
      </c>
      <c r="X22" s="243">
        <f>IF('Poradie - sporty'!X25="x",0,(('Poradie - sporty'!X$3+1)-'Poradie - sporty'!X25)/'Poradie - sporty'!X$3)</f>
        <v>0</v>
      </c>
      <c r="Y22" s="243">
        <f>IF('Poradie - sporty'!Y25="x",0,(('Poradie - sporty'!Y$3+1)-'Poradie - sporty'!Y25)/'Poradie - sporty'!Y$3)</f>
        <v>0</v>
      </c>
      <c r="Z22" s="243">
        <f>IF('Poradie - sporty'!Z25="x",0,(('Poradie - sporty'!Z$3+1)-'Poradie - sporty'!Z25)/'Poradie - sporty'!Z$3)</f>
        <v>0</v>
      </c>
      <c r="AA22" s="243">
        <f>IF('Poradie - sporty'!AA25="x",0,(('Poradie - sporty'!AA$3+1)-'Poradie - sporty'!AA25)/'Poradie - sporty'!AA$3)</f>
        <v>0.98245614035087714</v>
      </c>
      <c r="AB22" s="243">
        <f>IF('Poradie - sporty'!AB25="x",0,(('Poradie - sporty'!AB$3+1)-'Poradie - sporty'!AB25)/'Poradie - sporty'!AB$3)</f>
        <v>0.16666666666666666</v>
      </c>
      <c r="AC22" s="243">
        <f>IF('Poradie - sporty'!AC25="x",0,(('Poradie - sporty'!AC$3+1)-'Poradie - sporty'!AC25)/'Poradie - sporty'!AC$3)</f>
        <v>0.40579710144927539</v>
      </c>
      <c r="AD22" s="243">
        <f>IF('Poradie - sporty'!AD25="x",0,(('Poradie - sporty'!AD$3+1)-'Poradie - sporty'!AD25)/'Poradie - sporty'!AD$3)</f>
        <v>0.14666666666666667</v>
      </c>
      <c r="AE22" s="243">
        <f>IF('Poradie - sporty'!AE25="x",0,(('Poradie - sporty'!AE$3+1)-'Poradie - sporty'!AE25)/'Poradie - sporty'!AE$3)</f>
        <v>0.125</v>
      </c>
      <c r="AF22" s="243">
        <f>IF('Poradie - sporty'!AF25="x",0,(('Poradie - sporty'!AF$3+1)-'Poradie - sporty'!AF25)/'Poradie - sporty'!AF$3)</f>
        <v>0</v>
      </c>
      <c r="AG22" s="243">
        <f>IF('Poradie - sporty'!AG25="x",0,(('Poradie - sporty'!AG$3+1)-'Poradie - sporty'!AG25)/'Poradie - sporty'!AG$3)</f>
        <v>0</v>
      </c>
      <c r="AH22" s="243">
        <f>IF('Poradie - sporty'!AH25="x",0,(('Poradie - sporty'!AH$3+1)-'Poradie - sporty'!AH25)/'Poradie - sporty'!AH$3)</f>
        <v>0</v>
      </c>
      <c r="AI22" s="243">
        <f>IF('Poradie - sporty'!AI25="x",0,(('Poradie - sporty'!AI$3+1)-'Poradie - sporty'!AI25)/'Poradie - sporty'!AI$3)</f>
        <v>0</v>
      </c>
      <c r="AJ22" s="243">
        <f>IF('Poradie - sporty'!AJ25="x",0,(('Poradie - sporty'!AJ$3+1)-'Poradie - sporty'!AJ25)/'Poradie - sporty'!AJ$3)</f>
        <v>0.4621212121212121</v>
      </c>
      <c r="AK22" s="243">
        <f>IF('Poradie - sporty'!AK25="x",0,(('Poradie - sporty'!AK$3+1)-'Poradie - sporty'!AK25)/'Poradie - sporty'!AK$3)</f>
        <v>0.216</v>
      </c>
      <c r="AL22" s="243">
        <f>IF('Poradie - sporty'!AL25="x",0,(('Poradie - sporty'!AL$3+1)-'Poradie - sporty'!AL25)/'Poradie - sporty'!AL$3)</f>
        <v>0</v>
      </c>
      <c r="AM22" s="243">
        <f>IF('Poradie - sporty'!AM25="x",0,(('Poradie - sporty'!AM$3+1)-'Poradie - sporty'!AM25)/'Poradie - sporty'!AM$3)</f>
        <v>0</v>
      </c>
      <c r="AN22" s="243">
        <f>IF('Poradie - sporty'!AN25="x",0,(('Poradie - sporty'!AN$3+1)-'Poradie - sporty'!AN25)/'Poradie - sporty'!AN$3)</f>
        <v>0.1702127659574468</v>
      </c>
      <c r="AO22" s="243">
        <f>IF('Poradie - sporty'!AO25="x",0,(('Poradie - sporty'!AO$3+1)-'Poradie - sporty'!AO25)/'Poradie - sporty'!AO$3)</f>
        <v>9.0909090909090912E-2</v>
      </c>
      <c r="AP22" s="243">
        <f>IF('Poradie - sporty'!AP25="x",0,(('Poradie - sporty'!AP$3+1)-'Poradie - sporty'!AP25)/'Poradie - sporty'!AP$3)</f>
        <v>0.76884422110552764</v>
      </c>
      <c r="AQ22" s="243">
        <f>IF('Poradie - sporty'!AQ25="x",0,(('Poradie - sporty'!AQ$3+1)-'Poradie - sporty'!AQ25)/'Poradie - sporty'!AQ$3)</f>
        <v>0</v>
      </c>
      <c r="AR22" s="243">
        <f>IF('Poradie - sporty'!AR25="x",0,(('Poradie - sporty'!AR$3+1)-'Poradie - sporty'!AR25)/'Poradie - sporty'!AR$3)</f>
        <v>0</v>
      </c>
      <c r="AS22" s="243">
        <f>IF('Poradie - sporty'!AS25="x",0,(('Poradie - sporty'!AS$3+1)-'Poradie - sporty'!AS25)/'Poradie - sporty'!AS$3)</f>
        <v>0.72072072072072069</v>
      </c>
      <c r="AT22" s="243">
        <f>IF('Poradie - sporty'!AT25="x",0,(('Poradie - sporty'!AT$3+1)-'Poradie - sporty'!AT25)/'Poradie - sporty'!AT$3)</f>
        <v>0.25490196078431371</v>
      </c>
      <c r="AU22" s="243">
        <f>IF('Poradie - sporty'!AU25="x",0,(('Poradie - sporty'!AU$3+1)-'Poradie - sporty'!AU25)/'Poradie - sporty'!AU$3)</f>
        <v>0.72413793103448276</v>
      </c>
      <c r="AV22" s="243">
        <f>IF('Poradie - sporty'!AV25="x",0,(('Poradie - sporty'!AV$3+1)-'Poradie - sporty'!AV25)/'Poradie - sporty'!AV$3)</f>
        <v>0</v>
      </c>
      <c r="AW22" s="243">
        <f>IF('Poradie - sporty'!AW25="x",0,(('Poradie - sporty'!AW$3+1)-'Poradie - sporty'!AW25)/'Poradie - sporty'!AW$3)</f>
        <v>0</v>
      </c>
      <c r="AX22" s="243">
        <f>IF('Poradie - sporty'!AX25="x",0,(('Poradie - sporty'!AX$3+1)-'Poradie - sporty'!AX25)/'Poradie - sporty'!AX$3)</f>
        <v>0.70588235294117652</v>
      </c>
      <c r="AY22" s="243">
        <f>IF('Poradie - sporty'!AY25="x",0,(('Poradie - sporty'!AY$3+1)-'Poradie - sporty'!AY25)/'Poradie - sporty'!AY$3)</f>
        <v>0.46153846153846156</v>
      </c>
      <c r="AZ22" s="243">
        <f>IF('Poradie - sporty'!AZ25="x",0,(('Poradie - sporty'!AZ$3+1)-'Poradie - sporty'!AZ25)/'Poradie - sporty'!AZ$3)</f>
        <v>0</v>
      </c>
      <c r="BA22" s="243">
        <f>IF('Poradie - sporty'!BA25="x",0,(('Poradie - sporty'!BA$3+1)-'Poradie - sporty'!BA25)/'Poradie - sporty'!BA$3)</f>
        <v>0.41212121212121211</v>
      </c>
      <c r="BB22" s="243">
        <f>IF('Poradie - sporty'!BB25="x",0,(('Poradie - sporty'!BB$3+1)-'Poradie - sporty'!BB25)/'Poradie - sporty'!BB$3)</f>
        <v>0</v>
      </c>
      <c r="BC22" s="243">
        <f>IF('Poradie - sporty'!BC25="x",0,(('Poradie - sporty'!BC$3+1)-'Poradie - sporty'!BC25)/'Poradie - sporty'!BC$3)</f>
        <v>0</v>
      </c>
      <c r="BD22" s="243">
        <f>IF('Poradie - sporty'!BD25="x",0,(('Poradie - sporty'!BD$3+1)-'Poradie - sporty'!BD25)/'Poradie - sporty'!BD$3)</f>
        <v>0</v>
      </c>
      <c r="BE22" s="243">
        <f>IF('Poradie - sporty'!BE25="x",0,(('Poradie - sporty'!BE$3+1)-'Poradie - sporty'!BE25)/'Poradie - sporty'!BE$3)</f>
        <v>0.28378378378378377</v>
      </c>
      <c r="BF22" s="243">
        <f>IF('Poradie - sporty'!BF25="x",0,(('Poradie - sporty'!BF$3+1)-'Poradie - sporty'!BF25)/'Poradie - sporty'!BF$3)</f>
        <v>0</v>
      </c>
      <c r="BG22" s="243">
        <f>IF('Poradie - sporty'!BG25="x",0,(('Poradie - sporty'!BG$3+1)-'Poradie - sporty'!BG25)/'Poradie - sporty'!BG$3)</f>
        <v>0</v>
      </c>
      <c r="BH22" s="243">
        <f>IF('Poradie - sporty'!BH25="x",0,(('Poradie - sporty'!BH$3+1)-'Poradie - sporty'!BH25)/'Poradie - sporty'!BH$3)</f>
        <v>0</v>
      </c>
      <c r="BI22" s="243">
        <f>IF('Poradie - sporty'!BI25="x",0,(('Poradie - sporty'!BI$3+1)-'Poradie - sporty'!BI25)/'Poradie - sporty'!BI$3)</f>
        <v>0</v>
      </c>
      <c r="BJ22" s="243">
        <f>IF('Poradie - sporty'!BJ25="x",0,(('Poradie - sporty'!BJ$3+1)-'Poradie - sporty'!BJ25)/'Poradie - sporty'!BJ$3)</f>
        <v>0</v>
      </c>
      <c r="BK22" s="243">
        <f>IF('Poradie - sporty'!BK25="x",0,(('Poradie - sporty'!BK$3+1)-'Poradie - sporty'!BK25)/'Poradie - sporty'!BK$3)</f>
        <v>0</v>
      </c>
      <c r="BL22" s="243">
        <f>IF('Poradie - sporty'!BL25="x",0,(('Poradie - sporty'!BL$3+1)-'Poradie - sporty'!BL25)/'Poradie - sporty'!BL$3)</f>
        <v>0</v>
      </c>
      <c r="BM22" s="243">
        <f>IF('Poradie - sporty'!BM25="x",0,(('Poradie - sporty'!BM$3+1)-'Poradie - sporty'!BM25)/'Poradie - sporty'!BM$3)</f>
        <v>0</v>
      </c>
      <c r="BN22" s="243">
        <f>IF('Poradie - sporty'!BN25="x",0,(('Poradie - sporty'!BN$3+1)-'Poradie - sporty'!BN25)/'Poradie - sporty'!BN$3)</f>
        <v>0</v>
      </c>
      <c r="BO22" s="243">
        <f>IF('Poradie - sporty'!BO25="x",0,(('Poradie - sporty'!BO$3+1)-'Poradie - sporty'!BO25)/'Poradie - sporty'!BO$3)</f>
        <v>0.24770642201834864</v>
      </c>
      <c r="BP22" s="243">
        <f>IF('Poradie - sporty'!BP25="x",0,(('Poradie - sporty'!BP$3+1)-'Poradie - sporty'!BP25)/'Poradie - sporty'!BP$3)</f>
        <v>0</v>
      </c>
      <c r="BQ22" s="243">
        <f>IF('Poradie - sporty'!BQ25="x",0,(('Poradie - sporty'!BQ$3+1)-'Poradie - sporty'!BQ25)/'Poradie - sporty'!BQ$3)</f>
        <v>1.4705882352941176E-2</v>
      </c>
      <c r="BR22" s="243">
        <f>IF('Poradie - sporty'!BR25="x",0,(('Poradie - sporty'!BR$3+1)-'Poradie - sporty'!BR25)/'Poradie - sporty'!BR$3)</f>
        <v>0</v>
      </c>
      <c r="BS22" s="243">
        <f>IF('Poradie - sporty'!BS25="x",0,(('Poradie - sporty'!BS$3+1)-'Poradie - sporty'!BS25)/'Poradie - sporty'!BS$3)</f>
        <v>0</v>
      </c>
      <c r="BT22" s="243">
        <f>IF('Poradie - sporty'!BT25="x",0,(('Poradie - sporty'!BT$3+1)-'Poradie - sporty'!BT25)/'Poradie - sporty'!BT$3)</f>
        <v>0</v>
      </c>
      <c r="BU22" s="243">
        <f>IF('Poradie - sporty'!BU25="x",0,(('Poradie - sporty'!BU$3+1)-'Poradie - sporty'!BU25)/'Poradie - sporty'!BU$3)</f>
        <v>0</v>
      </c>
      <c r="BV22" s="243">
        <f>IF('Poradie - sporty'!BV25="x",0,(('Poradie - sporty'!BV$3+1)-'Poradie - sporty'!BV25)/'Poradie - sporty'!BV$3)</f>
        <v>0</v>
      </c>
      <c r="BW22" s="243">
        <f>IF('Poradie - sporty'!BW25="x",0,(('Poradie - sporty'!BW$3+1)-'Poradie - sporty'!BW25)/'Poradie - sporty'!BW$3)</f>
        <v>0</v>
      </c>
      <c r="BX22" s="243">
        <f>IF('Poradie - sporty'!BX25="x",0,(('Poradie - sporty'!BX$3+1)-'Poradie - sporty'!BX25)/'Poradie - sporty'!BX$3)</f>
        <v>0</v>
      </c>
      <c r="BY22" s="243">
        <f>IF('Poradie - sporty'!BY25="x",0,(('Poradie - sporty'!BY$3+1)-'Poradie - sporty'!BY25)/'Poradie - sporty'!BY$3)</f>
        <v>0</v>
      </c>
      <c r="BZ22" s="243">
        <f>IF('Poradie - sporty'!BZ25="x",0,(('Poradie - sporty'!BZ$3+1)-'Poradie - sporty'!BZ25)/'Poradie - sporty'!BZ$3)</f>
        <v>0</v>
      </c>
      <c r="CA22" s="243">
        <f>IF('Poradie - sporty'!CA25="x",0,(('Poradie - sporty'!CA$3+1)-'Poradie - sporty'!CA25)/'Poradie - sporty'!CA$3)</f>
        <v>0</v>
      </c>
      <c r="CB22" s="243">
        <f>IF('Poradie - sporty'!CB25="x",0,(('Poradie - sporty'!CB$3+1)-'Poradie - sporty'!CB25)/'Poradie - sporty'!CB$3)</f>
        <v>0.6785714285714286</v>
      </c>
      <c r="CC22" s="243">
        <f>IF('Poradie - sporty'!CC25="x",0,(('Poradie - sporty'!CC$3+1)-'Poradie - sporty'!CC25)/'Poradie - sporty'!CC$3)</f>
        <v>0</v>
      </c>
      <c r="CD22" s="243">
        <f>IF('Poradie - sporty'!CD25="x",0,(('Poradie - sporty'!CD$3+1)-'Poradie - sporty'!CD25)/'Poradie - sporty'!CD$3)</f>
        <v>0</v>
      </c>
      <c r="CE22" s="243">
        <f>IF('Poradie - sporty'!CE25="x",0,(('Poradie - sporty'!CE$3+1)-'Poradie - sporty'!CE25)/'Poradie - sporty'!CE$3)</f>
        <v>0</v>
      </c>
      <c r="CF22" s="243">
        <f>IF('Poradie - sporty'!CF25="x",0,(('Poradie - sporty'!CF$3+1)-'Poradie - sporty'!CF25)/'Poradie - sporty'!CF$3)</f>
        <v>0</v>
      </c>
      <c r="CG22" s="243">
        <f>IF('Poradie - sporty'!CG25="x",0,(('Poradie - sporty'!CG$3+1)-'Poradie - sporty'!CG25)/'Poradie - sporty'!CG$3)</f>
        <v>0</v>
      </c>
      <c r="CH22" s="243">
        <f>IF('Poradie - sporty'!CH25="x",0,(('Poradie - sporty'!CH$3+1)-'Poradie - sporty'!CH25)/'Poradie - sporty'!CH$3)</f>
        <v>7.8431372549019607E-2</v>
      </c>
      <c r="CI22" s="243">
        <f>IF('Poradie - sporty'!CI25="x",0,(('Poradie - sporty'!CI$3+1)-'Poradie - sporty'!CI25)/'Poradie - sporty'!CI$3)</f>
        <v>0</v>
      </c>
      <c r="CJ22" s="243">
        <f>IF('Poradie - sporty'!CJ25="x",0,(('Poradie - sporty'!CJ$3+1)-'Poradie - sporty'!CJ25)/'Poradie - sporty'!CJ$3)</f>
        <v>0</v>
      </c>
      <c r="CK22" s="243">
        <f>IF('Poradie - sporty'!CK25="x",0,(('Poradie - sporty'!CK$3+1)-'Poradie - sporty'!CK25)/'Poradie - sporty'!CK$3)</f>
        <v>0</v>
      </c>
      <c r="CL22" s="243">
        <f>IF('Poradie - sporty'!CL25="x",0,(('Poradie - sporty'!CL$3+1)-'Poradie - sporty'!CL25)/'Poradie - sporty'!CL$3)</f>
        <v>0.18636363636363637</v>
      </c>
      <c r="CM22" s="243">
        <f>IF('Poradie - sporty'!CM25="x",0,(('Poradie - sporty'!CM$3+1)-'Poradie - sporty'!CM25)/'Poradie - sporty'!CM$3)</f>
        <v>0</v>
      </c>
      <c r="CN22" s="243">
        <f>IF('Poradie - sporty'!CN25="x",0,(('Poradie - sporty'!CN$3+1)-'Poradie - sporty'!CN25)/'Poradie - sporty'!CN$3)</f>
        <v>0</v>
      </c>
      <c r="CO22" s="243">
        <f>IF('Poradie - sporty'!CO25="x",0,(('Poradie - sporty'!CO$3+1)-'Poradie - sporty'!CO25)/'Poradie - sporty'!CO$3)</f>
        <v>0.5803571428571429</v>
      </c>
      <c r="CP22" s="243">
        <f>IF('Poradie - sporty'!CP25="x",0,(('Poradie - sporty'!CP$3+1)-'Poradie - sporty'!CP25)/'Poradie - sporty'!CP$3)</f>
        <v>0</v>
      </c>
      <c r="CQ22" s="243">
        <f>IF('Poradie - sporty'!CQ25="x",0,(('Poradie - sporty'!CQ$3+1)-'Poradie - sporty'!CQ25)/'Poradie - sporty'!CQ$3)</f>
        <v>0</v>
      </c>
      <c r="CR22" s="243">
        <f>IF('Poradie - sporty'!CR25="x",0,(('Poradie - sporty'!CR$3+1)-'Poradie - sporty'!CR25)/'Poradie - sporty'!CR$3)</f>
        <v>0.22388059701492538</v>
      </c>
      <c r="CS22" s="243">
        <f>IF('Poradie - sporty'!CS25="x",0,(('Poradie - sporty'!CS$3+1)-'Poradie - sporty'!CS25)/'Poradie - sporty'!CS$3)</f>
        <v>0</v>
      </c>
      <c r="CT22" s="243">
        <f>IF('Poradie - sporty'!CT25="x",0,(('Poradie - sporty'!CT$3+1)-'Poradie - sporty'!CT25)/'Poradie - sporty'!CT$3)</f>
        <v>0</v>
      </c>
      <c r="CU22" s="243">
        <f>IF('Poradie - sporty'!CU25="x",0,(('Poradie - sporty'!CU$3+1)-'Poradie - sporty'!CU25)/'Poradie - sporty'!CU$3)</f>
        <v>0.7857142857142857</v>
      </c>
      <c r="CV22" s="243">
        <f>IF('Poradie - sporty'!CV25="x",0,(('Poradie - sporty'!CV$3+1)-'Poradie - sporty'!CV25)/'Poradie - sporty'!CV$3)</f>
        <v>0</v>
      </c>
      <c r="CW22" s="243">
        <f>IF('Poradie - sporty'!CW25="x",0,(('Poradie - sporty'!CW$3+1)-'Poradie - sporty'!CW25)/'Poradie - sporty'!CW$3)</f>
        <v>0</v>
      </c>
      <c r="CX22" s="243">
        <f>IF('Poradie - sporty'!CX25="x",0,(('Poradie - sporty'!CX$3+1)-'Poradie - sporty'!CX25)/'Poradie - sporty'!CX$3)</f>
        <v>0</v>
      </c>
      <c r="CY22" s="243">
        <f>IF('Poradie - sporty'!CY25="x",0,(('Poradie - sporty'!CY$3+1)-'Poradie - sporty'!CY25)/'Poradie - sporty'!CY$3)</f>
        <v>0.21917808219178081</v>
      </c>
      <c r="CZ22" s="243">
        <f>IF('Poradie - sporty'!CZ25="x",0,(('Poradie - sporty'!CZ$3+1)-'Poradie - sporty'!CZ25)/'Poradie - sporty'!CZ$3)</f>
        <v>0.52542372881355937</v>
      </c>
      <c r="DA22" s="243">
        <f>IF('Poradie - sporty'!DA25="x",0,(('Poradie - sporty'!DA$3+1)-'Poradie - sporty'!DA25)/'Poradie - sporty'!DA$3)</f>
        <v>6.9230769230769235E-2</v>
      </c>
      <c r="DB22" s="243">
        <f>IF('Poradie - sporty'!DB25="x",0,(('Poradie - sporty'!DB$3+1)-'Poradie - sporty'!DB25)/'Poradie - sporty'!DB$3)</f>
        <v>0.42708333333333331</v>
      </c>
      <c r="DC22" s="243">
        <f>IF('Poradie - sporty'!DC25="x",0,(('Poradie - sporty'!DC$3+1)-'Poradie - sporty'!DC25)/'Poradie - sporty'!DC$3)</f>
        <v>0</v>
      </c>
      <c r="DD22" s="243">
        <f>IF('Poradie - sporty'!DD25="x",0,(('Poradie - sporty'!DD$3+1)-'Poradie - sporty'!DD25)/'Poradie - sporty'!DD$3)</f>
        <v>0</v>
      </c>
      <c r="DE22" s="243">
        <f>IF('Poradie - sporty'!DE25="x",0,(('Poradie - sporty'!DE$3+1)-'Poradie - sporty'!DE25)/'Poradie - sporty'!DE$3)</f>
        <v>0.93529411764705883</v>
      </c>
      <c r="DF22" s="243">
        <f>IF('Poradie - sporty'!DF25="x",0,(('Poradie - sporty'!DF$3+1)-'Poradie - sporty'!DF25)/'Poradie - sporty'!DF$3)</f>
        <v>0</v>
      </c>
      <c r="DG22" s="243">
        <f>IF('Poradie - sporty'!DG25="x",0,(('Poradie - sporty'!DG$3+1)-'Poradie - sporty'!DG25)/'Poradie - sporty'!DG$3)</f>
        <v>8.1081081081081086E-2</v>
      </c>
      <c r="DH22" s="243">
        <f>IF('Poradie - sporty'!DH25="x",0,(('Poradie - sporty'!DH$3+1)-'Poradie - sporty'!DH25)/'Poradie - sporty'!DH$3)</f>
        <v>0</v>
      </c>
      <c r="DI22" s="243">
        <f>IF('Poradie - sporty'!DI25="x",0,(('Poradie - sporty'!DI$3+1)-'Poradie - sporty'!DI25)/'Poradie - sporty'!DI$3)</f>
        <v>0</v>
      </c>
    </row>
    <row r="23" spans="1:113" ht="14.25" customHeight="1" x14ac:dyDescent="0.25">
      <c r="A23" s="239" t="s">
        <v>25</v>
      </c>
      <c r="B23" s="243">
        <f>IF('Poradie - sporty'!B26="x",0,(('Poradie - sporty'!B$3+1)-'Poradie - sporty'!B26)/'Poradie - sporty'!B$3)</f>
        <v>0.42105263157894735</v>
      </c>
      <c r="C23" s="243">
        <f>IF('Poradie - sporty'!C26="x",0,(('Poradie - sporty'!C$3+1)-'Poradie - sporty'!C26)/'Poradie - sporty'!C$3)</f>
        <v>0.77777777777777779</v>
      </c>
      <c r="D23" s="243">
        <f>IF('Poradie - sporty'!D26="x",0,(('Poradie - sporty'!D$3+1)-'Poradie - sporty'!D26)/'Poradie - sporty'!D$3)</f>
        <v>0.87179487179487181</v>
      </c>
      <c r="E23" s="243">
        <f>IF('Poradie - sporty'!E26="x",0,(('Poradie - sporty'!E$3+1)-'Poradie - sporty'!E26)/'Poradie - sporty'!E$3)</f>
        <v>0.2537313432835821</v>
      </c>
      <c r="F23" s="243">
        <f>IF('Poradie - sporty'!F26="x",0,(('Poradie - sporty'!F$3+1)-'Poradie - sporty'!F26)/'Poradie - sporty'!F$3)</f>
        <v>0.14772727272727273</v>
      </c>
      <c r="G23" s="243">
        <f>IF('Poradie - sporty'!G26="x",0,(('Poradie - sporty'!G$3+1)-'Poradie - sporty'!G26)/'Poradie - sporty'!G$3)</f>
        <v>0.62926829268292683</v>
      </c>
      <c r="H23" s="243">
        <f>IF('Poradie - sporty'!H26="x",0,(('Poradie - sporty'!H$3+1)-'Poradie - sporty'!H26)/'Poradie - sporty'!H$3)</f>
        <v>0</v>
      </c>
      <c r="I23" s="243">
        <f>IF('Poradie - sporty'!I26="x",0,(('Poradie - sporty'!I$3+1)-'Poradie - sporty'!I26)/'Poradie - sporty'!I$3)</f>
        <v>0</v>
      </c>
      <c r="J23" s="243">
        <f>IF('Poradie - sporty'!J26="x",0,(('Poradie - sporty'!J$3+1)-'Poradie - sporty'!J26)/'Poradie - sporty'!J$3)</f>
        <v>0.44360902255639095</v>
      </c>
      <c r="K23" s="243">
        <f>IF('Poradie - sporty'!K26="x",0,(('Poradie - sporty'!K$3+1)-'Poradie - sporty'!K26)/'Poradie - sporty'!K$3)</f>
        <v>0</v>
      </c>
      <c r="L23" s="243">
        <f>IF('Poradie - sporty'!L26="x",0,(('Poradie - sporty'!L$3+1)-'Poradie - sporty'!L26)/'Poradie - sporty'!L$3)</f>
        <v>0.77906976744186052</v>
      </c>
      <c r="M23" s="243">
        <f>IF('Poradie - sporty'!M26="x",0,(('Poradie - sporty'!M$3+1)-'Poradie - sporty'!M26)/'Poradie - sporty'!M$3)</f>
        <v>0.80099502487562191</v>
      </c>
      <c r="N23" s="243">
        <f>IF('Poradie - sporty'!N26="x",0,(('Poradie - sporty'!N$3+1)-'Poradie - sporty'!N26)/'Poradie - sporty'!N$3)</f>
        <v>0</v>
      </c>
      <c r="O23" s="243">
        <f>IF('Poradie - sporty'!O26="x",0,(('Poradie - sporty'!O$3+1)-'Poradie - sporty'!O26)/'Poradie - sporty'!O$3)</f>
        <v>0.75</v>
      </c>
      <c r="P23" s="243">
        <f>IF('Poradie - sporty'!P26="x",0,(('Poradie - sporty'!P$3+1)-'Poradie - sporty'!P26)/'Poradie - sporty'!P$3)</f>
        <v>0.76724137931034486</v>
      </c>
      <c r="Q23" s="243">
        <f>IF('Poradie - sporty'!Q26="x",0,(('Poradie - sporty'!Q$3+1)-'Poradie - sporty'!Q26)/'Poradie - sporty'!Q$3)</f>
        <v>0.52380952380952384</v>
      </c>
      <c r="R23" s="243">
        <f>IF('Poradie - sporty'!R26="x",0,(('Poradie - sporty'!R$3+1)-'Poradie - sporty'!R26)/'Poradie - sporty'!R$3)</f>
        <v>0</v>
      </c>
      <c r="S23" s="243">
        <f>IF('Poradie - sporty'!S26="x",0,(('Poradie - sporty'!S$3+1)-'Poradie - sporty'!S26)/'Poradie - sporty'!S$3)</f>
        <v>0.38235294117647056</v>
      </c>
      <c r="T23" s="243">
        <f>IF('Poradie - sporty'!T26="x",0,(('Poradie - sporty'!T$3+1)-'Poradie - sporty'!T26)/'Poradie - sporty'!T$3)</f>
        <v>0</v>
      </c>
      <c r="U23" s="243">
        <f>IF('Poradie - sporty'!U26="x",0,(('Poradie - sporty'!U$3+1)-'Poradie - sporty'!U26)/'Poradie - sporty'!U$3)</f>
        <v>0.43225806451612903</v>
      </c>
      <c r="V23" s="243">
        <f>IF('Poradie - sporty'!V26="x",0,(('Poradie - sporty'!V$3+1)-'Poradie - sporty'!V26)/'Poradie - sporty'!V$3)</f>
        <v>0.86190476190476195</v>
      </c>
      <c r="W23" s="243">
        <f>IF('Poradie - sporty'!W26="x",0,(('Poradie - sporty'!W$3+1)-'Poradie - sporty'!W26)/'Poradie - sporty'!W$3)</f>
        <v>0.32727272727272727</v>
      </c>
      <c r="X23" s="243">
        <f>IF('Poradie - sporty'!X26="x",0,(('Poradie - sporty'!X$3+1)-'Poradie - sporty'!X26)/'Poradie - sporty'!X$3)</f>
        <v>0</v>
      </c>
      <c r="Y23" s="243">
        <f>IF('Poradie - sporty'!Y26="x",0,(('Poradie - sporty'!Y$3+1)-'Poradie - sporty'!Y26)/'Poradie - sporty'!Y$3)</f>
        <v>0</v>
      </c>
      <c r="Z23" s="243">
        <f>IF('Poradie - sporty'!Z26="x",0,(('Poradie - sporty'!Z$3+1)-'Poradie - sporty'!Z26)/'Poradie - sporty'!Z$3)</f>
        <v>8.6956521739130432E-2</v>
      </c>
      <c r="AA23" s="243">
        <f>IF('Poradie - sporty'!AA26="x",0,(('Poradie - sporty'!AA$3+1)-'Poradie - sporty'!AA26)/'Poradie - sporty'!AA$3)</f>
        <v>0.50877192982456143</v>
      </c>
      <c r="AB23" s="243">
        <f>IF('Poradie - sporty'!AB26="x",0,(('Poradie - sporty'!AB$3+1)-'Poradie - sporty'!AB26)/'Poradie - sporty'!AB$3)</f>
        <v>0.44166666666666665</v>
      </c>
      <c r="AC23" s="243">
        <f>IF('Poradie - sporty'!AC26="x",0,(('Poradie - sporty'!AC$3+1)-'Poradie - sporty'!AC26)/'Poradie - sporty'!AC$3)</f>
        <v>0.53623188405797106</v>
      </c>
      <c r="AD23" s="243">
        <f>IF('Poradie - sporty'!AD26="x",0,(('Poradie - sporty'!AD$3+1)-'Poradie - sporty'!AD26)/'Poradie - sporty'!AD$3)</f>
        <v>0.38666666666666666</v>
      </c>
      <c r="AE23" s="243">
        <f>IF('Poradie - sporty'!AE26="x",0,(('Poradie - sporty'!AE$3+1)-'Poradie - sporty'!AE26)/'Poradie - sporty'!AE$3)</f>
        <v>0</v>
      </c>
      <c r="AF23" s="243">
        <f>IF('Poradie - sporty'!AF26="x",0,(('Poradie - sporty'!AF$3+1)-'Poradie - sporty'!AF26)/'Poradie - sporty'!AF$3)</f>
        <v>0</v>
      </c>
      <c r="AG23" s="243">
        <f>IF('Poradie - sporty'!AG26="x",0,(('Poradie - sporty'!AG$3+1)-'Poradie - sporty'!AG26)/'Poradie - sporty'!AG$3)</f>
        <v>0</v>
      </c>
      <c r="AH23" s="243">
        <f>IF('Poradie - sporty'!AH26="x",0,(('Poradie - sporty'!AH$3+1)-'Poradie - sporty'!AH26)/'Poradie - sporty'!AH$3)</f>
        <v>0.74509803921568629</v>
      </c>
      <c r="AI23" s="243">
        <f>IF('Poradie - sporty'!AI26="x",0,(('Poradie - sporty'!AI$3+1)-'Poradie - sporty'!AI26)/'Poradie - sporty'!AI$3)</f>
        <v>0.66666666666666663</v>
      </c>
      <c r="AJ23" s="243">
        <f>IF('Poradie - sporty'!AJ26="x",0,(('Poradie - sporty'!AJ$3+1)-'Poradie - sporty'!AJ26)/'Poradie - sporty'!AJ$3)</f>
        <v>0.75757575757575757</v>
      </c>
      <c r="AK23" s="243">
        <f>IF('Poradie - sporty'!AK26="x",0,(('Poradie - sporty'!AK$3+1)-'Poradie - sporty'!AK26)/'Poradie - sporty'!AK$3)</f>
        <v>0.68799999999999994</v>
      </c>
      <c r="AL23" s="243">
        <f>IF('Poradie - sporty'!AL26="x",0,(('Poradie - sporty'!AL$3+1)-'Poradie - sporty'!AL26)/'Poradie - sporty'!AL$3)</f>
        <v>0</v>
      </c>
      <c r="AM23" s="243">
        <f>IF('Poradie - sporty'!AM26="x",0,(('Poradie - sporty'!AM$3+1)-'Poradie - sporty'!AM26)/'Poradie - sporty'!AM$3)</f>
        <v>0</v>
      </c>
      <c r="AN23" s="243">
        <f>IF('Poradie - sporty'!AN26="x",0,(('Poradie - sporty'!AN$3+1)-'Poradie - sporty'!AN26)/'Poradie - sporty'!AN$3)</f>
        <v>0</v>
      </c>
      <c r="AO23" s="243">
        <f>IF('Poradie - sporty'!AO26="x",0,(('Poradie - sporty'!AO$3+1)-'Poradie - sporty'!AO26)/'Poradie - sporty'!AO$3)</f>
        <v>0.29090909090909089</v>
      </c>
      <c r="AP23" s="243">
        <f>IF('Poradie - sporty'!AP26="x",0,(('Poradie - sporty'!AP$3+1)-'Poradie - sporty'!AP26)/'Poradie - sporty'!AP$3)</f>
        <v>0.62814070351758799</v>
      </c>
      <c r="AQ23" s="243">
        <f>IF('Poradie - sporty'!AQ26="x",0,(('Poradie - sporty'!AQ$3+1)-'Poradie - sporty'!AQ26)/'Poradie - sporty'!AQ$3)</f>
        <v>0</v>
      </c>
      <c r="AR23" s="243">
        <f>IF('Poradie - sporty'!AR26="x",0,(('Poradie - sporty'!AR$3+1)-'Poradie - sporty'!AR26)/'Poradie - sporty'!AR$3)</f>
        <v>0.7068965517241379</v>
      </c>
      <c r="AS23" s="243">
        <f>IF('Poradie - sporty'!AS26="x",0,(('Poradie - sporty'!AS$3+1)-'Poradie - sporty'!AS26)/'Poradie - sporty'!AS$3)</f>
        <v>9.0090090090090089E-3</v>
      </c>
      <c r="AT23" s="243">
        <f>IF('Poradie - sporty'!AT26="x",0,(('Poradie - sporty'!AT$3+1)-'Poradie - sporty'!AT26)/'Poradie - sporty'!AT$3)</f>
        <v>0.93137254901960786</v>
      </c>
      <c r="AU23" s="243">
        <f>IF('Poradie - sporty'!AU26="x",0,(('Poradie - sporty'!AU$3+1)-'Poradie - sporty'!AU26)/'Poradie - sporty'!AU$3)</f>
        <v>0.47126436781609193</v>
      </c>
      <c r="AV23" s="243">
        <f>IF('Poradie - sporty'!AV26="x",0,(('Poradie - sporty'!AV$3+1)-'Poradie - sporty'!AV26)/'Poradie - sporty'!AV$3)</f>
        <v>0</v>
      </c>
      <c r="AW23" s="243">
        <f>IF('Poradie - sporty'!AW26="x",0,(('Poradie - sporty'!AW$3+1)-'Poradie - sporty'!AW26)/'Poradie - sporty'!AW$3)</f>
        <v>0</v>
      </c>
      <c r="AX23" s="243">
        <f>IF('Poradie - sporty'!AX26="x",0,(('Poradie - sporty'!AX$3+1)-'Poradie - sporty'!AX26)/'Poradie - sporty'!AX$3)</f>
        <v>0.90849673202614378</v>
      </c>
      <c r="AY23" s="243">
        <f>IF('Poradie - sporty'!AY26="x",0,(('Poradie - sporty'!AY$3+1)-'Poradie - sporty'!AY26)/'Poradie - sporty'!AY$3)</f>
        <v>0.17307692307692307</v>
      </c>
      <c r="AZ23" s="243">
        <f>IF('Poradie - sporty'!AZ26="x",0,(('Poradie - sporty'!AZ$3+1)-'Poradie - sporty'!AZ26)/'Poradie - sporty'!AZ$3)</f>
        <v>0</v>
      </c>
      <c r="BA23" s="243">
        <f>IF('Poradie - sporty'!BA26="x",0,(('Poradie - sporty'!BA$3+1)-'Poradie - sporty'!BA26)/'Poradie - sporty'!BA$3)</f>
        <v>0.93939393939393945</v>
      </c>
      <c r="BB23" s="243">
        <f>IF('Poradie - sporty'!BB26="x",0,(('Poradie - sporty'!BB$3+1)-'Poradie - sporty'!BB26)/'Poradie - sporty'!BB$3)</f>
        <v>0.76271186440677963</v>
      </c>
      <c r="BC23" s="243">
        <f>IF('Poradie - sporty'!BC26="x",0,(('Poradie - sporty'!BC$3+1)-'Poradie - sporty'!BC26)/'Poradie - sporty'!BC$3)</f>
        <v>0</v>
      </c>
      <c r="BD23" s="243">
        <f>IF('Poradie - sporty'!BD26="x",0,(('Poradie - sporty'!BD$3+1)-'Poradie - sporty'!BD26)/'Poradie - sporty'!BD$3)</f>
        <v>0</v>
      </c>
      <c r="BE23" s="243">
        <f>IF('Poradie - sporty'!BE26="x",0,(('Poradie - sporty'!BE$3+1)-'Poradie - sporty'!BE26)/'Poradie - sporty'!BE$3)</f>
        <v>0.47972972972972971</v>
      </c>
      <c r="BF23" s="243">
        <f>IF('Poradie - sporty'!BF26="x",0,(('Poradie - sporty'!BF$3+1)-'Poradie - sporty'!BF26)/'Poradie - sporty'!BF$3)</f>
        <v>0.20370370370370369</v>
      </c>
      <c r="BG23" s="243">
        <f>IF('Poradie - sporty'!BG26="x",0,(('Poradie - sporty'!BG$3+1)-'Poradie - sporty'!BG26)/'Poradie - sporty'!BG$3)</f>
        <v>0.125</v>
      </c>
      <c r="BH23" s="243">
        <f>IF('Poradie - sporty'!BH26="x",0,(('Poradie - sporty'!BH$3+1)-'Poradie - sporty'!BH26)/'Poradie - sporty'!BH$3)</f>
        <v>0.54216867469879515</v>
      </c>
      <c r="BI23" s="243">
        <f>IF('Poradie - sporty'!BI26="x",0,(('Poradie - sporty'!BI$3+1)-'Poradie - sporty'!BI26)/'Poradie - sporty'!BI$3)</f>
        <v>0</v>
      </c>
      <c r="BJ23" s="243">
        <f>IF('Poradie - sporty'!BJ26="x",0,(('Poradie - sporty'!BJ$3+1)-'Poradie - sporty'!BJ26)/'Poradie - sporty'!BJ$3)</f>
        <v>0.93333333333333335</v>
      </c>
      <c r="BK23" s="243">
        <f>IF('Poradie - sporty'!BK26="x",0,(('Poradie - sporty'!BK$3+1)-'Poradie - sporty'!BK26)/'Poradie - sporty'!BK$3)</f>
        <v>0</v>
      </c>
      <c r="BL23" s="243">
        <f>IF('Poradie - sporty'!BL26="x",0,(('Poradie - sporty'!BL$3+1)-'Poradie - sporty'!BL26)/'Poradie - sporty'!BL$3)</f>
        <v>0</v>
      </c>
      <c r="BM23" s="243">
        <f>IF('Poradie - sporty'!BM26="x",0,(('Poradie - sporty'!BM$3+1)-'Poradie - sporty'!BM26)/'Poradie - sporty'!BM$3)</f>
        <v>0</v>
      </c>
      <c r="BN23" s="243">
        <f>IF('Poradie - sporty'!BN26="x",0,(('Poradie - sporty'!BN$3+1)-'Poradie - sporty'!BN26)/'Poradie - sporty'!BN$3)</f>
        <v>0</v>
      </c>
      <c r="BO23" s="243">
        <f>IF('Poradie - sporty'!BO26="x",0,(('Poradie - sporty'!BO$3+1)-'Poradie - sporty'!BO26)/'Poradie - sporty'!BO$3)</f>
        <v>0.50458715596330272</v>
      </c>
      <c r="BP23" s="243">
        <f>IF('Poradie - sporty'!BP26="x",0,(('Poradie - sporty'!BP$3+1)-'Poradie - sporty'!BP26)/'Poradie - sporty'!BP$3)</f>
        <v>6.1643835616438353E-2</v>
      </c>
      <c r="BQ23" s="243">
        <f>IF('Poradie - sporty'!BQ26="x",0,(('Poradie - sporty'!BQ$3+1)-'Poradie - sporty'!BQ26)/'Poradie - sporty'!BQ$3)</f>
        <v>0.44117647058823528</v>
      </c>
      <c r="BR23" s="243">
        <f>IF('Poradie - sporty'!BR26="x",0,(('Poradie - sporty'!BR$3+1)-'Poradie - sporty'!BR26)/'Poradie - sporty'!BR$3)</f>
        <v>0.56043956043956045</v>
      </c>
      <c r="BS23" s="243">
        <f>IF('Poradie - sporty'!BS26="x",0,(('Poradie - sporty'!BS$3+1)-'Poradie - sporty'!BS26)/'Poradie - sporty'!BS$3)</f>
        <v>0.1</v>
      </c>
      <c r="BT23" s="243">
        <f>IF('Poradie - sporty'!BT26="x",0,(('Poradie - sporty'!BT$3+1)-'Poradie - sporty'!BT26)/'Poradie - sporty'!BT$3)</f>
        <v>0</v>
      </c>
      <c r="BU23" s="243">
        <f>IF('Poradie - sporty'!BU26="x",0,(('Poradie - sporty'!BU$3+1)-'Poradie - sporty'!BU26)/'Poradie - sporty'!BU$3)</f>
        <v>0.2857142857142857</v>
      </c>
      <c r="BV23" s="243">
        <f>IF('Poradie - sporty'!BV26="x",0,(('Poradie - sporty'!BV$3+1)-'Poradie - sporty'!BV26)/'Poradie - sporty'!BV$3)</f>
        <v>0</v>
      </c>
      <c r="BW23" s="243">
        <f>IF('Poradie - sporty'!BW26="x",0,(('Poradie - sporty'!BW$3+1)-'Poradie - sporty'!BW26)/'Poradie - sporty'!BW$3)</f>
        <v>0</v>
      </c>
      <c r="BX23" s="243">
        <f>IF('Poradie - sporty'!BX26="x",0,(('Poradie - sporty'!BX$3+1)-'Poradie - sporty'!BX26)/'Poradie - sporty'!BX$3)</f>
        <v>8.3333333333333329E-2</v>
      </c>
      <c r="BY23" s="243">
        <f>IF('Poradie - sporty'!BY26="x",0,(('Poradie - sporty'!BY$3+1)-'Poradie - sporty'!BY26)/'Poradie - sporty'!BY$3)</f>
        <v>0</v>
      </c>
      <c r="BZ23" s="243">
        <f>IF('Poradie - sporty'!BZ26="x",0,(('Poradie - sporty'!BZ$3+1)-'Poradie - sporty'!BZ26)/'Poradie - sporty'!BZ$3)</f>
        <v>0</v>
      </c>
      <c r="CA23" s="243">
        <f>IF('Poradie - sporty'!CA26="x",0,(('Poradie - sporty'!CA$3+1)-'Poradie - sporty'!CA26)/'Poradie - sporty'!CA$3)</f>
        <v>0</v>
      </c>
      <c r="CB23" s="243">
        <f>IF('Poradie - sporty'!CB26="x",0,(('Poradie - sporty'!CB$3+1)-'Poradie - sporty'!CB26)/'Poradie - sporty'!CB$3)</f>
        <v>0</v>
      </c>
      <c r="CC23" s="243">
        <f>IF('Poradie - sporty'!CC26="x",0,(('Poradie - sporty'!CC$3+1)-'Poradie - sporty'!CC26)/'Poradie - sporty'!CC$3)</f>
        <v>0</v>
      </c>
      <c r="CD23" s="243">
        <f>IF('Poradie - sporty'!CD26="x",0,(('Poradie - sporty'!CD$3+1)-'Poradie - sporty'!CD26)/'Poradie - sporty'!CD$3)</f>
        <v>0.30666666666666664</v>
      </c>
      <c r="CE23" s="243">
        <f>IF('Poradie - sporty'!CE26="x",0,(('Poradie - sporty'!CE$3+1)-'Poradie - sporty'!CE26)/'Poradie - sporty'!CE$3)</f>
        <v>0.34831460674157305</v>
      </c>
      <c r="CF23" s="243">
        <f>IF('Poradie - sporty'!CF26="x",0,(('Poradie - sporty'!CF$3+1)-'Poradie - sporty'!CF26)/'Poradie - sporty'!CF$3)</f>
        <v>0</v>
      </c>
      <c r="CG23" s="243">
        <f>IF('Poradie - sporty'!CG26="x",0,(('Poradie - sporty'!CG$3+1)-'Poradie - sporty'!CG26)/'Poradie - sporty'!CG$3)</f>
        <v>0.39603960396039606</v>
      </c>
      <c r="CH23" s="243">
        <f>IF('Poradie - sporty'!CH26="x",0,(('Poradie - sporty'!CH$3+1)-'Poradie - sporty'!CH26)/'Poradie - sporty'!CH$3)</f>
        <v>0.6470588235294118</v>
      </c>
      <c r="CI23" s="243">
        <f>IF('Poradie - sporty'!CI26="x",0,(('Poradie - sporty'!CI$3+1)-'Poradie - sporty'!CI26)/'Poradie - sporty'!CI$3)</f>
        <v>0.33544303797468356</v>
      </c>
      <c r="CJ23" s="243">
        <f>IF('Poradie - sporty'!CJ26="x",0,(('Poradie - sporty'!CJ$3+1)-'Poradie - sporty'!CJ26)/'Poradie - sporty'!CJ$3)</f>
        <v>0</v>
      </c>
      <c r="CK23" s="243">
        <f>IF('Poradie - sporty'!CK26="x",0,(('Poradie - sporty'!CK$3+1)-'Poradie - sporty'!CK26)/'Poradie - sporty'!CK$3)</f>
        <v>0</v>
      </c>
      <c r="CL23" s="243">
        <f>IF('Poradie - sporty'!CL26="x",0,(('Poradie - sporty'!CL$3+1)-'Poradie - sporty'!CL26)/'Poradie - sporty'!CL$3)</f>
        <v>0.3</v>
      </c>
      <c r="CM23" s="243">
        <f>IF('Poradie - sporty'!CM26="x",0,(('Poradie - sporty'!CM$3+1)-'Poradie - sporty'!CM26)/'Poradie - sporty'!CM$3)</f>
        <v>0.53448275862068961</v>
      </c>
      <c r="CN23" s="243">
        <f>IF('Poradie - sporty'!CN26="x",0,(('Poradie - sporty'!CN$3+1)-'Poradie - sporty'!CN26)/'Poradie - sporty'!CN$3)</f>
        <v>0</v>
      </c>
      <c r="CO23" s="243">
        <f>IF('Poradie - sporty'!CO26="x",0,(('Poradie - sporty'!CO$3+1)-'Poradie - sporty'!CO26)/'Poradie - sporty'!CO$3)</f>
        <v>0.36607142857142855</v>
      </c>
      <c r="CP23" s="243">
        <f>IF('Poradie - sporty'!CP26="x",0,(('Poradie - sporty'!CP$3+1)-'Poradie - sporty'!CP26)/'Poradie - sporty'!CP$3)</f>
        <v>0</v>
      </c>
      <c r="CQ23" s="243">
        <f>IF('Poradie - sporty'!CQ26="x",0,(('Poradie - sporty'!CQ$3+1)-'Poradie - sporty'!CQ26)/'Poradie - sporty'!CQ$3)</f>
        <v>0</v>
      </c>
      <c r="CR23" s="243">
        <f>IF('Poradie - sporty'!CR26="x",0,(('Poradie - sporty'!CR$3+1)-'Poradie - sporty'!CR26)/'Poradie - sporty'!CR$3)</f>
        <v>0.61194029850746268</v>
      </c>
      <c r="CS23" s="243">
        <f>IF('Poradie - sporty'!CS26="x",0,(('Poradie - sporty'!CS$3+1)-'Poradie - sporty'!CS26)/'Poradie - sporty'!CS$3)</f>
        <v>0.125</v>
      </c>
      <c r="CT23" s="243">
        <f>IF('Poradie - sporty'!CT26="x",0,(('Poradie - sporty'!CT$3+1)-'Poradie - sporty'!CT26)/'Poradie - sporty'!CT$3)</f>
        <v>0.19718309859154928</v>
      </c>
      <c r="CU23" s="243">
        <f>IF('Poradie - sporty'!CU26="x",0,(('Poradie - sporty'!CU$3+1)-'Poradie - sporty'!CU26)/'Poradie - sporty'!CU$3)</f>
        <v>0</v>
      </c>
      <c r="CV23" s="243">
        <f>IF('Poradie - sporty'!CV26="x",0,(('Poradie - sporty'!CV$3+1)-'Poradie - sporty'!CV26)/'Poradie - sporty'!CV$3)</f>
        <v>0</v>
      </c>
      <c r="CW23" s="243">
        <f>IF('Poradie - sporty'!CW26="x",0,(('Poradie - sporty'!CW$3+1)-'Poradie - sporty'!CW26)/'Poradie - sporty'!CW$3)</f>
        <v>0.47272727272727272</v>
      </c>
      <c r="CX23" s="243">
        <f>IF('Poradie - sporty'!CX26="x",0,(('Poradie - sporty'!CX$3+1)-'Poradie - sporty'!CX26)/'Poradie - sporty'!CX$3)</f>
        <v>0</v>
      </c>
      <c r="CY23" s="243">
        <f>IF('Poradie - sporty'!CY26="x",0,(('Poradie - sporty'!CY$3+1)-'Poradie - sporty'!CY26)/'Poradie - sporty'!CY$3)</f>
        <v>0.4726027397260274</v>
      </c>
      <c r="CZ23" s="243">
        <f>IF('Poradie - sporty'!CZ26="x",0,(('Poradie - sporty'!CZ$3+1)-'Poradie - sporty'!CZ26)/'Poradie - sporty'!CZ$3)</f>
        <v>0.59322033898305082</v>
      </c>
      <c r="DA23" s="243">
        <f>IF('Poradie - sporty'!DA26="x",0,(('Poradie - sporty'!DA$3+1)-'Poradie - sporty'!DA26)/'Poradie - sporty'!DA$3)</f>
        <v>0.7</v>
      </c>
      <c r="DB23" s="243">
        <f>IF('Poradie - sporty'!DB26="x",0,(('Poradie - sporty'!DB$3+1)-'Poradie - sporty'!DB26)/'Poradie - sporty'!DB$3)</f>
        <v>0.61458333333333337</v>
      </c>
      <c r="DC23" s="243">
        <f>IF('Poradie - sporty'!DC26="x",0,(('Poradie - sporty'!DC$3+1)-'Poradie - sporty'!DC26)/'Poradie - sporty'!DC$3)</f>
        <v>0</v>
      </c>
      <c r="DD23" s="243">
        <f>IF('Poradie - sporty'!DD26="x",0,(('Poradie - sporty'!DD$3+1)-'Poradie - sporty'!DD26)/'Poradie - sporty'!DD$3)</f>
        <v>0</v>
      </c>
      <c r="DE23" s="243">
        <f>IF('Poradie - sporty'!DE26="x",0,(('Poradie - sporty'!DE$3+1)-'Poradie - sporty'!DE26)/'Poradie - sporty'!DE$3)</f>
        <v>0.66764705882352937</v>
      </c>
      <c r="DF23" s="243">
        <f>IF('Poradie - sporty'!DF26="x",0,(('Poradie - sporty'!DF$3+1)-'Poradie - sporty'!DF26)/'Poradie - sporty'!DF$3)</f>
        <v>0.04</v>
      </c>
      <c r="DG23" s="243">
        <f>IF('Poradie - sporty'!DG26="x",0,(('Poradie - sporty'!DG$3+1)-'Poradie - sporty'!DG26)/'Poradie - sporty'!DG$3)</f>
        <v>0.45945945945945948</v>
      </c>
      <c r="DH23" s="243">
        <f>IF('Poradie - sporty'!DH26="x",0,(('Poradie - sporty'!DH$3+1)-'Poradie - sporty'!DH26)/'Poradie - sporty'!DH$3)</f>
        <v>0.67346938775510201</v>
      </c>
      <c r="DI23" s="243">
        <f>IF('Poradie - sporty'!DI26="x",0,(('Poradie - sporty'!DI$3+1)-'Poradie - sporty'!DI26)/'Poradie - sporty'!DI$3)</f>
        <v>0.40588235294117647</v>
      </c>
    </row>
    <row r="24" spans="1:113" ht="14.25" customHeight="1" x14ac:dyDescent="0.25">
      <c r="A24" s="239" t="s">
        <v>26</v>
      </c>
      <c r="B24" s="243">
        <f>IF('Poradie - sporty'!B27="x",0,(('Poradie - sporty'!B$3+1)-'Poradie - sporty'!B27)/'Poradie - sporty'!B$3)</f>
        <v>0.80263157894736847</v>
      </c>
      <c r="C24" s="243">
        <f>IF('Poradie - sporty'!C27="x",0,(('Poradie - sporty'!C$3+1)-'Poradie - sporty'!C27)/'Poradie - sporty'!C$3)</f>
        <v>0.9555555555555556</v>
      </c>
      <c r="D24" s="243">
        <f>IF('Poradie - sporty'!D27="x",0,(('Poradie - sporty'!D$3+1)-'Poradie - sporty'!D27)/'Poradie - sporty'!D$3)</f>
        <v>0.96923076923076923</v>
      </c>
      <c r="E24" s="243">
        <f>IF('Poradie - sporty'!E27="x",0,(('Poradie - sporty'!E$3+1)-'Poradie - sporty'!E27)/'Poradie - sporty'!E$3)</f>
        <v>0.88805970149253732</v>
      </c>
      <c r="F24" s="243">
        <f>IF('Poradie - sporty'!F27="x",0,(('Poradie - sporty'!F$3+1)-'Poradie - sporty'!F27)/'Poradie - sporty'!F$3)</f>
        <v>0.59090909090909094</v>
      </c>
      <c r="G24" s="243">
        <f>IF('Poradie - sporty'!G27="x",0,(('Poradie - sporty'!G$3+1)-'Poradie - sporty'!G27)/'Poradie - sporty'!G$3)</f>
        <v>0.9463414634146341</v>
      </c>
      <c r="H24" s="243">
        <f>IF('Poradie - sporty'!H27="x",0,(('Poradie - sporty'!H$3+1)-'Poradie - sporty'!H27)/'Poradie - sporty'!H$3)</f>
        <v>0.21052631578947367</v>
      </c>
      <c r="I24" s="243">
        <f>IF('Poradie - sporty'!I27="x",0,(('Poradie - sporty'!I$3+1)-'Poradie - sporty'!I27)/'Poradie - sporty'!I$3)</f>
        <v>0.76712328767123283</v>
      </c>
      <c r="J24" s="243">
        <f>IF('Poradie - sporty'!J27="x",0,(('Poradie - sporty'!J$3+1)-'Poradie - sporty'!J27)/'Poradie - sporty'!J$3)</f>
        <v>0.99624060150375937</v>
      </c>
      <c r="K24" s="243">
        <f>IF('Poradie - sporty'!K27="x",0,(('Poradie - sporty'!K$3+1)-'Poradie - sporty'!K27)/'Poradie - sporty'!K$3)</f>
        <v>0.35</v>
      </c>
      <c r="L24" s="243">
        <f>IF('Poradie - sporty'!L27="x",0,(('Poradie - sporty'!L$3+1)-'Poradie - sporty'!L27)/'Poradie - sporty'!L$3)</f>
        <v>1</v>
      </c>
      <c r="M24" s="243">
        <f>IF('Poradie - sporty'!M27="x",0,(('Poradie - sporty'!M$3+1)-'Poradie - sporty'!M27)/'Poradie - sporty'!M$3)</f>
        <v>0.85572139303482586</v>
      </c>
      <c r="N24" s="243">
        <f>IF('Poradie - sporty'!N27="x",0,(('Poradie - sporty'!N$3+1)-'Poradie - sporty'!N27)/'Poradie - sporty'!N$3)</f>
        <v>0.3</v>
      </c>
      <c r="O24" s="243">
        <f>IF('Poradie - sporty'!O27="x",0,(('Poradie - sporty'!O$3+1)-'Poradie - sporty'!O27)/'Poradie - sporty'!O$3)</f>
        <v>0.70238095238095233</v>
      </c>
      <c r="P24" s="243">
        <f>IF('Poradie - sporty'!P27="x",0,(('Poradie - sporty'!P$3+1)-'Poradie - sporty'!P27)/'Poradie - sporty'!P$3)</f>
        <v>0.94827586206896552</v>
      </c>
      <c r="Q24" s="243">
        <f>IF('Poradie - sporty'!Q27="x",0,(('Poradie - sporty'!Q$3+1)-'Poradie - sporty'!Q27)/'Poradie - sporty'!Q$3)</f>
        <v>0.30952380952380953</v>
      </c>
      <c r="R24" s="243">
        <f>IF('Poradie - sporty'!R27="x",0,(('Poradie - sporty'!R$3+1)-'Poradie - sporty'!R27)/'Poradie - sporty'!R$3)</f>
        <v>0.77459016393442626</v>
      </c>
      <c r="S24" s="243">
        <f>IF('Poradie - sporty'!S27="x",0,(('Poradie - sporty'!S$3+1)-'Poradie - sporty'!S27)/'Poradie - sporty'!S$3)</f>
        <v>0.73529411764705888</v>
      </c>
      <c r="T24" s="243">
        <f>IF('Poradie - sporty'!T27="x",0,(('Poradie - sporty'!T$3+1)-'Poradie - sporty'!T27)/'Poradie - sporty'!T$3)</f>
        <v>0.80188679245283023</v>
      </c>
      <c r="U24" s="243">
        <f>IF('Poradie - sporty'!U27="x",0,(('Poradie - sporty'!U$3+1)-'Poradie - sporty'!U27)/'Poradie - sporty'!U$3)</f>
        <v>0.98064516129032253</v>
      </c>
      <c r="V24" s="243">
        <f>IF('Poradie - sporty'!V27="x",0,(('Poradie - sporty'!V$3+1)-'Poradie - sporty'!V27)/'Poradie - sporty'!V$3)</f>
        <v>0.79047619047619044</v>
      </c>
      <c r="W24" s="243">
        <f>IF('Poradie - sporty'!W27="x",0,(('Poradie - sporty'!W$3+1)-'Poradie - sporty'!W27)/'Poradie - sporty'!W$3)</f>
        <v>0.84545454545454546</v>
      </c>
      <c r="X24" s="243">
        <f>IF('Poradie - sporty'!X27="x",0,(('Poradie - sporty'!X$3+1)-'Poradie - sporty'!X27)/'Poradie - sporty'!X$3)</f>
        <v>0.4</v>
      </c>
      <c r="Y24" s="243">
        <f>IF('Poradie - sporty'!Y27="x",0,(('Poradie - sporty'!Y$3+1)-'Poradie - sporty'!Y27)/'Poradie - sporty'!Y$3)</f>
        <v>0.78846153846153844</v>
      </c>
      <c r="Z24" s="243">
        <f>IF('Poradie - sporty'!Z27="x",0,(('Poradie - sporty'!Z$3+1)-'Poradie - sporty'!Z27)/'Poradie - sporty'!Z$3)</f>
        <v>0.43478260869565216</v>
      </c>
      <c r="AA24" s="243">
        <f>IF('Poradie - sporty'!AA27="x",0,(('Poradie - sporty'!AA$3+1)-'Poradie - sporty'!AA27)/'Poradie - sporty'!AA$3)</f>
        <v>0.73245614035087714</v>
      </c>
      <c r="AB24" s="243">
        <f>IF('Poradie - sporty'!AB27="x",0,(('Poradie - sporty'!AB$3+1)-'Poradie - sporty'!AB27)/'Poradie - sporty'!AB$3)</f>
        <v>0.8666666666666667</v>
      </c>
      <c r="AC24" s="243">
        <f>IF('Poradie - sporty'!AC27="x",0,(('Poradie - sporty'!AC$3+1)-'Poradie - sporty'!AC27)/'Poradie - sporty'!AC$3)</f>
        <v>0.86956521739130432</v>
      </c>
      <c r="AD24" s="243">
        <f>IF('Poradie - sporty'!AD27="x",0,(('Poradie - sporty'!AD$3+1)-'Poradie - sporty'!AD27)/'Poradie - sporty'!AD$3)</f>
        <v>1</v>
      </c>
      <c r="AE24" s="243">
        <f>IF('Poradie - sporty'!AE27="x",0,(('Poradie - sporty'!AE$3+1)-'Poradie - sporty'!AE27)/'Poradie - sporty'!AE$3)</f>
        <v>0.7857142857142857</v>
      </c>
      <c r="AF24" s="243">
        <f>IF('Poradie - sporty'!AF27="x",0,(('Poradie - sporty'!AF$3+1)-'Poradie - sporty'!AF27)/'Poradie - sporty'!AF$3)</f>
        <v>6.25E-2</v>
      </c>
      <c r="AG24" s="243">
        <f>IF('Poradie - sporty'!AG27="x",0,(('Poradie - sporty'!AG$3+1)-'Poradie - sporty'!AG27)/'Poradie - sporty'!AG$3)</f>
        <v>0.42857142857142855</v>
      </c>
      <c r="AH24" s="243">
        <f>IF('Poradie - sporty'!AH27="x",0,(('Poradie - sporty'!AH$3+1)-'Poradie - sporty'!AH27)/'Poradie - sporty'!AH$3)</f>
        <v>1.9607843137254902E-2</v>
      </c>
      <c r="AI24" s="243">
        <f>IF('Poradie - sporty'!AI27="x",0,(('Poradie - sporty'!AI$3+1)-'Poradie - sporty'!AI27)/'Poradie - sporty'!AI$3)</f>
        <v>0.81081081081081086</v>
      </c>
      <c r="AJ24" s="243">
        <f>IF('Poradie - sporty'!AJ27="x",0,(('Poradie - sporty'!AJ$3+1)-'Poradie - sporty'!AJ27)/'Poradie - sporty'!AJ$3)</f>
        <v>0.85606060606060608</v>
      </c>
      <c r="AK24" s="243">
        <f>IF('Poradie - sporty'!AK27="x",0,(('Poradie - sporty'!AK$3+1)-'Poradie - sporty'!AK27)/'Poradie - sporty'!AK$3)</f>
        <v>0.96</v>
      </c>
      <c r="AL24" s="243">
        <f>IF('Poradie - sporty'!AL27="x",0,(('Poradie - sporty'!AL$3+1)-'Poradie - sporty'!AL27)/'Poradie - sporty'!AL$3)</f>
        <v>0.55737704918032782</v>
      </c>
      <c r="AM24" s="243">
        <f>IF('Poradie - sporty'!AM27="x",0,(('Poradie - sporty'!AM$3+1)-'Poradie - sporty'!AM27)/'Poradie - sporty'!AM$3)</f>
        <v>5.5555555555555552E-2</v>
      </c>
      <c r="AN24" s="243">
        <f>IF('Poradie - sporty'!AN27="x",0,(('Poradie - sporty'!AN$3+1)-'Poradie - sporty'!AN27)/'Poradie - sporty'!AN$3)</f>
        <v>0.71276595744680848</v>
      </c>
      <c r="AO24" s="243">
        <f>IF('Poradie - sporty'!AO27="x",0,(('Poradie - sporty'!AO$3+1)-'Poradie - sporty'!AO27)/'Poradie - sporty'!AO$3)</f>
        <v>0.90909090909090906</v>
      </c>
      <c r="AP24" s="243">
        <f>IF('Poradie - sporty'!AP27="x",0,(('Poradie - sporty'!AP$3+1)-'Poradie - sporty'!AP27)/'Poradie - sporty'!AP$3)</f>
        <v>0.89447236180904521</v>
      </c>
      <c r="AQ24" s="243">
        <f>IF('Poradie - sporty'!AQ27="x",0,(('Poradie - sporty'!AQ$3+1)-'Poradie - sporty'!AQ27)/'Poradie - sporty'!AQ$3)</f>
        <v>0.76470588235294112</v>
      </c>
      <c r="AR24" s="243">
        <f>IF('Poradie - sporty'!AR27="x",0,(('Poradie - sporty'!AR$3+1)-'Poradie - sporty'!AR27)/'Poradie - sporty'!AR$3)</f>
        <v>0.87931034482758619</v>
      </c>
      <c r="AS24" s="243">
        <f>IF('Poradie - sporty'!AS27="x",0,(('Poradie - sporty'!AS$3+1)-'Poradie - sporty'!AS27)/'Poradie - sporty'!AS$3)</f>
        <v>0.94594594594594594</v>
      </c>
      <c r="AT24" s="243">
        <f>IF('Poradie - sporty'!AT27="x",0,(('Poradie - sporty'!AT$3+1)-'Poradie - sporty'!AT27)/'Poradie - sporty'!AT$3)</f>
        <v>0.9509803921568627</v>
      </c>
      <c r="AU24" s="243">
        <f>IF('Poradie - sporty'!AU27="x",0,(('Poradie - sporty'!AU$3+1)-'Poradie - sporty'!AU27)/'Poradie - sporty'!AU$3)</f>
        <v>0.73563218390804597</v>
      </c>
      <c r="AV24" s="243">
        <f>IF('Poradie - sporty'!AV27="x",0,(('Poradie - sporty'!AV$3+1)-'Poradie - sporty'!AV27)/'Poradie - sporty'!AV$3)</f>
        <v>0.9</v>
      </c>
      <c r="AW24" s="243">
        <f>IF('Poradie - sporty'!AW27="x",0,(('Poradie - sporty'!AW$3+1)-'Poradie - sporty'!AW27)/'Poradie - sporty'!AW$3)</f>
        <v>1</v>
      </c>
      <c r="AX24" s="243">
        <f>IF('Poradie - sporty'!AX27="x",0,(('Poradie - sporty'!AX$3+1)-'Poradie - sporty'!AX27)/'Poradie - sporty'!AX$3)</f>
        <v>0.41830065359477125</v>
      </c>
      <c r="AY24" s="243">
        <f>IF('Poradie - sporty'!AY27="x",0,(('Poradie - sporty'!AY$3+1)-'Poradie - sporty'!AY27)/'Poradie - sporty'!AY$3)</f>
        <v>0.84615384615384615</v>
      </c>
      <c r="AZ24" s="243">
        <f>IF('Poradie - sporty'!AZ27="x",0,(('Poradie - sporty'!AZ$3+1)-'Poradie - sporty'!AZ27)/'Poradie - sporty'!AZ$3)</f>
        <v>0</v>
      </c>
      <c r="BA24" s="243">
        <f>IF('Poradie - sporty'!BA27="x",0,(('Poradie - sporty'!BA$3+1)-'Poradie - sporty'!BA27)/'Poradie - sporty'!BA$3)</f>
        <v>1</v>
      </c>
      <c r="BB24" s="243">
        <f>IF('Poradie - sporty'!BB27="x",0,(('Poradie - sporty'!BB$3+1)-'Poradie - sporty'!BB27)/'Poradie - sporty'!BB$3)</f>
        <v>0.10169491525423729</v>
      </c>
      <c r="BC24" s="243">
        <f>IF('Poradie - sporty'!BC27="x",0,(('Poradie - sporty'!BC$3+1)-'Poradie - sporty'!BC27)/'Poradie - sporty'!BC$3)</f>
        <v>0.86956521739130432</v>
      </c>
      <c r="BD24" s="243">
        <f>IF('Poradie - sporty'!BD27="x",0,(('Poradie - sporty'!BD$3+1)-'Poradie - sporty'!BD27)/'Poradie - sporty'!BD$3)</f>
        <v>0.3</v>
      </c>
      <c r="BE24" s="243">
        <f>IF('Poradie - sporty'!BE27="x",0,(('Poradie - sporty'!BE$3+1)-'Poradie - sporty'!BE27)/'Poradie - sporty'!BE$3)</f>
        <v>1</v>
      </c>
      <c r="BF24" s="243">
        <f>IF('Poradie - sporty'!BF27="x",0,(('Poradie - sporty'!BF$3+1)-'Poradie - sporty'!BF27)/'Poradie - sporty'!BF$3)</f>
        <v>1</v>
      </c>
      <c r="BG24" s="243">
        <f>IF('Poradie - sporty'!BG27="x",0,(('Poradie - sporty'!BG$3+1)-'Poradie - sporty'!BG27)/'Poradie - sporty'!BG$3)</f>
        <v>0</v>
      </c>
      <c r="BH24" s="243">
        <f>IF('Poradie - sporty'!BH27="x",0,(('Poradie - sporty'!BH$3+1)-'Poradie - sporty'!BH27)/'Poradie - sporty'!BH$3)</f>
        <v>0.60240963855421692</v>
      </c>
      <c r="BI24" s="243">
        <f>IF('Poradie - sporty'!BI27="x",0,(('Poradie - sporty'!BI$3+1)-'Poradie - sporty'!BI27)/'Poradie - sporty'!BI$3)</f>
        <v>0.76923076923076927</v>
      </c>
      <c r="BJ24" s="243">
        <f>IF('Poradie - sporty'!BJ27="x",0,(('Poradie - sporty'!BJ$3+1)-'Poradie - sporty'!BJ27)/'Poradie - sporty'!BJ$3)</f>
        <v>0.88888888888888884</v>
      </c>
      <c r="BK24" s="243">
        <f>IF('Poradie - sporty'!BK27="x",0,(('Poradie - sporty'!BK$3+1)-'Poradie - sporty'!BK27)/'Poradie - sporty'!BK$3)</f>
        <v>0</v>
      </c>
      <c r="BL24" s="243">
        <f>IF('Poradie - sporty'!BL27="x",0,(('Poradie - sporty'!BL$3+1)-'Poradie - sporty'!BL27)/'Poradie - sporty'!BL$3)</f>
        <v>0.83333333333333337</v>
      </c>
      <c r="BM24" s="243">
        <f>IF('Poradie - sporty'!BM27="x",0,(('Poradie - sporty'!BM$3+1)-'Poradie - sporty'!BM27)/'Poradie - sporty'!BM$3)</f>
        <v>0</v>
      </c>
      <c r="BN24" s="243">
        <f>IF('Poradie - sporty'!BN27="x",0,(('Poradie - sporty'!BN$3+1)-'Poradie - sporty'!BN27)/'Poradie - sporty'!BN$3)</f>
        <v>0.72</v>
      </c>
      <c r="BO24" s="243">
        <f>IF('Poradie - sporty'!BO27="x",0,(('Poradie - sporty'!BO$3+1)-'Poradie - sporty'!BO27)/'Poradie - sporty'!BO$3)</f>
        <v>0.97247706422018354</v>
      </c>
      <c r="BP24" s="243">
        <f>IF('Poradie - sporty'!BP27="x",0,(('Poradie - sporty'!BP$3+1)-'Poradie - sporty'!BP27)/'Poradie - sporty'!BP$3)</f>
        <v>0.69863013698630139</v>
      </c>
      <c r="BQ24" s="243">
        <f>IF('Poradie - sporty'!BQ27="x",0,(('Poradie - sporty'!BQ$3+1)-'Poradie - sporty'!BQ27)/'Poradie - sporty'!BQ$3)</f>
        <v>0.97058823529411764</v>
      </c>
      <c r="BR24" s="243">
        <f>IF('Poradie - sporty'!BR27="x",0,(('Poradie - sporty'!BR$3+1)-'Poradie - sporty'!BR27)/'Poradie - sporty'!BR$3)</f>
        <v>0.96703296703296704</v>
      </c>
      <c r="BS24" s="243">
        <f>IF('Poradie - sporty'!BS27="x",0,(('Poradie - sporty'!BS$3+1)-'Poradie - sporty'!BS27)/'Poradie - sporty'!BS$3)</f>
        <v>0</v>
      </c>
      <c r="BT24" s="243">
        <f>IF('Poradie - sporty'!BT27="x",0,(('Poradie - sporty'!BT$3+1)-'Poradie - sporty'!BT27)/'Poradie - sporty'!BT$3)</f>
        <v>0</v>
      </c>
      <c r="BU24" s="243">
        <f>IF('Poradie - sporty'!BU27="x",0,(('Poradie - sporty'!BU$3+1)-'Poradie - sporty'!BU27)/'Poradie - sporty'!BU$3)</f>
        <v>0.69841269841269837</v>
      </c>
      <c r="BV24" s="243">
        <f>IF('Poradie - sporty'!BV27="x",0,(('Poradie - sporty'!BV$3+1)-'Poradie - sporty'!BV27)/'Poradie - sporty'!BV$3)</f>
        <v>0</v>
      </c>
      <c r="BW24" s="243">
        <f>IF('Poradie - sporty'!BW27="x",0,(('Poradie - sporty'!BW$3+1)-'Poradie - sporty'!BW27)/'Poradie - sporty'!BW$3)</f>
        <v>0</v>
      </c>
      <c r="BX24" s="243">
        <f>IF('Poradie - sporty'!BX27="x",0,(('Poradie - sporty'!BX$3+1)-'Poradie - sporty'!BX27)/'Poradie - sporty'!BX$3)</f>
        <v>0.20833333333333334</v>
      </c>
      <c r="BY24" s="243">
        <f>IF('Poradie - sporty'!BY27="x",0,(('Poradie - sporty'!BY$3+1)-'Poradie - sporty'!BY27)/'Poradie - sporty'!BY$3)</f>
        <v>1</v>
      </c>
      <c r="BZ24" s="243">
        <f>IF('Poradie - sporty'!BZ27="x",0,(('Poradie - sporty'!BZ$3+1)-'Poradie - sporty'!BZ27)/'Poradie - sporty'!BZ$3)</f>
        <v>0.4375</v>
      </c>
      <c r="CA24" s="243">
        <f>IF('Poradie - sporty'!CA27="x",0,(('Poradie - sporty'!CA$3+1)-'Poradie - sporty'!CA27)/'Poradie - sporty'!CA$3)</f>
        <v>0.140625</v>
      </c>
      <c r="CB24" s="243">
        <f>IF('Poradie - sporty'!CB27="x",0,(('Poradie - sporty'!CB$3+1)-'Poradie - sporty'!CB27)/'Poradie - sporty'!CB$3)</f>
        <v>0.97619047619047616</v>
      </c>
      <c r="CC24" s="243">
        <f>IF('Poradie - sporty'!CC27="x",0,(('Poradie - sporty'!CC$3+1)-'Poradie - sporty'!CC27)/'Poradie - sporty'!CC$3)</f>
        <v>0.52777777777777779</v>
      </c>
      <c r="CD24" s="243">
        <f>IF('Poradie - sporty'!CD27="x",0,(('Poradie - sporty'!CD$3+1)-'Poradie - sporty'!CD27)/'Poradie - sporty'!CD$3)</f>
        <v>0.97333333333333338</v>
      </c>
      <c r="CE24" s="243">
        <f>IF('Poradie - sporty'!CE27="x",0,(('Poradie - sporty'!CE$3+1)-'Poradie - sporty'!CE27)/'Poradie - sporty'!CE$3)</f>
        <v>0.6966292134831461</v>
      </c>
      <c r="CF24" s="243">
        <f>IF('Poradie - sporty'!CF27="x",0,(('Poradie - sporty'!CF$3+1)-'Poradie - sporty'!CF27)/'Poradie - sporty'!CF$3)</f>
        <v>0.375</v>
      </c>
      <c r="CG24" s="243">
        <f>IF('Poradie - sporty'!CG27="x",0,(('Poradie - sporty'!CG$3+1)-'Poradie - sporty'!CG27)/'Poradie - sporty'!CG$3)</f>
        <v>0.90099009900990101</v>
      </c>
      <c r="CH24" s="243">
        <f>IF('Poradie - sporty'!CH27="x",0,(('Poradie - sporty'!CH$3+1)-'Poradie - sporty'!CH27)/'Poradie - sporty'!CH$3)</f>
        <v>0.91176470588235292</v>
      </c>
      <c r="CI24" s="243">
        <f>IF('Poradie - sporty'!CI27="x",0,(('Poradie - sporty'!CI$3+1)-'Poradie - sporty'!CI27)/'Poradie - sporty'!CI$3)</f>
        <v>0.78481012658227844</v>
      </c>
      <c r="CJ24" s="243">
        <f>IF('Poradie - sporty'!CJ27="x",0,(('Poradie - sporty'!CJ$3+1)-'Poradie - sporty'!CJ27)/'Poradie - sporty'!CJ$3)</f>
        <v>0.61538461538461542</v>
      </c>
      <c r="CK24" s="243">
        <f>IF('Poradie - sporty'!CK27="x",0,(('Poradie - sporty'!CK$3+1)-'Poradie - sporty'!CK27)/'Poradie - sporty'!CK$3)</f>
        <v>0.58823529411764708</v>
      </c>
      <c r="CL24" s="243">
        <f>IF('Poradie - sporty'!CL27="x",0,(('Poradie - sporty'!CL$3+1)-'Poradie - sporty'!CL27)/'Poradie - sporty'!CL$3)</f>
        <v>0.82727272727272727</v>
      </c>
      <c r="CM24" s="243">
        <f>IF('Poradie - sporty'!CM27="x",0,(('Poradie - sporty'!CM$3+1)-'Poradie - sporty'!CM27)/'Poradie - sporty'!CM$3)</f>
        <v>0.96551724137931039</v>
      </c>
      <c r="CN24" s="243">
        <f>IF('Poradie - sporty'!CN27="x",0,(('Poradie - sporty'!CN$3+1)-'Poradie - sporty'!CN27)/'Poradie - sporty'!CN$3)</f>
        <v>0.68333333333333335</v>
      </c>
      <c r="CO24" s="243">
        <f>IF('Poradie - sporty'!CO27="x",0,(('Poradie - sporty'!CO$3+1)-'Poradie - sporty'!CO27)/'Poradie - sporty'!CO$3)</f>
        <v>0.9375</v>
      </c>
      <c r="CP24" s="243">
        <f>IF('Poradie - sporty'!CP27="x",0,(('Poradie - sporty'!CP$3+1)-'Poradie - sporty'!CP27)/'Poradie - sporty'!CP$3)</f>
        <v>0</v>
      </c>
      <c r="CQ24" s="243">
        <f>IF('Poradie - sporty'!CQ27="x",0,(('Poradie - sporty'!CQ$3+1)-'Poradie - sporty'!CQ27)/'Poradie - sporty'!CQ$3)</f>
        <v>0.92</v>
      </c>
      <c r="CR24" s="243">
        <f>IF('Poradie - sporty'!CR27="x",0,(('Poradie - sporty'!CR$3+1)-'Poradie - sporty'!CR27)/'Poradie - sporty'!CR$3)</f>
        <v>0.9850746268656716</v>
      </c>
      <c r="CS24" s="243">
        <f>IF('Poradie - sporty'!CS27="x",0,(('Poradie - sporty'!CS$3+1)-'Poradie - sporty'!CS27)/'Poradie - sporty'!CS$3)</f>
        <v>0.53125</v>
      </c>
      <c r="CT24" s="243">
        <f>IF('Poradie - sporty'!CT27="x",0,(('Poradie - sporty'!CT$3+1)-'Poradie - sporty'!CT27)/'Poradie - sporty'!CT$3)</f>
        <v>0.73239436619718312</v>
      </c>
      <c r="CU24" s="243">
        <f>IF('Poradie - sporty'!CU27="x",0,(('Poradie - sporty'!CU$3+1)-'Poradie - sporty'!CU27)/'Poradie - sporty'!CU$3)</f>
        <v>0</v>
      </c>
      <c r="CV24" s="243">
        <f>IF('Poradie - sporty'!CV27="x",0,(('Poradie - sporty'!CV$3+1)-'Poradie - sporty'!CV27)/'Poradie - sporty'!CV$3)</f>
        <v>1</v>
      </c>
      <c r="CW24" s="243">
        <f>IF('Poradie - sporty'!CW27="x",0,(('Poradie - sporty'!CW$3+1)-'Poradie - sporty'!CW27)/'Poradie - sporty'!CW$3)</f>
        <v>0.89090909090909087</v>
      </c>
      <c r="CX24" s="243">
        <f>IF('Poradie - sporty'!CX27="x",0,(('Poradie - sporty'!CX$3+1)-'Poradie - sporty'!CX27)/'Poradie - sporty'!CX$3)</f>
        <v>0.68333333333333335</v>
      </c>
      <c r="CY24" s="243">
        <f>IF('Poradie - sporty'!CY27="x",0,(('Poradie - sporty'!CY$3+1)-'Poradie - sporty'!CY27)/'Poradie - sporty'!CY$3)</f>
        <v>0.99315068493150682</v>
      </c>
      <c r="CZ24" s="243">
        <f>IF('Poradie - sporty'!CZ27="x",0,(('Poradie - sporty'!CZ$3+1)-'Poradie - sporty'!CZ27)/'Poradie - sporty'!CZ$3)</f>
        <v>0.58757062146892658</v>
      </c>
      <c r="DA24" s="243">
        <f>IF('Poradie - sporty'!DA27="x",0,(('Poradie - sporty'!DA$3+1)-'Poradie - sporty'!DA27)/'Poradie - sporty'!DA$3)</f>
        <v>0.93846153846153846</v>
      </c>
      <c r="DB24" s="243">
        <f>IF('Poradie - sporty'!DB27="x",0,(('Poradie - sporty'!DB$3+1)-'Poradie - sporty'!DB27)/'Poradie - sporty'!DB$3)</f>
        <v>0.94791666666666663</v>
      </c>
      <c r="DC24" s="243">
        <f>IF('Poradie - sporty'!DC27="x",0,(('Poradie - sporty'!DC$3+1)-'Poradie - sporty'!DC27)/'Poradie - sporty'!DC$3)</f>
        <v>0.46</v>
      </c>
      <c r="DD24" s="243">
        <f>IF('Poradie - sporty'!DD27="x",0,(('Poradie - sporty'!DD$3+1)-'Poradie - sporty'!DD27)/'Poradie - sporty'!DD$3)</f>
        <v>0.53968253968253965</v>
      </c>
      <c r="DE24" s="243">
        <f>IF('Poradie - sporty'!DE27="x",0,(('Poradie - sporty'!DE$3+1)-'Poradie - sporty'!DE27)/'Poradie - sporty'!DE$3)</f>
        <v>0.94705882352941173</v>
      </c>
      <c r="DF24" s="243">
        <f>IF('Poradie - sporty'!DF27="x",0,(('Poradie - sporty'!DF$3+1)-'Poradie - sporty'!DF27)/'Poradie - sporty'!DF$3)</f>
        <v>0.84</v>
      </c>
      <c r="DG24" s="243">
        <f>IF('Poradie - sporty'!DG27="x",0,(('Poradie - sporty'!DG$3+1)-'Poradie - sporty'!DG27)/'Poradie - sporty'!DG$3)</f>
        <v>0.89189189189189189</v>
      </c>
      <c r="DH24" s="243">
        <f>IF('Poradie - sporty'!DH27="x",0,(('Poradie - sporty'!DH$3+1)-'Poradie - sporty'!DH27)/'Poradie - sporty'!DH$3)</f>
        <v>0.98979591836734693</v>
      </c>
      <c r="DI24" s="243">
        <f>IF('Poradie - sporty'!DI27="x",0,(('Poradie - sporty'!DI$3+1)-'Poradie - sporty'!DI27)/'Poradie - sporty'!DI$3)</f>
        <v>0.49411764705882355</v>
      </c>
    </row>
    <row r="25" spans="1:113" ht="14.25" customHeight="1" x14ac:dyDescent="0.25">
      <c r="A25" s="238" t="s">
        <v>27</v>
      </c>
      <c r="B25" s="243">
        <f>IF('Poradie - sporty'!B28="x",0,(('Poradie - sporty'!B$3+1)-'Poradie - sporty'!B28)/'Poradie - sporty'!B$3)</f>
        <v>0.64473684210526316</v>
      </c>
      <c r="C25" s="243">
        <f>IF('Poradie - sporty'!C28="x",0,(('Poradie - sporty'!C$3+1)-'Poradie - sporty'!C28)/'Poradie - sporty'!C$3)</f>
        <v>0</v>
      </c>
      <c r="D25" s="243">
        <f>IF('Poradie - sporty'!D28="x",0,(('Poradie - sporty'!D$3+1)-'Poradie - sporty'!D28)/'Poradie - sporty'!D$3)</f>
        <v>0.9128205128205128</v>
      </c>
      <c r="E25" s="243">
        <f>IF('Poradie - sporty'!E28="x",0,(('Poradie - sporty'!E$3+1)-'Poradie - sporty'!E28)/'Poradie - sporty'!E$3)</f>
        <v>0.58955223880597019</v>
      </c>
      <c r="F25" s="243">
        <f>IF('Poradie - sporty'!F28="x",0,(('Poradie - sporty'!F$3+1)-'Poradie - sporty'!F28)/'Poradie - sporty'!F$3)</f>
        <v>0.34090909090909088</v>
      </c>
      <c r="G25" s="243">
        <f>IF('Poradie - sporty'!G28="x",0,(('Poradie - sporty'!G$3+1)-'Poradie - sporty'!G28)/'Poradie - sporty'!G$3)</f>
        <v>0.94146341463414629</v>
      </c>
      <c r="H25" s="243">
        <f>IF('Poradie - sporty'!H28="x",0,(('Poradie - sporty'!H$3+1)-'Poradie - sporty'!H28)/'Poradie - sporty'!H$3)</f>
        <v>0.47368421052631576</v>
      </c>
      <c r="I25" s="243">
        <f>IF('Poradie - sporty'!I28="x",0,(('Poradie - sporty'!I$3+1)-'Poradie - sporty'!I28)/'Poradie - sporty'!I$3)</f>
        <v>0.42465753424657532</v>
      </c>
      <c r="J25" s="243">
        <f>IF('Poradie - sporty'!J28="x",0,(('Poradie - sporty'!J$3+1)-'Poradie - sporty'!J28)/'Poradie - sporty'!J$3)</f>
        <v>0.66165413533834583</v>
      </c>
      <c r="K25" s="243">
        <f>IF('Poradie - sporty'!K28="x",0,(('Poradie - sporty'!K$3+1)-'Poradie - sporty'!K28)/'Poradie - sporty'!K$3)</f>
        <v>0</v>
      </c>
      <c r="L25" s="243">
        <f>IF('Poradie - sporty'!L28="x",0,(('Poradie - sporty'!L$3+1)-'Poradie - sporty'!L28)/'Poradie - sporty'!L$3)</f>
        <v>0.70930232558139539</v>
      </c>
      <c r="M25" s="243">
        <f>IF('Poradie - sporty'!M28="x",0,(('Poradie - sporty'!M$3+1)-'Poradie - sporty'!M28)/'Poradie - sporty'!M$3)</f>
        <v>0.43283582089552236</v>
      </c>
      <c r="N25" s="243">
        <f>IF('Poradie - sporty'!N28="x",0,(('Poradie - sporty'!N$3+1)-'Poradie - sporty'!N28)/'Poradie - sporty'!N$3)</f>
        <v>0</v>
      </c>
      <c r="O25" s="243">
        <f>IF('Poradie - sporty'!O28="x",0,(('Poradie - sporty'!O$3+1)-'Poradie - sporty'!O28)/'Poradie - sporty'!O$3)</f>
        <v>0.61904761904761907</v>
      </c>
      <c r="P25" s="243">
        <f>IF('Poradie - sporty'!P28="x",0,(('Poradie - sporty'!P$3+1)-'Poradie - sporty'!P28)/'Poradie - sporty'!P$3)</f>
        <v>0.15517241379310345</v>
      </c>
      <c r="Q25" s="243">
        <f>IF('Poradie - sporty'!Q28="x",0,(('Poradie - sporty'!Q$3+1)-'Poradie - sporty'!Q28)/'Poradie - sporty'!Q$3)</f>
        <v>0</v>
      </c>
      <c r="R25" s="243">
        <f>IF('Poradie - sporty'!R28="x",0,(('Poradie - sporty'!R$3+1)-'Poradie - sporty'!R28)/'Poradie - sporty'!R$3)</f>
        <v>0.45901639344262296</v>
      </c>
      <c r="S25" s="243">
        <f>IF('Poradie - sporty'!S28="x",0,(('Poradie - sporty'!S$3+1)-'Poradie - sporty'!S28)/'Poradie - sporty'!S$3)</f>
        <v>0</v>
      </c>
      <c r="T25" s="243">
        <f>IF('Poradie - sporty'!T28="x",0,(('Poradie - sporty'!T$3+1)-'Poradie - sporty'!T28)/'Poradie - sporty'!T$3)</f>
        <v>0.36792452830188677</v>
      </c>
      <c r="U25" s="243">
        <f>IF('Poradie - sporty'!U28="x",0,(('Poradie - sporty'!U$3+1)-'Poradie - sporty'!U28)/'Poradie - sporty'!U$3)</f>
        <v>0.95483870967741935</v>
      </c>
      <c r="V25" s="243">
        <f>IF('Poradie - sporty'!V28="x",0,(('Poradie - sporty'!V$3+1)-'Poradie - sporty'!V28)/'Poradie - sporty'!V$3)</f>
        <v>0.73333333333333328</v>
      </c>
      <c r="W25" s="243">
        <f>IF('Poradie - sporty'!W28="x",0,(('Poradie - sporty'!W$3+1)-'Poradie - sporty'!W28)/'Poradie - sporty'!W$3)</f>
        <v>0.91818181818181821</v>
      </c>
      <c r="X25" s="243">
        <f>IF('Poradie - sporty'!X28="x",0,(('Poradie - sporty'!X$3+1)-'Poradie - sporty'!X28)/'Poradie - sporty'!X$3)</f>
        <v>0</v>
      </c>
      <c r="Y25" s="243">
        <f>IF('Poradie - sporty'!Y28="x",0,(('Poradie - sporty'!Y$3+1)-'Poradie - sporty'!Y28)/'Poradie - sporty'!Y$3)</f>
        <v>0.18269230769230768</v>
      </c>
      <c r="Z25" s="243">
        <f>IF('Poradie - sporty'!Z28="x",0,(('Poradie - sporty'!Z$3+1)-'Poradie - sporty'!Z28)/'Poradie - sporty'!Z$3)</f>
        <v>0.94565217391304346</v>
      </c>
      <c r="AA25" s="243">
        <f>IF('Poradie - sporty'!AA28="x",0,(('Poradie - sporty'!AA$3+1)-'Poradie - sporty'!AA28)/'Poradie - sporty'!AA$3)</f>
        <v>0.90789473684210531</v>
      </c>
      <c r="AB25" s="243">
        <f>IF('Poradie - sporty'!AB28="x",0,(('Poradie - sporty'!AB$3+1)-'Poradie - sporty'!AB28)/'Poradie - sporty'!AB$3)</f>
        <v>0</v>
      </c>
      <c r="AC25" s="243">
        <f>IF('Poradie - sporty'!AC28="x",0,(('Poradie - sporty'!AC$3+1)-'Poradie - sporty'!AC28)/'Poradie - sporty'!AC$3)</f>
        <v>0.8623188405797102</v>
      </c>
      <c r="AD25" s="243">
        <f>IF('Poradie - sporty'!AD28="x",0,(('Poradie - sporty'!AD$3+1)-'Poradie - sporty'!AD28)/'Poradie - sporty'!AD$3)</f>
        <v>0.45333333333333331</v>
      </c>
      <c r="AE25" s="243">
        <f>IF('Poradie - sporty'!AE28="x",0,(('Poradie - sporty'!AE$3+1)-'Poradie - sporty'!AE28)/'Poradie - sporty'!AE$3)</f>
        <v>0.5803571428571429</v>
      </c>
      <c r="AF25" s="243">
        <f>IF('Poradie - sporty'!AF28="x",0,(('Poradie - sporty'!AF$3+1)-'Poradie - sporty'!AF28)/'Poradie - sporty'!AF$3)</f>
        <v>0.53125</v>
      </c>
      <c r="AG25" s="243">
        <f>IF('Poradie - sporty'!AG28="x",0,(('Poradie - sporty'!AG$3+1)-'Poradie - sporty'!AG28)/'Poradie - sporty'!AG$3)</f>
        <v>0</v>
      </c>
      <c r="AH25" s="243">
        <f>IF('Poradie - sporty'!AH28="x",0,(('Poradie - sporty'!AH$3+1)-'Poradie - sporty'!AH28)/'Poradie - sporty'!AH$3)</f>
        <v>0</v>
      </c>
      <c r="AI25" s="243">
        <f>IF('Poradie - sporty'!AI28="x",0,(('Poradie - sporty'!AI$3+1)-'Poradie - sporty'!AI28)/'Poradie - sporty'!AI$3)</f>
        <v>0.73873873873873874</v>
      </c>
      <c r="AJ25" s="243">
        <f>IF('Poradie - sporty'!AJ28="x",0,(('Poradie - sporty'!AJ$3+1)-'Poradie - sporty'!AJ28)/'Poradie - sporty'!AJ$3)</f>
        <v>0.58333333333333337</v>
      </c>
      <c r="AK25" s="243">
        <f>IF('Poradie - sporty'!AK28="x",0,(('Poradie - sporty'!AK$3+1)-'Poradie - sporty'!AK28)/'Poradie - sporty'!AK$3)</f>
        <v>0.504</v>
      </c>
      <c r="AL25" s="243">
        <f>IF('Poradie - sporty'!AL28="x",0,(('Poradie - sporty'!AL$3+1)-'Poradie - sporty'!AL28)/'Poradie - sporty'!AL$3)</f>
        <v>0.78688524590163933</v>
      </c>
      <c r="AM25" s="243">
        <f>IF('Poradie - sporty'!AM28="x",0,(('Poradie - sporty'!AM$3+1)-'Poradie - sporty'!AM28)/'Poradie - sporty'!AM$3)</f>
        <v>0</v>
      </c>
      <c r="AN25" s="243">
        <f>IF('Poradie - sporty'!AN28="x",0,(('Poradie - sporty'!AN$3+1)-'Poradie - sporty'!AN28)/'Poradie - sporty'!AN$3)</f>
        <v>0</v>
      </c>
      <c r="AO25" s="243">
        <f>IF('Poradie - sporty'!AO28="x",0,(('Poradie - sporty'!AO$3+1)-'Poradie - sporty'!AO28)/'Poradie - sporty'!AO$3)</f>
        <v>0.25454545454545452</v>
      </c>
      <c r="AP25" s="243">
        <f>IF('Poradie - sporty'!AP28="x",0,(('Poradie - sporty'!AP$3+1)-'Poradie - sporty'!AP28)/'Poradie - sporty'!AP$3)</f>
        <v>0.71859296482412061</v>
      </c>
      <c r="AQ25" s="243">
        <f>IF('Poradie - sporty'!AQ28="x",0,(('Poradie - sporty'!AQ$3+1)-'Poradie - sporty'!AQ28)/'Poradie - sporty'!AQ$3)</f>
        <v>0</v>
      </c>
      <c r="AR25" s="243">
        <f>IF('Poradie - sporty'!AR28="x",0,(('Poradie - sporty'!AR$3+1)-'Poradie - sporty'!AR28)/'Poradie - sporty'!AR$3)</f>
        <v>0.17241379310344829</v>
      </c>
      <c r="AS25" s="243">
        <f>IF('Poradie - sporty'!AS28="x",0,(('Poradie - sporty'!AS$3+1)-'Poradie - sporty'!AS28)/'Poradie - sporty'!AS$3)</f>
        <v>0.97297297297297303</v>
      </c>
      <c r="AT25" s="243">
        <f>IF('Poradie - sporty'!AT28="x",0,(('Poradie - sporty'!AT$3+1)-'Poradie - sporty'!AT28)/'Poradie - sporty'!AT$3)</f>
        <v>0.58823529411764708</v>
      </c>
      <c r="AU25" s="243">
        <f>IF('Poradie - sporty'!AU28="x",0,(('Poradie - sporty'!AU$3+1)-'Poradie - sporty'!AU28)/'Poradie - sporty'!AU$3)</f>
        <v>0</v>
      </c>
      <c r="AV25" s="243">
        <f>IF('Poradie - sporty'!AV28="x",0,(('Poradie - sporty'!AV$3+1)-'Poradie - sporty'!AV28)/'Poradie - sporty'!AV$3)</f>
        <v>0.7</v>
      </c>
      <c r="AW25" s="243">
        <f>IF('Poradie - sporty'!AW28="x",0,(('Poradie - sporty'!AW$3+1)-'Poradie - sporty'!AW28)/'Poradie - sporty'!AW$3)</f>
        <v>0.46341463414634149</v>
      </c>
      <c r="AX25" s="243">
        <f>IF('Poradie - sporty'!AX28="x",0,(('Poradie - sporty'!AX$3+1)-'Poradie - sporty'!AX28)/'Poradie - sporty'!AX$3)</f>
        <v>0.50326797385620914</v>
      </c>
      <c r="AY25" s="243">
        <f>IF('Poradie - sporty'!AY28="x",0,(('Poradie - sporty'!AY$3+1)-'Poradie - sporty'!AY28)/'Poradie - sporty'!AY$3)</f>
        <v>0.30769230769230771</v>
      </c>
      <c r="AZ25" s="243">
        <f>IF('Poradie - sporty'!AZ28="x",0,(('Poradie - sporty'!AZ$3+1)-'Poradie - sporty'!AZ28)/'Poradie - sporty'!AZ$3)</f>
        <v>0</v>
      </c>
      <c r="BA25" s="243">
        <f>IF('Poradie - sporty'!BA28="x",0,(('Poradie - sporty'!BA$3+1)-'Poradie - sporty'!BA28)/'Poradie - sporty'!BA$3)</f>
        <v>0.53333333333333333</v>
      </c>
      <c r="BB25" s="243">
        <f>IF('Poradie - sporty'!BB28="x",0,(('Poradie - sporty'!BB$3+1)-'Poradie - sporty'!BB28)/'Poradie - sporty'!BB$3)</f>
        <v>0</v>
      </c>
      <c r="BC25" s="243">
        <f>IF('Poradie - sporty'!BC28="x",0,(('Poradie - sporty'!BC$3+1)-'Poradie - sporty'!BC28)/'Poradie - sporty'!BC$3)</f>
        <v>0.52173913043478259</v>
      </c>
      <c r="BD25" s="243">
        <f>IF('Poradie - sporty'!BD28="x",0,(('Poradie - sporty'!BD$3+1)-'Poradie - sporty'!BD28)/'Poradie - sporty'!BD$3)</f>
        <v>0</v>
      </c>
      <c r="BE25" s="243">
        <f>IF('Poradie - sporty'!BE28="x",0,(('Poradie - sporty'!BE$3+1)-'Poradie - sporty'!BE28)/'Poradie - sporty'!BE$3)</f>
        <v>0.68918918918918914</v>
      </c>
      <c r="BF25" s="243">
        <f>IF('Poradie - sporty'!BF28="x",0,(('Poradie - sporty'!BF$3+1)-'Poradie - sporty'!BF28)/'Poradie - sporty'!BF$3)</f>
        <v>0.25925925925925924</v>
      </c>
      <c r="BG25" s="243">
        <f>IF('Poradie - sporty'!BG28="x",0,(('Poradie - sporty'!BG$3+1)-'Poradie - sporty'!BG28)/'Poradie - sporty'!BG$3)</f>
        <v>0</v>
      </c>
      <c r="BH25" s="243">
        <f>IF('Poradie - sporty'!BH28="x",0,(('Poradie - sporty'!BH$3+1)-'Poradie - sporty'!BH28)/'Poradie - sporty'!BH$3)</f>
        <v>0.13855421686746988</v>
      </c>
      <c r="BI25" s="243">
        <f>IF('Poradie - sporty'!BI28="x",0,(('Poradie - sporty'!BI$3+1)-'Poradie - sporty'!BI28)/'Poradie - sporty'!BI$3)</f>
        <v>0.72307692307692306</v>
      </c>
      <c r="BJ25" s="243">
        <f>IF('Poradie - sporty'!BJ28="x",0,(('Poradie - sporty'!BJ$3+1)-'Poradie - sporty'!BJ28)/'Poradie - sporty'!BJ$3)</f>
        <v>0</v>
      </c>
      <c r="BK25" s="243">
        <f>IF('Poradie - sporty'!BK28="x",0,(('Poradie - sporty'!BK$3+1)-'Poradie - sporty'!BK28)/'Poradie - sporty'!BK$3)</f>
        <v>0</v>
      </c>
      <c r="BL25" s="243">
        <f>IF('Poradie - sporty'!BL28="x",0,(('Poradie - sporty'!BL$3+1)-'Poradie - sporty'!BL28)/'Poradie - sporty'!BL$3)</f>
        <v>0.88095238095238093</v>
      </c>
      <c r="BM25" s="243">
        <f>IF('Poradie - sporty'!BM28="x",0,(('Poradie - sporty'!BM$3+1)-'Poradie - sporty'!BM28)/'Poradie - sporty'!BM$3)</f>
        <v>0</v>
      </c>
      <c r="BN25" s="243">
        <f>IF('Poradie - sporty'!BN28="x",0,(('Poradie - sporty'!BN$3+1)-'Poradie - sporty'!BN28)/'Poradie - sporty'!BN$3)</f>
        <v>0</v>
      </c>
      <c r="BO25" s="243">
        <f>IF('Poradie - sporty'!BO28="x",0,(('Poradie - sporty'!BO$3+1)-'Poradie - sporty'!BO28)/'Poradie - sporty'!BO$3)</f>
        <v>0.74311926605504586</v>
      </c>
      <c r="BP25" s="243">
        <f>IF('Poradie - sporty'!BP28="x",0,(('Poradie - sporty'!BP$3+1)-'Poradie - sporty'!BP28)/'Poradie - sporty'!BP$3)</f>
        <v>0.36986301369863012</v>
      </c>
      <c r="BQ25" s="243">
        <f>IF('Poradie - sporty'!BQ28="x",0,(('Poradie - sporty'!BQ$3+1)-'Poradie - sporty'!BQ28)/'Poradie - sporty'!BQ$3)</f>
        <v>0.52941176470588236</v>
      </c>
      <c r="BR25" s="243">
        <f>IF('Poradie - sporty'!BR28="x",0,(('Poradie - sporty'!BR$3+1)-'Poradie - sporty'!BR28)/'Poradie - sporty'!BR$3)</f>
        <v>0.17582417582417584</v>
      </c>
      <c r="BS25" s="243">
        <f>IF('Poradie - sporty'!BS28="x",0,(('Poradie - sporty'!BS$3+1)-'Poradie - sporty'!BS28)/'Poradie - sporty'!BS$3)</f>
        <v>0.9</v>
      </c>
      <c r="BT25" s="243">
        <f>IF('Poradie - sporty'!BT28="x",0,(('Poradie - sporty'!BT$3+1)-'Poradie - sporty'!BT28)/'Poradie - sporty'!BT$3)</f>
        <v>0</v>
      </c>
      <c r="BU25" s="243">
        <f>IF('Poradie - sporty'!BU28="x",0,(('Poradie - sporty'!BU$3+1)-'Poradie - sporty'!BU28)/'Poradie - sporty'!BU$3)</f>
        <v>0.31746031746031744</v>
      </c>
      <c r="BV25" s="243">
        <f>IF('Poradie - sporty'!BV28="x",0,(('Poradie - sporty'!BV$3+1)-'Poradie - sporty'!BV28)/'Poradie - sporty'!BV$3)</f>
        <v>0</v>
      </c>
      <c r="BW25" s="243">
        <f>IF('Poradie - sporty'!BW28="x",0,(('Poradie - sporty'!BW$3+1)-'Poradie - sporty'!BW28)/'Poradie - sporty'!BW$3)</f>
        <v>0</v>
      </c>
      <c r="BX25" s="243">
        <f>IF('Poradie - sporty'!BX28="x",0,(('Poradie - sporty'!BX$3+1)-'Poradie - sporty'!BX28)/'Poradie - sporty'!BX$3)</f>
        <v>0</v>
      </c>
      <c r="BY25" s="243">
        <f>IF('Poradie - sporty'!BY28="x",0,(('Poradie - sporty'!BY$3+1)-'Poradie - sporty'!BY28)/'Poradie - sporty'!BY$3)</f>
        <v>0.66666666666666663</v>
      </c>
      <c r="BZ25" s="243">
        <f>IF('Poradie - sporty'!BZ28="x",0,(('Poradie - sporty'!BZ$3+1)-'Poradie - sporty'!BZ28)/'Poradie - sporty'!BZ$3)</f>
        <v>0.4375</v>
      </c>
      <c r="CA25" s="243">
        <f>IF('Poradie - sporty'!CA28="x",0,(('Poradie - sporty'!CA$3+1)-'Poradie - sporty'!CA28)/'Poradie - sporty'!CA$3)</f>
        <v>0</v>
      </c>
      <c r="CB25" s="243">
        <f>IF('Poradie - sporty'!CB28="x",0,(('Poradie - sporty'!CB$3+1)-'Poradie - sporty'!CB28)/'Poradie - sporty'!CB$3)</f>
        <v>0.6428571428571429</v>
      </c>
      <c r="CC25" s="243">
        <f>IF('Poradie - sporty'!CC28="x",0,(('Poradie - sporty'!CC$3+1)-'Poradie - sporty'!CC28)/'Poradie - sporty'!CC$3)</f>
        <v>0</v>
      </c>
      <c r="CD25" s="243">
        <f>IF('Poradie - sporty'!CD28="x",0,(('Poradie - sporty'!CD$3+1)-'Poradie - sporty'!CD28)/'Poradie - sporty'!CD$3)</f>
        <v>0</v>
      </c>
      <c r="CE25" s="243">
        <f>IF('Poradie - sporty'!CE28="x",0,(('Poradie - sporty'!CE$3+1)-'Poradie - sporty'!CE28)/'Poradie - sporty'!CE$3)</f>
        <v>0.8089887640449438</v>
      </c>
      <c r="CF25" s="243">
        <f>IF('Poradie - sporty'!CF28="x",0,(('Poradie - sporty'!CF$3+1)-'Poradie - sporty'!CF28)/'Poradie - sporty'!CF$3)</f>
        <v>0.33333333333333331</v>
      </c>
      <c r="CG25" s="243">
        <f>IF('Poradie - sporty'!CG28="x",0,(('Poradie - sporty'!CG$3+1)-'Poradie - sporty'!CG28)/'Poradie - sporty'!CG$3)</f>
        <v>0.99009900990099009</v>
      </c>
      <c r="CH25" s="243">
        <f>IF('Poradie - sporty'!CH28="x",0,(('Poradie - sporty'!CH$3+1)-'Poradie - sporty'!CH28)/'Poradie - sporty'!CH$3)</f>
        <v>0.83333333333333337</v>
      </c>
      <c r="CI25" s="243">
        <f>IF('Poradie - sporty'!CI28="x",0,(('Poradie - sporty'!CI$3+1)-'Poradie - sporty'!CI28)/'Poradie - sporty'!CI$3)</f>
        <v>0</v>
      </c>
      <c r="CJ25" s="243">
        <f>IF('Poradie - sporty'!CJ28="x",0,(('Poradie - sporty'!CJ$3+1)-'Poradie - sporty'!CJ28)/'Poradie - sporty'!CJ$3)</f>
        <v>0</v>
      </c>
      <c r="CK25" s="243">
        <f>IF('Poradie - sporty'!CK28="x",0,(('Poradie - sporty'!CK$3+1)-'Poradie - sporty'!CK28)/'Poradie - sporty'!CK$3)</f>
        <v>0</v>
      </c>
      <c r="CL25" s="243">
        <f>IF('Poradie - sporty'!CL28="x",0,(('Poradie - sporty'!CL$3+1)-'Poradie - sporty'!CL28)/'Poradie - sporty'!CL$3)</f>
        <v>0.23181818181818181</v>
      </c>
      <c r="CM25" s="243">
        <f>IF('Poradie - sporty'!CM28="x",0,(('Poradie - sporty'!CM$3+1)-'Poradie - sporty'!CM28)/'Poradie - sporty'!CM$3)</f>
        <v>0</v>
      </c>
      <c r="CN25" s="243">
        <f>IF('Poradie - sporty'!CN28="x",0,(('Poradie - sporty'!CN$3+1)-'Poradie - sporty'!CN28)/'Poradie - sporty'!CN$3)</f>
        <v>0</v>
      </c>
      <c r="CO25" s="243">
        <f>IF('Poradie - sporty'!CO28="x",0,(('Poradie - sporty'!CO$3+1)-'Poradie - sporty'!CO28)/'Poradie - sporty'!CO$3)</f>
        <v>0.49107142857142855</v>
      </c>
      <c r="CP25" s="243">
        <f>IF('Poradie - sporty'!CP28="x",0,(('Poradie - sporty'!CP$3+1)-'Poradie - sporty'!CP28)/'Poradie - sporty'!CP$3)</f>
        <v>0</v>
      </c>
      <c r="CQ25" s="243">
        <f>IF('Poradie - sporty'!CQ28="x",0,(('Poradie - sporty'!CQ$3+1)-'Poradie - sporty'!CQ28)/'Poradie - sporty'!CQ$3)</f>
        <v>0</v>
      </c>
      <c r="CR25" s="243">
        <f>IF('Poradie - sporty'!CR28="x",0,(('Poradie - sporty'!CR$3+1)-'Poradie - sporty'!CR28)/'Poradie - sporty'!CR$3)</f>
        <v>0.46268656716417911</v>
      </c>
      <c r="CS25" s="243">
        <f>IF('Poradie - sporty'!CS28="x",0,(('Poradie - sporty'!CS$3+1)-'Poradie - sporty'!CS28)/'Poradie - sporty'!CS$3)</f>
        <v>0.796875</v>
      </c>
      <c r="CT25" s="243">
        <f>IF('Poradie - sporty'!CT28="x",0,(('Poradie - sporty'!CT$3+1)-'Poradie - sporty'!CT28)/'Poradie - sporty'!CT$3)</f>
        <v>0.80281690140845074</v>
      </c>
      <c r="CU25" s="243">
        <f>IF('Poradie - sporty'!CU28="x",0,(('Poradie - sporty'!CU$3+1)-'Poradie - sporty'!CU28)/'Poradie - sporty'!CU$3)</f>
        <v>0.10714285714285714</v>
      </c>
      <c r="CV25" s="243">
        <f>IF('Poradie - sporty'!CV28="x",0,(('Poradie - sporty'!CV$3+1)-'Poradie - sporty'!CV28)/'Poradie - sporty'!CV$3)</f>
        <v>0</v>
      </c>
      <c r="CW25" s="243">
        <f>IF('Poradie - sporty'!CW28="x",0,(('Poradie - sporty'!CW$3+1)-'Poradie - sporty'!CW28)/'Poradie - sporty'!CW$3)</f>
        <v>0.92727272727272725</v>
      </c>
      <c r="CX25" s="243">
        <f>IF('Poradie - sporty'!CX28="x",0,(('Poradie - sporty'!CX$3+1)-'Poradie - sporty'!CX28)/'Poradie - sporty'!CX$3)</f>
        <v>0</v>
      </c>
      <c r="CY25" s="243">
        <f>IF('Poradie - sporty'!CY28="x",0,(('Poradie - sporty'!CY$3+1)-'Poradie - sporty'!CY28)/'Poradie - sporty'!CY$3)</f>
        <v>0.65068493150684936</v>
      </c>
      <c r="CZ25" s="243">
        <f>IF('Poradie - sporty'!CZ28="x",0,(('Poradie - sporty'!CZ$3+1)-'Poradie - sporty'!CZ28)/'Poradie - sporty'!CZ$3)</f>
        <v>1.6949152542372881E-2</v>
      </c>
      <c r="DA25" s="243">
        <f>IF('Poradie - sporty'!DA28="x",0,(('Poradie - sporty'!DA$3+1)-'Poradie - sporty'!DA28)/'Poradie - sporty'!DA$3)</f>
        <v>0.70769230769230773</v>
      </c>
      <c r="DB25" s="243">
        <f>IF('Poradie - sporty'!DB28="x",0,(('Poradie - sporty'!DB$3+1)-'Poradie - sporty'!DB28)/'Poradie - sporty'!DB$3)</f>
        <v>0.76041666666666663</v>
      </c>
      <c r="DC25" s="243">
        <f>IF('Poradie - sporty'!DC28="x",0,(('Poradie - sporty'!DC$3+1)-'Poradie - sporty'!DC28)/'Poradie - sporty'!DC$3)</f>
        <v>0.66</v>
      </c>
      <c r="DD25" s="243">
        <f>IF('Poradie - sporty'!DD28="x",0,(('Poradie - sporty'!DD$3+1)-'Poradie - sporty'!DD28)/'Poradie - sporty'!DD$3)</f>
        <v>0.38095238095238093</v>
      </c>
      <c r="DE25" s="243">
        <f>IF('Poradie - sporty'!DE28="x",0,(('Poradie - sporty'!DE$3+1)-'Poradie - sporty'!DE28)/'Poradie - sporty'!DE$3)</f>
        <v>0.24705882352941178</v>
      </c>
      <c r="DF25" s="243">
        <f>IF('Poradie - sporty'!DF28="x",0,(('Poradie - sporty'!DF$3+1)-'Poradie - sporty'!DF28)/'Poradie - sporty'!DF$3)</f>
        <v>0.2</v>
      </c>
      <c r="DG25" s="243">
        <f>IF('Poradie - sporty'!DG28="x",0,(('Poradie - sporty'!DG$3+1)-'Poradie - sporty'!DG28)/'Poradie - sporty'!DG$3)</f>
        <v>0.1981981981981982</v>
      </c>
      <c r="DH25" s="243">
        <f>IF('Poradie - sporty'!DH28="x",0,(('Poradie - sporty'!DH$3+1)-'Poradie - sporty'!DH28)/'Poradie - sporty'!DH$3)</f>
        <v>0</v>
      </c>
      <c r="DI25" s="243">
        <f>IF('Poradie - sporty'!DI28="x",0,(('Poradie - sporty'!DI$3+1)-'Poradie - sporty'!DI28)/'Poradie - sporty'!DI$3)</f>
        <v>0</v>
      </c>
    </row>
    <row r="26" spans="1:113" ht="14.25" customHeight="1" x14ac:dyDescent="0.25">
      <c r="A26" s="239" t="s">
        <v>28</v>
      </c>
      <c r="B26" s="243">
        <f>IF('Poradie - sporty'!B29="x",0,(('Poradie - sporty'!B$3+1)-'Poradie - sporty'!B29)/'Poradie - sporty'!B$3)</f>
        <v>0.82894736842105265</v>
      </c>
      <c r="C26" s="243">
        <f>IF('Poradie - sporty'!C29="x",0,(('Poradie - sporty'!C$3+1)-'Poradie - sporty'!C29)/'Poradie - sporty'!C$3)</f>
        <v>0.97777777777777775</v>
      </c>
      <c r="D26" s="243">
        <f>IF('Poradie - sporty'!D29="x",0,(('Poradie - sporty'!D$3+1)-'Poradie - sporty'!D29)/'Poradie - sporty'!D$3)</f>
        <v>0.93846153846153846</v>
      </c>
      <c r="E26" s="243">
        <f>IF('Poradie - sporty'!E29="x",0,(('Poradie - sporty'!E$3+1)-'Poradie - sporty'!E29)/'Poradie - sporty'!E$3)</f>
        <v>0.79104477611940294</v>
      </c>
      <c r="F26" s="243">
        <f>IF('Poradie - sporty'!F29="x",0,(('Poradie - sporty'!F$3+1)-'Poradie - sporty'!F29)/'Poradie - sporty'!F$3)</f>
        <v>0.36363636363636365</v>
      </c>
      <c r="G26" s="243">
        <f>IF('Poradie - sporty'!G29="x",0,(('Poradie - sporty'!G$3+1)-'Poradie - sporty'!G29)/'Poradie - sporty'!G$3)</f>
        <v>0.97073170731707314</v>
      </c>
      <c r="H26" s="243">
        <f>IF('Poradie - sporty'!H29="x",0,(('Poradie - sporty'!H$3+1)-'Poradie - sporty'!H29)/'Poradie - sporty'!H$3)</f>
        <v>0.68421052631578949</v>
      </c>
      <c r="I26" s="243">
        <f>IF('Poradie - sporty'!I29="x",0,(('Poradie - sporty'!I$3+1)-'Poradie - sporty'!I29)/'Poradie - sporty'!I$3)</f>
        <v>0.9178082191780822</v>
      </c>
      <c r="J26" s="243">
        <f>IF('Poradie - sporty'!J29="x",0,(('Poradie - sporty'!J$3+1)-'Poradie - sporty'!J29)/'Poradie - sporty'!J$3)</f>
        <v>0.89473684210526316</v>
      </c>
      <c r="K26" s="243">
        <f>IF('Poradie - sporty'!K29="x",0,(('Poradie - sporty'!K$3+1)-'Poradie - sporty'!K29)/'Poradie - sporty'!K$3)</f>
        <v>0.25</v>
      </c>
      <c r="L26" s="243">
        <f>IF('Poradie - sporty'!L29="x",0,(('Poradie - sporty'!L$3+1)-'Poradie - sporty'!L29)/'Poradie - sporty'!L$3)</f>
        <v>0.91860465116279066</v>
      </c>
      <c r="M26" s="243">
        <f>IF('Poradie - sporty'!M29="x",0,(('Poradie - sporty'!M$3+1)-'Poradie - sporty'!M29)/'Poradie - sporty'!M$3)</f>
        <v>0.95024875621890548</v>
      </c>
      <c r="N26" s="243">
        <f>IF('Poradie - sporty'!N29="x",0,(('Poradie - sporty'!N$3+1)-'Poradie - sporty'!N29)/'Poradie - sporty'!N$3)</f>
        <v>0.43333333333333335</v>
      </c>
      <c r="O26" s="243">
        <f>IF('Poradie - sporty'!O29="x",0,(('Poradie - sporty'!O$3+1)-'Poradie - sporty'!O29)/'Poradie - sporty'!O$3)</f>
        <v>0.41666666666666669</v>
      </c>
      <c r="P26" s="243">
        <f>IF('Poradie - sporty'!P29="x",0,(('Poradie - sporty'!P$3+1)-'Poradie - sporty'!P29)/'Poradie - sporty'!P$3)</f>
        <v>0.90948275862068961</v>
      </c>
      <c r="Q26" s="243">
        <f>IF('Poradie - sporty'!Q29="x",0,(('Poradie - sporty'!Q$3+1)-'Poradie - sporty'!Q29)/'Poradie - sporty'!Q$3)</f>
        <v>0.95238095238095233</v>
      </c>
      <c r="R26" s="243">
        <f>IF('Poradie - sporty'!R29="x",0,(('Poradie - sporty'!R$3+1)-'Poradie - sporty'!R29)/'Poradie - sporty'!R$3)</f>
        <v>0.99180327868852458</v>
      </c>
      <c r="S26" s="243">
        <f>IF('Poradie - sporty'!S29="x",0,(('Poradie - sporty'!S$3+1)-'Poradie - sporty'!S29)/'Poradie - sporty'!S$3)</f>
        <v>0.79411764705882348</v>
      </c>
      <c r="T26" s="243">
        <f>IF('Poradie - sporty'!T29="x",0,(('Poradie - sporty'!T$3+1)-'Poradie - sporty'!T29)/'Poradie - sporty'!T$3)</f>
        <v>0.67924528301886788</v>
      </c>
      <c r="U26" s="243">
        <f>IF('Poradie - sporty'!U29="x",0,(('Poradie - sporty'!U$3+1)-'Poradie - sporty'!U29)/'Poradie - sporty'!U$3)</f>
        <v>0.9419354838709677</v>
      </c>
      <c r="V26" s="243">
        <f>IF('Poradie - sporty'!V29="x",0,(('Poradie - sporty'!V$3+1)-'Poradie - sporty'!V29)/'Poradie - sporty'!V$3)</f>
        <v>0.83809523809523812</v>
      </c>
      <c r="W26" s="243">
        <f>IF('Poradie - sporty'!W29="x",0,(('Poradie - sporty'!W$3+1)-'Poradie - sporty'!W29)/'Poradie - sporty'!W$3)</f>
        <v>0.82727272727272727</v>
      </c>
      <c r="X26" s="243">
        <f>IF('Poradie - sporty'!X29="x",0,(('Poradie - sporty'!X$3+1)-'Poradie - sporty'!X29)/'Poradie - sporty'!X$3)</f>
        <v>0</v>
      </c>
      <c r="Y26" s="243">
        <f>IF('Poradie - sporty'!Y29="x",0,(('Poradie - sporty'!Y$3+1)-'Poradie - sporty'!Y29)/'Poradie - sporty'!Y$3)</f>
        <v>0.55769230769230771</v>
      </c>
      <c r="Z26" s="243">
        <f>IF('Poradie - sporty'!Z29="x",0,(('Poradie - sporty'!Z$3+1)-'Poradie - sporty'!Z29)/'Poradie - sporty'!Z$3)</f>
        <v>0.47826086956521741</v>
      </c>
      <c r="AA26" s="243">
        <f>IF('Poradie - sporty'!AA29="x",0,(('Poradie - sporty'!AA$3+1)-'Poradie - sporty'!AA29)/'Poradie - sporty'!AA$3)</f>
        <v>0.97368421052631582</v>
      </c>
      <c r="AB26" s="243">
        <f>IF('Poradie - sporty'!AB29="x",0,(('Poradie - sporty'!AB$3+1)-'Poradie - sporty'!AB29)/'Poradie - sporty'!AB$3)</f>
        <v>1</v>
      </c>
      <c r="AC26" s="243">
        <f>IF('Poradie - sporty'!AC29="x",0,(('Poradie - sporty'!AC$3+1)-'Poradie - sporty'!AC29)/'Poradie - sporty'!AC$3)</f>
        <v>0.89855072463768115</v>
      </c>
      <c r="AD26" s="243">
        <f>IF('Poradie - sporty'!AD29="x",0,(('Poradie - sporty'!AD$3+1)-'Poradie - sporty'!AD29)/'Poradie - sporty'!AD$3)</f>
        <v>0.81333333333333335</v>
      </c>
      <c r="AE26" s="243">
        <f>IF('Poradie - sporty'!AE29="x",0,(('Poradie - sporty'!AE$3+1)-'Poradie - sporty'!AE29)/'Poradie - sporty'!AE$3)</f>
        <v>0.9464285714285714</v>
      </c>
      <c r="AF26" s="243">
        <f>IF('Poradie - sporty'!AF29="x",0,(('Poradie - sporty'!AF$3+1)-'Poradie - sporty'!AF29)/'Poradie - sporty'!AF$3)</f>
        <v>0.53125</v>
      </c>
      <c r="AG26" s="243">
        <f>IF('Poradie - sporty'!AG29="x",0,(('Poradie - sporty'!AG$3+1)-'Poradie - sporty'!AG29)/'Poradie - sporty'!AG$3)</f>
        <v>0.9285714285714286</v>
      </c>
      <c r="AH26" s="243">
        <f>IF('Poradie - sporty'!AH29="x",0,(('Poradie - sporty'!AH$3+1)-'Poradie - sporty'!AH29)/'Poradie - sporty'!AH$3)</f>
        <v>0.39215686274509803</v>
      </c>
      <c r="AI26" s="243">
        <f>IF('Poradie - sporty'!AI29="x",0,(('Poradie - sporty'!AI$3+1)-'Poradie - sporty'!AI29)/'Poradie - sporty'!AI$3)</f>
        <v>0.86486486486486491</v>
      </c>
      <c r="AJ26" s="243">
        <f>IF('Poradie - sporty'!AJ29="x",0,(('Poradie - sporty'!AJ$3+1)-'Poradie - sporty'!AJ29)/'Poradie - sporty'!AJ$3)</f>
        <v>0.95454545454545459</v>
      </c>
      <c r="AK26" s="243">
        <f>IF('Poradie - sporty'!AK29="x",0,(('Poradie - sporty'!AK$3+1)-'Poradie - sporty'!AK29)/'Poradie - sporty'!AK$3)</f>
        <v>0.90400000000000003</v>
      </c>
      <c r="AL26" s="243">
        <f>IF('Poradie - sporty'!AL29="x",0,(('Poradie - sporty'!AL$3+1)-'Poradie - sporty'!AL29)/'Poradie - sporty'!AL$3)</f>
        <v>0.80327868852459017</v>
      </c>
      <c r="AM26" s="243">
        <f>IF('Poradie - sporty'!AM29="x",0,(('Poradie - sporty'!AM$3+1)-'Poradie - sporty'!AM29)/'Poradie - sporty'!AM$3)</f>
        <v>0</v>
      </c>
      <c r="AN26" s="243">
        <f>IF('Poradie - sporty'!AN29="x",0,(('Poradie - sporty'!AN$3+1)-'Poradie - sporty'!AN29)/'Poradie - sporty'!AN$3)</f>
        <v>0.63829787234042556</v>
      </c>
      <c r="AO26" s="243">
        <f>IF('Poradie - sporty'!AO29="x",0,(('Poradie - sporty'!AO$3+1)-'Poradie - sporty'!AO29)/'Poradie - sporty'!AO$3)</f>
        <v>0.98181818181818181</v>
      </c>
      <c r="AP26" s="243">
        <f>IF('Poradie - sporty'!AP29="x",0,(('Poradie - sporty'!AP$3+1)-'Poradie - sporty'!AP29)/'Poradie - sporty'!AP$3)</f>
        <v>0.76381909547738691</v>
      </c>
      <c r="AQ26" s="243">
        <f>IF('Poradie - sporty'!AQ29="x",0,(('Poradie - sporty'!AQ$3+1)-'Poradie - sporty'!AQ29)/'Poradie - sporty'!AQ$3)</f>
        <v>0</v>
      </c>
      <c r="AR26" s="243">
        <f>IF('Poradie - sporty'!AR29="x",0,(('Poradie - sporty'!AR$3+1)-'Poradie - sporty'!AR29)/'Poradie - sporty'!AR$3)</f>
        <v>0.91379310344827591</v>
      </c>
      <c r="AS26" s="243">
        <f>IF('Poradie - sporty'!AS29="x",0,(('Poradie - sporty'!AS$3+1)-'Poradie - sporty'!AS29)/'Poradie - sporty'!AS$3)</f>
        <v>0.89189189189189189</v>
      </c>
      <c r="AT26" s="243">
        <f>IF('Poradie - sporty'!AT29="x",0,(('Poradie - sporty'!AT$3+1)-'Poradie - sporty'!AT29)/'Poradie - sporty'!AT$3)</f>
        <v>0.87254901960784315</v>
      </c>
      <c r="AU26" s="243">
        <f>IF('Poradie - sporty'!AU29="x",0,(('Poradie - sporty'!AU$3+1)-'Poradie - sporty'!AU29)/'Poradie - sporty'!AU$3)</f>
        <v>0.60344827586206895</v>
      </c>
      <c r="AV26" s="243">
        <f>IF('Poradie - sporty'!AV29="x",0,(('Poradie - sporty'!AV$3+1)-'Poradie - sporty'!AV29)/'Poradie - sporty'!AV$3)</f>
        <v>0</v>
      </c>
      <c r="AW26" s="243">
        <f>IF('Poradie - sporty'!AW29="x",0,(('Poradie - sporty'!AW$3+1)-'Poradie - sporty'!AW29)/'Poradie - sporty'!AW$3)</f>
        <v>0.70731707317073167</v>
      </c>
      <c r="AX26" s="243">
        <f>IF('Poradie - sporty'!AX29="x",0,(('Poradie - sporty'!AX$3+1)-'Poradie - sporty'!AX29)/'Poradie - sporty'!AX$3)</f>
        <v>0.79084967320261434</v>
      </c>
      <c r="AY26" s="243">
        <f>IF('Poradie - sporty'!AY29="x",0,(('Poradie - sporty'!AY$3+1)-'Poradie - sporty'!AY29)/'Poradie - sporty'!AY$3)</f>
        <v>1</v>
      </c>
      <c r="AZ26" s="243">
        <f>IF('Poradie - sporty'!AZ29="x",0,(('Poradie - sporty'!AZ$3+1)-'Poradie - sporty'!AZ29)/'Poradie - sporty'!AZ$3)</f>
        <v>0.54166666666666663</v>
      </c>
      <c r="BA26" s="243">
        <f>IF('Poradie - sporty'!BA29="x",0,(('Poradie - sporty'!BA$3+1)-'Poradie - sporty'!BA29)/'Poradie - sporty'!BA$3)</f>
        <v>0.91515151515151516</v>
      </c>
      <c r="BB26" s="243">
        <f>IF('Poradie - sporty'!BB29="x",0,(('Poradie - sporty'!BB$3+1)-'Poradie - sporty'!BB29)/'Poradie - sporty'!BB$3)</f>
        <v>0.89830508474576276</v>
      </c>
      <c r="BC26" s="243">
        <f>IF('Poradie - sporty'!BC29="x",0,(('Poradie - sporty'!BC$3+1)-'Poradie - sporty'!BC29)/'Poradie - sporty'!BC$3)</f>
        <v>0.43478260869565216</v>
      </c>
      <c r="BD26" s="243">
        <f>IF('Poradie - sporty'!BD29="x",0,(('Poradie - sporty'!BD$3+1)-'Poradie - sporty'!BD29)/'Poradie - sporty'!BD$3)</f>
        <v>0</v>
      </c>
      <c r="BE26" s="243">
        <f>IF('Poradie - sporty'!BE29="x",0,(('Poradie - sporty'!BE$3+1)-'Poradie - sporty'!BE29)/'Poradie - sporty'!BE$3)</f>
        <v>0.85810810810810811</v>
      </c>
      <c r="BF26" s="243">
        <f>IF('Poradie - sporty'!BF29="x",0,(('Poradie - sporty'!BF$3+1)-'Poradie - sporty'!BF29)/'Poradie - sporty'!BF$3)</f>
        <v>0.92592592592592593</v>
      </c>
      <c r="BG26" s="243">
        <f>IF('Poradie - sporty'!BG29="x",0,(('Poradie - sporty'!BG$3+1)-'Poradie - sporty'!BG29)/'Poradie - sporty'!BG$3)</f>
        <v>0.53125</v>
      </c>
      <c r="BH26" s="243">
        <f>IF('Poradie - sporty'!BH29="x",0,(('Poradie - sporty'!BH$3+1)-'Poradie - sporty'!BH29)/'Poradie - sporty'!BH$3)</f>
        <v>0.80722891566265065</v>
      </c>
      <c r="BI26" s="243">
        <f>IF('Poradie - sporty'!BI29="x",0,(('Poradie - sporty'!BI$3+1)-'Poradie - sporty'!BI29)/'Poradie - sporty'!BI$3)</f>
        <v>0.16923076923076924</v>
      </c>
      <c r="BJ26" s="243">
        <f>IF('Poradie - sporty'!BJ29="x",0,(('Poradie - sporty'!BJ$3+1)-'Poradie - sporty'!BJ29)/'Poradie - sporty'!BJ$3)</f>
        <v>0.97777777777777775</v>
      </c>
      <c r="BK26" s="243">
        <f>IF('Poradie - sporty'!BK29="x",0,(('Poradie - sporty'!BK$3+1)-'Poradie - sporty'!BK29)/'Poradie - sporty'!BK$3)</f>
        <v>0</v>
      </c>
      <c r="BL26" s="243">
        <f>IF('Poradie - sporty'!BL29="x",0,(('Poradie - sporty'!BL$3+1)-'Poradie - sporty'!BL29)/'Poradie - sporty'!BL$3)</f>
        <v>0.66666666666666663</v>
      </c>
      <c r="BM26" s="243">
        <f>IF('Poradie - sporty'!BM29="x",0,(('Poradie - sporty'!BM$3+1)-'Poradie - sporty'!BM29)/'Poradie - sporty'!BM$3)</f>
        <v>0.81481481481481477</v>
      </c>
      <c r="BN26" s="243">
        <f>IF('Poradie - sporty'!BN29="x",0,(('Poradie - sporty'!BN$3+1)-'Poradie - sporty'!BN29)/'Poradie - sporty'!BN$3)</f>
        <v>0</v>
      </c>
      <c r="BO26" s="243">
        <f>IF('Poradie - sporty'!BO29="x",0,(('Poradie - sporty'!BO$3+1)-'Poradie - sporty'!BO29)/'Poradie - sporty'!BO$3)</f>
        <v>0.93577981651376152</v>
      </c>
      <c r="BP26" s="243">
        <f>IF('Poradie - sporty'!BP29="x",0,(('Poradie - sporty'!BP$3+1)-'Poradie - sporty'!BP29)/'Poradie - sporty'!BP$3)</f>
        <v>0.78082191780821919</v>
      </c>
      <c r="BQ26" s="243">
        <f>IF('Poradie - sporty'!BQ29="x",0,(('Poradie - sporty'!BQ$3+1)-'Poradie - sporty'!BQ29)/'Poradie - sporty'!BQ$3)</f>
        <v>0</v>
      </c>
      <c r="BR26" s="243">
        <f>IF('Poradie - sporty'!BR29="x",0,(('Poradie - sporty'!BR$3+1)-'Poradie - sporty'!BR29)/'Poradie - sporty'!BR$3)</f>
        <v>0.80219780219780223</v>
      </c>
      <c r="BS26" s="243">
        <f>IF('Poradie - sporty'!BS29="x",0,(('Poradie - sporty'!BS$3+1)-'Poradie - sporty'!BS29)/'Poradie - sporty'!BS$3)</f>
        <v>0.32500000000000001</v>
      </c>
      <c r="BT26" s="243">
        <f>IF('Poradie - sporty'!BT29="x",0,(('Poradie - sporty'!BT$3+1)-'Poradie - sporty'!BT29)/'Poradie - sporty'!BT$3)</f>
        <v>0.85365853658536583</v>
      </c>
      <c r="BU26" s="243">
        <f>IF('Poradie - sporty'!BU29="x",0,(('Poradie - sporty'!BU$3+1)-'Poradie - sporty'!BU29)/'Poradie - sporty'!BU$3)</f>
        <v>0.38095238095238093</v>
      </c>
      <c r="BV26" s="243">
        <f>IF('Poradie - sporty'!BV29="x",0,(('Poradie - sporty'!BV$3+1)-'Poradie - sporty'!BV29)/'Poradie - sporty'!BV$3)</f>
        <v>0.18181818181818182</v>
      </c>
      <c r="BW26" s="243">
        <f>IF('Poradie - sporty'!BW29="x",0,(('Poradie - sporty'!BW$3+1)-'Poradie - sporty'!BW29)/'Poradie - sporty'!BW$3)</f>
        <v>0</v>
      </c>
      <c r="BX26" s="243">
        <f>IF('Poradie - sporty'!BX29="x",0,(('Poradie - sporty'!BX$3+1)-'Poradie - sporty'!BX29)/'Poradie - sporty'!BX$3)</f>
        <v>0.95833333333333337</v>
      </c>
      <c r="BY26" s="243">
        <f>IF('Poradie - sporty'!BY29="x",0,(('Poradie - sporty'!BY$3+1)-'Poradie - sporty'!BY29)/'Poradie - sporty'!BY$3)</f>
        <v>0.76923076923076927</v>
      </c>
      <c r="BZ26" s="243">
        <f>IF('Poradie - sporty'!BZ29="x",0,(('Poradie - sporty'!BZ$3+1)-'Poradie - sporty'!BZ29)/'Poradie - sporty'!BZ$3)</f>
        <v>0.4375</v>
      </c>
      <c r="CA26" s="243">
        <f>IF('Poradie - sporty'!CA29="x",0,(('Poradie - sporty'!CA$3+1)-'Poradie - sporty'!CA29)/'Poradie - sporty'!CA$3)</f>
        <v>0</v>
      </c>
      <c r="CB26" s="243">
        <f>IF('Poradie - sporty'!CB29="x",0,(('Poradie - sporty'!CB$3+1)-'Poradie - sporty'!CB29)/'Poradie - sporty'!CB$3)</f>
        <v>0.94047619047619047</v>
      </c>
      <c r="CC26" s="243">
        <f>IF('Poradie - sporty'!CC29="x",0,(('Poradie - sporty'!CC$3+1)-'Poradie - sporty'!CC29)/'Poradie - sporty'!CC$3)</f>
        <v>0.66666666666666663</v>
      </c>
      <c r="CD26" s="243">
        <f>IF('Poradie - sporty'!CD29="x",0,(('Poradie - sporty'!CD$3+1)-'Poradie - sporty'!CD29)/'Poradie - sporty'!CD$3)</f>
        <v>0.89333333333333331</v>
      </c>
      <c r="CE26" s="243">
        <f>IF('Poradie - sporty'!CE29="x",0,(('Poradie - sporty'!CE$3+1)-'Poradie - sporty'!CE29)/'Poradie - sporty'!CE$3)</f>
        <v>0.88764044943820219</v>
      </c>
      <c r="CF26" s="243">
        <f>IF('Poradie - sporty'!CF29="x",0,(('Poradie - sporty'!CF$3+1)-'Poradie - sporty'!CF29)/'Poradie - sporty'!CF$3)</f>
        <v>0.8125</v>
      </c>
      <c r="CG26" s="243">
        <f>IF('Poradie - sporty'!CG29="x",0,(('Poradie - sporty'!CG$3+1)-'Poradie - sporty'!CG29)/'Poradie - sporty'!CG$3)</f>
        <v>0.92079207920792083</v>
      </c>
      <c r="CH26" s="243">
        <f>IF('Poradie - sporty'!CH29="x",0,(('Poradie - sporty'!CH$3+1)-'Poradie - sporty'!CH29)/'Poradie - sporty'!CH$3)</f>
        <v>0.80392156862745101</v>
      </c>
      <c r="CI26" s="243">
        <f>IF('Poradie - sporty'!CI29="x",0,(('Poradie - sporty'!CI$3+1)-'Poradie - sporty'!CI29)/'Poradie - sporty'!CI$3)</f>
        <v>0.55696202531645567</v>
      </c>
      <c r="CJ26" s="243">
        <f>IF('Poradie - sporty'!CJ29="x",0,(('Poradie - sporty'!CJ$3+1)-'Poradie - sporty'!CJ29)/'Poradie - sporty'!CJ$3)</f>
        <v>0</v>
      </c>
      <c r="CK26" s="243">
        <f>IF('Poradie - sporty'!CK29="x",0,(('Poradie - sporty'!CK$3+1)-'Poradie - sporty'!CK29)/'Poradie - sporty'!CK$3)</f>
        <v>0</v>
      </c>
      <c r="CL26" s="243">
        <f>IF('Poradie - sporty'!CL29="x",0,(('Poradie - sporty'!CL$3+1)-'Poradie - sporty'!CL29)/'Poradie - sporty'!CL$3)</f>
        <v>0.39090909090909093</v>
      </c>
      <c r="CM26" s="243">
        <f>IF('Poradie - sporty'!CM29="x",0,(('Poradie - sporty'!CM$3+1)-'Poradie - sporty'!CM29)/'Poradie - sporty'!CM$3)</f>
        <v>0.98275862068965514</v>
      </c>
      <c r="CN26" s="243">
        <f>IF('Poradie - sporty'!CN29="x",0,(('Poradie - sporty'!CN$3+1)-'Poradie - sporty'!CN29)/'Poradie - sporty'!CN$3)</f>
        <v>0.73333333333333328</v>
      </c>
      <c r="CO26" s="243">
        <f>IF('Poradie - sporty'!CO29="x",0,(('Poradie - sporty'!CO$3+1)-'Poradie - sporty'!CO29)/'Poradie - sporty'!CO$3)</f>
        <v>0.9196428571428571</v>
      </c>
      <c r="CP26" s="243">
        <f>IF('Poradie - sporty'!CP29="x",0,(('Poradie - sporty'!CP$3+1)-'Poradie - sporty'!CP29)/'Poradie - sporty'!CP$3)</f>
        <v>0.17857142857142858</v>
      </c>
      <c r="CQ26" s="243">
        <f>IF('Poradie - sporty'!CQ29="x",0,(('Poradie - sporty'!CQ$3+1)-'Poradie - sporty'!CQ29)/'Poradie - sporty'!CQ$3)</f>
        <v>0.26</v>
      </c>
      <c r="CR26" s="243">
        <f>IF('Poradie - sporty'!CR29="x",0,(('Poradie - sporty'!CR$3+1)-'Poradie - sporty'!CR29)/'Poradie - sporty'!CR$3)</f>
        <v>0.79104477611940294</v>
      </c>
      <c r="CS26" s="243">
        <f>IF('Poradie - sporty'!CS29="x",0,(('Poradie - sporty'!CS$3+1)-'Poradie - sporty'!CS29)/'Poradie - sporty'!CS$3)</f>
        <v>0.609375</v>
      </c>
      <c r="CT26" s="243">
        <f>IF('Poradie - sporty'!CT29="x",0,(('Poradie - sporty'!CT$3+1)-'Poradie - sporty'!CT29)/'Poradie - sporty'!CT$3)</f>
        <v>0.88028169014084512</v>
      </c>
      <c r="CU26" s="243">
        <f>IF('Poradie - sporty'!CU29="x",0,(('Poradie - sporty'!CU$3+1)-'Poradie - sporty'!CU29)/'Poradie - sporty'!CU$3)</f>
        <v>0.7142857142857143</v>
      </c>
      <c r="CV26" s="243">
        <f>IF('Poradie - sporty'!CV29="x",0,(('Poradie - sporty'!CV$3+1)-'Poradie - sporty'!CV29)/'Poradie - sporty'!CV$3)</f>
        <v>0</v>
      </c>
      <c r="CW26" s="243">
        <f>IF('Poradie - sporty'!CW29="x",0,(('Poradie - sporty'!CW$3+1)-'Poradie - sporty'!CW29)/'Poradie - sporty'!CW$3)</f>
        <v>0.78181818181818186</v>
      </c>
      <c r="CX26" s="243">
        <f>IF('Poradie - sporty'!CX29="x",0,(('Poradie - sporty'!CX$3+1)-'Poradie - sporty'!CX29)/'Poradie - sporty'!CX$3)</f>
        <v>0.83333333333333337</v>
      </c>
      <c r="CY26" s="243">
        <f>IF('Poradie - sporty'!CY29="x",0,(('Poradie - sporty'!CY$3+1)-'Poradie - sporty'!CY29)/'Poradie - sporty'!CY$3)</f>
        <v>0.7226027397260274</v>
      </c>
      <c r="CZ26" s="243">
        <f>IF('Poradie - sporty'!CZ29="x",0,(('Poradie - sporty'!CZ$3+1)-'Poradie - sporty'!CZ29)/'Poradie - sporty'!CZ$3)</f>
        <v>0.89830508474576276</v>
      </c>
      <c r="DA26" s="243">
        <f>IF('Poradie - sporty'!DA29="x",0,(('Poradie - sporty'!DA$3+1)-'Poradie - sporty'!DA29)/'Poradie - sporty'!DA$3)</f>
        <v>0.86153846153846159</v>
      </c>
      <c r="DB26" s="243">
        <f>IF('Poradie - sporty'!DB29="x",0,(('Poradie - sporty'!DB$3+1)-'Poradie - sporty'!DB29)/'Poradie - sporty'!DB$3)</f>
        <v>0.8125</v>
      </c>
      <c r="DC26" s="243">
        <f>IF('Poradie - sporty'!DC29="x",0,(('Poradie - sporty'!DC$3+1)-'Poradie - sporty'!DC29)/'Poradie - sporty'!DC$3)</f>
        <v>0</v>
      </c>
      <c r="DD26" s="243">
        <f>IF('Poradie - sporty'!DD29="x",0,(('Poradie - sporty'!DD$3+1)-'Poradie - sporty'!DD29)/'Poradie - sporty'!DD$3)</f>
        <v>0.30158730158730157</v>
      </c>
      <c r="DE26" s="243">
        <f>IF('Poradie - sporty'!DE29="x",0,(('Poradie - sporty'!DE$3+1)-'Poradie - sporty'!DE29)/'Poradie - sporty'!DE$3)</f>
        <v>0.94117647058823528</v>
      </c>
      <c r="DF26" s="243">
        <f>IF('Poradie - sporty'!DF29="x",0,(('Poradie - sporty'!DF$3+1)-'Poradie - sporty'!DF29)/'Poradie - sporty'!DF$3)</f>
        <v>0.92</v>
      </c>
      <c r="DG26" s="243">
        <f>IF('Poradie - sporty'!DG29="x",0,(('Poradie - sporty'!DG$3+1)-'Poradie - sporty'!DG29)/'Poradie - sporty'!DG$3)</f>
        <v>0.73873873873873874</v>
      </c>
      <c r="DH26" s="243">
        <f>IF('Poradie - sporty'!DH29="x",0,(('Poradie - sporty'!DH$3+1)-'Poradie - sporty'!DH29)/'Poradie - sporty'!DH$3)</f>
        <v>0.55102040816326525</v>
      </c>
      <c r="DI26" s="243">
        <f>IF('Poradie - sporty'!DI29="x",0,(('Poradie - sporty'!DI$3+1)-'Poradie - sporty'!DI29)/'Poradie - sporty'!DI$3)</f>
        <v>0.47647058823529409</v>
      </c>
    </row>
    <row r="27" spans="1:113" ht="14.25" customHeight="1" x14ac:dyDescent="0.25">
      <c r="A27" s="238" t="s">
        <v>29</v>
      </c>
      <c r="B27" s="243">
        <f>IF('Poradie - sporty'!B30="x",0,(('Poradie - sporty'!B$3+1)-'Poradie - sporty'!B30)/'Poradie - sporty'!B$3)</f>
        <v>0</v>
      </c>
      <c r="C27" s="243">
        <f>IF('Poradie - sporty'!C30="x",0,(('Poradie - sporty'!C$3+1)-'Poradie - sporty'!C30)/'Poradie - sporty'!C$3)</f>
        <v>0</v>
      </c>
      <c r="D27" s="243">
        <f>IF('Poradie - sporty'!D30="x",0,(('Poradie - sporty'!D$3+1)-'Poradie - sporty'!D30)/'Poradie - sporty'!D$3)</f>
        <v>0.62051282051282053</v>
      </c>
      <c r="E27" s="243">
        <f>IF('Poradie - sporty'!E30="x",0,(('Poradie - sporty'!E$3+1)-'Poradie - sporty'!E30)/'Poradie - sporty'!E$3)</f>
        <v>0.23134328358208955</v>
      </c>
      <c r="F27" s="243">
        <f>IF('Poradie - sporty'!F30="x",0,(('Poradie - sporty'!F$3+1)-'Poradie - sporty'!F30)/'Poradie - sporty'!F$3)</f>
        <v>0</v>
      </c>
      <c r="G27" s="243">
        <f>IF('Poradie - sporty'!G30="x",0,(('Poradie - sporty'!G$3+1)-'Poradie - sporty'!G30)/'Poradie - sporty'!G$3)</f>
        <v>0.98536585365853657</v>
      </c>
      <c r="H27" s="243">
        <f>IF('Poradie - sporty'!H30="x",0,(('Poradie - sporty'!H$3+1)-'Poradie - sporty'!H30)/'Poradie - sporty'!H$3)</f>
        <v>0</v>
      </c>
      <c r="I27" s="243">
        <f>IF('Poradie - sporty'!I30="x",0,(('Poradie - sporty'!I$3+1)-'Poradie - sporty'!I30)/'Poradie - sporty'!I$3)</f>
        <v>0</v>
      </c>
      <c r="J27" s="243">
        <f>IF('Poradie - sporty'!J30="x",0,(('Poradie - sporty'!J$3+1)-'Poradie - sporty'!J30)/'Poradie - sporty'!J$3)</f>
        <v>0.54887218045112784</v>
      </c>
      <c r="K27" s="243">
        <f>IF('Poradie - sporty'!K30="x",0,(('Poradie - sporty'!K$3+1)-'Poradie - sporty'!K30)/'Poradie - sporty'!K$3)</f>
        <v>0</v>
      </c>
      <c r="L27" s="243">
        <f>IF('Poradie - sporty'!L30="x",0,(('Poradie - sporty'!L$3+1)-'Poradie - sporty'!L30)/'Poradie - sporty'!L$3)</f>
        <v>6.9767441860465115E-2</v>
      </c>
      <c r="M27" s="243">
        <f>IF('Poradie - sporty'!M30="x",0,(('Poradie - sporty'!M$3+1)-'Poradie - sporty'!M30)/'Poradie - sporty'!M$3)</f>
        <v>0.44278606965174128</v>
      </c>
      <c r="N27" s="243">
        <f>IF('Poradie - sporty'!N30="x",0,(('Poradie - sporty'!N$3+1)-'Poradie - sporty'!N30)/'Poradie - sporty'!N$3)</f>
        <v>0</v>
      </c>
      <c r="O27" s="243">
        <f>IF('Poradie - sporty'!O30="x",0,(('Poradie - sporty'!O$3+1)-'Poradie - sporty'!O30)/'Poradie - sporty'!O$3)</f>
        <v>0</v>
      </c>
      <c r="P27" s="243">
        <f>IF('Poradie - sporty'!P30="x",0,(('Poradie - sporty'!P$3+1)-'Poradie - sporty'!P30)/'Poradie - sporty'!P$3)</f>
        <v>0.10344827586206896</v>
      </c>
      <c r="Q27" s="243">
        <f>IF('Poradie - sporty'!Q30="x",0,(('Poradie - sporty'!Q$3+1)-'Poradie - sporty'!Q30)/'Poradie - sporty'!Q$3)</f>
        <v>0</v>
      </c>
      <c r="R27" s="243">
        <f>IF('Poradie - sporty'!R30="x",0,(('Poradie - sporty'!R$3+1)-'Poradie - sporty'!R30)/'Poradie - sporty'!R$3)</f>
        <v>0.28688524590163933</v>
      </c>
      <c r="S27" s="243">
        <f>IF('Poradie - sporty'!S30="x",0,(('Poradie - sporty'!S$3+1)-'Poradie - sporty'!S30)/'Poradie - sporty'!S$3)</f>
        <v>0</v>
      </c>
      <c r="T27" s="243">
        <f>IF('Poradie - sporty'!T30="x",0,(('Poradie - sporty'!T$3+1)-'Poradie - sporty'!T30)/'Poradie - sporty'!T$3)</f>
        <v>0</v>
      </c>
      <c r="U27" s="243">
        <f>IF('Poradie - sporty'!U30="x",0,(('Poradie - sporty'!U$3+1)-'Poradie - sporty'!U30)/'Poradie - sporty'!U$3)</f>
        <v>0.53548387096774197</v>
      </c>
      <c r="V27" s="243">
        <f>IF('Poradie - sporty'!V30="x",0,(('Poradie - sporty'!V$3+1)-'Poradie - sporty'!V30)/'Poradie - sporty'!V$3)</f>
        <v>0.42857142857142855</v>
      </c>
      <c r="W27" s="243">
        <f>IF('Poradie - sporty'!W30="x",0,(('Poradie - sporty'!W$3+1)-'Poradie - sporty'!W30)/'Poradie - sporty'!W$3)</f>
        <v>0.44545454545454544</v>
      </c>
      <c r="X27" s="243">
        <f>IF('Poradie - sporty'!X30="x",0,(('Poradie - sporty'!X$3+1)-'Poradie - sporty'!X30)/'Poradie - sporty'!X$3)</f>
        <v>0</v>
      </c>
      <c r="Y27" s="243">
        <f>IF('Poradie - sporty'!Y30="x",0,(('Poradie - sporty'!Y$3+1)-'Poradie - sporty'!Y30)/'Poradie - sporty'!Y$3)</f>
        <v>0.18269230769230768</v>
      </c>
      <c r="Z27" s="243">
        <f>IF('Poradie - sporty'!Z30="x",0,(('Poradie - sporty'!Z$3+1)-'Poradie - sporty'!Z30)/'Poradie - sporty'!Z$3)</f>
        <v>0.67391304347826086</v>
      </c>
      <c r="AA27" s="243">
        <f>IF('Poradie - sporty'!AA30="x",0,(('Poradie - sporty'!AA$3+1)-'Poradie - sporty'!AA30)/'Poradie - sporty'!AA$3)</f>
        <v>0.4517543859649123</v>
      </c>
      <c r="AB27" s="243">
        <f>IF('Poradie - sporty'!AB30="x",0,(('Poradie - sporty'!AB$3+1)-'Poradie - sporty'!AB30)/'Poradie - sporty'!AB$3)</f>
        <v>0</v>
      </c>
      <c r="AC27" s="243">
        <f>IF('Poradie - sporty'!AC30="x",0,(('Poradie - sporty'!AC$3+1)-'Poradie - sporty'!AC30)/'Poradie - sporty'!AC$3)</f>
        <v>0.37681159420289856</v>
      </c>
      <c r="AD27" s="243">
        <f>IF('Poradie - sporty'!AD30="x",0,(('Poradie - sporty'!AD$3+1)-'Poradie - sporty'!AD30)/'Poradie - sporty'!AD$3)</f>
        <v>0</v>
      </c>
      <c r="AE27" s="243">
        <f>IF('Poradie - sporty'!AE30="x",0,(('Poradie - sporty'!AE$3+1)-'Poradie - sporty'!AE30)/'Poradie - sporty'!AE$3)</f>
        <v>0</v>
      </c>
      <c r="AF27" s="243">
        <f>IF('Poradie - sporty'!AF30="x",0,(('Poradie - sporty'!AF$3+1)-'Poradie - sporty'!AF30)/'Poradie - sporty'!AF$3)</f>
        <v>0</v>
      </c>
      <c r="AG27" s="243">
        <f>IF('Poradie - sporty'!AG30="x",0,(('Poradie - sporty'!AG$3+1)-'Poradie - sporty'!AG30)/'Poradie - sporty'!AG$3)</f>
        <v>0</v>
      </c>
      <c r="AH27" s="243">
        <f>IF('Poradie - sporty'!AH30="x",0,(('Poradie - sporty'!AH$3+1)-'Poradie - sporty'!AH30)/'Poradie - sporty'!AH$3)</f>
        <v>0</v>
      </c>
      <c r="AI27" s="243">
        <f>IF('Poradie - sporty'!AI30="x",0,(('Poradie - sporty'!AI$3+1)-'Poradie - sporty'!AI30)/'Poradie - sporty'!AI$3)</f>
        <v>0</v>
      </c>
      <c r="AJ27" s="243">
        <f>IF('Poradie - sporty'!AJ30="x",0,(('Poradie - sporty'!AJ$3+1)-'Poradie - sporty'!AJ30)/'Poradie - sporty'!AJ$3)</f>
        <v>0.13636363636363635</v>
      </c>
      <c r="AK27" s="243">
        <f>IF('Poradie - sporty'!AK30="x",0,(('Poradie - sporty'!AK$3+1)-'Poradie - sporty'!AK30)/'Poradie - sporty'!AK$3)</f>
        <v>0</v>
      </c>
      <c r="AL27" s="243">
        <f>IF('Poradie - sporty'!AL30="x",0,(('Poradie - sporty'!AL$3+1)-'Poradie - sporty'!AL30)/'Poradie - sporty'!AL$3)</f>
        <v>0</v>
      </c>
      <c r="AM27" s="243">
        <f>IF('Poradie - sporty'!AM30="x",0,(('Poradie - sporty'!AM$3+1)-'Poradie - sporty'!AM30)/'Poradie - sporty'!AM$3)</f>
        <v>0</v>
      </c>
      <c r="AN27" s="243">
        <f>IF('Poradie - sporty'!AN30="x",0,(('Poradie - sporty'!AN$3+1)-'Poradie - sporty'!AN30)/'Poradie - sporty'!AN$3)</f>
        <v>0.23404255319148937</v>
      </c>
      <c r="AO27" s="243">
        <f>IF('Poradie - sporty'!AO30="x",0,(('Poradie - sporty'!AO$3+1)-'Poradie - sporty'!AO30)/'Poradie - sporty'!AO$3)</f>
        <v>0</v>
      </c>
      <c r="AP27" s="243">
        <f>IF('Poradie - sporty'!AP30="x",0,(('Poradie - sporty'!AP$3+1)-'Poradie - sporty'!AP30)/'Poradie - sporty'!AP$3)</f>
        <v>0.42211055276381909</v>
      </c>
      <c r="AQ27" s="243">
        <f>IF('Poradie - sporty'!AQ30="x",0,(('Poradie - sporty'!AQ$3+1)-'Poradie - sporty'!AQ30)/'Poradie - sporty'!AQ$3)</f>
        <v>0</v>
      </c>
      <c r="AR27" s="243">
        <f>IF('Poradie - sporty'!AR30="x",0,(('Poradie - sporty'!AR$3+1)-'Poradie - sporty'!AR30)/'Poradie - sporty'!AR$3)</f>
        <v>0</v>
      </c>
      <c r="AS27" s="243">
        <f>IF('Poradie - sporty'!AS30="x",0,(('Poradie - sporty'!AS$3+1)-'Poradie - sporty'!AS30)/'Poradie - sporty'!AS$3)</f>
        <v>0.47747747747747749</v>
      </c>
      <c r="AT27" s="243">
        <f>IF('Poradie - sporty'!AT30="x",0,(('Poradie - sporty'!AT$3+1)-'Poradie - sporty'!AT30)/'Poradie - sporty'!AT$3)</f>
        <v>0</v>
      </c>
      <c r="AU27" s="243">
        <f>IF('Poradie - sporty'!AU30="x",0,(('Poradie - sporty'!AU$3+1)-'Poradie - sporty'!AU30)/'Poradie - sporty'!AU$3)</f>
        <v>0</v>
      </c>
      <c r="AV27" s="243">
        <f>IF('Poradie - sporty'!AV30="x",0,(('Poradie - sporty'!AV$3+1)-'Poradie - sporty'!AV30)/'Poradie - sporty'!AV$3)</f>
        <v>0</v>
      </c>
      <c r="AW27" s="243">
        <f>IF('Poradie - sporty'!AW30="x",0,(('Poradie - sporty'!AW$3+1)-'Poradie - sporty'!AW30)/'Poradie - sporty'!AW$3)</f>
        <v>0</v>
      </c>
      <c r="AX27" s="243">
        <f>IF('Poradie - sporty'!AX30="x",0,(('Poradie - sporty'!AX$3+1)-'Poradie - sporty'!AX30)/'Poradie - sporty'!AX$3)</f>
        <v>0.22875816993464052</v>
      </c>
      <c r="AY27" s="243">
        <f>IF('Poradie - sporty'!AY30="x",0,(('Poradie - sporty'!AY$3+1)-'Poradie - sporty'!AY30)/'Poradie - sporty'!AY$3)</f>
        <v>0</v>
      </c>
      <c r="AZ27" s="243">
        <f>IF('Poradie - sporty'!AZ30="x",0,(('Poradie - sporty'!AZ$3+1)-'Poradie - sporty'!AZ30)/'Poradie - sporty'!AZ$3)</f>
        <v>0.41666666666666669</v>
      </c>
      <c r="BA27" s="243">
        <f>IF('Poradie - sporty'!BA30="x",0,(('Poradie - sporty'!BA$3+1)-'Poradie - sporty'!BA30)/'Poradie - sporty'!BA$3)</f>
        <v>0.24848484848484848</v>
      </c>
      <c r="BB27" s="243">
        <f>IF('Poradie - sporty'!BB30="x",0,(('Poradie - sporty'!BB$3+1)-'Poradie - sporty'!BB30)/'Poradie - sporty'!BB$3)</f>
        <v>0</v>
      </c>
      <c r="BC27" s="243">
        <f>IF('Poradie - sporty'!BC30="x",0,(('Poradie - sporty'!BC$3+1)-'Poradie - sporty'!BC30)/'Poradie - sporty'!BC$3)</f>
        <v>0.34782608695652173</v>
      </c>
      <c r="BD27" s="243">
        <f>IF('Poradie - sporty'!BD30="x",0,(('Poradie - sporty'!BD$3+1)-'Poradie - sporty'!BD30)/'Poradie - sporty'!BD$3)</f>
        <v>0.7</v>
      </c>
      <c r="BE27" s="243">
        <f>IF('Poradie - sporty'!BE30="x",0,(('Poradie - sporty'!BE$3+1)-'Poradie - sporty'!BE30)/'Poradie - sporty'!BE$3)</f>
        <v>0.33108108108108109</v>
      </c>
      <c r="BF27" s="243">
        <f>IF('Poradie - sporty'!BF30="x",0,(('Poradie - sporty'!BF$3+1)-'Poradie - sporty'!BF30)/'Poradie - sporty'!BF$3)</f>
        <v>0</v>
      </c>
      <c r="BG27" s="243">
        <f>IF('Poradie - sporty'!BG30="x",0,(('Poradie - sporty'!BG$3+1)-'Poradie - sporty'!BG30)/'Poradie - sporty'!BG$3)</f>
        <v>0</v>
      </c>
      <c r="BH27" s="243">
        <f>IF('Poradie - sporty'!BH30="x",0,(('Poradie - sporty'!BH$3+1)-'Poradie - sporty'!BH30)/'Poradie - sporty'!BH$3)</f>
        <v>0</v>
      </c>
      <c r="BI27" s="243">
        <f>IF('Poradie - sporty'!BI30="x",0,(('Poradie - sporty'!BI$3+1)-'Poradie - sporty'!BI30)/'Poradie - sporty'!BI$3)</f>
        <v>1.5384615384615385E-2</v>
      </c>
      <c r="BJ27" s="243">
        <f>IF('Poradie - sporty'!BJ30="x",0,(('Poradie - sporty'!BJ$3+1)-'Poradie - sporty'!BJ30)/'Poradie - sporty'!BJ$3)</f>
        <v>0</v>
      </c>
      <c r="BK27" s="243">
        <f>IF('Poradie - sporty'!BK30="x",0,(('Poradie - sporty'!BK$3+1)-'Poradie - sporty'!BK30)/'Poradie - sporty'!BK$3)</f>
        <v>0</v>
      </c>
      <c r="BL27" s="243">
        <f>IF('Poradie - sporty'!BL30="x",0,(('Poradie - sporty'!BL$3+1)-'Poradie - sporty'!BL30)/'Poradie - sporty'!BL$3)</f>
        <v>0.35714285714285715</v>
      </c>
      <c r="BM27" s="243">
        <f>IF('Poradie - sporty'!BM30="x",0,(('Poradie - sporty'!BM$3+1)-'Poradie - sporty'!BM30)/'Poradie - sporty'!BM$3)</f>
        <v>0</v>
      </c>
      <c r="BN27" s="243">
        <f>IF('Poradie - sporty'!BN30="x",0,(('Poradie - sporty'!BN$3+1)-'Poradie - sporty'!BN30)/'Poradie - sporty'!BN$3)</f>
        <v>0</v>
      </c>
      <c r="BO27" s="243">
        <f>IF('Poradie - sporty'!BO30="x",0,(('Poradie - sporty'!BO$3+1)-'Poradie - sporty'!BO30)/'Poradie - sporty'!BO$3)</f>
        <v>0</v>
      </c>
      <c r="BP27" s="243">
        <f>IF('Poradie - sporty'!BP30="x",0,(('Poradie - sporty'!BP$3+1)-'Poradie - sporty'!BP30)/'Poradie - sporty'!BP$3)</f>
        <v>0</v>
      </c>
      <c r="BQ27" s="243">
        <f>IF('Poradie - sporty'!BQ30="x",0,(('Poradie - sporty'!BQ$3+1)-'Poradie - sporty'!BQ30)/'Poradie - sporty'!BQ$3)</f>
        <v>0</v>
      </c>
      <c r="BR27" s="243">
        <f>IF('Poradie - sporty'!BR30="x",0,(('Poradie - sporty'!BR$3+1)-'Poradie - sporty'!BR30)/'Poradie - sporty'!BR$3)</f>
        <v>0.70329670329670335</v>
      </c>
      <c r="BS27" s="243">
        <f>IF('Poradie - sporty'!BS30="x",0,(('Poradie - sporty'!BS$3+1)-'Poradie - sporty'!BS30)/'Poradie - sporty'!BS$3)</f>
        <v>0.17499999999999999</v>
      </c>
      <c r="BT27" s="243">
        <f>IF('Poradie - sporty'!BT30="x",0,(('Poradie - sporty'!BT$3+1)-'Poradie - sporty'!BT30)/'Poradie - sporty'!BT$3)</f>
        <v>0</v>
      </c>
      <c r="BU27" s="243">
        <f>IF('Poradie - sporty'!BU30="x",0,(('Poradie - sporty'!BU$3+1)-'Poradie - sporty'!BU30)/'Poradie - sporty'!BU$3)</f>
        <v>0</v>
      </c>
      <c r="BV27" s="243">
        <f>IF('Poradie - sporty'!BV30="x",0,(('Poradie - sporty'!BV$3+1)-'Poradie - sporty'!BV30)/'Poradie - sporty'!BV$3)</f>
        <v>0</v>
      </c>
      <c r="BW27" s="243">
        <f>IF('Poradie - sporty'!BW30="x",0,(('Poradie - sporty'!BW$3+1)-'Poradie - sporty'!BW30)/'Poradie - sporty'!BW$3)</f>
        <v>0</v>
      </c>
      <c r="BX27" s="243">
        <f>IF('Poradie - sporty'!BX30="x",0,(('Poradie - sporty'!BX$3+1)-'Poradie - sporty'!BX30)/'Poradie - sporty'!BX$3)</f>
        <v>0</v>
      </c>
      <c r="BY27" s="243">
        <f>IF('Poradie - sporty'!BY30="x",0,(('Poradie - sporty'!BY$3+1)-'Poradie - sporty'!BY30)/'Poradie - sporty'!BY$3)</f>
        <v>0</v>
      </c>
      <c r="BZ27" s="243">
        <f>IF('Poradie - sporty'!BZ30="x",0,(('Poradie - sporty'!BZ$3+1)-'Poradie - sporty'!BZ30)/'Poradie - sporty'!BZ$3)</f>
        <v>0</v>
      </c>
      <c r="CA27" s="243">
        <f>IF('Poradie - sporty'!CA30="x",0,(('Poradie - sporty'!CA$3+1)-'Poradie - sporty'!CA30)/'Poradie - sporty'!CA$3)</f>
        <v>0</v>
      </c>
      <c r="CB27" s="243">
        <f>IF('Poradie - sporty'!CB30="x",0,(('Poradie - sporty'!CB$3+1)-'Poradie - sporty'!CB30)/'Poradie - sporty'!CB$3)</f>
        <v>0</v>
      </c>
      <c r="CC27" s="243">
        <f>IF('Poradie - sporty'!CC30="x",0,(('Poradie - sporty'!CC$3+1)-'Poradie - sporty'!CC30)/'Poradie - sporty'!CC$3)</f>
        <v>0</v>
      </c>
      <c r="CD27" s="243">
        <f>IF('Poradie - sporty'!CD30="x",0,(('Poradie - sporty'!CD$3+1)-'Poradie - sporty'!CD30)/'Poradie - sporty'!CD$3)</f>
        <v>0.16</v>
      </c>
      <c r="CE27" s="243">
        <f>IF('Poradie - sporty'!CE30="x",0,(('Poradie - sporty'!CE$3+1)-'Poradie - sporty'!CE30)/'Poradie - sporty'!CE$3)</f>
        <v>0</v>
      </c>
      <c r="CF27" s="243">
        <f>IF('Poradie - sporty'!CF30="x",0,(('Poradie - sporty'!CF$3+1)-'Poradie - sporty'!CF30)/'Poradie - sporty'!CF$3)</f>
        <v>0</v>
      </c>
      <c r="CG27" s="243">
        <f>IF('Poradie - sporty'!CG30="x",0,(('Poradie - sporty'!CG$3+1)-'Poradie - sporty'!CG30)/'Poradie - sporty'!CG$3)</f>
        <v>0.88118811881188119</v>
      </c>
      <c r="CH27" s="243">
        <f>IF('Poradie - sporty'!CH30="x",0,(('Poradie - sporty'!CH$3+1)-'Poradie - sporty'!CH30)/'Poradie - sporty'!CH$3)</f>
        <v>0</v>
      </c>
      <c r="CI27" s="243">
        <f>IF('Poradie - sporty'!CI30="x",0,(('Poradie - sporty'!CI$3+1)-'Poradie - sporty'!CI30)/'Poradie - sporty'!CI$3)</f>
        <v>0</v>
      </c>
      <c r="CJ27" s="243">
        <f>IF('Poradie - sporty'!CJ30="x",0,(('Poradie - sporty'!CJ$3+1)-'Poradie - sporty'!CJ30)/'Poradie - sporty'!CJ$3)</f>
        <v>0</v>
      </c>
      <c r="CK27" s="243">
        <f>IF('Poradie - sporty'!CK30="x",0,(('Poradie - sporty'!CK$3+1)-'Poradie - sporty'!CK30)/'Poradie - sporty'!CK$3)</f>
        <v>0</v>
      </c>
      <c r="CL27" s="243">
        <f>IF('Poradie - sporty'!CL30="x",0,(('Poradie - sporty'!CL$3+1)-'Poradie - sporty'!CL30)/'Poradie - sporty'!CL$3)</f>
        <v>3.6363636363636362E-2</v>
      </c>
      <c r="CM27" s="243">
        <f>IF('Poradie - sporty'!CM30="x",0,(('Poradie - sporty'!CM$3+1)-'Poradie - sporty'!CM30)/'Poradie - sporty'!CM$3)</f>
        <v>0</v>
      </c>
      <c r="CN27" s="243">
        <f>IF('Poradie - sporty'!CN30="x",0,(('Poradie - sporty'!CN$3+1)-'Poradie - sporty'!CN30)/'Poradie - sporty'!CN$3)</f>
        <v>0</v>
      </c>
      <c r="CO27" s="243">
        <f>IF('Poradie - sporty'!CO30="x",0,(('Poradie - sporty'!CO$3+1)-'Poradie - sporty'!CO30)/'Poradie - sporty'!CO$3)</f>
        <v>0.25</v>
      </c>
      <c r="CP27" s="243">
        <f>IF('Poradie - sporty'!CP30="x",0,(('Poradie - sporty'!CP$3+1)-'Poradie - sporty'!CP30)/'Poradie - sporty'!CP$3)</f>
        <v>0</v>
      </c>
      <c r="CQ27" s="243">
        <f>IF('Poradie - sporty'!CQ30="x",0,(('Poradie - sporty'!CQ$3+1)-'Poradie - sporty'!CQ30)/'Poradie - sporty'!CQ$3)</f>
        <v>0</v>
      </c>
      <c r="CR27" s="243">
        <f>IF('Poradie - sporty'!CR30="x",0,(('Poradie - sporty'!CR$3+1)-'Poradie - sporty'!CR30)/'Poradie - sporty'!CR$3)</f>
        <v>0</v>
      </c>
      <c r="CS27" s="243">
        <f>IF('Poradie - sporty'!CS30="x",0,(('Poradie - sporty'!CS$3+1)-'Poradie - sporty'!CS30)/'Poradie - sporty'!CS$3)</f>
        <v>0</v>
      </c>
      <c r="CT27" s="243">
        <f>IF('Poradie - sporty'!CT30="x",0,(('Poradie - sporty'!CT$3+1)-'Poradie - sporty'!CT30)/'Poradie - sporty'!CT$3)</f>
        <v>0</v>
      </c>
      <c r="CU27" s="243">
        <f>IF('Poradie - sporty'!CU30="x",0,(('Poradie - sporty'!CU$3+1)-'Poradie - sporty'!CU30)/'Poradie - sporty'!CU$3)</f>
        <v>0</v>
      </c>
      <c r="CV27" s="243">
        <f>IF('Poradie - sporty'!CV30="x",0,(('Poradie - sporty'!CV$3+1)-'Poradie - sporty'!CV30)/'Poradie - sporty'!CV$3)</f>
        <v>0</v>
      </c>
      <c r="CW27" s="243">
        <f>IF('Poradie - sporty'!CW30="x",0,(('Poradie - sporty'!CW$3+1)-'Poradie - sporty'!CW30)/'Poradie - sporty'!CW$3)</f>
        <v>0</v>
      </c>
      <c r="CX27" s="243">
        <f>IF('Poradie - sporty'!CX30="x",0,(('Poradie - sporty'!CX$3+1)-'Poradie - sporty'!CX30)/'Poradie - sporty'!CX$3)</f>
        <v>0</v>
      </c>
      <c r="CY27" s="243">
        <f>IF('Poradie - sporty'!CY30="x",0,(('Poradie - sporty'!CY$3+1)-'Poradie - sporty'!CY30)/'Poradie - sporty'!CY$3)</f>
        <v>0.36301369863013699</v>
      </c>
      <c r="CZ27" s="243">
        <f>IF('Poradie - sporty'!CZ30="x",0,(('Poradie - sporty'!CZ$3+1)-'Poradie - sporty'!CZ30)/'Poradie - sporty'!CZ$3)</f>
        <v>0.5423728813559322</v>
      </c>
      <c r="DA27" s="243">
        <f>IF('Poradie - sporty'!DA30="x",0,(('Poradie - sporty'!DA$3+1)-'Poradie - sporty'!DA30)/'Poradie - sporty'!DA$3)</f>
        <v>0.3</v>
      </c>
      <c r="DB27" s="243">
        <f>IF('Poradie - sporty'!DB30="x",0,(('Poradie - sporty'!DB$3+1)-'Poradie - sporty'!DB30)/'Poradie - sporty'!DB$3)</f>
        <v>0</v>
      </c>
      <c r="DC27" s="243">
        <f>IF('Poradie - sporty'!DC30="x",0,(('Poradie - sporty'!DC$3+1)-'Poradie - sporty'!DC30)/'Poradie - sporty'!DC$3)</f>
        <v>0</v>
      </c>
      <c r="DD27" s="243">
        <f>IF('Poradie - sporty'!DD30="x",0,(('Poradie - sporty'!DD$3+1)-'Poradie - sporty'!DD30)/'Poradie - sporty'!DD$3)</f>
        <v>0</v>
      </c>
      <c r="DE27" s="243">
        <f>IF('Poradie - sporty'!DE30="x",0,(('Poradie - sporty'!DE$3+1)-'Poradie - sporty'!DE30)/'Poradie - sporty'!DE$3)</f>
        <v>0.65294117647058825</v>
      </c>
      <c r="DF27" s="243">
        <f>IF('Poradie - sporty'!DF30="x",0,(('Poradie - sporty'!DF$3+1)-'Poradie - sporty'!DF30)/'Poradie - sporty'!DF$3)</f>
        <v>0</v>
      </c>
      <c r="DG27" s="243">
        <f>IF('Poradie - sporty'!DG30="x",0,(('Poradie - sporty'!DG$3+1)-'Poradie - sporty'!DG30)/'Poradie - sporty'!DG$3)</f>
        <v>7.2072072072072071E-2</v>
      </c>
      <c r="DH27" s="243">
        <f>IF('Poradie - sporty'!DH30="x",0,(('Poradie - sporty'!DH$3+1)-'Poradie - sporty'!DH30)/'Poradie - sporty'!DH$3)</f>
        <v>0</v>
      </c>
      <c r="DI27" s="243">
        <f>IF('Poradie - sporty'!DI30="x",0,(('Poradie - sporty'!DI$3+1)-'Poradie - sporty'!DI30)/'Poradie - sporty'!DI$3)</f>
        <v>0</v>
      </c>
    </row>
    <row r="28" spans="1:113" ht="14.25" customHeight="1" x14ac:dyDescent="0.25">
      <c r="A28" s="239" t="s">
        <v>30</v>
      </c>
      <c r="B28" s="243">
        <f>IF('Poradie - sporty'!B31="x",0,(('Poradie - sporty'!B$3+1)-'Poradie - sporty'!B31)/'Poradie - sporty'!B$3)</f>
        <v>0.63157894736842102</v>
      </c>
      <c r="C28" s="243">
        <f>IF('Poradie - sporty'!C31="x",0,(('Poradie - sporty'!C$3+1)-'Poradie - sporty'!C31)/'Poradie - sporty'!C$3)</f>
        <v>0.82222222222222219</v>
      </c>
      <c r="D28" s="243">
        <f>IF('Poradie - sporty'!D31="x",0,(('Poradie - sporty'!D$3+1)-'Poradie - sporty'!D31)/'Poradie - sporty'!D$3)</f>
        <v>0.90769230769230769</v>
      </c>
      <c r="E28" s="243">
        <f>IF('Poradie - sporty'!E31="x",0,(('Poradie - sporty'!E$3+1)-'Poradie - sporty'!E31)/'Poradie - sporty'!E$3)</f>
        <v>1</v>
      </c>
      <c r="F28" s="243">
        <f>IF('Poradie - sporty'!F31="x",0,(('Poradie - sporty'!F$3+1)-'Poradie - sporty'!F31)/'Poradie - sporty'!F$3)</f>
        <v>0</v>
      </c>
      <c r="G28" s="243">
        <f>IF('Poradie - sporty'!G31="x",0,(('Poradie - sporty'!G$3+1)-'Poradie - sporty'!G31)/'Poradie - sporty'!G$3)</f>
        <v>0.65365853658536588</v>
      </c>
      <c r="H28" s="243">
        <f>IF('Poradie - sporty'!H31="x",0,(('Poradie - sporty'!H$3+1)-'Poradie - sporty'!H31)/'Poradie - sporty'!H$3)</f>
        <v>0</v>
      </c>
      <c r="I28" s="243">
        <f>IF('Poradie - sporty'!I31="x",0,(('Poradie - sporty'!I$3+1)-'Poradie - sporty'!I31)/'Poradie - sporty'!I$3)</f>
        <v>0.24657534246575341</v>
      </c>
      <c r="J28" s="243">
        <f>IF('Poradie - sporty'!J31="x",0,(('Poradie - sporty'!J$3+1)-'Poradie - sporty'!J31)/'Poradie - sporty'!J$3)</f>
        <v>0.94736842105263153</v>
      </c>
      <c r="K28" s="243">
        <f>IF('Poradie - sporty'!K31="x",0,(('Poradie - sporty'!K$3+1)-'Poradie - sporty'!K31)/'Poradie - sporty'!K$3)</f>
        <v>0</v>
      </c>
      <c r="L28" s="243">
        <f>IF('Poradie - sporty'!L31="x",0,(('Poradie - sporty'!L$3+1)-'Poradie - sporty'!L31)/'Poradie - sporty'!L$3)</f>
        <v>0.97674418604651159</v>
      </c>
      <c r="M28" s="243">
        <f>IF('Poradie - sporty'!M31="x",0,(('Poradie - sporty'!M$3+1)-'Poradie - sporty'!M31)/'Poradie - sporty'!M$3)</f>
        <v>0.86069651741293529</v>
      </c>
      <c r="N28" s="243">
        <f>IF('Poradie - sporty'!N31="x",0,(('Poradie - sporty'!N$3+1)-'Poradie - sporty'!N31)/'Poradie - sporty'!N$3)</f>
        <v>0.23333333333333334</v>
      </c>
      <c r="O28" s="243">
        <f>IF('Poradie - sporty'!O31="x",0,(('Poradie - sporty'!O$3+1)-'Poradie - sporty'!O31)/'Poradie - sporty'!O$3)</f>
        <v>0.8928571428571429</v>
      </c>
      <c r="P28" s="243">
        <f>IF('Poradie - sporty'!P31="x",0,(('Poradie - sporty'!P$3+1)-'Poradie - sporty'!P31)/'Poradie - sporty'!P$3)</f>
        <v>0.77586206896551724</v>
      </c>
      <c r="Q28" s="243">
        <f>IF('Poradie - sporty'!Q31="x",0,(('Poradie - sporty'!Q$3+1)-'Poradie - sporty'!Q31)/'Poradie - sporty'!Q$3)</f>
        <v>0.8571428571428571</v>
      </c>
      <c r="R28" s="243">
        <f>IF('Poradie - sporty'!R31="x",0,(('Poradie - sporty'!R$3+1)-'Poradie - sporty'!R31)/'Poradie - sporty'!R$3)</f>
        <v>0.79918032786885251</v>
      </c>
      <c r="S28" s="243">
        <f>IF('Poradie - sporty'!S31="x",0,(('Poradie - sporty'!S$3+1)-'Poradie - sporty'!S31)/'Poradie - sporty'!S$3)</f>
        <v>0</v>
      </c>
      <c r="T28" s="243">
        <f>IF('Poradie - sporty'!T31="x",0,(('Poradie - sporty'!T$3+1)-'Poradie - sporty'!T31)/'Poradie - sporty'!T$3)</f>
        <v>0.98113207547169812</v>
      </c>
      <c r="U28" s="243">
        <f>IF('Poradie - sporty'!U31="x",0,(('Poradie - sporty'!U$3+1)-'Poradie - sporty'!U31)/'Poradie - sporty'!U$3)</f>
        <v>0.85161290322580641</v>
      </c>
      <c r="V28" s="243">
        <f>IF('Poradie - sporty'!V31="x",0,(('Poradie - sporty'!V$3+1)-'Poradie - sporty'!V31)/'Poradie - sporty'!V$3)</f>
        <v>0.48571428571428571</v>
      </c>
      <c r="W28" s="243">
        <f>IF('Poradie - sporty'!W31="x",0,(('Poradie - sporty'!W$3+1)-'Poradie - sporty'!W31)/'Poradie - sporty'!W$3)</f>
        <v>0.5636363636363636</v>
      </c>
      <c r="X28" s="243">
        <f>IF('Poradie - sporty'!X31="x",0,(('Poradie - sporty'!X$3+1)-'Poradie - sporty'!X31)/'Poradie - sporty'!X$3)</f>
        <v>0</v>
      </c>
      <c r="Y28" s="243">
        <f>IF('Poradie - sporty'!Y31="x",0,(('Poradie - sporty'!Y$3+1)-'Poradie - sporty'!Y31)/'Poradie - sporty'!Y$3)</f>
        <v>0.82692307692307687</v>
      </c>
      <c r="Z28" s="243">
        <f>IF('Poradie - sporty'!Z31="x",0,(('Poradie - sporty'!Z$3+1)-'Poradie - sporty'!Z31)/'Poradie - sporty'!Z$3)</f>
        <v>0.33695652173913043</v>
      </c>
      <c r="AA28" s="243">
        <f>IF('Poradie - sporty'!AA31="x",0,(('Poradie - sporty'!AA$3+1)-'Poradie - sporty'!AA31)/'Poradie - sporty'!AA$3)</f>
        <v>0.37719298245614036</v>
      </c>
      <c r="AB28" s="243">
        <f>IF('Poradie - sporty'!AB31="x",0,(('Poradie - sporty'!AB$3+1)-'Poradie - sporty'!AB31)/'Poradie - sporty'!AB$3)</f>
        <v>0.8833333333333333</v>
      </c>
      <c r="AC28" s="243">
        <f>IF('Poradie - sporty'!AC31="x",0,(('Poradie - sporty'!AC$3+1)-'Poradie - sporty'!AC31)/'Poradie - sporty'!AC$3)</f>
        <v>0.66666666666666663</v>
      </c>
      <c r="AD28" s="243">
        <f>IF('Poradie - sporty'!AD31="x",0,(('Poradie - sporty'!AD$3+1)-'Poradie - sporty'!AD31)/'Poradie - sporty'!AD$3)</f>
        <v>0.88</v>
      </c>
      <c r="AE28" s="243">
        <f>IF('Poradie - sporty'!AE31="x",0,(('Poradie - sporty'!AE$3+1)-'Poradie - sporty'!AE31)/'Poradie - sporty'!AE$3)</f>
        <v>0.8035714285714286</v>
      </c>
      <c r="AF28" s="243">
        <f>IF('Poradie - sporty'!AF31="x",0,(('Poradie - sporty'!AF$3+1)-'Poradie - sporty'!AF31)/'Poradie - sporty'!AF$3)</f>
        <v>0</v>
      </c>
      <c r="AG28" s="243">
        <f>IF('Poradie - sporty'!AG31="x",0,(('Poradie - sporty'!AG$3+1)-'Poradie - sporty'!AG31)/'Poradie - sporty'!AG$3)</f>
        <v>7.1428571428571425E-2</v>
      </c>
      <c r="AH28" s="243">
        <f>IF('Poradie - sporty'!AH31="x",0,(('Poradie - sporty'!AH$3+1)-'Poradie - sporty'!AH31)/'Poradie - sporty'!AH$3)</f>
        <v>0</v>
      </c>
      <c r="AI28" s="243">
        <f>IF('Poradie - sporty'!AI31="x",0,(('Poradie - sporty'!AI$3+1)-'Poradie - sporty'!AI31)/'Poradie - sporty'!AI$3)</f>
        <v>0.56756756756756754</v>
      </c>
      <c r="AJ28" s="243">
        <f>IF('Poradie - sporty'!AJ31="x",0,(('Poradie - sporty'!AJ$3+1)-'Poradie - sporty'!AJ31)/'Poradie - sporty'!AJ$3)</f>
        <v>0.98484848484848486</v>
      </c>
      <c r="AK28" s="243">
        <f>IF('Poradie - sporty'!AK31="x",0,(('Poradie - sporty'!AK$3+1)-'Poradie - sporty'!AK31)/'Poradie - sporty'!AK$3)</f>
        <v>0.97599999999999998</v>
      </c>
      <c r="AL28" s="243">
        <f>IF('Poradie - sporty'!AL31="x",0,(('Poradie - sporty'!AL$3+1)-'Poradie - sporty'!AL31)/'Poradie - sporty'!AL$3)</f>
        <v>0.60655737704918034</v>
      </c>
      <c r="AM28" s="243">
        <f>IF('Poradie - sporty'!AM31="x",0,(('Poradie - sporty'!AM$3+1)-'Poradie - sporty'!AM31)/'Poradie - sporty'!AM$3)</f>
        <v>0</v>
      </c>
      <c r="AN28" s="243">
        <f>IF('Poradie - sporty'!AN31="x",0,(('Poradie - sporty'!AN$3+1)-'Poradie - sporty'!AN31)/'Poradie - sporty'!AN$3)</f>
        <v>0.5957446808510638</v>
      </c>
      <c r="AO28" s="243">
        <f>IF('Poradie - sporty'!AO31="x",0,(('Poradie - sporty'!AO$3+1)-'Poradie - sporty'!AO31)/'Poradie - sporty'!AO$3)</f>
        <v>0.49090909090909091</v>
      </c>
      <c r="AP28" s="243">
        <f>IF('Poradie - sporty'!AP31="x",0,(('Poradie - sporty'!AP$3+1)-'Poradie - sporty'!AP31)/'Poradie - sporty'!AP$3)</f>
        <v>0.81909547738693467</v>
      </c>
      <c r="AQ28" s="243">
        <f>IF('Poradie - sporty'!AQ31="x",0,(('Poradie - sporty'!AQ$3+1)-'Poradie - sporty'!AQ31)/'Poradie - sporty'!AQ$3)</f>
        <v>0</v>
      </c>
      <c r="AR28" s="243">
        <f>IF('Poradie - sporty'!AR31="x",0,(('Poradie - sporty'!AR$3+1)-'Poradie - sporty'!AR31)/'Poradie - sporty'!AR$3)</f>
        <v>0.98275862068965514</v>
      </c>
      <c r="AS28" s="243">
        <f>IF('Poradie - sporty'!AS31="x",0,(('Poradie - sporty'!AS$3+1)-'Poradie - sporty'!AS31)/'Poradie - sporty'!AS$3)</f>
        <v>0.95495495495495497</v>
      </c>
      <c r="AT28" s="243">
        <f>IF('Poradie - sporty'!AT31="x",0,(('Poradie - sporty'!AT$3+1)-'Poradie - sporty'!AT31)/'Poradie - sporty'!AT$3)</f>
        <v>0.8529411764705882</v>
      </c>
      <c r="AU28" s="243">
        <f>IF('Poradie - sporty'!AU31="x",0,(('Poradie - sporty'!AU$3+1)-'Poradie - sporty'!AU31)/'Poradie - sporty'!AU$3)</f>
        <v>0.75862068965517238</v>
      </c>
      <c r="AV28" s="243">
        <f>IF('Poradie - sporty'!AV31="x",0,(('Poradie - sporty'!AV$3+1)-'Poradie - sporty'!AV31)/'Poradie - sporty'!AV$3)</f>
        <v>0</v>
      </c>
      <c r="AW28" s="243">
        <f>IF('Poradie - sporty'!AW31="x",0,(('Poradie - sporty'!AW$3+1)-'Poradie - sporty'!AW31)/'Poradie - sporty'!AW$3)</f>
        <v>0.26829268292682928</v>
      </c>
      <c r="AX28" s="243">
        <f>IF('Poradie - sporty'!AX31="x",0,(('Poradie - sporty'!AX$3+1)-'Poradie - sporty'!AX31)/'Poradie - sporty'!AX$3)</f>
        <v>0.43137254901960786</v>
      </c>
      <c r="AY28" s="243">
        <f>IF('Poradie - sporty'!AY31="x",0,(('Poradie - sporty'!AY$3+1)-'Poradie - sporty'!AY31)/'Poradie - sporty'!AY$3)</f>
        <v>0.69230769230769229</v>
      </c>
      <c r="AZ28" s="243">
        <f>IF('Poradie - sporty'!AZ31="x",0,(('Poradie - sporty'!AZ$3+1)-'Poradie - sporty'!AZ31)/'Poradie - sporty'!AZ$3)</f>
        <v>0</v>
      </c>
      <c r="BA28" s="243">
        <f>IF('Poradie - sporty'!BA31="x",0,(('Poradie - sporty'!BA$3+1)-'Poradie - sporty'!BA31)/'Poradie - sporty'!BA$3)</f>
        <v>0.95757575757575752</v>
      </c>
      <c r="BB28" s="243">
        <f>IF('Poradie - sporty'!BB31="x",0,(('Poradie - sporty'!BB$3+1)-'Poradie - sporty'!BB31)/'Poradie - sporty'!BB$3)</f>
        <v>0.22033898305084745</v>
      </c>
      <c r="BC28" s="243">
        <f>IF('Poradie - sporty'!BC31="x",0,(('Poradie - sporty'!BC$3+1)-'Poradie - sporty'!BC31)/'Poradie - sporty'!BC$3)</f>
        <v>0.95652173913043481</v>
      </c>
      <c r="BD28" s="243">
        <f>IF('Poradie - sporty'!BD31="x",0,(('Poradie - sporty'!BD$3+1)-'Poradie - sporty'!BD31)/'Poradie - sporty'!BD$3)</f>
        <v>0.85</v>
      </c>
      <c r="BE28" s="243">
        <f>IF('Poradie - sporty'!BE31="x",0,(('Poradie - sporty'!BE$3+1)-'Poradie - sporty'!BE31)/'Poradie - sporty'!BE$3)</f>
        <v>0.60810810810810811</v>
      </c>
      <c r="BF28" s="243">
        <f>IF('Poradie - sporty'!BF31="x",0,(('Poradie - sporty'!BF$3+1)-'Poradie - sporty'!BF31)/'Poradie - sporty'!BF$3)</f>
        <v>0.98148148148148151</v>
      </c>
      <c r="BG28" s="243">
        <f>IF('Poradie - sporty'!BG31="x",0,(('Poradie - sporty'!BG$3+1)-'Poradie - sporty'!BG31)/'Poradie - sporty'!BG$3)</f>
        <v>0.28125</v>
      </c>
      <c r="BH28" s="243">
        <f>IF('Poradie - sporty'!BH31="x",0,(('Poradie - sporty'!BH$3+1)-'Poradie - sporty'!BH31)/'Poradie - sporty'!BH$3)</f>
        <v>0.79518072289156627</v>
      </c>
      <c r="BI28" s="243">
        <f>IF('Poradie - sporty'!BI31="x",0,(('Poradie - sporty'!BI$3+1)-'Poradie - sporty'!BI31)/'Poradie - sporty'!BI$3)</f>
        <v>0.56923076923076921</v>
      </c>
      <c r="BJ28" s="243">
        <f>IF('Poradie - sporty'!BJ31="x",0,(('Poradie - sporty'!BJ$3+1)-'Poradie - sporty'!BJ31)/'Poradie - sporty'!BJ$3)</f>
        <v>0.55555555555555558</v>
      </c>
      <c r="BK28" s="243">
        <f>IF('Poradie - sporty'!BK31="x",0,(('Poradie - sporty'!BK$3+1)-'Poradie - sporty'!BK31)/'Poradie - sporty'!BK$3)</f>
        <v>0</v>
      </c>
      <c r="BL28" s="243">
        <f>IF('Poradie - sporty'!BL31="x",0,(('Poradie - sporty'!BL$3+1)-'Poradie - sporty'!BL31)/'Poradie - sporty'!BL$3)</f>
        <v>0.26190476190476192</v>
      </c>
      <c r="BM28" s="243">
        <f>IF('Poradie - sporty'!BM31="x",0,(('Poradie - sporty'!BM$3+1)-'Poradie - sporty'!BM31)/'Poradie - sporty'!BM$3)</f>
        <v>0.64814814814814814</v>
      </c>
      <c r="BN28" s="243">
        <f>IF('Poradie - sporty'!BN31="x",0,(('Poradie - sporty'!BN$3+1)-'Poradie - sporty'!BN31)/'Poradie - sporty'!BN$3)</f>
        <v>0.12</v>
      </c>
      <c r="BO28" s="243">
        <f>IF('Poradie - sporty'!BO31="x",0,(('Poradie - sporty'!BO$3+1)-'Poradie - sporty'!BO31)/'Poradie - sporty'!BO$3)</f>
        <v>0.91743119266055051</v>
      </c>
      <c r="BP28" s="243">
        <f>IF('Poradie - sporty'!BP31="x",0,(('Poradie - sporty'!BP$3+1)-'Poradie - sporty'!BP31)/'Poradie - sporty'!BP$3)</f>
        <v>0.95890410958904104</v>
      </c>
      <c r="BQ28" s="243">
        <f>IF('Poradie - sporty'!BQ31="x",0,(('Poradie - sporty'!BQ$3+1)-'Poradie - sporty'!BQ31)/'Poradie - sporty'!BQ$3)</f>
        <v>0</v>
      </c>
      <c r="BR28" s="243">
        <f>IF('Poradie - sporty'!BR31="x",0,(('Poradie - sporty'!BR$3+1)-'Poradie - sporty'!BR31)/'Poradie - sporty'!BR$3)</f>
        <v>0.17582417582417584</v>
      </c>
      <c r="BS28" s="243">
        <f>IF('Poradie - sporty'!BS31="x",0,(('Poradie - sporty'!BS$3+1)-'Poradie - sporty'!BS31)/'Poradie - sporty'!BS$3)</f>
        <v>0</v>
      </c>
      <c r="BT28" s="243">
        <f>IF('Poradie - sporty'!BT31="x",0,(('Poradie - sporty'!BT$3+1)-'Poradie - sporty'!BT31)/'Poradie - sporty'!BT$3)</f>
        <v>0</v>
      </c>
      <c r="BU28" s="243">
        <f>IF('Poradie - sporty'!BU31="x",0,(('Poradie - sporty'!BU$3+1)-'Poradie - sporty'!BU31)/'Poradie - sporty'!BU$3)</f>
        <v>0.41269841269841268</v>
      </c>
      <c r="BV28" s="243">
        <f>IF('Poradie - sporty'!BV31="x",0,(('Poradie - sporty'!BV$3+1)-'Poradie - sporty'!BV31)/'Poradie - sporty'!BV$3)</f>
        <v>0</v>
      </c>
      <c r="BW28" s="243">
        <f>IF('Poradie - sporty'!BW31="x",0,(('Poradie - sporty'!BW$3+1)-'Poradie - sporty'!BW31)/'Poradie - sporty'!BW$3)</f>
        <v>0</v>
      </c>
      <c r="BX28" s="243">
        <f>IF('Poradie - sporty'!BX31="x",0,(('Poradie - sporty'!BX$3+1)-'Poradie - sporty'!BX31)/'Poradie - sporty'!BX$3)</f>
        <v>0.83333333333333337</v>
      </c>
      <c r="BY28" s="243">
        <f>IF('Poradie - sporty'!BY31="x",0,(('Poradie - sporty'!BY$3+1)-'Poradie - sporty'!BY31)/'Poradie - sporty'!BY$3)</f>
        <v>0.35897435897435898</v>
      </c>
      <c r="BZ28" s="243">
        <f>IF('Poradie - sporty'!BZ31="x",0,(('Poradie - sporty'!BZ$3+1)-'Poradie - sporty'!BZ31)/'Poradie - sporty'!BZ$3)</f>
        <v>0</v>
      </c>
      <c r="CA28" s="243">
        <f>IF('Poradie - sporty'!CA31="x",0,(('Poradie - sporty'!CA$3+1)-'Poradie - sporty'!CA31)/'Poradie - sporty'!CA$3)</f>
        <v>0</v>
      </c>
      <c r="CB28" s="243">
        <f>IF('Poradie - sporty'!CB31="x",0,(('Poradie - sporty'!CB$3+1)-'Poradie - sporty'!CB31)/'Poradie - sporty'!CB$3)</f>
        <v>0</v>
      </c>
      <c r="CC28" s="243">
        <f>IF('Poradie - sporty'!CC31="x",0,(('Poradie - sporty'!CC$3+1)-'Poradie - sporty'!CC31)/'Poradie - sporty'!CC$3)</f>
        <v>0.52777777777777779</v>
      </c>
      <c r="CD28" s="243">
        <f>IF('Poradie - sporty'!CD31="x",0,(('Poradie - sporty'!CD$3+1)-'Poradie - sporty'!CD31)/'Poradie - sporty'!CD$3)</f>
        <v>0.64</v>
      </c>
      <c r="CE28" s="243">
        <f>IF('Poradie - sporty'!CE31="x",0,(('Poradie - sporty'!CE$3+1)-'Poradie - sporty'!CE31)/'Poradie - sporty'!CE$3)</f>
        <v>0.6741573033707865</v>
      </c>
      <c r="CF28" s="243">
        <f>IF('Poradie - sporty'!CF31="x",0,(('Poradie - sporty'!CF$3+1)-'Poradie - sporty'!CF31)/'Poradie - sporty'!CF$3)</f>
        <v>0</v>
      </c>
      <c r="CG28" s="243">
        <f>IF('Poradie - sporty'!CG31="x",0,(('Poradie - sporty'!CG$3+1)-'Poradie - sporty'!CG31)/'Poradie - sporty'!CG$3)</f>
        <v>0.6633663366336634</v>
      </c>
      <c r="CH28" s="243">
        <f>IF('Poradie - sporty'!CH31="x",0,(('Poradie - sporty'!CH$3+1)-'Poradie - sporty'!CH31)/'Poradie - sporty'!CH$3)</f>
        <v>0.68627450980392157</v>
      </c>
      <c r="CI28" s="243">
        <f>IF('Poradie - sporty'!CI31="x",0,(('Poradie - sporty'!CI$3+1)-'Poradie - sporty'!CI31)/'Poradie - sporty'!CI$3)</f>
        <v>0.88607594936708856</v>
      </c>
      <c r="CJ28" s="243">
        <f>IF('Poradie - sporty'!CJ31="x",0,(('Poradie - sporty'!CJ$3+1)-'Poradie - sporty'!CJ31)/'Poradie - sporty'!CJ$3)</f>
        <v>0</v>
      </c>
      <c r="CK28" s="243">
        <f>IF('Poradie - sporty'!CK31="x",0,(('Poradie - sporty'!CK$3+1)-'Poradie - sporty'!CK31)/'Poradie - sporty'!CK$3)</f>
        <v>0</v>
      </c>
      <c r="CL28" s="243">
        <f>IF('Poradie - sporty'!CL31="x",0,(('Poradie - sporty'!CL$3+1)-'Poradie - sporty'!CL31)/'Poradie - sporty'!CL$3)</f>
        <v>0.94545454545454544</v>
      </c>
      <c r="CM28" s="243">
        <f>IF('Poradie - sporty'!CM31="x",0,(('Poradie - sporty'!CM$3+1)-'Poradie - sporty'!CM31)/'Poradie - sporty'!CM$3)</f>
        <v>0.91379310344827591</v>
      </c>
      <c r="CN28" s="243">
        <f>IF('Poradie - sporty'!CN31="x",0,(('Poradie - sporty'!CN$3+1)-'Poradie - sporty'!CN31)/'Poradie - sporty'!CN$3)</f>
        <v>0.56666666666666665</v>
      </c>
      <c r="CO28" s="243">
        <f>IF('Poradie - sporty'!CO31="x",0,(('Poradie - sporty'!CO$3+1)-'Poradie - sporty'!CO31)/'Poradie - sporty'!CO$3)</f>
        <v>0.8482142857142857</v>
      </c>
      <c r="CP28" s="243">
        <f>IF('Poradie - sporty'!CP31="x",0,(('Poradie - sporty'!CP$3+1)-'Poradie - sporty'!CP31)/'Poradie - sporty'!CP$3)</f>
        <v>0</v>
      </c>
      <c r="CQ28" s="243">
        <f>IF('Poradie - sporty'!CQ31="x",0,(('Poradie - sporty'!CQ$3+1)-'Poradie - sporty'!CQ31)/'Poradie - sporty'!CQ$3)</f>
        <v>0.96</v>
      </c>
      <c r="CR28" s="243">
        <f>IF('Poradie - sporty'!CR31="x",0,(('Poradie - sporty'!CR$3+1)-'Poradie - sporty'!CR31)/'Poradie - sporty'!CR$3)</f>
        <v>0.74626865671641796</v>
      </c>
      <c r="CS28" s="243">
        <f>IF('Poradie - sporty'!CS31="x",0,(('Poradie - sporty'!CS$3+1)-'Poradie - sporty'!CS31)/'Poradie - sporty'!CS$3)</f>
        <v>0.15625</v>
      </c>
      <c r="CT28" s="243">
        <f>IF('Poradie - sporty'!CT31="x",0,(('Poradie - sporty'!CT$3+1)-'Poradie - sporty'!CT31)/'Poradie - sporty'!CT$3)</f>
        <v>0.676056338028169</v>
      </c>
      <c r="CU28" s="243">
        <f>IF('Poradie - sporty'!CU31="x",0,(('Poradie - sporty'!CU$3+1)-'Poradie - sporty'!CU31)/'Poradie - sporty'!CU$3)</f>
        <v>0</v>
      </c>
      <c r="CV28" s="243">
        <f>IF('Poradie - sporty'!CV31="x",0,(('Poradie - sporty'!CV$3+1)-'Poradie - sporty'!CV31)/'Poradie - sporty'!CV$3)</f>
        <v>0</v>
      </c>
      <c r="CW28" s="243">
        <f>IF('Poradie - sporty'!CW31="x",0,(('Poradie - sporty'!CW$3+1)-'Poradie - sporty'!CW31)/'Poradie - sporty'!CW$3)</f>
        <v>0.49090909090909091</v>
      </c>
      <c r="CX28" s="243">
        <f>IF('Poradie - sporty'!CX31="x",0,(('Poradie - sporty'!CX$3+1)-'Poradie - sporty'!CX31)/'Poradie - sporty'!CX$3)</f>
        <v>0.4</v>
      </c>
      <c r="CY28" s="243">
        <f>IF('Poradie - sporty'!CY31="x",0,(('Poradie - sporty'!CY$3+1)-'Poradie - sporty'!CY31)/'Poradie - sporty'!CY$3)</f>
        <v>0.98630136986301364</v>
      </c>
      <c r="CZ28" s="243">
        <f>IF('Poradie - sporty'!CZ31="x",0,(('Poradie - sporty'!CZ$3+1)-'Poradie - sporty'!CZ31)/'Poradie - sporty'!CZ$3)</f>
        <v>1</v>
      </c>
      <c r="DA28" s="243">
        <f>IF('Poradie - sporty'!DA31="x",0,(('Poradie - sporty'!DA$3+1)-'Poradie - sporty'!DA31)/'Poradie - sporty'!DA$3)</f>
        <v>0.74615384615384617</v>
      </c>
      <c r="DB28" s="243">
        <f>IF('Poradie - sporty'!DB31="x",0,(('Poradie - sporty'!DB$3+1)-'Poradie - sporty'!DB31)/'Poradie - sporty'!DB$3)</f>
        <v>0.6875</v>
      </c>
      <c r="DC28" s="243">
        <f>IF('Poradie - sporty'!DC31="x",0,(('Poradie - sporty'!DC$3+1)-'Poradie - sporty'!DC31)/'Poradie - sporty'!DC$3)</f>
        <v>0.66</v>
      </c>
      <c r="DD28" s="243">
        <f>IF('Poradie - sporty'!DD31="x",0,(('Poradie - sporty'!DD$3+1)-'Poradie - sporty'!DD31)/'Poradie - sporty'!DD$3)</f>
        <v>0.79365079365079361</v>
      </c>
      <c r="DE28" s="243">
        <f>IF('Poradie - sporty'!DE31="x",0,(('Poradie - sporty'!DE$3+1)-'Poradie - sporty'!DE31)/'Poradie - sporty'!DE$3)</f>
        <v>0.9205882352941176</v>
      </c>
      <c r="DF28" s="243">
        <f>IF('Poradie - sporty'!DF31="x",0,(('Poradie - sporty'!DF$3+1)-'Poradie - sporty'!DF31)/'Poradie - sporty'!DF$3)</f>
        <v>0.64</v>
      </c>
      <c r="DG28" s="243">
        <f>IF('Poradie - sporty'!DG31="x",0,(('Poradie - sporty'!DG$3+1)-'Poradie - sporty'!DG31)/'Poradie - sporty'!DG$3)</f>
        <v>0.90090090090090091</v>
      </c>
      <c r="DH28" s="243">
        <f>IF('Poradie - sporty'!DH31="x",0,(('Poradie - sporty'!DH$3+1)-'Poradie - sporty'!DH31)/'Poradie - sporty'!DH$3)</f>
        <v>0.68367346938775508</v>
      </c>
      <c r="DI28" s="243">
        <f>IF('Poradie - sporty'!DI31="x",0,(('Poradie - sporty'!DI$3+1)-'Poradie - sporty'!DI31)/'Poradie - sporty'!DI$3)</f>
        <v>0.94117647058823528</v>
      </c>
    </row>
    <row r="29" spans="1:113" ht="14.25" customHeight="1" x14ac:dyDescent="0.25">
      <c r="A29" s="238" t="s">
        <v>31</v>
      </c>
      <c r="B29" s="243">
        <f>IF('Poradie - sporty'!B32="x",0,(('Poradie - sporty'!B$3+1)-'Poradie - sporty'!B32)/'Poradie - sporty'!B$3)</f>
        <v>0</v>
      </c>
      <c r="C29" s="243">
        <f>IF('Poradie - sporty'!C32="x",0,(('Poradie - sporty'!C$3+1)-'Poradie - sporty'!C32)/'Poradie - sporty'!C$3)</f>
        <v>0</v>
      </c>
      <c r="D29" s="243">
        <f>IF('Poradie - sporty'!D32="x",0,(('Poradie - sporty'!D$3+1)-'Poradie - sporty'!D32)/'Poradie - sporty'!D$3)</f>
        <v>0.81025641025641026</v>
      </c>
      <c r="E29" s="243">
        <f>IF('Poradie - sporty'!E32="x",0,(('Poradie - sporty'!E$3+1)-'Poradie - sporty'!E32)/'Poradie - sporty'!E$3)</f>
        <v>0.43283582089552236</v>
      </c>
      <c r="F29" s="243">
        <f>IF('Poradie - sporty'!F32="x",0,(('Poradie - sporty'!F$3+1)-'Poradie - sporty'!F32)/'Poradie - sporty'!F$3)</f>
        <v>0</v>
      </c>
      <c r="G29" s="243">
        <f>IF('Poradie - sporty'!G32="x",0,(('Poradie - sporty'!G$3+1)-'Poradie - sporty'!G32)/'Poradie - sporty'!G$3)</f>
        <v>0.85853658536585364</v>
      </c>
      <c r="H29" s="243">
        <f>IF('Poradie - sporty'!H32="x",0,(('Poradie - sporty'!H$3+1)-'Poradie - sporty'!H32)/'Poradie - sporty'!H$3)</f>
        <v>0</v>
      </c>
      <c r="I29" s="243">
        <f>IF('Poradie - sporty'!I32="x",0,(('Poradie - sporty'!I$3+1)-'Poradie - sporty'!I32)/'Poradie - sporty'!I$3)</f>
        <v>0</v>
      </c>
      <c r="J29" s="243">
        <f>IF('Poradie - sporty'!J32="x",0,(('Poradie - sporty'!J$3+1)-'Poradie - sporty'!J32)/'Poradie - sporty'!J$3)</f>
        <v>0.76691729323308266</v>
      </c>
      <c r="K29" s="243">
        <f>IF('Poradie - sporty'!K32="x",0,(('Poradie - sporty'!K$3+1)-'Poradie - sporty'!K32)/'Poradie - sporty'!K$3)</f>
        <v>0</v>
      </c>
      <c r="L29" s="243">
        <f>IF('Poradie - sporty'!L32="x",0,(('Poradie - sporty'!L$3+1)-'Poradie - sporty'!L32)/'Poradie - sporty'!L$3)</f>
        <v>0.95348837209302328</v>
      </c>
      <c r="M29" s="243">
        <f>IF('Poradie - sporty'!M32="x",0,(('Poradie - sporty'!M$3+1)-'Poradie - sporty'!M32)/'Poradie - sporty'!M$3)</f>
        <v>0.70646766169154229</v>
      </c>
      <c r="N29" s="243">
        <f>IF('Poradie - sporty'!N32="x",0,(('Poradie - sporty'!N$3+1)-'Poradie - sporty'!N32)/'Poradie - sporty'!N$3)</f>
        <v>0</v>
      </c>
      <c r="O29" s="243">
        <f>IF('Poradie - sporty'!O32="x",0,(('Poradie - sporty'!O$3+1)-'Poradie - sporty'!O32)/'Poradie - sporty'!O$3)</f>
        <v>0</v>
      </c>
      <c r="P29" s="243">
        <f>IF('Poradie - sporty'!P32="x",0,(('Poradie - sporty'!P$3+1)-'Poradie - sporty'!P32)/'Poradie - sporty'!P$3)</f>
        <v>0.2413793103448276</v>
      </c>
      <c r="Q29" s="243">
        <f>IF('Poradie - sporty'!Q32="x",0,(('Poradie - sporty'!Q$3+1)-'Poradie - sporty'!Q32)/'Poradie - sporty'!Q$3)</f>
        <v>0</v>
      </c>
      <c r="R29" s="243">
        <f>IF('Poradie - sporty'!R32="x",0,(('Poradie - sporty'!R$3+1)-'Poradie - sporty'!R32)/'Poradie - sporty'!R$3)</f>
        <v>0</v>
      </c>
      <c r="S29" s="243">
        <f>IF('Poradie - sporty'!S32="x",0,(('Poradie - sporty'!S$3+1)-'Poradie - sporty'!S32)/'Poradie - sporty'!S$3)</f>
        <v>0</v>
      </c>
      <c r="T29" s="243">
        <f>IF('Poradie - sporty'!T32="x",0,(('Poradie - sporty'!T$3+1)-'Poradie - sporty'!T32)/'Poradie - sporty'!T$3)</f>
        <v>0</v>
      </c>
      <c r="U29" s="243">
        <f>IF('Poradie - sporty'!U32="x",0,(('Poradie - sporty'!U$3+1)-'Poradie - sporty'!U32)/'Poradie - sporty'!U$3)</f>
        <v>0.70967741935483875</v>
      </c>
      <c r="V29" s="243">
        <f>IF('Poradie - sporty'!V32="x",0,(('Poradie - sporty'!V$3+1)-'Poradie - sporty'!V32)/'Poradie - sporty'!V$3)</f>
        <v>0</v>
      </c>
      <c r="W29" s="243">
        <f>IF('Poradie - sporty'!W32="x",0,(('Poradie - sporty'!W$3+1)-'Poradie - sporty'!W32)/'Poradie - sporty'!W$3)</f>
        <v>0.36363636363636365</v>
      </c>
      <c r="X29" s="243">
        <f>IF('Poradie - sporty'!X32="x",0,(('Poradie - sporty'!X$3+1)-'Poradie - sporty'!X32)/'Poradie - sporty'!X$3)</f>
        <v>0</v>
      </c>
      <c r="Y29" s="243">
        <f>IF('Poradie - sporty'!Y32="x",0,(('Poradie - sporty'!Y$3+1)-'Poradie - sporty'!Y32)/'Poradie - sporty'!Y$3)</f>
        <v>0</v>
      </c>
      <c r="Z29" s="243">
        <f>IF('Poradie - sporty'!Z32="x",0,(('Poradie - sporty'!Z$3+1)-'Poradie - sporty'!Z32)/'Poradie - sporty'!Z$3)</f>
        <v>0</v>
      </c>
      <c r="AA29" s="243">
        <f>IF('Poradie - sporty'!AA32="x",0,(('Poradie - sporty'!AA$3+1)-'Poradie - sporty'!AA32)/'Poradie - sporty'!AA$3)</f>
        <v>0</v>
      </c>
      <c r="AB29" s="243">
        <f>IF('Poradie - sporty'!AB32="x",0,(('Poradie - sporty'!AB$3+1)-'Poradie - sporty'!AB32)/'Poradie - sporty'!AB$3)</f>
        <v>0</v>
      </c>
      <c r="AC29" s="243">
        <f>IF('Poradie - sporty'!AC32="x",0,(('Poradie - sporty'!AC$3+1)-'Poradie - sporty'!AC32)/'Poradie - sporty'!AC$3)</f>
        <v>0.58695652173913049</v>
      </c>
      <c r="AD29" s="243">
        <f>IF('Poradie - sporty'!AD32="x",0,(('Poradie - sporty'!AD$3+1)-'Poradie - sporty'!AD32)/'Poradie - sporty'!AD$3)</f>
        <v>0</v>
      </c>
      <c r="AE29" s="243">
        <f>IF('Poradie - sporty'!AE32="x",0,(('Poradie - sporty'!AE$3+1)-'Poradie - sporty'!AE32)/'Poradie - sporty'!AE$3)</f>
        <v>0</v>
      </c>
      <c r="AF29" s="243">
        <f>IF('Poradie - sporty'!AF32="x",0,(('Poradie - sporty'!AF$3+1)-'Poradie - sporty'!AF32)/'Poradie - sporty'!AF$3)</f>
        <v>0</v>
      </c>
      <c r="AG29" s="243">
        <f>IF('Poradie - sporty'!AG32="x",0,(('Poradie - sporty'!AG$3+1)-'Poradie - sporty'!AG32)/'Poradie - sporty'!AG$3)</f>
        <v>0</v>
      </c>
      <c r="AH29" s="243">
        <f>IF('Poradie - sporty'!AH32="x",0,(('Poradie - sporty'!AH$3+1)-'Poradie - sporty'!AH32)/'Poradie - sporty'!AH$3)</f>
        <v>0.25490196078431371</v>
      </c>
      <c r="AI29" s="243">
        <f>IF('Poradie - sporty'!AI32="x",0,(('Poradie - sporty'!AI$3+1)-'Poradie - sporty'!AI32)/'Poradie - sporty'!AI$3)</f>
        <v>0.10810810810810811</v>
      </c>
      <c r="AJ29" s="243">
        <f>IF('Poradie - sporty'!AJ32="x",0,(('Poradie - sporty'!AJ$3+1)-'Poradie - sporty'!AJ32)/'Poradie - sporty'!AJ$3)</f>
        <v>0.36363636363636365</v>
      </c>
      <c r="AK29" s="243">
        <f>IF('Poradie - sporty'!AK32="x",0,(('Poradie - sporty'!AK$3+1)-'Poradie - sporty'!AK32)/'Poradie - sporty'!AK$3)</f>
        <v>0.61199999999999999</v>
      </c>
      <c r="AL29" s="243">
        <f>IF('Poradie - sporty'!AL32="x",0,(('Poradie - sporty'!AL$3+1)-'Poradie - sporty'!AL32)/'Poradie - sporty'!AL$3)</f>
        <v>0</v>
      </c>
      <c r="AM29" s="243">
        <f>IF('Poradie - sporty'!AM32="x",0,(('Poradie - sporty'!AM$3+1)-'Poradie - sporty'!AM32)/'Poradie - sporty'!AM$3)</f>
        <v>0</v>
      </c>
      <c r="AN29" s="243">
        <f>IF('Poradie - sporty'!AN32="x",0,(('Poradie - sporty'!AN$3+1)-'Poradie - sporty'!AN32)/'Poradie - sporty'!AN$3)</f>
        <v>0</v>
      </c>
      <c r="AO29" s="243">
        <f>IF('Poradie - sporty'!AO32="x",0,(('Poradie - sporty'!AO$3+1)-'Poradie - sporty'!AO32)/'Poradie - sporty'!AO$3)</f>
        <v>0</v>
      </c>
      <c r="AP29" s="243">
        <f>IF('Poradie - sporty'!AP32="x",0,(('Poradie - sporty'!AP$3+1)-'Poradie - sporty'!AP32)/'Poradie - sporty'!AP$3)</f>
        <v>0.17587939698492464</v>
      </c>
      <c r="AQ29" s="243">
        <f>IF('Poradie - sporty'!AQ32="x",0,(('Poradie - sporty'!AQ$3+1)-'Poradie - sporty'!AQ32)/'Poradie - sporty'!AQ$3)</f>
        <v>0</v>
      </c>
      <c r="AR29" s="243">
        <f>IF('Poradie - sporty'!AR32="x",0,(('Poradie - sporty'!AR$3+1)-'Poradie - sporty'!AR32)/'Poradie - sporty'!AR$3)</f>
        <v>0</v>
      </c>
      <c r="AS29" s="243">
        <f>IF('Poradie - sporty'!AS32="x",0,(('Poradie - sporty'!AS$3+1)-'Poradie - sporty'!AS32)/'Poradie - sporty'!AS$3)</f>
        <v>0</v>
      </c>
      <c r="AT29" s="243">
        <f>IF('Poradie - sporty'!AT32="x",0,(('Poradie - sporty'!AT$3+1)-'Poradie - sporty'!AT32)/'Poradie - sporty'!AT$3)</f>
        <v>0.48039215686274511</v>
      </c>
      <c r="AU29" s="243">
        <f>IF('Poradie - sporty'!AU32="x",0,(('Poradie - sporty'!AU$3+1)-'Poradie - sporty'!AU32)/'Poradie - sporty'!AU$3)</f>
        <v>0.17241379310344829</v>
      </c>
      <c r="AV29" s="243">
        <f>IF('Poradie - sporty'!AV32="x",0,(('Poradie - sporty'!AV$3+1)-'Poradie - sporty'!AV32)/'Poradie - sporty'!AV$3)</f>
        <v>0</v>
      </c>
      <c r="AW29" s="243">
        <f>IF('Poradie - sporty'!AW32="x",0,(('Poradie - sporty'!AW$3+1)-'Poradie - sporty'!AW32)/'Poradie - sporty'!AW$3)</f>
        <v>0</v>
      </c>
      <c r="AX29" s="243">
        <f>IF('Poradie - sporty'!AX32="x",0,(('Poradie - sporty'!AX$3+1)-'Poradie - sporty'!AX32)/'Poradie - sporty'!AX$3)</f>
        <v>0.83006535947712423</v>
      </c>
      <c r="AY29" s="243">
        <f>IF('Poradie - sporty'!AY32="x",0,(('Poradie - sporty'!AY$3+1)-'Poradie - sporty'!AY32)/'Poradie - sporty'!AY$3)</f>
        <v>0</v>
      </c>
      <c r="AZ29" s="243">
        <f>IF('Poradie - sporty'!AZ32="x",0,(('Poradie - sporty'!AZ$3+1)-'Poradie - sporty'!AZ32)/'Poradie - sporty'!AZ$3)</f>
        <v>0</v>
      </c>
      <c r="BA29" s="243">
        <f>IF('Poradie - sporty'!BA32="x",0,(('Poradie - sporty'!BA$3+1)-'Poradie - sporty'!BA32)/'Poradie - sporty'!BA$3)</f>
        <v>0.90909090909090906</v>
      </c>
      <c r="BB29" s="243">
        <f>IF('Poradie - sporty'!BB32="x",0,(('Poradie - sporty'!BB$3+1)-'Poradie - sporty'!BB32)/'Poradie - sporty'!BB$3)</f>
        <v>0</v>
      </c>
      <c r="BC29" s="243">
        <f>IF('Poradie - sporty'!BC32="x",0,(('Poradie - sporty'!BC$3+1)-'Poradie - sporty'!BC32)/'Poradie - sporty'!BC$3)</f>
        <v>0</v>
      </c>
      <c r="BD29" s="243">
        <f>IF('Poradie - sporty'!BD32="x",0,(('Poradie - sporty'!BD$3+1)-'Poradie - sporty'!BD32)/'Poradie - sporty'!BD$3)</f>
        <v>0</v>
      </c>
      <c r="BE29" s="243">
        <f>IF('Poradie - sporty'!BE32="x",0,(('Poradie - sporty'!BE$3+1)-'Poradie - sporty'!BE32)/'Poradie - sporty'!BE$3)</f>
        <v>0.57432432432432434</v>
      </c>
      <c r="BF29" s="243">
        <f>IF('Poradie - sporty'!BF32="x",0,(('Poradie - sporty'!BF$3+1)-'Poradie - sporty'!BF32)/'Poradie - sporty'!BF$3)</f>
        <v>0</v>
      </c>
      <c r="BG29" s="243">
        <f>IF('Poradie - sporty'!BG32="x",0,(('Poradie - sporty'!BG$3+1)-'Poradie - sporty'!BG32)/'Poradie - sporty'!BG$3)</f>
        <v>0</v>
      </c>
      <c r="BH29" s="243">
        <f>IF('Poradie - sporty'!BH32="x",0,(('Poradie - sporty'!BH$3+1)-'Poradie - sporty'!BH32)/'Poradie - sporty'!BH$3)</f>
        <v>0</v>
      </c>
      <c r="BI29" s="243">
        <f>IF('Poradie - sporty'!BI32="x",0,(('Poradie - sporty'!BI$3+1)-'Poradie - sporty'!BI32)/'Poradie - sporty'!BI$3)</f>
        <v>0</v>
      </c>
      <c r="BJ29" s="243">
        <f>IF('Poradie - sporty'!BJ32="x",0,(('Poradie - sporty'!BJ$3+1)-'Poradie - sporty'!BJ32)/'Poradie - sporty'!BJ$3)</f>
        <v>0</v>
      </c>
      <c r="BK29" s="243">
        <f>IF('Poradie - sporty'!BK32="x",0,(('Poradie - sporty'!BK$3+1)-'Poradie - sporty'!BK32)/'Poradie - sporty'!BK$3)</f>
        <v>0</v>
      </c>
      <c r="BL29" s="243">
        <f>IF('Poradie - sporty'!BL32="x",0,(('Poradie - sporty'!BL$3+1)-'Poradie - sporty'!BL32)/'Poradie - sporty'!BL$3)</f>
        <v>0</v>
      </c>
      <c r="BM29" s="243">
        <f>IF('Poradie - sporty'!BM32="x",0,(('Poradie - sporty'!BM$3+1)-'Poradie - sporty'!BM32)/'Poradie - sporty'!BM$3)</f>
        <v>0</v>
      </c>
      <c r="BN29" s="243">
        <f>IF('Poradie - sporty'!BN32="x",0,(('Poradie - sporty'!BN$3+1)-'Poradie - sporty'!BN32)/'Poradie - sporty'!BN$3)</f>
        <v>0</v>
      </c>
      <c r="BO29" s="243">
        <f>IF('Poradie - sporty'!BO32="x",0,(('Poradie - sporty'!BO$3+1)-'Poradie - sporty'!BO32)/'Poradie - sporty'!BO$3)</f>
        <v>0.54587155963302747</v>
      </c>
      <c r="BP29" s="243">
        <f>IF('Poradie - sporty'!BP32="x",0,(('Poradie - sporty'!BP$3+1)-'Poradie - sporty'!BP32)/'Poradie - sporty'!BP$3)</f>
        <v>0.63013698630136983</v>
      </c>
      <c r="BQ29" s="243">
        <f>IF('Poradie - sporty'!BQ32="x",0,(('Poradie - sporty'!BQ$3+1)-'Poradie - sporty'!BQ32)/'Poradie - sporty'!BQ$3)</f>
        <v>0</v>
      </c>
      <c r="BR29" s="243">
        <f>IF('Poradie - sporty'!BR32="x",0,(('Poradie - sporty'!BR$3+1)-'Poradie - sporty'!BR32)/'Poradie - sporty'!BR$3)</f>
        <v>0</v>
      </c>
      <c r="BS29" s="243">
        <f>IF('Poradie - sporty'!BS32="x",0,(('Poradie - sporty'!BS$3+1)-'Poradie - sporty'!BS32)/'Poradie - sporty'!BS$3)</f>
        <v>0</v>
      </c>
      <c r="BT29" s="243">
        <f>IF('Poradie - sporty'!BT32="x",0,(('Poradie - sporty'!BT$3+1)-'Poradie - sporty'!BT32)/'Poradie - sporty'!BT$3)</f>
        <v>0</v>
      </c>
      <c r="BU29" s="243">
        <f>IF('Poradie - sporty'!BU32="x",0,(('Poradie - sporty'!BU$3+1)-'Poradie - sporty'!BU32)/'Poradie - sporty'!BU$3)</f>
        <v>0</v>
      </c>
      <c r="BV29" s="243">
        <f>IF('Poradie - sporty'!BV32="x",0,(('Poradie - sporty'!BV$3+1)-'Poradie - sporty'!BV32)/'Poradie - sporty'!BV$3)</f>
        <v>0</v>
      </c>
      <c r="BW29" s="243">
        <f>IF('Poradie - sporty'!BW32="x",0,(('Poradie - sporty'!BW$3+1)-'Poradie - sporty'!BW32)/'Poradie - sporty'!BW$3)</f>
        <v>0.7142857142857143</v>
      </c>
      <c r="BX29" s="243">
        <f>IF('Poradie - sporty'!BX32="x",0,(('Poradie - sporty'!BX$3+1)-'Poradie - sporty'!BX32)/'Poradie - sporty'!BX$3)</f>
        <v>0</v>
      </c>
      <c r="BY29" s="243">
        <f>IF('Poradie - sporty'!BY32="x",0,(('Poradie - sporty'!BY$3+1)-'Poradie - sporty'!BY32)/'Poradie - sporty'!BY$3)</f>
        <v>0</v>
      </c>
      <c r="BZ29" s="243">
        <f>IF('Poradie - sporty'!BZ32="x",0,(('Poradie - sporty'!BZ$3+1)-'Poradie - sporty'!BZ32)/'Poradie - sporty'!BZ$3)</f>
        <v>0</v>
      </c>
      <c r="CA29" s="243">
        <f>IF('Poradie - sporty'!CA32="x",0,(('Poradie - sporty'!CA$3+1)-'Poradie - sporty'!CA32)/'Poradie - sporty'!CA$3)</f>
        <v>0</v>
      </c>
      <c r="CB29" s="243">
        <f>IF('Poradie - sporty'!CB32="x",0,(('Poradie - sporty'!CB$3+1)-'Poradie - sporty'!CB32)/'Poradie - sporty'!CB$3)</f>
        <v>0</v>
      </c>
      <c r="CC29" s="243">
        <f>IF('Poradie - sporty'!CC32="x",0,(('Poradie - sporty'!CC$3+1)-'Poradie - sporty'!CC32)/'Poradie - sporty'!CC$3)</f>
        <v>0</v>
      </c>
      <c r="CD29" s="243">
        <f>IF('Poradie - sporty'!CD32="x",0,(('Poradie - sporty'!CD$3+1)-'Poradie - sporty'!CD32)/'Poradie - sporty'!CD$3)</f>
        <v>0.2</v>
      </c>
      <c r="CE29" s="243">
        <f>IF('Poradie - sporty'!CE32="x",0,(('Poradie - sporty'!CE$3+1)-'Poradie - sporty'!CE32)/'Poradie - sporty'!CE$3)</f>
        <v>0.6292134831460674</v>
      </c>
      <c r="CF29" s="243">
        <f>IF('Poradie - sporty'!CF32="x",0,(('Poradie - sporty'!CF$3+1)-'Poradie - sporty'!CF32)/'Poradie - sporty'!CF$3)</f>
        <v>0</v>
      </c>
      <c r="CG29" s="243">
        <f>IF('Poradie - sporty'!CG32="x",0,(('Poradie - sporty'!CG$3+1)-'Poradie - sporty'!CG32)/'Poradie - sporty'!CG$3)</f>
        <v>0</v>
      </c>
      <c r="CH29" s="243">
        <f>IF('Poradie - sporty'!CH32="x",0,(('Poradie - sporty'!CH$3+1)-'Poradie - sporty'!CH32)/'Poradie - sporty'!CH$3)</f>
        <v>0.49019607843137253</v>
      </c>
      <c r="CI29" s="243">
        <f>IF('Poradie - sporty'!CI32="x",0,(('Poradie - sporty'!CI$3+1)-'Poradie - sporty'!CI32)/'Poradie - sporty'!CI$3)</f>
        <v>0</v>
      </c>
      <c r="CJ29" s="243">
        <f>IF('Poradie - sporty'!CJ32="x",0,(('Poradie - sporty'!CJ$3+1)-'Poradie - sporty'!CJ32)/'Poradie - sporty'!CJ$3)</f>
        <v>5.128205128205128E-2</v>
      </c>
      <c r="CK29" s="243">
        <f>IF('Poradie - sporty'!CK32="x",0,(('Poradie - sporty'!CK$3+1)-'Poradie - sporty'!CK32)/'Poradie - sporty'!CK$3)</f>
        <v>0</v>
      </c>
      <c r="CL29" s="243">
        <f>IF('Poradie - sporty'!CL32="x",0,(('Poradie - sporty'!CL$3+1)-'Poradie - sporty'!CL32)/'Poradie - sporty'!CL$3)</f>
        <v>0.60909090909090913</v>
      </c>
      <c r="CM29" s="243">
        <f>IF('Poradie - sporty'!CM32="x",0,(('Poradie - sporty'!CM$3+1)-'Poradie - sporty'!CM32)/'Poradie - sporty'!CM$3)</f>
        <v>0</v>
      </c>
      <c r="CN29" s="243">
        <f>IF('Poradie - sporty'!CN32="x",0,(('Poradie - sporty'!CN$3+1)-'Poradie - sporty'!CN32)/'Poradie - sporty'!CN$3)</f>
        <v>0</v>
      </c>
      <c r="CO29" s="243">
        <f>IF('Poradie - sporty'!CO32="x",0,(('Poradie - sporty'!CO$3+1)-'Poradie - sporty'!CO32)/'Poradie - sporty'!CO$3)</f>
        <v>0</v>
      </c>
      <c r="CP29" s="243">
        <f>IF('Poradie - sporty'!CP32="x",0,(('Poradie - sporty'!CP$3+1)-'Poradie - sporty'!CP32)/'Poradie - sporty'!CP$3)</f>
        <v>0</v>
      </c>
      <c r="CQ29" s="243">
        <f>IF('Poradie - sporty'!CQ32="x",0,(('Poradie - sporty'!CQ$3+1)-'Poradie - sporty'!CQ32)/'Poradie - sporty'!CQ$3)</f>
        <v>0</v>
      </c>
      <c r="CR29" s="243">
        <f>IF('Poradie - sporty'!CR32="x",0,(('Poradie - sporty'!CR$3+1)-'Poradie - sporty'!CR32)/'Poradie - sporty'!CR$3)</f>
        <v>0</v>
      </c>
      <c r="CS29" s="243">
        <f>IF('Poradie - sporty'!CS32="x",0,(('Poradie - sporty'!CS$3+1)-'Poradie - sporty'!CS32)/'Poradie - sporty'!CS$3)</f>
        <v>0</v>
      </c>
      <c r="CT29" s="243">
        <f>IF('Poradie - sporty'!CT32="x",0,(('Poradie - sporty'!CT$3+1)-'Poradie - sporty'!CT32)/'Poradie - sporty'!CT$3)</f>
        <v>0</v>
      </c>
      <c r="CU29" s="243">
        <f>IF('Poradie - sporty'!CU32="x",0,(('Poradie - sporty'!CU$3+1)-'Poradie - sporty'!CU32)/'Poradie - sporty'!CU$3)</f>
        <v>0</v>
      </c>
      <c r="CV29" s="243">
        <f>IF('Poradie - sporty'!CV32="x",0,(('Poradie - sporty'!CV$3+1)-'Poradie - sporty'!CV32)/'Poradie - sporty'!CV$3)</f>
        <v>0</v>
      </c>
      <c r="CW29" s="243">
        <f>IF('Poradie - sporty'!CW32="x",0,(('Poradie - sporty'!CW$3+1)-'Poradie - sporty'!CW32)/'Poradie - sporty'!CW$3)</f>
        <v>0</v>
      </c>
      <c r="CX29" s="243">
        <f>IF('Poradie - sporty'!CX32="x",0,(('Poradie - sporty'!CX$3+1)-'Poradie - sporty'!CX32)/'Poradie - sporty'!CX$3)</f>
        <v>0</v>
      </c>
      <c r="CY29" s="243">
        <f>IF('Poradie - sporty'!CY32="x",0,(('Poradie - sporty'!CY$3+1)-'Poradie - sporty'!CY32)/'Poradie - sporty'!CY$3)</f>
        <v>0.58904109589041098</v>
      </c>
      <c r="CZ29" s="243">
        <f>IF('Poradie - sporty'!CZ32="x",0,(('Poradie - sporty'!CZ$3+1)-'Poradie - sporty'!CZ32)/'Poradie - sporty'!CZ$3)</f>
        <v>0.63276836158192096</v>
      </c>
      <c r="DA29" s="243">
        <f>IF('Poradie - sporty'!DA32="x",0,(('Poradie - sporty'!DA$3+1)-'Poradie - sporty'!DA32)/'Poradie - sporty'!DA$3)</f>
        <v>0.18846153846153846</v>
      </c>
      <c r="DB29" s="243">
        <f>IF('Poradie - sporty'!DB32="x",0,(('Poradie - sporty'!DB$3+1)-'Poradie - sporty'!DB32)/'Poradie - sporty'!DB$3)</f>
        <v>0.46875</v>
      </c>
      <c r="DC29" s="243">
        <f>IF('Poradie - sporty'!DC32="x",0,(('Poradie - sporty'!DC$3+1)-'Poradie - sporty'!DC32)/'Poradie - sporty'!DC$3)</f>
        <v>0</v>
      </c>
      <c r="DD29" s="243">
        <f>IF('Poradie - sporty'!DD32="x",0,(('Poradie - sporty'!DD$3+1)-'Poradie - sporty'!DD32)/'Poradie - sporty'!DD$3)</f>
        <v>0</v>
      </c>
      <c r="DE29" s="243">
        <f>IF('Poradie - sporty'!DE32="x",0,(('Poradie - sporty'!DE$3+1)-'Poradie - sporty'!DE32)/'Poradie - sporty'!DE$3)</f>
        <v>0.88235294117647056</v>
      </c>
      <c r="DF29" s="243">
        <f>IF('Poradie - sporty'!DF32="x",0,(('Poradie - sporty'!DF$3+1)-'Poradie - sporty'!DF32)/'Poradie - sporty'!DF$3)</f>
        <v>0</v>
      </c>
      <c r="DG29" s="243">
        <f>IF('Poradie - sporty'!DG32="x",0,(('Poradie - sporty'!DG$3+1)-'Poradie - sporty'!DG32)/'Poradie - sporty'!DG$3)</f>
        <v>0.68918918918918914</v>
      </c>
      <c r="DH29" s="243">
        <f>IF('Poradie - sporty'!DH32="x",0,(('Poradie - sporty'!DH$3+1)-'Poradie - sporty'!DH32)/'Poradie - sporty'!DH$3)</f>
        <v>0.76530612244897955</v>
      </c>
      <c r="DI29" s="243">
        <f>IF('Poradie - sporty'!DI32="x",0,(('Poradie - sporty'!DI$3+1)-'Poradie - sporty'!DI32)/'Poradie - sporty'!DI$3)</f>
        <v>0</v>
      </c>
    </row>
    <row r="30" spans="1:113" ht="14.25" customHeight="1" x14ac:dyDescent="0.25">
      <c r="A30" s="239" t="s">
        <v>32</v>
      </c>
      <c r="B30" s="243">
        <f>IF('Poradie - sporty'!B33="x",0,(('Poradie - sporty'!B$3+1)-'Poradie - sporty'!B33)/'Poradie - sporty'!B$3)</f>
        <v>0.59210526315789469</v>
      </c>
      <c r="C30" s="243">
        <f>IF('Poradie - sporty'!C33="x",0,(('Poradie - sporty'!C$3+1)-'Poradie - sporty'!C33)/'Poradie - sporty'!C$3)</f>
        <v>0</v>
      </c>
      <c r="D30" s="243">
        <f>IF('Poradie - sporty'!D33="x",0,(('Poradie - sporty'!D$3+1)-'Poradie - sporty'!D33)/'Poradie - sporty'!D$3)</f>
        <v>0.83076923076923082</v>
      </c>
      <c r="E30" s="243">
        <f>IF('Poradie - sporty'!E33="x",0,(('Poradie - sporty'!E$3+1)-'Poradie - sporty'!E33)/'Poradie - sporty'!E$3)</f>
        <v>0.31343283582089554</v>
      </c>
      <c r="F30" s="243">
        <f>IF('Poradie - sporty'!F33="x",0,(('Poradie - sporty'!F$3+1)-'Poradie - sporty'!F33)/'Poradie - sporty'!F$3)</f>
        <v>0.29545454545454547</v>
      </c>
      <c r="G30" s="243">
        <f>IF('Poradie - sporty'!G33="x",0,(('Poradie - sporty'!G$3+1)-'Poradie - sporty'!G33)/'Poradie - sporty'!G$3)</f>
        <v>0.71707317073170729</v>
      </c>
      <c r="H30" s="243">
        <f>IF('Poradie - sporty'!H33="x",0,(('Poradie - sporty'!H$3+1)-'Poradie - sporty'!H33)/'Poradie - sporty'!H$3)</f>
        <v>0</v>
      </c>
      <c r="I30" s="243">
        <f>IF('Poradie - sporty'!I33="x",0,(('Poradie - sporty'!I$3+1)-'Poradie - sporty'!I33)/'Poradie - sporty'!I$3)</f>
        <v>0.39726027397260272</v>
      </c>
      <c r="J30" s="243">
        <f>IF('Poradie - sporty'!J33="x",0,(('Poradie - sporty'!J$3+1)-'Poradie - sporty'!J33)/'Poradie - sporty'!J$3)</f>
        <v>0.39097744360902253</v>
      </c>
      <c r="K30" s="243">
        <f>IF('Poradie - sporty'!K33="x",0,(('Poradie - sporty'!K$3+1)-'Poradie - sporty'!K33)/'Poradie - sporty'!K$3)</f>
        <v>0</v>
      </c>
      <c r="L30" s="243">
        <f>IF('Poradie - sporty'!L33="x",0,(('Poradie - sporty'!L$3+1)-'Poradie - sporty'!L33)/'Poradie - sporty'!L$3)</f>
        <v>0.55813953488372092</v>
      </c>
      <c r="M30" s="243">
        <f>IF('Poradie - sporty'!M33="x",0,(('Poradie - sporty'!M$3+1)-'Poradie - sporty'!M33)/'Poradie - sporty'!M$3)</f>
        <v>0.92039800995024879</v>
      </c>
      <c r="N30" s="243">
        <f>IF('Poradie - sporty'!N33="x",0,(('Poradie - sporty'!N$3+1)-'Poradie - sporty'!N33)/'Poradie - sporty'!N$3)</f>
        <v>0.2</v>
      </c>
      <c r="O30" s="243">
        <f>IF('Poradie - sporty'!O33="x",0,(('Poradie - sporty'!O$3+1)-'Poradie - sporty'!O33)/'Poradie - sporty'!O$3)</f>
        <v>0.26190476190476192</v>
      </c>
      <c r="P30" s="243">
        <f>IF('Poradie - sporty'!P33="x",0,(('Poradie - sporty'!P$3+1)-'Poradie - sporty'!P33)/'Poradie - sporty'!P$3)</f>
        <v>0.62931034482758619</v>
      </c>
      <c r="Q30" s="243">
        <f>IF('Poradie - sporty'!Q33="x",0,(('Poradie - sporty'!Q$3+1)-'Poradie - sporty'!Q33)/'Poradie - sporty'!Q$3)</f>
        <v>0</v>
      </c>
      <c r="R30" s="243">
        <f>IF('Poradie - sporty'!R33="x",0,(('Poradie - sporty'!R$3+1)-'Poradie - sporty'!R33)/'Poradie - sporty'!R$3)</f>
        <v>0.66393442622950816</v>
      </c>
      <c r="S30" s="243">
        <f>IF('Poradie - sporty'!S33="x",0,(('Poradie - sporty'!S$3+1)-'Poradie - sporty'!S33)/'Poradie - sporty'!S$3)</f>
        <v>0.26470588235294118</v>
      </c>
      <c r="T30" s="243">
        <f>IF('Poradie - sporty'!T33="x",0,(('Poradie - sporty'!T$3+1)-'Poradie - sporty'!T33)/'Poradie - sporty'!T$3)</f>
        <v>0</v>
      </c>
      <c r="U30" s="243">
        <f>IF('Poradie - sporty'!U33="x",0,(('Poradie - sporty'!U$3+1)-'Poradie - sporty'!U33)/'Poradie - sporty'!U$3)</f>
        <v>0.54193548387096779</v>
      </c>
      <c r="V30" s="243">
        <f>IF('Poradie - sporty'!V33="x",0,(('Poradie - sporty'!V$3+1)-'Poradie - sporty'!V33)/'Poradie - sporty'!V$3)</f>
        <v>0.63809523809523805</v>
      </c>
      <c r="W30" s="243">
        <f>IF('Poradie - sporty'!W33="x",0,(('Poradie - sporty'!W$3+1)-'Poradie - sporty'!W33)/'Poradie - sporty'!W$3)</f>
        <v>0.61818181818181817</v>
      </c>
      <c r="X30" s="243">
        <f>IF('Poradie - sporty'!X33="x",0,(('Poradie - sporty'!X$3+1)-'Poradie - sporty'!X33)/'Poradie - sporty'!X$3)</f>
        <v>0</v>
      </c>
      <c r="Y30" s="243">
        <f>IF('Poradie - sporty'!Y33="x",0,(('Poradie - sporty'!Y$3+1)-'Poradie - sporty'!Y33)/'Poradie - sporty'!Y$3)</f>
        <v>0</v>
      </c>
      <c r="Z30" s="243">
        <f>IF('Poradie - sporty'!Z33="x",0,(('Poradie - sporty'!Z$3+1)-'Poradie - sporty'!Z33)/'Poradie - sporty'!Z$3)</f>
        <v>0</v>
      </c>
      <c r="AA30" s="243">
        <f>IF('Poradie - sporty'!AA33="x",0,(('Poradie - sporty'!AA$3+1)-'Poradie - sporty'!AA33)/'Poradie - sporty'!AA$3)</f>
        <v>0.65789473684210531</v>
      </c>
      <c r="AB30" s="243">
        <f>IF('Poradie - sporty'!AB33="x",0,(('Poradie - sporty'!AB$3+1)-'Poradie - sporty'!AB33)/'Poradie - sporty'!AB$3)</f>
        <v>0.5</v>
      </c>
      <c r="AC30" s="243">
        <f>IF('Poradie - sporty'!AC33="x",0,(('Poradie - sporty'!AC$3+1)-'Poradie - sporty'!AC33)/'Poradie - sporty'!AC$3)</f>
        <v>0.73188405797101452</v>
      </c>
      <c r="AD30" s="243">
        <f>IF('Poradie - sporty'!AD33="x",0,(('Poradie - sporty'!AD$3+1)-'Poradie - sporty'!AD33)/'Poradie - sporty'!AD$3)</f>
        <v>0.54666666666666663</v>
      </c>
      <c r="AE30" s="243">
        <f>IF('Poradie - sporty'!AE33="x",0,(('Poradie - sporty'!AE$3+1)-'Poradie - sporty'!AE33)/'Poradie - sporty'!AE$3)</f>
        <v>0.6517857142857143</v>
      </c>
      <c r="AF30" s="243">
        <f>IF('Poradie - sporty'!AF33="x",0,(('Poradie - sporty'!AF$3+1)-'Poradie - sporty'!AF33)/'Poradie - sporty'!AF$3)</f>
        <v>0</v>
      </c>
      <c r="AG30" s="243">
        <f>IF('Poradie - sporty'!AG33="x",0,(('Poradie - sporty'!AG$3+1)-'Poradie - sporty'!AG33)/'Poradie - sporty'!AG$3)</f>
        <v>0</v>
      </c>
      <c r="AH30" s="243">
        <f>IF('Poradie - sporty'!AH33="x",0,(('Poradie - sporty'!AH$3+1)-'Poradie - sporty'!AH33)/'Poradie - sporty'!AH$3)</f>
        <v>0.82352941176470584</v>
      </c>
      <c r="AI30" s="243">
        <f>IF('Poradie - sporty'!AI33="x",0,(('Poradie - sporty'!AI$3+1)-'Poradie - sporty'!AI33)/'Poradie - sporty'!AI$3)</f>
        <v>0.5495495495495496</v>
      </c>
      <c r="AJ30" s="243">
        <f>IF('Poradie - sporty'!AJ33="x",0,(('Poradie - sporty'!AJ$3+1)-'Poradie - sporty'!AJ33)/'Poradie - sporty'!AJ$3)</f>
        <v>0.56818181818181823</v>
      </c>
      <c r="AK30" s="243">
        <f>IF('Poradie - sporty'!AK33="x",0,(('Poradie - sporty'!AK$3+1)-'Poradie - sporty'!AK33)/'Poradie - sporty'!AK$3)</f>
        <v>0.38400000000000001</v>
      </c>
      <c r="AL30" s="243">
        <f>IF('Poradie - sporty'!AL33="x",0,(('Poradie - sporty'!AL$3+1)-'Poradie - sporty'!AL33)/'Poradie - sporty'!AL$3)</f>
        <v>0.49180327868852458</v>
      </c>
      <c r="AM30" s="243">
        <f>IF('Poradie - sporty'!AM33="x",0,(('Poradie - sporty'!AM$3+1)-'Poradie - sporty'!AM33)/'Poradie - sporty'!AM$3)</f>
        <v>0</v>
      </c>
      <c r="AN30" s="243">
        <f>IF('Poradie - sporty'!AN33="x",0,(('Poradie - sporty'!AN$3+1)-'Poradie - sporty'!AN33)/'Poradie - sporty'!AN$3)</f>
        <v>0</v>
      </c>
      <c r="AO30" s="243">
        <f>IF('Poradie - sporty'!AO33="x",0,(('Poradie - sporty'!AO$3+1)-'Poradie - sporty'!AO33)/'Poradie - sporty'!AO$3)</f>
        <v>0.43636363636363634</v>
      </c>
      <c r="AP30" s="243">
        <f>IF('Poradie - sporty'!AP33="x",0,(('Poradie - sporty'!AP$3+1)-'Poradie - sporty'!AP33)/'Poradie - sporty'!AP$3)</f>
        <v>0.43216080402010049</v>
      </c>
      <c r="AQ30" s="243">
        <f>IF('Poradie - sporty'!AQ33="x",0,(('Poradie - sporty'!AQ$3+1)-'Poradie - sporty'!AQ33)/'Poradie - sporty'!AQ$3)</f>
        <v>0</v>
      </c>
      <c r="AR30" s="243">
        <f>IF('Poradie - sporty'!AR33="x",0,(('Poradie - sporty'!AR$3+1)-'Poradie - sporty'!AR33)/'Poradie - sporty'!AR$3)</f>
        <v>0.43103448275862066</v>
      </c>
      <c r="AS30" s="243">
        <f>IF('Poradie - sporty'!AS33="x",0,(('Poradie - sporty'!AS$3+1)-'Poradie - sporty'!AS33)/'Poradie - sporty'!AS$3)</f>
        <v>9.45945945945946E-2</v>
      </c>
      <c r="AT30" s="243">
        <f>IF('Poradie - sporty'!AT33="x",0,(('Poradie - sporty'!AT$3+1)-'Poradie - sporty'!AT33)/'Poradie - sporty'!AT$3)</f>
        <v>0.69607843137254899</v>
      </c>
      <c r="AU30" s="243">
        <f>IF('Poradie - sporty'!AU33="x",0,(('Poradie - sporty'!AU$3+1)-'Poradie - sporty'!AU33)/'Poradie - sporty'!AU$3)</f>
        <v>0.12643678160919541</v>
      </c>
      <c r="AV30" s="243">
        <f>IF('Poradie - sporty'!AV33="x",0,(('Poradie - sporty'!AV$3+1)-'Poradie - sporty'!AV33)/'Poradie - sporty'!AV$3)</f>
        <v>0</v>
      </c>
      <c r="AW30" s="243">
        <f>IF('Poradie - sporty'!AW33="x",0,(('Poradie - sporty'!AW$3+1)-'Poradie - sporty'!AW33)/'Poradie - sporty'!AW$3)</f>
        <v>0</v>
      </c>
      <c r="AX30" s="243">
        <f>IF('Poradie - sporty'!AX33="x",0,(('Poradie - sporty'!AX$3+1)-'Poradie - sporty'!AX33)/'Poradie - sporty'!AX$3)</f>
        <v>0.69281045751633985</v>
      </c>
      <c r="AY30" s="243">
        <f>IF('Poradie - sporty'!AY33="x",0,(('Poradie - sporty'!AY$3+1)-'Poradie - sporty'!AY33)/'Poradie - sporty'!AY$3)</f>
        <v>0.23076923076923078</v>
      </c>
      <c r="AZ30" s="243">
        <f>IF('Poradie - sporty'!AZ33="x",0,(('Poradie - sporty'!AZ$3+1)-'Poradie - sporty'!AZ33)/'Poradie - sporty'!AZ$3)</f>
        <v>0.125</v>
      </c>
      <c r="BA30" s="243">
        <f>IF('Poradie - sporty'!BA33="x",0,(('Poradie - sporty'!BA$3+1)-'Poradie - sporty'!BA33)/'Poradie - sporty'!BA$3)</f>
        <v>0.61818181818181817</v>
      </c>
      <c r="BB30" s="243">
        <f>IF('Poradie - sporty'!BB33="x",0,(('Poradie - sporty'!BB$3+1)-'Poradie - sporty'!BB33)/'Poradie - sporty'!BB$3)</f>
        <v>0</v>
      </c>
      <c r="BC30" s="243">
        <f>IF('Poradie - sporty'!BC33="x",0,(('Poradie - sporty'!BC$3+1)-'Poradie - sporty'!BC33)/'Poradie - sporty'!BC$3)</f>
        <v>0</v>
      </c>
      <c r="BD30" s="243">
        <f>IF('Poradie - sporty'!BD33="x",0,(('Poradie - sporty'!BD$3+1)-'Poradie - sporty'!BD33)/'Poradie - sporty'!BD$3)</f>
        <v>0</v>
      </c>
      <c r="BE30" s="243">
        <f>IF('Poradie - sporty'!BE33="x",0,(('Poradie - sporty'!BE$3+1)-'Poradie - sporty'!BE33)/'Poradie - sporty'!BE$3)</f>
        <v>0.39864864864864863</v>
      </c>
      <c r="BF30" s="243">
        <f>IF('Poradie - sporty'!BF33="x",0,(('Poradie - sporty'!BF$3+1)-'Poradie - sporty'!BF33)/'Poradie - sporty'!BF$3)</f>
        <v>0.25925925925925924</v>
      </c>
      <c r="BG30" s="243">
        <f>IF('Poradie - sporty'!BG33="x",0,(('Poradie - sporty'!BG$3+1)-'Poradie - sporty'!BG33)/'Poradie - sporty'!BG$3)</f>
        <v>0.8125</v>
      </c>
      <c r="BH30" s="243">
        <f>IF('Poradie - sporty'!BH33="x",0,(('Poradie - sporty'!BH$3+1)-'Poradie - sporty'!BH33)/'Poradie - sporty'!BH$3)</f>
        <v>0.68072289156626509</v>
      </c>
      <c r="BI30" s="243">
        <f>IF('Poradie - sporty'!BI33="x",0,(('Poradie - sporty'!BI$3+1)-'Poradie - sporty'!BI33)/'Poradie - sporty'!BI$3)</f>
        <v>0</v>
      </c>
      <c r="BJ30" s="243">
        <f>IF('Poradie - sporty'!BJ33="x",0,(('Poradie - sporty'!BJ$3+1)-'Poradie - sporty'!BJ33)/'Poradie - sporty'!BJ$3)</f>
        <v>0</v>
      </c>
      <c r="BK30" s="243">
        <f>IF('Poradie - sporty'!BK33="x",0,(('Poradie - sporty'!BK$3+1)-'Poradie - sporty'!BK33)/'Poradie - sporty'!BK$3)</f>
        <v>0</v>
      </c>
      <c r="BL30" s="243">
        <f>IF('Poradie - sporty'!BL33="x",0,(('Poradie - sporty'!BL$3+1)-'Poradie - sporty'!BL33)/'Poradie - sporty'!BL$3)</f>
        <v>0</v>
      </c>
      <c r="BM30" s="243">
        <f>IF('Poradie - sporty'!BM33="x",0,(('Poradie - sporty'!BM$3+1)-'Poradie - sporty'!BM33)/'Poradie - sporty'!BM$3)</f>
        <v>0</v>
      </c>
      <c r="BN30" s="243">
        <f>IF('Poradie - sporty'!BN33="x",0,(('Poradie - sporty'!BN$3+1)-'Poradie - sporty'!BN33)/'Poradie - sporty'!BN$3)</f>
        <v>0</v>
      </c>
      <c r="BO30" s="243">
        <f>IF('Poradie - sporty'!BO33="x",0,(('Poradie - sporty'!BO$3+1)-'Poradie - sporty'!BO33)/'Poradie - sporty'!BO$3)</f>
        <v>0.69724770642201839</v>
      </c>
      <c r="BP30" s="243">
        <f>IF('Poradie - sporty'!BP33="x",0,(('Poradie - sporty'!BP$3+1)-'Poradie - sporty'!BP33)/'Poradie - sporty'!BP$3)</f>
        <v>0.9452054794520548</v>
      </c>
      <c r="BQ30" s="243">
        <f>IF('Poradie - sporty'!BQ33="x",0,(('Poradie - sporty'!BQ$3+1)-'Poradie - sporty'!BQ33)/'Poradie - sporty'!BQ$3)</f>
        <v>0.39705882352941174</v>
      </c>
      <c r="BR30" s="243">
        <f>IF('Poradie - sporty'!BR33="x",0,(('Poradie - sporty'!BR$3+1)-'Poradie - sporty'!BR33)/'Poradie - sporty'!BR$3)</f>
        <v>0.46153846153846156</v>
      </c>
      <c r="BS30" s="243">
        <f>IF('Poradie - sporty'!BS33="x",0,(('Poradie - sporty'!BS$3+1)-'Poradie - sporty'!BS33)/'Poradie - sporty'!BS$3)</f>
        <v>0</v>
      </c>
      <c r="BT30" s="243">
        <f>IF('Poradie - sporty'!BT33="x",0,(('Poradie - sporty'!BT$3+1)-'Poradie - sporty'!BT33)/'Poradie - sporty'!BT$3)</f>
        <v>0.70731707317073167</v>
      </c>
      <c r="BU30" s="243">
        <f>IF('Poradie - sporty'!BU33="x",0,(('Poradie - sporty'!BU$3+1)-'Poradie - sporty'!BU33)/'Poradie - sporty'!BU$3)</f>
        <v>0.77777777777777779</v>
      </c>
      <c r="BV30" s="243">
        <f>IF('Poradie - sporty'!BV33="x",0,(('Poradie - sporty'!BV$3+1)-'Poradie - sporty'!BV33)/'Poradie - sporty'!BV$3)</f>
        <v>6.8181818181818177E-2</v>
      </c>
      <c r="BW30" s="243">
        <f>IF('Poradie - sporty'!BW33="x",0,(('Poradie - sporty'!BW$3+1)-'Poradie - sporty'!BW33)/'Poradie - sporty'!BW$3)</f>
        <v>0</v>
      </c>
      <c r="BX30" s="243">
        <f>IF('Poradie - sporty'!BX33="x",0,(('Poradie - sporty'!BX$3+1)-'Poradie - sporty'!BX33)/'Poradie - sporty'!BX$3)</f>
        <v>0.45833333333333331</v>
      </c>
      <c r="BY30" s="243">
        <f>IF('Poradie - sporty'!BY33="x",0,(('Poradie - sporty'!BY$3+1)-'Poradie - sporty'!BY33)/'Poradie - sporty'!BY$3)</f>
        <v>5.128205128205128E-2</v>
      </c>
      <c r="BZ30" s="243">
        <f>IF('Poradie - sporty'!BZ33="x",0,(('Poradie - sporty'!BZ$3+1)-'Poradie - sporty'!BZ33)/'Poradie - sporty'!BZ$3)</f>
        <v>0</v>
      </c>
      <c r="CA30" s="243">
        <f>IF('Poradie - sporty'!CA33="x",0,(('Poradie - sporty'!CA$3+1)-'Poradie - sporty'!CA33)/'Poradie - sporty'!CA$3)</f>
        <v>0.71875</v>
      </c>
      <c r="CB30" s="243">
        <f>IF('Poradie - sporty'!CB33="x",0,(('Poradie - sporty'!CB$3+1)-'Poradie - sporty'!CB33)/'Poradie - sporty'!CB$3)</f>
        <v>0.63095238095238093</v>
      </c>
      <c r="CC30" s="243">
        <f>IF('Poradie - sporty'!CC33="x",0,(('Poradie - sporty'!CC$3+1)-'Poradie - sporty'!CC33)/'Poradie - sporty'!CC$3)</f>
        <v>0</v>
      </c>
      <c r="CD30" s="243">
        <f>IF('Poradie - sporty'!CD33="x",0,(('Poradie - sporty'!CD$3+1)-'Poradie - sporty'!CD33)/'Poradie - sporty'!CD$3)</f>
        <v>0.53333333333333333</v>
      </c>
      <c r="CE30" s="243">
        <f>IF('Poradie - sporty'!CE33="x",0,(('Poradie - sporty'!CE$3+1)-'Poradie - sporty'!CE33)/'Poradie - sporty'!CE$3)</f>
        <v>0.7303370786516854</v>
      </c>
      <c r="CF30" s="243">
        <f>IF('Poradie - sporty'!CF33="x",0,(('Poradie - sporty'!CF$3+1)-'Poradie - sporty'!CF33)/'Poradie - sporty'!CF$3)</f>
        <v>0</v>
      </c>
      <c r="CG30" s="243">
        <f>IF('Poradie - sporty'!CG33="x",0,(('Poradie - sporty'!CG$3+1)-'Poradie - sporty'!CG33)/'Poradie - sporty'!CG$3)</f>
        <v>0.5643564356435643</v>
      </c>
      <c r="CH30" s="243">
        <f>IF('Poradie - sporty'!CH33="x",0,(('Poradie - sporty'!CH$3+1)-'Poradie - sporty'!CH33)/'Poradie - sporty'!CH$3)</f>
        <v>0.42156862745098039</v>
      </c>
      <c r="CI30" s="243">
        <f>IF('Poradie - sporty'!CI33="x",0,(('Poradie - sporty'!CI$3+1)-'Poradie - sporty'!CI33)/'Poradie - sporty'!CI$3)</f>
        <v>0.810126582278481</v>
      </c>
      <c r="CJ30" s="243">
        <f>IF('Poradie - sporty'!CJ33="x",0,(('Poradie - sporty'!CJ$3+1)-'Poradie - sporty'!CJ33)/'Poradie - sporty'!CJ$3)</f>
        <v>0</v>
      </c>
      <c r="CK30" s="243">
        <f>IF('Poradie - sporty'!CK33="x",0,(('Poradie - sporty'!CK$3+1)-'Poradie - sporty'!CK33)/'Poradie - sporty'!CK$3)</f>
        <v>0</v>
      </c>
      <c r="CL30" s="243">
        <f>IF('Poradie - sporty'!CL33="x",0,(('Poradie - sporty'!CL$3+1)-'Poradie - sporty'!CL33)/'Poradie - sporty'!CL$3)</f>
        <v>0.59090909090909094</v>
      </c>
      <c r="CM30" s="243">
        <f>IF('Poradie - sporty'!CM33="x",0,(('Poradie - sporty'!CM$3+1)-'Poradie - sporty'!CM33)/'Poradie - sporty'!CM$3)</f>
        <v>0.2413793103448276</v>
      </c>
      <c r="CN30" s="243">
        <f>IF('Poradie - sporty'!CN33="x",0,(('Poradie - sporty'!CN$3+1)-'Poradie - sporty'!CN33)/'Poradie - sporty'!CN$3)</f>
        <v>0</v>
      </c>
      <c r="CO30" s="243">
        <f>IF('Poradie - sporty'!CO33="x",0,(('Poradie - sporty'!CO$3+1)-'Poradie - sporty'!CO33)/'Poradie - sporty'!CO$3)</f>
        <v>0.6339285714285714</v>
      </c>
      <c r="CP30" s="243">
        <f>IF('Poradie - sporty'!CP33="x",0,(('Poradie - sporty'!CP$3+1)-'Poradie - sporty'!CP33)/'Poradie - sporty'!CP$3)</f>
        <v>0.4642857142857143</v>
      </c>
      <c r="CQ30" s="243">
        <f>IF('Poradie - sporty'!CQ33="x",0,(('Poradie - sporty'!CQ$3+1)-'Poradie - sporty'!CQ33)/'Poradie - sporty'!CQ$3)</f>
        <v>0</v>
      </c>
      <c r="CR30" s="243">
        <f>IF('Poradie - sporty'!CR33="x",0,(('Poradie - sporty'!CR$3+1)-'Poradie - sporty'!CR33)/'Poradie - sporty'!CR$3)</f>
        <v>0.58208955223880599</v>
      </c>
      <c r="CS30" s="243">
        <f>IF('Poradie - sporty'!CS33="x",0,(('Poradie - sporty'!CS$3+1)-'Poradie - sporty'!CS33)/'Poradie - sporty'!CS$3)</f>
        <v>0.8125</v>
      </c>
      <c r="CT30" s="243">
        <f>IF('Poradie - sporty'!CT33="x",0,(('Poradie - sporty'!CT$3+1)-'Poradie - sporty'!CT33)/'Poradie - sporty'!CT$3)</f>
        <v>0</v>
      </c>
      <c r="CU30" s="243">
        <f>IF('Poradie - sporty'!CU33="x",0,(('Poradie - sporty'!CU$3+1)-'Poradie - sporty'!CU33)/'Poradie - sporty'!CU$3)</f>
        <v>0</v>
      </c>
      <c r="CV30" s="243">
        <f>IF('Poradie - sporty'!CV33="x",0,(('Poradie - sporty'!CV$3+1)-'Poradie - sporty'!CV33)/'Poradie - sporty'!CV$3)</f>
        <v>0</v>
      </c>
      <c r="CW30" s="243">
        <f>IF('Poradie - sporty'!CW33="x",0,(('Poradie - sporty'!CW$3+1)-'Poradie - sporty'!CW33)/'Poradie - sporty'!CW$3)</f>
        <v>0</v>
      </c>
      <c r="CX30" s="243">
        <f>IF('Poradie - sporty'!CX33="x",0,(('Poradie - sporty'!CX$3+1)-'Poradie - sporty'!CX33)/'Poradie - sporty'!CX$3)</f>
        <v>0.43333333333333335</v>
      </c>
      <c r="CY30" s="243">
        <f>IF('Poradie - sporty'!CY33="x",0,(('Poradie - sporty'!CY$3+1)-'Poradie - sporty'!CY33)/'Poradie - sporty'!CY$3)</f>
        <v>0.64383561643835618</v>
      </c>
      <c r="CZ30" s="243">
        <f>IF('Poradie - sporty'!CZ33="x",0,(('Poradie - sporty'!CZ$3+1)-'Poradie - sporty'!CZ33)/'Poradie - sporty'!CZ$3)</f>
        <v>0.44350282485875708</v>
      </c>
      <c r="DA30" s="243">
        <f>IF('Poradie - sporty'!DA33="x",0,(('Poradie - sporty'!DA$3+1)-'Poradie - sporty'!DA33)/'Poradie - sporty'!DA$3)</f>
        <v>0.66153846153846152</v>
      </c>
      <c r="DB30" s="243">
        <f>IF('Poradie - sporty'!DB33="x",0,(('Poradie - sporty'!DB$3+1)-'Poradie - sporty'!DB33)/'Poradie - sporty'!DB$3)</f>
        <v>0.26041666666666669</v>
      </c>
      <c r="DC30" s="243">
        <f>IF('Poradie - sporty'!DC33="x",0,(('Poradie - sporty'!DC$3+1)-'Poradie - sporty'!DC33)/'Poradie - sporty'!DC$3)</f>
        <v>0.12</v>
      </c>
      <c r="DD30" s="243">
        <f>IF('Poradie - sporty'!DD33="x",0,(('Poradie - sporty'!DD$3+1)-'Poradie - sporty'!DD33)/'Poradie - sporty'!DD$3)</f>
        <v>0.88888888888888884</v>
      </c>
      <c r="DE30" s="243">
        <f>IF('Poradie - sporty'!DE33="x",0,(('Poradie - sporty'!DE$3+1)-'Poradie - sporty'!DE33)/'Poradie - sporty'!DE$3)</f>
        <v>3.8235294117647062E-2</v>
      </c>
      <c r="DF30" s="243">
        <f>IF('Poradie - sporty'!DF33="x",0,(('Poradie - sporty'!DF$3+1)-'Poradie - sporty'!DF33)/'Poradie - sporty'!DF$3)</f>
        <v>0</v>
      </c>
      <c r="DG30" s="243">
        <f>IF('Poradie - sporty'!DG33="x",0,(('Poradie - sporty'!DG$3+1)-'Poradie - sporty'!DG33)/'Poradie - sporty'!DG$3)</f>
        <v>0.59459459459459463</v>
      </c>
      <c r="DH30" s="243">
        <f>IF('Poradie - sporty'!DH33="x",0,(('Poradie - sporty'!DH$3+1)-'Poradie - sporty'!DH33)/'Poradie - sporty'!DH$3)</f>
        <v>0.72448979591836737</v>
      </c>
      <c r="DI30" s="243">
        <f>IF('Poradie - sporty'!DI33="x",0,(('Poradie - sporty'!DI$3+1)-'Poradie - sporty'!DI33)/'Poradie - sporty'!DI$3)</f>
        <v>0</v>
      </c>
    </row>
    <row r="31" spans="1:113" ht="14.25" customHeight="1" x14ac:dyDescent="0.25">
      <c r="A31" s="239" t="s">
        <v>33</v>
      </c>
      <c r="B31" s="243">
        <f>IF('Poradie - sporty'!B34="x",0,(('Poradie - sporty'!B$3+1)-'Poradie - sporty'!B34)/'Poradie - sporty'!B$3)</f>
        <v>0.5</v>
      </c>
      <c r="C31" s="243">
        <f>IF('Poradie - sporty'!C34="x",0,(('Poradie - sporty'!C$3+1)-'Poradie - sporty'!C34)/'Poradie - sporty'!C$3)</f>
        <v>0</v>
      </c>
      <c r="D31" s="243">
        <f>IF('Poradie - sporty'!D34="x",0,(('Poradie - sporty'!D$3+1)-'Poradie - sporty'!D34)/'Poradie - sporty'!D$3)</f>
        <v>0.69230769230769229</v>
      </c>
      <c r="E31" s="243">
        <f>IF('Poradie - sporty'!E34="x",0,(('Poradie - sporty'!E$3+1)-'Poradie - sporty'!E34)/'Poradie - sporty'!E$3)</f>
        <v>0.48507462686567165</v>
      </c>
      <c r="F31" s="243">
        <f>IF('Poradie - sporty'!F34="x",0,(('Poradie - sporty'!F$3+1)-'Poradie - sporty'!F34)/'Poradie - sporty'!F$3)</f>
        <v>0.68181818181818177</v>
      </c>
      <c r="G31" s="243">
        <f>IF('Poradie - sporty'!G34="x",0,(('Poradie - sporty'!G$3+1)-'Poradie - sporty'!G34)/'Poradie - sporty'!G$3)</f>
        <v>0.75609756097560976</v>
      </c>
      <c r="H31" s="243">
        <f>IF('Poradie - sporty'!H34="x",0,(('Poradie - sporty'!H$3+1)-'Poradie - sporty'!H34)/'Poradie - sporty'!H$3)</f>
        <v>0</v>
      </c>
      <c r="I31" s="243">
        <f>IF('Poradie - sporty'!I34="x",0,(('Poradie - sporty'!I$3+1)-'Poradie - sporty'!I34)/'Poradie - sporty'!I$3)</f>
        <v>0.26027397260273971</v>
      </c>
      <c r="J31" s="243">
        <f>IF('Poradie - sporty'!J34="x",0,(('Poradie - sporty'!J$3+1)-'Poradie - sporty'!J34)/'Poradie - sporty'!J$3)</f>
        <v>0.34586466165413532</v>
      </c>
      <c r="K31" s="243">
        <f>IF('Poradie - sporty'!K34="x",0,(('Poradie - sporty'!K$3+1)-'Poradie - sporty'!K34)/'Poradie - sporty'!K$3)</f>
        <v>0.3</v>
      </c>
      <c r="L31" s="243">
        <f>IF('Poradie - sporty'!L34="x",0,(('Poradie - sporty'!L$3+1)-'Poradie - sporty'!L34)/'Poradie - sporty'!L$3)</f>
        <v>0.13953488372093023</v>
      </c>
      <c r="M31" s="243">
        <f>IF('Poradie - sporty'!M34="x",0,(('Poradie - sporty'!M$3+1)-'Poradie - sporty'!M34)/'Poradie - sporty'!M$3)</f>
        <v>0.87562189054726369</v>
      </c>
      <c r="N31" s="243">
        <f>IF('Poradie - sporty'!N34="x",0,(('Poradie - sporty'!N$3+1)-'Poradie - sporty'!N34)/'Poradie - sporty'!N$3)</f>
        <v>0.3</v>
      </c>
      <c r="O31" s="243">
        <f>IF('Poradie - sporty'!O34="x",0,(('Poradie - sporty'!O$3+1)-'Poradie - sporty'!O34)/'Poradie - sporty'!O$3)</f>
        <v>0</v>
      </c>
      <c r="P31" s="243">
        <f>IF('Poradie - sporty'!P34="x",0,(('Poradie - sporty'!P$3+1)-'Poradie - sporty'!P34)/'Poradie - sporty'!P$3)</f>
        <v>0.65517241379310343</v>
      </c>
      <c r="Q31" s="243">
        <f>IF('Poradie - sporty'!Q34="x",0,(('Poradie - sporty'!Q$3+1)-'Poradie - sporty'!Q34)/'Poradie - sporty'!Q$3)</f>
        <v>0.9285714285714286</v>
      </c>
      <c r="R31" s="243">
        <f>IF('Poradie - sporty'!R34="x",0,(('Poradie - sporty'!R$3+1)-'Poradie - sporty'!R34)/'Poradie - sporty'!R$3)</f>
        <v>0.22131147540983606</v>
      </c>
      <c r="S31" s="243">
        <f>IF('Poradie - sporty'!S34="x",0,(('Poradie - sporty'!S$3+1)-'Poradie - sporty'!S34)/'Poradie - sporty'!S$3)</f>
        <v>0.34558823529411764</v>
      </c>
      <c r="T31" s="243">
        <f>IF('Poradie - sporty'!T34="x",0,(('Poradie - sporty'!T$3+1)-'Poradie - sporty'!T34)/'Poradie - sporty'!T$3)</f>
        <v>0.8867924528301887</v>
      </c>
      <c r="U31" s="243">
        <f>IF('Poradie - sporty'!U34="x",0,(('Poradie - sporty'!U$3+1)-'Poradie - sporty'!U34)/'Poradie - sporty'!U$3)</f>
        <v>0.87096774193548387</v>
      </c>
      <c r="V31" s="243">
        <f>IF('Poradie - sporty'!V34="x",0,(('Poradie - sporty'!V$3+1)-'Poradie - sporty'!V34)/'Poradie - sporty'!V$3)</f>
        <v>0.67619047619047623</v>
      </c>
      <c r="W31" s="243">
        <f>IF('Poradie - sporty'!W34="x",0,(('Poradie - sporty'!W$3+1)-'Poradie - sporty'!W34)/'Poradie - sporty'!W$3)</f>
        <v>0.66363636363636369</v>
      </c>
      <c r="X31" s="243">
        <f>IF('Poradie - sporty'!X34="x",0,(('Poradie - sporty'!X$3+1)-'Poradie - sporty'!X34)/'Poradie - sporty'!X$3)</f>
        <v>0</v>
      </c>
      <c r="Y31" s="243">
        <f>IF('Poradie - sporty'!Y34="x",0,(('Poradie - sporty'!Y$3+1)-'Poradie - sporty'!Y34)/'Poradie - sporty'!Y$3)</f>
        <v>1.9230769230769232E-2</v>
      </c>
      <c r="Z31" s="243">
        <f>IF('Poradie - sporty'!Z34="x",0,(('Poradie - sporty'!Z$3+1)-'Poradie - sporty'!Z34)/'Poradie - sporty'!Z$3)</f>
        <v>0</v>
      </c>
      <c r="AA31" s="243">
        <f>IF('Poradie - sporty'!AA34="x",0,(('Poradie - sporty'!AA$3+1)-'Poradie - sporty'!AA34)/'Poradie - sporty'!AA$3)</f>
        <v>0.6228070175438597</v>
      </c>
      <c r="AB31" s="243">
        <f>IF('Poradie - sporty'!AB34="x",0,(('Poradie - sporty'!AB$3+1)-'Poradie - sporty'!AB34)/'Poradie - sporty'!AB$3)</f>
        <v>0.66666666666666663</v>
      </c>
      <c r="AC31" s="243">
        <f>IF('Poradie - sporty'!AC34="x",0,(('Poradie - sporty'!AC$3+1)-'Poradie - sporty'!AC34)/'Poradie - sporty'!AC$3)</f>
        <v>0.76086956521739135</v>
      </c>
      <c r="AD31" s="243">
        <f>IF('Poradie - sporty'!AD34="x",0,(('Poradie - sporty'!AD$3+1)-'Poradie - sporty'!AD34)/'Poradie - sporty'!AD$3)</f>
        <v>0.64</v>
      </c>
      <c r="AE31" s="243">
        <f>IF('Poradie - sporty'!AE34="x",0,(('Poradie - sporty'!AE$3+1)-'Poradie - sporty'!AE34)/'Poradie - sporty'!AE$3)</f>
        <v>0.625</v>
      </c>
      <c r="AF31" s="243">
        <f>IF('Poradie - sporty'!AF34="x",0,(('Poradie - sporty'!AF$3+1)-'Poradie - sporty'!AF34)/'Poradie - sporty'!AF$3)</f>
        <v>0</v>
      </c>
      <c r="AG31" s="243">
        <f>IF('Poradie - sporty'!AG34="x",0,(('Poradie - sporty'!AG$3+1)-'Poradie - sporty'!AG34)/'Poradie - sporty'!AG$3)</f>
        <v>0</v>
      </c>
      <c r="AH31" s="243">
        <f>IF('Poradie - sporty'!AH34="x",0,(('Poradie - sporty'!AH$3+1)-'Poradie - sporty'!AH34)/'Poradie - sporty'!AH$3)</f>
        <v>0.94117647058823528</v>
      </c>
      <c r="AI31" s="243">
        <f>IF('Poradie - sporty'!AI34="x",0,(('Poradie - sporty'!AI$3+1)-'Poradie - sporty'!AI34)/'Poradie - sporty'!AI$3)</f>
        <v>0.64864864864864868</v>
      </c>
      <c r="AJ31" s="243">
        <f>IF('Poradie - sporty'!AJ34="x",0,(('Poradie - sporty'!AJ$3+1)-'Poradie - sporty'!AJ34)/'Poradie - sporty'!AJ$3)</f>
        <v>0.53787878787878785</v>
      </c>
      <c r="AK31" s="243">
        <f>IF('Poradie - sporty'!AK34="x",0,(('Poradie - sporty'!AK$3+1)-'Poradie - sporty'!AK34)/'Poradie - sporty'!AK$3)</f>
        <v>0.376</v>
      </c>
      <c r="AL31" s="243">
        <f>IF('Poradie - sporty'!AL34="x",0,(('Poradie - sporty'!AL$3+1)-'Poradie - sporty'!AL34)/'Poradie - sporty'!AL$3)</f>
        <v>0</v>
      </c>
      <c r="AM31" s="243">
        <f>IF('Poradie - sporty'!AM34="x",0,(('Poradie - sporty'!AM$3+1)-'Poradie - sporty'!AM34)/'Poradie - sporty'!AM$3)</f>
        <v>0</v>
      </c>
      <c r="AN31" s="243">
        <f>IF('Poradie - sporty'!AN34="x",0,(('Poradie - sporty'!AN$3+1)-'Poradie - sporty'!AN34)/'Poradie - sporty'!AN$3)</f>
        <v>0.82978723404255317</v>
      </c>
      <c r="AO31" s="243">
        <f>IF('Poradie - sporty'!AO34="x",0,(('Poradie - sporty'!AO$3+1)-'Poradie - sporty'!AO34)/'Poradie - sporty'!AO$3)</f>
        <v>0.54545454545454541</v>
      </c>
      <c r="AP31" s="243">
        <f>IF('Poradie - sporty'!AP34="x",0,(('Poradie - sporty'!AP$3+1)-'Poradie - sporty'!AP34)/'Poradie - sporty'!AP$3)</f>
        <v>0.44221105527638194</v>
      </c>
      <c r="AQ31" s="243">
        <f>IF('Poradie - sporty'!AQ34="x",0,(('Poradie - sporty'!AQ$3+1)-'Poradie - sporty'!AQ34)/'Poradie - sporty'!AQ$3)</f>
        <v>0</v>
      </c>
      <c r="AR31" s="243">
        <f>IF('Poradie - sporty'!AR34="x",0,(('Poradie - sporty'!AR$3+1)-'Poradie - sporty'!AR34)/'Poradie - sporty'!AR$3)</f>
        <v>0</v>
      </c>
      <c r="AS31" s="243">
        <f>IF('Poradie - sporty'!AS34="x",0,(('Poradie - sporty'!AS$3+1)-'Poradie - sporty'!AS34)/'Poradie - sporty'!AS$3)</f>
        <v>0.1891891891891892</v>
      </c>
      <c r="AT31" s="243">
        <f>IF('Poradie - sporty'!AT34="x",0,(('Poradie - sporty'!AT$3+1)-'Poradie - sporty'!AT34)/'Poradie - sporty'!AT$3)</f>
        <v>0.5490196078431373</v>
      </c>
      <c r="AU31" s="243">
        <f>IF('Poradie - sporty'!AU34="x",0,(('Poradie - sporty'!AU$3+1)-'Poradie - sporty'!AU34)/'Poradie - sporty'!AU$3)</f>
        <v>0.28735632183908044</v>
      </c>
      <c r="AV31" s="243">
        <f>IF('Poradie - sporty'!AV34="x",0,(('Poradie - sporty'!AV$3+1)-'Poradie - sporty'!AV34)/'Poradie - sporty'!AV$3)</f>
        <v>0</v>
      </c>
      <c r="AW31" s="243">
        <f>IF('Poradie - sporty'!AW34="x",0,(('Poradie - sporty'!AW$3+1)-'Poradie - sporty'!AW34)/'Poradie - sporty'!AW$3)</f>
        <v>0</v>
      </c>
      <c r="AX31" s="243">
        <f>IF('Poradie - sporty'!AX34="x",0,(('Poradie - sporty'!AX$3+1)-'Poradie - sporty'!AX34)/'Poradie - sporty'!AX$3)</f>
        <v>0.77124183006535951</v>
      </c>
      <c r="AY31" s="243">
        <f>IF('Poradie - sporty'!AY34="x",0,(('Poradie - sporty'!AY$3+1)-'Poradie - sporty'!AY34)/'Poradie - sporty'!AY$3)</f>
        <v>0.78846153846153844</v>
      </c>
      <c r="AZ31" s="243">
        <f>IF('Poradie - sporty'!AZ34="x",0,(('Poradie - sporty'!AZ$3+1)-'Poradie - sporty'!AZ34)/'Poradie - sporty'!AZ$3)</f>
        <v>0</v>
      </c>
      <c r="BA31" s="243">
        <f>IF('Poradie - sporty'!BA34="x",0,(('Poradie - sporty'!BA$3+1)-'Poradie - sporty'!BA34)/'Poradie - sporty'!BA$3)</f>
        <v>0.5636363636363636</v>
      </c>
      <c r="BB31" s="243">
        <f>IF('Poradie - sporty'!BB34="x",0,(('Poradie - sporty'!BB$3+1)-'Poradie - sporty'!BB34)/'Poradie - sporty'!BB$3)</f>
        <v>0</v>
      </c>
      <c r="BC31" s="243">
        <f>IF('Poradie - sporty'!BC34="x",0,(('Poradie - sporty'!BC$3+1)-'Poradie - sporty'!BC34)/'Poradie - sporty'!BC$3)</f>
        <v>0</v>
      </c>
      <c r="BD31" s="243">
        <f>IF('Poradie - sporty'!BD34="x",0,(('Poradie - sporty'!BD$3+1)-'Poradie - sporty'!BD34)/'Poradie - sporty'!BD$3)</f>
        <v>0</v>
      </c>
      <c r="BE31" s="243">
        <f>IF('Poradie - sporty'!BE34="x",0,(('Poradie - sporty'!BE$3+1)-'Poradie - sporty'!BE34)/'Poradie - sporty'!BE$3)</f>
        <v>0.54054054054054057</v>
      </c>
      <c r="BF31" s="243">
        <f>IF('Poradie - sporty'!BF34="x",0,(('Poradie - sporty'!BF$3+1)-'Poradie - sporty'!BF34)/'Poradie - sporty'!BF$3)</f>
        <v>0.14814814814814814</v>
      </c>
      <c r="BG31" s="243">
        <f>IF('Poradie - sporty'!BG34="x",0,(('Poradie - sporty'!BG$3+1)-'Poradie - sporty'!BG34)/'Poradie - sporty'!BG$3)</f>
        <v>0.625</v>
      </c>
      <c r="BH31" s="243">
        <f>IF('Poradie - sporty'!BH34="x",0,(('Poradie - sporty'!BH$3+1)-'Poradie - sporty'!BH34)/'Poradie - sporty'!BH$3)</f>
        <v>0.34337349397590361</v>
      </c>
      <c r="BI31" s="243">
        <f>IF('Poradie - sporty'!BI34="x",0,(('Poradie - sporty'!BI$3+1)-'Poradie - sporty'!BI34)/'Poradie - sporty'!BI$3)</f>
        <v>0</v>
      </c>
      <c r="BJ31" s="243">
        <f>IF('Poradie - sporty'!BJ34="x",0,(('Poradie - sporty'!BJ$3+1)-'Poradie - sporty'!BJ34)/'Poradie - sporty'!BJ$3)</f>
        <v>0.57777777777777772</v>
      </c>
      <c r="BK31" s="243">
        <f>IF('Poradie - sporty'!BK34="x",0,(('Poradie - sporty'!BK$3+1)-'Poradie - sporty'!BK34)/'Poradie - sporty'!BK$3)</f>
        <v>0</v>
      </c>
      <c r="BL31" s="243">
        <f>IF('Poradie - sporty'!BL34="x",0,(('Poradie - sporty'!BL$3+1)-'Poradie - sporty'!BL34)/'Poradie - sporty'!BL$3)</f>
        <v>0</v>
      </c>
      <c r="BM31" s="243">
        <f>IF('Poradie - sporty'!BM34="x",0,(('Poradie - sporty'!BM$3+1)-'Poradie - sporty'!BM34)/'Poradie - sporty'!BM$3)</f>
        <v>0.90740740740740744</v>
      </c>
      <c r="BN31" s="243">
        <f>IF('Poradie - sporty'!BN34="x",0,(('Poradie - sporty'!BN$3+1)-'Poradie - sporty'!BN34)/'Poradie - sporty'!BN$3)</f>
        <v>0.36</v>
      </c>
      <c r="BO31" s="243">
        <f>IF('Poradie - sporty'!BO34="x",0,(('Poradie - sporty'!BO$3+1)-'Poradie - sporty'!BO34)/'Poradie - sporty'!BO$3)</f>
        <v>0.57798165137614677</v>
      </c>
      <c r="BP31" s="243">
        <f>IF('Poradie - sporty'!BP34="x",0,(('Poradie - sporty'!BP$3+1)-'Poradie - sporty'!BP34)/'Poradie - sporty'!BP$3)</f>
        <v>0.46575342465753422</v>
      </c>
      <c r="BQ31" s="243">
        <f>IF('Poradie - sporty'!BQ34="x",0,(('Poradie - sporty'!BQ$3+1)-'Poradie - sporty'!BQ34)/'Poradie - sporty'!BQ$3)</f>
        <v>0.13235294117647059</v>
      </c>
      <c r="BR31" s="243">
        <f>IF('Poradie - sporty'!BR34="x",0,(('Poradie - sporty'!BR$3+1)-'Poradie - sporty'!BR34)/'Poradie - sporty'!BR$3)</f>
        <v>0</v>
      </c>
      <c r="BS31" s="243">
        <f>IF('Poradie - sporty'!BS34="x",0,(('Poradie - sporty'!BS$3+1)-'Poradie - sporty'!BS34)/'Poradie - sporty'!BS$3)</f>
        <v>0</v>
      </c>
      <c r="BT31" s="243">
        <f>IF('Poradie - sporty'!BT34="x",0,(('Poradie - sporty'!BT$3+1)-'Poradie - sporty'!BT34)/'Poradie - sporty'!BT$3)</f>
        <v>0</v>
      </c>
      <c r="BU31" s="243">
        <f>IF('Poradie - sporty'!BU34="x",0,(('Poradie - sporty'!BU$3+1)-'Poradie - sporty'!BU34)/'Poradie - sporty'!BU$3)</f>
        <v>0.8571428571428571</v>
      </c>
      <c r="BV31" s="243">
        <f>IF('Poradie - sporty'!BV34="x",0,(('Poradie - sporty'!BV$3+1)-'Poradie - sporty'!BV34)/'Poradie - sporty'!BV$3)</f>
        <v>0</v>
      </c>
      <c r="BW31" s="243">
        <f>IF('Poradie - sporty'!BW34="x",0,(('Poradie - sporty'!BW$3+1)-'Poradie - sporty'!BW34)/'Poradie - sporty'!BW$3)</f>
        <v>0</v>
      </c>
      <c r="BX31" s="243">
        <f>IF('Poradie - sporty'!BX34="x",0,(('Poradie - sporty'!BX$3+1)-'Poradie - sporty'!BX34)/'Poradie - sporty'!BX$3)</f>
        <v>0</v>
      </c>
      <c r="BY31" s="243">
        <f>IF('Poradie - sporty'!BY34="x",0,(('Poradie - sporty'!BY$3+1)-'Poradie - sporty'!BY34)/'Poradie - sporty'!BY$3)</f>
        <v>0</v>
      </c>
      <c r="BZ31" s="243">
        <f>IF('Poradie - sporty'!BZ34="x",0,(('Poradie - sporty'!BZ$3+1)-'Poradie - sporty'!BZ34)/'Poradie - sporty'!BZ$3)</f>
        <v>0</v>
      </c>
      <c r="CA31" s="243">
        <f>IF('Poradie - sporty'!CA34="x",0,(('Poradie - sporty'!CA$3+1)-'Poradie - sporty'!CA34)/'Poradie - sporty'!CA$3)</f>
        <v>0.21875</v>
      </c>
      <c r="CB31" s="243">
        <f>IF('Poradie - sporty'!CB34="x",0,(('Poradie - sporty'!CB$3+1)-'Poradie - sporty'!CB34)/'Poradie - sporty'!CB$3)</f>
        <v>0.45238095238095238</v>
      </c>
      <c r="CC31" s="243">
        <f>IF('Poradie - sporty'!CC34="x",0,(('Poradie - sporty'!CC$3+1)-'Poradie - sporty'!CC34)/'Poradie - sporty'!CC$3)</f>
        <v>0</v>
      </c>
      <c r="CD31" s="243">
        <f>IF('Poradie - sporty'!CD34="x",0,(('Poradie - sporty'!CD$3+1)-'Poradie - sporty'!CD34)/'Poradie - sporty'!CD$3)</f>
        <v>0.68</v>
      </c>
      <c r="CE31" s="243">
        <f>IF('Poradie - sporty'!CE34="x",0,(('Poradie - sporty'!CE$3+1)-'Poradie - sporty'!CE34)/'Poradie - sporty'!CE$3)</f>
        <v>0.39325842696629215</v>
      </c>
      <c r="CF31" s="243">
        <f>IF('Poradie - sporty'!CF34="x",0,(('Poradie - sporty'!CF$3+1)-'Poradie - sporty'!CF34)/'Poradie - sporty'!CF$3)</f>
        <v>6.25E-2</v>
      </c>
      <c r="CG31" s="243">
        <f>IF('Poradie - sporty'!CG34="x",0,(('Poradie - sporty'!CG$3+1)-'Poradie - sporty'!CG34)/'Poradie - sporty'!CG$3)</f>
        <v>0.35643564356435642</v>
      </c>
      <c r="CH31" s="243">
        <f>IF('Poradie - sporty'!CH34="x",0,(('Poradie - sporty'!CH$3+1)-'Poradie - sporty'!CH34)/'Poradie - sporty'!CH$3)</f>
        <v>0.29901960784313725</v>
      </c>
      <c r="CI31" s="243">
        <f>IF('Poradie - sporty'!CI34="x",0,(('Poradie - sporty'!CI$3+1)-'Poradie - sporty'!CI34)/'Poradie - sporty'!CI$3)</f>
        <v>0.19620253164556961</v>
      </c>
      <c r="CJ31" s="243">
        <f>IF('Poradie - sporty'!CJ34="x",0,(('Poradie - sporty'!CJ$3+1)-'Poradie - sporty'!CJ34)/'Poradie - sporty'!CJ$3)</f>
        <v>0</v>
      </c>
      <c r="CK31" s="243">
        <f>IF('Poradie - sporty'!CK34="x",0,(('Poradie - sporty'!CK$3+1)-'Poradie - sporty'!CK34)/'Poradie - sporty'!CK$3)</f>
        <v>0</v>
      </c>
      <c r="CL31" s="243">
        <f>IF('Poradie - sporty'!CL34="x",0,(('Poradie - sporty'!CL$3+1)-'Poradie - sporty'!CL34)/'Poradie - sporty'!CL$3)</f>
        <v>0.40909090909090912</v>
      </c>
      <c r="CM31" s="243">
        <f>IF('Poradie - sporty'!CM34="x",0,(('Poradie - sporty'!CM$3+1)-'Poradie - sporty'!CM34)/'Poradie - sporty'!CM$3)</f>
        <v>0.67241379310344829</v>
      </c>
      <c r="CN31" s="243">
        <f>IF('Poradie - sporty'!CN34="x",0,(('Poradie - sporty'!CN$3+1)-'Poradie - sporty'!CN34)/'Poradie - sporty'!CN$3)</f>
        <v>0</v>
      </c>
      <c r="CO31" s="243">
        <f>IF('Poradie - sporty'!CO34="x",0,(('Poradie - sporty'!CO$3+1)-'Poradie - sporty'!CO34)/'Poradie - sporty'!CO$3)</f>
        <v>0.7857142857142857</v>
      </c>
      <c r="CP31" s="243">
        <f>IF('Poradie - sporty'!CP34="x",0,(('Poradie - sporty'!CP$3+1)-'Poradie - sporty'!CP34)/'Poradie - sporty'!CP$3)</f>
        <v>0.5</v>
      </c>
      <c r="CQ31" s="243">
        <f>IF('Poradie - sporty'!CQ34="x",0,(('Poradie - sporty'!CQ$3+1)-'Poradie - sporty'!CQ34)/'Poradie - sporty'!CQ$3)</f>
        <v>0</v>
      </c>
      <c r="CR31" s="243">
        <f>IF('Poradie - sporty'!CR34="x",0,(('Poradie - sporty'!CR$3+1)-'Poradie - sporty'!CR34)/'Poradie - sporty'!CR$3)</f>
        <v>8.9552238805970144E-2</v>
      </c>
      <c r="CS31" s="243">
        <f>IF('Poradie - sporty'!CS34="x",0,(('Poradie - sporty'!CS$3+1)-'Poradie - sporty'!CS34)/'Poradie - sporty'!CS$3)</f>
        <v>0.4375</v>
      </c>
      <c r="CT31" s="243">
        <f>IF('Poradie - sporty'!CT34="x",0,(('Poradie - sporty'!CT$3+1)-'Poradie - sporty'!CT34)/'Poradie - sporty'!CT$3)</f>
        <v>0.30985915492957744</v>
      </c>
      <c r="CU31" s="243">
        <f>IF('Poradie - sporty'!CU34="x",0,(('Poradie - sporty'!CU$3+1)-'Poradie - sporty'!CU34)/'Poradie - sporty'!CU$3)</f>
        <v>0.5</v>
      </c>
      <c r="CV31" s="243">
        <f>IF('Poradie - sporty'!CV34="x",0,(('Poradie - sporty'!CV$3+1)-'Poradie - sporty'!CV34)/'Poradie - sporty'!CV$3)</f>
        <v>0</v>
      </c>
      <c r="CW31" s="243">
        <f>IF('Poradie - sporty'!CW34="x",0,(('Poradie - sporty'!CW$3+1)-'Poradie - sporty'!CW34)/'Poradie - sporty'!CW$3)</f>
        <v>0</v>
      </c>
      <c r="CX31" s="243">
        <f>IF('Poradie - sporty'!CX34="x",0,(('Poradie - sporty'!CX$3+1)-'Poradie - sporty'!CX34)/'Poradie - sporty'!CX$3)</f>
        <v>0.25</v>
      </c>
      <c r="CY31" s="243">
        <f>IF('Poradie - sporty'!CY34="x",0,(('Poradie - sporty'!CY$3+1)-'Poradie - sporty'!CY34)/'Poradie - sporty'!CY$3)</f>
        <v>0.28082191780821919</v>
      </c>
      <c r="CZ31" s="243">
        <f>IF('Poradie - sporty'!CZ34="x",0,(('Poradie - sporty'!CZ$3+1)-'Poradie - sporty'!CZ34)/'Poradie - sporty'!CZ$3)</f>
        <v>0.38418079096045199</v>
      </c>
      <c r="DA31" s="243">
        <f>IF('Poradie - sporty'!DA34="x",0,(('Poradie - sporty'!DA$3+1)-'Poradie - sporty'!DA34)/'Poradie - sporty'!DA$3)</f>
        <v>0.63076923076923075</v>
      </c>
      <c r="DB31" s="243">
        <f>IF('Poradie - sporty'!DB34="x",0,(('Poradie - sporty'!DB$3+1)-'Poradie - sporty'!DB34)/'Poradie - sporty'!DB$3)</f>
        <v>0.25</v>
      </c>
      <c r="DC31" s="243">
        <f>IF('Poradie - sporty'!DC34="x",0,(('Poradie - sporty'!DC$3+1)-'Poradie - sporty'!DC34)/'Poradie - sporty'!DC$3)</f>
        <v>0.6</v>
      </c>
      <c r="DD31" s="243">
        <f>IF('Poradie - sporty'!DD34="x",0,(('Poradie - sporty'!DD$3+1)-'Poradie - sporty'!DD34)/'Poradie - sporty'!DD$3)</f>
        <v>0</v>
      </c>
      <c r="DE31" s="243">
        <f>IF('Poradie - sporty'!DE34="x",0,(('Poradie - sporty'!DE$3+1)-'Poradie - sporty'!DE34)/'Poradie - sporty'!DE$3)</f>
        <v>0.58529411764705885</v>
      </c>
      <c r="DF31" s="243">
        <f>IF('Poradie - sporty'!DF34="x",0,(('Poradie - sporty'!DF$3+1)-'Poradie - sporty'!DF34)/'Poradie - sporty'!DF$3)</f>
        <v>0</v>
      </c>
      <c r="DG31" s="243">
        <f>IF('Poradie - sporty'!DG34="x",0,(('Poradie - sporty'!DG$3+1)-'Poradie - sporty'!DG34)/'Poradie - sporty'!DG$3)</f>
        <v>0.63063063063063063</v>
      </c>
      <c r="DH31" s="243">
        <f>IF('Poradie - sporty'!DH34="x",0,(('Poradie - sporty'!DH$3+1)-'Poradie - sporty'!DH34)/'Poradie - sporty'!DH$3)</f>
        <v>0.60204081632653061</v>
      </c>
      <c r="DI31" s="243">
        <f>IF('Poradie - sporty'!DI34="x",0,(('Poradie - sporty'!DI$3+1)-'Poradie - sporty'!DI34)/'Poradie - sporty'!DI$3)</f>
        <v>0</v>
      </c>
    </row>
    <row r="32" spans="1:113" ht="14.25" customHeight="1" x14ac:dyDescent="0.25">
      <c r="A32" s="239" t="s">
        <v>34</v>
      </c>
      <c r="B32" s="243">
        <f>IF('Poradie - sporty'!B35="x",0,(('Poradie - sporty'!B$3+1)-'Poradie - sporty'!B35)/'Poradie - sporty'!B$3)</f>
        <v>0.48684210526315791</v>
      </c>
      <c r="C32" s="243">
        <f>IF('Poradie - sporty'!C35="x",0,(('Poradie - sporty'!C$3+1)-'Poradie - sporty'!C35)/'Poradie - sporty'!C$3)</f>
        <v>0</v>
      </c>
      <c r="D32" s="243">
        <f>IF('Poradie - sporty'!D35="x",0,(('Poradie - sporty'!D$3+1)-'Poradie - sporty'!D35)/'Poradie - sporty'!D$3)</f>
        <v>0.72820512820512817</v>
      </c>
      <c r="E32" s="243">
        <f>IF('Poradie - sporty'!E35="x",0,(('Poradie - sporty'!E$3+1)-'Poradie - sporty'!E35)/'Poradie - sporty'!E$3)</f>
        <v>0.5074626865671642</v>
      </c>
      <c r="F32" s="243">
        <f>IF('Poradie - sporty'!F35="x",0,(('Poradie - sporty'!F$3+1)-'Poradie - sporty'!F35)/'Poradie - sporty'!F$3)</f>
        <v>0</v>
      </c>
      <c r="G32" s="243">
        <f>IF('Poradie - sporty'!G35="x",0,(('Poradie - sporty'!G$3+1)-'Poradie - sporty'!G35)/'Poradie - sporty'!G$3)</f>
        <v>0.38536585365853659</v>
      </c>
      <c r="H32" s="243">
        <f>IF('Poradie - sporty'!H35="x",0,(('Poradie - sporty'!H$3+1)-'Poradie - sporty'!H35)/'Poradie - sporty'!H$3)</f>
        <v>0</v>
      </c>
      <c r="I32" s="243">
        <f>IF('Poradie - sporty'!I35="x",0,(('Poradie - sporty'!I$3+1)-'Poradie - sporty'!I35)/'Poradie - sporty'!I$3)</f>
        <v>6.8493150684931503E-2</v>
      </c>
      <c r="J32" s="243">
        <f>IF('Poradie - sporty'!J35="x",0,(('Poradie - sporty'!J$3+1)-'Poradie - sporty'!J35)/'Poradie - sporty'!J$3)</f>
        <v>0.14285714285714285</v>
      </c>
      <c r="K32" s="243">
        <f>IF('Poradie - sporty'!K35="x",0,(('Poradie - sporty'!K$3+1)-'Poradie - sporty'!K35)/'Poradie - sporty'!K$3)</f>
        <v>0</v>
      </c>
      <c r="L32" s="243">
        <f>IF('Poradie - sporty'!L35="x",0,(('Poradie - sporty'!L$3+1)-'Poradie - sporty'!L35)/'Poradie - sporty'!L$3)</f>
        <v>0</v>
      </c>
      <c r="M32" s="243">
        <f>IF('Poradie - sporty'!M35="x",0,(('Poradie - sporty'!M$3+1)-'Poradie - sporty'!M35)/'Poradie - sporty'!M$3)</f>
        <v>0.58706467661691542</v>
      </c>
      <c r="N32" s="243">
        <f>IF('Poradie - sporty'!N35="x",0,(('Poradie - sporty'!N$3+1)-'Poradie - sporty'!N35)/'Poradie - sporty'!N$3)</f>
        <v>0</v>
      </c>
      <c r="O32" s="243">
        <f>IF('Poradie - sporty'!O35="x",0,(('Poradie - sporty'!O$3+1)-'Poradie - sporty'!O35)/'Poradie - sporty'!O$3)</f>
        <v>0.11904761904761904</v>
      </c>
      <c r="P32" s="243">
        <f>IF('Poradie - sporty'!P35="x",0,(('Poradie - sporty'!P$3+1)-'Poradie - sporty'!P35)/'Poradie - sporty'!P$3)</f>
        <v>0</v>
      </c>
      <c r="Q32" s="243">
        <f>IF('Poradie - sporty'!Q35="x",0,(('Poradie - sporty'!Q$3+1)-'Poradie - sporty'!Q35)/'Poradie - sporty'!Q$3)</f>
        <v>0.11904761904761904</v>
      </c>
      <c r="R32" s="243">
        <f>IF('Poradie - sporty'!R35="x",0,(('Poradie - sporty'!R$3+1)-'Poradie - sporty'!R35)/'Poradie - sporty'!R$3)</f>
        <v>0.40163934426229508</v>
      </c>
      <c r="S32" s="243">
        <f>IF('Poradie - sporty'!S35="x",0,(('Poradie - sporty'!S$3+1)-'Poradie - sporty'!S35)/'Poradie - sporty'!S$3)</f>
        <v>0.47058823529411764</v>
      </c>
      <c r="T32" s="243">
        <f>IF('Poradie - sporty'!T35="x",0,(('Poradie - sporty'!T$3+1)-'Poradie - sporty'!T35)/'Poradie - sporty'!T$3)</f>
        <v>0</v>
      </c>
      <c r="U32" s="243">
        <f>IF('Poradie - sporty'!U35="x",0,(('Poradie - sporty'!U$3+1)-'Poradie - sporty'!U35)/'Poradie - sporty'!U$3)</f>
        <v>0.19354838709677419</v>
      </c>
      <c r="V32" s="243">
        <f>IF('Poradie - sporty'!V35="x",0,(('Poradie - sporty'!V$3+1)-'Poradie - sporty'!V35)/'Poradie - sporty'!V$3)</f>
        <v>0.15238095238095239</v>
      </c>
      <c r="W32" s="243">
        <f>IF('Poradie - sporty'!W35="x",0,(('Poradie - sporty'!W$3+1)-'Poradie - sporty'!W35)/'Poradie - sporty'!W$3)</f>
        <v>8.1818181818181818E-2</v>
      </c>
      <c r="X32" s="243">
        <f>IF('Poradie - sporty'!X35="x",0,(('Poradie - sporty'!X$3+1)-'Poradie - sporty'!X35)/'Poradie - sporty'!X$3)</f>
        <v>0</v>
      </c>
      <c r="Y32" s="243">
        <f>IF('Poradie - sporty'!Y35="x",0,(('Poradie - sporty'!Y$3+1)-'Poradie - sporty'!Y35)/'Poradie - sporty'!Y$3)</f>
        <v>0</v>
      </c>
      <c r="Z32" s="243">
        <f>IF('Poradie - sporty'!Z35="x",0,(('Poradie - sporty'!Z$3+1)-'Poradie - sporty'!Z35)/'Poradie - sporty'!Z$3)</f>
        <v>0.18478260869565216</v>
      </c>
      <c r="AA32" s="243">
        <f>IF('Poradie - sporty'!AA35="x",0,(('Poradie - sporty'!AA$3+1)-'Poradie - sporty'!AA35)/'Poradie - sporty'!AA$3)</f>
        <v>0.73245614035087714</v>
      </c>
      <c r="AB32" s="243">
        <f>IF('Poradie - sporty'!AB35="x",0,(('Poradie - sporty'!AB$3+1)-'Poradie - sporty'!AB35)/'Poradie - sporty'!AB$3)</f>
        <v>0.26666666666666666</v>
      </c>
      <c r="AC32" s="243">
        <f>IF('Poradie - sporty'!AC35="x",0,(('Poradie - sporty'!AC$3+1)-'Poradie - sporty'!AC35)/'Poradie - sporty'!AC$3)</f>
        <v>0.57971014492753625</v>
      </c>
      <c r="AD32" s="243">
        <f>IF('Poradie - sporty'!AD35="x",0,(('Poradie - sporty'!AD$3+1)-'Poradie - sporty'!AD35)/'Poradie - sporty'!AD$3)</f>
        <v>9.3333333333333338E-2</v>
      </c>
      <c r="AE32" s="243">
        <f>IF('Poradie - sporty'!AE35="x",0,(('Poradie - sporty'!AE$3+1)-'Poradie - sporty'!AE35)/'Poradie - sporty'!AE$3)</f>
        <v>0.19642857142857142</v>
      </c>
      <c r="AF32" s="243">
        <f>IF('Poradie - sporty'!AF35="x",0,(('Poradie - sporty'!AF$3+1)-'Poradie - sporty'!AF35)/'Poradie - sporty'!AF$3)</f>
        <v>0</v>
      </c>
      <c r="AG32" s="243">
        <f>IF('Poradie - sporty'!AG35="x",0,(('Poradie - sporty'!AG$3+1)-'Poradie - sporty'!AG35)/'Poradie - sporty'!AG$3)</f>
        <v>0</v>
      </c>
      <c r="AH32" s="243">
        <f>IF('Poradie - sporty'!AH35="x",0,(('Poradie - sporty'!AH$3+1)-'Poradie - sporty'!AH35)/'Poradie - sporty'!AH$3)</f>
        <v>0</v>
      </c>
      <c r="AI32" s="243">
        <f>IF('Poradie - sporty'!AI35="x",0,(('Poradie - sporty'!AI$3+1)-'Poradie - sporty'!AI35)/'Poradie - sporty'!AI$3)</f>
        <v>0.68468468468468469</v>
      </c>
      <c r="AJ32" s="243">
        <f>IF('Poradie - sporty'!AJ35="x",0,(('Poradie - sporty'!AJ$3+1)-'Poradie - sporty'!AJ35)/'Poradie - sporty'!AJ$3)</f>
        <v>0.22727272727272727</v>
      </c>
      <c r="AK32" s="243">
        <f>IF('Poradie - sporty'!AK35="x",0,(('Poradie - sporty'!AK$3+1)-'Poradie - sporty'!AK35)/'Poradie - sporty'!AK$3)</f>
        <v>0.248</v>
      </c>
      <c r="AL32" s="243">
        <f>IF('Poradie - sporty'!AL35="x",0,(('Poradie - sporty'!AL$3+1)-'Poradie - sporty'!AL35)/'Poradie - sporty'!AL$3)</f>
        <v>0</v>
      </c>
      <c r="AM32" s="243">
        <f>IF('Poradie - sporty'!AM35="x",0,(('Poradie - sporty'!AM$3+1)-'Poradie - sporty'!AM35)/'Poradie - sporty'!AM$3)</f>
        <v>0</v>
      </c>
      <c r="AN32" s="243">
        <f>IF('Poradie - sporty'!AN35="x",0,(('Poradie - sporty'!AN$3+1)-'Poradie - sporty'!AN35)/'Poradie - sporty'!AN$3)</f>
        <v>0</v>
      </c>
      <c r="AO32" s="243">
        <f>IF('Poradie - sporty'!AO35="x",0,(('Poradie - sporty'!AO$3+1)-'Poradie - sporty'!AO35)/'Poradie - sporty'!AO$3)</f>
        <v>5.4545454545454543E-2</v>
      </c>
      <c r="AP32" s="243">
        <f>IF('Poradie - sporty'!AP35="x",0,(('Poradie - sporty'!AP$3+1)-'Poradie - sporty'!AP35)/'Poradie - sporty'!AP$3)</f>
        <v>0.46231155778894473</v>
      </c>
      <c r="AQ32" s="243">
        <f>IF('Poradie - sporty'!AQ35="x",0,(('Poradie - sporty'!AQ$3+1)-'Poradie - sporty'!AQ35)/'Poradie - sporty'!AQ$3)</f>
        <v>0.38235294117647056</v>
      </c>
      <c r="AR32" s="243">
        <f>IF('Poradie - sporty'!AR35="x",0,(('Poradie - sporty'!AR$3+1)-'Poradie - sporty'!AR35)/'Poradie - sporty'!AR$3)</f>
        <v>0</v>
      </c>
      <c r="AS32" s="243">
        <f>IF('Poradie - sporty'!AS35="x",0,(('Poradie - sporty'!AS$3+1)-'Poradie - sporty'!AS35)/'Poradie - sporty'!AS$3)</f>
        <v>9.45945945945946E-2</v>
      </c>
      <c r="AT32" s="243">
        <f>IF('Poradie - sporty'!AT35="x",0,(('Poradie - sporty'!AT$3+1)-'Poradie - sporty'!AT35)/'Poradie - sporty'!AT$3)</f>
        <v>0.18627450980392157</v>
      </c>
      <c r="AU32" s="243">
        <f>IF('Poradie - sporty'!AU35="x",0,(('Poradie - sporty'!AU$3+1)-'Poradie - sporty'!AU35)/'Poradie - sporty'!AU$3)</f>
        <v>0.21839080459770116</v>
      </c>
      <c r="AV32" s="243">
        <f>IF('Poradie - sporty'!AV35="x",0,(('Poradie - sporty'!AV$3+1)-'Poradie - sporty'!AV35)/'Poradie - sporty'!AV$3)</f>
        <v>0</v>
      </c>
      <c r="AW32" s="243">
        <f>IF('Poradie - sporty'!AW35="x",0,(('Poradie - sporty'!AW$3+1)-'Poradie - sporty'!AW35)/'Poradie - sporty'!AW$3)</f>
        <v>0</v>
      </c>
      <c r="AX32" s="243">
        <f>IF('Poradie - sporty'!AX35="x",0,(('Poradie - sporty'!AX$3+1)-'Poradie - sporty'!AX35)/'Poradie - sporty'!AX$3)</f>
        <v>0.49019607843137253</v>
      </c>
      <c r="AY32" s="243">
        <f>IF('Poradie - sporty'!AY35="x",0,(('Poradie - sporty'!AY$3+1)-'Poradie - sporty'!AY35)/'Poradie - sporty'!AY$3)</f>
        <v>0.13461538461538461</v>
      </c>
      <c r="AZ32" s="243">
        <f>IF('Poradie - sporty'!AZ35="x",0,(('Poradie - sporty'!AZ$3+1)-'Poradie - sporty'!AZ35)/'Poradie - sporty'!AZ$3)</f>
        <v>0.25</v>
      </c>
      <c r="BA32" s="243">
        <f>IF('Poradie - sporty'!BA35="x",0,(('Poradie - sporty'!BA$3+1)-'Poradie - sporty'!BA35)/'Poradie - sporty'!BA$3)</f>
        <v>0.29090909090909089</v>
      </c>
      <c r="BB32" s="243">
        <f>IF('Poradie - sporty'!BB35="x",0,(('Poradie - sporty'!BB$3+1)-'Poradie - sporty'!BB35)/'Poradie - sporty'!BB$3)</f>
        <v>0</v>
      </c>
      <c r="BC32" s="243">
        <f>IF('Poradie - sporty'!BC35="x",0,(('Poradie - sporty'!BC$3+1)-'Poradie - sporty'!BC35)/'Poradie - sporty'!BC$3)</f>
        <v>0</v>
      </c>
      <c r="BD32" s="243">
        <f>IF('Poradie - sporty'!BD35="x",0,(('Poradie - sporty'!BD$3+1)-'Poradie - sporty'!BD35)/'Poradie - sporty'!BD$3)</f>
        <v>0</v>
      </c>
      <c r="BE32" s="243">
        <f>IF('Poradie - sporty'!BE35="x",0,(('Poradie - sporty'!BE$3+1)-'Poradie - sporty'!BE35)/'Poradie - sporty'!BE$3)</f>
        <v>0.42567567567567566</v>
      </c>
      <c r="BF32" s="243">
        <f>IF('Poradie - sporty'!BF35="x",0,(('Poradie - sporty'!BF$3+1)-'Poradie - sporty'!BF35)/'Poradie - sporty'!BF$3)</f>
        <v>3.7037037037037035E-2</v>
      </c>
      <c r="BG32" s="243">
        <f>IF('Poradie - sporty'!BG35="x",0,(('Poradie - sporty'!BG$3+1)-'Poradie - sporty'!BG35)/'Poradie - sporty'!BG$3)</f>
        <v>0</v>
      </c>
      <c r="BH32" s="243">
        <f>IF('Poradie - sporty'!BH35="x",0,(('Poradie - sporty'!BH$3+1)-'Poradie - sporty'!BH35)/'Poradie - sporty'!BH$3)</f>
        <v>0</v>
      </c>
      <c r="BI32" s="243">
        <f>IF('Poradie - sporty'!BI35="x",0,(('Poradie - sporty'!BI$3+1)-'Poradie - sporty'!BI35)/'Poradie - sporty'!BI$3)</f>
        <v>0.16923076923076924</v>
      </c>
      <c r="BJ32" s="243">
        <f>IF('Poradie - sporty'!BJ35="x",0,(('Poradie - sporty'!BJ$3+1)-'Poradie - sporty'!BJ35)/'Poradie - sporty'!BJ$3)</f>
        <v>6.6666666666666666E-2</v>
      </c>
      <c r="BK32" s="243">
        <f>IF('Poradie - sporty'!BK35="x",0,(('Poradie - sporty'!BK$3+1)-'Poradie - sporty'!BK35)/'Poradie - sporty'!BK$3)</f>
        <v>0</v>
      </c>
      <c r="BL32" s="243">
        <f>IF('Poradie - sporty'!BL35="x",0,(('Poradie - sporty'!BL$3+1)-'Poradie - sporty'!BL35)/'Poradie - sporty'!BL$3)</f>
        <v>0</v>
      </c>
      <c r="BM32" s="243">
        <f>IF('Poradie - sporty'!BM35="x",0,(('Poradie - sporty'!BM$3+1)-'Poradie - sporty'!BM35)/'Poradie - sporty'!BM$3)</f>
        <v>0</v>
      </c>
      <c r="BN32" s="243">
        <f>IF('Poradie - sporty'!BN35="x",0,(('Poradie - sporty'!BN$3+1)-'Poradie - sporty'!BN35)/'Poradie - sporty'!BN$3)</f>
        <v>0</v>
      </c>
      <c r="BO32" s="243">
        <f>IF('Poradie - sporty'!BO35="x",0,(('Poradie - sporty'!BO$3+1)-'Poradie - sporty'!BO35)/'Poradie - sporty'!BO$3)</f>
        <v>5.5045871559633031E-2</v>
      </c>
      <c r="BP32" s="243">
        <f>IF('Poradie - sporty'!BP35="x",0,(('Poradie - sporty'!BP$3+1)-'Poradie - sporty'!BP35)/'Poradie - sporty'!BP$3)</f>
        <v>0</v>
      </c>
      <c r="BQ32" s="243">
        <f>IF('Poradie - sporty'!BQ35="x",0,(('Poradie - sporty'!BQ$3+1)-'Poradie - sporty'!BQ35)/'Poradie - sporty'!BQ$3)</f>
        <v>0.57352941176470584</v>
      </c>
      <c r="BR32" s="243">
        <f>IF('Poradie - sporty'!BR35="x",0,(('Poradie - sporty'!BR$3+1)-'Poradie - sporty'!BR35)/'Poradie - sporty'!BR$3)</f>
        <v>0.71978021978021978</v>
      </c>
      <c r="BS32" s="243">
        <f>IF('Poradie - sporty'!BS35="x",0,(('Poradie - sporty'!BS$3+1)-'Poradie - sporty'!BS35)/'Poradie - sporty'!BS$3)</f>
        <v>0</v>
      </c>
      <c r="BT32" s="243">
        <f>IF('Poradie - sporty'!BT35="x",0,(('Poradie - sporty'!BT$3+1)-'Poradie - sporty'!BT35)/'Poradie - sporty'!BT$3)</f>
        <v>0.46341463414634149</v>
      </c>
      <c r="BU32" s="243">
        <f>IF('Poradie - sporty'!BU35="x",0,(('Poradie - sporty'!BU$3+1)-'Poradie - sporty'!BU35)/'Poradie - sporty'!BU$3)</f>
        <v>0</v>
      </c>
      <c r="BV32" s="243">
        <f>IF('Poradie - sporty'!BV35="x",0,(('Poradie - sporty'!BV$3+1)-'Poradie - sporty'!BV35)/'Poradie - sporty'!BV$3)</f>
        <v>0</v>
      </c>
      <c r="BW32" s="243">
        <f>IF('Poradie - sporty'!BW35="x",0,(('Poradie - sporty'!BW$3+1)-'Poradie - sporty'!BW35)/'Poradie - sporty'!BW$3)</f>
        <v>0</v>
      </c>
      <c r="BX32" s="243">
        <f>IF('Poradie - sporty'!BX35="x",0,(('Poradie - sporty'!BX$3+1)-'Poradie - sporty'!BX35)/'Poradie - sporty'!BX$3)</f>
        <v>0</v>
      </c>
      <c r="BY32" s="243">
        <f>IF('Poradie - sporty'!BY35="x",0,(('Poradie - sporty'!BY$3+1)-'Poradie - sporty'!BY35)/'Poradie - sporty'!BY$3)</f>
        <v>0</v>
      </c>
      <c r="BZ32" s="243">
        <f>IF('Poradie - sporty'!BZ35="x",0,(('Poradie - sporty'!BZ$3+1)-'Poradie - sporty'!BZ35)/'Poradie - sporty'!BZ$3)</f>
        <v>0.4375</v>
      </c>
      <c r="CA32" s="243">
        <f>IF('Poradie - sporty'!CA35="x",0,(('Poradie - sporty'!CA$3+1)-'Poradie - sporty'!CA35)/'Poradie - sporty'!CA$3)</f>
        <v>0</v>
      </c>
      <c r="CB32" s="243">
        <f>IF('Poradie - sporty'!CB35="x",0,(('Poradie - sporty'!CB$3+1)-'Poradie - sporty'!CB35)/'Poradie - sporty'!CB$3)</f>
        <v>0.44047619047619047</v>
      </c>
      <c r="CC32" s="243">
        <f>IF('Poradie - sporty'!CC35="x",0,(('Poradie - sporty'!CC$3+1)-'Poradie - sporty'!CC35)/'Poradie - sporty'!CC$3)</f>
        <v>0</v>
      </c>
      <c r="CD32" s="243">
        <f>IF('Poradie - sporty'!CD35="x",0,(('Poradie - sporty'!CD$3+1)-'Poradie - sporty'!CD35)/'Poradie - sporty'!CD$3)</f>
        <v>0</v>
      </c>
      <c r="CE32" s="243">
        <f>IF('Poradie - sporty'!CE35="x",0,(('Poradie - sporty'!CE$3+1)-'Poradie - sporty'!CE35)/'Poradie - sporty'!CE$3)</f>
        <v>0</v>
      </c>
      <c r="CF32" s="243">
        <f>IF('Poradie - sporty'!CF35="x",0,(('Poradie - sporty'!CF$3+1)-'Poradie - sporty'!CF35)/'Poradie - sporty'!CF$3)</f>
        <v>0</v>
      </c>
      <c r="CG32" s="243">
        <f>IF('Poradie - sporty'!CG35="x",0,(('Poradie - sporty'!CG$3+1)-'Poradie - sporty'!CG35)/'Poradie - sporty'!CG$3)</f>
        <v>0.47524752475247523</v>
      </c>
      <c r="CH32" s="243">
        <f>IF('Poradie - sporty'!CH35="x",0,(('Poradie - sporty'!CH$3+1)-'Poradie - sporty'!CH35)/'Poradie - sporty'!CH$3)</f>
        <v>0.19607843137254902</v>
      </c>
      <c r="CI32" s="243">
        <f>IF('Poradie - sporty'!CI35="x",0,(('Poradie - sporty'!CI$3+1)-'Poradie - sporty'!CI35)/'Poradie - sporty'!CI$3)</f>
        <v>0</v>
      </c>
      <c r="CJ32" s="243">
        <f>IF('Poradie - sporty'!CJ35="x",0,(('Poradie - sporty'!CJ$3+1)-'Poradie - sporty'!CJ35)/'Poradie - sporty'!CJ$3)</f>
        <v>0</v>
      </c>
      <c r="CK32" s="243">
        <f>IF('Poradie - sporty'!CK35="x",0,(('Poradie - sporty'!CK$3+1)-'Poradie - sporty'!CK35)/'Poradie - sporty'!CK$3)</f>
        <v>0</v>
      </c>
      <c r="CL32" s="243">
        <f>IF('Poradie - sporty'!CL35="x",0,(('Poradie - sporty'!CL$3+1)-'Poradie - sporty'!CL35)/'Poradie - sporty'!CL$3)</f>
        <v>0.26363636363636361</v>
      </c>
      <c r="CM32" s="243">
        <f>IF('Poradie - sporty'!CM35="x",0,(('Poradie - sporty'!CM$3+1)-'Poradie - sporty'!CM35)/'Poradie - sporty'!CM$3)</f>
        <v>5.1724137931034482E-2</v>
      </c>
      <c r="CN32" s="243">
        <f>IF('Poradie - sporty'!CN35="x",0,(('Poradie - sporty'!CN$3+1)-'Poradie - sporty'!CN35)/'Poradie - sporty'!CN$3)</f>
        <v>0</v>
      </c>
      <c r="CO32" s="243">
        <f>IF('Poradie - sporty'!CO35="x",0,(('Poradie - sporty'!CO$3+1)-'Poradie - sporty'!CO35)/'Poradie - sporty'!CO$3)</f>
        <v>0.44642857142857145</v>
      </c>
      <c r="CP32" s="243">
        <f>IF('Poradie - sporty'!CP35="x",0,(('Poradie - sporty'!CP$3+1)-'Poradie - sporty'!CP35)/'Poradie - sporty'!CP$3)</f>
        <v>0</v>
      </c>
      <c r="CQ32" s="243">
        <f>IF('Poradie - sporty'!CQ35="x",0,(('Poradie - sporty'!CQ$3+1)-'Poradie - sporty'!CQ35)/'Poradie - sporty'!CQ$3)</f>
        <v>0</v>
      </c>
      <c r="CR32" s="243">
        <f>IF('Poradie - sporty'!CR35="x",0,(('Poradie - sporty'!CR$3+1)-'Poradie - sporty'!CR35)/'Poradie - sporty'!CR$3)</f>
        <v>0.31343283582089554</v>
      </c>
      <c r="CS32" s="243">
        <f>IF('Poradie - sporty'!CS35="x",0,(('Poradie - sporty'!CS$3+1)-'Poradie - sporty'!CS35)/'Poradie - sporty'!CS$3)</f>
        <v>0.734375</v>
      </c>
      <c r="CT32" s="243">
        <f>IF('Poradie - sporty'!CT35="x",0,(('Poradie - sporty'!CT$3+1)-'Poradie - sporty'!CT35)/'Poradie - sporty'!CT$3)</f>
        <v>0</v>
      </c>
      <c r="CU32" s="243">
        <f>IF('Poradie - sporty'!CU35="x",0,(('Poradie - sporty'!CU$3+1)-'Poradie - sporty'!CU35)/'Poradie - sporty'!CU$3)</f>
        <v>0</v>
      </c>
      <c r="CV32" s="243">
        <f>IF('Poradie - sporty'!CV35="x",0,(('Poradie - sporty'!CV$3+1)-'Poradie - sporty'!CV35)/'Poradie - sporty'!CV$3)</f>
        <v>0</v>
      </c>
      <c r="CW32" s="243">
        <f>IF('Poradie - sporty'!CW35="x",0,(('Poradie - sporty'!CW$3+1)-'Poradie - sporty'!CW35)/'Poradie - sporty'!CW$3)</f>
        <v>0</v>
      </c>
      <c r="CX32" s="243">
        <f>IF('Poradie - sporty'!CX35="x",0,(('Poradie - sporty'!CX$3+1)-'Poradie - sporty'!CX35)/'Poradie - sporty'!CX$3)</f>
        <v>0.76666666666666672</v>
      </c>
      <c r="CY32" s="243">
        <f>IF('Poradie - sporty'!CY35="x",0,(('Poradie - sporty'!CY$3+1)-'Poradie - sporty'!CY35)/'Poradie - sporty'!CY$3)</f>
        <v>0.73287671232876717</v>
      </c>
      <c r="CZ32" s="243">
        <f>IF('Poradie - sporty'!CZ35="x",0,(('Poradie - sporty'!CZ$3+1)-'Poradie - sporty'!CZ35)/'Poradie - sporty'!CZ$3)</f>
        <v>0.23728813559322035</v>
      </c>
      <c r="DA32" s="243">
        <f>IF('Poradie - sporty'!DA35="x",0,(('Poradie - sporty'!DA$3+1)-'Poradie - sporty'!DA35)/'Poradie - sporty'!DA$3)</f>
        <v>0.53846153846153844</v>
      </c>
      <c r="DB32" s="243">
        <f>IF('Poradie - sporty'!DB35="x",0,(('Poradie - sporty'!DB$3+1)-'Poradie - sporty'!DB35)/'Poradie - sporty'!DB$3)</f>
        <v>0.55208333333333337</v>
      </c>
      <c r="DC32" s="243">
        <f>IF('Poradie - sporty'!DC35="x",0,(('Poradie - sporty'!DC$3+1)-'Poradie - sporty'!DC35)/'Poradie - sporty'!DC$3)</f>
        <v>0</v>
      </c>
      <c r="DD32" s="243">
        <f>IF('Poradie - sporty'!DD35="x",0,(('Poradie - sporty'!DD$3+1)-'Poradie - sporty'!DD35)/'Poradie - sporty'!DD$3)</f>
        <v>1.5873015873015872E-2</v>
      </c>
      <c r="DE32" s="243">
        <f>IF('Poradie - sporty'!DE35="x",0,(('Poradie - sporty'!DE$3+1)-'Poradie - sporty'!DE35)/'Poradie - sporty'!DE$3)</f>
        <v>0.53529411764705881</v>
      </c>
      <c r="DF32" s="243">
        <f>IF('Poradie - sporty'!DF35="x",0,(('Poradie - sporty'!DF$3+1)-'Poradie - sporty'!DF35)/'Poradie - sporty'!DF$3)</f>
        <v>0</v>
      </c>
      <c r="DG32" s="243">
        <f>IF('Poradie - sporty'!DG35="x",0,(('Poradie - sporty'!DG$3+1)-'Poradie - sporty'!DG35)/'Poradie - sporty'!DG$3)</f>
        <v>0</v>
      </c>
      <c r="DH32" s="243">
        <f>IF('Poradie - sporty'!DH35="x",0,(('Poradie - sporty'!DH$3+1)-'Poradie - sporty'!DH35)/'Poradie - sporty'!DH$3)</f>
        <v>0</v>
      </c>
      <c r="DI32" s="243">
        <f>IF('Poradie - sporty'!DI35="x",0,(('Poradie - sporty'!DI$3+1)-'Poradie - sporty'!DI35)/'Poradie - sporty'!DI$3)</f>
        <v>0</v>
      </c>
    </row>
    <row r="33" spans="1:113" ht="14.25" customHeight="1" x14ac:dyDescent="0.25">
      <c r="A33" s="239" t="s">
        <v>35</v>
      </c>
      <c r="B33" s="243">
        <f>IF('Poradie - sporty'!B36="x",0,(('Poradie - sporty'!B$3+1)-'Poradie - sporty'!B36)/'Poradie - sporty'!B$3)</f>
        <v>0.56578947368421051</v>
      </c>
      <c r="C33" s="243">
        <f>IF('Poradie - sporty'!C36="x",0,(('Poradie - sporty'!C$3+1)-'Poradie - sporty'!C36)/'Poradie - sporty'!C$3)</f>
        <v>0.48888888888888887</v>
      </c>
      <c r="D33" s="243">
        <f>IF('Poradie - sporty'!D36="x",0,(('Poradie - sporty'!D$3+1)-'Poradie - sporty'!D36)/'Poradie - sporty'!D$3)</f>
        <v>0.95897435897435901</v>
      </c>
      <c r="E33" s="243">
        <f>IF('Poradie - sporty'!E36="x",0,(('Poradie - sporty'!E$3+1)-'Poradie - sporty'!E36)/'Poradie - sporty'!E$3)</f>
        <v>0.20895522388059701</v>
      </c>
      <c r="F33" s="243">
        <f>IF('Poradie - sporty'!F36="x",0,(('Poradie - sporty'!F$3+1)-'Poradie - sporty'!F36)/'Poradie - sporty'!F$3)</f>
        <v>0.79545454545454541</v>
      </c>
      <c r="G33" s="243">
        <f>IF('Poradie - sporty'!G36="x",0,(('Poradie - sporty'!G$3+1)-'Poradie - sporty'!G36)/'Poradie - sporty'!G$3)</f>
        <v>0.8341463414634146</v>
      </c>
      <c r="H33" s="243">
        <f>IF('Poradie - sporty'!H36="x",0,(('Poradie - sporty'!H$3+1)-'Poradie - sporty'!H36)/'Poradie - sporty'!H$3)</f>
        <v>0</v>
      </c>
      <c r="I33" s="243">
        <f>IF('Poradie - sporty'!I36="x",0,(('Poradie - sporty'!I$3+1)-'Poradie - sporty'!I36)/'Poradie - sporty'!I$3)</f>
        <v>0.64383561643835618</v>
      </c>
      <c r="J33" s="243">
        <f>IF('Poradie - sporty'!J36="x",0,(('Poradie - sporty'!J$3+1)-'Poradie - sporty'!J36)/'Poradie - sporty'!J$3)</f>
        <v>0.62406015037593987</v>
      </c>
      <c r="K33" s="243">
        <f>IF('Poradie - sporty'!K36="x",0,(('Poradie - sporty'!K$3+1)-'Poradie - sporty'!K36)/'Poradie - sporty'!K$3)</f>
        <v>0.4</v>
      </c>
      <c r="L33" s="243">
        <f>IF('Poradie - sporty'!L36="x",0,(('Poradie - sporty'!L$3+1)-'Poradie - sporty'!L36)/'Poradie - sporty'!L$3)</f>
        <v>0.34883720930232559</v>
      </c>
      <c r="M33" s="243">
        <f>IF('Poradie - sporty'!M36="x",0,(('Poradie - sporty'!M$3+1)-'Poradie - sporty'!M36)/'Poradie - sporty'!M$3)</f>
        <v>0.82089552238805974</v>
      </c>
      <c r="N33" s="243">
        <f>IF('Poradie - sporty'!N36="x",0,(('Poradie - sporty'!N$3+1)-'Poradie - sporty'!N36)/'Poradie - sporty'!N$3)</f>
        <v>0</v>
      </c>
      <c r="O33" s="243">
        <f>IF('Poradie - sporty'!O36="x",0,(('Poradie - sporty'!O$3+1)-'Poradie - sporty'!O36)/'Poradie - sporty'!O$3)</f>
        <v>0.52380952380952384</v>
      </c>
      <c r="P33" s="243">
        <f>IF('Poradie - sporty'!P36="x",0,(('Poradie - sporty'!P$3+1)-'Poradie - sporty'!P36)/'Poradie - sporty'!P$3)</f>
        <v>0.55603448275862066</v>
      </c>
      <c r="Q33" s="243">
        <f>IF('Poradie - sporty'!Q36="x",0,(('Poradie - sporty'!Q$3+1)-'Poradie - sporty'!Q36)/'Poradie - sporty'!Q$3)</f>
        <v>0</v>
      </c>
      <c r="R33" s="243">
        <f>IF('Poradie - sporty'!R36="x",0,(('Poradie - sporty'!R$3+1)-'Poradie - sporty'!R36)/'Poradie - sporty'!R$3)</f>
        <v>0.69672131147540983</v>
      </c>
      <c r="S33" s="243">
        <f>IF('Poradie - sporty'!S36="x",0,(('Poradie - sporty'!S$3+1)-'Poradie - sporty'!S36)/'Poradie - sporty'!S$3)</f>
        <v>0.72058823529411764</v>
      </c>
      <c r="T33" s="243">
        <f>IF('Poradie - sporty'!T36="x",0,(('Poradie - sporty'!T$3+1)-'Poradie - sporty'!T36)/'Poradie - sporty'!T$3)</f>
        <v>3.7735849056603772E-2</v>
      </c>
      <c r="U33" s="243">
        <f>IF('Poradie - sporty'!U36="x",0,(('Poradie - sporty'!U$3+1)-'Poradie - sporty'!U36)/'Poradie - sporty'!U$3)</f>
        <v>0.8193548387096774</v>
      </c>
      <c r="V33" s="243">
        <f>IF('Poradie - sporty'!V36="x",0,(('Poradie - sporty'!V$3+1)-'Poradie - sporty'!V36)/'Poradie - sporty'!V$3)</f>
        <v>0.46666666666666667</v>
      </c>
      <c r="W33" s="243">
        <f>IF('Poradie - sporty'!W36="x",0,(('Poradie - sporty'!W$3+1)-'Poradie - sporty'!W36)/'Poradie - sporty'!W$3)</f>
        <v>0.92727272727272725</v>
      </c>
      <c r="X33" s="243">
        <f>IF('Poradie - sporty'!X36="x",0,(('Poradie - sporty'!X$3+1)-'Poradie - sporty'!X36)/'Poradie - sporty'!X$3)</f>
        <v>6.6666666666666666E-2</v>
      </c>
      <c r="Y33" s="243">
        <f>IF('Poradie - sporty'!Y36="x",0,(('Poradie - sporty'!Y$3+1)-'Poradie - sporty'!Y36)/'Poradie - sporty'!Y$3)</f>
        <v>0</v>
      </c>
      <c r="Z33" s="243">
        <f>IF('Poradie - sporty'!Z36="x",0,(('Poradie - sporty'!Z$3+1)-'Poradie - sporty'!Z36)/'Poradie - sporty'!Z$3)</f>
        <v>0.11956521739130435</v>
      </c>
      <c r="AA33" s="243">
        <f>IF('Poradie - sporty'!AA36="x",0,(('Poradie - sporty'!AA$3+1)-'Poradie - sporty'!AA36)/'Poradie - sporty'!AA$3)</f>
        <v>0.8771929824561403</v>
      </c>
      <c r="AB33" s="243">
        <f>IF('Poradie - sporty'!AB36="x",0,(('Poradie - sporty'!AB$3+1)-'Poradie - sporty'!AB36)/'Poradie - sporty'!AB$3)</f>
        <v>0.68333333333333335</v>
      </c>
      <c r="AC33" s="243">
        <f>IF('Poradie - sporty'!AC36="x",0,(('Poradie - sporty'!AC$3+1)-'Poradie - sporty'!AC36)/'Poradie - sporty'!AC$3)</f>
        <v>0.78985507246376807</v>
      </c>
      <c r="AD33" s="243">
        <f>IF('Poradie - sporty'!AD36="x",0,(('Poradie - sporty'!AD$3+1)-'Poradie - sporty'!AD36)/'Poradie - sporty'!AD$3)</f>
        <v>0.54666666666666663</v>
      </c>
      <c r="AE33" s="243">
        <f>IF('Poradie - sporty'!AE36="x",0,(('Poradie - sporty'!AE$3+1)-'Poradie - sporty'!AE36)/'Poradie - sporty'!AE$3)</f>
        <v>0.49107142857142855</v>
      </c>
      <c r="AF33" s="243">
        <f>IF('Poradie - sporty'!AF36="x",0,(('Poradie - sporty'!AF$3+1)-'Poradie - sporty'!AF36)/'Poradie - sporty'!AF$3)</f>
        <v>0</v>
      </c>
      <c r="AG33" s="243">
        <f>IF('Poradie - sporty'!AG36="x",0,(('Poradie - sporty'!AG$3+1)-'Poradie - sporty'!AG36)/'Poradie - sporty'!AG$3)</f>
        <v>0.14285714285714285</v>
      </c>
      <c r="AH33" s="243">
        <f>IF('Poradie - sporty'!AH36="x",0,(('Poradie - sporty'!AH$3+1)-'Poradie - sporty'!AH36)/'Poradie - sporty'!AH$3)</f>
        <v>0.68627450980392157</v>
      </c>
      <c r="AI33" s="243">
        <f>IF('Poradie - sporty'!AI36="x",0,(('Poradie - sporty'!AI$3+1)-'Poradie - sporty'!AI36)/'Poradie - sporty'!AI$3)</f>
        <v>0.69369369369369371</v>
      </c>
      <c r="AJ33" s="243">
        <f>IF('Poradie - sporty'!AJ36="x",0,(('Poradie - sporty'!AJ$3+1)-'Poradie - sporty'!AJ36)/'Poradie - sporty'!AJ$3)</f>
        <v>0.59848484848484851</v>
      </c>
      <c r="AK33" s="243">
        <f>IF('Poradie - sporty'!AK36="x",0,(('Poradie - sporty'!AK$3+1)-'Poradie - sporty'!AK36)/'Poradie - sporty'!AK$3)</f>
        <v>0.94399999999999995</v>
      </c>
      <c r="AL33" s="243">
        <f>IF('Poradie - sporty'!AL36="x",0,(('Poradie - sporty'!AL$3+1)-'Poradie - sporty'!AL36)/'Poradie - sporty'!AL$3)</f>
        <v>0</v>
      </c>
      <c r="AM33" s="243">
        <f>IF('Poradie - sporty'!AM36="x",0,(('Poradie - sporty'!AM$3+1)-'Poradie - sporty'!AM36)/'Poradie - sporty'!AM$3)</f>
        <v>0</v>
      </c>
      <c r="AN33" s="243">
        <f>IF('Poradie - sporty'!AN36="x",0,(('Poradie - sporty'!AN$3+1)-'Poradie - sporty'!AN36)/'Poradie - sporty'!AN$3)</f>
        <v>0.55319148936170215</v>
      </c>
      <c r="AO33" s="243">
        <f>IF('Poradie - sporty'!AO36="x",0,(('Poradie - sporty'!AO$3+1)-'Poradie - sporty'!AO36)/'Poradie - sporty'!AO$3)</f>
        <v>0.47272727272727272</v>
      </c>
      <c r="AP33" s="243">
        <f>IF('Poradie - sporty'!AP36="x",0,(('Poradie - sporty'!AP$3+1)-'Poradie - sporty'!AP36)/'Poradie - sporty'!AP$3)</f>
        <v>0.81407035175879394</v>
      </c>
      <c r="AQ33" s="243">
        <f>IF('Poradie - sporty'!AQ36="x",0,(('Poradie - sporty'!AQ$3+1)-'Poradie - sporty'!AQ36)/'Poradie - sporty'!AQ$3)</f>
        <v>0.88235294117647056</v>
      </c>
      <c r="AR33" s="243">
        <f>IF('Poradie - sporty'!AR36="x",0,(('Poradie - sporty'!AR$3+1)-'Poradie - sporty'!AR36)/'Poradie - sporty'!AR$3)</f>
        <v>0.93103448275862066</v>
      </c>
      <c r="AS33" s="243">
        <f>IF('Poradie - sporty'!AS36="x",0,(('Poradie - sporty'!AS$3+1)-'Poradie - sporty'!AS36)/'Poradie - sporty'!AS$3)</f>
        <v>0.55855855855855852</v>
      </c>
      <c r="AT33" s="243">
        <f>IF('Poradie - sporty'!AT36="x",0,(('Poradie - sporty'!AT$3+1)-'Poradie - sporty'!AT36)/'Poradie - sporty'!AT$3)</f>
        <v>0.84313725490196079</v>
      </c>
      <c r="AU33" s="243">
        <f>IF('Poradie - sporty'!AU36="x",0,(('Poradie - sporty'!AU$3+1)-'Poradie - sporty'!AU36)/'Poradie - sporty'!AU$3)</f>
        <v>0.89655172413793105</v>
      </c>
      <c r="AV33" s="243">
        <f>IF('Poradie - sporty'!AV36="x",0,(('Poradie - sporty'!AV$3+1)-'Poradie - sporty'!AV36)/'Poradie - sporty'!AV$3)</f>
        <v>0</v>
      </c>
      <c r="AW33" s="243">
        <f>IF('Poradie - sporty'!AW36="x",0,(('Poradie - sporty'!AW$3+1)-'Poradie - sporty'!AW36)/'Poradie - sporty'!AW$3)</f>
        <v>0</v>
      </c>
      <c r="AX33" s="243">
        <f>IF('Poradie - sporty'!AX36="x",0,(('Poradie - sporty'!AX$3+1)-'Poradie - sporty'!AX36)/'Poradie - sporty'!AX$3)</f>
        <v>0.95424836601307195</v>
      </c>
      <c r="AY33" s="243">
        <f>IF('Poradie - sporty'!AY36="x",0,(('Poradie - sporty'!AY$3+1)-'Poradie - sporty'!AY36)/'Poradie - sporty'!AY$3)</f>
        <v>0.63461538461538458</v>
      </c>
      <c r="AZ33" s="243">
        <f>IF('Poradie - sporty'!AZ36="x",0,(('Poradie - sporty'!AZ$3+1)-'Poradie - sporty'!AZ36)/'Poradie - sporty'!AZ$3)</f>
        <v>0</v>
      </c>
      <c r="BA33" s="243">
        <f>IF('Poradie - sporty'!BA36="x",0,(('Poradie - sporty'!BA$3+1)-'Poradie - sporty'!BA36)/'Poradie - sporty'!BA$3)</f>
        <v>0.88484848484848488</v>
      </c>
      <c r="BB33" s="243">
        <f>IF('Poradie - sporty'!BB36="x",0,(('Poradie - sporty'!BB$3+1)-'Poradie - sporty'!BB36)/'Poradie - sporty'!BB$3)</f>
        <v>0.57627118644067798</v>
      </c>
      <c r="BC33" s="243">
        <f>IF('Poradie - sporty'!BC36="x",0,(('Poradie - sporty'!BC$3+1)-'Poradie - sporty'!BC36)/'Poradie - sporty'!BC$3)</f>
        <v>0.82608695652173914</v>
      </c>
      <c r="BD33" s="243">
        <f>IF('Poradie - sporty'!BD36="x",0,(('Poradie - sporty'!BD$3+1)-'Poradie - sporty'!BD36)/'Poradie - sporty'!BD$3)</f>
        <v>0</v>
      </c>
      <c r="BE33" s="243">
        <f>IF('Poradie - sporty'!BE36="x",0,(('Poradie - sporty'!BE$3+1)-'Poradie - sporty'!BE36)/'Poradie - sporty'!BE$3)</f>
        <v>0.78378378378378377</v>
      </c>
      <c r="BF33" s="243">
        <f>IF('Poradie - sporty'!BF36="x",0,(('Poradie - sporty'!BF$3+1)-'Poradie - sporty'!BF36)/'Poradie - sporty'!BF$3)</f>
        <v>0.83333333333333337</v>
      </c>
      <c r="BG33" s="243">
        <f>IF('Poradie - sporty'!BG36="x",0,(('Poradie - sporty'!BG$3+1)-'Poradie - sporty'!BG36)/'Poradie - sporty'!BG$3)</f>
        <v>0.71875</v>
      </c>
      <c r="BH33" s="243">
        <f>IF('Poradie - sporty'!BH36="x",0,(('Poradie - sporty'!BH$3+1)-'Poradie - sporty'!BH36)/'Poradie - sporty'!BH$3)</f>
        <v>0.53012048192771088</v>
      </c>
      <c r="BI33" s="243">
        <f>IF('Poradie - sporty'!BI36="x",0,(('Poradie - sporty'!BI$3+1)-'Poradie - sporty'!BI36)/'Poradie - sporty'!BI$3)</f>
        <v>0.87692307692307692</v>
      </c>
      <c r="BJ33" s="243">
        <f>IF('Poradie - sporty'!BJ36="x",0,(('Poradie - sporty'!BJ$3+1)-'Poradie - sporty'!BJ36)/'Poradie - sporty'!BJ$3)</f>
        <v>0.33333333333333331</v>
      </c>
      <c r="BK33" s="243">
        <f>IF('Poradie - sporty'!BK36="x",0,(('Poradie - sporty'!BK$3+1)-'Poradie - sporty'!BK36)/'Poradie - sporty'!BK$3)</f>
        <v>0</v>
      </c>
      <c r="BL33" s="243">
        <f>IF('Poradie - sporty'!BL36="x",0,(('Poradie - sporty'!BL$3+1)-'Poradie - sporty'!BL36)/'Poradie - sporty'!BL$3)</f>
        <v>0.30952380952380953</v>
      </c>
      <c r="BM33" s="243">
        <f>IF('Poradie - sporty'!BM36="x",0,(('Poradie - sporty'!BM$3+1)-'Poradie - sporty'!BM36)/'Poradie - sporty'!BM$3)</f>
        <v>0</v>
      </c>
      <c r="BN33" s="243">
        <f>IF('Poradie - sporty'!BN36="x",0,(('Poradie - sporty'!BN$3+1)-'Poradie - sporty'!BN36)/'Poradie - sporty'!BN$3)</f>
        <v>0.32</v>
      </c>
      <c r="BO33" s="243">
        <f>IF('Poradie - sporty'!BO36="x",0,(('Poradie - sporty'!BO$3+1)-'Poradie - sporty'!BO36)/'Poradie - sporty'!BO$3)</f>
        <v>0.39908256880733944</v>
      </c>
      <c r="BP33" s="243">
        <f>IF('Poradie - sporty'!BP36="x",0,(('Poradie - sporty'!BP$3+1)-'Poradie - sporty'!BP36)/'Poradie - sporty'!BP$3)</f>
        <v>0.83561643835616439</v>
      </c>
      <c r="BQ33" s="243">
        <f>IF('Poradie - sporty'!BQ36="x",0,(('Poradie - sporty'!BQ$3+1)-'Poradie - sporty'!BQ36)/'Poradie - sporty'!BQ$3)</f>
        <v>0.55882352941176472</v>
      </c>
      <c r="BR33" s="243">
        <f>IF('Poradie - sporty'!BR36="x",0,(('Poradie - sporty'!BR$3+1)-'Poradie - sporty'!BR36)/'Poradie - sporty'!BR$3)</f>
        <v>0.49450549450549453</v>
      </c>
      <c r="BS33" s="243">
        <f>IF('Poradie - sporty'!BS36="x",0,(('Poradie - sporty'!BS$3+1)-'Poradie - sporty'!BS36)/'Poradie - sporty'!BS$3)</f>
        <v>0</v>
      </c>
      <c r="BT33" s="243">
        <f>IF('Poradie - sporty'!BT36="x",0,(('Poradie - sporty'!BT$3+1)-'Poradie - sporty'!BT36)/'Poradie - sporty'!BT$3)</f>
        <v>0.58536585365853655</v>
      </c>
      <c r="BU33" s="243">
        <f>IF('Poradie - sporty'!BU36="x",0,(('Poradie - sporty'!BU$3+1)-'Poradie - sporty'!BU36)/'Poradie - sporty'!BU$3)</f>
        <v>0.7142857142857143</v>
      </c>
      <c r="BV33" s="243">
        <f>IF('Poradie - sporty'!BV36="x",0,(('Poradie - sporty'!BV$3+1)-'Poradie - sporty'!BV36)/'Poradie - sporty'!BV$3)</f>
        <v>0</v>
      </c>
      <c r="BW33" s="243">
        <f>IF('Poradie - sporty'!BW36="x",0,(('Poradie - sporty'!BW$3+1)-'Poradie - sporty'!BW36)/'Poradie - sporty'!BW$3)</f>
        <v>0</v>
      </c>
      <c r="BX33" s="243">
        <f>IF('Poradie - sporty'!BX36="x",0,(('Poradie - sporty'!BX$3+1)-'Poradie - sporty'!BX36)/'Poradie - sporty'!BX$3)</f>
        <v>0</v>
      </c>
      <c r="BY33" s="243">
        <f>IF('Poradie - sporty'!BY36="x",0,(('Poradie - sporty'!BY$3+1)-'Poradie - sporty'!BY36)/'Poradie - sporty'!BY$3)</f>
        <v>0.82051282051282048</v>
      </c>
      <c r="BZ33" s="243">
        <f>IF('Poradie - sporty'!BZ36="x",0,(('Poradie - sporty'!BZ$3+1)-'Poradie - sporty'!BZ36)/'Poradie - sporty'!BZ$3)</f>
        <v>0.4375</v>
      </c>
      <c r="CA33" s="243">
        <f>IF('Poradie - sporty'!CA36="x",0,(('Poradie - sporty'!CA$3+1)-'Poradie - sporty'!CA36)/'Poradie - sporty'!CA$3)</f>
        <v>0.4375</v>
      </c>
      <c r="CB33" s="243">
        <f>IF('Poradie - sporty'!CB36="x",0,(('Poradie - sporty'!CB$3+1)-'Poradie - sporty'!CB36)/'Poradie - sporty'!CB$3)</f>
        <v>0.7142857142857143</v>
      </c>
      <c r="CC33" s="243">
        <f>IF('Poradie - sporty'!CC36="x",0,(('Poradie - sporty'!CC$3+1)-'Poradie - sporty'!CC36)/'Poradie - sporty'!CC$3)</f>
        <v>0</v>
      </c>
      <c r="CD33" s="243">
        <f>IF('Poradie - sporty'!CD36="x",0,(('Poradie - sporty'!CD$3+1)-'Poradie - sporty'!CD36)/'Poradie - sporty'!CD$3)</f>
        <v>0.21333333333333335</v>
      </c>
      <c r="CE33" s="243">
        <f>IF('Poradie - sporty'!CE36="x",0,(('Poradie - sporty'!CE$3+1)-'Poradie - sporty'!CE36)/'Poradie - sporty'!CE$3)</f>
        <v>0.7415730337078652</v>
      </c>
      <c r="CF33" s="243">
        <f>IF('Poradie - sporty'!CF36="x",0,(('Poradie - sporty'!CF$3+1)-'Poradie - sporty'!CF36)/'Poradie - sporty'!CF$3)</f>
        <v>0.60416666666666663</v>
      </c>
      <c r="CG33" s="243">
        <f>IF('Poradie - sporty'!CG36="x",0,(('Poradie - sporty'!CG$3+1)-'Poradie - sporty'!CG36)/'Poradie - sporty'!CG$3)</f>
        <v>0.34653465346534651</v>
      </c>
      <c r="CH33" s="243">
        <f>IF('Poradie - sporty'!CH36="x",0,(('Poradie - sporty'!CH$3+1)-'Poradie - sporty'!CH36)/'Poradie - sporty'!CH$3)</f>
        <v>0.73529411764705888</v>
      </c>
      <c r="CI33" s="243">
        <f>IF('Poradie - sporty'!CI36="x",0,(('Poradie - sporty'!CI$3+1)-'Poradie - sporty'!CI36)/'Poradie - sporty'!CI$3)</f>
        <v>0.13291139240506328</v>
      </c>
      <c r="CJ33" s="243">
        <f>IF('Poradie - sporty'!CJ36="x",0,(('Poradie - sporty'!CJ$3+1)-'Poradie - sporty'!CJ36)/'Poradie - sporty'!CJ$3)</f>
        <v>0.35897435897435898</v>
      </c>
      <c r="CK33" s="243">
        <f>IF('Poradie - sporty'!CK36="x",0,(('Poradie - sporty'!CK$3+1)-'Poradie - sporty'!CK36)/'Poradie - sporty'!CK$3)</f>
        <v>0</v>
      </c>
      <c r="CL33" s="243">
        <f>IF('Poradie - sporty'!CL36="x",0,(('Poradie - sporty'!CL$3+1)-'Poradie - sporty'!CL36)/'Poradie - sporty'!CL$3)</f>
        <v>0.89090909090909087</v>
      </c>
      <c r="CM33" s="243">
        <f>IF('Poradie - sporty'!CM36="x",0,(('Poradie - sporty'!CM$3+1)-'Poradie - sporty'!CM36)/'Poradie - sporty'!CM$3)</f>
        <v>0.82758620689655171</v>
      </c>
      <c r="CN33" s="243">
        <f>IF('Poradie - sporty'!CN36="x",0,(('Poradie - sporty'!CN$3+1)-'Poradie - sporty'!CN36)/'Poradie - sporty'!CN$3)</f>
        <v>0</v>
      </c>
      <c r="CO33" s="243">
        <f>IF('Poradie - sporty'!CO36="x",0,(('Poradie - sporty'!CO$3+1)-'Poradie - sporty'!CO36)/'Poradie - sporty'!CO$3)</f>
        <v>0.6964285714285714</v>
      </c>
      <c r="CP33" s="243">
        <f>IF('Poradie - sporty'!CP36="x",0,(('Poradie - sporty'!CP$3+1)-'Poradie - sporty'!CP36)/'Poradie - sporty'!CP$3)</f>
        <v>0.32142857142857145</v>
      </c>
      <c r="CQ33" s="243">
        <f>IF('Poradie - sporty'!CQ36="x",0,(('Poradie - sporty'!CQ$3+1)-'Poradie - sporty'!CQ36)/'Poradie - sporty'!CQ$3)</f>
        <v>0.44</v>
      </c>
      <c r="CR33" s="243">
        <f>IF('Poradie - sporty'!CR36="x",0,(('Poradie - sporty'!CR$3+1)-'Poradie - sporty'!CR36)/'Poradie - sporty'!CR$3)</f>
        <v>0.47761194029850745</v>
      </c>
      <c r="CS33" s="243">
        <f>IF('Poradie - sporty'!CS36="x",0,(('Poradie - sporty'!CS$3+1)-'Poradie - sporty'!CS36)/'Poradie - sporty'!CS$3)</f>
        <v>0.9375</v>
      </c>
      <c r="CT33" s="243">
        <f>IF('Poradie - sporty'!CT36="x",0,(('Poradie - sporty'!CT$3+1)-'Poradie - sporty'!CT36)/'Poradie - sporty'!CT$3)</f>
        <v>0.62676056338028174</v>
      </c>
      <c r="CU33" s="243">
        <f>IF('Poradie - sporty'!CU36="x",0,(('Poradie - sporty'!CU$3+1)-'Poradie - sporty'!CU36)/'Poradie - sporty'!CU$3)</f>
        <v>0</v>
      </c>
      <c r="CV33" s="243">
        <f>IF('Poradie - sporty'!CV36="x",0,(('Poradie - sporty'!CV$3+1)-'Poradie - sporty'!CV36)/'Poradie - sporty'!CV$3)</f>
        <v>0.7142857142857143</v>
      </c>
      <c r="CW33" s="243">
        <f>IF('Poradie - sporty'!CW36="x",0,(('Poradie - sporty'!CW$3+1)-'Poradie - sporty'!CW36)/'Poradie - sporty'!CW$3)</f>
        <v>5.4545454545454543E-2</v>
      </c>
      <c r="CX33" s="243">
        <f>IF('Poradie - sporty'!CX36="x",0,(('Poradie - sporty'!CX$3+1)-'Poradie - sporty'!CX36)/'Poradie - sporty'!CX$3)</f>
        <v>0.85</v>
      </c>
      <c r="CY33" s="243">
        <f>IF('Poradie - sporty'!CY36="x",0,(('Poradie - sporty'!CY$3+1)-'Poradie - sporty'!CY36)/'Poradie - sporty'!CY$3)</f>
        <v>0.89726027397260277</v>
      </c>
      <c r="CZ33" s="243">
        <f>IF('Poradie - sporty'!CZ36="x",0,(('Poradie - sporty'!CZ$3+1)-'Poradie - sporty'!CZ36)/'Poradie - sporty'!CZ$3)</f>
        <v>0.69491525423728817</v>
      </c>
      <c r="DA33" s="243">
        <f>IF('Poradie - sporty'!DA36="x",0,(('Poradie - sporty'!DA$3+1)-'Poradie - sporty'!DA36)/'Poradie - sporty'!DA$3)</f>
        <v>0.7615384615384615</v>
      </c>
      <c r="DB33" s="243">
        <f>IF('Poradie - sporty'!DB36="x",0,(('Poradie - sporty'!DB$3+1)-'Poradie - sporty'!DB36)/'Poradie - sporty'!DB$3)</f>
        <v>0.82291666666666663</v>
      </c>
      <c r="DC33" s="243">
        <f>IF('Poradie - sporty'!DC36="x",0,(('Poradie - sporty'!DC$3+1)-'Poradie - sporty'!DC36)/'Poradie - sporty'!DC$3)</f>
        <v>0</v>
      </c>
      <c r="DD33" s="243">
        <f>IF('Poradie - sporty'!DD36="x",0,(('Poradie - sporty'!DD$3+1)-'Poradie - sporty'!DD36)/'Poradie - sporty'!DD$3)</f>
        <v>0.49206349206349204</v>
      </c>
      <c r="DE33" s="243">
        <f>IF('Poradie - sporty'!DE36="x",0,(('Poradie - sporty'!DE$3+1)-'Poradie - sporty'!DE36)/'Poradie - sporty'!DE$3)</f>
        <v>0.72352941176470587</v>
      </c>
      <c r="DF33" s="243">
        <f>IF('Poradie - sporty'!DF36="x",0,(('Poradie - sporty'!DF$3+1)-'Poradie - sporty'!DF36)/'Poradie - sporty'!DF$3)</f>
        <v>0.24</v>
      </c>
      <c r="DG33" s="243">
        <f>IF('Poradie - sporty'!DG36="x",0,(('Poradie - sporty'!DG$3+1)-'Poradie - sporty'!DG36)/'Poradie - sporty'!DG$3)</f>
        <v>0.47747747747747749</v>
      </c>
      <c r="DH33" s="243">
        <f>IF('Poradie - sporty'!DH36="x",0,(('Poradie - sporty'!DH$3+1)-'Poradie - sporty'!DH36)/'Poradie - sporty'!DH$3)</f>
        <v>0.88775510204081631</v>
      </c>
      <c r="DI33" s="243">
        <f>IF('Poradie - sporty'!DI36="x",0,(('Poradie - sporty'!DI$3+1)-'Poradie - sporty'!DI36)/'Poradie - sporty'!DI$3)</f>
        <v>0.10588235294117647</v>
      </c>
    </row>
    <row r="34" spans="1:113" ht="14.25" customHeight="1" x14ac:dyDescent="0.25">
      <c r="A34" s="239" t="s">
        <v>36</v>
      </c>
      <c r="B34" s="243">
        <f>IF('Poradie - sporty'!B37="x",0,(('Poradie - sporty'!B$3+1)-'Poradie - sporty'!B37)/'Poradie - sporty'!B$3)</f>
        <v>0.17105263157894737</v>
      </c>
      <c r="C34" s="243">
        <f>IF('Poradie - sporty'!C37="x",0,(('Poradie - sporty'!C$3+1)-'Poradie - sporty'!C37)/'Poradie - sporty'!C$3)</f>
        <v>0.93333333333333335</v>
      </c>
      <c r="D34" s="243">
        <f>IF('Poradie - sporty'!D37="x",0,(('Poradie - sporty'!D$3+1)-'Poradie - sporty'!D37)/'Poradie - sporty'!D$3)</f>
        <v>0.91794871794871791</v>
      </c>
      <c r="E34" s="243">
        <f>IF('Poradie - sporty'!E37="x",0,(('Poradie - sporty'!E$3+1)-'Poradie - sporty'!E37)/'Poradie - sporty'!E$3)</f>
        <v>0.88059701492537312</v>
      </c>
      <c r="F34" s="243">
        <f>IF('Poradie - sporty'!F37="x",0,(('Poradie - sporty'!F$3+1)-'Poradie - sporty'!F37)/'Poradie - sporty'!F$3)</f>
        <v>0</v>
      </c>
      <c r="G34" s="243">
        <f>IF('Poradie - sporty'!G37="x",0,(('Poradie - sporty'!G$3+1)-'Poradie - sporty'!G37)/'Poradie - sporty'!G$3)</f>
        <v>0.76585365853658538</v>
      </c>
      <c r="H34" s="243">
        <f>IF('Poradie - sporty'!H37="x",0,(('Poradie - sporty'!H$3+1)-'Poradie - sporty'!H37)/'Poradie - sporty'!H$3)</f>
        <v>0</v>
      </c>
      <c r="I34" s="243">
        <f>IF('Poradie - sporty'!I37="x",0,(('Poradie - sporty'!I$3+1)-'Poradie - sporty'!I37)/'Poradie - sporty'!I$3)</f>
        <v>0.90410958904109584</v>
      </c>
      <c r="J34" s="243">
        <f>IF('Poradie - sporty'!J37="x",0,(('Poradie - sporty'!J$3+1)-'Poradie - sporty'!J37)/'Poradie - sporty'!J$3)</f>
        <v>0.78195488721804507</v>
      </c>
      <c r="K34" s="243">
        <f>IF('Poradie - sporty'!K37="x",0,(('Poradie - sporty'!K$3+1)-'Poradie - sporty'!K37)/'Poradie - sporty'!K$3)</f>
        <v>0</v>
      </c>
      <c r="L34" s="243">
        <f>IF('Poradie - sporty'!L37="x",0,(('Poradie - sporty'!L$3+1)-'Poradie - sporty'!L37)/'Poradie - sporty'!L$3)</f>
        <v>0.94186046511627908</v>
      </c>
      <c r="M34" s="243">
        <f>IF('Poradie - sporty'!M37="x",0,(('Poradie - sporty'!M$3+1)-'Poradie - sporty'!M37)/'Poradie - sporty'!M$3)</f>
        <v>0.85074626865671643</v>
      </c>
      <c r="N34" s="243">
        <f>IF('Poradie - sporty'!N37="x",0,(('Poradie - sporty'!N$3+1)-'Poradie - sporty'!N37)/'Poradie - sporty'!N$3)</f>
        <v>0</v>
      </c>
      <c r="O34" s="243">
        <f>IF('Poradie - sporty'!O37="x",0,(('Poradie - sporty'!O$3+1)-'Poradie - sporty'!O37)/'Poradie - sporty'!O$3)</f>
        <v>0.5357142857142857</v>
      </c>
      <c r="P34" s="243">
        <f>IF('Poradie - sporty'!P37="x",0,(('Poradie - sporty'!P$3+1)-'Poradie - sporty'!P37)/'Poradie - sporty'!P$3)</f>
        <v>0.85344827586206895</v>
      </c>
      <c r="Q34" s="243">
        <f>IF('Poradie - sporty'!Q37="x",0,(('Poradie - sporty'!Q$3+1)-'Poradie - sporty'!Q37)/'Poradie - sporty'!Q$3)</f>
        <v>0.26190476190476192</v>
      </c>
      <c r="R34" s="243">
        <f>IF('Poradie - sporty'!R37="x",0,(('Poradie - sporty'!R$3+1)-'Poradie - sporty'!R37)/'Poradie - sporty'!R$3)</f>
        <v>0.87704918032786883</v>
      </c>
      <c r="S34" s="243">
        <f>IF('Poradie - sporty'!S37="x",0,(('Poradie - sporty'!S$3+1)-'Poradie - sporty'!S37)/'Poradie - sporty'!S$3)</f>
        <v>0.16176470588235295</v>
      </c>
      <c r="T34" s="243">
        <f>IF('Poradie - sporty'!T37="x",0,(('Poradie - sporty'!T$3+1)-'Poradie - sporty'!T37)/'Poradie - sporty'!T$3)</f>
        <v>0.64150943396226412</v>
      </c>
      <c r="U34" s="243">
        <f>IF('Poradie - sporty'!U37="x",0,(('Poradie - sporty'!U$3+1)-'Poradie - sporty'!U37)/'Poradie - sporty'!U$3)</f>
        <v>0.99354838709677418</v>
      </c>
      <c r="V34" s="243">
        <f>IF('Poradie - sporty'!V37="x",0,(('Poradie - sporty'!V$3+1)-'Poradie - sporty'!V37)/'Poradie - sporty'!V$3)</f>
        <v>0.53809523809523807</v>
      </c>
      <c r="W34" s="243">
        <f>IF('Poradie - sporty'!W37="x",0,(('Poradie - sporty'!W$3+1)-'Poradie - sporty'!W37)/'Poradie - sporty'!W$3)</f>
        <v>0.65454545454545454</v>
      </c>
      <c r="X34" s="243">
        <f>IF('Poradie - sporty'!X37="x",0,(('Poradie - sporty'!X$3+1)-'Poradie - sporty'!X37)/'Poradie - sporty'!X$3)</f>
        <v>0</v>
      </c>
      <c r="Y34" s="243">
        <f>IF('Poradie - sporty'!Y37="x",0,(('Poradie - sporty'!Y$3+1)-'Poradie - sporty'!Y37)/'Poradie - sporty'!Y$3)</f>
        <v>0.63461538461538458</v>
      </c>
      <c r="Z34" s="243">
        <f>IF('Poradie - sporty'!Z37="x",0,(('Poradie - sporty'!Z$3+1)-'Poradie - sporty'!Z37)/'Poradie - sporty'!Z$3)</f>
        <v>0.36956521739130432</v>
      </c>
      <c r="AA34" s="243">
        <f>IF('Poradie - sporty'!AA37="x",0,(('Poradie - sporty'!AA$3+1)-'Poradie - sporty'!AA37)/'Poradie - sporty'!AA$3)</f>
        <v>0.82017543859649122</v>
      </c>
      <c r="AB34" s="243">
        <f>IF('Poradie - sporty'!AB37="x",0,(('Poradie - sporty'!AB$3+1)-'Poradie - sporty'!AB37)/'Poradie - sporty'!AB$3)</f>
        <v>0.05</v>
      </c>
      <c r="AC34" s="243">
        <f>IF('Poradie - sporty'!AC37="x",0,(('Poradie - sporty'!AC$3+1)-'Poradie - sporty'!AC37)/'Poradie - sporty'!AC$3)</f>
        <v>0.83333333333333337</v>
      </c>
      <c r="AD34" s="243">
        <f>IF('Poradie - sporty'!AD37="x",0,(('Poradie - sporty'!AD$3+1)-'Poradie - sporty'!AD37)/'Poradie - sporty'!AD$3)</f>
        <v>2.6666666666666668E-2</v>
      </c>
      <c r="AE34" s="243">
        <f>IF('Poradie - sporty'!AE37="x",0,(('Poradie - sporty'!AE$3+1)-'Poradie - sporty'!AE37)/'Poradie - sporty'!AE$3)</f>
        <v>0</v>
      </c>
      <c r="AF34" s="243">
        <f>IF('Poradie - sporty'!AF37="x",0,(('Poradie - sporty'!AF$3+1)-'Poradie - sporty'!AF37)/'Poradie - sporty'!AF$3)</f>
        <v>0</v>
      </c>
      <c r="AG34" s="243">
        <f>IF('Poradie - sporty'!AG37="x",0,(('Poradie - sporty'!AG$3+1)-'Poradie - sporty'!AG37)/'Poradie - sporty'!AG$3)</f>
        <v>0</v>
      </c>
      <c r="AH34" s="243">
        <f>IF('Poradie - sporty'!AH37="x",0,(('Poradie - sporty'!AH$3+1)-'Poradie - sporty'!AH37)/'Poradie - sporty'!AH$3)</f>
        <v>0</v>
      </c>
      <c r="AI34" s="243">
        <f>IF('Poradie - sporty'!AI37="x",0,(('Poradie - sporty'!AI$3+1)-'Poradie - sporty'!AI37)/'Poradie - sporty'!AI$3)</f>
        <v>0.81981981981981977</v>
      </c>
      <c r="AJ34" s="243">
        <f>IF('Poradie - sporty'!AJ37="x",0,(('Poradie - sporty'!AJ$3+1)-'Poradie - sporty'!AJ37)/'Poradie - sporty'!AJ$3)</f>
        <v>0.70454545454545459</v>
      </c>
      <c r="AK34" s="243">
        <f>IF('Poradie - sporty'!AK37="x",0,(('Poradie - sporty'!AK$3+1)-'Poradie - sporty'!AK37)/'Poradie - sporty'!AK$3)</f>
        <v>0.83199999999999996</v>
      </c>
      <c r="AL34" s="243">
        <f>IF('Poradie - sporty'!AL37="x",0,(('Poradie - sporty'!AL$3+1)-'Poradie - sporty'!AL37)/'Poradie - sporty'!AL$3)</f>
        <v>0.65573770491803274</v>
      </c>
      <c r="AM34" s="243">
        <f>IF('Poradie - sporty'!AM37="x",0,(('Poradie - sporty'!AM$3+1)-'Poradie - sporty'!AM37)/'Poradie - sporty'!AM$3)</f>
        <v>0</v>
      </c>
      <c r="AN34" s="243">
        <f>IF('Poradie - sporty'!AN37="x",0,(('Poradie - sporty'!AN$3+1)-'Poradie - sporty'!AN37)/'Poradie - sporty'!AN$3)</f>
        <v>0</v>
      </c>
      <c r="AO34" s="243">
        <f>IF('Poradie - sporty'!AO37="x",0,(('Poradie - sporty'!AO$3+1)-'Poradie - sporty'!AO37)/'Poradie - sporty'!AO$3)</f>
        <v>0.30909090909090908</v>
      </c>
      <c r="AP34" s="243">
        <f>IF('Poradie - sporty'!AP37="x",0,(('Poradie - sporty'!AP$3+1)-'Poradie - sporty'!AP37)/'Poradie - sporty'!AP$3)</f>
        <v>0.89949748743718594</v>
      </c>
      <c r="AQ34" s="243">
        <f>IF('Poradie - sporty'!AQ37="x",0,(('Poradie - sporty'!AQ$3+1)-'Poradie - sporty'!AQ37)/'Poradie - sporty'!AQ$3)</f>
        <v>0.6470588235294118</v>
      </c>
      <c r="AR34" s="243">
        <f>IF('Poradie - sporty'!AR37="x",0,(('Poradie - sporty'!AR$3+1)-'Poradie - sporty'!AR37)/'Poradie - sporty'!AR$3)</f>
        <v>0.22413793103448276</v>
      </c>
      <c r="AS34" s="243">
        <f>IF('Poradie - sporty'!AS37="x",0,(('Poradie - sporty'!AS$3+1)-'Poradie - sporty'!AS37)/'Poradie - sporty'!AS$3)</f>
        <v>0.87387387387387383</v>
      </c>
      <c r="AT34" s="243">
        <f>IF('Poradie - sporty'!AT37="x",0,(('Poradie - sporty'!AT$3+1)-'Poradie - sporty'!AT37)/'Poradie - sporty'!AT$3)</f>
        <v>0.79411764705882348</v>
      </c>
      <c r="AU34" s="243">
        <f>IF('Poradie - sporty'!AU37="x",0,(('Poradie - sporty'!AU$3+1)-'Poradie - sporty'!AU37)/'Poradie - sporty'!AU$3)</f>
        <v>0.26436781609195403</v>
      </c>
      <c r="AV34" s="243">
        <f>IF('Poradie - sporty'!AV37="x",0,(('Poradie - sporty'!AV$3+1)-'Poradie - sporty'!AV37)/'Poradie - sporty'!AV$3)</f>
        <v>0</v>
      </c>
      <c r="AW34" s="243">
        <f>IF('Poradie - sporty'!AW37="x",0,(('Poradie - sporty'!AW$3+1)-'Poradie - sporty'!AW37)/'Poradie - sporty'!AW$3)</f>
        <v>0.95121951219512191</v>
      </c>
      <c r="AX34" s="243">
        <f>IF('Poradie - sporty'!AX37="x",0,(('Poradie - sporty'!AX$3+1)-'Poradie - sporty'!AX37)/'Poradie - sporty'!AX$3)</f>
        <v>0.62091503267973858</v>
      </c>
      <c r="AY34" s="243">
        <f>IF('Poradie - sporty'!AY37="x",0,(('Poradie - sporty'!AY$3+1)-'Poradie - sporty'!AY37)/'Poradie - sporty'!AY$3)</f>
        <v>0.42307692307692307</v>
      </c>
      <c r="AZ34" s="243">
        <f>IF('Poradie - sporty'!AZ37="x",0,(('Poradie - sporty'!AZ$3+1)-'Poradie - sporty'!AZ37)/'Poradie - sporty'!AZ$3)</f>
        <v>0</v>
      </c>
      <c r="BA34" s="243">
        <f>IF('Poradie - sporty'!BA37="x",0,(('Poradie - sporty'!BA$3+1)-'Poradie - sporty'!BA37)/'Poradie - sporty'!BA$3)</f>
        <v>0.72121212121212119</v>
      </c>
      <c r="BB34" s="243">
        <f>IF('Poradie - sporty'!BB37="x",0,(('Poradie - sporty'!BB$3+1)-'Poradie - sporty'!BB37)/'Poradie - sporty'!BB$3)</f>
        <v>0.42372881355932202</v>
      </c>
      <c r="BC34" s="243">
        <f>IF('Poradie - sporty'!BC37="x",0,(('Poradie - sporty'!BC$3+1)-'Poradie - sporty'!BC37)/'Poradie - sporty'!BC$3)</f>
        <v>0</v>
      </c>
      <c r="BD34" s="243">
        <f>IF('Poradie - sporty'!BD37="x",0,(('Poradie - sporty'!BD$3+1)-'Poradie - sporty'!BD37)/'Poradie - sporty'!BD$3)</f>
        <v>0</v>
      </c>
      <c r="BE34" s="243">
        <f>IF('Poradie - sporty'!BE37="x",0,(('Poradie - sporty'!BE$3+1)-'Poradie - sporty'!BE37)/'Poradie - sporty'!BE$3)</f>
        <v>0.80405405405405406</v>
      </c>
      <c r="BF34" s="243">
        <f>IF('Poradie - sporty'!BF37="x",0,(('Poradie - sporty'!BF$3+1)-'Poradie - sporty'!BF37)/'Poradie - sporty'!BF$3)</f>
        <v>0.76851851851851849</v>
      </c>
      <c r="BG34" s="243">
        <f>IF('Poradie - sporty'!BG37="x",0,(('Poradie - sporty'!BG$3+1)-'Poradie - sporty'!BG37)/'Poradie - sporty'!BG$3)</f>
        <v>0</v>
      </c>
      <c r="BH34" s="243">
        <f>IF('Poradie - sporty'!BH37="x",0,(('Poradie - sporty'!BH$3+1)-'Poradie - sporty'!BH37)/'Poradie - sporty'!BH$3)</f>
        <v>0.64457831325301207</v>
      </c>
      <c r="BI34" s="243">
        <f>IF('Poradie - sporty'!BI37="x",0,(('Poradie - sporty'!BI$3+1)-'Poradie - sporty'!BI37)/'Poradie - sporty'!BI$3)</f>
        <v>0</v>
      </c>
      <c r="BJ34" s="243">
        <f>IF('Poradie - sporty'!BJ37="x",0,(('Poradie - sporty'!BJ$3+1)-'Poradie - sporty'!BJ37)/'Poradie - sporty'!BJ$3)</f>
        <v>0.68888888888888888</v>
      </c>
      <c r="BK34" s="243">
        <f>IF('Poradie - sporty'!BK37="x",0,(('Poradie - sporty'!BK$3+1)-'Poradie - sporty'!BK37)/'Poradie - sporty'!BK$3)</f>
        <v>0</v>
      </c>
      <c r="BL34" s="243">
        <f>IF('Poradie - sporty'!BL37="x",0,(('Poradie - sporty'!BL$3+1)-'Poradie - sporty'!BL37)/'Poradie - sporty'!BL$3)</f>
        <v>0</v>
      </c>
      <c r="BM34" s="243">
        <f>IF('Poradie - sporty'!BM37="x",0,(('Poradie - sporty'!BM$3+1)-'Poradie - sporty'!BM37)/'Poradie - sporty'!BM$3)</f>
        <v>0</v>
      </c>
      <c r="BN34" s="243">
        <f>IF('Poradie - sporty'!BN37="x",0,(('Poradie - sporty'!BN$3+1)-'Poradie - sporty'!BN37)/'Poradie - sporty'!BN$3)</f>
        <v>0</v>
      </c>
      <c r="BO34" s="243">
        <f>IF('Poradie - sporty'!BO37="x",0,(('Poradie - sporty'!BO$3+1)-'Poradie - sporty'!BO37)/'Poradie - sporty'!BO$3)</f>
        <v>0.88990825688073394</v>
      </c>
      <c r="BP34" s="243">
        <f>IF('Poradie - sporty'!BP37="x",0,(('Poradie - sporty'!BP$3+1)-'Poradie - sporty'!BP37)/'Poradie - sporty'!BP$3)</f>
        <v>0.76712328767123283</v>
      </c>
      <c r="BQ34" s="243">
        <f>IF('Poradie - sporty'!BQ37="x",0,(('Poradie - sporty'!BQ$3+1)-'Poradie - sporty'!BQ37)/'Poradie - sporty'!BQ$3)</f>
        <v>0.69117647058823528</v>
      </c>
      <c r="BR34" s="243">
        <f>IF('Poradie - sporty'!BR37="x",0,(('Poradie - sporty'!BR$3+1)-'Poradie - sporty'!BR37)/'Poradie - sporty'!BR$3)</f>
        <v>0.17582417582417584</v>
      </c>
      <c r="BS34" s="243">
        <f>IF('Poradie - sporty'!BS37="x",0,(('Poradie - sporty'!BS$3+1)-'Poradie - sporty'!BS37)/'Poradie - sporty'!BS$3)</f>
        <v>0</v>
      </c>
      <c r="BT34" s="243">
        <f>IF('Poradie - sporty'!BT37="x",0,(('Poradie - sporty'!BT$3+1)-'Poradie - sporty'!BT37)/'Poradie - sporty'!BT$3)</f>
        <v>2.4390243902439025E-2</v>
      </c>
      <c r="BU34" s="243">
        <f>IF('Poradie - sporty'!BU37="x",0,(('Poradie - sporty'!BU$3+1)-'Poradie - sporty'!BU37)/'Poradie - sporty'!BU$3)</f>
        <v>0</v>
      </c>
      <c r="BV34" s="243">
        <f>IF('Poradie - sporty'!BV37="x",0,(('Poradie - sporty'!BV$3+1)-'Poradie - sporty'!BV37)/'Poradie - sporty'!BV$3)</f>
        <v>0.59090909090909094</v>
      </c>
      <c r="BW34" s="243">
        <f>IF('Poradie - sporty'!BW37="x",0,(('Poradie - sporty'!BW$3+1)-'Poradie - sporty'!BW37)/'Poradie - sporty'!BW$3)</f>
        <v>0.8571428571428571</v>
      </c>
      <c r="BX34" s="243">
        <f>IF('Poradie - sporty'!BX37="x",0,(('Poradie - sporty'!BX$3+1)-'Poradie - sporty'!BX37)/'Poradie - sporty'!BX$3)</f>
        <v>0</v>
      </c>
      <c r="BY34" s="243">
        <f>IF('Poradie - sporty'!BY37="x",0,(('Poradie - sporty'!BY$3+1)-'Poradie - sporty'!BY37)/'Poradie - sporty'!BY$3)</f>
        <v>0.97435897435897434</v>
      </c>
      <c r="BZ34" s="243">
        <f>IF('Poradie - sporty'!BZ37="x",0,(('Poradie - sporty'!BZ$3+1)-'Poradie - sporty'!BZ37)/'Poradie - sporty'!BZ$3)</f>
        <v>0.4375</v>
      </c>
      <c r="CA34" s="243">
        <f>IF('Poradie - sporty'!CA37="x",0,(('Poradie - sporty'!CA$3+1)-'Poradie - sporty'!CA37)/'Poradie - sporty'!CA$3)</f>
        <v>0</v>
      </c>
      <c r="CB34" s="243">
        <f>IF('Poradie - sporty'!CB37="x",0,(('Poradie - sporty'!CB$3+1)-'Poradie - sporty'!CB37)/'Poradie - sporty'!CB$3)</f>
        <v>0.6071428571428571</v>
      </c>
      <c r="CC34" s="243">
        <f>IF('Poradie - sporty'!CC37="x",0,(('Poradie - sporty'!CC$3+1)-'Poradie - sporty'!CC37)/'Poradie - sporty'!CC$3)</f>
        <v>1</v>
      </c>
      <c r="CD34" s="243">
        <f>IF('Poradie - sporty'!CD37="x",0,(('Poradie - sporty'!CD$3+1)-'Poradie - sporty'!CD37)/'Poradie - sporty'!CD$3)</f>
        <v>0.66666666666666663</v>
      </c>
      <c r="CE34" s="243">
        <f>IF('Poradie - sporty'!CE37="x",0,(('Poradie - sporty'!CE$3+1)-'Poradie - sporty'!CE37)/'Poradie - sporty'!CE$3)</f>
        <v>0.797752808988764</v>
      </c>
      <c r="CF34" s="243">
        <f>IF('Poradie - sporty'!CF37="x",0,(('Poradie - sporty'!CF$3+1)-'Poradie - sporty'!CF37)/'Poradie - sporty'!CF$3)</f>
        <v>0</v>
      </c>
      <c r="CG34" s="243">
        <f>IF('Poradie - sporty'!CG37="x",0,(('Poradie - sporty'!CG$3+1)-'Poradie - sporty'!CG37)/'Poradie - sporty'!CG$3)</f>
        <v>0.79207920792079212</v>
      </c>
      <c r="CH34" s="243">
        <f>IF('Poradie - sporty'!CH37="x",0,(('Poradie - sporty'!CH$3+1)-'Poradie - sporty'!CH37)/'Poradie - sporty'!CH$3)</f>
        <v>0.51960784313725494</v>
      </c>
      <c r="CI34" s="243">
        <f>IF('Poradie - sporty'!CI37="x",0,(('Poradie - sporty'!CI$3+1)-'Poradie - sporty'!CI37)/'Poradie - sporty'!CI$3)</f>
        <v>0.77215189873417722</v>
      </c>
      <c r="CJ34" s="243">
        <f>IF('Poradie - sporty'!CJ37="x",0,(('Poradie - sporty'!CJ$3+1)-'Poradie - sporty'!CJ37)/'Poradie - sporty'!CJ$3)</f>
        <v>0</v>
      </c>
      <c r="CK34" s="243">
        <f>IF('Poradie - sporty'!CK37="x",0,(('Poradie - sporty'!CK$3+1)-'Poradie - sporty'!CK37)/'Poradie - sporty'!CK$3)</f>
        <v>0</v>
      </c>
      <c r="CL34" s="243">
        <f>IF('Poradie - sporty'!CL37="x",0,(('Poradie - sporty'!CL$3+1)-'Poradie - sporty'!CL37)/'Poradie - sporty'!CL$3)</f>
        <v>0.62727272727272732</v>
      </c>
      <c r="CM34" s="243">
        <f>IF('Poradie - sporty'!CM37="x",0,(('Poradie - sporty'!CM$3+1)-'Poradie - sporty'!CM37)/'Poradie - sporty'!CM$3)</f>
        <v>0.20689655172413793</v>
      </c>
      <c r="CN34" s="243">
        <f>IF('Poradie - sporty'!CN37="x",0,(('Poradie - sporty'!CN$3+1)-'Poradie - sporty'!CN37)/'Poradie - sporty'!CN$3)</f>
        <v>0</v>
      </c>
      <c r="CO34" s="243">
        <f>IF('Poradie - sporty'!CO37="x",0,(('Poradie - sporty'!CO$3+1)-'Poradie - sporty'!CO37)/'Poradie - sporty'!CO$3)</f>
        <v>0.625</v>
      </c>
      <c r="CP34" s="243">
        <f>IF('Poradie - sporty'!CP37="x",0,(('Poradie - sporty'!CP$3+1)-'Poradie - sporty'!CP37)/'Poradie - sporty'!CP$3)</f>
        <v>0.21428571428571427</v>
      </c>
      <c r="CQ34" s="243">
        <f>IF('Poradie - sporty'!CQ37="x",0,(('Poradie - sporty'!CQ$3+1)-'Poradie - sporty'!CQ37)/'Poradie - sporty'!CQ$3)</f>
        <v>0</v>
      </c>
      <c r="CR34" s="243">
        <f>IF('Poradie - sporty'!CR37="x",0,(('Poradie - sporty'!CR$3+1)-'Poradie - sporty'!CR37)/'Poradie - sporty'!CR$3)</f>
        <v>0.5074626865671642</v>
      </c>
      <c r="CS34" s="243">
        <f>IF('Poradie - sporty'!CS37="x",0,(('Poradie - sporty'!CS$3+1)-'Poradie - sporty'!CS37)/'Poradie - sporty'!CS$3)</f>
        <v>0.421875</v>
      </c>
      <c r="CT34" s="243">
        <f>IF('Poradie - sporty'!CT37="x",0,(('Poradie - sporty'!CT$3+1)-'Poradie - sporty'!CT37)/'Poradie - sporty'!CT$3)</f>
        <v>0.81690140845070425</v>
      </c>
      <c r="CU34" s="243">
        <f>IF('Poradie - sporty'!CU37="x",0,(('Poradie - sporty'!CU$3+1)-'Poradie - sporty'!CU37)/'Poradie - sporty'!CU$3)</f>
        <v>0</v>
      </c>
      <c r="CV34" s="243">
        <f>IF('Poradie - sporty'!CV37="x",0,(('Poradie - sporty'!CV$3+1)-'Poradie - sporty'!CV37)/'Poradie - sporty'!CV$3)</f>
        <v>0</v>
      </c>
      <c r="CW34" s="243">
        <f>IF('Poradie - sporty'!CW37="x",0,(('Poradie - sporty'!CW$3+1)-'Poradie - sporty'!CW37)/'Poradie - sporty'!CW$3)</f>
        <v>0.65454545454545454</v>
      </c>
      <c r="CX34" s="243">
        <f>IF('Poradie - sporty'!CX37="x",0,(('Poradie - sporty'!CX$3+1)-'Poradie - sporty'!CX37)/'Poradie - sporty'!CX$3)</f>
        <v>0.31666666666666665</v>
      </c>
      <c r="CY34" s="243">
        <f>IF('Poradie - sporty'!CY37="x",0,(('Poradie - sporty'!CY$3+1)-'Poradie - sporty'!CY37)/'Poradie - sporty'!CY$3)</f>
        <v>0.71232876712328763</v>
      </c>
      <c r="CZ34" s="243">
        <f>IF('Poradie - sporty'!CZ37="x",0,(('Poradie - sporty'!CZ$3+1)-'Poradie - sporty'!CZ37)/'Poradie - sporty'!CZ$3)</f>
        <v>0.95480225988700562</v>
      </c>
      <c r="DA34" s="243">
        <f>IF('Poradie - sporty'!DA37="x",0,(('Poradie - sporty'!DA$3+1)-'Poradie - sporty'!DA37)/'Poradie - sporty'!DA$3)</f>
        <v>0.58461538461538465</v>
      </c>
      <c r="DB34" s="243">
        <f>IF('Poradie - sporty'!DB37="x",0,(('Poradie - sporty'!DB$3+1)-'Poradie - sporty'!DB37)/'Poradie - sporty'!DB$3)</f>
        <v>0.86458333333333337</v>
      </c>
      <c r="DC34" s="243">
        <f>IF('Poradie - sporty'!DC37="x",0,(('Poradie - sporty'!DC$3+1)-'Poradie - sporty'!DC37)/'Poradie - sporty'!DC$3)</f>
        <v>0</v>
      </c>
      <c r="DD34" s="243">
        <f>IF('Poradie - sporty'!DD37="x",0,(('Poradie - sporty'!DD$3+1)-'Poradie - sporty'!DD37)/'Poradie - sporty'!DD$3)</f>
        <v>0.42857142857142855</v>
      </c>
      <c r="DE34" s="243">
        <f>IF('Poradie - sporty'!DE37="x",0,(('Poradie - sporty'!DE$3+1)-'Poradie - sporty'!DE37)/'Poradie - sporty'!DE$3)</f>
        <v>0.89117647058823535</v>
      </c>
      <c r="DF34" s="243">
        <f>IF('Poradie - sporty'!DF37="x",0,(('Poradie - sporty'!DF$3+1)-'Poradie - sporty'!DF37)/'Poradie - sporty'!DF$3)</f>
        <v>0.68</v>
      </c>
      <c r="DG34" s="243">
        <f>IF('Poradie - sporty'!DG37="x",0,(('Poradie - sporty'!DG$3+1)-'Poradie - sporty'!DG37)/'Poradie - sporty'!DG$3)</f>
        <v>0.81531531531531531</v>
      </c>
      <c r="DH34" s="243">
        <f>IF('Poradie - sporty'!DH37="x",0,(('Poradie - sporty'!DH$3+1)-'Poradie - sporty'!DH37)/'Poradie - sporty'!DH$3)</f>
        <v>0.64795918367346939</v>
      </c>
      <c r="DI34" s="243">
        <f>IF('Poradie - sporty'!DI37="x",0,(('Poradie - sporty'!DI$3+1)-'Poradie - sporty'!DI37)/'Poradie - sporty'!DI$3)</f>
        <v>0.71764705882352942</v>
      </c>
    </row>
    <row r="35" spans="1:113" ht="14.25" customHeight="1" x14ac:dyDescent="0.25">
      <c r="A35" s="239" t="s">
        <v>37</v>
      </c>
      <c r="B35" s="243">
        <f>IF('Poradie - sporty'!B38="x",0,(('Poradie - sporty'!B$3+1)-'Poradie - sporty'!B38)/'Poradie - sporty'!B$3)</f>
        <v>0.98684210526315785</v>
      </c>
      <c r="C35" s="243">
        <f>IF('Poradie - sporty'!C38="x",0,(('Poradie - sporty'!C$3+1)-'Poradie - sporty'!C38)/'Poradie - sporty'!C$3)</f>
        <v>0.66666666666666663</v>
      </c>
      <c r="D35" s="243">
        <f>IF('Poradie - sporty'!D38="x",0,(('Poradie - sporty'!D$3+1)-'Poradie - sporty'!D38)/'Poradie - sporty'!D$3)</f>
        <v>0.93333333333333335</v>
      </c>
      <c r="E35" s="243">
        <f>IF('Poradie - sporty'!E38="x",0,(('Poradie - sporty'!E$3+1)-'Poradie - sporty'!E38)/'Poradie - sporty'!E$3)</f>
        <v>0.91044776119402981</v>
      </c>
      <c r="F35" s="243">
        <f>IF('Poradie - sporty'!F38="x",0,(('Poradie - sporty'!F$3+1)-'Poradie - sporty'!F38)/'Poradie - sporty'!F$3)</f>
        <v>0.31818181818181818</v>
      </c>
      <c r="G35" s="243">
        <f>IF('Poradie - sporty'!G38="x",0,(('Poradie - sporty'!G$3+1)-'Poradie - sporty'!G38)/'Poradie - sporty'!G$3)</f>
        <v>0.98048780487804876</v>
      </c>
      <c r="H35" s="243">
        <f>IF('Poradie - sporty'!H38="x",0,(('Poradie - sporty'!H$3+1)-'Poradie - sporty'!H38)/'Poradie - sporty'!H$3)</f>
        <v>0.31578947368421051</v>
      </c>
      <c r="I35" s="243">
        <f>IF('Poradie - sporty'!I38="x",0,(('Poradie - sporty'!I$3+1)-'Poradie - sporty'!I38)/'Poradie - sporty'!I$3)</f>
        <v>0.93150684931506844</v>
      </c>
      <c r="J35" s="243">
        <f>IF('Poradie - sporty'!J38="x",0,(('Poradie - sporty'!J$3+1)-'Poradie - sporty'!J38)/'Poradie - sporty'!J$3)</f>
        <v>0.90225563909774431</v>
      </c>
      <c r="K35" s="243">
        <f>IF('Poradie - sporty'!K38="x",0,(('Poradie - sporty'!K$3+1)-'Poradie - sporty'!K38)/'Poradie - sporty'!K$3)</f>
        <v>0.6</v>
      </c>
      <c r="L35" s="243">
        <f>IF('Poradie - sporty'!L38="x",0,(('Poradie - sporty'!L$3+1)-'Poradie - sporty'!L38)/'Poradie - sporty'!L$3)</f>
        <v>0.72093023255813948</v>
      </c>
      <c r="M35" s="243">
        <f>IF('Poradie - sporty'!M38="x",0,(('Poradie - sporty'!M$3+1)-'Poradie - sporty'!M38)/'Poradie - sporty'!M$3)</f>
        <v>0.91044776119402981</v>
      </c>
      <c r="N35" s="243">
        <f>IF('Poradie - sporty'!N38="x",0,(('Poradie - sporty'!N$3+1)-'Poradie - sporty'!N38)/'Poradie - sporty'!N$3)</f>
        <v>0.98333333333333328</v>
      </c>
      <c r="O35" s="243">
        <f>IF('Poradie - sporty'!O38="x",0,(('Poradie - sporty'!O$3+1)-'Poradie - sporty'!O38)/'Poradie - sporty'!O$3)</f>
        <v>0.91666666666666663</v>
      </c>
      <c r="P35" s="243">
        <f>IF('Poradie - sporty'!P38="x",0,(('Poradie - sporty'!P$3+1)-'Poradie - sporty'!P38)/'Poradie - sporty'!P$3)</f>
        <v>0.88793103448275867</v>
      </c>
      <c r="Q35" s="243">
        <f>IF('Poradie - sporty'!Q38="x",0,(('Poradie - sporty'!Q$3+1)-'Poradie - sporty'!Q38)/'Poradie - sporty'!Q$3)</f>
        <v>1</v>
      </c>
      <c r="R35" s="243">
        <f>IF('Poradie - sporty'!R38="x",0,(('Poradie - sporty'!R$3+1)-'Poradie - sporty'!R38)/'Poradie - sporty'!R$3)</f>
        <v>0.83606557377049184</v>
      </c>
      <c r="S35" s="243">
        <f>IF('Poradie - sporty'!S38="x",0,(('Poradie - sporty'!S$3+1)-'Poradie - sporty'!S38)/'Poradie - sporty'!S$3)</f>
        <v>0.80882352941176472</v>
      </c>
      <c r="T35" s="243">
        <f>IF('Poradie - sporty'!T38="x",0,(('Poradie - sporty'!T$3+1)-'Poradie - sporty'!T38)/'Poradie - sporty'!T$3)</f>
        <v>0.83018867924528306</v>
      </c>
      <c r="U35" s="243">
        <f>IF('Poradie - sporty'!U38="x",0,(('Poradie - sporty'!U$3+1)-'Poradie - sporty'!U38)/'Poradie - sporty'!U$3)</f>
        <v>0.93548387096774188</v>
      </c>
      <c r="V35" s="243">
        <f>IF('Poradie - sporty'!V38="x",0,(('Poradie - sporty'!V$3+1)-'Poradie - sporty'!V38)/'Poradie - sporty'!V$3)</f>
        <v>0.89523809523809528</v>
      </c>
      <c r="W35" s="243">
        <f>IF('Poradie - sporty'!W38="x",0,(('Poradie - sporty'!W$3+1)-'Poradie - sporty'!W38)/'Poradie - sporty'!W$3)</f>
        <v>1</v>
      </c>
      <c r="X35" s="243">
        <f>IF('Poradie - sporty'!X38="x",0,(('Poradie - sporty'!X$3+1)-'Poradie - sporty'!X38)/'Poradie - sporty'!X$3)</f>
        <v>0.93333333333333335</v>
      </c>
      <c r="Y35" s="243">
        <f>IF('Poradie - sporty'!Y38="x",0,(('Poradie - sporty'!Y$3+1)-'Poradie - sporty'!Y38)/'Poradie - sporty'!Y$3)</f>
        <v>0.71153846153846156</v>
      </c>
      <c r="Z35" s="243">
        <f>IF('Poradie - sporty'!Z38="x",0,(('Poradie - sporty'!Z$3+1)-'Poradie - sporty'!Z38)/'Poradie - sporty'!Z$3)</f>
        <v>0.60869565217391308</v>
      </c>
      <c r="AA35" s="243">
        <f>IF('Poradie - sporty'!AA38="x",0,(('Poradie - sporty'!AA$3+1)-'Poradie - sporty'!AA38)/'Poradie - sporty'!AA$3)</f>
        <v>0.88596491228070173</v>
      </c>
      <c r="AB35" s="243">
        <f>IF('Poradie - sporty'!AB38="x",0,(('Poradie - sporty'!AB$3+1)-'Poradie - sporty'!AB38)/'Poradie - sporty'!AB$3)</f>
        <v>0.73333333333333328</v>
      </c>
      <c r="AC35" s="243">
        <f>IF('Poradie - sporty'!AC38="x",0,(('Poradie - sporty'!AC$3+1)-'Poradie - sporty'!AC38)/'Poradie - sporty'!AC$3)</f>
        <v>0.97101449275362317</v>
      </c>
      <c r="AD35" s="243">
        <f>IF('Poradie - sporty'!AD38="x",0,(('Poradie - sporty'!AD$3+1)-'Poradie - sporty'!AD38)/'Poradie - sporty'!AD$3)</f>
        <v>0.8666666666666667</v>
      </c>
      <c r="AE35" s="243">
        <f>IF('Poradie - sporty'!AE38="x",0,(('Poradie - sporty'!AE$3+1)-'Poradie - sporty'!AE38)/'Poradie - sporty'!AE$3)</f>
        <v>0.9642857142857143</v>
      </c>
      <c r="AF35" s="243">
        <f>IF('Poradie - sporty'!AF38="x",0,(('Poradie - sporty'!AF$3+1)-'Poradie - sporty'!AF38)/'Poradie - sporty'!AF$3)</f>
        <v>0</v>
      </c>
      <c r="AG35" s="243">
        <f>IF('Poradie - sporty'!AG38="x",0,(('Poradie - sporty'!AG$3+1)-'Poradie - sporty'!AG38)/'Poradie - sporty'!AG$3)</f>
        <v>0.6785714285714286</v>
      </c>
      <c r="AH35" s="243">
        <f>IF('Poradie - sporty'!AH38="x",0,(('Poradie - sporty'!AH$3+1)-'Poradie - sporty'!AH38)/'Poradie - sporty'!AH$3)</f>
        <v>0.6470588235294118</v>
      </c>
      <c r="AI35" s="243">
        <f>IF('Poradie - sporty'!AI38="x",0,(('Poradie - sporty'!AI$3+1)-'Poradie - sporty'!AI38)/'Poradie - sporty'!AI$3)</f>
        <v>1</v>
      </c>
      <c r="AJ35" s="243">
        <f>IF('Poradie - sporty'!AJ38="x",0,(('Poradie - sporty'!AJ$3+1)-'Poradie - sporty'!AJ38)/'Poradie - sporty'!AJ$3)</f>
        <v>0.93181818181818177</v>
      </c>
      <c r="AK35" s="243">
        <f>IF('Poradie - sporty'!AK38="x",0,(('Poradie - sporty'!AK$3+1)-'Poradie - sporty'!AK38)/'Poradie - sporty'!AK$3)</f>
        <v>0.93600000000000005</v>
      </c>
      <c r="AL35" s="243">
        <f>IF('Poradie - sporty'!AL38="x",0,(('Poradie - sporty'!AL$3+1)-'Poradie - sporty'!AL38)/'Poradie - sporty'!AL$3)</f>
        <v>0.93442622950819676</v>
      </c>
      <c r="AM35" s="243">
        <f>IF('Poradie - sporty'!AM38="x",0,(('Poradie - sporty'!AM$3+1)-'Poradie - sporty'!AM38)/'Poradie - sporty'!AM$3)</f>
        <v>1</v>
      </c>
      <c r="AN35" s="243">
        <f>IF('Poradie - sporty'!AN38="x",0,(('Poradie - sporty'!AN$3+1)-'Poradie - sporty'!AN38)/'Poradie - sporty'!AN$3)</f>
        <v>0.91489361702127658</v>
      </c>
      <c r="AO35" s="243">
        <f>IF('Poradie - sporty'!AO38="x",0,(('Poradie - sporty'!AO$3+1)-'Poradie - sporty'!AO38)/'Poradie - sporty'!AO$3)</f>
        <v>0.94545454545454544</v>
      </c>
      <c r="AP35" s="243">
        <f>IF('Poradie - sporty'!AP38="x",0,(('Poradie - sporty'!AP$3+1)-'Poradie - sporty'!AP38)/'Poradie - sporty'!AP$3)</f>
        <v>0.92462311557788945</v>
      </c>
      <c r="AQ35" s="243">
        <f>IF('Poradie - sporty'!AQ38="x",0,(('Poradie - sporty'!AQ$3+1)-'Poradie - sporty'!AQ38)/'Poradie - sporty'!AQ$3)</f>
        <v>0.5</v>
      </c>
      <c r="AR35" s="243">
        <f>IF('Poradie - sporty'!AR38="x",0,(('Poradie - sporty'!AR$3+1)-'Poradie - sporty'!AR38)/'Poradie - sporty'!AR$3)</f>
        <v>0.60344827586206895</v>
      </c>
      <c r="AS35" s="243">
        <f>IF('Poradie - sporty'!AS38="x",0,(('Poradie - sporty'!AS$3+1)-'Poradie - sporty'!AS38)/'Poradie - sporty'!AS$3)</f>
        <v>0.81081081081081086</v>
      </c>
      <c r="AT35" s="243">
        <f>IF('Poradie - sporty'!AT38="x",0,(('Poradie - sporty'!AT$3+1)-'Poradie - sporty'!AT38)/'Poradie - sporty'!AT$3)</f>
        <v>0.83333333333333337</v>
      </c>
      <c r="AU35" s="243">
        <f>IF('Poradie - sporty'!AU38="x",0,(('Poradie - sporty'!AU$3+1)-'Poradie - sporty'!AU38)/'Poradie - sporty'!AU$3)</f>
        <v>0.96551724137931039</v>
      </c>
      <c r="AV35" s="243">
        <f>IF('Poradie - sporty'!AV38="x",0,(('Poradie - sporty'!AV$3+1)-'Poradie - sporty'!AV38)/'Poradie - sporty'!AV$3)</f>
        <v>0.05</v>
      </c>
      <c r="AW35" s="243">
        <f>IF('Poradie - sporty'!AW38="x",0,(('Poradie - sporty'!AW$3+1)-'Poradie - sporty'!AW38)/'Poradie - sporty'!AW$3)</f>
        <v>0.6097560975609756</v>
      </c>
      <c r="AX35" s="243">
        <f>IF('Poradie - sporty'!AX38="x",0,(('Poradie - sporty'!AX$3+1)-'Poradie - sporty'!AX38)/'Poradie - sporty'!AX$3)</f>
        <v>0.934640522875817</v>
      </c>
      <c r="AY35" s="243">
        <f>IF('Poradie - sporty'!AY38="x",0,(('Poradie - sporty'!AY$3+1)-'Poradie - sporty'!AY38)/'Poradie - sporty'!AY$3)</f>
        <v>0.88461538461538458</v>
      </c>
      <c r="AZ35" s="243">
        <f>IF('Poradie - sporty'!AZ38="x",0,(('Poradie - sporty'!AZ$3+1)-'Poradie - sporty'!AZ38)/'Poradie - sporty'!AZ$3)</f>
        <v>0.95833333333333337</v>
      </c>
      <c r="BA35" s="243">
        <f>IF('Poradie - sporty'!BA38="x",0,(('Poradie - sporty'!BA$3+1)-'Poradie - sporty'!BA38)/'Poradie - sporty'!BA$3)</f>
        <v>0.97575757575757571</v>
      </c>
      <c r="BB35" s="243">
        <f>IF('Poradie - sporty'!BB38="x",0,(('Poradie - sporty'!BB$3+1)-'Poradie - sporty'!BB38)/'Poradie - sporty'!BB$3)</f>
        <v>0.96610169491525422</v>
      </c>
      <c r="BC35" s="243">
        <f>IF('Poradie - sporty'!BC38="x",0,(('Poradie - sporty'!BC$3+1)-'Poradie - sporty'!BC38)/'Poradie - sporty'!BC$3)</f>
        <v>0.91304347826086951</v>
      </c>
      <c r="BD35" s="243">
        <f>IF('Poradie - sporty'!BD38="x",0,(('Poradie - sporty'!BD$3+1)-'Poradie - sporty'!BD38)/'Poradie - sporty'!BD$3)</f>
        <v>0</v>
      </c>
      <c r="BE35" s="243">
        <f>IF('Poradie - sporty'!BE38="x",0,(('Poradie - sporty'!BE$3+1)-'Poradie - sporty'!BE38)/'Poradie - sporty'!BE$3)</f>
        <v>0.93243243243243246</v>
      </c>
      <c r="BF35" s="243">
        <f>IF('Poradie - sporty'!BF38="x",0,(('Poradie - sporty'!BF$3+1)-'Poradie - sporty'!BF38)/'Poradie - sporty'!BF$3)</f>
        <v>0.76851851851851849</v>
      </c>
      <c r="BG35" s="243">
        <f>IF('Poradie - sporty'!BG38="x",0,(('Poradie - sporty'!BG$3+1)-'Poradie - sporty'!BG38)/'Poradie - sporty'!BG$3)</f>
        <v>0.4375</v>
      </c>
      <c r="BH35" s="243">
        <f>IF('Poradie - sporty'!BH38="x",0,(('Poradie - sporty'!BH$3+1)-'Poradie - sporty'!BH38)/'Poradie - sporty'!BH$3)</f>
        <v>0.83132530120481929</v>
      </c>
      <c r="BI35" s="243">
        <f>IF('Poradie - sporty'!BI38="x",0,(('Poradie - sporty'!BI$3+1)-'Poradie - sporty'!BI38)/'Poradie - sporty'!BI$3)</f>
        <v>0.93846153846153846</v>
      </c>
      <c r="BJ35" s="243">
        <f>IF('Poradie - sporty'!BJ38="x",0,(('Poradie - sporty'!BJ$3+1)-'Poradie - sporty'!BJ38)/'Poradie - sporty'!BJ$3)</f>
        <v>0.8666666666666667</v>
      </c>
      <c r="BK35" s="243">
        <f>IF('Poradie - sporty'!BK38="x",0,(('Poradie - sporty'!BK$3+1)-'Poradie - sporty'!BK38)/'Poradie - sporty'!BK$3)</f>
        <v>0.9285714285714286</v>
      </c>
      <c r="BL35" s="243">
        <f>IF('Poradie - sporty'!BL38="x",0,(('Poradie - sporty'!BL$3+1)-'Poradie - sporty'!BL38)/'Poradie - sporty'!BL$3)</f>
        <v>0.9285714285714286</v>
      </c>
      <c r="BM35" s="243">
        <f>IF('Poradie - sporty'!BM38="x",0,(('Poradie - sporty'!BM$3+1)-'Poradie - sporty'!BM38)/'Poradie - sporty'!BM$3)</f>
        <v>1</v>
      </c>
      <c r="BN35" s="243">
        <f>IF('Poradie - sporty'!BN38="x",0,(('Poradie - sporty'!BN$3+1)-'Poradie - sporty'!BN38)/'Poradie - sporty'!BN$3)</f>
        <v>1</v>
      </c>
      <c r="BO35" s="243">
        <f>IF('Poradie - sporty'!BO38="x",0,(('Poradie - sporty'!BO$3+1)-'Poradie - sporty'!BO38)/'Poradie - sporty'!BO$3)</f>
        <v>0.78899082568807344</v>
      </c>
      <c r="BP35" s="243">
        <f>IF('Poradie - sporty'!BP38="x",0,(('Poradie - sporty'!BP$3+1)-'Poradie - sporty'!BP38)/'Poradie - sporty'!BP$3)</f>
        <v>0.9726027397260274</v>
      </c>
      <c r="BQ35" s="243">
        <f>IF('Poradie - sporty'!BQ38="x",0,(('Poradie - sporty'!BQ$3+1)-'Poradie - sporty'!BQ38)/'Poradie - sporty'!BQ$3)</f>
        <v>0.98529411764705888</v>
      </c>
      <c r="BR35" s="243">
        <f>IF('Poradie - sporty'!BR38="x",0,(('Poradie - sporty'!BR$3+1)-'Poradie - sporty'!BR38)/'Poradie - sporty'!BR$3)</f>
        <v>0.4175824175824176</v>
      </c>
      <c r="BS35" s="243">
        <f>IF('Poradie - sporty'!BS38="x",0,(('Poradie - sporty'!BS$3+1)-'Poradie - sporty'!BS38)/'Poradie - sporty'!BS$3)</f>
        <v>0</v>
      </c>
      <c r="BT35" s="243">
        <f>IF('Poradie - sporty'!BT38="x",0,(('Poradie - sporty'!BT$3+1)-'Poradie - sporty'!BT38)/'Poradie - sporty'!BT$3)</f>
        <v>0.92682926829268297</v>
      </c>
      <c r="BU35" s="243">
        <f>IF('Poradie - sporty'!BU38="x",0,(('Poradie - sporty'!BU$3+1)-'Poradie - sporty'!BU38)/'Poradie - sporty'!BU$3)</f>
        <v>0.79365079365079361</v>
      </c>
      <c r="BV35" s="243">
        <f>IF('Poradie - sporty'!BV38="x",0,(('Poradie - sporty'!BV$3+1)-'Poradie - sporty'!BV38)/'Poradie - sporty'!BV$3)</f>
        <v>0.40909090909090912</v>
      </c>
      <c r="BW35" s="243">
        <f>IF('Poradie - sporty'!BW38="x",0,(('Poradie - sporty'!BW$3+1)-'Poradie - sporty'!BW38)/'Poradie - sporty'!BW$3)</f>
        <v>0</v>
      </c>
      <c r="BX35" s="243">
        <f>IF('Poradie - sporty'!BX38="x",0,(('Poradie - sporty'!BX$3+1)-'Poradie - sporty'!BX38)/'Poradie - sporty'!BX$3)</f>
        <v>0.875</v>
      </c>
      <c r="BY35" s="243">
        <f>IF('Poradie - sporty'!BY38="x",0,(('Poradie - sporty'!BY$3+1)-'Poradie - sporty'!BY38)/'Poradie - sporty'!BY$3)</f>
        <v>0.94871794871794868</v>
      </c>
      <c r="BZ35" s="243">
        <f>IF('Poradie - sporty'!BZ38="x",0,(('Poradie - sporty'!BZ$3+1)-'Poradie - sporty'!BZ38)/'Poradie - sporty'!BZ$3)</f>
        <v>0.4375</v>
      </c>
      <c r="CA35" s="243">
        <f>IF('Poradie - sporty'!CA38="x",0,(('Poradie - sporty'!CA$3+1)-'Poradie - sporty'!CA38)/'Poradie - sporty'!CA$3)</f>
        <v>0.53125</v>
      </c>
      <c r="CB35" s="243">
        <f>IF('Poradie - sporty'!CB38="x",0,(('Poradie - sporty'!CB$3+1)-'Poradie - sporty'!CB38)/'Poradie - sporty'!CB$3)</f>
        <v>0.84523809523809523</v>
      </c>
      <c r="CC35" s="243">
        <f>IF('Poradie - sporty'!CC38="x",0,(('Poradie - sporty'!CC$3+1)-'Poradie - sporty'!CC38)/'Poradie - sporty'!CC$3)</f>
        <v>0</v>
      </c>
      <c r="CD35" s="243">
        <f>IF('Poradie - sporty'!CD38="x",0,(('Poradie - sporty'!CD$3+1)-'Poradie - sporty'!CD38)/'Poradie - sporty'!CD$3)</f>
        <v>0.84</v>
      </c>
      <c r="CE35" s="243">
        <f>IF('Poradie - sporty'!CE38="x",0,(('Poradie - sporty'!CE$3+1)-'Poradie - sporty'!CE38)/'Poradie - sporty'!CE$3)</f>
        <v>0.93258426966292129</v>
      </c>
      <c r="CF35" s="243">
        <f>IF('Poradie - sporty'!CF38="x",0,(('Poradie - sporty'!CF$3+1)-'Poradie - sporty'!CF38)/'Poradie - sporty'!CF$3)</f>
        <v>0.35416666666666669</v>
      </c>
      <c r="CG35" s="243">
        <f>IF('Poradie - sporty'!CG38="x",0,(('Poradie - sporty'!CG$3+1)-'Poradie - sporty'!CG38)/'Poradie - sporty'!CG$3)</f>
        <v>0.69306930693069302</v>
      </c>
      <c r="CH35" s="243">
        <f>IF('Poradie - sporty'!CH38="x",0,(('Poradie - sporty'!CH$3+1)-'Poradie - sporty'!CH38)/'Poradie - sporty'!CH$3)</f>
        <v>0.94117647058823528</v>
      </c>
      <c r="CI35" s="243">
        <f>IF('Poradie - sporty'!CI38="x",0,(('Poradie - sporty'!CI$3+1)-'Poradie - sporty'!CI38)/'Poradie - sporty'!CI$3)</f>
        <v>0.64556962025316456</v>
      </c>
      <c r="CJ35" s="243">
        <f>IF('Poradie - sporty'!CJ38="x",0,(('Poradie - sporty'!CJ$3+1)-'Poradie - sporty'!CJ38)/'Poradie - sporty'!CJ$3)</f>
        <v>0.41025641025641024</v>
      </c>
      <c r="CK35" s="243">
        <f>IF('Poradie - sporty'!CK38="x",0,(('Poradie - sporty'!CK$3+1)-'Poradie - sporty'!CK38)/'Poradie - sporty'!CK$3)</f>
        <v>5.8823529411764705E-2</v>
      </c>
      <c r="CL35" s="243">
        <f>IF('Poradie - sporty'!CL38="x",0,(('Poradie - sporty'!CL$3+1)-'Poradie - sporty'!CL38)/'Poradie - sporty'!CL$3)</f>
        <v>0.9363636363636364</v>
      </c>
      <c r="CM35" s="243">
        <f>IF('Poradie - sporty'!CM38="x",0,(('Poradie - sporty'!CM$3+1)-'Poradie - sporty'!CM38)/'Poradie - sporty'!CM$3)</f>
        <v>0.81034482758620685</v>
      </c>
      <c r="CN35" s="243">
        <f>IF('Poradie - sporty'!CN38="x",0,(('Poradie - sporty'!CN$3+1)-'Poradie - sporty'!CN38)/'Poradie - sporty'!CN$3)</f>
        <v>0.68333333333333335</v>
      </c>
      <c r="CO35" s="243">
        <f>IF('Poradie - sporty'!CO38="x",0,(('Poradie - sporty'!CO$3+1)-'Poradie - sporty'!CO38)/'Poradie - sporty'!CO$3)</f>
        <v>0.9464285714285714</v>
      </c>
      <c r="CP35" s="243">
        <f>IF('Poradie - sporty'!CP38="x",0,(('Poradie - sporty'!CP$3+1)-'Poradie - sporty'!CP38)/'Poradie - sporty'!CP$3)</f>
        <v>0.5714285714285714</v>
      </c>
      <c r="CQ35" s="243">
        <f>IF('Poradie - sporty'!CQ38="x",0,(('Poradie - sporty'!CQ$3+1)-'Poradie - sporty'!CQ38)/'Poradie - sporty'!CQ$3)</f>
        <v>0.4</v>
      </c>
      <c r="CR35" s="243">
        <f>IF('Poradie - sporty'!CR38="x",0,(('Poradie - sporty'!CR$3+1)-'Poradie - sporty'!CR38)/'Poradie - sporty'!CR$3)</f>
        <v>0.94029850746268662</v>
      </c>
      <c r="CS35" s="243">
        <f>IF('Poradie - sporty'!CS38="x",0,(('Poradie - sporty'!CS$3+1)-'Poradie - sporty'!CS38)/'Poradie - sporty'!CS$3)</f>
        <v>0.6875</v>
      </c>
      <c r="CT35" s="243">
        <f>IF('Poradie - sporty'!CT38="x",0,(('Poradie - sporty'!CT$3+1)-'Poradie - sporty'!CT38)/'Poradie - sporty'!CT$3)</f>
        <v>0.70422535211267601</v>
      </c>
      <c r="CU35" s="243">
        <f>IF('Poradie - sporty'!CU38="x",0,(('Poradie - sporty'!CU$3+1)-'Poradie - sporty'!CU38)/'Poradie - sporty'!CU$3)</f>
        <v>0.2857142857142857</v>
      </c>
      <c r="CV35" s="243">
        <f>IF('Poradie - sporty'!CV38="x",0,(('Poradie - sporty'!CV$3+1)-'Poradie - sporty'!CV38)/'Poradie - sporty'!CV$3)</f>
        <v>0.19047619047619047</v>
      </c>
      <c r="CW35" s="243">
        <f>IF('Poradie - sporty'!CW38="x",0,(('Poradie - sporty'!CW$3+1)-'Poradie - sporty'!CW38)/'Poradie - sporty'!CW$3)</f>
        <v>0.72727272727272729</v>
      </c>
      <c r="CX35" s="243">
        <f>IF('Poradie - sporty'!CX38="x",0,(('Poradie - sporty'!CX$3+1)-'Poradie - sporty'!CX38)/'Poradie - sporty'!CX$3)</f>
        <v>1</v>
      </c>
      <c r="CY35" s="243">
        <f>IF('Poradie - sporty'!CY38="x",0,(('Poradie - sporty'!CY$3+1)-'Poradie - sporty'!CY38)/'Poradie - sporty'!CY$3)</f>
        <v>0.97945205479452058</v>
      </c>
      <c r="CZ35" s="243">
        <f>IF('Poradie - sporty'!CZ38="x",0,(('Poradie - sporty'!CZ$3+1)-'Poradie - sporty'!CZ38)/'Poradie - sporty'!CZ$3)</f>
        <v>0.93220338983050843</v>
      </c>
      <c r="DA35" s="243">
        <f>IF('Poradie - sporty'!DA38="x",0,(('Poradie - sporty'!DA$3+1)-'Poradie - sporty'!DA38)/'Poradie - sporty'!DA$3)</f>
        <v>0.86923076923076925</v>
      </c>
      <c r="DB35" s="243">
        <f>IF('Poradie - sporty'!DB38="x",0,(('Poradie - sporty'!DB$3+1)-'Poradie - sporty'!DB38)/'Poradie - sporty'!DB$3)</f>
        <v>0.9375</v>
      </c>
      <c r="DC35" s="243">
        <f>IF('Poradie - sporty'!DC38="x",0,(('Poradie - sporty'!DC$3+1)-'Poradie - sporty'!DC38)/'Poradie - sporty'!DC$3)</f>
        <v>0.76</v>
      </c>
      <c r="DD35" s="243">
        <f>IF('Poradie - sporty'!DD38="x",0,(('Poradie - sporty'!DD$3+1)-'Poradie - sporty'!DD38)/'Poradie - sporty'!DD$3)</f>
        <v>0.87301587301587302</v>
      </c>
      <c r="DE35" s="243">
        <f>IF('Poradie - sporty'!DE38="x",0,(('Poradie - sporty'!DE$3+1)-'Poradie - sporty'!DE38)/'Poradie - sporty'!DE$3)</f>
        <v>0.89117647058823535</v>
      </c>
      <c r="DF35" s="243">
        <f>IF('Poradie - sporty'!DF38="x",0,(('Poradie - sporty'!DF$3+1)-'Poradie - sporty'!DF38)/'Poradie - sporty'!DF$3)</f>
        <v>0.8</v>
      </c>
      <c r="DG35" s="243">
        <f>IF('Poradie - sporty'!DG38="x",0,(('Poradie - sporty'!DG$3+1)-'Poradie - sporty'!DG38)/'Poradie - sporty'!DG$3)</f>
        <v>0.72972972972972971</v>
      </c>
      <c r="DH35" s="243">
        <f>IF('Poradie - sporty'!DH38="x",0,(('Poradie - sporty'!DH$3+1)-'Poradie - sporty'!DH38)/'Poradie - sporty'!DH$3)</f>
        <v>0.81632653061224492</v>
      </c>
      <c r="DI35" s="243">
        <f>IF('Poradie - sporty'!DI38="x",0,(('Poradie - sporty'!DI$3+1)-'Poradie - sporty'!DI38)/'Poradie - sporty'!DI$3)</f>
        <v>0.68235294117647061</v>
      </c>
    </row>
    <row r="36" spans="1:113" ht="14.25" customHeight="1" x14ac:dyDescent="0.25">
      <c r="A36" s="239" t="s">
        <v>38</v>
      </c>
      <c r="B36" s="243">
        <f>IF('Poradie - sporty'!B39="x",0,(('Poradie - sporty'!B$3+1)-'Poradie - sporty'!B39)/'Poradie - sporty'!B$3)</f>
        <v>0.71052631578947367</v>
      </c>
      <c r="C36" s="243">
        <f>IF('Poradie - sporty'!C39="x",0,(('Poradie - sporty'!C$3+1)-'Poradie - sporty'!C39)/'Poradie - sporty'!C$3)</f>
        <v>0.42222222222222222</v>
      </c>
      <c r="D36" s="243">
        <f>IF('Poradie - sporty'!D39="x",0,(('Poradie - sporty'!D$3+1)-'Poradie - sporty'!D39)/'Poradie - sporty'!D$3)</f>
        <v>0.80512820512820515</v>
      </c>
      <c r="E36" s="243">
        <f>IF('Poradie - sporty'!E39="x",0,(('Poradie - sporty'!E$3+1)-'Poradie - sporty'!E39)/'Poradie - sporty'!E$3)</f>
        <v>0.55970149253731338</v>
      </c>
      <c r="F36" s="243">
        <f>IF('Poradie - sporty'!F39="x",0,(('Poradie - sporty'!F$3+1)-'Poradie - sporty'!F39)/'Poradie - sporty'!F$3)</f>
        <v>0.43181818181818182</v>
      </c>
      <c r="G36" s="243">
        <f>IF('Poradie - sporty'!G39="x",0,(('Poradie - sporty'!G$3+1)-'Poradie - sporty'!G39)/'Poradie - sporty'!G$3)</f>
        <v>0.85365853658536583</v>
      </c>
      <c r="H36" s="243">
        <f>IF('Poradie - sporty'!H39="x",0,(('Poradie - sporty'!H$3+1)-'Poradie - sporty'!H39)/'Poradie - sporty'!H$3)</f>
        <v>0</v>
      </c>
      <c r="I36" s="243">
        <f>IF('Poradie - sporty'!I39="x",0,(('Poradie - sporty'!I$3+1)-'Poradie - sporty'!I39)/'Poradie - sporty'!I$3)</f>
        <v>0.71232876712328763</v>
      </c>
      <c r="J36" s="243">
        <f>IF('Poradie - sporty'!J39="x",0,(('Poradie - sporty'!J$3+1)-'Poradie - sporty'!J39)/'Poradie - sporty'!J$3)</f>
        <v>0.63157894736842102</v>
      </c>
      <c r="K36" s="243">
        <f>IF('Poradie - sporty'!K39="x",0,(('Poradie - sporty'!K$3+1)-'Poradie - sporty'!K39)/'Poradie - sporty'!K$3)</f>
        <v>0.85</v>
      </c>
      <c r="L36" s="243">
        <f>IF('Poradie - sporty'!L39="x",0,(('Poradie - sporty'!L$3+1)-'Poradie - sporty'!L39)/'Poradie - sporty'!L$3)</f>
        <v>0.20930232558139536</v>
      </c>
      <c r="M36" s="243">
        <f>IF('Poradie - sporty'!M39="x",0,(('Poradie - sporty'!M$3+1)-'Poradie - sporty'!M39)/'Poradie - sporty'!M$3)</f>
        <v>0.60696517412935325</v>
      </c>
      <c r="N36" s="243">
        <f>IF('Poradie - sporty'!N39="x",0,(('Poradie - sporty'!N$3+1)-'Poradie - sporty'!N39)/'Poradie - sporty'!N$3)</f>
        <v>0.98333333333333328</v>
      </c>
      <c r="O36" s="243">
        <f>IF('Poradie - sporty'!O39="x",0,(('Poradie - sporty'!O$3+1)-'Poradie - sporty'!O39)/'Poradie - sporty'!O$3)</f>
        <v>0.79761904761904767</v>
      </c>
      <c r="P36" s="243">
        <f>IF('Poradie - sporty'!P39="x",0,(('Poradie - sporty'!P$3+1)-'Poradie - sporty'!P39)/'Poradie - sporty'!P$3)</f>
        <v>0.87068965517241381</v>
      </c>
      <c r="Q36" s="243">
        <f>IF('Poradie - sporty'!Q39="x",0,(('Poradie - sporty'!Q$3+1)-'Poradie - sporty'!Q39)/'Poradie - sporty'!Q$3)</f>
        <v>0.5714285714285714</v>
      </c>
      <c r="R36" s="243">
        <f>IF('Poradie - sporty'!R39="x",0,(('Poradie - sporty'!R$3+1)-'Poradie - sporty'!R39)/'Poradie - sporty'!R$3)</f>
        <v>0.81967213114754101</v>
      </c>
      <c r="S36" s="243">
        <f>IF('Poradie - sporty'!S39="x",0,(('Poradie - sporty'!S$3+1)-'Poradie - sporty'!S39)/'Poradie - sporty'!S$3)</f>
        <v>0.54411764705882348</v>
      </c>
      <c r="T36" s="243">
        <f>IF('Poradie - sporty'!T39="x",0,(('Poradie - sporty'!T$3+1)-'Poradie - sporty'!T39)/'Poradie - sporty'!T$3)</f>
        <v>0.54716981132075471</v>
      </c>
      <c r="U36" s="243">
        <f>IF('Poradie - sporty'!U39="x",0,(('Poradie - sporty'!U$3+1)-'Poradie - sporty'!U39)/'Poradie - sporty'!U$3)</f>
        <v>0.50967741935483868</v>
      </c>
      <c r="V36" s="243">
        <f>IF('Poradie - sporty'!V39="x",0,(('Poradie - sporty'!V$3+1)-'Poradie - sporty'!V39)/'Poradie - sporty'!V$3)</f>
        <v>0.90476190476190477</v>
      </c>
      <c r="W36" s="243">
        <f>IF('Poradie - sporty'!W39="x",0,(('Poradie - sporty'!W$3+1)-'Poradie - sporty'!W39)/'Poradie - sporty'!W$3)</f>
        <v>0.78181818181818186</v>
      </c>
      <c r="X36" s="243">
        <f>IF('Poradie - sporty'!X39="x",0,(('Poradie - sporty'!X$3+1)-'Poradie - sporty'!X39)/'Poradie - sporty'!X$3)</f>
        <v>0.2</v>
      </c>
      <c r="Y36" s="243">
        <f>IF('Poradie - sporty'!Y39="x",0,(('Poradie - sporty'!Y$3+1)-'Poradie - sporty'!Y39)/'Poradie - sporty'!Y$3)</f>
        <v>0.5</v>
      </c>
      <c r="Z36" s="243">
        <f>IF('Poradie - sporty'!Z39="x",0,(('Poradie - sporty'!Z$3+1)-'Poradie - sporty'!Z39)/'Poradie - sporty'!Z$3)</f>
        <v>0.57608695652173914</v>
      </c>
      <c r="AA36" s="243">
        <f>IF('Poradie - sporty'!AA39="x",0,(('Poradie - sporty'!AA$3+1)-'Poradie - sporty'!AA39)/'Poradie - sporty'!AA$3)</f>
        <v>0.96491228070175439</v>
      </c>
      <c r="AB36" s="243">
        <f>IF('Poradie - sporty'!AB39="x",0,(('Poradie - sporty'!AB$3+1)-'Poradie - sporty'!AB39)/'Poradie - sporty'!AB$3)</f>
        <v>0.9</v>
      </c>
      <c r="AC36" s="243">
        <f>IF('Poradie - sporty'!AC39="x",0,(('Poradie - sporty'!AC$3+1)-'Poradie - sporty'!AC39)/'Poradie - sporty'!AC$3)</f>
        <v>0.87681159420289856</v>
      </c>
      <c r="AD36" s="243">
        <f>IF('Poradie - sporty'!AD39="x",0,(('Poradie - sporty'!AD$3+1)-'Poradie - sporty'!AD39)/'Poradie - sporty'!AD$3)</f>
        <v>0.33333333333333331</v>
      </c>
      <c r="AE36" s="243">
        <f>IF('Poradie - sporty'!AE39="x",0,(('Poradie - sporty'!AE$3+1)-'Poradie - sporty'!AE39)/'Poradie - sporty'!AE$3)</f>
        <v>0.21428571428571427</v>
      </c>
      <c r="AF36" s="243">
        <f>IF('Poradie - sporty'!AF39="x",0,(('Poradie - sporty'!AF$3+1)-'Poradie - sporty'!AF39)/'Poradie - sporty'!AF$3)</f>
        <v>0</v>
      </c>
      <c r="AG36" s="243">
        <f>IF('Poradie - sporty'!AG39="x",0,(('Poradie - sporty'!AG$3+1)-'Poradie - sporty'!AG39)/'Poradie - sporty'!AG$3)</f>
        <v>0</v>
      </c>
      <c r="AH36" s="243">
        <f>IF('Poradie - sporty'!AH39="x",0,(('Poradie - sporty'!AH$3+1)-'Poradie - sporty'!AH39)/'Poradie - sporty'!AH$3)</f>
        <v>0</v>
      </c>
      <c r="AI36" s="243">
        <f>IF('Poradie - sporty'!AI39="x",0,(('Poradie - sporty'!AI$3+1)-'Poradie - sporty'!AI39)/'Poradie - sporty'!AI$3)</f>
        <v>0.78378378378378377</v>
      </c>
      <c r="AJ36" s="243">
        <f>IF('Poradie - sporty'!AJ39="x",0,(('Poradie - sporty'!AJ$3+1)-'Poradie - sporty'!AJ39)/'Poradie - sporty'!AJ$3)</f>
        <v>0.84090909090909094</v>
      </c>
      <c r="AK36" s="243">
        <f>IF('Poradie - sporty'!AK39="x",0,(('Poradie - sporty'!AK$3+1)-'Poradie - sporty'!AK39)/'Poradie - sporty'!AK$3)</f>
        <v>0.32800000000000001</v>
      </c>
      <c r="AL36" s="243">
        <f>IF('Poradie - sporty'!AL39="x",0,(('Poradie - sporty'!AL$3+1)-'Poradie - sporty'!AL39)/'Poradie - sporty'!AL$3)</f>
        <v>0</v>
      </c>
      <c r="AM36" s="243">
        <f>IF('Poradie - sporty'!AM39="x",0,(('Poradie - sporty'!AM$3+1)-'Poradie - sporty'!AM39)/'Poradie - sporty'!AM$3)</f>
        <v>0</v>
      </c>
      <c r="AN36" s="243">
        <f>IF('Poradie - sporty'!AN39="x",0,(('Poradie - sporty'!AN$3+1)-'Poradie - sporty'!AN39)/'Poradie - sporty'!AN$3)</f>
        <v>0.87234042553191493</v>
      </c>
      <c r="AO36" s="243">
        <f>IF('Poradie - sporty'!AO39="x",0,(('Poradie - sporty'!AO$3+1)-'Poradie - sporty'!AO39)/'Poradie - sporty'!AO$3)</f>
        <v>0.5636363636363636</v>
      </c>
      <c r="AP36" s="243">
        <f>IF('Poradie - sporty'!AP39="x",0,(('Poradie - sporty'!AP$3+1)-'Poradie - sporty'!AP39)/'Poradie - sporty'!AP$3)</f>
        <v>0.82412060301507539</v>
      </c>
      <c r="AQ36" s="243">
        <f>IF('Poradie - sporty'!AQ39="x",0,(('Poradie - sporty'!AQ$3+1)-'Poradie - sporty'!AQ39)/'Poradie - sporty'!AQ$3)</f>
        <v>0.35294117647058826</v>
      </c>
      <c r="AR36" s="243">
        <f>IF('Poradie - sporty'!AR39="x",0,(('Poradie - sporty'!AR$3+1)-'Poradie - sporty'!AR39)/'Poradie - sporty'!AR$3)</f>
        <v>0.31034482758620691</v>
      </c>
      <c r="AS36" s="243">
        <f>IF('Poradie - sporty'!AS39="x",0,(('Poradie - sporty'!AS$3+1)-'Poradie - sporty'!AS39)/'Poradie - sporty'!AS$3)</f>
        <v>0.8288288288288288</v>
      </c>
      <c r="AT36" s="243">
        <f>IF('Poradie - sporty'!AT39="x",0,(('Poradie - sporty'!AT$3+1)-'Poradie - sporty'!AT39)/'Poradie - sporty'!AT$3)</f>
        <v>0.65686274509803921</v>
      </c>
      <c r="AU36" s="243">
        <f>IF('Poradie - sporty'!AU39="x",0,(('Poradie - sporty'!AU$3+1)-'Poradie - sporty'!AU39)/'Poradie - sporty'!AU$3)</f>
        <v>0.97701149425287359</v>
      </c>
      <c r="AV36" s="243">
        <f>IF('Poradie - sporty'!AV39="x",0,(('Poradie - sporty'!AV$3+1)-'Poradie - sporty'!AV39)/'Poradie - sporty'!AV$3)</f>
        <v>0.35</v>
      </c>
      <c r="AW36" s="243">
        <f>IF('Poradie - sporty'!AW39="x",0,(('Poradie - sporty'!AW$3+1)-'Poradie - sporty'!AW39)/'Poradie - sporty'!AW$3)</f>
        <v>0.80487804878048785</v>
      </c>
      <c r="AX36" s="243">
        <f>IF('Poradie - sporty'!AX39="x",0,(('Poradie - sporty'!AX$3+1)-'Poradie - sporty'!AX39)/'Poradie - sporty'!AX$3)</f>
        <v>0.88888888888888884</v>
      </c>
      <c r="AY36" s="243">
        <f>IF('Poradie - sporty'!AY39="x",0,(('Poradie - sporty'!AY$3+1)-'Poradie - sporty'!AY39)/'Poradie - sporty'!AY$3)</f>
        <v>0.80769230769230771</v>
      </c>
      <c r="AZ36" s="243">
        <f>IF('Poradie - sporty'!AZ39="x",0,(('Poradie - sporty'!AZ$3+1)-'Poradie - sporty'!AZ39)/'Poradie - sporty'!AZ$3)</f>
        <v>0</v>
      </c>
      <c r="BA36" s="243">
        <f>IF('Poradie - sporty'!BA39="x",0,(('Poradie - sporty'!BA$3+1)-'Poradie - sporty'!BA39)/'Poradie - sporty'!BA$3)</f>
        <v>0.27878787878787881</v>
      </c>
      <c r="BB36" s="243">
        <f>IF('Poradie - sporty'!BB39="x",0,(('Poradie - sporty'!BB$3+1)-'Poradie - sporty'!BB39)/'Poradie - sporty'!BB$3)</f>
        <v>0</v>
      </c>
      <c r="BC36" s="243">
        <f>IF('Poradie - sporty'!BC39="x",0,(('Poradie - sporty'!BC$3+1)-'Poradie - sporty'!BC39)/'Poradie - sporty'!BC$3)</f>
        <v>0.78260869565217395</v>
      </c>
      <c r="BD36" s="243">
        <f>IF('Poradie - sporty'!BD39="x",0,(('Poradie - sporty'!BD$3+1)-'Poradie - sporty'!BD39)/'Poradie - sporty'!BD$3)</f>
        <v>0</v>
      </c>
      <c r="BE36" s="243">
        <f>IF('Poradie - sporty'!BE39="x",0,(('Poradie - sporty'!BE$3+1)-'Poradie - sporty'!BE39)/'Poradie - sporty'!BE$3)</f>
        <v>0.51689189189189189</v>
      </c>
      <c r="BF36" s="243">
        <f>IF('Poradie - sporty'!BF39="x",0,(('Poradie - sporty'!BF$3+1)-'Poradie - sporty'!BF39)/'Poradie - sporty'!BF$3)</f>
        <v>0.41666666666666669</v>
      </c>
      <c r="BG36" s="243">
        <f>IF('Poradie - sporty'!BG39="x",0,(('Poradie - sporty'!BG$3+1)-'Poradie - sporty'!BG39)/'Poradie - sporty'!BG$3)</f>
        <v>0.75</v>
      </c>
      <c r="BH36" s="243">
        <f>IF('Poradie - sporty'!BH39="x",0,(('Poradie - sporty'!BH$3+1)-'Poradie - sporty'!BH39)/'Poradie - sporty'!BH$3)</f>
        <v>0.43373493975903615</v>
      </c>
      <c r="BI36" s="243">
        <f>IF('Poradie - sporty'!BI39="x",0,(('Poradie - sporty'!BI$3+1)-'Poradie - sporty'!BI39)/'Poradie - sporty'!BI$3)</f>
        <v>0</v>
      </c>
      <c r="BJ36" s="243">
        <f>IF('Poradie - sporty'!BJ39="x",0,(('Poradie - sporty'!BJ$3+1)-'Poradie - sporty'!BJ39)/'Poradie - sporty'!BJ$3)</f>
        <v>0.37777777777777777</v>
      </c>
      <c r="BK36" s="243">
        <f>IF('Poradie - sporty'!BK39="x",0,(('Poradie - sporty'!BK$3+1)-'Poradie - sporty'!BK39)/'Poradie - sporty'!BK$3)</f>
        <v>0</v>
      </c>
      <c r="BL36" s="243">
        <f>IF('Poradie - sporty'!BL39="x",0,(('Poradie - sporty'!BL$3+1)-'Poradie - sporty'!BL39)/'Poradie - sporty'!BL$3)</f>
        <v>0.47619047619047616</v>
      </c>
      <c r="BM36" s="243">
        <f>IF('Poradie - sporty'!BM39="x",0,(('Poradie - sporty'!BM$3+1)-'Poradie - sporty'!BM39)/'Poradie - sporty'!BM$3)</f>
        <v>9.2592592592592587E-2</v>
      </c>
      <c r="BN36" s="243">
        <f>IF('Poradie - sporty'!BN39="x",0,(('Poradie - sporty'!BN$3+1)-'Poradie - sporty'!BN39)/'Poradie - sporty'!BN$3)</f>
        <v>0</v>
      </c>
      <c r="BO36" s="243">
        <f>IF('Poradie - sporty'!BO39="x",0,(('Poradie - sporty'!BO$3+1)-'Poradie - sporty'!BO39)/'Poradie - sporty'!BO$3)</f>
        <v>0.30275229357798167</v>
      </c>
      <c r="BP36" s="243">
        <f>IF('Poradie - sporty'!BP39="x",0,(('Poradie - sporty'!BP$3+1)-'Poradie - sporty'!BP39)/'Poradie - sporty'!BP$3)</f>
        <v>0</v>
      </c>
      <c r="BQ36" s="243">
        <f>IF('Poradie - sporty'!BQ39="x",0,(('Poradie - sporty'!BQ$3+1)-'Poradie - sporty'!BQ39)/'Poradie - sporty'!BQ$3)</f>
        <v>0.45588235294117646</v>
      </c>
      <c r="BR36" s="243">
        <f>IF('Poradie - sporty'!BR39="x",0,(('Poradie - sporty'!BR$3+1)-'Poradie - sporty'!BR39)/'Poradie - sporty'!BR$3)</f>
        <v>0.17582417582417584</v>
      </c>
      <c r="BS36" s="243">
        <f>IF('Poradie - sporty'!BS39="x",0,(('Poradie - sporty'!BS$3+1)-'Poradie - sporty'!BS39)/'Poradie - sporty'!BS$3)</f>
        <v>0</v>
      </c>
      <c r="BT36" s="243">
        <f>IF('Poradie - sporty'!BT39="x",0,(('Poradie - sporty'!BT$3+1)-'Poradie - sporty'!BT39)/'Poradie - sporty'!BT$3)</f>
        <v>0.53658536585365857</v>
      </c>
      <c r="BU36" s="243">
        <f>IF('Poradie - sporty'!BU39="x",0,(('Poradie - sporty'!BU$3+1)-'Poradie - sporty'!BU39)/'Poradie - sporty'!BU$3)</f>
        <v>0.98412698412698407</v>
      </c>
      <c r="BV36" s="243">
        <f>IF('Poradie - sporty'!BV39="x",0,(('Poradie - sporty'!BV$3+1)-'Poradie - sporty'!BV39)/'Poradie - sporty'!BV$3)</f>
        <v>0</v>
      </c>
      <c r="BW36" s="243">
        <f>IF('Poradie - sporty'!BW39="x",0,(('Poradie - sporty'!BW$3+1)-'Poradie - sporty'!BW39)/'Poradie - sporty'!BW$3)</f>
        <v>0</v>
      </c>
      <c r="BX36" s="243">
        <f>IF('Poradie - sporty'!BX39="x",0,(('Poradie - sporty'!BX$3+1)-'Poradie - sporty'!BX39)/'Poradie - sporty'!BX$3)</f>
        <v>0</v>
      </c>
      <c r="BY36" s="243">
        <f>IF('Poradie - sporty'!BY39="x",0,(('Poradie - sporty'!BY$3+1)-'Poradie - sporty'!BY39)/'Poradie - sporty'!BY$3)</f>
        <v>0.51282051282051277</v>
      </c>
      <c r="BZ36" s="243">
        <f>IF('Poradie - sporty'!BZ39="x",0,(('Poradie - sporty'!BZ$3+1)-'Poradie - sporty'!BZ39)/'Poradie - sporty'!BZ$3)</f>
        <v>0</v>
      </c>
      <c r="CA36" s="243">
        <f>IF('Poradie - sporty'!CA39="x",0,(('Poradie - sporty'!CA$3+1)-'Poradie - sporty'!CA39)/'Poradie - sporty'!CA$3)</f>
        <v>0.625</v>
      </c>
      <c r="CB36" s="243">
        <f>IF('Poradie - sporty'!CB39="x",0,(('Poradie - sporty'!CB$3+1)-'Poradie - sporty'!CB39)/'Poradie - sporty'!CB$3)</f>
        <v>0.91666666666666663</v>
      </c>
      <c r="CC36" s="243">
        <f>IF('Poradie - sporty'!CC39="x",0,(('Poradie - sporty'!CC$3+1)-'Poradie - sporty'!CC39)/'Poradie - sporty'!CC$3)</f>
        <v>0</v>
      </c>
      <c r="CD36" s="243">
        <f>IF('Poradie - sporty'!CD39="x",0,(('Poradie - sporty'!CD$3+1)-'Poradie - sporty'!CD39)/'Poradie - sporty'!CD$3)</f>
        <v>0.52</v>
      </c>
      <c r="CE36" s="243">
        <f>IF('Poradie - sporty'!CE39="x",0,(('Poradie - sporty'!CE$3+1)-'Poradie - sporty'!CE39)/'Poradie - sporty'!CE$3)</f>
        <v>0.7865168539325843</v>
      </c>
      <c r="CF36" s="243">
        <f>IF('Poradie - sporty'!CF39="x",0,(('Poradie - sporty'!CF$3+1)-'Poradie - sporty'!CF39)/'Poradie - sporty'!CF$3)</f>
        <v>0.66666666666666663</v>
      </c>
      <c r="CG36" s="243">
        <f>IF('Poradie - sporty'!CG39="x",0,(('Poradie - sporty'!CG$3+1)-'Poradie - sporty'!CG39)/'Poradie - sporty'!CG$3)</f>
        <v>0.11881188118811881</v>
      </c>
      <c r="CH36" s="243">
        <f>IF('Poradie - sporty'!CH39="x",0,(('Poradie - sporty'!CH$3+1)-'Poradie - sporty'!CH39)/'Poradie - sporty'!CH$3)</f>
        <v>0.70588235294117652</v>
      </c>
      <c r="CI36" s="243">
        <f>IF('Poradie - sporty'!CI39="x",0,(('Poradie - sporty'!CI$3+1)-'Poradie - sporty'!CI39)/'Poradie - sporty'!CI$3)</f>
        <v>0</v>
      </c>
      <c r="CJ36" s="243">
        <f>IF('Poradie - sporty'!CJ39="x",0,(('Poradie - sporty'!CJ$3+1)-'Poradie - sporty'!CJ39)/'Poradie - sporty'!CJ$3)</f>
        <v>0</v>
      </c>
      <c r="CK36" s="243">
        <f>IF('Poradie - sporty'!CK39="x",0,(('Poradie - sporty'!CK$3+1)-'Poradie - sporty'!CK39)/'Poradie - sporty'!CK$3)</f>
        <v>0</v>
      </c>
      <c r="CL36" s="243">
        <f>IF('Poradie - sporty'!CL39="x",0,(('Poradie - sporty'!CL$3+1)-'Poradie - sporty'!CL39)/'Poradie - sporty'!CL$3)</f>
        <v>0.76363636363636367</v>
      </c>
      <c r="CM36" s="243">
        <f>IF('Poradie - sporty'!CM39="x",0,(('Poradie - sporty'!CM$3+1)-'Poradie - sporty'!CM39)/'Poradie - sporty'!CM$3)</f>
        <v>0.84482758620689657</v>
      </c>
      <c r="CN36" s="243">
        <f>IF('Poradie - sporty'!CN39="x",0,(('Poradie - sporty'!CN$3+1)-'Poradie - sporty'!CN39)/'Poradie - sporty'!CN$3)</f>
        <v>0.6</v>
      </c>
      <c r="CO36" s="243">
        <f>IF('Poradie - sporty'!CO39="x",0,(('Poradie - sporty'!CO$3+1)-'Poradie - sporty'!CO39)/'Poradie - sporty'!CO$3)</f>
        <v>1</v>
      </c>
      <c r="CP36" s="243">
        <f>IF('Poradie - sporty'!CP39="x",0,(('Poradie - sporty'!CP$3+1)-'Poradie - sporty'!CP39)/'Poradie - sporty'!CP$3)</f>
        <v>0.9642857142857143</v>
      </c>
      <c r="CQ36" s="243">
        <f>IF('Poradie - sporty'!CQ39="x",0,(('Poradie - sporty'!CQ$3+1)-'Poradie - sporty'!CQ39)/'Poradie - sporty'!CQ$3)</f>
        <v>0</v>
      </c>
      <c r="CR36" s="243">
        <f>IF('Poradie - sporty'!CR39="x",0,(('Poradie - sporty'!CR$3+1)-'Poradie - sporty'!CR39)/'Poradie - sporty'!CR$3)</f>
        <v>0.70149253731343286</v>
      </c>
      <c r="CS36" s="243">
        <f>IF('Poradie - sporty'!CS39="x",0,(('Poradie - sporty'!CS$3+1)-'Poradie - sporty'!CS39)/'Poradie - sporty'!CS$3)</f>
        <v>0.25</v>
      </c>
      <c r="CT36" s="243">
        <f>IF('Poradie - sporty'!CT39="x",0,(('Poradie - sporty'!CT$3+1)-'Poradie - sporty'!CT39)/'Poradie - sporty'!CT$3)</f>
        <v>0.528169014084507</v>
      </c>
      <c r="CU36" s="243">
        <f>IF('Poradie - sporty'!CU39="x",0,(('Poradie - sporty'!CU$3+1)-'Poradie - sporty'!CU39)/'Poradie - sporty'!CU$3)</f>
        <v>0.5</v>
      </c>
      <c r="CV36" s="243">
        <f>IF('Poradie - sporty'!CV39="x",0,(('Poradie - sporty'!CV$3+1)-'Poradie - sporty'!CV39)/'Poradie - sporty'!CV$3)</f>
        <v>0.14285714285714285</v>
      </c>
      <c r="CW36" s="243">
        <f>IF('Poradie - sporty'!CW39="x",0,(('Poradie - sporty'!CW$3+1)-'Poradie - sporty'!CW39)/'Poradie - sporty'!CW$3)</f>
        <v>0</v>
      </c>
      <c r="CX36" s="243">
        <f>IF('Poradie - sporty'!CX39="x",0,(('Poradie - sporty'!CX$3+1)-'Poradie - sporty'!CX39)/'Poradie - sporty'!CX$3)</f>
        <v>0</v>
      </c>
      <c r="CY36" s="243">
        <f>IF('Poradie - sporty'!CY39="x",0,(('Poradie - sporty'!CY$3+1)-'Poradie - sporty'!CY39)/'Poradie - sporty'!CY$3)</f>
        <v>0.5547945205479452</v>
      </c>
      <c r="CZ36" s="243">
        <f>IF('Poradie - sporty'!CZ39="x",0,(('Poradie - sporty'!CZ$3+1)-'Poradie - sporty'!CZ39)/'Poradie - sporty'!CZ$3)</f>
        <v>0.85310734463276838</v>
      </c>
      <c r="DA36" s="243">
        <f>IF('Poradie - sporty'!DA39="x",0,(('Poradie - sporty'!DA$3+1)-'Poradie - sporty'!DA39)/'Poradie - sporty'!DA$3)</f>
        <v>0.69230769230769229</v>
      </c>
      <c r="DB36" s="243">
        <f>IF('Poradie - sporty'!DB39="x",0,(('Poradie - sporty'!DB$3+1)-'Poradie - sporty'!DB39)/'Poradie - sporty'!DB$3)</f>
        <v>0.53125</v>
      </c>
      <c r="DC36" s="243">
        <f>IF('Poradie - sporty'!DC39="x",0,(('Poradie - sporty'!DC$3+1)-'Poradie - sporty'!DC39)/'Poradie - sporty'!DC$3)</f>
        <v>0</v>
      </c>
      <c r="DD36" s="243">
        <f>IF('Poradie - sporty'!DD39="x",0,(('Poradie - sporty'!DD$3+1)-'Poradie - sporty'!DD39)/'Poradie - sporty'!DD$3)</f>
        <v>0.61904761904761907</v>
      </c>
      <c r="DE36" s="243">
        <f>IF('Poradie - sporty'!DE39="x",0,(('Poradie - sporty'!DE$3+1)-'Poradie - sporty'!DE39)/'Poradie - sporty'!DE$3)</f>
        <v>0.58529411764705885</v>
      </c>
      <c r="DF36" s="243">
        <f>IF('Poradie - sporty'!DF39="x",0,(('Poradie - sporty'!DF$3+1)-'Poradie - sporty'!DF39)/'Poradie - sporty'!DF$3)</f>
        <v>0.16</v>
      </c>
      <c r="DG36" s="243">
        <f>IF('Poradie - sporty'!DG39="x",0,(('Poradie - sporty'!DG$3+1)-'Poradie - sporty'!DG39)/'Poradie - sporty'!DG$3)</f>
        <v>0.22522522522522523</v>
      </c>
      <c r="DH36" s="243">
        <f>IF('Poradie - sporty'!DH39="x",0,(('Poradie - sporty'!DH$3+1)-'Poradie - sporty'!DH39)/'Poradie - sporty'!DH$3)</f>
        <v>0.45918367346938777</v>
      </c>
      <c r="DI36" s="243">
        <f>IF('Poradie - sporty'!DI39="x",0,(('Poradie - sporty'!DI$3+1)-'Poradie - sporty'!DI39)/'Poradie - sporty'!DI$3)</f>
        <v>9.4117647058823528E-2</v>
      </c>
    </row>
    <row r="37" spans="1:113" ht="14.25" customHeight="1" x14ac:dyDescent="0.25">
      <c r="A37" s="239" t="s">
        <v>39</v>
      </c>
      <c r="B37" s="243">
        <f>IF('Poradie - sporty'!B40="x",0,(('Poradie - sporty'!B$3+1)-'Poradie - sporty'!B40)/'Poradie - sporty'!B$3)</f>
        <v>0.65789473684210531</v>
      </c>
      <c r="C37" s="243">
        <f>IF('Poradie - sporty'!C40="x",0,(('Poradie - sporty'!C$3+1)-'Poradie - sporty'!C40)/'Poradie - sporty'!C$3)</f>
        <v>0</v>
      </c>
      <c r="D37" s="243">
        <f>IF('Poradie - sporty'!D40="x",0,(('Poradie - sporty'!D$3+1)-'Poradie - sporty'!D40)/'Poradie - sporty'!D$3)</f>
        <v>0.89743589743589747</v>
      </c>
      <c r="E37" s="243">
        <f>IF('Poradie - sporty'!E40="x",0,(('Poradie - sporty'!E$3+1)-'Poradie - sporty'!E40)/'Poradie - sporty'!E$3)</f>
        <v>0.74626865671641796</v>
      </c>
      <c r="F37" s="243">
        <f>IF('Poradie - sporty'!F40="x",0,(('Poradie - sporty'!F$3+1)-'Poradie - sporty'!F40)/'Poradie - sporty'!F$3)</f>
        <v>9.0909090909090912E-2</v>
      </c>
      <c r="G37" s="243">
        <f>IF('Poradie - sporty'!G40="x",0,(('Poradie - sporty'!G$3+1)-'Poradie - sporty'!G40)/'Poradie - sporty'!G$3)</f>
        <v>0.89756097560975612</v>
      </c>
      <c r="H37" s="243">
        <f>IF('Poradie - sporty'!H40="x",0,(('Poradie - sporty'!H$3+1)-'Poradie - sporty'!H40)/'Poradie - sporty'!H$3)</f>
        <v>0.84210526315789469</v>
      </c>
      <c r="I37" s="243">
        <f>IF('Poradie - sporty'!I40="x",0,(('Poradie - sporty'!I$3+1)-'Poradie - sporty'!I40)/'Poradie - sporty'!I$3)</f>
        <v>0.86301369863013699</v>
      </c>
      <c r="J37" s="243">
        <f>IF('Poradie - sporty'!J40="x",0,(('Poradie - sporty'!J$3+1)-'Poradie - sporty'!J40)/'Poradie - sporty'!J$3)</f>
        <v>0.75939849624060152</v>
      </c>
      <c r="K37" s="243">
        <f>IF('Poradie - sporty'!K40="x",0,(('Poradie - sporty'!K$3+1)-'Poradie - sporty'!K40)/'Poradie - sporty'!K$3)</f>
        <v>0</v>
      </c>
      <c r="L37" s="243">
        <f>IF('Poradie - sporty'!L40="x",0,(('Poradie - sporty'!L$3+1)-'Poradie - sporty'!L40)/'Poradie - sporty'!L$3)</f>
        <v>0.82558139534883723</v>
      </c>
      <c r="M37" s="243">
        <f>IF('Poradie - sporty'!M40="x",0,(('Poradie - sporty'!M$3+1)-'Poradie - sporty'!M40)/'Poradie - sporty'!M$3)</f>
        <v>0.88059701492537312</v>
      </c>
      <c r="N37" s="243">
        <f>IF('Poradie - sporty'!N40="x",0,(('Poradie - sporty'!N$3+1)-'Poradie - sporty'!N40)/'Poradie - sporty'!N$3)</f>
        <v>0</v>
      </c>
      <c r="O37" s="243">
        <f>IF('Poradie - sporty'!O40="x",0,(('Poradie - sporty'!O$3+1)-'Poradie - sporty'!O40)/'Poradie - sporty'!O$3)</f>
        <v>0.39285714285714285</v>
      </c>
      <c r="P37" s="243">
        <f>IF('Poradie - sporty'!P40="x",0,(('Poradie - sporty'!P$3+1)-'Poradie - sporty'!P40)/'Poradie - sporty'!P$3)</f>
        <v>0.61206896551724133</v>
      </c>
      <c r="Q37" s="243">
        <f>IF('Poradie - sporty'!Q40="x",0,(('Poradie - sporty'!Q$3+1)-'Poradie - sporty'!Q40)/'Poradie - sporty'!Q$3)</f>
        <v>0.35714285714285715</v>
      </c>
      <c r="R37" s="243">
        <f>IF('Poradie - sporty'!R40="x",0,(('Poradie - sporty'!R$3+1)-'Poradie - sporty'!R40)/'Poradie - sporty'!R$3)</f>
        <v>0</v>
      </c>
      <c r="S37" s="243">
        <f>IF('Poradie - sporty'!S40="x",0,(('Poradie - sporty'!S$3+1)-'Poradie - sporty'!S40)/'Poradie - sporty'!S$3)</f>
        <v>0.27941176470588236</v>
      </c>
      <c r="T37" s="243">
        <f>IF('Poradie - sporty'!T40="x",0,(('Poradie - sporty'!T$3+1)-'Poradie - sporty'!T40)/'Poradie - sporty'!T$3)</f>
        <v>0</v>
      </c>
      <c r="U37" s="243">
        <f>IF('Poradie - sporty'!U40="x",0,(('Poradie - sporty'!U$3+1)-'Poradie - sporty'!U40)/'Poradie - sporty'!U$3)</f>
        <v>0.69032258064516128</v>
      </c>
      <c r="V37" s="243">
        <f>IF('Poradie - sporty'!V40="x",0,(('Poradie - sporty'!V$3+1)-'Poradie - sporty'!V40)/'Poradie - sporty'!V$3)</f>
        <v>0.82857142857142863</v>
      </c>
      <c r="W37" s="243">
        <f>IF('Poradie - sporty'!W40="x",0,(('Poradie - sporty'!W$3+1)-'Poradie - sporty'!W40)/'Poradie - sporty'!W$3)</f>
        <v>0.86363636363636365</v>
      </c>
      <c r="X37" s="243">
        <f>IF('Poradie - sporty'!X40="x",0,(('Poradie - sporty'!X$3+1)-'Poradie - sporty'!X40)/'Poradie - sporty'!X$3)</f>
        <v>0</v>
      </c>
      <c r="Y37" s="243">
        <f>IF('Poradie - sporty'!Y40="x",0,(('Poradie - sporty'!Y$3+1)-'Poradie - sporty'!Y40)/'Poradie - sporty'!Y$3)</f>
        <v>0.65384615384615385</v>
      </c>
      <c r="Z37" s="243">
        <f>IF('Poradie - sporty'!Z40="x",0,(('Poradie - sporty'!Z$3+1)-'Poradie - sporty'!Z40)/'Poradie - sporty'!Z$3)</f>
        <v>0.97826086956521741</v>
      </c>
      <c r="AA37" s="243">
        <f>IF('Poradie - sporty'!AA40="x",0,(('Poradie - sporty'!AA$3+1)-'Poradie - sporty'!AA40)/'Poradie - sporty'!AA$3)</f>
        <v>0.93859649122807021</v>
      </c>
      <c r="AB37" s="243">
        <f>IF('Poradie - sporty'!AB40="x",0,(('Poradie - sporty'!AB$3+1)-'Poradie - sporty'!AB40)/'Poradie - sporty'!AB$3)</f>
        <v>0.6333333333333333</v>
      </c>
      <c r="AC37" s="243">
        <f>IF('Poradie - sporty'!AC40="x",0,(('Poradie - sporty'!AC$3+1)-'Poradie - sporty'!AC40)/'Poradie - sporty'!AC$3)</f>
        <v>0.88405797101449279</v>
      </c>
      <c r="AD37" s="243">
        <f>IF('Poradie - sporty'!AD40="x",0,(('Poradie - sporty'!AD$3+1)-'Poradie - sporty'!AD40)/'Poradie - sporty'!AD$3)</f>
        <v>0.48</v>
      </c>
      <c r="AE37" s="243">
        <f>IF('Poradie - sporty'!AE40="x",0,(('Poradie - sporty'!AE$3+1)-'Poradie - sporty'!AE40)/'Poradie - sporty'!AE$3)</f>
        <v>0.9107142857142857</v>
      </c>
      <c r="AF37" s="243">
        <f>IF('Poradie - sporty'!AF40="x",0,(('Poradie - sporty'!AF$3+1)-'Poradie - sporty'!AF40)/'Poradie - sporty'!AF$3)</f>
        <v>0</v>
      </c>
      <c r="AG37" s="243">
        <f>IF('Poradie - sporty'!AG40="x",0,(('Poradie - sporty'!AG$3+1)-'Poradie - sporty'!AG40)/'Poradie - sporty'!AG$3)</f>
        <v>0.5357142857142857</v>
      </c>
      <c r="AH37" s="243">
        <f>IF('Poradie - sporty'!AH40="x",0,(('Poradie - sporty'!AH$3+1)-'Poradie - sporty'!AH40)/'Poradie - sporty'!AH$3)</f>
        <v>0</v>
      </c>
      <c r="AI37" s="243">
        <f>IF('Poradie - sporty'!AI40="x",0,(('Poradie - sporty'!AI$3+1)-'Poradie - sporty'!AI40)/'Poradie - sporty'!AI$3)</f>
        <v>0.90990990990990994</v>
      </c>
      <c r="AJ37" s="243">
        <f>IF('Poradie - sporty'!AJ40="x",0,(('Poradie - sporty'!AJ$3+1)-'Poradie - sporty'!AJ40)/'Poradie - sporty'!AJ$3)</f>
        <v>0.66666666666666663</v>
      </c>
      <c r="AK37" s="243">
        <f>IF('Poradie - sporty'!AK40="x",0,(('Poradie - sporty'!AK$3+1)-'Poradie - sporty'!AK40)/'Poradie - sporty'!AK$3)</f>
        <v>0.57599999999999996</v>
      </c>
      <c r="AL37" s="243">
        <f>IF('Poradie - sporty'!AL40="x",0,(('Poradie - sporty'!AL$3+1)-'Poradie - sporty'!AL40)/'Poradie - sporty'!AL$3)</f>
        <v>0.67213114754098358</v>
      </c>
      <c r="AM37" s="243">
        <f>IF('Poradie - sporty'!AM40="x",0,(('Poradie - sporty'!AM$3+1)-'Poradie - sporty'!AM40)/'Poradie - sporty'!AM$3)</f>
        <v>0.5</v>
      </c>
      <c r="AN37" s="243">
        <f>IF('Poradie - sporty'!AN40="x",0,(('Poradie - sporty'!AN$3+1)-'Poradie - sporty'!AN40)/'Poradie - sporty'!AN$3)</f>
        <v>0.55319148936170215</v>
      </c>
      <c r="AO37" s="243">
        <f>IF('Poradie - sporty'!AO40="x",0,(('Poradie - sporty'!AO$3+1)-'Poradie - sporty'!AO40)/'Poradie - sporty'!AO$3)</f>
        <v>0.8545454545454545</v>
      </c>
      <c r="AP37" s="243">
        <f>IF('Poradie - sporty'!AP40="x",0,(('Poradie - sporty'!AP$3+1)-'Poradie - sporty'!AP40)/'Poradie - sporty'!AP$3)</f>
        <v>0.542713567839196</v>
      </c>
      <c r="AQ37" s="243">
        <f>IF('Poradie - sporty'!AQ40="x",0,(('Poradie - sporty'!AQ$3+1)-'Poradie - sporty'!AQ40)/'Poradie - sporty'!AQ$3)</f>
        <v>8.8235294117647065E-2</v>
      </c>
      <c r="AR37" s="243">
        <f>IF('Poradie - sporty'!AR40="x",0,(('Poradie - sporty'!AR$3+1)-'Poradie - sporty'!AR40)/'Poradie - sporty'!AR$3)</f>
        <v>0.7931034482758621</v>
      </c>
      <c r="AS37" s="243">
        <f>IF('Poradie - sporty'!AS40="x",0,(('Poradie - sporty'!AS$3+1)-'Poradie - sporty'!AS40)/'Poradie - sporty'!AS$3)</f>
        <v>0.85585585585585588</v>
      </c>
      <c r="AT37" s="243">
        <f>IF('Poradie - sporty'!AT40="x",0,(('Poradie - sporty'!AT$3+1)-'Poradie - sporty'!AT40)/'Poradie - sporty'!AT$3)</f>
        <v>0.5</v>
      </c>
      <c r="AU37" s="243">
        <f>IF('Poradie - sporty'!AU40="x",0,(('Poradie - sporty'!AU$3+1)-'Poradie - sporty'!AU40)/'Poradie - sporty'!AU$3)</f>
        <v>0.57471264367816088</v>
      </c>
      <c r="AV37" s="243">
        <f>IF('Poradie - sporty'!AV40="x",0,(('Poradie - sporty'!AV$3+1)-'Poradie - sporty'!AV40)/'Poradie - sporty'!AV$3)</f>
        <v>0.6</v>
      </c>
      <c r="AW37" s="243">
        <f>IF('Poradie - sporty'!AW40="x",0,(('Poradie - sporty'!AW$3+1)-'Poradie - sporty'!AW40)/'Poradie - sporty'!AW$3)</f>
        <v>0.5</v>
      </c>
      <c r="AX37" s="243">
        <f>IF('Poradie - sporty'!AX40="x",0,(('Poradie - sporty'!AX$3+1)-'Poradie - sporty'!AX40)/'Poradie - sporty'!AX$3)</f>
        <v>0.52941176470588236</v>
      </c>
      <c r="AY37" s="243">
        <f>IF('Poradie - sporty'!AY40="x",0,(('Poradie - sporty'!AY$3+1)-'Poradie - sporty'!AY40)/'Poradie - sporty'!AY$3)</f>
        <v>0.36538461538461536</v>
      </c>
      <c r="AZ37" s="243">
        <f>IF('Poradie - sporty'!AZ40="x",0,(('Poradie - sporty'!AZ$3+1)-'Poradie - sporty'!AZ40)/'Poradie - sporty'!AZ$3)</f>
        <v>0</v>
      </c>
      <c r="BA37" s="243">
        <f>IF('Poradie - sporty'!BA40="x",0,(('Poradie - sporty'!BA$3+1)-'Poradie - sporty'!BA40)/'Poradie - sporty'!BA$3)</f>
        <v>0.64848484848484844</v>
      </c>
      <c r="BB37" s="243">
        <f>IF('Poradie - sporty'!BB40="x",0,(('Poradie - sporty'!BB$3+1)-'Poradie - sporty'!BB40)/'Poradie - sporty'!BB$3)</f>
        <v>0</v>
      </c>
      <c r="BC37" s="243">
        <f>IF('Poradie - sporty'!BC40="x",0,(('Poradie - sporty'!BC$3+1)-'Poradie - sporty'!BC40)/'Poradie - sporty'!BC$3)</f>
        <v>0</v>
      </c>
      <c r="BD37" s="243">
        <f>IF('Poradie - sporty'!BD40="x",0,(('Poradie - sporty'!BD$3+1)-'Poradie - sporty'!BD40)/'Poradie - sporty'!BD$3)</f>
        <v>0</v>
      </c>
      <c r="BE37" s="243">
        <f>IF('Poradie - sporty'!BE40="x",0,(('Poradie - sporty'!BE$3+1)-'Poradie - sporty'!BE40)/'Poradie - sporty'!BE$3)</f>
        <v>0.84459459459459463</v>
      </c>
      <c r="BF37" s="243">
        <f>IF('Poradie - sporty'!BF40="x",0,(('Poradie - sporty'!BF$3+1)-'Poradie - sporty'!BF40)/'Poradie - sporty'!BF$3)</f>
        <v>0.37037037037037035</v>
      </c>
      <c r="BG37" s="243">
        <f>IF('Poradie - sporty'!BG40="x",0,(('Poradie - sporty'!BG$3+1)-'Poradie - sporty'!BG40)/'Poradie - sporty'!BG$3)</f>
        <v>0</v>
      </c>
      <c r="BH37" s="243">
        <f>IF('Poradie - sporty'!BH40="x",0,(('Poradie - sporty'!BH$3+1)-'Poradie - sporty'!BH40)/'Poradie - sporty'!BH$3)</f>
        <v>0.13855421686746988</v>
      </c>
      <c r="BI37" s="243">
        <f>IF('Poradie - sporty'!BI40="x",0,(('Poradie - sporty'!BI$3+1)-'Poradie - sporty'!BI40)/'Poradie - sporty'!BI$3)</f>
        <v>0.7384615384615385</v>
      </c>
      <c r="BJ37" s="243">
        <f>IF('Poradie - sporty'!BJ40="x",0,(('Poradie - sporty'!BJ$3+1)-'Poradie - sporty'!BJ40)/'Poradie - sporty'!BJ$3)</f>
        <v>0.6</v>
      </c>
      <c r="BK37" s="243">
        <f>IF('Poradie - sporty'!BK40="x",0,(('Poradie - sporty'!BK$3+1)-'Poradie - sporty'!BK40)/'Poradie - sporty'!BK$3)</f>
        <v>0.10714285714285714</v>
      </c>
      <c r="BL37" s="243">
        <f>IF('Poradie - sporty'!BL40="x",0,(('Poradie - sporty'!BL$3+1)-'Poradie - sporty'!BL40)/'Poradie - sporty'!BL$3)</f>
        <v>0.97619047619047616</v>
      </c>
      <c r="BM37" s="243">
        <f>IF('Poradie - sporty'!BM40="x",0,(('Poradie - sporty'!BM$3+1)-'Poradie - sporty'!BM40)/'Poradie - sporty'!BM$3)</f>
        <v>0</v>
      </c>
      <c r="BN37" s="243">
        <f>IF('Poradie - sporty'!BN40="x",0,(('Poradie - sporty'!BN$3+1)-'Poradie - sporty'!BN40)/'Poradie - sporty'!BN$3)</f>
        <v>0.28000000000000003</v>
      </c>
      <c r="BO37" s="243">
        <f>IF('Poradie - sporty'!BO40="x",0,(('Poradie - sporty'!BO$3+1)-'Poradie - sporty'!BO40)/'Poradie - sporty'!BO$3)</f>
        <v>0.72477064220183485</v>
      </c>
      <c r="BP37" s="243">
        <f>IF('Poradie - sporty'!BP40="x",0,(('Poradie - sporty'!BP$3+1)-'Poradie - sporty'!BP40)/'Poradie - sporty'!BP$3)</f>
        <v>0.39726027397260272</v>
      </c>
      <c r="BQ37" s="243">
        <f>IF('Poradie - sporty'!BQ40="x",0,(('Poradie - sporty'!BQ$3+1)-'Poradie - sporty'!BQ40)/'Poradie - sporty'!BQ$3)</f>
        <v>0.91176470588235292</v>
      </c>
      <c r="BR37" s="243">
        <f>IF('Poradie - sporty'!BR40="x",0,(('Poradie - sporty'!BR$3+1)-'Poradie - sporty'!BR40)/'Poradie - sporty'!BR$3)</f>
        <v>0.17582417582417584</v>
      </c>
      <c r="BS37" s="243">
        <f>IF('Poradie - sporty'!BS40="x",0,(('Poradie - sporty'!BS$3+1)-'Poradie - sporty'!BS40)/'Poradie - sporty'!BS$3)</f>
        <v>0.97499999999999998</v>
      </c>
      <c r="BT37" s="243">
        <f>IF('Poradie - sporty'!BT40="x",0,(('Poradie - sporty'!BT$3+1)-'Poradie - sporty'!BT40)/'Poradie - sporty'!BT$3)</f>
        <v>0</v>
      </c>
      <c r="BU37" s="243">
        <f>IF('Poradie - sporty'!BU40="x",0,(('Poradie - sporty'!BU$3+1)-'Poradie - sporty'!BU40)/'Poradie - sporty'!BU$3)</f>
        <v>0.49206349206349204</v>
      </c>
      <c r="BV37" s="243">
        <f>IF('Poradie - sporty'!BV40="x",0,(('Poradie - sporty'!BV$3+1)-'Poradie - sporty'!BV40)/'Poradie - sporty'!BV$3)</f>
        <v>0</v>
      </c>
      <c r="BW37" s="243">
        <f>IF('Poradie - sporty'!BW40="x",0,(('Poradie - sporty'!BW$3+1)-'Poradie - sporty'!BW40)/'Poradie - sporty'!BW$3)</f>
        <v>0</v>
      </c>
      <c r="BX37" s="243">
        <f>IF('Poradie - sporty'!BX40="x",0,(('Poradie - sporty'!BX$3+1)-'Poradie - sporty'!BX40)/'Poradie - sporty'!BX$3)</f>
        <v>0</v>
      </c>
      <c r="BY37" s="243">
        <f>IF('Poradie - sporty'!BY40="x",0,(('Poradie - sporty'!BY$3+1)-'Poradie - sporty'!BY40)/'Poradie - sporty'!BY$3)</f>
        <v>2.564102564102564E-2</v>
      </c>
      <c r="BZ37" s="243">
        <f>IF('Poradie - sporty'!BZ40="x",0,(('Poradie - sporty'!BZ$3+1)-'Poradie - sporty'!BZ40)/'Poradie - sporty'!BZ$3)</f>
        <v>0.9017857142857143</v>
      </c>
      <c r="CA37" s="243">
        <f>IF('Poradie - sporty'!CA40="x",0,(('Poradie - sporty'!CA$3+1)-'Poradie - sporty'!CA40)/'Poradie - sporty'!CA$3)</f>
        <v>0.1875</v>
      </c>
      <c r="CB37" s="243">
        <f>IF('Poradie - sporty'!CB40="x",0,(('Poradie - sporty'!CB$3+1)-'Poradie - sporty'!CB40)/'Poradie - sporty'!CB$3)</f>
        <v>0.74404761904761907</v>
      </c>
      <c r="CC37" s="243">
        <f>IF('Poradie - sporty'!CC40="x",0,(('Poradie - sporty'!CC$3+1)-'Poradie - sporty'!CC40)/'Poradie - sporty'!CC$3)</f>
        <v>0</v>
      </c>
      <c r="CD37" s="243">
        <f>IF('Poradie - sporty'!CD40="x",0,(('Poradie - sporty'!CD$3+1)-'Poradie - sporty'!CD40)/'Poradie - sporty'!CD$3)</f>
        <v>0.73333333333333328</v>
      </c>
      <c r="CE37" s="243">
        <f>IF('Poradie - sporty'!CE40="x",0,(('Poradie - sporty'!CE$3+1)-'Poradie - sporty'!CE40)/'Poradie - sporty'!CE$3)</f>
        <v>0.9662921348314607</v>
      </c>
      <c r="CF37" s="243">
        <f>IF('Poradie - sporty'!CF40="x",0,(('Poradie - sporty'!CF$3+1)-'Poradie - sporty'!CF40)/'Poradie - sporty'!CF$3)</f>
        <v>0.95833333333333337</v>
      </c>
      <c r="CG37" s="243">
        <f>IF('Poradie - sporty'!CG40="x",0,(('Poradie - sporty'!CG$3+1)-'Poradie - sporty'!CG40)/'Poradie - sporty'!CG$3)</f>
        <v>1</v>
      </c>
      <c r="CH37" s="243">
        <f>IF('Poradie - sporty'!CH40="x",0,(('Poradie - sporty'!CH$3+1)-'Poradie - sporty'!CH40)/'Poradie - sporty'!CH$3)</f>
        <v>0.97058823529411764</v>
      </c>
      <c r="CI37" s="243">
        <f>IF('Poradie - sporty'!CI40="x",0,(('Poradie - sporty'!CI$3+1)-'Poradie - sporty'!CI40)/'Poradie - sporty'!CI$3)</f>
        <v>0</v>
      </c>
      <c r="CJ37" s="243">
        <f>IF('Poradie - sporty'!CJ40="x",0,(('Poradie - sporty'!CJ$3+1)-'Poradie - sporty'!CJ40)/'Poradie - sporty'!CJ$3)</f>
        <v>0</v>
      </c>
      <c r="CK37" s="243">
        <f>IF('Poradie - sporty'!CK40="x",0,(('Poradie - sporty'!CK$3+1)-'Poradie - sporty'!CK40)/'Poradie - sporty'!CK$3)</f>
        <v>0</v>
      </c>
      <c r="CL37" s="243">
        <f>IF('Poradie - sporty'!CL40="x",0,(('Poradie - sporty'!CL$3+1)-'Poradie - sporty'!CL40)/'Poradie - sporty'!CL$3)</f>
        <v>0.4</v>
      </c>
      <c r="CM37" s="243">
        <f>IF('Poradie - sporty'!CM40="x",0,(('Poradie - sporty'!CM$3+1)-'Poradie - sporty'!CM40)/'Poradie - sporty'!CM$3)</f>
        <v>0.34482758620689657</v>
      </c>
      <c r="CN37" s="243">
        <f>IF('Poradie - sporty'!CN40="x",0,(('Poradie - sporty'!CN$3+1)-'Poradie - sporty'!CN40)/'Poradie - sporty'!CN$3)</f>
        <v>0</v>
      </c>
      <c r="CO37" s="243">
        <f>IF('Poradie - sporty'!CO40="x",0,(('Poradie - sporty'!CO$3+1)-'Poradie - sporty'!CO40)/'Poradie - sporty'!CO$3)</f>
        <v>0.7232142857142857</v>
      </c>
      <c r="CP37" s="243">
        <f>IF('Poradie - sporty'!CP40="x",0,(('Poradie - sporty'!CP$3+1)-'Poradie - sporty'!CP40)/'Poradie - sporty'!CP$3)</f>
        <v>0</v>
      </c>
      <c r="CQ37" s="243">
        <f>IF('Poradie - sporty'!CQ40="x",0,(('Poradie - sporty'!CQ$3+1)-'Poradie - sporty'!CQ40)/'Poradie - sporty'!CQ$3)</f>
        <v>0</v>
      </c>
      <c r="CR37" s="243">
        <f>IF('Poradie - sporty'!CR40="x",0,(('Poradie - sporty'!CR$3+1)-'Poradie - sporty'!CR40)/'Poradie - sporty'!CR$3)</f>
        <v>0.43283582089552236</v>
      </c>
      <c r="CS37" s="243">
        <f>IF('Poradie - sporty'!CS40="x",0,(('Poradie - sporty'!CS$3+1)-'Poradie - sporty'!CS40)/'Poradie - sporty'!CS$3)</f>
        <v>0.640625</v>
      </c>
      <c r="CT37" s="243">
        <f>IF('Poradie - sporty'!CT40="x",0,(('Poradie - sporty'!CT$3+1)-'Poradie - sporty'!CT40)/'Poradie - sporty'!CT$3)</f>
        <v>0.94366197183098588</v>
      </c>
      <c r="CU37" s="243">
        <f>IF('Poradie - sporty'!CU40="x",0,(('Poradie - sporty'!CU$3+1)-'Poradie - sporty'!CU40)/'Poradie - sporty'!CU$3)</f>
        <v>0</v>
      </c>
      <c r="CV37" s="243">
        <f>IF('Poradie - sporty'!CV40="x",0,(('Poradie - sporty'!CV$3+1)-'Poradie - sporty'!CV40)/'Poradie - sporty'!CV$3)</f>
        <v>0</v>
      </c>
      <c r="CW37" s="243">
        <f>IF('Poradie - sporty'!CW40="x",0,(('Poradie - sporty'!CW$3+1)-'Poradie - sporty'!CW40)/'Poradie - sporty'!CW$3)</f>
        <v>0.87272727272727268</v>
      </c>
      <c r="CX37" s="243">
        <f>IF('Poradie - sporty'!CX40="x",0,(('Poradie - sporty'!CX$3+1)-'Poradie - sporty'!CX40)/'Poradie - sporty'!CX$3)</f>
        <v>0</v>
      </c>
      <c r="CY37" s="243">
        <f>IF('Poradie - sporty'!CY40="x",0,(('Poradie - sporty'!CY$3+1)-'Poradie - sporty'!CY40)/'Poradie - sporty'!CY$3)</f>
        <v>0.60273972602739723</v>
      </c>
      <c r="CZ37" s="243">
        <f>IF('Poradie - sporty'!CZ40="x",0,(('Poradie - sporty'!CZ$3+1)-'Poradie - sporty'!CZ40)/'Poradie - sporty'!CZ$3)</f>
        <v>0.67796610169491522</v>
      </c>
      <c r="DA37" s="243">
        <f>IF('Poradie - sporty'!DA40="x",0,(('Poradie - sporty'!DA$3+1)-'Poradie - sporty'!DA40)/'Poradie - sporty'!DA$3)</f>
        <v>0.50769230769230766</v>
      </c>
      <c r="DB37" s="243">
        <f>IF('Poradie - sporty'!DB40="x",0,(('Poradie - sporty'!DB$3+1)-'Poradie - sporty'!DB40)/'Poradie - sporty'!DB$3)</f>
        <v>0.80208333333333337</v>
      </c>
      <c r="DC37" s="243">
        <f>IF('Poradie - sporty'!DC40="x",0,(('Poradie - sporty'!DC$3+1)-'Poradie - sporty'!DC40)/'Poradie - sporty'!DC$3)</f>
        <v>0</v>
      </c>
      <c r="DD37" s="243">
        <f>IF('Poradie - sporty'!DD40="x",0,(('Poradie - sporty'!DD$3+1)-'Poradie - sporty'!DD40)/'Poradie - sporty'!DD$3)</f>
        <v>0.65079365079365081</v>
      </c>
      <c r="DE37" s="243">
        <f>IF('Poradie - sporty'!DE40="x",0,(('Poradie - sporty'!DE$3+1)-'Poradie - sporty'!DE40)/'Poradie - sporty'!DE$3)</f>
        <v>0.51764705882352946</v>
      </c>
      <c r="DF37" s="243">
        <f>IF('Poradie - sporty'!DF40="x",0,(('Poradie - sporty'!DF$3+1)-'Poradie - sporty'!DF40)/'Poradie - sporty'!DF$3)</f>
        <v>0.88</v>
      </c>
      <c r="DG37" s="243">
        <f>IF('Poradie - sporty'!DG40="x",0,(('Poradie - sporty'!DG$3+1)-'Poradie - sporty'!DG40)/'Poradie - sporty'!DG$3)</f>
        <v>0.59459459459459463</v>
      </c>
      <c r="DH37" s="243">
        <f>IF('Poradie - sporty'!DH40="x",0,(('Poradie - sporty'!DH$3+1)-'Poradie - sporty'!DH40)/'Poradie - sporty'!DH$3)</f>
        <v>0.47959183673469385</v>
      </c>
      <c r="DI37" s="243">
        <f>IF('Poradie - sporty'!DI40="x",0,(('Poradie - sporty'!DI$3+1)-'Poradie - sporty'!DI40)/'Poradie - sporty'!DI$3)</f>
        <v>0.36470588235294116</v>
      </c>
    </row>
    <row r="38" spans="1:113" ht="14.25" customHeight="1" x14ac:dyDescent="0.25">
      <c r="A38" s="239" t="s">
        <v>40</v>
      </c>
      <c r="B38" s="243">
        <f>IF('Poradie - sporty'!B41="x",0,(('Poradie - sporty'!B$3+1)-'Poradie - sporty'!B41)/'Poradie - sporty'!B$3)</f>
        <v>0.84210526315789469</v>
      </c>
      <c r="C38" s="243">
        <f>IF('Poradie - sporty'!C41="x",0,(('Poradie - sporty'!C$3+1)-'Poradie - sporty'!C41)/'Poradie - sporty'!C$3)</f>
        <v>0.46666666666666667</v>
      </c>
      <c r="D38" s="243">
        <f>IF('Poradie - sporty'!D41="x",0,(('Poradie - sporty'!D$3+1)-'Poradie - sporty'!D41)/'Poradie - sporty'!D$3)</f>
        <v>0.88205128205128203</v>
      </c>
      <c r="E38" s="243">
        <f>IF('Poradie - sporty'!E41="x",0,(('Poradie - sporty'!E$3+1)-'Poradie - sporty'!E41)/'Poradie - sporty'!E$3)</f>
        <v>0.76119402985074625</v>
      </c>
      <c r="F38" s="243">
        <f>IF('Poradie - sporty'!F41="x",0,(('Poradie - sporty'!F$3+1)-'Poradie - sporty'!F41)/'Poradie - sporty'!F$3)</f>
        <v>0</v>
      </c>
      <c r="G38" s="243">
        <f>IF('Poradie - sporty'!G41="x",0,(('Poradie - sporty'!G$3+1)-'Poradie - sporty'!G41)/'Poradie - sporty'!G$3)</f>
        <v>0.91707317073170735</v>
      </c>
      <c r="H38" s="243">
        <f>IF('Poradie - sporty'!H41="x",0,(('Poradie - sporty'!H$3+1)-'Poradie - sporty'!H41)/'Poradie - sporty'!H$3)</f>
        <v>0</v>
      </c>
      <c r="I38" s="243">
        <f>IF('Poradie - sporty'!I41="x",0,(('Poradie - sporty'!I$3+1)-'Poradie - sporty'!I41)/'Poradie - sporty'!I$3)</f>
        <v>0.68493150684931503</v>
      </c>
      <c r="J38" s="243">
        <f>IF('Poradie - sporty'!J41="x",0,(('Poradie - sporty'!J$3+1)-'Poradie - sporty'!J41)/'Poradie - sporty'!J$3)</f>
        <v>0.77443609022556392</v>
      </c>
      <c r="K38" s="243">
        <f>IF('Poradie - sporty'!K41="x",0,(('Poradie - sporty'!K$3+1)-'Poradie - sporty'!K41)/'Poradie - sporty'!K$3)</f>
        <v>0</v>
      </c>
      <c r="L38" s="243">
        <f>IF('Poradie - sporty'!L41="x",0,(('Poradie - sporty'!L$3+1)-'Poradie - sporty'!L41)/'Poradie - sporty'!L$3)</f>
        <v>0.53488372093023251</v>
      </c>
      <c r="M38" s="243">
        <f>IF('Poradie - sporty'!M41="x",0,(('Poradie - sporty'!M$3+1)-'Poradie - sporty'!M41)/'Poradie - sporty'!M$3)</f>
        <v>0.92537313432835822</v>
      </c>
      <c r="N38" s="243">
        <f>IF('Poradie - sporty'!N41="x",0,(('Poradie - sporty'!N$3+1)-'Poradie - sporty'!N41)/'Poradie - sporty'!N$3)</f>
        <v>0.51666666666666672</v>
      </c>
      <c r="O38" s="243">
        <f>IF('Poradie - sporty'!O41="x",0,(('Poradie - sporty'!O$3+1)-'Poradie - sporty'!O41)/'Poradie - sporty'!O$3)</f>
        <v>0.8571428571428571</v>
      </c>
      <c r="P38" s="243">
        <f>IF('Poradie - sporty'!P41="x",0,(('Poradie - sporty'!P$3+1)-'Poradie - sporty'!P41)/'Poradie - sporty'!P$3)</f>
        <v>0.97413793103448276</v>
      </c>
      <c r="Q38" s="243">
        <f>IF('Poradie - sporty'!Q41="x",0,(('Poradie - sporty'!Q$3+1)-'Poradie - sporty'!Q41)/'Poradie - sporty'!Q$3)</f>
        <v>0.73809523809523814</v>
      </c>
      <c r="R38" s="243">
        <f>IF('Poradie - sporty'!R41="x",0,(('Poradie - sporty'!R$3+1)-'Poradie - sporty'!R41)/'Poradie - sporty'!R$3)</f>
        <v>0.75409836065573765</v>
      </c>
      <c r="S38" s="243">
        <f>IF('Poradie - sporty'!S41="x",0,(('Poradie - sporty'!S$3+1)-'Poradie - sporty'!S41)/'Poradie - sporty'!S$3)</f>
        <v>0.51470588235294112</v>
      </c>
      <c r="T38" s="243">
        <f>IF('Poradie - sporty'!T41="x",0,(('Poradie - sporty'!T$3+1)-'Poradie - sporty'!T41)/'Poradie - sporty'!T$3)</f>
        <v>0.28301886792452829</v>
      </c>
      <c r="U38" s="243">
        <f>IF('Poradie - sporty'!U41="x",0,(('Poradie - sporty'!U$3+1)-'Poradie - sporty'!U41)/'Poradie - sporty'!U$3)</f>
        <v>0.88387096774193552</v>
      </c>
      <c r="V38" s="243">
        <f>IF('Poradie - sporty'!V41="x",0,(('Poradie - sporty'!V$3+1)-'Poradie - sporty'!V41)/'Poradie - sporty'!V$3)</f>
        <v>0.95238095238095233</v>
      </c>
      <c r="W38" s="243">
        <f>IF('Poradie - sporty'!W41="x",0,(('Poradie - sporty'!W$3+1)-'Poradie - sporty'!W41)/'Poradie - sporty'!W$3)</f>
        <v>0.98181818181818181</v>
      </c>
      <c r="X38" s="243">
        <f>IF('Poradie - sporty'!X41="x",0,(('Poradie - sporty'!X$3+1)-'Poradie - sporty'!X41)/'Poradie - sporty'!X$3)</f>
        <v>0.8666666666666667</v>
      </c>
      <c r="Y38" s="243">
        <f>IF('Poradie - sporty'!Y41="x",0,(('Poradie - sporty'!Y$3+1)-'Poradie - sporty'!Y41)/'Poradie - sporty'!Y$3)</f>
        <v>0.96153846153846156</v>
      </c>
      <c r="Z38" s="243">
        <f>IF('Poradie - sporty'!Z41="x",0,(('Poradie - sporty'!Z$3+1)-'Poradie - sporty'!Z41)/'Poradie - sporty'!Z$3)</f>
        <v>0</v>
      </c>
      <c r="AA38" s="243">
        <f>IF('Poradie - sporty'!AA41="x",0,(('Poradie - sporty'!AA$3+1)-'Poradie - sporty'!AA41)/'Poradie - sporty'!AA$3)</f>
        <v>0.92982456140350878</v>
      </c>
      <c r="AB38" s="243">
        <f>IF('Poradie - sporty'!AB41="x",0,(('Poradie - sporty'!AB$3+1)-'Poradie - sporty'!AB41)/'Poradie - sporty'!AB$3)</f>
        <v>0.65</v>
      </c>
      <c r="AC38" s="243">
        <f>IF('Poradie - sporty'!AC41="x",0,(('Poradie - sporty'!AC$3+1)-'Poradie - sporty'!AC41)/'Poradie - sporty'!AC$3)</f>
        <v>0.90579710144927539</v>
      </c>
      <c r="AD38" s="243">
        <f>IF('Poradie - sporty'!AD41="x",0,(('Poradie - sporty'!AD$3+1)-'Poradie - sporty'!AD41)/'Poradie - sporty'!AD$3)</f>
        <v>0.70666666666666667</v>
      </c>
      <c r="AE38" s="243">
        <f>IF('Poradie - sporty'!AE41="x",0,(('Poradie - sporty'!AE$3+1)-'Poradie - sporty'!AE41)/'Poradie - sporty'!AE$3)</f>
        <v>0.7678571428571429</v>
      </c>
      <c r="AF38" s="243">
        <f>IF('Poradie - sporty'!AF41="x",0,(('Poradie - sporty'!AF$3+1)-'Poradie - sporty'!AF41)/'Poradie - sporty'!AF$3)</f>
        <v>0</v>
      </c>
      <c r="AG38" s="243">
        <f>IF('Poradie - sporty'!AG41="x",0,(('Poradie - sporty'!AG$3+1)-'Poradie - sporty'!AG41)/'Poradie - sporty'!AG$3)</f>
        <v>0</v>
      </c>
      <c r="AH38" s="243">
        <f>IF('Poradie - sporty'!AH41="x",0,(('Poradie - sporty'!AH$3+1)-'Poradie - sporty'!AH41)/'Poradie - sporty'!AH$3)</f>
        <v>0.90196078431372551</v>
      </c>
      <c r="AI38" s="243">
        <f>IF('Poradie - sporty'!AI41="x",0,(('Poradie - sporty'!AI$3+1)-'Poradie - sporty'!AI41)/'Poradie - sporty'!AI$3)</f>
        <v>0.83783783783783783</v>
      </c>
      <c r="AJ38" s="243">
        <f>IF('Poradie - sporty'!AJ41="x",0,(('Poradie - sporty'!AJ$3+1)-'Poradie - sporty'!AJ41)/'Poradie - sporty'!AJ$3)</f>
        <v>0.89393939393939392</v>
      </c>
      <c r="AK38" s="243">
        <f>IF('Poradie - sporty'!AK41="x",0,(('Poradie - sporty'!AK$3+1)-'Poradie - sporty'!AK41)/'Poradie - sporty'!AK$3)</f>
        <v>0.91200000000000003</v>
      </c>
      <c r="AL38" s="243">
        <f>IF('Poradie - sporty'!AL41="x",0,(('Poradie - sporty'!AL$3+1)-'Poradie - sporty'!AL41)/'Poradie - sporty'!AL$3)</f>
        <v>0.85245901639344257</v>
      </c>
      <c r="AM38" s="243">
        <f>IF('Poradie - sporty'!AM41="x",0,(('Poradie - sporty'!AM$3+1)-'Poradie - sporty'!AM41)/'Poradie - sporty'!AM$3)</f>
        <v>0.66666666666666663</v>
      </c>
      <c r="AN38" s="243">
        <f>IF('Poradie - sporty'!AN41="x",0,(('Poradie - sporty'!AN$3+1)-'Poradie - sporty'!AN41)/'Poradie - sporty'!AN$3)</f>
        <v>0.85106382978723405</v>
      </c>
      <c r="AO38" s="243">
        <f>IF('Poradie - sporty'!AO41="x",0,(('Poradie - sporty'!AO$3+1)-'Poradie - sporty'!AO41)/'Poradie - sporty'!AO$3)</f>
        <v>0.6</v>
      </c>
      <c r="AP38" s="243">
        <f>IF('Poradie - sporty'!AP41="x",0,(('Poradie - sporty'!AP$3+1)-'Poradie - sporty'!AP41)/'Poradie - sporty'!AP$3)</f>
        <v>0.88944723618090449</v>
      </c>
      <c r="AQ38" s="243">
        <f>IF('Poradie - sporty'!AQ41="x",0,(('Poradie - sporty'!AQ$3+1)-'Poradie - sporty'!AQ41)/'Poradie - sporty'!AQ$3)</f>
        <v>0</v>
      </c>
      <c r="AR38" s="243">
        <f>IF('Poradie - sporty'!AR41="x",0,(('Poradie - sporty'!AR$3+1)-'Poradie - sporty'!AR41)/'Poradie - sporty'!AR$3)</f>
        <v>0.74137931034482762</v>
      </c>
      <c r="AS38" s="243">
        <f>IF('Poradie - sporty'!AS41="x",0,(('Poradie - sporty'!AS$3+1)-'Poradie - sporty'!AS41)/'Poradie - sporty'!AS$3)</f>
        <v>0.53153153153153154</v>
      </c>
      <c r="AT38" s="243">
        <f>IF('Poradie - sporty'!AT41="x",0,(('Poradie - sporty'!AT$3+1)-'Poradie - sporty'!AT41)/'Poradie - sporty'!AT$3)</f>
        <v>0.68627450980392157</v>
      </c>
      <c r="AU38" s="243">
        <f>IF('Poradie - sporty'!AU41="x",0,(('Poradie - sporty'!AU$3+1)-'Poradie - sporty'!AU41)/'Poradie - sporty'!AU$3)</f>
        <v>0.88505747126436785</v>
      </c>
      <c r="AV38" s="243">
        <f>IF('Poradie - sporty'!AV41="x",0,(('Poradie - sporty'!AV$3+1)-'Poradie - sporty'!AV41)/'Poradie - sporty'!AV$3)</f>
        <v>0</v>
      </c>
      <c r="AW38" s="243">
        <f>IF('Poradie - sporty'!AW41="x",0,(('Poradie - sporty'!AW$3+1)-'Poradie - sporty'!AW41)/'Poradie - sporty'!AW$3)</f>
        <v>4.878048780487805E-2</v>
      </c>
      <c r="AX38" s="243">
        <f>IF('Poradie - sporty'!AX41="x",0,(('Poradie - sporty'!AX$3+1)-'Poradie - sporty'!AX41)/'Poradie - sporty'!AX$3)</f>
        <v>0.94117647058823528</v>
      </c>
      <c r="AY38" s="243">
        <f>IF('Poradie - sporty'!AY41="x",0,(('Poradie - sporty'!AY$3+1)-'Poradie - sporty'!AY41)/'Poradie - sporty'!AY$3)</f>
        <v>0.59615384615384615</v>
      </c>
      <c r="AZ38" s="243">
        <f>IF('Poradie - sporty'!AZ41="x",0,(('Poradie - sporty'!AZ$3+1)-'Poradie - sporty'!AZ41)/'Poradie - sporty'!AZ$3)</f>
        <v>0.5</v>
      </c>
      <c r="BA38" s="243">
        <f>IF('Poradie - sporty'!BA41="x",0,(('Poradie - sporty'!BA$3+1)-'Poradie - sporty'!BA41)/'Poradie - sporty'!BA$3)</f>
        <v>0.8606060606060606</v>
      </c>
      <c r="BB38" s="243">
        <f>IF('Poradie - sporty'!BB41="x",0,(('Poradie - sporty'!BB$3+1)-'Poradie - sporty'!BB41)/'Poradie - sporty'!BB$3)</f>
        <v>0.93220338983050843</v>
      </c>
      <c r="BC38" s="243">
        <f>IF('Poradie - sporty'!BC41="x",0,(('Poradie - sporty'!BC$3+1)-'Poradie - sporty'!BC41)/'Poradie - sporty'!BC$3)</f>
        <v>0</v>
      </c>
      <c r="BD38" s="243">
        <f>IF('Poradie - sporty'!BD41="x",0,(('Poradie - sporty'!BD$3+1)-'Poradie - sporty'!BD41)/'Poradie - sporty'!BD$3)</f>
        <v>0.45</v>
      </c>
      <c r="BE38" s="243">
        <f>IF('Poradie - sporty'!BE41="x",0,(('Poradie - sporty'!BE$3+1)-'Poradie - sporty'!BE41)/'Poradie - sporty'!BE$3)</f>
        <v>0.72972972972972971</v>
      </c>
      <c r="BF38" s="243">
        <f>IF('Poradie - sporty'!BF41="x",0,(('Poradie - sporty'!BF$3+1)-'Poradie - sporty'!BF41)/'Poradie - sporty'!BF$3)</f>
        <v>0.88888888888888884</v>
      </c>
      <c r="BG38" s="243">
        <f>IF('Poradie - sporty'!BG41="x",0,(('Poradie - sporty'!BG$3+1)-'Poradie - sporty'!BG41)/'Poradie - sporty'!BG$3)</f>
        <v>0.78125</v>
      </c>
      <c r="BH38" s="243">
        <f>IF('Poradie - sporty'!BH41="x",0,(('Poradie - sporty'!BH$3+1)-'Poradie - sporty'!BH41)/'Poradie - sporty'!BH$3)</f>
        <v>0.7831325301204819</v>
      </c>
      <c r="BI38" s="243">
        <f>IF('Poradie - sporty'!BI41="x",0,(('Poradie - sporty'!BI$3+1)-'Poradie - sporty'!BI41)/'Poradie - sporty'!BI$3)</f>
        <v>0.81538461538461537</v>
      </c>
      <c r="BJ38" s="243">
        <f>IF('Poradie - sporty'!BJ41="x",0,(('Poradie - sporty'!BJ$3+1)-'Poradie - sporty'!BJ41)/'Poradie - sporty'!BJ$3)</f>
        <v>0.28888888888888886</v>
      </c>
      <c r="BK38" s="243">
        <f>IF('Poradie - sporty'!BK41="x",0,(('Poradie - sporty'!BK$3+1)-'Poradie - sporty'!BK41)/'Poradie - sporty'!BK$3)</f>
        <v>0</v>
      </c>
      <c r="BL38" s="243">
        <f>IF('Poradie - sporty'!BL41="x",0,(('Poradie - sporty'!BL$3+1)-'Poradie - sporty'!BL41)/'Poradie - sporty'!BL$3)</f>
        <v>0.73809523809523814</v>
      </c>
      <c r="BM38" s="243">
        <f>IF('Poradie - sporty'!BM41="x",0,(('Poradie - sporty'!BM$3+1)-'Poradie - sporty'!BM41)/'Poradie - sporty'!BM$3)</f>
        <v>0.7407407407407407</v>
      </c>
      <c r="BN38" s="243">
        <f>IF('Poradie - sporty'!BN41="x",0,(('Poradie - sporty'!BN$3+1)-'Poradie - sporty'!BN41)/'Poradie - sporty'!BN$3)</f>
        <v>0.42</v>
      </c>
      <c r="BO38" s="243">
        <f>IF('Poradie - sporty'!BO41="x",0,(('Poradie - sporty'!BO$3+1)-'Poradie - sporty'!BO41)/'Poradie - sporty'!BO$3)</f>
        <v>0.94495412844036697</v>
      </c>
      <c r="BP38" s="243">
        <f>IF('Poradie - sporty'!BP41="x",0,(('Poradie - sporty'!BP$3+1)-'Poradie - sporty'!BP41)/'Poradie - sporty'!BP$3)</f>
        <v>0.82191780821917804</v>
      </c>
      <c r="BQ38" s="243">
        <f>IF('Poradie - sporty'!BQ41="x",0,(('Poradie - sporty'!BQ$3+1)-'Poradie - sporty'!BQ41)/'Poradie - sporty'!BQ$3)</f>
        <v>0.38235294117647056</v>
      </c>
      <c r="BR38" s="243">
        <f>IF('Poradie - sporty'!BR41="x",0,(('Poradie - sporty'!BR$3+1)-'Poradie - sporty'!BR41)/'Poradie - sporty'!BR$3)</f>
        <v>0.78021978021978022</v>
      </c>
      <c r="BS38" s="243">
        <f>IF('Poradie - sporty'!BS41="x",0,(('Poradie - sporty'!BS$3+1)-'Poradie - sporty'!BS41)/'Poradie - sporty'!BS$3)</f>
        <v>0</v>
      </c>
      <c r="BT38" s="243">
        <f>IF('Poradie - sporty'!BT41="x",0,(('Poradie - sporty'!BT$3+1)-'Poradie - sporty'!BT41)/'Poradie - sporty'!BT$3)</f>
        <v>0.90243902439024393</v>
      </c>
      <c r="BU38" s="243">
        <f>IF('Poradie - sporty'!BU41="x",0,(('Poradie - sporty'!BU$3+1)-'Poradie - sporty'!BU41)/'Poradie - sporty'!BU$3)</f>
        <v>0.74603174603174605</v>
      </c>
      <c r="BV38" s="243">
        <f>IF('Poradie - sporty'!BV41="x",0,(('Poradie - sporty'!BV$3+1)-'Poradie - sporty'!BV41)/'Poradie - sporty'!BV$3)</f>
        <v>0</v>
      </c>
      <c r="BW38" s="243">
        <f>IF('Poradie - sporty'!BW41="x",0,(('Poradie - sporty'!BW$3+1)-'Poradie - sporty'!BW41)/'Poradie - sporty'!BW$3)</f>
        <v>0</v>
      </c>
      <c r="BX38" s="243">
        <f>IF('Poradie - sporty'!BX41="x",0,(('Poradie - sporty'!BX$3+1)-'Poradie - sporty'!BX41)/'Poradie - sporty'!BX$3)</f>
        <v>0</v>
      </c>
      <c r="BY38" s="243">
        <f>IF('Poradie - sporty'!BY41="x",0,(('Poradie - sporty'!BY$3+1)-'Poradie - sporty'!BY41)/'Poradie - sporty'!BY$3)</f>
        <v>0.84615384615384615</v>
      </c>
      <c r="BZ38" s="243">
        <f>IF('Poradie - sporty'!BZ41="x",0,(('Poradie - sporty'!BZ$3+1)-'Poradie - sporty'!BZ41)/'Poradie - sporty'!BZ$3)</f>
        <v>0.4375</v>
      </c>
      <c r="CA38" s="243">
        <f>IF('Poradie - sporty'!CA41="x",0,(('Poradie - sporty'!CA$3+1)-'Poradie - sporty'!CA41)/'Poradie - sporty'!CA$3)</f>
        <v>0.59375</v>
      </c>
      <c r="CB38" s="243">
        <f>IF('Poradie - sporty'!CB41="x",0,(('Poradie - sporty'!CB$3+1)-'Poradie - sporty'!CB41)/'Poradie - sporty'!CB$3)</f>
        <v>0.83333333333333337</v>
      </c>
      <c r="CC38" s="243">
        <f>IF('Poradie - sporty'!CC41="x",0,(('Poradie - sporty'!CC$3+1)-'Poradie - sporty'!CC41)/'Poradie - sporty'!CC$3)</f>
        <v>0</v>
      </c>
      <c r="CD38" s="243">
        <f>IF('Poradie - sporty'!CD41="x",0,(('Poradie - sporty'!CD$3+1)-'Poradie - sporty'!CD41)/'Poradie - sporty'!CD$3)</f>
        <v>0.4</v>
      </c>
      <c r="CE38" s="243">
        <f>IF('Poradie - sporty'!CE41="x",0,(('Poradie - sporty'!CE$3+1)-'Poradie - sporty'!CE41)/'Poradie - sporty'!CE$3)</f>
        <v>0.9101123595505618</v>
      </c>
      <c r="CF38" s="243">
        <f>IF('Poradie - sporty'!CF41="x",0,(('Poradie - sporty'!CF$3+1)-'Poradie - sporty'!CF41)/'Poradie - sporty'!CF$3)</f>
        <v>0.5625</v>
      </c>
      <c r="CG38" s="243">
        <f>IF('Poradie - sporty'!CG41="x",0,(('Poradie - sporty'!CG$3+1)-'Poradie - sporty'!CG41)/'Poradie - sporty'!CG$3)</f>
        <v>0.64356435643564358</v>
      </c>
      <c r="CH38" s="243">
        <f>IF('Poradie - sporty'!CH41="x",0,(('Poradie - sporty'!CH$3+1)-'Poradie - sporty'!CH41)/'Poradie - sporty'!CH$3)</f>
        <v>0.8529411764705882</v>
      </c>
      <c r="CI38" s="243">
        <f>IF('Poradie - sporty'!CI41="x",0,(('Poradie - sporty'!CI$3+1)-'Poradie - sporty'!CI41)/'Poradie - sporty'!CI$3)</f>
        <v>3.1645569620253167E-2</v>
      </c>
      <c r="CJ38" s="243">
        <f>IF('Poradie - sporty'!CJ41="x",0,(('Poradie - sporty'!CJ$3+1)-'Poradie - sporty'!CJ41)/'Poradie - sporty'!CJ$3)</f>
        <v>5.128205128205128E-2</v>
      </c>
      <c r="CK38" s="243">
        <f>IF('Poradie - sporty'!CK41="x",0,(('Poradie - sporty'!CK$3+1)-'Poradie - sporty'!CK41)/'Poradie - sporty'!CK$3)</f>
        <v>0</v>
      </c>
      <c r="CL38" s="243">
        <f>IF('Poradie - sporty'!CL41="x",0,(('Poradie - sporty'!CL$3+1)-'Poradie - sporty'!CL41)/'Poradie - sporty'!CL$3)</f>
        <v>0.8545454545454545</v>
      </c>
      <c r="CM38" s="243">
        <f>IF('Poradie - sporty'!CM41="x",0,(('Poradie - sporty'!CM$3+1)-'Poradie - sporty'!CM41)/'Poradie - sporty'!CM$3)</f>
        <v>0.72413793103448276</v>
      </c>
      <c r="CN38" s="243">
        <f>IF('Poradie - sporty'!CN41="x",0,(('Poradie - sporty'!CN$3+1)-'Poradie - sporty'!CN41)/'Poradie - sporty'!CN$3)</f>
        <v>0.4</v>
      </c>
      <c r="CO38" s="243">
        <f>IF('Poradie - sporty'!CO41="x",0,(('Poradie - sporty'!CO$3+1)-'Poradie - sporty'!CO41)/'Poradie - sporty'!CO$3)</f>
        <v>0.9017857142857143</v>
      </c>
      <c r="CP38" s="243">
        <f>IF('Poradie - sporty'!CP41="x",0,(('Poradie - sporty'!CP$3+1)-'Poradie - sporty'!CP41)/'Poradie - sporty'!CP$3)</f>
        <v>0.8571428571428571</v>
      </c>
      <c r="CQ38" s="243">
        <f>IF('Poradie - sporty'!CQ41="x",0,(('Poradie - sporty'!CQ$3+1)-'Poradie - sporty'!CQ41)/'Poradie - sporty'!CQ$3)</f>
        <v>0.2</v>
      </c>
      <c r="CR38" s="243">
        <f>IF('Poradie - sporty'!CR41="x",0,(('Poradie - sporty'!CR$3+1)-'Poradie - sporty'!CR41)/'Poradie - sporty'!CR$3)</f>
        <v>0.88059701492537312</v>
      </c>
      <c r="CS38" s="243">
        <f>IF('Poradie - sporty'!CS41="x",0,(('Poradie - sporty'!CS$3+1)-'Poradie - sporty'!CS41)/'Poradie - sporty'!CS$3)</f>
        <v>0.78125</v>
      </c>
      <c r="CT38" s="243">
        <f>IF('Poradie - sporty'!CT41="x",0,(('Poradie - sporty'!CT$3+1)-'Poradie - sporty'!CT41)/'Poradie - sporty'!CT$3)</f>
        <v>0.47887323943661969</v>
      </c>
      <c r="CU38" s="243">
        <f>IF('Poradie - sporty'!CU41="x",0,(('Poradie - sporty'!CU$3+1)-'Poradie - sporty'!CU41)/'Poradie - sporty'!CU$3)</f>
        <v>0.8571428571428571</v>
      </c>
      <c r="CV38" s="243">
        <f>IF('Poradie - sporty'!CV41="x",0,(('Poradie - sporty'!CV$3+1)-'Poradie - sporty'!CV41)/'Poradie - sporty'!CV$3)</f>
        <v>0.52380952380952384</v>
      </c>
      <c r="CW38" s="243">
        <f>IF('Poradie - sporty'!CW41="x",0,(('Poradie - sporty'!CW$3+1)-'Poradie - sporty'!CW41)/'Poradie - sporty'!CW$3)</f>
        <v>0.25454545454545452</v>
      </c>
      <c r="CX38" s="243">
        <f>IF('Poradie - sporty'!CX41="x",0,(('Poradie - sporty'!CX$3+1)-'Poradie - sporty'!CX41)/'Poradie - sporty'!CX$3)</f>
        <v>0.8</v>
      </c>
      <c r="CY38" s="243">
        <f>IF('Poradie - sporty'!CY41="x",0,(('Poradie - sporty'!CY$3+1)-'Poradie - sporty'!CY41)/'Poradie - sporty'!CY$3)</f>
        <v>0.88356164383561642</v>
      </c>
      <c r="CZ38" s="243">
        <f>IF('Poradie - sporty'!CZ41="x",0,(('Poradie - sporty'!CZ$3+1)-'Poradie - sporty'!CZ41)/'Poradie - sporty'!CZ$3)</f>
        <v>0.75141242937853103</v>
      </c>
      <c r="DA38" s="243">
        <f>IF('Poradie - sporty'!DA41="x",0,(('Poradie - sporty'!DA$3+1)-'Poradie - sporty'!DA41)/'Poradie - sporty'!DA$3)</f>
        <v>0.84615384615384615</v>
      </c>
      <c r="DB38" s="243">
        <f>IF('Poradie - sporty'!DB41="x",0,(('Poradie - sporty'!DB$3+1)-'Poradie - sporty'!DB41)/'Poradie - sporty'!DB$3)</f>
        <v>0.70833333333333337</v>
      </c>
      <c r="DC38" s="243">
        <f>IF('Poradie - sporty'!DC41="x",0,(('Poradie - sporty'!DC$3+1)-'Poradie - sporty'!DC41)/'Poradie - sporty'!DC$3)</f>
        <v>0</v>
      </c>
      <c r="DD38" s="243">
        <f>IF('Poradie - sporty'!DD41="x",0,(('Poradie - sporty'!DD$3+1)-'Poradie - sporty'!DD41)/'Poradie - sporty'!DD$3)</f>
        <v>0.66666666666666663</v>
      </c>
      <c r="DE38" s="243">
        <f>IF('Poradie - sporty'!DE41="x",0,(('Poradie - sporty'!DE$3+1)-'Poradie - sporty'!DE41)/'Poradie - sporty'!DE$3)</f>
        <v>0.97058823529411764</v>
      </c>
      <c r="DF38" s="243">
        <f>IF('Poradie - sporty'!DF41="x",0,(('Poradie - sporty'!DF$3+1)-'Poradie - sporty'!DF41)/'Poradie - sporty'!DF$3)</f>
        <v>0</v>
      </c>
      <c r="DG38" s="243">
        <f>IF('Poradie - sporty'!DG41="x",0,(('Poradie - sporty'!DG$3+1)-'Poradie - sporty'!DG41)/'Poradie - sporty'!DG$3)</f>
        <v>0.63963963963963966</v>
      </c>
      <c r="DH38" s="243">
        <f>IF('Poradie - sporty'!DH41="x",0,(('Poradie - sporty'!DH$3+1)-'Poradie - sporty'!DH41)/'Poradie - sporty'!DH$3)</f>
        <v>0.8571428571428571</v>
      </c>
      <c r="DI38" s="243">
        <f>IF('Poradie - sporty'!DI41="x",0,(('Poradie - sporty'!DI$3+1)-'Poradie - sporty'!DI41)/'Poradie - sporty'!DI$3)</f>
        <v>0.53529411764705881</v>
      </c>
    </row>
    <row r="39" spans="1:113" ht="14.25" customHeight="1" x14ac:dyDescent="0.25">
      <c r="A39" s="239" t="s">
        <v>41</v>
      </c>
      <c r="B39" s="243">
        <f>IF('Poradie - sporty'!B42="x",0,(('Poradie - sporty'!B$3+1)-'Poradie - sporty'!B42)/'Poradie - sporty'!B$3)</f>
        <v>0.27631578947368424</v>
      </c>
      <c r="C39" s="243">
        <f>IF('Poradie - sporty'!C42="x",0,(('Poradie - sporty'!C$3+1)-'Poradie - sporty'!C42)/'Poradie - sporty'!C$3)</f>
        <v>0.35555555555555557</v>
      </c>
      <c r="D39" s="243">
        <f>IF('Poradie - sporty'!D42="x",0,(('Poradie - sporty'!D$3+1)-'Poradie - sporty'!D42)/'Poradie - sporty'!D$3)</f>
        <v>0.74358974358974361</v>
      </c>
      <c r="E39" s="243">
        <f>IF('Poradie - sporty'!E42="x",0,(('Poradie - sporty'!E$3+1)-'Poradie - sporty'!E42)/'Poradie - sporty'!E$3)</f>
        <v>0.32835820895522388</v>
      </c>
      <c r="F39" s="243">
        <f>IF('Poradie - sporty'!F42="x",0,(('Poradie - sporty'!F$3+1)-'Poradie - sporty'!F42)/'Poradie - sporty'!F$3)</f>
        <v>0</v>
      </c>
      <c r="G39" s="243">
        <f>IF('Poradie - sporty'!G42="x",0,(('Poradie - sporty'!G$3+1)-'Poradie - sporty'!G42)/'Poradie - sporty'!G$3)</f>
        <v>0.87804878048780488</v>
      </c>
      <c r="H39" s="243">
        <f>IF('Poradie - sporty'!H42="x",0,(('Poradie - sporty'!H$3+1)-'Poradie - sporty'!H42)/'Poradie - sporty'!H$3)</f>
        <v>0</v>
      </c>
      <c r="I39" s="243">
        <f>IF('Poradie - sporty'!I42="x",0,(('Poradie - sporty'!I$3+1)-'Poradie - sporty'!I42)/'Poradie - sporty'!I$3)</f>
        <v>0.56164383561643838</v>
      </c>
      <c r="J39" s="243">
        <f>IF('Poradie - sporty'!J42="x",0,(('Poradie - sporty'!J$3+1)-'Poradie - sporty'!J42)/'Poradie - sporty'!J$3)</f>
        <v>0.49624060150375937</v>
      </c>
      <c r="K39" s="243">
        <f>IF('Poradie - sporty'!K42="x",0,(('Poradie - sporty'!K$3+1)-'Poradie - sporty'!K42)/'Poradie - sporty'!K$3)</f>
        <v>0</v>
      </c>
      <c r="L39" s="243">
        <f>IF('Poradie - sporty'!L42="x",0,(('Poradie - sporty'!L$3+1)-'Poradie - sporty'!L42)/'Poradie - sporty'!L$3)</f>
        <v>0</v>
      </c>
      <c r="M39" s="243">
        <f>IF('Poradie - sporty'!M42="x",0,(('Poradie - sporty'!M$3+1)-'Poradie - sporty'!M42)/'Poradie - sporty'!M$3)</f>
        <v>0.71144278606965172</v>
      </c>
      <c r="N39" s="243">
        <f>IF('Poradie - sporty'!N42="x",0,(('Poradie - sporty'!N$3+1)-'Poradie - sporty'!N42)/'Poradie - sporty'!N$3)</f>
        <v>0</v>
      </c>
      <c r="O39" s="243">
        <f>IF('Poradie - sporty'!O42="x",0,(('Poradie - sporty'!O$3+1)-'Poradie - sporty'!O42)/'Poradie - sporty'!O$3)</f>
        <v>0.59523809523809523</v>
      </c>
      <c r="P39" s="243">
        <f>IF('Poradie - sporty'!P42="x",0,(('Poradie - sporty'!P$3+1)-'Poradie - sporty'!P42)/'Poradie - sporty'!P$3)</f>
        <v>0.90948275862068961</v>
      </c>
      <c r="Q39" s="243">
        <f>IF('Poradie - sporty'!Q42="x",0,(('Poradie - sporty'!Q$3+1)-'Poradie - sporty'!Q42)/'Poradie - sporty'!Q$3)</f>
        <v>0</v>
      </c>
      <c r="R39" s="243">
        <f>IF('Poradie - sporty'!R42="x",0,(('Poradie - sporty'!R$3+1)-'Poradie - sporty'!R42)/'Poradie - sporty'!R$3)</f>
        <v>0.84426229508196726</v>
      </c>
      <c r="S39" s="243">
        <f>IF('Poradie - sporty'!S42="x",0,(('Poradie - sporty'!S$3+1)-'Poradie - sporty'!S42)/'Poradie - sporty'!S$3)</f>
        <v>0.23529411764705882</v>
      </c>
      <c r="T39" s="243">
        <f>IF('Poradie - sporty'!T42="x",0,(('Poradie - sporty'!T$3+1)-'Poradie - sporty'!T42)/'Poradie - sporty'!T$3)</f>
        <v>0</v>
      </c>
      <c r="U39" s="243">
        <f>IF('Poradie - sporty'!U42="x",0,(('Poradie - sporty'!U$3+1)-'Poradie - sporty'!U42)/'Poradie - sporty'!U$3)</f>
        <v>0.38064516129032255</v>
      </c>
      <c r="V39" s="243">
        <f>IF('Poradie - sporty'!V42="x",0,(('Poradie - sporty'!V$3+1)-'Poradie - sporty'!V42)/'Poradie - sporty'!V$3)</f>
        <v>0.64761904761904765</v>
      </c>
      <c r="W39" s="243">
        <f>IF('Poradie - sporty'!W42="x",0,(('Poradie - sporty'!W$3+1)-'Poradie - sporty'!W42)/'Poradie - sporty'!W$3)</f>
        <v>0.89090909090909087</v>
      </c>
      <c r="X39" s="243">
        <f>IF('Poradie - sporty'!X42="x",0,(('Poradie - sporty'!X$3+1)-'Poradie - sporty'!X42)/'Poradie - sporty'!X$3)</f>
        <v>0</v>
      </c>
      <c r="Y39" s="243">
        <f>IF('Poradie - sporty'!Y42="x",0,(('Poradie - sporty'!Y$3+1)-'Poradie - sporty'!Y42)/'Poradie - sporty'!Y$3)</f>
        <v>0.31730769230769229</v>
      </c>
      <c r="Z39" s="243">
        <f>IF('Poradie - sporty'!Z42="x",0,(('Poradie - sporty'!Z$3+1)-'Poradie - sporty'!Z42)/'Poradie - sporty'!Z$3)</f>
        <v>7.6086956521739135E-2</v>
      </c>
      <c r="AA39" s="243">
        <f>IF('Poradie - sporty'!AA42="x",0,(('Poradie - sporty'!AA$3+1)-'Poradie - sporty'!AA42)/'Poradie - sporty'!AA$3)</f>
        <v>0.5</v>
      </c>
      <c r="AB39" s="243">
        <f>IF('Poradie - sporty'!AB42="x",0,(('Poradie - sporty'!AB$3+1)-'Poradie - sporty'!AB42)/'Poradie - sporty'!AB$3)</f>
        <v>0.10833333333333334</v>
      </c>
      <c r="AC39" s="243">
        <f>IF('Poradie - sporty'!AC42="x",0,(('Poradie - sporty'!AC$3+1)-'Poradie - sporty'!AC42)/'Poradie - sporty'!AC$3)</f>
        <v>0.72463768115942029</v>
      </c>
      <c r="AD39" s="243">
        <f>IF('Poradie - sporty'!AD42="x",0,(('Poradie - sporty'!AD$3+1)-'Poradie - sporty'!AD42)/'Poradie - sporty'!AD$3)</f>
        <v>0.46666666666666667</v>
      </c>
      <c r="AE39" s="243">
        <f>IF('Poradie - sporty'!AE42="x",0,(('Poradie - sporty'!AE$3+1)-'Poradie - sporty'!AE42)/'Poradie - sporty'!AE$3)</f>
        <v>0.44642857142857145</v>
      </c>
      <c r="AF39" s="243">
        <f>IF('Poradie - sporty'!AF42="x",0,(('Poradie - sporty'!AF$3+1)-'Poradie - sporty'!AF42)/'Poradie - sporty'!AF$3)</f>
        <v>0</v>
      </c>
      <c r="AG39" s="243">
        <f>IF('Poradie - sporty'!AG42="x",0,(('Poradie - sporty'!AG$3+1)-'Poradie - sporty'!AG42)/'Poradie - sporty'!AG$3)</f>
        <v>0</v>
      </c>
      <c r="AH39" s="243">
        <f>IF('Poradie - sporty'!AH42="x",0,(('Poradie - sporty'!AH$3+1)-'Poradie - sporty'!AH42)/'Poradie - sporty'!AH$3)</f>
        <v>0.15686274509803921</v>
      </c>
      <c r="AI39" s="243">
        <f>IF('Poradie - sporty'!AI42="x",0,(('Poradie - sporty'!AI$3+1)-'Poradie - sporty'!AI42)/'Poradie - sporty'!AI$3)</f>
        <v>0.85585585585585588</v>
      </c>
      <c r="AJ39" s="243">
        <f>IF('Poradie - sporty'!AJ42="x",0,(('Poradie - sporty'!AJ$3+1)-'Poradie - sporty'!AJ42)/'Poradie - sporty'!AJ$3)</f>
        <v>0.62878787878787878</v>
      </c>
      <c r="AK39" s="243">
        <f>IF('Poradie - sporty'!AK42="x",0,(('Poradie - sporty'!AK$3+1)-'Poradie - sporty'!AK42)/'Poradie - sporty'!AK$3)</f>
        <v>0.44800000000000001</v>
      </c>
      <c r="AL39" s="243">
        <f>IF('Poradie - sporty'!AL42="x",0,(('Poradie - sporty'!AL$3+1)-'Poradie - sporty'!AL42)/'Poradie - sporty'!AL$3)</f>
        <v>0.27868852459016391</v>
      </c>
      <c r="AM39" s="243">
        <f>IF('Poradie - sporty'!AM42="x",0,(('Poradie - sporty'!AM$3+1)-'Poradie - sporty'!AM42)/'Poradie - sporty'!AM$3)</f>
        <v>0</v>
      </c>
      <c r="AN39" s="243">
        <f>IF('Poradie - sporty'!AN42="x",0,(('Poradie - sporty'!AN$3+1)-'Poradie - sporty'!AN42)/'Poradie - sporty'!AN$3)</f>
        <v>0</v>
      </c>
      <c r="AO39" s="243">
        <f>IF('Poradie - sporty'!AO42="x",0,(('Poradie - sporty'!AO$3+1)-'Poradie - sporty'!AO42)/'Poradie - sporty'!AO$3)</f>
        <v>0.52727272727272723</v>
      </c>
      <c r="AP39" s="243">
        <f>IF('Poradie - sporty'!AP42="x",0,(('Poradie - sporty'!AP$3+1)-'Poradie - sporty'!AP42)/'Poradie - sporty'!AP$3)</f>
        <v>0.95477386934673369</v>
      </c>
      <c r="AQ39" s="243">
        <f>IF('Poradie - sporty'!AQ42="x",0,(('Poradie - sporty'!AQ$3+1)-'Poradie - sporty'!AQ42)/'Poradie - sporty'!AQ$3)</f>
        <v>0.55882352941176472</v>
      </c>
      <c r="AR39" s="243">
        <f>IF('Poradie - sporty'!AR42="x",0,(('Poradie - sporty'!AR$3+1)-'Poradie - sporty'!AR42)/'Poradie - sporty'!AR$3)</f>
        <v>0.68965517241379315</v>
      </c>
      <c r="AS39" s="243">
        <f>IF('Poradie - sporty'!AS42="x",0,(('Poradie - sporty'!AS$3+1)-'Poradie - sporty'!AS42)/'Poradie - sporty'!AS$3)</f>
        <v>0.59459459459459463</v>
      </c>
      <c r="AT39" s="243">
        <f>IF('Poradie - sporty'!AT42="x",0,(('Poradie - sporty'!AT$3+1)-'Poradie - sporty'!AT42)/'Poradie - sporty'!AT$3)</f>
        <v>0.74509803921568629</v>
      </c>
      <c r="AU39" s="243">
        <f>IF('Poradie - sporty'!AU42="x",0,(('Poradie - sporty'!AU$3+1)-'Poradie - sporty'!AU42)/'Poradie - sporty'!AU$3)</f>
        <v>8.0459770114942528E-2</v>
      </c>
      <c r="AV39" s="243">
        <f>IF('Poradie - sporty'!AV42="x",0,(('Poradie - sporty'!AV$3+1)-'Poradie - sporty'!AV42)/'Poradie - sporty'!AV$3)</f>
        <v>0</v>
      </c>
      <c r="AW39" s="243">
        <f>IF('Poradie - sporty'!AW42="x",0,(('Poradie - sporty'!AW$3+1)-'Poradie - sporty'!AW42)/'Poradie - sporty'!AW$3)</f>
        <v>0</v>
      </c>
      <c r="AX39" s="243">
        <f>IF('Poradie - sporty'!AX42="x",0,(('Poradie - sporty'!AX$3+1)-'Poradie - sporty'!AX42)/'Poradie - sporty'!AX$3)</f>
        <v>0.60784313725490191</v>
      </c>
      <c r="AY39" s="243">
        <f>IF('Poradie - sporty'!AY42="x",0,(('Poradie - sporty'!AY$3+1)-'Poradie - sporty'!AY42)/'Poradie - sporty'!AY$3)</f>
        <v>0</v>
      </c>
      <c r="AZ39" s="243">
        <f>IF('Poradie - sporty'!AZ42="x",0,(('Poradie - sporty'!AZ$3+1)-'Poradie - sporty'!AZ42)/'Poradie - sporty'!AZ$3)</f>
        <v>0</v>
      </c>
      <c r="BA39" s="243">
        <f>IF('Poradie - sporty'!BA42="x",0,(('Poradie - sporty'!BA$3+1)-'Poradie - sporty'!BA42)/'Poradie - sporty'!BA$3)</f>
        <v>0.8666666666666667</v>
      </c>
      <c r="BB39" s="243">
        <f>IF('Poradie - sporty'!BB42="x",0,(('Poradie - sporty'!BB$3+1)-'Poradie - sporty'!BB42)/'Poradie - sporty'!BB$3)</f>
        <v>0.3728813559322034</v>
      </c>
      <c r="BC39" s="243">
        <f>IF('Poradie - sporty'!BC42="x",0,(('Poradie - sporty'!BC$3+1)-'Poradie - sporty'!BC42)/'Poradie - sporty'!BC$3)</f>
        <v>0.69565217391304346</v>
      </c>
      <c r="BD39" s="243">
        <f>IF('Poradie - sporty'!BD42="x",0,(('Poradie - sporty'!BD$3+1)-'Poradie - sporty'!BD42)/'Poradie - sporty'!BD$3)</f>
        <v>0</v>
      </c>
      <c r="BE39" s="243">
        <f>IF('Poradie - sporty'!BE42="x",0,(('Poradie - sporty'!BE$3+1)-'Poradie - sporty'!BE42)/'Poradie - sporty'!BE$3)</f>
        <v>0.70945945945945943</v>
      </c>
      <c r="BF39" s="243">
        <f>IF('Poradie - sporty'!BF42="x",0,(('Poradie - sporty'!BF$3+1)-'Poradie - sporty'!BF42)/'Poradie - sporty'!BF$3)</f>
        <v>0.14814814814814814</v>
      </c>
      <c r="BG39" s="243">
        <f>IF('Poradie - sporty'!BG42="x",0,(('Poradie - sporty'!BG$3+1)-'Poradie - sporty'!BG42)/'Poradie - sporty'!BG$3)</f>
        <v>0</v>
      </c>
      <c r="BH39" s="243">
        <f>IF('Poradie - sporty'!BH42="x",0,(('Poradie - sporty'!BH$3+1)-'Poradie - sporty'!BH42)/'Poradie - sporty'!BH$3)</f>
        <v>0.75301204819277112</v>
      </c>
      <c r="BI39" s="243">
        <f>IF('Poradie - sporty'!BI42="x",0,(('Poradie - sporty'!BI$3+1)-'Poradie - sporty'!BI42)/'Poradie - sporty'!BI$3)</f>
        <v>0.92307692307692313</v>
      </c>
      <c r="BJ39" s="243">
        <f>IF('Poradie - sporty'!BJ42="x",0,(('Poradie - sporty'!BJ$3+1)-'Poradie - sporty'!BJ42)/'Poradie - sporty'!BJ$3)</f>
        <v>0</v>
      </c>
      <c r="BK39" s="243">
        <f>IF('Poradie - sporty'!BK42="x",0,(('Poradie - sporty'!BK$3+1)-'Poradie - sporty'!BK42)/'Poradie - sporty'!BK$3)</f>
        <v>0</v>
      </c>
      <c r="BL39" s="243">
        <f>IF('Poradie - sporty'!BL42="x",0,(('Poradie - sporty'!BL$3+1)-'Poradie - sporty'!BL42)/'Poradie - sporty'!BL$3)</f>
        <v>0.40476190476190477</v>
      </c>
      <c r="BM39" s="243">
        <f>IF('Poradie - sporty'!BM42="x",0,(('Poradie - sporty'!BM$3+1)-'Poradie - sporty'!BM42)/'Poradie - sporty'!BM$3)</f>
        <v>0</v>
      </c>
      <c r="BN39" s="243">
        <f>IF('Poradie - sporty'!BN42="x",0,(('Poradie - sporty'!BN$3+1)-'Poradie - sporty'!BN42)/'Poradie - sporty'!BN$3)</f>
        <v>0</v>
      </c>
      <c r="BO39" s="243">
        <f>IF('Poradie - sporty'!BO42="x",0,(('Poradie - sporty'!BO$3+1)-'Poradie - sporty'!BO42)/'Poradie - sporty'!BO$3)</f>
        <v>0.55963302752293576</v>
      </c>
      <c r="BP39" s="243">
        <f>IF('Poradie - sporty'!BP42="x",0,(('Poradie - sporty'!BP$3+1)-'Poradie - sporty'!BP42)/'Poradie - sporty'!BP$3)</f>
        <v>0.8904109589041096</v>
      </c>
      <c r="BQ39" s="243">
        <f>IF('Poradie - sporty'!BQ42="x",0,(('Poradie - sporty'!BQ$3+1)-'Poradie - sporty'!BQ42)/'Poradie - sporty'!BQ$3)</f>
        <v>0.70588235294117652</v>
      </c>
      <c r="BR39" s="243">
        <f>IF('Poradie - sporty'!BR42="x",0,(('Poradie - sporty'!BR$3+1)-'Poradie - sporty'!BR42)/'Poradie - sporty'!BR$3)</f>
        <v>0.8351648351648352</v>
      </c>
      <c r="BS39" s="243">
        <f>IF('Poradie - sporty'!BS42="x",0,(('Poradie - sporty'!BS$3+1)-'Poradie - sporty'!BS42)/'Poradie - sporty'!BS$3)</f>
        <v>0</v>
      </c>
      <c r="BT39" s="243">
        <f>IF('Poradie - sporty'!BT42="x",0,(('Poradie - sporty'!BT$3+1)-'Poradie - sporty'!BT42)/'Poradie - sporty'!BT$3)</f>
        <v>0.24390243902439024</v>
      </c>
      <c r="BU39" s="243">
        <f>IF('Poradie - sporty'!BU42="x",0,(('Poradie - sporty'!BU$3+1)-'Poradie - sporty'!BU42)/'Poradie - sporty'!BU$3)</f>
        <v>0.55555555555555558</v>
      </c>
      <c r="BV39" s="243">
        <f>IF('Poradie - sporty'!BV42="x",0,(('Poradie - sporty'!BV$3+1)-'Poradie - sporty'!BV42)/'Poradie - sporty'!BV$3)</f>
        <v>0.72727272727272729</v>
      </c>
      <c r="BW39" s="243">
        <f>IF('Poradie - sporty'!BW42="x",0,(('Poradie - sporty'!BW$3+1)-'Poradie - sporty'!BW42)/'Poradie - sporty'!BW$3)</f>
        <v>0</v>
      </c>
      <c r="BX39" s="243">
        <f>IF('Poradie - sporty'!BX42="x",0,(('Poradie - sporty'!BX$3+1)-'Poradie - sporty'!BX42)/'Poradie - sporty'!BX$3)</f>
        <v>0.25</v>
      </c>
      <c r="BY39" s="243">
        <f>IF('Poradie - sporty'!BY42="x",0,(('Poradie - sporty'!BY$3+1)-'Poradie - sporty'!BY42)/'Poradie - sporty'!BY$3)</f>
        <v>7.6923076923076927E-2</v>
      </c>
      <c r="BZ39" s="243">
        <f>IF('Poradie - sporty'!BZ42="x",0,(('Poradie - sporty'!BZ$3+1)-'Poradie - sporty'!BZ42)/'Poradie - sporty'!BZ$3)</f>
        <v>0.4375</v>
      </c>
      <c r="CA39" s="243">
        <f>IF('Poradie - sporty'!CA42="x",0,(('Poradie - sporty'!CA$3+1)-'Poradie - sporty'!CA42)/'Poradie - sporty'!CA$3)</f>
        <v>0.40625</v>
      </c>
      <c r="CB39" s="243">
        <f>IF('Poradie - sporty'!CB42="x",0,(('Poradie - sporty'!CB$3+1)-'Poradie - sporty'!CB42)/'Poradie - sporty'!CB$3)</f>
        <v>0</v>
      </c>
      <c r="CC39" s="243">
        <f>IF('Poradie - sporty'!CC42="x",0,(('Poradie - sporty'!CC$3+1)-'Poradie - sporty'!CC42)/'Poradie - sporty'!CC$3)</f>
        <v>0</v>
      </c>
      <c r="CD39" s="243">
        <f>IF('Poradie - sporty'!CD42="x",0,(('Poradie - sporty'!CD$3+1)-'Poradie - sporty'!CD42)/'Poradie - sporty'!CD$3)</f>
        <v>0.8666666666666667</v>
      </c>
      <c r="CE39" s="243">
        <f>IF('Poradie - sporty'!CE42="x",0,(('Poradie - sporty'!CE$3+1)-'Poradie - sporty'!CE42)/'Poradie - sporty'!CE$3)</f>
        <v>0.25842696629213485</v>
      </c>
      <c r="CF39" s="243">
        <f>IF('Poradie - sporty'!CF42="x",0,(('Poradie - sporty'!CF$3+1)-'Poradie - sporty'!CF42)/'Poradie - sporty'!CF$3)</f>
        <v>0</v>
      </c>
      <c r="CG39" s="243">
        <f>IF('Poradie - sporty'!CG42="x",0,(('Poradie - sporty'!CG$3+1)-'Poradie - sporty'!CG42)/'Poradie - sporty'!CG$3)</f>
        <v>0.83168316831683164</v>
      </c>
      <c r="CH39" s="243">
        <f>IF('Poradie - sporty'!CH42="x",0,(('Poradie - sporty'!CH$3+1)-'Poradie - sporty'!CH42)/'Poradie - sporty'!CH$3)</f>
        <v>0.72549019607843135</v>
      </c>
      <c r="CI39" s="243">
        <f>IF('Poradie - sporty'!CI42="x",0,(('Poradie - sporty'!CI$3+1)-'Poradie - sporty'!CI42)/'Poradie - sporty'!CI$3)</f>
        <v>0</v>
      </c>
      <c r="CJ39" s="243">
        <f>IF('Poradie - sporty'!CJ42="x",0,(('Poradie - sporty'!CJ$3+1)-'Poradie - sporty'!CJ42)/'Poradie - sporty'!CJ$3)</f>
        <v>0.12820512820512819</v>
      </c>
      <c r="CK39" s="243">
        <f>IF('Poradie - sporty'!CK42="x",0,(('Poradie - sporty'!CK$3+1)-'Poradie - sporty'!CK42)/'Poradie - sporty'!CK$3)</f>
        <v>0</v>
      </c>
      <c r="CL39" s="243">
        <f>IF('Poradie - sporty'!CL42="x",0,(('Poradie - sporty'!CL$3+1)-'Poradie - sporty'!CL42)/'Poradie - sporty'!CL$3)</f>
        <v>0.57272727272727275</v>
      </c>
      <c r="CM39" s="243">
        <f>IF('Poradie - sporty'!CM42="x",0,(('Poradie - sporty'!CM$3+1)-'Poradie - sporty'!CM42)/'Poradie - sporty'!CM$3)</f>
        <v>0</v>
      </c>
      <c r="CN39" s="243">
        <f>IF('Poradie - sporty'!CN42="x",0,(('Poradie - sporty'!CN$3+1)-'Poradie - sporty'!CN42)/'Poradie - sporty'!CN$3)</f>
        <v>0.46666666666666667</v>
      </c>
      <c r="CO39" s="243">
        <f>IF('Poradie - sporty'!CO42="x",0,(('Poradie - sporty'!CO$3+1)-'Poradie - sporty'!CO42)/'Poradie - sporty'!CO$3)</f>
        <v>0.5267857142857143</v>
      </c>
      <c r="CP39" s="243">
        <f>IF('Poradie - sporty'!CP42="x",0,(('Poradie - sporty'!CP$3+1)-'Poradie - sporty'!CP42)/'Poradie - sporty'!CP$3)</f>
        <v>0</v>
      </c>
      <c r="CQ39" s="243">
        <f>IF('Poradie - sporty'!CQ42="x",0,(('Poradie - sporty'!CQ$3+1)-'Poradie - sporty'!CQ42)/'Poradie - sporty'!CQ$3)</f>
        <v>0</v>
      </c>
      <c r="CR39" s="243">
        <f>IF('Poradie - sporty'!CR42="x",0,(('Poradie - sporty'!CR$3+1)-'Poradie - sporty'!CR42)/'Poradie - sporty'!CR$3)</f>
        <v>0.38805970149253732</v>
      </c>
      <c r="CS39" s="243">
        <f>IF('Poradie - sporty'!CS42="x",0,(('Poradie - sporty'!CS$3+1)-'Poradie - sporty'!CS42)/'Poradie - sporty'!CS$3)</f>
        <v>0.828125</v>
      </c>
      <c r="CT39" s="243">
        <f>IF('Poradie - sporty'!CT42="x",0,(('Poradie - sporty'!CT$3+1)-'Poradie - sporty'!CT42)/'Poradie - sporty'!CT$3)</f>
        <v>0.58450704225352113</v>
      </c>
      <c r="CU39" s="243">
        <f>IF('Poradie - sporty'!CU42="x",0,(('Poradie - sporty'!CU$3+1)-'Poradie - sporty'!CU42)/'Poradie - sporty'!CU$3)</f>
        <v>0</v>
      </c>
      <c r="CV39" s="243">
        <f>IF('Poradie - sporty'!CV42="x",0,(('Poradie - sporty'!CV$3+1)-'Poradie - sporty'!CV42)/'Poradie - sporty'!CV$3)</f>
        <v>0</v>
      </c>
      <c r="CW39" s="243">
        <f>IF('Poradie - sporty'!CW42="x",0,(('Poradie - sporty'!CW$3+1)-'Poradie - sporty'!CW42)/'Poradie - sporty'!CW$3)</f>
        <v>0.67272727272727273</v>
      </c>
      <c r="CX39" s="243">
        <f>IF('Poradie - sporty'!CX42="x",0,(('Poradie - sporty'!CX$3+1)-'Poradie - sporty'!CX42)/'Poradie - sporty'!CX$3)</f>
        <v>0.7</v>
      </c>
      <c r="CY39" s="243">
        <f>IF('Poradie - sporty'!CY42="x",0,(('Poradie - sporty'!CY$3+1)-'Poradie - sporty'!CY42)/'Poradie - sporty'!CY$3)</f>
        <v>0.81506849315068497</v>
      </c>
      <c r="CZ39" s="243">
        <f>IF('Poradie - sporty'!CZ42="x",0,(('Poradie - sporty'!CZ$3+1)-'Poradie - sporty'!CZ42)/'Poradie - sporty'!CZ$3)</f>
        <v>0.60734463276836159</v>
      </c>
      <c r="DA39" s="243">
        <f>IF('Poradie - sporty'!DA42="x",0,(('Poradie - sporty'!DA$3+1)-'Poradie - sporty'!DA42)/'Poradie - sporty'!DA$3)</f>
        <v>0.72307692307692306</v>
      </c>
      <c r="DB39" s="243">
        <f>IF('Poradie - sporty'!DB42="x",0,(('Poradie - sporty'!DB$3+1)-'Poradie - sporty'!DB42)/'Poradie - sporty'!DB$3)</f>
        <v>0.77083333333333337</v>
      </c>
      <c r="DC39" s="243">
        <f>IF('Poradie - sporty'!DC42="x",0,(('Poradie - sporty'!DC$3+1)-'Poradie - sporty'!DC42)/'Poradie - sporty'!DC$3)</f>
        <v>0</v>
      </c>
      <c r="DD39" s="243">
        <f>IF('Poradie - sporty'!DD42="x",0,(('Poradie - sporty'!DD$3+1)-'Poradie - sporty'!DD42)/'Poradie - sporty'!DD$3)</f>
        <v>0.73015873015873012</v>
      </c>
      <c r="DE39" s="243">
        <f>IF('Poradie - sporty'!DE42="x",0,(('Poradie - sporty'!DE$3+1)-'Poradie - sporty'!DE42)/'Poradie - sporty'!DE$3)</f>
        <v>0.77058823529411768</v>
      </c>
      <c r="DF39" s="243">
        <f>IF('Poradie - sporty'!DF42="x",0,(('Poradie - sporty'!DF$3+1)-'Poradie - sporty'!DF42)/'Poradie - sporty'!DF$3)</f>
        <v>0</v>
      </c>
      <c r="DG39" s="243">
        <f>IF('Poradie - sporty'!DG42="x",0,(('Poradie - sporty'!DG$3+1)-'Poradie - sporty'!DG42)/'Poradie - sporty'!DG$3)</f>
        <v>0</v>
      </c>
      <c r="DH39" s="243">
        <f>IF('Poradie - sporty'!DH42="x",0,(('Poradie - sporty'!DH$3+1)-'Poradie - sporty'!DH42)/'Poradie - sporty'!DH$3)</f>
        <v>0.23469387755102042</v>
      </c>
      <c r="DI39" s="243">
        <f>IF('Poradie - sporty'!DI42="x",0,(('Poradie - sporty'!DI$3+1)-'Poradie - sporty'!DI42)/'Poradie - sporty'!DI$3)</f>
        <v>0.51764705882352946</v>
      </c>
    </row>
    <row r="40" spans="1:113" ht="14.25" customHeight="1" x14ac:dyDescent="0.25">
      <c r="A40" s="239" t="s">
        <v>42</v>
      </c>
      <c r="B40" s="243">
        <f>IF('Poradie - sporty'!B43="x",0,(('Poradie - sporty'!B$3+1)-'Poradie - sporty'!B43)/'Poradie - sporty'!B$3)</f>
        <v>0.96052631578947367</v>
      </c>
      <c r="C40" s="243">
        <f>IF('Poradie - sporty'!C43="x",0,(('Poradie - sporty'!C$3+1)-'Poradie - sporty'!C43)/'Poradie - sporty'!C$3)</f>
        <v>0.8666666666666667</v>
      </c>
      <c r="D40" s="243">
        <f>IF('Poradie - sporty'!D43="x",0,(('Poradie - sporty'!D$3+1)-'Poradie - sporty'!D43)/'Poradie - sporty'!D$3)</f>
        <v>0.82051282051282048</v>
      </c>
      <c r="E40" s="243">
        <f>IF('Poradie - sporty'!E43="x",0,(('Poradie - sporty'!E$3+1)-'Poradie - sporty'!E43)/'Poradie - sporty'!E$3)</f>
        <v>0.67164179104477617</v>
      </c>
      <c r="F40" s="243">
        <f>IF('Poradie - sporty'!F43="x",0,(('Poradie - sporty'!F$3+1)-'Poradie - sporty'!F43)/'Poradie - sporty'!F$3)</f>
        <v>0</v>
      </c>
      <c r="G40" s="243">
        <f>IF('Poradie - sporty'!G43="x",0,(('Poradie - sporty'!G$3+1)-'Poradie - sporty'!G43)/'Poradie - sporty'!G$3)</f>
        <v>0.75121951219512195</v>
      </c>
      <c r="H40" s="243">
        <f>IF('Poradie - sporty'!H43="x",0,(('Poradie - sporty'!H$3+1)-'Poradie - sporty'!H43)/'Poradie - sporty'!H$3)</f>
        <v>0</v>
      </c>
      <c r="I40" s="243">
        <f>IF('Poradie - sporty'!I43="x",0,(('Poradie - sporty'!I$3+1)-'Poradie - sporty'!I43)/'Poradie - sporty'!I$3)</f>
        <v>0.53424657534246578</v>
      </c>
      <c r="J40" s="243">
        <f>IF('Poradie - sporty'!J43="x",0,(('Poradie - sporty'!J$3+1)-'Poradie - sporty'!J43)/'Poradie - sporty'!J$3)</f>
        <v>0.68796992481203012</v>
      </c>
      <c r="K40" s="243">
        <f>IF('Poradie - sporty'!K43="x",0,(('Poradie - sporty'!K$3+1)-'Poradie - sporty'!K43)/'Poradie - sporty'!K$3)</f>
        <v>0</v>
      </c>
      <c r="L40" s="243">
        <f>IF('Poradie - sporty'!L43="x",0,(('Poradie - sporty'!L$3+1)-'Poradie - sporty'!L43)/'Poradie - sporty'!L$3)</f>
        <v>0.67441860465116277</v>
      </c>
      <c r="M40" s="243">
        <f>IF('Poradie - sporty'!M43="x",0,(('Poradie - sporty'!M$3+1)-'Poradie - sporty'!M43)/'Poradie - sporty'!M$3)</f>
        <v>0.72636815920398012</v>
      </c>
      <c r="N40" s="243">
        <f>IF('Poradie - sporty'!N43="x",0,(('Poradie - sporty'!N$3+1)-'Poradie - sporty'!N43)/'Poradie - sporty'!N$3)</f>
        <v>0.66666666666666663</v>
      </c>
      <c r="O40" s="243">
        <f>IF('Poradie - sporty'!O43="x",0,(('Poradie - sporty'!O$3+1)-'Poradie - sporty'!O43)/'Poradie - sporty'!O$3)</f>
        <v>0.6785714285714286</v>
      </c>
      <c r="P40" s="243">
        <f>IF('Poradie - sporty'!P43="x",0,(('Poradie - sporty'!P$3+1)-'Poradie - sporty'!P43)/'Poradie - sporty'!P$3)</f>
        <v>0.34482758620689657</v>
      </c>
      <c r="Q40" s="243">
        <f>IF('Poradie - sporty'!Q43="x",0,(('Poradie - sporty'!Q$3+1)-'Poradie - sporty'!Q43)/'Poradie - sporty'!Q$3)</f>
        <v>0.76190476190476186</v>
      </c>
      <c r="R40" s="243">
        <f>IF('Poradie - sporty'!R43="x",0,(('Poradie - sporty'!R$3+1)-'Poradie - sporty'!R43)/'Poradie - sporty'!R$3)</f>
        <v>0.54918032786885251</v>
      </c>
      <c r="S40" s="243">
        <f>IF('Poradie - sporty'!S43="x",0,(('Poradie - sporty'!S$3+1)-'Poradie - sporty'!S43)/'Poradie - sporty'!S$3)</f>
        <v>0.63235294117647056</v>
      </c>
      <c r="T40" s="243">
        <f>IF('Poradie - sporty'!T43="x",0,(('Poradie - sporty'!T$3+1)-'Poradie - sporty'!T43)/'Poradie - sporty'!T$3)</f>
        <v>9.4339622641509441E-2</v>
      </c>
      <c r="U40" s="243">
        <f>IF('Poradie - sporty'!U43="x",0,(('Poradie - sporty'!U$3+1)-'Poradie - sporty'!U43)/'Poradie - sporty'!U$3)</f>
        <v>0.50322580645161286</v>
      </c>
      <c r="V40" s="243">
        <f>IF('Poradie - sporty'!V43="x",0,(('Poradie - sporty'!V$3+1)-'Poradie - sporty'!V43)/'Poradie - sporty'!V$3)</f>
        <v>0.7142857142857143</v>
      </c>
      <c r="W40" s="243">
        <f>IF('Poradie - sporty'!W43="x",0,(('Poradie - sporty'!W$3+1)-'Poradie - sporty'!W43)/'Poradie - sporty'!W$3)</f>
        <v>0.68181818181818177</v>
      </c>
      <c r="X40" s="243">
        <f>IF('Poradie - sporty'!X43="x",0,(('Poradie - sporty'!X$3+1)-'Poradie - sporty'!X43)/'Poradie - sporty'!X$3)</f>
        <v>0.66666666666666663</v>
      </c>
      <c r="Y40" s="243">
        <f>IF('Poradie - sporty'!Y43="x",0,(('Poradie - sporty'!Y$3+1)-'Poradie - sporty'!Y43)/'Poradie - sporty'!Y$3)</f>
        <v>1</v>
      </c>
      <c r="Z40" s="243">
        <f>IF('Poradie - sporty'!Z43="x",0,(('Poradie - sporty'!Z$3+1)-'Poradie - sporty'!Z43)/'Poradie - sporty'!Z$3)</f>
        <v>0.55434782608695654</v>
      </c>
      <c r="AA40" s="243">
        <f>IF('Poradie - sporty'!AA43="x",0,(('Poradie - sporty'!AA$3+1)-'Poradie - sporty'!AA43)/'Poradie - sporty'!AA$3)</f>
        <v>0.69736842105263153</v>
      </c>
      <c r="AB40" s="243">
        <f>IF('Poradie - sporty'!AB43="x",0,(('Poradie - sporty'!AB$3+1)-'Poradie - sporty'!AB43)/'Poradie - sporty'!AB$3)</f>
        <v>0.58333333333333337</v>
      </c>
      <c r="AC40" s="243">
        <f>IF('Poradie - sporty'!AC43="x",0,(('Poradie - sporty'!AC$3+1)-'Poradie - sporty'!AC43)/'Poradie - sporty'!AC$3)</f>
        <v>0.84782608695652173</v>
      </c>
      <c r="AD40" s="243">
        <f>IF('Poradie - sporty'!AD43="x",0,(('Poradie - sporty'!AD$3+1)-'Poradie - sporty'!AD43)/'Poradie - sporty'!AD$3)</f>
        <v>0.62666666666666671</v>
      </c>
      <c r="AE40" s="243">
        <f>IF('Poradie - sporty'!AE43="x",0,(('Poradie - sporty'!AE$3+1)-'Poradie - sporty'!AE43)/'Poradie - sporty'!AE$3)</f>
        <v>0.8392857142857143</v>
      </c>
      <c r="AF40" s="243">
        <f>IF('Poradie - sporty'!AF43="x",0,(('Poradie - sporty'!AF$3+1)-'Poradie - sporty'!AF43)/'Poradie - sporty'!AF$3)</f>
        <v>0</v>
      </c>
      <c r="AG40" s="243">
        <f>IF('Poradie - sporty'!AG43="x",0,(('Poradie - sporty'!AG$3+1)-'Poradie - sporty'!AG43)/'Poradie - sporty'!AG$3)</f>
        <v>0</v>
      </c>
      <c r="AH40" s="243">
        <f>IF('Poradie - sporty'!AH43="x",0,(('Poradie - sporty'!AH$3+1)-'Poradie - sporty'!AH43)/'Poradie - sporty'!AH$3)</f>
        <v>0</v>
      </c>
      <c r="AI40" s="243">
        <f>IF('Poradie - sporty'!AI43="x",0,(('Poradie - sporty'!AI$3+1)-'Poradie - sporty'!AI43)/'Poradie - sporty'!AI$3)</f>
        <v>0.89189189189189189</v>
      </c>
      <c r="AJ40" s="243">
        <f>IF('Poradie - sporty'!AJ43="x",0,(('Poradie - sporty'!AJ$3+1)-'Poradie - sporty'!AJ43)/'Poradie - sporty'!AJ$3)</f>
        <v>0.78030303030303028</v>
      </c>
      <c r="AK40" s="243">
        <f>IF('Poradie - sporty'!AK43="x",0,(('Poradie - sporty'!AK$3+1)-'Poradie - sporty'!AK43)/'Poradie - sporty'!AK$3)</f>
        <v>0.624</v>
      </c>
      <c r="AL40" s="243">
        <f>IF('Poradie - sporty'!AL43="x",0,(('Poradie - sporty'!AL$3+1)-'Poradie - sporty'!AL43)/'Poradie - sporty'!AL$3)</f>
        <v>0.88524590163934425</v>
      </c>
      <c r="AM40" s="243">
        <f>IF('Poradie - sporty'!AM43="x",0,(('Poradie - sporty'!AM$3+1)-'Poradie - sporty'!AM43)/'Poradie - sporty'!AM$3)</f>
        <v>0.91666666666666663</v>
      </c>
      <c r="AN40" s="243">
        <f>IF('Poradie - sporty'!AN43="x",0,(('Poradie - sporty'!AN$3+1)-'Poradie - sporty'!AN43)/'Poradie - sporty'!AN$3)</f>
        <v>0.46808510638297873</v>
      </c>
      <c r="AO40" s="243">
        <f>IF('Poradie - sporty'!AO43="x",0,(('Poradie - sporty'!AO$3+1)-'Poradie - sporty'!AO43)/'Poradie - sporty'!AO$3)</f>
        <v>0.67272727272727273</v>
      </c>
      <c r="AP40" s="243">
        <f>IF('Poradie - sporty'!AP43="x",0,(('Poradie - sporty'!AP$3+1)-'Poradie - sporty'!AP43)/'Poradie - sporty'!AP$3)</f>
        <v>0.8040201005025126</v>
      </c>
      <c r="AQ40" s="243">
        <f>IF('Poradie - sporty'!AQ43="x",0,(('Poradie - sporty'!AQ$3+1)-'Poradie - sporty'!AQ43)/'Poradie - sporty'!AQ$3)</f>
        <v>0.17647058823529413</v>
      </c>
      <c r="AR40" s="243">
        <f>IF('Poradie - sporty'!AR43="x",0,(('Poradie - sporty'!AR$3+1)-'Poradie - sporty'!AR43)/'Poradie - sporty'!AR$3)</f>
        <v>0.15517241379310345</v>
      </c>
      <c r="AS40" s="243">
        <f>IF('Poradie - sporty'!AS43="x",0,(('Poradie - sporty'!AS$3+1)-'Poradie - sporty'!AS43)/'Poradie - sporty'!AS$3)</f>
        <v>0.86486486486486491</v>
      </c>
      <c r="AT40" s="243">
        <f>IF('Poradie - sporty'!AT43="x",0,(('Poradie - sporty'!AT$3+1)-'Poradie - sporty'!AT43)/'Poradie - sporty'!AT$3)</f>
        <v>0.73529411764705888</v>
      </c>
      <c r="AU40" s="243">
        <f>IF('Poradie - sporty'!AU43="x",0,(('Poradie - sporty'!AU$3+1)-'Poradie - sporty'!AU43)/'Poradie - sporty'!AU$3)</f>
        <v>0.71264367816091956</v>
      </c>
      <c r="AV40" s="243">
        <f>IF('Poradie - sporty'!AV43="x",0,(('Poradie - sporty'!AV$3+1)-'Poradie - sporty'!AV43)/'Poradie - sporty'!AV$3)</f>
        <v>0</v>
      </c>
      <c r="AW40" s="243">
        <f>IF('Poradie - sporty'!AW43="x",0,(('Poradie - sporty'!AW$3+1)-'Poradie - sporty'!AW43)/'Poradie - sporty'!AW$3)</f>
        <v>0.40243902439024393</v>
      </c>
      <c r="AX40" s="243">
        <f>IF('Poradie - sporty'!AX43="x",0,(('Poradie - sporty'!AX$3+1)-'Poradie - sporty'!AX43)/'Poradie - sporty'!AX$3)</f>
        <v>0.73856209150326801</v>
      </c>
      <c r="AY40" s="243">
        <f>IF('Poradie - sporty'!AY43="x",0,(('Poradie - sporty'!AY$3+1)-'Poradie - sporty'!AY43)/'Poradie - sporty'!AY$3)</f>
        <v>0.73076923076923073</v>
      </c>
      <c r="AZ40" s="243">
        <f>IF('Poradie - sporty'!AZ43="x",0,(('Poradie - sporty'!AZ$3+1)-'Poradie - sporty'!AZ43)/'Poradie - sporty'!AZ$3)</f>
        <v>1</v>
      </c>
      <c r="BA40" s="243">
        <f>IF('Poradie - sporty'!BA43="x",0,(('Poradie - sporty'!BA$3+1)-'Poradie - sporty'!BA43)/'Poradie - sporty'!BA$3)</f>
        <v>0.8545454545454545</v>
      </c>
      <c r="BB40" s="243">
        <f>IF('Poradie - sporty'!BB43="x",0,(('Poradie - sporty'!BB$3+1)-'Poradie - sporty'!BB43)/'Poradie - sporty'!BB$3)</f>
        <v>0.84745762711864403</v>
      </c>
      <c r="BC40" s="243">
        <f>IF('Poradie - sporty'!BC43="x",0,(('Poradie - sporty'!BC$3+1)-'Poradie - sporty'!BC43)/'Poradie - sporty'!BC$3)</f>
        <v>0</v>
      </c>
      <c r="BD40" s="243">
        <f>IF('Poradie - sporty'!BD43="x",0,(('Poradie - sporty'!BD$3+1)-'Poradie - sporty'!BD43)/'Poradie - sporty'!BD$3)</f>
        <v>0</v>
      </c>
      <c r="BE40" s="243">
        <f>IF('Poradie - sporty'!BE43="x",0,(('Poradie - sporty'!BE$3+1)-'Poradie - sporty'!BE43)/'Poradie - sporty'!BE$3)</f>
        <v>0.7567567567567568</v>
      </c>
      <c r="BF40" s="243">
        <f>IF('Poradie - sporty'!BF43="x",0,(('Poradie - sporty'!BF$3+1)-'Poradie - sporty'!BF43)/'Poradie - sporty'!BF$3)</f>
        <v>0.55555555555555558</v>
      </c>
      <c r="BG40" s="243">
        <f>IF('Poradie - sporty'!BG43="x",0,(('Poradie - sporty'!BG$3+1)-'Poradie - sporty'!BG43)/'Poradie - sporty'!BG$3)</f>
        <v>0</v>
      </c>
      <c r="BH40" s="243">
        <f>IF('Poradie - sporty'!BH43="x",0,(('Poradie - sporty'!BH$3+1)-'Poradie - sporty'!BH43)/'Poradie - sporty'!BH$3)</f>
        <v>0.75301204819277112</v>
      </c>
      <c r="BI40" s="243">
        <f>IF('Poradie - sporty'!BI43="x",0,(('Poradie - sporty'!BI$3+1)-'Poradie - sporty'!BI43)/'Poradie - sporty'!BI$3)</f>
        <v>0</v>
      </c>
      <c r="BJ40" s="243">
        <f>IF('Poradie - sporty'!BJ43="x",0,(('Poradie - sporty'!BJ$3+1)-'Poradie - sporty'!BJ43)/'Poradie - sporty'!BJ$3)</f>
        <v>0.64444444444444449</v>
      </c>
      <c r="BK40" s="243">
        <f>IF('Poradie - sporty'!BK43="x",0,(('Poradie - sporty'!BK$3+1)-'Poradie - sporty'!BK43)/'Poradie - sporty'!BK$3)</f>
        <v>0</v>
      </c>
      <c r="BL40" s="243">
        <f>IF('Poradie - sporty'!BL43="x",0,(('Poradie - sporty'!BL$3+1)-'Poradie - sporty'!BL43)/'Poradie - sporty'!BL$3)</f>
        <v>0.54761904761904767</v>
      </c>
      <c r="BM40" s="243">
        <f>IF('Poradie - sporty'!BM43="x",0,(('Poradie - sporty'!BM$3+1)-'Poradie - sporty'!BM43)/'Poradie - sporty'!BM$3)</f>
        <v>0.96296296296296291</v>
      </c>
      <c r="BN40" s="243">
        <f>IF('Poradie - sporty'!BN43="x",0,(('Poradie - sporty'!BN$3+1)-'Poradie - sporty'!BN43)/'Poradie - sporty'!BN$3)</f>
        <v>0.92</v>
      </c>
      <c r="BO40" s="243">
        <f>IF('Poradie - sporty'!BO43="x",0,(('Poradie - sporty'!BO$3+1)-'Poradie - sporty'!BO43)/'Poradie - sporty'!BO$3)</f>
        <v>0.61009174311926606</v>
      </c>
      <c r="BP40" s="243">
        <f>IF('Poradie - sporty'!BP43="x",0,(('Poradie - sporty'!BP$3+1)-'Poradie - sporty'!BP43)/'Poradie - sporty'!BP$3)</f>
        <v>0.32876712328767121</v>
      </c>
      <c r="BQ40" s="243">
        <f>IF('Poradie - sporty'!BQ43="x",0,(('Poradie - sporty'!BQ$3+1)-'Poradie - sporty'!BQ43)/'Poradie - sporty'!BQ$3)</f>
        <v>0.86764705882352944</v>
      </c>
      <c r="BR40" s="243">
        <f>IF('Poradie - sporty'!BR43="x",0,(('Poradie - sporty'!BR$3+1)-'Poradie - sporty'!BR43)/'Poradie - sporty'!BR$3)</f>
        <v>0.17582417582417584</v>
      </c>
      <c r="BS40" s="243">
        <f>IF('Poradie - sporty'!BS43="x",0,(('Poradie - sporty'!BS$3+1)-'Poradie - sporty'!BS43)/'Poradie - sporty'!BS$3)</f>
        <v>0</v>
      </c>
      <c r="BT40" s="243">
        <f>IF('Poradie - sporty'!BT43="x",0,(('Poradie - sporty'!BT$3+1)-'Poradie - sporty'!BT43)/'Poradie - sporty'!BT$3)</f>
        <v>0.85365853658536583</v>
      </c>
      <c r="BU40" s="243">
        <f>IF('Poradie - sporty'!BU43="x",0,(('Poradie - sporty'!BU$3+1)-'Poradie - sporty'!BU43)/'Poradie - sporty'!BU$3)</f>
        <v>0.84126984126984128</v>
      </c>
      <c r="BV40" s="243">
        <f>IF('Poradie - sporty'!BV43="x",0,(('Poradie - sporty'!BV$3+1)-'Poradie - sporty'!BV43)/'Poradie - sporty'!BV$3)</f>
        <v>0.13636363636363635</v>
      </c>
      <c r="BW40" s="243">
        <f>IF('Poradie - sporty'!BW43="x",0,(('Poradie - sporty'!BW$3+1)-'Poradie - sporty'!BW43)/'Poradie - sporty'!BW$3)</f>
        <v>0</v>
      </c>
      <c r="BX40" s="243">
        <f>IF('Poradie - sporty'!BX43="x",0,(('Poradie - sporty'!BX$3+1)-'Poradie - sporty'!BX43)/'Poradie - sporty'!BX$3)</f>
        <v>0.5</v>
      </c>
      <c r="BY40" s="243">
        <f>IF('Poradie - sporty'!BY43="x",0,(('Poradie - sporty'!BY$3+1)-'Poradie - sporty'!BY43)/'Poradie - sporty'!BY$3)</f>
        <v>0</v>
      </c>
      <c r="BZ40" s="243">
        <f>IF('Poradie - sporty'!BZ43="x",0,(('Poradie - sporty'!BZ$3+1)-'Poradie - sporty'!BZ43)/'Poradie - sporty'!BZ$3)</f>
        <v>0.4375</v>
      </c>
      <c r="CA40" s="243">
        <f>IF('Poradie - sporty'!CA43="x",0,(('Poradie - sporty'!CA$3+1)-'Poradie - sporty'!CA43)/'Poradie - sporty'!CA$3)</f>
        <v>0.34375</v>
      </c>
      <c r="CB40" s="243">
        <f>IF('Poradie - sporty'!CB43="x",0,(('Poradie - sporty'!CB$3+1)-'Poradie - sporty'!CB43)/'Poradie - sporty'!CB$3)</f>
        <v>0.74404761904761907</v>
      </c>
      <c r="CC40" s="243">
        <f>IF('Poradie - sporty'!CC43="x",0,(('Poradie - sporty'!CC$3+1)-'Poradie - sporty'!CC43)/'Poradie - sporty'!CC$3)</f>
        <v>0</v>
      </c>
      <c r="CD40" s="243">
        <f>IF('Poradie - sporty'!CD43="x",0,(('Poradie - sporty'!CD$3+1)-'Poradie - sporty'!CD43)/'Poradie - sporty'!CD$3)</f>
        <v>0.69333333333333336</v>
      </c>
      <c r="CE40" s="243">
        <f>IF('Poradie - sporty'!CE43="x",0,(('Poradie - sporty'!CE$3+1)-'Poradie - sporty'!CE43)/'Poradie - sporty'!CE$3)</f>
        <v>0.8651685393258427</v>
      </c>
      <c r="CF40" s="243">
        <f>IF('Poradie - sporty'!CF43="x",0,(('Poradie - sporty'!CF$3+1)-'Poradie - sporty'!CF43)/'Poradie - sporty'!CF$3)</f>
        <v>0</v>
      </c>
      <c r="CG40" s="243">
        <f>IF('Poradie - sporty'!CG43="x",0,(('Poradie - sporty'!CG$3+1)-'Poradie - sporty'!CG43)/'Poradie - sporty'!CG$3)</f>
        <v>0.14851485148514851</v>
      </c>
      <c r="CH40" s="243">
        <f>IF('Poradie - sporty'!CH43="x",0,(('Poradie - sporty'!CH$3+1)-'Poradie - sporty'!CH43)/'Poradie - sporty'!CH$3)</f>
        <v>0.78431372549019607</v>
      </c>
      <c r="CI40" s="243">
        <f>IF('Poradie - sporty'!CI43="x",0,(('Poradie - sporty'!CI$3+1)-'Poradie - sporty'!CI43)/'Poradie - sporty'!CI$3)</f>
        <v>0</v>
      </c>
      <c r="CJ40" s="243">
        <f>IF('Poradie - sporty'!CJ43="x",0,(('Poradie - sporty'!CJ$3+1)-'Poradie - sporty'!CJ43)/'Poradie - sporty'!CJ$3)</f>
        <v>0.66666666666666663</v>
      </c>
      <c r="CK40" s="243">
        <f>IF('Poradie - sporty'!CK43="x",0,(('Poradie - sporty'!CK$3+1)-'Poradie - sporty'!CK43)/'Poradie - sporty'!CK$3)</f>
        <v>0</v>
      </c>
      <c r="CL40" s="243">
        <f>IF('Poradie - sporty'!CL43="x",0,(('Poradie - sporty'!CL$3+1)-'Poradie - sporty'!CL43)/'Poradie - sporty'!CL$3)</f>
        <v>0.74545454545454548</v>
      </c>
      <c r="CM40" s="243">
        <f>IF('Poradie - sporty'!CM43="x",0,(('Poradie - sporty'!CM$3+1)-'Poradie - sporty'!CM43)/'Poradie - sporty'!CM$3)</f>
        <v>0.74137931034482762</v>
      </c>
      <c r="CN40" s="243">
        <f>IF('Poradie - sporty'!CN43="x",0,(('Poradie - sporty'!CN$3+1)-'Poradie - sporty'!CN43)/'Poradie - sporty'!CN$3)</f>
        <v>0.76666666666666672</v>
      </c>
      <c r="CO40" s="243">
        <f>IF('Poradie - sporty'!CO43="x",0,(('Poradie - sporty'!CO$3+1)-'Poradie - sporty'!CO43)/'Poradie - sporty'!CO$3)</f>
        <v>0.9821428571428571</v>
      </c>
      <c r="CP40" s="243">
        <f>IF('Poradie - sporty'!CP43="x",0,(('Poradie - sporty'!CP$3+1)-'Poradie - sporty'!CP43)/'Poradie - sporty'!CP$3)</f>
        <v>0.2857142857142857</v>
      </c>
      <c r="CQ40" s="243">
        <f>IF('Poradie - sporty'!CQ43="x",0,(('Poradie - sporty'!CQ$3+1)-'Poradie - sporty'!CQ43)/'Poradie - sporty'!CQ$3)</f>
        <v>0</v>
      </c>
      <c r="CR40" s="243">
        <f>IF('Poradie - sporty'!CR43="x",0,(('Poradie - sporty'!CR$3+1)-'Poradie - sporty'!CR43)/'Poradie - sporty'!CR$3)</f>
        <v>0.83582089552238803</v>
      </c>
      <c r="CS40" s="243">
        <f>IF('Poradie - sporty'!CS43="x",0,(('Poradie - sporty'!CS$3+1)-'Poradie - sporty'!CS43)/'Poradie - sporty'!CS$3)</f>
        <v>0.296875</v>
      </c>
      <c r="CT40" s="243">
        <f>IF('Poradie - sporty'!CT43="x",0,(('Poradie - sporty'!CT$3+1)-'Poradie - sporty'!CT43)/'Poradie - sporty'!CT$3)</f>
        <v>0.528169014084507</v>
      </c>
      <c r="CU40" s="243">
        <f>IF('Poradie - sporty'!CU43="x",0,(('Poradie - sporty'!CU$3+1)-'Poradie - sporty'!CU43)/'Poradie - sporty'!CU$3)</f>
        <v>0</v>
      </c>
      <c r="CV40" s="243">
        <f>IF('Poradie - sporty'!CV43="x",0,(('Poradie - sporty'!CV$3+1)-'Poradie - sporty'!CV43)/'Poradie - sporty'!CV$3)</f>
        <v>0</v>
      </c>
      <c r="CW40" s="243">
        <f>IF('Poradie - sporty'!CW43="x",0,(('Poradie - sporty'!CW$3+1)-'Poradie - sporty'!CW43)/'Poradie - sporty'!CW$3)</f>
        <v>0.54545454545454541</v>
      </c>
      <c r="CX40" s="243">
        <f>IF('Poradie - sporty'!CX43="x",0,(('Poradie - sporty'!CX$3+1)-'Poradie - sporty'!CX43)/'Poradie - sporty'!CX$3)</f>
        <v>0.96666666666666667</v>
      </c>
      <c r="CY40" s="243">
        <f>IF('Poradie - sporty'!CY43="x",0,(('Poradie - sporty'!CY$3+1)-'Poradie - sporty'!CY43)/'Poradie - sporty'!CY$3)</f>
        <v>0.93835616438356162</v>
      </c>
      <c r="CZ40" s="243">
        <f>IF('Poradie - sporty'!CZ43="x",0,(('Poradie - sporty'!CZ$3+1)-'Poradie - sporty'!CZ43)/'Poradie - sporty'!CZ$3)</f>
        <v>0.83615819209039544</v>
      </c>
      <c r="DA40" s="243">
        <f>IF('Poradie - sporty'!DA43="x",0,(('Poradie - sporty'!DA$3+1)-'Poradie - sporty'!DA43)/'Poradie - sporty'!DA$3)</f>
        <v>0.8</v>
      </c>
      <c r="DB40" s="243">
        <f>IF('Poradie - sporty'!DB43="x",0,(('Poradie - sporty'!DB$3+1)-'Poradie - sporty'!DB43)/'Poradie - sporty'!DB$3)</f>
        <v>0.84375</v>
      </c>
      <c r="DC40" s="243">
        <f>IF('Poradie - sporty'!DC43="x",0,(('Poradie - sporty'!DC$3+1)-'Poradie - sporty'!DC43)/'Poradie - sporty'!DC$3)</f>
        <v>0</v>
      </c>
      <c r="DD40" s="243">
        <f>IF('Poradie - sporty'!DD43="x",0,(('Poradie - sporty'!DD$3+1)-'Poradie - sporty'!DD43)/'Poradie - sporty'!DD$3)</f>
        <v>0.80952380952380953</v>
      </c>
      <c r="DE40" s="243">
        <f>IF('Poradie - sporty'!DE43="x",0,(('Poradie - sporty'!DE$3+1)-'Poradie - sporty'!DE43)/'Poradie - sporty'!DE$3)</f>
        <v>0.69411764705882351</v>
      </c>
      <c r="DF40" s="243">
        <f>IF('Poradie - sporty'!DF43="x",0,(('Poradie - sporty'!DF$3+1)-'Poradie - sporty'!DF43)/'Poradie - sporty'!DF$3)</f>
        <v>0.44</v>
      </c>
      <c r="DG40" s="243">
        <f>IF('Poradie - sporty'!DG43="x",0,(('Poradie - sporty'!DG$3+1)-'Poradie - sporty'!DG43)/'Poradie - sporty'!DG$3)</f>
        <v>0.40990990990990989</v>
      </c>
      <c r="DH40" s="243">
        <f>IF('Poradie - sporty'!DH43="x",0,(('Poradie - sporty'!DH$3+1)-'Poradie - sporty'!DH43)/'Poradie - sporty'!DH$3)</f>
        <v>0.64795918367346939</v>
      </c>
      <c r="DI40" s="243">
        <f>IF('Poradie - sporty'!DI43="x",0,(('Poradie - sporty'!DI$3+1)-'Poradie - sporty'!DI43)/'Poradie - sporty'!DI$3)</f>
        <v>0.31764705882352939</v>
      </c>
    </row>
    <row r="41" spans="1:113" ht="14.25" customHeight="1" x14ac:dyDescent="0.25">
      <c r="A41" s="238" t="s">
        <v>43</v>
      </c>
      <c r="B41" s="243">
        <f>IF('Poradie - sporty'!B44="x",0,(('Poradie - sporty'!B$3+1)-'Poradie - sporty'!B44)/'Poradie - sporty'!B$3)</f>
        <v>0.57894736842105265</v>
      </c>
      <c r="C41" s="243">
        <f>IF('Poradie - sporty'!C44="x",0,(('Poradie - sporty'!C$3+1)-'Poradie - sporty'!C44)/'Poradie - sporty'!C$3)</f>
        <v>0.15555555555555556</v>
      </c>
      <c r="D41" s="243">
        <f>IF('Poradie - sporty'!D44="x",0,(('Poradie - sporty'!D$3+1)-'Poradie - sporty'!D44)/'Poradie - sporty'!D$3)</f>
        <v>0.88717948717948714</v>
      </c>
      <c r="E41" s="243">
        <f>IF('Poradie - sporty'!E44="x",0,(('Poradie - sporty'!E$3+1)-'Poradie - sporty'!E44)/'Poradie - sporty'!E$3)</f>
        <v>0.67910447761194026</v>
      </c>
      <c r="F41" s="243">
        <f>IF('Poradie - sporty'!F44="x",0,(('Poradie - sporty'!F$3+1)-'Poradie - sporty'!F44)/'Poradie - sporty'!F$3)</f>
        <v>0.86363636363636365</v>
      </c>
      <c r="G41" s="243">
        <f>IF('Poradie - sporty'!G44="x",0,(('Poradie - sporty'!G$3+1)-'Poradie - sporty'!G44)/'Poradie - sporty'!G$3)</f>
        <v>0.79512195121951224</v>
      </c>
      <c r="H41" s="243">
        <f>IF('Poradie - sporty'!H44="x",0,(('Poradie - sporty'!H$3+1)-'Poradie - sporty'!H44)/'Poradie - sporty'!H$3)</f>
        <v>0</v>
      </c>
      <c r="I41" s="243">
        <f>IF('Poradie - sporty'!I44="x",0,(('Poradie - sporty'!I$3+1)-'Poradie - sporty'!I44)/'Poradie - sporty'!I$3)</f>
        <v>0.45205479452054792</v>
      </c>
      <c r="J41" s="243">
        <f>IF('Poradie - sporty'!J44="x",0,(('Poradie - sporty'!J$3+1)-'Poradie - sporty'!J44)/'Poradie - sporty'!J$3)</f>
        <v>0.16541353383458646</v>
      </c>
      <c r="K41" s="243">
        <f>IF('Poradie - sporty'!K44="x",0,(('Poradie - sporty'!K$3+1)-'Poradie - sporty'!K44)/'Poradie - sporty'!K$3)</f>
        <v>0</v>
      </c>
      <c r="L41" s="243">
        <f>IF('Poradie - sporty'!L44="x",0,(('Poradie - sporty'!L$3+1)-'Poradie - sporty'!L44)/'Poradie - sporty'!L$3)</f>
        <v>0.40697674418604651</v>
      </c>
      <c r="M41" s="243">
        <f>IF('Poradie - sporty'!M44="x",0,(('Poradie - sporty'!M$3+1)-'Poradie - sporty'!M44)/'Poradie - sporty'!M$3)</f>
        <v>0.95522388059701491</v>
      </c>
      <c r="N41" s="243">
        <f>IF('Poradie - sporty'!N44="x",0,(('Poradie - sporty'!N$3+1)-'Poradie - sporty'!N44)/'Poradie - sporty'!N$3)</f>
        <v>0.16666666666666666</v>
      </c>
      <c r="O41" s="243">
        <f>IF('Poradie - sporty'!O44="x",0,(('Poradie - sporty'!O$3+1)-'Poradie - sporty'!O44)/'Poradie - sporty'!O$3)</f>
        <v>0</v>
      </c>
      <c r="P41" s="243">
        <f>IF('Poradie - sporty'!P44="x",0,(('Poradie - sporty'!P$3+1)-'Poradie - sporty'!P44)/'Poradie - sporty'!P$3)</f>
        <v>0.31896551724137934</v>
      </c>
      <c r="Q41" s="243">
        <f>IF('Poradie - sporty'!Q44="x",0,(('Poradie - sporty'!Q$3+1)-'Poradie - sporty'!Q44)/'Poradie - sporty'!Q$3)</f>
        <v>0.59523809523809523</v>
      </c>
      <c r="R41" s="243">
        <f>IF('Poradie - sporty'!R44="x",0,(('Poradie - sporty'!R$3+1)-'Poradie - sporty'!R44)/'Poradie - sporty'!R$3)</f>
        <v>0.58196721311475408</v>
      </c>
      <c r="S41" s="243">
        <f>IF('Poradie - sporty'!S44="x",0,(('Poradie - sporty'!S$3+1)-'Poradie - sporty'!S44)/'Poradie - sporty'!S$3)</f>
        <v>0</v>
      </c>
      <c r="T41" s="243">
        <f>IF('Poradie - sporty'!T44="x",0,(('Poradie - sporty'!T$3+1)-'Poradie - sporty'!T44)/'Poradie - sporty'!T$3)</f>
        <v>0</v>
      </c>
      <c r="U41" s="243">
        <f>IF('Poradie - sporty'!U44="x",0,(('Poradie - sporty'!U$3+1)-'Poradie - sporty'!U44)/'Poradie - sporty'!U$3)</f>
        <v>0.75483870967741939</v>
      </c>
      <c r="V41" s="243">
        <f>IF('Poradie - sporty'!V44="x",0,(('Poradie - sporty'!V$3+1)-'Poradie - sporty'!V44)/'Poradie - sporty'!V$3)</f>
        <v>0.88571428571428568</v>
      </c>
      <c r="W41" s="243">
        <f>IF('Poradie - sporty'!W44="x",0,(('Poradie - sporty'!W$3+1)-'Poradie - sporty'!W44)/'Poradie - sporty'!W$3)</f>
        <v>0.39090909090909093</v>
      </c>
      <c r="X41" s="243">
        <f>IF('Poradie - sporty'!X44="x",0,(('Poradie - sporty'!X$3+1)-'Poradie - sporty'!X44)/'Poradie - sporty'!X$3)</f>
        <v>0</v>
      </c>
      <c r="Y41" s="243">
        <f>IF('Poradie - sporty'!Y44="x",0,(('Poradie - sporty'!Y$3+1)-'Poradie - sporty'!Y44)/'Poradie - sporty'!Y$3)</f>
        <v>0.28846153846153844</v>
      </c>
      <c r="Z41" s="243">
        <f>IF('Poradie - sporty'!Z44="x",0,(('Poradie - sporty'!Z$3+1)-'Poradie - sporty'!Z44)/'Poradie - sporty'!Z$3)</f>
        <v>0.32608695652173914</v>
      </c>
      <c r="AA41" s="243">
        <f>IF('Poradie - sporty'!AA44="x",0,(('Poradie - sporty'!AA$3+1)-'Poradie - sporty'!AA44)/'Poradie - sporty'!AA$3)</f>
        <v>0.56140350877192979</v>
      </c>
      <c r="AB41" s="243">
        <f>IF('Poradie - sporty'!AB44="x",0,(('Poradie - sporty'!AB$3+1)-'Poradie - sporty'!AB44)/'Poradie - sporty'!AB$3)</f>
        <v>0.35</v>
      </c>
      <c r="AC41" s="243">
        <f>IF('Poradie - sporty'!AC44="x",0,(('Poradie - sporty'!AC$3+1)-'Poradie - sporty'!AC44)/'Poradie - sporty'!AC$3)</f>
        <v>0.65942028985507251</v>
      </c>
      <c r="AD41" s="243">
        <f>IF('Poradie - sporty'!AD44="x",0,(('Poradie - sporty'!AD$3+1)-'Poradie - sporty'!AD44)/'Poradie - sporty'!AD$3)</f>
        <v>0.52</v>
      </c>
      <c r="AE41" s="243">
        <f>IF('Poradie - sporty'!AE44="x",0,(('Poradie - sporty'!AE$3+1)-'Poradie - sporty'!AE44)/'Poradie - sporty'!AE$3)</f>
        <v>0.39285714285714285</v>
      </c>
      <c r="AF41" s="243">
        <f>IF('Poradie - sporty'!AF44="x",0,(('Poradie - sporty'!AF$3+1)-'Poradie - sporty'!AF44)/'Poradie - sporty'!AF$3)</f>
        <v>0</v>
      </c>
      <c r="AG41" s="243">
        <f>IF('Poradie - sporty'!AG44="x",0,(('Poradie - sporty'!AG$3+1)-'Poradie - sporty'!AG44)/'Poradie - sporty'!AG$3)</f>
        <v>0</v>
      </c>
      <c r="AH41" s="243">
        <f>IF('Poradie - sporty'!AH44="x",0,(('Poradie - sporty'!AH$3+1)-'Poradie - sporty'!AH44)/'Poradie - sporty'!AH$3)</f>
        <v>0.43137254901960786</v>
      </c>
      <c r="AI41" s="243">
        <f>IF('Poradie - sporty'!AI44="x",0,(('Poradie - sporty'!AI$3+1)-'Poradie - sporty'!AI44)/'Poradie - sporty'!AI$3)</f>
        <v>0.36936936936936937</v>
      </c>
      <c r="AJ41" s="243">
        <f>IF('Poradie - sporty'!AJ44="x",0,(('Poradie - sporty'!AJ$3+1)-'Poradie - sporty'!AJ44)/'Poradie - sporty'!AJ$3)</f>
        <v>0.77272727272727271</v>
      </c>
      <c r="AK41" s="243">
        <f>IF('Poradie - sporty'!AK44="x",0,(('Poradie - sporty'!AK$3+1)-'Poradie - sporty'!AK44)/'Poradie - sporty'!AK$3)</f>
        <v>0.72799999999999998</v>
      </c>
      <c r="AL41" s="243">
        <f>IF('Poradie - sporty'!AL44="x",0,(('Poradie - sporty'!AL$3+1)-'Poradie - sporty'!AL44)/'Poradie - sporty'!AL$3)</f>
        <v>0</v>
      </c>
      <c r="AM41" s="243">
        <f>IF('Poradie - sporty'!AM44="x",0,(('Poradie - sporty'!AM$3+1)-'Poradie - sporty'!AM44)/'Poradie - sporty'!AM$3)</f>
        <v>0</v>
      </c>
      <c r="AN41" s="243">
        <f>IF('Poradie - sporty'!AN44="x",0,(('Poradie - sporty'!AN$3+1)-'Poradie - sporty'!AN44)/'Poradie - sporty'!AN$3)</f>
        <v>0</v>
      </c>
      <c r="AO41" s="243">
        <f>IF('Poradie - sporty'!AO44="x",0,(('Poradie - sporty'!AO$3+1)-'Poradie - sporty'!AO44)/'Poradie - sporty'!AO$3)</f>
        <v>0</v>
      </c>
      <c r="AP41" s="243">
        <f>IF('Poradie - sporty'!AP44="x",0,(('Poradie - sporty'!AP$3+1)-'Poradie - sporty'!AP44)/'Poradie - sporty'!AP$3)</f>
        <v>0.85427135678391963</v>
      </c>
      <c r="AQ41" s="243">
        <f>IF('Poradie - sporty'!AQ44="x",0,(('Poradie - sporty'!AQ$3+1)-'Poradie - sporty'!AQ44)/'Poradie - sporty'!AQ$3)</f>
        <v>0</v>
      </c>
      <c r="AR41" s="243">
        <f>IF('Poradie - sporty'!AR44="x",0,(('Poradie - sporty'!AR$3+1)-'Poradie - sporty'!AR44)/'Poradie - sporty'!AR$3)</f>
        <v>0.34482758620689657</v>
      </c>
      <c r="AS41" s="243">
        <f>IF('Poradie - sporty'!AS44="x",0,(('Poradie - sporty'!AS$3+1)-'Poradie - sporty'!AS44)/'Poradie - sporty'!AS$3)</f>
        <v>0</v>
      </c>
      <c r="AT41" s="243">
        <f>IF('Poradie - sporty'!AT44="x",0,(('Poradie - sporty'!AT$3+1)-'Poradie - sporty'!AT44)/'Poradie - sporty'!AT$3)</f>
        <v>0.86274509803921573</v>
      </c>
      <c r="AU41" s="243">
        <f>IF('Poradie - sporty'!AU44="x",0,(('Poradie - sporty'!AU$3+1)-'Poradie - sporty'!AU44)/'Poradie - sporty'!AU$3)</f>
        <v>0.20689655172413793</v>
      </c>
      <c r="AV41" s="243">
        <f>IF('Poradie - sporty'!AV44="x",0,(('Poradie - sporty'!AV$3+1)-'Poradie - sporty'!AV44)/'Poradie - sporty'!AV$3)</f>
        <v>0</v>
      </c>
      <c r="AW41" s="243">
        <f>IF('Poradie - sporty'!AW44="x",0,(('Poradie - sporty'!AW$3+1)-'Poradie - sporty'!AW44)/'Poradie - sporty'!AW$3)</f>
        <v>0</v>
      </c>
      <c r="AX41" s="243">
        <f>IF('Poradie - sporty'!AX44="x",0,(('Poradie - sporty'!AX$3+1)-'Poradie - sporty'!AX44)/'Poradie - sporty'!AX$3)</f>
        <v>0.86274509803921573</v>
      </c>
      <c r="AY41" s="243">
        <f>IF('Poradie - sporty'!AY44="x",0,(('Poradie - sporty'!AY$3+1)-'Poradie - sporty'!AY44)/'Poradie - sporty'!AY$3)</f>
        <v>0.53846153846153844</v>
      </c>
      <c r="AZ41" s="243">
        <f>IF('Poradie - sporty'!AZ44="x",0,(('Poradie - sporty'!AZ$3+1)-'Poradie - sporty'!AZ44)/'Poradie - sporty'!AZ$3)</f>
        <v>0</v>
      </c>
      <c r="BA41" s="243">
        <f>IF('Poradie - sporty'!BA44="x",0,(('Poradie - sporty'!BA$3+1)-'Poradie - sporty'!BA44)/'Poradie - sporty'!BA$3)</f>
        <v>0.80606060606060603</v>
      </c>
      <c r="BB41" s="243">
        <f>IF('Poradie - sporty'!BB44="x",0,(('Poradie - sporty'!BB$3+1)-'Poradie - sporty'!BB44)/'Poradie - sporty'!BB$3)</f>
        <v>0.79661016949152541</v>
      </c>
      <c r="BC41" s="243">
        <f>IF('Poradie - sporty'!BC44="x",0,(('Poradie - sporty'!BC$3+1)-'Poradie - sporty'!BC44)/'Poradie - sporty'!BC$3)</f>
        <v>0</v>
      </c>
      <c r="BD41" s="243">
        <f>IF('Poradie - sporty'!BD44="x",0,(('Poradie - sporty'!BD$3+1)-'Poradie - sporty'!BD44)/'Poradie - sporty'!BD$3)</f>
        <v>0</v>
      </c>
      <c r="BE41" s="243">
        <f>IF('Poradie - sporty'!BE44="x",0,(('Poradie - sporty'!BE$3+1)-'Poradie - sporty'!BE44)/'Poradie - sporty'!BE$3)</f>
        <v>0.68243243243243246</v>
      </c>
      <c r="BF41" s="243">
        <f>IF('Poradie - sporty'!BF44="x",0,(('Poradie - sporty'!BF$3+1)-'Poradie - sporty'!BF44)/'Poradie - sporty'!BF$3)</f>
        <v>0.53703703703703709</v>
      </c>
      <c r="BG41" s="243">
        <f>IF('Poradie - sporty'!BG44="x",0,(('Poradie - sporty'!BG$3+1)-'Poradie - sporty'!BG44)/'Poradie - sporty'!BG$3)</f>
        <v>0</v>
      </c>
      <c r="BH41" s="243">
        <f>IF('Poradie - sporty'!BH44="x",0,(('Poradie - sporty'!BH$3+1)-'Poradie - sporty'!BH44)/'Poradie - sporty'!BH$3)</f>
        <v>0.84337349397590367</v>
      </c>
      <c r="BI41" s="243">
        <f>IF('Poradie - sporty'!BI44="x",0,(('Poradie - sporty'!BI$3+1)-'Poradie - sporty'!BI44)/'Poradie - sporty'!BI$3)</f>
        <v>0.16923076923076924</v>
      </c>
      <c r="BJ41" s="243">
        <f>IF('Poradie - sporty'!BJ44="x",0,(('Poradie - sporty'!BJ$3+1)-'Poradie - sporty'!BJ44)/'Poradie - sporty'!BJ$3)</f>
        <v>0</v>
      </c>
      <c r="BK41" s="243">
        <f>IF('Poradie - sporty'!BK44="x",0,(('Poradie - sporty'!BK$3+1)-'Poradie - sporty'!BK44)/'Poradie - sporty'!BK$3)</f>
        <v>0</v>
      </c>
      <c r="BL41" s="243">
        <f>IF('Poradie - sporty'!BL44="x",0,(('Poradie - sporty'!BL$3+1)-'Poradie - sporty'!BL44)/'Poradie - sporty'!BL$3)</f>
        <v>0</v>
      </c>
      <c r="BM41" s="243">
        <f>IF('Poradie - sporty'!BM44="x",0,(('Poradie - sporty'!BM$3+1)-'Poradie - sporty'!BM44)/'Poradie - sporty'!BM$3)</f>
        <v>0.70370370370370372</v>
      </c>
      <c r="BN41" s="243">
        <f>IF('Poradie - sporty'!BN44="x",0,(('Poradie - sporty'!BN$3+1)-'Poradie - sporty'!BN44)/'Poradie - sporty'!BN$3)</f>
        <v>0</v>
      </c>
      <c r="BO41" s="243">
        <f>IF('Poradie - sporty'!BO44="x",0,(('Poradie - sporty'!BO$3+1)-'Poradie - sporty'!BO44)/'Poradie - sporty'!BO$3)</f>
        <v>0.43119266055045874</v>
      </c>
      <c r="BP41" s="243">
        <f>IF('Poradie - sporty'!BP44="x",0,(('Poradie - sporty'!BP$3+1)-'Poradie - sporty'!BP44)/'Poradie - sporty'!BP$3)</f>
        <v>0</v>
      </c>
      <c r="BQ41" s="243">
        <f>IF('Poradie - sporty'!BQ44="x",0,(('Poradie - sporty'!BQ$3+1)-'Poradie - sporty'!BQ44)/'Poradie - sporty'!BQ$3)</f>
        <v>0</v>
      </c>
      <c r="BR41" s="243">
        <f>IF('Poradie - sporty'!BR44="x",0,(('Poradie - sporty'!BR$3+1)-'Poradie - sporty'!BR44)/'Poradie - sporty'!BR$3)</f>
        <v>0.64835164835164838</v>
      </c>
      <c r="BS41" s="243">
        <f>IF('Poradie - sporty'!BS44="x",0,(('Poradie - sporty'!BS$3+1)-'Poradie - sporty'!BS44)/'Poradie - sporty'!BS$3)</f>
        <v>0</v>
      </c>
      <c r="BT41" s="243">
        <f>IF('Poradie - sporty'!BT44="x",0,(('Poradie - sporty'!BT$3+1)-'Poradie - sporty'!BT44)/'Poradie - sporty'!BT$3)</f>
        <v>4.878048780487805E-2</v>
      </c>
      <c r="BU41" s="243">
        <f>IF('Poradie - sporty'!BU44="x",0,(('Poradie - sporty'!BU$3+1)-'Poradie - sporty'!BU44)/'Poradie - sporty'!BU$3)</f>
        <v>0.60317460317460314</v>
      </c>
      <c r="BV41" s="243">
        <f>IF('Poradie - sporty'!BV44="x",0,(('Poradie - sporty'!BV$3+1)-'Poradie - sporty'!BV44)/'Poradie - sporty'!BV$3)</f>
        <v>0</v>
      </c>
      <c r="BW41" s="243">
        <f>IF('Poradie - sporty'!BW44="x",0,(('Poradie - sporty'!BW$3+1)-'Poradie - sporty'!BW44)/'Poradie - sporty'!BW$3)</f>
        <v>0</v>
      </c>
      <c r="BX41" s="243">
        <f>IF('Poradie - sporty'!BX44="x",0,(('Poradie - sporty'!BX$3+1)-'Poradie - sporty'!BX44)/'Poradie - sporty'!BX$3)</f>
        <v>0</v>
      </c>
      <c r="BY41" s="243">
        <f>IF('Poradie - sporty'!BY44="x",0,(('Poradie - sporty'!BY$3+1)-'Poradie - sporty'!BY44)/'Poradie - sporty'!BY$3)</f>
        <v>0.23076923076923078</v>
      </c>
      <c r="BZ41" s="243">
        <f>IF('Poradie - sporty'!BZ44="x",0,(('Poradie - sporty'!BZ$3+1)-'Poradie - sporty'!BZ44)/'Poradie - sporty'!BZ$3)</f>
        <v>0</v>
      </c>
      <c r="CA41" s="243">
        <f>IF('Poradie - sporty'!CA44="x",0,(('Poradie - sporty'!CA$3+1)-'Poradie - sporty'!CA44)/'Poradie - sporty'!CA$3)</f>
        <v>0</v>
      </c>
      <c r="CB41" s="243">
        <f>IF('Poradie - sporty'!CB44="x",0,(('Poradie - sporty'!CB$3+1)-'Poradie - sporty'!CB44)/'Poradie - sporty'!CB$3)</f>
        <v>0.51190476190476186</v>
      </c>
      <c r="CC41" s="243">
        <f>IF('Poradie - sporty'!CC44="x",0,(('Poradie - sporty'!CC$3+1)-'Poradie - sporty'!CC44)/'Poradie - sporty'!CC$3)</f>
        <v>0</v>
      </c>
      <c r="CD41" s="243">
        <f>IF('Poradie - sporty'!CD44="x",0,(('Poradie - sporty'!CD$3+1)-'Poradie - sporty'!CD44)/'Poradie - sporty'!CD$3)</f>
        <v>0</v>
      </c>
      <c r="CE41" s="243">
        <f>IF('Poradie - sporty'!CE44="x",0,(('Poradie - sporty'!CE$3+1)-'Poradie - sporty'!CE44)/'Poradie - sporty'!CE$3)</f>
        <v>0.8539325842696629</v>
      </c>
      <c r="CF41" s="243">
        <f>IF('Poradie - sporty'!CF44="x",0,(('Poradie - sporty'!CF$3+1)-'Poradie - sporty'!CF44)/'Poradie - sporty'!CF$3)</f>
        <v>0</v>
      </c>
      <c r="CG41" s="243">
        <f>IF('Poradie - sporty'!CG44="x",0,(('Poradie - sporty'!CG$3+1)-'Poradie - sporty'!CG44)/'Poradie - sporty'!CG$3)</f>
        <v>0.76237623762376239</v>
      </c>
      <c r="CH41" s="243">
        <f>IF('Poradie - sporty'!CH44="x",0,(('Poradie - sporty'!CH$3+1)-'Poradie - sporty'!CH44)/'Poradie - sporty'!CH$3)</f>
        <v>0.66666666666666663</v>
      </c>
      <c r="CI41" s="243">
        <f>IF('Poradie - sporty'!CI44="x",0,(('Poradie - sporty'!CI$3+1)-'Poradie - sporty'!CI44)/'Poradie - sporty'!CI$3)</f>
        <v>0.83544303797468356</v>
      </c>
      <c r="CJ41" s="243">
        <f>IF('Poradie - sporty'!CJ44="x",0,(('Poradie - sporty'!CJ$3+1)-'Poradie - sporty'!CJ44)/'Poradie - sporty'!CJ$3)</f>
        <v>0.38461538461538464</v>
      </c>
      <c r="CK41" s="243">
        <f>IF('Poradie - sporty'!CK44="x",0,(('Poradie - sporty'!CK$3+1)-'Poradie - sporty'!CK44)/'Poradie - sporty'!CK$3)</f>
        <v>0</v>
      </c>
      <c r="CL41" s="243">
        <f>IF('Poradie - sporty'!CL44="x",0,(('Poradie - sporty'!CL$3+1)-'Poradie - sporty'!CL44)/'Poradie - sporty'!CL$3)</f>
        <v>0.75454545454545452</v>
      </c>
      <c r="CM41" s="243">
        <f>IF('Poradie - sporty'!CM44="x",0,(('Poradie - sporty'!CM$3+1)-'Poradie - sporty'!CM44)/'Poradie - sporty'!CM$3)</f>
        <v>0.51724137931034486</v>
      </c>
      <c r="CN41" s="243">
        <f>IF('Poradie - sporty'!CN44="x",0,(('Poradie - sporty'!CN$3+1)-'Poradie - sporty'!CN44)/'Poradie - sporty'!CN$3)</f>
        <v>0.36666666666666664</v>
      </c>
      <c r="CO41" s="243">
        <f>IF('Poradie - sporty'!CO44="x",0,(('Poradie - sporty'!CO$3+1)-'Poradie - sporty'!CO44)/'Poradie - sporty'!CO$3)</f>
        <v>0.7678571428571429</v>
      </c>
      <c r="CP41" s="243">
        <f>IF('Poradie - sporty'!CP44="x",0,(('Poradie - sporty'!CP$3+1)-'Poradie - sporty'!CP44)/'Poradie - sporty'!CP$3)</f>
        <v>0</v>
      </c>
      <c r="CQ41" s="243">
        <f>IF('Poradie - sporty'!CQ44="x",0,(('Poradie - sporty'!CQ$3+1)-'Poradie - sporty'!CQ44)/'Poradie - sporty'!CQ$3)</f>
        <v>0</v>
      </c>
      <c r="CR41" s="243">
        <f>IF('Poradie - sporty'!CR44="x",0,(('Poradie - sporty'!CR$3+1)-'Poradie - sporty'!CR44)/'Poradie - sporty'!CR$3)</f>
        <v>0.34328358208955223</v>
      </c>
      <c r="CS41" s="243">
        <f>IF('Poradie - sporty'!CS44="x",0,(('Poradie - sporty'!CS$3+1)-'Poradie - sporty'!CS44)/'Poradie - sporty'!CS$3)</f>
        <v>0.484375</v>
      </c>
      <c r="CT41" s="243">
        <f>IF('Poradie - sporty'!CT44="x",0,(('Poradie - sporty'!CT$3+1)-'Poradie - sporty'!CT44)/'Poradie - sporty'!CT$3)</f>
        <v>0.38028169014084506</v>
      </c>
      <c r="CU41" s="243">
        <f>IF('Poradie - sporty'!CU44="x",0,(('Poradie - sporty'!CU$3+1)-'Poradie - sporty'!CU44)/'Poradie - sporty'!CU$3)</f>
        <v>0</v>
      </c>
      <c r="CV41" s="243">
        <f>IF('Poradie - sporty'!CV44="x",0,(('Poradie - sporty'!CV$3+1)-'Poradie - sporty'!CV44)/'Poradie - sporty'!CV$3)</f>
        <v>0</v>
      </c>
      <c r="CW41" s="243">
        <f>IF('Poradie - sporty'!CW44="x",0,(('Poradie - sporty'!CW$3+1)-'Poradie - sporty'!CW44)/'Poradie - sporty'!CW$3)</f>
        <v>0</v>
      </c>
      <c r="CX41" s="243">
        <f>IF('Poradie - sporty'!CX44="x",0,(('Poradie - sporty'!CX$3+1)-'Poradie - sporty'!CX44)/'Poradie - sporty'!CX$3)</f>
        <v>0.6333333333333333</v>
      </c>
      <c r="CY41" s="243">
        <f>IF('Poradie - sporty'!CY44="x",0,(('Poradie - sporty'!CY$3+1)-'Poradie - sporty'!CY44)/'Poradie - sporty'!CY$3)</f>
        <v>0.93150684931506844</v>
      </c>
      <c r="CZ41" s="243">
        <f>IF('Poradie - sporty'!CZ44="x",0,(('Poradie - sporty'!CZ$3+1)-'Poradie - sporty'!CZ44)/'Poradie - sporty'!CZ$3)</f>
        <v>0.67231638418079098</v>
      </c>
      <c r="DA41" s="243">
        <f>IF('Poradie - sporty'!DA44="x",0,(('Poradie - sporty'!DA$3+1)-'Poradie - sporty'!DA44)/'Poradie - sporty'!DA$3)</f>
        <v>0.9</v>
      </c>
      <c r="DB41" s="243">
        <f>IF('Poradie - sporty'!DB44="x",0,(('Poradie - sporty'!DB$3+1)-'Poradie - sporty'!DB44)/'Poradie - sporty'!DB$3)</f>
        <v>0.79166666666666663</v>
      </c>
      <c r="DC41" s="243">
        <f>IF('Poradie - sporty'!DC44="x",0,(('Poradie - sporty'!DC$3+1)-'Poradie - sporty'!DC44)/'Poradie - sporty'!DC$3)</f>
        <v>0</v>
      </c>
      <c r="DD41" s="243">
        <f>IF('Poradie - sporty'!DD44="x",0,(('Poradie - sporty'!DD$3+1)-'Poradie - sporty'!DD44)/'Poradie - sporty'!DD$3)</f>
        <v>7.9365079365079361E-2</v>
      </c>
      <c r="DE41" s="243">
        <f>IF('Poradie - sporty'!DE44="x",0,(('Poradie - sporty'!DE$3+1)-'Poradie - sporty'!DE44)/'Poradie - sporty'!DE$3)</f>
        <v>0.66764705882352937</v>
      </c>
      <c r="DF41" s="243">
        <f>IF('Poradie - sporty'!DF44="x",0,(('Poradie - sporty'!DF$3+1)-'Poradie - sporty'!DF44)/'Poradie - sporty'!DF$3)</f>
        <v>0</v>
      </c>
      <c r="DG41" s="243">
        <f>IF('Poradie - sporty'!DG44="x",0,(('Poradie - sporty'!DG$3+1)-'Poradie - sporty'!DG44)/'Poradie - sporty'!DG$3)</f>
        <v>0.77027027027027029</v>
      </c>
      <c r="DH41" s="243">
        <f>IF('Poradie - sporty'!DH44="x",0,(('Poradie - sporty'!DH$3+1)-'Poradie - sporty'!DH44)/'Poradie - sporty'!DH$3)</f>
        <v>0.75510204081632648</v>
      </c>
      <c r="DI41" s="243">
        <f>IF('Poradie - sporty'!DI44="x",0,(('Poradie - sporty'!DI$3+1)-'Poradie - sporty'!DI44)/'Poradie - sporty'!DI$3)</f>
        <v>0.53529411764705881</v>
      </c>
    </row>
    <row r="42" spans="1:113" ht="14.25" customHeight="1" x14ac:dyDescent="0.25">
      <c r="A42" s="238" t="s">
        <v>44</v>
      </c>
      <c r="B42" s="243">
        <f>IF('Poradie - sporty'!B45="x",0,(('Poradie - sporty'!B$3+1)-'Poradie - sporty'!B45)/'Poradie - sporty'!B$3)</f>
        <v>0.93421052631578949</v>
      </c>
      <c r="C42" s="243">
        <f>IF('Poradie - sporty'!C45="x",0,(('Poradie - sporty'!C$3+1)-'Poradie - sporty'!C45)/'Poradie - sporty'!C$3)</f>
        <v>0.53333333333333333</v>
      </c>
      <c r="D42" s="243">
        <f>IF('Poradie - sporty'!D45="x",0,(('Poradie - sporty'!D$3+1)-'Poradie - sporty'!D45)/'Poradie - sporty'!D$3)</f>
        <v>0.98461538461538467</v>
      </c>
      <c r="E42" s="243">
        <f>IF('Poradie - sporty'!E45="x",0,(('Poradie - sporty'!E$3+1)-'Poradie - sporty'!E45)/'Poradie - sporty'!E$3)</f>
        <v>0.96268656716417911</v>
      </c>
      <c r="F42" s="243">
        <f>IF('Poradie - sporty'!F45="x",0,(('Poradie - sporty'!F$3+1)-'Poradie - sporty'!F45)/'Poradie - sporty'!F$3)</f>
        <v>1</v>
      </c>
      <c r="G42" s="243">
        <f>IF('Poradie - sporty'!G45="x",0,(('Poradie - sporty'!G$3+1)-'Poradie - sporty'!G45)/'Poradie - sporty'!G$3)</f>
        <v>0.18536585365853658</v>
      </c>
      <c r="H42" s="243">
        <f>IF('Poradie - sporty'!H45="x",0,(('Poradie - sporty'!H$3+1)-'Poradie - sporty'!H45)/'Poradie - sporty'!H$3)</f>
        <v>0</v>
      </c>
      <c r="I42" s="243">
        <f>IF('Poradie - sporty'!I45="x",0,(('Poradie - sporty'!I$3+1)-'Poradie - sporty'!I45)/'Poradie - sporty'!I$3)</f>
        <v>0.87671232876712324</v>
      </c>
      <c r="J42" s="243">
        <f>IF('Poradie - sporty'!J45="x",0,(('Poradie - sporty'!J$3+1)-'Poradie - sporty'!J45)/'Poradie - sporty'!J$3)</f>
        <v>0.92105263157894735</v>
      </c>
      <c r="K42" s="243">
        <f>IF('Poradie - sporty'!K45="x",0,(('Poradie - sporty'!K$3+1)-'Poradie - sporty'!K45)/'Poradie - sporty'!K$3)</f>
        <v>0.97499999999999998</v>
      </c>
      <c r="L42" s="243">
        <f>IF('Poradie - sporty'!L45="x",0,(('Poradie - sporty'!L$3+1)-'Poradie - sporty'!L45)/'Poradie - sporty'!L$3)</f>
        <v>0.63953488372093026</v>
      </c>
      <c r="M42" s="243">
        <f>IF('Poradie - sporty'!M45="x",0,(('Poradie - sporty'!M$3+1)-'Poradie - sporty'!M45)/'Poradie - sporty'!M$3)</f>
        <v>0.96517412935323388</v>
      </c>
      <c r="N42" s="243">
        <f>IF('Poradie - sporty'!N45="x",0,(('Poradie - sporty'!N$3+1)-'Poradie - sporty'!N45)/'Poradie - sporty'!N$3)</f>
        <v>0.8</v>
      </c>
      <c r="O42" s="243">
        <f>IF('Poradie - sporty'!O45="x",0,(('Poradie - sporty'!O$3+1)-'Poradie - sporty'!O45)/'Poradie - sporty'!O$3)</f>
        <v>0.42857142857142855</v>
      </c>
      <c r="P42" s="243">
        <f>IF('Poradie - sporty'!P45="x",0,(('Poradie - sporty'!P$3+1)-'Poradie - sporty'!P45)/'Poradie - sporty'!P$3)</f>
        <v>0.80172413793103448</v>
      </c>
      <c r="Q42" s="243">
        <f>IF('Poradie - sporty'!Q45="x",0,(('Poradie - sporty'!Q$3+1)-'Poradie - sporty'!Q45)/'Poradie - sporty'!Q$3)</f>
        <v>0.97619047619047616</v>
      </c>
      <c r="R42" s="243">
        <f>IF('Poradie - sporty'!R45="x",0,(('Poradie - sporty'!R$3+1)-'Poradie - sporty'!R45)/'Poradie - sporty'!R$3)</f>
        <v>0.95081967213114749</v>
      </c>
      <c r="S42" s="243">
        <f>IF('Poradie - sporty'!S45="x",0,(('Poradie - sporty'!S$3+1)-'Poradie - sporty'!S45)/'Poradie - sporty'!S$3)</f>
        <v>0.48529411764705882</v>
      </c>
      <c r="T42" s="243">
        <f>IF('Poradie - sporty'!T45="x",0,(('Poradie - sporty'!T$3+1)-'Poradie - sporty'!T45)/'Poradie - sporty'!T$3)</f>
        <v>0.660377358490566</v>
      </c>
      <c r="U42" s="243">
        <f>IF('Poradie - sporty'!U45="x",0,(('Poradie - sporty'!U$3+1)-'Poradie - sporty'!U45)/'Poradie - sporty'!U$3)</f>
        <v>0.967741935483871</v>
      </c>
      <c r="V42" s="243">
        <f>IF('Poradie - sporty'!V45="x",0,(('Poradie - sporty'!V$3+1)-'Poradie - sporty'!V45)/'Poradie - sporty'!V$3)</f>
        <v>0.97142857142857142</v>
      </c>
      <c r="W42" s="243">
        <f>IF('Poradie - sporty'!W45="x",0,(('Poradie - sporty'!W$3+1)-'Poradie - sporty'!W45)/'Poradie - sporty'!W$3)</f>
        <v>0.90909090909090906</v>
      </c>
      <c r="X42" s="243">
        <f>IF('Poradie - sporty'!X45="x",0,(('Poradie - sporty'!X$3+1)-'Poradie - sporty'!X45)/'Poradie - sporty'!X$3)</f>
        <v>0</v>
      </c>
      <c r="Y42" s="243">
        <f>IF('Poradie - sporty'!Y45="x",0,(('Poradie - sporty'!Y$3+1)-'Poradie - sporty'!Y45)/'Poradie - sporty'!Y$3)</f>
        <v>0.88461538461538458</v>
      </c>
      <c r="Z42" s="243">
        <f>IF('Poradie - sporty'!Z45="x",0,(('Poradie - sporty'!Z$3+1)-'Poradie - sporty'!Z45)/'Poradie - sporty'!Z$3)</f>
        <v>0</v>
      </c>
      <c r="AA42" s="243">
        <f>IF('Poradie - sporty'!AA45="x",0,(('Poradie - sporty'!AA$3+1)-'Poradie - sporty'!AA45)/'Poradie - sporty'!AA$3)</f>
        <v>0.82017543859649122</v>
      </c>
      <c r="AB42" s="243">
        <f>IF('Poradie - sporty'!AB45="x",0,(('Poradie - sporty'!AB$3+1)-'Poradie - sporty'!AB45)/'Poradie - sporty'!AB$3)</f>
        <v>0.95</v>
      </c>
      <c r="AC42" s="243">
        <f>IF('Poradie - sporty'!AC45="x",0,(('Poradie - sporty'!AC$3+1)-'Poradie - sporty'!AC45)/'Poradie - sporty'!AC$3)</f>
        <v>0.92028985507246375</v>
      </c>
      <c r="AD42" s="243">
        <f>IF('Poradie - sporty'!AD45="x",0,(('Poradie - sporty'!AD$3+1)-'Poradie - sporty'!AD45)/'Poradie - sporty'!AD$3)</f>
        <v>0.98666666666666669</v>
      </c>
      <c r="AE42" s="243">
        <f>IF('Poradie - sporty'!AE45="x",0,(('Poradie - sporty'!AE$3+1)-'Poradie - sporty'!AE45)/'Poradie - sporty'!AE$3)</f>
        <v>0.8571428571428571</v>
      </c>
      <c r="AF42" s="243">
        <f>IF('Poradie - sporty'!AF45="x",0,(('Poradie - sporty'!AF$3+1)-'Poradie - sporty'!AF45)/'Poradie - sporty'!AF$3)</f>
        <v>0</v>
      </c>
      <c r="AG42" s="243">
        <f>IF('Poradie - sporty'!AG45="x",0,(('Poradie - sporty'!AG$3+1)-'Poradie - sporty'!AG45)/'Poradie - sporty'!AG$3)</f>
        <v>0.10714285714285714</v>
      </c>
      <c r="AH42" s="243">
        <f>IF('Poradie - sporty'!AH45="x",0,(('Poradie - sporty'!AH$3+1)-'Poradie - sporty'!AH45)/'Poradie - sporty'!AH$3)</f>
        <v>1</v>
      </c>
      <c r="AI42" s="243">
        <f>IF('Poradie - sporty'!AI45="x",0,(('Poradie - sporty'!AI$3+1)-'Poradie - sporty'!AI45)/'Poradie - sporty'!AI$3)</f>
        <v>0.84684684684684686</v>
      </c>
      <c r="AJ42" s="243">
        <f>IF('Poradie - sporty'!AJ45="x",0,(('Poradie - sporty'!AJ$3+1)-'Poradie - sporty'!AJ45)/'Poradie - sporty'!AJ$3)</f>
        <v>0.94696969696969702</v>
      </c>
      <c r="AK42" s="243">
        <f>IF('Poradie - sporty'!AK45="x",0,(('Poradie - sporty'!AK$3+1)-'Poradie - sporty'!AK45)/'Poradie - sporty'!AK$3)</f>
        <v>1</v>
      </c>
      <c r="AL42" s="243">
        <f>IF('Poradie - sporty'!AL45="x",0,(('Poradie - sporty'!AL$3+1)-'Poradie - sporty'!AL45)/'Poradie - sporty'!AL$3)</f>
        <v>0.72131147540983609</v>
      </c>
      <c r="AM42" s="243">
        <f>IF('Poradie - sporty'!AM45="x",0,(('Poradie - sporty'!AM$3+1)-'Poradie - sporty'!AM45)/'Poradie - sporty'!AM$3)</f>
        <v>0</v>
      </c>
      <c r="AN42" s="243">
        <f>IF('Poradie - sporty'!AN45="x",0,(('Poradie - sporty'!AN$3+1)-'Poradie - sporty'!AN45)/'Poradie - sporty'!AN$3)</f>
        <v>0.65957446808510634</v>
      </c>
      <c r="AO42" s="243">
        <f>IF('Poradie - sporty'!AO45="x",0,(('Poradie - sporty'!AO$3+1)-'Poradie - sporty'!AO45)/'Poradie - sporty'!AO$3)</f>
        <v>0.61818181818181817</v>
      </c>
      <c r="AP42" s="243">
        <f>IF('Poradie - sporty'!AP45="x",0,(('Poradie - sporty'!AP$3+1)-'Poradie - sporty'!AP45)/'Poradie - sporty'!AP$3)</f>
        <v>0.95979899497487442</v>
      </c>
      <c r="AQ42" s="243">
        <f>IF('Poradie - sporty'!AQ45="x",0,(('Poradie - sporty'!AQ$3+1)-'Poradie - sporty'!AQ45)/'Poradie - sporty'!AQ$3)</f>
        <v>2.9411764705882353E-2</v>
      </c>
      <c r="AR42" s="243">
        <f>IF('Poradie - sporty'!AR45="x",0,(('Poradie - sporty'!AR$3+1)-'Poradie - sporty'!AR45)/'Poradie - sporty'!AR$3)</f>
        <v>0.62068965517241381</v>
      </c>
      <c r="AS42" s="243">
        <f>IF('Poradie - sporty'!AS45="x",0,(('Poradie - sporty'!AS$3+1)-'Poradie - sporty'!AS45)/'Poradie - sporty'!AS$3)</f>
        <v>0.63963963963963966</v>
      </c>
      <c r="AT42" s="243">
        <f>IF('Poradie - sporty'!AT45="x",0,(('Poradie - sporty'!AT$3+1)-'Poradie - sporty'!AT45)/'Poradie - sporty'!AT$3)</f>
        <v>1</v>
      </c>
      <c r="AU42" s="243">
        <f>IF('Poradie - sporty'!AU45="x",0,(('Poradie - sporty'!AU$3+1)-'Poradie - sporty'!AU45)/'Poradie - sporty'!AU$3)</f>
        <v>0.95402298850574707</v>
      </c>
      <c r="AV42" s="243">
        <f>IF('Poradie - sporty'!AV45="x",0,(('Poradie - sporty'!AV$3+1)-'Poradie - sporty'!AV45)/'Poradie - sporty'!AV$3)</f>
        <v>0</v>
      </c>
      <c r="AW42" s="243">
        <f>IF('Poradie - sporty'!AW45="x",0,(('Poradie - sporty'!AW$3+1)-'Poradie - sporty'!AW45)/'Poradie - sporty'!AW$3)</f>
        <v>0.85365853658536583</v>
      </c>
      <c r="AX42" s="243">
        <f>IF('Poradie - sporty'!AX45="x",0,(('Poradie - sporty'!AX$3+1)-'Poradie - sporty'!AX45)/'Poradie - sporty'!AX$3)</f>
        <v>1</v>
      </c>
      <c r="AY42" s="243">
        <f>IF('Poradie - sporty'!AY45="x",0,(('Poradie - sporty'!AY$3+1)-'Poradie - sporty'!AY45)/'Poradie - sporty'!AY$3)</f>
        <v>0.98076923076923073</v>
      </c>
      <c r="AZ42" s="243">
        <f>IF('Poradie - sporty'!AZ45="x",0,(('Poradie - sporty'!AZ$3+1)-'Poradie - sporty'!AZ45)/'Poradie - sporty'!AZ$3)</f>
        <v>0.58333333333333337</v>
      </c>
      <c r="BA42" s="243">
        <f>IF('Poradie - sporty'!BA45="x",0,(('Poradie - sporty'!BA$3+1)-'Poradie - sporty'!BA45)/'Poradie - sporty'!BA$3)</f>
        <v>0.9939393939393939</v>
      </c>
      <c r="BB42" s="243">
        <f>IF('Poradie - sporty'!BB45="x",0,(('Poradie - sporty'!BB$3+1)-'Poradie - sporty'!BB45)/'Poradie - sporty'!BB$3)</f>
        <v>1</v>
      </c>
      <c r="BC42" s="243">
        <f>IF('Poradie - sporty'!BC45="x",0,(('Poradie - sporty'!BC$3+1)-'Poradie - sporty'!BC45)/'Poradie - sporty'!BC$3)</f>
        <v>0.39130434782608697</v>
      </c>
      <c r="BD42" s="243">
        <f>IF('Poradie - sporty'!BD45="x",0,(('Poradie - sporty'!BD$3+1)-'Poradie - sporty'!BD45)/'Poradie - sporty'!BD$3)</f>
        <v>0</v>
      </c>
      <c r="BE42" s="243">
        <f>IF('Poradie - sporty'!BE45="x",0,(('Poradie - sporty'!BE$3+1)-'Poradie - sporty'!BE45)/'Poradie - sporty'!BE$3)</f>
        <v>0.88513513513513509</v>
      </c>
      <c r="BF42" s="243">
        <f>IF('Poradie - sporty'!BF45="x",0,(('Poradie - sporty'!BF$3+1)-'Poradie - sporty'!BF45)/'Poradie - sporty'!BF$3)</f>
        <v>0.35185185185185186</v>
      </c>
      <c r="BG42" s="243">
        <f>IF('Poradie - sporty'!BG45="x",0,(('Poradie - sporty'!BG$3+1)-'Poradie - sporty'!BG45)/'Poradie - sporty'!BG$3)</f>
        <v>1</v>
      </c>
      <c r="BH42" s="243">
        <f>IF('Poradie - sporty'!BH45="x",0,(('Poradie - sporty'!BH$3+1)-'Poradie - sporty'!BH45)/'Poradie - sporty'!BH$3)</f>
        <v>0.92771084337349397</v>
      </c>
      <c r="BI42" s="243">
        <f>IF('Poradie - sporty'!BI45="x",0,(('Poradie - sporty'!BI$3+1)-'Poradie - sporty'!BI45)/'Poradie - sporty'!BI$3)</f>
        <v>0.47692307692307695</v>
      </c>
      <c r="BJ42" s="243">
        <f>IF('Poradie - sporty'!BJ45="x",0,(('Poradie - sporty'!BJ$3+1)-'Poradie - sporty'!BJ45)/'Poradie - sporty'!BJ$3)</f>
        <v>0.22222222222222221</v>
      </c>
      <c r="BK42" s="243">
        <f>IF('Poradie - sporty'!BK45="x",0,(('Poradie - sporty'!BK$3+1)-'Poradie - sporty'!BK45)/'Poradie - sporty'!BK$3)</f>
        <v>0</v>
      </c>
      <c r="BL42" s="243">
        <f>IF('Poradie - sporty'!BL45="x",0,(('Poradie - sporty'!BL$3+1)-'Poradie - sporty'!BL45)/'Poradie - sporty'!BL$3)</f>
        <v>0</v>
      </c>
      <c r="BM42" s="243">
        <f>IF('Poradie - sporty'!BM45="x",0,(('Poradie - sporty'!BM$3+1)-'Poradie - sporty'!BM45)/'Poradie - sporty'!BM$3)</f>
        <v>0.85185185185185186</v>
      </c>
      <c r="BN42" s="243">
        <f>IF('Poradie - sporty'!BN45="x",0,(('Poradie - sporty'!BN$3+1)-'Poradie - sporty'!BN45)/'Poradie - sporty'!BN$3)</f>
        <v>0.76</v>
      </c>
      <c r="BO42" s="243">
        <f>IF('Poradie - sporty'!BO45="x",0,(('Poradie - sporty'!BO$3+1)-'Poradie - sporty'!BO45)/'Poradie - sporty'!BO$3)</f>
        <v>0.98165137614678899</v>
      </c>
      <c r="BP42" s="243">
        <f>IF('Poradie - sporty'!BP45="x",0,(('Poradie - sporty'!BP$3+1)-'Poradie - sporty'!BP45)/'Poradie - sporty'!BP$3)</f>
        <v>0.93150684931506844</v>
      </c>
      <c r="BQ42" s="243">
        <f>IF('Poradie - sporty'!BQ45="x",0,(('Poradie - sporty'!BQ$3+1)-'Poradie - sporty'!BQ45)/'Poradie - sporty'!BQ$3)</f>
        <v>0.25</v>
      </c>
      <c r="BR42" s="243">
        <f>IF('Poradie - sporty'!BR45="x",0,(('Poradie - sporty'!BR$3+1)-'Poradie - sporty'!BR45)/'Poradie - sporty'!BR$3)</f>
        <v>0.93406593406593408</v>
      </c>
      <c r="BS42" s="243">
        <f>IF('Poradie - sporty'!BS45="x",0,(('Poradie - sporty'!BS$3+1)-'Poradie - sporty'!BS45)/'Poradie - sporty'!BS$3)</f>
        <v>0</v>
      </c>
      <c r="BT42" s="243">
        <f>IF('Poradie - sporty'!BT45="x",0,(('Poradie - sporty'!BT$3+1)-'Poradie - sporty'!BT45)/'Poradie - sporty'!BT$3)</f>
        <v>0.95121951219512191</v>
      </c>
      <c r="BU42" s="243">
        <f>IF('Poradie - sporty'!BU45="x",0,(('Poradie - sporty'!BU$3+1)-'Poradie - sporty'!BU45)/'Poradie - sporty'!BU$3)</f>
        <v>0.95238095238095233</v>
      </c>
      <c r="BV42" s="243">
        <f>IF('Poradie - sporty'!BV45="x",0,(('Poradie - sporty'!BV$3+1)-'Poradie - sporty'!BV45)/'Poradie - sporty'!BV$3)</f>
        <v>0</v>
      </c>
      <c r="BW42" s="243">
        <f>IF('Poradie - sporty'!BW45="x",0,(('Poradie - sporty'!BW$3+1)-'Poradie - sporty'!BW45)/'Poradie - sporty'!BW$3)</f>
        <v>0</v>
      </c>
      <c r="BX42" s="243">
        <f>IF('Poradie - sporty'!BX45="x",0,(('Poradie - sporty'!BX$3+1)-'Poradie - sporty'!BX45)/'Poradie - sporty'!BX$3)</f>
        <v>0.625</v>
      </c>
      <c r="BY42" s="243">
        <f>IF('Poradie - sporty'!BY45="x",0,(('Poradie - sporty'!BY$3+1)-'Poradie - sporty'!BY45)/'Poradie - sporty'!BY$3)</f>
        <v>0.89743589743589747</v>
      </c>
      <c r="BZ42" s="243">
        <f>IF('Poradie - sporty'!BZ45="x",0,(('Poradie - sporty'!BZ$3+1)-'Poradie - sporty'!BZ45)/'Poradie - sporty'!BZ$3)</f>
        <v>0.4375</v>
      </c>
      <c r="CA42" s="243">
        <f>IF('Poradie - sporty'!CA45="x",0,(('Poradie - sporty'!CA$3+1)-'Poradie - sporty'!CA45)/'Poradie - sporty'!CA$3)</f>
        <v>0.6875</v>
      </c>
      <c r="CB42" s="243">
        <f>IF('Poradie - sporty'!CB45="x",0,(('Poradie - sporty'!CB$3+1)-'Poradie - sporty'!CB45)/'Poradie - sporty'!CB$3)</f>
        <v>1</v>
      </c>
      <c r="CC42" s="243">
        <f>IF('Poradie - sporty'!CC45="x",0,(('Poradie - sporty'!CC$3+1)-'Poradie - sporty'!CC45)/'Poradie - sporty'!CC$3)</f>
        <v>0</v>
      </c>
      <c r="CD42" s="243">
        <f>IF('Poradie - sporty'!CD45="x",0,(('Poradie - sporty'!CD$3+1)-'Poradie - sporty'!CD45)/'Poradie - sporty'!CD$3)</f>
        <v>0.70666666666666667</v>
      </c>
      <c r="CE42" s="243">
        <f>IF('Poradie - sporty'!CE45="x",0,(('Poradie - sporty'!CE$3+1)-'Poradie - sporty'!CE45)/'Poradie - sporty'!CE$3)</f>
        <v>0.6629213483146067</v>
      </c>
      <c r="CF42" s="243">
        <f>IF('Poradie - sporty'!CF45="x",0,(('Poradie - sporty'!CF$3+1)-'Poradie - sporty'!CF45)/'Poradie - sporty'!CF$3)</f>
        <v>0.47916666666666669</v>
      </c>
      <c r="CG42" s="243">
        <f>IF('Poradie - sporty'!CG45="x",0,(('Poradie - sporty'!CG$3+1)-'Poradie - sporty'!CG45)/'Poradie - sporty'!CG$3)</f>
        <v>0.87128712871287128</v>
      </c>
      <c r="CH42" s="243">
        <f>IF('Poradie - sporty'!CH45="x",0,(('Poradie - sporty'!CH$3+1)-'Poradie - sporty'!CH45)/'Poradie - sporty'!CH$3)</f>
        <v>0.82352941176470584</v>
      </c>
      <c r="CI42" s="243">
        <f>IF('Poradie - sporty'!CI45="x",0,(('Poradie - sporty'!CI$3+1)-'Poradie - sporty'!CI45)/'Poradie - sporty'!CI$3)</f>
        <v>1</v>
      </c>
      <c r="CJ42" s="243">
        <f>IF('Poradie - sporty'!CJ45="x",0,(('Poradie - sporty'!CJ$3+1)-'Poradie - sporty'!CJ45)/'Poradie - sporty'!CJ$3)</f>
        <v>0.84615384615384615</v>
      </c>
      <c r="CK42" s="243">
        <f>IF('Poradie - sporty'!CK45="x",0,(('Poradie - sporty'!CK$3+1)-'Poradie - sporty'!CK45)/'Poradie - sporty'!CK$3)</f>
        <v>0</v>
      </c>
      <c r="CL42" s="243">
        <f>IF('Poradie - sporty'!CL45="x",0,(('Poradie - sporty'!CL$3+1)-'Poradie - sporty'!CL45)/'Poradie - sporty'!CL$3)</f>
        <v>0.97272727272727277</v>
      </c>
      <c r="CM42" s="243">
        <f>IF('Poradie - sporty'!CM45="x",0,(('Poradie - sporty'!CM$3+1)-'Poradie - sporty'!CM45)/'Poradie - sporty'!CM$3)</f>
        <v>1</v>
      </c>
      <c r="CN42" s="243">
        <f>IF('Poradie - sporty'!CN45="x",0,(('Poradie - sporty'!CN$3+1)-'Poradie - sporty'!CN45)/'Poradie - sporty'!CN$3)</f>
        <v>0.83333333333333337</v>
      </c>
      <c r="CO42" s="243">
        <f>IF('Poradie - sporty'!CO45="x",0,(('Poradie - sporty'!CO$3+1)-'Poradie - sporty'!CO45)/'Poradie - sporty'!CO$3)</f>
        <v>0.9642857142857143</v>
      </c>
      <c r="CP42" s="243">
        <f>IF('Poradie - sporty'!CP45="x",0,(('Poradie - sporty'!CP$3+1)-'Poradie - sporty'!CP45)/'Poradie - sporty'!CP$3)</f>
        <v>0.6428571428571429</v>
      </c>
      <c r="CQ42" s="243">
        <f>IF('Poradie - sporty'!CQ45="x",0,(('Poradie - sporty'!CQ$3+1)-'Poradie - sporty'!CQ45)/'Poradie - sporty'!CQ$3)</f>
        <v>0.06</v>
      </c>
      <c r="CR42" s="243">
        <f>IF('Poradie - sporty'!CR45="x",0,(('Poradie - sporty'!CR$3+1)-'Poradie - sporty'!CR45)/'Poradie - sporty'!CR$3)</f>
        <v>0.95522388059701491</v>
      </c>
      <c r="CS42" s="243">
        <f>IF('Poradie - sporty'!CS45="x",0,(('Poradie - sporty'!CS$3+1)-'Poradie - sporty'!CS45)/'Poradie - sporty'!CS$3)</f>
        <v>0.71875</v>
      </c>
      <c r="CT42" s="243">
        <f>IF('Poradie - sporty'!CT45="x",0,(('Poradie - sporty'!CT$3+1)-'Poradie - sporty'!CT45)/'Poradie - sporty'!CT$3)</f>
        <v>0.46478873239436619</v>
      </c>
      <c r="CU42" s="243">
        <f>IF('Poradie - sporty'!CU45="x",0,(('Poradie - sporty'!CU$3+1)-'Poradie - sporty'!CU45)/'Poradie - sporty'!CU$3)</f>
        <v>0.2857142857142857</v>
      </c>
      <c r="CV42" s="243">
        <f>IF('Poradie - sporty'!CV45="x",0,(('Poradie - sporty'!CV$3+1)-'Poradie - sporty'!CV45)/'Poradie - sporty'!CV$3)</f>
        <v>0.61904761904761907</v>
      </c>
      <c r="CW42" s="243">
        <f>IF('Poradie - sporty'!CW45="x",0,(('Poradie - sporty'!CW$3+1)-'Poradie - sporty'!CW45)/'Poradie - sporty'!CW$3)</f>
        <v>0.76363636363636367</v>
      </c>
      <c r="CX42" s="243">
        <f>IF('Poradie - sporty'!CX45="x",0,(('Poradie - sporty'!CX$3+1)-'Poradie - sporty'!CX45)/'Poradie - sporty'!CX$3)</f>
        <v>0.6</v>
      </c>
      <c r="CY42" s="243">
        <f>IF('Poradie - sporty'!CY45="x",0,(('Poradie - sporty'!CY$3+1)-'Poradie - sporty'!CY45)/'Poradie - sporty'!CY$3)</f>
        <v>0.90410958904109584</v>
      </c>
      <c r="CZ42" s="243">
        <f>IF('Poradie - sporty'!CZ45="x",0,(('Poradie - sporty'!CZ$3+1)-'Poradie - sporty'!CZ45)/'Poradie - sporty'!CZ$3)</f>
        <v>0.99435028248587576</v>
      </c>
      <c r="DA42" s="243">
        <f>IF('Poradie - sporty'!DA45="x",0,(('Poradie - sporty'!DA$3+1)-'Poradie - sporty'!DA45)/'Poradie - sporty'!DA$3)</f>
        <v>0.9538461538461539</v>
      </c>
      <c r="DB42" s="243">
        <f>IF('Poradie - sporty'!DB45="x",0,(('Poradie - sporty'!DB$3+1)-'Poradie - sporty'!DB45)/'Poradie - sporty'!DB$3)</f>
        <v>0.875</v>
      </c>
      <c r="DC42" s="243">
        <f>IF('Poradie - sporty'!DC45="x",0,(('Poradie - sporty'!DC$3+1)-'Poradie - sporty'!DC45)/'Poradie - sporty'!DC$3)</f>
        <v>0</v>
      </c>
      <c r="DD42" s="243">
        <f>IF('Poradie - sporty'!DD45="x",0,(('Poradie - sporty'!DD$3+1)-'Poradie - sporty'!DD45)/'Poradie - sporty'!DD$3)</f>
        <v>1</v>
      </c>
      <c r="DE42" s="243">
        <f>IF('Poradie - sporty'!DE45="x",0,(('Poradie - sporty'!DE$3+1)-'Poradie - sporty'!DE45)/'Poradie - sporty'!DE$3)</f>
        <v>0.98235294117647054</v>
      </c>
      <c r="DF42" s="243">
        <f>IF('Poradie - sporty'!DF45="x",0,(('Poradie - sporty'!DF$3+1)-'Poradie - sporty'!DF45)/'Poradie - sporty'!DF$3)</f>
        <v>0</v>
      </c>
      <c r="DG42" s="243">
        <f>IF('Poradie - sporty'!DG45="x",0,(('Poradie - sporty'!DG$3+1)-'Poradie - sporty'!DG45)/'Poradie - sporty'!DG$3)</f>
        <v>0.93243243243243246</v>
      </c>
      <c r="DH42" s="243">
        <f>IF('Poradie - sporty'!DH45="x",0,(('Poradie - sporty'!DH$3+1)-'Poradie - sporty'!DH45)/'Poradie - sporty'!DH$3)</f>
        <v>1</v>
      </c>
      <c r="DI42" s="243">
        <f>IF('Poradie - sporty'!DI45="x",0,(('Poradie - sporty'!DI$3+1)-'Poradie - sporty'!DI45)/'Poradie - sporty'!DI$3)</f>
        <v>0.91764705882352937</v>
      </c>
    </row>
    <row r="43" spans="1:113" ht="14.25" customHeight="1" x14ac:dyDescent="0.25">
      <c r="A43" s="239" t="s">
        <v>45</v>
      </c>
      <c r="B43" s="243">
        <f>IF('Poradie - sporty'!B46="x",0,(('Poradie - sporty'!B$3+1)-'Poradie - sporty'!B46)/'Poradie - sporty'!B$3)</f>
        <v>0.52631578947368418</v>
      </c>
      <c r="C43" s="243">
        <f>IF('Poradie - sporty'!C46="x",0,(('Poradie - sporty'!C$3+1)-'Poradie - sporty'!C46)/'Poradie - sporty'!C$3)</f>
        <v>0.37777777777777777</v>
      </c>
      <c r="D43" s="243">
        <f>IF('Poradie - sporty'!D46="x",0,(('Poradie - sporty'!D$3+1)-'Poradie - sporty'!D46)/'Poradie - sporty'!D$3)</f>
        <v>0.82564102564102559</v>
      </c>
      <c r="E43" s="243">
        <f>IF('Poradie - sporty'!E46="x",0,(('Poradie - sporty'!E$3+1)-'Poradie - sporty'!E46)/'Poradie - sporty'!E$3)</f>
        <v>0.58208955223880599</v>
      </c>
      <c r="F43" s="243">
        <f>IF('Poradie - sporty'!F46="x",0,(('Poradie - sporty'!F$3+1)-'Poradie - sporty'!F46)/'Poradie - sporty'!F$3)</f>
        <v>0.81818181818181823</v>
      </c>
      <c r="G43" s="243">
        <f>IF('Poradie - sporty'!G46="x",0,(('Poradie - sporty'!G$3+1)-'Poradie - sporty'!G46)/'Poradie - sporty'!G$3)</f>
        <v>0.76097560975609757</v>
      </c>
      <c r="H43" s="243">
        <f>IF('Poradie - sporty'!H46="x",0,(('Poradie - sporty'!H$3+1)-'Poradie - sporty'!H46)/'Poradie - sporty'!H$3)</f>
        <v>0</v>
      </c>
      <c r="I43" s="243">
        <f>IF('Poradie - sporty'!I46="x",0,(('Poradie - sporty'!I$3+1)-'Poradie - sporty'!I46)/'Poradie - sporty'!I$3)</f>
        <v>0.21917808219178081</v>
      </c>
      <c r="J43" s="243">
        <f>IF('Poradie - sporty'!J46="x",0,(('Poradie - sporty'!J$3+1)-'Poradie - sporty'!J46)/'Poradie - sporty'!J$3)</f>
        <v>0.48120300751879697</v>
      </c>
      <c r="K43" s="243">
        <f>IF('Poradie - sporty'!K46="x",0,(('Poradie - sporty'!K$3+1)-'Poradie - sporty'!K46)/'Poradie - sporty'!K$3)</f>
        <v>0.15</v>
      </c>
      <c r="L43" s="243">
        <f>IF('Poradie - sporty'!L46="x",0,(('Poradie - sporty'!L$3+1)-'Poradie - sporty'!L46)/'Poradie - sporty'!L$3)</f>
        <v>0.58139534883720934</v>
      </c>
      <c r="M43" s="243">
        <f>IF('Poradie - sporty'!M46="x",0,(('Poradie - sporty'!M$3+1)-'Poradie - sporty'!M46)/'Poradie - sporty'!M$3)</f>
        <v>0.71641791044776115</v>
      </c>
      <c r="N43" s="243">
        <f>IF('Poradie - sporty'!N46="x",0,(('Poradie - sporty'!N$3+1)-'Poradie - sporty'!N46)/'Poradie - sporty'!N$3)</f>
        <v>0.83333333333333337</v>
      </c>
      <c r="O43" s="243">
        <f>IF('Poradie - sporty'!O46="x",0,(('Poradie - sporty'!O$3+1)-'Poradie - sporty'!O46)/'Poradie - sporty'!O$3)</f>
        <v>0</v>
      </c>
      <c r="P43" s="243">
        <f>IF('Poradie - sporty'!P46="x",0,(('Poradie - sporty'!P$3+1)-'Poradie - sporty'!P46)/'Poradie - sporty'!P$3)</f>
        <v>0.30172413793103448</v>
      </c>
      <c r="Q43" s="243">
        <f>IF('Poradie - sporty'!Q46="x",0,(('Poradie - sporty'!Q$3+1)-'Poradie - sporty'!Q46)/'Poradie - sporty'!Q$3)</f>
        <v>0.23809523809523808</v>
      </c>
      <c r="R43" s="243">
        <f>IF('Poradie - sporty'!R46="x",0,(('Poradie - sporty'!R$3+1)-'Poradie - sporty'!R46)/'Poradie - sporty'!R$3)</f>
        <v>0.70491803278688525</v>
      </c>
      <c r="S43" s="243">
        <f>IF('Poradie - sporty'!S46="x",0,(('Poradie - sporty'!S$3+1)-'Poradie - sporty'!S46)/'Poradie - sporty'!S$3)</f>
        <v>0.75</v>
      </c>
      <c r="T43" s="243">
        <f>IF('Poradie - sporty'!T46="x",0,(('Poradie - sporty'!T$3+1)-'Poradie - sporty'!T46)/'Poradie - sporty'!T$3)</f>
        <v>0.20754716981132076</v>
      </c>
      <c r="U43" s="243">
        <f>IF('Poradie - sporty'!U46="x",0,(('Poradie - sporty'!U$3+1)-'Poradie - sporty'!U46)/'Poradie - sporty'!U$3)</f>
        <v>0.6</v>
      </c>
      <c r="V43" s="243">
        <f>IF('Poradie - sporty'!V46="x",0,(('Poradie - sporty'!V$3+1)-'Poradie - sporty'!V46)/'Poradie - sporty'!V$3)</f>
        <v>0.22857142857142856</v>
      </c>
      <c r="W43" s="243">
        <f>IF('Poradie - sporty'!W46="x",0,(('Poradie - sporty'!W$3+1)-'Poradie - sporty'!W46)/'Poradie - sporty'!W$3)</f>
        <v>0.9</v>
      </c>
      <c r="X43" s="243">
        <f>IF('Poradie - sporty'!X46="x",0,(('Poradie - sporty'!X$3+1)-'Poradie - sporty'!X46)/'Poradie - sporty'!X$3)</f>
        <v>0.8</v>
      </c>
      <c r="Y43" s="243">
        <f>IF('Poradie - sporty'!Y46="x",0,(('Poradie - sporty'!Y$3+1)-'Poradie - sporty'!Y46)/'Poradie - sporty'!Y$3)</f>
        <v>0.73076923076923073</v>
      </c>
      <c r="Z43" s="243">
        <f>IF('Poradie - sporty'!Z46="x",0,(('Poradie - sporty'!Z$3+1)-'Poradie - sporty'!Z46)/'Poradie - sporty'!Z$3)</f>
        <v>0</v>
      </c>
      <c r="AA43" s="243">
        <f>IF('Poradie - sporty'!AA46="x",0,(('Poradie - sporty'!AA$3+1)-'Poradie - sporty'!AA46)/'Poradie - sporty'!AA$3)</f>
        <v>0.84210526315789469</v>
      </c>
      <c r="AB43" s="243">
        <f>IF('Poradie - sporty'!AB46="x",0,(('Poradie - sporty'!AB$3+1)-'Poradie - sporty'!AB46)/'Poradie - sporty'!AB$3)</f>
        <v>0.6166666666666667</v>
      </c>
      <c r="AC43" s="243">
        <f>IF('Poradie - sporty'!AC46="x",0,(('Poradie - sporty'!AC$3+1)-'Poradie - sporty'!AC46)/'Poradie - sporty'!AC$3)</f>
        <v>0.84057971014492749</v>
      </c>
      <c r="AD43" s="243">
        <f>IF('Poradie - sporty'!AD46="x",0,(('Poradie - sporty'!AD$3+1)-'Poradie - sporty'!AD46)/'Poradie - sporty'!AD$3)</f>
        <v>0.61333333333333329</v>
      </c>
      <c r="AE43" s="243">
        <f>IF('Poradie - sporty'!AE46="x",0,(('Poradie - sporty'!AE$3+1)-'Poradie - sporty'!AE46)/'Poradie - sporty'!AE$3)</f>
        <v>3.5714285714285712E-2</v>
      </c>
      <c r="AF43" s="243">
        <f>IF('Poradie - sporty'!AF46="x",0,(('Poradie - sporty'!AF$3+1)-'Poradie - sporty'!AF46)/'Poradie - sporty'!AF$3)</f>
        <v>0</v>
      </c>
      <c r="AG43" s="243">
        <f>IF('Poradie - sporty'!AG46="x",0,(('Poradie - sporty'!AG$3+1)-'Poradie - sporty'!AG46)/'Poradie - sporty'!AG$3)</f>
        <v>0</v>
      </c>
      <c r="AH43" s="243">
        <f>IF('Poradie - sporty'!AH46="x",0,(('Poradie - sporty'!AH$3+1)-'Poradie - sporty'!AH46)/'Poradie - sporty'!AH$3)</f>
        <v>0</v>
      </c>
      <c r="AI43" s="243">
        <f>IF('Poradie - sporty'!AI46="x",0,(('Poradie - sporty'!AI$3+1)-'Poradie - sporty'!AI46)/'Poradie - sporty'!AI$3)</f>
        <v>0.67567567567567566</v>
      </c>
      <c r="AJ43" s="243">
        <f>IF('Poradie - sporty'!AJ46="x",0,(('Poradie - sporty'!AJ$3+1)-'Poradie - sporty'!AJ46)/'Poradie - sporty'!AJ$3)</f>
        <v>0.68181818181818177</v>
      </c>
      <c r="AK43" s="243">
        <f>IF('Poradie - sporty'!AK46="x",0,(('Poradie - sporty'!AK$3+1)-'Poradie - sporty'!AK46)/'Poradie - sporty'!AK$3)</f>
        <v>0.46400000000000002</v>
      </c>
      <c r="AL43" s="243">
        <f>IF('Poradie - sporty'!AL46="x",0,(('Poradie - sporty'!AL$3+1)-'Poradie - sporty'!AL46)/'Poradie - sporty'!AL$3)</f>
        <v>0.19672131147540983</v>
      </c>
      <c r="AM43" s="243">
        <f>IF('Poradie - sporty'!AM46="x",0,(('Poradie - sporty'!AM$3+1)-'Poradie - sporty'!AM46)/'Poradie - sporty'!AM$3)</f>
        <v>0</v>
      </c>
      <c r="AN43" s="243">
        <f>IF('Poradie - sporty'!AN46="x",0,(('Poradie - sporty'!AN$3+1)-'Poradie - sporty'!AN46)/'Poradie - sporty'!AN$3)</f>
        <v>0.8936170212765957</v>
      </c>
      <c r="AO43" s="243">
        <f>IF('Poradie - sporty'!AO46="x",0,(('Poradie - sporty'!AO$3+1)-'Poradie - sporty'!AO46)/'Poradie - sporty'!AO$3)</f>
        <v>0.58181818181818179</v>
      </c>
      <c r="AP43" s="243">
        <f>IF('Poradie - sporty'!AP46="x",0,(('Poradie - sporty'!AP$3+1)-'Poradie - sporty'!AP46)/'Poradie - sporty'!AP$3)</f>
        <v>0.85929648241206025</v>
      </c>
      <c r="AQ43" s="243">
        <f>IF('Poradie - sporty'!AQ46="x",0,(('Poradie - sporty'!AQ$3+1)-'Poradie - sporty'!AQ46)/'Poradie - sporty'!AQ$3)</f>
        <v>0.91176470588235292</v>
      </c>
      <c r="AR43" s="243">
        <f>IF('Poradie - sporty'!AR46="x",0,(('Poradie - sporty'!AR$3+1)-'Poradie - sporty'!AR46)/'Poradie - sporty'!AR$3)</f>
        <v>0.44827586206896552</v>
      </c>
      <c r="AS43" s="243">
        <f>IF('Poradie - sporty'!AS46="x",0,(('Poradie - sporty'!AS$3+1)-'Poradie - sporty'!AS46)/'Poradie - sporty'!AS$3)</f>
        <v>0.64864864864864868</v>
      </c>
      <c r="AT43" s="243">
        <f>IF('Poradie - sporty'!AT46="x",0,(('Poradie - sporty'!AT$3+1)-'Poradie - sporty'!AT46)/'Poradie - sporty'!AT$3)</f>
        <v>0.60784313725490191</v>
      </c>
      <c r="AU43" s="243">
        <f>IF('Poradie - sporty'!AU46="x",0,(('Poradie - sporty'!AU$3+1)-'Poradie - sporty'!AU46)/'Poradie - sporty'!AU$3)</f>
        <v>0.55172413793103448</v>
      </c>
      <c r="AV43" s="243">
        <f>IF('Poradie - sporty'!AV46="x",0,(('Poradie - sporty'!AV$3+1)-'Poradie - sporty'!AV46)/'Poradie - sporty'!AV$3)</f>
        <v>0</v>
      </c>
      <c r="AW43" s="243">
        <f>IF('Poradie - sporty'!AW46="x",0,(('Poradie - sporty'!AW$3+1)-'Poradie - sporty'!AW46)/'Poradie - sporty'!AW$3)</f>
        <v>0</v>
      </c>
      <c r="AX43" s="243">
        <f>IF('Poradie - sporty'!AX46="x",0,(('Poradie - sporty'!AX$3+1)-'Poradie - sporty'!AX46)/'Poradie - sporty'!AX$3)</f>
        <v>0.69934640522875813</v>
      </c>
      <c r="AY43" s="243">
        <f>IF('Poradie - sporty'!AY46="x",0,(('Poradie - sporty'!AY$3+1)-'Poradie - sporty'!AY46)/'Poradie - sporty'!AY$3)</f>
        <v>0.82692307692307687</v>
      </c>
      <c r="AZ43" s="243">
        <f>IF('Poradie - sporty'!AZ46="x",0,(('Poradie - sporty'!AZ$3+1)-'Poradie - sporty'!AZ46)/'Poradie - sporty'!AZ$3)</f>
        <v>0</v>
      </c>
      <c r="BA43" s="243">
        <f>IF('Poradie - sporty'!BA46="x",0,(('Poradie - sporty'!BA$3+1)-'Poradie - sporty'!BA46)/'Poradie - sporty'!BA$3)</f>
        <v>0.61212121212121207</v>
      </c>
      <c r="BB43" s="243">
        <f>IF('Poradie - sporty'!BB46="x",0,(('Poradie - sporty'!BB$3+1)-'Poradie - sporty'!BB46)/'Poradie - sporty'!BB$3)</f>
        <v>0</v>
      </c>
      <c r="BC43" s="243">
        <f>IF('Poradie - sporty'!BC46="x",0,(('Poradie - sporty'!BC$3+1)-'Poradie - sporty'!BC46)/'Poradie - sporty'!BC$3)</f>
        <v>0.2608695652173913</v>
      </c>
      <c r="BD43" s="243">
        <f>IF('Poradie - sporty'!BD46="x",0,(('Poradie - sporty'!BD$3+1)-'Poradie - sporty'!BD46)/'Poradie - sporty'!BD$3)</f>
        <v>0</v>
      </c>
      <c r="BE43" s="243">
        <f>IF('Poradie - sporty'!BE46="x",0,(('Poradie - sporty'!BE$3+1)-'Poradie - sporty'!BE46)/'Poradie - sporty'!BE$3)</f>
        <v>0.8716216216216216</v>
      </c>
      <c r="BF43" s="243">
        <f>IF('Poradie - sporty'!BF46="x",0,(('Poradie - sporty'!BF$3+1)-'Poradie - sporty'!BF46)/'Poradie - sporty'!BF$3)</f>
        <v>0</v>
      </c>
      <c r="BG43" s="243">
        <f>IF('Poradie - sporty'!BG46="x",0,(('Poradie - sporty'!BG$3+1)-'Poradie - sporty'!BG46)/'Poradie - sporty'!BG$3)</f>
        <v>0.25</v>
      </c>
      <c r="BH43" s="243">
        <f>IF('Poradie - sporty'!BH46="x",0,(('Poradie - sporty'!BH$3+1)-'Poradie - sporty'!BH46)/'Poradie - sporty'!BH$3)</f>
        <v>0.60240963855421692</v>
      </c>
      <c r="BI43" s="243">
        <f>IF('Poradie - sporty'!BI46="x",0,(('Poradie - sporty'!BI$3+1)-'Poradie - sporty'!BI46)/'Poradie - sporty'!BI$3)</f>
        <v>0.7846153846153846</v>
      </c>
      <c r="BJ43" s="243">
        <f>IF('Poradie - sporty'!BJ46="x",0,(('Poradie - sporty'!BJ$3+1)-'Poradie - sporty'!BJ46)/'Poradie - sporty'!BJ$3)</f>
        <v>0.66666666666666663</v>
      </c>
      <c r="BK43" s="243">
        <f>IF('Poradie - sporty'!BK46="x",0,(('Poradie - sporty'!BK$3+1)-'Poradie - sporty'!BK46)/'Poradie - sporty'!BK$3)</f>
        <v>0</v>
      </c>
      <c r="BL43" s="243">
        <f>IF('Poradie - sporty'!BL46="x",0,(('Poradie - sporty'!BL$3+1)-'Poradie - sporty'!BL46)/'Poradie - sporty'!BL$3)</f>
        <v>0</v>
      </c>
      <c r="BM43" s="243">
        <f>IF('Poradie - sporty'!BM46="x",0,(('Poradie - sporty'!BM$3+1)-'Poradie - sporty'!BM46)/'Poradie - sporty'!BM$3)</f>
        <v>0.55555555555555558</v>
      </c>
      <c r="BN43" s="243">
        <f>IF('Poradie - sporty'!BN46="x",0,(('Poradie - sporty'!BN$3+1)-'Poradie - sporty'!BN46)/'Poradie - sporty'!BN$3)</f>
        <v>0.48</v>
      </c>
      <c r="BO43" s="243">
        <f>IF('Poradie - sporty'!BO46="x",0,(('Poradie - sporty'!BO$3+1)-'Poradie - sporty'!BO46)/'Poradie - sporty'!BO$3)</f>
        <v>0.70642201834862384</v>
      </c>
      <c r="BP43" s="243">
        <f>IF('Poradie - sporty'!BP46="x",0,(('Poradie - sporty'!BP$3+1)-'Poradie - sporty'!BP46)/'Poradie - sporty'!BP$3)</f>
        <v>0.41095890410958902</v>
      </c>
      <c r="BQ43" s="243">
        <f>IF('Poradie - sporty'!BQ46="x",0,(('Poradie - sporty'!BQ$3+1)-'Poradie - sporty'!BQ46)/'Poradie - sporty'!BQ$3)</f>
        <v>0.11764705882352941</v>
      </c>
      <c r="BR43" s="243">
        <f>IF('Poradie - sporty'!BR46="x",0,(('Poradie - sporty'!BR$3+1)-'Poradie - sporty'!BR46)/'Poradie - sporty'!BR$3)</f>
        <v>0.37362637362637363</v>
      </c>
      <c r="BS43" s="243">
        <f>IF('Poradie - sporty'!BS46="x",0,(('Poradie - sporty'!BS$3+1)-'Poradie - sporty'!BS46)/'Poradie - sporty'!BS$3)</f>
        <v>0</v>
      </c>
      <c r="BT43" s="243">
        <f>IF('Poradie - sporty'!BT46="x",0,(('Poradie - sporty'!BT$3+1)-'Poradie - sporty'!BT46)/'Poradie - sporty'!BT$3)</f>
        <v>0.21951219512195122</v>
      </c>
      <c r="BU43" s="243">
        <f>IF('Poradie - sporty'!BU46="x",0,(('Poradie - sporty'!BU$3+1)-'Poradie - sporty'!BU46)/'Poradie - sporty'!BU$3)</f>
        <v>0.88888888888888884</v>
      </c>
      <c r="BV43" s="243">
        <f>IF('Poradie - sporty'!BV46="x",0,(('Poradie - sporty'!BV$3+1)-'Poradie - sporty'!BV46)/'Poradie - sporty'!BV$3)</f>
        <v>0</v>
      </c>
      <c r="BW43" s="243">
        <f>IF('Poradie - sporty'!BW46="x",0,(('Poradie - sporty'!BW$3+1)-'Poradie - sporty'!BW46)/'Poradie - sporty'!BW$3)</f>
        <v>0</v>
      </c>
      <c r="BX43" s="243">
        <f>IF('Poradie - sporty'!BX46="x",0,(('Poradie - sporty'!BX$3+1)-'Poradie - sporty'!BX46)/'Poradie - sporty'!BX$3)</f>
        <v>0</v>
      </c>
      <c r="BY43" s="243">
        <f>IF('Poradie - sporty'!BY46="x",0,(('Poradie - sporty'!BY$3+1)-'Poradie - sporty'!BY46)/'Poradie - sporty'!BY$3)</f>
        <v>0.15384615384615385</v>
      </c>
      <c r="BZ43" s="243">
        <f>IF('Poradie - sporty'!BZ46="x",0,(('Poradie - sporty'!BZ$3+1)-'Poradie - sporty'!BZ46)/'Poradie - sporty'!BZ$3)</f>
        <v>0.4375</v>
      </c>
      <c r="CA43" s="243">
        <f>IF('Poradie - sporty'!CA46="x",0,(('Poradie - sporty'!CA$3+1)-'Poradie - sporty'!CA46)/'Poradie - sporty'!CA$3)</f>
        <v>0</v>
      </c>
      <c r="CB43" s="243">
        <f>IF('Poradie - sporty'!CB46="x",0,(('Poradie - sporty'!CB$3+1)-'Poradie - sporty'!CB46)/'Poradie - sporty'!CB$3)</f>
        <v>0.77380952380952384</v>
      </c>
      <c r="CC43" s="243">
        <f>IF('Poradie - sporty'!CC46="x",0,(('Poradie - sporty'!CC$3+1)-'Poradie - sporty'!CC46)/'Poradie - sporty'!CC$3)</f>
        <v>0</v>
      </c>
      <c r="CD43" s="243">
        <f>IF('Poradie - sporty'!CD46="x",0,(('Poradie - sporty'!CD$3+1)-'Poradie - sporty'!CD46)/'Poradie - sporty'!CD$3)</f>
        <v>0.46666666666666667</v>
      </c>
      <c r="CE43" s="243">
        <f>IF('Poradie - sporty'!CE46="x",0,(('Poradie - sporty'!CE$3+1)-'Poradie - sporty'!CE46)/'Poradie - sporty'!CE$3)</f>
        <v>0.3258426966292135</v>
      </c>
      <c r="CF43" s="243">
        <f>IF('Poradie - sporty'!CF46="x",0,(('Poradie - sporty'!CF$3+1)-'Poradie - sporty'!CF46)/'Poradie - sporty'!CF$3)</f>
        <v>0</v>
      </c>
      <c r="CG43" s="243">
        <f>IF('Poradie - sporty'!CG46="x",0,(('Poradie - sporty'!CG$3+1)-'Poradie - sporty'!CG46)/'Poradie - sporty'!CG$3)</f>
        <v>0</v>
      </c>
      <c r="CH43" s="243">
        <f>IF('Poradie - sporty'!CH46="x",0,(('Poradie - sporty'!CH$3+1)-'Poradie - sporty'!CH46)/'Poradie - sporty'!CH$3)</f>
        <v>0.44117647058823528</v>
      </c>
      <c r="CI43" s="243">
        <f>IF('Poradie - sporty'!CI46="x",0,(('Poradie - sporty'!CI$3+1)-'Poradie - sporty'!CI46)/'Poradie - sporty'!CI$3)</f>
        <v>0</v>
      </c>
      <c r="CJ43" s="243">
        <f>IF('Poradie - sporty'!CJ46="x",0,(('Poradie - sporty'!CJ$3+1)-'Poradie - sporty'!CJ46)/'Poradie - sporty'!CJ$3)</f>
        <v>0</v>
      </c>
      <c r="CK43" s="243">
        <f>IF('Poradie - sporty'!CK46="x",0,(('Poradie - sporty'!CK$3+1)-'Poradie - sporty'!CK46)/'Poradie - sporty'!CK$3)</f>
        <v>0</v>
      </c>
      <c r="CL43" s="243">
        <f>IF('Poradie - sporty'!CL46="x",0,(('Poradie - sporty'!CL$3+1)-'Poradie - sporty'!CL46)/'Poradie - sporty'!CL$3)</f>
        <v>0.79090909090909089</v>
      </c>
      <c r="CM43" s="243">
        <f>IF('Poradie - sporty'!CM46="x",0,(('Poradie - sporty'!CM$3+1)-'Poradie - sporty'!CM46)/'Poradie - sporty'!CM$3)</f>
        <v>0.48275862068965519</v>
      </c>
      <c r="CN43" s="243">
        <f>IF('Poradie - sporty'!CN46="x",0,(('Poradie - sporty'!CN$3+1)-'Poradie - sporty'!CN46)/'Poradie - sporty'!CN$3)</f>
        <v>0.53333333333333333</v>
      </c>
      <c r="CO43" s="243">
        <f>IF('Poradie - sporty'!CO46="x",0,(('Poradie - sporty'!CO$3+1)-'Poradie - sporty'!CO46)/'Poradie - sporty'!CO$3)</f>
        <v>0.8035714285714286</v>
      </c>
      <c r="CP43" s="243">
        <f>IF('Poradie - sporty'!CP46="x",0,(('Poradie - sporty'!CP$3+1)-'Poradie - sporty'!CP46)/'Poradie - sporty'!CP$3)</f>
        <v>0.6785714285714286</v>
      </c>
      <c r="CQ43" s="243">
        <f>IF('Poradie - sporty'!CQ46="x",0,(('Poradie - sporty'!CQ$3+1)-'Poradie - sporty'!CQ46)/'Poradie - sporty'!CQ$3)</f>
        <v>0</v>
      </c>
      <c r="CR43" s="243">
        <f>IF('Poradie - sporty'!CR46="x",0,(('Poradie - sporty'!CR$3+1)-'Poradie - sporty'!CR46)/'Poradie - sporty'!CR$3)</f>
        <v>0.68656716417910446</v>
      </c>
      <c r="CS43" s="243">
        <f>IF('Poradie - sporty'!CS46="x",0,(('Poradie - sporty'!CS$3+1)-'Poradie - sporty'!CS46)/'Poradie - sporty'!CS$3)</f>
        <v>0.875</v>
      </c>
      <c r="CT43" s="243">
        <f>IF('Poradie - sporty'!CT46="x",0,(('Poradie - sporty'!CT$3+1)-'Poradie - sporty'!CT46)/'Poradie - sporty'!CT$3)</f>
        <v>0.18309859154929578</v>
      </c>
      <c r="CU43" s="243">
        <f>IF('Poradie - sporty'!CU46="x",0,(('Poradie - sporty'!CU$3+1)-'Poradie - sporty'!CU46)/'Poradie - sporty'!CU$3)</f>
        <v>0</v>
      </c>
      <c r="CV43" s="243">
        <f>IF('Poradie - sporty'!CV46="x",0,(('Poradie - sporty'!CV$3+1)-'Poradie - sporty'!CV46)/'Poradie - sporty'!CV$3)</f>
        <v>0</v>
      </c>
      <c r="CW43" s="243">
        <f>IF('Poradie - sporty'!CW46="x",0,(('Poradie - sporty'!CW$3+1)-'Poradie - sporty'!CW46)/'Poradie - sporty'!CW$3)</f>
        <v>0</v>
      </c>
      <c r="CX43" s="243">
        <f>IF('Poradie - sporty'!CX46="x",0,(('Poradie - sporty'!CX$3+1)-'Poradie - sporty'!CX46)/'Poradie - sporty'!CX$3)</f>
        <v>0.75</v>
      </c>
      <c r="CY43" s="243">
        <f>IF('Poradie - sporty'!CY46="x",0,(('Poradie - sporty'!CY$3+1)-'Poradie - sporty'!CY46)/'Poradie - sporty'!CY$3)</f>
        <v>0.80821917808219179</v>
      </c>
      <c r="CZ43" s="243">
        <f>IF('Poradie - sporty'!CZ46="x",0,(('Poradie - sporty'!CZ$3+1)-'Poradie - sporty'!CZ46)/'Poradie - sporty'!CZ$3)</f>
        <v>0.4632768361581921</v>
      </c>
      <c r="DA43" s="243">
        <f>IF('Poradie - sporty'!DA46="x",0,(('Poradie - sporty'!DA$3+1)-'Poradie - sporty'!DA46)/'Poradie - sporty'!DA$3)</f>
        <v>0.83076923076923082</v>
      </c>
      <c r="DB43" s="243">
        <f>IF('Poradie - sporty'!DB46="x",0,(('Poradie - sporty'!DB$3+1)-'Poradie - sporty'!DB46)/'Poradie - sporty'!DB$3)</f>
        <v>0.78125</v>
      </c>
      <c r="DC43" s="243">
        <f>IF('Poradie - sporty'!DC46="x",0,(('Poradie - sporty'!DC$3+1)-'Poradie - sporty'!DC46)/'Poradie - sporty'!DC$3)</f>
        <v>0</v>
      </c>
      <c r="DD43" s="243">
        <f>IF('Poradie - sporty'!DD46="x",0,(('Poradie - sporty'!DD$3+1)-'Poradie - sporty'!DD46)/'Poradie - sporty'!DD$3)</f>
        <v>0.34920634920634919</v>
      </c>
      <c r="DE43" s="243">
        <f>IF('Poradie - sporty'!DE46="x",0,(('Poradie - sporty'!DE$3+1)-'Poradie - sporty'!DE46)/'Poradie - sporty'!DE$3)</f>
        <v>0.77647058823529413</v>
      </c>
      <c r="DF43" s="243">
        <f>IF('Poradie - sporty'!DF46="x",0,(('Poradie - sporty'!DF$3+1)-'Poradie - sporty'!DF46)/'Poradie - sporty'!DF$3)</f>
        <v>0</v>
      </c>
      <c r="DG43" s="243">
        <f>IF('Poradie - sporty'!DG46="x",0,(('Poradie - sporty'!DG$3+1)-'Poradie - sporty'!DG46)/'Poradie - sporty'!DG$3)</f>
        <v>0.3783783783783784</v>
      </c>
      <c r="DH43" s="243">
        <f>IF('Poradie - sporty'!DH46="x",0,(('Poradie - sporty'!DH$3+1)-'Poradie - sporty'!DH46)/'Poradie - sporty'!DH$3)</f>
        <v>0.5714285714285714</v>
      </c>
      <c r="DI43" s="243">
        <f>IF('Poradie - sporty'!DI46="x",0,(('Poradie - sporty'!DI$3+1)-'Poradie - sporty'!DI46)/'Poradie - sporty'!DI$3)</f>
        <v>0</v>
      </c>
    </row>
    <row r="44" spans="1:113" ht="14.25" customHeight="1" x14ac:dyDescent="0.25">
      <c r="A44" s="239" t="s">
        <v>46</v>
      </c>
      <c r="B44" s="243">
        <f>IF('Poradie - sporty'!B47="x",0,(('Poradie - sporty'!B$3+1)-'Poradie - sporty'!B47)/'Poradie - sporty'!B$3)</f>
        <v>0.90789473684210531</v>
      </c>
      <c r="C44" s="243">
        <f>IF('Poradie - sporty'!C47="x",0,(('Poradie - sporty'!C$3+1)-'Poradie - sporty'!C47)/'Poradie - sporty'!C$3)</f>
        <v>0.28888888888888886</v>
      </c>
      <c r="D44" s="243">
        <f>IF('Poradie - sporty'!D47="x",0,(('Poradie - sporty'!D$3+1)-'Poradie - sporty'!D47)/'Poradie - sporty'!D$3)</f>
        <v>0.73333333333333328</v>
      </c>
      <c r="E44" s="243">
        <f>IF('Poradie - sporty'!E47="x",0,(('Poradie - sporty'!E$3+1)-'Poradie - sporty'!E47)/'Poradie - sporty'!E$3)</f>
        <v>0.70895522388059706</v>
      </c>
      <c r="F44" s="243">
        <f>IF('Poradie - sporty'!F47="x",0,(('Poradie - sporty'!F$3+1)-'Poradie - sporty'!F47)/'Poradie - sporty'!F$3)</f>
        <v>0.47727272727272729</v>
      </c>
      <c r="G44" s="243">
        <f>IF('Poradie - sporty'!G47="x",0,(('Poradie - sporty'!G$3+1)-'Poradie - sporty'!G47)/'Poradie - sporty'!G$3)</f>
        <v>0.7219512195121951</v>
      </c>
      <c r="H44" s="243">
        <f>IF('Poradie - sporty'!H47="x",0,(('Poradie - sporty'!H$3+1)-'Poradie - sporty'!H47)/'Poradie - sporty'!H$3)</f>
        <v>0</v>
      </c>
      <c r="I44" s="243">
        <f>IF('Poradie - sporty'!I47="x",0,(('Poradie - sporty'!I$3+1)-'Poradie - sporty'!I47)/'Poradie - sporty'!I$3)</f>
        <v>2.7397260273972601E-2</v>
      </c>
      <c r="J44" s="243">
        <f>IF('Poradie - sporty'!J47="x",0,(('Poradie - sporty'!J$3+1)-'Poradie - sporty'!J47)/'Poradie - sporty'!J$3)</f>
        <v>0.65413533834586468</v>
      </c>
      <c r="K44" s="243">
        <f>IF('Poradie - sporty'!K47="x",0,(('Poradie - sporty'!K$3+1)-'Poradie - sporty'!K47)/'Poradie - sporty'!K$3)</f>
        <v>0</v>
      </c>
      <c r="L44" s="243">
        <f>IF('Poradie - sporty'!L47="x",0,(('Poradie - sporty'!L$3+1)-'Poradie - sporty'!L47)/'Poradie - sporty'!L$3)</f>
        <v>0.32558139534883723</v>
      </c>
      <c r="M44" s="243">
        <f>IF('Poradie - sporty'!M47="x",0,(('Poradie - sporty'!M$3+1)-'Poradie - sporty'!M47)/'Poradie - sporty'!M$3)</f>
        <v>0.91542288557213936</v>
      </c>
      <c r="N44" s="243">
        <f>IF('Poradie - sporty'!N47="x",0,(('Poradie - sporty'!N$3+1)-'Poradie - sporty'!N47)/'Poradie - sporty'!N$3)</f>
        <v>0.51666666666666672</v>
      </c>
      <c r="O44" s="243">
        <f>IF('Poradie - sporty'!O47="x",0,(('Poradie - sporty'!O$3+1)-'Poradie - sporty'!O47)/'Poradie - sporty'!O$3)</f>
        <v>0.38095238095238093</v>
      </c>
      <c r="P44" s="243">
        <f>IF('Poradie - sporty'!P47="x",0,(('Poradie - sporty'!P$3+1)-'Poradie - sporty'!P47)/'Poradie - sporty'!P$3)</f>
        <v>0</v>
      </c>
      <c r="Q44" s="243">
        <f>IF('Poradie - sporty'!Q47="x",0,(('Poradie - sporty'!Q$3+1)-'Poradie - sporty'!Q47)/'Poradie - sporty'!Q$3)</f>
        <v>0.45238095238095238</v>
      </c>
      <c r="R44" s="243">
        <f>IF('Poradie - sporty'!R47="x",0,(('Poradie - sporty'!R$3+1)-'Poradie - sporty'!R47)/'Poradie - sporty'!R$3)</f>
        <v>0</v>
      </c>
      <c r="S44" s="243">
        <f>IF('Poradie - sporty'!S47="x",0,(('Poradie - sporty'!S$3+1)-'Poradie - sporty'!S47)/'Poradie - sporty'!S$3)</f>
        <v>0.76470588235294112</v>
      </c>
      <c r="T44" s="243">
        <f>IF('Poradie - sporty'!T47="x",0,(('Poradie - sporty'!T$3+1)-'Poradie - sporty'!T47)/'Poradie - sporty'!T$3)</f>
        <v>5.6603773584905662E-2</v>
      </c>
      <c r="U44" s="243">
        <f>IF('Poradie - sporty'!U47="x",0,(('Poradie - sporty'!U$3+1)-'Poradie - sporty'!U47)/'Poradie - sporty'!U$3)</f>
        <v>0.37419354838709679</v>
      </c>
      <c r="V44" s="243">
        <f>IF('Poradie - sporty'!V47="x",0,(('Poradie - sporty'!V$3+1)-'Poradie - sporty'!V47)/'Poradie - sporty'!V$3)</f>
        <v>0.41904761904761906</v>
      </c>
      <c r="W44" s="243">
        <f>IF('Poradie - sporty'!W47="x",0,(('Poradie - sporty'!W$3+1)-'Poradie - sporty'!W47)/'Poradie - sporty'!W$3)</f>
        <v>0.79090909090909089</v>
      </c>
      <c r="X44" s="243">
        <f>IF('Poradie - sporty'!X47="x",0,(('Poradie - sporty'!X$3+1)-'Poradie - sporty'!X47)/'Poradie - sporty'!X$3)</f>
        <v>0.46666666666666667</v>
      </c>
      <c r="Y44" s="243">
        <f>IF('Poradie - sporty'!Y47="x",0,(('Poradie - sporty'!Y$3+1)-'Poradie - sporty'!Y47)/'Poradie - sporty'!Y$3)</f>
        <v>0.76923076923076927</v>
      </c>
      <c r="Z44" s="243">
        <f>IF('Poradie - sporty'!Z47="x",0,(('Poradie - sporty'!Z$3+1)-'Poradie - sporty'!Z47)/'Poradie - sporty'!Z$3)</f>
        <v>0</v>
      </c>
      <c r="AA44" s="243">
        <f>IF('Poradie - sporty'!AA47="x",0,(('Poradie - sporty'!AA$3+1)-'Poradie - sporty'!AA47)/'Poradie - sporty'!AA$3)</f>
        <v>0.21929824561403508</v>
      </c>
      <c r="AB44" s="243">
        <f>IF('Poradie - sporty'!AB47="x",0,(('Poradie - sporty'!AB$3+1)-'Poradie - sporty'!AB47)/'Poradie - sporty'!AB$3)</f>
        <v>0.55000000000000004</v>
      </c>
      <c r="AC44" s="243">
        <f>IF('Poradie - sporty'!AC47="x",0,(('Poradie - sporty'!AC$3+1)-'Poradie - sporty'!AC47)/'Poradie - sporty'!AC$3)</f>
        <v>0.61594202898550721</v>
      </c>
      <c r="AD44" s="243">
        <f>IF('Poradie - sporty'!AD47="x",0,(('Poradie - sporty'!AD$3+1)-'Poradie - sporty'!AD47)/'Poradie - sporty'!AD$3)</f>
        <v>0.37333333333333335</v>
      </c>
      <c r="AE44" s="243">
        <f>IF('Poradie - sporty'!AE47="x",0,(('Poradie - sporty'!AE$3+1)-'Poradie - sporty'!AE47)/'Poradie - sporty'!AE$3)</f>
        <v>0.5803571428571429</v>
      </c>
      <c r="AF44" s="243">
        <f>IF('Poradie - sporty'!AF47="x",0,(('Poradie - sporty'!AF$3+1)-'Poradie - sporty'!AF47)/'Poradie - sporty'!AF$3)</f>
        <v>0</v>
      </c>
      <c r="AG44" s="243">
        <f>IF('Poradie - sporty'!AG47="x",0,(('Poradie - sporty'!AG$3+1)-'Poradie - sporty'!AG47)/'Poradie - sporty'!AG$3)</f>
        <v>0</v>
      </c>
      <c r="AH44" s="243">
        <f>IF('Poradie - sporty'!AH47="x",0,(('Poradie - sporty'!AH$3+1)-'Poradie - sporty'!AH47)/'Poradie - sporty'!AH$3)</f>
        <v>0.46078431372549017</v>
      </c>
      <c r="AI44" s="243">
        <f>IF('Poradie - sporty'!AI47="x",0,(('Poradie - sporty'!AI$3+1)-'Poradie - sporty'!AI47)/'Poradie - sporty'!AI$3)</f>
        <v>0.60360360360360366</v>
      </c>
      <c r="AJ44" s="243">
        <f>IF('Poradie - sporty'!AJ47="x",0,(('Poradie - sporty'!AJ$3+1)-'Poradie - sporty'!AJ47)/'Poradie - sporty'!AJ$3)</f>
        <v>0.56060606060606055</v>
      </c>
      <c r="AK44" s="243">
        <f>IF('Poradie - sporty'!AK47="x",0,(('Poradie - sporty'!AK$3+1)-'Poradie - sporty'!AK47)/'Poradie - sporty'!AK$3)</f>
        <v>0.36</v>
      </c>
      <c r="AL44" s="243">
        <f>IF('Poradie - sporty'!AL47="x",0,(('Poradie - sporty'!AL$3+1)-'Poradie - sporty'!AL47)/'Poradie - sporty'!AL$3)</f>
        <v>0.18032786885245902</v>
      </c>
      <c r="AM44" s="243">
        <f>IF('Poradie - sporty'!AM47="x",0,(('Poradie - sporty'!AM$3+1)-'Poradie - sporty'!AM47)/'Poradie - sporty'!AM$3)</f>
        <v>0</v>
      </c>
      <c r="AN44" s="243">
        <f>IF('Poradie - sporty'!AN47="x",0,(('Poradie - sporty'!AN$3+1)-'Poradie - sporty'!AN47)/'Poradie - sporty'!AN$3)</f>
        <v>0.5</v>
      </c>
      <c r="AO44" s="243">
        <f>IF('Poradie - sporty'!AO47="x",0,(('Poradie - sporty'!AO$3+1)-'Poradie - sporty'!AO47)/'Poradie - sporty'!AO$3)</f>
        <v>0.45454545454545453</v>
      </c>
      <c r="AP44" s="243">
        <f>IF('Poradie - sporty'!AP47="x",0,(('Poradie - sporty'!AP$3+1)-'Poradie - sporty'!AP47)/'Poradie - sporty'!AP$3)</f>
        <v>0.77889447236180909</v>
      </c>
      <c r="AQ44" s="243">
        <f>IF('Poradie - sporty'!AQ47="x",0,(('Poradie - sporty'!AQ$3+1)-'Poradie - sporty'!AQ47)/'Poradie - sporty'!AQ$3)</f>
        <v>0.3235294117647059</v>
      </c>
      <c r="AR44" s="243">
        <f>IF('Poradie - sporty'!AR47="x",0,(('Poradie - sporty'!AR$3+1)-'Poradie - sporty'!AR47)/'Poradie - sporty'!AR$3)</f>
        <v>0.51724137931034486</v>
      </c>
      <c r="AS44" s="243">
        <f>IF('Poradie - sporty'!AS47="x",0,(('Poradie - sporty'!AS$3+1)-'Poradie - sporty'!AS47)/'Poradie - sporty'!AS$3)</f>
        <v>0.60360360360360366</v>
      </c>
      <c r="AT44" s="243">
        <f>IF('Poradie - sporty'!AT47="x",0,(('Poradie - sporty'!AT$3+1)-'Poradie - sporty'!AT47)/'Poradie - sporty'!AT$3)</f>
        <v>0.63725490196078427</v>
      </c>
      <c r="AU44" s="243">
        <f>IF('Poradie - sporty'!AU47="x",0,(('Poradie - sporty'!AU$3+1)-'Poradie - sporty'!AU47)/'Poradie - sporty'!AU$3)</f>
        <v>0.81609195402298851</v>
      </c>
      <c r="AV44" s="243">
        <f>IF('Poradie - sporty'!AV47="x",0,(('Poradie - sporty'!AV$3+1)-'Poradie - sporty'!AV47)/'Poradie - sporty'!AV$3)</f>
        <v>0</v>
      </c>
      <c r="AW44" s="243">
        <f>IF('Poradie - sporty'!AW47="x",0,(('Poradie - sporty'!AW$3+1)-'Poradie - sporty'!AW47)/'Poradie - sporty'!AW$3)</f>
        <v>0.90243902439024393</v>
      </c>
      <c r="AX44" s="243">
        <f>IF('Poradie - sporty'!AX47="x",0,(('Poradie - sporty'!AX$3+1)-'Poradie - sporty'!AX47)/'Poradie - sporty'!AX$3)</f>
        <v>0.74509803921568629</v>
      </c>
      <c r="AY44" s="243">
        <f>IF('Poradie - sporty'!AY47="x",0,(('Poradie - sporty'!AY$3+1)-'Poradie - sporty'!AY47)/'Poradie - sporty'!AY$3)</f>
        <v>0.65384615384615385</v>
      </c>
      <c r="AZ44" s="243">
        <f>IF('Poradie - sporty'!AZ47="x",0,(('Poradie - sporty'!AZ$3+1)-'Poradie - sporty'!AZ47)/'Poradie - sporty'!AZ$3)</f>
        <v>0.79166666666666663</v>
      </c>
      <c r="BA44" s="243">
        <f>IF('Poradie - sporty'!BA47="x",0,(('Poradie - sporty'!BA$3+1)-'Poradie - sporty'!BA47)/'Poradie - sporty'!BA$3)</f>
        <v>0.87272727272727268</v>
      </c>
      <c r="BB44" s="243">
        <f>IF('Poradie - sporty'!BB47="x",0,(('Poradie - sporty'!BB$3+1)-'Poradie - sporty'!BB47)/'Poradie - sporty'!BB$3)</f>
        <v>0.67796610169491522</v>
      </c>
      <c r="BC44" s="243">
        <f>IF('Poradie - sporty'!BC47="x",0,(('Poradie - sporty'!BC$3+1)-'Poradie - sporty'!BC47)/'Poradie - sporty'!BC$3)</f>
        <v>0</v>
      </c>
      <c r="BD44" s="243">
        <f>IF('Poradie - sporty'!BD47="x",0,(('Poradie - sporty'!BD$3+1)-'Poradie - sporty'!BD47)/'Poradie - sporty'!BD$3)</f>
        <v>0</v>
      </c>
      <c r="BE44" s="243">
        <f>IF('Poradie - sporty'!BE47="x",0,(('Poradie - sporty'!BE$3+1)-'Poradie - sporty'!BE47)/'Poradie - sporty'!BE$3)</f>
        <v>0.58783783783783783</v>
      </c>
      <c r="BF44" s="243">
        <f>IF('Poradie - sporty'!BF47="x",0,(('Poradie - sporty'!BF$3+1)-'Poradie - sporty'!BF47)/'Poradie - sporty'!BF$3)</f>
        <v>7.407407407407407E-2</v>
      </c>
      <c r="BG44" s="243">
        <f>IF('Poradie - sporty'!BG47="x",0,(('Poradie - sporty'!BG$3+1)-'Poradie - sporty'!BG47)/'Poradie - sporty'!BG$3)</f>
        <v>7.8125E-2</v>
      </c>
      <c r="BH44" s="243">
        <f>IF('Poradie - sporty'!BH47="x",0,(('Poradie - sporty'!BH$3+1)-'Poradie - sporty'!BH47)/'Poradie - sporty'!BH$3)</f>
        <v>0.49397590361445781</v>
      </c>
      <c r="BI44" s="243">
        <f>IF('Poradie - sporty'!BI47="x",0,(('Poradie - sporty'!BI$3+1)-'Poradie - sporty'!BI47)/'Poradie - sporty'!BI$3)</f>
        <v>0</v>
      </c>
      <c r="BJ44" s="243">
        <f>IF('Poradie - sporty'!BJ47="x",0,(('Poradie - sporty'!BJ$3+1)-'Poradie - sporty'!BJ47)/'Poradie - sporty'!BJ$3)</f>
        <v>0</v>
      </c>
      <c r="BK44" s="243">
        <f>IF('Poradie - sporty'!BK47="x",0,(('Poradie - sporty'!BK$3+1)-'Poradie - sporty'!BK47)/'Poradie - sporty'!BK$3)</f>
        <v>0</v>
      </c>
      <c r="BL44" s="243">
        <f>IF('Poradie - sporty'!BL47="x",0,(('Poradie - sporty'!BL$3+1)-'Poradie - sporty'!BL47)/'Poradie - sporty'!BL$3)</f>
        <v>0</v>
      </c>
      <c r="BM44" s="243">
        <f>IF('Poradie - sporty'!BM47="x",0,(('Poradie - sporty'!BM$3+1)-'Poradie - sporty'!BM47)/'Poradie - sporty'!BM$3)</f>
        <v>0.33333333333333331</v>
      </c>
      <c r="BN44" s="243">
        <f>IF('Poradie - sporty'!BN47="x",0,(('Poradie - sporty'!BN$3+1)-'Poradie - sporty'!BN47)/'Poradie - sporty'!BN$3)</f>
        <v>0</v>
      </c>
      <c r="BO44" s="243">
        <f>IF('Poradie - sporty'!BO47="x",0,(('Poradie - sporty'!BO$3+1)-'Poradie - sporty'!BO47)/'Poradie - sporty'!BO$3)</f>
        <v>0.3669724770642202</v>
      </c>
      <c r="BP44" s="243">
        <f>IF('Poradie - sporty'!BP47="x",0,(('Poradie - sporty'!BP$3+1)-'Poradie - sporty'!BP47)/'Poradie - sporty'!BP$3)</f>
        <v>0</v>
      </c>
      <c r="BQ44" s="243">
        <f>IF('Poradie - sporty'!BQ47="x",0,(('Poradie - sporty'!BQ$3+1)-'Poradie - sporty'!BQ47)/'Poradie - sporty'!BQ$3)</f>
        <v>0.61764705882352944</v>
      </c>
      <c r="BR44" s="243">
        <f>IF('Poradie - sporty'!BR47="x",0,(('Poradie - sporty'!BR$3+1)-'Poradie - sporty'!BR47)/'Poradie - sporty'!BR$3)</f>
        <v>0.63736263736263732</v>
      </c>
      <c r="BS44" s="243">
        <f>IF('Poradie - sporty'!BS47="x",0,(('Poradie - sporty'!BS$3+1)-'Poradie - sporty'!BS47)/'Poradie - sporty'!BS$3)</f>
        <v>0</v>
      </c>
      <c r="BT44" s="243">
        <f>IF('Poradie - sporty'!BT47="x",0,(('Poradie - sporty'!BT$3+1)-'Poradie - sporty'!BT47)/'Poradie - sporty'!BT$3)</f>
        <v>0.48780487804878048</v>
      </c>
      <c r="BU44" s="243">
        <f>IF('Poradie - sporty'!BU47="x",0,(('Poradie - sporty'!BU$3+1)-'Poradie - sporty'!BU47)/'Poradie - sporty'!BU$3)</f>
        <v>0.65079365079365081</v>
      </c>
      <c r="BV44" s="243">
        <f>IF('Poradie - sporty'!BV47="x",0,(('Poradie - sporty'!BV$3+1)-'Poradie - sporty'!BV47)/'Poradie - sporty'!BV$3)</f>
        <v>0</v>
      </c>
      <c r="BW44" s="243">
        <f>IF('Poradie - sporty'!BW47="x",0,(('Poradie - sporty'!BW$3+1)-'Poradie - sporty'!BW47)/'Poradie - sporty'!BW$3)</f>
        <v>0</v>
      </c>
      <c r="BX44" s="243">
        <f>IF('Poradie - sporty'!BX47="x",0,(('Poradie - sporty'!BX$3+1)-'Poradie - sporty'!BX47)/'Poradie - sporty'!BX$3)</f>
        <v>0</v>
      </c>
      <c r="BY44" s="243">
        <f>IF('Poradie - sporty'!BY47="x",0,(('Poradie - sporty'!BY$3+1)-'Poradie - sporty'!BY47)/'Poradie - sporty'!BY$3)</f>
        <v>0</v>
      </c>
      <c r="BZ44" s="243">
        <f>IF('Poradie - sporty'!BZ47="x",0,(('Poradie - sporty'!BZ$3+1)-'Poradie - sporty'!BZ47)/'Poradie - sporty'!BZ$3)</f>
        <v>0</v>
      </c>
      <c r="CA44" s="243">
        <f>IF('Poradie - sporty'!CA47="x",0,(('Poradie - sporty'!CA$3+1)-'Poradie - sporty'!CA47)/'Poradie - sporty'!CA$3)</f>
        <v>0</v>
      </c>
      <c r="CB44" s="243">
        <f>IF('Poradie - sporty'!CB47="x",0,(('Poradie - sporty'!CB$3+1)-'Poradie - sporty'!CB47)/'Poradie - sporty'!CB$3)</f>
        <v>0.31547619047619047</v>
      </c>
      <c r="CC44" s="243">
        <f>IF('Poradie - sporty'!CC47="x",0,(('Poradie - sporty'!CC$3+1)-'Poradie - sporty'!CC47)/'Poradie - sporty'!CC$3)</f>
        <v>0</v>
      </c>
      <c r="CD44" s="243">
        <f>IF('Poradie - sporty'!CD47="x",0,(('Poradie - sporty'!CD$3+1)-'Poradie - sporty'!CD47)/'Poradie - sporty'!CD$3)</f>
        <v>0.28000000000000003</v>
      </c>
      <c r="CE44" s="243">
        <f>IF('Poradie - sporty'!CE47="x",0,(('Poradie - sporty'!CE$3+1)-'Poradie - sporty'!CE47)/'Poradie - sporty'!CE$3)</f>
        <v>0.2808988764044944</v>
      </c>
      <c r="CF44" s="243">
        <f>IF('Poradie - sporty'!CF47="x",0,(('Poradie - sporty'!CF$3+1)-'Poradie - sporty'!CF47)/'Poradie - sporty'!CF$3)</f>
        <v>0</v>
      </c>
      <c r="CG44" s="243">
        <f>IF('Poradie - sporty'!CG47="x",0,(('Poradie - sporty'!CG$3+1)-'Poradie - sporty'!CG47)/'Poradie - sporty'!CG$3)</f>
        <v>0.28712871287128711</v>
      </c>
      <c r="CH44" s="243">
        <f>IF('Poradie - sporty'!CH47="x",0,(('Poradie - sporty'!CH$3+1)-'Poradie - sporty'!CH47)/'Poradie - sporty'!CH$3)</f>
        <v>0.71568627450980393</v>
      </c>
      <c r="CI44" s="243">
        <f>IF('Poradie - sporty'!CI47="x",0,(('Poradie - sporty'!CI$3+1)-'Poradie - sporty'!CI47)/'Poradie - sporty'!CI$3)</f>
        <v>0</v>
      </c>
      <c r="CJ44" s="243">
        <f>IF('Poradie - sporty'!CJ47="x",0,(('Poradie - sporty'!CJ$3+1)-'Poradie - sporty'!CJ47)/'Poradie - sporty'!CJ$3)</f>
        <v>0.69230769230769229</v>
      </c>
      <c r="CK44" s="243">
        <f>IF('Poradie - sporty'!CK47="x",0,(('Poradie - sporty'!CK$3+1)-'Poradie - sporty'!CK47)/'Poradie - sporty'!CK$3)</f>
        <v>0</v>
      </c>
      <c r="CL44" s="243">
        <f>IF('Poradie - sporty'!CL47="x",0,(('Poradie - sporty'!CL$3+1)-'Poradie - sporty'!CL47)/'Poradie - sporty'!CL$3)</f>
        <v>0.61818181818181817</v>
      </c>
      <c r="CM44" s="243">
        <f>IF('Poradie - sporty'!CM47="x",0,(('Poradie - sporty'!CM$3+1)-'Poradie - sporty'!CM47)/'Poradie - sporty'!CM$3)</f>
        <v>0.17241379310344829</v>
      </c>
      <c r="CN44" s="243">
        <f>IF('Poradie - sporty'!CN47="x",0,(('Poradie - sporty'!CN$3+1)-'Poradie - sporty'!CN47)/'Poradie - sporty'!CN$3)</f>
        <v>0.21666666666666667</v>
      </c>
      <c r="CO44" s="243">
        <f>IF('Poradie - sporty'!CO47="x",0,(('Poradie - sporty'!CO$3+1)-'Poradie - sporty'!CO47)/'Poradie - sporty'!CO$3)</f>
        <v>0.875</v>
      </c>
      <c r="CP44" s="243">
        <f>IF('Poradie - sporty'!CP47="x",0,(('Poradie - sporty'!CP$3+1)-'Poradie - sporty'!CP47)/'Poradie - sporty'!CP$3)</f>
        <v>0.25</v>
      </c>
      <c r="CQ44" s="243">
        <f>IF('Poradie - sporty'!CQ47="x",0,(('Poradie - sporty'!CQ$3+1)-'Poradie - sporty'!CQ47)/'Poradie - sporty'!CQ$3)</f>
        <v>0</v>
      </c>
      <c r="CR44" s="243">
        <f>IF('Poradie - sporty'!CR47="x",0,(('Poradie - sporty'!CR$3+1)-'Poradie - sporty'!CR47)/'Poradie - sporty'!CR$3)</f>
        <v>0.91044776119402981</v>
      </c>
      <c r="CS44" s="243">
        <f>IF('Poradie - sporty'!CS47="x",0,(('Poradie - sporty'!CS$3+1)-'Poradie - sporty'!CS47)/'Poradie - sporty'!CS$3)</f>
        <v>0.625</v>
      </c>
      <c r="CT44" s="243">
        <f>IF('Poradie - sporty'!CT47="x",0,(('Poradie - sporty'!CT$3+1)-'Poradie - sporty'!CT47)/'Poradie - sporty'!CT$3)</f>
        <v>0</v>
      </c>
      <c r="CU44" s="243">
        <f>IF('Poradie - sporty'!CU47="x",0,(('Poradie - sporty'!CU$3+1)-'Poradie - sporty'!CU47)/'Poradie - sporty'!CU$3)</f>
        <v>0</v>
      </c>
      <c r="CV44" s="243">
        <f>IF('Poradie - sporty'!CV47="x",0,(('Poradie - sporty'!CV$3+1)-'Poradie - sporty'!CV47)/'Poradie - sporty'!CV$3)</f>
        <v>0</v>
      </c>
      <c r="CW44" s="243">
        <f>IF('Poradie - sporty'!CW47="x",0,(('Poradie - sporty'!CW$3+1)-'Poradie - sporty'!CW47)/'Poradie - sporty'!CW$3)</f>
        <v>0</v>
      </c>
      <c r="CX44" s="243">
        <f>IF('Poradie - sporty'!CX47="x",0,(('Poradie - sporty'!CX$3+1)-'Poradie - sporty'!CX47)/'Poradie - sporty'!CX$3)</f>
        <v>0.66666666666666663</v>
      </c>
      <c r="CY44" s="243">
        <f>IF('Poradie - sporty'!CY47="x",0,(('Poradie - sporty'!CY$3+1)-'Poradie - sporty'!CY47)/'Poradie - sporty'!CY$3)</f>
        <v>0.80136986301369861</v>
      </c>
      <c r="CZ44" s="243">
        <f>IF('Poradie - sporty'!CZ47="x",0,(('Poradie - sporty'!CZ$3+1)-'Poradie - sporty'!CZ47)/'Poradie - sporty'!CZ$3)</f>
        <v>0.65536723163841804</v>
      </c>
      <c r="DA44" s="243">
        <f>IF('Poradie - sporty'!DA47="x",0,(('Poradie - sporty'!DA$3+1)-'Poradie - sporty'!DA47)/'Poradie - sporty'!DA$3)</f>
        <v>0.76923076923076927</v>
      </c>
      <c r="DB44" s="243">
        <f>IF('Poradie - sporty'!DB47="x",0,(('Poradie - sporty'!DB$3+1)-'Poradie - sporty'!DB47)/'Poradie - sporty'!DB$3)</f>
        <v>0.73958333333333337</v>
      </c>
      <c r="DC44" s="243">
        <f>IF('Poradie - sporty'!DC47="x",0,(('Poradie - sporty'!DC$3+1)-'Poradie - sporty'!DC47)/'Poradie - sporty'!DC$3)</f>
        <v>0</v>
      </c>
      <c r="DD44" s="243">
        <f>IF('Poradie - sporty'!DD47="x",0,(('Poradie - sporty'!DD$3+1)-'Poradie - sporty'!DD47)/'Poradie - sporty'!DD$3)</f>
        <v>0.68253968253968256</v>
      </c>
      <c r="DE44" s="243">
        <f>IF('Poradie - sporty'!DE47="x",0,(('Poradie - sporty'!DE$3+1)-'Poradie - sporty'!DE47)/'Poradie - sporty'!DE$3)</f>
        <v>0.83529411764705885</v>
      </c>
      <c r="DF44" s="243">
        <f>IF('Poradie - sporty'!DF47="x",0,(('Poradie - sporty'!DF$3+1)-'Poradie - sporty'!DF47)/'Poradie - sporty'!DF$3)</f>
        <v>0</v>
      </c>
      <c r="DG44" s="243">
        <f>IF('Poradie - sporty'!DG47="x",0,(('Poradie - sporty'!DG$3+1)-'Poradie - sporty'!DG47)/'Poradie - sporty'!DG$3)</f>
        <v>0</v>
      </c>
      <c r="DH44" s="243">
        <f>IF('Poradie - sporty'!DH47="x",0,(('Poradie - sporty'!DH$3+1)-'Poradie - sporty'!DH47)/'Poradie - sporty'!DH$3)</f>
        <v>0.1326530612244898</v>
      </c>
      <c r="DI44" s="243">
        <f>IF('Poradie - sporty'!DI47="x",0,(('Poradie - sporty'!DI$3+1)-'Poradie - sporty'!DI47)/'Poradie - sporty'!DI$3)</f>
        <v>0</v>
      </c>
    </row>
    <row r="45" spans="1:113" ht="14.25" customHeight="1" x14ac:dyDescent="0.25">
      <c r="A45" s="239" t="s">
        <v>47</v>
      </c>
      <c r="B45" s="243">
        <f>IF('Poradie - sporty'!B48="x",0,(('Poradie - sporty'!B$3+1)-'Poradie - sporty'!B48)/'Poradie - sporty'!B$3)</f>
        <v>0.77631578947368418</v>
      </c>
      <c r="C45" s="243">
        <f>IF('Poradie - sporty'!C48="x",0,(('Poradie - sporty'!C$3+1)-'Poradie - sporty'!C48)/'Poradie - sporty'!C$3)</f>
        <v>0.71111111111111114</v>
      </c>
      <c r="D45" s="243">
        <f>IF('Poradie - sporty'!D48="x",0,(('Poradie - sporty'!D$3+1)-'Poradie - sporty'!D48)/'Poradie - sporty'!D$3)</f>
        <v>0.97435897435897434</v>
      </c>
      <c r="E45" s="243">
        <f>IF('Poradie - sporty'!E48="x",0,(('Poradie - sporty'!E$3+1)-'Poradie - sporty'!E48)/'Poradie - sporty'!E$3)</f>
        <v>0.89552238805970152</v>
      </c>
      <c r="F45" s="243">
        <f>IF('Poradie - sporty'!F48="x",0,(('Poradie - sporty'!F$3+1)-'Poradie - sporty'!F48)/'Poradie - sporty'!F$3)</f>
        <v>0</v>
      </c>
      <c r="G45" s="243">
        <f>IF('Poradie - sporty'!G48="x",0,(('Poradie - sporty'!G$3+1)-'Poradie - sporty'!G48)/'Poradie - sporty'!G$3)</f>
        <v>0.99024390243902438</v>
      </c>
      <c r="H45" s="243">
        <f>IF('Poradie - sporty'!H48="x",0,(('Poradie - sporty'!H$3+1)-'Poradie - sporty'!H48)/'Poradie - sporty'!H$3)</f>
        <v>0.73684210526315785</v>
      </c>
      <c r="I45" s="243">
        <f>IF('Poradie - sporty'!I48="x",0,(('Poradie - sporty'!I$3+1)-'Poradie - sporty'!I48)/'Poradie - sporty'!I$3)</f>
        <v>1</v>
      </c>
      <c r="J45" s="243">
        <f>IF('Poradie - sporty'!J48="x",0,(('Poradie - sporty'!J$3+1)-'Poradie - sporty'!J48)/'Poradie - sporty'!J$3)</f>
        <v>0.90977443609022557</v>
      </c>
      <c r="K45" s="243">
        <f>IF('Poradie - sporty'!K48="x",0,(('Poradie - sporty'!K$3+1)-'Poradie - sporty'!K48)/'Poradie - sporty'!K$3)</f>
        <v>0.45</v>
      </c>
      <c r="L45" s="243">
        <f>IF('Poradie - sporty'!L48="x",0,(('Poradie - sporty'!L$3+1)-'Poradie - sporty'!L48)/'Poradie - sporty'!L$3)</f>
        <v>0.59302325581395354</v>
      </c>
      <c r="M45" s="243">
        <f>IF('Poradie - sporty'!M48="x",0,(('Poradie - sporty'!M$3+1)-'Poradie - sporty'!M48)/'Poradie - sporty'!M$3)</f>
        <v>0.80597014925373134</v>
      </c>
      <c r="N45" s="243">
        <f>IF('Poradie - sporty'!N48="x",0,(('Poradie - sporty'!N$3+1)-'Poradie - sporty'!N48)/'Poradie - sporty'!N$3)</f>
        <v>3.3333333333333333E-2</v>
      </c>
      <c r="O45" s="243">
        <f>IF('Poradie - sporty'!O48="x",0,(('Poradie - sporty'!O$3+1)-'Poradie - sporty'!O48)/'Poradie - sporty'!O$3)</f>
        <v>1</v>
      </c>
      <c r="P45" s="243">
        <f>IF('Poradie - sporty'!P48="x",0,(('Poradie - sporty'!P$3+1)-'Poradie - sporty'!P48)/'Poradie - sporty'!P$3)</f>
        <v>0.9568965517241379</v>
      </c>
      <c r="Q45" s="243">
        <f>IF('Poradie - sporty'!Q48="x",0,(('Poradie - sporty'!Q$3+1)-'Poradie - sporty'!Q48)/'Poradie - sporty'!Q$3)</f>
        <v>0.80952380952380953</v>
      </c>
      <c r="R45" s="243">
        <f>IF('Poradie - sporty'!R48="x",0,(('Poradie - sporty'!R$3+1)-'Poradie - sporty'!R48)/'Poradie - sporty'!R$3)</f>
        <v>0.97540983606557374</v>
      </c>
      <c r="S45" s="243">
        <f>IF('Poradie - sporty'!S48="x",0,(('Poradie - sporty'!S$3+1)-'Poradie - sporty'!S48)/'Poradie - sporty'!S$3)</f>
        <v>0.45588235294117646</v>
      </c>
      <c r="T45" s="243">
        <f>IF('Poradie - sporty'!T48="x",0,(('Poradie - sporty'!T$3+1)-'Poradie - sporty'!T48)/'Poradie - sporty'!T$3)</f>
        <v>0.92452830188679247</v>
      </c>
      <c r="U45" s="243">
        <f>IF('Poradie - sporty'!U48="x",0,(('Poradie - sporty'!U$3+1)-'Poradie - sporty'!U48)/'Poradie - sporty'!U$3)</f>
        <v>0.98709677419354835</v>
      </c>
      <c r="V45" s="243">
        <f>IF('Poradie - sporty'!V48="x",0,(('Poradie - sporty'!V$3+1)-'Poradie - sporty'!V48)/'Poradie - sporty'!V$3)</f>
        <v>0.93333333333333335</v>
      </c>
      <c r="W45" s="243">
        <f>IF('Poradie - sporty'!W48="x",0,(('Poradie - sporty'!W$3+1)-'Poradie - sporty'!W48)/'Poradie - sporty'!W$3)</f>
        <v>0.94545454545454544</v>
      </c>
      <c r="X45" s="243">
        <f>IF('Poradie - sporty'!X48="x",0,(('Poradie - sporty'!X$3+1)-'Poradie - sporty'!X48)/'Poradie - sporty'!X$3)</f>
        <v>0</v>
      </c>
      <c r="Y45" s="243">
        <f>IF('Poradie - sporty'!Y48="x",0,(('Poradie - sporty'!Y$3+1)-'Poradie - sporty'!Y48)/'Poradie - sporty'!Y$3)</f>
        <v>0.92307692307692313</v>
      </c>
      <c r="Z45" s="243">
        <f>IF('Poradie - sporty'!Z48="x",0,(('Poradie - sporty'!Z$3+1)-'Poradie - sporty'!Z48)/'Poradie - sporty'!Z$3)</f>
        <v>0.98913043478260865</v>
      </c>
      <c r="AA45" s="243">
        <f>IF('Poradie - sporty'!AA48="x",0,(('Poradie - sporty'!AA$3+1)-'Poradie - sporty'!AA48)/'Poradie - sporty'!AA$3)</f>
        <v>0.90789473684210531</v>
      </c>
      <c r="AB45" s="243">
        <f>IF('Poradie - sporty'!AB48="x",0,(('Poradie - sporty'!AB$3+1)-'Poradie - sporty'!AB48)/'Poradie - sporty'!AB$3)</f>
        <v>0.91666666666666663</v>
      </c>
      <c r="AC45" s="243">
        <f>IF('Poradie - sporty'!AC48="x",0,(('Poradie - sporty'!AC$3+1)-'Poradie - sporty'!AC48)/'Poradie - sporty'!AC$3)</f>
        <v>0.96376811594202894</v>
      </c>
      <c r="AD45" s="243">
        <f>IF('Poradie - sporty'!AD48="x",0,(('Poradie - sporty'!AD$3+1)-'Poradie - sporty'!AD48)/'Poradie - sporty'!AD$3)</f>
        <v>0.92</v>
      </c>
      <c r="AE45" s="243">
        <f>IF('Poradie - sporty'!AE48="x",0,(('Poradie - sporty'!AE$3+1)-'Poradie - sporty'!AE48)/'Poradie - sporty'!AE$3)</f>
        <v>1</v>
      </c>
      <c r="AF45" s="243">
        <f>IF('Poradie - sporty'!AF48="x",0,(('Poradie - sporty'!AF$3+1)-'Poradie - sporty'!AF48)/'Poradie - sporty'!AF$3)</f>
        <v>0</v>
      </c>
      <c r="AG45" s="243">
        <f>IF('Poradie - sporty'!AG48="x",0,(('Poradie - sporty'!AG$3+1)-'Poradie - sporty'!AG48)/'Poradie - sporty'!AG$3)</f>
        <v>0.6071428571428571</v>
      </c>
      <c r="AH45" s="243">
        <f>IF('Poradie - sporty'!AH48="x",0,(('Poradie - sporty'!AH$3+1)-'Poradie - sporty'!AH48)/'Poradie - sporty'!AH$3)</f>
        <v>0.13725490196078433</v>
      </c>
      <c r="AI45" s="243">
        <f>IF('Poradie - sporty'!AI48="x",0,(('Poradie - sporty'!AI$3+1)-'Poradie - sporty'!AI48)/'Poradie - sporty'!AI$3)</f>
        <v>0.99099099099099097</v>
      </c>
      <c r="AJ45" s="243">
        <f>IF('Poradie - sporty'!AJ48="x",0,(('Poradie - sporty'!AJ$3+1)-'Poradie - sporty'!AJ48)/'Poradie - sporty'!AJ$3)</f>
        <v>0.9242424242424242</v>
      </c>
      <c r="AK45" s="243">
        <f>IF('Poradie - sporty'!AK48="x",0,(('Poradie - sporty'!AK$3+1)-'Poradie - sporty'!AK48)/'Poradie - sporty'!AK$3)</f>
        <v>0.86</v>
      </c>
      <c r="AL45" s="243">
        <f>IF('Poradie - sporty'!AL48="x",0,(('Poradie - sporty'!AL$3+1)-'Poradie - sporty'!AL48)/'Poradie - sporty'!AL$3)</f>
        <v>0.91803278688524592</v>
      </c>
      <c r="AM45" s="243">
        <f>IF('Poradie - sporty'!AM48="x",0,(('Poradie - sporty'!AM$3+1)-'Poradie - sporty'!AM48)/'Poradie - sporty'!AM$3)</f>
        <v>0</v>
      </c>
      <c r="AN45" s="243">
        <f>IF('Poradie - sporty'!AN48="x",0,(('Poradie - sporty'!AN$3+1)-'Poradie - sporty'!AN48)/'Poradie - sporty'!AN$3)</f>
        <v>0.38297872340425532</v>
      </c>
      <c r="AO45" s="243">
        <f>IF('Poradie - sporty'!AO48="x",0,(('Poradie - sporty'!AO$3+1)-'Poradie - sporty'!AO48)/'Poradie - sporty'!AO$3)</f>
        <v>0.96363636363636362</v>
      </c>
      <c r="AP45" s="243">
        <f>IF('Poradie - sporty'!AP48="x",0,(('Poradie - sporty'!AP$3+1)-'Poradie - sporty'!AP48)/'Poradie - sporty'!AP$3)</f>
        <v>0.98492462311557794</v>
      </c>
      <c r="AQ45" s="243">
        <f>IF('Poradie - sporty'!AQ48="x",0,(('Poradie - sporty'!AQ$3+1)-'Poradie - sporty'!AQ48)/'Poradie - sporty'!AQ$3)</f>
        <v>0.97058823529411764</v>
      </c>
      <c r="AR45" s="243">
        <f>IF('Poradie - sporty'!AR48="x",0,(('Poradie - sporty'!AR$3+1)-'Poradie - sporty'!AR48)/'Poradie - sporty'!AR$3)</f>
        <v>0.55172413793103448</v>
      </c>
      <c r="AS45" s="243">
        <f>IF('Poradie - sporty'!AS48="x",0,(('Poradie - sporty'!AS$3+1)-'Poradie - sporty'!AS48)/'Poradie - sporty'!AS$3)</f>
        <v>0.99099099099099097</v>
      </c>
      <c r="AT45" s="243">
        <f>IF('Poradie - sporty'!AT48="x",0,(('Poradie - sporty'!AT$3+1)-'Poradie - sporty'!AT48)/'Poradie - sporty'!AT$3)</f>
        <v>0.97058823529411764</v>
      </c>
      <c r="AU45" s="243">
        <f>IF('Poradie - sporty'!AU48="x",0,(('Poradie - sporty'!AU$3+1)-'Poradie - sporty'!AU48)/'Poradie - sporty'!AU$3)</f>
        <v>0</v>
      </c>
      <c r="AV45" s="243">
        <f>IF('Poradie - sporty'!AV48="x",0,(('Poradie - sporty'!AV$3+1)-'Poradie - sporty'!AV48)/'Poradie - sporty'!AV$3)</f>
        <v>0.95</v>
      </c>
      <c r="AW45" s="243">
        <f>IF('Poradie - sporty'!AW48="x",0,(('Poradie - sporty'!AW$3+1)-'Poradie - sporty'!AW48)/'Poradie - sporty'!AW$3)</f>
        <v>0.75609756097560976</v>
      </c>
      <c r="AX45" s="243">
        <f>IF('Poradie - sporty'!AX48="x",0,(('Poradie - sporty'!AX$3+1)-'Poradie - sporty'!AX48)/'Poradie - sporty'!AX$3)</f>
        <v>0.91503267973856206</v>
      </c>
      <c r="AY45" s="243">
        <f>IF('Poradie - sporty'!AY48="x",0,(('Poradie - sporty'!AY$3+1)-'Poradie - sporty'!AY48)/'Poradie - sporty'!AY$3)</f>
        <v>0.61538461538461542</v>
      </c>
      <c r="AZ45" s="243">
        <f>IF('Poradie - sporty'!AZ48="x",0,(('Poradie - sporty'!AZ$3+1)-'Poradie - sporty'!AZ48)/'Poradie - sporty'!AZ$3)</f>
        <v>0</v>
      </c>
      <c r="BA45" s="243">
        <f>IF('Poradie - sporty'!BA48="x",0,(('Poradie - sporty'!BA$3+1)-'Poradie - sporty'!BA48)/'Poradie - sporty'!BA$3)</f>
        <v>0.92727272727272725</v>
      </c>
      <c r="BB45" s="243">
        <f>IF('Poradie - sporty'!BB48="x",0,(('Poradie - sporty'!BB$3+1)-'Poradie - sporty'!BB48)/'Poradie - sporty'!BB$3)</f>
        <v>0</v>
      </c>
      <c r="BC45" s="243">
        <f>IF('Poradie - sporty'!BC48="x",0,(('Poradie - sporty'!BC$3+1)-'Poradie - sporty'!BC48)/'Poradie - sporty'!BC$3)</f>
        <v>4.3478260869565216E-2</v>
      </c>
      <c r="BD45" s="243">
        <f>IF('Poradie - sporty'!BD48="x",0,(('Poradie - sporty'!BD$3+1)-'Poradie - sporty'!BD48)/'Poradie - sporty'!BD$3)</f>
        <v>0.4</v>
      </c>
      <c r="BE45" s="243">
        <f>IF('Poradie - sporty'!BE48="x",0,(('Poradie - sporty'!BE$3+1)-'Poradie - sporty'!BE48)/'Poradie - sporty'!BE$3)</f>
        <v>0.77027027027027029</v>
      </c>
      <c r="BF45" s="243">
        <f>IF('Poradie - sporty'!BF48="x",0,(('Poradie - sporty'!BF$3+1)-'Poradie - sporty'!BF48)/'Poradie - sporty'!BF$3)</f>
        <v>0.48148148148148145</v>
      </c>
      <c r="BG45" s="243">
        <f>IF('Poradie - sporty'!BG48="x",0,(('Poradie - sporty'!BG$3+1)-'Poradie - sporty'!BG48)/'Poradie - sporty'!BG$3)</f>
        <v>0.65625</v>
      </c>
      <c r="BH45" s="243">
        <f>IF('Poradie - sporty'!BH48="x",0,(('Poradie - sporty'!BH$3+1)-'Poradie - sporty'!BH48)/'Poradie - sporty'!BH$3)</f>
        <v>0.90361445783132532</v>
      </c>
      <c r="BI45" s="243">
        <f>IF('Poradie - sporty'!BI48="x",0,(('Poradie - sporty'!BI$3+1)-'Poradie - sporty'!BI48)/'Poradie - sporty'!BI$3)</f>
        <v>0.89230769230769236</v>
      </c>
      <c r="BJ45" s="243">
        <f>IF('Poradie - sporty'!BJ48="x",0,(('Poradie - sporty'!BJ$3+1)-'Poradie - sporty'!BJ48)/'Poradie - sporty'!BJ$3)</f>
        <v>0.9555555555555556</v>
      </c>
      <c r="BK45" s="243">
        <f>IF('Poradie - sporty'!BK48="x",0,(('Poradie - sporty'!BK$3+1)-'Poradie - sporty'!BK48)/'Poradie - sporty'!BK$3)</f>
        <v>0.7857142857142857</v>
      </c>
      <c r="BL45" s="243">
        <f>IF('Poradie - sporty'!BL48="x",0,(('Poradie - sporty'!BL$3+1)-'Poradie - sporty'!BL48)/'Poradie - sporty'!BL$3)</f>
        <v>0.8571428571428571</v>
      </c>
      <c r="BM45" s="243">
        <f>IF('Poradie - sporty'!BM48="x",0,(('Poradie - sporty'!BM$3+1)-'Poradie - sporty'!BM48)/'Poradie - sporty'!BM$3)</f>
        <v>0.64814814814814814</v>
      </c>
      <c r="BN45" s="243">
        <f>IF('Poradie - sporty'!BN48="x",0,(('Poradie - sporty'!BN$3+1)-'Poradie - sporty'!BN48)/'Poradie - sporty'!BN$3)</f>
        <v>0</v>
      </c>
      <c r="BO45" s="243">
        <f>IF('Poradie - sporty'!BO48="x",0,(('Poradie - sporty'!BO$3+1)-'Poradie - sporty'!BO48)/'Poradie - sporty'!BO$3)</f>
        <v>0.96330275229357798</v>
      </c>
      <c r="BP45" s="243">
        <f>IF('Poradie - sporty'!BP48="x",0,(('Poradie - sporty'!BP$3+1)-'Poradie - sporty'!BP48)/'Poradie - sporty'!BP$3)</f>
        <v>0.98630136986301364</v>
      </c>
      <c r="BQ45" s="243">
        <f>IF('Poradie - sporty'!BQ48="x",0,(('Poradie - sporty'!BQ$3+1)-'Poradie - sporty'!BQ48)/'Poradie - sporty'!BQ$3)</f>
        <v>0.92647058823529416</v>
      </c>
      <c r="BR45" s="243">
        <f>IF('Poradie - sporty'!BR48="x",0,(('Poradie - sporty'!BR$3+1)-'Poradie - sporty'!BR48)/'Poradie - sporty'!BR$3)</f>
        <v>0.97802197802197799</v>
      </c>
      <c r="BS45" s="243">
        <f>IF('Poradie - sporty'!BS48="x",0,(('Poradie - sporty'!BS$3+1)-'Poradie - sporty'!BS48)/'Poradie - sporty'!BS$3)</f>
        <v>0.95</v>
      </c>
      <c r="BT45" s="243">
        <f>IF('Poradie - sporty'!BT48="x",0,(('Poradie - sporty'!BT$3+1)-'Poradie - sporty'!BT48)/'Poradie - sporty'!BT$3)</f>
        <v>0.80487804878048785</v>
      </c>
      <c r="BU45" s="243">
        <f>IF('Poradie - sporty'!BU48="x",0,(('Poradie - sporty'!BU$3+1)-'Poradie - sporty'!BU48)/'Poradie - sporty'!BU$3)</f>
        <v>0.87301587301587302</v>
      </c>
      <c r="BV45" s="243">
        <f>IF('Poradie - sporty'!BV48="x",0,(('Poradie - sporty'!BV$3+1)-'Poradie - sporty'!BV48)/'Poradie - sporty'!BV$3)</f>
        <v>0.45454545454545453</v>
      </c>
      <c r="BW45" s="243">
        <f>IF('Poradie - sporty'!BW48="x",0,(('Poradie - sporty'!BW$3+1)-'Poradie - sporty'!BW48)/'Poradie - sporty'!BW$3)</f>
        <v>0</v>
      </c>
      <c r="BX45" s="243">
        <f>IF('Poradie - sporty'!BX48="x",0,(('Poradie - sporty'!BX$3+1)-'Poradie - sporty'!BX48)/'Poradie - sporty'!BX$3)</f>
        <v>0.70833333333333337</v>
      </c>
      <c r="BY45" s="243">
        <f>IF('Poradie - sporty'!BY48="x",0,(('Poradie - sporty'!BY$3+1)-'Poradie - sporty'!BY48)/'Poradie - sporty'!BY$3)</f>
        <v>0.38461538461538464</v>
      </c>
      <c r="BZ45" s="243">
        <f>IF('Poradie - sporty'!BZ48="x",0,(('Poradie - sporty'!BZ$3+1)-'Poradie - sporty'!BZ48)/'Poradie - sporty'!BZ$3)</f>
        <v>0.9642857142857143</v>
      </c>
      <c r="CA45" s="243">
        <f>IF('Poradie - sporty'!CA48="x",0,(('Poradie - sporty'!CA$3+1)-'Poradie - sporty'!CA48)/'Poradie - sporty'!CA$3)</f>
        <v>0.5</v>
      </c>
      <c r="CB45" s="243">
        <f>IF('Poradie - sporty'!CB48="x",0,(('Poradie - sporty'!CB$3+1)-'Poradie - sporty'!CB48)/'Poradie - sporty'!CB$3)</f>
        <v>0.90476190476190477</v>
      </c>
      <c r="CC45" s="243">
        <f>IF('Poradie - sporty'!CC48="x",0,(('Poradie - sporty'!CC$3+1)-'Poradie - sporty'!CC48)/'Poradie - sporty'!CC$3)</f>
        <v>0</v>
      </c>
      <c r="CD45" s="243">
        <f>IF('Poradie - sporty'!CD48="x",0,(('Poradie - sporty'!CD$3+1)-'Poradie - sporty'!CD48)/'Poradie - sporty'!CD$3)</f>
        <v>0.8</v>
      </c>
      <c r="CE45" s="243">
        <f>IF('Poradie - sporty'!CE48="x",0,(('Poradie - sporty'!CE$3+1)-'Poradie - sporty'!CE48)/'Poradie - sporty'!CE$3)</f>
        <v>1</v>
      </c>
      <c r="CF45" s="243">
        <f>IF('Poradie - sporty'!CF48="x",0,(('Poradie - sporty'!CF$3+1)-'Poradie - sporty'!CF48)/'Poradie - sporty'!CF$3)</f>
        <v>0.97916666666666663</v>
      </c>
      <c r="CG45" s="243">
        <f>IF('Poradie - sporty'!CG48="x",0,(('Poradie - sporty'!CG$3+1)-'Poradie - sporty'!CG48)/'Poradie - sporty'!CG$3)</f>
        <v>0.98019801980198018</v>
      </c>
      <c r="CH45" s="243">
        <f>IF('Poradie - sporty'!CH48="x",0,(('Poradie - sporty'!CH$3+1)-'Poradie - sporty'!CH48)/'Poradie - sporty'!CH$3)</f>
        <v>0.99019607843137258</v>
      </c>
      <c r="CI45" s="243">
        <f>IF('Poradie - sporty'!CI48="x",0,(('Poradie - sporty'!CI$3+1)-'Poradie - sporty'!CI48)/'Poradie - sporty'!CI$3)</f>
        <v>0.51898734177215189</v>
      </c>
      <c r="CJ45" s="243">
        <f>IF('Poradie - sporty'!CJ48="x",0,(('Poradie - sporty'!CJ$3+1)-'Poradie - sporty'!CJ48)/'Poradie - sporty'!CJ$3)</f>
        <v>0.76923076923076927</v>
      </c>
      <c r="CK45" s="243">
        <f>IF('Poradie - sporty'!CK48="x",0,(('Poradie - sporty'!CK$3+1)-'Poradie - sporty'!CK48)/'Poradie - sporty'!CK$3)</f>
        <v>0</v>
      </c>
      <c r="CL45" s="243">
        <f>IF('Poradie - sporty'!CL48="x",0,(('Poradie - sporty'!CL$3+1)-'Poradie - sporty'!CL48)/'Poradie - sporty'!CL$3)</f>
        <v>0.92727272727272725</v>
      </c>
      <c r="CM45" s="243">
        <f>IF('Poradie - sporty'!CM48="x",0,(('Poradie - sporty'!CM$3+1)-'Poradie - sporty'!CM48)/'Poradie - sporty'!CM$3)</f>
        <v>0.62068965517241381</v>
      </c>
      <c r="CN45" s="243">
        <f>IF('Poradie - sporty'!CN48="x",0,(('Poradie - sporty'!CN$3+1)-'Poradie - sporty'!CN48)/'Poradie - sporty'!CN$3)</f>
        <v>0.5</v>
      </c>
      <c r="CO45" s="243">
        <f>IF('Poradie - sporty'!CO48="x",0,(('Poradie - sporty'!CO$3+1)-'Poradie - sporty'!CO48)/'Poradie - sporty'!CO$3)</f>
        <v>0.8125</v>
      </c>
      <c r="CP45" s="243">
        <f>IF('Poradie - sporty'!CP48="x",0,(('Poradie - sporty'!CP$3+1)-'Poradie - sporty'!CP48)/'Poradie - sporty'!CP$3)</f>
        <v>0.7857142857142857</v>
      </c>
      <c r="CQ45" s="243">
        <f>IF('Poradie - sporty'!CQ48="x",0,(('Poradie - sporty'!CQ$3+1)-'Poradie - sporty'!CQ48)/'Poradie - sporty'!CQ$3)</f>
        <v>0</v>
      </c>
      <c r="CR45" s="243">
        <f>IF('Poradie - sporty'!CR48="x",0,(('Poradie - sporty'!CR$3+1)-'Poradie - sporty'!CR48)/'Poradie - sporty'!CR$3)</f>
        <v>0.80597014925373134</v>
      </c>
      <c r="CS45" s="243">
        <f>IF('Poradie - sporty'!CS48="x",0,(('Poradie - sporty'!CS$3+1)-'Poradie - sporty'!CS48)/'Poradie - sporty'!CS$3)</f>
        <v>0.96875</v>
      </c>
      <c r="CT45" s="243">
        <f>IF('Poradie - sporty'!CT48="x",0,(('Poradie - sporty'!CT$3+1)-'Poradie - sporty'!CT48)/'Poradie - sporty'!CT$3)</f>
        <v>0.9859154929577465</v>
      </c>
      <c r="CU45" s="243">
        <f>IF('Poradie - sporty'!CU48="x",0,(('Poradie - sporty'!CU$3+1)-'Poradie - sporty'!CU48)/'Poradie - sporty'!CU$3)</f>
        <v>0.9285714285714286</v>
      </c>
      <c r="CV45" s="243">
        <f>IF('Poradie - sporty'!CV48="x",0,(('Poradie - sporty'!CV$3+1)-'Poradie - sporty'!CV48)/'Poradie - sporty'!CV$3)</f>
        <v>0</v>
      </c>
      <c r="CW45" s="243">
        <f>IF('Poradie - sporty'!CW48="x",0,(('Poradie - sporty'!CW$3+1)-'Poradie - sporty'!CW48)/'Poradie - sporty'!CW$3)</f>
        <v>0.81818181818181823</v>
      </c>
      <c r="CX45" s="243">
        <f>IF('Poradie - sporty'!CX48="x",0,(('Poradie - sporty'!CX$3+1)-'Poradie - sporty'!CX48)/'Poradie - sporty'!CX$3)</f>
        <v>0.91666666666666663</v>
      </c>
      <c r="CY45" s="243">
        <f>IF('Poradie - sporty'!CY48="x",0,(('Poradie - sporty'!CY$3+1)-'Poradie - sporty'!CY48)/'Poradie - sporty'!CY$3)</f>
        <v>0.86301369863013699</v>
      </c>
      <c r="CZ45" s="243">
        <f>IF('Poradie - sporty'!CZ48="x",0,(('Poradie - sporty'!CZ$3+1)-'Poradie - sporty'!CZ48)/'Poradie - sporty'!CZ$3)</f>
        <v>0.98870056497175141</v>
      </c>
      <c r="DA45" s="243">
        <f>IF('Poradie - sporty'!DA48="x",0,(('Poradie - sporty'!DA$3+1)-'Poradie - sporty'!DA48)/'Poradie - sporty'!DA$3)</f>
        <v>0.93076923076923079</v>
      </c>
      <c r="DB45" s="243">
        <f>IF('Poradie - sporty'!DB48="x",0,(('Poradie - sporty'!DB$3+1)-'Poradie - sporty'!DB48)/'Poradie - sporty'!DB$3)</f>
        <v>0.96875</v>
      </c>
      <c r="DC45" s="243">
        <f>IF('Poradie - sporty'!DC48="x",0,(('Poradie - sporty'!DC$3+1)-'Poradie - sporty'!DC48)/'Poradie - sporty'!DC$3)</f>
        <v>0.84</v>
      </c>
      <c r="DD45" s="243">
        <f>IF('Poradie - sporty'!DD48="x",0,(('Poradie - sporty'!DD$3+1)-'Poradie - sporty'!DD48)/'Poradie - sporty'!DD$3)</f>
        <v>0.60317460317460314</v>
      </c>
      <c r="DE45" s="243">
        <f>IF('Poradie - sporty'!DE48="x",0,(('Poradie - sporty'!DE$3+1)-'Poradie - sporty'!DE48)/'Poradie - sporty'!DE$3)</f>
        <v>0.53529411764705881</v>
      </c>
      <c r="DF45" s="243">
        <f>IF('Poradie - sporty'!DF48="x",0,(('Poradie - sporty'!DF$3+1)-'Poradie - sporty'!DF48)/'Poradie - sporty'!DF$3)</f>
        <v>0.76</v>
      </c>
      <c r="DG45" s="243">
        <f>IF('Poradie - sporty'!DG48="x",0,(('Poradie - sporty'!DG$3+1)-'Poradie - sporty'!DG48)/'Poradie - sporty'!DG$3)</f>
        <v>0.72072072072072069</v>
      </c>
      <c r="DH45" s="243">
        <f>IF('Poradie - sporty'!DH48="x",0,(('Poradie - sporty'!DH$3+1)-'Poradie - sporty'!DH48)/'Poradie - sporty'!DH$3)</f>
        <v>0.53061224489795922</v>
      </c>
      <c r="DI45" s="243">
        <f>IF('Poradie - sporty'!DI48="x",0,(('Poradie - sporty'!DI$3+1)-'Poradie - sporty'!DI48)/'Poradie - sporty'!DI$3)</f>
        <v>0.27058823529411763</v>
      </c>
    </row>
    <row r="46" spans="1:113" ht="14.25" customHeight="1" x14ac:dyDescent="0.25">
      <c r="A46" s="239" t="s">
        <v>48</v>
      </c>
      <c r="B46" s="243">
        <f>IF('Poradie - sporty'!B49="x",0,(('Poradie - sporty'!B$3+1)-'Poradie - sporty'!B49)/'Poradie - sporty'!B$3)</f>
        <v>0.92105263157894735</v>
      </c>
      <c r="C46" s="243">
        <f>IF('Poradie - sporty'!C49="x",0,(('Poradie - sporty'!C$3+1)-'Poradie - sporty'!C49)/'Poradie - sporty'!C$3)</f>
        <v>1</v>
      </c>
      <c r="D46" s="243">
        <f>IF('Poradie - sporty'!D49="x",0,(('Poradie - sporty'!D$3+1)-'Poradie - sporty'!D49)/'Poradie - sporty'!D$3)</f>
        <v>1</v>
      </c>
      <c r="E46" s="243">
        <f>IF('Poradie - sporty'!E49="x",0,(('Poradie - sporty'!E$3+1)-'Poradie - sporty'!E49)/'Poradie - sporty'!E$3)</f>
        <v>0.9925373134328358</v>
      </c>
      <c r="F46" s="243">
        <f>IF('Poradie - sporty'!F49="x",0,(('Poradie - sporty'!F$3+1)-'Poradie - sporty'!F49)/'Poradie - sporty'!F$3)</f>
        <v>0.77272727272727271</v>
      </c>
      <c r="G46" s="243">
        <f>IF('Poradie - sporty'!G49="x",0,(('Poradie - sporty'!G$3+1)-'Poradie - sporty'!G49)/'Poradie - sporty'!G$3)</f>
        <v>1</v>
      </c>
      <c r="H46" s="243">
        <f>IF('Poradie - sporty'!H49="x",0,(('Poradie - sporty'!H$3+1)-'Poradie - sporty'!H49)/'Poradie - sporty'!H$3)</f>
        <v>0.78947368421052633</v>
      </c>
      <c r="I46" s="243">
        <f>IF('Poradie - sporty'!I49="x",0,(('Poradie - sporty'!I$3+1)-'Poradie - sporty'!I49)/'Poradie - sporty'!I$3)</f>
        <v>0.9452054794520548</v>
      </c>
      <c r="J46" s="243">
        <f>IF('Poradie - sporty'!J49="x",0,(('Poradie - sporty'!J$3+1)-'Poradie - sporty'!J49)/'Poradie - sporty'!J$3)</f>
        <v>0.88721804511278191</v>
      </c>
      <c r="K46" s="243">
        <f>IF('Poradie - sporty'!K49="x",0,(('Poradie - sporty'!K$3+1)-'Poradie - sporty'!K49)/'Poradie - sporty'!K$3)</f>
        <v>0.8</v>
      </c>
      <c r="L46" s="243">
        <f>IF('Poradie - sporty'!L49="x",0,(('Poradie - sporty'!L$3+1)-'Poradie - sporty'!L49)/'Poradie - sporty'!L$3)</f>
        <v>0.98837209302325579</v>
      </c>
      <c r="M46" s="243">
        <f>IF('Poradie - sporty'!M49="x",0,(('Poradie - sporty'!M$3+1)-'Poradie - sporty'!M49)/'Poradie - sporty'!M$3)</f>
        <v>1</v>
      </c>
      <c r="N46" s="243">
        <f>IF('Poradie - sporty'!N49="x",0,(('Poradie - sporty'!N$3+1)-'Poradie - sporty'!N49)/'Poradie - sporty'!N$3)</f>
        <v>0.51666666666666672</v>
      </c>
      <c r="O46" s="243">
        <f>IF('Poradie - sporty'!O49="x",0,(('Poradie - sporty'!O$3+1)-'Poradie - sporty'!O49)/'Poradie - sporty'!O$3)</f>
        <v>0.8214285714285714</v>
      </c>
      <c r="P46" s="243">
        <f>IF('Poradie - sporty'!P49="x",0,(('Poradie - sporty'!P$3+1)-'Poradie - sporty'!P49)/'Poradie - sporty'!P$3)</f>
        <v>0.99137931034482762</v>
      </c>
      <c r="Q46" s="243">
        <f>IF('Poradie - sporty'!Q49="x",0,(('Poradie - sporty'!Q$3+1)-'Poradie - sporty'!Q49)/'Poradie - sporty'!Q$3)</f>
        <v>0.90476190476190477</v>
      </c>
      <c r="R46" s="243">
        <f>IF('Poradie - sporty'!R49="x",0,(('Poradie - sporty'!R$3+1)-'Poradie - sporty'!R49)/'Poradie - sporty'!R$3)</f>
        <v>1</v>
      </c>
      <c r="S46" s="243">
        <f>IF('Poradie - sporty'!S49="x",0,(('Poradie - sporty'!S$3+1)-'Poradie - sporty'!S49)/'Poradie - sporty'!S$3)</f>
        <v>0.69117647058823528</v>
      </c>
      <c r="T46" s="243">
        <f>IF('Poradie - sporty'!T49="x",0,(('Poradie - sporty'!T$3+1)-'Poradie - sporty'!T49)/'Poradie - sporty'!T$3)</f>
        <v>1</v>
      </c>
      <c r="U46" s="243">
        <f>IF('Poradie - sporty'!U49="x",0,(('Poradie - sporty'!U$3+1)-'Poradie - sporty'!U49)/'Poradie - sporty'!U$3)</f>
        <v>1</v>
      </c>
      <c r="V46" s="243">
        <f>IF('Poradie - sporty'!V49="x",0,(('Poradie - sporty'!V$3+1)-'Poradie - sporty'!V49)/'Poradie - sporty'!V$3)</f>
        <v>1</v>
      </c>
      <c r="W46" s="243">
        <f>IF('Poradie - sporty'!W49="x",0,(('Poradie - sporty'!W$3+1)-'Poradie - sporty'!W49)/'Poradie - sporty'!W$3)</f>
        <v>0.8545454545454545</v>
      </c>
      <c r="X46" s="243">
        <f>IF('Poradie - sporty'!X49="x",0,(('Poradie - sporty'!X$3+1)-'Poradie - sporty'!X49)/'Poradie - sporty'!X$3)</f>
        <v>0.33333333333333331</v>
      </c>
      <c r="Y46" s="243">
        <f>IF('Poradie - sporty'!Y49="x",0,(('Poradie - sporty'!Y$3+1)-'Poradie - sporty'!Y49)/'Poradie - sporty'!Y$3)</f>
        <v>0.90384615384615385</v>
      </c>
      <c r="Z46" s="243">
        <f>IF('Poradie - sporty'!Z49="x",0,(('Poradie - sporty'!Z$3+1)-'Poradie - sporty'!Z49)/'Poradie - sporty'!Z$3)</f>
        <v>0.70652173913043481</v>
      </c>
      <c r="AA46" s="243">
        <f>IF('Poradie - sporty'!AA49="x",0,(('Poradie - sporty'!AA$3+1)-'Poradie - sporty'!AA49)/'Poradie - sporty'!AA$3)</f>
        <v>1</v>
      </c>
      <c r="AB46" s="243">
        <f>IF('Poradie - sporty'!AB49="x",0,(('Poradie - sporty'!AB$3+1)-'Poradie - sporty'!AB49)/'Poradie - sporty'!AB$3)</f>
        <v>0.93333333333333335</v>
      </c>
      <c r="AC46" s="243">
        <f>IF('Poradie - sporty'!AC49="x",0,(('Poradie - sporty'!AC$3+1)-'Poradie - sporty'!AC49)/'Poradie - sporty'!AC$3)</f>
        <v>0.94202898550724634</v>
      </c>
      <c r="AD46" s="243">
        <f>IF('Poradie - sporty'!AD49="x",0,(('Poradie - sporty'!AD$3+1)-'Poradie - sporty'!AD49)/'Poradie - sporty'!AD$3)</f>
        <v>0.96</v>
      </c>
      <c r="AE46" s="243">
        <f>IF('Poradie - sporty'!AE49="x",0,(('Poradie - sporty'!AE$3+1)-'Poradie - sporty'!AE49)/'Poradie - sporty'!AE$3)</f>
        <v>0.8928571428571429</v>
      </c>
      <c r="AF46" s="243">
        <f>IF('Poradie - sporty'!AF49="x",0,(('Poradie - sporty'!AF$3+1)-'Poradie - sporty'!AF49)/'Poradie - sporty'!AF$3)</f>
        <v>0.875</v>
      </c>
      <c r="AG46" s="243">
        <f>IF('Poradie - sporty'!AG49="x",0,(('Poradie - sporty'!AG$3+1)-'Poradie - sporty'!AG49)/'Poradie - sporty'!AG$3)</f>
        <v>0.8928571428571429</v>
      </c>
      <c r="AH46" s="243">
        <f>IF('Poradie - sporty'!AH49="x",0,(('Poradie - sporty'!AH$3+1)-'Poradie - sporty'!AH49)/'Poradie - sporty'!AH$3)</f>
        <v>0.58823529411764708</v>
      </c>
      <c r="AI46" s="243">
        <f>IF('Poradie - sporty'!AI49="x",0,(('Poradie - sporty'!AI$3+1)-'Poradie - sporty'!AI49)/'Poradie - sporty'!AI$3)</f>
        <v>0.97297297297297303</v>
      </c>
      <c r="AJ46" s="243">
        <f>IF('Poradie - sporty'!AJ49="x",0,(('Poradie - sporty'!AJ$3+1)-'Poradie - sporty'!AJ49)/'Poradie - sporty'!AJ$3)</f>
        <v>1</v>
      </c>
      <c r="AK46" s="243">
        <f>IF('Poradie - sporty'!AK49="x",0,(('Poradie - sporty'!AK$3+1)-'Poradie - sporty'!AK49)/'Poradie - sporty'!AK$3)</f>
        <v>0.96799999999999997</v>
      </c>
      <c r="AL46" s="243">
        <f>IF('Poradie - sporty'!AL49="x",0,(('Poradie - sporty'!AL$3+1)-'Poradie - sporty'!AL49)/'Poradie - sporty'!AL$3)</f>
        <v>0.75409836065573765</v>
      </c>
      <c r="AM46" s="243">
        <f>IF('Poradie - sporty'!AM49="x",0,(('Poradie - sporty'!AM$3+1)-'Poradie - sporty'!AM49)/'Poradie - sporty'!AM$3)</f>
        <v>0.27777777777777779</v>
      </c>
      <c r="AN46" s="243">
        <f>IF('Poradie - sporty'!AN49="x",0,(('Poradie - sporty'!AN$3+1)-'Poradie - sporty'!AN49)/'Poradie - sporty'!AN$3)</f>
        <v>0.68085106382978722</v>
      </c>
      <c r="AO46" s="243">
        <f>IF('Poradie - sporty'!AO49="x",0,(('Poradie - sporty'!AO$3+1)-'Poradie - sporty'!AO49)/'Poradie - sporty'!AO$3)</f>
        <v>1</v>
      </c>
      <c r="AP46" s="243">
        <f>IF('Poradie - sporty'!AP49="x",0,(('Poradie - sporty'!AP$3+1)-'Poradie - sporty'!AP49)/'Poradie - sporty'!AP$3)</f>
        <v>0.96482412060301503</v>
      </c>
      <c r="AQ46" s="243">
        <f>IF('Poradie - sporty'!AQ49="x",0,(('Poradie - sporty'!AQ$3+1)-'Poradie - sporty'!AQ49)/'Poradie - sporty'!AQ$3)</f>
        <v>0.8529411764705882</v>
      </c>
      <c r="AR46" s="243">
        <f>IF('Poradie - sporty'!AR49="x",0,(('Poradie - sporty'!AR$3+1)-'Poradie - sporty'!AR49)/'Poradie - sporty'!AR$3)</f>
        <v>0.94827586206896552</v>
      </c>
      <c r="AS46" s="243">
        <f>IF('Poradie - sporty'!AS49="x",0,(('Poradie - sporty'!AS$3+1)-'Poradie - sporty'!AS49)/'Poradie - sporty'!AS$3)</f>
        <v>1</v>
      </c>
      <c r="AT46" s="243">
        <f>IF('Poradie - sporty'!AT49="x",0,(('Poradie - sporty'!AT$3+1)-'Poradie - sporty'!AT49)/'Poradie - sporty'!AT$3)</f>
        <v>0.99019607843137258</v>
      </c>
      <c r="AU46" s="243">
        <f>IF('Poradie - sporty'!AU49="x",0,(('Poradie - sporty'!AU$3+1)-'Poradie - sporty'!AU49)/'Poradie - sporty'!AU$3)</f>
        <v>0.18390804597701149</v>
      </c>
      <c r="AV46" s="243">
        <f>IF('Poradie - sporty'!AV49="x",0,(('Poradie - sporty'!AV$3+1)-'Poradie - sporty'!AV49)/'Poradie - sporty'!AV$3)</f>
        <v>0.65</v>
      </c>
      <c r="AW46" s="243">
        <f>IF('Poradie - sporty'!AW49="x",0,(('Poradie - sporty'!AW$3+1)-'Poradie - sporty'!AW49)/'Poradie - sporty'!AW$3)</f>
        <v>0.97560975609756095</v>
      </c>
      <c r="AX46" s="243">
        <f>IF('Poradie - sporty'!AX49="x",0,(('Poradie - sporty'!AX$3+1)-'Poradie - sporty'!AX49)/'Poradie - sporty'!AX$3)</f>
        <v>0.99346405228758172</v>
      </c>
      <c r="AY46" s="243">
        <f>IF('Poradie - sporty'!AY49="x",0,(('Poradie - sporty'!AY$3+1)-'Poradie - sporty'!AY49)/'Poradie - sporty'!AY$3)</f>
        <v>0.92307692307692313</v>
      </c>
      <c r="AZ46" s="243">
        <f>IF('Poradie - sporty'!AZ49="x",0,(('Poradie - sporty'!AZ$3+1)-'Poradie - sporty'!AZ49)/'Poradie - sporty'!AZ$3)</f>
        <v>4.1666666666666664E-2</v>
      </c>
      <c r="BA46" s="243">
        <f>IF('Poradie - sporty'!BA49="x",0,(('Poradie - sporty'!BA$3+1)-'Poradie - sporty'!BA49)/'Poradie - sporty'!BA$3)</f>
        <v>0.83030303030303032</v>
      </c>
      <c r="BB46" s="243">
        <f>IF('Poradie - sporty'!BB49="x",0,(('Poradie - sporty'!BB$3+1)-'Poradie - sporty'!BB49)/'Poradie - sporty'!BB$3)</f>
        <v>0</v>
      </c>
      <c r="BC46" s="243">
        <f>IF('Poradie - sporty'!BC49="x",0,(('Poradie - sporty'!BC$3+1)-'Poradie - sporty'!BC49)/'Poradie - sporty'!BC$3)</f>
        <v>1</v>
      </c>
      <c r="BD46" s="243">
        <f>IF('Poradie - sporty'!BD49="x",0,(('Poradie - sporty'!BD$3+1)-'Poradie - sporty'!BD49)/'Poradie - sporty'!BD$3)</f>
        <v>0.05</v>
      </c>
      <c r="BE46" s="243">
        <f>IF('Poradie - sporty'!BE49="x",0,(('Poradie - sporty'!BE$3+1)-'Poradie - sporty'!BE49)/'Poradie - sporty'!BE$3)</f>
        <v>0.91891891891891897</v>
      </c>
      <c r="BF46" s="243">
        <f>IF('Poradie - sporty'!BF49="x",0,(('Poradie - sporty'!BF$3+1)-'Poradie - sporty'!BF49)/'Poradie - sporty'!BF$3)</f>
        <v>0.96296296296296291</v>
      </c>
      <c r="BG46" s="243">
        <f>IF('Poradie - sporty'!BG49="x",0,(('Poradie - sporty'!BG$3+1)-'Poradie - sporty'!BG49)/'Poradie - sporty'!BG$3)</f>
        <v>0.875</v>
      </c>
      <c r="BH46" s="243">
        <f>IF('Poradie - sporty'!BH49="x",0,(('Poradie - sporty'!BH$3+1)-'Poradie - sporty'!BH49)/'Poradie - sporty'!BH$3)</f>
        <v>1</v>
      </c>
      <c r="BI46" s="243">
        <f>IF('Poradie - sporty'!BI49="x",0,(('Poradie - sporty'!BI$3+1)-'Poradie - sporty'!BI49)/'Poradie - sporty'!BI$3)</f>
        <v>0.16923076923076924</v>
      </c>
      <c r="BJ46" s="243">
        <f>IF('Poradie - sporty'!BJ49="x",0,(('Poradie - sporty'!BJ$3+1)-'Poradie - sporty'!BJ49)/'Poradie - sporty'!BJ$3)</f>
        <v>1</v>
      </c>
      <c r="BK46" s="243">
        <f>IF('Poradie - sporty'!BK49="x",0,(('Poradie - sporty'!BK$3+1)-'Poradie - sporty'!BK49)/'Poradie - sporty'!BK$3)</f>
        <v>0.42857142857142855</v>
      </c>
      <c r="BL46" s="243">
        <f>IF('Poradie - sporty'!BL49="x",0,(('Poradie - sporty'!BL$3+1)-'Poradie - sporty'!BL49)/'Poradie - sporty'!BL$3)</f>
        <v>0.80952380952380953</v>
      </c>
      <c r="BM46" s="243">
        <f>IF('Poradie - sporty'!BM49="x",0,(('Poradie - sporty'!BM$3+1)-'Poradie - sporty'!BM49)/'Poradie - sporty'!BM$3)</f>
        <v>0.90740740740740744</v>
      </c>
      <c r="BN46" s="243">
        <f>IF('Poradie - sporty'!BN49="x",0,(('Poradie - sporty'!BN$3+1)-'Poradie - sporty'!BN49)/'Poradie - sporty'!BN$3)</f>
        <v>0.08</v>
      </c>
      <c r="BO46" s="243">
        <f>IF('Poradie - sporty'!BO49="x",0,(('Poradie - sporty'!BO$3+1)-'Poradie - sporty'!BO49)/'Poradie - sporty'!BO$3)</f>
        <v>1</v>
      </c>
      <c r="BP46" s="243">
        <f>IF('Poradie - sporty'!BP49="x",0,(('Poradie - sporty'!BP$3+1)-'Poradie - sporty'!BP49)/'Poradie - sporty'!BP$3)</f>
        <v>0.90410958904109584</v>
      </c>
      <c r="BQ46" s="243">
        <f>IF('Poradie - sporty'!BQ49="x",0,(('Poradie - sporty'!BQ$3+1)-'Poradie - sporty'!BQ49)/'Poradie - sporty'!BQ$3)</f>
        <v>0.16176470588235295</v>
      </c>
      <c r="BR46" s="243">
        <f>IF('Poradie - sporty'!BR49="x",0,(('Poradie - sporty'!BR$3+1)-'Poradie - sporty'!BR49)/'Poradie - sporty'!BR$3)</f>
        <v>0.94505494505494503</v>
      </c>
      <c r="BS46" s="243">
        <f>IF('Poradie - sporty'!BS49="x",0,(('Poradie - sporty'!BS$3+1)-'Poradie - sporty'!BS49)/'Poradie - sporty'!BS$3)</f>
        <v>0.22500000000000001</v>
      </c>
      <c r="BT46" s="243">
        <f>IF('Poradie - sporty'!BT49="x",0,(('Poradie - sporty'!BT$3+1)-'Poradie - sporty'!BT49)/'Poradie - sporty'!BT$3)</f>
        <v>1</v>
      </c>
      <c r="BU46" s="243">
        <f>IF('Poradie - sporty'!BU49="x",0,(('Poradie - sporty'!BU$3+1)-'Poradie - sporty'!BU49)/'Poradie - sporty'!BU$3)</f>
        <v>0.68253968253968256</v>
      </c>
      <c r="BV46" s="243">
        <f>IF('Poradie - sporty'!BV49="x",0,(('Poradie - sporty'!BV$3+1)-'Poradie - sporty'!BV49)/'Poradie - sporty'!BV$3)</f>
        <v>0.36363636363636365</v>
      </c>
      <c r="BW46" s="243">
        <f>IF('Poradie - sporty'!BW49="x",0,(('Poradie - sporty'!BW$3+1)-'Poradie - sporty'!BW49)/'Poradie - sporty'!BW$3)</f>
        <v>0.5</v>
      </c>
      <c r="BX46" s="243">
        <f>IF('Poradie - sporty'!BX49="x",0,(('Poradie - sporty'!BX$3+1)-'Poradie - sporty'!BX49)/'Poradie - sporty'!BX$3)</f>
        <v>1</v>
      </c>
      <c r="BY46" s="243">
        <f>IF('Poradie - sporty'!BY49="x",0,(('Poradie - sporty'!BY$3+1)-'Poradie - sporty'!BY49)/'Poradie - sporty'!BY$3)</f>
        <v>0.28205128205128205</v>
      </c>
      <c r="BZ46" s="243">
        <f>IF('Poradie - sporty'!BZ49="x",0,(('Poradie - sporty'!BZ$3+1)-'Poradie - sporty'!BZ49)/'Poradie - sporty'!BZ$3)</f>
        <v>0.9464285714285714</v>
      </c>
      <c r="CA46" s="243">
        <f>IF('Poradie - sporty'!CA49="x",0,(('Poradie - sporty'!CA$3+1)-'Poradie - sporty'!CA49)/'Poradie - sporty'!CA$3)</f>
        <v>6.25E-2</v>
      </c>
      <c r="CB46" s="243">
        <f>IF('Poradie - sporty'!CB49="x",0,(('Poradie - sporty'!CB$3+1)-'Poradie - sporty'!CB49)/'Poradie - sporty'!CB$3)</f>
        <v>0.98809523809523814</v>
      </c>
      <c r="CC46" s="243">
        <f>IF('Poradie - sporty'!CC49="x",0,(('Poradie - sporty'!CC$3+1)-'Poradie - sporty'!CC49)/'Poradie - sporty'!CC$3)</f>
        <v>0.88888888888888884</v>
      </c>
      <c r="CD46" s="243">
        <f>IF('Poradie - sporty'!CD49="x",0,(('Poradie - sporty'!CD$3+1)-'Poradie - sporty'!CD49)/'Poradie - sporty'!CD$3)</f>
        <v>1</v>
      </c>
      <c r="CE46" s="243">
        <f>IF('Poradie - sporty'!CE49="x",0,(('Poradie - sporty'!CE$3+1)-'Poradie - sporty'!CE49)/'Poradie - sporty'!CE$3)</f>
        <v>0.9887640449438202</v>
      </c>
      <c r="CF46" s="243">
        <f>IF('Poradie - sporty'!CF49="x",0,(('Poradie - sporty'!CF$3+1)-'Poradie - sporty'!CF49)/'Poradie - sporty'!CF$3)</f>
        <v>0.72916666666666663</v>
      </c>
      <c r="CG46" s="243">
        <f>IF('Poradie - sporty'!CG49="x",0,(('Poradie - sporty'!CG$3+1)-'Poradie - sporty'!CG49)/'Poradie - sporty'!CG$3)</f>
        <v>0.97029702970297027</v>
      </c>
      <c r="CH46" s="243">
        <f>IF('Poradie - sporty'!CH49="x",0,(('Poradie - sporty'!CH$3+1)-'Poradie - sporty'!CH49)/'Poradie - sporty'!CH$3)</f>
        <v>0.98039215686274506</v>
      </c>
      <c r="CI46" s="243">
        <f>IF('Poradie - sporty'!CI49="x",0,(('Poradie - sporty'!CI$3+1)-'Poradie - sporty'!CI49)/'Poradie - sporty'!CI$3)</f>
        <v>0.73417721518987344</v>
      </c>
      <c r="CJ46" s="243">
        <f>IF('Poradie - sporty'!CJ49="x",0,(('Poradie - sporty'!CJ$3+1)-'Poradie - sporty'!CJ49)/'Poradie - sporty'!CJ$3)</f>
        <v>0.29487179487179488</v>
      </c>
      <c r="CK46" s="243">
        <f>IF('Poradie - sporty'!CK49="x",0,(('Poradie - sporty'!CK$3+1)-'Poradie - sporty'!CK49)/'Poradie - sporty'!CK$3)</f>
        <v>0</v>
      </c>
      <c r="CL46" s="243">
        <f>IF('Poradie - sporty'!CL49="x",0,(('Poradie - sporty'!CL$3+1)-'Poradie - sporty'!CL49)/'Poradie - sporty'!CL$3)</f>
        <v>0.95454545454545459</v>
      </c>
      <c r="CM46" s="243">
        <f>IF('Poradie - sporty'!CM49="x",0,(('Poradie - sporty'!CM$3+1)-'Poradie - sporty'!CM49)/'Poradie - sporty'!CM$3)</f>
        <v>0.93103448275862066</v>
      </c>
      <c r="CN46" s="243">
        <f>IF('Poradie - sporty'!CN49="x",0,(('Poradie - sporty'!CN$3+1)-'Poradie - sporty'!CN49)/'Poradie - sporty'!CN$3)</f>
        <v>1</v>
      </c>
      <c r="CO46" s="243">
        <f>IF('Poradie - sporty'!CO49="x",0,(('Poradie - sporty'!CO$3+1)-'Poradie - sporty'!CO49)/'Poradie - sporty'!CO$3)</f>
        <v>0.9910714285714286</v>
      </c>
      <c r="CP46" s="243">
        <f>IF('Poradie - sporty'!CP49="x",0,(('Poradie - sporty'!CP$3+1)-'Poradie - sporty'!CP49)/'Poradie - sporty'!CP$3)</f>
        <v>0.42857142857142855</v>
      </c>
      <c r="CQ46" s="243">
        <f>IF('Poradie - sporty'!CQ49="x",0,(('Poradie - sporty'!CQ$3+1)-'Poradie - sporty'!CQ49)/'Poradie - sporty'!CQ$3)</f>
        <v>0.26</v>
      </c>
      <c r="CR46" s="243">
        <f>IF('Poradie - sporty'!CR49="x",0,(('Poradie - sporty'!CR$3+1)-'Poradie - sporty'!CR49)/'Poradie - sporty'!CR$3)</f>
        <v>0.97014925373134331</v>
      </c>
      <c r="CS46" s="243">
        <f>IF('Poradie - sporty'!CS49="x",0,(('Poradie - sporty'!CS$3+1)-'Poradie - sporty'!CS49)/'Poradie - sporty'!CS$3)</f>
        <v>0.703125</v>
      </c>
      <c r="CT46" s="243">
        <f>IF('Poradie - sporty'!CT49="x",0,(('Poradie - sporty'!CT$3+1)-'Poradie - sporty'!CT49)/'Poradie - sporty'!CT$3)</f>
        <v>0.95774647887323938</v>
      </c>
      <c r="CU46" s="243">
        <f>IF('Poradie - sporty'!CU49="x",0,(('Poradie - sporty'!CU$3+1)-'Poradie - sporty'!CU49)/'Poradie - sporty'!CU$3)</f>
        <v>1</v>
      </c>
      <c r="CV46" s="243">
        <f>IF('Poradie - sporty'!CV49="x",0,(('Poradie - sporty'!CV$3+1)-'Poradie - sporty'!CV49)/'Poradie - sporty'!CV$3)</f>
        <v>0.42857142857142855</v>
      </c>
      <c r="CW46" s="243">
        <f>IF('Poradie - sporty'!CW49="x",0,(('Poradie - sporty'!CW$3+1)-'Poradie - sporty'!CW49)/'Poradie - sporty'!CW$3)</f>
        <v>1</v>
      </c>
      <c r="CX46" s="243">
        <f>IF('Poradie - sporty'!CX49="x",0,(('Poradie - sporty'!CX$3+1)-'Poradie - sporty'!CX49)/'Poradie - sporty'!CX$3)</f>
        <v>0.95</v>
      </c>
      <c r="CY46" s="243">
        <f>IF('Poradie - sporty'!CY49="x",0,(('Poradie - sporty'!CY$3+1)-'Poradie - sporty'!CY49)/'Poradie - sporty'!CY$3)</f>
        <v>0.87671232876712324</v>
      </c>
      <c r="CZ46" s="243">
        <f>IF('Poradie - sporty'!CZ49="x",0,(('Poradie - sporty'!CZ$3+1)-'Poradie - sporty'!CZ49)/'Poradie - sporty'!CZ$3)</f>
        <v>0.93785310734463279</v>
      </c>
      <c r="DA46" s="243">
        <f>IF('Poradie - sporty'!DA49="x",0,(('Poradie - sporty'!DA$3+1)-'Poradie - sporty'!DA49)/'Poradie - sporty'!DA$3)</f>
        <v>1</v>
      </c>
      <c r="DB46" s="243">
        <f>IF('Poradie - sporty'!DB49="x",0,(('Poradie - sporty'!DB$3+1)-'Poradie - sporty'!DB49)/'Poradie - sporty'!DB$3)</f>
        <v>1</v>
      </c>
      <c r="DC46" s="243">
        <f>IF('Poradie - sporty'!DC49="x",0,(('Poradie - sporty'!DC$3+1)-'Poradie - sporty'!DC49)/'Poradie - sporty'!DC$3)</f>
        <v>0.26</v>
      </c>
      <c r="DD46" s="243">
        <f>IF('Poradie - sporty'!DD49="x",0,(('Poradie - sporty'!DD$3+1)-'Poradie - sporty'!DD49)/'Poradie - sporty'!DD$3)</f>
        <v>0.77777777777777779</v>
      </c>
      <c r="DE46" s="243">
        <f>IF('Poradie - sporty'!DE49="x",0,(('Poradie - sporty'!DE$3+1)-'Poradie - sporty'!DE49)/'Poradie - sporty'!DE$3)</f>
        <v>1</v>
      </c>
      <c r="DF46" s="243">
        <f>IF('Poradie - sporty'!DF49="x",0,(('Poradie - sporty'!DF$3+1)-'Poradie - sporty'!DF49)/'Poradie - sporty'!DF$3)</f>
        <v>0.96</v>
      </c>
      <c r="DG46" s="243">
        <f>IF('Poradie - sporty'!DG49="x",0,(('Poradie - sporty'!DG$3+1)-'Poradie - sporty'!DG49)/'Poradie - sporty'!DG$3)</f>
        <v>0.90990990990990994</v>
      </c>
      <c r="DH46" s="243">
        <f>IF('Poradie - sporty'!DH49="x",0,(('Poradie - sporty'!DH$3+1)-'Poradie - sporty'!DH49)/'Poradie - sporty'!DH$3)</f>
        <v>0.97959183673469385</v>
      </c>
      <c r="DI46" s="243">
        <f>IF('Poradie - sporty'!DI49="x",0,(('Poradie - sporty'!DI$3+1)-'Poradie - sporty'!DI49)/'Poradie - sporty'!DI$3)</f>
        <v>0.84705882352941175</v>
      </c>
    </row>
    <row r="47" spans="1:113" ht="14.25" customHeight="1" x14ac:dyDescent="0.25">
      <c r="A47" s="238" t="s">
        <v>49</v>
      </c>
      <c r="B47" s="243">
        <f>IF('Poradie - sporty'!B50="x",0,(('Poradie - sporty'!B$3+1)-'Poradie - sporty'!B50)/'Poradie - sporty'!B$3)</f>
        <v>0.55263157894736847</v>
      </c>
      <c r="C47" s="243">
        <f>IF('Poradie - sporty'!C50="x",0,(('Poradie - sporty'!C$3+1)-'Poradie - sporty'!C50)/'Poradie - sporty'!C$3)</f>
        <v>0.6</v>
      </c>
      <c r="D47" s="243">
        <f>IF('Poradie - sporty'!D50="x",0,(('Poradie - sporty'!D$3+1)-'Poradie - sporty'!D50)/'Poradie - sporty'!D$3)</f>
        <v>0.9538461538461539</v>
      </c>
      <c r="E47" s="243">
        <f>IF('Poradie - sporty'!E50="x",0,(('Poradie - sporty'!E$3+1)-'Poradie - sporty'!E50)/'Poradie - sporty'!E$3)</f>
        <v>0.39925373134328357</v>
      </c>
      <c r="F47" s="243">
        <f>IF('Poradie - sporty'!F50="x",0,(('Poradie - sporty'!F$3+1)-'Poradie - sporty'!F50)/'Poradie - sporty'!F$3)</f>
        <v>0.52272727272727271</v>
      </c>
      <c r="G47" s="243">
        <f>IF('Poradie - sporty'!G50="x",0,(('Poradie - sporty'!G$3+1)-'Poradie - sporty'!G50)/'Poradie - sporty'!G$3)</f>
        <v>0.70731707317073167</v>
      </c>
      <c r="H47" s="243">
        <f>IF('Poradie - sporty'!H50="x",0,(('Poradie - sporty'!H$3+1)-'Poradie - sporty'!H50)/'Poradie - sporty'!H$3)</f>
        <v>0</v>
      </c>
      <c r="I47" s="243">
        <f>IF('Poradie - sporty'!I50="x",0,(('Poradie - sporty'!I$3+1)-'Poradie - sporty'!I50)/'Poradie - sporty'!I$3)</f>
        <v>0</v>
      </c>
      <c r="J47" s="243">
        <f>IF('Poradie - sporty'!J50="x",0,(('Poradie - sporty'!J$3+1)-'Poradie - sporty'!J50)/'Poradie - sporty'!J$3)</f>
        <v>0.37593984962406013</v>
      </c>
      <c r="K47" s="243">
        <f>IF('Poradie - sporty'!K50="x",0,(('Poradie - sporty'!K$3+1)-'Poradie - sporty'!K50)/'Poradie - sporty'!K$3)</f>
        <v>0</v>
      </c>
      <c r="L47" s="243">
        <f>IF('Poradie - sporty'!L50="x",0,(('Poradie - sporty'!L$3+1)-'Poradie - sporty'!L50)/'Poradie - sporty'!L$3)</f>
        <v>0.47674418604651164</v>
      </c>
      <c r="M47" s="243">
        <f>IF('Poradie - sporty'!M50="x",0,(('Poradie - sporty'!M$3+1)-'Poradie - sporty'!M50)/'Poradie - sporty'!M$3)</f>
        <v>0.97512437810945274</v>
      </c>
      <c r="N47" s="243">
        <f>IF('Poradie - sporty'!N50="x",0,(('Poradie - sporty'!N$3+1)-'Poradie - sporty'!N50)/'Poradie - sporty'!N$3)</f>
        <v>0</v>
      </c>
      <c r="O47" s="243">
        <f>IF('Poradie - sporty'!O50="x",0,(('Poradie - sporty'!O$3+1)-'Poradie - sporty'!O50)/'Poradie - sporty'!O$3)</f>
        <v>0</v>
      </c>
      <c r="P47" s="243">
        <f>IF('Poradie - sporty'!P50="x",0,(('Poradie - sporty'!P$3+1)-'Poradie - sporty'!P50)/'Poradie - sporty'!P$3)</f>
        <v>0.78448275862068961</v>
      </c>
      <c r="Q47" s="243">
        <f>IF('Poradie - sporty'!Q50="x",0,(('Poradie - sporty'!Q$3+1)-'Poradie - sporty'!Q50)/'Poradie - sporty'!Q$3)</f>
        <v>0.14285714285714285</v>
      </c>
      <c r="R47" s="243">
        <f>IF('Poradie - sporty'!R50="x",0,(('Poradie - sporty'!R$3+1)-'Poradie - sporty'!R50)/'Poradie - sporty'!R$3)</f>
        <v>0.61475409836065575</v>
      </c>
      <c r="S47" s="243">
        <f>IF('Poradie - sporty'!S50="x",0,(('Poradie - sporty'!S$3+1)-'Poradie - sporty'!S50)/'Poradie - sporty'!S$3)</f>
        <v>7.3529411764705885E-2</v>
      </c>
      <c r="T47" s="243">
        <f>IF('Poradie - sporty'!T50="x",0,(('Poradie - sporty'!T$3+1)-'Poradie - sporty'!T50)/'Poradie - sporty'!T$3)</f>
        <v>0</v>
      </c>
      <c r="U47" s="243">
        <f>IF('Poradie - sporty'!U50="x",0,(('Poradie - sporty'!U$3+1)-'Poradie - sporty'!U50)/'Poradie - sporty'!U$3)</f>
        <v>0.78064516129032258</v>
      </c>
      <c r="V47" s="243">
        <f>IF('Poradie - sporty'!V50="x",0,(('Poradie - sporty'!V$3+1)-'Poradie - sporty'!V50)/'Poradie - sporty'!V$3)</f>
        <v>0.24285714285714285</v>
      </c>
      <c r="W47" s="243">
        <f>IF('Poradie - sporty'!W50="x",0,(('Poradie - sporty'!W$3+1)-'Poradie - sporty'!W50)/'Poradie - sporty'!W$3)</f>
        <v>0.75454545454545452</v>
      </c>
      <c r="X47" s="243">
        <f>IF('Poradie - sporty'!X50="x",0,(('Poradie - sporty'!X$3+1)-'Poradie - sporty'!X50)/'Poradie - sporty'!X$3)</f>
        <v>0</v>
      </c>
      <c r="Y47" s="243">
        <f>IF('Poradie - sporty'!Y50="x",0,(('Poradie - sporty'!Y$3+1)-'Poradie - sporty'!Y50)/'Poradie - sporty'!Y$3)</f>
        <v>0</v>
      </c>
      <c r="Z47" s="243">
        <f>IF('Poradie - sporty'!Z50="x",0,(('Poradie - sporty'!Z$3+1)-'Poradie - sporty'!Z50)/'Poradie - sporty'!Z$3)</f>
        <v>0</v>
      </c>
      <c r="AA47" s="243">
        <f>IF('Poradie - sporty'!AA50="x",0,(('Poradie - sporty'!AA$3+1)-'Poradie - sporty'!AA50)/'Poradie - sporty'!AA$3)</f>
        <v>9.2105263157894732E-2</v>
      </c>
      <c r="AB47" s="243">
        <f>IF('Poradie - sporty'!AB50="x",0,(('Poradie - sporty'!AB$3+1)-'Poradie - sporty'!AB50)/'Poradie - sporty'!AB$3)</f>
        <v>0.21666666666666667</v>
      </c>
      <c r="AC47" s="243">
        <f>IF('Poradie - sporty'!AC50="x",0,(('Poradie - sporty'!AC$3+1)-'Poradie - sporty'!AC50)/'Poradie - sporty'!AC$3)</f>
        <v>0.46376811594202899</v>
      </c>
      <c r="AD47" s="243">
        <f>IF('Poradie - sporty'!AD50="x",0,(('Poradie - sporty'!AD$3+1)-'Poradie - sporty'!AD50)/'Poradie - sporty'!AD$3)</f>
        <v>0.28000000000000003</v>
      </c>
      <c r="AE47" s="243">
        <f>IF('Poradie - sporty'!AE50="x",0,(('Poradie - sporty'!AE$3+1)-'Poradie - sporty'!AE50)/'Poradie - sporty'!AE$3)</f>
        <v>0.14285714285714285</v>
      </c>
      <c r="AF47" s="243">
        <f>IF('Poradie - sporty'!AF50="x",0,(('Poradie - sporty'!AF$3+1)-'Poradie - sporty'!AF50)/'Poradie - sporty'!AF$3)</f>
        <v>0</v>
      </c>
      <c r="AG47" s="243">
        <f>IF('Poradie - sporty'!AG50="x",0,(('Poradie - sporty'!AG$3+1)-'Poradie - sporty'!AG50)/'Poradie - sporty'!AG$3)</f>
        <v>0</v>
      </c>
      <c r="AH47" s="243">
        <f>IF('Poradie - sporty'!AH50="x",0,(('Poradie - sporty'!AH$3+1)-'Poradie - sporty'!AH50)/'Poradie - sporty'!AH$3)</f>
        <v>0</v>
      </c>
      <c r="AI47" s="243">
        <f>IF('Poradie - sporty'!AI50="x",0,(('Poradie - sporty'!AI$3+1)-'Poradie - sporty'!AI50)/'Poradie - sporty'!AI$3)</f>
        <v>9.0090090090090089E-3</v>
      </c>
      <c r="AJ47" s="243">
        <f>IF('Poradie - sporty'!AJ50="x",0,(('Poradie - sporty'!AJ$3+1)-'Poradie - sporty'!AJ50)/'Poradie - sporty'!AJ$3)</f>
        <v>0.5757575757575758</v>
      </c>
      <c r="AK47" s="243">
        <f>IF('Poradie - sporty'!AK50="x",0,(('Poradie - sporty'!AK$3+1)-'Poradie - sporty'!AK50)/'Poradie - sporty'!AK$3)</f>
        <v>0.52</v>
      </c>
      <c r="AL47" s="243">
        <f>IF('Poradie - sporty'!AL50="x",0,(('Poradie - sporty'!AL$3+1)-'Poradie - sporty'!AL50)/'Poradie - sporty'!AL$3)</f>
        <v>0</v>
      </c>
      <c r="AM47" s="243">
        <f>IF('Poradie - sporty'!AM50="x",0,(('Poradie - sporty'!AM$3+1)-'Poradie - sporty'!AM50)/'Poradie - sporty'!AM$3)</f>
        <v>0.44444444444444442</v>
      </c>
      <c r="AN47" s="243">
        <f>IF('Poradie - sporty'!AN50="x",0,(('Poradie - sporty'!AN$3+1)-'Poradie - sporty'!AN50)/'Poradie - sporty'!AN$3)</f>
        <v>0.14893617021276595</v>
      </c>
      <c r="AO47" s="243">
        <f>IF('Poradie - sporty'!AO50="x",0,(('Poradie - sporty'!AO$3+1)-'Poradie - sporty'!AO50)/'Poradie - sporty'!AO$3)</f>
        <v>0</v>
      </c>
      <c r="AP47" s="243">
        <f>IF('Poradie - sporty'!AP50="x",0,(('Poradie - sporty'!AP$3+1)-'Poradie - sporty'!AP50)/'Poradie - sporty'!AP$3)</f>
        <v>0.8693467336683417</v>
      </c>
      <c r="AQ47" s="243">
        <f>IF('Poradie - sporty'!AQ50="x",0,(('Poradie - sporty'!AQ$3+1)-'Poradie - sporty'!AQ50)/'Poradie - sporty'!AQ$3)</f>
        <v>0</v>
      </c>
      <c r="AR47" s="243">
        <f>IF('Poradie - sporty'!AR50="x",0,(('Poradie - sporty'!AR$3+1)-'Poradie - sporty'!AR50)/'Poradie - sporty'!AR$3)</f>
        <v>0.48275862068965519</v>
      </c>
      <c r="AS47" s="243">
        <f>IF('Poradie - sporty'!AS50="x",0,(('Poradie - sporty'!AS$3+1)-'Poradie - sporty'!AS50)/'Poradie - sporty'!AS$3)</f>
        <v>0.25225225225225223</v>
      </c>
      <c r="AT47" s="243">
        <f>IF('Poradie - sporty'!AT50="x",0,(('Poradie - sporty'!AT$3+1)-'Poradie - sporty'!AT50)/'Poradie - sporty'!AT$3)</f>
        <v>0.49019607843137253</v>
      </c>
      <c r="AU47" s="243">
        <f>IF('Poradie - sporty'!AU50="x",0,(('Poradie - sporty'!AU$3+1)-'Poradie - sporty'!AU50)/'Poradie - sporty'!AU$3)</f>
        <v>0.7931034482758621</v>
      </c>
      <c r="AV47" s="243">
        <f>IF('Poradie - sporty'!AV50="x",0,(('Poradie - sporty'!AV$3+1)-'Poradie - sporty'!AV50)/'Poradie - sporty'!AV$3)</f>
        <v>0</v>
      </c>
      <c r="AW47" s="243">
        <f>IF('Poradie - sporty'!AW50="x",0,(('Poradie - sporty'!AW$3+1)-'Poradie - sporty'!AW50)/'Poradie - sporty'!AW$3)</f>
        <v>0.12195121951219512</v>
      </c>
      <c r="AX47" s="243">
        <f>IF('Poradie - sporty'!AX50="x",0,(('Poradie - sporty'!AX$3+1)-'Poradie - sporty'!AX50)/'Poradie - sporty'!AX$3)</f>
        <v>0.87581699346405228</v>
      </c>
      <c r="AY47" s="243">
        <f>IF('Poradie - sporty'!AY50="x",0,(('Poradie - sporty'!AY$3+1)-'Poradie - sporty'!AY50)/'Poradie - sporty'!AY$3)</f>
        <v>0.19230769230769232</v>
      </c>
      <c r="AZ47" s="243">
        <f>IF('Poradie - sporty'!AZ50="x",0,(('Poradie - sporty'!AZ$3+1)-'Poradie - sporty'!AZ50)/'Poradie - sporty'!AZ$3)</f>
        <v>0</v>
      </c>
      <c r="BA47" s="243">
        <f>IF('Poradie - sporty'!BA50="x",0,(('Poradie - sporty'!BA$3+1)-'Poradie - sporty'!BA50)/'Poradie - sporty'!BA$3)</f>
        <v>0.81212121212121213</v>
      </c>
      <c r="BB47" s="243">
        <f>IF('Poradie - sporty'!BB50="x",0,(('Poradie - sporty'!BB$3+1)-'Poradie - sporty'!BB50)/'Poradie - sporty'!BB$3)</f>
        <v>6.7796610169491525E-2</v>
      </c>
      <c r="BC47" s="243">
        <f>IF('Poradie - sporty'!BC50="x",0,(('Poradie - sporty'!BC$3+1)-'Poradie - sporty'!BC50)/'Poradie - sporty'!BC$3)</f>
        <v>0</v>
      </c>
      <c r="BD47" s="243">
        <f>IF('Poradie - sporty'!BD50="x",0,(('Poradie - sporty'!BD$3+1)-'Poradie - sporty'!BD50)/'Poradie - sporty'!BD$3)</f>
        <v>0</v>
      </c>
      <c r="BE47" s="243">
        <f>IF('Poradie - sporty'!BE50="x",0,(('Poradie - sporty'!BE$3+1)-'Poradie - sporty'!BE50)/'Poradie - sporty'!BE$3)</f>
        <v>0.82432432432432434</v>
      </c>
      <c r="BF47" s="243">
        <f>IF('Poradie - sporty'!BF50="x",0,(('Poradie - sporty'!BF$3+1)-'Poradie - sporty'!BF50)/'Poradie - sporty'!BF$3)</f>
        <v>0.3888888888888889</v>
      </c>
      <c r="BG47" s="243">
        <f>IF('Poradie - sporty'!BG50="x",0,(('Poradie - sporty'!BG$3+1)-'Poradie - sporty'!BG50)/'Poradie - sporty'!BG$3)</f>
        <v>0.59375</v>
      </c>
      <c r="BH47" s="243">
        <f>IF('Poradie - sporty'!BH50="x",0,(('Poradie - sporty'!BH$3+1)-'Poradie - sporty'!BH50)/'Poradie - sporty'!BH$3)</f>
        <v>0.50602409638554213</v>
      </c>
      <c r="BI47" s="243">
        <f>IF('Poradie - sporty'!BI50="x",0,(('Poradie - sporty'!BI$3+1)-'Poradie - sporty'!BI50)/'Poradie - sporty'!BI$3)</f>
        <v>0.63076923076923075</v>
      </c>
      <c r="BJ47" s="243">
        <f>IF('Poradie - sporty'!BJ50="x",0,(('Poradie - sporty'!BJ$3+1)-'Poradie - sporty'!BJ50)/'Poradie - sporty'!BJ$3)</f>
        <v>4.4444444444444446E-2</v>
      </c>
      <c r="BK47" s="243">
        <f>IF('Poradie - sporty'!BK50="x",0,(('Poradie - sporty'!BK$3+1)-'Poradie - sporty'!BK50)/'Poradie - sporty'!BK$3)</f>
        <v>0</v>
      </c>
      <c r="BL47" s="243">
        <f>IF('Poradie - sporty'!BL50="x",0,(('Poradie - sporty'!BL$3+1)-'Poradie - sporty'!BL50)/'Poradie - sporty'!BL$3)</f>
        <v>0</v>
      </c>
      <c r="BM47" s="243">
        <f>IF('Poradie - sporty'!BM50="x",0,(('Poradie - sporty'!BM$3+1)-'Poradie - sporty'!BM50)/'Poradie - sporty'!BM$3)</f>
        <v>0</v>
      </c>
      <c r="BN47" s="243">
        <f>IF('Poradie - sporty'!BN50="x",0,(('Poradie - sporty'!BN$3+1)-'Poradie - sporty'!BN50)/'Poradie - sporty'!BN$3)</f>
        <v>0</v>
      </c>
      <c r="BO47" s="243">
        <f>IF('Poradie - sporty'!BO50="x",0,(('Poradie - sporty'!BO$3+1)-'Poradie - sporty'!BO50)/'Poradie - sporty'!BO$3)</f>
        <v>0.58715596330275233</v>
      </c>
      <c r="BP47" s="243">
        <f>IF('Poradie - sporty'!BP50="x",0,(('Poradie - sporty'!BP$3+1)-'Poradie - sporty'!BP50)/'Poradie - sporty'!BP$3)</f>
        <v>0</v>
      </c>
      <c r="BQ47" s="243">
        <f>IF('Poradie - sporty'!BQ50="x",0,(('Poradie - sporty'!BQ$3+1)-'Poradie - sporty'!BQ50)/'Poradie - sporty'!BQ$3)</f>
        <v>0</v>
      </c>
      <c r="BR47" s="243">
        <f>IF('Poradie - sporty'!BR50="x",0,(('Poradie - sporty'!BR$3+1)-'Poradie - sporty'!BR50)/'Poradie - sporty'!BR$3)</f>
        <v>0.17582417582417584</v>
      </c>
      <c r="BS47" s="243">
        <f>IF('Poradie - sporty'!BS50="x",0,(('Poradie - sporty'!BS$3+1)-'Poradie - sporty'!BS50)/'Poradie - sporty'!BS$3)</f>
        <v>0</v>
      </c>
      <c r="BT47" s="243">
        <f>IF('Poradie - sporty'!BT50="x",0,(('Poradie - sporty'!BT$3+1)-'Poradie - sporty'!BT50)/'Poradie - sporty'!BT$3)</f>
        <v>0.29268292682926828</v>
      </c>
      <c r="BU47" s="243">
        <f>IF('Poradie - sporty'!BU50="x",0,(('Poradie - sporty'!BU$3+1)-'Poradie - sporty'!BU50)/'Poradie - sporty'!BU$3)</f>
        <v>0.30158730158730157</v>
      </c>
      <c r="BV47" s="243">
        <f>IF('Poradie - sporty'!BV50="x",0,(('Poradie - sporty'!BV$3+1)-'Poradie - sporty'!BV50)/'Poradie - sporty'!BV$3)</f>
        <v>0</v>
      </c>
      <c r="BW47" s="243">
        <f>IF('Poradie - sporty'!BW50="x",0,(('Poradie - sporty'!BW$3+1)-'Poradie - sporty'!BW50)/'Poradie - sporty'!BW$3)</f>
        <v>0</v>
      </c>
      <c r="BX47" s="243">
        <f>IF('Poradie - sporty'!BX50="x",0,(('Poradie - sporty'!BX$3+1)-'Poradie - sporty'!BX50)/'Poradie - sporty'!BX$3)</f>
        <v>0.29166666666666669</v>
      </c>
      <c r="BY47" s="243">
        <f>IF('Poradie - sporty'!BY50="x",0,(('Poradie - sporty'!BY$3+1)-'Poradie - sporty'!BY50)/'Poradie - sporty'!BY$3)</f>
        <v>0</v>
      </c>
      <c r="BZ47" s="243">
        <f>IF('Poradie - sporty'!BZ50="x",0,(('Poradie - sporty'!BZ$3+1)-'Poradie - sporty'!BZ50)/'Poradie - sporty'!BZ$3)</f>
        <v>0</v>
      </c>
      <c r="CA47" s="243">
        <f>IF('Poradie - sporty'!CA50="x",0,(('Poradie - sporty'!CA$3+1)-'Poradie - sporty'!CA50)/'Poradie - sporty'!CA$3)</f>
        <v>3.125E-2</v>
      </c>
      <c r="CB47" s="243">
        <f>IF('Poradie - sporty'!CB50="x",0,(('Poradie - sporty'!CB$3+1)-'Poradie - sporty'!CB50)/'Poradie - sporty'!CB$3)</f>
        <v>0.26190476190476192</v>
      </c>
      <c r="CC47" s="243">
        <f>IF('Poradie - sporty'!CC50="x",0,(('Poradie - sporty'!CC$3+1)-'Poradie - sporty'!CC50)/'Poradie - sporty'!CC$3)</f>
        <v>0</v>
      </c>
      <c r="CD47" s="243">
        <f>IF('Poradie - sporty'!CD50="x",0,(('Poradie - sporty'!CD$3+1)-'Poradie - sporty'!CD50)/'Poradie - sporty'!CD$3)</f>
        <v>1.3333333333333334E-2</v>
      </c>
      <c r="CE47" s="243">
        <f>IF('Poradie - sporty'!CE50="x",0,(('Poradie - sporty'!CE$3+1)-'Poradie - sporty'!CE50)/'Poradie - sporty'!CE$3)</f>
        <v>0.651685393258427</v>
      </c>
      <c r="CF47" s="243">
        <f>IF('Poradie - sporty'!CF50="x",0,(('Poradie - sporty'!CF$3+1)-'Poradie - sporty'!CF50)/'Poradie - sporty'!CF$3)</f>
        <v>0.64583333333333337</v>
      </c>
      <c r="CG47" s="243">
        <f>IF('Poradie - sporty'!CG50="x",0,(('Poradie - sporty'!CG$3+1)-'Poradie - sporty'!CG50)/'Poradie - sporty'!CG$3)</f>
        <v>0.16831683168316833</v>
      </c>
      <c r="CH47" s="243">
        <f>IF('Poradie - sporty'!CH50="x",0,(('Poradie - sporty'!CH$3+1)-'Poradie - sporty'!CH50)/'Poradie - sporty'!CH$3)</f>
        <v>0.38725490196078433</v>
      </c>
      <c r="CI47" s="243">
        <f>IF('Poradie - sporty'!CI50="x",0,(('Poradie - sporty'!CI$3+1)-'Poradie - sporty'!CI50)/'Poradie - sporty'!CI$3)</f>
        <v>0.19620253164556961</v>
      </c>
      <c r="CJ47" s="243">
        <f>IF('Poradie - sporty'!CJ50="x",0,(('Poradie - sporty'!CJ$3+1)-'Poradie - sporty'!CJ50)/'Poradie - sporty'!CJ$3)</f>
        <v>0.89743589743589747</v>
      </c>
      <c r="CK47" s="243">
        <f>IF('Poradie - sporty'!CK50="x",0,(('Poradie - sporty'!CK$3+1)-'Poradie - sporty'!CK50)/'Poradie - sporty'!CK$3)</f>
        <v>0</v>
      </c>
      <c r="CL47" s="243">
        <f>IF('Poradie - sporty'!CL50="x",0,(('Poradie - sporty'!CL$3+1)-'Poradie - sporty'!CL50)/'Poradie - sporty'!CL$3)</f>
        <v>0.86363636363636365</v>
      </c>
      <c r="CM47" s="243">
        <f>IF('Poradie - sporty'!CM50="x",0,(('Poradie - sporty'!CM$3+1)-'Poradie - sporty'!CM50)/'Poradie - sporty'!CM$3)</f>
        <v>0.36206896551724138</v>
      </c>
      <c r="CN47" s="243">
        <f>IF('Poradie - sporty'!CN50="x",0,(('Poradie - sporty'!CN$3+1)-'Poradie - sporty'!CN50)/'Poradie - sporty'!CN$3)</f>
        <v>0</v>
      </c>
      <c r="CO47" s="243">
        <f>IF('Poradie - sporty'!CO50="x",0,(('Poradie - sporty'!CO$3+1)-'Poradie - sporty'!CO50)/'Poradie - sporty'!CO$3)</f>
        <v>0.5982142857142857</v>
      </c>
      <c r="CP47" s="243">
        <f>IF('Poradie - sporty'!CP50="x",0,(('Poradie - sporty'!CP$3+1)-'Poradie - sporty'!CP50)/'Poradie - sporty'!CP$3)</f>
        <v>0</v>
      </c>
      <c r="CQ47" s="243">
        <f>IF('Poradie - sporty'!CQ50="x",0,(('Poradie - sporty'!CQ$3+1)-'Poradie - sporty'!CQ50)/'Poradie - sporty'!CQ$3)</f>
        <v>0</v>
      </c>
      <c r="CR47" s="243">
        <f>IF('Poradie - sporty'!CR50="x",0,(('Poradie - sporty'!CR$3+1)-'Poradie - sporty'!CR50)/'Poradie - sporty'!CR$3)</f>
        <v>0.19402985074626866</v>
      </c>
      <c r="CS47" s="243">
        <f>IF('Poradie - sporty'!CS50="x",0,(('Poradie - sporty'!CS$3+1)-'Poradie - sporty'!CS50)/'Poradie - sporty'!CS$3)</f>
        <v>0.40625</v>
      </c>
      <c r="CT47" s="243">
        <f>IF('Poradie - sporty'!CT50="x",0,(('Poradie - sporty'!CT$3+1)-'Poradie - sporty'!CT50)/'Poradie - sporty'!CT$3)</f>
        <v>0.25352112676056338</v>
      </c>
      <c r="CU47" s="243">
        <f>IF('Poradie - sporty'!CU50="x",0,(('Poradie - sporty'!CU$3+1)-'Poradie - sporty'!CU50)/'Poradie - sporty'!CU$3)</f>
        <v>0</v>
      </c>
      <c r="CV47" s="243">
        <f>IF('Poradie - sporty'!CV50="x",0,(('Poradie - sporty'!CV$3+1)-'Poradie - sporty'!CV50)/'Poradie - sporty'!CV$3)</f>
        <v>0</v>
      </c>
      <c r="CW47" s="243">
        <f>IF('Poradie - sporty'!CW50="x",0,(('Poradie - sporty'!CW$3+1)-'Poradie - sporty'!CW50)/'Poradie - sporty'!CW$3)</f>
        <v>0</v>
      </c>
      <c r="CX47" s="243">
        <f>IF('Poradie - sporty'!CX50="x",0,(('Poradie - sporty'!CX$3+1)-'Poradie - sporty'!CX50)/'Poradie - sporty'!CX$3)</f>
        <v>0.55000000000000004</v>
      </c>
      <c r="CY47" s="243">
        <f>IF('Poradie - sporty'!CY50="x",0,(('Poradie - sporty'!CY$3+1)-'Poradie - sporty'!CY50)/'Poradie - sporty'!CY$3)</f>
        <v>0.76027397260273977</v>
      </c>
      <c r="CZ47" s="243">
        <f>IF('Poradie - sporty'!CZ50="x",0,(('Poradie - sporty'!CZ$3+1)-'Poradie - sporty'!CZ50)/'Poradie - sporty'!CZ$3)</f>
        <v>0.903954802259887</v>
      </c>
      <c r="DA47" s="243">
        <f>IF('Poradie - sporty'!DA50="x",0,(('Poradie - sporty'!DA$3+1)-'Poradie - sporty'!DA50)/'Poradie - sporty'!DA$3)</f>
        <v>0.98461538461538467</v>
      </c>
      <c r="DB47" s="243">
        <f>IF('Poradie - sporty'!DB50="x",0,(('Poradie - sporty'!DB$3+1)-'Poradie - sporty'!DB50)/'Poradie - sporty'!DB$3)</f>
        <v>0.54166666666666663</v>
      </c>
      <c r="DC47" s="243">
        <f>IF('Poradie - sporty'!DC50="x",0,(('Poradie - sporty'!DC$3+1)-'Poradie - sporty'!DC50)/'Poradie - sporty'!DC$3)</f>
        <v>0</v>
      </c>
      <c r="DD47" s="243">
        <f>IF('Poradie - sporty'!DD50="x",0,(('Poradie - sporty'!DD$3+1)-'Poradie - sporty'!DD50)/'Poradie - sporty'!DD$3)</f>
        <v>0.3968253968253968</v>
      </c>
      <c r="DE47" s="243">
        <f>IF('Poradie - sporty'!DE50="x",0,(('Poradie - sporty'!DE$3+1)-'Poradie - sporty'!DE50)/'Poradie - sporty'!DE$3)</f>
        <v>0.97647058823529409</v>
      </c>
      <c r="DF47" s="243">
        <f>IF('Poradie - sporty'!DF50="x",0,(('Poradie - sporty'!DF$3+1)-'Poradie - sporty'!DF50)/'Poradie - sporty'!DF$3)</f>
        <v>0</v>
      </c>
      <c r="DG47" s="243">
        <f>IF('Poradie - sporty'!DG50="x",0,(('Poradie - sporty'!DG$3+1)-'Poradie - sporty'!DG50)/'Poradie - sporty'!DG$3)</f>
        <v>0</v>
      </c>
      <c r="DH47" s="243">
        <f>IF('Poradie - sporty'!DH50="x",0,(('Poradie - sporty'!DH$3+1)-'Poradie - sporty'!DH50)/'Poradie - sporty'!DH$3)</f>
        <v>0.59183673469387754</v>
      </c>
      <c r="DI47" s="243">
        <f>IF('Poradie - sporty'!DI50="x",0,(('Poradie - sporty'!DI$3+1)-'Poradie - sporty'!DI50)/'Poradie - sporty'!DI$3)</f>
        <v>0</v>
      </c>
    </row>
    <row r="48" spans="1:113" ht="14.25" customHeight="1" x14ac:dyDescent="0.25">
      <c r="A48" s="239" t="s">
        <v>50</v>
      </c>
      <c r="B48" s="243">
        <f>IF('Poradie - sporty'!B51="x",0,(('Poradie - sporty'!B$3+1)-'Poradie - sporty'!B51)/'Poradie - sporty'!B$3)</f>
        <v>0.78947368421052633</v>
      </c>
      <c r="C48" s="243">
        <f>IF('Poradie - sporty'!C51="x",0,(('Poradie - sporty'!C$3+1)-'Poradie - sporty'!C51)/'Poradie - sporty'!C$3)</f>
        <v>0.4</v>
      </c>
      <c r="D48" s="243">
        <f>IF('Poradie - sporty'!D51="x",0,(('Poradie - sporty'!D$3+1)-'Poradie - sporty'!D51)/'Poradie - sporty'!D$3)</f>
        <v>0.96410256410256412</v>
      </c>
      <c r="E48" s="243">
        <f>IF('Poradie - sporty'!E51="x",0,(('Poradie - sporty'!E$3+1)-'Poradie - sporty'!E51)/'Poradie - sporty'!E$3)</f>
        <v>0.90298507462686572</v>
      </c>
      <c r="F48" s="243">
        <f>IF('Poradie - sporty'!F51="x",0,(('Poradie - sporty'!F$3+1)-'Poradie - sporty'!F51)/'Poradie - sporty'!F$3)</f>
        <v>0.38636363636363635</v>
      </c>
      <c r="G48" s="243">
        <f>IF('Poradie - sporty'!G51="x",0,(('Poradie - sporty'!G$3+1)-'Poradie - sporty'!G51)/'Poradie - sporty'!G$3)</f>
        <v>0.93658536585365859</v>
      </c>
      <c r="H48" s="243">
        <f>IF('Poradie - sporty'!H51="x",0,(('Poradie - sporty'!H$3+1)-'Poradie - sporty'!H51)/'Poradie - sporty'!H$3)</f>
        <v>0</v>
      </c>
      <c r="I48" s="243">
        <f>IF('Poradie - sporty'!I51="x",0,(('Poradie - sporty'!I$3+1)-'Poradie - sporty'!I51)/'Poradie - sporty'!I$3)</f>
        <v>0.84931506849315064</v>
      </c>
      <c r="J48" s="243">
        <f>IF('Poradie - sporty'!J51="x",0,(('Poradie - sporty'!J$3+1)-'Poradie - sporty'!J51)/'Poradie - sporty'!J$3)</f>
        <v>0.74436090225563911</v>
      </c>
      <c r="K48" s="243">
        <f>IF('Poradie - sporty'!K51="x",0,(('Poradie - sporty'!K$3+1)-'Poradie - sporty'!K51)/'Poradie - sporty'!K$3)</f>
        <v>0</v>
      </c>
      <c r="L48" s="243">
        <f>IF('Poradie - sporty'!L51="x",0,(('Poradie - sporty'!L$3+1)-'Poradie - sporty'!L51)/'Poradie - sporty'!L$3)</f>
        <v>0.68604651162790697</v>
      </c>
      <c r="M48" s="243">
        <f>IF('Poradie - sporty'!M51="x",0,(('Poradie - sporty'!M$3+1)-'Poradie - sporty'!M51)/'Poradie - sporty'!M$3)</f>
        <v>0.99502487562189057</v>
      </c>
      <c r="N48" s="243">
        <f>IF('Poradie - sporty'!N51="x",0,(('Poradie - sporty'!N$3+1)-'Poradie - sporty'!N51)/'Poradie - sporty'!N$3)</f>
        <v>0</v>
      </c>
      <c r="O48" s="243">
        <f>IF('Poradie - sporty'!O51="x",0,(('Poradie - sporty'!O$3+1)-'Poradie - sporty'!O51)/'Poradie - sporty'!O$3)</f>
        <v>0.6428571428571429</v>
      </c>
      <c r="P48" s="243">
        <f>IF('Poradie - sporty'!P51="x",0,(('Poradie - sporty'!P$3+1)-'Poradie - sporty'!P51)/'Poradie - sporty'!P$3)</f>
        <v>0.86206896551724133</v>
      </c>
      <c r="Q48" s="243">
        <f>IF('Poradie - sporty'!Q51="x",0,(('Poradie - sporty'!Q$3+1)-'Poradie - sporty'!Q51)/'Poradie - sporty'!Q$3)</f>
        <v>0.19047619047619047</v>
      </c>
      <c r="R48" s="243">
        <f>IF('Poradie - sporty'!R51="x",0,(('Poradie - sporty'!R$3+1)-'Poradie - sporty'!R51)/'Poradie - sporty'!R$3)</f>
        <v>0.94262295081967218</v>
      </c>
      <c r="S48" s="243">
        <f>IF('Poradie - sporty'!S51="x",0,(('Poradie - sporty'!S$3+1)-'Poradie - sporty'!S51)/'Poradie - sporty'!S$3)</f>
        <v>0.66176470588235292</v>
      </c>
      <c r="T48" s="243">
        <f>IF('Poradie - sporty'!T51="x",0,(('Poradie - sporty'!T$3+1)-'Poradie - sporty'!T51)/'Poradie - sporty'!T$3)</f>
        <v>0</v>
      </c>
      <c r="U48" s="243">
        <f>IF('Poradie - sporty'!U51="x",0,(('Poradie - sporty'!U$3+1)-'Poradie - sporty'!U51)/'Poradie - sporty'!U$3)</f>
        <v>0.82580645161290323</v>
      </c>
      <c r="V48" s="243">
        <f>IF('Poradie - sporty'!V51="x",0,(('Poradie - sporty'!V$3+1)-'Poradie - sporty'!V51)/'Poradie - sporty'!V$3)</f>
        <v>0.70476190476190481</v>
      </c>
      <c r="W48" s="243">
        <f>IF('Poradie - sporty'!W51="x",0,(('Poradie - sporty'!W$3+1)-'Poradie - sporty'!W51)/'Poradie - sporty'!W$3)</f>
        <v>0.95454545454545459</v>
      </c>
      <c r="X48" s="243">
        <f>IF('Poradie - sporty'!X51="x",0,(('Poradie - sporty'!X$3+1)-'Poradie - sporty'!X51)/'Poradie - sporty'!X$3)</f>
        <v>0.53333333333333333</v>
      </c>
      <c r="Y48" s="243">
        <f>IF('Poradie - sporty'!Y51="x",0,(('Poradie - sporty'!Y$3+1)-'Poradie - sporty'!Y51)/'Poradie - sporty'!Y$3)</f>
        <v>0.86538461538461542</v>
      </c>
      <c r="Z48" s="243">
        <f>IF('Poradie - sporty'!Z51="x",0,(('Poradie - sporty'!Z$3+1)-'Poradie - sporty'!Z51)/'Poradie - sporty'!Z$3)</f>
        <v>0.2608695652173913</v>
      </c>
      <c r="AA48" s="243">
        <f>IF('Poradie - sporty'!AA51="x",0,(('Poradie - sporty'!AA$3+1)-'Poradie - sporty'!AA51)/'Poradie - sporty'!AA$3)</f>
        <v>0.71052631578947367</v>
      </c>
      <c r="AB48" s="243">
        <f>IF('Poradie - sporty'!AB51="x",0,(('Poradie - sporty'!AB$3+1)-'Poradie - sporty'!AB51)/'Poradie - sporty'!AB$3)</f>
        <v>0.83333333333333337</v>
      </c>
      <c r="AC48" s="243">
        <f>IF('Poradie - sporty'!AC51="x",0,(('Poradie - sporty'!AC$3+1)-'Poradie - sporty'!AC51)/'Poradie - sporty'!AC$3)</f>
        <v>0.93478260869565222</v>
      </c>
      <c r="AD48" s="243">
        <f>IF('Poradie - sporty'!AD51="x",0,(('Poradie - sporty'!AD$3+1)-'Poradie - sporty'!AD51)/'Poradie - sporty'!AD$3)</f>
        <v>0.68</v>
      </c>
      <c r="AE48" s="243">
        <f>IF('Poradie - sporty'!AE51="x",0,(('Poradie - sporty'!AE$3+1)-'Poradie - sporty'!AE51)/'Poradie - sporty'!AE$3)</f>
        <v>0.75</v>
      </c>
      <c r="AF48" s="243">
        <f>IF('Poradie - sporty'!AF51="x",0,(('Poradie - sporty'!AF$3+1)-'Poradie - sporty'!AF51)/'Poradie - sporty'!AF$3)</f>
        <v>0</v>
      </c>
      <c r="AG48" s="243">
        <f>IF('Poradie - sporty'!AG51="x",0,(('Poradie - sporty'!AG$3+1)-'Poradie - sporty'!AG51)/'Poradie - sporty'!AG$3)</f>
        <v>0.25</v>
      </c>
      <c r="AH48" s="243">
        <f>IF('Poradie - sporty'!AH51="x",0,(('Poradie - sporty'!AH$3+1)-'Poradie - sporty'!AH51)/'Poradie - sporty'!AH$3)</f>
        <v>0.11764705882352941</v>
      </c>
      <c r="AI48" s="243">
        <f>IF('Poradie - sporty'!AI51="x",0,(('Poradie - sporty'!AI$3+1)-'Poradie - sporty'!AI51)/'Poradie - sporty'!AI$3)</f>
        <v>0.88288288288288286</v>
      </c>
      <c r="AJ48" s="243">
        <f>IF('Poradie - sporty'!AJ51="x",0,(('Poradie - sporty'!AJ$3+1)-'Poradie - sporty'!AJ51)/'Poradie - sporty'!AJ$3)</f>
        <v>0.8257575757575758</v>
      </c>
      <c r="AK48" s="243">
        <f>IF('Poradie - sporty'!AK51="x",0,(('Poradie - sporty'!AK$3+1)-'Poradie - sporty'!AK51)/'Poradie - sporty'!AK$3)</f>
        <v>0.872</v>
      </c>
      <c r="AL48" s="243">
        <f>IF('Poradie - sporty'!AL51="x",0,(('Poradie - sporty'!AL$3+1)-'Poradie - sporty'!AL51)/'Poradie - sporty'!AL$3)</f>
        <v>0.63934426229508201</v>
      </c>
      <c r="AM48" s="243">
        <f>IF('Poradie - sporty'!AM51="x",0,(('Poradie - sporty'!AM$3+1)-'Poradie - sporty'!AM51)/'Poradie - sporty'!AM$3)</f>
        <v>0</v>
      </c>
      <c r="AN48" s="243">
        <f>IF('Poradie - sporty'!AN51="x",0,(('Poradie - sporty'!AN$3+1)-'Poradie - sporty'!AN51)/'Poradie - sporty'!AN$3)</f>
        <v>0.61702127659574468</v>
      </c>
      <c r="AO48" s="243">
        <f>IF('Poradie - sporty'!AO51="x",0,(('Poradie - sporty'!AO$3+1)-'Poradie - sporty'!AO51)/'Poradie - sporty'!AO$3)</f>
        <v>0.63636363636363635</v>
      </c>
      <c r="AP48" s="243">
        <f>IF('Poradie - sporty'!AP51="x",0,(('Poradie - sporty'!AP$3+1)-'Poradie - sporty'!AP51)/'Poradie - sporty'!AP$3)</f>
        <v>0.96984924623115576</v>
      </c>
      <c r="AQ48" s="243">
        <f>IF('Poradie - sporty'!AQ51="x",0,(('Poradie - sporty'!AQ$3+1)-'Poradie - sporty'!AQ51)/'Poradie - sporty'!AQ$3)</f>
        <v>0.70588235294117652</v>
      </c>
      <c r="AR48" s="243">
        <f>IF('Poradie - sporty'!AR51="x",0,(('Poradie - sporty'!AR$3+1)-'Poradie - sporty'!AR51)/'Poradie - sporty'!AR$3)</f>
        <v>0.27586206896551724</v>
      </c>
      <c r="AS48" s="243">
        <f>IF('Poradie - sporty'!AS51="x",0,(('Poradie - sporty'!AS$3+1)-'Poradie - sporty'!AS51)/'Poradie - sporty'!AS$3)</f>
        <v>0.98198198198198194</v>
      </c>
      <c r="AT48" s="243">
        <f>IF('Poradie - sporty'!AT51="x",0,(('Poradie - sporty'!AT$3+1)-'Poradie - sporty'!AT51)/'Poradie - sporty'!AT$3)</f>
        <v>0.90196078431372551</v>
      </c>
      <c r="AU48" s="243">
        <f>IF('Poradie - sporty'!AU51="x",0,(('Poradie - sporty'!AU$3+1)-'Poradie - sporty'!AU51)/'Poradie - sporty'!AU$3)</f>
        <v>0.93103448275862066</v>
      </c>
      <c r="AV48" s="243">
        <f>IF('Poradie - sporty'!AV51="x",0,(('Poradie - sporty'!AV$3+1)-'Poradie - sporty'!AV51)/'Poradie - sporty'!AV$3)</f>
        <v>0</v>
      </c>
      <c r="AW48" s="243">
        <f>IF('Poradie - sporty'!AW51="x",0,(('Poradie - sporty'!AW$3+1)-'Poradie - sporty'!AW51)/'Poradie - sporty'!AW$3)</f>
        <v>0</v>
      </c>
      <c r="AX48" s="243">
        <f>IF('Poradie - sporty'!AX51="x",0,(('Poradie - sporty'!AX$3+1)-'Poradie - sporty'!AX51)/'Poradie - sporty'!AX$3)</f>
        <v>0.92810457516339873</v>
      </c>
      <c r="AY48" s="243">
        <f>IF('Poradie - sporty'!AY51="x",0,(('Poradie - sporty'!AY$3+1)-'Poradie - sporty'!AY51)/'Poradie - sporty'!AY$3)</f>
        <v>0.5</v>
      </c>
      <c r="AZ48" s="243">
        <f>IF('Poradie - sporty'!AZ51="x",0,(('Poradie - sporty'!AZ$3+1)-'Poradie - sporty'!AZ51)/'Poradie - sporty'!AZ$3)</f>
        <v>0</v>
      </c>
      <c r="BA48" s="243">
        <f>IF('Poradie - sporty'!BA51="x",0,(('Poradie - sporty'!BA$3+1)-'Poradie - sporty'!BA51)/'Poradie - sporty'!BA$3)</f>
        <v>0.90303030303030307</v>
      </c>
      <c r="BB48" s="243">
        <f>IF('Poradie - sporty'!BB51="x",0,(('Poradie - sporty'!BB$3+1)-'Poradie - sporty'!BB51)/'Poradie - sporty'!BB$3)</f>
        <v>0.77966101694915257</v>
      </c>
      <c r="BC48" s="243">
        <f>IF('Poradie - sporty'!BC51="x",0,(('Poradie - sporty'!BC$3+1)-'Poradie - sporty'!BC51)/'Poradie - sporty'!BC$3)</f>
        <v>0.30434782608695654</v>
      </c>
      <c r="BD48" s="243">
        <f>IF('Poradie - sporty'!BD51="x",0,(('Poradie - sporty'!BD$3+1)-'Poradie - sporty'!BD51)/'Poradie - sporty'!BD$3)</f>
        <v>0</v>
      </c>
      <c r="BE48" s="243">
        <f>IF('Poradie - sporty'!BE51="x",0,(('Poradie - sporty'!BE$3+1)-'Poradie - sporty'!BE51)/'Poradie - sporty'!BE$3)</f>
        <v>0.95270270270270274</v>
      </c>
      <c r="BF48" s="243">
        <f>IF('Poradie - sporty'!BF51="x",0,(('Poradie - sporty'!BF$3+1)-'Poradie - sporty'!BF51)/'Poradie - sporty'!BF$3)</f>
        <v>0.46296296296296297</v>
      </c>
      <c r="BG48" s="243">
        <f>IF('Poradie - sporty'!BG51="x",0,(('Poradie - sporty'!BG$3+1)-'Poradie - sporty'!BG51)/'Poradie - sporty'!BG$3)</f>
        <v>0</v>
      </c>
      <c r="BH48" s="243">
        <f>IF('Poradie - sporty'!BH51="x",0,(('Poradie - sporty'!BH$3+1)-'Poradie - sporty'!BH51)/'Poradie - sporty'!BH$3)</f>
        <v>0.44578313253012047</v>
      </c>
      <c r="BI48" s="243">
        <f>IF('Poradie - sporty'!BI51="x",0,(('Poradie - sporty'!BI$3+1)-'Poradie - sporty'!BI51)/'Poradie - sporty'!BI$3)</f>
        <v>0.84615384615384615</v>
      </c>
      <c r="BJ48" s="243">
        <f>IF('Poradie - sporty'!BJ51="x",0,(('Poradie - sporty'!BJ$3+1)-'Poradie - sporty'!BJ51)/'Poradie - sporty'!BJ$3)</f>
        <v>0.53333333333333333</v>
      </c>
      <c r="BK48" s="243">
        <f>IF('Poradie - sporty'!BK51="x",0,(('Poradie - sporty'!BK$3+1)-'Poradie - sporty'!BK51)/'Poradie - sporty'!BK$3)</f>
        <v>0.10714285714285714</v>
      </c>
      <c r="BL48" s="243">
        <f>IF('Poradie - sporty'!BL51="x",0,(('Poradie - sporty'!BL$3+1)-'Poradie - sporty'!BL51)/'Poradie - sporty'!BL$3)</f>
        <v>0.7857142857142857</v>
      </c>
      <c r="BM48" s="243">
        <f>IF('Poradie - sporty'!BM51="x",0,(('Poradie - sporty'!BM$3+1)-'Poradie - sporty'!BM51)/'Poradie - sporty'!BM$3)</f>
        <v>0</v>
      </c>
      <c r="BN48" s="243">
        <f>IF('Poradie - sporty'!BN51="x",0,(('Poradie - sporty'!BN$3+1)-'Poradie - sporty'!BN51)/'Poradie - sporty'!BN$3)</f>
        <v>0</v>
      </c>
      <c r="BO48" s="243">
        <f>IF('Poradie - sporty'!BO51="x",0,(('Poradie - sporty'!BO$3+1)-'Poradie - sporty'!BO51)/'Poradie - sporty'!BO$3)</f>
        <v>0.73394495412844041</v>
      </c>
      <c r="BP48" s="243">
        <f>IF('Poradie - sporty'!BP51="x",0,(('Poradie - sporty'!BP$3+1)-'Poradie - sporty'!BP51)/'Poradie - sporty'!BP$3)</f>
        <v>0.65753424657534243</v>
      </c>
      <c r="BQ48" s="243">
        <f>IF('Poradie - sporty'!BQ51="x",0,(('Poradie - sporty'!BQ$3+1)-'Poradie - sporty'!BQ51)/'Poradie - sporty'!BQ$3)</f>
        <v>0.79411764705882348</v>
      </c>
      <c r="BR48" s="243">
        <f>IF('Poradie - sporty'!BR51="x",0,(('Poradie - sporty'!BR$3+1)-'Poradie - sporty'!BR51)/'Poradie - sporty'!BR$3)</f>
        <v>0.92307692307692313</v>
      </c>
      <c r="BS48" s="243">
        <f>IF('Poradie - sporty'!BS51="x",0,(('Poradie - sporty'!BS$3+1)-'Poradie - sporty'!BS51)/'Poradie - sporty'!BS$3)</f>
        <v>0</v>
      </c>
      <c r="BT48" s="243">
        <f>IF('Poradie - sporty'!BT51="x",0,(('Poradie - sporty'!BT$3+1)-'Poradie - sporty'!BT51)/'Poradie - sporty'!BT$3)</f>
        <v>0.42682926829268292</v>
      </c>
      <c r="BU48" s="243">
        <f>IF('Poradie - sporty'!BU51="x",0,(('Poradie - sporty'!BU$3+1)-'Poradie - sporty'!BU51)/'Poradie - sporty'!BU$3)</f>
        <v>0.58730158730158732</v>
      </c>
      <c r="BV48" s="243">
        <f>IF('Poradie - sporty'!BV51="x",0,(('Poradie - sporty'!BV$3+1)-'Poradie - sporty'!BV51)/'Poradie - sporty'!BV$3)</f>
        <v>0.97727272727272729</v>
      </c>
      <c r="BW48" s="243">
        <f>IF('Poradie - sporty'!BW51="x",0,(('Poradie - sporty'!BW$3+1)-'Poradie - sporty'!BW51)/'Poradie - sporty'!BW$3)</f>
        <v>0.9285714285714286</v>
      </c>
      <c r="BX48" s="243">
        <f>IF('Poradie - sporty'!BX51="x",0,(('Poradie - sporty'!BX$3+1)-'Poradie - sporty'!BX51)/'Poradie - sporty'!BX$3)</f>
        <v>0</v>
      </c>
      <c r="BY48" s="243">
        <f>IF('Poradie - sporty'!BY51="x",0,(('Poradie - sporty'!BY$3+1)-'Poradie - sporty'!BY51)/'Poradie - sporty'!BY$3)</f>
        <v>0.92307692307692313</v>
      </c>
      <c r="BZ48" s="243">
        <f>IF('Poradie - sporty'!BZ51="x",0,(('Poradie - sporty'!BZ$3+1)-'Poradie - sporty'!BZ51)/'Poradie - sporty'!BZ$3)</f>
        <v>0.9017857142857143</v>
      </c>
      <c r="CA48" s="243">
        <f>IF('Poradie - sporty'!CA51="x",0,(('Poradie - sporty'!CA$3+1)-'Poradie - sporty'!CA51)/'Poradie - sporty'!CA$3)</f>
        <v>0.875</v>
      </c>
      <c r="CB48" s="243">
        <f>IF('Poradie - sporty'!CB51="x",0,(('Poradie - sporty'!CB$3+1)-'Poradie - sporty'!CB51)/'Poradie - sporty'!CB$3)</f>
        <v>0.34523809523809523</v>
      </c>
      <c r="CC48" s="243">
        <f>IF('Poradie - sporty'!CC51="x",0,(('Poradie - sporty'!CC$3+1)-'Poradie - sporty'!CC51)/'Poradie - sporty'!CC$3)</f>
        <v>0</v>
      </c>
      <c r="CD48" s="243">
        <f>IF('Poradie - sporty'!CD51="x",0,(('Poradie - sporty'!CD$3+1)-'Poradie - sporty'!CD51)/'Poradie - sporty'!CD$3)</f>
        <v>0.98666666666666669</v>
      </c>
      <c r="CE48" s="243">
        <f>IF('Poradie - sporty'!CE51="x",0,(('Poradie - sporty'!CE$3+1)-'Poradie - sporty'!CE51)/'Poradie - sporty'!CE$3)</f>
        <v>0.7528089887640449</v>
      </c>
      <c r="CF48" s="243">
        <f>IF('Poradie - sporty'!CF51="x",0,(('Poradie - sporty'!CF$3+1)-'Poradie - sporty'!CF51)/'Poradie - sporty'!CF$3)</f>
        <v>0.45833333333333331</v>
      </c>
      <c r="CG48" s="243">
        <f>IF('Poradie - sporty'!CG51="x",0,(('Poradie - sporty'!CG$3+1)-'Poradie - sporty'!CG51)/'Poradie - sporty'!CG$3)</f>
        <v>0.8910891089108911</v>
      </c>
      <c r="CH48" s="243">
        <f>IF('Poradie - sporty'!CH51="x",0,(('Poradie - sporty'!CH$3+1)-'Poradie - sporty'!CH51)/'Poradie - sporty'!CH$3)</f>
        <v>0.93137254901960786</v>
      </c>
      <c r="CI48" s="243">
        <f>IF('Poradie - sporty'!CI51="x",0,(('Poradie - sporty'!CI$3+1)-'Poradie - sporty'!CI51)/'Poradie - sporty'!CI$3)</f>
        <v>0.82278481012658233</v>
      </c>
      <c r="CJ48" s="243">
        <f>IF('Poradie - sporty'!CJ51="x",0,(('Poradie - sporty'!CJ$3+1)-'Poradie - sporty'!CJ51)/'Poradie - sporty'!CJ$3)</f>
        <v>0.58974358974358976</v>
      </c>
      <c r="CK48" s="243">
        <f>IF('Poradie - sporty'!CK51="x",0,(('Poradie - sporty'!CK$3+1)-'Poradie - sporty'!CK51)/'Poradie - sporty'!CK$3)</f>
        <v>0</v>
      </c>
      <c r="CL48" s="243">
        <f>IF('Poradie - sporty'!CL51="x",0,(('Poradie - sporty'!CL$3+1)-'Poradie - sporty'!CL51)/'Poradie - sporty'!CL$3)</f>
        <v>0.84545454545454546</v>
      </c>
      <c r="CM48" s="243">
        <f>IF('Poradie - sporty'!CM51="x",0,(('Poradie - sporty'!CM$3+1)-'Poradie - sporty'!CM51)/'Poradie - sporty'!CM$3)</f>
        <v>0.31034482758620691</v>
      </c>
      <c r="CN48" s="243">
        <f>IF('Poradie - sporty'!CN51="x",0,(('Poradie - sporty'!CN$3+1)-'Poradie - sporty'!CN51)/'Poradie - sporty'!CN$3)</f>
        <v>0.8833333333333333</v>
      </c>
      <c r="CO48" s="243">
        <f>IF('Poradie - sporty'!CO51="x",0,(('Poradie - sporty'!CO$3+1)-'Poradie - sporty'!CO51)/'Poradie - sporty'!CO$3)</f>
        <v>0.7767857142857143</v>
      </c>
      <c r="CP48" s="243">
        <f>IF('Poradie - sporty'!CP51="x",0,(('Poradie - sporty'!CP$3+1)-'Poradie - sporty'!CP51)/'Poradie - sporty'!CP$3)</f>
        <v>0.7142857142857143</v>
      </c>
      <c r="CQ48" s="243">
        <f>IF('Poradie - sporty'!CQ51="x",0,(('Poradie - sporty'!CQ$3+1)-'Poradie - sporty'!CQ51)/'Poradie - sporty'!CQ$3)</f>
        <v>0</v>
      </c>
      <c r="CR48" s="243">
        <f>IF('Poradie - sporty'!CR51="x",0,(('Poradie - sporty'!CR$3+1)-'Poradie - sporty'!CR51)/'Poradie - sporty'!CR$3)</f>
        <v>0.89552238805970152</v>
      </c>
      <c r="CS48" s="243">
        <f>IF('Poradie - sporty'!CS51="x",0,(('Poradie - sporty'!CS$3+1)-'Poradie - sporty'!CS51)/'Poradie - sporty'!CS$3)</f>
        <v>0.953125</v>
      </c>
      <c r="CT48" s="243">
        <f>IF('Poradie - sporty'!CT51="x",0,(('Poradie - sporty'!CT$3+1)-'Poradie - sporty'!CT51)/'Poradie - sporty'!CT$3)</f>
        <v>0.84507042253521125</v>
      </c>
      <c r="CU48" s="243">
        <f>IF('Poradie - sporty'!CU51="x",0,(('Poradie - sporty'!CU$3+1)-'Poradie - sporty'!CU51)/'Poradie - sporty'!CU$3)</f>
        <v>0</v>
      </c>
      <c r="CV48" s="243">
        <f>IF('Poradie - sporty'!CV51="x",0,(('Poradie - sporty'!CV$3+1)-'Poradie - sporty'!CV51)/'Poradie - sporty'!CV$3)</f>
        <v>0</v>
      </c>
      <c r="CW48" s="243">
        <f>IF('Poradie - sporty'!CW51="x",0,(('Poradie - sporty'!CW$3+1)-'Poradie - sporty'!CW51)/'Poradie - sporty'!CW$3)</f>
        <v>0.8545454545454545</v>
      </c>
      <c r="CX48" s="243">
        <f>IF('Poradie - sporty'!CX51="x",0,(('Poradie - sporty'!CX$3+1)-'Poradie - sporty'!CX51)/'Poradie - sporty'!CX$3)</f>
        <v>0.53333333333333333</v>
      </c>
      <c r="CY48" s="243">
        <f>IF('Poradie - sporty'!CY51="x",0,(('Poradie - sporty'!CY$3+1)-'Poradie - sporty'!CY51)/'Poradie - sporty'!CY$3)</f>
        <v>0.8321917808219178</v>
      </c>
      <c r="CZ48" s="243">
        <f>IF('Poradie - sporty'!CZ51="x",0,(('Poradie - sporty'!CZ$3+1)-'Poradie - sporty'!CZ51)/'Poradie - sporty'!CZ$3)</f>
        <v>0.96045197740112997</v>
      </c>
      <c r="DA48" s="243">
        <f>IF('Poradie - sporty'!DA51="x",0,(('Poradie - sporty'!DA$3+1)-'Poradie - sporty'!DA51)/'Poradie - sporty'!DA$3)</f>
        <v>0.99230769230769234</v>
      </c>
      <c r="DB48" s="243">
        <f>IF('Poradie - sporty'!DB51="x",0,(('Poradie - sporty'!DB$3+1)-'Poradie - sporty'!DB51)/'Poradie - sporty'!DB$3)</f>
        <v>0.95833333333333337</v>
      </c>
      <c r="DC48" s="243">
        <f>IF('Poradie - sporty'!DC51="x",0,(('Poradie - sporty'!DC$3+1)-'Poradie - sporty'!DC51)/'Poradie - sporty'!DC$3)</f>
        <v>0.92</v>
      </c>
      <c r="DD48" s="243">
        <f>IF('Poradie - sporty'!DD51="x",0,(('Poradie - sporty'!DD$3+1)-'Poradie - sporty'!DD51)/'Poradie - sporty'!DD$3)</f>
        <v>0.84126984126984128</v>
      </c>
      <c r="DE48" s="243">
        <f>IF('Poradie - sporty'!DE51="x",0,(('Poradie - sporty'!DE$3+1)-'Poradie - sporty'!DE51)/'Poradie - sporty'!DE$3)</f>
        <v>0.75</v>
      </c>
      <c r="DF48" s="243">
        <f>IF('Poradie - sporty'!DF51="x",0,(('Poradie - sporty'!DF$3+1)-'Poradie - sporty'!DF51)/'Poradie - sporty'!DF$3)</f>
        <v>0</v>
      </c>
      <c r="DG48" s="243">
        <f>IF('Poradie - sporty'!DG51="x",0,(('Poradie - sporty'!DG$3+1)-'Poradie - sporty'!DG51)/'Poradie - sporty'!DG$3)</f>
        <v>0.80180180180180183</v>
      </c>
      <c r="DH48" s="243">
        <f>IF('Poradie - sporty'!DH51="x",0,(('Poradie - sporty'!DH$3+1)-'Poradie - sporty'!DH51)/'Poradie - sporty'!DH$3)</f>
        <v>0.69387755102040816</v>
      </c>
      <c r="DI48" s="243">
        <f>IF('Poradie - sporty'!DI51="x",0,(('Poradie - sporty'!DI$3+1)-'Poradie - sporty'!DI51)/'Poradie - sporty'!DI$3)</f>
        <v>0.58823529411764708</v>
      </c>
    </row>
    <row r="49" spans="1:113" ht="14.25" customHeight="1" x14ac:dyDescent="0.25">
      <c r="A49" s="239" t="s">
        <v>51</v>
      </c>
      <c r="B49" s="243">
        <f>IF('Poradie - sporty'!B52="x",0,(('Poradie - sporty'!B$3+1)-'Poradie - sporty'!B52)/'Poradie - sporty'!B$3)</f>
        <v>0.97368421052631582</v>
      </c>
      <c r="C49" s="243">
        <f>IF('Poradie - sporty'!C52="x",0,(('Poradie - sporty'!C$3+1)-'Poradie - sporty'!C52)/'Poradie - sporty'!C$3)</f>
        <v>0.57777777777777772</v>
      </c>
      <c r="D49" s="243">
        <f>IF('Poradie - sporty'!D52="x",0,(('Poradie - sporty'!D$3+1)-'Poradie - sporty'!D52)/'Poradie - sporty'!D$3)</f>
        <v>0.86153846153846159</v>
      </c>
      <c r="E49" s="243">
        <f>IF('Poradie - sporty'!E52="x",0,(('Poradie - sporty'!E$3+1)-'Poradie - sporty'!E52)/'Poradie - sporty'!E$3)</f>
        <v>0.68656716417910446</v>
      </c>
      <c r="F49" s="243">
        <f>IF('Poradie - sporty'!F52="x",0,(('Poradie - sporty'!F$3+1)-'Poradie - sporty'!F52)/'Poradie - sporty'!F$3)</f>
        <v>0.25</v>
      </c>
      <c r="G49" s="243">
        <f>IF('Poradie - sporty'!G52="x",0,(('Poradie - sporty'!G$3+1)-'Poradie - sporty'!G52)/'Poradie - sporty'!G$3)</f>
        <v>0.82926829268292679</v>
      </c>
      <c r="H49" s="243">
        <f>IF('Poradie - sporty'!H52="x",0,(('Poradie - sporty'!H$3+1)-'Poradie - sporty'!H52)/'Poradie - sporty'!H$3)</f>
        <v>0</v>
      </c>
      <c r="I49" s="243">
        <f>IF('Poradie - sporty'!I52="x",0,(('Poradie - sporty'!I$3+1)-'Poradie - sporty'!I52)/'Poradie - sporty'!I$3)</f>
        <v>0.69863013698630139</v>
      </c>
      <c r="J49" s="243">
        <f>IF('Poradie - sporty'!J52="x",0,(('Poradie - sporty'!J$3+1)-'Poradie - sporty'!J52)/'Poradie - sporty'!J$3)</f>
        <v>0.7142857142857143</v>
      </c>
      <c r="K49" s="243">
        <f>IF('Poradie - sporty'!K52="x",0,(('Poradie - sporty'!K$3+1)-'Poradie - sporty'!K52)/'Poradie - sporty'!K$3)</f>
        <v>0.55000000000000004</v>
      </c>
      <c r="L49" s="243">
        <f>IF('Poradie - sporty'!L52="x",0,(('Poradie - sporty'!L$3+1)-'Poradie - sporty'!L52)/'Poradie - sporty'!L$3)</f>
        <v>0.46511627906976744</v>
      </c>
      <c r="M49" s="243">
        <f>IF('Poradie - sporty'!M52="x",0,(('Poradie - sporty'!M$3+1)-'Poradie - sporty'!M52)/'Poradie - sporty'!M$3)</f>
        <v>0.70149253731343286</v>
      </c>
      <c r="N49" s="243">
        <f>IF('Poradie - sporty'!N52="x",0,(('Poradie - sporty'!N$3+1)-'Poradie - sporty'!N52)/'Poradie - sporty'!N$3)</f>
        <v>0.6333333333333333</v>
      </c>
      <c r="O49" s="243">
        <f>IF('Poradie - sporty'!O52="x",0,(('Poradie - sporty'!O$3+1)-'Poradie - sporty'!O52)/'Poradie - sporty'!O$3)</f>
        <v>0.83333333333333337</v>
      </c>
      <c r="P49" s="243">
        <f>IF('Poradie - sporty'!P52="x",0,(('Poradie - sporty'!P$3+1)-'Poradie - sporty'!P52)/'Poradie - sporty'!P$3)</f>
        <v>0.81896551724137934</v>
      </c>
      <c r="Q49" s="243">
        <f>IF('Poradie - sporty'!Q52="x",0,(('Poradie - sporty'!Q$3+1)-'Poradie - sporty'!Q52)/'Poradie - sporty'!Q$3)</f>
        <v>0.88095238095238093</v>
      </c>
      <c r="R49" s="243">
        <f>IF('Poradie - sporty'!R52="x",0,(('Poradie - sporty'!R$3+1)-'Poradie - sporty'!R52)/'Poradie - sporty'!R$3)</f>
        <v>0.73360655737704916</v>
      </c>
      <c r="S49" s="243">
        <f>IF('Poradie - sporty'!S52="x",0,(('Poradie - sporty'!S$3+1)-'Poradie - sporty'!S52)/'Poradie - sporty'!S$3)</f>
        <v>0.82352941176470584</v>
      </c>
      <c r="T49" s="243">
        <f>IF('Poradie - sporty'!T52="x",0,(('Poradie - sporty'!T$3+1)-'Poradie - sporty'!T52)/'Poradie - sporty'!T$3)</f>
        <v>0.49056603773584906</v>
      </c>
      <c r="U49" s="243">
        <f>IF('Poradie - sporty'!U52="x",0,(('Poradie - sporty'!U$3+1)-'Poradie - sporty'!U52)/'Poradie - sporty'!U$3)</f>
        <v>0.58064516129032262</v>
      </c>
      <c r="V49" s="243">
        <f>IF('Poradie - sporty'!V52="x",0,(('Poradie - sporty'!V$3+1)-'Poradie - sporty'!V52)/'Poradie - sporty'!V$3)</f>
        <v>0.53809523809523807</v>
      </c>
      <c r="W49" s="243">
        <f>IF('Poradie - sporty'!W52="x",0,(('Poradie - sporty'!W$3+1)-'Poradie - sporty'!W52)/'Poradie - sporty'!W$3)</f>
        <v>0.74545454545454548</v>
      </c>
      <c r="X49" s="243">
        <f>IF('Poradie - sporty'!X52="x",0,(('Poradie - sporty'!X$3+1)-'Poradie - sporty'!X52)/'Poradie - sporty'!X$3)</f>
        <v>0.13333333333333333</v>
      </c>
      <c r="Y49" s="243">
        <f>IF('Poradie - sporty'!Y52="x",0,(('Poradie - sporty'!Y$3+1)-'Poradie - sporty'!Y52)/'Poradie - sporty'!Y$3)</f>
        <v>0.80769230769230771</v>
      </c>
      <c r="Z49" s="243">
        <f>IF('Poradie - sporty'!Z52="x",0,(('Poradie - sporty'!Z$3+1)-'Poradie - sporty'!Z52)/'Poradie - sporty'!Z$3)</f>
        <v>0</v>
      </c>
      <c r="AA49" s="243">
        <f>IF('Poradie - sporty'!AA52="x",0,(('Poradie - sporty'!AA$3+1)-'Poradie - sporty'!AA52)/'Poradie - sporty'!AA$3)</f>
        <v>0.94736842105263153</v>
      </c>
      <c r="AB49" s="243">
        <f>IF('Poradie - sporty'!AB52="x",0,(('Poradie - sporty'!AB$3+1)-'Poradie - sporty'!AB52)/'Poradie - sporty'!AB$3)</f>
        <v>0.96666666666666667</v>
      </c>
      <c r="AC49" s="243">
        <f>IF('Poradie - sporty'!AC52="x",0,(('Poradie - sporty'!AC$3+1)-'Poradie - sporty'!AC52)/'Poradie - sporty'!AC$3)</f>
        <v>0.94927536231884058</v>
      </c>
      <c r="AD49" s="243">
        <f>IF('Poradie - sporty'!AD52="x",0,(('Poradie - sporty'!AD$3+1)-'Poradie - sporty'!AD52)/'Poradie - sporty'!AD$3)</f>
        <v>0.49333333333333335</v>
      </c>
      <c r="AE49" s="243">
        <f>IF('Poradie - sporty'!AE52="x",0,(('Poradie - sporty'!AE$3+1)-'Poradie - sporty'!AE52)/'Poradie - sporty'!AE$3)</f>
        <v>0.3125</v>
      </c>
      <c r="AF49" s="243">
        <f>IF('Poradie - sporty'!AF52="x",0,(('Poradie - sporty'!AF$3+1)-'Poradie - sporty'!AF52)/'Poradie - sporty'!AF$3)</f>
        <v>0.125</v>
      </c>
      <c r="AG49" s="243">
        <f>IF('Poradie - sporty'!AG52="x",0,(('Poradie - sporty'!AG$3+1)-'Poradie - sporty'!AG52)/'Poradie - sporty'!AG$3)</f>
        <v>0.35714285714285715</v>
      </c>
      <c r="AH49" s="243">
        <f>IF('Poradie - sporty'!AH52="x",0,(('Poradie - sporty'!AH$3+1)-'Poradie - sporty'!AH52)/'Poradie - sporty'!AH$3)</f>
        <v>0.37254901960784315</v>
      </c>
      <c r="AI49" s="243">
        <f>IF('Poradie - sporty'!AI52="x",0,(('Poradie - sporty'!AI$3+1)-'Poradie - sporty'!AI52)/'Poradie - sporty'!AI$3)</f>
        <v>0.98198198198198194</v>
      </c>
      <c r="AJ49" s="243">
        <f>IF('Poradie - sporty'!AJ52="x",0,(('Poradie - sporty'!AJ$3+1)-'Poradie - sporty'!AJ52)/'Poradie - sporty'!AJ$3)</f>
        <v>0.63636363636363635</v>
      </c>
      <c r="AK49" s="243">
        <f>IF('Poradie - sporty'!AK52="x",0,(('Poradie - sporty'!AK$3+1)-'Poradie - sporty'!AK52)/'Poradie - sporty'!AK$3)</f>
        <v>0.82399999999999995</v>
      </c>
      <c r="AL49" s="243">
        <f>IF('Poradie - sporty'!AL52="x",0,(('Poradie - sporty'!AL$3+1)-'Poradie - sporty'!AL52)/'Poradie - sporty'!AL$3)</f>
        <v>0.52459016393442626</v>
      </c>
      <c r="AM49" s="243">
        <f>IF('Poradie - sporty'!AM52="x",0,(('Poradie - sporty'!AM$3+1)-'Poradie - sporty'!AM52)/'Poradie - sporty'!AM$3)</f>
        <v>0.91666666666666663</v>
      </c>
      <c r="AN49" s="243">
        <f>IF('Poradie - sporty'!AN52="x",0,(('Poradie - sporty'!AN$3+1)-'Poradie - sporty'!AN52)/'Poradie - sporty'!AN$3)</f>
        <v>0.95744680851063835</v>
      </c>
      <c r="AO49" s="243">
        <f>IF('Poradie - sporty'!AO52="x",0,(('Poradie - sporty'!AO$3+1)-'Poradie - sporty'!AO52)/'Poradie - sporty'!AO$3)</f>
        <v>0.76363636363636367</v>
      </c>
      <c r="AP49" s="243">
        <f>IF('Poradie - sporty'!AP52="x",0,(('Poradie - sporty'!AP$3+1)-'Poradie - sporty'!AP52)/'Poradie - sporty'!AP$3)</f>
        <v>0.914572864321608</v>
      </c>
      <c r="AQ49" s="243">
        <f>IF('Poradie - sporty'!AQ52="x",0,(('Poradie - sporty'!AQ$3+1)-'Poradie - sporty'!AQ52)/'Poradie - sporty'!AQ$3)</f>
        <v>0.79411764705882348</v>
      </c>
      <c r="AR49" s="243">
        <f>IF('Poradie - sporty'!AR52="x",0,(('Poradie - sporty'!AR$3+1)-'Poradie - sporty'!AR52)/'Poradie - sporty'!AR$3)</f>
        <v>0.18965517241379309</v>
      </c>
      <c r="AS49" s="243">
        <f>IF('Poradie - sporty'!AS52="x",0,(('Poradie - sporty'!AS$3+1)-'Poradie - sporty'!AS52)/'Poradie - sporty'!AS$3)</f>
        <v>0.73873873873873874</v>
      </c>
      <c r="AT49" s="243">
        <f>IF('Poradie - sporty'!AT52="x",0,(('Poradie - sporty'!AT$3+1)-'Poradie - sporty'!AT52)/'Poradie - sporty'!AT$3)</f>
        <v>0.52941176470588236</v>
      </c>
      <c r="AU49" s="243">
        <f>IF('Poradie - sporty'!AU52="x",0,(('Poradie - sporty'!AU$3+1)-'Poradie - sporty'!AU52)/'Poradie - sporty'!AU$3)</f>
        <v>0.14367816091954022</v>
      </c>
      <c r="AV49" s="243">
        <f>IF('Poradie - sporty'!AV52="x",0,(('Poradie - sporty'!AV$3+1)-'Poradie - sporty'!AV52)/'Poradie - sporty'!AV$3)</f>
        <v>0</v>
      </c>
      <c r="AW49" s="243">
        <f>IF('Poradie - sporty'!AW52="x",0,(('Poradie - sporty'!AW$3+1)-'Poradie - sporty'!AW52)/'Poradie - sporty'!AW$3)</f>
        <v>0</v>
      </c>
      <c r="AX49" s="243">
        <f>IF('Poradie - sporty'!AX52="x",0,(('Poradie - sporty'!AX$3+1)-'Poradie - sporty'!AX52)/'Poradie - sporty'!AX$3)</f>
        <v>0.75816993464052285</v>
      </c>
      <c r="AY49" s="243">
        <f>IF('Poradie - sporty'!AY52="x",0,(('Poradie - sporty'!AY$3+1)-'Poradie - sporty'!AY52)/'Poradie - sporty'!AY$3)</f>
        <v>0.86538461538461542</v>
      </c>
      <c r="AZ49" s="243">
        <f>IF('Poradie - sporty'!AZ52="x",0,(('Poradie - sporty'!AZ$3+1)-'Poradie - sporty'!AZ52)/'Poradie - sporty'!AZ$3)</f>
        <v>0.875</v>
      </c>
      <c r="BA49" s="243">
        <f>IF('Poradie - sporty'!BA52="x",0,(('Poradie - sporty'!BA$3+1)-'Poradie - sporty'!BA52)/'Poradie - sporty'!BA$3)</f>
        <v>0.70303030303030301</v>
      </c>
      <c r="BB49" s="243">
        <f>IF('Poradie - sporty'!BB52="x",0,(('Poradie - sporty'!BB$3+1)-'Poradie - sporty'!BB52)/'Poradie - sporty'!BB$3)</f>
        <v>0.72881355932203384</v>
      </c>
      <c r="BC49" s="243">
        <f>IF('Poradie - sporty'!BC52="x",0,(('Poradie - sporty'!BC$3+1)-'Poradie - sporty'!BC52)/'Poradie - sporty'!BC$3)</f>
        <v>0</v>
      </c>
      <c r="BD49" s="243">
        <f>IF('Poradie - sporty'!BD52="x",0,(('Poradie - sporty'!BD$3+1)-'Poradie - sporty'!BD52)/'Poradie - sporty'!BD$3)</f>
        <v>0</v>
      </c>
      <c r="BE49" s="243">
        <f>IF('Poradie - sporty'!BE52="x",0,(('Poradie - sporty'!BE$3+1)-'Poradie - sporty'!BE52)/'Poradie - sporty'!BE$3)</f>
        <v>0.91216216216216217</v>
      </c>
      <c r="BF49" s="243">
        <f>IF('Poradie - sporty'!BF52="x",0,(('Poradie - sporty'!BF$3+1)-'Poradie - sporty'!BF52)/'Poradie - sporty'!BF$3)</f>
        <v>0.60185185185185186</v>
      </c>
      <c r="BG49" s="243">
        <f>IF('Poradie - sporty'!BG52="x",0,(('Poradie - sporty'!BG$3+1)-'Poradie - sporty'!BG52)/'Poradie - sporty'!BG$3)</f>
        <v>3.125E-2</v>
      </c>
      <c r="BH49" s="243">
        <f>IF('Poradie - sporty'!BH52="x",0,(('Poradie - sporty'!BH$3+1)-'Poradie - sporty'!BH52)/'Poradie - sporty'!BH$3)</f>
        <v>0.71084337349397586</v>
      </c>
      <c r="BI49" s="243">
        <f>IF('Poradie - sporty'!BI52="x",0,(('Poradie - sporty'!BI$3+1)-'Poradie - sporty'!BI52)/'Poradie - sporty'!BI$3)</f>
        <v>0.55384615384615388</v>
      </c>
      <c r="BJ49" s="243">
        <f>IF('Poradie - sporty'!BJ52="x",0,(('Poradie - sporty'!BJ$3+1)-'Poradie - sporty'!BJ52)/'Poradie - sporty'!BJ$3)</f>
        <v>0.75555555555555554</v>
      </c>
      <c r="BK49" s="243">
        <f>IF('Poradie - sporty'!BK52="x",0,(('Poradie - sporty'!BK$3+1)-'Poradie - sporty'!BK52)/'Poradie - sporty'!BK$3)</f>
        <v>0.5</v>
      </c>
      <c r="BL49" s="243">
        <f>IF('Poradie - sporty'!BL52="x",0,(('Poradie - sporty'!BL$3+1)-'Poradie - sporty'!BL52)/'Poradie - sporty'!BL$3)</f>
        <v>0.59523809523809523</v>
      </c>
      <c r="BM49" s="243">
        <f>IF('Poradie - sporty'!BM52="x",0,(('Poradie - sporty'!BM$3+1)-'Poradie - sporty'!BM52)/'Poradie - sporty'!BM$3)</f>
        <v>0.48148148148148145</v>
      </c>
      <c r="BN49" s="243">
        <f>IF('Poradie - sporty'!BN52="x",0,(('Poradie - sporty'!BN$3+1)-'Poradie - sporty'!BN52)/'Poradie - sporty'!BN$3)</f>
        <v>0.84</v>
      </c>
      <c r="BO49" s="243">
        <f>IF('Poradie - sporty'!BO52="x",0,(('Poradie - sporty'!BO$3+1)-'Poradie - sporty'!BO52)/'Poradie - sporty'!BO$3)</f>
        <v>0.75229357798165142</v>
      </c>
      <c r="BP49" s="243">
        <f>IF('Poradie - sporty'!BP52="x",0,(('Poradie - sporty'!BP$3+1)-'Poradie - sporty'!BP52)/'Poradie - sporty'!BP$3)</f>
        <v>0.43835616438356162</v>
      </c>
      <c r="BQ49" s="243">
        <f>IF('Poradie - sporty'!BQ52="x",0,(('Poradie - sporty'!BQ$3+1)-'Poradie - sporty'!BQ52)/'Poradie - sporty'!BQ$3)</f>
        <v>0.73529411764705888</v>
      </c>
      <c r="BR49" s="243">
        <f>IF('Poradie - sporty'!BR52="x",0,(('Poradie - sporty'!BR$3+1)-'Poradie - sporty'!BR52)/'Poradie - sporty'!BR$3)</f>
        <v>0.69230769230769229</v>
      </c>
      <c r="BS49" s="243">
        <f>IF('Poradie - sporty'!BS52="x",0,(('Poradie - sporty'!BS$3+1)-'Poradie - sporty'!BS52)/'Poradie - sporty'!BS$3)</f>
        <v>0</v>
      </c>
      <c r="BT49" s="243">
        <f>IF('Poradie - sporty'!BT52="x",0,(('Poradie - sporty'!BT$3+1)-'Poradie - sporty'!BT52)/'Poradie - sporty'!BT$3)</f>
        <v>0.62195121951219512</v>
      </c>
      <c r="BU49" s="243">
        <f>IF('Poradie - sporty'!BU52="x",0,(('Poradie - sporty'!BU$3+1)-'Poradie - sporty'!BU52)/'Poradie - sporty'!BU$3)</f>
        <v>0.92063492063492058</v>
      </c>
      <c r="BV49" s="243">
        <f>IF('Poradie - sporty'!BV52="x",0,(('Poradie - sporty'!BV$3+1)-'Poradie - sporty'!BV52)/'Poradie - sporty'!BV$3)</f>
        <v>0.27272727272727271</v>
      </c>
      <c r="BW49" s="243">
        <f>IF('Poradie - sporty'!BW52="x",0,(('Poradie - sporty'!BW$3+1)-'Poradie - sporty'!BW52)/'Poradie - sporty'!BW$3)</f>
        <v>0</v>
      </c>
      <c r="BX49" s="243">
        <f>IF('Poradie - sporty'!BX52="x",0,(('Poradie - sporty'!BX$3+1)-'Poradie - sporty'!BX52)/'Poradie - sporty'!BX$3)</f>
        <v>0.125</v>
      </c>
      <c r="BY49" s="243">
        <f>IF('Poradie - sporty'!BY52="x",0,(('Poradie - sporty'!BY$3+1)-'Poradie - sporty'!BY52)/'Poradie - sporty'!BY$3)</f>
        <v>0.5641025641025641</v>
      </c>
      <c r="BZ49" s="243">
        <f>IF('Poradie - sporty'!BZ52="x",0,(('Poradie - sporty'!BZ$3+1)-'Poradie - sporty'!BZ52)/'Poradie - sporty'!BZ$3)</f>
        <v>0.4375</v>
      </c>
      <c r="CA49" s="243">
        <f>IF('Poradie - sporty'!CA52="x",0,(('Poradie - sporty'!CA$3+1)-'Poradie - sporty'!CA52)/'Poradie - sporty'!CA$3)</f>
        <v>0</v>
      </c>
      <c r="CB49" s="243">
        <f>IF('Poradie - sporty'!CB52="x",0,(('Poradie - sporty'!CB$3+1)-'Poradie - sporty'!CB52)/'Poradie - sporty'!CB$3)</f>
        <v>0.25</v>
      </c>
      <c r="CC49" s="243">
        <f>IF('Poradie - sporty'!CC52="x",0,(('Poradie - sporty'!CC$3+1)-'Poradie - sporty'!CC52)/'Poradie - sporty'!CC$3)</f>
        <v>5.5555555555555552E-2</v>
      </c>
      <c r="CD49" s="243">
        <f>IF('Poradie - sporty'!CD52="x",0,(('Poradie - sporty'!CD$3+1)-'Poradie - sporty'!CD52)/'Poradie - sporty'!CD$3)</f>
        <v>0.77333333333333332</v>
      </c>
      <c r="CE49" s="243">
        <f>IF('Poradie - sporty'!CE52="x",0,(('Poradie - sporty'!CE$3+1)-'Poradie - sporty'!CE52)/'Poradie - sporty'!CE$3)</f>
        <v>0.7752808988764045</v>
      </c>
      <c r="CF49" s="243">
        <f>IF('Poradie - sporty'!CF52="x",0,(('Poradie - sporty'!CF$3+1)-'Poradie - sporty'!CF52)/'Poradie - sporty'!CF$3)</f>
        <v>0</v>
      </c>
      <c r="CG49" s="243">
        <f>IF('Poradie - sporty'!CG52="x",0,(('Poradie - sporty'!CG$3+1)-'Poradie - sporty'!CG52)/'Poradie - sporty'!CG$3)</f>
        <v>0.68316831683168322</v>
      </c>
      <c r="CH49" s="243">
        <f>IF('Poradie - sporty'!CH52="x",0,(('Poradie - sporty'!CH$3+1)-'Poradie - sporty'!CH52)/'Poradie - sporty'!CH$3)</f>
        <v>0.89215686274509809</v>
      </c>
      <c r="CI49" s="243">
        <f>IF('Poradie - sporty'!CI52="x",0,(('Poradie - sporty'!CI$3+1)-'Poradie - sporty'!CI52)/'Poradie - sporty'!CI$3)</f>
        <v>6.9620253164556958E-2</v>
      </c>
      <c r="CJ49" s="243">
        <f>IF('Poradie - sporty'!CJ52="x",0,(('Poradie - sporty'!CJ$3+1)-'Poradie - sporty'!CJ52)/'Poradie - sporty'!CJ$3)</f>
        <v>0.33333333333333331</v>
      </c>
      <c r="CK49" s="243">
        <f>IF('Poradie - sporty'!CK52="x",0,(('Poradie - sporty'!CK$3+1)-'Poradie - sporty'!CK52)/'Poradie - sporty'!CK$3)</f>
        <v>0</v>
      </c>
      <c r="CL49" s="243">
        <f>IF('Poradie - sporty'!CL52="x",0,(('Poradie - sporty'!CL$3+1)-'Poradie - sporty'!CL52)/'Poradie - sporty'!CL$3)</f>
        <v>0.81818181818181823</v>
      </c>
      <c r="CM49" s="243">
        <f>IF('Poradie - sporty'!CM52="x",0,(('Poradie - sporty'!CM$3+1)-'Poradie - sporty'!CM52)/'Poradie - sporty'!CM$3)</f>
        <v>0.60344827586206895</v>
      </c>
      <c r="CN49" s="243">
        <f>IF('Poradie - sporty'!CN52="x",0,(('Poradie - sporty'!CN$3+1)-'Poradie - sporty'!CN52)/'Poradie - sporty'!CN$3)</f>
        <v>0.8833333333333333</v>
      </c>
      <c r="CO49" s="243">
        <f>IF('Poradie - sporty'!CO52="x",0,(('Poradie - sporty'!CO$3+1)-'Poradie - sporty'!CO52)/'Poradie - sporty'!CO$3)</f>
        <v>0.9732142857142857</v>
      </c>
      <c r="CP49" s="243">
        <f>IF('Poradie - sporty'!CP52="x",0,(('Poradie - sporty'!CP$3+1)-'Poradie - sporty'!CP52)/'Poradie - sporty'!CP$3)</f>
        <v>0.75</v>
      </c>
      <c r="CQ49" s="243">
        <f>IF('Poradie - sporty'!CQ52="x",0,(('Poradie - sporty'!CQ$3+1)-'Poradie - sporty'!CQ52)/'Poradie - sporty'!CQ$3)</f>
        <v>0</v>
      </c>
      <c r="CR49" s="243">
        <f>IF('Poradie - sporty'!CR52="x",0,(('Poradie - sporty'!CR$3+1)-'Poradie - sporty'!CR52)/'Poradie - sporty'!CR$3)</f>
        <v>0.82089552238805974</v>
      </c>
      <c r="CS49" s="243">
        <f>IF('Poradie - sporty'!CS52="x",0,(('Poradie - sporty'!CS$3+1)-'Poradie - sporty'!CS52)/'Poradie - sporty'!CS$3)</f>
        <v>0.234375</v>
      </c>
      <c r="CT49" s="243">
        <f>IF('Poradie - sporty'!CT52="x",0,(('Poradie - sporty'!CT$3+1)-'Poradie - sporty'!CT52)/'Poradie - sporty'!CT$3)</f>
        <v>0.83098591549295775</v>
      </c>
      <c r="CU49" s="243">
        <f>IF('Poradie - sporty'!CU52="x",0,(('Poradie - sporty'!CU$3+1)-'Poradie - sporty'!CU52)/'Poradie - sporty'!CU$3)</f>
        <v>0</v>
      </c>
      <c r="CV49" s="243">
        <f>IF('Poradie - sporty'!CV52="x",0,(('Poradie - sporty'!CV$3+1)-'Poradie - sporty'!CV52)/'Poradie - sporty'!CV$3)</f>
        <v>0</v>
      </c>
      <c r="CW49" s="243">
        <f>IF('Poradie - sporty'!CW52="x",0,(('Poradie - sporty'!CW$3+1)-'Poradie - sporty'!CW52)/'Poradie - sporty'!CW$3)</f>
        <v>9.0909090909090912E-2</v>
      </c>
      <c r="CX49" s="243">
        <f>IF('Poradie - sporty'!CX52="x",0,(('Poradie - sporty'!CX$3+1)-'Poradie - sporty'!CX52)/'Poradie - sporty'!CX$3)</f>
        <v>0.93333333333333335</v>
      </c>
      <c r="CY49" s="243">
        <f>IF('Poradie - sporty'!CY52="x",0,(('Poradie - sporty'!CY$3+1)-'Poradie - sporty'!CY52)/'Poradie - sporty'!CY$3)</f>
        <v>0.69178082191780821</v>
      </c>
      <c r="CZ49" s="243">
        <f>IF('Poradie - sporty'!CZ52="x",0,(('Poradie - sporty'!CZ$3+1)-'Poradie - sporty'!CZ52)/'Poradie - sporty'!CZ$3)</f>
        <v>0.70056497175141241</v>
      </c>
      <c r="DA49" s="243">
        <f>IF('Poradie - sporty'!DA52="x",0,(('Poradie - sporty'!DA$3+1)-'Poradie - sporty'!DA52)/'Poradie - sporty'!DA$3)</f>
        <v>0.88461538461538458</v>
      </c>
      <c r="DB49" s="243">
        <f>IF('Poradie - sporty'!DB52="x",0,(('Poradie - sporty'!DB$3+1)-'Poradie - sporty'!DB52)/'Poradie - sporty'!DB$3)</f>
        <v>0.92708333333333337</v>
      </c>
      <c r="DC49" s="243">
        <f>IF('Poradie - sporty'!DC52="x",0,(('Poradie - sporty'!DC$3+1)-'Poradie - sporty'!DC52)/'Poradie - sporty'!DC$3)</f>
        <v>0.88</v>
      </c>
      <c r="DD49" s="243">
        <f>IF('Poradie - sporty'!DD52="x",0,(('Poradie - sporty'!DD$3+1)-'Poradie - sporty'!DD52)/'Poradie - sporty'!DD$3)</f>
        <v>0.52380952380952384</v>
      </c>
      <c r="DE49" s="243">
        <f>IF('Poradie - sporty'!DE52="x",0,(('Poradie - sporty'!DE$3+1)-'Poradie - sporty'!DE52)/'Poradie - sporty'!DE$3)</f>
        <v>0.66764705882352937</v>
      </c>
      <c r="DF49" s="243">
        <f>IF('Poradie - sporty'!DF52="x",0,(('Poradie - sporty'!DF$3+1)-'Poradie - sporty'!DF52)/'Poradie - sporty'!DF$3)</f>
        <v>0.28000000000000003</v>
      </c>
      <c r="DG49" s="243">
        <f>IF('Poradie - sporty'!DG52="x",0,(('Poradie - sporty'!DG$3+1)-'Poradie - sporty'!DG52)/'Poradie - sporty'!DG$3)</f>
        <v>0.11711711711711711</v>
      </c>
      <c r="DH49" s="243">
        <f>IF('Poradie - sporty'!DH52="x",0,(('Poradie - sporty'!DH$3+1)-'Poradie - sporty'!DH52)/'Poradie - sporty'!DH$3)</f>
        <v>0.56122448979591832</v>
      </c>
      <c r="DI49" s="243">
        <f>IF('Poradie - sporty'!DI52="x",0,(('Poradie - sporty'!DI$3+1)-'Poradie - sporty'!DI52)/'Poradie - sporty'!DI$3)</f>
        <v>0.76470588235294112</v>
      </c>
    </row>
    <row r="50" spans="1:113" ht="14.25" customHeight="1" x14ac:dyDescent="0.25">
      <c r="A50" s="239" t="s">
        <v>52</v>
      </c>
      <c r="B50" s="243">
        <f>IF('Poradie - sporty'!B53="x",0,(('Poradie - sporty'!B$3+1)-'Poradie - sporty'!B53)/'Poradie - sporty'!B$3)</f>
        <v>0.69736842105263153</v>
      </c>
      <c r="C50" s="243">
        <f>IF('Poradie - sporty'!C53="x",0,(('Poradie - sporty'!C$3+1)-'Poradie - sporty'!C53)/'Poradie - sporty'!C$3)</f>
        <v>0.64444444444444449</v>
      </c>
      <c r="D50" s="243">
        <f>IF('Poradie - sporty'!D53="x",0,(('Poradie - sporty'!D$3+1)-'Poradie - sporty'!D53)/'Poradie - sporty'!D$3)</f>
        <v>0.87692307692307692</v>
      </c>
      <c r="E50" s="243">
        <f>IF('Poradie - sporty'!E53="x",0,(('Poradie - sporty'!E$3+1)-'Poradie - sporty'!E53)/'Poradie - sporty'!E$3)</f>
        <v>0.63432835820895528</v>
      </c>
      <c r="F50" s="243">
        <f>IF('Poradie - sporty'!F53="x",0,(('Poradie - sporty'!F$3+1)-'Poradie - sporty'!F53)/'Poradie - sporty'!F$3)</f>
        <v>0</v>
      </c>
      <c r="G50" s="243">
        <f>IF('Poradie - sporty'!G53="x",0,(('Poradie - sporty'!G$3+1)-'Poradie - sporty'!G53)/'Poradie - sporty'!G$3)</f>
        <v>0.88292682926829269</v>
      </c>
      <c r="H50" s="243">
        <f>IF('Poradie - sporty'!H53="x",0,(('Poradie - sporty'!H$3+1)-'Poradie - sporty'!H53)/'Poradie - sporty'!H$3)</f>
        <v>0</v>
      </c>
      <c r="I50" s="243">
        <f>IF('Poradie - sporty'!I53="x",0,(('Poradie - sporty'!I$3+1)-'Poradie - sporty'!I53)/'Poradie - sporty'!I$3)</f>
        <v>0.80821917808219179</v>
      </c>
      <c r="J50" s="243">
        <f>IF('Poradie - sporty'!J53="x",0,(('Poradie - sporty'!J$3+1)-'Poradie - sporty'!J53)/'Poradie - sporty'!J$3)</f>
        <v>0.79699248120300747</v>
      </c>
      <c r="K50" s="243">
        <f>IF('Poradie - sporty'!K53="x",0,(('Poradie - sporty'!K$3+1)-'Poradie - sporty'!K53)/'Poradie - sporty'!K$3)</f>
        <v>0.97499999999999998</v>
      </c>
      <c r="L50" s="243">
        <f>IF('Poradie - sporty'!L53="x",0,(('Poradie - sporty'!L$3+1)-'Poradie - sporty'!L53)/'Poradie - sporty'!L$3)</f>
        <v>0.60465116279069764</v>
      </c>
      <c r="M50" s="243">
        <f>IF('Poradie - sporty'!M53="x",0,(('Poradie - sporty'!M$3+1)-'Poradie - sporty'!M53)/'Poradie - sporty'!M$3)</f>
        <v>0.79104477611940294</v>
      </c>
      <c r="N50" s="243">
        <f>IF('Poradie - sporty'!N53="x",0,(('Poradie - sporty'!N$3+1)-'Poradie - sporty'!N53)/'Poradie - sporty'!N$3)</f>
        <v>0.9</v>
      </c>
      <c r="O50" s="243">
        <f>IF('Poradie - sporty'!O53="x",0,(('Poradie - sporty'!O$3+1)-'Poradie - sporty'!O53)/'Poradie - sporty'!O$3)</f>
        <v>0.6071428571428571</v>
      </c>
      <c r="P50" s="243">
        <f>IF('Poradie - sporty'!P53="x",0,(('Poradie - sporty'!P$3+1)-'Poradie - sporty'!P53)/'Poradie - sporty'!P$3)</f>
        <v>0.93103448275862066</v>
      </c>
      <c r="Q50" s="243">
        <f>IF('Poradie - sporty'!Q53="x",0,(('Poradie - sporty'!Q$3+1)-'Poradie - sporty'!Q53)/'Poradie - sporty'!Q$3)</f>
        <v>0.61904761904761907</v>
      </c>
      <c r="R50" s="243">
        <f>IF('Poradie - sporty'!R53="x",0,(('Poradie - sporty'!R$3+1)-'Poradie - sporty'!R53)/'Poradie - sporty'!R$3)</f>
        <v>0.67213114754098358</v>
      </c>
      <c r="S50" s="243">
        <f>IF('Poradie - sporty'!S53="x",0,(('Poradie - sporty'!S$3+1)-'Poradie - sporty'!S53)/'Poradie - sporty'!S$3)</f>
        <v>0.5</v>
      </c>
      <c r="T50" s="243">
        <f>IF('Poradie - sporty'!T53="x",0,(('Poradie - sporty'!T$3+1)-'Poradie - sporty'!T53)/'Poradie - sporty'!T$3)</f>
        <v>0.96226415094339623</v>
      </c>
      <c r="U50" s="243">
        <f>IF('Poradie - sporty'!U53="x",0,(('Poradie - sporty'!U$3+1)-'Poradie - sporty'!U53)/'Poradie - sporty'!U$3)</f>
        <v>0.6064516129032258</v>
      </c>
      <c r="V50" s="243">
        <f>IF('Poradie - sporty'!V53="x",0,(('Poradie - sporty'!V$3+1)-'Poradie - sporty'!V53)/'Poradie - sporty'!V$3)</f>
        <v>0.92380952380952386</v>
      </c>
      <c r="W50" s="243">
        <f>IF('Poradie - sporty'!W53="x",0,(('Poradie - sporty'!W$3+1)-'Poradie - sporty'!W53)/'Poradie - sporty'!W$3)</f>
        <v>0.83636363636363631</v>
      </c>
      <c r="X50" s="243">
        <f>IF('Poradie - sporty'!X53="x",0,(('Poradie - sporty'!X$3+1)-'Poradie - sporty'!X53)/'Poradie - sporty'!X$3)</f>
        <v>0.73333333333333328</v>
      </c>
      <c r="Y50" s="243">
        <f>IF('Poradie - sporty'!Y53="x",0,(('Poradie - sporty'!Y$3+1)-'Poradie - sporty'!Y53)/'Poradie - sporty'!Y$3)</f>
        <v>0.75</v>
      </c>
      <c r="Z50" s="243">
        <f>IF('Poradie - sporty'!Z53="x",0,(('Poradie - sporty'!Z$3+1)-'Poradie - sporty'!Z53)/'Poradie - sporty'!Z$3)</f>
        <v>0.31521739130434784</v>
      </c>
      <c r="AA50" s="243">
        <f>IF('Poradie - sporty'!AA53="x",0,(('Poradie - sporty'!AA$3+1)-'Poradie - sporty'!AA53)/'Poradie - sporty'!AA$3)</f>
        <v>0.95614035087719296</v>
      </c>
      <c r="AB50" s="243">
        <f>IF('Poradie - sporty'!AB53="x",0,(('Poradie - sporty'!AB$3+1)-'Poradie - sporty'!AB53)/'Poradie - sporty'!AB$3)</f>
        <v>0.98333333333333328</v>
      </c>
      <c r="AC50" s="243">
        <f>IF('Poradie - sporty'!AC53="x",0,(('Poradie - sporty'!AC$3+1)-'Poradie - sporty'!AC53)/'Poradie - sporty'!AC$3)</f>
        <v>0.81159420289855078</v>
      </c>
      <c r="AD50" s="243">
        <f>IF('Poradie - sporty'!AD53="x",0,(('Poradie - sporty'!AD$3+1)-'Poradie - sporty'!AD53)/'Poradie - sporty'!AD$3)</f>
        <v>0.26666666666666666</v>
      </c>
      <c r="AE50" s="243">
        <f>IF('Poradie - sporty'!AE53="x",0,(('Poradie - sporty'!AE$3+1)-'Poradie - sporty'!AE53)/'Poradie - sporty'!AE$3)</f>
        <v>0.7321428571428571</v>
      </c>
      <c r="AF50" s="243">
        <f>IF('Poradie - sporty'!AF53="x",0,(('Poradie - sporty'!AF$3+1)-'Poradie - sporty'!AF53)/'Poradie - sporty'!AF$3)</f>
        <v>0</v>
      </c>
      <c r="AG50" s="243">
        <f>IF('Poradie - sporty'!AG53="x",0,(('Poradie - sporty'!AG$3+1)-'Poradie - sporty'!AG53)/'Poradie - sporty'!AG$3)</f>
        <v>0.2857142857142857</v>
      </c>
      <c r="AH50" s="243">
        <f>IF('Poradie - sporty'!AH53="x",0,(('Poradie - sporty'!AH$3+1)-'Poradie - sporty'!AH53)/'Poradie - sporty'!AH$3)</f>
        <v>0</v>
      </c>
      <c r="AI50" s="243">
        <f>IF('Poradie - sporty'!AI53="x",0,(('Poradie - sporty'!AI$3+1)-'Poradie - sporty'!AI53)/'Poradie - sporty'!AI$3)</f>
        <v>0.91891891891891897</v>
      </c>
      <c r="AJ50" s="243">
        <f>IF('Poradie - sporty'!AJ53="x",0,(('Poradie - sporty'!AJ$3+1)-'Poradie - sporty'!AJ53)/'Poradie - sporty'!AJ$3)</f>
        <v>0.97727272727272729</v>
      </c>
      <c r="AK50" s="243">
        <f>IF('Poradie - sporty'!AK53="x",0,(('Poradie - sporty'!AK$3+1)-'Poradie - sporty'!AK53)/'Poradie - sporty'!AK$3)</f>
        <v>0.64800000000000002</v>
      </c>
      <c r="AL50" s="243">
        <f>IF('Poradie - sporty'!AL53="x",0,(('Poradie - sporty'!AL$3+1)-'Poradie - sporty'!AL53)/'Poradie - sporty'!AL$3)</f>
        <v>0.32786885245901637</v>
      </c>
      <c r="AM50" s="243">
        <f>IF('Poradie - sporty'!AM53="x",0,(('Poradie - sporty'!AM$3+1)-'Poradie - sporty'!AM53)/'Poradie - sporty'!AM$3)</f>
        <v>0</v>
      </c>
      <c r="AN50" s="243">
        <f>IF('Poradie - sporty'!AN53="x",0,(('Poradie - sporty'!AN$3+1)-'Poradie - sporty'!AN53)/'Poradie - sporty'!AN$3)</f>
        <v>1</v>
      </c>
      <c r="AO50" s="243">
        <f>IF('Poradie - sporty'!AO53="x",0,(('Poradie - sporty'!AO$3+1)-'Poradie - sporty'!AO53)/'Poradie - sporty'!AO$3)</f>
        <v>0.83636363636363631</v>
      </c>
      <c r="AP50" s="243">
        <f>IF('Poradie - sporty'!AP53="x",0,(('Poradie - sporty'!AP$3+1)-'Poradie - sporty'!AP53)/'Poradie - sporty'!AP$3)</f>
        <v>0.90954773869346739</v>
      </c>
      <c r="AQ50" s="243">
        <f>IF('Poradie - sporty'!AQ53="x",0,(('Poradie - sporty'!AQ$3+1)-'Poradie - sporty'!AQ53)/'Poradie - sporty'!AQ$3)</f>
        <v>0.23529411764705882</v>
      </c>
      <c r="AR50" s="243">
        <f>IF('Poradie - sporty'!AR53="x",0,(('Poradie - sporty'!AR$3+1)-'Poradie - sporty'!AR53)/'Poradie - sporty'!AR$3)</f>
        <v>0.25862068965517243</v>
      </c>
      <c r="AS50" s="243">
        <f>IF('Poradie - sporty'!AS53="x",0,(('Poradie - sporty'!AS$3+1)-'Poradie - sporty'!AS53)/'Poradie - sporty'!AS$3)</f>
        <v>0.91891891891891897</v>
      </c>
      <c r="AT50" s="243">
        <f>IF('Poradie - sporty'!AT53="x",0,(('Poradie - sporty'!AT$3+1)-'Poradie - sporty'!AT53)/'Poradie - sporty'!AT$3)</f>
        <v>0.6470588235294118</v>
      </c>
      <c r="AU50" s="243">
        <f>IF('Poradie - sporty'!AU53="x",0,(('Poradie - sporty'!AU$3+1)-'Poradie - sporty'!AU53)/'Poradie - sporty'!AU$3)</f>
        <v>0.87356321839080464</v>
      </c>
      <c r="AV50" s="243">
        <f>IF('Poradie - sporty'!AV53="x",0,(('Poradie - sporty'!AV$3+1)-'Poradie - sporty'!AV53)/'Poradie - sporty'!AV$3)</f>
        <v>0</v>
      </c>
      <c r="AW50" s="243">
        <f>IF('Poradie - sporty'!AW53="x",0,(('Poradie - sporty'!AW$3+1)-'Poradie - sporty'!AW53)/'Poradie - sporty'!AW$3)</f>
        <v>0.56097560975609762</v>
      </c>
      <c r="AX50" s="243">
        <f>IF('Poradie - sporty'!AX53="x",0,(('Poradie - sporty'!AX$3+1)-'Poradie - sporty'!AX53)/'Poradie - sporty'!AX$3)</f>
        <v>0.83660130718954251</v>
      </c>
      <c r="AY50" s="243">
        <f>IF('Poradie - sporty'!AY53="x",0,(('Poradie - sporty'!AY$3+1)-'Poradie - sporty'!AY53)/'Poradie - sporty'!AY$3)</f>
        <v>0.94230769230769229</v>
      </c>
      <c r="AZ50" s="243">
        <f>IF('Poradie - sporty'!AZ53="x",0,(('Poradie - sporty'!AZ$3+1)-'Poradie - sporty'!AZ53)/'Poradie - sporty'!AZ$3)</f>
        <v>0</v>
      </c>
      <c r="BA50" s="243">
        <f>IF('Poradie - sporty'!BA53="x",0,(('Poradie - sporty'!BA$3+1)-'Poradie - sporty'!BA53)/'Poradie - sporty'!BA$3)</f>
        <v>0.76363636363636367</v>
      </c>
      <c r="BB50" s="243">
        <f>IF('Poradie - sporty'!BB53="x",0,(('Poradie - sporty'!BB$3+1)-'Poradie - sporty'!BB53)/'Poradie - sporty'!BB$3)</f>
        <v>0.74576271186440679</v>
      </c>
      <c r="BC50" s="243">
        <f>IF('Poradie - sporty'!BC53="x",0,(('Poradie - sporty'!BC$3+1)-'Poradie - sporty'!BC53)/'Poradie - sporty'!BC$3)</f>
        <v>0</v>
      </c>
      <c r="BD50" s="243">
        <f>IF('Poradie - sporty'!BD53="x",0,(('Poradie - sporty'!BD$3+1)-'Poradie - sporty'!BD53)/'Poradie - sporty'!BD$3)</f>
        <v>0</v>
      </c>
      <c r="BE50" s="243">
        <f>IF('Poradie - sporty'!BE53="x",0,(('Poradie - sporty'!BE$3+1)-'Poradie - sporty'!BE53)/'Poradie - sporty'!BE$3)</f>
        <v>0.59459459459459463</v>
      </c>
      <c r="BF50" s="243">
        <f>IF('Poradie - sporty'!BF53="x",0,(('Poradie - sporty'!BF$3+1)-'Poradie - sporty'!BF53)/'Poradie - sporty'!BF$3)</f>
        <v>0.64814814814814814</v>
      </c>
      <c r="BG50" s="243">
        <f>IF('Poradie - sporty'!BG53="x",0,(('Poradie - sporty'!BG$3+1)-'Poradie - sporty'!BG53)/'Poradie - sporty'!BG$3)</f>
        <v>0</v>
      </c>
      <c r="BH50" s="243">
        <f>IF('Poradie - sporty'!BH53="x",0,(('Poradie - sporty'!BH$3+1)-'Poradie - sporty'!BH53)/'Poradie - sporty'!BH$3)</f>
        <v>0.81927710843373491</v>
      </c>
      <c r="BI50" s="243">
        <f>IF('Poradie - sporty'!BI53="x",0,(('Poradie - sporty'!BI$3+1)-'Poradie - sporty'!BI53)/'Poradie - sporty'!BI$3)</f>
        <v>0.58461538461538465</v>
      </c>
      <c r="BJ50" s="243">
        <f>IF('Poradie - sporty'!BJ53="x",0,(('Poradie - sporty'!BJ$3+1)-'Poradie - sporty'!BJ53)/'Poradie - sporty'!BJ$3)</f>
        <v>0.71111111111111114</v>
      </c>
      <c r="BK50" s="243">
        <f>IF('Poradie - sporty'!BK53="x",0,(('Poradie - sporty'!BK$3+1)-'Poradie - sporty'!BK53)/'Poradie - sporty'!BK$3)</f>
        <v>0</v>
      </c>
      <c r="BL50" s="243">
        <f>IF('Poradie - sporty'!BL53="x",0,(('Poradie - sporty'!BL$3+1)-'Poradie - sporty'!BL53)/'Poradie - sporty'!BL$3)</f>
        <v>0.2857142857142857</v>
      </c>
      <c r="BM50" s="243">
        <f>IF('Poradie - sporty'!BM53="x",0,(('Poradie - sporty'!BM$3+1)-'Poradie - sporty'!BM53)/'Poradie - sporty'!BM$3)</f>
        <v>3.7037037037037035E-2</v>
      </c>
      <c r="BN50" s="243">
        <f>IF('Poradie - sporty'!BN53="x",0,(('Poradie - sporty'!BN$3+1)-'Poradie - sporty'!BN53)/'Poradie - sporty'!BN$3)</f>
        <v>0.96</v>
      </c>
      <c r="BO50" s="243">
        <f>IF('Poradie - sporty'!BO53="x",0,(('Poradie - sporty'!BO$3+1)-'Poradie - sporty'!BO53)/'Poradie - sporty'!BO$3)</f>
        <v>0.86238532110091748</v>
      </c>
      <c r="BP50" s="243">
        <f>IF('Poradie - sporty'!BP53="x",0,(('Poradie - sporty'!BP$3+1)-'Poradie - sporty'!BP53)/'Poradie - sporty'!BP$3)</f>
        <v>0.21917808219178081</v>
      </c>
      <c r="BQ50" s="243">
        <f>IF('Poradie - sporty'!BQ53="x",0,(('Poradie - sporty'!BQ$3+1)-'Poradie - sporty'!BQ53)/'Poradie - sporty'!BQ$3)</f>
        <v>1</v>
      </c>
      <c r="BR50" s="243">
        <f>IF('Poradie - sporty'!BR53="x",0,(('Poradie - sporty'!BR$3+1)-'Poradie - sporty'!BR53)/'Poradie - sporty'!BR$3)</f>
        <v>0.84615384615384615</v>
      </c>
      <c r="BS50" s="243">
        <f>IF('Poradie - sporty'!BS53="x",0,(('Poradie - sporty'!BS$3+1)-'Poradie - sporty'!BS53)/'Poradie - sporty'!BS$3)</f>
        <v>0</v>
      </c>
      <c r="BT50" s="243">
        <f>IF('Poradie - sporty'!BT53="x",0,(('Poradie - sporty'!BT$3+1)-'Poradie - sporty'!BT53)/'Poradie - sporty'!BT$3)</f>
        <v>0.76829268292682928</v>
      </c>
      <c r="BU50" s="243">
        <f>IF('Poradie - sporty'!BU53="x",0,(('Poradie - sporty'!BU$3+1)-'Poradie - sporty'!BU53)/'Poradie - sporty'!BU$3)</f>
        <v>1</v>
      </c>
      <c r="BV50" s="243">
        <f>IF('Poradie - sporty'!BV53="x",0,(('Poradie - sporty'!BV$3+1)-'Poradie - sporty'!BV53)/'Poradie - sporty'!BV$3)</f>
        <v>0.81818181818181823</v>
      </c>
      <c r="BW50" s="243">
        <f>IF('Poradie - sporty'!BW53="x",0,(('Poradie - sporty'!BW$3+1)-'Poradie - sporty'!BW53)/'Poradie - sporty'!BW$3)</f>
        <v>0</v>
      </c>
      <c r="BX50" s="243">
        <f>IF('Poradie - sporty'!BX53="x",0,(('Poradie - sporty'!BX$3+1)-'Poradie - sporty'!BX53)/'Poradie - sporty'!BX$3)</f>
        <v>0</v>
      </c>
      <c r="BY50" s="243">
        <f>IF('Poradie - sporty'!BY53="x",0,(('Poradie - sporty'!BY$3+1)-'Poradie - sporty'!BY53)/'Poradie - sporty'!BY$3)</f>
        <v>0.58974358974358976</v>
      </c>
      <c r="BZ50" s="243">
        <f>IF('Poradie - sporty'!BZ53="x",0,(('Poradie - sporty'!BZ$3+1)-'Poradie - sporty'!BZ53)/'Poradie - sporty'!BZ$3)</f>
        <v>0.4375</v>
      </c>
      <c r="CA50" s="243">
        <f>IF('Poradie - sporty'!CA53="x",0,(('Poradie - sporty'!CA$3+1)-'Poradie - sporty'!CA53)/'Poradie - sporty'!CA$3)</f>
        <v>0.75</v>
      </c>
      <c r="CB50" s="243">
        <f>IF('Poradie - sporty'!CB53="x",0,(('Poradie - sporty'!CB$3+1)-'Poradie - sporty'!CB53)/'Poradie - sporty'!CB$3)</f>
        <v>0.95238095238095233</v>
      </c>
      <c r="CC50" s="243">
        <f>IF('Poradie - sporty'!CC53="x",0,(('Poradie - sporty'!CC$3+1)-'Poradie - sporty'!CC53)/'Poradie - sporty'!CC$3)</f>
        <v>0</v>
      </c>
      <c r="CD50" s="243">
        <f>IF('Poradie - sporty'!CD53="x",0,(('Poradie - sporty'!CD$3+1)-'Poradie - sporty'!CD53)/'Poradie - sporty'!CD$3)</f>
        <v>0.57333333333333336</v>
      </c>
      <c r="CE50" s="243">
        <f>IF('Poradie - sporty'!CE53="x",0,(('Poradie - sporty'!CE$3+1)-'Poradie - sporty'!CE53)/'Poradie - sporty'!CE$3)</f>
        <v>0.5955056179775281</v>
      </c>
      <c r="CF50" s="243">
        <f>IF('Poradie - sporty'!CF53="x",0,(('Poradie - sporty'!CF$3+1)-'Poradie - sporty'!CF53)/'Poradie - sporty'!CF$3)</f>
        <v>0.25</v>
      </c>
      <c r="CG50" s="243">
        <f>IF('Poradie - sporty'!CG53="x",0,(('Poradie - sporty'!CG$3+1)-'Poradie - sporty'!CG53)/'Poradie - sporty'!CG$3)</f>
        <v>0.52475247524752477</v>
      </c>
      <c r="CH50" s="243">
        <f>IF('Poradie - sporty'!CH53="x",0,(('Poradie - sporty'!CH$3+1)-'Poradie - sporty'!CH53)/'Poradie - sporty'!CH$3)</f>
        <v>0.96078431372549022</v>
      </c>
      <c r="CI50" s="243">
        <f>IF('Poradie - sporty'!CI53="x",0,(('Poradie - sporty'!CI$3+1)-'Poradie - sporty'!CI53)/'Poradie - sporty'!CI$3)</f>
        <v>0</v>
      </c>
      <c r="CJ50" s="243">
        <f>IF('Poradie - sporty'!CJ53="x",0,(('Poradie - sporty'!CJ$3+1)-'Poradie - sporty'!CJ53)/'Poradie - sporty'!CJ$3)</f>
        <v>0</v>
      </c>
      <c r="CK50" s="243">
        <f>IF('Poradie - sporty'!CK53="x",0,(('Poradie - sporty'!CK$3+1)-'Poradie - sporty'!CK53)/'Poradie - sporty'!CK$3)</f>
        <v>0</v>
      </c>
      <c r="CL50" s="243">
        <f>IF('Poradie - sporty'!CL53="x",0,(('Poradie - sporty'!CL$3+1)-'Poradie - sporty'!CL53)/'Poradie - sporty'!CL$3)</f>
        <v>0.73636363636363633</v>
      </c>
      <c r="CM50" s="243">
        <f>IF('Poradie - sporty'!CM53="x",0,(('Poradie - sporty'!CM$3+1)-'Poradie - sporty'!CM53)/'Poradie - sporty'!CM$3)</f>
        <v>0.56896551724137934</v>
      </c>
      <c r="CN50" s="243">
        <f>IF('Poradie - sporty'!CN53="x",0,(('Poradie - sporty'!CN$3+1)-'Poradie - sporty'!CN53)/'Poradie - sporty'!CN$3)</f>
        <v>0.43333333333333335</v>
      </c>
      <c r="CO50" s="243">
        <f>IF('Poradie - sporty'!CO53="x",0,(('Poradie - sporty'!CO$3+1)-'Poradie - sporty'!CO53)/'Poradie - sporty'!CO$3)</f>
        <v>0.9107142857142857</v>
      </c>
      <c r="CP50" s="243">
        <f>IF('Poradie - sporty'!CP53="x",0,(('Poradie - sporty'!CP$3+1)-'Poradie - sporty'!CP53)/'Poradie - sporty'!CP$3)</f>
        <v>1</v>
      </c>
      <c r="CQ50" s="243">
        <f>IF('Poradie - sporty'!CQ53="x",0,(('Poradie - sporty'!CQ$3+1)-'Poradie - sporty'!CQ53)/'Poradie - sporty'!CQ$3)</f>
        <v>0</v>
      </c>
      <c r="CR50" s="243">
        <f>IF('Poradie - sporty'!CR53="x",0,(('Poradie - sporty'!CR$3+1)-'Poradie - sporty'!CR53)/'Poradie - sporty'!CR$3)</f>
        <v>0.67164179104477617</v>
      </c>
      <c r="CS50" s="243">
        <f>IF('Poradie - sporty'!CS53="x",0,(('Poradie - sporty'!CS$3+1)-'Poradie - sporty'!CS53)/'Poradie - sporty'!CS$3)</f>
        <v>0.3125</v>
      </c>
      <c r="CT50" s="243">
        <f>IF('Poradie - sporty'!CT53="x",0,(('Poradie - sporty'!CT$3+1)-'Poradie - sporty'!CT53)/'Poradie - sporty'!CT$3)</f>
        <v>0.42957746478873238</v>
      </c>
      <c r="CU50" s="243">
        <f>IF('Poradie - sporty'!CU53="x",0,(('Poradie - sporty'!CU$3+1)-'Poradie - sporty'!CU53)/'Poradie - sporty'!CU$3)</f>
        <v>0.2857142857142857</v>
      </c>
      <c r="CV50" s="243">
        <f>IF('Poradie - sporty'!CV53="x",0,(('Poradie - sporty'!CV$3+1)-'Poradie - sporty'!CV53)/'Poradie - sporty'!CV$3)</f>
        <v>0</v>
      </c>
      <c r="CW50" s="243">
        <f>IF('Poradie - sporty'!CW53="x",0,(('Poradie - sporty'!CW$3+1)-'Poradie - sporty'!CW53)/'Poradie - sporty'!CW$3)</f>
        <v>0.61818181818181817</v>
      </c>
      <c r="CX50" s="243">
        <f>IF('Poradie - sporty'!CX53="x",0,(('Poradie - sporty'!CX$3+1)-'Poradie - sporty'!CX53)/'Poradie - sporty'!CX$3)</f>
        <v>0</v>
      </c>
      <c r="CY50" s="243">
        <f>IF('Poradie - sporty'!CY53="x",0,(('Poradie - sporty'!CY$3+1)-'Poradie - sporty'!CY53)/'Poradie - sporty'!CY$3)</f>
        <v>0.95205479452054798</v>
      </c>
      <c r="CZ50" s="243">
        <f>IF('Poradie - sporty'!CZ53="x",0,(('Poradie - sporty'!CZ$3+1)-'Poradie - sporty'!CZ53)/'Poradie - sporty'!CZ$3)</f>
        <v>0.8192090395480226</v>
      </c>
      <c r="DA50" s="243">
        <f>IF('Poradie - sporty'!DA53="x",0,(('Poradie - sporty'!DA$3+1)-'Poradie - sporty'!DA53)/'Poradie - sporty'!DA$3)</f>
        <v>0.79230769230769227</v>
      </c>
      <c r="DB50" s="243">
        <f>IF('Poradie - sporty'!DB53="x",0,(('Poradie - sporty'!DB$3+1)-'Poradie - sporty'!DB53)/'Poradie - sporty'!DB$3)</f>
        <v>0.64583333333333337</v>
      </c>
      <c r="DC50" s="243">
        <f>IF('Poradie - sporty'!DC53="x",0,(('Poradie - sporty'!DC$3+1)-'Poradie - sporty'!DC53)/'Poradie - sporty'!DC$3)</f>
        <v>0.52</v>
      </c>
      <c r="DD50" s="243">
        <f>IF('Poradie - sporty'!DD53="x",0,(('Poradie - sporty'!DD$3+1)-'Poradie - sporty'!DD53)/'Poradie - sporty'!DD$3)</f>
        <v>0.69841269841269837</v>
      </c>
      <c r="DE50" s="243">
        <f>IF('Poradie - sporty'!DE53="x",0,(('Poradie - sporty'!DE$3+1)-'Poradie - sporty'!DE53)/'Poradie - sporty'!DE$3)</f>
        <v>0.5</v>
      </c>
      <c r="DF50" s="243">
        <f>IF('Poradie - sporty'!DF53="x",0,(('Poradie - sporty'!DF$3+1)-'Poradie - sporty'!DF53)/'Poradie - sporty'!DF$3)</f>
        <v>0.56000000000000005</v>
      </c>
      <c r="DG50" s="243">
        <f>IF('Poradie - sporty'!DG53="x",0,(('Poradie - sporty'!DG$3+1)-'Poradie - sporty'!DG53)/'Poradie - sporty'!DG$3)</f>
        <v>0.42342342342342343</v>
      </c>
      <c r="DH50" s="243">
        <f>IF('Poradie - sporty'!DH53="x",0,(('Poradie - sporty'!DH$3+1)-'Poradie - sporty'!DH53)/'Poradie - sporty'!DH$3)</f>
        <v>0.58163265306122447</v>
      </c>
      <c r="DI50" s="243">
        <f>IF('Poradie - sporty'!DI53="x",0,(('Poradie - sporty'!DI$3+1)-'Poradie - sporty'!DI53)/'Poradie - sporty'!DI$3)</f>
        <v>0.24705882352941178</v>
      </c>
    </row>
    <row r="51" spans="1:113" ht="14.25" customHeight="1" x14ac:dyDescent="0.25">
      <c r="A51" s="239" t="s">
        <v>53</v>
      </c>
      <c r="B51" s="243">
        <f>IF('Poradie - sporty'!B54="x",0,(('Poradie - sporty'!B$3+1)-'Poradie - sporty'!B54)/'Poradie - sporty'!B$3)</f>
        <v>0.89473684210526316</v>
      </c>
      <c r="C51" s="243">
        <f>IF('Poradie - sporty'!C54="x",0,(('Poradie - sporty'!C$3+1)-'Poradie - sporty'!C54)/'Poradie - sporty'!C$3)</f>
        <v>0.62222222222222223</v>
      </c>
      <c r="D51" s="243">
        <f>IF('Poradie - sporty'!D54="x",0,(('Poradie - sporty'!D$3+1)-'Poradie - sporty'!D54)/'Poradie - sporty'!D$3)</f>
        <v>0.97948717948717945</v>
      </c>
      <c r="E51" s="243">
        <f>IF('Poradie - sporty'!E54="x",0,(('Poradie - sporty'!E$3+1)-'Poradie - sporty'!E54)/'Poradie - sporty'!E$3)</f>
        <v>0.95522388059701491</v>
      </c>
      <c r="F51" s="243">
        <f>IF('Poradie - sporty'!F54="x",0,(('Poradie - sporty'!F$3+1)-'Poradie - sporty'!F54)/'Poradie - sporty'!F$3)</f>
        <v>0.65909090909090906</v>
      </c>
      <c r="G51" s="243">
        <f>IF('Poradie - sporty'!G54="x",0,(('Poradie - sporty'!G$3+1)-'Poradie - sporty'!G54)/'Poradie - sporty'!G$3)</f>
        <v>0.91219512195121955</v>
      </c>
      <c r="H51" s="243">
        <f>IF('Poradie - sporty'!H54="x",0,(('Poradie - sporty'!H$3+1)-'Poradie - sporty'!H54)/'Poradie - sporty'!H$3)</f>
        <v>0</v>
      </c>
      <c r="I51" s="243">
        <f>IF('Poradie - sporty'!I54="x",0,(('Poradie - sporty'!I$3+1)-'Poradie - sporty'!I54)/'Poradie - sporty'!I$3)</f>
        <v>0.78082191780821919</v>
      </c>
      <c r="J51" s="243">
        <f>IF('Poradie - sporty'!J54="x",0,(('Poradie - sporty'!J$3+1)-'Poradie - sporty'!J54)/'Poradie - sporty'!J$3)</f>
        <v>0.60902255639097747</v>
      </c>
      <c r="K51" s="243">
        <f>IF('Poradie - sporty'!K54="x",0,(('Poradie - sporty'!K$3+1)-'Poradie - sporty'!K54)/'Poradie - sporty'!K$3)</f>
        <v>0</v>
      </c>
      <c r="L51" s="243">
        <f>IF('Poradie - sporty'!L54="x",0,(('Poradie - sporty'!L$3+1)-'Poradie - sporty'!L54)/'Poradie - sporty'!L$3)</f>
        <v>0.81395348837209303</v>
      </c>
      <c r="M51" s="243">
        <f>IF('Poradie - sporty'!M54="x",0,(('Poradie - sporty'!M$3+1)-'Poradie - sporty'!M54)/'Poradie - sporty'!M$3)</f>
        <v>0.93034825870646765</v>
      </c>
      <c r="N51" s="243">
        <f>IF('Poradie - sporty'!N54="x",0,(('Poradie - sporty'!N$3+1)-'Poradie - sporty'!N54)/'Poradie - sporty'!N$3)</f>
        <v>0.8666666666666667</v>
      </c>
      <c r="O51" s="243">
        <f>IF('Poradie - sporty'!O54="x",0,(('Poradie - sporty'!O$3+1)-'Poradie - sporty'!O54)/'Poradie - sporty'!O$3)</f>
        <v>0.44047619047619047</v>
      </c>
      <c r="P51" s="243">
        <f>IF('Poradie - sporty'!P54="x",0,(('Poradie - sporty'!P$3+1)-'Poradie - sporty'!P54)/'Poradie - sporty'!P$3)</f>
        <v>0.87931034482758619</v>
      </c>
      <c r="Q51" s="243">
        <f>IF('Poradie - sporty'!Q54="x",0,(('Poradie - sporty'!Q$3+1)-'Poradie - sporty'!Q54)/'Poradie - sporty'!Q$3)</f>
        <v>0.7857142857142857</v>
      </c>
      <c r="R51" s="243">
        <f>IF('Poradie - sporty'!R54="x",0,(('Poradie - sporty'!R$3+1)-'Poradie - sporty'!R54)/'Poradie - sporty'!R$3)</f>
        <v>0.9098360655737705</v>
      </c>
      <c r="S51" s="243">
        <f>IF('Poradie - sporty'!S54="x",0,(('Poradie - sporty'!S$3+1)-'Poradie - sporty'!S54)/'Poradie - sporty'!S$3)</f>
        <v>0.97058823529411764</v>
      </c>
      <c r="T51" s="243">
        <f>IF('Poradie - sporty'!T54="x",0,(('Poradie - sporty'!T$3+1)-'Poradie - sporty'!T54)/'Poradie - sporty'!T$3)</f>
        <v>0.26415094339622641</v>
      </c>
      <c r="U51" s="243">
        <f>IF('Poradie - sporty'!U54="x",0,(('Poradie - sporty'!U$3+1)-'Poradie - sporty'!U54)/'Poradie - sporty'!U$3)</f>
        <v>0.83225806451612905</v>
      </c>
      <c r="V51" s="243">
        <f>IF('Poradie - sporty'!V54="x",0,(('Poradie - sporty'!V$3+1)-'Poradie - sporty'!V54)/'Poradie - sporty'!V$3)</f>
        <v>0.91428571428571426</v>
      </c>
      <c r="W51" s="243">
        <f>IF('Poradie - sporty'!W54="x",0,(('Poradie - sporty'!W$3+1)-'Poradie - sporty'!W54)/'Poradie - sporty'!W$3)</f>
        <v>0.88181818181818183</v>
      </c>
      <c r="X51" s="243">
        <f>IF('Poradie - sporty'!X54="x",0,(('Poradie - sporty'!X$3+1)-'Poradie - sporty'!X54)/'Poradie - sporty'!X$3)</f>
        <v>0</v>
      </c>
      <c r="Y51" s="243">
        <f>IF('Poradie - sporty'!Y54="x",0,(('Poradie - sporty'!Y$3+1)-'Poradie - sporty'!Y54)/'Poradie - sporty'!Y$3)</f>
        <v>0.98076923076923073</v>
      </c>
      <c r="Z51" s="243">
        <f>IF('Poradie - sporty'!Z54="x",0,(('Poradie - sporty'!Z$3+1)-'Poradie - sporty'!Z54)/'Poradie - sporty'!Z$3)</f>
        <v>0.41304347826086957</v>
      </c>
      <c r="AA51" s="243">
        <f>IF('Poradie - sporty'!AA54="x",0,(('Poradie - sporty'!AA$3+1)-'Poradie - sporty'!AA54)/'Poradie - sporty'!AA$3)</f>
        <v>0.60526315789473684</v>
      </c>
      <c r="AB51" s="243">
        <f>IF('Poradie - sporty'!AB54="x",0,(('Poradie - sporty'!AB$3+1)-'Poradie - sporty'!AB54)/'Poradie - sporty'!AB$3)</f>
        <v>0.75</v>
      </c>
      <c r="AC51" s="243">
        <f>IF('Poradie - sporty'!AC54="x",0,(('Poradie - sporty'!AC$3+1)-'Poradie - sporty'!AC54)/'Poradie - sporty'!AC$3)</f>
        <v>1</v>
      </c>
      <c r="AD51" s="243">
        <f>IF('Poradie - sporty'!AD54="x",0,(('Poradie - sporty'!AD$3+1)-'Poradie - sporty'!AD54)/'Poradie - sporty'!AD$3)</f>
        <v>0.97333333333333338</v>
      </c>
      <c r="AE51" s="243">
        <f>IF('Poradie - sporty'!AE54="x",0,(('Poradie - sporty'!AE$3+1)-'Poradie - sporty'!AE54)/'Poradie - sporty'!AE$3)</f>
        <v>0.23214285714285715</v>
      </c>
      <c r="AF51" s="243">
        <f>IF('Poradie - sporty'!AF54="x",0,(('Poradie - sporty'!AF$3+1)-'Poradie - sporty'!AF54)/'Poradie - sporty'!AF$3)</f>
        <v>0.8125</v>
      </c>
      <c r="AG51" s="243">
        <f>IF('Poradie - sporty'!AG54="x",0,(('Poradie - sporty'!AG$3+1)-'Poradie - sporty'!AG54)/'Poradie - sporty'!AG$3)</f>
        <v>0.6428571428571429</v>
      </c>
      <c r="AH51" s="243">
        <f>IF('Poradie - sporty'!AH54="x",0,(('Poradie - sporty'!AH$3+1)-'Poradie - sporty'!AH54)/'Poradie - sporty'!AH$3)</f>
        <v>0.70588235294117652</v>
      </c>
      <c r="AI51" s="243">
        <f>IF('Poradie - sporty'!AI54="x",0,(('Poradie - sporty'!AI$3+1)-'Poradie - sporty'!AI54)/'Poradie - sporty'!AI$3)</f>
        <v>0.87387387387387383</v>
      </c>
      <c r="AJ51" s="243">
        <f>IF('Poradie - sporty'!AJ54="x",0,(('Poradie - sporty'!AJ$3+1)-'Poradie - sporty'!AJ54)/'Poradie - sporty'!AJ$3)</f>
        <v>0.71969696969696972</v>
      </c>
      <c r="AK51" s="243">
        <f>IF('Poradie - sporty'!AK54="x",0,(('Poradie - sporty'!AK$3+1)-'Poradie - sporty'!AK54)/'Poradie - sporty'!AK$3)</f>
        <v>0.99199999999999999</v>
      </c>
      <c r="AL51" s="243">
        <f>IF('Poradie - sporty'!AL54="x",0,(('Poradie - sporty'!AL$3+1)-'Poradie - sporty'!AL54)/'Poradie - sporty'!AL$3)</f>
        <v>0.68852459016393441</v>
      </c>
      <c r="AM51" s="243">
        <f>IF('Poradie - sporty'!AM54="x",0,(('Poradie - sporty'!AM$3+1)-'Poradie - sporty'!AM54)/'Poradie - sporty'!AM$3)</f>
        <v>0.75</v>
      </c>
      <c r="AN51" s="243">
        <f>IF('Poradie - sporty'!AN54="x",0,(('Poradie - sporty'!AN$3+1)-'Poradie - sporty'!AN54)/'Poradie - sporty'!AN$3)</f>
        <v>0.44680851063829785</v>
      </c>
      <c r="AO51" s="243">
        <f>IF('Poradie - sporty'!AO54="x",0,(('Poradie - sporty'!AO$3+1)-'Poradie - sporty'!AO54)/'Poradie - sporty'!AO$3)</f>
        <v>0.65454545454545454</v>
      </c>
      <c r="AP51" s="243">
        <f>IF('Poradie - sporty'!AP54="x",0,(('Poradie - sporty'!AP$3+1)-'Poradie - sporty'!AP54)/'Poradie - sporty'!AP$3)</f>
        <v>0.93969849246231152</v>
      </c>
      <c r="AQ51" s="243">
        <f>IF('Poradie - sporty'!AQ54="x",0,(('Poradie - sporty'!AQ$3+1)-'Poradie - sporty'!AQ54)/'Poradie - sporty'!AQ$3)</f>
        <v>0.73529411764705888</v>
      </c>
      <c r="AR51" s="243">
        <f>IF('Poradie - sporty'!AR54="x",0,(('Poradie - sporty'!AR$3+1)-'Poradie - sporty'!AR54)/'Poradie - sporty'!AR$3)</f>
        <v>0.63793103448275867</v>
      </c>
      <c r="AS51" s="243">
        <f>IF('Poradie - sporty'!AS54="x",0,(('Poradie - sporty'!AS$3+1)-'Poradie - sporty'!AS54)/'Poradie - sporty'!AS$3)</f>
        <v>0.88288288288288286</v>
      </c>
      <c r="AT51" s="243">
        <f>IF('Poradie - sporty'!AT54="x",0,(('Poradie - sporty'!AT$3+1)-'Poradie - sporty'!AT54)/'Poradie - sporty'!AT$3)</f>
        <v>0.92156862745098034</v>
      </c>
      <c r="AU51" s="243">
        <f>IF('Poradie - sporty'!AU54="x",0,(('Poradie - sporty'!AU$3+1)-'Poradie - sporty'!AU54)/'Poradie - sporty'!AU$3)</f>
        <v>0.52873563218390807</v>
      </c>
      <c r="AV51" s="243">
        <f>IF('Poradie - sporty'!AV54="x",0,(('Poradie - sporty'!AV$3+1)-'Poradie - sporty'!AV54)/'Poradie - sporty'!AV$3)</f>
        <v>0.2</v>
      </c>
      <c r="AW51" s="243">
        <f>IF('Poradie - sporty'!AW54="x",0,(('Poradie - sporty'!AW$3+1)-'Poradie - sporty'!AW54)/'Poradie - sporty'!AW$3)</f>
        <v>0.34146341463414637</v>
      </c>
      <c r="AX51" s="243">
        <f>IF('Poradie - sporty'!AX54="x",0,(('Poradie - sporty'!AX$3+1)-'Poradie - sporty'!AX54)/'Poradie - sporty'!AX$3)</f>
        <v>0.78431372549019607</v>
      </c>
      <c r="AY51" s="243">
        <f>IF('Poradie - sporty'!AY54="x",0,(('Poradie - sporty'!AY$3+1)-'Poradie - sporty'!AY54)/'Poradie - sporty'!AY$3)</f>
        <v>0.71153846153846156</v>
      </c>
      <c r="AZ51" s="243">
        <f>IF('Poradie - sporty'!AZ54="x",0,(('Poradie - sporty'!AZ$3+1)-'Poradie - sporty'!AZ54)/'Poradie - sporty'!AZ$3)</f>
        <v>0.91666666666666663</v>
      </c>
      <c r="BA51" s="243">
        <f>IF('Poradie - sporty'!BA54="x",0,(('Poradie - sporty'!BA$3+1)-'Poradie - sporty'!BA54)/'Poradie - sporty'!BA$3)</f>
        <v>0.89696969696969697</v>
      </c>
      <c r="BB51" s="243">
        <f>IF('Poradie - sporty'!BB54="x",0,(('Poradie - sporty'!BB$3+1)-'Poradie - sporty'!BB54)/'Poradie - sporty'!BB$3)</f>
        <v>0.6271186440677966</v>
      </c>
      <c r="BC51" s="243">
        <f>IF('Poradie - sporty'!BC54="x",0,(('Poradie - sporty'!BC$3+1)-'Poradie - sporty'!BC54)/'Poradie - sporty'!BC$3)</f>
        <v>0</v>
      </c>
      <c r="BD51" s="243">
        <f>IF('Poradie - sporty'!BD54="x",0,(('Poradie - sporty'!BD$3+1)-'Poradie - sporty'!BD54)/'Poradie - sporty'!BD$3)</f>
        <v>0</v>
      </c>
      <c r="BE51" s="243">
        <f>IF('Poradie - sporty'!BE54="x",0,(('Poradie - sporty'!BE$3+1)-'Poradie - sporty'!BE54)/'Poradie - sporty'!BE$3)</f>
        <v>0.97972972972972971</v>
      </c>
      <c r="BF51" s="243">
        <f>IF('Poradie - sporty'!BF54="x",0,(('Poradie - sporty'!BF$3+1)-'Poradie - sporty'!BF54)/'Poradie - sporty'!BF$3)</f>
        <v>0.86111111111111116</v>
      </c>
      <c r="BG51" s="243">
        <f>IF('Poradie - sporty'!BG54="x",0,(('Poradie - sporty'!BG$3+1)-'Poradie - sporty'!BG54)/'Poradie - sporty'!BG$3)</f>
        <v>0</v>
      </c>
      <c r="BH51" s="243">
        <f>IF('Poradie - sporty'!BH54="x",0,(('Poradie - sporty'!BH$3+1)-'Poradie - sporty'!BH54)/'Poradie - sporty'!BH$3)</f>
        <v>0.51807228915662651</v>
      </c>
      <c r="BI51" s="243">
        <f>IF('Poradie - sporty'!BI54="x",0,(('Poradie - sporty'!BI$3+1)-'Poradie - sporty'!BI54)/'Poradie - sporty'!BI$3)</f>
        <v>0.16923076923076924</v>
      </c>
      <c r="BJ51" s="243">
        <f>IF('Poradie - sporty'!BJ54="x",0,(('Poradie - sporty'!BJ$3+1)-'Poradie - sporty'!BJ54)/'Poradie - sporty'!BJ$3)</f>
        <v>0.62222222222222223</v>
      </c>
      <c r="BK51" s="243">
        <f>IF('Poradie - sporty'!BK54="x",0,(('Poradie - sporty'!BK$3+1)-'Poradie - sporty'!BK54)/'Poradie - sporty'!BK$3)</f>
        <v>0.2857142857142857</v>
      </c>
      <c r="BL51" s="243">
        <f>IF('Poradie - sporty'!BL54="x",0,(('Poradie - sporty'!BL$3+1)-'Poradie - sporty'!BL54)/'Poradie - sporty'!BL$3)</f>
        <v>0.90476190476190477</v>
      </c>
      <c r="BM51" s="243">
        <f>IF('Poradie - sporty'!BM54="x",0,(('Poradie - sporty'!BM$3+1)-'Poradie - sporty'!BM54)/'Poradie - sporty'!BM$3)</f>
        <v>0.77777777777777779</v>
      </c>
      <c r="BN51" s="243">
        <f>IF('Poradie - sporty'!BN54="x",0,(('Poradie - sporty'!BN$3+1)-'Poradie - sporty'!BN54)/'Poradie - sporty'!BN$3)</f>
        <v>0.8</v>
      </c>
      <c r="BO51" s="243">
        <f>IF('Poradie - sporty'!BO54="x",0,(('Poradie - sporty'!BO$3+1)-'Poradie - sporty'!BO54)/'Poradie - sporty'!BO$3)</f>
        <v>0.79816513761467889</v>
      </c>
      <c r="BP51" s="243">
        <f>IF('Poradie - sporty'!BP54="x",0,(('Poradie - sporty'!BP$3+1)-'Poradie - sporty'!BP54)/'Poradie - sporty'!BP$3)</f>
        <v>0.75342465753424659</v>
      </c>
      <c r="BQ51" s="243">
        <f>IF('Poradie - sporty'!BQ54="x",0,(('Poradie - sporty'!BQ$3+1)-'Poradie - sporty'!BQ54)/'Poradie - sporty'!BQ$3)</f>
        <v>0.29411764705882354</v>
      </c>
      <c r="BR51" s="243">
        <f>IF('Poradie - sporty'!BR54="x",0,(('Poradie - sporty'!BR$3+1)-'Poradie - sporty'!BR54)/'Poradie - sporty'!BR$3)</f>
        <v>0.86813186813186816</v>
      </c>
      <c r="BS51" s="243">
        <f>IF('Poradie - sporty'!BS54="x",0,(('Poradie - sporty'!BS$3+1)-'Poradie - sporty'!BS54)/'Poradie - sporty'!BS$3)</f>
        <v>0</v>
      </c>
      <c r="BT51" s="243">
        <f>IF('Poradie - sporty'!BT54="x",0,(('Poradie - sporty'!BT$3+1)-'Poradie - sporty'!BT54)/'Poradie - sporty'!BT$3)</f>
        <v>0.26829268292682928</v>
      </c>
      <c r="BU51" s="243">
        <f>IF('Poradie - sporty'!BU54="x",0,(('Poradie - sporty'!BU$3+1)-'Poradie - sporty'!BU54)/'Poradie - sporty'!BU$3)</f>
        <v>0.73015873015873012</v>
      </c>
      <c r="BV51" s="243">
        <f>IF('Poradie - sporty'!BV54="x",0,(('Poradie - sporty'!BV$3+1)-'Poradie - sporty'!BV54)/'Poradie - sporty'!BV$3)</f>
        <v>0.77272727272727271</v>
      </c>
      <c r="BW51" s="243">
        <f>IF('Poradie - sporty'!BW54="x",0,(('Poradie - sporty'!BW$3+1)-'Poradie - sporty'!BW54)/'Poradie - sporty'!BW$3)</f>
        <v>0.2857142857142857</v>
      </c>
      <c r="BX51" s="243">
        <f>IF('Poradie - sporty'!BX54="x",0,(('Poradie - sporty'!BX$3+1)-'Poradie - sporty'!BX54)/'Poradie - sporty'!BX$3)</f>
        <v>0.79166666666666663</v>
      </c>
      <c r="BY51" s="243">
        <f>IF('Poradie - sporty'!BY54="x",0,(('Poradie - sporty'!BY$3+1)-'Poradie - sporty'!BY54)/'Poradie - sporty'!BY$3)</f>
        <v>0.61538461538461542</v>
      </c>
      <c r="BZ51" s="243">
        <f>IF('Poradie - sporty'!BZ54="x",0,(('Poradie - sporty'!BZ$3+1)-'Poradie - sporty'!BZ54)/'Poradie - sporty'!BZ$3)</f>
        <v>0.4375</v>
      </c>
      <c r="CA51" s="243">
        <f>IF('Poradie - sporty'!CA54="x",0,(('Poradie - sporty'!CA$3+1)-'Poradie - sporty'!CA54)/'Poradie - sporty'!CA$3)</f>
        <v>0.9375</v>
      </c>
      <c r="CB51" s="243">
        <f>IF('Poradie - sporty'!CB54="x",0,(('Poradie - sporty'!CB$3+1)-'Poradie - sporty'!CB54)/'Poradie - sporty'!CB$3)</f>
        <v>0.86904761904761907</v>
      </c>
      <c r="CC51" s="243">
        <f>IF('Poradie - sporty'!CC54="x",0,(('Poradie - sporty'!CC$3+1)-'Poradie - sporty'!CC54)/'Poradie - sporty'!CC$3)</f>
        <v>0</v>
      </c>
      <c r="CD51" s="243">
        <f>IF('Poradie - sporty'!CD54="x",0,(('Poradie - sporty'!CD$3+1)-'Poradie - sporty'!CD54)/'Poradie - sporty'!CD$3)</f>
        <v>0.94666666666666666</v>
      </c>
      <c r="CE51" s="243">
        <f>IF('Poradie - sporty'!CE54="x",0,(('Poradie - sporty'!CE$3+1)-'Poradie - sporty'!CE54)/'Poradie - sporty'!CE$3)</f>
        <v>0.97752808988764039</v>
      </c>
      <c r="CF51" s="243">
        <f>IF('Poradie - sporty'!CF54="x",0,(('Poradie - sporty'!CF$3+1)-'Poradie - sporty'!CF54)/'Poradie - sporty'!CF$3)</f>
        <v>0.79166666666666663</v>
      </c>
      <c r="CG51" s="243">
        <f>IF('Poradie - sporty'!CG54="x",0,(('Poradie - sporty'!CG$3+1)-'Poradie - sporty'!CG54)/'Poradie - sporty'!CG$3)</f>
        <v>0.78217821782178221</v>
      </c>
      <c r="CH51" s="243">
        <f>IF('Poradie - sporty'!CH54="x",0,(('Poradie - sporty'!CH$3+1)-'Poradie - sporty'!CH54)/'Poradie - sporty'!CH$3)</f>
        <v>0.92156862745098034</v>
      </c>
      <c r="CI51" s="243">
        <f>IF('Poradie - sporty'!CI54="x",0,(('Poradie - sporty'!CI$3+1)-'Poradie - sporty'!CI54)/'Poradie - sporty'!CI$3)</f>
        <v>0.46835443037974683</v>
      </c>
      <c r="CJ51" s="243">
        <f>IF('Poradie - sporty'!CJ54="x",0,(('Poradie - sporty'!CJ$3+1)-'Poradie - sporty'!CJ54)/'Poradie - sporty'!CJ$3)</f>
        <v>0.94871794871794868</v>
      </c>
      <c r="CK51" s="243">
        <f>IF('Poradie - sporty'!CK54="x",0,(('Poradie - sporty'!CK$3+1)-'Poradie - sporty'!CK54)/'Poradie - sporty'!CK$3)</f>
        <v>0</v>
      </c>
      <c r="CL51" s="243">
        <f>IF('Poradie - sporty'!CL54="x",0,(('Poradie - sporty'!CL$3+1)-'Poradie - sporty'!CL54)/'Poradie - sporty'!CL$3)</f>
        <v>0.98181818181818181</v>
      </c>
      <c r="CM51" s="243">
        <f>IF('Poradie - sporty'!CM54="x",0,(('Poradie - sporty'!CM$3+1)-'Poradie - sporty'!CM54)/'Poradie - sporty'!CM$3)</f>
        <v>0.89655172413793105</v>
      </c>
      <c r="CN51" s="243">
        <f>IF('Poradie - sporty'!CN54="x",0,(('Poradie - sporty'!CN$3+1)-'Poradie - sporty'!CN54)/'Poradie - sporty'!CN$3)</f>
        <v>0.95</v>
      </c>
      <c r="CO51" s="243">
        <f>IF('Poradie - sporty'!CO54="x",0,(('Poradie - sporty'!CO$3+1)-'Poradie - sporty'!CO54)/'Poradie - sporty'!CO$3)</f>
        <v>0.9553571428571429</v>
      </c>
      <c r="CP51" s="243">
        <f>IF('Poradie - sporty'!CP54="x",0,(('Poradie - sporty'!CP$3+1)-'Poradie - sporty'!CP54)/'Poradie - sporty'!CP$3)</f>
        <v>0.35714285714285715</v>
      </c>
      <c r="CQ51" s="243">
        <f>IF('Poradie - sporty'!CQ54="x",0,(('Poradie - sporty'!CQ$3+1)-'Poradie - sporty'!CQ54)/'Poradie - sporty'!CQ$3)</f>
        <v>0</v>
      </c>
      <c r="CR51" s="243">
        <f>IF('Poradie - sporty'!CR54="x",0,(('Poradie - sporty'!CR$3+1)-'Poradie - sporty'!CR54)/'Poradie - sporty'!CR$3)</f>
        <v>0.86567164179104472</v>
      </c>
      <c r="CS51" s="243">
        <f>IF('Poradie - sporty'!CS54="x",0,(('Poradie - sporty'!CS$3+1)-'Poradie - sporty'!CS54)/'Poradie - sporty'!CS$3)</f>
        <v>0.984375</v>
      </c>
      <c r="CT51" s="243">
        <f>IF('Poradie - sporty'!CT54="x",0,(('Poradie - sporty'!CT$3+1)-'Poradie - sporty'!CT54)/'Poradie - sporty'!CT$3)</f>
        <v>0.6901408450704225</v>
      </c>
      <c r="CU51" s="243">
        <f>IF('Poradie - sporty'!CU54="x",0,(('Poradie - sporty'!CU$3+1)-'Poradie - sporty'!CU54)/'Poradie - sporty'!CU$3)</f>
        <v>0</v>
      </c>
      <c r="CV51" s="243">
        <f>IF('Poradie - sporty'!CV54="x",0,(('Poradie - sporty'!CV$3+1)-'Poradie - sporty'!CV54)/'Poradie - sporty'!CV$3)</f>
        <v>0</v>
      </c>
      <c r="CW51" s="243">
        <f>IF('Poradie - sporty'!CW54="x",0,(('Poradie - sporty'!CW$3+1)-'Poradie - sporty'!CW54)/'Poradie - sporty'!CW$3)</f>
        <v>0.83636363636363631</v>
      </c>
      <c r="CX51" s="243">
        <f>IF('Poradie - sporty'!CX54="x",0,(('Poradie - sporty'!CX$3+1)-'Poradie - sporty'!CX54)/'Poradie - sporty'!CX$3)</f>
        <v>0.78333333333333333</v>
      </c>
      <c r="CY51" s="243">
        <f>IF('Poradie - sporty'!CY54="x",0,(('Poradie - sporty'!CY$3+1)-'Poradie - sporty'!CY54)/'Poradie - sporty'!CY$3)</f>
        <v>0.79109589041095896</v>
      </c>
      <c r="CZ51" s="243">
        <f>IF('Poradie - sporty'!CZ54="x",0,(('Poradie - sporty'!CZ$3+1)-'Poradie - sporty'!CZ54)/'Poradie - sporty'!CZ$3)</f>
        <v>0.82485875706214684</v>
      </c>
      <c r="DA51" s="243">
        <f>IF('Poradie - sporty'!DA54="x",0,(('Poradie - sporty'!DA$3+1)-'Poradie - sporty'!DA54)/'Poradie - sporty'!DA$3)</f>
        <v>0.94615384615384612</v>
      </c>
      <c r="DB51" s="243">
        <f>IF('Poradie - sporty'!DB54="x",0,(('Poradie - sporty'!DB$3+1)-'Poradie - sporty'!DB54)/'Poradie - sporty'!DB$3)</f>
        <v>0.91666666666666663</v>
      </c>
      <c r="DC51" s="243">
        <f>IF('Poradie - sporty'!DC54="x",0,(('Poradie - sporty'!DC$3+1)-'Poradie - sporty'!DC54)/'Poradie - sporty'!DC$3)</f>
        <v>0.56000000000000005</v>
      </c>
      <c r="DD51" s="243">
        <f>IF('Poradie - sporty'!DD54="x",0,(('Poradie - sporty'!DD$3+1)-'Poradie - sporty'!DD54)/'Poradie - sporty'!DD$3)</f>
        <v>0.98412698412698407</v>
      </c>
      <c r="DE51" s="243">
        <f>IF('Poradie - sporty'!DE54="x",0,(('Poradie - sporty'!DE$3+1)-'Poradie - sporty'!DE54)/'Poradie - sporty'!DE$3)</f>
        <v>0.96470588235294119</v>
      </c>
      <c r="DF51" s="243">
        <f>IF('Poradie - sporty'!DF54="x",0,(('Poradie - sporty'!DF$3+1)-'Poradie - sporty'!DF54)/'Poradie - sporty'!DF$3)</f>
        <v>0.72</v>
      </c>
      <c r="DG51" s="243">
        <f>IF('Poradie - sporty'!DG54="x",0,(('Poradie - sporty'!DG$3+1)-'Poradie - sporty'!DG54)/'Poradie - sporty'!DG$3)</f>
        <v>0.74774774774774777</v>
      </c>
      <c r="DH51" s="243">
        <f>IF('Poradie - sporty'!DH54="x",0,(('Poradie - sporty'!DH$3+1)-'Poradie - sporty'!DH54)/'Poradie - sporty'!DH$3)</f>
        <v>0.83673469387755106</v>
      </c>
      <c r="DI51" s="243">
        <f>IF('Poradie - sporty'!DI54="x",0,(('Poradie - sporty'!DI$3+1)-'Poradie - sporty'!DI54)/'Poradie - sporty'!DI$3)</f>
        <v>0.68235294117647061</v>
      </c>
    </row>
    <row r="52" spans="1:113" ht="14.25" customHeight="1" x14ac:dyDescent="0.25">
      <c r="A52" s="239" t="s">
        <v>54</v>
      </c>
      <c r="B52" s="243">
        <f>IF('Poradie - sporty'!B55="x",0,(('Poradie - sporty'!B$3+1)-'Poradie - sporty'!B55)/'Poradie - sporty'!B$3)</f>
        <v>0.60526315789473684</v>
      </c>
      <c r="C52" s="243">
        <f>IF('Poradie - sporty'!C55="x",0,(('Poradie - sporty'!C$3+1)-'Poradie - sporty'!C55)/'Poradie - sporty'!C$3)</f>
        <v>0.44444444444444442</v>
      </c>
      <c r="D52" s="243">
        <f>IF('Poradie - sporty'!D55="x",0,(('Poradie - sporty'!D$3+1)-'Poradie - sporty'!D55)/'Poradie - sporty'!D$3)</f>
        <v>0.84102564102564104</v>
      </c>
      <c r="E52" s="243">
        <f>IF('Poradie - sporty'!E55="x",0,(('Poradie - sporty'!E$3+1)-'Poradie - sporty'!E55)/'Poradie - sporty'!E$3)</f>
        <v>0.97761194029850751</v>
      </c>
      <c r="F52" s="243">
        <f>IF('Poradie - sporty'!F55="x",0,(('Poradie - sporty'!F$3+1)-'Poradie - sporty'!F55)/'Poradie - sporty'!F$3)</f>
        <v>0.93181818181818177</v>
      </c>
      <c r="G52" s="243">
        <f>IF('Poradie - sporty'!G55="x",0,(('Poradie - sporty'!G$3+1)-'Poradie - sporty'!G55)/'Poradie - sporty'!G$3)</f>
        <v>0.86341463414634145</v>
      </c>
      <c r="H52" s="243">
        <f>IF('Poradie - sporty'!H55="x",0,(('Poradie - sporty'!H$3+1)-'Poradie - sporty'!H55)/'Poradie - sporty'!H$3)</f>
        <v>0</v>
      </c>
      <c r="I52" s="243">
        <f>IF('Poradie - sporty'!I55="x",0,(('Poradie - sporty'!I$3+1)-'Poradie - sporty'!I55)/'Poradie - sporty'!I$3)</f>
        <v>0.46575342465753422</v>
      </c>
      <c r="J52" s="243">
        <f>IF('Poradie - sporty'!J55="x",0,(('Poradie - sporty'!J$3+1)-'Poradie - sporty'!J55)/'Poradie - sporty'!J$3)</f>
        <v>0.78947368421052633</v>
      </c>
      <c r="K52" s="243">
        <f>IF('Poradie - sporty'!K55="x",0,(('Poradie - sporty'!K$3+1)-'Poradie - sporty'!K55)/'Poradie - sporty'!K$3)</f>
        <v>0</v>
      </c>
      <c r="L52" s="243">
        <f>IF('Poradie - sporty'!L55="x",0,(('Poradie - sporty'!L$3+1)-'Poradie - sporty'!L55)/'Poradie - sporty'!L$3)</f>
        <v>0.10465116279069768</v>
      </c>
      <c r="M52" s="243">
        <f>IF('Poradie - sporty'!M55="x",0,(('Poradie - sporty'!M$3+1)-'Poradie - sporty'!M55)/'Poradie - sporty'!M$3)</f>
        <v>0.94029850746268662</v>
      </c>
      <c r="N52" s="243">
        <f>IF('Poradie - sporty'!N55="x",0,(('Poradie - sporty'!N$3+1)-'Poradie - sporty'!N55)/'Poradie - sporty'!N$3)</f>
        <v>0</v>
      </c>
      <c r="O52" s="243">
        <f>IF('Poradie - sporty'!O55="x",0,(('Poradie - sporty'!O$3+1)-'Poradie - sporty'!O55)/'Poradie - sporty'!O$3)</f>
        <v>0.84523809523809523</v>
      </c>
      <c r="P52" s="243">
        <f>IF('Poradie - sporty'!P55="x",0,(('Poradie - sporty'!P$3+1)-'Poradie - sporty'!P55)/'Poradie - sporty'!P$3)</f>
        <v>0.42241379310344829</v>
      </c>
      <c r="Q52" s="243">
        <f>IF('Poradie - sporty'!Q55="x",0,(('Poradie - sporty'!Q$3+1)-'Poradie - sporty'!Q55)/'Poradie - sporty'!Q$3)</f>
        <v>0</v>
      </c>
      <c r="R52" s="243">
        <f>IF('Poradie - sporty'!R55="x",0,(('Poradie - sporty'!R$3+1)-'Poradie - sporty'!R55)/'Poradie - sporty'!R$3)</f>
        <v>0.63114754098360659</v>
      </c>
      <c r="S52" s="243">
        <f>IF('Poradie - sporty'!S55="x",0,(('Poradie - sporty'!S$3+1)-'Poradie - sporty'!S55)/'Poradie - sporty'!S$3)</f>
        <v>0.86764705882352944</v>
      </c>
      <c r="T52" s="243">
        <f>IF('Poradie - sporty'!T55="x",0,(('Poradie - sporty'!T$3+1)-'Poradie - sporty'!T55)/'Poradie - sporty'!T$3)</f>
        <v>0</v>
      </c>
      <c r="U52" s="243">
        <f>IF('Poradie - sporty'!U55="x",0,(('Poradie - sporty'!U$3+1)-'Poradie - sporty'!U55)/'Poradie - sporty'!U$3)</f>
        <v>0.64516129032258063</v>
      </c>
      <c r="V52" s="243">
        <f>IF('Poradie - sporty'!V55="x",0,(('Poradie - sporty'!V$3+1)-'Poradie - sporty'!V55)/'Poradie - sporty'!V$3)</f>
        <v>0.78095238095238095</v>
      </c>
      <c r="W52" s="243">
        <f>IF('Poradie - sporty'!W55="x",0,(('Poradie - sporty'!W$3+1)-'Poradie - sporty'!W55)/'Poradie - sporty'!W$3)</f>
        <v>0.55454545454545456</v>
      </c>
      <c r="X52" s="243">
        <f>IF('Poradie - sporty'!X55="x",0,(('Poradie - sporty'!X$3+1)-'Poradie - sporty'!X55)/'Poradie - sporty'!X$3)</f>
        <v>0</v>
      </c>
      <c r="Y52" s="243">
        <f>IF('Poradie - sporty'!Y55="x",0,(('Poradie - sporty'!Y$3+1)-'Poradie - sporty'!Y55)/'Poradie - sporty'!Y$3)</f>
        <v>0</v>
      </c>
      <c r="Z52" s="243">
        <f>IF('Poradie - sporty'!Z55="x",0,(('Poradie - sporty'!Z$3+1)-'Poradie - sporty'!Z55)/'Poradie - sporty'!Z$3)</f>
        <v>0</v>
      </c>
      <c r="AA52" s="243">
        <f>IF('Poradie - sporty'!AA55="x",0,(('Poradie - sporty'!AA$3+1)-'Poradie - sporty'!AA55)/'Poradie - sporty'!AA$3)</f>
        <v>0.78508771929824561</v>
      </c>
      <c r="AB52" s="243">
        <f>IF('Poradie - sporty'!AB55="x",0,(('Poradie - sporty'!AB$3+1)-'Poradie - sporty'!AB55)/'Poradie - sporty'!AB$3)</f>
        <v>0.71666666666666667</v>
      </c>
      <c r="AC52" s="243">
        <f>IF('Poradie - sporty'!AC55="x",0,(('Poradie - sporty'!AC$3+1)-'Poradie - sporty'!AC55)/'Poradie - sporty'!AC$3)</f>
        <v>0.55797101449275366</v>
      </c>
      <c r="AD52" s="243">
        <f>IF('Poradie - sporty'!AD55="x",0,(('Poradie - sporty'!AD$3+1)-'Poradie - sporty'!AD55)/'Poradie - sporty'!AD$3)</f>
        <v>0.3</v>
      </c>
      <c r="AE52" s="243">
        <f>IF('Poradie - sporty'!AE55="x",0,(('Poradie - sporty'!AE$3+1)-'Poradie - sporty'!AE55)/'Poradie - sporty'!AE$3)</f>
        <v>0.49107142857142855</v>
      </c>
      <c r="AF52" s="243">
        <f>IF('Poradie - sporty'!AF55="x",0,(('Poradie - sporty'!AF$3+1)-'Poradie - sporty'!AF55)/'Poradie - sporty'!AF$3)</f>
        <v>0</v>
      </c>
      <c r="AG52" s="243">
        <f>IF('Poradie - sporty'!AG55="x",0,(('Poradie - sporty'!AG$3+1)-'Poradie - sporty'!AG55)/'Poradie - sporty'!AG$3)</f>
        <v>0</v>
      </c>
      <c r="AH52" s="243">
        <f>IF('Poradie - sporty'!AH55="x",0,(('Poradie - sporty'!AH$3+1)-'Poradie - sporty'!AH55)/'Poradie - sporty'!AH$3)</f>
        <v>0.60784313725490191</v>
      </c>
      <c r="AI52" s="243">
        <f>IF('Poradie - sporty'!AI55="x",0,(('Poradie - sporty'!AI$3+1)-'Poradie - sporty'!AI55)/'Poradie - sporty'!AI$3)</f>
        <v>0.38738738738738737</v>
      </c>
      <c r="AJ52" s="243">
        <f>IF('Poradie - sporty'!AJ55="x",0,(('Poradie - sporty'!AJ$3+1)-'Poradie - sporty'!AJ55)/'Poradie - sporty'!AJ$3)</f>
        <v>0.75</v>
      </c>
      <c r="AK52" s="243">
        <f>IF('Poradie - sporty'!AK55="x",0,(('Poradie - sporty'!AK$3+1)-'Poradie - sporty'!AK55)/'Poradie - sporty'!AK$3)</f>
        <v>0.61199999999999999</v>
      </c>
      <c r="AL52" s="243">
        <f>IF('Poradie - sporty'!AL55="x",0,(('Poradie - sporty'!AL$3+1)-'Poradie - sporty'!AL55)/'Poradie - sporty'!AL$3)</f>
        <v>0.50819672131147542</v>
      </c>
      <c r="AM52" s="243">
        <f>IF('Poradie - sporty'!AM55="x",0,(('Poradie - sporty'!AM$3+1)-'Poradie - sporty'!AM55)/'Poradie - sporty'!AM$3)</f>
        <v>0</v>
      </c>
      <c r="AN52" s="243">
        <f>IF('Poradie - sporty'!AN55="x",0,(('Poradie - sporty'!AN$3+1)-'Poradie - sporty'!AN55)/'Poradie - sporty'!AN$3)</f>
        <v>0</v>
      </c>
      <c r="AO52" s="243">
        <f>IF('Poradie - sporty'!AO55="x",0,(('Poradie - sporty'!AO$3+1)-'Poradie - sporty'!AO55)/'Poradie - sporty'!AO$3)</f>
        <v>0.16363636363636364</v>
      </c>
      <c r="AP52" s="243">
        <f>IF('Poradie - sporty'!AP55="x",0,(('Poradie - sporty'!AP$3+1)-'Poradie - sporty'!AP55)/'Poradie - sporty'!AP$3)</f>
        <v>0.83919597989949746</v>
      </c>
      <c r="AQ52" s="243">
        <f>IF('Poradie - sporty'!AQ55="x",0,(('Poradie - sporty'!AQ$3+1)-'Poradie - sporty'!AQ55)/'Poradie - sporty'!AQ$3)</f>
        <v>0.14705882352941177</v>
      </c>
      <c r="AR52" s="243">
        <f>IF('Poradie - sporty'!AR55="x",0,(('Poradie - sporty'!AR$3+1)-'Poradie - sporty'!AR55)/'Poradie - sporty'!AR$3)</f>
        <v>0.1206896551724138</v>
      </c>
      <c r="AS52" s="243">
        <f>IF('Poradie - sporty'!AS55="x",0,(('Poradie - sporty'!AS$3+1)-'Poradie - sporty'!AS55)/'Poradie - sporty'!AS$3)</f>
        <v>0.40540540540540543</v>
      </c>
      <c r="AT52" s="243">
        <f>IF('Poradie - sporty'!AT55="x",0,(('Poradie - sporty'!AT$3+1)-'Poradie - sporty'!AT55)/'Poradie - sporty'!AT$3)</f>
        <v>0.77450980392156865</v>
      </c>
      <c r="AU52" s="243">
        <f>IF('Poradie - sporty'!AU55="x",0,(('Poradie - sporty'!AU$3+1)-'Poradie - sporty'!AU55)/'Poradie - sporty'!AU$3)</f>
        <v>0.4942528735632184</v>
      </c>
      <c r="AV52" s="243">
        <f>IF('Poradie - sporty'!AV55="x",0,(('Poradie - sporty'!AV$3+1)-'Poradie - sporty'!AV55)/'Poradie - sporty'!AV$3)</f>
        <v>0</v>
      </c>
      <c r="AW52" s="243">
        <f>IF('Poradie - sporty'!AW55="x",0,(('Poradie - sporty'!AW$3+1)-'Poradie - sporty'!AW55)/'Poradie - sporty'!AW$3)</f>
        <v>0</v>
      </c>
      <c r="AX52" s="243">
        <f>IF('Poradie - sporty'!AX55="x",0,(('Poradie - sporty'!AX$3+1)-'Poradie - sporty'!AX55)/'Poradie - sporty'!AX$3)</f>
        <v>0.84313725490196079</v>
      </c>
      <c r="AY52" s="243">
        <f>IF('Poradie - sporty'!AY55="x",0,(('Poradie - sporty'!AY$3+1)-'Poradie - sporty'!AY55)/'Poradie - sporty'!AY$3)</f>
        <v>0.32692307692307693</v>
      </c>
      <c r="AZ52" s="243">
        <f>IF('Poradie - sporty'!AZ55="x",0,(('Poradie - sporty'!AZ$3+1)-'Poradie - sporty'!AZ55)/'Poradie - sporty'!AZ$3)</f>
        <v>0</v>
      </c>
      <c r="BA52" s="243">
        <f>IF('Poradie - sporty'!BA55="x",0,(('Poradie - sporty'!BA$3+1)-'Poradie - sporty'!BA55)/'Poradie - sporty'!BA$3)</f>
        <v>0.83636363636363631</v>
      </c>
      <c r="BB52" s="243">
        <f>IF('Poradie - sporty'!BB55="x",0,(('Poradie - sporty'!BB$3+1)-'Poradie - sporty'!BB55)/'Poradie - sporty'!BB$3)</f>
        <v>0</v>
      </c>
      <c r="BC52" s="243">
        <f>IF('Poradie - sporty'!BC55="x",0,(('Poradie - sporty'!BC$3+1)-'Poradie - sporty'!BC55)/'Poradie - sporty'!BC$3)</f>
        <v>0</v>
      </c>
      <c r="BD52" s="243">
        <f>IF('Poradie - sporty'!BD55="x",0,(('Poradie - sporty'!BD$3+1)-'Poradie - sporty'!BD55)/'Poradie - sporty'!BD$3)</f>
        <v>0</v>
      </c>
      <c r="BE52" s="243">
        <f>IF('Poradie - sporty'!BE55="x",0,(('Poradie - sporty'!BE$3+1)-'Poradie - sporty'!BE55)/'Poradie - sporty'!BE$3)</f>
        <v>0.9932432432432432</v>
      </c>
      <c r="BF52" s="243">
        <f>IF('Poradie - sporty'!BF55="x",0,(('Poradie - sporty'!BF$3+1)-'Poradie - sporty'!BF55)/'Poradie - sporty'!BF$3)</f>
        <v>0.57407407407407407</v>
      </c>
      <c r="BG52" s="243">
        <f>IF('Poradie - sporty'!BG55="x",0,(('Poradie - sporty'!BG$3+1)-'Poradie - sporty'!BG55)/'Poradie - sporty'!BG$3)</f>
        <v>0</v>
      </c>
      <c r="BH52" s="243">
        <f>IF('Poradie - sporty'!BH55="x",0,(('Poradie - sporty'!BH$3+1)-'Poradie - sporty'!BH55)/'Poradie - sporty'!BH$3)</f>
        <v>0.89156626506024095</v>
      </c>
      <c r="BI52" s="243">
        <f>IF('Poradie - sporty'!BI55="x",0,(('Poradie - sporty'!BI$3+1)-'Poradie - sporty'!BI55)/'Poradie - sporty'!BI$3)</f>
        <v>0.66153846153846152</v>
      </c>
      <c r="BJ52" s="243">
        <f>IF('Poradie - sporty'!BJ55="x",0,(('Poradie - sporty'!BJ$3+1)-'Poradie - sporty'!BJ55)/'Poradie - sporty'!BJ$3)</f>
        <v>8.8888888888888892E-2</v>
      </c>
      <c r="BK52" s="243">
        <f>IF('Poradie - sporty'!BK55="x",0,(('Poradie - sporty'!BK$3+1)-'Poradie - sporty'!BK55)/'Poradie - sporty'!BK$3)</f>
        <v>0</v>
      </c>
      <c r="BL52" s="243">
        <f>IF('Poradie - sporty'!BL55="x",0,(('Poradie - sporty'!BL$3+1)-'Poradie - sporty'!BL55)/'Poradie - sporty'!BL$3)</f>
        <v>0</v>
      </c>
      <c r="BM52" s="243">
        <f>IF('Poradie - sporty'!BM55="x",0,(('Poradie - sporty'!BM$3+1)-'Poradie - sporty'!BM55)/'Poradie - sporty'!BM$3)</f>
        <v>0</v>
      </c>
      <c r="BN52" s="243">
        <f>IF('Poradie - sporty'!BN55="x",0,(('Poradie - sporty'!BN$3+1)-'Poradie - sporty'!BN55)/'Poradie - sporty'!BN$3)</f>
        <v>0</v>
      </c>
      <c r="BO52" s="243">
        <f>IF('Poradie - sporty'!BO55="x",0,(('Poradie - sporty'!BO$3+1)-'Poradie - sporty'!BO55)/'Poradie - sporty'!BO$3)</f>
        <v>0.38532110091743121</v>
      </c>
      <c r="BP52" s="243">
        <f>IF('Poradie - sporty'!BP55="x",0,(('Poradie - sporty'!BP$3+1)-'Poradie - sporty'!BP55)/'Poradie - sporty'!BP$3)</f>
        <v>0.61643835616438358</v>
      </c>
      <c r="BQ52" s="243">
        <f>IF('Poradie - sporty'!BQ55="x",0,(('Poradie - sporty'!BQ$3+1)-'Poradie - sporty'!BQ55)/'Poradie - sporty'!BQ$3)</f>
        <v>0.3235294117647059</v>
      </c>
      <c r="BR52" s="243">
        <f>IF('Poradie - sporty'!BR55="x",0,(('Poradie - sporty'!BR$3+1)-'Poradie - sporty'!BR55)/'Poradie - sporty'!BR$3)</f>
        <v>0.62637362637362637</v>
      </c>
      <c r="BS52" s="243">
        <f>IF('Poradie - sporty'!BS55="x",0,(('Poradie - sporty'!BS$3+1)-'Poradie - sporty'!BS55)/'Poradie - sporty'!BS$3)</f>
        <v>0</v>
      </c>
      <c r="BT52" s="243">
        <f>IF('Poradie - sporty'!BT55="x",0,(('Poradie - sporty'!BT$3+1)-'Poradie - sporty'!BT55)/'Poradie - sporty'!BT$3)</f>
        <v>0</v>
      </c>
      <c r="BU52" s="243">
        <f>IF('Poradie - sporty'!BU55="x",0,(('Poradie - sporty'!BU$3+1)-'Poradie - sporty'!BU55)/'Poradie - sporty'!BU$3)</f>
        <v>0.66666666666666663</v>
      </c>
      <c r="BV52" s="243">
        <f>IF('Poradie - sporty'!BV55="x",0,(('Poradie - sporty'!BV$3+1)-'Poradie - sporty'!BV55)/'Poradie - sporty'!BV$3)</f>
        <v>0</v>
      </c>
      <c r="BW52" s="243">
        <f>IF('Poradie - sporty'!BW55="x",0,(('Poradie - sporty'!BW$3+1)-'Poradie - sporty'!BW55)/'Poradie - sporty'!BW$3)</f>
        <v>0</v>
      </c>
      <c r="BX52" s="243">
        <f>IF('Poradie - sporty'!BX55="x",0,(('Poradie - sporty'!BX$3+1)-'Poradie - sporty'!BX55)/'Poradie - sporty'!BX$3)</f>
        <v>0</v>
      </c>
      <c r="BY52" s="243">
        <f>IF('Poradie - sporty'!BY55="x",0,(('Poradie - sporty'!BY$3+1)-'Poradie - sporty'!BY55)/'Poradie - sporty'!BY$3)</f>
        <v>0</v>
      </c>
      <c r="BZ52" s="243">
        <f>IF('Poradie - sporty'!BZ55="x",0,(('Poradie - sporty'!BZ$3+1)-'Poradie - sporty'!BZ55)/'Poradie - sporty'!BZ$3)</f>
        <v>0.4375</v>
      </c>
      <c r="CA52" s="243">
        <f>IF('Poradie - sporty'!CA55="x",0,(('Poradie - sporty'!CA$3+1)-'Poradie - sporty'!CA55)/'Poradie - sporty'!CA$3)</f>
        <v>0</v>
      </c>
      <c r="CB52" s="243">
        <f>IF('Poradie - sporty'!CB55="x",0,(('Poradie - sporty'!CB$3+1)-'Poradie - sporty'!CB55)/'Poradie - sporty'!CB$3)</f>
        <v>0.23214285714285715</v>
      </c>
      <c r="CC52" s="243">
        <f>IF('Poradie - sporty'!CC55="x",0,(('Poradie - sporty'!CC$3+1)-'Poradie - sporty'!CC55)/'Poradie - sporty'!CC$3)</f>
        <v>0</v>
      </c>
      <c r="CD52" s="243">
        <f>IF('Poradie - sporty'!CD55="x",0,(('Poradie - sporty'!CD$3+1)-'Poradie - sporty'!CD55)/'Poradie - sporty'!CD$3)</f>
        <v>0.13333333333333333</v>
      </c>
      <c r="CE52" s="243">
        <f>IF('Poradie - sporty'!CE55="x",0,(('Poradie - sporty'!CE$3+1)-'Poradie - sporty'!CE55)/'Poradie - sporty'!CE$3)</f>
        <v>0.47191011235955055</v>
      </c>
      <c r="CF52" s="243">
        <f>IF('Poradie - sporty'!CF55="x",0,(('Poradie - sporty'!CF$3+1)-'Poradie - sporty'!CF55)/'Poradie - sporty'!CF$3)</f>
        <v>0.4375</v>
      </c>
      <c r="CG52" s="243">
        <f>IF('Poradie - sporty'!CG55="x",0,(('Poradie - sporty'!CG$3+1)-'Poradie - sporty'!CG55)/'Poradie - sporty'!CG$3)</f>
        <v>0</v>
      </c>
      <c r="CH52" s="243">
        <f>IF('Poradie - sporty'!CH55="x",0,(('Poradie - sporty'!CH$3+1)-'Poradie - sporty'!CH55)/'Poradie - sporty'!CH$3)</f>
        <v>0.59803921568627449</v>
      </c>
      <c r="CI52" s="243">
        <f>IF('Poradie - sporty'!CI55="x",0,(('Poradie - sporty'!CI$3+1)-'Poradie - sporty'!CI55)/'Poradie - sporty'!CI$3)</f>
        <v>0</v>
      </c>
      <c r="CJ52" s="243">
        <f>IF('Poradie - sporty'!CJ55="x",0,(('Poradie - sporty'!CJ$3+1)-'Poradie - sporty'!CJ55)/'Poradie - sporty'!CJ$3)</f>
        <v>0</v>
      </c>
      <c r="CK52" s="243">
        <f>IF('Poradie - sporty'!CK55="x",0,(('Poradie - sporty'!CK$3+1)-'Poradie - sporty'!CK55)/'Poradie - sporty'!CK$3)</f>
        <v>0</v>
      </c>
      <c r="CL52" s="243">
        <f>IF('Poradie - sporty'!CL55="x",0,(('Poradie - sporty'!CL$3+1)-'Poradie - sporty'!CL55)/'Poradie - sporty'!CL$3)</f>
        <v>0.69090909090909092</v>
      </c>
      <c r="CM52" s="243">
        <f>IF('Poradie - sporty'!CM55="x",0,(('Poradie - sporty'!CM$3+1)-'Poradie - sporty'!CM55)/'Poradie - sporty'!CM$3)</f>
        <v>0.44827586206896552</v>
      </c>
      <c r="CN52" s="243">
        <f>IF('Poradie - sporty'!CN55="x",0,(('Poradie - sporty'!CN$3+1)-'Poradie - sporty'!CN55)/'Poradie - sporty'!CN$3)</f>
        <v>0</v>
      </c>
      <c r="CO52" s="243">
        <f>IF('Poradie - sporty'!CO55="x",0,(('Poradie - sporty'!CO$3+1)-'Poradie - sporty'!CO55)/'Poradie - sporty'!CO$3)</f>
        <v>0.5535714285714286</v>
      </c>
      <c r="CP52" s="243">
        <f>IF('Poradie - sporty'!CP55="x",0,(('Poradie - sporty'!CP$3+1)-'Poradie - sporty'!CP55)/'Poradie - sporty'!CP$3)</f>
        <v>0</v>
      </c>
      <c r="CQ52" s="243">
        <f>IF('Poradie - sporty'!CQ55="x",0,(('Poradie - sporty'!CQ$3+1)-'Poradie - sporty'!CQ55)/'Poradie - sporty'!CQ$3)</f>
        <v>0</v>
      </c>
      <c r="CR52" s="243">
        <f>IF('Poradie - sporty'!CR55="x",0,(('Poradie - sporty'!CR$3+1)-'Poradie - sporty'!CR55)/'Poradie - sporty'!CR$3)</f>
        <v>0.37313432835820898</v>
      </c>
      <c r="CS52" s="243">
        <f>IF('Poradie - sporty'!CS55="x",0,(('Poradie - sporty'!CS$3+1)-'Poradie - sporty'!CS55)/'Poradie - sporty'!CS$3)</f>
        <v>0</v>
      </c>
      <c r="CT52" s="243">
        <f>IF('Poradie - sporty'!CT55="x",0,(('Poradie - sporty'!CT$3+1)-'Poradie - sporty'!CT55)/'Poradie - sporty'!CT$3)</f>
        <v>0</v>
      </c>
      <c r="CU52" s="243">
        <f>IF('Poradie - sporty'!CU55="x",0,(('Poradie - sporty'!CU$3+1)-'Poradie - sporty'!CU55)/'Poradie - sporty'!CU$3)</f>
        <v>0</v>
      </c>
      <c r="CV52" s="243">
        <f>IF('Poradie - sporty'!CV55="x",0,(('Poradie - sporty'!CV$3+1)-'Poradie - sporty'!CV55)/'Poradie - sporty'!CV$3)</f>
        <v>0</v>
      </c>
      <c r="CW52" s="243">
        <f>IF('Poradie - sporty'!CW55="x",0,(('Poradie - sporty'!CW$3+1)-'Poradie - sporty'!CW55)/'Poradie - sporty'!CW$3)</f>
        <v>0</v>
      </c>
      <c r="CX52" s="243">
        <f>IF('Poradie - sporty'!CX55="x",0,(('Poradie - sporty'!CX$3+1)-'Poradie - sporty'!CX55)/'Poradie - sporty'!CX$3)</f>
        <v>0.56666666666666665</v>
      </c>
      <c r="CY52" s="243">
        <f>IF('Poradie - sporty'!CY55="x",0,(('Poradie - sporty'!CY$3+1)-'Poradie - sporty'!CY55)/'Poradie - sporty'!CY$3)</f>
        <v>0.69863013698630139</v>
      </c>
      <c r="CZ52" s="243">
        <f>IF('Poradie - sporty'!CZ55="x",0,(('Poradie - sporty'!CZ$3+1)-'Poradie - sporty'!CZ55)/'Poradie - sporty'!CZ$3)</f>
        <v>0.97740112994350281</v>
      </c>
      <c r="DA52" s="243">
        <f>IF('Poradie - sporty'!DA55="x",0,(('Poradie - sporty'!DA$3+1)-'Poradie - sporty'!DA55)/'Poradie - sporty'!DA$3)</f>
        <v>0.53076923076923077</v>
      </c>
      <c r="DB52" s="243">
        <f>IF('Poradie - sporty'!DB55="x",0,(('Poradie - sporty'!DB$3+1)-'Poradie - sporty'!DB55)/'Poradie - sporty'!DB$3)</f>
        <v>0.38541666666666669</v>
      </c>
      <c r="DC52" s="243">
        <f>IF('Poradie - sporty'!DC55="x",0,(('Poradie - sporty'!DC$3+1)-'Poradie - sporty'!DC55)/'Poradie - sporty'!DC$3)</f>
        <v>0</v>
      </c>
      <c r="DD52" s="243">
        <f>IF('Poradie - sporty'!DD55="x",0,(('Poradie - sporty'!DD$3+1)-'Poradie - sporty'!DD55)/'Poradie - sporty'!DD$3)</f>
        <v>0.7142857142857143</v>
      </c>
      <c r="DE52" s="243">
        <f>IF('Poradie - sporty'!DE55="x",0,(('Poradie - sporty'!DE$3+1)-'Poradie - sporty'!DE55)/'Poradie - sporty'!DE$3)</f>
        <v>0.87647058823529411</v>
      </c>
      <c r="DF52" s="243">
        <f>IF('Poradie - sporty'!DF55="x",0,(('Poradie - sporty'!DF$3+1)-'Poradie - sporty'!DF55)/'Poradie - sporty'!DF$3)</f>
        <v>0</v>
      </c>
      <c r="DG52" s="243">
        <f>IF('Poradie - sporty'!DG55="x",0,(('Poradie - sporty'!DG$3+1)-'Poradie - sporty'!DG55)/'Poradie - sporty'!DG$3)</f>
        <v>0.83783783783783783</v>
      </c>
      <c r="DH52" s="243">
        <f>IF('Poradie - sporty'!DH55="x",0,(('Poradie - sporty'!DH$3+1)-'Poradie - sporty'!DH55)/'Poradie - sporty'!DH$3)</f>
        <v>0.86734693877551017</v>
      </c>
      <c r="DI52" s="243">
        <f>IF('Poradie - sporty'!DI55="x",0,(('Poradie - sporty'!DI$3+1)-'Poradie - sporty'!DI55)/'Poradie - sporty'!DI$3)</f>
        <v>0.85882352941176465</v>
      </c>
    </row>
    <row r="53" spans="1:113" ht="14.25" customHeight="1" x14ac:dyDescent="0.25">
      <c r="A53" s="238" t="s">
        <v>55</v>
      </c>
      <c r="B53" s="243">
        <f>IF('Poradie - sporty'!B56="x",0,(('Poradie - sporty'!B$3+1)-'Poradie - sporty'!B56)/'Poradie - sporty'!B$3)</f>
        <v>0.72368421052631582</v>
      </c>
      <c r="C53" s="243">
        <f>IF('Poradie - sporty'!C56="x",0,(('Poradie - sporty'!C$3+1)-'Poradie - sporty'!C56)/'Poradie - sporty'!C$3)</f>
        <v>0.17777777777777778</v>
      </c>
      <c r="D53" s="243">
        <f>IF('Poradie - sporty'!D56="x",0,(('Poradie - sporty'!D$3+1)-'Poradie - sporty'!D56)/'Poradie - sporty'!D$3)</f>
        <v>0.89230769230769236</v>
      </c>
      <c r="E53" s="243">
        <f>IF('Poradie - sporty'!E56="x",0,(('Poradie - sporty'!E$3+1)-'Poradie - sporty'!E56)/'Poradie - sporty'!E$3)</f>
        <v>0.82835820895522383</v>
      </c>
      <c r="F53" s="243">
        <f>IF('Poradie - sporty'!F56="x",0,(('Poradie - sporty'!F$3+1)-'Poradie - sporty'!F56)/'Poradie - sporty'!F$3)</f>
        <v>0.88636363636363635</v>
      </c>
      <c r="G53" s="243">
        <f>IF('Poradie - sporty'!G56="x",0,(('Poradie - sporty'!G$3+1)-'Poradie - sporty'!G56)/'Poradie - sporty'!G$3)</f>
        <v>0.92195121951219516</v>
      </c>
      <c r="H53" s="243">
        <f>IF('Poradie - sporty'!H56="x",0,(('Poradie - sporty'!H$3+1)-'Poradie - sporty'!H56)/'Poradie - sporty'!H$3)</f>
        <v>0</v>
      </c>
      <c r="I53" s="243">
        <f>IF('Poradie - sporty'!I56="x",0,(('Poradie - sporty'!I$3+1)-'Poradie - sporty'!I56)/'Poradie - sporty'!I$3)</f>
        <v>0.27397260273972601</v>
      </c>
      <c r="J53" s="243">
        <f>IF('Poradie - sporty'!J56="x",0,(('Poradie - sporty'!J$3+1)-'Poradie - sporty'!J56)/'Poradie - sporty'!J$3)</f>
        <v>0.85338345864661658</v>
      </c>
      <c r="K53" s="243">
        <f>IF('Poradie - sporty'!K56="x",0,(('Poradie - sporty'!K$3+1)-'Poradie - sporty'!K56)/'Poradie - sporty'!K$3)</f>
        <v>0.1</v>
      </c>
      <c r="L53" s="243">
        <f>IF('Poradie - sporty'!L56="x",0,(('Poradie - sporty'!L$3+1)-'Poradie - sporty'!L56)/'Poradie - sporty'!L$3)</f>
        <v>0.56976744186046513</v>
      </c>
      <c r="M53" s="243">
        <f>IF('Poradie - sporty'!M56="x",0,(('Poradie - sporty'!M$3+1)-'Poradie - sporty'!M56)/'Poradie - sporty'!M$3)</f>
        <v>0.87064676616915426</v>
      </c>
      <c r="N53" s="243">
        <f>IF('Poradie - sporty'!N56="x",0,(('Poradie - sporty'!N$3+1)-'Poradie - sporty'!N56)/'Poradie - sporty'!N$3)</f>
        <v>0.6</v>
      </c>
      <c r="O53" s="243">
        <f>IF('Poradie - sporty'!O56="x",0,(('Poradie - sporty'!O$3+1)-'Poradie - sporty'!O56)/'Poradie - sporty'!O$3)</f>
        <v>0.35714285714285715</v>
      </c>
      <c r="P53" s="243">
        <f>IF('Poradie - sporty'!P56="x",0,(('Poradie - sporty'!P$3+1)-'Poradie - sporty'!P56)/'Poradie - sporty'!P$3)</f>
        <v>0.72413793103448276</v>
      </c>
      <c r="Q53" s="243">
        <f>IF('Poradie - sporty'!Q56="x",0,(('Poradie - sporty'!Q$3+1)-'Poradie - sporty'!Q56)/'Poradie - sporty'!Q$3)</f>
        <v>0.21428571428571427</v>
      </c>
      <c r="R53" s="243">
        <f>IF('Poradie - sporty'!R56="x",0,(('Poradie - sporty'!R$3+1)-'Poradie - sporty'!R56)/'Poradie - sporty'!R$3)</f>
        <v>0.74590163934426235</v>
      </c>
      <c r="S53" s="243">
        <f>IF('Poradie - sporty'!S56="x",0,(('Poradie - sporty'!S$3+1)-'Poradie - sporty'!S56)/'Poradie - sporty'!S$3)</f>
        <v>0.36764705882352944</v>
      </c>
      <c r="T53" s="243">
        <f>IF('Poradie - sporty'!T56="x",0,(('Poradie - sporty'!T$3+1)-'Poradie - sporty'!T56)/'Poradie - sporty'!T$3)</f>
        <v>0.36792452830188677</v>
      </c>
      <c r="U53" s="243">
        <f>IF('Poradie - sporty'!U56="x",0,(('Poradie - sporty'!U$3+1)-'Poradie - sporty'!U56)/'Poradie - sporty'!U$3)</f>
        <v>0.9096774193548387</v>
      </c>
      <c r="V53" s="243">
        <f>IF('Poradie - sporty'!V56="x",0,(('Poradie - sporty'!V$3+1)-'Poradie - sporty'!V56)/'Poradie - sporty'!V$3)</f>
        <v>0.2857142857142857</v>
      </c>
      <c r="W53" s="243">
        <f>IF('Poradie - sporty'!W56="x",0,(('Poradie - sporty'!W$3+1)-'Poradie - sporty'!W56)/'Poradie - sporty'!W$3)</f>
        <v>0.87272727272727268</v>
      </c>
      <c r="X53" s="243">
        <f>IF('Poradie - sporty'!X56="x",0,(('Poradie - sporty'!X$3+1)-'Poradie - sporty'!X56)/'Poradie - sporty'!X$3)</f>
        <v>0</v>
      </c>
      <c r="Y53" s="243">
        <f>IF('Poradie - sporty'!Y56="x",0,(('Poradie - sporty'!Y$3+1)-'Poradie - sporty'!Y56)/'Poradie - sporty'!Y$3)</f>
        <v>0.46153846153846156</v>
      </c>
      <c r="Z53" s="243">
        <f>IF('Poradie - sporty'!Z56="x",0,(('Poradie - sporty'!Z$3+1)-'Poradie - sporty'!Z56)/'Poradie - sporty'!Z$3)</f>
        <v>0</v>
      </c>
      <c r="AA53" s="243">
        <f>IF('Poradie - sporty'!AA56="x",0,(('Poradie - sporty'!AA$3+1)-'Poradie - sporty'!AA56)/'Poradie - sporty'!AA$3)</f>
        <v>0.67105263157894735</v>
      </c>
      <c r="AB53" s="243">
        <f>IF('Poradie - sporty'!AB56="x",0,(('Poradie - sporty'!AB$3+1)-'Poradie - sporty'!AB56)/'Poradie - sporty'!AB$3)</f>
        <v>0.21666666666666667</v>
      </c>
      <c r="AC53" s="243">
        <f>IF('Poradie - sporty'!AC56="x",0,(('Poradie - sporty'!AC$3+1)-'Poradie - sporty'!AC56)/'Poradie - sporty'!AC$3)</f>
        <v>0.85507246376811596</v>
      </c>
      <c r="AD53" s="243">
        <f>IF('Poradie - sporty'!AD56="x",0,(('Poradie - sporty'!AD$3+1)-'Poradie - sporty'!AD56)/'Poradie - sporty'!AD$3)</f>
        <v>0.84</v>
      </c>
      <c r="AE53" s="243">
        <f>IF('Poradie - sporty'!AE56="x",0,(('Poradie - sporty'!AE$3+1)-'Poradie - sporty'!AE56)/'Poradie - sporty'!AE$3)</f>
        <v>0.3392857142857143</v>
      </c>
      <c r="AF53" s="243">
        <f>IF('Poradie - sporty'!AF56="x",0,(('Poradie - sporty'!AF$3+1)-'Poradie - sporty'!AF56)/'Poradie - sporty'!AF$3)</f>
        <v>0</v>
      </c>
      <c r="AG53" s="243">
        <f>IF('Poradie - sporty'!AG56="x",0,(('Poradie - sporty'!AG$3+1)-'Poradie - sporty'!AG56)/'Poradie - sporty'!AG$3)</f>
        <v>0.7142857142857143</v>
      </c>
      <c r="AH53" s="243">
        <f>IF('Poradie - sporty'!AH56="x",0,(('Poradie - sporty'!AH$3+1)-'Poradie - sporty'!AH56)/'Poradie - sporty'!AH$3)</f>
        <v>0.92156862745098034</v>
      </c>
      <c r="AI53" s="243">
        <f>IF('Poradie - sporty'!AI56="x",0,(('Poradie - sporty'!AI$3+1)-'Poradie - sporty'!AI56)/'Poradie - sporty'!AI$3)</f>
        <v>0.65765765765765771</v>
      </c>
      <c r="AJ53" s="243">
        <f>IF('Poradie - sporty'!AJ56="x",0,(('Poradie - sporty'!AJ$3+1)-'Poradie - sporty'!AJ56)/'Poradie - sporty'!AJ$3)</f>
        <v>0.90151515151515149</v>
      </c>
      <c r="AK53" s="243">
        <f>IF('Poradie - sporty'!AK56="x",0,(('Poradie - sporty'!AK$3+1)-'Poradie - sporty'!AK56)/'Poradie - sporty'!AK$3)</f>
        <v>0.92800000000000005</v>
      </c>
      <c r="AL53" s="243">
        <f>IF('Poradie - sporty'!AL56="x",0,(('Poradie - sporty'!AL$3+1)-'Poradie - sporty'!AL56)/'Poradie - sporty'!AL$3)</f>
        <v>0.81967213114754101</v>
      </c>
      <c r="AM53" s="243">
        <f>IF('Poradie - sporty'!AM56="x",0,(('Poradie - sporty'!AM$3+1)-'Poradie - sporty'!AM56)/'Poradie - sporty'!AM$3)</f>
        <v>0</v>
      </c>
      <c r="AN53" s="243">
        <f>IF('Poradie - sporty'!AN56="x",0,(('Poradie - sporty'!AN$3+1)-'Poradie - sporty'!AN56)/'Poradie - sporty'!AN$3)</f>
        <v>0.2978723404255319</v>
      </c>
      <c r="AO53" s="243">
        <f>IF('Poradie - sporty'!AO56="x",0,(('Poradie - sporty'!AO$3+1)-'Poradie - sporty'!AO56)/'Poradie - sporty'!AO$3)</f>
        <v>0.50909090909090904</v>
      </c>
      <c r="AP53" s="243">
        <f>IF('Poradie - sporty'!AP56="x",0,(('Poradie - sporty'!AP$3+1)-'Poradie - sporty'!AP56)/'Poradie - sporty'!AP$3)</f>
        <v>0.90452261306532666</v>
      </c>
      <c r="AQ53" s="243">
        <f>IF('Poradie - sporty'!AQ56="x",0,(('Poradie - sporty'!AQ$3+1)-'Poradie - sporty'!AQ56)/'Poradie - sporty'!AQ$3)</f>
        <v>0</v>
      </c>
      <c r="AR53" s="243">
        <f>IF('Poradie - sporty'!AR56="x",0,(('Poradie - sporty'!AR$3+1)-'Poradie - sporty'!AR56)/'Poradie - sporty'!AR$3)</f>
        <v>0.89655172413793105</v>
      </c>
      <c r="AS53" s="243">
        <f>IF('Poradie - sporty'!AS56="x",0,(('Poradie - sporty'!AS$3+1)-'Poradie - sporty'!AS56)/'Poradie - sporty'!AS$3)</f>
        <v>9.45945945945946E-2</v>
      </c>
      <c r="AT53" s="243">
        <f>IF('Poradie - sporty'!AT56="x",0,(('Poradie - sporty'!AT$3+1)-'Poradie - sporty'!AT56)/'Poradie - sporty'!AT$3)</f>
        <v>0.88235294117647056</v>
      </c>
      <c r="AU53" s="243">
        <f>IF('Poradie - sporty'!AU56="x",0,(('Poradie - sporty'!AU$3+1)-'Poradie - sporty'!AU56)/'Poradie - sporty'!AU$3)</f>
        <v>0.51724137931034486</v>
      </c>
      <c r="AV53" s="243">
        <f>IF('Poradie - sporty'!AV56="x",0,(('Poradie - sporty'!AV$3+1)-'Poradie - sporty'!AV56)/'Poradie - sporty'!AV$3)</f>
        <v>0</v>
      </c>
      <c r="AW53" s="243">
        <f>IF('Poradie - sporty'!AW56="x",0,(('Poradie - sporty'!AW$3+1)-'Poradie - sporty'!AW56)/'Poradie - sporty'!AW$3)</f>
        <v>0.5</v>
      </c>
      <c r="AX53" s="243">
        <f>IF('Poradie - sporty'!AX56="x",0,(('Poradie - sporty'!AX$3+1)-'Poradie - sporty'!AX56)/'Poradie - sporty'!AX$3)</f>
        <v>0.97385620915032678</v>
      </c>
      <c r="AY53" s="243">
        <f>IF('Poradie - sporty'!AY56="x",0,(('Poradie - sporty'!AY$3+1)-'Poradie - sporty'!AY56)/'Poradie - sporty'!AY$3)</f>
        <v>0.55769230769230771</v>
      </c>
      <c r="AZ53" s="243">
        <f>IF('Poradie - sporty'!AZ56="x",0,(('Poradie - sporty'!AZ$3+1)-'Poradie - sporty'!AZ56)/'Poradie - sporty'!AZ$3)</f>
        <v>0.29166666666666669</v>
      </c>
      <c r="BA53" s="243">
        <f>IF('Poradie - sporty'!BA56="x",0,(('Poradie - sporty'!BA$3+1)-'Poradie - sporty'!BA56)/'Poradie - sporty'!BA$3)</f>
        <v>0.92121212121212126</v>
      </c>
      <c r="BB53" s="243">
        <f>IF('Poradie - sporty'!BB56="x",0,(('Poradie - sporty'!BB$3+1)-'Poradie - sporty'!BB56)/'Poradie - sporty'!BB$3)</f>
        <v>0.59322033898305082</v>
      </c>
      <c r="BC53" s="243">
        <f>IF('Poradie - sporty'!BC56="x",0,(('Poradie - sporty'!BC$3+1)-'Poradie - sporty'!BC56)/'Poradie - sporty'!BC$3)</f>
        <v>0</v>
      </c>
      <c r="BD53" s="243">
        <f>IF('Poradie - sporty'!BD56="x",0,(('Poradie - sporty'!BD$3+1)-'Poradie - sporty'!BD56)/'Poradie - sporty'!BD$3)</f>
        <v>0</v>
      </c>
      <c r="BE53" s="243">
        <f>IF('Poradie - sporty'!BE56="x",0,(('Poradie - sporty'!BE$3+1)-'Poradie - sporty'!BE56)/'Poradie - sporty'!BE$3)</f>
        <v>0.95945945945945943</v>
      </c>
      <c r="BF53" s="243">
        <f>IF('Poradie - sporty'!BF56="x",0,(('Poradie - sporty'!BF$3+1)-'Poradie - sporty'!BF56)/'Poradie - sporty'!BF$3)</f>
        <v>0</v>
      </c>
      <c r="BG53" s="243">
        <f>IF('Poradie - sporty'!BG56="x",0,(('Poradie - sporty'!BG$3+1)-'Poradie - sporty'!BG56)/'Poradie - sporty'!BG$3)</f>
        <v>0.96875</v>
      </c>
      <c r="BH53" s="243">
        <f>IF('Poradie - sporty'!BH56="x",0,(('Poradie - sporty'!BH$3+1)-'Poradie - sporty'!BH56)/'Poradie - sporty'!BH$3)</f>
        <v>0.85542168674698793</v>
      </c>
      <c r="BI53" s="243">
        <f>IF('Poradie - sporty'!BI56="x",0,(('Poradie - sporty'!BI$3+1)-'Poradie - sporty'!BI56)/'Poradie - sporty'!BI$3)</f>
        <v>0.41538461538461541</v>
      </c>
      <c r="BJ53" s="243">
        <f>IF('Poradie - sporty'!BJ56="x",0,(('Poradie - sporty'!BJ$3+1)-'Poradie - sporty'!BJ56)/'Poradie - sporty'!BJ$3)</f>
        <v>0</v>
      </c>
      <c r="BK53" s="243">
        <f>IF('Poradie - sporty'!BK56="x",0,(('Poradie - sporty'!BK$3+1)-'Poradie - sporty'!BK56)/'Poradie - sporty'!BK$3)</f>
        <v>0</v>
      </c>
      <c r="BL53" s="243">
        <f>IF('Poradie - sporty'!BL56="x",0,(('Poradie - sporty'!BL$3+1)-'Poradie - sporty'!BL56)/'Poradie - sporty'!BL$3)</f>
        <v>0</v>
      </c>
      <c r="BM53" s="243">
        <f>IF('Poradie - sporty'!BM56="x",0,(('Poradie - sporty'!BM$3+1)-'Poradie - sporty'!BM56)/'Poradie - sporty'!BM$3)</f>
        <v>0.59259259259259256</v>
      </c>
      <c r="BN53" s="243">
        <f>IF('Poradie - sporty'!BN56="x",0,(('Poradie - sporty'!BN$3+1)-'Poradie - sporty'!BN56)/'Poradie - sporty'!BN$3)</f>
        <v>0</v>
      </c>
      <c r="BO53" s="243">
        <f>IF('Poradie - sporty'!BO56="x",0,(('Poradie - sporty'!BO$3+1)-'Poradie - sporty'!BO56)/'Poradie - sporty'!BO$3)</f>
        <v>0.88073394495412849</v>
      </c>
      <c r="BP53" s="243">
        <f>IF('Poradie - sporty'!BP56="x",0,(('Poradie - sporty'!BP$3+1)-'Poradie - sporty'!BP56)/'Poradie - sporty'!BP$3)</f>
        <v>0.84931506849315064</v>
      </c>
      <c r="BQ53" s="243">
        <f>IF('Poradie - sporty'!BQ56="x",0,(('Poradie - sporty'!BQ$3+1)-'Poradie - sporty'!BQ56)/'Poradie - sporty'!BQ$3)</f>
        <v>0.67647058823529416</v>
      </c>
      <c r="BR53" s="243">
        <f>IF('Poradie - sporty'!BR56="x",0,(('Poradie - sporty'!BR$3+1)-'Poradie - sporty'!BR56)/'Poradie - sporty'!BR$3)</f>
        <v>0.87912087912087911</v>
      </c>
      <c r="BS53" s="243">
        <f>IF('Poradie - sporty'!BS56="x",0,(('Poradie - sporty'!BS$3+1)-'Poradie - sporty'!BS56)/'Poradie - sporty'!BS$3)</f>
        <v>0</v>
      </c>
      <c r="BT53" s="243">
        <f>IF('Poradie - sporty'!BT56="x",0,(('Poradie - sporty'!BT$3+1)-'Poradie - sporty'!BT56)/'Poradie - sporty'!BT$3)</f>
        <v>0.42682926829268292</v>
      </c>
      <c r="BU53" s="243">
        <f>IF('Poradie - sporty'!BU56="x",0,(('Poradie - sporty'!BU$3+1)-'Poradie - sporty'!BU56)/'Poradie - sporty'!BU$3)</f>
        <v>0.80952380952380953</v>
      </c>
      <c r="BV53" s="243">
        <f>IF('Poradie - sporty'!BV56="x",0,(('Poradie - sporty'!BV$3+1)-'Poradie - sporty'!BV56)/'Poradie - sporty'!BV$3)</f>
        <v>0</v>
      </c>
      <c r="BW53" s="243">
        <f>IF('Poradie - sporty'!BW56="x",0,(('Poradie - sporty'!BW$3+1)-'Poradie - sporty'!BW56)/'Poradie - sporty'!BW$3)</f>
        <v>0</v>
      </c>
      <c r="BX53" s="243">
        <f>IF('Poradie - sporty'!BX56="x",0,(('Poradie - sporty'!BX$3+1)-'Poradie - sporty'!BX56)/'Poradie - sporty'!BX$3)</f>
        <v>0</v>
      </c>
      <c r="BY53" s="243">
        <f>IF('Poradie - sporty'!BY56="x",0,(('Poradie - sporty'!BY$3+1)-'Poradie - sporty'!BY56)/'Poradie - sporty'!BY$3)</f>
        <v>0.71794871794871795</v>
      </c>
      <c r="BZ53" s="243">
        <f>IF('Poradie - sporty'!BZ56="x",0,(('Poradie - sporty'!BZ$3+1)-'Poradie - sporty'!BZ56)/'Poradie - sporty'!BZ$3)</f>
        <v>0</v>
      </c>
      <c r="CA53" s="243">
        <f>IF('Poradie - sporty'!CA56="x",0,(('Poradie - sporty'!CA$3+1)-'Poradie - sporty'!CA56)/'Poradie - sporty'!CA$3)</f>
        <v>0</v>
      </c>
      <c r="CB53" s="243">
        <f>IF('Poradie - sporty'!CB56="x",0,(('Poradie - sporty'!CB$3+1)-'Poradie - sporty'!CB56)/'Poradie - sporty'!CB$3)</f>
        <v>0.9642857142857143</v>
      </c>
      <c r="CC53" s="243">
        <f>IF('Poradie - sporty'!CC56="x",0,(('Poradie - sporty'!CC$3+1)-'Poradie - sporty'!CC56)/'Poradie - sporty'!CC$3)</f>
        <v>0</v>
      </c>
      <c r="CD53" s="243">
        <f>IF('Poradie - sporty'!CD56="x",0,(('Poradie - sporty'!CD$3+1)-'Poradie - sporty'!CD56)/'Poradie - sporty'!CD$3)</f>
        <v>0.38666666666666666</v>
      </c>
      <c r="CE53" s="243">
        <f>IF('Poradie - sporty'!CE56="x",0,(('Poradie - sporty'!CE$3+1)-'Poradie - sporty'!CE56)/'Poradie - sporty'!CE$3)</f>
        <v>0.9213483146067416</v>
      </c>
      <c r="CF53" s="243">
        <f>IF('Poradie - sporty'!CF56="x",0,(('Poradie - sporty'!CF$3+1)-'Poradie - sporty'!CF56)/'Poradie - sporty'!CF$3)</f>
        <v>0.3125</v>
      </c>
      <c r="CG53" s="243">
        <f>IF('Poradie - sporty'!CG56="x",0,(('Poradie - sporty'!CG$3+1)-'Poradie - sporty'!CG56)/'Poradie - sporty'!CG$3)</f>
        <v>0.61386138613861385</v>
      </c>
      <c r="CH53" s="243">
        <f>IF('Poradie - sporty'!CH56="x",0,(('Poradie - sporty'!CH$3+1)-'Poradie - sporty'!CH56)/'Poradie - sporty'!CH$3)</f>
        <v>0.58823529411764708</v>
      </c>
      <c r="CI53" s="243">
        <f>IF('Poradie - sporty'!CI56="x",0,(('Poradie - sporty'!CI$3+1)-'Poradie - sporty'!CI56)/'Poradie - sporty'!CI$3)</f>
        <v>0.96202531645569622</v>
      </c>
      <c r="CJ53" s="243">
        <f>IF('Poradie - sporty'!CJ56="x",0,(('Poradie - sporty'!CJ$3+1)-'Poradie - sporty'!CJ56)/'Poradie - sporty'!CJ$3)</f>
        <v>0.87179487179487181</v>
      </c>
      <c r="CK53" s="243">
        <f>IF('Poradie - sporty'!CK56="x",0,(('Poradie - sporty'!CK$3+1)-'Poradie - sporty'!CK56)/'Poradie - sporty'!CK$3)</f>
        <v>0</v>
      </c>
      <c r="CL53" s="243">
        <f>IF('Poradie - sporty'!CL56="x",0,(('Poradie - sporty'!CL$3+1)-'Poradie - sporty'!CL56)/'Poradie - sporty'!CL$3)</f>
        <v>0.90909090909090906</v>
      </c>
      <c r="CM53" s="243">
        <f>IF('Poradie - sporty'!CM56="x",0,(('Poradie - sporty'!CM$3+1)-'Poradie - sporty'!CM56)/'Poradie - sporty'!CM$3)</f>
        <v>0.55172413793103448</v>
      </c>
      <c r="CN53" s="243">
        <f>IF('Poradie - sporty'!CN56="x",0,(('Poradie - sporty'!CN$3+1)-'Poradie - sporty'!CN56)/'Poradie - sporty'!CN$3)</f>
        <v>0</v>
      </c>
      <c r="CO53" s="243">
        <f>IF('Poradie - sporty'!CO56="x",0,(('Poradie - sporty'!CO$3+1)-'Poradie - sporty'!CO56)/'Poradie - sporty'!CO$3)</f>
        <v>0.7946428571428571</v>
      </c>
      <c r="CP53" s="243">
        <f>IF('Poradie - sporty'!CP56="x",0,(('Poradie - sporty'!CP$3+1)-'Poradie - sporty'!CP56)/'Poradie - sporty'!CP$3)</f>
        <v>0</v>
      </c>
      <c r="CQ53" s="243">
        <f>IF('Poradie - sporty'!CQ56="x",0,(('Poradie - sporty'!CQ$3+1)-'Poradie - sporty'!CQ56)/'Poradie - sporty'!CQ$3)</f>
        <v>0</v>
      </c>
      <c r="CR53" s="243">
        <f>IF('Poradie - sporty'!CR56="x",0,(('Poradie - sporty'!CR$3+1)-'Poradie - sporty'!CR56)/'Poradie - sporty'!CR$3)</f>
        <v>0.73134328358208955</v>
      </c>
      <c r="CS53" s="243">
        <f>IF('Poradie - sporty'!CS56="x",0,(('Poradie - sporty'!CS$3+1)-'Poradie - sporty'!CS56)/'Poradie - sporty'!CS$3)</f>
        <v>0.890625</v>
      </c>
      <c r="CT53" s="243">
        <f>IF('Poradie - sporty'!CT56="x",0,(('Poradie - sporty'!CT$3+1)-'Poradie - sporty'!CT56)/'Poradie - sporty'!CT$3)</f>
        <v>0.58450704225352113</v>
      </c>
      <c r="CU53" s="243">
        <f>IF('Poradie - sporty'!CU56="x",0,(('Poradie - sporty'!CU$3+1)-'Poradie - sporty'!CU56)/'Poradie - sporty'!CU$3)</f>
        <v>0.5</v>
      </c>
      <c r="CV53" s="243">
        <f>IF('Poradie - sporty'!CV56="x",0,(('Poradie - sporty'!CV$3+1)-'Poradie - sporty'!CV56)/'Poradie - sporty'!CV$3)</f>
        <v>0.5714285714285714</v>
      </c>
      <c r="CW53" s="243">
        <f>IF('Poradie - sporty'!CW56="x",0,(('Poradie - sporty'!CW$3+1)-'Poradie - sporty'!CW56)/'Poradie - sporty'!CW$3)</f>
        <v>0</v>
      </c>
      <c r="CX53" s="243">
        <f>IF('Poradie - sporty'!CX56="x",0,(('Poradie - sporty'!CX$3+1)-'Poradie - sporty'!CX56)/'Poradie - sporty'!CX$3)</f>
        <v>0</v>
      </c>
      <c r="CY53" s="243">
        <f>IF('Poradie - sporty'!CY56="x",0,(('Poradie - sporty'!CY$3+1)-'Poradie - sporty'!CY56)/'Poradie - sporty'!CY$3)</f>
        <v>0.8904109589041096</v>
      </c>
      <c r="CZ53" s="243">
        <f>IF('Poradie - sporty'!CZ56="x",0,(('Poradie - sporty'!CZ$3+1)-'Poradie - sporty'!CZ56)/'Poradie - sporty'!CZ$3)</f>
        <v>0.7344632768361582</v>
      </c>
      <c r="DA53" s="243">
        <f>IF('Poradie - sporty'!DA56="x",0,(('Poradie - sporty'!DA$3+1)-'Poradie - sporty'!DA56)/'Poradie - sporty'!DA$3)</f>
        <v>0.87692307692307692</v>
      </c>
      <c r="DB53" s="243">
        <f>IF('Poradie - sporty'!DB56="x",0,(('Poradie - sporty'!DB$3+1)-'Poradie - sporty'!DB56)/'Poradie - sporty'!DB$3)</f>
        <v>0.88541666666666663</v>
      </c>
      <c r="DC53" s="243">
        <f>IF('Poradie - sporty'!DC56="x",0,(('Poradie - sporty'!DC$3+1)-'Poradie - sporty'!DC56)/'Poradie - sporty'!DC$3)</f>
        <v>0</v>
      </c>
      <c r="DD53" s="243">
        <f>IF('Poradie - sporty'!DD56="x",0,(('Poradie - sporty'!DD$3+1)-'Poradie - sporty'!DD56)/'Poradie - sporty'!DD$3)</f>
        <v>0.96825396825396826</v>
      </c>
      <c r="DE53" s="243">
        <f>IF('Poradie - sporty'!DE56="x",0,(('Poradie - sporty'!DE$3+1)-'Poradie - sporty'!DE56)/'Poradie - sporty'!DE$3)</f>
        <v>0.66764705882352937</v>
      </c>
      <c r="DF53" s="243">
        <f>IF('Poradie - sporty'!DF56="x",0,(('Poradie - sporty'!DF$3+1)-'Poradie - sporty'!DF56)/'Poradie - sporty'!DF$3)</f>
        <v>0</v>
      </c>
      <c r="DG53" s="243">
        <f>IF('Poradie - sporty'!DG56="x",0,(('Poradie - sporty'!DG$3+1)-'Poradie - sporty'!DG56)/'Poradie - sporty'!DG$3)</f>
        <v>0.85135135135135132</v>
      </c>
      <c r="DH53" s="243">
        <f>IF('Poradie - sporty'!DH56="x",0,(('Poradie - sporty'!DH$3+1)-'Poradie - sporty'!DH56)/'Poradie - sporty'!DH$3)</f>
        <v>0.91836734693877553</v>
      </c>
      <c r="DI53" s="243">
        <f>IF('Poradie - sporty'!DI56="x",0,(('Poradie - sporty'!DI$3+1)-'Poradie - sporty'!DI56)/'Poradie - sporty'!DI$3)</f>
        <v>0.77647058823529413</v>
      </c>
    </row>
    <row r="54" spans="1:113" ht="14.25" customHeight="1" x14ac:dyDescent="0.25">
      <c r="A54" s="4"/>
    </row>
    <row r="55" spans="1:113" ht="14.25" customHeight="1" x14ac:dyDescent="0.25">
      <c r="A55" s="4"/>
    </row>
    <row r="56" spans="1:113" ht="14.25" customHeight="1" x14ac:dyDescent="0.25">
      <c r="A56" s="4"/>
    </row>
    <row r="57" spans="1:113" ht="14.25" customHeight="1" x14ac:dyDescent="0.25">
      <c r="A57" s="4"/>
    </row>
    <row r="58" spans="1:113" ht="14.25" customHeight="1" x14ac:dyDescent="0.25">
      <c r="A58" s="4"/>
    </row>
    <row r="59" spans="1:113" ht="14.25" customHeight="1" x14ac:dyDescent="0.25">
      <c r="A59" s="4"/>
    </row>
    <row r="60" spans="1:113" ht="14.25" customHeight="1" x14ac:dyDescent="0.25">
      <c r="A60" s="4"/>
    </row>
    <row r="61" spans="1:113" ht="14.25" customHeight="1" x14ac:dyDescent="0.25">
      <c r="A61" s="4"/>
    </row>
    <row r="62" spans="1:113" ht="14.25" customHeight="1" x14ac:dyDescent="0.25">
      <c r="A62" s="4"/>
    </row>
    <row r="63" spans="1:113" ht="14.25" customHeight="1" x14ac:dyDescent="0.25">
      <c r="A63" s="4"/>
    </row>
    <row r="64" spans="1:113" ht="14.25" customHeight="1" x14ac:dyDescent="0.25">
      <c r="A64" s="4"/>
    </row>
    <row r="65" spans="1:1" ht="14.25" customHeight="1" x14ac:dyDescent="0.25">
      <c r="A65" s="4"/>
    </row>
    <row r="66" spans="1:1" ht="14.25" customHeight="1" x14ac:dyDescent="0.25">
      <c r="A66" s="4"/>
    </row>
    <row r="67" spans="1:1" ht="14.25" customHeight="1" x14ac:dyDescent="0.25">
      <c r="A67" s="4"/>
    </row>
    <row r="68" spans="1:1" ht="14.25" customHeight="1" x14ac:dyDescent="0.25">
      <c r="A68" s="4"/>
    </row>
    <row r="69" spans="1:1" ht="14.25" customHeight="1" x14ac:dyDescent="0.25">
      <c r="A69" s="4"/>
    </row>
    <row r="70" spans="1:1" ht="14.25" customHeight="1" x14ac:dyDescent="0.25">
      <c r="A70" s="4"/>
    </row>
    <row r="71" spans="1:1" ht="14.25" customHeight="1" x14ac:dyDescent="0.25">
      <c r="A71" s="4"/>
    </row>
    <row r="72" spans="1:1" ht="14.25" customHeight="1" x14ac:dyDescent="0.25">
      <c r="A72" s="4"/>
    </row>
    <row r="73" spans="1:1" ht="14.25" customHeight="1" x14ac:dyDescent="0.25">
      <c r="A73" s="4"/>
    </row>
    <row r="74" spans="1:1" ht="14.25" customHeight="1" x14ac:dyDescent="0.25">
      <c r="A74" s="4"/>
    </row>
    <row r="75" spans="1:1" ht="14.25" customHeight="1" x14ac:dyDescent="0.25">
      <c r="A75" s="4"/>
    </row>
    <row r="76" spans="1:1" ht="14.25" customHeight="1" x14ac:dyDescent="0.25">
      <c r="A76" s="4"/>
    </row>
    <row r="77" spans="1:1" ht="14.25" customHeight="1" x14ac:dyDescent="0.25">
      <c r="A77" s="4"/>
    </row>
    <row r="78" spans="1:1" ht="14.25" customHeight="1" x14ac:dyDescent="0.25">
      <c r="A78" s="4"/>
    </row>
    <row r="79" spans="1:1" ht="14.25" customHeight="1" x14ac:dyDescent="0.25">
      <c r="A79" s="4"/>
    </row>
    <row r="80" spans="1:1" ht="14.25" customHeight="1" x14ac:dyDescent="0.25">
      <c r="A80" s="4"/>
    </row>
    <row r="81" spans="1:1" ht="14.25" customHeight="1" x14ac:dyDescent="0.25">
      <c r="A81" s="4"/>
    </row>
    <row r="82" spans="1:1" ht="14.25" customHeight="1" x14ac:dyDescent="0.25">
      <c r="A82" s="4"/>
    </row>
    <row r="83" spans="1:1" ht="14.25" customHeight="1" x14ac:dyDescent="0.25">
      <c r="A83" s="4"/>
    </row>
    <row r="84" spans="1:1" ht="14.25" customHeight="1" x14ac:dyDescent="0.25">
      <c r="A84" s="4"/>
    </row>
    <row r="85" spans="1:1" ht="14.25" customHeight="1" x14ac:dyDescent="0.25">
      <c r="A85" s="4"/>
    </row>
    <row r="86" spans="1:1" ht="14.25" customHeight="1" x14ac:dyDescent="0.25">
      <c r="A86" s="4"/>
    </row>
    <row r="87" spans="1:1" ht="14.25" customHeight="1" x14ac:dyDescent="0.25">
      <c r="A87" s="4"/>
    </row>
    <row r="88" spans="1:1" ht="14.25" customHeight="1" x14ac:dyDescent="0.25">
      <c r="A88" s="4"/>
    </row>
    <row r="89" spans="1:1" ht="14.25" customHeight="1" x14ac:dyDescent="0.25">
      <c r="A89" s="4"/>
    </row>
    <row r="90" spans="1:1" ht="14.25" customHeight="1" x14ac:dyDescent="0.25">
      <c r="A90" s="4"/>
    </row>
    <row r="91" spans="1:1" ht="14.25" customHeight="1" x14ac:dyDescent="0.25">
      <c r="A91" s="4"/>
    </row>
    <row r="92" spans="1:1" ht="14.25" customHeight="1" x14ac:dyDescent="0.25">
      <c r="A92" s="4"/>
    </row>
    <row r="93" spans="1:1" ht="14.25" customHeight="1" x14ac:dyDescent="0.25">
      <c r="A93" s="4"/>
    </row>
    <row r="94" spans="1:1" ht="14.25" customHeight="1" x14ac:dyDescent="0.25">
      <c r="A94" s="4"/>
    </row>
    <row r="95" spans="1:1" ht="14.25" customHeight="1" x14ac:dyDescent="0.25">
      <c r="A95" s="4"/>
    </row>
    <row r="96" spans="1:1" ht="14.25" customHeight="1" x14ac:dyDescent="0.25">
      <c r="A96" s="4"/>
    </row>
    <row r="97" spans="1:1" ht="14.25" customHeight="1" x14ac:dyDescent="0.25">
      <c r="A97" s="4"/>
    </row>
    <row r="98" spans="1:1" ht="14.25" customHeight="1" x14ac:dyDescent="0.25">
      <c r="A98" s="4"/>
    </row>
    <row r="99" spans="1:1" ht="14.25" customHeight="1" x14ac:dyDescent="0.25">
      <c r="A99" s="4"/>
    </row>
    <row r="100" spans="1:1" ht="14.25" customHeight="1" x14ac:dyDescent="0.25">
      <c r="A100" s="4"/>
    </row>
    <row r="101" spans="1:1" ht="14.25" customHeight="1" x14ac:dyDescent="0.25">
      <c r="A101" s="4"/>
    </row>
    <row r="102" spans="1:1" ht="14.25" customHeight="1" x14ac:dyDescent="0.25">
      <c r="A102" s="4"/>
    </row>
    <row r="103" spans="1:1" ht="14.25" customHeight="1" x14ac:dyDescent="0.25">
      <c r="A103" s="4"/>
    </row>
    <row r="104" spans="1:1" ht="14.25" customHeight="1" x14ac:dyDescent="0.25">
      <c r="A104" s="4"/>
    </row>
    <row r="105" spans="1:1" ht="14.25" customHeight="1" x14ac:dyDescent="0.25">
      <c r="A105" s="4"/>
    </row>
    <row r="106" spans="1:1" ht="14.25" customHeight="1" x14ac:dyDescent="0.25">
      <c r="A106" s="4"/>
    </row>
    <row r="107" spans="1:1" ht="14.25" customHeight="1" x14ac:dyDescent="0.25">
      <c r="A107" s="4"/>
    </row>
    <row r="108" spans="1:1" ht="14.25" customHeight="1" x14ac:dyDescent="0.25">
      <c r="A108" s="4"/>
    </row>
    <row r="109" spans="1:1" ht="14.25" customHeight="1" x14ac:dyDescent="0.25">
      <c r="A109" s="4"/>
    </row>
    <row r="110" spans="1:1" ht="14.25" customHeight="1" x14ac:dyDescent="0.25">
      <c r="A110" s="4"/>
    </row>
    <row r="111" spans="1:1" ht="14.25" customHeight="1" x14ac:dyDescent="0.25">
      <c r="A111" s="4"/>
    </row>
    <row r="112" spans="1:1" ht="14.25" customHeight="1" x14ac:dyDescent="0.25">
      <c r="A112" s="4"/>
    </row>
    <row r="113" spans="1:1" ht="14.25" customHeight="1" x14ac:dyDescent="0.25">
      <c r="A113" s="4"/>
    </row>
    <row r="114" spans="1:1" ht="14.25" customHeight="1" x14ac:dyDescent="0.25">
      <c r="A114" s="4"/>
    </row>
    <row r="115" spans="1:1" ht="14.25" customHeight="1" x14ac:dyDescent="0.25">
      <c r="A115" s="4"/>
    </row>
    <row r="116" spans="1:1" ht="14.25" customHeight="1" x14ac:dyDescent="0.25">
      <c r="A116" s="4"/>
    </row>
    <row r="117" spans="1:1" ht="14.25" customHeight="1" x14ac:dyDescent="0.25">
      <c r="A117" s="4"/>
    </row>
    <row r="118" spans="1:1" ht="14.25" customHeight="1" x14ac:dyDescent="0.25">
      <c r="A118" s="4"/>
    </row>
    <row r="119" spans="1:1" ht="14.25" customHeight="1" x14ac:dyDescent="0.25">
      <c r="A119" s="4"/>
    </row>
    <row r="120" spans="1:1" ht="14.25" customHeight="1" x14ac:dyDescent="0.25">
      <c r="A120" s="4"/>
    </row>
    <row r="121" spans="1:1" ht="14.25" customHeight="1" x14ac:dyDescent="0.25">
      <c r="A121" s="4"/>
    </row>
    <row r="122" spans="1:1" ht="14.25" customHeight="1" x14ac:dyDescent="0.25">
      <c r="A122" s="4"/>
    </row>
    <row r="123" spans="1:1" ht="14.25" customHeight="1" x14ac:dyDescent="0.25">
      <c r="A123" s="4"/>
    </row>
    <row r="124" spans="1:1" ht="14.25" customHeight="1" x14ac:dyDescent="0.25">
      <c r="A124" s="4"/>
    </row>
    <row r="125" spans="1:1" ht="14.25" customHeight="1" x14ac:dyDescent="0.25">
      <c r="A125" s="4"/>
    </row>
    <row r="126" spans="1:1" ht="14.25" customHeight="1" x14ac:dyDescent="0.25">
      <c r="A126" s="4"/>
    </row>
    <row r="127" spans="1:1" ht="14.25" customHeight="1" x14ac:dyDescent="0.25">
      <c r="A127" s="4"/>
    </row>
    <row r="128" spans="1:1" ht="14.25" customHeight="1" x14ac:dyDescent="0.25">
      <c r="A128" s="4"/>
    </row>
    <row r="129" spans="1:1" ht="14.25" customHeight="1" x14ac:dyDescent="0.25">
      <c r="A129" s="4"/>
    </row>
    <row r="130" spans="1:1" ht="14.25" customHeight="1" x14ac:dyDescent="0.25">
      <c r="A130" s="4"/>
    </row>
    <row r="131" spans="1:1" ht="14.25" customHeight="1" x14ac:dyDescent="0.25">
      <c r="A131" s="4"/>
    </row>
    <row r="132" spans="1:1" ht="14.25" customHeight="1" x14ac:dyDescent="0.25">
      <c r="A132" s="4"/>
    </row>
    <row r="133" spans="1:1" ht="14.25" customHeight="1" x14ac:dyDescent="0.25">
      <c r="A133" s="4"/>
    </row>
    <row r="134" spans="1:1" ht="14.25" customHeight="1" x14ac:dyDescent="0.25">
      <c r="A134" s="4"/>
    </row>
    <row r="135" spans="1:1" ht="14.25" customHeight="1" x14ac:dyDescent="0.25">
      <c r="A135" s="4"/>
    </row>
    <row r="136" spans="1:1" ht="14.25" customHeight="1" x14ac:dyDescent="0.25">
      <c r="A136" s="4"/>
    </row>
    <row r="137" spans="1:1" ht="14.25" customHeight="1" x14ac:dyDescent="0.25">
      <c r="A137" s="4"/>
    </row>
    <row r="138" spans="1:1" ht="14.25" customHeight="1" x14ac:dyDescent="0.25">
      <c r="A138" s="4"/>
    </row>
    <row r="139" spans="1:1" ht="14.25" customHeight="1" x14ac:dyDescent="0.25">
      <c r="A139" s="4"/>
    </row>
    <row r="140" spans="1:1" ht="14.25" customHeight="1" x14ac:dyDescent="0.25">
      <c r="A140" s="4"/>
    </row>
    <row r="141" spans="1:1" ht="14.25" customHeight="1" x14ac:dyDescent="0.25">
      <c r="A141" s="4"/>
    </row>
    <row r="142" spans="1:1" ht="14.25" customHeight="1" x14ac:dyDescent="0.25">
      <c r="A142" s="4"/>
    </row>
    <row r="143" spans="1:1" ht="14.25" customHeight="1" x14ac:dyDescent="0.25">
      <c r="A143" s="4"/>
    </row>
    <row r="144" spans="1:1" ht="14.25" customHeight="1" x14ac:dyDescent="0.25">
      <c r="A144" s="4"/>
    </row>
    <row r="145" spans="1:1" ht="14.25" customHeight="1" x14ac:dyDescent="0.25">
      <c r="A145" s="4"/>
    </row>
    <row r="146" spans="1:1" ht="14.25" customHeight="1" x14ac:dyDescent="0.25">
      <c r="A146" s="4"/>
    </row>
    <row r="147" spans="1:1" ht="14.25" customHeight="1" x14ac:dyDescent="0.25">
      <c r="A147" s="4"/>
    </row>
    <row r="148" spans="1:1" ht="14.25" customHeight="1" x14ac:dyDescent="0.25">
      <c r="A148" s="4"/>
    </row>
    <row r="149" spans="1:1" ht="14.25" customHeight="1" x14ac:dyDescent="0.25">
      <c r="A149" s="4"/>
    </row>
    <row r="150" spans="1:1" ht="14.25" customHeight="1" x14ac:dyDescent="0.25">
      <c r="A150" s="4"/>
    </row>
    <row r="151" spans="1:1" ht="14.25" customHeight="1" x14ac:dyDescent="0.25">
      <c r="A151" s="4"/>
    </row>
    <row r="152" spans="1:1" ht="14.25" customHeight="1" x14ac:dyDescent="0.25">
      <c r="A152" s="4"/>
    </row>
    <row r="153" spans="1:1" ht="14.25" customHeight="1" x14ac:dyDescent="0.25">
      <c r="A153" s="4"/>
    </row>
    <row r="154" spans="1:1" ht="14.25" customHeight="1" x14ac:dyDescent="0.25">
      <c r="A154" s="4"/>
    </row>
    <row r="155" spans="1:1" ht="14.25" customHeight="1" x14ac:dyDescent="0.25">
      <c r="A155" s="4"/>
    </row>
    <row r="156" spans="1:1" ht="14.25" customHeight="1" x14ac:dyDescent="0.25">
      <c r="A156" s="4"/>
    </row>
    <row r="157" spans="1:1" ht="14.25" customHeight="1" x14ac:dyDescent="0.25">
      <c r="A157" s="4"/>
    </row>
    <row r="158" spans="1:1" ht="14.25" customHeight="1" x14ac:dyDescent="0.25">
      <c r="A158" s="4"/>
    </row>
    <row r="159" spans="1:1" ht="14.25" customHeight="1" x14ac:dyDescent="0.25">
      <c r="A159" s="4"/>
    </row>
    <row r="160" spans="1:1" ht="14.25" customHeight="1" x14ac:dyDescent="0.25">
      <c r="A160" s="4"/>
    </row>
    <row r="161" spans="1:1" ht="14.25" customHeight="1" x14ac:dyDescent="0.25">
      <c r="A161" s="4"/>
    </row>
    <row r="162" spans="1:1" ht="14.25" customHeight="1" x14ac:dyDescent="0.25">
      <c r="A162" s="4"/>
    </row>
    <row r="163" spans="1:1" ht="14.25" customHeight="1" x14ac:dyDescent="0.25">
      <c r="A163" s="4"/>
    </row>
    <row r="164" spans="1:1" ht="14.25" customHeight="1" x14ac:dyDescent="0.25">
      <c r="A164" s="4"/>
    </row>
    <row r="165" spans="1:1" ht="14.25" customHeight="1" x14ac:dyDescent="0.25">
      <c r="A165" s="4"/>
    </row>
    <row r="166" spans="1:1" ht="14.25" customHeight="1" x14ac:dyDescent="0.25">
      <c r="A166" s="4"/>
    </row>
    <row r="167" spans="1:1" ht="14.25" customHeight="1" x14ac:dyDescent="0.25">
      <c r="A167" s="4"/>
    </row>
    <row r="168" spans="1:1" ht="14.25" customHeight="1" x14ac:dyDescent="0.25">
      <c r="A168" s="4"/>
    </row>
    <row r="169" spans="1:1" ht="14.25" customHeight="1" x14ac:dyDescent="0.25">
      <c r="A169" s="4"/>
    </row>
    <row r="170" spans="1:1" ht="14.25" customHeight="1" x14ac:dyDescent="0.25">
      <c r="A170" s="4"/>
    </row>
    <row r="171" spans="1:1" ht="14.25" customHeight="1" x14ac:dyDescent="0.25">
      <c r="A171" s="4"/>
    </row>
    <row r="172" spans="1:1" ht="14.25" customHeight="1" x14ac:dyDescent="0.25">
      <c r="A172" s="4"/>
    </row>
    <row r="173" spans="1:1" ht="14.25" customHeight="1" x14ac:dyDescent="0.25">
      <c r="A173" s="4"/>
    </row>
    <row r="174" spans="1:1" ht="14.25" customHeight="1" x14ac:dyDescent="0.25">
      <c r="A174" s="4"/>
    </row>
    <row r="175" spans="1:1" ht="14.25" customHeight="1" x14ac:dyDescent="0.25">
      <c r="A175" s="4"/>
    </row>
    <row r="176" spans="1:1" ht="14.25" customHeight="1" x14ac:dyDescent="0.25">
      <c r="A176" s="4"/>
    </row>
    <row r="177" spans="1:1" ht="14.25" customHeight="1" x14ac:dyDescent="0.25">
      <c r="A177" s="4"/>
    </row>
    <row r="178" spans="1:1" ht="14.25" customHeight="1" x14ac:dyDescent="0.25">
      <c r="A178" s="4"/>
    </row>
    <row r="179" spans="1:1" ht="14.25" customHeight="1" x14ac:dyDescent="0.25">
      <c r="A179" s="4"/>
    </row>
    <row r="180" spans="1:1" ht="14.25" customHeight="1" x14ac:dyDescent="0.25">
      <c r="A180" s="4"/>
    </row>
    <row r="181" spans="1:1" ht="14.25" customHeight="1" x14ac:dyDescent="0.25">
      <c r="A181" s="4"/>
    </row>
    <row r="182" spans="1:1" ht="14.25" customHeight="1" x14ac:dyDescent="0.25">
      <c r="A182" s="4"/>
    </row>
    <row r="183" spans="1:1" ht="14.25" customHeight="1" x14ac:dyDescent="0.25">
      <c r="A183" s="4"/>
    </row>
    <row r="184" spans="1:1" ht="14.25" customHeight="1" x14ac:dyDescent="0.25">
      <c r="A184" s="4"/>
    </row>
    <row r="185" spans="1:1" ht="14.25" customHeight="1" x14ac:dyDescent="0.25">
      <c r="A185" s="4"/>
    </row>
    <row r="186" spans="1:1" ht="14.25" customHeight="1" x14ac:dyDescent="0.25">
      <c r="A186" s="4"/>
    </row>
    <row r="187" spans="1:1" ht="14.25" customHeight="1" x14ac:dyDescent="0.25">
      <c r="A187" s="4"/>
    </row>
    <row r="188" spans="1:1" ht="14.25" customHeight="1" x14ac:dyDescent="0.25">
      <c r="A188" s="4"/>
    </row>
    <row r="189" spans="1:1" ht="14.25" customHeight="1" x14ac:dyDescent="0.25">
      <c r="A189" s="4"/>
    </row>
    <row r="190" spans="1:1" ht="14.25" customHeight="1" x14ac:dyDescent="0.25">
      <c r="A190" s="4"/>
    </row>
    <row r="191" spans="1:1" ht="14.25" customHeight="1" x14ac:dyDescent="0.25">
      <c r="A191" s="4"/>
    </row>
    <row r="192" spans="1:1" ht="14.25" customHeight="1" x14ac:dyDescent="0.25">
      <c r="A192" s="4"/>
    </row>
    <row r="193" spans="1:1" ht="14.25" customHeight="1" x14ac:dyDescent="0.25">
      <c r="A193" s="4"/>
    </row>
    <row r="194" spans="1:1" ht="14.25" customHeight="1" x14ac:dyDescent="0.25">
      <c r="A194" s="4"/>
    </row>
    <row r="195" spans="1:1" ht="14.25" customHeight="1" x14ac:dyDescent="0.25">
      <c r="A195" s="4"/>
    </row>
    <row r="196" spans="1:1" ht="14.25" customHeight="1" x14ac:dyDescent="0.25">
      <c r="A196" s="4"/>
    </row>
    <row r="197" spans="1:1" ht="14.25" customHeight="1" x14ac:dyDescent="0.25">
      <c r="A197" s="4"/>
    </row>
    <row r="198" spans="1:1" ht="14.25" customHeight="1" x14ac:dyDescent="0.25">
      <c r="A198" s="4"/>
    </row>
    <row r="199" spans="1:1" ht="14.25" customHeight="1" x14ac:dyDescent="0.25">
      <c r="A199" s="4"/>
    </row>
    <row r="200" spans="1:1" ht="14.25" customHeight="1" x14ac:dyDescent="0.25">
      <c r="A200" s="4"/>
    </row>
    <row r="201" spans="1:1" ht="14.25" customHeight="1" x14ac:dyDescent="0.25">
      <c r="A201" s="4"/>
    </row>
    <row r="202" spans="1:1" ht="14.25" customHeight="1" x14ac:dyDescent="0.25">
      <c r="A202" s="4"/>
    </row>
    <row r="203" spans="1:1" ht="14.25" customHeight="1" x14ac:dyDescent="0.25">
      <c r="A203" s="4"/>
    </row>
    <row r="204" spans="1:1" ht="14.25" customHeight="1" x14ac:dyDescent="0.25">
      <c r="A204" s="4"/>
    </row>
    <row r="205" spans="1:1" ht="14.25" customHeight="1" x14ac:dyDescent="0.25">
      <c r="A205" s="4"/>
    </row>
    <row r="206" spans="1:1" ht="14.25" customHeight="1" x14ac:dyDescent="0.25">
      <c r="A206" s="4"/>
    </row>
    <row r="207" spans="1:1" ht="14.25" customHeight="1" x14ac:dyDescent="0.25">
      <c r="A207" s="4"/>
    </row>
    <row r="208" spans="1:1" ht="14.25" customHeight="1" x14ac:dyDescent="0.25">
      <c r="A208" s="4"/>
    </row>
    <row r="209" spans="1:1" ht="14.25" customHeight="1" x14ac:dyDescent="0.25">
      <c r="A209" s="4"/>
    </row>
    <row r="210" spans="1:1" ht="14.25" customHeight="1" x14ac:dyDescent="0.25">
      <c r="A210" s="4"/>
    </row>
    <row r="211" spans="1:1" ht="14.25" customHeight="1" x14ac:dyDescent="0.25">
      <c r="A211" s="4"/>
    </row>
    <row r="212" spans="1:1" ht="14.25" customHeight="1" x14ac:dyDescent="0.25">
      <c r="A212" s="4"/>
    </row>
    <row r="213" spans="1:1" ht="14.25" customHeight="1" x14ac:dyDescent="0.25">
      <c r="A213" s="4"/>
    </row>
    <row r="214" spans="1:1" ht="14.25" customHeight="1" x14ac:dyDescent="0.25">
      <c r="A214" s="4"/>
    </row>
    <row r="215" spans="1:1" ht="14.25" customHeight="1" x14ac:dyDescent="0.25">
      <c r="A215" s="4"/>
    </row>
    <row r="216" spans="1:1" ht="14.25" customHeight="1" x14ac:dyDescent="0.25">
      <c r="A216" s="4"/>
    </row>
    <row r="217" spans="1:1" ht="14.25" customHeight="1" x14ac:dyDescent="0.25">
      <c r="A217" s="4"/>
    </row>
    <row r="218" spans="1:1" ht="14.25" customHeight="1" x14ac:dyDescent="0.25">
      <c r="A218" s="4"/>
    </row>
    <row r="219" spans="1:1" ht="14.25" customHeight="1" x14ac:dyDescent="0.25">
      <c r="A219" s="4"/>
    </row>
    <row r="220" spans="1:1" ht="14.25" customHeight="1" x14ac:dyDescent="0.25">
      <c r="A220" s="4"/>
    </row>
    <row r="221" spans="1:1" ht="14.25" customHeight="1" x14ac:dyDescent="0.25">
      <c r="A221" s="4"/>
    </row>
    <row r="222" spans="1:1" ht="14.25" customHeight="1" x14ac:dyDescent="0.25">
      <c r="A222" s="4"/>
    </row>
    <row r="223" spans="1:1" ht="14.25" customHeight="1" x14ac:dyDescent="0.25">
      <c r="A223" s="4"/>
    </row>
    <row r="224" spans="1:1" ht="14.25" customHeight="1" x14ac:dyDescent="0.25">
      <c r="A224" s="4"/>
    </row>
    <row r="225" spans="1:1" ht="14.25" customHeight="1" x14ac:dyDescent="0.25">
      <c r="A225" s="4"/>
    </row>
    <row r="226" spans="1:1" ht="14.25" customHeight="1" x14ac:dyDescent="0.25">
      <c r="A226" s="4"/>
    </row>
    <row r="227" spans="1:1" ht="14.25" customHeight="1" x14ac:dyDescent="0.25">
      <c r="A227" s="4"/>
    </row>
    <row r="228" spans="1:1" ht="14.25" customHeight="1" x14ac:dyDescent="0.25">
      <c r="A228" s="4"/>
    </row>
    <row r="229" spans="1:1" ht="14.25" customHeight="1" x14ac:dyDescent="0.25">
      <c r="A229" s="4"/>
    </row>
    <row r="230" spans="1:1" ht="14.25" customHeight="1" x14ac:dyDescent="0.25">
      <c r="A230" s="4"/>
    </row>
    <row r="231" spans="1:1" ht="14.25" customHeight="1" x14ac:dyDescent="0.25">
      <c r="A231" s="4"/>
    </row>
    <row r="232" spans="1:1" ht="14.25" customHeight="1" x14ac:dyDescent="0.25">
      <c r="A232" s="4"/>
    </row>
    <row r="233" spans="1:1" ht="14.25" customHeight="1" x14ac:dyDescent="0.25">
      <c r="A233" s="4"/>
    </row>
    <row r="234" spans="1:1" ht="14.25" customHeight="1" x14ac:dyDescent="0.25">
      <c r="A234" s="4"/>
    </row>
    <row r="235" spans="1:1" ht="14.25" customHeight="1" x14ac:dyDescent="0.25">
      <c r="A235" s="4"/>
    </row>
    <row r="236" spans="1:1" ht="14.25" customHeight="1" x14ac:dyDescent="0.25">
      <c r="A236" s="4"/>
    </row>
    <row r="237" spans="1:1" ht="14.25" customHeight="1" x14ac:dyDescent="0.25">
      <c r="A237" s="4"/>
    </row>
    <row r="238" spans="1:1" ht="14.25" customHeight="1" x14ac:dyDescent="0.25">
      <c r="A238" s="4"/>
    </row>
    <row r="239" spans="1:1" ht="14.25" customHeight="1" x14ac:dyDescent="0.25">
      <c r="A239" s="4"/>
    </row>
    <row r="240" spans="1:1" ht="14.25" customHeight="1" x14ac:dyDescent="0.25">
      <c r="A240" s="4"/>
    </row>
    <row r="241" spans="1:1" ht="14.25" customHeight="1" x14ac:dyDescent="0.25">
      <c r="A241" s="4"/>
    </row>
    <row r="242" spans="1:1" ht="14.25" customHeight="1" x14ac:dyDescent="0.25">
      <c r="A242" s="4"/>
    </row>
    <row r="243" spans="1:1" ht="14.25" customHeight="1" x14ac:dyDescent="0.25">
      <c r="A243" s="4"/>
    </row>
    <row r="244" spans="1:1" ht="14.25" customHeight="1" x14ac:dyDescent="0.25">
      <c r="A244" s="4"/>
    </row>
    <row r="245" spans="1:1" ht="14.25" customHeight="1" x14ac:dyDescent="0.25">
      <c r="A245" s="4"/>
    </row>
    <row r="246" spans="1:1" ht="14.25" customHeight="1" x14ac:dyDescent="0.25">
      <c r="A246" s="4"/>
    </row>
    <row r="247" spans="1:1" ht="14.25" customHeight="1" x14ac:dyDescent="0.25">
      <c r="A247" s="4"/>
    </row>
    <row r="248" spans="1:1" ht="14.25" customHeight="1" x14ac:dyDescent="0.25">
      <c r="A248" s="4"/>
    </row>
    <row r="249" spans="1:1" ht="14.25" customHeight="1" x14ac:dyDescent="0.25">
      <c r="A249" s="4"/>
    </row>
    <row r="250" spans="1:1" ht="14.25" customHeight="1" x14ac:dyDescent="0.25">
      <c r="A250" s="4"/>
    </row>
    <row r="251" spans="1:1" ht="14.25" customHeight="1" x14ac:dyDescent="0.25">
      <c r="A251" s="4"/>
    </row>
    <row r="252" spans="1:1" ht="14.25" customHeight="1" x14ac:dyDescent="0.25">
      <c r="A252" s="4"/>
    </row>
    <row r="253" spans="1:1" ht="14.25" customHeight="1" x14ac:dyDescent="0.25">
      <c r="A253" s="4"/>
    </row>
    <row r="254" spans="1:1" ht="14.25" customHeight="1" x14ac:dyDescent="0.25">
      <c r="A254" s="4"/>
    </row>
    <row r="255" spans="1:1" ht="14.25" customHeight="1" x14ac:dyDescent="0.25">
      <c r="A255" s="4"/>
    </row>
    <row r="256" spans="1:1" ht="14.25" customHeight="1" x14ac:dyDescent="0.25">
      <c r="A256" s="4"/>
    </row>
    <row r="257" spans="1:1" ht="14.25" customHeight="1" x14ac:dyDescent="0.25">
      <c r="A257" s="4"/>
    </row>
    <row r="258" spans="1:1" ht="14.25" customHeight="1" x14ac:dyDescent="0.25">
      <c r="A258" s="4"/>
    </row>
    <row r="259" spans="1:1" ht="14.25" customHeight="1" x14ac:dyDescent="0.25">
      <c r="A259" s="4"/>
    </row>
    <row r="260" spans="1:1" ht="14.25" customHeight="1" x14ac:dyDescent="0.25">
      <c r="A260" s="4"/>
    </row>
    <row r="261" spans="1:1" ht="14.25" customHeight="1" x14ac:dyDescent="0.25">
      <c r="A261" s="4"/>
    </row>
    <row r="262" spans="1:1" ht="14.25" customHeight="1" x14ac:dyDescent="0.25">
      <c r="A262" s="4"/>
    </row>
    <row r="263" spans="1:1" ht="14.25" customHeight="1" x14ac:dyDescent="0.25">
      <c r="A263" s="4"/>
    </row>
    <row r="264" spans="1:1" ht="14.25" customHeight="1" x14ac:dyDescent="0.25">
      <c r="A264" s="4"/>
    </row>
    <row r="265" spans="1:1" ht="14.25" customHeight="1" x14ac:dyDescent="0.25">
      <c r="A265" s="4"/>
    </row>
    <row r="266" spans="1:1" ht="14.25" customHeight="1" x14ac:dyDescent="0.25">
      <c r="A266" s="4"/>
    </row>
    <row r="267" spans="1:1" ht="14.25" customHeight="1" x14ac:dyDescent="0.25">
      <c r="A267" s="4"/>
    </row>
    <row r="268" spans="1:1" ht="14.25" customHeight="1" x14ac:dyDescent="0.25">
      <c r="A268" s="4"/>
    </row>
    <row r="269" spans="1:1" ht="14.25" customHeight="1" x14ac:dyDescent="0.25">
      <c r="A269" s="4"/>
    </row>
    <row r="270" spans="1:1" ht="14.25" customHeight="1" x14ac:dyDescent="0.25">
      <c r="A270" s="4"/>
    </row>
    <row r="271" spans="1:1" ht="14.25" customHeight="1" x14ac:dyDescent="0.25">
      <c r="A271" s="4"/>
    </row>
    <row r="272" spans="1:1" ht="14.25" customHeight="1" x14ac:dyDescent="0.25">
      <c r="A272" s="4"/>
    </row>
    <row r="273" spans="1:1" ht="14.25" customHeight="1" x14ac:dyDescent="0.25">
      <c r="A273" s="4"/>
    </row>
    <row r="274" spans="1:1" ht="14.25" customHeight="1" x14ac:dyDescent="0.25">
      <c r="A274" s="4"/>
    </row>
    <row r="275" spans="1:1" ht="14.25" customHeight="1" x14ac:dyDescent="0.25">
      <c r="A275" s="4"/>
    </row>
    <row r="276" spans="1:1" ht="14.25" customHeight="1" x14ac:dyDescent="0.25">
      <c r="A276" s="4"/>
    </row>
    <row r="277" spans="1:1" ht="14.25" customHeight="1" x14ac:dyDescent="0.25">
      <c r="A277" s="4"/>
    </row>
    <row r="278" spans="1:1" ht="14.25" customHeight="1" x14ac:dyDescent="0.25">
      <c r="A278" s="4"/>
    </row>
    <row r="279" spans="1:1" ht="14.25" customHeight="1" x14ac:dyDescent="0.25">
      <c r="A279" s="4"/>
    </row>
    <row r="280" spans="1:1" ht="14.25" customHeight="1" x14ac:dyDescent="0.25">
      <c r="A280" s="4"/>
    </row>
    <row r="281" spans="1:1" ht="14.25" customHeight="1" x14ac:dyDescent="0.25">
      <c r="A281" s="4"/>
    </row>
    <row r="282" spans="1:1" ht="14.25" customHeight="1" x14ac:dyDescent="0.25">
      <c r="A282" s="4"/>
    </row>
    <row r="283" spans="1:1" ht="14.25" customHeight="1" x14ac:dyDescent="0.25">
      <c r="A283" s="4"/>
    </row>
    <row r="284" spans="1:1" ht="14.25" customHeight="1" x14ac:dyDescent="0.25">
      <c r="A284" s="4"/>
    </row>
    <row r="285" spans="1:1" ht="14.25" customHeight="1" x14ac:dyDescent="0.25">
      <c r="A285" s="4"/>
    </row>
    <row r="286" spans="1:1" ht="14.25" customHeight="1" x14ac:dyDescent="0.25">
      <c r="A286" s="4"/>
    </row>
    <row r="287" spans="1:1" ht="14.25" customHeight="1" x14ac:dyDescent="0.25">
      <c r="A287" s="4"/>
    </row>
    <row r="288" spans="1:1" ht="14.25" customHeight="1" x14ac:dyDescent="0.25">
      <c r="A288" s="4"/>
    </row>
    <row r="289" spans="1:1" ht="14.25" customHeight="1" x14ac:dyDescent="0.25">
      <c r="A289" s="4"/>
    </row>
    <row r="290" spans="1:1" ht="14.25" customHeight="1" x14ac:dyDescent="0.25">
      <c r="A290" s="4"/>
    </row>
    <row r="291" spans="1:1" ht="14.25" customHeight="1" x14ac:dyDescent="0.25">
      <c r="A291" s="4"/>
    </row>
    <row r="292" spans="1:1" ht="14.25" customHeight="1" x14ac:dyDescent="0.25">
      <c r="A292" s="4"/>
    </row>
    <row r="293" spans="1:1" ht="14.25" customHeight="1" x14ac:dyDescent="0.25">
      <c r="A293" s="4"/>
    </row>
    <row r="294" spans="1:1" ht="14.25" customHeight="1" x14ac:dyDescent="0.25">
      <c r="A294" s="4"/>
    </row>
    <row r="295" spans="1:1" ht="14.25" customHeight="1" x14ac:dyDescent="0.25">
      <c r="A295" s="4"/>
    </row>
    <row r="296" spans="1:1" ht="14.25" customHeight="1" x14ac:dyDescent="0.25">
      <c r="A296" s="4"/>
    </row>
    <row r="297" spans="1:1" ht="14.25" customHeight="1" x14ac:dyDescent="0.25">
      <c r="A297" s="4"/>
    </row>
    <row r="298" spans="1:1" ht="14.25" customHeight="1" x14ac:dyDescent="0.25">
      <c r="A298" s="4"/>
    </row>
    <row r="299" spans="1:1" ht="14.25" customHeight="1" x14ac:dyDescent="0.25">
      <c r="A299" s="4"/>
    </row>
    <row r="300" spans="1:1" ht="14.25" customHeight="1" x14ac:dyDescent="0.25">
      <c r="A300" s="4"/>
    </row>
    <row r="301" spans="1:1" ht="14.25" customHeight="1" x14ac:dyDescent="0.25">
      <c r="A301" s="4"/>
    </row>
    <row r="302" spans="1:1" ht="14.25" customHeight="1" x14ac:dyDescent="0.25">
      <c r="A302" s="4"/>
    </row>
    <row r="303" spans="1:1" ht="14.25" customHeight="1" x14ac:dyDescent="0.25">
      <c r="A303" s="4"/>
    </row>
    <row r="304" spans="1:1" ht="14.25" customHeight="1" x14ac:dyDescent="0.25">
      <c r="A304" s="4"/>
    </row>
    <row r="305" spans="1:1" ht="14.25" customHeight="1" x14ac:dyDescent="0.25">
      <c r="A305" s="4"/>
    </row>
    <row r="306" spans="1:1" ht="14.25" customHeight="1" x14ac:dyDescent="0.25">
      <c r="A306" s="4"/>
    </row>
    <row r="307" spans="1:1" ht="14.25" customHeight="1" x14ac:dyDescent="0.25">
      <c r="A307" s="4"/>
    </row>
    <row r="308" spans="1:1" ht="14.25" customHeight="1" x14ac:dyDescent="0.25">
      <c r="A308" s="4"/>
    </row>
    <row r="309" spans="1:1" ht="14.25" customHeight="1" x14ac:dyDescent="0.25">
      <c r="A309" s="4"/>
    </row>
    <row r="310" spans="1:1" ht="14.25" customHeight="1" x14ac:dyDescent="0.25">
      <c r="A310" s="4"/>
    </row>
    <row r="311" spans="1:1" ht="14.25" customHeight="1" x14ac:dyDescent="0.25">
      <c r="A311" s="4"/>
    </row>
    <row r="312" spans="1:1" ht="14.25" customHeight="1" x14ac:dyDescent="0.25">
      <c r="A312" s="4"/>
    </row>
    <row r="313" spans="1:1" ht="14.25" customHeight="1" x14ac:dyDescent="0.25">
      <c r="A313" s="4"/>
    </row>
    <row r="314" spans="1:1" ht="14.25" customHeight="1" x14ac:dyDescent="0.25">
      <c r="A314" s="4"/>
    </row>
    <row r="315" spans="1:1" ht="14.25" customHeight="1" x14ac:dyDescent="0.25">
      <c r="A315" s="4"/>
    </row>
    <row r="316" spans="1:1" ht="14.25" customHeight="1" x14ac:dyDescent="0.25">
      <c r="A316" s="4"/>
    </row>
    <row r="317" spans="1:1" ht="14.25" customHeight="1" x14ac:dyDescent="0.25">
      <c r="A317" s="4"/>
    </row>
    <row r="318" spans="1:1" ht="14.25" customHeight="1" x14ac:dyDescent="0.25">
      <c r="A318" s="4"/>
    </row>
    <row r="319" spans="1:1" ht="14.25" customHeight="1" x14ac:dyDescent="0.25">
      <c r="A319" s="4"/>
    </row>
    <row r="320" spans="1:1" ht="14.25" customHeight="1" x14ac:dyDescent="0.25">
      <c r="A320" s="4"/>
    </row>
    <row r="321" spans="1:1" ht="14.25" customHeight="1" x14ac:dyDescent="0.25">
      <c r="A321" s="4"/>
    </row>
    <row r="322" spans="1:1" ht="14.25" customHeight="1" x14ac:dyDescent="0.25">
      <c r="A322" s="4"/>
    </row>
    <row r="323" spans="1:1" ht="14.25" customHeight="1" x14ac:dyDescent="0.25">
      <c r="A323" s="4"/>
    </row>
    <row r="324" spans="1:1" ht="14.25" customHeight="1" x14ac:dyDescent="0.25">
      <c r="A324" s="4"/>
    </row>
    <row r="325" spans="1:1" ht="14.25" customHeight="1" x14ac:dyDescent="0.25">
      <c r="A325" s="4"/>
    </row>
    <row r="326" spans="1:1" ht="14.25" customHeight="1" x14ac:dyDescent="0.25">
      <c r="A326" s="4"/>
    </row>
    <row r="327" spans="1:1" ht="14.25" customHeight="1" x14ac:dyDescent="0.25">
      <c r="A327" s="4"/>
    </row>
    <row r="328" spans="1:1" ht="14.25" customHeight="1" x14ac:dyDescent="0.25">
      <c r="A328" s="4"/>
    </row>
    <row r="329" spans="1:1" ht="14.25" customHeight="1" x14ac:dyDescent="0.25">
      <c r="A329" s="4"/>
    </row>
    <row r="330" spans="1:1" ht="14.25" customHeight="1" x14ac:dyDescent="0.25">
      <c r="A330" s="4"/>
    </row>
    <row r="331" spans="1:1" ht="14.25" customHeight="1" x14ac:dyDescent="0.25">
      <c r="A331" s="4"/>
    </row>
    <row r="332" spans="1:1" ht="14.25" customHeight="1" x14ac:dyDescent="0.25">
      <c r="A332" s="4"/>
    </row>
    <row r="333" spans="1:1" ht="14.25" customHeight="1" x14ac:dyDescent="0.25">
      <c r="A333" s="4"/>
    </row>
    <row r="334" spans="1:1" ht="14.25" customHeight="1" x14ac:dyDescent="0.25">
      <c r="A334" s="4"/>
    </row>
    <row r="335" spans="1:1" ht="14.25" customHeight="1" x14ac:dyDescent="0.25">
      <c r="A335" s="4"/>
    </row>
    <row r="336" spans="1:1" ht="14.25" customHeight="1" x14ac:dyDescent="0.25">
      <c r="A336" s="4"/>
    </row>
    <row r="337" spans="1:1" ht="14.25" customHeight="1" x14ac:dyDescent="0.25">
      <c r="A337" s="4"/>
    </row>
    <row r="338" spans="1:1" ht="14.25" customHeight="1" x14ac:dyDescent="0.25">
      <c r="A338" s="4"/>
    </row>
    <row r="339" spans="1:1" ht="14.25" customHeight="1" x14ac:dyDescent="0.25">
      <c r="A339" s="4"/>
    </row>
    <row r="340" spans="1:1" ht="14.25" customHeight="1" x14ac:dyDescent="0.25">
      <c r="A340" s="4"/>
    </row>
    <row r="341" spans="1:1" ht="14.25" customHeight="1" x14ac:dyDescent="0.25">
      <c r="A341" s="4"/>
    </row>
    <row r="342" spans="1:1" ht="14.25" customHeight="1" x14ac:dyDescent="0.25">
      <c r="A342" s="4"/>
    </row>
    <row r="343" spans="1:1" ht="14.25" customHeight="1" x14ac:dyDescent="0.25">
      <c r="A343" s="4"/>
    </row>
    <row r="344" spans="1:1" ht="14.25" customHeight="1" x14ac:dyDescent="0.25">
      <c r="A344" s="4"/>
    </row>
    <row r="345" spans="1:1" ht="14.25" customHeight="1" x14ac:dyDescent="0.25">
      <c r="A345" s="4"/>
    </row>
    <row r="346" spans="1:1" ht="14.25" customHeight="1" x14ac:dyDescent="0.25">
      <c r="A346" s="4"/>
    </row>
    <row r="347" spans="1:1" ht="14.25" customHeight="1" x14ac:dyDescent="0.25">
      <c r="A347" s="4"/>
    </row>
    <row r="348" spans="1:1" ht="14.25" customHeight="1" x14ac:dyDescent="0.25">
      <c r="A348" s="4"/>
    </row>
    <row r="349" spans="1:1" ht="14.25" customHeight="1" x14ac:dyDescent="0.25">
      <c r="A349" s="4"/>
    </row>
    <row r="350" spans="1:1" ht="14.25" customHeight="1" x14ac:dyDescent="0.25">
      <c r="A350" s="4"/>
    </row>
    <row r="351" spans="1:1" ht="14.25" customHeight="1" x14ac:dyDescent="0.25">
      <c r="A351" s="4"/>
    </row>
    <row r="352" spans="1:1" ht="14.25" customHeight="1" x14ac:dyDescent="0.25">
      <c r="A352" s="4"/>
    </row>
    <row r="353" spans="1:1" ht="14.25" customHeight="1" x14ac:dyDescent="0.25">
      <c r="A353" s="4"/>
    </row>
    <row r="354" spans="1:1" ht="14.25" customHeight="1" x14ac:dyDescent="0.25">
      <c r="A354" s="4"/>
    </row>
    <row r="355" spans="1:1" ht="14.25" customHeight="1" x14ac:dyDescent="0.25">
      <c r="A355" s="4"/>
    </row>
    <row r="356" spans="1:1" ht="14.25" customHeight="1" x14ac:dyDescent="0.25">
      <c r="A356" s="4"/>
    </row>
    <row r="357" spans="1:1" ht="14.25" customHeight="1" x14ac:dyDescent="0.25">
      <c r="A357" s="4"/>
    </row>
    <row r="358" spans="1:1" ht="14.25" customHeight="1" x14ac:dyDescent="0.25">
      <c r="A358" s="4"/>
    </row>
    <row r="359" spans="1:1" ht="14.25" customHeight="1" x14ac:dyDescent="0.25">
      <c r="A359" s="4"/>
    </row>
    <row r="360" spans="1:1" ht="14.25" customHeight="1" x14ac:dyDescent="0.25">
      <c r="A360" s="4"/>
    </row>
    <row r="361" spans="1:1" ht="14.25" customHeight="1" x14ac:dyDescent="0.25">
      <c r="A361" s="4"/>
    </row>
    <row r="362" spans="1:1" ht="14.25" customHeight="1" x14ac:dyDescent="0.25">
      <c r="A362" s="4"/>
    </row>
    <row r="363" spans="1:1" ht="14.25" customHeight="1" x14ac:dyDescent="0.25">
      <c r="A363" s="4"/>
    </row>
    <row r="364" spans="1:1" ht="14.25" customHeight="1" x14ac:dyDescent="0.25">
      <c r="A364" s="4"/>
    </row>
    <row r="365" spans="1:1" ht="14.25" customHeight="1" x14ac:dyDescent="0.25">
      <c r="A365" s="4"/>
    </row>
    <row r="366" spans="1:1" ht="14.25" customHeight="1" x14ac:dyDescent="0.25">
      <c r="A366" s="4"/>
    </row>
    <row r="367" spans="1:1" ht="14.25" customHeight="1" x14ac:dyDescent="0.25">
      <c r="A367" s="4"/>
    </row>
    <row r="368" spans="1:1" ht="14.25" customHeight="1" x14ac:dyDescent="0.25">
      <c r="A368" s="4"/>
    </row>
    <row r="369" spans="1:1" ht="14.25" customHeight="1" x14ac:dyDescent="0.25">
      <c r="A369" s="4"/>
    </row>
    <row r="370" spans="1:1" ht="14.25" customHeight="1" x14ac:dyDescent="0.25">
      <c r="A370" s="4"/>
    </row>
    <row r="371" spans="1:1" ht="14.25" customHeight="1" x14ac:dyDescent="0.25">
      <c r="A371" s="4"/>
    </row>
    <row r="372" spans="1:1" ht="14.25" customHeight="1" x14ac:dyDescent="0.25">
      <c r="A372" s="4"/>
    </row>
    <row r="373" spans="1:1" ht="14.25" customHeight="1" x14ac:dyDescent="0.25">
      <c r="A373" s="4"/>
    </row>
    <row r="374" spans="1:1" ht="14.25" customHeight="1" x14ac:dyDescent="0.25">
      <c r="A374" s="4"/>
    </row>
    <row r="375" spans="1:1" ht="14.25" customHeight="1" x14ac:dyDescent="0.25">
      <c r="A375" s="4"/>
    </row>
    <row r="376" spans="1:1" ht="14.25" customHeight="1" x14ac:dyDescent="0.25">
      <c r="A376" s="4"/>
    </row>
    <row r="377" spans="1:1" ht="14.25" customHeight="1" x14ac:dyDescent="0.25">
      <c r="A377" s="4"/>
    </row>
    <row r="378" spans="1:1" ht="14.25" customHeight="1" x14ac:dyDescent="0.25">
      <c r="A378" s="4"/>
    </row>
    <row r="379" spans="1:1" ht="14.25" customHeight="1" x14ac:dyDescent="0.25">
      <c r="A379" s="4"/>
    </row>
    <row r="380" spans="1:1" ht="14.25" customHeight="1" x14ac:dyDescent="0.25">
      <c r="A380" s="4"/>
    </row>
    <row r="381" spans="1:1" ht="14.25" customHeight="1" x14ac:dyDescent="0.25">
      <c r="A381" s="4"/>
    </row>
    <row r="382" spans="1:1" ht="14.25" customHeight="1" x14ac:dyDescent="0.25">
      <c r="A382" s="4"/>
    </row>
    <row r="383" spans="1:1" ht="14.25" customHeight="1" x14ac:dyDescent="0.25">
      <c r="A383" s="4"/>
    </row>
    <row r="384" spans="1:1" ht="14.25" customHeight="1" x14ac:dyDescent="0.25">
      <c r="A384" s="4"/>
    </row>
    <row r="385" spans="1:1" ht="14.25" customHeight="1" x14ac:dyDescent="0.25">
      <c r="A385" s="4"/>
    </row>
    <row r="386" spans="1:1" ht="14.25" customHeight="1" x14ac:dyDescent="0.25">
      <c r="A386" s="4"/>
    </row>
    <row r="387" spans="1:1" ht="14.25" customHeight="1" x14ac:dyDescent="0.25">
      <c r="A387" s="4"/>
    </row>
    <row r="388" spans="1:1" ht="14.25" customHeight="1" x14ac:dyDescent="0.25">
      <c r="A388" s="4"/>
    </row>
    <row r="389" spans="1:1" ht="14.25" customHeight="1" x14ac:dyDescent="0.25">
      <c r="A389" s="4"/>
    </row>
    <row r="390" spans="1:1" ht="14.25" customHeight="1" x14ac:dyDescent="0.25">
      <c r="A390" s="4"/>
    </row>
    <row r="391" spans="1:1" ht="14.25" customHeight="1" x14ac:dyDescent="0.25">
      <c r="A391" s="4"/>
    </row>
    <row r="392" spans="1:1" ht="14.25" customHeight="1" x14ac:dyDescent="0.25">
      <c r="A392" s="4"/>
    </row>
    <row r="393" spans="1:1" ht="14.25" customHeight="1" x14ac:dyDescent="0.25">
      <c r="A393" s="4"/>
    </row>
    <row r="394" spans="1:1" ht="14.25" customHeight="1" x14ac:dyDescent="0.25">
      <c r="A394" s="4"/>
    </row>
    <row r="395" spans="1:1" ht="14.25" customHeight="1" x14ac:dyDescent="0.25">
      <c r="A395" s="4"/>
    </row>
    <row r="396" spans="1:1" ht="14.25" customHeight="1" x14ac:dyDescent="0.25">
      <c r="A396" s="4"/>
    </row>
    <row r="397" spans="1:1" ht="14.25" customHeight="1" x14ac:dyDescent="0.25">
      <c r="A397" s="4"/>
    </row>
    <row r="398" spans="1:1" ht="14.25" customHeight="1" x14ac:dyDescent="0.25">
      <c r="A398" s="4"/>
    </row>
    <row r="399" spans="1:1" ht="14.25" customHeight="1" x14ac:dyDescent="0.25">
      <c r="A399" s="4"/>
    </row>
    <row r="400" spans="1:1" ht="14.25" customHeight="1" x14ac:dyDescent="0.25">
      <c r="A400" s="4"/>
    </row>
    <row r="401" spans="1:1" ht="14.25" customHeight="1" x14ac:dyDescent="0.25">
      <c r="A401" s="4"/>
    </row>
    <row r="402" spans="1:1" ht="14.25" customHeight="1" x14ac:dyDescent="0.25">
      <c r="A402" s="4"/>
    </row>
    <row r="403" spans="1:1" ht="14.25" customHeight="1" x14ac:dyDescent="0.25">
      <c r="A403" s="4"/>
    </row>
    <row r="404" spans="1:1" ht="14.25" customHeight="1" x14ac:dyDescent="0.25">
      <c r="A404" s="4"/>
    </row>
    <row r="405" spans="1:1" ht="14.25" customHeight="1" x14ac:dyDescent="0.25">
      <c r="A405" s="4"/>
    </row>
    <row r="406" spans="1:1" ht="14.25" customHeight="1" x14ac:dyDescent="0.25">
      <c r="A406" s="4"/>
    </row>
    <row r="407" spans="1:1" ht="14.25" customHeight="1" x14ac:dyDescent="0.25">
      <c r="A407" s="4"/>
    </row>
    <row r="408" spans="1:1" ht="14.25" customHeight="1" x14ac:dyDescent="0.25">
      <c r="A408" s="4"/>
    </row>
    <row r="409" spans="1:1" ht="14.25" customHeight="1" x14ac:dyDescent="0.25">
      <c r="A409" s="4"/>
    </row>
    <row r="410" spans="1:1" ht="14.25" customHeight="1" x14ac:dyDescent="0.25">
      <c r="A410" s="4"/>
    </row>
    <row r="411" spans="1:1" ht="14.25" customHeight="1" x14ac:dyDescent="0.25">
      <c r="A411" s="4"/>
    </row>
    <row r="412" spans="1:1" ht="14.25" customHeight="1" x14ac:dyDescent="0.25">
      <c r="A412" s="4"/>
    </row>
    <row r="413" spans="1:1" ht="14.25" customHeight="1" x14ac:dyDescent="0.25">
      <c r="A413" s="4"/>
    </row>
    <row r="414" spans="1:1" ht="14.25" customHeight="1" x14ac:dyDescent="0.25">
      <c r="A414" s="4"/>
    </row>
    <row r="415" spans="1:1" ht="14.25" customHeight="1" x14ac:dyDescent="0.25">
      <c r="A415" s="4"/>
    </row>
    <row r="416" spans="1:1" ht="14.25" customHeight="1" x14ac:dyDescent="0.25">
      <c r="A416" s="4"/>
    </row>
    <row r="417" spans="1:1" ht="14.25" customHeight="1" x14ac:dyDescent="0.25">
      <c r="A417" s="4"/>
    </row>
    <row r="418" spans="1:1" ht="14.25" customHeight="1" x14ac:dyDescent="0.25">
      <c r="A418" s="4"/>
    </row>
    <row r="419" spans="1:1" ht="14.25" customHeight="1" x14ac:dyDescent="0.25">
      <c r="A419" s="4"/>
    </row>
    <row r="420" spans="1:1" ht="14.25" customHeight="1" x14ac:dyDescent="0.25">
      <c r="A420" s="4"/>
    </row>
    <row r="421" spans="1:1" ht="14.25" customHeight="1" x14ac:dyDescent="0.25">
      <c r="A421" s="4"/>
    </row>
    <row r="422" spans="1:1" ht="14.25" customHeight="1" x14ac:dyDescent="0.25">
      <c r="A422" s="4"/>
    </row>
    <row r="423" spans="1:1" ht="14.25" customHeight="1" x14ac:dyDescent="0.25">
      <c r="A423" s="4"/>
    </row>
    <row r="424" spans="1:1" ht="14.25" customHeight="1" x14ac:dyDescent="0.25">
      <c r="A424" s="4"/>
    </row>
    <row r="425" spans="1:1" ht="14.25" customHeight="1" x14ac:dyDescent="0.25">
      <c r="A425" s="4"/>
    </row>
    <row r="426" spans="1:1" ht="14.25" customHeight="1" x14ac:dyDescent="0.25">
      <c r="A426" s="4"/>
    </row>
    <row r="427" spans="1:1" ht="14.25" customHeight="1" x14ac:dyDescent="0.25">
      <c r="A427" s="4"/>
    </row>
    <row r="428" spans="1:1" ht="14.25" customHeight="1" x14ac:dyDescent="0.25">
      <c r="A428" s="4"/>
    </row>
    <row r="429" spans="1:1" ht="14.25" customHeight="1" x14ac:dyDescent="0.25">
      <c r="A429" s="4"/>
    </row>
    <row r="430" spans="1:1" ht="14.25" customHeight="1" x14ac:dyDescent="0.25">
      <c r="A430" s="4"/>
    </row>
    <row r="431" spans="1:1" ht="14.25" customHeight="1" x14ac:dyDescent="0.25">
      <c r="A431" s="4"/>
    </row>
    <row r="432" spans="1:1" ht="14.25" customHeight="1" x14ac:dyDescent="0.25">
      <c r="A432" s="4"/>
    </row>
    <row r="433" spans="1:1" ht="14.25" customHeight="1" x14ac:dyDescent="0.25">
      <c r="A433" s="4"/>
    </row>
    <row r="434" spans="1:1" ht="14.25" customHeight="1" x14ac:dyDescent="0.25">
      <c r="A434" s="4"/>
    </row>
    <row r="435" spans="1:1" ht="14.25" customHeight="1" x14ac:dyDescent="0.25">
      <c r="A435" s="4"/>
    </row>
    <row r="436" spans="1:1" ht="14.25" customHeight="1" x14ac:dyDescent="0.25">
      <c r="A436" s="4"/>
    </row>
    <row r="437" spans="1:1" ht="14.25" customHeight="1" x14ac:dyDescent="0.25">
      <c r="A437" s="4"/>
    </row>
    <row r="438" spans="1:1" ht="14.25" customHeight="1" x14ac:dyDescent="0.25">
      <c r="A438" s="4"/>
    </row>
    <row r="439" spans="1:1" ht="14.25" customHeight="1" x14ac:dyDescent="0.25">
      <c r="A439" s="4"/>
    </row>
    <row r="440" spans="1:1" ht="14.25" customHeight="1" x14ac:dyDescent="0.25">
      <c r="A440" s="4"/>
    </row>
    <row r="441" spans="1:1" ht="14.25" customHeight="1" x14ac:dyDescent="0.25">
      <c r="A441" s="4"/>
    </row>
    <row r="442" spans="1:1" ht="14.25" customHeight="1" x14ac:dyDescent="0.25">
      <c r="A442" s="4"/>
    </row>
    <row r="443" spans="1:1" ht="14.25" customHeight="1" x14ac:dyDescent="0.25">
      <c r="A443" s="4"/>
    </row>
    <row r="444" spans="1:1" ht="14.25" customHeight="1" x14ac:dyDescent="0.25">
      <c r="A444" s="4"/>
    </row>
    <row r="445" spans="1:1" ht="14.25" customHeight="1" x14ac:dyDescent="0.25">
      <c r="A445" s="4"/>
    </row>
    <row r="446" spans="1:1" ht="14.25" customHeight="1" x14ac:dyDescent="0.25">
      <c r="A446" s="4"/>
    </row>
    <row r="447" spans="1:1" ht="14.25" customHeight="1" x14ac:dyDescent="0.25">
      <c r="A447" s="4"/>
    </row>
    <row r="448" spans="1:1" ht="14.25" customHeight="1" x14ac:dyDescent="0.25">
      <c r="A448" s="4"/>
    </row>
    <row r="449" spans="1:1" ht="14.25" customHeight="1" x14ac:dyDescent="0.25">
      <c r="A449" s="4"/>
    </row>
    <row r="450" spans="1:1" ht="14.25" customHeight="1" x14ac:dyDescent="0.25">
      <c r="A450" s="4"/>
    </row>
    <row r="451" spans="1:1" ht="14.25" customHeight="1" x14ac:dyDescent="0.25">
      <c r="A451" s="4"/>
    </row>
    <row r="452" spans="1:1" ht="14.25" customHeight="1" x14ac:dyDescent="0.25">
      <c r="A452" s="4"/>
    </row>
    <row r="453" spans="1:1" ht="14.25" customHeight="1" x14ac:dyDescent="0.25">
      <c r="A453" s="4"/>
    </row>
    <row r="454" spans="1:1" ht="14.25" customHeight="1" x14ac:dyDescent="0.25">
      <c r="A454" s="4"/>
    </row>
    <row r="455" spans="1:1" ht="14.25" customHeight="1" x14ac:dyDescent="0.25">
      <c r="A455" s="4"/>
    </row>
    <row r="456" spans="1:1" ht="14.25" customHeight="1" x14ac:dyDescent="0.25">
      <c r="A456" s="4"/>
    </row>
    <row r="457" spans="1:1" ht="14.25" customHeight="1" x14ac:dyDescent="0.25">
      <c r="A457" s="4"/>
    </row>
    <row r="458" spans="1:1" ht="14.25" customHeight="1" x14ac:dyDescent="0.25">
      <c r="A458" s="4"/>
    </row>
    <row r="459" spans="1:1" ht="14.25" customHeight="1" x14ac:dyDescent="0.25">
      <c r="A459" s="4"/>
    </row>
    <row r="460" spans="1:1" ht="14.25" customHeight="1" x14ac:dyDescent="0.25">
      <c r="A460" s="4"/>
    </row>
    <row r="461" spans="1:1" ht="14.25" customHeight="1" x14ac:dyDescent="0.25">
      <c r="A461" s="4"/>
    </row>
    <row r="462" spans="1:1" ht="14.25" customHeight="1" x14ac:dyDescent="0.25">
      <c r="A462" s="4"/>
    </row>
    <row r="463" spans="1:1" ht="14.25" customHeight="1" x14ac:dyDescent="0.25">
      <c r="A463" s="4"/>
    </row>
    <row r="464" spans="1:1" ht="14.25" customHeight="1" x14ac:dyDescent="0.25">
      <c r="A464" s="4"/>
    </row>
    <row r="465" spans="1:1" ht="14.25" customHeight="1" x14ac:dyDescent="0.25">
      <c r="A465" s="4"/>
    </row>
    <row r="466" spans="1:1" ht="14.25" customHeight="1" x14ac:dyDescent="0.25">
      <c r="A466" s="4"/>
    </row>
    <row r="467" spans="1:1" ht="14.25" customHeight="1" x14ac:dyDescent="0.25">
      <c r="A467" s="4"/>
    </row>
    <row r="468" spans="1:1" ht="14.25" customHeight="1" x14ac:dyDescent="0.25">
      <c r="A468" s="4"/>
    </row>
    <row r="469" spans="1:1" ht="14.25" customHeight="1" x14ac:dyDescent="0.25">
      <c r="A469" s="4"/>
    </row>
    <row r="470" spans="1:1" ht="14.25" customHeight="1" x14ac:dyDescent="0.25">
      <c r="A470" s="4"/>
    </row>
    <row r="471" spans="1:1" ht="14.25" customHeight="1" x14ac:dyDescent="0.25">
      <c r="A471" s="4"/>
    </row>
    <row r="472" spans="1:1" ht="14.25" customHeight="1" x14ac:dyDescent="0.25">
      <c r="A472" s="4"/>
    </row>
    <row r="473" spans="1:1" ht="14.25" customHeight="1" x14ac:dyDescent="0.25">
      <c r="A473" s="4"/>
    </row>
    <row r="474" spans="1:1" ht="14.25" customHeight="1" x14ac:dyDescent="0.25">
      <c r="A474" s="4"/>
    </row>
    <row r="475" spans="1:1" ht="14.25" customHeight="1" x14ac:dyDescent="0.25">
      <c r="A475" s="4"/>
    </row>
    <row r="476" spans="1:1" ht="14.25" customHeight="1" x14ac:dyDescent="0.25">
      <c r="A476" s="4"/>
    </row>
    <row r="477" spans="1:1" ht="14.25" customHeight="1" x14ac:dyDescent="0.25">
      <c r="A477" s="4"/>
    </row>
    <row r="478" spans="1:1" ht="14.25" customHeight="1" x14ac:dyDescent="0.25">
      <c r="A478" s="4"/>
    </row>
    <row r="479" spans="1:1" ht="14.25" customHeight="1" x14ac:dyDescent="0.25">
      <c r="A479" s="4"/>
    </row>
    <row r="480" spans="1:1" ht="14.25" customHeight="1" x14ac:dyDescent="0.25">
      <c r="A480" s="4"/>
    </row>
    <row r="481" spans="1:1" ht="14.25" customHeight="1" x14ac:dyDescent="0.25">
      <c r="A481" s="4"/>
    </row>
    <row r="482" spans="1:1" ht="14.25" customHeight="1" x14ac:dyDescent="0.25">
      <c r="A482" s="4"/>
    </row>
    <row r="483" spans="1:1" ht="14.25" customHeight="1" x14ac:dyDescent="0.25">
      <c r="A483" s="4"/>
    </row>
    <row r="484" spans="1:1" ht="14.25" customHeight="1" x14ac:dyDescent="0.25">
      <c r="A484" s="4"/>
    </row>
    <row r="485" spans="1:1" ht="14.25" customHeight="1" x14ac:dyDescent="0.25">
      <c r="A485" s="4"/>
    </row>
    <row r="486" spans="1:1" ht="14.25" customHeight="1" x14ac:dyDescent="0.25">
      <c r="A486" s="4"/>
    </row>
    <row r="487" spans="1:1" ht="14.25" customHeight="1" x14ac:dyDescent="0.25">
      <c r="A487" s="4"/>
    </row>
    <row r="488" spans="1:1" ht="14.25" customHeight="1" x14ac:dyDescent="0.25">
      <c r="A488" s="4"/>
    </row>
    <row r="489" spans="1:1" ht="14.25" customHeight="1" x14ac:dyDescent="0.25">
      <c r="A489" s="4"/>
    </row>
    <row r="490" spans="1:1" ht="14.25" customHeight="1" x14ac:dyDescent="0.25">
      <c r="A490" s="4"/>
    </row>
    <row r="491" spans="1:1" ht="14.25" customHeight="1" x14ac:dyDescent="0.25">
      <c r="A491" s="4"/>
    </row>
    <row r="492" spans="1:1" ht="14.25" customHeight="1" x14ac:dyDescent="0.25">
      <c r="A492" s="4"/>
    </row>
    <row r="493" spans="1:1" ht="14.25" customHeight="1" x14ac:dyDescent="0.25">
      <c r="A493" s="4"/>
    </row>
    <row r="494" spans="1:1" ht="14.25" customHeight="1" x14ac:dyDescent="0.25">
      <c r="A494" s="4"/>
    </row>
    <row r="495" spans="1:1" ht="14.25" customHeight="1" x14ac:dyDescent="0.25">
      <c r="A495" s="4"/>
    </row>
    <row r="496" spans="1:1" ht="14.25" customHeight="1" x14ac:dyDescent="0.25">
      <c r="A496" s="4"/>
    </row>
    <row r="497" spans="1:1" ht="14.25" customHeight="1" x14ac:dyDescent="0.25">
      <c r="A497" s="4"/>
    </row>
    <row r="498" spans="1:1" ht="14.25" customHeight="1" x14ac:dyDescent="0.25">
      <c r="A498" s="4"/>
    </row>
    <row r="499" spans="1:1" ht="14.25" customHeight="1" x14ac:dyDescent="0.25">
      <c r="A499" s="4"/>
    </row>
    <row r="500" spans="1:1" ht="14.25" customHeight="1" x14ac:dyDescent="0.25">
      <c r="A500" s="4"/>
    </row>
    <row r="501" spans="1:1" ht="14.25" customHeight="1" x14ac:dyDescent="0.25">
      <c r="A501" s="4"/>
    </row>
    <row r="502" spans="1:1" ht="14.25" customHeight="1" x14ac:dyDescent="0.25">
      <c r="A502" s="4"/>
    </row>
    <row r="503" spans="1:1" ht="14.25" customHeight="1" x14ac:dyDescent="0.25">
      <c r="A503" s="4"/>
    </row>
    <row r="504" spans="1:1" ht="14.25" customHeight="1" x14ac:dyDescent="0.25">
      <c r="A504" s="4"/>
    </row>
    <row r="505" spans="1:1" ht="14.25" customHeight="1" x14ac:dyDescent="0.25">
      <c r="A505" s="4"/>
    </row>
    <row r="506" spans="1:1" ht="14.25" customHeight="1" x14ac:dyDescent="0.25">
      <c r="A506" s="4"/>
    </row>
    <row r="507" spans="1:1" ht="14.25" customHeight="1" x14ac:dyDescent="0.25">
      <c r="A507" s="4"/>
    </row>
    <row r="508" spans="1:1" ht="14.25" customHeight="1" x14ac:dyDescent="0.25">
      <c r="A508" s="4"/>
    </row>
    <row r="509" spans="1:1" ht="14.25" customHeight="1" x14ac:dyDescent="0.25">
      <c r="A509" s="4"/>
    </row>
    <row r="510" spans="1:1" ht="14.25" customHeight="1" x14ac:dyDescent="0.25">
      <c r="A510" s="4"/>
    </row>
    <row r="511" spans="1:1" ht="14.25" customHeight="1" x14ac:dyDescent="0.25">
      <c r="A511" s="4"/>
    </row>
    <row r="512" spans="1:1" ht="14.25" customHeight="1" x14ac:dyDescent="0.25">
      <c r="A512" s="4"/>
    </row>
    <row r="513" spans="1:1" ht="14.25" customHeight="1" x14ac:dyDescent="0.25">
      <c r="A513" s="4"/>
    </row>
    <row r="514" spans="1:1" ht="14.25" customHeight="1" x14ac:dyDescent="0.25">
      <c r="A514" s="4"/>
    </row>
    <row r="515" spans="1:1" ht="14.25" customHeight="1" x14ac:dyDescent="0.25">
      <c r="A515" s="4"/>
    </row>
    <row r="516" spans="1:1" ht="14.25" customHeight="1" x14ac:dyDescent="0.25">
      <c r="A516" s="4"/>
    </row>
    <row r="517" spans="1:1" ht="14.25" customHeight="1" x14ac:dyDescent="0.25">
      <c r="A517" s="4"/>
    </row>
    <row r="518" spans="1:1" ht="14.25" customHeight="1" x14ac:dyDescent="0.25">
      <c r="A518" s="4"/>
    </row>
    <row r="519" spans="1:1" ht="14.25" customHeight="1" x14ac:dyDescent="0.25">
      <c r="A519" s="4"/>
    </row>
    <row r="520" spans="1:1" ht="14.25" customHeight="1" x14ac:dyDescent="0.25">
      <c r="A520" s="4"/>
    </row>
    <row r="521" spans="1:1" ht="14.25" customHeight="1" x14ac:dyDescent="0.25">
      <c r="A521" s="4"/>
    </row>
    <row r="522" spans="1:1" ht="14.25" customHeight="1" x14ac:dyDescent="0.25">
      <c r="A522" s="4"/>
    </row>
    <row r="523" spans="1:1" ht="14.25" customHeight="1" x14ac:dyDescent="0.25">
      <c r="A523" s="4"/>
    </row>
    <row r="524" spans="1:1" ht="14.25" customHeight="1" x14ac:dyDescent="0.25">
      <c r="A524" s="4"/>
    </row>
    <row r="525" spans="1:1" ht="14.25" customHeight="1" x14ac:dyDescent="0.25">
      <c r="A525" s="4"/>
    </row>
    <row r="526" spans="1:1" ht="14.25" customHeight="1" x14ac:dyDescent="0.25">
      <c r="A526" s="4"/>
    </row>
    <row r="527" spans="1:1" ht="14.25" customHeight="1" x14ac:dyDescent="0.25">
      <c r="A527" s="4"/>
    </row>
    <row r="528" spans="1:1" ht="14.25" customHeight="1" x14ac:dyDescent="0.25">
      <c r="A528" s="4"/>
    </row>
    <row r="529" spans="1:1" ht="14.25" customHeight="1" x14ac:dyDescent="0.25">
      <c r="A529" s="4"/>
    </row>
    <row r="530" spans="1:1" ht="14.25" customHeight="1" x14ac:dyDescent="0.25">
      <c r="A530" s="4"/>
    </row>
    <row r="531" spans="1:1" ht="14.25" customHeight="1" x14ac:dyDescent="0.25">
      <c r="A531" s="4"/>
    </row>
    <row r="532" spans="1:1" ht="14.25" customHeight="1" x14ac:dyDescent="0.25">
      <c r="A532" s="4"/>
    </row>
    <row r="533" spans="1:1" ht="14.25" customHeight="1" x14ac:dyDescent="0.25">
      <c r="A533" s="4"/>
    </row>
    <row r="534" spans="1:1" ht="14.25" customHeight="1" x14ac:dyDescent="0.25">
      <c r="A534" s="4"/>
    </row>
    <row r="535" spans="1:1" ht="14.25" customHeight="1" x14ac:dyDescent="0.25">
      <c r="A535" s="4"/>
    </row>
    <row r="536" spans="1:1" ht="14.25" customHeight="1" x14ac:dyDescent="0.25">
      <c r="A536" s="4"/>
    </row>
    <row r="537" spans="1:1" ht="14.25" customHeight="1" x14ac:dyDescent="0.25">
      <c r="A537" s="4"/>
    </row>
    <row r="538" spans="1:1" ht="14.25" customHeight="1" x14ac:dyDescent="0.25">
      <c r="A538" s="4"/>
    </row>
    <row r="539" spans="1:1" ht="14.25" customHeight="1" x14ac:dyDescent="0.25">
      <c r="A539" s="4"/>
    </row>
    <row r="540" spans="1:1" ht="14.25" customHeight="1" x14ac:dyDescent="0.25">
      <c r="A540" s="4"/>
    </row>
    <row r="541" spans="1:1" ht="14.25" customHeight="1" x14ac:dyDescent="0.25">
      <c r="A541" s="4"/>
    </row>
    <row r="542" spans="1:1" ht="14.25" customHeight="1" x14ac:dyDescent="0.25">
      <c r="A542" s="4"/>
    </row>
    <row r="543" spans="1:1" ht="14.25" customHeight="1" x14ac:dyDescent="0.25">
      <c r="A543" s="4"/>
    </row>
    <row r="544" spans="1:1" ht="14.25" customHeight="1" x14ac:dyDescent="0.25">
      <c r="A544" s="4"/>
    </row>
    <row r="545" spans="1:1" ht="14.25" customHeight="1" x14ac:dyDescent="0.25">
      <c r="A545" s="4"/>
    </row>
    <row r="546" spans="1:1" ht="14.25" customHeight="1" x14ac:dyDescent="0.25">
      <c r="A546" s="4"/>
    </row>
    <row r="547" spans="1:1" ht="14.25" customHeight="1" x14ac:dyDescent="0.25">
      <c r="A547" s="4"/>
    </row>
    <row r="548" spans="1:1" ht="14.25" customHeight="1" x14ac:dyDescent="0.25">
      <c r="A548" s="4"/>
    </row>
    <row r="549" spans="1:1" ht="14.25" customHeight="1" x14ac:dyDescent="0.25">
      <c r="A549" s="4"/>
    </row>
    <row r="550" spans="1:1" ht="14.25" customHeight="1" x14ac:dyDescent="0.25">
      <c r="A550" s="4"/>
    </row>
    <row r="551" spans="1:1" ht="14.25" customHeight="1" x14ac:dyDescent="0.25">
      <c r="A551" s="4"/>
    </row>
    <row r="552" spans="1:1" ht="14.25" customHeight="1" x14ac:dyDescent="0.25">
      <c r="A552" s="4"/>
    </row>
    <row r="553" spans="1:1" ht="14.25" customHeight="1" x14ac:dyDescent="0.25">
      <c r="A553" s="4"/>
    </row>
    <row r="554" spans="1:1" ht="14.25" customHeight="1" x14ac:dyDescent="0.25">
      <c r="A554" s="4"/>
    </row>
    <row r="555" spans="1:1" ht="14.25" customHeight="1" x14ac:dyDescent="0.25">
      <c r="A555" s="4"/>
    </row>
    <row r="556" spans="1:1" ht="14.25" customHeight="1" x14ac:dyDescent="0.25">
      <c r="A556" s="4"/>
    </row>
    <row r="557" spans="1:1" ht="14.25" customHeight="1" x14ac:dyDescent="0.25">
      <c r="A557" s="4"/>
    </row>
    <row r="558" spans="1:1" ht="14.25" customHeight="1" x14ac:dyDescent="0.25">
      <c r="A558" s="4"/>
    </row>
    <row r="559" spans="1:1" ht="14.25" customHeight="1" x14ac:dyDescent="0.25">
      <c r="A559" s="4"/>
    </row>
    <row r="560" spans="1:1" ht="14.25" customHeight="1" x14ac:dyDescent="0.25">
      <c r="A560" s="4"/>
    </row>
    <row r="561" spans="1:1" ht="14.25" customHeight="1" x14ac:dyDescent="0.25">
      <c r="A561" s="4"/>
    </row>
    <row r="562" spans="1:1" ht="14.25" customHeight="1" x14ac:dyDescent="0.25">
      <c r="A562" s="4"/>
    </row>
    <row r="563" spans="1:1" ht="14.25" customHeight="1" x14ac:dyDescent="0.25">
      <c r="A563" s="4"/>
    </row>
    <row r="564" spans="1:1" ht="14.25" customHeight="1" x14ac:dyDescent="0.25">
      <c r="A564" s="4"/>
    </row>
    <row r="565" spans="1:1" ht="14.25" customHeight="1" x14ac:dyDescent="0.25">
      <c r="A565" s="4"/>
    </row>
    <row r="566" spans="1:1" ht="14.25" customHeight="1" x14ac:dyDescent="0.25">
      <c r="A566" s="4"/>
    </row>
    <row r="567" spans="1:1" ht="14.25" customHeight="1" x14ac:dyDescent="0.25">
      <c r="A567" s="4"/>
    </row>
    <row r="568" spans="1:1" ht="14.25" customHeight="1" x14ac:dyDescent="0.25">
      <c r="A568" s="4"/>
    </row>
    <row r="569" spans="1:1" ht="14.25" customHeight="1" x14ac:dyDescent="0.25">
      <c r="A569" s="4"/>
    </row>
    <row r="570" spans="1:1" ht="14.25" customHeight="1" x14ac:dyDescent="0.25">
      <c r="A570" s="4"/>
    </row>
    <row r="571" spans="1:1" ht="14.25" customHeight="1" x14ac:dyDescent="0.25">
      <c r="A571" s="4"/>
    </row>
    <row r="572" spans="1:1" ht="14.25" customHeight="1" x14ac:dyDescent="0.25">
      <c r="A572" s="4"/>
    </row>
    <row r="573" spans="1:1" ht="14.25" customHeight="1" x14ac:dyDescent="0.25">
      <c r="A573" s="4"/>
    </row>
    <row r="574" spans="1:1" ht="14.25" customHeight="1" x14ac:dyDescent="0.25">
      <c r="A574" s="4"/>
    </row>
    <row r="575" spans="1:1" ht="14.25" customHeight="1" x14ac:dyDescent="0.25">
      <c r="A575" s="4"/>
    </row>
    <row r="576" spans="1:1" ht="14.25" customHeight="1" x14ac:dyDescent="0.25">
      <c r="A576" s="4"/>
    </row>
    <row r="577" spans="1:1" ht="14.25" customHeight="1" x14ac:dyDescent="0.25">
      <c r="A577" s="4"/>
    </row>
    <row r="578" spans="1:1" ht="14.25" customHeight="1" x14ac:dyDescent="0.25">
      <c r="A578" s="4"/>
    </row>
    <row r="579" spans="1:1" ht="14.25" customHeight="1" x14ac:dyDescent="0.25">
      <c r="A579" s="4"/>
    </row>
    <row r="580" spans="1:1" ht="14.25" customHeight="1" x14ac:dyDescent="0.25">
      <c r="A580" s="4"/>
    </row>
    <row r="581" spans="1:1" ht="14.25" customHeight="1" x14ac:dyDescent="0.25">
      <c r="A581" s="4"/>
    </row>
    <row r="582" spans="1:1" ht="14.25" customHeight="1" x14ac:dyDescent="0.25">
      <c r="A582" s="4"/>
    </row>
    <row r="583" spans="1:1" ht="14.25" customHeight="1" x14ac:dyDescent="0.25">
      <c r="A583" s="4"/>
    </row>
    <row r="584" spans="1:1" ht="14.25" customHeight="1" x14ac:dyDescent="0.25">
      <c r="A584" s="4"/>
    </row>
    <row r="585" spans="1:1" ht="14.25" customHeight="1" x14ac:dyDescent="0.25">
      <c r="A585" s="4"/>
    </row>
    <row r="586" spans="1:1" ht="14.25" customHeight="1" x14ac:dyDescent="0.25">
      <c r="A586" s="4"/>
    </row>
    <row r="587" spans="1:1" ht="14.25" customHeight="1" x14ac:dyDescent="0.25">
      <c r="A587" s="4"/>
    </row>
    <row r="588" spans="1:1" ht="14.25" customHeight="1" x14ac:dyDescent="0.25">
      <c r="A588" s="4"/>
    </row>
    <row r="589" spans="1:1" ht="14.25" customHeight="1" x14ac:dyDescent="0.25">
      <c r="A589" s="4"/>
    </row>
    <row r="590" spans="1:1" ht="14.25" customHeight="1" x14ac:dyDescent="0.25">
      <c r="A590" s="4"/>
    </row>
    <row r="591" spans="1:1" ht="14.25" customHeight="1" x14ac:dyDescent="0.25">
      <c r="A591" s="4"/>
    </row>
    <row r="592" spans="1:1" ht="14.25" customHeight="1" x14ac:dyDescent="0.25">
      <c r="A592" s="4"/>
    </row>
    <row r="593" spans="1:1" ht="14.25" customHeight="1" x14ac:dyDescent="0.25">
      <c r="A593" s="4"/>
    </row>
    <row r="594" spans="1:1" ht="14.25" customHeight="1" x14ac:dyDescent="0.25">
      <c r="A594" s="4"/>
    </row>
    <row r="595" spans="1:1" ht="14.25" customHeight="1" x14ac:dyDescent="0.25">
      <c r="A595" s="4"/>
    </row>
    <row r="596" spans="1:1" ht="14.25" customHeight="1" x14ac:dyDescent="0.25">
      <c r="A596" s="4"/>
    </row>
    <row r="597" spans="1:1" ht="14.25" customHeight="1" x14ac:dyDescent="0.25">
      <c r="A597" s="4"/>
    </row>
    <row r="598" spans="1:1" ht="14.25" customHeight="1" x14ac:dyDescent="0.25">
      <c r="A598" s="4"/>
    </row>
    <row r="599" spans="1:1" ht="14.25" customHeight="1" x14ac:dyDescent="0.25">
      <c r="A599" s="4"/>
    </row>
    <row r="600" spans="1:1" ht="14.25" customHeight="1" x14ac:dyDescent="0.25">
      <c r="A600" s="4"/>
    </row>
    <row r="601" spans="1:1" ht="14.25" customHeight="1" x14ac:dyDescent="0.25">
      <c r="A601" s="4"/>
    </row>
    <row r="602" spans="1:1" ht="14.25" customHeight="1" x14ac:dyDescent="0.25">
      <c r="A602" s="4"/>
    </row>
    <row r="603" spans="1:1" ht="14.25" customHeight="1" x14ac:dyDescent="0.25">
      <c r="A603" s="4"/>
    </row>
    <row r="604" spans="1:1" ht="14.25" customHeight="1" x14ac:dyDescent="0.25">
      <c r="A604" s="4"/>
    </row>
    <row r="605" spans="1:1" ht="14.25" customHeight="1" x14ac:dyDescent="0.25">
      <c r="A605" s="4"/>
    </row>
    <row r="606" spans="1:1" ht="14.25" customHeight="1" x14ac:dyDescent="0.25">
      <c r="A606" s="4"/>
    </row>
    <row r="607" spans="1:1" ht="14.25" customHeight="1" x14ac:dyDescent="0.25">
      <c r="A607" s="4"/>
    </row>
    <row r="608" spans="1:1" ht="14.25" customHeight="1" x14ac:dyDescent="0.25">
      <c r="A608" s="4"/>
    </row>
    <row r="609" spans="1:1" ht="14.25" customHeight="1" x14ac:dyDescent="0.25">
      <c r="A609" s="4"/>
    </row>
    <row r="610" spans="1:1" ht="14.25" customHeight="1" x14ac:dyDescent="0.25">
      <c r="A610" s="4"/>
    </row>
    <row r="611" spans="1:1" ht="14.25" customHeight="1" x14ac:dyDescent="0.25">
      <c r="A611" s="4"/>
    </row>
    <row r="612" spans="1:1" ht="14.25" customHeight="1" x14ac:dyDescent="0.25">
      <c r="A612" s="4"/>
    </row>
    <row r="613" spans="1:1" ht="14.25" customHeight="1" x14ac:dyDescent="0.25">
      <c r="A613" s="4"/>
    </row>
    <row r="614" spans="1:1" ht="14.25" customHeight="1" x14ac:dyDescent="0.25">
      <c r="A614" s="4"/>
    </row>
    <row r="615" spans="1:1" ht="14.25" customHeight="1" x14ac:dyDescent="0.25">
      <c r="A615" s="4"/>
    </row>
    <row r="616" spans="1:1" ht="14.25" customHeight="1" x14ac:dyDescent="0.25">
      <c r="A616" s="4"/>
    </row>
    <row r="617" spans="1:1" ht="14.25" customHeight="1" x14ac:dyDescent="0.25">
      <c r="A617" s="4"/>
    </row>
    <row r="618" spans="1:1" ht="14.25" customHeight="1" x14ac:dyDescent="0.25">
      <c r="A618" s="4"/>
    </row>
    <row r="619" spans="1:1" ht="14.25" customHeight="1" x14ac:dyDescent="0.25">
      <c r="A619" s="4"/>
    </row>
    <row r="620" spans="1:1" ht="14.25" customHeight="1" x14ac:dyDescent="0.25">
      <c r="A620" s="4"/>
    </row>
    <row r="621" spans="1:1" ht="14.25" customHeight="1" x14ac:dyDescent="0.25">
      <c r="A621" s="4"/>
    </row>
    <row r="622" spans="1:1" ht="14.25" customHeight="1" x14ac:dyDescent="0.25">
      <c r="A622" s="4"/>
    </row>
    <row r="623" spans="1:1" ht="14.25" customHeight="1" x14ac:dyDescent="0.25">
      <c r="A623" s="4"/>
    </row>
    <row r="624" spans="1:1" ht="14.25" customHeight="1" x14ac:dyDescent="0.25">
      <c r="A624" s="4"/>
    </row>
    <row r="625" spans="1:1" ht="14.25" customHeight="1" x14ac:dyDescent="0.25">
      <c r="A625" s="4"/>
    </row>
    <row r="626" spans="1:1" ht="14.25" customHeight="1" x14ac:dyDescent="0.25">
      <c r="A626" s="4"/>
    </row>
    <row r="627" spans="1:1" ht="14.25" customHeight="1" x14ac:dyDescent="0.25">
      <c r="A627" s="4"/>
    </row>
    <row r="628" spans="1:1" ht="14.25" customHeight="1" x14ac:dyDescent="0.25">
      <c r="A628" s="4"/>
    </row>
    <row r="629" spans="1:1" ht="14.25" customHeight="1" x14ac:dyDescent="0.25">
      <c r="A629" s="4"/>
    </row>
    <row r="630" spans="1:1" ht="14.25" customHeight="1" x14ac:dyDescent="0.25">
      <c r="A630" s="4"/>
    </row>
    <row r="631" spans="1:1" ht="14.25" customHeight="1" x14ac:dyDescent="0.25">
      <c r="A631" s="4"/>
    </row>
    <row r="632" spans="1:1" ht="14.25" customHeight="1" x14ac:dyDescent="0.25">
      <c r="A632" s="4"/>
    </row>
    <row r="633" spans="1:1" ht="14.25" customHeight="1" x14ac:dyDescent="0.25">
      <c r="A633" s="4"/>
    </row>
    <row r="634" spans="1:1" ht="14.25" customHeight="1" x14ac:dyDescent="0.25">
      <c r="A634" s="4"/>
    </row>
    <row r="635" spans="1:1" ht="14.25" customHeight="1" x14ac:dyDescent="0.25">
      <c r="A635" s="4"/>
    </row>
    <row r="636" spans="1:1" ht="14.25" customHeight="1" x14ac:dyDescent="0.25">
      <c r="A636" s="4"/>
    </row>
    <row r="637" spans="1:1" ht="14.25" customHeight="1" x14ac:dyDescent="0.25">
      <c r="A637" s="4"/>
    </row>
    <row r="638" spans="1:1" ht="14.25" customHeight="1" x14ac:dyDescent="0.25">
      <c r="A638" s="4"/>
    </row>
    <row r="639" spans="1:1" ht="14.25" customHeight="1" x14ac:dyDescent="0.25">
      <c r="A639" s="4"/>
    </row>
    <row r="640" spans="1:1" ht="14.25" customHeight="1" x14ac:dyDescent="0.25">
      <c r="A640" s="4"/>
    </row>
    <row r="641" spans="1:1" ht="14.25" customHeight="1" x14ac:dyDescent="0.25">
      <c r="A641" s="4"/>
    </row>
    <row r="642" spans="1:1" ht="14.25" customHeight="1" x14ac:dyDescent="0.25">
      <c r="A642" s="4"/>
    </row>
    <row r="643" spans="1:1" ht="14.25" customHeight="1" x14ac:dyDescent="0.25">
      <c r="A643" s="4"/>
    </row>
    <row r="644" spans="1:1" ht="14.25" customHeight="1" x14ac:dyDescent="0.25">
      <c r="A644" s="4"/>
    </row>
    <row r="645" spans="1:1" ht="14.25" customHeight="1" x14ac:dyDescent="0.25">
      <c r="A645" s="4"/>
    </row>
    <row r="646" spans="1:1" ht="14.25" customHeight="1" x14ac:dyDescent="0.25">
      <c r="A646" s="4"/>
    </row>
    <row r="647" spans="1:1" ht="14.25" customHeight="1" x14ac:dyDescent="0.25">
      <c r="A647" s="4"/>
    </row>
    <row r="648" spans="1:1" ht="14.25" customHeight="1" x14ac:dyDescent="0.25">
      <c r="A648" s="4"/>
    </row>
    <row r="649" spans="1:1" ht="14.25" customHeight="1" x14ac:dyDescent="0.25">
      <c r="A649" s="4"/>
    </row>
    <row r="650" spans="1:1" ht="14.25" customHeight="1" x14ac:dyDescent="0.25">
      <c r="A650" s="4"/>
    </row>
    <row r="651" spans="1:1" ht="14.25" customHeight="1" x14ac:dyDescent="0.25">
      <c r="A651" s="4"/>
    </row>
    <row r="652" spans="1:1" ht="14.25" customHeight="1" x14ac:dyDescent="0.25">
      <c r="A652" s="4"/>
    </row>
    <row r="653" spans="1:1" ht="14.25" customHeight="1" x14ac:dyDescent="0.25">
      <c r="A653" s="4"/>
    </row>
    <row r="654" spans="1:1" ht="14.25" customHeight="1" x14ac:dyDescent="0.25">
      <c r="A654" s="4"/>
    </row>
    <row r="655" spans="1:1" ht="14.25" customHeight="1" x14ac:dyDescent="0.25">
      <c r="A655" s="4"/>
    </row>
    <row r="656" spans="1:1" ht="14.25" customHeight="1" x14ac:dyDescent="0.25">
      <c r="A656" s="4"/>
    </row>
    <row r="657" spans="1:1" ht="14.25" customHeight="1" x14ac:dyDescent="0.25">
      <c r="A657" s="4"/>
    </row>
    <row r="658" spans="1:1" ht="14.25" customHeight="1" x14ac:dyDescent="0.25">
      <c r="A658" s="4"/>
    </row>
    <row r="659" spans="1:1" ht="14.25" customHeight="1" x14ac:dyDescent="0.25">
      <c r="A659" s="4"/>
    </row>
    <row r="660" spans="1:1" ht="14.25" customHeight="1" x14ac:dyDescent="0.25">
      <c r="A660" s="4"/>
    </row>
    <row r="661" spans="1:1" ht="14.25" customHeight="1" x14ac:dyDescent="0.25">
      <c r="A661" s="4"/>
    </row>
    <row r="662" spans="1:1" ht="14.25" customHeight="1" x14ac:dyDescent="0.25">
      <c r="A662" s="4"/>
    </row>
    <row r="663" spans="1:1" ht="14.25" customHeight="1" x14ac:dyDescent="0.25">
      <c r="A663" s="4"/>
    </row>
    <row r="664" spans="1:1" ht="14.25" customHeight="1" x14ac:dyDescent="0.25">
      <c r="A664" s="4"/>
    </row>
    <row r="665" spans="1:1" ht="14.25" customHeight="1" x14ac:dyDescent="0.25">
      <c r="A665" s="4"/>
    </row>
    <row r="666" spans="1:1" ht="14.25" customHeight="1" x14ac:dyDescent="0.25">
      <c r="A666" s="4"/>
    </row>
    <row r="667" spans="1:1" ht="14.25" customHeight="1" x14ac:dyDescent="0.25">
      <c r="A667" s="4"/>
    </row>
    <row r="668" spans="1:1" ht="14.25" customHeight="1" x14ac:dyDescent="0.25">
      <c r="A668" s="4"/>
    </row>
    <row r="669" spans="1:1" ht="14.25" customHeight="1" x14ac:dyDescent="0.25">
      <c r="A669" s="4"/>
    </row>
    <row r="670" spans="1:1" ht="14.25" customHeight="1" x14ac:dyDescent="0.25">
      <c r="A670" s="4"/>
    </row>
    <row r="671" spans="1:1" ht="14.25" customHeight="1" x14ac:dyDescent="0.25">
      <c r="A671" s="4"/>
    </row>
    <row r="672" spans="1:1" ht="14.25" customHeight="1" x14ac:dyDescent="0.25">
      <c r="A672" s="4"/>
    </row>
    <row r="673" spans="1:1" ht="14.25" customHeight="1" x14ac:dyDescent="0.25">
      <c r="A673" s="4"/>
    </row>
    <row r="674" spans="1:1" ht="14.25" customHeight="1" x14ac:dyDescent="0.25">
      <c r="A674" s="4"/>
    </row>
    <row r="675" spans="1:1" ht="14.25" customHeight="1" x14ac:dyDescent="0.25">
      <c r="A675" s="4"/>
    </row>
    <row r="676" spans="1:1" ht="14.25" customHeight="1" x14ac:dyDescent="0.25">
      <c r="A676" s="4"/>
    </row>
    <row r="677" spans="1:1" ht="14.25" customHeight="1" x14ac:dyDescent="0.25">
      <c r="A677" s="4"/>
    </row>
    <row r="678" spans="1:1" ht="14.25" customHeight="1" x14ac:dyDescent="0.25">
      <c r="A678" s="4"/>
    </row>
    <row r="679" spans="1:1" ht="14.25" customHeight="1" x14ac:dyDescent="0.25">
      <c r="A679" s="4"/>
    </row>
    <row r="680" spans="1:1" ht="14.25" customHeight="1" x14ac:dyDescent="0.25">
      <c r="A680" s="4"/>
    </row>
    <row r="681" spans="1:1" ht="14.25" customHeight="1" x14ac:dyDescent="0.25">
      <c r="A681" s="4"/>
    </row>
    <row r="682" spans="1:1" ht="14.25" customHeight="1" x14ac:dyDescent="0.25">
      <c r="A682" s="4"/>
    </row>
    <row r="683" spans="1:1" ht="14.25" customHeight="1" x14ac:dyDescent="0.25">
      <c r="A683" s="4"/>
    </row>
    <row r="684" spans="1:1" ht="14.25" customHeight="1" x14ac:dyDescent="0.25">
      <c r="A684" s="4"/>
    </row>
    <row r="685" spans="1:1" ht="14.25" customHeight="1" x14ac:dyDescent="0.25">
      <c r="A685" s="4"/>
    </row>
    <row r="686" spans="1:1" ht="14.25" customHeight="1" x14ac:dyDescent="0.25">
      <c r="A686" s="4"/>
    </row>
    <row r="687" spans="1:1" ht="14.25" customHeight="1" x14ac:dyDescent="0.25">
      <c r="A687" s="4"/>
    </row>
    <row r="688" spans="1:1" ht="14.25" customHeight="1" x14ac:dyDescent="0.25">
      <c r="A688" s="4"/>
    </row>
    <row r="689" spans="1:1" ht="14.25" customHeight="1" x14ac:dyDescent="0.25">
      <c r="A689" s="4"/>
    </row>
    <row r="690" spans="1:1" ht="14.25" customHeight="1" x14ac:dyDescent="0.25">
      <c r="A690" s="4"/>
    </row>
    <row r="691" spans="1:1" ht="14.25" customHeight="1" x14ac:dyDescent="0.25">
      <c r="A691" s="4"/>
    </row>
    <row r="692" spans="1:1" ht="14.25" customHeight="1" x14ac:dyDescent="0.25">
      <c r="A692" s="4"/>
    </row>
    <row r="693" spans="1:1" ht="14.25" customHeight="1" x14ac:dyDescent="0.25">
      <c r="A693" s="4"/>
    </row>
    <row r="694" spans="1:1" ht="14.25" customHeight="1" x14ac:dyDescent="0.25">
      <c r="A694" s="4"/>
    </row>
    <row r="695" spans="1:1" ht="14.25" customHeight="1" x14ac:dyDescent="0.25">
      <c r="A695" s="4"/>
    </row>
    <row r="696" spans="1:1" ht="14.25" customHeight="1" x14ac:dyDescent="0.25">
      <c r="A696" s="4"/>
    </row>
    <row r="697" spans="1:1" ht="14.25" customHeight="1" x14ac:dyDescent="0.25">
      <c r="A697" s="4"/>
    </row>
    <row r="698" spans="1:1" ht="14.25" customHeight="1" x14ac:dyDescent="0.25">
      <c r="A698" s="4"/>
    </row>
    <row r="699" spans="1:1" ht="14.25" customHeight="1" x14ac:dyDescent="0.25">
      <c r="A699" s="4"/>
    </row>
    <row r="700" spans="1:1" ht="14.25" customHeight="1" x14ac:dyDescent="0.25">
      <c r="A700" s="4"/>
    </row>
    <row r="701" spans="1:1" ht="14.25" customHeight="1" x14ac:dyDescent="0.25">
      <c r="A701" s="4"/>
    </row>
    <row r="702" spans="1:1" ht="14.25" customHeight="1" x14ac:dyDescent="0.25">
      <c r="A702" s="4"/>
    </row>
    <row r="703" spans="1:1" ht="14.25" customHeight="1" x14ac:dyDescent="0.25">
      <c r="A703" s="4"/>
    </row>
    <row r="704" spans="1:1" ht="14.25" customHeight="1" x14ac:dyDescent="0.25">
      <c r="A704" s="4"/>
    </row>
    <row r="705" spans="1:1" ht="14.25" customHeight="1" x14ac:dyDescent="0.25">
      <c r="A705" s="4"/>
    </row>
    <row r="706" spans="1:1" ht="14.25" customHeight="1" x14ac:dyDescent="0.25">
      <c r="A706" s="4"/>
    </row>
    <row r="707" spans="1:1" ht="14.25" customHeight="1" x14ac:dyDescent="0.25">
      <c r="A707" s="4"/>
    </row>
    <row r="708" spans="1:1" ht="14.25" customHeight="1" x14ac:dyDescent="0.25">
      <c r="A708" s="4"/>
    </row>
    <row r="709" spans="1:1" ht="14.25" customHeight="1" x14ac:dyDescent="0.25">
      <c r="A709" s="4"/>
    </row>
    <row r="710" spans="1:1" ht="14.25" customHeight="1" x14ac:dyDescent="0.25">
      <c r="A710" s="4"/>
    </row>
    <row r="711" spans="1:1" ht="14.25" customHeight="1" x14ac:dyDescent="0.25">
      <c r="A711" s="4"/>
    </row>
    <row r="712" spans="1:1" ht="14.25" customHeight="1" x14ac:dyDescent="0.25">
      <c r="A712" s="4"/>
    </row>
    <row r="713" spans="1:1" ht="14.25" customHeight="1" x14ac:dyDescent="0.25">
      <c r="A713" s="4"/>
    </row>
    <row r="714" spans="1:1" ht="14.25" customHeight="1" x14ac:dyDescent="0.25">
      <c r="A714" s="4"/>
    </row>
    <row r="715" spans="1:1" ht="14.25" customHeight="1" x14ac:dyDescent="0.25">
      <c r="A715" s="4"/>
    </row>
    <row r="716" spans="1:1" ht="14.25" customHeight="1" x14ac:dyDescent="0.25">
      <c r="A716" s="4"/>
    </row>
    <row r="717" spans="1:1" ht="14.25" customHeight="1" x14ac:dyDescent="0.25">
      <c r="A717" s="4"/>
    </row>
    <row r="718" spans="1:1" ht="14.25" customHeight="1" x14ac:dyDescent="0.25">
      <c r="A718" s="4"/>
    </row>
    <row r="719" spans="1:1" ht="14.25" customHeight="1" x14ac:dyDescent="0.25">
      <c r="A719" s="4"/>
    </row>
    <row r="720" spans="1:1" ht="14.25" customHeight="1" x14ac:dyDescent="0.25">
      <c r="A720" s="4"/>
    </row>
    <row r="721" spans="1:1" ht="14.25" customHeight="1" x14ac:dyDescent="0.25">
      <c r="A721" s="4"/>
    </row>
    <row r="722" spans="1:1" ht="14.25" customHeight="1" x14ac:dyDescent="0.25">
      <c r="A722" s="4"/>
    </row>
    <row r="723" spans="1:1" ht="14.25" customHeight="1" x14ac:dyDescent="0.25">
      <c r="A723" s="4"/>
    </row>
    <row r="724" spans="1:1" ht="14.25" customHeight="1" x14ac:dyDescent="0.25">
      <c r="A724" s="4"/>
    </row>
    <row r="725" spans="1:1" ht="14.25" customHeight="1" x14ac:dyDescent="0.25">
      <c r="A725" s="4"/>
    </row>
    <row r="726" spans="1:1" ht="14.25" customHeight="1" x14ac:dyDescent="0.25">
      <c r="A726" s="4"/>
    </row>
    <row r="727" spans="1:1" ht="14.25" customHeight="1" x14ac:dyDescent="0.25">
      <c r="A727" s="4"/>
    </row>
    <row r="728" spans="1:1" ht="14.25" customHeight="1" x14ac:dyDescent="0.25">
      <c r="A728" s="4"/>
    </row>
    <row r="729" spans="1:1" ht="14.25" customHeight="1" x14ac:dyDescent="0.25">
      <c r="A729" s="4"/>
    </row>
    <row r="730" spans="1:1" ht="14.25" customHeight="1" x14ac:dyDescent="0.25">
      <c r="A730" s="4"/>
    </row>
    <row r="731" spans="1:1" ht="14.25" customHeight="1" x14ac:dyDescent="0.25">
      <c r="A731" s="4"/>
    </row>
    <row r="732" spans="1:1" ht="14.25" customHeight="1" x14ac:dyDescent="0.25">
      <c r="A732" s="4"/>
    </row>
    <row r="733" spans="1:1" ht="14.25" customHeight="1" x14ac:dyDescent="0.25">
      <c r="A733" s="4"/>
    </row>
    <row r="734" spans="1:1" ht="14.25" customHeight="1" x14ac:dyDescent="0.25">
      <c r="A734" s="4"/>
    </row>
    <row r="735" spans="1:1" ht="14.25" customHeight="1" x14ac:dyDescent="0.25">
      <c r="A735" s="4"/>
    </row>
    <row r="736" spans="1:1" ht="14.25" customHeight="1" x14ac:dyDescent="0.25">
      <c r="A736" s="4"/>
    </row>
    <row r="737" spans="1:1" ht="14.25" customHeight="1" x14ac:dyDescent="0.25">
      <c r="A737" s="4"/>
    </row>
    <row r="738" spans="1:1" ht="14.25" customHeight="1" x14ac:dyDescent="0.25">
      <c r="A738" s="4"/>
    </row>
    <row r="739" spans="1:1" ht="14.25" customHeight="1" x14ac:dyDescent="0.25">
      <c r="A739" s="4"/>
    </row>
    <row r="740" spans="1:1" ht="14.25" customHeight="1" x14ac:dyDescent="0.25">
      <c r="A740" s="4"/>
    </row>
    <row r="741" spans="1:1" ht="14.25" customHeight="1" x14ac:dyDescent="0.25">
      <c r="A741" s="4"/>
    </row>
    <row r="742" spans="1:1" ht="14.25" customHeight="1" x14ac:dyDescent="0.25">
      <c r="A742" s="4"/>
    </row>
    <row r="743" spans="1:1" ht="14.25" customHeight="1" x14ac:dyDescent="0.25">
      <c r="A743" s="4"/>
    </row>
    <row r="744" spans="1:1" ht="14.25" customHeight="1" x14ac:dyDescent="0.25">
      <c r="A744" s="4"/>
    </row>
    <row r="745" spans="1:1" ht="14.25" customHeight="1" x14ac:dyDescent="0.25">
      <c r="A745" s="4"/>
    </row>
    <row r="746" spans="1:1" ht="14.25" customHeight="1" x14ac:dyDescent="0.25">
      <c r="A746" s="4"/>
    </row>
    <row r="747" spans="1:1" ht="14.25" customHeight="1" x14ac:dyDescent="0.25">
      <c r="A747" s="4"/>
    </row>
    <row r="748" spans="1:1" ht="14.25" customHeight="1" x14ac:dyDescent="0.25">
      <c r="A748" s="4"/>
    </row>
    <row r="749" spans="1:1" ht="14.25" customHeight="1" x14ac:dyDescent="0.25">
      <c r="A749" s="4"/>
    </row>
    <row r="750" spans="1:1" ht="14.25" customHeight="1" x14ac:dyDescent="0.25">
      <c r="A750" s="4"/>
    </row>
    <row r="751" spans="1:1" ht="14.25" customHeight="1" x14ac:dyDescent="0.25">
      <c r="A751" s="4"/>
    </row>
    <row r="752" spans="1:1" ht="14.25" customHeight="1" x14ac:dyDescent="0.25">
      <c r="A752" s="4"/>
    </row>
    <row r="753" spans="1:1" ht="14.25" customHeight="1" x14ac:dyDescent="0.25">
      <c r="A753" s="4"/>
    </row>
    <row r="754" spans="1:1" ht="14.25" customHeight="1" x14ac:dyDescent="0.25">
      <c r="A754" s="4"/>
    </row>
    <row r="755" spans="1:1" ht="14.25" customHeight="1" x14ac:dyDescent="0.25">
      <c r="A755" s="4"/>
    </row>
    <row r="756" spans="1:1" ht="14.25" customHeight="1" x14ac:dyDescent="0.25">
      <c r="A756" s="4"/>
    </row>
    <row r="757" spans="1:1" ht="14.25" customHeight="1" x14ac:dyDescent="0.25">
      <c r="A757" s="4"/>
    </row>
    <row r="758" spans="1:1" ht="14.25" customHeight="1" x14ac:dyDescent="0.25">
      <c r="A758" s="4"/>
    </row>
    <row r="759" spans="1:1" ht="14.25" customHeight="1" x14ac:dyDescent="0.25">
      <c r="A759" s="4"/>
    </row>
    <row r="760" spans="1:1" ht="14.25" customHeight="1" x14ac:dyDescent="0.25">
      <c r="A760" s="4"/>
    </row>
    <row r="761" spans="1:1" ht="14.25" customHeight="1" x14ac:dyDescent="0.25">
      <c r="A761" s="4"/>
    </row>
    <row r="762" spans="1:1" ht="14.25" customHeight="1" x14ac:dyDescent="0.25">
      <c r="A762" s="4"/>
    </row>
    <row r="763" spans="1:1" ht="14.25" customHeight="1" x14ac:dyDescent="0.25">
      <c r="A763" s="4"/>
    </row>
    <row r="764" spans="1:1" ht="14.25" customHeight="1" x14ac:dyDescent="0.25">
      <c r="A764" s="4"/>
    </row>
    <row r="765" spans="1:1" ht="14.25" customHeight="1" x14ac:dyDescent="0.25">
      <c r="A765" s="4"/>
    </row>
    <row r="766" spans="1:1" ht="14.25" customHeight="1" x14ac:dyDescent="0.25">
      <c r="A766" s="4"/>
    </row>
    <row r="767" spans="1:1" ht="14.25" customHeight="1" x14ac:dyDescent="0.25">
      <c r="A767" s="4"/>
    </row>
    <row r="768" spans="1:1" ht="14.25" customHeight="1" x14ac:dyDescent="0.25">
      <c r="A768" s="4"/>
    </row>
    <row r="769" spans="1:1" ht="14.25" customHeight="1" x14ac:dyDescent="0.25">
      <c r="A769" s="4"/>
    </row>
    <row r="770" spans="1:1" ht="14.25" customHeight="1" x14ac:dyDescent="0.25">
      <c r="A770" s="4"/>
    </row>
    <row r="771" spans="1:1" ht="14.25" customHeight="1" x14ac:dyDescent="0.25">
      <c r="A771" s="4"/>
    </row>
    <row r="772" spans="1:1" ht="14.25" customHeight="1" x14ac:dyDescent="0.25">
      <c r="A772" s="4"/>
    </row>
    <row r="773" spans="1:1" ht="14.25" customHeight="1" x14ac:dyDescent="0.25">
      <c r="A773" s="4"/>
    </row>
    <row r="774" spans="1:1" ht="14.25" customHeight="1" x14ac:dyDescent="0.25">
      <c r="A774" s="4"/>
    </row>
    <row r="775" spans="1:1" ht="14.25" customHeight="1" x14ac:dyDescent="0.25">
      <c r="A775" s="4"/>
    </row>
    <row r="776" spans="1:1" ht="14.25" customHeight="1" x14ac:dyDescent="0.25">
      <c r="A776" s="4"/>
    </row>
    <row r="777" spans="1:1" ht="14.25" customHeight="1" x14ac:dyDescent="0.25">
      <c r="A777" s="4"/>
    </row>
    <row r="778" spans="1:1" ht="14.25" customHeight="1" x14ac:dyDescent="0.25">
      <c r="A778" s="4"/>
    </row>
    <row r="779" spans="1:1" ht="14.25" customHeight="1" x14ac:dyDescent="0.25">
      <c r="A779" s="4"/>
    </row>
    <row r="780" spans="1:1" ht="14.25" customHeight="1" x14ac:dyDescent="0.25">
      <c r="A780" s="4"/>
    </row>
    <row r="781" spans="1:1" ht="14.25" customHeight="1" x14ac:dyDescent="0.25">
      <c r="A781" s="4"/>
    </row>
    <row r="782" spans="1:1" ht="14.25" customHeight="1" x14ac:dyDescent="0.25">
      <c r="A782" s="4"/>
    </row>
    <row r="783" spans="1:1" ht="14.25" customHeight="1" x14ac:dyDescent="0.25">
      <c r="A783" s="4"/>
    </row>
    <row r="784" spans="1:1" ht="14.25" customHeight="1" x14ac:dyDescent="0.25">
      <c r="A784" s="4"/>
    </row>
    <row r="785" spans="1:1" ht="14.25" customHeight="1" x14ac:dyDescent="0.25">
      <c r="A785" s="4"/>
    </row>
    <row r="786" spans="1:1" ht="14.25" customHeight="1" x14ac:dyDescent="0.25">
      <c r="A786" s="4"/>
    </row>
    <row r="787" spans="1:1" ht="14.25" customHeight="1" x14ac:dyDescent="0.25">
      <c r="A787" s="4"/>
    </row>
    <row r="788" spans="1:1" ht="14.25" customHeight="1" x14ac:dyDescent="0.25">
      <c r="A788" s="4"/>
    </row>
    <row r="789" spans="1:1" ht="14.25" customHeight="1" x14ac:dyDescent="0.25">
      <c r="A789" s="4"/>
    </row>
    <row r="790" spans="1:1" ht="14.25" customHeight="1" x14ac:dyDescent="0.25">
      <c r="A790" s="4"/>
    </row>
    <row r="791" spans="1:1" ht="14.25" customHeight="1" x14ac:dyDescent="0.25">
      <c r="A791" s="4"/>
    </row>
    <row r="792" spans="1:1" ht="14.25" customHeight="1" x14ac:dyDescent="0.25">
      <c r="A792" s="4"/>
    </row>
    <row r="793" spans="1:1" ht="14.25" customHeight="1" x14ac:dyDescent="0.25">
      <c r="A793" s="4"/>
    </row>
    <row r="794" spans="1:1" ht="14.25" customHeight="1" x14ac:dyDescent="0.25">
      <c r="A794" s="4"/>
    </row>
    <row r="795" spans="1:1" ht="14.25" customHeight="1" x14ac:dyDescent="0.25">
      <c r="A795" s="4"/>
    </row>
    <row r="796" spans="1:1" ht="14.25" customHeight="1" x14ac:dyDescent="0.25">
      <c r="A796" s="4"/>
    </row>
    <row r="797" spans="1:1" ht="14.25" customHeight="1" x14ac:dyDescent="0.25">
      <c r="A797" s="4"/>
    </row>
    <row r="798" spans="1:1" ht="14.25" customHeight="1" x14ac:dyDescent="0.25">
      <c r="A798" s="4"/>
    </row>
    <row r="799" spans="1:1" ht="14.25" customHeight="1" x14ac:dyDescent="0.25">
      <c r="A799" s="4"/>
    </row>
    <row r="800" spans="1:1" ht="14.25" customHeight="1" x14ac:dyDescent="0.25">
      <c r="A800" s="4"/>
    </row>
    <row r="801" spans="1:1" ht="14.25" customHeight="1" x14ac:dyDescent="0.25">
      <c r="A801" s="4"/>
    </row>
    <row r="802" spans="1:1" ht="14.25" customHeight="1" x14ac:dyDescent="0.25">
      <c r="A802" s="4"/>
    </row>
    <row r="803" spans="1:1" ht="14.25" customHeight="1" x14ac:dyDescent="0.25">
      <c r="A803" s="4"/>
    </row>
    <row r="804" spans="1:1" ht="14.25" customHeight="1" x14ac:dyDescent="0.25">
      <c r="A804" s="4"/>
    </row>
    <row r="805" spans="1:1" ht="14.25" customHeight="1" x14ac:dyDescent="0.25">
      <c r="A805" s="4"/>
    </row>
    <row r="806" spans="1:1" ht="14.25" customHeight="1" x14ac:dyDescent="0.25">
      <c r="A806" s="4"/>
    </row>
    <row r="807" spans="1:1" ht="14.25" customHeight="1" x14ac:dyDescent="0.25">
      <c r="A807" s="4"/>
    </row>
    <row r="808" spans="1:1" ht="14.25" customHeight="1" x14ac:dyDescent="0.25">
      <c r="A808" s="4"/>
    </row>
    <row r="809" spans="1:1" ht="14.25" customHeight="1" x14ac:dyDescent="0.25">
      <c r="A809" s="4"/>
    </row>
    <row r="810" spans="1:1" ht="14.25" customHeight="1" x14ac:dyDescent="0.25">
      <c r="A810" s="4"/>
    </row>
    <row r="811" spans="1:1" ht="14.25" customHeight="1" x14ac:dyDescent="0.25">
      <c r="A811" s="4"/>
    </row>
    <row r="812" spans="1:1" ht="14.25" customHeight="1" x14ac:dyDescent="0.25">
      <c r="A812" s="4"/>
    </row>
    <row r="813" spans="1:1" ht="14.25" customHeight="1" x14ac:dyDescent="0.25">
      <c r="A813" s="4"/>
    </row>
    <row r="814" spans="1:1" ht="14.25" customHeight="1" x14ac:dyDescent="0.25">
      <c r="A814" s="4"/>
    </row>
    <row r="815" spans="1:1" ht="14.25" customHeight="1" x14ac:dyDescent="0.25">
      <c r="A815" s="4"/>
    </row>
    <row r="816" spans="1:1" ht="14.25" customHeight="1" x14ac:dyDescent="0.25">
      <c r="A816" s="4"/>
    </row>
    <row r="817" spans="1:1" ht="14.25" customHeight="1" x14ac:dyDescent="0.25">
      <c r="A817" s="4"/>
    </row>
    <row r="818" spans="1:1" ht="14.25" customHeight="1" x14ac:dyDescent="0.25">
      <c r="A818" s="4"/>
    </row>
    <row r="819" spans="1:1" ht="14.25" customHeight="1" x14ac:dyDescent="0.25">
      <c r="A819" s="4"/>
    </row>
    <row r="820" spans="1:1" ht="14.25" customHeight="1" x14ac:dyDescent="0.25">
      <c r="A820" s="4"/>
    </row>
    <row r="821" spans="1:1" ht="14.25" customHeight="1" x14ac:dyDescent="0.25">
      <c r="A821" s="4"/>
    </row>
    <row r="822" spans="1:1" ht="14.25" customHeight="1" x14ac:dyDescent="0.25">
      <c r="A822" s="4"/>
    </row>
    <row r="823" spans="1:1" ht="14.25" customHeight="1" x14ac:dyDescent="0.25">
      <c r="A823" s="4"/>
    </row>
    <row r="824" spans="1:1" ht="14.25" customHeight="1" x14ac:dyDescent="0.25">
      <c r="A824" s="4"/>
    </row>
    <row r="825" spans="1:1" ht="14.25" customHeight="1" x14ac:dyDescent="0.25">
      <c r="A825" s="4"/>
    </row>
    <row r="826" spans="1:1" ht="14.25" customHeight="1" x14ac:dyDescent="0.25">
      <c r="A826" s="4"/>
    </row>
    <row r="827" spans="1:1" ht="14.25" customHeight="1" x14ac:dyDescent="0.25">
      <c r="A827" s="4"/>
    </row>
    <row r="828" spans="1:1" ht="14.25" customHeight="1" x14ac:dyDescent="0.25">
      <c r="A828" s="4"/>
    </row>
    <row r="829" spans="1:1" ht="14.25" customHeight="1" x14ac:dyDescent="0.25">
      <c r="A829" s="4"/>
    </row>
    <row r="830" spans="1:1" ht="14.25" customHeight="1" x14ac:dyDescent="0.25">
      <c r="A830" s="4"/>
    </row>
    <row r="831" spans="1:1" ht="14.25" customHeight="1" x14ac:dyDescent="0.25">
      <c r="A831" s="4"/>
    </row>
    <row r="832" spans="1:1" ht="14.25" customHeight="1" x14ac:dyDescent="0.25">
      <c r="A832" s="4"/>
    </row>
    <row r="833" spans="1:1" ht="14.25" customHeight="1" x14ac:dyDescent="0.25">
      <c r="A833" s="4"/>
    </row>
    <row r="834" spans="1:1" ht="14.25" customHeight="1" x14ac:dyDescent="0.25">
      <c r="A834" s="4"/>
    </row>
    <row r="835" spans="1:1" ht="14.25" customHeight="1" x14ac:dyDescent="0.25">
      <c r="A835" s="4"/>
    </row>
    <row r="836" spans="1:1" ht="14.25" customHeight="1" x14ac:dyDescent="0.25">
      <c r="A836" s="4"/>
    </row>
    <row r="837" spans="1:1" ht="14.25" customHeight="1" x14ac:dyDescent="0.25">
      <c r="A837" s="4"/>
    </row>
    <row r="838" spans="1:1" ht="14.25" customHeight="1" x14ac:dyDescent="0.25">
      <c r="A838" s="4"/>
    </row>
    <row r="839" spans="1:1" ht="14.25" customHeight="1" x14ac:dyDescent="0.25">
      <c r="A839" s="4"/>
    </row>
    <row r="840" spans="1:1" ht="14.25" customHeight="1" x14ac:dyDescent="0.25">
      <c r="A840" s="4"/>
    </row>
    <row r="841" spans="1:1" ht="14.25" customHeight="1" x14ac:dyDescent="0.25">
      <c r="A841" s="4"/>
    </row>
    <row r="842" spans="1:1" ht="14.25" customHeight="1" x14ac:dyDescent="0.25">
      <c r="A842" s="4"/>
    </row>
    <row r="843" spans="1:1" ht="14.25" customHeight="1" x14ac:dyDescent="0.25">
      <c r="A843" s="4"/>
    </row>
    <row r="844" spans="1:1" ht="14.25" customHeight="1" x14ac:dyDescent="0.25">
      <c r="A844" s="4"/>
    </row>
    <row r="845" spans="1:1" ht="14.25" customHeight="1" x14ac:dyDescent="0.25">
      <c r="A845" s="4"/>
    </row>
    <row r="846" spans="1:1" ht="14.25" customHeight="1" x14ac:dyDescent="0.25">
      <c r="A846" s="4"/>
    </row>
    <row r="847" spans="1:1" ht="14.25" customHeight="1" x14ac:dyDescent="0.25">
      <c r="A847" s="4"/>
    </row>
    <row r="848" spans="1:1" ht="14.25" customHeight="1" x14ac:dyDescent="0.25">
      <c r="A848" s="4"/>
    </row>
    <row r="849" spans="1:1" ht="14.25" customHeight="1" x14ac:dyDescent="0.25">
      <c r="A849" s="4"/>
    </row>
    <row r="850" spans="1:1" ht="14.25" customHeight="1" x14ac:dyDescent="0.25">
      <c r="A850" s="4"/>
    </row>
    <row r="851" spans="1:1" ht="14.25" customHeight="1" x14ac:dyDescent="0.25">
      <c r="A851" s="4"/>
    </row>
    <row r="852" spans="1:1" ht="14.25" customHeight="1" x14ac:dyDescent="0.25">
      <c r="A852" s="4"/>
    </row>
    <row r="853" spans="1:1" ht="14.25" customHeight="1" x14ac:dyDescent="0.25">
      <c r="A853" s="4"/>
    </row>
    <row r="854" spans="1:1" ht="14.25" customHeight="1" x14ac:dyDescent="0.25">
      <c r="A854" s="4"/>
    </row>
    <row r="855" spans="1:1" ht="14.25" customHeight="1" x14ac:dyDescent="0.25">
      <c r="A855" s="4"/>
    </row>
    <row r="856" spans="1:1" ht="14.25" customHeight="1" x14ac:dyDescent="0.25">
      <c r="A856" s="4"/>
    </row>
    <row r="857" spans="1:1" ht="14.25" customHeight="1" x14ac:dyDescent="0.25">
      <c r="A857" s="4"/>
    </row>
    <row r="858" spans="1:1" ht="14.25" customHeight="1" x14ac:dyDescent="0.25">
      <c r="A858" s="4"/>
    </row>
    <row r="859" spans="1:1" ht="14.25" customHeight="1" x14ac:dyDescent="0.25">
      <c r="A859" s="4"/>
    </row>
    <row r="860" spans="1:1" ht="14.25" customHeight="1" x14ac:dyDescent="0.25">
      <c r="A860" s="4"/>
    </row>
    <row r="861" spans="1:1" ht="14.25" customHeight="1" x14ac:dyDescent="0.25">
      <c r="A861" s="4"/>
    </row>
    <row r="862" spans="1:1" ht="14.25" customHeight="1" x14ac:dyDescent="0.25">
      <c r="A862" s="4"/>
    </row>
    <row r="863" spans="1:1" ht="14.25" customHeight="1" x14ac:dyDescent="0.25">
      <c r="A863" s="4"/>
    </row>
    <row r="864" spans="1:1" ht="14.25" customHeight="1" x14ac:dyDescent="0.25">
      <c r="A864" s="4"/>
    </row>
    <row r="865" spans="1:1" ht="14.25" customHeight="1" x14ac:dyDescent="0.25">
      <c r="A865" s="4"/>
    </row>
    <row r="866" spans="1:1" ht="14.25" customHeight="1" x14ac:dyDescent="0.25">
      <c r="A866" s="4"/>
    </row>
    <row r="867" spans="1:1" ht="14.25" customHeight="1" x14ac:dyDescent="0.25">
      <c r="A867" s="4"/>
    </row>
    <row r="868" spans="1:1" ht="14.25" customHeight="1" x14ac:dyDescent="0.25">
      <c r="A868" s="4"/>
    </row>
    <row r="869" spans="1:1" ht="14.25" customHeight="1" x14ac:dyDescent="0.25">
      <c r="A869" s="4"/>
    </row>
    <row r="870" spans="1:1" ht="14.25" customHeight="1" x14ac:dyDescent="0.25">
      <c r="A870" s="4"/>
    </row>
    <row r="871" spans="1:1" ht="14.25" customHeight="1" x14ac:dyDescent="0.25">
      <c r="A871" s="4"/>
    </row>
    <row r="872" spans="1:1" ht="14.25" customHeight="1" x14ac:dyDescent="0.25">
      <c r="A872" s="4"/>
    </row>
    <row r="873" spans="1:1" ht="14.25" customHeight="1" x14ac:dyDescent="0.25">
      <c r="A873" s="4"/>
    </row>
    <row r="874" spans="1:1" ht="14.25" customHeight="1" x14ac:dyDescent="0.25">
      <c r="A874" s="4"/>
    </row>
    <row r="875" spans="1:1" ht="14.25" customHeight="1" x14ac:dyDescent="0.25">
      <c r="A875" s="4"/>
    </row>
    <row r="876" spans="1:1" ht="14.25" customHeight="1" x14ac:dyDescent="0.25">
      <c r="A876" s="4"/>
    </row>
    <row r="877" spans="1:1" ht="14.25" customHeight="1" x14ac:dyDescent="0.25">
      <c r="A877" s="4"/>
    </row>
    <row r="878" spans="1:1" ht="14.25" customHeight="1" x14ac:dyDescent="0.25">
      <c r="A878" s="4"/>
    </row>
    <row r="879" spans="1:1" ht="14.25" customHeight="1" x14ac:dyDescent="0.25">
      <c r="A879" s="4"/>
    </row>
    <row r="880" spans="1:1" ht="14.25" customHeight="1" x14ac:dyDescent="0.25">
      <c r="A880" s="4"/>
    </row>
    <row r="881" spans="1:1" ht="14.25" customHeight="1" x14ac:dyDescent="0.25">
      <c r="A881" s="4"/>
    </row>
    <row r="882" spans="1:1" ht="14.25" customHeight="1" x14ac:dyDescent="0.25">
      <c r="A882" s="4"/>
    </row>
    <row r="883" spans="1:1" ht="14.25" customHeight="1" x14ac:dyDescent="0.25">
      <c r="A883" s="4"/>
    </row>
    <row r="884" spans="1:1" ht="14.25" customHeight="1" x14ac:dyDescent="0.25">
      <c r="A884" s="4"/>
    </row>
    <row r="885" spans="1:1" ht="14.25" customHeight="1" x14ac:dyDescent="0.25">
      <c r="A885" s="4"/>
    </row>
    <row r="886" spans="1:1" ht="14.25" customHeight="1" x14ac:dyDescent="0.25">
      <c r="A886" s="4"/>
    </row>
    <row r="887" spans="1:1" ht="14.25" customHeight="1" x14ac:dyDescent="0.25">
      <c r="A887" s="4"/>
    </row>
    <row r="888" spans="1:1" ht="14.25" customHeight="1" x14ac:dyDescent="0.25">
      <c r="A888" s="4"/>
    </row>
    <row r="889" spans="1:1" ht="14.25" customHeight="1" x14ac:dyDescent="0.25">
      <c r="A889" s="4"/>
    </row>
    <row r="890" spans="1:1" ht="14.25" customHeight="1" x14ac:dyDescent="0.25">
      <c r="A890" s="4"/>
    </row>
    <row r="891" spans="1:1" ht="14.25" customHeight="1" x14ac:dyDescent="0.25">
      <c r="A891" s="4"/>
    </row>
    <row r="892" spans="1:1" ht="14.25" customHeight="1" x14ac:dyDescent="0.25">
      <c r="A892" s="4"/>
    </row>
    <row r="893" spans="1:1" ht="14.25" customHeight="1" x14ac:dyDescent="0.25">
      <c r="A893" s="4"/>
    </row>
    <row r="894" spans="1:1" ht="14.25" customHeight="1" x14ac:dyDescent="0.25">
      <c r="A894" s="4"/>
    </row>
    <row r="895" spans="1:1" ht="14.25" customHeight="1" x14ac:dyDescent="0.25">
      <c r="A895" s="4"/>
    </row>
    <row r="896" spans="1:1" ht="14.25" customHeight="1" x14ac:dyDescent="0.25">
      <c r="A896" s="4"/>
    </row>
    <row r="897" spans="1:1" ht="14.25" customHeight="1" x14ac:dyDescent="0.25">
      <c r="A897" s="4"/>
    </row>
    <row r="898" spans="1:1" ht="14.25" customHeight="1" x14ac:dyDescent="0.25">
      <c r="A898" s="4"/>
    </row>
    <row r="899" spans="1:1" ht="14.25" customHeight="1" x14ac:dyDescent="0.25">
      <c r="A899" s="4"/>
    </row>
    <row r="900" spans="1:1" ht="14.25" customHeight="1" x14ac:dyDescent="0.25">
      <c r="A900" s="4"/>
    </row>
    <row r="901" spans="1:1" ht="14.25" customHeight="1" x14ac:dyDescent="0.25">
      <c r="A901" s="4"/>
    </row>
    <row r="902" spans="1:1" ht="14.25" customHeight="1" x14ac:dyDescent="0.25">
      <c r="A902" s="4"/>
    </row>
    <row r="903" spans="1:1" ht="14.25" customHeight="1" x14ac:dyDescent="0.25">
      <c r="A903" s="4"/>
    </row>
    <row r="904" spans="1:1" ht="14.25" customHeight="1" x14ac:dyDescent="0.25">
      <c r="A904" s="4"/>
    </row>
    <row r="905" spans="1:1" ht="14.25" customHeight="1" x14ac:dyDescent="0.25">
      <c r="A905" s="4"/>
    </row>
    <row r="906" spans="1:1" ht="14.25" customHeight="1" x14ac:dyDescent="0.25">
      <c r="A906" s="4"/>
    </row>
    <row r="907" spans="1:1" ht="14.25" customHeight="1" x14ac:dyDescent="0.25">
      <c r="A907" s="4"/>
    </row>
    <row r="908" spans="1:1" ht="14.25" customHeight="1" x14ac:dyDescent="0.25">
      <c r="A908" s="4"/>
    </row>
    <row r="909" spans="1:1" ht="14.25" customHeight="1" x14ac:dyDescent="0.25">
      <c r="A909" s="4"/>
    </row>
    <row r="910" spans="1:1" ht="14.25" customHeight="1" x14ac:dyDescent="0.25">
      <c r="A910" s="4"/>
    </row>
    <row r="911" spans="1:1" ht="14.25" customHeight="1" x14ac:dyDescent="0.25">
      <c r="A911" s="4"/>
    </row>
    <row r="912" spans="1:1" ht="14.25" customHeight="1" x14ac:dyDescent="0.25">
      <c r="A912" s="4"/>
    </row>
    <row r="913" spans="1:1" ht="14.25" customHeight="1" x14ac:dyDescent="0.25">
      <c r="A913" s="4"/>
    </row>
    <row r="914" spans="1:1" ht="14.25" customHeight="1" x14ac:dyDescent="0.25">
      <c r="A914" s="4"/>
    </row>
    <row r="915" spans="1:1" ht="14.25" customHeight="1" x14ac:dyDescent="0.25">
      <c r="A915" s="4"/>
    </row>
    <row r="916" spans="1:1" ht="14.25" customHeight="1" x14ac:dyDescent="0.25">
      <c r="A916" s="4"/>
    </row>
    <row r="917" spans="1:1" ht="14.25" customHeight="1" x14ac:dyDescent="0.25">
      <c r="A917" s="4"/>
    </row>
    <row r="918" spans="1:1" ht="14.25" customHeight="1" x14ac:dyDescent="0.25">
      <c r="A918" s="4"/>
    </row>
    <row r="919" spans="1:1" ht="14.25" customHeight="1" x14ac:dyDescent="0.25">
      <c r="A919" s="4"/>
    </row>
    <row r="920" spans="1:1" ht="14.25" customHeight="1" x14ac:dyDescent="0.25">
      <c r="A920" s="4"/>
    </row>
    <row r="921" spans="1:1" ht="14.25" customHeight="1" x14ac:dyDescent="0.25">
      <c r="A921" s="4"/>
    </row>
    <row r="922" spans="1:1" ht="14.25" customHeight="1" x14ac:dyDescent="0.25">
      <c r="A922" s="4"/>
    </row>
    <row r="923" spans="1:1" ht="14.25" customHeight="1" x14ac:dyDescent="0.25">
      <c r="A923" s="4"/>
    </row>
    <row r="924" spans="1:1" ht="14.25" customHeight="1" x14ac:dyDescent="0.25">
      <c r="A924" s="4"/>
    </row>
    <row r="925" spans="1:1" ht="14.25" customHeight="1" x14ac:dyDescent="0.25">
      <c r="A925" s="4"/>
    </row>
    <row r="926" spans="1:1" ht="14.25" customHeight="1" x14ac:dyDescent="0.25">
      <c r="A926" s="4"/>
    </row>
    <row r="927" spans="1:1" ht="14.25" customHeight="1" x14ac:dyDescent="0.25">
      <c r="A927" s="4"/>
    </row>
    <row r="928" spans="1:1" ht="14.25" customHeight="1" x14ac:dyDescent="0.25">
      <c r="A928" s="4"/>
    </row>
    <row r="929" spans="1:1" ht="14.25" customHeight="1" x14ac:dyDescent="0.25">
      <c r="A929" s="4"/>
    </row>
    <row r="930" spans="1:1" ht="14.25" customHeight="1" x14ac:dyDescent="0.25">
      <c r="A930" s="4"/>
    </row>
    <row r="931" spans="1:1" ht="14.25" customHeight="1" x14ac:dyDescent="0.25">
      <c r="A931" s="4"/>
    </row>
    <row r="932" spans="1:1" ht="14.25" customHeight="1" x14ac:dyDescent="0.25">
      <c r="A932" s="4"/>
    </row>
    <row r="933" spans="1:1" ht="14.25" customHeight="1" x14ac:dyDescent="0.25">
      <c r="A933" s="4"/>
    </row>
    <row r="934" spans="1:1" ht="14.25" customHeight="1" x14ac:dyDescent="0.25">
      <c r="A934" s="4"/>
    </row>
    <row r="935" spans="1:1" ht="14.25" customHeight="1" x14ac:dyDescent="0.25">
      <c r="A935" s="4"/>
    </row>
    <row r="936" spans="1:1" ht="14.25" customHeight="1" x14ac:dyDescent="0.25">
      <c r="A936" s="4"/>
    </row>
    <row r="937" spans="1:1" ht="14.25" customHeight="1" x14ac:dyDescent="0.25">
      <c r="A937" s="4"/>
    </row>
    <row r="938" spans="1:1" ht="14.25" customHeight="1" x14ac:dyDescent="0.25">
      <c r="A938" s="4"/>
    </row>
    <row r="939" spans="1:1" ht="14.25" customHeight="1" x14ac:dyDescent="0.25">
      <c r="A939" s="4"/>
    </row>
    <row r="940" spans="1:1" ht="14.25" customHeight="1" x14ac:dyDescent="0.25">
      <c r="A940" s="4"/>
    </row>
    <row r="941" spans="1:1" ht="14.25" customHeight="1" x14ac:dyDescent="0.25">
      <c r="A941" s="4"/>
    </row>
    <row r="942" spans="1:1" ht="14.25" customHeight="1" x14ac:dyDescent="0.25">
      <c r="A942" s="4"/>
    </row>
    <row r="943" spans="1:1" ht="14.25" customHeight="1" x14ac:dyDescent="0.25">
      <c r="A943" s="4"/>
    </row>
    <row r="944" spans="1:1" ht="14.25" customHeight="1" x14ac:dyDescent="0.25">
      <c r="A944" s="4"/>
    </row>
    <row r="945" spans="1:1" ht="14.25" customHeight="1" x14ac:dyDescent="0.25">
      <c r="A945" s="4"/>
    </row>
    <row r="946" spans="1:1" ht="14.25" customHeight="1" x14ac:dyDescent="0.25">
      <c r="A946" s="4"/>
    </row>
    <row r="947" spans="1:1" ht="14.25" customHeight="1" x14ac:dyDescent="0.25">
      <c r="A947" s="4"/>
    </row>
    <row r="948" spans="1:1" ht="14.25" customHeight="1" x14ac:dyDescent="0.25">
      <c r="A948" s="4"/>
    </row>
    <row r="949" spans="1:1" ht="14.25" customHeight="1" x14ac:dyDescent="0.25">
      <c r="A949" s="4"/>
    </row>
    <row r="950" spans="1:1" ht="14.25" customHeight="1" x14ac:dyDescent="0.25">
      <c r="A950" s="4"/>
    </row>
    <row r="951" spans="1:1" ht="14.25" customHeight="1" x14ac:dyDescent="0.25">
      <c r="A951" s="4"/>
    </row>
    <row r="952" spans="1:1" ht="14.25" customHeight="1" x14ac:dyDescent="0.25">
      <c r="A952" s="4"/>
    </row>
    <row r="953" spans="1:1" ht="14.25" customHeight="1" x14ac:dyDescent="0.25">
      <c r="A953" s="4"/>
    </row>
    <row r="954" spans="1:1" ht="14.25" customHeight="1" x14ac:dyDescent="0.25">
      <c r="A954" s="4"/>
    </row>
    <row r="955" spans="1:1" ht="14.25" customHeight="1" x14ac:dyDescent="0.25">
      <c r="A955" s="4"/>
    </row>
    <row r="956" spans="1:1" ht="14.25" customHeight="1" x14ac:dyDescent="0.25">
      <c r="A956" s="4"/>
    </row>
    <row r="957" spans="1:1" ht="14.25" customHeight="1" x14ac:dyDescent="0.25">
      <c r="A957" s="4"/>
    </row>
    <row r="958" spans="1:1" ht="14.25" customHeight="1" x14ac:dyDescent="0.25">
      <c r="A958" s="4"/>
    </row>
    <row r="959" spans="1:1" ht="14.25" customHeight="1" x14ac:dyDescent="0.25">
      <c r="A959" s="4"/>
    </row>
    <row r="960" spans="1:1" ht="14.25" customHeight="1" x14ac:dyDescent="0.25">
      <c r="A960" s="4"/>
    </row>
    <row r="961" spans="1:1" ht="14.25" customHeight="1" x14ac:dyDescent="0.25">
      <c r="A961" s="4"/>
    </row>
    <row r="962" spans="1:1" ht="14.25" customHeight="1" x14ac:dyDescent="0.25">
      <c r="A962" s="4"/>
    </row>
    <row r="963" spans="1:1" ht="14.25" customHeight="1" x14ac:dyDescent="0.25">
      <c r="A963" s="4"/>
    </row>
    <row r="964" spans="1:1" ht="14.25" customHeight="1" x14ac:dyDescent="0.25">
      <c r="A964" s="4"/>
    </row>
    <row r="965" spans="1:1" ht="14.25" customHeight="1" x14ac:dyDescent="0.25">
      <c r="A965" s="4"/>
    </row>
    <row r="966" spans="1:1" ht="14.25" customHeight="1" x14ac:dyDescent="0.25">
      <c r="A966" s="4"/>
    </row>
    <row r="967" spans="1:1" ht="14.25" customHeight="1" x14ac:dyDescent="0.25">
      <c r="A967" s="4"/>
    </row>
    <row r="968" spans="1:1" ht="14.25" customHeight="1" x14ac:dyDescent="0.25">
      <c r="A968" s="4"/>
    </row>
    <row r="969" spans="1:1" ht="14.25" customHeight="1" x14ac:dyDescent="0.25">
      <c r="A969" s="4"/>
    </row>
    <row r="970" spans="1:1" ht="14.25" customHeight="1" x14ac:dyDescent="0.25">
      <c r="A970" s="4"/>
    </row>
    <row r="971" spans="1:1" ht="14.25" customHeight="1" x14ac:dyDescent="0.25">
      <c r="A971" s="4"/>
    </row>
    <row r="972" spans="1:1" ht="14.25" customHeight="1" x14ac:dyDescent="0.25">
      <c r="A972" s="4"/>
    </row>
    <row r="973" spans="1:1" ht="14.25" customHeight="1" x14ac:dyDescent="0.25">
      <c r="A973" s="4"/>
    </row>
    <row r="974" spans="1:1" ht="14.25" customHeight="1" x14ac:dyDescent="0.25">
      <c r="A974" s="4"/>
    </row>
    <row r="975" spans="1:1" ht="14.25" customHeight="1" x14ac:dyDescent="0.25">
      <c r="A975" s="4"/>
    </row>
    <row r="976" spans="1:1" ht="14.25" customHeight="1" x14ac:dyDescent="0.25">
      <c r="A976" s="4"/>
    </row>
    <row r="977" spans="1:1" ht="14.25" customHeight="1" x14ac:dyDescent="0.25">
      <c r="A977" s="4"/>
    </row>
    <row r="978" spans="1:1" ht="14.25" customHeight="1" x14ac:dyDescent="0.25">
      <c r="A978" s="4"/>
    </row>
    <row r="979" spans="1:1" ht="14.25" customHeight="1" x14ac:dyDescent="0.25">
      <c r="A979" s="4"/>
    </row>
    <row r="980" spans="1:1" ht="14.25" customHeight="1" x14ac:dyDescent="0.25">
      <c r="A980" s="4"/>
    </row>
    <row r="981" spans="1:1" ht="14.25" customHeight="1" x14ac:dyDescent="0.25">
      <c r="A981" s="4"/>
    </row>
    <row r="982" spans="1:1" ht="14.25" customHeight="1" x14ac:dyDescent="0.25">
      <c r="A982" s="4"/>
    </row>
    <row r="983" spans="1:1" ht="14.25" customHeight="1" x14ac:dyDescent="0.25">
      <c r="A983" s="4"/>
    </row>
    <row r="984" spans="1:1" ht="14.25" customHeight="1" x14ac:dyDescent="0.25">
      <c r="A984" s="4"/>
    </row>
    <row r="985" spans="1:1" ht="14.25" customHeight="1" x14ac:dyDescent="0.25">
      <c r="A985" s="4"/>
    </row>
    <row r="986" spans="1:1" ht="14.25" customHeight="1" x14ac:dyDescent="0.25">
      <c r="A986" s="4"/>
    </row>
    <row r="987" spans="1:1" ht="14.25" customHeight="1" x14ac:dyDescent="0.25">
      <c r="A987" s="4"/>
    </row>
    <row r="988" spans="1:1" ht="14.25" customHeight="1" x14ac:dyDescent="0.25">
      <c r="A988" s="4"/>
    </row>
    <row r="989" spans="1:1" ht="14.25" customHeight="1" x14ac:dyDescent="0.25">
      <c r="A989" s="4"/>
    </row>
    <row r="990" spans="1:1" ht="14.25" customHeight="1" x14ac:dyDescent="0.25">
      <c r="A990" s="4"/>
    </row>
    <row r="991" spans="1:1" ht="14.25" customHeight="1" x14ac:dyDescent="0.25">
      <c r="A991" s="4"/>
    </row>
    <row r="992" spans="1:1" ht="14.25" customHeight="1" x14ac:dyDescent="0.25">
      <c r="A992" s="4"/>
    </row>
    <row r="993" spans="1:1" ht="14.25" customHeight="1" x14ac:dyDescent="0.25">
      <c r="A993" s="4"/>
    </row>
    <row r="994" spans="1:1" ht="14.25" customHeight="1" x14ac:dyDescent="0.25">
      <c r="A994" s="4"/>
    </row>
    <row r="995" spans="1:1" ht="14.25" customHeight="1" x14ac:dyDescent="0.25">
      <c r="A995" s="4"/>
    </row>
    <row r="996" spans="1:1" ht="14.25" customHeight="1" x14ac:dyDescent="0.25">
      <c r="A996" s="4"/>
    </row>
    <row r="997" spans="1:1" ht="14.25" customHeight="1" x14ac:dyDescent="0.25">
      <c r="A997" s="4"/>
    </row>
    <row r="998" spans="1:1" ht="14.25" customHeight="1" x14ac:dyDescent="0.25">
      <c r="A998" s="4"/>
    </row>
    <row r="999" spans="1:1" ht="14.25" customHeight="1" x14ac:dyDescent="0.25">
      <c r="A999" s="4"/>
    </row>
    <row r="1000" spans="1:1" ht="14.25" customHeight="1" x14ac:dyDescent="0.25">
      <c r="A1000" s="4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1000"/>
  <sheetViews>
    <sheetView workbookViewId="0"/>
  </sheetViews>
  <sheetFormatPr defaultColWidth="12.625" defaultRowHeight="15" customHeight="1" x14ac:dyDescent="0.2"/>
  <cols>
    <col min="1" max="1" width="17.625" customWidth="1"/>
    <col min="2" max="116" width="7.625" customWidth="1"/>
  </cols>
  <sheetData>
    <row r="1" spans="1:116" ht="14.25" customHeight="1" x14ac:dyDescent="0.25">
      <c r="A1" s="363" t="s">
        <v>1118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'Body - sporty'!B6/'Body - sporty'!B$4</f>
        <v>6.8932038834951456E-2</v>
      </c>
      <c r="C3" s="243">
        <f>'Body - sporty'!C6/'Body - sporty'!C$4</f>
        <v>0</v>
      </c>
      <c r="D3" s="243">
        <f>'Body - sporty'!D6/'Body - sporty'!D$4</f>
        <v>5.5339805825242727E-2</v>
      </c>
      <c r="E3" s="243">
        <f>'Body - sporty'!E6/'Body - sporty'!E$4</f>
        <v>4.3689320388349516E-2</v>
      </c>
      <c r="F3" s="243">
        <f>'Body - sporty'!F6/'Body - sporty'!F$4</f>
        <v>0</v>
      </c>
      <c r="G3" s="243">
        <f>'Body - sporty'!G6/'Body - sporty'!G$4</f>
        <v>4.4660194174757285E-2</v>
      </c>
      <c r="H3" s="243">
        <f>'Body - sporty'!H6/'Body - sporty'!H$4</f>
        <v>0</v>
      </c>
      <c r="I3" s="243">
        <f>'Body - sporty'!I6/'Body - sporty'!I$4</f>
        <v>0</v>
      </c>
      <c r="J3" s="243">
        <f>'Body - sporty'!J6/'Body - sporty'!J$4</f>
        <v>0</v>
      </c>
      <c r="K3" s="243">
        <f>'Body - sporty'!K6/'Body - sporty'!K$4</f>
        <v>0</v>
      </c>
      <c r="L3" s="243">
        <f>'Body - sporty'!L6/'Body - sporty'!L$4</f>
        <v>0</v>
      </c>
      <c r="M3" s="243">
        <f>'Body - sporty'!M6/'Body - sporty'!M$4</f>
        <v>4.9029126213592233E-2</v>
      </c>
      <c r="N3" s="243">
        <f>'Body - sporty'!N6/'Body - sporty'!N$4</f>
        <v>0</v>
      </c>
      <c r="O3" s="243">
        <f>'Body - sporty'!O6/'Body - sporty'!O$4</f>
        <v>7.0873786407766981E-2</v>
      </c>
      <c r="P3" s="243">
        <f>'Body - sporty'!P6/'Body - sporty'!P$4</f>
        <v>5.3398058252427189E-2</v>
      </c>
      <c r="Q3" s="243">
        <f>'Body - sporty'!Q6/'Body - sporty'!Q$4</f>
        <v>0</v>
      </c>
      <c r="R3" s="243">
        <f>'Body - sporty'!R6/'Body - sporty'!R$4</f>
        <v>0</v>
      </c>
      <c r="S3" s="243">
        <f>'Body - sporty'!S6/'Body - sporty'!S$4</f>
        <v>0</v>
      </c>
      <c r="T3" s="243">
        <f>'Body - sporty'!T6/'Body - sporty'!T$4</f>
        <v>0</v>
      </c>
      <c r="U3" s="243">
        <f>'Body - sporty'!U6/'Body - sporty'!U$4</f>
        <v>6.3592233009708732E-2</v>
      </c>
      <c r="V3" s="243">
        <f>'Body - sporty'!V6/'Body - sporty'!V$4</f>
        <v>5.533980582524272E-2</v>
      </c>
      <c r="W3" s="243">
        <f>'Body - sporty'!W6/'Body - sporty'!W$4</f>
        <v>0</v>
      </c>
      <c r="X3" s="243">
        <f>'Body - sporty'!X6/'Body - sporty'!X$4</f>
        <v>0</v>
      </c>
      <c r="Y3" s="243">
        <f>'Body - sporty'!Y6/'Body - sporty'!Y$4</f>
        <v>0</v>
      </c>
      <c r="Z3" s="243">
        <f>'Body - sporty'!Z6/'Body - sporty'!Z$4</f>
        <v>0</v>
      </c>
      <c r="AA3" s="243">
        <f>'Body - sporty'!AA6/'Body - sporty'!AA$4</f>
        <v>0</v>
      </c>
      <c r="AB3" s="243">
        <f>'Body - sporty'!AB6/'Body - sporty'!AB$4</f>
        <v>0</v>
      </c>
      <c r="AC3" s="243">
        <f>'Body - sporty'!AC6/'Body - sporty'!AC$4</f>
        <v>5.6796116504854367E-2</v>
      </c>
      <c r="AD3" s="243">
        <f>'Body - sporty'!AD6/'Body - sporty'!AD$4</f>
        <v>7.2330097087378642E-2</v>
      </c>
      <c r="AE3" s="243">
        <f>'Body - sporty'!AE6/'Body - sporty'!AE$4</f>
        <v>0</v>
      </c>
      <c r="AF3" s="243">
        <f>'Body - sporty'!AF6/'Body - sporty'!AF$4</f>
        <v>0</v>
      </c>
      <c r="AG3" s="243">
        <f>'Body - sporty'!AG6/'Body - sporty'!AG$4</f>
        <v>0</v>
      </c>
      <c r="AH3" s="243">
        <f>'Body - sporty'!AH6/'Body - sporty'!AH$4</f>
        <v>0</v>
      </c>
      <c r="AI3" s="243">
        <f>'Body - sporty'!AI6/'Body - sporty'!AI$4</f>
        <v>0</v>
      </c>
      <c r="AJ3" s="243">
        <f>'Body - sporty'!AJ6/'Body - sporty'!AJ$4</f>
        <v>5.533980582524272E-2</v>
      </c>
      <c r="AK3" s="243">
        <f>'Body - sporty'!AK6/'Body - sporty'!AK$4</f>
        <v>0</v>
      </c>
      <c r="AL3" s="243">
        <f>'Body - sporty'!AL6/'Body - sporty'!AL$4</f>
        <v>0</v>
      </c>
      <c r="AM3" s="243">
        <f>'Body - sporty'!AM6/'Body - sporty'!AM$4</f>
        <v>0</v>
      </c>
      <c r="AN3" s="243">
        <f>'Body - sporty'!AN6/'Body - sporty'!AN$4</f>
        <v>0</v>
      </c>
      <c r="AO3" s="243">
        <f>'Body - sporty'!AO6/'Body - sporty'!AO$4</f>
        <v>0</v>
      </c>
      <c r="AP3" s="243">
        <f>'Body - sporty'!AP6/'Body - sporty'!AP$4</f>
        <v>7.5242718446601936E-2</v>
      </c>
      <c r="AQ3" s="243">
        <f>'Body - sporty'!AQ6/'Body - sporty'!AQ$4</f>
        <v>0</v>
      </c>
      <c r="AR3" s="243">
        <f>'Body - sporty'!AR6/'Body - sporty'!AR$4</f>
        <v>0</v>
      </c>
      <c r="AS3" s="243">
        <f>'Body - sporty'!AS6/'Body - sporty'!AS$4</f>
        <v>0</v>
      </c>
      <c r="AT3" s="243">
        <f>'Body - sporty'!AT6/'Body - sporty'!AT$4</f>
        <v>5.8252427184466014E-2</v>
      </c>
      <c r="AU3" s="243">
        <f>'Body - sporty'!AU6/'Body - sporty'!AU$4</f>
        <v>0</v>
      </c>
      <c r="AV3" s="243">
        <f>'Body - sporty'!AV6/'Body - sporty'!AV$4</f>
        <v>0</v>
      </c>
      <c r="AW3" s="243">
        <f>'Body - sporty'!AW6/'Body - sporty'!AW$4</f>
        <v>0</v>
      </c>
      <c r="AX3" s="243">
        <f>'Body - sporty'!AX6/'Body - sporty'!AX$4</f>
        <v>6.7475728155339809E-2</v>
      </c>
      <c r="AY3" s="243">
        <f>'Body - sporty'!AY6/'Body - sporty'!AY$4</f>
        <v>0</v>
      </c>
      <c r="AZ3" s="243">
        <f>'Body - sporty'!AZ6/'Body - sporty'!AZ$4</f>
        <v>0</v>
      </c>
      <c r="BA3" s="243">
        <f>'Body - sporty'!BA6/'Body - sporty'!BA$4</f>
        <v>4.7087378640776695E-2</v>
      </c>
      <c r="BB3" s="243">
        <f>'Body - sporty'!BB6/'Body - sporty'!BB$4</f>
        <v>0</v>
      </c>
      <c r="BC3" s="243">
        <f>'Body - sporty'!BC6/'Body - sporty'!BC$4</f>
        <v>0</v>
      </c>
      <c r="BD3" s="243">
        <f>'Body - sporty'!BD6/'Body - sporty'!BD$4</f>
        <v>0</v>
      </c>
      <c r="BE3" s="243">
        <f>'Body - sporty'!BE6/'Body - sporty'!BE$4</f>
        <v>4.7087378640776702E-2</v>
      </c>
      <c r="BF3" s="243">
        <f>'Body - sporty'!BF6/'Body - sporty'!BF$4</f>
        <v>0</v>
      </c>
      <c r="BG3" s="243">
        <f>'Body - sporty'!BG6/'Body - sporty'!BG$4</f>
        <v>0</v>
      </c>
      <c r="BH3" s="243">
        <f>'Body - sporty'!BH6/'Body - sporty'!BH$4</f>
        <v>0</v>
      </c>
      <c r="BI3" s="243">
        <f>'Body - sporty'!BI6/'Body - sporty'!BI$4</f>
        <v>0</v>
      </c>
      <c r="BJ3" s="243">
        <f>'Body - sporty'!BJ6/'Body - sporty'!BJ$4</f>
        <v>0</v>
      </c>
      <c r="BK3" s="243">
        <f>'Body - sporty'!BK6/'Body - sporty'!BK$4</f>
        <v>0</v>
      </c>
      <c r="BL3" s="243">
        <f>'Body - sporty'!BL6/'Body - sporty'!BL$4</f>
        <v>0</v>
      </c>
      <c r="BM3" s="243">
        <f>'Body - sporty'!BM6/'Body - sporty'!BM$4</f>
        <v>0</v>
      </c>
      <c r="BN3" s="243">
        <f>'Body - sporty'!BN6/'Body - sporty'!BN$4</f>
        <v>0</v>
      </c>
      <c r="BO3" s="243">
        <f>'Body - sporty'!BO6/'Body - sporty'!BO$4</f>
        <v>4.8543689320388349E-2</v>
      </c>
      <c r="BP3" s="243">
        <f>'Body - sporty'!BP6/'Body - sporty'!BP$4</f>
        <v>0</v>
      </c>
      <c r="BQ3" s="243">
        <f>'Body - sporty'!BQ6/'Body - sporty'!BQ$4</f>
        <v>0</v>
      </c>
      <c r="BR3" s="243">
        <f>'Body - sporty'!BR6/'Body - sporty'!BR$4</f>
        <v>0</v>
      </c>
      <c r="BS3" s="243">
        <f>'Body - sporty'!BS6/'Body - sporty'!BS$4</f>
        <v>0</v>
      </c>
      <c r="BT3" s="243">
        <f>'Body - sporty'!BT6/'Body - sporty'!BT$4</f>
        <v>0</v>
      </c>
      <c r="BU3" s="243">
        <f>'Body - sporty'!BU6/'Body - sporty'!BU$4</f>
        <v>0</v>
      </c>
      <c r="BV3" s="243">
        <f>'Body - sporty'!BV6/'Body - sporty'!BV$4</f>
        <v>0</v>
      </c>
      <c r="BW3" s="243">
        <f>'Body - sporty'!BW6/'Body - sporty'!BW$4</f>
        <v>0</v>
      </c>
      <c r="BX3" s="243">
        <f>'Body - sporty'!BX6/'Body - sporty'!BX$4</f>
        <v>0</v>
      </c>
      <c r="BY3" s="243">
        <f>'Body - sporty'!BY6/'Body - sporty'!BY$4</f>
        <v>0</v>
      </c>
      <c r="BZ3" s="243">
        <f>'Body - sporty'!BZ6/'Body - sporty'!BZ$4</f>
        <v>0</v>
      </c>
      <c r="CA3" s="243">
        <f>'Body - sporty'!CA6/'Body - sporty'!CA$4</f>
        <v>0</v>
      </c>
      <c r="CB3" s="243">
        <f>'Body - sporty'!CB6/'Body - sporty'!CB$4</f>
        <v>0</v>
      </c>
      <c r="CC3" s="243">
        <f>'Body - sporty'!CC6/'Body - sporty'!CC$4</f>
        <v>0</v>
      </c>
      <c r="CD3" s="243">
        <f>'Body - sporty'!CD6/'Body - sporty'!CD$4</f>
        <v>0</v>
      </c>
      <c r="CE3" s="243">
        <f>'Body - sporty'!CE6/'Body - sporty'!CE$4</f>
        <v>0</v>
      </c>
      <c r="CF3" s="243">
        <f>'Body - sporty'!CF6/'Body - sporty'!CF$4</f>
        <v>0</v>
      </c>
      <c r="CG3" s="243">
        <f>'Body - sporty'!CG6/'Body - sporty'!CG$4</f>
        <v>0</v>
      </c>
      <c r="CH3" s="243">
        <f>'Body - sporty'!CH6/'Body - sporty'!CH$4</f>
        <v>0</v>
      </c>
      <c r="CI3" s="243">
        <f>'Body - sporty'!CI6/'Body - sporty'!CI$4</f>
        <v>0</v>
      </c>
      <c r="CJ3" s="243">
        <f>'Body - sporty'!CJ6/'Body - sporty'!CJ$4</f>
        <v>0</v>
      </c>
      <c r="CK3" s="243">
        <f>'Body - sporty'!CK6/'Body - sporty'!CK$4</f>
        <v>0</v>
      </c>
      <c r="CL3" s="243">
        <f>'Body - sporty'!CL6/'Body - sporty'!CL$4</f>
        <v>6.5048543689320393E-2</v>
      </c>
      <c r="CM3" s="243">
        <f>'Body - sporty'!CM6/'Body - sporty'!CM$4</f>
        <v>0</v>
      </c>
      <c r="CN3" s="243">
        <f>'Body - sporty'!CN6/'Body - sporty'!CN$4</f>
        <v>0</v>
      </c>
      <c r="CO3" s="243">
        <f>'Body - sporty'!CO6/'Body - sporty'!CO$4</f>
        <v>6.1165048543689322E-2</v>
      </c>
      <c r="CP3" s="243">
        <f>'Body - sporty'!CP6/'Body - sporty'!CP$4</f>
        <v>0</v>
      </c>
      <c r="CQ3" s="243">
        <f>'Body - sporty'!CQ6/'Body - sporty'!CQ$4</f>
        <v>0</v>
      </c>
      <c r="CR3" s="243">
        <f>'Body - sporty'!CR6/'Body - sporty'!CR$4</f>
        <v>0</v>
      </c>
      <c r="CS3" s="243">
        <f>'Body - sporty'!CS6/'Body - sporty'!CS$4</f>
        <v>0</v>
      </c>
      <c r="CT3" s="243">
        <f>'Body - sporty'!CT6/'Body - sporty'!CT$4</f>
        <v>0</v>
      </c>
      <c r="CU3" s="243">
        <f>'Body - sporty'!CU6/'Body - sporty'!CU$4</f>
        <v>0</v>
      </c>
      <c r="CV3" s="243">
        <f>'Body - sporty'!CV6/'Body - sporty'!CV$4</f>
        <v>0</v>
      </c>
      <c r="CW3" s="243">
        <f>'Body - sporty'!CW6/'Body - sporty'!CW$4</f>
        <v>0</v>
      </c>
      <c r="CX3" s="243">
        <f>'Body - sporty'!CX6/'Body - sporty'!CX$4</f>
        <v>0</v>
      </c>
      <c r="CY3" s="243">
        <f>'Body - sporty'!CY6/'Body - sporty'!CY$4</f>
        <v>0</v>
      </c>
      <c r="CZ3" s="243">
        <f>'Body - sporty'!CZ6/'Body - sporty'!CZ$4</f>
        <v>3.4951456310679613E-2</v>
      </c>
      <c r="DA3" s="243">
        <f>'Body - sporty'!DA6/'Body - sporty'!DA$4</f>
        <v>3.7378640776699029E-2</v>
      </c>
      <c r="DB3" s="243">
        <f>'Body - sporty'!DB6/'Body - sporty'!DB$4</f>
        <v>0</v>
      </c>
      <c r="DC3" s="243">
        <f>'Body - sporty'!DC6/'Body - sporty'!DC$4</f>
        <v>0</v>
      </c>
      <c r="DD3" s="243">
        <f>'Body - sporty'!DD6/'Body - sporty'!DD$4</f>
        <v>0</v>
      </c>
      <c r="DE3" s="243">
        <f>'Body - sporty'!DE6/'Body - sporty'!DE$4</f>
        <v>4.3689320388349516E-2</v>
      </c>
      <c r="DF3" s="243">
        <f>'Body - sporty'!DF6/'Body - sporty'!DF$4</f>
        <v>0</v>
      </c>
      <c r="DG3" s="243">
        <f>'Body - sporty'!DG6/'Body - sporty'!DG$4</f>
        <v>8.2524271844660199E-2</v>
      </c>
      <c r="DH3" s="243">
        <f>'Body - sporty'!DH6/'Body - sporty'!DH$4</f>
        <v>7.3786407766990303E-2</v>
      </c>
      <c r="DI3" s="243">
        <f>'Body - sporty'!DI6/'Body - sporty'!DI$4</f>
        <v>0</v>
      </c>
    </row>
    <row r="4" spans="1:116" ht="14.25" customHeight="1" x14ac:dyDescent="0.25">
      <c r="A4" s="238" t="s">
        <v>6</v>
      </c>
      <c r="B4" s="243">
        <f>'Body - sporty'!B7/'Body - sporty'!B$4</f>
        <v>7.6699029126213597E-2</v>
      </c>
      <c r="C4" s="243">
        <f>'Body - sporty'!C7/'Body - sporty'!C$4</f>
        <v>8.3980582524271846E-2</v>
      </c>
      <c r="D4" s="243">
        <f>'Body - sporty'!D7/'Body - sporty'!D$4</f>
        <v>7.9126213592233013E-2</v>
      </c>
      <c r="E4" s="243">
        <f>'Body - sporty'!E7/'Body - sporty'!E$4</f>
        <v>8.3980582524271846E-2</v>
      </c>
      <c r="F4" s="243">
        <f>'Body - sporty'!F7/'Body - sporty'!F$4</f>
        <v>8.3009708737864077E-2</v>
      </c>
      <c r="G4" s="243">
        <f>'Body - sporty'!G7/'Body - sporty'!G$4</f>
        <v>6.9902912621359226E-2</v>
      </c>
      <c r="H4" s="243">
        <f>'Body - sporty'!H7/'Body - sporty'!H$4</f>
        <v>0</v>
      </c>
      <c r="I4" s="243">
        <f>'Body - sporty'!I7/'Body - sporty'!I$4</f>
        <v>9.029126213592234E-2</v>
      </c>
      <c r="J4" s="243">
        <f>'Body - sporty'!J7/'Body - sporty'!J$4</f>
        <v>5.7281553398058252E-2</v>
      </c>
      <c r="K4" s="243">
        <f>'Body - sporty'!K7/'Body - sporty'!K$4</f>
        <v>0</v>
      </c>
      <c r="L4" s="243">
        <f>'Body - sporty'!L7/'Body - sporty'!L$4</f>
        <v>8.9805825242718448E-2</v>
      </c>
      <c r="M4" s="243">
        <f>'Body - sporty'!M7/'Body - sporty'!M$4</f>
        <v>0.49271844660194181</v>
      </c>
      <c r="N4" s="243">
        <f>'Body - sporty'!N7/'Body - sporty'!N$4</f>
        <v>0</v>
      </c>
      <c r="O4" s="243">
        <f>'Body - sporty'!O7/'Body - sporty'!O$4</f>
        <v>8.5922330097087385E-2</v>
      </c>
      <c r="P4" s="243">
        <f>'Body - sporty'!P7/'Body - sporty'!P$4</f>
        <v>9.1262135922330095E-2</v>
      </c>
      <c r="Q4" s="243">
        <f>'Body - sporty'!Q7/'Body - sporty'!Q$4</f>
        <v>8.0582524271844674E-2</v>
      </c>
      <c r="R4" s="243">
        <f>'Body - sporty'!R7/'Body - sporty'!R$4</f>
        <v>7.1359223300970873E-2</v>
      </c>
      <c r="S4" s="243">
        <f>'Body - sporty'!S7/'Body - sporty'!S$4</f>
        <v>0.12592856555467227</v>
      </c>
      <c r="T4" s="243">
        <f>'Body - sporty'!T7/'Body - sporty'!T$4</f>
        <v>0</v>
      </c>
      <c r="U4" s="243">
        <f>'Body - sporty'!U7/'Body - sporty'!U$4</f>
        <v>0.19417475728155342</v>
      </c>
      <c r="V4" s="243">
        <f>'Body - sporty'!V7/'Body - sporty'!V$4</f>
        <v>8.786407766990291E-2</v>
      </c>
      <c r="W4" s="243">
        <f>'Body - sporty'!W7/'Body - sporty'!W$4</f>
        <v>9.0291262135922312E-2</v>
      </c>
      <c r="X4" s="243">
        <f>'Body - sporty'!X7/'Body - sporty'!X$4</f>
        <v>0</v>
      </c>
      <c r="Y4" s="243">
        <f>'Body - sporty'!Y7/'Body - sporty'!Y$4</f>
        <v>7.6699029126213597E-2</v>
      </c>
      <c r="Z4" s="243">
        <f>'Body - sporty'!Z7/'Body - sporty'!Z$4</f>
        <v>7.9126213592233013E-2</v>
      </c>
      <c r="AA4" s="243">
        <f>'Body - sporty'!AA7/'Body - sporty'!AA$4</f>
        <v>8.2524271844660199E-2</v>
      </c>
      <c r="AB4" s="243">
        <f>'Body - sporty'!AB7/'Body - sporty'!AB$4</f>
        <v>0</v>
      </c>
      <c r="AC4" s="243">
        <f>'Body - sporty'!AC7/'Body - sporty'!AC$4</f>
        <v>8.2524271844660185E-2</v>
      </c>
      <c r="AD4" s="243">
        <f>'Body - sporty'!AD7/'Body - sporty'!AD$4</f>
        <v>6.8446601941747579E-2</v>
      </c>
      <c r="AE4" s="243">
        <f>'Body - sporty'!AE7/'Body - sporty'!AE$4</f>
        <v>0</v>
      </c>
      <c r="AF4" s="243">
        <f>'Body - sporty'!AF7/'Body - sporty'!AF$4</f>
        <v>0</v>
      </c>
      <c r="AG4" s="243">
        <f>'Body - sporty'!AG7/'Body - sporty'!AG$4</f>
        <v>0</v>
      </c>
      <c r="AH4" s="243">
        <f>'Body - sporty'!AH7/'Body - sporty'!AH$4</f>
        <v>0</v>
      </c>
      <c r="AI4" s="243">
        <f>'Body - sporty'!AI7/'Body - sporty'!AI$4</f>
        <v>8.0097087378640783E-2</v>
      </c>
      <c r="AJ4" s="243">
        <f>'Body - sporty'!AJ7/'Body - sporty'!AJ$4</f>
        <v>8.3495145631067955E-2</v>
      </c>
      <c r="AK4" s="243">
        <f>'Body - sporty'!AK7/'Body - sporty'!AK$4</f>
        <v>9.0776699029126218E-2</v>
      </c>
      <c r="AL4" s="243">
        <f>'Body - sporty'!AL7/'Body - sporty'!AL$4</f>
        <v>0.59417475728155333</v>
      </c>
      <c r="AM4" s="243">
        <f>'Body - sporty'!AM7/'Body - sporty'!AM$4</f>
        <v>0.39223300970873787</v>
      </c>
      <c r="AN4" s="243">
        <f>'Body - sporty'!AN7/'Body - sporty'!AN$4</f>
        <v>0</v>
      </c>
      <c r="AO4" s="243">
        <f>'Body - sporty'!AO7/'Body - sporty'!AO$4</f>
        <v>0</v>
      </c>
      <c r="AP4" s="243">
        <f>'Body - sporty'!AP7/'Body - sporty'!AP$4</f>
        <v>9.5145631067961145E-2</v>
      </c>
      <c r="AQ4" s="243">
        <f>'Body - sporty'!AQ7/'Body - sporty'!AQ$4</f>
        <v>1</v>
      </c>
      <c r="AR4" s="243">
        <f>'Body - sporty'!AR7/'Body - sporty'!AR$4</f>
        <v>8.4951456310679616E-2</v>
      </c>
      <c r="AS4" s="243">
        <f>'Body - sporty'!AS7/'Body - sporty'!AS$4</f>
        <v>8.7378640776699032E-2</v>
      </c>
      <c r="AT4" s="243">
        <f>'Body - sporty'!AT7/'Body - sporty'!AT$4</f>
        <v>7.5728155339805828E-2</v>
      </c>
      <c r="AU4" s="243">
        <f>'Body - sporty'!AU7/'Body - sporty'!AU$4</f>
        <v>9.4174757281553403E-2</v>
      </c>
      <c r="AV4" s="243">
        <f>'Body - sporty'!AV7/'Body - sporty'!AV$4</f>
        <v>0</v>
      </c>
      <c r="AW4" s="243">
        <f>'Body - sporty'!AW7/'Body - sporty'!AW$4</f>
        <v>0</v>
      </c>
      <c r="AX4" s="243">
        <f>'Body - sporty'!AX7/'Body - sporty'!AX$4</f>
        <v>9.029126213592234E-2</v>
      </c>
      <c r="AY4" s="243">
        <f>'Body - sporty'!AY7/'Body - sporty'!AY$4</f>
        <v>0</v>
      </c>
      <c r="AZ4" s="243">
        <f>'Body - sporty'!AZ7/'Body - sporty'!AZ$4</f>
        <v>0</v>
      </c>
      <c r="BA4" s="243">
        <f>'Body - sporty'!BA7/'Body - sporty'!BA$4</f>
        <v>8.2038834951456308E-2</v>
      </c>
      <c r="BB4" s="243">
        <f>'Body - sporty'!BB7/'Body - sporty'!BB$4</f>
        <v>0</v>
      </c>
      <c r="BC4" s="243">
        <f>'Body - sporty'!BC7/'Body - sporty'!BC$4</f>
        <v>0</v>
      </c>
      <c r="BD4" s="243">
        <f>'Body - sporty'!BD7/'Body - sporty'!BD$4</f>
        <v>9.1262135922330095E-2</v>
      </c>
      <c r="BE4" s="243">
        <f>'Body - sporty'!BE7/'Body - sporty'!BE$4</f>
        <v>7.4271844660194181E-2</v>
      </c>
      <c r="BF4" s="243">
        <f>'Body - sporty'!BF7/'Body - sporty'!BF$4</f>
        <v>7.9611650485436891E-2</v>
      </c>
      <c r="BG4" s="243">
        <f>'Body - sporty'!BG7/'Body - sporty'!BG$4</f>
        <v>0</v>
      </c>
      <c r="BH4" s="243">
        <f>'Body - sporty'!BH7/'Body - sporty'!BH$4</f>
        <v>7.0388349514563103E-2</v>
      </c>
      <c r="BI4" s="243">
        <f>'Body - sporty'!BI7/'Body - sporty'!BI$4</f>
        <v>8.3980582524271846E-2</v>
      </c>
      <c r="BJ4" s="243">
        <f>'Body - sporty'!BJ7/'Body - sporty'!BJ$4</f>
        <v>8.4951456310679616E-2</v>
      </c>
      <c r="BK4" s="243">
        <f>'Body - sporty'!BK7/'Body - sporty'!BK$4</f>
        <v>0</v>
      </c>
      <c r="BL4" s="243">
        <f>'Body - sporty'!BL7/'Body - sporty'!BL$4</f>
        <v>9.0291262135922326E-2</v>
      </c>
      <c r="BM4" s="243">
        <f>'Body - sporty'!BM7/'Body - sporty'!BM$4</f>
        <v>9.2718446601941756E-2</v>
      </c>
      <c r="BN4" s="243">
        <f>'Body - sporty'!BN7/'Body - sporty'!BN$4</f>
        <v>0</v>
      </c>
      <c r="BO4" s="243">
        <f>'Body - sporty'!BO7/'Body - sporty'!BO$4</f>
        <v>8.8349514563106787E-2</v>
      </c>
      <c r="BP4" s="243">
        <f>'Body - sporty'!BP7/'Body - sporty'!BP$4</f>
        <v>9.0776699029126204E-2</v>
      </c>
      <c r="BQ4" s="243">
        <f>'Body - sporty'!BQ7/'Body - sporty'!BQ$4</f>
        <v>9.2718446601941756E-2</v>
      </c>
      <c r="BR4" s="243">
        <f>'Body - sporty'!BR7/'Body - sporty'!BR$4</f>
        <v>7.0873786407766981E-2</v>
      </c>
      <c r="BS4" s="243">
        <f>'Body - sporty'!BS7/'Body - sporty'!BS$4</f>
        <v>7.8640776699029122E-2</v>
      </c>
      <c r="BT4" s="243">
        <f>'Body - sporty'!BT7/'Body - sporty'!BT$4</f>
        <v>0</v>
      </c>
      <c r="BU4" s="243">
        <f>'Body - sporty'!BU7/'Body - sporty'!BU$4</f>
        <v>7.5242718446601936E-2</v>
      </c>
      <c r="BV4" s="243">
        <f>'Body - sporty'!BV7/'Body - sporty'!BV$4</f>
        <v>1</v>
      </c>
      <c r="BW4" s="243">
        <f>'Body - sporty'!BW7/'Body - sporty'!BW$4</f>
        <v>0.49271844660194175</v>
      </c>
      <c r="BX4" s="243">
        <f>'Body - sporty'!BX7/'Body - sporty'!BX$4</f>
        <v>0</v>
      </c>
      <c r="BY4" s="243">
        <f>'Body - sporty'!BY7/'Body - sporty'!BY$4</f>
        <v>0</v>
      </c>
      <c r="BZ4" s="243">
        <f>'Body - sporty'!BZ7/'Body - sporty'!BZ$4</f>
        <v>1</v>
      </c>
      <c r="CA4" s="243">
        <f>'Body - sporty'!CA7/'Body - sporty'!CA$4</f>
        <v>0</v>
      </c>
      <c r="CB4" s="243">
        <f>'Body - sporty'!CB7/'Body - sporty'!CB$4</f>
        <v>8.1067961165048552E-2</v>
      </c>
      <c r="CC4" s="243">
        <f>'Body - sporty'!CC7/'Body - sporty'!CC$4</f>
        <v>0.39223300970873787</v>
      </c>
      <c r="CD4" s="243">
        <f>'Body - sporty'!CD7/'Body - sporty'!CD$4</f>
        <v>9.660194174757282E-2</v>
      </c>
      <c r="CE4" s="243">
        <f>'Body - sporty'!CE7/'Body - sporty'!CE$4</f>
        <v>8.1492154660995894E-2</v>
      </c>
      <c r="CF4" s="243">
        <f>'Body - sporty'!CF7/'Body - sporty'!CF$4</f>
        <v>8.1067961165048552E-2</v>
      </c>
      <c r="CG4" s="243">
        <f>'Body - sporty'!CG7/'Body - sporty'!CG$4</f>
        <v>9.3203883495145634E-2</v>
      </c>
      <c r="CH4" s="243">
        <f>'Body - sporty'!CH7/'Body - sporty'!CH$4</f>
        <v>8.2038834951456321E-2</v>
      </c>
      <c r="CI4" s="243">
        <f>'Body - sporty'!CI7/'Body - sporty'!CI$4</f>
        <v>7.6213592233009705E-2</v>
      </c>
      <c r="CJ4" s="243">
        <f>'Body - sporty'!CJ7/'Body - sporty'!CJ$4</f>
        <v>0</v>
      </c>
      <c r="CK4" s="243">
        <f>'Body - sporty'!CK7/'Body - sporty'!CK$4</f>
        <v>0</v>
      </c>
      <c r="CL4" s="243">
        <f>'Body - sporty'!CL7/'Body - sporty'!CL$4</f>
        <v>7.4757281553398058E-2</v>
      </c>
      <c r="CM4" s="243">
        <f>'Body - sporty'!CM7/'Body - sporty'!CM$4</f>
        <v>7.4271844660194181E-2</v>
      </c>
      <c r="CN4" s="243">
        <f>'Body - sporty'!CN7/'Body - sporty'!CN$4</f>
        <v>0</v>
      </c>
      <c r="CO4" s="243">
        <f>'Body - sporty'!CO7/'Body - sporty'!CO$4</f>
        <v>8.6893203883495154E-2</v>
      </c>
      <c r="CP4" s="243">
        <f>'Body - sporty'!CP7/'Body - sporty'!CP$4</f>
        <v>9.1747572815533973E-2</v>
      </c>
      <c r="CQ4" s="243">
        <f>'Body - sporty'!CQ7/'Body - sporty'!CQ$4</f>
        <v>0</v>
      </c>
      <c r="CR4" s="243">
        <f>'Body - sporty'!CR7/'Body - sporty'!CR$4</f>
        <v>8.8834951456310679E-2</v>
      </c>
      <c r="CS4" s="243">
        <f>'Body - sporty'!CS7/'Body - sporty'!CS$4</f>
        <v>7.0873786407766981E-2</v>
      </c>
      <c r="CT4" s="243">
        <f>'Body - sporty'!CT7/'Body - sporty'!CT$4</f>
        <v>8.8349514563106787E-2</v>
      </c>
      <c r="CU4" s="243">
        <f>'Body - sporty'!CU7/'Body - sporty'!CU$4</f>
        <v>0</v>
      </c>
      <c r="CV4" s="243">
        <f>'Body - sporty'!CV7/'Body - sporty'!CV$4</f>
        <v>0</v>
      </c>
      <c r="CW4" s="243">
        <f>'Body - sporty'!CW7/'Body - sporty'!CW$4</f>
        <v>9.2233009708737865E-2</v>
      </c>
      <c r="CX4" s="243">
        <f>'Body - sporty'!CX7/'Body - sporty'!CX$4</f>
        <v>8.3009708737864091E-2</v>
      </c>
      <c r="CY4" s="243">
        <f>'Body - sporty'!CY7/'Body - sporty'!CY$4</f>
        <v>8.3495145631067955E-2</v>
      </c>
      <c r="CZ4" s="243">
        <f>'Body - sporty'!CZ7/'Body - sporty'!CZ$4</f>
        <v>8.8834951456310679E-2</v>
      </c>
      <c r="DA4" s="243">
        <f>'Body - sporty'!DA7/'Body - sporty'!DA$4</f>
        <v>9.4660194174757267E-2</v>
      </c>
      <c r="DB4" s="243">
        <f>'Body - sporty'!DB7/'Body - sporty'!DB$4</f>
        <v>8.3009708737864077E-2</v>
      </c>
      <c r="DC4" s="243">
        <f>'Body - sporty'!DC7/'Body - sporty'!DC$4</f>
        <v>0</v>
      </c>
      <c r="DD4" s="243">
        <f>'Body - sporty'!DD7/'Body - sporty'!DD$4</f>
        <v>7.9611650485436877E-2</v>
      </c>
      <c r="DE4" s="243">
        <f>'Body - sporty'!DE7/'Body - sporty'!DE$4</f>
        <v>9.6601941747572806E-2</v>
      </c>
      <c r="DF4" s="243">
        <f>'Body - sporty'!DF7/'Body - sporty'!DF$4</f>
        <v>9.3689320388349526E-2</v>
      </c>
      <c r="DG4" s="243">
        <f>'Body - sporty'!DG7/'Body - sporty'!DG$4</f>
        <v>5.5825242718446605E-2</v>
      </c>
      <c r="DH4" s="243">
        <f>'Body - sporty'!DH7/'Body - sporty'!DH$4</f>
        <v>7.0388349514563103E-2</v>
      </c>
      <c r="DI4" s="243">
        <f>'Body - sporty'!DI7/'Body - sporty'!DI$4</f>
        <v>8.3980582524271846E-2</v>
      </c>
    </row>
    <row r="5" spans="1:116" ht="14.25" customHeight="1" x14ac:dyDescent="0.25">
      <c r="A5" s="239" t="s">
        <v>7</v>
      </c>
      <c r="B5" s="243">
        <f>'Body - sporty'!B8/'Body - sporty'!B$4</f>
        <v>9.0291262135922326E-2</v>
      </c>
      <c r="C5" s="243">
        <f>'Body - sporty'!C8/'Body - sporty'!C$4</f>
        <v>0.29271844660194174</v>
      </c>
      <c r="D5" s="243">
        <f>'Body - sporty'!D8/'Body - sporty'!D$4</f>
        <v>0.79611650485436891</v>
      </c>
      <c r="E5" s="243">
        <f>'Body - sporty'!E8/'Body - sporty'!E$4</f>
        <v>8.7378640776699032E-2</v>
      </c>
      <c r="F5" s="243">
        <f>'Body - sporty'!F8/'Body - sporty'!F$4</f>
        <v>0</v>
      </c>
      <c r="G5" s="243">
        <f>'Body - sporty'!G8/'Body - sporty'!G$4</f>
        <v>9.320388349514562E-2</v>
      </c>
      <c r="H5" s="243">
        <f>'Body - sporty'!H8/'Body - sporty'!H$4</f>
        <v>1</v>
      </c>
      <c r="I5" s="243">
        <f>'Body - sporty'!I8/'Body - sporty'!I$4</f>
        <v>9.3689320388349526E-2</v>
      </c>
      <c r="J5" s="243">
        <f>'Body - sporty'!J8/'Body - sporty'!J$4</f>
        <v>9.0776699029126204E-2</v>
      </c>
      <c r="K5" s="243">
        <f>'Body - sporty'!K8/'Body - sporty'!K$4</f>
        <v>0</v>
      </c>
      <c r="L5" s="243">
        <f>'Body - sporty'!L8/'Body - sporty'!L$4</f>
        <v>0.1941747572815534</v>
      </c>
      <c r="M5" s="243">
        <f>'Body - sporty'!M8/'Body - sporty'!M$4</f>
        <v>0.59417475728155345</v>
      </c>
      <c r="N5" s="243">
        <f>'Body - sporty'!N8/'Body - sporty'!N$4</f>
        <v>8.689320388349514E-2</v>
      </c>
      <c r="O5" s="243">
        <f>'Body - sporty'!O8/'Body - sporty'!O$4</f>
        <v>0.59417475728155333</v>
      </c>
      <c r="P5" s="243">
        <f>'Body - sporty'!P8/'Body - sporty'!P$4</f>
        <v>0.59417475728155345</v>
      </c>
      <c r="Q5" s="243">
        <f>'Body - sporty'!Q8/'Body - sporty'!Q$4</f>
        <v>9.3203883495145634E-2</v>
      </c>
      <c r="R5" s="243">
        <f>'Body - sporty'!R8/'Body - sporty'!R$4</f>
        <v>8.4466019417475724E-2</v>
      </c>
      <c r="S5" s="243">
        <f>'Body - sporty'!S8/'Body - sporty'!S$4</f>
        <v>9.4602669882952781E-2</v>
      </c>
      <c r="T5" s="243">
        <f>'Body - sporty'!T8/'Body - sporty'!T$4</f>
        <v>9.6116504854368928E-2</v>
      </c>
      <c r="U5" s="243">
        <f>'Body - sporty'!U8/'Body - sporty'!U$4</f>
        <v>9.2718446601941742E-2</v>
      </c>
      <c r="V5" s="243">
        <f>'Body - sporty'!V8/'Body - sporty'!V$4</f>
        <v>9.0776699029126218E-2</v>
      </c>
      <c r="W5" s="243">
        <f>'Body - sporty'!W8/'Body - sporty'!W$4</f>
        <v>9.6601941747572806E-2</v>
      </c>
      <c r="X5" s="243">
        <f>'Body - sporty'!X8/'Body - sporty'!X$4</f>
        <v>0</v>
      </c>
      <c r="Y5" s="243">
        <f>'Body - sporty'!Y8/'Body - sporty'!Y$4</f>
        <v>0</v>
      </c>
      <c r="Z5" s="243">
        <f>'Body - sporty'!Z8/'Body - sporty'!Z$4</f>
        <v>0.49271844660194181</v>
      </c>
      <c r="AA5" s="243">
        <f>'Body - sporty'!AA8/'Body - sporty'!AA$4</f>
        <v>0.79611650485436902</v>
      </c>
      <c r="AB5" s="243">
        <f>'Body - sporty'!AB8/'Body - sporty'!AB$4</f>
        <v>8.8349514563106801E-2</v>
      </c>
      <c r="AC5" s="243">
        <f>'Body - sporty'!AC8/'Body - sporty'!AC$4</f>
        <v>9.5145631067961173E-2</v>
      </c>
      <c r="AD5" s="243">
        <f>'Body - sporty'!AD8/'Body - sporty'!AD$4</f>
        <v>8.5436893203883493E-2</v>
      </c>
      <c r="AE5" s="243">
        <f>'Body - sporty'!AE8/'Body - sporty'!AE$4</f>
        <v>9.6601941747572806E-2</v>
      </c>
      <c r="AF5" s="243">
        <f>'Body - sporty'!AF8/'Body - sporty'!AF$4</f>
        <v>0.79611650485436891</v>
      </c>
      <c r="AG5" s="243">
        <f>'Body - sporty'!AG8/'Body - sporty'!AG$4</f>
        <v>9.417475728155339E-2</v>
      </c>
      <c r="AH5" s="243">
        <f>'Body - sporty'!AH8/'Body - sporty'!AH$4</f>
        <v>0</v>
      </c>
      <c r="AI5" s="243">
        <f>'Body - sporty'!AI8/'Body - sporty'!AI$4</f>
        <v>9.660194174757282E-2</v>
      </c>
      <c r="AJ5" s="243">
        <f>'Body - sporty'!AJ8/'Body - sporty'!AJ$4</f>
        <v>9.4174757281553403E-2</v>
      </c>
      <c r="AK5" s="243">
        <f>'Body - sporty'!AK8/'Body - sporty'!AK$4</f>
        <v>8.8834951456310693E-2</v>
      </c>
      <c r="AL5" s="243">
        <f>'Body - sporty'!AL8/'Body - sporty'!AL$4</f>
        <v>1</v>
      </c>
      <c r="AM5" s="243">
        <f>'Body - sporty'!AM8/'Body - sporty'!AM$4</f>
        <v>9.2718446601941756E-2</v>
      </c>
      <c r="AN5" s="243">
        <f>'Body - sporty'!AN8/'Body - sporty'!AN$4</f>
        <v>9.4660194174757281E-2</v>
      </c>
      <c r="AO5" s="243">
        <f>'Body - sporty'!AO8/'Body - sporty'!AO$4</f>
        <v>0.39223300970873787</v>
      </c>
      <c r="AP5" s="243">
        <f>'Body - sporty'!AP8/'Body - sporty'!AP$4</f>
        <v>9.2233009708737851E-2</v>
      </c>
      <c r="AQ5" s="243">
        <f>'Body - sporty'!AQ8/'Body - sporty'!AQ$4</f>
        <v>9.2233009708737851E-2</v>
      </c>
      <c r="AR5" s="243">
        <f>'Body - sporty'!AR8/'Body - sporty'!AR$4</f>
        <v>8.8349514563106801E-2</v>
      </c>
      <c r="AS5" s="243">
        <f>'Body - sporty'!AS8/'Body - sporty'!AS$4</f>
        <v>0.39223300970873787</v>
      </c>
      <c r="AT5" s="243">
        <f>'Body - sporty'!AT8/'Body - sporty'!AT$4</f>
        <v>8.9320388349514557E-2</v>
      </c>
      <c r="AU5" s="243">
        <f>'Body - sporty'!AU8/'Body - sporty'!AU$4</f>
        <v>8.6893203883495154E-2</v>
      </c>
      <c r="AV5" s="243">
        <f>'Body - sporty'!AV8/'Body - sporty'!AV$4</f>
        <v>1</v>
      </c>
      <c r="AW5" s="243">
        <f>'Body - sporty'!AW8/'Body - sporty'!AW$4</f>
        <v>9.660194174757282E-2</v>
      </c>
      <c r="AX5" s="243">
        <f>'Body - sporty'!AX8/'Body - sporty'!AX$4</f>
        <v>7.9611650485436891E-2</v>
      </c>
      <c r="AY5" s="243">
        <f>'Body - sporty'!AY8/'Body - sporty'!AY$4</f>
        <v>8.5922330097087371E-2</v>
      </c>
      <c r="AZ5" s="243">
        <f>'Body - sporty'!AZ8/'Body - sporty'!AZ$4</f>
        <v>9.0776699029126218E-2</v>
      </c>
      <c r="BA5" s="243">
        <f>'Body - sporty'!BA8/'Body - sporty'!BA$4</f>
        <v>8.7378640776699018E-2</v>
      </c>
      <c r="BB5" s="243">
        <f>'Body - sporty'!BB8/'Body - sporty'!BB$4</f>
        <v>0</v>
      </c>
      <c r="BC5" s="243">
        <f>'Body - sporty'!BC8/'Body - sporty'!BC$4</f>
        <v>0.1941747572815534</v>
      </c>
      <c r="BD5" s="243">
        <f>'Body - sporty'!BD8/'Body - sporty'!BD$4</f>
        <v>9.2718446601941742E-2</v>
      </c>
      <c r="BE5" s="243">
        <f>'Body - sporty'!BE8/'Body - sporty'!BE$4</f>
        <v>8.7864077669902924E-2</v>
      </c>
      <c r="BF5" s="243">
        <f>'Body - sporty'!BF8/'Body - sporty'!BF$4</f>
        <v>9.2718446601941742E-2</v>
      </c>
      <c r="BG5" s="243">
        <f>'Body - sporty'!BG8/'Body - sporty'!BG$4</f>
        <v>9.5145631067961173E-2</v>
      </c>
      <c r="BH5" s="243">
        <f>'Body - sporty'!BH8/'Body - sporty'!BH$4</f>
        <v>9.0776699029126218E-2</v>
      </c>
      <c r="BI5" s="243">
        <f>'Body - sporty'!BI8/'Body - sporty'!BI$4</f>
        <v>9.4660194174757281E-2</v>
      </c>
      <c r="BJ5" s="243">
        <f>'Body - sporty'!BJ8/'Body - sporty'!BJ$4</f>
        <v>0.39223300970873781</v>
      </c>
      <c r="BK5" s="243">
        <f>'Body - sporty'!BK8/'Body - sporty'!BK$4</f>
        <v>0</v>
      </c>
      <c r="BL5" s="243">
        <f>'Body - sporty'!BL8/'Body - sporty'!BL$4</f>
        <v>1</v>
      </c>
      <c r="BM5" s="243">
        <f>'Body - sporty'!BM8/'Body - sporty'!BM$4</f>
        <v>8.8834951456310679E-2</v>
      </c>
      <c r="BN5" s="243">
        <f>'Body - sporty'!BN8/'Body - sporty'!BN$4</f>
        <v>9.029126213592234E-2</v>
      </c>
      <c r="BO5" s="243">
        <f>'Body - sporty'!BO8/'Body - sporty'!BO$4</f>
        <v>9.6116504854368928E-2</v>
      </c>
      <c r="BP5" s="243">
        <f>'Body - sporty'!BP8/'Body - sporty'!BP$4</f>
        <v>7.7184466019417475E-2</v>
      </c>
      <c r="BQ5" s="243">
        <f>'Body - sporty'!BQ8/'Body - sporty'!BQ$4</f>
        <v>9.563106796116505E-2</v>
      </c>
      <c r="BR5" s="243">
        <f>'Body - sporty'!BR8/'Body - sporty'!BR$4</f>
        <v>0.39223300970873781</v>
      </c>
      <c r="BS5" s="243">
        <f>'Body - sporty'!BS8/'Body - sporty'!BS$4</f>
        <v>1</v>
      </c>
      <c r="BT5" s="243">
        <f>'Body - sporty'!BT8/'Body - sporty'!BT$4</f>
        <v>0.29271844660194174</v>
      </c>
      <c r="BU5" s="243">
        <f>'Body - sporty'!BU8/'Body - sporty'!BU$4</f>
        <v>8.4951456310679616E-2</v>
      </c>
      <c r="BV5" s="243">
        <f>'Body - sporty'!BV8/'Body - sporty'!BV$4</f>
        <v>0</v>
      </c>
      <c r="BW5" s="243">
        <f>'Body - sporty'!BW8/'Body - sporty'!BW$4</f>
        <v>0</v>
      </c>
      <c r="BX5" s="243">
        <f>'Body - sporty'!BX8/'Body - sporty'!BX$4</f>
        <v>9.4660194174757281E-2</v>
      </c>
      <c r="BY5" s="243">
        <f>'Body - sporty'!BY8/'Body - sporty'!BY$4</f>
        <v>9.0291262135922326E-2</v>
      </c>
      <c r="BZ5" s="243">
        <f>'Body - sporty'!BZ8/'Body - sporty'!BZ$4</f>
        <v>0.39223300970873781</v>
      </c>
      <c r="CA5" s="243">
        <f>'Body - sporty'!CA8/'Body - sporty'!CA$4</f>
        <v>9.660194174757282E-2</v>
      </c>
      <c r="CB5" s="243">
        <f>'Body - sporty'!CB8/'Body - sporty'!CB$4</f>
        <v>8.7378640776699032E-2</v>
      </c>
      <c r="CC5" s="243">
        <f>'Body - sporty'!CC8/'Body - sporty'!CC$4</f>
        <v>0</v>
      </c>
      <c r="CD5" s="243">
        <f>'Body - sporty'!CD8/'Body - sporty'!CD$4</f>
        <v>0.1941747572815534</v>
      </c>
      <c r="CE5" s="243">
        <f>'Body - sporty'!CE8/'Body - sporty'!CE$4</f>
        <v>0.38732741744755689</v>
      </c>
      <c r="CF5" s="243">
        <f>'Body - sporty'!CF8/'Body - sporty'!CF$4</f>
        <v>1</v>
      </c>
      <c r="CG5" s="243">
        <f>'Body - sporty'!CG8/'Body - sporty'!CG$4</f>
        <v>0.29271844660194174</v>
      </c>
      <c r="CH5" s="243">
        <f>'Body - sporty'!CH8/'Body - sporty'!CH$4</f>
        <v>0.29271844660194174</v>
      </c>
      <c r="CI5" s="243">
        <f>'Body - sporty'!CI8/'Body - sporty'!CI$4</f>
        <v>8.5922330097087371E-2</v>
      </c>
      <c r="CJ5" s="243">
        <f>'Body - sporty'!CJ8/'Body - sporty'!CJ$4</f>
        <v>0</v>
      </c>
      <c r="CK5" s="243">
        <f>'Body - sporty'!CK8/'Body - sporty'!CK$4</f>
        <v>0</v>
      </c>
      <c r="CL5" s="243">
        <f>'Body - sporty'!CL8/'Body - sporty'!CL$4</f>
        <v>9.3203883495145634E-2</v>
      </c>
      <c r="CM5" s="243">
        <f>'Body - sporty'!CM8/'Body - sporty'!CM$4</f>
        <v>9.3689320388349512E-2</v>
      </c>
      <c r="CN5" s="243">
        <f>'Body - sporty'!CN8/'Body - sporty'!CN$4</f>
        <v>0</v>
      </c>
      <c r="CO5" s="243">
        <f>'Body - sporty'!CO8/'Body - sporty'!CO$4</f>
        <v>9.2233009708737865E-2</v>
      </c>
      <c r="CP5" s="243">
        <f>'Body - sporty'!CP8/'Body - sporty'!CP$4</f>
        <v>0</v>
      </c>
      <c r="CQ5" s="243">
        <f>'Body - sporty'!CQ8/'Body - sporty'!CQ$4</f>
        <v>0</v>
      </c>
      <c r="CR5" s="243">
        <f>'Body - sporty'!CR8/'Body - sporty'!CR$4</f>
        <v>9.0776699029126204E-2</v>
      </c>
      <c r="CS5" s="243">
        <f>'Body - sporty'!CS8/'Body - sporty'!CS$4</f>
        <v>8.9805825242718448E-2</v>
      </c>
      <c r="CT5" s="243">
        <f>'Body - sporty'!CT8/'Body - sporty'!CT$4</f>
        <v>9.6116504854368928E-2</v>
      </c>
      <c r="CU5" s="243">
        <f>'Body - sporty'!CU8/'Body - sporty'!CU$4</f>
        <v>9.4174757281553403E-2</v>
      </c>
      <c r="CV5" s="243">
        <f>'Body - sporty'!CV8/'Body - sporty'!CV$4</f>
        <v>9.2233009708737865E-2</v>
      </c>
      <c r="CW5" s="243">
        <f>'Body - sporty'!CW8/'Body - sporty'!CW$4</f>
        <v>0.59417475728155345</v>
      </c>
      <c r="CX5" s="243">
        <f>'Body - sporty'!CX8/'Body - sporty'!CX$4</f>
        <v>0</v>
      </c>
      <c r="CY5" s="243">
        <f>'Body - sporty'!CY8/'Body - sporty'!CY$4</f>
        <v>8.2038834951456308E-2</v>
      </c>
      <c r="CZ5" s="243">
        <f>'Body - sporty'!CZ8/'Body - sporty'!CZ$4</f>
        <v>9.0776699029126218E-2</v>
      </c>
      <c r="DA5" s="243">
        <f>'Body - sporty'!DA8/'Body - sporty'!DA$4</f>
        <v>0.29271844660194174</v>
      </c>
      <c r="DB5" s="243">
        <f>'Body - sporty'!DB8/'Body - sporty'!DB$4</f>
        <v>0.59417475728155345</v>
      </c>
      <c r="DC5" s="243">
        <f>'Body - sporty'!DC8/'Body - sporty'!DC$4</f>
        <v>8.8349514563106815E-2</v>
      </c>
      <c r="DD5" s="243">
        <f>'Body - sporty'!DD8/'Body - sporty'!DD$4</f>
        <v>7.4271844660194167E-2</v>
      </c>
      <c r="DE5" s="243">
        <f>'Body - sporty'!DE8/'Body - sporty'!DE$4</f>
        <v>8.9320388349514557E-2</v>
      </c>
      <c r="DF5" s="243">
        <f>'Body - sporty'!DF8/'Body - sporty'!DF$4</f>
        <v>1</v>
      </c>
      <c r="DG5" s="243">
        <f>'Body - sporty'!DG8/'Body - sporty'!DG$4</f>
        <v>7.7184466019417475E-2</v>
      </c>
      <c r="DH5" s="243">
        <f>'Body - sporty'!DH8/'Body - sporty'!DH$4</f>
        <v>6.9902912621359226E-2</v>
      </c>
      <c r="DI5" s="243">
        <f>'Body - sporty'!DI8/'Body - sporty'!DI$4</f>
        <v>8.5922330097087385E-2</v>
      </c>
    </row>
    <row r="6" spans="1:116" ht="14.25" customHeight="1" x14ac:dyDescent="0.25">
      <c r="A6" s="239" t="s">
        <v>8</v>
      </c>
      <c r="B6" s="243">
        <f>'Body - sporty'!B9/'Body - sporty'!B$4</f>
        <v>8.8349514563106801E-2</v>
      </c>
      <c r="C6" s="243">
        <f>'Body - sporty'!C9/'Body - sporty'!C$4</f>
        <v>8.9320388349514571E-2</v>
      </c>
      <c r="D6" s="243">
        <f>'Body - sporty'!D9/'Body - sporty'!D$4</f>
        <v>7.6699029126213597E-2</v>
      </c>
      <c r="E6" s="243">
        <f>'Body - sporty'!E9/'Body - sporty'!E$4</f>
        <v>8.058252427184466E-2</v>
      </c>
      <c r="F6" s="243">
        <f>'Body - sporty'!F9/'Body - sporty'!F$4</f>
        <v>8.1067961165048538E-2</v>
      </c>
      <c r="G6" s="243">
        <f>'Body - sporty'!G9/'Body - sporty'!G$4</f>
        <v>8.7378640776699032E-2</v>
      </c>
      <c r="H6" s="243">
        <f>'Body - sporty'!H9/'Body - sporty'!H$4</f>
        <v>0</v>
      </c>
      <c r="I6" s="243">
        <f>'Body - sporty'!I9/'Body - sporty'!I$4</f>
        <v>9.4174757281553403E-2</v>
      </c>
      <c r="J6" s="243">
        <f>'Body - sporty'!J9/'Body - sporty'!J$4</f>
        <v>7.9126213592233E-2</v>
      </c>
      <c r="K6" s="243">
        <f>'Body - sporty'!K9/'Body - sporty'!K$4</f>
        <v>0</v>
      </c>
      <c r="L6" s="243">
        <f>'Body - sporty'!L9/'Body - sporty'!L$4</f>
        <v>8.5922330097087371E-2</v>
      </c>
      <c r="M6" s="243">
        <f>'Body - sporty'!M9/'Body - sporty'!M$4</f>
        <v>8.3980582524271846E-2</v>
      </c>
      <c r="N6" s="243">
        <f>'Body - sporty'!N9/'Body - sporty'!N$4</f>
        <v>9.6116504854368928E-2</v>
      </c>
      <c r="O6" s="243">
        <f>'Body - sporty'!O9/'Body - sporty'!O$4</f>
        <v>9.5145631067961159E-2</v>
      </c>
      <c r="P6" s="243">
        <f>'Body - sporty'!P9/'Body - sporty'!P$4</f>
        <v>9.0776699029126204E-2</v>
      </c>
      <c r="Q6" s="243">
        <f>'Body - sporty'!Q9/'Body - sporty'!Q$4</f>
        <v>9.0776699029126218E-2</v>
      </c>
      <c r="R6" s="243">
        <f>'Body - sporty'!R9/'Body - sporty'!R$4</f>
        <v>7.7669902912621352E-2</v>
      </c>
      <c r="S6" s="243">
        <f>'Body - sporty'!S9/'Body - sporty'!S$4</f>
        <v>0.17762670979413939</v>
      </c>
      <c r="T6" s="243">
        <f>'Body - sporty'!T9/'Body - sporty'!T$4</f>
        <v>8.7378640776699032E-2</v>
      </c>
      <c r="U6" s="243">
        <f>'Body - sporty'!U9/'Body - sporty'!U$4</f>
        <v>8.3980582524271846E-2</v>
      </c>
      <c r="V6" s="243">
        <f>'Body - sporty'!V9/'Body - sporty'!V$4</f>
        <v>7.7669902912621366E-2</v>
      </c>
      <c r="W6" s="243">
        <f>'Body - sporty'!W9/'Body - sporty'!W$4</f>
        <v>8.786407766990291E-2</v>
      </c>
      <c r="X6" s="243">
        <f>'Body - sporty'!X9/'Body - sporty'!X$4</f>
        <v>0</v>
      </c>
      <c r="Y6" s="243">
        <f>'Body - sporty'!Y9/'Body - sporty'!Y$4</f>
        <v>0</v>
      </c>
      <c r="Z6" s="243">
        <f>'Body - sporty'!Z9/'Body - sporty'!Z$4</f>
        <v>7.3300970873786411E-2</v>
      </c>
      <c r="AA6" s="243">
        <f>'Body - sporty'!AA9/'Body - sporty'!AA$4</f>
        <v>9.1747572815533987E-2</v>
      </c>
      <c r="AB6" s="243">
        <f>'Body - sporty'!AB9/'Body - sporty'!AB$4</f>
        <v>8.058252427184466E-2</v>
      </c>
      <c r="AC6" s="243">
        <f>'Body - sporty'!AC9/'Body - sporty'!AC$4</f>
        <v>0.59417475728155345</v>
      </c>
      <c r="AD6" s="243">
        <f>'Body - sporty'!AD9/'Body - sporty'!AD$4</f>
        <v>6.9902912621359212E-2</v>
      </c>
      <c r="AE6" s="243">
        <f>'Body - sporty'!AE9/'Body - sporty'!AE$4</f>
        <v>0.39223300970873787</v>
      </c>
      <c r="AF6" s="243">
        <f>'Body - sporty'!AF9/'Body - sporty'!AF$4</f>
        <v>0</v>
      </c>
      <c r="AG6" s="243">
        <f>'Body - sporty'!AG9/'Body - sporty'!AG$4</f>
        <v>0</v>
      </c>
      <c r="AH6" s="243">
        <f>'Body - sporty'!AH9/'Body - sporty'!AH$4</f>
        <v>8.8834951456310679E-2</v>
      </c>
      <c r="AI6" s="243">
        <f>'Body - sporty'!AI9/'Body - sporty'!AI$4</f>
        <v>0.2927184466019418</v>
      </c>
      <c r="AJ6" s="243">
        <f>'Body - sporty'!AJ9/'Body - sporty'!AJ$4</f>
        <v>8.2524271844660199E-2</v>
      </c>
      <c r="AK6" s="243">
        <f>'Body - sporty'!AK9/'Body - sporty'!AK$4</f>
        <v>8.2524271844660199E-2</v>
      </c>
      <c r="AL6" s="243">
        <f>'Body - sporty'!AL9/'Body - sporty'!AL$4</f>
        <v>0.4927184466019417</v>
      </c>
      <c r="AM6" s="243">
        <f>'Body - sporty'!AM9/'Body - sporty'!AM$4</f>
        <v>9.4660194174757295E-2</v>
      </c>
      <c r="AN6" s="243">
        <f>'Body - sporty'!AN9/'Body - sporty'!AN$4</f>
        <v>8.689320388349514E-2</v>
      </c>
      <c r="AO6" s="243">
        <f>'Body - sporty'!AO9/'Body - sporty'!AO$4</f>
        <v>9.2233009708737865E-2</v>
      </c>
      <c r="AP6" s="243">
        <f>'Body - sporty'!AP9/'Body - sporty'!AP$4</f>
        <v>1</v>
      </c>
      <c r="AQ6" s="243">
        <f>'Body - sporty'!AQ9/'Body - sporty'!AQ$4</f>
        <v>9.4660194174757281E-2</v>
      </c>
      <c r="AR6" s="243">
        <f>'Body - sporty'!AR9/'Body - sporty'!AR$4</f>
        <v>8.786407766990291E-2</v>
      </c>
      <c r="AS6" s="243">
        <f>'Body - sporty'!AS9/'Body - sporty'!AS$4</f>
        <v>9.1747572815533987E-2</v>
      </c>
      <c r="AT6" s="243">
        <f>'Body - sporty'!AT9/'Body - sporty'!AT$4</f>
        <v>8.8349514563106801E-2</v>
      </c>
      <c r="AU6" s="243">
        <f>'Body - sporty'!AU9/'Body - sporty'!AU$4</f>
        <v>7.0388349514563117E-2</v>
      </c>
      <c r="AV6" s="243">
        <f>'Body - sporty'!AV9/'Body - sporty'!AV$4</f>
        <v>9.1747572815533973E-2</v>
      </c>
      <c r="AW6" s="243">
        <f>'Body - sporty'!AW9/'Body - sporty'!AW$4</f>
        <v>8.8834951456310679E-2</v>
      </c>
      <c r="AX6" s="243">
        <f>'Body - sporty'!AX9/'Body - sporty'!AX$4</f>
        <v>7.9126213592233013E-2</v>
      </c>
      <c r="AY6" s="243">
        <f>'Body - sporty'!AY9/'Body - sporty'!AY$4</f>
        <v>8.4951456310679616E-2</v>
      </c>
      <c r="AZ6" s="243">
        <f>'Body - sporty'!AZ9/'Body - sporty'!AZ$4</f>
        <v>0</v>
      </c>
      <c r="BA6" s="243">
        <f>'Body - sporty'!BA9/'Body - sporty'!BA$4</f>
        <v>8.786407766990291E-2</v>
      </c>
      <c r="BB6" s="243">
        <f>'Body - sporty'!BB9/'Body - sporty'!BB$4</f>
        <v>0.4927184466019417</v>
      </c>
      <c r="BC6" s="243">
        <f>'Body - sporty'!BC9/'Body - sporty'!BC$4</f>
        <v>0</v>
      </c>
      <c r="BD6" s="243">
        <f>'Body - sporty'!BD9/'Body - sporty'!BD$4</f>
        <v>0</v>
      </c>
      <c r="BE6" s="243">
        <f>'Body - sporty'!BE9/'Body - sporty'!BE$4</f>
        <v>8.0097087378640783E-2</v>
      </c>
      <c r="BF6" s="243">
        <f>'Body - sporty'!BF9/'Body - sporty'!BF$4</f>
        <v>9.1262135922330095E-2</v>
      </c>
      <c r="BG6" s="243">
        <f>'Body - sporty'!BG9/'Body - sporty'!BG$4</f>
        <v>0</v>
      </c>
      <c r="BH6" s="243">
        <f>'Body - sporty'!BH9/'Body - sporty'!BH$4</f>
        <v>8.4951456310679616E-2</v>
      </c>
      <c r="BI6" s="243">
        <f>'Body - sporty'!BI9/'Body - sporty'!BI$4</f>
        <v>0.59417475728155333</v>
      </c>
      <c r="BJ6" s="243">
        <f>'Body - sporty'!BJ9/'Body - sporty'!BJ$4</f>
        <v>8.9320388349514557E-2</v>
      </c>
      <c r="BK6" s="243">
        <f>'Body - sporty'!BK9/'Body - sporty'!BK$4</f>
        <v>0.59417475728155345</v>
      </c>
      <c r="BL6" s="243">
        <f>'Body - sporty'!BL9/'Body - sporty'!BL$4</f>
        <v>9.2233009708737865E-2</v>
      </c>
      <c r="BM6" s="243">
        <f>'Body - sporty'!BM9/'Body - sporty'!BM$4</f>
        <v>0</v>
      </c>
      <c r="BN6" s="243">
        <f>'Body - sporty'!BN9/'Body - sporty'!BN$4</f>
        <v>9.3203883495145634E-2</v>
      </c>
      <c r="BO6" s="243">
        <f>'Body - sporty'!BO9/'Body - sporty'!BO$4</f>
        <v>6.8446601941747565E-2</v>
      </c>
      <c r="BP6" s="243">
        <f>'Body - sporty'!BP9/'Body - sporty'!BP$4</f>
        <v>7.5242718446601936E-2</v>
      </c>
      <c r="BQ6" s="243">
        <f>'Body - sporty'!BQ9/'Body - sporty'!BQ$4</f>
        <v>8.8834951456310693E-2</v>
      </c>
      <c r="BR6" s="243">
        <f>'Body - sporty'!BR9/'Body - sporty'!BR$4</f>
        <v>8.9805825242718448E-2</v>
      </c>
      <c r="BS6" s="243">
        <f>'Body - sporty'!BS9/'Body - sporty'!BS$4</f>
        <v>0</v>
      </c>
      <c r="BT6" s="243">
        <f>'Body - sporty'!BT9/'Body - sporty'!BT$4</f>
        <v>9.3689320388349512E-2</v>
      </c>
      <c r="BU6" s="243">
        <f>'Body - sporty'!BU9/'Body - sporty'!BU$4</f>
        <v>8.5436893203883493E-2</v>
      </c>
      <c r="BV6" s="243">
        <f>'Body - sporty'!BV9/'Body - sporty'!BV$4</f>
        <v>9.5145631067961173E-2</v>
      </c>
      <c r="BW6" s="243">
        <f>'Body - sporty'!BW9/'Body - sporty'!BW$4</f>
        <v>0</v>
      </c>
      <c r="BX6" s="243">
        <f>'Body - sporty'!BX9/'Body - sporty'!BX$4</f>
        <v>0</v>
      </c>
      <c r="BY6" s="243">
        <f>'Body - sporty'!BY9/'Body - sporty'!BY$4</f>
        <v>8.7378640776699032E-2</v>
      </c>
      <c r="BZ6" s="243">
        <f>'Body - sporty'!BZ9/'Body - sporty'!BZ$4</f>
        <v>9.6116504854368928E-2</v>
      </c>
      <c r="CA6" s="243">
        <f>'Body - sporty'!CA9/'Body - sporty'!CA$4</f>
        <v>0.29271844660194174</v>
      </c>
      <c r="CB6" s="243">
        <f>'Body - sporty'!CB9/'Body - sporty'!CB$4</f>
        <v>8.6407766990291263E-2</v>
      </c>
      <c r="CC6" s="243">
        <f>'Body - sporty'!CC9/'Body - sporty'!CC$4</f>
        <v>0</v>
      </c>
      <c r="CD6" s="243">
        <f>'Body - sporty'!CD9/'Body - sporty'!CD$4</f>
        <v>9.2233009708737865E-2</v>
      </c>
      <c r="CE6" s="243">
        <f>'Body - sporty'!CE9/'Body - sporty'!CE$4</f>
        <v>8.3888982739260473E-2</v>
      </c>
      <c r="CF6" s="243">
        <f>'Body - sporty'!CF9/'Body - sporty'!CF$4</f>
        <v>8.1553398058252444E-2</v>
      </c>
      <c r="CG6" s="243">
        <f>'Body - sporty'!CG9/'Body - sporty'!CG$4</f>
        <v>8.5436893203883493E-2</v>
      </c>
      <c r="CH6" s="243">
        <f>'Body - sporty'!CH9/'Body - sporty'!CH$4</f>
        <v>8.8349514563106787E-2</v>
      </c>
      <c r="CI6" s="243">
        <f>'Body - sporty'!CI9/'Body - sporty'!CI$4</f>
        <v>7.3300970873786411E-2</v>
      </c>
      <c r="CJ6" s="243">
        <f>'Body - sporty'!CJ9/'Body - sporty'!CJ$4</f>
        <v>0.79611650485436891</v>
      </c>
      <c r="CK6" s="243">
        <f>'Body - sporty'!CK9/'Body - sporty'!CK$4</f>
        <v>0</v>
      </c>
      <c r="CL6" s="243">
        <f>'Body - sporty'!CL9/'Body - sporty'!CL$4</f>
        <v>7.0873786407766995E-2</v>
      </c>
      <c r="CM6" s="243">
        <f>'Body - sporty'!CM9/'Body - sporty'!CM$4</f>
        <v>9.1262135922330109E-2</v>
      </c>
      <c r="CN6" s="243">
        <f>'Body - sporty'!CN9/'Body - sporty'!CN$4</f>
        <v>8.9805825242718448E-2</v>
      </c>
      <c r="CO6" s="243">
        <f>'Body - sporty'!CO9/'Body - sporty'!CO$4</f>
        <v>8.4466019417475738E-2</v>
      </c>
      <c r="CP6" s="243">
        <f>'Body - sporty'!CP9/'Body - sporty'!CP$4</f>
        <v>9.4660194174757281E-2</v>
      </c>
      <c r="CQ6" s="243">
        <f>'Body - sporty'!CQ9/'Body - sporty'!CQ$4</f>
        <v>0</v>
      </c>
      <c r="CR6" s="243">
        <f>'Body - sporty'!CR9/'Body - sporty'!CR$4</f>
        <v>9.2233009708737851E-2</v>
      </c>
      <c r="CS6" s="243">
        <f>'Body - sporty'!CS9/'Body - sporty'!CS$4</f>
        <v>9.2233009708737865E-2</v>
      </c>
      <c r="CT6" s="243">
        <f>'Body - sporty'!CT9/'Body - sporty'!CT$4</f>
        <v>9.2718446601941742E-2</v>
      </c>
      <c r="CU6" s="243">
        <f>'Body - sporty'!CU9/'Body - sporty'!CU$4</f>
        <v>0</v>
      </c>
      <c r="CV6" s="243">
        <f>'Body - sporty'!CV9/'Body - sporty'!CV$4</f>
        <v>0</v>
      </c>
      <c r="CW6" s="243">
        <f>'Body - sporty'!CW9/'Body - sporty'!CW$4</f>
        <v>8.4466019417475738E-2</v>
      </c>
      <c r="CX6" s="243">
        <f>'Body - sporty'!CX9/'Body - sporty'!CX$4</f>
        <v>9.660194174757282E-2</v>
      </c>
      <c r="CY6" s="243">
        <f>'Body - sporty'!CY9/'Body - sporty'!CY$4</f>
        <v>8.9320388349514557E-2</v>
      </c>
      <c r="CZ6" s="243">
        <f>'Body - sporty'!CZ9/'Body - sporty'!CZ$4</f>
        <v>8.2038834951456308E-2</v>
      </c>
      <c r="DA6" s="243">
        <f>'Body - sporty'!DA9/'Body - sporty'!DA$4</f>
        <v>9.0776699029126218E-2</v>
      </c>
      <c r="DB6" s="243">
        <f>'Body - sporty'!DB9/'Body - sporty'!DB$4</f>
        <v>9.5145631067961173E-2</v>
      </c>
      <c r="DC6" s="243">
        <f>'Body - sporty'!DC9/'Body - sporty'!DC$4</f>
        <v>9.2718446601941756E-2</v>
      </c>
      <c r="DD6" s="243">
        <f>'Body - sporty'!DD9/'Body - sporty'!DD$4</f>
        <v>8.3495145631067955E-2</v>
      </c>
      <c r="DE6" s="243">
        <f>'Body - sporty'!DE9/'Body - sporty'!DE$4</f>
        <v>9.3689320388349526E-2</v>
      </c>
      <c r="DF6" s="243">
        <f>'Body - sporty'!DF9/'Body - sporty'!DF$4</f>
        <v>9.1747572815533987E-2</v>
      </c>
      <c r="DG6" s="243">
        <f>'Body - sporty'!DG9/'Body - sporty'!DG$4</f>
        <v>6.6019417475728148E-2</v>
      </c>
      <c r="DH6" s="243">
        <f>'Body - sporty'!DH9/'Body - sporty'!DH$4</f>
        <v>0</v>
      </c>
      <c r="DI6" s="243">
        <f>'Body - sporty'!DI9/'Body - sporty'!DI$4</f>
        <v>8.2038834951456308E-2</v>
      </c>
    </row>
    <row r="7" spans="1:116" ht="14.25" customHeight="1" x14ac:dyDescent="0.25">
      <c r="A7" s="238" t="s">
        <v>9</v>
      </c>
      <c r="B7" s="243">
        <f>'Body - sporty'!B10/'Body - sporty'!B$4</f>
        <v>9.563106796116505E-2</v>
      </c>
      <c r="C7" s="243">
        <f>'Body - sporty'!C10/'Body - sporty'!C$4</f>
        <v>9.4660194174757281E-2</v>
      </c>
      <c r="D7" s="243">
        <f>'Body - sporty'!D10/'Body - sporty'!D$4</f>
        <v>9.3203883495145634E-2</v>
      </c>
      <c r="E7" s="243">
        <f>'Body - sporty'!E10/'Body - sporty'!E$4</f>
        <v>8.6893203883495154E-2</v>
      </c>
      <c r="F7" s="243">
        <f>'Body - sporty'!F10/'Body - sporty'!F$4</f>
        <v>9.4660194174757281E-2</v>
      </c>
      <c r="G7" s="243">
        <f>'Body - sporty'!G10/'Body - sporty'!G$4</f>
        <v>9.2718446601941756E-2</v>
      </c>
      <c r="H7" s="243">
        <f>'Body - sporty'!H10/'Body - sporty'!H$4</f>
        <v>0</v>
      </c>
      <c r="I7" s="243">
        <f>'Body - sporty'!I10/'Body - sporty'!I$4</f>
        <v>9.2718446601941756E-2</v>
      </c>
      <c r="J7" s="243">
        <f>'Body - sporty'!J10/'Body - sporty'!J$4</f>
        <v>9.1262135922330095E-2</v>
      </c>
      <c r="K7" s="243">
        <f>'Body - sporty'!K10/'Body - sporty'!K$4</f>
        <v>0</v>
      </c>
      <c r="L7" s="243">
        <f>'Body - sporty'!L10/'Body - sporty'!L$4</f>
        <v>9.1747572815533973E-2</v>
      </c>
      <c r="M7" s="243">
        <f>'Body - sporty'!M10/'Body - sporty'!M$4</f>
        <v>9.3689320388349526E-2</v>
      </c>
      <c r="N7" s="243">
        <f>'Body - sporty'!N10/'Body - sporty'!N$4</f>
        <v>0</v>
      </c>
      <c r="O7" s="243">
        <f>'Body - sporty'!O10/'Body - sporty'!O$4</f>
        <v>8.9320388349514571E-2</v>
      </c>
      <c r="P7" s="243">
        <f>'Body - sporty'!P10/'Body - sporty'!P$4</f>
        <v>1</v>
      </c>
      <c r="Q7" s="243">
        <f>'Body - sporty'!Q10/'Body - sporty'!Q$4</f>
        <v>8.9805825242718448E-2</v>
      </c>
      <c r="R7" s="243">
        <f>'Body - sporty'!R10/'Body - sporty'!R$4</f>
        <v>0.59417475728155333</v>
      </c>
      <c r="S7" s="243">
        <f>'Body - sporty'!S10/'Body - sporty'!S$4</f>
        <v>0.15222170444889122</v>
      </c>
      <c r="T7" s="243">
        <f>'Body - sporty'!T10/'Body - sporty'!T$4</f>
        <v>8.2038834951456308E-2</v>
      </c>
      <c r="U7" s="243">
        <f>'Body - sporty'!U10/'Body - sporty'!U$4</f>
        <v>8.786407766990291E-2</v>
      </c>
      <c r="V7" s="243">
        <f>'Body - sporty'!V10/'Body - sporty'!V$4</f>
        <v>9.2233009708737865E-2</v>
      </c>
      <c r="W7" s="243">
        <f>'Body - sporty'!W10/'Body - sporty'!W$4</f>
        <v>8.4466019417475724E-2</v>
      </c>
      <c r="X7" s="243">
        <f>'Body - sporty'!X10/'Body - sporty'!X$4</f>
        <v>0</v>
      </c>
      <c r="Y7" s="243">
        <f>'Body - sporty'!Y10/'Body - sporty'!Y$4</f>
        <v>0</v>
      </c>
      <c r="Z7" s="243">
        <f>'Body - sporty'!Z10/'Body - sporty'!Z$4</f>
        <v>6.7475728155339809E-2</v>
      </c>
      <c r="AA7" s="243">
        <f>'Body - sporty'!AA10/'Body - sporty'!AA$4</f>
        <v>8.9320388349514571E-2</v>
      </c>
      <c r="AB7" s="243">
        <f>'Body - sporty'!AB10/'Body - sporty'!AB$4</f>
        <v>8.3980582524271846E-2</v>
      </c>
      <c r="AC7" s="243">
        <f>'Body - sporty'!AC10/'Body - sporty'!AC$4</f>
        <v>8.5436893203883493E-2</v>
      </c>
      <c r="AD7" s="243">
        <f>'Body - sporty'!AD10/'Body - sporty'!AD$4</f>
        <v>9.2233009708737865E-2</v>
      </c>
      <c r="AE7" s="243">
        <f>'Body - sporty'!AE10/'Body - sporty'!AE$4</f>
        <v>8.7378640776699046E-2</v>
      </c>
      <c r="AF7" s="243">
        <f>'Body - sporty'!AF10/'Body - sporty'!AF$4</f>
        <v>0</v>
      </c>
      <c r="AG7" s="243">
        <f>'Body - sporty'!AG10/'Body - sporty'!AG$4</f>
        <v>0</v>
      </c>
      <c r="AH7" s="243">
        <f>'Body - sporty'!AH10/'Body - sporty'!AH$4</f>
        <v>8.8349514563106787E-2</v>
      </c>
      <c r="AI7" s="243">
        <f>'Body - sporty'!AI10/'Body - sporty'!AI$4</f>
        <v>9.0776699029126204E-2</v>
      </c>
      <c r="AJ7" s="243">
        <f>'Body - sporty'!AJ10/'Body - sporty'!AJ$4</f>
        <v>9.4660194174757281E-2</v>
      </c>
      <c r="AK7" s="243">
        <f>'Body - sporty'!AK10/'Body - sporty'!AK$4</f>
        <v>9.3689320388349512E-2</v>
      </c>
      <c r="AL7" s="243">
        <f>'Body - sporty'!AL10/'Body - sporty'!AL$4</f>
        <v>8.2524271844660185E-2</v>
      </c>
      <c r="AM7" s="243">
        <f>'Body - sporty'!AM10/'Body - sporty'!AM$4</f>
        <v>0.49271844660194181</v>
      </c>
      <c r="AN7" s="243">
        <f>'Body - sporty'!AN10/'Body - sporty'!AN$4</f>
        <v>0</v>
      </c>
      <c r="AO7" s="243">
        <f>'Body - sporty'!AO10/'Body - sporty'!AO$4</f>
        <v>8.4466019417475738E-2</v>
      </c>
      <c r="AP7" s="243">
        <f>'Body - sporty'!AP10/'Body - sporty'!AP$4</f>
        <v>0.59417475728155345</v>
      </c>
      <c r="AQ7" s="243">
        <f>'Body - sporty'!AQ10/'Body - sporty'!AQ$4</f>
        <v>9.0291262135922312E-2</v>
      </c>
      <c r="AR7" s="243">
        <f>'Body - sporty'!AR10/'Body - sporty'!AR$4</f>
        <v>8.0097087378640783E-2</v>
      </c>
      <c r="AS7" s="243">
        <f>'Body - sporty'!AS10/'Body - sporty'!AS$4</f>
        <v>7.6699029126213597E-2</v>
      </c>
      <c r="AT7" s="243">
        <f>'Body - sporty'!AT10/'Body - sporty'!AT$4</f>
        <v>9.4660194174757281E-2</v>
      </c>
      <c r="AU7" s="243">
        <f>'Body - sporty'!AU10/'Body - sporty'!AU$4</f>
        <v>9.660194174757282E-2</v>
      </c>
      <c r="AV7" s="243">
        <f>'Body - sporty'!AV10/'Body - sporty'!AV$4</f>
        <v>9.417475728155339E-2</v>
      </c>
      <c r="AW7" s="243">
        <f>'Body - sporty'!AW10/'Body - sporty'!AW$4</f>
        <v>9.2718446601941756E-2</v>
      </c>
      <c r="AX7" s="243">
        <f>'Body - sporty'!AX10/'Body - sporty'!AX$4</f>
        <v>8.5922330097087385E-2</v>
      </c>
      <c r="AY7" s="243">
        <f>'Body - sporty'!AY10/'Body - sporty'!AY$4</f>
        <v>0</v>
      </c>
      <c r="AZ7" s="243">
        <f>'Body - sporty'!AZ10/'Body - sporty'!AZ$4</f>
        <v>0.39223300970873787</v>
      </c>
      <c r="BA7" s="243">
        <f>'Body - sporty'!BA10/'Body - sporty'!BA$4</f>
        <v>0.49271844660194175</v>
      </c>
      <c r="BB7" s="243">
        <f>'Body - sporty'!BB10/'Body - sporty'!BB$4</f>
        <v>0</v>
      </c>
      <c r="BC7" s="243">
        <f>'Body - sporty'!BC10/'Body - sporty'!BC$4</f>
        <v>0</v>
      </c>
      <c r="BD7" s="243">
        <f>'Body - sporty'!BD10/'Body - sporty'!BD$4</f>
        <v>0</v>
      </c>
      <c r="BE7" s="243">
        <f>'Body - sporty'!BE10/'Body - sporty'!BE$4</f>
        <v>9.4660194174757281E-2</v>
      </c>
      <c r="BF7" s="243">
        <f>'Body - sporty'!BF10/'Body - sporty'!BF$4</f>
        <v>0.49271844660194175</v>
      </c>
      <c r="BG7" s="243">
        <f>'Body - sporty'!BG10/'Body - sporty'!BG$4</f>
        <v>0</v>
      </c>
      <c r="BH7" s="243">
        <f>'Body - sporty'!BH10/'Body - sporty'!BH$4</f>
        <v>0.49271844660194175</v>
      </c>
      <c r="BI7" s="243">
        <f>'Body - sporty'!BI10/'Body - sporty'!BI$4</f>
        <v>8.7378640776699032E-2</v>
      </c>
      <c r="BJ7" s="243">
        <f>'Body - sporty'!BJ10/'Body - sporty'!BJ$4</f>
        <v>0</v>
      </c>
      <c r="BK7" s="243">
        <f>'Body - sporty'!BK10/'Body - sporty'!BK$4</f>
        <v>0</v>
      </c>
      <c r="BL7" s="243">
        <f>'Body - sporty'!BL10/'Body - sporty'!BL$4</f>
        <v>8.4466019417475724E-2</v>
      </c>
      <c r="BM7" s="243">
        <f>'Body - sporty'!BM10/'Body - sporty'!BM$4</f>
        <v>0</v>
      </c>
      <c r="BN7" s="243">
        <f>'Body - sporty'!BN10/'Body - sporty'!BN$4</f>
        <v>0</v>
      </c>
      <c r="BO7" s="243">
        <f>'Body - sporty'!BO10/'Body - sporty'!BO$4</f>
        <v>0.79611650485436891</v>
      </c>
      <c r="BP7" s="243">
        <f>'Body - sporty'!BP10/'Body - sporty'!BP$4</f>
        <v>8.8349514563106801E-2</v>
      </c>
      <c r="BQ7" s="243">
        <f>'Body - sporty'!BQ10/'Body - sporty'!BQ$4</f>
        <v>8.3495145631067968E-2</v>
      </c>
      <c r="BR7" s="243">
        <f>'Body - sporty'!BR10/'Body - sporty'!BR$4</f>
        <v>9.6116504854368928E-2</v>
      </c>
      <c r="BS7" s="243">
        <f>'Body - sporty'!BS10/'Body - sporty'!BS$4</f>
        <v>0</v>
      </c>
      <c r="BT7" s="243">
        <f>'Body - sporty'!BT10/'Body - sporty'!BT$4</f>
        <v>0</v>
      </c>
      <c r="BU7" s="243">
        <f>'Body - sporty'!BU10/'Body - sporty'!BU$4</f>
        <v>8.3980582524271846E-2</v>
      </c>
      <c r="BV7" s="243">
        <f>'Body - sporty'!BV10/'Body - sporty'!BV$4</f>
        <v>0.59417475728155345</v>
      </c>
      <c r="BW7" s="243">
        <f>'Body - sporty'!BW10/'Body - sporty'!BW$4</f>
        <v>9.4660194174757281E-2</v>
      </c>
      <c r="BX7" s="243">
        <f>'Body - sporty'!BX10/'Body - sporty'!BX$4</f>
        <v>0.59417475728155333</v>
      </c>
      <c r="BY7" s="243">
        <f>'Body - sporty'!BY10/'Body - sporty'!BY$4</f>
        <v>9.1262135922330095E-2</v>
      </c>
      <c r="BZ7" s="243">
        <f>'Body - sporty'!BZ10/'Body - sporty'!BZ$4</f>
        <v>9.6116504854368928E-2</v>
      </c>
      <c r="CA7" s="243">
        <f>'Body - sporty'!CA10/'Body - sporty'!CA$4</f>
        <v>0</v>
      </c>
      <c r="CB7" s="243">
        <f>'Body - sporty'!CB10/'Body - sporty'!CB$4</f>
        <v>9.5145631067961173E-2</v>
      </c>
      <c r="CC7" s="243">
        <f>'Body - sporty'!CC10/'Body - sporty'!CC$4</f>
        <v>0</v>
      </c>
      <c r="CD7" s="243">
        <f>'Body - sporty'!CD10/'Body - sporty'!CD$4</f>
        <v>0.29271844660194174</v>
      </c>
      <c r="CE7" s="243">
        <f>'Body - sporty'!CE10/'Body - sporty'!CE$4</f>
        <v>8.7244542048830892E-2</v>
      </c>
      <c r="CF7" s="243">
        <f>'Body - sporty'!CF10/'Body - sporty'!CF$4</f>
        <v>8.0097087378640769E-2</v>
      </c>
      <c r="CG7" s="243">
        <f>'Body - sporty'!CG10/'Body - sporty'!CG$4</f>
        <v>9.029126213592234E-2</v>
      </c>
      <c r="CH7" s="243">
        <f>'Body - sporty'!CH10/'Body - sporty'!CH$4</f>
        <v>9.0776699029126218E-2</v>
      </c>
      <c r="CI7" s="243">
        <f>'Body - sporty'!CI10/'Body - sporty'!CI$4</f>
        <v>7.1844660194174764E-2</v>
      </c>
      <c r="CJ7" s="243">
        <f>'Body - sporty'!CJ10/'Body - sporty'!CJ$4</f>
        <v>0</v>
      </c>
      <c r="CK7" s="243">
        <f>'Body - sporty'!CK10/'Body - sporty'!CK$4</f>
        <v>9.563106796116505E-2</v>
      </c>
      <c r="CL7" s="243">
        <f>'Body - sporty'!CL10/'Body - sporty'!CL$4</f>
        <v>8.3009708737864077E-2</v>
      </c>
      <c r="CM7" s="243">
        <f>'Body - sporty'!CM10/'Body - sporty'!CM$4</f>
        <v>7.6213592233009719E-2</v>
      </c>
      <c r="CN7" s="243">
        <f>'Body - sporty'!CN10/'Body - sporty'!CN$4</f>
        <v>8.7864077669902924E-2</v>
      </c>
      <c r="CO7" s="243">
        <f>'Body - sporty'!CO10/'Body - sporty'!CO$4</f>
        <v>7.5242718446601936E-2</v>
      </c>
      <c r="CP7" s="243">
        <f>'Body - sporty'!CP10/'Body - sporty'!CP$4</f>
        <v>8.786407766990291E-2</v>
      </c>
      <c r="CQ7" s="243">
        <f>'Body - sporty'!CQ10/'Body - sporty'!CQ$4</f>
        <v>0</v>
      </c>
      <c r="CR7" s="243">
        <f>'Body - sporty'!CR10/'Body - sporty'!CR$4</f>
        <v>8.3495145631067955E-2</v>
      </c>
      <c r="CS7" s="243">
        <f>'Body - sporty'!CS10/'Body - sporty'!CS$4</f>
        <v>8.5922330097087371E-2</v>
      </c>
      <c r="CT7" s="243">
        <f>'Body - sporty'!CT10/'Body - sporty'!CT$4</f>
        <v>8.3009708737864063E-2</v>
      </c>
      <c r="CU7" s="243">
        <f>'Body - sporty'!CU10/'Body - sporty'!CU$4</f>
        <v>0</v>
      </c>
      <c r="CV7" s="243">
        <f>'Body - sporty'!CV10/'Body - sporty'!CV$4</f>
        <v>0.39223300970873787</v>
      </c>
      <c r="CW7" s="243">
        <f>'Body - sporty'!CW10/'Body - sporty'!CW$4</f>
        <v>0.79611650485436902</v>
      </c>
      <c r="CX7" s="243">
        <f>'Body - sporty'!CX10/'Body - sporty'!CX$4</f>
        <v>7.9611650485436891E-2</v>
      </c>
      <c r="CY7" s="243">
        <f>'Body - sporty'!CY10/'Body - sporty'!CY$4</f>
        <v>0.19417475728155337</v>
      </c>
      <c r="CZ7" s="243">
        <f>'Body - sporty'!CZ10/'Body - sporty'!CZ$4</f>
        <v>9.2718446601941756E-2</v>
      </c>
      <c r="DA7" s="243">
        <f>'Body - sporty'!DA10/'Body - sporty'!DA$4</f>
        <v>9.320388349514562E-2</v>
      </c>
      <c r="DB7" s="243">
        <f>'Body - sporty'!DB10/'Body - sporty'!DB$4</f>
        <v>8.7378640776699032E-2</v>
      </c>
      <c r="DC7" s="243">
        <f>'Body - sporty'!DC10/'Body - sporty'!DC$4</f>
        <v>0</v>
      </c>
      <c r="DD7" s="243">
        <f>'Body - sporty'!DD10/'Body - sporty'!DD$4</f>
        <v>7.0873786407766981E-2</v>
      </c>
      <c r="DE7" s="243">
        <f>'Body - sporty'!DE10/'Body - sporty'!DE$4</f>
        <v>0.79611650485436891</v>
      </c>
      <c r="DF7" s="243">
        <f>'Body - sporty'!DF10/'Body - sporty'!DF$4</f>
        <v>9.5145631067961159E-2</v>
      </c>
      <c r="DG7" s="243">
        <f>'Body - sporty'!DG10/'Body - sporty'!DG$4</f>
        <v>8.786407766990291E-2</v>
      </c>
      <c r="DH7" s="243">
        <f>'Body - sporty'!DH10/'Body - sporty'!DH$4</f>
        <v>7.6699029126213597E-2</v>
      </c>
      <c r="DI7" s="243">
        <f>'Body - sporty'!DI10/'Body - sporty'!DI$4</f>
        <v>9.3203883495145634E-2</v>
      </c>
    </row>
    <row r="8" spans="1:116" ht="14.25" customHeight="1" x14ac:dyDescent="0.25">
      <c r="A8" s="238" t="s">
        <v>10</v>
      </c>
      <c r="B8" s="243">
        <f>'Body - sporty'!B11/'Body - sporty'!B$4</f>
        <v>7.9611650485436891E-2</v>
      </c>
      <c r="C8" s="243">
        <f>'Body - sporty'!C11/'Body - sporty'!C$4</f>
        <v>0</v>
      </c>
      <c r="D8" s="243">
        <f>'Body - sporty'!D11/'Body - sporty'!D$4</f>
        <v>7.2330097087378642E-2</v>
      </c>
      <c r="E8" s="243">
        <f>'Body - sporty'!E11/'Body - sporty'!E$4</f>
        <v>6.8446601941747579E-2</v>
      </c>
      <c r="F8" s="243">
        <f>'Body - sporty'!F11/'Body - sporty'!F$4</f>
        <v>0.39223300970873787</v>
      </c>
      <c r="G8" s="243">
        <f>'Body - sporty'!G11/'Body - sporty'!G$4</f>
        <v>7.3300970873786411E-2</v>
      </c>
      <c r="H8" s="243">
        <f>'Body - sporty'!H11/'Body - sporty'!H$4</f>
        <v>0</v>
      </c>
      <c r="I8" s="243">
        <f>'Body - sporty'!I11/'Body - sporty'!I$4</f>
        <v>6.6019417475728162E-2</v>
      </c>
      <c r="J8" s="243">
        <f>'Body - sporty'!J11/'Body - sporty'!J$4</f>
        <v>8.7378640776699032E-2</v>
      </c>
      <c r="K8" s="243">
        <f>'Body - sporty'!K11/'Body - sporty'!K$4</f>
        <v>0</v>
      </c>
      <c r="L8" s="243">
        <f>'Body - sporty'!L11/'Body - sporty'!L$4</f>
        <v>7.9126213592233013E-2</v>
      </c>
      <c r="M8" s="243">
        <f>'Body - sporty'!M11/'Body - sporty'!M$4</f>
        <v>7.6213592233009705E-2</v>
      </c>
      <c r="N8" s="243">
        <f>'Body - sporty'!N11/'Body - sporty'!N$4</f>
        <v>9.1262135922330082E-2</v>
      </c>
      <c r="O8" s="243">
        <f>'Body - sporty'!O11/'Body - sporty'!O$4</f>
        <v>7.2330097087378628E-2</v>
      </c>
      <c r="P8" s="243">
        <f>'Body - sporty'!P11/'Body - sporty'!P$4</f>
        <v>6.3592233009708732E-2</v>
      </c>
      <c r="Q8" s="243">
        <f>'Body - sporty'!Q11/'Body - sporty'!Q$4</f>
        <v>8.0097087378640783E-2</v>
      </c>
      <c r="R8" s="243">
        <f>'Body - sporty'!R11/'Body - sporty'!R$4</f>
        <v>7.6213592233009705E-2</v>
      </c>
      <c r="S8" s="243">
        <f>'Body - sporty'!S11/'Body - sporty'!S$4</f>
        <v>7.3715084564567851E-2</v>
      </c>
      <c r="T8" s="243">
        <f>'Body - sporty'!T11/'Body - sporty'!T$4</f>
        <v>0</v>
      </c>
      <c r="U8" s="243">
        <f>'Body - sporty'!U11/'Body - sporty'!U$4</f>
        <v>7.8640776699029122E-2</v>
      </c>
      <c r="V8" s="243">
        <f>'Body - sporty'!V11/'Body - sporty'!V$4</f>
        <v>8.786407766990291E-2</v>
      </c>
      <c r="W8" s="243">
        <f>'Body - sporty'!W11/'Body - sporty'!W$4</f>
        <v>6.8932038834951456E-2</v>
      </c>
      <c r="X8" s="243">
        <f>'Body - sporty'!X11/'Body - sporty'!X$4</f>
        <v>0</v>
      </c>
      <c r="Y8" s="243">
        <f>'Body - sporty'!Y11/'Body - sporty'!Y$4</f>
        <v>8.8349514563106801E-2</v>
      </c>
      <c r="Z8" s="243">
        <f>'Body - sporty'!Z11/'Body - sporty'!Z$4</f>
        <v>6.019417475728156E-2</v>
      </c>
      <c r="AA8" s="243">
        <f>'Body - sporty'!AA11/'Body - sporty'!AA$4</f>
        <v>8.0097087378640769E-2</v>
      </c>
      <c r="AB8" s="243">
        <f>'Body - sporty'!AB11/'Body - sporty'!AB$4</f>
        <v>8.0097087378640783E-2</v>
      </c>
      <c r="AC8" s="243">
        <f>'Body - sporty'!AC11/'Body - sporty'!AC$4</f>
        <v>5.7281553398058259E-2</v>
      </c>
      <c r="AD8" s="243">
        <f>'Body - sporty'!AD11/'Body - sporty'!AD$4</f>
        <v>7.8640776699029136E-2</v>
      </c>
      <c r="AE8" s="243">
        <f>'Body - sporty'!AE11/'Body - sporty'!AE$4</f>
        <v>7.7669902912621366E-2</v>
      </c>
      <c r="AF8" s="243">
        <f>'Body - sporty'!AF11/'Body - sporty'!AF$4</f>
        <v>0</v>
      </c>
      <c r="AG8" s="243">
        <f>'Body - sporty'!AG11/'Body - sporty'!AG$4</f>
        <v>0</v>
      </c>
      <c r="AH8" s="243">
        <f>'Body - sporty'!AH11/'Body - sporty'!AH$4</f>
        <v>0</v>
      </c>
      <c r="AI8" s="243">
        <f>'Body - sporty'!AI11/'Body - sporty'!AI$4</f>
        <v>7.5242718446601936E-2</v>
      </c>
      <c r="AJ8" s="243">
        <f>'Body - sporty'!AJ11/'Body - sporty'!AJ$4</f>
        <v>9.0291262135922326E-2</v>
      </c>
      <c r="AK8" s="243">
        <f>'Body - sporty'!AK11/'Body - sporty'!AK$4</f>
        <v>7.5242718446601936E-2</v>
      </c>
      <c r="AL8" s="243">
        <f>'Body - sporty'!AL11/'Body - sporty'!AL$4</f>
        <v>0</v>
      </c>
      <c r="AM8" s="243">
        <f>'Body - sporty'!AM11/'Body - sporty'!AM$4</f>
        <v>0</v>
      </c>
      <c r="AN8" s="243">
        <f>'Body - sporty'!AN11/'Body - sporty'!AN$4</f>
        <v>0</v>
      </c>
      <c r="AO8" s="243">
        <f>'Body - sporty'!AO11/'Body - sporty'!AO$4</f>
        <v>0</v>
      </c>
      <c r="AP8" s="243">
        <f>'Body - sporty'!AP11/'Body - sporty'!AP$4</f>
        <v>7.6213592233009705E-2</v>
      </c>
      <c r="AQ8" s="243">
        <f>'Body - sporty'!AQ11/'Body - sporty'!AQ$4</f>
        <v>0</v>
      </c>
      <c r="AR8" s="243">
        <f>'Body - sporty'!AR11/'Body - sporty'!AR$4</f>
        <v>7.3786407766990289E-2</v>
      </c>
      <c r="AS8" s="243">
        <f>'Body - sporty'!AS11/'Body - sporty'!AS$4</f>
        <v>5.776699029126213E-2</v>
      </c>
      <c r="AT8" s="243">
        <f>'Body - sporty'!AT11/'Body - sporty'!AT$4</f>
        <v>0.1941747572815534</v>
      </c>
      <c r="AU8" s="243">
        <f>'Body - sporty'!AU11/'Body - sporty'!AU$4</f>
        <v>0</v>
      </c>
      <c r="AV8" s="243">
        <f>'Body - sporty'!AV11/'Body - sporty'!AV$4</f>
        <v>0</v>
      </c>
      <c r="AW8" s="243">
        <f>'Body - sporty'!AW11/'Body - sporty'!AW$4</f>
        <v>0</v>
      </c>
      <c r="AX8" s="243">
        <f>'Body - sporty'!AX11/'Body - sporty'!AX$4</f>
        <v>8.3495145631067955E-2</v>
      </c>
      <c r="AY8" s="243">
        <f>'Body - sporty'!AY11/'Body - sporty'!AY$4</f>
        <v>8.4466019417475724E-2</v>
      </c>
      <c r="AZ8" s="243">
        <f>'Body - sporty'!AZ11/'Body - sporty'!AZ$4</f>
        <v>0</v>
      </c>
      <c r="BA8" s="243">
        <f>'Body - sporty'!BA11/'Body - sporty'!BA$4</f>
        <v>7.4757281553398058E-2</v>
      </c>
      <c r="BB8" s="243">
        <f>'Body - sporty'!BB11/'Body - sporty'!BB$4</f>
        <v>7.9611650485436877E-2</v>
      </c>
      <c r="BC8" s="243">
        <f>'Body - sporty'!BC11/'Body - sporty'!BC$4</f>
        <v>0</v>
      </c>
      <c r="BD8" s="243">
        <f>'Body - sporty'!BD11/'Body - sporty'!BD$4</f>
        <v>0</v>
      </c>
      <c r="BE8" s="243">
        <f>'Body - sporty'!BE11/'Body - sporty'!BE$4</f>
        <v>6.8446601941747579E-2</v>
      </c>
      <c r="BF8" s="243">
        <f>'Body - sporty'!BF11/'Body - sporty'!BF$4</f>
        <v>8.1067961165048552E-2</v>
      </c>
      <c r="BG8" s="243">
        <f>'Body - sporty'!BG11/'Body - sporty'!BG$4</f>
        <v>8.6893203883495154E-2</v>
      </c>
      <c r="BH8" s="243">
        <f>'Body - sporty'!BH11/'Body - sporty'!BH$4</f>
        <v>8.786407766990291E-2</v>
      </c>
      <c r="BI8" s="243">
        <f>'Body - sporty'!BI11/'Body - sporty'!BI$4</f>
        <v>7.6213592233009705E-2</v>
      </c>
      <c r="BJ8" s="243">
        <f>'Body - sporty'!BJ11/'Body - sporty'!BJ$4</f>
        <v>0</v>
      </c>
      <c r="BK8" s="243">
        <f>'Body - sporty'!BK11/'Body - sporty'!BK$4</f>
        <v>0</v>
      </c>
      <c r="BL8" s="243">
        <f>'Body - sporty'!BL11/'Body - sporty'!BL$4</f>
        <v>0</v>
      </c>
      <c r="BM8" s="243">
        <f>'Body - sporty'!BM11/'Body - sporty'!BM$4</f>
        <v>9.1747572815533987E-2</v>
      </c>
      <c r="BN8" s="243">
        <f>'Body - sporty'!BN11/'Body - sporty'!BN$4</f>
        <v>0</v>
      </c>
      <c r="BO8" s="243">
        <f>'Body - sporty'!BO11/'Body - sporty'!BO$4</f>
        <v>8.4951456310679602E-2</v>
      </c>
      <c r="BP8" s="243">
        <f>'Body - sporty'!BP11/'Body - sporty'!BP$4</f>
        <v>8.3009708737864077E-2</v>
      </c>
      <c r="BQ8" s="243">
        <f>'Body - sporty'!BQ11/'Body - sporty'!BQ$4</f>
        <v>7.8155339805825258E-2</v>
      </c>
      <c r="BR8" s="243">
        <f>'Body - sporty'!BR11/'Body - sporty'!BR$4</f>
        <v>7.0873786407766981E-2</v>
      </c>
      <c r="BS8" s="243">
        <f>'Body - sporty'!BS11/'Body - sporty'!BS$4</f>
        <v>0</v>
      </c>
      <c r="BT8" s="243">
        <f>'Body - sporty'!BT11/'Body - sporty'!BT$4</f>
        <v>8.3980582524271846E-2</v>
      </c>
      <c r="BU8" s="243">
        <f>'Body - sporty'!BU11/'Body - sporty'!BU$4</f>
        <v>8.8349514563106787E-2</v>
      </c>
      <c r="BV8" s="243">
        <f>'Body - sporty'!BV11/'Body - sporty'!BV$4</f>
        <v>0</v>
      </c>
      <c r="BW8" s="243">
        <f>'Body - sporty'!BW11/'Body - sporty'!BW$4</f>
        <v>0</v>
      </c>
      <c r="BX8" s="243">
        <f>'Body - sporty'!BX11/'Body - sporty'!BX$4</f>
        <v>0</v>
      </c>
      <c r="BY8" s="243">
        <f>'Body - sporty'!BY11/'Body - sporty'!BY$4</f>
        <v>0</v>
      </c>
      <c r="BZ8" s="243">
        <f>'Body - sporty'!BZ11/'Body - sporty'!BZ$4</f>
        <v>0</v>
      </c>
      <c r="CA8" s="243">
        <f>'Body - sporty'!CA11/'Body - sporty'!CA$4</f>
        <v>0</v>
      </c>
      <c r="CB8" s="243">
        <f>'Body - sporty'!CB11/'Body - sporty'!CB$4</f>
        <v>7.9126213592233013E-2</v>
      </c>
      <c r="CC8" s="243">
        <f>'Body - sporty'!CC11/'Body - sporty'!CC$4</f>
        <v>0</v>
      </c>
      <c r="CD8" s="243">
        <f>'Body - sporty'!CD11/'Body - sporty'!CD$4</f>
        <v>8.2038834951456308E-2</v>
      </c>
      <c r="CE8" s="243">
        <f>'Body - sporty'!CE11/'Body - sporty'!CE$4</f>
        <v>7.8136595351425461E-2</v>
      </c>
      <c r="CF8" s="243">
        <f>'Body - sporty'!CF11/'Body - sporty'!CF$4</f>
        <v>7.8640776699029122E-2</v>
      </c>
      <c r="CG8" s="243">
        <f>'Body - sporty'!CG11/'Body - sporty'!CG$4</f>
        <v>6.3106796116504854E-2</v>
      </c>
      <c r="CH8" s="243">
        <f>'Body - sporty'!CH11/'Body - sporty'!CH$4</f>
        <v>9.2233009708737865E-2</v>
      </c>
      <c r="CI8" s="243">
        <f>'Body - sporty'!CI11/'Body - sporty'!CI$4</f>
        <v>9.5145631067961173E-2</v>
      </c>
      <c r="CJ8" s="243">
        <f>'Body - sporty'!CJ11/'Body - sporty'!CJ$4</f>
        <v>9.4660194174757281E-2</v>
      </c>
      <c r="CK8" s="243">
        <f>'Body - sporty'!CK11/'Body - sporty'!CK$4</f>
        <v>0</v>
      </c>
      <c r="CL8" s="243">
        <f>'Body - sporty'!CL11/'Body - sporty'!CL$4</f>
        <v>8.5436893203883493E-2</v>
      </c>
      <c r="CM8" s="243">
        <f>'Body - sporty'!CM11/'Body - sporty'!CM$4</f>
        <v>8.4951456310679616E-2</v>
      </c>
      <c r="CN8" s="243">
        <f>'Body - sporty'!CN11/'Body - sporty'!CN$4</f>
        <v>8.9320388349514571E-2</v>
      </c>
      <c r="CO8" s="243">
        <f>'Body - sporty'!CO11/'Body - sporty'!CO$4</f>
        <v>9.029126213592234E-2</v>
      </c>
      <c r="CP8" s="243">
        <f>'Body - sporty'!CP11/'Body - sporty'!CP$4</f>
        <v>0</v>
      </c>
      <c r="CQ8" s="243">
        <f>'Body - sporty'!CQ11/'Body - sporty'!CQ$4</f>
        <v>0</v>
      </c>
      <c r="CR8" s="243">
        <f>'Body - sporty'!CR11/'Body - sporty'!CR$4</f>
        <v>8.2038834951456294E-2</v>
      </c>
      <c r="CS8" s="243">
        <f>'Body - sporty'!CS11/'Body - sporty'!CS$4</f>
        <v>8.3495145631067955E-2</v>
      </c>
      <c r="CT8" s="243">
        <f>'Body - sporty'!CT11/'Body - sporty'!CT$4</f>
        <v>0</v>
      </c>
      <c r="CU8" s="243">
        <f>'Body - sporty'!CU11/'Body - sporty'!CU$4</f>
        <v>0</v>
      </c>
      <c r="CV8" s="243">
        <f>'Body - sporty'!CV11/'Body - sporty'!CV$4</f>
        <v>0.49271844660194181</v>
      </c>
      <c r="CW8" s="243">
        <f>'Body - sporty'!CW11/'Body - sporty'!CW$4</f>
        <v>0</v>
      </c>
      <c r="CX8" s="243">
        <f>'Body - sporty'!CX11/'Body - sporty'!CX$4</f>
        <v>9.6116504854368942E-2</v>
      </c>
      <c r="CY8" s="243">
        <f>'Body - sporty'!CY11/'Body - sporty'!CY$4</f>
        <v>7.3786407766990289E-2</v>
      </c>
      <c r="CZ8" s="243">
        <f>'Body - sporty'!CZ11/'Body - sporty'!CZ$4</f>
        <v>6.7961165048543687E-2</v>
      </c>
      <c r="DA8" s="243">
        <f>'Body - sporty'!DA11/'Body - sporty'!DA$4</f>
        <v>8.4466019417475724E-2</v>
      </c>
      <c r="DB8" s="243">
        <f>'Body - sporty'!DB11/'Body - sporty'!DB$4</f>
        <v>6.8446601941747565E-2</v>
      </c>
      <c r="DC8" s="243">
        <f>'Body - sporty'!DC11/'Body - sporty'!DC$4</f>
        <v>0</v>
      </c>
      <c r="DD8" s="243">
        <f>'Body - sporty'!DD11/'Body - sporty'!DD$4</f>
        <v>7.1359223300970873E-2</v>
      </c>
      <c r="DE8" s="243">
        <f>'Body - sporty'!DE11/'Body - sporty'!DE$4</f>
        <v>9.417475728155339E-2</v>
      </c>
      <c r="DF8" s="243">
        <f>'Body - sporty'!DF11/'Body - sporty'!DF$4</f>
        <v>0</v>
      </c>
      <c r="DG8" s="243">
        <f>'Body - sporty'!DG11/'Body - sporty'!DG$4</f>
        <v>6.0679611650485431E-2</v>
      </c>
      <c r="DH8" s="243">
        <f>'Body - sporty'!DH11/'Body - sporty'!DH$4</f>
        <v>9.029126213592234E-2</v>
      </c>
      <c r="DI8" s="243">
        <f>'Body - sporty'!DI11/'Body - sporty'!DI$4</f>
        <v>0</v>
      </c>
    </row>
    <row r="9" spans="1:116" ht="14.25" customHeight="1" x14ac:dyDescent="0.25">
      <c r="A9" s="239" t="s">
        <v>11</v>
      </c>
      <c r="B9" s="243">
        <f>'Body - sporty'!B12/'Body - sporty'!B$4</f>
        <v>0.39223300970873787</v>
      </c>
      <c r="C9" s="243">
        <f>'Body - sporty'!C12/'Body - sporty'!C$4</f>
        <v>9.4174757281553403E-2</v>
      </c>
      <c r="D9" s="243">
        <f>'Body - sporty'!D12/'Body - sporty'!D$4</f>
        <v>7.7184466019417489E-2</v>
      </c>
      <c r="E9" s="243">
        <f>'Body - sporty'!E12/'Body - sporty'!E$4</f>
        <v>6.9902912621359239E-2</v>
      </c>
      <c r="F9" s="243">
        <f>'Body - sporty'!F12/'Body - sporty'!F$4</f>
        <v>0</v>
      </c>
      <c r="G9" s="243">
        <f>'Body - sporty'!G12/'Body - sporty'!G$4</f>
        <v>9.5145631067961159E-2</v>
      </c>
      <c r="H9" s="243">
        <f>'Body - sporty'!H12/'Body - sporty'!H$4</f>
        <v>0</v>
      </c>
      <c r="I9" s="243">
        <f>'Body - sporty'!I12/'Body - sporty'!I$4</f>
        <v>8.3980582524271846E-2</v>
      </c>
      <c r="J9" s="243">
        <f>'Body - sporty'!J12/'Body - sporty'!J$4</f>
        <v>8.786407766990291E-2</v>
      </c>
      <c r="K9" s="243">
        <f>'Body - sporty'!K12/'Body - sporty'!K$4</f>
        <v>9.2233009708737851E-2</v>
      </c>
      <c r="L9" s="243">
        <f>'Body - sporty'!L12/'Body - sporty'!L$4</f>
        <v>9.1262135922330095E-2</v>
      </c>
      <c r="M9" s="243">
        <f>'Body - sporty'!M12/'Body - sporty'!M$4</f>
        <v>9.4660194174757281E-2</v>
      </c>
      <c r="N9" s="243">
        <f>'Body - sporty'!N12/'Body - sporty'!N$4</f>
        <v>9.563106796116505E-2</v>
      </c>
      <c r="O9" s="243">
        <f>'Body - sporty'!O12/'Body - sporty'!O$4</f>
        <v>8.6407766990291263E-2</v>
      </c>
      <c r="P9" s="243">
        <f>'Body - sporty'!P12/'Body - sporty'!P$4</f>
        <v>6.2621359223300962E-2</v>
      </c>
      <c r="Q9" s="243">
        <f>'Body - sporty'!Q12/'Body - sporty'!Q$4</f>
        <v>9.4174757281553403E-2</v>
      </c>
      <c r="R9" s="243">
        <f>'Body - sporty'!R12/'Body - sporty'!R$4</f>
        <v>0.39223300970873781</v>
      </c>
      <c r="S9" s="243">
        <f>'Body - sporty'!S12/'Body - sporty'!S$4</f>
        <v>8.0820152956333435E-2</v>
      </c>
      <c r="T9" s="243">
        <f>'Body - sporty'!T12/'Body - sporty'!T$4</f>
        <v>8.6407766990291263E-2</v>
      </c>
      <c r="U9" s="243">
        <f>'Body - sporty'!U12/'Body - sporty'!U$4</f>
        <v>7.5728155339805828E-2</v>
      </c>
      <c r="V9" s="243">
        <f>'Body - sporty'!V12/'Body - sporty'!V$4</f>
        <v>7.7669902912621366E-2</v>
      </c>
      <c r="W9" s="243">
        <f>'Body - sporty'!W12/'Body - sporty'!W$4</f>
        <v>0.49271844660194175</v>
      </c>
      <c r="X9" s="243">
        <f>'Body - sporty'!X12/'Body - sporty'!X$4</f>
        <v>1</v>
      </c>
      <c r="Y9" s="243">
        <f>'Body - sporty'!Y12/'Body - sporty'!Y$4</f>
        <v>8.6893203883495154E-2</v>
      </c>
      <c r="Z9" s="243">
        <f>'Body - sporty'!Z12/'Body - sporty'!Z$4</f>
        <v>5.9708737864077668E-2</v>
      </c>
      <c r="AA9" s="243">
        <f>'Body - sporty'!AA12/'Body - sporty'!AA$4</f>
        <v>7.3300970873786397E-2</v>
      </c>
      <c r="AB9" s="243">
        <f>'Body - sporty'!AB12/'Body - sporty'!AB$4</f>
        <v>9.4660194174757281E-2</v>
      </c>
      <c r="AC9" s="243">
        <f>'Body - sporty'!AC12/'Body - sporty'!AC$4</f>
        <v>9.4174757281553403E-2</v>
      </c>
      <c r="AD9" s="243">
        <f>'Body - sporty'!AD12/'Body - sporty'!AD$4</f>
        <v>8.9805825242718448E-2</v>
      </c>
      <c r="AE9" s="243">
        <f>'Body - sporty'!AE12/'Body - sporty'!AE$4</f>
        <v>9.1747572815533987E-2</v>
      </c>
      <c r="AF9" s="243">
        <f>'Body - sporty'!AF12/'Body - sporty'!AF$4</f>
        <v>0</v>
      </c>
      <c r="AG9" s="243">
        <f>'Body - sporty'!AG12/'Body - sporty'!AG$4</f>
        <v>9.1747572815533987E-2</v>
      </c>
      <c r="AH9" s="243">
        <f>'Body - sporty'!AH12/'Body - sporty'!AH$4</f>
        <v>9.3203883495145634E-2</v>
      </c>
      <c r="AI9" s="243">
        <f>'Body - sporty'!AI12/'Body - sporty'!AI$4</f>
        <v>8.8834951456310679E-2</v>
      </c>
      <c r="AJ9" s="243">
        <f>'Body - sporty'!AJ12/'Body - sporty'!AJ$4</f>
        <v>7.9126213592233013E-2</v>
      </c>
      <c r="AK9" s="243">
        <f>'Body - sporty'!AK12/'Body - sporty'!AK$4</f>
        <v>8.0097087378640783E-2</v>
      </c>
      <c r="AL9" s="243">
        <f>'Body - sporty'!AL12/'Body - sporty'!AL$4</f>
        <v>9.6116504854368914E-2</v>
      </c>
      <c r="AM9" s="243">
        <f>'Body - sporty'!AM12/'Body - sporty'!AM$4</f>
        <v>9.6116504854368942E-2</v>
      </c>
      <c r="AN9" s="243">
        <f>'Body - sporty'!AN12/'Body - sporty'!AN$4</f>
        <v>0.4927184466019417</v>
      </c>
      <c r="AO9" s="243">
        <f>'Body - sporty'!AO12/'Body - sporty'!AO$4</f>
        <v>9.4174757281553403E-2</v>
      </c>
      <c r="AP9" s="243">
        <f>'Body - sporty'!AP12/'Body - sporty'!AP$4</f>
        <v>8.4951456310679602E-2</v>
      </c>
      <c r="AQ9" s="243">
        <f>'Body - sporty'!AQ12/'Body - sporty'!AQ$4</f>
        <v>9.3689320388349512E-2</v>
      </c>
      <c r="AR9" s="243">
        <f>'Body - sporty'!AR12/'Body - sporty'!AR$4</f>
        <v>9.2233009708737879E-2</v>
      </c>
      <c r="AS9" s="243">
        <f>'Body - sporty'!AS12/'Body - sporty'!AS$4</f>
        <v>8.5436893203883493E-2</v>
      </c>
      <c r="AT9" s="243">
        <f>'Body - sporty'!AT12/'Body - sporty'!AT$4</f>
        <v>8.6407766990291263E-2</v>
      </c>
      <c r="AU9" s="243">
        <f>'Body - sporty'!AU12/'Body - sporty'!AU$4</f>
        <v>8.7378640776699032E-2</v>
      </c>
      <c r="AV9" s="243">
        <f>'Body - sporty'!AV12/'Body - sporty'!AV$4</f>
        <v>0</v>
      </c>
      <c r="AW9" s="243">
        <f>'Body - sporty'!AW12/'Body - sporty'!AW$4</f>
        <v>8.7378640776699046E-2</v>
      </c>
      <c r="AX9" s="243">
        <f>'Body - sporty'!AX12/'Body - sporty'!AX$4</f>
        <v>9.2718446601941756E-2</v>
      </c>
      <c r="AY9" s="243">
        <f>'Body - sporty'!AY12/'Body - sporty'!AY$4</f>
        <v>0.29271844660194174</v>
      </c>
      <c r="AZ9" s="243">
        <f>'Body - sporty'!AZ12/'Body - sporty'!AZ$4</f>
        <v>0.1941747572815534</v>
      </c>
      <c r="BA9" s="243">
        <f>'Body - sporty'!BA12/'Body - sporty'!BA$4</f>
        <v>8.2524271844660199E-2</v>
      </c>
      <c r="BB9" s="243">
        <f>'Body - sporty'!BB12/'Body - sporty'!BB$4</f>
        <v>0</v>
      </c>
      <c r="BC9" s="243">
        <f>'Body - sporty'!BC12/'Body - sporty'!BC$4</f>
        <v>9.417475728155339E-2</v>
      </c>
      <c r="BD9" s="243">
        <f>'Body - sporty'!BD12/'Body - sporty'!BD$4</f>
        <v>0</v>
      </c>
      <c r="BE9" s="243">
        <f>'Body - sporty'!BE12/'Body - sporty'!BE$4</f>
        <v>7.524271844660195E-2</v>
      </c>
      <c r="BF9" s="243">
        <f>'Body - sporty'!BF12/'Body - sporty'!BF$4</f>
        <v>8.155339805825243E-2</v>
      </c>
      <c r="BG9" s="243">
        <f>'Body - sporty'!BG12/'Body - sporty'!BG$4</f>
        <v>9.2233009708737865E-2</v>
      </c>
      <c r="BH9" s="243">
        <f>'Body - sporty'!BH12/'Body - sporty'!BH$4</f>
        <v>8.8834951456310679E-2</v>
      </c>
      <c r="BI9" s="243">
        <f>'Body - sporty'!BI12/'Body - sporty'!BI$4</f>
        <v>0.19417475728155342</v>
      </c>
      <c r="BJ9" s="243">
        <f>'Body - sporty'!BJ12/'Body - sporty'!BJ$4</f>
        <v>9.6116504854368942E-2</v>
      </c>
      <c r="BK9" s="243">
        <f>'Body - sporty'!BK12/'Body - sporty'!BK$4</f>
        <v>0</v>
      </c>
      <c r="BL9" s="243">
        <f>'Body - sporty'!BL12/'Body - sporty'!BL$4</f>
        <v>8.9805825242718448E-2</v>
      </c>
      <c r="BM9" s="243">
        <f>'Body - sporty'!BM12/'Body - sporty'!BM$4</f>
        <v>9.3689320388349512E-2</v>
      </c>
      <c r="BN9" s="243">
        <f>'Body - sporty'!BN12/'Body - sporty'!BN$4</f>
        <v>0.49271844660194181</v>
      </c>
      <c r="BO9" s="243">
        <f>'Body - sporty'!BO12/'Body - sporty'!BO$4</f>
        <v>9.1747572815533973E-2</v>
      </c>
      <c r="BP9" s="243">
        <f>'Body - sporty'!BP12/'Body - sporty'!BP$4</f>
        <v>8.9805825242718448E-2</v>
      </c>
      <c r="BQ9" s="243">
        <f>'Body - sporty'!BQ12/'Body - sporty'!BQ$4</f>
        <v>9.5145631067961173E-2</v>
      </c>
      <c r="BR9" s="243">
        <f>'Body - sporty'!BR12/'Body - sporty'!BR$4</f>
        <v>7.8640776699029136E-2</v>
      </c>
      <c r="BS9" s="243">
        <f>'Body - sporty'!BS12/'Body - sporty'!BS$4</f>
        <v>0</v>
      </c>
      <c r="BT9" s="243">
        <f>'Body - sporty'!BT12/'Body - sporty'!BT$4</f>
        <v>9.2718446601941756E-2</v>
      </c>
      <c r="BU9" s="243">
        <f>'Body - sporty'!BU12/'Body - sporty'!BU$4</f>
        <v>0.39223300970873787</v>
      </c>
      <c r="BV9" s="243">
        <f>'Body - sporty'!BV12/'Body - sporty'!BV$4</f>
        <v>0</v>
      </c>
      <c r="BW9" s="243">
        <f>'Body - sporty'!BW12/'Body - sporty'!BW$4</f>
        <v>0</v>
      </c>
      <c r="BX9" s="243">
        <f>'Body - sporty'!BX12/'Body - sporty'!BX$4</f>
        <v>0</v>
      </c>
      <c r="BY9" s="243">
        <f>'Body - sporty'!BY12/'Body - sporty'!BY$4</f>
        <v>8.689320388349514E-2</v>
      </c>
      <c r="BZ9" s="243">
        <f>'Body - sporty'!BZ12/'Body - sporty'!BZ$4</f>
        <v>0</v>
      </c>
      <c r="CA9" s="243">
        <f>'Body - sporty'!CA12/'Body - sporty'!CA$4</f>
        <v>8.8834951456310693E-2</v>
      </c>
      <c r="CB9" s="243">
        <f>'Body - sporty'!CB12/'Body - sporty'!CB$4</f>
        <v>8.8834951456310693E-2</v>
      </c>
      <c r="CC9" s="243">
        <f>'Body - sporty'!CC12/'Body - sporty'!CC$4</f>
        <v>0</v>
      </c>
      <c r="CD9" s="243">
        <f>'Body - sporty'!CD12/'Body - sporty'!CD$4</f>
        <v>9.4660194174757281E-2</v>
      </c>
      <c r="CE9" s="243">
        <f>'Body - sporty'!CE12/'Body - sporty'!CE$4</f>
        <v>9.106078522949726E-2</v>
      </c>
      <c r="CF9" s="243">
        <f>'Body - sporty'!CF12/'Body - sporty'!CF$4</f>
        <v>8.9320388349514571E-2</v>
      </c>
      <c r="CG9" s="243">
        <f>'Body - sporty'!CG12/'Body - sporty'!CG$4</f>
        <v>8.3009708737864077E-2</v>
      </c>
      <c r="CH9" s="243">
        <f>'Body - sporty'!CH12/'Body - sporty'!CH$4</f>
        <v>8.155339805825243E-2</v>
      </c>
      <c r="CI9" s="243">
        <f>'Body - sporty'!CI12/'Body - sporty'!CI$4</f>
        <v>7.0388349514563103E-2</v>
      </c>
      <c r="CJ9" s="243">
        <f>'Body - sporty'!CJ12/'Body - sporty'!CJ$4</f>
        <v>0</v>
      </c>
      <c r="CK9" s="243">
        <f>'Body - sporty'!CK12/'Body - sporty'!CK$4</f>
        <v>0</v>
      </c>
      <c r="CL9" s="243">
        <f>'Body - sporty'!CL12/'Body - sporty'!CL$4</f>
        <v>9.563106796116505E-2</v>
      </c>
      <c r="CM9" s="243">
        <f>'Body - sporty'!CM12/'Body - sporty'!CM$4</f>
        <v>9.4174757281553403E-2</v>
      </c>
      <c r="CN9" s="243">
        <f>'Body - sporty'!CN12/'Body - sporty'!CN$4</f>
        <v>9.029126213592234E-2</v>
      </c>
      <c r="CO9" s="243">
        <f>'Body - sporty'!CO12/'Body - sporty'!CO$4</f>
        <v>9.2718446601941756E-2</v>
      </c>
      <c r="CP9" s="243">
        <f>'Body - sporty'!CP12/'Body - sporty'!CP$4</f>
        <v>0.59417475728155345</v>
      </c>
      <c r="CQ9" s="243">
        <f>'Body - sporty'!CQ12/'Body - sporty'!CQ$4</f>
        <v>9.2233009708737851E-2</v>
      </c>
      <c r="CR9" s="243">
        <f>'Body - sporty'!CR12/'Body - sporty'!CR$4</f>
        <v>9.5145631067961159E-2</v>
      </c>
      <c r="CS9" s="243">
        <f>'Body - sporty'!CS12/'Body - sporty'!CS$4</f>
        <v>0.29271844660194174</v>
      </c>
      <c r="CT9" s="243">
        <f>'Body - sporty'!CT12/'Body - sporty'!CT$4</f>
        <v>9.2718446601941742E-2</v>
      </c>
      <c r="CU9" s="243">
        <f>'Body - sporty'!CU12/'Body - sporty'!CU$4</f>
        <v>0</v>
      </c>
      <c r="CV9" s="243">
        <f>'Body - sporty'!CV12/'Body - sporty'!CV$4</f>
        <v>0</v>
      </c>
      <c r="CW9" s="243">
        <f>'Body - sporty'!CW12/'Body - sporty'!CW$4</f>
        <v>7.4271844660194181E-2</v>
      </c>
      <c r="CX9" s="243">
        <f>'Body - sporty'!CX12/'Body - sporty'!CX$4</f>
        <v>0.1941747572815534</v>
      </c>
      <c r="CY9" s="243">
        <f>'Body - sporty'!CY12/'Body - sporty'!CY$4</f>
        <v>9.0776699029126204E-2</v>
      </c>
      <c r="CZ9" s="243">
        <f>'Body - sporty'!CZ12/'Body - sporty'!CZ$4</f>
        <v>7.0873786407766995E-2</v>
      </c>
      <c r="DA9" s="243">
        <f>'Body - sporty'!DA12/'Body - sporty'!DA$4</f>
        <v>0.49271844660194175</v>
      </c>
      <c r="DB9" s="243">
        <f>'Body - sporty'!DB12/'Body - sporty'!DB$4</f>
        <v>9.2233009708737865E-2</v>
      </c>
      <c r="DC9" s="243">
        <f>'Body - sporty'!DC12/'Body - sporty'!DC$4</f>
        <v>0</v>
      </c>
      <c r="DD9" s="243">
        <f>'Body - sporty'!DD12/'Body - sporty'!DD$4</f>
        <v>0.1941747572815534</v>
      </c>
      <c r="DE9" s="243">
        <f>'Body - sporty'!DE12/'Body - sporty'!DE$4</f>
        <v>8.689320388349514E-2</v>
      </c>
      <c r="DF9" s="243">
        <f>'Body - sporty'!DF12/'Body - sporty'!DF$4</f>
        <v>0</v>
      </c>
      <c r="DG9" s="243">
        <f>'Body - sporty'!DG12/'Body - sporty'!DG$4</f>
        <v>8.1067961165048538E-2</v>
      </c>
      <c r="DH9" s="243">
        <f>'Body - sporty'!DH12/'Body - sporty'!DH$4</f>
        <v>7.4757281553398058E-2</v>
      </c>
      <c r="DI9" s="243">
        <f>'Body - sporty'!DI12/'Body - sporty'!DI$4</f>
        <v>6.6990291262135931E-2</v>
      </c>
    </row>
    <row r="10" spans="1:116" ht="14.25" customHeight="1" x14ac:dyDescent="0.25">
      <c r="A10" s="239" t="s">
        <v>12</v>
      </c>
      <c r="B10" s="243">
        <f>'Body - sporty'!B13/'Body - sporty'!B$4</f>
        <v>9.5145631067961159E-2</v>
      </c>
      <c r="C10" s="243">
        <f>'Body - sporty'!C13/'Body - sporty'!C$4</f>
        <v>8.0097087378640783E-2</v>
      </c>
      <c r="D10" s="243">
        <f>'Body - sporty'!D13/'Body - sporty'!D$4</f>
        <v>7.3300970873786411E-2</v>
      </c>
      <c r="E10" s="243">
        <f>'Body - sporty'!E13/'Body - sporty'!E$4</f>
        <v>8.4951456310679616E-2</v>
      </c>
      <c r="F10" s="243">
        <f>'Body - sporty'!F13/'Body - sporty'!F$4</f>
        <v>0</v>
      </c>
      <c r="G10" s="243">
        <f>'Body - sporty'!G13/'Body - sporty'!G$4</f>
        <v>5.8737864077669899E-2</v>
      </c>
      <c r="H10" s="243">
        <f>'Body - sporty'!H13/'Body - sporty'!H$4</f>
        <v>0</v>
      </c>
      <c r="I10" s="243">
        <f>'Body - sporty'!I13/'Body - sporty'!I$4</f>
        <v>8.4951456310679616E-2</v>
      </c>
      <c r="J10" s="243">
        <f>'Body - sporty'!J13/'Body - sporty'!J$4</f>
        <v>6.9417475728155348E-2</v>
      </c>
      <c r="K10" s="243">
        <f>'Body - sporty'!K13/'Body - sporty'!K$4</f>
        <v>0</v>
      </c>
      <c r="L10" s="243">
        <f>'Body - sporty'!L13/'Body - sporty'!L$4</f>
        <v>7.2330097087378642E-2</v>
      </c>
      <c r="M10" s="243">
        <f>'Body - sporty'!M13/'Body - sporty'!M$4</f>
        <v>6.7475728155339809E-2</v>
      </c>
      <c r="N10" s="243">
        <f>'Body - sporty'!N13/'Body - sporty'!N$4</f>
        <v>0</v>
      </c>
      <c r="O10" s="243">
        <f>'Body - sporty'!O13/'Body - sporty'!O$4</f>
        <v>8.155339805825243E-2</v>
      </c>
      <c r="P10" s="243">
        <f>'Body - sporty'!P13/'Body - sporty'!P$4</f>
        <v>8.2038834951456308E-2</v>
      </c>
      <c r="Q10" s="243">
        <f>'Body - sporty'!Q13/'Body - sporty'!Q$4</f>
        <v>0</v>
      </c>
      <c r="R10" s="243">
        <f>'Body - sporty'!R13/'Body - sporty'!R$4</f>
        <v>8.3495145631067968E-2</v>
      </c>
      <c r="S10" s="243">
        <f>'Body - sporty'!S13/'Body - sporty'!S$4</f>
        <v>9.6936761601929766E-2</v>
      </c>
      <c r="T10" s="243">
        <f>'Body - sporty'!T13/'Body - sporty'!T$4</f>
        <v>0</v>
      </c>
      <c r="U10" s="243">
        <f>'Body - sporty'!U13/'Body - sporty'!U$4</f>
        <v>8.058252427184466E-2</v>
      </c>
      <c r="V10" s="243">
        <f>'Body - sporty'!V13/'Body - sporty'!V$4</f>
        <v>7.8155339805825244E-2</v>
      </c>
      <c r="W10" s="243">
        <f>'Body - sporty'!W13/'Body - sporty'!W$4</f>
        <v>8.058252427184466E-2</v>
      </c>
      <c r="X10" s="243">
        <f>'Body - sporty'!X13/'Body - sporty'!X$4</f>
        <v>0</v>
      </c>
      <c r="Y10" s="243">
        <f>'Body - sporty'!Y13/'Body - sporty'!Y$4</f>
        <v>0</v>
      </c>
      <c r="Z10" s="243">
        <f>'Body - sporty'!Z13/'Body - sporty'!Z$4</f>
        <v>6.7961165048543687E-2</v>
      </c>
      <c r="AA10" s="243">
        <f>'Body - sporty'!AA13/'Body - sporty'!AA$4</f>
        <v>8.689320388349514E-2</v>
      </c>
      <c r="AB10" s="243">
        <f>'Body - sporty'!AB13/'Body - sporty'!AB$4</f>
        <v>0</v>
      </c>
      <c r="AC10" s="243">
        <f>'Body - sporty'!AC13/'Body - sporty'!AC$4</f>
        <v>8.689320388349514E-2</v>
      </c>
      <c r="AD10" s="243">
        <f>'Body - sporty'!AD13/'Body - sporty'!AD$4</f>
        <v>0</v>
      </c>
      <c r="AE10" s="243">
        <f>'Body - sporty'!AE13/'Body - sporty'!AE$4</f>
        <v>0</v>
      </c>
      <c r="AF10" s="243">
        <f>'Body - sporty'!AF13/'Body - sporty'!AF$4</f>
        <v>0</v>
      </c>
      <c r="AG10" s="243">
        <f>'Body - sporty'!AG13/'Body - sporty'!AG$4</f>
        <v>0</v>
      </c>
      <c r="AH10" s="243">
        <f>'Body - sporty'!AH13/'Body - sporty'!AH$4</f>
        <v>0</v>
      </c>
      <c r="AI10" s="243">
        <f>'Body - sporty'!AI13/'Body - sporty'!AI$4</f>
        <v>8.5436893203883507E-2</v>
      </c>
      <c r="AJ10" s="243">
        <f>'Body - sporty'!AJ13/'Body - sporty'!AJ$4</f>
        <v>7.3300970873786411E-2</v>
      </c>
      <c r="AK10" s="243">
        <f>'Body - sporty'!AK13/'Body - sporty'!AK$4</f>
        <v>8.4951456310679616E-2</v>
      </c>
      <c r="AL10" s="243">
        <f>'Body - sporty'!AL13/'Body - sporty'!AL$4</f>
        <v>8.4466019417475724E-2</v>
      </c>
      <c r="AM10" s="243">
        <f>'Body - sporty'!AM13/'Body - sporty'!AM$4</f>
        <v>9.660194174757282E-2</v>
      </c>
      <c r="AN10" s="243">
        <f>'Body - sporty'!AN13/'Body - sporty'!AN$4</f>
        <v>0</v>
      </c>
      <c r="AO10" s="243">
        <f>'Body - sporty'!AO13/'Body - sporty'!AO$4</f>
        <v>0</v>
      </c>
      <c r="AP10" s="243">
        <f>'Body - sporty'!AP13/'Body - sporty'!AP$4</f>
        <v>8.8834951456310665E-2</v>
      </c>
      <c r="AQ10" s="243">
        <f>'Body - sporty'!AQ13/'Body - sporty'!AQ$4</f>
        <v>8.8349514563106787E-2</v>
      </c>
      <c r="AR10" s="243">
        <f>'Body - sporty'!AR13/'Body - sporty'!AR$4</f>
        <v>8.5922330097087385E-2</v>
      </c>
      <c r="AS10" s="243">
        <f>'Body - sporty'!AS13/'Body - sporty'!AS$4</f>
        <v>8.2038834951456308E-2</v>
      </c>
      <c r="AT10" s="243">
        <f>'Body - sporty'!AT13/'Body - sporty'!AT$4</f>
        <v>7.2330097087378628E-2</v>
      </c>
      <c r="AU10" s="243">
        <f>'Body - sporty'!AU13/'Body - sporty'!AU$4</f>
        <v>9.029126213592234E-2</v>
      </c>
      <c r="AV10" s="243">
        <f>'Body - sporty'!AV13/'Body - sporty'!AV$4</f>
        <v>0</v>
      </c>
      <c r="AW10" s="243">
        <f>'Body - sporty'!AW13/'Body - sporty'!AW$4</f>
        <v>9.4660194174757295E-2</v>
      </c>
      <c r="AX10" s="243">
        <f>'Body - sporty'!AX13/'Body - sporty'!AX$4</f>
        <v>7.524271844660195E-2</v>
      </c>
      <c r="AY10" s="243">
        <f>'Body - sporty'!AY13/'Body - sporty'!AY$4</f>
        <v>0</v>
      </c>
      <c r="AZ10" s="243">
        <f>'Body - sporty'!AZ13/'Body - sporty'!AZ$4</f>
        <v>0</v>
      </c>
      <c r="BA10" s="243">
        <f>'Body - sporty'!BA13/'Body - sporty'!BA$4</f>
        <v>6.7475728155339809E-2</v>
      </c>
      <c r="BB10" s="243">
        <f>'Body - sporty'!BB13/'Body - sporty'!BB$4</f>
        <v>0</v>
      </c>
      <c r="BC10" s="243">
        <f>'Body - sporty'!BC13/'Body - sporty'!BC$4</f>
        <v>0</v>
      </c>
      <c r="BD10" s="243">
        <f>'Body - sporty'!BD13/'Body - sporty'!BD$4</f>
        <v>0</v>
      </c>
      <c r="BE10" s="243">
        <f>'Body - sporty'!BE13/'Body - sporty'!BE$4</f>
        <v>8.6893203883495154E-2</v>
      </c>
      <c r="BF10" s="243">
        <f>'Body - sporty'!BF13/'Body - sporty'!BF$4</f>
        <v>9.2233009708737865E-2</v>
      </c>
      <c r="BG10" s="243">
        <f>'Body - sporty'!BG13/'Body - sporty'!BG$4</f>
        <v>8.9320388349514571E-2</v>
      </c>
      <c r="BH10" s="243">
        <f>'Body - sporty'!BH13/'Body - sporty'!BH$4</f>
        <v>8.5922330097087371E-2</v>
      </c>
      <c r="BI10" s="243">
        <f>'Body - sporty'!BI13/'Body - sporty'!BI$4</f>
        <v>0</v>
      </c>
      <c r="BJ10" s="243">
        <f>'Body - sporty'!BJ13/'Body - sporty'!BJ$4</f>
        <v>0</v>
      </c>
      <c r="BK10" s="243">
        <f>'Body - sporty'!BK13/'Body - sporty'!BK$4</f>
        <v>0.29271844660194174</v>
      </c>
      <c r="BL10" s="243">
        <f>'Body - sporty'!BL13/'Body - sporty'!BL$4</f>
        <v>0</v>
      </c>
      <c r="BM10" s="243">
        <f>'Body - sporty'!BM13/'Body - sporty'!BM$4</f>
        <v>0</v>
      </c>
      <c r="BN10" s="243">
        <f>'Body - sporty'!BN13/'Body - sporty'!BN$4</f>
        <v>0</v>
      </c>
      <c r="BO10" s="243">
        <f>'Body - sporty'!BO13/'Body - sporty'!BO$4</f>
        <v>7.6213592233009705E-2</v>
      </c>
      <c r="BP10" s="243">
        <f>'Body - sporty'!BP13/'Body - sporty'!BP$4</f>
        <v>8.4466019417475724E-2</v>
      </c>
      <c r="BQ10" s="243">
        <f>'Body - sporty'!BQ13/'Body - sporty'!BQ$4</f>
        <v>8.689320388349514E-2</v>
      </c>
      <c r="BR10" s="243">
        <f>'Body - sporty'!BR13/'Body - sporty'!BR$4</f>
        <v>0</v>
      </c>
      <c r="BS10" s="243">
        <f>'Body - sporty'!BS13/'Body - sporty'!BS$4</f>
        <v>0</v>
      </c>
      <c r="BT10" s="243">
        <f>'Body - sporty'!BT13/'Body - sporty'!BT$4</f>
        <v>0</v>
      </c>
      <c r="BU10" s="243">
        <f>'Body - sporty'!BU13/'Body - sporty'!BU$4</f>
        <v>7.7669902912621352E-2</v>
      </c>
      <c r="BV10" s="243">
        <f>'Body - sporty'!BV13/'Body - sporty'!BV$4</f>
        <v>9.6116504854368942E-2</v>
      </c>
      <c r="BW10" s="243">
        <f>'Body - sporty'!BW13/'Body - sporty'!BW$4</f>
        <v>0.1941747572815534</v>
      </c>
      <c r="BX10" s="243">
        <f>'Body - sporty'!BX13/'Body - sporty'!BX$4</f>
        <v>0</v>
      </c>
      <c r="BY10" s="243">
        <f>'Body - sporty'!BY13/'Body - sporty'!BY$4</f>
        <v>0</v>
      </c>
      <c r="BZ10" s="243">
        <f>'Body - sporty'!BZ13/'Body - sporty'!BZ$4</f>
        <v>0.7961165048543688</v>
      </c>
      <c r="CA10" s="243">
        <f>'Body - sporty'!CA13/'Body - sporty'!CA$4</f>
        <v>0</v>
      </c>
      <c r="CB10" s="243">
        <f>'Body - sporty'!CB13/'Body - sporty'!CB$4</f>
        <v>7.9611650485436891E-2</v>
      </c>
      <c r="CC10" s="243">
        <f>'Body - sporty'!CC13/'Body - sporty'!CC$4</f>
        <v>9.3689320388349512E-2</v>
      </c>
      <c r="CD10" s="243">
        <f>'Body - sporty'!CD13/'Body - sporty'!CD$4</f>
        <v>9.3203883495145634E-2</v>
      </c>
      <c r="CE10" s="243">
        <f>'Body - sporty'!CE13/'Body - sporty'!CE$4</f>
        <v>8.0533423429690054E-2</v>
      </c>
      <c r="CF10" s="243">
        <f>'Body - sporty'!CF13/'Body - sporty'!CF$4</f>
        <v>8.5922330097087385E-2</v>
      </c>
      <c r="CG10" s="243">
        <f>'Body - sporty'!CG13/'Body - sporty'!CG$4</f>
        <v>9.1262135922330095E-2</v>
      </c>
      <c r="CH10" s="243">
        <f>'Body - sporty'!CH13/'Body - sporty'!CH$4</f>
        <v>7.9126213592233013E-2</v>
      </c>
      <c r="CI10" s="243">
        <f>'Body - sporty'!CI13/'Body - sporty'!CI$4</f>
        <v>7.0873786407766995E-2</v>
      </c>
      <c r="CJ10" s="243">
        <f>'Body - sporty'!CJ13/'Body - sporty'!CJ$4</f>
        <v>0</v>
      </c>
      <c r="CK10" s="243">
        <f>'Body - sporty'!CK13/'Body - sporty'!CK$4</f>
        <v>0</v>
      </c>
      <c r="CL10" s="243">
        <f>'Body - sporty'!CL13/'Body - sporty'!CL$4</f>
        <v>7.3786407766990289E-2</v>
      </c>
      <c r="CM10" s="243">
        <f>'Body - sporty'!CM13/'Body - sporty'!CM$4</f>
        <v>0</v>
      </c>
      <c r="CN10" s="243">
        <f>'Body - sporty'!CN13/'Body - sporty'!CN$4</f>
        <v>0</v>
      </c>
      <c r="CO10" s="243">
        <f>'Body - sporty'!CO13/'Body - sporty'!CO$4</f>
        <v>8.3980582524271846E-2</v>
      </c>
      <c r="CP10" s="243">
        <f>'Body - sporty'!CP13/'Body - sporty'!CP$4</f>
        <v>8.8349514563106801E-2</v>
      </c>
      <c r="CQ10" s="243">
        <f>'Body - sporty'!CQ13/'Body - sporty'!CQ$4</f>
        <v>0</v>
      </c>
      <c r="CR10" s="243">
        <f>'Body - sporty'!CR13/'Body - sporty'!CR$4</f>
        <v>8.8349514563106787E-2</v>
      </c>
      <c r="CS10" s="243">
        <f>'Body - sporty'!CS13/'Body - sporty'!CS$4</f>
        <v>0</v>
      </c>
      <c r="CT10" s="243">
        <f>'Body - sporty'!CT13/'Body - sporty'!CT$4</f>
        <v>0</v>
      </c>
      <c r="CU10" s="243">
        <f>'Body - sporty'!CU13/'Body - sporty'!CU$4</f>
        <v>0</v>
      </c>
      <c r="CV10" s="243">
        <f>'Body - sporty'!CV13/'Body - sporty'!CV$4</f>
        <v>0</v>
      </c>
      <c r="CW10" s="243">
        <f>'Body - sporty'!CW13/'Body - sporty'!CW$4</f>
        <v>9.4660194174757281E-2</v>
      </c>
      <c r="CX10" s="243">
        <f>'Body - sporty'!CX13/'Body - sporty'!CX$4</f>
        <v>8.1067961165048552E-2</v>
      </c>
      <c r="CY10" s="243">
        <f>'Body - sporty'!CY13/'Body - sporty'!CY$4</f>
        <v>8.2524271844660185E-2</v>
      </c>
      <c r="CZ10" s="243">
        <f>'Body - sporty'!CZ13/'Body - sporty'!CZ$4</f>
        <v>7.524271844660195E-2</v>
      </c>
      <c r="DA10" s="243">
        <f>'Body - sporty'!DA13/'Body - sporty'!DA$4</f>
        <v>8.3009708737864063E-2</v>
      </c>
      <c r="DB10" s="243">
        <f>'Body - sporty'!DB13/'Body - sporty'!DB$4</f>
        <v>8.4951456310679602E-2</v>
      </c>
      <c r="DC10" s="243">
        <f>'Body - sporty'!DC13/'Body - sporty'!DC$4</f>
        <v>0</v>
      </c>
      <c r="DD10" s="243">
        <f>'Body - sporty'!DD13/'Body - sporty'!DD$4</f>
        <v>8.8834951456310665E-2</v>
      </c>
      <c r="DE10" s="243">
        <f>'Body - sporty'!DE13/'Body - sporty'!DE$4</f>
        <v>7.5242718446601936E-2</v>
      </c>
      <c r="DF10" s="243">
        <f>'Body - sporty'!DF13/'Body - sporty'!DF$4</f>
        <v>0</v>
      </c>
      <c r="DG10" s="243">
        <f>'Body - sporty'!DG13/'Body - sporty'!DG$4</f>
        <v>8.3495145631067968E-2</v>
      </c>
      <c r="DH10" s="243">
        <f>'Body - sporty'!DH13/'Body - sporty'!DH$4</f>
        <v>6.2621359223300976E-2</v>
      </c>
      <c r="DI10" s="243">
        <f>'Body - sporty'!DI13/'Body - sporty'!DI$4</f>
        <v>8.5436893203883507E-2</v>
      </c>
    </row>
    <row r="11" spans="1:116" ht="14.25" customHeight="1" x14ac:dyDescent="0.25">
      <c r="A11" s="238" t="s">
        <v>13</v>
      </c>
      <c r="B11" s="243">
        <f>'Body - sporty'!B14/'Body - sporty'!B$4</f>
        <v>8.5922330097087385E-2</v>
      </c>
      <c r="C11" s="243">
        <f>'Body - sporty'!C14/'Body - sporty'!C$4</f>
        <v>0</v>
      </c>
      <c r="D11" s="243">
        <f>'Body - sporty'!D14/'Body - sporty'!D$4</f>
        <v>0.59417475728155345</v>
      </c>
      <c r="E11" s="243">
        <f>'Body - sporty'!E14/'Body - sporty'!E$4</f>
        <v>0.39223300970873787</v>
      </c>
      <c r="F11" s="243">
        <f>'Body - sporty'!F14/'Body - sporty'!F$4</f>
        <v>0</v>
      </c>
      <c r="G11" s="243">
        <f>'Body - sporty'!G14/'Body - sporty'!G$4</f>
        <v>0.29271844660194174</v>
      </c>
      <c r="H11" s="243">
        <f>'Body - sporty'!H14/'Body - sporty'!H$4</f>
        <v>9.320388349514562E-2</v>
      </c>
      <c r="I11" s="243">
        <f>'Body - sporty'!I14/'Body - sporty'!I$4</f>
        <v>8.8349514563106801E-2</v>
      </c>
      <c r="J11" s="243">
        <f>'Body - sporty'!J14/'Body - sporty'!J$4</f>
        <v>1</v>
      </c>
      <c r="K11" s="243">
        <f>'Body - sporty'!K14/'Body - sporty'!K$4</f>
        <v>0.1941747572815534</v>
      </c>
      <c r="L11" s="243">
        <f>'Body - sporty'!L14/'Body - sporty'!L$4</f>
        <v>8.8834951456310679E-2</v>
      </c>
      <c r="M11" s="243">
        <f>'Body - sporty'!M14/'Body - sporty'!M$4</f>
        <v>9.6116504854368942E-2</v>
      </c>
      <c r="N11" s="243">
        <f>'Body - sporty'!N14/'Body - sporty'!N$4</f>
        <v>8.6407766990291263E-2</v>
      </c>
      <c r="O11" s="243">
        <f>'Body - sporty'!O14/'Body - sporty'!O$4</f>
        <v>0.79611650485436891</v>
      </c>
      <c r="P11" s="243">
        <f>'Body - sporty'!P14/'Body - sporty'!P$4</f>
        <v>7.5728155339805828E-2</v>
      </c>
      <c r="Q11" s="243">
        <f>'Body - sporty'!Q14/'Body - sporty'!Q$4</f>
        <v>9.660194174757282E-2</v>
      </c>
      <c r="R11" s="243">
        <f>'Body - sporty'!R14/'Body - sporty'!R$4</f>
        <v>9.417475728155339E-2</v>
      </c>
      <c r="S11" s="243">
        <f>'Body - sporty'!S14/'Body - sporty'!S$4</f>
        <v>0.10887996491324249</v>
      </c>
      <c r="T11" s="243">
        <f>'Body - sporty'!T14/'Body - sporty'!T$4</f>
        <v>7.8155339805825244E-2</v>
      </c>
      <c r="U11" s="243">
        <f>'Body - sporty'!U14/'Body - sporty'!U$4</f>
        <v>9.1747572815533987E-2</v>
      </c>
      <c r="V11" s="243">
        <f>'Body - sporty'!V14/'Body - sporty'!V$4</f>
        <v>0.79611650485436902</v>
      </c>
      <c r="W11" s="243">
        <f>'Body - sporty'!W14/'Body - sporty'!W$4</f>
        <v>0.39223300970873781</v>
      </c>
      <c r="X11" s="243">
        <f>'Body - sporty'!X14/'Body - sporty'!X$4</f>
        <v>0</v>
      </c>
      <c r="Y11" s="243">
        <f>'Body - sporty'!Y14/'Body - sporty'!Y$4</f>
        <v>0.49271844660194175</v>
      </c>
      <c r="Z11" s="243">
        <f>'Body - sporty'!Z14/'Body - sporty'!Z$4</f>
        <v>6.2621359223300976E-2</v>
      </c>
      <c r="AA11" s="243">
        <f>'Body - sporty'!AA14/'Body - sporty'!AA$4</f>
        <v>8.3495145631067955E-2</v>
      </c>
      <c r="AB11" s="243">
        <f>'Body - sporty'!AB14/'Body - sporty'!AB$4</f>
        <v>9.5631067961165037E-2</v>
      </c>
      <c r="AC11" s="243">
        <f>'Body - sporty'!AC14/'Body - sporty'!AC$4</f>
        <v>8.3009708737864077E-2</v>
      </c>
      <c r="AD11" s="243">
        <f>'Body - sporty'!AD14/'Body - sporty'!AD$4</f>
        <v>9.6116504854368928E-2</v>
      </c>
      <c r="AE11" s="243">
        <f>'Body - sporty'!AE14/'Body - sporty'!AE$4</f>
        <v>8.155339805825243E-2</v>
      </c>
      <c r="AF11" s="243">
        <f>'Body - sporty'!AF14/'Body - sporty'!AF$4</f>
        <v>0</v>
      </c>
      <c r="AG11" s="243">
        <f>'Body - sporty'!AG14/'Body - sporty'!AG$4</f>
        <v>0.79611650485436891</v>
      </c>
      <c r="AH11" s="243">
        <f>'Body - sporty'!AH14/'Body - sporty'!AH$4</f>
        <v>9.5145631067961159E-2</v>
      </c>
      <c r="AI11" s="243">
        <f>'Body - sporty'!AI14/'Body - sporty'!AI$4</f>
        <v>7.7669902912621352E-2</v>
      </c>
      <c r="AJ11" s="243">
        <f>'Body - sporty'!AJ14/'Body - sporty'!AJ$4</f>
        <v>0.79611650485436891</v>
      </c>
      <c r="AK11" s="243">
        <f>'Body - sporty'!AK14/'Body - sporty'!AK$4</f>
        <v>0.19417475728155342</v>
      </c>
      <c r="AL11" s="243">
        <f>'Body - sporty'!AL14/'Body - sporty'!AL$4</f>
        <v>9.2233009708737851E-2</v>
      </c>
      <c r="AM11" s="243">
        <f>'Body - sporty'!AM14/'Body - sporty'!AM$4</f>
        <v>0</v>
      </c>
      <c r="AN11" s="243">
        <f>'Body - sporty'!AN14/'Body - sporty'!AN$4</f>
        <v>8.4951456310679602E-2</v>
      </c>
      <c r="AO11" s="243">
        <f>'Body - sporty'!AO14/'Body - sporty'!AO$4</f>
        <v>7.8640776699029122E-2</v>
      </c>
      <c r="AP11" s="243">
        <f>'Body - sporty'!AP14/'Body - sporty'!AP$4</f>
        <v>7.5728155339805814E-2</v>
      </c>
      <c r="AQ11" s="243">
        <f>'Body - sporty'!AQ14/'Body - sporty'!AQ$4</f>
        <v>9.3203883495145634E-2</v>
      </c>
      <c r="AR11" s="243">
        <f>'Body - sporty'!AR14/'Body - sporty'!AR$4</f>
        <v>1</v>
      </c>
      <c r="AS11" s="243">
        <f>'Body - sporty'!AS14/'Body - sporty'!AS$4</f>
        <v>9.6116504854368928E-2</v>
      </c>
      <c r="AT11" s="243">
        <f>'Body - sporty'!AT14/'Body - sporty'!AT$4</f>
        <v>0.59417475728155333</v>
      </c>
      <c r="AU11" s="243">
        <f>'Body - sporty'!AU14/'Body - sporty'!AU$4</f>
        <v>8.4951456310679616E-2</v>
      </c>
      <c r="AV11" s="243">
        <f>'Body - sporty'!AV14/'Body - sporty'!AV$4</f>
        <v>0</v>
      </c>
      <c r="AW11" s="243">
        <f>'Body - sporty'!AW14/'Body - sporty'!AW$4</f>
        <v>9.0776699029126218E-2</v>
      </c>
      <c r="AX11" s="243">
        <f>'Body - sporty'!AX14/'Body - sporty'!AX$4</f>
        <v>0.59417475728155345</v>
      </c>
      <c r="AY11" s="243">
        <f>'Body - sporty'!AY14/'Body - sporty'!AY$4</f>
        <v>8.786407766990291E-2</v>
      </c>
      <c r="AZ11" s="243">
        <f>'Body - sporty'!AZ14/'Body - sporty'!AZ$4</f>
        <v>0</v>
      </c>
      <c r="BA11" s="243">
        <f>'Body - sporty'!BA14/'Body - sporty'!BA$4</f>
        <v>9.1262135922330082E-2</v>
      </c>
      <c r="BB11" s="243">
        <f>'Body - sporty'!BB14/'Body - sporty'!BB$4</f>
        <v>7.7184466019417475E-2</v>
      </c>
      <c r="BC11" s="243">
        <f>'Body - sporty'!BC14/'Body - sporty'!BC$4</f>
        <v>9.6116504854368928E-2</v>
      </c>
      <c r="BD11" s="243">
        <f>'Body - sporty'!BD14/'Body - sporty'!BD$4</f>
        <v>0</v>
      </c>
      <c r="BE11" s="243">
        <f>'Body - sporty'!BE14/'Body - sporty'!BE$4</f>
        <v>9.2718446601941756E-2</v>
      </c>
      <c r="BF11" s="243">
        <f>'Body - sporty'!BF14/'Body - sporty'!BF$4</f>
        <v>9.4660194174757295E-2</v>
      </c>
      <c r="BG11" s="243">
        <f>'Body - sporty'!BG14/'Body - sporty'!BG$4</f>
        <v>8.9805825242718448E-2</v>
      </c>
      <c r="BH11" s="243">
        <f>'Body - sporty'!BH14/'Body - sporty'!BH$4</f>
        <v>9.5145631067961159E-2</v>
      </c>
      <c r="BI11" s="243">
        <f>'Body - sporty'!BI14/'Body - sporty'!BI$4</f>
        <v>0.49271844660194175</v>
      </c>
      <c r="BJ11" s="243">
        <f>'Body - sporty'!BJ14/'Body - sporty'!BJ$4</f>
        <v>8.8834951456310679E-2</v>
      </c>
      <c r="BK11" s="243">
        <f>'Body - sporty'!BK14/'Body - sporty'!BK$4</f>
        <v>0</v>
      </c>
      <c r="BL11" s="243">
        <f>'Body - sporty'!BL14/'Body - sporty'!BL$4</f>
        <v>9.3689320388349512E-2</v>
      </c>
      <c r="BM11" s="243">
        <f>'Body - sporty'!BM14/'Body - sporty'!BM$4</f>
        <v>0</v>
      </c>
      <c r="BN11" s="243">
        <f>'Body - sporty'!BN14/'Body - sporty'!BN$4</f>
        <v>9.5145631067961173E-2</v>
      </c>
      <c r="BO11" s="243">
        <f>'Body - sporty'!BO14/'Body - sporty'!BO$4</f>
        <v>0.29271844660194174</v>
      </c>
      <c r="BP11" s="243">
        <f>'Body - sporty'!BP14/'Body - sporty'!BP$4</f>
        <v>9.2718446601941742E-2</v>
      </c>
      <c r="BQ11" s="243">
        <f>'Body - sporty'!BQ14/'Body - sporty'!BQ$4</f>
        <v>7.8640776699029136E-2</v>
      </c>
      <c r="BR11" s="243">
        <f>'Body - sporty'!BR14/'Body - sporty'!BR$4</f>
        <v>8.4951456310679616E-2</v>
      </c>
      <c r="BS11" s="243">
        <f>'Body - sporty'!BS14/'Body - sporty'!BS$4</f>
        <v>0</v>
      </c>
      <c r="BT11" s="243">
        <f>'Body - sporty'!BT14/'Body - sporty'!BT$4</f>
        <v>8.7378640776699018E-2</v>
      </c>
      <c r="BU11" s="243">
        <f>'Body - sporty'!BU14/'Body - sporty'!BU$4</f>
        <v>7.9611650485436891E-2</v>
      </c>
      <c r="BV11" s="243">
        <f>'Body - sporty'!BV14/'Body - sporty'!BV$4</f>
        <v>0</v>
      </c>
      <c r="BW11" s="243">
        <f>'Body - sporty'!BW14/'Body - sporty'!BW$4</f>
        <v>0</v>
      </c>
      <c r="BX11" s="243">
        <f>'Body - sporty'!BX14/'Body - sporty'!BX$4</f>
        <v>8.8834951456310679E-2</v>
      </c>
      <c r="BY11" s="243">
        <f>'Body - sporty'!BY14/'Body - sporty'!BY$4</f>
        <v>0.29271844660194174</v>
      </c>
      <c r="BZ11" s="243">
        <f>'Body - sporty'!BZ14/'Body - sporty'!BZ$4</f>
        <v>0</v>
      </c>
      <c r="CA11" s="243">
        <f>'Body - sporty'!CA14/'Body - sporty'!CA$4</f>
        <v>9.029126213592234E-2</v>
      </c>
      <c r="CB11" s="243">
        <f>'Body - sporty'!CB14/'Body - sporty'!CB$4</f>
        <v>0</v>
      </c>
      <c r="CC11" s="243">
        <f>'Body - sporty'!CC14/'Body - sporty'!CC$4</f>
        <v>0</v>
      </c>
      <c r="CD11" s="243">
        <f>'Body - sporty'!CD14/'Body - sporty'!CD$4</f>
        <v>9.3689320388349512E-2</v>
      </c>
      <c r="CE11" s="243">
        <f>'Body - sporty'!CE14/'Body - sporty'!CE$4</f>
        <v>9.491439189927757E-2</v>
      </c>
      <c r="CF11" s="243">
        <f>'Body - sporty'!CF14/'Body - sporty'!CF$4</f>
        <v>0</v>
      </c>
      <c r="CG11" s="243">
        <f>'Body - sporty'!CG14/'Body - sporty'!CG$4</f>
        <v>8.8834951456310679E-2</v>
      </c>
      <c r="CH11" s="243">
        <f>'Body - sporty'!CH14/'Body - sporty'!CH$4</f>
        <v>9.3203883495145634E-2</v>
      </c>
      <c r="CI11" s="243">
        <f>'Body - sporty'!CI14/'Body - sporty'!CI$4</f>
        <v>8.1067961165048538E-2</v>
      </c>
      <c r="CJ11" s="243">
        <f>'Body - sporty'!CJ14/'Body - sporty'!CJ$4</f>
        <v>9.1262135922330095E-2</v>
      </c>
      <c r="CK11" s="243">
        <f>'Body - sporty'!CK14/'Body - sporty'!CK$4</f>
        <v>0.2927184466019418</v>
      </c>
      <c r="CL11" s="243">
        <f>'Body - sporty'!CL14/'Body - sporty'!CL$4</f>
        <v>1</v>
      </c>
      <c r="CM11" s="243">
        <f>'Body - sporty'!CM14/'Body - sporty'!CM$4</f>
        <v>9.660194174757282E-2</v>
      </c>
      <c r="CN11" s="243">
        <f>'Body - sporty'!CN14/'Body - sporty'!CN$4</f>
        <v>0.19417475728155342</v>
      </c>
      <c r="CO11" s="243">
        <f>'Body - sporty'!CO14/'Body - sporty'!CO$4</f>
        <v>9.3689320388349512E-2</v>
      </c>
      <c r="CP11" s="243">
        <f>'Body - sporty'!CP14/'Body - sporty'!CP$4</f>
        <v>0</v>
      </c>
      <c r="CQ11" s="243">
        <f>'Body - sporty'!CQ14/'Body - sporty'!CQ$4</f>
        <v>0.49271844660194181</v>
      </c>
      <c r="CR11" s="243">
        <f>'Body - sporty'!CR14/'Body - sporty'!CR$4</f>
        <v>0.29271844660194174</v>
      </c>
      <c r="CS11" s="243">
        <f>'Body - sporty'!CS14/'Body - sporty'!CS$4</f>
        <v>0</v>
      </c>
      <c r="CT11" s="243">
        <f>'Body - sporty'!CT14/'Body - sporty'!CT$4</f>
        <v>7.9126213592233013E-2</v>
      </c>
      <c r="CU11" s="243">
        <f>'Body - sporty'!CU14/'Body - sporty'!CU$4</f>
        <v>0</v>
      </c>
      <c r="CV11" s="243">
        <f>'Body - sporty'!CV14/'Body - sporty'!CV$4</f>
        <v>0.29271844660194174</v>
      </c>
      <c r="CW11" s="243">
        <f>'Body - sporty'!CW14/'Body - sporty'!CW$4</f>
        <v>0</v>
      </c>
      <c r="CX11" s="243">
        <f>'Body - sporty'!CX14/'Body - sporty'!CX$4</f>
        <v>9.1747572815533987E-2</v>
      </c>
      <c r="CY11" s="243">
        <f>'Body - sporty'!CY14/'Body - sporty'!CY$4</f>
        <v>1</v>
      </c>
      <c r="CZ11" s="243">
        <f>'Body - sporty'!CZ14/'Body - sporty'!CZ$4</f>
        <v>0.49271844660194175</v>
      </c>
      <c r="DA11" s="243">
        <f>'Body - sporty'!DA14/'Body - sporty'!DA$4</f>
        <v>9.417475728155339E-2</v>
      </c>
      <c r="DB11" s="243">
        <f>'Body - sporty'!DB14/'Body - sporty'!DB$4</f>
        <v>8.8349514563106801E-2</v>
      </c>
      <c r="DC11" s="243">
        <f>'Body - sporty'!DC14/'Body - sporty'!DC$4</f>
        <v>0.2927184466019418</v>
      </c>
      <c r="DD11" s="243">
        <f>'Body - sporty'!DD14/'Body - sporty'!DD$4</f>
        <v>8.689320388349514E-2</v>
      </c>
      <c r="DE11" s="243">
        <f>'Body - sporty'!DE14/'Body - sporty'!DE$4</f>
        <v>0.59417475728155345</v>
      </c>
      <c r="DF11" s="243">
        <f>'Body - sporty'!DF14/'Body - sporty'!DF$4</f>
        <v>0</v>
      </c>
      <c r="DG11" s="243">
        <f>'Body - sporty'!DG14/'Body - sporty'!DG$4</f>
        <v>1</v>
      </c>
      <c r="DH11" s="243">
        <f>'Body - sporty'!DH14/'Body - sporty'!DH$4</f>
        <v>9.6601941747572834E-2</v>
      </c>
      <c r="DI11" s="243">
        <f>'Body - sporty'!DI14/'Body - sporty'!DI$4</f>
        <v>1</v>
      </c>
    </row>
    <row r="12" spans="1:116" ht="14.25" customHeight="1" x14ac:dyDescent="0.25">
      <c r="A12" s="239" t="s">
        <v>14</v>
      </c>
      <c r="B12" s="243">
        <f>'Body - sporty'!B15/'Body - sporty'!B$4</f>
        <v>8.2038834951456308E-2</v>
      </c>
      <c r="C12" s="243">
        <f>'Body - sporty'!C15/'Body - sporty'!C$4</f>
        <v>9.5631067961165064E-2</v>
      </c>
      <c r="D12" s="243">
        <f>'Body - sporty'!D15/'Body - sporty'!D$4</f>
        <v>7.8640776699029122E-2</v>
      </c>
      <c r="E12" s="243">
        <f>'Body - sporty'!E15/'Body - sporty'!E$4</f>
        <v>9.4660194174757295E-2</v>
      </c>
      <c r="F12" s="243">
        <f>'Body - sporty'!F15/'Body - sporty'!F$4</f>
        <v>8.2038834951456321E-2</v>
      </c>
      <c r="G12" s="243">
        <f>'Body - sporty'!G15/'Body - sporty'!G$4</f>
        <v>7.281553398058252E-2</v>
      </c>
      <c r="H12" s="243">
        <f>'Body - sporty'!H15/'Body - sporty'!H$4</f>
        <v>0</v>
      </c>
      <c r="I12" s="243">
        <f>'Body - sporty'!I15/'Body - sporty'!I$4</f>
        <v>8.6893203883495154E-2</v>
      </c>
      <c r="J12" s="243">
        <f>'Body - sporty'!J15/'Body - sporty'!J$4</f>
        <v>0.29271844660194174</v>
      </c>
      <c r="K12" s="243">
        <f>'Body - sporty'!K15/'Body - sporty'!K$4</f>
        <v>0</v>
      </c>
      <c r="L12" s="243">
        <f>'Body - sporty'!L15/'Body - sporty'!L$4</f>
        <v>6.3106796116504854E-2</v>
      </c>
      <c r="M12" s="243">
        <f>'Body - sporty'!M15/'Body - sporty'!M$4</f>
        <v>7.524271844660195E-2</v>
      </c>
      <c r="N12" s="243">
        <f>'Body - sporty'!N15/'Body - sporty'!N$4</f>
        <v>0</v>
      </c>
      <c r="O12" s="243">
        <f>'Body - sporty'!O15/'Body - sporty'!O$4</f>
        <v>6.553398058252427E-2</v>
      </c>
      <c r="P12" s="243">
        <f>'Body - sporty'!P15/'Body - sporty'!P$4</f>
        <v>8.0097087378640783E-2</v>
      </c>
      <c r="Q12" s="243">
        <f>'Body - sporty'!Q15/'Body - sporty'!Q$4</f>
        <v>0</v>
      </c>
      <c r="R12" s="243">
        <f>'Body - sporty'!R15/'Body - sporty'!R$4</f>
        <v>6.4077669902912623E-2</v>
      </c>
      <c r="S12" s="243">
        <f>'Body - sporty'!S15/'Body - sporty'!S$4</f>
        <v>8.1708286505304137E-2</v>
      </c>
      <c r="T12" s="243">
        <f>'Body - sporty'!T15/'Body - sporty'!T$4</f>
        <v>9.5145631067961159E-2</v>
      </c>
      <c r="U12" s="243">
        <f>'Body - sporty'!U15/'Body - sporty'!U$4</f>
        <v>8.0097087378640783E-2</v>
      </c>
      <c r="V12" s="243">
        <f>'Body - sporty'!V15/'Body - sporty'!V$4</f>
        <v>9.3689320388349512E-2</v>
      </c>
      <c r="W12" s="243">
        <f>'Body - sporty'!W15/'Body - sporty'!W$4</f>
        <v>6.9902912621359226E-2</v>
      </c>
      <c r="X12" s="243">
        <f>'Body - sporty'!X15/'Body - sporty'!X$4</f>
        <v>0</v>
      </c>
      <c r="Y12" s="243">
        <f>'Body - sporty'!Y15/'Body - sporty'!Y$4</f>
        <v>7.5728155339805828E-2</v>
      </c>
      <c r="Z12" s="243">
        <f>'Body - sporty'!Z15/'Body - sporty'!Z$4</f>
        <v>8.3980582524271846E-2</v>
      </c>
      <c r="AA12" s="243">
        <f>'Body - sporty'!AA15/'Body - sporty'!AA$4</f>
        <v>9.0776699029126204E-2</v>
      </c>
      <c r="AB12" s="243">
        <f>'Body - sporty'!AB15/'Body - sporty'!AB$4</f>
        <v>9.3689320388349498E-2</v>
      </c>
      <c r="AC12" s="243">
        <f>'Body - sporty'!AC15/'Body - sporty'!AC$4</f>
        <v>9.2718446601941756E-2</v>
      </c>
      <c r="AD12" s="243">
        <f>'Body - sporty'!AD15/'Body - sporty'!AD$4</f>
        <v>9.4660194174757281E-2</v>
      </c>
      <c r="AE12" s="243">
        <f>'Body - sporty'!AE15/'Body - sporty'!AE$4</f>
        <v>9.1262135922330109E-2</v>
      </c>
      <c r="AF12" s="243">
        <f>'Body - sporty'!AF15/'Body - sporty'!AF$4</f>
        <v>0</v>
      </c>
      <c r="AG12" s="243">
        <f>'Body - sporty'!AG15/'Body - sporty'!AG$4</f>
        <v>0</v>
      </c>
      <c r="AH12" s="243">
        <f>'Body - sporty'!AH15/'Body - sporty'!AH$4</f>
        <v>0</v>
      </c>
      <c r="AI12" s="243">
        <f>'Body - sporty'!AI15/'Body - sporty'!AI$4</f>
        <v>9.6116504854368942E-2</v>
      </c>
      <c r="AJ12" s="243">
        <f>'Body - sporty'!AJ15/'Body - sporty'!AJ$4</f>
        <v>0.39223300970873787</v>
      </c>
      <c r="AK12" s="243">
        <f>'Body - sporty'!AK15/'Body - sporty'!AK$4</f>
        <v>7.1359223300970873E-2</v>
      </c>
      <c r="AL12" s="243">
        <f>'Body - sporty'!AL15/'Body - sporty'!AL$4</f>
        <v>7.5242718446601936E-2</v>
      </c>
      <c r="AM12" s="243">
        <f>'Body - sporty'!AM15/'Body - sporty'!AM$4</f>
        <v>9.3203883495145648E-2</v>
      </c>
      <c r="AN12" s="243">
        <f>'Body - sporty'!AN15/'Body - sporty'!AN$4</f>
        <v>9.563106796116505E-2</v>
      </c>
      <c r="AO12" s="243">
        <f>'Body - sporty'!AO15/'Body - sporty'!AO$4</f>
        <v>9.320388349514562E-2</v>
      </c>
      <c r="AP12" s="243">
        <f>'Body - sporty'!AP15/'Body - sporty'!AP$4</f>
        <v>8.8349514563106787E-2</v>
      </c>
      <c r="AQ12" s="243">
        <f>'Body - sporty'!AQ15/'Body - sporty'!AQ$4</f>
        <v>0</v>
      </c>
      <c r="AR12" s="243">
        <f>'Body - sporty'!AR15/'Body - sporty'!AR$4</f>
        <v>8.1067961165048552E-2</v>
      </c>
      <c r="AS12" s="243">
        <f>'Body - sporty'!AS15/'Body - sporty'!AS$4</f>
        <v>9.4660194174757281E-2</v>
      </c>
      <c r="AT12" s="243">
        <f>'Body - sporty'!AT15/'Body - sporty'!AT$4</f>
        <v>7.8640776699029122E-2</v>
      </c>
      <c r="AU12" s="243">
        <f>'Body - sporty'!AU15/'Body - sporty'!AU$4</f>
        <v>1</v>
      </c>
      <c r="AV12" s="243">
        <f>'Body - sporty'!AV15/'Body - sporty'!AV$4</f>
        <v>0</v>
      </c>
      <c r="AW12" s="243">
        <f>'Body - sporty'!AW15/'Body - sporty'!AW$4</f>
        <v>8.8349514563106801E-2</v>
      </c>
      <c r="AX12" s="243">
        <f>'Body - sporty'!AX15/'Body - sporty'!AX$4</f>
        <v>8.6407766990291263E-2</v>
      </c>
      <c r="AY12" s="243">
        <f>'Body - sporty'!AY15/'Body - sporty'!AY$4</f>
        <v>9.4174757281553403E-2</v>
      </c>
      <c r="AZ12" s="243">
        <f>'Body - sporty'!AZ15/'Body - sporty'!AZ$4</f>
        <v>0</v>
      </c>
      <c r="BA12" s="243">
        <f>'Body - sporty'!BA15/'Body - sporty'!BA$4</f>
        <v>6.3106796116504854E-2</v>
      </c>
      <c r="BB12" s="243">
        <f>'Body - sporty'!BB15/'Body - sporty'!BB$4</f>
        <v>8.4951456310679616E-2</v>
      </c>
      <c r="BC12" s="243">
        <f>'Body - sporty'!BC15/'Body - sporty'!BC$4</f>
        <v>0</v>
      </c>
      <c r="BD12" s="243">
        <f>'Body - sporty'!BD15/'Body - sporty'!BD$4</f>
        <v>0</v>
      </c>
      <c r="BE12" s="243">
        <f>'Body - sporty'!BE15/'Body - sporty'!BE$4</f>
        <v>7.4757281553398058E-2</v>
      </c>
      <c r="BF12" s="243">
        <f>'Body - sporty'!BF15/'Body - sporty'!BF$4</f>
        <v>7.6699029126213597E-2</v>
      </c>
      <c r="BG12" s="243">
        <f>'Body - sporty'!BG15/'Body - sporty'!BG$4</f>
        <v>9.3203883495145648E-2</v>
      </c>
      <c r="BH12" s="243">
        <f>'Body - sporty'!BH15/'Body - sporty'!BH$4</f>
        <v>8.4951456310679616E-2</v>
      </c>
      <c r="BI12" s="243">
        <f>'Body - sporty'!BI15/'Body - sporty'!BI$4</f>
        <v>0</v>
      </c>
      <c r="BJ12" s="243">
        <f>'Body - sporty'!BJ15/'Body - sporty'!BJ$4</f>
        <v>8.3495145631067955E-2</v>
      </c>
      <c r="BK12" s="243">
        <f>'Body - sporty'!BK15/'Body - sporty'!BK$4</f>
        <v>0.39223300970873787</v>
      </c>
      <c r="BL12" s="243">
        <f>'Body - sporty'!BL15/'Body - sporty'!BL$4</f>
        <v>8.8349514563106801E-2</v>
      </c>
      <c r="BM12" s="243">
        <f>'Body - sporty'!BM15/'Body - sporty'!BM$4</f>
        <v>0</v>
      </c>
      <c r="BN12" s="243">
        <f>'Body - sporty'!BN15/'Body - sporty'!BN$4</f>
        <v>9.563106796116505E-2</v>
      </c>
      <c r="BO12" s="243">
        <f>'Body - sporty'!BO15/'Body - sporty'!BO$4</f>
        <v>7.9611650485436891E-2</v>
      </c>
      <c r="BP12" s="243">
        <f>'Body - sporty'!BP15/'Body - sporty'!BP$4</f>
        <v>7.3300970873786411E-2</v>
      </c>
      <c r="BQ12" s="243">
        <f>'Body - sporty'!BQ15/'Body - sporty'!BQ$4</f>
        <v>8.6407766990291263E-2</v>
      </c>
      <c r="BR12" s="243">
        <f>'Body - sporty'!BR15/'Body - sporty'!BR$4</f>
        <v>0</v>
      </c>
      <c r="BS12" s="243">
        <f>'Body - sporty'!BS15/'Body - sporty'!BS$4</f>
        <v>0</v>
      </c>
      <c r="BT12" s="243">
        <f>'Body - sporty'!BT15/'Body - sporty'!BT$4</f>
        <v>0.79611650485436891</v>
      </c>
      <c r="BU12" s="243">
        <f>'Body - sporty'!BU15/'Body - sporty'!BU$4</f>
        <v>9.2718446601941742E-2</v>
      </c>
      <c r="BV12" s="243">
        <f>'Body - sporty'!BV15/'Body - sporty'!BV$4</f>
        <v>0</v>
      </c>
      <c r="BW12" s="243">
        <f>'Body - sporty'!BW15/'Body - sporty'!BW$4</f>
        <v>0</v>
      </c>
      <c r="BX12" s="243">
        <f>'Body - sporty'!BX15/'Body - sporty'!BX$4</f>
        <v>0</v>
      </c>
      <c r="BY12" s="243">
        <f>'Body - sporty'!BY15/'Body - sporty'!BY$4</f>
        <v>9.5145631067961159E-2</v>
      </c>
      <c r="BZ12" s="243">
        <f>'Body - sporty'!BZ15/'Body - sporty'!BZ$4</f>
        <v>0</v>
      </c>
      <c r="CA12" s="243">
        <f>'Body - sporty'!CA15/'Body - sporty'!CA$4</f>
        <v>9.1747572815533987E-2</v>
      </c>
      <c r="CB12" s="243">
        <f>'Body - sporty'!CB15/'Body - sporty'!CB$4</f>
        <v>9.2233009708737865E-2</v>
      </c>
      <c r="CC12" s="243">
        <f>'Body - sporty'!CC15/'Body - sporty'!CC$4</f>
        <v>0</v>
      </c>
      <c r="CD12" s="243">
        <f>'Body - sporty'!CD15/'Body - sporty'!CD$4</f>
        <v>7.184466019417475E-2</v>
      </c>
      <c r="CE12" s="243">
        <f>'Body - sporty'!CE15/'Body - sporty'!CE$4</f>
        <v>9.299692943666589E-2</v>
      </c>
      <c r="CF12" s="243">
        <f>'Body - sporty'!CF15/'Body - sporty'!CF$4</f>
        <v>7.9126213592233013E-2</v>
      </c>
      <c r="CG12" s="243">
        <f>'Body - sporty'!CG15/'Body - sporty'!CG$4</f>
        <v>6.7475728155339809E-2</v>
      </c>
      <c r="CH12" s="243">
        <f>'Body - sporty'!CH15/'Body - sporty'!CH$4</f>
        <v>9.3689320388349512E-2</v>
      </c>
      <c r="CI12" s="243">
        <f>'Body - sporty'!CI15/'Body - sporty'!CI$4</f>
        <v>0</v>
      </c>
      <c r="CJ12" s="243">
        <f>'Body - sporty'!CJ15/'Body - sporty'!CJ$4</f>
        <v>0</v>
      </c>
      <c r="CK12" s="243">
        <f>'Body - sporty'!CK15/'Body - sporty'!CK$4</f>
        <v>0</v>
      </c>
      <c r="CL12" s="243">
        <f>'Body - sporty'!CL15/'Body - sporty'!CL$4</f>
        <v>7.7669902912621352E-2</v>
      </c>
      <c r="CM12" s="243">
        <f>'Body - sporty'!CM15/'Body - sporty'!CM$4</f>
        <v>8.5922330097087385E-2</v>
      </c>
      <c r="CN12" s="243">
        <f>'Body - sporty'!CN15/'Body - sporty'!CN$4</f>
        <v>8.8834951456310693E-2</v>
      </c>
      <c r="CO12" s="243">
        <f>'Body - sporty'!CO15/'Body - sporty'!CO$4</f>
        <v>8.155339805825243E-2</v>
      </c>
      <c r="CP12" s="243">
        <f>'Body - sporty'!CP15/'Body - sporty'!CP$4</f>
        <v>8.7378640776699032E-2</v>
      </c>
      <c r="CQ12" s="243">
        <f>'Body - sporty'!CQ15/'Body - sporty'!CQ$4</f>
        <v>0</v>
      </c>
      <c r="CR12" s="243">
        <f>'Body - sporty'!CR15/'Body - sporty'!CR$4</f>
        <v>8.058252427184466E-2</v>
      </c>
      <c r="CS12" s="243">
        <f>'Body - sporty'!CS15/'Body - sporty'!CS$4</f>
        <v>7.5242718446601936E-2</v>
      </c>
      <c r="CT12" s="243">
        <f>'Body - sporty'!CT15/'Body - sporty'!CT$4</f>
        <v>7.5728155339805828E-2</v>
      </c>
      <c r="CU12" s="243">
        <f>'Body - sporty'!CU15/'Body - sporty'!CU$4</f>
        <v>0</v>
      </c>
      <c r="CV12" s="243">
        <f>'Body - sporty'!CV15/'Body - sporty'!CV$4</f>
        <v>0</v>
      </c>
      <c r="CW12" s="243">
        <f>'Body - sporty'!CW15/'Body - sporty'!CW$4</f>
        <v>0</v>
      </c>
      <c r="CX12" s="243">
        <f>'Body - sporty'!CX15/'Body - sporty'!CX$4</f>
        <v>8.8834951456310693E-2</v>
      </c>
      <c r="CY12" s="243">
        <f>'Body - sporty'!CY15/'Body - sporty'!CY$4</f>
        <v>7.3300970873786397E-2</v>
      </c>
      <c r="CZ12" s="243">
        <f>'Body - sporty'!CZ15/'Body - sporty'!CZ$4</f>
        <v>8.3980582524271846E-2</v>
      </c>
      <c r="DA12" s="243">
        <f>'Body - sporty'!DA15/'Body - sporty'!DA$4</f>
        <v>7.3300970873786397E-2</v>
      </c>
      <c r="DB12" s="243">
        <f>'Body - sporty'!DB15/'Body - sporty'!DB$4</f>
        <v>9.3203883495145634E-2</v>
      </c>
      <c r="DC12" s="243">
        <f>'Body - sporty'!DC15/'Body - sporty'!DC$4</f>
        <v>0</v>
      </c>
      <c r="DD12" s="243">
        <f>'Body - sporty'!DD15/'Body - sporty'!DD$4</f>
        <v>8.6407766990291263E-2</v>
      </c>
      <c r="DE12" s="243">
        <f>'Body - sporty'!DE15/'Body - sporty'!DE$4</f>
        <v>6.7961165048543687E-2</v>
      </c>
      <c r="DF12" s="243">
        <f>'Body - sporty'!DF15/'Body - sporty'!DF$4</f>
        <v>0</v>
      </c>
      <c r="DG12" s="243">
        <f>'Body - sporty'!DG15/'Body - sporty'!DG$4</f>
        <v>6.0194174757281553E-2</v>
      </c>
      <c r="DH12" s="243">
        <f>'Body - sporty'!DH15/'Body - sporty'!DH$4</f>
        <v>6.5048543689320393E-2</v>
      </c>
      <c r="DI12" s="243">
        <f>'Body - sporty'!DI15/'Body - sporty'!DI$4</f>
        <v>0</v>
      </c>
    </row>
    <row r="13" spans="1:116" ht="14.25" customHeight="1" x14ac:dyDescent="0.25">
      <c r="A13" s="239" t="s">
        <v>15</v>
      </c>
      <c r="B13" s="243">
        <f>'Body - sporty'!B16/'Body - sporty'!B$4</f>
        <v>7.6213592233009705E-2</v>
      </c>
      <c r="C13" s="243">
        <f>'Body - sporty'!C16/'Body - sporty'!C$4</f>
        <v>0</v>
      </c>
      <c r="D13" s="243">
        <f>'Body - sporty'!D16/'Body - sporty'!D$4</f>
        <v>7.281553398058252E-2</v>
      </c>
      <c r="E13" s="243">
        <f>'Body - sporty'!E16/'Body - sporty'!E$4</f>
        <v>8.2524271844660199E-2</v>
      </c>
      <c r="F13" s="243">
        <f>'Body - sporty'!F16/'Body - sporty'!F$4</f>
        <v>0</v>
      </c>
      <c r="G13" s="243">
        <f>'Body - sporty'!G16/'Body - sporty'!G$4</f>
        <v>7.7669902912621352E-2</v>
      </c>
      <c r="H13" s="243">
        <f>'Body - sporty'!H16/'Body - sporty'!H$4</f>
        <v>0</v>
      </c>
      <c r="I13" s="243">
        <f>'Body - sporty'!I16/'Body - sporty'!I$4</f>
        <v>9.0776699029126218E-2</v>
      </c>
      <c r="J13" s="243">
        <f>'Body - sporty'!J16/'Body - sporty'!J$4</f>
        <v>7.8640776699029122E-2</v>
      </c>
      <c r="K13" s="243">
        <f>'Body - sporty'!K16/'Body - sporty'!K$4</f>
        <v>9.6601941747572806E-2</v>
      </c>
      <c r="L13" s="243">
        <f>'Body - sporty'!L16/'Body - sporty'!L$4</f>
        <v>6.9902912621359226E-2</v>
      </c>
      <c r="M13" s="243">
        <f>'Body - sporty'!M16/'Body - sporty'!M$4</f>
        <v>7.8155339805825244E-2</v>
      </c>
      <c r="N13" s="243">
        <f>'Body - sporty'!N16/'Body - sporty'!N$4</f>
        <v>9.0291262135922326E-2</v>
      </c>
      <c r="O13" s="243">
        <f>'Body - sporty'!O16/'Body - sporty'!O$4</f>
        <v>7.0388349514563103E-2</v>
      </c>
      <c r="P13" s="243">
        <f>'Body - sporty'!P16/'Body - sporty'!P$4</f>
        <v>7.8640776699029122E-2</v>
      </c>
      <c r="Q13" s="243">
        <f>'Body - sporty'!Q16/'Body - sporty'!Q$4</f>
        <v>0</v>
      </c>
      <c r="R13" s="243">
        <f>'Body - sporty'!R16/'Body - sporty'!R$4</f>
        <v>8.1067961165048552E-2</v>
      </c>
      <c r="S13" s="243">
        <f>'Body - sporty'!S16/'Body - sporty'!S$4</f>
        <v>8.6362764178613521E-2</v>
      </c>
      <c r="T13" s="243">
        <f>'Body - sporty'!T16/'Body - sporty'!T$4</f>
        <v>7.6213592233009705E-2</v>
      </c>
      <c r="U13" s="243">
        <f>'Body - sporty'!U16/'Body - sporty'!U$4</f>
        <v>4.6601941747572817E-2</v>
      </c>
      <c r="V13" s="243">
        <f>'Body - sporty'!V16/'Body - sporty'!V$4</f>
        <v>7.1359223300970873E-2</v>
      </c>
      <c r="W13" s="243">
        <f>'Body - sporty'!W16/'Body - sporty'!W$4</f>
        <v>7.5728155339805814E-2</v>
      </c>
      <c r="X13" s="243">
        <f>'Body - sporty'!X16/'Body - sporty'!X$4</f>
        <v>9.4660194174757281E-2</v>
      </c>
      <c r="Y13" s="243">
        <f>'Body - sporty'!Y16/'Body - sporty'!Y$4</f>
        <v>0</v>
      </c>
      <c r="Z13" s="243">
        <f>'Body - sporty'!Z16/'Body - sporty'!Z$4</f>
        <v>0</v>
      </c>
      <c r="AA13" s="243">
        <f>'Body - sporty'!AA16/'Body - sporty'!AA$4</f>
        <v>7.4757281553398058E-2</v>
      </c>
      <c r="AB13" s="243">
        <f>'Body - sporty'!AB16/'Body - sporty'!AB$4</f>
        <v>9.1262135922330082E-2</v>
      </c>
      <c r="AC13" s="243">
        <f>'Body - sporty'!AC16/'Body - sporty'!AC$4</f>
        <v>8.4466019417475724E-2</v>
      </c>
      <c r="AD13" s="243">
        <f>'Body - sporty'!AD16/'Body - sporty'!AD$4</f>
        <v>8.786407766990291E-2</v>
      </c>
      <c r="AE13" s="243">
        <f>'Body - sporty'!AE16/'Body - sporty'!AE$4</f>
        <v>7.4757281553398058E-2</v>
      </c>
      <c r="AF13" s="243">
        <f>'Body - sporty'!AF16/'Body - sporty'!AF$4</f>
        <v>0</v>
      </c>
      <c r="AG13" s="243">
        <f>'Body - sporty'!AG16/'Body - sporty'!AG$4</f>
        <v>0</v>
      </c>
      <c r="AH13" s="243">
        <f>'Body - sporty'!AH16/'Body - sporty'!AH$4</f>
        <v>9.4660194174757281E-2</v>
      </c>
      <c r="AI13" s="243">
        <f>'Body - sporty'!AI16/'Body - sporty'!AI$4</f>
        <v>8.7378640776699032E-2</v>
      </c>
      <c r="AJ13" s="243">
        <f>'Body - sporty'!AJ16/'Body - sporty'!AJ$4</f>
        <v>8.689320388349514E-2</v>
      </c>
      <c r="AK13" s="243">
        <f>'Body - sporty'!AK16/'Body - sporty'!AK$4</f>
        <v>7.7669902912621366E-2</v>
      </c>
      <c r="AL13" s="243">
        <f>'Body - sporty'!AL16/'Body - sporty'!AL$4</f>
        <v>0</v>
      </c>
      <c r="AM13" s="243">
        <f>'Body - sporty'!AM16/'Body - sporty'!AM$4</f>
        <v>0</v>
      </c>
      <c r="AN13" s="243">
        <f>'Body - sporty'!AN16/'Body - sporty'!AN$4</f>
        <v>9.5145631067961159E-2</v>
      </c>
      <c r="AO13" s="243">
        <f>'Body - sporty'!AO16/'Body - sporty'!AO$4</f>
        <v>9.5145631067961159E-2</v>
      </c>
      <c r="AP13" s="243">
        <f>'Body - sporty'!AP16/'Body - sporty'!AP$4</f>
        <v>5.4854368932038829E-2</v>
      </c>
      <c r="AQ13" s="243">
        <f>'Body - sporty'!AQ16/'Body - sporty'!AQ$4</f>
        <v>0</v>
      </c>
      <c r="AR13" s="243">
        <f>'Body - sporty'!AR16/'Body - sporty'!AR$4</f>
        <v>0</v>
      </c>
      <c r="AS13" s="243">
        <f>'Body - sporty'!AS16/'Body - sporty'!AS$4</f>
        <v>6.9417475728155334E-2</v>
      </c>
      <c r="AT13" s="243">
        <f>'Body - sporty'!AT16/'Body - sporty'!AT$4</f>
        <v>5.4854368932038836E-2</v>
      </c>
      <c r="AU13" s="243">
        <f>'Body - sporty'!AU16/'Body - sporty'!AU$4</f>
        <v>6.8446601941747579E-2</v>
      </c>
      <c r="AV13" s="243">
        <f>'Body - sporty'!AV16/'Body - sporty'!AV$4</f>
        <v>0</v>
      </c>
      <c r="AW13" s="243">
        <f>'Body - sporty'!AW16/'Body - sporty'!AW$4</f>
        <v>8.6407766990291263E-2</v>
      </c>
      <c r="AX13" s="243">
        <f>'Body - sporty'!AX16/'Body - sporty'!AX$4</f>
        <v>7.281553398058252E-2</v>
      </c>
      <c r="AY13" s="243">
        <f>'Body - sporty'!AY16/'Body - sporty'!AY$4</f>
        <v>8.0097087378640769E-2</v>
      </c>
      <c r="AZ13" s="243">
        <f>'Body - sporty'!AZ16/'Body - sporty'!AZ$4</f>
        <v>0</v>
      </c>
      <c r="BA13" s="243">
        <f>'Body - sporty'!BA16/'Body - sporty'!BA$4</f>
        <v>6.9417475728155334E-2</v>
      </c>
      <c r="BB13" s="243">
        <f>'Body - sporty'!BB16/'Body - sporty'!BB$4</f>
        <v>0</v>
      </c>
      <c r="BC13" s="243">
        <f>'Body - sporty'!BC16/'Body - sporty'!BC$4</f>
        <v>0</v>
      </c>
      <c r="BD13" s="243">
        <f>'Body - sporty'!BD16/'Body - sporty'!BD$4</f>
        <v>0</v>
      </c>
      <c r="BE13" s="243">
        <f>'Body - sporty'!BE16/'Body - sporty'!BE$4</f>
        <v>6.0679611650485438E-2</v>
      </c>
      <c r="BF13" s="243">
        <f>'Body - sporty'!BF16/'Body - sporty'!BF$4</f>
        <v>0</v>
      </c>
      <c r="BG13" s="243">
        <f>'Body - sporty'!BG16/'Body - sporty'!BG$4</f>
        <v>9.0776699029126218E-2</v>
      </c>
      <c r="BH13" s="243">
        <f>'Body - sporty'!BH16/'Body - sporty'!BH$4</f>
        <v>8.2524271844660185E-2</v>
      </c>
      <c r="BI13" s="243">
        <f>'Body - sporty'!BI16/'Body - sporty'!BI$4</f>
        <v>0</v>
      </c>
      <c r="BJ13" s="243">
        <f>'Body - sporty'!BJ16/'Body - sporty'!BJ$4</f>
        <v>0</v>
      </c>
      <c r="BK13" s="243">
        <f>'Body - sporty'!BK16/'Body - sporty'!BK$4</f>
        <v>0</v>
      </c>
      <c r="BL13" s="243">
        <f>'Body - sporty'!BL16/'Body - sporty'!BL$4</f>
        <v>0</v>
      </c>
      <c r="BM13" s="243">
        <f>'Body - sporty'!BM16/'Body - sporty'!BM$4</f>
        <v>0</v>
      </c>
      <c r="BN13" s="243">
        <f>'Body - sporty'!BN16/'Body - sporty'!BN$4</f>
        <v>0</v>
      </c>
      <c r="BO13" s="243">
        <f>'Body - sporty'!BO16/'Body - sporty'!BO$4</f>
        <v>6.4563106796116501E-2</v>
      </c>
      <c r="BP13" s="243">
        <f>'Body - sporty'!BP16/'Body - sporty'!BP$4</f>
        <v>7.0388349514563103E-2</v>
      </c>
      <c r="BQ13" s="243">
        <f>'Body - sporty'!BQ16/'Body - sporty'!BQ$4</f>
        <v>8.3980582524271846E-2</v>
      </c>
      <c r="BR13" s="243">
        <f>'Body - sporty'!BR16/'Body - sporty'!BR$4</f>
        <v>8.9320388349514557E-2</v>
      </c>
      <c r="BS13" s="243">
        <f>'Body - sporty'!BS16/'Body - sporty'!BS$4</f>
        <v>0</v>
      </c>
      <c r="BT13" s="243">
        <f>'Body - sporty'!BT16/'Body - sporty'!BT$4</f>
        <v>0</v>
      </c>
      <c r="BU13" s="243">
        <f>'Body - sporty'!BU16/'Body - sporty'!BU$4</f>
        <v>0.1941747572815534</v>
      </c>
      <c r="BV13" s="243">
        <f>'Body - sporty'!BV16/'Body - sporty'!BV$4</f>
        <v>0</v>
      </c>
      <c r="BW13" s="243">
        <f>'Body - sporty'!BW16/'Body - sporty'!BW$4</f>
        <v>0</v>
      </c>
      <c r="BX13" s="243">
        <f>'Body - sporty'!BX16/'Body - sporty'!BX$4</f>
        <v>0</v>
      </c>
      <c r="BY13" s="243">
        <f>'Body - sporty'!BY16/'Body - sporty'!BY$4</f>
        <v>8.3495145631067955E-2</v>
      </c>
      <c r="BZ13" s="243">
        <f>'Body - sporty'!BZ16/'Body - sporty'!BZ$4</f>
        <v>0</v>
      </c>
      <c r="CA13" s="243">
        <f>'Body - sporty'!CA16/'Body - sporty'!CA$4</f>
        <v>9.4660194174757281E-2</v>
      </c>
      <c r="CB13" s="243">
        <f>'Body - sporty'!CB16/'Body - sporty'!CB$4</f>
        <v>8.4466019417475738E-2</v>
      </c>
      <c r="CC13" s="243">
        <f>'Body - sporty'!CC16/'Body - sporty'!CC$4</f>
        <v>0</v>
      </c>
      <c r="CD13" s="243">
        <f>'Body - sporty'!CD16/'Body - sporty'!CD$4</f>
        <v>7.3300970873786411E-2</v>
      </c>
      <c r="CE13" s="243">
        <f>'Body - sporty'!CE16/'Body - sporty'!CE$4</f>
        <v>8.245088589230172E-2</v>
      </c>
      <c r="CF13" s="243">
        <f>'Body - sporty'!CF16/'Body - sporty'!CF$4</f>
        <v>7.7184466019417475E-2</v>
      </c>
      <c r="CG13" s="243">
        <f>'Body - sporty'!CG16/'Body - sporty'!CG$4</f>
        <v>0</v>
      </c>
      <c r="CH13" s="243">
        <f>'Body - sporty'!CH16/'Body - sporty'!CH$4</f>
        <v>8.786407766990291E-2</v>
      </c>
      <c r="CI13" s="243">
        <f>'Body - sporty'!CI16/'Body - sporty'!CI$4</f>
        <v>0</v>
      </c>
      <c r="CJ13" s="243">
        <f>'Body - sporty'!CJ16/'Body - sporty'!CJ$4</f>
        <v>0</v>
      </c>
      <c r="CK13" s="243">
        <f>'Body - sporty'!CK16/'Body - sporty'!CK$4</f>
        <v>0</v>
      </c>
      <c r="CL13" s="243">
        <f>'Body - sporty'!CL16/'Body - sporty'!CL$4</f>
        <v>8.3980582524271846E-2</v>
      </c>
      <c r="CM13" s="243">
        <f>'Body - sporty'!CM16/'Body - sporty'!CM$4</f>
        <v>8.8349514563106801E-2</v>
      </c>
      <c r="CN13" s="243">
        <f>'Body - sporty'!CN16/'Body - sporty'!CN$4</f>
        <v>0</v>
      </c>
      <c r="CO13" s="243">
        <f>'Body - sporty'!CO16/'Body - sporty'!CO$4</f>
        <v>9.0776699029126218E-2</v>
      </c>
      <c r="CP13" s="243">
        <f>'Body - sporty'!CP16/'Body - sporty'!CP$4</f>
        <v>0</v>
      </c>
      <c r="CQ13" s="243">
        <f>'Body - sporty'!CQ16/'Body - sporty'!CQ$4</f>
        <v>0</v>
      </c>
      <c r="CR13" s="243">
        <f>'Body - sporty'!CR16/'Body - sporty'!CR$4</f>
        <v>0</v>
      </c>
      <c r="CS13" s="243">
        <f>'Body - sporty'!CS16/'Body - sporty'!CS$4</f>
        <v>7.9126213592233E-2</v>
      </c>
      <c r="CT13" s="243">
        <f>'Body - sporty'!CT16/'Body - sporty'!CT$4</f>
        <v>0</v>
      </c>
      <c r="CU13" s="243">
        <f>'Body - sporty'!CU16/'Body - sporty'!CU$4</f>
        <v>0</v>
      </c>
      <c r="CV13" s="243">
        <f>'Body - sporty'!CV16/'Body - sporty'!CV$4</f>
        <v>0</v>
      </c>
      <c r="CW13" s="243">
        <f>'Body - sporty'!CW16/'Body - sporty'!CW$4</f>
        <v>0</v>
      </c>
      <c r="CX13" s="243">
        <f>'Body - sporty'!CX16/'Body - sporty'!CX$4</f>
        <v>0</v>
      </c>
      <c r="CY13" s="243">
        <f>'Body - sporty'!CY16/'Body - sporty'!CY$4</f>
        <v>6.3106796116504854E-2</v>
      </c>
      <c r="CZ13" s="243">
        <f>'Body - sporty'!CZ16/'Body - sporty'!CZ$4</f>
        <v>2.2330097087378639E-2</v>
      </c>
      <c r="DA13" s="243">
        <f>'Body - sporty'!DA16/'Body - sporty'!DA$4</f>
        <v>7.5242718446601936E-2</v>
      </c>
      <c r="DB13" s="243">
        <f>'Body - sporty'!DB16/'Body - sporty'!DB$4</f>
        <v>7.7669902912621352E-2</v>
      </c>
      <c r="DC13" s="243">
        <f>'Body - sporty'!DC16/'Body - sporty'!DC$4</f>
        <v>0</v>
      </c>
      <c r="DD13" s="243">
        <f>'Body - sporty'!DD16/'Body - sporty'!DD$4</f>
        <v>0.29271844660194174</v>
      </c>
      <c r="DE13" s="243">
        <f>'Body - sporty'!DE16/'Body - sporty'!DE$4</f>
        <v>8.2524271844660199E-2</v>
      </c>
      <c r="DF13" s="243">
        <f>'Body - sporty'!DF16/'Body - sporty'!DF$4</f>
        <v>0</v>
      </c>
      <c r="DG13" s="243">
        <f>'Body - sporty'!DG16/'Body - sporty'!DG$4</f>
        <v>7.5242718446601936E-2</v>
      </c>
      <c r="DH13" s="243">
        <f>'Body - sporty'!DH16/'Body - sporty'!DH$4</f>
        <v>9.2718446601941756E-2</v>
      </c>
      <c r="DI13" s="243">
        <f>'Body - sporty'!DI16/'Body - sporty'!DI$4</f>
        <v>0</v>
      </c>
    </row>
    <row r="14" spans="1:116" ht="14.25" customHeight="1" x14ac:dyDescent="0.25">
      <c r="A14" s="239" t="s">
        <v>16</v>
      </c>
      <c r="B14" s="243">
        <f>'Body - sporty'!B17/'Body - sporty'!B$4</f>
        <v>8.3009708737864077E-2</v>
      </c>
      <c r="C14" s="243">
        <f>'Body - sporty'!C17/'Body - sporty'!C$4</f>
        <v>9.3203883495145648E-2</v>
      </c>
      <c r="D14" s="243">
        <f>'Body - sporty'!D17/'Body - sporty'!D$4</f>
        <v>8.1067961165048538E-2</v>
      </c>
      <c r="E14" s="243">
        <f>'Body - sporty'!E17/'Body - sporty'!E$4</f>
        <v>7.3786407766990289E-2</v>
      </c>
      <c r="F14" s="243">
        <f>'Body - sporty'!F17/'Body - sporty'!F$4</f>
        <v>0</v>
      </c>
      <c r="G14" s="243">
        <f>'Body - sporty'!G17/'Body - sporty'!G$4</f>
        <v>7.8640776699029122E-2</v>
      </c>
      <c r="H14" s="243">
        <f>'Body - sporty'!H17/'Body - sporty'!H$4</f>
        <v>0</v>
      </c>
      <c r="I14" s="243">
        <f>'Body - sporty'!I17/'Body - sporty'!I$4</f>
        <v>0.59417475728155345</v>
      </c>
      <c r="J14" s="243">
        <f>'Body - sporty'!J17/'Body - sporty'!J$4</f>
        <v>8.2524271844660199E-2</v>
      </c>
      <c r="K14" s="243">
        <f>'Body - sporty'!K17/'Body - sporty'!K$4</f>
        <v>0.59417475728155333</v>
      </c>
      <c r="L14" s="243">
        <f>'Body - sporty'!L17/'Body - sporty'!L$4</f>
        <v>6.9417475728155348E-2</v>
      </c>
      <c r="M14" s="243">
        <f>'Body - sporty'!M17/'Body - sporty'!M$4</f>
        <v>8.0097087378640769E-2</v>
      </c>
      <c r="N14" s="243">
        <f>'Body - sporty'!N17/'Body - sporty'!N$4</f>
        <v>9.3689320388349526E-2</v>
      </c>
      <c r="O14" s="243">
        <f>'Body - sporty'!O17/'Body - sporty'!O$4</f>
        <v>8.3009708737864077E-2</v>
      </c>
      <c r="P14" s="243">
        <f>'Body - sporty'!P17/'Body - sporty'!P$4</f>
        <v>8.8349514563106801E-2</v>
      </c>
      <c r="Q14" s="243">
        <f>'Body - sporty'!Q17/'Body - sporty'!Q$4</f>
        <v>0</v>
      </c>
      <c r="R14" s="243">
        <f>'Body - sporty'!R17/'Body - sporty'!R$4</f>
        <v>8.9805825242718448E-2</v>
      </c>
      <c r="S14" s="243">
        <f>'Body - sporty'!S17/'Body - sporty'!S$4</f>
        <v>7.9932019407362734E-2</v>
      </c>
      <c r="T14" s="243">
        <f>'Body - sporty'!T17/'Body - sporty'!T$4</f>
        <v>0.29271844660194174</v>
      </c>
      <c r="U14" s="243">
        <f>'Body - sporty'!U17/'Body - sporty'!U$4</f>
        <v>7.3786407766990289E-2</v>
      </c>
      <c r="V14" s="243">
        <f>'Body - sporty'!V17/'Body - sporty'!V$4</f>
        <v>8.0582524271844674E-2</v>
      </c>
      <c r="W14" s="243">
        <f>'Body - sporty'!W17/'Body - sporty'!W$4</f>
        <v>7.7184466019417475E-2</v>
      </c>
      <c r="X14" s="243">
        <f>'Body - sporty'!X17/'Body - sporty'!X$4</f>
        <v>0</v>
      </c>
      <c r="Y14" s="243">
        <f>'Body - sporty'!Y17/'Body - sporty'!Y$4</f>
        <v>8.7864077669902924E-2</v>
      </c>
      <c r="Z14" s="243">
        <f>'Body - sporty'!Z17/'Body - sporty'!Z$4</f>
        <v>5.8252427184466014E-2</v>
      </c>
      <c r="AA14" s="243">
        <f>'Body - sporty'!AA17/'Body - sporty'!AA$4</f>
        <v>9.2718446601941756E-2</v>
      </c>
      <c r="AB14" s="243">
        <f>'Body - sporty'!AB17/'Body - sporty'!AB$4</f>
        <v>9.320388349514562E-2</v>
      </c>
      <c r="AC14" s="243">
        <f>'Body - sporty'!AC17/'Body - sporty'!AC$4</f>
        <v>7.3300970873786411E-2</v>
      </c>
      <c r="AD14" s="243">
        <f>'Body - sporty'!AD17/'Body - sporty'!AD$4</f>
        <v>9.2718446601941756E-2</v>
      </c>
      <c r="AE14" s="243">
        <f>'Body - sporty'!AE17/'Body - sporty'!AE$4</f>
        <v>9.2233009708737879E-2</v>
      </c>
      <c r="AF14" s="243">
        <f>'Body - sporty'!AF17/'Body - sporty'!AF$4</f>
        <v>0</v>
      </c>
      <c r="AG14" s="243">
        <f>'Body - sporty'!AG17/'Body - sporty'!AG$4</f>
        <v>0</v>
      </c>
      <c r="AH14" s="243">
        <f>'Body - sporty'!AH17/'Body - sporty'!AH$4</f>
        <v>0</v>
      </c>
      <c r="AI14" s="243">
        <f>'Body - sporty'!AI17/'Body - sporty'!AI$4</f>
        <v>8.9320388349514571E-2</v>
      </c>
      <c r="AJ14" s="243">
        <f>'Body - sporty'!AJ17/'Body - sporty'!AJ$4</f>
        <v>9.6116504854368928E-2</v>
      </c>
      <c r="AK14" s="243">
        <f>'Body - sporty'!AK17/'Body - sporty'!AK$4</f>
        <v>6.9417475728155334E-2</v>
      </c>
      <c r="AL14" s="243">
        <f>'Body - sporty'!AL17/'Body - sporty'!AL$4</f>
        <v>7.0873786407766981E-2</v>
      </c>
      <c r="AM14" s="243">
        <f>'Body - sporty'!AM17/'Body - sporty'!AM$4</f>
        <v>0</v>
      </c>
      <c r="AN14" s="243">
        <f>'Body - sporty'!AN17/'Body - sporty'!AN$4</f>
        <v>0.79611650485436891</v>
      </c>
      <c r="AO14" s="243">
        <f>'Body - sporty'!AO17/'Body - sporty'!AO$4</f>
        <v>0.19417475728155337</v>
      </c>
      <c r="AP14" s="243">
        <f>'Body - sporty'!AP17/'Body - sporty'!AP$4</f>
        <v>8.058252427184466E-2</v>
      </c>
      <c r="AQ14" s="243">
        <f>'Body - sporty'!AQ17/'Body - sporty'!AQ$4</f>
        <v>0</v>
      </c>
      <c r="AR14" s="243">
        <f>'Body - sporty'!AR17/'Body - sporty'!AR$4</f>
        <v>8.6893203883495154E-2</v>
      </c>
      <c r="AS14" s="243">
        <f>'Body - sporty'!AS17/'Body - sporty'!AS$4</f>
        <v>8.8349514563106787E-2</v>
      </c>
      <c r="AT14" s="243">
        <f>'Body - sporty'!AT17/'Body - sporty'!AT$4</f>
        <v>8.5922330097087371E-2</v>
      </c>
      <c r="AU14" s="243">
        <f>'Body - sporty'!AU17/'Body - sporty'!AU$4</f>
        <v>7.8155339805825244E-2</v>
      </c>
      <c r="AV14" s="243">
        <f>'Body - sporty'!AV17/'Body - sporty'!AV$4</f>
        <v>0</v>
      </c>
      <c r="AW14" s="243">
        <f>'Body - sporty'!AW17/'Body - sporty'!AW$4</f>
        <v>0.2927184466019418</v>
      </c>
      <c r="AX14" s="243">
        <f>'Body - sporty'!AX17/'Body - sporty'!AX$4</f>
        <v>7.3786407766990289E-2</v>
      </c>
      <c r="AY14" s="243">
        <f>'Body - sporty'!AY17/'Body - sporty'!AY$4</f>
        <v>0.59417475728155333</v>
      </c>
      <c r="AZ14" s="243">
        <f>'Body - sporty'!AZ17/'Body - sporty'!AZ$4</f>
        <v>9.563106796116505E-2</v>
      </c>
      <c r="BA14" s="243">
        <f>'Body - sporty'!BA17/'Body - sporty'!BA$4</f>
        <v>5.7281553398058245E-2</v>
      </c>
      <c r="BB14" s="243">
        <f>'Body - sporty'!BB17/'Body - sporty'!BB$4</f>
        <v>0</v>
      </c>
      <c r="BC14" s="243">
        <f>'Body - sporty'!BC17/'Body - sporty'!BC$4</f>
        <v>9.1262135922330095E-2</v>
      </c>
      <c r="BD14" s="243">
        <f>'Body - sporty'!BD17/'Body - sporty'!BD$4</f>
        <v>0</v>
      </c>
      <c r="BE14" s="243">
        <f>'Body - sporty'!BE17/'Body - sporty'!BE$4</f>
        <v>8.8349514563106801E-2</v>
      </c>
      <c r="BF14" s="243">
        <f>'Body - sporty'!BF17/'Body - sporty'!BF$4</f>
        <v>8.9805825242718448E-2</v>
      </c>
      <c r="BG14" s="243">
        <f>'Body - sporty'!BG17/'Body - sporty'!BG$4</f>
        <v>0.29271844660194174</v>
      </c>
      <c r="BH14" s="243">
        <f>'Body - sporty'!BH17/'Body - sporty'!BH$4</f>
        <v>7.6699029126213583E-2</v>
      </c>
      <c r="BI14" s="243">
        <f>'Body - sporty'!BI17/'Body - sporty'!BI$4</f>
        <v>7.6213592233009705E-2</v>
      </c>
      <c r="BJ14" s="243">
        <f>'Body - sporty'!BJ17/'Body - sporty'!BJ$4</f>
        <v>9.6601941747572806E-2</v>
      </c>
      <c r="BK14" s="243">
        <f>'Body - sporty'!BK17/'Body - sporty'!BK$4</f>
        <v>0</v>
      </c>
      <c r="BL14" s="243">
        <f>'Body - sporty'!BL17/'Body - sporty'!BL$4</f>
        <v>8.0097087378640769E-2</v>
      </c>
      <c r="BM14" s="243">
        <f>'Body - sporty'!BM17/'Body - sporty'!BM$4</f>
        <v>0</v>
      </c>
      <c r="BN14" s="243">
        <f>'Body - sporty'!BN17/'Body - sporty'!BN$4</f>
        <v>9.6116504854368928E-2</v>
      </c>
      <c r="BO14" s="243">
        <f>'Body - sporty'!BO17/'Body - sporty'!BO$4</f>
        <v>8.9805825242718434E-2</v>
      </c>
      <c r="BP14" s="243">
        <f>'Body - sporty'!BP17/'Body - sporty'!BP$4</f>
        <v>7.6699029126213583E-2</v>
      </c>
      <c r="BQ14" s="243">
        <f>'Body - sporty'!BQ17/'Body - sporty'!BQ$4</f>
        <v>9.3689320388349526E-2</v>
      </c>
      <c r="BR14" s="243">
        <f>'Body - sporty'!BR17/'Body - sporty'!BR$4</f>
        <v>8.3009708737864077E-2</v>
      </c>
      <c r="BS14" s="243">
        <f>'Body - sporty'!BS17/'Body - sporty'!BS$4</f>
        <v>0</v>
      </c>
      <c r="BT14" s="243">
        <f>'Body - sporty'!BT17/'Body - sporty'!BT$4</f>
        <v>0</v>
      </c>
      <c r="BU14" s="243">
        <f>'Body - sporty'!BU17/'Body - sporty'!BU$4</f>
        <v>0.59417475728155333</v>
      </c>
      <c r="BV14" s="243">
        <f>'Body - sporty'!BV17/'Body - sporty'!BV$4</f>
        <v>9.2718446601941756E-2</v>
      </c>
      <c r="BW14" s="243">
        <f>'Body - sporty'!BW17/'Body - sporty'!BW$4</f>
        <v>0</v>
      </c>
      <c r="BX14" s="243">
        <f>'Body - sporty'!BX17/'Body - sporty'!BX$4</f>
        <v>0</v>
      </c>
      <c r="BY14" s="243">
        <f>'Body - sporty'!BY17/'Body - sporty'!BY$4</f>
        <v>9.320388349514562E-2</v>
      </c>
      <c r="BZ14" s="243">
        <f>'Body - sporty'!BZ17/'Body - sporty'!BZ$4</f>
        <v>9.6116504854368928E-2</v>
      </c>
      <c r="CA14" s="243">
        <f>'Body - sporty'!CA17/'Body - sporty'!CA$4</f>
        <v>9.3203883495145634E-2</v>
      </c>
      <c r="CB14" s="243">
        <f>'Body - sporty'!CB17/'Body - sporty'!CB$4</f>
        <v>9.1262135922330095E-2</v>
      </c>
      <c r="CC14" s="243">
        <f>'Body - sporty'!CC17/'Body - sporty'!CC$4</f>
        <v>0</v>
      </c>
      <c r="CD14" s="243">
        <f>'Body - sporty'!CD17/'Body - sporty'!CD$4</f>
        <v>7.8640776699029122E-2</v>
      </c>
      <c r="CE14" s="243">
        <f>'Body - sporty'!CE17/'Body - sporty'!CE$4</f>
        <v>6.7989625669511985E-2</v>
      </c>
      <c r="CF14" s="243">
        <f>'Body - sporty'!CF17/'Body - sporty'!CF$4</f>
        <v>0</v>
      </c>
      <c r="CG14" s="243">
        <f>'Body - sporty'!CG17/'Body - sporty'!CG$4</f>
        <v>5.9708737864077668E-2</v>
      </c>
      <c r="CH14" s="243">
        <f>'Body - sporty'!CH17/'Body - sporty'!CH$4</f>
        <v>9.4174757281553403E-2</v>
      </c>
      <c r="CI14" s="243">
        <f>'Body - sporty'!CI17/'Body - sporty'!CI$4</f>
        <v>0</v>
      </c>
      <c r="CJ14" s="243">
        <f>'Body - sporty'!CJ17/'Body - sporty'!CJ$4</f>
        <v>9.6116504854368928E-2</v>
      </c>
      <c r="CK14" s="243">
        <f>'Body - sporty'!CK17/'Body - sporty'!CK$4</f>
        <v>0</v>
      </c>
      <c r="CL14" s="243">
        <f>'Body - sporty'!CL17/'Body - sporty'!CL$4</f>
        <v>8.786407766990291E-2</v>
      </c>
      <c r="CM14" s="243">
        <f>'Body - sporty'!CM17/'Body - sporty'!CM$4</f>
        <v>9.029126213592234E-2</v>
      </c>
      <c r="CN14" s="243">
        <f>'Body - sporty'!CN17/'Body - sporty'!CN$4</f>
        <v>0</v>
      </c>
      <c r="CO14" s="243">
        <f>'Body - sporty'!CO17/'Body - sporty'!CO$4</f>
        <v>9.4174757281553403E-2</v>
      </c>
      <c r="CP14" s="243">
        <f>'Body - sporty'!CP17/'Body - sporty'!CP$4</f>
        <v>0.49271844660194181</v>
      </c>
      <c r="CQ14" s="243">
        <f>'Body - sporty'!CQ17/'Body - sporty'!CQ$4</f>
        <v>0</v>
      </c>
      <c r="CR14" s="243">
        <f>'Body - sporty'!CR17/'Body - sporty'!CR$4</f>
        <v>7.3300970873786397E-2</v>
      </c>
      <c r="CS14" s="243">
        <f>'Body - sporty'!CS17/'Body - sporty'!CS$4</f>
        <v>9.563106796116505E-2</v>
      </c>
      <c r="CT14" s="243">
        <f>'Body - sporty'!CT17/'Body - sporty'!CT$4</f>
        <v>9.1262135922330095E-2</v>
      </c>
      <c r="CU14" s="243">
        <f>'Body - sporty'!CU17/'Body - sporty'!CU$4</f>
        <v>0</v>
      </c>
      <c r="CV14" s="243">
        <f>'Body - sporty'!CV17/'Body - sporty'!CV$4</f>
        <v>9.3203883495145634E-2</v>
      </c>
      <c r="CW14" s="243">
        <f>'Body - sporty'!CW17/'Body - sporty'!CW$4</f>
        <v>7.6699029126213597E-2</v>
      </c>
      <c r="CX14" s="243">
        <f>'Body - sporty'!CX17/'Body - sporty'!CX$4</f>
        <v>8.5436893203883493E-2</v>
      </c>
      <c r="CY14" s="243">
        <f>'Body - sporty'!CY17/'Body - sporty'!CY$4</f>
        <v>7.281553398058252E-2</v>
      </c>
      <c r="CZ14" s="243">
        <f>'Body - sporty'!CZ17/'Body - sporty'!CZ$4</f>
        <v>7.8155339805825244E-2</v>
      </c>
      <c r="DA14" s="243">
        <f>'Body - sporty'!DA17/'Body - sporty'!DA$4</f>
        <v>7.7669902912621352E-2</v>
      </c>
      <c r="DB14" s="243">
        <f>'Body - sporty'!DB17/'Body - sporty'!DB$4</f>
        <v>7.9611650485436905E-2</v>
      </c>
      <c r="DC14" s="243">
        <f>'Body - sporty'!DC17/'Body - sporty'!DC$4</f>
        <v>0</v>
      </c>
      <c r="DD14" s="243">
        <f>'Body - sporty'!DD17/'Body - sporty'!DD$4</f>
        <v>8.7378640776699018E-2</v>
      </c>
      <c r="DE14" s="243">
        <f>'Body - sporty'!DE17/'Body - sporty'!DE$4</f>
        <v>8.058252427184466E-2</v>
      </c>
      <c r="DF14" s="243">
        <f>'Body - sporty'!DF17/'Body - sporty'!DF$4</f>
        <v>9.2718446601941756E-2</v>
      </c>
      <c r="DG14" s="243">
        <f>'Body - sporty'!DG17/'Body - sporty'!DG$4</f>
        <v>7.4757281553398058E-2</v>
      </c>
      <c r="DH14" s="243">
        <f>'Body - sporty'!DH17/'Body - sporty'!DH$4</f>
        <v>7.3786407766990303E-2</v>
      </c>
      <c r="DI14" s="243">
        <f>'Body - sporty'!DI17/'Body - sporty'!DI$4</f>
        <v>0</v>
      </c>
    </row>
    <row r="15" spans="1:116" ht="14.25" customHeight="1" x14ac:dyDescent="0.25">
      <c r="A15" s="239" t="s">
        <v>17</v>
      </c>
      <c r="B15" s="243">
        <f>'Body - sporty'!B18/'Body - sporty'!B$4</f>
        <v>1</v>
      </c>
      <c r="C15" s="243">
        <f>'Body - sporty'!C18/'Body - sporty'!C$4</f>
        <v>0.39223300970873792</v>
      </c>
      <c r="D15" s="243">
        <f>'Body - sporty'!D18/'Body - sporty'!D$4</f>
        <v>9.5145631067961173E-2</v>
      </c>
      <c r="E15" s="243">
        <f>'Body - sporty'!E18/'Body - sporty'!E$4</f>
        <v>9.5145631067961173E-2</v>
      </c>
      <c r="F15" s="243">
        <f>'Body - sporty'!F18/'Body - sporty'!F$4</f>
        <v>9.1747572815533987E-2</v>
      </c>
      <c r="G15" s="243">
        <f>'Body - sporty'!G18/'Body - sporty'!G$4</f>
        <v>9.6116504854368942E-2</v>
      </c>
      <c r="H15" s="243">
        <f>'Body - sporty'!H18/'Body - sporty'!H$4</f>
        <v>9.4660194174757281E-2</v>
      </c>
      <c r="I15" s="243">
        <f>'Body - sporty'!I18/'Body - sporty'!I$4</f>
        <v>0.79611650485436902</v>
      </c>
      <c r="J15" s="243">
        <f>'Body - sporty'!J18/'Body - sporty'!J$4</f>
        <v>9.563106796116505E-2</v>
      </c>
      <c r="K15" s="243">
        <f>'Body - sporty'!K18/'Body - sporty'!K$4</f>
        <v>0</v>
      </c>
      <c r="L15" s="243">
        <f>'Body - sporty'!L18/'Body - sporty'!L$4</f>
        <v>8.7378640776699032E-2</v>
      </c>
      <c r="M15" s="243">
        <f>'Body - sporty'!M18/'Body - sporty'!M$4</f>
        <v>0.39223300970873787</v>
      </c>
      <c r="N15" s="243">
        <f>'Body - sporty'!N18/'Body - sporty'!N$4</f>
        <v>0.59417475728155345</v>
      </c>
      <c r="O15" s="243">
        <f>'Body - sporty'!O18/'Body - sporty'!O$4</f>
        <v>8.0097087378640769E-2</v>
      </c>
      <c r="P15" s="243">
        <f>'Body - sporty'!P18/'Body - sporty'!P$4</f>
        <v>0.39223300970873787</v>
      </c>
      <c r="Q15" s="243">
        <f>'Body - sporty'!Q18/'Body - sporty'!Q$4</f>
        <v>9.2718446601941756E-2</v>
      </c>
      <c r="R15" s="243">
        <f>'Body - sporty'!R18/'Body - sporty'!R$4</f>
        <v>8.8349514563106801E-2</v>
      </c>
      <c r="S15" s="243">
        <f>'Body - sporty'!S18/'Body - sporty'!S$4</f>
        <v>1</v>
      </c>
      <c r="T15" s="243">
        <f>'Body - sporty'!T18/'Body - sporty'!T$4</f>
        <v>8.786407766990291E-2</v>
      </c>
      <c r="U15" s="243">
        <f>'Body - sporty'!U18/'Body - sporty'!U$4</f>
        <v>9.6116504854368928E-2</v>
      </c>
      <c r="V15" s="243">
        <f>'Body - sporty'!V18/'Body - sporty'!V$4</f>
        <v>0.19417475728155342</v>
      </c>
      <c r="W15" s="243">
        <f>'Body - sporty'!W18/'Body - sporty'!W$4</f>
        <v>0.7961165048543688</v>
      </c>
      <c r="X15" s="243">
        <f>'Body - sporty'!X18/'Body - sporty'!X$4</f>
        <v>0</v>
      </c>
      <c r="Y15" s="243">
        <f>'Body - sporty'!Y18/'Body - sporty'!Y$4</f>
        <v>9.6116504854368942E-2</v>
      </c>
      <c r="Z15" s="243">
        <f>'Body - sporty'!Z18/'Body - sporty'!Z$4</f>
        <v>7.8155339805825244E-2</v>
      </c>
      <c r="AA15" s="243">
        <f>'Body - sporty'!AA18/'Body - sporty'!AA$4</f>
        <v>9.563106796116505E-2</v>
      </c>
      <c r="AB15" s="243">
        <f>'Body - sporty'!AB18/'Body - sporty'!AB$4</f>
        <v>8.4466019417475724E-2</v>
      </c>
      <c r="AC15" s="243">
        <f>'Body - sporty'!AC18/'Body - sporty'!AC$4</f>
        <v>0.49271844660194175</v>
      </c>
      <c r="AD15" s="243">
        <f>'Body - sporty'!AD18/'Body - sporty'!AD$4</f>
        <v>9.6601941747572806E-2</v>
      </c>
      <c r="AE15" s="243">
        <f>'Body - sporty'!AE18/'Body - sporty'!AE$4</f>
        <v>7.7184466019417489E-2</v>
      </c>
      <c r="AF15" s="243">
        <f>'Body - sporty'!AF18/'Body - sporty'!AF$4</f>
        <v>0</v>
      </c>
      <c r="AG15" s="243">
        <f>'Body - sporty'!AG18/'Body - sporty'!AG$4</f>
        <v>9.2718446601941742E-2</v>
      </c>
      <c r="AH15" s="243">
        <f>'Body - sporty'!AH18/'Body - sporty'!AH$4</f>
        <v>9.4660194174757281E-2</v>
      </c>
      <c r="AI15" s="243">
        <f>'Body - sporty'!AI18/'Body - sporty'!AI$4</f>
        <v>0.39223300970873792</v>
      </c>
      <c r="AJ15" s="243">
        <f>'Body - sporty'!AJ18/'Body - sporty'!AJ$4</f>
        <v>0.29271844660194174</v>
      </c>
      <c r="AK15" s="243">
        <f>'Body - sporty'!AK18/'Body - sporty'!AK$4</f>
        <v>0.59417475728155345</v>
      </c>
      <c r="AL15" s="243">
        <f>'Body - sporty'!AL18/'Body - sporty'!AL$4</f>
        <v>9.1262135922330095E-2</v>
      </c>
      <c r="AM15" s="243">
        <f>'Body - sporty'!AM18/'Body - sporty'!AM$4</f>
        <v>0</v>
      </c>
      <c r="AN15" s="243">
        <f>'Body - sporty'!AN18/'Body - sporty'!AN$4</f>
        <v>8.6407766990291263E-2</v>
      </c>
      <c r="AO15" s="243">
        <f>'Body - sporty'!AO18/'Body - sporty'!AO$4</f>
        <v>9.660194174757282E-2</v>
      </c>
      <c r="AP15" s="243">
        <f>'Body - sporty'!AP18/'Body - sporty'!AP$4</f>
        <v>0.79611650485436891</v>
      </c>
      <c r="AQ15" s="243">
        <f>'Body - sporty'!AQ18/'Body - sporty'!AQ$4</f>
        <v>0.59417475728155333</v>
      </c>
      <c r="AR15" s="243">
        <f>'Body - sporty'!AR18/'Body - sporty'!AR$4</f>
        <v>9.4660194174757295E-2</v>
      </c>
      <c r="AS15" s="243">
        <f>'Body - sporty'!AS18/'Body - sporty'!AS$4</f>
        <v>9.5145631067961159E-2</v>
      </c>
      <c r="AT15" s="243">
        <f>'Body - sporty'!AT18/'Body - sporty'!AT$4</f>
        <v>9.563106796116505E-2</v>
      </c>
      <c r="AU15" s="243">
        <f>'Body - sporty'!AU18/'Body - sporty'!AU$4</f>
        <v>0.79611650485436891</v>
      </c>
      <c r="AV15" s="243">
        <f>'Body - sporty'!AV18/'Body - sporty'!AV$4</f>
        <v>0.29271844660194168</v>
      </c>
      <c r="AW15" s="243">
        <f>'Body - sporty'!AW18/'Body - sporty'!AW$4</f>
        <v>8.3009708737864091E-2</v>
      </c>
      <c r="AX15" s="243">
        <f>'Body - sporty'!AX18/'Body - sporty'!AX$4</f>
        <v>9.6116504854368928E-2</v>
      </c>
      <c r="AY15" s="243">
        <f>'Body - sporty'!AY18/'Body - sporty'!AY$4</f>
        <v>9.3689320388349512E-2</v>
      </c>
      <c r="AZ15" s="243">
        <f>'Body - sporty'!AZ18/'Body - sporty'!AZ$4</f>
        <v>9.0291262135922326E-2</v>
      </c>
      <c r="BA15" s="243">
        <f>'Body - sporty'!BA18/'Body - sporty'!BA$4</f>
        <v>0.59417475728155333</v>
      </c>
      <c r="BB15" s="243">
        <f>'Body - sporty'!BB18/'Body - sporty'!BB$4</f>
        <v>0.79611650485436891</v>
      </c>
      <c r="BC15" s="243">
        <f>'Body - sporty'!BC18/'Body - sporty'!BC$4</f>
        <v>9.5145631067961173E-2</v>
      </c>
      <c r="BD15" s="243">
        <f>'Body - sporty'!BD18/'Body - sporty'!BD$4</f>
        <v>0</v>
      </c>
      <c r="BE15" s="243">
        <f>'Body - sporty'!BE18/'Body - sporty'!BE$4</f>
        <v>0.39223300970873787</v>
      </c>
      <c r="BF15" s="243">
        <f>'Body - sporty'!BF18/'Body - sporty'!BF$4</f>
        <v>9.660194174757282E-2</v>
      </c>
      <c r="BG15" s="243">
        <f>'Body - sporty'!BG18/'Body - sporty'!BG$4</f>
        <v>8.7378640776699032E-2</v>
      </c>
      <c r="BH15" s="243">
        <f>'Body - sporty'!BH18/'Body - sporty'!BH$4</f>
        <v>0.79611650485436891</v>
      </c>
      <c r="BI15" s="243">
        <f>'Body - sporty'!BI18/'Body - sporty'!BI$4</f>
        <v>8.9805825242718448E-2</v>
      </c>
      <c r="BJ15" s="243">
        <f>'Body - sporty'!BJ18/'Body - sporty'!BJ$4</f>
        <v>8.3980582524271846E-2</v>
      </c>
      <c r="BK15" s="243">
        <f>'Body - sporty'!BK18/'Body - sporty'!BK$4</f>
        <v>1</v>
      </c>
      <c r="BL15" s="243">
        <f>'Body - sporty'!BL18/'Body - sporty'!BL$4</f>
        <v>0.59417475728155333</v>
      </c>
      <c r="BM15" s="243">
        <f>'Body - sporty'!BM18/'Body - sporty'!BM$4</f>
        <v>0</v>
      </c>
      <c r="BN15" s="243">
        <f>'Body - sporty'!BN18/'Body - sporty'!BN$4</f>
        <v>0</v>
      </c>
      <c r="BO15" s="243">
        <f>'Body - sporty'!BO18/'Body - sporty'!BO$4</f>
        <v>9.4660194174757281E-2</v>
      </c>
      <c r="BP15" s="243">
        <f>'Body - sporty'!BP18/'Body - sporty'!BP$4</f>
        <v>1</v>
      </c>
      <c r="BQ15" s="243">
        <f>'Body - sporty'!BQ18/'Body - sporty'!BQ$4</f>
        <v>0.79611650485436902</v>
      </c>
      <c r="BR15" s="243">
        <f>'Body - sporty'!BR18/'Body - sporty'!BR$4</f>
        <v>0.79611650485436891</v>
      </c>
      <c r="BS15" s="243">
        <f>'Body - sporty'!BS18/'Body - sporty'!BS$4</f>
        <v>0</v>
      </c>
      <c r="BT15" s="243">
        <f>'Body - sporty'!BT18/'Body - sporty'!BT$4</f>
        <v>9.3203883495145634E-2</v>
      </c>
      <c r="BU15" s="243">
        <f>'Body - sporty'!BU18/'Body - sporty'!BU$4</f>
        <v>9.4660194174757267E-2</v>
      </c>
      <c r="BV15" s="243">
        <f>'Body - sporty'!BV18/'Body - sporty'!BV$4</f>
        <v>9.5145631067961173E-2</v>
      </c>
      <c r="BW15" s="243">
        <f>'Body - sporty'!BW18/'Body - sporty'!BW$4</f>
        <v>1</v>
      </c>
      <c r="BX15" s="243">
        <f>'Body - sporty'!BX18/'Body - sporty'!BX$4</f>
        <v>9.5145631067961159E-2</v>
      </c>
      <c r="BY15" s="243">
        <f>'Body - sporty'!BY18/'Body - sporty'!BY$4</f>
        <v>8.3009708737864063E-2</v>
      </c>
      <c r="BZ15" s="243">
        <f>'Body - sporty'!BZ18/'Body - sporty'!BZ$4</f>
        <v>9.6116504854368928E-2</v>
      </c>
      <c r="CA15" s="243">
        <f>'Body - sporty'!CA18/'Body - sporty'!CA$4</f>
        <v>0.79611650485436902</v>
      </c>
      <c r="CB15" s="243">
        <f>'Body - sporty'!CB18/'Body - sporty'!CB$4</f>
        <v>9.4174757281553403E-2</v>
      </c>
      <c r="CC15" s="243">
        <f>'Body - sporty'!CC18/'Body - sporty'!CC$4</f>
        <v>0</v>
      </c>
      <c r="CD15" s="243">
        <f>'Body - sporty'!CD18/'Body - sporty'!CD$4</f>
        <v>0.49271844660194175</v>
      </c>
      <c r="CE15" s="243">
        <f>'Body - sporty'!CE18/'Body - sporty'!CE$4</f>
        <v>9.7156996213965591E-2</v>
      </c>
      <c r="CF15" s="243">
        <f>'Body - sporty'!CF18/'Body - sporty'!CF$4</f>
        <v>0.29271844660194174</v>
      </c>
      <c r="CG15" s="243">
        <f>'Body - sporty'!CG18/'Body - sporty'!CG$4</f>
        <v>9.660194174757282E-2</v>
      </c>
      <c r="CH15" s="243">
        <f>'Body - sporty'!CH18/'Body - sporty'!CH$4</f>
        <v>1</v>
      </c>
      <c r="CI15" s="243">
        <f>'Body - sporty'!CI18/'Body - sporty'!CI$4</f>
        <v>9.6116504854368928E-2</v>
      </c>
      <c r="CJ15" s="243">
        <f>'Body - sporty'!CJ18/'Body - sporty'!CJ$4</f>
        <v>1</v>
      </c>
      <c r="CK15" s="243">
        <f>'Body - sporty'!CK18/'Body - sporty'!CK$4</f>
        <v>9.563106796116505E-2</v>
      </c>
      <c r="CL15" s="243">
        <f>'Body - sporty'!CL18/'Body - sporty'!CL$4</f>
        <v>9.4660194174757281E-2</v>
      </c>
      <c r="CM15" s="243">
        <f>'Body - sporty'!CM18/'Body - sporty'!CM$4</f>
        <v>9.6116504854368928E-2</v>
      </c>
      <c r="CN15" s="243">
        <f>'Body - sporty'!CN18/'Body - sporty'!CN$4</f>
        <v>0.79611650485436902</v>
      </c>
      <c r="CO15" s="243">
        <f>'Body - sporty'!CO18/'Body - sporty'!CO$4</f>
        <v>9.6116504854368928E-2</v>
      </c>
      <c r="CP15" s="243">
        <f>'Body - sporty'!CP18/'Body - sporty'!CP$4</f>
        <v>0.29271844660194174</v>
      </c>
      <c r="CQ15" s="243">
        <f>'Body - sporty'!CQ18/'Body - sporty'!CQ$4</f>
        <v>0</v>
      </c>
      <c r="CR15" s="243">
        <f>'Body - sporty'!CR18/'Body - sporty'!CR$4</f>
        <v>1</v>
      </c>
      <c r="CS15" s="243">
        <f>'Body - sporty'!CS18/'Body - sporty'!CS$4</f>
        <v>1</v>
      </c>
      <c r="CT15" s="243">
        <f>'Body - sporty'!CT18/'Body - sporty'!CT$4</f>
        <v>0.59417475728155333</v>
      </c>
      <c r="CU15" s="243">
        <f>'Body - sporty'!CU18/'Body - sporty'!CU$4</f>
        <v>0</v>
      </c>
      <c r="CV15" s="243">
        <f>'Body - sporty'!CV18/'Body - sporty'!CV$4</f>
        <v>0</v>
      </c>
      <c r="CW15" s="243">
        <f>'Body - sporty'!CW18/'Body - sporty'!CW$4</f>
        <v>0.4927184466019417</v>
      </c>
      <c r="CX15" s="243">
        <f>'Body - sporty'!CX18/'Body - sporty'!CX$4</f>
        <v>0.79611650485436902</v>
      </c>
      <c r="CY15" s="243">
        <f>'Body - sporty'!CY18/'Body - sporty'!CY$4</f>
        <v>9.4174757281553403E-2</v>
      </c>
      <c r="CZ15" s="243">
        <f>'Body - sporty'!CZ18/'Body - sporty'!CZ$4</f>
        <v>9.2233009708737865E-2</v>
      </c>
      <c r="DA15" s="243">
        <f>'Body - sporty'!DA18/'Body - sporty'!DA$4</f>
        <v>0.39223300970873781</v>
      </c>
      <c r="DB15" s="243">
        <f>'Body - sporty'!DB18/'Body - sporty'!DB$4</f>
        <v>0.79611650485436891</v>
      </c>
      <c r="DC15" s="243">
        <f>'Body - sporty'!DC18/'Body - sporty'!DC$4</f>
        <v>9.1262135922330095E-2</v>
      </c>
      <c r="DD15" s="243">
        <f>'Body - sporty'!DD18/'Body - sporty'!DD$4</f>
        <v>0.4927184466019417</v>
      </c>
      <c r="DE15" s="243">
        <f>'Body - sporty'!DE18/'Body - sporty'!DE$4</f>
        <v>8.786407766990291E-2</v>
      </c>
      <c r="DF15" s="243">
        <f>'Body - sporty'!DF18/'Body - sporty'!DF$4</f>
        <v>9.2233009708737865E-2</v>
      </c>
      <c r="DG15" s="243">
        <f>'Body - sporty'!DG18/'Body - sporty'!DG$4</f>
        <v>8.4466019417475724E-2</v>
      </c>
      <c r="DH15" s="243">
        <f>'Body - sporty'!DH18/'Body - sporty'!DH$4</f>
        <v>8.9805825242718448E-2</v>
      </c>
      <c r="DI15" s="243">
        <f>'Body - sporty'!DI18/'Body - sporty'!DI$4</f>
        <v>9.2233009708737865E-2</v>
      </c>
    </row>
    <row r="16" spans="1:116" ht="14.25" customHeight="1" x14ac:dyDescent="0.25">
      <c r="A16" s="239" t="s">
        <v>18</v>
      </c>
      <c r="B16" s="243">
        <f>'Body - sporty'!B19/'Body - sporty'!B$4</f>
        <v>7.3786407766990289E-2</v>
      </c>
      <c r="C16" s="243">
        <f>'Body - sporty'!C19/'Body - sporty'!C$4</f>
        <v>0</v>
      </c>
      <c r="D16" s="243">
        <f>'Body - sporty'!D19/'Body - sporty'!D$4</f>
        <v>9.0776699029126218E-2</v>
      </c>
      <c r="E16" s="243">
        <f>'Body - sporty'!E19/'Body - sporty'!E$4</f>
        <v>7.0388349514563117E-2</v>
      </c>
      <c r="F16" s="243">
        <f>'Body - sporty'!F19/'Body - sporty'!F$4</f>
        <v>8.8349514563106787E-2</v>
      </c>
      <c r="G16" s="243">
        <f>'Body - sporty'!G19/'Body - sporty'!G$4</f>
        <v>8.155339805825243E-2</v>
      </c>
      <c r="H16" s="243">
        <f>'Body - sporty'!H19/'Body - sporty'!H$4</f>
        <v>0</v>
      </c>
      <c r="I16" s="243">
        <f>'Body - sporty'!I19/'Body - sporty'!I$4</f>
        <v>6.650485436893204E-2</v>
      </c>
      <c r="J16" s="243">
        <f>'Body - sporty'!J19/'Body - sporty'!J$4</f>
        <v>6.2621359223300976E-2</v>
      </c>
      <c r="K16" s="243">
        <f>'Body - sporty'!K19/'Body - sporty'!K$4</f>
        <v>0</v>
      </c>
      <c r="L16" s="243">
        <f>'Body - sporty'!L19/'Body - sporty'!L$4</f>
        <v>7.8640776699029122E-2</v>
      </c>
      <c r="M16" s="243">
        <f>'Body - sporty'!M19/'Body - sporty'!M$4</f>
        <v>0.1941747572815534</v>
      </c>
      <c r="N16" s="243">
        <f>'Body - sporty'!N19/'Body - sporty'!N$4</f>
        <v>0</v>
      </c>
      <c r="O16" s="243">
        <f>'Body - sporty'!O19/'Body - sporty'!O$4</f>
        <v>8.4951456310679616E-2</v>
      </c>
      <c r="P16" s="243">
        <f>'Body - sporty'!P19/'Body - sporty'!P$4</f>
        <v>7.3786407766990289E-2</v>
      </c>
      <c r="Q16" s="243">
        <f>'Body - sporty'!Q19/'Body - sporty'!Q$4</f>
        <v>0</v>
      </c>
      <c r="R16" s="243">
        <f>'Body - sporty'!R19/'Body - sporty'!R$4</f>
        <v>6.5048543689320379E-2</v>
      </c>
      <c r="S16" s="243">
        <f>'Body - sporty'!S19/'Body - sporty'!S$4</f>
        <v>7.2826951015597149E-2</v>
      </c>
      <c r="T16" s="243">
        <f>'Body - sporty'!T19/'Body - sporty'!T$4</f>
        <v>7.9126213592233013E-2</v>
      </c>
      <c r="U16" s="243">
        <f>'Body - sporty'!U19/'Body - sporty'!U$4</f>
        <v>6.6990291262135918E-2</v>
      </c>
      <c r="V16" s="243">
        <f>'Body - sporty'!V19/'Body - sporty'!V$4</f>
        <v>8.1067961165048552E-2</v>
      </c>
      <c r="W16" s="243">
        <f>'Body - sporty'!W19/'Body - sporty'!W$4</f>
        <v>7.815533980582523E-2</v>
      </c>
      <c r="X16" s="243">
        <f>'Body - sporty'!X19/'Body - sporty'!X$4</f>
        <v>0</v>
      </c>
      <c r="Y16" s="243">
        <f>'Body - sporty'!Y19/'Body - sporty'!Y$4</f>
        <v>8.3495145631067968E-2</v>
      </c>
      <c r="Z16" s="243">
        <f>'Body - sporty'!Z19/'Body - sporty'!Z$4</f>
        <v>0</v>
      </c>
      <c r="AA16" s="243">
        <f>'Body - sporty'!AA19/'Body - sporty'!AA$4</f>
        <v>9.2718446601941756E-2</v>
      </c>
      <c r="AB16" s="243">
        <f>'Body - sporty'!AB19/'Body - sporty'!AB$4</f>
        <v>7.9126213592233013E-2</v>
      </c>
      <c r="AC16" s="243">
        <f>'Body - sporty'!AC19/'Body - sporty'!AC$4</f>
        <v>7.9611650485436891E-2</v>
      </c>
      <c r="AD16" s="243">
        <f>'Body - sporty'!AD19/'Body - sporty'!AD$4</f>
        <v>9.1747572815533973E-2</v>
      </c>
      <c r="AE16" s="243">
        <f>'Body - sporty'!AE19/'Body - sporty'!AE$4</f>
        <v>9.0776699029126218E-2</v>
      </c>
      <c r="AF16" s="243">
        <f>'Body - sporty'!AF19/'Body - sporty'!AF$4</f>
        <v>0</v>
      </c>
      <c r="AG16" s="243">
        <f>'Body - sporty'!AG19/'Body - sporty'!AG$4</f>
        <v>0</v>
      </c>
      <c r="AH16" s="243">
        <f>'Body - sporty'!AH19/'Body - sporty'!AH$4</f>
        <v>0</v>
      </c>
      <c r="AI16" s="243">
        <f>'Body - sporty'!AI19/'Body - sporty'!AI$4</f>
        <v>8.058252427184466E-2</v>
      </c>
      <c r="AJ16" s="243">
        <f>'Body - sporty'!AJ19/'Body - sporty'!AJ$4</f>
        <v>7.6699029126213597E-2</v>
      </c>
      <c r="AK16" s="243">
        <f>'Body - sporty'!AK19/'Body - sporty'!AK$4</f>
        <v>7.4757281553398072E-2</v>
      </c>
      <c r="AL16" s="243">
        <f>'Body - sporty'!AL19/'Body - sporty'!AL$4</f>
        <v>7.1359223300970859E-2</v>
      </c>
      <c r="AM16" s="243">
        <f>'Body - sporty'!AM19/'Body - sporty'!AM$4</f>
        <v>0</v>
      </c>
      <c r="AN16" s="243">
        <f>'Body - sporty'!AN19/'Body - sporty'!AN$4</f>
        <v>0</v>
      </c>
      <c r="AO16" s="243">
        <f>'Body - sporty'!AO19/'Body - sporty'!AO$4</f>
        <v>0</v>
      </c>
      <c r="AP16" s="243">
        <f>'Body - sporty'!AP19/'Body - sporty'!AP$4</f>
        <v>7.9126213592233E-2</v>
      </c>
      <c r="AQ16" s="243">
        <f>'Body - sporty'!AQ19/'Body - sporty'!AQ$4</f>
        <v>0</v>
      </c>
      <c r="AR16" s="243">
        <f>'Body - sporty'!AR19/'Body - sporty'!AR$4</f>
        <v>0</v>
      </c>
      <c r="AS16" s="243">
        <f>'Body - sporty'!AS19/'Body - sporty'!AS$4</f>
        <v>7.281553398058252E-2</v>
      </c>
      <c r="AT16" s="243">
        <f>'Body - sporty'!AT19/'Body - sporty'!AT$4</f>
        <v>9.0291262135922326E-2</v>
      </c>
      <c r="AU16" s="243">
        <f>'Body - sporty'!AU19/'Body - sporty'!AU$4</f>
        <v>9.6116504854368942E-2</v>
      </c>
      <c r="AV16" s="243">
        <f>'Body - sporty'!AV19/'Body - sporty'!AV$4</f>
        <v>0</v>
      </c>
      <c r="AW16" s="243">
        <f>'Body - sporty'!AW19/'Body - sporty'!AW$4</f>
        <v>8.3495145631067968E-2</v>
      </c>
      <c r="AX16" s="243">
        <f>'Body - sporty'!AX19/'Body - sporty'!AX$4</f>
        <v>8.9320388349514571E-2</v>
      </c>
      <c r="AY16" s="243">
        <f>'Body - sporty'!AY19/'Body - sporty'!AY$4</f>
        <v>0</v>
      </c>
      <c r="AZ16" s="243">
        <f>'Body - sporty'!AZ19/'Body - sporty'!AZ$4</f>
        <v>0</v>
      </c>
      <c r="BA16" s="243">
        <f>'Body - sporty'!BA19/'Body - sporty'!BA$4</f>
        <v>7.184466019417475E-2</v>
      </c>
      <c r="BB16" s="243">
        <f>'Body - sporty'!BB19/'Body - sporty'!BB$4</f>
        <v>8.9805825242718434E-2</v>
      </c>
      <c r="BC16" s="243">
        <f>'Body - sporty'!BC19/'Body - sporty'!BC$4</f>
        <v>8.9805825242718448E-2</v>
      </c>
      <c r="BD16" s="243">
        <f>'Body - sporty'!BD19/'Body - sporty'!BD$4</f>
        <v>0</v>
      </c>
      <c r="BE16" s="243">
        <f>'Body - sporty'!BE19/'Body - sporty'!BE$4</f>
        <v>8.9320388349514571E-2</v>
      </c>
      <c r="BF16" s="243">
        <f>'Body - sporty'!BF19/'Body - sporty'!BF$4</f>
        <v>7.6213592233009705E-2</v>
      </c>
      <c r="BG16" s="243">
        <f>'Body - sporty'!BG19/'Body - sporty'!BG$4</f>
        <v>0</v>
      </c>
      <c r="BH16" s="243">
        <f>'Body - sporty'!BH19/'Body - sporty'!BH$4</f>
        <v>7.6213592233009705E-2</v>
      </c>
      <c r="BI16" s="243">
        <f>'Body - sporty'!BI19/'Body - sporty'!BI$4</f>
        <v>8.5922330097087385E-2</v>
      </c>
      <c r="BJ16" s="243">
        <f>'Body - sporty'!BJ19/'Body - sporty'!BJ$4</f>
        <v>8.5922330097087371E-2</v>
      </c>
      <c r="BK16" s="243">
        <f>'Body - sporty'!BK19/'Body - sporty'!BK$4</f>
        <v>9.4660194174757281E-2</v>
      </c>
      <c r="BL16" s="243">
        <f>'Body - sporty'!BL19/'Body - sporty'!BL$4</f>
        <v>0</v>
      </c>
      <c r="BM16" s="243">
        <f>'Body - sporty'!BM19/'Body - sporty'!BM$4</f>
        <v>0</v>
      </c>
      <c r="BN16" s="243">
        <f>'Body - sporty'!BN19/'Body - sporty'!BN$4</f>
        <v>0</v>
      </c>
      <c r="BO16" s="243">
        <f>'Body - sporty'!BO19/'Body - sporty'!BO$4</f>
        <v>8.0097087378640769E-2</v>
      </c>
      <c r="BP16" s="243">
        <f>'Body - sporty'!BP19/'Body - sporty'!BP$4</f>
        <v>7.4757281553398058E-2</v>
      </c>
      <c r="BQ16" s="243">
        <f>'Body - sporty'!BQ19/'Body - sporty'!BQ$4</f>
        <v>8.5436893203883493E-2</v>
      </c>
      <c r="BR16" s="243">
        <f>'Body - sporty'!BR19/'Body - sporty'!BR$4</f>
        <v>8.0097087378640783E-2</v>
      </c>
      <c r="BS16" s="243">
        <f>'Body - sporty'!BS19/'Body - sporty'!BS$4</f>
        <v>0</v>
      </c>
      <c r="BT16" s="243">
        <f>'Body - sporty'!BT19/'Body - sporty'!BT$4</f>
        <v>8.3009708737864077E-2</v>
      </c>
      <c r="BU16" s="243">
        <f>'Body - sporty'!BU19/'Body - sporty'!BU$4</f>
        <v>0</v>
      </c>
      <c r="BV16" s="243">
        <f>'Body - sporty'!BV19/'Body - sporty'!BV$4</f>
        <v>0</v>
      </c>
      <c r="BW16" s="243">
        <f>'Body - sporty'!BW19/'Body - sporty'!BW$4</f>
        <v>0</v>
      </c>
      <c r="BX16" s="243">
        <f>'Body - sporty'!BX19/'Body - sporty'!BX$4</f>
        <v>9.2233009708737865E-2</v>
      </c>
      <c r="BY16" s="243">
        <f>'Body - sporty'!BY19/'Body - sporty'!BY$4</f>
        <v>8.9805825242718448E-2</v>
      </c>
      <c r="BZ16" s="243">
        <f>'Body - sporty'!BZ19/'Body - sporty'!BZ$4</f>
        <v>0</v>
      </c>
      <c r="CA16" s="243">
        <f>'Body - sporty'!CA19/'Body - sporty'!CA$4</f>
        <v>0</v>
      </c>
      <c r="CB16" s="243">
        <f>'Body - sporty'!CB19/'Body - sporty'!CB$4</f>
        <v>6.1165048543689315E-2</v>
      </c>
      <c r="CC16" s="243">
        <f>'Body - sporty'!CC19/'Body - sporty'!CC$4</f>
        <v>0</v>
      </c>
      <c r="CD16" s="243">
        <f>'Body - sporty'!CD19/'Body - sporty'!CD$4</f>
        <v>7.2330097087378642E-2</v>
      </c>
      <c r="CE16" s="243">
        <f>'Body - sporty'!CE19/'Body - sporty'!CE$4</f>
        <v>8.9524112368706082E-2</v>
      </c>
      <c r="CF16" s="243">
        <f>'Body - sporty'!CF19/'Body - sporty'!CF$4</f>
        <v>9.3203883495145648E-2</v>
      </c>
      <c r="CG16" s="243">
        <f>'Body - sporty'!CG19/'Body - sporty'!CG$4</f>
        <v>5.2912621359223304E-2</v>
      </c>
      <c r="CH16" s="243">
        <f>'Body - sporty'!CH19/'Body - sporty'!CH$4</f>
        <v>8.9805825242718448E-2</v>
      </c>
      <c r="CI16" s="243">
        <f>'Body - sporty'!CI19/'Body - sporty'!CI$4</f>
        <v>8.7864077669902924E-2</v>
      </c>
      <c r="CJ16" s="243">
        <f>'Body - sporty'!CJ19/'Body - sporty'!CJ$4</f>
        <v>8.5436893203883493E-2</v>
      </c>
      <c r="CK16" s="243">
        <f>'Body - sporty'!CK19/'Body - sporty'!CK$4</f>
        <v>0</v>
      </c>
      <c r="CL16" s="243">
        <f>'Body - sporty'!CL19/'Body - sporty'!CL$4</f>
        <v>9.1262135922330095E-2</v>
      </c>
      <c r="CM16" s="243">
        <f>'Body - sporty'!CM19/'Body - sporty'!CM$4</f>
        <v>7.4757281553398058E-2</v>
      </c>
      <c r="CN16" s="243">
        <f>'Body - sporty'!CN19/'Body - sporty'!CN$4</f>
        <v>8.689320388349514E-2</v>
      </c>
      <c r="CO16" s="243">
        <f>'Body - sporty'!CO19/'Body - sporty'!CO$4</f>
        <v>8.3009708737864077E-2</v>
      </c>
      <c r="CP16" s="243">
        <f>'Body - sporty'!CP19/'Body - sporty'!CP$4</f>
        <v>0</v>
      </c>
      <c r="CQ16" s="243">
        <f>'Body - sporty'!CQ19/'Body - sporty'!CQ$4</f>
        <v>0</v>
      </c>
      <c r="CR16" s="243">
        <f>'Body - sporty'!CR19/'Body - sporty'!CR$4</f>
        <v>7.9126213592233E-2</v>
      </c>
      <c r="CS16" s="243">
        <f>'Body - sporty'!CS19/'Body - sporty'!CS$4</f>
        <v>8.6407766990291263E-2</v>
      </c>
      <c r="CT16" s="243">
        <f>'Body - sporty'!CT19/'Body - sporty'!CT$4</f>
        <v>7.8155339805825244E-2</v>
      </c>
      <c r="CU16" s="243">
        <f>'Body - sporty'!CU19/'Body - sporty'!CU$4</f>
        <v>0</v>
      </c>
      <c r="CV16" s="243">
        <f>'Body - sporty'!CV19/'Body - sporty'!CV$4</f>
        <v>0</v>
      </c>
      <c r="CW16" s="243">
        <f>'Body - sporty'!CW19/'Body - sporty'!CW$4</f>
        <v>7.8155339805825244E-2</v>
      </c>
      <c r="CX16" s="243">
        <f>'Body - sporty'!CX19/'Body - sporty'!CX$4</f>
        <v>0</v>
      </c>
      <c r="CY16" s="243">
        <f>'Body - sporty'!CY19/'Body - sporty'!CY$4</f>
        <v>8.0582524271844647E-2</v>
      </c>
      <c r="CZ16" s="243">
        <f>'Body - sporty'!CZ19/'Body - sporty'!CZ$4</f>
        <v>8.1067961165048538E-2</v>
      </c>
      <c r="DA16" s="243">
        <f>'Body - sporty'!DA19/'Body - sporty'!DA$4</f>
        <v>8.786407766990291E-2</v>
      </c>
      <c r="DB16" s="243">
        <f>'Body - sporty'!DB19/'Body - sporty'!DB$4</f>
        <v>7.4271844660194181E-2</v>
      </c>
      <c r="DC16" s="243">
        <f>'Body - sporty'!DC19/'Body - sporty'!DC$4</f>
        <v>0</v>
      </c>
      <c r="DD16" s="243">
        <f>'Body - sporty'!DD19/'Body - sporty'!DD$4</f>
        <v>9.2233009708737851E-2</v>
      </c>
      <c r="DE16" s="243">
        <f>'Body - sporty'!DE19/'Body - sporty'!DE$4</f>
        <v>7.8640776699029122E-2</v>
      </c>
      <c r="DF16" s="243">
        <f>'Body - sporty'!DF19/'Body - sporty'!DF$4</f>
        <v>0</v>
      </c>
      <c r="DG16" s="243">
        <f>'Body - sporty'!DG19/'Body - sporty'!DG$4</f>
        <v>5.6310679611650483E-2</v>
      </c>
      <c r="DH16" s="243">
        <f>'Body - sporty'!DH19/'Body - sporty'!DH$4</f>
        <v>9.0776699029126204E-2</v>
      </c>
      <c r="DI16" s="243">
        <f>'Body - sporty'!DI19/'Body - sporty'!DI$4</f>
        <v>7.9611650485436891E-2</v>
      </c>
    </row>
    <row r="17" spans="1:113" ht="14.25" customHeight="1" x14ac:dyDescent="0.25">
      <c r="A17" s="239" t="s">
        <v>19</v>
      </c>
      <c r="B17" s="243">
        <f>'Body - sporty'!B20/'Body - sporty'!B$4</f>
        <v>9.1262135922330095E-2</v>
      </c>
      <c r="C17" s="243">
        <f>'Body - sporty'!C20/'Body - sporty'!C$4</f>
        <v>9.029126213592234E-2</v>
      </c>
      <c r="D17" s="243">
        <f>'Body - sporty'!D20/'Body - sporty'!D$4</f>
        <v>9.2718446601941756E-2</v>
      </c>
      <c r="E17" s="243">
        <f>'Body - sporty'!E20/'Body - sporty'!E$4</f>
        <v>9.660194174757282E-2</v>
      </c>
      <c r="F17" s="243">
        <f>'Body - sporty'!F20/'Body - sporty'!F$4</f>
        <v>0</v>
      </c>
      <c r="G17" s="243">
        <f>'Body - sporty'!G20/'Body - sporty'!G$4</f>
        <v>8.9320388349514571E-2</v>
      </c>
      <c r="H17" s="243">
        <f>'Body - sporty'!H20/'Body - sporty'!H$4</f>
        <v>0</v>
      </c>
      <c r="I17" s="243">
        <f>'Body - sporty'!I20/'Body - sporty'!I$4</f>
        <v>0.49271844660194181</v>
      </c>
      <c r="J17" s="243">
        <f>'Body - sporty'!J20/'Body - sporty'!J$4</f>
        <v>9.2233009708737865E-2</v>
      </c>
      <c r="K17" s="243">
        <f>'Body - sporty'!K20/'Body - sporty'!K$4</f>
        <v>9.5145631067961145E-2</v>
      </c>
      <c r="L17" s="243">
        <f>'Body - sporty'!L20/'Body - sporty'!L$4</f>
        <v>9.5145631067961159E-2</v>
      </c>
      <c r="M17" s="243">
        <f>'Body - sporty'!M20/'Body - sporty'!M$4</f>
        <v>8.9805825242718462E-2</v>
      </c>
      <c r="N17" s="243">
        <f>'Body - sporty'!N20/'Body - sporty'!N$4</f>
        <v>0</v>
      </c>
      <c r="O17" s="243">
        <f>'Body - sporty'!O20/'Body - sporty'!O$4</f>
        <v>9.0776699029126218E-2</v>
      </c>
      <c r="P17" s="243">
        <f>'Body - sporty'!P20/'Body - sporty'!P$4</f>
        <v>7.5728155339805828E-2</v>
      </c>
      <c r="Q17" s="243">
        <f>'Body - sporty'!Q20/'Body - sporty'!Q$4</f>
        <v>9.3689320388349512E-2</v>
      </c>
      <c r="R17" s="243">
        <f>'Body - sporty'!R20/'Body - sporty'!R$4</f>
        <v>0.29271844660194174</v>
      </c>
      <c r="S17" s="243">
        <f>'Body - sporty'!S20/'Body - sporty'!S$4</f>
        <v>8.5260820701186915E-2</v>
      </c>
      <c r="T17" s="243">
        <f>'Body - sporty'!T20/'Body - sporty'!T$4</f>
        <v>8.3009708737864077E-2</v>
      </c>
      <c r="U17" s="243">
        <f>'Body - sporty'!U20/'Body - sporty'!U$4</f>
        <v>6.4563106796116501E-2</v>
      </c>
      <c r="V17" s="243">
        <f>'Body - sporty'!V20/'Body - sporty'!V$4</f>
        <v>0.59417475728155333</v>
      </c>
      <c r="W17" s="243">
        <f>'Body - sporty'!W20/'Body - sporty'!W$4</f>
        <v>8.9805825242718448E-2</v>
      </c>
      <c r="X17" s="243">
        <f>'Body - sporty'!X20/'Body - sporty'!X$4</f>
        <v>0</v>
      </c>
      <c r="Y17" s="243">
        <f>'Body - sporty'!Y20/'Body - sporty'!Y$4</f>
        <v>8.9805825242718448E-2</v>
      </c>
      <c r="Z17" s="243">
        <f>'Body - sporty'!Z20/'Body - sporty'!Z$4</f>
        <v>9.4660194174757281E-2</v>
      </c>
      <c r="AA17" s="243">
        <f>'Body - sporty'!AA20/'Body - sporty'!AA$4</f>
        <v>8.8349514563106801E-2</v>
      </c>
      <c r="AB17" s="243">
        <f>'Body - sporty'!AB20/'Body - sporty'!AB$4</f>
        <v>8.5922330097087385E-2</v>
      </c>
      <c r="AC17" s="243">
        <f>'Body - sporty'!AC20/'Body - sporty'!AC$4</f>
        <v>0.79611650485436902</v>
      </c>
      <c r="AD17" s="243">
        <f>'Body - sporty'!AD20/'Body - sporty'!AD$4</f>
        <v>0.39223300970873781</v>
      </c>
      <c r="AE17" s="243">
        <f>'Body - sporty'!AE20/'Body - sporty'!AE$4</f>
        <v>0.79611650485436902</v>
      </c>
      <c r="AF17" s="243">
        <f>'Body - sporty'!AF20/'Body - sporty'!AF$4</f>
        <v>0</v>
      </c>
      <c r="AG17" s="243">
        <f>'Body - sporty'!AG20/'Body - sporty'!AG$4</f>
        <v>0</v>
      </c>
      <c r="AH17" s="243">
        <f>'Body - sporty'!AH20/'Body - sporty'!AH$4</f>
        <v>0.79611650485436902</v>
      </c>
      <c r="AI17" s="243">
        <f>'Body - sporty'!AI20/'Body - sporty'!AI$4</f>
        <v>0.1941747572815534</v>
      </c>
      <c r="AJ17" s="243">
        <f>'Body - sporty'!AJ20/'Body - sporty'!AJ$4</f>
        <v>9.1747572815533987E-2</v>
      </c>
      <c r="AK17" s="243">
        <f>'Body - sporty'!AK20/'Body - sporty'!AK$4</f>
        <v>7.8155339805825244E-2</v>
      </c>
      <c r="AL17" s="243">
        <f>'Body - sporty'!AL20/'Body - sporty'!AL$4</f>
        <v>0.7961165048543688</v>
      </c>
      <c r="AM17" s="243">
        <f>'Body - sporty'!AM20/'Body - sporty'!AM$4</f>
        <v>9.2233009708737865E-2</v>
      </c>
      <c r="AN17" s="243">
        <f>'Body - sporty'!AN20/'Body - sporty'!AN$4</f>
        <v>8.8834951456310665E-2</v>
      </c>
      <c r="AO17" s="243">
        <f>'Body - sporty'!AO20/'Body - sporty'!AO$4</f>
        <v>9.2718446601941729E-2</v>
      </c>
      <c r="AP17" s="243">
        <f>'Body - sporty'!AP20/'Body - sporty'!AP$4</f>
        <v>9.3689320388349512E-2</v>
      </c>
      <c r="AQ17" s="243">
        <f>'Body - sporty'!AQ20/'Body - sporty'!AQ$4</f>
        <v>0.1941747572815534</v>
      </c>
      <c r="AR17" s="243">
        <f>'Body - sporty'!AR20/'Body - sporty'!AR$4</f>
        <v>9.3203883495145648E-2</v>
      </c>
      <c r="AS17" s="243">
        <f>'Body - sporty'!AS20/'Body - sporty'!AS$4</f>
        <v>9.1262135922330082E-2</v>
      </c>
      <c r="AT17" s="243">
        <f>'Body - sporty'!AT20/'Body - sporty'!AT$4</f>
        <v>7.815533980582523E-2</v>
      </c>
      <c r="AU17" s="243">
        <f>'Body - sporty'!AU20/'Body - sporty'!AU$4</f>
        <v>9.3689320388349512E-2</v>
      </c>
      <c r="AV17" s="243">
        <f>'Body - sporty'!AV20/'Body - sporty'!AV$4</f>
        <v>0</v>
      </c>
      <c r="AW17" s="243">
        <f>'Body - sporty'!AW20/'Body - sporty'!AW$4</f>
        <v>8.5922330097087385E-2</v>
      </c>
      <c r="AX17" s="243">
        <f>'Body - sporty'!AX20/'Body - sporty'!AX$4</f>
        <v>9.417475728155339E-2</v>
      </c>
      <c r="AY17" s="243">
        <f>'Body - sporty'!AY20/'Body - sporty'!AY$4</f>
        <v>8.9320388349514557E-2</v>
      </c>
      <c r="AZ17" s="243">
        <f>'Body - sporty'!AZ20/'Body - sporty'!AZ$4</f>
        <v>0</v>
      </c>
      <c r="BA17" s="243">
        <f>'Body - sporty'!BA20/'Body - sporty'!BA$4</f>
        <v>0.1941747572815534</v>
      </c>
      <c r="BB17" s="243">
        <f>'Body - sporty'!BB20/'Body - sporty'!BB$4</f>
        <v>9.660194174757282E-2</v>
      </c>
      <c r="BC17" s="243">
        <f>'Body - sporty'!BC20/'Body - sporty'!BC$4</f>
        <v>9.0776699029126204E-2</v>
      </c>
      <c r="BD17" s="243">
        <f>'Body - sporty'!BD20/'Body - sporty'!BD$4</f>
        <v>0</v>
      </c>
      <c r="BE17" s="243">
        <f>'Body - sporty'!BE20/'Body - sporty'!BE$4</f>
        <v>8.4951456310679616E-2</v>
      </c>
      <c r="BF17" s="243">
        <f>'Body - sporty'!BF20/'Body - sporty'!BF$4</f>
        <v>0.29271844660194174</v>
      </c>
      <c r="BG17" s="243">
        <f>'Body - sporty'!BG20/'Body - sporty'!BG$4</f>
        <v>0</v>
      </c>
      <c r="BH17" s="243">
        <f>'Body - sporty'!BH20/'Body - sporty'!BH$4</f>
        <v>0.59417475728155333</v>
      </c>
      <c r="BI17" s="243">
        <f>'Body - sporty'!BI20/'Body - sporty'!BI$4</f>
        <v>1</v>
      </c>
      <c r="BJ17" s="243">
        <f>'Body - sporty'!BJ20/'Body - sporty'!BJ$4</f>
        <v>9.563106796116505E-2</v>
      </c>
      <c r="BK17" s="243">
        <f>'Body - sporty'!BK20/'Body - sporty'!BK$4</f>
        <v>0.1941747572815534</v>
      </c>
      <c r="BL17" s="243">
        <f>'Body - sporty'!BL20/'Body - sporty'!BL$4</f>
        <v>9.5145631067961173E-2</v>
      </c>
      <c r="BM17" s="243">
        <f>'Body - sporty'!BM20/'Body - sporty'!BM$4</f>
        <v>9.0776699029126204E-2</v>
      </c>
      <c r="BN17" s="243">
        <f>'Body - sporty'!BN20/'Body - sporty'!BN$4</f>
        <v>9.4174757281553403E-2</v>
      </c>
      <c r="BO17" s="243">
        <f>'Body - sporty'!BO20/'Body - sporty'!BO$4</f>
        <v>9.320388349514562E-2</v>
      </c>
      <c r="BP17" s="243">
        <f>'Body - sporty'!BP20/'Body - sporty'!BP$4</f>
        <v>7.4271844660194167E-2</v>
      </c>
      <c r="BQ17" s="243">
        <f>'Body - sporty'!BQ20/'Body - sporty'!BQ$4</f>
        <v>0.1941747572815534</v>
      </c>
      <c r="BR17" s="243">
        <f>'Body - sporty'!BR20/'Body - sporty'!BR$4</f>
        <v>8.8834951456310679E-2</v>
      </c>
      <c r="BS17" s="243">
        <f>'Body - sporty'!BS20/'Body - sporty'!BS$4</f>
        <v>7.9126213592233013E-2</v>
      </c>
      <c r="BT17" s="243">
        <f>'Body - sporty'!BT20/'Body - sporty'!BT$4</f>
        <v>9.1262135922330095E-2</v>
      </c>
      <c r="BU17" s="243">
        <f>'Body - sporty'!BU20/'Body - sporty'!BU$4</f>
        <v>8.3009708737864063E-2</v>
      </c>
      <c r="BV17" s="243">
        <f>'Body - sporty'!BV20/'Body - sporty'!BV$4</f>
        <v>9.2718446601941756E-2</v>
      </c>
      <c r="BW17" s="243">
        <f>'Body - sporty'!BW20/'Body - sporty'!BW$4</f>
        <v>0</v>
      </c>
      <c r="BX17" s="243">
        <f>'Body - sporty'!BX20/'Body - sporty'!BX$4</f>
        <v>0</v>
      </c>
      <c r="BY17" s="243">
        <f>'Body - sporty'!BY20/'Body - sporty'!BY$4</f>
        <v>9.6116504854368928E-2</v>
      </c>
      <c r="BZ17" s="243">
        <f>'Body - sporty'!BZ20/'Body - sporty'!BZ$4</f>
        <v>9.6116504854368928E-2</v>
      </c>
      <c r="CA17" s="243">
        <f>'Body - sporty'!CA20/'Body - sporty'!CA$4</f>
        <v>0</v>
      </c>
      <c r="CB17" s="243">
        <f>'Body - sporty'!CB20/'Body - sporty'!CB$4</f>
        <v>9.2718446601941756E-2</v>
      </c>
      <c r="CC17" s="243">
        <f>'Body - sporty'!CC20/'Body - sporty'!CC$4</f>
        <v>0</v>
      </c>
      <c r="CD17" s="243">
        <f>'Body - sporty'!CD20/'Body - sporty'!CD$4</f>
        <v>8.9805825242718448E-2</v>
      </c>
      <c r="CE17" s="243">
        <f>'Body - sporty'!CE20/'Body - sporty'!CE$4</f>
        <v>0.28905746623870893</v>
      </c>
      <c r="CF17" s="243">
        <f>'Body - sporty'!CF20/'Body - sporty'!CF$4</f>
        <v>8.8834951456310679E-2</v>
      </c>
      <c r="CG17" s="243">
        <f>'Body - sporty'!CG20/'Body - sporty'!CG$4</f>
        <v>8.6407766990291276E-2</v>
      </c>
      <c r="CH17" s="243">
        <f>'Body - sporty'!CH20/'Body - sporty'!CH$4</f>
        <v>9.5145631067961159E-2</v>
      </c>
      <c r="CI17" s="243">
        <f>'Body - sporty'!CI20/'Body - sporty'!CI$4</f>
        <v>8.3980582524271846E-2</v>
      </c>
      <c r="CJ17" s="243">
        <f>'Body - sporty'!CJ20/'Body - sporty'!CJ$4</f>
        <v>8.2524271844660185E-2</v>
      </c>
      <c r="CK17" s="243">
        <f>'Body - sporty'!CK20/'Body - sporty'!CK$4</f>
        <v>0</v>
      </c>
      <c r="CL17" s="243">
        <f>'Body - sporty'!CL20/'Body - sporty'!CL$4</f>
        <v>6.650485436893204E-2</v>
      </c>
      <c r="CM17" s="243">
        <f>'Body - sporty'!CM20/'Body - sporty'!CM$4</f>
        <v>0.49271844660194181</v>
      </c>
      <c r="CN17" s="243">
        <f>'Body - sporty'!CN20/'Body - sporty'!CN$4</f>
        <v>0</v>
      </c>
      <c r="CO17" s="243">
        <f>'Body - sporty'!CO20/'Body - sporty'!CO$4</f>
        <v>8.5436893203883493E-2</v>
      </c>
      <c r="CP17" s="243">
        <f>'Body - sporty'!CP20/'Body - sporty'!CP$4</f>
        <v>9.3689320388349526E-2</v>
      </c>
      <c r="CQ17" s="243">
        <f>'Body - sporty'!CQ20/'Body - sporty'!CQ$4</f>
        <v>0</v>
      </c>
      <c r="CR17" s="243">
        <f>'Body - sporty'!CR20/'Body - sporty'!CR$4</f>
        <v>9.2718446601941742E-2</v>
      </c>
      <c r="CS17" s="243">
        <f>'Body - sporty'!CS20/'Body - sporty'!CS$4</f>
        <v>9.5145631067961159E-2</v>
      </c>
      <c r="CT17" s="243">
        <f>'Body - sporty'!CT20/'Body - sporty'!CT$4</f>
        <v>9.0291262135922326E-2</v>
      </c>
      <c r="CU17" s="243">
        <f>'Body - sporty'!CU20/'Body - sporty'!CU$4</f>
        <v>0</v>
      </c>
      <c r="CV17" s="243">
        <f>'Body - sporty'!CV20/'Body - sporty'!CV$4</f>
        <v>0</v>
      </c>
      <c r="CW17" s="243">
        <f>'Body - sporty'!CW20/'Body - sporty'!CW$4</f>
        <v>8.3009708737864077E-2</v>
      </c>
      <c r="CX17" s="243">
        <f>'Body - sporty'!CX20/'Body - sporty'!CX$4</f>
        <v>9.4660194174757295E-2</v>
      </c>
      <c r="CY17" s="243">
        <f>'Body - sporty'!CY20/'Body - sporty'!CY$4</f>
        <v>8.3980582524271846E-2</v>
      </c>
      <c r="CZ17" s="243">
        <f>'Body - sporty'!CZ20/'Body - sporty'!CZ$4</f>
        <v>8.9320388349514557E-2</v>
      </c>
      <c r="DA17" s="243">
        <f>'Body - sporty'!DA20/'Body - sporty'!DA$4</f>
        <v>8.5922330097087371E-2</v>
      </c>
      <c r="DB17" s="243">
        <f>'Body - sporty'!DB20/'Body - sporty'!DB$4</f>
        <v>9.563106796116505E-2</v>
      </c>
      <c r="DC17" s="243">
        <f>'Body - sporty'!DC20/'Body - sporty'!DC$4</f>
        <v>1</v>
      </c>
      <c r="DD17" s="243">
        <f>'Body - sporty'!DD20/'Body - sporty'!DD$4</f>
        <v>8.3980582524271846E-2</v>
      </c>
      <c r="DE17" s="243">
        <f>'Body - sporty'!DE20/'Body - sporty'!DE$4</f>
        <v>9.6116504854368942E-2</v>
      </c>
      <c r="DF17" s="243">
        <f>'Body - sporty'!DF20/'Body - sporty'!DF$4</f>
        <v>9.4174757281553417E-2</v>
      </c>
      <c r="DG17" s="243">
        <f>'Body - sporty'!DG20/'Body - sporty'!DG$4</f>
        <v>4.7572815533980579E-2</v>
      </c>
      <c r="DH17" s="243">
        <f>'Body - sporty'!DH20/'Body - sporty'!DH$4</f>
        <v>6.9902912621359226E-2</v>
      </c>
      <c r="DI17" s="243">
        <f>'Body - sporty'!DI20/'Body - sporty'!DI$4</f>
        <v>7.0873786407766995E-2</v>
      </c>
    </row>
    <row r="18" spans="1:113" ht="14.25" customHeight="1" x14ac:dyDescent="0.25">
      <c r="A18" s="238" t="s">
        <v>20</v>
      </c>
      <c r="B18" s="243">
        <f>'Body - sporty'!B21/'Body - sporty'!B$4</f>
        <v>8.786407766990291E-2</v>
      </c>
      <c r="C18" s="243">
        <f>'Body - sporty'!C21/'Body - sporty'!C$4</f>
        <v>8.2524271844660199E-2</v>
      </c>
      <c r="D18" s="243">
        <f>'Body - sporty'!D21/'Body - sporty'!D$4</f>
        <v>9.4660194174757281E-2</v>
      </c>
      <c r="E18" s="243">
        <f>'Body - sporty'!E21/'Body - sporty'!E$4</f>
        <v>7.4271844660194181E-2</v>
      </c>
      <c r="F18" s="243">
        <f>'Body - sporty'!F21/'Body - sporty'!F$4</f>
        <v>8.0097087378640769E-2</v>
      </c>
      <c r="G18" s="243">
        <f>'Body - sporty'!G21/'Body - sporty'!G$4</f>
        <v>8.4466019417475724E-2</v>
      </c>
      <c r="H18" s="243">
        <f>'Body - sporty'!H21/'Body - sporty'!H$4</f>
        <v>9.417475728155339E-2</v>
      </c>
      <c r="I18" s="243">
        <f>'Body - sporty'!I21/'Body - sporty'!I$4</f>
        <v>7.7184466019417489E-2</v>
      </c>
      <c r="J18" s="243">
        <f>'Body - sporty'!J21/'Body - sporty'!J$4</f>
        <v>6.6990291262135918E-2</v>
      </c>
      <c r="K18" s="243">
        <f>'Body - sporty'!K21/'Body - sporty'!K$4</f>
        <v>0</v>
      </c>
      <c r="L18" s="243">
        <f>'Body - sporty'!L21/'Body - sporty'!L$4</f>
        <v>8.3980582524271846E-2</v>
      </c>
      <c r="M18" s="243">
        <f>'Body - sporty'!M21/'Body - sporty'!M$4</f>
        <v>9.029126213592234E-2</v>
      </c>
      <c r="N18" s="243">
        <f>'Body - sporty'!N21/'Body - sporty'!N$4</f>
        <v>0</v>
      </c>
      <c r="O18" s="243">
        <f>'Body - sporty'!O21/'Body - sporty'!O$4</f>
        <v>6.1165048543689322E-2</v>
      </c>
      <c r="P18" s="243">
        <f>'Body - sporty'!P21/'Body - sporty'!P$4</f>
        <v>7.1359223300970873E-2</v>
      </c>
      <c r="Q18" s="243">
        <f>'Body - sporty'!Q21/'Body - sporty'!Q$4</f>
        <v>8.5436893203883493E-2</v>
      </c>
      <c r="R18" s="243">
        <f>'Body - sporty'!R21/'Body - sporty'!R$4</f>
        <v>7.5728155339805814E-2</v>
      </c>
      <c r="S18" s="243">
        <f>'Body - sporty'!S21/'Body - sporty'!S$4</f>
        <v>3.3387242674268791E-2</v>
      </c>
      <c r="T18" s="243">
        <f>'Body - sporty'!T21/'Body - sporty'!T$4</f>
        <v>0</v>
      </c>
      <c r="U18" s="243">
        <f>'Body - sporty'!U21/'Body - sporty'!U$4</f>
        <v>6.7961165048543687E-2</v>
      </c>
      <c r="V18" s="243">
        <f>'Body - sporty'!V21/'Body - sporty'!V$4</f>
        <v>8.2524271844660199E-2</v>
      </c>
      <c r="W18" s="243">
        <f>'Body - sporty'!W21/'Body - sporty'!W$4</f>
        <v>8.5922330097087371E-2</v>
      </c>
      <c r="X18" s="243">
        <f>'Body - sporty'!X21/'Body - sporty'!X$4</f>
        <v>0.1941747572815534</v>
      </c>
      <c r="Y18" s="243">
        <f>'Body - sporty'!Y21/'Body - sporty'!Y$4</f>
        <v>0</v>
      </c>
      <c r="Z18" s="243">
        <f>'Body - sporty'!Z21/'Body - sporty'!Z$4</f>
        <v>0</v>
      </c>
      <c r="AA18" s="243">
        <f>'Body - sporty'!AA21/'Body - sporty'!AA$4</f>
        <v>8.5922330097087385E-2</v>
      </c>
      <c r="AB18" s="243">
        <f>'Body - sporty'!AB21/'Body - sporty'!AB$4</f>
        <v>8.2038834951456308E-2</v>
      </c>
      <c r="AC18" s="243">
        <f>'Body - sporty'!AC21/'Body - sporty'!AC$4</f>
        <v>7.8155339805825244E-2</v>
      </c>
      <c r="AD18" s="243">
        <f>'Body - sporty'!AD21/'Body - sporty'!AD$4</f>
        <v>7.8155339805825244E-2</v>
      </c>
      <c r="AE18" s="243">
        <f>'Body - sporty'!AE21/'Body - sporty'!AE$4</f>
        <v>8.9320388349514571E-2</v>
      </c>
      <c r="AF18" s="243">
        <f>'Body - sporty'!AF21/'Body - sporty'!AF$4</f>
        <v>0</v>
      </c>
      <c r="AG18" s="243">
        <f>'Body - sporty'!AG21/'Body - sporty'!AG$4</f>
        <v>0</v>
      </c>
      <c r="AH18" s="243">
        <f>'Body - sporty'!AH21/'Body - sporty'!AH$4</f>
        <v>0</v>
      </c>
      <c r="AI18" s="243">
        <f>'Body - sporty'!AI21/'Body - sporty'!AI$4</f>
        <v>5.8737864077669913E-2</v>
      </c>
      <c r="AJ18" s="243">
        <f>'Body - sporty'!AJ21/'Body - sporty'!AJ$4</f>
        <v>7.4271844660194181E-2</v>
      </c>
      <c r="AK18" s="243">
        <f>'Body - sporty'!AK21/'Body - sporty'!AK$4</f>
        <v>6.6990291262135931E-2</v>
      </c>
      <c r="AL18" s="243">
        <f>'Body - sporty'!AL21/'Body - sporty'!AL$4</f>
        <v>7.9126213592233E-2</v>
      </c>
      <c r="AM18" s="243">
        <f>'Body - sporty'!AM21/'Body - sporty'!AM$4</f>
        <v>0</v>
      </c>
      <c r="AN18" s="243">
        <f>'Body - sporty'!AN21/'Body - sporty'!AN$4</f>
        <v>0</v>
      </c>
      <c r="AO18" s="243">
        <f>'Body - sporty'!AO21/'Body - sporty'!AO$4</f>
        <v>7.6213592233009705E-2</v>
      </c>
      <c r="AP18" s="243">
        <f>'Body - sporty'!AP21/'Body - sporty'!AP$4</f>
        <v>0.29271844660194174</v>
      </c>
      <c r="AQ18" s="243">
        <f>'Body - sporty'!AQ21/'Body - sporty'!AQ$4</f>
        <v>0</v>
      </c>
      <c r="AR18" s="243">
        <f>'Body - sporty'!AR21/'Body - sporty'!AR$4</f>
        <v>9.029126213592234E-2</v>
      </c>
      <c r="AS18" s="243">
        <f>'Body - sporty'!AS21/'Body - sporty'!AS$4</f>
        <v>6.4563106796116501E-2</v>
      </c>
      <c r="AT18" s="243">
        <f>'Body - sporty'!AT21/'Body - sporty'!AT$4</f>
        <v>8.1553398058252416E-2</v>
      </c>
      <c r="AU18" s="243">
        <f>'Body - sporty'!AU21/'Body - sporty'!AU$4</f>
        <v>0.29271844660194174</v>
      </c>
      <c r="AV18" s="243">
        <f>'Body - sporty'!AV21/'Body - sporty'!AV$4</f>
        <v>0</v>
      </c>
      <c r="AW18" s="243">
        <f>'Body - sporty'!AW21/'Body - sporty'!AW$4</f>
        <v>0</v>
      </c>
      <c r="AX18" s="243">
        <f>'Body - sporty'!AX21/'Body - sporty'!AX$4</f>
        <v>9.1262135922330109E-2</v>
      </c>
      <c r="AY18" s="243">
        <f>'Body - sporty'!AY21/'Body - sporty'!AY$4</f>
        <v>8.689320388349514E-2</v>
      </c>
      <c r="AZ18" s="243">
        <f>'Body - sporty'!AZ21/'Body - sporty'!AZ$4</f>
        <v>0</v>
      </c>
      <c r="BA18" s="243">
        <f>'Body - sporty'!BA21/'Body - sporty'!BA$4</f>
        <v>7.9611650485436891E-2</v>
      </c>
      <c r="BB18" s="243">
        <f>'Body - sporty'!BB21/'Body - sporty'!BB$4</f>
        <v>8.1067961165048552E-2</v>
      </c>
      <c r="BC18" s="243">
        <f>'Body - sporty'!BC21/'Body - sporty'!BC$4</f>
        <v>0</v>
      </c>
      <c r="BD18" s="243">
        <f>'Body - sporty'!BD21/'Body - sporty'!BD$4</f>
        <v>0</v>
      </c>
      <c r="BE18" s="243">
        <f>'Body - sporty'!BE21/'Body - sporty'!BE$4</f>
        <v>9.2233009708737879E-2</v>
      </c>
      <c r="BF18" s="243">
        <f>'Body - sporty'!BF21/'Body - sporty'!BF$4</f>
        <v>7.8640776699029122E-2</v>
      </c>
      <c r="BG18" s="243">
        <f>'Body - sporty'!BG21/'Body - sporty'!BG$4</f>
        <v>9.1747572815533987E-2</v>
      </c>
      <c r="BH18" s="243">
        <f>'Body - sporty'!BH21/'Body - sporty'!BH$4</f>
        <v>8.786407766990291E-2</v>
      </c>
      <c r="BI18" s="243">
        <f>'Body - sporty'!BI21/'Body - sporty'!BI$4</f>
        <v>7.6213592233009705E-2</v>
      </c>
      <c r="BJ18" s="243">
        <f>'Body - sporty'!BJ21/'Body - sporty'!BJ$4</f>
        <v>8.058252427184466E-2</v>
      </c>
      <c r="BK18" s="243">
        <f>'Body - sporty'!BK21/'Body - sporty'!BK$4</f>
        <v>0</v>
      </c>
      <c r="BL18" s="243">
        <f>'Body - sporty'!BL21/'Body - sporty'!BL$4</f>
        <v>0</v>
      </c>
      <c r="BM18" s="243">
        <f>'Body - sporty'!BM21/'Body - sporty'!BM$4</f>
        <v>8.9805825242718448E-2</v>
      </c>
      <c r="BN18" s="243">
        <f>'Body - sporty'!BN21/'Body - sporty'!BN$4</f>
        <v>0</v>
      </c>
      <c r="BO18" s="243">
        <f>'Body - sporty'!BO21/'Body - sporty'!BO$4</f>
        <v>8.2524271844660199E-2</v>
      </c>
      <c r="BP18" s="243">
        <f>'Body - sporty'!BP21/'Body - sporty'!BP$4</f>
        <v>0</v>
      </c>
      <c r="BQ18" s="243">
        <f>'Body - sporty'!BQ21/'Body - sporty'!BQ$4</f>
        <v>7.5728155339805828E-2</v>
      </c>
      <c r="BR18" s="243">
        <f>'Body - sporty'!BR21/'Body - sporty'!BR$4</f>
        <v>8.1067961165048552E-2</v>
      </c>
      <c r="BS18" s="243">
        <f>'Body - sporty'!BS21/'Body - sporty'!BS$4</f>
        <v>0</v>
      </c>
      <c r="BT18" s="243">
        <f>'Body - sporty'!BT21/'Body - sporty'!BT$4</f>
        <v>9.1262135922330095E-2</v>
      </c>
      <c r="BU18" s="243">
        <f>'Body - sporty'!BU21/'Body - sporty'!BU$4</f>
        <v>8.5922330097087371E-2</v>
      </c>
      <c r="BV18" s="243">
        <f>'Body - sporty'!BV21/'Body - sporty'!BV$4</f>
        <v>0</v>
      </c>
      <c r="BW18" s="243">
        <f>'Body - sporty'!BW21/'Body - sporty'!BW$4</f>
        <v>0</v>
      </c>
      <c r="BX18" s="243">
        <f>'Body - sporty'!BX21/'Body - sporty'!BX$4</f>
        <v>0</v>
      </c>
      <c r="BY18" s="243">
        <f>'Body - sporty'!BY21/'Body - sporty'!BY$4</f>
        <v>0</v>
      </c>
      <c r="BZ18" s="243">
        <f>'Body - sporty'!BZ21/'Body - sporty'!BZ$4</f>
        <v>0</v>
      </c>
      <c r="CA18" s="243">
        <f>'Body - sporty'!CA21/'Body - sporty'!CA$4</f>
        <v>8.9320388349514571E-2</v>
      </c>
      <c r="CB18" s="243">
        <f>'Body - sporty'!CB21/'Body - sporty'!CB$4</f>
        <v>6.650485436893204E-2</v>
      </c>
      <c r="CC18" s="243">
        <f>'Body - sporty'!CC21/'Body - sporty'!CC$4</f>
        <v>0</v>
      </c>
      <c r="CD18" s="243">
        <f>'Body - sporty'!CD21/'Body - sporty'!CD$4</f>
        <v>7.6213592233009705E-2</v>
      </c>
      <c r="CE18" s="243">
        <f>'Body - sporty'!CE21/'Body - sporty'!CE$4</f>
        <v>9.386304691304044E-2</v>
      </c>
      <c r="CF18" s="243">
        <f>'Body - sporty'!CF21/'Body - sporty'!CF$4</f>
        <v>0</v>
      </c>
      <c r="CG18" s="243">
        <f>'Body - sporty'!CG21/'Body - sporty'!CG$4</f>
        <v>7.8155339805825244E-2</v>
      </c>
      <c r="CH18" s="243">
        <f>'Body - sporty'!CH21/'Body - sporty'!CH$4</f>
        <v>8.8834951456310679E-2</v>
      </c>
      <c r="CI18" s="243">
        <f>'Body - sporty'!CI21/'Body - sporty'!CI$4</f>
        <v>8.5922330097087371E-2</v>
      </c>
      <c r="CJ18" s="243">
        <f>'Body - sporty'!CJ21/'Body - sporty'!CJ$4</f>
        <v>0.49271844660194175</v>
      </c>
      <c r="CK18" s="243">
        <f>'Body - sporty'!CK21/'Body - sporty'!CK$4</f>
        <v>0</v>
      </c>
      <c r="CL18" s="243">
        <f>'Body - sporty'!CL21/'Body - sporty'!CL$4</f>
        <v>0.39223300970873787</v>
      </c>
      <c r="CM18" s="243">
        <f>'Body - sporty'!CM21/'Body - sporty'!CM$4</f>
        <v>8.3495145631067955E-2</v>
      </c>
      <c r="CN18" s="243">
        <f>'Body - sporty'!CN21/'Body - sporty'!CN$4</f>
        <v>0</v>
      </c>
      <c r="CO18" s="243">
        <f>'Body - sporty'!CO21/'Body - sporty'!CO$4</f>
        <v>7.8640776699029122E-2</v>
      </c>
      <c r="CP18" s="243">
        <f>'Body - sporty'!CP21/'Body - sporty'!CP$4</f>
        <v>0</v>
      </c>
      <c r="CQ18" s="243">
        <f>'Body - sporty'!CQ21/'Body - sporty'!CQ$4</f>
        <v>0</v>
      </c>
      <c r="CR18" s="243">
        <f>'Body - sporty'!CR21/'Body - sporty'!CR$4</f>
        <v>8.1067961165048538E-2</v>
      </c>
      <c r="CS18" s="243">
        <f>'Body - sporty'!CS21/'Body - sporty'!CS$4</f>
        <v>0.19417475728155337</v>
      </c>
      <c r="CT18" s="243">
        <f>'Body - sporty'!CT21/'Body - sporty'!CT$4</f>
        <v>7.0873786407766981E-2</v>
      </c>
      <c r="CU18" s="243">
        <f>'Body - sporty'!CU21/'Body - sporty'!CU$4</f>
        <v>0</v>
      </c>
      <c r="CV18" s="243">
        <f>'Body - sporty'!CV21/'Body - sporty'!CV$4</f>
        <v>0</v>
      </c>
      <c r="CW18" s="243">
        <f>'Body - sporty'!CW21/'Body - sporty'!CW$4</f>
        <v>0</v>
      </c>
      <c r="CX18" s="243">
        <f>'Body - sporty'!CX21/'Body - sporty'!CX$4</f>
        <v>7.2815533980582534E-2</v>
      </c>
      <c r="CY18" s="243">
        <f>'Body - sporty'!CY21/'Body - sporty'!CY$4</f>
        <v>8.7378640776699018E-2</v>
      </c>
      <c r="CZ18" s="243">
        <f>'Body - sporty'!CZ21/'Body - sporty'!CZ$4</f>
        <v>9.3203883495145634E-2</v>
      </c>
      <c r="DA18" s="243">
        <f>'Body - sporty'!DA21/'Body - sporty'!DA$4</f>
        <v>8.8834951456310679E-2</v>
      </c>
      <c r="DB18" s="243">
        <f>'Body - sporty'!DB21/'Body - sporty'!DB$4</f>
        <v>7.6699029126213583E-2</v>
      </c>
      <c r="DC18" s="243">
        <f>'Body - sporty'!DC21/'Body - sporty'!DC$4</f>
        <v>0</v>
      </c>
      <c r="DD18" s="243">
        <f>'Body - sporty'!DD21/'Body - sporty'!DD$4</f>
        <v>0.39223300970873781</v>
      </c>
      <c r="DE18" s="243">
        <f>'Body - sporty'!DE21/'Body - sporty'!DE$4</f>
        <v>7.8640776699029122E-2</v>
      </c>
      <c r="DF18" s="243">
        <f>'Body - sporty'!DF21/'Body - sporty'!DF$4</f>
        <v>0</v>
      </c>
      <c r="DG18" s="243">
        <f>'Body - sporty'!DG21/'Body - sporty'!DG$4</f>
        <v>6.9417475728155334E-2</v>
      </c>
      <c r="DH18" s="243">
        <f>'Body - sporty'!DH21/'Body - sporty'!DH$4</f>
        <v>6.4077669902912623E-2</v>
      </c>
      <c r="DI18" s="243">
        <f>'Body - sporty'!DI21/'Body - sporty'!DI$4</f>
        <v>6.6019417475728162E-2</v>
      </c>
    </row>
    <row r="19" spans="1:113" ht="14.25" customHeight="1" x14ac:dyDescent="0.25">
      <c r="A19" s="238" t="s">
        <v>21</v>
      </c>
      <c r="B19" s="243">
        <f>'Body - sporty'!B22/'Body - sporty'!B$4</f>
        <v>7.184466019417475E-2</v>
      </c>
      <c r="C19" s="243">
        <f>'Body - sporty'!C22/'Body - sporty'!C$4</f>
        <v>7.8640776699029122E-2</v>
      </c>
      <c r="D19" s="243">
        <f>'Body - sporty'!D22/'Body - sporty'!D$4</f>
        <v>7.7669902912621352E-2</v>
      </c>
      <c r="E19" s="243">
        <f>'Body - sporty'!E22/'Body - sporty'!E$4</f>
        <v>9.6116504854368928E-2</v>
      </c>
      <c r="F19" s="243">
        <f>'Body - sporty'!F22/'Body - sporty'!F$4</f>
        <v>9.0776699029126218E-2</v>
      </c>
      <c r="G19" s="243">
        <f>'Body - sporty'!G22/'Body - sporty'!G$4</f>
        <v>8.2524271844660199E-2</v>
      </c>
      <c r="H19" s="243">
        <f>'Body - sporty'!H22/'Body - sporty'!H$4</f>
        <v>9.1262135922330095E-2</v>
      </c>
      <c r="I19" s="243">
        <f>'Body - sporty'!I22/'Body - sporty'!I$4</f>
        <v>8.786407766990291E-2</v>
      </c>
      <c r="J19" s="243">
        <f>'Body - sporty'!J22/'Body - sporty'!J$4</f>
        <v>0.39223300970873787</v>
      </c>
      <c r="K19" s="243">
        <f>'Body - sporty'!K22/'Body - sporty'!K$4</f>
        <v>0</v>
      </c>
      <c r="L19" s="243">
        <f>'Body - sporty'!L22/'Body - sporty'!L$4</f>
        <v>7.6213592233009705E-2</v>
      </c>
      <c r="M19" s="243">
        <f>'Body - sporty'!M22/'Body - sporty'!M$4</f>
        <v>6.650485436893204E-2</v>
      </c>
      <c r="N19" s="243">
        <f>'Body - sporty'!N22/'Body - sporty'!N$4</f>
        <v>0</v>
      </c>
      <c r="O19" s="243">
        <f>'Body - sporty'!O22/'Body - sporty'!O$4</f>
        <v>7.2330097087378628E-2</v>
      </c>
      <c r="P19" s="243">
        <f>'Body - sporty'!P22/'Body - sporty'!P$4</f>
        <v>7.281553398058252E-2</v>
      </c>
      <c r="Q19" s="243">
        <f>'Body - sporty'!Q22/'Body - sporty'!Q$4</f>
        <v>0</v>
      </c>
      <c r="R19" s="243">
        <f>'Body - sporty'!R22/'Body - sporty'!R$4</f>
        <v>7.184466019417475E-2</v>
      </c>
      <c r="S19" s="243">
        <f>'Body - sporty'!S22/'Body - sporty'!S$4</f>
        <v>6.8830350045229027E-2</v>
      </c>
      <c r="T19" s="243">
        <f>'Body - sporty'!T22/'Body - sporty'!T$4</f>
        <v>8.058252427184466E-2</v>
      </c>
      <c r="U19" s="243">
        <f>'Body - sporty'!U22/'Body - sporty'!U$4</f>
        <v>8.5922330097087371E-2</v>
      </c>
      <c r="V19" s="243">
        <f>'Body - sporty'!V22/'Body - sporty'!V$4</f>
        <v>8.9805825242718448E-2</v>
      </c>
      <c r="W19" s="243">
        <f>'Body - sporty'!W22/'Body - sporty'!W$4</f>
        <v>8.9320388349514557E-2</v>
      </c>
      <c r="X19" s="243">
        <f>'Body - sporty'!X22/'Body - sporty'!X$4</f>
        <v>0</v>
      </c>
      <c r="Y19" s="243">
        <f>'Body - sporty'!Y22/'Body - sporty'!Y$4</f>
        <v>9.1747572815533987E-2</v>
      </c>
      <c r="Z19" s="243">
        <f>'Body - sporty'!Z22/'Body - sporty'!Z$4</f>
        <v>1</v>
      </c>
      <c r="AA19" s="243">
        <f>'Body - sporty'!AA22/'Body - sporty'!AA$4</f>
        <v>6.6019417475728148E-2</v>
      </c>
      <c r="AB19" s="243">
        <f>'Body - sporty'!AB22/'Body - sporty'!AB$4</f>
        <v>0</v>
      </c>
      <c r="AC19" s="243">
        <f>'Body - sporty'!AC22/'Body - sporty'!AC$4</f>
        <v>6.6019417475728162E-2</v>
      </c>
      <c r="AD19" s="243">
        <f>'Body - sporty'!AD22/'Body - sporty'!AD$4</f>
        <v>9.0291262135922326E-2</v>
      </c>
      <c r="AE19" s="243">
        <f>'Body - sporty'!AE22/'Body - sporty'!AE$4</f>
        <v>8.6893203883495154E-2</v>
      </c>
      <c r="AF19" s="243">
        <f>'Body - sporty'!AF22/'Body - sporty'!AF$4</f>
        <v>9.4660194174757281E-2</v>
      </c>
      <c r="AG19" s="243">
        <f>'Body - sporty'!AG22/'Body - sporty'!AG$4</f>
        <v>9.0776699029126204E-2</v>
      </c>
      <c r="AH19" s="243">
        <f>'Body - sporty'!AH22/'Body - sporty'!AH$4</f>
        <v>0</v>
      </c>
      <c r="AI19" s="243">
        <f>'Body - sporty'!AI22/'Body - sporty'!AI$4</f>
        <v>7.3300970873786411E-2</v>
      </c>
      <c r="AJ19" s="243">
        <f>'Body - sporty'!AJ22/'Body - sporty'!AJ$4</f>
        <v>7.0388349514563103E-2</v>
      </c>
      <c r="AK19" s="243">
        <f>'Body - sporty'!AK22/'Body - sporty'!AK$4</f>
        <v>8.5922330097087385E-2</v>
      </c>
      <c r="AL19" s="243">
        <f>'Body - sporty'!AL22/'Body - sporty'!AL$4</f>
        <v>0.1941747572815534</v>
      </c>
      <c r="AM19" s="243">
        <f>'Body - sporty'!AM22/'Body - sporty'!AM$4</f>
        <v>0</v>
      </c>
      <c r="AN19" s="243">
        <f>'Body - sporty'!AN22/'Body - sporty'!AN$4</f>
        <v>8.3495145631067955E-2</v>
      </c>
      <c r="AO19" s="243">
        <f>'Body - sporty'!AO22/'Body - sporty'!AO$4</f>
        <v>8.2038834951456308E-2</v>
      </c>
      <c r="AP19" s="243">
        <f>'Body - sporty'!AP22/'Body - sporty'!AP$4</f>
        <v>4.7087378640776695E-2</v>
      </c>
      <c r="AQ19" s="243">
        <f>'Body - sporty'!AQ22/'Body - sporty'!AQ$4</f>
        <v>0</v>
      </c>
      <c r="AR19" s="243">
        <f>'Body - sporty'!AR22/'Body - sporty'!AR$4</f>
        <v>7.281553398058252E-2</v>
      </c>
      <c r="AS19" s="243">
        <f>'Body - sporty'!AS22/'Body - sporty'!AS$4</f>
        <v>8.786407766990291E-2</v>
      </c>
      <c r="AT19" s="243">
        <f>'Body - sporty'!AT22/'Body - sporty'!AT$4</f>
        <v>8.3495145631067955E-2</v>
      </c>
      <c r="AU19" s="243">
        <f>'Body - sporty'!AU22/'Body - sporty'!AU$4</f>
        <v>8.0582524271844674E-2</v>
      </c>
      <c r="AV19" s="243">
        <f>'Body - sporty'!AV22/'Body - sporty'!AV$4</f>
        <v>0</v>
      </c>
      <c r="AW19" s="243">
        <f>'Body - sporty'!AW22/'Body - sporty'!AW$4</f>
        <v>0</v>
      </c>
      <c r="AX19" s="243">
        <f>'Body - sporty'!AX22/'Body - sporty'!AX$4</f>
        <v>0.49271844660194181</v>
      </c>
      <c r="AY19" s="243">
        <f>'Body - sporty'!AY22/'Body - sporty'!AY$4</f>
        <v>0</v>
      </c>
      <c r="AZ19" s="243">
        <f>'Body - sporty'!AZ22/'Body - sporty'!AZ$4</f>
        <v>8.9320388349514557E-2</v>
      </c>
      <c r="BA19" s="243">
        <f>'Body - sporty'!BA22/'Body - sporty'!BA$4</f>
        <v>6.4077669902912623E-2</v>
      </c>
      <c r="BB19" s="243">
        <f>'Body - sporty'!BB22/'Body - sporty'!BB$4</f>
        <v>8.0582524271844647E-2</v>
      </c>
      <c r="BC19" s="243">
        <f>'Body - sporty'!BC22/'Body - sporty'!BC$4</f>
        <v>9.029126213592234E-2</v>
      </c>
      <c r="BD19" s="243">
        <f>'Body - sporty'!BD22/'Body - sporty'!BD$4</f>
        <v>1</v>
      </c>
      <c r="BE19" s="243">
        <f>'Body - sporty'!BE22/'Body - sporty'!BE$4</f>
        <v>6.7961165048543687E-2</v>
      </c>
      <c r="BF19" s="243">
        <f>'Body - sporty'!BF22/'Body - sporty'!BF$4</f>
        <v>0</v>
      </c>
      <c r="BG19" s="243">
        <f>'Body - sporty'!BG22/'Body - sporty'!BG$4</f>
        <v>0</v>
      </c>
      <c r="BH19" s="243">
        <f>'Body - sporty'!BH22/'Body - sporty'!BH$4</f>
        <v>7.0388349514563103E-2</v>
      </c>
      <c r="BI19" s="243">
        <f>'Body - sporty'!BI22/'Body - sporty'!BI$4</f>
        <v>8.2524271844660199E-2</v>
      </c>
      <c r="BJ19" s="243">
        <f>'Body - sporty'!BJ22/'Body - sporty'!BJ$4</f>
        <v>0</v>
      </c>
      <c r="BK19" s="243">
        <f>'Body - sporty'!BK22/'Body - sporty'!BK$4</f>
        <v>0</v>
      </c>
      <c r="BL19" s="243">
        <f>'Body - sporty'!BL22/'Body - sporty'!BL$4</f>
        <v>8.3980582524271832E-2</v>
      </c>
      <c r="BM19" s="243">
        <f>'Body - sporty'!BM22/'Body - sporty'!BM$4</f>
        <v>8.9805825242718448E-2</v>
      </c>
      <c r="BN19" s="243">
        <f>'Body - sporty'!BN22/'Body - sporty'!BN$4</f>
        <v>9.4660194174757281E-2</v>
      </c>
      <c r="BO19" s="243">
        <f>'Body - sporty'!BO22/'Body - sporty'!BO$4</f>
        <v>8.1067961165048538E-2</v>
      </c>
      <c r="BP19" s="243">
        <f>'Body - sporty'!BP22/'Body - sporty'!BP$4</f>
        <v>8.1553398058252416E-2</v>
      </c>
      <c r="BQ19" s="243">
        <f>'Body - sporty'!BQ22/'Body - sporty'!BQ$4</f>
        <v>7.184466019417475E-2</v>
      </c>
      <c r="BR19" s="243">
        <f>'Body - sporty'!BR22/'Body - sporty'!BR$4</f>
        <v>7.3300970873786397E-2</v>
      </c>
      <c r="BS19" s="243">
        <f>'Body - sporty'!BS22/'Body - sporty'!BS$4</f>
        <v>0</v>
      </c>
      <c r="BT19" s="243">
        <f>'Body - sporty'!BT22/'Body - sporty'!BT$4</f>
        <v>0</v>
      </c>
      <c r="BU19" s="243">
        <f>'Body - sporty'!BU22/'Body - sporty'!BU$4</f>
        <v>0</v>
      </c>
      <c r="BV19" s="243">
        <f>'Body - sporty'!BV22/'Body - sporty'!BV$4</f>
        <v>0</v>
      </c>
      <c r="BW19" s="243">
        <f>'Body - sporty'!BW22/'Body - sporty'!BW$4</f>
        <v>0</v>
      </c>
      <c r="BX19" s="243">
        <f>'Body - sporty'!BX22/'Body - sporty'!BX$4</f>
        <v>9.0291262135922326E-2</v>
      </c>
      <c r="BY19" s="243">
        <f>'Body - sporty'!BY22/'Body - sporty'!BY$4</f>
        <v>8.5922330097087371E-2</v>
      </c>
      <c r="BZ19" s="243">
        <f>'Body - sporty'!BZ22/'Body - sporty'!BZ$4</f>
        <v>0.39223300970873781</v>
      </c>
      <c r="CA19" s="243">
        <f>'Body - sporty'!CA22/'Body - sporty'!CA$4</f>
        <v>0</v>
      </c>
      <c r="CB19" s="243">
        <f>'Body - sporty'!CB22/'Body - sporty'!CB$4</f>
        <v>8.786407766990291E-2</v>
      </c>
      <c r="CC19" s="243">
        <f>'Body - sporty'!CC22/'Body - sporty'!CC$4</f>
        <v>9.4660194174757281E-2</v>
      </c>
      <c r="CD19" s="243">
        <f>'Body - sporty'!CD22/'Body - sporty'!CD$4</f>
        <v>9.1262135922330095E-2</v>
      </c>
      <c r="CE19" s="243">
        <f>'Body - sporty'!CE22/'Body - sporty'!CE$4</f>
        <v>7.8615960967078388E-2</v>
      </c>
      <c r="CF19" s="243">
        <f>'Body - sporty'!CF22/'Body - sporty'!CF$4</f>
        <v>0</v>
      </c>
      <c r="CG19" s="243">
        <f>'Body - sporty'!CG22/'Body - sporty'!CG$4</f>
        <v>6.019417475728156E-2</v>
      </c>
      <c r="CH19" s="243">
        <f>'Body - sporty'!CH22/'Body - sporty'!CH$4</f>
        <v>8.4951456310679602E-2</v>
      </c>
      <c r="CI19" s="243">
        <f>'Body - sporty'!CI22/'Body - sporty'!CI$4</f>
        <v>0</v>
      </c>
      <c r="CJ19" s="243">
        <f>'Body - sporty'!CJ22/'Body - sporty'!CJ$4</f>
        <v>8.5436893203883493E-2</v>
      </c>
      <c r="CK19" s="243">
        <f>'Body - sporty'!CK22/'Body - sporty'!CK$4</f>
        <v>0.59417475728155345</v>
      </c>
      <c r="CL19" s="243">
        <f>'Body - sporty'!CL22/'Body - sporty'!CL$4</f>
        <v>0.79611650485436891</v>
      </c>
      <c r="CM19" s="243">
        <f>'Body - sporty'!CM22/'Body - sporty'!CM$4</f>
        <v>7.2330097087378642E-2</v>
      </c>
      <c r="CN19" s="243">
        <f>'Body - sporty'!CN22/'Body - sporty'!CN$4</f>
        <v>8.5922330097087385E-2</v>
      </c>
      <c r="CO19" s="243">
        <f>'Body - sporty'!CO22/'Body - sporty'!CO$4</f>
        <v>6.6019417475728162E-2</v>
      </c>
      <c r="CP19" s="243">
        <f>'Body - sporty'!CP22/'Body - sporty'!CP$4</f>
        <v>0</v>
      </c>
      <c r="CQ19" s="243">
        <f>'Body - sporty'!CQ22/'Body - sporty'!CQ$4</f>
        <v>9.4660194174757281E-2</v>
      </c>
      <c r="CR19" s="243">
        <f>'Body - sporty'!CR22/'Body - sporty'!CR$4</f>
        <v>7.281553398058252E-2</v>
      </c>
      <c r="CS19" s="243">
        <f>'Body - sporty'!CS22/'Body - sporty'!CS$4</f>
        <v>0</v>
      </c>
      <c r="CT19" s="243">
        <f>'Body - sporty'!CT22/'Body - sporty'!CT$4</f>
        <v>9.6601941747572806E-2</v>
      </c>
      <c r="CU19" s="243">
        <f>'Body - sporty'!CU22/'Body - sporty'!CU$4</f>
        <v>0</v>
      </c>
      <c r="CV19" s="243">
        <f>'Body - sporty'!CV22/'Body - sporty'!CV$4</f>
        <v>0</v>
      </c>
      <c r="CW19" s="243">
        <f>'Body - sporty'!CW22/'Body - sporty'!CW$4</f>
        <v>7.9611650485436891E-2</v>
      </c>
      <c r="CX19" s="243">
        <f>'Body - sporty'!CX22/'Body - sporty'!CX$4</f>
        <v>8.2038834951456321E-2</v>
      </c>
      <c r="CY19" s="243">
        <f>'Body - sporty'!CY22/'Body - sporty'!CY$4</f>
        <v>9.4660194174757281E-2</v>
      </c>
      <c r="CZ19" s="243">
        <f>'Body - sporty'!CZ22/'Body - sporty'!CZ$4</f>
        <v>8.8349514563106801E-2</v>
      </c>
      <c r="DA19" s="243">
        <f>'Body - sporty'!DA22/'Body - sporty'!DA$4</f>
        <v>8.6407766990291263E-2</v>
      </c>
      <c r="DB19" s="243">
        <f>'Body - sporty'!DB22/'Body - sporty'!DB$4</f>
        <v>6.3106796116504854E-2</v>
      </c>
      <c r="DC19" s="243">
        <f>'Body - sporty'!DC22/'Body - sporty'!DC$4</f>
        <v>0</v>
      </c>
      <c r="DD19" s="243">
        <f>'Body - sporty'!DD22/'Body - sporty'!DD$4</f>
        <v>7.4757281553398058E-2</v>
      </c>
      <c r="DE19" s="243">
        <f>'Body - sporty'!DE22/'Body - sporty'!DE$4</f>
        <v>4.3689320388349516E-2</v>
      </c>
      <c r="DF19" s="243">
        <f>'Body - sporty'!DF22/'Body - sporty'!DF$4</f>
        <v>0</v>
      </c>
      <c r="DG19" s="243">
        <f>'Body - sporty'!DG22/'Body - sporty'!DG$4</f>
        <v>8.3980582524271846E-2</v>
      </c>
      <c r="DH19" s="243">
        <f>'Body - sporty'!DH22/'Body - sporty'!DH$4</f>
        <v>9.5145631067961173E-2</v>
      </c>
      <c r="DI19" s="243">
        <f>'Body - sporty'!DI22/'Body - sporty'!DI$4</f>
        <v>0.19417475728155342</v>
      </c>
    </row>
    <row r="20" spans="1:113" ht="14.25" customHeight="1" x14ac:dyDescent="0.25">
      <c r="A20" s="238" t="s">
        <v>22</v>
      </c>
      <c r="B20" s="243">
        <f>'Body - sporty'!B23/'Body - sporty'!B$4</f>
        <v>7.5728155339805828E-2</v>
      </c>
      <c r="C20" s="243">
        <f>'Body - sporty'!C23/'Body - sporty'!C$4</f>
        <v>0</v>
      </c>
      <c r="D20" s="243">
        <f>'Body - sporty'!D23/'Body - sporty'!D$4</f>
        <v>2.0388349514563107E-2</v>
      </c>
      <c r="E20" s="243">
        <f>'Body - sporty'!E23/'Body - sporty'!E$4</f>
        <v>9.0776699029126218E-2</v>
      </c>
      <c r="F20" s="243">
        <f>'Body - sporty'!F23/'Body - sporty'!F$4</f>
        <v>8.4466019417475738E-2</v>
      </c>
      <c r="G20" s="243">
        <f>'Body - sporty'!G23/'Body - sporty'!G$4</f>
        <v>6.2621359223300962E-2</v>
      </c>
      <c r="H20" s="243">
        <f>'Body - sporty'!H23/'Body - sporty'!H$4</f>
        <v>0</v>
      </c>
      <c r="I20" s="243">
        <f>'Body - sporty'!I23/'Body - sporty'!I$4</f>
        <v>8.5436893203883507E-2</v>
      </c>
      <c r="J20" s="243">
        <f>'Body - sporty'!J23/'Body - sporty'!J$4</f>
        <v>6.16504854368932E-2</v>
      </c>
      <c r="K20" s="243">
        <f>'Body - sporty'!K23/'Body - sporty'!K$4</f>
        <v>0</v>
      </c>
      <c r="L20" s="243">
        <f>'Body - sporty'!L23/'Body - sporty'!L$4</f>
        <v>7.6699029126213583E-2</v>
      </c>
      <c r="M20" s="243">
        <f>'Body - sporty'!M23/'Body - sporty'!M$4</f>
        <v>8.6893203883495154E-2</v>
      </c>
      <c r="N20" s="243">
        <f>'Body - sporty'!N23/'Body - sporty'!N$4</f>
        <v>0</v>
      </c>
      <c r="O20" s="243">
        <f>'Body - sporty'!O23/'Body - sporty'!O$4</f>
        <v>0.29271844660194174</v>
      </c>
      <c r="P20" s="243">
        <f>'Body - sporty'!P23/'Body - sporty'!P$4</f>
        <v>7.6699029126213583E-2</v>
      </c>
      <c r="Q20" s="243">
        <f>'Body - sporty'!Q23/'Body - sporty'!Q$4</f>
        <v>0</v>
      </c>
      <c r="R20" s="243">
        <f>'Body - sporty'!R23/'Body - sporty'!R$4</f>
        <v>9.417475728155339E-2</v>
      </c>
      <c r="S20" s="243">
        <f>'Body - sporty'!S23/'Body - sporty'!S$4</f>
        <v>6.838628327074367E-2</v>
      </c>
      <c r="T20" s="243">
        <f>'Body - sporty'!T23/'Body - sporty'!T$4</f>
        <v>0</v>
      </c>
      <c r="U20" s="243">
        <f>'Body - sporty'!U23/'Body - sporty'!U$4</f>
        <v>7.1844660194174764E-2</v>
      </c>
      <c r="V20" s="243">
        <f>'Body - sporty'!V23/'Body - sporty'!V$4</f>
        <v>5.3398058252427182E-2</v>
      </c>
      <c r="W20" s="243">
        <f>'Body - sporty'!W23/'Body - sporty'!W$4</f>
        <v>8.2524271844660199E-2</v>
      </c>
      <c r="X20" s="243">
        <f>'Body - sporty'!X23/'Body - sporty'!X$4</f>
        <v>0</v>
      </c>
      <c r="Y20" s="243">
        <f>'Body - sporty'!Y23/'Body - sporty'!Y$4</f>
        <v>8.5922330097087385E-2</v>
      </c>
      <c r="Z20" s="243">
        <f>'Body - sporty'!Z23/'Body - sporty'!Z$4</f>
        <v>0</v>
      </c>
      <c r="AA20" s="243">
        <f>'Body - sporty'!AA23/'Body - sporty'!AA$4</f>
        <v>5.3398058252427182E-2</v>
      </c>
      <c r="AB20" s="243">
        <f>'Body - sporty'!AB23/'Body - sporty'!AB$4</f>
        <v>0</v>
      </c>
      <c r="AC20" s="243">
        <f>'Body - sporty'!AC23/'Body - sporty'!AC$4</f>
        <v>8.3495145631067955E-2</v>
      </c>
      <c r="AD20" s="243">
        <f>'Body - sporty'!AD23/'Body - sporty'!AD$4</f>
        <v>0</v>
      </c>
      <c r="AE20" s="243">
        <f>'Body - sporty'!AE23/'Body - sporty'!AE$4</f>
        <v>8.4466019417475724E-2</v>
      </c>
      <c r="AF20" s="243">
        <f>'Body - sporty'!AF23/'Body - sporty'!AF$4</f>
        <v>9.563106796116505E-2</v>
      </c>
      <c r="AG20" s="243">
        <f>'Body - sporty'!AG23/'Body - sporty'!AG$4</f>
        <v>8.9320388349514557E-2</v>
      </c>
      <c r="AH20" s="243">
        <f>'Body - sporty'!AH23/'Body - sporty'!AH$4</f>
        <v>0</v>
      </c>
      <c r="AI20" s="243">
        <f>'Body - sporty'!AI23/'Body - sporty'!AI$4</f>
        <v>7.9126213592233013E-2</v>
      </c>
      <c r="AJ20" s="243">
        <f>'Body - sporty'!AJ23/'Body - sporty'!AJ$4</f>
        <v>6.1165048543689322E-2</v>
      </c>
      <c r="AK20" s="243">
        <f>'Body - sporty'!AK23/'Body - sporty'!AK$4</f>
        <v>9.2718446601941756E-2</v>
      </c>
      <c r="AL20" s="243">
        <f>'Body - sporty'!AL23/'Body - sporty'!AL$4</f>
        <v>8.1553398058252416E-2</v>
      </c>
      <c r="AM20" s="243">
        <f>'Body - sporty'!AM23/'Body - sporty'!AM$4</f>
        <v>0</v>
      </c>
      <c r="AN20" s="243">
        <f>'Body - sporty'!AN23/'Body - sporty'!AN$4</f>
        <v>8.3009708737864077E-2</v>
      </c>
      <c r="AO20" s="243">
        <f>'Body - sporty'!AO23/'Body - sporty'!AO$4</f>
        <v>0</v>
      </c>
      <c r="AP20" s="243">
        <f>'Body - sporty'!AP23/'Body - sporty'!AP$4</f>
        <v>9.4660194174757267E-2</v>
      </c>
      <c r="AQ20" s="243">
        <f>'Body - sporty'!AQ23/'Body - sporty'!AQ$4</f>
        <v>0</v>
      </c>
      <c r="AR20" s="243">
        <f>'Body - sporty'!AR23/'Body - sporty'!AR$4</f>
        <v>0</v>
      </c>
      <c r="AS20" s="243">
        <f>'Body - sporty'!AS23/'Body - sporty'!AS$4</f>
        <v>0</v>
      </c>
      <c r="AT20" s="243">
        <f>'Body - sporty'!AT23/'Body - sporty'!AT$4</f>
        <v>6.553398058252427E-2</v>
      </c>
      <c r="AU20" s="243">
        <f>'Body - sporty'!AU23/'Body - sporty'!AU$4</f>
        <v>9.2718446601941756E-2</v>
      </c>
      <c r="AV20" s="243">
        <f>'Body - sporty'!AV23/'Body - sporty'!AV$4</f>
        <v>0</v>
      </c>
      <c r="AW20" s="243">
        <f>'Body - sporty'!AW23/'Body - sporty'!AW$4</f>
        <v>0</v>
      </c>
      <c r="AX20" s="243">
        <f>'Body - sporty'!AX23/'Body - sporty'!AX$4</f>
        <v>8.6893203883495154E-2</v>
      </c>
      <c r="AY20" s="243">
        <f>'Body - sporty'!AY23/'Body - sporty'!AY$4</f>
        <v>0</v>
      </c>
      <c r="AZ20" s="243">
        <f>'Body - sporty'!AZ23/'Body - sporty'!AZ$4</f>
        <v>0</v>
      </c>
      <c r="BA20" s="243">
        <f>'Body - sporty'!BA23/'Body - sporty'!BA$4</f>
        <v>8.0097087378640769E-2</v>
      </c>
      <c r="BB20" s="243">
        <f>'Body - sporty'!BB23/'Body - sporty'!BB$4</f>
        <v>9.0291262135922326E-2</v>
      </c>
      <c r="BC20" s="243">
        <f>'Body - sporty'!BC23/'Body - sporty'!BC$4</f>
        <v>0</v>
      </c>
      <c r="BD20" s="243">
        <f>'Body - sporty'!BD23/'Body - sporty'!BD$4</f>
        <v>0.7961165048543688</v>
      </c>
      <c r="BE20" s="243">
        <f>'Body - sporty'!BE23/'Body - sporty'!BE$4</f>
        <v>0.59417475728155345</v>
      </c>
      <c r="BF20" s="243">
        <f>'Body - sporty'!BF23/'Body - sporty'!BF$4</f>
        <v>0</v>
      </c>
      <c r="BG20" s="243">
        <f>'Body - sporty'!BG23/'Body - sporty'!BG$4</f>
        <v>0</v>
      </c>
      <c r="BH20" s="243">
        <f>'Body - sporty'!BH23/'Body - sporty'!BH$4</f>
        <v>7.0388349514563103E-2</v>
      </c>
      <c r="BI20" s="243">
        <f>'Body - sporty'!BI23/'Body - sporty'!BI$4</f>
        <v>0</v>
      </c>
      <c r="BJ20" s="243">
        <f>'Body - sporty'!BJ23/'Body - sporty'!BJ$4</f>
        <v>0</v>
      </c>
      <c r="BK20" s="243">
        <f>'Body - sporty'!BK23/'Body - sporty'!BK$4</f>
        <v>0</v>
      </c>
      <c r="BL20" s="243">
        <f>'Body - sporty'!BL23/'Body - sporty'!BL$4</f>
        <v>8.155339805825243E-2</v>
      </c>
      <c r="BM20" s="243">
        <f>'Body - sporty'!BM23/'Body - sporty'!BM$4</f>
        <v>0</v>
      </c>
      <c r="BN20" s="243">
        <f>'Body - sporty'!BN23/'Body - sporty'!BN$4</f>
        <v>9.0776699029126218E-2</v>
      </c>
      <c r="BO20" s="243">
        <f>'Body - sporty'!BO23/'Body - sporty'!BO$4</f>
        <v>6.9417475728155334E-2</v>
      </c>
      <c r="BP20" s="243">
        <f>'Body - sporty'!BP23/'Body - sporty'!BP$4</f>
        <v>0</v>
      </c>
      <c r="BQ20" s="243">
        <f>'Body - sporty'!BQ23/'Body - sporty'!BQ$4</f>
        <v>0</v>
      </c>
      <c r="BR20" s="243">
        <f>'Body - sporty'!BR23/'Body - sporty'!BR$4</f>
        <v>9.5631067961165037E-2</v>
      </c>
      <c r="BS20" s="243">
        <f>'Body - sporty'!BS23/'Body - sporty'!BS$4</f>
        <v>0</v>
      </c>
      <c r="BT20" s="243">
        <f>'Body - sporty'!BT23/'Body - sporty'!BT$4</f>
        <v>0</v>
      </c>
      <c r="BU20" s="243">
        <f>'Body - sporty'!BU23/'Body - sporty'!BU$4</f>
        <v>0</v>
      </c>
      <c r="BV20" s="243">
        <f>'Body - sporty'!BV23/'Body - sporty'!BV$4</f>
        <v>0</v>
      </c>
      <c r="BW20" s="243">
        <f>'Body - sporty'!BW23/'Body - sporty'!BW$4</f>
        <v>0</v>
      </c>
      <c r="BX20" s="243">
        <f>'Body - sporty'!BX23/'Body - sporty'!BX$4</f>
        <v>0</v>
      </c>
      <c r="BY20" s="243">
        <f>'Body - sporty'!BY23/'Body - sporty'!BY$4</f>
        <v>0</v>
      </c>
      <c r="BZ20" s="243">
        <f>'Body - sporty'!BZ23/'Body - sporty'!BZ$4</f>
        <v>9.6116504854368928E-2</v>
      </c>
      <c r="CA20" s="243">
        <f>'Body - sporty'!CA23/'Body - sporty'!CA$4</f>
        <v>0</v>
      </c>
      <c r="CB20" s="243">
        <f>'Body - sporty'!CB23/'Body - sporty'!CB$4</f>
        <v>7.2815533980582534E-2</v>
      </c>
      <c r="CC20" s="243">
        <f>'Body - sporty'!CC23/'Body - sporty'!CC$4</f>
        <v>0</v>
      </c>
      <c r="CD20" s="243">
        <f>'Body - sporty'!CD23/'Body - sporty'!CD$4</f>
        <v>8.0097087378640783E-2</v>
      </c>
      <c r="CE20" s="243">
        <f>'Body - sporty'!CE23/'Body - sporty'!CE$4</f>
        <v>6.2796895650532134E-2</v>
      </c>
      <c r="CF20" s="243">
        <f>'Body - sporty'!CF23/'Body - sporty'!CF$4</f>
        <v>0</v>
      </c>
      <c r="CG20" s="243">
        <f>'Body - sporty'!CG23/'Body - sporty'!CG$4</f>
        <v>0</v>
      </c>
      <c r="CH20" s="243">
        <f>'Body - sporty'!CH23/'Body - sporty'!CH$4</f>
        <v>5.9223300970873784E-2</v>
      </c>
      <c r="CI20" s="243">
        <f>'Body - sporty'!CI23/'Body - sporty'!CI$4</f>
        <v>7.6699029126213597E-2</v>
      </c>
      <c r="CJ20" s="243">
        <f>'Body - sporty'!CJ23/'Body - sporty'!CJ$4</f>
        <v>9.660194174757282E-2</v>
      </c>
      <c r="CK20" s="243">
        <f>'Body - sporty'!CK23/'Body - sporty'!CK$4</f>
        <v>0.59417475728155345</v>
      </c>
      <c r="CL20" s="243">
        <f>'Body - sporty'!CL23/'Body - sporty'!CL$4</f>
        <v>8.4466019417475724E-2</v>
      </c>
      <c r="CM20" s="243">
        <f>'Body - sporty'!CM23/'Body - sporty'!CM$4</f>
        <v>0</v>
      </c>
      <c r="CN20" s="243">
        <f>'Body - sporty'!CN23/'Body - sporty'!CN$4</f>
        <v>8.7864077669902924E-2</v>
      </c>
      <c r="CO20" s="243">
        <f>'Body - sporty'!CO23/'Body - sporty'!CO$4</f>
        <v>8.2038834951456321E-2</v>
      </c>
      <c r="CP20" s="243">
        <f>'Body - sporty'!CP23/'Body - sporty'!CP$4</f>
        <v>0</v>
      </c>
      <c r="CQ20" s="243">
        <f>'Body - sporty'!CQ23/'Body - sporty'!CQ$4</f>
        <v>0</v>
      </c>
      <c r="CR20" s="243">
        <f>'Body - sporty'!CR23/'Body - sporty'!CR$4</f>
        <v>8.5436893203883493E-2</v>
      </c>
      <c r="CS20" s="243">
        <f>'Body - sporty'!CS23/'Body - sporty'!CS$4</f>
        <v>0</v>
      </c>
      <c r="CT20" s="243">
        <f>'Body - sporty'!CT23/'Body - sporty'!CT$4</f>
        <v>8.4951456310679602E-2</v>
      </c>
      <c r="CU20" s="243">
        <f>'Body - sporty'!CU23/'Body - sporty'!CU$4</f>
        <v>0</v>
      </c>
      <c r="CV20" s="243">
        <f>'Body - sporty'!CV23/'Body - sporty'!CV$4</f>
        <v>0</v>
      </c>
      <c r="CW20" s="243">
        <f>'Body - sporty'!CW23/'Body - sporty'!CW$4</f>
        <v>0</v>
      </c>
      <c r="CX20" s="243">
        <f>'Body - sporty'!CX23/'Body - sporty'!CX$4</f>
        <v>9.2233009708737865E-2</v>
      </c>
      <c r="CY20" s="243">
        <f>'Body - sporty'!CY23/'Body - sporty'!CY$4</f>
        <v>8.155339805825243E-2</v>
      </c>
      <c r="CZ20" s="243">
        <f>'Body - sporty'!CZ23/'Body - sporty'!CZ$4</f>
        <v>0.29271844660194174</v>
      </c>
      <c r="DA20" s="243">
        <f>'Body - sporty'!DA23/'Body - sporty'!DA$4</f>
        <v>5.3398058252427182E-2</v>
      </c>
      <c r="DB20" s="243">
        <f>'Body - sporty'!DB23/'Body - sporty'!DB$4</f>
        <v>5.631067961165049E-2</v>
      </c>
      <c r="DC20" s="243">
        <f>'Body - sporty'!DC23/'Body - sporty'!DC$4</f>
        <v>0</v>
      </c>
      <c r="DD20" s="243">
        <f>'Body - sporty'!DD23/'Body - sporty'!DD$4</f>
        <v>7.6699029126213583E-2</v>
      </c>
      <c r="DE20" s="243">
        <f>'Body - sporty'!DE23/'Body - sporty'!DE$4</f>
        <v>8.8349514563106801E-2</v>
      </c>
      <c r="DF20" s="243">
        <f>'Body - sporty'!DF23/'Body - sporty'!DF$4</f>
        <v>0</v>
      </c>
      <c r="DG20" s="243">
        <f>'Body - sporty'!DG23/'Body - sporty'!DG$4</f>
        <v>9.563106796116505E-2</v>
      </c>
      <c r="DH20" s="243">
        <f>'Body - sporty'!DH23/'Body - sporty'!DH$4</f>
        <v>0.2927184466019418</v>
      </c>
      <c r="DI20" s="243">
        <f>'Body - sporty'!DI23/'Body - sporty'!DI$4</f>
        <v>0.79611650485436902</v>
      </c>
    </row>
    <row r="21" spans="1:113" ht="14.25" customHeight="1" x14ac:dyDescent="0.25">
      <c r="A21" s="239" t="s">
        <v>23</v>
      </c>
      <c r="B21" s="243">
        <f>'Body - sporty'!B24/'Body - sporty'!B$4</f>
        <v>7.8155339805825244E-2</v>
      </c>
      <c r="C21" s="243">
        <f>'Body - sporty'!C24/'Body - sporty'!C$4</f>
        <v>0</v>
      </c>
      <c r="D21" s="243">
        <f>'Body - sporty'!D24/'Body - sporty'!D$4</f>
        <v>8.2524271844660199E-2</v>
      </c>
      <c r="E21" s="243">
        <f>'Body - sporty'!E24/'Body - sporty'!E$4</f>
        <v>6.893203883495147E-2</v>
      </c>
      <c r="F21" s="243">
        <f>'Body - sporty'!F24/'Body - sporty'!F$4</f>
        <v>0</v>
      </c>
      <c r="G21" s="243">
        <f>'Body - sporty'!G24/'Body - sporty'!G$4</f>
        <v>8.0097087378640769E-2</v>
      </c>
      <c r="H21" s="243">
        <f>'Body - sporty'!H24/'Body - sporty'!H$4</f>
        <v>0.59417475728155345</v>
      </c>
      <c r="I21" s="243">
        <f>'Body - sporty'!I24/'Body - sporty'!I$4</f>
        <v>8.155339805825243E-2</v>
      </c>
      <c r="J21" s="243">
        <f>'Body - sporty'!J24/'Body - sporty'!J$4</f>
        <v>8.3009708737864077E-2</v>
      </c>
      <c r="K21" s="243">
        <f>'Body - sporty'!K24/'Body - sporty'!K$4</f>
        <v>0</v>
      </c>
      <c r="L21" s="243">
        <f>'Body - sporty'!L24/'Body - sporty'!L$4</f>
        <v>8.0097087378640769E-2</v>
      </c>
      <c r="M21" s="243">
        <f>'Body - sporty'!M24/'Body - sporty'!M$4</f>
        <v>5.8252427184466014E-2</v>
      </c>
      <c r="N21" s="243">
        <f>'Body - sporty'!N24/'Body - sporty'!N$4</f>
        <v>0</v>
      </c>
      <c r="O21" s="243">
        <f>'Body - sporty'!O24/'Body - sporty'!O$4</f>
        <v>0.39223300970873787</v>
      </c>
      <c r="P21" s="243">
        <f>'Body - sporty'!P24/'Body - sporty'!P$4</f>
        <v>8.6407766990291263E-2</v>
      </c>
      <c r="Q21" s="243">
        <f>'Body - sporty'!Q24/'Body - sporty'!Q$4</f>
        <v>8.3009708737864077E-2</v>
      </c>
      <c r="R21" s="243">
        <f>'Body - sporty'!R24/'Body - sporty'!R$4</f>
        <v>7.6699029126213583E-2</v>
      </c>
      <c r="S21" s="243">
        <f>'Body - sporty'!S24/'Body - sporty'!S$4</f>
        <v>0</v>
      </c>
      <c r="T21" s="243">
        <f>'Body - sporty'!T24/'Body - sporty'!T$4</f>
        <v>8.3009708737864077E-2</v>
      </c>
      <c r="U21" s="243">
        <f>'Body - sporty'!U24/'Body - sporty'!U$4</f>
        <v>7.9611650485436891E-2</v>
      </c>
      <c r="V21" s="243">
        <f>'Body - sporty'!V24/'Body - sporty'!V$4</f>
        <v>8.3980582524271846E-2</v>
      </c>
      <c r="W21" s="243">
        <f>'Body - sporty'!W24/'Body - sporty'!W$4</f>
        <v>8.7378640776699018E-2</v>
      </c>
      <c r="X21" s="243">
        <f>'Body - sporty'!X24/'Body - sporty'!X$4</f>
        <v>0</v>
      </c>
      <c r="Y21" s="243">
        <f>'Body - sporty'!Y24/'Body - sporty'!Y$4</f>
        <v>8.5436893203883507E-2</v>
      </c>
      <c r="Z21" s="243">
        <f>'Body - sporty'!Z24/'Body - sporty'!Z$4</f>
        <v>9.6116504854368942E-2</v>
      </c>
      <c r="AA21" s="243">
        <f>'Body - sporty'!AA24/'Body - sporty'!AA$4</f>
        <v>9.417475728155339E-2</v>
      </c>
      <c r="AB21" s="243">
        <f>'Body - sporty'!AB24/'Body - sporty'!AB$4</f>
        <v>8.4951456310679616E-2</v>
      </c>
      <c r="AC21" s="243">
        <f>'Body - sporty'!AC24/'Body - sporty'!AC$4</f>
        <v>8.4951456310679616E-2</v>
      </c>
      <c r="AD21" s="243">
        <f>'Body - sporty'!AD24/'Body - sporty'!AD$4</f>
        <v>7.9611650485436891E-2</v>
      </c>
      <c r="AE21" s="243">
        <f>'Body - sporty'!AE24/'Body - sporty'!AE$4</f>
        <v>9.5145631067961173E-2</v>
      </c>
      <c r="AF21" s="243">
        <f>'Body - sporty'!AF24/'Body - sporty'!AF$4</f>
        <v>0</v>
      </c>
      <c r="AG21" s="243">
        <f>'Body - sporty'!AG24/'Body - sporty'!AG$4</f>
        <v>0</v>
      </c>
      <c r="AH21" s="243">
        <f>'Body - sporty'!AH24/'Body - sporty'!AH$4</f>
        <v>7.6213592233009705E-2</v>
      </c>
      <c r="AI21" s="243">
        <f>'Body - sporty'!AI24/'Body - sporty'!AI$4</f>
        <v>9.4660194174757281E-2</v>
      </c>
      <c r="AJ21" s="243">
        <f>'Body - sporty'!AJ24/'Body - sporty'!AJ$4</f>
        <v>7.0873786407766995E-2</v>
      </c>
      <c r="AK21" s="243">
        <f>'Body - sporty'!AK24/'Body - sporty'!AK$4</f>
        <v>7.2815533980582534E-2</v>
      </c>
      <c r="AL21" s="243">
        <f>'Body - sporty'!AL24/'Body - sporty'!AL$4</f>
        <v>8.8834951456310665E-2</v>
      </c>
      <c r="AM21" s="243">
        <f>'Body - sporty'!AM24/'Body - sporty'!AM$4</f>
        <v>0</v>
      </c>
      <c r="AN21" s="243">
        <f>'Body - sporty'!AN24/'Body - sporty'!AN$4</f>
        <v>0</v>
      </c>
      <c r="AO21" s="243">
        <f>'Body - sporty'!AO24/'Body - sporty'!AO$4</f>
        <v>8.3495145631067955E-2</v>
      </c>
      <c r="AP21" s="243">
        <f>'Body - sporty'!AP24/'Body - sporty'!AP$4</f>
        <v>7.8155339805825244E-2</v>
      </c>
      <c r="AQ21" s="243">
        <f>'Body - sporty'!AQ24/'Body - sporty'!AQ$4</f>
        <v>8.786407766990291E-2</v>
      </c>
      <c r="AR21" s="243">
        <f>'Body - sporty'!AR24/'Body - sporty'!AR$4</f>
        <v>8.3495145631067968E-2</v>
      </c>
      <c r="AS21" s="243">
        <f>'Body - sporty'!AS24/'Body - sporty'!AS$4</f>
        <v>8.9320388349514557E-2</v>
      </c>
      <c r="AT21" s="243">
        <f>'Body - sporty'!AT24/'Body - sporty'!AT$4</f>
        <v>7.1844660194174764E-2</v>
      </c>
      <c r="AU21" s="243">
        <f>'Body - sporty'!AU24/'Body - sporty'!AU$4</f>
        <v>0</v>
      </c>
      <c r="AV21" s="243">
        <f>'Body - sporty'!AV24/'Body - sporty'!AV$4</f>
        <v>0.39223300970873781</v>
      </c>
      <c r="AW21" s="243">
        <f>'Body - sporty'!AW24/'Body - sporty'!AW$4</f>
        <v>0</v>
      </c>
      <c r="AX21" s="243">
        <f>'Body - sporty'!AX24/'Body - sporty'!AX$4</f>
        <v>6.9417475728155348E-2</v>
      </c>
      <c r="AY21" s="243">
        <f>'Body - sporty'!AY24/'Body - sporty'!AY$4</f>
        <v>0</v>
      </c>
      <c r="AZ21" s="243">
        <f>'Body - sporty'!AZ24/'Body - sporty'!AZ$4</f>
        <v>0</v>
      </c>
      <c r="BA21" s="243">
        <f>'Body - sporty'!BA24/'Body - sporty'!BA$4</f>
        <v>7.0873786407766981E-2</v>
      </c>
      <c r="BB21" s="243">
        <f>'Body - sporty'!BB24/'Body - sporty'!BB$4</f>
        <v>0</v>
      </c>
      <c r="BC21" s="243">
        <f>'Body - sporty'!BC24/'Body - sporty'!BC$4</f>
        <v>0</v>
      </c>
      <c r="BD21" s="243">
        <f>'Body - sporty'!BD24/'Body - sporty'!BD$4</f>
        <v>0</v>
      </c>
      <c r="BE21" s="243">
        <f>'Body - sporty'!BE24/'Body - sporty'!BE$4</f>
        <v>6.6019417475728162E-2</v>
      </c>
      <c r="BF21" s="243">
        <f>'Body - sporty'!BF24/'Body - sporty'!BF$4</f>
        <v>8.2524271844660199E-2</v>
      </c>
      <c r="BG21" s="243">
        <f>'Body - sporty'!BG24/'Body - sporty'!BG$4</f>
        <v>0.49271844660194175</v>
      </c>
      <c r="BH21" s="243">
        <f>'Body - sporty'!BH24/'Body - sporty'!BH$4</f>
        <v>7.8155339805825244E-2</v>
      </c>
      <c r="BI21" s="243">
        <f>'Body - sporty'!BI24/'Body - sporty'!BI$4</f>
        <v>9.2233009708737865E-2</v>
      </c>
      <c r="BJ21" s="243">
        <f>'Body - sporty'!BJ24/'Body - sporty'!BJ$4</f>
        <v>9.5145631067961173E-2</v>
      </c>
      <c r="BK21" s="243">
        <f>'Body - sporty'!BK24/'Body - sporty'!BK$4</f>
        <v>9.563106796116505E-2</v>
      </c>
      <c r="BL21" s="243">
        <f>'Body - sporty'!BL24/'Body - sporty'!BL$4</f>
        <v>9.2718446601941742E-2</v>
      </c>
      <c r="BM21" s="243">
        <f>'Body - sporty'!BM24/'Body - sporty'!BM$4</f>
        <v>0</v>
      </c>
      <c r="BN21" s="243">
        <f>'Body - sporty'!BN24/'Body - sporty'!BN$4</f>
        <v>0</v>
      </c>
      <c r="BO21" s="243">
        <f>'Body - sporty'!BO24/'Body - sporty'!BO$4</f>
        <v>9.1262135922330095E-2</v>
      </c>
      <c r="BP21" s="243">
        <f>'Body - sporty'!BP24/'Body - sporty'!BP$4</f>
        <v>8.2524271844660199E-2</v>
      </c>
      <c r="BQ21" s="243">
        <f>'Body - sporty'!BQ24/'Body - sporty'!BQ$4</f>
        <v>8.155339805825243E-2</v>
      </c>
      <c r="BR21" s="243">
        <f>'Body - sporty'!BR24/'Body - sporty'!BR$4</f>
        <v>9.2233009708737865E-2</v>
      </c>
      <c r="BS21" s="243">
        <f>'Body - sporty'!BS24/'Body - sporty'!BS$4</f>
        <v>8.7864077669902924E-2</v>
      </c>
      <c r="BT21" s="243">
        <f>'Body - sporty'!BT24/'Body - sporty'!BT$4</f>
        <v>8.786407766990291E-2</v>
      </c>
      <c r="BU21" s="243">
        <f>'Body - sporty'!BU24/'Body - sporty'!BU$4</f>
        <v>8.058252427184466E-2</v>
      </c>
      <c r="BV21" s="243">
        <f>'Body - sporty'!BV24/'Body - sporty'!BV$4</f>
        <v>0</v>
      </c>
      <c r="BW21" s="243">
        <f>'Body - sporty'!BW24/'Body - sporty'!BW$4</f>
        <v>0</v>
      </c>
      <c r="BX21" s="243">
        <f>'Body - sporty'!BX24/'Body - sporty'!BX$4</f>
        <v>0</v>
      </c>
      <c r="BY21" s="243">
        <f>'Body - sporty'!BY24/'Body - sporty'!BY$4</f>
        <v>0</v>
      </c>
      <c r="BZ21" s="243">
        <f>'Body - sporty'!BZ24/'Body - sporty'!BZ$4</f>
        <v>9.6116504854368928E-2</v>
      </c>
      <c r="CA21" s="243">
        <f>'Body - sporty'!CA24/'Body - sporty'!CA$4</f>
        <v>0</v>
      </c>
      <c r="CB21" s="243">
        <f>'Body - sporty'!CB24/'Body - sporty'!CB$4</f>
        <v>7.5728155339805828E-2</v>
      </c>
      <c r="CC21" s="243">
        <f>'Body - sporty'!CC24/'Body - sporty'!CC$4</f>
        <v>9.3203883495145634E-2</v>
      </c>
      <c r="CD21" s="243">
        <f>'Body - sporty'!CD24/'Body - sporty'!CD$4</f>
        <v>8.5436893203883493E-2</v>
      </c>
      <c r="CE21" s="243">
        <f>'Body - sporty'!CE24/'Body - sporty'!CE$4</f>
        <v>9.3476295052318817E-2</v>
      </c>
      <c r="CF21" s="243">
        <f>'Body - sporty'!CF24/'Body - sporty'!CF$4</f>
        <v>9.4660194174757295E-2</v>
      </c>
      <c r="CG21" s="243">
        <f>'Body - sporty'!CG24/'Body - sporty'!CG$4</f>
        <v>0.1941747572815534</v>
      </c>
      <c r="CH21" s="243">
        <f>'Body - sporty'!CH24/'Body - sporty'!CH$4</f>
        <v>7.6699029126213583E-2</v>
      </c>
      <c r="CI21" s="243">
        <f>'Body - sporty'!CI24/'Body - sporty'!CI$4</f>
        <v>8.4466019417475738E-2</v>
      </c>
      <c r="CJ21" s="243">
        <f>'Body - sporty'!CJ24/'Body - sporty'!CJ$4</f>
        <v>8.5436893203883493E-2</v>
      </c>
      <c r="CK21" s="243">
        <f>'Body - sporty'!CK24/'Body - sporty'!CK$4</f>
        <v>0</v>
      </c>
      <c r="CL21" s="243">
        <f>'Body - sporty'!CL24/'Body - sporty'!CL$4</f>
        <v>6.1165048543689322E-2</v>
      </c>
      <c r="CM21" s="243">
        <f>'Body - sporty'!CM24/'Body - sporty'!CM$4</f>
        <v>8.2524271844660199E-2</v>
      </c>
      <c r="CN21" s="243">
        <f>'Body - sporty'!CN24/'Body - sporty'!CN$4</f>
        <v>0</v>
      </c>
      <c r="CO21" s="243">
        <f>'Body - sporty'!CO24/'Body - sporty'!CO$4</f>
        <v>8.058252427184466E-2</v>
      </c>
      <c r="CP21" s="243">
        <f>'Body - sporty'!CP24/'Body - sporty'!CP$4</f>
        <v>0</v>
      </c>
      <c r="CQ21" s="243">
        <f>'Body - sporty'!CQ24/'Body - sporty'!CQ$4</f>
        <v>0</v>
      </c>
      <c r="CR21" s="243">
        <f>'Body - sporty'!CR24/'Body - sporty'!CR$4</f>
        <v>7.5242718446601936E-2</v>
      </c>
      <c r="CS21" s="243">
        <f>'Body - sporty'!CS24/'Body - sporty'!CS$4</f>
        <v>9.2718446601941742E-2</v>
      </c>
      <c r="CT21" s="243">
        <f>'Body - sporty'!CT24/'Body - sporty'!CT$4</f>
        <v>8.2524271844660185E-2</v>
      </c>
      <c r="CU21" s="243">
        <f>'Body - sporty'!CU24/'Body - sporty'!CU$4</f>
        <v>0</v>
      </c>
      <c r="CV21" s="243">
        <f>'Body - sporty'!CV24/'Body - sporty'!CV$4</f>
        <v>0</v>
      </c>
      <c r="CW21" s="243">
        <f>'Body - sporty'!CW24/'Body - sporty'!CW$4</f>
        <v>8.1553398058252416E-2</v>
      </c>
      <c r="CX21" s="243">
        <f>'Body - sporty'!CX24/'Body - sporty'!CX$4</f>
        <v>7.7184466019417489E-2</v>
      </c>
      <c r="CY21" s="243">
        <f>'Body - sporty'!CY24/'Body - sporty'!CY$4</f>
        <v>3.8349514563106792E-2</v>
      </c>
      <c r="CZ21" s="243">
        <f>'Body - sporty'!CZ24/'Body - sporty'!CZ$4</f>
        <v>4.2233009708737862E-2</v>
      </c>
      <c r="DA21" s="243">
        <f>'Body - sporty'!DA24/'Body - sporty'!DA$4</f>
        <v>6.4077669902912623E-2</v>
      </c>
      <c r="DB21" s="243">
        <f>'Body - sporty'!DB24/'Body - sporty'!DB$4</f>
        <v>8.5922330097087385E-2</v>
      </c>
      <c r="DC21" s="243">
        <f>'Body - sporty'!DC24/'Body - sporty'!DC$4</f>
        <v>9.660194174757282E-2</v>
      </c>
      <c r="DD21" s="243">
        <f>'Body - sporty'!DD24/'Body - sporty'!DD$4</f>
        <v>0</v>
      </c>
      <c r="DE21" s="243">
        <f>'Body - sporty'!DE24/'Body - sporty'!DE$4</f>
        <v>2.7669902912621364E-2</v>
      </c>
      <c r="DF21" s="243">
        <f>'Body - sporty'!DF24/'Body - sporty'!DF$4</f>
        <v>0</v>
      </c>
      <c r="DG21" s="243">
        <f>'Body - sporty'!DG24/'Body - sporty'!DG$4</f>
        <v>5.7766990291262137E-2</v>
      </c>
      <c r="DH21" s="243">
        <f>'Body - sporty'!DH24/'Body - sporty'!DH$4</f>
        <v>0</v>
      </c>
      <c r="DI21" s="243">
        <f>'Body - sporty'!DI24/'Body - sporty'!DI$4</f>
        <v>0</v>
      </c>
    </row>
    <row r="22" spans="1:113" ht="14.25" customHeight="1" x14ac:dyDescent="0.25">
      <c r="A22" s="239" t="s">
        <v>24</v>
      </c>
      <c r="B22" s="243">
        <f>'Body - sporty'!B25/'Body - sporty'!B$4</f>
        <v>6.650485436893204E-2</v>
      </c>
      <c r="C22" s="243">
        <f>'Body - sporty'!C25/'Body - sporty'!C$4</f>
        <v>0</v>
      </c>
      <c r="D22" s="243">
        <f>'Body - sporty'!D25/'Body - sporty'!D$4</f>
        <v>7.3786407766990289E-2</v>
      </c>
      <c r="E22" s="243">
        <f>'Body - sporty'!E25/'Body - sporty'!E$4</f>
        <v>6.9417475728155348E-2</v>
      </c>
      <c r="F22" s="243">
        <f>'Body - sporty'!F25/'Body - sporty'!F$4</f>
        <v>0</v>
      </c>
      <c r="G22" s="243">
        <f>'Body - sporty'!G25/'Body - sporty'!G$4</f>
        <v>4.7572815533980579E-2</v>
      </c>
      <c r="H22" s="243">
        <f>'Body - sporty'!H25/'Body - sporty'!H$4</f>
        <v>0</v>
      </c>
      <c r="I22" s="243">
        <f>'Body - sporty'!I25/'Body - sporty'!I$4</f>
        <v>0</v>
      </c>
      <c r="J22" s="243">
        <f>'Body - sporty'!J25/'Body - sporty'!J$4</f>
        <v>7.0388349514563103E-2</v>
      </c>
      <c r="K22" s="243">
        <f>'Body - sporty'!K25/'Body - sporty'!K$4</f>
        <v>0</v>
      </c>
      <c r="L22" s="243">
        <f>'Body - sporty'!L25/'Body - sporty'!L$4</f>
        <v>0</v>
      </c>
      <c r="M22" s="243">
        <f>'Body - sporty'!M25/'Body - sporty'!M$4</f>
        <v>7.281553398058252E-2</v>
      </c>
      <c r="N22" s="243">
        <f>'Body - sporty'!N25/'Body - sporty'!N$4</f>
        <v>0</v>
      </c>
      <c r="O22" s="243">
        <f>'Body - sporty'!O25/'Body - sporty'!O$4</f>
        <v>0</v>
      </c>
      <c r="P22" s="243">
        <f>'Body - sporty'!P25/'Body - sporty'!P$4</f>
        <v>0</v>
      </c>
      <c r="Q22" s="243">
        <f>'Body - sporty'!Q25/'Body - sporty'!Q$4</f>
        <v>0</v>
      </c>
      <c r="R22" s="243">
        <f>'Body - sporty'!R25/'Body - sporty'!R$4</f>
        <v>5.5825242718446605E-2</v>
      </c>
      <c r="S22" s="243">
        <f>'Body - sporty'!S25/'Body - sporty'!S$4</f>
        <v>0</v>
      </c>
      <c r="T22" s="243">
        <f>'Body - sporty'!T25/'Body - sporty'!T$4</f>
        <v>7.7669902912621352E-2</v>
      </c>
      <c r="U22" s="243">
        <f>'Body - sporty'!U25/'Body - sporty'!U$4</f>
        <v>2.621359223300971E-2</v>
      </c>
      <c r="V22" s="243">
        <f>'Body - sporty'!V25/'Body - sporty'!V$4</f>
        <v>7.4757281553398072E-2</v>
      </c>
      <c r="W22" s="243">
        <f>'Body - sporty'!W25/'Body - sporty'!W$4</f>
        <v>0</v>
      </c>
      <c r="X22" s="243">
        <f>'Body - sporty'!X25/'Body - sporty'!X$4</f>
        <v>0</v>
      </c>
      <c r="Y22" s="243">
        <f>'Body - sporty'!Y25/'Body - sporty'!Y$4</f>
        <v>0</v>
      </c>
      <c r="Z22" s="243">
        <f>'Body - sporty'!Z25/'Body - sporty'!Z$4</f>
        <v>0</v>
      </c>
      <c r="AA22" s="243">
        <f>'Body - sporty'!AA25/'Body - sporty'!AA$4</f>
        <v>0.59417475728155333</v>
      </c>
      <c r="AB22" s="243">
        <f>'Body - sporty'!AB25/'Body - sporty'!AB$4</f>
        <v>7.5728155339805828E-2</v>
      </c>
      <c r="AC22" s="243">
        <f>'Body - sporty'!AC25/'Body - sporty'!AC$4</f>
        <v>6.0194174757281553E-2</v>
      </c>
      <c r="AD22" s="243">
        <f>'Body - sporty'!AD25/'Body - sporty'!AD$4</f>
        <v>6.8932038834951456E-2</v>
      </c>
      <c r="AE22" s="243">
        <f>'Body - sporty'!AE25/'Body - sporty'!AE$4</f>
        <v>7.6213592233009719E-2</v>
      </c>
      <c r="AF22" s="243">
        <f>'Body - sporty'!AF25/'Body - sporty'!AF$4</f>
        <v>0</v>
      </c>
      <c r="AG22" s="243">
        <f>'Body - sporty'!AG25/'Body - sporty'!AG$4</f>
        <v>0</v>
      </c>
      <c r="AH22" s="243">
        <f>'Body - sporty'!AH25/'Body - sporty'!AH$4</f>
        <v>0</v>
      </c>
      <c r="AI22" s="243">
        <f>'Body - sporty'!AI25/'Body - sporty'!AI$4</f>
        <v>0</v>
      </c>
      <c r="AJ22" s="243">
        <f>'Body - sporty'!AJ25/'Body - sporty'!AJ$4</f>
        <v>6.5048543689320393E-2</v>
      </c>
      <c r="AK22" s="243">
        <f>'Body - sporty'!AK25/'Body - sporty'!AK$4</f>
        <v>5.2427184466019426E-2</v>
      </c>
      <c r="AL22" s="243">
        <f>'Body - sporty'!AL25/'Body - sporty'!AL$4</f>
        <v>0</v>
      </c>
      <c r="AM22" s="243">
        <f>'Body - sporty'!AM25/'Body - sporty'!AM$4</f>
        <v>0</v>
      </c>
      <c r="AN22" s="243">
        <f>'Body - sporty'!AN25/'Body - sporty'!AN$4</f>
        <v>8.1067961165048552E-2</v>
      </c>
      <c r="AO22" s="243">
        <f>'Body - sporty'!AO25/'Body - sporty'!AO$4</f>
        <v>7.5728155339805828E-2</v>
      </c>
      <c r="AP22" s="243">
        <f>'Body - sporty'!AP25/'Body - sporty'!AP$4</f>
        <v>7.7669902912621352E-2</v>
      </c>
      <c r="AQ22" s="243">
        <f>'Body - sporty'!AQ25/'Body - sporty'!AQ$4</f>
        <v>0</v>
      </c>
      <c r="AR22" s="243">
        <f>'Body - sporty'!AR25/'Body - sporty'!AR$4</f>
        <v>0</v>
      </c>
      <c r="AS22" s="243">
        <f>'Body - sporty'!AS25/'Body - sporty'!AS$4</f>
        <v>8.4951456310679602E-2</v>
      </c>
      <c r="AT22" s="243">
        <f>'Body - sporty'!AT25/'Body - sporty'!AT$4</f>
        <v>6.310679611650484E-2</v>
      </c>
      <c r="AU22" s="243">
        <f>'Body - sporty'!AU25/'Body - sporty'!AU$4</f>
        <v>8.8349514563106801E-2</v>
      </c>
      <c r="AV22" s="243">
        <f>'Body - sporty'!AV25/'Body - sporty'!AV$4</f>
        <v>0</v>
      </c>
      <c r="AW22" s="243">
        <f>'Body - sporty'!AW25/'Body - sporty'!AW$4</f>
        <v>0</v>
      </c>
      <c r="AX22" s="243">
        <f>'Body - sporty'!AX25/'Body - sporty'!AX$4</f>
        <v>7.8155339805825244E-2</v>
      </c>
      <c r="AY22" s="243">
        <f>'Body - sporty'!AY25/'Body - sporty'!AY$4</f>
        <v>8.6407766990291249E-2</v>
      </c>
      <c r="AZ22" s="243">
        <f>'Body - sporty'!AZ25/'Body - sporty'!AZ$4</f>
        <v>0</v>
      </c>
      <c r="BA22" s="243">
        <f>'Body - sporty'!BA25/'Body - sporty'!BA$4</f>
        <v>5.2427184466019419E-2</v>
      </c>
      <c r="BB22" s="243">
        <f>'Body - sporty'!BB25/'Body - sporty'!BB$4</f>
        <v>0</v>
      </c>
      <c r="BC22" s="243">
        <f>'Body - sporty'!BC25/'Body - sporty'!BC$4</f>
        <v>0</v>
      </c>
      <c r="BD22" s="243">
        <f>'Body - sporty'!BD25/'Body - sporty'!BD$4</f>
        <v>0</v>
      </c>
      <c r="BE22" s="243">
        <f>'Body - sporty'!BE25/'Body - sporty'!BE$4</f>
        <v>4.8543689320388349E-2</v>
      </c>
      <c r="BF22" s="243">
        <f>'Body - sporty'!BF25/'Body - sporty'!BF$4</f>
        <v>0</v>
      </c>
      <c r="BG22" s="243">
        <f>'Body - sporty'!BG25/'Body - sporty'!BG$4</f>
        <v>0</v>
      </c>
      <c r="BH22" s="243">
        <f>'Body - sporty'!BH25/'Body - sporty'!BH$4</f>
        <v>0</v>
      </c>
      <c r="BI22" s="243">
        <f>'Body - sporty'!BI25/'Body - sporty'!BI$4</f>
        <v>0</v>
      </c>
      <c r="BJ22" s="243">
        <f>'Body - sporty'!BJ25/'Body - sporty'!BJ$4</f>
        <v>0</v>
      </c>
      <c r="BK22" s="243">
        <f>'Body - sporty'!BK25/'Body - sporty'!BK$4</f>
        <v>0</v>
      </c>
      <c r="BL22" s="243">
        <f>'Body - sporty'!BL25/'Body - sporty'!BL$4</f>
        <v>0</v>
      </c>
      <c r="BM22" s="243">
        <f>'Body - sporty'!BM25/'Body - sporty'!BM$4</f>
        <v>0</v>
      </c>
      <c r="BN22" s="243">
        <f>'Body - sporty'!BN25/'Body - sporty'!BN$4</f>
        <v>0</v>
      </c>
      <c r="BO22" s="243">
        <f>'Body - sporty'!BO25/'Body - sporty'!BO$4</f>
        <v>6.0194174757281553E-2</v>
      </c>
      <c r="BP22" s="243">
        <f>'Body - sporty'!BP25/'Body - sporty'!BP$4</f>
        <v>0</v>
      </c>
      <c r="BQ22" s="243">
        <f>'Body - sporty'!BQ25/'Body - sporty'!BQ$4</f>
        <v>7.6213592233009705E-2</v>
      </c>
      <c r="BR22" s="243">
        <f>'Body - sporty'!BR25/'Body - sporty'!BR$4</f>
        <v>0</v>
      </c>
      <c r="BS22" s="243">
        <f>'Body - sporty'!BS25/'Body - sporty'!BS$4</f>
        <v>0</v>
      </c>
      <c r="BT22" s="243">
        <f>'Body - sporty'!BT25/'Body - sporty'!BT$4</f>
        <v>0</v>
      </c>
      <c r="BU22" s="243">
        <f>'Body - sporty'!BU25/'Body - sporty'!BU$4</f>
        <v>0</v>
      </c>
      <c r="BV22" s="243">
        <f>'Body - sporty'!BV25/'Body - sporty'!BV$4</f>
        <v>0</v>
      </c>
      <c r="BW22" s="243">
        <f>'Body - sporty'!BW25/'Body - sporty'!BW$4</f>
        <v>0</v>
      </c>
      <c r="BX22" s="243">
        <f>'Body - sporty'!BX25/'Body - sporty'!BX$4</f>
        <v>0</v>
      </c>
      <c r="BY22" s="243">
        <f>'Body - sporty'!BY25/'Body - sporty'!BY$4</f>
        <v>0</v>
      </c>
      <c r="BZ22" s="243">
        <f>'Body - sporty'!BZ25/'Body - sporty'!BZ$4</f>
        <v>0</v>
      </c>
      <c r="CA22" s="243">
        <f>'Body - sporty'!CA25/'Body - sporty'!CA$4</f>
        <v>0</v>
      </c>
      <c r="CB22" s="243">
        <f>'Body - sporty'!CB25/'Body - sporty'!CB$4</f>
        <v>8.6893203883495154E-2</v>
      </c>
      <c r="CC22" s="243">
        <f>'Body - sporty'!CC25/'Body - sporty'!CC$4</f>
        <v>0</v>
      </c>
      <c r="CD22" s="243">
        <f>'Body - sporty'!CD25/'Body - sporty'!CD$4</f>
        <v>0</v>
      </c>
      <c r="CE22" s="243">
        <f>'Body - sporty'!CE25/'Body - sporty'!CE$4</f>
        <v>0</v>
      </c>
      <c r="CF22" s="243">
        <f>'Body - sporty'!CF25/'Body - sporty'!CF$4</f>
        <v>0</v>
      </c>
      <c r="CG22" s="243">
        <f>'Body - sporty'!CG25/'Body - sporty'!CG$4</f>
        <v>0</v>
      </c>
      <c r="CH22" s="243">
        <f>'Body - sporty'!CH25/'Body - sporty'!CH$4</f>
        <v>5.4368932038834951E-2</v>
      </c>
      <c r="CI22" s="243">
        <f>'Body - sporty'!CI25/'Body - sporty'!CI$4</f>
        <v>0</v>
      </c>
      <c r="CJ22" s="243">
        <f>'Body - sporty'!CJ25/'Body - sporty'!CJ$4</f>
        <v>0</v>
      </c>
      <c r="CK22" s="243">
        <f>'Body - sporty'!CK25/'Body - sporty'!CK$4</f>
        <v>0</v>
      </c>
      <c r="CL22" s="243">
        <f>'Body - sporty'!CL25/'Body - sporty'!CL$4</f>
        <v>5.6796116504854367E-2</v>
      </c>
      <c r="CM22" s="243">
        <f>'Body - sporty'!CM25/'Body - sporty'!CM$4</f>
        <v>0</v>
      </c>
      <c r="CN22" s="243">
        <f>'Body - sporty'!CN25/'Body - sporty'!CN$4</f>
        <v>0</v>
      </c>
      <c r="CO22" s="243">
        <f>'Body - sporty'!CO25/'Body - sporty'!CO$4</f>
        <v>7.7184466019417489E-2</v>
      </c>
      <c r="CP22" s="243">
        <f>'Body - sporty'!CP25/'Body - sporty'!CP$4</f>
        <v>0</v>
      </c>
      <c r="CQ22" s="243">
        <f>'Body - sporty'!CQ25/'Body - sporty'!CQ$4</f>
        <v>0</v>
      </c>
      <c r="CR22" s="243">
        <f>'Body - sporty'!CR25/'Body - sporty'!CR$4</f>
        <v>7.4757281553398058E-2</v>
      </c>
      <c r="CS22" s="243">
        <f>'Body - sporty'!CS25/'Body - sporty'!CS$4</f>
        <v>0</v>
      </c>
      <c r="CT22" s="243">
        <f>'Body - sporty'!CT25/'Body - sporty'!CT$4</f>
        <v>0</v>
      </c>
      <c r="CU22" s="243">
        <f>'Body - sporty'!CU25/'Body - sporty'!CU$4</f>
        <v>0.49271844660194175</v>
      </c>
      <c r="CV22" s="243">
        <f>'Body - sporty'!CV25/'Body - sporty'!CV$4</f>
        <v>0</v>
      </c>
      <c r="CW22" s="243">
        <f>'Body - sporty'!CW25/'Body - sporty'!CW$4</f>
        <v>0</v>
      </c>
      <c r="CX22" s="243">
        <f>'Body - sporty'!CX25/'Body - sporty'!CX$4</f>
        <v>0</v>
      </c>
      <c r="CY22" s="243">
        <f>'Body - sporty'!CY25/'Body - sporty'!CY$4</f>
        <v>4.4660194174757278E-2</v>
      </c>
      <c r="CZ22" s="243">
        <f>'Body - sporty'!CZ25/'Body - sporty'!CZ$4</f>
        <v>5.9223300970873784E-2</v>
      </c>
      <c r="DA22" s="243">
        <f>'Body - sporty'!DA25/'Body - sporty'!DA$4</f>
        <v>4.1262135922330093E-2</v>
      </c>
      <c r="DB22" s="243">
        <f>'Body - sporty'!DB25/'Body - sporty'!DB$4</f>
        <v>7.3300970873786411E-2</v>
      </c>
      <c r="DC22" s="243">
        <f>'Body - sporty'!DC25/'Body - sporty'!DC$4</f>
        <v>0</v>
      </c>
      <c r="DD22" s="243">
        <f>'Body - sporty'!DD25/'Body - sporty'!DD$4</f>
        <v>0</v>
      </c>
      <c r="DE22" s="243">
        <f>'Body - sporty'!DE25/'Body - sporty'!DE$4</f>
        <v>9.4660194174757281E-2</v>
      </c>
      <c r="DF22" s="243">
        <f>'Body - sporty'!DF25/'Body - sporty'!DF$4</f>
        <v>0</v>
      </c>
      <c r="DG22" s="243">
        <f>'Body - sporty'!DG25/'Body - sporty'!DG$4</f>
        <v>5.0485436893203881E-2</v>
      </c>
      <c r="DH22" s="243">
        <f>'Body - sporty'!DH25/'Body - sporty'!DH$4</f>
        <v>0</v>
      </c>
      <c r="DI22" s="243">
        <f>'Body - sporty'!DI25/'Body - sporty'!DI$4</f>
        <v>0</v>
      </c>
    </row>
    <row r="23" spans="1:113" ht="14.25" customHeight="1" x14ac:dyDescent="0.25">
      <c r="A23" s="239" t="s">
        <v>25</v>
      </c>
      <c r="B23" s="243">
        <f>'Body - sporty'!B26/'Body - sporty'!B$4</f>
        <v>7.8640776699029122E-2</v>
      </c>
      <c r="C23" s="243">
        <f>'Body - sporty'!C26/'Body - sporty'!C$4</f>
        <v>9.5145631067961173E-2</v>
      </c>
      <c r="D23" s="243">
        <f>'Body - sporty'!D26/'Body - sporty'!D$4</f>
        <v>8.7864077669902924E-2</v>
      </c>
      <c r="E23" s="243">
        <f>'Body - sporty'!E26/'Body - sporty'!E$4</f>
        <v>5.1456310679611657E-2</v>
      </c>
      <c r="F23" s="243">
        <f>'Body - sporty'!F26/'Body - sporty'!F$4</f>
        <v>8.2038834951456321E-2</v>
      </c>
      <c r="G23" s="243">
        <f>'Body - sporty'!G26/'Body - sporty'!G$4</f>
        <v>6.3106796116504854E-2</v>
      </c>
      <c r="H23" s="243">
        <f>'Body - sporty'!H26/'Body - sporty'!H$4</f>
        <v>0</v>
      </c>
      <c r="I23" s="243">
        <f>'Body - sporty'!I26/'Body - sporty'!I$4</f>
        <v>0</v>
      </c>
      <c r="J23" s="243">
        <f>'Body - sporty'!J26/'Body - sporty'!J$4</f>
        <v>6.4077669902912623E-2</v>
      </c>
      <c r="K23" s="243">
        <f>'Body - sporty'!K26/'Body - sporty'!K$4</f>
        <v>0</v>
      </c>
      <c r="L23" s="243">
        <f>'Body - sporty'!L26/'Body - sporty'!L$4</f>
        <v>9.0776699029126218E-2</v>
      </c>
      <c r="M23" s="243">
        <f>'Body - sporty'!M26/'Body - sporty'!M$4</f>
        <v>8.0582524271844674E-2</v>
      </c>
      <c r="N23" s="243">
        <f>'Body - sporty'!N26/'Body - sporty'!N$4</f>
        <v>0</v>
      </c>
      <c r="O23" s="243">
        <f>'Body - sporty'!O26/'Body - sporty'!O$4</f>
        <v>8.9805825242718448E-2</v>
      </c>
      <c r="P23" s="243">
        <f>'Body - sporty'!P26/'Body - sporty'!P$4</f>
        <v>8.689320388349514E-2</v>
      </c>
      <c r="Q23" s="243">
        <f>'Body - sporty'!Q26/'Body - sporty'!Q$4</f>
        <v>9.0291262135922326E-2</v>
      </c>
      <c r="R23" s="243">
        <f>'Body - sporty'!R26/'Body - sporty'!R$4</f>
        <v>0</v>
      </c>
      <c r="S23" s="243">
        <f>'Body - sporty'!S26/'Body - sporty'!S$4</f>
        <v>7.7267618760450643E-2</v>
      </c>
      <c r="T23" s="243">
        <f>'Body - sporty'!T26/'Body - sporty'!T$4</f>
        <v>0</v>
      </c>
      <c r="U23" s="243">
        <f>'Body - sporty'!U26/'Body - sporty'!U$4</f>
        <v>5.7281553398058259E-2</v>
      </c>
      <c r="V23" s="243">
        <f>'Body - sporty'!V26/'Body - sporty'!V$4</f>
        <v>9.3203883495145634E-2</v>
      </c>
      <c r="W23" s="243">
        <f>'Body - sporty'!W26/'Body - sporty'!W$4</f>
        <v>6.407766990291261E-2</v>
      </c>
      <c r="X23" s="243">
        <f>'Body - sporty'!X26/'Body - sporty'!X$4</f>
        <v>0</v>
      </c>
      <c r="Y23" s="243">
        <f>'Body - sporty'!Y26/'Body - sporty'!Y$4</f>
        <v>0</v>
      </c>
      <c r="Z23" s="243">
        <f>'Body - sporty'!Z26/'Body - sporty'!Z$4</f>
        <v>5.9223300970873791E-2</v>
      </c>
      <c r="AA23" s="243">
        <f>'Body - sporty'!AA26/'Body - sporty'!AA$4</f>
        <v>7.281553398058252E-2</v>
      </c>
      <c r="AB23" s="243">
        <f>'Body - sporty'!AB26/'Body - sporty'!AB$4</f>
        <v>8.3980582524271846E-2</v>
      </c>
      <c r="AC23" s="243">
        <f>'Body - sporty'!AC26/'Body - sporty'!AC$4</f>
        <v>6.8932038834951456E-2</v>
      </c>
      <c r="AD23" s="243">
        <f>'Body - sporty'!AD26/'Body - sporty'!AD$4</f>
        <v>7.7669902912621352E-2</v>
      </c>
      <c r="AE23" s="243">
        <f>'Body - sporty'!AE26/'Body - sporty'!AE$4</f>
        <v>0</v>
      </c>
      <c r="AF23" s="243">
        <f>'Body - sporty'!AF26/'Body - sporty'!AF$4</f>
        <v>0</v>
      </c>
      <c r="AG23" s="243">
        <f>'Body - sporty'!AG26/'Body - sporty'!AG$4</f>
        <v>0</v>
      </c>
      <c r="AH23" s="243">
        <f>'Body - sporty'!AH26/'Body - sporty'!AH$4</f>
        <v>9.3689320388349512E-2</v>
      </c>
      <c r="AI23" s="243">
        <f>'Body - sporty'!AI26/'Body - sporty'!AI$4</f>
        <v>8.2038834951456321E-2</v>
      </c>
      <c r="AJ23" s="243">
        <f>'Body - sporty'!AJ26/'Body - sporty'!AJ$4</f>
        <v>8.4466019417475724E-2</v>
      </c>
      <c r="AK23" s="243">
        <f>'Body - sporty'!AK26/'Body - sporty'!AK$4</f>
        <v>8.1067961165048552E-2</v>
      </c>
      <c r="AL23" s="243">
        <f>'Body - sporty'!AL26/'Body - sporty'!AL$4</f>
        <v>0</v>
      </c>
      <c r="AM23" s="243">
        <f>'Body - sporty'!AM26/'Body - sporty'!AM$4</f>
        <v>0</v>
      </c>
      <c r="AN23" s="243">
        <f>'Body - sporty'!AN26/'Body - sporty'!AN$4</f>
        <v>0</v>
      </c>
      <c r="AO23" s="243">
        <f>'Body - sporty'!AO26/'Body - sporty'!AO$4</f>
        <v>8.1067961165048538E-2</v>
      </c>
      <c r="AP23" s="243">
        <f>'Body - sporty'!AP26/'Body - sporty'!AP$4</f>
        <v>6.407766990291261E-2</v>
      </c>
      <c r="AQ23" s="243">
        <f>'Body - sporty'!AQ26/'Body - sporty'!AQ$4</f>
        <v>0</v>
      </c>
      <c r="AR23" s="243">
        <f>'Body - sporty'!AR26/'Body - sporty'!AR$4</f>
        <v>9.1747572815533987E-2</v>
      </c>
      <c r="AS23" s="243">
        <f>'Body - sporty'!AS26/'Body - sporty'!AS$4</f>
        <v>4.660194174757281E-2</v>
      </c>
      <c r="AT23" s="243">
        <f>'Body - sporty'!AT26/'Body - sporty'!AT$4</f>
        <v>9.6601941747572806E-2</v>
      </c>
      <c r="AU23" s="243">
        <f>'Body - sporty'!AU26/'Body - sporty'!AU$4</f>
        <v>7.7669902912621366E-2</v>
      </c>
      <c r="AV23" s="243">
        <f>'Body - sporty'!AV26/'Body - sporty'!AV$4</f>
        <v>0</v>
      </c>
      <c r="AW23" s="243">
        <f>'Body - sporty'!AW26/'Body - sporty'!AW$4</f>
        <v>0</v>
      </c>
      <c r="AX23" s="243">
        <f>'Body - sporty'!AX26/'Body - sporty'!AX$4</f>
        <v>9.3203883495145634E-2</v>
      </c>
      <c r="AY23" s="243">
        <f>'Body - sporty'!AY26/'Body - sporty'!AY$4</f>
        <v>7.9126213592233E-2</v>
      </c>
      <c r="AZ23" s="243">
        <f>'Body - sporty'!AZ26/'Body - sporty'!AZ$4</f>
        <v>0</v>
      </c>
      <c r="BA23" s="243">
        <f>'Body - sporty'!BA26/'Body - sporty'!BA$4</f>
        <v>9.5145631067961159E-2</v>
      </c>
      <c r="BB23" s="243">
        <f>'Body - sporty'!BB26/'Body - sporty'!BB$4</f>
        <v>9.3203883495145634E-2</v>
      </c>
      <c r="BC23" s="243">
        <f>'Body - sporty'!BC26/'Body - sporty'!BC$4</f>
        <v>0</v>
      </c>
      <c r="BD23" s="243">
        <f>'Body - sporty'!BD26/'Body - sporty'!BD$4</f>
        <v>0</v>
      </c>
      <c r="BE23" s="243">
        <f>'Body - sporty'!BE26/'Body - sporty'!BE$4</f>
        <v>6.2621359223300976E-2</v>
      </c>
      <c r="BF23" s="243">
        <f>'Body - sporty'!BF26/'Body - sporty'!BF$4</f>
        <v>7.9126213592233013E-2</v>
      </c>
      <c r="BG23" s="243">
        <f>'Body - sporty'!BG26/'Body - sporty'!BG$4</f>
        <v>8.6407766990291263E-2</v>
      </c>
      <c r="BH23" s="243">
        <f>'Body - sporty'!BH26/'Body - sporty'!BH$4</f>
        <v>8.155339805825243E-2</v>
      </c>
      <c r="BI23" s="243">
        <f>'Body - sporty'!BI26/'Body - sporty'!BI$4</f>
        <v>0</v>
      </c>
      <c r="BJ23" s="243">
        <f>'Body - sporty'!BJ26/'Body - sporty'!BJ$4</f>
        <v>0.49271844660194175</v>
      </c>
      <c r="BK23" s="243">
        <f>'Body - sporty'!BK26/'Body - sporty'!BK$4</f>
        <v>0</v>
      </c>
      <c r="BL23" s="243">
        <f>'Body - sporty'!BL26/'Body - sporty'!BL$4</f>
        <v>0</v>
      </c>
      <c r="BM23" s="243">
        <f>'Body - sporty'!BM26/'Body - sporty'!BM$4</f>
        <v>0</v>
      </c>
      <c r="BN23" s="243">
        <f>'Body - sporty'!BN26/'Body - sporty'!BN$4</f>
        <v>0</v>
      </c>
      <c r="BO23" s="243">
        <f>'Body - sporty'!BO26/'Body - sporty'!BO$4</f>
        <v>7.3786407766990289E-2</v>
      </c>
      <c r="BP23" s="243">
        <f>'Body - sporty'!BP26/'Body - sporty'!BP$4</f>
        <v>6.6990291262135918E-2</v>
      </c>
      <c r="BQ23" s="243">
        <f>'Body - sporty'!BQ26/'Body - sporty'!BQ$4</f>
        <v>7.6699029126213597E-2</v>
      </c>
      <c r="BR23" s="243">
        <f>'Body - sporty'!BR26/'Body - sporty'!BR$4</f>
        <v>8.058252427184466E-2</v>
      </c>
      <c r="BS23" s="243">
        <f>'Body - sporty'!BS26/'Body - sporty'!BS$4</f>
        <v>8.0097087378640783E-2</v>
      </c>
      <c r="BT23" s="243">
        <f>'Body - sporty'!BT26/'Body - sporty'!BT$4</f>
        <v>0</v>
      </c>
      <c r="BU23" s="243">
        <f>'Body - sporty'!BU26/'Body - sporty'!BU$4</f>
        <v>7.8155339805825244E-2</v>
      </c>
      <c r="BV23" s="243">
        <f>'Body - sporty'!BV26/'Body - sporty'!BV$4</f>
        <v>0</v>
      </c>
      <c r="BW23" s="243">
        <f>'Body - sporty'!BW26/'Body - sporty'!BW$4</f>
        <v>0</v>
      </c>
      <c r="BX23" s="243">
        <f>'Body - sporty'!BX26/'Body - sporty'!BX$4</f>
        <v>8.9320388349514557E-2</v>
      </c>
      <c r="BY23" s="243">
        <f>'Body - sporty'!BY26/'Body - sporty'!BY$4</f>
        <v>0</v>
      </c>
      <c r="BZ23" s="243">
        <f>'Body - sporty'!BZ26/'Body - sporty'!BZ$4</f>
        <v>0</v>
      </c>
      <c r="CA23" s="243">
        <f>'Body - sporty'!CA26/'Body - sporty'!CA$4</f>
        <v>0</v>
      </c>
      <c r="CB23" s="243">
        <f>'Body - sporty'!CB26/'Body - sporty'!CB$4</f>
        <v>0</v>
      </c>
      <c r="CC23" s="243">
        <f>'Body - sporty'!CC26/'Body - sporty'!CC$4</f>
        <v>0</v>
      </c>
      <c r="CD23" s="243">
        <f>'Body - sporty'!CD26/'Body - sporty'!CD$4</f>
        <v>7.4757281553398058E-2</v>
      </c>
      <c r="CE23" s="243">
        <f>'Body - sporty'!CE26/'Body - sporty'!CE$4</f>
        <v>7.1425476732284623E-2</v>
      </c>
      <c r="CF23" s="243">
        <f>'Body - sporty'!CF26/'Body - sporty'!CF$4</f>
        <v>0</v>
      </c>
      <c r="CG23" s="243">
        <f>'Body - sporty'!CG26/'Body - sporty'!CG$4</f>
        <v>7.0388349514563103E-2</v>
      </c>
      <c r="CH23" s="243">
        <f>'Body - sporty'!CH26/'Body - sporty'!CH$4</f>
        <v>8.2524271844660199E-2</v>
      </c>
      <c r="CI23" s="243">
        <f>'Body - sporty'!CI26/'Body - sporty'!CI$4</f>
        <v>7.4757281553398072E-2</v>
      </c>
      <c r="CJ23" s="243">
        <f>'Body - sporty'!CJ26/'Body - sporty'!CJ$4</f>
        <v>0</v>
      </c>
      <c r="CK23" s="243">
        <f>'Body - sporty'!CK26/'Body - sporty'!CK$4</f>
        <v>0</v>
      </c>
      <c r="CL23" s="243">
        <f>'Body - sporty'!CL26/'Body - sporty'!CL$4</f>
        <v>6.2621359223300976E-2</v>
      </c>
      <c r="CM23" s="243">
        <f>'Body - sporty'!CM26/'Body - sporty'!CM$4</f>
        <v>8.6893203883495154E-2</v>
      </c>
      <c r="CN23" s="243">
        <f>'Body - sporty'!CN26/'Body - sporty'!CN$4</f>
        <v>0</v>
      </c>
      <c r="CO23" s="243">
        <f>'Body - sporty'!CO26/'Body - sporty'!CO$4</f>
        <v>6.553398058252427E-2</v>
      </c>
      <c r="CP23" s="243">
        <f>'Body - sporty'!CP26/'Body - sporty'!CP$4</f>
        <v>0</v>
      </c>
      <c r="CQ23" s="243">
        <f>'Body - sporty'!CQ26/'Body - sporty'!CQ$4</f>
        <v>0</v>
      </c>
      <c r="CR23" s="243">
        <f>'Body - sporty'!CR26/'Body - sporty'!CR$4</f>
        <v>8.7378640776699018E-2</v>
      </c>
      <c r="CS23" s="243">
        <f>'Body - sporty'!CS26/'Body - sporty'!CS$4</f>
        <v>7.281553398058252E-2</v>
      </c>
      <c r="CT23" s="243">
        <f>'Body - sporty'!CT26/'Body - sporty'!CT$4</f>
        <v>7.2330097087378628E-2</v>
      </c>
      <c r="CU23" s="243">
        <f>'Body - sporty'!CU26/'Body - sporty'!CU$4</f>
        <v>0</v>
      </c>
      <c r="CV23" s="243">
        <f>'Body - sporty'!CV26/'Body - sporty'!CV$4</f>
        <v>0</v>
      </c>
      <c r="CW23" s="243">
        <f>'Body - sporty'!CW26/'Body - sporty'!CW$4</f>
        <v>8.5922330097087385E-2</v>
      </c>
      <c r="CX23" s="243">
        <f>'Body - sporty'!CX26/'Body - sporty'!CX$4</f>
        <v>0</v>
      </c>
      <c r="CY23" s="243">
        <f>'Body - sporty'!CY26/'Body - sporty'!CY$4</f>
        <v>6.2621359223300976E-2</v>
      </c>
      <c r="CZ23" s="243">
        <f>'Body - sporty'!CZ26/'Body - sporty'!CZ$4</f>
        <v>6.5048543689320393E-2</v>
      </c>
      <c r="DA23" s="243">
        <f>'Body - sporty'!DA26/'Body - sporty'!DA$4</f>
        <v>8.1067961165048538E-2</v>
      </c>
      <c r="DB23" s="243">
        <f>'Body - sporty'!DB26/'Body - sporty'!DB$4</f>
        <v>8.2038834951456308E-2</v>
      </c>
      <c r="DC23" s="243">
        <f>'Body - sporty'!DC26/'Body - sporty'!DC$4</f>
        <v>0</v>
      </c>
      <c r="DD23" s="243">
        <f>'Body - sporty'!DD26/'Body - sporty'!DD$4</f>
        <v>0</v>
      </c>
      <c r="DE23" s="243">
        <f>'Body - sporty'!DE26/'Body - sporty'!DE$4</f>
        <v>7.3300970873786411E-2</v>
      </c>
      <c r="DF23" s="243">
        <f>'Body - sporty'!DF26/'Body - sporty'!DF$4</f>
        <v>8.8349514563106801E-2</v>
      </c>
      <c r="DG23" s="243">
        <f>'Body - sporty'!DG26/'Body - sporty'!DG$4</f>
        <v>7.0873786407766981E-2</v>
      </c>
      <c r="DH23" s="243">
        <f>'Body - sporty'!DH26/'Body - sporty'!DH$4</f>
        <v>8.4466019417475724E-2</v>
      </c>
      <c r="DI23" s="243">
        <f>'Body - sporty'!DI26/'Body - sporty'!DI$4</f>
        <v>7.5728155339805828E-2</v>
      </c>
    </row>
    <row r="24" spans="1:113" ht="14.25" customHeight="1" x14ac:dyDescent="0.25">
      <c r="A24" s="239" t="s">
        <v>26</v>
      </c>
      <c r="B24" s="243">
        <f>'Body - sporty'!B27/'Body - sporty'!B$4</f>
        <v>9.2718446601941742E-2</v>
      </c>
      <c r="C24" s="243">
        <f>'Body - sporty'!C27/'Body - sporty'!C$4</f>
        <v>0.59417475728155345</v>
      </c>
      <c r="D24" s="243">
        <f>'Body - sporty'!D27/'Body - sporty'!D$4</f>
        <v>0.1941747572815534</v>
      </c>
      <c r="E24" s="243">
        <f>'Body - sporty'!E27/'Body - sporty'!E$4</f>
        <v>9.2718446601941756E-2</v>
      </c>
      <c r="F24" s="243">
        <f>'Body - sporty'!F27/'Body - sporty'!F$4</f>
        <v>9.1262135922330109E-2</v>
      </c>
      <c r="G24" s="243">
        <f>'Body - sporty'!G27/'Body - sporty'!G$4</f>
        <v>9.4660194174757281E-2</v>
      </c>
      <c r="H24" s="243">
        <f>'Body - sporty'!H27/'Body - sporty'!H$4</f>
        <v>9.2718446601941742E-2</v>
      </c>
      <c r="I24" s="243">
        <f>'Body - sporty'!I27/'Body - sporty'!I$4</f>
        <v>9.1747572815533987E-2</v>
      </c>
      <c r="J24" s="243">
        <f>'Body - sporty'!J27/'Body - sporty'!J$4</f>
        <v>1</v>
      </c>
      <c r="K24" s="243">
        <f>'Body - sporty'!K27/'Body - sporty'!K$4</f>
        <v>9.3689320388349498E-2</v>
      </c>
      <c r="L24" s="243">
        <f>'Body - sporty'!L27/'Body - sporty'!L$4</f>
        <v>1</v>
      </c>
      <c r="M24" s="243">
        <f>'Body - sporty'!M27/'Body - sporty'!M$4</f>
        <v>8.5922330097087371E-2</v>
      </c>
      <c r="N24" s="243">
        <f>'Body - sporty'!N27/'Body - sporty'!N$4</f>
        <v>9.0291262135922326E-2</v>
      </c>
      <c r="O24" s="243">
        <f>'Body - sporty'!O27/'Body - sporty'!O$4</f>
        <v>8.786407766990291E-2</v>
      </c>
      <c r="P24" s="243">
        <f>'Body - sporty'!P27/'Body - sporty'!P$4</f>
        <v>0.19417475728155337</v>
      </c>
      <c r="Q24" s="243">
        <f>'Body - sporty'!Q27/'Body - sporty'!Q$4</f>
        <v>8.5922330097087385E-2</v>
      </c>
      <c r="R24" s="243">
        <f>'Body - sporty'!R27/'Body - sporty'!R$4</f>
        <v>8.7378640776699032E-2</v>
      </c>
      <c r="S24" s="243">
        <f>'Body - sporty'!S27/'Body - sporty'!S$4</f>
        <v>0.10108823771278198</v>
      </c>
      <c r="T24" s="243">
        <f>'Body - sporty'!T27/'Body - sporty'!T$4</f>
        <v>9.5145631067961159E-2</v>
      </c>
      <c r="U24" s="243">
        <f>'Body - sporty'!U27/'Body - sporty'!U$4</f>
        <v>0.49271844660194175</v>
      </c>
      <c r="V24" s="243">
        <f>'Body - sporty'!V27/'Body - sporty'!V$4</f>
        <v>8.9320388349514571E-2</v>
      </c>
      <c r="W24" s="243">
        <f>'Body - sporty'!W27/'Body - sporty'!W$4</f>
        <v>9.1747572815533973E-2</v>
      </c>
      <c r="X24" s="243">
        <f>'Body - sporty'!X27/'Body - sporty'!X$4</f>
        <v>9.563106796116505E-2</v>
      </c>
      <c r="Y24" s="243">
        <f>'Body - sporty'!Y27/'Body - sporty'!Y$4</f>
        <v>9.4660194174757295E-2</v>
      </c>
      <c r="Z24" s="243">
        <f>'Body - sporty'!Z27/'Body - sporty'!Z$4</f>
        <v>7.4757281553398072E-2</v>
      </c>
      <c r="AA24" s="243">
        <f>'Body - sporty'!AA27/'Body - sporty'!AA$4</f>
        <v>8.5436893203883493E-2</v>
      </c>
      <c r="AB24" s="243">
        <f>'Body - sporty'!AB27/'Body - sporty'!AB$4</f>
        <v>9.6116504854368914E-2</v>
      </c>
      <c r="AC24" s="243">
        <f>'Body - sporty'!AC27/'Body - sporty'!AC$4</f>
        <v>9.1262135922330095E-2</v>
      </c>
      <c r="AD24" s="243">
        <f>'Body - sporty'!AD27/'Body - sporty'!AD$4</f>
        <v>1</v>
      </c>
      <c r="AE24" s="243">
        <f>'Body - sporty'!AE27/'Body - sporty'!AE$4</f>
        <v>9.4174757281553403E-2</v>
      </c>
      <c r="AF24" s="243">
        <f>'Body - sporty'!AF27/'Body - sporty'!AF$4</f>
        <v>9.2718446601941742E-2</v>
      </c>
      <c r="AG24" s="243">
        <f>'Body - sporty'!AG27/'Body - sporty'!AG$4</f>
        <v>9.2233009708737879E-2</v>
      </c>
      <c r="AH24" s="243">
        <f>'Body - sporty'!AH27/'Body - sporty'!AH$4</f>
        <v>7.5728155339805828E-2</v>
      </c>
      <c r="AI24" s="243">
        <f>'Body - sporty'!AI27/'Body - sporty'!AI$4</f>
        <v>8.9805825242718448E-2</v>
      </c>
      <c r="AJ24" s="243">
        <f>'Body - sporty'!AJ27/'Body - sporty'!AJ$4</f>
        <v>9.0776699029126218E-2</v>
      </c>
      <c r="AK24" s="243">
        <f>'Body - sporty'!AK27/'Body - sporty'!AK$4</f>
        <v>0.29271844660194174</v>
      </c>
      <c r="AL24" s="243">
        <f>'Body - sporty'!AL27/'Body - sporty'!AL$4</f>
        <v>8.689320388349514E-2</v>
      </c>
      <c r="AM24" s="243">
        <f>'Body - sporty'!AM27/'Body - sporty'!AM$4</f>
        <v>9.1747572815533987E-2</v>
      </c>
      <c r="AN24" s="243">
        <f>'Body - sporty'!AN27/'Body - sporty'!AN$4</f>
        <v>9.3689320388349512E-2</v>
      </c>
      <c r="AO24" s="243">
        <f>'Body - sporty'!AO27/'Body - sporty'!AO$4</f>
        <v>0.29271844660194174</v>
      </c>
      <c r="AP24" s="243">
        <f>'Body - sporty'!AP27/'Body - sporty'!AP$4</f>
        <v>8.9805825242718448E-2</v>
      </c>
      <c r="AQ24" s="243">
        <f>'Body - sporty'!AQ27/'Body - sporty'!AQ$4</f>
        <v>9.6116504854368928E-2</v>
      </c>
      <c r="AR24" s="243">
        <f>'Body - sporty'!AR27/'Body - sporty'!AR$4</f>
        <v>9.660194174757282E-2</v>
      </c>
      <c r="AS24" s="243">
        <f>'Body - sporty'!AS27/'Body - sporty'!AS$4</f>
        <v>0.1941747572815534</v>
      </c>
      <c r="AT24" s="243">
        <f>'Body - sporty'!AT27/'Body - sporty'!AT$4</f>
        <v>0.29271844660194174</v>
      </c>
      <c r="AU24" s="243">
        <f>'Body - sporty'!AU27/'Body - sporty'!AU$4</f>
        <v>8.8834951456310693E-2</v>
      </c>
      <c r="AV24" s="243">
        <f>'Body - sporty'!AV27/'Body - sporty'!AV$4</f>
        <v>0.59417475728155333</v>
      </c>
      <c r="AW24" s="243">
        <f>'Body - sporty'!AW27/'Body - sporty'!AW$4</f>
        <v>1</v>
      </c>
      <c r="AX24" s="243">
        <f>'Body - sporty'!AX27/'Body - sporty'!AX$4</f>
        <v>5.6796116504854374E-2</v>
      </c>
      <c r="AY24" s="243">
        <f>'Body - sporty'!AY27/'Body - sporty'!AY$4</f>
        <v>9.6116504854368928E-2</v>
      </c>
      <c r="AZ24" s="243">
        <f>'Body - sporty'!AZ27/'Body - sporty'!AZ$4</f>
        <v>0</v>
      </c>
      <c r="BA24" s="243">
        <f>'Body - sporty'!BA27/'Body - sporty'!BA$4</f>
        <v>1</v>
      </c>
      <c r="BB24" s="243">
        <f>'Body - sporty'!BB27/'Body - sporty'!BB$4</f>
        <v>7.4271844660194167E-2</v>
      </c>
      <c r="BC24" s="243">
        <f>'Body - sporty'!BC27/'Body - sporty'!BC$4</f>
        <v>0.49271844660194175</v>
      </c>
      <c r="BD24" s="243">
        <f>'Body - sporty'!BD27/'Body - sporty'!BD$4</f>
        <v>9.320388349514562E-2</v>
      </c>
      <c r="BE24" s="243">
        <f>'Body - sporty'!BE27/'Body - sporty'!BE$4</f>
        <v>1</v>
      </c>
      <c r="BF24" s="243">
        <f>'Body - sporty'!BF27/'Body - sporty'!BF$4</f>
        <v>1</v>
      </c>
      <c r="BG24" s="243">
        <f>'Body - sporty'!BG27/'Body - sporty'!BG$4</f>
        <v>0</v>
      </c>
      <c r="BH24" s="243">
        <f>'Body - sporty'!BH27/'Body - sporty'!BH$4</f>
        <v>8.4951456310679616E-2</v>
      </c>
      <c r="BI24" s="243">
        <f>'Body - sporty'!BI27/'Body - sporty'!BI$4</f>
        <v>9.2718446601941756E-2</v>
      </c>
      <c r="BJ24" s="243">
        <f>'Body - sporty'!BJ27/'Body - sporty'!BJ$4</f>
        <v>0.29271844660194174</v>
      </c>
      <c r="BK24" s="243">
        <f>'Body - sporty'!BK27/'Body - sporty'!BK$4</f>
        <v>0</v>
      </c>
      <c r="BL24" s="243">
        <f>'Body - sporty'!BL27/'Body - sporty'!BL$4</f>
        <v>9.6601941747572806E-2</v>
      </c>
      <c r="BM24" s="243">
        <f>'Body - sporty'!BM27/'Body - sporty'!BM$4</f>
        <v>0</v>
      </c>
      <c r="BN24" s="243">
        <f>'Body - sporty'!BN27/'Body - sporty'!BN$4</f>
        <v>9.660194174757282E-2</v>
      </c>
      <c r="BO24" s="243">
        <f>'Body - sporty'!BO27/'Body - sporty'!BO$4</f>
        <v>0.4927184466019417</v>
      </c>
      <c r="BP24" s="243">
        <f>'Body - sporty'!BP27/'Body - sporty'!BP$4</f>
        <v>8.9320388349514557E-2</v>
      </c>
      <c r="BQ24" s="243">
        <f>'Body - sporty'!BQ27/'Body - sporty'!BQ$4</f>
        <v>0.39223300970873792</v>
      </c>
      <c r="BR24" s="243">
        <f>'Body - sporty'!BR27/'Body - sporty'!BR$4</f>
        <v>0.49271844660194175</v>
      </c>
      <c r="BS24" s="243">
        <f>'Body - sporty'!BS27/'Body - sporty'!BS$4</f>
        <v>0</v>
      </c>
      <c r="BT24" s="243">
        <f>'Body - sporty'!BT27/'Body - sporty'!BT$4</f>
        <v>0</v>
      </c>
      <c r="BU24" s="243">
        <f>'Body - sporty'!BU27/'Body - sporty'!BU$4</f>
        <v>9.0776699029126218E-2</v>
      </c>
      <c r="BV24" s="243">
        <f>'Body - sporty'!BV27/'Body - sporty'!BV$4</f>
        <v>0</v>
      </c>
      <c r="BW24" s="243">
        <f>'Body - sporty'!BW27/'Body - sporty'!BW$4</f>
        <v>0</v>
      </c>
      <c r="BX24" s="243">
        <f>'Body - sporty'!BX27/'Body - sporty'!BX$4</f>
        <v>9.0776699029126218E-2</v>
      </c>
      <c r="BY24" s="243">
        <f>'Body - sporty'!BY27/'Body - sporty'!BY$4</f>
        <v>1</v>
      </c>
      <c r="BZ24" s="243">
        <f>'Body - sporty'!BZ27/'Body - sporty'!BZ$4</f>
        <v>9.6116504854368928E-2</v>
      </c>
      <c r="CA24" s="243">
        <f>'Body - sporty'!CA27/'Body - sporty'!CA$4</f>
        <v>8.689320388349514E-2</v>
      </c>
      <c r="CB24" s="243">
        <f>'Body - sporty'!CB27/'Body - sporty'!CB$4</f>
        <v>0.59417475728155345</v>
      </c>
      <c r="CC24" s="243">
        <f>'Body - sporty'!CC27/'Body - sporty'!CC$4</f>
        <v>9.6116504854368928E-2</v>
      </c>
      <c r="CD24" s="243">
        <f>'Body - sporty'!CD27/'Body - sporty'!CD$4</f>
        <v>0.59417475728155345</v>
      </c>
      <c r="CE24" s="243">
        <f>'Body - sporty'!CE27/'Body - sporty'!CE$4</f>
        <v>8.8233879542496008E-2</v>
      </c>
      <c r="CF24" s="243">
        <f>'Body - sporty'!CF27/'Body - sporty'!CF$4</f>
        <v>8.5436893203883507E-2</v>
      </c>
      <c r="CG24" s="243">
        <f>'Body - sporty'!CG27/'Body - sporty'!CG$4</f>
        <v>9.5145631067961159E-2</v>
      </c>
      <c r="CH24" s="243">
        <f>'Body - sporty'!CH27/'Body - sporty'!CH$4</f>
        <v>9.5631067961165037E-2</v>
      </c>
      <c r="CI24" s="243">
        <f>'Body - sporty'!CI27/'Body - sporty'!CI$4</f>
        <v>9.1747572815533987E-2</v>
      </c>
      <c r="CJ24" s="243">
        <f>'Body - sporty'!CJ27/'Body - sporty'!CJ$4</f>
        <v>9.2718446601941742E-2</v>
      </c>
      <c r="CK24" s="243">
        <f>'Body - sporty'!CK27/'Body - sporty'!CK$4</f>
        <v>9.6601941747572806E-2</v>
      </c>
      <c r="CL24" s="243">
        <f>'Body - sporty'!CL27/'Body - sporty'!CL$4</f>
        <v>9.0776699029126218E-2</v>
      </c>
      <c r="CM24" s="243">
        <f>'Body - sporty'!CM27/'Body - sporty'!CM$4</f>
        <v>0.59417475728155345</v>
      </c>
      <c r="CN24" s="243">
        <f>'Body - sporty'!CN27/'Body - sporty'!CN$4</f>
        <v>9.563106796116505E-2</v>
      </c>
      <c r="CO24" s="243">
        <f>'Body - sporty'!CO27/'Body - sporty'!CO$4</f>
        <v>9.660194174757282E-2</v>
      </c>
      <c r="CP24" s="243">
        <f>'Body - sporty'!CP27/'Body - sporty'!CP$4</f>
        <v>0</v>
      </c>
      <c r="CQ24" s="243">
        <f>'Body - sporty'!CQ27/'Body - sporty'!CQ$4</f>
        <v>0.59417475728155345</v>
      </c>
      <c r="CR24" s="243">
        <f>'Body - sporty'!CR27/'Body - sporty'!CR$4</f>
        <v>0.7961165048543688</v>
      </c>
      <c r="CS24" s="243">
        <f>'Body - sporty'!CS27/'Body - sporty'!CS$4</f>
        <v>8.5436893203883493E-2</v>
      </c>
      <c r="CT24" s="243">
        <f>'Body - sporty'!CT27/'Body - sporty'!CT$4</f>
        <v>9.0776699029126218E-2</v>
      </c>
      <c r="CU24" s="243">
        <f>'Body - sporty'!CU27/'Body - sporty'!CU$4</f>
        <v>0</v>
      </c>
      <c r="CV24" s="243">
        <f>'Body - sporty'!CV27/'Body - sporty'!CV$4</f>
        <v>1</v>
      </c>
      <c r="CW24" s="243">
        <f>'Body - sporty'!CW27/'Body - sporty'!CW$4</f>
        <v>0.1941747572815534</v>
      </c>
      <c r="CX24" s="243">
        <f>'Body - sporty'!CX27/'Body - sporty'!CX$4</f>
        <v>9.0776699029126218E-2</v>
      </c>
      <c r="CY24" s="243">
        <f>'Body - sporty'!CY27/'Body - sporty'!CY$4</f>
        <v>0.79611650485436891</v>
      </c>
      <c r="CZ24" s="243">
        <f>'Body - sporty'!CZ27/'Body - sporty'!CZ$4</f>
        <v>6.4563106796116501E-2</v>
      </c>
      <c r="DA24" s="243">
        <f>'Body - sporty'!DA27/'Body - sporty'!DA$4</f>
        <v>9.6116504854368928E-2</v>
      </c>
      <c r="DB24" s="243">
        <f>'Body - sporty'!DB27/'Body - sporty'!DB$4</f>
        <v>0.2927184466019418</v>
      </c>
      <c r="DC24" s="243">
        <f>'Body - sporty'!DC27/'Body - sporty'!DC$4</f>
        <v>9.3689320388349526E-2</v>
      </c>
      <c r="DD24" s="243">
        <f>'Body - sporty'!DD27/'Body - sporty'!DD$4</f>
        <v>8.5922330097087371E-2</v>
      </c>
      <c r="DE24" s="243">
        <f>'Body - sporty'!DE27/'Body - sporty'!DE$4</f>
        <v>9.563106796116505E-2</v>
      </c>
      <c r="DF24" s="243">
        <f>'Body - sporty'!DF27/'Body - sporty'!DF$4</f>
        <v>0.39223300970873792</v>
      </c>
      <c r="DG24" s="243">
        <f>'Body - sporty'!DG27/'Body - sporty'!DG$4</f>
        <v>9.417475728155339E-2</v>
      </c>
      <c r="DH24" s="243">
        <f>'Body - sporty'!DH27/'Body - sporty'!DH$4</f>
        <v>0.79611650485436891</v>
      </c>
      <c r="DI24" s="243">
        <f>'Body - sporty'!DI27/'Body - sporty'!DI$4</f>
        <v>7.9126213592233013E-2</v>
      </c>
    </row>
    <row r="25" spans="1:113" ht="14.25" customHeight="1" x14ac:dyDescent="0.25">
      <c r="A25" s="238" t="s">
        <v>27</v>
      </c>
      <c r="B25" s="243">
        <f>'Body - sporty'!B28/'Body - sporty'!B$4</f>
        <v>8.689320388349514E-2</v>
      </c>
      <c r="C25" s="243">
        <f>'Body - sporty'!C28/'Body - sporty'!C$4</f>
        <v>0</v>
      </c>
      <c r="D25" s="243">
        <f>'Body - sporty'!D28/'Body - sporty'!D$4</f>
        <v>9.1747572815533987E-2</v>
      </c>
      <c r="E25" s="243">
        <f>'Body - sporty'!E28/'Body - sporty'!E$4</f>
        <v>7.3300970873786411E-2</v>
      </c>
      <c r="F25" s="243">
        <f>'Body - sporty'!F28/'Body - sporty'!F$4</f>
        <v>8.5922330097087385E-2</v>
      </c>
      <c r="G25" s="243">
        <f>'Body - sporty'!G28/'Body - sporty'!G$4</f>
        <v>9.417475728155339E-2</v>
      </c>
      <c r="H25" s="243">
        <f>'Body - sporty'!H28/'Body - sporty'!H$4</f>
        <v>9.5145631067961159E-2</v>
      </c>
      <c r="I25" s="243">
        <f>'Body - sporty'!I28/'Body - sporty'!I$4</f>
        <v>7.9611650485436891E-2</v>
      </c>
      <c r="J25" s="243">
        <f>'Body - sporty'!J28/'Body - sporty'!J$4</f>
        <v>7.815533980582523E-2</v>
      </c>
      <c r="K25" s="243">
        <f>'Body - sporty'!K28/'Body - sporty'!K$4</f>
        <v>0</v>
      </c>
      <c r="L25" s="243">
        <f>'Body - sporty'!L28/'Body - sporty'!L$4</f>
        <v>8.786407766990291E-2</v>
      </c>
      <c r="M25" s="243">
        <f>'Body - sporty'!M28/'Body - sporty'!M$4</f>
        <v>4.4660194174757278E-2</v>
      </c>
      <c r="N25" s="243">
        <f>'Body - sporty'!N28/'Body - sporty'!N$4</f>
        <v>0</v>
      </c>
      <c r="O25" s="243">
        <f>'Body - sporty'!O28/'Body - sporty'!O$4</f>
        <v>8.4466019417475724E-2</v>
      </c>
      <c r="P25" s="243">
        <f>'Body - sporty'!P28/'Body - sporty'!P$4</f>
        <v>5.2427184466019419E-2</v>
      </c>
      <c r="Q25" s="243">
        <f>'Body - sporty'!Q28/'Body - sporty'!Q$4</f>
        <v>0</v>
      </c>
      <c r="R25" s="243">
        <f>'Body - sporty'!R28/'Body - sporty'!R$4</f>
        <v>6.7961165048543687E-2</v>
      </c>
      <c r="S25" s="243">
        <f>'Body - sporty'!S28/'Body - sporty'!S$4</f>
        <v>0</v>
      </c>
      <c r="T25" s="243">
        <f>'Body - sporty'!T28/'Body - sporty'!T$4</f>
        <v>8.398058252427186E-2</v>
      </c>
      <c r="U25" s="243">
        <f>'Body - sporty'!U28/'Body - sporty'!U$4</f>
        <v>9.660194174757282E-2</v>
      </c>
      <c r="V25" s="243">
        <f>'Body - sporty'!V28/'Body - sporty'!V$4</f>
        <v>8.6407766990291263E-2</v>
      </c>
      <c r="W25" s="243">
        <f>'Body - sporty'!W28/'Body - sporty'!W$4</f>
        <v>9.563106796116505E-2</v>
      </c>
      <c r="X25" s="243">
        <f>'Body - sporty'!X28/'Body - sporty'!X$4</f>
        <v>0</v>
      </c>
      <c r="Y25" s="243">
        <f>'Body - sporty'!Y28/'Body - sporty'!Y$4</f>
        <v>7.9611650485436905E-2</v>
      </c>
      <c r="Z25" s="243">
        <f>'Body - sporty'!Z28/'Body - sporty'!Z$4</f>
        <v>0.29271844660194174</v>
      </c>
      <c r="AA25" s="243">
        <f>'Body - sporty'!AA28/'Body - sporty'!AA$4</f>
        <v>9.5145631067961159E-2</v>
      </c>
      <c r="AB25" s="243">
        <f>'Body - sporty'!AB28/'Body - sporty'!AB$4</f>
        <v>0</v>
      </c>
      <c r="AC25" s="243">
        <f>'Body - sporty'!AC28/'Body - sporty'!AC$4</f>
        <v>9.0776699029126218E-2</v>
      </c>
      <c r="AD25" s="243">
        <f>'Body - sporty'!AD28/'Body - sporty'!AD$4</f>
        <v>8.0097087378640769E-2</v>
      </c>
      <c r="AE25" s="243">
        <f>'Body - sporty'!AE28/'Body - sporty'!AE$4</f>
        <v>8.8834951456310679E-2</v>
      </c>
      <c r="AF25" s="243">
        <f>'Body - sporty'!AF28/'Body - sporty'!AF$4</f>
        <v>9.6601941747572806E-2</v>
      </c>
      <c r="AG25" s="243">
        <f>'Body - sporty'!AG28/'Body - sporty'!AG$4</f>
        <v>0</v>
      </c>
      <c r="AH25" s="243">
        <f>'Body - sporty'!AH28/'Body - sporty'!AH$4</f>
        <v>0</v>
      </c>
      <c r="AI25" s="243">
        <f>'Body - sporty'!AI28/'Body - sporty'!AI$4</f>
        <v>8.5922330097087371E-2</v>
      </c>
      <c r="AJ25" s="243">
        <f>'Body - sporty'!AJ28/'Body - sporty'!AJ$4</f>
        <v>7.281553398058252E-2</v>
      </c>
      <c r="AK25" s="243">
        <f>'Body - sporty'!AK28/'Body - sporty'!AK$4</f>
        <v>6.9902912621359226E-2</v>
      </c>
      <c r="AL25" s="243">
        <f>'Body - sporty'!AL28/'Body - sporty'!AL$4</f>
        <v>9.3689320388349498E-2</v>
      </c>
      <c r="AM25" s="243">
        <f>'Body - sporty'!AM28/'Body - sporty'!AM$4</f>
        <v>0</v>
      </c>
      <c r="AN25" s="243">
        <f>'Body - sporty'!AN28/'Body - sporty'!AN$4</f>
        <v>0</v>
      </c>
      <c r="AO25" s="243">
        <f>'Body - sporty'!AO28/'Body - sporty'!AO$4</f>
        <v>8.0097087378640769E-2</v>
      </c>
      <c r="AP25" s="243">
        <f>'Body - sporty'!AP28/'Body - sporty'!AP$4</f>
        <v>7.281553398058252E-2</v>
      </c>
      <c r="AQ25" s="243">
        <f>'Body - sporty'!AQ28/'Body - sporty'!AQ$4</f>
        <v>0</v>
      </c>
      <c r="AR25" s="243">
        <f>'Body - sporty'!AR28/'Body - sporty'!AR$4</f>
        <v>7.6699029126213597E-2</v>
      </c>
      <c r="AS25" s="243">
        <f>'Body - sporty'!AS28/'Body - sporty'!AS$4</f>
        <v>0.49271844660194175</v>
      </c>
      <c r="AT25" s="243">
        <f>'Body - sporty'!AT28/'Body - sporty'!AT$4</f>
        <v>7.9611650485436877E-2</v>
      </c>
      <c r="AU25" s="243">
        <f>'Body - sporty'!AU28/'Body - sporty'!AU$4</f>
        <v>0</v>
      </c>
      <c r="AV25" s="243">
        <f>'Body - sporty'!AV28/'Body - sporty'!AV$4</f>
        <v>0.1941747572815534</v>
      </c>
      <c r="AW25" s="243">
        <f>'Body - sporty'!AW28/'Body - sporty'!AW$4</f>
        <v>8.9320388349514571E-2</v>
      </c>
      <c r="AX25" s="243">
        <f>'Body - sporty'!AX28/'Body - sporty'!AX$4</f>
        <v>6.3106796116504854E-2</v>
      </c>
      <c r="AY25" s="243">
        <f>'Body - sporty'!AY28/'Body - sporty'!AY$4</f>
        <v>8.2524271844660185E-2</v>
      </c>
      <c r="AZ25" s="243">
        <f>'Body - sporty'!AZ28/'Body - sporty'!AZ$4</f>
        <v>0</v>
      </c>
      <c r="BA25" s="243">
        <f>'Body - sporty'!BA28/'Body - sporty'!BA$4</f>
        <v>6.2135922330097085E-2</v>
      </c>
      <c r="BB25" s="243">
        <f>'Body - sporty'!BB28/'Body - sporty'!BB$4</f>
        <v>0</v>
      </c>
      <c r="BC25" s="243">
        <f>'Body - sporty'!BC28/'Body - sporty'!BC$4</f>
        <v>9.4660194174757281E-2</v>
      </c>
      <c r="BD25" s="243">
        <f>'Body - sporty'!BD28/'Body - sporty'!BD$4</f>
        <v>0</v>
      </c>
      <c r="BE25" s="243">
        <f>'Body - sporty'!BE28/'Body - sporty'!BE$4</f>
        <v>7.7669902912621366E-2</v>
      </c>
      <c r="BF25" s="243">
        <f>'Body - sporty'!BF28/'Body - sporty'!BF$4</f>
        <v>8.1067961165048552E-2</v>
      </c>
      <c r="BG25" s="243">
        <f>'Body - sporty'!BG28/'Body - sporty'!BG$4</f>
        <v>0</v>
      </c>
      <c r="BH25" s="243">
        <f>'Body - sporty'!BH28/'Body - sporty'!BH$4</f>
        <v>7.0388349514563103E-2</v>
      </c>
      <c r="BI25" s="243">
        <f>'Body - sporty'!BI28/'Body - sporty'!BI$4</f>
        <v>9.1262135922330109E-2</v>
      </c>
      <c r="BJ25" s="243">
        <f>'Body - sporty'!BJ28/'Body - sporty'!BJ$4</f>
        <v>0</v>
      </c>
      <c r="BK25" s="243">
        <f>'Body - sporty'!BK28/'Body - sporty'!BK$4</f>
        <v>0</v>
      </c>
      <c r="BL25" s="243">
        <f>'Body - sporty'!BL28/'Body - sporty'!BL$4</f>
        <v>0.29271844660194174</v>
      </c>
      <c r="BM25" s="243">
        <f>'Body - sporty'!BM28/'Body - sporty'!BM$4</f>
        <v>0</v>
      </c>
      <c r="BN25" s="243">
        <f>'Body - sporty'!BN28/'Body - sporty'!BN$4</f>
        <v>0</v>
      </c>
      <c r="BO25" s="243">
        <f>'Body - sporty'!BO28/'Body - sporty'!BO$4</f>
        <v>8.6407766990291263E-2</v>
      </c>
      <c r="BP25" s="243">
        <f>'Body - sporty'!BP28/'Body - sporty'!BP$4</f>
        <v>7.7669902912621352E-2</v>
      </c>
      <c r="BQ25" s="243">
        <f>'Body - sporty'!BQ28/'Body - sporty'!BQ$4</f>
        <v>9.3203883495145648E-2</v>
      </c>
      <c r="BR25" s="243">
        <f>'Body - sporty'!BR28/'Body - sporty'!BR$4</f>
        <v>7.0873786407766981E-2</v>
      </c>
      <c r="BS25" s="243">
        <f>'Body - sporty'!BS28/'Body - sporty'!BS$4</f>
        <v>0.39223300970873792</v>
      </c>
      <c r="BT25" s="243">
        <f>'Body - sporty'!BT28/'Body - sporty'!BT$4</f>
        <v>0</v>
      </c>
      <c r="BU25" s="243">
        <f>'Body - sporty'!BU28/'Body - sporty'!BU$4</f>
        <v>7.9126213592233E-2</v>
      </c>
      <c r="BV25" s="243">
        <f>'Body - sporty'!BV28/'Body - sporty'!BV$4</f>
        <v>0</v>
      </c>
      <c r="BW25" s="243">
        <f>'Body - sporty'!BW28/'Body - sporty'!BW$4</f>
        <v>0</v>
      </c>
      <c r="BX25" s="243">
        <f>'Body - sporty'!BX28/'Body - sporty'!BX$4</f>
        <v>0</v>
      </c>
      <c r="BY25" s="243">
        <f>'Body - sporty'!BY28/'Body - sporty'!BY$4</f>
        <v>9.3689320388349512E-2</v>
      </c>
      <c r="BZ25" s="243">
        <f>'Body - sporty'!BZ28/'Body - sporty'!BZ$4</f>
        <v>9.6116504854368928E-2</v>
      </c>
      <c r="CA25" s="243">
        <f>'Body - sporty'!CA28/'Body - sporty'!CA$4</f>
        <v>0</v>
      </c>
      <c r="CB25" s="243">
        <f>'Body - sporty'!CB28/'Body - sporty'!CB$4</f>
        <v>8.5436893203883493E-2</v>
      </c>
      <c r="CC25" s="243">
        <f>'Body - sporty'!CC28/'Body - sporty'!CC$4</f>
        <v>0</v>
      </c>
      <c r="CD25" s="243">
        <f>'Body - sporty'!CD28/'Body - sporty'!CD$4</f>
        <v>0</v>
      </c>
      <c r="CE25" s="243">
        <f>'Body - sporty'!CE28/'Body - sporty'!CE$4</f>
        <v>9.2891993680005558E-2</v>
      </c>
      <c r="CF25" s="243">
        <f>'Body - sporty'!CF28/'Body - sporty'!CF$4</f>
        <v>8.4466019417475738E-2</v>
      </c>
      <c r="CG25" s="243">
        <f>'Body - sporty'!CG28/'Body - sporty'!CG$4</f>
        <v>0.79611650485436902</v>
      </c>
      <c r="CH25" s="243">
        <f>'Body - sporty'!CH28/'Body - sporty'!CH$4</f>
        <v>9.1747572815533973E-2</v>
      </c>
      <c r="CI25" s="243">
        <f>'Body - sporty'!CI28/'Body - sporty'!CI$4</f>
        <v>0</v>
      </c>
      <c r="CJ25" s="243">
        <f>'Body - sporty'!CJ28/'Body - sporty'!CJ$4</f>
        <v>0</v>
      </c>
      <c r="CK25" s="243">
        <f>'Body - sporty'!CK28/'Body - sporty'!CK$4</f>
        <v>0</v>
      </c>
      <c r="CL25" s="243">
        <f>'Body - sporty'!CL28/'Body - sporty'!CL$4</f>
        <v>5.9223300970873784E-2</v>
      </c>
      <c r="CM25" s="243">
        <f>'Body - sporty'!CM28/'Body - sporty'!CM$4</f>
        <v>0</v>
      </c>
      <c r="CN25" s="243">
        <f>'Body - sporty'!CN28/'Body - sporty'!CN$4</f>
        <v>0</v>
      </c>
      <c r="CO25" s="243">
        <f>'Body - sporty'!CO28/'Body - sporty'!CO$4</f>
        <v>7.2330097087378642E-2</v>
      </c>
      <c r="CP25" s="243">
        <f>'Body - sporty'!CP28/'Body - sporty'!CP$4</f>
        <v>0</v>
      </c>
      <c r="CQ25" s="243">
        <f>'Body - sporty'!CQ28/'Body - sporty'!CQ$4</f>
        <v>0</v>
      </c>
      <c r="CR25" s="243">
        <f>'Body - sporty'!CR28/'Body - sporty'!CR$4</f>
        <v>8.2524271844660185E-2</v>
      </c>
      <c r="CS25" s="243">
        <f>'Body - sporty'!CS28/'Body - sporty'!CS$4</f>
        <v>9.3689320388349512E-2</v>
      </c>
      <c r="CT25" s="243">
        <f>'Body - sporty'!CT28/'Body - sporty'!CT$4</f>
        <v>9.320388349514562E-2</v>
      </c>
      <c r="CU25" s="243">
        <f>'Body - sporty'!CU28/'Body - sporty'!CU$4</f>
        <v>9.4174757281553403E-2</v>
      </c>
      <c r="CV25" s="243">
        <f>'Body - sporty'!CV28/'Body - sporty'!CV$4</f>
        <v>0</v>
      </c>
      <c r="CW25" s="243">
        <f>'Body - sporty'!CW28/'Body - sporty'!CW$4</f>
        <v>0.39223300970873787</v>
      </c>
      <c r="CX25" s="243">
        <f>'Body - sporty'!CX28/'Body - sporty'!CX$4</f>
        <v>0</v>
      </c>
      <c r="CY25" s="243">
        <f>'Body - sporty'!CY28/'Body - sporty'!CY$4</f>
        <v>7.5242718446601936E-2</v>
      </c>
      <c r="CZ25" s="243">
        <f>'Body - sporty'!CZ28/'Body - sporty'!CZ$4</f>
        <v>1.5533980582524273E-2</v>
      </c>
      <c r="DA25" s="243">
        <f>'Body - sporty'!DA28/'Body - sporty'!DA$4</f>
        <v>8.1553398058252416E-2</v>
      </c>
      <c r="DB25" s="243">
        <f>'Body - sporty'!DB28/'Body - sporty'!DB$4</f>
        <v>8.8834951456310693E-2</v>
      </c>
      <c r="DC25" s="243">
        <f>'Body - sporty'!DC28/'Body - sporty'!DC$4</f>
        <v>9.6116504854368942E-2</v>
      </c>
      <c r="DD25" s="243">
        <f>'Body - sporty'!DD28/'Body - sporty'!DD$4</f>
        <v>8.1067961165048552E-2</v>
      </c>
      <c r="DE25" s="243">
        <f>'Body - sporty'!DE28/'Body - sporty'!DE$4</f>
        <v>4.3689320388349516E-2</v>
      </c>
      <c r="DF25" s="243">
        <f>'Body - sporty'!DF28/'Body - sporty'!DF$4</f>
        <v>9.0291262135922326E-2</v>
      </c>
      <c r="DG25" s="243">
        <f>'Body - sporty'!DG28/'Body - sporty'!DG$4</f>
        <v>5.6796116504854367E-2</v>
      </c>
      <c r="DH25" s="243">
        <f>'Body - sporty'!DH28/'Body - sporty'!DH$4</f>
        <v>0</v>
      </c>
      <c r="DI25" s="243">
        <f>'Body - sporty'!DI28/'Body - sporty'!DI$4</f>
        <v>0</v>
      </c>
    </row>
    <row r="26" spans="1:113" ht="14.25" customHeight="1" x14ac:dyDescent="0.25">
      <c r="A26" s="239" t="s">
        <v>28</v>
      </c>
      <c r="B26" s="243">
        <f>'Body - sporty'!B29/'Body - sporty'!B$4</f>
        <v>9.3689320388349512E-2</v>
      </c>
      <c r="C26" s="243">
        <f>'Body - sporty'!C29/'Body - sporty'!C$4</f>
        <v>0.79611650485436891</v>
      </c>
      <c r="D26" s="243">
        <f>'Body - sporty'!D29/'Body - sporty'!D$4</f>
        <v>9.4174757281553403E-2</v>
      </c>
      <c r="E26" s="243">
        <f>'Body - sporty'!E29/'Body - sporty'!E$4</f>
        <v>8.6407766990291276E-2</v>
      </c>
      <c r="F26" s="243">
        <f>'Body - sporty'!F29/'Body - sporty'!F$4</f>
        <v>8.6407766990291263E-2</v>
      </c>
      <c r="G26" s="243">
        <f>'Body - sporty'!G29/'Body - sporty'!G$4</f>
        <v>0.1941747572815534</v>
      </c>
      <c r="H26" s="243">
        <f>'Body - sporty'!H29/'Body - sporty'!H$4</f>
        <v>0.1941747572815534</v>
      </c>
      <c r="I26" s="243">
        <f>'Body - sporty'!I29/'Body - sporty'!I$4</f>
        <v>0.1941747572815534</v>
      </c>
      <c r="J26" s="243">
        <f>'Body - sporty'!J29/'Body - sporty'!J$4</f>
        <v>9.3203883495145634E-2</v>
      </c>
      <c r="K26" s="243">
        <f>'Body - sporty'!K29/'Body - sporty'!K$4</f>
        <v>9.2718446601941742E-2</v>
      </c>
      <c r="L26" s="243">
        <f>'Body - sporty'!L29/'Body - sporty'!L$4</f>
        <v>9.660194174757282E-2</v>
      </c>
      <c r="M26" s="243">
        <f>'Body - sporty'!M29/'Body - sporty'!M$4</f>
        <v>9.5145631067961159E-2</v>
      </c>
      <c r="N26" s="243">
        <f>'Body - sporty'!N29/'Body - sporty'!N$4</f>
        <v>9.1747572815533973E-2</v>
      </c>
      <c r="O26" s="243">
        <f>'Body - sporty'!O29/'Body - sporty'!O$4</f>
        <v>7.6213592233009705E-2</v>
      </c>
      <c r="P26" s="243">
        <f>'Body - sporty'!P29/'Body - sporty'!P$4</f>
        <v>9.5145631067961159E-2</v>
      </c>
      <c r="Q26" s="243">
        <f>'Body - sporty'!Q29/'Body - sporty'!Q$4</f>
        <v>0.59417475728155345</v>
      </c>
      <c r="R26" s="243">
        <f>'Body - sporty'!R29/'Body - sporty'!R$4</f>
        <v>0.79611650485436891</v>
      </c>
      <c r="S26" s="243">
        <f>'Body - sporty'!S29/'Body - sporty'!S$4</f>
        <v>0.1042295989693265</v>
      </c>
      <c r="T26" s="243">
        <f>'Body - sporty'!T29/'Body - sporty'!T$4</f>
        <v>9.1747572815533987E-2</v>
      </c>
      <c r="U26" s="243">
        <f>'Body - sporty'!U29/'Body - sporty'!U$4</f>
        <v>9.5631067961165064E-2</v>
      </c>
      <c r="V26" s="243">
        <f>'Body - sporty'!V29/'Body - sporty'!V$4</f>
        <v>9.1747572815533987E-2</v>
      </c>
      <c r="W26" s="243">
        <f>'Body - sporty'!W29/'Body - sporty'!W$4</f>
        <v>9.0776699029126204E-2</v>
      </c>
      <c r="X26" s="243">
        <f>'Body - sporty'!X29/'Body - sporty'!X$4</f>
        <v>0</v>
      </c>
      <c r="Y26" s="243">
        <f>'Body - sporty'!Y29/'Body - sporty'!Y$4</f>
        <v>8.8834951456310693E-2</v>
      </c>
      <c r="Z26" s="243">
        <f>'Body - sporty'!Z29/'Body - sporty'!Z$4</f>
        <v>7.6699029126213583E-2</v>
      </c>
      <c r="AA26" s="243">
        <f>'Body - sporty'!AA29/'Body - sporty'!AA$4</f>
        <v>0.49271844660194175</v>
      </c>
      <c r="AB26" s="243">
        <f>'Body - sporty'!AB29/'Body - sporty'!AB$4</f>
        <v>1</v>
      </c>
      <c r="AC26" s="243">
        <f>'Body - sporty'!AC29/'Body - sporty'!AC$4</f>
        <v>9.3203883495145634E-2</v>
      </c>
      <c r="AD26" s="243">
        <f>'Body - sporty'!AD29/'Body - sporty'!AD$4</f>
        <v>9.3203883495145634E-2</v>
      </c>
      <c r="AE26" s="243">
        <f>'Body - sporty'!AE29/'Body - sporty'!AE$4</f>
        <v>0.49271844660194175</v>
      </c>
      <c r="AF26" s="243">
        <f>'Body - sporty'!AF29/'Body - sporty'!AF$4</f>
        <v>9.6601941747572806E-2</v>
      </c>
      <c r="AG26" s="243">
        <f>'Body - sporty'!AG29/'Body - sporty'!AG$4</f>
        <v>0.59417475728155345</v>
      </c>
      <c r="AH26" s="243">
        <f>'Body - sporty'!AH29/'Body - sporty'!AH$4</f>
        <v>8.4951456310679616E-2</v>
      </c>
      <c r="AI26" s="243">
        <f>'Body - sporty'!AI29/'Body - sporty'!AI$4</f>
        <v>9.2718446601941756E-2</v>
      </c>
      <c r="AJ26" s="243">
        <f>'Body - sporty'!AJ29/'Body - sporty'!AJ$4</f>
        <v>0.1941747572815534</v>
      </c>
      <c r="AK26" s="243">
        <f>'Body - sporty'!AK29/'Body - sporty'!AK$4</f>
        <v>9.4174757281553403E-2</v>
      </c>
      <c r="AL26" s="243">
        <f>'Body - sporty'!AL29/'Body - sporty'!AL$4</f>
        <v>9.417475728155339E-2</v>
      </c>
      <c r="AM26" s="243">
        <f>'Body - sporty'!AM29/'Body - sporty'!AM$4</f>
        <v>0</v>
      </c>
      <c r="AN26" s="243">
        <f>'Body - sporty'!AN29/'Body - sporty'!AN$4</f>
        <v>9.1747572815533973E-2</v>
      </c>
      <c r="AO26" s="243">
        <f>'Body - sporty'!AO29/'Body - sporty'!AO$4</f>
        <v>0.79611650485436891</v>
      </c>
      <c r="AP26" s="243">
        <f>'Body - sporty'!AP29/'Body - sporty'!AP$4</f>
        <v>7.7184466019417461E-2</v>
      </c>
      <c r="AQ26" s="243">
        <f>'Body - sporty'!AQ29/'Body - sporty'!AQ$4</f>
        <v>0</v>
      </c>
      <c r="AR26" s="243">
        <f>'Body - sporty'!AR29/'Body - sporty'!AR$4</f>
        <v>0.2927184466019418</v>
      </c>
      <c r="AS26" s="243">
        <f>'Body - sporty'!AS29/'Body - sporty'!AS$4</f>
        <v>9.417475728155339E-2</v>
      </c>
      <c r="AT26" s="243">
        <f>'Body - sporty'!AT29/'Body - sporty'!AT$4</f>
        <v>9.3689320388349512E-2</v>
      </c>
      <c r="AU26" s="243">
        <f>'Body - sporty'!AU29/'Body - sporty'!AU$4</f>
        <v>8.3495145631067968E-2</v>
      </c>
      <c r="AV26" s="243">
        <f>'Body - sporty'!AV29/'Body - sporty'!AV$4</f>
        <v>0</v>
      </c>
      <c r="AW26" s="243">
        <f>'Body - sporty'!AW29/'Body - sporty'!AW$4</f>
        <v>9.4174757281553403E-2</v>
      </c>
      <c r="AX26" s="243">
        <f>'Body - sporty'!AX29/'Body - sporty'!AX$4</f>
        <v>8.4466019417475724E-2</v>
      </c>
      <c r="AY26" s="243">
        <f>'Body - sporty'!AY29/'Body - sporty'!AY$4</f>
        <v>1</v>
      </c>
      <c r="AZ26" s="243">
        <f>'Body - sporty'!AZ29/'Body - sporty'!AZ$4</f>
        <v>9.4660194174757281E-2</v>
      </c>
      <c r="BA26" s="243">
        <f>'Body - sporty'!BA29/'Body - sporty'!BA$4</f>
        <v>9.320388349514562E-2</v>
      </c>
      <c r="BB26" s="243">
        <f>'Body - sporty'!BB29/'Body - sporty'!BB$4</f>
        <v>0.1941747572815534</v>
      </c>
      <c r="BC26" s="243">
        <f>'Body - sporty'!BC29/'Body - sporty'!BC$4</f>
        <v>9.3689320388349526E-2</v>
      </c>
      <c r="BD26" s="243">
        <f>'Body - sporty'!BD29/'Body - sporty'!BD$4</f>
        <v>0</v>
      </c>
      <c r="BE26" s="243">
        <f>'Body - sporty'!BE29/'Body - sporty'!BE$4</f>
        <v>8.9805825242718462E-2</v>
      </c>
      <c r="BF26" s="243">
        <f>'Body - sporty'!BF29/'Body - sporty'!BF$4</f>
        <v>0.39223300970873787</v>
      </c>
      <c r="BG26" s="243">
        <f>'Body - sporty'!BG29/'Body - sporty'!BG$4</f>
        <v>9.2718446601941742E-2</v>
      </c>
      <c r="BH26" s="243">
        <f>'Body - sporty'!BH29/'Body - sporty'!BH$4</f>
        <v>9.2233009708737865E-2</v>
      </c>
      <c r="BI26" s="243">
        <f>'Body - sporty'!BI29/'Body - sporty'!BI$4</f>
        <v>7.6213592233009705E-2</v>
      </c>
      <c r="BJ26" s="243">
        <f>'Body - sporty'!BJ29/'Body - sporty'!BJ$4</f>
        <v>0.79611650485436891</v>
      </c>
      <c r="BK26" s="243">
        <f>'Body - sporty'!BK29/'Body - sporty'!BK$4</f>
        <v>0</v>
      </c>
      <c r="BL26" s="243">
        <f>'Body - sporty'!BL29/'Body - sporty'!BL$4</f>
        <v>9.3203883495145634E-2</v>
      </c>
      <c r="BM26" s="243">
        <f>'Body - sporty'!BM29/'Body - sporty'!BM$4</f>
        <v>0.29271844660194174</v>
      </c>
      <c r="BN26" s="243">
        <f>'Body - sporty'!BN29/'Body - sporty'!BN$4</f>
        <v>0</v>
      </c>
      <c r="BO26" s="243">
        <f>'Body - sporty'!BO29/'Body - sporty'!BO$4</f>
        <v>9.6601941747572806E-2</v>
      </c>
      <c r="BP26" s="243">
        <f>'Body - sporty'!BP29/'Body - sporty'!BP$4</f>
        <v>9.2233009708737865E-2</v>
      </c>
      <c r="BQ26" s="243">
        <f>'Body - sporty'!BQ29/'Body - sporty'!BQ$4</f>
        <v>0</v>
      </c>
      <c r="BR26" s="243">
        <f>'Body - sporty'!BR29/'Body - sporty'!BR$4</f>
        <v>9.1262135922330095E-2</v>
      </c>
      <c r="BS26" s="243">
        <f>'Body - sporty'!BS29/'Body - sporty'!BS$4</f>
        <v>8.4951456310679616E-2</v>
      </c>
      <c r="BT26" s="243">
        <f>'Body - sporty'!BT29/'Body - sporty'!BT$4</f>
        <v>0.29271844660194174</v>
      </c>
      <c r="BU26" s="243">
        <f>'Body - sporty'!BU29/'Body - sporty'!BU$4</f>
        <v>8.1067961165048538E-2</v>
      </c>
      <c r="BV26" s="243">
        <f>'Body - sporty'!BV29/'Body - sporty'!BV$4</f>
        <v>9.1262135922330095E-2</v>
      </c>
      <c r="BW26" s="243">
        <f>'Body - sporty'!BW29/'Body - sporty'!BW$4</f>
        <v>0</v>
      </c>
      <c r="BX26" s="243">
        <f>'Body - sporty'!BX29/'Body - sporty'!BX$4</f>
        <v>0.79611650485436891</v>
      </c>
      <c r="BY26" s="243">
        <f>'Body - sporty'!BY29/'Body - sporty'!BY$4</f>
        <v>9.563106796116505E-2</v>
      </c>
      <c r="BZ26" s="243">
        <f>'Body - sporty'!BZ29/'Body - sporty'!BZ$4</f>
        <v>9.6116504854368928E-2</v>
      </c>
      <c r="CA26" s="243">
        <f>'Body - sporty'!CA29/'Body - sporty'!CA$4</f>
        <v>0</v>
      </c>
      <c r="CB26" s="243">
        <f>'Body - sporty'!CB29/'Body - sporty'!CB$4</f>
        <v>0.29271844660194174</v>
      </c>
      <c r="CC26" s="243">
        <f>'Body - sporty'!CC29/'Body - sporty'!CC$4</f>
        <v>0.1941747572815534</v>
      </c>
      <c r="CD26" s="243">
        <f>'Body - sporty'!CD29/'Body - sporty'!CD$4</f>
        <v>9.6116504854368928E-2</v>
      </c>
      <c r="CE26" s="243">
        <f>'Body - sporty'!CE29/'Body - sporty'!CE$4</f>
        <v>9.6210586984388821E-2</v>
      </c>
      <c r="CF26" s="243">
        <f>'Body - sporty'!CF29/'Body - sporty'!CF$4</f>
        <v>9.5631067961165064E-2</v>
      </c>
      <c r="CG26" s="243">
        <f>'Body - sporty'!CG29/'Body - sporty'!CG$4</f>
        <v>9.6116504854368942E-2</v>
      </c>
      <c r="CH26" s="243">
        <f>'Body - sporty'!CH29/'Body - sporty'!CH$4</f>
        <v>9.0291262135922326E-2</v>
      </c>
      <c r="CI26" s="243">
        <f>'Body - sporty'!CI29/'Body - sporty'!CI$4</f>
        <v>8.3495145631067955E-2</v>
      </c>
      <c r="CJ26" s="243">
        <f>'Body - sporty'!CJ29/'Body - sporty'!CJ$4</f>
        <v>0</v>
      </c>
      <c r="CK26" s="243">
        <f>'Body - sporty'!CK29/'Body - sporty'!CK$4</f>
        <v>0</v>
      </c>
      <c r="CL26" s="243">
        <f>'Body - sporty'!CL29/'Body - sporty'!CL$4</f>
        <v>6.7475728155339809E-2</v>
      </c>
      <c r="CM26" s="243">
        <f>'Body - sporty'!CM29/'Body - sporty'!CM$4</f>
        <v>0.79611650485436902</v>
      </c>
      <c r="CN26" s="243">
        <f>'Body - sporty'!CN29/'Body - sporty'!CN$4</f>
        <v>9.6116504854368928E-2</v>
      </c>
      <c r="CO26" s="243">
        <f>'Body - sporty'!CO29/'Body - sporty'!CO$4</f>
        <v>9.563106796116505E-2</v>
      </c>
      <c r="CP26" s="243">
        <f>'Body - sporty'!CP29/'Body - sporty'!CP$4</f>
        <v>8.8834951456310679E-2</v>
      </c>
      <c r="CQ26" s="243">
        <f>'Body - sporty'!CQ29/'Body - sporty'!CQ$4</f>
        <v>9.1262135922330095E-2</v>
      </c>
      <c r="CR26" s="243">
        <f>'Body - sporty'!CR29/'Body - sporty'!CR$4</f>
        <v>9.320388349514562E-2</v>
      </c>
      <c r="CS26" s="243">
        <f>'Body - sporty'!CS29/'Body - sporty'!CS$4</f>
        <v>8.786407766990291E-2</v>
      </c>
      <c r="CT26" s="243">
        <f>'Body - sporty'!CT29/'Body - sporty'!CT$4</f>
        <v>9.6116504854368928E-2</v>
      </c>
      <c r="CU26" s="243">
        <f>'Body - sporty'!CU29/'Body - sporty'!CU$4</f>
        <v>0.39223300970873787</v>
      </c>
      <c r="CV26" s="243">
        <f>'Body - sporty'!CV29/'Body - sporty'!CV$4</f>
        <v>0</v>
      </c>
      <c r="CW26" s="243">
        <f>'Body - sporty'!CW29/'Body - sporty'!CW$4</f>
        <v>9.4174757281553403E-2</v>
      </c>
      <c r="CX26" s="243">
        <f>'Body - sporty'!CX29/'Body - sporty'!CX$4</f>
        <v>9.5145631067961173E-2</v>
      </c>
      <c r="CY26" s="243">
        <f>'Body - sporty'!CY29/'Body - sporty'!CY$4</f>
        <v>8.0582524271844647E-2</v>
      </c>
      <c r="CZ26" s="243">
        <f>'Body - sporty'!CZ29/'Body - sporty'!CZ$4</f>
        <v>9.1262135922330095E-2</v>
      </c>
      <c r="DA26" s="243">
        <f>'Body - sporty'!DA29/'Body - sporty'!DA$4</f>
        <v>9.1262135922330095E-2</v>
      </c>
      <c r="DB26" s="243">
        <f>'Body - sporty'!DB29/'Body - sporty'!DB$4</f>
        <v>9.1262135922330095E-2</v>
      </c>
      <c r="DC26" s="243">
        <f>'Body - sporty'!DC29/'Body - sporty'!DC$4</f>
        <v>0</v>
      </c>
      <c r="DD26" s="243">
        <f>'Body - sporty'!DD29/'Body - sporty'!DD$4</f>
        <v>7.8640776699029122E-2</v>
      </c>
      <c r="DE26" s="243">
        <f>'Body - sporty'!DE29/'Body - sporty'!DE$4</f>
        <v>9.5145631067961173E-2</v>
      </c>
      <c r="DF26" s="243">
        <f>'Body - sporty'!DF29/'Body - sporty'!DF$4</f>
        <v>0.59417475728155345</v>
      </c>
      <c r="DG26" s="243">
        <f>'Body - sporty'!DG29/'Body - sporty'!DG$4</f>
        <v>8.5922330097087385E-2</v>
      </c>
      <c r="DH26" s="243">
        <f>'Body - sporty'!DH29/'Body - sporty'!DH$4</f>
        <v>7.8640776699029136E-2</v>
      </c>
      <c r="DI26" s="243">
        <f>'Body - sporty'!DI29/'Body - sporty'!DI$4</f>
        <v>7.8640776699029122E-2</v>
      </c>
    </row>
    <row r="27" spans="1:113" ht="14.25" customHeight="1" x14ac:dyDescent="0.25">
      <c r="A27" s="238" t="s">
        <v>29</v>
      </c>
      <c r="B27" s="243">
        <f>'Body - sporty'!B30/'Body - sporty'!B$4</f>
        <v>0</v>
      </c>
      <c r="C27" s="243">
        <f>'Body - sporty'!C30/'Body - sporty'!C$4</f>
        <v>0</v>
      </c>
      <c r="D27" s="243">
        <f>'Body - sporty'!D30/'Body - sporty'!D$4</f>
        <v>6.4077669902912623E-2</v>
      </c>
      <c r="E27" s="243">
        <f>'Body - sporty'!E30/'Body - sporty'!E$4</f>
        <v>0.05</v>
      </c>
      <c r="F27" s="243">
        <f>'Body - sporty'!F30/'Body - sporty'!F$4</f>
        <v>0</v>
      </c>
      <c r="G27" s="243">
        <f>'Body - sporty'!G30/'Body - sporty'!G$4</f>
        <v>0.4927184466019417</v>
      </c>
      <c r="H27" s="243">
        <f>'Body - sporty'!H30/'Body - sporty'!H$4</f>
        <v>0</v>
      </c>
      <c r="I27" s="243">
        <f>'Body - sporty'!I30/'Body - sporty'!I$4</f>
        <v>0</v>
      </c>
      <c r="J27" s="243">
        <f>'Body - sporty'!J30/'Body - sporty'!J$4</f>
        <v>7.0873786407766981E-2</v>
      </c>
      <c r="K27" s="243">
        <f>'Body - sporty'!K30/'Body - sporty'!K$4</f>
        <v>0</v>
      </c>
      <c r="L27" s="243">
        <f>'Body - sporty'!L30/'Body - sporty'!L$4</f>
        <v>6.1165048543689315E-2</v>
      </c>
      <c r="M27" s="243">
        <f>'Body - sporty'!M30/'Body - sporty'!M$4</f>
        <v>4.5631067961165048E-2</v>
      </c>
      <c r="N27" s="243">
        <f>'Body - sporty'!N30/'Body - sporty'!N$4</f>
        <v>0</v>
      </c>
      <c r="O27" s="243">
        <f>'Body - sporty'!O30/'Body - sporty'!O$4</f>
        <v>0</v>
      </c>
      <c r="P27" s="243">
        <f>'Body - sporty'!P30/'Body - sporty'!P$4</f>
        <v>4.9514563106796111E-2</v>
      </c>
      <c r="Q27" s="243">
        <f>'Body - sporty'!Q30/'Body - sporty'!Q$4</f>
        <v>0</v>
      </c>
      <c r="R27" s="243">
        <f>'Body - sporty'!R30/'Body - sporty'!R$4</f>
        <v>5.776699029126213E-2</v>
      </c>
      <c r="S27" s="243">
        <f>'Body - sporty'!S30/'Body - sporty'!S$4</f>
        <v>0</v>
      </c>
      <c r="T27" s="243">
        <f>'Body - sporty'!T30/'Body - sporty'!T$4</f>
        <v>0</v>
      </c>
      <c r="U27" s="243">
        <f>'Body - sporty'!U30/'Body - sporty'!U$4</f>
        <v>6.5048543689320393E-2</v>
      </c>
      <c r="V27" s="243">
        <f>'Body - sporty'!V30/'Body - sporty'!V$4</f>
        <v>7.0873786407766995E-2</v>
      </c>
      <c r="W27" s="243">
        <f>'Body - sporty'!W30/'Body - sporty'!W$4</f>
        <v>7.0388349514563103E-2</v>
      </c>
      <c r="X27" s="243">
        <f>'Body - sporty'!X30/'Body - sporty'!X$4</f>
        <v>0</v>
      </c>
      <c r="Y27" s="243">
        <f>'Body - sporty'!Y30/'Body - sporty'!Y$4</f>
        <v>7.9611650485436905E-2</v>
      </c>
      <c r="Z27" s="243">
        <f>'Body - sporty'!Z30/'Body - sporty'!Z$4</f>
        <v>8.5436893203883493E-2</v>
      </c>
      <c r="AA27" s="243">
        <f>'Body - sporty'!AA30/'Body - sporty'!AA$4</f>
        <v>6.9902912621359212E-2</v>
      </c>
      <c r="AB27" s="243">
        <f>'Body - sporty'!AB30/'Body - sporty'!AB$4</f>
        <v>0</v>
      </c>
      <c r="AC27" s="243">
        <f>'Body - sporty'!AC30/'Body - sporty'!AC$4</f>
        <v>5.8252427184466014E-2</v>
      </c>
      <c r="AD27" s="243">
        <f>'Body - sporty'!AD30/'Body - sporty'!AD$4</f>
        <v>0</v>
      </c>
      <c r="AE27" s="243">
        <f>'Body - sporty'!AE30/'Body - sporty'!AE$4</f>
        <v>0</v>
      </c>
      <c r="AF27" s="243">
        <f>'Body - sporty'!AF30/'Body - sporty'!AF$4</f>
        <v>0</v>
      </c>
      <c r="AG27" s="243">
        <f>'Body - sporty'!AG30/'Body - sporty'!AG$4</f>
        <v>0</v>
      </c>
      <c r="AH27" s="243">
        <f>'Body - sporty'!AH30/'Body - sporty'!AH$4</f>
        <v>0</v>
      </c>
      <c r="AI27" s="243">
        <f>'Body - sporty'!AI30/'Body - sporty'!AI$4</f>
        <v>0</v>
      </c>
      <c r="AJ27" s="243">
        <f>'Body - sporty'!AJ30/'Body - sporty'!AJ$4</f>
        <v>4.1747572815533977E-2</v>
      </c>
      <c r="AK27" s="243">
        <f>'Body - sporty'!AK30/'Body - sporty'!AK$4</f>
        <v>0</v>
      </c>
      <c r="AL27" s="243">
        <f>'Body - sporty'!AL30/'Body - sporty'!AL$4</f>
        <v>0</v>
      </c>
      <c r="AM27" s="243">
        <f>'Body - sporty'!AM30/'Body - sporty'!AM$4</f>
        <v>0</v>
      </c>
      <c r="AN27" s="243">
        <f>'Body - sporty'!AN30/'Body - sporty'!AN$4</f>
        <v>8.2524271844660199E-2</v>
      </c>
      <c r="AO27" s="243">
        <f>'Body - sporty'!AO30/'Body - sporty'!AO$4</f>
        <v>0</v>
      </c>
      <c r="AP27" s="243">
        <f>'Body - sporty'!AP30/'Body - sporty'!AP$4</f>
        <v>4.4174757281553394E-2</v>
      </c>
      <c r="AQ27" s="243">
        <f>'Body - sporty'!AQ30/'Body - sporty'!AQ$4</f>
        <v>0</v>
      </c>
      <c r="AR27" s="243">
        <f>'Body - sporty'!AR30/'Body - sporty'!AR$4</f>
        <v>0</v>
      </c>
      <c r="AS27" s="243">
        <f>'Body - sporty'!AS30/'Body - sporty'!AS$4</f>
        <v>7.184466019417475E-2</v>
      </c>
      <c r="AT27" s="243">
        <f>'Body - sporty'!AT30/'Body - sporty'!AT$4</f>
        <v>0</v>
      </c>
      <c r="AU27" s="243">
        <f>'Body - sporty'!AU30/'Body - sporty'!AU$4</f>
        <v>0</v>
      </c>
      <c r="AV27" s="243">
        <f>'Body - sporty'!AV30/'Body - sporty'!AV$4</f>
        <v>0</v>
      </c>
      <c r="AW27" s="243">
        <f>'Body - sporty'!AW30/'Body - sporty'!AW$4</f>
        <v>0</v>
      </c>
      <c r="AX27" s="243">
        <f>'Body - sporty'!AX30/'Body - sporty'!AX$4</f>
        <v>4.2718446601941747E-2</v>
      </c>
      <c r="AY27" s="243">
        <f>'Body - sporty'!AY30/'Body - sporty'!AY$4</f>
        <v>0</v>
      </c>
      <c r="AZ27" s="243">
        <f>'Body - sporty'!AZ30/'Body - sporty'!AZ$4</f>
        <v>9.3203883495145634E-2</v>
      </c>
      <c r="BA27" s="243">
        <f>'Body - sporty'!BA30/'Body - sporty'!BA$4</f>
        <v>3.8834951456310676E-2</v>
      </c>
      <c r="BB27" s="243">
        <f>'Body - sporty'!BB30/'Body - sporty'!BB$4</f>
        <v>0</v>
      </c>
      <c r="BC27" s="243">
        <f>'Body - sporty'!BC30/'Body - sporty'!BC$4</f>
        <v>9.2718446601941742E-2</v>
      </c>
      <c r="BD27" s="243">
        <f>'Body - sporty'!BD30/'Body - sporty'!BD$4</f>
        <v>0.1941747572815534</v>
      </c>
      <c r="BE27" s="243">
        <f>'Body - sporty'!BE30/'Body - sporty'!BE$4</f>
        <v>5.1941747572815541E-2</v>
      </c>
      <c r="BF27" s="243">
        <f>'Body - sporty'!BF30/'Body - sporty'!BF$4</f>
        <v>0</v>
      </c>
      <c r="BG27" s="243">
        <f>'Body - sporty'!BG30/'Body - sporty'!BG$4</f>
        <v>0</v>
      </c>
      <c r="BH27" s="243">
        <f>'Body - sporty'!BH30/'Body - sporty'!BH$4</f>
        <v>0</v>
      </c>
      <c r="BI27" s="243">
        <f>'Body - sporty'!BI30/'Body - sporty'!BI$4</f>
        <v>6.6990291262135931E-2</v>
      </c>
      <c r="BJ27" s="243">
        <f>'Body - sporty'!BJ30/'Body - sporty'!BJ$4</f>
        <v>0</v>
      </c>
      <c r="BK27" s="243">
        <f>'Body - sporty'!BK30/'Body - sporty'!BK$4</f>
        <v>0</v>
      </c>
      <c r="BL27" s="243">
        <f>'Body - sporty'!BL30/'Body - sporty'!BL$4</f>
        <v>8.689320388349514E-2</v>
      </c>
      <c r="BM27" s="243">
        <f>'Body - sporty'!BM30/'Body - sporty'!BM$4</f>
        <v>0</v>
      </c>
      <c r="BN27" s="243">
        <f>'Body - sporty'!BN30/'Body - sporty'!BN$4</f>
        <v>0</v>
      </c>
      <c r="BO27" s="243">
        <f>'Body - sporty'!BO30/'Body - sporty'!BO$4</f>
        <v>0</v>
      </c>
      <c r="BP27" s="243">
        <f>'Body - sporty'!BP30/'Body - sporty'!BP$4</f>
        <v>0</v>
      </c>
      <c r="BQ27" s="243">
        <f>'Body - sporty'!BQ30/'Body - sporty'!BQ$4</f>
        <v>0</v>
      </c>
      <c r="BR27" s="243">
        <f>'Body - sporty'!BR30/'Body - sporty'!BR$4</f>
        <v>8.689320388349514E-2</v>
      </c>
      <c r="BS27" s="243">
        <f>'Body - sporty'!BS30/'Body - sporty'!BS$4</f>
        <v>8.155339805825243E-2</v>
      </c>
      <c r="BT27" s="243">
        <f>'Body - sporty'!BT30/'Body - sporty'!BT$4</f>
        <v>0</v>
      </c>
      <c r="BU27" s="243">
        <f>'Body - sporty'!BU30/'Body - sporty'!BU$4</f>
        <v>0</v>
      </c>
      <c r="BV27" s="243">
        <f>'Body - sporty'!BV30/'Body - sporty'!BV$4</f>
        <v>0</v>
      </c>
      <c r="BW27" s="243">
        <f>'Body - sporty'!BW30/'Body - sporty'!BW$4</f>
        <v>0</v>
      </c>
      <c r="BX27" s="243">
        <f>'Body - sporty'!BX30/'Body - sporty'!BX$4</f>
        <v>0</v>
      </c>
      <c r="BY27" s="243">
        <f>'Body - sporty'!BY30/'Body - sporty'!BY$4</f>
        <v>0</v>
      </c>
      <c r="BZ27" s="243">
        <f>'Body - sporty'!BZ30/'Body - sporty'!BZ$4</f>
        <v>0</v>
      </c>
      <c r="CA27" s="243">
        <f>'Body - sporty'!CA30/'Body - sporty'!CA$4</f>
        <v>0</v>
      </c>
      <c r="CB27" s="243">
        <f>'Body - sporty'!CB30/'Body - sporty'!CB$4</f>
        <v>0</v>
      </c>
      <c r="CC27" s="243">
        <f>'Body - sporty'!CC30/'Body - sporty'!CC$4</f>
        <v>0</v>
      </c>
      <c r="CD27" s="243">
        <f>'Body - sporty'!CD30/'Body - sporty'!CD$4</f>
        <v>6.9417475728155334E-2</v>
      </c>
      <c r="CE27" s="243">
        <f>'Body - sporty'!CE30/'Body - sporty'!CE$4</f>
        <v>0</v>
      </c>
      <c r="CF27" s="243">
        <f>'Body - sporty'!CF30/'Body - sporty'!CF$4</f>
        <v>0</v>
      </c>
      <c r="CG27" s="243">
        <f>'Body - sporty'!CG30/'Body - sporty'!CG$4</f>
        <v>9.4174757281553403E-2</v>
      </c>
      <c r="CH27" s="243">
        <f>'Body - sporty'!CH30/'Body - sporty'!CH$4</f>
        <v>0</v>
      </c>
      <c r="CI27" s="243">
        <f>'Body - sporty'!CI30/'Body - sporty'!CI$4</f>
        <v>0</v>
      </c>
      <c r="CJ27" s="243">
        <f>'Body - sporty'!CJ30/'Body - sporty'!CJ$4</f>
        <v>0</v>
      </c>
      <c r="CK27" s="243">
        <f>'Body - sporty'!CK30/'Body - sporty'!CK$4</f>
        <v>0</v>
      </c>
      <c r="CL27" s="243">
        <f>'Body - sporty'!CL30/'Body - sporty'!CL$4</f>
        <v>4.9029126213592233E-2</v>
      </c>
      <c r="CM27" s="243">
        <f>'Body - sporty'!CM30/'Body - sporty'!CM$4</f>
        <v>0</v>
      </c>
      <c r="CN27" s="243">
        <f>'Body - sporty'!CN30/'Body - sporty'!CN$4</f>
        <v>0</v>
      </c>
      <c r="CO27" s="243">
        <f>'Body - sporty'!CO30/'Body - sporty'!CO$4</f>
        <v>5.9223300970873784E-2</v>
      </c>
      <c r="CP27" s="243">
        <f>'Body - sporty'!CP30/'Body - sporty'!CP$4</f>
        <v>0</v>
      </c>
      <c r="CQ27" s="243">
        <f>'Body - sporty'!CQ30/'Body - sporty'!CQ$4</f>
        <v>0</v>
      </c>
      <c r="CR27" s="243">
        <f>'Body - sporty'!CR30/'Body - sporty'!CR$4</f>
        <v>0</v>
      </c>
      <c r="CS27" s="243">
        <f>'Body - sporty'!CS30/'Body - sporty'!CS$4</f>
        <v>0</v>
      </c>
      <c r="CT27" s="243">
        <f>'Body - sporty'!CT30/'Body - sporty'!CT$4</f>
        <v>0</v>
      </c>
      <c r="CU27" s="243">
        <f>'Body - sporty'!CU30/'Body - sporty'!CU$4</f>
        <v>0</v>
      </c>
      <c r="CV27" s="243">
        <f>'Body - sporty'!CV30/'Body - sporty'!CV$4</f>
        <v>0</v>
      </c>
      <c r="CW27" s="243">
        <f>'Body - sporty'!CW30/'Body - sporty'!CW$4</f>
        <v>0</v>
      </c>
      <c r="CX27" s="243">
        <f>'Body - sporty'!CX30/'Body - sporty'!CX$4</f>
        <v>0</v>
      </c>
      <c r="CY27" s="243">
        <f>'Body - sporty'!CY30/'Body - sporty'!CY$4</f>
        <v>5.4854368932038829E-2</v>
      </c>
      <c r="CZ27" s="243">
        <f>'Body - sporty'!CZ30/'Body - sporty'!CZ$4</f>
        <v>6.0679611650485445E-2</v>
      </c>
      <c r="DA27" s="243">
        <f>'Body - sporty'!DA30/'Body - sporty'!DA$4</f>
        <v>5.5825242718446598E-2</v>
      </c>
      <c r="DB27" s="243">
        <f>'Body - sporty'!DB30/'Body - sporty'!DB$4</f>
        <v>0</v>
      </c>
      <c r="DC27" s="243">
        <f>'Body - sporty'!DC30/'Body - sporty'!DC$4</f>
        <v>0</v>
      </c>
      <c r="DD27" s="243">
        <f>'Body - sporty'!DD30/'Body - sporty'!DD$4</f>
        <v>0</v>
      </c>
      <c r="DE27" s="243">
        <f>'Body - sporty'!DE30/'Body - sporty'!DE$4</f>
        <v>7.1359223300970873E-2</v>
      </c>
      <c r="DF27" s="243">
        <f>'Body - sporty'!DF30/'Body - sporty'!DF$4</f>
        <v>0</v>
      </c>
      <c r="DG27" s="243">
        <f>'Body - sporty'!DG30/'Body - sporty'!DG$4</f>
        <v>0.05</v>
      </c>
      <c r="DH27" s="243">
        <f>'Body - sporty'!DH30/'Body - sporty'!DH$4</f>
        <v>0</v>
      </c>
      <c r="DI27" s="243">
        <f>'Body - sporty'!DI30/'Body - sporty'!DI$4</f>
        <v>0</v>
      </c>
    </row>
    <row r="28" spans="1:113" ht="14.25" customHeight="1" x14ac:dyDescent="0.25">
      <c r="A28" s="239" t="s">
        <v>30</v>
      </c>
      <c r="B28" s="243">
        <f>'Body - sporty'!B31/'Body - sporty'!B$4</f>
        <v>8.6407766990291263E-2</v>
      </c>
      <c r="C28" s="243">
        <f>'Body - sporty'!C31/'Body - sporty'!C$4</f>
        <v>9.6116504854368942E-2</v>
      </c>
      <c r="D28" s="243">
        <f>'Body - sporty'!D31/'Body - sporty'!D$4</f>
        <v>9.1262135922330095E-2</v>
      </c>
      <c r="E28" s="243">
        <f>'Body - sporty'!E31/'Body - sporty'!E$4</f>
        <v>1</v>
      </c>
      <c r="F28" s="243">
        <f>'Body - sporty'!F31/'Body - sporty'!F$4</f>
        <v>0</v>
      </c>
      <c r="G28" s="243">
        <f>'Body - sporty'!G31/'Body - sporty'!G$4</f>
        <v>6.553398058252427E-2</v>
      </c>
      <c r="H28" s="243">
        <f>'Body - sporty'!H31/'Body - sporty'!H$4</f>
        <v>0</v>
      </c>
      <c r="I28" s="243">
        <f>'Body - sporty'!I31/'Body - sporty'!I$4</f>
        <v>7.3300970873786411E-2</v>
      </c>
      <c r="J28" s="243">
        <f>'Body - sporty'!J31/'Body - sporty'!J$4</f>
        <v>9.6601941747572806E-2</v>
      </c>
      <c r="K28" s="243">
        <f>'Body - sporty'!K31/'Body - sporty'!K$4</f>
        <v>0</v>
      </c>
      <c r="L28" s="243">
        <f>'Body - sporty'!L31/'Body - sporty'!L$4</f>
        <v>0.59417475728155333</v>
      </c>
      <c r="M28" s="243">
        <f>'Body - sporty'!M31/'Body - sporty'!M$4</f>
        <v>8.6407766990291276E-2</v>
      </c>
      <c r="N28" s="243">
        <f>'Body - sporty'!N31/'Body - sporty'!N$4</f>
        <v>8.8834951456310679E-2</v>
      </c>
      <c r="O28" s="243">
        <f>'Body - sporty'!O31/'Body - sporty'!O$4</f>
        <v>9.563106796116505E-2</v>
      </c>
      <c r="P28" s="243">
        <f>'Body - sporty'!P31/'Body - sporty'!P$4</f>
        <v>8.7378640776699018E-2</v>
      </c>
      <c r="Q28" s="243">
        <f>'Body - sporty'!Q31/'Body - sporty'!Q$4</f>
        <v>0.19417475728155342</v>
      </c>
      <c r="R28" s="243">
        <f>'Body - sporty'!R31/'Body - sporty'!R$4</f>
        <v>8.8349514563106801E-2</v>
      </c>
      <c r="S28" s="243">
        <f>'Body - sporty'!S31/'Body - sporty'!S$4</f>
        <v>0</v>
      </c>
      <c r="T28" s="243">
        <f>'Body - sporty'!T31/'Body - sporty'!T$4</f>
        <v>0.79611650485436891</v>
      </c>
      <c r="U28" s="243">
        <f>'Body - sporty'!U31/'Body - sporty'!U$4</f>
        <v>8.8834951456310693E-2</v>
      </c>
      <c r="V28" s="243">
        <f>'Body - sporty'!V31/'Body - sporty'!V$4</f>
        <v>7.3786407766990289E-2</v>
      </c>
      <c r="W28" s="243">
        <f>'Body - sporty'!W31/'Body - sporty'!W$4</f>
        <v>7.6699029126213583E-2</v>
      </c>
      <c r="X28" s="243">
        <f>'Body - sporty'!X31/'Body - sporty'!X$4</f>
        <v>0</v>
      </c>
      <c r="Y28" s="243">
        <f>'Body - sporty'!Y31/'Body - sporty'!Y$4</f>
        <v>9.563106796116505E-2</v>
      </c>
      <c r="Z28" s="243">
        <f>'Body - sporty'!Z31/'Body - sporty'!Z$4</f>
        <v>7.0388349514563103E-2</v>
      </c>
      <c r="AA28" s="243">
        <f>'Body - sporty'!AA31/'Body - sporty'!AA$4</f>
        <v>6.553398058252427E-2</v>
      </c>
      <c r="AB28" s="243">
        <f>'Body - sporty'!AB31/'Body - sporty'!AB$4</f>
        <v>9.660194174757282E-2</v>
      </c>
      <c r="AC28" s="243">
        <f>'Body - sporty'!AC31/'Body - sporty'!AC$4</f>
        <v>7.7669902912621366E-2</v>
      </c>
      <c r="AD28" s="243">
        <f>'Body - sporty'!AD31/'Body - sporty'!AD$4</f>
        <v>9.563106796116505E-2</v>
      </c>
      <c r="AE28" s="243">
        <f>'Body - sporty'!AE31/'Body - sporty'!AE$4</f>
        <v>9.4660194174757281E-2</v>
      </c>
      <c r="AF28" s="243">
        <f>'Body - sporty'!AF31/'Body - sporty'!AF$4</f>
        <v>0</v>
      </c>
      <c r="AG28" s="243">
        <f>'Body - sporty'!AG31/'Body - sporty'!AG$4</f>
        <v>8.7378640776699032E-2</v>
      </c>
      <c r="AH28" s="243">
        <f>'Body - sporty'!AH31/'Body - sporty'!AH$4</f>
        <v>0</v>
      </c>
      <c r="AI28" s="243">
        <f>'Body - sporty'!AI31/'Body - sporty'!AI$4</f>
        <v>7.6699029126213597E-2</v>
      </c>
      <c r="AJ28" s="243">
        <f>'Body - sporty'!AJ31/'Body - sporty'!AJ$4</f>
        <v>0.59417475728155345</v>
      </c>
      <c r="AK28" s="243">
        <f>'Body - sporty'!AK31/'Body - sporty'!AK$4</f>
        <v>0.49271844660194181</v>
      </c>
      <c r="AL28" s="243">
        <f>'Body - sporty'!AL31/'Body - sporty'!AL$4</f>
        <v>8.8349514563106787E-2</v>
      </c>
      <c r="AM28" s="243">
        <f>'Body - sporty'!AM31/'Body - sporty'!AM$4</f>
        <v>0</v>
      </c>
      <c r="AN28" s="243">
        <f>'Body - sporty'!AN31/'Body - sporty'!AN$4</f>
        <v>9.0776699029126204E-2</v>
      </c>
      <c r="AO28" s="243">
        <f>'Body - sporty'!AO31/'Body - sporty'!AO$4</f>
        <v>8.6407766990291263E-2</v>
      </c>
      <c r="AP28" s="243">
        <f>'Body - sporty'!AP31/'Body - sporty'!AP$4</f>
        <v>8.2524271844660185E-2</v>
      </c>
      <c r="AQ28" s="243">
        <f>'Body - sporty'!AQ31/'Body - sporty'!AQ$4</f>
        <v>0</v>
      </c>
      <c r="AR28" s="243">
        <f>'Body - sporty'!AR31/'Body - sporty'!AR$4</f>
        <v>0.79611650485436902</v>
      </c>
      <c r="AS28" s="243">
        <f>'Body - sporty'!AS31/'Body - sporty'!AS$4</f>
        <v>0.29271844660194174</v>
      </c>
      <c r="AT28" s="243">
        <f>'Body - sporty'!AT31/'Body - sporty'!AT$4</f>
        <v>9.2718446601941742E-2</v>
      </c>
      <c r="AU28" s="243">
        <f>'Body - sporty'!AU31/'Body - sporty'!AU$4</f>
        <v>8.9805825242718448E-2</v>
      </c>
      <c r="AV28" s="243">
        <f>'Body - sporty'!AV31/'Body - sporty'!AV$4</f>
        <v>0</v>
      </c>
      <c r="AW28" s="243">
        <f>'Body - sporty'!AW31/'Body - sporty'!AW$4</f>
        <v>8.5436893203883507E-2</v>
      </c>
      <c r="AX28" s="243">
        <f>'Body - sporty'!AX31/'Body - sporty'!AX$4</f>
        <v>5.7766990291262144E-2</v>
      </c>
      <c r="AY28" s="243">
        <f>'Body - sporty'!AY31/'Body - sporty'!AY$4</f>
        <v>9.2233009708737851E-2</v>
      </c>
      <c r="AZ28" s="243">
        <f>'Body - sporty'!AZ31/'Body - sporty'!AZ$4</f>
        <v>0</v>
      </c>
      <c r="BA28" s="243">
        <f>'Body - sporty'!BA31/'Body - sporty'!BA$4</f>
        <v>9.660194174757282E-2</v>
      </c>
      <c r="BB28" s="243">
        <f>'Body - sporty'!BB31/'Body - sporty'!BB$4</f>
        <v>7.7669902912621352E-2</v>
      </c>
      <c r="BC28" s="243">
        <f>'Body - sporty'!BC31/'Body - sporty'!BC$4</f>
        <v>0.79611650485436891</v>
      </c>
      <c r="BD28" s="243">
        <f>'Body - sporty'!BD31/'Body - sporty'!BD$4</f>
        <v>0.49271844660194175</v>
      </c>
      <c r="BE28" s="243">
        <f>'Body - sporty'!BE31/'Body - sporty'!BE$4</f>
        <v>7.1844660194174764E-2</v>
      </c>
      <c r="BF28" s="243">
        <f>'Body - sporty'!BF31/'Body - sporty'!BF$4</f>
        <v>0.79611650485436902</v>
      </c>
      <c r="BG28" s="243">
        <f>'Body - sporty'!BG31/'Body - sporty'!BG$4</f>
        <v>8.8834951456310679E-2</v>
      </c>
      <c r="BH28" s="243">
        <f>'Body - sporty'!BH31/'Body - sporty'!BH$4</f>
        <v>9.1747572815533973E-2</v>
      </c>
      <c r="BI28" s="243">
        <f>'Body - sporty'!BI31/'Body - sporty'!BI$4</f>
        <v>8.4951456310679616E-2</v>
      </c>
      <c r="BJ28" s="243">
        <f>'Body - sporty'!BJ31/'Body - sporty'!BJ$4</f>
        <v>9.0291262135922326E-2</v>
      </c>
      <c r="BK28" s="243">
        <f>'Body - sporty'!BK31/'Body - sporty'!BK$4</f>
        <v>0</v>
      </c>
      <c r="BL28" s="243">
        <f>'Body - sporty'!BL31/'Body - sporty'!BL$4</f>
        <v>8.4951456310679602E-2</v>
      </c>
      <c r="BM28" s="243">
        <f>'Body - sporty'!BM31/'Body - sporty'!BM$4</f>
        <v>9.5631067961165064E-2</v>
      </c>
      <c r="BN28" s="243">
        <f>'Body - sporty'!BN31/'Body - sporty'!BN$4</f>
        <v>8.9320388349514571E-2</v>
      </c>
      <c r="BO28" s="243">
        <f>'Body - sporty'!BO31/'Body - sporty'!BO$4</f>
        <v>9.563106796116505E-2</v>
      </c>
      <c r="BP28" s="243">
        <f>'Body - sporty'!BP31/'Body - sporty'!BP$4</f>
        <v>0.4927184466019417</v>
      </c>
      <c r="BQ28" s="243">
        <f>'Body - sporty'!BQ31/'Body - sporty'!BQ$4</f>
        <v>0</v>
      </c>
      <c r="BR28" s="243">
        <f>'Body - sporty'!BR31/'Body - sporty'!BR$4</f>
        <v>7.0873786407766981E-2</v>
      </c>
      <c r="BS28" s="243">
        <f>'Body - sporty'!BS31/'Body - sporty'!BS$4</f>
        <v>0</v>
      </c>
      <c r="BT28" s="243">
        <f>'Body - sporty'!BT31/'Body - sporty'!BT$4</f>
        <v>0</v>
      </c>
      <c r="BU28" s="243">
        <f>'Body - sporty'!BU31/'Body - sporty'!BU$4</f>
        <v>8.2038834951456308E-2</v>
      </c>
      <c r="BV28" s="243">
        <f>'Body - sporty'!BV31/'Body - sporty'!BV$4</f>
        <v>0</v>
      </c>
      <c r="BW28" s="243">
        <f>'Body - sporty'!BW31/'Body - sporty'!BW$4</f>
        <v>0</v>
      </c>
      <c r="BX28" s="243">
        <f>'Body - sporty'!BX31/'Body - sporty'!BX$4</f>
        <v>0.39223300970873781</v>
      </c>
      <c r="BY28" s="243">
        <f>'Body - sporty'!BY31/'Body - sporty'!BY$4</f>
        <v>8.786407766990291E-2</v>
      </c>
      <c r="BZ28" s="243">
        <f>'Body - sporty'!BZ31/'Body - sporty'!BZ$4</f>
        <v>0</v>
      </c>
      <c r="CA28" s="243">
        <f>'Body - sporty'!CA31/'Body - sporty'!CA$4</f>
        <v>0</v>
      </c>
      <c r="CB28" s="243">
        <f>'Body - sporty'!CB31/'Body - sporty'!CB$4</f>
        <v>0</v>
      </c>
      <c r="CC28" s="243">
        <f>'Body - sporty'!CC31/'Body - sporty'!CC$4</f>
        <v>9.6116504854368928E-2</v>
      </c>
      <c r="CD28" s="243">
        <f>'Body - sporty'!CD31/'Body - sporty'!CD$4</f>
        <v>8.689320388349514E-2</v>
      </c>
      <c r="CE28" s="243">
        <f>'Body - sporty'!CE31/'Body - sporty'!CE$4</f>
        <v>8.5763119453857076E-2</v>
      </c>
      <c r="CF28" s="243">
        <f>'Body - sporty'!CF31/'Body - sporty'!CF$4</f>
        <v>0</v>
      </c>
      <c r="CG28" s="243">
        <f>'Body - sporty'!CG31/'Body - sporty'!CG$4</f>
        <v>8.3495145631067968E-2</v>
      </c>
      <c r="CH28" s="243">
        <f>'Body - sporty'!CH31/'Body - sporty'!CH$4</f>
        <v>8.4466019417475724E-2</v>
      </c>
      <c r="CI28" s="243">
        <f>'Body - sporty'!CI31/'Body - sporty'!CI$4</f>
        <v>9.5631067961165064E-2</v>
      </c>
      <c r="CJ28" s="243">
        <f>'Body - sporty'!CJ31/'Body - sporty'!CJ$4</f>
        <v>0</v>
      </c>
      <c r="CK28" s="243">
        <f>'Body - sporty'!CK31/'Body - sporty'!CK$4</f>
        <v>0</v>
      </c>
      <c r="CL28" s="243">
        <f>'Body - sporty'!CL31/'Body - sporty'!CL$4</f>
        <v>0.1941747572815534</v>
      </c>
      <c r="CM28" s="243">
        <f>'Body - sporty'!CM31/'Body - sporty'!CM$4</f>
        <v>0.2927184466019418</v>
      </c>
      <c r="CN28" s="243">
        <f>'Body - sporty'!CN31/'Body - sporty'!CN$4</f>
        <v>9.3689320388349526E-2</v>
      </c>
      <c r="CO28" s="243">
        <f>'Body - sporty'!CO31/'Body - sporty'!CO$4</f>
        <v>9.1747572815533987E-2</v>
      </c>
      <c r="CP28" s="243">
        <f>'Body - sporty'!CP31/'Body - sporty'!CP$4</f>
        <v>0</v>
      </c>
      <c r="CQ28" s="243">
        <f>'Body - sporty'!CQ31/'Body - sporty'!CQ$4</f>
        <v>0.79611650485436891</v>
      </c>
      <c r="CR28" s="243">
        <f>'Body - sporty'!CR31/'Body - sporty'!CR$4</f>
        <v>9.1747572815533973E-2</v>
      </c>
      <c r="CS28" s="243">
        <f>'Body - sporty'!CS31/'Body - sporty'!CS$4</f>
        <v>7.3786407766990289E-2</v>
      </c>
      <c r="CT28" s="243">
        <f>'Body - sporty'!CT31/'Body - sporty'!CT$4</f>
        <v>8.8834951456310679E-2</v>
      </c>
      <c r="CU28" s="243">
        <f>'Body - sporty'!CU31/'Body - sporty'!CU$4</f>
        <v>0</v>
      </c>
      <c r="CV28" s="243">
        <f>'Body - sporty'!CV31/'Body - sporty'!CV$4</f>
        <v>0</v>
      </c>
      <c r="CW28" s="243">
        <f>'Body - sporty'!CW31/'Body - sporty'!CW$4</f>
        <v>8.6407766990291263E-2</v>
      </c>
      <c r="CX28" s="243">
        <f>'Body - sporty'!CX31/'Body - sporty'!CX$4</f>
        <v>8.2524271844660199E-2</v>
      </c>
      <c r="CY28" s="243">
        <f>'Body - sporty'!CY31/'Body - sporty'!CY$4</f>
        <v>0.59417475728155345</v>
      </c>
      <c r="CZ28" s="243">
        <f>'Body - sporty'!CZ31/'Body - sporty'!CZ$4</f>
        <v>1</v>
      </c>
      <c r="DA28" s="243">
        <f>'Body - sporty'!DA31/'Body - sporty'!DA$4</f>
        <v>8.3980582524271832E-2</v>
      </c>
      <c r="DB28" s="243">
        <f>'Body - sporty'!DB31/'Body - sporty'!DB$4</f>
        <v>8.5436893203883493E-2</v>
      </c>
      <c r="DC28" s="243">
        <f>'Body - sporty'!DC31/'Body - sporty'!DC$4</f>
        <v>9.6116504854368942E-2</v>
      </c>
      <c r="DD28" s="243">
        <f>'Body - sporty'!DD31/'Body - sporty'!DD$4</f>
        <v>9.3689320388349512E-2</v>
      </c>
      <c r="DE28" s="243">
        <f>'Body - sporty'!DE31/'Body - sporty'!DE$4</f>
        <v>9.3689320388349526E-2</v>
      </c>
      <c r="DF28" s="243">
        <f>'Body - sporty'!DF31/'Body - sporty'!DF$4</f>
        <v>9.563106796116505E-2</v>
      </c>
      <c r="DG28" s="243">
        <f>'Body - sporty'!DG31/'Body - sporty'!DG$4</f>
        <v>9.4660194174757281E-2</v>
      </c>
      <c r="DH28" s="243">
        <f>'Body - sporty'!DH31/'Body - sporty'!DH$4</f>
        <v>8.4951456310679616E-2</v>
      </c>
      <c r="DI28" s="243">
        <f>'Body - sporty'!DI31/'Body - sporty'!DI$4</f>
        <v>0.2927184466019418</v>
      </c>
    </row>
    <row r="29" spans="1:113" ht="14.25" customHeight="1" x14ac:dyDescent="0.25">
      <c r="A29" s="238" t="s">
        <v>31</v>
      </c>
      <c r="B29" s="243">
        <f>'Body - sporty'!B32/'Body - sporty'!B$4</f>
        <v>0</v>
      </c>
      <c r="C29" s="243">
        <f>'Body - sporty'!C32/'Body - sporty'!C$4</f>
        <v>0</v>
      </c>
      <c r="D29" s="243">
        <f>'Body - sporty'!D32/'Body - sporty'!D$4</f>
        <v>8.2038834951456321E-2</v>
      </c>
      <c r="E29" s="243">
        <f>'Body - sporty'!E32/'Body - sporty'!E$4</f>
        <v>6.3106796116504854E-2</v>
      </c>
      <c r="F29" s="243">
        <f>'Body - sporty'!F32/'Body - sporty'!F$4</f>
        <v>0</v>
      </c>
      <c r="G29" s="243">
        <f>'Body - sporty'!G32/'Body - sporty'!G$4</f>
        <v>8.5922330097087385E-2</v>
      </c>
      <c r="H29" s="243">
        <f>'Body - sporty'!H32/'Body - sporty'!H$4</f>
        <v>0</v>
      </c>
      <c r="I29" s="243">
        <f>'Body - sporty'!I32/'Body - sporty'!I$4</f>
        <v>0</v>
      </c>
      <c r="J29" s="243">
        <f>'Body - sporty'!J32/'Body - sporty'!J$4</f>
        <v>8.4951456310679602E-2</v>
      </c>
      <c r="K29" s="243">
        <f>'Body - sporty'!K32/'Body - sporty'!K$4</f>
        <v>0</v>
      </c>
      <c r="L29" s="243">
        <f>'Body - sporty'!L32/'Body - sporty'!L$4</f>
        <v>0.39223300970873781</v>
      </c>
      <c r="M29" s="243">
        <f>'Body - sporty'!M32/'Body - sporty'!M$4</f>
        <v>7.1359223300970873E-2</v>
      </c>
      <c r="N29" s="243">
        <f>'Body - sporty'!N32/'Body - sporty'!N$4</f>
        <v>0</v>
      </c>
      <c r="O29" s="243">
        <f>'Body - sporty'!O32/'Body - sporty'!O$4</f>
        <v>0</v>
      </c>
      <c r="P29" s="243">
        <f>'Body - sporty'!P32/'Body - sporty'!P$4</f>
        <v>5.7281553398058252E-2</v>
      </c>
      <c r="Q29" s="243">
        <f>'Body - sporty'!Q32/'Body - sporty'!Q$4</f>
        <v>0</v>
      </c>
      <c r="R29" s="243">
        <f>'Body - sporty'!R32/'Body - sporty'!R$4</f>
        <v>0</v>
      </c>
      <c r="S29" s="243">
        <f>'Body - sporty'!S32/'Body - sporty'!S$4</f>
        <v>0</v>
      </c>
      <c r="T29" s="243">
        <f>'Body - sporty'!T32/'Body - sporty'!T$4</f>
        <v>0</v>
      </c>
      <c r="U29" s="243">
        <f>'Body - sporty'!U32/'Body - sporty'!U$4</f>
        <v>7.8155339805825244E-2</v>
      </c>
      <c r="V29" s="243">
        <f>'Body - sporty'!V32/'Body - sporty'!V$4</f>
        <v>0</v>
      </c>
      <c r="W29" s="243">
        <f>'Body - sporty'!W32/'Body - sporty'!W$4</f>
        <v>6.6019417475728148E-2</v>
      </c>
      <c r="X29" s="243">
        <f>'Body - sporty'!X32/'Body - sporty'!X$4</f>
        <v>0</v>
      </c>
      <c r="Y29" s="243">
        <f>'Body - sporty'!Y32/'Body - sporty'!Y$4</f>
        <v>0</v>
      </c>
      <c r="Z29" s="243">
        <f>'Body - sporty'!Z32/'Body - sporty'!Z$4</f>
        <v>0</v>
      </c>
      <c r="AA29" s="243">
        <f>'Body - sporty'!AA32/'Body - sporty'!AA$4</f>
        <v>0</v>
      </c>
      <c r="AB29" s="243">
        <f>'Body - sporty'!AB32/'Body - sporty'!AB$4</f>
        <v>0</v>
      </c>
      <c r="AC29" s="243">
        <f>'Body - sporty'!AC32/'Body - sporty'!AC$4</f>
        <v>7.2330097087378642E-2</v>
      </c>
      <c r="AD29" s="243">
        <f>'Body - sporty'!AD32/'Body - sporty'!AD$4</f>
        <v>0</v>
      </c>
      <c r="AE29" s="243">
        <f>'Body - sporty'!AE32/'Body - sporty'!AE$4</f>
        <v>0</v>
      </c>
      <c r="AF29" s="243">
        <f>'Body - sporty'!AF32/'Body - sporty'!AF$4</f>
        <v>0</v>
      </c>
      <c r="AG29" s="243">
        <f>'Body - sporty'!AG32/'Body - sporty'!AG$4</f>
        <v>0</v>
      </c>
      <c r="AH29" s="243">
        <f>'Body - sporty'!AH32/'Body - sporty'!AH$4</f>
        <v>8.155339805825243E-2</v>
      </c>
      <c r="AI29" s="243">
        <f>'Body - sporty'!AI32/'Body - sporty'!AI$4</f>
        <v>5.1941747572815541E-2</v>
      </c>
      <c r="AJ29" s="243">
        <f>'Body - sporty'!AJ32/'Body - sporty'!AJ$4</f>
        <v>5.8252427184466021E-2</v>
      </c>
      <c r="AK29" s="243">
        <f>'Body - sporty'!AK32/'Body - sporty'!AK$4</f>
        <v>7.6699029126213597E-2</v>
      </c>
      <c r="AL29" s="243">
        <f>'Body - sporty'!AL32/'Body - sporty'!AL$4</f>
        <v>0</v>
      </c>
      <c r="AM29" s="243">
        <f>'Body - sporty'!AM32/'Body - sporty'!AM$4</f>
        <v>0</v>
      </c>
      <c r="AN29" s="243">
        <f>'Body - sporty'!AN32/'Body - sporty'!AN$4</f>
        <v>0</v>
      </c>
      <c r="AO29" s="243">
        <f>'Body - sporty'!AO32/'Body - sporty'!AO$4</f>
        <v>0</v>
      </c>
      <c r="AP29" s="243">
        <f>'Body - sporty'!AP32/'Body - sporty'!AP$4</f>
        <v>2.0388349514563104E-2</v>
      </c>
      <c r="AQ29" s="243">
        <f>'Body - sporty'!AQ32/'Body - sporty'!AQ$4</f>
        <v>0</v>
      </c>
      <c r="AR29" s="243">
        <f>'Body - sporty'!AR32/'Body - sporty'!AR$4</f>
        <v>0</v>
      </c>
      <c r="AS29" s="243">
        <f>'Body - sporty'!AS32/'Body - sporty'!AS$4</f>
        <v>0</v>
      </c>
      <c r="AT29" s="243">
        <f>'Body - sporty'!AT32/'Body - sporty'!AT$4</f>
        <v>7.4271844660194167E-2</v>
      </c>
      <c r="AU29" s="243">
        <f>'Body - sporty'!AU32/'Body - sporty'!AU$4</f>
        <v>6.5048543689320393E-2</v>
      </c>
      <c r="AV29" s="243">
        <f>'Body - sporty'!AV32/'Body - sporty'!AV$4</f>
        <v>0</v>
      </c>
      <c r="AW29" s="243">
        <f>'Body - sporty'!AW32/'Body - sporty'!AW$4</f>
        <v>0</v>
      </c>
      <c r="AX29" s="243">
        <f>'Body - sporty'!AX32/'Body - sporty'!AX$4</f>
        <v>8.7378640776699032E-2</v>
      </c>
      <c r="AY29" s="243">
        <f>'Body - sporty'!AY32/'Body - sporty'!AY$4</f>
        <v>0</v>
      </c>
      <c r="AZ29" s="243">
        <f>'Body - sporty'!AZ32/'Body - sporty'!AZ$4</f>
        <v>0</v>
      </c>
      <c r="BA29" s="243">
        <f>'Body - sporty'!BA32/'Body - sporty'!BA$4</f>
        <v>9.2718446601941742E-2</v>
      </c>
      <c r="BB29" s="243">
        <f>'Body - sporty'!BB32/'Body - sporty'!BB$4</f>
        <v>0</v>
      </c>
      <c r="BC29" s="243">
        <f>'Body - sporty'!BC32/'Body - sporty'!BC$4</f>
        <v>0</v>
      </c>
      <c r="BD29" s="243">
        <f>'Body - sporty'!BD32/'Body - sporty'!BD$4</f>
        <v>0</v>
      </c>
      <c r="BE29" s="243">
        <f>'Body - sporty'!BE32/'Body - sporty'!BE$4</f>
        <v>6.9417475728155348E-2</v>
      </c>
      <c r="BF29" s="243">
        <f>'Body - sporty'!BF32/'Body - sporty'!BF$4</f>
        <v>0</v>
      </c>
      <c r="BG29" s="243">
        <f>'Body - sporty'!BG32/'Body - sporty'!BG$4</f>
        <v>0</v>
      </c>
      <c r="BH29" s="243">
        <f>'Body - sporty'!BH32/'Body - sporty'!BH$4</f>
        <v>0</v>
      </c>
      <c r="BI29" s="243">
        <f>'Body - sporty'!BI32/'Body - sporty'!BI$4</f>
        <v>0</v>
      </c>
      <c r="BJ29" s="243">
        <f>'Body - sporty'!BJ32/'Body - sporty'!BJ$4</f>
        <v>0</v>
      </c>
      <c r="BK29" s="243">
        <f>'Body - sporty'!BK32/'Body - sporty'!BK$4</f>
        <v>0</v>
      </c>
      <c r="BL29" s="243">
        <f>'Body - sporty'!BL32/'Body - sporty'!BL$4</f>
        <v>0</v>
      </c>
      <c r="BM29" s="243">
        <f>'Body - sporty'!BM32/'Body - sporty'!BM$4</f>
        <v>0</v>
      </c>
      <c r="BN29" s="243">
        <f>'Body - sporty'!BN32/'Body - sporty'!BN$4</f>
        <v>0</v>
      </c>
      <c r="BO29" s="243">
        <f>'Body - sporty'!BO32/'Body - sporty'!BO$4</f>
        <v>7.6213592233009705E-2</v>
      </c>
      <c r="BP29" s="243">
        <f>'Body - sporty'!BP32/'Body - sporty'!BP$4</f>
        <v>8.689320388349514E-2</v>
      </c>
      <c r="BQ29" s="243">
        <f>'Body - sporty'!BQ32/'Body - sporty'!BQ$4</f>
        <v>0</v>
      </c>
      <c r="BR29" s="243">
        <f>'Body - sporty'!BR32/'Body - sporty'!BR$4</f>
        <v>0</v>
      </c>
      <c r="BS29" s="243">
        <f>'Body - sporty'!BS32/'Body - sporty'!BS$4</f>
        <v>0</v>
      </c>
      <c r="BT29" s="243">
        <f>'Body - sporty'!BT32/'Body - sporty'!BT$4</f>
        <v>0</v>
      </c>
      <c r="BU29" s="243">
        <f>'Body - sporty'!BU32/'Body - sporty'!BU$4</f>
        <v>0</v>
      </c>
      <c r="BV29" s="243">
        <f>'Body - sporty'!BV32/'Body - sporty'!BV$4</f>
        <v>0</v>
      </c>
      <c r="BW29" s="243">
        <f>'Body - sporty'!BW32/'Body - sporty'!BW$4</f>
        <v>0.39223300970873787</v>
      </c>
      <c r="BX29" s="243">
        <f>'Body - sporty'!BX32/'Body - sporty'!BX$4</f>
        <v>0</v>
      </c>
      <c r="BY29" s="243">
        <f>'Body - sporty'!BY32/'Body - sporty'!BY$4</f>
        <v>0</v>
      </c>
      <c r="BZ29" s="243">
        <f>'Body - sporty'!BZ32/'Body - sporty'!BZ$4</f>
        <v>0</v>
      </c>
      <c r="CA29" s="243">
        <f>'Body - sporty'!CA32/'Body - sporty'!CA$4</f>
        <v>0</v>
      </c>
      <c r="CB29" s="243">
        <f>'Body - sporty'!CB32/'Body - sporty'!CB$4</f>
        <v>0</v>
      </c>
      <c r="CC29" s="243">
        <f>'Body - sporty'!CC32/'Body - sporty'!CC$4</f>
        <v>0</v>
      </c>
      <c r="CD29" s="243">
        <f>'Body - sporty'!CD32/'Body - sporty'!CD$4</f>
        <v>7.0873786407766995E-2</v>
      </c>
      <c r="CE29" s="243">
        <f>'Body - sporty'!CE32/'Body - sporty'!CE$4</f>
        <v>8.2930251507954633E-2</v>
      </c>
      <c r="CF29" s="243">
        <f>'Body - sporty'!CF32/'Body - sporty'!CF$4</f>
        <v>0</v>
      </c>
      <c r="CG29" s="243">
        <f>'Body - sporty'!CG32/'Body - sporty'!CG$4</f>
        <v>0</v>
      </c>
      <c r="CH29" s="243">
        <f>'Body - sporty'!CH32/'Body - sporty'!CH$4</f>
        <v>7.4757281553398058E-2</v>
      </c>
      <c r="CI29" s="243">
        <f>'Body - sporty'!CI32/'Body - sporty'!CI$4</f>
        <v>0</v>
      </c>
      <c r="CJ29" s="243">
        <f>'Body - sporty'!CJ32/'Body - sporty'!CJ$4</f>
        <v>8.2524271844660185E-2</v>
      </c>
      <c r="CK29" s="243">
        <f>'Body - sporty'!CK32/'Body - sporty'!CK$4</f>
        <v>0</v>
      </c>
      <c r="CL29" s="243">
        <f>'Body - sporty'!CL32/'Body - sporty'!CL$4</f>
        <v>7.9126213592233013E-2</v>
      </c>
      <c r="CM29" s="243">
        <f>'Body - sporty'!CM32/'Body - sporty'!CM$4</f>
        <v>0</v>
      </c>
      <c r="CN29" s="243">
        <f>'Body - sporty'!CN32/'Body - sporty'!CN$4</f>
        <v>0</v>
      </c>
      <c r="CO29" s="243">
        <f>'Body - sporty'!CO32/'Body - sporty'!CO$4</f>
        <v>0</v>
      </c>
      <c r="CP29" s="243">
        <f>'Body - sporty'!CP32/'Body - sporty'!CP$4</f>
        <v>0</v>
      </c>
      <c r="CQ29" s="243">
        <f>'Body - sporty'!CQ32/'Body - sporty'!CQ$4</f>
        <v>0</v>
      </c>
      <c r="CR29" s="243">
        <f>'Body - sporty'!CR32/'Body - sporty'!CR$4</f>
        <v>0</v>
      </c>
      <c r="CS29" s="243">
        <f>'Body - sporty'!CS32/'Body - sporty'!CS$4</f>
        <v>0</v>
      </c>
      <c r="CT29" s="243">
        <f>'Body - sporty'!CT32/'Body - sporty'!CT$4</f>
        <v>0</v>
      </c>
      <c r="CU29" s="243">
        <f>'Body - sporty'!CU32/'Body - sporty'!CU$4</f>
        <v>0</v>
      </c>
      <c r="CV29" s="243">
        <f>'Body - sporty'!CV32/'Body - sporty'!CV$4</f>
        <v>0</v>
      </c>
      <c r="CW29" s="243">
        <f>'Body - sporty'!CW32/'Body - sporty'!CW$4</f>
        <v>0</v>
      </c>
      <c r="CX29" s="243">
        <f>'Body - sporty'!CX32/'Body - sporty'!CX$4</f>
        <v>0</v>
      </c>
      <c r="CY29" s="243">
        <f>'Body - sporty'!CY32/'Body - sporty'!CY$4</f>
        <v>7.0873786407766981E-2</v>
      </c>
      <c r="CZ29" s="243">
        <f>'Body - sporty'!CZ32/'Body - sporty'!CZ$4</f>
        <v>6.8446601941747579E-2</v>
      </c>
      <c r="DA29" s="243">
        <f>'Body - sporty'!DA32/'Body - sporty'!DA$4</f>
        <v>4.9029126213592227E-2</v>
      </c>
      <c r="DB29" s="243">
        <f>'Body - sporty'!DB32/'Body - sporty'!DB$4</f>
        <v>7.524271844660195E-2</v>
      </c>
      <c r="DC29" s="243">
        <f>'Body - sporty'!DC32/'Body - sporty'!DC$4</f>
        <v>0</v>
      </c>
      <c r="DD29" s="243">
        <f>'Body - sporty'!DD32/'Body - sporty'!DD$4</f>
        <v>0</v>
      </c>
      <c r="DE29" s="243">
        <f>'Body - sporty'!DE32/'Body - sporty'!DE$4</f>
        <v>9.029126213592234E-2</v>
      </c>
      <c r="DF29" s="243">
        <f>'Body - sporty'!DF32/'Body - sporty'!DF$4</f>
        <v>0</v>
      </c>
      <c r="DG29" s="243">
        <f>'Body - sporty'!DG32/'Body - sporty'!DG$4</f>
        <v>8.3495145631067968E-2</v>
      </c>
      <c r="DH29" s="243">
        <f>'Body - sporty'!DH32/'Body - sporty'!DH$4</f>
        <v>8.8834951456310679E-2</v>
      </c>
      <c r="DI29" s="243">
        <f>'Body - sporty'!DI32/'Body - sporty'!DI$4</f>
        <v>0</v>
      </c>
    </row>
    <row r="30" spans="1:113" ht="14.25" customHeight="1" x14ac:dyDescent="0.25">
      <c r="A30" s="239" t="s">
        <v>32</v>
      </c>
      <c r="B30" s="243">
        <f>'Body - sporty'!B33/'Body - sporty'!B$4</f>
        <v>8.4951456310679616E-2</v>
      </c>
      <c r="C30" s="243">
        <f>'Body - sporty'!C33/'Body - sporty'!C$4</f>
        <v>0</v>
      </c>
      <c r="D30" s="243">
        <f>'Body - sporty'!D33/'Body - sporty'!D$4</f>
        <v>8.3980582524271846E-2</v>
      </c>
      <c r="E30" s="243">
        <f>'Body - sporty'!E33/'Body - sporty'!E$4</f>
        <v>5.5339805825242727E-2</v>
      </c>
      <c r="F30" s="243">
        <f>'Body - sporty'!F33/'Body - sporty'!F$4</f>
        <v>8.4951456310679616E-2</v>
      </c>
      <c r="G30" s="243">
        <f>'Body - sporty'!G33/'Body - sporty'!G$4</f>
        <v>7.184466019417475E-2</v>
      </c>
      <c r="H30" s="243">
        <f>'Body - sporty'!H33/'Body - sporty'!H$4</f>
        <v>0</v>
      </c>
      <c r="I30" s="243">
        <f>'Body - sporty'!I33/'Body - sporty'!I$4</f>
        <v>7.8640776699029136E-2</v>
      </c>
      <c r="J30" s="243">
        <f>'Body - sporty'!J33/'Body - sporty'!J$4</f>
        <v>6.0679611650485431E-2</v>
      </c>
      <c r="K30" s="243">
        <f>'Body - sporty'!K33/'Body - sporty'!K$4</f>
        <v>0</v>
      </c>
      <c r="L30" s="243">
        <f>'Body - sporty'!L33/'Body - sporty'!L$4</f>
        <v>8.155339805825243E-2</v>
      </c>
      <c r="M30" s="243">
        <f>'Body - sporty'!M33/'Body - sporty'!M$4</f>
        <v>9.2233009708737865E-2</v>
      </c>
      <c r="N30" s="243">
        <f>'Body - sporty'!N33/'Body - sporty'!N$4</f>
        <v>8.8349514563106787E-2</v>
      </c>
      <c r="O30" s="243">
        <f>'Body - sporty'!O33/'Body - sporty'!O$4</f>
        <v>6.9902912621359226E-2</v>
      </c>
      <c r="P30" s="243">
        <f>'Body - sporty'!P33/'Body - sporty'!P$4</f>
        <v>7.9126213592233E-2</v>
      </c>
      <c r="Q30" s="243">
        <f>'Body - sporty'!Q33/'Body - sporty'!Q$4</f>
        <v>0</v>
      </c>
      <c r="R30" s="243">
        <f>'Body - sporty'!R33/'Body - sporty'!R$4</f>
        <v>8.0097087378640783E-2</v>
      </c>
      <c r="S30" s="243">
        <f>'Body - sporty'!S33/'Body - sporty'!S$4</f>
        <v>7.1938817466626462E-2</v>
      </c>
      <c r="T30" s="243">
        <f>'Body - sporty'!T33/'Body - sporty'!T$4</f>
        <v>0</v>
      </c>
      <c r="U30" s="243">
        <f>'Body - sporty'!U33/'Body - sporty'!U$4</f>
        <v>6.553398058252427E-2</v>
      </c>
      <c r="V30" s="243">
        <f>'Body - sporty'!V33/'Body - sporty'!V$4</f>
        <v>8.155339805825243E-2</v>
      </c>
      <c r="W30" s="243">
        <f>'Body - sporty'!W33/'Body - sporty'!W$4</f>
        <v>7.9611650485436877E-2</v>
      </c>
      <c r="X30" s="243">
        <f>'Body - sporty'!X33/'Body - sporty'!X$4</f>
        <v>0</v>
      </c>
      <c r="Y30" s="243">
        <f>'Body - sporty'!Y33/'Body - sporty'!Y$4</f>
        <v>0</v>
      </c>
      <c r="Z30" s="243">
        <f>'Body - sporty'!Z33/'Body - sporty'!Z$4</f>
        <v>0</v>
      </c>
      <c r="AA30" s="243">
        <f>'Body - sporty'!AA33/'Body - sporty'!AA$4</f>
        <v>8.1067961165048538E-2</v>
      </c>
      <c r="AB30" s="243">
        <f>'Body - sporty'!AB33/'Body - sporty'!AB$4</f>
        <v>8.5436893203883493E-2</v>
      </c>
      <c r="AC30" s="243">
        <f>'Body - sporty'!AC33/'Body - sporty'!AC$4</f>
        <v>8.2038834951456308E-2</v>
      </c>
      <c r="AD30" s="243">
        <f>'Body - sporty'!AD33/'Body - sporty'!AD$4</f>
        <v>8.3980582524271846E-2</v>
      </c>
      <c r="AE30" s="243">
        <f>'Body - sporty'!AE33/'Body - sporty'!AE$4</f>
        <v>9.0776699029126218E-2</v>
      </c>
      <c r="AF30" s="243">
        <f>'Body - sporty'!AF33/'Body - sporty'!AF$4</f>
        <v>0</v>
      </c>
      <c r="AG30" s="243">
        <f>'Body - sporty'!AG33/'Body - sporty'!AG$4</f>
        <v>0</v>
      </c>
      <c r="AH30" s="243">
        <f>'Body - sporty'!AH33/'Body - sporty'!AH$4</f>
        <v>9.563106796116505E-2</v>
      </c>
      <c r="AI30" s="243">
        <f>'Body - sporty'!AI33/'Body - sporty'!AI$4</f>
        <v>7.5728155339805828E-2</v>
      </c>
      <c r="AJ30" s="243">
        <f>'Body - sporty'!AJ33/'Body - sporty'!AJ$4</f>
        <v>7.184466019417475E-2</v>
      </c>
      <c r="AK30" s="243">
        <f>'Body - sporty'!AK33/'Body - sporty'!AK$4</f>
        <v>6.2621359223300976E-2</v>
      </c>
      <c r="AL30" s="243">
        <f>'Body - sporty'!AL33/'Body - sporty'!AL$4</f>
        <v>8.4951456310679602E-2</v>
      </c>
      <c r="AM30" s="243">
        <f>'Body - sporty'!AM33/'Body - sporty'!AM$4</f>
        <v>0</v>
      </c>
      <c r="AN30" s="243">
        <f>'Body - sporty'!AN33/'Body - sporty'!AN$4</f>
        <v>0</v>
      </c>
      <c r="AO30" s="243">
        <f>'Body - sporty'!AO33/'Body - sporty'!AO$4</f>
        <v>8.4951456310679602E-2</v>
      </c>
      <c r="AP30" s="243">
        <f>'Body - sporty'!AP33/'Body - sporty'!AP$4</f>
        <v>4.5145631067961163E-2</v>
      </c>
      <c r="AQ30" s="243">
        <f>'Body - sporty'!AQ33/'Body - sporty'!AQ$4</f>
        <v>0</v>
      </c>
      <c r="AR30" s="243">
        <f>'Body - sporty'!AR33/'Body - sporty'!AR$4</f>
        <v>8.3980582524271846E-2</v>
      </c>
      <c r="AS30" s="243">
        <f>'Body - sporty'!AS33/'Body - sporty'!AS$4</f>
        <v>5.4368932038834951E-2</v>
      </c>
      <c r="AT30" s="243">
        <f>'Body - sporty'!AT33/'Body - sporty'!AT$4</f>
        <v>8.4951456310679602E-2</v>
      </c>
      <c r="AU30" s="243">
        <f>'Body - sporty'!AU33/'Body - sporty'!AU$4</f>
        <v>6.3106796116504868E-2</v>
      </c>
      <c r="AV30" s="243">
        <f>'Body - sporty'!AV33/'Body - sporty'!AV$4</f>
        <v>0</v>
      </c>
      <c r="AW30" s="243">
        <f>'Body - sporty'!AW33/'Body - sporty'!AW$4</f>
        <v>0</v>
      </c>
      <c r="AX30" s="243">
        <f>'Body - sporty'!AX33/'Body - sporty'!AX$4</f>
        <v>7.7184466019417489E-2</v>
      </c>
      <c r="AY30" s="243">
        <f>'Body - sporty'!AY33/'Body - sporty'!AY$4</f>
        <v>8.058252427184466E-2</v>
      </c>
      <c r="AZ30" s="243">
        <f>'Body - sporty'!AZ33/'Body - sporty'!AZ$4</f>
        <v>8.9805825242718448E-2</v>
      </c>
      <c r="BA30" s="243">
        <f>'Body - sporty'!BA33/'Body - sporty'!BA$4</f>
        <v>6.8932038834951456E-2</v>
      </c>
      <c r="BB30" s="243">
        <f>'Body - sporty'!BB33/'Body - sporty'!BB$4</f>
        <v>0</v>
      </c>
      <c r="BC30" s="243">
        <f>'Body - sporty'!BC33/'Body - sporty'!BC$4</f>
        <v>0</v>
      </c>
      <c r="BD30" s="243">
        <f>'Body - sporty'!BD33/'Body - sporty'!BD$4</f>
        <v>0</v>
      </c>
      <c r="BE30" s="243">
        <f>'Body - sporty'!BE33/'Body - sporty'!BE$4</f>
        <v>5.6796116504854374E-2</v>
      </c>
      <c r="BF30" s="243">
        <f>'Body - sporty'!BF33/'Body - sporty'!BF$4</f>
        <v>8.1067961165048552E-2</v>
      </c>
      <c r="BG30" s="243">
        <f>'Body - sporty'!BG33/'Body - sporty'!BG$4</f>
        <v>0.19417475728155342</v>
      </c>
      <c r="BH30" s="243">
        <f>'Body - sporty'!BH33/'Body - sporty'!BH$4</f>
        <v>8.786407766990291E-2</v>
      </c>
      <c r="BI30" s="243">
        <f>'Body - sporty'!BI33/'Body - sporty'!BI$4</f>
        <v>0</v>
      </c>
      <c r="BJ30" s="243">
        <f>'Body - sporty'!BJ33/'Body - sporty'!BJ$4</f>
        <v>0</v>
      </c>
      <c r="BK30" s="243">
        <f>'Body - sporty'!BK33/'Body - sporty'!BK$4</f>
        <v>0</v>
      </c>
      <c r="BL30" s="243">
        <f>'Body - sporty'!BL33/'Body - sporty'!BL$4</f>
        <v>0</v>
      </c>
      <c r="BM30" s="243">
        <f>'Body - sporty'!BM33/'Body - sporty'!BM$4</f>
        <v>0</v>
      </c>
      <c r="BN30" s="243">
        <f>'Body - sporty'!BN33/'Body - sporty'!BN$4</f>
        <v>0</v>
      </c>
      <c r="BO30" s="243">
        <f>'Body - sporty'!BO33/'Body - sporty'!BO$4</f>
        <v>8.3980582524271846E-2</v>
      </c>
      <c r="BP30" s="243">
        <f>'Body - sporty'!BP33/'Body - sporty'!BP$4</f>
        <v>0.39223300970873781</v>
      </c>
      <c r="BQ30" s="243">
        <f>'Body - sporty'!BQ33/'Body - sporty'!BQ$4</f>
        <v>8.5922330097087385E-2</v>
      </c>
      <c r="BR30" s="243">
        <f>'Body - sporty'!BR33/'Body - sporty'!BR$4</f>
        <v>7.6699029126213583E-2</v>
      </c>
      <c r="BS30" s="243">
        <f>'Body - sporty'!BS33/'Body - sporty'!BS$4</f>
        <v>0</v>
      </c>
      <c r="BT30" s="243">
        <f>'Body - sporty'!BT33/'Body - sporty'!BT$4</f>
        <v>9.4174757281553403E-2</v>
      </c>
      <c r="BU30" s="243">
        <f>'Body - sporty'!BU33/'Body - sporty'!BU$4</f>
        <v>9.320388349514562E-2</v>
      </c>
      <c r="BV30" s="243">
        <f>'Body - sporty'!BV33/'Body - sporty'!BV$4</f>
        <v>9.029126213592234E-2</v>
      </c>
      <c r="BW30" s="243">
        <f>'Body - sporty'!BW33/'Body - sporty'!BW$4</f>
        <v>0</v>
      </c>
      <c r="BX30" s="243">
        <f>'Body - sporty'!BX33/'Body - sporty'!BX$4</f>
        <v>9.3689320388349512E-2</v>
      </c>
      <c r="BY30" s="243">
        <f>'Body - sporty'!BY33/'Body - sporty'!BY$4</f>
        <v>8.2038834951456308E-2</v>
      </c>
      <c r="BZ30" s="243">
        <f>'Body - sporty'!BZ33/'Body - sporty'!BZ$4</f>
        <v>0</v>
      </c>
      <c r="CA30" s="243">
        <f>'Body - sporty'!CA33/'Body - sporty'!CA$4</f>
        <v>9.563106796116505E-2</v>
      </c>
      <c r="CB30" s="243">
        <f>'Body - sporty'!CB33/'Body - sporty'!CB$4</f>
        <v>8.4951456310679616E-2</v>
      </c>
      <c r="CC30" s="243">
        <f>'Body - sporty'!CC33/'Body - sporty'!CC$4</f>
        <v>0</v>
      </c>
      <c r="CD30" s="243">
        <f>'Body - sporty'!CD33/'Body - sporty'!CD$4</f>
        <v>8.3009708737864077E-2</v>
      </c>
      <c r="CE30" s="243">
        <f>'Body - sporty'!CE33/'Body - sporty'!CE$4</f>
        <v>8.9641370127095485E-2</v>
      </c>
      <c r="CF30" s="243">
        <f>'Body - sporty'!CF33/'Body - sporty'!CF$4</f>
        <v>0</v>
      </c>
      <c r="CG30" s="243">
        <f>'Body - sporty'!CG33/'Body - sporty'!CG$4</f>
        <v>7.8640776699029136E-2</v>
      </c>
      <c r="CH30" s="243">
        <f>'Body - sporty'!CH33/'Body - sporty'!CH$4</f>
        <v>7.1359223300970873E-2</v>
      </c>
      <c r="CI30" s="243">
        <f>'Body - sporty'!CI33/'Body - sporty'!CI$4</f>
        <v>9.2718446601941756E-2</v>
      </c>
      <c r="CJ30" s="243">
        <f>'Body - sporty'!CJ33/'Body - sporty'!CJ$4</f>
        <v>0</v>
      </c>
      <c r="CK30" s="243">
        <f>'Body - sporty'!CK33/'Body - sporty'!CK$4</f>
        <v>0</v>
      </c>
      <c r="CL30" s="243">
        <f>'Body - sporty'!CL33/'Body - sporty'!CL$4</f>
        <v>7.8155339805825244E-2</v>
      </c>
      <c r="CM30" s="243">
        <f>'Body - sporty'!CM33/'Body - sporty'!CM$4</f>
        <v>7.8640776699029136E-2</v>
      </c>
      <c r="CN30" s="243">
        <f>'Body - sporty'!CN33/'Body - sporty'!CN$4</f>
        <v>0</v>
      </c>
      <c r="CO30" s="243">
        <f>'Body - sporty'!CO33/'Body - sporty'!CO$4</f>
        <v>8.0097087378640783E-2</v>
      </c>
      <c r="CP30" s="243">
        <f>'Body - sporty'!CP33/'Body - sporty'!CP$4</f>
        <v>9.2718446601941756E-2</v>
      </c>
      <c r="CQ30" s="243">
        <f>'Body - sporty'!CQ33/'Body - sporty'!CQ$4</f>
        <v>0</v>
      </c>
      <c r="CR30" s="243">
        <f>'Body - sporty'!CR33/'Body - sporty'!CR$4</f>
        <v>8.6407766990291249E-2</v>
      </c>
      <c r="CS30" s="243">
        <f>'Body - sporty'!CS33/'Body - sporty'!CS$4</f>
        <v>9.417475728155339E-2</v>
      </c>
      <c r="CT30" s="243">
        <f>'Body - sporty'!CT33/'Body - sporty'!CT$4</f>
        <v>0</v>
      </c>
      <c r="CU30" s="243">
        <f>'Body - sporty'!CU33/'Body - sporty'!CU$4</f>
        <v>0</v>
      </c>
      <c r="CV30" s="243">
        <f>'Body - sporty'!CV33/'Body - sporty'!CV$4</f>
        <v>0</v>
      </c>
      <c r="CW30" s="243">
        <f>'Body - sporty'!CW33/'Body - sporty'!CW$4</f>
        <v>0</v>
      </c>
      <c r="CX30" s="243">
        <f>'Body - sporty'!CX33/'Body - sporty'!CX$4</f>
        <v>8.3495145631067968E-2</v>
      </c>
      <c r="CY30" s="243">
        <f>'Body - sporty'!CY33/'Body - sporty'!CY$4</f>
        <v>7.4757281553398044E-2</v>
      </c>
      <c r="CZ30" s="243">
        <f>'Body - sporty'!CZ33/'Body - sporty'!CZ$4</f>
        <v>5.2427184466019412E-2</v>
      </c>
      <c r="DA30" s="243">
        <f>'Body - sporty'!DA33/'Body - sporty'!DA$4</f>
        <v>7.8640776699029122E-2</v>
      </c>
      <c r="DB30" s="243">
        <f>'Body - sporty'!DB33/'Body - sporty'!DB$4</f>
        <v>6.553398058252427E-2</v>
      </c>
      <c r="DC30" s="243">
        <f>'Body - sporty'!DC33/'Body - sporty'!DC$4</f>
        <v>8.9805825242718462E-2</v>
      </c>
      <c r="DD30" s="243">
        <f>'Body - sporty'!DD33/'Body - sporty'!DD$4</f>
        <v>9.6601941747572806E-2</v>
      </c>
      <c r="DE30" s="243">
        <f>'Body - sporty'!DE33/'Body - sporty'!DE$4</f>
        <v>2.3300970873786409E-2</v>
      </c>
      <c r="DF30" s="243">
        <f>'Body - sporty'!DF33/'Body - sporty'!DF$4</f>
        <v>0</v>
      </c>
      <c r="DG30" s="243">
        <f>'Body - sporty'!DG33/'Body - sporty'!DG$4</f>
        <v>7.8640776699029122E-2</v>
      </c>
      <c r="DH30" s="243">
        <f>'Body - sporty'!DH33/'Body - sporty'!DH$4</f>
        <v>8.6893203883495154E-2</v>
      </c>
      <c r="DI30" s="243">
        <f>'Body - sporty'!DI33/'Body - sporty'!DI$4</f>
        <v>0</v>
      </c>
    </row>
    <row r="31" spans="1:113" ht="14.25" customHeight="1" x14ac:dyDescent="0.25">
      <c r="A31" s="239" t="s">
        <v>33</v>
      </c>
      <c r="B31" s="243">
        <f>'Body - sporty'!B34/'Body - sporty'!B$4</f>
        <v>8.155339805825243E-2</v>
      </c>
      <c r="C31" s="243">
        <f>'Body - sporty'!C34/'Body - sporty'!C$4</f>
        <v>0</v>
      </c>
      <c r="D31" s="243">
        <f>'Body - sporty'!D34/'Body - sporty'!D$4</f>
        <v>7.0873786407766995E-2</v>
      </c>
      <c r="E31" s="243">
        <f>'Body - sporty'!E34/'Body - sporty'!E$4</f>
        <v>6.650485436893204E-2</v>
      </c>
      <c r="F31" s="243">
        <f>'Body - sporty'!F34/'Body - sporty'!F$4</f>
        <v>9.3203883495145634E-2</v>
      </c>
      <c r="G31" s="243">
        <f>'Body - sporty'!G34/'Body - sporty'!G$4</f>
        <v>7.5728155339805828E-2</v>
      </c>
      <c r="H31" s="243">
        <f>'Body - sporty'!H34/'Body - sporty'!H$4</f>
        <v>0</v>
      </c>
      <c r="I31" s="243">
        <f>'Body - sporty'!I34/'Body - sporty'!I$4</f>
        <v>7.3786407766990289E-2</v>
      </c>
      <c r="J31" s="243">
        <f>'Body - sporty'!J34/'Body - sporty'!J$4</f>
        <v>5.776699029126213E-2</v>
      </c>
      <c r="K31" s="243">
        <f>'Body - sporty'!K34/'Body - sporty'!K$4</f>
        <v>9.320388349514562E-2</v>
      </c>
      <c r="L31" s="243">
        <f>'Body - sporty'!L34/'Body - sporty'!L$4</f>
        <v>6.407766990291261E-2</v>
      </c>
      <c r="M31" s="243">
        <f>'Body - sporty'!M34/'Body - sporty'!M$4</f>
        <v>8.786407766990291E-2</v>
      </c>
      <c r="N31" s="243">
        <f>'Body - sporty'!N34/'Body - sporty'!N$4</f>
        <v>9.0291262135922326E-2</v>
      </c>
      <c r="O31" s="243">
        <f>'Body - sporty'!O34/'Body - sporty'!O$4</f>
        <v>0</v>
      </c>
      <c r="P31" s="243">
        <f>'Body - sporty'!P34/'Body - sporty'!P$4</f>
        <v>8.0582524271844647E-2</v>
      </c>
      <c r="Q31" s="243">
        <f>'Body - sporty'!Q34/'Body - sporty'!Q$4</f>
        <v>0.49271844660194181</v>
      </c>
      <c r="R31" s="243">
        <f>'Body - sporty'!R34/'Body - sporty'!R$4</f>
        <v>5.3883495145631066E-2</v>
      </c>
      <c r="S31" s="243">
        <f>'Body - sporty'!S34/'Body - sporty'!S$4</f>
        <v>7.504728488802391E-2</v>
      </c>
      <c r="T31" s="243">
        <f>'Body - sporty'!T34/'Body - sporty'!T$4</f>
        <v>0.19417475728155342</v>
      </c>
      <c r="U31" s="243">
        <f>'Body - sporty'!U34/'Body - sporty'!U$4</f>
        <v>9.029126213592234E-2</v>
      </c>
      <c r="V31" s="243">
        <f>'Body - sporty'!V34/'Body - sporty'!V$4</f>
        <v>8.3495145631067968E-2</v>
      </c>
      <c r="W31" s="243">
        <f>'Body - sporty'!W34/'Body - sporty'!W$4</f>
        <v>8.2038834951456308E-2</v>
      </c>
      <c r="X31" s="243">
        <f>'Body - sporty'!X34/'Body - sporty'!X$4</f>
        <v>0</v>
      </c>
      <c r="Y31" s="243">
        <f>'Body - sporty'!Y34/'Body - sporty'!Y$4</f>
        <v>7.524271844660195E-2</v>
      </c>
      <c r="Z31" s="243">
        <f>'Body - sporty'!Z34/'Body - sporty'!Z$4</f>
        <v>0</v>
      </c>
      <c r="AA31" s="243">
        <f>'Body - sporty'!AA34/'Body - sporty'!AA$4</f>
        <v>7.9126213592233013E-2</v>
      </c>
      <c r="AB31" s="243">
        <f>'Body - sporty'!AB34/'Body - sporty'!AB$4</f>
        <v>9.0291262135922326E-2</v>
      </c>
      <c r="AC31" s="243">
        <f>'Body - sporty'!AC34/'Body - sporty'!AC$4</f>
        <v>8.3980582524271846E-2</v>
      </c>
      <c r="AD31" s="243">
        <f>'Body - sporty'!AD34/'Body - sporty'!AD$4</f>
        <v>8.689320388349514E-2</v>
      </c>
      <c r="AE31" s="243">
        <f>'Body - sporty'!AE34/'Body - sporty'!AE$4</f>
        <v>8.9805825242718448E-2</v>
      </c>
      <c r="AF31" s="243">
        <f>'Body - sporty'!AF34/'Body - sporty'!AF$4</f>
        <v>0</v>
      </c>
      <c r="AG31" s="243">
        <f>'Body - sporty'!AG34/'Body - sporty'!AG$4</f>
        <v>0</v>
      </c>
      <c r="AH31" s="243">
        <f>'Body - sporty'!AH34/'Body - sporty'!AH$4</f>
        <v>0.4927184466019417</v>
      </c>
      <c r="AI31" s="243">
        <f>'Body - sporty'!AI34/'Body - sporty'!AI$4</f>
        <v>8.1067961165048538E-2</v>
      </c>
      <c r="AJ31" s="243">
        <f>'Body - sporty'!AJ34/'Body - sporty'!AJ$4</f>
        <v>6.9902912621359226E-2</v>
      </c>
      <c r="AK31" s="243">
        <f>'Body - sporty'!AK34/'Body - sporty'!AK$4</f>
        <v>6.2135922330097092E-2</v>
      </c>
      <c r="AL31" s="243">
        <f>'Body - sporty'!AL34/'Body - sporty'!AL$4</f>
        <v>0</v>
      </c>
      <c r="AM31" s="243">
        <f>'Body - sporty'!AM34/'Body - sporty'!AM$4</f>
        <v>0</v>
      </c>
      <c r="AN31" s="243">
        <f>'Body - sporty'!AN34/'Body - sporty'!AN$4</f>
        <v>9.6116504854368928E-2</v>
      </c>
      <c r="AO31" s="243">
        <f>'Body - sporty'!AO34/'Body - sporty'!AO$4</f>
        <v>8.786407766990291E-2</v>
      </c>
      <c r="AP31" s="243">
        <f>'Body - sporty'!AP34/'Body - sporty'!AP$4</f>
        <v>4.6116504854368925E-2</v>
      </c>
      <c r="AQ31" s="243">
        <f>'Body - sporty'!AQ34/'Body - sporty'!AQ$4</f>
        <v>0</v>
      </c>
      <c r="AR31" s="243">
        <f>'Body - sporty'!AR34/'Body - sporty'!AR$4</f>
        <v>0</v>
      </c>
      <c r="AS31" s="243">
        <f>'Body - sporty'!AS34/'Body - sporty'!AS$4</f>
        <v>5.776699029126213E-2</v>
      </c>
      <c r="AT31" s="243">
        <f>'Body - sporty'!AT34/'Body - sporty'!AT$4</f>
        <v>7.7669902912621352E-2</v>
      </c>
      <c r="AU31" s="243">
        <f>'Body - sporty'!AU34/'Body - sporty'!AU$4</f>
        <v>7.0388349514563117E-2</v>
      </c>
      <c r="AV31" s="243">
        <f>'Body - sporty'!AV34/'Body - sporty'!AV$4</f>
        <v>0</v>
      </c>
      <c r="AW31" s="243">
        <f>'Body - sporty'!AW34/'Body - sporty'!AW$4</f>
        <v>0</v>
      </c>
      <c r="AX31" s="243">
        <f>'Body - sporty'!AX34/'Body - sporty'!AX$4</f>
        <v>8.3009708737864077E-2</v>
      </c>
      <c r="AY31" s="243">
        <f>'Body - sporty'!AY34/'Body - sporty'!AY$4</f>
        <v>9.4660194174757281E-2</v>
      </c>
      <c r="AZ31" s="243">
        <f>'Body - sporty'!AZ34/'Body - sporty'!AZ$4</f>
        <v>0</v>
      </c>
      <c r="BA31" s="243">
        <f>'Body - sporty'!BA34/'Body - sporty'!BA$4</f>
        <v>6.4563106796116501E-2</v>
      </c>
      <c r="BB31" s="243">
        <f>'Body - sporty'!BB34/'Body - sporty'!BB$4</f>
        <v>0</v>
      </c>
      <c r="BC31" s="243">
        <f>'Body - sporty'!BC34/'Body - sporty'!BC$4</f>
        <v>0</v>
      </c>
      <c r="BD31" s="243">
        <f>'Body - sporty'!BD34/'Body - sporty'!BD$4</f>
        <v>0</v>
      </c>
      <c r="BE31" s="243">
        <f>'Body - sporty'!BE34/'Body - sporty'!BE$4</f>
        <v>6.6990291262135918E-2</v>
      </c>
      <c r="BF31" s="243">
        <f>'Body - sporty'!BF34/'Body - sporty'!BF$4</f>
        <v>7.8155339805825244E-2</v>
      </c>
      <c r="BG31" s="243">
        <f>'Body - sporty'!BG34/'Body - sporty'!BG$4</f>
        <v>9.4174757281553403E-2</v>
      </c>
      <c r="BH31" s="243">
        <f>'Body - sporty'!BH34/'Body - sporty'!BH$4</f>
        <v>7.3786407766990289E-2</v>
      </c>
      <c r="BI31" s="243">
        <f>'Body - sporty'!BI34/'Body - sporty'!BI$4</f>
        <v>0</v>
      </c>
      <c r="BJ31" s="243">
        <f>'Body - sporty'!BJ34/'Body - sporty'!BJ$4</f>
        <v>9.0776699029126204E-2</v>
      </c>
      <c r="BK31" s="243">
        <f>'Body - sporty'!BK34/'Body - sporty'!BK$4</f>
        <v>0</v>
      </c>
      <c r="BL31" s="243">
        <f>'Body - sporty'!BL34/'Body - sporty'!BL$4</f>
        <v>0</v>
      </c>
      <c r="BM31" s="243">
        <f>'Body - sporty'!BM34/'Body - sporty'!BM$4</f>
        <v>0.59417475728155345</v>
      </c>
      <c r="BN31" s="243">
        <f>'Body - sporty'!BN34/'Body - sporty'!BN$4</f>
        <v>9.2233009708737865E-2</v>
      </c>
      <c r="BO31" s="243">
        <f>'Body - sporty'!BO34/'Body - sporty'!BO$4</f>
        <v>7.7669902912621352E-2</v>
      </c>
      <c r="BP31" s="243">
        <f>'Body - sporty'!BP34/'Body - sporty'!BP$4</f>
        <v>8.1067961165048552E-2</v>
      </c>
      <c r="BQ31" s="243">
        <f>'Body - sporty'!BQ34/'Body - sporty'!BQ$4</f>
        <v>8.0097087378640783E-2</v>
      </c>
      <c r="BR31" s="243">
        <f>'Body - sporty'!BR34/'Body - sporty'!BR$4</f>
        <v>0</v>
      </c>
      <c r="BS31" s="243">
        <f>'Body - sporty'!BS34/'Body - sporty'!BS$4</f>
        <v>0</v>
      </c>
      <c r="BT31" s="243">
        <f>'Body - sporty'!BT34/'Body - sporty'!BT$4</f>
        <v>0</v>
      </c>
      <c r="BU31" s="243">
        <f>'Body - sporty'!BU34/'Body - sporty'!BU$4</f>
        <v>9.5631067961165037E-2</v>
      </c>
      <c r="BV31" s="243">
        <f>'Body - sporty'!BV34/'Body - sporty'!BV$4</f>
        <v>0</v>
      </c>
      <c r="BW31" s="243">
        <f>'Body - sporty'!BW34/'Body - sporty'!BW$4</f>
        <v>0</v>
      </c>
      <c r="BX31" s="243">
        <f>'Body - sporty'!BX34/'Body - sporty'!BX$4</f>
        <v>0</v>
      </c>
      <c r="BY31" s="243">
        <f>'Body - sporty'!BY34/'Body - sporty'!BY$4</f>
        <v>0</v>
      </c>
      <c r="BZ31" s="243">
        <f>'Body - sporty'!BZ34/'Body - sporty'!BZ$4</f>
        <v>0</v>
      </c>
      <c r="CA31" s="243">
        <f>'Body - sporty'!CA34/'Body - sporty'!CA$4</f>
        <v>8.786407766990291E-2</v>
      </c>
      <c r="CB31" s="243">
        <f>'Body - sporty'!CB34/'Body - sporty'!CB$4</f>
        <v>7.7669902912621366E-2</v>
      </c>
      <c r="CC31" s="243">
        <f>'Body - sporty'!CC34/'Body - sporty'!CC$4</f>
        <v>0</v>
      </c>
      <c r="CD31" s="243">
        <f>'Body - sporty'!CD34/'Body - sporty'!CD$4</f>
        <v>8.8349514563106801E-2</v>
      </c>
      <c r="CE31" s="243">
        <f>'Body - sporty'!CE34/'Body - sporty'!CE$4</f>
        <v>7.3274969443423127E-2</v>
      </c>
      <c r="CF31" s="243">
        <f>'Body - sporty'!CF34/'Body - sporty'!CF$4</f>
        <v>7.8155339805825244E-2</v>
      </c>
      <c r="CG31" s="243">
        <f>'Body - sporty'!CG34/'Body - sporty'!CG$4</f>
        <v>6.8446601941747579E-2</v>
      </c>
      <c r="CH31" s="243">
        <f>'Body - sporty'!CH34/'Body - sporty'!CH$4</f>
        <v>6.553398058252427E-2</v>
      </c>
      <c r="CI31" s="243">
        <f>'Body - sporty'!CI34/'Body - sporty'!CI$4</f>
        <v>7.0388349514563103E-2</v>
      </c>
      <c r="CJ31" s="243">
        <f>'Body - sporty'!CJ34/'Body - sporty'!CJ$4</f>
        <v>0</v>
      </c>
      <c r="CK31" s="243">
        <f>'Body - sporty'!CK34/'Body - sporty'!CK$4</f>
        <v>0</v>
      </c>
      <c r="CL31" s="243">
        <f>'Body - sporty'!CL34/'Body - sporty'!CL$4</f>
        <v>6.8446601941747579E-2</v>
      </c>
      <c r="CM31" s="243">
        <f>'Body - sporty'!CM34/'Body - sporty'!CM$4</f>
        <v>9.0776699029126218E-2</v>
      </c>
      <c r="CN31" s="243">
        <f>'Body - sporty'!CN34/'Body - sporty'!CN$4</f>
        <v>0</v>
      </c>
      <c r="CO31" s="243">
        <f>'Body - sporty'!CO34/'Body - sporty'!CO$4</f>
        <v>8.8349514563106787E-2</v>
      </c>
      <c r="CP31" s="243">
        <f>'Body - sporty'!CP34/'Body - sporty'!CP$4</f>
        <v>9.3203883495145634E-2</v>
      </c>
      <c r="CQ31" s="243">
        <f>'Body - sporty'!CQ34/'Body - sporty'!CQ$4</f>
        <v>0</v>
      </c>
      <c r="CR31" s="243">
        <f>'Body - sporty'!CR34/'Body - sporty'!CR$4</f>
        <v>7.0388349514563103E-2</v>
      </c>
      <c r="CS31" s="243">
        <f>'Body - sporty'!CS34/'Body - sporty'!CS$4</f>
        <v>8.2524271844660185E-2</v>
      </c>
      <c r="CT31" s="243">
        <f>'Body - sporty'!CT34/'Body - sporty'!CT$4</f>
        <v>7.6213592233009705E-2</v>
      </c>
      <c r="CU31" s="243">
        <f>'Body - sporty'!CU34/'Body - sporty'!CU$4</f>
        <v>0.1941747572815534</v>
      </c>
      <c r="CV31" s="243">
        <f>'Body - sporty'!CV34/'Body - sporty'!CV$4</f>
        <v>0</v>
      </c>
      <c r="CW31" s="243">
        <f>'Body - sporty'!CW34/'Body - sporty'!CW$4</f>
        <v>0</v>
      </c>
      <c r="CX31" s="243">
        <f>'Body - sporty'!CX34/'Body - sporty'!CX$4</f>
        <v>7.8155339805825244E-2</v>
      </c>
      <c r="CY31" s="243">
        <f>'Body - sporty'!CY34/'Body - sporty'!CY$4</f>
        <v>4.9029126213592233E-2</v>
      </c>
      <c r="CZ31" s="243">
        <f>'Body - sporty'!CZ34/'Body - sporty'!CZ$4</f>
        <v>4.7087378640776702E-2</v>
      </c>
      <c r="DA31" s="243">
        <f>'Body - sporty'!DA34/'Body - sporty'!DA$4</f>
        <v>7.6699029126213583E-2</v>
      </c>
      <c r="DB31" s="243">
        <f>'Body - sporty'!DB34/'Body - sporty'!DB$4</f>
        <v>6.5048543689320393E-2</v>
      </c>
      <c r="DC31" s="243">
        <f>'Body - sporty'!DC34/'Body - sporty'!DC$4</f>
        <v>9.5145631067961187E-2</v>
      </c>
      <c r="DD31" s="243">
        <f>'Body - sporty'!DD34/'Body - sporty'!DD$4</f>
        <v>0</v>
      </c>
      <c r="DE31" s="243">
        <f>'Body - sporty'!DE34/'Body - sporty'!DE$4</f>
        <v>6.6990291262135918E-2</v>
      </c>
      <c r="DF31" s="243">
        <f>'Body - sporty'!DF34/'Body - sporty'!DF$4</f>
        <v>0</v>
      </c>
      <c r="DG31" s="243">
        <f>'Body - sporty'!DG34/'Body - sporty'!DG$4</f>
        <v>8.0097087378640783E-2</v>
      </c>
      <c r="DH31" s="243">
        <f>'Body - sporty'!DH34/'Body - sporty'!DH$4</f>
        <v>8.1067961165048552E-2</v>
      </c>
      <c r="DI31" s="243">
        <f>'Body - sporty'!DI34/'Body - sporty'!DI$4</f>
        <v>0</v>
      </c>
    </row>
    <row r="32" spans="1:113" ht="14.25" customHeight="1" x14ac:dyDescent="0.25">
      <c r="A32" s="239" t="s">
        <v>34</v>
      </c>
      <c r="B32" s="243">
        <f>'Body - sporty'!B35/'Body - sporty'!B$4</f>
        <v>8.1067961165048538E-2</v>
      </c>
      <c r="C32" s="243">
        <f>'Body - sporty'!C35/'Body - sporty'!C$4</f>
        <v>0</v>
      </c>
      <c r="D32" s="243">
        <f>'Body - sporty'!D35/'Body - sporty'!D$4</f>
        <v>7.4271844660194181E-2</v>
      </c>
      <c r="E32" s="243">
        <f>'Body - sporty'!E35/'Body - sporty'!E$4</f>
        <v>6.7961165048543701E-2</v>
      </c>
      <c r="F32" s="243">
        <f>'Body - sporty'!F35/'Body - sporty'!F$4</f>
        <v>0</v>
      </c>
      <c r="G32" s="243">
        <f>'Body - sporty'!G35/'Body - sporty'!G$4</f>
        <v>3.8834951456310676E-2</v>
      </c>
      <c r="H32" s="243">
        <f>'Body - sporty'!H35/'Body - sporty'!H$4</f>
        <v>0</v>
      </c>
      <c r="I32" s="243">
        <f>'Body - sporty'!I35/'Body - sporty'!I$4</f>
        <v>6.6990291262135931E-2</v>
      </c>
      <c r="J32" s="243">
        <f>'Body - sporty'!J35/'Body - sporty'!J$4</f>
        <v>4.4660194174757285E-2</v>
      </c>
      <c r="K32" s="243">
        <f>'Body - sporty'!K35/'Body - sporty'!K$4</f>
        <v>0</v>
      </c>
      <c r="L32" s="243">
        <f>'Body - sporty'!L35/'Body - sporty'!L$4</f>
        <v>0</v>
      </c>
      <c r="M32" s="243">
        <f>'Body - sporty'!M35/'Body - sporty'!M$4</f>
        <v>5.9708737864077668E-2</v>
      </c>
      <c r="N32" s="243">
        <f>'Body - sporty'!N35/'Body - sporty'!N$4</f>
        <v>0</v>
      </c>
      <c r="O32" s="243">
        <f>'Body - sporty'!O35/'Body - sporty'!O$4</f>
        <v>6.407766990291261E-2</v>
      </c>
      <c r="P32" s="243">
        <f>'Body - sporty'!P35/'Body - sporty'!P$4</f>
        <v>0</v>
      </c>
      <c r="Q32" s="243">
        <f>'Body - sporty'!Q35/'Body - sporty'!Q$4</f>
        <v>8.2038834951456308E-2</v>
      </c>
      <c r="R32" s="243">
        <f>'Body - sporty'!R35/'Body - sporty'!R$4</f>
        <v>6.4563106796116501E-2</v>
      </c>
      <c r="S32" s="243">
        <f>'Body - sporty'!S35/'Body - sporty'!S$4</f>
        <v>8.3040486828760168E-2</v>
      </c>
      <c r="T32" s="243">
        <f>'Body - sporty'!T35/'Body - sporty'!T$4</f>
        <v>0</v>
      </c>
      <c r="U32" s="243">
        <f>'Body - sporty'!U35/'Body - sporty'!U$4</f>
        <v>3.9320388349514561E-2</v>
      </c>
      <c r="V32" s="243">
        <f>'Body - sporty'!V35/'Body - sporty'!V$4</f>
        <v>5.6796116504854374E-2</v>
      </c>
      <c r="W32" s="243">
        <f>'Body - sporty'!W35/'Body - sporty'!W$4</f>
        <v>5.0970873786407765E-2</v>
      </c>
      <c r="X32" s="243">
        <f>'Body - sporty'!X35/'Body - sporty'!X$4</f>
        <v>0</v>
      </c>
      <c r="Y32" s="243">
        <f>'Body - sporty'!Y35/'Body - sporty'!Y$4</f>
        <v>0</v>
      </c>
      <c r="Z32" s="243">
        <f>'Body - sporty'!Z35/'Body - sporty'!Z$4</f>
        <v>6.3592233009708746E-2</v>
      </c>
      <c r="AA32" s="243">
        <f>'Body - sporty'!AA35/'Body - sporty'!AA$4</f>
        <v>8.5436893203883493E-2</v>
      </c>
      <c r="AB32" s="243">
        <f>'Body - sporty'!AB35/'Body - sporty'!AB$4</f>
        <v>7.8640776699029122E-2</v>
      </c>
      <c r="AC32" s="243">
        <f>'Body - sporty'!AC35/'Body - sporty'!AC$4</f>
        <v>7.1844660194174764E-2</v>
      </c>
      <c r="AD32" s="243">
        <f>'Body - sporty'!AD35/'Body - sporty'!AD$4</f>
        <v>6.6990291262135918E-2</v>
      </c>
      <c r="AE32" s="243">
        <f>'Body - sporty'!AE35/'Body - sporty'!AE$4</f>
        <v>7.8155339805825258E-2</v>
      </c>
      <c r="AF32" s="243">
        <f>'Body - sporty'!AF35/'Body - sporty'!AF$4</f>
        <v>0</v>
      </c>
      <c r="AG32" s="243">
        <f>'Body - sporty'!AG35/'Body - sporty'!AG$4</f>
        <v>0</v>
      </c>
      <c r="AH32" s="243">
        <f>'Body - sporty'!AH35/'Body - sporty'!AH$4</f>
        <v>0</v>
      </c>
      <c r="AI32" s="243">
        <f>'Body - sporty'!AI35/'Body - sporty'!AI$4</f>
        <v>8.3009708737864091E-2</v>
      </c>
      <c r="AJ32" s="243">
        <f>'Body - sporty'!AJ35/'Body - sporty'!AJ$4</f>
        <v>4.9514563106796118E-2</v>
      </c>
      <c r="AK32" s="243">
        <f>'Body - sporty'!AK35/'Body - sporty'!AK$4</f>
        <v>5.4368932038834958E-2</v>
      </c>
      <c r="AL32" s="243">
        <f>'Body - sporty'!AL35/'Body - sporty'!AL$4</f>
        <v>0</v>
      </c>
      <c r="AM32" s="243">
        <f>'Body - sporty'!AM35/'Body - sporty'!AM$4</f>
        <v>0</v>
      </c>
      <c r="AN32" s="243">
        <f>'Body - sporty'!AN35/'Body - sporty'!AN$4</f>
        <v>0</v>
      </c>
      <c r="AO32" s="243">
        <f>'Body - sporty'!AO35/'Body - sporty'!AO$4</f>
        <v>7.4757281553398058E-2</v>
      </c>
      <c r="AP32" s="243">
        <f>'Body - sporty'!AP35/'Body - sporty'!AP$4</f>
        <v>4.8058252427184464E-2</v>
      </c>
      <c r="AQ32" s="243">
        <f>'Body - sporty'!AQ35/'Body - sporty'!AQ$4</f>
        <v>8.9805825242718434E-2</v>
      </c>
      <c r="AR32" s="243">
        <f>'Body - sporty'!AR35/'Body - sporty'!AR$4</f>
        <v>0</v>
      </c>
      <c r="AS32" s="243">
        <f>'Body - sporty'!AS35/'Body - sporty'!AS$4</f>
        <v>5.4368932038834951E-2</v>
      </c>
      <c r="AT32" s="243">
        <f>'Body - sporty'!AT35/'Body - sporty'!AT$4</f>
        <v>5.9708737864077675E-2</v>
      </c>
      <c r="AU32" s="243">
        <f>'Body - sporty'!AU35/'Body - sporty'!AU$4</f>
        <v>6.6990291262135931E-2</v>
      </c>
      <c r="AV32" s="243">
        <f>'Body - sporty'!AV35/'Body - sporty'!AV$4</f>
        <v>0</v>
      </c>
      <c r="AW32" s="243">
        <f>'Body - sporty'!AW35/'Body - sporty'!AW$4</f>
        <v>0</v>
      </c>
      <c r="AX32" s="243">
        <f>'Body - sporty'!AX35/'Body - sporty'!AX$4</f>
        <v>6.2135922330097092E-2</v>
      </c>
      <c r="AY32" s="243">
        <f>'Body - sporty'!AY35/'Body - sporty'!AY$4</f>
        <v>7.815533980582523E-2</v>
      </c>
      <c r="AZ32" s="243">
        <f>'Body - sporty'!AZ35/'Body - sporty'!AZ$4</f>
        <v>9.1262135922330095E-2</v>
      </c>
      <c r="BA32" s="243">
        <f>'Body - sporty'!BA35/'Body - sporty'!BA$4</f>
        <v>4.2718446601941747E-2</v>
      </c>
      <c r="BB32" s="243">
        <f>'Body - sporty'!BB35/'Body - sporty'!BB$4</f>
        <v>0</v>
      </c>
      <c r="BC32" s="243">
        <f>'Body - sporty'!BC35/'Body - sporty'!BC$4</f>
        <v>0</v>
      </c>
      <c r="BD32" s="243">
        <f>'Body - sporty'!BD35/'Body - sporty'!BD$4</f>
        <v>0</v>
      </c>
      <c r="BE32" s="243">
        <f>'Body - sporty'!BE35/'Body - sporty'!BE$4</f>
        <v>5.8737864077669913E-2</v>
      </c>
      <c r="BF32" s="243">
        <f>'Body - sporty'!BF35/'Body - sporty'!BF$4</f>
        <v>7.524271844660195E-2</v>
      </c>
      <c r="BG32" s="243">
        <f>'Body - sporty'!BG35/'Body - sporty'!BG$4</f>
        <v>0</v>
      </c>
      <c r="BH32" s="243">
        <f>'Body - sporty'!BH35/'Body - sporty'!BH$4</f>
        <v>0</v>
      </c>
      <c r="BI32" s="243">
        <f>'Body - sporty'!BI35/'Body - sporty'!BI$4</f>
        <v>7.6213592233009705E-2</v>
      </c>
      <c r="BJ32" s="243">
        <f>'Body - sporty'!BJ35/'Body - sporty'!BJ$4</f>
        <v>7.9611650485436891E-2</v>
      </c>
      <c r="BK32" s="243">
        <f>'Body - sporty'!BK35/'Body - sporty'!BK$4</f>
        <v>0</v>
      </c>
      <c r="BL32" s="243">
        <f>'Body - sporty'!BL35/'Body - sporty'!BL$4</f>
        <v>0</v>
      </c>
      <c r="BM32" s="243">
        <f>'Body - sporty'!BM35/'Body - sporty'!BM$4</f>
        <v>0</v>
      </c>
      <c r="BN32" s="243">
        <f>'Body - sporty'!BN35/'Body - sporty'!BN$4</f>
        <v>0</v>
      </c>
      <c r="BO32" s="243">
        <f>'Body - sporty'!BO35/'Body - sporty'!BO$4</f>
        <v>4.9999999999999996E-2</v>
      </c>
      <c r="BP32" s="243">
        <f>'Body - sporty'!BP35/'Body - sporty'!BP$4</f>
        <v>0</v>
      </c>
      <c r="BQ32" s="243">
        <f>'Body - sporty'!BQ35/'Body - sporty'!BQ$4</f>
        <v>7.4757281553398058E-2</v>
      </c>
      <c r="BR32" s="243">
        <f>'Body - sporty'!BR35/'Body - sporty'!BR$4</f>
        <v>8.786407766990291E-2</v>
      </c>
      <c r="BS32" s="243">
        <f>'Body - sporty'!BS35/'Body - sporty'!BS$4</f>
        <v>0</v>
      </c>
      <c r="BT32" s="243">
        <f>'Body - sporty'!BT35/'Body - sporty'!BT$4</f>
        <v>8.9320388349514557E-2</v>
      </c>
      <c r="BU32" s="243">
        <f>'Body - sporty'!BU35/'Body - sporty'!BU$4</f>
        <v>0</v>
      </c>
      <c r="BV32" s="243">
        <f>'Body - sporty'!BV35/'Body - sporty'!BV$4</f>
        <v>0</v>
      </c>
      <c r="BW32" s="243">
        <f>'Body - sporty'!BW35/'Body - sporty'!BW$4</f>
        <v>0</v>
      </c>
      <c r="BX32" s="243">
        <f>'Body - sporty'!BX35/'Body - sporty'!BX$4</f>
        <v>0</v>
      </c>
      <c r="BY32" s="243">
        <f>'Body - sporty'!BY35/'Body - sporty'!BY$4</f>
        <v>0</v>
      </c>
      <c r="BZ32" s="243">
        <f>'Body - sporty'!BZ35/'Body - sporty'!BZ$4</f>
        <v>9.6116504854368928E-2</v>
      </c>
      <c r="CA32" s="243">
        <f>'Body - sporty'!CA35/'Body - sporty'!CA$4</f>
        <v>0</v>
      </c>
      <c r="CB32" s="243">
        <f>'Body - sporty'!CB35/'Body - sporty'!CB$4</f>
        <v>7.7184466019417475E-2</v>
      </c>
      <c r="CC32" s="243">
        <f>'Body - sporty'!CC35/'Body - sporty'!CC$4</f>
        <v>0</v>
      </c>
      <c r="CD32" s="243">
        <f>'Body - sporty'!CD35/'Body - sporty'!CD$4</f>
        <v>0</v>
      </c>
      <c r="CE32" s="243">
        <f>'Body - sporty'!CE35/'Body - sporty'!CE$4</f>
        <v>0</v>
      </c>
      <c r="CF32" s="243">
        <f>'Body - sporty'!CF35/'Body - sporty'!CF$4</f>
        <v>0</v>
      </c>
      <c r="CG32" s="243">
        <f>'Body - sporty'!CG35/'Body - sporty'!CG$4</f>
        <v>7.4271844660194181E-2</v>
      </c>
      <c r="CH32" s="243">
        <f>'Body - sporty'!CH35/'Body - sporty'!CH$4</f>
        <v>6.0194174757281553E-2</v>
      </c>
      <c r="CI32" s="243">
        <f>'Body - sporty'!CI35/'Body - sporty'!CI$4</f>
        <v>0</v>
      </c>
      <c r="CJ32" s="243">
        <f>'Body - sporty'!CJ35/'Body - sporty'!CJ$4</f>
        <v>0</v>
      </c>
      <c r="CK32" s="243">
        <f>'Body - sporty'!CK35/'Body - sporty'!CK$4</f>
        <v>0</v>
      </c>
      <c r="CL32" s="243">
        <f>'Body - sporty'!CL35/'Body - sporty'!CL$4</f>
        <v>6.0679611650485438E-2</v>
      </c>
      <c r="CM32" s="243">
        <f>'Body - sporty'!CM35/'Body - sporty'!CM$4</f>
        <v>7.3300970873786411E-2</v>
      </c>
      <c r="CN32" s="243">
        <f>'Body - sporty'!CN35/'Body - sporty'!CN$4</f>
        <v>0</v>
      </c>
      <c r="CO32" s="243">
        <f>'Body - sporty'!CO35/'Body - sporty'!CO$4</f>
        <v>6.9902912621359226E-2</v>
      </c>
      <c r="CP32" s="243">
        <f>'Body - sporty'!CP35/'Body - sporty'!CP$4</f>
        <v>0</v>
      </c>
      <c r="CQ32" s="243">
        <f>'Body - sporty'!CQ35/'Body - sporty'!CQ$4</f>
        <v>0</v>
      </c>
      <c r="CR32" s="243">
        <f>'Body - sporty'!CR35/'Body - sporty'!CR$4</f>
        <v>7.7669902912621352E-2</v>
      </c>
      <c r="CS32" s="243">
        <f>'Body - sporty'!CS35/'Body - sporty'!CS$4</f>
        <v>9.1747572815533973E-2</v>
      </c>
      <c r="CT32" s="243">
        <f>'Body - sporty'!CT35/'Body - sporty'!CT$4</f>
        <v>0</v>
      </c>
      <c r="CU32" s="243">
        <f>'Body - sporty'!CU35/'Body - sporty'!CU$4</f>
        <v>0</v>
      </c>
      <c r="CV32" s="243">
        <f>'Body - sporty'!CV35/'Body - sporty'!CV$4</f>
        <v>0</v>
      </c>
      <c r="CW32" s="243">
        <f>'Body - sporty'!CW35/'Body - sporty'!CW$4</f>
        <v>0</v>
      </c>
      <c r="CX32" s="243">
        <f>'Body - sporty'!CX35/'Body - sporty'!CX$4</f>
        <v>9.3203883495145634E-2</v>
      </c>
      <c r="CY32" s="243">
        <f>'Body - sporty'!CY35/'Body - sporty'!CY$4</f>
        <v>8.1067961165048538E-2</v>
      </c>
      <c r="CZ32" s="243">
        <f>'Body - sporty'!CZ35/'Body - sporty'!CZ$4</f>
        <v>3.4466019417475728E-2</v>
      </c>
      <c r="DA32" s="243">
        <f>'Body - sporty'!DA35/'Body - sporty'!DA$4</f>
        <v>7.0873786407766981E-2</v>
      </c>
      <c r="DB32" s="243">
        <f>'Body - sporty'!DB35/'Body - sporty'!DB$4</f>
        <v>7.9126213592233013E-2</v>
      </c>
      <c r="DC32" s="243">
        <f>'Body - sporty'!DC35/'Body - sporty'!DC$4</f>
        <v>0</v>
      </c>
      <c r="DD32" s="243">
        <f>'Body - sporty'!DD35/'Body - sporty'!DD$4</f>
        <v>6.9902912621359226E-2</v>
      </c>
      <c r="DE32" s="243">
        <f>'Body - sporty'!DE35/'Body - sporty'!DE$4</f>
        <v>6.2621359223300976E-2</v>
      </c>
      <c r="DF32" s="243">
        <f>'Body - sporty'!DF35/'Body - sporty'!DF$4</f>
        <v>0</v>
      </c>
      <c r="DG32" s="243">
        <f>'Body - sporty'!DG35/'Body - sporty'!DG$4</f>
        <v>0</v>
      </c>
      <c r="DH32" s="243">
        <f>'Body - sporty'!DH35/'Body - sporty'!DH$4</f>
        <v>0</v>
      </c>
      <c r="DI32" s="243">
        <f>'Body - sporty'!DI35/'Body - sporty'!DI$4</f>
        <v>0</v>
      </c>
    </row>
    <row r="33" spans="1:113" ht="14.25" customHeight="1" x14ac:dyDescent="0.25">
      <c r="A33" s="239" t="s">
        <v>35</v>
      </c>
      <c r="B33" s="243">
        <f>'Body - sporty'!B36/'Body - sporty'!B$4</f>
        <v>8.3980582524271846E-2</v>
      </c>
      <c r="C33" s="243">
        <f>'Body - sporty'!C36/'Body - sporty'!C$4</f>
        <v>8.8834951456310679E-2</v>
      </c>
      <c r="D33" s="243">
        <f>'Body - sporty'!D36/'Body - sporty'!D$4</f>
        <v>9.6116504854368928E-2</v>
      </c>
      <c r="E33" s="243">
        <f>'Body - sporty'!E36/'Body - sporty'!E$4</f>
        <v>4.9029126213592233E-2</v>
      </c>
      <c r="F33" s="243">
        <f>'Body - sporty'!F36/'Body - sporty'!F$4</f>
        <v>9.563106796116505E-2</v>
      </c>
      <c r="G33" s="243">
        <f>'Body - sporty'!G36/'Body - sporty'!G$4</f>
        <v>8.3495145631067955E-2</v>
      </c>
      <c r="H33" s="243">
        <f>'Body - sporty'!H36/'Body - sporty'!H$4</f>
        <v>0</v>
      </c>
      <c r="I33" s="243">
        <f>'Body - sporty'!I36/'Body - sporty'!I$4</f>
        <v>8.7378640776699032E-2</v>
      </c>
      <c r="J33" s="243">
        <f>'Body - sporty'!J36/'Body - sporty'!J$4</f>
        <v>7.5728155339805828E-2</v>
      </c>
      <c r="K33" s="243">
        <f>'Body - sporty'!K36/'Body - sporty'!K$4</f>
        <v>9.417475728155339E-2</v>
      </c>
      <c r="L33" s="243">
        <f>'Body - sporty'!L36/'Body - sporty'!L$4</f>
        <v>7.2815533980582534E-2</v>
      </c>
      <c r="M33" s="243">
        <f>'Body - sporty'!M36/'Body - sporty'!M$4</f>
        <v>8.2524271844660199E-2</v>
      </c>
      <c r="N33" s="243">
        <f>'Body - sporty'!N36/'Body - sporty'!N$4</f>
        <v>0</v>
      </c>
      <c r="O33" s="243">
        <f>'Body - sporty'!O36/'Body - sporty'!O$4</f>
        <v>8.0582524271844647E-2</v>
      </c>
      <c r="P33" s="243">
        <f>'Body - sporty'!P36/'Body - sporty'!P$4</f>
        <v>7.5728155339805828E-2</v>
      </c>
      <c r="Q33" s="243">
        <f>'Body - sporty'!Q36/'Body - sporty'!Q$4</f>
        <v>0</v>
      </c>
      <c r="R33" s="243">
        <f>'Body - sporty'!R36/'Body - sporty'!R$4</f>
        <v>8.2038834951456308E-2</v>
      </c>
      <c r="S33" s="243">
        <f>'Body - sporty'!S36/'Body - sporty'!S$4</f>
        <v>9.8549930100600314E-2</v>
      </c>
      <c r="T33" s="243">
        <f>'Body - sporty'!T36/'Body - sporty'!T$4</f>
        <v>7.5242718446601936E-2</v>
      </c>
      <c r="U33" s="243">
        <f>'Body - sporty'!U36/'Body - sporty'!U$4</f>
        <v>8.6407766990291263E-2</v>
      </c>
      <c r="V33" s="243">
        <f>'Body - sporty'!V36/'Body - sporty'!V$4</f>
        <v>7.2815533980582534E-2</v>
      </c>
      <c r="W33" s="243">
        <f>'Body - sporty'!W36/'Body - sporty'!W$4</f>
        <v>9.6116504854368928E-2</v>
      </c>
      <c r="X33" s="243">
        <f>'Body - sporty'!X36/'Body - sporty'!X$4</f>
        <v>9.3203883495145634E-2</v>
      </c>
      <c r="Y33" s="243">
        <f>'Body - sporty'!Y36/'Body - sporty'!Y$4</f>
        <v>0</v>
      </c>
      <c r="Z33" s="243">
        <f>'Body - sporty'!Z36/'Body - sporty'!Z$4</f>
        <v>6.0679611650485438E-2</v>
      </c>
      <c r="AA33" s="243">
        <f>'Body - sporty'!AA36/'Body - sporty'!AA$4</f>
        <v>9.320388349514562E-2</v>
      </c>
      <c r="AB33" s="243">
        <f>'Body - sporty'!AB36/'Body - sporty'!AB$4</f>
        <v>9.0776699029126204E-2</v>
      </c>
      <c r="AC33" s="243">
        <f>'Body - sporty'!AC36/'Body - sporty'!AC$4</f>
        <v>8.5922330097087371E-2</v>
      </c>
      <c r="AD33" s="243">
        <f>'Body - sporty'!AD36/'Body - sporty'!AD$4</f>
        <v>8.3980582524271846E-2</v>
      </c>
      <c r="AE33" s="243">
        <f>'Body - sporty'!AE36/'Body - sporty'!AE$4</f>
        <v>8.6407766990291263E-2</v>
      </c>
      <c r="AF33" s="243">
        <f>'Body - sporty'!AF36/'Body - sporty'!AF$4</f>
        <v>0</v>
      </c>
      <c r="AG33" s="243">
        <f>'Body - sporty'!AG36/'Body - sporty'!AG$4</f>
        <v>8.8349514563106801E-2</v>
      </c>
      <c r="AH33" s="243">
        <f>'Body - sporty'!AH36/'Body - sporty'!AH$4</f>
        <v>9.2233009708737865E-2</v>
      </c>
      <c r="AI33" s="243">
        <f>'Body - sporty'!AI36/'Body - sporty'!AI$4</f>
        <v>8.3495145631067955E-2</v>
      </c>
      <c r="AJ33" s="243">
        <f>'Body - sporty'!AJ36/'Body - sporty'!AJ$4</f>
        <v>7.3786407766990289E-2</v>
      </c>
      <c r="AK33" s="243">
        <f>'Body - sporty'!AK36/'Body - sporty'!AK$4</f>
        <v>9.660194174757282E-2</v>
      </c>
      <c r="AL33" s="243">
        <f>'Body - sporty'!AL36/'Body - sporty'!AL$4</f>
        <v>0</v>
      </c>
      <c r="AM33" s="243">
        <f>'Body - sporty'!AM36/'Body - sporty'!AM$4</f>
        <v>0</v>
      </c>
      <c r="AN33" s="243">
        <f>'Body - sporty'!AN36/'Body - sporty'!AN$4</f>
        <v>9.0291262135922326E-2</v>
      </c>
      <c r="AO33" s="243">
        <f>'Body - sporty'!AO36/'Body - sporty'!AO$4</f>
        <v>8.5922330097087371E-2</v>
      </c>
      <c r="AP33" s="243">
        <f>'Body - sporty'!AP36/'Body - sporty'!AP$4</f>
        <v>8.2038834951456308E-2</v>
      </c>
      <c r="AQ33" s="243">
        <f>'Body - sporty'!AQ36/'Body - sporty'!AQ$4</f>
        <v>0.39223300970873787</v>
      </c>
      <c r="AR33" s="243">
        <f>'Body - sporty'!AR36/'Body - sporty'!AR$4</f>
        <v>0.39223300970873787</v>
      </c>
      <c r="AS33" s="243">
        <f>'Body - sporty'!AS36/'Body - sporty'!AS$4</f>
        <v>7.6213592233009705E-2</v>
      </c>
      <c r="AT33" s="243">
        <f>'Body - sporty'!AT36/'Body - sporty'!AT$4</f>
        <v>9.2233009708737851E-2</v>
      </c>
      <c r="AU33" s="243">
        <f>'Body - sporty'!AU36/'Body - sporty'!AU$4</f>
        <v>9.563106796116505E-2</v>
      </c>
      <c r="AV33" s="243">
        <f>'Body - sporty'!AV36/'Body - sporty'!AV$4</f>
        <v>0</v>
      </c>
      <c r="AW33" s="243">
        <f>'Body - sporty'!AW36/'Body - sporty'!AW$4</f>
        <v>0</v>
      </c>
      <c r="AX33" s="243">
        <f>'Body - sporty'!AX36/'Body - sporty'!AX$4</f>
        <v>9.660194174757282E-2</v>
      </c>
      <c r="AY33" s="243">
        <f>'Body - sporty'!AY36/'Body - sporty'!AY$4</f>
        <v>9.0776699029126204E-2</v>
      </c>
      <c r="AZ33" s="243">
        <f>'Body - sporty'!AZ36/'Body - sporty'!AZ$4</f>
        <v>0</v>
      </c>
      <c r="BA33" s="243">
        <f>'Body - sporty'!BA36/'Body - sporty'!BA$4</f>
        <v>9.0776699029126218E-2</v>
      </c>
      <c r="BB33" s="243">
        <f>'Body - sporty'!BB36/'Body - sporty'!BB$4</f>
        <v>8.786407766990291E-2</v>
      </c>
      <c r="BC33" s="243">
        <f>'Body - sporty'!BC36/'Body - sporty'!BC$4</f>
        <v>0.39223300970873787</v>
      </c>
      <c r="BD33" s="243">
        <f>'Body - sporty'!BD36/'Body - sporty'!BD$4</f>
        <v>0</v>
      </c>
      <c r="BE33" s="243">
        <f>'Body - sporty'!BE36/'Body - sporty'!BE$4</f>
        <v>8.4466019417475724E-2</v>
      </c>
      <c r="BF33" s="243">
        <f>'Body - sporty'!BF36/'Body - sporty'!BF$4</f>
        <v>9.563106796116505E-2</v>
      </c>
      <c r="BG33" s="243">
        <f>'Body - sporty'!BG36/'Body - sporty'!BG$4</f>
        <v>9.563106796116505E-2</v>
      </c>
      <c r="BH33" s="243">
        <f>'Body - sporty'!BH36/'Body - sporty'!BH$4</f>
        <v>8.1067961165048538E-2</v>
      </c>
      <c r="BI33" s="243">
        <f>'Body - sporty'!BI36/'Body - sporty'!BI$4</f>
        <v>9.6116504854368928E-2</v>
      </c>
      <c r="BJ33" s="243">
        <f>'Body - sporty'!BJ36/'Body - sporty'!BJ$4</f>
        <v>8.5436893203883493E-2</v>
      </c>
      <c r="BK33" s="243">
        <f>'Body - sporty'!BK36/'Body - sporty'!BK$4</f>
        <v>0</v>
      </c>
      <c r="BL33" s="243">
        <f>'Body - sporty'!BL36/'Body - sporty'!BL$4</f>
        <v>8.5922330097087371E-2</v>
      </c>
      <c r="BM33" s="243">
        <f>'Body - sporty'!BM36/'Body - sporty'!BM$4</f>
        <v>0</v>
      </c>
      <c r="BN33" s="243">
        <f>'Body - sporty'!BN36/'Body - sporty'!BN$4</f>
        <v>9.1747572815533987E-2</v>
      </c>
      <c r="BO33" s="243">
        <f>'Body - sporty'!BO36/'Body - sporty'!BO$4</f>
        <v>6.8446601941747565E-2</v>
      </c>
      <c r="BP33" s="243">
        <f>'Body - sporty'!BP36/'Body - sporty'!BP$4</f>
        <v>9.417475728155339E-2</v>
      </c>
      <c r="BQ33" s="243">
        <f>'Body - sporty'!BQ36/'Body - sporty'!BQ$4</f>
        <v>8.3009708737864091E-2</v>
      </c>
      <c r="BR33" s="243">
        <f>'Body - sporty'!BR36/'Body - sporty'!BR$4</f>
        <v>7.815533980582523E-2</v>
      </c>
      <c r="BS33" s="243">
        <f>'Body - sporty'!BS36/'Body - sporty'!BS$4</f>
        <v>0</v>
      </c>
      <c r="BT33" s="243">
        <f>'Body - sporty'!BT36/'Body - sporty'!BT$4</f>
        <v>9.1747572815533987E-2</v>
      </c>
      <c r="BU33" s="243">
        <f>'Body - sporty'!BU36/'Body - sporty'!BU$4</f>
        <v>9.1262135922330095E-2</v>
      </c>
      <c r="BV33" s="243">
        <f>'Body - sporty'!BV36/'Body - sporty'!BV$4</f>
        <v>0</v>
      </c>
      <c r="BW33" s="243">
        <f>'Body - sporty'!BW36/'Body - sporty'!BW$4</f>
        <v>0</v>
      </c>
      <c r="BX33" s="243">
        <f>'Body - sporty'!BX36/'Body - sporty'!BX$4</f>
        <v>0</v>
      </c>
      <c r="BY33" s="243">
        <f>'Body - sporty'!BY36/'Body - sporty'!BY$4</f>
        <v>9.6601941747572806E-2</v>
      </c>
      <c r="BZ33" s="243">
        <f>'Body - sporty'!BZ36/'Body - sporty'!BZ$4</f>
        <v>9.6116504854368928E-2</v>
      </c>
      <c r="CA33" s="243">
        <f>'Body - sporty'!CA36/'Body - sporty'!CA$4</f>
        <v>9.1262135922330095E-2</v>
      </c>
      <c r="CB33" s="243">
        <f>'Body - sporty'!CB36/'Body - sporty'!CB$4</f>
        <v>8.8349514563106801E-2</v>
      </c>
      <c r="CC33" s="243">
        <f>'Body - sporty'!CC36/'Body - sporty'!CC$4</f>
        <v>0</v>
      </c>
      <c r="CD33" s="243">
        <f>'Body - sporty'!CD36/'Body - sporty'!CD$4</f>
        <v>7.1359223300970873E-2</v>
      </c>
      <c r="CE33" s="243">
        <f>'Body - sporty'!CE36/'Body - sporty'!CE$4</f>
        <v>9.0175986008565773E-2</v>
      </c>
      <c r="CF33" s="243">
        <f>'Body - sporty'!CF36/'Body - sporty'!CF$4</f>
        <v>9.0776699029126218E-2</v>
      </c>
      <c r="CG33" s="243">
        <f>'Body - sporty'!CG36/'Body - sporty'!CG$4</f>
        <v>6.7961165048543687E-2</v>
      </c>
      <c r="CH33" s="243">
        <f>'Body - sporty'!CH36/'Body - sporty'!CH$4</f>
        <v>8.689320388349514E-2</v>
      </c>
      <c r="CI33" s="243">
        <f>'Body - sporty'!CI36/'Body - sporty'!CI$4</f>
        <v>6.7475728155339809E-2</v>
      </c>
      <c r="CJ33" s="243">
        <f>'Body - sporty'!CJ36/'Body - sporty'!CJ$4</f>
        <v>8.786407766990291E-2</v>
      </c>
      <c r="CK33" s="243">
        <f>'Body - sporty'!CK36/'Body - sporty'!CK$4</f>
        <v>0</v>
      </c>
      <c r="CL33" s="243">
        <f>'Body - sporty'!CL36/'Body - sporty'!CL$4</f>
        <v>9.4174757281553403E-2</v>
      </c>
      <c r="CM33" s="243">
        <f>'Body - sporty'!CM36/'Body - sporty'!CM$4</f>
        <v>9.5145631067961159E-2</v>
      </c>
      <c r="CN33" s="243">
        <f>'Body - sporty'!CN36/'Body - sporty'!CN$4</f>
        <v>0</v>
      </c>
      <c r="CO33" s="243">
        <f>'Body - sporty'!CO36/'Body - sporty'!CO$4</f>
        <v>8.3495145631067955E-2</v>
      </c>
      <c r="CP33" s="243">
        <f>'Body - sporty'!CP36/'Body - sporty'!CP$4</f>
        <v>9.0776699029126218E-2</v>
      </c>
      <c r="CQ33" s="243">
        <f>'Body - sporty'!CQ36/'Body - sporty'!CQ$4</f>
        <v>9.3203883495145634E-2</v>
      </c>
      <c r="CR33" s="243">
        <f>'Body - sporty'!CR36/'Body - sporty'!CR$4</f>
        <v>8.3009708737864077E-2</v>
      </c>
      <c r="CS33" s="243">
        <f>'Body - sporty'!CS36/'Body - sporty'!CS$4</f>
        <v>0.39223300970873781</v>
      </c>
      <c r="CT33" s="243">
        <f>'Body - sporty'!CT36/'Body - sporty'!CT$4</f>
        <v>8.7378640776699018E-2</v>
      </c>
      <c r="CU33" s="243">
        <f>'Body - sporty'!CU36/'Body - sporty'!CU$4</f>
        <v>0</v>
      </c>
      <c r="CV33" s="243">
        <f>'Body - sporty'!CV36/'Body - sporty'!CV$4</f>
        <v>0.1941747572815534</v>
      </c>
      <c r="CW33" s="243">
        <f>'Body - sporty'!CW36/'Body - sporty'!CW$4</f>
        <v>7.4757281553398058E-2</v>
      </c>
      <c r="CX33" s="243">
        <f>'Body - sporty'!CX36/'Body - sporty'!CX$4</f>
        <v>9.5631067961165064E-2</v>
      </c>
      <c r="CY33" s="243">
        <f>'Body - sporty'!CY36/'Body - sporty'!CY$4</f>
        <v>9.2718446601941742E-2</v>
      </c>
      <c r="CZ33" s="243">
        <f>'Body - sporty'!CZ36/'Body - sporty'!CZ$4</f>
        <v>7.3786407766990289E-2</v>
      </c>
      <c r="DA33" s="243">
        <f>'Body - sporty'!DA36/'Body - sporty'!DA$4</f>
        <v>8.4951456310679602E-2</v>
      </c>
      <c r="DB33" s="243">
        <f>'Body - sporty'!DB36/'Body - sporty'!DB$4</f>
        <v>9.1747572815533987E-2</v>
      </c>
      <c r="DC33" s="243">
        <f>'Body - sporty'!DC36/'Body - sporty'!DC$4</f>
        <v>0</v>
      </c>
      <c r="DD33" s="243">
        <f>'Body - sporty'!DD36/'Body - sporty'!DD$4</f>
        <v>8.4466019417475724E-2</v>
      </c>
      <c r="DE33" s="243">
        <f>'Body - sporty'!DE36/'Body - sporty'!DE$4</f>
        <v>7.7184466019417475E-2</v>
      </c>
      <c r="DF33" s="243">
        <f>'Body - sporty'!DF36/'Body - sporty'!DF$4</f>
        <v>9.0776699029126218E-2</v>
      </c>
      <c r="DG33" s="243">
        <f>'Body - sporty'!DG36/'Body - sporty'!DG$4</f>
        <v>7.184466019417475E-2</v>
      </c>
      <c r="DH33" s="243">
        <f>'Body - sporty'!DH36/'Body - sporty'!DH$4</f>
        <v>9.4660194174757281E-2</v>
      </c>
      <c r="DI33" s="243">
        <f>'Body - sporty'!DI36/'Body - sporty'!DI$4</f>
        <v>6.3106796116504854E-2</v>
      </c>
    </row>
    <row r="34" spans="1:113" ht="14.25" customHeight="1" x14ac:dyDescent="0.25">
      <c r="A34" s="239" t="s">
        <v>36</v>
      </c>
      <c r="B34" s="243">
        <f>'Body - sporty'!B37/'Body - sporty'!B$4</f>
        <v>6.9417475728155334E-2</v>
      </c>
      <c r="C34" s="243">
        <f>'Body - sporty'!C37/'Body - sporty'!C$4</f>
        <v>0.49271844660194175</v>
      </c>
      <c r="D34" s="243">
        <f>'Body - sporty'!D37/'Body - sporty'!D$4</f>
        <v>9.2233009708737865E-2</v>
      </c>
      <c r="E34" s="243">
        <f>'Body - sporty'!E37/'Body - sporty'!E$4</f>
        <v>9.2233009708737879E-2</v>
      </c>
      <c r="F34" s="243">
        <f>'Body - sporty'!F37/'Body - sporty'!F$4</f>
        <v>0</v>
      </c>
      <c r="G34" s="243">
        <f>'Body - sporty'!G37/'Body - sporty'!G$4</f>
        <v>7.6699029126213583E-2</v>
      </c>
      <c r="H34" s="243">
        <f>'Body - sporty'!H37/'Body - sporty'!H$4</f>
        <v>0</v>
      </c>
      <c r="I34" s="243">
        <f>'Body - sporty'!I37/'Body - sporty'!I$4</f>
        <v>9.660194174757282E-2</v>
      </c>
      <c r="J34" s="243">
        <f>'Body - sporty'!J37/'Body - sporty'!J$4</f>
        <v>8.5922330097087371E-2</v>
      </c>
      <c r="K34" s="243">
        <f>'Body - sporty'!K37/'Body - sporty'!K$4</f>
        <v>0</v>
      </c>
      <c r="L34" s="243">
        <f>'Body - sporty'!L37/'Body - sporty'!L$4</f>
        <v>0.29271844660194174</v>
      </c>
      <c r="M34" s="243">
        <f>'Body - sporty'!M37/'Body - sporty'!M$4</f>
        <v>8.5436893203883493E-2</v>
      </c>
      <c r="N34" s="243">
        <f>'Body - sporty'!N37/'Body - sporty'!N$4</f>
        <v>0</v>
      </c>
      <c r="O34" s="243">
        <f>'Body - sporty'!O37/'Body - sporty'!O$4</f>
        <v>8.1067961165048552E-2</v>
      </c>
      <c r="P34" s="243">
        <f>'Body - sporty'!P37/'Body - sporty'!P$4</f>
        <v>9.1747572815533973E-2</v>
      </c>
      <c r="Q34" s="243">
        <f>'Body - sporty'!Q37/'Body - sporty'!Q$4</f>
        <v>8.4951456310679602E-2</v>
      </c>
      <c r="R34" s="243">
        <f>'Body - sporty'!R37/'Body - sporty'!R$4</f>
        <v>9.2718446601941742E-2</v>
      </c>
      <c r="S34" s="243">
        <f>'Body - sporty'!S37/'Body - sporty'!S$4</f>
        <v>6.7942216496258326E-2</v>
      </c>
      <c r="T34" s="243">
        <f>'Body - sporty'!T37/'Body - sporty'!T$4</f>
        <v>9.0776699029126218E-2</v>
      </c>
      <c r="U34" s="243">
        <f>'Body - sporty'!U37/'Body - sporty'!U$4</f>
        <v>0.79611650485436891</v>
      </c>
      <c r="V34" s="243">
        <f>'Body - sporty'!V37/'Body - sporty'!V$4</f>
        <v>7.6699029126213597E-2</v>
      </c>
      <c r="W34" s="243">
        <f>'Body - sporty'!W37/'Body - sporty'!W$4</f>
        <v>8.1553398058252416E-2</v>
      </c>
      <c r="X34" s="243">
        <f>'Body - sporty'!X37/'Body - sporty'!X$4</f>
        <v>0</v>
      </c>
      <c r="Y34" s="243">
        <f>'Body - sporty'!Y37/'Body - sporty'!Y$4</f>
        <v>9.0776699029126218E-2</v>
      </c>
      <c r="Z34" s="243">
        <f>'Body - sporty'!Z37/'Body - sporty'!Z$4</f>
        <v>7.1844660194174764E-2</v>
      </c>
      <c r="AA34" s="243">
        <f>'Body - sporty'!AA37/'Body - sporty'!AA$4</f>
        <v>9.0291262135922326E-2</v>
      </c>
      <c r="AB34" s="243">
        <f>'Body - sporty'!AB37/'Body - sporty'!AB$4</f>
        <v>7.2330097087378628E-2</v>
      </c>
      <c r="AC34" s="243">
        <f>'Body - sporty'!AC37/'Body - sporty'!AC$4</f>
        <v>8.8834951456310679E-2</v>
      </c>
      <c r="AD34" s="243">
        <f>'Body - sporty'!AD37/'Body - sporty'!AD$4</f>
        <v>6.4563106796116501E-2</v>
      </c>
      <c r="AE34" s="243">
        <f>'Body - sporty'!AE37/'Body - sporty'!AE$4</f>
        <v>0</v>
      </c>
      <c r="AF34" s="243">
        <f>'Body - sporty'!AF37/'Body - sporty'!AF$4</f>
        <v>0</v>
      </c>
      <c r="AG34" s="243">
        <f>'Body - sporty'!AG37/'Body - sporty'!AG$4</f>
        <v>0</v>
      </c>
      <c r="AH34" s="243">
        <f>'Body - sporty'!AH37/'Body - sporty'!AH$4</f>
        <v>0</v>
      </c>
      <c r="AI34" s="243">
        <f>'Body - sporty'!AI37/'Body - sporty'!AI$4</f>
        <v>9.029126213592234E-2</v>
      </c>
      <c r="AJ34" s="243">
        <f>'Body - sporty'!AJ37/'Body - sporty'!AJ$4</f>
        <v>8.1067961165048538E-2</v>
      </c>
      <c r="AK34" s="243">
        <f>'Body - sporty'!AK37/'Body - sporty'!AK$4</f>
        <v>8.9805825242718448E-2</v>
      </c>
      <c r="AL34" s="243">
        <f>'Body - sporty'!AL37/'Body - sporty'!AL$4</f>
        <v>8.9805825242718434E-2</v>
      </c>
      <c r="AM34" s="243">
        <f>'Body - sporty'!AM37/'Body - sporty'!AM$4</f>
        <v>0</v>
      </c>
      <c r="AN34" s="243">
        <f>'Body - sporty'!AN37/'Body - sporty'!AN$4</f>
        <v>0</v>
      </c>
      <c r="AO34" s="243">
        <f>'Body - sporty'!AO37/'Body - sporty'!AO$4</f>
        <v>8.155339805825243E-2</v>
      </c>
      <c r="AP34" s="243">
        <f>'Body - sporty'!AP37/'Body - sporty'!AP$4</f>
        <v>9.0291262135922326E-2</v>
      </c>
      <c r="AQ34" s="243">
        <f>'Body - sporty'!AQ37/'Body - sporty'!AQ$4</f>
        <v>9.4174757281553403E-2</v>
      </c>
      <c r="AR34" s="243">
        <f>'Body - sporty'!AR37/'Body - sporty'!AR$4</f>
        <v>7.8155339805825258E-2</v>
      </c>
      <c r="AS34" s="243">
        <f>'Body - sporty'!AS37/'Body - sporty'!AS$4</f>
        <v>9.320388349514562E-2</v>
      </c>
      <c r="AT34" s="243">
        <f>'Body - sporty'!AT37/'Body - sporty'!AT$4</f>
        <v>8.9805825242718448E-2</v>
      </c>
      <c r="AU34" s="243">
        <f>'Body - sporty'!AU37/'Body - sporty'!AU$4</f>
        <v>6.893203883495147E-2</v>
      </c>
      <c r="AV34" s="243">
        <f>'Body - sporty'!AV37/'Body - sporty'!AV$4</f>
        <v>0</v>
      </c>
      <c r="AW34" s="243">
        <f>'Body - sporty'!AW37/'Body - sporty'!AW$4</f>
        <v>0.59417475728155345</v>
      </c>
      <c r="AX34" s="243">
        <f>'Body - sporty'!AX37/'Body - sporty'!AX$4</f>
        <v>7.1844660194174764E-2</v>
      </c>
      <c r="AY34" s="243">
        <f>'Body - sporty'!AY37/'Body - sporty'!AY$4</f>
        <v>8.5436893203883493E-2</v>
      </c>
      <c r="AZ34" s="243">
        <f>'Body - sporty'!AZ37/'Body - sporty'!AZ$4</f>
        <v>0</v>
      </c>
      <c r="BA34" s="243">
        <f>'Body - sporty'!BA37/'Body - sporty'!BA$4</f>
        <v>7.7669902912621352E-2</v>
      </c>
      <c r="BB34" s="243">
        <f>'Body - sporty'!BB37/'Body - sporty'!BB$4</f>
        <v>8.3495145631067955E-2</v>
      </c>
      <c r="BC34" s="243">
        <f>'Body - sporty'!BC37/'Body - sporty'!BC$4</f>
        <v>0</v>
      </c>
      <c r="BD34" s="243">
        <f>'Body - sporty'!BD37/'Body - sporty'!BD$4</f>
        <v>0</v>
      </c>
      <c r="BE34" s="243">
        <f>'Body - sporty'!BE37/'Body - sporty'!BE$4</f>
        <v>8.5922330097087385E-2</v>
      </c>
      <c r="BF34" s="243">
        <f>'Body - sporty'!BF37/'Body - sporty'!BF$4</f>
        <v>9.4174757281553403E-2</v>
      </c>
      <c r="BG34" s="243">
        <f>'Body - sporty'!BG37/'Body - sporty'!BG$4</f>
        <v>0</v>
      </c>
      <c r="BH34" s="243">
        <f>'Body - sporty'!BH37/'Body - sporty'!BH$4</f>
        <v>8.5922330097087371E-2</v>
      </c>
      <c r="BI34" s="243">
        <f>'Body - sporty'!BI37/'Body - sporty'!BI$4</f>
        <v>0</v>
      </c>
      <c r="BJ34" s="243">
        <f>'Body - sporty'!BJ37/'Body - sporty'!BJ$4</f>
        <v>9.3203883495145634E-2</v>
      </c>
      <c r="BK34" s="243">
        <f>'Body - sporty'!BK37/'Body - sporty'!BK$4</f>
        <v>0</v>
      </c>
      <c r="BL34" s="243">
        <f>'Body - sporty'!BL37/'Body - sporty'!BL$4</f>
        <v>0</v>
      </c>
      <c r="BM34" s="243">
        <f>'Body - sporty'!BM37/'Body - sporty'!BM$4</f>
        <v>0</v>
      </c>
      <c r="BN34" s="243">
        <f>'Body - sporty'!BN37/'Body - sporty'!BN$4</f>
        <v>0</v>
      </c>
      <c r="BO34" s="243">
        <f>'Body - sporty'!BO37/'Body - sporty'!BO$4</f>
        <v>9.417475728155339E-2</v>
      </c>
      <c r="BP34" s="243">
        <f>'Body - sporty'!BP37/'Body - sporty'!BP$4</f>
        <v>9.1747572815533973E-2</v>
      </c>
      <c r="BQ34" s="243">
        <f>'Body - sporty'!BQ37/'Body - sporty'!BQ$4</f>
        <v>6.7961165048543701E-2</v>
      </c>
      <c r="BR34" s="243">
        <f>'Body - sporty'!BR37/'Body - sporty'!BR$4</f>
        <v>7.0873786407766981E-2</v>
      </c>
      <c r="BS34" s="243">
        <f>'Body - sporty'!BS37/'Body - sporty'!BS$4</f>
        <v>0</v>
      </c>
      <c r="BT34" s="243">
        <f>'Body - sporty'!BT37/'Body - sporty'!BT$4</f>
        <v>8.058252427184466E-2</v>
      </c>
      <c r="BU34" s="243">
        <f>'Body - sporty'!BU37/'Body - sporty'!BU$4</f>
        <v>0</v>
      </c>
      <c r="BV34" s="243">
        <f>'Body - sporty'!BV37/'Body - sporty'!BV$4</f>
        <v>9.563106796116505E-2</v>
      </c>
      <c r="BW34" s="243">
        <f>'Body - sporty'!BW37/'Body - sporty'!BW$4</f>
        <v>0.59417475728155333</v>
      </c>
      <c r="BX34" s="243">
        <f>'Body - sporty'!BX37/'Body - sporty'!BX$4</f>
        <v>0</v>
      </c>
      <c r="BY34" s="243">
        <f>'Body - sporty'!BY37/'Body - sporty'!BY$4</f>
        <v>0.79611650485436891</v>
      </c>
      <c r="BZ34" s="243">
        <f>'Body - sporty'!BZ37/'Body - sporty'!BZ$4</f>
        <v>9.6116504854368928E-2</v>
      </c>
      <c r="CA34" s="243">
        <f>'Body - sporty'!CA37/'Body - sporty'!CA$4</f>
        <v>0</v>
      </c>
      <c r="CB34" s="243">
        <f>'Body - sporty'!CB37/'Body - sporty'!CB$4</f>
        <v>8.4466019417475738E-2</v>
      </c>
      <c r="CC34" s="243">
        <f>'Body - sporty'!CC37/'Body - sporty'!CC$4</f>
        <v>1</v>
      </c>
      <c r="CD34" s="243">
        <f>'Body - sporty'!CD37/'Body - sporty'!CD$4</f>
        <v>8.786407766990291E-2</v>
      </c>
      <c r="CE34" s="243">
        <f>'Body - sporty'!CE37/'Body - sporty'!CE$4</f>
        <v>9.275724662883944E-2</v>
      </c>
      <c r="CF34" s="243">
        <f>'Body - sporty'!CF37/'Body - sporty'!CF$4</f>
        <v>0</v>
      </c>
      <c r="CG34" s="243">
        <f>'Body - sporty'!CG37/'Body - sporty'!CG$4</f>
        <v>8.9805825242718448E-2</v>
      </c>
      <c r="CH34" s="243">
        <f>'Body - sporty'!CH37/'Body - sporty'!CH$4</f>
        <v>7.6213592233009705E-2</v>
      </c>
      <c r="CI34" s="243">
        <f>'Body - sporty'!CI37/'Body - sporty'!CI$4</f>
        <v>9.1262135922330095E-2</v>
      </c>
      <c r="CJ34" s="243">
        <f>'Body - sporty'!CJ37/'Body - sporty'!CJ$4</f>
        <v>0</v>
      </c>
      <c r="CK34" s="243">
        <f>'Body - sporty'!CK37/'Body - sporty'!CK$4</f>
        <v>0</v>
      </c>
      <c r="CL34" s="243">
        <f>'Body - sporty'!CL37/'Body - sporty'!CL$4</f>
        <v>8.0097087378640783E-2</v>
      </c>
      <c r="CM34" s="243">
        <f>'Body - sporty'!CM37/'Body - sporty'!CM$4</f>
        <v>7.7669902912621366E-2</v>
      </c>
      <c r="CN34" s="243">
        <f>'Body - sporty'!CN37/'Body - sporty'!CN$4</f>
        <v>0</v>
      </c>
      <c r="CO34" s="243">
        <f>'Body - sporty'!CO37/'Body - sporty'!CO$4</f>
        <v>7.9611650485436905E-2</v>
      </c>
      <c r="CP34" s="243">
        <f>'Body - sporty'!CP37/'Body - sporty'!CP$4</f>
        <v>8.9320388349514557E-2</v>
      </c>
      <c r="CQ34" s="243">
        <f>'Body - sporty'!CQ37/'Body - sporty'!CQ$4</f>
        <v>0</v>
      </c>
      <c r="CR34" s="243">
        <f>'Body - sporty'!CR37/'Body - sporty'!CR$4</f>
        <v>8.3980582524271846E-2</v>
      </c>
      <c r="CS34" s="243">
        <f>'Body - sporty'!CS37/'Body - sporty'!CS$4</f>
        <v>8.2038834951456308E-2</v>
      </c>
      <c r="CT34" s="243">
        <f>'Body - sporty'!CT37/'Body - sporty'!CT$4</f>
        <v>9.3689320388349498E-2</v>
      </c>
      <c r="CU34" s="243">
        <f>'Body - sporty'!CU37/'Body - sporty'!CU$4</f>
        <v>0</v>
      </c>
      <c r="CV34" s="243">
        <f>'Body - sporty'!CV37/'Body - sporty'!CV$4</f>
        <v>0</v>
      </c>
      <c r="CW34" s="243">
        <f>'Body - sporty'!CW37/'Body - sporty'!CW$4</f>
        <v>9.0776699029126204E-2</v>
      </c>
      <c r="CX34" s="243">
        <f>'Body - sporty'!CX37/'Body - sporty'!CX$4</f>
        <v>8.0097087378640783E-2</v>
      </c>
      <c r="CY34" s="243">
        <f>'Body - sporty'!CY37/'Body - sporty'!CY$4</f>
        <v>7.9611650485436891E-2</v>
      </c>
      <c r="CZ34" s="243">
        <f>'Body - sporty'!CZ37/'Body - sporty'!CZ$4</f>
        <v>9.6116504854368942E-2</v>
      </c>
      <c r="DA34" s="243">
        <f>'Body - sporty'!DA37/'Body - sporty'!DA$4</f>
        <v>7.3786407766990289E-2</v>
      </c>
      <c r="DB34" s="243">
        <f>'Body - sporty'!DB37/'Body - sporty'!DB$4</f>
        <v>9.3689320388349512E-2</v>
      </c>
      <c r="DC34" s="243">
        <f>'Body - sporty'!DC37/'Body - sporty'!DC$4</f>
        <v>0</v>
      </c>
      <c r="DD34" s="243">
        <f>'Body - sporty'!DD37/'Body - sporty'!DD$4</f>
        <v>8.2524271844660199E-2</v>
      </c>
      <c r="DE34" s="243">
        <f>'Body - sporty'!DE37/'Body - sporty'!DE$4</f>
        <v>9.1262135922330109E-2</v>
      </c>
      <c r="DF34" s="243">
        <f>'Body - sporty'!DF37/'Body - sporty'!DF$4</f>
        <v>9.6116504854368942E-2</v>
      </c>
      <c r="DG34" s="243">
        <f>'Body - sporty'!DG37/'Body - sporty'!DG$4</f>
        <v>9.029126213592234E-2</v>
      </c>
      <c r="DH34" s="243">
        <f>'Body - sporty'!DH37/'Body - sporty'!DH$4</f>
        <v>8.3980582524271846E-2</v>
      </c>
      <c r="DI34" s="243">
        <f>'Body - sporty'!DI37/'Body - sporty'!DI$4</f>
        <v>8.8349514563106787E-2</v>
      </c>
    </row>
    <row r="35" spans="1:113" ht="14.25" customHeight="1" x14ac:dyDescent="0.25">
      <c r="A35" s="239" t="s">
        <v>37</v>
      </c>
      <c r="B35" s="243">
        <f>'Body - sporty'!B38/'Body - sporty'!B$4</f>
        <v>0.79611650485436891</v>
      </c>
      <c r="C35" s="243">
        <f>'Body - sporty'!C38/'Body - sporty'!C$4</f>
        <v>9.2718446601941756E-2</v>
      </c>
      <c r="D35" s="243">
        <f>'Body - sporty'!D38/'Body - sporty'!D$4</f>
        <v>9.3689320388349512E-2</v>
      </c>
      <c r="E35" s="243">
        <f>'Body - sporty'!E38/'Body - sporty'!E$4</f>
        <v>9.4174757281553403E-2</v>
      </c>
      <c r="F35" s="243">
        <f>'Body - sporty'!F38/'Body - sporty'!F$4</f>
        <v>8.5436893203883493E-2</v>
      </c>
      <c r="G35" s="243">
        <f>'Body - sporty'!G38/'Body - sporty'!G$4</f>
        <v>0.39223300970873787</v>
      </c>
      <c r="H35" s="243">
        <f>'Body - sporty'!H38/'Body - sporty'!H$4</f>
        <v>9.3689320388349512E-2</v>
      </c>
      <c r="I35" s="243">
        <f>'Body - sporty'!I38/'Body - sporty'!I$4</f>
        <v>0.2927184466019418</v>
      </c>
      <c r="J35" s="243">
        <f>'Body - sporty'!J38/'Body - sporty'!J$4</f>
        <v>9.3689320388349512E-2</v>
      </c>
      <c r="K35" s="243">
        <f>'Body - sporty'!K38/'Body - sporty'!K$4</f>
        <v>9.6116504854368928E-2</v>
      </c>
      <c r="L35" s="243">
        <f>'Body - sporty'!L38/'Body - sporty'!L$4</f>
        <v>8.8349514563106801E-2</v>
      </c>
      <c r="M35" s="243">
        <f>'Body - sporty'!M38/'Body - sporty'!M$4</f>
        <v>9.1262135922330095E-2</v>
      </c>
      <c r="N35" s="243">
        <f>'Body - sporty'!N38/'Body - sporty'!N$4</f>
        <v>1</v>
      </c>
      <c r="O35" s="243">
        <f>'Body - sporty'!O38/'Body - sporty'!O$4</f>
        <v>9.6601941747572806E-2</v>
      </c>
      <c r="P35" s="243">
        <f>'Body - sporty'!P38/'Body - sporty'!P$4</f>
        <v>9.3689320388349512E-2</v>
      </c>
      <c r="Q35" s="243">
        <f>'Body - sporty'!Q38/'Body - sporty'!Q$4</f>
        <v>1</v>
      </c>
      <c r="R35" s="243">
        <f>'Body - sporty'!R38/'Body - sporty'!R$4</f>
        <v>9.0291262135922326E-2</v>
      </c>
      <c r="S35" s="243">
        <f>'Body - sporty'!S38/'Body - sporty'!S$4</f>
        <v>0.10520681998848715</v>
      </c>
      <c r="T35" s="243">
        <f>'Body - sporty'!T38/'Body - sporty'!T$4</f>
        <v>9.563106796116505E-2</v>
      </c>
      <c r="U35" s="243">
        <f>'Body - sporty'!U38/'Body - sporty'!U$4</f>
        <v>9.5145631067961173E-2</v>
      </c>
      <c r="V35" s="243">
        <f>'Body - sporty'!V38/'Body - sporty'!V$4</f>
        <v>9.4660194174757281E-2</v>
      </c>
      <c r="W35" s="243">
        <f>'Body - sporty'!W38/'Body - sporty'!W$4</f>
        <v>1</v>
      </c>
      <c r="X35" s="243">
        <f>'Body - sporty'!X38/'Body - sporty'!X$4</f>
        <v>0.79611650485436891</v>
      </c>
      <c r="Y35" s="243">
        <f>'Body - sporty'!Y38/'Body - sporty'!Y$4</f>
        <v>9.2718446601941756E-2</v>
      </c>
      <c r="Z35" s="243">
        <f>'Body - sporty'!Z38/'Body - sporty'!Z$4</f>
        <v>8.2524271844660199E-2</v>
      </c>
      <c r="AA35" s="243">
        <f>'Body - sporty'!AA38/'Body - sporty'!AA$4</f>
        <v>9.3689320388349512E-2</v>
      </c>
      <c r="AB35" s="243">
        <f>'Body - sporty'!AB38/'Body - sporty'!AB$4</f>
        <v>9.2233009708737865E-2</v>
      </c>
      <c r="AC35" s="243">
        <f>'Body - sporty'!AC38/'Body - sporty'!AC$4</f>
        <v>0.39223300970873787</v>
      </c>
      <c r="AD35" s="243">
        <f>'Body - sporty'!AD38/'Body - sporty'!AD$4</f>
        <v>9.5145631067961159E-2</v>
      </c>
      <c r="AE35" s="243">
        <f>'Body - sporty'!AE38/'Body - sporty'!AE$4</f>
        <v>0.59417475728155333</v>
      </c>
      <c r="AF35" s="243">
        <f>'Body - sporty'!AF38/'Body - sporty'!AF$4</f>
        <v>0</v>
      </c>
      <c r="AG35" s="243">
        <f>'Body - sporty'!AG38/'Body - sporty'!AG$4</f>
        <v>9.5631067961165064E-2</v>
      </c>
      <c r="AH35" s="243">
        <f>'Body - sporty'!AH38/'Body - sporty'!AH$4</f>
        <v>9.1262135922330109E-2</v>
      </c>
      <c r="AI35" s="243">
        <f>'Body - sporty'!AI38/'Body - sporty'!AI$4</f>
        <v>1</v>
      </c>
      <c r="AJ35" s="243">
        <f>'Body - sporty'!AJ38/'Body - sporty'!AJ$4</f>
        <v>9.563106796116505E-2</v>
      </c>
      <c r="AK35" s="243">
        <f>'Body - sporty'!AK38/'Body - sporty'!AK$4</f>
        <v>9.6116504854368942E-2</v>
      </c>
      <c r="AL35" s="243">
        <f>'Body - sporty'!AL38/'Body - sporty'!AL$4</f>
        <v>0.39223300970873781</v>
      </c>
      <c r="AM35" s="243">
        <f>'Body - sporty'!AM38/'Body - sporty'!AM$4</f>
        <v>1</v>
      </c>
      <c r="AN35" s="243">
        <f>'Body - sporty'!AN38/'Body - sporty'!AN$4</f>
        <v>0.39223300970873781</v>
      </c>
      <c r="AO35" s="243">
        <f>'Body - sporty'!AO38/'Body - sporty'!AO$4</f>
        <v>0.4927184466019417</v>
      </c>
      <c r="AP35" s="243">
        <f>'Body - sporty'!AP38/'Body - sporty'!AP$4</f>
        <v>9.2718446601941742E-2</v>
      </c>
      <c r="AQ35" s="243">
        <f>'Body - sporty'!AQ38/'Body - sporty'!AQ$4</f>
        <v>9.1747572815533973E-2</v>
      </c>
      <c r="AR35" s="243">
        <f>'Body - sporty'!AR38/'Body - sporty'!AR$4</f>
        <v>8.8834951456310679E-2</v>
      </c>
      <c r="AS35" s="243">
        <f>'Body - sporty'!AS38/'Body - sporty'!AS$4</f>
        <v>8.9805825242718448E-2</v>
      </c>
      <c r="AT35" s="243">
        <f>'Body - sporty'!AT38/'Body - sporty'!AT$4</f>
        <v>9.1747572815533973E-2</v>
      </c>
      <c r="AU35" s="243">
        <f>'Body - sporty'!AU38/'Body - sporty'!AU$4</f>
        <v>0.49271844660194181</v>
      </c>
      <c r="AV35" s="243">
        <f>'Body - sporty'!AV38/'Body - sporty'!AV$4</f>
        <v>9.0776699029126204E-2</v>
      </c>
      <c r="AW35" s="243">
        <f>'Body - sporty'!AW38/'Body - sporty'!AW$4</f>
        <v>9.2233009708737879E-2</v>
      </c>
      <c r="AX35" s="243">
        <f>'Body - sporty'!AX38/'Body - sporty'!AX$4</f>
        <v>9.5145631067961159E-2</v>
      </c>
      <c r="AY35" s="243">
        <f>'Body - sporty'!AY38/'Body - sporty'!AY$4</f>
        <v>0.1941747572815534</v>
      </c>
      <c r="AZ35" s="243">
        <f>'Body - sporty'!AZ38/'Body - sporty'!AZ$4</f>
        <v>0.79611650485436891</v>
      </c>
      <c r="BA35" s="243">
        <f>'Body - sporty'!BA38/'Body - sporty'!BA$4</f>
        <v>0.39223300970873787</v>
      </c>
      <c r="BB35" s="243">
        <f>'Body - sporty'!BB38/'Body - sporty'!BB$4</f>
        <v>0.59417475728155333</v>
      </c>
      <c r="BC35" s="243">
        <f>'Body - sporty'!BC38/'Body - sporty'!BC$4</f>
        <v>0.59417475728155345</v>
      </c>
      <c r="BD35" s="243">
        <f>'Body - sporty'!BD38/'Body - sporty'!BD$4</f>
        <v>0</v>
      </c>
      <c r="BE35" s="243">
        <f>'Body - sporty'!BE38/'Body - sporty'!BE$4</f>
        <v>9.5145631067961159E-2</v>
      </c>
      <c r="BF35" s="243">
        <f>'Body - sporty'!BF38/'Body - sporty'!BF$4</f>
        <v>9.4174757281553403E-2</v>
      </c>
      <c r="BG35" s="243">
        <f>'Body - sporty'!BG38/'Body - sporty'!BG$4</f>
        <v>9.1262135922330095E-2</v>
      </c>
      <c r="BH35" s="243">
        <f>'Body - sporty'!BH38/'Body - sporty'!BH$4</f>
        <v>9.3203883495145634E-2</v>
      </c>
      <c r="BI35" s="243">
        <f>'Body - sporty'!BI38/'Body - sporty'!BI$4</f>
        <v>0.39223300970873787</v>
      </c>
      <c r="BJ35" s="243">
        <f>'Body - sporty'!BJ38/'Body - sporty'!BJ$4</f>
        <v>0.19417475728155337</v>
      </c>
      <c r="BK35" s="243">
        <f>'Body - sporty'!BK38/'Body - sporty'!BK$4</f>
        <v>0.79611650485436891</v>
      </c>
      <c r="BL35" s="243">
        <f>'Body - sporty'!BL38/'Body - sporty'!BL$4</f>
        <v>0.49271844660194175</v>
      </c>
      <c r="BM35" s="243">
        <f>'Body - sporty'!BM38/'Body - sporty'!BM$4</f>
        <v>1</v>
      </c>
      <c r="BN35" s="243">
        <f>'Body - sporty'!BN38/'Body - sporty'!BN$4</f>
        <v>1</v>
      </c>
      <c r="BO35" s="243">
        <f>'Body - sporty'!BO38/'Body - sporty'!BO$4</f>
        <v>8.8834951456310679E-2</v>
      </c>
      <c r="BP35" s="243">
        <f>'Body - sporty'!BP38/'Body - sporty'!BP$4</f>
        <v>0.59417475728155333</v>
      </c>
      <c r="BQ35" s="243">
        <f>'Body - sporty'!BQ38/'Body - sporty'!BQ$4</f>
        <v>0.29271844660194174</v>
      </c>
      <c r="BR35" s="243">
        <f>'Body - sporty'!BR38/'Body - sporty'!BR$4</f>
        <v>7.4271844660194167E-2</v>
      </c>
      <c r="BS35" s="243">
        <f>'Body - sporty'!BS38/'Body - sporty'!BS$4</f>
        <v>0</v>
      </c>
      <c r="BT35" s="243">
        <f>'Body - sporty'!BT38/'Body - sporty'!BT$4</f>
        <v>0.4927184466019417</v>
      </c>
      <c r="BU35" s="243">
        <f>'Body - sporty'!BU38/'Body - sporty'!BU$4</f>
        <v>9.3689320388349512E-2</v>
      </c>
      <c r="BV35" s="243">
        <f>'Body - sporty'!BV38/'Body - sporty'!BV$4</f>
        <v>9.3689320388349526E-2</v>
      </c>
      <c r="BW35" s="243">
        <f>'Body - sporty'!BW38/'Body - sporty'!BW$4</f>
        <v>0</v>
      </c>
      <c r="BX35" s="243">
        <f>'Body - sporty'!BX38/'Body - sporty'!BX$4</f>
        <v>0.49271844660194175</v>
      </c>
      <c r="BY35" s="243">
        <f>'Body - sporty'!BY38/'Body - sporty'!BY$4</f>
        <v>0.59417475728155333</v>
      </c>
      <c r="BZ35" s="243">
        <f>'Body - sporty'!BZ38/'Body - sporty'!BZ$4</f>
        <v>9.6116504854368928E-2</v>
      </c>
      <c r="CA35" s="243">
        <f>'Body - sporty'!CA38/'Body - sporty'!CA$4</f>
        <v>9.2718446601941756E-2</v>
      </c>
      <c r="CB35" s="243">
        <f>'Body - sporty'!CB38/'Body - sporty'!CB$4</f>
        <v>9.3689320388349512E-2</v>
      </c>
      <c r="CC35" s="243">
        <f>'Body - sporty'!CC38/'Body - sporty'!CC$4</f>
        <v>0</v>
      </c>
      <c r="CD35" s="243">
        <f>'Body - sporty'!CD38/'Body - sporty'!CD$4</f>
        <v>9.4174757281553403E-2</v>
      </c>
      <c r="CE35" s="243">
        <f>'Body - sporty'!CE38/'Body - sporty'!CE$4</f>
        <v>0.20682837637753018</v>
      </c>
      <c r="CF35" s="243">
        <f>'Body - sporty'!CF38/'Body - sporty'!CF$4</f>
        <v>8.4951456310679616E-2</v>
      </c>
      <c r="CG35" s="243">
        <f>'Body - sporty'!CG38/'Body - sporty'!CG$4</f>
        <v>8.4951456310679616E-2</v>
      </c>
      <c r="CH35" s="243">
        <f>'Body - sporty'!CH38/'Body - sporty'!CH$4</f>
        <v>0.1941747572815534</v>
      </c>
      <c r="CI35" s="243">
        <f>'Body - sporty'!CI38/'Body - sporty'!CI$4</f>
        <v>8.6407766990291263E-2</v>
      </c>
      <c r="CJ35" s="243">
        <f>'Body - sporty'!CJ38/'Body - sporty'!CJ$4</f>
        <v>8.8834951456310665E-2</v>
      </c>
      <c r="CK35" s="243">
        <f>'Body - sporty'!CK38/'Body - sporty'!CK$4</f>
        <v>9.2233009708737865E-2</v>
      </c>
      <c r="CL35" s="243">
        <f>'Body - sporty'!CL38/'Body - sporty'!CL$4</f>
        <v>9.660194174757282E-2</v>
      </c>
      <c r="CM35" s="243">
        <f>'Body - sporty'!CM38/'Body - sporty'!CM$4</f>
        <v>9.4660194174757281E-2</v>
      </c>
      <c r="CN35" s="243">
        <f>'Body - sporty'!CN38/'Body - sporty'!CN$4</f>
        <v>9.563106796116505E-2</v>
      </c>
      <c r="CO35" s="243">
        <f>'Body - sporty'!CO38/'Body - sporty'!CO$4</f>
        <v>0.1941747572815534</v>
      </c>
      <c r="CP35" s="243">
        <f>'Body - sporty'!CP38/'Body - sporty'!CP$4</f>
        <v>9.4174757281553403E-2</v>
      </c>
      <c r="CQ35" s="243">
        <f>'Body - sporty'!CQ38/'Body - sporty'!CQ$4</f>
        <v>9.2718446601941756E-2</v>
      </c>
      <c r="CR35" s="243">
        <f>'Body - sporty'!CR38/'Body - sporty'!CR$4</f>
        <v>0.39223300970873787</v>
      </c>
      <c r="CS35" s="243">
        <f>'Body - sporty'!CS38/'Body - sporty'!CS$4</f>
        <v>9.0291262135922326E-2</v>
      </c>
      <c r="CT35" s="243">
        <f>'Body - sporty'!CT38/'Body - sporty'!CT$4</f>
        <v>8.9805825242718448E-2</v>
      </c>
      <c r="CU35" s="243">
        <f>'Body - sporty'!CU38/'Body - sporty'!CU$4</f>
        <v>9.563106796116505E-2</v>
      </c>
      <c r="CV35" s="243">
        <f>'Body - sporty'!CV38/'Body - sporty'!CV$4</f>
        <v>9.1747572815533973E-2</v>
      </c>
      <c r="CW35" s="243">
        <f>'Body - sporty'!CW38/'Body - sporty'!CW$4</f>
        <v>9.2718446601941756E-2</v>
      </c>
      <c r="CX35" s="243">
        <f>'Body - sporty'!CX38/'Body - sporty'!CX$4</f>
        <v>1</v>
      </c>
      <c r="CY35" s="243">
        <f>'Body - sporty'!CY38/'Body - sporty'!CY$4</f>
        <v>0.49271844660194175</v>
      </c>
      <c r="CZ35" s="243">
        <f>'Body - sporty'!CZ38/'Body - sporty'!CZ$4</f>
        <v>9.4174757281553403E-2</v>
      </c>
      <c r="DA35" s="243">
        <f>'Body - sporty'!DA38/'Body - sporty'!DA$4</f>
        <v>9.1747572815533987E-2</v>
      </c>
      <c r="DB35" s="243">
        <f>'Body - sporty'!DB38/'Body - sporty'!DB$4</f>
        <v>0.19417475728155342</v>
      </c>
      <c r="DC35" s="243">
        <f>'Body - sporty'!DC38/'Body - sporty'!DC$4</f>
        <v>0.19417475728155342</v>
      </c>
      <c r="DD35" s="243">
        <f>'Body - sporty'!DD38/'Body - sporty'!DD$4</f>
        <v>9.6116504854368928E-2</v>
      </c>
      <c r="DE35" s="243">
        <f>'Body - sporty'!DE38/'Body - sporty'!DE$4</f>
        <v>9.1262135922330109E-2</v>
      </c>
      <c r="DF35" s="243">
        <f>'Body - sporty'!DF38/'Body - sporty'!DF$4</f>
        <v>0.29271844660194174</v>
      </c>
      <c r="DG35" s="243">
        <f>'Body - sporty'!DG38/'Body - sporty'!DG$4</f>
        <v>8.5436893203883493E-2</v>
      </c>
      <c r="DH35" s="243">
        <f>'Body - sporty'!DH38/'Body - sporty'!DH$4</f>
        <v>9.1262135922330095E-2</v>
      </c>
      <c r="DI35" s="243">
        <f>'Body - sporty'!DI38/'Body - sporty'!DI$4</f>
        <v>8.7378640776699032E-2</v>
      </c>
    </row>
    <row r="36" spans="1:113" ht="14.25" customHeight="1" x14ac:dyDescent="0.25">
      <c r="A36" s="239" t="s">
        <v>38</v>
      </c>
      <c r="B36" s="243">
        <f>'Body - sporty'!B39/'Body - sporty'!B$4</f>
        <v>8.9320388349514557E-2</v>
      </c>
      <c r="C36" s="243">
        <f>'Body - sporty'!C39/'Body - sporty'!C$4</f>
        <v>8.7378640776699032E-2</v>
      </c>
      <c r="D36" s="243">
        <f>'Body - sporty'!D39/'Body - sporty'!D$4</f>
        <v>8.155339805825243E-2</v>
      </c>
      <c r="E36" s="243">
        <f>'Body - sporty'!E39/'Body - sporty'!E$4</f>
        <v>7.1359223300970873E-2</v>
      </c>
      <c r="F36" s="243">
        <f>'Body - sporty'!F39/'Body - sporty'!F$4</f>
        <v>8.786407766990291E-2</v>
      </c>
      <c r="G36" s="243">
        <f>'Body - sporty'!G39/'Body - sporty'!G$4</f>
        <v>8.5436893203883493E-2</v>
      </c>
      <c r="H36" s="243">
        <f>'Body - sporty'!H39/'Body - sporty'!H$4</f>
        <v>0</v>
      </c>
      <c r="I36" s="243">
        <f>'Body - sporty'!I39/'Body - sporty'!I$4</f>
        <v>8.9805825242718448E-2</v>
      </c>
      <c r="J36" s="243">
        <f>'Body - sporty'!J39/'Body - sporty'!J$4</f>
        <v>7.6213592233009705E-2</v>
      </c>
      <c r="K36" s="243">
        <f>'Body - sporty'!K39/'Body - sporty'!K$4</f>
        <v>0.49271844660194175</v>
      </c>
      <c r="L36" s="243">
        <f>'Body - sporty'!L39/'Body - sporty'!L$4</f>
        <v>6.6990291262135918E-2</v>
      </c>
      <c r="M36" s="243">
        <f>'Body - sporty'!M39/'Body - sporty'!M$4</f>
        <v>6.1650485436893207E-2</v>
      </c>
      <c r="N36" s="243">
        <f>'Body - sporty'!N39/'Body - sporty'!N$4</f>
        <v>1</v>
      </c>
      <c r="O36" s="243">
        <f>'Body - sporty'!O39/'Body - sporty'!O$4</f>
        <v>9.1747572815533973E-2</v>
      </c>
      <c r="P36" s="243">
        <f>'Body - sporty'!P39/'Body - sporty'!P$4</f>
        <v>9.2718446601941742E-2</v>
      </c>
      <c r="Q36" s="243">
        <f>'Body - sporty'!Q39/'Body - sporty'!Q$4</f>
        <v>9.1262135922330095E-2</v>
      </c>
      <c r="R36" s="243">
        <f>'Body - sporty'!R39/'Body - sporty'!R$4</f>
        <v>8.9805825242718448E-2</v>
      </c>
      <c r="S36" s="243">
        <f>'Body - sporty'!S39/'Body - sporty'!S$4</f>
        <v>8.5704887475672273E-2</v>
      </c>
      <c r="T36" s="243">
        <f>'Body - sporty'!T39/'Body - sporty'!T$4</f>
        <v>8.8349514563106787E-2</v>
      </c>
      <c r="U36" s="243">
        <f>'Body - sporty'!U39/'Body - sporty'!U$4</f>
        <v>6.3106796116504854E-2</v>
      </c>
      <c r="V36" s="243">
        <f>'Body - sporty'!V39/'Body - sporty'!V$4</f>
        <v>9.5145631067961173E-2</v>
      </c>
      <c r="W36" s="243">
        <f>'Body - sporty'!W39/'Body - sporty'!W$4</f>
        <v>8.8349514563106801E-2</v>
      </c>
      <c r="X36" s="243">
        <f>'Body - sporty'!X39/'Body - sporty'!X$4</f>
        <v>9.4174757281553403E-2</v>
      </c>
      <c r="Y36" s="243">
        <f>'Body - sporty'!Y39/'Body - sporty'!Y$4</f>
        <v>8.7378640776699032E-2</v>
      </c>
      <c r="Z36" s="243">
        <f>'Body - sporty'!Z39/'Body - sporty'!Z$4</f>
        <v>8.1067961165048552E-2</v>
      </c>
      <c r="AA36" s="243">
        <f>'Body - sporty'!AA39/'Body - sporty'!AA$4</f>
        <v>0.39223300970873787</v>
      </c>
      <c r="AB36" s="243">
        <f>'Body - sporty'!AB39/'Body - sporty'!AB$4</f>
        <v>0.1941747572815534</v>
      </c>
      <c r="AC36" s="243">
        <f>'Body - sporty'!AC39/'Body - sporty'!AC$4</f>
        <v>9.1747572815533987E-2</v>
      </c>
      <c r="AD36" s="243">
        <f>'Body - sporty'!AD39/'Body - sporty'!AD$4</f>
        <v>7.5728155339805828E-2</v>
      </c>
      <c r="AE36" s="243">
        <f>'Body - sporty'!AE39/'Body - sporty'!AE$4</f>
        <v>7.8640776699029122E-2</v>
      </c>
      <c r="AF36" s="243">
        <f>'Body - sporty'!AF39/'Body - sporty'!AF$4</f>
        <v>0</v>
      </c>
      <c r="AG36" s="243">
        <f>'Body - sporty'!AG39/'Body - sporty'!AG$4</f>
        <v>0</v>
      </c>
      <c r="AH36" s="243">
        <f>'Body - sporty'!AH39/'Body - sporty'!AH$4</f>
        <v>0</v>
      </c>
      <c r="AI36" s="243">
        <f>'Body - sporty'!AI39/'Body - sporty'!AI$4</f>
        <v>8.8349514563106787E-2</v>
      </c>
      <c r="AJ36" s="243">
        <f>'Body - sporty'!AJ39/'Body - sporty'!AJ$4</f>
        <v>8.9805825242718448E-2</v>
      </c>
      <c r="AK36" s="243">
        <f>'Body - sporty'!AK39/'Body - sporty'!AK$4</f>
        <v>5.9223300970873784E-2</v>
      </c>
      <c r="AL36" s="243">
        <f>'Body - sporty'!AL39/'Body - sporty'!AL$4</f>
        <v>0</v>
      </c>
      <c r="AM36" s="243">
        <f>'Body - sporty'!AM39/'Body - sporty'!AM$4</f>
        <v>0</v>
      </c>
      <c r="AN36" s="243">
        <f>'Body - sporty'!AN39/'Body - sporty'!AN$4</f>
        <v>0.1941747572815534</v>
      </c>
      <c r="AO36" s="243">
        <f>'Body - sporty'!AO39/'Body - sporty'!AO$4</f>
        <v>8.8349514563106801E-2</v>
      </c>
      <c r="AP36" s="243">
        <f>'Body - sporty'!AP39/'Body - sporty'!AP$4</f>
        <v>8.3009708737864063E-2</v>
      </c>
      <c r="AQ36" s="243">
        <f>'Body - sporty'!AQ39/'Body - sporty'!AQ$4</f>
        <v>8.9320388349514557E-2</v>
      </c>
      <c r="AR36" s="243">
        <f>'Body - sporty'!AR39/'Body - sporty'!AR$4</f>
        <v>8.058252427184466E-2</v>
      </c>
      <c r="AS36" s="243">
        <f>'Body - sporty'!AS39/'Body - sporty'!AS$4</f>
        <v>9.0776699029126218E-2</v>
      </c>
      <c r="AT36" s="243">
        <f>'Body - sporty'!AT39/'Body - sporty'!AT$4</f>
        <v>8.3009708737864077E-2</v>
      </c>
      <c r="AU36" s="243">
        <f>'Body - sporty'!AU39/'Body - sporty'!AU$4</f>
        <v>0.59417475728155345</v>
      </c>
      <c r="AV36" s="243">
        <f>'Body - sporty'!AV39/'Body - sporty'!AV$4</f>
        <v>9.3689320388349498E-2</v>
      </c>
      <c r="AW36" s="243">
        <f>'Body - sporty'!AW39/'Body - sporty'!AW$4</f>
        <v>9.6116504854368942E-2</v>
      </c>
      <c r="AX36" s="243">
        <f>'Body - sporty'!AX39/'Body - sporty'!AX$4</f>
        <v>9.1747572815533987E-2</v>
      </c>
      <c r="AY36" s="243">
        <f>'Body - sporty'!AY39/'Body - sporty'!AY$4</f>
        <v>9.5145631067961159E-2</v>
      </c>
      <c r="AZ36" s="243">
        <f>'Body - sporty'!AZ39/'Body - sporty'!AZ$4</f>
        <v>0</v>
      </c>
      <c r="BA36" s="243">
        <f>'Body - sporty'!BA39/'Body - sporty'!BA$4</f>
        <v>4.12621359223301E-2</v>
      </c>
      <c r="BB36" s="243">
        <f>'Body - sporty'!BB39/'Body - sporty'!BB$4</f>
        <v>0</v>
      </c>
      <c r="BC36" s="243">
        <f>'Body - sporty'!BC39/'Body - sporty'!BC$4</f>
        <v>0.29271844660194174</v>
      </c>
      <c r="BD36" s="243">
        <f>'Body - sporty'!BD39/'Body - sporty'!BD$4</f>
        <v>0</v>
      </c>
      <c r="BE36" s="243">
        <f>'Body - sporty'!BE39/'Body - sporty'!BE$4</f>
        <v>6.553398058252427E-2</v>
      </c>
      <c r="BF36" s="243">
        <f>'Body - sporty'!BF39/'Body - sporty'!BF$4</f>
        <v>8.4951456310679616E-2</v>
      </c>
      <c r="BG36" s="243">
        <f>'Body - sporty'!BG39/'Body - sporty'!BG$4</f>
        <v>9.6116504854368942E-2</v>
      </c>
      <c r="BH36" s="243">
        <f>'Body - sporty'!BH39/'Body - sporty'!BH$4</f>
        <v>7.7184466019417475E-2</v>
      </c>
      <c r="BI36" s="243">
        <f>'Body - sporty'!BI39/'Body - sporty'!BI$4</f>
        <v>0</v>
      </c>
      <c r="BJ36" s="243">
        <f>'Body - sporty'!BJ39/'Body - sporty'!BJ$4</f>
        <v>8.6407766990291263E-2</v>
      </c>
      <c r="BK36" s="243">
        <f>'Body - sporty'!BK39/'Body - sporty'!BK$4</f>
        <v>0</v>
      </c>
      <c r="BL36" s="243">
        <f>'Body - sporty'!BL39/'Body - sporty'!BL$4</f>
        <v>8.9320388349514571E-2</v>
      </c>
      <c r="BM36" s="243">
        <f>'Body - sporty'!BM39/'Body - sporty'!BM$4</f>
        <v>8.8349514563106787E-2</v>
      </c>
      <c r="BN36" s="243">
        <f>'Body - sporty'!BN39/'Body - sporty'!BN$4</f>
        <v>0</v>
      </c>
      <c r="BO36" s="243">
        <f>'Body - sporty'!BO39/'Body - sporty'!BO$4</f>
        <v>6.3106796116504854E-2</v>
      </c>
      <c r="BP36" s="243">
        <f>'Body - sporty'!BP39/'Body - sporty'!BP$4</f>
        <v>0</v>
      </c>
      <c r="BQ36" s="243">
        <f>'Body - sporty'!BQ39/'Body - sporty'!BQ$4</f>
        <v>8.7864077669902924E-2</v>
      </c>
      <c r="BR36" s="243">
        <f>'Body - sporty'!BR39/'Body - sporty'!BR$4</f>
        <v>7.0873786407766981E-2</v>
      </c>
      <c r="BS36" s="243">
        <f>'Body - sporty'!BS39/'Body - sporty'!BS$4</f>
        <v>0</v>
      </c>
      <c r="BT36" s="243">
        <f>'Body - sporty'!BT39/'Body - sporty'!BT$4</f>
        <v>9.1262135922330095E-2</v>
      </c>
      <c r="BU36" s="243">
        <f>'Body - sporty'!BU39/'Body - sporty'!BU$4</f>
        <v>0.79611650485436891</v>
      </c>
      <c r="BV36" s="243">
        <f>'Body - sporty'!BV39/'Body - sporty'!BV$4</f>
        <v>0</v>
      </c>
      <c r="BW36" s="243">
        <f>'Body - sporty'!BW39/'Body - sporty'!BW$4</f>
        <v>0</v>
      </c>
      <c r="BX36" s="243">
        <f>'Body - sporty'!BX39/'Body - sporty'!BX$4</f>
        <v>0</v>
      </c>
      <c r="BY36" s="243">
        <f>'Body - sporty'!BY39/'Body - sporty'!BY$4</f>
        <v>9.0776699029126204E-2</v>
      </c>
      <c r="BZ36" s="243">
        <f>'Body - sporty'!BZ39/'Body - sporty'!BZ$4</f>
        <v>0</v>
      </c>
      <c r="CA36" s="243">
        <f>'Body - sporty'!CA39/'Body - sporty'!CA$4</f>
        <v>9.4174757281553403E-2</v>
      </c>
      <c r="CB36" s="243">
        <f>'Body - sporty'!CB39/'Body - sporty'!CB$4</f>
        <v>9.660194174757282E-2</v>
      </c>
      <c r="CC36" s="243">
        <f>'Body - sporty'!CC39/'Body - sporty'!CC$4</f>
        <v>0</v>
      </c>
      <c r="CD36" s="243">
        <f>'Body - sporty'!CD39/'Body - sporty'!CD$4</f>
        <v>8.2524271844660199E-2</v>
      </c>
      <c r="CE36" s="243">
        <f>'Body - sporty'!CE39/'Body - sporty'!CE$4</f>
        <v>9.2517563821012977E-2</v>
      </c>
      <c r="CF36" s="243">
        <f>'Body - sporty'!CF39/'Body - sporty'!CF$4</f>
        <v>9.2233009708737865E-2</v>
      </c>
      <c r="CG36" s="243">
        <f>'Body - sporty'!CG39/'Body - sporty'!CG$4</f>
        <v>5.6796116504854367E-2</v>
      </c>
      <c r="CH36" s="243">
        <f>'Body - sporty'!CH39/'Body - sporty'!CH$4</f>
        <v>8.5436893203883507E-2</v>
      </c>
      <c r="CI36" s="243">
        <f>'Body - sporty'!CI39/'Body - sporty'!CI$4</f>
        <v>0</v>
      </c>
      <c r="CJ36" s="243">
        <f>'Body - sporty'!CJ39/'Body - sporty'!CJ$4</f>
        <v>0</v>
      </c>
      <c r="CK36" s="243">
        <f>'Body - sporty'!CK39/'Body - sporty'!CK$4</f>
        <v>0</v>
      </c>
      <c r="CL36" s="243">
        <f>'Body - sporty'!CL39/'Body - sporty'!CL$4</f>
        <v>8.7378640776699032E-2</v>
      </c>
      <c r="CM36" s="243">
        <f>'Body - sporty'!CM39/'Body - sporty'!CM$4</f>
        <v>9.563106796116505E-2</v>
      </c>
      <c r="CN36" s="243">
        <f>'Body - sporty'!CN39/'Body - sporty'!CN$4</f>
        <v>9.4174757281553403E-2</v>
      </c>
      <c r="CO36" s="243">
        <f>'Body - sporty'!CO39/'Body - sporty'!CO$4</f>
        <v>1</v>
      </c>
      <c r="CP36" s="243">
        <f>'Body - sporty'!CP39/'Body - sporty'!CP$4</f>
        <v>0.79611650485436902</v>
      </c>
      <c r="CQ36" s="243">
        <f>'Body - sporty'!CQ39/'Body - sporty'!CQ$4</f>
        <v>0</v>
      </c>
      <c r="CR36" s="243">
        <f>'Body - sporty'!CR39/'Body - sporty'!CR$4</f>
        <v>9.0291262135922326E-2</v>
      </c>
      <c r="CS36" s="243">
        <f>'Body - sporty'!CS39/'Body - sporty'!CS$4</f>
        <v>7.6699029126213583E-2</v>
      </c>
      <c r="CT36" s="243">
        <f>'Body - sporty'!CT39/'Body - sporty'!CT$4</f>
        <v>8.3980582524271832E-2</v>
      </c>
      <c r="CU36" s="243">
        <f>'Body - sporty'!CU39/'Body - sporty'!CU$4</f>
        <v>0.1941747572815534</v>
      </c>
      <c r="CV36" s="243">
        <f>'Body - sporty'!CV39/'Body - sporty'!CV$4</f>
        <v>9.1262135922330095E-2</v>
      </c>
      <c r="CW36" s="243">
        <f>'Body - sporty'!CW39/'Body - sporty'!CW$4</f>
        <v>0</v>
      </c>
      <c r="CX36" s="243">
        <f>'Body - sporty'!CX39/'Body - sporty'!CX$4</f>
        <v>0</v>
      </c>
      <c r="CY36" s="243">
        <f>'Body - sporty'!CY39/'Body - sporty'!CY$4</f>
        <v>6.8446601941747565E-2</v>
      </c>
      <c r="CZ36" s="243">
        <f>'Body - sporty'!CZ39/'Body - sporty'!CZ$4</f>
        <v>8.7378640776699032E-2</v>
      </c>
      <c r="DA36" s="243">
        <f>'Body - sporty'!DA39/'Body - sporty'!DA$4</f>
        <v>8.058252427184466E-2</v>
      </c>
      <c r="DB36" s="243">
        <f>'Body - sporty'!DB39/'Body - sporty'!DB$4</f>
        <v>7.8155339805825244E-2</v>
      </c>
      <c r="DC36" s="243">
        <f>'Body - sporty'!DC39/'Body - sporty'!DC$4</f>
        <v>0</v>
      </c>
      <c r="DD36" s="243">
        <f>'Body - sporty'!DD39/'Body - sporty'!DD$4</f>
        <v>8.8349514563106801E-2</v>
      </c>
      <c r="DE36" s="243">
        <f>'Body - sporty'!DE39/'Body - sporty'!DE$4</f>
        <v>6.6990291262135918E-2</v>
      </c>
      <c r="DF36" s="243">
        <f>'Body - sporty'!DF39/'Body - sporty'!DF$4</f>
        <v>8.9805825242718462E-2</v>
      </c>
      <c r="DG36" s="243">
        <f>'Body - sporty'!DG39/'Body - sporty'!DG$4</f>
        <v>5.8252427184466021E-2</v>
      </c>
      <c r="DH36" s="243">
        <f>'Body - sporty'!DH39/'Body - sporty'!DH$4</f>
        <v>7.4271844660194181E-2</v>
      </c>
      <c r="DI36" s="243">
        <f>'Body - sporty'!DI39/'Body - sporty'!DI$4</f>
        <v>6.2621359223300976E-2</v>
      </c>
    </row>
    <row r="37" spans="1:113" ht="14.25" customHeight="1" x14ac:dyDescent="0.25">
      <c r="A37" s="239" t="s">
        <v>39</v>
      </c>
      <c r="B37" s="243">
        <f>'Body - sporty'!B40/'Body - sporty'!B$4</f>
        <v>8.7378640776699032E-2</v>
      </c>
      <c r="C37" s="243">
        <f>'Body - sporty'!C40/'Body - sporty'!C$4</f>
        <v>0</v>
      </c>
      <c r="D37" s="243">
        <f>'Body - sporty'!D40/'Body - sporty'!D$4</f>
        <v>9.029126213592234E-2</v>
      </c>
      <c r="E37" s="243">
        <f>'Body - sporty'!E40/'Body - sporty'!E$4</f>
        <v>8.3495145631067968E-2</v>
      </c>
      <c r="F37" s="243">
        <f>'Body - sporty'!F40/'Body - sporty'!F$4</f>
        <v>8.058252427184466E-2</v>
      </c>
      <c r="G37" s="243">
        <f>'Body - sporty'!G40/'Body - sporty'!G$4</f>
        <v>8.9805825242718434E-2</v>
      </c>
      <c r="H37" s="243">
        <f>'Body - sporty'!H40/'Body - sporty'!H$4</f>
        <v>0.49271844660194175</v>
      </c>
      <c r="I37" s="243">
        <f>'Body - sporty'!I40/'Body - sporty'!I$4</f>
        <v>9.5145631067961173E-2</v>
      </c>
      <c r="J37" s="243">
        <f>'Body - sporty'!J40/'Body - sporty'!J$4</f>
        <v>8.4466019417475724E-2</v>
      </c>
      <c r="K37" s="243">
        <f>'Body - sporty'!K40/'Body - sporty'!K$4</f>
        <v>0</v>
      </c>
      <c r="L37" s="243">
        <f>'Body - sporty'!L40/'Body - sporty'!L$4</f>
        <v>9.2718446601941742E-2</v>
      </c>
      <c r="M37" s="243">
        <f>'Body - sporty'!M40/'Body - sporty'!M$4</f>
        <v>8.8349514563106801E-2</v>
      </c>
      <c r="N37" s="243">
        <f>'Body - sporty'!N40/'Body - sporty'!N$4</f>
        <v>0</v>
      </c>
      <c r="O37" s="243">
        <f>'Body - sporty'!O40/'Body - sporty'!O$4</f>
        <v>7.5242718446601936E-2</v>
      </c>
      <c r="P37" s="243">
        <f>'Body - sporty'!P40/'Body - sporty'!P$4</f>
        <v>7.8155339805825244E-2</v>
      </c>
      <c r="Q37" s="243">
        <f>'Body - sporty'!Q40/'Body - sporty'!Q$4</f>
        <v>8.6893203883495154E-2</v>
      </c>
      <c r="R37" s="243">
        <f>'Body - sporty'!R40/'Body - sporty'!R$4</f>
        <v>0</v>
      </c>
      <c r="S37" s="243">
        <f>'Body - sporty'!S40/'Body - sporty'!S$4</f>
        <v>7.2382884241111806E-2</v>
      </c>
      <c r="T37" s="243">
        <f>'Body - sporty'!T40/'Body - sporty'!T$4</f>
        <v>0</v>
      </c>
      <c r="U37" s="243">
        <f>'Body - sporty'!U40/'Body - sporty'!U$4</f>
        <v>7.6699029126213597E-2</v>
      </c>
      <c r="V37" s="243">
        <f>'Body - sporty'!V40/'Body - sporty'!V$4</f>
        <v>9.1262135922330109E-2</v>
      </c>
      <c r="W37" s="243">
        <f>'Body - sporty'!W40/'Body - sporty'!W$4</f>
        <v>9.2718446601941742E-2</v>
      </c>
      <c r="X37" s="243">
        <f>'Body - sporty'!X40/'Body - sporty'!X$4</f>
        <v>0</v>
      </c>
      <c r="Y37" s="243">
        <f>'Body - sporty'!Y40/'Body - sporty'!Y$4</f>
        <v>9.1262135922330109E-2</v>
      </c>
      <c r="Z37" s="243">
        <f>'Body - sporty'!Z40/'Body - sporty'!Z$4</f>
        <v>0.59417475728155345</v>
      </c>
      <c r="AA37" s="243">
        <f>'Body - sporty'!AA40/'Body - sporty'!AA$4</f>
        <v>9.6601941747572806E-2</v>
      </c>
      <c r="AB37" s="243">
        <f>'Body - sporty'!AB40/'Body - sporty'!AB$4</f>
        <v>8.9320388349514557E-2</v>
      </c>
      <c r="AC37" s="243">
        <f>'Body - sporty'!AC40/'Body - sporty'!AC$4</f>
        <v>9.2233009708737865E-2</v>
      </c>
      <c r="AD37" s="243">
        <f>'Body - sporty'!AD40/'Body - sporty'!AD$4</f>
        <v>8.1067961165048538E-2</v>
      </c>
      <c r="AE37" s="243">
        <f>'Body - sporty'!AE40/'Body - sporty'!AE$4</f>
        <v>0.2927184466019418</v>
      </c>
      <c r="AF37" s="243">
        <f>'Body - sporty'!AF40/'Body - sporty'!AF$4</f>
        <v>0</v>
      </c>
      <c r="AG37" s="243">
        <f>'Body - sporty'!AG40/'Body - sporty'!AG$4</f>
        <v>9.3689320388349526E-2</v>
      </c>
      <c r="AH37" s="243">
        <f>'Body - sporty'!AH40/'Body - sporty'!AH$4</f>
        <v>0</v>
      </c>
      <c r="AI37" s="243">
        <f>'Body - sporty'!AI40/'Body - sporty'!AI$4</f>
        <v>9.5145631067961173E-2</v>
      </c>
      <c r="AJ37" s="243">
        <f>'Body - sporty'!AJ40/'Body - sporty'!AJ$4</f>
        <v>7.8640776699029122E-2</v>
      </c>
      <c r="AK37" s="243">
        <f>'Body - sporty'!AK40/'Body - sporty'!AK$4</f>
        <v>7.4271844660194181E-2</v>
      </c>
      <c r="AL37" s="243">
        <f>'Body - sporty'!AL40/'Body - sporty'!AL$4</f>
        <v>9.0291262135922326E-2</v>
      </c>
      <c r="AM37" s="243">
        <f>'Body - sporty'!AM40/'Body - sporty'!AM$4</f>
        <v>9.563106796116505E-2</v>
      </c>
      <c r="AN37" s="243">
        <f>'Body - sporty'!AN40/'Body - sporty'!AN$4</f>
        <v>9.0291262135922326E-2</v>
      </c>
      <c r="AO37" s="243">
        <f>'Body - sporty'!AO40/'Body - sporty'!AO$4</f>
        <v>9.6116504854368928E-2</v>
      </c>
      <c r="AP37" s="243">
        <f>'Body - sporty'!AP40/'Body - sporty'!AP$4</f>
        <v>5.5825242718446598E-2</v>
      </c>
      <c r="AQ37" s="243">
        <f>'Body - sporty'!AQ40/'Body - sporty'!AQ$4</f>
        <v>8.4951456310679616E-2</v>
      </c>
      <c r="AR37" s="243">
        <f>'Body - sporty'!AR40/'Body - sporty'!AR$4</f>
        <v>9.4174757281553403E-2</v>
      </c>
      <c r="AS37" s="243">
        <f>'Body - sporty'!AS40/'Body - sporty'!AS$4</f>
        <v>9.2233009708737851E-2</v>
      </c>
      <c r="AT37" s="243">
        <f>'Body - sporty'!AT40/'Body - sporty'!AT$4</f>
        <v>7.5242718446601936E-2</v>
      </c>
      <c r="AU37" s="243">
        <f>'Body - sporty'!AU40/'Body - sporty'!AU$4</f>
        <v>8.2038834951456321E-2</v>
      </c>
      <c r="AV37" s="243">
        <f>'Body - sporty'!AV40/'Body - sporty'!AV$4</f>
        <v>9.6116504854368928E-2</v>
      </c>
      <c r="AW37" s="243">
        <f>'Body - sporty'!AW40/'Body - sporty'!AW$4</f>
        <v>9.029126213592234E-2</v>
      </c>
      <c r="AX37" s="243">
        <f>'Body - sporty'!AX40/'Body - sporty'!AX$4</f>
        <v>6.5048543689320393E-2</v>
      </c>
      <c r="AY37" s="243">
        <f>'Body - sporty'!AY40/'Body - sporty'!AY$4</f>
        <v>8.3980582524271846E-2</v>
      </c>
      <c r="AZ37" s="243">
        <f>'Body - sporty'!AZ40/'Body - sporty'!AZ$4</f>
        <v>0</v>
      </c>
      <c r="BA37" s="243">
        <f>'Body - sporty'!BA40/'Body - sporty'!BA$4</f>
        <v>7.1359223300970873E-2</v>
      </c>
      <c r="BB37" s="243">
        <f>'Body - sporty'!BB40/'Body - sporty'!BB$4</f>
        <v>0</v>
      </c>
      <c r="BC37" s="243">
        <f>'Body - sporty'!BC40/'Body - sporty'!BC$4</f>
        <v>0</v>
      </c>
      <c r="BD37" s="243">
        <f>'Body - sporty'!BD40/'Body - sporty'!BD$4</f>
        <v>0</v>
      </c>
      <c r="BE37" s="243">
        <f>'Body - sporty'!BE40/'Body - sporty'!BE$4</f>
        <v>8.8834951456310693E-2</v>
      </c>
      <c r="BF37" s="243">
        <f>'Body - sporty'!BF40/'Body - sporty'!BF$4</f>
        <v>8.3495145631067968E-2</v>
      </c>
      <c r="BG37" s="243">
        <f>'Body - sporty'!BG40/'Body - sporty'!BG$4</f>
        <v>0</v>
      </c>
      <c r="BH37" s="243">
        <f>'Body - sporty'!BH40/'Body - sporty'!BH$4</f>
        <v>7.0388349514563103E-2</v>
      </c>
      <c r="BI37" s="243">
        <f>'Body - sporty'!BI40/'Body - sporty'!BI$4</f>
        <v>9.1747572815533987E-2</v>
      </c>
      <c r="BJ37" s="243">
        <f>'Body - sporty'!BJ40/'Body - sporty'!BJ$4</f>
        <v>9.1262135922330095E-2</v>
      </c>
      <c r="BK37" s="243">
        <f>'Body - sporty'!BK40/'Body - sporty'!BK$4</f>
        <v>9.417475728155339E-2</v>
      </c>
      <c r="BL37" s="243">
        <f>'Body - sporty'!BL40/'Body - sporty'!BL$4</f>
        <v>0.79611650485436891</v>
      </c>
      <c r="BM37" s="243">
        <f>'Body - sporty'!BM40/'Body - sporty'!BM$4</f>
        <v>0</v>
      </c>
      <c r="BN37" s="243">
        <f>'Body - sporty'!BN40/'Body - sporty'!BN$4</f>
        <v>9.1262135922330095E-2</v>
      </c>
      <c r="BO37" s="243">
        <f>'Body - sporty'!BO40/'Body - sporty'!BO$4</f>
        <v>8.5436893203883493E-2</v>
      </c>
      <c r="BP37" s="243">
        <f>'Body - sporty'!BP40/'Body - sporty'!BP$4</f>
        <v>7.8640776699029122E-2</v>
      </c>
      <c r="BQ37" s="243">
        <f>'Body - sporty'!BQ40/'Body - sporty'!BQ$4</f>
        <v>8.2038834951456308E-2</v>
      </c>
      <c r="BR37" s="243">
        <f>'Body - sporty'!BR40/'Body - sporty'!BR$4</f>
        <v>7.0873786407766981E-2</v>
      </c>
      <c r="BS37" s="243">
        <f>'Body - sporty'!BS40/'Body - sporty'!BS$4</f>
        <v>0.79611650485436891</v>
      </c>
      <c r="BT37" s="243">
        <f>'Body - sporty'!BT40/'Body - sporty'!BT$4</f>
        <v>0</v>
      </c>
      <c r="BU37" s="243">
        <f>'Body - sporty'!BU40/'Body - sporty'!BU$4</f>
        <v>8.4466019417475724E-2</v>
      </c>
      <c r="BV37" s="243">
        <f>'Body - sporty'!BV40/'Body - sporty'!BV$4</f>
        <v>0</v>
      </c>
      <c r="BW37" s="243">
        <f>'Body - sporty'!BW40/'Body - sporty'!BW$4</f>
        <v>0</v>
      </c>
      <c r="BX37" s="243">
        <f>'Body - sporty'!BX40/'Body - sporty'!BX$4</f>
        <v>0</v>
      </c>
      <c r="BY37" s="243">
        <f>'Body - sporty'!BY40/'Body - sporty'!BY$4</f>
        <v>8.155339805825243E-2</v>
      </c>
      <c r="BZ37" s="243">
        <f>'Body - sporty'!BZ40/'Body - sporty'!BZ$4</f>
        <v>0.39223300970873781</v>
      </c>
      <c r="CA37" s="243">
        <f>'Body - sporty'!CA40/'Body - sporty'!CA$4</f>
        <v>8.7378640776699032E-2</v>
      </c>
      <c r="CB37" s="243">
        <f>'Body - sporty'!CB40/'Body - sporty'!CB$4</f>
        <v>8.9805825242718448E-2</v>
      </c>
      <c r="CC37" s="243">
        <f>'Body - sporty'!CC40/'Body - sporty'!CC$4</f>
        <v>0</v>
      </c>
      <c r="CD37" s="243">
        <f>'Body - sporty'!CD40/'Body - sporty'!CD$4</f>
        <v>9.0291262135922326E-2</v>
      </c>
      <c r="CE37" s="243">
        <f>'Body - sporty'!CE40/'Body - sporty'!CE$4</f>
        <v>0.4865560998877107</v>
      </c>
      <c r="CF37" s="243">
        <f>'Body - sporty'!CF40/'Body - sporty'!CF$4</f>
        <v>0.59417475728155345</v>
      </c>
      <c r="CG37" s="243">
        <f>'Body - sporty'!CG40/'Body - sporty'!CG$4</f>
        <v>1</v>
      </c>
      <c r="CH37" s="243">
        <f>'Body - sporty'!CH40/'Body - sporty'!CH$4</f>
        <v>0.49271844660194181</v>
      </c>
      <c r="CI37" s="243">
        <f>'Body - sporty'!CI40/'Body - sporty'!CI$4</f>
        <v>0</v>
      </c>
      <c r="CJ37" s="243">
        <f>'Body - sporty'!CJ40/'Body - sporty'!CJ$4</f>
        <v>0</v>
      </c>
      <c r="CK37" s="243">
        <f>'Body - sporty'!CK40/'Body - sporty'!CK$4</f>
        <v>0</v>
      </c>
      <c r="CL37" s="243">
        <f>'Body - sporty'!CL40/'Body - sporty'!CL$4</f>
        <v>6.7961165048543687E-2</v>
      </c>
      <c r="CM37" s="243">
        <f>'Body - sporty'!CM40/'Body - sporty'!CM$4</f>
        <v>8.155339805825243E-2</v>
      </c>
      <c r="CN37" s="243">
        <f>'Body - sporty'!CN40/'Body - sporty'!CN$4</f>
        <v>0</v>
      </c>
      <c r="CO37" s="243">
        <f>'Body - sporty'!CO40/'Body - sporty'!CO$4</f>
        <v>8.4951456310679616E-2</v>
      </c>
      <c r="CP37" s="243">
        <f>'Body - sporty'!CP40/'Body - sporty'!CP$4</f>
        <v>0</v>
      </c>
      <c r="CQ37" s="243">
        <f>'Body - sporty'!CQ40/'Body - sporty'!CQ$4</f>
        <v>0</v>
      </c>
      <c r="CR37" s="243">
        <f>'Body - sporty'!CR40/'Body - sporty'!CR$4</f>
        <v>8.1553398058252416E-2</v>
      </c>
      <c r="CS37" s="243">
        <f>'Body - sporty'!CS40/'Body - sporty'!CS$4</f>
        <v>8.8834951456310665E-2</v>
      </c>
      <c r="CT37" s="243">
        <f>'Body - sporty'!CT40/'Body - sporty'!CT$4</f>
        <v>0.39223300970873781</v>
      </c>
      <c r="CU37" s="243">
        <f>'Body - sporty'!CU40/'Body - sporty'!CU$4</f>
        <v>0</v>
      </c>
      <c r="CV37" s="243">
        <f>'Body - sporty'!CV40/'Body - sporty'!CV$4</f>
        <v>0</v>
      </c>
      <c r="CW37" s="243">
        <f>'Body - sporty'!CW40/'Body - sporty'!CW$4</f>
        <v>9.660194174757282E-2</v>
      </c>
      <c r="CX37" s="243">
        <f>'Body - sporty'!CX40/'Body - sporty'!CX$4</f>
        <v>0</v>
      </c>
      <c r="CY37" s="243">
        <f>'Body - sporty'!CY40/'Body - sporty'!CY$4</f>
        <v>7.1844660194174764E-2</v>
      </c>
      <c r="CZ37" s="243">
        <f>'Body - sporty'!CZ40/'Body - sporty'!CZ$4</f>
        <v>7.2330097087378642E-2</v>
      </c>
      <c r="DA37" s="243">
        <f>'Body - sporty'!DA40/'Body - sporty'!DA$4</f>
        <v>6.8932038834951442E-2</v>
      </c>
      <c r="DB37" s="243">
        <f>'Body - sporty'!DB40/'Body - sporty'!DB$4</f>
        <v>9.0776699029126218E-2</v>
      </c>
      <c r="DC37" s="243">
        <f>'Body - sporty'!DC40/'Body - sporty'!DC$4</f>
        <v>0</v>
      </c>
      <c r="DD37" s="243">
        <f>'Body - sporty'!DD40/'Body - sporty'!DD$4</f>
        <v>8.9320388349514557E-2</v>
      </c>
      <c r="DE37" s="243">
        <f>'Body - sporty'!DE40/'Body - sporty'!DE$4</f>
        <v>6.019417475728156E-2</v>
      </c>
      <c r="DF37" s="243">
        <f>'Body - sporty'!DF40/'Body - sporty'!DF$4</f>
        <v>0.49271844660194181</v>
      </c>
      <c r="DG37" s="243">
        <f>'Body - sporty'!DG40/'Body - sporty'!DG$4</f>
        <v>7.8640776699029122E-2</v>
      </c>
      <c r="DH37" s="243">
        <f>'Body - sporty'!DH40/'Body - sporty'!DH$4</f>
        <v>7.5242718446601936E-2</v>
      </c>
      <c r="DI37" s="243">
        <f>'Body - sporty'!DI40/'Body - sporty'!DI$4</f>
        <v>7.3786407766990289E-2</v>
      </c>
    </row>
    <row r="38" spans="1:113" ht="14.25" customHeight="1" x14ac:dyDescent="0.25">
      <c r="A38" s="239" t="s">
        <v>40</v>
      </c>
      <c r="B38" s="243">
        <f>'Body - sporty'!B41/'Body - sporty'!B$4</f>
        <v>9.4174757281553403E-2</v>
      </c>
      <c r="C38" s="243">
        <f>'Body - sporty'!C41/'Body - sporty'!C$4</f>
        <v>8.8349514563106787E-2</v>
      </c>
      <c r="D38" s="243">
        <f>'Body - sporty'!D41/'Body - sporty'!D$4</f>
        <v>8.8834951456310679E-2</v>
      </c>
      <c r="E38" s="243">
        <f>'Body - sporty'!E41/'Body - sporty'!E$4</f>
        <v>8.4466019417475738E-2</v>
      </c>
      <c r="F38" s="243">
        <f>'Body - sporty'!F41/'Body - sporty'!F$4</f>
        <v>0</v>
      </c>
      <c r="G38" s="243">
        <f>'Body - sporty'!G41/'Body - sporty'!G$4</f>
        <v>9.1747572815533987E-2</v>
      </c>
      <c r="H38" s="243">
        <f>'Body - sporty'!H41/'Body - sporty'!H$4</f>
        <v>0</v>
      </c>
      <c r="I38" s="243">
        <f>'Body - sporty'!I41/'Body - sporty'!I$4</f>
        <v>8.8834951456310679E-2</v>
      </c>
      <c r="J38" s="243">
        <f>'Body - sporty'!J41/'Body - sporty'!J$4</f>
        <v>8.5436893203883493E-2</v>
      </c>
      <c r="K38" s="243">
        <f>'Body - sporty'!K41/'Body - sporty'!K$4</f>
        <v>0</v>
      </c>
      <c r="L38" s="243">
        <f>'Body - sporty'!L41/'Body - sporty'!L$4</f>
        <v>8.058252427184466E-2</v>
      </c>
      <c r="M38" s="243">
        <f>'Body - sporty'!M41/'Body - sporty'!M$4</f>
        <v>9.2718446601941756E-2</v>
      </c>
      <c r="N38" s="243">
        <f>'Body - sporty'!N41/'Body - sporty'!N$4</f>
        <v>9.3689320388349526E-2</v>
      </c>
      <c r="O38" s="243">
        <f>'Body - sporty'!O41/'Body - sporty'!O$4</f>
        <v>9.4174757281553403E-2</v>
      </c>
      <c r="P38" s="243">
        <f>'Body - sporty'!P41/'Body - sporty'!P$4</f>
        <v>0.49271844660194175</v>
      </c>
      <c r="Q38" s="243">
        <f>'Body - sporty'!Q41/'Body - sporty'!Q$4</f>
        <v>9.4660194174757281E-2</v>
      </c>
      <c r="R38" s="243">
        <f>'Body - sporty'!R41/'Body - sporty'!R$4</f>
        <v>8.5436893203883493E-2</v>
      </c>
      <c r="S38" s="243">
        <f>'Body - sporty'!S41/'Body - sporty'!S$4</f>
        <v>8.4372687152216214E-2</v>
      </c>
      <c r="T38" s="243">
        <f>'Body - sporty'!T41/'Body - sporty'!T$4</f>
        <v>8.155339805825243E-2</v>
      </c>
      <c r="U38" s="243">
        <f>'Body - sporty'!U41/'Body - sporty'!U$4</f>
        <v>9.1262135922330095E-2</v>
      </c>
      <c r="V38" s="243">
        <f>'Body - sporty'!V41/'Body - sporty'!V$4</f>
        <v>0.29271844660194174</v>
      </c>
      <c r="W38" s="243">
        <f>'Body - sporty'!W41/'Body - sporty'!W$4</f>
        <v>0.59417475728155333</v>
      </c>
      <c r="X38" s="243">
        <f>'Body - sporty'!X41/'Body - sporty'!X$4</f>
        <v>0.59417475728155345</v>
      </c>
      <c r="Y38" s="243">
        <f>'Body - sporty'!Y41/'Body - sporty'!Y$4</f>
        <v>0.59417475728155345</v>
      </c>
      <c r="Z38" s="243">
        <f>'Body - sporty'!Z41/'Body - sporty'!Z$4</f>
        <v>0</v>
      </c>
      <c r="AA38" s="243">
        <f>'Body - sporty'!AA41/'Body - sporty'!AA$4</f>
        <v>9.6116504854368942E-2</v>
      </c>
      <c r="AB38" s="243">
        <f>'Body - sporty'!AB41/'Body - sporty'!AB$4</f>
        <v>8.9805825242718448E-2</v>
      </c>
      <c r="AC38" s="243">
        <f>'Body - sporty'!AC41/'Body - sporty'!AC$4</f>
        <v>9.3689320388349512E-2</v>
      </c>
      <c r="AD38" s="243">
        <f>'Body - sporty'!AD41/'Body - sporty'!AD$4</f>
        <v>8.9320388349514571E-2</v>
      </c>
      <c r="AE38" s="243">
        <f>'Body - sporty'!AE41/'Body - sporty'!AE$4</f>
        <v>9.3689320388349512E-2</v>
      </c>
      <c r="AF38" s="243">
        <f>'Body - sporty'!AF41/'Body - sporty'!AF$4</f>
        <v>0</v>
      </c>
      <c r="AG38" s="243">
        <f>'Body - sporty'!AG41/'Body - sporty'!AG$4</f>
        <v>0</v>
      </c>
      <c r="AH38" s="243">
        <f>'Body - sporty'!AH41/'Body - sporty'!AH$4</f>
        <v>0.29271844660194174</v>
      </c>
      <c r="AI38" s="243">
        <f>'Body - sporty'!AI41/'Body - sporty'!AI$4</f>
        <v>9.1262135922330095E-2</v>
      </c>
      <c r="AJ38" s="243">
        <f>'Body - sporty'!AJ41/'Body - sporty'!AJ$4</f>
        <v>9.3203883495145634E-2</v>
      </c>
      <c r="AK38" s="243">
        <f>'Body - sporty'!AK41/'Body - sporty'!AK$4</f>
        <v>9.4660194174757295E-2</v>
      </c>
      <c r="AL38" s="243">
        <f>'Body - sporty'!AL41/'Body - sporty'!AL$4</f>
        <v>9.5631067961165037E-2</v>
      </c>
      <c r="AM38" s="243">
        <f>'Body - sporty'!AM41/'Body - sporty'!AM$4</f>
        <v>0.19417475728155342</v>
      </c>
      <c r="AN38" s="243">
        <f>'Body - sporty'!AN41/'Body - sporty'!AN$4</f>
        <v>9.6601941747572806E-2</v>
      </c>
      <c r="AO38" s="243">
        <f>'Body - sporty'!AO41/'Body - sporty'!AO$4</f>
        <v>8.9320388349514557E-2</v>
      </c>
      <c r="AP38" s="243">
        <f>'Body - sporty'!AP41/'Body - sporty'!AP$4</f>
        <v>8.9320388349514543E-2</v>
      </c>
      <c r="AQ38" s="243">
        <f>'Body - sporty'!AQ41/'Body - sporty'!AQ$4</f>
        <v>0</v>
      </c>
      <c r="AR38" s="243">
        <f>'Body - sporty'!AR41/'Body - sporty'!AR$4</f>
        <v>9.2718446601941756E-2</v>
      </c>
      <c r="AS38" s="243">
        <f>'Body - sporty'!AS41/'Body - sporty'!AS$4</f>
        <v>7.4757281553398058E-2</v>
      </c>
      <c r="AT38" s="243">
        <f>'Body - sporty'!AT41/'Body - sporty'!AT$4</f>
        <v>8.4466019417475724E-2</v>
      </c>
      <c r="AU38" s="243">
        <f>'Body - sporty'!AU41/'Body - sporty'!AU$4</f>
        <v>9.5145631067961173E-2</v>
      </c>
      <c r="AV38" s="243">
        <f>'Body - sporty'!AV41/'Body - sporty'!AV$4</f>
        <v>0</v>
      </c>
      <c r="AW38" s="243">
        <f>'Body - sporty'!AW41/'Body - sporty'!AW$4</f>
        <v>8.155339805825243E-2</v>
      </c>
      <c r="AX38" s="243">
        <f>'Body - sporty'!AX41/'Body - sporty'!AX$4</f>
        <v>9.563106796116505E-2</v>
      </c>
      <c r="AY38" s="243">
        <f>'Body - sporty'!AY41/'Body - sporty'!AY$4</f>
        <v>8.9805825242718448E-2</v>
      </c>
      <c r="AZ38" s="243">
        <f>'Body - sporty'!AZ41/'Body - sporty'!AZ$4</f>
        <v>9.4174757281553403E-2</v>
      </c>
      <c r="BA38" s="243">
        <f>'Body - sporty'!BA41/'Body - sporty'!BA$4</f>
        <v>8.8834951456310679E-2</v>
      </c>
      <c r="BB38" s="243">
        <f>'Body - sporty'!BB41/'Body - sporty'!BB$4</f>
        <v>0.39223300970873787</v>
      </c>
      <c r="BC38" s="243">
        <f>'Body - sporty'!BC41/'Body - sporty'!BC$4</f>
        <v>0</v>
      </c>
      <c r="BD38" s="243">
        <f>'Body - sporty'!BD41/'Body - sporty'!BD$4</f>
        <v>9.4660194174757281E-2</v>
      </c>
      <c r="BE38" s="243">
        <f>'Body - sporty'!BE41/'Body - sporty'!BE$4</f>
        <v>8.0582524271844674E-2</v>
      </c>
      <c r="BF38" s="243">
        <f>'Body - sporty'!BF41/'Body - sporty'!BF$4</f>
        <v>0.19417475728155342</v>
      </c>
      <c r="BG38" s="243">
        <f>'Body - sporty'!BG41/'Body - sporty'!BG$4</f>
        <v>9.660194174757282E-2</v>
      </c>
      <c r="BH38" s="243">
        <f>'Body - sporty'!BH41/'Body - sporty'!BH$4</f>
        <v>9.1262135922330095E-2</v>
      </c>
      <c r="BI38" s="243">
        <f>'Body - sporty'!BI41/'Body - sporty'!BI$4</f>
        <v>9.4174757281553403E-2</v>
      </c>
      <c r="BJ38" s="243">
        <f>'Body - sporty'!BJ41/'Body - sporty'!BJ$4</f>
        <v>8.4466019417475724E-2</v>
      </c>
      <c r="BK38" s="243">
        <f>'Body - sporty'!BK41/'Body - sporty'!BK$4</f>
        <v>0</v>
      </c>
      <c r="BL38" s="243">
        <f>'Body - sporty'!BL41/'Body - sporty'!BL$4</f>
        <v>9.4660194174757281E-2</v>
      </c>
      <c r="BM38" s="243">
        <f>'Body - sporty'!BM41/'Body - sporty'!BM$4</f>
        <v>9.660194174757282E-2</v>
      </c>
      <c r="BN38" s="243">
        <f>'Body - sporty'!BN41/'Body - sporty'!BN$4</f>
        <v>9.3203883495145634E-2</v>
      </c>
      <c r="BO38" s="243">
        <f>'Body - sporty'!BO41/'Body - sporty'!BO$4</f>
        <v>0.1941747572815534</v>
      </c>
      <c r="BP38" s="243">
        <f>'Body - sporty'!BP41/'Body - sporty'!BP$4</f>
        <v>9.3689320388349512E-2</v>
      </c>
      <c r="BQ38" s="243">
        <f>'Body - sporty'!BQ41/'Body - sporty'!BQ$4</f>
        <v>9.029126213592234E-2</v>
      </c>
      <c r="BR38" s="243">
        <f>'Body - sporty'!BR41/'Body - sporty'!BR$4</f>
        <v>9.0291262135922326E-2</v>
      </c>
      <c r="BS38" s="243">
        <f>'Body - sporty'!BS41/'Body - sporty'!BS$4</f>
        <v>0</v>
      </c>
      <c r="BT38" s="243">
        <f>'Body - sporty'!BT41/'Body - sporty'!BT$4</f>
        <v>0.39223300970873787</v>
      </c>
      <c r="BU38" s="243">
        <f>'Body - sporty'!BU41/'Body - sporty'!BU$4</f>
        <v>9.2233009708737865E-2</v>
      </c>
      <c r="BV38" s="243">
        <f>'Body - sporty'!BV41/'Body - sporty'!BV$4</f>
        <v>0</v>
      </c>
      <c r="BW38" s="243">
        <f>'Body - sporty'!BW41/'Body - sporty'!BW$4</f>
        <v>0</v>
      </c>
      <c r="BX38" s="243">
        <f>'Body - sporty'!BX41/'Body - sporty'!BX$4</f>
        <v>0</v>
      </c>
      <c r="BY38" s="243">
        <f>'Body - sporty'!BY41/'Body - sporty'!BY$4</f>
        <v>0.19417475728155337</v>
      </c>
      <c r="BZ38" s="243">
        <f>'Body - sporty'!BZ41/'Body - sporty'!BZ$4</f>
        <v>9.6116504854368928E-2</v>
      </c>
      <c r="CA38" s="243">
        <f>'Body - sporty'!CA41/'Body - sporty'!CA$4</f>
        <v>9.3689320388349526E-2</v>
      </c>
      <c r="CB38" s="243">
        <f>'Body - sporty'!CB41/'Body - sporty'!CB$4</f>
        <v>9.3203883495145648E-2</v>
      </c>
      <c r="CC38" s="243">
        <f>'Body - sporty'!CC41/'Body - sporty'!CC$4</f>
        <v>0</v>
      </c>
      <c r="CD38" s="243">
        <f>'Body - sporty'!CD41/'Body - sporty'!CD$4</f>
        <v>7.8155339805825244E-2</v>
      </c>
      <c r="CE38" s="243">
        <f>'Body - sporty'!CE41/'Body - sporty'!CE$4</f>
        <v>0.10534993491200699</v>
      </c>
      <c r="CF38" s="243">
        <f>'Body - sporty'!CF41/'Body - sporty'!CF$4</f>
        <v>8.9805825242718448E-2</v>
      </c>
      <c r="CG38" s="243">
        <f>'Body - sporty'!CG41/'Body - sporty'!CG$4</f>
        <v>8.2524271844660199E-2</v>
      </c>
      <c r="CH38" s="243">
        <f>'Body - sporty'!CH41/'Body - sporty'!CH$4</f>
        <v>9.2718446601941756E-2</v>
      </c>
      <c r="CI38" s="243">
        <f>'Body - sporty'!CI41/'Body - sporty'!CI$4</f>
        <v>6.3592233009708746E-2</v>
      </c>
      <c r="CJ38" s="243">
        <f>'Body - sporty'!CJ41/'Body - sporty'!CJ$4</f>
        <v>8.2524271844660185E-2</v>
      </c>
      <c r="CK38" s="243">
        <f>'Body - sporty'!CK41/'Body - sporty'!CK$4</f>
        <v>0</v>
      </c>
      <c r="CL38" s="243">
        <f>'Body - sporty'!CL41/'Body - sporty'!CL$4</f>
        <v>9.2233009708737865E-2</v>
      </c>
      <c r="CM38" s="243">
        <f>'Body - sporty'!CM41/'Body - sporty'!CM$4</f>
        <v>9.2233009708737879E-2</v>
      </c>
      <c r="CN38" s="243">
        <f>'Body - sporty'!CN41/'Body - sporty'!CN$4</f>
        <v>9.1262135922330095E-2</v>
      </c>
      <c r="CO38" s="243">
        <f>'Body - sporty'!CO41/'Body - sporty'!CO$4</f>
        <v>9.4660194174757281E-2</v>
      </c>
      <c r="CP38" s="243">
        <f>'Body - sporty'!CP41/'Body - sporty'!CP$4</f>
        <v>0.39223300970873787</v>
      </c>
      <c r="CQ38" s="243">
        <f>'Body - sporty'!CQ41/'Body - sporty'!CQ$4</f>
        <v>9.0291262135922326E-2</v>
      </c>
      <c r="CR38" s="243">
        <f>'Body - sporty'!CR41/'Body - sporty'!CR$4</f>
        <v>9.6116504854368928E-2</v>
      </c>
      <c r="CS38" s="243">
        <f>'Body - sporty'!CS41/'Body - sporty'!CS$4</f>
        <v>9.320388349514562E-2</v>
      </c>
      <c r="CT38" s="243">
        <f>'Body - sporty'!CT41/'Body - sporty'!CT$4</f>
        <v>8.2038834951456308E-2</v>
      </c>
      <c r="CU38" s="243">
        <f>'Body - sporty'!CU41/'Body - sporty'!CU$4</f>
        <v>0.59417475728155345</v>
      </c>
      <c r="CV38" s="243">
        <f>'Body - sporty'!CV41/'Body - sporty'!CV$4</f>
        <v>9.5145631067961159E-2</v>
      </c>
      <c r="CW38" s="243">
        <f>'Body - sporty'!CW41/'Body - sporty'!CW$4</f>
        <v>8.0097087378640769E-2</v>
      </c>
      <c r="CX38" s="243">
        <f>'Body - sporty'!CX41/'Body - sporty'!CX$4</f>
        <v>9.4174757281553403E-2</v>
      </c>
      <c r="CY38" s="243">
        <f>'Body - sporty'!CY41/'Body - sporty'!CY$4</f>
        <v>9.1747572815533973E-2</v>
      </c>
      <c r="CZ38" s="243">
        <f>'Body - sporty'!CZ41/'Body - sporty'!CZ$4</f>
        <v>7.8640776699029136E-2</v>
      </c>
      <c r="DA38" s="243">
        <f>'Body - sporty'!DA41/'Body - sporty'!DA$4</f>
        <v>9.0291262135922326E-2</v>
      </c>
      <c r="DB38" s="243">
        <f>'Body - sporty'!DB41/'Body - sporty'!DB$4</f>
        <v>8.6407766990291263E-2</v>
      </c>
      <c r="DC38" s="243">
        <f>'Body - sporty'!DC41/'Body - sporty'!DC$4</f>
        <v>0</v>
      </c>
      <c r="DD38" s="243">
        <f>'Body - sporty'!DD41/'Body - sporty'!DD$4</f>
        <v>8.9805825242718448E-2</v>
      </c>
      <c r="DE38" s="243">
        <f>'Body - sporty'!DE41/'Body - sporty'!DE$4</f>
        <v>0.29271844660194174</v>
      </c>
      <c r="DF38" s="243">
        <f>'Body - sporty'!DF41/'Body - sporty'!DF$4</f>
        <v>0</v>
      </c>
      <c r="DG38" s="243">
        <f>'Body - sporty'!DG41/'Body - sporty'!DG$4</f>
        <v>8.058252427184466E-2</v>
      </c>
      <c r="DH38" s="243">
        <f>'Body - sporty'!DH41/'Body - sporty'!DH$4</f>
        <v>9.3203883495145648E-2</v>
      </c>
      <c r="DI38" s="243">
        <f>'Body - sporty'!DI41/'Body - sporty'!DI$4</f>
        <v>8.1067961165048552E-2</v>
      </c>
    </row>
    <row r="39" spans="1:113" ht="14.25" customHeight="1" x14ac:dyDescent="0.25">
      <c r="A39" s="239" t="s">
        <v>41</v>
      </c>
      <c r="B39" s="243">
        <f>'Body - sporty'!B42/'Body - sporty'!B$4</f>
        <v>7.3300970873786411E-2</v>
      </c>
      <c r="C39" s="243">
        <f>'Body - sporty'!C42/'Body - sporty'!C$4</f>
        <v>8.5922330097087371E-2</v>
      </c>
      <c r="D39" s="243">
        <f>'Body - sporty'!D42/'Body - sporty'!D$4</f>
        <v>7.5728155339805828E-2</v>
      </c>
      <c r="E39" s="243">
        <f>'Body - sporty'!E42/'Body - sporty'!E$4</f>
        <v>5.6310679611650483E-2</v>
      </c>
      <c r="F39" s="243">
        <f>'Body - sporty'!F42/'Body - sporty'!F$4</f>
        <v>0</v>
      </c>
      <c r="G39" s="243">
        <f>'Body - sporty'!G42/'Body - sporty'!G$4</f>
        <v>8.786407766990291E-2</v>
      </c>
      <c r="H39" s="243">
        <f>'Body - sporty'!H42/'Body - sporty'!H$4</f>
        <v>0</v>
      </c>
      <c r="I39" s="243">
        <f>'Body - sporty'!I42/'Body - sporty'!I$4</f>
        <v>8.4466019417475738E-2</v>
      </c>
      <c r="J39" s="243">
        <f>'Body - sporty'!J42/'Body - sporty'!J$4</f>
        <v>6.7475728155339809E-2</v>
      </c>
      <c r="K39" s="243">
        <f>'Body - sporty'!K42/'Body - sporty'!K$4</f>
        <v>0</v>
      </c>
      <c r="L39" s="243">
        <f>'Body - sporty'!L42/'Body - sporty'!L$4</f>
        <v>0</v>
      </c>
      <c r="M39" s="243">
        <f>'Body - sporty'!M42/'Body - sporty'!M$4</f>
        <v>7.184466019417475E-2</v>
      </c>
      <c r="N39" s="243">
        <f>'Body - sporty'!N42/'Body - sporty'!N$4</f>
        <v>0</v>
      </c>
      <c r="O39" s="243">
        <f>'Body - sporty'!O42/'Body - sporty'!O$4</f>
        <v>8.3495145631067955E-2</v>
      </c>
      <c r="P39" s="243">
        <f>'Body - sporty'!P42/'Body - sporty'!P$4</f>
        <v>9.5145631067961159E-2</v>
      </c>
      <c r="Q39" s="243">
        <f>'Body - sporty'!Q42/'Body - sporty'!Q$4</f>
        <v>0</v>
      </c>
      <c r="R39" s="243">
        <f>'Body - sporty'!R42/'Body - sporty'!R$4</f>
        <v>9.0776699029126218E-2</v>
      </c>
      <c r="S39" s="243">
        <f>'Body - sporty'!S42/'Body - sporty'!S$4</f>
        <v>7.0162550368685059E-2</v>
      </c>
      <c r="T39" s="243">
        <f>'Body - sporty'!T42/'Body - sporty'!T$4</f>
        <v>0</v>
      </c>
      <c r="U39" s="243">
        <f>'Body - sporty'!U42/'Body - sporty'!U$4</f>
        <v>5.3398058252427182E-2</v>
      </c>
      <c r="V39" s="243">
        <f>'Body - sporty'!V42/'Body - sporty'!V$4</f>
        <v>8.2038834951456308E-2</v>
      </c>
      <c r="W39" s="243">
        <f>'Body - sporty'!W42/'Body - sporty'!W$4</f>
        <v>9.417475728155339E-2</v>
      </c>
      <c r="X39" s="243">
        <f>'Body - sporty'!X42/'Body - sporty'!X$4</f>
        <v>0</v>
      </c>
      <c r="Y39" s="243">
        <f>'Body - sporty'!Y42/'Body - sporty'!Y$4</f>
        <v>8.3009708737864091E-2</v>
      </c>
      <c r="Z39" s="243">
        <f>'Body - sporty'!Z42/'Body - sporty'!Z$4</f>
        <v>5.8737864077669906E-2</v>
      </c>
      <c r="AA39" s="243">
        <f>'Body - sporty'!AA42/'Body - sporty'!AA$4</f>
        <v>7.2330097087378642E-2</v>
      </c>
      <c r="AB39" s="243">
        <f>'Body - sporty'!AB42/'Body - sporty'!AB$4</f>
        <v>7.5242718446601936E-2</v>
      </c>
      <c r="AC39" s="243">
        <f>'Body - sporty'!AC42/'Body - sporty'!AC$4</f>
        <v>8.155339805825243E-2</v>
      </c>
      <c r="AD39" s="243">
        <f>'Body - sporty'!AD42/'Body - sporty'!AD$4</f>
        <v>8.058252427184466E-2</v>
      </c>
      <c r="AE39" s="243">
        <f>'Body - sporty'!AE42/'Body - sporty'!AE$4</f>
        <v>8.4951456310679616E-2</v>
      </c>
      <c r="AF39" s="243">
        <f>'Body - sporty'!AF42/'Body - sporty'!AF$4</f>
        <v>0</v>
      </c>
      <c r="AG39" s="243">
        <f>'Body - sporty'!AG42/'Body - sporty'!AG$4</f>
        <v>0</v>
      </c>
      <c r="AH39" s="243">
        <f>'Body - sporty'!AH42/'Body - sporty'!AH$4</f>
        <v>7.9126213592233013E-2</v>
      </c>
      <c r="AI39" s="243">
        <f>'Body - sporty'!AI42/'Body - sporty'!AI$4</f>
        <v>9.2233009708737865E-2</v>
      </c>
      <c r="AJ39" s="243">
        <f>'Body - sporty'!AJ42/'Body - sporty'!AJ$4</f>
        <v>7.5728155339805828E-2</v>
      </c>
      <c r="AK39" s="243">
        <f>'Body - sporty'!AK42/'Body - sporty'!AK$4</f>
        <v>6.650485436893204E-2</v>
      </c>
      <c r="AL39" s="243">
        <f>'Body - sporty'!AL42/'Body - sporty'!AL$4</f>
        <v>7.8640776699029122E-2</v>
      </c>
      <c r="AM39" s="243">
        <f>'Body - sporty'!AM42/'Body - sporty'!AM$4</f>
        <v>0</v>
      </c>
      <c r="AN39" s="243">
        <f>'Body - sporty'!AN42/'Body - sporty'!AN$4</f>
        <v>0</v>
      </c>
      <c r="AO39" s="243">
        <f>'Body - sporty'!AO42/'Body - sporty'!AO$4</f>
        <v>8.7378640776699018E-2</v>
      </c>
      <c r="AP39" s="243">
        <f>'Body - sporty'!AP42/'Body - sporty'!AP$4</f>
        <v>9.563106796116505E-2</v>
      </c>
      <c r="AQ39" s="243">
        <f>'Body - sporty'!AQ42/'Body - sporty'!AQ$4</f>
        <v>9.2718446601941729E-2</v>
      </c>
      <c r="AR39" s="243">
        <f>'Body - sporty'!AR42/'Body - sporty'!AR$4</f>
        <v>9.1262135922330109E-2</v>
      </c>
      <c r="AS39" s="243">
        <f>'Body - sporty'!AS42/'Body - sporty'!AS$4</f>
        <v>7.8155339805825244E-2</v>
      </c>
      <c r="AT39" s="243">
        <f>'Body - sporty'!AT42/'Body - sporty'!AT$4</f>
        <v>8.7378640776699018E-2</v>
      </c>
      <c r="AU39" s="243">
        <f>'Body - sporty'!AU42/'Body - sporty'!AU$4</f>
        <v>6.1165048543689315E-2</v>
      </c>
      <c r="AV39" s="243">
        <f>'Body - sporty'!AV42/'Body - sporty'!AV$4</f>
        <v>0</v>
      </c>
      <c r="AW39" s="243">
        <f>'Body - sporty'!AW42/'Body - sporty'!AW$4</f>
        <v>0</v>
      </c>
      <c r="AX39" s="243">
        <f>'Body - sporty'!AX42/'Body - sporty'!AX$4</f>
        <v>7.0873786407766995E-2</v>
      </c>
      <c r="AY39" s="243">
        <f>'Body - sporty'!AY42/'Body - sporty'!AY$4</f>
        <v>0</v>
      </c>
      <c r="AZ39" s="243">
        <f>'Body - sporty'!AZ42/'Body - sporty'!AZ$4</f>
        <v>0</v>
      </c>
      <c r="BA39" s="243">
        <f>'Body - sporty'!BA42/'Body - sporty'!BA$4</f>
        <v>8.9320388349514557E-2</v>
      </c>
      <c r="BB39" s="243">
        <f>'Body - sporty'!BB42/'Body - sporty'!BB$4</f>
        <v>8.2038834951456308E-2</v>
      </c>
      <c r="BC39" s="243">
        <f>'Body - sporty'!BC42/'Body - sporty'!BC$4</f>
        <v>9.660194174757282E-2</v>
      </c>
      <c r="BD39" s="243">
        <f>'Body - sporty'!BD42/'Body - sporty'!BD$4</f>
        <v>0</v>
      </c>
      <c r="BE39" s="243">
        <f>'Body - sporty'!BE42/'Body - sporty'!BE$4</f>
        <v>7.9126213592233013E-2</v>
      </c>
      <c r="BF39" s="243">
        <f>'Body - sporty'!BF42/'Body - sporty'!BF$4</f>
        <v>7.8155339805825244E-2</v>
      </c>
      <c r="BG39" s="243">
        <f>'Body - sporty'!BG42/'Body - sporty'!BG$4</f>
        <v>0</v>
      </c>
      <c r="BH39" s="243">
        <f>'Body - sporty'!BH42/'Body - sporty'!BH$4</f>
        <v>9.0291262135922326E-2</v>
      </c>
      <c r="BI39" s="243">
        <f>'Body - sporty'!BI42/'Body - sporty'!BI$4</f>
        <v>0.29271844660194174</v>
      </c>
      <c r="BJ39" s="243">
        <f>'Body - sporty'!BJ42/'Body - sporty'!BJ$4</f>
        <v>0</v>
      </c>
      <c r="BK39" s="243">
        <f>'Body - sporty'!BK42/'Body - sporty'!BK$4</f>
        <v>0</v>
      </c>
      <c r="BL39" s="243">
        <f>'Body - sporty'!BL42/'Body - sporty'!BL$4</f>
        <v>8.786407766990291E-2</v>
      </c>
      <c r="BM39" s="243">
        <f>'Body - sporty'!BM42/'Body - sporty'!BM$4</f>
        <v>0</v>
      </c>
      <c r="BN39" s="243">
        <f>'Body - sporty'!BN42/'Body - sporty'!BN$4</f>
        <v>0</v>
      </c>
      <c r="BO39" s="243">
        <f>'Body - sporty'!BO42/'Body - sporty'!BO$4</f>
        <v>7.6699029126213583E-2</v>
      </c>
      <c r="BP39" s="243">
        <f>'Body - sporty'!BP42/'Body - sporty'!BP$4</f>
        <v>9.6116504854368928E-2</v>
      </c>
      <c r="BQ39" s="243">
        <f>'Body - sporty'!BQ42/'Body - sporty'!BQ$4</f>
        <v>9.4660194174757281E-2</v>
      </c>
      <c r="BR39" s="243">
        <f>'Body - sporty'!BR42/'Body - sporty'!BR$4</f>
        <v>9.2718446601941742E-2</v>
      </c>
      <c r="BS39" s="243">
        <f>'Body - sporty'!BS42/'Body - sporty'!BS$4</f>
        <v>0</v>
      </c>
      <c r="BT39" s="243">
        <f>'Body - sporty'!BT42/'Body - sporty'!BT$4</f>
        <v>8.4951456310679616E-2</v>
      </c>
      <c r="BU39" s="243">
        <f>'Body - sporty'!BU42/'Body - sporty'!BU$4</f>
        <v>8.6407766990291263E-2</v>
      </c>
      <c r="BV39" s="243">
        <f>'Body - sporty'!BV42/'Body - sporty'!BV$4</f>
        <v>0.19417475728155342</v>
      </c>
      <c r="BW39" s="243">
        <f>'Body - sporty'!BW42/'Body - sporty'!BW$4</f>
        <v>0</v>
      </c>
      <c r="BX39" s="243">
        <f>'Body - sporty'!BX42/'Body - sporty'!BX$4</f>
        <v>9.1262135922330095E-2</v>
      </c>
      <c r="BY39" s="243">
        <f>'Body - sporty'!BY42/'Body - sporty'!BY$4</f>
        <v>8.2524271844660185E-2</v>
      </c>
      <c r="BZ39" s="243">
        <f>'Body - sporty'!BZ42/'Body - sporty'!BZ$4</f>
        <v>9.6116504854368928E-2</v>
      </c>
      <c r="CA39" s="243">
        <f>'Body - sporty'!CA42/'Body - sporty'!CA$4</f>
        <v>9.0776699029126218E-2</v>
      </c>
      <c r="CB39" s="243">
        <f>'Body - sporty'!CB42/'Body - sporty'!CB$4</f>
        <v>0</v>
      </c>
      <c r="CC39" s="243">
        <f>'Body - sporty'!CC42/'Body - sporty'!CC$4</f>
        <v>0</v>
      </c>
      <c r="CD39" s="243">
        <f>'Body - sporty'!CD42/'Body - sporty'!CD$4</f>
        <v>9.5145631067961159E-2</v>
      </c>
      <c r="CE39" s="243">
        <f>'Body - sporty'!CE42/'Body - sporty'!CE$4</f>
        <v>6.7590551807061292E-2</v>
      </c>
      <c r="CF39" s="243">
        <f>'Body - sporty'!CF42/'Body - sporty'!CF$4</f>
        <v>0</v>
      </c>
      <c r="CG39" s="243">
        <f>'Body - sporty'!CG42/'Body - sporty'!CG$4</f>
        <v>9.1747572815533973E-2</v>
      </c>
      <c r="CH39" s="243">
        <f>'Body - sporty'!CH42/'Body - sporty'!CH$4</f>
        <v>8.6407766990291263E-2</v>
      </c>
      <c r="CI39" s="243">
        <f>'Body - sporty'!CI42/'Body - sporty'!CI$4</f>
        <v>0</v>
      </c>
      <c r="CJ39" s="243">
        <f>'Body - sporty'!CJ42/'Body - sporty'!CJ$4</f>
        <v>8.3980582524271846E-2</v>
      </c>
      <c r="CK39" s="243">
        <f>'Body - sporty'!CK42/'Body - sporty'!CK$4</f>
        <v>0</v>
      </c>
      <c r="CL39" s="243">
        <f>'Body - sporty'!CL42/'Body - sporty'!CL$4</f>
        <v>7.7184466019417475E-2</v>
      </c>
      <c r="CM39" s="243">
        <f>'Body - sporty'!CM42/'Body - sporty'!CM$4</f>
        <v>0</v>
      </c>
      <c r="CN39" s="243">
        <f>'Body - sporty'!CN42/'Body - sporty'!CN$4</f>
        <v>9.2233009708737879E-2</v>
      </c>
      <c r="CO39" s="243">
        <f>'Body - sporty'!CO42/'Body - sporty'!CO$4</f>
        <v>7.4271844660194181E-2</v>
      </c>
      <c r="CP39" s="243">
        <f>'Body - sporty'!CP42/'Body - sporty'!CP$4</f>
        <v>0</v>
      </c>
      <c r="CQ39" s="243">
        <f>'Body - sporty'!CQ42/'Body - sporty'!CQ$4</f>
        <v>0</v>
      </c>
      <c r="CR39" s="243">
        <f>'Body - sporty'!CR42/'Body - sporty'!CR$4</f>
        <v>8.0097087378640769E-2</v>
      </c>
      <c r="CS39" s="243">
        <f>'Body - sporty'!CS42/'Body - sporty'!CS$4</f>
        <v>9.4660194174757281E-2</v>
      </c>
      <c r="CT39" s="243">
        <f>'Body - sporty'!CT42/'Body - sporty'!CT$4</f>
        <v>8.5922330097087371E-2</v>
      </c>
      <c r="CU39" s="243">
        <f>'Body - sporty'!CU42/'Body - sporty'!CU$4</f>
        <v>0</v>
      </c>
      <c r="CV39" s="243">
        <f>'Body - sporty'!CV42/'Body - sporty'!CV$4</f>
        <v>0</v>
      </c>
      <c r="CW39" s="243">
        <f>'Body - sporty'!CW42/'Body - sporty'!CW$4</f>
        <v>9.1262135922330109E-2</v>
      </c>
      <c r="CX39" s="243">
        <f>'Body - sporty'!CX42/'Body - sporty'!CX$4</f>
        <v>9.1262135922330095E-2</v>
      </c>
      <c r="CY39" s="243">
        <f>'Body - sporty'!CY42/'Body - sporty'!CY$4</f>
        <v>8.689320388349514E-2</v>
      </c>
      <c r="CZ39" s="243">
        <f>'Body - sporty'!CZ42/'Body - sporty'!CZ$4</f>
        <v>6.650485436893204E-2</v>
      </c>
      <c r="DA39" s="243">
        <f>'Body - sporty'!DA42/'Body - sporty'!DA$4</f>
        <v>8.2524271844660185E-2</v>
      </c>
      <c r="DB39" s="243">
        <f>'Body - sporty'!DB42/'Body - sporty'!DB$4</f>
        <v>8.9320388349514557E-2</v>
      </c>
      <c r="DC39" s="243">
        <f>'Body - sporty'!DC42/'Body - sporty'!DC$4</f>
        <v>0</v>
      </c>
      <c r="DD39" s="243">
        <f>'Body - sporty'!DD42/'Body - sporty'!DD$4</f>
        <v>9.1747572815533973E-2</v>
      </c>
      <c r="DE39" s="243">
        <f>'Body - sporty'!DE42/'Body - sporty'!DE$4</f>
        <v>8.1067961165048538E-2</v>
      </c>
      <c r="DF39" s="243">
        <f>'Body - sporty'!DF42/'Body - sporty'!DF$4</f>
        <v>0</v>
      </c>
      <c r="DG39" s="243">
        <f>'Body - sporty'!DG42/'Body - sporty'!DG$4</f>
        <v>0</v>
      </c>
      <c r="DH39" s="243">
        <f>'Body - sporty'!DH42/'Body - sporty'!DH$4</f>
        <v>6.3592233009708746E-2</v>
      </c>
      <c r="DI39" s="243">
        <f>'Body - sporty'!DI42/'Body - sporty'!DI$4</f>
        <v>8.0097087378640783E-2</v>
      </c>
    </row>
    <row r="40" spans="1:113" ht="14.25" customHeight="1" x14ac:dyDescent="0.25">
      <c r="A40" s="239" t="s">
        <v>42</v>
      </c>
      <c r="B40" s="243">
        <f>'Body - sporty'!B43/'Body - sporty'!B$4</f>
        <v>0.49271844660194175</v>
      </c>
      <c r="C40" s="243">
        <f>'Body - sporty'!C43/'Body - sporty'!C$4</f>
        <v>0.1941747572815534</v>
      </c>
      <c r="D40" s="243">
        <f>'Body - sporty'!D43/'Body - sporty'!D$4</f>
        <v>8.3009708737864077E-2</v>
      </c>
      <c r="E40" s="243">
        <f>'Body - sporty'!E43/'Body - sporty'!E$4</f>
        <v>7.8640776699029136E-2</v>
      </c>
      <c r="F40" s="243">
        <f>'Body - sporty'!F43/'Body - sporty'!F$4</f>
        <v>0</v>
      </c>
      <c r="G40" s="243">
        <f>'Body - sporty'!G43/'Body - sporty'!G$4</f>
        <v>7.5242718446601936E-2</v>
      </c>
      <c r="H40" s="243">
        <f>'Body - sporty'!H43/'Body - sporty'!H$4</f>
        <v>0</v>
      </c>
      <c r="I40" s="243">
        <f>'Body - sporty'!I43/'Body - sporty'!I$4</f>
        <v>8.3495145631067968E-2</v>
      </c>
      <c r="J40" s="243">
        <f>'Body - sporty'!J43/'Body - sporty'!J$4</f>
        <v>8.0097087378640769E-2</v>
      </c>
      <c r="K40" s="243">
        <f>'Body - sporty'!K43/'Body - sporty'!K$4</f>
        <v>0</v>
      </c>
      <c r="L40" s="243">
        <f>'Body - sporty'!L43/'Body - sporty'!L$4</f>
        <v>8.6407766990291263E-2</v>
      </c>
      <c r="M40" s="243">
        <f>'Body - sporty'!M43/'Body - sporty'!M$4</f>
        <v>7.3300970873786411E-2</v>
      </c>
      <c r="N40" s="243">
        <f>'Body - sporty'!N43/'Body - sporty'!N$4</f>
        <v>9.5145631067961159E-2</v>
      </c>
      <c r="O40" s="243">
        <f>'Body - sporty'!O43/'Body - sporty'!O$4</f>
        <v>8.689320388349514E-2</v>
      </c>
      <c r="P40" s="243">
        <f>'Body - sporty'!P43/'Body - sporty'!P$4</f>
        <v>6.3106796116504854E-2</v>
      </c>
      <c r="Q40" s="243">
        <f>'Body - sporty'!Q43/'Body - sporty'!Q$4</f>
        <v>9.5145631067961173E-2</v>
      </c>
      <c r="R40" s="243">
        <f>'Body - sporty'!R43/'Body - sporty'!R$4</f>
        <v>7.3300970873786397E-2</v>
      </c>
      <c r="S40" s="243">
        <f>'Body - sporty'!S43/'Body - sporty'!S$4</f>
        <v>9.1798470436665669E-2</v>
      </c>
      <c r="T40" s="243">
        <f>'Body - sporty'!T43/'Body - sporty'!T$4</f>
        <v>7.6699029126213583E-2</v>
      </c>
      <c r="U40" s="243">
        <f>'Body - sporty'!U43/'Body - sporty'!U$4</f>
        <v>6.2621359223300962E-2</v>
      </c>
      <c r="V40" s="243">
        <f>'Body - sporty'!V43/'Body - sporty'!V$4</f>
        <v>8.5436893203883493E-2</v>
      </c>
      <c r="W40" s="243">
        <f>'Body - sporty'!W43/'Body - sporty'!W$4</f>
        <v>8.3009708737864063E-2</v>
      </c>
      <c r="X40" s="243">
        <f>'Body - sporty'!X43/'Body - sporty'!X$4</f>
        <v>0.29271844660194174</v>
      </c>
      <c r="Y40" s="243">
        <f>'Body - sporty'!Y43/'Body - sporty'!Y$4</f>
        <v>1</v>
      </c>
      <c r="Z40" s="243">
        <f>'Body - sporty'!Z43/'Body - sporty'!Z$4</f>
        <v>8.0097087378640769E-2</v>
      </c>
      <c r="AA40" s="243">
        <f>'Body - sporty'!AA43/'Body - sporty'!AA$4</f>
        <v>8.3495145631067955E-2</v>
      </c>
      <c r="AB40" s="243">
        <f>'Body - sporty'!AB43/'Body - sporty'!AB$4</f>
        <v>8.786407766990291E-2</v>
      </c>
      <c r="AC40" s="243">
        <f>'Body - sporty'!AC43/'Body - sporty'!AC$4</f>
        <v>8.9805825242718448E-2</v>
      </c>
      <c r="AD40" s="243">
        <f>'Body - sporty'!AD43/'Body - sporty'!AD$4</f>
        <v>8.6407766990291263E-2</v>
      </c>
      <c r="AE40" s="243">
        <f>'Body - sporty'!AE43/'Body - sporty'!AE$4</f>
        <v>9.563106796116505E-2</v>
      </c>
      <c r="AF40" s="243">
        <f>'Body - sporty'!AF43/'Body - sporty'!AF$4</f>
        <v>0</v>
      </c>
      <c r="AG40" s="243">
        <f>'Body - sporty'!AG43/'Body - sporty'!AG$4</f>
        <v>0</v>
      </c>
      <c r="AH40" s="243">
        <f>'Body - sporty'!AH43/'Body - sporty'!AH$4</f>
        <v>0</v>
      </c>
      <c r="AI40" s="243">
        <f>'Body - sporty'!AI43/'Body - sporty'!AI$4</f>
        <v>9.4174757281553403E-2</v>
      </c>
      <c r="AJ40" s="243">
        <f>'Body - sporty'!AJ43/'Body - sporty'!AJ$4</f>
        <v>8.5922330097087385E-2</v>
      </c>
      <c r="AK40" s="243">
        <f>'Body - sporty'!AK43/'Body - sporty'!AK$4</f>
        <v>7.7184466019417475E-2</v>
      </c>
      <c r="AL40" s="243">
        <f>'Body - sporty'!AL43/'Body - sporty'!AL$4</f>
        <v>9.6601941747572806E-2</v>
      </c>
      <c r="AM40" s="243">
        <f>'Body - sporty'!AM43/'Body - sporty'!AM$4</f>
        <v>0.79611650485436891</v>
      </c>
      <c r="AN40" s="243">
        <f>'Body - sporty'!AN43/'Body - sporty'!AN$4</f>
        <v>8.786407766990291E-2</v>
      </c>
      <c r="AO40" s="243">
        <f>'Body - sporty'!AO43/'Body - sporty'!AO$4</f>
        <v>9.1262135922330082E-2</v>
      </c>
      <c r="AP40" s="243">
        <f>'Body - sporty'!AP43/'Body - sporty'!AP$4</f>
        <v>8.1067961165048538E-2</v>
      </c>
      <c r="AQ40" s="243">
        <f>'Body - sporty'!AQ43/'Body - sporty'!AQ$4</f>
        <v>8.6407766990291263E-2</v>
      </c>
      <c r="AR40" s="243">
        <f>'Body - sporty'!AR43/'Body - sporty'!AR$4</f>
        <v>7.6213592233009719E-2</v>
      </c>
      <c r="AS40" s="243">
        <f>'Body - sporty'!AS43/'Body - sporty'!AS$4</f>
        <v>9.2718446601941742E-2</v>
      </c>
      <c r="AT40" s="243">
        <f>'Body - sporty'!AT43/'Body - sporty'!AT$4</f>
        <v>8.689320388349514E-2</v>
      </c>
      <c r="AU40" s="243">
        <f>'Body - sporty'!AU43/'Body - sporty'!AU$4</f>
        <v>8.786407766990291E-2</v>
      </c>
      <c r="AV40" s="243">
        <f>'Body - sporty'!AV43/'Body - sporty'!AV$4</f>
        <v>0</v>
      </c>
      <c r="AW40" s="243">
        <f>'Body - sporty'!AW43/'Body - sporty'!AW$4</f>
        <v>8.8349514563106801E-2</v>
      </c>
      <c r="AX40" s="243">
        <f>'Body - sporty'!AX43/'Body - sporty'!AX$4</f>
        <v>8.0582524271844674E-2</v>
      </c>
      <c r="AY40" s="243">
        <f>'Body - sporty'!AY43/'Body - sporty'!AY$4</f>
        <v>9.320388349514562E-2</v>
      </c>
      <c r="AZ40" s="243">
        <f>'Body - sporty'!AZ43/'Body - sporty'!AZ$4</f>
        <v>1</v>
      </c>
      <c r="BA40" s="243">
        <f>'Body - sporty'!BA43/'Body - sporty'!BA$4</f>
        <v>8.8349514563106787E-2</v>
      </c>
      <c r="BB40" s="243">
        <f>'Body - sporty'!BB43/'Body - sporty'!BB$4</f>
        <v>9.563106796116505E-2</v>
      </c>
      <c r="BC40" s="243">
        <f>'Body - sporty'!BC43/'Body - sporty'!BC$4</f>
        <v>0</v>
      </c>
      <c r="BD40" s="243">
        <f>'Body - sporty'!BD43/'Body - sporty'!BD$4</f>
        <v>0</v>
      </c>
      <c r="BE40" s="243">
        <f>'Body - sporty'!BE43/'Body - sporty'!BE$4</f>
        <v>8.2524271844660199E-2</v>
      </c>
      <c r="BF40" s="243">
        <f>'Body - sporty'!BF43/'Body - sporty'!BF$4</f>
        <v>8.8349514563106801E-2</v>
      </c>
      <c r="BG40" s="243">
        <f>'Body - sporty'!BG43/'Body - sporty'!BG$4</f>
        <v>0</v>
      </c>
      <c r="BH40" s="243">
        <f>'Body - sporty'!BH43/'Body - sporty'!BH$4</f>
        <v>9.0291262135922326E-2</v>
      </c>
      <c r="BI40" s="243">
        <f>'Body - sporty'!BI43/'Body - sporty'!BI$4</f>
        <v>0</v>
      </c>
      <c r="BJ40" s="243">
        <f>'Body - sporty'!BJ43/'Body - sporty'!BJ$4</f>
        <v>9.2233009708737865E-2</v>
      </c>
      <c r="BK40" s="243">
        <f>'Body - sporty'!BK43/'Body - sporty'!BK$4</f>
        <v>0</v>
      </c>
      <c r="BL40" s="243">
        <f>'Body - sporty'!BL43/'Body - sporty'!BL$4</f>
        <v>9.0776699029126204E-2</v>
      </c>
      <c r="BM40" s="243">
        <f>'Body - sporty'!BM43/'Body - sporty'!BM$4</f>
        <v>0.79611650485436891</v>
      </c>
      <c r="BN40" s="243">
        <f>'Body - sporty'!BN43/'Body - sporty'!BN$4</f>
        <v>0.59417475728155345</v>
      </c>
      <c r="BO40" s="243">
        <f>'Body - sporty'!BO43/'Body - sporty'!BO$4</f>
        <v>7.9611650485436891E-2</v>
      </c>
      <c r="BP40" s="243">
        <f>'Body - sporty'!BP43/'Body - sporty'!BP$4</f>
        <v>7.6213592233009705E-2</v>
      </c>
      <c r="BQ40" s="243">
        <f>'Body - sporty'!BQ43/'Body - sporty'!BQ$4</f>
        <v>8.8349514563106801E-2</v>
      </c>
      <c r="BR40" s="243">
        <f>'Body - sporty'!BR43/'Body - sporty'!BR$4</f>
        <v>7.0873786407766981E-2</v>
      </c>
      <c r="BS40" s="243">
        <f>'Body - sporty'!BS43/'Body - sporty'!BS$4</f>
        <v>0</v>
      </c>
      <c r="BT40" s="243">
        <f>'Body - sporty'!BT43/'Body - sporty'!BT$4</f>
        <v>0.29271844660194174</v>
      </c>
      <c r="BU40" s="243">
        <f>'Body - sporty'!BU43/'Body - sporty'!BU$4</f>
        <v>9.5145631067961159E-2</v>
      </c>
      <c r="BV40" s="243">
        <f>'Body - sporty'!BV43/'Body - sporty'!BV$4</f>
        <v>9.0776699029126218E-2</v>
      </c>
      <c r="BW40" s="243">
        <f>'Body - sporty'!BW43/'Body - sporty'!BW$4</f>
        <v>0</v>
      </c>
      <c r="BX40" s="243">
        <f>'Body - sporty'!BX43/'Body - sporty'!BX$4</f>
        <v>9.417475728155339E-2</v>
      </c>
      <c r="BY40" s="243">
        <f>'Body - sporty'!BY43/'Body - sporty'!BY$4</f>
        <v>0</v>
      </c>
      <c r="BZ40" s="243">
        <f>'Body - sporty'!BZ43/'Body - sporty'!BZ$4</f>
        <v>9.6116504854368928E-2</v>
      </c>
      <c r="CA40" s="243">
        <f>'Body - sporty'!CA43/'Body - sporty'!CA$4</f>
        <v>8.9805825242718448E-2</v>
      </c>
      <c r="CB40" s="243">
        <f>'Body - sporty'!CB43/'Body - sporty'!CB$4</f>
        <v>8.9805825242718448E-2</v>
      </c>
      <c r="CC40" s="243">
        <f>'Body - sporty'!CC43/'Body - sporty'!CC$4</f>
        <v>0</v>
      </c>
      <c r="CD40" s="243">
        <f>'Body - sporty'!CD43/'Body - sporty'!CD$4</f>
        <v>8.8834951456310679E-2</v>
      </c>
      <c r="CE40" s="243">
        <f>'Body - sporty'!CE43/'Body - sporty'!CE$4</f>
        <v>9.4570170818717519E-2</v>
      </c>
      <c r="CF40" s="243">
        <f>'Body - sporty'!CF43/'Body - sporty'!CF$4</f>
        <v>0</v>
      </c>
      <c r="CG40" s="243">
        <f>'Body - sporty'!CG43/'Body - sporty'!CG$4</f>
        <v>5.8252427184466021E-2</v>
      </c>
      <c r="CH40" s="243">
        <f>'Body - sporty'!CH43/'Body - sporty'!CH$4</f>
        <v>8.9320388349514571E-2</v>
      </c>
      <c r="CI40" s="243">
        <f>'Body - sporty'!CI43/'Body - sporty'!CI$4</f>
        <v>0</v>
      </c>
      <c r="CJ40" s="243">
        <f>'Body - sporty'!CJ43/'Body - sporty'!CJ$4</f>
        <v>9.3689320388349512E-2</v>
      </c>
      <c r="CK40" s="243">
        <f>'Body - sporty'!CK43/'Body - sporty'!CK$4</f>
        <v>0</v>
      </c>
      <c r="CL40" s="243">
        <f>'Body - sporty'!CL43/'Body - sporty'!CL$4</f>
        <v>8.6407766990291263E-2</v>
      </c>
      <c r="CM40" s="243">
        <f>'Body - sporty'!CM43/'Body - sporty'!CM$4</f>
        <v>9.2718446601941756E-2</v>
      </c>
      <c r="CN40" s="243">
        <f>'Body - sporty'!CN43/'Body - sporty'!CN$4</f>
        <v>9.6601941747572834E-2</v>
      </c>
      <c r="CO40" s="243">
        <f>'Body - sporty'!CO43/'Body - sporty'!CO$4</f>
        <v>0.59417475728155345</v>
      </c>
      <c r="CP40" s="243">
        <f>'Body - sporty'!CP43/'Body - sporty'!CP$4</f>
        <v>9.029126213592234E-2</v>
      </c>
      <c r="CQ40" s="243">
        <f>'Body - sporty'!CQ43/'Body - sporty'!CQ$4</f>
        <v>0</v>
      </c>
      <c r="CR40" s="243">
        <f>'Body - sporty'!CR43/'Body - sporty'!CR$4</f>
        <v>9.4660194174757281E-2</v>
      </c>
      <c r="CS40" s="243">
        <f>'Body - sporty'!CS43/'Body - sporty'!CS$4</f>
        <v>7.8155339805825244E-2</v>
      </c>
      <c r="CT40" s="243">
        <f>'Body - sporty'!CT43/'Body - sporty'!CT$4</f>
        <v>8.3980582524271832E-2</v>
      </c>
      <c r="CU40" s="243">
        <f>'Body - sporty'!CU43/'Body - sporty'!CU$4</f>
        <v>0</v>
      </c>
      <c r="CV40" s="243">
        <f>'Body - sporty'!CV43/'Body - sporty'!CV$4</f>
        <v>0</v>
      </c>
      <c r="CW40" s="243">
        <f>'Body - sporty'!CW43/'Body - sporty'!CW$4</f>
        <v>8.786407766990291E-2</v>
      </c>
      <c r="CX40" s="243">
        <f>'Body - sporty'!CX43/'Body - sporty'!CX$4</f>
        <v>0.59417475728155345</v>
      </c>
      <c r="CY40" s="243">
        <f>'Body - sporty'!CY43/'Body - sporty'!CY$4</f>
        <v>9.5631067961165037E-2</v>
      </c>
      <c r="CZ40" s="243">
        <f>'Body - sporty'!CZ43/'Body - sporty'!CZ$4</f>
        <v>8.5922330097087371E-2</v>
      </c>
      <c r="DA40" s="243">
        <f>'Body - sporty'!DA43/'Body - sporty'!DA$4</f>
        <v>8.7378640776699018E-2</v>
      </c>
      <c r="DB40" s="243">
        <f>'Body - sporty'!DB43/'Body - sporty'!DB$4</f>
        <v>9.2718446601941756E-2</v>
      </c>
      <c r="DC40" s="243">
        <f>'Body - sporty'!DC43/'Body - sporty'!DC$4</f>
        <v>0</v>
      </c>
      <c r="DD40" s="243">
        <f>'Body - sporty'!DD43/'Body - sporty'!DD$4</f>
        <v>9.417475728155339E-2</v>
      </c>
      <c r="DE40" s="243">
        <f>'Body - sporty'!DE43/'Body - sporty'!DE$4</f>
        <v>7.5242718446601936E-2</v>
      </c>
      <c r="DF40" s="243">
        <f>'Body - sporty'!DF43/'Body - sporty'!DF$4</f>
        <v>9.3203883495145634E-2</v>
      </c>
      <c r="DG40" s="243">
        <f>'Body - sporty'!DG43/'Body - sporty'!DG$4</f>
        <v>6.8446601941747565E-2</v>
      </c>
      <c r="DH40" s="243">
        <f>'Body - sporty'!DH43/'Body - sporty'!DH$4</f>
        <v>8.3980582524271846E-2</v>
      </c>
      <c r="DI40" s="243">
        <f>'Body - sporty'!DI43/'Body - sporty'!DI$4</f>
        <v>7.2330097087378642E-2</v>
      </c>
    </row>
    <row r="41" spans="1:113" ht="14.25" customHeight="1" x14ac:dyDescent="0.25">
      <c r="A41" s="238" t="s">
        <v>43</v>
      </c>
      <c r="B41" s="243">
        <f>'Body - sporty'!B44/'Body - sporty'!B$4</f>
        <v>8.4466019417475724E-2</v>
      </c>
      <c r="C41" s="243">
        <f>'Body - sporty'!C44/'Body - sporty'!C$4</f>
        <v>8.155339805825243E-2</v>
      </c>
      <c r="D41" s="243">
        <f>'Body - sporty'!D44/'Body - sporty'!D$4</f>
        <v>8.9320388349514571E-2</v>
      </c>
      <c r="E41" s="243">
        <f>'Body - sporty'!E44/'Body - sporty'!E$4</f>
        <v>7.9126213592233013E-2</v>
      </c>
      <c r="F41" s="243">
        <f>'Body - sporty'!F44/'Body - sporty'!F$4</f>
        <v>0.1941747572815534</v>
      </c>
      <c r="G41" s="243">
        <f>'Body - sporty'!G44/'Body - sporty'!G$4</f>
        <v>7.9611650485436891E-2</v>
      </c>
      <c r="H41" s="243">
        <f>'Body - sporty'!H44/'Body - sporty'!H$4</f>
        <v>0</v>
      </c>
      <c r="I41" s="243">
        <f>'Body - sporty'!I44/'Body - sporty'!I$4</f>
        <v>8.058252427184466E-2</v>
      </c>
      <c r="J41" s="243">
        <f>'Body - sporty'!J44/'Body - sporty'!J$4</f>
        <v>4.6116504854368932E-2</v>
      </c>
      <c r="K41" s="243">
        <f>'Body - sporty'!K44/'Body - sporty'!K$4</f>
        <v>0</v>
      </c>
      <c r="L41" s="243">
        <f>'Body - sporty'!L44/'Body - sporty'!L$4</f>
        <v>7.5242718446601936E-2</v>
      </c>
      <c r="M41" s="243">
        <f>'Body - sporty'!M44/'Body - sporty'!M$4</f>
        <v>9.5631067961165064E-2</v>
      </c>
      <c r="N41" s="243">
        <f>'Body - sporty'!N44/'Body - sporty'!N$4</f>
        <v>8.786407766990291E-2</v>
      </c>
      <c r="O41" s="243">
        <f>'Body - sporty'!O44/'Body - sporty'!O$4</f>
        <v>0</v>
      </c>
      <c r="P41" s="243">
        <f>'Body - sporty'!P44/'Body - sporty'!P$4</f>
        <v>6.16504854368932E-2</v>
      </c>
      <c r="Q41" s="243">
        <f>'Body - sporty'!Q44/'Body - sporty'!Q$4</f>
        <v>9.1747572815533987E-2</v>
      </c>
      <c r="R41" s="243">
        <f>'Body - sporty'!R44/'Body - sporty'!R$4</f>
        <v>7.5242718446601936E-2</v>
      </c>
      <c r="S41" s="243">
        <f>'Body - sporty'!S44/'Body - sporty'!S$4</f>
        <v>0</v>
      </c>
      <c r="T41" s="243">
        <f>'Body - sporty'!T44/'Body - sporty'!T$4</f>
        <v>0</v>
      </c>
      <c r="U41" s="243">
        <f>'Body - sporty'!U44/'Body - sporty'!U$4</f>
        <v>8.155339805825243E-2</v>
      </c>
      <c r="V41" s="243">
        <f>'Body - sporty'!V44/'Body - sporty'!V$4</f>
        <v>9.4174757281553403E-2</v>
      </c>
      <c r="W41" s="243">
        <f>'Body - sporty'!W44/'Body - sporty'!W$4</f>
        <v>6.7475728155339809E-2</v>
      </c>
      <c r="X41" s="243">
        <f>'Body - sporty'!X44/'Body - sporty'!X$4</f>
        <v>0</v>
      </c>
      <c r="Y41" s="243">
        <f>'Body - sporty'!Y44/'Body - sporty'!Y$4</f>
        <v>8.2038834951456321E-2</v>
      </c>
      <c r="Z41" s="243">
        <f>'Body - sporty'!Z44/'Body - sporty'!Z$4</f>
        <v>6.9902912621359226E-2</v>
      </c>
      <c r="AA41" s="243">
        <f>'Body - sporty'!AA44/'Body - sporty'!AA$4</f>
        <v>7.5728155339805828E-2</v>
      </c>
      <c r="AB41" s="243">
        <f>'Body - sporty'!AB44/'Body - sporty'!AB$4</f>
        <v>8.1067961165048552E-2</v>
      </c>
      <c r="AC41" s="243">
        <f>'Body - sporty'!AC44/'Body - sporty'!AC$4</f>
        <v>7.7184466019417489E-2</v>
      </c>
      <c r="AD41" s="243">
        <f>'Body - sporty'!AD44/'Body - sporty'!AD$4</f>
        <v>8.2524271844660199E-2</v>
      </c>
      <c r="AE41" s="243">
        <f>'Body - sporty'!AE44/'Body - sporty'!AE$4</f>
        <v>8.3495145631067955E-2</v>
      </c>
      <c r="AF41" s="243">
        <f>'Body - sporty'!AF44/'Body - sporty'!AF$4</f>
        <v>0</v>
      </c>
      <c r="AG41" s="243">
        <f>'Body - sporty'!AG44/'Body - sporty'!AG$4</f>
        <v>0</v>
      </c>
      <c r="AH41" s="243">
        <f>'Body - sporty'!AH44/'Body - sporty'!AH$4</f>
        <v>8.5922330097087385E-2</v>
      </c>
      <c r="AI41" s="243">
        <f>'Body - sporty'!AI44/'Body - sporty'!AI$4</f>
        <v>6.6019417475728162E-2</v>
      </c>
      <c r="AJ41" s="243">
        <f>'Body - sporty'!AJ44/'Body - sporty'!AJ$4</f>
        <v>8.5436893203883493E-2</v>
      </c>
      <c r="AK41" s="243">
        <f>'Body - sporty'!AK44/'Body - sporty'!AK$4</f>
        <v>8.3495145631067968E-2</v>
      </c>
      <c r="AL41" s="243">
        <f>'Body - sporty'!AL44/'Body - sporty'!AL$4</f>
        <v>0</v>
      </c>
      <c r="AM41" s="243">
        <f>'Body - sporty'!AM44/'Body - sporty'!AM$4</f>
        <v>0</v>
      </c>
      <c r="AN41" s="243">
        <f>'Body - sporty'!AN44/'Body - sporty'!AN$4</f>
        <v>0</v>
      </c>
      <c r="AO41" s="243">
        <f>'Body - sporty'!AO44/'Body - sporty'!AO$4</f>
        <v>0</v>
      </c>
      <c r="AP41" s="243">
        <f>'Body - sporty'!AP44/'Body - sporty'!AP$4</f>
        <v>8.5922330097087371E-2</v>
      </c>
      <c r="AQ41" s="243">
        <f>'Body - sporty'!AQ44/'Body - sporty'!AQ$4</f>
        <v>0</v>
      </c>
      <c r="AR41" s="243">
        <f>'Body - sporty'!AR44/'Body - sporty'!AR$4</f>
        <v>8.155339805825243E-2</v>
      </c>
      <c r="AS41" s="243">
        <f>'Body - sporty'!AS44/'Body - sporty'!AS$4</f>
        <v>0</v>
      </c>
      <c r="AT41" s="243">
        <f>'Body - sporty'!AT44/'Body - sporty'!AT$4</f>
        <v>9.320388349514562E-2</v>
      </c>
      <c r="AU41" s="243">
        <f>'Body - sporty'!AU44/'Body - sporty'!AU$4</f>
        <v>6.650485436893204E-2</v>
      </c>
      <c r="AV41" s="243">
        <f>'Body - sporty'!AV44/'Body - sporty'!AV$4</f>
        <v>0</v>
      </c>
      <c r="AW41" s="243">
        <f>'Body - sporty'!AW44/'Body - sporty'!AW$4</f>
        <v>0</v>
      </c>
      <c r="AX41" s="243">
        <f>'Body - sporty'!AX44/'Body - sporty'!AX$4</f>
        <v>8.9805825242718462E-2</v>
      </c>
      <c r="AY41" s="243">
        <f>'Body - sporty'!AY44/'Body - sporty'!AY$4</f>
        <v>8.8349514563106787E-2</v>
      </c>
      <c r="AZ41" s="243">
        <f>'Body - sporty'!AZ44/'Body - sporty'!AZ$4</f>
        <v>0</v>
      </c>
      <c r="BA41" s="243">
        <f>'Body - sporty'!BA44/'Body - sporty'!BA$4</f>
        <v>8.4466019417475738E-2</v>
      </c>
      <c r="BB41" s="243">
        <f>'Body - sporty'!BB44/'Body - sporty'!BB$4</f>
        <v>9.4174757281553403E-2</v>
      </c>
      <c r="BC41" s="243">
        <f>'Body - sporty'!BC44/'Body - sporty'!BC$4</f>
        <v>0</v>
      </c>
      <c r="BD41" s="243">
        <f>'Body - sporty'!BD44/'Body - sporty'!BD$4</f>
        <v>0</v>
      </c>
      <c r="BE41" s="243">
        <f>'Body - sporty'!BE44/'Body - sporty'!BE$4</f>
        <v>7.7184466019417489E-2</v>
      </c>
      <c r="BF41" s="243">
        <f>'Body - sporty'!BF44/'Body - sporty'!BF$4</f>
        <v>8.786407766990291E-2</v>
      </c>
      <c r="BG41" s="243">
        <f>'Body - sporty'!BG44/'Body - sporty'!BG$4</f>
        <v>0</v>
      </c>
      <c r="BH41" s="243">
        <f>'Body - sporty'!BH44/'Body - sporty'!BH$4</f>
        <v>9.3689320388349512E-2</v>
      </c>
      <c r="BI41" s="243">
        <f>'Body - sporty'!BI44/'Body - sporty'!BI$4</f>
        <v>7.6213592233009705E-2</v>
      </c>
      <c r="BJ41" s="243">
        <f>'Body - sporty'!BJ44/'Body - sporty'!BJ$4</f>
        <v>0</v>
      </c>
      <c r="BK41" s="243">
        <f>'Body - sporty'!BK44/'Body - sporty'!BK$4</f>
        <v>0</v>
      </c>
      <c r="BL41" s="243">
        <f>'Body - sporty'!BL44/'Body - sporty'!BL$4</f>
        <v>0</v>
      </c>
      <c r="BM41" s="243">
        <f>'Body - sporty'!BM44/'Body - sporty'!BM$4</f>
        <v>9.6116504854368928E-2</v>
      </c>
      <c r="BN41" s="243">
        <f>'Body - sporty'!BN44/'Body - sporty'!BN$4</f>
        <v>0</v>
      </c>
      <c r="BO41" s="243">
        <f>'Body - sporty'!BO44/'Body - sporty'!BO$4</f>
        <v>6.9902912621359212E-2</v>
      </c>
      <c r="BP41" s="243">
        <f>'Body - sporty'!BP44/'Body - sporty'!BP$4</f>
        <v>0</v>
      </c>
      <c r="BQ41" s="243">
        <f>'Body - sporty'!BQ44/'Body - sporty'!BQ$4</f>
        <v>0</v>
      </c>
      <c r="BR41" s="243">
        <f>'Body - sporty'!BR44/'Body - sporty'!BR$4</f>
        <v>8.4466019417475724E-2</v>
      </c>
      <c r="BS41" s="243">
        <f>'Body - sporty'!BS44/'Body - sporty'!BS$4</f>
        <v>0</v>
      </c>
      <c r="BT41" s="243">
        <f>'Body - sporty'!BT44/'Body - sporty'!BT$4</f>
        <v>8.1067961165048552E-2</v>
      </c>
      <c r="BU41" s="243">
        <f>'Body - sporty'!BU44/'Body - sporty'!BU$4</f>
        <v>8.786407766990291E-2</v>
      </c>
      <c r="BV41" s="243">
        <f>'Body - sporty'!BV44/'Body - sporty'!BV$4</f>
        <v>0</v>
      </c>
      <c r="BW41" s="243">
        <f>'Body - sporty'!BW44/'Body - sporty'!BW$4</f>
        <v>0</v>
      </c>
      <c r="BX41" s="243">
        <f>'Body - sporty'!BX44/'Body - sporty'!BX$4</f>
        <v>0</v>
      </c>
      <c r="BY41" s="243">
        <f>'Body - sporty'!BY44/'Body - sporty'!BY$4</f>
        <v>8.5436893203883493E-2</v>
      </c>
      <c r="BZ41" s="243">
        <f>'Body - sporty'!BZ44/'Body - sporty'!BZ$4</f>
        <v>0</v>
      </c>
      <c r="CA41" s="243">
        <f>'Body - sporty'!CA44/'Body - sporty'!CA$4</f>
        <v>0</v>
      </c>
      <c r="CB41" s="243">
        <f>'Body - sporty'!CB44/'Body - sporty'!CB$4</f>
        <v>8.0097087378640783E-2</v>
      </c>
      <c r="CC41" s="243">
        <f>'Body - sporty'!CC44/'Body - sporty'!CC$4</f>
        <v>0</v>
      </c>
      <c r="CD41" s="243">
        <f>'Body - sporty'!CD44/'Body - sporty'!CD$4</f>
        <v>0</v>
      </c>
      <c r="CE41" s="243">
        <f>'Body - sporty'!CE44/'Body - sporty'!CE$4</f>
        <v>9.4280802520048085E-2</v>
      </c>
      <c r="CF41" s="243">
        <f>'Body - sporty'!CF44/'Body - sporty'!CF$4</f>
        <v>0</v>
      </c>
      <c r="CG41" s="243">
        <f>'Body - sporty'!CG44/'Body - sporty'!CG$4</f>
        <v>8.8349514563106801E-2</v>
      </c>
      <c r="CH41" s="243">
        <f>'Body - sporty'!CH44/'Body - sporty'!CH$4</f>
        <v>8.3495145631067955E-2</v>
      </c>
      <c r="CI41" s="243">
        <f>'Body - sporty'!CI44/'Body - sporty'!CI$4</f>
        <v>9.3689320388349512E-2</v>
      </c>
      <c r="CJ41" s="243">
        <f>'Body - sporty'!CJ44/'Body - sporty'!CJ$4</f>
        <v>8.8349514563106801E-2</v>
      </c>
      <c r="CK41" s="243">
        <f>'Body - sporty'!CK44/'Body - sporty'!CK$4</f>
        <v>0</v>
      </c>
      <c r="CL41" s="243">
        <f>'Body - sporty'!CL44/'Body - sporty'!CL$4</f>
        <v>8.689320388349514E-2</v>
      </c>
      <c r="CM41" s="243">
        <f>'Body - sporty'!CM44/'Body - sporty'!CM$4</f>
        <v>8.6407766990291263E-2</v>
      </c>
      <c r="CN41" s="243">
        <f>'Body - sporty'!CN44/'Body - sporty'!CN$4</f>
        <v>9.0776699029126218E-2</v>
      </c>
      <c r="CO41" s="243">
        <f>'Body - sporty'!CO44/'Body - sporty'!CO$4</f>
        <v>8.7378640776699032E-2</v>
      </c>
      <c r="CP41" s="243">
        <f>'Body - sporty'!CP44/'Body - sporty'!CP$4</f>
        <v>0</v>
      </c>
      <c r="CQ41" s="243">
        <f>'Body - sporty'!CQ44/'Body - sporty'!CQ$4</f>
        <v>0</v>
      </c>
      <c r="CR41" s="243">
        <f>'Body - sporty'!CR44/'Body - sporty'!CR$4</f>
        <v>7.8640776699029122E-2</v>
      </c>
      <c r="CS41" s="243">
        <f>'Body - sporty'!CS44/'Body - sporty'!CS$4</f>
        <v>8.3980582524271846E-2</v>
      </c>
      <c r="CT41" s="243">
        <f>'Body - sporty'!CT44/'Body - sporty'!CT$4</f>
        <v>7.8640776699029122E-2</v>
      </c>
      <c r="CU41" s="243">
        <f>'Body - sporty'!CU44/'Body - sporty'!CU$4</f>
        <v>0</v>
      </c>
      <c r="CV41" s="243">
        <f>'Body - sporty'!CV44/'Body - sporty'!CV$4</f>
        <v>0</v>
      </c>
      <c r="CW41" s="243">
        <f>'Body - sporty'!CW44/'Body - sporty'!CW$4</f>
        <v>0</v>
      </c>
      <c r="CX41" s="243">
        <f>'Body - sporty'!CX44/'Body - sporty'!CX$4</f>
        <v>8.9320388349514571E-2</v>
      </c>
      <c r="CY41" s="243">
        <f>'Body - sporty'!CY44/'Body - sporty'!CY$4</f>
        <v>9.5145631067961159E-2</v>
      </c>
      <c r="CZ41" s="243">
        <f>'Body - sporty'!CZ44/'Body - sporty'!CZ$4</f>
        <v>7.1844660194174764E-2</v>
      </c>
      <c r="DA41" s="243">
        <f>'Body - sporty'!DA44/'Body - sporty'!DA$4</f>
        <v>9.3689320388349498E-2</v>
      </c>
      <c r="DB41" s="243">
        <f>'Body - sporty'!DB44/'Body - sporty'!DB$4</f>
        <v>9.0291262135922326E-2</v>
      </c>
      <c r="DC41" s="243">
        <f>'Body - sporty'!DC44/'Body - sporty'!DC$4</f>
        <v>0</v>
      </c>
      <c r="DD41" s="243">
        <f>'Body - sporty'!DD44/'Body - sporty'!DD$4</f>
        <v>7.1844660194174764E-2</v>
      </c>
      <c r="DE41" s="243">
        <f>'Body - sporty'!DE44/'Body - sporty'!DE$4</f>
        <v>7.3300970873786411E-2</v>
      </c>
      <c r="DF41" s="243">
        <f>'Body - sporty'!DF44/'Body - sporty'!DF$4</f>
        <v>0</v>
      </c>
      <c r="DG41" s="243">
        <f>'Body - sporty'!DG44/'Body - sporty'!DG$4</f>
        <v>8.786407766990291E-2</v>
      </c>
      <c r="DH41" s="243">
        <f>'Body - sporty'!DH44/'Body - sporty'!DH$4</f>
        <v>8.8349514563106787E-2</v>
      </c>
      <c r="DI41" s="243">
        <f>'Body - sporty'!DI44/'Body - sporty'!DI$4</f>
        <v>8.1067961165048552E-2</v>
      </c>
    </row>
    <row r="42" spans="1:113" ht="14.25" customHeight="1" x14ac:dyDescent="0.25">
      <c r="A42" s="238" t="s">
        <v>44</v>
      </c>
      <c r="B42" s="243">
        <f>'Body - sporty'!B45/'Body - sporty'!B$4</f>
        <v>0.29271844660194174</v>
      </c>
      <c r="C42" s="243">
        <f>'Body - sporty'!C45/'Body - sporty'!C$4</f>
        <v>8.9805825242718448E-2</v>
      </c>
      <c r="D42" s="243">
        <f>'Body - sporty'!D45/'Body - sporty'!D$4</f>
        <v>0.49271844660194175</v>
      </c>
      <c r="E42" s="243">
        <f>'Body - sporty'!E45/'Body - sporty'!E$4</f>
        <v>0.2927184466019418</v>
      </c>
      <c r="F42" s="243">
        <f>'Body - sporty'!F45/'Body - sporty'!F$4</f>
        <v>1</v>
      </c>
      <c r="G42" s="243">
        <f>'Body - sporty'!G45/'Body - sporty'!G$4</f>
        <v>1.8932038834951457E-2</v>
      </c>
      <c r="H42" s="243">
        <f>'Body - sporty'!H45/'Body - sporty'!H$4</f>
        <v>0</v>
      </c>
      <c r="I42" s="243">
        <f>'Body - sporty'!I45/'Body - sporty'!I$4</f>
        <v>9.563106796116505E-2</v>
      </c>
      <c r="J42" s="243">
        <f>'Body - sporty'!J45/'Body - sporty'!J$4</f>
        <v>9.5145631067961173E-2</v>
      </c>
      <c r="K42" s="243">
        <f>'Body - sporty'!K45/'Body - sporty'!K$4</f>
        <v>1</v>
      </c>
      <c r="L42" s="243">
        <f>'Body - sporty'!L45/'Body - sporty'!L$4</f>
        <v>8.4951456310679616E-2</v>
      </c>
      <c r="M42" s="243">
        <f>'Body - sporty'!M45/'Body - sporty'!M$4</f>
        <v>9.660194174757282E-2</v>
      </c>
      <c r="N42" s="243">
        <f>'Body - sporty'!N45/'Body - sporty'!N$4</f>
        <v>0</v>
      </c>
      <c r="O42" s="243">
        <f>'Body - sporty'!O45/'Body - sporty'!O$4</f>
        <v>7.6699029126213597E-2</v>
      </c>
      <c r="P42" s="243">
        <f>'Body - sporty'!P45/'Body - sporty'!P$4</f>
        <v>8.8834951456310665E-2</v>
      </c>
      <c r="Q42" s="243">
        <f>'Body - sporty'!Q45/'Body - sporty'!Q$4</f>
        <v>0.79611650485436891</v>
      </c>
      <c r="R42" s="243">
        <f>'Body - sporty'!R45/'Body - sporty'!R$4</f>
        <v>0.1941747572815534</v>
      </c>
      <c r="S42" s="243">
        <f>'Body - sporty'!S45/'Body - sporty'!S$4</f>
        <v>8.3106274499054292E-2</v>
      </c>
      <c r="T42" s="243">
        <f>'Body - sporty'!T45/'Body - sporty'!T$4</f>
        <v>9.1262135922330109E-2</v>
      </c>
      <c r="U42" s="243">
        <f>'Body - sporty'!U45/'Body - sporty'!U$4</f>
        <v>0.29271844660194174</v>
      </c>
      <c r="V42" s="243">
        <f>'Body - sporty'!V45/'Body - sporty'!V$4</f>
        <v>0.49271844660194175</v>
      </c>
      <c r="W42" s="243">
        <f>'Body - sporty'!W45/'Body - sporty'!W$4</f>
        <v>9.5145631067961159E-2</v>
      </c>
      <c r="X42" s="243">
        <f>'Body - sporty'!X45/'Body - sporty'!X$4</f>
        <v>0</v>
      </c>
      <c r="Y42" s="243">
        <f>'Body - sporty'!Y45/'Body - sporty'!Y$4</f>
        <v>0.19417475728155342</v>
      </c>
      <c r="Z42" s="243">
        <f>'Body - sporty'!Z45/'Body - sporty'!Z$4</f>
        <v>0</v>
      </c>
      <c r="AA42" s="243">
        <f>'Body - sporty'!AA45/'Body - sporty'!AA$4</f>
        <v>9.0291262135922326E-2</v>
      </c>
      <c r="AB42" s="243">
        <f>'Body - sporty'!AB45/'Body - sporty'!AB$4</f>
        <v>0.49271844660194175</v>
      </c>
      <c r="AC42" s="243">
        <f>'Body - sporty'!AC45/'Body - sporty'!AC$4</f>
        <v>9.4660194174757281E-2</v>
      </c>
      <c r="AD42" s="243">
        <f>'Body - sporty'!AD45/'Body - sporty'!AD$4</f>
        <v>0.79611650485436891</v>
      </c>
      <c r="AE42" s="243">
        <f>'Body - sporty'!AE45/'Body - sporty'!AE$4</f>
        <v>9.6116504854368942E-2</v>
      </c>
      <c r="AF42" s="243">
        <f>'Body - sporty'!AF45/'Body - sporty'!AF$4</f>
        <v>0</v>
      </c>
      <c r="AG42" s="243">
        <f>'Body - sporty'!AG45/'Body - sporty'!AG$4</f>
        <v>8.786407766990291E-2</v>
      </c>
      <c r="AH42" s="243">
        <f>'Body - sporty'!AH45/'Body - sporty'!AH$4</f>
        <v>1</v>
      </c>
      <c r="AI42" s="243">
        <f>'Body - sporty'!AI45/'Body - sporty'!AI$4</f>
        <v>9.1747572815533987E-2</v>
      </c>
      <c r="AJ42" s="243">
        <f>'Body - sporty'!AJ45/'Body - sporty'!AJ$4</f>
        <v>9.660194174757282E-2</v>
      </c>
      <c r="AK42" s="243">
        <f>'Body - sporty'!AK45/'Body - sporty'!AK$4</f>
        <v>1</v>
      </c>
      <c r="AL42" s="243">
        <f>'Body - sporty'!AL45/'Body - sporty'!AL$4</f>
        <v>9.1747572815533973E-2</v>
      </c>
      <c r="AM42" s="243">
        <f>'Body - sporty'!AM45/'Body - sporty'!AM$4</f>
        <v>0</v>
      </c>
      <c r="AN42" s="243">
        <f>'Body - sporty'!AN45/'Body - sporty'!AN$4</f>
        <v>9.2233009708737865E-2</v>
      </c>
      <c r="AO42" s="243">
        <f>'Body - sporty'!AO45/'Body - sporty'!AO$4</f>
        <v>8.9805825242718448E-2</v>
      </c>
      <c r="AP42" s="243">
        <f>'Body - sporty'!AP45/'Body - sporty'!AP$4</f>
        <v>9.6116504854368928E-2</v>
      </c>
      <c r="AQ42" s="243">
        <f>'Body - sporty'!AQ45/'Body - sporty'!AQ$4</f>
        <v>8.3980582524271846E-2</v>
      </c>
      <c r="AR42" s="243">
        <f>'Body - sporty'!AR45/'Body - sporty'!AR$4</f>
        <v>8.9320388349514571E-2</v>
      </c>
      <c r="AS42" s="243">
        <f>'Body - sporty'!AS45/'Body - sporty'!AS$4</f>
        <v>8.058252427184466E-2</v>
      </c>
      <c r="AT42" s="243">
        <f>'Body - sporty'!AT45/'Body - sporty'!AT$4</f>
        <v>1</v>
      </c>
      <c r="AU42" s="243">
        <f>'Body - sporty'!AU45/'Body - sporty'!AU$4</f>
        <v>0.39223300970873787</v>
      </c>
      <c r="AV42" s="243">
        <f>'Body - sporty'!AV45/'Body - sporty'!AV$4</f>
        <v>0</v>
      </c>
      <c r="AW42" s="243">
        <f>'Body - sporty'!AW45/'Body - sporty'!AW$4</f>
        <v>0.19417475728155342</v>
      </c>
      <c r="AX42" s="243">
        <f>'Body - sporty'!AX45/'Body - sporty'!AX$4</f>
        <v>1</v>
      </c>
      <c r="AY42" s="243">
        <f>'Body - sporty'!AY45/'Body - sporty'!AY$4</f>
        <v>0.7961165048543688</v>
      </c>
      <c r="AZ42" s="243">
        <f>'Body - sporty'!AZ45/'Body - sporty'!AZ$4</f>
        <v>9.5145631067961173E-2</v>
      </c>
      <c r="BA42" s="243">
        <f>'Body - sporty'!BA45/'Body - sporty'!BA$4</f>
        <v>0.7961165048543688</v>
      </c>
      <c r="BB42" s="243">
        <f>'Body - sporty'!BB45/'Body - sporty'!BB$4</f>
        <v>1</v>
      </c>
      <c r="BC42" s="243">
        <f>'Body - sporty'!BC45/'Body - sporty'!BC$4</f>
        <v>9.3203883495145634E-2</v>
      </c>
      <c r="BD42" s="243">
        <f>'Body - sporty'!BD45/'Body - sporty'!BD$4</f>
        <v>0</v>
      </c>
      <c r="BE42" s="243">
        <f>'Body - sporty'!BE45/'Body - sporty'!BE$4</f>
        <v>9.1747572815533987E-2</v>
      </c>
      <c r="BF42" s="243">
        <f>'Body - sporty'!BF45/'Body - sporty'!BF$4</f>
        <v>8.3009708737864091E-2</v>
      </c>
      <c r="BG42" s="243">
        <f>'Body - sporty'!BG45/'Body - sporty'!BG$4</f>
        <v>1</v>
      </c>
      <c r="BH42" s="243">
        <f>'Body - sporty'!BH45/'Body - sporty'!BH$4</f>
        <v>0.1941747572815534</v>
      </c>
      <c r="BI42" s="243">
        <f>'Body - sporty'!BI45/'Body - sporty'!BI$4</f>
        <v>8.2038834951456308E-2</v>
      </c>
      <c r="BJ42" s="243">
        <f>'Body - sporty'!BJ45/'Body - sporty'!BJ$4</f>
        <v>8.3009708737864077E-2</v>
      </c>
      <c r="BK42" s="243">
        <f>'Body - sporty'!BK45/'Body - sporty'!BK$4</f>
        <v>0</v>
      </c>
      <c r="BL42" s="243">
        <f>'Body - sporty'!BL45/'Body - sporty'!BL$4</f>
        <v>0</v>
      </c>
      <c r="BM42" s="243">
        <f>'Body - sporty'!BM45/'Body - sporty'!BM$4</f>
        <v>0.39223300970873792</v>
      </c>
      <c r="BN42" s="243">
        <f>'Body - sporty'!BN45/'Body - sporty'!BN$4</f>
        <v>0.1941747572815534</v>
      </c>
      <c r="BO42" s="243">
        <f>'Body - sporty'!BO45/'Body - sporty'!BO$4</f>
        <v>0.59417475728155345</v>
      </c>
      <c r="BP42" s="243">
        <f>'Body - sporty'!BP45/'Body - sporty'!BP$4</f>
        <v>0.29271844660194174</v>
      </c>
      <c r="BQ42" s="243">
        <f>'Body - sporty'!BQ45/'Body - sporty'!BQ$4</f>
        <v>9.4174757281553403E-2</v>
      </c>
      <c r="BR42" s="243">
        <f>'Body - sporty'!BR45/'Body - sporty'!BR$4</f>
        <v>0.1941747572815534</v>
      </c>
      <c r="BS42" s="243">
        <f>'Body - sporty'!BS45/'Body - sporty'!BS$4</f>
        <v>0</v>
      </c>
      <c r="BT42" s="243">
        <f>'Body - sporty'!BT45/'Body - sporty'!BT$4</f>
        <v>0.59417475728155333</v>
      </c>
      <c r="BU42" s="243">
        <f>'Body - sporty'!BU45/'Body - sporty'!BU$4</f>
        <v>0.4927184466019417</v>
      </c>
      <c r="BV42" s="243">
        <f>'Body - sporty'!BV45/'Body - sporty'!BV$4</f>
        <v>0</v>
      </c>
      <c r="BW42" s="243">
        <f>'Body - sporty'!BW45/'Body - sporty'!BW$4</f>
        <v>0</v>
      </c>
      <c r="BX42" s="243">
        <f>'Body - sporty'!BX45/'Body - sporty'!BX$4</f>
        <v>9.5631067961165037E-2</v>
      </c>
      <c r="BY42" s="243">
        <f>'Body - sporty'!BY45/'Body - sporty'!BY$4</f>
        <v>0.39223300970873781</v>
      </c>
      <c r="BZ42" s="243">
        <f>'Body - sporty'!BZ45/'Body - sporty'!BZ$4</f>
        <v>9.6116504854368928E-2</v>
      </c>
      <c r="CA42" s="243">
        <f>'Body - sporty'!CA45/'Body - sporty'!CA$4</f>
        <v>9.5145631067961173E-2</v>
      </c>
      <c r="CB42" s="243">
        <f>'Body - sporty'!CB45/'Body - sporty'!CB$4</f>
        <v>1</v>
      </c>
      <c r="CC42" s="243">
        <f>'Body - sporty'!CC45/'Body - sporty'!CC$4</f>
        <v>0</v>
      </c>
      <c r="CD42" s="243">
        <f>'Body - sporty'!CD45/'Body - sporty'!CD$4</f>
        <v>8.9320388349514557E-2</v>
      </c>
      <c r="CE42" s="243">
        <f>'Body - sporty'!CE45/'Body - sporty'!CE$4</f>
        <v>8.4847713970566299E-2</v>
      </c>
      <c r="CF42" s="243">
        <f>'Body - sporty'!CF45/'Body - sporty'!CF$4</f>
        <v>8.7864077669902924E-2</v>
      </c>
      <c r="CG42" s="243">
        <f>'Body - sporty'!CG45/'Body - sporty'!CG$4</f>
        <v>9.3689320388349512E-2</v>
      </c>
      <c r="CH42" s="243">
        <f>'Body - sporty'!CH45/'Body - sporty'!CH$4</f>
        <v>9.1262135922330095E-2</v>
      </c>
      <c r="CI42" s="243">
        <f>'Body - sporty'!CI45/'Body - sporty'!CI$4</f>
        <v>1</v>
      </c>
      <c r="CJ42" s="243">
        <f>'Body - sporty'!CJ45/'Body - sporty'!CJ$4</f>
        <v>0.19417475728155337</v>
      </c>
      <c r="CK42" s="243">
        <f>'Body - sporty'!CK45/'Body - sporty'!CK$4</f>
        <v>0</v>
      </c>
      <c r="CL42" s="243">
        <f>'Body - sporty'!CL45/'Body - sporty'!CL$4</f>
        <v>0.49271844660194175</v>
      </c>
      <c r="CM42" s="243">
        <f>'Body - sporty'!CM45/'Body - sporty'!CM$4</f>
        <v>1</v>
      </c>
      <c r="CN42" s="243">
        <f>'Body - sporty'!CN45/'Body - sporty'!CN$4</f>
        <v>0.2927184466019418</v>
      </c>
      <c r="CO42" s="243">
        <f>'Body - sporty'!CO45/'Body - sporty'!CO$4</f>
        <v>0.39223300970873792</v>
      </c>
      <c r="CP42" s="243">
        <f>'Body - sporty'!CP45/'Body - sporty'!CP$4</f>
        <v>9.5145631067961159E-2</v>
      </c>
      <c r="CQ42" s="243">
        <f>'Body - sporty'!CQ45/'Body - sporty'!CQ$4</f>
        <v>8.8834951456310679E-2</v>
      </c>
      <c r="CR42" s="243">
        <f>'Body - sporty'!CR45/'Body - sporty'!CR$4</f>
        <v>0.4927184466019417</v>
      </c>
      <c r="CS42" s="243">
        <f>'Body - sporty'!CS45/'Body - sporty'!CS$4</f>
        <v>9.1262135922330095E-2</v>
      </c>
      <c r="CT42" s="243">
        <f>'Body - sporty'!CT45/'Body - sporty'!CT$4</f>
        <v>8.1553398058252416E-2</v>
      </c>
      <c r="CU42" s="243">
        <f>'Body - sporty'!CU45/'Body - sporty'!CU$4</f>
        <v>9.563106796116505E-2</v>
      </c>
      <c r="CV42" s="243">
        <f>'Body - sporty'!CV45/'Body - sporty'!CV$4</f>
        <v>9.6116504854368942E-2</v>
      </c>
      <c r="CW42" s="243">
        <f>'Body - sporty'!CW45/'Body - sporty'!CW$4</f>
        <v>9.3689320388349512E-2</v>
      </c>
      <c r="CX42" s="243">
        <f>'Body - sporty'!CX45/'Body - sporty'!CX$4</f>
        <v>8.8349514563106801E-2</v>
      </c>
      <c r="CY42" s="243">
        <f>'Body - sporty'!CY45/'Body - sporty'!CY$4</f>
        <v>9.320388349514562E-2</v>
      </c>
      <c r="CZ42" s="243">
        <f>'Body - sporty'!CZ45/'Body - sporty'!CZ$4</f>
        <v>0.79611650485436902</v>
      </c>
      <c r="DA42" s="243">
        <f>'Body - sporty'!DA45/'Body - sporty'!DA$4</f>
        <v>0.1941747572815534</v>
      </c>
      <c r="DB42" s="243">
        <f>'Body - sporty'!DB45/'Body - sporty'!DB$4</f>
        <v>9.4174757281553403E-2</v>
      </c>
      <c r="DC42" s="243">
        <f>'Body - sporty'!DC45/'Body - sporty'!DC$4</f>
        <v>0</v>
      </c>
      <c r="DD42" s="243">
        <f>'Body - sporty'!DD45/'Body - sporty'!DD$4</f>
        <v>1</v>
      </c>
      <c r="DE42" s="243">
        <f>'Body - sporty'!DE45/'Body - sporty'!DE$4</f>
        <v>0.49271844660194175</v>
      </c>
      <c r="DF42" s="243">
        <f>'Body - sporty'!DF45/'Body - sporty'!DF$4</f>
        <v>0</v>
      </c>
      <c r="DG42" s="243">
        <f>'Body - sporty'!DG45/'Body - sporty'!DG$4</f>
        <v>9.660194174757282E-2</v>
      </c>
      <c r="DH42" s="243">
        <f>'Body - sporty'!DH45/'Body - sporty'!DH$4</f>
        <v>1</v>
      </c>
      <c r="DI42" s="243">
        <f>'Body - sporty'!DI45/'Body - sporty'!DI$4</f>
        <v>9.660194174757282E-2</v>
      </c>
    </row>
    <row r="43" spans="1:113" ht="14.25" customHeight="1" x14ac:dyDescent="0.25">
      <c r="A43" s="239" t="s">
        <v>45</v>
      </c>
      <c r="B43" s="243">
        <f>'Body - sporty'!B46/'Body - sporty'!B$4</f>
        <v>8.2524271844660199E-2</v>
      </c>
      <c r="C43" s="243">
        <f>'Body - sporty'!C46/'Body - sporty'!C$4</f>
        <v>8.6407766990291263E-2</v>
      </c>
      <c r="D43" s="243">
        <f>'Body - sporty'!D46/'Body - sporty'!D$4</f>
        <v>8.3495145631067955E-2</v>
      </c>
      <c r="E43" s="243">
        <f>'Body - sporty'!E46/'Body - sporty'!E$4</f>
        <v>7.281553398058252E-2</v>
      </c>
      <c r="F43" s="243">
        <f>'Body - sporty'!F46/'Body - sporty'!F$4</f>
        <v>9.6116504854368928E-2</v>
      </c>
      <c r="G43" s="243">
        <f>'Body - sporty'!G46/'Body - sporty'!G$4</f>
        <v>7.6213592233009705E-2</v>
      </c>
      <c r="H43" s="243">
        <f>'Body - sporty'!H46/'Body - sporty'!H$4</f>
        <v>0</v>
      </c>
      <c r="I43" s="243">
        <f>'Body - sporty'!I46/'Body - sporty'!I$4</f>
        <v>7.2330097087378642E-2</v>
      </c>
      <c r="J43" s="243">
        <f>'Body - sporty'!J46/'Body - sporty'!J$4</f>
        <v>6.650485436893204E-2</v>
      </c>
      <c r="K43" s="243">
        <f>'Body - sporty'!K46/'Body - sporty'!K$4</f>
        <v>9.1747572815533973E-2</v>
      </c>
      <c r="L43" s="243">
        <f>'Body - sporty'!L46/'Body - sporty'!L$4</f>
        <v>8.2524271844660185E-2</v>
      </c>
      <c r="M43" s="243">
        <f>'Body - sporty'!M46/'Body - sporty'!M$4</f>
        <v>7.2330097087378642E-2</v>
      </c>
      <c r="N43" s="243">
        <f>'Body - sporty'!N46/'Body - sporty'!N$4</f>
        <v>0.29271844660194174</v>
      </c>
      <c r="O43" s="243">
        <f>'Body - sporty'!O46/'Body - sporty'!O$4</f>
        <v>0</v>
      </c>
      <c r="P43" s="243">
        <f>'Body - sporty'!P46/'Body - sporty'!P$4</f>
        <v>6.0679611650485431E-2</v>
      </c>
      <c r="Q43" s="243">
        <f>'Body - sporty'!Q46/'Body - sporty'!Q$4</f>
        <v>8.4466019417475738E-2</v>
      </c>
      <c r="R43" s="243">
        <f>'Body - sporty'!R46/'Body - sporty'!R$4</f>
        <v>8.2524271844660199E-2</v>
      </c>
      <c r="S43" s="243">
        <f>'Body - sporty'!S46/'Body - sporty'!S$4</f>
        <v>0.10229023327211424</v>
      </c>
      <c r="T43" s="243">
        <f>'Body - sporty'!T46/'Body - sporty'!T$4</f>
        <v>7.9611650485436891E-2</v>
      </c>
      <c r="U43" s="243">
        <f>'Body - sporty'!U46/'Body - sporty'!U$4</f>
        <v>6.9902912621359226E-2</v>
      </c>
      <c r="V43" s="243">
        <f>'Body - sporty'!V46/'Body - sporty'!V$4</f>
        <v>6.0679611650485445E-2</v>
      </c>
      <c r="W43" s="243">
        <f>'Body - sporty'!W46/'Body - sporty'!W$4</f>
        <v>9.4660194174757281E-2</v>
      </c>
      <c r="X43" s="243">
        <f>'Body - sporty'!X46/'Body - sporty'!X$4</f>
        <v>0.49271844660194175</v>
      </c>
      <c r="Y43" s="243">
        <f>'Body - sporty'!Y46/'Body - sporty'!Y$4</f>
        <v>9.3203883495145634E-2</v>
      </c>
      <c r="Z43" s="243">
        <f>'Body - sporty'!Z46/'Body - sporty'!Z$4</f>
        <v>0</v>
      </c>
      <c r="AA43" s="243">
        <f>'Body - sporty'!AA46/'Body - sporty'!AA$4</f>
        <v>9.1262135922330095E-2</v>
      </c>
      <c r="AB43" s="243">
        <f>'Body - sporty'!AB46/'Body - sporty'!AB$4</f>
        <v>8.8834951456310679E-2</v>
      </c>
      <c r="AC43" s="243">
        <f>'Body - sporty'!AC46/'Body - sporty'!AC$4</f>
        <v>8.9320388349514557E-2</v>
      </c>
      <c r="AD43" s="243">
        <f>'Body - sporty'!AD46/'Body - sporty'!AD$4</f>
        <v>8.5922330097087385E-2</v>
      </c>
      <c r="AE43" s="243">
        <f>'Body - sporty'!AE46/'Body - sporty'!AE$4</f>
        <v>7.3786407766990289E-2</v>
      </c>
      <c r="AF43" s="243">
        <f>'Body - sporty'!AF46/'Body - sporty'!AF$4</f>
        <v>0</v>
      </c>
      <c r="AG43" s="243">
        <f>'Body - sporty'!AG46/'Body - sporty'!AG$4</f>
        <v>0</v>
      </c>
      <c r="AH43" s="243">
        <f>'Body - sporty'!AH46/'Body - sporty'!AH$4</f>
        <v>0</v>
      </c>
      <c r="AI43" s="243">
        <f>'Body - sporty'!AI46/'Body - sporty'!AI$4</f>
        <v>8.2524271844660199E-2</v>
      </c>
      <c r="AJ43" s="243">
        <f>'Body - sporty'!AJ46/'Body - sporty'!AJ$4</f>
        <v>7.9611650485436891E-2</v>
      </c>
      <c r="AK43" s="243">
        <f>'Body - sporty'!AK46/'Body - sporty'!AK$4</f>
        <v>6.7475728155339809E-2</v>
      </c>
      <c r="AL43" s="243">
        <f>'Body - sporty'!AL46/'Body - sporty'!AL$4</f>
        <v>7.6213592233009692E-2</v>
      </c>
      <c r="AM43" s="243">
        <f>'Body - sporty'!AM46/'Body - sporty'!AM$4</f>
        <v>0</v>
      </c>
      <c r="AN43" s="243">
        <f>'Body - sporty'!AN46/'Body - sporty'!AN$4</f>
        <v>0.29271844660194174</v>
      </c>
      <c r="AO43" s="243">
        <f>'Body - sporty'!AO46/'Body - sporty'!AO$4</f>
        <v>8.8834951456310665E-2</v>
      </c>
      <c r="AP43" s="243">
        <f>'Body - sporty'!AP46/'Body - sporty'!AP$4</f>
        <v>8.6407766990291263E-2</v>
      </c>
      <c r="AQ43" s="243">
        <f>'Body - sporty'!AQ46/'Body - sporty'!AQ$4</f>
        <v>0.4927184466019417</v>
      </c>
      <c r="AR43" s="243">
        <f>'Body - sporty'!AR46/'Body - sporty'!AR$4</f>
        <v>8.4466019417475738E-2</v>
      </c>
      <c r="AS43" s="243">
        <f>'Body - sporty'!AS46/'Body - sporty'!AS$4</f>
        <v>8.1067961165048538E-2</v>
      </c>
      <c r="AT43" s="243">
        <f>'Body - sporty'!AT46/'Body - sporty'!AT$4</f>
        <v>8.058252427184466E-2</v>
      </c>
      <c r="AU43" s="243">
        <f>'Body - sporty'!AU46/'Body - sporty'!AU$4</f>
        <v>8.1067961165048552E-2</v>
      </c>
      <c r="AV43" s="243">
        <f>'Body - sporty'!AV46/'Body - sporty'!AV$4</f>
        <v>0</v>
      </c>
      <c r="AW43" s="243">
        <f>'Body - sporty'!AW46/'Body - sporty'!AW$4</f>
        <v>0</v>
      </c>
      <c r="AX43" s="243">
        <f>'Body - sporty'!AX46/'Body - sporty'!AX$4</f>
        <v>7.7669902912621366E-2</v>
      </c>
      <c r="AY43" s="243">
        <f>'Body - sporty'!AY46/'Body - sporty'!AY$4</f>
        <v>9.5631067961165037E-2</v>
      </c>
      <c r="AZ43" s="243">
        <f>'Body - sporty'!AZ46/'Body - sporty'!AZ$4</f>
        <v>0</v>
      </c>
      <c r="BA43" s="243">
        <f>'Body - sporty'!BA46/'Body - sporty'!BA$4</f>
        <v>6.8446601941747565E-2</v>
      </c>
      <c r="BB43" s="243">
        <f>'Body - sporty'!BB46/'Body - sporty'!BB$4</f>
        <v>0</v>
      </c>
      <c r="BC43" s="243">
        <f>'Body - sporty'!BC46/'Body - sporty'!BC$4</f>
        <v>9.1747572815533987E-2</v>
      </c>
      <c r="BD43" s="243">
        <f>'Body - sporty'!BD46/'Body - sporty'!BD$4</f>
        <v>0</v>
      </c>
      <c r="BE43" s="243">
        <f>'Body - sporty'!BE46/'Body - sporty'!BE$4</f>
        <v>9.0776699029126218E-2</v>
      </c>
      <c r="BF43" s="243">
        <f>'Body - sporty'!BF46/'Body - sporty'!BF$4</f>
        <v>0</v>
      </c>
      <c r="BG43" s="243">
        <f>'Body - sporty'!BG46/'Body - sporty'!BG$4</f>
        <v>8.8349514563106801E-2</v>
      </c>
      <c r="BH43" s="243">
        <f>'Body - sporty'!BH46/'Body - sporty'!BH$4</f>
        <v>8.4951456310679616E-2</v>
      </c>
      <c r="BI43" s="243">
        <f>'Body - sporty'!BI46/'Body - sporty'!BI$4</f>
        <v>9.3203883495145634E-2</v>
      </c>
      <c r="BJ43" s="243">
        <f>'Body - sporty'!BJ46/'Body - sporty'!BJ$4</f>
        <v>9.2718446601941742E-2</v>
      </c>
      <c r="BK43" s="243">
        <f>'Body - sporty'!BK46/'Body - sporty'!BK$4</f>
        <v>0</v>
      </c>
      <c r="BL43" s="243">
        <f>'Body - sporty'!BL46/'Body - sporty'!BL$4</f>
        <v>0</v>
      </c>
      <c r="BM43" s="243">
        <f>'Body - sporty'!BM46/'Body - sporty'!BM$4</f>
        <v>9.4174757281553403E-2</v>
      </c>
      <c r="BN43" s="243">
        <f>'Body - sporty'!BN46/'Body - sporty'!BN$4</f>
        <v>9.3689320388349526E-2</v>
      </c>
      <c r="BO43" s="243">
        <f>'Body - sporty'!BO46/'Body - sporty'!BO$4</f>
        <v>8.4466019417475724E-2</v>
      </c>
      <c r="BP43" s="243">
        <f>'Body - sporty'!BP46/'Body - sporty'!BP$4</f>
        <v>7.9126213592233013E-2</v>
      </c>
      <c r="BQ43" s="243">
        <f>'Body - sporty'!BQ46/'Body - sporty'!BQ$4</f>
        <v>8.7378640776699046E-2</v>
      </c>
      <c r="BR43" s="243">
        <f>'Body - sporty'!BR46/'Body - sporty'!BR$4</f>
        <v>7.3300970873786397E-2</v>
      </c>
      <c r="BS43" s="243">
        <f>'Body - sporty'!BS46/'Body - sporty'!BS$4</f>
        <v>0</v>
      </c>
      <c r="BT43" s="243">
        <f>'Body - sporty'!BT46/'Body - sporty'!BT$4</f>
        <v>8.4466019417475724E-2</v>
      </c>
      <c r="BU43" s="243">
        <f>'Body - sporty'!BU46/'Body - sporty'!BU$4</f>
        <v>9.660194174757282E-2</v>
      </c>
      <c r="BV43" s="243">
        <f>'Body - sporty'!BV46/'Body - sporty'!BV$4</f>
        <v>0</v>
      </c>
      <c r="BW43" s="243">
        <f>'Body - sporty'!BW46/'Body - sporty'!BW$4</f>
        <v>0</v>
      </c>
      <c r="BX43" s="243">
        <f>'Body - sporty'!BX46/'Body - sporty'!BX$4</f>
        <v>0</v>
      </c>
      <c r="BY43" s="243">
        <f>'Body - sporty'!BY46/'Body - sporty'!BY$4</f>
        <v>8.3980582524271846E-2</v>
      </c>
      <c r="BZ43" s="243">
        <f>'Body - sporty'!BZ46/'Body - sporty'!BZ$4</f>
        <v>9.6116504854368928E-2</v>
      </c>
      <c r="CA43" s="243">
        <f>'Body - sporty'!CA46/'Body - sporty'!CA$4</f>
        <v>0</v>
      </c>
      <c r="CB43" s="243">
        <f>'Body - sporty'!CB46/'Body - sporty'!CB$4</f>
        <v>9.1262135922330095E-2</v>
      </c>
      <c r="CC43" s="243">
        <f>'Body - sporty'!CC46/'Body - sporty'!CC$4</f>
        <v>0</v>
      </c>
      <c r="CD43" s="243">
        <f>'Body - sporty'!CD46/'Body - sporty'!CD$4</f>
        <v>8.058252427184466E-2</v>
      </c>
      <c r="CE43" s="243">
        <f>'Body - sporty'!CE46/'Body - sporty'!CE$4</f>
        <v>7.0754921347867997E-2</v>
      </c>
      <c r="CF43" s="243">
        <f>'Body - sporty'!CF46/'Body - sporty'!CF$4</f>
        <v>0</v>
      </c>
      <c r="CG43" s="243">
        <f>'Body - sporty'!CG46/'Body - sporty'!CG$4</f>
        <v>0</v>
      </c>
      <c r="CH43" s="243">
        <f>'Body - sporty'!CH46/'Body - sporty'!CH$4</f>
        <v>7.2330097087378642E-2</v>
      </c>
      <c r="CI43" s="243">
        <f>'Body - sporty'!CI46/'Body - sporty'!CI$4</f>
        <v>0</v>
      </c>
      <c r="CJ43" s="243">
        <f>'Body - sporty'!CJ46/'Body - sporty'!CJ$4</f>
        <v>0</v>
      </c>
      <c r="CK43" s="243">
        <f>'Body - sporty'!CK46/'Body - sporty'!CK$4</f>
        <v>0</v>
      </c>
      <c r="CL43" s="243">
        <f>'Body - sporty'!CL46/'Body - sporty'!CL$4</f>
        <v>8.8834951456310679E-2</v>
      </c>
      <c r="CM43" s="243">
        <f>'Body - sporty'!CM46/'Body - sporty'!CM$4</f>
        <v>8.5436893203883493E-2</v>
      </c>
      <c r="CN43" s="243">
        <f>'Body - sporty'!CN46/'Body - sporty'!CN$4</f>
        <v>9.3203883495145648E-2</v>
      </c>
      <c r="CO43" s="243">
        <f>'Body - sporty'!CO46/'Body - sporty'!CO$4</f>
        <v>8.9320388349514571E-2</v>
      </c>
      <c r="CP43" s="243">
        <f>'Body - sporty'!CP46/'Body - sporty'!CP$4</f>
        <v>9.5631067961165064E-2</v>
      </c>
      <c r="CQ43" s="243">
        <f>'Body - sporty'!CQ46/'Body - sporty'!CQ$4</f>
        <v>0</v>
      </c>
      <c r="CR43" s="243">
        <f>'Body - sporty'!CR46/'Body - sporty'!CR$4</f>
        <v>8.9805825242718448E-2</v>
      </c>
      <c r="CS43" s="243">
        <f>'Body - sporty'!CS46/'Body - sporty'!CS$4</f>
        <v>9.6116504854368928E-2</v>
      </c>
      <c r="CT43" s="243">
        <f>'Body - sporty'!CT46/'Body - sporty'!CT$4</f>
        <v>7.184466019417475E-2</v>
      </c>
      <c r="CU43" s="243">
        <f>'Body - sporty'!CU46/'Body - sporty'!CU$4</f>
        <v>0</v>
      </c>
      <c r="CV43" s="243">
        <f>'Body - sporty'!CV46/'Body - sporty'!CV$4</f>
        <v>0</v>
      </c>
      <c r="CW43" s="243">
        <f>'Body - sporty'!CW46/'Body - sporty'!CW$4</f>
        <v>0</v>
      </c>
      <c r="CX43" s="243">
        <f>'Body - sporty'!CX46/'Body - sporty'!CX$4</f>
        <v>9.2718446601941756E-2</v>
      </c>
      <c r="CY43" s="243">
        <f>'Body - sporty'!CY46/'Body - sporty'!CY$4</f>
        <v>8.6407766990291263E-2</v>
      </c>
      <c r="CZ43" s="243">
        <f>'Body - sporty'!CZ46/'Body - sporty'!CZ$4</f>
        <v>5.3883495145631066E-2</v>
      </c>
      <c r="DA43" s="243">
        <f>'Body - sporty'!DA46/'Body - sporty'!DA$4</f>
        <v>8.9320388349514557E-2</v>
      </c>
      <c r="DB43" s="243">
        <f>'Body - sporty'!DB46/'Body - sporty'!DB$4</f>
        <v>8.9805825242718448E-2</v>
      </c>
      <c r="DC43" s="243">
        <f>'Body - sporty'!DC46/'Body - sporty'!DC$4</f>
        <v>0</v>
      </c>
      <c r="DD43" s="243">
        <f>'Body - sporty'!DD46/'Body - sporty'!DD$4</f>
        <v>8.0097087378640769E-2</v>
      </c>
      <c r="DE43" s="243">
        <f>'Body - sporty'!DE46/'Body - sporty'!DE$4</f>
        <v>8.155339805825243E-2</v>
      </c>
      <c r="DF43" s="243">
        <f>'Body - sporty'!DF46/'Body - sporty'!DF$4</f>
        <v>0</v>
      </c>
      <c r="DG43" s="243">
        <f>'Body - sporty'!DG46/'Body - sporty'!DG$4</f>
        <v>6.650485436893204E-2</v>
      </c>
      <c r="DH43" s="243">
        <f>'Body - sporty'!DH46/'Body - sporty'!DH$4</f>
        <v>7.9611650485436891E-2</v>
      </c>
      <c r="DI43" s="243">
        <f>'Body - sporty'!DI46/'Body - sporty'!DI$4</f>
        <v>0</v>
      </c>
    </row>
    <row r="44" spans="1:113" ht="14.25" customHeight="1" x14ac:dyDescent="0.25">
      <c r="A44" s="239" t="s">
        <v>46</v>
      </c>
      <c r="B44" s="243">
        <f>'Body - sporty'!B47/'Body - sporty'!B$4</f>
        <v>9.660194174757282E-2</v>
      </c>
      <c r="C44" s="243">
        <f>'Body - sporty'!C47/'Body - sporty'!C$4</f>
        <v>8.4466019417475738E-2</v>
      </c>
      <c r="D44" s="243">
        <f>'Body - sporty'!D47/'Body - sporty'!D$4</f>
        <v>7.4757281553398072E-2</v>
      </c>
      <c r="E44" s="243">
        <f>'Body - sporty'!E47/'Body - sporty'!E$4</f>
        <v>8.1067961165048552E-2</v>
      </c>
      <c r="F44" s="243">
        <f>'Body - sporty'!F47/'Body - sporty'!F$4</f>
        <v>8.8834951456310679E-2</v>
      </c>
      <c r="G44" s="243">
        <f>'Body - sporty'!G47/'Body - sporty'!G$4</f>
        <v>7.2330097087378642E-2</v>
      </c>
      <c r="H44" s="243">
        <f>'Body - sporty'!H47/'Body - sporty'!H$4</f>
        <v>0</v>
      </c>
      <c r="I44" s="243">
        <f>'Body - sporty'!I47/'Body - sporty'!I$4</f>
        <v>6.553398058252427E-2</v>
      </c>
      <c r="J44" s="243">
        <f>'Body - sporty'!J47/'Body - sporty'!J$4</f>
        <v>7.7669902912621366E-2</v>
      </c>
      <c r="K44" s="243">
        <f>'Body - sporty'!K47/'Body - sporty'!K$4</f>
        <v>0</v>
      </c>
      <c r="L44" s="243">
        <f>'Body - sporty'!L47/'Body - sporty'!L$4</f>
        <v>7.184466019417475E-2</v>
      </c>
      <c r="M44" s="243">
        <f>'Body - sporty'!M47/'Body - sporty'!M$4</f>
        <v>9.1747572815533973E-2</v>
      </c>
      <c r="N44" s="243">
        <f>'Body - sporty'!N47/'Body - sporty'!N$4</f>
        <v>9.3689320388349526E-2</v>
      </c>
      <c r="O44" s="243">
        <f>'Body - sporty'!O47/'Body - sporty'!O$4</f>
        <v>7.4757281553398058E-2</v>
      </c>
      <c r="P44" s="243">
        <f>'Body - sporty'!P47/'Body - sporty'!P$4</f>
        <v>0</v>
      </c>
      <c r="Q44" s="243">
        <f>'Body - sporty'!Q47/'Body - sporty'!Q$4</f>
        <v>8.8834951456310693E-2</v>
      </c>
      <c r="R44" s="243">
        <f>'Body - sporty'!R47/'Body - sporty'!R$4</f>
        <v>0</v>
      </c>
      <c r="S44" s="243">
        <f>'Body - sporty'!S47/'Body - sporty'!S$4</f>
        <v>0.10251363723582138</v>
      </c>
      <c r="T44" s="243">
        <f>'Body - sporty'!T47/'Body - sporty'!T$4</f>
        <v>7.5728155339805828E-2</v>
      </c>
      <c r="U44" s="243">
        <f>'Body - sporty'!U47/'Body - sporty'!U$4</f>
        <v>5.2912621359223304E-2</v>
      </c>
      <c r="V44" s="243">
        <f>'Body - sporty'!V47/'Body - sporty'!V$4</f>
        <v>7.0388349514563117E-2</v>
      </c>
      <c r="W44" s="243">
        <f>'Body - sporty'!W47/'Body - sporty'!W$4</f>
        <v>8.8834951456310665E-2</v>
      </c>
      <c r="X44" s="243">
        <f>'Body - sporty'!X47/'Body - sporty'!X$4</f>
        <v>9.6116504854368928E-2</v>
      </c>
      <c r="Y44" s="243">
        <f>'Body - sporty'!Y47/'Body - sporty'!Y$4</f>
        <v>9.4174757281553403E-2</v>
      </c>
      <c r="Z44" s="243">
        <f>'Body - sporty'!Z47/'Body - sporty'!Z$4</f>
        <v>0</v>
      </c>
      <c r="AA44" s="243">
        <f>'Body - sporty'!AA47/'Body - sporty'!AA$4</f>
        <v>5.6796116504854367E-2</v>
      </c>
      <c r="AB44" s="243">
        <f>'Body - sporty'!AB47/'Body - sporty'!AB$4</f>
        <v>8.689320388349514E-2</v>
      </c>
      <c r="AC44" s="243">
        <f>'Body - sporty'!AC47/'Body - sporty'!AC$4</f>
        <v>7.4271844660194181E-2</v>
      </c>
      <c r="AD44" s="243">
        <f>'Body - sporty'!AD47/'Body - sporty'!AD$4</f>
        <v>7.7184466019417475E-2</v>
      </c>
      <c r="AE44" s="243">
        <f>'Body - sporty'!AE47/'Body - sporty'!AE$4</f>
        <v>8.8834951456310679E-2</v>
      </c>
      <c r="AF44" s="243">
        <f>'Body - sporty'!AF47/'Body - sporty'!AF$4</f>
        <v>0</v>
      </c>
      <c r="AG44" s="243">
        <f>'Body - sporty'!AG47/'Body - sporty'!AG$4</f>
        <v>0</v>
      </c>
      <c r="AH44" s="243">
        <f>'Body - sporty'!AH47/'Body - sporty'!AH$4</f>
        <v>8.689320388349514E-2</v>
      </c>
      <c r="AI44" s="243">
        <f>'Body - sporty'!AI47/'Body - sporty'!AI$4</f>
        <v>7.8640776699029136E-2</v>
      </c>
      <c r="AJ44" s="243">
        <f>'Body - sporty'!AJ47/'Body - sporty'!AJ$4</f>
        <v>7.1359223300970873E-2</v>
      </c>
      <c r="AK44" s="243">
        <f>'Body - sporty'!AK47/'Body - sporty'!AK$4</f>
        <v>6.1165048543689315E-2</v>
      </c>
      <c r="AL44" s="243">
        <f>'Body - sporty'!AL47/'Body - sporty'!AL$4</f>
        <v>7.5728155339805814E-2</v>
      </c>
      <c r="AM44" s="243">
        <f>'Body - sporty'!AM47/'Body - sporty'!AM$4</f>
        <v>0</v>
      </c>
      <c r="AN44" s="243">
        <f>'Body - sporty'!AN47/'Body - sporty'!AN$4</f>
        <v>8.8834951456310665E-2</v>
      </c>
      <c r="AO44" s="243">
        <f>'Body - sporty'!AO47/'Body - sporty'!AO$4</f>
        <v>8.5436893203883493E-2</v>
      </c>
      <c r="AP44" s="243">
        <f>'Body - sporty'!AP47/'Body - sporty'!AP$4</f>
        <v>7.8640776699029122E-2</v>
      </c>
      <c r="AQ44" s="243">
        <f>'Body - sporty'!AQ47/'Body - sporty'!AQ$4</f>
        <v>8.8834951456310665E-2</v>
      </c>
      <c r="AR44" s="243">
        <f>'Body - sporty'!AR47/'Body - sporty'!AR$4</f>
        <v>8.6407766990291276E-2</v>
      </c>
      <c r="AS44" s="243">
        <f>'Body - sporty'!AS47/'Body - sporty'!AS$4</f>
        <v>7.8640776699029122E-2</v>
      </c>
      <c r="AT44" s="243">
        <f>'Body - sporty'!AT47/'Body - sporty'!AT$4</f>
        <v>8.2038834951456308E-2</v>
      </c>
      <c r="AU44" s="243">
        <f>'Body - sporty'!AU47/'Body - sporty'!AU$4</f>
        <v>9.2233009708737865E-2</v>
      </c>
      <c r="AV44" s="243">
        <f>'Body - sporty'!AV47/'Body - sporty'!AV$4</f>
        <v>0</v>
      </c>
      <c r="AW44" s="243">
        <f>'Body - sporty'!AW47/'Body - sporty'!AW$4</f>
        <v>0.39223300970873787</v>
      </c>
      <c r="AX44" s="243">
        <f>'Body - sporty'!AX47/'Body - sporty'!AX$4</f>
        <v>8.1067961165048538E-2</v>
      </c>
      <c r="AY44" s="243">
        <f>'Body - sporty'!AY47/'Body - sporty'!AY$4</f>
        <v>9.1262135922330082E-2</v>
      </c>
      <c r="AZ44" s="243">
        <f>'Body - sporty'!AZ47/'Body - sporty'!AZ$4</f>
        <v>0.29271844660194174</v>
      </c>
      <c r="BA44" s="243">
        <f>'Body - sporty'!BA47/'Body - sporty'!BA$4</f>
        <v>8.9805825242718448E-2</v>
      </c>
      <c r="BB44" s="243">
        <f>'Body - sporty'!BB47/'Body - sporty'!BB$4</f>
        <v>9.0776699029126204E-2</v>
      </c>
      <c r="BC44" s="243">
        <f>'Body - sporty'!BC47/'Body - sporty'!BC$4</f>
        <v>0</v>
      </c>
      <c r="BD44" s="243">
        <f>'Body - sporty'!BD47/'Body - sporty'!BD$4</f>
        <v>0</v>
      </c>
      <c r="BE44" s="243">
        <f>'Body - sporty'!BE47/'Body - sporty'!BE$4</f>
        <v>7.0388349514563117E-2</v>
      </c>
      <c r="BF44" s="243">
        <f>'Body - sporty'!BF47/'Body - sporty'!BF$4</f>
        <v>7.5728155339805828E-2</v>
      </c>
      <c r="BG44" s="243">
        <f>'Body - sporty'!BG47/'Body - sporty'!BG$4</f>
        <v>8.5922330097087385E-2</v>
      </c>
      <c r="BH44" s="243">
        <f>'Body - sporty'!BH47/'Body - sporty'!BH$4</f>
        <v>7.9611650485436891E-2</v>
      </c>
      <c r="BI44" s="243">
        <f>'Body - sporty'!BI47/'Body - sporty'!BI$4</f>
        <v>0</v>
      </c>
      <c r="BJ44" s="243">
        <f>'Body - sporty'!BJ47/'Body - sporty'!BJ$4</f>
        <v>0</v>
      </c>
      <c r="BK44" s="243">
        <f>'Body - sporty'!BK47/'Body - sporty'!BK$4</f>
        <v>0</v>
      </c>
      <c r="BL44" s="243">
        <f>'Body - sporty'!BL47/'Body - sporty'!BL$4</f>
        <v>0</v>
      </c>
      <c r="BM44" s="243">
        <f>'Body - sporty'!BM47/'Body - sporty'!BM$4</f>
        <v>9.1262135922330095E-2</v>
      </c>
      <c r="BN44" s="243">
        <f>'Body - sporty'!BN47/'Body - sporty'!BN$4</f>
        <v>0</v>
      </c>
      <c r="BO44" s="243">
        <f>'Body - sporty'!BO47/'Body - sporty'!BO$4</f>
        <v>6.650485436893204E-2</v>
      </c>
      <c r="BP44" s="243">
        <f>'Body - sporty'!BP47/'Body - sporty'!BP$4</f>
        <v>0</v>
      </c>
      <c r="BQ44" s="243">
        <f>'Body - sporty'!BQ47/'Body - sporty'!BQ$4</f>
        <v>8.4466019417475738E-2</v>
      </c>
      <c r="BR44" s="243">
        <f>'Body - sporty'!BR47/'Body - sporty'!BR$4</f>
        <v>8.3980582524271846E-2</v>
      </c>
      <c r="BS44" s="243">
        <f>'Body - sporty'!BS47/'Body - sporty'!BS$4</f>
        <v>0</v>
      </c>
      <c r="BT44" s="243">
        <f>'Body - sporty'!BT47/'Body - sporty'!BT$4</f>
        <v>8.9805825242718434E-2</v>
      </c>
      <c r="BU44" s="243">
        <f>'Body - sporty'!BU47/'Body - sporty'!BU$4</f>
        <v>8.9320388349514557E-2</v>
      </c>
      <c r="BV44" s="243">
        <f>'Body - sporty'!BV47/'Body - sporty'!BV$4</f>
        <v>0</v>
      </c>
      <c r="BW44" s="243">
        <f>'Body - sporty'!BW47/'Body - sporty'!BW$4</f>
        <v>0</v>
      </c>
      <c r="BX44" s="243">
        <f>'Body - sporty'!BX47/'Body - sporty'!BX$4</f>
        <v>0</v>
      </c>
      <c r="BY44" s="243">
        <f>'Body - sporty'!BY47/'Body - sporty'!BY$4</f>
        <v>0</v>
      </c>
      <c r="BZ44" s="243">
        <f>'Body - sporty'!BZ47/'Body - sporty'!BZ$4</f>
        <v>0</v>
      </c>
      <c r="CA44" s="243">
        <f>'Body - sporty'!CA47/'Body - sporty'!CA$4</f>
        <v>0</v>
      </c>
      <c r="CB44" s="243">
        <f>'Body - sporty'!CB47/'Body - sporty'!CB$4</f>
        <v>7.2330097087378642E-2</v>
      </c>
      <c r="CC44" s="243">
        <f>'Body - sporty'!CC47/'Body - sporty'!CC$4</f>
        <v>0</v>
      </c>
      <c r="CD44" s="243">
        <f>'Body - sporty'!CD47/'Body - sporty'!CD$4</f>
        <v>7.3786407766990289E-2</v>
      </c>
      <c r="CE44" s="243">
        <f>'Body - sporty'!CE47/'Body - sporty'!CE$4</f>
        <v>6.8069917422714205E-2</v>
      </c>
      <c r="CF44" s="243">
        <f>'Body - sporty'!CF47/'Body - sporty'!CF$4</f>
        <v>0</v>
      </c>
      <c r="CG44" s="243">
        <f>'Body - sporty'!CG47/'Body - sporty'!CG$4</f>
        <v>6.5048543689320393E-2</v>
      </c>
      <c r="CH44" s="243">
        <f>'Body - sporty'!CH47/'Body - sporty'!CH$4</f>
        <v>8.5922330097087385E-2</v>
      </c>
      <c r="CI44" s="243">
        <f>'Body - sporty'!CI47/'Body - sporty'!CI$4</f>
        <v>0</v>
      </c>
      <c r="CJ44" s="243">
        <f>'Body - sporty'!CJ47/'Body - sporty'!CJ$4</f>
        <v>9.4174757281553403E-2</v>
      </c>
      <c r="CK44" s="243">
        <f>'Body - sporty'!CK47/'Body - sporty'!CK$4</f>
        <v>0</v>
      </c>
      <c r="CL44" s="243">
        <f>'Body - sporty'!CL47/'Body - sporty'!CL$4</f>
        <v>7.9611650485436891E-2</v>
      </c>
      <c r="CM44" s="243">
        <f>'Body - sporty'!CM47/'Body - sporty'!CM$4</f>
        <v>7.6699029126213597E-2</v>
      </c>
      <c r="CN44" s="243">
        <f>'Body - sporty'!CN47/'Body - sporty'!CN$4</f>
        <v>8.8834951456310693E-2</v>
      </c>
      <c r="CO44" s="243">
        <f>'Body - sporty'!CO47/'Body - sporty'!CO$4</f>
        <v>9.3203883495145634E-2</v>
      </c>
      <c r="CP44" s="243">
        <f>'Body - sporty'!CP47/'Body - sporty'!CP$4</f>
        <v>8.9805825242718448E-2</v>
      </c>
      <c r="CQ44" s="243">
        <f>'Body - sporty'!CQ47/'Body - sporty'!CQ$4</f>
        <v>0</v>
      </c>
      <c r="CR44" s="243">
        <f>'Body - sporty'!CR47/'Body - sporty'!CR$4</f>
        <v>0.1941747572815534</v>
      </c>
      <c r="CS44" s="243">
        <f>'Body - sporty'!CS47/'Body - sporty'!CS$4</f>
        <v>8.8349514563106787E-2</v>
      </c>
      <c r="CT44" s="243">
        <f>'Body - sporty'!CT47/'Body - sporty'!CT$4</f>
        <v>0</v>
      </c>
      <c r="CU44" s="243">
        <f>'Body - sporty'!CU47/'Body - sporty'!CU$4</f>
        <v>0</v>
      </c>
      <c r="CV44" s="243">
        <f>'Body - sporty'!CV47/'Body - sporty'!CV$4</f>
        <v>0</v>
      </c>
      <c r="CW44" s="243">
        <f>'Body - sporty'!CW47/'Body - sporty'!CW$4</f>
        <v>0</v>
      </c>
      <c r="CX44" s="243">
        <f>'Body - sporty'!CX47/'Body - sporty'!CX$4</f>
        <v>9.0291262135922326E-2</v>
      </c>
      <c r="CY44" s="243">
        <f>'Body - sporty'!CY47/'Body - sporty'!CY$4</f>
        <v>8.5922330097087371E-2</v>
      </c>
      <c r="CZ44" s="243">
        <f>'Body - sporty'!CZ47/'Body - sporty'!CZ$4</f>
        <v>7.0388349514563103E-2</v>
      </c>
      <c r="DA44" s="243">
        <f>'Body - sporty'!DA47/'Body - sporty'!DA$4</f>
        <v>8.5436893203883493E-2</v>
      </c>
      <c r="DB44" s="243">
        <f>'Body - sporty'!DB47/'Body - sporty'!DB$4</f>
        <v>8.7864077669902924E-2</v>
      </c>
      <c r="DC44" s="243">
        <f>'Body - sporty'!DC47/'Body - sporty'!DC$4</f>
        <v>0</v>
      </c>
      <c r="DD44" s="243">
        <f>'Body - sporty'!DD47/'Body - sporty'!DD$4</f>
        <v>9.0291262135922326E-2</v>
      </c>
      <c r="DE44" s="243">
        <f>'Body - sporty'!DE47/'Body - sporty'!DE$4</f>
        <v>8.6407766990291276E-2</v>
      </c>
      <c r="DF44" s="243">
        <f>'Body - sporty'!DF47/'Body - sporty'!DF$4</f>
        <v>0</v>
      </c>
      <c r="DG44" s="243">
        <f>'Body - sporty'!DG47/'Body - sporty'!DG$4</f>
        <v>0</v>
      </c>
      <c r="DH44" s="243">
        <f>'Body - sporty'!DH47/'Body - sporty'!DH$4</f>
        <v>6.1165048543689329E-2</v>
      </c>
      <c r="DI44" s="243">
        <f>'Body - sporty'!DI47/'Body - sporty'!DI$4</f>
        <v>0</v>
      </c>
    </row>
    <row r="45" spans="1:113" ht="14.25" customHeight="1" x14ac:dyDescent="0.25">
      <c r="A45" s="239" t="s">
        <v>47</v>
      </c>
      <c r="B45" s="243">
        <f>'Body - sporty'!B48/'Body - sporty'!B$4</f>
        <v>9.1747572815533987E-2</v>
      </c>
      <c r="C45" s="243">
        <f>'Body - sporty'!C48/'Body - sporty'!C$4</f>
        <v>9.3689320388349512E-2</v>
      </c>
      <c r="D45" s="243">
        <f>'Body - sporty'!D48/'Body - sporty'!D$4</f>
        <v>0.29271844660194174</v>
      </c>
      <c r="E45" s="243">
        <f>'Body - sporty'!E48/'Body - sporty'!E$4</f>
        <v>9.3203883495145648E-2</v>
      </c>
      <c r="F45" s="243">
        <f>'Body - sporty'!F48/'Body - sporty'!F$4</f>
        <v>0</v>
      </c>
      <c r="G45" s="243">
        <f>'Body - sporty'!G48/'Body - sporty'!G$4</f>
        <v>0.59417475728155345</v>
      </c>
      <c r="H45" s="243">
        <f>'Body - sporty'!H48/'Body - sporty'!H$4</f>
        <v>0.29271844660194168</v>
      </c>
      <c r="I45" s="243">
        <f>'Body - sporty'!I48/'Body - sporty'!I$4</f>
        <v>1</v>
      </c>
      <c r="J45" s="243">
        <f>'Body - sporty'!J48/'Body - sporty'!J$4</f>
        <v>9.4174757281553403E-2</v>
      </c>
      <c r="K45" s="243">
        <f>'Body - sporty'!K48/'Body - sporty'!K$4</f>
        <v>9.4660194174757267E-2</v>
      </c>
      <c r="L45" s="243">
        <f>'Body - sporty'!L48/'Body - sporty'!L$4</f>
        <v>8.3009708737864077E-2</v>
      </c>
      <c r="M45" s="243">
        <f>'Body - sporty'!M48/'Body - sporty'!M$4</f>
        <v>8.1067961165048552E-2</v>
      </c>
      <c r="N45" s="243">
        <f>'Body - sporty'!N48/'Body - sporty'!N$4</f>
        <v>8.5922330097087385E-2</v>
      </c>
      <c r="O45" s="243">
        <f>'Body - sporty'!O48/'Body - sporty'!O$4</f>
        <v>1</v>
      </c>
      <c r="P45" s="243">
        <f>'Body - sporty'!P48/'Body - sporty'!P$4</f>
        <v>0.29271844660194174</v>
      </c>
      <c r="Q45" s="243">
        <f>'Body - sporty'!Q48/'Body - sporty'!Q$4</f>
        <v>9.6116504854368942E-2</v>
      </c>
      <c r="R45" s="243">
        <f>'Body - sporty'!R48/'Body - sporty'!R$4</f>
        <v>0.49271844660194175</v>
      </c>
      <c r="S45" s="243">
        <f>'Body - sporty'!S48/'Body - sporty'!S$4</f>
        <v>8.2596420054274824E-2</v>
      </c>
      <c r="T45" s="243">
        <f>'Body - sporty'!T48/'Body - sporty'!T$4</f>
        <v>0.39223300970873787</v>
      </c>
      <c r="U45" s="243">
        <f>'Body - sporty'!U48/'Body - sporty'!U$4</f>
        <v>0.59417475728155345</v>
      </c>
      <c r="V45" s="243">
        <f>'Body - sporty'!V48/'Body - sporty'!V$4</f>
        <v>9.660194174757282E-2</v>
      </c>
      <c r="W45" s="243">
        <f>'Body - sporty'!W48/'Body - sporty'!W$4</f>
        <v>0.1941747572815534</v>
      </c>
      <c r="X45" s="243">
        <f>'Body - sporty'!X48/'Body - sporty'!X$4</f>
        <v>0</v>
      </c>
      <c r="Y45" s="243">
        <f>'Body - sporty'!Y48/'Body - sporty'!Y$4</f>
        <v>0.39223300970873792</v>
      </c>
      <c r="Z45" s="243">
        <f>'Body - sporty'!Z48/'Body - sporty'!Z$4</f>
        <v>0.79611650485436902</v>
      </c>
      <c r="AA45" s="243">
        <f>'Body - sporty'!AA48/'Body - sporty'!AA$4</f>
        <v>9.5145631067961159E-2</v>
      </c>
      <c r="AB45" s="243">
        <f>'Body - sporty'!AB48/'Body - sporty'!AB$4</f>
        <v>0.29271844660194174</v>
      </c>
      <c r="AC45" s="243">
        <f>'Body - sporty'!AC48/'Body - sporty'!AC$4</f>
        <v>0.29271844660194174</v>
      </c>
      <c r="AD45" s="243">
        <f>'Body - sporty'!AD48/'Body - sporty'!AD$4</f>
        <v>0.1941747572815534</v>
      </c>
      <c r="AE45" s="243">
        <f>'Body - sporty'!AE48/'Body - sporty'!AE$4</f>
        <v>1</v>
      </c>
      <c r="AF45" s="243">
        <f>'Body - sporty'!AF48/'Body - sporty'!AF$4</f>
        <v>0</v>
      </c>
      <c r="AG45" s="243">
        <f>'Body - sporty'!AG48/'Body - sporty'!AG$4</f>
        <v>9.4660194174757281E-2</v>
      </c>
      <c r="AH45" s="243">
        <f>'Body - sporty'!AH48/'Body - sporty'!AH$4</f>
        <v>7.8640776699029122E-2</v>
      </c>
      <c r="AI45" s="243">
        <f>'Body - sporty'!AI48/'Body - sporty'!AI$4</f>
        <v>0.79611650485436891</v>
      </c>
      <c r="AJ45" s="243">
        <f>'Body - sporty'!AJ48/'Body - sporty'!AJ$4</f>
        <v>9.5145631067961159E-2</v>
      </c>
      <c r="AK45" s="243">
        <f>'Body - sporty'!AK48/'Body - sporty'!AK$4</f>
        <v>9.1747572815533987E-2</v>
      </c>
      <c r="AL45" s="243">
        <f>'Body - sporty'!AL48/'Body - sporty'!AL$4</f>
        <v>0.29271844660194168</v>
      </c>
      <c r="AM45" s="243">
        <f>'Body - sporty'!AM48/'Body - sporty'!AM$4</f>
        <v>0</v>
      </c>
      <c r="AN45" s="243">
        <f>'Body - sporty'!AN48/'Body - sporty'!AN$4</f>
        <v>8.5922330097087371E-2</v>
      </c>
      <c r="AO45" s="243">
        <f>'Body - sporty'!AO48/'Body - sporty'!AO$4</f>
        <v>0.59417475728155333</v>
      </c>
      <c r="AP45" s="243">
        <f>'Body - sporty'!AP48/'Body - sporty'!AP$4</f>
        <v>0.49271844660194175</v>
      </c>
      <c r="AQ45" s="243">
        <f>'Body - sporty'!AQ48/'Body - sporty'!AQ$4</f>
        <v>0.79611650485436891</v>
      </c>
      <c r="AR45" s="243">
        <f>'Body - sporty'!AR48/'Body - sporty'!AR$4</f>
        <v>8.7378640776699046E-2</v>
      </c>
      <c r="AS45" s="243">
        <f>'Body - sporty'!AS48/'Body - sporty'!AS$4</f>
        <v>0.7961165048543688</v>
      </c>
      <c r="AT45" s="243">
        <f>'Body - sporty'!AT48/'Body - sporty'!AT$4</f>
        <v>0.4927184466019417</v>
      </c>
      <c r="AU45" s="243">
        <f>'Body - sporty'!AU48/'Body - sporty'!AU$4</f>
        <v>0</v>
      </c>
      <c r="AV45" s="243">
        <f>'Body - sporty'!AV48/'Body - sporty'!AV$4</f>
        <v>0.7961165048543688</v>
      </c>
      <c r="AW45" s="243">
        <f>'Body - sporty'!AW48/'Body - sporty'!AW$4</f>
        <v>9.5145631067961173E-2</v>
      </c>
      <c r="AX45" s="243">
        <f>'Body - sporty'!AX48/'Body - sporty'!AX$4</f>
        <v>9.3689320388349512E-2</v>
      </c>
      <c r="AY45" s="243">
        <f>'Body - sporty'!AY48/'Body - sporty'!AY$4</f>
        <v>9.0291262135922326E-2</v>
      </c>
      <c r="AZ45" s="243">
        <f>'Body - sporty'!AZ48/'Body - sporty'!AZ$4</f>
        <v>0</v>
      </c>
      <c r="BA45" s="243">
        <f>'Body - sporty'!BA48/'Body - sporty'!BA$4</f>
        <v>9.417475728155339E-2</v>
      </c>
      <c r="BB45" s="243">
        <f>'Body - sporty'!BB48/'Body - sporty'!BB$4</f>
        <v>0</v>
      </c>
      <c r="BC45" s="243">
        <f>'Body - sporty'!BC48/'Body - sporty'!BC$4</f>
        <v>8.9320388349514557E-2</v>
      </c>
      <c r="BD45" s="243">
        <f>'Body - sporty'!BD48/'Body - sporty'!BD$4</f>
        <v>9.417475728155339E-2</v>
      </c>
      <c r="BE45" s="243">
        <f>'Body - sporty'!BE48/'Body - sporty'!BE$4</f>
        <v>8.3495145631067955E-2</v>
      </c>
      <c r="BF45" s="243">
        <f>'Body - sporty'!BF48/'Body - sporty'!BF$4</f>
        <v>8.6407766990291263E-2</v>
      </c>
      <c r="BG45" s="243">
        <f>'Body - sporty'!BG48/'Body - sporty'!BG$4</f>
        <v>9.4660194174757295E-2</v>
      </c>
      <c r="BH45" s="243">
        <f>'Body - sporty'!BH48/'Body - sporty'!BH$4</f>
        <v>9.6116504854368928E-2</v>
      </c>
      <c r="BI45" s="243">
        <f>'Body - sporty'!BI48/'Body - sporty'!BI$4</f>
        <v>9.660194174757282E-2</v>
      </c>
      <c r="BJ45" s="243">
        <f>'Body - sporty'!BJ48/'Body - sporty'!BJ$4</f>
        <v>0.59417475728155333</v>
      </c>
      <c r="BK45" s="243">
        <f>'Body - sporty'!BK48/'Body - sporty'!BK$4</f>
        <v>0.49271844660194175</v>
      </c>
      <c r="BL45" s="243">
        <f>'Body - sporty'!BL48/'Body - sporty'!BL$4</f>
        <v>0.1941747572815534</v>
      </c>
      <c r="BM45" s="243">
        <f>'Body - sporty'!BM48/'Body - sporty'!BM$4</f>
        <v>9.5631067961165064E-2</v>
      </c>
      <c r="BN45" s="243">
        <f>'Body - sporty'!BN48/'Body - sporty'!BN$4</f>
        <v>0</v>
      </c>
      <c r="BO45" s="243">
        <f>'Body - sporty'!BO48/'Body - sporty'!BO$4</f>
        <v>0.39223300970873781</v>
      </c>
      <c r="BP45" s="243">
        <f>'Body - sporty'!BP48/'Body - sporty'!BP$4</f>
        <v>0.79611650485436891</v>
      </c>
      <c r="BQ45" s="243">
        <f>'Body - sporty'!BQ48/'Body - sporty'!BQ$4</f>
        <v>0.49271844660194175</v>
      </c>
      <c r="BR45" s="243">
        <f>'Body - sporty'!BR48/'Body - sporty'!BR$4</f>
        <v>0.59417475728155333</v>
      </c>
      <c r="BS45" s="243">
        <f>'Body - sporty'!BS48/'Body - sporty'!BS$4</f>
        <v>0.59417475728155345</v>
      </c>
      <c r="BT45" s="243">
        <f>'Body - sporty'!BT48/'Body - sporty'!BT$4</f>
        <v>9.6116504854368928E-2</v>
      </c>
      <c r="BU45" s="243">
        <f>'Body - sporty'!BU48/'Body - sporty'!BU$4</f>
        <v>9.6116504854368914E-2</v>
      </c>
      <c r="BV45" s="243">
        <f>'Body - sporty'!BV48/'Body - sporty'!BV$4</f>
        <v>9.4174757281553403E-2</v>
      </c>
      <c r="BW45" s="243">
        <f>'Body - sporty'!BW48/'Body - sporty'!BW$4</f>
        <v>0</v>
      </c>
      <c r="BX45" s="243">
        <f>'Body - sporty'!BX48/'Body - sporty'!BX$4</f>
        <v>9.6601941747572806E-2</v>
      </c>
      <c r="BY45" s="243">
        <f>'Body - sporty'!BY48/'Body - sporty'!BY$4</f>
        <v>8.8349514563106787E-2</v>
      </c>
      <c r="BZ45" s="243">
        <f>'Body - sporty'!BZ48/'Body - sporty'!BZ$4</f>
        <v>0.59417475728155333</v>
      </c>
      <c r="CA45" s="243">
        <f>'Body - sporty'!CA48/'Body - sporty'!CA$4</f>
        <v>9.2233009708737865E-2</v>
      </c>
      <c r="CB45" s="243">
        <f>'Body - sporty'!CB48/'Body - sporty'!CB$4</f>
        <v>9.6116504854368942E-2</v>
      </c>
      <c r="CC45" s="243">
        <f>'Body - sporty'!CC48/'Body - sporty'!CC$4</f>
        <v>0</v>
      </c>
      <c r="CD45" s="243">
        <f>'Body - sporty'!CD48/'Body - sporty'!CD$4</f>
        <v>9.2718446601941742E-2</v>
      </c>
      <c r="CE45" s="243">
        <f>'Body - sporty'!CE48/'Body - sporty'!CE$4</f>
        <v>1</v>
      </c>
      <c r="CF45" s="243">
        <f>'Body - sporty'!CF48/'Body - sporty'!CF$4</f>
        <v>0.79611650485436902</v>
      </c>
      <c r="CG45" s="243">
        <f>'Body - sporty'!CG48/'Body - sporty'!CG$4</f>
        <v>0.59417475728155345</v>
      </c>
      <c r="CH45" s="243">
        <f>'Body - sporty'!CH48/'Body - sporty'!CH$4</f>
        <v>0.79611650485436891</v>
      </c>
      <c r="CI45" s="243">
        <f>'Body - sporty'!CI48/'Body - sporty'!CI$4</f>
        <v>8.155339805825243E-2</v>
      </c>
      <c r="CJ45" s="243">
        <f>'Body - sporty'!CJ48/'Body - sporty'!CJ$4</f>
        <v>9.563106796116505E-2</v>
      </c>
      <c r="CK45" s="243">
        <f>'Body - sporty'!CK48/'Body - sporty'!CK$4</f>
        <v>0</v>
      </c>
      <c r="CL45" s="243">
        <f>'Body - sporty'!CL48/'Body - sporty'!CL$4</f>
        <v>9.6116504854368928E-2</v>
      </c>
      <c r="CM45" s="243">
        <f>'Body - sporty'!CM48/'Body - sporty'!CM$4</f>
        <v>8.9320388349514571E-2</v>
      </c>
      <c r="CN45" s="243">
        <f>'Body - sporty'!CN48/'Body - sporty'!CN$4</f>
        <v>9.2718446601941756E-2</v>
      </c>
      <c r="CO45" s="243">
        <f>'Body - sporty'!CO48/'Body - sporty'!CO$4</f>
        <v>8.9805825242718448E-2</v>
      </c>
      <c r="CP45" s="243">
        <f>'Body - sporty'!CP48/'Body - sporty'!CP$4</f>
        <v>0.1941747572815534</v>
      </c>
      <c r="CQ45" s="243">
        <f>'Body - sporty'!CQ48/'Body - sporty'!CQ$4</f>
        <v>0</v>
      </c>
      <c r="CR45" s="243">
        <f>'Body - sporty'!CR48/'Body - sporty'!CR$4</f>
        <v>9.3689320388349512E-2</v>
      </c>
      <c r="CS45" s="243">
        <f>'Body - sporty'!CS48/'Body - sporty'!CS$4</f>
        <v>0.59417475728155333</v>
      </c>
      <c r="CT45" s="243">
        <f>'Body - sporty'!CT48/'Body - sporty'!CT$4</f>
        <v>0.79611650485436891</v>
      </c>
      <c r="CU45" s="243">
        <f>'Body - sporty'!CU48/'Body - sporty'!CU$4</f>
        <v>0.79611650485436891</v>
      </c>
      <c r="CV45" s="243">
        <f>'Body - sporty'!CV48/'Body - sporty'!CV$4</f>
        <v>0</v>
      </c>
      <c r="CW45" s="243">
        <f>'Body - sporty'!CW48/'Body - sporty'!CW$4</f>
        <v>9.5145631067961159E-2</v>
      </c>
      <c r="CX45" s="243">
        <f>'Body - sporty'!CX48/'Body - sporty'!CX$4</f>
        <v>0.2927184466019418</v>
      </c>
      <c r="CY45" s="243">
        <f>'Body - sporty'!CY48/'Body - sporty'!CY$4</f>
        <v>9.0291262135922326E-2</v>
      </c>
      <c r="CZ45" s="243">
        <f>'Body - sporty'!CZ48/'Body - sporty'!CZ$4</f>
        <v>0.59417475728155345</v>
      </c>
      <c r="DA45" s="243">
        <f>'Body - sporty'!DA48/'Body - sporty'!DA$4</f>
        <v>9.5631067961165037E-2</v>
      </c>
      <c r="DB45" s="243">
        <f>'Body - sporty'!DB48/'Body - sporty'!DB$4</f>
        <v>0.49271844660194181</v>
      </c>
      <c r="DC45" s="243">
        <f>'Body - sporty'!DC48/'Body - sporty'!DC$4</f>
        <v>0.39223300970873787</v>
      </c>
      <c r="DD45" s="243">
        <f>'Body - sporty'!DD48/'Body - sporty'!DD$4</f>
        <v>8.786407766990291E-2</v>
      </c>
      <c r="DE45" s="243">
        <f>'Body - sporty'!DE48/'Body - sporty'!DE$4</f>
        <v>6.2621359223300976E-2</v>
      </c>
      <c r="DF45" s="243">
        <f>'Body - sporty'!DF48/'Body - sporty'!DF$4</f>
        <v>0.19417475728155342</v>
      </c>
      <c r="DG45" s="243">
        <f>'Body - sporty'!DG48/'Body - sporty'!DG$4</f>
        <v>8.4951456310679602E-2</v>
      </c>
      <c r="DH45" s="243">
        <f>'Body - sporty'!DH48/'Body - sporty'!DH$4</f>
        <v>7.7669902912621352E-2</v>
      </c>
      <c r="DI45" s="243">
        <f>'Body - sporty'!DI48/'Body - sporty'!DI$4</f>
        <v>6.9902912621359226E-2</v>
      </c>
    </row>
    <row r="46" spans="1:113" ht="14.25" customHeight="1" x14ac:dyDescent="0.25">
      <c r="A46" s="239" t="s">
        <v>48</v>
      </c>
      <c r="B46" s="243">
        <f>'Body - sporty'!B49/'Body - sporty'!B$4</f>
        <v>0.1941747572815534</v>
      </c>
      <c r="C46" s="243">
        <f>'Body - sporty'!C49/'Body - sporty'!C$4</f>
        <v>1</v>
      </c>
      <c r="D46" s="243">
        <f>'Body - sporty'!D49/'Body - sporty'!D$4</f>
        <v>1</v>
      </c>
      <c r="E46" s="243">
        <f>'Body - sporty'!E49/'Body - sporty'!E$4</f>
        <v>0.79611650485436902</v>
      </c>
      <c r="F46" s="243">
        <f>'Body - sporty'!F49/'Body - sporty'!F$4</f>
        <v>9.5145631067961159E-2</v>
      </c>
      <c r="G46" s="243">
        <f>'Body - sporty'!G49/'Body - sporty'!G$4</f>
        <v>1</v>
      </c>
      <c r="H46" s="243">
        <f>'Body - sporty'!H49/'Body - sporty'!H$4</f>
        <v>0.39223300970873787</v>
      </c>
      <c r="I46" s="243">
        <f>'Body - sporty'!I49/'Body - sporty'!I$4</f>
        <v>0.39223300970873787</v>
      </c>
      <c r="J46" s="243">
        <f>'Body - sporty'!J49/'Body - sporty'!J$4</f>
        <v>9.2718446601941742E-2</v>
      </c>
      <c r="K46" s="243">
        <f>'Body - sporty'!K49/'Body - sporty'!K$4</f>
        <v>0.39223300970873787</v>
      </c>
      <c r="L46" s="243">
        <f>'Body - sporty'!L49/'Body - sporty'!L$4</f>
        <v>0.79611650485436891</v>
      </c>
      <c r="M46" s="243">
        <f>'Body - sporty'!M49/'Body - sporty'!M$4</f>
        <v>1</v>
      </c>
      <c r="N46" s="243">
        <f>'Body - sporty'!N49/'Body - sporty'!N$4</f>
        <v>9.3689320388349526E-2</v>
      </c>
      <c r="O46" s="243">
        <f>'Body - sporty'!O49/'Body - sporty'!O$4</f>
        <v>9.2718446601941742E-2</v>
      </c>
      <c r="P46" s="243">
        <f>'Body - sporty'!P49/'Body - sporty'!P$4</f>
        <v>0.79611650485436891</v>
      </c>
      <c r="Q46" s="243">
        <f>'Body - sporty'!Q49/'Body - sporty'!Q$4</f>
        <v>0.39223300970873787</v>
      </c>
      <c r="R46" s="243">
        <f>'Body - sporty'!R49/'Body - sporty'!R$4</f>
        <v>1</v>
      </c>
      <c r="S46" s="243">
        <f>'Body - sporty'!S49/'Body - sporty'!S$4</f>
        <v>9.6328225651709107E-2</v>
      </c>
      <c r="T46" s="243">
        <f>'Body - sporty'!T49/'Body - sporty'!T$4</f>
        <v>1</v>
      </c>
      <c r="U46" s="243">
        <f>'Body - sporty'!U49/'Body - sporty'!U$4</f>
        <v>1</v>
      </c>
      <c r="V46" s="243">
        <f>'Body - sporty'!V49/'Body - sporty'!V$4</f>
        <v>1</v>
      </c>
      <c r="W46" s="243">
        <f>'Body - sporty'!W49/'Body - sporty'!W$4</f>
        <v>9.2233009708737851E-2</v>
      </c>
      <c r="X46" s="243">
        <f>'Body - sporty'!X49/'Body - sporty'!X$4</f>
        <v>9.5145631067961159E-2</v>
      </c>
      <c r="Y46" s="243">
        <f>'Body - sporty'!Y49/'Body - sporty'!Y$4</f>
        <v>0.2927184466019418</v>
      </c>
      <c r="Z46" s="243">
        <f>'Body - sporty'!Z49/'Body - sporty'!Z$4</f>
        <v>8.6893203883495154E-2</v>
      </c>
      <c r="AA46" s="243">
        <f>'Body - sporty'!AA49/'Body - sporty'!AA$4</f>
        <v>1</v>
      </c>
      <c r="AB46" s="243">
        <f>'Body - sporty'!AB49/'Body - sporty'!AB$4</f>
        <v>0.39223300970873781</v>
      </c>
      <c r="AC46" s="243">
        <f>'Body - sporty'!AC49/'Body - sporty'!AC$4</f>
        <v>9.6116504854368942E-2</v>
      </c>
      <c r="AD46" s="243">
        <f>'Body - sporty'!AD49/'Body - sporty'!AD$4</f>
        <v>0.49271844660194181</v>
      </c>
      <c r="AE46" s="243">
        <f>'Body - sporty'!AE49/'Body - sporty'!AE$4</f>
        <v>0.1941747572815534</v>
      </c>
      <c r="AF46" s="243">
        <f>'Body - sporty'!AF49/'Body - sporty'!AF$4</f>
        <v>0.59417475728155333</v>
      </c>
      <c r="AG46" s="243">
        <f>'Body - sporty'!AG49/'Body - sporty'!AG$4</f>
        <v>0.49271844660194175</v>
      </c>
      <c r="AH46" s="243">
        <f>'Body - sporty'!AH49/'Body - sporty'!AH$4</f>
        <v>8.9805825242718434E-2</v>
      </c>
      <c r="AI46" s="243">
        <f>'Body - sporty'!AI49/'Body - sporty'!AI$4</f>
        <v>0.49271844660194175</v>
      </c>
      <c r="AJ46" s="243">
        <f>'Body - sporty'!AJ49/'Body - sporty'!AJ$4</f>
        <v>1</v>
      </c>
      <c r="AK46" s="243">
        <f>'Body - sporty'!AK49/'Body - sporty'!AK$4</f>
        <v>0.39223300970873787</v>
      </c>
      <c r="AL46" s="243">
        <f>'Body - sporty'!AL49/'Body - sporty'!AL$4</f>
        <v>9.2718446601941742E-2</v>
      </c>
      <c r="AM46" s="243">
        <f>'Body - sporty'!AM49/'Body - sporty'!AM$4</f>
        <v>9.3689320388349512E-2</v>
      </c>
      <c r="AN46" s="243">
        <f>'Body - sporty'!AN49/'Body - sporty'!AN$4</f>
        <v>9.2718446601941742E-2</v>
      </c>
      <c r="AO46" s="243">
        <f>'Body - sporty'!AO49/'Body - sporty'!AO$4</f>
        <v>1</v>
      </c>
      <c r="AP46" s="243">
        <f>'Body - sporty'!AP49/'Body - sporty'!AP$4</f>
        <v>9.6601941747572806E-2</v>
      </c>
      <c r="AQ46" s="243">
        <f>'Body - sporty'!AQ49/'Body - sporty'!AQ$4</f>
        <v>0.29271844660194174</v>
      </c>
      <c r="AR46" s="243">
        <f>'Body - sporty'!AR49/'Body - sporty'!AR$4</f>
        <v>0.49271844660194181</v>
      </c>
      <c r="AS46" s="243">
        <f>'Body - sporty'!AS49/'Body - sporty'!AS$4</f>
        <v>1</v>
      </c>
      <c r="AT46" s="243">
        <f>'Body - sporty'!AT49/'Body - sporty'!AT$4</f>
        <v>0.79611650485436891</v>
      </c>
      <c r="AU46" s="243">
        <f>'Body - sporty'!AU49/'Body - sporty'!AU$4</f>
        <v>6.553398058252427E-2</v>
      </c>
      <c r="AV46" s="243">
        <f>'Body - sporty'!AV49/'Body - sporty'!AV$4</f>
        <v>9.6601941747572806E-2</v>
      </c>
      <c r="AW46" s="243">
        <f>'Body - sporty'!AW49/'Body - sporty'!AW$4</f>
        <v>0.79611650485436902</v>
      </c>
      <c r="AX46" s="243">
        <f>'Body - sporty'!AX49/'Body - sporty'!AX$4</f>
        <v>0.79611650485436902</v>
      </c>
      <c r="AY46" s="243">
        <f>'Body - sporty'!AY49/'Body - sporty'!AY$4</f>
        <v>0.39223300970873787</v>
      </c>
      <c r="AZ46" s="243">
        <f>'Body - sporty'!AZ49/'Body - sporty'!AZ$4</f>
        <v>8.8834951456310679E-2</v>
      </c>
      <c r="BA46" s="243">
        <f>'Body - sporty'!BA49/'Body - sporty'!BA$4</f>
        <v>8.6407766990291263E-2</v>
      </c>
      <c r="BB46" s="243">
        <f>'Body - sporty'!BB49/'Body - sporty'!BB$4</f>
        <v>0</v>
      </c>
      <c r="BC46" s="243">
        <f>'Body - sporty'!BC49/'Body - sporty'!BC$4</f>
        <v>1</v>
      </c>
      <c r="BD46" s="243">
        <f>'Body - sporty'!BD49/'Body - sporty'!BD$4</f>
        <v>9.0776699029126204E-2</v>
      </c>
      <c r="BE46" s="243">
        <f>'Body - sporty'!BE49/'Body - sporty'!BE$4</f>
        <v>9.4174757281553403E-2</v>
      </c>
      <c r="BF46" s="243">
        <f>'Body - sporty'!BF49/'Body - sporty'!BF$4</f>
        <v>0.59417475728155345</v>
      </c>
      <c r="BG46" s="243">
        <f>'Body - sporty'!BG49/'Body - sporty'!BG$4</f>
        <v>0.39223300970873787</v>
      </c>
      <c r="BH46" s="243">
        <f>'Body - sporty'!BH49/'Body - sporty'!BH$4</f>
        <v>1</v>
      </c>
      <c r="BI46" s="243">
        <f>'Body - sporty'!BI49/'Body - sporty'!BI$4</f>
        <v>7.6213592233009705E-2</v>
      </c>
      <c r="BJ46" s="243">
        <f>'Body - sporty'!BJ49/'Body - sporty'!BJ$4</f>
        <v>1</v>
      </c>
      <c r="BK46" s="243">
        <f>'Body - sporty'!BK49/'Body - sporty'!BK$4</f>
        <v>9.6116504854368928E-2</v>
      </c>
      <c r="BL46" s="243">
        <f>'Body - sporty'!BL49/'Body - sporty'!BL$4</f>
        <v>9.6116504854368942E-2</v>
      </c>
      <c r="BM46" s="243">
        <f>'Body - sporty'!BM49/'Body - sporty'!BM$4</f>
        <v>0.59417475728155345</v>
      </c>
      <c r="BN46" s="243">
        <f>'Body - sporty'!BN49/'Body - sporty'!BN$4</f>
        <v>8.8834951456310693E-2</v>
      </c>
      <c r="BO46" s="243">
        <f>'Body - sporty'!BO49/'Body - sporty'!BO$4</f>
        <v>1</v>
      </c>
      <c r="BP46" s="243">
        <f>'Body - sporty'!BP49/'Body - sporty'!BP$4</f>
        <v>9.6601941747572806E-2</v>
      </c>
      <c r="BQ46" s="243">
        <f>'Body - sporty'!BQ49/'Body - sporty'!BQ$4</f>
        <v>9.660194174757282E-2</v>
      </c>
      <c r="BR46" s="243">
        <f>'Body - sporty'!BR49/'Body - sporty'!BR$4</f>
        <v>0.29271844660194174</v>
      </c>
      <c r="BS46" s="243">
        <f>'Body - sporty'!BS49/'Body - sporty'!BS$4</f>
        <v>8.2524271844660199E-2</v>
      </c>
      <c r="BT46" s="243">
        <f>'Body - sporty'!BT49/'Body - sporty'!BT$4</f>
        <v>1</v>
      </c>
      <c r="BU46" s="243">
        <f>'Body - sporty'!BU49/'Body - sporty'!BU$4</f>
        <v>9.0291262135922326E-2</v>
      </c>
      <c r="BV46" s="243">
        <f>'Body - sporty'!BV49/'Body - sporty'!BV$4</f>
        <v>9.3203883495145634E-2</v>
      </c>
      <c r="BW46" s="243">
        <f>'Body - sporty'!BW49/'Body - sporty'!BW$4</f>
        <v>9.660194174757282E-2</v>
      </c>
      <c r="BX46" s="243">
        <f>'Body - sporty'!BX49/'Body - sporty'!BX$4</f>
        <v>1</v>
      </c>
      <c r="BY46" s="243">
        <f>'Body - sporty'!BY49/'Body - sporty'!BY$4</f>
        <v>8.6407766990291263E-2</v>
      </c>
      <c r="BZ46" s="243">
        <f>'Body - sporty'!BZ49/'Body - sporty'!BZ$4</f>
        <v>0.49271844660194175</v>
      </c>
      <c r="CA46" s="243">
        <f>'Body - sporty'!CA49/'Body - sporty'!CA$4</f>
        <v>8.5436893203883493E-2</v>
      </c>
      <c r="CB46" s="243">
        <f>'Body - sporty'!CB49/'Body - sporty'!CB$4</f>
        <v>0.79611650485436891</v>
      </c>
      <c r="CC46" s="243">
        <f>'Body - sporty'!CC49/'Body - sporty'!CC$4</f>
        <v>0.59417475728155333</v>
      </c>
      <c r="CD46" s="243">
        <f>'Body - sporty'!CD49/'Body - sporty'!CD$4</f>
        <v>1</v>
      </c>
      <c r="CE46" s="243">
        <f>'Body - sporty'!CE49/'Body - sporty'!CE$4</f>
        <v>0.80636769250643425</v>
      </c>
      <c r="CF46" s="243">
        <f>'Body - sporty'!CF49/'Body - sporty'!CF$4</f>
        <v>9.3689320388349526E-2</v>
      </c>
      <c r="CG46" s="243">
        <f>'Body - sporty'!CG49/'Body - sporty'!CG$4</f>
        <v>0.49271844660194181</v>
      </c>
      <c r="CH46" s="243">
        <f>'Body - sporty'!CH49/'Body - sporty'!CH$4</f>
        <v>0.59417475728155345</v>
      </c>
      <c r="CI46" s="243">
        <f>'Body - sporty'!CI49/'Body - sporty'!CI$4</f>
        <v>8.9805825242718448E-2</v>
      </c>
      <c r="CJ46" s="243">
        <f>'Body - sporty'!CJ49/'Body - sporty'!CJ$4</f>
        <v>8.689320388349514E-2</v>
      </c>
      <c r="CK46" s="243">
        <f>'Body - sporty'!CK49/'Body - sporty'!CK$4</f>
        <v>0</v>
      </c>
      <c r="CL46" s="243">
        <f>'Body - sporty'!CL49/'Body - sporty'!CL$4</f>
        <v>0.29271844660194174</v>
      </c>
      <c r="CM46" s="243">
        <f>'Body - sporty'!CM49/'Body - sporty'!CM$4</f>
        <v>0.39223300970873787</v>
      </c>
      <c r="CN46" s="243">
        <f>'Body - sporty'!CN49/'Body - sporty'!CN$4</f>
        <v>1</v>
      </c>
      <c r="CO46" s="243">
        <f>'Body - sporty'!CO49/'Body - sporty'!CO$4</f>
        <v>0.79611650485436891</v>
      </c>
      <c r="CP46" s="243">
        <f>'Body - sporty'!CP49/'Body - sporty'!CP$4</f>
        <v>9.2233009708737865E-2</v>
      </c>
      <c r="CQ46" s="243">
        <f>'Body - sporty'!CQ49/'Body - sporty'!CQ$4</f>
        <v>9.1262135922330095E-2</v>
      </c>
      <c r="CR46" s="243">
        <f>'Body - sporty'!CR49/'Body - sporty'!CR$4</f>
        <v>0.59417475728155333</v>
      </c>
      <c r="CS46" s="243">
        <f>'Body - sporty'!CS49/'Body - sporty'!CS$4</f>
        <v>9.0776699029126204E-2</v>
      </c>
      <c r="CT46" s="243">
        <f>'Body - sporty'!CT49/'Body - sporty'!CT$4</f>
        <v>0.49271844660194175</v>
      </c>
      <c r="CU46" s="243">
        <f>'Body - sporty'!CU49/'Body - sporty'!CU$4</f>
        <v>1</v>
      </c>
      <c r="CV46" s="243">
        <f>'Body - sporty'!CV49/'Body - sporty'!CV$4</f>
        <v>9.4174757281553403E-2</v>
      </c>
      <c r="CW46" s="243">
        <f>'Body - sporty'!CW49/'Body - sporty'!CW$4</f>
        <v>1</v>
      </c>
      <c r="CX46" s="243">
        <f>'Body - sporty'!CX49/'Body - sporty'!CX$4</f>
        <v>0.49271844660194181</v>
      </c>
      <c r="CY46" s="243">
        <f>'Body - sporty'!CY49/'Body - sporty'!CY$4</f>
        <v>9.1262135922330095E-2</v>
      </c>
      <c r="CZ46" s="243">
        <f>'Body - sporty'!CZ49/'Body - sporty'!CZ$4</f>
        <v>9.4660194174757281E-2</v>
      </c>
      <c r="DA46" s="243">
        <f>'Body - sporty'!DA49/'Body - sporty'!DA$4</f>
        <v>1</v>
      </c>
      <c r="DB46" s="243">
        <f>'Body - sporty'!DB49/'Body - sporty'!DB$4</f>
        <v>1</v>
      </c>
      <c r="DC46" s="243">
        <f>'Body - sporty'!DC49/'Body - sporty'!DC$4</f>
        <v>9.1262135922330095E-2</v>
      </c>
      <c r="DD46" s="243">
        <f>'Body - sporty'!DD49/'Body - sporty'!DD$4</f>
        <v>9.320388349514562E-2</v>
      </c>
      <c r="DE46" s="243">
        <f>'Body - sporty'!DE49/'Body - sporty'!DE$4</f>
        <v>1</v>
      </c>
      <c r="DF46" s="243">
        <f>'Body - sporty'!DF49/'Body - sporty'!DF$4</f>
        <v>0.79611650485436891</v>
      </c>
      <c r="DG46" s="243">
        <f>'Body - sporty'!DG49/'Body - sporty'!DG$4</f>
        <v>9.5145631067961159E-2</v>
      </c>
      <c r="DH46" s="243">
        <f>'Body - sporty'!DH49/'Body - sporty'!DH$4</f>
        <v>0.59417475728155345</v>
      </c>
      <c r="DI46" s="243">
        <f>'Body - sporty'!DI49/'Body - sporty'!DI$4</f>
        <v>9.3689320388349526E-2</v>
      </c>
    </row>
    <row r="47" spans="1:113" ht="14.25" customHeight="1" x14ac:dyDescent="0.25">
      <c r="A47" s="238" t="s">
        <v>49</v>
      </c>
      <c r="B47" s="243">
        <f>'Body - sporty'!B50/'Body - sporty'!B$4</f>
        <v>8.3495145631067955E-2</v>
      </c>
      <c r="C47" s="243">
        <f>'Body - sporty'!C50/'Body - sporty'!C$4</f>
        <v>9.1262135922330095E-2</v>
      </c>
      <c r="D47" s="243">
        <f>'Body - sporty'!D50/'Body - sporty'!D$4</f>
        <v>9.5631067961165064E-2</v>
      </c>
      <c r="E47" s="243">
        <f>'Body - sporty'!E50/'Body - sporty'!E$4</f>
        <v>6.1165048543689322E-2</v>
      </c>
      <c r="F47" s="243">
        <f>'Body - sporty'!F50/'Body - sporty'!F$4</f>
        <v>8.9805825242718434E-2</v>
      </c>
      <c r="G47" s="243">
        <f>'Body - sporty'!G50/'Body - sporty'!G$4</f>
        <v>7.0873786407766981E-2</v>
      </c>
      <c r="H47" s="243">
        <f>'Body - sporty'!H50/'Body - sporty'!H$4</f>
        <v>0</v>
      </c>
      <c r="I47" s="243">
        <f>'Body - sporty'!I50/'Body - sporty'!I$4</f>
        <v>0</v>
      </c>
      <c r="J47" s="243">
        <f>'Body - sporty'!J50/'Body - sporty'!J$4</f>
        <v>5.9708737864077668E-2</v>
      </c>
      <c r="K47" s="243">
        <f>'Body - sporty'!K50/'Body - sporty'!K$4</f>
        <v>0</v>
      </c>
      <c r="L47" s="243">
        <f>'Body - sporty'!L50/'Body - sporty'!L$4</f>
        <v>7.8155339805825244E-2</v>
      </c>
      <c r="M47" s="243">
        <f>'Body - sporty'!M50/'Body - sporty'!M$4</f>
        <v>0.29271844660194174</v>
      </c>
      <c r="N47" s="243">
        <f>'Body - sporty'!N50/'Body - sporty'!N$4</f>
        <v>0</v>
      </c>
      <c r="O47" s="243">
        <f>'Body - sporty'!O50/'Body - sporty'!O$4</f>
        <v>0</v>
      </c>
      <c r="P47" s="243">
        <f>'Body - sporty'!P50/'Body - sporty'!P$4</f>
        <v>8.786407766990291E-2</v>
      </c>
      <c r="Q47" s="243">
        <f>'Body - sporty'!Q50/'Body - sporty'!Q$4</f>
        <v>8.2524271844660199E-2</v>
      </c>
      <c r="R47" s="243">
        <f>'Body - sporty'!R50/'Body - sporty'!R$4</f>
        <v>7.7184466019417475E-2</v>
      </c>
      <c r="S47" s="243">
        <f>'Body - sporty'!S50/'Body - sporty'!S$4</f>
        <v>6.5458731942655071E-3</v>
      </c>
      <c r="T47" s="243">
        <f>'Body - sporty'!T50/'Body - sporty'!T$4</f>
        <v>0</v>
      </c>
      <c r="U47" s="243">
        <f>'Body - sporty'!U50/'Body - sporty'!U$4</f>
        <v>8.3495145631067955E-2</v>
      </c>
      <c r="V47" s="243">
        <f>'Body - sporty'!V50/'Body - sporty'!V$4</f>
        <v>6.1650485436893207E-2</v>
      </c>
      <c r="W47" s="243">
        <f>'Body - sporty'!W50/'Body - sporty'!W$4</f>
        <v>8.689320388349514E-2</v>
      </c>
      <c r="X47" s="243">
        <f>'Body - sporty'!X50/'Body - sporty'!X$4</f>
        <v>0</v>
      </c>
      <c r="Y47" s="243">
        <f>'Body - sporty'!Y50/'Body - sporty'!Y$4</f>
        <v>0</v>
      </c>
      <c r="Z47" s="243">
        <f>'Body - sporty'!Z50/'Body - sporty'!Z$4</f>
        <v>0</v>
      </c>
      <c r="AA47" s="243">
        <f>'Body - sporty'!AA50/'Body - sporty'!AA$4</f>
        <v>5.0485436893203881E-2</v>
      </c>
      <c r="AB47" s="243">
        <f>'Body - sporty'!AB50/'Body - sporty'!AB$4</f>
        <v>7.7669902912621352E-2</v>
      </c>
      <c r="AC47" s="243">
        <f>'Body - sporty'!AC50/'Body - sporty'!AC$4</f>
        <v>6.4077669902912623E-2</v>
      </c>
      <c r="AD47" s="243">
        <f>'Body - sporty'!AD50/'Body - sporty'!AD$4</f>
        <v>7.3786407766990289E-2</v>
      </c>
      <c r="AE47" s="243">
        <f>'Body - sporty'!AE50/'Body - sporty'!AE$4</f>
        <v>7.6699029126213597E-2</v>
      </c>
      <c r="AF47" s="243">
        <f>'Body - sporty'!AF50/'Body - sporty'!AF$4</f>
        <v>0</v>
      </c>
      <c r="AG47" s="243">
        <f>'Body - sporty'!AG50/'Body - sporty'!AG$4</f>
        <v>0</v>
      </c>
      <c r="AH47" s="243">
        <f>'Body - sporty'!AH50/'Body - sporty'!AH$4</f>
        <v>0</v>
      </c>
      <c r="AI47" s="243">
        <f>'Body - sporty'!AI50/'Body - sporty'!AI$4</f>
        <v>4.6601941747572824E-2</v>
      </c>
      <c r="AJ47" s="243">
        <f>'Body - sporty'!AJ50/'Body - sporty'!AJ$4</f>
        <v>7.2330097087378642E-2</v>
      </c>
      <c r="AK47" s="243">
        <f>'Body - sporty'!AK50/'Body - sporty'!AK$4</f>
        <v>7.0873786407766995E-2</v>
      </c>
      <c r="AL47" s="243">
        <f>'Body - sporty'!AL50/'Body - sporty'!AL$4</f>
        <v>0</v>
      </c>
      <c r="AM47" s="243">
        <f>'Body - sporty'!AM50/'Body - sporty'!AM$4</f>
        <v>9.5145631067961173E-2</v>
      </c>
      <c r="AN47" s="243">
        <f>'Body - sporty'!AN50/'Body - sporty'!AN$4</f>
        <v>8.058252427184466E-2</v>
      </c>
      <c r="AO47" s="243">
        <f>'Body - sporty'!AO50/'Body - sporty'!AO$4</f>
        <v>0</v>
      </c>
      <c r="AP47" s="243">
        <f>'Body - sporty'!AP50/'Body - sporty'!AP$4</f>
        <v>8.7378640776699018E-2</v>
      </c>
      <c r="AQ47" s="243">
        <f>'Body - sporty'!AQ50/'Body - sporty'!AQ$4</f>
        <v>0</v>
      </c>
      <c r="AR47" s="243">
        <f>'Body - sporty'!AR50/'Body - sporty'!AR$4</f>
        <v>8.5436893203883507E-2</v>
      </c>
      <c r="AS47" s="243">
        <f>'Body - sporty'!AS50/'Body - sporty'!AS$4</f>
        <v>6.1165048543689315E-2</v>
      </c>
      <c r="AT47" s="243">
        <f>'Body - sporty'!AT50/'Body - sporty'!AT$4</f>
        <v>7.4757281553398058E-2</v>
      </c>
      <c r="AU47" s="243">
        <f>'Body - sporty'!AU50/'Body - sporty'!AU$4</f>
        <v>9.1262135922330095E-2</v>
      </c>
      <c r="AV47" s="243">
        <f>'Body - sporty'!AV50/'Body - sporty'!AV$4</f>
        <v>0</v>
      </c>
      <c r="AW47" s="243">
        <f>'Body - sporty'!AW50/'Body - sporty'!AW$4</f>
        <v>8.3009708737864091E-2</v>
      </c>
      <c r="AX47" s="243">
        <f>'Body - sporty'!AX50/'Body - sporty'!AX$4</f>
        <v>9.0776699029126232E-2</v>
      </c>
      <c r="AY47" s="243">
        <f>'Body - sporty'!AY50/'Body - sporty'!AY$4</f>
        <v>7.9611650485436891E-2</v>
      </c>
      <c r="AZ47" s="243">
        <f>'Body - sporty'!AZ50/'Body - sporty'!AZ$4</f>
        <v>0</v>
      </c>
      <c r="BA47" s="243">
        <f>'Body - sporty'!BA50/'Body - sporty'!BA$4</f>
        <v>8.4951456310679602E-2</v>
      </c>
      <c r="BB47" s="243">
        <f>'Body - sporty'!BB50/'Body - sporty'!BB$4</f>
        <v>7.3300970873786411E-2</v>
      </c>
      <c r="BC47" s="243">
        <f>'Body - sporty'!BC50/'Body - sporty'!BC$4</f>
        <v>0</v>
      </c>
      <c r="BD47" s="243">
        <f>'Body - sporty'!BD50/'Body - sporty'!BD$4</f>
        <v>0</v>
      </c>
      <c r="BE47" s="243">
        <f>'Body - sporty'!BE50/'Body - sporty'!BE$4</f>
        <v>8.7378640776699032E-2</v>
      </c>
      <c r="BF47" s="243">
        <f>'Body - sporty'!BF50/'Body - sporty'!BF$4</f>
        <v>8.3980582524271846E-2</v>
      </c>
      <c r="BG47" s="243">
        <f>'Body - sporty'!BG50/'Body - sporty'!BG$4</f>
        <v>9.3689320388349526E-2</v>
      </c>
      <c r="BH47" s="243">
        <f>'Body - sporty'!BH50/'Body - sporty'!BH$4</f>
        <v>8.0097087378640769E-2</v>
      </c>
      <c r="BI47" s="243">
        <f>'Body - sporty'!BI50/'Body - sporty'!BI$4</f>
        <v>8.6893203883495154E-2</v>
      </c>
      <c r="BJ47" s="243">
        <f>'Body - sporty'!BJ50/'Body - sporty'!BJ$4</f>
        <v>7.9126213592233013E-2</v>
      </c>
      <c r="BK47" s="243">
        <f>'Body - sporty'!BK50/'Body - sporty'!BK$4</f>
        <v>0</v>
      </c>
      <c r="BL47" s="243">
        <f>'Body - sporty'!BL50/'Body - sporty'!BL$4</f>
        <v>0</v>
      </c>
      <c r="BM47" s="243">
        <f>'Body - sporty'!BM50/'Body - sporty'!BM$4</f>
        <v>0</v>
      </c>
      <c r="BN47" s="243">
        <f>'Body - sporty'!BN50/'Body - sporty'!BN$4</f>
        <v>0</v>
      </c>
      <c r="BO47" s="243">
        <f>'Body - sporty'!BO50/'Body - sporty'!BO$4</f>
        <v>7.815533980582523E-2</v>
      </c>
      <c r="BP47" s="243">
        <f>'Body - sporty'!BP50/'Body - sporty'!BP$4</f>
        <v>0</v>
      </c>
      <c r="BQ47" s="243">
        <f>'Body - sporty'!BQ50/'Body - sporty'!BQ$4</f>
        <v>0</v>
      </c>
      <c r="BR47" s="243">
        <f>'Body - sporty'!BR50/'Body - sporty'!BR$4</f>
        <v>7.0873786407766981E-2</v>
      </c>
      <c r="BS47" s="243">
        <f>'Body - sporty'!BS50/'Body - sporty'!BS$4</f>
        <v>0</v>
      </c>
      <c r="BT47" s="243">
        <f>'Body - sporty'!BT50/'Body - sporty'!BT$4</f>
        <v>8.5922330097087371E-2</v>
      </c>
      <c r="BU47" s="243">
        <f>'Body - sporty'!BU50/'Body - sporty'!BU$4</f>
        <v>7.8640776699029122E-2</v>
      </c>
      <c r="BV47" s="243">
        <f>'Body - sporty'!BV50/'Body - sporty'!BV$4</f>
        <v>0</v>
      </c>
      <c r="BW47" s="243">
        <f>'Body - sporty'!BW50/'Body - sporty'!BW$4</f>
        <v>0</v>
      </c>
      <c r="BX47" s="243">
        <f>'Body - sporty'!BX50/'Body - sporty'!BX$4</f>
        <v>9.1747572815533973E-2</v>
      </c>
      <c r="BY47" s="243">
        <f>'Body - sporty'!BY50/'Body - sporty'!BY$4</f>
        <v>0</v>
      </c>
      <c r="BZ47" s="243">
        <f>'Body - sporty'!BZ50/'Body - sporty'!BZ$4</f>
        <v>0</v>
      </c>
      <c r="CA47" s="243">
        <f>'Body - sporty'!CA50/'Body - sporty'!CA$4</f>
        <v>8.4951456310679616E-2</v>
      </c>
      <c r="CB47" s="243">
        <f>'Body - sporty'!CB50/'Body - sporty'!CB$4</f>
        <v>6.9902912621359226E-2</v>
      </c>
      <c r="CC47" s="243">
        <f>'Body - sporty'!CC50/'Body - sporty'!CC$4</f>
        <v>0</v>
      </c>
      <c r="CD47" s="243">
        <f>'Body - sporty'!CD50/'Body - sporty'!CD$4</f>
        <v>6.4077669902912623E-2</v>
      </c>
      <c r="CE47" s="243">
        <f>'Body - sporty'!CE50/'Body - sporty'!CE$4</f>
        <v>8.4368348354913386E-2</v>
      </c>
      <c r="CF47" s="243">
        <f>'Body - sporty'!CF50/'Body - sporty'!CF$4</f>
        <v>9.1747572815533987E-2</v>
      </c>
      <c r="CG47" s="243">
        <f>'Body - sporty'!CG50/'Body - sporty'!CG$4</f>
        <v>5.9223300970873791E-2</v>
      </c>
      <c r="CH47" s="243">
        <f>'Body - sporty'!CH50/'Body - sporty'!CH$4</f>
        <v>6.9902912621359212E-2</v>
      </c>
      <c r="CI47" s="243">
        <f>'Body - sporty'!CI50/'Body - sporty'!CI$4</f>
        <v>7.0388349514563103E-2</v>
      </c>
      <c r="CJ47" s="243">
        <f>'Body - sporty'!CJ50/'Body - sporty'!CJ$4</f>
        <v>0.39223300970873787</v>
      </c>
      <c r="CK47" s="243">
        <f>'Body - sporty'!CK50/'Body - sporty'!CK$4</f>
        <v>0</v>
      </c>
      <c r="CL47" s="243">
        <f>'Body - sporty'!CL50/'Body - sporty'!CL$4</f>
        <v>9.2718446601941742E-2</v>
      </c>
      <c r="CM47" s="243">
        <f>'Body - sporty'!CM50/'Body - sporty'!CM$4</f>
        <v>8.2038834951456308E-2</v>
      </c>
      <c r="CN47" s="243">
        <f>'Body - sporty'!CN50/'Body - sporty'!CN$4</f>
        <v>0</v>
      </c>
      <c r="CO47" s="243">
        <f>'Body - sporty'!CO50/'Body - sporty'!CO$4</f>
        <v>7.8155339805825244E-2</v>
      </c>
      <c r="CP47" s="243">
        <f>'Body - sporty'!CP50/'Body - sporty'!CP$4</f>
        <v>0</v>
      </c>
      <c r="CQ47" s="243">
        <f>'Body - sporty'!CQ50/'Body - sporty'!CQ$4</f>
        <v>0</v>
      </c>
      <c r="CR47" s="243">
        <f>'Body - sporty'!CR50/'Body - sporty'!CR$4</f>
        <v>7.3786407766990289E-2</v>
      </c>
      <c r="CS47" s="243">
        <f>'Body - sporty'!CS50/'Body - sporty'!CS$4</f>
        <v>8.155339805825243E-2</v>
      </c>
      <c r="CT47" s="243">
        <f>'Body - sporty'!CT50/'Body - sporty'!CT$4</f>
        <v>7.4271844660194167E-2</v>
      </c>
      <c r="CU47" s="243">
        <f>'Body - sporty'!CU50/'Body - sporty'!CU$4</f>
        <v>0</v>
      </c>
      <c r="CV47" s="243">
        <f>'Body - sporty'!CV50/'Body - sporty'!CV$4</f>
        <v>0</v>
      </c>
      <c r="CW47" s="243">
        <f>'Body - sporty'!CW50/'Body - sporty'!CW$4</f>
        <v>0</v>
      </c>
      <c r="CX47" s="243">
        <f>'Body - sporty'!CX50/'Body - sporty'!CX$4</f>
        <v>8.6893203883495154E-2</v>
      </c>
      <c r="CY47" s="243">
        <f>'Body - sporty'!CY50/'Body - sporty'!CY$4</f>
        <v>8.3009708737864063E-2</v>
      </c>
      <c r="CZ47" s="243">
        <f>'Body - sporty'!CZ50/'Body - sporty'!CZ$4</f>
        <v>9.1747572815533987E-2</v>
      </c>
      <c r="DA47" s="243">
        <f>'Body - sporty'!DA50/'Body - sporty'!DA$4</f>
        <v>0.59417475728155333</v>
      </c>
      <c r="DB47" s="243">
        <f>'Body - sporty'!DB50/'Body - sporty'!DB$4</f>
        <v>7.8640776699029122E-2</v>
      </c>
      <c r="DC47" s="243">
        <f>'Body - sporty'!DC50/'Body - sporty'!DC$4</f>
        <v>0</v>
      </c>
      <c r="DD47" s="243">
        <f>'Body - sporty'!DD50/'Body - sporty'!DD$4</f>
        <v>8.1553398058252416E-2</v>
      </c>
      <c r="DE47" s="243">
        <f>'Body - sporty'!DE50/'Body - sporty'!DE$4</f>
        <v>0.39223300970873787</v>
      </c>
      <c r="DF47" s="243">
        <f>'Body - sporty'!DF50/'Body - sporty'!DF$4</f>
        <v>0</v>
      </c>
      <c r="DG47" s="243">
        <f>'Body - sporty'!DG50/'Body - sporty'!DG$4</f>
        <v>0</v>
      </c>
      <c r="DH47" s="243">
        <f>'Body - sporty'!DH50/'Body - sporty'!DH$4</f>
        <v>8.0582524271844674E-2</v>
      </c>
      <c r="DI47" s="243">
        <f>'Body - sporty'!DI50/'Body - sporty'!DI$4</f>
        <v>0</v>
      </c>
    </row>
    <row r="48" spans="1:113" ht="14.25" customHeight="1" x14ac:dyDescent="0.25">
      <c r="A48" s="239" t="s">
        <v>50</v>
      </c>
      <c r="B48" s="243">
        <f>'Body - sporty'!B51/'Body - sporty'!B$4</f>
        <v>9.2233009708737865E-2</v>
      </c>
      <c r="C48" s="243">
        <f>'Body - sporty'!C51/'Body - sporty'!C$4</f>
        <v>8.6893203883495154E-2</v>
      </c>
      <c r="D48" s="243">
        <f>'Body - sporty'!D51/'Body - sporty'!D$4</f>
        <v>9.660194174757282E-2</v>
      </c>
      <c r="E48" s="243">
        <f>'Body - sporty'!E51/'Body - sporty'!E$4</f>
        <v>9.3689320388349526E-2</v>
      </c>
      <c r="F48" s="243">
        <f>'Body - sporty'!F51/'Body - sporty'!F$4</f>
        <v>8.689320388349514E-2</v>
      </c>
      <c r="G48" s="243">
        <f>'Body - sporty'!G51/'Body - sporty'!G$4</f>
        <v>9.3689320388349512E-2</v>
      </c>
      <c r="H48" s="243">
        <f>'Body - sporty'!H51/'Body - sporty'!H$4</f>
        <v>0</v>
      </c>
      <c r="I48" s="243">
        <f>'Body - sporty'!I51/'Body - sporty'!I$4</f>
        <v>9.4660194174757295E-2</v>
      </c>
      <c r="J48" s="243">
        <f>'Body - sporty'!J51/'Body - sporty'!J$4</f>
        <v>8.3495145631067968E-2</v>
      </c>
      <c r="K48" s="243">
        <f>'Body - sporty'!K51/'Body - sporty'!K$4</f>
        <v>0</v>
      </c>
      <c r="L48" s="243">
        <f>'Body - sporty'!L51/'Body - sporty'!L$4</f>
        <v>8.689320388349514E-2</v>
      </c>
      <c r="M48" s="243">
        <f>'Body - sporty'!M51/'Body - sporty'!M$4</f>
        <v>0.79611650485436902</v>
      </c>
      <c r="N48" s="243">
        <f>'Body - sporty'!N51/'Body - sporty'!N$4</f>
        <v>0</v>
      </c>
      <c r="O48" s="243">
        <f>'Body - sporty'!O51/'Body - sporty'!O$4</f>
        <v>8.5436893203883493E-2</v>
      </c>
      <c r="P48" s="243">
        <f>'Body - sporty'!P51/'Body - sporty'!P$4</f>
        <v>9.2233009708737865E-2</v>
      </c>
      <c r="Q48" s="243">
        <f>'Body - sporty'!Q51/'Body - sporty'!Q$4</f>
        <v>8.3495145631067968E-2</v>
      </c>
      <c r="R48" s="243">
        <f>'Body - sporty'!R51/'Body - sporty'!R$4</f>
        <v>9.6601941747572806E-2</v>
      </c>
      <c r="S48" s="243">
        <f>'Body - sporty'!S51/'Body - sporty'!S$4</f>
        <v>9.4010580850305642E-2</v>
      </c>
      <c r="T48" s="243">
        <f>'Body - sporty'!T51/'Body - sporty'!T$4</f>
        <v>0</v>
      </c>
      <c r="U48" s="243">
        <f>'Body - sporty'!U51/'Body - sporty'!U$4</f>
        <v>8.6893203883495154E-2</v>
      </c>
      <c r="V48" s="243">
        <f>'Body - sporty'!V51/'Body - sporty'!V$4</f>
        <v>8.4951456310679616E-2</v>
      </c>
      <c r="W48" s="243">
        <f>'Body - sporty'!W51/'Body - sporty'!W$4</f>
        <v>0.29271844660194174</v>
      </c>
      <c r="X48" s="243">
        <f>'Body - sporty'!X51/'Body - sporty'!X$4</f>
        <v>9.660194174757282E-2</v>
      </c>
      <c r="Y48" s="243">
        <f>'Body - sporty'!Y51/'Body - sporty'!Y$4</f>
        <v>9.660194174757282E-2</v>
      </c>
      <c r="Z48" s="243">
        <f>'Body - sporty'!Z51/'Body - sporty'!Z$4</f>
        <v>6.6990291262135918E-2</v>
      </c>
      <c r="AA48" s="243">
        <f>'Body - sporty'!AA51/'Body - sporty'!AA$4</f>
        <v>8.3980582524271846E-2</v>
      </c>
      <c r="AB48" s="243">
        <f>'Body - sporty'!AB51/'Body - sporty'!AB$4</f>
        <v>9.5145631067961159E-2</v>
      </c>
      <c r="AC48" s="243">
        <f>'Body - sporty'!AC51/'Body - sporty'!AC$4</f>
        <v>9.563106796116505E-2</v>
      </c>
      <c r="AD48" s="243">
        <f>'Body - sporty'!AD51/'Body - sporty'!AD$4</f>
        <v>8.8349514563106787E-2</v>
      </c>
      <c r="AE48" s="243">
        <f>'Body - sporty'!AE51/'Body - sporty'!AE$4</f>
        <v>9.3203883495145634E-2</v>
      </c>
      <c r="AF48" s="243">
        <f>'Body - sporty'!AF51/'Body - sporty'!AF$4</f>
        <v>0</v>
      </c>
      <c r="AG48" s="243">
        <f>'Body - sporty'!AG51/'Body - sporty'!AG$4</f>
        <v>8.9805825242718448E-2</v>
      </c>
      <c r="AH48" s="243">
        <f>'Body - sporty'!AH51/'Body - sporty'!AH$4</f>
        <v>7.8155339805825244E-2</v>
      </c>
      <c r="AI48" s="243">
        <f>'Body - sporty'!AI51/'Body - sporty'!AI$4</f>
        <v>9.3689320388349512E-2</v>
      </c>
      <c r="AJ48" s="243">
        <f>'Body - sporty'!AJ51/'Body - sporty'!AJ$4</f>
        <v>8.8834951456310679E-2</v>
      </c>
      <c r="AK48" s="243">
        <f>'Body - sporty'!AK51/'Body - sporty'!AK$4</f>
        <v>9.2233009708737865E-2</v>
      </c>
      <c r="AL48" s="243">
        <f>'Body - sporty'!AL51/'Body - sporty'!AL$4</f>
        <v>8.9320388349514543E-2</v>
      </c>
      <c r="AM48" s="243">
        <f>'Body - sporty'!AM51/'Body - sporty'!AM$4</f>
        <v>0</v>
      </c>
      <c r="AN48" s="243">
        <f>'Body - sporty'!AN51/'Body - sporty'!AN$4</f>
        <v>9.1262135922330095E-2</v>
      </c>
      <c r="AO48" s="243">
        <f>'Body - sporty'!AO51/'Body - sporty'!AO$4</f>
        <v>9.0291262135922326E-2</v>
      </c>
      <c r="AP48" s="243">
        <f>'Body - sporty'!AP51/'Body - sporty'!AP$4</f>
        <v>0.19417475728155337</v>
      </c>
      <c r="AQ48" s="243">
        <f>'Body - sporty'!AQ51/'Body - sporty'!AQ$4</f>
        <v>9.5145631067961159E-2</v>
      </c>
      <c r="AR48" s="243">
        <f>'Body - sporty'!AR51/'Body - sporty'!AR$4</f>
        <v>7.9611650485436891E-2</v>
      </c>
      <c r="AS48" s="243">
        <f>'Body - sporty'!AS51/'Body - sporty'!AS$4</f>
        <v>0.59417475728155333</v>
      </c>
      <c r="AT48" s="243">
        <f>'Body - sporty'!AT51/'Body - sporty'!AT$4</f>
        <v>9.5145631067961159E-2</v>
      </c>
      <c r="AU48" s="243">
        <f>'Body - sporty'!AU51/'Body - sporty'!AU$4</f>
        <v>0.19417475728155342</v>
      </c>
      <c r="AV48" s="243">
        <f>'Body - sporty'!AV51/'Body - sporty'!AV$4</f>
        <v>0</v>
      </c>
      <c r="AW48" s="243">
        <f>'Body - sporty'!AW51/'Body - sporty'!AW$4</f>
        <v>0</v>
      </c>
      <c r="AX48" s="243">
        <f>'Body - sporty'!AX51/'Body - sporty'!AX$4</f>
        <v>9.4660194174757281E-2</v>
      </c>
      <c r="AY48" s="243">
        <f>'Body - sporty'!AY51/'Body - sporty'!AY$4</f>
        <v>8.7378640776699018E-2</v>
      </c>
      <c r="AZ48" s="243">
        <f>'Body - sporty'!AZ51/'Body - sporty'!AZ$4</f>
        <v>0</v>
      </c>
      <c r="BA48" s="243">
        <f>'Body - sporty'!BA51/'Body - sporty'!BA$4</f>
        <v>9.2233009708737851E-2</v>
      </c>
      <c r="BB48" s="243">
        <f>'Body - sporty'!BB51/'Body - sporty'!BB$4</f>
        <v>9.3689320388349512E-2</v>
      </c>
      <c r="BC48" s="243">
        <f>'Body - sporty'!BC51/'Body - sporty'!BC$4</f>
        <v>9.2233009708737865E-2</v>
      </c>
      <c r="BD48" s="243">
        <f>'Body - sporty'!BD51/'Body - sporty'!BD$4</f>
        <v>0</v>
      </c>
      <c r="BE48" s="243">
        <f>'Body - sporty'!BE51/'Body - sporty'!BE$4</f>
        <v>9.660194174757282E-2</v>
      </c>
      <c r="BF48" s="243">
        <f>'Body - sporty'!BF51/'Body - sporty'!BF$4</f>
        <v>8.5922330097087385E-2</v>
      </c>
      <c r="BG48" s="243">
        <f>'Body - sporty'!BG51/'Body - sporty'!BG$4</f>
        <v>0</v>
      </c>
      <c r="BH48" s="243">
        <f>'Body - sporty'!BH51/'Body - sporty'!BH$4</f>
        <v>7.7669902912621352E-2</v>
      </c>
      <c r="BI48" s="243">
        <f>'Body - sporty'!BI51/'Body - sporty'!BI$4</f>
        <v>9.5145631067961173E-2</v>
      </c>
      <c r="BJ48" s="243">
        <f>'Body - sporty'!BJ51/'Body - sporty'!BJ$4</f>
        <v>8.9805825242718448E-2</v>
      </c>
      <c r="BK48" s="243">
        <f>'Body - sporty'!BK51/'Body - sporty'!BK$4</f>
        <v>9.417475728155339E-2</v>
      </c>
      <c r="BL48" s="243">
        <f>'Body - sporty'!BL51/'Body - sporty'!BL$4</f>
        <v>9.563106796116505E-2</v>
      </c>
      <c r="BM48" s="243">
        <f>'Body - sporty'!BM51/'Body - sporty'!BM$4</f>
        <v>0</v>
      </c>
      <c r="BN48" s="243">
        <f>'Body - sporty'!BN51/'Body - sporty'!BN$4</f>
        <v>0</v>
      </c>
      <c r="BO48" s="243">
        <f>'Body - sporty'!BO51/'Body - sporty'!BO$4</f>
        <v>8.5922330097087371E-2</v>
      </c>
      <c r="BP48" s="243">
        <f>'Body - sporty'!BP51/'Body - sporty'!BP$4</f>
        <v>8.786407766990291E-2</v>
      </c>
      <c r="BQ48" s="243">
        <f>'Body - sporty'!BQ51/'Body - sporty'!BQ$4</f>
        <v>1</v>
      </c>
      <c r="BR48" s="243">
        <f>'Body - sporty'!BR51/'Body - sporty'!BR$4</f>
        <v>9.6601941747572806E-2</v>
      </c>
      <c r="BS48" s="243">
        <f>'Body - sporty'!BS51/'Body - sporty'!BS$4</f>
        <v>0</v>
      </c>
      <c r="BT48" s="243">
        <f>'Body - sporty'!BT51/'Body - sporty'!BT$4</f>
        <v>8.8834951456310679E-2</v>
      </c>
      <c r="BU48" s="243">
        <f>'Body - sporty'!BU51/'Body - sporty'!BU$4</f>
        <v>8.7378640776699018E-2</v>
      </c>
      <c r="BV48" s="243">
        <f>'Body - sporty'!BV51/'Body - sporty'!BV$4</f>
        <v>1</v>
      </c>
      <c r="BW48" s="243">
        <f>'Body - sporty'!BW51/'Body - sporty'!BW$4</f>
        <v>0.79611650485436891</v>
      </c>
      <c r="BX48" s="243">
        <f>'Body - sporty'!BX51/'Body - sporty'!BX$4</f>
        <v>0</v>
      </c>
      <c r="BY48" s="243">
        <f>'Body - sporty'!BY51/'Body - sporty'!BY$4</f>
        <v>0.4927184466019417</v>
      </c>
      <c r="BZ48" s="243">
        <f>'Body - sporty'!BZ51/'Body - sporty'!BZ$4</f>
        <v>0.39223300970873781</v>
      </c>
      <c r="CA48" s="243">
        <f>'Body - sporty'!CA51/'Body - sporty'!CA$4</f>
        <v>0.39223300970873787</v>
      </c>
      <c r="CB48" s="243">
        <f>'Body - sporty'!CB51/'Body - sporty'!CB$4</f>
        <v>7.3300970873786411E-2</v>
      </c>
      <c r="CC48" s="243">
        <f>'Body - sporty'!CC51/'Body - sporty'!CC$4</f>
        <v>0</v>
      </c>
      <c r="CD48" s="243">
        <f>'Body - sporty'!CD51/'Body - sporty'!CD$4</f>
        <v>0.79611650485436891</v>
      </c>
      <c r="CE48" s="243">
        <f>'Body - sporty'!CE51/'Body - sporty'!CE$4</f>
        <v>9.0643029622489629E-2</v>
      </c>
      <c r="CF48" s="243">
        <f>'Body - sporty'!CF51/'Body - sporty'!CF$4</f>
        <v>8.7378640776699032E-2</v>
      </c>
      <c r="CG48" s="243">
        <f>'Body - sporty'!CG51/'Body - sporty'!CG$4</f>
        <v>9.4660194174757281E-2</v>
      </c>
      <c r="CH48" s="243">
        <f>'Body - sporty'!CH51/'Body - sporty'!CH$4</f>
        <v>9.660194174757282E-2</v>
      </c>
      <c r="CI48" s="243">
        <f>'Body - sporty'!CI51/'Body - sporty'!CI$4</f>
        <v>9.3203883495145648E-2</v>
      </c>
      <c r="CJ48" s="243">
        <f>'Body - sporty'!CJ51/'Body - sporty'!CJ$4</f>
        <v>9.2233009708737865E-2</v>
      </c>
      <c r="CK48" s="243">
        <f>'Body - sporty'!CK51/'Body - sporty'!CK$4</f>
        <v>0</v>
      </c>
      <c r="CL48" s="243">
        <f>'Body - sporty'!CL51/'Body - sporty'!CL$4</f>
        <v>9.1747572815533987E-2</v>
      </c>
      <c r="CM48" s="243">
        <f>'Body - sporty'!CM51/'Body - sporty'!CM$4</f>
        <v>8.0582524271844674E-2</v>
      </c>
      <c r="CN48" s="243">
        <f>'Body - sporty'!CN51/'Body - sporty'!CN$4</f>
        <v>0.49271844660194175</v>
      </c>
      <c r="CO48" s="243">
        <f>'Body - sporty'!CO51/'Body - sporty'!CO$4</f>
        <v>8.7864077669902924E-2</v>
      </c>
      <c r="CP48" s="243">
        <f>'Body - sporty'!CP51/'Body - sporty'!CP$4</f>
        <v>9.6116504854368942E-2</v>
      </c>
      <c r="CQ48" s="243">
        <f>'Body - sporty'!CQ51/'Body - sporty'!CQ$4</f>
        <v>0</v>
      </c>
      <c r="CR48" s="243">
        <f>'Body - sporty'!CR51/'Body - sporty'!CR$4</f>
        <v>9.6601941747572806E-2</v>
      </c>
      <c r="CS48" s="243">
        <f>'Body - sporty'!CS51/'Body - sporty'!CS$4</f>
        <v>0.4927184466019417</v>
      </c>
      <c r="CT48" s="243">
        <f>'Body - sporty'!CT51/'Body - sporty'!CT$4</f>
        <v>9.4660194174757267E-2</v>
      </c>
      <c r="CU48" s="243">
        <f>'Body - sporty'!CU51/'Body - sporty'!CU$4</f>
        <v>0</v>
      </c>
      <c r="CV48" s="243">
        <f>'Body - sporty'!CV51/'Body - sporty'!CV$4</f>
        <v>0</v>
      </c>
      <c r="CW48" s="243">
        <f>'Body - sporty'!CW51/'Body - sporty'!CW$4</f>
        <v>9.6116504854368928E-2</v>
      </c>
      <c r="CX48" s="243">
        <f>'Body - sporty'!CX51/'Body - sporty'!CX$4</f>
        <v>8.6407766990291263E-2</v>
      </c>
      <c r="CY48" s="243">
        <f>'Body - sporty'!CY51/'Body - sporty'!CY$4</f>
        <v>8.8349514563106801E-2</v>
      </c>
      <c r="CZ48" s="243">
        <f>'Body - sporty'!CZ51/'Body - sporty'!CZ$4</f>
        <v>9.660194174757282E-2</v>
      </c>
      <c r="DA48" s="243">
        <f>'Body - sporty'!DA51/'Body - sporty'!DA$4</f>
        <v>0.79611650485436891</v>
      </c>
      <c r="DB48" s="243">
        <f>'Body - sporty'!DB51/'Body - sporty'!DB$4</f>
        <v>0.39223300970873787</v>
      </c>
      <c r="DC48" s="243">
        <f>'Body - sporty'!DC51/'Body - sporty'!DC$4</f>
        <v>0.59417475728155345</v>
      </c>
      <c r="DD48" s="243">
        <f>'Body - sporty'!DD51/'Body - sporty'!DD$4</f>
        <v>9.5145631067961159E-2</v>
      </c>
      <c r="DE48" s="243">
        <f>'Body - sporty'!DE51/'Body - sporty'!DE$4</f>
        <v>7.9611650485436905E-2</v>
      </c>
      <c r="DF48" s="243">
        <f>'Body - sporty'!DF51/'Body - sporty'!DF$4</f>
        <v>0</v>
      </c>
      <c r="DG48" s="243">
        <f>'Body - sporty'!DG51/'Body - sporty'!DG$4</f>
        <v>8.9320388349514571E-2</v>
      </c>
      <c r="DH48" s="243">
        <f>'Body - sporty'!DH51/'Body - sporty'!DH$4</f>
        <v>8.5436893203883507E-2</v>
      </c>
      <c r="DI48" s="243">
        <f>'Body - sporty'!DI51/'Body - sporty'!DI$4</f>
        <v>8.3009708737864091E-2</v>
      </c>
    </row>
    <row r="49" spans="1:113" ht="14.25" customHeight="1" x14ac:dyDescent="0.25">
      <c r="A49" s="239" t="s">
        <v>51</v>
      </c>
      <c r="B49" s="243">
        <f>'Body - sporty'!B52/'Body - sporty'!B$4</f>
        <v>0.59417475728155345</v>
      </c>
      <c r="C49" s="243">
        <f>'Body - sporty'!C52/'Body - sporty'!C$4</f>
        <v>9.0776699029126204E-2</v>
      </c>
      <c r="D49" s="243">
        <f>'Body - sporty'!D52/'Body - sporty'!D$4</f>
        <v>8.6893203883495154E-2</v>
      </c>
      <c r="E49" s="243">
        <f>'Body - sporty'!E52/'Body - sporty'!E$4</f>
        <v>7.9611650485436891E-2</v>
      </c>
      <c r="F49" s="243">
        <f>'Body - sporty'!F52/'Body - sporty'!F$4</f>
        <v>8.3980582524271846E-2</v>
      </c>
      <c r="G49" s="243">
        <f>'Body - sporty'!G52/'Body - sporty'!G$4</f>
        <v>8.3009708737864091E-2</v>
      </c>
      <c r="H49" s="243">
        <f>'Body - sporty'!H52/'Body - sporty'!H$4</f>
        <v>0</v>
      </c>
      <c r="I49" s="243">
        <f>'Body - sporty'!I52/'Body - sporty'!I$4</f>
        <v>8.9320388349514571E-2</v>
      </c>
      <c r="J49" s="243">
        <f>'Body - sporty'!J52/'Body - sporty'!J$4</f>
        <v>8.155339805825243E-2</v>
      </c>
      <c r="K49" s="243">
        <f>'Body - sporty'!K52/'Body - sporty'!K$4</f>
        <v>9.5631067961165037E-2</v>
      </c>
      <c r="L49" s="243">
        <f>'Body - sporty'!L52/'Body - sporty'!L$4</f>
        <v>7.7669902912621352E-2</v>
      </c>
      <c r="M49" s="243">
        <f>'Body - sporty'!M52/'Body - sporty'!M$4</f>
        <v>7.0873786407766995E-2</v>
      </c>
      <c r="N49" s="243">
        <f>'Body - sporty'!N52/'Body - sporty'!N$4</f>
        <v>9.4660194174757281E-2</v>
      </c>
      <c r="O49" s="243">
        <f>'Body - sporty'!O52/'Body - sporty'!O$4</f>
        <v>9.320388349514562E-2</v>
      </c>
      <c r="P49" s="243">
        <f>'Body - sporty'!P52/'Body - sporty'!P$4</f>
        <v>8.9805825242718448E-2</v>
      </c>
      <c r="Q49" s="243">
        <f>'Body - sporty'!Q52/'Body - sporty'!Q$4</f>
        <v>0.2927184466019418</v>
      </c>
      <c r="R49" s="243">
        <f>'Body - sporty'!R52/'Body - sporty'!R$4</f>
        <v>8.4466019417475724E-2</v>
      </c>
      <c r="S49" s="243">
        <f>'Body - sporty'!S52/'Body - sporty'!S$4</f>
        <v>0.10577423864477399</v>
      </c>
      <c r="T49" s="243">
        <f>'Body - sporty'!T52/'Body - sporty'!T$4</f>
        <v>8.689320388349514E-2</v>
      </c>
      <c r="U49" s="243">
        <f>'Body - sporty'!U52/'Body - sporty'!U$4</f>
        <v>6.8446601941747579E-2</v>
      </c>
      <c r="V49" s="243">
        <f>'Body - sporty'!V52/'Body - sporty'!V$4</f>
        <v>7.6699029126213597E-2</v>
      </c>
      <c r="W49" s="243">
        <f>'Body - sporty'!W52/'Body - sporty'!W$4</f>
        <v>8.6407766990291263E-2</v>
      </c>
      <c r="X49" s="243">
        <f>'Body - sporty'!X52/'Body - sporty'!X$4</f>
        <v>9.3689320388349512E-2</v>
      </c>
      <c r="Y49" s="243">
        <f>'Body - sporty'!Y52/'Body - sporty'!Y$4</f>
        <v>9.5145631067961173E-2</v>
      </c>
      <c r="Z49" s="243">
        <f>'Body - sporty'!Z52/'Body - sporty'!Z$4</f>
        <v>0</v>
      </c>
      <c r="AA49" s="243">
        <f>'Body - sporty'!AA52/'Body - sporty'!AA$4</f>
        <v>0.1941747572815534</v>
      </c>
      <c r="AB49" s="243">
        <f>'Body - sporty'!AB52/'Body - sporty'!AB$4</f>
        <v>0.59417475728155333</v>
      </c>
      <c r="AC49" s="243">
        <f>'Body - sporty'!AC52/'Body - sporty'!AC$4</f>
        <v>9.660194174757282E-2</v>
      </c>
      <c r="AD49" s="243">
        <f>'Body - sporty'!AD52/'Body - sporty'!AD$4</f>
        <v>8.155339805825243E-2</v>
      </c>
      <c r="AE49" s="243">
        <f>'Body - sporty'!AE52/'Body - sporty'!AE$4</f>
        <v>8.155339805825243E-2</v>
      </c>
      <c r="AF49" s="243">
        <f>'Body - sporty'!AF52/'Body - sporty'!AF$4</f>
        <v>9.320388349514562E-2</v>
      </c>
      <c r="AG49" s="243">
        <f>'Body - sporty'!AG52/'Body - sporty'!AG$4</f>
        <v>9.1262135922330095E-2</v>
      </c>
      <c r="AH49" s="243">
        <f>'Body - sporty'!AH52/'Body - sporty'!AH$4</f>
        <v>8.4466019417475724E-2</v>
      </c>
      <c r="AI49" s="243">
        <f>'Body - sporty'!AI52/'Body - sporty'!AI$4</f>
        <v>0.59417475728155345</v>
      </c>
      <c r="AJ49" s="243">
        <f>'Body - sporty'!AJ52/'Body - sporty'!AJ$4</f>
        <v>7.6213592233009705E-2</v>
      </c>
      <c r="AK49" s="243">
        <f>'Body - sporty'!AK52/'Body - sporty'!AK$4</f>
        <v>8.9320388349514557E-2</v>
      </c>
      <c r="AL49" s="243">
        <f>'Body - sporty'!AL52/'Body - sporty'!AL$4</f>
        <v>8.5922330097087371E-2</v>
      </c>
      <c r="AM49" s="243">
        <f>'Body - sporty'!AM52/'Body - sporty'!AM$4</f>
        <v>0.79611650485436891</v>
      </c>
      <c r="AN49" s="243">
        <f>'Body - sporty'!AN52/'Body - sporty'!AN$4</f>
        <v>0.59417475728155333</v>
      </c>
      <c r="AO49" s="243">
        <f>'Body - sporty'!AO52/'Body - sporty'!AO$4</f>
        <v>9.3689320388349512E-2</v>
      </c>
      <c r="AP49" s="243">
        <f>'Body - sporty'!AP52/'Body - sporty'!AP$4</f>
        <v>9.1747572815533973E-2</v>
      </c>
      <c r="AQ49" s="243">
        <f>'Body - sporty'!AQ52/'Body - sporty'!AQ$4</f>
        <v>9.660194174757282E-2</v>
      </c>
      <c r="AR49" s="243">
        <f>'Body - sporty'!AR52/'Body - sporty'!AR$4</f>
        <v>7.7184466019417489E-2</v>
      </c>
      <c r="AS49" s="243">
        <f>'Body - sporty'!AS52/'Body - sporty'!AS$4</f>
        <v>8.5922330097087371E-2</v>
      </c>
      <c r="AT49" s="243">
        <f>'Body - sporty'!AT52/'Body - sporty'!AT$4</f>
        <v>7.6699029126213583E-2</v>
      </c>
      <c r="AU49" s="243">
        <f>'Body - sporty'!AU52/'Body - sporty'!AU$4</f>
        <v>6.4077669902912623E-2</v>
      </c>
      <c r="AV49" s="243">
        <f>'Body - sporty'!AV52/'Body - sporty'!AV$4</f>
        <v>0</v>
      </c>
      <c r="AW49" s="243">
        <f>'Body - sporty'!AW52/'Body - sporty'!AW$4</f>
        <v>0</v>
      </c>
      <c r="AX49" s="243">
        <f>'Body - sporty'!AX52/'Body - sporty'!AX$4</f>
        <v>8.2038834951456308E-2</v>
      </c>
      <c r="AY49" s="243">
        <f>'Body - sporty'!AY52/'Body - sporty'!AY$4</f>
        <v>9.6601941747572806E-2</v>
      </c>
      <c r="AZ49" s="243">
        <f>'Body - sporty'!AZ52/'Body - sporty'!AZ$4</f>
        <v>0.49271844660194175</v>
      </c>
      <c r="BA49" s="243">
        <f>'Body - sporty'!BA52/'Body - sporty'!BA$4</f>
        <v>7.6213592233009705E-2</v>
      </c>
      <c r="BB49" s="243">
        <f>'Body - sporty'!BB52/'Body - sporty'!BB$4</f>
        <v>9.2233009708737851E-2</v>
      </c>
      <c r="BC49" s="243">
        <f>'Body - sporty'!BC52/'Body - sporty'!BC$4</f>
        <v>0</v>
      </c>
      <c r="BD49" s="243">
        <f>'Body - sporty'!BD52/'Body - sporty'!BD$4</f>
        <v>0</v>
      </c>
      <c r="BE49" s="243">
        <f>'Body - sporty'!BE52/'Body - sporty'!BE$4</f>
        <v>9.3689320388349512E-2</v>
      </c>
      <c r="BF49" s="243">
        <f>'Body - sporty'!BF52/'Body - sporty'!BF$4</f>
        <v>8.9805825242718448E-2</v>
      </c>
      <c r="BG49" s="243">
        <f>'Body - sporty'!BG52/'Body - sporty'!BG$4</f>
        <v>8.4951456310679616E-2</v>
      </c>
      <c r="BH49" s="243">
        <f>'Body - sporty'!BH52/'Body - sporty'!BH$4</f>
        <v>8.8349514563106801E-2</v>
      </c>
      <c r="BI49" s="243">
        <f>'Body - sporty'!BI52/'Body - sporty'!BI$4</f>
        <v>8.4466019417475724E-2</v>
      </c>
      <c r="BJ49" s="243">
        <f>'Body - sporty'!BJ52/'Body - sporty'!BJ$4</f>
        <v>9.4660194174757281E-2</v>
      </c>
      <c r="BK49" s="243">
        <f>'Body - sporty'!BK52/'Body - sporty'!BK$4</f>
        <v>9.660194174757282E-2</v>
      </c>
      <c r="BL49" s="243">
        <f>'Body - sporty'!BL52/'Body - sporty'!BL$4</f>
        <v>9.1747572815533973E-2</v>
      </c>
      <c r="BM49" s="243">
        <f>'Body - sporty'!BM52/'Body - sporty'!BM$4</f>
        <v>9.3203883495145648E-2</v>
      </c>
      <c r="BN49" s="243">
        <f>'Body - sporty'!BN52/'Body - sporty'!BN$4</f>
        <v>0.39223300970873787</v>
      </c>
      <c r="BO49" s="243">
        <f>'Body - sporty'!BO52/'Body - sporty'!BO$4</f>
        <v>8.689320388349514E-2</v>
      </c>
      <c r="BP49" s="243">
        <f>'Body - sporty'!BP52/'Body - sporty'!BP$4</f>
        <v>8.0097087378640769E-2</v>
      </c>
      <c r="BQ49" s="243">
        <f>'Body - sporty'!BQ52/'Body - sporty'!BQ$4</f>
        <v>9.6116504854368928E-2</v>
      </c>
      <c r="BR49" s="243">
        <f>'Body - sporty'!BR52/'Body - sporty'!BR$4</f>
        <v>8.6407766990291263E-2</v>
      </c>
      <c r="BS49" s="243">
        <f>'Body - sporty'!BS52/'Body - sporty'!BS$4</f>
        <v>0</v>
      </c>
      <c r="BT49" s="243">
        <f>'Body - sporty'!BT52/'Body - sporty'!BT$4</f>
        <v>9.2718446601941756E-2</v>
      </c>
      <c r="BU49" s="243">
        <f>'Body - sporty'!BU52/'Body - sporty'!BU$4</f>
        <v>0.29271844660194174</v>
      </c>
      <c r="BV49" s="243">
        <f>'Body - sporty'!BV52/'Body - sporty'!BV$4</f>
        <v>9.2718446601941756E-2</v>
      </c>
      <c r="BW49" s="243">
        <f>'Body - sporty'!BW52/'Body - sporty'!BW$4</f>
        <v>0</v>
      </c>
      <c r="BX49" s="243">
        <f>'Body - sporty'!BX52/'Body - sporty'!BX$4</f>
        <v>8.9805825242718448E-2</v>
      </c>
      <c r="BY49" s="243">
        <f>'Body - sporty'!BY52/'Body - sporty'!BY$4</f>
        <v>9.1747572815533973E-2</v>
      </c>
      <c r="BZ49" s="243">
        <f>'Body - sporty'!BZ52/'Body - sporty'!BZ$4</f>
        <v>9.6116504854368928E-2</v>
      </c>
      <c r="CA49" s="243">
        <f>'Body - sporty'!CA52/'Body - sporty'!CA$4</f>
        <v>0</v>
      </c>
      <c r="CB49" s="243">
        <f>'Body - sporty'!CB52/'Body - sporty'!CB$4</f>
        <v>6.9417475728155334E-2</v>
      </c>
      <c r="CC49" s="243">
        <f>'Body - sporty'!CC52/'Body - sporty'!CC$4</f>
        <v>9.1747572815533973E-2</v>
      </c>
      <c r="CD49" s="243">
        <f>'Body - sporty'!CD52/'Body - sporty'!CD$4</f>
        <v>9.1747572815533987E-2</v>
      </c>
      <c r="CE49" s="243">
        <f>'Body - sporty'!CE52/'Body - sporty'!CE$4</f>
        <v>9.2363340057436419E-2</v>
      </c>
      <c r="CF49" s="243">
        <f>'Body - sporty'!CF52/'Body - sporty'!CF$4</f>
        <v>0</v>
      </c>
      <c r="CG49" s="243">
        <f>'Body - sporty'!CG52/'Body - sporty'!CG$4</f>
        <v>8.4466019417475738E-2</v>
      </c>
      <c r="CH49" s="243">
        <f>'Body - sporty'!CH52/'Body - sporty'!CH$4</f>
        <v>9.4660194174757281E-2</v>
      </c>
      <c r="CI49" s="243">
        <f>'Body - sporty'!CI52/'Body - sporty'!CI$4</f>
        <v>6.4563106796116501E-2</v>
      </c>
      <c r="CJ49" s="243">
        <f>'Body - sporty'!CJ52/'Body - sporty'!CJ$4</f>
        <v>8.7378640776699018E-2</v>
      </c>
      <c r="CK49" s="243">
        <f>'Body - sporty'!CK52/'Body - sporty'!CK$4</f>
        <v>0</v>
      </c>
      <c r="CL49" s="243">
        <f>'Body - sporty'!CL52/'Body - sporty'!CL$4</f>
        <v>9.0291262135922326E-2</v>
      </c>
      <c r="CM49" s="243">
        <f>'Body - sporty'!CM52/'Body - sporty'!CM$4</f>
        <v>8.8834951456310693E-2</v>
      </c>
      <c r="CN49" s="243">
        <f>'Body - sporty'!CN52/'Body - sporty'!CN$4</f>
        <v>0.49271844660194175</v>
      </c>
      <c r="CO49" s="243">
        <f>'Body - sporty'!CO52/'Body - sporty'!CO$4</f>
        <v>0.59417475728155345</v>
      </c>
      <c r="CP49" s="243">
        <f>'Body - sporty'!CP52/'Body - sporty'!CP$4</f>
        <v>9.660194174757282E-2</v>
      </c>
      <c r="CQ49" s="243">
        <f>'Body - sporty'!CQ52/'Body - sporty'!CQ$4</f>
        <v>0</v>
      </c>
      <c r="CR49" s="243">
        <f>'Body - sporty'!CR52/'Body - sporty'!CR$4</f>
        <v>9.4174757281553403E-2</v>
      </c>
      <c r="CS49" s="243">
        <f>'Body - sporty'!CS52/'Body - sporty'!CS$4</f>
        <v>7.6213592233009705E-2</v>
      </c>
      <c r="CT49" s="243">
        <f>'Body - sporty'!CT52/'Body - sporty'!CT$4</f>
        <v>9.417475728155339E-2</v>
      </c>
      <c r="CU49" s="243">
        <f>'Body - sporty'!CU52/'Body - sporty'!CU$4</f>
        <v>0</v>
      </c>
      <c r="CV49" s="243">
        <f>'Body - sporty'!CV52/'Body - sporty'!CV$4</f>
        <v>0</v>
      </c>
      <c r="CW49" s="243">
        <f>'Body - sporty'!CW52/'Body - sporty'!CW$4</f>
        <v>7.5728155339805828E-2</v>
      </c>
      <c r="CX49" s="243">
        <f>'Body - sporty'!CX52/'Body - sporty'!CX$4</f>
        <v>0.39223300970873787</v>
      </c>
      <c r="CY49" s="243">
        <f>'Body - sporty'!CY52/'Body - sporty'!CY$4</f>
        <v>7.8155339805825244E-2</v>
      </c>
      <c r="CZ49" s="243">
        <f>'Body - sporty'!CZ52/'Body - sporty'!CZ$4</f>
        <v>7.4271844660194181E-2</v>
      </c>
      <c r="DA49" s="243">
        <f>'Body - sporty'!DA52/'Body - sporty'!DA$4</f>
        <v>9.2718446601941742E-2</v>
      </c>
      <c r="DB49" s="243">
        <f>'Body - sporty'!DB52/'Body - sporty'!DB$4</f>
        <v>9.660194174757282E-2</v>
      </c>
      <c r="DC49" s="243">
        <f>'Body - sporty'!DC52/'Body - sporty'!DC$4</f>
        <v>0.49271844660194175</v>
      </c>
      <c r="DD49" s="243">
        <f>'Body - sporty'!DD52/'Body - sporty'!DD$4</f>
        <v>8.5436893203883493E-2</v>
      </c>
      <c r="DE49" s="243">
        <f>'Body - sporty'!DE52/'Body - sporty'!DE$4</f>
        <v>7.3300970873786411E-2</v>
      </c>
      <c r="DF49" s="243">
        <f>'Body - sporty'!DF52/'Body - sporty'!DF$4</f>
        <v>9.1262135922330095E-2</v>
      </c>
      <c r="DG49" s="243">
        <f>'Body - sporty'!DG52/'Body - sporty'!DG$4</f>
        <v>5.2427184466019419E-2</v>
      </c>
      <c r="DH49" s="243">
        <f>'Body - sporty'!DH52/'Body - sporty'!DH$4</f>
        <v>7.9126213592233013E-2</v>
      </c>
      <c r="DI49" s="243">
        <f>'Body - sporty'!DI52/'Body - sporty'!DI$4</f>
        <v>9.0291262135922326E-2</v>
      </c>
    </row>
    <row r="50" spans="1:113" ht="14.25" customHeight="1" x14ac:dyDescent="0.25">
      <c r="A50" s="239" t="s">
        <v>52</v>
      </c>
      <c r="B50" s="243">
        <f>'Body - sporty'!B53/'Body - sporty'!B$4</f>
        <v>8.8834951456310679E-2</v>
      </c>
      <c r="C50" s="243">
        <f>'Body - sporty'!C53/'Body - sporty'!C$4</f>
        <v>9.2233009708737865E-2</v>
      </c>
      <c r="D50" s="243">
        <f>'Body - sporty'!D53/'Body - sporty'!D$4</f>
        <v>8.8349514563106787E-2</v>
      </c>
      <c r="E50" s="243">
        <f>'Body - sporty'!E53/'Body - sporty'!E$4</f>
        <v>7.6213592233009719E-2</v>
      </c>
      <c r="F50" s="243">
        <f>'Body - sporty'!F53/'Body - sporty'!F$4</f>
        <v>0</v>
      </c>
      <c r="G50" s="243">
        <f>'Body - sporty'!G53/'Body - sporty'!G$4</f>
        <v>8.8349514563106801E-2</v>
      </c>
      <c r="H50" s="243">
        <f>'Body - sporty'!H53/'Body - sporty'!H$4</f>
        <v>0</v>
      </c>
      <c r="I50" s="243">
        <f>'Body - sporty'!I53/'Body - sporty'!I$4</f>
        <v>9.3203883495145648E-2</v>
      </c>
      <c r="J50" s="243">
        <f>'Body - sporty'!J53/'Body - sporty'!J$4</f>
        <v>8.689320388349514E-2</v>
      </c>
      <c r="K50" s="243">
        <f>'Body - sporty'!K53/'Body - sporty'!K$4</f>
        <v>1</v>
      </c>
      <c r="L50" s="243">
        <f>'Body - sporty'!L53/'Body - sporty'!L$4</f>
        <v>8.3495145631067955E-2</v>
      </c>
      <c r="M50" s="243">
        <f>'Body - sporty'!M53/'Body - sporty'!M$4</f>
        <v>7.9611650485436891E-2</v>
      </c>
      <c r="N50" s="243">
        <f>'Body - sporty'!N53/'Body - sporty'!N$4</f>
        <v>0.4927184466019417</v>
      </c>
      <c r="O50" s="243">
        <f>'Body - sporty'!O53/'Body - sporty'!O$4</f>
        <v>8.3980582524271832E-2</v>
      </c>
      <c r="P50" s="243">
        <f>'Body - sporty'!P53/'Body - sporty'!P$4</f>
        <v>9.6116504854368928E-2</v>
      </c>
      <c r="Q50" s="243">
        <f>'Body - sporty'!Q53/'Body - sporty'!Q$4</f>
        <v>9.2233009708737865E-2</v>
      </c>
      <c r="R50" s="243">
        <f>'Body - sporty'!R53/'Body - sporty'!R$4</f>
        <v>8.058252427184466E-2</v>
      </c>
      <c r="S50" s="243">
        <f>'Body - sporty'!S53/'Body - sporty'!S$4</f>
        <v>8.392862037773087E-2</v>
      </c>
      <c r="T50" s="243">
        <f>'Body - sporty'!T53/'Body - sporty'!T$4</f>
        <v>0.59417475728155345</v>
      </c>
      <c r="U50" s="243">
        <f>'Body - sporty'!U53/'Body - sporty'!U$4</f>
        <v>7.0388349514563103E-2</v>
      </c>
      <c r="V50" s="243">
        <f>'Body - sporty'!V53/'Body - sporty'!V$4</f>
        <v>9.6116504854368928E-2</v>
      </c>
      <c r="W50" s="243">
        <f>'Body - sporty'!W53/'Body - sporty'!W$4</f>
        <v>9.1262135922330095E-2</v>
      </c>
      <c r="X50" s="243">
        <f>'Body - sporty'!X53/'Body - sporty'!X$4</f>
        <v>0.39223300970873787</v>
      </c>
      <c r="Y50" s="243">
        <f>'Body - sporty'!Y53/'Body - sporty'!Y$4</f>
        <v>9.3689320388349526E-2</v>
      </c>
      <c r="Z50" s="243">
        <f>'Body - sporty'!Z53/'Body - sporty'!Z$4</f>
        <v>6.9417475728155348E-2</v>
      </c>
      <c r="AA50" s="243">
        <f>'Body - sporty'!AA53/'Body - sporty'!AA$4</f>
        <v>0.29271844660194174</v>
      </c>
      <c r="AB50" s="243">
        <f>'Body - sporty'!AB53/'Body - sporty'!AB$4</f>
        <v>0.79611650485436891</v>
      </c>
      <c r="AC50" s="243">
        <f>'Body - sporty'!AC53/'Body - sporty'!AC$4</f>
        <v>8.7378640776699032E-2</v>
      </c>
      <c r="AD50" s="243">
        <f>'Body - sporty'!AD53/'Body - sporty'!AD$4</f>
        <v>7.3300970873786397E-2</v>
      </c>
      <c r="AE50" s="243">
        <f>'Body - sporty'!AE53/'Body - sporty'!AE$4</f>
        <v>9.2718446601941742E-2</v>
      </c>
      <c r="AF50" s="243">
        <f>'Body - sporty'!AF53/'Body - sporty'!AF$4</f>
        <v>0</v>
      </c>
      <c r="AG50" s="243">
        <f>'Body - sporty'!AG53/'Body - sporty'!AG$4</f>
        <v>9.029126213592234E-2</v>
      </c>
      <c r="AH50" s="243">
        <f>'Body - sporty'!AH53/'Body - sporty'!AH$4</f>
        <v>0</v>
      </c>
      <c r="AI50" s="243">
        <f>'Body - sporty'!AI53/'Body - sporty'!AI$4</f>
        <v>9.5631067961165064E-2</v>
      </c>
      <c r="AJ50" s="243">
        <f>'Body - sporty'!AJ53/'Body - sporty'!AJ$4</f>
        <v>0.49271844660194175</v>
      </c>
      <c r="AK50" s="243">
        <f>'Body - sporty'!AK53/'Body - sporty'!AK$4</f>
        <v>7.8640776699029136E-2</v>
      </c>
      <c r="AL50" s="243">
        <f>'Body - sporty'!AL53/'Body - sporty'!AL$4</f>
        <v>8.0097087378640769E-2</v>
      </c>
      <c r="AM50" s="243">
        <f>'Body - sporty'!AM53/'Body - sporty'!AM$4</f>
        <v>0</v>
      </c>
      <c r="AN50" s="243">
        <f>'Body - sporty'!AN53/'Body - sporty'!AN$4</f>
        <v>1</v>
      </c>
      <c r="AO50" s="243">
        <f>'Body - sporty'!AO53/'Body - sporty'!AO$4</f>
        <v>9.5631067961165037E-2</v>
      </c>
      <c r="AP50" s="243">
        <f>'Body - sporty'!AP53/'Body - sporty'!AP$4</f>
        <v>9.1262135922330082E-2</v>
      </c>
      <c r="AQ50" s="243">
        <f>'Body - sporty'!AQ53/'Body - sporty'!AQ$4</f>
        <v>8.7378640776699018E-2</v>
      </c>
      <c r="AR50" s="243">
        <f>'Body - sporty'!AR53/'Body - sporty'!AR$4</f>
        <v>7.9126213592233013E-2</v>
      </c>
      <c r="AS50" s="243">
        <f>'Body - sporty'!AS53/'Body - sporty'!AS$4</f>
        <v>9.563106796116505E-2</v>
      </c>
      <c r="AT50" s="243">
        <f>'Body - sporty'!AT53/'Body - sporty'!AT$4</f>
        <v>8.2524271844660199E-2</v>
      </c>
      <c r="AU50" s="243">
        <f>'Body - sporty'!AU53/'Body - sporty'!AU$4</f>
        <v>9.4660194174757295E-2</v>
      </c>
      <c r="AV50" s="243">
        <f>'Body - sporty'!AV53/'Body - sporty'!AV$4</f>
        <v>0</v>
      </c>
      <c r="AW50" s="243">
        <f>'Body - sporty'!AW53/'Body - sporty'!AW$4</f>
        <v>9.1262135922330095E-2</v>
      </c>
      <c r="AX50" s="243">
        <f>'Body - sporty'!AX53/'Body - sporty'!AX$4</f>
        <v>8.7864077669902924E-2</v>
      </c>
      <c r="AY50" s="243">
        <f>'Body - sporty'!AY53/'Body - sporty'!AY$4</f>
        <v>0.4927184466019417</v>
      </c>
      <c r="AZ50" s="243">
        <f>'Body - sporty'!AZ53/'Body - sporty'!AZ$4</f>
        <v>0</v>
      </c>
      <c r="BA50" s="243">
        <f>'Body - sporty'!BA53/'Body - sporty'!BA$4</f>
        <v>8.1067961165048538E-2</v>
      </c>
      <c r="BB50" s="243">
        <f>'Body - sporty'!BB53/'Body - sporty'!BB$4</f>
        <v>9.2718446601941742E-2</v>
      </c>
      <c r="BC50" s="243">
        <f>'Body - sporty'!BC53/'Body - sporty'!BC$4</f>
        <v>0</v>
      </c>
      <c r="BD50" s="243">
        <f>'Body - sporty'!BD53/'Body - sporty'!BD$4</f>
        <v>0</v>
      </c>
      <c r="BE50" s="243">
        <f>'Body - sporty'!BE53/'Body - sporty'!BE$4</f>
        <v>7.0873786407766995E-2</v>
      </c>
      <c r="BF50" s="243">
        <f>'Body - sporty'!BF53/'Body - sporty'!BF$4</f>
        <v>9.0776699029126218E-2</v>
      </c>
      <c r="BG50" s="243">
        <f>'Body - sporty'!BG53/'Body - sporty'!BG$4</f>
        <v>0</v>
      </c>
      <c r="BH50" s="243">
        <f>'Body - sporty'!BH53/'Body - sporty'!BH$4</f>
        <v>9.2718446601941742E-2</v>
      </c>
      <c r="BI50" s="243">
        <f>'Body - sporty'!BI53/'Body - sporty'!BI$4</f>
        <v>8.5436893203883493E-2</v>
      </c>
      <c r="BJ50" s="243">
        <f>'Body - sporty'!BJ53/'Body - sporty'!BJ$4</f>
        <v>9.3689320388349512E-2</v>
      </c>
      <c r="BK50" s="243">
        <f>'Body - sporty'!BK53/'Body - sporty'!BK$4</f>
        <v>0</v>
      </c>
      <c r="BL50" s="243">
        <f>'Body - sporty'!BL53/'Body - sporty'!BL$4</f>
        <v>8.5436893203883493E-2</v>
      </c>
      <c r="BM50" s="243">
        <f>'Body - sporty'!BM53/'Body - sporty'!BM$4</f>
        <v>8.7378640776699032E-2</v>
      </c>
      <c r="BN50" s="243">
        <f>'Body - sporty'!BN53/'Body - sporty'!BN$4</f>
        <v>0.79611650485436902</v>
      </c>
      <c r="BO50" s="243">
        <f>'Body - sporty'!BO53/'Body - sporty'!BO$4</f>
        <v>9.2718446601941742E-2</v>
      </c>
      <c r="BP50" s="243">
        <f>'Body - sporty'!BP53/'Body - sporty'!BP$4</f>
        <v>7.2330097087378628E-2</v>
      </c>
      <c r="BQ50" s="243">
        <f>'Body - sporty'!BQ53/'Body - sporty'!BQ$4</f>
        <v>9.1262135922330095E-2</v>
      </c>
      <c r="BR50" s="243">
        <f>'Body - sporty'!BR53/'Body - sporty'!BR$4</f>
        <v>9.320388349514562E-2</v>
      </c>
      <c r="BS50" s="243">
        <f>'Body - sporty'!BS53/'Body - sporty'!BS$4</f>
        <v>0</v>
      </c>
      <c r="BT50" s="243">
        <f>'Body - sporty'!BT53/'Body - sporty'!BT$4</f>
        <v>9.563106796116505E-2</v>
      </c>
      <c r="BU50" s="243">
        <f>'Body - sporty'!BU53/'Body - sporty'!BU$4</f>
        <v>1</v>
      </c>
      <c r="BV50" s="243">
        <f>'Body - sporty'!BV53/'Body - sporty'!BV$4</f>
        <v>0.39223300970873787</v>
      </c>
      <c r="BW50" s="243">
        <f>'Body - sporty'!BW53/'Body - sporty'!BW$4</f>
        <v>0</v>
      </c>
      <c r="BX50" s="243">
        <f>'Body - sporty'!BX53/'Body - sporty'!BX$4</f>
        <v>0</v>
      </c>
      <c r="BY50" s="243">
        <f>'Body - sporty'!BY53/'Body - sporty'!BY$4</f>
        <v>9.2233009708737865E-2</v>
      </c>
      <c r="BZ50" s="243">
        <f>'Body - sporty'!BZ53/'Body - sporty'!BZ$4</f>
        <v>9.6116504854368928E-2</v>
      </c>
      <c r="CA50" s="243">
        <f>'Body - sporty'!CA53/'Body - sporty'!CA$4</f>
        <v>9.6116504854368928E-2</v>
      </c>
      <c r="CB50" s="243">
        <f>'Body - sporty'!CB53/'Body - sporty'!CB$4</f>
        <v>0.39223300970873787</v>
      </c>
      <c r="CC50" s="243">
        <f>'Body - sporty'!CC53/'Body - sporty'!CC$4</f>
        <v>0</v>
      </c>
      <c r="CD50" s="243">
        <f>'Body - sporty'!CD53/'Body - sporty'!CD$4</f>
        <v>8.4466019417475724E-2</v>
      </c>
      <c r="CE50" s="243">
        <f>'Body - sporty'!CE53/'Body - sporty'!CE$4</f>
        <v>8.1510438921626113E-2</v>
      </c>
      <c r="CF50" s="243">
        <f>'Body - sporty'!CF53/'Body - sporty'!CF$4</f>
        <v>8.2524271844660199E-2</v>
      </c>
      <c r="CG50" s="243">
        <f>'Body - sporty'!CG53/'Body - sporty'!CG$4</f>
        <v>7.6699029126213583E-2</v>
      </c>
      <c r="CH50" s="243">
        <f>'Body - sporty'!CH53/'Body - sporty'!CH$4</f>
        <v>0.39223300970873787</v>
      </c>
      <c r="CI50" s="243">
        <f>'Body - sporty'!CI53/'Body - sporty'!CI$4</f>
        <v>0</v>
      </c>
      <c r="CJ50" s="243">
        <f>'Body - sporty'!CJ53/'Body - sporty'!CJ$4</f>
        <v>0</v>
      </c>
      <c r="CK50" s="243">
        <f>'Body - sporty'!CK53/'Body - sporty'!CK$4</f>
        <v>0</v>
      </c>
      <c r="CL50" s="243">
        <f>'Body - sporty'!CL53/'Body - sporty'!CL$4</f>
        <v>8.5922330097087385E-2</v>
      </c>
      <c r="CM50" s="243">
        <f>'Body - sporty'!CM53/'Body - sporty'!CM$4</f>
        <v>8.7864077669902924E-2</v>
      </c>
      <c r="CN50" s="243">
        <f>'Body - sporty'!CN53/'Body - sporty'!CN$4</f>
        <v>9.1747572815534001E-2</v>
      </c>
      <c r="CO50" s="243">
        <f>'Body - sporty'!CO53/'Body - sporty'!CO$4</f>
        <v>9.5145631067961173E-2</v>
      </c>
      <c r="CP50" s="243">
        <f>'Body - sporty'!CP53/'Body - sporty'!CP$4</f>
        <v>1</v>
      </c>
      <c r="CQ50" s="243">
        <f>'Body - sporty'!CQ53/'Body - sporty'!CQ$4</f>
        <v>0</v>
      </c>
      <c r="CR50" s="243">
        <f>'Body - sporty'!CR53/'Body - sporty'!CR$4</f>
        <v>8.9320388349514557E-2</v>
      </c>
      <c r="CS50" s="243">
        <f>'Body - sporty'!CS53/'Body - sporty'!CS$4</f>
        <v>7.8640776699029122E-2</v>
      </c>
      <c r="CT50" s="243">
        <f>'Body - sporty'!CT53/'Body - sporty'!CT$4</f>
        <v>8.058252427184466E-2</v>
      </c>
      <c r="CU50" s="243">
        <f>'Body - sporty'!CU53/'Body - sporty'!CU$4</f>
        <v>9.563106796116505E-2</v>
      </c>
      <c r="CV50" s="243">
        <f>'Body - sporty'!CV53/'Body - sporty'!CV$4</f>
        <v>0</v>
      </c>
      <c r="CW50" s="243">
        <f>'Body - sporty'!CW53/'Body - sporty'!CW$4</f>
        <v>8.9805825242718434E-2</v>
      </c>
      <c r="CX50" s="243">
        <f>'Body - sporty'!CX53/'Body - sporty'!CX$4</f>
        <v>0</v>
      </c>
      <c r="CY50" s="243">
        <f>'Body - sporty'!CY53/'Body - sporty'!CY$4</f>
        <v>9.660194174757282E-2</v>
      </c>
      <c r="CZ50" s="243">
        <f>'Body - sporty'!CZ53/'Body - sporty'!CZ$4</f>
        <v>8.4466019417475724E-2</v>
      </c>
      <c r="DA50" s="243">
        <f>'Body - sporty'!DA53/'Body - sporty'!DA$4</f>
        <v>8.689320388349514E-2</v>
      </c>
      <c r="DB50" s="243">
        <f>'Body - sporty'!DB53/'Body - sporty'!DB$4</f>
        <v>8.3495145631067968E-2</v>
      </c>
      <c r="DC50" s="243">
        <f>'Body - sporty'!DC53/'Body - sporty'!DC$4</f>
        <v>9.4174757281553403E-2</v>
      </c>
      <c r="DD50" s="243">
        <f>'Body - sporty'!DD53/'Body - sporty'!DD$4</f>
        <v>9.0776699029126204E-2</v>
      </c>
      <c r="DE50" s="243">
        <f>'Body - sporty'!DE53/'Body - sporty'!DE$4</f>
        <v>5.8737864077669906E-2</v>
      </c>
      <c r="DF50" s="243">
        <f>'Body - sporty'!DF53/'Body - sporty'!DF$4</f>
        <v>9.4660194174757281E-2</v>
      </c>
      <c r="DG50" s="243">
        <f>'Body - sporty'!DG53/'Body - sporty'!DG$4</f>
        <v>6.8932038834951456E-2</v>
      </c>
      <c r="DH50" s="243">
        <f>'Body - sporty'!DH53/'Body - sporty'!DH$4</f>
        <v>8.0097087378640783E-2</v>
      </c>
      <c r="DI50" s="243">
        <f>'Body - sporty'!DI53/'Body - sporty'!DI$4</f>
        <v>6.8932038834951456E-2</v>
      </c>
    </row>
    <row r="51" spans="1:113" ht="14.25" customHeight="1" x14ac:dyDescent="0.25">
      <c r="A51" s="239" t="s">
        <v>53</v>
      </c>
      <c r="B51" s="243">
        <f>'Body - sporty'!B54/'Body - sporty'!B$4</f>
        <v>9.6116504854368928E-2</v>
      </c>
      <c r="C51" s="243">
        <f>'Body - sporty'!C54/'Body - sporty'!C$4</f>
        <v>9.1747572815533987E-2</v>
      </c>
      <c r="D51" s="243">
        <f>'Body - sporty'!D54/'Body - sporty'!D$4</f>
        <v>0.39223300970873792</v>
      </c>
      <c r="E51" s="243">
        <f>'Body - sporty'!E54/'Body - sporty'!E$4</f>
        <v>0.1941747572815534</v>
      </c>
      <c r="F51" s="243">
        <f>'Body - sporty'!F54/'Body - sporty'!F$4</f>
        <v>9.2718446601941756E-2</v>
      </c>
      <c r="G51" s="243">
        <f>'Body - sporty'!G54/'Body - sporty'!G$4</f>
        <v>9.1262135922330095E-2</v>
      </c>
      <c r="H51" s="243">
        <f>'Body - sporty'!H54/'Body - sporty'!H$4</f>
        <v>0</v>
      </c>
      <c r="I51" s="243">
        <f>'Body - sporty'!I54/'Body - sporty'!I$4</f>
        <v>9.2233009708737879E-2</v>
      </c>
      <c r="J51" s="243">
        <f>'Body - sporty'!J54/'Body - sporty'!J$4</f>
        <v>7.4757281553398058E-2</v>
      </c>
      <c r="K51" s="243">
        <f>'Body - sporty'!K54/'Body - sporty'!K$4</f>
        <v>0</v>
      </c>
      <c r="L51" s="243">
        <f>'Body - sporty'!L54/'Body - sporty'!L$4</f>
        <v>9.2233009708737865E-2</v>
      </c>
      <c r="M51" s="243">
        <f>'Body - sporty'!M54/'Body - sporty'!M$4</f>
        <v>9.3203883495145634E-2</v>
      </c>
      <c r="N51" s="243">
        <f>'Body - sporty'!N54/'Body - sporty'!N$4</f>
        <v>0.39223300970873781</v>
      </c>
      <c r="O51" s="243">
        <f>'Body - sporty'!O54/'Body - sporty'!O$4</f>
        <v>7.7184466019417475E-2</v>
      </c>
      <c r="P51" s="243">
        <f>'Body - sporty'!P54/'Body - sporty'!P$4</f>
        <v>9.320388349514562E-2</v>
      </c>
      <c r="Q51" s="243">
        <f>'Body - sporty'!Q54/'Body - sporty'!Q$4</f>
        <v>9.563106796116505E-2</v>
      </c>
      <c r="R51" s="243">
        <f>'Body - sporty'!R54/'Body - sporty'!R$4</f>
        <v>9.4660194174757281E-2</v>
      </c>
      <c r="S51" s="243">
        <f>'Body - sporty'!S54/'Body - sporty'!S$4</f>
        <v>0.67451001891395523</v>
      </c>
      <c r="T51" s="243">
        <f>'Body - sporty'!T54/'Body - sporty'!T$4</f>
        <v>8.1067961165048538E-2</v>
      </c>
      <c r="U51" s="243">
        <f>'Body - sporty'!U54/'Body - sporty'!U$4</f>
        <v>8.7378640776699018E-2</v>
      </c>
      <c r="V51" s="243">
        <f>'Body - sporty'!V54/'Body - sporty'!V$4</f>
        <v>9.563106796116505E-2</v>
      </c>
      <c r="W51" s="243">
        <f>'Body - sporty'!W54/'Body - sporty'!W$4</f>
        <v>9.3689320388349512E-2</v>
      </c>
      <c r="X51" s="243">
        <f>'Body - sporty'!X54/'Body - sporty'!X$4</f>
        <v>0</v>
      </c>
      <c r="Y51" s="243">
        <f>'Body - sporty'!Y54/'Body - sporty'!Y$4</f>
        <v>0.79611650485436902</v>
      </c>
      <c r="Z51" s="243">
        <f>'Body - sporty'!Z54/'Body - sporty'!Z$4</f>
        <v>7.3786407766990289E-2</v>
      </c>
      <c r="AA51" s="243">
        <f>'Body - sporty'!AA54/'Body - sporty'!AA$4</f>
        <v>7.8155339805825244E-2</v>
      </c>
      <c r="AB51" s="243">
        <f>'Body - sporty'!AB54/'Body - sporty'!AB$4</f>
        <v>9.2718446601941742E-2</v>
      </c>
      <c r="AC51" s="243">
        <f>'Body - sporty'!AC54/'Body - sporty'!AC$4</f>
        <v>1</v>
      </c>
      <c r="AD51" s="243">
        <f>'Body - sporty'!AD54/'Body - sporty'!AD$4</f>
        <v>0.59417475728155345</v>
      </c>
      <c r="AE51" s="243">
        <f>'Body - sporty'!AE54/'Body - sporty'!AE$4</f>
        <v>7.9126213592233013E-2</v>
      </c>
      <c r="AF51" s="243">
        <f>'Body - sporty'!AF54/'Body - sporty'!AF$4</f>
        <v>0.4927184466019417</v>
      </c>
      <c r="AG51" s="243">
        <f>'Body - sporty'!AG54/'Body - sporty'!AG$4</f>
        <v>9.5145631067961173E-2</v>
      </c>
      <c r="AH51" s="243">
        <f>'Body - sporty'!AH54/'Body - sporty'!AH$4</f>
        <v>9.2718446601941756E-2</v>
      </c>
      <c r="AI51" s="243">
        <f>'Body - sporty'!AI54/'Body - sporty'!AI$4</f>
        <v>9.3203883495145648E-2</v>
      </c>
      <c r="AJ51" s="243">
        <f>'Body - sporty'!AJ54/'Body - sporty'!AJ$4</f>
        <v>8.2038834951456308E-2</v>
      </c>
      <c r="AK51" s="243">
        <f>'Body - sporty'!AK54/'Body - sporty'!AK$4</f>
        <v>0.79611650485436891</v>
      </c>
      <c r="AL51" s="243">
        <f>'Body - sporty'!AL54/'Body - sporty'!AL$4</f>
        <v>9.0776699029126204E-2</v>
      </c>
      <c r="AM51" s="243">
        <f>'Body - sporty'!AM54/'Body - sporty'!AM$4</f>
        <v>0.39223300970873787</v>
      </c>
      <c r="AN51" s="243">
        <f>'Body - sporty'!AN54/'Body - sporty'!AN$4</f>
        <v>8.7378640776699018E-2</v>
      </c>
      <c r="AO51" s="243">
        <f>'Body - sporty'!AO54/'Body - sporty'!AO$4</f>
        <v>9.0776699029126204E-2</v>
      </c>
      <c r="AP51" s="243">
        <f>'Body - sporty'!AP54/'Body - sporty'!AP$4</f>
        <v>9.417475728155339E-2</v>
      </c>
      <c r="AQ51" s="243">
        <f>'Body - sporty'!AQ54/'Body - sporty'!AQ$4</f>
        <v>9.563106796116505E-2</v>
      </c>
      <c r="AR51" s="243">
        <f>'Body - sporty'!AR54/'Body - sporty'!AR$4</f>
        <v>8.9805825242718448E-2</v>
      </c>
      <c r="AS51" s="243">
        <f>'Body - sporty'!AS54/'Body - sporty'!AS$4</f>
        <v>9.3689320388349512E-2</v>
      </c>
      <c r="AT51" s="243">
        <f>'Body - sporty'!AT54/'Body - sporty'!AT$4</f>
        <v>9.6116504854368928E-2</v>
      </c>
      <c r="AU51" s="243">
        <f>'Body - sporty'!AU54/'Body - sporty'!AU$4</f>
        <v>8.0097087378640783E-2</v>
      </c>
      <c r="AV51" s="243">
        <f>'Body - sporty'!AV54/'Body - sporty'!AV$4</f>
        <v>9.2233009708737851E-2</v>
      </c>
      <c r="AW51" s="243">
        <f>'Body - sporty'!AW54/'Body - sporty'!AW$4</f>
        <v>8.6893203883495154E-2</v>
      </c>
      <c r="AX51" s="243">
        <f>'Body - sporty'!AX54/'Body - sporty'!AX$4</f>
        <v>8.3980582524271846E-2</v>
      </c>
      <c r="AY51" s="243">
        <f>'Body - sporty'!AY54/'Body - sporty'!AY$4</f>
        <v>9.2718446601941742E-2</v>
      </c>
      <c r="AZ51" s="243">
        <f>'Body - sporty'!AZ54/'Body - sporty'!AZ$4</f>
        <v>0.59417475728155345</v>
      </c>
      <c r="BA51" s="243">
        <f>'Body - sporty'!BA54/'Body - sporty'!BA$4</f>
        <v>9.1747572815533987E-2</v>
      </c>
      <c r="BB51" s="243">
        <f>'Body - sporty'!BB54/'Body - sporty'!BB$4</f>
        <v>8.9320388349514557E-2</v>
      </c>
      <c r="BC51" s="243">
        <f>'Body - sporty'!BC54/'Body - sporty'!BC$4</f>
        <v>0</v>
      </c>
      <c r="BD51" s="243">
        <f>'Body - sporty'!BD54/'Body - sporty'!BD$4</f>
        <v>0</v>
      </c>
      <c r="BE51" s="243">
        <f>'Body - sporty'!BE54/'Body - sporty'!BE$4</f>
        <v>0.49271844660194181</v>
      </c>
      <c r="BF51" s="243">
        <f>'Body - sporty'!BF54/'Body - sporty'!BF$4</f>
        <v>9.660194174757282E-2</v>
      </c>
      <c r="BG51" s="243">
        <f>'Body - sporty'!BG54/'Body - sporty'!BG$4</f>
        <v>0</v>
      </c>
      <c r="BH51" s="243">
        <f>'Body - sporty'!BH54/'Body - sporty'!BH$4</f>
        <v>8.058252427184466E-2</v>
      </c>
      <c r="BI51" s="243">
        <f>'Body - sporty'!BI54/'Body - sporty'!BI$4</f>
        <v>7.6213592233009705E-2</v>
      </c>
      <c r="BJ51" s="243">
        <f>'Body - sporty'!BJ54/'Body - sporty'!BJ$4</f>
        <v>9.1747572815533973E-2</v>
      </c>
      <c r="BK51" s="243">
        <f>'Body - sporty'!BK54/'Body - sporty'!BK$4</f>
        <v>9.5145631067961173E-2</v>
      </c>
      <c r="BL51" s="243">
        <f>'Body - sporty'!BL54/'Body - sporty'!BL$4</f>
        <v>0.39223300970873787</v>
      </c>
      <c r="BM51" s="243">
        <f>'Body - sporty'!BM54/'Body - sporty'!BM$4</f>
        <v>0.1941747572815534</v>
      </c>
      <c r="BN51" s="243">
        <f>'Body - sporty'!BN54/'Body - sporty'!BN$4</f>
        <v>0.29271844660194174</v>
      </c>
      <c r="BO51" s="243">
        <f>'Body - sporty'!BO54/'Body - sporty'!BO$4</f>
        <v>8.9320388349514557E-2</v>
      </c>
      <c r="BP51" s="243">
        <f>'Body - sporty'!BP54/'Body - sporty'!BP$4</f>
        <v>9.1262135922330095E-2</v>
      </c>
      <c r="BQ51" s="243">
        <f>'Body - sporty'!BQ54/'Body - sporty'!BQ$4</f>
        <v>0.59417475728155345</v>
      </c>
      <c r="BR51" s="243">
        <f>'Body - sporty'!BR54/'Body - sporty'!BR$4</f>
        <v>9.417475728155339E-2</v>
      </c>
      <c r="BS51" s="243">
        <f>'Body - sporty'!BS54/'Body - sporty'!BS$4</f>
        <v>0</v>
      </c>
      <c r="BT51" s="243">
        <f>'Body - sporty'!BT54/'Body - sporty'!BT$4</f>
        <v>8.5436893203883493E-2</v>
      </c>
      <c r="BU51" s="243">
        <f>'Body - sporty'!BU54/'Body - sporty'!BU$4</f>
        <v>9.1747572815533973E-2</v>
      </c>
      <c r="BV51" s="243">
        <f>'Body - sporty'!BV54/'Body - sporty'!BV$4</f>
        <v>0.2927184466019418</v>
      </c>
      <c r="BW51" s="243">
        <f>'Body - sporty'!BW54/'Body - sporty'!BW$4</f>
        <v>9.5145631067961159E-2</v>
      </c>
      <c r="BX51" s="243">
        <f>'Body - sporty'!BX54/'Body - sporty'!BX$4</f>
        <v>0.29271844660194174</v>
      </c>
      <c r="BY51" s="243">
        <f>'Body - sporty'!BY54/'Body - sporty'!BY$4</f>
        <v>9.2718446601941742E-2</v>
      </c>
      <c r="BZ51" s="243">
        <f>'Body - sporty'!BZ54/'Body - sporty'!BZ$4</f>
        <v>9.6116504854368928E-2</v>
      </c>
      <c r="CA51" s="243">
        <f>'Body - sporty'!CA54/'Body - sporty'!CA$4</f>
        <v>0.59417475728155345</v>
      </c>
      <c r="CB51" s="243">
        <f>'Body - sporty'!CB54/'Body - sporty'!CB$4</f>
        <v>9.4660194174757295E-2</v>
      </c>
      <c r="CC51" s="243">
        <f>'Body - sporty'!CC54/'Body - sporty'!CC$4</f>
        <v>0</v>
      </c>
      <c r="CD51" s="243">
        <f>'Body - sporty'!CD54/'Body - sporty'!CD$4</f>
        <v>0.39223300970873787</v>
      </c>
      <c r="CE51" s="243">
        <f>'Body - sporty'!CE54/'Body - sporty'!CE$4</f>
        <v>0.58914630389633615</v>
      </c>
      <c r="CF51" s="243">
        <f>'Body - sporty'!CF54/'Body - sporty'!CF$4</f>
        <v>9.5145631067961173E-2</v>
      </c>
      <c r="CG51" s="243">
        <f>'Body - sporty'!CG54/'Body - sporty'!CG$4</f>
        <v>8.9320388349514557E-2</v>
      </c>
      <c r="CH51" s="243">
        <f>'Body - sporty'!CH54/'Body - sporty'!CH$4</f>
        <v>9.6116504854368928E-2</v>
      </c>
      <c r="CI51" s="243">
        <f>'Body - sporty'!CI54/'Body - sporty'!CI$4</f>
        <v>7.9611650485436905E-2</v>
      </c>
      <c r="CJ51" s="243">
        <f>'Body - sporty'!CJ54/'Body - sporty'!CJ$4</f>
        <v>0.59417475728155345</v>
      </c>
      <c r="CK51" s="243">
        <f>'Body - sporty'!CK54/'Body - sporty'!CK$4</f>
        <v>0</v>
      </c>
      <c r="CL51" s="243">
        <f>'Body - sporty'!CL54/'Body - sporty'!CL$4</f>
        <v>0.59417475728155345</v>
      </c>
      <c r="CM51" s="243">
        <f>'Body - sporty'!CM54/'Body - sporty'!CM$4</f>
        <v>0.1941747572815534</v>
      </c>
      <c r="CN51" s="243">
        <f>'Body - sporty'!CN54/'Body - sporty'!CN$4</f>
        <v>0.79611650485436902</v>
      </c>
      <c r="CO51" s="243">
        <f>'Body - sporty'!CO54/'Body - sporty'!CO$4</f>
        <v>0.29271844660194174</v>
      </c>
      <c r="CP51" s="243">
        <f>'Body - sporty'!CP54/'Body - sporty'!CP$4</f>
        <v>9.1262135922330095E-2</v>
      </c>
      <c r="CQ51" s="243">
        <f>'Body - sporty'!CQ54/'Body - sporty'!CQ$4</f>
        <v>0</v>
      </c>
      <c r="CR51" s="243">
        <f>'Body - sporty'!CR54/'Body - sporty'!CR$4</f>
        <v>9.5631067961165037E-2</v>
      </c>
      <c r="CS51" s="243">
        <f>'Body - sporty'!CS54/'Body - sporty'!CS$4</f>
        <v>0.79611650485436891</v>
      </c>
      <c r="CT51" s="243">
        <f>'Body - sporty'!CT54/'Body - sporty'!CT$4</f>
        <v>8.9320388349514557E-2</v>
      </c>
      <c r="CU51" s="243">
        <f>'Body - sporty'!CU54/'Body - sporty'!CU$4</f>
        <v>0</v>
      </c>
      <c r="CV51" s="243">
        <f>'Body - sporty'!CV54/'Body - sporty'!CV$4</f>
        <v>0</v>
      </c>
      <c r="CW51" s="243">
        <f>'Body - sporty'!CW54/'Body - sporty'!CW$4</f>
        <v>9.563106796116505E-2</v>
      </c>
      <c r="CX51" s="243">
        <f>'Body - sporty'!CX54/'Body - sporty'!CX$4</f>
        <v>9.3689320388349526E-2</v>
      </c>
      <c r="CY51" s="243">
        <f>'Body - sporty'!CY54/'Body - sporty'!CY$4</f>
        <v>8.5436893203883493E-2</v>
      </c>
      <c r="CZ51" s="243">
        <f>'Body - sporty'!CZ54/'Body - sporty'!CZ$4</f>
        <v>8.4951456310679616E-2</v>
      </c>
      <c r="DA51" s="243">
        <f>'Body - sporty'!DA54/'Body - sporty'!DA$4</f>
        <v>9.6601941747572806E-2</v>
      </c>
      <c r="DB51" s="243">
        <f>'Body - sporty'!DB54/'Body - sporty'!DB$4</f>
        <v>9.6116504854368942E-2</v>
      </c>
      <c r="DC51" s="243">
        <f>'Body - sporty'!DC54/'Body - sporty'!DC$4</f>
        <v>9.4660194174757295E-2</v>
      </c>
      <c r="DD51" s="243">
        <f>'Body - sporty'!DD54/'Body - sporty'!DD$4</f>
        <v>0.79611650485436891</v>
      </c>
      <c r="DE51" s="243">
        <f>'Body - sporty'!DE54/'Body - sporty'!DE$4</f>
        <v>0.1941747572815534</v>
      </c>
      <c r="DF51" s="243">
        <f>'Body - sporty'!DF54/'Body - sporty'!DF$4</f>
        <v>9.660194174757282E-2</v>
      </c>
      <c r="DG51" s="243">
        <f>'Body - sporty'!DG54/'Body - sporty'!DG$4</f>
        <v>8.6407766990291263E-2</v>
      </c>
      <c r="DH51" s="243">
        <f>'Body - sporty'!DH54/'Body - sporty'!DH$4</f>
        <v>9.2233009708737865E-2</v>
      </c>
      <c r="DI51" s="243">
        <f>'Body - sporty'!DI54/'Body - sporty'!DI$4</f>
        <v>8.7378640776699032E-2</v>
      </c>
    </row>
    <row r="52" spans="1:113" ht="14.25" customHeight="1" x14ac:dyDescent="0.25">
      <c r="A52" s="239" t="s">
        <v>54</v>
      </c>
      <c r="B52" s="243">
        <f>'Body - sporty'!B55/'Body - sporty'!B$4</f>
        <v>8.5436893203883493E-2</v>
      </c>
      <c r="C52" s="243">
        <f>'Body - sporty'!C55/'Body - sporty'!C$4</f>
        <v>8.7864077669902924E-2</v>
      </c>
      <c r="D52" s="243">
        <f>'Body - sporty'!D55/'Body - sporty'!D$4</f>
        <v>8.4951456310679616E-2</v>
      </c>
      <c r="E52" s="243">
        <f>'Body - sporty'!E55/'Body - sporty'!E$4</f>
        <v>0.49271844660194181</v>
      </c>
      <c r="F52" s="243">
        <f>'Body - sporty'!F55/'Body - sporty'!F$4</f>
        <v>0.4927184466019417</v>
      </c>
      <c r="G52" s="243">
        <f>'Body - sporty'!G55/'Body - sporty'!G$4</f>
        <v>8.6407766990291249E-2</v>
      </c>
      <c r="H52" s="243">
        <f>'Body - sporty'!H55/'Body - sporty'!H$4</f>
        <v>0</v>
      </c>
      <c r="I52" s="243">
        <f>'Body - sporty'!I55/'Body - sporty'!I$4</f>
        <v>8.1067961165048552E-2</v>
      </c>
      <c r="J52" s="243">
        <f>'Body - sporty'!J55/'Body - sporty'!J$4</f>
        <v>8.6407766990291263E-2</v>
      </c>
      <c r="K52" s="243">
        <f>'Body - sporty'!K55/'Body - sporty'!K$4</f>
        <v>0</v>
      </c>
      <c r="L52" s="243">
        <f>'Body - sporty'!L55/'Body - sporty'!L$4</f>
        <v>6.2621359223300976E-2</v>
      </c>
      <c r="M52" s="243">
        <f>'Body - sporty'!M55/'Body - sporty'!M$4</f>
        <v>9.4174757281553403E-2</v>
      </c>
      <c r="N52" s="243">
        <f>'Body - sporty'!N55/'Body - sporty'!N$4</f>
        <v>0</v>
      </c>
      <c r="O52" s="243">
        <f>'Body - sporty'!O55/'Body - sporty'!O$4</f>
        <v>9.3689320388349512E-2</v>
      </c>
      <c r="P52" s="243">
        <f>'Body - sporty'!P55/'Body - sporty'!P$4</f>
        <v>6.7475728155339809E-2</v>
      </c>
      <c r="Q52" s="243">
        <f>'Body - sporty'!Q55/'Body - sporty'!Q$4</f>
        <v>0</v>
      </c>
      <c r="R52" s="243">
        <f>'Body - sporty'!R55/'Body - sporty'!R$4</f>
        <v>7.8155339805825244E-2</v>
      </c>
      <c r="S52" s="243">
        <f>'Body - sporty'!S55/'Body - sporty'!S$4</f>
        <v>0.11534634467256928</v>
      </c>
      <c r="T52" s="243">
        <f>'Body - sporty'!T55/'Body - sporty'!T$4</f>
        <v>0</v>
      </c>
      <c r="U52" s="243">
        <f>'Body - sporty'!U55/'Body - sporty'!U$4</f>
        <v>7.3300970873786411E-2</v>
      </c>
      <c r="V52" s="243">
        <f>'Body - sporty'!V55/'Body - sporty'!V$4</f>
        <v>8.8834951456310693E-2</v>
      </c>
      <c r="W52" s="243">
        <f>'Body - sporty'!W55/'Body - sporty'!W$4</f>
        <v>7.6213592233009705E-2</v>
      </c>
      <c r="X52" s="243">
        <f>'Body - sporty'!X55/'Body - sporty'!X$4</f>
        <v>0</v>
      </c>
      <c r="Y52" s="243">
        <f>'Body - sporty'!Y55/'Body - sporty'!Y$4</f>
        <v>0</v>
      </c>
      <c r="Z52" s="243">
        <f>'Body - sporty'!Z55/'Body - sporty'!Z$4</f>
        <v>0</v>
      </c>
      <c r="AA52" s="243">
        <f>'Body - sporty'!AA55/'Body - sporty'!AA$4</f>
        <v>8.8349514563106801E-2</v>
      </c>
      <c r="AB52" s="243">
        <f>'Body - sporty'!AB55/'Body - sporty'!AB$4</f>
        <v>9.1747572815533987E-2</v>
      </c>
      <c r="AC52" s="243">
        <f>'Body - sporty'!AC55/'Body - sporty'!AC$4</f>
        <v>7.0388349514563103E-2</v>
      </c>
      <c r="AD52" s="243">
        <f>'Body - sporty'!AD55/'Body - sporty'!AD$4</f>
        <v>7.4757281553398058E-2</v>
      </c>
      <c r="AE52" s="243">
        <f>'Body - sporty'!AE55/'Body - sporty'!AE$4</f>
        <v>8.6407766990291263E-2</v>
      </c>
      <c r="AF52" s="243">
        <f>'Body - sporty'!AF55/'Body - sporty'!AF$4</f>
        <v>0</v>
      </c>
      <c r="AG52" s="243">
        <f>'Body - sporty'!AG55/'Body - sporty'!AG$4</f>
        <v>0</v>
      </c>
      <c r="AH52" s="243">
        <f>'Body - sporty'!AH55/'Body - sporty'!AH$4</f>
        <v>9.029126213592234E-2</v>
      </c>
      <c r="AI52" s="243">
        <f>'Body - sporty'!AI55/'Body - sporty'!AI$4</f>
        <v>6.6990291262135931E-2</v>
      </c>
      <c r="AJ52" s="243">
        <f>'Body - sporty'!AJ55/'Body - sporty'!AJ$4</f>
        <v>8.3980582524271846E-2</v>
      </c>
      <c r="AK52" s="243">
        <f>'Body - sporty'!AK55/'Body - sporty'!AK$4</f>
        <v>7.6699029126213597E-2</v>
      </c>
      <c r="AL52" s="243">
        <f>'Body - sporty'!AL55/'Body - sporty'!AL$4</f>
        <v>8.5436893203883493E-2</v>
      </c>
      <c r="AM52" s="243">
        <f>'Body - sporty'!AM55/'Body - sporty'!AM$4</f>
        <v>0</v>
      </c>
      <c r="AN52" s="243">
        <f>'Body - sporty'!AN55/'Body - sporty'!AN$4</f>
        <v>0</v>
      </c>
      <c r="AO52" s="243">
        <f>'Body - sporty'!AO55/'Body - sporty'!AO$4</f>
        <v>7.7669902912621352E-2</v>
      </c>
      <c r="AP52" s="243">
        <f>'Body - sporty'!AP55/'Body - sporty'!AP$4</f>
        <v>8.4466019417475724E-2</v>
      </c>
      <c r="AQ52" s="243">
        <f>'Body - sporty'!AQ55/'Body - sporty'!AQ$4</f>
        <v>8.5922330097087371E-2</v>
      </c>
      <c r="AR52" s="243">
        <f>'Body - sporty'!AR55/'Body - sporty'!AR$4</f>
        <v>7.524271844660195E-2</v>
      </c>
      <c r="AS52" s="243">
        <f>'Body - sporty'!AS55/'Body - sporty'!AS$4</f>
        <v>6.7961165048543687E-2</v>
      </c>
      <c r="AT52" s="243">
        <f>'Body - sporty'!AT55/'Body - sporty'!AT$4</f>
        <v>8.8834951456310665E-2</v>
      </c>
      <c r="AU52" s="243">
        <f>'Body - sporty'!AU55/'Body - sporty'!AU$4</f>
        <v>7.8640776699029136E-2</v>
      </c>
      <c r="AV52" s="243">
        <f>'Body - sporty'!AV55/'Body - sporty'!AV$4</f>
        <v>0</v>
      </c>
      <c r="AW52" s="243">
        <f>'Body - sporty'!AW55/'Body - sporty'!AW$4</f>
        <v>0</v>
      </c>
      <c r="AX52" s="243">
        <f>'Body - sporty'!AX55/'Body - sporty'!AX$4</f>
        <v>8.8349514563106801E-2</v>
      </c>
      <c r="AY52" s="243">
        <f>'Body - sporty'!AY55/'Body - sporty'!AY$4</f>
        <v>8.3009708737864077E-2</v>
      </c>
      <c r="AZ52" s="243">
        <f>'Body - sporty'!AZ55/'Body - sporty'!AZ$4</f>
        <v>0</v>
      </c>
      <c r="BA52" s="243">
        <f>'Body - sporty'!BA55/'Body - sporty'!BA$4</f>
        <v>8.689320388349514E-2</v>
      </c>
      <c r="BB52" s="243">
        <f>'Body - sporty'!BB55/'Body - sporty'!BB$4</f>
        <v>0</v>
      </c>
      <c r="BC52" s="243">
        <f>'Body - sporty'!BC55/'Body - sporty'!BC$4</f>
        <v>0</v>
      </c>
      <c r="BD52" s="243">
        <f>'Body - sporty'!BD55/'Body - sporty'!BD$4</f>
        <v>0</v>
      </c>
      <c r="BE52" s="243">
        <f>'Body - sporty'!BE55/'Body - sporty'!BE$4</f>
        <v>0.79611650485436902</v>
      </c>
      <c r="BF52" s="243">
        <f>'Body - sporty'!BF55/'Body - sporty'!BF$4</f>
        <v>8.8834951456310679E-2</v>
      </c>
      <c r="BG52" s="243">
        <f>'Body - sporty'!BG55/'Body - sporty'!BG$4</f>
        <v>0</v>
      </c>
      <c r="BH52" s="243">
        <f>'Body - sporty'!BH55/'Body - sporty'!BH$4</f>
        <v>9.5631067961165037E-2</v>
      </c>
      <c r="BI52" s="243">
        <f>'Body - sporty'!BI55/'Body - sporty'!BI$4</f>
        <v>8.8349514563106801E-2</v>
      </c>
      <c r="BJ52" s="243">
        <f>'Body - sporty'!BJ55/'Body - sporty'!BJ$4</f>
        <v>8.0097087378640769E-2</v>
      </c>
      <c r="BK52" s="243">
        <f>'Body - sporty'!BK55/'Body - sporty'!BK$4</f>
        <v>0</v>
      </c>
      <c r="BL52" s="243">
        <f>'Body - sporty'!BL55/'Body - sporty'!BL$4</f>
        <v>0</v>
      </c>
      <c r="BM52" s="243">
        <f>'Body - sporty'!BM55/'Body - sporty'!BM$4</f>
        <v>0</v>
      </c>
      <c r="BN52" s="243">
        <f>'Body - sporty'!BN55/'Body - sporty'!BN$4</f>
        <v>0</v>
      </c>
      <c r="BO52" s="243">
        <f>'Body - sporty'!BO55/'Body - sporty'!BO$4</f>
        <v>6.7475728155339809E-2</v>
      </c>
      <c r="BP52" s="243">
        <f>'Body - sporty'!BP55/'Body - sporty'!BP$4</f>
        <v>8.6407766990291263E-2</v>
      </c>
      <c r="BQ52" s="243">
        <f>'Body - sporty'!BQ55/'Body - sporty'!BQ$4</f>
        <v>8.9320388349514571E-2</v>
      </c>
      <c r="BR52" s="243">
        <f>'Body - sporty'!BR55/'Body - sporty'!BR$4</f>
        <v>8.3495145631067968E-2</v>
      </c>
      <c r="BS52" s="243">
        <f>'Body - sporty'!BS55/'Body - sporty'!BS$4</f>
        <v>0</v>
      </c>
      <c r="BT52" s="243">
        <f>'Body - sporty'!BT55/'Body - sporty'!BT$4</f>
        <v>0</v>
      </c>
      <c r="BU52" s="243">
        <f>'Body - sporty'!BU55/'Body - sporty'!BU$4</f>
        <v>8.9805825242718434E-2</v>
      </c>
      <c r="BV52" s="243">
        <f>'Body - sporty'!BV55/'Body - sporty'!BV$4</f>
        <v>0</v>
      </c>
      <c r="BW52" s="243">
        <f>'Body - sporty'!BW55/'Body - sporty'!BW$4</f>
        <v>0</v>
      </c>
      <c r="BX52" s="243">
        <f>'Body - sporty'!BX55/'Body - sporty'!BX$4</f>
        <v>0</v>
      </c>
      <c r="BY52" s="243">
        <f>'Body - sporty'!BY55/'Body - sporty'!BY$4</f>
        <v>0</v>
      </c>
      <c r="BZ52" s="243">
        <f>'Body - sporty'!BZ55/'Body - sporty'!BZ$4</f>
        <v>9.6116504854368928E-2</v>
      </c>
      <c r="CA52" s="243">
        <f>'Body - sporty'!CA55/'Body - sporty'!CA$4</f>
        <v>0</v>
      </c>
      <c r="CB52" s="243">
        <f>'Body - sporty'!CB55/'Body - sporty'!CB$4</f>
        <v>6.893203883495147E-2</v>
      </c>
      <c r="CC52" s="243">
        <f>'Body - sporty'!CC55/'Body - sporty'!CC$4</f>
        <v>0</v>
      </c>
      <c r="CD52" s="243">
        <f>'Body - sporty'!CD55/'Body - sporty'!CD$4</f>
        <v>6.8446601941747579E-2</v>
      </c>
      <c r="CE52" s="243">
        <f>'Body - sporty'!CE55/'Body - sporty'!CE$4</f>
        <v>7.6698498504466722E-2</v>
      </c>
      <c r="CF52" s="243">
        <f>'Body - sporty'!CF55/'Body - sporty'!CF$4</f>
        <v>8.6893203883495154E-2</v>
      </c>
      <c r="CG52" s="243">
        <f>'Body - sporty'!CG55/'Body - sporty'!CG$4</f>
        <v>0</v>
      </c>
      <c r="CH52" s="243">
        <f>'Body - sporty'!CH55/'Body - sporty'!CH$4</f>
        <v>8.0097087378640769E-2</v>
      </c>
      <c r="CI52" s="243">
        <f>'Body - sporty'!CI55/'Body - sporty'!CI$4</f>
        <v>0</v>
      </c>
      <c r="CJ52" s="243">
        <f>'Body - sporty'!CJ55/'Body - sporty'!CJ$4</f>
        <v>0</v>
      </c>
      <c r="CK52" s="243">
        <f>'Body - sporty'!CK55/'Body - sporty'!CK$4</f>
        <v>0</v>
      </c>
      <c r="CL52" s="243">
        <f>'Body - sporty'!CL55/'Body - sporty'!CL$4</f>
        <v>8.3495145631067955E-2</v>
      </c>
      <c r="CM52" s="243">
        <f>'Body - sporty'!CM55/'Body - sporty'!CM$4</f>
        <v>8.4466019417475724E-2</v>
      </c>
      <c r="CN52" s="243">
        <f>'Body - sporty'!CN55/'Body - sporty'!CN$4</f>
        <v>0</v>
      </c>
      <c r="CO52" s="243">
        <f>'Body - sporty'!CO55/'Body - sporty'!CO$4</f>
        <v>7.5728155339805828E-2</v>
      </c>
      <c r="CP52" s="243">
        <f>'Body - sporty'!CP55/'Body - sporty'!CP$4</f>
        <v>0</v>
      </c>
      <c r="CQ52" s="243">
        <f>'Body - sporty'!CQ55/'Body - sporty'!CQ$4</f>
        <v>0</v>
      </c>
      <c r="CR52" s="243">
        <f>'Body - sporty'!CR55/'Body - sporty'!CR$4</f>
        <v>7.9611650485436891E-2</v>
      </c>
      <c r="CS52" s="243">
        <f>'Body - sporty'!CS55/'Body - sporty'!CS$4</f>
        <v>0</v>
      </c>
      <c r="CT52" s="243">
        <f>'Body - sporty'!CT55/'Body - sporty'!CT$4</f>
        <v>0</v>
      </c>
      <c r="CU52" s="243">
        <f>'Body - sporty'!CU55/'Body - sporty'!CU$4</f>
        <v>0</v>
      </c>
      <c r="CV52" s="243">
        <f>'Body - sporty'!CV55/'Body - sporty'!CV$4</f>
        <v>0</v>
      </c>
      <c r="CW52" s="243">
        <f>'Body - sporty'!CW55/'Body - sporty'!CW$4</f>
        <v>0</v>
      </c>
      <c r="CX52" s="243">
        <f>'Body - sporty'!CX55/'Body - sporty'!CX$4</f>
        <v>8.7378640776699032E-2</v>
      </c>
      <c r="CY52" s="243">
        <f>'Body - sporty'!CY55/'Body - sporty'!CY$4</f>
        <v>7.8640776699029122E-2</v>
      </c>
      <c r="CZ52" s="243">
        <f>'Body - sporty'!CZ55/'Body - sporty'!CZ$4</f>
        <v>0.39223300970873787</v>
      </c>
      <c r="DA52" s="243">
        <f>'Body - sporty'!DA55/'Body - sporty'!DA$4</f>
        <v>7.0388349514563103E-2</v>
      </c>
      <c r="DB52" s="243">
        <f>'Body - sporty'!DB55/'Body - sporty'!DB$4</f>
        <v>7.1359223300970873E-2</v>
      </c>
      <c r="DC52" s="243">
        <f>'Body - sporty'!DC55/'Body - sporty'!DC$4</f>
        <v>0</v>
      </c>
      <c r="DD52" s="243">
        <f>'Body - sporty'!DD55/'Body - sporty'!DD$4</f>
        <v>9.1262135922330095E-2</v>
      </c>
      <c r="DE52" s="243">
        <f>'Body - sporty'!DE55/'Body - sporty'!DE$4</f>
        <v>8.9805825242718448E-2</v>
      </c>
      <c r="DF52" s="243">
        <f>'Body - sporty'!DF55/'Body - sporty'!DF$4</f>
        <v>0</v>
      </c>
      <c r="DG52" s="243">
        <f>'Body - sporty'!DG55/'Body - sporty'!DG$4</f>
        <v>9.1262135922330095E-2</v>
      </c>
      <c r="DH52" s="243">
        <f>'Body - sporty'!DH55/'Body - sporty'!DH$4</f>
        <v>9.3689320388349512E-2</v>
      </c>
      <c r="DI52" s="243">
        <f>'Body - sporty'!DI55/'Body - sporty'!DI$4</f>
        <v>9.4174757281553403E-2</v>
      </c>
    </row>
    <row r="53" spans="1:113" ht="14.25" customHeight="1" x14ac:dyDescent="0.25">
      <c r="A53" s="238" t="s">
        <v>55</v>
      </c>
      <c r="B53" s="243">
        <f>'Body - sporty'!B56/'Body - sporty'!B$4</f>
        <v>8.9805825242718448E-2</v>
      </c>
      <c r="C53" s="243">
        <f>'Body - sporty'!C56/'Body - sporty'!C$4</f>
        <v>8.2038834951456321E-2</v>
      </c>
      <c r="D53" s="243">
        <f>'Body - sporty'!D56/'Body - sporty'!D$4</f>
        <v>8.9805825242718448E-2</v>
      </c>
      <c r="E53" s="243">
        <f>'Body - sporty'!E56/'Body - sporty'!E$4</f>
        <v>8.8834951456310679E-2</v>
      </c>
      <c r="F53" s="243">
        <f>'Body - sporty'!F56/'Body - sporty'!F$4</f>
        <v>0.29271844660194174</v>
      </c>
      <c r="G53" s="243">
        <f>'Body - sporty'!G56/'Body - sporty'!G$4</f>
        <v>9.2233009708737865E-2</v>
      </c>
      <c r="H53" s="243">
        <f>'Body - sporty'!H56/'Body - sporty'!H$4</f>
        <v>0</v>
      </c>
      <c r="I53" s="243">
        <f>'Body - sporty'!I56/'Body - sporty'!I$4</f>
        <v>7.4271844660194181E-2</v>
      </c>
      <c r="J53" s="243">
        <f>'Body - sporty'!J56/'Body - sporty'!J$4</f>
        <v>9.0776699029126204E-2</v>
      </c>
      <c r="K53" s="243">
        <f>'Body - sporty'!K56/'Body - sporty'!K$4</f>
        <v>9.1262135922330095E-2</v>
      </c>
      <c r="L53" s="243">
        <f>'Body - sporty'!L56/'Body - sporty'!L$4</f>
        <v>8.2038834951456308E-2</v>
      </c>
      <c r="M53" s="243">
        <f>'Body - sporty'!M56/'Body - sporty'!M$4</f>
        <v>8.7378640776699032E-2</v>
      </c>
      <c r="N53" s="243">
        <f>'Body - sporty'!N56/'Body - sporty'!N$4</f>
        <v>9.417475728155339E-2</v>
      </c>
      <c r="O53" s="243">
        <f>'Body - sporty'!O56/'Body - sporty'!O$4</f>
        <v>7.3786407766990289E-2</v>
      </c>
      <c r="P53" s="243">
        <f>'Body - sporty'!P56/'Body - sporty'!P$4</f>
        <v>8.4466019417475738E-2</v>
      </c>
      <c r="Q53" s="243">
        <f>'Body - sporty'!Q56/'Body - sporty'!Q$4</f>
        <v>8.3980582524271846E-2</v>
      </c>
      <c r="R53" s="243">
        <f>'Body - sporty'!R56/'Body - sporty'!R$4</f>
        <v>8.4951456310679616E-2</v>
      </c>
      <c r="S53" s="243">
        <f>'Body - sporty'!S56/'Body - sporty'!S$4</f>
        <v>7.6379485211479956E-2</v>
      </c>
      <c r="T53" s="243">
        <f>'Body - sporty'!T56/'Body - sporty'!T$4</f>
        <v>8.398058252427186E-2</v>
      </c>
      <c r="U53" s="243">
        <f>'Body - sporty'!U56/'Body - sporty'!U$4</f>
        <v>9.3203883495145634E-2</v>
      </c>
      <c r="V53" s="243">
        <f>'Body - sporty'!V56/'Body - sporty'!V$4</f>
        <v>6.3592233009708732E-2</v>
      </c>
      <c r="W53" s="243">
        <f>'Body - sporty'!W56/'Body - sporty'!W$4</f>
        <v>9.320388349514562E-2</v>
      </c>
      <c r="X53" s="243">
        <f>'Body - sporty'!X56/'Body - sporty'!X$4</f>
        <v>0</v>
      </c>
      <c r="Y53" s="243">
        <f>'Body - sporty'!Y56/'Body - sporty'!Y$4</f>
        <v>8.6407766990291263E-2</v>
      </c>
      <c r="Z53" s="243">
        <f>'Body - sporty'!Z56/'Body - sporty'!Z$4</f>
        <v>0</v>
      </c>
      <c r="AA53" s="243">
        <f>'Body - sporty'!AA56/'Body - sporty'!AA$4</f>
        <v>8.2038834951456308E-2</v>
      </c>
      <c r="AB53" s="243">
        <f>'Body - sporty'!AB56/'Body - sporty'!AB$4</f>
        <v>7.7669902912621352E-2</v>
      </c>
      <c r="AC53" s="243">
        <f>'Body - sporty'!AC56/'Body - sporty'!AC$4</f>
        <v>9.0291262135922326E-2</v>
      </c>
      <c r="AD53" s="243">
        <f>'Body - sporty'!AD56/'Body - sporty'!AD$4</f>
        <v>9.4174757281553403E-2</v>
      </c>
      <c r="AE53" s="243">
        <f>'Body - sporty'!AE56/'Body - sporty'!AE$4</f>
        <v>8.2038834951456321E-2</v>
      </c>
      <c r="AF53" s="243">
        <f>'Body - sporty'!AF56/'Body - sporty'!AF$4</f>
        <v>0</v>
      </c>
      <c r="AG53" s="243">
        <f>'Body - sporty'!AG56/'Body - sporty'!AG$4</f>
        <v>9.6116504854368928E-2</v>
      </c>
      <c r="AH53" s="243">
        <f>'Body - sporty'!AH56/'Body - sporty'!AH$4</f>
        <v>0.39223300970873792</v>
      </c>
      <c r="AI53" s="243">
        <f>'Body - sporty'!AI56/'Body - sporty'!AI$4</f>
        <v>8.155339805825243E-2</v>
      </c>
      <c r="AJ53" s="243">
        <f>'Body - sporty'!AJ56/'Body - sporty'!AJ$4</f>
        <v>9.3689320388349512E-2</v>
      </c>
      <c r="AK53" s="243">
        <f>'Body - sporty'!AK56/'Body - sporty'!AK$4</f>
        <v>9.563106796116505E-2</v>
      </c>
      <c r="AL53" s="243">
        <f>'Body - sporty'!AL56/'Body - sporty'!AL$4</f>
        <v>9.4660194174757267E-2</v>
      </c>
      <c r="AM53" s="243">
        <f>'Body - sporty'!AM56/'Body - sporty'!AM$4</f>
        <v>0</v>
      </c>
      <c r="AN53" s="243">
        <f>'Body - sporty'!AN56/'Body - sporty'!AN$4</f>
        <v>8.3980582524271846E-2</v>
      </c>
      <c r="AO53" s="243">
        <f>'Body - sporty'!AO56/'Body - sporty'!AO$4</f>
        <v>8.689320388349514E-2</v>
      </c>
      <c r="AP53" s="243">
        <f>'Body - sporty'!AP56/'Body - sporty'!AP$4</f>
        <v>9.0776699029126204E-2</v>
      </c>
      <c r="AQ53" s="243">
        <f>'Body - sporty'!AQ56/'Body - sporty'!AQ$4</f>
        <v>0</v>
      </c>
      <c r="AR53" s="243">
        <f>'Body - sporty'!AR56/'Body - sporty'!AR$4</f>
        <v>0.1941747572815534</v>
      </c>
      <c r="AS53" s="243">
        <f>'Body - sporty'!AS56/'Body - sporty'!AS$4</f>
        <v>5.4368932038834951E-2</v>
      </c>
      <c r="AT53" s="243">
        <f>'Body - sporty'!AT56/'Body - sporty'!AT$4</f>
        <v>9.417475728155339E-2</v>
      </c>
      <c r="AU53" s="243">
        <f>'Body - sporty'!AU56/'Body - sporty'!AU$4</f>
        <v>7.9611650485436891E-2</v>
      </c>
      <c r="AV53" s="243">
        <f>'Body - sporty'!AV56/'Body - sporty'!AV$4</f>
        <v>0</v>
      </c>
      <c r="AW53" s="243">
        <f>'Body - sporty'!AW56/'Body - sporty'!AW$4</f>
        <v>9.029126213592234E-2</v>
      </c>
      <c r="AX53" s="243">
        <f>'Body - sporty'!AX56/'Body - sporty'!AX$4</f>
        <v>0.39223300970873787</v>
      </c>
      <c r="AY53" s="243">
        <f>'Body - sporty'!AY56/'Body - sporty'!AY$4</f>
        <v>8.8834951456310679E-2</v>
      </c>
      <c r="AZ53" s="243">
        <f>'Body - sporty'!AZ56/'Body - sporty'!AZ$4</f>
        <v>9.1747572815533973E-2</v>
      </c>
      <c r="BA53" s="243">
        <f>'Body - sporty'!BA56/'Body - sporty'!BA$4</f>
        <v>9.3689320388349512E-2</v>
      </c>
      <c r="BB53" s="243">
        <f>'Body - sporty'!BB56/'Body - sporty'!BB$4</f>
        <v>8.8349514563106787E-2</v>
      </c>
      <c r="BC53" s="243">
        <f>'Body - sporty'!BC56/'Body - sporty'!BC$4</f>
        <v>0</v>
      </c>
      <c r="BD53" s="243">
        <f>'Body - sporty'!BD56/'Body - sporty'!BD$4</f>
        <v>0</v>
      </c>
      <c r="BE53" s="243">
        <f>'Body - sporty'!BE56/'Body - sporty'!BE$4</f>
        <v>0.1941747572815534</v>
      </c>
      <c r="BF53" s="243">
        <f>'Body - sporty'!BF56/'Body - sporty'!BF$4</f>
        <v>0</v>
      </c>
      <c r="BG53" s="243">
        <f>'Body - sporty'!BG56/'Body - sporty'!BG$4</f>
        <v>0.79611650485436902</v>
      </c>
      <c r="BH53" s="243">
        <f>'Body - sporty'!BH56/'Body - sporty'!BH$4</f>
        <v>9.4174757281553403E-2</v>
      </c>
      <c r="BI53" s="243">
        <f>'Body - sporty'!BI56/'Body - sporty'!BI$4</f>
        <v>8.0097087378640769E-2</v>
      </c>
      <c r="BJ53" s="243">
        <f>'Body - sporty'!BJ56/'Body - sporty'!BJ$4</f>
        <v>0</v>
      </c>
      <c r="BK53" s="243">
        <f>'Body - sporty'!BK56/'Body - sporty'!BK$4</f>
        <v>0</v>
      </c>
      <c r="BL53" s="243">
        <f>'Body - sporty'!BL56/'Body - sporty'!BL$4</f>
        <v>0</v>
      </c>
      <c r="BM53" s="243">
        <f>'Body - sporty'!BM56/'Body - sporty'!BM$4</f>
        <v>9.4660194174757281E-2</v>
      </c>
      <c r="BN53" s="243">
        <f>'Body - sporty'!BN56/'Body - sporty'!BN$4</f>
        <v>0</v>
      </c>
      <c r="BO53" s="243">
        <f>'Body - sporty'!BO56/'Body - sporty'!BO$4</f>
        <v>9.3689320388349512E-2</v>
      </c>
      <c r="BP53" s="243">
        <f>'Body - sporty'!BP56/'Body - sporty'!BP$4</f>
        <v>9.4660194174757281E-2</v>
      </c>
      <c r="BQ53" s="243">
        <f>'Body - sporty'!BQ56/'Body - sporty'!BQ$4</f>
        <v>8.058252427184466E-2</v>
      </c>
      <c r="BR53" s="243">
        <f>'Body - sporty'!BR56/'Body - sporty'!BR$4</f>
        <v>9.4660194174757281E-2</v>
      </c>
      <c r="BS53" s="243">
        <f>'Body - sporty'!BS56/'Body - sporty'!BS$4</f>
        <v>0</v>
      </c>
      <c r="BT53" s="243">
        <f>'Body - sporty'!BT56/'Body - sporty'!BT$4</f>
        <v>8.8834951456310679E-2</v>
      </c>
      <c r="BU53" s="243">
        <f>'Body - sporty'!BU56/'Body - sporty'!BU$4</f>
        <v>9.417475728155339E-2</v>
      </c>
      <c r="BV53" s="243">
        <f>'Body - sporty'!BV56/'Body - sporty'!BV$4</f>
        <v>0</v>
      </c>
      <c r="BW53" s="243">
        <f>'Body - sporty'!BW56/'Body - sporty'!BW$4</f>
        <v>0</v>
      </c>
      <c r="BX53" s="243">
        <f>'Body - sporty'!BX56/'Body - sporty'!BX$4</f>
        <v>0</v>
      </c>
      <c r="BY53" s="243">
        <f>'Body - sporty'!BY56/'Body - sporty'!BY$4</f>
        <v>9.4660194174757281E-2</v>
      </c>
      <c r="BZ53" s="243">
        <f>'Body - sporty'!BZ56/'Body - sporty'!BZ$4</f>
        <v>0</v>
      </c>
      <c r="CA53" s="243">
        <f>'Body - sporty'!CA56/'Body - sporty'!CA$4</f>
        <v>0</v>
      </c>
      <c r="CB53" s="243">
        <f>'Body - sporty'!CB56/'Body - sporty'!CB$4</f>
        <v>0.49271844660194181</v>
      </c>
      <c r="CC53" s="243">
        <f>'Body - sporty'!CC56/'Body - sporty'!CC$4</f>
        <v>0</v>
      </c>
      <c r="CD53" s="243">
        <f>'Body - sporty'!CD56/'Body - sporty'!CD$4</f>
        <v>7.7669902912621352E-2</v>
      </c>
      <c r="CE53" s="243">
        <f>'Body - sporty'!CE56/'Body - sporty'!CE$4</f>
        <v>0.1169421561515606</v>
      </c>
      <c r="CF53" s="243">
        <f>'Body - sporty'!CF56/'Body - sporty'!CF$4</f>
        <v>8.3980582524271846E-2</v>
      </c>
      <c r="CG53" s="243">
        <f>'Body - sporty'!CG56/'Body - sporty'!CG$4</f>
        <v>8.1067961165048552E-2</v>
      </c>
      <c r="CH53" s="243">
        <f>'Body - sporty'!CH56/'Body - sporty'!CH$4</f>
        <v>7.9611650485436891E-2</v>
      </c>
      <c r="CI53" s="243">
        <f>'Body - sporty'!CI56/'Body - sporty'!CI$4</f>
        <v>0.49271844660194175</v>
      </c>
      <c r="CJ53" s="243">
        <f>'Body - sporty'!CJ56/'Body - sporty'!CJ$4</f>
        <v>0.29271844660194174</v>
      </c>
      <c r="CK53" s="243">
        <f>'Body - sporty'!CK56/'Body - sporty'!CK$4</f>
        <v>0</v>
      </c>
      <c r="CL53" s="243">
        <f>'Body - sporty'!CL56/'Body - sporty'!CL$4</f>
        <v>9.5145631067961159E-2</v>
      </c>
      <c r="CM53" s="243">
        <f>'Body - sporty'!CM56/'Body - sporty'!CM$4</f>
        <v>8.7378640776699032E-2</v>
      </c>
      <c r="CN53" s="243">
        <f>'Body - sporty'!CN56/'Body - sporty'!CN$4</f>
        <v>0</v>
      </c>
      <c r="CO53" s="243">
        <f>'Body - sporty'!CO56/'Body - sporty'!CO$4</f>
        <v>8.8834951456310679E-2</v>
      </c>
      <c r="CP53" s="243">
        <f>'Body - sporty'!CP56/'Body - sporty'!CP$4</f>
        <v>0</v>
      </c>
      <c r="CQ53" s="243">
        <f>'Body - sporty'!CQ56/'Body - sporty'!CQ$4</f>
        <v>0</v>
      </c>
      <c r="CR53" s="243">
        <f>'Body - sporty'!CR56/'Body - sporty'!CR$4</f>
        <v>9.1262135922330082E-2</v>
      </c>
      <c r="CS53" s="243">
        <f>'Body - sporty'!CS56/'Body - sporty'!CS$4</f>
        <v>9.6601941747572806E-2</v>
      </c>
      <c r="CT53" s="243">
        <f>'Body - sporty'!CT56/'Body - sporty'!CT$4</f>
        <v>8.5922330097087371E-2</v>
      </c>
      <c r="CU53" s="243">
        <f>'Body - sporty'!CU56/'Body - sporty'!CU$4</f>
        <v>0.1941747572815534</v>
      </c>
      <c r="CV53" s="243">
        <f>'Body - sporty'!CV56/'Body - sporty'!CV$4</f>
        <v>9.5631067961165064E-2</v>
      </c>
      <c r="CW53" s="243">
        <f>'Body - sporty'!CW56/'Body - sporty'!CW$4</f>
        <v>0</v>
      </c>
      <c r="CX53" s="243">
        <f>'Body - sporty'!CX56/'Body - sporty'!CX$4</f>
        <v>0</v>
      </c>
      <c r="CY53" s="243">
        <f>'Body - sporty'!CY56/'Body - sporty'!CY$4</f>
        <v>9.2233009708737865E-2</v>
      </c>
      <c r="CZ53" s="243">
        <f>'Body - sporty'!CZ56/'Body - sporty'!CZ$4</f>
        <v>7.7184466019417489E-2</v>
      </c>
      <c r="DA53" s="243">
        <f>'Body - sporty'!DA56/'Body - sporty'!DA$4</f>
        <v>9.2233009708737865E-2</v>
      </c>
      <c r="DB53" s="243">
        <f>'Body - sporty'!DB56/'Body - sporty'!DB$4</f>
        <v>9.4660194174757281E-2</v>
      </c>
      <c r="DC53" s="243">
        <f>'Body - sporty'!DC56/'Body - sporty'!DC$4</f>
        <v>0</v>
      </c>
      <c r="DD53" s="243">
        <f>'Body - sporty'!DD56/'Body - sporty'!DD$4</f>
        <v>0.59417475728155333</v>
      </c>
      <c r="DE53" s="243">
        <f>'Body - sporty'!DE56/'Body - sporty'!DE$4</f>
        <v>7.3300970873786411E-2</v>
      </c>
      <c r="DF53" s="243">
        <f>'Body - sporty'!DF56/'Body - sporty'!DF$4</f>
        <v>0</v>
      </c>
      <c r="DG53" s="243">
        <f>'Body - sporty'!DG56/'Body - sporty'!DG$4</f>
        <v>9.2233009708737865E-2</v>
      </c>
      <c r="DH53" s="243">
        <f>'Body - sporty'!DH56/'Body - sporty'!DH$4</f>
        <v>9.6116504854368942E-2</v>
      </c>
      <c r="DI53" s="243">
        <f>'Body - sporty'!DI56/'Body - sporty'!DI$4</f>
        <v>9.0776699029126232E-2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L1000"/>
  <sheetViews>
    <sheetView workbookViewId="0"/>
  </sheetViews>
  <sheetFormatPr defaultColWidth="12.625" defaultRowHeight="15" customHeight="1" x14ac:dyDescent="0.2"/>
  <cols>
    <col min="1" max="1" width="20.375" customWidth="1"/>
    <col min="2" max="116" width="7.625" customWidth="1"/>
  </cols>
  <sheetData>
    <row r="1" spans="1:116" ht="14.25" customHeight="1" x14ac:dyDescent="0.25">
      <c r="A1" s="363" t="s">
        <v>1119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383">
        <f>('Body - sporty'!B6^Parametre!$A$9)/'Body - sporty'!$DK6</f>
        <v>2.068724265062071E-4</v>
      </c>
      <c r="C3" s="383">
        <f>('Body - sporty'!C6^Parametre!$A$9)/'Body - sporty'!$DK6</f>
        <v>0</v>
      </c>
      <c r="D3" s="383">
        <f>('Body - sporty'!D6^Parametre!$A$9)/'Body - sporty'!$DK6</f>
        <v>4.6500416560657565E-2</v>
      </c>
      <c r="E3" s="383">
        <f>('Body - sporty'!E6^Parametre!$A$9)/'Body - sporty'!$DK6</f>
        <v>6.5381996540958267E-3</v>
      </c>
      <c r="F3" s="383">
        <f>('Body - sporty'!F6^Parametre!$A$9)/'Body - sporty'!$DK6</f>
        <v>0</v>
      </c>
      <c r="G3" s="383">
        <f>('Body - sporty'!G6^Parametre!$A$9)/'Body - sporty'!$DK6</f>
        <v>5.9539712183948379E-2</v>
      </c>
      <c r="H3" s="383">
        <f>('Body - sporty'!H6^Parametre!$A$9)/'Body - sporty'!$DK6</f>
        <v>0</v>
      </c>
      <c r="I3" s="383">
        <f>('Body - sporty'!I6^Parametre!$A$9)/'Body - sporty'!$DK6</f>
        <v>0</v>
      </c>
      <c r="J3" s="383">
        <f>('Body - sporty'!J6^Parametre!$A$9)/'Body - sporty'!$DK6</f>
        <v>0</v>
      </c>
      <c r="K3" s="383">
        <f>('Body - sporty'!K6^Parametre!$A$9)/'Body - sporty'!$DK6</f>
        <v>0</v>
      </c>
      <c r="L3" s="383">
        <f>('Body - sporty'!L6^Parametre!$A$9)/'Body - sporty'!$DK6</f>
        <v>0</v>
      </c>
      <c r="M3" s="383">
        <f>('Body - sporty'!M6^Parametre!$A$9)/'Body - sporty'!$DK6</f>
        <v>0.27698420900444853</v>
      </c>
      <c r="N3" s="383">
        <f>('Body - sporty'!N6^Parametre!$A$9)/'Body - sporty'!$DK6</f>
        <v>0</v>
      </c>
      <c r="O3" s="383">
        <f>('Body - sporty'!O6^Parametre!$A$9)/'Body - sporty'!$DK6</f>
        <v>1.0536604541880423E-3</v>
      </c>
      <c r="P3" s="383">
        <f>('Body - sporty'!P6^Parametre!$A$9)/'Body - sporty'!$DK6</f>
        <v>4.8913902357855998E-4</v>
      </c>
      <c r="Q3" s="383">
        <f>('Body - sporty'!Q6^Parametre!$A$9)/'Body - sporty'!$DK6</f>
        <v>0</v>
      </c>
      <c r="R3" s="383">
        <f>('Body - sporty'!R6^Parametre!$A$9)/'Body - sporty'!$DK6</f>
        <v>0</v>
      </c>
      <c r="S3" s="383">
        <f>('Body - sporty'!S6^Parametre!$A$9)/'Body - sporty'!$DK6</f>
        <v>0</v>
      </c>
      <c r="T3" s="383">
        <f>('Body - sporty'!T6^Parametre!$A$9)/'Body - sporty'!$DK6</f>
        <v>0</v>
      </c>
      <c r="U3" s="383">
        <f>('Body - sporty'!U6^Parametre!$A$9)/'Body - sporty'!$DK6</f>
        <v>9.2894606940379432E-2</v>
      </c>
      <c r="V3" s="383">
        <f>('Body - sporty'!V6^Parametre!$A$9)/'Body - sporty'!$DK6</f>
        <v>1.1906914619393223E-4</v>
      </c>
      <c r="W3" s="383">
        <f>('Body - sporty'!W6^Parametre!$A$9)/'Body - sporty'!$DK6</f>
        <v>0</v>
      </c>
      <c r="X3" s="383">
        <f>('Body - sporty'!X6^Parametre!$A$9)/'Body - sporty'!$DK6</f>
        <v>0</v>
      </c>
      <c r="Y3" s="383">
        <f>('Body - sporty'!Y6^Parametre!$A$9)/'Body - sporty'!$DK6</f>
        <v>0</v>
      </c>
      <c r="Z3" s="383">
        <f>('Body - sporty'!Z6^Parametre!$A$9)/'Body - sporty'!$DK6</f>
        <v>0</v>
      </c>
      <c r="AA3" s="383">
        <f>('Body - sporty'!AA6^Parametre!$A$9)/'Body - sporty'!$DK6</f>
        <v>0</v>
      </c>
      <c r="AB3" s="383">
        <f>('Body - sporty'!AB6^Parametre!$A$9)/'Body - sporty'!$DK6</f>
        <v>0</v>
      </c>
      <c r="AC3" s="383">
        <f>('Body - sporty'!AC6^Parametre!$A$9)/'Body - sporty'!$DK6</f>
        <v>4.7264283153856106E-2</v>
      </c>
      <c r="AD3" s="383">
        <f>('Body - sporty'!AD6^Parametre!$A$9)/'Body - sporty'!$DK6</f>
        <v>1.5161349823987879E-3</v>
      </c>
      <c r="AE3" s="383">
        <f>('Body - sporty'!AE6^Parametre!$A$9)/'Body - sporty'!$DK6</f>
        <v>0</v>
      </c>
      <c r="AF3" s="383">
        <f>('Body - sporty'!AF6^Parametre!$A$9)/'Body - sporty'!$DK6</f>
        <v>0</v>
      </c>
      <c r="AG3" s="383">
        <f>('Body - sporty'!AG6^Parametre!$A$9)/'Body - sporty'!$DK6</f>
        <v>0</v>
      </c>
      <c r="AH3" s="383">
        <f>('Body - sporty'!AH6^Parametre!$A$9)/'Body - sporty'!$DK6</f>
        <v>0</v>
      </c>
      <c r="AI3" s="383">
        <f>('Body - sporty'!AI6^Parametre!$A$9)/'Body - sporty'!$DK6</f>
        <v>0</v>
      </c>
      <c r="AJ3" s="383">
        <f>('Body - sporty'!AJ6^Parametre!$A$9)/'Body - sporty'!$DK6</f>
        <v>1.1408251528477175E-2</v>
      </c>
      <c r="AK3" s="383">
        <f>('Body - sporty'!AK6^Parametre!$A$9)/'Body - sporty'!$DK6</f>
        <v>0</v>
      </c>
      <c r="AL3" s="383">
        <f>('Body - sporty'!AL6^Parametre!$A$9)/'Body - sporty'!$DK6</f>
        <v>0</v>
      </c>
      <c r="AM3" s="383">
        <f>('Body - sporty'!AM6^Parametre!$A$9)/'Body - sporty'!$DK6</f>
        <v>0</v>
      </c>
      <c r="AN3" s="383">
        <f>('Body - sporty'!AN6^Parametre!$A$9)/'Body - sporty'!$DK6</f>
        <v>0</v>
      </c>
      <c r="AO3" s="383">
        <f>('Body - sporty'!AO6^Parametre!$A$9)/'Body - sporty'!$DK6</f>
        <v>0</v>
      </c>
      <c r="AP3" s="383">
        <f>('Body - sporty'!AP6^Parametre!$A$9)/'Body - sporty'!$DK6</f>
        <v>1</v>
      </c>
      <c r="AQ3" s="383">
        <f>('Body - sporty'!AQ6^Parametre!$A$9)/'Body - sporty'!$DK6</f>
        <v>0</v>
      </c>
      <c r="AR3" s="383">
        <f>('Body - sporty'!AR6^Parametre!$A$9)/'Body - sporty'!$DK6</f>
        <v>0</v>
      </c>
      <c r="AS3" s="383">
        <f>('Body - sporty'!AS6^Parametre!$A$9)/'Body - sporty'!$DK6</f>
        <v>0</v>
      </c>
      <c r="AT3" s="383">
        <f>('Body - sporty'!AT6^Parametre!$A$9)/'Body - sporty'!$DK6</f>
        <v>1.0474000609957701E-2</v>
      </c>
      <c r="AU3" s="383">
        <f>('Body - sporty'!AU6^Parametre!$A$9)/'Body - sporty'!$DK6</f>
        <v>0</v>
      </c>
      <c r="AV3" s="383">
        <f>('Body - sporty'!AV6^Parametre!$A$9)/'Body - sporty'!$DK6</f>
        <v>0</v>
      </c>
      <c r="AW3" s="383">
        <f>('Body - sporty'!AW6^Parametre!$A$9)/'Body - sporty'!$DK6</f>
        <v>0</v>
      </c>
      <c r="AX3" s="383">
        <f>('Body - sporty'!AX6^Parametre!$A$9)/'Body - sporty'!$DK6</f>
        <v>7.7183541094134602E-3</v>
      </c>
      <c r="AY3" s="383">
        <f>('Body - sporty'!AY6^Parametre!$A$9)/'Body - sporty'!$DK6</f>
        <v>0</v>
      </c>
      <c r="AZ3" s="383">
        <f>('Body - sporty'!AZ6^Parametre!$A$9)/'Body - sporty'!$DK6</f>
        <v>0</v>
      </c>
      <c r="BA3" s="383">
        <f>('Body - sporty'!BA6^Parametre!$A$9)/'Body - sporty'!$DK6</f>
        <v>1.7242781087549515E-2</v>
      </c>
      <c r="BB3" s="383">
        <f>('Body - sporty'!BB6^Parametre!$A$9)/'Body - sporty'!$DK6</f>
        <v>0</v>
      </c>
      <c r="BC3" s="383">
        <f>('Body - sporty'!BC6^Parametre!$A$9)/'Body - sporty'!$DK6</f>
        <v>0</v>
      </c>
      <c r="BD3" s="383">
        <f>('Body - sporty'!BD6^Parametre!$A$9)/'Body - sporty'!$DK6</f>
        <v>0</v>
      </c>
      <c r="BE3" s="383">
        <f>('Body - sporty'!BE6^Parametre!$A$9)/'Body - sporty'!$DK6</f>
        <v>4.3851977374877449E-3</v>
      </c>
      <c r="BF3" s="383">
        <f>('Body - sporty'!BF6^Parametre!$A$9)/'Body - sporty'!$DK6</f>
        <v>0</v>
      </c>
      <c r="BG3" s="383">
        <f>('Body - sporty'!BG6^Parametre!$A$9)/'Body - sporty'!$DK6</f>
        <v>0</v>
      </c>
      <c r="BH3" s="383">
        <f>('Body - sporty'!BH6^Parametre!$A$9)/'Body - sporty'!$DK6</f>
        <v>0</v>
      </c>
      <c r="BI3" s="383">
        <f>('Body - sporty'!BI6^Parametre!$A$9)/'Body - sporty'!$DK6</f>
        <v>0</v>
      </c>
      <c r="BJ3" s="383">
        <f>('Body - sporty'!BJ6^Parametre!$A$9)/'Body - sporty'!$DK6</f>
        <v>0</v>
      </c>
      <c r="BK3" s="383">
        <f>('Body - sporty'!BK6^Parametre!$A$9)/'Body - sporty'!$DK6</f>
        <v>0</v>
      </c>
      <c r="BL3" s="383">
        <f>('Body - sporty'!BL6^Parametre!$A$9)/'Body - sporty'!$DK6</f>
        <v>0</v>
      </c>
      <c r="BM3" s="383">
        <f>('Body - sporty'!BM6^Parametre!$A$9)/'Body - sporty'!$DK6</f>
        <v>0</v>
      </c>
      <c r="BN3" s="383">
        <f>('Body - sporty'!BN6^Parametre!$A$9)/'Body - sporty'!$DK6</f>
        <v>0</v>
      </c>
      <c r="BO3" s="383">
        <f>('Body - sporty'!BO6^Parametre!$A$9)/'Body - sporty'!$DK6</f>
        <v>2.2124518175923934E-2</v>
      </c>
      <c r="BP3" s="383">
        <f>('Body - sporty'!BP6^Parametre!$A$9)/'Body - sporty'!$DK6</f>
        <v>0</v>
      </c>
      <c r="BQ3" s="383">
        <f>('Body - sporty'!BQ6^Parametre!$A$9)/'Body - sporty'!$DK6</f>
        <v>0</v>
      </c>
      <c r="BR3" s="383">
        <f>('Body - sporty'!BR6^Parametre!$A$9)/'Body - sporty'!$DK6</f>
        <v>0</v>
      </c>
      <c r="BS3" s="383">
        <f>('Body - sporty'!BS6^Parametre!$A$9)/'Body - sporty'!$DK6</f>
        <v>0</v>
      </c>
      <c r="BT3" s="383">
        <f>('Body - sporty'!BT6^Parametre!$A$9)/'Body - sporty'!$DK6</f>
        <v>0</v>
      </c>
      <c r="BU3" s="383">
        <f>('Body - sporty'!BU6^Parametre!$A$9)/'Body - sporty'!$DK6</f>
        <v>0</v>
      </c>
      <c r="BV3" s="383">
        <f>('Body - sporty'!BV6^Parametre!$A$9)/'Body - sporty'!$DK6</f>
        <v>0</v>
      </c>
      <c r="BW3" s="383">
        <f>('Body - sporty'!BW6^Parametre!$A$9)/'Body - sporty'!$DK6</f>
        <v>0</v>
      </c>
      <c r="BX3" s="383">
        <f>('Body - sporty'!BX6^Parametre!$A$9)/'Body - sporty'!$DK6</f>
        <v>0</v>
      </c>
      <c r="BY3" s="383">
        <f>('Body - sporty'!BY6^Parametre!$A$9)/'Body - sporty'!$DK6</f>
        <v>0</v>
      </c>
      <c r="BZ3" s="383">
        <f>('Body - sporty'!BZ6^Parametre!$A$9)/'Body - sporty'!$DK6</f>
        <v>0</v>
      </c>
      <c r="CA3" s="383">
        <f>('Body - sporty'!CA6^Parametre!$A$9)/'Body - sporty'!$DK6</f>
        <v>0</v>
      </c>
      <c r="CB3" s="383">
        <f>('Body - sporty'!CB6^Parametre!$A$9)/'Body - sporty'!$DK6</f>
        <v>0</v>
      </c>
      <c r="CC3" s="383">
        <f>('Body - sporty'!CC6^Parametre!$A$9)/'Body - sporty'!$DK6</f>
        <v>0</v>
      </c>
      <c r="CD3" s="383">
        <f>('Body - sporty'!CD6^Parametre!$A$9)/'Body - sporty'!$DK6</f>
        <v>0</v>
      </c>
      <c r="CE3" s="383">
        <f>('Body - sporty'!CE6^Parametre!$A$9)/'Body - sporty'!$DK6</f>
        <v>0</v>
      </c>
      <c r="CF3" s="383">
        <f>('Body - sporty'!CF6^Parametre!$A$9)/'Body - sporty'!$DK6</f>
        <v>0</v>
      </c>
      <c r="CG3" s="383">
        <f>('Body - sporty'!CG6^Parametre!$A$9)/'Body - sporty'!$DK6</f>
        <v>0</v>
      </c>
      <c r="CH3" s="383">
        <f>('Body - sporty'!CH6^Parametre!$A$9)/'Body - sporty'!$DK6</f>
        <v>0</v>
      </c>
      <c r="CI3" s="383">
        <f>('Body - sporty'!CI6^Parametre!$A$9)/'Body - sporty'!$DK6</f>
        <v>0</v>
      </c>
      <c r="CJ3" s="383">
        <f>('Body - sporty'!CJ6^Parametre!$A$9)/'Body - sporty'!$DK6</f>
        <v>0</v>
      </c>
      <c r="CK3" s="383">
        <f>('Body - sporty'!CK6^Parametre!$A$9)/'Body - sporty'!$DK6</f>
        <v>0</v>
      </c>
      <c r="CL3" s="383">
        <f>('Body - sporty'!CL6^Parametre!$A$9)/'Body - sporty'!$DK6</f>
        <v>1.9354557531586953E-2</v>
      </c>
      <c r="CM3" s="383">
        <f>('Body - sporty'!CM6^Parametre!$A$9)/'Body - sporty'!$DK6</f>
        <v>0</v>
      </c>
      <c r="CN3" s="383">
        <f>('Body - sporty'!CN6^Parametre!$A$9)/'Body - sporty'!$DK6</f>
        <v>0</v>
      </c>
      <c r="CO3" s="383">
        <f>('Body - sporty'!CO6^Parametre!$A$9)/'Body - sporty'!$DK6</f>
        <v>1.678027579599109E-2</v>
      </c>
      <c r="CP3" s="383">
        <f>('Body - sporty'!CP6^Parametre!$A$9)/'Body - sporty'!$DK6</f>
        <v>0</v>
      </c>
      <c r="CQ3" s="383">
        <f>('Body - sporty'!CQ6^Parametre!$A$9)/'Body - sporty'!$DK6</f>
        <v>0</v>
      </c>
      <c r="CR3" s="383">
        <f>('Body - sporty'!CR6^Parametre!$A$9)/'Body - sporty'!$DK6</f>
        <v>0</v>
      </c>
      <c r="CS3" s="383">
        <f>('Body - sporty'!CS6^Parametre!$A$9)/'Body - sporty'!$DK6</f>
        <v>0</v>
      </c>
      <c r="CT3" s="383">
        <f>('Body - sporty'!CT6^Parametre!$A$9)/'Body - sporty'!$DK6</f>
        <v>0</v>
      </c>
      <c r="CU3" s="383">
        <f>('Body - sporty'!CU6^Parametre!$A$9)/'Body - sporty'!$DK6</f>
        <v>0</v>
      </c>
      <c r="CV3" s="383">
        <f>('Body - sporty'!CV6^Parametre!$A$9)/'Body - sporty'!$DK6</f>
        <v>0</v>
      </c>
      <c r="CW3" s="383">
        <f>('Body - sporty'!CW6^Parametre!$A$9)/'Body - sporty'!$DK6</f>
        <v>0</v>
      </c>
      <c r="CX3" s="383">
        <f>('Body - sporty'!CX6^Parametre!$A$9)/'Body - sporty'!$DK6</f>
        <v>0</v>
      </c>
      <c r="CY3" s="383">
        <f>('Body - sporty'!CY6^Parametre!$A$9)/'Body - sporty'!$DK6</f>
        <v>0</v>
      </c>
      <c r="CZ3" s="383">
        <f>('Body - sporty'!CZ6^Parametre!$A$9)/'Body - sporty'!$DK6</f>
        <v>4.1750180401447295E-3</v>
      </c>
      <c r="DA3" s="383">
        <f>('Body - sporty'!DA6^Parametre!$A$9)/'Body - sporty'!$DK6</f>
        <v>6.7594022046074634E-2</v>
      </c>
      <c r="DB3" s="383">
        <f>('Body - sporty'!DB6^Parametre!$A$9)/'Body - sporty'!$DK6</f>
        <v>0</v>
      </c>
      <c r="DC3" s="383">
        <f>('Body - sporty'!DC6^Parametre!$A$9)/'Body - sporty'!$DK6</f>
        <v>0</v>
      </c>
      <c r="DD3" s="383">
        <f>('Body - sporty'!DD6^Parametre!$A$9)/'Body - sporty'!$DK6</f>
        <v>0</v>
      </c>
      <c r="DE3" s="383">
        <f>('Body - sporty'!DE6^Parametre!$A$9)/'Body - sporty'!$DK6</f>
        <v>4.7567993392946414E-2</v>
      </c>
      <c r="DF3" s="383">
        <f>('Body - sporty'!DF6^Parametre!$A$9)/'Body - sporty'!$DK6</f>
        <v>0</v>
      </c>
      <c r="DG3" s="383">
        <f>('Body - sporty'!DG6^Parametre!$A$9)/'Body - sporty'!$DK6</f>
        <v>2.8272763331704299E-2</v>
      </c>
      <c r="DH3" s="383">
        <f>('Body - sporty'!DH6^Parametre!$A$9)/'Body - sporty'!$DK6</f>
        <v>3.1621106588676666E-2</v>
      </c>
      <c r="DI3" s="383">
        <f>('Body - sporty'!DI6^Parametre!$A$9)/'Body - sporty'!$DK6</f>
        <v>0</v>
      </c>
    </row>
    <row r="4" spans="1:116" ht="14.25" customHeight="1" x14ac:dyDescent="0.25">
      <c r="A4" s="238" t="s">
        <v>6</v>
      </c>
      <c r="B4" s="383">
        <f>('Body - sporty'!B7^Parametre!$A$9)/'Body - sporty'!$DK7</f>
        <v>9.1557883827526219E-6</v>
      </c>
      <c r="C4" s="383">
        <f>('Body - sporty'!C7^Parametre!$A$9)/'Body - sporty'!$DK7</f>
        <v>1.2364665864317956E-4</v>
      </c>
      <c r="D4" s="383">
        <f>('Body - sporty'!D7^Parametre!$A$9)/'Body - sporty'!$DK7</f>
        <v>3.3984274435524564E-3</v>
      </c>
      <c r="E4" s="383">
        <f>('Body - sporty'!E7^Parametre!$A$9)/'Body - sporty'!$DK7</f>
        <v>8.6361667312898191E-4</v>
      </c>
      <c r="F4" s="383">
        <f>('Body - sporty'!F7^Parametre!$A$9)/'Body - sporty'!$DK7</f>
        <v>7.8398187562631466E-6</v>
      </c>
      <c r="G4" s="383">
        <f>('Body - sporty'!G7^Parametre!$A$9)/'Body - sporty'!$DK7</f>
        <v>5.2144884885377127E-3</v>
      </c>
      <c r="H4" s="383">
        <f>('Body - sporty'!H7^Parametre!$A$9)/'Body - sporty'!$DK7</f>
        <v>0</v>
      </c>
      <c r="I4" s="383">
        <f>('Body - sporty'!I7^Parametre!$A$9)/'Body - sporty'!$DK7</f>
        <v>4.2794634960418758E-3</v>
      </c>
      <c r="J4" s="383">
        <f>('Body - sporty'!J7^Parametre!$A$9)/'Body - sporty'!$DK7</f>
        <v>8.4127374038940736E-4</v>
      </c>
      <c r="K4" s="383">
        <f>('Body - sporty'!K7^Parametre!$A$9)/'Body - sporty'!$DK7</f>
        <v>0</v>
      </c>
      <c r="L4" s="383">
        <f>('Body - sporty'!L7^Parametre!$A$9)/'Body - sporty'!$DK7</f>
        <v>4.733947969677914E-3</v>
      </c>
      <c r="M4" s="383">
        <f>('Body - sporty'!M7^Parametre!$A$9)/'Body - sporty'!$DK7</f>
        <v>1</v>
      </c>
      <c r="N4" s="383">
        <f>('Body - sporty'!N7^Parametre!$A$9)/'Body - sporty'!$DK7</f>
        <v>0</v>
      </c>
      <c r="O4" s="383">
        <f>('Body - sporty'!O7^Parametre!$A$9)/'Body - sporty'!$DK7</f>
        <v>5.5360136753179282E-5</v>
      </c>
      <c r="P4" s="383">
        <f>('Body - sporty'!P7^Parametre!$A$9)/'Body - sporty'!$DK7</f>
        <v>5.1076166392227569E-5</v>
      </c>
      <c r="Q4" s="383">
        <f>('Body - sporty'!Q7^Parametre!$A$9)/'Body - sporty'!$DK7</f>
        <v>4.8029795296350508E-5</v>
      </c>
      <c r="R4" s="383">
        <f>('Body - sporty'!R7^Parametre!$A$9)/'Body - sporty'!$DK7</f>
        <v>4.5649783828645737E-5</v>
      </c>
      <c r="S4" s="383">
        <f>('Body - sporty'!S7^Parametre!$A$9)/'Body - sporty'!$DK7</f>
        <v>7.7404026705936256E-5</v>
      </c>
      <c r="T4" s="383">
        <f>('Body - sporty'!T7^Parametre!$A$9)/'Body - sporty'!$DK7</f>
        <v>0</v>
      </c>
      <c r="U4" s="383">
        <f>('Body - sporty'!U7^Parametre!$A$9)/'Body - sporty'!$DK7</f>
        <v>3.0961610682374508E-2</v>
      </c>
      <c r="V4" s="383">
        <f>('Body - sporty'!V7^Parametre!$A$9)/'Body - sporty'!$DK7</f>
        <v>1.0730064662063427E-5</v>
      </c>
      <c r="W4" s="383">
        <f>('Body - sporty'!W7^Parametre!$A$9)/'Body - sporty'!$DK7</f>
        <v>6.752398322026538E-4</v>
      </c>
      <c r="X4" s="383">
        <f>('Body - sporty'!X7^Parametre!$A$9)/'Body - sporty'!$DK7</f>
        <v>0</v>
      </c>
      <c r="Y4" s="383">
        <f>('Body - sporty'!Y7^Parametre!$A$9)/'Body - sporty'!$DK7</f>
        <v>9.0644593936346646E-6</v>
      </c>
      <c r="Z4" s="383">
        <f>('Body - sporty'!Z7^Parametre!$A$9)/'Body - sporty'!$DK7</f>
        <v>1.966252361881153E-3</v>
      </c>
      <c r="AA4" s="383">
        <f>('Body - sporty'!AA7^Parametre!$A$9)/'Body - sporty'!$DK7</f>
        <v>9.6668762339224818E-6</v>
      </c>
      <c r="AB4" s="383">
        <f>('Body - sporty'!AB7^Parametre!$A$9)/'Body - sporty'!$DK7</f>
        <v>0</v>
      </c>
      <c r="AC4" s="383">
        <f>('Body - sporty'!AC7^Parametre!$A$9)/'Body - sporty'!$DK7</f>
        <v>3.5670964091553885E-3</v>
      </c>
      <c r="AD4" s="383">
        <f>('Body - sporty'!AD7^Parametre!$A$9)/'Body - sporty'!$DK7</f>
        <v>4.8535466657345282E-5</v>
      </c>
      <c r="AE4" s="383">
        <f>('Body - sporty'!AE7^Parametre!$A$9)/'Body - sporty'!$DK7</f>
        <v>0</v>
      </c>
      <c r="AF4" s="383">
        <f>('Body - sporty'!AF7^Parametre!$A$9)/'Body - sporty'!$DK7</f>
        <v>0</v>
      </c>
      <c r="AG4" s="383">
        <f>('Body - sporty'!AG7^Parametre!$A$9)/'Body - sporty'!$DK7</f>
        <v>0</v>
      </c>
      <c r="AH4" s="383">
        <f>('Body - sporty'!AH7^Parametre!$A$9)/'Body - sporty'!$DK7</f>
        <v>0</v>
      </c>
      <c r="AI4" s="383">
        <f>('Body - sporty'!AI7^Parametre!$A$9)/'Body - sporty'!$DK7</f>
        <v>3.9316687544380027E-4</v>
      </c>
      <c r="AJ4" s="383">
        <f>('Body - sporty'!AJ7^Parametre!$A$9)/'Body - sporty'!$DK7</f>
        <v>9.2837178229780639E-4</v>
      </c>
      <c r="AK4" s="383">
        <f>('Body - sporty'!AK7^Parametre!$A$9)/'Body - sporty'!$DK7</f>
        <v>9.9657369301577991E-4</v>
      </c>
      <c r="AL4" s="383">
        <f>('Body - sporty'!AL7^Parametre!$A$9)/'Body - sporty'!$DK7</f>
        <v>3.7579883299446032E-2</v>
      </c>
      <c r="AM4" s="383">
        <f>('Body - sporty'!AM7^Parametre!$A$9)/'Body - sporty'!$DK7</f>
        <v>2.0837630173052488E-5</v>
      </c>
      <c r="AN4" s="383">
        <f>('Body - sporty'!AN7^Parametre!$A$9)/'Body - sporty'!$DK7</f>
        <v>0</v>
      </c>
      <c r="AO4" s="383">
        <f>('Body - sporty'!AO7^Parametre!$A$9)/'Body - sporty'!$DK7</f>
        <v>0</v>
      </c>
      <c r="AP4" s="383">
        <f>('Body - sporty'!AP7^Parametre!$A$9)/'Body - sporty'!$DK7</f>
        <v>5.7161602954507174E-2</v>
      </c>
      <c r="AQ4" s="383">
        <f>('Body - sporty'!AQ7^Parametre!$A$9)/'Body - sporty'!$DK7</f>
        <v>5.0426755168482151E-5</v>
      </c>
      <c r="AR4" s="383">
        <f>('Body - sporty'!AR7^Parametre!$A$9)/'Body - sporty'!$DK7</f>
        <v>1.1571502519739536E-5</v>
      </c>
      <c r="AS4" s="383">
        <f>('Body - sporty'!AS7^Parametre!$A$9)/'Body - sporty'!$DK7</f>
        <v>6.0720537225918796E-3</v>
      </c>
      <c r="AT4" s="383">
        <f>('Body - sporty'!AT7^Parametre!$A$9)/'Body - sporty'!$DK7</f>
        <v>6.3278321704467427E-4</v>
      </c>
      <c r="AU4" s="383">
        <f>('Body - sporty'!AU7^Parametre!$A$9)/'Body - sporty'!$DK7</f>
        <v>4.3513737301971367E-3</v>
      </c>
      <c r="AV4" s="383">
        <f>('Body - sporty'!AV7^Parametre!$A$9)/'Body - sporty'!$DK7</f>
        <v>0</v>
      </c>
      <c r="AW4" s="383">
        <f>('Body - sporty'!AW7^Parametre!$A$9)/'Body - sporty'!$DK7</f>
        <v>0</v>
      </c>
      <c r="AX4" s="383">
        <f>('Body - sporty'!AX7^Parametre!$A$9)/'Body - sporty'!$DK7</f>
        <v>4.9405652590264228E-4</v>
      </c>
      <c r="AY4" s="383">
        <f>('Body - sporty'!AY7^Parametre!$A$9)/'Body - sporty'!$DK7</f>
        <v>0</v>
      </c>
      <c r="AZ4" s="383">
        <f>('Body - sporty'!AZ7^Parametre!$A$9)/'Body - sporty'!$DK7</f>
        <v>0</v>
      </c>
      <c r="BA4" s="383">
        <f>('Body - sporty'!BA7^Parametre!$A$9)/'Body - sporty'!$DK7</f>
        <v>1.8710823746665617E-3</v>
      </c>
      <c r="BB4" s="383">
        <f>('Body - sporty'!BB7^Parametre!$A$9)/'Body - sporty'!$DK7</f>
        <v>0</v>
      </c>
      <c r="BC4" s="383">
        <f>('Body - sporty'!BC7^Parametre!$A$9)/'Body - sporty'!$DK7</f>
        <v>0</v>
      </c>
      <c r="BD4" s="383">
        <f>('Body - sporty'!BD7^Parametre!$A$9)/'Body - sporty'!$DK7</f>
        <v>3.8796225696577705E-5</v>
      </c>
      <c r="BE4" s="383">
        <f>('Body - sporty'!BE7^Parametre!$A$9)/'Body - sporty'!$DK7</f>
        <v>3.9001761937595015E-4</v>
      </c>
      <c r="BF4" s="383">
        <f>('Body - sporty'!BF7^Parametre!$A$9)/'Body - sporty'!$DK7</f>
        <v>3.6705313565073555E-6</v>
      </c>
      <c r="BG4" s="383">
        <f>('Body - sporty'!BG7^Parametre!$A$9)/'Body - sporty'!$DK7</f>
        <v>0</v>
      </c>
      <c r="BH4" s="383">
        <f>('Body - sporty'!BH7^Parametre!$A$9)/'Body - sporty'!$DK7</f>
        <v>1.4624933349567223E-4</v>
      </c>
      <c r="BI4" s="383">
        <f>('Body - sporty'!BI7^Parametre!$A$9)/'Body - sporty'!$DK7</f>
        <v>9.8025122942186214E-6</v>
      </c>
      <c r="BJ4" s="383">
        <f>('Body - sporty'!BJ7^Parametre!$A$9)/'Body - sporty'!$DK7</f>
        <v>2.1081368710038243E-5</v>
      </c>
      <c r="BK4" s="383">
        <f>('Body - sporty'!BK7^Parametre!$A$9)/'Body - sporty'!$DK7</f>
        <v>0</v>
      </c>
      <c r="BL4" s="383">
        <f>('Body - sporty'!BL7^Parametre!$A$9)/'Body - sporty'!$DK7</f>
        <v>3.3299482931122983E-5</v>
      </c>
      <c r="BM4" s="383">
        <f>('Body - sporty'!BM7^Parametre!$A$9)/'Body - sporty'!$DK7</f>
        <v>4.5792226865881934E-5</v>
      </c>
      <c r="BN4" s="383">
        <f>('Body - sporty'!BN7^Parametre!$A$9)/'Body - sporty'!$DK7</f>
        <v>0</v>
      </c>
      <c r="BO4" s="383">
        <f>('Body - sporty'!BO7^Parametre!$A$9)/'Body - sporty'!$DK7</f>
        <v>2.6198248066058557E-3</v>
      </c>
      <c r="BP4" s="383">
        <f>('Body - sporty'!BP7^Parametre!$A$9)/'Body - sporty'!$DK7</f>
        <v>2.8451593801020943E-4</v>
      </c>
      <c r="BQ4" s="383">
        <f>('Body - sporty'!BQ7^Parametre!$A$9)/'Body - sporty'!$DK7</f>
        <v>6.7067917626587102E-4</v>
      </c>
      <c r="BR4" s="383">
        <f>('Body - sporty'!BR7^Parametre!$A$9)/'Body - sporty'!$DK7</f>
        <v>2.4631110850264659E-5</v>
      </c>
      <c r="BS4" s="383">
        <f>('Body - sporty'!BS7^Parametre!$A$9)/'Body - sporty'!$DK7</f>
        <v>1.9060383013746177E-4</v>
      </c>
      <c r="BT4" s="383">
        <f>('Body - sporty'!BT7^Parametre!$A$9)/'Body - sporty'!$DK7</f>
        <v>0</v>
      </c>
      <c r="BU4" s="383">
        <f>('Body - sporty'!BU7^Parametre!$A$9)/'Body - sporty'!$DK7</f>
        <v>5.529176189474789E-5</v>
      </c>
      <c r="BV4" s="383">
        <f>('Body - sporty'!BV7^Parametre!$A$9)/'Body - sporty'!$DK7</f>
        <v>1.1770133825976735E-4</v>
      </c>
      <c r="BW4" s="383">
        <f>('Body - sporty'!BW7^Parametre!$A$9)/'Body - sporty'!$DK7</f>
        <v>6.8862247648082667E-6</v>
      </c>
      <c r="BX4" s="383">
        <f>('Body - sporty'!BX7^Parametre!$A$9)/'Body - sporty'!$DK7</f>
        <v>0</v>
      </c>
      <c r="BY4" s="383">
        <f>('Body - sporty'!BY7^Parametre!$A$9)/'Body - sporty'!$DK7</f>
        <v>0</v>
      </c>
      <c r="BZ4" s="383">
        <f>('Body - sporty'!BZ7^Parametre!$A$9)/'Body - sporty'!$DK7</f>
        <v>1.6351731373113135E-3</v>
      </c>
      <c r="CA4" s="383">
        <f>('Body - sporty'!CA7^Parametre!$A$9)/'Body - sporty'!$DK7</f>
        <v>0</v>
      </c>
      <c r="CB4" s="383">
        <f>('Body - sporty'!CB7^Parametre!$A$9)/'Body - sporty'!$DK7</f>
        <v>5.6968990088840402E-5</v>
      </c>
      <c r="CC4" s="383">
        <f>('Body - sporty'!CC7^Parametre!$A$9)/'Body - sporty'!$DK7</f>
        <v>1.7096913397660217E-4</v>
      </c>
      <c r="CD4" s="383">
        <f>('Body - sporty'!CD7^Parametre!$A$9)/'Body - sporty'!$DK7</f>
        <v>1.7791960835126524E-4</v>
      </c>
      <c r="CE4" s="383">
        <f>('Body - sporty'!CE7^Parametre!$A$9)/'Body - sporty'!$DK7</f>
        <v>3.8540206688855244E-4</v>
      </c>
      <c r="CF4" s="383">
        <f>('Body - sporty'!CF7^Parametre!$A$9)/'Body - sporty'!$DK7</f>
        <v>1.8518834203231968E-4</v>
      </c>
      <c r="CG4" s="383">
        <f>('Body - sporty'!CG7^Parametre!$A$9)/'Body - sporty'!$DK7</f>
        <v>3.074586478226826E-3</v>
      </c>
      <c r="CH4" s="383">
        <f>('Body - sporty'!CH7^Parametre!$A$9)/'Body - sporty'!$DK7</f>
        <v>8.6172671243455194E-4</v>
      </c>
      <c r="CI4" s="383">
        <f>('Body - sporty'!CI7^Parametre!$A$9)/'Body - sporty'!$DK7</f>
        <v>3.5262660601010833E-5</v>
      </c>
      <c r="CJ4" s="383">
        <f>('Body - sporty'!CJ7^Parametre!$A$9)/'Body - sporty'!$DK7</f>
        <v>0</v>
      </c>
      <c r="CK4" s="383">
        <f>('Body - sporty'!CK7^Parametre!$A$9)/'Body - sporty'!$DK7</f>
        <v>0</v>
      </c>
      <c r="CL4" s="383">
        <f>('Body - sporty'!CL7^Parametre!$A$9)/'Body - sporty'!$DK7</f>
        <v>9.1384122265234966E-4</v>
      </c>
      <c r="CM4" s="383">
        <f>('Body - sporty'!CM7^Parametre!$A$9)/'Body - sporty'!$DK7</f>
        <v>4.3462453881853942E-4</v>
      </c>
      <c r="CN4" s="383">
        <f>('Body - sporty'!CN7^Parametre!$A$9)/'Body - sporty'!$DK7</f>
        <v>0</v>
      </c>
      <c r="CO4" s="383">
        <f>('Body - sporty'!CO7^Parametre!$A$9)/'Body - sporty'!$DK7</f>
        <v>1.2106531011754275E-3</v>
      </c>
      <c r="CP4" s="383">
        <f>('Body - sporty'!CP7^Parametre!$A$9)/'Body - sporty'!$DK7</f>
        <v>6.3408947180351019E-7</v>
      </c>
      <c r="CQ4" s="383">
        <f>('Body - sporty'!CQ7^Parametre!$A$9)/'Body - sporty'!$DK7</f>
        <v>0</v>
      </c>
      <c r="CR4" s="383">
        <f>('Body - sporty'!CR7^Parametre!$A$9)/'Body - sporty'!$DK7</f>
        <v>6.7541304742140413E-5</v>
      </c>
      <c r="CS4" s="383">
        <f>('Body - sporty'!CS7^Parametre!$A$9)/'Body - sporty'!$DK7</f>
        <v>3.4054550720492875E-6</v>
      </c>
      <c r="CT4" s="383">
        <f>('Body - sporty'!CT7^Parametre!$A$9)/'Body - sporty'!$DK7</f>
        <v>2.1891712576596405E-4</v>
      </c>
      <c r="CU4" s="383">
        <f>('Body - sporty'!CU7^Parametre!$A$9)/'Body - sporty'!$DK7</f>
        <v>0</v>
      </c>
      <c r="CV4" s="383">
        <f>('Body - sporty'!CV7^Parametre!$A$9)/'Body - sporty'!$DK7</f>
        <v>0</v>
      </c>
      <c r="CW4" s="383">
        <f>('Body - sporty'!CW7^Parametre!$A$9)/'Body - sporty'!$DK7</f>
        <v>1.4374727221285838E-4</v>
      </c>
      <c r="CX4" s="383">
        <f>('Body - sporty'!CX7^Parametre!$A$9)/'Body - sporty'!$DK7</f>
        <v>7.5312235854940615E-7</v>
      </c>
      <c r="CY4" s="383">
        <f>('Body - sporty'!CY7^Parametre!$A$9)/'Body - sporty'!$DK7</f>
        <v>2.1281620404872033E-3</v>
      </c>
      <c r="CZ4" s="383">
        <f>('Body - sporty'!CZ7^Parametre!$A$9)/'Body - sporty'!$DK7</f>
        <v>9.641646302273808E-4</v>
      </c>
      <c r="DA4" s="383">
        <f>('Body - sporty'!DA7^Parametre!$A$9)/'Body - sporty'!$DK7</f>
        <v>1.5497145623469617E-2</v>
      </c>
      <c r="DB4" s="383">
        <f>('Body - sporty'!DB7^Parametre!$A$9)/'Body - sporty'!$DK7</f>
        <v>8.1546769880132676E-4</v>
      </c>
      <c r="DC4" s="383">
        <f>('Body - sporty'!DC7^Parametre!$A$9)/'Body - sporty'!$DK7</f>
        <v>0</v>
      </c>
      <c r="DD4" s="383">
        <f>('Body - sporty'!DD7^Parametre!$A$9)/'Body - sporty'!$DK7</f>
        <v>1.0927315374877725E-5</v>
      </c>
      <c r="DE4" s="383">
        <f>('Body - sporty'!DE7^Parametre!$A$9)/'Body - sporty'!$DK7</f>
        <v>8.3136477239233609E-3</v>
      </c>
      <c r="DF4" s="383">
        <f>('Body - sporty'!DF7^Parametre!$A$9)/'Body - sporty'!$DK7</f>
        <v>6.9840650217139656E-6</v>
      </c>
      <c r="DG4" s="383">
        <f>('Body - sporty'!DG7^Parametre!$A$9)/'Body - sporty'!$DK7</f>
        <v>4.6251066157495228E-4</v>
      </c>
      <c r="DH4" s="383">
        <f>('Body - sporty'!DH7^Parametre!$A$9)/'Body - sporty'!$DK7</f>
        <v>1.0286829586935804E-3</v>
      </c>
      <c r="DI4" s="383">
        <f>('Body - sporty'!DI7^Parametre!$A$9)/'Body - sporty'!$DK7</f>
        <v>1.0077644536490217E-4</v>
      </c>
    </row>
    <row r="5" spans="1:116" ht="14.25" customHeight="1" x14ac:dyDescent="0.25">
      <c r="A5" s="239" t="s">
        <v>7</v>
      </c>
      <c r="B5" s="383">
        <f>('Body - sporty'!B8^Parametre!$A$9)/'Body - sporty'!$DK8</f>
        <v>8.7252264995956823E-6</v>
      </c>
      <c r="C5" s="383">
        <f>('Body - sporty'!C8^Parametre!$A$9)/'Body - sporty'!$DK8</f>
        <v>1.0329850867372603E-3</v>
      </c>
      <c r="D5" s="383">
        <f>('Body - sporty'!D8^Parametre!$A$9)/'Body - sporty'!$DK8</f>
        <v>0.23657003729100076</v>
      </c>
      <c r="E5" s="383">
        <f>('Body - sporty'!E8^Parametre!$A$9)/'Body - sporty'!$DK8</f>
        <v>6.4289947503375175E-4</v>
      </c>
      <c r="F5" s="383">
        <f>('Body - sporty'!F8^Parametre!$A$9)/'Body - sporty'!$DK8</f>
        <v>0</v>
      </c>
      <c r="G5" s="383">
        <f>('Body - sporty'!G8^Parametre!$A$9)/'Body - sporty'!$DK8</f>
        <v>6.3746806820545818E-3</v>
      </c>
      <c r="H5" s="383">
        <f>('Body - sporty'!H8^Parametre!$A$9)/'Body - sporty'!$DK8</f>
        <v>3.3909802990721803E-3</v>
      </c>
      <c r="I5" s="383">
        <f>('Body - sporty'!I8^Parametre!$A$9)/'Body - sporty'!$DK8</f>
        <v>3.1684532578522E-3</v>
      </c>
      <c r="J5" s="383">
        <f>('Body - sporty'!J8^Parametre!$A$9)/'Body - sporty'!$DK8</f>
        <v>1.4528667354249836E-3</v>
      </c>
      <c r="K5" s="383">
        <f>('Body - sporty'!K8^Parametre!$A$9)/'Body - sporty'!$DK8</f>
        <v>0</v>
      </c>
      <c r="L5" s="383">
        <f>('Body - sporty'!L8^Parametre!$A$9)/'Body - sporty'!$DK8</f>
        <v>1.5218409116624431E-2</v>
      </c>
      <c r="M5" s="383">
        <f>('Body - sporty'!M8^Parametre!$A$9)/'Body - sporty'!$DK8</f>
        <v>1</v>
      </c>
      <c r="N5" s="383">
        <f>('Body - sporty'!N8^Parametre!$A$9)/'Body - sporty'!$DK8</f>
        <v>2.4756664640575049E-4</v>
      </c>
      <c r="O5" s="383">
        <f>('Body - sporty'!O8^Parametre!$A$9)/'Body - sporty'!$DK8</f>
        <v>1.8204665609034484E-3</v>
      </c>
      <c r="P5" s="383">
        <f>('Body - sporty'!P8^Parametre!$A$9)/'Body - sporty'!$DK8</f>
        <v>1.488794237251943E-3</v>
      </c>
      <c r="Q5" s="383">
        <f>('Body - sporty'!Q8^Parametre!$A$9)/'Body - sporty'!$DK8</f>
        <v>4.4184125713505533E-5</v>
      </c>
      <c r="R5" s="383">
        <f>('Body - sporty'!R8^Parametre!$A$9)/'Body - sporty'!$DK8</f>
        <v>4.3981678668346942E-5</v>
      </c>
      <c r="S5" s="383">
        <f>('Body - sporty'!S8^Parametre!$A$9)/'Body - sporty'!$DK8</f>
        <v>3.003938774747961E-5</v>
      </c>
      <c r="T5" s="383">
        <f>('Body - sporty'!T8^Parametre!$A$9)/'Body - sporty'!$DK8</f>
        <v>1.1329181847728516E-4</v>
      </c>
      <c r="U5" s="383">
        <f>('Body - sporty'!U8^Parametre!$A$9)/'Body - sporty'!$DK8</f>
        <v>4.8544445660492277E-3</v>
      </c>
      <c r="V5" s="383">
        <f>('Body - sporty'!V8^Parametre!$A$9)/'Body - sporty'!$DK8</f>
        <v>7.8758539024977268E-6</v>
      </c>
      <c r="W5" s="383">
        <f>('Body - sporty'!W8^Parametre!$A$9)/'Body - sporty'!$DK8</f>
        <v>5.3150525963344705E-4</v>
      </c>
      <c r="X5" s="383">
        <f>('Body - sporty'!X8^Parametre!$A$9)/'Body - sporty'!$DK8</f>
        <v>0</v>
      </c>
      <c r="Y5" s="383">
        <f>('Body - sporty'!Y8^Parametre!$A$9)/'Body - sporty'!$DK8</f>
        <v>0</v>
      </c>
      <c r="Z5" s="383">
        <f>('Body - sporty'!Z8^Parametre!$A$9)/'Body - sporty'!$DK8</f>
        <v>5.2428252440841927E-2</v>
      </c>
      <c r="AA5" s="383">
        <f>('Body - sporty'!AA8^Parametre!$A$9)/'Body - sporty'!$DK8</f>
        <v>6.1865034652939285E-4</v>
      </c>
      <c r="AB5" s="383">
        <f>('Body - sporty'!AB8^Parametre!$A$9)/'Body - sporty'!$DK8</f>
        <v>2.5732356732693776E-4</v>
      </c>
      <c r="AC5" s="383">
        <f>('Body - sporty'!AC8^Parametre!$A$9)/'Body - sporty'!$DK8</f>
        <v>3.2606065464245589E-3</v>
      </c>
      <c r="AD5" s="383">
        <f>('Body - sporty'!AD8^Parametre!$A$9)/'Body - sporty'!$DK8</f>
        <v>5.2001463795960342E-5</v>
      </c>
      <c r="AE5" s="383">
        <f>('Body - sporty'!AE8^Parametre!$A$9)/'Body - sporty'!$DK8</f>
        <v>7.3867580915110809E-6</v>
      </c>
      <c r="AF5" s="383">
        <f>('Body - sporty'!AF8^Parametre!$A$9)/'Body - sporty'!$DK8</f>
        <v>6.5187136648090397E-5</v>
      </c>
      <c r="AG5" s="383">
        <f>('Body - sporty'!AG8^Parametre!$A$9)/'Body - sporty'!$DK8</f>
        <v>4.7848792065556865E-6</v>
      </c>
      <c r="AH5" s="383">
        <f>('Body - sporty'!AH8^Parametre!$A$9)/'Body - sporty'!$DK8</f>
        <v>0</v>
      </c>
      <c r="AI5" s="383">
        <f>('Body - sporty'!AI8^Parametre!$A$9)/'Body - sporty'!$DK8</f>
        <v>3.9326421927671185E-4</v>
      </c>
      <c r="AJ5" s="383">
        <f>('Body - sporty'!AJ8^Parametre!$A$9)/'Body - sporty'!$DK8</f>
        <v>8.1215280125157899E-4</v>
      </c>
      <c r="AK5" s="383">
        <f>('Body - sporty'!AK8^Parametre!$A$9)/'Body - sporty'!$DK8</f>
        <v>6.5629279128437282E-4</v>
      </c>
      <c r="AL5" s="383">
        <f>('Body - sporty'!AL8^Parametre!$A$9)/'Body - sporty'!$DK8</f>
        <v>7.3197505522160616E-2</v>
      </c>
      <c r="AM5" s="383">
        <f>('Body - sporty'!AM8^Parametre!$A$9)/'Body - sporty'!$DK8</f>
        <v>8.0068480676264735E-7</v>
      </c>
      <c r="AN5" s="383">
        <f>('Body - sporty'!AN8^Parametre!$A$9)/'Body - sporty'!$DK8</f>
        <v>5.3186555711914706E-5</v>
      </c>
      <c r="AO5" s="383">
        <f>('Body - sporty'!AO8^Parametre!$A$9)/'Body - sporty'!$DK8</f>
        <v>3.6310016822260267E-4</v>
      </c>
      <c r="AP5" s="383">
        <f>('Body - sporty'!AP8^Parametre!$A$9)/'Body - sporty'!$DK8</f>
        <v>3.6937602814204329E-2</v>
      </c>
      <c r="AQ5" s="383">
        <f>('Body - sporty'!AQ8^Parametre!$A$9)/'Body - sporty'!$DK8</f>
        <v>2.9498710611015987E-7</v>
      </c>
      <c r="AR5" s="383">
        <f>('Body - sporty'!AR8^Parametre!$A$9)/'Body - sporty'!$DK8</f>
        <v>8.6064823358297023E-6</v>
      </c>
      <c r="AS5" s="383">
        <f>('Body - sporty'!AS8^Parametre!$A$9)/'Body - sporty'!$DK8</f>
        <v>8.4136136510741089E-2</v>
      </c>
      <c r="AT5" s="383">
        <f>('Body - sporty'!AT8^Parametre!$A$9)/'Body - sporty'!$DK8</f>
        <v>6.0535571981989089E-4</v>
      </c>
      <c r="AU5" s="383">
        <f>('Body - sporty'!AU8^Parametre!$A$9)/'Body - sporty'!$DK8</f>
        <v>2.5474064053947554E-3</v>
      </c>
      <c r="AV5" s="383">
        <f>('Body - sporty'!AV8^Parametre!$A$9)/'Body - sporty'!$DK8</f>
        <v>2.8606606904390357E-2</v>
      </c>
      <c r="AW5" s="383">
        <f>('Body - sporty'!AW8^Parametre!$A$9)/'Body - sporty'!$DK8</f>
        <v>1.208488005777232E-5</v>
      </c>
      <c r="AX5" s="383">
        <f>('Body - sporty'!AX8^Parametre!$A$9)/'Body - sporty'!$DK8</f>
        <v>2.6412389718508692E-4</v>
      </c>
      <c r="AY5" s="383">
        <f>('Body - sporty'!AY8^Parametre!$A$9)/'Body - sporty'!$DK8</f>
        <v>3.1242698992403526E-3</v>
      </c>
      <c r="AZ5" s="383">
        <f>('Body - sporty'!AZ8^Parametre!$A$9)/'Body - sporty'!$DK8</f>
        <v>4.6654088232930747E-7</v>
      </c>
      <c r="BA5" s="383">
        <f>('Body - sporty'!BA8^Parametre!$A$9)/'Body - sporty'!$DK8</f>
        <v>1.4595996738729631E-3</v>
      </c>
      <c r="BB5" s="383">
        <f>('Body - sporty'!BB8^Parametre!$A$9)/'Body - sporty'!$DK8</f>
        <v>0</v>
      </c>
      <c r="BC5" s="383">
        <f>('Body - sporty'!BC8^Parametre!$A$9)/'Body - sporty'!$DK8</f>
        <v>5.8107647864112765E-7</v>
      </c>
      <c r="BD5" s="383">
        <f>('Body - sporty'!BD8^Parametre!$A$9)/'Body - sporty'!$DK8</f>
        <v>2.7536564874000892E-5</v>
      </c>
      <c r="BE5" s="383">
        <f>('Body - sporty'!BE8^Parametre!$A$9)/'Body - sporty'!$DK8</f>
        <v>3.753425187955107E-4</v>
      </c>
      <c r="BF5" s="383">
        <f>('Body - sporty'!BF8^Parametre!$A$9)/'Body - sporty'!$DK8</f>
        <v>3.4235543418142032E-6</v>
      </c>
      <c r="BG5" s="383">
        <f>('Body - sporty'!BG8^Parametre!$A$9)/'Body - sporty'!$DK8</f>
        <v>9.0128603653363712E-7</v>
      </c>
      <c r="BH5" s="383">
        <f>('Body - sporty'!BH8^Parametre!$A$9)/'Body - sporty'!$DK8</f>
        <v>1.6726703285027797E-4</v>
      </c>
      <c r="BI5" s="383">
        <f>('Body - sporty'!BI8^Parametre!$A$9)/'Body - sporty'!$DK8</f>
        <v>8.564138083516143E-6</v>
      </c>
      <c r="BJ5" s="383">
        <f>('Body - sporty'!BJ8^Parametre!$A$9)/'Body - sporty'!$DK8</f>
        <v>3.09039987183622E-4</v>
      </c>
      <c r="BK5" s="383">
        <f>('Body - sporty'!BK8^Parametre!$A$9)/'Body - sporty'!$DK8</f>
        <v>0</v>
      </c>
      <c r="BL5" s="383">
        <f>('Body - sporty'!BL8^Parametre!$A$9)/'Body - sporty'!$DK8</f>
        <v>2.8087642648923841E-3</v>
      </c>
      <c r="BM5" s="383">
        <f>('Body - sporty'!BM8^Parametre!$A$9)/'Body - sporty'!$DK8</f>
        <v>2.8906563036575758E-5</v>
      </c>
      <c r="BN5" s="383">
        <f>('Body - sporty'!BN8^Parametre!$A$9)/'Body - sporty'!$DK8</f>
        <v>8.657605994223816E-7</v>
      </c>
      <c r="BO5" s="383">
        <f>('Body - sporty'!BO8^Parametre!$A$9)/'Body - sporty'!$DK8</f>
        <v>2.1322057171566482E-3</v>
      </c>
      <c r="BP5" s="383">
        <f>('Body - sporty'!BP8^Parametre!$A$9)/'Body - sporty'!$DK8</f>
        <v>1.4144476685895233E-4</v>
      </c>
      <c r="BQ5" s="383">
        <f>('Body - sporty'!BQ8^Parametre!$A$9)/'Body - sporty'!$DK8</f>
        <v>4.9062512977756398E-4</v>
      </c>
      <c r="BR5" s="383">
        <f>('Body - sporty'!BR8^Parametre!$A$9)/'Body - sporty'!$DK8</f>
        <v>5.1876451042697999E-4</v>
      </c>
      <c r="BS5" s="383">
        <f>('Body - sporty'!BS8^Parametre!$A$9)/'Body - sporty'!$DK8</f>
        <v>2.1193626869201124E-2</v>
      </c>
      <c r="BT5" s="383">
        <f>('Body - sporty'!BT8^Parametre!$A$9)/'Body - sporty'!$DK8</f>
        <v>2.1570932645017193E-5</v>
      </c>
      <c r="BU5" s="383">
        <f>('Body - sporty'!BU8^Parametre!$A$9)/'Body - sporty'!$DK8</f>
        <v>4.8466580427752566E-5</v>
      </c>
      <c r="BV5" s="383">
        <f>('Body - sporty'!BV8^Parametre!$A$9)/'Body - sporty'!$DK8</f>
        <v>0</v>
      </c>
      <c r="BW5" s="383">
        <f>('Body - sporty'!BW8^Parametre!$A$9)/'Body - sporty'!$DK8</f>
        <v>0</v>
      </c>
      <c r="BX5" s="383">
        <f>('Body - sporty'!BX8^Parametre!$A$9)/'Body - sporty'!$DK8</f>
        <v>8.6310285548159681E-7</v>
      </c>
      <c r="BY5" s="383">
        <f>('Body - sporty'!BY8^Parametre!$A$9)/'Body - sporty'!$DK8</f>
        <v>2.3754429145149246E-7</v>
      </c>
      <c r="BZ5" s="383">
        <f>('Body - sporty'!BZ8^Parametre!$A$9)/'Body - sporty'!$DK8</f>
        <v>1.7299010950758847E-4</v>
      </c>
      <c r="CA5" s="383">
        <f>('Body - sporty'!CA8^Parametre!$A$9)/'Body - sporty'!$DK8</f>
        <v>9.910101022582302E-7</v>
      </c>
      <c r="CB5" s="383">
        <f>('Body - sporty'!CB8^Parametre!$A$9)/'Body - sporty'!$DK8</f>
        <v>4.5511362498369706E-5</v>
      </c>
      <c r="CC5" s="383">
        <f>('Body - sporty'!CC8^Parametre!$A$9)/'Body - sporty'!$DK8</f>
        <v>0</v>
      </c>
      <c r="CD5" s="383">
        <f>('Body - sporty'!CD8^Parametre!$A$9)/'Body - sporty'!$DK8</f>
        <v>4.9431853217734819E-4</v>
      </c>
      <c r="CE5" s="383">
        <f>('Body - sporty'!CE8^Parametre!$A$9)/'Body - sporty'!$DK8</f>
        <v>5.986984959233289E-3</v>
      </c>
      <c r="CF5" s="383">
        <f>('Body - sporty'!CF8^Parametre!$A$9)/'Body - sporty'!$DK8</f>
        <v>1.9376904143797904E-2</v>
      </c>
      <c r="CG5" s="383">
        <f>('Body - sporty'!CG8^Parametre!$A$9)/'Body - sporty'!$DK8</f>
        <v>2.0853940429145873E-2</v>
      </c>
      <c r="CH5" s="383">
        <f>('Body - sporty'!CH8^Parametre!$A$9)/'Body - sporty'!$DK8</f>
        <v>7.5439711635628655E-3</v>
      </c>
      <c r="CI5" s="383">
        <f>('Body - sporty'!CI8^Parametre!$A$9)/'Body - sporty'!$DK8</f>
        <v>3.0819923323820027E-5</v>
      </c>
      <c r="CJ5" s="383">
        <f>('Body - sporty'!CJ8^Parametre!$A$9)/'Body - sporty'!$DK8</f>
        <v>0</v>
      </c>
      <c r="CK5" s="383">
        <f>('Body - sporty'!CK8^Parametre!$A$9)/'Body - sporty'!$DK8</f>
        <v>0</v>
      </c>
      <c r="CL5" s="383">
        <f>('Body - sporty'!CL8^Parametre!$A$9)/'Body - sporty'!$DK8</f>
        <v>9.7678956059573546E-4</v>
      </c>
      <c r="CM5" s="383">
        <f>('Body - sporty'!CM8^Parametre!$A$9)/'Body - sporty'!$DK8</f>
        <v>4.755708733601221E-4</v>
      </c>
      <c r="CN5" s="383">
        <f>('Body - sporty'!CN8^Parametre!$A$9)/'Body - sporty'!$DK8</f>
        <v>0</v>
      </c>
      <c r="CO5" s="383">
        <f>('Body - sporty'!CO8^Parametre!$A$9)/'Body - sporty'!$DK8</f>
        <v>9.3797250429734425E-4</v>
      </c>
      <c r="CP5" s="383">
        <f>('Body - sporty'!CP8^Parametre!$A$9)/'Body - sporty'!$DK8</f>
        <v>0</v>
      </c>
      <c r="CQ5" s="383">
        <f>('Body - sporty'!CQ8^Parametre!$A$9)/'Body - sporty'!$DK8</f>
        <v>0</v>
      </c>
      <c r="CR5" s="383">
        <f>('Body - sporty'!CR8^Parametre!$A$9)/'Body - sporty'!$DK8</f>
        <v>4.8497542069015495E-5</v>
      </c>
      <c r="CS5" s="383">
        <f>('Body - sporty'!CS8^Parametre!$A$9)/'Body - sporty'!$DK8</f>
        <v>3.7599506879071938E-6</v>
      </c>
      <c r="CT5" s="383">
        <f>('Body - sporty'!CT8^Parametre!$A$9)/'Body - sporty'!$DK8</f>
        <v>1.7817082499742686E-4</v>
      </c>
      <c r="CU5" s="383">
        <f>('Body - sporty'!CU8^Parametre!$A$9)/'Body - sporty'!$DK8</f>
        <v>5.0212281298709756E-7</v>
      </c>
      <c r="CV5" s="383">
        <f>('Body - sporty'!CV8^Parametre!$A$9)/'Body - sporty'!$DK8</f>
        <v>2.8202224070581214E-5</v>
      </c>
      <c r="CW5" s="383">
        <f>('Body - sporty'!CW8^Parametre!$A$9)/'Body - sporty'!$DK8</f>
        <v>4.1022723965510269E-3</v>
      </c>
      <c r="CX5" s="383">
        <f>('Body - sporty'!CX8^Parametre!$A$9)/'Body - sporty'!$DK8</f>
        <v>0</v>
      </c>
      <c r="CY5" s="383">
        <f>('Body - sporty'!CY8^Parametre!$A$9)/'Body - sporty'!$DK8</f>
        <v>1.4128317849453173E-3</v>
      </c>
      <c r="CZ5" s="383">
        <f>('Body - sporty'!CZ8^Parametre!$A$9)/'Body - sporty'!$DK8</f>
        <v>6.9231139218332133E-4</v>
      </c>
      <c r="DA5" s="383">
        <f>('Body - sporty'!DA8^Parametre!$A$9)/'Body - sporty'!$DK8</f>
        <v>0.10190285798329746</v>
      </c>
      <c r="DB5" s="383">
        <f>('Body - sporty'!DB8^Parametre!$A$9)/'Body - sporty'!$DK8</f>
        <v>2.8730727745206967E-2</v>
      </c>
      <c r="DC5" s="383">
        <f>('Body - sporty'!DC8^Parametre!$A$9)/'Body - sporty'!$DK8</f>
        <v>2.1728710287066477E-6</v>
      </c>
      <c r="DD5" s="383">
        <f>('Body - sporty'!DD8^Parametre!$A$9)/'Body - sporty'!$DK8</f>
        <v>6.5400021623123604E-6</v>
      </c>
      <c r="DE5" s="383">
        <f>('Body - sporty'!DE8^Parametre!$A$9)/'Body - sporty'!$DK8</f>
        <v>4.8875403991010761E-3</v>
      </c>
      <c r="DF5" s="383">
        <f>('Body - sporty'!DF8^Parametre!$A$9)/'Body - sporty'!$DK8</f>
        <v>5.4713858837052609E-4</v>
      </c>
      <c r="DG5" s="383">
        <f>('Body - sporty'!DG8^Parametre!$A$9)/'Body - sporty'!$DK8</f>
        <v>6.0798038094436746E-4</v>
      </c>
      <c r="DH5" s="383">
        <f>('Body - sporty'!DH8^Parametre!$A$9)/'Body - sporty'!$DK8</f>
        <v>6.9765349447730731E-4</v>
      </c>
      <c r="DI5" s="383">
        <f>('Body - sporty'!DI8^Parametre!$A$9)/'Body - sporty'!$DK8</f>
        <v>7.2540845132167082E-5</v>
      </c>
    </row>
    <row r="6" spans="1:116" ht="14.25" customHeight="1" x14ac:dyDescent="0.25">
      <c r="A6" s="239" t="s">
        <v>8</v>
      </c>
      <c r="B6" s="383">
        <f>('Body - sporty'!B9^Parametre!$A$9)/'Body - sporty'!$DK9</f>
        <v>1.9239671444857733E-6</v>
      </c>
      <c r="C6" s="383">
        <f>('Body - sporty'!C9^Parametre!$A$9)/'Body - sporty'!$DK9</f>
        <v>2.2151295337766221E-5</v>
      </c>
      <c r="D6" s="383">
        <f>('Body - sporty'!D9^Parametre!$A$9)/'Body - sporty'!$DK9</f>
        <v>5.0569687543058407E-4</v>
      </c>
      <c r="E6" s="383">
        <f>('Body - sporty'!E9^Parametre!$A$9)/'Body - sporty'!$DK9</f>
        <v>1.2592683587368914E-4</v>
      </c>
      <c r="F6" s="383">
        <f>('Body - sporty'!F9^Parametre!$A$9)/'Body - sporty'!$DK9</f>
        <v>1.1841863402142375E-6</v>
      </c>
      <c r="G6" s="383">
        <f>('Body - sporty'!G9^Parametre!$A$9)/'Body - sporty'!$DK9</f>
        <v>1.2903426193890391E-3</v>
      </c>
      <c r="H6" s="383">
        <f>('Body - sporty'!H9^Parametre!$A$9)/'Body - sporty'!$DK9</f>
        <v>0</v>
      </c>
      <c r="I6" s="383">
        <f>('Body - sporty'!I9^Parametre!$A$9)/'Body - sporty'!$DK9</f>
        <v>7.3729315268823258E-4</v>
      </c>
      <c r="J6" s="383">
        <f>('Body - sporty'!J9^Parametre!$A$9)/'Body - sporty'!$DK9</f>
        <v>2.54227092243764E-4</v>
      </c>
      <c r="K6" s="383">
        <f>('Body - sporty'!K9^Parametre!$A$9)/'Body - sporty'!$DK9</f>
        <v>0</v>
      </c>
      <c r="L6" s="383">
        <f>('Body - sporty'!L9^Parametre!$A$9)/'Body - sporty'!$DK9</f>
        <v>6.8627765596820944E-4</v>
      </c>
      <c r="M6" s="383">
        <f>('Body - sporty'!M9^Parametre!$A$9)/'Body - sporty'!$DK9</f>
        <v>4.6008007431446512E-3</v>
      </c>
      <c r="N6" s="383">
        <f>('Body - sporty'!N9^Parametre!$A$9)/'Body - sporty'!$DK9</f>
        <v>6.9762254357547761E-5</v>
      </c>
      <c r="O6" s="383">
        <f>('Body - sporty'!O9^Parametre!$A$9)/'Body - sporty'!$DK9</f>
        <v>1.0750683272526444E-5</v>
      </c>
      <c r="P6" s="383">
        <f>('Body - sporty'!P9^Parametre!$A$9)/'Body - sporty'!$DK9</f>
        <v>8.0031159793247373E-6</v>
      </c>
      <c r="Q6" s="383">
        <f>('Body - sporty'!Q9^Parametre!$A$9)/'Body - sporty'!$DK9</f>
        <v>9.6527503835803508E-6</v>
      </c>
      <c r="R6" s="383">
        <f>('Body - sporty'!R9^Parametre!$A$9)/'Body - sporty'!$DK9</f>
        <v>8.5648019338634881E-6</v>
      </c>
      <c r="S6" s="383">
        <f>('Body - sporty'!S9^Parametre!$A$9)/'Body - sporty'!$DK9</f>
        <v>2.4389611756978449E-5</v>
      </c>
      <c r="T6" s="383">
        <f>('Body - sporty'!T9^Parametre!$A$9)/'Body - sporty'!$DK9</f>
        <v>2.1563399627631507E-5</v>
      </c>
      <c r="U6" s="383">
        <f>('Body - sporty'!U9^Parametre!$A$9)/'Body - sporty'!$DK9</f>
        <v>9.172106145302495E-4</v>
      </c>
      <c r="V6" s="383">
        <f>('Body - sporty'!V9^Parametre!$A$9)/'Body - sporty'!$DK9</f>
        <v>1.3278788623243819E-6</v>
      </c>
      <c r="W6" s="383">
        <f>('Body - sporty'!W9^Parametre!$A$9)/'Body - sporty'!$DK9</f>
        <v>1.0126575793011879E-4</v>
      </c>
      <c r="X6" s="383">
        <f>('Body - sporty'!X9^Parametre!$A$9)/'Body - sporty'!$DK9</f>
        <v>0</v>
      </c>
      <c r="Y6" s="383">
        <f>('Body - sporty'!Y9^Parametre!$A$9)/'Body - sporty'!$DK9</f>
        <v>0</v>
      </c>
      <c r="Z6" s="383">
        <f>('Body - sporty'!Z9^Parametre!$A$9)/'Body - sporty'!$DK9</f>
        <v>2.6723371310821296E-4</v>
      </c>
      <c r="AA6" s="383">
        <f>('Body - sporty'!AA9^Parametre!$A$9)/'Body - sporty'!$DK9</f>
        <v>1.8922792490803043E-6</v>
      </c>
      <c r="AB6" s="383">
        <f>('Body - sporty'!AB9^Parametre!$A$9)/'Body - sporty'!$DK9</f>
        <v>4.9301146359341944E-5</v>
      </c>
      <c r="AC6" s="383">
        <f>('Body - sporty'!AC9^Parametre!$A$9)/'Body - sporty'!$DK9</f>
        <v>2.9285533709599708E-2</v>
      </c>
      <c r="AD6" s="383">
        <f>('Body - sporty'!AD9^Parametre!$A$9)/'Body - sporty'!$DK9</f>
        <v>8.0171363802050024E-6</v>
      </c>
      <c r="AE6" s="383">
        <f>('Body - sporty'!AE9^Parametre!$A$9)/'Body - sporty'!$DK9</f>
        <v>2.8046230526224709E-5</v>
      </c>
      <c r="AF6" s="383">
        <f>('Body - sporty'!AF9^Parametre!$A$9)/'Body - sporty'!$DK9</f>
        <v>0</v>
      </c>
      <c r="AG6" s="383">
        <f>('Body - sporty'!AG9^Parametre!$A$9)/'Body - sporty'!$DK9</f>
        <v>0</v>
      </c>
      <c r="AH6" s="383">
        <f>('Body - sporty'!AH9^Parametre!$A$9)/'Body - sporty'!$DK9</f>
        <v>2.5914497007779432E-7</v>
      </c>
      <c r="AI6" s="383">
        <f>('Body - sporty'!AI9^Parametre!$A$9)/'Body - sporty'!$DK9</f>
        <v>8.3160474743477315E-4</v>
      </c>
      <c r="AJ6" s="383">
        <f>('Body - sporty'!AJ9^Parametre!$A$9)/'Body - sporty'!$DK9</f>
        <v>1.4362703119556361E-4</v>
      </c>
      <c r="AK6" s="383">
        <f>('Body - sporty'!AK9^Parametre!$A$9)/'Body - sporty'!$DK9</f>
        <v>1.3043596374699305E-4</v>
      </c>
      <c r="AL6" s="383">
        <f>('Body - sporty'!AL9^Parametre!$A$9)/'Body - sporty'!$DK9</f>
        <v>4.0925875519985562E-3</v>
      </c>
      <c r="AM6" s="383">
        <f>('Body - sporty'!AM9^Parametre!$A$9)/'Body - sporty'!$DK9</f>
        <v>1.9220652636988134E-7</v>
      </c>
      <c r="AN6" s="383">
        <f>('Body - sporty'!AN9^Parametre!$A$9)/'Body - sporty'!$DK9</f>
        <v>1.0321498653697535E-5</v>
      </c>
      <c r="AO6" s="383">
        <f>('Body - sporty'!AO9^Parametre!$A$9)/'Body - sporty'!$DK9</f>
        <v>4.6239697532837492E-6</v>
      </c>
      <c r="AP6" s="383">
        <f>('Body - sporty'!AP9^Parametre!$A$9)/'Body - sporty'!$DK9</f>
        <v>1</v>
      </c>
      <c r="AQ6" s="383">
        <f>('Body - sporty'!AQ9^Parametre!$A$9)/'Body - sporty'!$DK9</f>
        <v>7.1559798384190238E-8</v>
      </c>
      <c r="AR6" s="383">
        <f>('Body - sporty'!AR9^Parametre!$A$9)/'Body - sporty'!$DK9</f>
        <v>1.9603973627529274E-6</v>
      </c>
      <c r="AS6" s="383">
        <f>('Body - sporty'!AS9^Parametre!$A$9)/'Body - sporty'!$DK9</f>
        <v>1.0601992836572788E-3</v>
      </c>
      <c r="AT6" s="383">
        <f>('Body - sporty'!AT9^Parametre!$A$9)/'Body - sporty'!$DK9</f>
        <v>1.3640234426232116E-4</v>
      </c>
      <c r="AU6" s="383">
        <f>('Body - sporty'!AU9^Parametre!$A$9)/'Body - sporty'!$DK9</f>
        <v>3.8497473890630724E-4</v>
      </c>
      <c r="AV6" s="383">
        <f>('Body - sporty'!AV9^Parametre!$A$9)/'Body - sporty'!$DK9</f>
        <v>5.5457408317472154E-5</v>
      </c>
      <c r="AW6" s="383">
        <f>('Body - sporty'!AW9^Parametre!$A$9)/'Body - sporty'!$DK9</f>
        <v>2.3536529464749947E-6</v>
      </c>
      <c r="AX6" s="383">
        <f>('Body - sporty'!AX9^Parametre!$A$9)/'Body - sporty'!$DK9</f>
        <v>6.0089593150247526E-5</v>
      </c>
      <c r="AY6" s="383">
        <f>('Body - sporty'!AY9^Parametre!$A$9)/'Body - sporty'!$DK9</f>
        <v>7.0336728309463832E-4</v>
      </c>
      <c r="AZ6" s="383">
        <f>('Body - sporty'!AZ9^Parametre!$A$9)/'Body - sporty'!$DK9</f>
        <v>0</v>
      </c>
      <c r="BA6" s="383">
        <f>('Body - sporty'!BA9^Parametre!$A$9)/'Body - sporty'!$DK9</f>
        <v>3.3989905041755235E-4</v>
      </c>
      <c r="BB6" s="383">
        <f>('Body - sporty'!BB9^Parametre!$A$9)/'Body - sporty'!$DK9</f>
        <v>5.6302856402864061E-5</v>
      </c>
      <c r="BC6" s="383">
        <f>('Body - sporty'!BC9^Parametre!$A$9)/'Body - sporty'!$DK9</f>
        <v>0</v>
      </c>
      <c r="BD6" s="383">
        <f>('Body - sporty'!BD9^Parametre!$A$9)/'Body - sporty'!$DK9</f>
        <v>0</v>
      </c>
      <c r="BE6" s="383">
        <f>('Body - sporty'!BE9^Parametre!$A$9)/'Body - sporty'!$DK9</f>
        <v>7.1836068658483936E-5</v>
      </c>
      <c r="BF6" s="383">
        <f>('Body - sporty'!BF9^Parametre!$A$9)/'Body - sporty'!$DK9</f>
        <v>7.6388897833069039E-7</v>
      </c>
      <c r="BG6" s="383">
        <f>('Body - sporty'!BG9^Parametre!$A$9)/'Body - sporty'!$DK9</f>
        <v>0</v>
      </c>
      <c r="BH6" s="383">
        <f>('Body - sporty'!BH9^Parametre!$A$9)/'Body - sporty'!$DK9</f>
        <v>3.3737064498424368E-5</v>
      </c>
      <c r="BI6" s="383">
        <f>('Body - sporty'!BI9^Parametre!$A$9)/'Body - sporty'!$DK9</f>
        <v>7.7710790720378632E-5</v>
      </c>
      <c r="BJ6" s="383">
        <f>('Body - sporty'!BJ9^Parametre!$A$9)/'Body - sporty'!$DK9</f>
        <v>3.6908947051104923E-6</v>
      </c>
      <c r="BK6" s="383">
        <f>('Body - sporty'!BK9^Parametre!$A$9)/'Body - sporty'!$DK9</f>
        <v>3.1327101323407869E-7</v>
      </c>
      <c r="BL6" s="383">
        <f>('Body - sporty'!BL9^Parametre!$A$9)/'Body - sporty'!$DK9</f>
        <v>5.502906152668263E-6</v>
      </c>
      <c r="BM6" s="383">
        <f>('Body - sporty'!BM9^Parametre!$A$9)/'Body - sporty'!$DK9</f>
        <v>0</v>
      </c>
      <c r="BN6" s="383">
        <f>('Body - sporty'!BN9^Parametre!$A$9)/'Body - sporty'!$DK9</f>
        <v>2.1246061797190117E-7</v>
      </c>
      <c r="BO6" s="383">
        <f>('Body - sporty'!BO9^Parametre!$A$9)/'Body - sporty'!$DK9</f>
        <v>2.490238839471071E-4</v>
      </c>
      <c r="BP6" s="383">
        <f>('Body - sporty'!BP9^Parametre!$A$9)/'Body - sporty'!$DK9</f>
        <v>3.0957086876824469E-5</v>
      </c>
      <c r="BQ6" s="383">
        <f>('Body - sporty'!BQ9^Parametre!$A$9)/'Body - sporty'!$DK9</f>
        <v>9.7504255418334032E-5</v>
      </c>
      <c r="BR6" s="383">
        <f>('Body - sporty'!BR9^Parametre!$A$9)/'Body - sporty'!$DK9</f>
        <v>6.2631822167546381E-6</v>
      </c>
      <c r="BS6" s="383">
        <f>('Body - sporty'!BS9^Parametre!$A$9)/'Body - sporty'!$DK9</f>
        <v>0</v>
      </c>
      <c r="BT6" s="383">
        <f>('Body - sporty'!BT9^Parametre!$A$9)/'Body - sporty'!$DK9</f>
        <v>5.0892404526930617E-7</v>
      </c>
      <c r="BU6" s="383">
        <f>('Body - sporty'!BU9^Parametre!$A$9)/'Body - sporty'!$DK9</f>
        <v>1.1290044959826474E-5</v>
      </c>
      <c r="BV6" s="383">
        <f>('Body - sporty'!BV9^Parametre!$A$9)/'Body - sporty'!$DK9</f>
        <v>1.6874557987657029E-7</v>
      </c>
      <c r="BW6" s="383">
        <f>('Body - sporty'!BW9^Parametre!$A$9)/'Body - sporty'!$DK9</f>
        <v>0</v>
      </c>
      <c r="BX6" s="383">
        <f>('Body - sporty'!BX9^Parametre!$A$9)/'Body - sporty'!$DK9</f>
        <v>0</v>
      </c>
      <c r="BY6" s="383">
        <f>('Body - sporty'!BY9^Parametre!$A$9)/'Body - sporty'!$DK9</f>
        <v>5.123512192004154E-8</v>
      </c>
      <c r="BZ6" s="383">
        <f>('Body - sporty'!BZ9^Parametre!$A$9)/'Body - sporty'!$DK9</f>
        <v>2.3923955540997165E-6</v>
      </c>
      <c r="CA6" s="383">
        <f>('Body - sporty'!CA9^Parametre!$A$9)/'Body - sporty'!$DK9</f>
        <v>2.0956106998737249E-6</v>
      </c>
      <c r="CB6" s="383">
        <f>('Body - sporty'!CB9^Parametre!$A$9)/'Body - sporty'!$DK9</f>
        <v>1.0249882477743918E-5</v>
      </c>
      <c r="CC6" s="383">
        <f>('Body - sporty'!CC9^Parametre!$A$9)/'Body - sporty'!$DK9</f>
        <v>0</v>
      </c>
      <c r="CD6" s="383">
        <f>('Body - sporty'!CD9^Parametre!$A$9)/'Body - sporty'!$DK9</f>
        <v>2.56860998209824E-5</v>
      </c>
      <c r="CE6" s="383">
        <f>('Body - sporty'!CE9^Parametre!$A$9)/'Body - sporty'!$DK9</f>
        <v>6.4679342588695228E-5</v>
      </c>
      <c r="CF6" s="383">
        <f>('Body - sporty'!CF9^Parametre!$A$9)/'Body - sporty'!$DK9</f>
        <v>2.9680592591795679E-5</v>
      </c>
      <c r="CG6" s="383">
        <f>('Body - sporty'!CG9^Parametre!$A$9)/'Body - sporty'!$DK9</f>
        <v>4.0915031894730037E-4</v>
      </c>
      <c r="CH6" s="383">
        <f>('Body - sporty'!CH9^Parametre!$A$9)/'Body - sporty'!$DK9</f>
        <v>1.582749647444077E-4</v>
      </c>
      <c r="CI6" s="383">
        <f>('Body - sporty'!CI9^Parametre!$A$9)/'Body - sporty'!$DK9</f>
        <v>5.165864016840564E-6</v>
      </c>
      <c r="CJ6" s="383">
        <f>('Body - sporty'!CJ9^Parametre!$A$9)/'Body - sporty'!$DK9</f>
        <v>3.3779131349712814E-5</v>
      </c>
      <c r="CK6" s="383">
        <f>('Body - sporty'!CK9^Parametre!$A$9)/'Body - sporty'!$DK9</f>
        <v>0</v>
      </c>
      <c r="CL6" s="383">
        <f>('Body - sporty'!CL9^Parametre!$A$9)/'Body - sporty'!$DK9</f>
        <v>1.3007933790222826E-4</v>
      </c>
      <c r="CM6" s="383">
        <f>('Body - sporty'!CM9^Parametre!$A$9)/'Body - sporty'!$DK9</f>
        <v>1.0392508364701606E-4</v>
      </c>
      <c r="CN6" s="383">
        <f>('Body - sporty'!CN9^Parametre!$A$9)/'Body - sporty'!$DK9</f>
        <v>2.8705527065244817E-7</v>
      </c>
      <c r="CO6" s="383">
        <f>('Body - sporty'!CO9^Parametre!$A$9)/'Body - sporty'!$DK9</f>
        <v>1.8116965463419203E-4</v>
      </c>
      <c r="CP6" s="383">
        <f>('Body - sporty'!CP9^Parametre!$A$9)/'Body - sporty'!$DK9</f>
        <v>1.0689797042576566E-7</v>
      </c>
      <c r="CQ6" s="383">
        <f>('Body - sporty'!CQ9^Parametre!$A$9)/'Body - sporty'!$DK9</f>
        <v>0</v>
      </c>
      <c r="CR6" s="383">
        <f>('Body - sporty'!CR9^Parametre!$A$9)/'Body - sporty'!$DK9</f>
        <v>1.1530490209639001E-5</v>
      </c>
      <c r="CS6" s="383">
        <f>('Body - sporty'!CS9^Parametre!$A$9)/'Body - sporty'!$DK9</f>
        <v>9.1337674138938245E-7</v>
      </c>
      <c r="CT6" s="383">
        <f>('Body - sporty'!CT9^Parametre!$A$9)/'Body - sporty'!$DK9</f>
        <v>3.8183611181555178E-5</v>
      </c>
      <c r="CU6" s="383">
        <f>('Body - sporty'!CU9^Parametre!$A$9)/'Body - sporty'!$DK9</f>
        <v>0</v>
      </c>
      <c r="CV6" s="383">
        <f>('Body - sporty'!CV9^Parametre!$A$9)/'Body - sporty'!$DK9</f>
        <v>0</v>
      </c>
      <c r="CW6" s="383">
        <f>('Body - sporty'!CW9^Parametre!$A$9)/'Body - sporty'!$DK9</f>
        <v>1.9092562009316302E-5</v>
      </c>
      <c r="CX6" s="383">
        <f>('Body - sporty'!CX9^Parametre!$A$9)/'Body - sporty'!$DK9</f>
        <v>1.6152984489689207E-7</v>
      </c>
      <c r="CY6" s="383">
        <f>('Body - sporty'!CY9^Parametre!$A$9)/'Body - sporty'!$DK9</f>
        <v>3.8570631345982178E-4</v>
      </c>
      <c r="CZ6" s="383">
        <f>('Body - sporty'!CZ9^Parametre!$A$9)/'Body - sporty'!$DK9</f>
        <v>1.3022540848031398E-4</v>
      </c>
      <c r="DA6" s="383">
        <f>('Body - sporty'!DA9^Parametre!$A$9)/'Body - sporty'!$DK9</f>
        <v>2.2570387085707774E-3</v>
      </c>
      <c r="DB6" s="383">
        <f>('Body - sporty'!DB9^Parametre!$A$9)/'Body - sporty'!$DK9</f>
        <v>1.6966801852412035E-4</v>
      </c>
      <c r="DC6" s="383">
        <f>('Body - sporty'!DC9^Parametre!$A$9)/'Body - sporty'!$DK9</f>
        <v>5.5114003828088478E-7</v>
      </c>
      <c r="DD6" s="383">
        <f>('Body - sporty'!DD9^Parametre!$A$9)/'Body - sporty'!$DK9</f>
        <v>1.9035135743043702E-6</v>
      </c>
      <c r="DE6" s="383">
        <f>('Body - sporty'!DE9^Parametre!$A$9)/'Body - sporty'!$DK9</f>
        <v>1.2384354818148818E-3</v>
      </c>
      <c r="DF6" s="383">
        <f>('Body - sporty'!DF9^Parametre!$A$9)/'Body - sporty'!$DK9</f>
        <v>1.0606951115496596E-6</v>
      </c>
      <c r="DG6" s="383">
        <f>('Body - sporty'!DG9^Parametre!$A$9)/'Body - sporty'!$DK9</f>
        <v>1.0244179682069119E-4</v>
      </c>
      <c r="DH6" s="383">
        <f>('Body - sporty'!DH9^Parametre!$A$9)/'Body - sporty'!$DK9</f>
        <v>0</v>
      </c>
      <c r="DI6" s="383">
        <f>('Body - sporty'!DI9^Parametre!$A$9)/'Body - sporty'!$DK9</f>
        <v>1.5230478279085683E-5</v>
      </c>
    </row>
    <row r="7" spans="1:116" ht="14.25" customHeight="1" x14ac:dyDescent="0.25">
      <c r="A7" s="238" t="s">
        <v>9</v>
      </c>
      <c r="B7" s="383">
        <f>('Body - sporty'!B10^Parametre!$A$9)/'Body - sporty'!$DK10</f>
        <v>6.3849710548666063E-6</v>
      </c>
      <c r="C7" s="383">
        <f>('Body - sporty'!C10^Parametre!$A$9)/'Body - sporty'!$DK10</f>
        <v>7.0470006133347473E-5</v>
      </c>
      <c r="D7" s="383">
        <f>('Body - sporty'!D10^Parametre!$A$9)/'Body - sporty'!$DK10</f>
        <v>2.1151937710247779E-3</v>
      </c>
      <c r="E7" s="383">
        <f>('Body - sporty'!E10^Parametre!$A$9)/'Body - sporty'!$DK10</f>
        <v>4.1474368504390612E-4</v>
      </c>
      <c r="F7" s="383">
        <f>('Body - sporty'!F10^Parametre!$A$9)/'Body - sporty'!$DK10</f>
        <v>4.5732814816465588E-6</v>
      </c>
      <c r="G7" s="383">
        <f>('Body - sporty'!G10^Parametre!$A$9)/'Body - sporty'!$DK10</f>
        <v>4.11527035261673E-3</v>
      </c>
      <c r="H7" s="383">
        <f>('Body - sporty'!H10^Parametre!$A$9)/'Body - sporty'!$DK10</f>
        <v>0</v>
      </c>
      <c r="I7" s="383">
        <f>('Body - sporty'!I10^Parametre!$A$9)/'Body - sporty'!$DK10</f>
        <v>2.0243009566140008E-3</v>
      </c>
      <c r="J7" s="383">
        <f>('Body - sporty'!J10^Parametre!$A$9)/'Body - sporty'!$DK10</f>
        <v>9.5793033201348589E-4</v>
      </c>
      <c r="K7" s="383">
        <f>('Body - sporty'!K10^Parametre!$A$9)/'Body - sporty'!$DK10</f>
        <v>0</v>
      </c>
      <c r="L7" s="383">
        <f>('Body - sporty'!L10^Parametre!$A$9)/'Body - sporty'!$DK10</f>
        <v>2.2164020336558248E-3</v>
      </c>
      <c r="M7" s="383">
        <f>('Body - sporty'!M10^Parametre!$A$9)/'Body - sporty'!$DK10</f>
        <v>1.6219125773542994E-2</v>
      </c>
      <c r="N7" s="383">
        <f>('Body - sporty'!N10^Parametre!$A$9)/'Body - sporty'!$DK10</f>
        <v>0</v>
      </c>
      <c r="O7" s="383">
        <f>('Body - sporty'!O10^Parametre!$A$9)/'Body - sporty'!$DK10</f>
        <v>2.6836827561679281E-5</v>
      </c>
      <c r="P7" s="383">
        <f>('Body - sporty'!P10^Parametre!$A$9)/'Body - sporty'!$DK10</f>
        <v>2.7509452270822418E-3</v>
      </c>
      <c r="Q7" s="383">
        <f>('Body - sporty'!Q10^Parametre!$A$9)/'Body - sporty'!$DK10</f>
        <v>2.6759803774853576E-5</v>
      </c>
      <c r="R7" s="383">
        <f>('Body - sporty'!R10^Parametre!$A$9)/'Body - sporty'!$DK10</f>
        <v>1.4197497455680898E-3</v>
      </c>
      <c r="S7" s="383">
        <f>('Body - sporty'!S10^Parametre!$A$9)/'Body - sporty'!$DK10</f>
        <v>5.0735636185292361E-5</v>
      </c>
      <c r="T7" s="383">
        <f>('Body - sporty'!T10^Parametre!$A$9)/'Body - sporty'!$DK10</f>
        <v>5.3841510552696998E-5</v>
      </c>
      <c r="U7" s="383">
        <f>('Body - sporty'!U10^Parametre!$A$9)/'Body - sporty'!$DK10</f>
        <v>2.8438430260742673E-3</v>
      </c>
      <c r="V7" s="383">
        <f>('Body - sporty'!V10^Parametre!$A$9)/'Body - sporty'!$DK10</f>
        <v>5.3039240852232272E-6</v>
      </c>
      <c r="W7" s="383">
        <f>('Body - sporty'!W10^Parametre!$A$9)/'Body - sporty'!$DK10</f>
        <v>2.6507915011638237E-4</v>
      </c>
      <c r="X7" s="383">
        <f>('Body - sporty'!X10^Parametre!$A$9)/'Body - sporty'!$DK10</f>
        <v>0</v>
      </c>
      <c r="Y7" s="383">
        <f>('Body - sporty'!Y10^Parametre!$A$9)/'Body - sporty'!$DK10</f>
        <v>0</v>
      </c>
      <c r="Z7" s="383">
        <f>('Body - sporty'!Z10^Parametre!$A$9)/'Body - sporty'!$DK10</f>
        <v>6.4141418042733917E-4</v>
      </c>
      <c r="AA7" s="383">
        <f>('Body - sporty'!AA10^Parametre!$A$9)/'Body - sporty'!$DK10</f>
        <v>5.0800603269888696E-6</v>
      </c>
      <c r="AB7" s="383">
        <f>('Body - sporty'!AB10^Parametre!$A$9)/'Body - sporty'!$DK10</f>
        <v>1.5167173437838425E-4</v>
      </c>
      <c r="AC7" s="383">
        <f>('Body - sporty'!AC10^Parametre!$A$9)/'Body - sporty'!$DK10</f>
        <v>1.7150913172407406E-3</v>
      </c>
      <c r="AD7" s="383">
        <f>('Body - sporty'!AD10^Parametre!$A$9)/'Body - sporty'!$DK10</f>
        <v>3.953421268260115E-5</v>
      </c>
      <c r="AE7" s="383">
        <f>('Body - sporty'!AE10^Parametre!$A$9)/'Body - sporty'!$DK10</f>
        <v>3.9424699628078721E-6</v>
      </c>
      <c r="AF7" s="383">
        <f>('Body - sporty'!AF10^Parametre!$A$9)/'Body - sporty'!$DK10</f>
        <v>0</v>
      </c>
      <c r="AG7" s="383">
        <f>('Body - sporty'!AG10^Parametre!$A$9)/'Body - sporty'!$DK10</f>
        <v>0</v>
      </c>
      <c r="AH7" s="383">
        <f>('Body - sporty'!AH10^Parametre!$A$9)/'Body - sporty'!$DK10</f>
        <v>7.2603070043601232E-7</v>
      </c>
      <c r="AI7" s="383">
        <f>('Body - sporty'!AI10^Parametre!$A$9)/'Body - sporty'!$DK10</f>
        <v>2.265359614323277E-4</v>
      </c>
      <c r="AJ7" s="383">
        <f>('Body - sporty'!AJ10^Parametre!$A$9)/'Body - sporty'!$DK10</f>
        <v>5.3527772206611775E-4</v>
      </c>
      <c r="AK7" s="383">
        <f>('Body - sporty'!AK10^Parametre!$A$9)/'Body - sporty'!$DK10</f>
        <v>4.7619598762851787E-4</v>
      </c>
      <c r="AL7" s="383">
        <f>('Body - sporty'!AL10^Parametre!$A$9)/'Body - sporty'!$DK10</f>
        <v>3.2518862248981839E-4</v>
      </c>
      <c r="AM7" s="383">
        <f>('Body - sporty'!AM10^Parametre!$A$9)/'Body - sporty'!$DK10</f>
        <v>1.4750359219642882E-5</v>
      </c>
      <c r="AN7" s="383">
        <f>('Body - sporty'!AN10^Parametre!$A$9)/'Body - sporty'!$DK10</f>
        <v>0</v>
      </c>
      <c r="AO7" s="383">
        <f>('Body - sporty'!AO10^Parametre!$A$9)/'Body - sporty'!$DK10</f>
        <v>1.0984439074063227E-5</v>
      </c>
      <c r="AP7" s="383">
        <f>('Body - sporty'!AP10^Parametre!$A$9)/'Body - sporty'!$DK10</f>
        <v>1</v>
      </c>
      <c r="AQ7" s="383">
        <f>('Body - sporty'!AQ10^Parametre!$A$9)/'Body - sporty'!$DK10</f>
        <v>1.8441548246795712E-7</v>
      </c>
      <c r="AR7" s="383">
        <f>('Body - sporty'!AR10^Parametre!$A$9)/'Body - sporty'!$DK10</f>
        <v>4.614519158342745E-6</v>
      </c>
      <c r="AS7" s="383">
        <f>('Body - sporty'!AS10^Parametre!$A$9)/'Body - sporty'!$DK10</f>
        <v>2.098696687918066E-3</v>
      </c>
      <c r="AT7" s="383">
        <f>('Body - sporty'!AT10^Parametre!$A$9)/'Body - sporty'!$DK10</f>
        <v>4.4352681951425346E-4</v>
      </c>
      <c r="AU7" s="383">
        <f>('Body - sporty'!AU10^Parametre!$A$9)/'Body - sporty'!$DK10</f>
        <v>2.0538748955878225E-3</v>
      </c>
      <c r="AV7" s="383">
        <f>('Body - sporty'!AV10^Parametre!$A$9)/'Body - sporty'!$DK10</f>
        <v>1.6550496491665766E-4</v>
      </c>
      <c r="AW7" s="383">
        <f>('Body - sporty'!AW10^Parametre!$A$9)/'Body - sporty'!$DK10</f>
        <v>7.2623735770989295E-6</v>
      </c>
      <c r="AX7" s="383">
        <f>('Body - sporty'!AX10^Parametre!$A$9)/'Body - sporty'!$DK10</f>
        <v>2.0069760622609236E-4</v>
      </c>
      <c r="AY7" s="383">
        <f>('Body - sporty'!AY10^Parametre!$A$9)/'Body - sporty'!$DK10</f>
        <v>0</v>
      </c>
      <c r="AZ7" s="383">
        <f>('Body - sporty'!AZ10^Parametre!$A$9)/'Body - sporty'!$DK10</f>
        <v>5.6820476846153853E-6</v>
      </c>
      <c r="BA7" s="383">
        <f>('Body - sporty'!BA10^Parametre!$A$9)/'Body - sporty'!$DK10</f>
        <v>3.0275860197886757E-2</v>
      </c>
      <c r="BB7" s="383">
        <f>('Body - sporty'!BB10^Parametre!$A$9)/'Body - sporty'!$DK10</f>
        <v>0</v>
      </c>
      <c r="BC7" s="383">
        <f>('Body - sporty'!BC10^Parametre!$A$9)/'Body - sporty'!$DK10</f>
        <v>0</v>
      </c>
      <c r="BD7" s="383">
        <f>('Body - sporty'!BD10^Parametre!$A$9)/'Body - sporty'!$DK10</f>
        <v>0</v>
      </c>
      <c r="BE7" s="383">
        <f>('Body - sporty'!BE10^Parametre!$A$9)/'Body - sporty'!$DK10</f>
        <v>2.8419438710802943E-4</v>
      </c>
      <c r="BF7" s="383">
        <f>('Body - sporty'!BF10^Parametre!$A$9)/'Body - sporty'!$DK10</f>
        <v>6.3069332555347493E-5</v>
      </c>
      <c r="BG7" s="383">
        <f>('Body - sporty'!BG10^Parametre!$A$9)/'Body - sporty'!$DK10</f>
        <v>0</v>
      </c>
      <c r="BH7" s="383">
        <f>('Body - sporty'!BH10^Parametre!$A$9)/'Body - sporty'!$DK10</f>
        <v>3.2146587959635447E-3</v>
      </c>
      <c r="BI7" s="383">
        <f>('Body - sporty'!BI10^Parametre!$A$9)/'Body - sporty'!$DK10</f>
        <v>4.7603085972640605E-6</v>
      </c>
      <c r="BJ7" s="383">
        <f>('Body - sporty'!BJ10^Parametre!$A$9)/'Body - sporty'!$DK10</f>
        <v>0</v>
      </c>
      <c r="BK7" s="383">
        <f>('Body - sporty'!BK10^Parametre!$A$9)/'Body - sporty'!$DK10</f>
        <v>0</v>
      </c>
      <c r="BL7" s="383">
        <f>('Body - sporty'!BL10^Parametre!$A$9)/'Body - sporty'!$DK10</f>
        <v>1.3072390303017387E-5</v>
      </c>
      <c r="BM7" s="383">
        <f>('Body - sporty'!BM10^Parametre!$A$9)/'Body - sporty'!$DK10</f>
        <v>0</v>
      </c>
      <c r="BN7" s="383">
        <f>('Body - sporty'!BN10^Parametre!$A$9)/'Body - sporty'!$DK10</f>
        <v>0</v>
      </c>
      <c r="BO7" s="383">
        <f>('Body - sporty'!BO10^Parametre!$A$9)/'Body - sporty'!$DK10</f>
        <v>9.5424980153554023E-2</v>
      </c>
      <c r="BP7" s="383">
        <f>('Body - sporty'!BP10^Parametre!$A$9)/'Body - sporty'!$DK10</f>
        <v>1.2089576026678586E-4</v>
      </c>
      <c r="BQ7" s="383">
        <f>('Body - sporty'!BQ10^Parametre!$A$9)/'Body - sporty'!$DK10</f>
        <v>2.4397756338727467E-4</v>
      </c>
      <c r="BR7" s="383">
        <f>('Body - sporty'!BR10^Parametre!$A$9)/'Body - sporty'!$DK10</f>
        <v>2.0321397723298507E-5</v>
      </c>
      <c r="BS7" s="383">
        <f>('Body - sporty'!BS10^Parametre!$A$9)/'Body - sporty'!$DK10</f>
        <v>0</v>
      </c>
      <c r="BT7" s="383">
        <f>('Body - sporty'!BT10^Parametre!$A$9)/'Body - sporty'!$DK10</f>
        <v>0</v>
      </c>
      <c r="BU7" s="383">
        <f>('Body - sporty'!BU10^Parametre!$A$9)/'Body - sporty'!$DK10</f>
        <v>3.0898268809925187E-5</v>
      </c>
      <c r="BV7" s="383">
        <f>('Body - sporty'!BV10^Parametre!$A$9)/'Body - sporty'!$DK10</f>
        <v>1.8640377518851874E-5</v>
      </c>
      <c r="BW7" s="383">
        <f>('Body - sporty'!BW10^Parametre!$A$9)/'Body - sporty'!$DK10</f>
        <v>1.1401532779728265E-7</v>
      </c>
      <c r="BX7" s="383">
        <f>('Body - sporty'!BX10^Parametre!$A$9)/'Body - sporty'!$DK10</f>
        <v>2.2183589774501403E-5</v>
      </c>
      <c r="BY7" s="383">
        <f>('Body - sporty'!BY10^Parametre!$A$9)/'Body - sporty'!$DK10</f>
        <v>1.5831062644807303E-7</v>
      </c>
      <c r="BZ7" s="383">
        <f>('Body - sporty'!BZ10^Parametre!$A$9)/'Body - sporty'!$DK10</f>
        <v>6.7764867234407422E-6</v>
      </c>
      <c r="CA7" s="383">
        <f>('Body - sporty'!CA10^Parametre!$A$9)/'Body - sporty'!$DK10</f>
        <v>0</v>
      </c>
      <c r="CB7" s="383">
        <f>('Body - sporty'!CB10^Parametre!$A$9)/'Body - sporty'!$DK10</f>
        <v>3.5201618273712308E-5</v>
      </c>
      <c r="CC7" s="383">
        <f>('Body - sporty'!CC10^Parametre!$A$9)/'Body - sporty'!$DK10</f>
        <v>0</v>
      </c>
      <c r="CD7" s="383">
        <f>('Body - sporty'!CD10^Parametre!$A$9)/'Body - sporty'!$DK10</f>
        <v>7.3281979743204282E-4</v>
      </c>
      <c r="CE7" s="383">
        <f>('Body - sporty'!CE10^Parametre!$A$9)/'Body - sporty'!$DK10</f>
        <v>1.9815447322562438E-4</v>
      </c>
      <c r="CF7" s="383">
        <f>('Body - sporty'!CF10^Parametre!$A$9)/'Body - sporty'!$DK10</f>
        <v>8.1094891625396745E-5</v>
      </c>
      <c r="CG7" s="383">
        <f>('Body - sporty'!CG10^Parametre!$A$9)/'Body - sporty'!$DK10</f>
        <v>1.2943599065525079E-3</v>
      </c>
      <c r="CH7" s="383">
        <f>('Body - sporty'!CH10^Parametre!$A$9)/'Body - sporty'!$DK10</f>
        <v>4.7328666436746844E-4</v>
      </c>
      <c r="CI7" s="383">
        <f>('Body - sporty'!CI10^Parametre!$A$9)/'Body - sporty'!$DK10</f>
        <v>1.4056723790830836E-5</v>
      </c>
      <c r="CJ7" s="383">
        <f>('Body - sporty'!CJ10^Parametre!$A$9)/'Body - sporty'!$DK10</f>
        <v>0</v>
      </c>
      <c r="CK7" s="383">
        <f>('Body - sporty'!CK10^Parametre!$A$9)/'Body - sporty'!$DK10</f>
        <v>5.1145214392245233E-6</v>
      </c>
      <c r="CL7" s="383">
        <f>('Body - sporty'!CL10^Parametre!$A$9)/'Body - sporty'!$DK10</f>
        <v>5.0543630313266703E-4</v>
      </c>
      <c r="CM7" s="383">
        <f>('Body - sporty'!CM10^Parametre!$A$9)/'Body - sporty'!$DK10</f>
        <v>2.0529368680418229E-4</v>
      </c>
      <c r="CN7" s="383">
        <f>('Body - sporty'!CN10^Parametre!$A$9)/'Body - sporty'!$DK10</f>
        <v>7.7830679748494469E-7</v>
      </c>
      <c r="CO7" s="383">
        <f>('Body - sporty'!CO10^Parametre!$A$9)/'Body - sporty'!$DK10</f>
        <v>4.0721330681059491E-4</v>
      </c>
      <c r="CP7" s="383">
        <f>('Body - sporty'!CP10^Parametre!$A$9)/'Body - sporty'!$DK10</f>
        <v>2.6087291550049389E-7</v>
      </c>
      <c r="CQ7" s="383">
        <f>('Body - sporty'!CQ10^Parametre!$A$9)/'Body - sporty'!$DK10</f>
        <v>0</v>
      </c>
      <c r="CR7" s="383">
        <f>('Body - sporty'!CR10^Parametre!$A$9)/'Body - sporty'!$DK10</f>
        <v>2.6765112206456246E-5</v>
      </c>
      <c r="CS7" s="383">
        <f>('Body - sporty'!CS10^Parametre!$A$9)/'Body - sporty'!$DK10</f>
        <v>2.2452302471668988E-6</v>
      </c>
      <c r="CT7" s="383">
        <f>('Body - sporty'!CT10^Parametre!$A$9)/'Body - sporty'!$DK10</f>
        <v>8.6691015522743478E-5</v>
      </c>
      <c r="CU7" s="383">
        <f>('Body - sporty'!CU10^Parametre!$A$9)/'Body - sporty'!$DK10</f>
        <v>0</v>
      </c>
      <c r="CV7" s="383">
        <f>('Body - sporty'!CV10^Parametre!$A$9)/'Body - sporty'!$DK10</f>
        <v>3.327166523225825E-4</v>
      </c>
      <c r="CW7" s="383">
        <f>('Body - sporty'!CW10^Parametre!$A$9)/'Body - sporty'!$DK10</f>
        <v>4.8042435355454662E-3</v>
      </c>
      <c r="CX7" s="383">
        <f>('Body - sporty'!CX10^Parametre!$A$9)/'Body - sporty'!$DK10</f>
        <v>3.1074627007276889E-7</v>
      </c>
      <c r="CY7" s="383">
        <f>('Body - sporty'!CY10^Parametre!$A$9)/'Body - sporty'!$DK10</f>
        <v>5.1631255938604445E-3</v>
      </c>
      <c r="CZ7" s="383">
        <f>('Body - sporty'!CZ10^Parametre!$A$9)/'Body - sporty'!$DK10</f>
        <v>4.7115158748168179E-4</v>
      </c>
      <c r="DA7" s="383">
        <f>('Body - sporty'!DA10^Parametre!$A$9)/'Body - sporty'!$DK10</f>
        <v>6.7395338169650839E-3</v>
      </c>
      <c r="DB7" s="383">
        <f>('Body - sporty'!DB10^Parametre!$A$9)/'Body - sporty'!$DK10</f>
        <v>4.0532599786366973E-4</v>
      </c>
      <c r="DC7" s="383">
        <f>('Body - sporty'!DC10^Parametre!$A$9)/'Body - sporty'!$DK10</f>
        <v>0</v>
      </c>
      <c r="DD7" s="383">
        <f>('Body - sporty'!DD10^Parametre!$A$9)/'Body - sporty'!$DK10</f>
        <v>3.8848691998544644E-6</v>
      </c>
      <c r="DE7" s="383">
        <f>('Body - sporty'!DE10^Parametre!$A$9)/'Body - sporty'!$DK10</f>
        <v>0.25329001486282959</v>
      </c>
      <c r="DF7" s="383">
        <f>('Body - sporty'!DF10^Parametre!$A$9)/'Body - sporty'!$DK10</f>
        <v>3.2311022877726535E-6</v>
      </c>
      <c r="DG7" s="383">
        <f>('Body - sporty'!DG10^Parametre!$A$9)/'Body - sporty'!$DK10</f>
        <v>5.1395858582552873E-4</v>
      </c>
      <c r="DH7" s="383">
        <f>('Body - sporty'!DH10^Parametre!$A$9)/'Body - sporty'!$DK10</f>
        <v>5.4790419152850561E-4</v>
      </c>
      <c r="DI7" s="383">
        <f>('Body - sporty'!DI10^Parametre!$A$9)/'Body - sporty'!$DK10</f>
        <v>5.5681919087043767E-5</v>
      </c>
    </row>
    <row r="8" spans="1:116" ht="14.25" customHeight="1" x14ac:dyDescent="0.25">
      <c r="A8" s="238" t="s">
        <v>10</v>
      </c>
      <c r="B8" s="383">
        <f>('Body - sporty'!B11^Parametre!$A$9)/'Body - sporty'!$DK11</f>
        <v>2.6895381402670829E-4</v>
      </c>
      <c r="C8" s="383">
        <f>('Body - sporty'!C11^Parametre!$A$9)/'Body - sporty'!$DK11</f>
        <v>0</v>
      </c>
      <c r="D8" s="383">
        <f>('Body - sporty'!D11^Parametre!$A$9)/'Body - sporty'!$DK11</f>
        <v>7.7425455510533758E-2</v>
      </c>
      <c r="E8" s="383">
        <f>('Body - sporty'!E11^Parametre!$A$9)/'Body - sporty'!$DK11</f>
        <v>1.5641394734852522E-2</v>
      </c>
      <c r="F8" s="383">
        <f>('Body - sporty'!F11^Parametre!$A$9)/'Body - sporty'!$DK11</f>
        <v>4.7724892881152127E-3</v>
      </c>
      <c r="G8" s="383">
        <f>('Body - sporty'!G11^Parametre!$A$9)/'Body - sporty'!$DK11</f>
        <v>0.156332424175819</v>
      </c>
      <c r="H8" s="383">
        <f>('Body - sporty'!H11^Parametre!$A$9)/'Body - sporty'!$DK11</f>
        <v>0</v>
      </c>
      <c r="I8" s="383">
        <f>('Body - sporty'!I11^Parametre!$A$9)/'Body - sporty'!$DK11</f>
        <v>6.2380620933468689E-2</v>
      </c>
      <c r="J8" s="383">
        <f>('Body - sporty'!J11^Parametre!$A$9)/'Body - sporty'!$DK11</f>
        <v>5.3373633299375466E-2</v>
      </c>
      <c r="K8" s="383">
        <f>('Body - sporty'!K11^Parametre!$A$9)/'Body - sporty'!$DK11</f>
        <v>0</v>
      </c>
      <c r="L8" s="383">
        <f>('Body - sporty'!L11^Parametre!$A$9)/'Body - sporty'!$DK11</f>
        <v>0.10019906552424165</v>
      </c>
      <c r="M8" s="383">
        <f>('Body - sporty'!M11^Parametre!$A$9)/'Body - sporty'!$DK11</f>
        <v>0.6523424783189764</v>
      </c>
      <c r="N8" s="383">
        <f>('Body - sporty'!N11^Parametre!$A$9)/'Body - sporty'!$DK11</f>
        <v>1.0827818322746598E-2</v>
      </c>
      <c r="O8" s="383">
        <f>('Body - sporty'!O11^Parametre!$A$9)/'Body - sporty'!$DK11</f>
        <v>1.0696251287305811E-3</v>
      </c>
      <c r="P8" s="383">
        <f>('Body - sporty'!P11^Parametre!$A$9)/'Body - sporty'!$DK11</f>
        <v>6.761664603319895E-4</v>
      </c>
      <c r="Q8" s="383">
        <f>('Body - sporty'!Q11^Parametre!$A$9)/'Body - sporty'!$DK11</f>
        <v>1.2938111421726239E-3</v>
      </c>
      <c r="R8" s="383">
        <f>('Body - sporty'!R11^Parametre!$A$9)/'Body - sporty'!$DK11</f>
        <v>1.4197497455680904E-3</v>
      </c>
      <c r="S8" s="383">
        <f>('Body - sporty'!S11^Parametre!$A$9)/'Body - sporty'!$DK11</f>
        <v>7.2316303115464524E-4</v>
      </c>
      <c r="T8" s="383">
        <f>('Body - sporty'!T11^Parametre!$A$9)/'Body - sporty'!$DK11</f>
        <v>0</v>
      </c>
      <c r="U8" s="383">
        <f>('Body - sporty'!U11^Parametre!$A$9)/'Body - sporty'!$DK11</f>
        <v>0.13846564426786975</v>
      </c>
      <c r="V8" s="383">
        <f>('Body - sporty'!V11^Parametre!$A$9)/'Body - sporty'!$DK11</f>
        <v>2.9255719139590719E-4</v>
      </c>
      <c r="W8" s="383">
        <f>('Body - sporty'!W11^Parametre!$A$9)/'Body - sporty'!$DK11</f>
        <v>1.0730434119596153E-2</v>
      </c>
      <c r="X8" s="383">
        <f>('Body - sporty'!X11^Parametre!$A$9)/'Body - sporty'!$DK11</f>
        <v>0</v>
      </c>
      <c r="Y8" s="383">
        <f>('Body - sporty'!Y11^Parametre!$A$9)/'Body - sporty'!$DK11</f>
        <v>3.2792833860484361E-4</v>
      </c>
      <c r="Z8" s="383">
        <f>('Body - sporty'!Z11^Parametre!$A$9)/'Body - sporty'!$DK11</f>
        <v>3.1025290578213613E-2</v>
      </c>
      <c r="AA8" s="383">
        <f>('Body - sporty'!AA11^Parametre!$A$9)/'Body - sporty'!$DK11</f>
        <v>2.4829309547596732E-4</v>
      </c>
      <c r="AB8" s="383">
        <f>('Body - sporty'!AB11^Parametre!$A$9)/'Body - sporty'!$DK11</f>
        <v>8.3857877507727135E-3</v>
      </c>
      <c r="AC8" s="383">
        <f>('Body - sporty'!AC11^Parametre!$A$9)/'Body - sporty'!$DK11</f>
        <v>4.6858616086632963E-2</v>
      </c>
      <c r="AD8" s="383">
        <f>('Body - sporty'!AD11^Parametre!$A$9)/'Body - sporty'!$DK11</f>
        <v>1.7468654378639068E-3</v>
      </c>
      <c r="AE8" s="383">
        <f>('Body - sporty'!AE11^Parametre!$A$9)/'Body - sporty'!$DK11</f>
        <v>1.8933324531031855E-4</v>
      </c>
      <c r="AF8" s="383">
        <f>('Body - sporty'!AF11^Parametre!$A$9)/'Body - sporty'!$DK11</f>
        <v>0</v>
      </c>
      <c r="AG8" s="383">
        <f>('Body - sporty'!AG11^Parametre!$A$9)/'Body - sporty'!$DK11</f>
        <v>0</v>
      </c>
      <c r="AH8" s="383">
        <f>('Body - sporty'!AH11^Parametre!$A$9)/'Body - sporty'!$DK11</f>
        <v>0</v>
      </c>
      <c r="AI8" s="383">
        <f>('Body - sporty'!AI11^Parametre!$A$9)/'Body - sporty'!$DK11</f>
        <v>9.4597763301433515E-3</v>
      </c>
      <c r="AJ8" s="383">
        <f>('Body - sporty'!AJ11^Parametre!$A$9)/'Body - sporty'!$DK11</f>
        <v>2.9600521684086601E-2</v>
      </c>
      <c r="AK8" s="383">
        <f>('Body - sporty'!AK11^Parametre!$A$9)/'Body - sporty'!$DK11</f>
        <v>1.8668010689535292E-2</v>
      </c>
      <c r="AL8" s="383">
        <f>('Body - sporty'!AL11^Parametre!$A$9)/'Body - sporty'!$DK11</f>
        <v>0</v>
      </c>
      <c r="AM8" s="383">
        <f>('Body - sporty'!AM11^Parametre!$A$9)/'Body - sporty'!$DK11</f>
        <v>0</v>
      </c>
      <c r="AN8" s="383">
        <f>('Body - sporty'!AN11^Parametre!$A$9)/'Body - sporty'!$DK11</f>
        <v>0</v>
      </c>
      <c r="AO8" s="383">
        <f>('Body - sporty'!AO11^Parametre!$A$9)/'Body - sporty'!$DK11</f>
        <v>0</v>
      </c>
      <c r="AP8" s="383">
        <f>('Body - sporty'!AP11^Parametre!$A$9)/'Body - sporty'!$DK11</f>
        <v>1</v>
      </c>
      <c r="AQ8" s="383">
        <f>('Body - sporty'!AQ11^Parametre!$A$9)/'Body - sporty'!$DK11</f>
        <v>0</v>
      </c>
      <c r="AR8" s="383">
        <f>('Body - sporty'!AR11^Parametre!$A$9)/'Body - sporty'!$DK11</f>
        <v>2.380177095612022E-4</v>
      </c>
      <c r="AS8" s="383">
        <f>('Body - sporty'!AS11^Parametre!$A$9)/'Body - sporty'!$DK11</f>
        <v>7.2359066732145677E-2</v>
      </c>
      <c r="AT8" s="383">
        <f>('Body - sporty'!AT11^Parametre!$A$9)/'Body - sporty'!$DK11</f>
        <v>0.11343163105748436</v>
      </c>
      <c r="AU8" s="383">
        <f>('Body - sporty'!AU11^Parametre!$A$9)/'Body - sporty'!$DK11</f>
        <v>0</v>
      </c>
      <c r="AV8" s="383">
        <f>('Body - sporty'!AV11^Parametre!$A$9)/'Body - sporty'!$DK11</f>
        <v>0</v>
      </c>
      <c r="AW8" s="383">
        <f>('Body - sporty'!AW11^Parametre!$A$9)/'Body - sporty'!$DK11</f>
        <v>0</v>
      </c>
      <c r="AX8" s="383">
        <f>('Body - sporty'!AX11^Parametre!$A$9)/'Body - sporty'!$DK11</f>
        <v>1.1519034644679781E-2</v>
      </c>
      <c r="AY8" s="383">
        <f>('Body - sporty'!AY11^Parametre!$A$9)/'Body - sporty'!$DK11</f>
        <v>0.11971255459641233</v>
      </c>
      <c r="AZ8" s="383">
        <f>('Body - sporty'!AZ11^Parametre!$A$9)/'Body - sporty'!$DK11</f>
        <v>0</v>
      </c>
      <c r="BA8" s="383">
        <f>('Body - sporty'!BA11^Parametre!$A$9)/'Body - sporty'!$DK11</f>
        <v>4.2361309725274042E-2</v>
      </c>
      <c r="BB8" s="383">
        <f>('Body - sporty'!BB11^Parametre!$A$9)/'Body - sporty'!$DK11</f>
        <v>2.5305864361772977E-4</v>
      </c>
      <c r="BC8" s="383">
        <f>('Body - sporty'!BC11^Parametre!$A$9)/'Body - sporty'!$DK11</f>
        <v>0</v>
      </c>
      <c r="BD8" s="383">
        <f>('Body - sporty'!BD11^Parametre!$A$9)/'Body - sporty'!$DK11</f>
        <v>0</v>
      </c>
      <c r="BE8" s="383">
        <f>('Body - sporty'!BE11^Parametre!$A$9)/'Body - sporty'!$DK11</f>
        <v>9.0312534359765911E-3</v>
      </c>
      <c r="BF8" s="383">
        <f>('Body - sporty'!BF11^Parametre!$A$9)/'Body - sporty'!$DK11</f>
        <v>1.037725822168851E-4</v>
      </c>
      <c r="BG8" s="383">
        <f>('Body - sporty'!BG11^Parametre!$A$9)/'Body - sporty'!$DK11</f>
        <v>2.9805454720599658E-5</v>
      </c>
      <c r="BH8" s="383">
        <f>('Body - sporty'!BH11^Parametre!$A$9)/'Body - sporty'!$DK11</f>
        <v>6.2133165431477984E-3</v>
      </c>
      <c r="BI8" s="383">
        <f>('Body - sporty'!BI11^Parametre!$A$9)/'Body - sporty'!$DK11</f>
        <v>2.2011666953749019E-4</v>
      </c>
      <c r="BJ8" s="383">
        <f>('Body - sporty'!BJ11^Parametre!$A$9)/'Body - sporty'!$DK11</f>
        <v>0</v>
      </c>
      <c r="BK8" s="383">
        <f>('Body - sporty'!BK11^Parametre!$A$9)/'Body - sporty'!$DK11</f>
        <v>0</v>
      </c>
      <c r="BL8" s="383">
        <f>('Body - sporty'!BL11^Parametre!$A$9)/'Body - sporty'!$DK11</f>
        <v>0</v>
      </c>
      <c r="BM8" s="383">
        <f>('Body - sporty'!BM11^Parametre!$A$9)/'Body - sporty'!$DK11</f>
        <v>1.2225231068068651E-3</v>
      </c>
      <c r="BN8" s="383">
        <f>('Body - sporty'!BN11^Parametre!$A$9)/'Body - sporty'!$DK11</f>
        <v>0</v>
      </c>
      <c r="BO8" s="383">
        <f>('Body - sporty'!BO11^Parametre!$A$9)/'Body - sporty'!$DK11</f>
        <v>6.6041056203223397E-2</v>
      </c>
      <c r="BP8" s="383">
        <f>('Body - sporty'!BP11^Parametre!$A$9)/'Body - sporty'!$DK11</f>
        <v>6.4867034859619572E-3</v>
      </c>
      <c r="BQ8" s="383">
        <f>('Body - sporty'!BQ11^Parametre!$A$9)/'Body - sporty'!$DK11</f>
        <v>1.2992965304079691E-2</v>
      </c>
      <c r="BR8" s="383">
        <f>('Body - sporty'!BR11^Parametre!$A$9)/'Body - sporty'!$DK11</f>
        <v>6.715717787602731E-4</v>
      </c>
      <c r="BS8" s="383">
        <f>('Body - sporty'!BS11^Parametre!$A$9)/'Body - sporty'!$DK11</f>
        <v>0</v>
      </c>
      <c r="BT8" s="383">
        <f>('Body - sporty'!BT11^Parametre!$A$9)/'Body - sporty'!$DK11</f>
        <v>7.039887106665522E-5</v>
      </c>
      <c r="BU8" s="383">
        <f>('Body - sporty'!BU11^Parametre!$A$9)/'Body - sporty'!$DK11</f>
        <v>2.0784914754211846E-3</v>
      </c>
      <c r="BV8" s="383">
        <f>('Body - sporty'!BV11^Parametre!$A$9)/'Body - sporty'!$DK11</f>
        <v>0</v>
      </c>
      <c r="BW8" s="383">
        <f>('Body - sporty'!BW11^Parametre!$A$9)/'Body - sporty'!$DK11</f>
        <v>0</v>
      </c>
      <c r="BX8" s="383">
        <f>('Body - sporty'!BX11^Parametre!$A$9)/'Body - sporty'!$DK11</f>
        <v>0</v>
      </c>
      <c r="BY8" s="383">
        <f>('Body - sporty'!BY11^Parametre!$A$9)/'Body - sporty'!$DK11</f>
        <v>0</v>
      </c>
      <c r="BZ8" s="383">
        <f>('Body - sporty'!BZ11^Parametre!$A$9)/'Body - sporty'!$DK11</f>
        <v>0</v>
      </c>
      <c r="CA8" s="383">
        <f>('Body - sporty'!CA11^Parametre!$A$9)/'Body - sporty'!$DK11</f>
        <v>0</v>
      </c>
      <c r="CB8" s="383">
        <f>('Body - sporty'!CB11^Parametre!$A$9)/'Body - sporty'!$DK11</f>
        <v>1.4797529894855447E-3</v>
      </c>
      <c r="CC8" s="383">
        <f>('Body - sporty'!CC11^Parametre!$A$9)/'Body - sporty'!$DK11</f>
        <v>0</v>
      </c>
      <c r="CD8" s="383">
        <f>('Body - sporty'!CD11^Parametre!$A$9)/'Body - sporty'!$DK11</f>
        <v>3.4986420307705972E-3</v>
      </c>
      <c r="CE8" s="383">
        <f>('Body - sporty'!CE11^Parametre!$A$9)/'Body - sporty'!$DK11</f>
        <v>9.6605053280998526E-3</v>
      </c>
      <c r="CF8" s="383">
        <f>('Body - sporty'!CF11^Parametre!$A$9)/'Body - sporty'!$DK11</f>
        <v>4.7513734787816182E-3</v>
      </c>
      <c r="CG8" s="383">
        <f>('Body - sporty'!CG11^Parametre!$A$9)/'Body - sporty'!$DK11</f>
        <v>3.843079768657074E-2</v>
      </c>
      <c r="CH8" s="383">
        <f>('Body - sporty'!CH11^Parametre!$A$9)/'Body - sporty'!$DK11</f>
        <v>2.9696945866317652E-2</v>
      </c>
      <c r="CI8" s="383">
        <f>('Body - sporty'!CI11^Parametre!$A$9)/'Body - sporty'!$DK11</f>
        <v>1.4984296359202068E-3</v>
      </c>
      <c r="CJ8" s="383">
        <f>('Body - sporty'!CJ11^Parametre!$A$9)/'Body - sporty'!$DK11</f>
        <v>8.2217665232826387E-5</v>
      </c>
      <c r="CK8" s="383">
        <f>('Body - sporty'!CK11^Parametre!$A$9)/'Body - sporty'!$DK11</f>
        <v>0</v>
      </c>
      <c r="CL8" s="383">
        <f>('Body - sporty'!CL11^Parametre!$A$9)/'Body - sporty'!$DK11</f>
        <v>3.2543411497231702E-2</v>
      </c>
      <c r="CM8" s="383">
        <f>('Body - sporty'!CM11^Parametre!$A$9)/'Body - sporty'!$DK11</f>
        <v>1.5503006085059773E-2</v>
      </c>
      <c r="CN8" s="383">
        <f>('Body - sporty'!CN11^Parametre!$A$9)/'Body - sporty'!$DK11</f>
        <v>4.8886939593924054E-5</v>
      </c>
      <c r="CO8" s="383">
        <f>('Body - sporty'!CO11^Parametre!$A$9)/'Body - sporty'!$DK11</f>
        <v>3.564084435586632E-2</v>
      </c>
      <c r="CP8" s="383">
        <f>('Body - sporty'!CP11^Parametre!$A$9)/'Body - sporty'!$DK11</f>
        <v>0</v>
      </c>
      <c r="CQ8" s="383">
        <f>('Body - sporty'!CQ11^Parametre!$A$9)/'Body - sporty'!$DK11</f>
        <v>0</v>
      </c>
      <c r="CR8" s="383">
        <f>('Body - sporty'!CR11^Parametre!$A$9)/'Body - sporty'!$DK11</f>
        <v>1.5705404076129211E-3</v>
      </c>
      <c r="CS8" s="383">
        <f>('Body - sporty'!CS11^Parametre!$A$9)/'Body - sporty'!$DK11</f>
        <v>1.2886494008933558E-4</v>
      </c>
      <c r="CT8" s="383">
        <f>('Body - sporty'!CT11^Parametre!$A$9)/'Body - sporty'!$DK11</f>
        <v>0</v>
      </c>
      <c r="CU8" s="383">
        <f>('Body - sporty'!CU11^Parametre!$A$9)/'Body - sporty'!$DK11</f>
        <v>0</v>
      </c>
      <c r="CV8" s="383">
        <f>('Body - sporty'!CV11^Parametre!$A$9)/'Body - sporty'!$DK11</f>
        <v>3.1911515630920199E-2</v>
      </c>
      <c r="CW8" s="383">
        <f>('Body - sporty'!CW11^Parametre!$A$9)/'Body - sporty'!$DK11</f>
        <v>0</v>
      </c>
      <c r="CX8" s="383">
        <f>('Body - sporty'!CX11^Parametre!$A$9)/'Body - sporty'!$DK11</f>
        <v>2.753037579771577E-5</v>
      </c>
      <c r="CY8" s="383">
        <f>('Body - sporty'!CY11^Parametre!$A$9)/'Body - sporty'!$DK11</f>
        <v>4.5315149121577289E-2</v>
      </c>
      <c r="CZ8" s="383">
        <f>('Body - sporty'!CZ11^Parametre!$A$9)/'Body - sporty'!$DK11</f>
        <v>1.5385567729907469E-2</v>
      </c>
      <c r="DA8" s="383">
        <f>('Body - sporty'!DA11^Parametre!$A$9)/'Body - sporty'!$DK11</f>
        <v>0.33642590300073871</v>
      </c>
      <c r="DB8" s="383">
        <f>('Body - sporty'!DB11^Parametre!$A$9)/'Body - sporty'!$DK11</f>
        <v>1.5116846614528664E-2</v>
      </c>
      <c r="DC8" s="383">
        <f>('Body - sporty'!DC11^Parametre!$A$9)/'Body - sporty'!$DK11</f>
        <v>0</v>
      </c>
      <c r="DD8" s="383">
        <f>('Body - sporty'!DD11^Parametre!$A$9)/'Body - sporty'!$DK11</f>
        <v>2.3936954253136517E-4</v>
      </c>
      <c r="DE8" s="383">
        <f>('Body - sporty'!DE11^Parametre!$A$9)/'Body - sporty'!$DK11</f>
        <v>0.2154256262071072</v>
      </c>
      <c r="DF8" s="383">
        <f>('Body - sporty'!DF11^Parametre!$A$9)/'Body - sporty'!$DK11</f>
        <v>0</v>
      </c>
      <c r="DG8" s="383">
        <f>('Body - sporty'!DG11^Parametre!$A$9)/'Body - sporty'!$DK11</f>
        <v>1.4898911229321346E-2</v>
      </c>
      <c r="DH8" s="383">
        <f>('Body - sporty'!DH11^Parametre!$A$9)/'Body - sporty'!$DK11</f>
        <v>4.6150867423945807E-2</v>
      </c>
      <c r="DI8" s="383">
        <f>('Body - sporty'!DI11^Parametre!$A$9)/'Body - sporty'!$DK11</f>
        <v>0</v>
      </c>
    </row>
    <row r="9" spans="1:116" ht="14.25" customHeight="1" x14ac:dyDescent="0.25">
      <c r="A9" s="239" t="s">
        <v>11</v>
      </c>
      <c r="B9" s="383">
        <f>('Body - sporty'!B12^Parametre!$A$9)/'Body - sporty'!$DK12</f>
        <v>5.7028207104907968E-4</v>
      </c>
      <c r="C9" s="383">
        <f>('Body - sporty'!C12^Parametre!$A$9)/'Body - sporty'!$DK12</f>
        <v>3.7032161564531121E-4</v>
      </c>
      <c r="D9" s="383">
        <f>('Body - sporty'!D12^Parametre!$A$9)/'Body - sporty'!$DK12</f>
        <v>7.7016267314290966E-3</v>
      </c>
      <c r="E9" s="383">
        <f>('Body - sporty'!E12^Parametre!$A$9)/'Body - sporty'!$DK12</f>
        <v>1.4250799190406542E-3</v>
      </c>
      <c r="F9" s="383">
        <f>('Body - sporty'!F12^Parametre!$A$9)/'Body - sporty'!$DK12</f>
        <v>0</v>
      </c>
      <c r="G9" s="383">
        <f>('Body - sporty'!G12^Parametre!$A$9)/'Body - sporty'!$DK12</f>
        <v>2.3008287516105785E-2</v>
      </c>
      <c r="H9" s="383">
        <f>('Body - sporty'!H12^Parametre!$A$9)/'Body - sporty'!$DK12</f>
        <v>0</v>
      </c>
      <c r="I9" s="383">
        <f>('Body - sporty'!I12^Parametre!$A$9)/'Body - sporty'!$DK12</f>
        <v>8.8174106641971915E-3</v>
      </c>
      <c r="J9" s="383">
        <f>('Body - sporty'!J12^Parametre!$A$9)/'Body - sporty'!$DK12</f>
        <v>4.7142856325258914E-3</v>
      </c>
      <c r="K9" s="383">
        <f>('Body - sporty'!K12^Parametre!$A$9)/'Body - sporty'!$DK12</f>
        <v>1.7192853726075112E-4</v>
      </c>
      <c r="L9" s="383">
        <f>('Body - sporty'!L12^Parametre!$A$9)/'Body - sporty'!$DK12</f>
        <v>1.164343562193234E-2</v>
      </c>
      <c r="M9" s="383">
        <f>('Body - sporty'!M12^Parametre!$A$9)/'Body - sporty'!$DK12</f>
        <v>8.7906818490082347E-2</v>
      </c>
      <c r="N9" s="383">
        <f>('Body - sporty'!N12^Parametre!$A$9)/'Body - sporty'!$DK12</f>
        <v>1.0385674313226831E-3</v>
      </c>
      <c r="O9" s="383">
        <f>('Body - sporty'!O12^Parametre!$A$9)/'Body - sporty'!$DK12</f>
        <v>1.3334478956827762E-4</v>
      </c>
      <c r="P9" s="383">
        <f>('Body - sporty'!P12^Parametre!$A$9)/'Body - sporty'!$DK12</f>
        <v>5.7275308800973483E-5</v>
      </c>
      <c r="Q9" s="383">
        <f>('Body - sporty'!Q12^Parametre!$A$9)/'Body - sporty'!$DK12</f>
        <v>1.5623683898940277E-4</v>
      </c>
      <c r="R9" s="383">
        <f>('Body - sporty'!R12^Parametre!$A$9)/'Body - sporty'!$DK12</f>
        <v>3.2848247292426983E-3</v>
      </c>
      <c r="S9" s="383">
        <f>('Body - sporty'!S12^Parametre!$A$9)/'Body - sporty'!$DK12</f>
        <v>7.5934616098850846E-5</v>
      </c>
      <c r="T9" s="383">
        <f>('Body - sporty'!T12^Parametre!$A$9)/'Body - sporty'!$DK12</f>
        <v>3.1712052167661602E-4</v>
      </c>
      <c r="U9" s="383">
        <f>('Body - sporty'!U12^Parametre!$A$9)/'Body - sporty'!$DK12</f>
        <v>1.1216004727535669E-2</v>
      </c>
      <c r="V9" s="383">
        <f>('Body - sporty'!V12^Parametre!$A$9)/'Body - sporty'!$DK12</f>
        <v>1.9969655778790484E-5</v>
      </c>
      <c r="W9" s="383">
        <f>('Body - sporty'!W12^Parametre!$A$9)/'Body - sporty'!$DK12</f>
        <v>4.7890533326940973E-2</v>
      </c>
      <c r="X9" s="383">
        <f>('Body - sporty'!X12^Parametre!$A$9)/'Body - sporty'!$DK12</f>
        <v>2.3167621785546787E-4</v>
      </c>
      <c r="Y9" s="383">
        <f>('Body - sporty'!Y12^Parametre!$A$9)/'Body - sporty'!$DK12</f>
        <v>2.7708895834805852E-5</v>
      </c>
      <c r="Z9" s="383">
        <f>('Body - sporty'!Z12^Parametre!$A$9)/'Body - sporty'!$DK12</f>
        <v>2.6666111798725493E-3</v>
      </c>
      <c r="AA9" s="383">
        <f>('Body - sporty'!AA12^Parametre!$A$9)/'Body - sporty'!$DK12</f>
        <v>1.8164675100560742E-5</v>
      </c>
      <c r="AB9" s="383">
        <f>('Body - sporty'!AB12^Parametre!$A$9)/'Body - sporty'!$DK12</f>
        <v>1.0231096608021423E-3</v>
      </c>
      <c r="AC9" s="383">
        <f>('Body - sporty'!AC12^Parametre!$A$9)/'Body - sporty'!$DK12</f>
        <v>1.1063840051884434E-2</v>
      </c>
      <c r="AD9" s="383">
        <f>('Body - sporty'!AD12^Parametre!$A$9)/'Body - sporty'!$DK12</f>
        <v>1.9899852863360012E-4</v>
      </c>
      <c r="AE9" s="383">
        <f>('Body - sporty'!AE12^Parametre!$A$9)/'Body - sporty'!$DK12</f>
        <v>2.3077433459364755E-5</v>
      </c>
      <c r="AF9" s="383">
        <f>('Body - sporty'!AF12^Parametre!$A$9)/'Body - sporty'!$DK12</f>
        <v>0</v>
      </c>
      <c r="AG9" s="383">
        <f>('Body - sporty'!AG12^Parametre!$A$9)/'Body - sporty'!$DK12</f>
        <v>1.5729224184512945E-5</v>
      </c>
      <c r="AH9" s="383">
        <f>('Body - sporty'!AH12^Parametre!$A$9)/'Body - sporty'!$DK12</f>
        <v>4.2899791643305426E-6</v>
      </c>
      <c r="AI9" s="383">
        <f>('Body - sporty'!AI12^Parametre!$A$9)/'Body - sporty'!$DK12</f>
        <v>1.1518518822929843E-3</v>
      </c>
      <c r="AJ9" s="383">
        <f>('Body - sporty'!AJ12^Parametre!$A$9)/'Body - sporty'!$DK12</f>
        <v>1.9857550279678659E-3</v>
      </c>
      <c r="AK9" s="383">
        <f>('Body - sporty'!AK12^Parametre!$A$9)/'Body - sporty'!$DK12</f>
        <v>1.8479044796659465E-3</v>
      </c>
      <c r="AL9" s="383">
        <f>('Body - sporty'!AL12^Parametre!$A$9)/'Body - sporty'!$DK12</f>
        <v>2.3421159744373863E-3</v>
      </c>
      <c r="AM9" s="383">
        <f>('Body - sporty'!AM12^Parametre!$A$9)/'Body - sporty'!$DK12</f>
        <v>2.9801725424044544E-6</v>
      </c>
      <c r="AN9" s="383">
        <f>('Body - sporty'!AN12^Parametre!$A$9)/'Body - sporty'!$DK12</f>
        <v>4.9909233951831713E-3</v>
      </c>
      <c r="AO9" s="383">
        <f>('Body - sporty'!AO12^Parametre!$A$9)/'Body - sporty'!$DK12</f>
        <v>7.2497555605674133E-5</v>
      </c>
      <c r="AP9" s="383">
        <f>('Body - sporty'!AP12^Parametre!$A$9)/'Body - sporty'!$DK12</f>
        <v>0.10853099331483448</v>
      </c>
      <c r="AQ9" s="383">
        <f>('Body - sporty'!AQ12^Parametre!$A$9)/'Body - sporty'!$DK12</f>
        <v>1.0542087699888986E-6</v>
      </c>
      <c r="AR9" s="383">
        <f>('Body - sporty'!AR12^Parametre!$A$9)/'Body - sporty'!$DK12</f>
        <v>3.2486751243658753E-5</v>
      </c>
      <c r="AS9" s="383">
        <f>('Body - sporty'!AS12^Parametre!$A$9)/'Body - sporty'!$DK12</f>
        <v>1.3826152887877878E-2</v>
      </c>
      <c r="AT9" s="383">
        <f>('Body - sporty'!AT12^Parametre!$A$9)/'Body - sporty'!$DK12</f>
        <v>1.9621453892722514E-3</v>
      </c>
      <c r="AU9" s="383">
        <f>('Body - sporty'!AU12^Parametre!$A$9)/'Body - sporty'!$DK12</f>
        <v>8.9218180087121679E-3</v>
      </c>
      <c r="AV9" s="383">
        <f>('Body - sporty'!AV12^Parametre!$A$9)/'Body - sporty'!$DK12</f>
        <v>0</v>
      </c>
      <c r="AW9" s="383">
        <f>('Body - sporty'!AW12^Parametre!$A$9)/'Body - sporty'!$DK12</f>
        <v>3.4245016287324972E-5</v>
      </c>
      <c r="AX9" s="383">
        <f>('Body - sporty'!AX12^Parametre!$A$9)/'Body - sporty'!$DK12</f>
        <v>1.2408032159915692E-3</v>
      </c>
      <c r="AY9" s="383">
        <f>('Body - sporty'!AY12^Parametre!$A$9)/'Body - sporty'!$DK12</f>
        <v>0.12558934965069271</v>
      </c>
      <c r="AZ9" s="383">
        <f>('Body - sporty'!AZ12^Parametre!$A$9)/'Body - sporty'!$DK12</f>
        <v>7.3933735806529554E-6</v>
      </c>
      <c r="BA9" s="383">
        <f>('Body - sporty'!BA12^Parametre!$A$9)/'Body - sporty'!$DK12</f>
        <v>4.5092339227686936E-3</v>
      </c>
      <c r="BB9" s="383">
        <f>('Body - sporty'!BB12^Parametre!$A$9)/'Body - sporty'!$DK12</f>
        <v>0</v>
      </c>
      <c r="BC9" s="383">
        <f>('Body - sporty'!BC12^Parametre!$A$9)/'Body - sporty'!$DK12</f>
        <v>4.7340511771892077E-7</v>
      </c>
      <c r="BD9" s="383">
        <f>('Body - sporty'!BD12^Parametre!$A$9)/'Body - sporty'!$DK12</f>
        <v>0</v>
      </c>
      <c r="BE9" s="383">
        <f>('Body - sporty'!BE12^Parametre!$A$9)/'Body - sporty'!$DK12</f>
        <v>9.5334520375485541E-4</v>
      </c>
      <c r="BF9" s="383">
        <f>('Body - sporty'!BF12^Parametre!$A$9)/'Body - sporty'!$DK12</f>
        <v>9.1737147102320253E-6</v>
      </c>
      <c r="BG9" s="383">
        <f>('Body - sporty'!BG12^Parametre!$A$9)/'Body - sporty'!$DK12</f>
        <v>2.933417490782455E-6</v>
      </c>
      <c r="BH9" s="383">
        <f>('Body - sporty'!BH12^Parametre!$A$9)/'Body - sporty'!$DK12</f>
        <v>5.5481155145767976E-4</v>
      </c>
      <c r="BI9" s="383">
        <f>('Body - sporty'!BI12^Parametre!$A$9)/'Body - sporty'!$DK12</f>
        <v>1.2481034861744054E-4</v>
      </c>
      <c r="BJ9" s="383">
        <f>('Body - sporty'!BJ12^Parametre!$A$9)/'Body - sporty'!$DK12</f>
        <v>6.427447106968024E-5</v>
      </c>
      <c r="BK9" s="383">
        <f>('Body - sporty'!BK12^Parametre!$A$9)/'Body - sporty'!$DK12</f>
        <v>0</v>
      </c>
      <c r="BL9" s="383">
        <f>('Body - sporty'!BL12^Parametre!$A$9)/'Body - sporty'!$DK12</f>
        <v>7.8458587005892109E-5</v>
      </c>
      <c r="BM9" s="383">
        <f>('Body - sporty'!BM12^Parametre!$A$9)/'Body - sporty'!$DK12</f>
        <v>1.1135893565700635E-4</v>
      </c>
      <c r="BN9" s="383">
        <f>('Body - sporty'!BN12^Parametre!$A$9)/'Body - sporty'!$DK12</f>
        <v>8.9293570419724097E-5</v>
      </c>
      <c r="BO9" s="383">
        <f>('Body - sporty'!BO12^Parametre!$A$9)/'Body - sporty'!$DK12</f>
        <v>6.7288137378327196E-3</v>
      </c>
      <c r="BP9" s="383">
        <f>('Body - sporty'!BP12^Parametre!$A$9)/'Body - sporty'!$DK12</f>
        <v>6.6321183508512836E-4</v>
      </c>
      <c r="BQ9" s="383">
        <f>('Body - sporty'!BQ12^Parametre!$A$9)/'Body - sporty'!$DK12</f>
        <v>1.682076156312353E-3</v>
      </c>
      <c r="BR9" s="383">
        <f>('Body - sporty'!BR12^Parametre!$A$9)/'Body - sporty'!$DK12</f>
        <v>7.2226029418681896E-5</v>
      </c>
      <c r="BS9" s="383">
        <f>('Body - sporty'!BS12^Parametre!$A$9)/'Body - sporty'!$DK12</f>
        <v>0</v>
      </c>
      <c r="BT9" s="383">
        <f>('Body - sporty'!BT12^Parametre!$A$9)/'Body - sporty'!$DK12</f>
        <v>7.495786501520813E-6</v>
      </c>
      <c r="BU9" s="383">
        <f>('Body - sporty'!BU12^Parametre!$A$9)/'Body - sporty'!$DK12</f>
        <v>3.5785342528847513E-3</v>
      </c>
      <c r="BV9" s="383">
        <f>('Body - sporty'!BV12^Parametre!$A$9)/'Body - sporty'!$DK12</f>
        <v>0</v>
      </c>
      <c r="BW9" s="383">
        <f>('Body - sporty'!BW12^Parametre!$A$9)/'Body - sporty'!$DK12</f>
        <v>0</v>
      </c>
      <c r="BX9" s="383">
        <f>('Body - sporty'!BX12^Parametre!$A$9)/'Body - sporty'!$DK12</f>
        <v>0</v>
      </c>
      <c r="BY9" s="383">
        <f>('Body - sporty'!BY12^Parametre!$A$9)/'Body - sporty'!$DK12</f>
        <v>7.6197539365429099E-7</v>
      </c>
      <c r="BZ9" s="383">
        <f>('Body - sporty'!BZ12^Parametre!$A$9)/'Body - sporty'!$DK12</f>
        <v>0</v>
      </c>
      <c r="CA9" s="383">
        <f>('Body - sporty'!CA12^Parametre!$A$9)/'Body - sporty'!$DK12</f>
        <v>2.902620670034352E-6</v>
      </c>
      <c r="CB9" s="383">
        <f>('Body - sporty'!CB12^Parametre!$A$9)/'Body - sporty'!$DK12</f>
        <v>1.6292704544039631E-4</v>
      </c>
      <c r="CC9" s="383">
        <f>('Body - sporty'!CC12^Parametre!$A$9)/'Body - sporty'!$DK12</f>
        <v>0</v>
      </c>
      <c r="CD9" s="383">
        <f>('Body - sporty'!CD12^Parametre!$A$9)/'Body - sporty'!$DK12</f>
        <v>4.0688558866410981E-4</v>
      </c>
      <c r="CE9" s="383">
        <f>('Body - sporty'!CE12^Parametre!$A$9)/'Body - sporty'!$DK12</f>
        <v>1.1461214592468217E-3</v>
      </c>
      <c r="CF9" s="383">
        <f>('Body - sporty'!CF12^Parametre!$A$9)/'Body - sporty'!$DK12</f>
        <v>5.35428854048245E-4</v>
      </c>
      <c r="CG9" s="383">
        <f>('Body - sporty'!CG12^Parametre!$A$9)/'Body - sporty'!$DK12</f>
        <v>5.8084720035845826E-3</v>
      </c>
      <c r="CH9" s="383">
        <f>('Body - sporty'!CH12^Parametre!$A$9)/'Body - sporty'!$DK12</f>
        <v>2.028150290958792E-3</v>
      </c>
      <c r="CI9" s="383">
        <f>('Body - sporty'!CI12^Parametre!$A$9)/'Body - sporty'!$DK12</f>
        <v>7.163696877709109E-5</v>
      </c>
      <c r="CJ9" s="383">
        <f>('Body - sporty'!CJ12^Parametre!$A$9)/'Body - sporty'!$DK12</f>
        <v>0</v>
      </c>
      <c r="CK9" s="383">
        <f>('Body - sporty'!CK12^Parametre!$A$9)/'Body - sporty'!$DK12</f>
        <v>0</v>
      </c>
      <c r="CL9" s="383">
        <f>('Body - sporty'!CL12^Parametre!$A$9)/'Body - sporty'!$DK12</f>
        <v>3.5616167054961694E-3</v>
      </c>
      <c r="CM9" s="383">
        <f>('Body - sporty'!CM12^Parametre!$A$9)/'Body - sporty'!$DK12</f>
        <v>1.6642565132247511E-3</v>
      </c>
      <c r="CN9" s="383">
        <f>('Body - sporty'!CN12^Parametre!$A$9)/'Body - sporty'!$DK12</f>
        <v>4.3637521746244496E-6</v>
      </c>
      <c r="CO9" s="383">
        <f>('Body - sporty'!CO12^Parametre!$A$9)/'Body - sporty'!$DK12</f>
        <v>3.2829616956230332E-3</v>
      </c>
      <c r="CP9" s="383">
        <f>('Body - sporty'!CP12^Parametre!$A$9)/'Body - sporty'!$DK12</f>
        <v>6.3339582125036256E-5</v>
      </c>
      <c r="CQ9" s="383">
        <f>('Body - sporty'!CQ12^Parametre!$A$9)/'Body - sporty'!$DK12</f>
        <v>5.329186304135823E-7</v>
      </c>
      <c r="CR9" s="383">
        <f>('Body - sporty'!CR12^Parametre!$A$9)/'Body - sporty'!$DK12</f>
        <v>1.845290871769275E-4</v>
      </c>
      <c r="CS9" s="383">
        <f>('Body - sporty'!CS12^Parametre!$A$9)/'Body - sporty'!$DK12</f>
        <v>1.3835329030242158E-4</v>
      </c>
      <c r="CT9" s="383">
        <f>('Body - sporty'!CT12^Parametre!$A$9)/'Body - sporty'!$DK12</f>
        <v>5.7423428696808424E-4</v>
      </c>
      <c r="CU9" s="383">
        <f>('Body - sporty'!CU12^Parametre!$A$9)/'Body - sporty'!$DK12</f>
        <v>0</v>
      </c>
      <c r="CV9" s="383">
        <f>('Body - sporty'!CV12^Parametre!$A$9)/'Body - sporty'!$DK12</f>
        <v>0</v>
      </c>
      <c r="CW9" s="383">
        <f>('Body - sporty'!CW12^Parametre!$A$9)/'Body - sporty'!$DK12</f>
        <v>2.220039471271538E-4</v>
      </c>
      <c r="CX9" s="383">
        <f>('Body - sporty'!CX12^Parametre!$A$9)/'Body - sporty'!$DK12</f>
        <v>9.8147383686456285E-6</v>
      </c>
      <c r="CY9" s="383">
        <f>('Body - sporty'!CY12^Parametre!$A$9)/'Body - sporty'!$DK12</f>
        <v>5.9912361214767371E-3</v>
      </c>
      <c r="CZ9" s="383">
        <f>('Body - sporty'!CZ12^Parametre!$A$9)/'Body - sporty'!$DK12</f>
        <v>1.4616390989942787E-3</v>
      </c>
      <c r="DA9" s="383">
        <f>('Body - sporty'!DA12^Parametre!$A$9)/'Body - sporty'!$DK12</f>
        <v>1</v>
      </c>
      <c r="DB9" s="383">
        <f>('Body - sporty'!DB12^Parametre!$A$9)/'Body - sporty'!$DK12</f>
        <v>2.3977680465585888E-3</v>
      </c>
      <c r="DC9" s="383">
        <f>('Body - sporty'!DC12^Parametre!$A$9)/'Body - sporty'!$DK12</f>
        <v>0</v>
      </c>
      <c r="DD9" s="383">
        <f>('Body - sporty'!DD12^Parametre!$A$9)/'Body - sporty'!$DK12</f>
        <v>1.5482147055866143E-4</v>
      </c>
      <c r="DE9" s="383">
        <f>('Body - sporty'!DE12^Parametre!$A$9)/'Body - sporty'!$DK12</f>
        <v>1.6020532651581466E-2</v>
      </c>
      <c r="DF9" s="383">
        <f>('Body - sporty'!DF12^Parametre!$A$9)/'Body - sporty'!$DK12</f>
        <v>0</v>
      </c>
      <c r="DG9" s="383">
        <f>('Body - sporty'!DG12^Parametre!$A$9)/'Body - sporty'!$DK12</f>
        <v>2.3229744554866113E-3</v>
      </c>
      <c r="DH9" s="383">
        <f>('Body - sporty'!DH12^Parametre!$A$9)/'Body - sporty'!$DK12</f>
        <v>2.7635823268916484E-3</v>
      </c>
      <c r="DI9" s="383">
        <f>('Body - sporty'!DI12^Parametre!$A$9)/'Body - sporty'!$DK12</f>
        <v>1.5272510288988759E-4</v>
      </c>
    </row>
    <row r="10" spans="1:116" ht="14.25" customHeight="1" x14ac:dyDescent="0.25">
      <c r="A10" s="239" t="s">
        <v>12</v>
      </c>
      <c r="B10" s="383">
        <f>('Body - sporty'!B13^Parametre!$A$9)/'Body - sporty'!$DK13</f>
        <v>2.827478292299117E-4</v>
      </c>
      <c r="C10" s="383">
        <f>('Body - sporty'!C13^Parametre!$A$9)/'Body - sporty'!$DK13</f>
        <v>2.2571666826515877E-3</v>
      </c>
      <c r="D10" s="383">
        <f>('Body - sporty'!D13^Parametre!$A$9)/'Body - sporty'!$DK13</f>
        <v>5.8527807070664364E-2</v>
      </c>
      <c r="E10" s="383">
        <f>('Body - sporty'!E13^Parametre!$A$9)/'Body - sporty'!$DK13</f>
        <v>1.7734153926609399E-2</v>
      </c>
      <c r="F10" s="383">
        <f>('Body - sporty'!F13^Parametre!$A$9)/'Body - sporty'!$DK13</f>
        <v>0</v>
      </c>
      <c r="G10" s="383">
        <f>('Body - sporty'!G13^Parametre!$A$9)/'Body - sporty'!$DK13</f>
        <v>7.3886149399212508E-2</v>
      </c>
      <c r="H10" s="383">
        <f>('Body - sporty'!H13^Parametre!$A$9)/'Body - sporty'!$DK13</f>
        <v>0</v>
      </c>
      <c r="I10" s="383">
        <f>('Body - sporty'!I13^Parametre!$A$9)/'Body - sporty'!$DK13</f>
        <v>7.6023016761895365E-2</v>
      </c>
      <c r="J10" s="383">
        <f>('Body - sporty'!J13^Parametre!$A$9)/'Body - sporty'!$DK13</f>
        <v>2.4794248955965697E-2</v>
      </c>
      <c r="K10" s="383">
        <f>('Body - sporty'!K13^Parametre!$A$9)/'Body - sporty'!$DK13</f>
        <v>0</v>
      </c>
      <c r="L10" s="383">
        <f>('Body - sporty'!L13^Parametre!$A$9)/'Body - sporty'!$DK13</f>
        <v>6.1625169187369364E-2</v>
      </c>
      <c r="M10" s="383">
        <f>('Body - sporty'!M13^Parametre!$A$9)/'Body - sporty'!$DK13</f>
        <v>0.37635967104425172</v>
      </c>
      <c r="N10" s="383">
        <f>('Body - sporty'!N13^Parametre!$A$9)/'Body - sporty'!$DK13</f>
        <v>0</v>
      </c>
      <c r="O10" s="383">
        <f>('Body - sporty'!O13^Parametre!$A$9)/'Body - sporty'!$DK13</f>
        <v>1.000863264435021E-3</v>
      </c>
      <c r="P10" s="383">
        <f>('Body - sporty'!P13^Parametre!$A$9)/'Body - sporty'!$DK13</f>
        <v>8.282883787659517E-4</v>
      </c>
      <c r="Q10" s="383">
        <f>('Body - sporty'!Q13^Parametre!$A$9)/'Body - sporty'!$DK13</f>
        <v>0</v>
      </c>
      <c r="R10" s="383">
        <f>('Body - sporty'!R13^Parametre!$A$9)/'Body - sporty'!$DK13</f>
        <v>1.2541991839973238E-3</v>
      </c>
      <c r="S10" s="383">
        <f>('Body - sporty'!S13^Parametre!$A$9)/'Body - sporty'!$DK13</f>
        <v>9.2044452683323532E-4</v>
      </c>
      <c r="T10" s="383">
        <f>('Body - sporty'!T13^Parametre!$A$9)/'Body - sporty'!$DK13</f>
        <v>0</v>
      </c>
      <c r="U10" s="383">
        <f>('Body - sporty'!U13^Parametre!$A$9)/'Body - sporty'!$DK13</f>
        <v>0.10701023138283511</v>
      </c>
      <c r="V10" s="383">
        <f>('Body - sporty'!V13^Parametre!$A$9)/'Body - sporty'!$DK13</f>
        <v>1.7037368064383177E-4</v>
      </c>
      <c r="W10" s="383">
        <f>('Body - sporty'!W13^Parametre!$A$9)/'Body - sporty'!$DK13</f>
        <v>1.079329146884841E-2</v>
      </c>
      <c r="X10" s="383">
        <f>('Body - sporty'!X13^Parametre!$A$9)/'Body - sporty'!$DK13</f>
        <v>0</v>
      </c>
      <c r="Y10" s="383">
        <f>('Body - sporty'!Y13^Parametre!$A$9)/'Body - sporty'!$DK13</f>
        <v>0</v>
      </c>
      <c r="Z10" s="383">
        <f>('Body - sporty'!Z13^Parametre!$A$9)/'Body - sporty'!$DK13</f>
        <v>2.9108892625696825E-2</v>
      </c>
      <c r="AA10" s="383">
        <f>('Body - sporty'!AA13^Parametre!$A$9)/'Body - sporty'!$DK13</f>
        <v>2.1507995739161327E-4</v>
      </c>
      <c r="AB10" s="383">
        <f>('Body - sporty'!AB13^Parametre!$A$9)/'Body - sporty'!$DK13</f>
        <v>0</v>
      </c>
      <c r="AC10" s="383">
        <f>('Body - sporty'!AC13^Parametre!$A$9)/'Body - sporty'!$DK13</f>
        <v>7.9364928765784992E-2</v>
      </c>
      <c r="AD10" s="383">
        <f>('Body - sporty'!AD13^Parametre!$A$9)/'Body - sporty'!$DK13</f>
        <v>0</v>
      </c>
      <c r="AE10" s="383">
        <f>('Body - sporty'!AE13^Parametre!$A$9)/'Body - sporty'!$DK13</f>
        <v>0</v>
      </c>
      <c r="AF10" s="383">
        <f>('Body - sporty'!AF13^Parametre!$A$9)/'Body - sporty'!$DK13</f>
        <v>0</v>
      </c>
      <c r="AG10" s="383">
        <f>('Body - sporty'!AG13^Parametre!$A$9)/'Body - sporty'!$DK13</f>
        <v>0</v>
      </c>
      <c r="AH10" s="383">
        <f>('Body - sporty'!AH13^Parametre!$A$9)/'Body - sporty'!$DK13</f>
        <v>0</v>
      </c>
      <c r="AI10" s="383">
        <f>('Body - sporty'!AI13^Parametre!$A$9)/'Body - sporty'!$DK13</f>
        <v>8.9771799862846894E-3</v>
      </c>
      <c r="AJ10" s="383">
        <f>('Body - sporty'!AJ13^Parametre!$A$9)/'Body - sporty'!$DK13</f>
        <v>1.4359009958574056E-2</v>
      </c>
      <c r="AK10" s="383">
        <f>('Body - sporty'!AK13^Parametre!$A$9)/'Body - sporty'!$DK13</f>
        <v>1.7514908275464473E-2</v>
      </c>
      <c r="AL10" s="383">
        <f>('Body - sporty'!AL13^Parametre!$A$9)/'Body - sporty'!$DK13</f>
        <v>1.5240410059320092E-2</v>
      </c>
      <c r="AM10" s="383">
        <f>('Body - sporty'!AM13^Parametre!$A$9)/'Body - sporty'!$DK13</f>
        <v>2.5365143371086737E-5</v>
      </c>
      <c r="AN10" s="383">
        <f>('Body - sporty'!AN13^Parametre!$A$9)/'Body - sporty'!$DK13</f>
        <v>0</v>
      </c>
      <c r="AO10" s="383">
        <f>('Body - sporty'!AO13^Parametre!$A$9)/'Body - sporty'!$DK13</f>
        <v>0</v>
      </c>
      <c r="AP10" s="383">
        <f>('Body - sporty'!AP13^Parametre!$A$9)/'Body - sporty'!$DK13</f>
        <v>1</v>
      </c>
      <c r="AQ10" s="383">
        <f>('Body - sporty'!AQ13^Parametre!$A$9)/'Body - sporty'!$DK13</f>
        <v>7.899051090465839E-6</v>
      </c>
      <c r="AR10" s="383">
        <f>('Body - sporty'!AR13^Parametre!$A$9)/'Body - sporty'!$DK13</f>
        <v>2.3755586320072769E-4</v>
      </c>
      <c r="AS10" s="383">
        <f>('Body - sporty'!AS13^Parametre!$A$9)/'Body - sporty'!$DK13</f>
        <v>0.1074161465955137</v>
      </c>
      <c r="AT10" s="383">
        <f>('Body - sporty'!AT13^Parametre!$A$9)/'Body - sporty'!$DK13</f>
        <v>1.1584675053310718E-2</v>
      </c>
      <c r="AU10" s="383">
        <f>('Body - sporty'!AU13^Parametre!$A$9)/'Body - sporty'!$DK13</f>
        <v>8.0270206153597048E-2</v>
      </c>
      <c r="AV10" s="383">
        <f>('Body - sporty'!AV13^Parametre!$A$9)/'Body - sporty'!$DK13</f>
        <v>0</v>
      </c>
      <c r="AW10" s="383">
        <f>('Body - sporty'!AW13^Parametre!$A$9)/'Body - sporty'!$DK13</f>
        <v>3.3864270902294745E-4</v>
      </c>
      <c r="AX10" s="383">
        <f>('Body - sporty'!AX13^Parametre!$A$9)/'Body - sporty'!$DK13</f>
        <v>6.8852499754536705E-3</v>
      </c>
      <c r="AY10" s="383">
        <f>('Body - sporty'!AY13^Parametre!$A$9)/'Body - sporty'!$DK13</f>
        <v>0</v>
      </c>
      <c r="AZ10" s="383">
        <f>('Body - sporty'!AZ13^Parametre!$A$9)/'Body - sporty'!$DK13</f>
        <v>0</v>
      </c>
      <c r="BA10" s="383">
        <f>('Body - sporty'!BA13^Parametre!$A$9)/'Body - sporty'!$DK13</f>
        <v>2.5401225112043405E-2</v>
      </c>
      <c r="BB10" s="383">
        <f>('Body - sporty'!BB13^Parametre!$A$9)/'Body - sporty'!$DK13</f>
        <v>0</v>
      </c>
      <c r="BC10" s="383">
        <f>('Body - sporty'!BC13^Parametre!$A$9)/'Body - sporty'!$DK13</f>
        <v>0</v>
      </c>
      <c r="BD10" s="383">
        <f>('Body - sporty'!BD13^Parametre!$A$9)/'Body - sporty'!$DK13</f>
        <v>0</v>
      </c>
      <c r="BE10" s="383">
        <f>('Body - sporty'!BE13^Parametre!$A$9)/'Body - sporty'!$DK13</f>
        <v>1.07130465419295E-2</v>
      </c>
      <c r="BF10" s="383">
        <f>('Body - sporty'!BF13^Parametre!$A$9)/'Body - sporty'!$DK13</f>
        <v>9.8867603809814906E-5</v>
      </c>
      <c r="BG10" s="383">
        <f>('Body - sporty'!BG13^Parametre!$A$9)/'Body - sporty'!$DK13</f>
        <v>2.3180481956960481E-5</v>
      </c>
      <c r="BH10" s="383">
        <f>('Body - sporty'!BH13^Parametre!$A$9)/'Body - sporty'!$DK13</f>
        <v>4.3733072293543479E-3</v>
      </c>
      <c r="BI10" s="383">
        <f>('Body - sporty'!BI13^Parametre!$A$9)/'Body - sporty'!$DK13</f>
        <v>0</v>
      </c>
      <c r="BJ10" s="383">
        <f>('Body - sporty'!BJ13^Parametre!$A$9)/'Body - sporty'!$DK13</f>
        <v>0</v>
      </c>
      <c r="BK10" s="383">
        <f>('Body - sporty'!BK13^Parametre!$A$9)/'Body - sporty'!$DK13</f>
        <v>9.6343908678272671E-6</v>
      </c>
      <c r="BL10" s="383">
        <f>('Body - sporty'!BL13^Parametre!$A$9)/'Body - sporty'!$DK13</f>
        <v>0</v>
      </c>
      <c r="BM10" s="383">
        <f>('Body - sporty'!BM13^Parametre!$A$9)/'Body - sporty'!$DK13</f>
        <v>0</v>
      </c>
      <c r="BN10" s="383">
        <f>('Body - sporty'!BN13^Parametre!$A$9)/'Body - sporty'!$DK13</f>
        <v>0</v>
      </c>
      <c r="BO10" s="383">
        <f>('Body - sporty'!BO13^Parametre!$A$9)/'Body - sporty'!$DK13</f>
        <v>3.9123197604148639E-2</v>
      </c>
      <c r="BP10" s="383">
        <f>('Body - sporty'!BP13^Parametre!$A$9)/'Body - sporty'!$DK13</f>
        <v>4.9434192847059091E-3</v>
      </c>
      <c r="BQ10" s="383">
        <f>('Body - sporty'!BQ13^Parametre!$A$9)/'Body - sporty'!$DK13</f>
        <v>1.1821149613437092E-2</v>
      </c>
      <c r="BR10" s="383">
        <f>('Body - sporty'!BR13^Parametre!$A$9)/'Body - sporty'!$DK13</f>
        <v>0</v>
      </c>
      <c r="BS10" s="383">
        <f>('Body - sporty'!BS13^Parametre!$A$9)/'Body - sporty'!$DK13</f>
        <v>0</v>
      </c>
      <c r="BT10" s="383">
        <f>('Body - sporty'!BT13^Parametre!$A$9)/'Body - sporty'!$DK13</f>
        <v>0</v>
      </c>
      <c r="BU10" s="383">
        <f>('Body - sporty'!BU13^Parametre!$A$9)/'Body - sporty'!$DK13</f>
        <v>1.1823404895383097E-3</v>
      </c>
      <c r="BV10" s="383">
        <f>('Body - sporty'!BV13^Parametre!$A$9)/'Body - sporty'!$DK13</f>
        <v>2.1821414800354418E-5</v>
      </c>
      <c r="BW10" s="383">
        <f>('Body - sporty'!BW13^Parametre!$A$9)/'Body - sporty'!$DK13</f>
        <v>2.1462220690192174E-5</v>
      </c>
      <c r="BX10" s="383">
        <f>('Body - sporty'!BX13^Parametre!$A$9)/'Body - sporty'!$DK13</f>
        <v>0</v>
      </c>
      <c r="BY10" s="383">
        <f>('Body - sporty'!BY13^Parametre!$A$9)/'Body - sporty'!$DK13</f>
        <v>0</v>
      </c>
      <c r="BZ10" s="383">
        <f>('Body - sporty'!BZ13^Parametre!$A$9)/'Body - sporty'!$DK13</f>
        <v>2.0798047393600173E-2</v>
      </c>
      <c r="CA10" s="383">
        <f>('Body - sporty'!CA13^Parametre!$A$9)/'Body - sporty'!$DK13</f>
        <v>0</v>
      </c>
      <c r="CB10" s="383">
        <f>('Body - sporty'!CB13^Parametre!$A$9)/'Body - sporty'!$DK13</f>
        <v>1.1025513838276791E-3</v>
      </c>
      <c r="CC10" s="383">
        <f>('Body - sporty'!CC13^Parametre!$A$9)/'Body - sporty'!$DK13</f>
        <v>1.9575604071247793E-4</v>
      </c>
      <c r="CD10" s="383">
        <f>('Body - sporty'!CD13^Parametre!$A$9)/'Body - sporty'!$DK13</f>
        <v>3.3237295844169212E-3</v>
      </c>
      <c r="CE10" s="383">
        <f>('Body - sporty'!CE13^Parametre!$A$9)/'Body - sporty'!$DK13</f>
        <v>7.5533624403765773E-3</v>
      </c>
      <c r="CF10" s="383">
        <f>('Body - sporty'!CF13^Parametre!$A$9)/'Body - sporty'!$DK13</f>
        <v>4.1747723479295838E-3</v>
      </c>
      <c r="CG10" s="383">
        <f>('Body - sporty'!CG13^Parametre!$A$9)/'Body - sporty'!$DK13</f>
        <v>5.9156915072949887E-2</v>
      </c>
      <c r="CH10" s="383">
        <f>('Body - sporty'!CH13^Parametre!$A$9)/'Body - sporty'!$DK13</f>
        <v>1.6087068814465276E-2</v>
      </c>
      <c r="CI10" s="383">
        <f>('Body - sporty'!CI13^Parametre!$A$9)/'Body - sporty'!$DK13</f>
        <v>6.1196565354611698E-4</v>
      </c>
      <c r="CJ10" s="383">
        <f>('Body - sporty'!CJ13^Parametre!$A$9)/'Body - sporty'!$DK13</f>
        <v>0</v>
      </c>
      <c r="CK10" s="383">
        <f>('Body - sporty'!CK13^Parametre!$A$9)/'Body - sporty'!$DK13</f>
        <v>0</v>
      </c>
      <c r="CL10" s="383">
        <f>('Body - sporty'!CL13^Parametre!$A$9)/'Body - sporty'!$DK13</f>
        <v>1.7865782532039656E-2</v>
      </c>
      <c r="CM10" s="383">
        <f>('Body - sporty'!CM13^Parametre!$A$9)/'Body - sporty'!$DK13</f>
        <v>0</v>
      </c>
      <c r="CN10" s="383">
        <f>('Body - sporty'!CN13^Parametre!$A$9)/'Body - sporty'!$DK13</f>
        <v>0</v>
      </c>
      <c r="CO10" s="383">
        <f>('Body - sporty'!CO13^Parametre!$A$9)/'Body - sporty'!$DK13</f>
        <v>2.2694019693365833E-2</v>
      </c>
      <c r="CP10" s="383">
        <f>('Body - sporty'!CP13^Parametre!$A$9)/'Body - sporty'!$DK13</f>
        <v>1.1799817061066252E-5</v>
      </c>
      <c r="CQ10" s="383">
        <f>('Body - sporty'!CQ13^Parametre!$A$9)/'Body - sporty'!$DK13</f>
        <v>0</v>
      </c>
      <c r="CR10" s="383">
        <f>('Body - sporty'!CR13^Parametre!$A$9)/'Body - sporty'!$DK13</f>
        <v>1.3406505994675592E-3</v>
      </c>
      <c r="CS10" s="383">
        <f>('Body - sporty'!CS13^Parametre!$A$9)/'Body - sporty'!$DK13</f>
        <v>0</v>
      </c>
      <c r="CT10" s="383">
        <f>('Body - sporty'!CT13^Parametre!$A$9)/'Body - sporty'!$DK13</f>
        <v>0</v>
      </c>
      <c r="CU10" s="383">
        <f>('Body - sporty'!CU13^Parametre!$A$9)/'Body - sporty'!$DK13</f>
        <v>0</v>
      </c>
      <c r="CV10" s="383">
        <f>('Body - sporty'!CV13^Parametre!$A$9)/'Body - sporty'!$DK13</f>
        <v>0</v>
      </c>
      <c r="CW10" s="383">
        <f>('Body - sporty'!CW13^Parametre!$A$9)/'Body - sporty'!$DK13</f>
        <v>3.0385556677106317E-3</v>
      </c>
      <c r="CX10" s="383">
        <f>('Body - sporty'!CX13^Parametre!$A$9)/'Body - sporty'!$DK13</f>
        <v>1.4414906402400665E-5</v>
      </c>
      <c r="CY10" s="383">
        <f>('Body - sporty'!CY13^Parametre!$A$9)/'Body - sporty'!$DK13</f>
        <v>4.1720663418687069E-2</v>
      </c>
      <c r="CZ10" s="383">
        <f>('Body - sporty'!CZ13^Parametre!$A$9)/'Body - sporty'!$DK13</f>
        <v>1.388091122650402E-2</v>
      </c>
      <c r="DA10" s="383">
        <f>('Body - sporty'!DA13^Parametre!$A$9)/'Body - sporty'!$DK13</f>
        <v>0.23915544674987479</v>
      </c>
      <c r="DB10" s="383">
        <f>('Body - sporty'!DB13^Parametre!$A$9)/'Body - sporty'!$DK13</f>
        <v>1.7139423260615207E-2</v>
      </c>
      <c r="DC10" s="383">
        <f>('Body - sporty'!DC13^Parametre!$A$9)/'Body - sporty'!$DK13</f>
        <v>0</v>
      </c>
      <c r="DD10" s="383">
        <f>('Body - sporty'!DD13^Parametre!$A$9)/'Body - sporty'!$DK13</f>
        <v>2.7304455800155583E-4</v>
      </c>
      <c r="DE10" s="383">
        <f>('Body - sporty'!DE13^Parametre!$A$9)/'Body - sporty'!$DK13</f>
        <v>0.10121722487982805</v>
      </c>
      <c r="DF10" s="383">
        <f>('Body - sporty'!DF13^Parametre!$A$9)/'Body - sporty'!$DK13</f>
        <v>0</v>
      </c>
      <c r="DG10" s="383">
        <f>('Body - sporty'!DG13^Parametre!$A$9)/'Body - sporty'!$DK13</f>
        <v>2.0762924545986328E-2</v>
      </c>
      <c r="DH10" s="383">
        <f>('Body - sporty'!DH13^Parametre!$A$9)/'Body - sporty'!$DK13</f>
        <v>1.6339190101875293E-2</v>
      </c>
      <c r="DI10" s="383">
        <f>('Body - sporty'!DI13^Parametre!$A$9)/'Body - sporty'!$DK13</f>
        <v>2.093137359370958E-3</v>
      </c>
    </row>
    <row r="11" spans="1:116" ht="14.25" customHeight="1" x14ac:dyDescent="0.25">
      <c r="A11" s="238" t="s">
        <v>13</v>
      </c>
      <c r="B11" s="383">
        <f>('Body - sporty'!B14^Parametre!$A$9)/'Body - sporty'!$DK14</f>
        <v>3.6532534593469307E-5</v>
      </c>
      <c r="C11" s="383">
        <f>('Body - sporty'!C14^Parametre!$A$9)/'Body - sporty'!$DK14</f>
        <v>0</v>
      </c>
      <c r="D11" s="383">
        <f>('Body - sporty'!D14^Parametre!$A$9)/'Body - sporty'!$DK14</f>
        <v>0.60928056917679663</v>
      </c>
      <c r="E11" s="383">
        <f>('Body - sporty'!E14^Parametre!$A$9)/'Body - sporty'!$DK14</f>
        <v>5.989674648348884E-2</v>
      </c>
      <c r="F11" s="383">
        <f>('Body - sporty'!F14^Parametre!$A$9)/'Body - sporty'!$DK14</f>
        <v>0</v>
      </c>
      <c r="G11" s="383">
        <f>('Body - sporty'!G14^Parametre!$A$9)/'Body - sporty'!$DK14</f>
        <v>0.2907187564272099</v>
      </c>
      <c r="H11" s="383">
        <f>('Body - sporty'!H14^Parametre!$A$9)/'Body - sporty'!$DK14</f>
        <v>1.3619956907611711E-4</v>
      </c>
      <c r="I11" s="383">
        <f>('Body - sporty'!I14^Parametre!$A$9)/'Body - sporty'!$DK14</f>
        <v>1.3027404939398151E-2</v>
      </c>
      <c r="J11" s="383">
        <f>('Body - sporty'!J14^Parametre!$A$9)/'Body - sporty'!$DK14</f>
        <v>0.81519115387626118</v>
      </c>
      <c r="K11" s="383">
        <f>('Body - sporty'!K14^Parametre!$A$9)/'Body - sporty'!$DK14</f>
        <v>1.0172484199246867E-3</v>
      </c>
      <c r="L11" s="383">
        <f>('Body - sporty'!L14^Parametre!$A$9)/'Body - sporty'!$DK14</f>
        <v>1.4727665172122251E-2</v>
      </c>
      <c r="M11" s="383">
        <f>('Body - sporty'!M14^Parametre!$A$9)/'Body - sporty'!$DK14</f>
        <v>0.12099014441989522</v>
      </c>
      <c r="N11" s="383">
        <f>('Body - sporty'!N14^Parametre!$A$9)/'Body - sporty'!$DK14</f>
        <v>1.1319012161238513E-3</v>
      </c>
      <c r="O11" s="383">
        <f>('Body - sporty'!O14^Parametre!$A$9)/'Body - sporty'!$DK14</f>
        <v>1.5110889046661205E-2</v>
      </c>
      <c r="P11" s="383">
        <f>('Body - sporty'!P14^Parametre!$A$9)/'Body - sporty'!$DK14</f>
        <v>1.1181588111018854E-4</v>
      </c>
      <c r="Q11" s="383">
        <f>('Body - sporty'!Q14^Parametre!$A$9)/'Body - sporty'!$DK14</f>
        <v>2.1945850254833361E-4</v>
      </c>
      <c r="R11" s="383">
        <f>('Body - sporty'!R14^Parametre!$A$9)/'Body - sporty'!$DK14</f>
        <v>2.527896070250729E-4</v>
      </c>
      <c r="S11" s="383">
        <f>('Body - sporty'!S14^Parametre!$A$9)/'Body - sporty'!$DK14</f>
        <v>1.8397664083365727E-4</v>
      </c>
      <c r="T11" s="383">
        <f>('Body - sporty'!T14^Parametre!$A$9)/'Body - sporty'!$DK14</f>
        <v>3.4633977429552291E-4</v>
      </c>
      <c r="U11" s="383">
        <f>('Body - sporty'!U14^Parametre!$A$9)/'Body - sporty'!$DK14</f>
        <v>2.1977529426522126E-2</v>
      </c>
      <c r="V11" s="383">
        <f>('Body - sporty'!V14^Parametre!$A$9)/'Body - sporty'!$DK14</f>
        <v>2.8008160378774761E-3</v>
      </c>
      <c r="W11" s="383">
        <f>('Body - sporty'!W14^Parametre!$A$9)/'Body - sporty'!$DK14</f>
        <v>4.0514136360615224E-2</v>
      </c>
      <c r="X11" s="383">
        <f>('Body - sporty'!X14^Parametre!$A$9)/'Body - sporty'!$DK14</f>
        <v>0</v>
      </c>
      <c r="Y11" s="383">
        <f>('Body - sporty'!Y14^Parametre!$A$9)/'Body - sporty'!$DK14</f>
        <v>1.1893550405471811E-3</v>
      </c>
      <c r="Z11" s="383">
        <f>('Body - sporty'!Z14^Parametre!$A$9)/'Body - sporty'!$DK14</f>
        <v>3.9155715849465682E-3</v>
      </c>
      <c r="AA11" s="383">
        <f>('Body - sporty'!AA14^Parametre!$A$9)/'Body - sporty'!$DK14</f>
        <v>3.1462766592467678E-5</v>
      </c>
      <c r="AB11" s="383">
        <f>('Body - sporty'!AB14^Parametre!$A$9)/'Body - sporty'!$DK14</f>
        <v>1.3939644239205358E-3</v>
      </c>
      <c r="AC11" s="383">
        <f>('Body - sporty'!AC14^Parametre!$A$9)/'Body - sporty'!$DK14</f>
        <v>1.1475217462866465E-2</v>
      </c>
      <c r="AD11" s="383">
        <f>('Body - sporty'!AD14^Parametre!$A$9)/'Body - sporty'!$DK14</f>
        <v>3.0430077885529262E-4</v>
      </c>
      <c r="AE11" s="383">
        <f>('Body - sporty'!AE14^Parametre!$A$9)/'Body - sporty'!$DK14</f>
        <v>2.4341578473885251E-5</v>
      </c>
      <c r="AF11" s="383">
        <f>('Body - sporty'!AF14^Parametre!$A$9)/'Body - sporty'!$DK14</f>
        <v>0</v>
      </c>
      <c r="AG11" s="383">
        <f>('Body - sporty'!AG14^Parametre!$A$9)/'Body - sporty'!$DK14</f>
        <v>1.5810210964911791E-3</v>
      </c>
      <c r="AH11" s="383">
        <f>('Body - sporty'!AH14^Parametre!$A$9)/'Body - sporty'!$DK14</f>
        <v>5.9680319999167997E-6</v>
      </c>
      <c r="AI11" s="383">
        <f>('Body - sporty'!AI14^Parametre!$A$9)/'Body - sporty'!$DK14</f>
        <v>1.1754406266006115E-3</v>
      </c>
      <c r="AJ11" s="383">
        <f>('Body - sporty'!AJ14^Parametre!$A$9)/'Body - sporty'!$DK14</f>
        <v>0.26835175078065177</v>
      </c>
      <c r="AK11" s="383">
        <f>('Body - sporty'!AK14^Parametre!$A$9)/'Body - sporty'!$DK14</f>
        <v>1.4497659231363771E-2</v>
      </c>
      <c r="AL11" s="383">
        <f>('Body - sporty'!AL14^Parametre!$A$9)/'Body - sporty'!$DK14</f>
        <v>2.8790651494026778E-3</v>
      </c>
      <c r="AM11" s="383">
        <f>('Body - sporty'!AM14^Parametre!$A$9)/'Body - sporty'!$DK14</f>
        <v>0</v>
      </c>
      <c r="AN11" s="383">
        <f>('Body - sporty'!AN14^Parametre!$A$9)/'Body - sporty'!$DK14</f>
        <v>1.9805745392185626E-4</v>
      </c>
      <c r="AO11" s="383">
        <f>('Body - sporty'!AO14^Parametre!$A$9)/'Body - sporty'!$DK14</f>
        <v>6.7486391632962914E-5</v>
      </c>
      <c r="AP11" s="383">
        <f>('Body - sporty'!AP14^Parametre!$A$9)/'Body - sporty'!$DK14</f>
        <v>0.11513123202383892</v>
      </c>
      <c r="AQ11" s="383">
        <f>('Body - sporty'!AQ14^Parametre!$A$9)/'Body - sporty'!$DK14</f>
        <v>1.3927742829397154E-6</v>
      </c>
      <c r="AR11" s="383">
        <f>('Body - sporty'!AR14^Parametre!$A$9)/'Body - sporty'!$DK14</f>
        <v>5.0979995960364803E-3</v>
      </c>
      <c r="AS11" s="383">
        <f>('Body - sporty'!AS14^Parametre!$A$9)/'Body - sporty'!$DK14</f>
        <v>2.3359991195191093E-2</v>
      </c>
      <c r="AT11" s="383">
        <f>('Body - sporty'!AT14^Parametre!$A$9)/'Body - sporty'!$DK14</f>
        <v>0.12385692401258286</v>
      </c>
      <c r="AU11" s="383">
        <f>('Body - sporty'!AU14^Parametre!$A$9)/'Body - sporty'!$DK14</f>
        <v>1.1257727241720387E-2</v>
      </c>
      <c r="AV11" s="383">
        <f>('Body - sporty'!AV14^Parametre!$A$9)/'Body - sporty'!$DK14</f>
        <v>0</v>
      </c>
      <c r="AW11" s="383">
        <f>('Body - sporty'!AW14^Parametre!$A$9)/'Body - sporty'!$DK14</f>
        <v>4.9340307850899305E-5</v>
      </c>
      <c r="AX11" s="383">
        <f>('Body - sporty'!AX14^Parametre!$A$9)/'Body - sporty'!$DK14</f>
        <v>6.8024488753058637E-2</v>
      </c>
      <c r="AY11" s="383">
        <f>('Body - sporty'!AY14^Parametre!$A$9)/'Body - sporty'!$DK14</f>
        <v>1.5105726313772883E-2</v>
      </c>
      <c r="AZ11" s="383">
        <f>('Body - sporty'!AZ14^Parametre!$A$9)/'Body - sporty'!$DK14</f>
        <v>0</v>
      </c>
      <c r="BA11" s="383">
        <f>('Body - sporty'!BA14^Parametre!$A$9)/'Body - sporty'!$DK14</f>
        <v>7.3618488452945703E-3</v>
      </c>
      <c r="BB11" s="383">
        <f>('Body - sporty'!BB14^Parametre!$A$9)/'Body - sporty'!$DK14</f>
        <v>2.77377346145871E-5</v>
      </c>
      <c r="BC11" s="383">
        <f>('Body - sporty'!BC14^Parametre!$A$9)/'Body - sporty'!$DK14</f>
        <v>6.5830346967072473E-7</v>
      </c>
      <c r="BD11" s="383">
        <f>('Body - sporty'!BD14^Parametre!$A$9)/'Body - sporty'!$DK14</f>
        <v>0</v>
      </c>
      <c r="BE11" s="383">
        <f>('Body - sporty'!BE14^Parametre!$A$9)/'Body - sporty'!$DK14</f>
        <v>1.9325013191670974E-3</v>
      </c>
      <c r="BF11" s="383">
        <f>('Body - sporty'!BF14^Parametre!$A$9)/'Body - sporty'!$DK14</f>
        <v>1.6499172541344858E-5</v>
      </c>
      <c r="BG11" s="383">
        <f>('Body - sporty'!BG14^Parametre!$A$9)/'Body - sporty'!$DK14</f>
        <v>3.712585011357842E-6</v>
      </c>
      <c r="BH11" s="383">
        <f>('Body - sporty'!BH14^Parametre!$A$9)/'Body - sporty'!$DK14</f>
        <v>8.4961414232480445E-4</v>
      </c>
      <c r="BI11" s="383">
        <f>('Body - sporty'!BI14^Parametre!$A$9)/'Body - sporty'!$DK14</f>
        <v>1.0728252166204353E-3</v>
      </c>
      <c r="BJ11" s="383">
        <f>('Body - sporty'!BJ14^Parametre!$A$9)/'Body - sporty'!$DK14</f>
        <v>7.3295377379527024E-5</v>
      </c>
      <c r="BK11" s="383">
        <f>('Body - sporty'!BK14^Parametre!$A$9)/'Body - sporty'!$DK14</f>
        <v>0</v>
      </c>
      <c r="BL11" s="383">
        <f>('Body - sporty'!BL14^Parametre!$A$9)/'Body - sporty'!$DK14</f>
        <v>1.1399293051440265E-4</v>
      </c>
      <c r="BM11" s="383">
        <f>('Body - sporty'!BM14^Parametre!$A$9)/'Body - sporty'!$DK14</f>
        <v>0</v>
      </c>
      <c r="BN11" s="383">
        <f>('Body - sporty'!BN14^Parametre!$A$9)/'Body - sporty'!$DK14</f>
        <v>4.4449463328335121E-6</v>
      </c>
      <c r="BO11" s="383">
        <f>('Body - sporty'!BO14^Parametre!$A$9)/'Body - sporty'!$DK14</f>
        <v>9.1435700722899513E-2</v>
      </c>
      <c r="BP11" s="383">
        <f>('Body - sporty'!BP14^Parametre!$A$9)/'Body - sporty'!$DK14</f>
        <v>9.4371709081119846E-4</v>
      </c>
      <c r="BQ11" s="383">
        <f>('Body - sporty'!BQ14^Parametre!$A$9)/'Body - sporty'!$DK14</f>
        <v>1.5340157405936137E-3</v>
      </c>
      <c r="BR11" s="383">
        <f>('Body - sporty'!BR14^Parametre!$A$9)/'Body - sporty'!$DK14</f>
        <v>1.1251387539049109E-4</v>
      </c>
      <c r="BS11" s="383">
        <f>('Body - sporty'!BS14^Parametre!$A$9)/'Body - sporty'!$DK14</f>
        <v>0</v>
      </c>
      <c r="BT11" s="383">
        <f>('Body - sporty'!BT14^Parametre!$A$9)/'Body - sporty'!$DK14</f>
        <v>8.8871346219752205E-6</v>
      </c>
      <c r="BU11" s="383">
        <f>('Body - sporty'!BU14^Parametre!$A$9)/'Body - sporty'!$DK14</f>
        <v>1.9680513600495069E-4</v>
      </c>
      <c r="BV11" s="383">
        <f>('Body - sporty'!BV14^Parametre!$A$9)/'Body - sporty'!$DK14</f>
        <v>0</v>
      </c>
      <c r="BW11" s="383">
        <f>('Body - sporty'!BW14^Parametre!$A$9)/'Body - sporty'!$DK14</f>
        <v>0</v>
      </c>
      <c r="BX11" s="383">
        <f>('Body - sporty'!BX14^Parametre!$A$9)/'Body - sporty'!$DK14</f>
        <v>3.5146166360261233E-6</v>
      </c>
      <c r="BY11" s="383">
        <f>('Body - sporty'!BY14^Parametre!$A$9)/'Body - sporty'!$DK14</f>
        <v>1.1543454200593297E-5</v>
      </c>
      <c r="BZ11" s="383">
        <f>('Body - sporty'!BZ14^Parametre!$A$9)/'Body - sporty'!$DK14</f>
        <v>0</v>
      </c>
      <c r="CA11" s="383">
        <f>('Body - sporty'!CA14^Parametre!$A$9)/'Body - sporty'!$DK14</f>
        <v>4.0029509405119789E-6</v>
      </c>
      <c r="CB11" s="383">
        <f>('Body - sporty'!CB14^Parametre!$A$9)/'Body - sporty'!$DK14</f>
        <v>0</v>
      </c>
      <c r="CC11" s="383">
        <f>('Body - sporty'!CC14^Parametre!$A$9)/'Body - sporty'!$DK14</f>
        <v>0</v>
      </c>
      <c r="CD11" s="383">
        <f>('Body - sporty'!CD14^Parametre!$A$9)/'Body - sporty'!$DK14</f>
        <v>5.3208862932534369E-4</v>
      </c>
      <c r="CE11" s="383">
        <f>('Body - sporty'!CE14^Parametre!$A$9)/'Body - sporty'!$DK14</f>
        <v>1.6622574048854347E-3</v>
      </c>
      <c r="CF11" s="383">
        <f>('Body - sporty'!CF14^Parametre!$A$9)/'Body - sporty'!$DK14</f>
        <v>0</v>
      </c>
      <c r="CG11" s="383">
        <f>('Body - sporty'!CG14^Parametre!$A$9)/'Body - sporty'!$DK14</f>
        <v>8.8805146286534565E-3</v>
      </c>
      <c r="CH11" s="383">
        <f>('Body - sporty'!CH14^Parametre!$A$9)/'Body - sporty'!$DK14</f>
        <v>3.5363097873026979E-3</v>
      </c>
      <c r="CI11" s="383">
        <f>('Body - sporty'!CI14^Parametre!$A$9)/'Body - sporty'!$DK14</f>
        <v>1.2685290396412697E-4</v>
      </c>
      <c r="CJ11" s="383">
        <f>('Body - sporty'!CJ14^Parametre!$A$9)/'Body - sporty'!$DK14</f>
        <v>8.9115833989326888E-6</v>
      </c>
      <c r="CK11" s="383">
        <f>('Body - sporty'!CK14^Parametre!$A$9)/'Body - sporty'!$DK14</f>
        <v>3.3963619471185481E-4</v>
      </c>
      <c r="CL11" s="383">
        <f>('Body - sporty'!CL14^Parametre!$A$9)/'Body - sporty'!$DK14</f>
        <v>0.51989476333673024</v>
      </c>
      <c r="CM11" s="383">
        <f>('Body - sporty'!CM14^Parametre!$A$9)/'Body - sporty'!$DK14</f>
        <v>2.3377024561626468E-3</v>
      </c>
      <c r="CN11" s="383">
        <f>('Body - sporty'!CN14^Parametre!$A$9)/'Body - sporty'!$DK14</f>
        <v>2.6941417831642087E-5</v>
      </c>
      <c r="CO11" s="383">
        <f>('Body - sporty'!CO14^Parametre!$A$9)/'Body - sporty'!$DK14</f>
        <v>4.4748653726261406E-3</v>
      </c>
      <c r="CP11" s="383">
        <f>('Body - sporty'!CP14^Parametre!$A$9)/'Body - sporty'!$DK14</f>
        <v>0</v>
      </c>
      <c r="CQ11" s="383">
        <f>('Body - sporty'!CQ14^Parametre!$A$9)/'Body - sporty'!$DK14</f>
        <v>2.0302618807855729E-5</v>
      </c>
      <c r="CR11" s="383">
        <f>('Body - sporty'!CR14^Parametre!$A$9)/'Body - sporty'!$DK14</f>
        <v>2.3315975476737396E-3</v>
      </c>
      <c r="CS11" s="383">
        <f>('Body - sporty'!CS14^Parametre!$A$9)/'Body - sporty'!$DK14</f>
        <v>0</v>
      </c>
      <c r="CT11" s="383">
        <f>('Body - sporty'!CT14^Parametre!$A$9)/'Body - sporty'!$DK14</f>
        <v>5.5829516847345968E-4</v>
      </c>
      <c r="CU11" s="383">
        <f>('Body - sporty'!CU14^Parametre!$A$9)/'Body - sporty'!$DK14</f>
        <v>0</v>
      </c>
      <c r="CV11" s="383">
        <f>('Body - sporty'!CV14^Parametre!$A$9)/'Body - sporty'!$DK14</f>
        <v>1.3133885668230594E-3</v>
      </c>
      <c r="CW11" s="383">
        <f>('Body - sporty'!CW14^Parametre!$A$9)/'Body - sporty'!$DK14</f>
        <v>0</v>
      </c>
      <c r="CX11" s="383">
        <f>('Body - sporty'!CX14^Parametre!$A$9)/'Body - sporty'!$DK14</f>
        <v>2.9251532757279265E-6</v>
      </c>
      <c r="CY11" s="383">
        <f>('Body - sporty'!CY14^Parametre!$A$9)/'Body - sporty'!$DK14</f>
        <v>0.97058581204745142</v>
      </c>
      <c r="CZ11" s="383">
        <f>('Body - sporty'!CZ14^Parametre!$A$9)/'Body - sporty'!$DK14</f>
        <v>9.4304583157937924E-2</v>
      </c>
      <c r="DA11" s="383">
        <f>('Body - sporty'!DA14^Parametre!$A$9)/'Body - sporty'!$DK14</f>
        <v>4.8768303745707842E-2</v>
      </c>
      <c r="DB11" s="383">
        <f>('Body - sporty'!DB14^Parametre!$A$9)/'Body - sporty'!$DK14</f>
        <v>2.937034292431404E-3</v>
      </c>
      <c r="DC11" s="383">
        <f>('Body - sporty'!DC14^Parametre!$A$9)/'Body - sporty'!$DK14</f>
        <v>1.1028291781723847E-4</v>
      </c>
      <c r="DD11" s="383">
        <f>('Body - sporty'!DD14^Parametre!$A$9)/'Body - sporty'!$DK14</f>
        <v>4.1388867428284126E-5</v>
      </c>
      <c r="DE11" s="383">
        <f>('Body - sporty'!DE14^Parametre!$A$9)/'Body - sporty'!$DK14</f>
        <v>1</v>
      </c>
      <c r="DF11" s="383">
        <f>('Body - sporty'!DF14^Parametre!$A$9)/'Body - sporty'!$DK14</f>
        <v>0</v>
      </c>
      <c r="DG11" s="383">
        <f>('Body - sporty'!DG14^Parametre!$A$9)/'Body - sporty'!$DK14</f>
        <v>0.47185896142101763</v>
      </c>
      <c r="DH11" s="383">
        <f>('Body - sporty'!DH14^Parametre!$A$9)/'Body - sporty'!$DK14</f>
        <v>6.1603217082324881E-3</v>
      </c>
      <c r="DI11" s="383">
        <f>('Body - sporty'!DI14^Parametre!$A$9)/'Body - sporty'!$DK14</f>
        <v>4.543107038875132E-2</v>
      </c>
    </row>
    <row r="12" spans="1:116" ht="14.25" customHeight="1" x14ac:dyDescent="0.25">
      <c r="A12" s="239" t="s">
        <v>14</v>
      </c>
      <c r="B12" s="383">
        <f>('Body - sporty'!B15^Parametre!$A$9)/'Body - sporty'!$DK15</f>
        <v>2.1349987014473467E-5</v>
      </c>
      <c r="C12" s="383">
        <f>('Body - sporty'!C15^Parametre!$A$9)/'Body - sporty'!$DK15</f>
        <v>3.2678737094270872E-4</v>
      </c>
      <c r="D12" s="383">
        <f>('Body - sporty'!D15^Parametre!$A$9)/'Body - sporty'!$DK15</f>
        <v>6.8418800510203701E-3</v>
      </c>
      <c r="E12" s="383">
        <f>('Body - sporty'!E15^Parametre!$A$9)/'Body - sporty'!$DK15</f>
        <v>2.2363546065164563E-3</v>
      </c>
      <c r="F12" s="383">
        <f>('Body - sporty'!F15^Parametre!$A$9)/'Body - sporty'!$DK15</f>
        <v>1.5607374257255468E-5</v>
      </c>
      <c r="G12" s="383">
        <f>('Body - sporty'!G15^Parametre!$A$9)/'Body - sporty'!$DK15</f>
        <v>1.153219243037007E-2</v>
      </c>
      <c r="H12" s="383">
        <f>('Body - sporty'!H15^Parametre!$A$9)/'Body - sporty'!$DK15</f>
        <v>0</v>
      </c>
      <c r="I12" s="383">
        <f>('Body - sporty'!I15^Parametre!$A$9)/'Body - sporty'!$DK15</f>
        <v>8.0781540950416314E-3</v>
      </c>
      <c r="J12" s="383">
        <f>('Body - sporty'!J15^Parametre!$A$9)/'Body - sporty'!$DK15</f>
        <v>4.4776544619903158E-2</v>
      </c>
      <c r="K12" s="383">
        <f>('Body - sporty'!K15^Parametre!$A$9)/'Body - sporty'!$DK15</f>
        <v>0</v>
      </c>
      <c r="L12" s="383">
        <f>('Body - sporty'!L15^Parametre!$A$9)/'Body - sporty'!$DK15</f>
        <v>4.7644125696362566E-3</v>
      </c>
      <c r="M12" s="383">
        <f>('Body - sporty'!M15^Parametre!$A$9)/'Body - sporty'!$DK15</f>
        <v>4.7530671009174186E-2</v>
      </c>
      <c r="N12" s="383">
        <f>('Body - sporty'!N15^Parametre!$A$9)/'Body - sporty'!$DK15</f>
        <v>0</v>
      </c>
      <c r="O12" s="383">
        <f>('Body - sporty'!O15^Parametre!$A$9)/'Body - sporty'!$DK15</f>
        <v>6.5638824090685554E-5</v>
      </c>
      <c r="P12" s="383">
        <f>('Body - sporty'!P15^Parametre!$A$9)/'Body - sporty'!$DK15</f>
        <v>8.0188689615287427E-5</v>
      </c>
      <c r="Q12" s="383">
        <f>('Body - sporty'!Q15^Parametre!$A$9)/'Body - sporty'!$DK15</f>
        <v>0</v>
      </c>
      <c r="R12" s="383">
        <f>('Body - sporty'!R15^Parametre!$A$9)/'Body - sporty'!$DK15</f>
        <v>7.5023021628916001E-5</v>
      </c>
      <c r="S12" s="383">
        <f>('Body - sporty'!S15^Parametre!$A$9)/'Body - sporty'!$DK15</f>
        <v>6.641862507804591E-5</v>
      </c>
      <c r="T12" s="383">
        <f>('Body - sporty'!T15^Parametre!$A$9)/'Body - sporty'!$DK15</f>
        <v>3.2904378690177817E-4</v>
      </c>
      <c r="U12" s="383">
        <f>('Body - sporty'!U15^Parametre!$A$9)/'Body - sporty'!$DK15</f>
        <v>1.0737769691994388E-2</v>
      </c>
      <c r="V12" s="383">
        <f>('Body - sporty'!V15^Parametre!$A$9)/'Body - sporty'!$DK15</f>
        <v>2.4865800274831154E-5</v>
      </c>
      <c r="W12" s="383">
        <f>('Body - sporty'!W15^Parametre!$A$9)/'Body - sporty'!$DK15</f>
        <v>8.2489711107470315E-4</v>
      </c>
      <c r="X12" s="383">
        <f>('Body - sporty'!X15^Parametre!$A$9)/'Body - sporty'!$DK15</f>
        <v>0</v>
      </c>
      <c r="Y12" s="383">
        <f>('Body - sporty'!Y15^Parametre!$A$9)/'Body - sporty'!$DK15</f>
        <v>1.8010242655246091E-5</v>
      </c>
      <c r="Z12" s="383">
        <f>('Body - sporty'!Z15^Parametre!$A$9)/'Body - sporty'!$DK15</f>
        <v>4.5143880574407772E-3</v>
      </c>
      <c r="AA12" s="383">
        <f>('Body - sporty'!AA15^Parametre!$A$9)/'Body - sporty'!$DK15</f>
        <v>2.3840434276163911E-5</v>
      </c>
      <c r="AB12" s="383">
        <f>('Body - sporty'!AB15^Parametre!$A$9)/'Body - sporty'!$DK15</f>
        <v>8.576790268642944E-4</v>
      </c>
      <c r="AC12" s="383">
        <f>('Body - sporty'!AC15^Parametre!$A$9)/'Body - sporty'!$DK15</f>
        <v>9.1775418306234494E-3</v>
      </c>
      <c r="AD12" s="383">
        <f>('Body - sporty'!AD15^Parametre!$A$9)/'Body - sporty'!$DK15</f>
        <v>1.8920510089767318E-4</v>
      </c>
      <c r="AE12" s="383">
        <f>('Body - sporty'!AE15^Parametre!$A$9)/'Body - sporty'!$DK15</f>
        <v>1.9540551058886293E-5</v>
      </c>
      <c r="AF12" s="383">
        <f>('Body - sporty'!AF15^Parametre!$A$9)/'Body - sporty'!$DK15</f>
        <v>0</v>
      </c>
      <c r="AG12" s="383">
        <f>('Body - sporty'!AG15^Parametre!$A$9)/'Body - sporty'!$DK15</f>
        <v>0</v>
      </c>
      <c r="AH12" s="383">
        <f>('Body - sporty'!AH15^Parametre!$A$9)/'Body - sporty'!$DK15</f>
        <v>0</v>
      </c>
      <c r="AI12" s="383">
        <f>('Body - sporty'!AI15^Parametre!$A$9)/'Body - sporty'!$DK15</f>
        <v>1.1539368617293302E-3</v>
      </c>
      <c r="AJ12" s="383">
        <f>('Body - sporty'!AJ15^Parametre!$A$9)/'Body - sporty'!$DK15</f>
        <v>4.1757106096415031E-2</v>
      </c>
      <c r="AK12" s="383">
        <f>('Body - sporty'!AK15^Parametre!$A$9)/'Body - sporty'!$DK15</f>
        <v>1.2551727692902391E-3</v>
      </c>
      <c r="AL12" s="383">
        <f>('Body - sporty'!AL15^Parametre!$A$9)/'Body - sporty'!$DK15</f>
        <v>1.2282835101482591E-3</v>
      </c>
      <c r="AM12" s="383">
        <f>('Body - sporty'!AM15^Parametre!$A$9)/'Body - sporty'!$DK15</f>
        <v>2.3981188089096105E-6</v>
      </c>
      <c r="AN12" s="383">
        <f>('Body - sporty'!AN15^Parametre!$A$9)/'Body - sporty'!$DK15</f>
        <v>1.6089349333899591E-4</v>
      </c>
      <c r="AO12" s="383">
        <f>('Body - sporty'!AO15^Parametre!$A$9)/'Body - sporty'!$DK15</f>
        <v>6.0768647519421957E-5</v>
      </c>
      <c r="AP12" s="383">
        <f>('Body - sporty'!AP15^Parametre!$A$9)/'Body - sporty'!$DK15</f>
        <v>0.10045641279617123</v>
      </c>
      <c r="AQ12" s="383">
        <f>('Body - sporty'!AQ15^Parametre!$A$9)/'Body - sporty'!$DK15</f>
        <v>0</v>
      </c>
      <c r="AR12" s="383">
        <f>('Body - sporty'!AR15^Parametre!$A$9)/'Body - sporty'!$DK15</f>
        <v>2.1477772248321681E-5</v>
      </c>
      <c r="AS12" s="383">
        <f>('Body - sporty'!AS15^Parametre!$A$9)/'Body - sporty'!$DK15</f>
        <v>1.4524542157536503E-2</v>
      </c>
      <c r="AT12" s="383">
        <f>('Body - sporty'!AT15^Parametre!$A$9)/'Body - sporty'!$DK15</f>
        <v>1.3908439895389806E-3</v>
      </c>
      <c r="AU12" s="383">
        <f>('Body - sporty'!AU15^Parametre!$A$9)/'Body - sporty'!$DK15</f>
        <v>1</v>
      </c>
      <c r="AV12" s="383">
        <f>('Body - sporty'!AV15^Parametre!$A$9)/'Body - sporty'!$DK15</f>
        <v>0</v>
      </c>
      <c r="AW12" s="383">
        <f>('Body - sporty'!AW15^Parametre!$A$9)/'Body - sporty'!$DK15</f>
        <v>2.9960727339364075E-5</v>
      </c>
      <c r="AX12" s="383">
        <f>('Body - sporty'!AX15^Parametre!$A$9)/'Body - sporty'!$DK15</f>
        <v>9.2221756547774809E-4</v>
      </c>
      <c r="AY12" s="383">
        <f>('Body - sporty'!AY15^Parametre!$A$9)/'Body - sporty'!$DK15</f>
        <v>1.1124457892163726E-2</v>
      </c>
      <c r="AZ12" s="383">
        <f>('Body - sporty'!AZ15^Parametre!$A$9)/'Body - sporty'!$DK15</f>
        <v>0</v>
      </c>
      <c r="BA12" s="383">
        <f>('Body - sporty'!BA15^Parametre!$A$9)/'Body - sporty'!$DK15</f>
        <v>2.2565701385996286E-3</v>
      </c>
      <c r="BB12" s="383">
        <f>('Body - sporty'!BB15^Parametre!$A$9)/'Body - sporty'!$DK15</f>
        <v>2.1539904421982471E-5</v>
      </c>
      <c r="BC12" s="383">
        <f>('Body - sporty'!BC15^Parametre!$A$9)/'Body - sporty'!$DK15</f>
        <v>0</v>
      </c>
      <c r="BD12" s="383">
        <f>('Body - sporty'!BD15^Parametre!$A$9)/'Body - sporty'!$DK15</f>
        <v>0</v>
      </c>
      <c r="BE12" s="383">
        <f>('Body - sporty'!BE15^Parametre!$A$9)/'Body - sporty'!$DK15</f>
        <v>8.0535144217851792E-4</v>
      </c>
      <c r="BF12" s="383">
        <f>('Body - sporty'!BF15^Parametre!$A$9)/'Body - sporty'!$DK15</f>
        <v>6.943813533002637E-6</v>
      </c>
      <c r="BG12" s="383">
        <f>('Body - sporty'!BG15^Parametre!$A$9)/'Body - sporty'!$DK15</f>
        <v>2.5634588014802245E-6</v>
      </c>
      <c r="BH12" s="383">
        <f>('Body - sporty'!BH15^Parametre!$A$9)/'Body - sporty'!$DK15</f>
        <v>4.3418680599950068E-4</v>
      </c>
      <c r="BI12" s="383">
        <f>('Body - sporty'!BI15^Parametre!$A$9)/'Body - sporty'!$DK15</f>
        <v>0</v>
      </c>
      <c r="BJ12" s="383">
        <f>('Body - sporty'!BJ15^Parametre!$A$9)/'Body - sporty'!$DK15</f>
        <v>4.1507084973317886E-5</v>
      </c>
      <c r="BK12" s="383">
        <f>('Body - sporty'!BK15^Parametre!$A$9)/'Body - sporty'!$DK15</f>
        <v>1.7569096502216987E-6</v>
      </c>
      <c r="BL12" s="383">
        <f>('Body - sporty'!BL15^Parametre!$A$9)/'Body - sporty'!$DK15</f>
        <v>6.498258911522898E-5</v>
      </c>
      <c r="BM12" s="383">
        <f>('Body - sporty'!BM15^Parametre!$A$9)/'Body - sporty'!$DK15</f>
        <v>0</v>
      </c>
      <c r="BN12" s="383">
        <f>('Body - sporty'!BN15^Parametre!$A$9)/'Body - sporty'!$DK15</f>
        <v>2.8785764356565052E-6</v>
      </c>
      <c r="BO12" s="383">
        <f>('Body - sporty'!BO15^Parametre!$A$9)/'Body - sporty'!$DK15</f>
        <v>4.3357057839251908E-3</v>
      </c>
      <c r="BP12" s="383">
        <f>('Body - sporty'!BP15^Parametre!$A$9)/'Body - sporty'!$DK15</f>
        <v>3.7811152481356857E-4</v>
      </c>
      <c r="BQ12" s="383">
        <f>('Body - sporty'!BQ15^Parametre!$A$9)/'Body - sporty'!$DK15</f>
        <v>1.187218692835814E-3</v>
      </c>
      <c r="BR12" s="383">
        <f>('Body - sporty'!BR15^Parametre!$A$9)/'Body - sporty'!$DK15</f>
        <v>0</v>
      </c>
      <c r="BS12" s="383">
        <f>('Body - sporty'!BS15^Parametre!$A$9)/'Body - sporty'!$DK15</f>
        <v>0</v>
      </c>
      <c r="BT12" s="383">
        <f>('Body - sporty'!BT15^Parametre!$A$9)/'Body - sporty'!$DK15</f>
        <v>4.7292838312950242E-4</v>
      </c>
      <c r="BU12" s="383">
        <f>('Body - sporty'!BU15^Parametre!$A$9)/'Body - sporty'!$DK15</f>
        <v>1.7112221807176126E-4</v>
      </c>
      <c r="BV12" s="383">
        <f>('Body - sporty'!BV15^Parametre!$A$9)/'Body - sporty'!$DK15</f>
        <v>0</v>
      </c>
      <c r="BW12" s="383">
        <f>('Body - sporty'!BW15^Parametre!$A$9)/'Body - sporty'!$DK15</f>
        <v>0</v>
      </c>
      <c r="BX12" s="383">
        <f>('Body - sporty'!BX15^Parametre!$A$9)/'Body - sporty'!$DK15</f>
        <v>0</v>
      </c>
      <c r="BY12" s="383">
        <f>('Body - sporty'!BY15^Parametre!$A$9)/'Body - sporty'!$DK15</f>
        <v>7.8181542938813954E-7</v>
      </c>
      <c r="BZ12" s="383">
        <f>('Body - sporty'!BZ15^Parametre!$A$9)/'Body - sporty'!$DK15</f>
        <v>0</v>
      </c>
      <c r="CA12" s="383">
        <f>('Body - sporty'!CA15^Parametre!$A$9)/'Body - sporty'!$DK15</f>
        <v>2.6495304918468919E-6</v>
      </c>
      <c r="CB12" s="383">
        <f>('Body - sporty'!CB15^Parametre!$A$9)/'Body - sporty'!$DK15</f>
        <v>1.5029876562784188E-4</v>
      </c>
      <c r="CC12" s="383">
        <f>('Body - sporty'!CC15^Parametre!$A$9)/'Body - sporty'!$DK15</f>
        <v>0</v>
      </c>
      <c r="CD12" s="383">
        <f>('Body - sporty'!CD15^Parametre!$A$9)/'Body - sporty'!$DK15</f>
        <v>2.0057819809080841E-4</v>
      </c>
      <c r="CE12" s="383">
        <f>('Body - sporty'!CE15^Parametre!$A$9)/'Body - sporty'!$DK15</f>
        <v>1.0229685690739754E-3</v>
      </c>
      <c r="CF12" s="383">
        <f>('Body - sporty'!CF15^Parametre!$A$9)/'Body - sporty'!$DK15</f>
        <v>3.595824967786364E-4</v>
      </c>
      <c r="CG12" s="383">
        <f>('Body - sporty'!CG15^Parametre!$A$9)/'Body - sporty'!$DK15</f>
        <v>3.2844033737153685E-3</v>
      </c>
      <c r="CH12" s="383">
        <f>('Body - sporty'!CH15^Parametre!$A$9)/'Body - sporty'!$DK15</f>
        <v>2.2906218448855943E-3</v>
      </c>
      <c r="CI12" s="383">
        <f>('Body - sporty'!CI15^Parametre!$A$9)/'Body - sporty'!$DK15</f>
        <v>0</v>
      </c>
      <c r="CJ12" s="383">
        <f>('Body - sporty'!CJ15^Parametre!$A$9)/'Body - sporty'!$DK15</f>
        <v>0</v>
      </c>
      <c r="CK12" s="383">
        <f>('Body - sporty'!CK15^Parametre!$A$9)/'Body - sporty'!$DK15</f>
        <v>0</v>
      </c>
      <c r="CL12" s="383">
        <f>('Body - sporty'!CL15^Parametre!$A$9)/'Body - sporty'!$DK15</f>
        <v>2.0105362233159845E-3</v>
      </c>
      <c r="CM12" s="383">
        <f>('Body - sporty'!CM15^Parametre!$A$9)/'Body - sporty'!$DK15</f>
        <v>1.1855518363297188E-3</v>
      </c>
      <c r="CN12" s="383">
        <f>('Body - sporty'!CN15^Parametre!$A$9)/'Body - sporty'!$DK15</f>
        <v>3.6148774505248479E-6</v>
      </c>
      <c r="CO12" s="383">
        <f>('Body - sporty'!CO15^Parametre!$A$9)/'Body - sporty'!$DK15</f>
        <v>2.1735761193898352E-3</v>
      </c>
      <c r="CP12" s="383">
        <f>('Body - sporty'!CP15^Parametre!$A$9)/'Body - sporty'!$DK15</f>
        <v>1.1722347129518125E-6</v>
      </c>
      <c r="CQ12" s="383">
        <f>('Body - sporty'!CQ15^Parametre!$A$9)/'Body - sporty'!$DK15</f>
        <v>0</v>
      </c>
      <c r="CR12" s="383">
        <f>('Body - sporty'!CR15^Parametre!$A$9)/'Body - sporty'!$DK15</f>
        <v>1.1327291480352417E-4</v>
      </c>
      <c r="CS12" s="383">
        <f>('Body - sporty'!CS15^Parametre!$A$9)/'Body - sporty'!$DK15</f>
        <v>7.8230386051853609E-6</v>
      </c>
      <c r="CT12" s="383">
        <f>('Body - sporty'!CT15^Parametre!$A$9)/'Body - sporty'!$DK15</f>
        <v>3.2781497730219035E-4</v>
      </c>
      <c r="CU12" s="383">
        <f>('Body - sporty'!CU15^Parametre!$A$9)/'Body - sporty'!$DK15</f>
        <v>0</v>
      </c>
      <c r="CV12" s="383">
        <f>('Body - sporty'!CV15^Parametre!$A$9)/'Body - sporty'!$DK15</f>
        <v>0</v>
      </c>
      <c r="CW12" s="383">
        <f>('Body - sporty'!CW15^Parametre!$A$9)/'Body - sporty'!$DK15</f>
        <v>0</v>
      </c>
      <c r="CX12" s="383">
        <f>('Body - sporty'!CX15^Parametre!$A$9)/'Body - sporty'!$DK15</f>
        <v>1.7579970149799685E-6</v>
      </c>
      <c r="CY12" s="383">
        <f>('Body - sporty'!CY15^Parametre!$A$9)/'Body - sporty'!$DK15</f>
        <v>3.3430611983231891E-3</v>
      </c>
      <c r="CZ12" s="383">
        <f>('Body - sporty'!CZ15^Parametre!$A$9)/'Body - sporty'!$DK15</f>
        <v>1.756239966141077E-3</v>
      </c>
      <c r="DA12" s="383">
        <f>('Body - sporty'!DA15^Parametre!$A$9)/'Body - sporty'!$DK15</f>
        <v>1.8939958344105747E-2</v>
      </c>
      <c r="DB12" s="383">
        <f>('Body - sporty'!DB15^Parametre!$A$9)/'Body - sporty'!$DK15</f>
        <v>2.0953647485135603E-3</v>
      </c>
      <c r="DC12" s="383">
        <f>('Body - sporty'!DC15^Parametre!$A$9)/'Body - sporty'!$DK15</f>
        <v>0</v>
      </c>
      <c r="DD12" s="383">
        <f>('Body - sporty'!DD15^Parametre!$A$9)/'Body - sporty'!$DK15</f>
        <v>2.6236652285137234E-5</v>
      </c>
      <c r="DE12" s="383">
        <f>('Body - sporty'!DE15^Parametre!$A$9)/'Body - sporty'!$DK15</f>
        <v>8.3865660218804226E-3</v>
      </c>
      <c r="DF12" s="383">
        <f>('Body - sporty'!DF15^Parametre!$A$9)/'Body - sporty'!$DK15</f>
        <v>0</v>
      </c>
      <c r="DG12" s="383">
        <f>('Body - sporty'!DG15^Parametre!$A$9)/'Body - sporty'!$DK15</f>
        <v>1.0960038293937723E-3</v>
      </c>
      <c r="DH12" s="383">
        <f>('Body - sporty'!DH15^Parametre!$A$9)/'Body - sporty'!$DK15</f>
        <v>1.7905966645527334E-3</v>
      </c>
      <c r="DI12" s="383">
        <f>('Body - sporty'!DI15^Parametre!$A$9)/'Body - sporty'!$DK15</f>
        <v>0</v>
      </c>
    </row>
    <row r="13" spans="1:116" ht="14.25" customHeight="1" x14ac:dyDescent="0.25">
      <c r="A13" s="239" t="s">
        <v>15</v>
      </c>
      <c r="B13" s="383">
        <f>('Body - sporty'!B16^Parametre!$A$9)/'Body - sporty'!$DK16</f>
        <v>3.5930330303024017E-4</v>
      </c>
      <c r="C13" s="383">
        <f>('Body - sporty'!C16^Parametre!$A$9)/'Body - sporty'!$DK16</f>
        <v>0</v>
      </c>
      <c r="D13" s="383">
        <f>('Body - sporty'!D16^Parametre!$A$9)/'Body - sporty'!$DK16</f>
        <v>0.11438409591828089</v>
      </c>
      <c r="E13" s="383">
        <f>('Body - sporty'!E16^Parametre!$A$9)/'Body - sporty'!$DK16</f>
        <v>3.3144157743478397E-2</v>
      </c>
      <c r="F13" s="383">
        <f>('Body - sporty'!F16^Parametre!$A$9)/'Body - sporty'!$DK16</f>
        <v>0</v>
      </c>
      <c r="G13" s="383">
        <f>('Body - sporty'!G16^Parametre!$A$9)/'Body - sporty'!$DK16</f>
        <v>0.25586272835189944</v>
      </c>
      <c r="H13" s="383">
        <f>('Body - sporty'!H16^Parametre!$A$9)/'Body - sporty'!$DK16</f>
        <v>0</v>
      </c>
      <c r="I13" s="383">
        <f>('Body - sporty'!I16^Parametre!$A$9)/'Body - sporty'!$DK16</f>
        <v>0.17192022990461667</v>
      </c>
      <c r="J13" s="383">
        <f>('Body - sporty'!J16^Parametre!$A$9)/'Body - sporty'!$DK16</f>
        <v>6.3020766336651352E-2</v>
      </c>
      <c r="K13" s="383">
        <f>('Body - sporty'!K16^Parametre!$A$9)/'Body - sporty'!$DK16</f>
        <v>3.1473267100680675E-3</v>
      </c>
      <c r="L13" s="383">
        <f>('Body - sporty'!L16^Parametre!$A$9)/'Body - sporty'!$DK16</f>
        <v>0.11399487853297892</v>
      </c>
      <c r="M13" s="383">
        <f>('Body - sporty'!M16^Parametre!$A$9)/'Body - sporty'!$DK16</f>
        <v>1</v>
      </c>
      <c r="N13" s="383">
        <f>('Body - sporty'!N16^Parametre!$A$9)/'Body - sporty'!$DK16</f>
        <v>1.544980647082746E-2</v>
      </c>
      <c r="O13" s="383">
        <f>('Body - sporty'!O16^Parametre!$A$9)/'Body - sporty'!$DK16</f>
        <v>1.476613920874773E-3</v>
      </c>
      <c r="P13" s="383">
        <f>('Body - sporty'!P16^Parametre!$A$9)/'Body - sporty'!$DK16</f>
        <v>1.5073460114362861E-3</v>
      </c>
      <c r="Q13" s="383">
        <f>('Body - sporty'!Q16^Parametre!$A$9)/'Body - sporty'!$DK16</f>
        <v>0</v>
      </c>
      <c r="R13" s="383">
        <f>('Body - sporty'!R16^Parametre!$A$9)/'Body - sporty'!$DK16</f>
        <v>2.3416249159354018E-3</v>
      </c>
      <c r="S13" s="383">
        <f>('Body - sporty'!S16^Parametre!$A$9)/'Body - sporty'!$DK16</f>
        <v>1.4469330683403794E-3</v>
      </c>
      <c r="T13" s="383">
        <f>('Body - sporty'!T16^Parametre!$A$9)/'Body - sporty'!$DK16</f>
        <v>4.116978089363673E-3</v>
      </c>
      <c r="U13" s="383">
        <f>('Body - sporty'!U16^Parametre!$A$9)/'Body - sporty'!$DK16</f>
        <v>7.0880432893729334E-2</v>
      </c>
      <c r="V13" s="383">
        <f>('Body - sporty'!V16^Parametre!$A$9)/'Body - sporty'!$DK16</f>
        <v>2.812938203076404E-4</v>
      </c>
      <c r="W13" s="383">
        <f>('Body - sporty'!W16^Parametre!$A$9)/'Body - sporty'!$DK16</f>
        <v>1.88782483021449E-2</v>
      </c>
      <c r="X13" s="383">
        <f>('Body - sporty'!X16^Parametre!$A$9)/'Body - sporty'!$DK16</f>
        <v>3.4642653093748432E-5</v>
      </c>
      <c r="Y13" s="383">
        <f>('Body - sporty'!Y16^Parametre!$A$9)/'Body - sporty'!$DK16</f>
        <v>0</v>
      </c>
      <c r="Z13" s="383">
        <f>('Body - sporty'!Z16^Parametre!$A$9)/'Body - sporty'!$DK16</f>
        <v>0</v>
      </c>
      <c r="AA13" s="383">
        <f>('Body - sporty'!AA16^Parametre!$A$9)/'Body - sporty'!$DK16</f>
        <v>3.1528992242050414E-4</v>
      </c>
      <c r="AB13" s="383">
        <f>('Body - sporty'!AB16^Parametre!$A$9)/'Body - sporty'!$DK16</f>
        <v>1.5869511909721312E-2</v>
      </c>
      <c r="AC13" s="383">
        <f>('Body - sporty'!AC16^Parametre!$A$9)/'Body - sporty'!$DK16</f>
        <v>0.14852372523907151</v>
      </c>
      <c r="AD13" s="383">
        <f>('Body - sporty'!AD16^Parametre!$A$9)/'Body - sporty'!$DK16</f>
        <v>3.1787653216188393E-3</v>
      </c>
      <c r="AE13" s="383">
        <f>('Body - sporty'!AE16^Parametre!$A$9)/'Body - sporty'!$DK16</f>
        <v>2.5568205545045897E-4</v>
      </c>
      <c r="AF13" s="383">
        <f>('Body - sporty'!AF16^Parametre!$A$9)/'Body - sporty'!$DK16</f>
        <v>0</v>
      </c>
      <c r="AG13" s="383">
        <f>('Body - sporty'!AG16^Parametre!$A$9)/'Body - sporty'!$DK16</f>
        <v>0</v>
      </c>
      <c r="AH13" s="383">
        <f>('Body - sporty'!AH16^Parametre!$A$9)/'Body - sporty'!$DK16</f>
        <v>7.3844279334634152E-5</v>
      </c>
      <c r="AI13" s="383">
        <f>('Body - sporty'!AI16^Parametre!$A$9)/'Body - sporty'!$DK16</f>
        <v>1.8596635349617235E-2</v>
      </c>
      <c r="AJ13" s="383">
        <f>('Body - sporty'!AJ16^Parametre!$A$9)/'Body - sporty'!$DK16</f>
        <v>3.9962388013318355E-2</v>
      </c>
      <c r="AK13" s="383">
        <f>('Body - sporty'!AK16^Parametre!$A$9)/'Body - sporty'!$DK16</f>
        <v>2.8996561660463587E-2</v>
      </c>
      <c r="AL13" s="383">
        <f>('Body - sporty'!AL16^Parametre!$A$9)/'Body - sporty'!$DK16</f>
        <v>0</v>
      </c>
      <c r="AM13" s="383">
        <f>('Body - sporty'!AM16^Parametre!$A$9)/'Body - sporty'!$DK16</f>
        <v>0</v>
      </c>
      <c r="AN13" s="383">
        <f>('Body - sporty'!AN16^Parametre!$A$9)/'Body - sporty'!$DK16</f>
        <v>3.1056740300721836E-3</v>
      </c>
      <c r="AO13" s="383">
        <f>('Body - sporty'!AO16^Parametre!$A$9)/'Body - sporty'!$DK16</f>
        <v>1.2348862496952197E-3</v>
      </c>
      <c r="AP13" s="383">
        <f>('Body - sporty'!AP16^Parametre!$A$9)/'Body - sporty'!$DK16</f>
        <v>0.75514347771718937</v>
      </c>
      <c r="AQ13" s="383">
        <f>('Body - sporty'!AQ16^Parametre!$A$9)/'Body - sporty'!$DK16</f>
        <v>0</v>
      </c>
      <c r="AR13" s="383">
        <f>('Body - sporty'!AR16^Parametre!$A$9)/'Body - sporty'!$DK16</f>
        <v>0</v>
      </c>
      <c r="AS13" s="383">
        <f>('Body - sporty'!AS16^Parametre!$A$9)/'Body - sporty'!$DK16</f>
        <v>0.15231511492119068</v>
      </c>
      <c r="AT13" s="383">
        <f>('Body - sporty'!AT16^Parametre!$A$9)/'Body - sporty'!$DK16</f>
        <v>1.3196020294467052E-2</v>
      </c>
      <c r="AU13" s="383">
        <f>('Body - sporty'!AU16^Parametre!$A$9)/'Body - sporty'!$DK16</f>
        <v>9.1356927157749152E-2</v>
      </c>
      <c r="AV13" s="383">
        <f>('Body - sporty'!AV16^Parametre!$A$9)/'Body - sporty'!$DK16</f>
        <v>0</v>
      </c>
      <c r="AW13" s="383">
        <f>('Body - sporty'!AW16^Parametre!$A$9)/'Body - sporty'!$DK16</f>
        <v>5.5883973720573894E-4</v>
      </c>
      <c r="AX13" s="383">
        <f>('Body - sporty'!AX16^Parametre!$A$9)/'Body - sporty'!$DK16</f>
        <v>1.2770667636479422E-2</v>
      </c>
      <c r="AY13" s="383">
        <f>('Body - sporty'!AY16^Parametre!$A$9)/'Body - sporty'!$DK16</f>
        <v>0.15692096994698138</v>
      </c>
      <c r="AZ13" s="383">
        <f>('Body - sporty'!AZ16^Parametre!$A$9)/'Body - sporty'!$DK16</f>
        <v>0</v>
      </c>
      <c r="BA13" s="383">
        <f>('Body - sporty'!BA16^Parametre!$A$9)/'Body - sporty'!$DK16</f>
        <v>5.3244150940270234E-2</v>
      </c>
      <c r="BB13" s="383">
        <f>('Body - sporty'!BB16^Parametre!$A$9)/'Body - sporty'!$DK16</f>
        <v>0</v>
      </c>
      <c r="BC13" s="383">
        <f>('Body - sporty'!BC16^Parametre!$A$9)/'Body - sporty'!$DK16</f>
        <v>0</v>
      </c>
      <c r="BD13" s="383">
        <f>('Body - sporty'!BD16^Parametre!$A$9)/'Body - sporty'!$DK16</f>
        <v>0</v>
      </c>
      <c r="BE13" s="383">
        <f>('Body - sporty'!BE16^Parametre!$A$9)/'Body - sporty'!$DK16</f>
        <v>1.0346696828938634E-2</v>
      </c>
      <c r="BF13" s="383">
        <f>('Body - sporty'!BF16^Parametre!$A$9)/'Body - sporty'!$DK16</f>
        <v>0</v>
      </c>
      <c r="BG13" s="383">
        <f>('Body - sporty'!BG16^Parametre!$A$9)/'Body - sporty'!$DK16</f>
        <v>4.7418170792765915E-5</v>
      </c>
      <c r="BH13" s="383">
        <f>('Body - sporty'!BH16^Parametre!$A$9)/'Body - sporty'!$DK16</f>
        <v>7.9898029074195222E-3</v>
      </c>
      <c r="BI13" s="383">
        <f>('Body - sporty'!BI16^Parametre!$A$9)/'Body - sporty'!$DK16</f>
        <v>0</v>
      </c>
      <c r="BJ13" s="383">
        <f>('Body - sporty'!BJ16^Parametre!$A$9)/'Body - sporty'!$DK16</f>
        <v>0</v>
      </c>
      <c r="BK13" s="383">
        <f>('Body - sporty'!BK16^Parametre!$A$9)/'Body - sporty'!$DK16</f>
        <v>0</v>
      </c>
      <c r="BL13" s="383">
        <f>('Body - sporty'!BL16^Parametre!$A$9)/'Body - sporty'!$DK16</f>
        <v>0</v>
      </c>
      <c r="BM13" s="383">
        <f>('Body - sporty'!BM16^Parametre!$A$9)/'Body - sporty'!$DK16</f>
        <v>0</v>
      </c>
      <c r="BN13" s="383">
        <f>('Body - sporty'!BN16^Parametre!$A$9)/'Body - sporty'!$DK16</f>
        <v>0</v>
      </c>
      <c r="BO13" s="383">
        <f>('Body - sporty'!BO16^Parametre!$A$9)/'Body - sporty'!$DK16</f>
        <v>5.5604903126806771E-2</v>
      </c>
      <c r="BP13" s="383">
        <f>('Body - sporty'!BP16^Parametre!$A$9)/'Body - sporty'!$DK16</f>
        <v>6.7989167515897205E-3</v>
      </c>
      <c r="BQ13" s="383">
        <f>('Body - sporty'!BQ16^Parametre!$A$9)/'Body - sporty'!$DK16</f>
        <v>2.1868582149909967E-2</v>
      </c>
      <c r="BR13" s="383">
        <f>('Body - sporty'!BR16^Parametre!$A$9)/'Body - sporty'!$DK16</f>
        <v>1.5548706492829857E-3</v>
      </c>
      <c r="BS13" s="383">
        <f>('Body - sporty'!BS16^Parametre!$A$9)/'Body - sporty'!$DK16</f>
        <v>0</v>
      </c>
      <c r="BT13" s="383">
        <f>('Body - sporty'!BT16^Parametre!$A$9)/'Body - sporty'!$DK16</f>
        <v>0</v>
      </c>
      <c r="BU13" s="383">
        <f>('Body - sporty'!BU16^Parametre!$A$9)/'Body - sporty'!$DK16</f>
        <v>1.463515572459626E-2</v>
      </c>
      <c r="BV13" s="383">
        <f>('Body - sporty'!BV16^Parametre!$A$9)/'Body - sporty'!$DK16</f>
        <v>0</v>
      </c>
      <c r="BW13" s="383">
        <f>('Body - sporty'!BW16^Parametre!$A$9)/'Body - sporty'!$DK16</f>
        <v>0</v>
      </c>
      <c r="BX13" s="383">
        <f>('Body - sporty'!BX16^Parametre!$A$9)/'Body - sporty'!$DK16</f>
        <v>0</v>
      </c>
      <c r="BY13" s="383">
        <f>('Body - sporty'!BY16^Parametre!$A$9)/'Body - sporty'!$DK16</f>
        <v>1.1740502546194547E-5</v>
      </c>
      <c r="BZ13" s="383">
        <f>('Body - sporty'!BZ16^Parametre!$A$9)/'Body - sporty'!$DK16</f>
        <v>0</v>
      </c>
      <c r="CA13" s="383">
        <f>('Body - sporty'!CA16^Parametre!$A$9)/'Body - sporty'!$DK16</f>
        <v>5.4998676051635007E-5</v>
      </c>
      <c r="CB13" s="383">
        <f>('Body - sporty'!CB16^Parametre!$A$9)/'Body - sporty'!$DK16</f>
        <v>2.458014312282306E-3</v>
      </c>
      <c r="CC13" s="383">
        <f>('Body - sporty'!CC16^Parametre!$A$9)/'Body - sporty'!$DK16</f>
        <v>0</v>
      </c>
      <c r="CD13" s="383">
        <f>('Body - sporty'!CD16^Parametre!$A$9)/'Body - sporty'!$DK16</f>
        <v>4.0714760842958412E-3</v>
      </c>
      <c r="CE13" s="383">
        <f>('Body - sporty'!CE16^Parametre!$A$9)/'Body - sporty'!$DK16</f>
        <v>1.5680265896489451E-2</v>
      </c>
      <c r="CF13" s="383">
        <f>('Body - sporty'!CF16^Parametre!$A$9)/'Body - sporty'!$DK16</f>
        <v>6.6719883960166902E-3</v>
      </c>
      <c r="CG13" s="383">
        <f>('Body - sporty'!CG16^Parametre!$A$9)/'Body - sporty'!$DK16</f>
        <v>0</v>
      </c>
      <c r="CH13" s="383">
        <f>('Body - sporty'!CH16^Parametre!$A$9)/'Body - sporty'!$DK16</f>
        <v>3.9285621553158109E-2</v>
      </c>
      <c r="CI13" s="383">
        <f>('Body - sporty'!CI16^Parametre!$A$9)/'Body - sporty'!$DK16</f>
        <v>0</v>
      </c>
      <c r="CJ13" s="383">
        <f>('Body - sporty'!CJ16^Parametre!$A$9)/'Body - sporty'!$DK16</f>
        <v>0</v>
      </c>
      <c r="CK13" s="383">
        <f>('Body - sporty'!CK16^Parametre!$A$9)/'Body - sporty'!$DK16</f>
        <v>0</v>
      </c>
      <c r="CL13" s="383">
        <f>('Body - sporty'!CL16^Parametre!$A$9)/'Body - sporty'!$DK16</f>
        <v>4.5835486133552698E-2</v>
      </c>
      <c r="CM13" s="383">
        <f>('Body - sporty'!CM16^Parametre!$A$9)/'Body - sporty'!$DK16</f>
        <v>2.4442998979108094E-2</v>
      </c>
      <c r="CN13" s="383">
        <f>('Body - sporty'!CN16^Parametre!$A$9)/'Body - sporty'!$DK16</f>
        <v>0</v>
      </c>
      <c r="CO13" s="383">
        <f>('Body - sporty'!CO16^Parametre!$A$9)/'Body - sporty'!$DK16</f>
        <v>5.2514254238083598E-2</v>
      </c>
      <c r="CP13" s="383">
        <f>('Body - sporty'!CP16^Parametre!$A$9)/'Body - sporty'!$DK16</f>
        <v>0</v>
      </c>
      <c r="CQ13" s="383">
        <f>('Body - sporty'!CQ16^Parametre!$A$9)/'Body - sporty'!$DK16</f>
        <v>0</v>
      </c>
      <c r="CR13" s="383">
        <f>('Body - sporty'!CR16^Parametre!$A$9)/'Body - sporty'!$DK16</f>
        <v>0</v>
      </c>
      <c r="CS13" s="383">
        <f>('Body - sporty'!CS16^Parametre!$A$9)/'Body - sporty'!$DK16</f>
        <v>1.6870384648450128E-4</v>
      </c>
      <c r="CT13" s="383">
        <f>('Body - sporty'!CT16^Parametre!$A$9)/'Body - sporty'!$DK16</f>
        <v>0</v>
      </c>
      <c r="CU13" s="383">
        <f>('Body - sporty'!CU16^Parametre!$A$9)/'Body - sporty'!$DK16</f>
        <v>0</v>
      </c>
      <c r="CV13" s="383">
        <f>('Body - sporty'!CV16^Parametre!$A$9)/'Body - sporty'!$DK16</f>
        <v>0</v>
      </c>
      <c r="CW13" s="383">
        <f>('Body - sporty'!CW16^Parametre!$A$9)/'Body - sporty'!$DK16</f>
        <v>0</v>
      </c>
      <c r="CX13" s="383">
        <f>('Body - sporty'!CX16^Parametre!$A$9)/'Body - sporty'!$DK16</f>
        <v>0</v>
      </c>
      <c r="CY13" s="383">
        <f>('Body - sporty'!CY16^Parametre!$A$9)/'Body - sporty'!$DK16</f>
        <v>4.8318654889771703E-2</v>
      </c>
      <c r="CZ13" s="383">
        <f>('Body - sporty'!CZ16^Parametre!$A$9)/'Body - sporty'!$DK16</f>
        <v>2.4212799845358987E-3</v>
      </c>
      <c r="DA13" s="383">
        <f>('Body - sporty'!DA16^Parametre!$A$9)/'Body - sporty'!$DK16</f>
        <v>0.38915823058261118</v>
      </c>
      <c r="DB13" s="383">
        <f>('Body - sporty'!DB16^Parametre!$A$9)/'Body - sporty'!$DK16</f>
        <v>2.8374932690764174E-2</v>
      </c>
      <c r="DC13" s="383">
        <f>('Body - sporty'!DC16^Parametre!$A$9)/'Body - sporty'!$DK16</f>
        <v>0</v>
      </c>
      <c r="DD13" s="383">
        <f>('Body - sporty'!DD16^Parametre!$A$9)/'Body - sporty'!$DK16</f>
        <v>5.8713874217475809E-3</v>
      </c>
      <c r="DE13" s="383">
        <f>('Body - sporty'!DE16^Parametre!$A$9)/'Body - sporty'!$DK16</f>
        <v>0.24113688170548592</v>
      </c>
      <c r="DF13" s="383">
        <f>('Body - sporty'!DF16^Parametre!$A$9)/'Body - sporty'!$DK16</f>
        <v>0</v>
      </c>
      <c r="DG13" s="383">
        <f>('Body - sporty'!DG16^Parametre!$A$9)/'Body - sporty'!$DK16</f>
        <v>3.3394104080132818E-2</v>
      </c>
      <c r="DH13" s="383">
        <f>('Body - sporty'!DH16^Parametre!$A$9)/'Body - sporty'!$DK16</f>
        <v>7.0940232544613444E-2</v>
      </c>
      <c r="DI13" s="383">
        <f>('Body - sporty'!DI16^Parametre!$A$9)/'Body - sporty'!$DK16</f>
        <v>0</v>
      </c>
    </row>
    <row r="14" spans="1:116" ht="14.25" customHeight="1" x14ac:dyDescent="0.25">
      <c r="A14" s="239" t="s">
        <v>16</v>
      </c>
      <c r="B14" s="383">
        <f>('Body - sporty'!B17^Parametre!$A$9)/'Body - sporty'!$DK17</f>
        <v>4.9360345911581078E-5</v>
      </c>
      <c r="C14" s="383">
        <f>('Body - sporty'!C17^Parametre!$A$9)/'Body - sporty'!$DK17</f>
        <v>7.0096613555810296E-4</v>
      </c>
      <c r="D14" s="383">
        <f>('Body - sporty'!D17^Parametre!$A$9)/'Body - sporty'!$DK17</f>
        <v>1.6418751772204598E-2</v>
      </c>
      <c r="E14" s="383">
        <f>('Body - sporty'!E17^Parametre!$A$9)/'Body - sporty'!$DK17</f>
        <v>3.0684594561982202E-3</v>
      </c>
      <c r="F14" s="383">
        <f>('Body - sporty'!F17^Parametre!$A$9)/'Body - sporty'!$DK17</f>
        <v>0</v>
      </c>
      <c r="G14" s="383">
        <f>('Body - sporty'!G17^Parametre!$A$9)/'Body - sporty'!$DK17</f>
        <v>3.0375340802888638E-2</v>
      </c>
      <c r="H14" s="383">
        <f>('Body - sporty'!H17^Parametre!$A$9)/'Body - sporty'!$DK17</f>
        <v>0</v>
      </c>
      <c r="I14" s="383">
        <f>('Body - sporty'!I17^Parametre!$A$9)/'Body - sporty'!$DK17</f>
        <v>0.85296394676733422</v>
      </c>
      <c r="J14" s="383">
        <f>('Body - sporty'!J17^Parametre!$A$9)/'Body - sporty'!$DK17</f>
        <v>8.036659391397475E-3</v>
      </c>
      <c r="K14" s="383">
        <f>('Body - sporty'!K17^Parametre!$A$9)/'Body - sporty'!$DK17</f>
        <v>1.3788676390376167E-2</v>
      </c>
      <c r="L14" s="383">
        <f>('Body - sporty'!L17^Parametre!$A$9)/'Body - sporty'!$DK17</f>
        <v>1.3018366678148496E-2</v>
      </c>
      <c r="M14" s="383">
        <f>('Body - sporty'!M17^Parametre!$A$9)/'Body - sporty'!$DK17</f>
        <v>0.12162985955935079</v>
      </c>
      <c r="N14" s="383">
        <f>('Body - sporty'!N17^Parametre!$A$9)/'Body - sporty'!$DK17</f>
        <v>1.9263528606381069E-3</v>
      </c>
      <c r="O14" s="383">
        <f>('Body - sporty'!O17^Parametre!$A$9)/'Body - sporty'!$DK17</f>
        <v>2.3781938061064536E-4</v>
      </c>
      <c r="P14" s="383">
        <f>('Body - sporty'!P17^Parametre!$A$9)/'Body - sporty'!$DK17</f>
        <v>2.2031789418092335E-4</v>
      </c>
      <c r="Q14" s="383">
        <f>('Body - sporty'!Q17^Parametre!$A$9)/'Body - sporty'!$DK17</f>
        <v>0</v>
      </c>
      <c r="R14" s="383">
        <f>('Body - sporty'!R17^Parametre!$A$9)/'Body - sporty'!$DK17</f>
        <v>3.3277593624108092E-4</v>
      </c>
      <c r="S14" s="383">
        <f>('Body - sporty'!S17^Parametre!$A$9)/'Body - sporty'!$DK17</f>
        <v>1.435360574075938E-4</v>
      </c>
      <c r="T14" s="383">
        <f>('Body - sporty'!T17^Parametre!$A$9)/'Body - sporty'!$DK17</f>
        <v>7.0329567076243965E-3</v>
      </c>
      <c r="U14" s="383">
        <f>('Body - sporty'!U17^Parametre!$A$9)/'Body - sporty'!$DK17</f>
        <v>2.0577619859104966E-2</v>
      </c>
      <c r="V14" s="383">
        <f>('Body - sporty'!V17^Parametre!$A$9)/'Body - sporty'!$DK17</f>
        <v>4.1539930619482825E-5</v>
      </c>
      <c r="W14" s="383">
        <f>('Body - sporty'!W17^Parametre!$A$9)/'Body - sporty'!$DK17</f>
        <v>2.2710715394091072E-3</v>
      </c>
      <c r="X14" s="383">
        <f>('Body - sporty'!X17^Parametre!$A$9)/'Body - sporty'!$DK17</f>
        <v>0</v>
      </c>
      <c r="Y14" s="383">
        <f>('Body - sporty'!Y17^Parametre!$A$9)/'Body - sporty'!$DK17</f>
        <v>5.4750650690555212E-5</v>
      </c>
      <c r="Z14" s="383">
        <f>('Body - sporty'!Z17^Parametre!$A$9)/'Body - sporty'!$DK17</f>
        <v>4.9049088594591813E-3</v>
      </c>
      <c r="AA14" s="383">
        <f>('Body - sporty'!AA17^Parametre!$A$9)/'Body - sporty'!$DK17</f>
        <v>5.6164183731754569E-5</v>
      </c>
      <c r="AB14" s="383">
        <f>('Body - sporty'!AB17^Parametre!$A$9)/'Body - sporty'!$DK17</f>
        <v>1.9167893927486258E-3</v>
      </c>
      <c r="AC14" s="383">
        <f>('Body - sporty'!AC17^Parametre!$A$9)/'Body - sporty'!$DK17</f>
        <v>1.295314718855377E-2</v>
      </c>
      <c r="AD14" s="383">
        <f>('Body - sporty'!AD17^Parametre!$A$9)/'Body - sporty'!$DK17</f>
        <v>4.0991340433875283E-4</v>
      </c>
      <c r="AE14" s="383">
        <f>('Body - sporty'!AE17^Parametre!$A$9)/'Body - sporty'!$DK17</f>
        <v>4.5070261526179463E-5</v>
      </c>
      <c r="AF14" s="383">
        <f>('Body - sporty'!AF17^Parametre!$A$9)/'Body - sporty'!$DK17</f>
        <v>0</v>
      </c>
      <c r="AG14" s="383">
        <f>('Body - sporty'!AG17^Parametre!$A$9)/'Body - sporty'!$DK17</f>
        <v>0</v>
      </c>
      <c r="AH14" s="383">
        <f>('Body - sporty'!AH17^Parametre!$A$9)/'Body - sporty'!$DK17</f>
        <v>0</v>
      </c>
      <c r="AI14" s="383">
        <f>('Body - sporty'!AI17^Parametre!$A$9)/'Body - sporty'!$DK17</f>
        <v>2.2503448716777816E-3</v>
      </c>
      <c r="AJ14" s="383">
        <f>('Body - sporty'!AJ17^Parametre!$A$9)/'Body - sporty'!$DK17</f>
        <v>5.6623905401021425E-3</v>
      </c>
      <c r="AK14" s="383">
        <f>('Body - sporty'!AK17^Parametre!$A$9)/'Body - sporty'!$DK17</f>
        <v>2.6822711716274344E-3</v>
      </c>
      <c r="AL14" s="383">
        <f>('Body - sporty'!AL17^Parametre!$A$9)/'Body - sporty'!$DK17</f>
        <v>2.4609495145726484E-3</v>
      </c>
      <c r="AM14" s="383">
        <f>('Body - sporty'!AM17^Parametre!$A$9)/'Body - sporty'!$DK17</f>
        <v>0</v>
      </c>
      <c r="AN14" s="383">
        <f>('Body - sporty'!AN17^Parametre!$A$9)/'Body - sporty'!$DK17</f>
        <v>2.517998649031257E-2</v>
      </c>
      <c r="AO14" s="383">
        <f>('Body - sporty'!AO17^Parametre!$A$9)/'Body - sporty'!$DK17</f>
        <v>5.9560572518240211E-4</v>
      </c>
      <c r="AP14" s="383">
        <f>('Body - sporty'!AP17^Parametre!$A$9)/'Body - sporty'!$DK17</f>
        <v>0.18871778637559186</v>
      </c>
      <c r="AQ14" s="383">
        <f>('Body - sporty'!AQ17^Parametre!$A$9)/'Body - sporty'!$DK17</f>
        <v>0</v>
      </c>
      <c r="AR14" s="383">
        <f>('Body - sporty'!AR17^Parametre!$A$9)/'Body - sporty'!$DK17</f>
        <v>5.5721669522017448E-5</v>
      </c>
      <c r="AS14" s="383">
        <f>('Body - sporty'!AS17^Parametre!$A$9)/'Body - sporty'!$DK17</f>
        <v>2.8571811250342461E-2</v>
      </c>
      <c r="AT14" s="383">
        <f>('Body - sporty'!AT17^Parametre!$A$9)/'Body - sporty'!$DK17</f>
        <v>3.7493560947585497E-3</v>
      </c>
      <c r="AU14" s="383">
        <f>('Body - sporty'!AU17^Parametre!$A$9)/'Body - sporty'!$DK17</f>
        <v>1.3793646095581794E-2</v>
      </c>
      <c r="AV14" s="383">
        <f>('Body - sporty'!AV17^Parametre!$A$9)/'Body - sporty'!$DK17</f>
        <v>0</v>
      </c>
      <c r="AW14" s="383">
        <f>('Body - sporty'!AW17^Parametre!$A$9)/'Body - sporty'!$DK17</f>
        <v>7.4268725009550107E-4</v>
      </c>
      <c r="AX14" s="383">
        <f>('Body - sporty'!AX17^Parametre!$A$9)/'Body - sporty'!$DK17</f>
        <v>1.5185962705910358E-3</v>
      </c>
      <c r="AY14" s="383">
        <f>('Body - sporty'!AY17^Parametre!$A$9)/'Body - sporty'!$DK17</f>
        <v>1</v>
      </c>
      <c r="AZ14" s="383">
        <f>('Body - sporty'!AZ17^Parametre!$A$9)/'Body - sporty'!$DK17</f>
        <v>3.465565392808964E-6</v>
      </c>
      <c r="BA14" s="383">
        <f>('Body - sporty'!BA17^Parametre!$A$9)/'Body - sporty'!$DK17</f>
        <v>4.1984396469538819E-3</v>
      </c>
      <c r="BB14" s="383">
        <f>('Body - sporty'!BB17^Parametre!$A$9)/'Body - sporty'!$DK17</f>
        <v>0</v>
      </c>
      <c r="BC14" s="383">
        <f>('Body - sporty'!BC17^Parametre!$A$9)/'Body - sporty'!$DK17</f>
        <v>8.5914044488712664E-7</v>
      </c>
      <c r="BD14" s="383">
        <f>('Body - sporty'!BD17^Parametre!$A$9)/'Body - sporty'!$DK17</f>
        <v>0</v>
      </c>
      <c r="BE14" s="383">
        <f>('Body - sporty'!BE17^Parametre!$A$9)/'Body - sporty'!$DK17</f>
        <v>2.5400867132443737E-3</v>
      </c>
      <c r="BF14" s="383">
        <f>('Body - sporty'!BF17^Parametre!$A$9)/'Body - sporty'!$DK17</f>
        <v>2.1497556575573994E-5</v>
      </c>
      <c r="BG14" s="383">
        <f>('Body - sporty'!BG17^Parametre!$A$9)/'Body - sporty'!$DK17</f>
        <v>5.7097918545565258E-5</v>
      </c>
      <c r="BH14" s="383">
        <f>('Body - sporty'!BH17^Parametre!$A$9)/'Body - sporty'!$DK17</f>
        <v>7.9923862932963752E-4</v>
      </c>
      <c r="BI14" s="383">
        <f>('Body - sporty'!BI17^Parametre!$A$9)/'Body - sporty'!$DK17</f>
        <v>3.7157706119887933E-5</v>
      </c>
      <c r="BJ14" s="383">
        <f>('Body - sporty'!BJ17^Parametre!$A$9)/'Body - sporty'!$DK17</f>
        <v>1.2546808251409061E-4</v>
      </c>
      <c r="BK14" s="383">
        <f>('Body - sporty'!BK17^Parametre!$A$9)/'Body - sporty'!$DK17</f>
        <v>0</v>
      </c>
      <c r="BL14" s="383">
        <f>('Body - sporty'!BL17^Parametre!$A$9)/'Body - sporty'!$DK17</f>
        <v>1.2061015934943645E-4</v>
      </c>
      <c r="BM14" s="383">
        <f>('Body - sporty'!BM17^Parametre!$A$9)/'Body - sporty'!$DK17</f>
        <v>0</v>
      </c>
      <c r="BN14" s="383">
        <f>('Body - sporty'!BN17^Parametre!$A$9)/'Body - sporty'!$DK17</f>
        <v>6.5665531201359828E-6</v>
      </c>
      <c r="BO14" s="383">
        <f>('Body - sporty'!BO17^Parametre!$A$9)/'Body - sporty'!$DK17</f>
        <v>1.2458832074485853E-2</v>
      </c>
      <c r="BP14" s="383">
        <f>('Body - sporty'!BP17^Parametre!$A$9)/'Body - sporty'!$DK17</f>
        <v>9.3485006356954631E-4</v>
      </c>
      <c r="BQ14" s="383">
        <f>('Body - sporty'!BQ17^Parametre!$A$9)/'Body - sporty'!$DK17</f>
        <v>3.1518613678248541E-3</v>
      </c>
      <c r="BR14" s="383">
        <f>('Body - sporty'!BR17^Parametre!$A$9)/'Body - sporty'!$DK17</f>
        <v>1.5551593983767511E-4</v>
      </c>
      <c r="BS14" s="383">
        <f>('Body - sporty'!BS17^Parametre!$A$9)/'Body - sporty'!$DK17</f>
        <v>0</v>
      </c>
      <c r="BT14" s="383">
        <f>('Body - sporty'!BT17^Parametre!$A$9)/'Body - sporty'!$DK17</f>
        <v>0</v>
      </c>
      <c r="BU14" s="383">
        <f>('Body - sporty'!BU17^Parametre!$A$9)/'Body - sporty'!$DK17</f>
        <v>1.5869537494604534E-2</v>
      </c>
      <c r="BV14" s="383">
        <f>('Body - sporty'!BV17^Parametre!$A$9)/'Body - sporty'!$DK17</f>
        <v>4.6571271562884127E-6</v>
      </c>
      <c r="BW14" s="383">
        <f>('Body - sporty'!BW17^Parametre!$A$9)/'Body - sporty'!$DK17</f>
        <v>0</v>
      </c>
      <c r="BX14" s="383">
        <f>('Body - sporty'!BX17^Parametre!$A$9)/'Body - sporty'!$DK17</f>
        <v>0</v>
      </c>
      <c r="BY14" s="383">
        <f>('Body - sporty'!BY17^Parametre!$A$9)/'Body - sporty'!$DK17</f>
        <v>1.6941673960743882E-6</v>
      </c>
      <c r="BZ14" s="383">
        <f>('Body - sporty'!BZ17^Parametre!$A$9)/'Body - sporty'!$DK17</f>
        <v>6.9528696113306797E-5</v>
      </c>
      <c r="CA14" s="383">
        <f>('Body - sporty'!CA17^Parametre!$A$9)/'Body - sporty'!$DK17</f>
        <v>6.1746100964364078E-6</v>
      </c>
      <c r="CB14" s="383">
        <f>('Body - sporty'!CB17^Parametre!$A$9)/'Body - sporty'!$DK17</f>
        <v>3.3229643207245414E-4</v>
      </c>
      <c r="CC14" s="383">
        <f>('Body - sporty'!CC17^Parametre!$A$9)/'Body - sporty'!$DK17</f>
        <v>0</v>
      </c>
      <c r="CD14" s="383">
        <f>('Body - sporty'!CD17^Parametre!$A$9)/'Body - sporty'!$DK17</f>
        <v>5.426903405071061E-4</v>
      </c>
      <c r="CE14" s="383">
        <f>('Body - sporty'!CE17^Parametre!$A$9)/'Body - sporty'!$DK17</f>
        <v>1.2347303957769016E-3</v>
      </c>
      <c r="CF14" s="383">
        <f>('Body - sporty'!CF17^Parametre!$A$9)/'Body - sporty'!$DK17</f>
        <v>0</v>
      </c>
      <c r="CG14" s="383">
        <f>('Body - sporty'!CG17^Parametre!$A$9)/'Body - sporty'!$DK17</f>
        <v>5.8076291936900249E-3</v>
      </c>
      <c r="CH14" s="383">
        <f>('Body - sporty'!CH17^Parametre!$A$9)/'Body - sporty'!$DK17</f>
        <v>5.2264163970959579E-3</v>
      </c>
      <c r="CI14" s="383">
        <f>('Body - sporty'!CI17^Parametre!$A$9)/'Body - sporty'!$DK17</f>
        <v>0</v>
      </c>
      <c r="CJ14" s="383">
        <f>('Body - sporty'!CJ17^Parametre!$A$9)/'Body - sporty'!$DK17</f>
        <v>1.4309427547507214E-5</v>
      </c>
      <c r="CK14" s="383">
        <f>('Body - sporty'!CK17^Parametre!$A$9)/'Body - sporty'!$DK17</f>
        <v>0</v>
      </c>
      <c r="CL14" s="383">
        <f>('Body - sporty'!CL17^Parametre!$A$9)/'Body - sporty'!$DK17</f>
        <v>5.8101969527804415E-3</v>
      </c>
      <c r="CM14" s="383">
        <f>('Body - sporty'!CM17^Parametre!$A$9)/'Body - sporty'!$DK17</f>
        <v>2.9563896351745981E-3</v>
      </c>
      <c r="CN14" s="383">
        <f>('Body - sporty'!CN17^Parametre!$A$9)/'Body - sporty'!$DK17</f>
        <v>0</v>
      </c>
      <c r="CO14" s="383">
        <f>('Body - sporty'!CO17^Parametre!$A$9)/'Body - sporty'!$DK17</f>
        <v>6.5451788462615084E-3</v>
      </c>
      <c r="CP14" s="383">
        <f>('Body - sporty'!CP17^Parametre!$A$9)/'Body - sporty'!$DK17</f>
        <v>8.4171180826617329E-5</v>
      </c>
      <c r="CQ14" s="383">
        <f>('Body - sporty'!CQ17^Parametre!$A$9)/'Body - sporty'!$DK17</f>
        <v>0</v>
      </c>
      <c r="CR14" s="383">
        <f>('Body - sporty'!CR17^Parametre!$A$9)/'Body - sporty'!$DK17</f>
        <v>2.1165355256656167E-4</v>
      </c>
      <c r="CS14" s="383">
        <f>('Body - sporty'!CS17^Parametre!$A$9)/'Body - sporty'!$DK17</f>
        <v>2.8536867393338083E-5</v>
      </c>
      <c r="CT14" s="383">
        <f>('Body - sporty'!CT17^Parametre!$A$9)/'Body - sporty'!$DK17</f>
        <v>1.0751202982900796E-3</v>
      </c>
      <c r="CU14" s="383">
        <f>('Body - sporty'!CU17^Parametre!$A$9)/'Body - sporty'!$DK17</f>
        <v>0</v>
      </c>
      <c r="CV14" s="383">
        <f>('Body - sporty'!CV17^Parametre!$A$9)/'Body - sporty'!$DK17</f>
        <v>1.9275860150890821E-4</v>
      </c>
      <c r="CW14" s="383">
        <f>('Body - sporty'!CW17^Parametre!$A$9)/'Body - sporty'!$DK17</f>
        <v>4.5752095020425241E-4</v>
      </c>
      <c r="CX14" s="383">
        <f>('Body - sporty'!CX17^Parametre!$A$9)/'Body - sporty'!$DK17</f>
        <v>3.6720032527569113E-6</v>
      </c>
      <c r="CY14" s="383">
        <f>('Body - sporty'!CY17^Parametre!$A$9)/'Body - sporty'!$DK17</f>
        <v>7.4496302563143739E-3</v>
      </c>
      <c r="CZ14" s="383">
        <f>('Body - sporty'!CZ17^Parametre!$A$9)/'Body - sporty'!$DK17</f>
        <v>3.4348293845133798E-3</v>
      </c>
      <c r="DA14" s="383">
        <f>('Body - sporty'!DA17^Parametre!$A$9)/'Body - sporty'!$DK17</f>
        <v>4.8020519931339621E-2</v>
      </c>
      <c r="DB14" s="383">
        <f>('Body - sporty'!DB17^Parametre!$A$9)/'Body - sporty'!$DK17</f>
        <v>3.452284987436919E-3</v>
      </c>
      <c r="DC14" s="383">
        <f>('Body - sporty'!DC17^Parametre!$A$9)/'Body - sporty'!$DK17</f>
        <v>0</v>
      </c>
      <c r="DD14" s="383">
        <f>('Body - sporty'!DD17^Parametre!$A$9)/'Body - sporty'!$DK17</f>
        <v>6.05864062999622E-5</v>
      </c>
      <c r="DE14" s="383">
        <f>('Body - sporty'!DE17^Parametre!$A$9)/'Body - sporty'!$DK17</f>
        <v>2.6626007053219904E-2</v>
      </c>
      <c r="DF14" s="383">
        <f>('Body - sporty'!DF17^Parametre!$A$9)/'Body - sporty'!$DK17</f>
        <v>3.1482179576509663E-5</v>
      </c>
      <c r="DG14" s="383">
        <f>('Body - sporty'!DG17^Parametre!$A$9)/'Body - sporty'!$DK17</f>
        <v>3.8174372823960917E-3</v>
      </c>
      <c r="DH14" s="383">
        <f>('Body - sporty'!DH17^Parametre!$A$9)/'Body - sporty'!$DK17</f>
        <v>5.2027998383958086E-3</v>
      </c>
      <c r="DI14" s="383">
        <f>('Body - sporty'!DI17^Parametre!$A$9)/'Body - sporty'!$DK17</f>
        <v>0</v>
      </c>
    </row>
    <row r="15" spans="1:116" ht="14.25" customHeight="1" x14ac:dyDescent="0.25">
      <c r="A15" s="239" t="s">
        <v>17</v>
      </c>
      <c r="B15" s="383">
        <f>('Body - sporty'!B18^Parametre!$A$9)/'Body - sporty'!$DK18</f>
        <v>3.8889831435931884E-4</v>
      </c>
      <c r="C15" s="383">
        <f>('Body - sporty'!C18^Parametre!$A$9)/'Body - sporty'!$DK18</f>
        <v>6.7395817817156106E-4</v>
      </c>
      <c r="D15" s="383">
        <f>('Body - sporty'!D18^Parametre!$A$9)/'Body - sporty'!$DK18</f>
        <v>1.2278207926126104E-3</v>
      </c>
      <c r="E15" s="383">
        <f>('Body - sporty'!E18^Parametre!$A$9)/'Body - sporty'!$DK18</f>
        <v>2.769880305681179E-4</v>
      </c>
      <c r="F15" s="383">
        <f>('Body - sporty'!F18^Parametre!$A$9)/'Body - sporty'!$DK18</f>
        <v>2.3930813258275397E-6</v>
      </c>
      <c r="G15" s="383">
        <f>('Body - sporty'!G18^Parametre!$A$9)/'Body - sporty'!$DK18</f>
        <v>2.4634125918216784E-3</v>
      </c>
      <c r="H15" s="383">
        <f>('Body - sporty'!H18^Parametre!$A$9)/'Body - sporty'!$DK18</f>
        <v>1.1041061967596124E-5</v>
      </c>
      <c r="I15" s="383">
        <f>('Body - sporty'!I18^Parametre!$A$9)/'Body - sporty'!$DK18</f>
        <v>8.3132565170256786E-2</v>
      </c>
      <c r="J15" s="383">
        <f>('Body - sporty'!J18^Parametre!$A$9)/'Body - sporty'!$DK18</f>
        <v>5.8590313034066093E-4</v>
      </c>
      <c r="K15" s="383">
        <f>('Body - sporty'!K18^Parametre!$A$9)/'Body - sporty'!$DK18</f>
        <v>0</v>
      </c>
      <c r="L15" s="383">
        <f>('Body - sporty'!L18^Parametre!$A$9)/'Body - sporty'!$DK18</f>
        <v>1.1198119077883769E-3</v>
      </c>
      <c r="M15" s="383">
        <f>('Body - sporty'!M18^Parametre!$A$9)/'Body - sporty'!$DK18</f>
        <v>0.15834730806262645</v>
      </c>
      <c r="N15" s="383">
        <f>('Body - sporty'!N18^Parametre!$A$9)/'Body - sporty'!$DK18</f>
        <v>4.2062947895535573E-3</v>
      </c>
      <c r="O15" s="383">
        <f>('Body - sporty'!O18^Parametre!$A$9)/'Body - sporty'!$DK18</f>
        <v>1.2020943546362233E-5</v>
      </c>
      <c r="P15" s="383">
        <f>('Body - sporty'!P18^Parametre!$A$9)/'Body - sporty'!$DK18</f>
        <v>2.3574655972799638E-4</v>
      </c>
      <c r="Q15" s="383">
        <f>('Body - sporty'!Q18^Parametre!$A$9)/'Body - sporty'!$DK18</f>
        <v>1.5888443052538113E-5</v>
      </c>
      <c r="R15" s="383">
        <f>('Body - sporty'!R18^Parametre!$A$9)/'Body - sporty'!$DK18</f>
        <v>1.748505003427923E-5</v>
      </c>
      <c r="S15" s="383">
        <f>('Body - sporty'!S18^Parametre!$A$9)/'Body - sporty'!$DK18</f>
        <v>1.2196496317642515E-3</v>
      </c>
      <c r="T15" s="383">
        <f>('Body - sporty'!T18^Parametre!$A$9)/'Body - sporty'!$DK18</f>
        <v>3.4401399905009821E-5</v>
      </c>
      <c r="U15" s="383">
        <f>('Body - sporty'!U18^Parametre!$A$9)/'Body - sporty'!$DK18</f>
        <v>1.8956318234140338E-3</v>
      </c>
      <c r="V15" s="383">
        <f>('Body - sporty'!V18^Parametre!$A$9)/'Body - sporty'!$DK18</f>
        <v>1.3094388431736478E-5</v>
      </c>
      <c r="W15" s="383">
        <f>('Body - sporty'!W18^Parametre!$A$9)/'Body - sporty'!$DK18</f>
        <v>1.3117162795770949E-2</v>
      </c>
      <c r="X15" s="383">
        <f>('Body - sporty'!X18^Parametre!$A$9)/'Body - sporty'!$DK18</f>
        <v>0</v>
      </c>
      <c r="Y15" s="383">
        <f>('Body - sporty'!Y18^Parametre!$A$9)/'Body - sporty'!$DK18</f>
        <v>3.55695328971138E-6</v>
      </c>
      <c r="Z15" s="383">
        <f>('Body - sporty'!Z18^Parametre!$A$9)/'Body - sporty'!$DK18</f>
        <v>4.7933136527745509E-4</v>
      </c>
      <c r="AA15" s="383">
        <f>('Body - sporty'!AA18^Parametre!$A$9)/'Body - sporty'!$DK18</f>
        <v>3.2437010059441094E-6</v>
      </c>
      <c r="AB15" s="383">
        <f>('Body - sporty'!AB18^Parametre!$A$9)/'Body - sporty'!$DK18</f>
        <v>8.5464564278473496E-5</v>
      </c>
      <c r="AC15" s="383">
        <f>('Body - sporty'!AC18^Parametre!$A$9)/'Body - sporty'!$DK18</f>
        <v>3.1773798473744869E-2</v>
      </c>
      <c r="AD15" s="383">
        <f>('Body - sporty'!AD18^Parametre!$A$9)/'Body - sporty'!$DK18</f>
        <v>2.4157232810565076E-5</v>
      </c>
      <c r="AE15" s="383">
        <f>('Body - sporty'!AE18^Parametre!$A$9)/'Body - sporty'!$DK18</f>
        <v>1.7135341775429235E-6</v>
      </c>
      <c r="AF15" s="383">
        <f>('Body - sporty'!AF18^Parametre!$A$9)/'Body - sporty'!$DK18</f>
        <v>0</v>
      </c>
      <c r="AG15" s="383">
        <f>('Body - sporty'!AG18^Parametre!$A$9)/'Body - sporty'!$DK18</f>
        <v>1.6853303894420629E-6</v>
      </c>
      <c r="AH15" s="383">
        <f>('Body - sporty'!AH18^Parametre!$A$9)/'Body - sporty'!$DK18</f>
        <v>4.6425498063154698E-7</v>
      </c>
      <c r="AI15" s="383">
        <f>('Body - sporty'!AI18^Parametre!$A$9)/'Body - sporty'!$DK18</f>
        <v>2.3558726039476651E-3</v>
      </c>
      <c r="AJ15" s="383">
        <f>('Body - sporty'!AJ18^Parametre!$A$9)/'Body - sporty'!$DK18</f>
        <v>2.8511476593792179E-3</v>
      </c>
      <c r="AK15" s="383">
        <f>('Body - sporty'!AK18^Parametre!$A$9)/'Body - sporty'!$DK18</f>
        <v>1.066864069394311E-2</v>
      </c>
      <c r="AL15" s="383">
        <f>('Body - sporty'!AL18^Parametre!$A$9)/'Body - sporty'!$DK18</f>
        <v>2.2152785259623836E-4</v>
      </c>
      <c r="AM15" s="383">
        <f>('Body - sporty'!AM18^Parametre!$A$9)/'Body - sporty'!$DK18</f>
        <v>0</v>
      </c>
      <c r="AN15" s="383">
        <f>('Body - sporty'!AN18^Parametre!$A$9)/'Body - sporty'!$DK18</f>
        <v>1.6103617540785609E-5</v>
      </c>
      <c r="AO15" s="383">
        <f>('Body - sporty'!AO18^Parametre!$A$9)/'Body - sporty'!$DK18</f>
        <v>8.0031449018506089E-6</v>
      </c>
      <c r="AP15" s="383">
        <f>('Body - sporty'!AP18^Parametre!$A$9)/'Body - sporty'!$DK18</f>
        <v>1</v>
      </c>
      <c r="AQ15" s="383">
        <f>('Body - sporty'!AQ18^Parametre!$A$9)/'Body - sporty'!$DK18</f>
        <v>4.4484577059195534E-6</v>
      </c>
      <c r="AR15" s="383">
        <f>('Body - sporty'!AR18^Parametre!$A$9)/'Body - sporty'!$DK18</f>
        <v>3.5900700876046944E-6</v>
      </c>
      <c r="AS15" s="383">
        <f>('Body - sporty'!AS18^Parametre!$A$9)/'Body - sporty'!$DK18</f>
        <v>1.7989652961997878E-3</v>
      </c>
      <c r="AT15" s="383">
        <f>('Body - sporty'!AT18^Parametre!$A$9)/'Body - sporty'!$DK18</f>
        <v>2.5214958361647542E-4</v>
      </c>
      <c r="AU15" s="383">
        <f>('Body - sporty'!AU18^Parametre!$A$9)/'Body - sporty'!$DK18</f>
        <v>7.7701726612261837E-2</v>
      </c>
      <c r="AV15" s="383">
        <f>('Body - sporty'!AV18^Parametre!$A$9)/'Body - sporty'!$DK18</f>
        <v>8.9067103781190551E-4</v>
      </c>
      <c r="AW15" s="383">
        <f>('Body - sporty'!AW18^Parametre!$A$9)/'Body - sporty'!$DK18</f>
        <v>3.2424942238473991E-6</v>
      </c>
      <c r="AX15" s="383">
        <f>('Body - sporty'!AX18^Parametre!$A$9)/'Body - sporty'!$DK18</f>
        <v>1.3989467378446588E-4</v>
      </c>
      <c r="AY15" s="383">
        <f>('Body - sporty'!AY18^Parametre!$A$9)/'Body - sporty'!$DK18</f>
        <v>1.3497937990655177E-3</v>
      </c>
      <c r="AZ15" s="383">
        <f>('Body - sporty'!AZ18^Parametre!$A$9)/'Body - sporty'!$DK18</f>
        <v>1.6771935380835076E-7</v>
      </c>
      <c r="BA15" s="383">
        <f>('Body - sporty'!BA18^Parametre!$A$9)/'Body - sporty'!$DK18</f>
        <v>2.4524625361341115E-2</v>
      </c>
      <c r="BB15" s="383">
        <f>('Body - sporty'!BB18^Parametre!$A$9)/'Body - sporty'!$DK18</f>
        <v>2.3191710687587078E-4</v>
      </c>
      <c r="BC15" s="383">
        <f>('Body - sporty'!BC18^Parametre!$A$9)/'Body - sporty'!$DK18</f>
        <v>5.0696298915957522E-8</v>
      </c>
      <c r="BD15" s="383">
        <f>('Body - sporty'!BD18^Parametre!$A$9)/'Body - sporty'!$DK18</f>
        <v>0</v>
      </c>
      <c r="BE15" s="383">
        <f>('Body - sporty'!BE18^Parametre!$A$9)/'Body - sporty'!$DK18</f>
        <v>2.7179667193369737E-3</v>
      </c>
      <c r="BF15" s="383">
        <f>('Body - sporty'!BF18^Parametre!$A$9)/'Body - sporty'!$DK18</f>
        <v>1.3504155893292569E-6</v>
      </c>
      <c r="BG15" s="383">
        <f>('Body - sporty'!BG18^Parametre!$A$9)/'Body - sporty'!$DK18</f>
        <v>2.7621439543362488E-7</v>
      </c>
      <c r="BH15" s="383">
        <f>('Body - sporty'!BH18^Parametre!$A$9)/'Body - sporty'!$DK18</f>
        <v>4.6748279805882012E-3</v>
      </c>
      <c r="BI15" s="383">
        <f>('Body - sporty'!BI18^Parametre!$A$9)/'Body - sporty'!$DK18</f>
        <v>2.8009715254761307E-6</v>
      </c>
      <c r="BJ15" s="383">
        <f>('Body - sporty'!BJ18^Parametre!$A$9)/'Body - sporty'!$DK18</f>
        <v>5.1479575917024416E-6</v>
      </c>
      <c r="BK15" s="383">
        <f>('Body - sporty'!BK18^Parametre!$A$9)/'Body - sporty'!$DK18</f>
        <v>1.4000339316935479E-6</v>
      </c>
      <c r="BL15" s="383">
        <f>('Body - sporty'!BL18^Parametre!$A$9)/'Body - sporty'!$DK18</f>
        <v>3.6032507417948383E-4</v>
      </c>
      <c r="BM15" s="383">
        <f>('Body - sporty'!BM18^Parametre!$A$9)/'Body - sporty'!$DK18</f>
        <v>0</v>
      </c>
      <c r="BN15" s="383">
        <f>('Body - sporty'!BN18^Parametre!$A$9)/'Body - sporty'!$DK18</f>
        <v>0</v>
      </c>
      <c r="BO15" s="383">
        <f>('Body - sporty'!BO18^Parametre!$A$9)/'Body - sporty'!$DK18</f>
        <v>7.5148228016951122E-4</v>
      </c>
      <c r="BP15" s="383">
        <f>('Body - sporty'!BP18^Parametre!$A$9)/'Body - sporty'!$DK18</f>
        <v>8.6273590955785653E-3</v>
      </c>
      <c r="BQ15" s="383">
        <f>('Body - sporty'!BQ18^Parametre!$A$9)/'Body - sporty'!$DK18</f>
        <v>1.2355372160806306E-2</v>
      </c>
      <c r="BR15" s="383">
        <f>('Body - sporty'!BR18^Parametre!$A$9)/'Body - sporty'!$DK18</f>
        <v>7.7657969481431655E-4</v>
      </c>
      <c r="BS15" s="383">
        <f>('Body - sporty'!BS18^Parametre!$A$9)/'Body - sporty'!$DK18</f>
        <v>0</v>
      </c>
      <c r="BT15" s="383">
        <f>('Body - sporty'!BT18^Parametre!$A$9)/'Body - sporty'!$DK18</f>
        <v>7.9467134777216892E-7</v>
      </c>
      <c r="BU15" s="383">
        <f>('Body - sporty'!BU18^Parametre!$A$9)/'Body - sporty'!$DK18</f>
        <v>2.1866853892568758E-5</v>
      </c>
      <c r="BV15" s="383">
        <f>('Body - sporty'!BV18^Parametre!$A$9)/'Body - sporty'!$DK18</f>
        <v>2.6624358371661725E-7</v>
      </c>
      <c r="BW15" s="383">
        <f>('Body - sporty'!BW18^Parametre!$A$9)/'Body - sporty'!$DK18</f>
        <v>7.0876717791985879E-6</v>
      </c>
      <c r="BX15" s="383">
        <f>('Body - sporty'!BX18^Parametre!$A$9)/'Body - sporty'!$DK18</f>
        <v>3.168518682247345E-7</v>
      </c>
      <c r="BY15" s="383">
        <f>('Body - sporty'!BY18^Parametre!$A$9)/'Body - sporty'!$DK18</f>
        <v>7.2956120036566472E-8</v>
      </c>
      <c r="BZ15" s="383">
        <f>('Body - sporty'!BZ18^Parametre!$A$9)/'Body - sporty'!$DK18</f>
        <v>3.7746764475675039E-6</v>
      </c>
      <c r="CA15" s="383">
        <f>('Body - sporty'!CA18^Parametre!$A$9)/'Body - sporty'!$DK18</f>
        <v>2.4457407726387798E-5</v>
      </c>
      <c r="CB15" s="383">
        <f>('Body - sporty'!CB18^Parametre!$A$9)/'Body - sporty'!$DK18</f>
        <v>1.9210076122186941E-5</v>
      </c>
      <c r="CC15" s="383">
        <f>('Body - sporty'!CC18^Parametre!$A$9)/'Body - sporty'!$DK18</f>
        <v>0</v>
      </c>
      <c r="CD15" s="383">
        <f>('Body - sporty'!CD18^Parametre!$A$9)/'Body - sporty'!$DK18</f>
        <v>1.1565643280251811E-3</v>
      </c>
      <c r="CE15" s="383">
        <f>('Body - sporty'!CE18^Parametre!$A$9)/'Body - sporty'!$DK18</f>
        <v>1.3688335595532034E-4</v>
      </c>
      <c r="CF15" s="383">
        <f>('Body - sporty'!CF18^Parametre!$A$9)/'Body - sporty'!$DK18</f>
        <v>6.0330284472464245E-4</v>
      </c>
      <c r="CG15" s="383">
        <f>('Body - sporty'!CG18^Parametre!$A$9)/'Body - sporty'!$DK18</f>
        <v>8.2529736004634431E-4</v>
      </c>
      <c r="CH15" s="383">
        <f>('Body - sporty'!CH18^Parametre!$A$9)/'Body - sporty'!$DK18</f>
        <v>3.1992680940937934E-2</v>
      </c>
      <c r="CI15" s="383">
        <f>('Body - sporty'!CI18^Parametre!$A$9)/'Body - sporty'!$DK18</f>
        <v>1.4014131891296133E-5</v>
      </c>
      <c r="CJ15" s="383">
        <f>('Body - sporty'!CJ18^Parametre!$A$9)/'Body - sporty'!$DK18</f>
        <v>8.4089538022343732E-5</v>
      </c>
      <c r="CK15" s="383">
        <f>('Body - sporty'!CK18^Parametre!$A$9)/'Body - sporty'!$DK18</f>
        <v>2.8489192711673259E-6</v>
      </c>
      <c r="CL15" s="383">
        <f>('Body - sporty'!CL18^Parametre!$A$9)/'Body - sporty'!$DK18</f>
        <v>3.6611588592682981E-4</v>
      </c>
      <c r="CM15" s="383">
        <f>('Body - sporty'!CM18^Parametre!$A$9)/'Body - sporty'!$DK18</f>
        <v>1.8187868659836809E-4</v>
      </c>
      <c r="CN15" s="383">
        <f>('Body - sporty'!CN18^Parametre!$A$9)/'Body - sporty'!$DK18</f>
        <v>3.5592337371533366E-5</v>
      </c>
      <c r="CO15" s="383">
        <f>('Body - sporty'!CO18^Parametre!$A$9)/'Body - sporty'!$DK18</f>
        <v>3.7013835033387107E-4</v>
      </c>
      <c r="CP15" s="383">
        <f>('Body - sporty'!CP18^Parametre!$A$9)/'Body - sporty'!$DK18</f>
        <v>1.6128040521718527E-6</v>
      </c>
      <c r="CQ15" s="383">
        <f>('Body - sporty'!CQ18^Parametre!$A$9)/'Body - sporty'!$DK18</f>
        <v>0</v>
      </c>
      <c r="CR15" s="383">
        <f>('Body - sporty'!CR18^Parametre!$A$9)/'Body - sporty'!$DK18</f>
        <v>2.1385615531197538E-3</v>
      </c>
      <c r="CS15" s="383">
        <f>('Body - sporty'!CS18^Parametre!$A$9)/'Body - sporty'!$DK18</f>
        <v>1.6940410573491933E-4</v>
      </c>
      <c r="CT15" s="383">
        <f>('Body - sporty'!CT18^Parametre!$A$9)/'Body - sporty'!$DK18</f>
        <v>2.4741147861763271E-3</v>
      </c>
      <c r="CU15" s="383">
        <f>('Body - sporty'!CU18^Parametre!$A$9)/'Body - sporty'!$DK18</f>
        <v>0</v>
      </c>
      <c r="CV15" s="383">
        <f>('Body - sporty'!CV18^Parametre!$A$9)/'Body - sporty'!$DK18</f>
        <v>0</v>
      </c>
      <c r="CW15" s="383">
        <f>('Body - sporty'!CW18^Parametre!$A$9)/'Body - sporty'!$DK18</f>
        <v>1.0250488019165379E-3</v>
      </c>
      <c r="CX15" s="383">
        <f>('Body - sporty'!CX18^Parametre!$A$9)/'Body - sporty'!$DK18</f>
        <v>1.7309362132381793E-5</v>
      </c>
      <c r="CY15" s="383">
        <f>('Body - sporty'!CY18^Parametre!$A$9)/'Body - sporty'!$DK18</f>
        <v>6.7650546015111512E-4</v>
      </c>
      <c r="CZ15" s="383">
        <f>('Body - sporty'!CZ18^Parametre!$A$9)/'Body - sporty'!$DK18</f>
        <v>2.5970258093493644E-4</v>
      </c>
      <c r="DA15" s="383">
        <f>('Body - sporty'!DA18^Parametre!$A$9)/'Body - sporty'!$DK18</f>
        <v>6.6485243009482831E-2</v>
      </c>
      <c r="DB15" s="383">
        <f>('Body - sporty'!DB18^Parametre!$A$9)/'Body - sporty'!$DK18</f>
        <v>1.8742274141216087E-2</v>
      </c>
      <c r="DC15" s="383">
        <f>('Body - sporty'!DC18^Parametre!$A$9)/'Body - sporty'!$DK18</f>
        <v>8.4247625791977808E-7</v>
      </c>
      <c r="DD15" s="383">
        <f>('Body - sporty'!DD18^Parametre!$A$9)/'Body - sporty'!$DK18</f>
        <v>1.0458705003240361E-4</v>
      </c>
      <c r="DE15" s="383">
        <f>('Body - sporty'!DE18^Parametre!$A$9)/'Body - sporty'!$DK18</f>
        <v>1.7185519409421699E-3</v>
      </c>
      <c r="DF15" s="383">
        <f>('Body - sporty'!DF18^Parametre!$A$9)/'Body - sporty'!$DK18</f>
        <v>1.6913009994759579E-6</v>
      </c>
      <c r="DG15" s="383">
        <f>('Body - sporty'!DG18^Parametre!$A$9)/'Body - sporty'!$DK18</f>
        <v>2.6457244562294639E-4</v>
      </c>
      <c r="DH15" s="383">
        <f>('Body - sporty'!DH18^Parametre!$A$9)/'Body - sporty'!$DK18</f>
        <v>4.1841673405260723E-4</v>
      </c>
      <c r="DI15" s="383">
        <f>('Body - sporty'!DI18^Parametre!$A$9)/'Body - sporty'!$DK18</f>
        <v>3.0373446811264744E-5</v>
      </c>
    </row>
    <row r="16" spans="1:116" ht="14.25" customHeight="1" x14ac:dyDescent="0.25">
      <c r="A16" s="239" t="s">
        <v>18</v>
      </c>
      <c r="B16" s="383">
        <f>('Body - sporty'!B19^Parametre!$A$9)/'Body - sporty'!$DK19</f>
        <v>5.4560815146135181E-5</v>
      </c>
      <c r="C16" s="383">
        <f>('Body - sporty'!C19^Parametre!$A$9)/'Body - sporty'!$DK19</f>
        <v>0</v>
      </c>
      <c r="D16" s="383">
        <f>('Body - sporty'!D19^Parametre!$A$9)/'Body - sporty'!$DK19</f>
        <v>2.8800372723822871E-2</v>
      </c>
      <c r="E16" s="383">
        <f>('Body - sporty'!E19^Parametre!$A$9)/'Body - sporty'!$DK19</f>
        <v>3.9064018626869578E-3</v>
      </c>
      <c r="F16" s="383">
        <f>('Body - sporty'!F19^Parametre!$A$9)/'Body - sporty'!$DK19</f>
        <v>5.7183229575369963E-5</v>
      </c>
      <c r="G16" s="383">
        <f>('Body - sporty'!G19^Parametre!$A$9)/'Body - sporty'!$DK19</f>
        <v>4.5700125651403564E-2</v>
      </c>
      <c r="H16" s="383">
        <f>('Body - sporty'!H19^Parametre!$A$9)/'Body - sporty'!$DK19</f>
        <v>0</v>
      </c>
      <c r="I16" s="383">
        <f>('Body - sporty'!I19^Parametre!$A$9)/'Body - sporty'!$DK19</f>
        <v>1.4949155998752862E-2</v>
      </c>
      <c r="J16" s="383">
        <f>('Body - sporty'!J19^Parametre!$A$9)/'Body - sporty'!$DK19</f>
        <v>6.4738829186141477E-3</v>
      </c>
      <c r="K16" s="383">
        <f>('Body - sporty'!K19^Parametre!$A$9)/'Body - sporty'!$DK19</f>
        <v>0</v>
      </c>
      <c r="L16" s="383">
        <f>('Body - sporty'!L19^Parametre!$A$9)/'Body - sporty'!$DK19</f>
        <v>2.3373414156515733E-2</v>
      </c>
      <c r="M16" s="383">
        <f>('Body - sporty'!M19^Parametre!$A$9)/'Body - sporty'!$DK19</f>
        <v>1</v>
      </c>
      <c r="N16" s="383">
        <f>('Body - sporty'!N19^Parametre!$A$9)/'Body - sporty'!$DK19</f>
        <v>0</v>
      </c>
      <c r="O16" s="383">
        <f>('Body - sporty'!O19^Parametre!$A$9)/'Body - sporty'!$DK19</f>
        <v>3.484486776729257E-4</v>
      </c>
      <c r="P16" s="383">
        <f>('Body - sporty'!P19^Parametre!$A$9)/'Body - sporty'!$DK19</f>
        <v>2.1498188785918054E-4</v>
      </c>
      <c r="Q16" s="383">
        <f>('Body - sporty'!Q19^Parametre!$A$9)/'Body - sporty'!$DK19</f>
        <v>0</v>
      </c>
      <c r="R16" s="383">
        <f>('Body - sporty'!R19^Parametre!$A$9)/'Body - sporty'!$DK19</f>
        <v>2.4424504074448833E-4</v>
      </c>
      <c r="S16" s="383">
        <f>('Body - sporty'!S19^Parametre!$A$9)/'Body - sporty'!$DK19</f>
        <v>1.6669071114685483E-4</v>
      </c>
      <c r="T16" s="383">
        <f>('Body - sporty'!T19^Parametre!$A$9)/'Body - sporty'!$DK19</f>
        <v>7.1892937517400351E-4</v>
      </c>
      <c r="U16" s="383">
        <f>('Body - sporty'!U19^Parametre!$A$9)/'Body - sporty'!$DK19</f>
        <v>2.372869408811747E-2</v>
      </c>
      <c r="V16" s="383">
        <f>('Body - sporty'!V19^Parametre!$A$9)/'Body - sporty'!$DK19</f>
        <v>5.881528875513219E-5</v>
      </c>
      <c r="W16" s="383">
        <f>('Body - sporty'!W19^Parametre!$A$9)/'Body - sporty'!$DK19</f>
        <v>3.2575869666780681E-3</v>
      </c>
      <c r="X16" s="383">
        <f>('Body - sporty'!X19^Parametre!$A$9)/'Body - sporty'!$DK19</f>
        <v>0</v>
      </c>
      <c r="Y16" s="383">
        <f>('Body - sporty'!Y19^Parametre!$A$9)/'Body - sporty'!$DK19</f>
        <v>6.9166648065673155E-5</v>
      </c>
      <c r="Z16" s="383">
        <f>('Body - sporty'!Z19^Parametre!$A$9)/'Body - sporty'!$DK19</f>
        <v>0</v>
      </c>
      <c r="AA16" s="383">
        <f>('Body - sporty'!AA19^Parametre!$A$9)/'Body - sporty'!$DK19</f>
        <v>7.8571881302247641E-5</v>
      </c>
      <c r="AB16" s="383">
        <f>('Body - sporty'!AB19^Parametre!$A$9)/'Body - sporty'!$DK19</f>
        <v>1.9326572901821391E-3</v>
      </c>
      <c r="AC16" s="383">
        <f>('Body - sporty'!AC19^Parametre!$A$9)/'Body - sporty'!$DK19</f>
        <v>2.1375525608108199E-2</v>
      </c>
      <c r="AD16" s="383">
        <f>('Body - sporty'!AD19^Parametre!$A$9)/'Body - sporty'!$DK19</f>
        <v>5.6150896492475442E-4</v>
      </c>
      <c r="AE16" s="383">
        <f>('Body - sporty'!AE19^Parametre!$A$9)/'Body - sporty'!$DK19</f>
        <v>6.1076450498940042E-5</v>
      </c>
      <c r="AF16" s="383">
        <f>('Body - sporty'!AF19^Parametre!$A$9)/'Body - sporty'!$DK19</f>
        <v>0</v>
      </c>
      <c r="AG16" s="383">
        <f>('Body - sporty'!AG19^Parametre!$A$9)/'Body - sporty'!$DK19</f>
        <v>0</v>
      </c>
      <c r="AH16" s="383">
        <f>('Body - sporty'!AH19^Parametre!$A$9)/'Body - sporty'!$DK19</f>
        <v>0</v>
      </c>
      <c r="AI16" s="383">
        <f>('Body - sporty'!AI19^Parametre!$A$9)/'Body - sporty'!$DK19</f>
        <v>2.5623432704925809E-3</v>
      </c>
      <c r="AJ16" s="383">
        <f>('Body - sporty'!AJ19^Parametre!$A$9)/'Body - sporty'!$DK19</f>
        <v>5.0441885689783547E-3</v>
      </c>
      <c r="AK16" s="383">
        <f>('Body - sporty'!AK19^Parametre!$A$9)/'Body - sporty'!$DK19</f>
        <v>4.3519084352484361E-3</v>
      </c>
      <c r="AL16" s="383">
        <f>('Body - sporty'!AL19^Parametre!$A$9)/'Body - sporty'!$DK19</f>
        <v>3.490111990748918E-3</v>
      </c>
      <c r="AM16" s="383">
        <f>('Body - sporty'!AM19^Parametre!$A$9)/'Body - sporty'!$DK19</f>
        <v>0</v>
      </c>
      <c r="AN16" s="383">
        <f>('Body - sporty'!AN19^Parametre!$A$9)/'Body - sporty'!$DK19</f>
        <v>0</v>
      </c>
      <c r="AO16" s="383">
        <f>('Body - sporty'!AO19^Parametre!$A$9)/'Body - sporty'!$DK19</f>
        <v>0</v>
      </c>
      <c r="AP16" s="383">
        <f>('Body - sporty'!AP19^Parametre!$A$9)/'Body - sporty'!$DK19</f>
        <v>0.25455378964115744</v>
      </c>
      <c r="AQ16" s="383">
        <f>('Body - sporty'!AQ19^Parametre!$A$9)/'Body - sporty'!$DK19</f>
        <v>0</v>
      </c>
      <c r="AR16" s="383">
        <f>('Body - sporty'!AR19^Parametre!$A$9)/'Body - sporty'!$DK19</f>
        <v>0</v>
      </c>
      <c r="AS16" s="383">
        <f>('Body - sporty'!AS19^Parametre!$A$9)/'Body - sporty'!$DK19</f>
        <v>2.7150961572730989E-2</v>
      </c>
      <c r="AT16" s="383">
        <f>('Body - sporty'!AT19^Parametre!$A$9)/'Body - sporty'!$DK19</f>
        <v>5.7922026190683745E-3</v>
      </c>
      <c r="AU16" s="383">
        <f>('Body - sporty'!AU19^Parametre!$A$9)/'Body - sporty'!$DK19</f>
        <v>2.9185383745407446E-2</v>
      </c>
      <c r="AV16" s="383">
        <f>('Body - sporty'!AV19^Parametre!$A$9)/'Body - sporty'!$DK19</f>
        <v>0</v>
      </c>
      <c r="AW16" s="383">
        <f>('Body - sporty'!AW19^Parametre!$A$9)/'Body - sporty'!$DK19</f>
        <v>8.4534879583308031E-5</v>
      </c>
      <c r="AX16" s="383">
        <f>('Body - sporty'!AX19^Parametre!$A$9)/'Body - sporty'!$DK19</f>
        <v>3.1131389102389672E-3</v>
      </c>
      <c r="AY16" s="383">
        <f>('Body - sporty'!AY19^Parametre!$A$9)/'Body - sporty'!$DK19</f>
        <v>0</v>
      </c>
      <c r="AZ16" s="383">
        <f>('Body - sporty'!AZ19^Parametre!$A$9)/'Body - sporty'!$DK19</f>
        <v>0</v>
      </c>
      <c r="BA16" s="383">
        <f>('Body - sporty'!BA19^Parametre!$A$9)/'Body - sporty'!$DK19</f>
        <v>9.2396395931323688E-3</v>
      </c>
      <c r="BB16" s="383">
        <f>('Body - sporty'!BB19^Parametre!$A$9)/'Body - sporty'!$DK19</f>
        <v>7.6046739697992836E-5</v>
      </c>
      <c r="BC16" s="383">
        <f>('Body - sporty'!BC19^Parametre!$A$9)/'Body - sporty'!$DK19</f>
        <v>1.1638570003731503E-6</v>
      </c>
      <c r="BD16" s="383">
        <f>('Body - sporty'!BD19^Parametre!$A$9)/'Body - sporty'!$DK19</f>
        <v>0</v>
      </c>
      <c r="BE16" s="383">
        <f>('Body - sporty'!BE19^Parametre!$A$9)/'Body - sporty'!$DK19</f>
        <v>3.6320273760779222E-3</v>
      </c>
      <c r="BF16" s="383">
        <f>('Body - sporty'!BF19^Parametre!$A$9)/'Body - sporty'!$DK19</f>
        <v>2.1659710572067593E-5</v>
      </c>
      <c r="BG16" s="383">
        <f>('Body - sporty'!BG19^Parametre!$A$9)/'Body - sporty'!$DK19</f>
        <v>0</v>
      </c>
      <c r="BH16" s="383">
        <f>('Body - sporty'!BH19^Parametre!$A$9)/'Body - sporty'!$DK19</f>
        <v>1.1040005702837902E-3</v>
      </c>
      <c r="BI16" s="383">
        <f>('Body - sporty'!BI19^Parametre!$A$9)/'Body - sporty'!$DK19</f>
        <v>6.6069926544857677E-5</v>
      </c>
      <c r="BJ16" s="383">
        <f>('Body - sporty'!BJ19^Parametre!$A$9)/'Body - sporty'!$DK19</f>
        <v>1.388613366166047E-4</v>
      </c>
      <c r="BK16" s="383">
        <f>('Body - sporty'!BK19^Parametre!$A$9)/'Body - sporty'!$DK19</f>
        <v>3.2326999590349917E-7</v>
      </c>
      <c r="BL16" s="383">
        <f>('Body - sporty'!BL19^Parametre!$A$9)/'Body - sporty'!$DK19</f>
        <v>0</v>
      </c>
      <c r="BM16" s="383">
        <f>('Body - sporty'!BM19^Parametre!$A$9)/'Body - sporty'!$DK19</f>
        <v>0</v>
      </c>
      <c r="BN16" s="383">
        <f>('Body - sporty'!BN19^Parametre!$A$9)/'Body - sporty'!$DK19</f>
        <v>0</v>
      </c>
      <c r="BO16" s="383">
        <f>('Body - sporty'!BO19^Parametre!$A$9)/'Body - sporty'!$DK19</f>
        <v>1.3864667675811106E-2</v>
      </c>
      <c r="BP16" s="383">
        <f>('Body - sporty'!BP19^Parametre!$A$9)/'Body - sporty'!$DK19</f>
        <v>1.2424443061930654E-3</v>
      </c>
      <c r="BQ16" s="383">
        <f>('Body - sporty'!BQ19^Parametre!$A$9)/'Body - sporty'!$DK19</f>
        <v>3.6667856683134498E-3</v>
      </c>
      <c r="BR16" s="383">
        <f>('Body - sporty'!BR19^Parametre!$A$9)/'Body - sporty'!$DK19</f>
        <v>2.0256214042087265E-4</v>
      </c>
      <c r="BS16" s="383">
        <f>('Body - sporty'!BS19^Parametre!$A$9)/'Body - sporty'!$DK19</f>
        <v>0</v>
      </c>
      <c r="BT16" s="383">
        <f>('Body - sporty'!BT19^Parametre!$A$9)/'Body - sporty'!$DK19</f>
        <v>1.6243116986917526E-5</v>
      </c>
      <c r="BU16" s="383">
        <f>('Body - sporty'!BU19^Parametre!$A$9)/'Body - sporty'!$DK19</f>
        <v>0</v>
      </c>
      <c r="BV16" s="383">
        <f>('Body - sporty'!BV19^Parametre!$A$9)/'Body - sporty'!$DK19</f>
        <v>0</v>
      </c>
      <c r="BW16" s="383">
        <f>('Body - sporty'!BW19^Parametre!$A$9)/'Body - sporty'!$DK19</f>
        <v>0</v>
      </c>
      <c r="BX16" s="383">
        <f>('Body - sporty'!BX19^Parametre!$A$9)/'Body - sporty'!$DK19</f>
        <v>7.6726146299252603E-6</v>
      </c>
      <c r="BY16" s="383">
        <f>('Body - sporty'!BY19^Parametre!$A$9)/'Body - sporty'!$DK19</f>
        <v>2.2004171413304877E-6</v>
      </c>
      <c r="BZ16" s="383">
        <f>('Body - sporty'!BZ19^Parametre!$A$9)/'Body - sporty'!$DK19</f>
        <v>0</v>
      </c>
      <c r="CA16" s="383">
        <f>('Body - sporty'!CA19^Parametre!$A$9)/'Body - sporty'!$DK19</f>
        <v>0</v>
      </c>
      <c r="CB16" s="383">
        <f>('Body - sporty'!CB19^Parametre!$A$9)/'Body - sporty'!$DK19</f>
        <v>2.0881359500596992E-4</v>
      </c>
      <c r="CC16" s="383">
        <f>('Body - sporty'!CC19^Parametre!$A$9)/'Body - sporty'!$DK19</f>
        <v>0</v>
      </c>
      <c r="CD16" s="383">
        <f>('Body - sporty'!CD19^Parametre!$A$9)/'Body - sporty'!$DK19</f>
        <v>6.42247318601844E-4</v>
      </c>
      <c r="CE16" s="383">
        <f>('Body - sporty'!CE19^Parametre!$A$9)/'Body - sporty'!$DK19</f>
        <v>2.9948466342457096E-3</v>
      </c>
      <c r="CF16" s="383">
        <f>('Body - sporty'!CF19^Parametre!$A$9)/'Body - sporty'!$DK19</f>
        <v>1.5761417041853351E-3</v>
      </c>
      <c r="CG16" s="383">
        <f>('Body - sporty'!CG19^Parametre!$A$9)/'Body - sporty'!$DK19</f>
        <v>6.3804212557789378E-3</v>
      </c>
      <c r="CH16" s="383">
        <f>('Body - sporty'!CH19^Parametre!$A$9)/'Body - sporty'!$DK19</f>
        <v>6.6489291493053593E-3</v>
      </c>
      <c r="CI16" s="383">
        <f>('Body - sporty'!CI19^Parametre!$A$9)/'Body - sporty'!$DK19</f>
        <v>3.0177622664043078E-4</v>
      </c>
      <c r="CJ16" s="383">
        <f>('Body - sporty'!CJ19^Parametre!$A$9)/'Body - sporty'!$DK19</f>
        <v>1.5817029172872496E-5</v>
      </c>
      <c r="CK16" s="383">
        <f>('Body - sporty'!CK19^Parametre!$A$9)/'Body - sporty'!$DK19</f>
        <v>0</v>
      </c>
      <c r="CL16" s="383">
        <f>('Body - sporty'!CL19^Parametre!$A$9)/'Body - sporty'!$DK19</f>
        <v>8.7691420163514121E-3</v>
      </c>
      <c r="CM16" s="383">
        <f>('Body - sporty'!CM19^Parametre!$A$9)/'Body - sporty'!$DK19</f>
        <v>2.8352079941210348E-3</v>
      </c>
      <c r="CN16" s="383">
        <f>('Body - sporty'!CN19^Parametre!$A$9)/'Body - sporty'!$DK19</f>
        <v>1.0926144238108231E-5</v>
      </c>
      <c r="CO16" s="383">
        <f>('Body - sporty'!CO19^Parametre!$A$9)/'Body - sporty'!$DK19</f>
        <v>7.1140674664032771E-3</v>
      </c>
      <c r="CP16" s="383">
        <f>('Body - sporty'!CP19^Parametre!$A$9)/'Body - sporty'!$DK19</f>
        <v>0</v>
      </c>
      <c r="CQ16" s="383">
        <f>('Body - sporty'!CQ19^Parametre!$A$9)/'Body - sporty'!$DK19</f>
        <v>0</v>
      </c>
      <c r="CR16" s="383">
        <f>('Body - sporty'!CR19^Parametre!$A$9)/'Body - sporty'!$DK19</f>
        <v>3.4502818781410074E-4</v>
      </c>
      <c r="CS16" s="383">
        <f>('Body - sporty'!CS19^Parametre!$A$9)/'Body - sporty'!$DK19</f>
        <v>3.2592790863247404E-5</v>
      </c>
      <c r="CT16" s="383">
        <f>('Body - sporty'!CT19^Parametre!$A$9)/'Body - sporty'!$DK19</f>
        <v>1.103064265227396E-3</v>
      </c>
      <c r="CU16" s="383">
        <f>('Body - sporty'!CU19^Parametre!$A$9)/'Body - sporty'!$DK19</f>
        <v>0</v>
      </c>
      <c r="CV16" s="383">
        <f>('Body - sporty'!CV19^Parametre!$A$9)/'Body - sporty'!$DK19</f>
        <v>0</v>
      </c>
      <c r="CW16" s="383">
        <f>('Body - sporty'!CW19^Parametre!$A$9)/'Body - sporty'!$DK19</f>
        <v>6.6459376744374494E-4</v>
      </c>
      <c r="CX16" s="383">
        <f>('Body - sporty'!CX19^Parametre!$A$9)/'Body - sporty'!$DK19</f>
        <v>0</v>
      </c>
      <c r="CY16" s="383">
        <f>('Body - sporty'!CY19^Parametre!$A$9)/'Body - sporty'!$DK19</f>
        <v>1.2763684973457475E-2</v>
      </c>
      <c r="CZ16" s="383">
        <f>('Body - sporty'!CZ19^Parametre!$A$9)/'Body - sporty'!$DK19</f>
        <v>5.1700418702302561E-3</v>
      </c>
      <c r="DA16" s="383">
        <f>('Body - sporty'!DA19^Parametre!$A$9)/'Body - sporty'!$DK19</f>
        <v>8.5970953377851947E-2</v>
      </c>
      <c r="DB16" s="383">
        <f>('Body - sporty'!DB19^Parametre!$A$9)/'Body - sporty'!$DK19</f>
        <v>4.2034850361721866E-3</v>
      </c>
      <c r="DC16" s="383">
        <f>('Body - sporty'!DC19^Parametre!$A$9)/'Body - sporty'!$DK19</f>
        <v>0</v>
      </c>
      <c r="DD16" s="383">
        <f>('Body - sporty'!DD19^Parametre!$A$9)/'Body - sporty'!$DK19</f>
        <v>9.4437631223790486E-5</v>
      </c>
      <c r="DE16" s="383">
        <f>('Body - sporty'!DE19^Parametre!$A$9)/'Body - sporty'!$DK19</f>
        <v>3.5475424113514988E-2</v>
      </c>
      <c r="DF16" s="383">
        <f>('Body - sporty'!DF19^Parametre!$A$9)/'Body - sporty'!$DK19</f>
        <v>0</v>
      </c>
      <c r="DG16" s="383">
        <f>('Body - sporty'!DG19^Parametre!$A$9)/'Body - sporty'!$DK19</f>
        <v>3.0300803701777501E-3</v>
      </c>
      <c r="DH16" s="383">
        <f>('Body - sporty'!DH19^Parametre!$A$9)/'Body - sporty'!$DK19</f>
        <v>1.101642940465772E-2</v>
      </c>
      <c r="DI16" s="383">
        <f>('Body - sporty'!DI19^Parametre!$A$9)/'Body - sporty'!$DK19</f>
        <v>5.8313166817869203E-4</v>
      </c>
    </row>
    <row r="17" spans="1:113" ht="14.25" customHeight="1" x14ac:dyDescent="0.25">
      <c r="A17" s="239" t="s">
        <v>19</v>
      </c>
      <c r="B17" s="383">
        <f>('Body - sporty'!B20^Parametre!$A$9)/'Body - sporty'!$DK20</f>
        <v>3.9047440359809829E-5</v>
      </c>
      <c r="C17" s="383">
        <f>('Body - sporty'!C20^Parametre!$A$9)/'Body - sporty'!$DK20</f>
        <v>4.3053787827115989E-4</v>
      </c>
      <c r="D17" s="383">
        <f>('Body - sporty'!D20^Parametre!$A$9)/'Body - sporty'!$DK20</f>
        <v>1.4056099643019291E-2</v>
      </c>
      <c r="E17" s="383">
        <f>('Body - sporty'!E20^Parametre!$A$9)/'Body - sporty'!$DK20</f>
        <v>3.4421537439217808E-3</v>
      </c>
      <c r="F17" s="383">
        <f>('Body - sporty'!F20^Parametre!$A$9)/'Body - sporty'!$DK20</f>
        <v>0</v>
      </c>
      <c r="G17" s="383">
        <f>('Body - sporty'!G20^Parametre!$A$9)/'Body - sporty'!$DK20</f>
        <v>2.5645884038670168E-2</v>
      </c>
      <c r="H17" s="383">
        <f>('Body - sporty'!H20^Parametre!$A$9)/'Body - sporty'!$DK20</f>
        <v>0</v>
      </c>
      <c r="I17" s="383">
        <f>('Body - sporty'!I20^Parametre!$A$9)/'Body - sporty'!$DK20</f>
        <v>0.38387587695008346</v>
      </c>
      <c r="J17" s="383">
        <f>('Body - sporty'!J20^Parametre!$A$9)/'Body - sporty'!$DK20</f>
        <v>6.5701580905679459E-3</v>
      </c>
      <c r="K17" s="383">
        <f>('Body - sporty'!K20^Parametre!$A$9)/'Body - sporty'!$DK20</f>
        <v>2.3139969609250777E-4</v>
      </c>
      <c r="L17" s="383">
        <f>('Body - sporty'!L20^Parametre!$A$9)/'Body - sporty'!$DK20</f>
        <v>1.600617148878164E-2</v>
      </c>
      <c r="M17" s="383">
        <f>('Body - sporty'!M20^Parametre!$A$9)/'Body - sporty'!$DK20</f>
        <v>0.10007063869290811</v>
      </c>
      <c r="N17" s="383">
        <f>('Body - sporty'!N20^Parametre!$A$9)/'Body - sporty'!$DK20</f>
        <v>0</v>
      </c>
      <c r="O17" s="383">
        <f>('Body - sporty'!O20^Parametre!$A$9)/'Body - sporty'!$DK20</f>
        <v>1.8613546730777554E-4</v>
      </c>
      <c r="P17" s="383">
        <f>('Body - sporty'!P20^Parametre!$A$9)/'Body - sporty'!$DK20</f>
        <v>1.0593685864740785E-4</v>
      </c>
      <c r="Q17" s="383">
        <f>('Body - sporty'!Q20^Parametre!$A$9)/'Body - sporty'!$DK20</f>
        <v>1.9557100924559907E-4</v>
      </c>
      <c r="R17" s="383">
        <f>('Body - sporty'!R20^Parametre!$A$9)/'Body - sporty'!$DK20</f>
        <v>2.3138434889291236E-3</v>
      </c>
      <c r="S17" s="383">
        <f>('Body - sporty'!S20^Parametre!$A$9)/'Body - sporty'!$DK20</f>
        <v>1.0688317796042394E-4</v>
      </c>
      <c r="T17" s="383">
        <f>('Body - sporty'!T20^Parametre!$A$9)/'Body - sporty'!$DK20</f>
        <v>3.7015740217010015E-4</v>
      </c>
      <c r="U17" s="383">
        <f>('Body - sporty'!U20^Parametre!$A$9)/'Body - sporty'!$DK20</f>
        <v>1.0311032222346788E-2</v>
      </c>
      <c r="V17" s="383">
        <f>('Body - sporty'!V20^Parametre!$A$9)/'Body - sporty'!$DK20</f>
        <v>1.4780983233374635E-3</v>
      </c>
      <c r="W17" s="383">
        <f>('Body - sporty'!W20^Parametre!$A$9)/'Body - sporty'!$DK20</f>
        <v>2.0121989636397819E-3</v>
      </c>
      <c r="X17" s="383">
        <f>('Body - sporty'!X20^Parametre!$A$9)/'Body - sporty'!$DK20</f>
        <v>0</v>
      </c>
      <c r="Y17" s="383">
        <f>('Body - sporty'!Y20^Parametre!$A$9)/'Body - sporty'!$DK20</f>
        <v>3.7434021893885929E-5</v>
      </c>
      <c r="Z17" s="383">
        <f>('Body - sporty'!Z20^Parametre!$A$9)/'Body - sporty'!$DK20</f>
        <v>8.4767342997594964E-3</v>
      </c>
      <c r="AA17" s="383">
        <f>('Body - sporty'!AA20^Parametre!$A$9)/'Body - sporty'!$DK20</f>
        <v>3.3375393197985766E-5</v>
      </c>
      <c r="AB17" s="383">
        <f>('Body - sporty'!AB20^Parametre!$A$9)/'Body - sporty'!$DK20</f>
        <v>1.0661280520413094E-3</v>
      </c>
      <c r="AC17" s="383">
        <f>('Body - sporty'!AC20^Parametre!$A$9)/'Body - sporty'!$DK20</f>
        <v>1</v>
      </c>
      <c r="AD17" s="383">
        <f>('Body - sporty'!AD20^Parametre!$A$9)/'Body - sporty'!$DK20</f>
        <v>4.8010806915248531E-3</v>
      </c>
      <c r="AE17" s="383">
        <f>('Body - sporty'!AE20^Parametre!$A$9)/'Body - sporty'!$DK20</f>
        <v>2.1976648919096384E-3</v>
      </c>
      <c r="AF17" s="383">
        <f>('Body - sporty'!AF20^Parametre!$A$9)/'Body - sporty'!$DK20</f>
        <v>0</v>
      </c>
      <c r="AG17" s="383">
        <f>('Body - sporty'!AG20^Parametre!$A$9)/'Body - sporty'!$DK20</f>
        <v>0</v>
      </c>
      <c r="AH17" s="383">
        <f>('Body - sporty'!AH20^Parametre!$A$9)/'Body - sporty'!$DK20</f>
        <v>3.958679086325873E-4</v>
      </c>
      <c r="AI17" s="383">
        <f>('Body - sporty'!AI20^Parametre!$A$9)/'Body - sporty'!$DK20</f>
        <v>6.9602415971830554E-3</v>
      </c>
      <c r="AJ17" s="383">
        <f>('Body - sporty'!AJ20^Parametre!$A$9)/'Body - sporty'!$DK20</f>
        <v>3.3766336609466919E-3</v>
      </c>
      <c r="AK17" s="383">
        <f>('Body - sporty'!AK20^Parametre!$A$9)/'Body - sporty'!$DK20</f>
        <v>2.2252215493433489E-3</v>
      </c>
      <c r="AL17" s="383">
        <f>('Body - sporty'!AL20^Parametre!$A$9)/'Body - sporty'!$DK20</f>
        <v>0.20322427688735353</v>
      </c>
      <c r="AM17" s="383">
        <f>('Body - sporty'!AM20^Parametre!$A$9)/'Body - sporty'!$DK20</f>
        <v>3.470788146587241E-6</v>
      </c>
      <c r="AN17" s="383">
        <f>('Body - sporty'!AN20^Parametre!$A$9)/'Body - sporty'!$DK20</f>
        <v>2.051922124048238E-4</v>
      </c>
      <c r="AO17" s="383">
        <f>('Body - sporty'!AO20^Parametre!$A$9)/'Body - sporty'!$DK20</f>
        <v>8.8878458477271039E-5</v>
      </c>
      <c r="AP17" s="383">
        <f>('Body - sporty'!AP20^Parametre!$A$9)/'Body - sporty'!$DK20</f>
        <v>0.1669560547643634</v>
      </c>
      <c r="AQ17" s="383">
        <f>('Body - sporty'!AQ20^Parametre!$A$9)/'Body - sporty'!$DK20</f>
        <v>5.7271936064184638E-6</v>
      </c>
      <c r="AR17" s="383">
        <f>('Body - sporty'!AR20^Parametre!$A$9)/'Body - sporty'!$DK20</f>
        <v>4.195767490255972E-5</v>
      </c>
      <c r="AS17" s="383">
        <f>('Body - sporty'!AS20^Parametre!$A$9)/'Body - sporty'!$DK20</f>
        <v>1.9952696335883792E-2</v>
      </c>
      <c r="AT17" s="383">
        <f>('Body - sporty'!AT20^Parametre!$A$9)/'Body - sporty'!$DK20</f>
        <v>2.0302653691078674E-3</v>
      </c>
      <c r="AU17" s="383">
        <f>('Body - sporty'!AU20^Parametre!$A$9)/'Body - sporty'!$DK20</f>
        <v>1.2972773723562384E-2</v>
      </c>
      <c r="AV17" s="383">
        <f>('Body - sporty'!AV20^Parametre!$A$9)/'Body - sporty'!$DK20</f>
        <v>0</v>
      </c>
      <c r="AW17" s="383">
        <f>('Body - sporty'!AW20^Parametre!$A$9)/'Body - sporty'!$DK20</f>
        <v>4.1880202677379571E-5</v>
      </c>
      <c r="AX17" s="383">
        <f>('Body - sporty'!AX20^Parametre!$A$9)/'Body - sporty'!$DK20</f>
        <v>1.6190099243789749E-3</v>
      </c>
      <c r="AY17" s="383">
        <f>('Body - sporty'!AY20^Parametre!$A$9)/'Body - sporty'!$DK20</f>
        <v>1.4789847923283191E-2</v>
      </c>
      <c r="AZ17" s="383">
        <f>('Body - sporty'!AZ20^Parametre!$A$9)/'Body - sporty'!$DK20</f>
        <v>0</v>
      </c>
      <c r="BA17" s="383">
        <f>('Body - sporty'!BA20^Parametre!$A$9)/'Body - sporty'!$DK20</f>
        <v>3.157437630178539E-2</v>
      </c>
      <c r="BB17" s="383">
        <f>('Body - sporty'!BB20^Parametre!$A$9)/'Body - sporty'!$DK20</f>
        <v>4.1164845814413179E-5</v>
      </c>
      <c r="BC17" s="383">
        <f>('Body - sporty'!BC20^Parametre!$A$9)/'Body - sporty'!$DK20</f>
        <v>5.563173145079089E-7</v>
      </c>
      <c r="BD17" s="383">
        <f>('Body - sporty'!BD20^Parametre!$A$9)/'Body - sporty'!$DK20</f>
        <v>0</v>
      </c>
      <c r="BE17" s="383">
        <f>('Body - sporty'!BE20^Parametre!$A$9)/'Body - sporty'!$DK20</f>
        <v>1.5369960881404122E-3</v>
      </c>
      <c r="BF17" s="383">
        <f>('Body - sporty'!BF20^Parametre!$A$9)/'Body - sporty'!$DK20</f>
        <v>1.4947589622057756E-4</v>
      </c>
      <c r="BG17" s="383">
        <f>('Body - sporty'!BG20^Parametre!$A$9)/'Body - sporty'!$DK20</f>
        <v>0</v>
      </c>
      <c r="BH17" s="383">
        <f>('Body - sporty'!BH20^Parametre!$A$9)/'Body - sporty'!$DK20</f>
        <v>3.1391786067440926E-2</v>
      </c>
      <c r="BI17" s="383">
        <f>('Body - sporty'!BI20^Parametre!$A$9)/'Body - sporty'!$DK20</f>
        <v>4.1867297599980655E-3</v>
      </c>
      <c r="BJ17" s="383">
        <f>('Body - sporty'!BJ20^Parametre!$A$9)/'Body - sporty'!$DK20</f>
        <v>8.0473049364723667E-5</v>
      </c>
      <c r="BK17" s="383">
        <f>('Body - sporty'!BK20^Parametre!$A$9)/'Body - sporty'!$DK20</f>
        <v>6.3635484515760705E-7</v>
      </c>
      <c r="BL17" s="383">
        <f>('Body - sporty'!BL20^Parametre!$A$9)/'Body - sporty'!$DK20</f>
        <v>1.1138303397698696E-4</v>
      </c>
      <c r="BM17" s="383">
        <f>('Body - sporty'!BM20^Parametre!$A$9)/'Body - sporty'!$DK20</f>
        <v>1.3222194506273046E-4</v>
      </c>
      <c r="BN17" s="383">
        <f>('Body - sporty'!BN20^Parametre!$A$9)/'Body - sporty'!$DK20</f>
        <v>4.1257360429637103E-6</v>
      </c>
      <c r="BO17" s="383">
        <f>('Body - sporty'!BO20^Parametre!$A$9)/'Body - sporty'!$DK20</f>
        <v>8.7826834677269087E-3</v>
      </c>
      <c r="BP17" s="383">
        <f>('Body - sporty'!BP20^Parametre!$A$9)/'Body - sporty'!$DK20</f>
        <v>5.7372205801123008E-4</v>
      </c>
      <c r="BQ17" s="383">
        <f>('Body - sporty'!BQ20^Parametre!$A$9)/'Body - sporty'!$DK20</f>
        <v>8.8606048639745198E-3</v>
      </c>
      <c r="BR17" s="383">
        <f>('Body - sporty'!BR20^Parametre!$A$9)/'Body - sporty'!$DK20</f>
        <v>1.1656703931337274E-4</v>
      </c>
      <c r="BS17" s="383">
        <f>('Body - sporty'!BS20^Parametre!$A$9)/'Body - sporty'!$DK20</f>
        <v>5.8126222833915491E-4</v>
      </c>
      <c r="BT17" s="383">
        <f>('Body - sporty'!BT20^Parametre!$A$9)/'Body - sporty'!$DK20</f>
        <v>9.1849341586362695E-6</v>
      </c>
      <c r="BU17" s="383">
        <f>('Body - sporty'!BU20^Parametre!$A$9)/'Body - sporty'!$DK20</f>
        <v>2.027143778859669E-4</v>
      </c>
      <c r="BV17" s="383">
        <f>('Body - sporty'!BV20^Parametre!$A$9)/'Body - sporty'!$DK20</f>
        <v>3.0479581096457841E-6</v>
      </c>
      <c r="BW17" s="383">
        <f>('Body - sporty'!BW20^Parametre!$A$9)/'Body - sporty'!$DK20</f>
        <v>0</v>
      </c>
      <c r="BX17" s="383">
        <f>('Body - sporty'!BX20^Parametre!$A$9)/'Body - sporty'!$DK20</f>
        <v>0</v>
      </c>
      <c r="BY17" s="383">
        <f>('Body - sporty'!BY20^Parametre!$A$9)/'Body - sporty'!$DK20</f>
        <v>1.1791665223814915E-6</v>
      </c>
      <c r="BZ17" s="383">
        <f>('Body - sporty'!BZ20^Parametre!$A$9)/'Body - sporty'!$DK20</f>
        <v>4.550456666949694E-5</v>
      </c>
      <c r="CA17" s="383">
        <f>('Body - sporty'!CA20^Parametre!$A$9)/'Body - sporty'!$DK20</f>
        <v>0</v>
      </c>
      <c r="CB17" s="383">
        <f>('Body - sporty'!CB20^Parametre!$A$9)/'Body - sporty'!$DK20</f>
        <v>2.2447480975184338E-4</v>
      </c>
      <c r="CC17" s="383">
        <f>('Body - sporty'!CC20^Parametre!$A$9)/'Body - sporty'!$DK20</f>
        <v>0</v>
      </c>
      <c r="CD17" s="383">
        <f>('Body - sporty'!CD20^Parametre!$A$9)/'Body - sporty'!$DK20</f>
        <v>4.6318705911477253E-4</v>
      </c>
      <c r="CE17" s="383">
        <f>('Body - sporty'!CE20^Parametre!$A$9)/'Body - sporty'!$DK20</f>
        <v>1.4606498561910238E-2</v>
      </c>
      <c r="CF17" s="383">
        <f>('Body - sporty'!CF20^Parametre!$A$9)/'Body - sporty'!$DK20</f>
        <v>6.698509536820778E-4</v>
      </c>
      <c r="CG17" s="383">
        <f>('Body - sporty'!CG20^Parametre!$A$9)/'Body - sporty'!$DK20</f>
        <v>7.9601189839337699E-3</v>
      </c>
      <c r="CH17" s="383">
        <f>('Body - sporty'!CH20^Parametre!$A$9)/'Body - sporty'!$DK20</f>
        <v>3.4914320041965524E-3</v>
      </c>
      <c r="CI17" s="383">
        <f>('Body - sporty'!CI20^Parametre!$A$9)/'Body - sporty'!$DK20</f>
        <v>1.2897432923943808E-4</v>
      </c>
      <c r="CJ17" s="383">
        <f>('Body - sporty'!CJ20^Parametre!$A$9)/'Body - sporty'!$DK20</f>
        <v>6.9036794840147276E-6</v>
      </c>
      <c r="CK17" s="383">
        <f>('Body - sporty'!CK20^Parametre!$A$9)/'Body - sporty'!$DK20</f>
        <v>0</v>
      </c>
      <c r="CL17" s="383">
        <f>('Body - sporty'!CL20^Parametre!$A$9)/'Body - sporty'!$DK20</f>
        <v>2.1785409953570764E-3</v>
      </c>
      <c r="CM17" s="383">
        <f>('Body - sporty'!CM20^Parametre!$A$9)/'Body - sporty'!$DK20</f>
        <v>5.7618077719974348E-2</v>
      </c>
      <c r="CN17" s="383">
        <f>('Body - sporty'!CN20^Parametre!$A$9)/'Body - sporty'!$DK20</f>
        <v>0</v>
      </c>
      <c r="CO17" s="383">
        <f>('Body - sporty'!CO20^Parametre!$A$9)/'Body - sporty'!$DK20</f>
        <v>3.5256101827845329E-3</v>
      </c>
      <c r="CP17" s="383">
        <f>('Body - sporty'!CP20^Parametre!$A$9)/'Body - sporty'!$DK20</f>
        <v>1.991759289514139E-6</v>
      </c>
      <c r="CQ17" s="383">
        <f>('Body - sporty'!CQ20^Parametre!$A$9)/'Body - sporty'!$DK20</f>
        <v>0</v>
      </c>
      <c r="CR17" s="383">
        <f>('Body - sporty'!CR20^Parametre!$A$9)/'Body - sporty'!$DK20</f>
        <v>2.2163038471265993E-4</v>
      </c>
      <c r="CS17" s="383">
        <f>('Body - sporty'!CS20^Parametre!$A$9)/'Body - sporty'!$DK20</f>
        <v>1.8487444597003321E-5</v>
      </c>
      <c r="CT17" s="383">
        <f>('Body - sporty'!CT20^Parametre!$A$9)/'Body - sporty'!$DK20</f>
        <v>6.8874450875533574E-4</v>
      </c>
      <c r="CU17" s="383">
        <f>('Body - sporty'!CU20^Parametre!$A$9)/'Body - sporty'!$DK20</f>
        <v>0</v>
      </c>
      <c r="CV17" s="383">
        <f>('Body - sporty'!CV20^Parametre!$A$9)/'Body - sporty'!$DK20</f>
        <v>0</v>
      </c>
      <c r="CW17" s="383">
        <f>('Body - sporty'!CW20^Parametre!$A$9)/'Body - sporty'!$DK20</f>
        <v>3.5073566536665427E-4</v>
      </c>
      <c r="CX17" s="383">
        <f>('Body - sporty'!CX20^Parametre!$A$9)/'Body - sporty'!$DK20</f>
        <v>2.9501075043756291E-6</v>
      </c>
      <c r="CY17" s="383">
        <f>('Body - sporty'!CY20^Parametre!$A$9)/'Body - sporty'!$DK20</f>
        <v>6.4853781538552462E-3</v>
      </c>
      <c r="CZ17" s="383">
        <f>('Body - sporty'!CZ20^Parametre!$A$9)/'Body - sporty'!$DK20</f>
        <v>2.9361616471946807E-3</v>
      </c>
      <c r="DA17" s="383">
        <f>('Body - sporty'!DA20^Parametre!$A$9)/'Body - sporty'!$DK20</f>
        <v>3.8461332233560894E-2</v>
      </c>
      <c r="DB17" s="383">
        <f>('Body - sporty'!DB20^Parametre!$A$9)/'Body - sporty'!$DK20</f>
        <v>3.2601853677950896E-3</v>
      </c>
      <c r="DC17" s="383">
        <f>('Body - sporty'!DC20^Parametre!$A$9)/'Body - sporty'!$DK20</f>
        <v>1.2194153697550425E-3</v>
      </c>
      <c r="DD17" s="383">
        <f>('Body - sporty'!DD20^Parametre!$A$9)/'Body - sporty'!$DK20</f>
        <v>3.6628006871859075E-5</v>
      </c>
      <c r="DE17" s="383">
        <f>('Body - sporty'!DE20^Parametre!$A$9)/'Body - sporty'!$DK20</f>
        <v>2.4791976133070864E-2</v>
      </c>
      <c r="DF17" s="383">
        <f>('Body - sporty'!DF20^Parametre!$A$9)/'Body - sporty'!$DK20</f>
        <v>2.125653221027083E-5</v>
      </c>
      <c r="DG17" s="383">
        <f>('Body - sporty'!DG20^Parametre!$A$9)/'Body - sporty'!$DK20</f>
        <v>1.0117507112157287E-3</v>
      </c>
      <c r="DH17" s="383">
        <f>('Body - sporty'!DH20^Parametre!$A$9)/'Body - sporty'!$DK20</f>
        <v>3.0560877803209566E-3</v>
      </c>
      <c r="DI17" s="383">
        <f>('Body - sporty'!DI20^Parametre!$A$9)/'Body - sporty'!$DK20</f>
        <v>2.1620604892117314E-4</v>
      </c>
    </row>
    <row r="18" spans="1:113" ht="14.25" customHeight="1" x14ac:dyDescent="0.25">
      <c r="A18" s="238" t="s">
        <v>20</v>
      </c>
      <c r="B18" s="383">
        <f>('Body - sporty'!B21^Parametre!$A$9)/'Body - sporty'!$DK21</f>
        <v>2.2208122357393079E-5</v>
      </c>
      <c r="C18" s="383">
        <f>('Body - sporty'!C21^Parametre!$A$9)/'Body - sporty'!$DK21</f>
        <v>2.2067906776860916E-4</v>
      </c>
      <c r="D18" s="383">
        <f>('Body - sporty'!D21^Parametre!$A$9)/'Body - sporty'!$DK21</f>
        <v>8.9896986879926255E-3</v>
      </c>
      <c r="E18" s="383">
        <f>('Body - sporty'!E21^Parametre!$A$9)/'Body - sporty'!$DK21</f>
        <v>1.2484892093790171E-3</v>
      </c>
      <c r="F18" s="383">
        <f>('Body - sporty'!F21^Parametre!$A$9)/'Body - sporty'!$DK21</f>
        <v>1.3491331378647746E-5</v>
      </c>
      <c r="G18" s="383">
        <f>('Body - sporty'!G21^Parametre!$A$9)/'Body - sporty'!$DK21</f>
        <v>1.407208160180815E-2</v>
      </c>
      <c r="H18" s="383">
        <f>('Body - sporty'!H21^Parametre!$A$9)/'Body - sporty'!$DK21</f>
        <v>8.0834760572539078E-5</v>
      </c>
      <c r="I18" s="383">
        <f>('Body - sporty'!I21^Parametre!$A$9)/'Body - sporty'!$DK21</f>
        <v>5.7800394931623311E-3</v>
      </c>
      <c r="J18" s="383">
        <f>('Body - sporty'!J21^Parametre!$A$9)/'Body - sporty'!$DK21</f>
        <v>2.1266920649099129E-3</v>
      </c>
      <c r="K18" s="383">
        <f>('Body - sporty'!K21^Parametre!$A$9)/'Body - sporty'!$DK21</f>
        <v>0</v>
      </c>
      <c r="L18" s="383">
        <f>('Body - sporty'!L21^Parametre!$A$9)/'Body - sporty'!$DK21</f>
        <v>7.6514782703617631E-3</v>
      </c>
      <c r="M18" s="383">
        <f>('Body - sporty'!M21^Parametre!$A$9)/'Body - sporty'!$DK21</f>
        <v>6.2067881652883482E-2</v>
      </c>
      <c r="N18" s="383">
        <f>('Body - sporty'!N21^Parametre!$A$9)/'Body - sporty'!$DK21</f>
        <v>0</v>
      </c>
      <c r="O18" s="383">
        <f>('Body - sporty'!O21^Parametre!$A$9)/'Body - sporty'!$DK21</f>
        <v>5.1851918675689363E-5</v>
      </c>
      <c r="P18" s="383">
        <f>('Body - sporty'!P21^Parametre!$A$9)/'Body - sporty'!$DK21</f>
        <v>5.7717881675421348E-5</v>
      </c>
      <c r="Q18" s="383">
        <f>('Body - sporty'!Q21^Parametre!$A$9)/'Body - sporty'!$DK21</f>
        <v>9.9791376828940821E-5</v>
      </c>
      <c r="R18" s="383">
        <f>('Body - sporty'!R21^Parametre!$A$9)/'Body - sporty'!$DK21</f>
        <v>9.5022482414200518E-5</v>
      </c>
      <c r="S18" s="383">
        <f>('Body - sporty'!S21^Parametre!$A$9)/'Body - sporty'!$DK21</f>
        <v>1.0056555817016944E-5</v>
      </c>
      <c r="T18" s="383">
        <f>('Body - sporty'!T21^Parametre!$A$9)/'Body - sporty'!$DK21</f>
        <v>0</v>
      </c>
      <c r="U18" s="383">
        <f>('Body - sporty'!U21^Parametre!$A$9)/'Body - sporty'!$DK21</f>
        <v>7.0102378531836634E-3</v>
      </c>
      <c r="V18" s="383">
        <f>('Body - sporty'!V21^Parametre!$A$9)/'Body - sporty'!$DK21</f>
        <v>1.7495088816925509E-5</v>
      </c>
      <c r="W18" s="383">
        <f>('Body - sporty'!W21^Parametre!$A$9)/'Body - sporty'!$DK21</f>
        <v>1.1301909282462979E-3</v>
      </c>
      <c r="X18" s="383">
        <f>('Body - sporty'!X21^Parametre!$A$9)/'Body - sporty'!$DK21</f>
        <v>6.7788292046619697E-6</v>
      </c>
      <c r="Y18" s="383">
        <f>('Body - sporty'!Y21^Parametre!$A$9)/'Body - sporty'!$DK21</f>
        <v>0</v>
      </c>
      <c r="Z18" s="383">
        <f>('Body - sporty'!Z21^Parametre!$A$9)/'Body - sporty'!$DK21</f>
        <v>0</v>
      </c>
      <c r="AA18" s="383">
        <f>('Body - sporty'!AA21^Parametre!$A$9)/'Body - sporty'!$DK21</f>
        <v>1.9369034276790743E-5</v>
      </c>
      <c r="AB18" s="383">
        <f>('Body - sporty'!AB21^Parametre!$A$9)/'Body - sporty'!$DK21</f>
        <v>5.963676365514281E-4</v>
      </c>
      <c r="AC18" s="383">
        <f>('Body - sporty'!AC21^Parametre!$A$9)/'Body - sporty'!$DK21</f>
        <v>5.9134628945516979E-3</v>
      </c>
      <c r="AD18" s="383">
        <f>('Body - sporty'!AD21^Parametre!$A$9)/'Body - sporty'!$DK21</f>
        <v>1.1696228813669951E-4</v>
      </c>
      <c r="AE18" s="383">
        <f>('Body - sporty'!AE21^Parametre!$A$9)/'Body - sporty'!$DK21</f>
        <v>1.6974118913262521E-5</v>
      </c>
      <c r="AF18" s="383">
        <f>('Body - sporty'!AF21^Parametre!$A$9)/'Body - sporty'!$DK21</f>
        <v>0</v>
      </c>
      <c r="AG18" s="383">
        <f>('Body - sporty'!AG21^Parametre!$A$9)/'Body - sporty'!$DK21</f>
        <v>0</v>
      </c>
      <c r="AH18" s="383">
        <f>('Body - sporty'!AH21^Parametre!$A$9)/'Body - sporty'!$DK21</f>
        <v>0</v>
      </c>
      <c r="AI18" s="383">
        <f>('Body - sporty'!AI21^Parametre!$A$9)/'Body - sporty'!$DK21</f>
        <v>3.9079850419513181E-4</v>
      </c>
      <c r="AJ18" s="383">
        <f>('Body - sporty'!AJ21^Parametre!$A$9)/'Body - sporty'!$DK21</f>
        <v>1.3577537749643435E-3</v>
      </c>
      <c r="AK18" s="383">
        <f>('Body - sporty'!AK21^Parametre!$A$9)/'Body - sporty'!$DK21</f>
        <v>1.0031306446826118E-3</v>
      </c>
      <c r="AL18" s="383">
        <f>('Body - sporty'!AL21^Parametre!$A$9)/'Body - sporty'!$DK21</f>
        <v>1.2318020421021325E-3</v>
      </c>
      <c r="AM18" s="383">
        <f>('Body - sporty'!AM21^Parametre!$A$9)/'Body - sporty'!$DK21</f>
        <v>0</v>
      </c>
      <c r="AN18" s="383">
        <f>('Body - sporty'!AN21^Parametre!$A$9)/'Body - sporty'!$DK21</f>
        <v>0</v>
      </c>
      <c r="AO18" s="383">
        <f>('Body - sporty'!AO21^Parametre!$A$9)/'Body - sporty'!$DK21</f>
        <v>3.684740467061367E-5</v>
      </c>
      <c r="AP18" s="383">
        <f>('Body - sporty'!AP21^Parametre!$A$9)/'Body - sporty'!$DK21</f>
        <v>1</v>
      </c>
      <c r="AQ18" s="383">
        <f>('Body - sporty'!AQ21^Parametre!$A$9)/'Body - sporty'!$DK21</f>
        <v>0</v>
      </c>
      <c r="AR18" s="383">
        <f>('Body - sporty'!AR21^Parametre!$A$9)/'Body - sporty'!$DK21</f>
        <v>2.4160875350383204E-5</v>
      </c>
      <c r="AS18" s="383">
        <f>('Body - sporty'!AS21^Parametre!$A$9)/'Body - sporty'!$DK21</f>
        <v>6.1272696956277241E-3</v>
      </c>
      <c r="AT18" s="383">
        <f>('Body - sporty'!AT21^Parametre!$A$9)/'Body - sporty'!$DK21</f>
        <v>1.356430161856E-3</v>
      </c>
      <c r="AU18" s="383">
        <f>('Body - sporty'!AU21^Parametre!$A$9)/'Body - sporty'!$DK21</f>
        <v>7.7701726612261865E-2</v>
      </c>
      <c r="AV18" s="383">
        <f>('Body - sporty'!AV21^Parametre!$A$9)/'Body - sporty'!$DK21</f>
        <v>0</v>
      </c>
      <c r="AW18" s="383">
        <f>('Body - sporty'!AW21^Parametre!$A$9)/'Body - sporty'!$DK21</f>
        <v>0</v>
      </c>
      <c r="AX18" s="383">
        <f>('Body - sporty'!AX21^Parametre!$A$9)/'Body - sporty'!$DK21</f>
        <v>9.3290961623541783E-4</v>
      </c>
      <c r="AY18" s="383">
        <f>('Body - sporty'!AY21^Parametre!$A$9)/'Body - sporty'!$DK21</f>
        <v>8.588393694868553E-3</v>
      </c>
      <c r="AZ18" s="383">
        <f>('Body - sporty'!AZ21^Parametre!$A$9)/'Body - sporty'!$DK21</f>
        <v>0</v>
      </c>
      <c r="BA18" s="383">
        <f>('Body - sporty'!BA21^Parametre!$A$9)/'Body - sporty'!$DK21</f>
        <v>3.2567191966281334E-3</v>
      </c>
      <c r="BB18" s="383">
        <f>('Body - sporty'!BB21^Parametre!$A$9)/'Body - sporty'!$DK21</f>
        <v>1.7788163091840857E-5</v>
      </c>
      <c r="BC18" s="383">
        <f>('Body - sporty'!BC21^Parametre!$A$9)/'Body - sporty'!$DK21</f>
        <v>0</v>
      </c>
      <c r="BD18" s="383">
        <f>('Body - sporty'!BD21^Parametre!$A$9)/'Body - sporty'!$DK21</f>
        <v>0</v>
      </c>
      <c r="BE18" s="383">
        <f>('Body - sporty'!BE21^Parametre!$A$9)/'Body - sporty'!$DK21</f>
        <v>1.1116848490955048E-3</v>
      </c>
      <c r="BF18" s="383">
        <f>('Body - sporty'!BF21^Parametre!$A$9)/'Body - sporty'!$DK21</f>
        <v>6.6197927196104034E-6</v>
      </c>
      <c r="BG18" s="383">
        <f>('Body - sporty'!BG21^Parametre!$A$9)/'Body - sporty'!$DK21</f>
        <v>2.2525683559785402E-6</v>
      </c>
      <c r="BH18" s="383">
        <f>('Body - sporty'!BH21^Parametre!$A$9)/'Body - sporty'!$DK21</f>
        <v>4.2119980383337619E-4</v>
      </c>
      <c r="BI18" s="383">
        <f>('Body - sporty'!BI21^Parametre!$A$9)/'Body - sporty'!$DK21</f>
        <v>1.4921676271570822E-5</v>
      </c>
      <c r="BJ18" s="383">
        <f>('Body - sporty'!BJ21^Parametre!$A$9)/'Body - sporty'!$DK21</f>
        <v>3.5060007302524335E-5</v>
      </c>
      <c r="BK18" s="383">
        <f>('Body - sporty'!BK21^Parametre!$A$9)/'Body - sporty'!$DK21</f>
        <v>0</v>
      </c>
      <c r="BL18" s="383">
        <f>('Body - sporty'!BL21^Parametre!$A$9)/'Body - sporty'!$DK21</f>
        <v>0</v>
      </c>
      <c r="BM18" s="383">
        <f>('Body - sporty'!BM21^Parametre!$A$9)/'Body - sporty'!$DK21</f>
        <v>7.9403858256490506E-5</v>
      </c>
      <c r="BN18" s="383">
        <f>('Body - sporty'!BN21^Parametre!$A$9)/'Body - sporty'!$DK21</f>
        <v>0</v>
      </c>
      <c r="BO18" s="383">
        <f>('Body - sporty'!BO21^Parametre!$A$9)/'Body - sporty'!$DK21</f>
        <v>4.2247443740949624E-3</v>
      </c>
      <c r="BP18" s="383">
        <f>('Body - sporty'!BP21^Parametre!$A$9)/'Body - sporty'!$DK21</f>
        <v>0</v>
      </c>
      <c r="BQ18" s="383">
        <f>('Body - sporty'!BQ21^Parametre!$A$9)/'Body - sporty'!$DK21</f>
        <v>8.2693315320958019E-4</v>
      </c>
      <c r="BR18" s="383">
        <f>('Body - sporty'!BR21^Parametre!$A$9)/'Body - sporty'!$DK21</f>
        <v>5.9564067744958129E-5</v>
      </c>
      <c r="BS18" s="383">
        <f>('Body - sporty'!BS21^Parametre!$A$9)/'Body - sporty'!$DK21</f>
        <v>0</v>
      </c>
      <c r="BT18" s="383">
        <f>('Body - sporty'!BT21^Parametre!$A$9)/'Body - sporty'!$DK21</f>
        <v>5.6357778722616744E-6</v>
      </c>
      <c r="BU18" s="383">
        <f>('Body - sporty'!BU21^Parametre!$A$9)/'Body - sporty'!$DK21</f>
        <v>1.3326517838076679E-4</v>
      </c>
      <c r="BV18" s="383">
        <f>('Body - sporty'!BV21^Parametre!$A$9)/'Body - sporty'!$DK21</f>
        <v>0</v>
      </c>
      <c r="BW18" s="383">
        <f>('Body - sporty'!BW21^Parametre!$A$9)/'Body - sporty'!$DK21</f>
        <v>0</v>
      </c>
      <c r="BX18" s="383">
        <f>('Body - sporty'!BX21^Parametre!$A$9)/'Body - sporty'!$DK21</f>
        <v>0</v>
      </c>
      <c r="BY18" s="383">
        <f>('Body - sporty'!BY21^Parametre!$A$9)/'Body - sporty'!$DK21</f>
        <v>0</v>
      </c>
      <c r="BZ18" s="383">
        <f>('Body - sporty'!BZ21^Parametre!$A$9)/'Body - sporty'!$DK21</f>
        <v>0</v>
      </c>
      <c r="CA18" s="383">
        <f>('Body - sporty'!CA21^Parametre!$A$9)/'Body - sporty'!$DK21</f>
        <v>2.2772538523099964E-6</v>
      </c>
      <c r="CB18" s="383">
        <f>('Body - sporty'!CB21^Parametre!$A$9)/'Body - sporty'!$DK21</f>
        <v>7.0863048581847681E-5</v>
      </c>
      <c r="CC18" s="383">
        <f>('Body - sporty'!CC21^Parametre!$A$9)/'Body - sporty'!$DK21</f>
        <v>0</v>
      </c>
      <c r="CD18" s="383">
        <f>('Body - sporty'!CD21^Parametre!$A$9)/'Body - sporty'!$DK21</f>
        <v>2.0468691730549831E-4</v>
      </c>
      <c r="CE18" s="383">
        <f>('Body - sporty'!CE21^Parametre!$A$9)/'Body - sporty'!$DK21</f>
        <v>9.4502838464782313E-4</v>
      </c>
      <c r="CF18" s="383">
        <f>('Body - sporty'!CF21^Parametre!$A$9)/'Body - sporty'!$DK21</f>
        <v>0</v>
      </c>
      <c r="CG18" s="383">
        <f>('Body - sporty'!CG21^Parametre!$A$9)/'Body - sporty'!$DK21</f>
        <v>3.9958495404316978E-3</v>
      </c>
      <c r="CH18" s="383">
        <f>('Body - sporty'!CH21^Parametre!$A$9)/'Body - sporty'!$DK21</f>
        <v>1.8675465915619957E-3</v>
      </c>
      <c r="CI18" s="383">
        <f>('Body - sporty'!CI21^Parametre!$A$9)/'Body - sporty'!$DK21</f>
        <v>8.2839110030872947E-5</v>
      </c>
      <c r="CJ18" s="383">
        <f>('Body - sporty'!CJ21^Parametre!$A$9)/'Body - sporty'!$DK21</f>
        <v>1.5100547093989505E-4</v>
      </c>
      <c r="CK18" s="383">
        <f>('Body - sporty'!CK21^Parametre!$A$9)/'Body - sporty'!$DK21</f>
        <v>0</v>
      </c>
      <c r="CL18" s="383">
        <f>('Body - sporty'!CL21^Parametre!$A$9)/'Body - sporty'!$DK21</f>
        <v>4.649702260834724E-2</v>
      </c>
      <c r="CM18" s="383">
        <f>('Body - sporty'!CM21^Parametre!$A$9)/'Body - sporty'!$DK21</f>
        <v>1.0152228744362522E-3</v>
      </c>
      <c r="CN18" s="383">
        <f>('Body - sporty'!CN21^Parametre!$A$9)/'Body - sporty'!$DK21</f>
        <v>0</v>
      </c>
      <c r="CO18" s="383">
        <f>('Body - sporty'!CO21^Parametre!$A$9)/'Body - sporty'!$DK21</f>
        <v>1.8328072976513379E-3</v>
      </c>
      <c r="CP18" s="383">
        <f>('Body - sporty'!CP21^Parametre!$A$9)/'Body - sporty'!$DK21</f>
        <v>0</v>
      </c>
      <c r="CQ18" s="383">
        <f>('Body - sporty'!CQ21^Parametre!$A$9)/'Body - sporty'!$DK21</f>
        <v>0</v>
      </c>
      <c r="CR18" s="383">
        <f>('Body - sporty'!CR21^Parametre!$A$9)/'Body - sporty'!$DK21</f>
        <v>1.0396168938900007E-4</v>
      </c>
      <c r="CS18" s="383">
        <f>('Body - sporty'!CS21^Parametre!$A$9)/'Body - sporty'!$DK21</f>
        <v>4.7245728024812066E-5</v>
      </c>
      <c r="CT18" s="383">
        <f>('Body - sporty'!CT21^Parametre!$A$9)/'Body - sporty'!$DK21</f>
        <v>2.6038489827829567E-4</v>
      </c>
      <c r="CU18" s="383">
        <f>('Body - sporty'!CU21^Parametre!$A$9)/'Body - sporty'!$DK21</f>
        <v>0</v>
      </c>
      <c r="CV18" s="383">
        <f>('Body - sporty'!CV21^Parametre!$A$9)/'Body - sporty'!$DK21</f>
        <v>0</v>
      </c>
      <c r="CW18" s="383">
        <f>('Body - sporty'!CW21^Parametre!$A$9)/'Body - sporty'!$DK21</f>
        <v>0</v>
      </c>
      <c r="CX18" s="383">
        <f>('Body - sporty'!CX21^Parametre!$A$9)/'Body - sporty'!$DK21</f>
        <v>1.0710973820191203E-6</v>
      </c>
      <c r="CY18" s="383">
        <f>('Body - sporty'!CY21^Parametre!$A$9)/'Body - sporty'!$DK21</f>
        <v>4.3079031241409381E-3</v>
      </c>
      <c r="CZ18" s="383">
        <f>('Body - sporty'!CZ21^Parametre!$A$9)/'Body - sporty'!$DK21</f>
        <v>1.9616638686447796E-3</v>
      </c>
      <c r="DA18" s="383">
        <f>('Body - sporty'!DA21^Parametre!$A$9)/'Body - sporty'!$DK21</f>
        <v>2.5226545935954307E-2</v>
      </c>
      <c r="DB18" s="383">
        <f>('Body - sporty'!DB21^Parametre!$A$9)/'Body - sporty'!$DK21</f>
        <v>1.2867726917136771E-3</v>
      </c>
      <c r="DC18" s="383">
        <f>('Body - sporty'!DC21^Parametre!$A$9)/'Body - sporty'!$DK21</f>
        <v>0</v>
      </c>
      <c r="DD18" s="383">
        <f>('Body - sporty'!DD21^Parametre!$A$9)/'Body - sporty'!$DK21</f>
        <v>4.9025453802058726E-4</v>
      </c>
      <c r="DE18" s="383">
        <f>('Body - sporty'!DE21^Parametre!$A$9)/'Body - sporty'!$DK21</f>
        <v>1.0183301771134219E-2</v>
      </c>
      <c r="DF18" s="383">
        <f>('Body - sporty'!DF21^Parametre!$A$9)/'Body - sporty'!$DK21</f>
        <v>0</v>
      </c>
      <c r="DG18" s="383">
        <f>('Body - sporty'!DG21^Parametre!$A$9)/'Body - sporty'!$DK21</f>
        <v>1.3218167836979418E-3</v>
      </c>
      <c r="DH18" s="383">
        <f>('Body - sporty'!DH21^Parametre!$A$9)/'Body - sporty'!$DK21</f>
        <v>1.5756745582074982E-3</v>
      </c>
      <c r="DI18" s="383">
        <f>('Body - sporty'!DI21^Parametre!$A$9)/'Body - sporty'!$DK21</f>
        <v>1.1511124883218197E-4</v>
      </c>
    </row>
    <row r="19" spans="1:113" ht="14.25" customHeight="1" x14ac:dyDescent="0.25">
      <c r="A19" s="238" t="s">
        <v>21</v>
      </c>
      <c r="B19" s="383">
        <f>('Body - sporty'!B22^Parametre!$A$9)/'Body - sporty'!$DK22</f>
        <v>2.5580351859470331E-5</v>
      </c>
      <c r="C19" s="383">
        <f>('Body - sporty'!C22^Parametre!$A$9)/'Body - sporty'!$DK22</f>
        <v>3.4524048521724471E-4</v>
      </c>
      <c r="D19" s="383">
        <f>('Body - sporty'!D22^Parametre!$A$9)/'Body - sporty'!$DK22</f>
        <v>1.0426637370892024E-2</v>
      </c>
      <c r="E19" s="383">
        <f>('Body - sporty'!E22^Parametre!$A$9)/'Body - sporty'!$DK22</f>
        <v>3.6021409565132122E-3</v>
      </c>
      <c r="F19" s="383">
        <f>('Body - sporty'!F22^Parametre!$A$9)/'Body - sporty'!$DK22</f>
        <v>2.9853724842684681E-5</v>
      </c>
      <c r="G19" s="383">
        <f>('Body - sporty'!G22^Parametre!$A$9)/'Body - sporty'!$DK22</f>
        <v>2.3141211008062341E-2</v>
      </c>
      <c r="H19" s="383">
        <f>('Body - sporty'!H22^Parametre!$A$9)/'Body - sporty'!$DK22</f>
        <v>1.3077923309779741E-4</v>
      </c>
      <c r="I19" s="383">
        <f>('Body - sporty'!I22^Parametre!$A$9)/'Body - sporty'!$DK22</f>
        <v>1.29039329645985E-2</v>
      </c>
      <c r="J19" s="383">
        <f>('Body - sporty'!J22^Parametre!$A$9)/'Body - sporty'!$DK22</f>
        <v>0.12560228800782389</v>
      </c>
      <c r="K19" s="383">
        <f>('Body - sporty'!K22^Parametre!$A$9)/'Body - sporty'!$DK22</f>
        <v>0</v>
      </c>
      <c r="L19" s="383">
        <f>('Body - sporty'!L22^Parametre!$A$9)/'Body - sporty'!$DK22</f>
        <v>1.0856275080336139E-2</v>
      </c>
      <c r="M19" s="383">
        <f>('Body - sporty'!M22^Parametre!$A$9)/'Body - sporty'!$DK22</f>
        <v>5.8011027867204037E-2</v>
      </c>
      <c r="N19" s="383">
        <f>('Body - sporty'!N22^Parametre!$A$9)/'Body - sporty'!$DK22</f>
        <v>0</v>
      </c>
      <c r="O19" s="383">
        <f>('Body - sporty'!O22^Parametre!$A$9)/'Body - sporty'!$DK22</f>
        <v>1.2491789840295161E-4</v>
      </c>
      <c r="P19" s="383">
        <f>('Body - sporty'!P22^Parametre!$A$9)/'Body - sporty'!$DK22</f>
        <v>1.0353486545258097E-4</v>
      </c>
      <c r="Q19" s="383">
        <f>('Body - sporty'!Q22^Parametre!$A$9)/'Body - sporty'!$DK22</f>
        <v>0</v>
      </c>
      <c r="R19" s="383">
        <f>('Body - sporty'!R22^Parametre!$A$9)/'Body - sporty'!$DK22</f>
        <v>1.473428267105491E-4</v>
      </c>
      <c r="S19" s="383">
        <f>('Body - sporty'!S22^Parametre!$A$9)/'Body - sporty'!$DK22</f>
        <v>7.3633680467738991E-5</v>
      </c>
      <c r="T19" s="383">
        <f>('Body - sporty'!T22^Parametre!$A$9)/'Body - sporty'!$DK22</f>
        <v>3.6873690428731244E-4</v>
      </c>
      <c r="U19" s="383">
        <f>('Body - sporty'!U22^Parametre!$A$9)/'Body - sporty'!$DK22</f>
        <v>1.9304191014594945E-2</v>
      </c>
      <c r="V19" s="383">
        <f>('Body - sporty'!V22^Parametre!$A$9)/'Body - sporty'!$DK22</f>
        <v>3.5693583936411701E-5</v>
      </c>
      <c r="W19" s="383">
        <f>('Body - sporty'!W22^Parametre!$A$9)/'Body - sporty'!$DK22</f>
        <v>2.1041142694379175E-3</v>
      </c>
      <c r="X19" s="383">
        <f>('Body - sporty'!X22^Parametre!$A$9)/'Body - sporty'!$DK22</f>
        <v>0</v>
      </c>
      <c r="Y19" s="383">
        <f>('Body - sporty'!Y22^Parametre!$A$9)/'Body - sporty'!$DK22</f>
        <v>4.1300266397833169E-5</v>
      </c>
      <c r="Z19" s="383">
        <f>('Body - sporty'!Z22^Parametre!$A$9)/'Body - sporty'!$DK22</f>
        <v>1</v>
      </c>
      <c r="AA19" s="383">
        <f>('Body - sporty'!AA22^Parametre!$A$9)/'Body - sporty'!$DK22</f>
        <v>1.9700064271553138E-5</v>
      </c>
      <c r="AB19" s="383">
        <f>('Body - sporty'!AB22^Parametre!$A$9)/'Body - sporty'!$DK22</f>
        <v>0</v>
      </c>
      <c r="AC19" s="383">
        <f>('Body - sporty'!AC22^Parametre!$A$9)/'Body - sporty'!$DK22</f>
        <v>7.2693625968430998E-3</v>
      </c>
      <c r="AD19" s="383">
        <f>('Body - sporty'!AD22^Parametre!$A$9)/'Body - sporty'!$DK22</f>
        <v>2.6893565468612219E-4</v>
      </c>
      <c r="AE19" s="383">
        <f>('Body - sporty'!AE22^Parametre!$A$9)/'Body - sporty'!$DK22</f>
        <v>2.7674899191293923E-5</v>
      </c>
      <c r="AF19" s="383">
        <f>('Body - sporty'!AF22^Parametre!$A$9)/'Body - sporty'!$DK22</f>
        <v>4.2675212616762298E-6</v>
      </c>
      <c r="AG19" s="383">
        <f>('Body - sporty'!AG22^Parametre!$A$9)/'Body - sporty'!$DK22</f>
        <v>2.05865226130397E-5</v>
      </c>
      <c r="AH19" s="383">
        <f>('Body - sporty'!AH22^Parametre!$A$9)/'Body - sporty'!$DK22</f>
        <v>0</v>
      </c>
      <c r="AI19" s="383">
        <f>('Body - sporty'!AI22^Parametre!$A$9)/'Body - sporty'!$DK22</f>
        <v>1.0484903508124397E-3</v>
      </c>
      <c r="AJ19" s="383">
        <f>('Body - sporty'!AJ22^Parametre!$A$9)/'Body - sporty'!$DK22</f>
        <v>2.1008863197084521E-3</v>
      </c>
      <c r="AK19" s="383">
        <f>('Body - sporty'!AK22^Parametre!$A$9)/'Body - sporty'!$DK22</f>
        <v>2.8429829107244689E-3</v>
      </c>
      <c r="AL19" s="383">
        <f>('Body - sporty'!AL22^Parametre!$A$9)/'Body - sporty'!$DK22</f>
        <v>1.2779506549960325E-2</v>
      </c>
      <c r="AM19" s="383">
        <f>('Body - sporty'!AM22^Parametre!$A$9)/'Body - sporty'!$DK22</f>
        <v>0</v>
      </c>
      <c r="AN19" s="383">
        <f>('Body - sporty'!AN22^Parametre!$A$9)/'Body - sporty'!$DK22</f>
        <v>1.9161160112030946E-4</v>
      </c>
      <c r="AO19" s="383">
        <f>('Body - sporty'!AO22^Parametre!$A$9)/'Body - sporty'!$DK22</f>
        <v>7.3554525751107127E-5</v>
      </c>
      <c r="AP19" s="383">
        <f>('Body - sporty'!AP22^Parametre!$A$9)/'Body - sporty'!$DK22</f>
        <v>4.4579709650296569E-2</v>
      </c>
      <c r="AQ19" s="383">
        <f>('Body - sporty'!AQ22^Parametre!$A$9)/'Body - sporty'!$DK22</f>
        <v>0</v>
      </c>
      <c r="AR19" s="383">
        <f>('Body - sporty'!AR22^Parametre!$A$9)/'Body - sporty'!$DK22</f>
        <v>2.7070587786455139E-5</v>
      </c>
      <c r="AS19" s="383">
        <f>('Body - sporty'!AS22^Parametre!$A$9)/'Body - sporty'!$DK22</f>
        <v>1.9550112264164032E-2</v>
      </c>
      <c r="AT19" s="383">
        <f>('Body - sporty'!AT22^Parametre!$A$9)/'Body - sporty'!$DK22</f>
        <v>2.4494250779010024E-3</v>
      </c>
      <c r="AU19" s="383">
        <f>('Body - sporty'!AU22^Parametre!$A$9)/'Body - sporty'!$DK22</f>
        <v>1.0144732794647948E-2</v>
      </c>
      <c r="AV19" s="383">
        <f>('Body - sporty'!AV22^Parametre!$A$9)/'Body - sporty'!$DK22</f>
        <v>0</v>
      </c>
      <c r="AW19" s="383">
        <f>('Body - sporty'!AW22^Parametre!$A$9)/'Body - sporty'!$DK22</f>
        <v>0</v>
      </c>
      <c r="AX19" s="383">
        <f>('Body - sporty'!AX22^Parametre!$A$9)/'Body - sporty'!$DK22</f>
        <v>4.684727639972782E-2</v>
      </c>
      <c r="AY19" s="383">
        <f>('Body - sporty'!AY22^Parametre!$A$9)/'Body - sporty'!$DK22</f>
        <v>0</v>
      </c>
      <c r="AZ19" s="383">
        <f>('Body - sporty'!AZ22^Parametre!$A$9)/'Body - sporty'!$DK22</f>
        <v>2.0915796186138897E-6</v>
      </c>
      <c r="BA19" s="383">
        <f>('Body - sporty'!BA22^Parametre!$A$9)/'Body - sporty'!$DK22</f>
        <v>3.6347025171272209E-3</v>
      </c>
      <c r="BB19" s="383">
        <f>('Body - sporty'!BB22^Parametre!$A$9)/'Body - sporty'!$DK22</f>
        <v>3.027908364898859E-5</v>
      </c>
      <c r="BC19" s="383">
        <f>('Body - sporty'!BC22^Parametre!$A$9)/'Body - sporty'!$DK22</f>
        <v>5.8179698147349315E-7</v>
      </c>
      <c r="BD19" s="383">
        <f>('Body - sporty'!BD22^Parametre!$A$9)/'Body - sporty'!$DK22</f>
        <v>1.4832341978925034E-2</v>
      </c>
      <c r="BE19" s="383">
        <f>('Body - sporty'!BE22^Parametre!$A$9)/'Body - sporty'!$DK22</f>
        <v>1.0398218702416446E-3</v>
      </c>
      <c r="BF19" s="383">
        <f>('Body - sporty'!BF22^Parametre!$A$9)/'Body - sporty'!$DK22</f>
        <v>0</v>
      </c>
      <c r="BG19" s="383">
        <f>('Body - sporty'!BG22^Parametre!$A$9)/'Body - sporty'!$DK22</f>
        <v>0</v>
      </c>
      <c r="BH19" s="383">
        <f>('Body - sporty'!BH22^Parametre!$A$9)/'Body - sporty'!$DK22</f>
        <v>4.6568838523592109E-4</v>
      </c>
      <c r="BI19" s="383">
        <f>('Body - sporty'!BI22^Parametre!$A$9)/'Body - sporty'!$DK22</f>
        <v>3.0140089868876507E-5</v>
      </c>
      <c r="BJ19" s="383">
        <f>('Body - sporty'!BJ22^Parametre!$A$9)/'Body - sporty'!$DK22</f>
        <v>0</v>
      </c>
      <c r="BK19" s="383">
        <f>('Body - sporty'!BK22^Parametre!$A$9)/'Body - sporty'!$DK22</f>
        <v>0</v>
      </c>
      <c r="BL19" s="383">
        <f>('Body - sporty'!BL22^Parametre!$A$9)/'Body - sporty'!$DK22</f>
        <v>9.1728716866553992E-5</v>
      </c>
      <c r="BM19" s="383">
        <f>('Body - sporty'!BM22^Parametre!$A$9)/'Body - sporty'!$DK22</f>
        <v>1.3679492849849565E-4</v>
      </c>
      <c r="BN19" s="383">
        <f>('Body - sporty'!BN22^Parametre!$A$9)/'Body - sporty'!$DK22</f>
        <v>4.4062934150866167E-6</v>
      </c>
      <c r="BO19" s="383">
        <f>('Body - sporty'!BO22^Parametre!$A$9)/'Body - sporty'!$DK22</f>
        <v>7.0236672290565766E-3</v>
      </c>
      <c r="BP19" s="383">
        <f>('Body - sporty'!BP22^Parametre!$A$9)/'Body - sporty'!$DK22</f>
        <v>7.3121225392369031E-4</v>
      </c>
      <c r="BQ19" s="383">
        <f>('Body - sporty'!BQ22^Parametre!$A$9)/'Body - sporty'!$DK22</f>
        <v>1.2822509494485534E-3</v>
      </c>
      <c r="BR19" s="383">
        <f>('Body - sporty'!BR22^Parametre!$A$9)/'Body - sporty'!$DK22</f>
        <v>8.3894539109625357E-5</v>
      </c>
      <c r="BS19" s="383">
        <f>('Body - sporty'!BS22^Parametre!$A$9)/'Body - sporty'!$DK22</f>
        <v>0</v>
      </c>
      <c r="BT19" s="383">
        <f>('Body - sporty'!BT22^Parametre!$A$9)/'Body - sporty'!$DK22</f>
        <v>0</v>
      </c>
      <c r="BU19" s="383">
        <f>('Body - sporty'!BU22^Parametre!$A$9)/'Body - sporty'!$DK22</f>
        <v>0</v>
      </c>
      <c r="BV19" s="383">
        <f>('Body - sporty'!BV22^Parametre!$A$9)/'Body - sporty'!$DK22</f>
        <v>0</v>
      </c>
      <c r="BW19" s="383">
        <f>('Body - sporty'!BW22^Parametre!$A$9)/'Body - sporty'!$DK22</f>
        <v>0</v>
      </c>
      <c r="BX19" s="383">
        <f>('Body - sporty'!BX22^Parametre!$A$9)/'Body - sporty'!$DK22</f>
        <v>3.6362311342093316E-6</v>
      </c>
      <c r="BY19" s="383">
        <f>('Body - sporty'!BY22^Parametre!$A$9)/'Body - sporty'!$DK22</f>
        <v>9.9608753249226396E-7</v>
      </c>
      <c r="BZ19" s="383">
        <f>('Body - sporty'!BZ22^Parametre!$A$9)/'Body - sporty'!$DK22</f>
        <v>8.0103876848854256E-4</v>
      </c>
      <c r="CA19" s="383">
        <f>('Body - sporty'!CA22^Parametre!$A$9)/'Body - sporty'!$DK22</f>
        <v>0</v>
      </c>
      <c r="CB19" s="383">
        <f>('Body - sporty'!CB22^Parametre!$A$9)/'Body - sporty'!$DK22</f>
        <v>2.1309057379110898E-4</v>
      </c>
      <c r="CC19" s="383">
        <f>('Body - sporty'!CC22^Parametre!$A$9)/'Body - sporty'!$DK22</f>
        <v>3.1707771788432574E-5</v>
      </c>
      <c r="CD19" s="383">
        <f>('Body - sporty'!CD22^Parametre!$A$9)/'Body - sporty'!$DK22</f>
        <v>5.0563237136978237E-4</v>
      </c>
      <c r="CE19" s="383">
        <f>('Body - sporty'!CE22^Parametre!$A$9)/'Body - sporty'!$DK22</f>
        <v>1.1421033450498995E-3</v>
      </c>
      <c r="CF19" s="383">
        <f>('Body - sporty'!CF22^Parametre!$A$9)/'Body - sporty'!$DK22</f>
        <v>0</v>
      </c>
      <c r="CG19" s="383">
        <f>('Body - sporty'!CG22^Parametre!$A$9)/'Body - sporty'!$DK22</f>
        <v>4.0834678113504247E-3</v>
      </c>
      <c r="CH19" s="383">
        <f>('Body - sporty'!CH22^Parametre!$A$9)/'Body - sporty'!$DK22</f>
        <v>2.9422105921442119E-3</v>
      </c>
      <c r="CI19" s="383">
        <f>('Body - sporty'!CI22^Parametre!$A$9)/'Body - sporty'!$DK22</f>
        <v>0</v>
      </c>
      <c r="CJ19" s="383">
        <f>('Body - sporty'!CJ22^Parametre!$A$9)/'Body - sporty'!$DK22</f>
        <v>7.8219371953658521E-6</v>
      </c>
      <c r="CK19" s="383">
        <f>('Body - sporty'!CK22^Parametre!$A$9)/'Body - sporty'!$DK22</f>
        <v>1.401496409235261E-3</v>
      </c>
      <c r="CL19" s="383">
        <f>('Body - sporty'!CL22^Parametre!$A$9)/'Body - sporty'!$DK22</f>
        <v>0.33000347265690627</v>
      </c>
      <c r="CM19" s="383">
        <f>('Body - sporty'!CM22^Parametre!$A$9)/'Body - sporty'!$DK22</f>
        <v>1.3125184857653834E-3</v>
      </c>
      <c r="CN19" s="383">
        <f>('Body - sporty'!CN22^Parametre!$A$9)/'Body - sporty'!$DK22</f>
        <v>5.283197050206902E-6</v>
      </c>
      <c r="CO19" s="383">
        <f>('Body - sporty'!CO22^Parametre!$A$9)/'Body - sporty'!$DK22</f>
        <v>2.2253226297701085E-3</v>
      </c>
      <c r="CP19" s="383">
        <f>('Body - sporty'!CP22^Parametre!$A$9)/'Body - sporty'!$DK22</f>
        <v>0</v>
      </c>
      <c r="CQ19" s="383">
        <f>('Body - sporty'!CQ22^Parametre!$A$9)/'Body - sporty'!$DK22</f>
        <v>7.5047980564337453E-7</v>
      </c>
      <c r="CR19" s="383">
        <f>('Body - sporty'!CR22^Parametre!$A$9)/'Body - sporty'!$DK22</f>
        <v>1.4449449295290986E-4</v>
      </c>
      <c r="CS19" s="383">
        <f>('Body - sporty'!CS22^Parametre!$A$9)/'Body - sporty'!$DK22</f>
        <v>0</v>
      </c>
      <c r="CT19" s="383">
        <f>('Body - sporty'!CT22^Parametre!$A$9)/'Body - sporty'!$DK22</f>
        <v>8.3338297695541958E-4</v>
      </c>
      <c r="CU19" s="383">
        <f>('Body - sporty'!CU22^Parametre!$A$9)/'Body - sporty'!$DK22</f>
        <v>0</v>
      </c>
      <c r="CV19" s="383">
        <f>('Body - sporty'!CV22^Parametre!$A$9)/'Body - sporty'!$DK22</f>
        <v>0</v>
      </c>
      <c r="CW19" s="383">
        <f>('Body - sporty'!CW22^Parametre!$A$9)/'Body - sporty'!$DK22</f>
        <v>3.4102138752864703E-4</v>
      </c>
      <c r="CX19" s="383">
        <f>('Body - sporty'!CX22^Parametre!$A$9)/'Body - sporty'!$DK22</f>
        <v>2.3423308600580435E-6</v>
      </c>
      <c r="CY19" s="383">
        <f>('Body - sporty'!CY22^Parametre!$A$9)/'Body - sporty'!$DK22</f>
        <v>8.7100075645495066E-3</v>
      </c>
      <c r="CZ19" s="383">
        <f>('Body - sporty'!CZ22^Parametre!$A$9)/'Body - sporty'!$DK22</f>
        <v>3.0366399610814452E-3</v>
      </c>
      <c r="DA19" s="383">
        <f>('Body - sporty'!DA22^Parametre!$A$9)/'Body - sporty'!$DK22</f>
        <v>4.1117244903442769E-2</v>
      </c>
      <c r="DB19" s="383">
        <f>('Body - sporty'!DB22^Parametre!$A$9)/'Body - sporty'!$DK22</f>
        <v>1.5007306680718782E-3</v>
      </c>
      <c r="DC19" s="383">
        <f>('Body - sporty'!DC22^Parametre!$A$9)/'Body - sporty'!$DK22</f>
        <v>0</v>
      </c>
      <c r="DD19" s="383">
        <f>('Body - sporty'!DD22^Parametre!$A$9)/'Body - sporty'!$DK22</f>
        <v>3.0680945119986828E-5</v>
      </c>
      <c r="DE19" s="383">
        <f>('Body - sporty'!DE22^Parametre!$A$9)/'Body - sporty'!$DK22</f>
        <v>5.4146700182662634E-3</v>
      </c>
      <c r="DF19" s="383">
        <f>('Body - sporty'!DF22^Parametre!$A$9)/'Body - sporty'!$DK22</f>
        <v>0</v>
      </c>
      <c r="DG19" s="383">
        <f>('Body - sporty'!DG22^Parametre!$A$9)/'Body - sporty'!$DK22</f>
        <v>3.3328808244823772E-3</v>
      </c>
      <c r="DH19" s="383">
        <f>('Body - sporty'!DH22^Parametre!$A$9)/'Body - sporty'!$DK22</f>
        <v>5.9849316408532591E-3</v>
      </c>
      <c r="DI19" s="383">
        <f>('Body - sporty'!DI22^Parametre!$A$9)/'Body - sporty'!$DK22</f>
        <v>1.7154905214507756E-3</v>
      </c>
    </row>
    <row r="20" spans="1:113" ht="14.25" customHeight="1" x14ac:dyDescent="0.25">
      <c r="A20" s="238" t="s">
        <v>22</v>
      </c>
      <c r="B20" s="383">
        <f>('Body - sporty'!B23^Parametre!$A$9)/'Body - sporty'!$DK23</f>
        <v>1.5774997172978778E-4</v>
      </c>
      <c r="C20" s="383">
        <f>('Body - sporty'!C23^Parametre!$A$9)/'Body - sporty'!$DK23</f>
        <v>0</v>
      </c>
      <c r="D20" s="383">
        <f>('Body - sporty'!D23^Parametre!$A$9)/'Body - sporty'!$DK23</f>
        <v>3.9878599249014339E-3</v>
      </c>
      <c r="E20" s="383">
        <f>('Body - sporty'!E23^Parametre!$A$9)/'Body - sporty'!$DK23</f>
        <v>1.7834073250997801E-2</v>
      </c>
      <c r="F20" s="383">
        <f>('Body - sporty'!F23^Parametre!$A$9)/'Body - sporty'!$DK23</f>
        <v>1.434666043838003E-4</v>
      </c>
      <c r="G20" s="383">
        <f>('Body - sporty'!G23^Parametre!$A$9)/'Body - sporty'!$DK23</f>
        <v>7.396132288986132E-2</v>
      </c>
      <c r="H20" s="383">
        <f>('Body - sporty'!H23^Parametre!$A$9)/'Body - sporty'!$DK23</f>
        <v>0</v>
      </c>
      <c r="I20" s="383">
        <f>('Body - sporty'!I23^Parametre!$A$9)/'Body - sporty'!$DK23</f>
        <v>6.7721613115420756E-2</v>
      </c>
      <c r="J20" s="383">
        <f>('Body - sporty'!J23^Parametre!$A$9)/'Body - sporty'!$DK23</f>
        <v>1.7223415603598358E-2</v>
      </c>
      <c r="K20" s="383">
        <f>('Body - sporty'!K23^Parametre!$A$9)/'Body - sporty'!$DK23</f>
        <v>0</v>
      </c>
      <c r="L20" s="383">
        <f>('Body - sporty'!L23^Parametre!$A$9)/'Body - sporty'!$DK23</f>
        <v>6.1028503193830977E-2</v>
      </c>
      <c r="M20" s="383">
        <f>('Body - sporty'!M23^Parametre!$A$9)/'Body - sporty'!$DK23</f>
        <v>0.54968324386110001</v>
      </c>
      <c r="N20" s="383">
        <f>('Body - sporty'!N23^Parametre!$A$9)/'Body - sporty'!$DK23</f>
        <v>0</v>
      </c>
      <c r="O20" s="383">
        <f>('Body - sporty'!O23^Parametre!$A$9)/'Body - sporty'!$DK23</f>
        <v>1.1355957717478302E-2</v>
      </c>
      <c r="P20" s="383">
        <f>('Body - sporty'!P23^Parametre!$A$9)/'Body - sporty'!$DK23</f>
        <v>6.376102492278991E-4</v>
      </c>
      <c r="Q20" s="383">
        <f>('Body - sporty'!Q23^Parametre!$A$9)/'Body - sporty'!$DK23</f>
        <v>0</v>
      </c>
      <c r="R20" s="383">
        <f>('Body - sporty'!R23^Parametre!$A$9)/'Body - sporty'!$DK23</f>
        <v>1.4052255469875247E-3</v>
      </c>
      <c r="S20" s="383">
        <f>('Body - sporty'!S23^Parametre!$A$9)/'Body - sporty'!$DK23</f>
        <v>4.0345171334871586E-4</v>
      </c>
      <c r="T20" s="383">
        <f>('Body - sporty'!T23^Parametre!$A$9)/'Body - sporty'!$DK23</f>
        <v>0</v>
      </c>
      <c r="U20" s="383">
        <f>('Body - sporty'!U23^Parametre!$A$9)/'Body - sporty'!$DK23</f>
        <v>7.4914436054459466E-2</v>
      </c>
      <c r="V20" s="383">
        <f>('Body - sporty'!V23^Parametre!$A$9)/'Body - sporty'!$DK23</f>
        <v>7.0043700234152028E-5</v>
      </c>
      <c r="W20" s="383">
        <f>('Body - sporty'!W23^Parametre!$A$9)/'Body - sporty'!$DK23</f>
        <v>9.9693886863321656E-3</v>
      </c>
      <c r="X20" s="383">
        <f>('Body - sporty'!X23^Parametre!$A$9)/'Body - sporty'!$DK23</f>
        <v>0</v>
      </c>
      <c r="Y20" s="383">
        <f>('Body - sporty'!Y23^Parametre!$A$9)/'Body - sporty'!$DK23</f>
        <v>2.0105403227321274E-4</v>
      </c>
      <c r="Z20" s="383">
        <f>('Body - sporty'!Z23^Parametre!$A$9)/'Body - sporty'!$DK23</f>
        <v>0</v>
      </c>
      <c r="AA20" s="383">
        <f>('Body - sporty'!AA23^Parametre!$A$9)/'Body - sporty'!$DK23</f>
        <v>7.1533950008177276E-5</v>
      </c>
      <c r="AB20" s="383">
        <f>('Body - sporty'!AB23^Parametre!$A$9)/'Body - sporty'!$DK23</f>
        <v>0</v>
      </c>
      <c r="AC20" s="383">
        <f>('Body - sporty'!AC23^Parametre!$A$9)/'Body - sporty'!$DK23</f>
        <v>6.4537541805261597E-2</v>
      </c>
      <c r="AD20" s="383">
        <f>('Body - sporty'!AD23^Parametre!$A$9)/'Body - sporty'!$DK23</f>
        <v>0</v>
      </c>
      <c r="AE20" s="383">
        <f>('Body - sporty'!AE23^Parametre!$A$9)/'Body - sporty'!$DK23</f>
        <v>1.4514948271571925E-4</v>
      </c>
      <c r="AF20" s="383">
        <f>('Body - sporty'!AF23^Parametre!$A$9)/'Body - sporty'!$DK23</f>
        <v>2.4175526074127804E-5</v>
      </c>
      <c r="AG20" s="383">
        <f>('Body - sporty'!AG23^Parametre!$A$9)/'Body - sporty'!$DK23</f>
        <v>1.1062987885920736E-4</v>
      </c>
      <c r="AH20" s="383">
        <f>('Body - sporty'!AH23^Parametre!$A$9)/'Body - sporty'!$DK23</f>
        <v>0</v>
      </c>
      <c r="AI20" s="383">
        <f>('Body - sporty'!AI23^Parametre!$A$9)/'Body - sporty'!$DK23</f>
        <v>6.7814530990350976E-3</v>
      </c>
      <c r="AJ20" s="383">
        <f>('Body - sporty'!AJ23^Parametre!$A$9)/'Body - sporty'!$DK23</f>
        <v>8.8053099743392246E-3</v>
      </c>
      <c r="AK20" s="383">
        <f>('Body - sporty'!AK23^Parametre!$A$9)/'Body - sporty'!$DK23</f>
        <v>1.8375174038261687E-2</v>
      </c>
      <c r="AL20" s="383">
        <f>('Body - sporty'!AL23^Parametre!$A$9)/'Body - sporty'!$DK23</f>
        <v>1.2512660923890933E-2</v>
      </c>
      <c r="AM20" s="383">
        <f>('Body - sporty'!AM23^Parametre!$A$9)/'Body - sporty'!$DK23</f>
        <v>0</v>
      </c>
      <c r="AN20" s="383">
        <f>('Body - sporty'!AN23^Parametre!$A$9)/'Body - sporty'!$DK23</f>
        <v>1.0512212638098374E-3</v>
      </c>
      <c r="AO20" s="383">
        <f>('Body - sporty'!AO23^Parametre!$A$9)/'Body - sporty'!$DK23</f>
        <v>0</v>
      </c>
      <c r="AP20" s="383">
        <f>('Body - sporty'!AP23^Parametre!$A$9)/'Body - sporty'!$DK23</f>
        <v>1</v>
      </c>
      <c r="AQ20" s="383">
        <f>('Body - sporty'!AQ23^Parametre!$A$9)/'Body - sporty'!$DK23</f>
        <v>0</v>
      </c>
      <c r="AR20" s="383">
        <f>('Body - sporty'!AR23^Parametre!$A$9)/'Body - sporty'!$DK23</f>
        <v>0</v>
      </c>
      <c r="AS20" s="383">
        <f>('Body - sporty'!AS23^Parametre!$A$9)/'Body - sporty'!$DK23</f>
        <v>0</v>
      </c>
      <c r="AT20" s="383">
        <f>('Body - sporty'!AT23^Parametre!$A$9)/'Body - sporty'!$DK23</f>
        <v>8.375520643077311E-3</v>
      </c>
      <c r="AU20" s="383">
        <f>('Body - sporty'!AU23^Parametre!$A$9)/'Body - sporty'!$DK23</f>
        <v>7.4546658475790284E-2</v>
      </c>
      <c r="AV20" s="383">
        <f>('Body - sporty'!AV23^Parametre!$A$9)/'Body - sporty'!$DK23</f>
        <v>0</v>
      </c>
      <c r="AW20" s="383">
        <f>('Body - sporty'!AW23^Parametre!$A$9)/'Body - sporty'!$DK23</f>
        <v>0</v>
      </c>
      <c r="AX20" s="383">
        <f>('Body - sporty'!AX23^Parametre!$A$9)/'Body - sporty'!$DK23</f>
        <v>8.0871469507106091E-3</v>
      </c>
      <c r="AY20" s="383">
        <f>('Body - sporty'!AY23^Parametre!$A$9)/'Body - sporty'!$DK23</f>
        <v>0</v>
      </c>
      <c r="AZ20" s="383">
        <f>('Body - sporty'!AZ23^Parametre!$A$9)/'Body - sporty'!$DK23</f>
        <v>0</v>
      </c>
      <c r="BA20" s="383">
        <f>('Body - sporty'!BA23^Parametre!$A$9)/'Body - sporty'!$DK23</f>
        <v>3.1522881397726105E-2</v>
      </c>
      <c r="BB20" s="383">
        <f>('Body - sporty'!BB23^Parametre!$A$9)/'Body - sporty'!$DK23</f>
        <v>2.1100339853984552E-4</v>
      </c>
      <c r="BC20" s="383">
        <f>('Body - sporty'!BC23^Parametre!$A$9)/'Body - sporty'!$DK23</f>
        <v>0</v>
      </c>
      <c r="BD20" s="383">
        <f>('Body - sporty'!BD23^Parametre!$A$9)/'Body - sporty'!$DK23</f>
        <v>5.2179509910961708E-2</v>
      </c>
      <c r="BE20" s="383">
        <f>('Body - sporty'!BE23^Parametre!$A$9)/'Body - sporty'!$DK23</f>
        <v>0.44116669830937832</v>
      </c>
      <c r="BF20" s="383">
        <f>('Body - sporty'!BF23^Parametre!$A$9)/'Body - sporty'!$DK23</f>
        <v>0</v>
      </c>
      <c r="BG20" s="383">
        <f>('Body - sporty'!BG23^Parametre!$A$9)/'Body - sporty'!$DK23</f>
        <v>0</v>
      </c>
      <c r="BH20" s="383">
        <f>('Body - sporty'!BH23^Parametre!$A$9)/'Body - sporty'!$DK23</f>
        <v>2.584832565203601E-3</v>
      </c>
      <c r="BI20" s="383">
        <f>('Body - sporty'!BI23^Parametre!$A$9)/'Body - sporty'!$DK23</f>
        <v>0</v>
      </c>
      <c r="BJ20" s="383">
        <f>('Body - sporty'!BJ23^Parametre!$A$9)/'Body - sporty'!$DK23</f>
        <v>0</v>
      </c>
      <c r="BK20" s="383">
        <f>('Body - sporty'!BK23^Parametre!$A$9)/'Body - sporty'!$DK23</f>
        <v>0</v>
      </c>
      <c r="BL20" s="383">
        <f>('Body - sporty'!BL23^Parametre!$A$9)/'Body - sporty'!$DK23</f>
        <v>4.801408820017776E-4</v>
      </c>
      <c r="BM20" s="383">
        <f>('Body - sporty'!BM23^Parametre!$A$9)/'Body - sporty'!$DK23</f>
        <v>0</v>
      </c>
      <c r="BN20" s="383">
        <f>('Body - sporty'!BN23^Parametre!$A$9)/'Body - sporty'!$DK23</f>
        <v>2.2491810408522159E-5</v>
      </c>
      <c r="BO20" s="383">
        <f>('Body - sporty'!BO23^Parametre!$A$9)/'Body - sporty'!$DK23</f>
        <v>2.8585123311273459E-2</v>
      </c>
      <c r="BP20" s="383">
        <f>('Body - sporty'!BP23^Parametre!$A$9)/'Body - sporty'!$DK23</f>
        <v>0</v>
      </c>
      <c r="BQ20" s="383">
        <f>('Body - sporty'!BQ23^Parametre!$A$9)/'Body - sporty'!$DK23</f>
        <v>0</v>
      </c>
      <c r="BR20" s="383">
        <f>('Body - sporty'!BR23^Parametre!$A$9)/'Body - sporty'!$DK23</f>
        <v>7.9259122619457743E-4</v>
      </c>
      <c r="BS20" s="383">
        <f>('Body - sporty'!BS23^Parametre!$A$9)/'Body - sporty'!$DK23</f>
        <v>0</v>
      </c>
      <c r="BT20" s="383">
        <f>('Body - sporty'!BT23^Parametre!$A$9)/'Body - sporty'!$DK23</f>
        <v>0</v>
      </c>
      <c r="BU20" s="383">
        <f>('Body - sporty'!BU23^Parametre!$A$9)/'Body - sporty'!$DK23</f>
        <v>0</v>
      </c>
      <c r="BV20" s="383">
        <f>('Body - sporty'!BV23^Parametre!$A$9)/'Body - sporty'!$DK23</f>
        <v>0</v>
      </c>
      <c r="BW20" s="383">
        <f>('Body - sporty'!BW23^Parametre!$A$9)/'Body - sporty'!$DK23</f>
        <v>0</v>
      </c>
      <c r="BX20" s="383">
        <f>('Body - sporty'!BX23^Parametre!$A$9)/'Body - sporty'!$DK23</f>
        <v>0</v>
      </c>
      <c r="BY20" s="383">
        <f>('Body - sporty'!BY23^Parametre!$A$9)/'Body - sporty'!$DK23</f>
        <v>0</v>
      </c>
      <c r="BZ20" s="383">
        <f>('Body - sporty'!BZ23^Parametre!$A$9)/'Body - sporty'!$DK23</f>
        <v>2.6699197300138227E-4</v>
      </c>
      <c r="CA20" s="383">
        <f>('Body - sporty'!CA23^Parametre!$A$9)/'Body - sporty'!$DK23</f>
        <v>0</v>
      </c>
      <c r="CB20" s="383">
        <f>('Body - sporty'!CB23^Parametre!$A$9)/'Body - sporty'!$DK23</f>
        <v>8.1231901122986875E-4</v>
      </c>
      <c r="CC20" s="383">
        <f>('Body - sporty'!CC23^Parametre!$A$9)/'Body - sporty'!$DK23</f>
        <v>0</v>
      </c>
      <c r="CD20" s="383">
        <f>('Body - sporty'!CD23^Parametre!$A$9)/'Body - sporty'!$DK23</f>
        <v>2.1618425998195076E-3</v>
      </c>
      <c r="CE20" s="383">
        <f>('Body - sporty'!CE23^Parametre!$A$9)/'Body - sporty'!$DK23</f>
        <v>4.0448023908062998E-3</v>
      </c>
      <c r="CF20" s="383">
        <f>('Body - sporty'!CF23^Parametre!$A$9)/'Body - sporty'!$DK23</f>
        <v>0</v>
      </c>
      <c r="CG20" s="383">
        <f>('Body - sporty'!CG23^Parametre!$A$9)/'Body - sporty'!$DK23</f>
        <v>0</v>
      </c>
      <c r="CH20" s="383">
        <f>('Body - sporty'!CH23^Parametre!$A$9)/'Body - sporty'!$DK23</f>
        <v>7.9369625084230039E-3</v>
      </c>
      <c r="CI20" s="383">
        <f>('Body - sporty'!CI23^Parametre!$A$9)/'Body - sporty'!$DK23</f>
        <v>6.3120214667806388E-4</v>
      </c>
      <c r="CJ20" s="383">
        <f>('Body - sporty'!CJ23^Parametre!$A$9)/'Body - sporty'!$DK23</f>
        <v>5.5505005749657415E-5</v>
      </c>
      <c r="CK20" s="383">
        <f>('Body - sporty'!CK23^Parametre!$A$9)/'Body - sporty'!$DK23</f>
        <v>7.7790936460052857E-3</v>
      </c>
      <c r="CL20" s="383">
        <f>('Body - sporty'!CL23^Parametre!$A$9)/'Body - sporty'!$DK23</f>
        <v>2.0618939329124199E-2</v>
      </c>
      <c r="CM20" s="383">
        <f>('Body - sporty'!CM23^Parametre!$A$9)/'Body - sporty'!$DK23</f>
        <v>0</v>
      </c>
      <c r="CN20" s="383">
        <f>('Body - sporty'!CN23^Parametre!$A$9)/'Body - sporty'!$DK23</f>
        <v>3.0665103606280204E-5</v>
      </c>
      <c r="CO20" s="383">
        <f>('Body - sporty'!CO23^Parametre!$A$9)/'Body - sporty'!$DK23</f>
        <v>1.9073288903943882E-2</v>
      </c>
      <c r="CP20" s="383">
        <f>('Body - sporty'!CP23^Parametre!$A$9)/'Body - sporty'!$DK23</f>
        <v>0</v>
      </c>
      <c r="CQ20" s="383">
        <f>('Body - sporty'!CQ23^Parametre!$A$9)/'Body - sporty'!$DK23</f>
        <v>0</v>
      </c>
      <c r="CR20" s="383">
        <f>('Body - sporty'!CR23^Parametre!$A$9)/'Body - sporty'!$DK23</f>
        <v>1.1041577449915473E-3</v>
      </c>
      <c r="CS20" s="383">
        <f>('Body - sporty'!CS23^Parametre!$A$9)/'Body - sporty'!$DK23</f>
        <v>0</v>
      </c>
      <c r="CT20" s="383">
        <f>('Body - sporty'!CT23^Parametre!$A$9)/'Body - sporty'!$DK23</f>
        <v>3.5772688424988543E-3</v>
      </c>
      <c r="CU20" s="383">
        <f>('Body - sporty'!CU23^Parametre!$A$9)/'Body - sporty'!$DK23</f>
        <v>0</v>
      </c>
      <c r="CV20" s="383">
        <f>('Body - sporty'!CV23^Parametre!$A$9)/'Body - sporty'!$DK23</f>
        <v>0</v>
      </c>
      <c r="CW20" s="383">
        <f>('Body - sporty'!CW23^Parametre!$A$9)/'Body - sporty'!$DK23</f>
        <v>0</v>
      </c>
      <c r="CX20" s="383">
        <f>('Body - sporty'!CX23^Parametre!$A$9)/'Body - sporty'!$DK23</f>
        <v>1.6433082787086987E-5</v>
      </c>
      <c r="CY20" s="383">
        <f>('Body - sporty'!CY23^Parametre!$A$9)/'Body - sporty'!$DK23</f>
        <v>3.5884333409293818E-2</v>
      </c>
      <c r="CZ20" s="383">
        <f>('Body - sporty'!CZ23^Parametre!$A$9)/'Body - sporty'!$DK23</f>
        <v>0.1850214846205572</v>
      </c>
      <c r="DA20" s="383">
        <f>('Body - sporty'!DA23^Parametre!$A$9)/'Body - sporty'!$DK23</f>
        <v>8.715782472095121E-2</v>
      </c>
      <c r="DB20" s="383">
        <f>('Body - sporty'!DB23^Parametre!$A$9)/'Body - sporty'!$DK23</f>
        <v>6.6323745126680798E-3</v>
      </c>
      <c r="DC20" s="383">
        <f>('Body - sporty'!DC23^Parametre!$A$9)/'Body - sporty'!$DK23</f>
        <v>0</v>
      </c>
      <c r="DD20" s="383">
        <f>('Body - sporty'!DD23^Parametre!$A$9)/'Body - sporty'!$DK23</f>
        <v>1.7925797096517656E-4</v>
      </c>
      <c r="DE20" s="383">
        <f>('Body - sporty'!DE23^Parametre!$A$9)/'Body - sporty'!$DK23</f>
        <v>0.12290421074789874</v>
      </c>
      <c r="DF20" s="383">
        <f>('Body - sporty'!DF23^Parametre!$A$9)/'Body - sporty'!$DK23</f>
        <v>0</v>
      </c>
      <c r="DG20" s="383">
        <f>('Body - sporty'!DG23^Parametre!$A$9)/'Body - sporty'!$DK23</f>
        <v>2.3988165747053317E-2</v>
      </c>
      <c r="DH20" s="383">
        <f>('Body - sporty'!DH23^Parametre!$A$9)/'Body - sporty'!$DK23</f>
        <v>0.31442617035110859</v>
      </c>
      <c r="DI20" s="383">
        <f>('Body - sporty'!DI23^Parametre!$A$9)/'Body - sporty'!$DK23</f>
        <v>0.16006377177371389</v>
      </c>
    </row>
    <row r="21" spans="1:113" ht="14.25" customHeight="1" x14ac:dyDescent="0.25">
      <c r="A21" s="239" t="s">
        <v>23</v>
      </c>
      <c r="B21" s="383">
        <f>('Body - sporty'!B24^Parametre!$A$9)/'Body - sporty'!$DK24</f>
        <v>2.4648433082779338E-4</v>
      </c>
      <c r="C21" s="383">
        <f>('Body - sporty'!C24^Parametre!$A$9)/'Body - sporty'!$DK24</f>
        <v>0</v>
      </c>
      <c r="D21" s="383">
        <f>('Body - sporty'!D24^Parametre!$A$9)/'Body - sporty'!$DK24</f>
        <v>9.584216770113059E-2</v>
      </c>
      <c r="E21" s="383">
        <f>('Body - sporty'!E24^Parametre!$A$9)/'Body - sporty'!$DK24</f>
        <v>1.5085561943674764E-2</v>
      </c>
      <c r="F21" s="383">
        <f>('Body - sporty'!F24^Parametre!$A$9)/'Body - sporty'!$DK24</f>
        <v>0</v>
      </c>
      <c r="G21" s="383">
        <f>('Body - sporty'!G24^Parametre!$A$9)/'Body - sporty'!$DK24</f>
        <v>0.17750500738792829</v>
      </c>
      <c r="H21" s="383">
        <f>('Body - sporty'!H24^Parametre!$A$9)/'Body - sporty'!$DK24</f>
        <v>4.513780170180353E-2</v>
      </c>
      <c r="I21" s="383">
        <f>('Body - sporty'!I24^Parametre!$A$9)/'Body - sporty'!$DK24</f>
        <v>9.0518634287462943E-2</v>
      </c>
      <c r="J21" s="383">
        <f>('Body - sporty'!J24^Parametre!$A$9)/'Body - sporty'!$DK24</f>
        <v>4.5805911623574162E-2</v>
      </c>
      <c r="K21" s="383">
        <f>('Body - sporty'!K24^Parametre!$A$9)/'Body - sporty'!$DK24</f>
        <v>0</v>
      </c>
      <c r="L21" s="383">
        <f>('Body - sporty'!L24^Parametre!$A$9)/'Body - sporty'!$DK24</f>
        <v>9.7634634233102993E-2</v>
      </c>
      <c r="M21" s="383">
        <f>('Body - sporty'!M24^Parametre!$A$9)/'Body - sporty'!$DK24</f>
        <v>0.36239850653112371</v>
      </c>
      <c r="N21" s="383">
        <f>('Body - sporty'!N24^Parametre!$A$9)/'Body - sporty'!$DK24</f>
        <v>0</v>
      </c>
      <c r="O21" s="383">
        <f>('Body - sporty'!O24^Parametre!$A$9)/'Body - sporty'!$DK24</f>
        <v>2.9910889935767647E-2</v>
      </c>
      <c r="P21" s="383">
        <f>('Body - sporty'!P24^Parametre!$A$9)/'Body - sporty'!$DK24</f>
        <v>1.1871308491825316E-3</v>
      </c>
      <c r="Q21" s="383">
        <f>('Body - sporty'!Q24^Parametre!$A$9)/'Body - sporty'!$DK24</f>
        <v>1.3214257700399764E-3</v>
      </c>
      <c r="R21" s="383">
        <f>('Body - sporty'!R24^Parametre!$A$9)/'Body - sporty'!$DK24</f>
        <v>1.367332766805362E-3</v>
      </c>
      <c r="S21" s="383">
        <f>('Body - sporty'!S24^Parametre!$A$9)/'Body - sporty'!$DK24</f>
        <v>0</v>
      </c>
      <c r="T21" s="383">
        <f>('Body - sporty'!T24^Parametre!$A$9)/'Body - sporty'!$DK24</f>
        <v>3.1860099726277883E-3</v>
      </c>
      <c r="U21" s="383">
        <f>('Body - sporty'!U24^Parametre!$A$9)/'Body - sporty'!$DK24</f>
        <v>0.1349420335261515</v>
      </c>
      <c r="V21" s="383">
        <f>('Body - sporty'!V24^Parametre!$A$9)/'Body - sporty'!$DK24</f>
        <v>2.5415191553518546E-4</v>
      </c>
      <c r="W21" s="383">
        <f>('Body - sporty'!W24^Parametre!$A$9)/'Body - sporty'!$DK24</f>
        <v>1.6395820939893474E-2</v>
      </c>
      <c r="X21" s="383">
        <f>('Body - sporty'!X24^Parametre!$A$9)/'Body - sporty'!$DK24</f>
        <v>0</v>
      </c>
      <c r="Y21" s="383">
        <f>('Body - sporty'!Y24^Parametre!$A$9)/'Body - sporty'!$DK24</f>
        <v>2.9161446405888289E-4</v>
      </c>
      <c r="Z21" s="383">
        <f>('Body - sporty'!Z24^Parametre!$A$9)/'Body - sporty'!$DK24</f>
        <v>7.5222960329985045E-2</v>
      </c>
      <c r="AA21" s="383">
        <f>('Body - sporty'!AA24^Parametre!$A$9)/'Body - sporty'!$DK24</f>
        <v>3.2639820901734655E-4</v>
      </c>
      <c r="AB21" s="383">
        <f>('Body - sporty'!AB24^Parametre!$A$9)/'Body - sporty'!$DK24</f>
        <v>8.9701483935764482E-3</v>
      </c>
      <c r="AC21" s="383">
        <f>('Body - sporty'!AC24^Parametre!$A$9)/'Body - sporty'!$DK24</f>
        <v>9.8005194204351401E-2</v>
      </c>
      <c r="AD21" s="383">
        <f>('Body - sporty'!AD24^Parametre!$A$9)/'Body - sporty'!$DK24</f>
        <v>1.7024120006684249E-3</v>
      </c>
      <c r="AE21" s="383">
        <f>('Body - sporty'!AE24^Parametre!$A$9)/'Body - sporty'!$DK24</f>
        <v>2.7017590148753311E-4</v>
      </c>
      <c r="AF21" s="383">
        <f>('Body - sporty'!AF24^Parametre!$A$9)/'Body - sporty'!$DK24</f>
        <v>0</v>
      </c>
      <c r="AG21" s="383">
        <f>('Body - sporty'!AG24^Parametre!$A$9)/'Body - sporty'!$DK24</f>
        <v>0</v>
      </c>
      <c r="AH21" s="383">
        <f>('Body - sporty'!AH24^Parametre!$A$9)/'Body - sporty'!$DK24</f>
        <v>3.1226448834815725E-5</v>
      </c>
      <c r="AI21" s="383">
        <f>('Body - sporty'!AI24^Parametre!$A$9)/'Body - sporty'!$DK24</f>
        <v>1.4237516718815605E-2</v>
      </c>
      <c r="AJ21" s="383">
        <f>('Body - sporty'!AJ24^Parametre!$A$9)/'Body - sporty'!$DK24</f>
        <v>1.734310051314971E-2</v>
      </c>
      <c r="AK21" s="383">
        <f>('Body - sporty'!AK24^Parametre!$A$9)/'Body - sporty'!$DK24</f>
        <v>1.6625117194027587E-2</v>
      </c>
      <c r="AL21" s="383">
        <f>('Body - sporty'!AL24^Parametre!$A$9)/'Body - sporty'!$DK24</f>
        <v>2.177964329310712E-2</v>
      </c>
      <c r="AM21" s="383">
        <f>('Body - sporty'!AM24^Parametre!$A$9)/'Body - sporty'!$DK24</f>
        <v>0</v>
      </c>
      <c r="AN21" s="383">
        <f>('Body - sporty'!AN24^Parametre!$A$9)/'Body - sporty'!$DK24</f>
        <v>0</v>
      </c>
      <c r="AO21" s="383">
        <f>('Body - sporty'!AO24^Parametre!$A$9)/'Body - sporty'!$DK24</f>
        <v>6.2036511074327913E-4</v>
      </c>
      <c r="AP21" s="383">
        <f>('Body - sporty'!AP24^Parametre!$A$9)/'Body - sporty'!$DK24</f>
        <v>1</v>
      </c>
      <c r="AQ21" s="383">
        <f>('Body - sporty'!AQ24^Parametre!$A$9)/'Body - sporty'!$DK24</f>
        <v>1.0093452044939568E-5</v>
      </c>
      <c r="AR21" s="383">
        <f>('Body - sporty'!AR24^Parametre!$A$9)/'Body - sporty'!$DK24</f>
        <v>2.8981879228445826E-4</v>
      </c>
      <c r="AS21" s="383">
        <f>('Body - sporty'!AS24^Parametre!$A$9)/'Body - sporty'!$DK24</f>
        <v>0.16450618571034004</v>
      </c>
      <c r="AT21" s="383">
        <f>('Body - sporty'!AT24^Parametre!$A$9)/'Body - sporty'!$DK24</f>
        <v>1.4766758686078046E-2</v>
      </c>
      <c r="AU21" s="383">
        <f>('Body - sporty'!AU24^Parametre!$A$9)/'Body - sporty'!$DK24</f>
        <v>0</v>
      </c>
      <c r="AV21" s="383">
        <f>('Body - sporty'!AV24^Parametre!$A$9)/'Body - sporty'!$DK24</f>
        <v>0.16593628841779356</v>
      </c>
      <c r="AW21" s="383">
        <f>('Body - sporty'!AW24^Parametre!$A$9)/'Body - sporty'!$DK24</f>
        <v>0</v>
      </c>
      <c r="AX21" s="383">
        <f>('Body - sporty'!AX24^Parametre!$A$9)/'Body - sporty'!$DK24</f>
        <v>7.5714458091332842E-3</v>
      </c>
      <c r="AY21" s="383">
        <f>('Body - sporty'!AY24^Parametre!$A$9)/'Body - sporty'!$DK24</f>
        <v>0</v>
      </c>
      <c r="AZ21" s="383">
        <f>('Body - sporty'!AZ24^Parametre!$A$9)/'Body - sporty'!$DK24</f>
        <v>0</v>
      </c>
      <c r="BA21" s="383">
        <f>('Body - sporty'!BA24^Parametre!$A$9)/'Body - sporty'!$DK24</f>
        <v>3.620605458183148E-2</v>
      </c>
      <c r="BB21" s="383">
        <f>('Body - sporty'!BB24^Parametre!$A$9)/'Body - sporty'!$DK24</f>
        <v>0</v>
      </c>
      <c r="BC21" s="383">
        <f>('Body - sporty'!BC24^Parametre!$A$9)/'Body - sporty'!$DK24</f>
        <v>0</v>
      </c>
      <c r="BD21" s="383">
        <f>('Body - sporty'!BD24^Parametre!$A$9)/'Body - sporty'!$DK24</f>
        <v>0</v>
      </c>
      <c r="BE21" s="383">
        <f>('Body - sporty'!BE24^Parametre!$A$9)/'Body - sporty'!$DK24</f>
        <v>7.9897864895349668E-3</v>
      </c>
      <c r="BF21" s="383">
        <f>('Body - sporty'!BF24^Parametre!$A$9)/'Body - sporty'!$DK24</f>
        <v>1.022574778588609E-4</v>
      </c>
      <c r="BG21" s="383">
        <f>('Body - sporty'!BG24^Parametre!$A$9)/'Body - sporty'!$DK24</f>
        <v>9.1131669660159998E-4</v>
      </c>
      <c r="BH21" s="383">
        <f>('Body - sporty'!BH24^Parametre!$A$9)/'Body - sporty'!$DK24</f>
        <v>4.6748279805882012E-3</v>
      </c>
      <c r="BI21" s="383">
        <f>('Body - sporty'!BI24^Parametre!$A$9)/'Body - sporty'!$DK24</f>
        <v>3.0655498515888248E-4</v>
      </c>
      <c r="BJ21" s="383">
        <f>('Body - sporty'!BJ24^Parametre!$A$9)/'Body - sporty'!$DK24</f>
        <v>6.8563162452940922E-4</v>
      </c>
      <c r="BK21" s="383">
        <f>('Body - sporty'!BK24^Parametre!$A$9)/'Body - sporty'!$DK24</f>
        <v>1.3285335219453339E-6</v>
      </c>
      <c r="BL21" s="383">
        <f>('Body - sporty'!BL24^Parametre!$A$9)/'Body - sporty'!$DK24</f>
        <v>9.1040435725913977E-4</v>
      </c>
      <c r="BM21" s="383">
        <f>('Body - sporty'!BM24^Parametre!$A$9)/'Body - sporty'!$DK24</f>
        <v>0</v>
      </c>
      <c r="BN21" s="383">
        <f>('Body - sporty'!BN24^Parametre!$A$9)/'Body - sporty'!$DK24</f>
        <v>0</v>
      </c>
      <c r="BO21" s="383">
        <f>('Body - sporty'!BO24^Parametre!$A$9)/'Body - sporty'!$DK24</f>
        <v>7.2477159500392657E-2</v>
      </c>
      <c r="BP21" s="383">
        <f>('Body - sporty'!BP24^Parametre!$A$9)/'Body - sporty'!$DK24</f>
        <v>6.0964528744121378E-3</v>
      </c>
      <c r="BQ21" s="383">
        <f>('Body - sporty'!BQ24^Parametre!$A$9)/'Body - sporty'!$DK24</f>
        <v>1.3453108439743726E-2</v>
      </c>
      <c r="BR21" s="383">
        <f>('Body - sporty'!BR24^Parametre!$A$9)/'Body - sporty'!$DK24</f>
        <v>1.081537247127689E-3</v>
      </c>
      <c r="BS21" s="383">
        <f>('Body - sporty'!BS24^Parametre!$A$9)/'Body - sporty'!$DK24</f>
        <v>6.1689995098739465E-3</v>
      </c>
      <c r="BT21" s="383">
        <f>('Body - sporty'!BT24^Parametre!$A$9)/'Body - sporty'!$DK24</f>
        <v>7.3278773372558944E-5</v>
      </c>
      <c r="BU21" s="383">
        <f>('Body - sporty'!BU24^Parametre!$A$9)/'Body - sporty'!$DK24</f>
        <v>1.6442551111214645E-3</v>
      </c>
      <c r="BV21" s="383">
        <f>('Body - sporty'!BV24^Parametre!$A$9)/'Body - sporty'!$DK24</f>
        <v>0</v>
      </c>
      <c r="BW21" s="383">
        <f>('Body - sporty'!BW24^Parametre!$A$9)/'Body - sporty'!$DK24</f>
        <v>0</v>
      </c>
      <c r="BX21" s="383">
        <f>('Body - sporty'!BX24^Parametre!$A$9)/'Body - sporty'!$DK24</f>
        <v>0</v>
      </c>
      <c r="BY21" s="383">
        <f>('Body - sporty'!BY24^Parametre!$A$9)/'Body - sporty'!$DK24</f>
        <v>0</v>
      </c>
      <c r="BZ21" s="383">
        <f>('Body - sporty'!BZ24^Parametre!$A$9)/'Body - sporty'!$DK24</f>
        <v>3.9166582205075258E-4</v>
      </c>
      <c r="CA21" s="383">
        <f>('Body - sporty'!CA24^Parametre!$A$9)/'Body - sporty'!$DK24</f>
        <v>0</v>
      </c>
      <c r="CB21" s="383">
        <f>('Body - sporty'!CB24^Parametre!$A$9)/'Body - sporty'!$DK24</f>
        <v>1.288874901540073E-3</v>
      </c>
      <c r="CC21" s="383">
        <f>('Body - sporty'!CC24^Parametre!$A$9)/'Body - sporty'!$DK24</f>
        <v>2.5029572922754655E-4</v>
      </c>
      <c r="CD21" s="383">
        <f>('Body - sporty'!CD24^Parametre!$A$9)/'Body - sporty'!$DK24</f>
        <v>3.6082696747267145E-3</v>
      </c>
      <c r="CE21" s="383">
        <f>('Body - sporty'!CE24^Parametre!$A$9)/'Body - sporty'!$DK24</f>
        <v>1.3147446463673464E-2</v>
      </c>
      <c r="CF21" s="383">
        <f>('Body - sporty'!CF24^Parametre!$A$9)/'Body - sporty'!$DK24</f>
        <v>6.5464509104826785E-3</v>
      </c>
      <c r="CG21" s="383">
        <f>('Body - sporty'!CG24^Parametre!$A$9)/'Body - sporty'!$DK24</f>
        <v>0.34598735746279857</v>
      </c>
      <c r="CH21" s="383">
        <f>('Body - sporty'!CH24^Parametre!$A$9)/'Body - sporty'!$DK24</f>
        <v>1.9528384258327508E-2</v>
      </c>
      <c r="CI21" s="383">
        <f>('Body - sporty'!CI24^Parametre!$A$9)/'Body - sporty'!$DK24</f>
        <v>1.1229754461751073E-3</v>
      </c>
      <c r="CJ21" s="383">
        <f>('Body - sporty'!CJ24^Parametre!$A$9)/'Body - sporty'!$DK24</f>
        <v>6.3689641666757861E-5</v>
      </c>
      <c r="CK21" s="383">
        <f>('Body - sporty'!CK24^Parametre!$A$9)/'Body - sporty'!$DK24</f>
        <v>0</v>
      </c>
      <c r="CL21" s="383">
        <f>('Body - sporty'!CL24^Parametre!$A$9)/'Body - sporty'!$DK24</f>
        <v>1.5860847339245355E-2</v>
      </c>
      <c r="CM21" s="383">
        <f>('Body - sporty'!CM24^Parametre!$A$9)/'Body - sporty'!$DK24</f>
        <v>1.3911860547115381E-2</v>
      </c>
      <c r="CN21" s="383">
        <f>('Body - sporty'!CN24^Parametre!$A$9)/'Body - sporty'!$DK24</f>
        <v>0</v>
      </c>
      <c r="CO21" s="383">
        <f>('Body - sporty'!CO24^Parametre!$A$9)/'Body - sporty'!$DK24</f>
        <v>2.6995154949264921E-2</v>
      </c>
      <c r="CP21" s="383">
        <f>('Body - sporty'!CP24^Parametre!$A$9)/'Body - sporty'!$DK24</f>
        <v>0</v>
      </c>
      <c r="CQ21" s="383">
        <f>('Body - sporty'!CQ24^Parametre!$A$9)/'Body - sporty'!$DK24</f>
        <v>0</v>
      </c>
      <c r="CR21" s="383">
        <f>('Body - sporty'!CR24^Parametre!$A$9)/'Body - sporty'!$DK24</f>
        <v>1.256280603501432E-3</v>
      </c>
      <c r="CS21" s="383">
        <f>('Body - sporty'!CS24^Parametre!$A$9)/'Body - sporty'!$DK24</f>
        <v>1.5110963954506984E-4</v>
      </c>
      <c r="CT21" s="383">
        <f>('Body - sporty'!CT24^Parametre!$A$9)/'Body - sporty'!$DK24</f>
        <v>4.9521158491094321E-3</v>
      </c>
      <c r="CU21" s="383">
        <f>('Body - sporty'!CU24^Parametre!$A$9)/'Body - sporty'!$DK24</f>
        <v>0</v>
      </c>
      <c r="CV21" s="383">
        <f>('Body - sporty'!CV24^Parametre!$A$9)/'Body - sporty'!$DK24</f>
        <v>0</v>
      </c>
      <c r="CW21" s="383">
        <f>('Body - sporty'!CW24^Parametre!$A$9)/'Body - sporty'!$DK24</f>
        <v>2.9138484841921336E-3</v>
      </c>
      <c r="CX21" s="383">
        <f>('Body - sporty'!CX24^Parametre!$A$9)/'Body - sporty'!$DK24</f>
        <v>1.6881986963031677E-5</v>
      </c>
      <c r="CY21" s="383">
        <f>('Body - sporty'!CY24^Parametre!$A$9)/'Body - sporty'!$DK24</f>
        <v>1.1640133813564362E-2</v>
      </c>
      <c r="CZ21" s="383">
        <f>('Body - sporty'!CZ24^Parametre!$A$9)/'Body - sporty'!$DK24</f>
        <v>5.6499358009657052E-3</v>
      </c>
      <c r="DA21" s="383">
        <f>('Body - sporty'!DA24^Parametre!$A$9)/'Body - sporty'!$DK24</f>
        <v>0.18411380156708479</v>
      </c>
      <c r="DB21" s="383">
        <f>('Body - sporty'!DB24^Parametre!$A$9)/'Body - sporty'!$DK24</f>
        <v>2.2652548380469841E-2</v>
      </c>
      <c r="DC21" s="383">
        <f>('Body - sporty'!DC24^Parametre!$A$9)/'Body - sporty'!$DK24</f>
        <v>9.7945405606554011E-5</v>
      </c>
      <c r="DD21" s="383">
        <f>('Body - sporty'!DD24^Parametre!$A$9)/'Body - sporty'!$DK24</f>
        <v>0</v>
      </c>
      <c r="DE21" s="383">
        <f>('Body - sporty'!DE24^Parametre!$A$9)/'Body - sporty'!$DK24</f>
        <v>1.768443415235434E-2</v>
      </c>
      <c r="DF21" s="383">
        <f>('Body - sporty'!DF24^Parametre!$A$9)/'Body - sporty'!$DK24</f>
        <v>0</v>
      </c>
      <c r="DG21" s="383">
        <f>('Body - sporty'!DG24^Parametre!$A$9)/'Body - sporty'!$DK24</f>
        <v>1.2840323989493302E-2</v>
      </c>
      <c r="DH21" s="383">
        <f>('Body - sporty'!DH24^Parametre!$A$9)/'Body - sporty'!$DK24</f>
        <v>0</v>
      </c>
      <c r="DI21" s="383">
        <f>('Body - sporty'!DI24^Parametre!$A$9)/'Body - sporty'!$DK24</f>
        <v>0</v>
      </c>
    </row>
    <row r="22" spans="1:113" ht="14.25" customHeight="1" x14ac:dyDescent="0.25">
      <c r="A22" s="239" t="s">
        <v>24</v>
      </c>
      <c r="B22" s="383">
        <f>('Body - sporty'!B25^Parametre!$A$9)/'Body - sporty'!$DK25</f>
        <v>1.8071345333229899E-4</v>
      </c>
      <c r="C22" s="383">
        <f>('Body - sporty'!C25^Parametre!$A$9)/'Body - sporty'!$DK25</f>
        <v>0</v>
      </c>
      <c r="D22" s="383">
        <f>('Body - sporty'!D25^Parametre!$A$9)/'Body - sporty'!$DK25</f>
        <v>7.758142415762484E-2</v>
      </c>
      <c r="E22" s="383">
        <f>('Body - sporty'!E25^Parametre!$A$9)/'Body - sporty'!$DK25</f>
        <v>1.5490615184011855E-2</v>
      </c>
      <c r="F22" s="383">
        <f>('Body - sporty'!F25^Parametre!$A$9)/'Body - sporty'!$DK25</f>
        <v>0</v>
      </c>
      <c r="G22" s="383">
        <f>('Body - sporty'!G25^Parametre!$A$9)/'Body - sporty'!$DK25</f>
        <v>6.3402540282957276E-2</v>
      </c>
      <c r="H22" s="383">
        <f>('Body - sporty'!H25^Parametre!$A$9)/'Body - sporty'!$DK25</f>
        <v>0</v>
      </c>
      <c r="I22" s="383">
        <f>('Body - sporty'!I25^Parametre!$A$9)/'Body - sporty'!$DK25</f>
        <v>0</v>
      </c>
      <c r="J22" s="383">
        <f>('Body - sporty'!J25^Parametre!$A$9)/'Body - sporty'!$DK25</f>
        <v>3.3348561195869889E-2</v>
      </c>
      <c r="K22" s="383">
        <f>('Body - sporty'!K25^Parametre!$A$9)/'Body - sporty'!$DK25</f>
        <v>0</v>
      </c>
      <c r="L22" s="383">
        <f>('Body - sporty'!L25^Parametre!$A$9)/'Body - sporty'!$DK25</f>
        <v>0</v>
      </c>
      <c r="M22" s="383">
        <f>('Body - sporty'!M25^Parametre!$A$9)/'Body - sporty'!$DK25</f>
        <v>0.57334788133503778</v>
      </c>
      <c r="N22" s="383">
        <f>('Body - sporty'!N25^Parametre!$A$9)/'Body - sporty'!$DK25</f>
        <v>0</v>
      </c>
      <c r="O22" s="383">
        <f>('Body - sporty'!O25^Parametre!$A$9)/'Body - sporty'!$DK25</f>
        <v>0</v>
      </c>
      <c r="P22" s="383">
        <f>('Body - sporty'!P25^Parametre!$A$9)/'Body - sporty'!$DK25</f>
        <v>0</v>
      </c>
      <c r="Q22" s="383">
        <f>('Body - sporty'!Q25^Parametre!$A$9)/'Body - sporty'!$DK25</f>
        <v>0</v>
      </c>
      <c r="R22" s="383">
        <f>('Body - sporty'!R25^Parametre!$A$9)/'Body - sporty'!$DK25</f>
        <v>7.334449369194527E-4</v>
      </c>
      <c r="S22" s="383">
        <f>('Body - sporty'!S25^Parametre!$A$9)/'Body - sporty'!$DK25</f>
        <v>0</v>
      </c>
      <c r="T22" s="383">
        <f>('Body - sporty'!T25^Parametre!$A$9)/'Body - sporty'!$DK25</f>
        <v>2.8242729215992917E-3</v>
      </c>
      <c r="U22" s="383">
        <f>('Body - sporty'!U25^Parametre!$A$9)/'Body - sporty'!$DK25</f>
        <v>1.4813540215098614E-2</v>
      </c>
      <c r="V22" s="383">
        <f>('Body - sporty'!V25^Parametre!$A$9)/'Body - sporty'!$DK25</f>
        <v>2.0391745838871551E-4</v>
      </c>
      <c r="W22" s="383">
        <f>('Body - sporty'!W25^Parametre!$A$9)/'Body - sporty'!$DK25</f>
        <v>0</v>
      </c>
      <c r="X22" s="383">
        <f>('Body - sporty'!X25^Parametre!$A$9)/'Body - sporty'!$DK25</f>
        <v>0</v>
      </c>
      <c r="Y22" s="383">
        <f>('Body - sporty'!Y25^Parametre!$A$9)/'Body - sporty'!$DK25</f>
        <v>0</v>
      </c>
      <c r="Z22" s="383">
        <f>('Body - sporty'!Z25^Parametre!$A$9)/'Body - sporty'!$DK25</f>
        <v>0</v>
      </c>
      <c r="AA22" s="383">
        <f>('Body - sporty'!AA25^Parametre!$A$9)/'Body - sporty'!$DK25</f>
        <v>1.3155850498774286E-2</v>
      </c>
      <c r="AB22" s="383">
        <f>('Body - sporty'!AB25^Parametre!$A$9)/'Body - sporty'!$DK25</f>
        <v>7.2174621288071516E-3</v>
      </c>
      <c r="AC22" s="383">
        <f>('Body - sporty'!AC25^Parametre!$A$9)/'Body - sporty'!$DK25</f>
        <v>4.982280257247191E-2</v>
      </c>
      <c r="AD22" s="383">
        <f>('Body - sporty'!AD25^Parametre!$A$9)/'Body - sporty'!$DK25</f>
        <v>1.2923062701405042E-3</v>
      </c>
      <c r="AE22" s="383">
        <f>('Body - sporty'!AE25^Parametre!$A$9)/'Body - sporty'!$DK25</f>
        <v>1.7552765794206005E-4</v>
      </c>
      <c r="AF22" s="383">
        <f>('Body - sporty'!AF25^Parametre!$A$9)/'Body - sporty'!$DK25</f>
        <v>0</v>
      </c>
      <c r="AG22" s="383">
        <f>('Body - sporty'!AG25^Parametre!$A$9)/'Body - sporty'!$DK25</f>
        <v>0</v>
      </c>
      <c r="AH22" s="383">
        <f>('Body - sporty'!AH25^Parametre!$A$9)/'Body - sporty'!$DK25</f>
        <v>0</v>
      </c>
      <c r="AI22" s="383">
        <f>('Body - sporty'!AI25^Parametre!$A$9)/'Body - sporty'!$DK25</f>
        <v>0</v>
      </c>
      <c r="AJ22" s="383">
        <f>('Body - sporty'!AJ25^Parametre!$A$9)/'Body - sporty'!$DK25</f>
        <v>1.4792528442643412E-2</v>
      </c>
      <c r="AK22" s="383">
        <f>('Body - sporty'!AK25^Parametre!$A$9)/'Body - sporty'!$DK25</f>
        <v>8.7265281714243789E-3</v>
      </c>
      <c r="AL22" s="383">
        <f>('Body - sporty'!AL25^Parametre!$A$9)/'Body - sporty'!$DK25</f>
        <v>0</v>
      </c>
      <c r="AM22" s="383">
        <f>('Body - sporty'!AM25^Parametre!$A$9)/'Body - sporty'!$DK25</f>
        <v>0</v>
      </c>
      <c r="AN22" s="383">
        <f>('Body - sporty'!AN25^Parametre!$A$9)/'Body - sporty'!$DK25</f>
        <v>1.4892380229554832E-3</v>
      </c>
      <c r="AO22" s="383">
        <f>('Body - sporty'!AO25^Parametre!$A$9)/'Body - sporty'!$DK25</f>
        <v>5.1671545890751578E-4</v>
      </c>
      <c r="AP22" s="383">
        <f>('Body - sporty'!AP25^Parametre!$A$9)/'Body - sporty'!$DK25</f>
        <v>1</v>
      </c>
      <c r="AQ22" s="383">
        <f>('Body - sporty'!AQ25^Parametre!$A$9)/'Body - sporty'!$DK25</f>
        <v>0</v>
      </c>
      <c r="AR22" s="383">
        <f>('Body - sporty'!AR25^Parametre!$A$9)/'Body - sporty'!$DK25</f>
        <v>0</v>
      </c>
      <c r="AS22" s="383">
        <f>('Body - sporty'!AS25^Parametre!$A$9)/'Body - sporty'!$DK25</f>
        <v>0.15067266536351259</v>
      </c>
      <c r="AT22" s="383">
        <f>('Body - sporty'!AT25^Parametre!$A$9)/'Body - sporty'!$DK25</f>
        <v>1.1536132575565732E-2</v>
      </c>
      <c r="AU22" s="383">
        <f>('Body - sporty'!AU25^Parametre!$A$9)/'Body - sporty'!$DK25</f>
        <v>0.10053874969939694</v>
      </c>
      <c r="AV22" s="383">
        <f>('Body - sporty'!AV25^Parametre!$A$9)/'Body - sporty'!$DK25</f>
        <v>0</v>
      </c>
      <c r="AW22" s="383">
        <f>('Body - sporty'!AW25^Parametre!$A$9)/'Body - sporty'!$DK25</f>
        <v>0</v>
      </c>
      <c r="AX22" s="383">
        <f>('Body - sporty'!AX25^Parametre!$A$9)/'Body - sporty'!$DK25</f>
        <v>9.7178520362079801E-3</v>
      </c>
      <c r="AY22" s="383">
        <f>('Body - sporty'!AY25^Parametre!$A$9)/'Body - sporty'!$DK25</f>
        <v>0.1206258942730743</v>
      </c>
      <c r="AZ22" s="383">
        <f>('Body - sporty'!AZ25^Parametre!$A$9)/'Body - sporty'!$DK25</f>
        <v>0</v>
      </c>
      <c r="BA22" s="383">
        <f>('Body - sporty'!BA25^Parametre!$A$9)/'Body - sporty'!$DK25</f>
        <v>2.0060178259717221E-2</v>
      </c>
      <c r="BB22" s="383">
        <f>('Body - sporty'!BB25^Parametre!$A$9)/'Body - sporty'!$DK25</f>
        <v>0</v>
      </c>
      <c r="BC22" s="383">
        <f>('Body - sporty'!BC25^Parametre!$A$9)/'Body - sporty'!$DK25</f>
        <v>0</v>
      </c>
      <c r="BD22" s="383">
        <f>('Body - sporty'!BD25^Parametre!$A$9)/'Body - sporty'!$DK25</f>
        <v>0</v>
      </c>
      <c r="BE22" s="383">
        <f>('Body - sporty'!BE25^Parametre!$A$9)/'Body - sporty'!$DK25</f>
        <v>4.3739029637158856E-3</v>
      </c>
      <c r="BF22" s="383">
        <f>('Body - sporty'!BF25^Parametre!$A$9)/'Body - sporty'!$DK25</f>
        <v>0</v>
      </c>
      <c r="BG22" s="383">
        <f>('Body - sporty'!BG25^Parametre!$A$9)/'Body - sporty'!$DK25</f>
        <v>0</v>
      </c>
      <c r="BH22" s="383">
        <f>('Body - sporty'!BH25^Parametre!$A$9)/'Body - sporty'!$DK25</f>
        <v>0</v>
      </c>
      <c r="BI22" s="383">
        <f>('Body - sporty'!BI25^Parametre!$A$9)/'Body - sporty'!$DK25</f>
        <v>0</v>
      </c>
      <c r="BJ22" s="383">
        <f>('Body - sporty'!BJ25^Parametre!$A$9)/'Body - sporty'!$DK25</f>
        <v>0</v>
      </c>
      <c r="BK22" s="383">
        <f>('Body - sporty'!BK25^Parametre!$A$9)/'Body - sporty'!$DK25</f>
        <v>0</v>
      </c>
      <c r="BL22" s="383">
        <f>('Body - sporty'!BL25^Parametre!$A$9)/'Body - sporty'!$DK25</f>
        <v>0</v>
      </c>
      <c r="BM22" s="383">
        <f>('Body - sporty'!BM25^Parametre!$A$9)/'Body - sporty'!$DK25</f>
        <v>0</v>
      </c>
      <c r="BN22" s="383">
        <f>('Body - sporty'!BN25^Parametre!$A$9)/'Body - sporty'!$DK25</f>
        <v>0</v>
      </c>
      <c r="BO22" s="383">
        <f>('Body - sporty'!BO25^Parametre!$A$9)/'Body - sporty'!$DK25</f>
        <v>3.192571429741789E-2</v>
      </c>
      <c r="BP22" s="383">
        <f>('Body - sporty'!BP25^Parametre!$A$9)/'Body - sporty'!$DK25</f>
        <v>0</v>
      </c>
      <c r="BQ22" s="383">
        <f>('Body - sporty'!BQ25^Parametre!$A$9)/'Body - sporty'!$DK25</f>
        <v>1.1896389390301347E-2</v>
      </c>
      <c r="BR22" s="383">
        <f>('Body - sporty'!BR25^Parametre!$A$9)/'Body - sporty'!$DK25</f>
        <v>0</v>
      </c>
      <c r="BS22" s="383">
        <f>('Body - sporty'!BS25^Parametre!$A$9)/'Body - sporty'!$DK25</f>
        <v>0</v>
      </c>
      <c r="BT22" s="383">
        <f>('Body - sporty'!BT25^Parametre!$A$9)/'Body - sporty'!$DK25</f>
        <v>0</v>
      </c>
      <c r="BU22" s="383">
        <f>('Body - sporty'!BU25^Parametre!$A$9)/'Body - sporty'!$DK25</f>
        <v>0</v>
      </c>
      <c r="BV22" s="383">
        <f>('Body - sporty'!BV25^Parametre!$A$9)/'Body - sporty'!$DK25</f>
        <v>0</v>
      </c>
      <c r="BW22" s="383">
        <f>('Body - sporty'!BW25^Parametre!$A$9)/'Body - sporty'!$DK25</f>
        <v>0</v>
      </c>
      <c r="BX22" s="383">
        <f>('Body - sporty'!BX25^Parametre!$A$9)/'Body - sporty'!$DK25</f>
        <v>0</v>
      </c>
      <c r="BY22" s="383">
        <f>('Body - sporty'!BY25^Parametre!$A$9)/'Body - sporty'!$DK25</f>
        <v>0</v>
      </c>
      <c r="BZ22" s="383">
        <f>('Body - sporty'!BZ25^Parametre!$A$9)/'Body - sporty'!$DK25</f>
        <v>0</v>
      </c>
      <c r="CA22" s="383">
        <f>('Body - sporty'!CA25^Parametre!$A$9)/'Body - sporty'!$DK25</f>
        <v>0</v>
      </c>
      <c r="CB22" s="383">
        <f>('Body - sporty'!CB25^Parametre!$A$9)/'Body - sporty'!$DK25</f>
        <v>1.7182225668593519E-3</v>
      </c>
      <c r="CC22" s="383">
        <f>('Body - sporty'!CC25^Parametre!$A$9)/'Body - sporty'!$DK25</f>
        <v>0</v>
      </c>
      <c r="CD22" s="383">
        <f>('Body - sporty'!CD25^Parametre!$A$9)/'Body - sporty'!$DK25</f>
        <v>0</v>
      </c>
      <c r="CE22" s="383">
        <f>('Body - sporty'!CE25^Parametre!$A$9)/'Body - sporty'!$DK25</f>
        <v>0</v>
      </c>
      <c r="CF22" s="383">
        <f>('Body - sporty'!CF25^Parametre!$A$9)/'Body - sporty'!$DK25</f>
        <v>0</v>
      </c>
      <c r="CG22" s="383">
        <f>('Body - sporty'!CG25^Parametre!$A$9)/'Body - sporty'!$DK25</f>
        <v>0</v>
      </c>
      <c r="CH22" s="383">
        <f>('Body - sporty'!CH25^Parametre!$A$9)/'Body - sporty'!$DK25</f>
        <v>9.9357343252865164E-3</v>
      </c>
      <c r="CI22" s="383">
        <f>('Body - sporty'!CI25^Parametre!$A$9)/'Body - sporty'!$DK25</f>
        <v>0</v>
      </c>
      <c r="CJ22" s="383">
        <f>('Body - sporty'!CJ25^Parametre!$A$9)/'Body - sporty'!$DK25</f>
        <v>0</v>
      </c>
      <c r="CK22" s="383">
        <f>('Body - sporty'!CK25^Parametre!$A$9)/'Body - sporty'!$DK25</f>
        <v>0</v>
      </c>
      <c r="CL22" s="383">
        <f>('Body - sporty'!CL25^Parametre!$A$9)/'Body - sporty'!$DK25</f>
        <v>1.3847418095467521E-2</v>
      </c>
      <c r="CM22" s="383">
        <f>('Body - sporty'!CM25^Parametre!$A$9)/'Body - sporty'!$DK25</f>
        <v>0</v>
      </c>
      <c r="CN22" s="383">
        <f>('Body - sporty'!CN25^Parametre!$A$9)/'Body - sporty'!$DK25</f>
        <v>0</v>
      </c>
      <c r="CO22" s="383">
        <f>('Body - sporty'!CO25^Parametre!$A$9)/'Body - sporty'!$DK25</f>
        <v>2.5077006003983951E-2</v>
      </c>
      <c r="CP22" s="383">
        <f>('Body - sporty'!CP25^Parametre!$A$9)/'Body - sporty'!$DK25</f>
        <v>0</v>
      </c>
      <c r="CQ22" s="383">
        <f>('Body - sporty'!CQ25^Parametre!$A$9)/'Body - sporty'!$DK25</f>
        <v>0</v>
      </c>
      <c r="CR22" s="383">
        <f>('Body - sporty'!CR25^Parametre!$A$9)/'Body - sporty'!$DK25</f>
        <v>1.2556727993236546E-3</v>
      </c>
      <c r="CS22" s="383">
        <f>('Body - sporty'!CS25^Parametre!$A$9)/'Body - sporty'!$DK25</f>
        <v>0</v>
      </c>
      <c r="CT22" s="383">
        <f>('Body - sporty'!CT25^Parametre!$A$9)/'Body - sporty'!$DK25</f>
        <v>0</v>
      </c>
      <c r="CU22" s="383">
        <f>('Body - sporty'!CU25^Parametre!$A$9)/'Body - sporty'!$DK25</f>
        <v>5.2473146537350228E-4</v>
      </c>
      <c r="CV22" s="383">
        <f>('Body - sporty'!CV25^Parametre!$A$9)/'Body - sporty'!$DK25</f>
        <v>0</v>
      </c>
      <c r="CW22" s="383">
        <f>('Body - sporty'!CW25^Parametre!$A$9)/'Body - sporty'!$DK25</f>
        <v>0</v>
      </c>
      <c r="CX22" s="383">
        <f>('Body - sporty'!CX25^Parametre!$A$9)/'Body - sporty'!$DK25</f>
        <v>0</v>
      </c>
      <c r="CY22" s="383">
        <f>('Body - sporty'!CY25^Parametre!$A$9)/'Body - sporty'!$DK25</f>
        <v>1.598421202927832E-2</v>
      </c>
      <c r="CZ22" s="383">
        <f>('Body - sporty'!CZ25^Parametre!$A$9)/'Body - sporty'!$DK25</f>
        <v>1.1249583818910027E-2</v>
      </c>
      <c r="DA22" s="383">
        <f>('Body - sporty'!DA25^Parametre!$A$9)/'Body - sporty'!$DK25</f>
        <v>7.730153557343547E-2</v>
      </c>
      <c r="DB22" s="383">
        <f>('Body - sporty'!DB25^Parametre!$A$9)/'Body - sporty'!$DK25</f>
        <v>1.6693070027104216E-2</v>
      </c>
      <c r="DC22" s="383">
        <f>('Body - sporty'!DC25^Parametre!$A$9)/'Body - sporty'!$DK25</f>
        <v>0</v>
      </c>
      <c r="DD22" s="383">
        <f>('Body - sporty'!DD25^Parametre!$A$9)/'Body - sporty'!$DK25</f>
        <v>0</v>
      </c>
      <c r="DE22" s="383">
        <f>('Body - sporty'!DE25^Parametre!$A$9)/'Body - sporty'!$DK25</f>
        <v>0.20956679250637572</v>
      </c>
      <c r="DF22" s="383">
        <f>('Body - sporty'!DF25^Parametre!$A$9)/'Body - sporty'!$DK25</f>
        <v>0</v>
      </c>
      <c r="DG22" s="383">
        <f>('Body - sporty'!DG25^Parametre!$A$9)/'Body - sporty'!$DK25</f>
        <v>9.9302578285872904E-3</v>
      </c>
      <c r="DH22" s="383">
        <f>('Body - sporty'!DH25^Parametre!$A$9)/'Body - sporty'!$DK25</f>
        <v>0</v>
      </c>
      <c r="DI22" s="383">
        <f>('Body - sporty'!DI25^Parametre!$A$9)/'Body - sporty'!$DK25</f>
        <v>0</v>
      </c>
    </row>
    <row r="23" spans="1:113" ht="14.25" customHeight="1" x14ac:dyDescent="0.25">
      <c r="A23" s="239" t="s">
        <v>25</v>
      </c>
      <c r="B23" s="383">
        <f>('Body - sporty'!B26^Parametre!$A$9)/'Body - sporty'!$DK26</f>
        <v>3.5985497391943322E-4</v>
      </c>
      <c r="C23" s="383">
        <f>('Body - sporty'!C26^Parametre!$A$9)/'Body - sporty'!$DK26</f>
        <v>5.9335995026717899E-3</v>
      </c>
      <c r="D23" s="383">
        <f>('Body - sporty'!D26^Parametre!$A$9)/'Body - sporty'!$DK26</f>
        <v>0.15666639549991918</v>
      </c>
      <c r="E23" s="383">
        <f>('Body - sporty'!E26^Parametre!$A$9)/'Body - sporty'!$DK26</f>
        <v>1.2121502377282616E-2</v>
      </c>
      <c r="F23" s="383">
        <f>('Body - sporty'!F26^Parametre!$A$9)/'Body - sporty'!$DK26</f>
        <v>2.8628798345299144E-4</v>
      </c>
      <c r="G23" s="383">
        <f>('Body - sporty'!G26^Parametre!$A$9)/'Body - sporty'!$DK26</f>
        <v>0.1588873573773662</v>
      </c>
      <c r="H23" s="383">
        <f>('Body - sporty'!H26^Parametre!$A$9)/'Body - sporty'!$DK26</f>
        <v>0</v>
      </c>
      <c r="I23" s="383">
        <f>('Body - sporty'!I26^Parametre!$A$9)/'Body - sporty'!$DK26</f>
        <v>0</v>
      </c>
      <c r="J23" s="383">
        <f>('Body - sporty'!J26^Parametre!$A$9)/'Body - sporty'!$DK26</f>
        <v>3.9358368650305141E-2</v>
      </c>
      <c r="K23" s="383">
        <f>('Body - sporty'!K26^Parametre!$A$9)/'Body - sporty'!$DK26</f>
        <v>0</v>
      </c>
      <c r="L23" s="383">
        <f>('Body - sporty'!L26^Parametre!$A$9)/'Body - sporty'!$DK26</f>
        <v>0.18083360698908116</v>
      </c>
      <c r="M23" s="383">
        <f>('Body - sporty'!M26^Parametre!$A$9)/'Body - sporty'!$DK26</f>
        <v>1</v>
      </c>
      <c r="N23" s="383">
        <f>('Body - sporty'!N26^Parametre!$A$9)/'Body - sporty'!$DK26</f>
        <v>0</v>
      </c>
      <c r="O23" s="383">
        <f>('Body - sporty'!O26^Parametre!$A$9)/'Body - sporty'!$DK26</f>
        <v>2.2610490654275117E-3</v>
      </c>
      <c r="P23" s="383">
        <f>('Body - sporty'!P26^Parametre!$A$9)/'Body - sporty'!$DK26</f>
        <v>1.7311096006600915E-3</v>
      </c>
      <c r="Q23" s="383">
        <f>('Body - sporty'!Q26^Parametre!$A$9)/'Body - sporty'!$DK26</f>
        <v>2.2544279310158857E-3</v>
      </c>
      <c r="R23" s="383">
        <f>('Body - sporty'!R26^Parametre!$A$9)/'Body - sporty'!$DK26</f>
        <v>0</v>
      </c>
      <c r="S23" s="383">
        <f>('Body - sporty'!S26^Parametre!$A$9)/'Body - sporty'!$DK26</f>
        <v>1.0894969190384759E-3</v>
      </c>
      <c r="T23" s="383">
        <f>('Body - sporty'!T26^Parametre!$A$9)/'Body - sporty'!$DK26</f>
        <v>0</v>
      </c>
      <c r="U23" s="383">
        <f>('Body - sporty'!U26^Parametre!$A$9)/'Body - sporty'!$DK26</f>
        <v>0.10073571789849102</v>
      </c>
      <c r="V23" s="383">
        <f>('Body - sporty'!V26^Parametre!$A$9)/'Body - sporty'!$DK26</f>
        <v>4.51402079284537E-4</v>
      </c>
      <c r="W23" s="383">
        <f>('Body - sporty'!W26^Parametre!$A$9)/'Body - sporty'!$DK26</f>
        <v>1.2714401911422901E-2</v>
      </c>
      <c r="X23" s="383">
        <f>('Body - sporty'!X26^Parametre!$A$9)/'Body - sporty'!$DK26</f>
        <v>0</v>
      </c>
      <c r="Y23" s="383">
        <f>('Body - sporty'!Y26^Parametre!$A$9)/'Body - sporty'!$DK26</f>
        <v>0</v>
      </c>
      <c r="Z23" s="383">
        <f>('Body - sporty'!Z26^Parametre!$A$9)/'Body - sporty'!$DK26</f>
        <v>4.11812588544773E-2</v>
      </c>
      <c r="AA23" s="383">
        <f>('Body - sporty'!AA26^Parametre!$A$9)/'Body - sporty'!$DK26</f>
        <v>2.8137579954464257E-4</v>
      </c>
      <c r="AB23" s="383">
        <f>('Body - sporty'!AB26^Parametre!$A$9)/'Body - sporty'!$DK26</f>
        <v>1.2640831820354191E-2</v>
      </c>
      <c r="AC23" s="383">
        <f>('Body - sporty'!AC26^Parametre!$A$9)/'Body - sporty'!$DK26</f>
        <v>9.3048548277071555E-2</v>
      </c>
      <c r="AD23" s="383">
        <f>('Body - sporty'!AD26^Parametre!$A$9)/'Body - sporty'!$DK26</f>
        <v>2.336559571672431E-3</v>
      </c>
      <c r="AE23" s="383">
        <f>('Body - sporty'!AE26^Parametre!$A$9)/'Body - sporty'!$DK26</f>
        <v>0</v>
      </c>
      <c r="AF23" s="383">
        <f>('Body - sporty'!AF26^Parametre!$A$9)/'Body - sporty'!$DK26</f>
        <v>0</v>
      </c>
      <c r="AG23" s="383">
        <f>('Body - sporty'!AG26^Parametre!$A$9)/'Body - sporty'!$DK26</f>
        <v>0</v>
      </c>
      <c r="AH23" s="383">
        <f>('Body - sporty'!AH26^Parametre!$A$9)/'Body - sporty'!$DK26</f>
        <v>6.8045252147599963E-5</v>
      </c>
      <c r="AI23" s="383">
        <f>('Body - sporty'!AI26^Parametre!$A$9)/'Body - sporty'!$DK26</f>
        <v>1.5420496259979067E-2</v>
      </c>
      <c r="AJ23" s="383">
        <f>('Body - sporty'!AJ26^Parametre!$A$9)/'Body - sporty'!$DK26</f>
        <v>3.5520530458477979E-2</v>
      </c>
      <c r="AK23" s="383">
        <f>('Body - sporty'!AK26^Parametre!$A$9)/'Body - sporty'!$DK26</f>
        <v>2.9714953594954439E-2</v>
      </c>
      <c r="AL23" s="383">
        <f>('Body - sporty'!AL26^Parametre!$A$9)/'Body - sporty'!$DK26</f>
        <v>0</v>
      </c>
      <c r="AM23" s="383">
        <f>('Body - sporty'!AM26^Parametre!$A$9)/'Body - sporty'!$DK26</f>
        <v>0</v>
      </c>
      <c r="AN23" s="383">
        <f>('Body - sporty'!AN26^Parametre!$A$9)/'Body - sporty'!$DK26</f>
        <v>0</v>
      </c>
      <c r="AO23" s="383">
        <f>('Body - sporty'!AO26^Parametre!$A$9)/'Body - sporty'!$DK26</f>
        <v>8.4330238853078338E-4</v>
      </c>
      <c r="AP23" s="383">
        <f>('Body - sporty'!AP26^Parametre!$A$9)/'Body - sporty'!$DK26</f>
        <v>0.96929512192393452</v>
      </c>
      <c r="AQ23" s="383">
        <f>('Body - sporty'!AQ26^Parametre!$A$9)/'Body - sporty'!$DK26</f>
        <v>0</v>
      </c>
      <c r="AR23" s="383">
        <f>('Body - sporty'!AR26^Parametre!$A$9)/'Body - sporty'!$DK26</f>
        <v>5.0460688707781257E-4</v>
      </c>
      <c r="AS23" s="383">
        <f>('Body - sporty'!AS26^Parametre!$A$9)/'Body - sporty'!$DK26</f>
        <v>6.4572703499437417E-2</v>
      </c>
      <c r="AT23" s="383">
        <f>('Body - sporty'!AT26^Parametre!$A$9)/'Body - sporty'!$DK26</f>
        <v>3.8497082398729177E-2</v>
      </c>
      <c r="AU23" s="383">
        <f>('Body - sporty'!AU26^Parametre!$A$9)/'Body - sporty'!$DK26</f>
        <v>0.11065697641187523</v>
      </c>
      <c r="AV23" s="383">
        <f>('Body - sporty'!AV26^Parametre!$A$9)/'Body - sporty'!$DK26</f>
        <v>0</v>
      </c>
      <c r="AW23" s="383">
        <f>('Body - sporty'!AW26^Parametre!$A$9)/'Body - sporty'!$DK26</f>
        <v>0</v>
      </c>
      <c r="AX23" s="383">
        <f>('Body - sporty'!AX26^Parametre!$A$9)/'Body - sporty'!$DK26</f>
        <v>1.9681995019567858E-2</v>
      </c>
      <c r="AY23" s="383">
        <f>('Body - sporty'!AY26^Parametre!$A$9)/'Body - sporty'!$DK26</f>
        <v>0.14405352177972586</v>
      </c>
      <c r="AZ23" s="383">
        <f>('Body - sporty'!AZ26^Parametre!$A$9)/'Body - sporty'!$DK26</f>
        <v>0</v>
      </c>
      <c r="BA23" s="383">
        <f>('Body - sporty'!BA26^Parametre!$A$9)/'Body - sporty'!$DK26</f>
        <v>9.4090884190242891E-2</v>
      </c>
      <c r="BB23" s="383">
        <f>('Body - sporty'!BB26^Parametre!$A$9)/'Body - sporty'!$DK26</f>
        <v>4.7560170924534141E-4</v>
      </c>
      <c r="BC23" s="383">
        <f>('Body - sporty'!BC26^Parametre!$A$9)/'Body - sporty'!$DK26</f>
        <v>0</v>
      </c>
      <c r="BD23" s="383">
        <f>('Body - sporty'!BD26^Parametre!$A$9)/'Body - sporty'!$DK26</f>
        <v>0</v>
      </c>
      <c r="BE23" s="383">
        <f>('Body - sporty'!BE26^Parametre!$A$9)/'Body - sporty'!$DK26</f>
        <v>1.036565367169009E-2</v>
      </c>
      <c r="BF23" s="383">
        <f>('Body - sporty'!BF26^Parametre!$A$9)/'Body - sporty'!$DK26</f>
        <v>1.355602495446023E-4</v>
      </c>
      <c r="BG23" s="383">
        <f>('Body - sporty'!BG26^Parametre!$A$9)/'Body - sporty'!$DK26</f>
        <v>4.0414495714659753E-5</v>
      </c>
      <c r="BH23" s="383">
        <f>('Body - sporty'!BH26^Parametre!$A$9)/'Body - sporty'!$DK26</f>
        <v>7.3399375178005103E-3</v>
      </c>
      <c r="BI23" s="383">
        <f>('Body - sporty'!BI26^Parametre!$A$9)/'Body - sporty'!$DK26</f>
        <v>0</v>
      </c>
      <c r="BJ23" s="383">
        <f>('Body - sporty'!BJ26^Parametre!$A$9)/'Body - sporty'!$DK26</f>
        <v>2.6513722078227005E-2</v>
      </c>
      <c r="BK23" s="383">
        <f>('Body - sporty'!BK26^Parametre!$A$9)/'Body - sporty'!$DK26</f>
        <v>0</v>
      </c>
      <c r="BL23" s="383">
        <f>('Body - sporty'!BL26^Parametre!$A$9)/'Body - sporty'!$DK26</f>
        <v>0</v>
      </c>
      <c r="BM23" s="383">
        <f>('Body - sporty'!BM26^Parametre!$A$9)/'Body - sporty'!$DK26</f>
        <v>0</v>
      </c>
      <c r="BN23" s="383">
        <f>('Body - sporty'!BN26^Parametre!$A$9)/'Body - sporty'!$DK26</f>
        <v>0</v>
      </c>
      <c r="BO23" s="383">
        <f>('Body - sporty'!BO26^Parametre!$A$9)/'Body - sporty'!$DK26</f>
        <v>6.8317593274102542E-2</v>
      </c>
      <c r="BP23" s="383">
        <f>('Body - sporty'!BP26^Parametre!$A$9)/'Body - sporty'!$DK26</f>
        <v>5.7929191584964422E-3</v>
      </c>
      <c r="BQ23" s="383">
        <f>('Body - sporty'!BQ26^Parametre!$A$9)/'Body - sporty'!$DK26</f>
        <v>1.7158454605995608E-2</v>
      </c>
      <c r="BR23" s="383">
        <f>('Body - sporty'!BR26^Parametre!$A$9)/'Body - sporty'!$DK26</f>
        <v>1.190447840857286E-3</v>
      </c>
      <c r="BS23" s="383">
        <f>('Body - sporty'!BS26^Parametre!$A$9)/'Body - sporty'!$DK26</f>
        <v>7.3923988567025783E-3</v>
      </c>
      <c r="BT23" s="383">
        <f>('Body - sporty'!BT26^Parametre!$A$9)/'Body - sporty'!$DK26</f>
        <v>0</v>
      </c>
      <c r="BU23" s="383">
        <f>('Body - sporty'!BU26^Parametre!$A$9)/'Body - sporty'!$DK26</f>
        <v>2.2303072352929734E-3</v>
      </c>
      <c r="BV23" s="383">
        <f>('Body - sporty'!BV26^Parametre!$A$9)/'Body - sporty'!$DK26</f>
        <v>0</v>
      </c>
      <c r="BW23" s="383">
        <f>('Body - sporty'!BW26^Parametre!$A$9)/'Body - sporty'!$DK26</f>
        <v>0</v>
      </c>
      <c r="BX23" s="383">
        <f>('Body - sporty'!BX26^Parametre!$A$9)/'Body - sporty'!$DK26</f>
        <v>4.1780692719534739E-5</v>
      </c>
      <c r="BY23" s="383">
        <f>('Body - sporty'!BY26^Parametre!$A$9)/'Body - sporty'!$DK26</f>
        <v>0</v>
      </c>
      <c r="BZ23" s="383">
        <f>('Body - sporty'!BZ26^Parametre!$A$9)/'Body - sporty'!$DK26</f>
        <v>0</v>
      </c>
      <c r="CA23" s="383">
        <f>('Body - sporty'!CA26^Parametre!$A$9)/'Body - sporty'!$DK26</f>
        <v>0</v>
      </c>
      <c r="CB23" s="383">
        <f>('Body - sporty'!CB26^Parametre!$A$9)/'Body - sporty'!$DK26</f>
        <v>0</v>
      </c>
      <c r="CC23" s="383">
        <f>('Body - sporty'!CC26^Parametre!$A$9)/'Body - sporty'!$DK26</f>
        <v>0</v>
      </c>
      <c r="CD23" s="383">
        <f>('Body - sporty'!CD26^Parametre!$A$9)/'Body - sporty'!$DK26</f>
        <v>3.9835934643365212E-3</v>
      </c>
      <c r="CE23" s="383">
        <f>('Body - sporty'!CE26^Parametre!$A$9)/'Body - sporty'!$DK26</f>
        <v>1.1068904536696971E-2</v>
      </c>
      <c r="CF23" s="383">
        <f>('Body - sporty'!CF26^Parametre!$A$9)/'Body - sporty'!$DK26</f>
        <v>0</v>
      </c>
      <c r="CG23" s="383">
        <f>('Body - sporty'!CG26^Parametre!$A$9)/'Body - sporty'!$DK26</f>
        <v>6.5559580859125277E-2</v>
      </c>
      <c r="CH23" s="383">
        <f>('Body - sporty'!CH26^Parametre!$A$9)/'Body - sporty'!$DK26</f>
        <v>3.2599421830938898E-2</v>
      </c>
      <c r="CI23" s="383">
        <f>('Body - sporty'!CI26^Parametre!$A$9)/'Body - sporty'!$DK26</f>
        <v>1.2684493270879711E-3</v>
      </c>
      <c r="CJ23" s="383">
        <f>('Body - sporty'!CJ26^Parametre!$A$9)/'Body - sporty'!$DK26</f>
        <v>0</v>
      </c>
      <c r="CK23" s="383">
        <f>('Body - sporty'!CK26^Parametre!$A$9)/'Body - sporty'!$DK26</f>
        <v>0</v>
      </c>
      <c r="CL23" s="383">
        <f>('Body - sporty'!CL26^Parametre!$A$9)/'Body - sporty'!$DK26</f>
        <v>2.3973124023323706E-2</v>
      </c>
      <c r="CM23" s="383">
        <f>('Body - sporty'!CM26^Parametre!$A$9)/'Body - sporty'!$DK26</f>
        <v>2.224095091368538E-2</v>
      </c>
      <c r="CN23" s="383">
        <f>('Body - sporty'!CN26^Parametre!$A$9)/'Body - sporty'!$DK26</f>
        <v>0</v>
      </c>
      <c r="CO23" s="383">
        <f>('Body - sporty'!CO26^Parametre!$A$9)/'Body - sporty'!$DK26</f>
        <v>2.574524934070473E-2</v>
      </c>
      <c r="CP23" s="383">
        <f>('Body - sporty'!CP26^Parametre!$A$9)/'Body - sporty'!$DK26</f>
        <v>0</v>
      </c>
      <c r="CQ23" s="383">
        <f>('Body - sporty'!CQ26^Parametre!$A$9)/'Body - sporty'!$DK26</f>
        <v>0</v>
      </c>
      <c r="CR23" s="383">
        <f>('Body - sporty'!CR26^Parametre!$A$9)/'Body - sporty'!$DK26</f>
        <v>2.4430265406880391E-3</v>
      </c>
      <c r="CS23" s="383">
        <f>('Body - sporty'!CS26^Parametre!$A$9)/'Body - sporty'!$DK26</f>
        <v>1.3439028346991179E-4</v>
      </c>
      <c r="CT23" s="383">
        <f>('Body - sporty'!CT26^Parametre!$A$9)/'Body - sporty'!$DK26</f>
        <v>5.4856160456394857E-3</v>
      </c>
      <c r="CU23" s="383">
        <f>('Body - sporty'!CU26^Parametre!$A$9)/'Body - sporty'!$DK26</f>
        <v>0</v>
      </c>
      <c r="CV23" s="383">
        <f>('Body - sporty'!CV26^Parametre!$A$9)/'Body - sporty'!$DK26</f>
        <v>0</v>
      </c>
      <c r="CW23" s="383">
        <f>('Body - sporty'!CW26^Parametre!$A$9)/'Body - sporty'!$DK26</f>
        <v>4.6639603683969787E-3</v>
      </c>
      <c r="CX23" s="383">
        <f>('Body - sporty'!CX26^Parametre!$A$9)/'Body - sporty'!$DK26</f>
        <v>0</v>
      </c>
      <c r="CY23" s="383">
        <f>('Body - sporty'!CY26^Parametre!$A$9)/'Body - sporty'!$DK26</f>
        <v>4.4755161406427733E-2</v>
      </c>
      <c r="CZ23" s="383">
        <f>('Body - sporty'!CZ26^Parametre!$A$9)/'Body - sporty'!$DK26</f>
        <v>1.932744834803676E-2</v>
      </c>
      <c r="DA23" s="383">
        <f>('Body - sporty'!DA26^Parametre!$A$9)/'Body - sporty'!$DK26</f>
        <v>0.42494364816787011</v>
      </c>
      <c r="DB23" s="383">
        <f>('Body - sporty'!DB26^Parametre!$A$9)/'Body - sporty'!$DK26</f>
        <v>2.9778571459241402E-2</v>
      </c>
      <c r="DC23" s="383">
        <f>('Body - sporty'!DC26^Parametre!$A$9)/'Body - sporty'!$DK26</f>
        <v>0</v>
      </c>
      <c r="DD23" s="383">
        <f>('Body - sporty'!DD26^Parametre!$A$9)/'Body - sporty'!$DK26</f>
        <v>0</v>
      </c>
      <c r="DE23" s="383">
        <f>('Body - sporty'!DE26^Parametre!$A$9)/'Body - sporty'!$DK26</f>
        <v>0.17895971039633771</v>
      </c>
      <c r="DF23" s="383">
        <f>('Body - sporty'!DF26^Parametre!$A$9)/'Body - sporty'!$DK26</f>
        <v>2.3219472027533749E-4</v>
      </c>
      <c r="DG23" s="383">
        <f>('Body - sporty'!DG26^Parametre!$A$9)/'Body - sporty'!$DK26</f>
        <v>2.7870687873354474E-2</v>
      </c>
      <c r="DH23" s="383">
        <f>('Body - sporty'!DH26^Parametre!$A$9)/'Body - sporty'!$DK26</f>
        <v>5.5380891915115957E-2</v>
      </c>
      <c r="DI23" s="383">
        <f>('Body - sporty'!DI26^Parametre!$A$9)/'Body - sporty'!$DK26</f>
        <v>3.0635991088044999E-3</v>
      </c>
    </row>
    <row r="24" spans="1:113" ht="14.25" customHeight="1" x14ac:dyDescent="0.25">
      <c r="A24" s="239" t="s">
        <v>26</v>
      </c>
      <c r="B24" s="383">
        <f>('Body - sporty'!B27^Parametre!$A$9)/'Body - sporty'!$DK27</f>
        <v>2.2794697993291342E-5</v>
      </c>
      <c r="C24" s="383">
        <f>('Body - sporty'!C27^Parametre!$A$9)/'Body - sporty'!$DK27</f>
        <v>1.0544804924075035E-2</v>
      </c>
      <c r="D24" s="383">
        <f>('Body - sporty'!D27^Parametre!$A$9)/'Body - sporty'!$DK27</f>
        <v>3.4866496621634574E-2</v>
      </c>
      <c r="E24" s="383">
        <f>('Body - sporty'!E27^Parametre!$A$9)/'Body - sporty'!$DK27</f>
        <v>1.7934161745483831E-3</v>
      </c>
      <c r="F24" s="383">
        <f>('Body - sporty'!F27^Parametre!$A$9)/'Body - sporty'!$DK27</f>
        <v>1.6144144499594063E-5</v>
      </c>
      <c r="G24" s="383">
        <f>('Body - sporty'!G27^Parametre!$A$9)/'Body - sporty'!$DK27</f>
        <v>1.6290765316719337E-2</v>
      </c>
      <c r="H24" s="383">
        <f>('Body - sporty'!H27^Parametre!$A$9)/'Body - sporty'!$DK27</f>
        <v>7.2222721121944291E-5</v>
      </c>
      <c r="I24" s="383">
        <f>('Body - sporty'!I27^Parametre!$A$9)/'Body - sporty'!$DK27</f>
        <v>7.5278781683457106E-3</v>
      </c>
      <c r="J24" s="383">
        <f>('Body - sporty'!J27^Parametre!$A$9)/'Body - sporty'!$DK27</f>
        <v>0.43681072683517153</v>
      </c>
      <c r="K24" s="383">
        <f>('Body - sporty'!K27^Parametre!$A$9)/'Body - sporty'!$DK27</f>
        <v>1.2689820996145522E-4</v>
      </c>
      <c r="L24" s="383">
        <f>('Body - sporty'!L27^Parametre!$A$9)/'Body - sporty'!$DK27</f>
        <v>1</v>
      </c>
      <c r="M24" s="383">
        <f>('Body - sporty'!M27^Parametre!$A$9)/'Body - sporty'!$DK27</f>
        <v>5.1808376593539721E-2</v>
      </c>
      <c r="N24" s="383">
        <f>('Body - sporty'!N27^Parametre!$A$9)/'Body - sporty'!$DK27</f>
        <v>6.62259576380454E-4</v>
      </c>
      <c r="O24" s="383">
        <f>('Body - sporty'!O27^Parametre!$A$9)/'Body - sporty'!$DK27</f>
        <v>9.8626428602401685E-5</v>
      </c>
      <c r="P24" s="383">
        <f>('Body - sporty'!P27^Parametre!$A$9)/'Body - sporty'!$DK27</f>
        <v>3.9392007412347854E-4</v>
      </c>
      <c r="Q24" s="383">
        <f>('Body - sporty'!Q27^Parametre!$A$9)/'Body - sporty'!$DK27</f>
        <v>9.3030772676883937E-5</v>
      </c>
      <c r="R24" s="383">
        <f>('Body - sporty'!R27^Parametre!$A$9)/'Body - sporty'!$DK27</f>
        <v>1.166096795126231E-4</v>
      </c>
      <c r="S24" s="383">
        <f>('Body - sporty'!S27^Parametre!$A$9)/'Body - sporty'!$DK27</f>
        <v>8.4977084771846548E-5</v>
      </c>
      <c r="T24" s="383">
        <f>('Body - sporty'!T27^Parametre!$A$9)/'Body - sporty'!$DK27</f>
        <v>2.7504046708037508E-4</v>
      </c>
      <c r="U24" s="383">
        <f>('Body - sporty'!U27^Parametre!$A$9)/'Body - sporty'!$DK27</f>
        <v>0.33964183844611934</v>
      </c>
      <c r="V24" s="383">
        <f>('Body - sporty'!V27^Parametre!$A$9)/'Body - sporty'!$DK27</f>
        <v>1.8891496891541895E-5</v>
      </c>
      <c r="W24" s="383">
        <f>('Body - sporty'!W27^Parametre!$A$9)/'Body - sporty'!$DK27</f>
        <v>1.1877944971226456E-3</v>
      </c>
      <c r="X24" s="383">
        <f>('Body - sporty'!X27^Parametre!$A$9)/'Body - sporty'!$DK27</f>
        <v>1.5155824854404411E-6</v>
      </c>
      <c r="Y24" s="383">
        <f>('Body - sporty'!Y27^Parametre!$A$9)/'Body - sporty'!$DK27</f>
        <v>2.3522446656964838E-5</v>
      </c>
      <c r="Z24" s="383">
        <f>('Body - sporty'!Z27^Parametre!$A$9)/'Body - sporty'!$DK27</f>
        <v>2.990136579518517E-3</v>
      </c>
      <c r="AA24" s="383">
        <f>('Body - sporty'!AA27^Parametre!$A$9)/'Body - sporty'!$DK27</f>
        <v>1.7652214126004813E-5</v>
      </c>
      <c r="AB24" s="383">
        <f>('Body - sporty'!AB27^Parametre!$A$9)/'Body - sporty'!$DK27</f>
        <v>7.5454206256197261E-4</v>
      </c>
      <c r="AC24" s="383">
        <f>('Body - sporty'!AC27^Parametre!$A$9)/'Body - sporty'!$DK27</f>
        <v>7.432214560859747E-3</v>
      </c>
      <c r="AD24" s="383">
        <f>('Body - sporty'!AD27^Parametre!$A$9)/'Body - sporty'!$DK27</f>
        <v>1.7649847641330825E-2</v>
      </c>
      <c r="AE24" s="383">
        <f>('Body - sporty'!AE27^Parametre!$A$9)/'Body - sporty'!$DK27</f>
        <v>1.7392718599227254E-5</v>
      </c>
      <c r="AF24" s="383">
        <f>('Body - sporty'!AF27^Parametre!$A$9)/'Body - sporty'!$DK27</f>
        <v>2.1905704771552982E-6</v>
      </c>
      <c r="AG24" s="383">
        <f>('Body - sporty'!AG27^Parametre!$A$9)/'Body - sporty'!$DK27</f>
        <v>1.1370799649924503E-5</v>
      </c>
      <c r="AH24" s="383">
        <f>('Body - sporty'!AH27^Parametre!$A$9)/'Body - sporty'!$DK27</f>
        <v>2.0258255011332538E-6</v>
      </c>
      <c r="AI24" s="383">
        <f>('Body - sporty'!AI27^Parametre!$A$9)/'Body - sporty'!$DK27</f>
        <v>8.420502812118599E-4</v>
      </c>
      <c r="AJ24" s="383">
        <f>('Body - sporty'!AJ27^Parametre!$A$9)/'Body - sporty'!$DK27</f>
        <v>1.8695358031585233E-3</v>
      </c>
      <c r="AK24" s="383">
        <f>('Body - sporty'!AK27^Parametre!$A$9)/'Body - sporty'!$DK27</f>
        <v>1.765413184488112E-2</v>
      </c>
      <c r="AL24" s="383">
        <f>('Body - sporty'!AL27^Parametre!$A$9)/'Body - sporty'!$DK27</f>
        <v>1.3692545387420248E-3</v>
      </c>
      <c r="AM24" s="383">
        <f>('Body - sporty'!AM27^Parametre!$A$9)/'Body - sporty'!$DK27</f>
        <v>1.9423824633582626E-6</v>
      </c>
      <c r="AN24" s="383">
        <f>('Body - sporty'!AN27^Parametre!$A$9)/'Body - sporty'!$DK27</f>
        <v>1.2908136492926827E-4</v>
      </c>
      <c r="AO24" s="383">
        <f>('Body - sporty'!AO27^Parametre!$A$9)/'Body - sporty'!$DK27</f>
        <v>5.0101951210024904E-4</v>
      </c>
      <c r="AP24" s="383">
        <f>('Body - sporty'!AP27^Parametre!$A$9)/'Body - sporty'!$DK27</f>
        <v>8.6760340708056757E-2</v>
      </c>
      <c r="AQ24" s="383">
        <f>('Body - sporty'!AQ27^Parametre!$A$9)/'Body - sporty'!$DK27</f>
        <v>7.9367463118279109E-7</v>
      </c>
      <c r="AR24" s="383">
        <f>('Body - sporty'!AR27^Parametre!$A$9)/'Body - sporty'!$DK27</f>
        <v>2.5492084267899109E-5</v>
      </c>
      <c r="AS24" s="383">
        <f>('Body - sporty'!AS27^Parametre!$A$9)/'Body - sporty'!$DK27</f>
        <v>5.1085319453600155E-2</v>
      </c>
      <c r="AT24" s="383">
        <f>('Body - sporty'!AT27^Parametre!$A$9)/'Body - sporty'!$DK27</f>
        <v>1.6107417491486857E-2</v>
      </c>
      <c r="AU24" s="383">
        <f>('Body - sporty'!AU27^Parametre!$A$9)/'Body - sporty'!$DK27</f>
        <v>6.5964555583403551E-3</v>
      </c>
      <c r="AV24" s="383">
        <f>('Body - sporty'!AV27^Parametre!$A$9)/'Body - sporty'!$DK27</f>
        <v>2.5021366825764196E-2</v>
      </c>
      <c r="AW24" s="383">
        <f>('Body - sporty'!AW27^Parametre!$A$9)/'Body - sporty'!$DK27</f>
        <v>3.2083882648293819E-3</v>
      </c>
      <c r="AX24" s="383">
        <f>('Body - sporty'!AX27^Parametre!$A$9)/'Body - sporty'!$DK27</f>
        <v>3.330489056560029E-4</v>
      </c>
      <c r="AY24" s="383">
        <f>('Body - sporty'!AY27^Parametre!$A$9)/'Body - sporty'!$DK27</f>
        <v>9.6860939974281798E-3</v>
      </c>
      <c r="AZ24" s="383">
        <f>('Body - sporty'!AZ27^Parametre!$A$9)/'Body - sporty'!$DK27</f>
        <v>0</v>
      </c>
      <c r="BA24" s="383">
        <f>('Body - sporty'!BA27^Parametre!$A$9)/'Body - sporty'!$DK27</f>
        <v>0.47363029662477552</v>
      </c>
      <c r="BB24" s="383">
        <f>('Body - sporty'!BB27^Parametre!$A$9)/'Body - sporty'!$DK27</f>
        <v>1.3762376611996712E-5</v>
      </c>
      <c r="BC24" s="383">
        <f>('Body - sporty'!BC27^Parametre!$A$9)/'Body - sporty'!$DK27</f>
        <v>9.269614743510195E-6</v>
      </c>
      <c r="BD24" s="383">
        <f>('Body - sporty'!BD27^Parametre!$A$9)/'Body - sporty'!$DK27</f>
        <v>6.8938490827324378E-5</v>
      </c>
      <c r="BE24" s="383">
        <f>('Body - sporty'!BE27^Parametre!$A$9)/'Body - sporty'!$DK27</f>
        <v>0.12045403201600266</v>
      </c>
      <c r="BF24" s="383">
        <f>('Body - sporty'!BF27^Parametre!$A$9)/'Body - sporty'!$DK27</f>
        <v>9.8664568044877087E-4</v>
      </c>
      <c r="BG24" s="383">
        <f>('Body - sporty'!BG27^Parametre!$A$9)/'Body - sporty'!$DK27</f>
        <v>0</v>
      </c>
      <c r="BH24" s="383">
        <f>('Body - sporty'!BH27^Parametre!$A$9)/'Body - sporty'!$DK27</f>
        <v>3.6292720505883989E-4</v>
      </c>
      <c r="BI24" s="383">
        <f>('Body - sporty'!BI27^Parametre!$A$9)/'Body - sporty'!$DK27</f>
        <v>2.0356235175459001E-5</v>
      </c>
      <c r="BJ24" s="383">
        <f>('Body - sporty'!BJ27^Parametre!$A$9)/'Body - sporty'!$DK27</f>
        <v>4.2642520480266525E-4</v>
      </c>
      <c r="BK24" s="383">
        <f>('Body - sporty'!BK27^Parametre!$A$9)/'Body - sporty'!$DK27</f>
        <v>0</v>
      </c>
      <c r="BL24" s="383">
        <f>('Body - sporty'!BL27^Parametre!$A$9)/'Body - sporty'!$DK27</f>
        <v>6.493865510221013E-5</v>
      </c>
      <c r="BM24" s="383">
        <f>('Body - sporty'!BM27^Parametre!$A$9)/'Body - sporty'!$DK27</f>
        <v>0</v>
      </c>
      <c r="BN24" s="383">
        <f>('Body - sporty'!BN27^Parametre!$A$9)/'Body - sporty'!$DK27</f>
        <v>2.4552423611175132E-6</v>
      </c>
      <c r="BO24" s="383">
        <f>('Body - sporty'!BO27^Parametre!$A$9)/'Body - sporty'!$DK27</f>
        <v>0.13881841913101023</v>
      </c>
      <c r="BP24" s="383">
        <f>('Body - sporty'!BP27^Parametre!$A$9)/'Body - sporty'!$DK27</f>
        <v>4.6929353175068398E-4</v>
      </c>
      <c r="BQ24" s="383">
        <f>('Body - sporty'!BQ27^Parametre!$A$9)/'Body - sporty'!$DK27</f>
        <v>2.0448259362990034E-2</v>
      </c>
      <c r="BR24" s="383">
        <f>('Body - sporty'!BR27^Parametre!$A$9)/'Body - sporty'!$DK27</f>
        <v>2.0281305521716534E-3</v>
      </c>
      <c r="BS24" s="383">
        <f>('Body - sporty'!BS27^Parametre!$A$9)/'Body - sporty'!$DK27</f>
        <v>0</v>
      </c>
      <c r="BT24" s="383">
        <f>('Body - sporty'!BT27^Parametre!$A$9)/'Body - sporty'!$DK27</f>
        <v>0</v>
      </c>
      <c r="BU24" s="383">
        <f>('Body - sporty'!BU27^Parametre!$A$9)/'Body - sporty'!$DK27</f>
        <v>1.3710894262340177E-4</v>
      </c>
      <c r="BV24" s="383">
        <f>('Body - sporty'!BV27^Parametre!$A$9)/'Body - sporty'!$DK27</f>
        <v>0</v>
      </c>
      <c r="BW24" s="383">
        <f>('Body - sporty'!BW27^Parametre!$A$9)/'Body - sporty'!$DK27</f>
        <v>0</v>
      </c>
      <c r="BX24" s="383">
        <f>('Body - sporty'!BX27^Parametre!$A$9)/'Body - sporty'!$DK27</f>
        <v>1.9664949280849332E-6</v>
      </c>
      <c r="BY24" s="383">
        <f>('Body - sporty'!BY27^Parametre!$A$9)/'Body - sporty'!$DK27</f>
        <v>7.21887359586611E-5</v>
      </c>
      <c r="BZ24" s="383">
        <f>('Body - sporty'!BZ27^Parametre!$A$9)/'Body - sporty'!$DK27</f>
        <v>2.5736247203284558E-5</v>
      </c>
      <c r="CA24" s="383">
        <f>('Body - sporty'!CA27^Parametre!$A$9)/'Body - sporty'!$DK27</f>
        <v>1.9865261102640392E-6</v>
      </c>
      <c r="CB24" s="383">
        <f>('Body - sporty'!CB27^Parametre!$A$9)/'Body - sporty'!$DK27</f>
        <v>5.2137949811917536E-3</v>
      </c>
      <c r="CC24" s="383">
        <f>('Body - sporty'!CC27^Parametre!$A$9)/'Body - sporty'!$DK27</f>
        <v>1.7490849645996676E-5</v>
      </c>
      <c r="CD24" s="383">
        <f>('Body - sporty'!CD27^Parametre!$A$9)/'Body - sporty'!$DK27</f>
        <v>1.1467428274848998E-2</v>
      </c>
      <c r="CE24" s="383">
        <f>('Body - sporty'!CE27^Parametre!$A$9)/'Body - sporty'!$DK27</f>
        <v>7.6973055018912954E-4</v>
      </c>
      <c r="CF24" s="383">
        <f>('Body - sporty'!CF27^Parametre!$A$9)/'Body - sporty'!$DK27</f>
        <v>3.5042216831410357E-4</v>
      </c>
      <c r="CG24" s="383">
        <f>('Body - sporty'!CG27^Parametre!$A$9)/'Body - sporty'!$DK27</f>
        <v>5.4586083335827857E-3</v>
      </c>
      <c r="CH24" s="383">
        <f>('Body - sporty'!CH27^Parametre!$A$9)/'Body - sporty'!$DK27</f>
        <v>1.9948678657041494E-3</v>
      </c>
      <c r="CI24" s="383">
        <f>('Body - sporty'!CI27^Parametre!$A$9)/'Body - sporty'!$DK27</f>
        <v>8.7061253618349031E-5</v>
      </c>
      <c r="CJ24" s="383">
        <f>('Body - sporty'!CJ27^Parametre!$A$9)/'Body - sporty'!$DK27</f>
        <v>4.9287835735994204E-6</v>
      </c>
      <c r="CK24" s="383">
        <f>('Body - sporty'!CK27^Parametre!$A$9)/'Body - sporty'!$DK27</f>
        <v>1.9820715669580808E-5</v>
      </c>
      <c r="CL24" s="383">
        <f>('Body - sporty'!CL27^Parametre!$A$9)/'Body - sporty'!$DK27</f>
        <v>2.2956097042435919E-3</v>
      </c>
      <c r="CM24" s="383">
        <f>('Body - sporty'!CM27^Parametre!$A$9)/'Body - sporty'!$DK27</f>
        <v>4.7389240957472871E-2</v>
      </c>
      <c r="CN24" s="383">
        <f>('Body - sporty'!CN27^Parametre!$A$9)/'Body - sporty'!$DK27</f>
        <v>3.5016017743615949E-6</v>
      </c>
      <c r="CO24" s="383">
        <f>('Body - sporty'!CO27^Parametre!$A$9)/'Body - sporty'!$DK27</f>
        <v>2.5492084267899119E-3</v>
      </c>
      <c r="CP24" s="383">
        <f>('Body - sporty'!CP27^Parametre!$A$9)/'Body - sporty'!$DK27</f>
        <v>0</v>
      </c>
      <c r="CQ24" s="383">
        <f>('Body - sporty'!CQ27^Parametre!$A$9)/'Body - sporty'!$DK27</f>
        <v>1.582037043632229E-5</v>
      </c>
      <c r="CR24" s="383">
        <f>('Body - sporty'!CR27^Parametre!$A$9)/'Body - sporty'!$DK27</f>
        <v>9.2414580897160307E-3</v>
      </c>
      <c r="CS24" s="383">
        <f>('Body - sporty'!CS27^Parametre!$A$9)/'Body - sporty'!$DK27</f>
        <v>8.4310237913299505E-6</v>
      </c>
      <c r="CT24" s="383">
        <f>('Body - sporty'!CT27^Parametre!$A$9)/'Body - sporty'!$DK27</f>
        <v>3.9373653073848555E-4</v>
      </c>
      <c r="CU24" s="383">
        <f>('Body - sporty'!CU27^Parametre!$A$9)/'Body - sporty'!$DK27</f>
        <v>0</v>
      </c>
      <c r="CV24" s="383">
        <f>('Body - sporty'!CV27^Parametre!$A$9)/'Body - sporty'!$DK27</f>
        <v>8.2134739579632163E-3</v>
      </c>
      <c r="CW24" s="383">
        <f>('Body - sporty'!CW27^Parametre!$A$9)/'Body - sporty'!$DK27</f>
        <v>1.0854202723855769E-3</v>
      </c>
      <c r="CX24" s="383">
        <f>('Body - sporty'!CX27^Parametre!$A$9)/'Body - sporty'!$DK27</f>
        <v>1.5344122924973826E-6</v>
      </c>
      <c r="CY24" s="383">
        <f>('Body - sporty'!CY27^Parametre!$A$9)/'Body - sporty'!$DK27</f>
        <v>0.32962567377914342</v>
      </c>
      <c r="CZ24" s="383">
        <f>('Body - sporty'!CZ27^Parametre!$A$9)/'Body - sporty'!$DK27</f>
        <v>8.6763654008651953E-4</v>
      </c>
      <c r="DA24" s="383">
        <f>('Body - sporty'!DA27^Parametre!$A$9)/'Body - sporty'!$DK27</f>
        <v>2.722064474040109E-2</v>
      </c>
      <c r="DB24" s="383">
        <f>('Body - sporty'!DB27^Parametre!$A$9)/'Body - sporty'!$DK27</f>
        <v>1.727566215188182E-2</v>
      </c>
      <c r="DC24" s="383">
        <f>('Body - sporty'!DC27^Parametre!$A$9)/'Body - sporty'!$DK27</f>
        <v>6.0537164939037754E-6</v>
      </c>
      <c r="DD24" s="383">
        <f>('Body - sporty'!DD27^Parametre!$A$9)/'Body - sporty'!$DK27</f>
        <v>2.1684921276649143E-5</v>
      </c>
      <c r="DE24" s="383">
        <f>('Body - sporty'!DE27^Parametre!$A$9)/'Body - sporty'!$DK27</f>
        <v>1.3880447037081425E-2</v>
      </c>
      <c r="DF24" s="383">
        <f>('Body - sporty'!DF27^Parametre!$A$9)/'Body - sporty'!$DK27</f>
        <v>2.085460235094597E-4</v>
      </c>
      <c r="DG24" s="383">
        <f>('Body - sporty'!DG27^Parametre!$A$9)/'Body - sporty'!$DK27</f>
        <v>2.2424102155097344E-3</v>
      </c>
      <c r="DH24" s="383">
        <f>('Body - sporty'!DH27^Parametre!$A$9)/'Body - sporty'!$DK27</f>
        <v>0.22419130897083439</v>
      </c>
      <c r="DI24" s="383">
        <f>('Body - sporty'!DI27^Parametre!$A$9)/'Body - sporty'!$DK27</f>
        <v>1.5241495209914149E-4</v>
      </c>
    </row>
    <row r="25" spans="1:113" ht="14.25" customHeight="1" x14ac:dyDescent="0.25">
      <c r="A25" s="238" t="s">
        <v>27</v>
      </c>
      <c r="B25" s="383">
        <f>('Body - sporty'!B28^Parametre!$A$9)/'Body - sporty'!$DK28</f>
        <v>5.238605358005889E-5</v>
      </c>
      <c r="C25" s="383">
        <f>('Body - sporty'!C28^Parametre!$A$9)/'Body - sporty'!$DK28</f>
        <v>0</v>
      </c>
      <c r="D25" s="383">
        <f>('Body - sporty'!D28^Parametre!$A$9)/'Body - sporty'!$DK28</f>
        <v>2.0368284390756216E-2</v>
      </c>
      <c r="E25" s="383">
        <f>('Body - sporty'!E28^Parametre!$A$9)/'Body - sporty'!$DK28</f>
        <v>2.9329911671768616E-3</v>
      </c>
      <c r="F25" s="383">
        <f>('Body - sporty'!F28^Parametre!$A$9)/'Body - sporty'!$DK28</f>
        <v>3.7444529938031909E-5</v>
      </c>
      <c r="G25" s="383">
        <f>('Body - sporty'!G28^Parametre!$A$9)/'Body - sporty'!$DK28</f>
        <v>4.2190846324672189E-2</v>
      </c>
      <c r="H25" s="383">
        <f>('Body - sporty'!H28^Parametre!$A$9)/'Body - sporty'!$DK28</f>
        <v>1.9900398272888043E-4</v>
      </c>
      <c r="I25" s="383">
        <f>('Body - sporty'!I28^Parametre!$A$9)/'Body - sporty'!$DK28</f>
        <v>1.4831298723342873E-2</v>
      </c>
      <c r="J25" s="383">
        <f>('Body - sporty'!J28^Parametre!$A$9)/'Body - sporty'!$DK28</f>
        <v>6.9815703557299293E-3</v>
      </c>
      <c r="K25" s="383">
        <f>('Body - sporty'!K28^Parametre!$A$9)/'Body - sporty'!$DK28</f>
        <v>0</v>
      </c>
      <c r="L25" s="383">
        <f>('Body - sporty'!L28^Parametre!$A$9)/'Body - sporty'!$DK28</f>
        <v>2.0200644310220374E-2</v>
      </c>
      <c r="M25" s="383">
        <f>('Body - sporty'!M28^Parametre!$A$9)/'Body - sporty'!$DK28</f>
        <v>3.6624492769326243E-2</v>
      </c>
      <c r="N25" s="383">
        <f>('Body - sporty'!N28^Parametre!$A$9)/'Body - sporty'!$DK28</f>
        <v>0</v>
      </c>
      <c r="O25" s="383">
        <f>('Body - sporty'!O28^Parametre!$A$9)/'Body - sporty'!$DK28</f>
        <v>2.3849384017860591E-4</v>
      </c>
      <c r="P25" s="383">
        <f>('Body - sporty'!P28^Parametre!$A$9)/'Body - sporty'!$DK28</f>
        <v>7.5141204770536971E-5</v>
      </c>
      <c r="Q25" s="383">
        <f>('Body - sporty'!Q28^Parametre!$A$9)/'Body - sporty'!$DK28</f>
        <v>0</v>
      </c>
      <c r="R25" s="383">
        <f>('Body - sporty'!R28^Parametre!$A$9)/'Body - sporty'!$DK28</f>
        <v>1.8458150198103455E-4</v>
      </c>
      <c r="S25" s="383">
        <f>('Body - sporty'!S28^Parametre!$A$9)/'Body - sporty'!$DK28</f>
        <v>0</v>
      </c>
      <c r="T25" s="383">
        <f>('Body - sporty'!T28^Parametre!$A$9)/'Body - sporty'!$DK28</f>
        <v>5.606853041124672E-4</v>
      </c>
      <c r="U25" s="383">
        <f>('Body - sporty'!U28^Parametre!$A$9)/'Body - sporty'!$DK28</f>
        <v>3.4161565456014148E-2</v>
      </c>
      <c r="V25" s="383">
        <f>('Body - sporty'!V28^Parametre!$A$9)/'Body - sporty'!$DK28</f>
        <v>4.6260811036145985E-5</v>
      </c>
      <c r="W25" s="383">
        <f>('Body - sporty'!W28^Parametre!$A$9)/'Body - sporty'!$DK28</f>
        <v>3.3767014600834845E-3</v>
      </c>
      <c r="X25" s="383">
        <f>('Body - sporty'!X28^Parametre!$A$9)/'Body - sporty'!$DK28</f>
        <v>0</v>
      </c>
      <c r="Y25" s="383">
        <f>('Body - sporty'!Y28^Parametre!$A$9)/'Body - sporty'!$DK28</f>
        <v>4.3535494163752652E-5</v>
      </c>
      <c r="Z25" s="383">
        <f>('Body - sporty'!Z28^Parametre!$A$9)/'Body - sporty'!$DK28</f>
        <v>0.11995731081147511</v>
      </c>
      <c r="AA25" s="383">
        <f>('Body - sporty'!AA28^Parametre!$A$9)/'Body - sporty'!$DK28</f>
        <v>5.7283363006030529E-5</v>
      </c>
      <c r="AB25" s="383">
        <f>('Body - sporty'!AB28^Parametre!$A$9)/'Body - sporty'!$DK28</f>
        <v>0</v>
      </c>
      <c r="AC25" s="383">
        <f>('Body - sporty'!AC28^Parametre!$A$9)/'Body - sporty'!$DK28</f>
        <v>1.9241027756525041E-2</v>
      </c>
      <c r="AD25" s="383">
        <f>('Body - sporty'!AD28^Parametre!$A$9)/'Body - sporty'!$DK28</f>
        <v>2.9628995034313929E-4</v>
      </c>
      <c r="AE25" s="383">
        <f>('Body - sporty'!AE28^Parametre!$A$9)/'Body - sporty'!$DK28</f>
        <v>4.0495680632757435E-5</v>
      </c>
      <c r="AF25" s="383">
        <f>('Body - sporty'!AF28^Parametre!$A$9)/'Body - sporty'!$DK28</f>
        <v>6.2221311557653609E-6</v>
      </c>
      <c r="AG25" s="383">
        <f>('Body - sporty'!AG28^Parametre!$A$9)/'Body - sporty'!$DK28</f>
        <v>0</v>
      </c>
      <c r="AH25" s="383">
        <f>('Body - sporty'!AH28^Parametre!$A$9)/'Body - sporty'!$DK28</f>
        <v>0</v>
      </c>
      <c r="AI25" s="383">
        <f>('Body - sporty'!AI28^Parametre!$A$9)/'Body - sporty'!$DK28</f>
        <v>2.0168965071525836E-3</v>
      </c>
      <c r="AJ25" s="383">
        <f>('Body - sporty'!AJ28^Parametre!$A$9)/'Body - sporty'!$DK28</f>
        <v>3.14757150096705E-3</v>
      </c>
      <c r="AK25" s="383">
        <f>('Body - sporty'!AK28^Parametre!$A$9)/'Body - sporty'!$DK28</f>
        <v>2.6343849601418424E-3</v>
      </c>
      <c r="AL25" s="383">
        <f>('Body - sporty'!AL28^Parametre!$A$9)/'Body - sporty'!$DK28</f>
        <v>4.16519422867537E-3</v>
      </c>
      <c r="AM25" s="383">
        <f>('Body - sporty'!AM28^Parametre!$A$9)/'Body - sporty'!$DK28</f>
        <v>0</v>
      </c>
      <c r="AN25" s="383">
        <f>('Body - sporty'!AN28^Parametre!$A$9)/'Body - sporty'!$DK28</f>
        <v>0</v>
      </c>
      <c r="AO25" s="383">
        <f>('Body - sporty'!AO28^Parametre!$A$9)/'Body - sporty'!$DK28</f>
        <v>9.8159065823185112E-5</v>
      </c>
      <c r="AP25" s="383">
        <f>('Body - sporty'!AP28^Parametre!$A$9)/'Body - sporty'!$DK28</f>
        <v>0.14924604212595657</v>
      </c>
      <c r="AQ25" s="383">
        <f>('Body - sporty'!AQ28^Parametre!$A$9)/'Body - sporty'!$DK28</f>
        <v>0</v>
      </c>
      <c r="AR25" s="383">
        <f>('Body - sporty'!AR28^Parametre!$A$9)/'Body - sporty'!$DK28</f>
        <v>4.204902006941485E-5</v>
      </c>
      <c r="AS25" s="383">
        <f>('Body - sporty'!AS28^Parametre!$A$9)/'Body - sporty'!$DK28</f>
        <v>0.86069786974905971</v>
      </c>
      <c r="AT25" s="383">
        <f>('Body - sporty'!AT28^Parametre!$A$9)/'Body - sporty'!$DK28</f>
        <v>3.1176079477094744E-3</v>
      </c>
      <c r="AU25" s="383">
        <f>('Body - sporty'!AU28^Parametre!$A$9)/'Body - sporty'!$DK28</f>
        <v>0</v>
      </c>
      <c r="AV25" s="383">
        <f>('Body - sporty'!AV28^Parametre!$A$9)/'Body - sporty'!$DK28</f>
        <v>6.9921492464581556E-3</v>
      </c>
      <c r="AW25" s="383">
        <f>('Body - sporty'!AW28^Parametre!$A$9)/'Body - sporty'!$DK28</f>
        <v>6.697776281351497E-5</v>
      </c>
      <c r="AX25" s="383">
        <f>('Body - sporty'!AX28^Parametre!$A$9)/'Body - sporty'!$DK28</f>
        <v>1.0758841383837405E-3</v>
      </c>
      <c r="AY25" s="383">
        <f>('Body - sporty'!AY28^Parametre!$A$9)/'Body - sporty'!$DK28</f>
        <v>1.8683517977066612E-2</v>
      </c>
      <c r="AZ25" s="383">
        <f>('Body - sporty'!AZ28^Parametre!$A$9)/'Body - sporty'!$DK28</f>
        <v>0</v>
      </c>
      <c r="BA25" s="383">
        <f>('Body - sporty'!BA28^Parametre!$A$9)/'Body - sporty'!$DK28</f>
        <v>4.7848407305863087E-3</v>
      </c>
      <c r="BB25" s="383">
        <f>('Body - sporty'!BB28^Parametre!$A$9)/'Body - sporty'!$DK28</f>
        <v>0</v>
      </c>
      <c r="BC25" s="383">
        <f>('Body - sporty'!BC28^Parametre!$A$9)/'Body - sporty'!$DK28</f>
        <v>8.9524382816694361E-7</v>
      </c>
      <c r="BD25" s="383">
        <f>('Body - sporty'!BD28^Parametre!$A$9)/'Body - sporty'!$DK28</f>
        <v>0</v>
      </c>
      <c r="BE25" s="383">
        <f>('Body - sporty'!BE28^Parametre!$A$9)/'Body - sporty'!$DK28</f>
        <v>1.9013820043976525E-3</v>
      </c>
      <c r="BF25" s="383">
        <f>('Body - sporty'!BF28^Parametre!$A$9)/'Body - sporty'!$DK28</f>
        <v>1.6966889567438439E-5</v>
      </c>
      <c r="BG25" s="383">
        <f>('Body - sporty'!BG28^Parametre!$A$9)/'Body - sporty'!$DK28</f>
        <v>0</v>
      </c>
      <c r="BH25" s="383">
        <f>('Body - sporty'!BH28^Parametre!$A$9)/'Body - sporty'!$DK28</f>
        <v>6.5196149055621658E-4</v>
      </c>
      <c r="BI25" s="383">
        <f>('Body - sporty'!BI28^Parametre!$A$9)/'Body - sporty'!$DK28</f>
        <v>5.1604661824944582E-5</v>
      </c>
      <c r="BJ25" s="383">
        <f>('Body - sporty'!BJ28^Parametre!$A$9)/'Body - sporty'!$DK28</f>
        <v>0</v>
      </c>
      <c r="BK25" s="383">
        <f>('Body - sporty'!BK28^Parametre!$A$9)/'Body - sporty'!$DK28</f>
        <v>0</v>
      </c>
      <c r="BL25" s="383">
        <f>('Body - sporty'!BL28^Parametre!$A$9)/'Body - sporty'!$DK28</f>
        <v>1.5601784474788341E-3</v>
      </c>
      <c r="BM25" s="383">
        <f>('Body - sporty'!BM28^Parametre!$A$9)/'Body - sporty'!$DK28</f>
        <v>0</v>
      </c>
      <c r="BN25" s="383">
        <f>('Body - sporty'!BN28^Parametre!$A$9)/'Body - sporty'!$DK28</f>
        <v>0</v>
      </c>
      <c r="BO25" s="383">
        <f>('Body - sporty'!BO28^Parametre!$A$9)/'Body - sporty'!$DK28</f>
        <v>1.1171140839076547E-2</v>
      </c>
      <c r="BP25" s="383">
        <f>('Body - sporty'!BP28^Parametre!$A$9)/'Body - sporty'!$DK28</f>
        <v>9.2852029435316766E-4</v>
      </c>
      <c r="BQ25" s="383">
        <f>('Body - sporty'!BQ28^Parametre!$A$9)/'Body - sporty'!$DK28</f>
        <v>3.0211938615190637E-3</v>
      </c>
      <c r="BR25" s="383">
        <f>('Body - sporty'!BR28^Parametre!$A$9)/'Body - sporty'!$DK28</f>
        <v>1.0980245420721282E-4</v>
      </c>
      <c r="BS25" s="383">
        <f>('Body - sporty'!BS28^Parametre!$A$9)/'Body - sporty'!$DK28</f>
        <v>2.1137438856906599E-2</v>
      </c>
      <c r="BT25" s="383">
        <f>('Body - sporty'!BT28^Parametre!$A$9)/'Body - sporty'!$DK28</f>
        <v>0</v>
      </c>
      <c r="BU25" s="383">
        <f>('Body - sporty'!BU28^Parametre!$A$9)/'Body - sporty'!$DK28</f>
        <v>2.725839559429889E-4</v>
      </c>
      <c r="BV25" s="383">
        <f>('Body - sporty'!BV28^Parametre!$A$9)/'Body - sporty'!$DK28</f>
        <v>0</v>
      </c>
      <c r="BW25" s="383">
        <f>('Body - sporty'!BW28^Parametre!$A$9)/'Body - sporty'!$DK28</f>
        <v>0</v>
      </c>
      <c r="BX25" s="383">
        <f>('Body - sporty'!BX28^Parametre!$A$9)/'Body - sporty'!$DK28</f>
        <v>0</v>
      </c>
      <c r="BY25" s="383">
        <f>('Body - sporty'!BY28^Parametre!$A$9)/'Body - sporty'!$DK28</f>
        <v>1.6580290187385971E-6</v>
      </c>
      <c r="BZ25" s="383">
        <f>('Body - sporty'!BZ28^Parametre!$A$9)/'Body - sporty'!$DK28</f>
        <v>6.7342266972257581E-5</v>
      </c>
      <c r="CA25" s="383">
        <f>('Body - sporty'!CA28^Parametre!$A$9)/'Body - sporty'!$DK28</f>
        <v>0</v>
      </c>
      <c r="CB25" s="383">
        <f>('Body - sporty'!CB28^Parametre!$A$9)/'Body - sporty'!$DK28</f>
        <v>2.8207134046590016E-4</v>
      </c>
      <c r="CC25" s="383">
        <f>('Body - sporty'!CC28^Parametre!$A$9)/'Body - sporty'!$DK28</f>
        <v>0</v>
      </c>
      <c r="CD25" s="383">
        <f>('Body - sporty'!CD28^Parametre!$A$9)/'Body - sporty'!$DK28</f>
        <v>0</v>
      </c>
      <c r="CE25" s="383">
        <f>('Body - sporty'!CE28^Parametre!$A$9)/'Body - sporty'!$DK28</f>
        <v>2.2323745066101918E-3</v>
      </c>
      <c r="CF25" s="383">
        <f>('Body - sporty'!CF28^Parametre!$A$9)/'Body - sporty'!$DK28</f>
        <v>8.962047599959871E-4</v>
      </c>
      <c r="CG25" s="383">
        <f>('Body - sporty'!CG28^Parametre!$A$9)/'Body - sporty'!$DK28</f>
        <v>1</v>
      </c>
      <c r="CH25" s="383">
        <f>('Body - sporty'!CH28^Parametre!$A$9)/'Body - sporty'!$DK28</f>
        <v>4.8044956366714393E-3</v>
      </c>
      <c r="CI25" s="383">
        <f>('Body - sporty'!CI28^Parametre!$A$9)/'Body - sporty'!$DK28</f>
        <v>0</v>
      </c>
      <c r="CJ25" s="383">
        <f>('Body - sporty'!CJ28^Parametre!$A$9)/'Body - sporty'!$DK28</f>
        <v>0</v>
      </c>
      <c r="CK25" s="383">
        <f>('Body - sporty'!CK28^Parametre!$A$9)/'Body - sporty'!$DK28</f>
        <v>0</v>
      </c>
      <c r="CL25" s="383">
        <f>('Body - sporty'!CL28^Parametre!$A$9)/'Body - sporty'!$DK28</f>
        <v>2.5566837608792009E-3</v>
      </c>
      <c r="CM25" s="383">
        <f>('Body - sporty'!CM28^Parametre!$A$9)/'Body - sporty'!$DK28</f>
        <v>0</v>
      </c>
      <c r="CN25" s="383">
        <f>('Body - sporty'!CN28^Parametre!$A$9)/'Body - sporty'!$DK28</f>
        <v>0</v>
      </c>
      <c r="CO25" s="383">
        <f>('Body - sporty'!CO28^Parametre!$A$9)/'Body - sporty'!$DK28</f>
        <v>3.7395060669807704E-3</v>
      </c>
      <c r="CP25" s="383">
        <f>('Body - sporty'!CP28^Parametre!$A$9)/'Body - sporty'!$DK28</f>
        <v>0</v>
      </c>
      <c r="CQ25" s="383">
        <f>('Body - sporty'!CQ28^Parametre!$A$9)/'Body - sporty'!$DK28</f>
        <v>0</v>
      </c>
      <c r="CR25" s="383">
        <f>('Body - sporty'!CR28^Parametre!$A$9)/'Body - sporty'!$DK28</f>
        <v>2.5983231199168595E-4</v>
      </c>
      <c r="CS25" s="383">
        <f>('Body - sporty'!CS28^Parametre!$A$9)/'Body - sporty'!$DK28</f>
        <v>2.6528464299817554E-5</v>
      </c>
      <c r="CT25" s="383">
        <f>('Body - sporty'!CT28^Parametre!$A$9)/'Body - sporty'!$DK28</f>
        <v>1.0860941323218912E-3</v>
      </c>
      <c r="CU25" s="383">
        <f>('Body - sporty'!CU28^Parametre!$A$9)/'Body - sporty'!$DK28</f>
        <v>3.2551331111175749E-6</v>
      </c>
      <c r="CV25" s="383">
        <f>('Body - sporty'!CV28^Parametre!$A$9)/'Body - sporty'!$DK28</f>
        <v>0</v>
      </c>
      <c r="CW25" s="383">
        <f>('Body - sporty'!CW28^Parametre!$A$9)/'Body - sporty'!$DK28</f>
        <v>1.1588925747022161E-2</v>
      </c>
      <c r="CX25" s="383">
        <f>('Body - sporty'!CX28^Parametre!$A$9)/'Body - sporty'!$DK28</f>
        <v>0</v>
      </c>
      <c r="CY25" s="383">
        <f>('Body - sporty'!CY28^Parametre!$A$9)/'Body - sporty'!$DK28</f>
        <v>7.7044074672678519E-3</v>
      </c>
      <c r="CZ25" s="383">
        <f>('Body - sporty'!CZ28^Parametre!$A$9)/'Body - sporty'!$DK28</f>
        <v>1.3142470814431217E-4</v>
      </c>
      <c r="DA25" s="383">
        <f>('Body - sporty'!DA28^Parametre!$A$9)/'Body - sporty'!$DK28</f>
        <v>5.127776683130178E-2</v>
      </c>
      <c r="DB25" s="383">
        <f>('Body - sporty'!DB28^Parametre!$A$9)/'Body - sporty'!$DK28</f>
        <v>4.163367715286458E-3</v>
      </c>
      <c r="DC25" s="383">
        <f>('Body - sporty'!DC28^Parametre!$A$9)/'Body - sporty'!$DK28</f>
        <v>1.6671717919794597E-5</v>
      </c>
      <c r="DD25" s="383">
        <f>('Body - sporty'!DD28^Parametre!$A$9)/'Body - sporty'!$DK28</f>
        <v>5.0511093688228241E-5</v>
      </c>
      <c r="DE25" s="383">
        <f>('Body - sporty'!DE28^Parametre!$A$9)/'Body - sporty'!$DK28</f>
        <v>7.5805118785398232E-3</v>
      </c>
      <c r="DF25" s="383">
        <f>('Body - sporty'!DF28^Parametre!$A$9)/'Body - sporty'!$DK28</f>
        <v>2.8916624328633431E-5</v>
      </c>
      <c r="DG25" s="383">
        <f>('Body - sporty'!DG28^Parametre!$A$9)/'Body - sporty'!$DK28</f>
        <v>2.1341544166180067E-3</v>
      </c>
      <c r="DH25" s="383">
        <f>('Body - sporty'!DH28^Parametre!$A$9)/'Body - sporty'!$DK28</f>
        <v>0</v>
      </c>
      <c r="DI25" s="383">
        <f>('Body - sporty'!DI28^Parametre!$A$9)/'Body - sporty'!$DK28</f>
        <v>0</v>
      </c>
    </row>
    <row r="26" spans="1:113" ht="14.25" customHeight="1" x14ac:dyDescent="0.25">
      <c r="A26" s="239" t="s">
        <v>28</v>
      </c>
      <c r="B26" s="383">
        <f>('Body - sporty'!B29^Parametre!$A$9)/'Body - sporty'!$DK29</f>
        <v>2.2198773839268533E-5</v>
      </c>
      <c r="C26" s="383">
        <f>('Body - sporty'!C29^Parametre!$A$9)/'Body - sporty'!$DK29</f>
        <v>1.8055547861156311E-2</v>
      </c>
      <c r="D26" s="383">
        <f>('Body - sporty'!D29^Parametre!$A$9)/'Body - sporty'!$DK29</f>
        <v>7.8223825202233359E-3</v>
      </c>
      <c r="E26" s="383">
        <f>('Body - sporty'!E29^Parametre!$A$9)/'Body - sporty'!$DK29</f>
        <v>1.4855990496120126E-3</v>
      </c>
      <c r="F26" s="383">
        <f>('Body - sporty'!F29^Parametre!$A$9)/'Body - sporty'!$DK29</f>
        <v>1.3803416825556442E-5</v>
      </c>
      <c r="G26" s="383">
        <f>('Body - sporty'!G29^Parametre!$A$9)/'Body - sporty'!$DK29</f>
        <v>6.537918579382615E-2</v>
      </c>
      <c r="H26" s="383">
        <f>('Body - sporty'!H29^Parametre!$A$9)/'Body - sporty'!$DK29</f>
        <v>3.0211643816408889E-4</v>
      </c>
      <c r="I26" s="383">
        <f>('Body - sporty'!I29^Parametre!$A$9)/'Body - sporty'!$DK29</f>
        <v>3.2160013074458815E-2</v>
      </c>
      <c r="J26" s="383">
        <f>('Body - sporty'!J29^Parametre!$A$9)/'Body - sporty'!$DK29</f>
        <v>3.6191665727080919E-3</v>
      </c>
      <c r="K26" s="383">
        <f>('Body - sporty'!K29^Parametre!$A$9)/'Body - sporty'!$DK29</f>
        <v>1.1853725690388184E-4</v>
      </c>
      <c r="L26" s="383">
        <f>('Body - sporty'!L29^Parametre!$A$9)/'Body - sporty'!$DK29</f>
        <v>8.9005936189380744E-3</v>
      </c>
      <c r="M26" s="383">
        <f>('Body - sporty'!M29^Parametre!$A$9)/'Body - sporty'!$DK29</f>
        <v>6.0591660507169354E-2</v>
      </c>
      <c r="N26" s="383">
        <f>('Body - sporty'!N29^Parametre!$A$9)/'Body - sporty'!$DK29</f>
        <v>6.5218863627249492E-4</v>
      </c>
      <c r="O26" s="383">
        <f>('Body - sporty'!O29^Parametre!$A$9)/'Body - sporty'!$DK29</f>
        <v>7.0775463565781287E-5</v>
      </c>
      <c r="P26" s="383">
        <f>('Body - sporty'!P29^Parametre!$A$9)/'Body - sporty'!$DK29</f>
        <v>9.0208514988599861E-5</v>
      </c>
      <c r="Q26" s="383">
        <f>('Body - sporty'!Q29^Parametre!$A$9)/'Body - sporty'!$DK29</f>
        <v>4.2431676511238935E-3</v>
      </c>
      <c r="R26" s="383">
        <f>('Body - sporty'!R29^Parametre!$A$9)/'Body - sporty'!$DK29</f>
        <v>9.2326112217841205E-3</v>
      </c>
      <c r="S26" s="383">
        <f>('Body - sporty'!S29^Parametre!$A$9)/'Body - sporty'!$DK29</f>
        <v>8.6164817240410026E-5</v>
      </c>
      <c r="T26" s="383">
        <f>('Body - sporty'!T29^Parametre!$A$9)/'Body - sporty'!$DK29</f>
        <v>2.43924443590991E-4</v>
      </c>
      <c r="U26" s="383">
        <f>('Body - sporty'!U29^Parametre!$A$9)/'Body - sporty'!$DK29</f>
        <v>1.2203061818405192E-2</v>
      </c>
      <c r="V26" s="383">
        <f>('Body - sporty'!V29^Parametre!$A$9)/'Body - sporty'!$DK29</f>
        <v>1.9010852574272607E-5</v>
      </c>
      <c r="W26" s="383">
        <f>('Body - sporty'!W29^Parametre!$A$9)/'Body - sporty'!$DK29</f>
        <v>1.1090424615239577E-3</v>
      </c>
      <c r="X26" s="383">
        <f>('Body - sporty'!X29^Parametre!$A$9)/'Body - sporty'!$DK29</f>
        <v>0</v>
      </c>
      <c r="Y26" s="383">
        <f>('Body - sporty'!Y29^Parametre!$A$9)/'Body - sporty'!$DK29</f>
        <v>1.9758897556999085E-5</v>
      </c>
      <c r="Z26" s="383">
        <f>('Body - sporty'!Z29^Parametre!$A$9)/'Body - sporty'!$DK29</f>
        <v>3.0020022861755951E-3</v>
      </c>
      <c r="AA26" s="383">
        <f>('Body - sporty'!AA29^Parametre!$A$9)/'Body - sporty'!$DK29</f>
        <v>5.5995508940754289E-4</v>
      </c>
      <c r="AB26" s="383">
        <f>('Body - sporty'!AB29^Parametre!$A$9)/'Body - sporty'!$DK29</f>
        <v>7.7899518914674629E-2</v>
      </c>
      <c r="AC26" s="383">
        <f>('Body - sporty'!AC29^Parametre!$A$9)/'Body - sporty'!$DK29</f>
        <v>7.3935371297639161E-3</v>
      </c>
      <c r="AD26" s="383">
        <f>('Body - sporty'!AD29^Parametre!$A$9)/'Body - sporty'!$DK29</f>
        <v>1.4623665279401264E-4</v>
      </c>
      <c r="AE26" s="383">
        <f>('Body - sporty'!AE29^Parametre!$A$9)/'Body - sporty'!$DK29</f>
        <v>4.5409148227934406E-4</v>
      </c>
      <c r="AF26" s="383">
        <f>('Body - sporty'!AF29^Parametre!$A$9)/'Body - sporty'!$DK29</f>
        <v>2.2680044853266585E-6</v>
      </c>
      <c r="AG26" s="383">
        <f>('Body - sporty'!AG29^Parametre!$A$9)/'Body - sporty'!$DK29</f>
        <v>4.5008433905638291E-4</v>
      </c>
      <c r="AH26" s="383">
        <f>('Body - sporty'!AH29^Parametre!$A$9)/'Body - sporty'!$DK29</f>
        <v>2.4315107551895851E-6</v>
      </c>
      <c r="AI26" s="383">
        <f>('Body - sporty'!AI29^Parametre!$A$9)/'Body - sporty'!$DK29</f>
        <v>8.5606859151555787E-4</v>
      </c>
      <c r="AJ26" s="383">
        <f>('Body - sporty'!AJ29^Parametre!$A$9)/'Body - sporty'!$DK29</f>
        <v>8.1586408724955359E-3</v>
      </c>
      <c r="AK26" s="383">
        <f>('Body - sporty'!AK29^Parametre!$A$9)/'Body - sporty'!$DK29</f>
        <v>1.7428598359883112E-3</v>
      </c>
      <c r="AL26" s="383">
        <f>('Body - sporty'!AL29^Parametre!$A$9)/'Body - sporty'!$DK29</f>
        <v>1.5340123201378687E-3</v>
      </c>
      <c r="AM26" s="383">
        <f>('Body - sporty'!AM29^Parametre!$A$9)/'Body - sporty'!$DK29</f>
        <v>0</v>
      </c>
      <c r="AN26" s="383">
        <f>('Body - sporty'!AN29^Parametre!$A$9)/'Body - sporty'!$DK29</f>
        <v>1.1806462713611626E-4</v>
      </c>
      <c r="AO26" s="383">
        <f>('Body - sporty'!AO29^Parametre!$A$9)/'Body - sporty'!$DK29</f>
        <v>3.5347196322150845E-3</v>
      </c>
      <c r="AP26" s="383">
        <f>('Body - sporty'!AP29^Parametre!$A$9)/'Body - sporty'!$DK29</f>
        <v>6.112506038324754E-2</v>
      </c>
      <c r="AQ26" s="383">
        <f>('Body - sporty'!AQ29^Parametre!$A$9)/'Body - sporty'!$DK29</f>
        <v>0</v>
      </c>
      <c r="AR26" s="383">
        <f>('Body - sporty'!AR29^Parametre!$A$9)/'Body - sporty'!$DK29</f>
        <v>2.2324465897797461E-4</v>
      </c>
      <c r="AS26" s="383">
        <f>('Body - sporty'!AS29^Parametre!$A$9)/'Body - sporty'!$DK29</f>
        <v>1.1461114498263371E-2</v>
      </c>
      <c r="AT26" s="383">
        <f>('Body - sporty'!AT29^Parametre!$A$9)/'Body - sporty'!$DK29</f>
        <v>1.5738131496183176E-3</v>
      </c>
      <c r="AU26" s="383">
        <f>('Body - sporty'!AU29^Parametre!$A$9)/'Body - sporty'!$DK29</f>
        <v>5.557924151560192E-3</v>
      </c>
      <c r="AV26" s="383">
        <f>('Body - sporty'!AV29^Parametre!$A$9)/'Body - sporty'!$DK29</f>
        <v>0</v>
      </c>
      <c r="AW26" s="383">
        <f>('Body - sporty'!AW29^Parametre!$A$9)/'Body - sporty'!$DK29</f>
        <v>2.7139584772203275E-5</v>
      </c>
      <c r="AX26" s="383">
        <f>('Body - sporty'!AX29^Parametre!$A$9)/'Body - sporty'!$DK29</f>
        <v>7.0255777531639477E-4</v>
      </c>
      <c r="AY26" s="383">
        <f>('Body - sporty'!AY29^Parametre!$A$9)/'Body - sporty'!$DK29</f>
        <v>1</v>
      </c>
      <c r="AZ26" s="383">
        <f>('Body - sporty'!AZ29^Parametre!$A$9)/'Body - sporty'!$DK29</f>
        <v>1.198779377972564E-6</v>
      </c>
      <c r="BA26" s="383">
        <f>('Body - sporty'!BA29^Parametre!$A$9)/'Body - sporty'!$DK29</f>
        <v>3.9242326986466854E-3</v>
      </c>
      <c r="BB26" s="383">
        <f>('Body - sporty'!BB29^Parametre!$A$9)/'Body - sporty'!$DK29</f>
        <v>8.971763561058933E-5</v>
      </c>
      <c r="BC26" s="383">
        <f>('Body - sporty'!BC29^Parametre!$A$9)/'Body - sporty'!$DK29</f>
        <v>3.1966234328546685E-7</v>
      </c>
      <c r="BD26" s="383">
        <f>('Body - sporty'!BD29^Parametre!$A$9)/'Body - sporty'!$DK29</f>
        <v>0</v>
      </c>
      <c r="BE26" s="383">
        <f>('Body - sporty'!BE29^Parametre!$A$9)/'Body - sporty'!$DK29</f>
        <v>9.2656868524844567E-4</v>
      </c>
      <c r="BF26" s="383">
        <f>('Body - sporty'!BF29^Parametre!$A$9)/'Body - sporty'!$DK29</f>
        <v>1.4477606227286796E-4</v>
      </c>
      <c r="BG26" s="383">
        <f>('Body - sporty'!BG29^Parametre!$A$9)/'Body - sporty'!$DK29</f>
        <v>2.0224639158295199E-6</v>
      </c>
      <c r="BH26" s="383">
        <f>('Body - sporty'!BH29^Parametre!$A$9)/'Body - sporty'!$DK29</f>
        <v>4.0803544352163441E-4</v>
      </c>
      <c r="BI26" s="383">
        <f>('Body - sporty'!BI29^Parametre!$A$9)/'Body - sporty'!$DK29</f>
        <v>1.3118291904012916E-5</v>
      </c>
      <c r="BJ26" s="383">
        <f>('Body - sporty'!BJ29^Parametre!$A$9)/'Body - sporty'!$DK29</f>
        <v>3.0084527781539267E-3</v>
      </c>
      <c r="BK26" s="383">
        <f>('Body - sporty'!BK29^Parametre!$A$9)/'Body - sporty'!$DK29</f>
        <v>0</v>
      </c>
      <c r="BL26" s="383">
        <f>('Body - sporty'!BL29^Parametre!$A$9)/'Body - sporty'!$DK29</f>
        <v>5.7656311458537168E-5</v>
      </c>
      <c r="BM26" s="383">
        <f>('Body - sporty'!BM29^Parametre!$A$9)/'Body - sporty'!$DK29</f>
        <v>7.4163881225180735E-4</v>
      </c>
      <c r="BN26" s="383">
        <f>('Body - sporty'!BN29^Parametre!$A$9)/'Body - sporty'!$DK29</f>
        <v>0</v>
      </c>
      <c r="BO26" s="383">
        <f>('Body - sporty'!BO29^Parametre!$A$9)/'Body - sporty'!$DK29</f>
        <v>5.0894215354549202E-3</v>
      </c>
      <c r="BP26" s="383">
        <f>('Body - sporty'!BP29^Parametre!$A$9)/'Body - sporty'!$DK29</f>
        <v>4.772691738320649E-4</v>
      </c>
      <c r="BQ26" s="383">
        <f>('Body - sporty'!BQ29^Parametre!$A$9)/'Body - sporty'!$DK29</f>
        <v>0</v>
      </c>
      <c r="BR26" s="383">
        <f>('Body - sporty'!BR29^Parametre!$A$9)/'Body - sporty'!$DK29</f>
        <v>6.6363117883049108E-5</v>
      </c>
      <c r="BS26" s="383">
        <f>('Body - sporty'!BS29^Parametre!$A$9)/'Body - sporty'!$DK29</f>
        <v>3.6141859057715713E-4</v>
      </c>
      <c r="BT26" s="383">
        <f>('Body - sporty'!BT29^Parametre!$A$9)/'Body - sporty'!$DK29</f>
        <v>5.0972093385516834E-5</v>
      </c>
      <c r="BU26" s="383">
        <f>('Body - sporty'!BU29^Parametre!$A$9)/'Body - sporty'!$DK29</f>
        <v>1.0429482778467005E-4</v>
      </c>
      <c r="BV26" s="383">
        <f>('Body - sporty'!BV29^Parametre!$A$9)/'Body - sporty'!$DK29</f>
        <v>1.5929254639652736E-6</v>
      </c>
      <c r="BW26" s="383">
        <f>('Body - sporty'!BW29^Parametre!$A$9)/'Body - sporty'!$DK29</f>
        <v>0</v>
      </c>
      <c r="BX26" s="383">
        <f>('Body - sporty'!BX29^Parametre!$A$9)/'Body - sporty'!$DK29</f>
        <v>1.4425955034037688E-4</v>
      </c>
      <c r="BY26" s="383">
        <f>('Body - sporty'!BY29^Parametre!$A$9)/'Body - sporty'!$DK29</f>
        <v>6.2967247507837784E-7</v>
      </c>
      <c r="BZ26" s="383">
        <f>('Body - sporty'!BZ29^Parametre!$A$9)/'Body - sporty'!$DK29</f>
        <v>2.4546664112604748E-5</v>
      </c>
      <c r="CA26" s="383">
        <f>('Body - sporty'!CA29^Parametre!$A$9)/'Body - sporty'!$DK29</f>
        <v>0</v>
      </c>
      <c r="CB26" s="383">
        <f>('Body - sporty'!CB29^Parametre!$A$9)/'Body - sporty'!$DK29</f>
        <v>1.2069047563820791E-3</v>
      </c>
      <c r="CC26" s="383">
        <f>('Body - sporty'!CC29^Parametre!$A$9)/'Body - sporty'!$DK29</f>
        <v>6.8084424239399558E-5</v>
      </c>
      <c r="CD26" s="383">
        <f>('Body - sporty'!CD29^Parametre!$A$9)/'Body - sporty'!$DK29</f>
        <v>2.8620738644084066E-4</v>
      </c>
      <c r="CE26" s="383">
        <f>('Body - sporty'!CE29^Parametre!$A$9)/'Body - sporty'!$DK29</f>
        <v>8.7289290352932341E-4</v>
      </c>
      <c r="CF26" s="383">
        <f>('Body - sporty'!CF29^Parametre!$A$9)/'Body - sporty'!$DK29</f>
        <v>4.1874144731334829E-4</v>
      </c>
      <c r="CG26" s="383">
        <f>('Body - sporty'!CG29^Parametre!$A$9)/'Body - sporty'!$DK29</f>
        <v>5.3130931758302363E-3</v>
      </c>
      <c r="CH26" s="383">
        <f>('Body - sporty'!CH29^Parametre!$A$9)/'Body - sporty'!$DK29</f>
        <v>1.6961131887220436E-3</v>
      </c>
      <c r="CI26" s="383">
        <f>('Body - sporty'!CI29^Parametre!$A$9)/'Body - sporty'!$DK29</f>
        <v>6.8771019459472116E-5</v>
      </c>
      <c r="CJ26" s="383">
        <f>('Body - sporty'!CJ29^Parametre!$A$9)/'Body - sporty'!$DK29</f>
        <v>0</v>
      </c>
      <c r="CK26" s="383">
        <f>('Body - sporty'!CK29^Parametre!$A$9)/'Body - sporty'!$DK29</f>
        <v>0</v>
      </c>
      <c r="CL26" s="383">
        <f>('Body - sporty'!CL29^Parametre!$A$9)/'Body - sporty'!$DK29</f>
        <v>1.2097390504020927E-3</v>
      </c>
      <c r="CM26" s="383">
        <f>('Body - sporty'!CM29^Parametre!$A$9)/'Body - sporty'!$DK29</f>
        <v>8.1143151947552505E-2</v>
      </c>
      <c r="CN26" s="383">
        <f>('Body - sporty'!CN29^Parametre!$A$9)/'Body - sporty'!$DK29</f>
        <v>3.3737425797597864E-6</v>
      </c>
      <c r="CO26" s="383">
        <f>('Body - sporty'!CO29^Parametre!$A$9)/'Body - sporty'!$DK29</f>
        <v>2.3827523439398416E-3</v>
      </c>
      <c r="CP26" s="383">
        <f>('Body - sporty'!CP29^Parametre!$A$9)/'Body - sporty'!$DK29</f>
        <v>9.6596615414636558E-7</v>
      </c>
      <c r="CQ26" s="383">
        <f>('Body - sporty'!CQ29^Parametre!$A$9)/'Body - sporty'!$DK29</f>
        <v>3.5597276483984296E-7</v>
      </c>
      <c r="CR26" s="383">
        <f>('Body - sporty'!CR29^Parametre!$A$9)/'Body - sporty'!$DK29</f>
        <v>1.208098986885697E-4</v>
      </c>
      <c r="CS26" s="383">
        <f>('Body - sporty'!CS29^Parametre!$A$9)/'Body - sporty'!$DK29</f>
        <v>8.5047076527785777E-6</v>
      </c>
      <c r="CT26" s="383">
        <f>('Body - sporty'!CT29^Parametre!$A$9)/'Body - sporty'!$DK29</f>
        <v>4.2101749051825382E-4</v>
      </c>
      <c r="CU26" s="383">
        <f>('Body - sporty'!CU29^Parametre!$A$9)/'Body - sporty'!$DK29</f>
        <v>2.0582245886145433E-5</v>
      </c>
      <c r="CV26" s="383">
        <f>('Body - sporty'!CV29^Parametre!$A$9)/'Body - sporty'!$DK29</f>
        <v>0</v>
      </c>
      <c r="CW26" s="383">
        <f>('Body - sporty'!CW29^Parametre!$A$9)/'Body - sporty'!$DK29</f>
        <v>2.4351665319126466E-4</v>
      </c>
      <c r="CX26" s="383">
        <f>('Body - sporty'!CX29^Parametre!$A$9)/'Body - sporty'!$DK29</f>
        <v>1.6077490410000515E-6</v>
      </c>
      <c r="CY26" s="383">
        <f>('Body - sporty'!CY29^Parametre!$A$9)/'Body - sporty'!$DK29</f>
        <v>3.2210448426996849E-3</v>
      </c>
      <c r="CZ26" s="383">
        <f>('Body - sporty'!CZ29^Parametre!$A$9)/'Body - sporty'!$DK29</f>
        <v>1.6534745355515814E-3</v>
      </c>
      <c r="DA26" s="383">
        <f>('Body - sporty'!DA29^Parametre!$A$9)/'Body - sporty'!$DK29</f>
        <v>2.3406204010930892E-2</v>
      </c>
      <c r="DB26" s="383">
        <f>('Body - sporty'!DB29^Parametre!$A$9)/'Body - sporty'!$DK29</f>
        <v>1.6016331054436637E-3</v>
      </c>
      <c r="DC26" s="383">
        <f>('Body - sporty'!DC29^Parametre!$A$9)/'Body - sporty'!$DK29</f>
        <v>0</v>
      </c>
      <c r="DD26" s="383">
        <f>('Body - sporty'!DD29^Parametre!$A$9)/'Body - sporty'!$DK29</f>
        <v>1.7325612893375965E-5</v>
      </c>
      <c r="DE26" s="383">
        <f>('Body - sporty'!DE29^Parametre!$A$9)/'Body - sporty'!$DK29</f>
        <v>1.3104800208711782E-2</v>
      </c>
      <c r="DF26" s="383">
        <f>('Body - sporty'!DF29^Parametre!$A$9)/'Body - sporty'!$DK29</f>
        <v>4.5644587628268073E-4</v>
      </c>
      <c r="DG26" s="383">
        <f>('Body - sporty'!DG29^Parametre!$A$9)/'Body - sporty'!$DK29</f>
        <v>1.7803500315336156E-3</v>
      </c>
      <c r="DH26" s="383">
        <f>('Body - sporty'!DH29^Parametre!$A$9)/'Body - sporty'!$DK29</f>
        <v>2.0864518471537287E-3</v>
      </c>
      <c r="DI26" s="383">
        <f>('Body - sporty'!DI29^Parametre!$A$9)/'Body - sporty'!$DK29</f>
        <v>1.4359180497767028E-4</v>
      </c>
    </row>
    <row r="27" spans="1:113" ht="14.25" customHeight="1" x14ac:dyDescent="0.25">
      <c r="A27" s="238" t="s">
        <v>29</v>
      </c>
      <c r="B27" s="383">
        <f>('Body - sporty'!B30^Parametre!$A$9)/'Body - sporty'!$DK30</f>
        <v>0</v>
      </c>
      <c r="C27" s="383">
        <f>('Body - sporty'!C30^Parametre!$A$9)/'Body - sporty'!$DK30</f>
        <v>0</v>
      </c>
      <c r="D27" s="383">
        <f>('Body - sporty'!D30^Parametre!$A$9)/'Body - sporty'!$DK30</f>
        <v>8.6026418485529929E-3</v>
      </c>
      <c r="E27" s="383">
        <f>('Body - sporty'!E30^Parametre!$A$9)/'Body - sporty'!$DK30</f>
        <v>1.1816379978357642E-3</v>
      </c>
      <c r="F27" s="383">
        <f>('Body - sporty'!F30^Parametre!$A$9)/'Body - sporty'!$DK30</f>
        <v>0</v>
      </c>
      <c r="G27" s="383">
        <f>('Body - sporty'!G30^Parametre!$A$9)/'Body - sporty'!$DK30</f>
        <v>1</v>
      </c>
      <c r="H27" s="383">
        <f>('Body - sporty'!H30^Parametre!$A$9)/'Body - sporty'!$DK30</f>
        <v>0</v>
      </c>
      <c r="I27" s="383">
        <f>('Body - sporty'!I30^Parametre!$A$9)/'Body - sporty'!$DK30</f>
        <v>0</v>
      </c>
      <c r="J27" s="383">
        <f>('Body - sporty'!J30^Parametre!$A$9)/'Body - sporty'!$DK30</f>
        <v>4.9711883324765208E-3</v>
      </c>
      <c r="K27" s="383">
        <f>('Body - sporty'!K30^Parametre!$A$9)/'Body - sporty'!$DK30</f>
        <v>0</v>
      </c>
      <c r="L27" s="383">
        <f>('Body - sporty'!L30^Parametre!$A$9)/'Body - sporty'!$DK30</f>
        <v>8.4762215637619528E-3</v>
      </c>
      <c r="M27" s="383">
        <f>('Body - sporty'!M30^Parametre!$A$9)/'Body - sporty'!$DK30</f>
        <v>3.310585505976768E-2</v>
      </c>
      <c r="N27" s="383">
        <f>('Body - sporty'!N30^Parametre!$A$9)/'Body - sporty'!$DK30</f>
        <v>0</v>
      </c>
      <c r="O27" s="383">
        <f>('Body - sporty'!O30^Parametre!$A$9)/'Body - sporty'!$DK30</f>
        <v>0</v>
      </c>
      <c r="P27" s="383">
        <f>('Body - sporty'!P30^Parametre!$A$9)/'Body - sporty'!$DK30</f>
        <v>5.8034216392105373E-5</v>
      </c>
      <c r="Q27" s="383">
        <f>('Body - sporty'!Q30^Parametre!$A$9)/'Body - sporty'!$DK30</f>
        <v>0</v>
      </c>
      <c r="R27" s="383">
        <f>('Body - sporty'!R30^Parametre!$A$9)/'Body - sporty'!$DK30</f>
        <v>1.1547265867154948E-4</v>
      </c>
      <c r="S27" s="383">
        <f>('Body - sporty'!S30^Parametre!$A$9)/'Body - sporty'!$DK30</f>
        <v>0</v>
      </c>
      <c r="T27" s="383">
        <f>('Body - sporty'!T30^Parametre!$A$9)/'Body - sporty'!$DK30</f>
        <v>0</v>
      </c>
      <c r="U27" s="383">
        <f>('Body - sporty'!U30^Parametre!$A$9)/'Body - sporty'!$DK30</f>
        <v>1.3412024748748051E-2</v>
      </c>
      <c r="V27" s="383">
        <f>('Body - sporty'!V30^Parametre!$A$9)/'Body - sporty'!$DK30</f>
        <v>2.6948344313860118E-5</v>
      </c>
      <c r="W27" s="383">
        <f>('Body - sporty'!W30^Parametre!$A$9)/'Body - sporty'!$DK30</f>
        <v>1.5839787681522386E-3</v>
      </c>
      <c r="X27" s="383">
        <f>('Body - sporty'!X30^Parametre!$A$9)/'Body - sporty'!$DK30</f>
        <v>0</v>
      </c>
      <c r="Y27" s="383">
        <f>('Body - sporty'!Y30^Parametre!$A$9)/'Body - sporty'!$DK30</f>
        <v>3.7696116990538696E-5</v>
      </c>
      <c r="Z27" s="383">
        <f>('Body - sporty'!Z30^Parametre!$A$9)/'Body - sporty'!$DK30</f>
        <v>8.8485186537810949E-3</v>
      </c>
      <c r="AA27" s="383">
        <f>('Body - sporty'!AA30^Parametre!$A$9)/'Body - sporty'!$DK30</f>
        <v>2.677284270106007E-5</v>
      </c>
      <c r="AB27" s="383">
        <f>('Body - sporty'!AB30^Parametre!$A$9)/'Body - sporty'!$DK30</f>
        <v>0</v>
      </c>
      <c r="AC27" s="383">
        <f>('Body - sporty'!AC30^Parametre!$A$9)/'Body - sporty'!$DK30</f>
        <v>6.8605776363747347E-3</v>
      </c>
      <c r="AD27" s="383">
        <f>('Body - sporty'!AD30^Parametre!$A$9)/'Body - sporty'!$DK30</f>
        <v>0</v>
      </c>
      <c r="AE27" s="383">
        <f>('Body - sporty'!AE30^Parametre!$A$9)/'Body - sporty'!$DK30</f>
        <v>0</v>
      </c>
      <c r="AF27" s="383">
        <f>('Body - sporty'!AF30^Parametre!$A$9)/'Body - sporty'!$DK30</f>
        <v>0</v>
      </c>
      <c r="AG27" s="383">
        <f>('Body - sporty'!AG30^Parametre!$A$9)/'Body - sporty'!$DK30</f>
        <v>0</v>
      </c>
      <c r="AH27" s="383">
        <f>('Body - sporty'!AH30^Parametre!$A$9)/'Body - sporty'!$DK30</f>
        <v>0</v>
      </c>
      <c r="AI27" s="383">
        <f>('Body - sporty'!AI30^Parametre!$A$9)/'Body - sporty'!$DK30</f>
        <v>0</v>
      </c>
      <c r="AJ27" s="383">
        <f>('Body - sporty'!AJ30^Parametre!$A$9)/'Body - sporty'!$DK30</f>
        <v>8.9586614950753129E-4</v>
      </c>
      <c r="AK27" s="383">
        <f>('Body - sporty'!AK30^Parametre!$A$9)/'Body - sporty'!$DK30</f>
        <v>0</v>
      </c>
      <c r="AL27" s="383">
        <f>('Body - sporty'!AL30^Parametre!$A$9)/'Body - sporty'!$DK30</f>
        <v>0</v>
      </c>
      <c r="AM27" s="383">
        <f>('Body - sporty'!AM30^Parametre!$A$9)/'Body - sporty'!$DK30</f>
        <v>0</v>
      </c>
      <c r="AN27" s="383">
        <f>('Body - sporty'!AN30^Parametre!$A$9)/'Body - sporty'!$DK30</f>
        <v>2.2690414250598089E-4</v>
      </c>
      <c r="AO27" s="383">
        <f>('Body - sporty'!AO30^Parametre!$A$9)/'Body - sporty'!$DK30</f>
        <v>0</v>
      </c>
      <c r="AP27" s="383">
        <f>('Body - sporty'!AP30^Parametre!$A$9)/'Body - sporty'!$DK30</f>
        <v>4.7561574970820239E-2</v>
      </c>
      <c r="AQ27" s="383">
        <f>('Body - sporty'!AQ30^Parametre!$A$9)/'Body - sporty'!$DK30</f>
        <v>0</v>
      </c>
      <c r="AR27" s="383">
        <f>('Body - sporty'!AR30^Parametre!$A$9)/'Body - sporty'!$DK30</f>
        <v>0</v>
      </c>
      <c r="AS27" s="383">
        <f>('Body - sporty'!AS30^Parametre!$A$9)/'Body - sporty'!$DK30</f>
        <v>1.5845108323856237E-2</v>
      </c>
      <c r="AT27" s="383">
        <f>('Body - sporty'!AT30^Parametre!$A$9)/'Body - sporty'!$DK30</f>
        <v>0</v>
      </c>
      <c r="AU27" s="383">
        <f>('Body - sporty'!AU30^Parametre!$A$9)/'Body - sporty'!$DK30</f>
        <v>0</v>
      </c>
      <c r="AV27" s="383">
        <f>('Body - sporty'!AV30^Parametre!$A$9)/'Body - sporty'!$DK30</f>
        <v>0</v>
      </c>
      <c r="AW27" s="383">
        <f>('Body - sporty'!AW30^Parametre!$A$9)/'Body - sporty'!$DK30</f>
        <v>0</v>
      </c>
      <c r="AX27" s="383">
        <f>('Body - sporty'!AX30^Parametre!$A$9)/'Body - sporty'!$DK30</f>
        <v>4.2687162041993927E-4</v>
      </c>
      <c r="AY27" s="383">
        <f>('Body - sporty'!AY30^Parametre!$A$9)/'Body - sporty'!$DK30</f>
        <v>0</v>
      </c>
      <c r="AZ27" s="383">
        <f>('Body - sporty'!AZ30^Parametre!$A$9)/'Body - sporty'!$DK30</f>
        <v>2.7607106362431897E-6</v>
      </c>
      <c r="BA27" s="383">
        <f>('Body - sporty'!BA30^Parametre!$A$9)/'Body - sporty'!$DK30</f>
        <v>1.6183805829183744E-3</v>
      </c>
      <c r="BB27" s="383">
        <f>('Body - sporty'!BB30^Parametre!$A$9)/'Body - sporty'!$DK30</f>
        <v>0</v>
      </c>
      <c r="BC27" s="383">
        <f>('Body - sporty'!BC30^Parametre!$A$9)/'Body - sporty'!$DK30</f>
        <v>7.4369007502944654E-7</v>
      </c>
      <c r="BD27" s="383">
        <f>('Body - sporty'!BD30^Parametre!$A$9)/'Body - sporty'!$DK30</f>
        <v>6.7791453863521982E-4</v>
      </c>
      <c r="BE27" s="383">
        <f>('Body - sporty'!BE30^Parametre!$A$9)/'Body - sporty'!$DK30</f>
        <v>7.3629204354628988E-4</v>
      </c>
      <c r="BF27" s="383">
        <f>('Body - sporty'!BF30^Parametre!$A$9)/'Body - sporty'!$DK30</f>
        <v>0</v>
      </c>
      <c r="BG27" s="383">
        <f>('Body - sporty'!BG30^Parametre!$A$9)/'Body - sporty'!$DK30</f>
        <v>0</v>
      </c>
      <c r="BH27" s="383">
        <f>('Body - sporty'!BH30^Parametre!$A$9)/'Body - sporty'!$DK30</f>
        <v>0</v>
      </c>
      <c r="BI27" s="383">
        <f>('Body - sporty'!BI30^Parametre!$A$9)/'Body - sporty'!$DK30</f>
        <v>2.4076011874326888E-5</v>
      </c>
      <c r="BJ27" s="383">
        <f>('Body - sporty'!BJ30^Parametre!$A$9)/'Body - sporty'!$DK30</f>
        <v>0</v>
      </c>
      <c r="BK27" s="383">
        <f>('Body - sporty'!BK30^Parametre!$A$9)/'Body - sporty'!$DK30</f>
        <v>0</v>
      </c>
      <c r="BL27" s="383">
        <f>('Body - sporty'!BL30^Parametre!$A$9)/'Body - sporty'!$DK30</f>
        <v>1.1904162593500375E-4</v>
      </c>
      <c r="BM27" s="383">
        <f>('Body - sporty'!BM30^Parametre!$A$9)/'Body - sporty'!$DK30</f>
        <v>0</v>
      </c>
      <c r="BN27" s="383">
        <f>('Body - sporty'!BN30^Parametre!$A$9)/'Body - sporty'!$DK30</f>
        <v>0</v>
      </c>
      <c r="BO27" s="383">
        <f>('Body - sporty'!BO30^Parametre!$A$9)/'Body - sporty'!$DK30</f>
        <v>0</v>
      </c>
      <c r="BP27" s="383">
        <f>('Body - sporty'!BP30^Parametre!$A$9)/'Body - sporty'!$DK30</f>
        <v>0</v>
      </c>
      <c r="BQ27" s="383">
        <f>('Body - sporty'!BQ30^Parametre!$A$9)/'Body - sporty'!$DK30</f>
        <v>0</v>
      </c>
      <c r="BR27" s="383">
        <f>('Body - sporty'!BR30^Parametre!$A$9)/'Body - sporty'!$DK30</f>
        <v>1.4291095972849836E-4</v>
      </c>
      <c r="BS27" s="383">
        <f>('Body - sporty'!BS30^Parametre!$A$9)/'Body - sporty'!$DK30</f>
        <v>7.9122744752365369E-4</v>
      </c>
      <c r="BT27" s="383">
        <f>('Body - sporty'!BT30^Parametre!$A$9)/'Body - sporty'!$DK30</f>
        <v>0</v>
      </c>
      <c r="BU27" s="383">
        <f>('Body - sporty'!BU30^Parametre!$A$9)/'Body - sporty'!$DK30</f>
        <v>0</v>
      </c>
      <c r="BV27" s="383">
        <f>('Body - sporty'!BV30^Parametre!$A$9)/'Body - sporty'!$DK30</f>
        <v>0</v>
      </c>
      <c r="BW27" s="383">
        <f>('Body - sporty'!BW30^Parametre!$A$9)/'Body - sporty'!$DK30</f>
        <v>0</v>
      </c>
      <c r="BX27" s="383">
        <f>('Body - sporty'!BX30^Parametre!$A$9)/'Body - sporty'!$DK30</f>
        <v>0</v>
      </c>
      <c r="BY27" s="383">
        <f>('Body - sporty'!BY30^Parametre!$A$9)/'Body - sporty'!$DK30</f>
        <v>0</v>
      </c>
      <c r="BZ27" s="383">
        <f>('Body - sporty'!BZ30^Parametre!$A$9)/'Body - sporty'!$DK30</f>
        <v>0</v>
      </c>
      <c r="CA27" s="383">
        <f>('Body - sporty'!CA30^Parametre!$A$9)/'Body - sporty'!$DK30</f>
        <v>0</v>
      </c>
      <c r="CB27" s="383">
        <f>('Body - sporty'!CB30^Parametre!$A$9)/'Body - sporty'!$DK30</f>
        <v>0</v>
      </c>
      <c r="CC27" s="383">
        <f>('Body - sporty'!CC30^Parametre!$A$9)/'Body - sporty'!$DK30</f>
        <v>0</v>
      </c>
      <c r="CD27" s="383">
        <f>('Body - sporty'!CD30^Parametre!$A$9)/'Body - sporty'!$DK30</f>
        <v>3.5462628513890628E-4</v>
      </c>
      <c r="CE27" s="383">
        <f>('Body - sporty'!CE30^Parametre!$A$9)/'Body - sporty'!$DK30</f>
        <v>0</v>
      </c>
      <c r="CF27" s="383">
        <f>('Body - sporty'!CF30^Parametre!$A$9)/'Body - sporty'!$DK30</f>
        <v>0</v>
      </c>
      <c r="CG27" s="383">
        <f>('Body - sporty'!CG30^Parametre!$A$9)/'Body - sporty'!$DK30</f>
        <v>1.211626886536798E-2</v>
      </c>
      <c r="CH27" s="383">
        <f>('Body - sporty'!CH30^Parametre!$A$9)/'Body - sporty'!$DK30</f>
        <v>0</v>
      </c>
      <c r="CI27" s="383">
        <f>('Body - sporty'!CI30^Parametre!$A$9)/'Body - sporty'!$DK30</f>
        <v>0</v>
      </c>
      <c r="CJ27" s="383">
        <f>('Body - sporty'!CJ30^Parametre!$A$9)/'Body - sporty'!$DK30</f>
        <v>0</v>
      </c>
      <c r="CK27" s="383">
        <f>('Body - sporty'!CK30^Parametre!$A$9)/'Body - sporty'!$DK30</f>
        <v>0</v>
      </c>
      <c r="CL27" s="383">
        <f>('Body - sporty'!CL30^Parametre!$A$9)/'Body - sporty'!$DK30</f>
        <v>1.517236344333497E-3</v>
      </c>
      <c r="CM27" s="383">
        <f>('Body - sporty'!CM30^Parametre!$A$9)/'Body - sporty'!$DK30</f>
        <v>0</v>
      </c>
      <c r="CN27" s="383">
        <f>('Body - sporty'!CN30^Parametre!$A$9)/'Body - sporty'!$DK30</f>
        <v>0</v>
      </c>
      <c r="CO27" s="383">
        <f>('Body - sporty'!CO30^Parametre!$A$9)/'Body - sporty'!$DK30</f>
        <v>2.1707734682157032E-3</v>
      </c>
      <c r="CP27" s="383">
        <f>('Body - sporty'!CP30^Parametre!$A$9)/'Body - sporty'!$DK30</f>
        <v>0</v>
      </c>
      <c r="CQ27" s="383">
        <f>('Body - sporty'!CQ30^Parametre!$A$9)/'Body - sporty'!$DK30</f>
        <v>0</v>
      </c>
      <c r="CR27" s="383">
        <f>('Body - sporty'!CR30^Parametre!$A$9)/'Body - sporty'!$DK30</f>
        <v>0</v>
      </c>
      <c r="CS27" s="383">
        <f>('Body - sporty'!CS30^Parametre!$A$9)/'Body - sporty'!$DK30</f>
        <v>0</v>
      </c>
      <c r="CT27" s="383">
        <f>('Body - sporty'!CT30^Parametre!$A$9)/'Body - sporty'!$DK30</f>
        <v>0</v>
      </c>
      <c r="CU27" s="383">
        <f>('Body - sporty'!CU30^Parametre!$A$9)/'Body - sporty'!$DK30</f>
        <v>0</v>
      </c>
      <c r="CV27" s="383">
        <f>('Body - sporty'!CV30^Parametre!$A$9)/'Body - sporty'!$DK30</f>
        <v>0</v>
      </c>
      <c r="CW27" s="383">
        <f>('Body - sporty'!CW30^Parametre!$A$9)/'Body - sporty'!$DK30</f>
        <v>0</v>
      </c>
      <c r="CX27" s="383">
        <f>('Body - sporty'!CX30^Parametre!$A$9)/'Body - sporty'!$DK30</f>
        <v>0</v>
      </c>
      <c r="CY27" s="383">
        <f>('Body - sporty'!CY30^Parametre!$A$9)/'Body - sporty'!$DK30</f>
        <v>3.5455684346760194E-3</v>
      </c>
      <c r="CZ27" s="383">
        <f>('Body - sporty'!CZ30^Parametre!$A$9)/'Body - sporty'!$DK30</f>
        <v>1.7364018057922401E-3</v>
      </c>
      <c r="DA27" s="383">
        <f>('Body - sporty'!DA30^Parametre!$A$9)/'Body - sporty'!$DK30</f>
        <v>2.0804599445172271E-2</v>
      </c>
      <c r="DB27" s="383">
        <f>('Body - sporty'!DB30^Parametre!$A$9)/'Body - sporty'!$DK30</f>
        <v>0</v>
      </c>
      <c r="DC27" s="383">
        <f>('Body - sporty'!DC30^Parametre!$A$9)/'Body - sporty'!$DK30</f>
        <v>0</v>
      </c>
      <c r="DD27" s="383">
        <f>('Body - sporty'!DD30^Parametre!$A$9)/'Body - sporty'!$DK30</f>
        <v>0</v>
      </c>
      <c r="DE27" s="383">
        <f>('Body - sporty'!DE30^Parametre!$A$9)/'Body - sporty'!$DK30</f>
        <v>1.7510611853955981E-2</v>
      </c>
      <c r="DF27" s="383">
        <f>('Body - sporty'!DF30^Parametre!$A$9)/'Body - sporty'!$DK30</f>
        <v>0</v>
      </c>
      <c r="DG27" s="383">
        <f>('Body - sporty'!DG30^Parametre!$A$9)/'Body - sporty'!$DK30</f>
        <v>1.4321275641538858E-3</v>
      </c>
      <c r="DH27" s="383">
        <f>('Body - sporty'!DH30^Parametre!$A$9)/'Body - sporty'!$DK30</f>
        <v>0</v>
      </c>
      <c r="DI27" s="383">
        <f>('Body - sporty'!DI30^Parametre!$A$9)/'Body - sporty'!$DK30</f>
        <v>0</v>
      </c>
    </row>
    <row r="28" spans="1:113" ht="14.25" customHeight="1" x14ac:dyDescent="0.25">
      <c r="A28" s="239" t="s">
        <v>30</v>
      </c>
      <c r="B28" s="383">
        <f>('Body - sporty'!B31^Parametre!$A$9)/'Body - sporty'!$DK31</f>
        <v>5.6076218313896227E-5</v>
      </c>
      <c r="C28" s="383">
        <f>('Body - sporty'!C31^Parametre!$A$9)/'Body - sporty'!$DK31</f>
        <v>7.8158767059481127E-4</v>
      </c>
      <c r="D28" s="383">
        <f>('Body - sporty'!D31^Parametre!$A$9)/'Body - sporty'!$DK31</f>
        <v>2.1816025508713453E-2</v>
      </c>
      <c r="E28" s="383">
        <f>('Body - sporty'!E31^Parametre!$A$9)/'Body - sporty'!$DK31</f>
        <v>0.59090871286691204</v>
      </c>
      <c r="F28" s="383">
        <f>('Body - sporty'!F31^Parametre!$A$9)/'Body - sporty'!$DK31</f>
        <v>0</v>
      </c>
      <c r="G28" s="383">
        <f>('Body - sporty'!G31^Parametre!$A$9)/'Body - sporty'!$DK31</f>
        <v>2.2116245731695131E-2</v>
      </c>
      <c r="H28" s="383">
        <f>('Body - sporty'!H31^Parametre!$A$9)/'Body - sporty'!$DK31</f>
        <v>0</v>
      </c>
      <c r="I28" s="383">
        <f>('Body - sporty'!I31^Parametre!$A$9)/'Body - sporty'!$DK31</f>
        <v>1.3610512325714003E-2</v>
      </c>
      <c r="J28" s="383">
        <f>('Body - sporty'!J31^Parametre!$A$9)/'Body - sporty'!$DK31</f>
        <v>1.1546134495145849E-2</v>
      </c>
      <c r="K28" s="383">
        <f>('Body - sporty'!K31^Parametre!$A$9)/'Body - sporty'!$DK31</f>
        <v>0</v>
      </c>
      <c r="L28" s="383">
        <f>('Body - sporty'!L31^Parametre!$A$9)/'Body - sporty'!$DK31</f>
        <v>1</v>
      </c>
      <c r="M28" s="383">
        <f>('Body - sporty'!M31^Parametre!$A$9)/'Body - sporty'!$DK31</f>
        <v>0.14841064787684347</v>
      </c>
      <c r="N28" s="383">
        <f>('Body - sporty'!N31^Parametre!$A$9)/'Body - sporty'!$DK31</f>
        <v>1.8158339978317627E-3</v>
      </c>
      <c r="O28" s="383">
        <f>('Body - sporty'!O31^Parametre!$A$9)/'Body - sporty'!$DK31</f>
        <v>3.3093310545315922E-4</v>
      </c>
      <c r="P28" s="383">
        <f>('Body - sporty'!P31^Parametre!$A$9)/'Body - sporty'!$DK31</f>
        <v>2.2594604597621026E-4</v>
      </c>
      <c r="Q28" s="383">
        <f>('Body - sporty'!Q31^Parametre!$A$9)/'Body - sporty'!$DK31</f>
        <v>1.3457726040396946E-3</v>
      </c>
      <c r="R28" s="383">
        <f>('Body - sporty'!R31^Parametre!$A$9)/'Body - sporty'!$DK31</f>
        <v>3.3767893748497393E-4</v>
      </c>
      <c r="S28" s="383">
        <f>('Body - sporty'!S31^Parametre!$A$9)/'Body - sporty'!$DK31</f>
        <v>0</v>
      </c>
      <c r="T28" s="383">
        <f>('Body - sporty'!T31^Parametre!$A$9)/'Body - sporty'!$DK31</f>
        <v>5.4543594525810327E-2</v>
      </c>
      <c r="U28" s="383">
        <f>('Body - sporty'!U31^Parametre!$A$9)/'Body - sporty'!$DK31</f>
        <v>3.1272520298652753E-2</v>
      </c>
      <c r="V28" s="383">
        <f>('Body - sporty'!V31^Parametre!$A$9)/'Body - sporty'!$DK31</f>
        <v>3.6516530366117303E-5</v>
      </c>
      <c r="W28" s="383">
        <f>('Body - sporty'!W31^Parametre!$A$9)/'Body - sporty'!$DK31</f>
        <v>2.3512752889620265E-3</v>
      </c>
      <c r="X28" s="383">
        <f>('Body - sporty'!X31^Parametre!$A$9)/'Body - sporty'!$DK31</f>
        <v>0</v>
      </c>
      <c r="Y28" s="383">
        <f>('Body - sporty'!Y31^Parametre!$A$9)/'Body - sporty'!$DK31</f>
        <v>6.8001317495501584E-5</v>
      </c>
      <c r="Z28" s="383">
        <f>('Body - sporty'!Z31^Parametre!$A$9)/'Body - sporty'!$DK31</f>
        <v>7.5085693069771612E-3</v>
      </c>
      <c r="AA28" s="383">
        <f>('Body - sporty'!AA31^Parametre!$A$9)/'Body - sporty'!$DK31</f>
        <v>2.9417989823440886E-5</v>
      </c>
      <c r="AB28" s="383">
        <f>('Body - sporty'!AB31^Parametre!$A$9)/'Body - sporty'!$DK31</f>
        <v>2.1588915789174548E-3</v>
      </c>
      <c r="AC28" s="383">
        <f>('Body - sporty'!AC31^Parametre!$A$9)/'Body - sporty'!$DK31</f>
        <v>1.524804309520174E-2</v>
      </c>
      <c r="AD28" s="383">
        <f>('Body - sporty'!AD31^Parametre!$A$9)/'Body - sporty'!$DK31</f>
        <v>4.5720458551759476E-4</v>
      </c>
      <c r="AE28" s="383">
        <f>('Body - sporty'!AE31^Parametre!$A$9)/'Body - sporty'!$DK31</f>
        <v>4.9774263026922564E-5</v>
      </c>
      <c r="AF28" s="383">
        <f>('Body - sporty'!AF31^Parametre!$A$9)/'Body - sporty'!$DK31</f>
        <v>0</v>
      </c>
      <c r="AG28" s="383">
        <f>('Body - sporty'!AG31^Parametre!$A$9)/'Body - sporty'!$DK31</f>
        <v>2.8906826837707894E-5</v>
      </c>
      <c r="AH28" s="383">
        <f>('Body - sporty'!AH31^Parametre!$A$9)/'Body - sporty'!$DK31</f>
        <v>0</v>
      </c>
      <c r="AI28" s="383">
        <f>('Body - sporty'!AI31^Parametre!$A$9)/'Body - sporty'!$DK31</f>
        <v>1.7397239708520987E-3</v>
      </c>
      <c r="AJ28" s="383">
        <f>('Body - sporty'!AJ31^Parametre!$A$9)/'Body - sporty'!$DK31</f>
        <v>0.22687414951195375</v>
      </c>
      <c r="AK28" s="383">
        <f>('Body - sporty'!AK31^Parametre!$A$9)/'Body - sporty'!$DK31</f>
        <v>0.141682245403251</v>
      </c>
      <c r="AL28" s="383">
        <f>('Body - sporty'!AL31^Parametre!$A$9)/'Body - sporty'!$DK31</f>
        <v>4.0095211464437619E-3</v>
      </c>
      <c r="AM28" s="383">
        <f>('Body - sporty'!AM31^Parametre!$A$9)/'Body - sporty'!$DK31</f>
        <v>0</v>
      </c>
      <c r="AN28" s="383">
        <f>('Body - sporty'!AN31^Parametre!$A$9)/'Body - sporty'!$DK31</f>
        <v>3.4324462821084829E-4</v>
      </c>
      <c r="AO28" s="383">
        <f>('Body - sporty'!AO31^Parametre!$A$9)/'Body - sporty'!$DK31</f>
        <v>1.2366067853126185E-4</v>
      </c>
      <c r="AP28" s="383">
        <f>('Body - sporty'!AP31^Parametre!$A$9)/'Body - sporty'!$DK31</f>
        <v>0.20751392260994647</v>
      </c>
      <c r="AQ28" s="383">
        <f>('Body - sporty'!AQ31^Parametre!$A$9)/'Body - sporty'!$DK31</f>
        <v>0</v>
      </c>
      <c r="AR28" s="383">
        <f>('Body - sporty'!AR31^Parametre!$A$9)/'Body - sporty'!$DK31</f>
        <v>4.9040907008156094E-3</v>
      </c>
      <c r="AS28" s="383">
        <f>('Body - sporty'!AS31^Parametre!$A$9)/'Body - sporty'!$DK31</f>
        <v>0.32883827417815786</v>
      </c>
      <c r="AT28" s="383">
        <f>('Body - sporty'!AT31^Parametre!$A$9)/'Body - sporty'!$DK31</f>
        <v>4.5775134676951336E-3</v>
      </c>
      <c r="AU28" s="383">
        <f>('Body - sporty'!AU31^Parametre!$A$9)/'Body - sporty'!$DK31</f>
        <v>1.9095169743475273E-2</v>
      </c>
      <c r="AV28" s="383">
        <f>('Body - sporty'!AV31^Parametre!$A$9)/'Body - sporty'!$DK31</f>
        <v>0</v>
      </c>
      <c r="AW28" s="383">
        <f>('Body - sporty'!AW31^Parametre!$A$9)/'Body - sporty'!$DK31</f>
        <v>6.6336021196010994E-5</v>
      </c>
      <c r="AX28" s="383">
        <f>('Body - sporty'!AX31^Parametre!$A$9)/'Body - sporty'!$DK31</f>
        <v>9.7589212933157454E-4</v>
      </c>
      <c r="AY28" s="383">
        <f>('Body - sporty'!AY31^Parametre!$A$9)/'Body - sporty'!$DK31</f>
        <v>2.5263708739041598E-2</v>
      </c>
      <c r="AZ28" s="383">
        <f>('Body - sporty'!AZ31^Parametre!$A$9)/'Body - sporty'!$DK31</f>
        <v>0</v>
      </c>
      <c r="BA28" s="383">
        <f>('Body - sporty'!BA31^Parametre!$A$9)/'Body - sporty'!$DK31</f>
        <v>1.2519379149470915E-2</v>
      </c>
      <c r="BB28" s="383">
        <f>('Body - sporty'!BB31^Parametre!$A$9)/'Body - sporty'!$DK31</f>
        <v>4.2630668904669579E-5</v>
      </c>
      <c r="BC28" s="383">
        <f>('Body - sporty'!BC31^Parametre!$A$9)/'Body - sporty'!$DK31</f>
        <v>6.8547070874561163E-5</v>
      </c>
      <c r="BD28" s="383">
        <f>('Body - sporty'!BD31^Parametre!$A$9)/'Body - sporty'!$DK31</f>
        <v>5.4571137189437244E-3</v>
      </c>
      <c r="BE28" s="383">
        <f>('Body - sporty'!BE31^Parametre!$A$9)/'Body - sporty'!$DK31</f>
        <v>1.7610915655293655E-3</v>
      </c>
      <c r="BF28" s="383">
        <f>('Body - sporty'!BF31^Parametre!$A$9)/'Body - sporty'!$DK31</f>
        <v>1.7712753522516813E-3</v>
      </c>
      <c r="BG28" s="383">
        <f>('Body - sporty'!BG31^Parametre!$A$9)/'Body - sporty'!$DK31</f>
        <v>5.5136674850866819E-6</v>
      </c>
      <c r="BH28" s="383">
        <f>('Body - sporty'!BH31^Parametre!$A$9)/'Body - sporty'!$DK31</f>
        <v>1.1990537185544324E-3</v>
      </c>
      <c r="BI28" s="383">
        <f>('Body - sporty'!BI31^Parametre!$A$9)/'Body - sporty'!$DK31</f>
        <v>4.8403685182753753E-5</v>
      </c>
      <c r="BJ28" s="383">
        <f>('Body - sporty'!BJ31^Parametre!$A$9)/'Body - sporty'!$DK31</f>
        <v>1.1492267756247193E-4</v>
      </c>
      <c r="BK28" s="383">
        <f>('Body - sporty'!BK31^Parametre!$A$9)/'Body - sporty'!$DK31</f>
        <v>0</v>
      </c>
      <c r="BL28" s="383">
        <f>('Body - sporty'!BL31^Parametre!$A$9)/'Body - sporty'!$DK31</f>
        <v>1.4224756461870489E-4</v>
      </c>
      <c r="BM28" s="383">
        <f>('Body - sporty'!BM31^Parametre!$A$9)/'Body - sporty'!$DK31</f>
        <v>2.3507942640676167E-4</v>
      </c>
      <c r="BN28" s="383">
        <f>('Body - sporty'!BN31^Parametre!$A$9)/'Body - sporty'!$DK31</f>
        <v>5.9455969725072515E-6</v>
      </c>
      <c r="BO28" s="383">
        <f>('Body - sporty'!BO31^Parametre!$A$9)/'Body - sporty'!$DK31</f>
        <v>1.4812182941727594E-2</v>
      </c>
      <c r="BP28" s="383">
        <f>('Body - sporty'!BP31^Parametre!$A$9)/'Body - sporty'!$DK31</f>
        <v>4.0449449180533746E-2</v>
      </c>
      <c r="BQ28" s="383">
        <f>('Body - sporty'!BQ31^Parametre!$A$9)/'Body - sporty'!$DK31</f>
        <v>0</v>
      </c>
      <c r="BR28" s="383">
        <f>('Body - sporty'!BR31^Parametre!$A$9)/'Body - sporty'!$DK31</f>
        <v>1.188614816498035E-4</v>
      </c>
      <c r="BS28" s="383">
        <f>('Body - sporty'!BS31^Parametre!$A$9)/'Body - sporty'!$DK31</f>
        <v>0</v>
      </c>
      <c r="BT28" s="383">
        <f>('Body - sporty'!BT31^Parametre!$A$9)/'Body - sporty'!$DK31</f>
        <v>0</v>
      </c>
      <c r="BU28" s="383">
        <f>('Body - sporty'!BU31^Parametre!$A$9)/'Body - sporty'!$DK31</f>
        <v>3.1719591298441798E-4</v>
      </c>
      <c r="BV28" s="383">
        <f>('Body - sporty'!BV31^Parametre!$A$9)/'Body - sporty'!$DK31</f>
        <v>0</v>
      </c>
      <c r="BW28" s="383">
        <f>('Body - sporty'!BW31^Parametre!$A$9)/'Body - sporty'!$DK31</f>
        <v>0</v>
      </c>
      <c r="BX28" s="383">
        <f>('Body - sporty'!BX31^Parametre!$A$9)/'Body - sporty'!$DK31</f>
        <v>1.0399296103381892E-4</v>
      </c>
      <c r="BY28" s="383">
        <f>('Body - sporty'!BY31^Parametre!$A$9)/'Body - sporty'!$DK31</f>
        <v>1.57856965986753E-6</v>
      </c>
      <c r="BZ28" s="383">
        <f>('Body - sporty'!BZ31^Parametre!$A$9)/'Body - sporty'!$DK31</f>
        <v>0</v>
      </c>
      <c r="CA28" s="383">
        <f>('Body - sporty'!CA31^Parametre!$A$9)/'Body - sporty'!$DK31</f>
        <v>0</v>
      </c>
      <c r="CB28" s="383">
        <f>('Body - sporty'!CB31^Parametre!$A$9)/'Body - sporty'!$DK31</f>
        <v>0</v>
      </c>
      <c r="CC28" s="383">
        <f>('Body - sporty'!CC31^Parametre!$A$9)/'Body - sporty'!$DK31</f>
        <v>4.954302402237889E-5</v>
      </c>
      <c r="CD28" s="383">
        <f>('Body - sporty'!CD31^Parametre!$A$9)/'Body - sporty'!$DK31</f>
        <v>6.9467371101172436E-4</v>
      </c>
      <c r="CE28" s="383">
        <f>('Body - sporty'!CE31^Parametre!$A$9)/'Body - sporty'!$DK31</f>
        <v>2.0598742904771117E-3</v>
      </c>
      <c r="CF28" s="383">
        <f>('Body - sporty'!CF31^Parametre!$A$9)/'Body - sporty'!$DK31</f>
        <v>0</v>
      </c>
      <c r="CG28" s="383">
        <f>('Body - sporty'!CG31^Parametre!$A$9)/'Body - sporty'!$DK31</f>
        <v>1.1906888591827026E-2</v>
      </c>
      <c r="CH28" s="383">
        <f>('Body - sporty'!CH31^Parametre!$A$9)/'Body - sporty'!$DK31</f>
        <v>4.4081035096234442E-3</v>
      </c>
      <c r="CI28" s="383">
        <f>('Body - sporty'!CI31^Parametre!$A$9)/'Body - sporty'!$DK31</f>
        <v>2.6792014247709999E-4</v>
      </c>
      <c r="CJ28" s="383">
        <f>('Body - sporty'!CJ31^Parametre!$A$9)/'Body - sporty'!$DK31</f>
        <v>0</v>
      </c>
      <c r="CK28" s="383">
        <f>('Body - sporty'!CK31^Parametre!$A$9)/'Body - sporty'!$DK31</f>
        <v>0</v>
      </c>
      <c r="CL28" s="383">
        <f>('Body - sporty'!CL31^Parametre!$A$9)/'Body - sporty'!$DK31</f>
        <v>2.975133284486162E-2</v>
      </c>
      <c r="CM28" s="383">
        <f>('Body - sporty'!CM31^Parametre!$A$9)/'Body - sporty'!$DK31</f>
        <v>3.2577904537276874E-2</v>
      </c>
      <c r="CN28" s="383">
        <f>('Body - sporty'!CN31^Parametre!$A$9)/'Body - sporty'!$DK31</f>
        <v>9.5196399849353587E-6</v>
      </c>
      <c r="CO28" s="383">
        <f>('Body - sporty'!CO31^Parametre!$A$9)/'Body - sporty'!$DK31</f>
        <v>6.5131998781913459E-3</v>
      </c>
      <c r="CP28" s="383">
        <f>('Body - sporty'!CP31^Parametre!$A$9)/'Body - sporty'!$DK31</f>
        <v>0</v>
      </c>
      <c r="CQ28" s="383">
        <f>('Body - sporty'!CQ31^Parametre!$A$9)/'Body - sporty'!$DK31</f>
        <v>8.0447604012505835E-5</v>
      </c>
      <c r="CR28" s="383">
        <f>('Body - sporty'!CR31^Parametre!$A$9)/'Body - sporty'!$DK31</f>
        <v>3.4765462845661062E-4</v>
      </c>
      <c r="CS28" s="383">
        <f>('Body - sporty'!CS31^Parametre!$A$9)/'Body - sporty'!$DK31</f>
        <v>1.781204403849915E-5</v>
      </c>
      <c r="CT28" s="383">
        <f>('Body - sporty'!CT31^Parametre!$A$9)/'Body - sporty'!$DK31</f>
        <v>1.0680615525175937E-3</v>
      </c>
      <c r="CU28" s="383">
        <f>('Body - sporty'!CU31^Parametre!$A$9)/'Body - sporty'!$DK31</f>
        <v>0</v>
      </c>
      <c r="CV28" s="383">
        <f>('Body - sporty'!CV31^Parametre!$A$9)/'Body - sporty'!$DK31</f>
        <v>0</v>
      </c>
      <c r="CW28" s="383">
        <f>('Body - sporty'!CW31^Parametre!$A$9)/'Body - sporty'!$DK31</f>
        <v>6.0882090413942917E-4</v>
      </c>
      <c r="CX28" s="383">
        <f>('Body - sporty'!CX31^Parametre!$A$9)/'Body - sporty'!$DK31</f>
        <v>3.5919336339666139E-6</v>
      </c>
      <c r="CY28" s="383">
        <f>('Body - sporty'!CY31^Parametre!$A$9)/'Body - sporty'!$DK31</f>
        <v>0.52007715245730735</v>
      </c>
      <c r="CZ28" s="383">
        <f>('Body - sporty'!CZ31^Parametre!$A$9)/'Body - sporty'!$DK31</f>
        <v>0.58957708802161057</v>
      </c>
      <c r="DA28" s="383">
        <f>('Body - sporty'!DA31^Parametre!$A$9)/'Body - sporty'!$DK31</f>
        <v>5.8861569548813795E-2</v>
      </c>
      <c r="DB28" s="383">
        <f>('Body - sporty'!DB31^Parametre!$A$9)/'Body - sporty'!$DK31</f>
        <v>4.1686652182733562E-3</v>
      </c>
      <c r="DC28" s="383">
        <f>('Body - sporty'!DC31^Parametre!$A$9)/'Body - sporty'!$DK31</f>
        <v>1.8047183989665275E-5</v>
      </c>
      <c r="DD28" s="383">
        <f>('Body - sporty'!DD31^Parametre!$A$9)/'Body - sporty'!$DK31</f>
        <v>7.3029367666634695E-5</v>
      </c>
      <c r="DE28" s="383">
        <f>('Body - sporty'!DE31^Parametre!$A$9)/'Body - sporty'!$DK31</f>
        <v>3.7736118250359531E-2</v>
      </c>
      <c r="DF28" s="383">
        <f>('Body - sporty'!DF31^Parametre!$A$9)/'Body - sporty'!$DK31</f>
        <v>3.511423806129926E-5</v>
      </c>
      <c r="DG28" s="383">
        <f>('Body - sporty'!DG31^Parametre!$A$9)/'Body - sporty'!$DK31</f>
        <v>6.4173013117109021E-3</v>
      </c>
      <c r="DH28" s="383">
        <f>('Body - sporty'!DH31^Parametre!$A$9)/'Body - sporty'!$DK31</f>
        <v>7.2306739593990194E-3</v>
      </c>
      <c r="DI28" s="383">
        <f>('Body - sporty'!DI31^Parametre!$A$9)/'Body - sporty'!$DK31</f>
        <v>5.9082463388352912E-3</v>
      </c>
    </row>
    <row r="29" spans="1:113" ht="14.25" customHeight="1" x14ac:dyDescent="0.25">
      <c r="A29" s="238" t="s">
        <v>31</v>
      </c>
      <c r="B29" s="383">
        <f>('Body - sporty'!B32^Parametre!$A$9)/'Body - sporty'!$DK32</f>
        <v>0</v>
      </c>
      <c r="C29" s="383">
        <f>('Body - sporty'!C32^Parametre!$A$9)/'Body - sporty'!$DK32</f>
        <v>0</v>
      </c>
      <c r="D29" s="383">
        <f>('Body - sporty'!D32^Parametre!$A$9)/'Body - sporty'!$DK32</f>
        <v>4.0455116625367042E-2</v>
      </c>
      <c r="E29" s="383">
        <f>('Body - sporty'!E32^Parametre!$A$9)/'Body - sporty'!$DK32</f>
        <v>5.4002363966407394E-3</v>
      </c>
      <c r="F29" s="383">
        <f>('Body - sporty'!F32^Parametre!$A$9)/'Body - sporty'!$DK32</f>
        <v>0</v>
      </c>
      <c r="G29" s="383">
        <f>('Body - sporty'!G32^Parametre!$A$9)/'Body - sporty'!$DK32</f>
        <v>8.7242985010476962E-2</v>
      </c>
      <c r="H29" s="383">
        <f>('Body - sporty'!H32^Parametre!$A$9)/'Body - sporty'!$DK32</f>
        <v>0</v>
      </c>
      <c r="I29" s="383">
        <f>('Body - sporty'!I32^Parametre!$A$9)/'Body - sporty'!$DK32</f>
        <v>0</v>
      </c>
      <c r="J29" s="383">
        <f>('Body - sporty'!J32^Parametre!$A$9)/'Body - sporty'!$DK32</f>
        <v>2.0490222327049935E-2</v>
      </c>
      <c r="K29" s="383">
        <f>('Body - sporty'!K32^Parametre!$A$9)/'Body - sporty'!$DK32</f>
        <v>0</v>
      </c>
      <c r="L29" s="383">
        <f>('Body - sporty'!L32^Parametre!$A$9)/'Body - sporty'!$DK32</f>
        <v>1</v>
      </c>
      <c r="M29" s="383">
        <f>('Body - sporty'!M32^Parametre!$A$9)/'Body - sporty'!$DK32</f>
        <v>0.23227359402027439</v>
      </c>
      <c r="N29" s="383">
        <f>('Body - sporty'!N32^Parametre!$A$9)/'Body - sporty'!$DK32</f>
        <v>0</v>
      </c>
      <c r="O29" s="383">
        <f>('Body - sporty'!O32^Parametre!$A$9)/'Body - sporty'!$DK32</f>
        <v>0</v>
      </c>
      <c r="P29" s="383">
        <f>('Body - sporty'!P32^Parametre!$A$9)/'Body - sporty'!$DK32</f>
        <v>2.2282497379323726E-4</v>
      </c>
      <c r="Q29" s="383">
        <f>('Body - sporty'!Q32^Parametre!$A$9)/'Body - sporty'!$DK32</f>
        <v>0</v>
      </c>
      <c r="R29" s="383">
        <f>('Body - sporty'!R32^Parametre!$A$9)/'Body - sporty'!$DK32</f>
        <v>0</v>
      </c>
      <c r="S29" s="383">
        <f>('Body - sporty'!S32^Parametre!$A$9)/'Body - sporty'!$DK32</f>
        <v>0</v>
      </c>
      <c r="T29" s="383">
        <f>('Body - sporty'!T32^Parametre!$A$9)/'Body - sporty'!$DK32</f>
        <v>0</v>
      </c>
      <c r="U29" s="383">
        <f>('Body - sporty'!U32^Parametre!$A$9)/'Body - sporty'!$DK32</f>
        <v>5.5545971854418563E-2</v>
      </c>
      <c r="V29" s="383">
        <f>('Body - sporty'!V32^Parametre!$A$9)/'Body - sporty'!$DK32</f>
        <v>0</v>
      </c>
      <c r="W29" s="383">
        <f>('Body - sporty'!W32^Parametre!$A$9)/'Body - sporty'!$DK32</f>
        <v>3.9976727193533216E-3</v>
      </c>
      <c r="X29" s="383">
        <f>('Body - sporty'!X32^Parametre!$A$9)/'Body - sporty'!$DK32</f>
        <v>0</v>
      </c>
      <c r="Y29" s="383">
        <f>('Body - sporty'!Y32^Parametre!$A$9)/'Body - sporty'!$DK32</f>
        <v>0</v>
      </c>
      <c r="Z29" s="383">
        <f>('Body - sporty'!Z32^Parametre!$A$9)/'Body - sporty'!$DK32</f>
        <v>0</v>
      </c>
      <c r="AA29" s="383">
        <f>('Body - sporty'!AA32^Parametre!$A$9)/'Body - sporty'!$DK32</f>
        <v>0</v>
      </c>
      <c r="AB29" s="383">
        <f>('Body - sporty'!AB32^Parametre!$A$9)/'Body - sporty'!$DK32</f>
        <v>0</v>
      </c>
      <c r="AC29" s="383">
        <f>('Body - sporty'!AC32^Parametre!$A$9)/'Body - sporty'!$DK32</f>
        <v>3.0344975858473726E-2</v>
      </c>
      <c r="AD29" s="383">
        <f>('Body - sporty'!AD32^Parametre!$A$9)/'Body - sporty'!$DK32</f>
        <v>0</v>
      </c>
      <c r="AE29" s="383">
        <f>('Body - sporty'!AE32^Parametre!$A$9)/'Body - sporty'!$DK32</f>
        <v>0</v>
      </c>
      <c r="AF29" s="383">
        <f>('Body - sporty'!AF32^Parametre!$A$9)/'Body - sporty'!$DK32</f>
        <v>0</v>
      </c>
      <c r="AG29" s="383">
        <f>('Body - sporty'!AG32^Parametre!$A$9)/'Body - sporty'!$DK32</f>
        <v>0</v>
      </c>
      <c r="AH29" s="383">
        <f>('Body - sporty'!AH32^Parametre!$A$9)/'Body - sporty'!$DK32</f>
        <v>1.5271550044325218E-5</v>
      </c>
      <c r="AI29" s="383">
        <f>('Body - sporty'!AI32^Parametre!$A$9)/'Body - sporty'!$DK32</f>
        <v>1.830938862979907E-3</v>
      </c>
      <c r="AJ29" s="383">
        <f>('Body - sporty'!AJ32^Parametre!$A$9)/'Body - sporty'!$DK32</f>
        <v>5.0040862307802756E-3</v>
      </c>
      <c r="AK29" s="383">
        <f>('Body - sporty'!AK32^Parametre!$A$9)/'Body - sporty'!$DK32</f>
        <v>7.8783928810750407E-3</v>
      </c>
      <c r="AL29" s="383">
        <f>('Body - sporty'!AL32^Parametre!$A$9)/'Body - sporty'!$DK32</f>
        <v>0</v>
      </c>
      <c r="AM29" s="383">
        <f>('Body - sporty'!AM32^Parametre!$A$9)/'Body - sporty'!$DK32</f>
        <v>0</v>
      </c>
      <c r="AN29" s="383">
        <f>('Body - sporty'!AN32^Parametre!$A$9)/'Body - sporty'!$DK32</f>
        <v>0</v>
      </c>
      <c r="AO29" s="383">
        <f>('Body - sporty'!AO32^Parametre!$A$9)/'Body - sporty'!$DK32</f>
        <v>0</v>
      </c>
      <c r="AP29" s="383">
        <f>('Body - sporty'!AP32^Parametre!$A$9)/'Body - sporty'!$DK32</f>
        <v>2.9066188920889708E-2</v>
      </c>
      <c r="AQ29" s="383">
        <f>('Body - sporty'!AQ32^Parametre!$A$9)/'Body - sporty'!$DK32</f>
        <v>0</v>
      </c>
      <c r="AR29" s="383">
        <f>('Body - sporty'!AR32^Parametre!$A$9)/'Body - sporty'!$DK32</f>
        <v>0</v>
      </c>
      <c r="AS29" s="383">
        <f>('Body - sporty'!AS32^Parametre!$A$9)/'Body - sporty'!$DK32</f>
        <v>0</v>
      </c>
      <c r="AT29" s="383">
        <f>('Body - sporty'!AT32^Parametre!$A$9)/'Body - sporty'!$DK32</f>
        <v>6.7404031353832565E-3</v>
      </c>
      <c r="AU29" s="383">
        <f>('Body - sporty'!AU32^Parametre!$A$9)/'Body - sporty'!$DK32</f>
        <v>2.2989513309850041E-2</v>
      </c>
      <c r="AV29" s="383">
        <f>('Body - sporty'!AV32^Parametre!$A$9)/'Body - sporty'!$DK32</f>
        <v>0</v>
      </c>
      <c r="AW29" s="383">
        <f>('Body - sporty'!AW32^Parametre!$A$9)/'Body - sporty'!$DK32</f>
        <v>0</v>
      </c>
      <c r="AX29" s="383">
        <f>('Body - sporty'!AX32^Parametre!$A$9)/'Body - sporty'!$DK32</f>
        <v>5.1238099990552829E-3</v>
      </c>
      <c r="AY29" s="383">
        <f>('Body - sporty'!AY32^Parametre!$A$9)/'Body - sporty'!$DK32</f>
        <v>0</v>
      </c>
      <c r="AZ29" s="383">
        <f>('Body - sporty'!AZ32^Parametre!$A$9)/'Body - sporty'!$DK32</f>
        <v>0</v>
      </c>
      <c r="BA29" s="383">
        <f>('Body - sporty'!BA32^Parametre!$A$9)/'Body - sporty'!$DK32</f>
        <v>2.6465706259141929E-2</v>
      </c>
      <c r="BB29" s="383">
        <f>('Body - sporty'!BB32^Parametre!$A$9)/'Body - sporty'!$DK32</f>
        <v>0</v>
      </c>
      <c r="BC29" s="383">
        <f>('Body - sporty'!BC32^Parametre!$A$9)/'Body - sporty'!$DK32</f>
        <v>0</v>
      </c>
      <c r="BD29" s="383">
        <f>('Body - sporty'!BD32^Parametre!$A$9)/'Body - sporty'!$DK32</f>
        <v>0</v>
      </c>
      <c r="BE29" s="383">
        <f>('Body - sporty'!BE32^Parametre!$A$9)/'Body - sporty'!$DK32</f>
        <v>3.772860045423303E-3</v>
      </c>
      <c r="BF29" s="383">
        <f>('Body - sporty'!BF32^Parametre!$A$9)/'Body - sporty'!$DK32</f>
        <v>0</v>
      </c>
      <c r="BG29" s="383">
        <f>('Body - sporty'!BG32^Parametre!$A$9)/'Body - sporty'!$DK32</f>
        <v>0</v>
      </c>
      <c r="BH29" s="383">
        <f>('Body - sporty'!BH32^Parametre!$A$9)/'Body - sporty'!$DK32</f>
        <v>0</v>
      </c>
      <c r="BI29" s="383">
        <f>('Body - sporty'!BI32^Parametre!$A$9)/'Body - sporty'!$DK32</f>
        <v>0</v>
      </c>
      <c r="BJ29" s="383">
        <f>('Body - sporty'!BJ32^Parametre!$A$9)/'Body - sporty'!$DK32</f>
        <v>0</v>
      </c>
      <c r="BK29" s="383">
        <f>('Body - sporty'!BK32^Parametre!$A$9)/'Body - sporty'!$DK32</f>
        <v>0</v>
      </c>
      <c r="BL29" s="383">
        <f>('Body - sporty'!BL32^Parametre!$A$9)/'Body - sporty'!$DK32</f>
        <v>0</v>
      </c>
      <c r="BM29" s="383">
        <f>('Body - sporty'!BM32^Parametre!$A$9)/'Body - sporty'!$DK32</f>
        <v>0</v>
      </c>
      <c r="BN29" s="383">
        <f>('Body - sporty'!BN32^Parametre!$A$9)/'Body - sporty'!$DK32</f>
        <v>0</v>
      </c>
      <c r="BO29" s="383">
        <f>('Body - sporty'!BO32^Parametre!$A$9)/'Body - sporty'!$DK32</f>
        <v>2.1588677257593222E-2</v>
      </c>
      <c r="BP29" s="383">
        <f>('Body - sporty'!BP32^Parametre!$A$9)/'Body - sporty'!$DK32</f>
        <v>2.8868665176491597E-3</v>
      </c>
      <c r="BQ29" s="383">
        <f>('Body - sporty'!BQ32^Parametre!$A$9)/'Body - sporty'!$DK32</f>
        <v>0</v>
      </c>
      <c r="BR29" s="383">
        <f>('Body - sporty'!BR32^Parametre!$A$9)/'Body - sporty'!$DK32</f>
        <v>0</v>
      </c>
      <c r="BS29" s="383">
        <f>('Body - sporty'!BS32^Parametre!$A$9)/'Body - sporty'!$DK32</f>
        <v>0</v>
      </c>
      <c r="BT29" s="383">
        <f>('Body - sporty'!BT32^Parametre!$A$9)/'Body - sporty'!$DK32</f>
        <v>0</v>
      </c>
      <c r="BU29" s="383">
        <f>('Body - sporty'!BU32^Parametre!$A$9)/'Body - sporty'!$DK32</f>
        <v>0</v>
      </c>
      <c r="BV29" s="383">
        <f>('Body - sporty'!BV32^Parametre!$A$9)/'Body - sporty'!$DK32</f>
        <v>0</v>
      </c>
      <c r="BW29" s="383">
        <f>('Body - sporty'!BW32^Parametre!$A$9)/'Body - sporty'!$DK32</f>
        <v>4.8324691013649181E-5</v>
      </c>
      <c r="BX29" s="383">
        <f>('Body - sporty'!BX32^Parametre!$A$9)/'Body - sporty'!$DK32</f>
        <v>0</v>
      </c>
      <c r="BY29" s="383">
        <f>('Body - sporty'!BY32^Parametre!$A$9)/'Body - sporty'!$DK32</f>
        <v>0</v>
      </c>
      <c r="BZ29" s="383">
        <f>('Body - sporty'!BZ32^Parametre!$A$9)/'Body - sporty'!$DK32</f>
        <v>0</v>
      </c>
      <c r="CA29" s="383">
        <f>('Body - sporty'!CA32^Parametre!$A$9)/'Body - sporty'!$DK32</f>
        <v>0</v>
      </c>
      <c r="CB29" s="383">
        <f>('Body - sporty'!CB32^Parametre!$A$9)/'Body - sporty'!$DK32</f>
        <v>0</v>
      </c>
      <c r="CC29" s="383">
        <f>('Body - sporty'!CC32^Parametre!$A$9)/'Body - sporty'!$DK32</f>
        <v>0</v>
      </c>
      <c r="CD29" s="383">
        <f>('Body - sporty'!CD32^Parametre!$A$9)/'Body - sporty'!$DK32</f>
        <v>1.0605243086336956E-3</v>
      </c>
      <c r="CE29" s="383">
        <f>('Body - sporty'!CE32^Parametre!$A$9)/'Body - sporty'!$DK32</f>
        <v>4.4198309408751838E-3</v>
      </c>
      <c r="CF29" s="383">
        <f>('Body - sporty'!CF32^Parametre!$A$9)/'Body - sporty'!$DK32</f>
        <v>0</v>
      </c>
      <c r="CG29" s="383">
        <f>('Body - sporty'!CG32^Parametre!$A$9)/'Body - sporty'!$DK32</f>
        <v>0</v>
      </c>
      <c r="CH29" s="383">
        <f>('Body - sporty'!CH32^Parametre!$A$9)/'Body - sporty'!$DK32</f>
        <v>7.9238244097397138E-3</v>
      </c>
      <c r="CI29" s="383">
        <f>('Body - sporty'!CI32^Parametre!$A$9)/'Body - sporty'!$DK32</f>
        <v>0</v>
      </c>
      <c r="CJ29" s="383">
        <f>('Body - sporty'!CJ32^Parametre!$A$9)/'Body - sporty'!$DK32</f>
        <v>2.5379471599495524E-5</v>
      </c>
      <c r="CK29" s="383">
        <f>('Body - sporty'!CK32^Parametre!$A$9)/'Body - sporty'!$DK32</f>
        <v>0</v>
      </c>
      <c r="CL29" s="383">
        <f>('Body - sporty'!CL32^Parametre!$A$9)/'Body - sporty'!$DK32</f>
        <v>1.1337094505177924E-2</v>
      </c>
      <c r="CM29" s="383">
        <f>('Body - sporty'!CM32^Parametre!$A$9)/'Body - sporty'!$DK32</f>
        <v>0</v>
      </c>
      <c r="CN29" s="383">
        <f>('Body - sporty'!CN32^Parametre!$A$9)/'Body - sporty'!$DK32</f>
        <v>0</v>
      </c>
      <c r="CO29" s="383">
        <f>('Body - sporty'!CO32^Parametre!$A$9)/'Body - sporty'!$DK32</f>
        <v>0</v>
      </c>
      <c r="CP29" s="383">
        <f>('Body - sporty'!CP32^Parametre!$A$9)/'Body - sporty'!$DK32</f>
        <v>0</v>
      </c>
      <c r="CQ29" s="383">
        <f>('Body - sporty'!CQ32^Parametre!$A$9)/'Body - sporty'!$DK32</f>
        <v>0</v>
      </c>
      <c r="CR29" s="383">
        <f>('Body - sporty'!CR32^Parametre!$A$9)/'Body - sporty'!$DK32</f>
        <v>0</v>
      </c>
      <c r="CS29" s="383">
        <f>('Body - sporty'!CS32^Parametre!$A$9)/'Body - sporty'!$DK32</f>
        <v>0</v>
      </c>
      <c r="CT29" s="383">
        <f>('Body - sporty'!CT32^Parametre!$A$9)/'Body - sporty'!$DK32</f>
        <v>0</v>
      </c>
      <c r="CU29" s="383">
        <f>('Body - sporty'!CU32^Parametre!$A$9)/'Body - sporty'!$DK32</f>
        <v>0</v>
      </c>
      <c r="CV29" s="383">
        <f>('Body - sporty'!CV32^Parametre!$A$9)/'Body - sporty'!$DK32</f>
        <v>0</v>
      </c>
      <c r="CW29" s="383">
        <f>('Body - sporty'!CW32^Parametre!$A$9)/'Body - sporty'!$DK32</f>
        <v>0</v>
      </c>
      <c r="CX29" s="383">
        <f>('Body - sporty'!CX32^Parametre!$A$9)/'Body - sporty'!$DK32</f>
        <v>0</v>
      </c>
      <c r="CY29" s="383">
        <f>('Body - sporty'!CY32^Parametre!$A$9)/'Body - sporty'!$DK32</f>
        <v>1.6980511380287409E-2</v>
      </c>
      <c r="CZ29" s="383">
        <f>('Body - sporty'!CZ32^Parametre!$A$9)/'Body - sporty'!$DK32</f>
        <v>6.3384708354069126E-3</v>
      </c>
      <c r="DA29" s="383">
        <f>('Body - sporty'!DA32^Parametre!$A$9)/'Body - sporty'!$DK32</f>
        <v>4.6038640835583615E-2</v>
      </c>
      <c r="DB29" s="383">
        <f>('Body - sporty'!DB32^Parametre!$A$9)/'Body - sporty'!$DK32</f>
        <v>7.4195094704770518E-3</v>
      </c>
      <c r="DC29" s="383">
        <f>('Body - sporty'!DC32^Parametre!$A$9)/'Body - sporty'!$DK32</f>
        <v>0</v>
      </c>
      <c r="DD29" s="383">
        <f>('Body - sporty'!DD32^Parametre!$A$9)/'Body - sporty'!$DK32</f>
        <v>0</v>
      </c>
      <c r="DE29" s="383">
        <f>('Body - sporty'!DE32^Parametre!$A$9)/'Body - sporty'!$DK32</f>
        <v>8.0428248044727965E-2</v>
      </c>
      <c r="DF29" s="383">
        <f>('Body - sporty'!DF32^Parametre!$A$9)/'Body - sporty'!$DK32</f>
        <v>0</v>
      </c>
      <c r="DG29" s="383">
        <f>('Body - sporty'!DG32^Parametre!$A$9)/'Body - sporty'!$DK32</f>
        <v>1.1457245429742868E-2</v>
      </c>
      <c r="DH29" s="383">
        <f>('Body - sporty'!DH32^Parametre!$A$9)/'Body - sporty'!$DK32</f>
        <v>1.8144498754328695E-2</v>
      </c>
      <c r="DI29" s="383">
        <f>('Body - sporty'!DI32^Parametre!$A$9)/'Body - sporty'!$DK32</f>
        <v>0</v>
      </c>
    </row>
    <row r="30" spans="1:113" ht="14.25" customHeight="1" x14ac:dyDescent="0.25">
      <c r="A30" s="239" t="s">
        <v>32</v>
      </c>
      <c r="B30" s="383">
        <f>('Body - sporty'!B33^Parametre!$A$9)/'Body - sporty'!$DK33</f>
        <v>3.205402360038655E-4</v>
      </c>
      <c r="C30" s="383">
        <f>('Body - sporty'!C33^Parametre!$A$9)/'Body - sporty'!$DK33</f>
        <v>0</v>
      </c>
      <c r="D30" s="383">
        <f>('Body - sporty'!D33^Parametre!$A$9)/'Body - sporty'!$DK33</f>
        <v>0.1092496067076167</v>
      </c>
      <c r="E30" s="383">
        <f>('Body - sporty'!E33^Parametre!$A$9)/'Body - sporty'!$DK33</f>
        <v>1.0701961821201847E-2</v>
      </c>
      <c r="F30" s="383">
        <f>('Body - sporty'!F33^Parametre!$A$9)/'Body - sporty'!$DK33</f>
        <v>2.3432292602472578E-4</v>
      </c>
      <c r="G30" s="383">
        <f>('Body - sporty'!G33^Parametre!$A$9)/'Body - sporty'!$DK33</f>
        <v>0.15719366591107212</v>
      </c>
      <c r="H30" s="383">
        <f>('Body - sporty'!H33^Parametre!$A$9)/'Body - sporty'!$DK33</f>
        <v>0</v>
      </c>
      <c r="I30" s="383">
        <f>('Body - sporty'!I33^Parametre!$A$9)/'Body - sporty'!$DK33</f>
        <v>9.2644224312535189E-2</v>
      </c>
      <c r="J30" s="383">
        <f>('Body - sporty'!J33^Parametre!$A$9)/'Body - sporty'!$DK33</f>
        <v>2.6941280091898924E-2</v>
      </c>
      <c r="K30" s="383">
        <f>('Body - sporty'!K33^Parametre!$A$9)/'Body - sporty'!$DK33</f>
        <v>0</v>
      </c>
      <c r="L30" s="383">
        <f>('Body - sporty'!L33^Parametre!$A$9)/'Body - sporty'!$DK33</f>
        <v>0.11140981923377503</v>
      </c>
      <c r="M30" s="383">
        <f>('Body - sporty'!M33^Parametre!$A$9)/'Body - sporty'!$DK33</f>
        <v>1</v>
      </c>
      <c r="N30" s="383">
        <f>('Body - sporty'!N33^Parametre!$A$9)/'Body - sporty'!$DK33</f>
        <v>1.0621466443575754E-2</v>
      </c>
      <c r="O30" s="383">
        <f>('Body - sporty'!O33^Parametre!$A$9)/'Body - sporty'!$DK33</f>
        <v>1.0456840611327953E-3</v>
      </c>
      <c r="P30" s="383">
        <f>('Body - sporty'!P33^Parametre!$A$9)/'Body - sporty'!$DK33</f>
        <v>1.0957278141148718E-3</v>
      </c>
      <c r="Q30" s="383">
        <f>('Body - sporty'!Q33^Parametre!$A$9)/'Body - sporty'!$DK33</f>
        <v>0</v>
      </c>
      <c r="R30" s="383">
        <f>('Body - sporty'!R33^Parametre!$A$9)/'Body - sporty'!$DK33</f>
        <v>1.6413334742590097E-3</v>
      </c>
      <c r="S30" s="383">
        <f>('Body - sporty'!S33^Parametre!$A$9)/'Body - sporty'!$DK33</f>
        <v>7.2088587016006802E-4</v>
      </c>
      <c r="T30" s="383">
        <f>('Body - sporty'!T33^Parametre!$A$9)/'Body - sporty'!$DK33</f>
        <v>0</v>
      </c>
      <c r="U30" s="383">
        <f>('Body - sporty'!U33^Parametre!$A$9)/'Body - sporty'!$DK33</f>
        <v>0.10064587556815584</v>
      </c>
      <c r="V30" s="383">
        <f>('Body - sporty'!V33^Parametre!$A$9)/'Body - sporty'!$DK33</f>
        <v>2.6380840942757553E-4</v>
      </c>
      <c r="W30" s="383">
        <f>('Body - sporty'!W33^Parametre!$A$9)/'Body - sporty'!$DK33</f>
        <v>1.4981135894290067E-2</v>
      </c>
      <c r="X30" s="383">
        <f>('Body - sporty'!X33^Parametre!$A$9)/'Body - sporty'!$DK33</f>
        <v>0</v>
      </c>
      <c r="Y30" s="383">
        <f>('Body - sporty'!Y33^Parametre!$A$9)/'Body - sporty'!$DK33</f>
        <v>0</v>
      </c>
      <c r="Z30" s="383">
        <f>('Body - sporty'!Z33^Parametre!$A$9)/'Body - sporty'!$DK33</f>
        <v>0</v>
      </c>
      <c r="AA30" s="383">
        <f>('Body - sporty'!AA33^Parametre!$A$9)/'Body - sporty'!$DK33</f>
        <v>2.6622334779068124E-4</v>
      </c>
      <c r="AB30" s="383">
        <f>('Body - sporty'!AB33^Parametre!$A$9)/'Body - sporty'!$DK33</f>
        <v>9.9866023389359286E-3</v>
      </c>
      <c r="AC30" s="383">
        <f>('Body - sporty'!AC33^Parametre!$A$9)/'Body - sporty'!$DK33</f>
        <v>0.10060401108250402</v>
      </c>
      <c r="AD30" s="383">
        <f>('Body - sporty'!AD33^Parametre!$A$9)/'Body - sporty'!$DK33</f>
        <v>2.085153700642333E-3</v>
      </c>
      <c r="AE30" s="383">
        <f>('Body - sporty'!AE33^Parametre!$A$9)/'Body - sporty'!$DK33</f>
        <v>2.7069894957978968E-4</v>
      </c>
      <c r="AF30" s="383">
        <f>('Body - sporty'!AF33^Parametre!$A$9)/'Body - sporty'!$DK33</f>
        <v>0</v>
      </c>
      <c r="AG30" s="383">
        <f>('Body - sporty'!AG33^Parametre!$A$9)/'Body - sporty'!$DK33</f>
        <v>0</v>
      </c>
      <c r="AH30" s="383">
        <f>('Body - sporty'!AH33^Parametre!$A$9)/'Body - sporty'!$DK33</f>
        <v>5.4115868927057497E-5</v>
      </c>
      <c r="AI30" s="383">
        <f>('Body - sporty'!AI33^Parametre!$A$9)/'Body - sporty'!$DK33</f>
        <v>1.0029588433076693E-2</v>
      </c>
      <c r="AJ30" s="383">
        <f>('Body - sporty'!AJ33^Parametre!$A$9)/'Body - sporty'!$DK33</f>
        <v>1.9616130914260916E-2</v>
      </c>
      <c r="AK30" s="383">
        <f>('Body - sporty'!AK33^Parametre!$A$9)/'Body - sporty'!$DK33</f>
        <v>1.3534135146036828E-2</v>
      </c>
      <c r="AL30" s="383">
        <f>('Body - sporty'!AL33^Parametre!$A$9)/'Body - sporty'!$DK33</f>
        <v>2.1922676306988773E-2</v>
      </c>
      <c r="AM30" s="383">
        <f>('Body - sporty'!AM33^Parametre!$A$9)/'Body - sporty'!$DK33</f>
        <v>0</v>
      </c>
      <c r="AN30" s="383">
        <f>('Body - sporty'!AN33^Parametre!$A$9)/'Body - sporty'!$DK33</f>
        <v>0</v>
      </c>
      <c r="AO30" s="383">
        <f>('Body - sporty'!AO33^Parametre!$A$9)/'Body - sporty'!$DK33</f>
        <v>7.0686334194162428E-4</v>
      </c>
      <c r="AP30" s="383">
        <f>('Body - sporty'!AP33^Parametre!$A$9)/'Body - sporty'!$DK33</f>
        <v>0.3672679543297751</v>
      </c>
      <c r="AQ30" s="383">
        <f>('Body - sporty'!AQ33^Parametre!$A$9)/'Body - sporty'!$DK33</f>
        <v>0</v>
      </c>
      <c r="AR30" s="383">
        <f>('Body - sporty'!AR33^Parametre!$A$9)/'Body - sporty'!$DK33</f>
        <v>3.2272361505381991E-4</v>
      </c>
      <c r="AS30" s="383">
        <f>('Body - sporty'!AS33^Parametre!$A$9)/'Body - sporty'!$DK33</f>
        <v>6.7089031597333357E-2</v>
      </c>
      <c r="AT30" s="383">
        <f>('Body - sporty'!AT33^Parametre!$A$9)/'Body - sporty'!$DK33</f>
        <v>2.2725148787824449E-2</v>
      </c>
      <c r="AU30" s="383">
        <f>('Body - sporty'!AU33^Parametre!$A$9)/'Body - sporty'!$DK33</f>
        <v>5.5761508342597861E-2</v>
      </c>
      <c r="AV30" s="383">
        <f>('Body - sporty'!AV33^Parametre!$A$9)/'Body - sporty'!$DK33</f>
        <v>0</v>
      </c>
      <c r="AW30" s="383">
        <f>('Body - sporty'!AW33^Parametre!$A$9)/'Body - sporty'!$DK33</f>
        <v>0</v>
      </c>
      <c r="AX30" s="383">
        <f>('Body - sporty'!AX33^Parametre!$A$9)/'Body - sporty'!$DK33</f>
        <v>1.030314668738792E-2</v>
      </c>
      <c r="AY30" s="383">
        <f>('Body - sporty'!AY33^Parametre!$A$9)/'Body - sporty'!$DK33</f>
        <v>0.11404436245482137</v>
      </c>
      <c r="AZ30" s="383">
        <f>('Body - sporty'!AZ33^Parametre!$A$9)/'Body - sporty'!$DK33</f>
        <v>1.8949841588100852E-5</v>
      </c>
      <c r="BA30" s="383">
        <f>('Body - sporty'!BA33^Parametre!$A$9)/'Body - sporty'!$DK33</f>
        <v>3.769823956178886E-2</v>
      </c>
      <c r="BB30" s="383">
        <f>('Body - sporty'!BB33^Parametre!$A$9)/'Body - sporty'!$DK33</f>
        <v>0</v>
      </c>
      <c r="BC30" s="383">
        <f>('Body - sporty'!BC33^Parametre!$A$9)/'Body - sporty'!$DK33</f>
        <v>0</v>
      </c>
      <c r="BD30" s="383">
        <f>('Body - sporty'!BD33^Parametre!$A$9)/'Body - sporty'!$DK33</f>
        <v>0</v>
      </c>
      <c r="BE30" s="383">
        <f>('Body - sporty'!BE33^Parametre!$A$9)/'Body - sporty'!$DK33</f>
        <v>6.5087557078806887E-3</v>
      </c>
      <c r="BF30" s="383">
        <f>('Body - sporty'!BF33^Parametre!$A$9)/'Body - sporty'!$DK33</f>
        <v>1.0861731609650229E-4</v>
      </c>
      <c r="BG30" s="383">
        <f>('Body - sporty'!BG33^Parametre!$A$9)/'Body - sporty'!$DK33</f>
        <v>1.5578517135286641E-4</v>
      </c>
      <c r="BH30" s="383">
        <f>('Body - sporty'!BH33^Parametre!$A$9)/'Body - sporty'!$DK33</f>
        <v>6.5033918647627231E-3</v>
      </c>
      <c r="BI30" s="383">
        <f>('Body - sporty'!BI33^Parametre!$A$9)/'Body - sporty'!$DK33</f>
        <v>0</v>
      </c>
      <c r="BJ30" s="383">
        <f>('Body - sporty'!BJ33^Parametre!$A$9)/'Body - sporty'!$DK33</f>
        <v>0</v>
      </c>
      <c r="BK30" s="383">
        <f>('Body - sporty'!BK33^Parametre!$A$9)/'Body - sporty'!$DK33</f>
        <v>0</v>
      </c>
      <c r="BL30" s="383">
        <f>('Body - sporty'!BL33^Parametre!$A$9)/'Body - sporty'!$DK33</f>
        <v>0</v>
      </c>
      <c r="BM30" s="383">
        <f>('Body - sporty'!BM33^Parametre!$A$9)/'Body - sporty'!$DK33</f>
        <v>0</v>
      </c>
      <c r="BN30" s="383">
        <f>('Body - sporty'!BN33^Parametre!$A$9)/'Body - sporty'!$DK33</f>
        <v>0</v>
      </c>
      <c r="BO30" s="383">
        <f>('Body - sporty'!BO33^Parametre!$A$9)/'Body - sporty'!$DK33</f>
        <v>6.755329901289002E-2</v>
      </c>
      <c r="BP30" s="383">
        <f>('Body - sporty'!BP33^Parametre!$A$9)/'Body - sporty'!$DK33</f>
        <v>0.15159015282288793</v>
      </c>
      <c r="BQ30" s="383">
        <f>('Body - sporty'!BQ33^Parametre!$A$9)/'Body - sporty'!$DK33</f>
        <v>1.6436884486760853E-2</v>
      </c>
      <c r="BR30" s="383">
        <f>('Body - sporty'!BR33^Parametre!$A$9)/'Body - sporty'!$DK33</f>
        <v>8.232227118881247E-4</v>
      </c>
      <c r="BS30" s="383">
        <f>('Body - sporty'!BS33^Parametre!$A$9)/'Body - sporty'!$DK33</f>
        <v>0</v>
      </c>
      <c r="BT30" s="383">
        <f>('Body - sporty'!BT33^Parametre!$A$9)/'Body - sporty'!$DK33</f>
        <v>9.2660233877526622E-5</v>
      </c>
      <c r="BU30" s="383">
        <f>('Body - sporty'!BU33^Parametre!$A$9)/'Body - sporty'!$DK33</f>
        <v>2.4211649197281066E-3</v>
      </c>
      <c r="BV30" s="383">
        <f>('Body - sporty'!BV33^Parametre!$A$9)/'Body - sporty'!$DK33</f>
        <v>2.7384053277133831E-5</v>
      </c>
      <c r="BW30" s="383">
        <f>('Body - sporty'!BW33^Parametre!$A$9)/'Body - sporty'!$DK33</f>
        <v>0</v>
      </c>
      <c r="BX30" s="383">
        <f>('Body - sporty'!BX33^Parametre!$A$9)/'Body - sporty'!$DK33</f>
        <v>3.5088401390423469E-5</v>
      </c>
      <c r="BY30" s="383">
        <f>('Body - sporty'!BY33^Parametre!$A$9)/'Body - sporty'!$DK33</f>
        <v>8.1385634302624277E-6</v>
      </c>
      <c r="BZ30" s="383">
        <f>('Body - sporty'!BZ33^Parametre!$A$9)/'Body - sporty'!$DK33</f>
        <v>0</v>
      </c>
      <c r="CA30" s="383">
        <f>('Body - sporty'!CA33^Parametre!$A$9)/'Body - sporty'!$DK33</f>
        <v>4.0305101101799812E-5</v>
      </c>
      <c r="CB30" s="383">
        <f>('Body - sporty'!CB33^Parametre!$A$9)/'Body - sporty'!$DK33</f>
        <v>1.7852808984471292E-3</v>
      </c>
      <c r="CC30" s="383">
        <f>('Body - sporty'!CC33^Parametre!$A$9)/'Body - sporty'!$DK33</f>
        <v>0</v>
      </c>
      <c r="CD30" s="383">
        <f>('Body - sporty'!CD33^Parametre!$A$9)/'Body - sporty'!$DK33</f>
        <v>3.7491668163956125E-3</v>
      </c>
      <c r="CE30" s="383">
        <f>('Body - sporty'!CE33^Parametre!$A$9)/'Body - sporty'!$DK33</f>
        <v>1.3308352400994832E-2</v>
      </c>
      <c r="CF30" s="383">
        <f>('Body - sporty'!CF33^Parametre!$A$9)/'Body - sporty'!$DK33</f>
        <v>0</v>
      </c>
      <c r="CG30" s="383">
        <f>('Body - sporty'!CG33^Parametre!$A$9)/'Body - sporty'!$DK33</f>
        <v>6.2465348477354257E-2</v>
      </c>
      <c r="CH30" s="383">
        <f>('Body - sporty'!CH33^Parametre!$A$9)/'Body - sporty'!$DK33</f>
        <v>1.860611490116475E-2</v>
      </c>
      <c r="CI30" s="383">
        <f>('Body - sporty'!CI33^Parametre!$A$9)/'Body - sporty'!$DK33</f>
        <v>1.4893864189838666E-3</v>
      </c>
      <c r="CJ30" s="383">
        <f>('Body - sporty'!CJ33^Parametre!$A$9)/'Body - sporty'!$DK33</f>
        <v>0</v>
      </c>
      <c r="CK30" s="383">
        <f>('Body - sporty'!CK33^Parametre!$A$9)/'Body - sporty'!$DK33</f>
        <v>0</v>
      </c>
      <c r="CL30" s="383">
        <f>('Body - sporty'!CL33^Parametre!$A$9)/'Body - sporty'!$DK33</f>
        <v>2.8504008432620138E-2</v>
      </c>
      <c r="CM30" s="383">
        <f>('Body - sporty'!CM33^Parametre!$A$9)/'Body - sporty'!$DK33</f>
        <v>1.3905489866039445E-2</v>
      </c>
      <c r="CN30" s="383">
        <f>('Body - sporty'!CN33^Parametre!$A$9)/'Body - sporty'!$DK33</f>
        <v>0</v>
      </c>
      <c r="CO30" s="383">
        <f>('Body - sporty'!CO33^Parametre!$A$9)/'Body - sporty'!$DK33</f>
        <v>2.9356645460390421E-2</v>
      </c>
      <c r="CP30" s="383">
        <f>('Body - sporty'!CP33^Parametre!$A$9)/'Body - sporty'!$DK33</f>
        <v>1.8480705701988561E-5</v>
      </c>
      <c r="CQ30" s="383">
        <f>('Body - sporty'!CQ33^Parametre!$A$9)/'Body - sporty'!$DK33</f>
        <v>0</v>
      </c>
      <c r="CR30" s="383">
        <f>('Body - sporty'!CR33^Parametre!$A$9)/'Body - sporty'!$DK33</f>
        <v>1.8236107921498451E-3</v>
      </c>
      <c r="CS30" s="383">
        <f>('Body - sporty'!CS33^Parametre!$A$9)/'Body - sporty'!$DK33</f>
        <v>1.71592296214478E-4</v>
      </c>
      <c r="CT30" s="383">
        <f>('Body - sporty'!CT33^Parametre!$A$9)/'Body - sporty'!$DK33</f>
        <v>0</v>
      </c>
      <c r="CU30" s="383">
        <f>('Body - sporty'!CU33^Parametre!$A$9)/'Body - sporty'!$DK33</f>
        <v>0</v>
      </c>
      <c r="CV30" s="383">
        <f>('Body - sporty'!CV33^Parametre!$A$9)/'Body - sporty'!$DK33</f>
        <v>0</v>
      </c>
      <c r="CW30" s="383">
        <f>('Body - sporty'!CW33^Parametre!$A$9)/'Body - sporty'!$DK33</f>
        <v>0</v>
      </c>
      <c r="CX30" s="383">
        <f>('Body - sporty'!CX33^Parametre!$A$9)/'Body - sporty'!$DK33</f>
        <v>2.1744783933473346E-5</v>
      </c>
      <c r="CY30" s="383">
        <f>('Body - sporty'!CY33^Parametre!$A$9)/'Body - sporty'!$DK33</f>
        <v>4.8687124213118674E-2</v>
      </c>
      <c r="CZ30" s="383">
        <f>('Body - sporty'!CZ33^Parametre!$A$9)/'Body - sporty'!$DK33</f>
        <v>9.5834395930866345E-3</v>
      </c>
      <c r="DA30" s="383">
        <f>('Body - sporty'!DA33^Parametre!$A$9)/'Body - sporty'!$DK33</f>
        <v>0.30523715920222988</v>
      </c>
      <c r="DB30" s="383">
        <f>('Body - sporty'!DB33^Parametre!$A$9)/'Body - sporty'!$DK33</f>
        <v>1.4504640253639806E-2</v>
      </c>
      <c r="DC30" s="383">
        <f>('Body - sporty'!DC33^Parametre!$A$9)/'Body - sporty'!$DK33</f>
        <v>9.3173039642061102E-5</v>
      </c>
      <c r="DD30" s="383">
        <f>('Body - sporty'!DD33^Parametre!$A$9)/'Body - sporty'!$DK33</f>
        <v>4.5915235568705918E-4</v>
      </c>
      <c r="DE30" s="383">
        <f>('Body - sporty'!DE33^Parametre!$A$9)/'Body - sporty'!$DK33</f>
        <v>1.3803614518518274E-2</v>
      </c>
      <c r="DF30" s="383">
        <f>('Body - sporty'!DF33^Parametre!$A$9)/'Body - sporty'!$DK33</f>
        <v>0</v>
      </c>
      <c r="DG30" s="383">
        <f>('Body - sporty'!DG33^Parametre!$A$9)/'Body - sporty'!$DK33</f>
        <v>2.6192742854913152E-2</v>
      </c>
      <c r="DH30" s="383">
        <f>('Body - sporty'!DH33^Parametre!$A$9)/'Body - sporty'!$DK33</f>
        <v>4.4737991781040182E-2</v>
      </c>
      <c r="DI30" s="383">
        <f>('Body - sporty'!DI33^Parametre!$A$9)/'Body - sporty'!$DK33</f>
        <v>0</v>
      </c>
    </row>
    <row r="31" spans="1:113" ht="14.25" customHeight="1" x14ac:dyDescent="0.25">
      <c r="A31" s="239" t="s">
        <v>33</v>
      </c>
      <c r="B31" s="383">
        <f>('Body - sporty'!B34^Parametre!$A$9)/'Body - sporty'!$DK34</f>
        <v>3.2551804652458601E-4</v>
      </c>
      <c r="C31" s="383">
        <f>('Body - sporty'!C34^Parametre!$A$9)/'Body - sporty'!$DK34</f>
        <v>0</v>
      </c>
      <c r="D31" s="383">
        <f>('Body - sporty'!D34^Parametre!$A$9)/'Body - sporty'!$DK34</f>
        <v>8.5739992204480309E-2</v>
      </c>
      <c r="E31" s="383">
        <f>('Body - sporty'!E34^Parametre!$A$9)/'Body - sporty'!$DK34</f>
        <v>1.7031185574831305E-2</v>
      </c>
      <c r="F31" s="383">
        <f>('Body - sporty'!F34^Parametre!$A$9)/'Body - sporty'!$DK34</f>
        <v>3.1080728811185042E-4</v>
      </c>
      <c r="G31" s="383">
        <f>('Body - sporty'!G34^Parametre!$A$9)/'Body - sporty'!$DK34</f>
        <v>0.19244687368037036</v>
      </c>
      <c r="H31" s="383">
        <f>('Body - sporty'!H34^Parametre!$A$9)/'Body - sporty'!$DK34</f>
        <v>0</v>
      </c>
      <c r="I31" s="383">
        <f>('Body - sporty'!I34^Parametre!$A$9)/'Body - sporty'!$DK34</f>
        <v>8.9872236295428592E-2</v>
      </c>
      <c r="J31" s="383">
        <f>('Body - sporty'!J34^Parametre!$A$9)/'Body - sporty'!$DK34</f>
        <v>2.6905568689537612E-2</v>
      </c>
      <c r="K31" s="383">
        <f>('Body - sporty'!K34^Parametre!$A$9)/'Body - sporty'!$DK34</f>
        <v>2.3181030285224632E-3</v>
      </c>
      <c r="L31" s="383">
        <f>('Body - sporty'!L34^Parametre!$A$9)/'Body - sporty'!$DK34</f>
        <v>7.5788414328362752E-2</v>
      </c>
      <c r="M31" s="383">
        <f>('Body - sporty'!M34^Parametre!$A$9)/'Body - sporty'!$DK34</f>
        <v>1</v>
      </c>
      <c r="N31" s="383">
        <f>('Body - sporty'!N34^Parametre!$A$9)/'Body - sporty'!$DK34</f>
        <v>1.2224121166335542E-2</v>
      </c>
      <c r="O31" s="383">
        <f>('Body - sporty'!O34^Parametre!$A$9)/'Body - sporty'!$DK34</f>
        <v>0</v>
      </c>
      <c r="P31" s="383">
        <f>('Body - sporty'!P34^Parametre!$A$9)/'Body - sporty'!$DK34</f>
        <v>1.2522576844942012E-3</v>
      </c>
      <c r="Q31" s="383">
        <f>('Body - sporty'!Q34^Parametre!$A$9)/'Body - sporty'!$DK34</f>
        <v>5.6467892447013689E-2</v>
      </c>
      <c r="R31" s="383">
        <f>('Body - sporty'!R34^Parametre!$A$9)/'Body - sporty'!$DK34</f>
        <v>8.1851180637335173E-4</v>
      </c>
      <c r="S31" s="383">
        <f>('Body - sporty'!S34^Parametre!$A$9)/'Body - sporty'!$DK34</f>
        <v>8.6448994332002102E-4</v>
      </c>
      <c r="T31" s="383">
        <f>('Body - sporty'!T34^Parametre!$A$9)/'Body - sporty'!$DK34</f>
        <v>2.1144325502489653E-2</v>
      </c>
      <c r="U31" s="383">
        <f>('Body - sporty'!U34^Parametre!$A$9)/'Body - sporty'!$DK34</f>
        <v>0.21052534414703536</v>
      </c>
      <c r="V31" s="383">
        <f>('Body - sporty'!V34^Parametre!$A$9)/'Body - sporty'!$DK34</f>
        <v>3.0470320193712948E-4</v>
      </c>
      <c r="W31" s="383">
        <f>('Body - sporty'!W34^Parametre!$A$9)/'Body - sporty'!$DK34</f>
        <v>1.7529943196886957E-2</v>
      </c>
      <c r="X31" s="383">
        <f>('Body - sporty'!X34^Parametre!$A$9)/'Body - sporty'!$DK34</f>
        <v>0</v>
      </c>
      <c r="Y31" s="383">
        <f>('Body - sporty'!Y34^Parametre!$A$9)/'Body - sporty'!$DK34</f>
        <v>2.7432542769814129E-4</v>
      </c>
      <c r="Z31" s="383">
        <f>('Body - sporty'!Z34^Parametre!$A$9)/'Body - sporty'!$DK34</f>
        <v>0</v>
      </c>
      <c r="AA31" s="383">
        <f>('Body - sporty'!AA34^Parametre!$A$9)/'Body - sporty'!$DK34</f>
        <v>2.7947210052658538E-4</v>
      </c>
      <c r="AB31" s="383">
        <f>('Body - sporty'!AB34^Parametre!$A$9)/'Body - sporty'!$DK34</f>
        <v>1.2290466342574859E-2</v>
      </c>
      <c r="AC31" s="383">
        <f>('Body - sporty'!AC34^Parametre!$A$9)/'Body - sporty'!$DK34</f>
        <v>0.11616736690663468</v>
      </c>
      <c r="AD31" s="383">
        <f>('Body - sporty'!AD34^Parametre!$A$9)/'Body - sporty'!$DK34</f>
        <v>2.4598123691780211E-3</v>
      </c>
      <c r="AE31" s="383">
        <f>('Body - sporty'!AE34^Parametre!$A$9)/'Body - sporty'!$DK34</f>
        <v>2.919421932840138E-4</v>
      </c>
      <c r="AF31" s="383">
        <f>('Body - sporty'!AF34^Parametre!$A$9)/'Body - sporty'!$DK34</f>
        <v>0</v>
      </c>
      <c r="AG31" s="383">
        <f>('Body - sporty'!AG34^Parametre!$A$9)/'Body - sporty'!$DK34</f>
        <v>0</v>
      </c>
      <c r="AH31" s="383">
        <f>('Body - sporty'!AH34^Parametre!$A$9)/'Body - sporty'!$DK34</f>
        <v>1.5829759639873317E-3</v>
      </c>
      <c r="AI31" s="383">
        <f>('Body - sporty'!AI34^Parametre!$A$9)/'Body - sporty'!$DK34</f>
        <v>1.2665341658314349E-2</v>
      </c>
      <c r="AJ31" s="383">
        <f>('Body - sporty'!AJ34^Parametre!$A$9)/'Body - sporty'!$DK34</f>
        <v>2.0462795159333795E-2</v>
      </c>
      <c r="AK31" s="383">
        <f>('Body - sporty'!AK34^Parametre!$A$9)/'Body - sporty'!$DK34</f>
        <v>1.4683212352265228E-2</v>
      </c>
      <c r="AL31" s="383">
        <f>('Body - sporty'!AL34^Parametre!$A$9)/'Body - sporty'!$DK34</f>
        <v>0</v>
      </c>
      <c r="AM31" s="383">
        <f>('Body - sporty'!AM34^Parametre!$A$9)/'Body - sporty'!$DK34</f>
        <v>0</v>
      </c>
      <c r="AN31" s="383">
        <f>('Body - sporty'!AN34^Parametre!$A$9)/'Body - sporty'!$DK34</f>
        <v>2.5076603353449325E-3</v>
      </c>
      <c r="AO31" s="383">
        <f>('Body - sporty'!AO34^Parametre!$A$9)/'Body - sporty'!$DK34</f>
        <v>8.3323319654180037E-4</v>
      </c>
      <c r="AP31" s="383">
        <f>('Body - sporty'!AP34^Parametre!$A$9)/'Body - sporty'!$DK34</f>
        <v>0.422293504729506</v>
      </c>
      <c r="AQ31" s="383">
        <f>('Body - sporty'!AQ34^Parametre!$A$9)/'Body - sporty'!$DK34</f>
        <v>0</v>
      </c>
      <c r="AR31" s="383">
        <f>('Body - sporty'!AR34^Parametre!$A$9)/'Body - sporty'!$DK34</f>
        <v>0</v>
      </c>
      <c r="AS31" s="383">
        <f>('Body - sporty'!AS34^Parametre!$A$9)/'Body - sporty'!$DK34</f>
        <v>8.3456362671104123E-2</v>
      </c>
      <c r="AT31" s="383">
        <f>('Body - sporty'!AT34^Parametre!$A$9)/'Body - sporty'!$DK34</f>
        <v>2.09324785792523E-2</v>
      </c>
      <c r="AU31" s="383">
        <f>('Body - sporty'!AU34^Parametre!$A$9)/'Body - sporty'!$DK34</f>
        <v>7.644232098709268E-2</v>
      </c>
      <c r="AV31" s="383">
        <f>('Body - sporty'!AV34^Parametre!$A$9)/'Body - sporty'!$DK34</f>
        <v>0</v>
      </c>
      <c r="AW31" s="383">
        <f>('Body - sporty'!AW34^Parametre!$A$9)/'Body - sporty'!$DK34</f>
        <v>0</v>
      </c>
      <c r="AX31" s="383">
        <f>('Body - sporty'!AX34^Parametre!$A$9)/'Body - sporty'!$DK34</f>
        <v>1.3131607922725681E-2</v>
      </c>
      <c r="AY31" s="383">
        <f>('Body - sporty'!AY34^Parametre!$A$9)/'Body - sporty'!$DK34</f>
        <v>0.17341111094280723</v>
      </c>
      <c r="AZ31" s="383">
        <f>('Body - sporty'!AZ34^Parametre!$A$9)/'Body - sporty'!$DK34</f>
        <v>0</v>
      </c>
      <c r="BA31" s="383">
        <f>('Body - sporty'!BA34^Parametre!$A$9)/'Body - sporty'!$DK34</f>
        <v>3.644162336631545E-2</v>
      </c>
      <c r="BB31" s="383">
        <f>('Body - sporty'!BB34^Parametre!$A$9)/'Body - sporty'!$DK34</f>
        <v>0</v>
      </c>
      <c r="BC31" s="383">
        <f>('Body - sporty'!BC34^Parametre!$A$9)/'Body - sporty'!$DK34</f>
        <v>0</v>
      </c>
      <c r="BD31" s="383">
        <f>('Body - sporty'!BD34^Parametre!$A$9)/'Body - sporty'!$DK34</f>
        <v>0</v>
      </c>
      <c r="BE31" s="383">
        <f>('Body - sporty'!BE34^Parametre!$A$9)/'Body - sporty'!$DK34</f>
        <v>9.9777926146031246E-3</v>
      </c>
      <c r="BF31" s="383">
        <f>('Body - sporty'!BF34^Parametre!$A$9)/'Body - sporty'!$DK34</f>
        <v>1.1124177993774544E-4</v>
      </c>
      <c r="BG31" s="383">
        <f>('Body - sporty'!BG34^Parametre!$A$9)/'Body - sporty'!$DK34</f>
        <v>4.0379379940366767E-5</v>
      </c>
      <c r="BH31" s="383">
        <f>('Body - sporty'!BH34^Parametre!$A$9)/'Body - sporty'!$DK34</f>
        <v>5.0538226993411851E-3</v>
      </c>
      <c r="BI31" s="383">
        <f>('Body - sporty'!BI34^Parametre!$A$9)/'Body - sporty'!$DK34</f>
        <v>0</v>
      </c>
      <c r="BJ31" s="383">
        <f>('Body - sporty'!BJ34^Parametre!$A$9)/'Body - sporty'!$DK34</f>
        <v>7.5697381107577445E-4</v>
      </c>
      <c r="BK31" s="383">
        <f>('Body - sporty'!BK34^Parametre!$A$9)/'Body - sporty'!$DK34</f>
        <v>0</v>
      </c>
      <c r="BL31" s="383">
        <f>('Body - sporty'!BL34^Parametre!$A$9)/'Body - sporty'!$DK34</f>
        <v>0</v>
      </c>
      <c r="BM31" s="383">
        <f>('Body - sporty'!BM34^Parametre!$A$9)/'Body - sporty'!$DK34</f>
        <v>5.9137478010474677E-2</v>
      </c>
      <c r="BN31" s="383">
        <f>('Body - sporty'!BN34^Parametre!$A$9)/'Body - sporty'!$DK34</f>
        <v>4.1312817701499217E-5</v>
      </c>
      <c r="BO31" s="383">
        <f>('Body - sporty'!BO34^Parametre!$A$9)/'Body - sporty'!$DK34</f>
        <v>6.3671396332463409E-2</v>
      </c>
      <c r="BP31" s="383">
        <f>('Body - sporty'!BP34^Parametre!$A$9)/'Body - sporty'!$DK34</f>
        <v>7.1356125999831477E-3</v>
      </c>
      <c r="BQ31" s="383">
        <f>('Body - sporty'!BQ34^Parametre!$A$9)/'Body - sporty'!$DK34</f>
        <v>1.5739499240150757E-2</v>
      </c>
      <c r="BR31" s="383">
        <f>('Body - sporty'!BR34^Parametre!$A$9)/'Body - sporty'!$DK34</f>
        <v>0</v>
      </c>
      <c r="BS31" s="383">
        <f>('Body - sporty'!BS34^Parametre!$A$9)/'Body - sporty'!$DK34</f>
        <v>0</v>
      </c>
      <c r="BT31" s="383">
        <f>('Body - sporty'!BT34^Parametre!$A$9)/'Body - sporty'!$DK34</f>
        <v>0</v>
      </c>
      <c r="BU31" s="383">
        <f>('Body - sporty'!BU34^Parametre!$A$9)/'Body - sporty'!$DK34</f>
        <v>2.8086939570849314E-3</v>
      </c>
      <c r="BV31" s="383">
        <f>('Body - sporty'!BV34^Parametre!$A$9)/'Body - sporty'!$DK34</f>
        <v>0</v>
      </c>
      <c r="BW31" s="383">
        <f>('Body - sporty'!BW34^Parametre!$A$9)/'Body - sporty'!$DK34</f>
        <v>0</v>
      </c>
      <c r="BX31" s="383">
        <f>('Body - sporty'!BX34^Parametre!$A$9)/'Body - sporty'!$DK34</f>
        <v>0</v>
      </c>
      <c r="BY31" s="383">
        <f>('Body - sporty'!BY34^Parametre!$A$9)/'Body - sporty'!$DK34</f>
        <v>0</v>
      </c>
      <c r="BZ31" s="383">
        <f>('Body - sporty'!BZ34^Parametre!$A$9)/'Body - sporty'!$DK34</f>
        <v>0</v>
      </c>
      <c r="CA31" s="383">
        <f>('Body - sporty'!CA34^Parametre!$A$9)/'Body - sporty'!$DK34</f>
        <v>3.749166816395612E-5</v>
      </c>
      <c r="CB31" s="383">
        <f>('Body - sporty'!CB34^Parametre!$A$9)/'Body - sporty'!$DK34</f>
        <v>1.6444492625154958E-3</v>
      </c>
      <c r="CC31" s="383">
        <f>('Body - sporty'!CC34^Parametre!$A$9)/'Body - sporty'!$DK34</f>
        <v>0</v>
      </c>
      <c r="CD31" s="383">
        <f>('Body - sporty'!CD34^Parametre!$A$9)/'Body - sporty'!$DK34</f>
        <v>4.6798870542883626E-3</v>
      </c>
      <c r="CE31" s="383">
        <f>('Body - sporty'!CE34^Parametre!$A$9)/'Body - sporty'!$DK34</f>
        <v>9.7987045873262572E-3</v>
      </c>
      <c r="CF31" s="383">
        <f>('Body - sporty'!CF34^Parametre!$A$9)/'Body - sporty'!$DK34</f>
        <v>5.4126181317317376E-3</v>
      </c>
      <c r="CG31" s="383">
        <f>('Body - sporty'!CG34^Parametre!$A$9)/'Body - sporty'!$DK34</f>
        <v>5.2143168237650403E-2</v>
      </c>
      <c r="CH31" s="383">
        <f>('Body - sporty'!CH34^Parametre!$A$9)/'Body - sporty'!$DK34</f>
        <v>1.7291736871721732E-2</v>
      </c>
      <c r="CI31" s="383">
        <f>('Body - sporty'!CI34^Parametre!$A$9)/'Body - sporty'!$DK34</f>
        <v>9.4585967724205829E-4</v>
      </c>
      <c r="CJ31" s="383">
        <f>('Body - sporty'!CJ34^Parametre!$A$9)/'Body - sporty'!$DK34</f>
        <v>0</v>
      </c>
      <c r="CK31" s="383">
        <f>('Body - sporty'!CK34^Parametre!$A$9)/'Body - sporty'!$DK34</f>
        <v>0</v>
      </c>
      <c r="CL31" s="383">
        <f>('Body - sporty'!CL34^Parametre!$A$9)/'Body - sporty'!$DK34</f>
        <v>2.4090314137896494E-2</v>
      </c>
      <c r="CM31" s="383">
        <f>('Body - sporty'!CM34^Parametre!$A$9)/'Body - sporty'!$DK34</f>
        <v>2.0416887184824144E-2</v>
      </c>
      <c r="CN31" s="383">
        <f>('Body - sporty'!CN34^Parametre!$A$9)/'Body - sporty'!$DK34</f>
        <v>0</v>
      </c>
      <c r="CO31" s="383">
        <f>('Body - sporty'!CO34^Parametre!$A$9)/'Body - sporty'!$DK34</f>
        <v>3.9357850126565126E-2</v>
      </c>
      <c r="CP31" s="383">
        <f>('Body - sporty'!CP34^Parametre!$A$9)/'Body - sporty'!$DK34</f>
        <v>2.057805512070526E-5</v>
      </c>
      <c r="CQ31" s="383">
        <f>('Body - sporty'!CQ34^Parametre!$A$9)/'Body - sporty'!$DK34</f>
        <v>0</v>
      </c>
      <c r="CR31" s="383">
        <f>('Body - sporty'!CR34^Parametre!$A$9)/'Body - sporty'!$DK34</f>
        <v>1.3334545134807911E-3</v>
      </c>
      <c r="CS31" s="383">
        <f>('Body - sporty'!CS34^Parametre!$A$9)/'Body - sporty'!$DK34</f>
        <v>1.4519184399130417E-4</v>
      </c>
      <c r="CT31" s="383">
        <f>('Body - sporty'!CT34^Parametre!$A$9)/'Body - sporty'!$DK34</f>
        <v>5.1228448269931724E-3</v>
      </c>
      <c r="CU31" s="383">
        <f>('Body - sporty'!CU34^Parametre!$A$9)/'Body - sporty'!$DK34</f>
        <v>9.761850714937981E-5</v>
      </c>
      <c r="CV31" s="383">
        <f>('Body - sporty'!CV34^Parametre!$A$9)/'Body - sporty'!$DK34</f>
        <v>0</v>
      </c>
      <c r="CW31" s="383">
        <f>('Body - sporty'!CW34^Parametre!$A$9)/'Body - sporty'!$DK34</f>
        <v>0</v>
      </c>
      <c r="CX31" s="383">
        <f>('Body - sporty'!CX34^Parametre!$A$9)/'Body - sporty'!$DK34</f>
        <v>2.0994232722730917E-5</v>
      </c>
      <c r="CY31" s="383">
        <f>('Body - sporty'!CY34^Parametre!$A$9)/'Body - sporty'!$DK34</f>
        <v>2.3076263056521919E-2</v>
      </c>
      <c r="CZ31" s="383">
        <f>('Body - sporty'!CZ34^Parametre!$A$9)/'Body - sporty'!$DK34</f>
        <v>8.5185841805074294E-3</v>
      </c>
      <c r="DA31" s="383">
        <f>('Body - sporty'!DA34^Parametre!$A$9)/'Body - sporty'!$DK34</f>
        <v>0.31994225391340275</v>
      </c>
      <c r="DB31" s="383">
        <f>('Body - sporty'!DB34^Parametre!$A$9)/'Body - sporty'!$DK34</f>
        <v>1.5747045187660211E-2</v>
      </c>
      <c r="DC31" s="383">
        <f>('Body - sporty'!DC34^Parametre!$A$9)/'Body - sporty'!$DK34</f>
        <v>1.1524152642086658E-4</v>
      </c>
      <c r="DD31" s="383">
        <f>('Body - sporty'!DD34^Parametre!$A$9)/'Body - sporty'!$DK34</f>
        <v>0</v>
      </c>
      <c r="DE31" s="383">
        <f>('Body - sporty'!DE34^Parametre!$A$9)/'Body - sporty'!$DK34</f>
        <v>0.12572411084191737</v>
      </c>
      <c r="DF31" s="383">
        <f>('Body - sporty'!DF34^Parametre!$A$9)/'Body - sporty'!$DK34</f>
        <v>0</v>
      </c>
      <c r="DG31" s="383">
        <f>('Body - sporty'!DG34^Parametre!$A$9)/'Body - sporty'!$DK34</f>
        <v>2.9941178529315982E-2</v>
      </c>
      <c r="DH31" s="383">
        <f>('Body - sporty'!DH34^Parametre!$A$9)/'Body - sporty'!$DK34</f>
        <v>4.2909496435251007E-2</v>
      </c>
      <c r="DI31" s="383">
        <f>('Body - sporty'!DI34^Parametre!$A$9)/'Body - sporty'!$DK34</f>
        <v>0</v>
      </c>
    </row>
    <row r="32" spans="1:113" ht="14.25" customHeight="1" x14ac:dyDescent="0.25">
      <c r="A32" s="239" t="s">
        <v>34</v>
      </c>
      <c r="B32" s="383">
        <f>('Body - sporty'!B35^Parametre!$A$9)/'Body - sporty'!$DK35</f>
        <v>6.9652446650887516E-4</v>
      </c>
      <c r="C32" s="383">
        <f>('Body - sporty'!C35^Parametre!$A$9)/'Body - sporty'!$DK35</f>
        <v>0</v>
      </c>
      <c r="D32" s="383">
        <f>('Body - sporty'!D35^Parametre!$A$9)/'Body - sporty'!$DK35</f>
        <v>0.20389544162666332</v>
      </c>
      <c r="E32" s="383">
        <f>('Body - sporty'!E35^Parametre!$A$9)/'Body - sporty'!$DK35</f>
        <v>3.8512946382509718E-2</v>
      </c>
      <c r="F32" s="383">
        <f>('Body - sporty'!F35^Parametre!$A$9)/'Body - sporty'!$DK35</f>
        <v>0</v>
      </c>
      <c r="G32" s="383">
        <f>('Body - sporty'!G35^Parametre!$A$9)/'Body - sporty'!$DK35</f>
        <v>0.10959445075037323</v>
      </c>
      <c r="H32" s="383">
        <f>('Body - sporty'!H35^Parametre!$A$9)/'Body - sporty'!$DK35</f>
        <v>0</v>
      </c>
      <c r="I32" s="383">
        <f>('Body - sporty'!I35^Parametre!$A$9)/'Body - sporty'!$DK35</f>
        <v>0.16041444467148627</v>
      </c>
      <c r="J32" s="383">
        <f>('Body - sporty'!J35^Parametre!$A$9)/'Body - sporty'!$DK35</f>
        <v>3.4823373002172801E-2</v>
      </c>
      <c r="K32" s="383">
        <f>('Body - sporty'!K35^Parametre!$A$9)/'Body - sporty'!$DK35</f>
        <v>0</v>
      </c>
      <c r="L32" s="383">
        <f>('Body - sporty'!L35^Parametre!$A$9)/'Body - sporty'!$DK35</f>
        <v>0</v>
      </c>
      <c r="M32" s="383">
        <f>('Body - sporty'!M35^Parametre!$A$9)/'Body - sporty'!$DK35</f>
        <v>1</v>
      </c>
      <c r="N32" s="383">
        <f>('Body - sporty'!N35^Parametre!$A$9)/'Body - sporty'!$DK35</f>
        <v>0</v>
      </c>
      <c r="O32" s="383">
        <f>('Body - sporty'!O35^Parametre!$A$9)/'Body - sporty'!$DK35</f>
        <v>2.0966229993510267E-3</v>
      </c>
      <c r="P32" s="383">
        <f>('Body - sporty'!P35^Parametre!$A$9)/'Body - sporty'!$DK35</f>
        <v>0</v>
      </c>
      <c r="Q32" s="383">
        <f>('Body - sporty'!Q35^Parametre!$A$9)/'Body - sporty'!$DK35</f>
        <v>3.38992297545631E-3</v>
      </c>
      <c r="R32" s="383">
        <f>('Body - sporty'!R35^Parametre!$A$9)/'Body - sporty'!$DK35</f>
        <v>2.5446566968810222E-3</v>
      </c>
      <c r="S32" s="383">
        <f>('Body - sporty'!S35^Parametre!$A$9)/'Body - sporty'!$DK35</f>
        <v>2.2920108868585867E-3</v>
      </c>
      <c r="T32" s="383">
        <f>('Body - sporty'!T35^Parametre!$A$9)/'Body - sporty'!$DK35</f>
        <v>0</v>
      </c>
      <c r="U32" s="383">
        <f>('Body - sporty'!U35^Parametre!$A$9)/'Body - sporty'!$DK35</f>
        <v>8.6456064438082708E-2</v>
      </c>
      <c r="V32" s="383">
        <f>('Body - sporty'!V35^Parametre!$A$9)/'Body - sporty'!$DK35</f>
        <v>3.0530841492944401E-4</v>
      </c>
      <c r="W32" s="383">
        <f>('Body - sporty'!W35^Parametre!$A$9)/'Body - sporty'!$DK35</f>
        <v>1.4653204970387683E-2</v>
      </c>
      <c r="X32" s="383">
        <f>('Body - sporty'!X35^Parametre!$A$9)/'Body - sporty'!$DK35</f>
        <v>0</v>
      </c>
      <c r="Y32" s="383">
        <f>('Body - sporty'!Y35^Parametre!$A$9)/'Body - sporty'!$DK35</f>
        <v>0</v>
      </c>
      <c r="Z32" s="383">
        <f>('Body - sporty'!Z35^Parametre!$A$9)/'Body - sporty'!$DK35</f>
        <v>8.6482552950234173E-2</v>
      </c>
      <c r="AA32" s="383">
        <f>('Body - sporty'!AA35^Parametre!$A$9)/'Body - sporty'!$DK35</f>
        <v>7.0556253641804417E-4</v>
      </c>
      <c r="AB32" s="383">
        <f>('Body - sporty'!AB35^Parametre!$A$9)/'Body - sporty'!$DK35</f>
        <v>2.0189214830982193E-2</v>
      </c>
      <c r="AC32" s="383">
        <f>('Body - sporty'!AC35^Parametre!$A$9)/'Body - sporty'!$DK35</f>
        <v>0.18410360682780161</v>
      </c>
      <c r="AD32" s="383">
        <f>('Body - sporty'!AD35^Parametre!$A$9)/'Body - sporty'!$DK35</f>
        <v>3.1659278898029377E-3</v>
      </c>
      <c r="AE32" s="383">
        <f>('Body - sporty'!AE35^Parametre!$A$9)/'Body - sporty'!$DK35</f>
        <v>4.7879773642081462E-4</v>
      </c>
      <c r="AF32" s="383">
        <f>('Body - sporty'!AF35^Parametre!$A$9)/'Body - sporty'!$DK35</f>
        <v>0</v>
      </c>
      <c r="AG32" s="383">
        <f>('Body - sporty'!AG35^Parametre!$A$9)/'Body - sporty'!$DK35</f>
        <v>0</v>
      </c>
      <c r="AH32" s="383">
        <f>('Body - sporty'!AH35^Parametre!$A$9)/'Body - sporty'!$DK35</f>
        <v>0</v>
      </c>
      <c r="AI32" s="383">
        <f>('Body - sporty'!AI35^Parametre!$A$9)/'Body - sporty'!$DK35</f>
        <v>2.8755645110048866E-2</v>
      </c>
      <c r="AJ32" s="383">
        <f>('Body - sporty'!AJ35^Parametre!$A$9)/'Body - sporty'!$DK35</f>
        <v>2.2232445839635167E-2</v>
      </c>
      <c r="AK32" s="383">
        <f>('Body - sporty'!AK35^Parametre!$A$9)/'Body - sporty'!$DK35</f>
        <v>2.4343561283127087E-2</v>
      </c>
      <c r="AL32" s="383">
        <f>('Body - sporty'!AL35^Parametre!$A$9)/'Body - sporty'!$DK35</f>
        <v>0</v>
      </c>
      <c r="AM32" s="383">
        <f>('Body - sporty'!AM35^Parametre!$A$9)/'Body - sporty'!$DK35</f>
        <v>0</v>
      </c>
      <c r="AN32" s="383">
        <f>('Body - sporty'!AN35^Parametre!$A$9)/'Body - sporty'!$DK35</f>
        <v>0</v>
      </c>
      <c r="AO32" s="383">
        <f>('Body - sporty'!AO35^Parametre!$A$9)/'Body - sporty'!$DK35</f>
        <v>1.3061642203176245E-3</v>
      </c>
      <c r="AP32" s="383">
        <f>('Body - sporty'!AP35^Parametre!$A$9)/'Body - sporty'!$DK35</f>
        <v>0.99308062090035498</v>
      </c>
      <c r="AQ32" s="383">
        <f>('Body - sporty'!AQ35^Parametre!$A$9)/'Body - sporty'!$DK35</f>
        <v>2.7694396201621657E-5</v>
      </c>
      <c r="AR32" s="383">
        <f>('Body - sporty'!AR35^Parametre!$A$9)/'Body - sporty'!$DK35</f>
        <v>0</v>
      </c>
      <c r="AS32" s="383">
        <f>('Body - sporty'!AS35^Parametre!$A$9)/'Body - sporty'!$DK35</f>
        <v>0.16008421182257479</v>
      </c>
      <c r="AT32" s="383">
        <f>('Body - sporty'!AT35^Parametre!$A$9)/'Body - sporty'!$DK35</f>
        <v>2.6787848856831435E-2</v>
      </c>
      <c r="AU32" s="383">
        <f>('Body - sporty'!AU35^Parametre!$A$9)/'Body - sporty'!$DK35</f>
        <v>0.14993497793547192</v>
      </c>
      <c r="AV32" s="383">
        <f>('Body - sporty'!AV35^Parametre!$A$9)/'Body - sporty'!$DK35</f>
        <v>0</v>
      </c>
      <c r="AW32" s="383">
        <f>('Body - sporty'!AW35^Parametre!$A$9)/'Body - sporty'!$DK35</f>
        <v>0</v>
      </c>
      <c r="AX32" s="383">
        <f>('Body - sporty'!AX35^Parametre!$A$9)/'Body - sporty'!$DK35</f>
        <v>1.5932816438164004E-2</v>
      </c>
      <c r="AY32" s="383">
        <f>('Body - sporty'!AY35^Parametre!$A$9)/'Body - sporty'!$DK35</f>
        <v>0.25598020156957035</v>
      </c>
      <c r="AZ32" s="383">
        <f>('Body - sporty'!AZ35^Parametre!$A$9)/'Body - sporty'!$DK35</f>
        <v>4.6695475756496264E-5</v>
      </c>
      <c r="BA32" s="383">
        <f>('Body - sporty'!BA35^Parametre!$A$9)/'Body - sporty'!$DK35</f>
        <v>3.4546710806768188E-2</v>
      </c>
      <c r="BB32" s="383">
        <f>('Body - sporty'!BB35^Parametre!$A$9)/'Body - sporty'!$DK35</f>
        <v>0</v>
      </c>
      <c r="BC32" s="383">
        <f>('Body - sporty'!BC35^Parametre!$A$9)/'Body - sporty'!$DK35</f>
        <v>0</v>
      </c>
      <c r="BD32" s="383">
        <f>('Body - sporty'!BD35^Parametre!$A$9)/'Body - sporty'!$DK35</f>
        <v>0</v>
      </c>
      <c r="BE32" s="383">
        <f>('Body - sporty'!BE35^Parametre!$A$9)/'Body - sporty'!$DK35</f>
        <v>1.6610930750791109E-2</v>
      </c>
      <c r="BF32" s="383">
        <f>('Body - sporty'!BF35^Parametre!$A$9)/'Body - sporty'!$DK35</f>
        <v>2.2326800941448446E-4</v>
      </c>
      <c r="BG32" s="383">
        <f>('Body - sporty'!BG35^Parametre!$A$9)/'Body - sporty'!$DK35</f>
        <v>0</v>
      </c>
      <c r="BH32" s="383">
        <f>('Body - sporty'!BH35^Parametre!$A$9)/'Body - sporty'!$DK35</f>
        <v>0</v>
      </c>
      <c r="BI32" s="383">
        <f>('Body - sporty'!BI35^Parametre!$A$9)/'Body - sporty'!$DK35</f>
        <v>5.4975141497522564E-4</v>
      </c>
      <c r="BJ32" s="383">
        <f>('Body - sporty'!BJ35^Parametre!$A$9)/'Body - sporty'!$DK35</f>
        <v>1.2607595438323316E-3</v>
      </c>
      <c r="BK32" s="383">
        <f>('Body - sporty'!BK35^Parametre!$A$9)/'Body - sporty'!$DK35</f>
        <v>0</v>
      </c>
      <c r="BL32" s="383">
        <f>('Body - sporty'!BL35^Parametre!$A$9)/'Body - sporty'!$DK35</f>
        <v>0</v>
      </c>
      <c r="BM32" s="383">
        <f>('Body - sporty'!BM35^Parametre!$A$9)/'Body - sporty'!$DK35</f>
        <v>0</v>
      </c>
      <c r="BN32" s="383">
        <f>('Body - sporty'!BN35^Parametre!$A$9)/'Body - sporty'!$DK35</f>
        <v>0</v>
      </c>
      <c r="BO32" s="383">
        <f>('Body - sporty'!BO35^Parametre!$A$9)/'Body - sporty'!$DK35</f>
        <v>5.7138098728962881E-2</v>
      </c>
      <c r="BP32" s="383">
        <f>('Body - sporty'!BP35^Parametre!$A$9)/'Body - sporty'!$DK35</f>
        <v>0</v>
      </c>
      <c r="BQ32" s="383">
        <f>('Body - sporty'!BQ35^Parametre!$A$9)/'Body - sporty'!$DK35</f>
        <v>2.9690081589556327E-2</v>
      </c>
      <c r="BR32" s="383">
        <f>('Body - sporty'!BR35^Parametre!$A$9)/'Body - sporty'!$DK35</f>
        <v>2.5778479552069243E-3</v>
      </c>
      <c r="BS32" s="383">
        <f>('Body - sporty'!BS35^Parametre!$A$9)/'Body - sporty'!$DK35</f>
        <v>0</v>
      </c>
      <c r="BT32" s="383">
        <f>('Body - sporty'!BT35^Parametre!$A$9)/'Body - sporty'!$DK35</f>
        <v>1.9889440081162212E-4</v>
      </c>
      <c r="BU32" s="383">
        <f>('Body - sporty'!BU35^Parametre!$A$9)/'Body - sporty'!$DK35</f>
        <v>0</v>
      </c>
      <c r="BV32" s="383">
        <f>('Body - sporty'!BV35^Parametre!$A$9)/'Body - sporty'!$DK35</f>
        <v>0</v>
      </c>
      <c r="BW32" s="383">
        <f>('Body - sporty'!BW35^Parametre!$A$9)/'Body - sporty'!$DK35</f>
        <v>0</v>
      </c>
      <c r="BX32" s="383">
        <f>('Body - sporty'!BX35^Parametre!$A$9)/'Body - sporty'!$DK35</f>
        <v>0</v>
      </c>
      <c r="BY32" s="383">
        <f>('Body - sporty'!BY35^Parametre!$A$9)/'Body - sporty'!$DK35</f>
        <v>0</v>
      </c>
      <c r="BZ32" s="383">
        <f>('Body - sporty'!BZ35^Parametre!$A$9)/'Body - sporty'!$DK35</f>
        <v>1.0286829586935804E-3</v>
      </c>
      <c r="CA32" s="383">
        <f>('Body - sporty'!CA35^Parametre!$A$9)/'Body - sporty'!$DK35</f>
        <v>0</v>
      </c>
      <c r="CB32" s="383">
        <f>('Body - sporty'!CB35^Parametre!$A$9)/'Body - sporty'!$DK35</f>
        <v>3.5165896097598126E-3</v>
      </c>
      <c r="CC32" s="383">
        <f>('Body - sporty'!CC35^Parametre!$A$9)/'Body - sporty'!$DK35</f>
        <v>0</v>
      </c>
      <c r="CD32" s="383">
        <f>('Body - sporty'!CD35^Parametre!$A$9)/'Body - sporty'!$DK35</f>
        <v>0</v>
      </c>
      <c r="CE32" s="383">
        <f>('Body - sporty'!CE35^Parametre!$A$9)/'Body - sporty'!$DK35</f>
        <v>0</v>
      </c>
      <c r="CF32" s="383">
        <f>('Body - sporty'!CF35^Parametre!$A$9)/'Body - sporty'!$DK35</f>
        <v>0</v>
      </c>
      <c r="CG32" s="383">
        <f>('Body - sporty'!CG35^Parametre!$A$9)/'Body - sporty'!$DK35</f>
        <v>0.13295019501615107</v>
      </c>
      <c r="CH32" s="383">
        <f>('Body - sporty'!CH35^Parametre!$A$9)/'Body - sporty'!$DK35</f>
        <v>3.1590854875883471E-2</v>
      </c>
      <c r="CI32" s="383">
        <f>('Body - sporty'!CI35^Parametre!$A$9)/'Body - sporty'!$DK35</f>
        <v>0</v>
      </c>
      <c r="CJ32" s="383">
        <f>('Body - sporty'!CJ35^Parametre!$A$9)/'Body - sporty'!$DK35</f>
        <v>0</v>
      </c>
      <c r="CK32" s="383">
        <f>('Body - sporty'!CK35^Parametre!$A$9)/'Body - sporty'!$DK35</f>
        <v>0</v>
      </c>
      <c r="CL32" s="383">
        <f>('Body - sporty'!CL35^Parametre!$A$9)/'Body - sporty'!$DK35</f>
        <v>4.099880427912253E-2</v>
      </c>
      <c r="CM32" s="383">
        <f>('Body - sporty'!CM35^Parametre!$A$9)/'Body - sporty'!$DK35</f>
        <v>2.8827510396123763E-2</v>
      </c>
      <c r="CN32" s="383">
        <f>('Body - sporty'!CN35^Parametre!$A$9)/'Body - sporty'!$DK35</f>
        <v>0</v>
      </c>
      <c r="CO32" s="383">
        <f>('Body - sporty'!CO35^Parametre!$A$9)/'Body - sporty'!$DK35</f>
        <v>5.3353203708289373E-2</v>
      </c>
      <c r="CP32" s="383">
        <f>('Body - sporty'!CP35^Parametre!$A$9)/'Body - sporty'!$DK35</f>
        <v>0</v>
      </c>
      <c r="CQ32" s="383">
        <f>('Body - sporty'!CQ35^Parametre!$A$9)/'Body - sporty'!$DK35</f>
        <v>0</v>
      </c>
      <c r="CR32" s="383">
        <f>('Body - sporty'!CR35^Parametre!$A$9)/'Body - sporty'!$DK35</f>
        <v>3.5158399237608228E-3</v>
      </c>
      <c r="CS32" s="383">
        <f>('Body - sporty'!CS35^Parametre!$A$9)/'Body - sporty'!$DK35</f>
        <v>3.8861084240854939E-4</v>
      </c>
      <c r="CT32" s="383">
        <f>('Body - sporty'!CT35^Parametre!$A$9)/'Body - sporty'!$DK35</f>
        <v>0</v>
      </c>
      <c r="CU32" s="383">
        <f>('Body - sporty'!CU35^Parametre!$A$9)/'Body - sporty'!$DK35</f>
        <v>0</v>
      </c>
      <c r="CV32" s="383">
        <f>('Body - sporty'!CV35^Parametre!$A$9)/'Body - sporty'!$DK35</f>
        <v>0</v>
      </c>
      <c r="CW32" s="383">
        <f>('Body - sporty'!CW35^Parametre!$A$9)/'Body - sporty'!$DK35</f>
        <v>0</v>
      </c>
      <c r="CX32" s="383">
        <f>('Body - sporty'!CX35^Parametre!$A$9)/'Body - sporty'!$DK35</f>
        <v>6.4654333531924174E-5</v>
      </c>
      <c r="CY32" s="383">
        <f>('Body - sporty'!CY35^Parametre!$A$9)/'Body - sporty'!$DK35</f>
        <v>0.13661632627416243</v>
      </c>
      <c r="CZ32" s="383">
        <f>('Body - sporty'!CZ35^Parametre!$A$9)/'Body - sporty'!$DK35</f>
        <v>9.8829722337931795E-3</v>
      </c>
      <c r="DA32" s="383">
        <f>('Body - sporty'!DA35^Parametre!$A$9)/'Body - sporty'!$DK35</f>
        <v>0.5915753433959936</v>
      </c>
      <c r="DB32" s="383">
        <f>('Body - sporty'!DB35^Parametre!$A$9)/'Body - sporty'!$DK35</f>
        <v>5.0455859968431757E-2</v>
      </c>
      <c r="DC32" s="383">
        <f>('Body - sporty'!DC35^Parametre!$A$9)/'Body - sporty'!$DK35</f>
        <v>0</v>
      </c>
      <c r="DD32" s="383">
        <f>('Body - sporty'!DD35^Parametre!$A$9)/'Body - sporty'!$DK35</f>
        <v>5.7368385416176775E-4</v>
      </c>
      <c r="DE32" s="383">
        <f>('Body - sporty'!DE35^Parametre!$A$9)/'Body - sporty'!$DK35</f>
        <v>0.23789578508553635</v>
      </c>
      <c r="DF32" s="383">
        <f>('Body - sporty'!DF35^Parametre!$A$9)/'Body - sporty'!$DK35</f>
        <v>0</v>
      </c>
      <c r="DG32" s="383">
        <f>('Body - sporty'!DG35^Parametre!$A$9)/'Body - sporty'!$DK35</f>
        <v>0</v>
      </c>
      <c r="DH32" s="383">
        <f>('Body - sporty'!DH35^Parametre!$A$9)/'Body - sporty'!$DK35</f>
        <v>0</v>
      </c>
      <c r="DI32" s="383">
        <f>('Body - sporty'!DI35^Parametre!$A$9)/'Body - sporty'!$DK35</f>
        <v>0</v>
      </c>
    </row>
    <row r="33" spans="1:113" ht="14.25" customHeight="1" x14ac:dyDescent="0.25">
      <c r="A33" s="239" t="s">
        <v>35</v>
      </c>
      <c r="B33" s="383">
        <f>('Body - sporty'!B36^Parametre!$A$9)/'Body - sporty'!$DK36</f>
        <v>2.582903097701421E-4</v>
      </c>
      <c r="C33" s="383">
        <f>('Body - sporty'!C36^Parametre!$A$9)/'Body - sporty'!$DK36</f>
        <v>3.2555674108734889E-3</v>
      </c>
      <c r="D33" s="383">
        <f>('Body - sporty'!D36^Parametre!$A$9)/'Body - sporty'!$DK36</f>
        <v>0.11799606063264989</v>
      </c>
      <c r="E33" s="383">
        <f>('Body - sporty'!E36^Parametre!$A$9)/'Body - sporty'!$DK36</f>
        <v>6.9263732962333707E-3</v>
      </c>
      <c r="F33" s="383">
        <f>('Body - sporty'!F36^Parametre!$A$9)/'Body - sporty'!$DK36</f>
        <v>2.4483899527589836E-4</v>
      </c>
      <c r="G33" s="383">
        <f>('Body - sporty'!G36^Parametre!$A$9)/'Body - sporty'!$DK36</f>
        <v>0.17505638553813327</v>
      </c>
      <c r="H33" s="383">
        <f>('Body - sporty'!H36^Parametre!$A$9)/'Body - sporty'!$DK36</f>
        <v>0</v>
      </c>
      <c r="I33" s="383">
        <f>('Body - sporty'!I36^Parametre!$A$9)/'Body - sporty'!$DK36</f>
        <v>9.4306750867137704E-2</v>
      </c>
      <c r="J33" s="383">
        <f>('Body - sporty'!J36^Parametre!$A$9)/'Body - sporty'!$DK36</f>
        <v>3.459846646144131E-2</v>
      </c>
      <c r="K33" s="383">
        <f>('Body - sporty'!K36^Parametre!$A$9)/'Body - sporty'!$DK36</f>
        <v>1.770896324409222E-3</v>
      </c>
      <c r="L33" s="383">
        <f>('Body - sporty'!L36^Parametre!$A$9)/'Body - sporty'!$DK36</f>
        <v>7.3231322315677624E-2</v>
      </c>
      <c r="M33" s="383">
        <f>('Body - sporty'!M36^Parametre!$A$9)/'Body - sporty'!$DK36</f>
        <v>0.66008534797165419</v>
      </c>
      <c r="N33" s="383">
        <f>('Body - sporty'!N36^Parametre!$A$9)/'Body - sporty'!$DK36</f>
        <v>0</v>
      </c>
      <c r="O33" s="383">
        <f>('Body - sporty'!O36^Parametre!$A$9)/'Body - sporty'!$DK36</f>
        <v>1.1457797227133494E-3</v>
      </c>
      <c r="P33" s="383">
        <f>('Body - sporty'!P36^Parametre!$A$9)/'Body - sporty'!$DK36</f>
        <v>8.2753453272648347E-4</v>
      </c>
      <c r="Q33" s="383">
        <f>('Body - sporty'!Q36^Parametre!$A$9)/'Body - sporty'!$DK36</f>
        <v>0</v>
      </c>
      <c r="R33" s="383">
        <f>('Body - sporty'!R36^Parametre!$A$9)/'Body - sporty'!$DK36</f>
        <v>1.41974974556809E-3</v>
      </c>
      <c r="S33" s="383">
        <f>('Body - sporty'!S36^Parametre!$A$9)/'Body - sporty'!$DK36</f>
        <v>1.1154805882335271E-3</v>
      </c>
      <c r="T33" s="383">
        <f>('Body - sporty'!T36^Parametre!$A$9)/'Body - sporty'!$DK36</f>
        <v>2.3757276335360459E-3</v>
      </c>
      <c r="U33" s="383">
        <f>('Body - sporty'!U36^Parametre!$A$9)/'Body - sporty'!$DK36</f>
        <v>0.14427062123387155</v>
      </c>
      <c r="V33" s="383">
        <f>('Body - sporty'!V36^Parametre!$A$9)/'Body - sporty'!$DK36</f>
        <v>1.7340517014787751E-4</v>
      </c>
      <c r="W33" s="383">
        <f>('Body - sporty'!W36^Parametre!$A$9)/'Body - sporty'!$DK36</f>
        <v>1.8005155640397903E-2</v>
      </c>
      <c r="X33" s="383">
        <f>('Body - sporty'!X36^Parametre!$A$9)/'Body - sporty'!$DK36</f>
        <v>1.988375400816624E-5</v>
      </c>
      <c r="Y33" s="383">
        <f>('Body - sporty'!Y36^Parametre!$A$9)/'Body - sporty'!$DK36</f>
        <v>0</v>
      </c>
      <c r="Z33" s="383">
        <f>('Body - sporty'!Z36^Parametre!$A$9)/'Body - sporty'!$DK36</f>
        <v>2.7209365155501646E-2</v>
      </c>
      <c r="AA33" s="383">
        <f>('Body - sporty'!AA36^Parametre!$A$9)/'Body - sporty'!$DK36</f>
        <v>2.90151691988765E-4</v>
      </c>
      <c r="AB33" s="383">
        <f>('Body - sporty'!AB36^Parametre!$A$9)/'Body - sporty'!$DK36</f>
        <v>9.2957639322747334E-3</v>
      </c>
      <c r="AC33" s="383">
        <f>('Body - sporty'!AC36^Parametre!$A$9)/'Body - sporty'!$DK36</f>
        <v>9.0990881370354146E-2</v>
      </c>
      <c r="AD33" s="383">
        <f>('Body - sporty'!AD36^Parametre!$A$9)/'Body - sporty'!$DK36</f>
        <v>1.7192836179539741E-3</v>
      </c>
      <c r="AE33" s="383">
        <f>('Body - sporty'!AE36^Parametre!$A$9)/'Body - sporty'!$DK36</f>
        <v>2.0223336767851953E-4</v>
      </c>
      <c r="AF33" s="383">
        <f>('Body - sporty'!AF36^Parametre!$A$9)/'Body - sporty'!$DK36</f>
        <v>0</v>
      </c>
      <c r="AG33" s="383">
        <f>('Body - sporty'!AG36^Parametre!$A$9)/'Body - sporty'!$DK36</f>
        <v>1.4410378242234891E-4</v>
      </c>
      <c r="AH33" s="383">
        <f>('Body - sporty'!AH36^Parametre!$A$9)/'Body - sporty'!$DK36</f>
        <v>4.1505804649019042E-5</v>
      </c>
      <c r="AI33" s="383">
        <f>('Body - sporty'!AI36^Parametre!$A$9)/'Body - sporty'!$DK36</f>
        <v>1.0053105981816067E-2</v>
      </c>
      <c r="AJ33" s="383">
        <f>('Body - sporty'!AJ36^Parametre!$A$9)/'Body - sporty'!$DK36</f>
        <v>1.70602954594129E-2</v>
      </c>
      <c r="AK33" s="383">
        <f>('Body - sporty'!AK36^Parametre!$A$9)/'Body - sporty'!$DK36</f>
        <v>2.6556246608240131E-2</v>
      </c>
      <c r="AL33" s="383">
        <f>('Body - sporty'!AL36^Parametre!$A$9)/'Body - sporty'!$DK36</f>
        <v>0</v>
      </c>
      <c r="AM33" s="383">
        <f>('Body - sporty'!AM36^Parametre!$A$9)/'Body - sporty'!$DK36</f>
        <v>0</v>
      </c>
      <c r="AN33" s="383">
        <f>('Body - sporty'!AN36^Parametre!$A$9)/'Body - sporty'!$DK36</f>
        <v>1.6558600116724641E-3</v>
      </c>
      <c r="AO33" s="383">
        <f>('Body - sporty'!AO36^Parametre!$A$9)/'Body - sporty'!$DK36</f>
        <v>5.9623209037923397E-4</v>
      </c>
      <c r="AP33" s="383">
        <f>('Body - sporty'!AP36^Parametre!$A$9)/'Body - sporty'!$DK36</f>
        <v>1</v>
      </c>
      <c r="AQ33" s="383">
        <f>('Body - sporty'!AQ36^Parametre!$A$9)/'Body - sporty'!$DK36</f>
        <v>1.8255075717357345E-4</v>
      </c>
      <c r="AR33" s="383">
        <f>('Body - sporty'!AR36^Parametre!$A$9)/'Body - sporty'!$DK36</f>
        <v>5.8045788212698962E-3</v>
      </c>
      <c r="AS33" s="383">
        <f>('Body - sporty'!AS36^Parametre!$A$9)/'Body - sporty'!$DK36</f>
        <v>0.10869867105008493</v>
      </c>
      <c r="AT33" s="383">
        <f>('Body - sporty'!AT36^Parametre!$A$9)/'Body - sporty'!$DK36</f>
        <v>2.2087537089275397E-2</v>
      </c>
      <c r="AU33" s="383">
        <f>('Body - sporty'!AU36^Parametre!$A$9)/'Body - sporty'!$DK36</f>
        <v>0.10558195819807675</v>
      </c>
      <c r="AV33" s="383">
        <f>('Body - sporty'!AV36^Parametre!$A$9)/'Body - sporty'!$DK36</f>
        <v>0</v>
      </c>
      <c r="AW33" s="383">
        <f>('Body - sporty'!AW36^Parametre!$A$9)/'Body - sporty'!$DK36</f>
        <v>0</v>
      </c>
      <c r="AX33" s="383">
        <f>('Body - sporty'!AX36^Parametre!$A$9)/'Body - sporty'!$DK36</f>
        <v>1.3307339567867914E-2</v>
      </c>
      <c r="AY33" s="383">
        <f>('Body - sporty'!AY36^Parametre!$A$9)/'Body - sporty'!$DK36</f>
        <v>0.11933018408568899</v>
      </c>
      <c r="AZ33" s="383">
        <f>('Body - sporty'!AZ36^Parametre!$A$9)/'Body - sporty'!$DK36</f>
        <v>0</v>
      </c>
      <c r="BA33" s="383">
        <f>('Body - sporty'!BA36^Parametre!$A$9)/'Body - sporty'!$DK36</f>
        <v>5.3905992449365954E-2</v>
      </c>
      <c r="BB33" s="383">
        <f>('Body - sporty'!BB36^Parametre!$A$9)/'Body - sporty'!$DK36</f>
        <v>2.6602136964253362E-4</v>
      </c>
      <c r="BC33" s="383">
        <f>('Body - sporty'!BC36^Parametre!$A$9)/'Body - sporty'!$DK36</f>
        <v>8.1133669854921528E-5</v>
      </c>
      <c r="BD33" s="383">
        <f>('Body - sporty'!BD36^Parametre!$A$9)/'Body - sporty'!$DK36</f>
        <v>0</v>
      </c>
      <c r="BE33" s="383">
        <f>('Body - sporty'!BE36^Parametre!$A$9)/'Body - sporty'!$DK36</f>
        <v>1.1869548422373975E-2</v>
      </c>
      <c r="BF33" s="383">
        <f>('Body - sporty'!BF36^Parametre!$A$9)/'Body - sporty'!$DK36</f>
        <v>1.2462582010486887E-4</v>
      </c>
      <c r="BG33" s="383">
        <f>('Body - sporty'!BG36^Parametre!$A$9)/'Body - sporty'!$DK36</f>
        <v>3.1156455026217217E-5</v>
      </c>
      <c r="BH33" s="383">
        <f>('Body - sporty'!BH36^Parametre!$A$9)/'Body - sporty'!$DK36</f>
        <v>4.5648358793678213E-3</v>
      </c>
      <c r="BI33" s="383">
        <f>('Body - sporty'!BI36^Parametre!$A$9)/'Body - sporty'!$DK36</f>
        <v>3.0214116846566169E-4</v>
      </c>
      <c r="BJ33" s="383">
        <f>('Body - sporty'!BJ36^Parametre!$A$9)/'Body - sporty'!$DK36</f>
        <v>5.0174421840546595E-4</v>
      </c>
      <c r="BK33" s="383">
        <f>('Body - sporty'!BK36^Parametre!$A$9)/'Body - sporty'!$DK36</f>
        <v>0</v>
      </c>
      <c r="BL33" s="383">
        <f>('Body - sporty'!BL36^Parametre!$A$9)/'Body - sporty'!$DK36</f>
        <v>7.0956546293065854E-4</v>
      </c>
      <c r="BM33" s="383">
        <f>('Body - sporty'!BM36^Parametre!$A$9)/'Body - sporty'!$DK36</f>
        <v>0</v>
      </c>
      <c r="BN33" s="383">
        <f>('Body - sporty'!BN36^Parametre!$A$9)/'Body - sporty'!$DK36</f>
        <v>3.05886720140856E-5</v>
      </c>
      <c r="BO33" s="383">
        <f>('Body - sporty'!BO36^Parametre!$A$9)/'Body - sporty'!$DK36</f>
        <v>3.700002639676285E-2</v>
      </c>
      <c r="BP33" s="383">
        <f>('Body - sporty'!BP36^Parametre!$A$9)/'Body - sporty'!$DK36</f>
        <v>7.2054511965897634E-3</v>
      </c>
      <c r="BQ33" s="383">
        <f>('Body - sporty'!BQ36^Parametre!$A$9)/'Body - sporty'!$DK36</f>
        <v>1.2649537388541618E-2</v>
      </c>
      <c r="BR33" s="383">
        <f>('Body - sporty'!BR36^Parametre!$A$9)/'Body - sporty'!$DK36</f>
        <v>7.0479753052350757E-4</v>
      </c>
      <c r="BS33" s="383">
        <f>('Body - sporty'!BS36^Parametre!$A$9)/'Body - sporty'!$DK36</f>
        <v>0</v>
      </c>
      <c r="BT33" s="383">
        <f>('Body - sporty'!BT36^Parametre!$A$9)/'Body - sporty'!$DK36</f>
        <v>7.2514188707616879E-5</v>
      </c>
      <c r="BU33" s="383">
        <f>('Body - sporty'!BU36^Parametre!$A$9)/'Body - sporty'!$DK36</f>
        <v>1.9140226192407032E-3</v>
      </c>
      <c r="BV33" s="383">
        <f>('Body - sporty'!BV36^Parametre!$A$9)/'Body - sporty'!$DK36</f>
        <v>0</v>
      </c>
      <c r="BW33" s="383">
        <f>('Body - sporty'!BW36^Parametre!$A$9)/'Body - sporty'!$DK36</f>
        <v>0</v>
      </c>
      <c r="BX33" s="383">
        <f>('Body - sporty'!BX36^Parametre!$A$9)/'Body - sporty'!$DK36</f>
        <v>0</v>
      </c>
      <c r="BY33" s="383">
        <f>('Body - sporty'!BY36^Parametre!$A$9)/'Body - sporty'!$DK36</f>
        <v>9.304433753883237E-6</v>
      </c>
      <c r="BZ33" s="383">
        <f>('Body - sporty'!BZ36^Parametre!$A$9)/'Body - sporty'!$DK36</f>
        <v>3.5546268594858582E-4</v>
      </c>
      <c r="CA33" s="383">
        <f>('Body - sporty'!CA36^Parametre!$A$9)/'Body - sporty'!$DK36</f>
        <v>3.0265838684970775E-5</v>
      </c>
      <c r="CB33" s="383">
        <f>('Body - sporty'!CB36^Parametre!$A$9)/'Body - sporty'!$DK36</f>
        <v>1.5921452620105425E-3</v>
      </c>
      <c r="CC33" s="383">
        <f>('Body - sporty'!CC36^Parametre!$A$9)/'Body - sporty'!$DK36</f>
        <v>0</v>
      </c>
      <c r="CD33" s="383">
        <f>('Body - sporty'!CD36^Parametre!$A$9)/'Body - sporty'!$DK36</f>
        <v>2.2844763430729981E-3</v>
      </c>
      <c r="CE33" s="383">
        <f>('Body - sporty'!CE36^Parametre!$A$9)/'Body - sporty'!$DK36</f>
        <v>1.1104488836545159E-2</v>
      </c>
      <c r="CF33" s="383">
        <f>('Body - sporty'!CF36^Parametre!$A$9)/'Body - sporty'!$DK36</f>
        <v>5.4638434668592599E-3</v>
      </c>
      <c r="CG33" s="383">
        <f>('Body - sporty'!CG36^Parametre!$A$9)/'Body - sporty'!$DK36</f>
        <v>3.8465790443862863E-2</v>
      </c>
      <c r="CH33" s="383">
        <f>('Body - sporty'!CH36^Parametre!$A$9)/'Body - sporty'!$DK36</f>
        <v>2.2747650286390628E-2</v>
      </c>
      <c r="CI33" s="383">
        <f>('Body - sporty'!CI36^Parametre!$A$9)/'Body - sporty'!$DK36</f>
        <v>6.5039876406464278E-4</v>
      </c>
      <c r="CJ33" s="383">
        <f>('Body - sporty'!CJ36^Parametre!$A$9)/'Body - sporty'!$DK36</f>
        <v>6.1133458019935007E-5</v>
      </c>
      <c r="CK33" s="383">
        <f>('Body - sporty'!CK36^Parametre!$A$9)/'Body - sporty'!$DK36</f>
        <v>0</v>
      </c>
      <c r="CL33" s="383">
        <f>('Body - sporty'!CL36^Parametre!$A$9)/'Body - sporty'!$DK36</f>
        <v>3.4124562923071568E-2</v>
      </c>
      <c r="CM33" s="383">
        <f>('Body - sporty'!CM36^Parametre!$A$9)/'Body - sporty'!$DK36</f>
        <v>1.6783319353841135E-2</v>
      </c>
      <c r="CN33" s="383">
        <f>('Body - sporty'!CN36^Parametre!$A$9)/'Body - sporty'!$DK36</f>
        <v>0</v>
      </c>
      <c r="CO33" s="383">
        <f>('Body - sporty'!CO36^Parametre!$A$9)/'Body - sporty'!$DK36</f>
        <v>2.6302975787981669E-2</v>
      </c>
      <c r="CP33" s="383">
        <f>('Body - sporty'!CP36^Parametre!$A$9)/'Body - sporty'!$DK36</f>
        <v>1.4606443448489481E-5</v>
      </c>
      <c r="CQ33" s="383">
        <f>('Body - sporty'!CQ36^Parametre!$A$9)/'Body - sporty'!$DK36</f>
        <v>5.3765670838081521E-6</v>
      </c>
      <c r="CR33" s="383">
        <f>('Body - sporty'!CR36^Parametre!$A$9)/'Body - sporty'!$DK36</f>
        <v>1.3876943554299746E-3</v>
      </c>
      <c r="CS33" s="383">
        <f>('Body - sporty'!CS36^Parametre!$A$9)/'Body - sporty'!$DK36</f>
        <v>2.4542935131113761E-3</v>
      </c>
      <c r="CT33" s="383">
        <f>('Body - sporty'!CT36^Parametre!$A$9)/'Body - sporty'!$DK36</f>
        <v>5.0386745295141451E-3</v>
      </c>
      <c r="CU33" s="383">
        <f>('Body - sporty'!CU36^Parametre!$A$9)/'Body - sporty'!$DK36</f>
        <v>0</v>
      </c>
      <c r="CV33" s="383">
        <f>('Body - sporty'!CV36^Parametre!$A$9)/'Body - sporty'!$DK36</f>
        <v>4.2772164177566491E-3</v>
      </c>
      <c r="CW33" s="383">
        <f>('Body - sporty'!CW36^Parametre!$A$9)/'Body - sporty'!$DK36</f>
        <v>2.2221234700407471E-3</v>
      </c>
      <c r="CX33" s="383">
        <f>('Body - sporty'!CX36^Parametre!$A$9)/'Body - sporty'!$DK36</f>
        <v>2.3520151079990374E-5</v>
      </c>
      <c r="CY33" s="383">
        <f>('Body - sporty'!CY36^Parametre!$A$9)/'Body - sporty'!$DK36</f>
        <v>6.1751692839050215E-2</v>
      </c>
      <c r="CZ33" s="383">
        <f>('Body - sporty'!CZ36^Parametre!$A$9)/'Body - sporty'!$DK36</f>
        <v>1.565202477073167E-2</v>
      </c>
      <c r="DA33" s="383">
        <f>('Body - sporty'!DA36^Parametre!$A$9)/'Body - sporty'!$DK36</f>
        <v>0.29369254534099687</v>
      </c>
      <c r="DB33" s="383">
        <f>('Body - sporty'!DB36^Parametre!$A$9)/'Body - sporty'!$DK36</f>
        <v>2.3440803004039772E-2</v>
      </c>
      <c r="DC33" s="383">
        <f>('Body - sporty'!DC36^Parametre!$A$9)/'Body - sporty'!$DK36</f>
        <v>0</v>
      </c>
      <c r="DD33" s="383">
        <f>('Body - sporty'!DD36^Parametre!$A$9)/'Body - sporty'!$DK36</f>
        <v>2.8944004194723932E-4</v>
      </c>
      <c r="DE33" s="383">
        <f>('Body - sporty'!DE36^Parametre!$A$9)/'Body - sporty'!$DK36</f>
        <v>0.12488608416741151</v>
      </c>
      <c r="DF33" s="383">
        <f>('Body - sporty'!DF36^Parametre!$A$9)/'Body - sporty'!$DK36</f>
        <v>1.5428055892467008E-4</v>
      </c>
      <c r="DG33" s="383">
        <f>('Body - sporty'!DG36^Parametre!$A$9)/'Body - sporty'!$DK36</f>
        <v>1.8025355258712412E-2</v>
      </c>
      <c r="DH33" s="383">
        <f>('Body - sporty'!DH36^Parametre!$A$9)/'Body - sporty'!$DK36</f>
        <v>4.3777312646345025E-2</v>
      </c>
      <c r="DI33" s="383">
        <f>('Body - sporty'!DI36^Parametre!$A$9)/'Body - sporty'!$DK36</f>
        <v>1.339022481004076E-3</v>
      </c>
    </row>
    <row r="34" spans="1:113" ht="14.25" customHeight="1" x14ac:dyDescent="0.25">
      <c r="A34" s="239" t="s">
        <v>36</v>
      </c>
      <c r="B34" s="383">
        <f>('Body - sporty'!B37^Parametre!$A$9)/'Body - sporty'!$DK37</f>
        <v>1.4409947164883053E-5</v>
      </c>
      <c r="C34" s="383">
        <f>('Body - sporty'!C37^Parametre!$A$9)/'Body - sporty'!$DK37</f>
        <v>8.177696794028768E-3</v>
      </c>
      <c r="D34" s="383">
        <f>('Body - sporty'!D37^Parametre!$A$9)/'Body - sporty'!$DK37</f>
        <v>8.8719428667601453E-3</v>
      </c>
      <c r="E34" s="383">
        <f>('Body - sporty'!E37^Parametre!$A$9)/'Body - sporty'!$DK37</f>
        <v>2.0014500460997617E-3</v>
      </c>
      <c r="F34" s="383">
        <f>('Body - sporty'!F37^Parametre!$A$9)/'Body - sporty'!$DK37</f>
        <v>0</v>
      </c>
      <c r="G34" s="383">
        <f>('Body - sporty'!G37^Parametre!$A$9)/'Body - sporty'!$DK37</f>
        <v>1.2061731146223201E-2</v>
      </c>
      <c r="H34" s="383">
        <f>('Body - sporty'!H37^Parametre!$A$9)/'Body - sporty'!$DK37</f>
        <v>0</v>
      </c>
      <c r="I34" s="383">
        <f>('Body - sporty'!I37^Parametre!$A$9)/'Body - sporty'!$DK37</f>
        <v>9.4119222672790371E-3</v>
      </c>
      <c r="J34" s="383">
        <f>('Body - sporty'!J37^Parametre!$A$9)/'Body - sporty'!$DK37</f>
        <v>3.636876823197549E-3</v>
      </c>
      <c r="K34" s="383">
        <f>('Body - sporty'!K37^Parametre!$A$9)/'Body - sporty'!$DK37</f>
        <v>0</v>
      </c>
      <c r="L34" s="383">
        <f>('Body - sporty'!L37^Parametre!$A$9)/'Body - sporty'!$DK37</f>
        <v>9.6632538611009289E-2</v>
      </c>
      <c r="M34" s="383">
        <f>('Body - sporty'!M37^Parametre!$A$9)/'Body - sporty'!$DK37</f>
        <v>5.776995007994272E-2</v>
      </c>
      <c r="N34" s="383">
        <f>('Body - sporty'!N37^Parametre!$A$9)/'Body - sporty'!$DK37</f>
        <v>0</v>
      </c>
      <c r="O34" s="383">
        <f>('Body - sporty'!O37^Parametre!$A$9)/'Body - sporty'!$DK37</f>
        <v>9.4687424733870128E-5</v>
      </c>
      <c r="P34" s="383">
        <f>('Body - sporty'!P37^Parametre!$A$9)/'Body - sporty'!$DK37</f>
        <v>9.9182475589718107E-5</v>
      </c>
      <c r="Q34" s="383">
        <f>('Body - sporty'!Q37^Parametre!$A$9)/'Body - sporty'!$DK37</f>
        <v>1.0256032729024405E-4</v>
      </c>
      <c r="R34" s="383">
        <f>('Body - sporty'!R37^Parametre!$A$9)/'Body - sporty'!$DK37</f>
        <v>1.4807424653172713E-4</v>
      </c>
      <c r="S34" s="383">
        <f>('Body - sporty'!S37^Parametre!$A$9)/'Body - sporty'!$DK37</f>
        <v>4.3291556855239975E-5</v>
      </c>
      <c r="T34" s="383">
        <f>('Body - sporty'!T37^Parametre!$A$9)/'Body - sporty'!$DK37</f>
        <v>2.8235200278470929E-4</v>
      </c>
      <c r="U34" s="383">
        <f>('Body - sporty'!U37^Parametre!$A$9)/'Body - sporty'!$DK37</f>
        <v>1</v>
      </c>
      <c r="V34" s="383">
        <f>('Body - sporty'!V37^Parametre!$A$9)/'Body - sporty'!$DK37</f>
        <v>1.5709707698302268E-5</v>
      </c>
      <c r="W34" s="383">
        <f>('Body - sporty'!W37^Parametre!$A$9)/'Body - sporty'!$DK37</f>
        <v>1.0584234892059405E-3</v>
      </c>
      <c r="X34" s="383">
        <f>('Body - sporty'!X37^Parametre!$A$9)/'Body - sporty'!$DK37</f>
        <v>0</v>
      </c>
      <c r="Y34" s="383">
        <f>('Body - sporty'!Y37^Parametre!$A$9)/'Body - sporty'!$DK37</f>
        <v>2.4396059734987906E-5</v>
      </c>
      <c r="Z34" s="383">
        <f>('Body - sporty'!Z37^Parametre!$A$9)/'Body - sporty'!$DK37</f>
        <v>3.1145565485342771E-3</v>
      </c>
      <c r="AA34" s="383">
        <f>('Body - sporty'!AA37^Parametre!$A$9)/'Body - sporty'!$DK37</f>
        <v>2.2234273580779654E-5</v>
      </c>
      <c r="AB34" s="383">
        <f>('Body - sporty'!AB37^Parametre!$A$9)/'Body - sporty'!$DK37</f>
        <v>4.8189100141452548E-4</v>
      </c>
      <c r="AC34" s="383">
        <f>('Body - sporty'!AC37^Parametre!$A$9)/'Body - sporty'!$DK37</f>
        <v>7.9419642017690938E-3</v>
      </c>
      <c r="AD34" s="383">
        <f>('Body - sporty'!AD37^Parametre!$A$9)/'Body - sporty'!$DK37</f>
        <v>8.2972276774512493E-5</v>
      </c>
      <c r="AE34" s="383">
        <f>('Body - sporty'!AE37^Parametre!$A$9)/'Body - sporty'!$DK37</f>
        <v>0</v>
      </c>
      <c r="AF34" s="383">
        <f>('Body - sporty'!AF37^Parametre!$A$9)/'Body - sporty'!$DK37</f>
        <v>0</v>
      </c>
      <c r="AG34" s="383">
        <f>('Body - sporty'!AG37^Parametre!$A$9)/'Body - sporty'!$DK37</f>
        <v>0</v>
      </c>
      <c r="AH34" s="383">
        <f>('Body - sporty'!AH37^Parametre!$A$9)/'Body - sporty'!$DK37</f>
        <v>0</v>
      </c>
      <c r="AI34" s="383">
        <f>('Body - sporty'!AI37^Parametre!$A$9)/'Body - sporty'!$DK37</f>
        <v>9.5993905722341713E-4</v>
      </c>
      <c r="AJ34" s="383">
        <f>('Body - sporty'!AJ37^Parametre!$A$9)/'Body - sporty'!$DK37</f>
        <v>1.6815381362263091E-3</v>
      </c>
      <c r="AK34" s="383">
        <f>('Body - sporty'!AK37^Parametre!$A$9)/'Body - sporty'!$DK37</f>
        <v>1.8740380463037004E-3</v>
      </c>
      <c r="AL34" s="383">
        <f>('Body - sporty'!AL37^Parametre!$A$9)/'Body - sporty'!$DK37</f>
        <v>1.6494713987179506E-3</v>
      </c>
      <c r="AM34" s="383">
        <f>('Body - sporty'!AM37^Parametre!$A$9)/'Body - sporty'!$DK37</f>
        <v>0</v>
      </c>
      <c r="AN34" s="383">
        <f>('Body - sporty'!AN37^Parametre!$A$9)/'Body - sporty'!$DK37</f>
        <v>0</v>
      </c>
      <c r="AO34" s="383">
        <f>('Body - sporty'!AO37^Parametre!$A$9)/'Body - sporty'!$DK37</f>
        <v>4.3859308914471844E-5</v>
      </c>
      <c r="AP34" s="383">
        <f>('Body - sporty'!AP37^Parametre!$A$9)/'Body - sporty'!$DK37</f>
        <v>9.890696734144315E-2</v>
      </c>
      <c r="AQ34" s="383">
        <f>('Body - sporty'!AQ37^Parametre!$A$9)/'Body - sporty'!$DK37</f>
        <v>8.5928807259622724E-7</v>
      </c>
      <c r="AR34" s="383">
        <f>('Body - sporty'!AR37^Parametre!$A$9)/'Body - sporty'!$DK37</f>
        <v>1.8818029719246187E-5</v>
      </c>
      <c r="AS34" s="383">
        <f>('Body - sporty'!AS37^Parametre!$A$9)/'Body - sporty'!$DK37</f>
        <v>1.3273999399598438E-2</v>
      </c>
      <c r="AT34" s="383">
        <f>('Body - sporty'!AT37^Parametre!$A$9)/'Body - sporty'!$DK37</f>
        <v>1.7098497661609223E-3</v>
      </c>
      <c r="AU34" s="383">
        <f>('Body - sporty'!AU37^Parametre!$A$9)/'Body - sporty'!$DK37</f>
        <v>4.4792814903059953E-3</v>
      </c>
      <c r="AV34" s="383">
        <f>('Body - sporty'!AV37^Parametre!$A$9)/'Body - sporty'!$DK37</f>
        <v>0</v>
      </c>
      <c r="AW34" s="383">
        <f>('Body - sporty'!AW37^Parametre!$A$9)/'Body - sporty'!$DK37</f>
        <v>1.2774341422305228E-3</v>
      </c>
      <c r="AX34" s="383">
        <f>('Body - sporty'!AX37^Parametre!$A$9)/'Body - sporty'!$DK37</f>
        <v>6.0101169598336755E-4</v>
      </c>
      <c r="AY34" s="383">
        <f>('Body - sporty'!AY37^Parametre!$A$9)/'Body - sporty'!$DK37</f>
        <v>8.6311137409454432E-3</v>
      </c>
      <c r="AZ34" s="383">
        <f>('Body - sporty'!AZ37^Parametre!$A$9)/'Body - sporty'!$DK37</f>
        <v>0</v>
      </c>
      <c r="BA34" s="383">
        <f>('Body - sporty'!BA37^Parametre!$A$9)/'Body - sporty'!$DK37</f>
        <v>3.2223165733081351E-3</v>
      </c>
      <c r="BB34" s="383">
        <f>('Body - sporty'!BB37^Parametre!$A$9)/'Body - sporty'!$DK37</f>
        <v>1.9615106743585485E-5</v>
      </c>
      <c r="BC34" s="383">
        <f>('Body - sporty'!BC37^Parametre!$A$9)/'Body - sporty'!$DK37</f>
        <v>0</v>
      </c>
      <c r="BD34" s="383">
        <f>('Body - sporty'!BD37^Parametre!$A$9)/'Body - sporty'!$DK37</f>
        <v>0</v>
      </c>
      <c r="BE34" s="383">
        <f>('Body - sporty'!BE37^Parametre!$A$9)/'Body - sporty'!$DK37</f>
        <v>1.0028977092062161E-3</v>
      </c>
      <c r="BF34" s="383">
        <f>('Body - sporty'!BF37^Parametre!$A$9)/'Body - sporty'!$DK37</f>
        <v>9.8685522164523505E-6</v>
      </c>
      <c r="BG34" s="383">
        <f>('Body - sporty'!BG37^Parametre!$A$9)/'Body - sporty'!$DK37</f>
        <v>0</v>
      </c>
      <c r="BH34" s="383">
        <f>('Body - sporty'!BH37^Parametre!$A$9)/'Body - sporty'!$DK37</f>
        <v>4.1870983774726871E-4</v>
      </c>
      <c r="BI34" s="383">
        <f>('Body - sporty'!BI37^Parametre!$A$9)/'Body - sporty'!$DK37</f>
        <v>0</v>
      </c>
      <c r="BJ34" s="383">
        <f>('Body - sporty'!BJ37^Parametre!$A$9)/'Body - sporty'!$DK37</f>
        <v>4.8756655278598498E-5</v>
      </c>
      <c r="BK34" s="383">
        <f>('Body - sporty'!BK37^Parametre!$A$9)/'Body - sporty'!$DK37</f>
        <v>0</v>
      </c>
      <c r="BL34" s="383">
        <f>('Body - sporty'!BL37^Parametre!$A$9)/'Body - sporty'!$DK37</f>
        <v>0</v>
      </c>
      <c r="BM34" s="383">
        <f>('Body - sporty'!BM37^Parametre!$A$9)/'Body - sporty'!$DK37</f>
        <v>0</v>
      </c>
      <c r="BN34" s="383">
        <f>('Body - sporty'!BN37^Parametre!$A$9)/'Body - sporty'!$DK37</f>
        <v>0</v>
      </c>
      <c r="BO34" s="383">
        <f>('Body - sporty'!BO37^Parametre!$A$9)/'Body - sporty'!$DK37</f>
        <v>5.7192841638000038E-3</v>
      </c>
      <c r="BP34" s="383">
        <f>('Body - sporty'!BP37^Parametre!$A$9)/'Body - sporty'!$DK37</f>
        <v>5.5841327759959512E-4</v>
      </c>
      <c r="BQ34" s="383">
        <f>('Body - sporty'!BQ37^Parametre!$A$9)/'Body - sporty'!$DK37</f>
        <v>6.9232960052274242E-4</v>
      </c>
      <c r="BR34" s="383">
        <f>('Body - sporty'!BR37^Parametre!$A$9)/'Body - sporty'!$DK37</f>
        <v>4.7325230714755858E-5</v>
      </c>
      <c r="BS34" s="383">
        <f>('Body - sporty'!BS37^Parametre!$A$9)/'Body - sporty'!$DK37</f>
        <v>0</v>
      </c>
      <c r="BT34" s="383">
        <f>('Body - sporty'!BT37^Parametre!$A$9)/'Body - sporty'!$DK37</f>
        <v>4.5676200093483103E-6</v>
      </c>
      <c r="BU34" s="383">
        <f>('Body - sporty'!BU37^Parametre!$A$9)/'Body - sporty'!$DK37</f>
        <v>0</v>
      </c>
      <c r="BV34" s="383">
        <f>('Body - sporty'!BV37^Parametre!$A$9)/'Body - sporty'!$DK37</f>
        <v>2.068179140243885E-6</v>
      </c>
      <c r="BW34" s="383">
        <f>('Body - sporty'!BW37^Parametre!$A$9)/'Body - sporty'!$DK37</f>
        <v>1.9240691935662215E-5</v>
      </c>
      <c r="BX34" s="383">
        <f>('Body - sporty'!BX37^Parametre!$A$9)/'Body - sporty'!$DK37</f>
        <v>0</v>
      </c>
      <c r="BY34" s="383">
        <f>('Body - sporty'!BY37^Parametre!$A$9)/'Body - sporty'!$DK37</f>
        <v>5.1599548084619111E-5</v>
      </c>
      <c r="BZ34" s="383">
        <f>('Body - sporty'!BZ37^Parametre!$A$9)/'Body - sporty'!$DK37</f>
        <v>2.9024745797598241E-5</v>
      </c>
      <c r="CA34" s="383">
        <f>('Body - sporty'!CA37^Parametre!$A$9)/'Body - sporty'!$DK37</f>
        <v>0</v>
      </c>
      <c r="CB34" s="383">
        <f>('Body - sporty'!CB37^Parametre!$A$9)/'Body - sporty'!$DK37</f>
        <v>1.1882636613053599E-4</v>
      </c>
      <c r="CC34" s="383">
        <f>('Body - sporty'!CC37^Parametre!$A$9)/'Body - sporty'!$DK37</f>
        <v>2.135198089323082E-3</v>
      </c>
      <c r="CD34" s="383">
        <f>('Body - sporty'!CD37^Parametre!$A$9)/'Body - sporty'!$DK37</f>
        <v>2.8280270030769169E-4</v>
      </c>
      <c r="CE34" s="383">
        <f>('Body - sporty'!CE37^Parametre!$A$9)/'Body - sporty'!$DK37</f>
        <v>9.5937164081962478E-4</v>
      </c>
      <c r="CF34" s="383">
        <f>('Body - sporty'!CF37^Parametre!$A$9)/'Body - sporty'!$DK37</f>
        <v>0</v>
      </c>
      <c r="CG34" s="383">
        <f>('Body - sporty'!CG37^Parametre!$A$9)/'Body - sporty'!$DK37</f>
        <v>5.4844925816190555E-3</v>
      </c>
      <c r="CH34" s="383">
        <f>('Body - sporty'!CH37^Parametre!$A$9)/'Body - sporty'!$DK37</f>
        <v>1.4289077523773112E-3</v>
      </c>
      <c r="CI34" s="383">
        <f>('Body - sporty'!CI37^Parametre!$A$9)/'Body - sporty'!$DK37</f>
        <v>9.7149419964585854E-5</v>
      </c>
      <c r="CJ34" s="383">
        <f>('Body - sporty'!CJ37^Parametre!$A$9)/'Body - sporty'!$DK37</f>
        <v>0</v>
      </c>
      <c r="CK34" s="383">
        <f>('Body - sporty'!CK37^Parametre!$A$9)/'Body - sporty'!$DK37</f>
        <v>0</v>
      </c>
      <c r="CL34" s="383">
        <f>('Body - sporty'!CL37^Parametre!$A$9)/'Body - sporty'!$DK37</f>
        <v>2.0156073470554339E-3</v>
      </c>
      <c r="CM34" s="383">
        <f>('Body - sporty'!CM37^Parametre!$A$9)/'Body - sporty'!$DK37</f>
        <v>9.1322982726242208E-4</v>
      </c>
      <c r="CN34" s="383">
        <f>('Body - sporty'!CN37^Parametre!$A$9)/'Body - sporty'!$DK37</f>
        <v>0</v>
      </c>
      <c r="CO34" s="383">
        <f>('Body - sporty'!CO37^Parametre!$A$9)/'Body - sporty'!$DK37</f>
        <v>1.9525856538283462E-3</v>
      </c>
      <c r="CP34" s="383">
        <f>('Body - sporty'!CP37^Parametre!$A$9)/'Body - sporty'!$DK37</f>
        <v>1.1547057306846878E-6</v>
      </c>
      <c r="CQ34" s="383">
        <f>('Body - sporty'!CQ37^Parametre!$A$9)/'Body - sporty'!$DK37</f>
        <v>0</v>
      </c>
      <c r="CR34" s="383">
        <f>('Body - sporty'!CR37^Parametre!$A$9)/'Body - sporty'!$DK37</f>
        <v>1.1597602349317019E-4</v>
      </c>
      <c r="CS34" s="383">
        <f>('Body - sporty'!CS37^Parametre!$A$9)/'Body - sporty'!$DK37</f>
        <v>8.7670118551148505E-6</v>
      </c>
      <c r="CT34" s="383">
        <f>('Body - sporty'!CT37^Parametre!$A$9)/'Body - sporty'!$DK37</f>
        <v>4.729991068681628E-4</v>
      </c>
      <c r="CU34" s="383">
        <f>('Body - sporty'!CU37^Parametre!$A$9)/'Body - sporty'!$DK37</f>
        <v>0</v>
      </c>
      <c r="CV34" s="383">
        <f>('Body - sporty'!CV37^Parametre!$A$9)/'Body - sporty'!$DK37</f>
        <v>0</v>
      </c>
      <c r="CW34" s="383">
        <f>('Body - sporty'!CW37^Parametre!$A$9)/'Body - sporty'!$DK37</f>
        <v>2.6753731516300809E-4</v>
      </c>
      <c r="CX34" s="383">
        <f>('Body - sporty'!CX37^Parametre!$A$9)/'Body - sporty'!$DK37</f>
        <v>1.3472554522019544E-6</v>
      </c>
      <c r="CY34" s="383">
        <f>('Body - sporty'!CY37^Parametre!$A$9)/'Body - sporty'!$DK37</f>
        <v>3.7174422961637815E-3</v>
      </c>
      <c r="CZ34" s="383">
        <f>('Body - sporty'!CZ37^Parametre!$A$9)/'Body - sporty'!$DK37</f>
        <v>2.1686433648667632E-3</v>
      </c>
      <c r="DA34" s="383">
        <f>('Body - sporty'!DA37^Parametre!$A$9)/'Body - sporty'!$DK37</f>
        <v>1.8091659623220173E-2</v>
      </c>
      <c r="DB34" s="383">
        <f>('Body - sporty'!DB37^Parametre!$A$9)/'Body - sporty'!$DK37</f>
        <v>1.9958959706040426E-3</v>
      </c>
      <c r="DC34" s="383">
        <f>('Body - sporty'!DC37^Parametre!$A$9)/'Body - sporty'!$DK37</f>
        <v>0</v>
      </c>
      <c r="DD34" s="383">
        <f>('Body - sporty'!DD37^Parametre!$A$9)/'Body - sporty'!$DK37</f>
        <v>2.2559650402689306E-5</v>
      </c>
      <c r="DE34" s="383">
        <f>('Body - sporty'!DE37^Parametre!$A$9)/'Body - sporty'!$DK37</f>
        <v>1.425640107757507E-2</v>
      </c>
      <c r="DF34" s="383">
        <f>('Body - sporty'!DF37^Parametre!$A$9)/'Body - sporty'!$DK37</f>
        <v>1.4123189216301878E-5</v>
      </c>
      <c r="DG34" s="383">
        <f>('Body - sporty'!DG37^Parametre!$A$9)/'Body - sporty'!$DK37</f>
        <v>2.3246667141874401E-3</v>
      </c>
      <c r="DH34" s="383">
        <f>('Body - sporty'!DH37^Parametre!$A$9)/'Body - sporty'!$DK37</f>
        <v>2.8134972061497508E-3</v>
      </c>
      <c r="DI34" s="383">
        <f>('Body - sporty'!DI37^Parametre!$A$9)/'Body - sporty'!$DK37</f>
        <v>2.142981128058732E-4</v>
      </c>
    </row>
    <row r="35" spans="1:113" ht="14.25" customHeight="1" x14ac:dyDescent="0.25">
      <c r="A35" s="239" t="s">
        <v>37</v>
      </c>
      <c r="B35" s="383">
        <f>('Body - sporty'!B38^Parametre!$A$9)/'Body - sporty'!$DK38</f>
        <v>6.0084135668129002E-3</v>
      </c>
      <c r="C35" s="383">
        <f>('Body - sporty'!C38^Parametre!$A$9)/'Body - sporty'!$DK38</f>
        <v>9.1801010676013516E-4</v>
      </c>
      <c r="D35" s="383">
        <f>('Body - sporty'!D38^Parametre!$A$9)/'Body - sporty'!$DK38</f>
        <v>2.9020705161732184E-2</v>
      </c>
      <c r="E35" s="383">
        <f>('Body - sporty'!E38^Parametre!$A$9)/'Body - sporty'!$DK38</f>
        <v>6.614892968047504E-3</v>
      </c>
      <c r="F35" s="383">
        <f>('Body - sporty'!F38^Parametre!$A$9)/'Body - sporty'!$DK38</f>
        <v>5.0585923983267805E-5</v>
      </c>
      <c r="G35" s="383">
        <f>('Body - sporty'!G38^Parametre!$A$9)/'Body - sporty'!$DK38</f>
        <v>1</v>
      </c>
      <c r="H35" s="383">
        <f>('Body - sporty'!H38^Parametre!$A$9)/'Body - sporty'!$DK38</f>
        <v>2.6364937406939966E-4</v>
      </c>
      <c r="I35" s="383">
        <f>('Body - sporty'!I38^Parametre!$A$9)/'Body - sporty'!$DK38</f>
        <v>0.27396091725933203</v>
      </c>
      <c r="J35" s="383">
        <f>('Body - sporty'!J38^Parametre!$A$9)/'Body - sporty'!$DK38</f>
        <v>1.370813857378483E-2</v>
      </c>
      <c r="K35" s="383">
        <f>('Body - sporty'!K38^Parametre!$A$9)/'Body - sporty'!$DK38</f>
        <v>4.775031845389064E-4</v>
      </c>
      <c r="L35" s="383">
        <f>('Body - sporty'!L38^Parametre!$A$9)/'Body - sporty'!$DK38</f>
        <v>2.7907012640240682E-2</v>
      </c>
      <c r="M35" s="383">
        <f>('Body - sporty'!M38^Parametre!$A$9)/'Body - sporty'!$DK38</f>
        <v>0.20896529463379299</v>
      </c>
      <c r="N35" s="383">
        <f>('Body - sporty'!N38^Parametre!$A$9)/'Body - sporty'!$DK38</f>
        <v>0.29043022623501169</v>
      </c>
      <c r="O35" s="383">
        <f>('Body - sporty'!O38^Parametre!$A$9)/'Body - sporty'!$DK38</f>
        <v>4.2623324843338284E-4</v>
      </c>
      <c r="P35" s="383">
        <f>('Body - sporty'!P38^Parametre!$A$9)/'Body - sporty'!$DK38</f>
        <v>3.2787459125823765E-4</v>
      </c>
      <c r="Q35" s="383">
        <f>('Body - sporty'!Q38^Parametre!$A$9)/'Body - sporty'!$DK38</f>
        <v>4.5052567904801243E-2</v>
      </c>
      <c r="R35" s="383">
        <f>('Body - sporty'!R38^Parametre!$A$9)/'Body - sporty'!$DK38</f>
        <v>4.451644692009832E-4</v>
      </c>
      <c r="S35" s="383">
        <f>('Body - sporty'!S38^Parametre!$A$9)/'Body - sporty'!$DK38</f>
        <v>3.2907385461114036E-4</v>
      </c>
      <c r="T35" s="383">
        <f>('Body - sporty'!T38^Parametre!$A$9)/'Body - sporty'!$DK38</f>
        <v>9.9339488697380634E-4</v>
      </c>
      <c r="U35" s="383">
        <f>('Body - sporty'!U38^Parametre!$A$9)/'Body - sporty'!$DK38</f>
        <v>4.5279982994880265E-2</v>
      </c>
      <c r="V35" s="383">
        <f>('Body - sporty'!V38^Parametre!$A$9)/'Body - sporty'!$DK38</f>
        <v>7.5858624166141804E-5</v>
      </c>
      <c r="W35" s="383">
        <f>('Body - sporty'!W38^Parametre!$A$9)/'Body - sporty'!$DK38</f>
        <v>0.50449533551553016</v>
      </c>
      <c r="X35" s="383">
        <f>('Body - sporty'!X38^Parametre!$A$9)/'Body - sporty'!$DK38</f>
        <v>3.7552584792580626E-4</v>
      </c>
      <c r="Y35" s="383">
        <f>('Body - sporty'!Y38^Parametre!$A$9)/'Body - sporty'!$DK38</f>
        <v>8.0683553614283038E-5</v>
      </c>
      <c r="Z35" s="383">
        <f>('Body - sporty'!Z38^Parametre!$A$9)/'Body - sporty'!$DK38</f>
        <v>1.3027240799474092E-2</v>
      </c>
      <c r="AA35" s="383">
        <f>('Body - sporty'!AA38^Parametre!$A$9)/'Body - sporty'!$DK38</f>
        <v>7.5891560530754999E-5</v>
      </c>
      <c r="AB35" s="383">
        <f>('Body - sporty'!AB38^Parametre!$A$9)/'Body - sporty'!$DK38</f>
        <v>2.484078352168476E-3</v>
      </c>
      <c r="AC35" s="383">
        <f>('Body - sporty'!AC38^Parametre!$A$9)/'Body - sporty'!$DK38</f>
        <v>0.49082906912737234</v>
      </c>
      <c r="AD35" s="383">
        <f>('Body - sporty'!AD38^Parametre!$A$9)/'Body - sporty'!$DK38</f>
        <v>5.7124666366916289E-4</v>
      </c>
      <c r="AE35" s="383">
        <f>('Body - sporty'!AE38^Parametre!$A$9)/'Body - sporty'!$DK38</f>
        <v>2.4753229024631275E-3</v>
      </c>
      <c r="AF35" s="383">
        <f>('Body - sporty'!AF38^Parametre!$A$9)/'Body - sporty'!$DK38</f>
        <v>0</v>
      </c>
      <c r="AG35" s="383">
        <f>('Body - sporty'!AG38^Parametre!$A$9)/'Body - sporty'!$DK38</f>
        <v>4.3704008476312521E-5</v>
      </c>
      <c r="AH35" s="383">
        <f>('Body - sporty'!AH38^Parametre!$A$9)/'Body - sporty'!$DK38</f>
        <v>1.0518978063307407E-5</v>
      </c>
      <c r="AI35" s="383">
        <f>('Body - sporty'!AI38^Parametre!$A$9)/'Body - sporty'!$DK38</f>
        <v>0.3732793996941523</v>
      </c>
      <c r="AJ35" s="383">
        <f>('Body - sporty'!AJ38^Parametre!$A$9)/'Body - sporty'!$DK38</f>
        <v>7.4180206809253907E-3</v>
      </c>
      <c r="AK35" s="383">
        <f>('Body - sporty'!AK38^Parametre!$A$9)/'Body - sporty'!$DK38</f>
        <v>6.8052978168780089E-3</v>
      </c>
      <c r="AL35" s="383">
        <f>('Body - sporty'!AL38^Parametre!$A$9)/'Body - sporty'!$DK38</f>
        <v>9.9748382648703129E-2</v>
      </c>
      <c r="AM35" s="383">
        <f>('Body - sporty'!AM38^Parametre!$A$9)/'Body - sporty'!$DK38</f>
        <v>8.2499362888547418E-4</v>
      </c>
      <c r="AN35" s="383">
        <f>('Body - sporty'!AN38^Parametre!$A$9)/'Body - sporty'!$DK38</f>
        <v>8.0886615990734979E-3</v>
      </c>
      <c r="AO35" s="383">
        <f>('Body - sporty'!AO38^Parametre!$A$9)/'Body - sporty'!$DK38</f>
        <v>5.0752461891983942E-3</v>
      </c>
      <c r="AP35" s="383">
        <f>('Body - sporty'!AP38^Parametre!$A$9)/'Body - sporty'!$DK38</f>
        <v>0.33063554481813767</v>
      </c>
      <c r="AQ35" s="383">
        <f>('Body - sporty'!AQ38^Parametre!$A$9)/'Body - sporty'!$DK38</f>
        <v>2.5854773680294485E-6</v>
      </c>
      <c r="AR35" s="383">
        <f>('Body - sporty'!AR38^Parametre!$A$9)/'Body - sporty'!$DK38</f>
        <v>7.707373153762766E-5</v>
      </c>
      <c r="AS35" s="383">
        <f>('Body - sporty'!AS38^Parametre!$A$9)/'Body - sporty'!$DK38</f>
        <v>3.9068307878212367E-2</v>
      </c>
      <c r="AT35" s="383">
        <f>('Body - sporty'!AT38^Parametre!$A$9)/'Body - sporty'!$DK38</f>
        <v>5.6574394344062655E-3</v>
      </c>
      <c r="AU35" s="383">
        <f>('Body - sporty'!AU38^Parametre!$A$9)/'Body - sporty'!$DK38</f>
        <v>0.72551360317611868</v>
      </c>
      <c r="AV35" s="383">
        <f>('Body - sporty'!AV38^Parametre!$A$9)/'Body - sporty'!$DK38</f>
        <v>2.0880284955616156E-3</v>
      </c>
      <c r="AW35" s="383">
        <f>('Body - sporty'!AW38^Parametre!$A$9)/'Body - sporty'!$DK38</f>
        <v>9.7580871881303684E-5</v>
      </c>
      <c r="AX35" s="383">
        <f>('Body - sporty'!AX38^Parametre!$A$9)/'Body - sporty'!$DK38</f>
        <v>3.3415921656277259E-3</v>
      </c>
      <c r="AY35" s="383">
        <f>('Body - sporty'!AY38^Parametre!$A$9)/'Body - sporty'!$DK38</f>
        <v>0.14133290812535648</v>
      </c>
      <c r="AZ35" s="383">
        <f>('Body - sporty'!AZ38^Parametre!$A$9)/'Body - sporty'!$DK38</f>
        <v>3.1784507768440245E-4</v>
      </c>
      <c r="BA35" s="383">
        <f>('Body - sporty'!BA38^Parametre!$A$9)/'Body - sporty'!$DK38</f>
        <v>0.26051502125579407</v>
      </c>
      <c r="BB35" s="383">
        <f>('Body - sporty'!BB38^Parametre!$A$9)/'Body - sporty'!$DK38</f>
        <v>3.149041804931797E-3</v>
      </c>
      <c r="BC35" s="383">
        <f>('Body - sporty'!BC38^Parametre!$A$9)/'Body - sporty'!$DK38</f>
        <v>4.8194496748876469E-5</v>
      </c>
      <c r="BD35" s="383">
        <f>('Body - sporty'!BD38^Parametre!$A$9)/'Body - sporty'!$DK38</f>
        <v>0</v>
      </c>
      <c r="BE35" s="383">
        <f>('Body - sporty'!BE38^Parametre!$A$9)/'Body - sporty'!$DK38</f>
        <v>3.8985585208967705E-3</v>
      </c>
      <c r="BF35" s="383">
        <f>('Body - sporty'!BF38^Parametre!$A$9)/'Body - sporty'!$DK38</f>
        <v>3.1284934630246962E-5</v>
      </c>
      <c r="BG35" s="383">
        <f>('Body - sporty'!BG38^Parametre!$A$9)/'Body - sporty'!$DK38</f>
        <v>7.3449272609433007E-6</v>
      </c>
      <c r="BH35" s="383">
        <f>('Body - sporty'!BH38^Parametre!$A$9)/'Body - sporty'!$DK38</f>
        <v>1.5618916317683116E-3</v>
      </c>
      <c r="BI35" s="383">
        <f>('Body - sporty'!BI38^Parametre!$A$9)/'Body - sporty'!$DK38</f>
        <v>1.3024422040132544E-3</v>
      </c>
      <c r="BJ35" s="383">
        <f>('Body - sporty'!BJ38^Parametre!$A$9)/'Body - sporty'!$DK38</f>
        <v>6.7086207159733097E-4</v>
      </c>
      <c r="BK35" s="383">
        <f>('Body - sporty'!BK38^Parametre!$A$9)/'Body - sporty'!$DK38</f>
        <v>2.1630288840526436E-5</v>
      </c>
      <c r="BL35" s="383">
        <f>('Body - sporty'!BL38^Parametre!$A$9)/'Body - sporty'!$DK38</f>
        <v>6.0399624069799084E-3</v>
      </c>
      <c r="BM35" s="383">
        <f>('Body - sporty'!BM38^Parametre!$A$9)/'Body - sporty'!$DK38</f>
        <v>3.2445167421551693E-2</v>
      </c>
      <c r="BN35" s="383">
        <f>('Body - sporty'!BN38^Parametre!$A$9)/'Body - sporty'!$DK38</f>
        <v>9.4064915629027499E-4</v>
      </c>
      <c r="BO35" s="383">
        <f>('Body - sporty'!BO38^Parametre!$A$9)/'Body - sporty'!$DK38</f>
        <v>1.6133262611514446E-2</v>
      </c>
      <c r="BP35" s="383">
        <f>('Body - sporty'!BP38^Parametre!$A$9)/'Body - sporty'!$DK38</f>
        <v>7.4246634397691025E-2</v>
      </c>
      <c r="BQ35" s="383">
        <f>('Body - sporty'!BQ38^Parametre!$A$9)/'Body - sporty'!$DK38</f>
        <v>4.0716764643585868E-2</v>
      </c>
      <c r="BR35" s="383">
        <f>('Body - sporty'!BR38^Parametre!$A$9)/'Body - sporty'!$DK38</f>
        <v>1.6475996779451925E-4</v>
      </c>
      <c r="BS35" s="383">
        <f>('Body - sporty'!BS38^Parametre!$A$9)/'Body - sporty'!$DK38</f>
        <v>0</v>
      </c>
      <c r="BT35" s="383">
        <f>('Body - sporty'!BT38^Parametre!$A$9)/'Body - sporty'!$DK38</f>
        <v>5.41361894978604E-4</v>
      </c>
      <c r="BU35" s="383">
        <f>('Body - sporty'!BU38^Parametre!$A$9)/'Body - sporty'!$DK38</f>
        <v>5.2215831761136039E-4</v>
      </c>
      <c r="BV35" s="383">
        <f>('Body - sporty'!BV38^Parametre!$A$9)/'Body - sporty'!$DK38</f>
        <v>6.292918796237328E-6</v>
      </c>
      <c r="BW35" s="383">
        <f>('Body - sporty'!BW38^Parametre!$A$9)/'Body - sporty'!$DK38</f>
        <v>0</v>
      </c>
      <c r="BX35" s="383">
        <f>('Body - sporty'!BX38^Parametre!$A$9)/'Body - sporty'!$DK38</f>
        <v>2.071317697866909E-4</v>
      </c>
      <c r="BY35" s="383">
        <f>('Body - sporty'!BY38^Parametre!$A$9)/'Body - sporty'!$DK38</f>
        <v>9.1117720415844589E-5</v>
      </c>
      <c r="BZ35" s="383">
        <f>('Body - sporty'!BZ38^Parametre!$A$9)/'Body - sporty'!$DK38</f>
        <v>9.2013220888020672E-5</v>
      </c>
      <c r="CA35" s="383">
        <f>('Body - sporty'!CA38^Parametre!$A$9)/'Body - sporty'!$DK38</f>
        <v>8.0864883284535595E-6</v>
      </c>
      <c r="CB35" s="383">
        <f>('Body - sporty'!CB38^Parametre!$A$9)/'Body - sporty'!$DK38</f>
        <v>4.634583871408054E-4</v>
      </c>
      <c r="CC35" s="383">
        <f>('Body - sporty'!CC38^Parametre!$A$9)/'Body - sporty'!$DK38</f>
        <v>0</v>
      </c>
      <c r="CD35" s="383">
        <f>('Body - sporty'!CD38^Parametre!$A$9)/'Body - sporty'!$DK38</f>
        <v>1.0299393959164881E-3</v>
      </c>
      <c r="CE35" s="383">
        <f>('Body - sporty'!CE38^Parametre!$A$9)/'Body - sporty'!$DK38</f>
        <v>1.5121442868042635E-2</v>
      </c>
      <c r="CF35" s="383">
        <f>('Body - sporty'!CF38^Parametre!$A$9)/'Body - sporty'!$DK38</f>
        <v>1.2386464097906868E-3</v>
      </c>
      <c r="CG35" s="383">
        <f>('Body - sporty'!CG38^Parametre!$A$9)/'Body - sporty'!$DK38</f>
        <v>1.5557897375089228E-2</v>
      </c>
      <c r="CH35" s="383">
        <f>('Body - sporty'!CH38^Parametre!$A$9)/'Body - sporty'!$DK38</f>
        <v>2.9404017919839775E-2</v>
      </c>
      <c r="CI35" s="383">
        <f>('Body - sporty'!CI38^Parametre!$A$9)/'Body - sporty'!$DK38</f>
        <v>2.7608723448400009E-4</v>
      </c>
      <c r="CJ35" s="383">
        <f>('Body - sporty'!CJ38^Parametre!$A$9)/'Body - sporty'!$DK38</f>
        <v>1.6176337791961509E-5</v>
      </c>
      <c r="CK35" s="383">
        <f>('Body - sporty'!CK38^Parametre!$A$9)/'Body - sporty'!$DK38</f>
        <v>6.4598940412166332E-5</v>
      </c>
      <c r="CL35" s="383">
        <f>('Body - sporty'!CL38^Parametre!$A$9)/'Body - sporty'!$DK38</f>
        <v>9.2944994398186601E-3</v>
      </c>
      <c r="CM35" s="383">
        <f>('Body - sporty'!CM38^Parametre!$A$9)/'Body - sporty'!$DK38</f>
        <v>4.300224741024085E-3</v>
      </c>
      <c r="CN35" s="383">
        <f>('Body - sporty'!CN38^Parametre!$A$9)/'Body - sporty'!$DK38</f>
        <v>1.2519061344930622E-5</v>
      </c>
      <c r="CO35" s="383">
        <f>('Body - sporty'!CO38^Parametre!$A$9)/'Body - sporty'!$DK38</f>
        <v>3.6823425739856162E-2</v>
      </c>
      <c r="CP35" s="383">
        <f>('Body - sporty'!CP38^Parametre!$A$9)/'Body - sporty'!$DK38</f>
        <v>4.0693115724373902E-6</v>
      </c>
      <c r="CQ35" s="383">
        <f>('Body - sporty'!CQ38^Parametre!$A$9)/'Body - sporty'!$DK38</f>
        <v>1.3772905291092486E-6</v>
      </c>
      <c r="CR35" s="383">
        <f>('Body - sporty'!CR38^Parametre!$A$9)/'Body - sporty'!$DK38</f>
        <v>8.0201139284163253E-3</v>
      </c>
      <c r="CS35" s="383">
        <f>('Body - sporty'!CS38^Parametre!$A$9)/'Body - sporty'!$DK38</f>
        <v>3.3665562983324358E-5</v>
      </c>
      <c r="CT35" s="383">
        <f>('Body - sporty'!CT38^Parametre!$A$9)/'Body - sporty'!$DK38</f>
        <v>1.3777517392439135E-3</v>
      </c>
      <c r="CU35" s="383">
        <f>('Body - sporty'!CU38^Parametre!$A$9)/'Body - sporty'!$DK38</f>
        <v>4.5862766284406511E-6</v>
      </c>
      <c r="CV35" s="383">
        <f>('Body - sporty'!CV38^Parametre!$A$9)/'Body - sporty'!$DK38</f>
        <v>2.4718440417308704E-4</v>
      </c>
      <c r="CW35" s="383">
        <f>('Body - sporty'!CW38^Parametre!$A$9)/'Body - sporty'!$DK38</f>
        <v>8.8480933176345196E-4</v>
      </c>
      <c r="CX35" s="383">
        <f>('Body - sporty'!CX38^Parametre!$A$9)/'Body - sporty'!$DK38</f>
        <v>6.6573027967230605E-4</v>
      </c>
      <c r="CY35" s="383">
        <f>('Body - sporty'!CY38^Parametre!$A$9)/'Body - sporty'!$DK38</f>
        <v>0.45140922782506443</v>
      </c>
      <c r="CZ35" s="383">
        <f>('Body - sporty'!CZ38^Parametre!$A$9)/'Body - sporty'!$DK38</f>
        <v>6.5999861717294652E-3</v>
      </c>
      <c r="DA35" s="383">
        <f>('Body - sporty'!DA38^Parametre!$A$9)/'Body - sporty'!$DK38</f>
        <v>8.8674071407062599E-2</v>
      </c>
      <c r="DB35" s="383">
        <f>('Body - sporty'!DB38^Parametre!$A$9)/'Body - sporty'!$DK38</f>
        <v>2.7178474369943261E-2</v>
      </c>
      <c r="DC35" s="383">
        <f>('Body - sporty'!DC38^Parametre!$A$9)/'Body - sporty'!$DK38</f>
        <v>9.2967779222369741E-5</v>
      </c>
      <c r="DD35" s="383">
        <f>('Body - sporty'!DD38^Parametre!$A$9)/'Body - sporty'!$DK38</f>
        <v>9.7016747670515622E-5</v>
      </c>
      <c r="DE35" s="383">
        <f>('Body - sporty'!DE38^Parametre!$A$9)/'Body - sporty'!$DK38</f>
        <v>4.5195137644501907E-2</v>
      </c>
      <c r="DF35" s="383">
        <f>('Body - sporty'!DF38^Parametre!$A$9)/'Body - sporty'!$DK38</f>
        <v>4.1525878588761985E-4</v>
      </c>
      <c r="DG35" s="383">
        <f>('Body - sporty'!DG38^Parametre!$A$9)/'Body - sporty'!$DK38</f>
        <v>6.5984503447315745E-3</v>
      </c>
      <c r="DH35" s="383">
        <f>('Body - sporty'!DH38^Parametre!$A$9)/'Body - sporty'!$DK38</f>
        <v>1.0532992839860133E-2</v>
      </c>
      <c r="DI35" s="383">
        <f>('Body - sporty'!DI38^Parametre!$A$9)/'Body - sporty'!$DK38</f>
        <v>6.6451132857819114E-4</v>
      </c>
    </row>
    <row r="36" spans="1:113" ht="14.25" customHeight="1" x14ac:dyDescent="0.25">
      <c r="A36" s="239" t="s">
        <v>38</v>
      </c>
      <c r="B36" s="383">
        <f>('Body - sporty'!B39^Parametre!$A$9)/'Body - sporty'!$DK39</f>
        <v>7.1685522839993199E-5</v>
      </c>
      <c r="C36" s="383">
        <f>('Body - sporty'!C39^Parametre!$A$9)/'Body - sporty'!$DK39</f>
        <v>7.7276852949049177E-4</v>
      </c>
      <c r="D36" s="383">
        <f>('Body - sporty'!D39^Parametre!$A$9)/'Body - sporty'!$DK39</f>
        <v>2.0841817827575611E-2</v>
      </c>
      <c r="E36" s="383">
        <f>('Body - sporty'!E39^Parametre!$A$9)/'Body - sporty'!$DK39</f>
        <v>3.5997945926894001E-3</v>
      </c>
      <c r="F36" s="383">
        <f>('Body - sporty'!F39^Parametre!$A$9)/'Body - sporty'!$DK39</f>
        <v>5.0709016826992184E-5</v>
      </c>
      <c r="G36" s="383">
        <f>('Body - sporty'!G39^Parametre!$A$9)/'Body - sporty'!$DK39</f>
        <v>4.4970353681630354E-2</v>
      </c>
      <c r="H36" s="383">
        <f>('Body - sporty'!H39^Parametre!$A$9)/'Body - sporty'!$DK39</f>
        <v>0</v>
      </c>
      <c r="I36" s="383">
        <f>('Body - sporty'!I39^Parametre!$A$9)/'Body - sporty'!$DK39</f>
        <v>2.4441121685950938E-2</v>
      </c>
      <c r="J36" s="383">
        <f>('Body - sporty'!J39^Parametre!$A$9)/'Body - sporty'!$DK39</f>
        <v>8.5977905665876805E-3</v>
      </c>
      <c r="K36" s="383">
        <f>('Body - sporty'!K39^Parametre!$A$9)/'Body - sporty'!$DK39</f>
        <v>1.1893280600756669E-2</v>
      </c>
      <c r="L36" s="383">
        <f>('Body - sporty'!L39^Parametre!$A$9)/'Body - sporty'!$DK39</f>
        <v>1.5207311258995956E-2</v>
      </c>
      <c r="M36" s="383">
        <f>('Body - sporty'!M39^Parametre!$A$9)/'Body - sporty'!$DK39</f>
        <v>9.038359183015035E-2</v>
      </c>
      <c r="N36" s="383">
        <f>('Body - sporty'!N39^Parametre!$A$9)/'Body - sporty'!$DK39</f>
        <v>0.27527419563008776</v>
      </c>
      <c r="O36" s="383">
        <f>('Body - sporty'!O39^Parametre!$A$9)/'Body - sporty'!$DK39</f>
        <v>3.6440847488280212E-4</v>
      </c>
      <c r="P36" s="383">
        <f>('Body - sporty'!P39^Parametre!$A$9)/'Body - sporty'!$DK39</f>
        <v>3.0435719140714594E-4</v>
      </c>
      <c r="Q36" s="383">
        <f>('Body - sporty'!Q39^Parametre!$A$9)/'Body - sporty'!$DK39</f>
        <v>3.5565137889755543E-4</v>
      </c>
      <c r="R36" s="383">
        <f>('Body - sporty'!R39^Parametre!$A$9)/'Body - sporty'!$DK39</f>
        <v>4.1740894466519668E-4</v>
      </c>
      <c r="S36" s="383">
        <f>('Body - sporty'!S39^Parametre!$A$9)/'Body - sporty'!$DK39</f>
        <v>2.0698575517711694E-4</v>
      </c>
      <c r="T36" s="383">
        <f>('Body - sporty'!T39^Parametre!$A$9)/'Body - sporty'!$DK39</f>
        <v>8.0362961559313673E-4</v>
      </c>
      <c r="U36" s="383">
        <f>('Body - sporty'!U39^Parametre!$A$9)/'Body - sporty'!$DK39</f>
        <v>1.8880109384302669E-2</v>
      </c>
      <c r="V36" s="383">
        <f>('Body - sporty'!V39^Parametre!$A$9)/'Body - sporty'!$DK39</f>
        <v>7.2639286694743853E-5</v>
      </c>
      <c r="W36" s="383">
        <f>('Body - sporty'!W39^Parametre!$A$9)/'Body - sporty'!$DK39</f>
        <v>3.7324085836820584E-3</v>
      </c>
      <c r="X36" s="383">
        <f>('Body - sporty'!X39^Parametre!$A$9)/'Body - sporty'!$DK39</f>
        <v>4.9805727522558476E-6</v>
      </c>
      <c r="Y36" s="383">
        <f>('Body - sporty'!Y39^Parametre!$A$9)/'Body - sporty'!$DK39</f>
        <v>6.7918327501450908E-5</v>
      </c>
      <c r="Z36" s="383">
        <f>('Body - sporty'!Z39^Parametre!$A$9)/'Body - sporty'!$DK39</f>
        <v>1.1915471425616973E-2</v>
      </c>
      <c r="AA36" s="383">
        <f>('Body - sporty'!AA39^Parametre!$A$9)/'Body - sporty'!$DK39</f>
        <v>1.2607392560756996E-3</v>
      </c>
      <c r="AB36" s="383">
        <f>('Body - sporty'!AB39^Parametre!$A$9)/'Body - sporty'!$DK39</f>
        <v>1.0435223616629916E-2</v>
      </c>
      <c r="AC36" s="383">
        <f>('Body - sporty'!AC39^Parametre!$A$9)/'Body - sporty'!$DK39</f>
        <v>2.5453930363332534E-2</v>
      </c>
      <c r="AD36" s="383">
        <f>('Body - sporty'!AD39^Parametre!$A$9)/'Body - sporty'!$DK39</f>
        <v>3.4299233891638511E-4</v>
      </c>
      <c r="AE36" s="383">
        <f>('Body - sporty'!AE39^Parametre!$A$9)/'Body - sporty'!$DK39</f>
        <v>4.1098194455957377E-5</v>
      </c>
      <c r="AF36" s="383">
        <f>('Body - sporty'!AF39^Parametre!$A$9)/'Body - sporty'!$DK39</f>
        <v>0</v>
      </c>
      <c r="AG36" s="383">
        <f>('Body - sporty'!AG39^Parametre!$A$9)/'Body - sporty'!$DK39</f>
        <v>0</v>
      </c>
      <c r="AH36" s="383">
        <f>('Body - sporty'!AH39^Parametre!$A$9)/'Body - sporty'!$DK39</f>
        <v>0</v>
      </c>
      <c r="AI36" s="383">
        <f>('Body - sporty'!AI39^Parametre!$A$9)/'Body - sporty'!$DK39</f>
        <v>2.761633532461573E-3</v>
      </c>
      <c r="AJ36" s="383">
        <f>('Body - sporty'!AJ39^Parametre!$A$9)/'Body - sporty'!$DK39</f>
        <v>6.2004431992909535E-3</v>
      </c>
      <c r="AK36" s="383">
        <f>('Body - sporty'!AK39^Parametre!$A$9)/'Body - sporty'!$DK39</f>
        <v>2.4488382813234247E-3</v>
      </c>
      <c r="AL36" s="383">
        <f>('Body - sporty'!AL39^Parametre!$A$9)/'Body - sporty'!$DK39</f>
        <v>0</v>
      </c>
      <c r="AM36" s="383">
        <f>('Body - sporty'!AM39^Parametre!$A$9)/'Body - sporty'!$DK39</f>
        <v>0</v>
      </c>
      <c r="AN36" s="383">
        <f>('Body - sporty'!AN39^Parametre!$A$9)/'Body - sporty'!$DK39</f>
        <v>1.8788738270731249E-3</v>
      </c>
      <c r="AO36" s="383">
        <f>('Body - sporty'!AO39^Parametre!$A$9)/'Body - sporty'!$DK39</f>
        <v>1.5466480358400847E-4</v>
      </c>
      <c r="AP36" s="383">
        <f>('Body - sporty'!AP39^Parametre!$A$9)/'Body - sporty'!$DK39</f>
        <v>0.25118790038487776</v>
      </c>
      <c r="AQ36" s="383">
        <f>('Body - sporty'!AQ39^Parametre!$A$9)/'Body - sporty'!$DK39</f>
        <v>2.3226109400157793E-6</v>
      </c>
      <c r="AR36" s="383">
        <f>('Body - sporty'!AR39^Parametre!$A$9)/'Body - sporty'!$DK39</f>
        <v>6.0109632349077794E-5</v>
      </c>
      <c r="AS36" s="383">
        <f>('Body - sporty'!AS39^Parametre!$A$9)/'Body - sporty'!$DK39</f>
        <v>3.7834504179482857E-2</v>
      </c>
      <c r="AT36" s="383">
        <f>('Body - sporty'!AT39^Parametre!$A$9)/'Body - sporty'!$DK39</f>
        <v>4.3894713110993787E-3</v>
      </c>
      <c r="AU36" s="383">
        <f>('Body - sporty'!AU39^Parametre!$A$9)/'Body - sporty'!$DK39</f>
        <v>1</v>
      </c>
      <c r="AV36" s="383">
        <f>('Body - sporty'!AV39^Parametre!$A$9)/'Body - sporty'!$DK39</f>
        <v>2.1081014904563477E-3</v>
      </c>
      <c r="AW36" s="383">
        <f>('Body - sporty'!AW39^Parametre!$A$9)/'Body - sporty'!$DK39</f>
        <v>1.0044112350180479E-4</v>
      </c>
      <c r="AX36" s="383">
        <f>('Body - sporty'!AX39^Parametre!$A$9)/'Body - sporty'!$DK39</f>
        <v>2.9450223756822768E-3</v>
      </c>
      <c r="AY36" s="383">
        <f>('Body - sporty'!AY39^Parametre!$A$9)/'Body - sporty'!$DK39</f>
        <v>3.2163192087196063E-2</v>
      </c>
      <c r="AZ36" s="383">
        <f>('Body - sporty'!AZ39^Parametre!$A$9)/'Body - sporty'!$DK39</f>
        <v>0</v>
      </c>
      <c r="BA36" s="383">
        <f>('Body - sporty'!BA39^Parametre!$A$9)/'Body - sporty'!$DK39</f>
        <v>2.7325718414880859E-3</v>
      </c>
      <c r="BB36" s="383">
        <f>('Body - sporty'!BB39^Parametre!$A$9)/'Body - sporty'!$DK39</f>
        <v>0</v>
      </c>
      <c r="BC36" s="383">
        <f>('Body - sporty'!BC39^Parametre!$A$9)/'Body - sporty'!$DK39</f>
        <v>1.1086460844468042E-5</v>
      </c>
      <c r="BD36" s="383">
        <f>('Body - sporty'!BD39^Parametre!$A$9)/'Body - sporty'!$DK39</f>
        <v>0</v>
      </c>
      <c r="BE36" s="383">
        <f>('Body - sporty'!BE39^Parametre!$A$9)/'Body - sporty'!$DK39</f>
        <v>1.7530049449284238E-3</v>
      </c>
      <c r="BF36" s="383">
        <f>('Body - sporty'!BF39^Parametre!$A$9)/'Body - sporty'!$DK39</f>
        <v>2.4128569703104912E-5</v>
      </c>
      <c r="BG36" s="383">
        <f>('Body - sporty'!BG39^Parametre!$A$9)/'Body - sporty'!$DK39</f>
        <v>7.7219301766573474E-6</v>
      </c>
      <c r="BH36" s="383">
        <f>('Body - sporty'!BH39^Parametre!$A$9)/'Body - sporty'!$DK39</f>
        <v>1.0152345251826223E-3</v>
      </c>
      <c r="BI36" s="383">
        <f>('Body - sporty'!BI39^Parametre!$A$9)/'Body - sporty'!$DK39</f>
        <v>0</v>
      </c>
      <c r="BJ36" s="383">
        <f>('Body - sporty'!BJ39^Parametre!$A$9)/'Body - sporty'!$DK39</f>
        <v>1.2591484930049782E-4</v>
      </c>
      <c r="BK36" s="383">
        <f>('Body - sporty'!BK39^Parametre!$A$9)/'Body - sporty'!$DK39</f>
        <v>0</v>
      </c>
      <c r="BL36" s="383">
        <f>('Body - sporty'!BL39^Parametre!$A$9)/'Body - sporty'!$DK39</f>
        <v>1.8813148614127819E-4</v>
      </c>
      <c r="BM36" s="383">
        <f>('Body - sporty'!BM39^Parametre!$A$9)/'Body - sporty'!$DK39</f>
        <v>2.4003912991475649E-4</v>
      </c>
      <c r="BN36" s="383">
        <f>('Body - sporty'!BN39^Parametre!$A$9)/'Body - sporty'!$DK39</f>
        <v>0</v>
      </c>
      <c r="BO36" s="383">
        <f>('Body - sporty'!BO39^Parametre!$A$9)/'Body - sporty'!$DK39</f>
        <v>7.7166786922961122E-3</v>
      </c>
      <c r="BP36" s="383">
        <f>('Body - sporty'!BP39^Parametre!$A$9)/'Body - sporty'!$DK39</f>
        <v>0</v>
      </c>
      <c r="BQ36" s="383">
        <f>('Body - sporty'!BQ39^Parametre!$A$9)/'Body - sporty'!$DK39</f>
        <v>3.4771183763572262E-3</v>
      </c>
      <c r="BR36" s="383">
        <f>('Body - sporty'!BR39^Parametre!$A$9)/'Body - sporty'!$DK39</f>
        <v>1.4219955504721508E-4</v>
      </c>
      <c r="BS36" s="383">
        <f>('Body - sporty'!BS39^Parametre!$A$9)/'Body - sporty'!$DK39</f>
        <v>0</v>
      </c>
      <c r="BT36" s="383">
        <f>('Body - sporty'!BT39^Parametre!$A$9)/'Body - sporty'!$DK39</f>
        <v>1.7603336335573074E-5</v>
      </c>
      <c r="BU36" s="383">
        <f>('Body - sporty'!BU39^Parametre!$A$9)/'Body - sporty'!$DK39</f>
        <v>3.5735426324155314E-2</v>
      </c>
      <c r="BV36" s="383">
        <f>('Body - sporty'!BV39^Parametre!$A$9)/'Body - sporty'!$DK39</f>
        <v>0</v>
      </c>
      <c r="BW36" s="383">
        <f>('Body - sporty'!BW39^Parametre!$A$9)/'Body - sporty'!$DK39</f>
        <v>0</v>
      </c>
      <c r="BX36" s="383">
        <f>('Body - sporty'!BX39^Parametre!$A$9)/'Body - sporty'!$DK39</f>
        <v>0</v>
      </c>
      <c r="BY36" s="383">
        <f>('Body - sporty'!BY39^Parametre!$A$9)/'Body - sporty'!$DK39</f>
        <v>2.0157975480570543E-6</v>
      </c>
      <c r="BZ36" s="383">
        <f>('Body - sporty'!BZ39^Parametre!$A$9)/'Body - sporty'!$DK39</f>
        <v>0</v>
      </c>
      <c r="CA36" s="383">
        <f>('Body - sporty'!CA39^Parametre!$A$9)/'Body - sporty'!$DK39</f>
        <v>7.9071573014813844E-6</v>
      </c>
      <c r="CB36" s="383">
        <f>('Body - sporty'!CB39^Parametre!$A$9)/'Body - sporty'!$DK39</f>
        <v>4.6700977389145802E-4</v>
      </c>
      <c r="CC36" s="383">
        <f>('Body - sporty'!CC39^Parametre!$A$9)/'Body - sporty'!$DK39</f>
        <v>0</v>
      </c>
      <c r="CD36" s="383">
        <f>('Body - sporty'!CD39^Parametre!$A$9)/'Body - sporty'!$DK39</f>
        <v>7.4960028424588226E-4</v>
      </c>
      <c r="CE36" s="383">
        <f>('Body - sporty'!CE39^Parametre!$A$9)/'Body - sporty'!$DK39</f>
        <v>2.8677748610804864E-3</v>
      </c>
      <c r="CF36" s="383">
        <f>('Body - sporty'!CF39^Parametre!$A$9)/'Body - sporty'!$DK39</f>
        <v>1.3838918186418042E-3</v>
      </c>
      <c r="CG36" s="383">
        <f>('Body - sporty'!CG39^Parametre!$A$9)/'Body - sporty'!$DK39</f>
        <v>6.5912869304822728E-3</v>
      </c>
      <c r="CH36" s="383">
        <f>('Body - sporty'!CH39^Parametre!$A$9)/'Body - sporty'!$DK39</f>
        <v>5.3955499925402699E-3</v>
      </c>
      <c r="CI36" s="383">
        <f>('Body - sporty'!CI39^Parametre!$A$9)/'Body - sporty'!$DK39</f>
        <v>0</v>
      </c>
      <c r="CJ36" s="383">
        <f>('Body - sporty'!CJ39^Parametre!$A$9)/'Body - sporty'!$DK39</f>
        <v>0</v>
      </c>
      <c r="CK36" s="383">
        <f>('Body - sporty'!CK39^Parametre!$A$9)/'Body - sporty'!$DK39</f>
        <v>0</v>
      </c>
      <c r="CL36" s="383">
        <f>('Body - sporty'!CL39^Parametre!$A$9)/'Body - sporty'!$DK39</f>
        <v>7.2075647414168191E-3</v>
      </c>
      <c r="CM36" s="383">
        <f>('Body - sporty'!CM39^Parametre!$A$9)/'Body - sporty'!$DK39</f>
        <v>4.159853846516611E-3</v>
      </c>
      <c r="CN36" s="383">
        <f>('Body - sporty'!CN39^Parametre!$A$9)/'Body - sporty'!$DK39</f>
        <v>1.1507115286811912E-5</v>
      </c>
      <c r="CO36" s="383">
        <f>('Body - sporty'!CO39^Parametre!$A$9)/'Body - sporty'!$DK39</f>
        <v>0.92568310290516254</v>
      </c>
      <c r="CP36" s="383">
        <f>('Body - sporty'!CP39^Parametre!$A$9)/'Body - sporty'!$DK39</f>
        <v>2.756315128767005E-4</v>
      </c>
      <c r="CQ36" s="383">
        <f>('Body - sporty'!CQ39^Parametre!$A$9)/'Body - sporty'!$DK39</f>
        <v>0</v>
      </c>
      <c r="CR36" s="383">
        <f>('Body - sporty'!CR39^Parametre!$A$9)/'Body - sporty'!$DK39</f>
        <v>4.0281663171694114E-4</v>
      </c>
      <c r="CS36" s="383">
        <f>('Body - sporty'!CS39^Parametre!$A$9)/'Body - sporty'!$DK39</f>
        <v>2.3024905483003256E-5</v>
      </c>
      <c r="CT36" s="383">
        <f>('Body - sporty'!CT39^Parametre!$A$9)/'Body - sporty'!$DK39</f>
        <v>1.141940317597138E-3</v>
      </c>
      <c r="CU36" s="383">
        <f>('Body - sporty'!CU39^Parametre!$A$9)/'Body - sporty'!$DK39</f>
        <v>1.79213807099983E-5</v>
      </c>
      <c r="CV36" s="383">
        <f>('Body - sporty'!CV39^Parametre!$A$9)/'Body - sporty'!$DK39</f>
        <v>2.3181249711157887E-4</v>
      </c>
      <c r="CW36" s="383">
        <f>('Body - sporty'!CW39^Parametre!$A$9)/'Body - sporty'!$DK39</f>
        <v>0</v>
      </c>
      <c r="CX36" s="383">
        <f>('Body - sporty'!CX39^Parametre!$A$9)/'Body - sporty'!$DK39</f>
        <v>0</v>
      </c>
      <c r="CY36" s="383">
        <f>('Body - sporty'!CY39^Parametre!$A$9)/'Body - sporty'!$DK39</f>
        <v>8.2565813212042722E-3</v>
      </c>
      <c r="CZ36" s="383">
        <f>('Body - sporty'!CZ39^Parametre!$A$9)/'Body - sporty'!$DK39</f>
        <v>5.3852797066062941E-3</v>
      </c>
      <c r="DA36" s="383">
        <f>('Body - sporty'!DA39^Parametre!$A$9)/'Body - sporty'!$DK39</f>
        <v>6.4835506227158363E-2</v>
      </c>
      <c r="DB36" s="383">
        <f>('Body - sporty'!DB39^Parametre!$A$9)/'Body - sporty'!$DK39</f>
        <v>4.1733089146236005E-3</v>
      </c>
      <c r="DC36" s="383">
        <f>('Body - sporty'!DC39^Parametre!$A$9)/'Body - sporty'!$DK39</f>
        <v>0</v>
      </c>
      <c r="DD36" s="383">
        <f>('Body - sporty'!DD39^Parametre!$A$9)/'Body - sporty'!$DK39</f>
        <v>7.7693161842990062E-5</v>
      </c>
      <c r="DE36" s="383">
        <f>('Body - sporty'!DE39^Parametre!$A$9)/'Body - sporty'!$DK39</f>
        <v>2.3081173033881418E-2</v>
      </c>
      <c r="DF36" s="383">
        <f>('Body - sporty'!DF39^Parametre!$A$9)/'Body - sporty'!$DK39</f>
        <v>3.7046855509802978E-5</v>
      </c>
      <c r="DG36" s="383">
        <f>('Body - sporty'!DG39^Parametre!$A$9)/'Body - sporty'!$DK39</f>
        <v>2.9073866936130308E-3</v>
      </c>
      <c r="DH36" s="383">
        <f>('Body - sporty'!DH39^Parametre!$A$9)/'Body - sporty'!$DK39</f>
        <v>6.612149147304504E-3</v>
      </c>
      <c r="DI36" s="383">
        <f>('Body - sporty'!DI39^Parametre!$A$9)/'Body - sporty'!$DK39</f>
        <v>3.2348972349168295E-4</v>
      </c>
    </row>
    <row r="37" spans="1:113" ht="14.25" customHeight="1" x14ac:dyDescent="0.25">
      <c r="A37" s="239" t="s">
        <v>39</v>
      </c>
      <c r="B37" s="383">
        <f>('Body - sporty'!B40^Parametre!$A$9)/'Body - sporty'!$DK40</f>
        <v>3.3574371099421172E-5</v>
      </c>
      <c r="C37" s="383">
        <f>('Body - sporty'!C40^Parametre!$A$9)/'Body - sporty'!$DK40</f>
        <v>0</v>
      </c>
      <c r="D37" s="383">
        <f>('Body - sporty'!D40^Parametre!$A$9)/'Body - sporty'!$DK40</f>
        <v>1.2502877773852119E-2</v>
      </c>
      <c r="E37" s="383">
        <f>('Body - sporty'!E40^Parametre!$A$9)/'Body - sporty'!$DK40</f>
        <v>2.4119428306339447E-3</v>
      </c>
      <c r="F37" s="383">
        <f>('Body - sporty'!F40^Parametre!$A$9)/'Body - sporty'!$DK40</f>
        <v>2.0874269285978102E-5</v>
      </c>
      <c r="G37" s="383">
        <f>('Body - sporty'!G40^Parametre!$A$9)/'Body - sporty'!$DK40</f>
        <v>2.4317083690720141E-2</v>
      </c>
      <c r="H37" s="383">
        <f>('Body - sporty'!H40^Parametre!$A$9)/'Body - sporty'!$DK40</f>
        <v>3.3824778810667066E-3</v>
      </c>
      <c r="I37" s="383">
        <f>('Body - sporty'!I40^Parametre!$A$9)/'Body - sporty'!$DK40</f>
        <v>1.3426316612214627E-2</v>
      </c>
      <c r="J37" s="383">
        <f>('Body - sporty'!J40^Parametre!$A$9)/'Body - sporty'!$DK40</f>
        <v>5.1683643095540742E-3</v>
      </c>
      <c r="K37" s="383">
        <f>('Body - sporty'!K40^Parametre!$A$9)/'Body - sporty'!$DK40</f>
        <v>0</v>
      </c>
      <c r="L37" s="383">
        <f>('Body - sporty'!L40^Parametre!$A$9)/'Body - sporty'!$DK40</f>
        <v>1.4256997118704179E-2</v>
      </c>
      <c r="M37" s="383">
        <f>('Body - sporty'!M40^Parametre!$A$9)/'Body - sporty'!$DK40</f>
        <v>9.0843110308294991E-2</v>
      </c>
      <c r="N37" s="383">
        <f>('Body - sporty'!N40^Parametre!$A$9)/'Body - sporty'!$DK40</f>
        <v>0</v>
      </c>
      <c r="O37" s="383">
        <f>('Body - sporty'!O40^Parametre!$A$9)/'Body - sporty'!$DK40</f>
        <v>1.199486381967233E-4</v>
      </c>
      <c r="P37" s="383">
        <f>('Body - sporty'!P40^Parametre!$A$9)/'Body - sporty'!$DK40</f>
        <v>1.0583654413465386E-4</v>
      </c>
      <c r="Q37" s="383">
        <f>('Body - sporty'!Q40^Parametre!$A$9)/'Body - sporty'!$DK40</f>
        <v>1.5779088985500565E-4</v>
      </c>
      <c r="R37" s="383">
        <f>('Body - sporty'!R40^Parametre!$A$9)/'Body - sporty'!$DK40</f>
        <v>0</v>
      </c>
      <c r="S37" s="383">
        <f>('Body - sporty'!S40^Parametre!$A$9)/'Body - sporty'!$DK40</f>
        <v>7.2255034724982213E-5</v>
      </c>
      <c r="T37" s="383">
        <f>('Body - sporty'!T40^Parametre!$A$9)/'Body - sporty'!$DK40</f>
        <v>0</v>
      </c>
      <c r="U37" s="383">
        <f>('Body - sporty'!U40^Parametre!$A$9)/'Body - sporty'!$DK40</f>
        <v>1.364894364117265E-2</v>
      </c>
      <c r="V37" s="383">
        <f>('Body - sporty'!V40^Parametre!$A$9)/'Body - sporty'!$DK40</f>
        <v>3.2707111519552026E-5</v>
      </c>
      <c r="W37" s="383">
        <f>('Body - sporty'!W40^Parametre!$A$9)/'Body - sporty'!$DK40</f>
        <v>2.0117786882703661E-3</v>
      </c>
      <c r="X37" s="383">
        <f>('Body - sporty'!X40^Parametre!$A$9)/'Body - sporty'!$DK40</f>
        <v>0</v>
      </c>
      <c r="Y37" s="383">
        <f>('Body - sporty'!Y40^Parametre!$A$9)/'Body - sporty'!$DK40</f>
        <v>3.6259744220088455E-5</v>
      </c>
      <c r="Z37" s="383">
        <f>('Body - sporty'!Z40^Parametre!$A$9)/'Body - sporty'!$DK40</f>
        <v>0.31326234017421362</v>
      </c>
      <c r="AA37" s="383">
        <f>('Body - sporty'!AA40^Parametre!$A$9)/'Body - sporty'!$DK40</f>
        <v>3.7426203284660668E-5</v>
      </c>
      <c r="AB37" s="383">
        <f>('Body - sporty'!AB40^Parametre!$A$9)/'Body - sporty'!$DK40</f>
        <v>1.080648583314307E-3</v>
      </c>
      <c r="AC37" s="383">
        <f>('Body - sporty'!AC40^Parametre!$A$9)/'Body - sporty'!$DK40</f>
        <v>1.2589413850118034E-2</v>
      </c>
      <c r="AD37" s="383">
        <f>('Body - sporty'!AD40^Parametre!$A$9)/'Body - sporty'!$DK40</f>
        <v>1.923690633565732E-4</v>
      </c>
      <c r="AE37" s="383">
        <f>('Body - sporty'!AE40^Parametre!$A$9)/'Body - sporty'!$DK40</f>
        <v>2.7867268559894279E-4</v>
      </c>
      <c r="AF37" s="383">
        <f>('Body - sporty'!AF40^Parametre!$A$9)/'Body - sporty'!$DK40</f>
        <v>0</v>
      </c>
      <c r="AG37" s="383">
        <f>('Body - sporty'!AG40^Parametre!$A$9)/'Body - sporty'!$DK40</f>
        <v>1.9457820454086641E-5</v>
      </c>
      <c r="AH37" s="383">
        <f>('Body - sporty'!AH40^Parametre!$A$9)/'Body - sporty'!$DK40</f>
        <v>0</v>
      </c>
      <c r="AI37" s="383">
        <f>('Body - sporty'!AI40^Parametre!$A$9)/'Body - sporty'!$DK40</f>
        <v>1.5674816999002332E-3</v>
      </c>
      <c r="AJ37" s="383">
        <f>('Body - sporty'!AJ40^Parametre!$A$9)/'Body - sporty'!$DK40</f>
        <v>2.3268927730273215E-3</v>
      </c>
      <c r="AK37" s="383">
        <f>('Body - sporty'!AK40^Parametre!$A$9)/'Body - sporty'!$DK40</f>
        <v>1.8849089262382597E-3</v>
      </c>
      <c r="AL37" s="383">
        <f>('Body - sporty'!AL40^Parametre!$A$9)/'Body - sporty'!$DK40</f>
        <v>2.4518832328490484E-3</v>
      </c>
      <c r="AM37" s="383">
        <f>('Body - sporty'!AM40^Parametre!$A$9)/'Body - sporty'!$DK40</f>
        <v>3.4997688429005207E-6</v>
      </c>
      <c r="AN37" s="383">
        <f>('Body - sporty'!AN40^Parametre!$A$9)/'Body - sporty'!$DK40</f>
        <v>1.9882481524341916E-4</v>
      </c>
      <c r="AO37" s="383">
        <f>('Body - sporty'!AO40^Parametre!$A$9)/'Body - sporty'!$DK40</f>
        <v>8.9587241434342484E-5</v>
      </c>
      <c r="AP37" s="383">
        <f>('Body - sporty'!AP40^Parametre!$A$9)/'Body - sporty'!$DK40</f>
        <v>5.5599289372530572E-2</v>
      </c>
      <c r="AQ37" s="383">
        <f>('Body - sporty'!AQ40^Parametre!$A$9)/'Body - sporty'!$DK40</f>
        <v>1.0282151149197733E-6</v>
      </c>
      <c r="AR37" s="383">
        <f>('Body - sporty'!AR40^Parametre!$A$9)/'Body - sporty'!$DK40</f>
        <v>4.0178934961440002E-5</v>
      </c>
      <c r="AS37" s="383">
        <f>('Body - sporty'!AS40^Parametre!$A$9)/'Body - sporty'!$DK40</f>
        <v>1.9115211201291619E-2</v>
      </c>
      <c r="AT37" s="383">
        <f>('Body - sporty'!AT40^Parametre!$A$9)/'Body - sporty'!$DK40</f>
        <v>1.7650233514874196E-3</v>
      </c>
      <c r="AU37" s="383">
        <f>('Body - sporty'!AU40^Parametre!$A$9)/'Body - sporty'!$DK40</f>
        <v>9.3299139594377207E-3</v>
      </c>
      <c r="AV37" s="383">
        <f>('Body - sporty'!AV40^Parametre!$A$9)/'Body - sporty'!$DK40</f>
        <v>1.0858612692919755E-3</v>
      </c>
      <c r="AW37" s="383">
        <f>('Body - sporty'!AW40^Parametre!$A$9)/'Body - sporty'!$DK40</f>
        <v>4.3378460509019939E-5</v>
      </c>
      <c r="AX37" s="383">
        <f>('Body - sporty'!AX40^Parametre!$A$9)/'Body - sporty'!$DK40</f>
        <v>7.2450544256671241E-4</v>
      </c>
      <c r="AY37" s="383">
        <f>('Body - sporty'!AY40^Parametre!$A$9)/'Body - sporty'!$DK40</f>
        <v>1.2263269516603399E-2</v>
      </c>
      <c r="AZ37" s="383">
        <f>('Body - sporty'!AZ40^Parametre!$A$9)/'Body - sporty'!$DK40</f>
        <v>0</v>
      </c>
      <c r="BA37" s="383">
        <f>('Body - sporty'!BA40^Parametre!$A$9)/'Body - sporty'!$DK40</f>
        <v>3.9997741738733604E-3</v>
      </c>
      <c r="BB37" s="383">
        <f>('Body - sporty'!BB40^Parametre!$A$9)/'Body - sporty'!$DK40</f>
        <v>0</v>
      </c>
      <c r="BC37" s="383">
        <f>('Body - sporty'!BC40^Parametre!$A$9)/'Body - sporty'!$DK40</f>
        <v>0</v>
      </c>
      <c r="BD37" s="383">
        <f>('Body - sporty'!BD40^Parametre!$A$9)/'Body - sporty'!$DK40</f>
        <v>0</v>
      </c>
      <c r="BE37" s="383">
        <f>('Body - sporty'!BE40^Parametre!$A$9)/'Body - sporty'!$DK40</f>
        <v>1.5764668714358665E-3</v>
      </c>
      <c r="BF37" s="383">
        <f>('Body - sporty'!BF40^Parametre!$A$9)/'Body - sporty'!$DK40</f>
        <v>1.1407210086809358E-5</v>
      </c>
      <c r="BG37" s="383">
        <f>('Body - sporty'!BG40^Parametre!$A$9)/'Body - sporty'!$DK40</f>
        <v>0</v>
      </c>
      <c r="BH37" s="383">
        <f>('Body - sporty'!BH40^Parametre!$A$9)/'Body - sporty'!$DK40</f>
        <v>4.1321416368177968E-4</v>
      </c>
      <c r="BI37" s="383">
        <f>('Body - sporty'!BI40^Parametre!$A$9)/'Body - sporty'!$DK40</f>
        <v>3.3055984908044296E-5</v>
      </c>
      <c r="BJ37" s="383">
        <f>('Body - sporty'!BJ40^Parametre!$A$9)/'Body - sporty'!$DK40</f>
        <v>6.8741611501410595E-5</v>
      </c>
      <c r="BK37" s="383">
        <f>('Body - sporty'!BK40^Parametre!$A$9)/'Body - sporty'!$DK40</f>
        <v>1.4040055896642388E-7</v>
      </c>
      <c r="BL37" s="383">
        <f>('Body - sporty'!BL40^Parametre!$A$9)/'Body - sporty'!$DK40</f>
        <v>7.3144319092292593E-3</v>
      </c>
      <c r="BM37" s="383">
        <f>('Body - sporty'!BM40^Parametre!$A$9)/'Body - sporty'!$DK40</f>
        <v>0</v>
      </c>
      <c r="BN37" s="383">
        <f>('Body - sporty'!BN40^Parametre!$A$9)/'Body - sporty'!$DK40</f>
        <v>3.6341235021724466E-6</v>
      </c>
      <c r="BO37" s="383">
        <f>('Body - sporty'!BO40^Parametre!$A$9)/'Body - sporty'!$DK40</f>
        <v>6.9220720197670036E-3</v>
      </c>
      <c r="BP37" s="383">
        <f>('Body - sporty'!BP40^Parametre!$A$9)/'Body - sporty'!$DK40</f>
        <v>6.0330193678440199E-4</v>
      </c>
      <c r="BQ37" s="383">
        <f>('Body - sporty'!BQ40^Parametre!$A$9)/'Body - sporty'!$DK40</f>
        <v>1.4835520936669099E-3</v>
      </c>
      <c r="BR37" s="383">
        <f>('Body - sporty'!BR40^Parametre!$A$9)/'Body - sporty'!$DK40</f>
        <v>6.9592959005495249E-5</v>
      </c>
      <c r="BS37" s="383">
        <f>('Body - sporty'!BS40^Parametre!$A$9)/'Body - sporty'!$DK40</f>
        <v>5.5191296251528875E-2</v>
      </c>
      <c r="BT37" s="383">
        <f>('Body - sporty'!BT40^Parametre!$A$9)/'Body - sporty'!$DK40</f>
        <v>0</v>
      </c>
      <c r="BU37" s="383">
        <f>('Body - sporty'!BU40^Parametre!$A$9)/'Body - sporty'!$DK40</f>
        <v>1.9686877238316692E-4</v>
      </c>
      <c r="BV37" s="383">
        <f>('Body - sporty'!BV40^Parametre!$A$9)/'Body - sporty'!$DK40</f>
        <v>0</v>
      </c>
      <c r="BW37" s="383">
        <f>('Body - sporty'!BW40^Parametre!$A$9)/'Body - sporty'!$DK40</f>
        <v>0</v>
      </c>
      <c r="BX37" s="383">
        <f>('Body - sporty'!BX40^Parametre!$A$9)/'Body - sporty'!$DK40</f>
        <v>0</v>
      </c>
      <c r="BY37" s="383">
        <f>('Body - sporty'!BY40^Parametre!$A$9)/'Body - sporty'!$DK40</f>
        <v>7.9624978499387263E-7</v>
      </c>
      <c r="BZ37" s="383">
        <f>('Body - sporty'!BZ40^Parametre!$A$9)/'Body - sporty'!$DK40</f>
        <v>7.1077693859594238E-4</v>
      </c>
      <c r="CA37" s="383">
        <f>('Body - sporty'!CA40^Parametre!$A$9)/'Body - sporty'!$DK40</f>
        <v>3.3314169723400661E-6</v>
      </c>
      <c r="CB37" s="383">
        <f>('Body - sporty'!CB40^Parametre!$A$9)/'Body - sporty'!$DK40</f>
        <v>1.9752876068667837E-4</v>
      </c>
      <c r="CC37" s="383">
        <f>('Body - sporty'!CC40^Parametre!$A$9)/'Body - sporty'!$DK40</f>
        <v>0</v>
      </c>
      <c r="CD37" s="383">
        <f>('Body - sporty'!CD40^Parametre!$A$9)/'Body - sporty'!$DK40</f>
        <v>4.3916210019462321E-4</v>
      </c>
      <c r="CE37" s="383">
        <f>('Body - sporty'!CE40^Parametre!$A$9)/'Body - sporty'!$DK40</f>
        <v>3.8817680843857595E-2</v>
      </c>
      <c r="CF37" s="383">
        <f>('Body - sporty'!CF40^Parametre!$A$9)/'Body - sporty'!$DK40</f>
        <v>2.8107669652005129E-2</v>
      </c>
      <c r="CG37" s="383">
        <f>('Body - sporty'!CG40^Parametre!$A$9)/'Body - sporty'!$DK40</f>
        <v>1</v>
      </c>
      <c r="CH37" s="383">
        <f>('Body - sporty'!CH40^Parametre!$A$9)/'Body - sporty'!$DK40</f>
        <v>8.7823256103447975E-2</v>
      </c>
      <c r="CI37" s="383">
        <f>('Body - sporty'!CI40^Parametre!$A$9)/'Body - sporty'!$DK40</f>
        <v>0</v>
      </c>
      <c r="CJ37" s="383">
        <f>('Body - sporty'!CJ40^Parametre!$A$9)/'Body - sporty'!$DK40</f>
        <v>0</v>
      </c>
      <c r="CK37" s="383">
        <f>('Body - sporty'!CK40^Parametre!$A$9)/'Body - sporty'!$DK40</f>
        <v>0</v>
      </c>
      <c r="CL37" s="383">
        <f>('Body - sporty'!CL40^Parametre!$A$9)/'Body - sporty'!$DK40</f>
        <v>2.1338637138026409E-3</v>
      </c>
      <c r="CM37" s="383">
        <f>('Body - sporty'!CM40^Parametre!$A$9)/'Body - sporty'!$DK40</f>
        <v>1.4805778520457823E-3</v>
      </c>
      <c r="CN37" s="383">
        <f>('Body - sporty'!CN40^Parametre!$A$9)/'Body - sporty'!$DK40</f>
        <v>0</v>
      </c>
      <c r="CO37" s="383">
        <f>('Body - sporty'!CO40^Parametre!$A$9)/'Body - sporty'!$DK40</f>
        <v>3.269422582617974E-3</v>
      </c>
      <c r="CP37" s="383">
        <f>('Body - sporty'!CP40^Parametre!$A$9)/'Body - sporty'!$DK40</f>
        <v>0</v>
      </c>
      <c r="CQ37" s="383">
        <f>('Body - sporty'!CQ40^Parametre!$A$9)/'Body - sporty'!$DK40</f>
        <v>0</v>
      </c>
      <c r="CR37" s="383">
        <f>('Body - sporty'!CR40^Parametre!$A$9)/'Body - sporty'!$DK40</f>
        <v>1.6083002659048414E-4</v>
      </c>
      <c r="CS37" s="383">
        <f>('Body - sporty'!CS40^Parametre!$A$9)/'Body - sporty'!$DK40</f>
        <v>1.5116558418174488E-5</v>
      </c>
      <c r="CT37" s="383">
        <f>('Body - sporty'!CT40^Parametre!$A$9)/'Body - sporty'!$DK40</f>
        <v>1.2191046475119429E-2</v>
      </c>
      <c r="CU37" s="383">
        <f>('Body - sporty'!CU40^Parametre!$A$9)/'Body - sporty'!$DK40</f>
        <v>0</v>
      </c>
      <c r="CV37" s="383">
        <f>('Body - sporty'!CV40^Parametre!$A$9)/'Body - sporty'!$DK40</f>
        <v>0</v>
      </c>
      <c r="CW37" s="383">
        <f>('Body - sporty'!CW40^Parametre!$A$9)/'Body - sporty'!$DK40</f>
        <v>4.4553298946480973E-4</v>
      </c>
      <c r="CX37" s="383">
        <f>('Body - sporty'!CX40^Parametre!$A$9)/'Body - sporty'!$DK40</f>
        <v>0</v>
      </c>
      <c r="CY37" s="383">
        <f>('Body - sporty'!CY40^Parametre!$A$9)/'Body - sporty'!$DK40</f>
        <v>4.4519731179895571E-3</v>
      </c>
      <c r="CZ37" s="383">
        <f>('Body - sporty'!CZ40^Parametre!$A$9)/'Body - sporty'!$DK40</f>
        <v>1.8059380848533166E-3</v>
      </c>
      <c r="DA37" s="383">
        <f>('Body - sporty'!DA40^Parametre!$A$9)/'Body - sporty'!$DK40</f>
        <v>2.3218838131107592E-2</v>
      </c>
      <c r="DB37" s="383">
        <f>('Body - sporty'!DB40^Parametre!$A$9)/'Body - sporty'!$DK40</f>
        <v>2.7553645029005048E-3</v>
      </c>
      <c r="DC37" s="383">
        <f>('Body - sporty'!DC40^Parametre!$A$9)/'Body - sporty'!$DK40</f>
        <v>0</v>
      </c>
      <c r="DD37" s="383">
        <f>('Body - sporty'!DD40^Parametre!$A$9)/'Body - sporty'!$DK40</f>
        <v>3.8863573483323415E-5</v>
      </c>
      <c r="DE37" s="383">
        <f>('Body - sporty'!DE40^Parametre!$A$9)/'Body - sporty'!$DK40</f>
        <v>9.1203213220214414E-3</v>
      </c>
      <c r="DF37" s="383">
        <f>('Body - sporty'!DF40^Parametre!$A$9)/'Body - sporty'!$DK40</f>
        <v>5.4576671340371386E-4</v>
      </c>
      <c r="DG37" s="383">
        <f>('Body - sporty'!DG40^Parametre!$A$9)/'Body - sporty'!$DK40</f>
        <v>2.5932082854392305E-3</v>
      </c>
      <c r="DH37" s="383">
        <f>('Body - sporty'!DH40^Parametre!$A$9)/'Body - sporty'!$DK40</f>
        <v>3.321163382721838E-3</v>
      </c>
      <c r="DI37" s="383">
        <f>('Body - sporty'!DI40^Parametre!$A$9)/'Body - sporty'!$DK40</f>
        <v>2.1980385708489865E-4</v>
      </c>
    </row>
    <row r="38" spans="1:113" ht="14.25" customHeight="1" x14ac:dyDescent="0.25">
      <c r="A38" s="239" t="s">
        <v>40</v>
      </c>
      <c r="B38" s="383">
        <f>('Body - sporty'!B41^Parametre!$A$9)/'Body - sporty'!$DK41</f>
        <v>1.8082769344879109E-4</v>
      </c>
      <c r="C38" s="383">
        <f>('Body - sporty'!C41^Parametre!$A$9)/'Body - sporty'!$DK41</f>
        <v>1.7927216564393351E-3</v>
      </c>
      <c r="D38" s="383">
        <f>('Body - sporty'!D41^Parametre!$A$9)/'Body - sporty'!$DK41</f>
        <v>5.6115764409466612E-2</v>
      </c>
      <c r="E38" s="383">
        <f>('Body - sporty'!E41^Parametre!$A$9)/'Body - sporty'!$DK41</f>
        <v>1.1444773946512202E-2</v>
      </c>
      <c r="F38" s="383">
        <f>('Body - sporty'!F41^Parametre!$A$9)/'Body - sporty'!$DK41</f>
        <v>0</v>
      </c>
      <c r="G38" s="383">
        <f>('Body - sporty'!G41^Parametre!$A$9)/'Body - sporty'!$DK41</f>
        <v>0.11767663676998689</v>
      </c>
      <c r="H38" s="383">
        <f>('Body - sporty'!H41^Parametre!$A$9)/'Body - sporty'!$DK41</f>
        <v>0</v>
      </c>
      <c r="I38" s="383">
        <f>('Body - sporty'!I41^Parametre!$A$9)/'Body - sporty'!$DK41</f>
        <v>5.4268213840912301E-2</v>
      </c>
      <c r="J38" s="383">
        <f>('Body - sporty'!J41^Parametre!$A$9)/'Body - sporty'!$DK41</f>
        <v>2.4517634387844472E-2</v>
      </c>
      <c r="K38" s="383">
        <f>('Body - sporty'!K41^Parametre!$A$9)/'Body - sporty'!$DK41</f>
        <v>0</v>
      </c>
      <c r="L38" s="383">
        <f>('Body - sporty'!L41^Parametre!$A$9)/'Body - sporty'!$DK41</f>
        <v>4.9931672122616982E-2</v>
      </c>
      <c r="M38" s="383">
        <f>('Body - sporty'!M41^Parametre!$A$9)/'Body - sporty'!$DK41</f>
        <v>0.46388951915186355</v>
      </c>
      <c r="N38" s="383">
        <f>('Body - sporty'!N41^Parametre!$A$9)/'Body - sporty'!$DK41</f>
        <v>5.4829129556467843E-3</v>
      </c>
      <c r="O38" s="383">
        <f>('Body - sporty'!O41^Parametre!$A$9)/'Body - sporty'!$DK41</f>
        <v>8.7123234772861153E-4</v>
      </c>
      <c r="P38" s="383">
        <f>('Body - sporty'!P41^Parametre!$A$9)/'Body - sporty'!$DK41</f>
        <v>1.9503591382625283E-2</v>
      </c>
      <c r="Q38" s="383">
        <f>('Body - sporty'!Q41^Parametre!$A$9)/'Body - sporty'!$DK41</f>
        <v>8.6824780240748144E-4</v>
      </c>
      <c r="R38" s="383">
        <f>('Body - sporty'!R41^Parametre!$A$9)/'Body - sporty'!$DK41</f>
        <v>8.5725356897315796E-4</v>
      </c>
      <c r="S38" s="383">
        <f>('Body - sporty'!S41^Parametre!$A$9)/'Body - sporty'!$DK41</f>
        <v>4.5519629005741753E-4</v>
      </c>
      <c r="T38" s="383">
        <f>('Body - sporty'!T41^Parametre!$A$9)/'Body - sporty'!$DK41</f>
        <v>1.5538081401472936E-3</v>
      </c>
      <c r="U38" s="383">
        <f>('Body - sporty'!U41^Parametre!$A$9)/'Body - sporty'!$DK41</f>
        <v>8.9598176652348566E-2</v>
      </c>
      <c r="V38" s="383">
        <f>('Body - sporty'!V41^Parametre!$A$9)/'Body - sporty'!$DK41</f>
        <v>1.560126178005326E-3</v>
      </c>
      <c r="W38" s="383">
        <f>('Body - sporty'!W41^Parametre!$A$9)/'Body - sporty'!$DK41</f>
        <v>0.3830671502912229</v>
      </c>
      <c r="X38" s="383">
        <f>('Body - sporty'!X41^Parametre!$A$9)/'Body - sporty'!$DK41</f>
        <v>4.4988792389656185E-4</v>
      </c>
      <c r="Y38" s="383">
        <f>('Body - sporty'!Y41^Parametre!$A$9)/'Body - sporty'!$DK41</f>
        <v>7.1264046696910971E-3</v>
      </c>
      <c r="Z38" s="383">
        <f>('Body - sporty'!Z41^Parametre!$A$9)/'Body - sporty'!$DK41</f>
        <v>0</v>
      </c>
      <c r="AA38" s="383">
        <f>('Body - sporty'!AA41^Parametre!$A$9)/'Body - sporty'!$DK41</f>
        <v>1.717902875045093E-4</v>
      </c>
      <c r="AB38" s="383">
        <f>('Body - sporty'!AB41^Parametre!$A$9)/'Body - sporty'!$DK41</f>
        <v>5.0651336104977907E-3</v>
      </c>
      <c r="AC38" s="383">
        <f>('Body - sporty'!AC41^Parametre!$A$9)/'Body - sporty'!$DK41</f>
        <v>6.0229815528944457E-2</v>
      </c>
      <c r="AD38" s="383">
        <f>('Body - sporty'!AD41^Parametre!$A$9)/'Body - sporty'!$DK41</f>
        <v>1.0827708137107366E-3</v>
      </c>
      <c r="AE38" s="383">
        <f>('Body - sporty'!AE41^Parametre!$A$9)/'Body - sporty'!$DK41</f>
        <v>1.3236495103415518E-4</v>
      </c>
      <c r="AF38" s="383">
        <f>('Body - sporty'!AF41^Parametre!$A$9)/'Body - sporty'!$DK41</f>
        <v>0</v>
      </c>
      <c r="AG38" s="383">
        <f>('Body - sporty'!AG41^Parametre!$A$9)/'Body - sporty'!$DK41</f>
        <v>0</v>
      </c>
      <c r="AH38" s="383">
        <f>('Body - sporty'!AH41^Parametre!$A$9)/'Body - sporty'!$DK41</f>
        <v>2.3274579106381075E-4</v>
      </c>
      <c r="AI38" s="383">
        <f>('Body - sporty'!AI41^Parametre!$A$9)/'Body - sporty'!$DK41</f>
        <v>6.6865891865667817E-3</v>
      </c>
      <c r="AJ38" s="383">
        <f>('Body - sporty'!AJ41^Parametre!$A$9)/'Body - sporty'!$DK41</f>
        <v>1.5154702168443354E-2</v>
      </c>
      <c r="AK38" s="383">
        <f>('Body - sporty'!AK41^Parametre!$A$9)/'Body - sporty'!$DK41</f>
        <v>1.4196305570664605E-2</v>
      </c>
      <c r="AL38" s="383">
        <f>('Body - sporty'!AL41^Parametre!$A$9)/'Body - sporty'!$DK41</f>
        <v>1.2752782542188907E-2</v>
      </c>
      <c r="AM38" s="383">
        <f>('Body - sporty'!AM41^Parametre!$A$9)/'Body - sporty'!$DK41</f>
        <v>6.6899904442049287E-5</v>
      </c>
      <c r="AN38" s="383">
        <f>('Body - sporty'!AN41^Parametre!$A$9)/'Body - sporty'!$DK41</f>
        <v>1.0552356587803721E-3</v>
      </c>
      <c r="AO38" s="383">
        <f>('Body - sporty'!AO41^Parametre!$A$9)/'Body - sporty'!$DK41</f>
        <v>3.5871541188409038E-4</v>
      </c>
      <c r="AP38" s="383">
        <f>('Body - sporty'!AP41^Parametre!$A$9)/'Body - sporty'!$DK41</f>
        <v>0.65994510623563107</v>
      </c>
      <c r="AQ38" s="383">
        <f>('Body - sporty'!AQ41^Parametre!$A$9)/'Body - sporty'!$DK41</f>
        <v>0</v>
      </c>
      <c r="AR38" s="383">
        <f>('Body - sporty'!AR41^Parametre!$A$9)/'Body - sporty'!$DK41</f>
        <v>1.8057611360507402E-4</v>
      </c>
      <c r="AS38" s="383">
        <f>('Body - sporty'!AS41^Parametre!$A$9)/'Body - sporty'!$DK41</f>
        <v>5.8225328471425267E-2</v>
      </c>
      <c r="AT38" s="383">
        <f>('Body - sporty'!AT41^Parametre!$A$9)/'Body - sporty'!$DK41</f>
        <v>1.0312979688085163E-2</v>
      </c>
      <c r="AU38" s="383">
        <f>('Body - sporty'!AU41^Parametre!$A$9)/'Body - sporty'!$DK41</f>
        <v>5.818552788818266E-2</v>
      </c>
      <c r="AV38" s="383">
        <f>('Body - sporty'!AV41^Parametre!$A$9)/'Body - sporty'!$DK41</f>
        <v>0</v>
      </c>
      <c r="AW38" s="383">
        <f>('Body - sporty'!AW41^Parametre!$A$9)/'Body - sporty'!$DK41</f>
        <v>1.6408369093626852E-4</v>
      </c>
      <c r="AX38" s="383">
        <f>('Body - sporty'!AX41^Parametre!$A$9)/'Body - sporty'!$DK41</f>
        <v>7.2604429043765491E-3</v>
      </c>
      <c r="AY38" s="383">
        <f>('Body - sporty'!AY41^Parametre!$A$9)/'Body - sporty'!$DK41</f>
        <v>6.5021372160792984E-2</v>
      </c>
      <c r="AZ38" s="383">
        <f>('Body - sporty'!AZ41^Parametre!$A$9)/'Body - sporty'!$DK41</f>
        <v>9.5657849834410494E-6</v>
      </c>
      <c r="BA38" s="383">
        <f>('Body - sporty'!BA41^Parametre!$A$9)/'Body - sporty'!$DK41</f>
        <v>2.8740981058467934E-2</v>
      </c>
      <c r="BB38" s="383">
        <f>('Body - sporty'!BB41^Parametre!$A$9)/'Body - sporty'!$DK41</f>
        <v>2.9513972813937886E-3</v>
      </c>
      <c r="BC38" s="383">
        <f>('Body - sporty'!BC41^Parametre!$A$9)/'Body - sporty'!$DK41</f>
        <v>0</v>
      </c>
      <c r="BD38" s="383">
        <f>('Body - sporty'!BD41^Parametre!$A$9)/'Body - sporty'!$DK41</f>
        <v>5.467929567850668E-4</v>
      </c>
      <c r="BE38" s="383">
        <f>('Body - sporty'!BE41^Parametre!$A$9)/'Body - sporty'!$DK41</f>
        <v>6.0144712324702553E-3</v>
      </c>
      <c r="BF38" s="383">
        <f>('Body - sporty'!BF41^Parametre!$A$9)/'Body - sporty'!$DK41</f>
        <v>2.8604946214175859E-4</v>
      </c>
      <c r="BG38" s="383">
        <f>('Body - sporty'!BG41^Parametre!$A$9)/'Body - sporty'!$DK41</f>
        <v>1.769975742230591E-5</v>
      </c>
      <c r="BH38" s="383">
        <f>('Body - sporty'!BH41^Parametre!$A$9)/'Body - sporty'!$DK41</f>
        <v>3.2207239295161732E-3</v>
      </c>
      <c r="BI38" s="383">
        <f>('Body - sporty'!BI41^Parametre!$A$9)/'Body - sporty'!$DK41</f>
        <v>1.6148365094210661E-4</v>
      </c>
      <c r="BJ38" s="383">
        <f>('Body - sporty'!BJ41^Parametre!$A$9)/'Body - sporty'!$DK41</f>
        <v>2.7302418143328926E-4</v>
      </c>
      <c r="BK38" s="383">
        <f>('Body - sporty'!BK41^Parametre!$A$9)/'Body - sporty'!$DK41</f>
        <v>0</v>
      </c>
      <c r="BL38" s="383">
        <f>('Body - sporty'!BL41^Parametre!$A$9)/'Body - sporty'!$DK41</f>
        <v>4.7946922242197521E-4</v>
      </c>
      <c r="BM38" s="383">
        <f>('Body - sporty'!BM41^Parametre!$A$9)/'Body - sporty'!$DK41</f>
        <v>6.5119505270456307E-4</v>
      </c>
      <c r="BN38" s="383">
        <f>('Body - sporty'!BN41^Parametre!$A$9)/'Body - sporty'!$DK41</f>
        <v>1.7574583756479673E-5</v>
      </c>
      <c r="BO38" s="383">
        <f>('Body - sporty'!BO41^Parametre!$A$9)/'Body - sporty'!$DK41</f>
        <v>0.16577894335538049</v>
      </c>
      <c r="BP38" s="383">
        <f>('Body - sporty'!BP41^Parametre!$A$9)/'Body - sporty'!$DK41</f>
        <v>3.9702505546738804E-3</v>
      </c>
      <c r="BQ38" s="383">
        <f>('Body - sporty'!BQ41^Parametre!$A$9)/'Body - sporty'!$DK41</f>
        <v>8.332088738677695E-3</v>
      </c>
      <c r="BR38" s="383">
        <f>('Body - sporty'!BR41^Parametre!$A$9)/'Body - sporty'!$DK41</f>
        <v>5.2370182343628119E-4</v>
      </c>
      <c r="BS38" s="383">
        <f>('Body - sporty'!BS41^Parametre!$A$9)/'Body - sporty'!$DK41</f>
        <v>0</v>
      </c>
      <c r="BT38" s="383">
        <f>('Body - sporty'!BT41^Parametre!$A$9)/'Body - sporty'!$DK41</f>
        <v>7.3784932034844715E-4</v>
      </c>
      <c r="BU38" s="383">
        <f>('Body - sporty'!BU41^Parametre!$A$9)/'Body - sporty'!$DK41</f>
        <v>1.0883890032074173E-3</v>
      </c>
      <c r="BV38" s="383">
        <f>('Body - sporty'!BV41^Parametre!$A$9)/'Body - sporty'!$DK41</f>
        <v>0</v>
      </c>
      <c r="BW38" s="383">
        <f>('Body - sporty'!BW41^Parametre!$A$9)/'Body - sporty'!$DK41</f>
        <v>0</v>
      </c>
      <c r="BX38" s="383">
        <f>('Body - sporty'!BX41^Parametre!$A$9)/'Body - sporty'!$DK41</f>
        <v>0</v>
      </c>
      <c r="BY38" s="383">
        <f>('Body - sporty'!BY41^Parametre!$A$9)/'Body - sporty'!$DK41</f>
        <v>2.0929042211258742E-5</v>
      </c>
      <c r="BZ38" s="383">
        <f>('Body - sporty'!BZ41^Parametre!$A$9)/'Body - sporty'!$DK41</f>
        <v>1.978971747588334E-4</v>
      </c>
      <c r="CA38" s="383">
        <f>('Body - sporty'!CA41^Parametre!$A$9)/'Body - sporty'!$DK41</f>
        <v>1.7758129078372162E-5</v>
      </c>
      <c r="CB38" s="383">
        <f>('Body - sporty'!CB41^Parametre!$A$9)/'Body - sporty'!$DK41</f>
        <v>9.8647923094068212E-4</v>
      </c>
      <c r="CC38" s="383">
        <f>('Body - sporty'!CC41^Parametre!$A$9)/'Body - sporty'!$DK41</f>
        <v>0</v>
      </c>
      <c r="CD38" s="383">
        <f>('Body - sporty'!CD41^Parametre!$A$9)/'Body - sporty'!$DK41</f>
        <v>1.5256303635642707E-3</v>
      </c>
      <c r="CE38" s="383">
        <f>('Body - sporty'!CE41^Parametre!$A$9)/'Body - sporty'!$DK41</f>
        <v>8.4378323386369268E-3</v>
      </c>
      <c r="CF38" s="383">
        <f>('Body - sporty'!CF41^Parametre!$A$9)/'Body - sporty'!$DK41</f>
        <v>2.9771729777259238E-3</v>
      </c>
      <c r="CG38" s="383">
        <f>('Body - sporty'!CG41^Parametre!$A$9)/'Body - sporty'!$DK41</f>
        <v>3.1576355918762684E-2</v>
      </c>
      <c r="CH38" s="383">
        <f>('Body - sporty'!CH41^Parametre!$A$9)/'Body - sporty'!$DK41</f>
        <v>1.4419253976665347E-2</v>
      </c>
      <c r="CI38" s="383">
        <f>('Body - sporty'!CI41^Parametre!$A$9)/'Body - sporty'!$DK41</f>
        <v>3.2161646493784923E-4</v>
      </c>
      <c r="CJ38" s="383">
        <f>('Body - sporty'!CJ41^Parametre!$A$9)/'Body - sporty'!$DK41</f>
        <v>3.0023770476708049E-5</v>
      </c>
      <c r="CK38" s="383">
        <f>('Body - sporty'!CK41^Parametre!$A$9)/'Body - sporty'!$DK41</f>
        <v>0</v>
      </c>
      <c r="CL38" s="383">
        <f>('Body - sporty'!CL41^Parametre!$A$9)/'Body - sporty'!$DK41</f>
        <v>1.8222854833164694E-2</v>
      </c>
      <c r="CM38" s="383">
        <f>('Body - sporty'!CM41^Parametre!$A$9)/'Body - sporty'!$DK41</f>
        <v>8.7804847625140656E-3</v>
      </c>
      <c r="CN38" s="383">
        <f>('Body - sporty'!CN41^Parametre!$A$9)/'Body - sporty'!$DK41</f>
        <v>2.4521349909753642E-5</v>
      </c>
      <c r="CO38" s="383">
        <f>('Body - sporty'!CO41^Parametre!$A$9)/'Body - sporty'!$DK41</f>
        <v>1.8821870891239111E-2</v>
      </c>
      <c r="CP38" s="383">
        <f>('Body - sporty'!CP41^Parametre!$A$9)/'Body - sporty'!$DK41</f>
        <v>1.5182020238012472E-4</v>
      </c>
      <c r="CQ38" s="383">
        <f>('Body - sporty'!CQ41^Parametre!$A$9)/'Body - sporty'!$DK41</f>
        <v>2.8091444764366289E-6</v>
      </c>
      <c r="CR38" s="383">
        <f>('Body - sporty'!CR41^Parametre!$A$9)/'Body - sporty'!$DK41</f>
        <v>1.035803937111904E-3</v>
      </c>
      <c r="CS38" s="383">
        <f>('Body - sporty'!CS41^Parametre!$A$9)/'Body - sporty'!$DK41</f>
        <v>7.7152821207584216E-5</v>
      </c>
      <c r="CT38" s="383">
        <f>('Body - sporty'!CT41^Parametre!$A$9)/'Body - sporty'!$DK41</f>
        <v>2.4728073402375977E-3</v>
      </c>
      <c r="CU38" s="383">
        <f>('Body - sporty'!CU41^Parametre!$A$9)/'Body - sporty'!$DK41</f>
        <v>3.8078513878605011E-4</v>
      </c>
      <c r="CV38" s="383">
        <f>('Body - sporty'!CV41^Parametre!$A$9)/'Body - sporty'!$DK41</f>
        <v>5.7174050530681998E-4</v>
      </c>
      <c r="CW38" s="383">
        <f>('Body - sporty'!CW41^Parametre!$A$9)/'Body - sporty'!$DK41</f>
        <v>1.4201695907105712E-3</v>
      </c>
      <c r="CX38" s="383">
        <f>('Body - sporty'!CX41^Parametre!$A$9)/'Body - sporty'!$DK41</f>
        <v>1.2698624772441357E-5</v>
      </c>
      <c r="CY38" s="383">
        <f>('Body - sporty'!CY41^Parametre!$A$9)/'Body - sporty'!$DK41</f>
        <v>3.36628837632863E-2</v>
      </c>
      <c r="CZ38" s="383">
        <f>('Body - sporty'!CZ41^Parametre!$A$9)/'Body - sporty'!$DK41</f>
        <v>9.898262241271813E-3</v>
      </c>
      <c r="DA38" s="383">
        <f>('Body - sporty'!DA41^Parametre!$A$9)/'Body - sporty'!$DK41</f>
        <v>0.18470909913919353</v>
      </c>
      <c r="DB38" s="383">
        <f>('Body - sporty'!DB41^Parametre!$A$9)/'Body - sporty'!$DK41</f>
        <v>1.1575358683593908E-2</v>
      </c>
      <c r="DC38" s="383">
        <f>('Body - sporty'!DC41^Parametre!$A$9)/'Body - sporty'!$DK41</f>
        <v>0</v>
      </c>
      <c r="DD38" s="383">
        <f>('Body - sporty'!DD41^Parametre!$A$9)/'Body - sporty'!$DK41</f>
        <v>1.8215837721334286E-4</v>
      </c>
      <c r="DE38" s="383">
        <f>('Body - sporty'!DE41^Parametre!$A$9)/'Body - sporty'!$DK41</f>
        <v>1</v>
      </c>
      <c r="DF38" s="383">
        <f>('Body - sporty'!DF41^Parametre!$A$9)/'Body - sporty'!$DK41</f>
        <v>0</v>
      </c>
      <c r="DG38" s="383">
        <f>('Body - sporty'!DG41^Parametre!$A$9)/'Body - sporty'!$DK41</f>
        <v>1.2624731608718673E-2</v>
      </c>
      <c r="DH38" s="383">
        <f>('Body - sporty'!DH41^Parametre!$A$9)/'Body - sporty'!$DK41</f>
        <v>2.3628051494822676E-2</v>
      </c>
      <c r="DI38" s="383">
        <f>('Body - sporty'!DI41^Parametre!$A$9)/'Body - sporty'!$DK41</f>
        <v>1.2302112157029212E-3</v>
      </c>
    </row>
    <row r="39" spans="1:113" ht="14.25" customHeight="1" x14ac:dyDescent="0.25">
      <c r="A39" s="239" t="s">
        <v>41</v>
      </c>
      <c r="B39" s="383">
        <f>('Body - sporty'!B42^Parametre!$A$9)/'Body - sporty'!$DK42</f>
        <v>1.4481406960252819E-4</v>
      </c>
      <c r="C39" s="383">
        <f>('Body - sporty'!C42^Parametre!$A$9)/'Body - sporty'!$DK42</f>
        <v>2.2413619894162359E-3</v>
      </c>
      <c r="D39" s="383">
        <f>('Body - sporty'!D42^Parametre!$A$9)/'Body - sporty'!$DK42</f>
        <v>5.3904780441523324E-2</v>
      </c>
      <c r="E39" s="383">
        <f>('Body - sporty'!E42^Parametre!$A$9)/'Body - sporty'!$DK42</f>
        <v>6.7238819793167494E-3</v>
      </c>
      <c r="F39" s="383">
        <f>('Body - sporty'!F42^Parametre!$A$9)/'Body - sporty'!$DK42</f>
        <v>0</v>
      </c>
      <c r="G39" s="383">
        <f>('Body - sporty'!G42^Parametre!$A$9)/'Body - sporty'!$DK42</f>
        <v>0.14266556806102629</v>
      </c>
      <c r="H39" s="383">
        <f>('Body - sporty'!H42^Parametre!$A$9)/'Body - sporty'!$DK42</f>
        <v>0</v>
      </c>
      <c r="I39" s="383">
        <f>('Body - sporty'!I42^Parametre!$A$9)/'Body - sporty'!$DK42</f>
        <v>6.4854068465940745E-2</v>
      </c>
      <c r="J39" s="383">
        <f>('Body - sporty'!J42^Parametre!$A$9)/'Body - sporty'!$DK42</f>
        <v>2.0215207815260983E-2</v>
      </c>
      <c r="K39" s="383">
        <f>('Body - sporty'!K42^Parametre!$A$9)/'Body - sporty'!$DK42</f>
        <v>0</v>
      </c>
      <c r="L39" s="383">
        <f>('Body - sporty'!L42^Parametre!$A$9)/'Body - sporty'!$DK42</f>
        <v>0</v>
      </c>
      <c r="M39" s="383">
        <f>('Body - sporty'!M42^Parametre!$A$9)/'Body - sporty'!$DK42</f>
        <v>0.36818546329714386</v>
      </c>
      <c r="N39" s="383">
        <f>('Body - sporty'!N42^Parametre!$A$9)/'Body - sporty'!$DK42</f>
        <v>0</v>
      </c>
      <c r="O39" s="383">
        <f>('Body - sporty'!O42^Parametre!$A$9)/'Body - sporty'!$DK42</f>
        <v>9.0527975189245156E-4</v>
      </c>
      <c r="P39" s="383">
        <f>('Body - sporty'!P42^Parametre!$A$9)/'Body - sporty'!$DK42</f>
        <v>9.6136881138651222E-4</v>
      </c>
      <c r="Q39" s="383">
        <f>('Body - sporty'!Q42^Parametre!$A$9)/'Body - sporty'!$DK42</f>
        <v>0</v>
      </c>
      <c r="R39" s="383">
        <f>('Body - sporty'!R42^Parametre!$A$9)/'Body - sporty'!$DK42</f>
        <v>1.2792710158151597E-3</v>
      </c>
      <c r="S39" s="383">
        <f>('Body - sporty'!S42^Parametre!$A$9)/'Body - sporty'!$DK42</f>
        <v>4.1610321060604099E-4</v>
      </c>
      <c r="T39" s="383">
        <f>('Body - sporty'!T42^Parametre!$A$9)/'Body - sporty'!$DK42</f>
        <v>0</v>
      </c>
      <c r="U39" s="383">
        <f>('Body - sporty'!U42^Parametre!$A$9)/'Body - sporty'!$DK42</f>
        <v>4.0547513258621007E-2</v>
      </c>
      <c r="V39" s="383">
        <f>('Body - sporty'!V42^Parametre!$A$9)/'Body - sporty'!$DK42</f>
        <v>1.6199212034992544E-4</v>
      </c>
      <c r="W39" s="383">
        <f>('Body - sporty'!W42^Parametre!$A$9)/'Body - sporty'!$DK42</f>
        <v>1.2720697234704207E-2</v>
      </c>
      <c r="X39" s="383">
        <f>('Body - sporty'!X42^Parametre!$A$9)/'Body - sporty'!$DK42</f>
        <v>0</v>
      </c>
      <c r="Y39" s="383">
        <f>('Body - sporty'!Y42^Parametre!$A$9)/'Body - sporty'!$DK42</f>
        <v>1.8386338274024313E-4</v>
      </c>
      <c r="Z39" s="383">
        <f>('Body - sporty'!Z42^Parametre!$A$9)/'Body - sporty'!$DK42</f>
        <v>1.876333707437872E-2</v>
      </c>
      <c r="AA39" s="383">
        <f>('Body - sporty'!AA42^Parametre!$A$9)/'Body - sporty'!$DK42</f>
        <v>1.2859857131972656E-4</v>
      </c>
      <c r="AB39" s="383">
        <f>('Body - sporty'!AB42^Parametre!$A$9)/'Body - sporty'!$DK42</f>
        <v>4.7000905652751328E-3</v>
      </c>
      <c r="AC39" s="383">
        <f>('Body - sporty'!AC42^Parametre!$A$9)/'Body - sporty'!$DK42</f>
        <v>6.0326879230994543E-2</v>
      </c>
      <c r="AD39" s="383">
        <f>('Body - sporty'!AD42^Parametre!$A$9)/'Body - sporty'!$DK42</f>
        <v>1.1649638575367274E-3</v>
      </c>
      <c r="AE39" s="383">
        <f>('Body - sporty'!AE42^Parametre!$A$9)/'Body - sporty'!$DK42</f>
        <v>1.4385662383293121E-4</v>
      </c>
      <c r="AF39" s="383">
        <f>('Body - sporty'!AF42^Parametre!$A$9)/'Body - sporty'!$DK42</f>
        <v>0</v>
      </c>
      <c r="AG39" s="383">
        <f>('Body - sporty'!AG42^Parametre!$A$9)/'Body - sporty'!$DK42</f>
        <v>0</v>
      </c>
      <c r="AH39" s="383">
        <f>('Body - sporty'!AH42^Parametre!$A$9)/'Body - sporty'!$DK42</f>
        <v>2.2481112633625219E-5</v>
      </c>
      <c r="AI39" s="383">
        <f>('Body - sporty'!AI42^Parametre!$A$9)/'Body - sporty'!$DK42</f>
        <v>9.0279994924823068E-3</v>
      </c>
      <c r="AJ39" s="383">
        <f>('Body - sporty'!AJ42^Parametre!$A$9)/'Body - sporty'!$DK42</f>
        <v>1.3224812579088406E-2</v>
      </c>
      <c r="AK39" s="383">
        <f>('Body - sporty'!AK42^Parametre!$A$9)/'Body - sporty'!$DK42</f>
        <v>9.2628073451893889E-3</v>
      </c>
      <c r="AL39" s="383">
        <f>('Body - sporty'!AL42^Parametre!$A$9)/'Body - sporty'!$DK42</f>
        <v>1.1399817846762498E-2</v>
      </c>
      <c r="AM39" s="383">
        <f>('Body - sporty'!AM42^Parametre!$A$9)/'Body - sporty'!$DK42</f>
        <v>0</v>
      </c>
      <c r="AN39" s="383">
        <f>('Body - sporty'!AN42^Parametre!$A$9)/'Body - sporty'!$DK42</f>
        <v>0</v>
      </c>
      <c r="AO39" s="383">
        <f>('Body - sporty'!AO42^Parametre!$A$9)/'Body - sporty'!$DK42</f>
        <v>4.5378985373936335E-4</v>
      </c>
      <c r="AP39" s="383">
        <f>('Body - sporty'!AP42^Parametre!$A$9)/'Body - sporty'!$DK42</f>
        <v>1</v>
      </c>
      <c r="AQ39" s="383">
        <f>('Body - sporty'!AQ42^Parametre!$A$9)/'Body - sporty'!$DK42</f>
        <v>7.5070379005614881E-6</v>
      </c>
      <c r="AR39" s="383">
        <f>('Body - sporty'!AR42^Parametre!$A$9)/'Body - sporty'!$DK42</f>
        <v>2.3126219682118398E-4</v>
      </c>
      <c r="AS39" s="383">
        <f>('Body - sporty'!AS42^Parametre!$A$9)/'Body - sporty'!$DK42</f>
        <v>8.4123559109230667E-2</v>
      </c>
      <c r="AT39" s="383">
        <f>('Body - sporty'!AT42^Parametre!$A$9)/'Body - sporty'!$DK42</f>
        <v>1.4589017894612746E-2</v>
      </c>
      <c r="AU39" s="383">
        <f>('Body - sporty'!AU42^Parametre!$A$9)/'Body - sporty'!$DK42</f>
        <v>3.1786250913351771E-2</v>
      </c>
      <c r="AV39" s="383">
        <f>('Body - sporty'!AV42^Parametre!$A$9)/'Body - sporty'!$DK42</f>
        <v>0</v>
      </c>
      <c r="AW39" s="383">
        <f>('Body - sporty'!AW42^Parametre!$A$9)/'Body - sporty'!$DK42</f>
        <v>0</v>
      </c>
      <c r="AX39" s="383">
        <f>('Body - sporty'!AX42^Parametre!$A$9)/'Body - sporty'!$DK42</f>
        <v>5.2714701872591105E-3</v>
      </c>
      <c r="AY39" s="383">
        <f>('Body - sporty'!AY42^Parametre!$A$9)/'Body - sporty'!$DK42</f>
        <v>0</v>
      </c>
      <c r="AZ39" s="383">
        <f>('Body - sporty'!AZ42^Parametre!$A$9)/'Body - sporty'!$DK42</f>
        <v>0</v>
      </c>
      <c r="BA39" s="383">
        <f>('Body - sporty'!BA42^Parametre!$A$9)/'Body - sporty'!$DK42</f>
        <v>3.8408773220499702E-2</v>
      </c>
      <c r="BB39" s="383">
        <f>('Body - sporty'!BB42^Parametre!$A$9)/'Body - sporty'!$DK42</f>
        <v>1.7067650517874067E-4</v>
      </c>
      <c r="BC39" s="383">
        <f>('Body - sporty'!BC42^Parametre!$A$9)/'Body - sporty'!$DK42</f>
        <v>3.6218087089490788E-6</v>
      </c>
      <c r="BD39" s="383">
        <f>('Body - sporty'!BD42^Parametre!$A$9)/'Body - sporty'!$DK42</f>
        <v>0</v>
      </c>
      <c r="BE39" s="383">
        <f>('Body - sporty'!BE42^Parametre!$A$9)/'Body - sporty'!$DK42</f>
        <v>7.6657008239840382E-3</v>
      </c>
      <c r="BF39" s="383">
        <f>('Body - sporty'!BF42^Parametre!$A$9)/'Body - sporty'!$DK42</f>
        <v>6.1258771890179827E-5</v>
      </c>
      <c r="BG39" s="383">
        <f>('Body - sporty'!BG42^Parametre!$A$9)/'Body - sporty'!$DK42</f>
        <v>0</v>
      </c>
      <c r="BH39" s="383">
        <f>('Body - sporty'!BH42^Parametre!$A$9)/'Body - sporty'!$DK42</f>
        <v>4.1673413078520301E-3</v>
      </c>
      <c r="BI39" s="383">
        <f>('Body - sporty'!BI42^Parametre!$A$9)/'Body - sporty'!$DK42</f>
        <v>2.0623154962471917E-3</v>
      </c>
      <c r="BJ39" s="383">
        <f>('Body - sporty'!BJ42^Parametre!$A$9)/'Body - sporty'!$DK42</f>
        <v>0</v>
      </c>
      <c r="BK39" s="383">
        <f>('Body - sporty'!BK42^Parametre!$A$9)/'Body - sporty'!$DK42</f>
        <v>0</v>
      </c>
      <c r="BL39" s="383">
        <f>('Body - sporty'!BL42^Parametre!$A$9)/'Body - sporty'!$DK42</f>
        <v>5.4606462436566699E-4</v>
      </c>
      <c r="BM39" s="383">
        <f>('Body - sporty'!BM42^Parametre!$A$9)/'Body - sporty'!$DK42</f>
        <v>0</v>
      </c>
      <c r="BN39" s="383">
        <f>('Body - sporty'!BN42^Parametre!$A$9)/'Body - sporty'!$DK42</f>
        <v>0</v>
      </c>
      <c r="BO39" s="383">
        <f>('Body - sporty'!BO42^Parametre!$A$9)/'Body - sporty'!$DK42</f>
        <v>3.419156183783132E-2</v>
      </c>
      <c r="BP39" s="383">
        <f>('Body - sporty'!BP42^Parametre!$A$9)/'Body - sporty'!$DK42</f>
        <v>5.5236869653439834E-3</v>
      </c>
      <c r="BQ39" s="383">
        <f>('Body - sporty'!BQ42^Parametre!$A$9)/'Body - sporty'!$DK42</f>
        <v>1.210577511439768E-2</v>
      </c>
      <c r="BR39" s="383">
        <f>('Body - sporty'!BR42^Parametre!$A$9)/'Body - sporty'!$DK42</f>
        <v>7.2999571868693027E-4</v>
      </c>
      <c r="BS39" s="383">
        <f>('Body - sporty'!BS42^Parametre!$A$9)/'Body - sporty'!$DK42</f>
        <v>0</v>
      </c>
      <c r="BT39" s="383">
        <f>('Body - sporty'!BT42^Parametre!$A$9)/'Body - sporty'!$DK42</f>
        <v>4.575266947147275E-5</v>
      </c>
      <c r="BU39" s="383">
        <f>('Body - sporty'!BU42^Parametre!$A$9)/'Body - sporty'!$DK42</f>
        <v>1.2627353214682401E-3</v>
      </c>
      <c r="BV39" s="383">
        <f>('Body - sporty'!BV42^Parametre!$A$9)/'Body - sporty'!$DK42</f>
        <v>7.6849710196508572E-5</v>
      </c>
      <c r="BW39" s="383">
        <f>('Body - sporty'!BW42^Parametre!$A$9)/'Body - sporty'!$DK42</f>
        <v>0</v>
      </c>
      <c r="BX39" s="383">
        <f>('Body - sporty'!BX42^Parametre!$A$9)/'Body - sporty'!$DK42</f>
        <v>2.0202963152618662E-5</v>
      </c>
      <c r="BY39" s="383">
        <f>('Body - sporty'!BY42^Parametre!$A$9)/'Body - sporty'!$DK42</f>
        <v>4.9971524055279677E-6</v>
      </c>
      <c r="BZ39" s="383">
        <f>('Body - sporty'!BZ42^Parametre!$A$9)/'Body - sporty'!$DK42</f>
        <v>2.6159833475166994E-4</v>
      </c>
      <c r="CA39" s="383">
        <f>('Body - sporty'!CA42^Parametre!$A$9)/'Body - sporty'!$DK42</f>
        <v>2.2037442108378342E-5</v>
      </c>
      <c r="CB39" s="383">
        <f>('Body - sporty'!CB42^Parametre!$A$9)/'Body - sporty'!$DK42</f>
        <v>0</v>
      </c>
      <c r="CC39" s="383">
        <f>('Body - sporty'!CC42^Parametre!$A$9)/'Body - sporty'!$DK42</f>
        <v>0</v>
      </c>
      <c r="CD39" s="383">
        <f>('Body - sporty'!CD42^Parametre!$A$9)/'Body - sporty'!$DK42</f>
        <v>2.9888567123666225E-3</v>
      </c>
      <c r="CE39" s="383">
        <f>('Body - sporty'!CE42^Parametre!$A$9)/'Body - sporty'!$DK42</f>
        <v>4.5912370181003248E-3</v>
      </c>
      <c r="CF39" s="383">
        <f>('Body - sporty'!CF42^Parametre!$A$9)/'Body - sporty'!$DK42</f>
        <v>0</v>
      </c>
      <c r="CG39" s="383">
        <f>('Body - sporty'!CG42^Parametre!$A$9)/'Body - sporty'!$DK42</f>
        <v>5.1592093998309989E-2</v>
      </c>
      <c r="CH39" s="383">
        <f>('Body - sporty'!CH42^Parametre!$A$9)/'Body - sporty'!$DK42</f>
        <v>1.6554323679515637E-2</v>
      </c>
      <c r="CI39" s="383">
        <f>('Body - sporty'!CI42^Parametre!$A$9)/'Body - sporty'!$DK42</f>
        <v>0</v>
      </c>
      <c r="CJ39" s="383">
        <f>('Body - sporty'!CJ42^Parametre!$A$9)/'Body - sporty'!$DK42</f>
        <v>4.110124485847172E-5</v>
      </c>
      <c r="CK39" s="383">
        <f>('Body - sporty'!CK42^Parametre!$A$9)/'Body - sporty'!$DK42</f>
        <v>0</v>
      </c>
      <c r="CL39" s="383">
        <f>('Body - sporty'!CL42^Parametre!$A$9)/'Body - sporty'!$DK42</f>
        <v>1.6869369199206636E-2</v>
      </c>
      <c r="CM39" s="383">
        <f>('Body - sporty'!CM42^Parametre!$A$9)/'Body - sporty'!$DK42</f>
        <v>0</v>
      </c>
      <c r="CN39" s="383">
        <f>('Body - sporty'!CN42^Parametre!$A$9)/'Body - sporty'!$DK42</f>
        <v>3.3107871347170876E-5</v>
      </c>
      <c r="CO39" s="383">
        <f>('Body - sporty'!CO42^Parametre!$A$9)/'Body - sporty'!$DK42</f>
        <v>1.5316932903426598E-2</v>
      </c>
      <c r="CP39" s="383">
        <f>('Body - sporty'!CP42^Parametre!$A$9)/'Body - sporty'!$DK42</f>
        <v>0</v>
      </c>
      <c r="CQ39" s="383">
        <f>('Body - sporty'!CQ42^Parametre!$A$9)/'Body - sporty'!$DK42</f>
        <v>0</v>
      </c>
      <c r="CR39" s="383">
        <f>('Body - sporty'!CR42^Parametre!$A$9)/'Body - sporty'!$DK42</f>
        <v>9.5084657463004969E-4</v>
      </c>
      <c r="CS39" s="383">
        <f>('Body - sporty'!CS42^Parametre!$A$9)/'Body - sporty'!$DK42</f>
        <v>1.0519956828800058E-4</v>
      </c>
      <c r="CT39" s="383">
        <f>('Body - sporty'!CT42^Parametre!$A$9)/'Body - sporty'!$DK42</f>
        <v>3.5855747897078254E-3</v>
      </c>
      <c r="CU39" s="383">
        <f>('Body - sporty'!CU42^Parametre!$A$9)/'Body - sporty'!$DK42</f>
        <v>0</v>
      </c>
      <c r="CV39" s="383">
        <f>('Body - sporty'!CV42^Parametre!$A$9)/'Body - sporty'!$DK42</f>
        <v>0</v>
      </c>
      <c r="CW39" s="383">
        <f>('Body - sporty'!CW42^Parametre!$A$9)/'Body - sporty'!$DK42</f>
        <v>2.4371564002451072E-3</v>
      </c>
      <c r="CX39" s="383">
        <f>('Body - sporty'!CX42^Parametre!$A$9)/'Body - sporty'!$DK42</f>
        <v>1.5763923193251617E-5</v>
      </c>
      <c r="CY39" s="383">
        <f>('Body - sporty'!CY42^Parametre!$A$9)/'Body - sporty'!$DK42</f>
        <v>3.9914358347206337E-2</v>
      </c>
      <c r="CZ39" s="383">
        <f>('Body - sporty'!CZ42^Parametre!$A$9)/'Body - sporty'!$DK42</f>
        <v>9.3576207918479194E-3</v>
      </c>
      <c r="DA39" s="383">
        <f>('Body - sporty'!DA42^Parametre!$A$9)/'Body - sporty'!$DK42</f>
        <v>0.20396498860366907</v>
      </c>
      <c r="DB39" s="383">
        <f>('Body - sporty'!DB42^Parametre!$A$9)/'Body - sporty'!$DK42</f>
        <v>1.6350290739905998E-2</v>
      </c>
      <c r="DC39" s="383">
        <f>('Body - sporty'!DC42^Parametre!$A$9)/'Body - sporty'!$DK42</f>
        <v>0</v>
      </c>
      <c r="DD39" s="383">
        <f>('Body - sporty'!DD42^Parametre!$A$9)/'Body - sporty'!$DK42</f>
        <v>2.5131862857516489E-4</v>
      </c>
      <c r="DE39" s="383">
        <f>('Body - sporty'!DE42^Parametre!$A$9)/'Body - sporty'!$DK42</f>
        <v>0.10138966753560912</v>
      </c>
      <c r="DF39" s="383">
        <f>('Body - sporty'!DF42^Parametre!$A$9)/'Body - sporty'!$DK42</f>
        <v>0</v>
      </c>
      <c r="DG39" s="383">
        <f>('Body - sporty'!DG42^Parametre!$A$9)/'Body - sporty'!$DK42</f>
        <v>0</v>
      </c>
      <c r="DH39" s="383">
        <f>('Body - sporty'!DH42^Parametre!$A$9)/'Body - sporty'!$DK42</f>
        <v>1.4539967090422176E-2</v>
      </c>
      <c r="DI39" s="383">
        <f>('Body - sporty'!DI42^Parametre!$A$9)/'Body - sporty'!$DK42</f>
        <v>1.5874863847720319E-3</v>
      </c>
    </row>
    <row r="40" spans="1:113" ht="14.25" customHeight="1" x14ac:dyDescent="0.25">
      <c r="A40" s="239" t="s">
        <v>42</v>
      </c>
      <c r="B40" s="383">
        <f>('Body - sporty'!B43^Parametre!$A$9)/'Body - sporty'!$DK43</f>
        <v>6.6747832030415646E-3</v>
      </c>
      <c r="C40" s="383">
        <f>('Body - sporty'!C43^Parametre!$A$9)/'Body - sporty'!$DK43</f>
        <v>1.1677064218240512E-2</v>
      </c>
      <c r="D40" s="383">
        <f>('Body - sporty'!D43^Parametre!$A$9)/'Body - sporty'!$DK43</f>
        <v>6.6072162563528603E-2</v>
      </c>
      <c r="E40" s="383">
        <f>('Body - sporty'!E43^Parametre!$A$9)/'Body - sporty'!$DK43</f>
        <v>1.3377727603596515E-2</v>
      </c>
      <c r="F40" s="383">
        <f>('Body - sporty'!F43^Parametre!$A$9)/'Body - sporty'!$DK43</f>
        <v>0</v>
      </c>
      <c r="G40" s="383">
        <f>('Body - sporty'!G43^Parametre!$A$9)/'Body - sporty'!$DK43</f>
        <v>0.10672683552776399</v>
      </c>
      <c r="H40" s="383">
        <f>('Body - sporty'!H43^Parametre!$A$9)/'Body - sporty'!$DK43</f>
        <v>0</v>
      </c>
      <c r="I40" s="383">
        <f>('Body - sporty'!I43^Parametre!$A$9)/'Body - sporty'!$DK43</f>
        <v>6.4646324675318917E-2</v>
      </c>
      <c r="J40" s="383">
        <f>('Body - sporty'!J43^Parametre!$A$9)/'Body - sporty'!$DK43</f>
        <v>2.9057932749992587E-2</v>
      </c>
      <c r="K40" s="383">
        <f>('Body - sporty'!K43^Parametre!$A$9)/'Body - sporty'!$DK43</f>
        <v>0</v>
      </c>
      <c r="L40" s="383">
        <f>('Body - sporty'!L43^Parametre!$A$9)/'Body - sporty'!$DK43</f>
        <v>7.7418283077480943E-2</v>
      </c>
      <c r="M40" s="383">
        <f>('Body - sporty'!M43^Parametre!$A$9)/'Body - sporty'!$DK43</f>
        <v>0.39097169542489091</v>
      </c>
      <c r="N40" s="383">
        <f>('Body - sporty'!N43^Parametre!$A$9)/'Body - sporty'!$DK43</f>
        <v>7.6252216631214256E-3</v>
      </c>
      <c r="O40" s="383">
        <f>('Body - sporty'!O43^Parametre!$A$9)/'Body - sporty'!$DK43</f>
        <v>1.000184663646013E-3</v>
      </c>
      <c r="P40" s="383">
        <f>('Body - sporty'!P43^Parametre!$A$9)/'Body - sporty'!$DK43</f>
        <v>4.3143244943663302E-4</v>
      </c>
      <c r="Q40" s="383">
        <f>('Body - sporty'!Q43^Parametre!$A$9)/'Body - sporty'!$DK43</f>
        <v>1.1828514587491859E-3</v>
      </c>
      <c r="R40" s="383">
        <f>('Body - sporty'!R43^Parametre!$A$9)/'Body - sporty'!$DK43</f>
        <v>8.5090574897744864E-4</v>
      </c>
      <c r="S40" s="383">
        <f>('Body - sporty'!S43^Parametre!$A$9)/'Body - sporty'!$DK43</f>
        <v>7.2662349894843587E-4</v>
      </c>
      <c r="T40" s="383">
        <f>('Body - sporty'!T43^Parametre!$A$9)/'Body - sporty'!$DK43</f>
        <v>1.853261056688755E-3</v>
      </c>
      <c r="U40" s="383">
        <f>('Body - sporty'!U43^Parametre!$A$9)/'Body - sporty'!$DK43</f>
        <v>5.6886143285973065E-2</v>
      </c>
      <c r="V40" s="383">
        <f>('Body - sporty'!V43^Parametre!$A$9)/'Body - sporty'!$DK43</f>
        <v>1.7922311961785482E-4</v>
      </c>
      <c r="W40" s="383">
        <f>('Body - sporty'!W43^Parametre!$A$9)/'Body - sporty'!$DK43</f>
        <v>1.0082027858181112E-2</v>
      </c>
      <c r="X40" s="383">
        <f>('Body - sporty'!X43^Parametre!$A$9)/'Body - sporty'!$DK43</f>
        <v>1.4723793623205733E-4</v>
      </c>
      <c r="Y40" s="383">
        <f>('Body - sporty'!Y43^Parametre!$A$9)/'Body - sporty'!$DK43</f>
        <v>2.7219847148120962E-2</v>
      </c>
      <c r="Z40" s="383">
        <f>('Body - sporty'!Z43^Parametre!$A$9)/'Body - sporty'!$DK43</f>
        <v>3.5592250097737907E-2</v>
      </c>
      <c r="AA40" s="383">
        <f>('Body - sporty'!AA43^Parametre!$A$9)/'Body - sporty'!$DK43</f>
        <v>1.748109837714148E-4</v>
      </c>
      <c r="AB40" s="383">
        <f>('Body - sporty'!AB43^Parametre!$A$9)/'Body - sporty'!$DK43</f>
        <v>6.5380493726016195E-3</v>
      </c>
      <c r="AC40" s="383">
        <f>('Body - sporty'!AC43^Parametre!$A$9)/'Body - sporty'!$DK43</f>
        <v>7.4624935518085883E-2</v>
      </c>
      <c r="AD40" s="383">
        <f>('Body - sporty'!AD43^Parametre!$A$9)/'Body - sporty'!$DK43</f>
        <v>1.3664209009709594E-3</v>
      </c>
      <c r="AE40" s="383">
        <f>('Body - sporty'!AE43^Parametre!$A$9)/'Body - sporty'!$DK43</f>
        <v>1.8596637891463602E-4</v>
      </c>
      <c r="AF40" s="383">
        <f>('Body - sporty'!AF43^Parametre!$A$9)/'Body - sporty'!$DK43</f>
        <v>0</v>
      </c>
      <c r="AG40" s="383">
        <f>('Body - sporty'!AG43^Parametre!$A$9)/'Body - sporty'!$DK43</f>
        <v>0</v>
      </c>
      <c r="AH40" s="383">
        <f>('Body - sporty'!AH43^Parametre!$A$9)/'Body - sporty'!$DK43</f>
        <v>0</v>
      </c>
      <c r="AI40" s="383">
        <f>('Body - sporty'!AI43^Parametre!$A$9)/'Body - sporty'!$DK43</f>
        <v>9.6014317696437625E-3</v>
      </c>
      <c r="AJ40" s="383">
        <f>('Body - sporty'!AJ43^Parametre!$A$9)/'Body - sporty'!$DK43</f>
        <v>1.7367410843706115E-2</v>
      </c>
      <c r="AK40" s="383">
        <f>('Body - sporty'!AK43^Parametre!$A$9)/'Body - sporty'!$DK43</f>
        <v>1.2727525088571714E-2</v>
      </c>
      <c r="AL40" s="383">
        <f>('Body - sporty'!AL43^Parametre!$A$9)/'Body - sporty'!$DK43</f>
        <v>1.7547782863763999E-2</v>
      </c>
      <c r="AM40" s="383">
        <f>('Body - sporty'!AM43^Parametre!$A$9)/'Body - sporty'!$DK43</f>
        <v>1.5164804222135202E-3</v>
      </c>
      <c r="AN40" s="383">
        <f>('Body - sporty'!AN43^Parametre!$A$9)/'Body - sporty'!$DK43</f>
        <v>1.1771831920033406E-3</v>
      </c>
      <c r="AO40" s="383">
        <f>('Body - sporty'!AO43^Parametre!$A$9)/'Body - sporty'!$DK43</f>
        <v>5.0497942759673636E-4</v>
      </c>
      <c r="AP40" s="383">
        <f>('Body - sporty'!AP43^Parametre!$A$9)/'Body - sporty'!$DK43</f>
        <v>0.73307550137259636</v>
      </c>
      <c r="AQ40" s="383">
        <f>('Body - sporty'!AQ43^Parametre!$A$9)/'Body - sporty'!$DK43</f>
        <v>6.6510481929359839E-6</v>
      </c>
      <c r="AR40" s="383">
        <f>('Body - sporty'!AR43^Parametre!$A$9)/'Body - sporty'!$DK43</f>
        <v>1.645267311717715E-4</v>
      </c>
      <c r="AS40" s="383">
        <f>('Body - sporty'!AS43^Parametre!$A$9)/'Body - sporty'!$DK43</f>
        <v>0.12077605425053378</v>
      </c>
      <c r="AT40" s="383">
        <f>('Body - sporty'!AT43^Parametre!$A$9)/'Body - sporty'!$DK43</f>
        <v>1.4717543389192298E-2</v>
      </c>
      <c r="AU40" s="383">
        <f>('Body - sporty'!AU43^Parametre!$A$9)/'Body - sporty'!$DK43</f>
        <v>6.6911934020620692E-2</v>
      </c>
      <c r="AV40" s="383">
        <f>('Body - sporty'!AV43^Parametre!$A$9)/'Body - sporty'!$DK43</f>
        <v>0</v>
      </c>
      <c r="AW40" s="383">
        <f>('Body - sporty'!AW43^Parametre!$A$9)/'Body - sporty'!$DK43</f>
        <v>2.5967684512532126E-4</v>
      </c>
      <c r="AX40" s="383">
        <f>('Body - sporty'!AX43^Parametre!$A$9)/'Body - sporty'!$DK43</f>
        <v>6.9516906107293828E-3</v>
      </c>
      <c r="AY40" s="383">
        <f>('Body - sporty'!AY43^Parametre!$A$9)/'Body - sporty'!$DK43</f>
        <v>9.4440597903379955E-2</v>
      </c>
      <c r="AZ40" s="383">
        <f>('Body - sporty'!AZ43^Parametre!$A$9)/'Body - sporty'!$DK43</f>
        <v>1.4544379325124104E-3</v>
      </c>
      <c r="BA40" s="383">
        <f>('Body - sporty'!BA43^Parametre!$A$9)/'Body - sporty'!$DK43</f>
        <v>3.8334145069512729E-2</v>
      </c>
      <c r="BB40" s="383">
        <f>('Body - sporty'!BB43^Parametre!$A$9)/'Body - sporty'!$DK43</f>
        <v>2.3658161968737301E-4</v>
      </c>
      <c r="BC40" s="383">
        <f>('Body - sporty'!BC43^Parametre!$A$9)/'Body - sporty'!$DK43</f>
        <v>0</v>
      </c>
      <c r="BD40" s="383">
        <f>('Body - sporty'!BD43^Parametre!$A$9)/'Body - sporty'!$DK43</f>
        <v>0</v>
      </c>
      <c r="BE40" s="383">
        <f>('Body - sporty'!BE43^Parametre!$A$9)/'Body - sporty'!$DK43</f>
        <v>8.5059478496996178E-3</v>
      </c>
      <c r="BF40" s="383">
        <f>('Body - sporty'!BF43^Parametre!$A$9)/'Body - sporty'!$DK43</f>
        <v>7.9855995100109112E-5</v>
      </c>
      <c r="BG40" s="383">
        <f>('Body - sporty'!BG43^Parametre!$A$9)/'Body - sporty'!$DK43</f>
        <v>0</v>
      </c>
      <c r="BH40" s="383">
        <f>('Body - sporty'!BH43^Parametre!$A$9)/'Body - sporty'!$DK43</f>
        <v>4.2511583974243925E-3</v>
      </c>
      <c r="BI40" s="383">
        <f>('Body - sporty'!BI43^Parametre!$A$9)/'Body - sporty'!$DK43</f>
        <v>0</v>
      </c>
      <c r="BJ40" s="383">
        <f>('Body - sporty'!BJ43^Parametre!$A$9)/'Body - sporty'!$DK43</f>
        <v>4.3898877569052648E-4</v>
      </c>
      <c r="BK40" s="383">
        <f>('Body - sporty'!BK43^Parametre!$A$9)/'Body - sporty'!$DK43</f>
        <v>0</v>
      </c>
      <c r="BL40" s="383">
        <f>('Body - sporty'!BL43^Parametre!$A$9)/'Body - sporty'!$DK43</f>
        <v>5.9459098740566373E-4</v>
      </c>
      <c r="BM40" s="383">
        <f>('Body - sporty'!BM43^Parametre!$A$9)/'Body - sporty'!$DK43</f>
        <v>5.9639807469414233E-2</v>
      </c>
      <c r="BN40" s="383">
        <f>('Body - sporty'!BN43^Parametre!$A$9)/'Body - sporty'!$DK43</f>
        <v>9.6313912009512483E-4</v>
      </c>
      <c r="BO40" s="383">
        <f>('Body - sporty'!BO43^Parametre!$A$9)/'Body - sporty'!$DK43</f>
        <v>3.7578607041427001E-2</v>
      </c>
      <c r="BP40" s="383">
        <f>('Body - sporty'!BP43^Parametre!$A$9)/'Body - sporty'!$DK43</f>
        <v>3.542796434747455E-3</v>
      </c>
      <c r="BQ40" s="383">
        <f>('Body - sporty'!BQ43^Parametre!$A$9)/'Body - sporty'!$DK43</f>
        <v>1.0757574718586694E-2</v>
      </c>
      <c r="BR40" s="383">
        <f>('Body - sporty'!BR43^Parametre!$A$9)/'Body - sporty'!$DK43</f>
        <v>4.351184575027101E-4</v>
      </c>
      <c r="BS40" s="383">
        <f>('Body - sporty'!BS43^Parametre!$A$9)/'Body - sporty'!$DK43</f>
        <v>0</v>
      </c>
      <c r="BT40" s="383">
        <f>('Body - sporty'!BT43^Parametre!$A$9)/'Body - sporty'!$DK43</f>
        <v>5.5414469680297102E-4</v>
      </c>
      <c r="BU40" s="383">
        <f>('Body - sporty'!BU43^Parametre!$A$9)/'Body - sporty'!$DK43</f>
        <v>1.5618261246817626E-3</v>
      </c>
      <c r="BV40" s="383">
        <f>('Body - sporty'!BV43^Parametre!$A$9)/'Body - sporty'!$DK43</f>
        <v>1.7133799505621602E-5</v>
      </c>
      <c r="BW40" s="383">
        <f>('Body - sporty'!BW43^Parametre!$A$9)/'Body - sporty'!$DK43</f>
        <v>0</v>
      </c>
      <c r="BX40" s="383">
        <f>('Body - sporty'!BX43^Parametre!$A$9)/'Body - sporty'!$DK43</f>
        <v>2.194578141344901E-5</v>
      </c>
      <c r="BY40" s="383">
        <f>('Body - sporty'!BY43^Parametre!$A$9)/'Body - sporty'!$DK43</f>
        <v>0</v>
      </c>
      <c r="BZ40" s="383">
        <f>('Body - sporty'!BZ43^Parametre!$A$9)/'Body - sporty'!$DK43</f>
        <v>2.6685982149731959E-4</v>
      </c>
      <c r="CA40" s="383">
        <f>('Body - sporty'!CA43^Parametre!$A$9)/'Body - sporty'!$DK43</f>
        <v>2.2002379149883355E-5</v>
      </c>
      <c r="CB40" s="383">
        <f>('Body - sporty'!CB43^Parametre!$A$9)/'Body - sporty'!$DK43</f>
        <v>1.2350158822191013E-3</v>
      </c>
      <c r="CC40" s="383">
        <f>('Body - sporty'!CC43^Parametre!$A$9)/'Body - sporty'!$DK43</f>
        <v>0</v>
      </c>
      <c r="CD40" s="383">
        <f>('Body - sporty'!CD43^Parametre!$A$9)/'Body - sporty'!$DK43</f>
        <v>2.657928830994756E-3</v>
      </c>
      <c r="CE40" s="383">
        <f>('Body - sporty'!CE43^Parametre!$A$9)/'Body - sporty'!$DK43</f>
        <v>9.1688378512389274E-3</v>
      </c>
      <c r="CF40" s="383">
        <f>('Body - sporty'!CF43^Parametre!$A$9)/'Body - sporty'!$DK43</f>
        <v>0</v>
      </c>
      <c r="CG40" s="383">
        <f>('Body - sporty'!CG43^Parametre!$A$9)/'Body - sporty'!$DK43</f>
        <v>2.1216329669122548E-2</v>
      </c>
      <c r="CH40" s="383">
        <f>('Body - sporty'!CH43^Parametre!$A$9)/'Body - sporty'!$DK43</f>
        <v>1.804493408605376E-2</v>
      </c>
      <c r="CI40" s="383">
        <f>('Body - sporty'!CI43^Parametre!$A$9)/'Body - sporty'!$DK43</f>
        <v>0</v>
      </c>
      <c r="CJ40" s="383">
        <f>('Body - sporty'!CJ43^Parametre!$A$9)/'Body - sporty'!$DK43</f>
        <v>5.2182586739202461E-5</v>
      </c>
      <c r="CK40" s="383">
        <f>('Body - sporty'!CK43^Parametre!$A$9)/'Body - sporty'!$DK43</f>
        <v>0</v>
      </c>
      <c r="CL40" s="383">
        <f>('Body - sporty'!CL43^Parametre!$A$9)/'Body - sporty'!$DK43</f>
        <v>2.1567152801553604E-2</v>
      </c>
      <c r="CM40" s="383">
        <f>('Body - sporty'!CM43^Parametre!$A$9)/'Body - sporty'!$DK43</f>
        <v>1.196524575977783E-2</v>
      </c>
      <c r="CN40" s="383">
        <f>('Body - sporty'!CN43^Parametre!$A$9)/'Body - sporty'!$DK43</f>
        <v>3.7049165125729744E-5</v>
      </c>
      <c r="CO40" s="383">
        <f>('Body - sporty'!CO43^Parametre!$A$9)/'Body - sporty'!$DK43</f>
        <v>1</v>
      </c>
      <c r="CP40" s="383">
        <f>('Body - sporty'!CP43^Parametre!$A$9)/'Body - sporty'!$DK43</f>
        <v>1.0848665781856795E-5</v>
      </c>
      <c r="CQ40" s="383">
        <f>('Body - sporty'!CQ43^Parametre!$A$9)/'Body - sporty'!$DK43</f>
        <v>0</v>
      </c>
      <c r="CR40" s="383">
        <f>('Body - sporty'!CR43^Parametre!$A$9)/'Body - sporty'!$DK43</f>
        <v>1.3547526110418522E-3</v>
      </c>
      <c r="CS40" s="383">
        <f>('Body - sporty'!CS43^Parametre!$A$9)/'Body - sporty'!$DK43</f>
        <v>7.3155115955127485E-5</v>
      </c>
      <c r="CT40" s="383">
        <f>('Body - sporty'!CT43^Parametre!$A$9)/'Body - sporty'!$DK43</f>
        <v>3.4942395522126685E-3</v>
      </c>
      <c r="CU40" s="383">
        <f>('Body - sporty'!CU43^Parametre!$A$9)/'Body - sporty'!$DK43</f>
        <v>0</v>
      </c>
      <c r="CV40" s="383">
        <f>('Body - sporty'!CV43^Parametre!$A$9)/'Body - sporty'!$DK43</f>
        <v>0</v>
      </c>
      <c r="CW40" s="383">
        <f>('Body - sporty'!CW43^Parametre!$A$9)/'Body - sporty'!$DK43</f>
        <v>2.3044806586988101E-3</v>
      </c>
      <c r="CX40" s="383">
        <f>('Body - sporty'!CX43^Parametre!$A$9)/'Body - sporty'!$DK43</f>
        <v>6.8164721298745424E-4</v>
      </c>
      <c r="CY40" s="383">
        <f>('Body - sporty'!CY43^Parametre!$A$9)/'Body - sporty'!$DK43</f>
        <v>4.9317807205889928E-2</v>
      </c>
      <c r="CZ40" s="383">
        <f>('Body - sporty'!CZ43^Parametre!$A$9)/'Body - sporty'!$DK43</f>
        <v>1.5933788800778285E-2</v>
      </c>
      <c r="DA40" s="383">
        <f>('Body - sporty'!DA43^Parametre!$A$9)/'Body - sporty'!$DK43</f>
        <v>0.23326576731273052</v>
      </c>
      <c r="DB40" s="383">
        <f>('Body - sporty'!DB43^Parametre!$A$9)/'Body - sporty'!$DK43</f>
        <v>1.7972346550032926E-2</v>
      </c>
      <c r="DC40" s="383">
        <f>('Body - sporty'!DC43^Parametre!$A$9)/'Body - sporty'!$DK43</f>
        <v>0</v>
      </c>
      <c r="DD40" s="383">
        <f>('Body - sporty'!DD43^Parametre!$A$9)/'Body - sporty'!$DK43</f>
        <v>2.7011751690979974E-4</v>
      </c>
      <c r="DE40" s="383">
        <f>('Body - sporty'!DE43^Parametre!$A$9)/'Body - sporty'!$DK43</f>
        <v>8.9098905493569969E-2</v>
      </c>
      <c r="DF40" s="383">
        <f>('Body - sporty'!DF43^Parametre!$A$9)/'Body - sporty'!$DK43</f>
        <v>1.2210111248341633E-4</v>
      </c>
      <c r="DG40" s="383">
        <f>('Body - sporty'!DG43^Parametre!$A$9)/'Body - sporty'!$DK43</f>
        <v>1.2282529063069586E-2</v>
      </c>
      <c r="DH40" s="383">
        <f>('Body - sporty'!DH43^Parametre!$A$9)/'Body - sporty'!$DK43</f>
        <v>2.5867904837204754E-2</v>
      </c>
      <c r="DI40" s="383">
        <f>('Body - sporty'!DI43^Parametre!$A$9)/'Body - sporty'!$DK43</f>
        <v>1.3205743991191866E-3</v>
      </c>
    </row>
    <row r="41" spans="1:113" ht="14.25" customHeight="1" x14ac:dyDescent="0.25">
      <c r="A41" s="238" t="s">
        <v>43</v>
      </c>
      <c r="B41" s="383">
        <f>('Body - sporty'!B44^Parametre!$A$9)/'Body - sporty'!$DK44</f>
        <v>2.3819973826621577E-4</v>
      </c>
      <c r="C41" s="383">
        <f>('Body - sporty'!C44^Parametre!$A$9)/'Body - sporty'!$DK44</f>
        <v>2.5013240159634576E-3</v>
      </c>
      <c r="D41" s="383">
        <f>('Body - sporty'!D44^Parametre!$A$9)/'Body - sporty'!$DK44</f>
        <v>9.2896563891996298E-2</v>
      </c>
      <c r="E41" s="383">
        <f>('Body - sporty'!E44^Parametre!$A$9)/'Body - sporty'!$DK44</f>
        <v>1.6446187295001677E-2</v>
      </c>
      <c r="F41" s="383">
        <f>('Body - sporty'!F44^Parametre!$A$9)/'Body - sporty'!$DK44</f>
        <v>9.2022705068601075E-4</v>
      </c>
      <c r="G41" s="383">
        <f>('Body - sporty'!G44^Parametre!$A$9)/'Body - sporty'!$DK44</f>
        <v>0.1450893837017446</v>
      </c>
      <c r="H41" s="383">
        <f>('Body - sporty'!H44^Parametre!$A$9)/'Body - sporty'!$DK44</f>
        <v>0</v>
      </c>
      <c r="I41" s="383">
        <f>('Body - sporty'!I44^Parametre!$A$9)/'Body - sporty'!$DK44</f>
        <v>7.3120781570800097E-2</v>
      </c>
      <c r="J41" s="383">
        <f>('Body - sporty'!J44^Parametre!$A$9)/'Body - sporty'!$DK44</f>
        <v>1.1697195270057699E-2</v>
      </c>
      <c r="K41" s="383">
        <f>('Body - sporty'!K44^Parametre!$A$9)/'Body - sporty'!$DK44</f>
        <v>0</v>
      </c>
      <c r="L41" s="383">
        <f>('Body - sporty'!L44^Parametre!$A$9)/'Body - sporty'!$DK44</f>
        <v>7.1286063128886759E-2</v>
      </c>
      <c r="M41" s="383">
        <f>('Body - sporty'!M44^Parametre!$A$9)/'Body - sporty'!$DK44</f>
        <v>0.80809343550962887</v>
      </c>
      <c r="N41" s="383">
        <f>('Body - sporty'!N44^Parametre!$A$9)/'Body - sporty'!$DK44</f>
        <v>7.8965098882866451E-3</v>
      </c>
      <c r="O41" s="383">
        <f>('Body - sporty'!O44^Parametre!$A$9)/'Body - sporty'!$DK44</f>
        <v>0</v>
      </c>
      <c r="P41" s="383">
        <f>('Body - sporty'!P44^Parametre!$A$9)/'Body - sporty'!$DK44</f>
        <v>5.0000143123525532E-4</v>
      </c>
      <c r="Q41" s="383">
        <f>('Body - sporty'!Q44^Parametre!$A$9)/'Body - sporty'!$DK44</f>
        <v>1.3356091293178444E-3</v>
      </c>
      <c r="R41" s="383">
        <f>('Body - sporty'!R44^Parametre!$A$9)/'Body - sporty'!$DK44</f>
        <v>1.0887512412548555E-3</v>
      </c>
      <c r="S41" s="383">
        <f>('Body - sporty'!S44^Parametre!$A$9)/'Body - sporty'!$DK44</f>
        <v>0</v>
      </c>
      <c r="T41" s="383">
        <f>('Body - sporty'!T44^Parametre!$A$9)/'Body - sporty'!$DK44</f>
        <v>0</v>
      </c>
      <c r="U41" s="383">
        <f>('Body - sporty'!U44^Parametre!$A$9)/'Body - sporty'!$DK44</f>
        <v>0.11716107213137646</v>
      </c>
      <c r="V41" s="383">
        <f>('Body - sporty'!V44^Parametre!$A$9)/'Body - sporty'!$DK44</f>
        <v>2.6442947348185322E-4</v>
      </c>
      <c r="W41" s="383">
        <f>('Body - sporty'!W44^Parametre!$A$9)/'Body - sporty'!$DK44</f>
        <v>8.0895241589929636E-3</v>
      </c>
      <c r="X41" s="383">
        <f>('Body - sporty'!X44^Parametre!$A$9)/'Body - sporty'!$DK44</f>
        <v>0</v>
      </c>
      <c r="Y41" s="383">
        <f>('Body - sporty'!Y44^Parametre!$A$9)/'Body - sporty'!$DK44</f>
        <v>2.2246533815376172E-4</v>
      </c>
      <c r="Z41" s="383">
        <f>('Body - sporty'!Z44^Parametre!$A$9)/'Body - sporty'!$DK44</f>
        <v>3.2919273617232292E-2</v>
      </c>
      <c r="AA41" s="383">
        <f>('Body - sporty'!AA44^Parametre!$A$9)/'Body - sporty'!$DK44</f>
        <v>1.7462190560470618E-4</v>
      </c>
      <c r="AB41" s="383">
        <f>('Body - sporty'!AB44^Parametre!$A$9)/'Body - sporty'!$DK44</f>
        <v>6.7586770014814107E-3</v>
      </c>
      <c r="AC41" s="383">
        <f>('Body - sporty'!AC44^Parametre!$A$9)/'Body - sporty'!$DK44</f>
        <v>6.6937958694670383E-2</v>
      </c>
      <c r="AD41" s="383">
        <f>('Body - sporty'!AD44^Parametre!$A$9)/'Body - sporty'!$DK44</f>
        <v>1.5134916806144273E-3</v>
      </c>
      <c r="AE41" s="383">
        <f>('Body - sporty'!AE44^Parametre!$A$9)/'Body - sporty'!$DK44</f>
        <v>1.721458588208274E-4</v>
      </c>
      <c r="AF41" s="383">
        <f>('Body - sporty'!AF44^Parametre!$A$9)/'Body - sporty'!$DK44</f>
        <v>0</v>
      </c>
      <c r="AG41" s="383">
        <f>('Body - sporty'!AG44^Parametre!$A$9)/'Body - sporty'!$DK44</f>
        <v>0</v>
      </c>
      <c r="AH41" s="383">
        <f>('Body - sporty'!AH44^Parametre!$A$9)/'Body - sporty'!$DK44</f>
        <v>3.2837874974532787E-5</v>
      </c>
      <c r="AI41" s="383">
        <f>('Body - sporty'!AI44^Parametre!$A$9)/'Body - sporty'!$DK44</f>
        <v>5.7299134289038852E-3</v>
      </c>
      <c r="AJ41" s="383">
        <f>('Body - sporty'!AJ44^Parametre!$A$9)/'Body - sporty'!$DK44</f>
        <v>2.0852185728133372E-2</v>
      </c>
      <c r="AK41" s="383">
        <f>('Body - sporty'!AK44^Parametre!$A$9)/'Body - sporty'!$DK44</f>
        <v>1.8086074292363179E-2</v>
      </c>
      <c r="AL41" s="383">
        <f>('Body - sporty'!AL44^Parametre!$A$9)/'Body - sporty'!$DK44</f>
        <v>0</v>
      </c>
      <c r="AM41" s="383">
        <f>('Body - sporty'!AM44^Parametre!$A$9)/'Body - sporty'!$DK44</f>
        <v>0</v>
      </c>
      <c r="AN41" s="383">
        <f>('Body - sporty'!AN44^Parametre!$A$9)/'Body - sporty'!$DK44</f>
        <v>0</v>
      </c>
      <c r="AO41" s="383">
        <f>('Body - sporty'!AO44^Parametre!$A$9)/'Body - sporty'!$DK44</f>
        <v>0</v>
      </c>
      <c r="AP41" s="383">
        <f>('Body - sporty'!AP44^Parametre!$A$9)/'Body - sporty'!$DK44</f>
        <v>1</v>
      </c>
      <c r="AQ41" s="383">
        <f>('Body - sporty'!AQ44^Parametre!$A$9)/'Body - sporty'!$DK44</f>
        <v>0</v>
      </c>
      <c r="AR41" s="383">
        <f>('Body - sporty'!AR44^Parametre!$A$9)/'Body - sporty'!$DK44</f>
        <v>2.2876702863087358E-4</v>
      </c>
      <c r="AS41" s="383">
        <f>('Body - sporty'!AS44^Parametre!$A$9)/'Body - sporty'!$DK44</f>
        <v>0</v>
      </c>
      <c r="AT41" s="383">
        <f>('Body - sporty'!AT44^Parametre!$A$9)/'Body - sporty'!$DK44</f>
        <v>2.0562192649457006E-2</v>
      </c>
      <c r="AU41" s="383">
        <f>('Body - sporty'!AU44^Parametre!$A$9)/'Body - sporty'!$DK44</f>
        <v>4.6550598703614637E-2</v>
      </c>
      <c r="AV41" s="383">
        <f>('Body - sporty'!AV44^Parametre!$A$9)/'Body - sporty'!$DK44</f>
        <v>0</v>
      </c>
      <c r="AW41" s="383">
        <f>('Body - sporty'!AW44^Parametre!$A$9)/'Body - sporty'!$DK44</f>
        <v>0</v>
      </c>
      <c r="AX41" s="383">
        <f>('Body - sporty'!AX44^Parametre!$A$9)/'Body - sporty'!$DK44</f>
        <v>1.0484685782641608E-2</v>
      </c>
      <c r="AY41" s="383">
        <f>('Body - sporty'!AY44^Parametre!$A$9)/'Body - sporty'!$DK44</f>
        <v>0.10304733153907576</v>
      </c>
      <c r="AZ41" s="383">
        <f>('Body - sporty'!AZ44^Parametre!$A$9)/'Body - sporty'!$DK44</f>
        <v>0</v>
      </c>
      <c r="BA41" s="383">
        <f>('Body - sporty'!BA44^Parametre!$A$9)/'Body - sporty'!$DK44</f>
        <v>4.2548005443267381E-2</v>
      </c>
      <c r="BB41" s="383">
        <f>('Body - sporty'!BB44^Parametre!$A$9)/'Body - sporty'!$DK44</f>
        <v>2.7860551675381516E-4</v>
      </c>
      <c r="BC41" s="383">
        <f>('Body - sporty'!BC44^Parametre!$A$9)/'Body - sporty'!$DK44</f>
        <v>0</v>
      </c>
      <c r="BD41" s="383">
        <f>('Body - sporty'!BD44^Parametre!$A$9)/'Body - sporty'!$DK44</f>
        <v>0</v>
      </c>
      <c r="BE41" s="383">
        <f>('Body - sporty'!BE44^Parametre!$A$9)/'Body - sporty'!$DK44</f>
        <v>9.0355964286697767E-3</v>
      </c>
      <c r="BF41" s="383">
        <f>('Body - sporty'!BF44^Parametre!$A$9)/'Body - sporty'!$DK44</f>
        <v>9.5909053071370913E-5</v>
      </c>
      <c r="BG41" s="383">
        <f>('Body - sporty'!BG44^Parametre!$A$9)/'Body - sporty'!$DK44</f>
        <v>0</v>
      </c>
      <c r="BH41" s="383">
        <f>('Body - sporty'!BH44^Parametre!$A$9)/'Body - sporty'!$DK44</f>
        <v>5.558194243318648E-3</v>
      </c>
      <c r="BI41" s="383">
        <f>('Body - sporty'!BI44^Parametre!$A$9)/'Body - sporty'!$DK44</f>
        <v>1.7318317812345098E-4</v>
      </c>
      <c r="BJ41" s="383">
        <f>('Body - sporty'!BJ44^Parametre!$A$9)/'Body - sporty'!$DK44</f>
        <v>0</v>
      </c>
      <c r="BK41" s="383">
        <f>('Body - sporty'!BK44^Parametre!$A$9)/'Body - sporty'!$DK44</f>
        <v>0</v>
      </c>
      <c r="BL41" s="383">
        <f>('Body - sporty'!BL44^Parametre!$A$9)/'Body - sporty'!$DK44</f>
        <v>0</v>
      </c>
      <c r="BM41" s="383">
        <f>('Body - sporty'!BM44^Parametre!$A$9)/'Body - sporty'!$DK44</f>
        <v>1.055641902486752E-3</v>
      </c>
      <c r="BN41" s="383">
        <f>('Body - sporty'!BN44^Parametre!$A$9)/'Body - sporty'!$DK44</f>
        <v>0</v>
      </c>
      <c r="BO41" s="383">
        <f>('Body - sporty'!BO44^Parametre!$A$9)/'Body - sporty'!$DK44</f>
        <v>3.5181606702178202E-2</v>
      </c>
      <c r="BP41" s="383">
        <f>('Body - sporty'!BP44^Parametre!$A$9)/'Body - sporty'!$DK44</f>
        <v>0</v>
      </c>
      <c r="BQ41" s="383">
        <f>('Body - sporty'!BQ44^Parametre!$A$9)/'Body - sporty'!$DK44</f>
        <v>0</v>
      </c>
      <c r="BR41" s="383">
        <f>('Body - sporty'!BR44^Parametre!$A$9)/'Body - sporty'!$DK44</f>
        <v>7.504780503749959E-4</v>
      </c>
      <c r="BS41" s="383">
        <f>('Body - sporty'!BS44^Parametre!$A$9)/'Body - sporty'!$DK44</f>
        <v>0</v>
      </c>
      <c r="BT41" s="383">
        <f>('Body - sporty'!BT44^Parametre!$A$9)/'Body - sporty'!$DK44</f>
        <v>5.1613011855319056E-5</v>
      </c>
      <c r="BU41" s="383">
        <f>('Body - sporty'!BU44^Parametre!$A$9)/'Body - sporty'!$DK44</f>
        <v>1.617392383093736E-3</v>
      </c>
      <c r="BV41" s="383">
        <f>('Body - sporty'!BV44^Parametre!$A$9)/'Body - sporty'!$DK44</f>
        <v>0</v>
      </c>
      <c r="BW41" s="383">
        <f>('Body - sporty'!BW44^Parametre!$A$9)/'Body - sporty'!$DK44</f>
        <v>0</v>
      </c>
      <c r="BX41" s="383">
        <f>('Body - sporty'!BX44^Parametre!$A$9)/'Body - sporty'!$DK44</f>
        <v>0</v>
      </c>
      <c r="BY41" s="383">
        <f>('Body - sporty'!BY44^Parametre!$A$9)/'Body - sporty'!$DK44</f>
        <v>6.6349248379655938E-6</v>
      </c>
      <c r="BZ41" s="383">
        <f>('Body - sporty'!BZ44^Parametre!$A$9)/'Body - sporty'!$DK44</f>
        <v>0</v>
      </c>
      <c r="CA41" s="383">
        <f>('Body - sporty'!CA44^Parametre!$A$9)/'Body - sporty'!$DK44</f>
        <v>0</v>
      </c>
      <c r="CB41" s="383">
        <f>('Body - sporty'!CB44^Parametre!$A$9)/'Body - sporty'!$DK44</f>
        <v>1.1929841612065202E-3</v>
      </c>
      <c r="CC41" s="383">
        <f>('Body - sporty'!CC44^Parametre!$A$9)/'Body - sporty'!$DK44</f>
        <v>0</v>
      </c>
      <c r="CD41" s="383">
        <f>('Body - sporty'!CD44^Parametre!$A$9)/'Body - sporty'!$DK44</f>
        <v>0</v>
      </c>
      <c r="CE41" s="383">
        <f>('Body - sporty'!CE44^Parametre!$A$9)/'Body - sporty'!$DK44</f>
        <v>1.1065987877107636E-2</v>
      </c>
      <c r="CF41" s="383">
        <f>('Body - sporty'!CF44^Parametre!$A$9)/'Body - sporty'!$DK44</f>
        <v>0</v>
      </c>
      <c r="CG41" s="383">
        <f>('Body - sporty'!CG44^Parametre!$A$9)/'Body - sporty'!$DK44</f>
        <v>5.9263629067812976E-2</v>
      </c>
      <c r="CH41" s="383">
        <f>('Body - sporty'!CH44^Parametre!$A$9)/'Body - sporty'!$DK44</f>
        <v>1.9147595810315693E-2</v>
      </c>
      <c r="CI41" s="383">
        <f>('Body - sporty'!CI44^Parametre!$A$9)/'Body - sporty'!$DK44</f>
        <v>1.1431194159210905E-3</v>
      </c>
      <c r="CJ41" s="383">
        <f>('Body - sporty'!CJ44^Parametre!$A$9)/'Body - sporty'!$DK44</f>
        <v>5.6349681430196624E-5</v>
      </c>
      <c r="CK41" s="383">
        <f>('Body - sporty'!CK44^Parametre!$A$9)/'Body - sporty'!$DK44</f>
        <v>0</v>
      </c>
      <c r="CL41" s="383">
        <f>('Body - sporty'!CL44^Parametre!$A$9)/'Body - sporty'!$DK44</f>
        <v>2.6484792585251778E-2</v>
      </c>
      <c r="CM41" s="383">
        <f>('Body - sporty'!CM44^Parametre!$A$9)/'Body - sporty'!$DK44</f>
        <v>1.2619222471246382E-2</v>
      </c>
      <c r="CN41" s="383">
        <f>('Body - sporty'!CN44^Parametre!$A$9)/'Body - sporty'!$DK44</f>
        <v>3.9727678685727302E-5</v>
      </c>
      <c r="CO41" s="383">
        <f>('Body - sporty'!CO44^Parametre!$A$9)/'Body - sporty'!$DK44</f>
        <v>2.6261521143850289E-2</v>
      </c>
      <c r="CP41" s="383">
        <f>('Body - sporty'!CP44^Parametre!$A$9)/'Body - sporty'!$DK44</f>
        <v>0</v>
      </c>
      <c r="CQ41" s="383">
        <f>('Body - sporty'!CQ44^Parametre!$A$9)/'Body - sporty'!$DK44</f>
        <v>0</v>
      </c>
      <c r="CR41" s="383">
        <f>('Body - sporty'!CR44^Parametre!$A$9)/'Body - sporty'!$DK44</f>
        <v>1.1354251416877839E-3</v>
      </c>
      <c r="CS41" s="383">
        <f>('Body - sporty'!CS44^Parametre!$A$9)/'Body - sporty'!$DK44</f>
        <v>1.0257059167121501E-4</v>
      </c>
      <c r="CT41" s="383">
        <f>('Body - sporty'!CT44^Parametre!$A$9)/'Body - sporty'!$DK44</f>
        <v>3.7207303910861298E-3</v>
      </c>
      <c r="CU41" s="383">
        <f>('Body - sporty'!CU44^Parametre!$A$9)/'Body - sporty'!$DK44</f>
        <v>0</v>
      </c>
      <c r="CV41" s="383">
        <f>('Body - sporty'!CV44^Parametre!$A$9)/'Body - sporty'!$DK44</f>
        <v>0</v>
      </c>
      <c r="CW41" s="383">
        <f>('Body - sporty'!CW44^Parametre!$A$9)/'Body - sporty'!$DK44</f>
        <v>0</v>
      </c>
      <c r="CX41" s="383">
        <f>('Body - sporty'!CX44^Parametre!$A$9)/'Body - sporty'!$DK44</f>
        <v>1.8705536862137897E-5</v>
      </c>
      <c r="CY41" s="383">
        <f>('Body - sporty'!CY44^Parametre!$A$9)/'Body - sporty'!$DK44</f>
        <v>5.9281768681246232E-2</v>
      </c>
      <c r="CZ41" s="383">
        <f>('Body - sporty'!CZ44^Parametre!$A$9)/'Body - sporty'!$DK44</f>
        <v>1.3528001973422963E-2</v>
      </c>
      <c r="DA41" s="383">
        <f>('Body - sporty'!DA44^Parametre!$A$9)/'Body - sporty'!$DK44</f>
        <v>0.3256554272201338</v>
      </c>
      <c r="DB41" s="383">
        <f>('Body - sporty'!DB44^Parametre!$A$9)/'Body - sporty'!$DK44</f>
        <v>2.0696725595758303E-2</v>
      </c>
      <c r="DC41" s="383">
        <f>('Body - sporty'!DC44^Parametre!$A$9)/'Body - sporty'!$DK44</f>
        <v>0</v>
      </c>
      <c r="DD41" s="383">
        <f>('Body - sporty'!DD44^Parametre!$A$9)/'Body - sporty'!$DK44</f>
        <v>1.9090197575620288E-4</v>
      </c>
      <c r="DE41" s="383">
        <f>('Body - sporty'!DE44^Parametre!$A$9)/'Body - sporty'!$DK44</f>
        <v>0.10268347814018224</v>
      </c>
      <c r="DF41" s="383">
        <f>('Body - sporty'!DF44^Parametre!$A$9)/'Body - sporty'!$DK44</f>
        <v>0</v>
      </c>
      <c r="DG41" s="383">
        <f>('Body - sporty'!DG44^Parametre!$A$9)/'Body - sporty'!$DK44</f>
        <v>2.4577880502976397E-2</v>
      </c>
      <c r="DH41" s="383">
        <f>('Body - sporty'!DH44^Parametre!$A$9)/'Body - sporty'!$DK44</f>
        <v>3.4765583891741482E-2</v>
      </c>
      <c r="DI41" s="383">
        <f>('Body - sporty'!DI44^Parametre!$A$9)/'Body - sporty'!$DK44</f>
        <v>2.0144708281113768E-3</v>
      </c>
    </row>
    <row r="42" spans="1:113" ht="14.25" customHeight="1" x14ac:dyDescent="0.25">
      <c r="A42" s="238" t="s">
        <v>44</v>
      </c>
      <c r="B42" s="383">
        <f>('Body - sporty'!B45^Parametre!$A$9)/'Body - sporty'!$DK45</f>
        <v>3.418973522742874E-4</v>
      </c>
      <c r="C42" s="383">
        <f>('Body - sporty'!C45^Parametre!$A$9)/'Body - sporty'!$DK45</f>
        <v>3.6250431139056024E-4</v>
      </c>
      <c r="D42" s="383">
        <f>('Body - sporty'!D45^Parametre!$A$9)/'Body - sporty'!$DK45</f>
        <v>0.33784260623963464</v>
      </c>
      <c r="E42" s="383">
        <f>('Body - sporty'!E45^Parametre!$A$9)/'Body - sporty'!$DK45</f>
        <v>2.6899423795148879E-2</v>
      </c>
      <c r="F42" s="383">
        <f>('Body - sporty'!F45^Parametre!$A$9)/'Body - sporty'!$DK45</f>
        <v>2.9169419307425422E-3</v>
      </c>
      <c r="G42" s="383">
        <f>('Body - sporty'!G45^Parametre!$A$9)/'Body - sporty'!$DK45</f>
        <v>9.8060811696337128E-4</v>
      </c>
      <c r="H42" s="383">
        <f>('Body - sporty'!H45^Parametre!$A$9)/'Body - sporty'!$DK45</f>
        <v>0</v>
      </c>
      <c r="I42" s="383">
        <f>('Body - sporty'!I45^Parametre!$A$9)/'Body - sporty'!$DK45</f>
        <v>1.2307658317256645E-2</v>
      </c>
      <c r="J42" s="383">
        <f>('Body - sporty'!J45^Parametre!$A$9)/'Body - sporty'!$DK45</f>
        <v>5.9506581514750644E-3</v>
      </c>
      <c r="K42" s="383">
        <f>('Body - sporty'!K45^Parametre!$A$9)/'Body - sporty'!$DK45</f>
        <v>2.1755512764054252E-2</v>
      </c>
      <c r="L42" s="383">
        <f>('Body - sporty'!L45^Parametre!$A$9)/'Body - sporty'!$DK45</f>
        <v>1.0860145949540876E-2</v>
      </c>
      <c r="M42" s="383">
        <f>('Body - sporty'!M45^Parametre!$A$9)/'Body - sporty'!$DK45</f>
        <v>9.8549314836674548E-2</v>
      </c>
      <c r="N42" s="383">
        <f>('Body - sporty'!N45^Parametre!$A$9)/'Body - sporty'!$DK45</f>
        <v>0</v>
      </c>
      <c r="O42" s="383">
        <f>('Body - sporty'!O45^Parametre!$A$9)/'Body - sporty'!$DK45</f>
        <v>1.1309524254795178E-4</v>
      </c>
      <c r="P42" s="383">
        <f>('Body - sporty'!P45^Parametre!$A$9)/'Body - sporty'!$DK45</f>
        <v>1.2407500887088175E-4</v>
      </c>
      <c r="Q42" s="383">
        <f>('Body - sporty'!Q45^Parametre!$A$9)/'Body - sporty'!$DK45</f>
        <v>1.2018819046833856E-2</v>
      </c>
      <c r="R42" s="383">
        <f>('Body - sporty'!R45^Parametre!$A$9)/'Body - sporty'!$DK45</f>
        <v>8.6656985898584261E-4</v>
      </c>
      <c r="S42" s="383">
        <f>('Body - sporty'!S45^Parametre!$A$9)/'Body - sporty'!$DK45</f>
        <v>8.6429541775947085E-5</v>
      </c>
      <c r="T42" s="383">
        <f>('Body - sporty'!T45^Parametre!$A$9)/'Body - sporty'!$DK45</f>
        <v>3.8079756078566014E-4</v>
      </c>
      <c r="U42" s="383">
        <f>('Body - sporty'!U45^Parametre!$A$9)/'Body - sporty'!$DK45</f>
        <v>0.18039218871457655</v>
      </c>
      <c r="V42" s="383">
        <f>('Body - sporty'!V45^Parametre!$A$9)/'Body - sporty'!$DK45</f>
        <v>8.6508108202455422E-4</v>
      </c>
      <c r="W42" s="383">
        <f>('Body - sporty'!W45^Parametre!$A$9)/'Body - sporty'!$DK45</f>
        <v>1.922311873430563E-3</v>
      </c>
      <c r="X42" s="383">
        <f>('Body - sporty'!X45^Parametre!$A$9)/'Body - sporty'!$DK45</f>
        <v>0</v>
      </c>
      <c r="Y42" s="383">
        <f>('Body - sporty'!Y45^Parametre!$A$9)/'Body - sporty'!$DK45</f>
        <v>1.4894545566709354E-4</v>
      </c>
      <c r="Z42" s="383">
        <f>('Body - sporty'!Z45^Parametre!$A$9)/'Body - sporty'!$DK45</f>
        <v>0</v>
      </c>
      <c r="AA42" s="383">
        <f>('Body - sporty'!AA45^Parametre!$A$9)/'Body - sporty'!$DK45</f>
        <v>2.9668373984044614E-5</v>
      </c>
      <c r="AB42" s="383">
        <f>('Body - sporty'!AB45^Parametre!$A$9)/'Body - sporty'!$DK45</f>
        <v>2.9838649566430207E-2</v>
      </c>
      <c r="AC42" s="383">
        <f>('Body - sporty'!AC45^Parametre!$A$9)/'Body - sporty'!$DK45</f>
        <v>1.2032774230696926E-2</v>
      </c>
      <c r="AD42" s="383">
        <f>('Body - sporty'!AD45^Parametre!$A$9)/'Body - sporty'!$DK45</f>
        <v>1.6834034825213545E-2</v>
      </c>
      <c r="AE42" s="383">
        <f>('Body - sporty'!AE45^Parametre!$A$9)/'Body - sporty'!$DK45</f>
        <v>2.7263926122334254E-5</v>
      </c>
      <c r="AF42" s="383">
        <f>('Body - sporty'!AF45^Parametre!$A$9)/'Body - sporty'!$DK45</f>
        <v>0</v>
      </c>
      <c r="AG42" s="383">
        <f>('Body - sporty'!AG45^Parametre!$A$9)/'Body - sporty'!$DK45</f>
        <v>1.5528695014359328E-5</v>
      </c>
      <c r="AH42" s="383">
        <f>('Body - sporty'!AH45^Parametre!$A$9)/'Body - sporty'!$DK45</f>
        <v>5.3159548404387697E-4</v>
      </c>
      <c r="AI42" s="383">
        <f>('Body - sporty'!AI45^Parametre!$A$9)/'Body - sporty'!$DK45</f>
        <v>1.3225502499121299E-3</v>
      </c>
      <c r="AJ42" s="383">
        <f>('Body - sporty'!AJ45^Parametre!$A$9)/'Body - sporty'!$DK45</f>
        <v>3.186036387628923E-3</v>
      </c>
      <c r="AK42" s="383">
        <f>('Body - sporty'!AK45^Parametre!$A$9)/'Body - sporty'!$DK45</f>
        <v>0.31005603378592095</v>
      </c>
      <c r="AL42" s="383">
        <f>('Body - sporty'!AL45^Parametre!$A$9)/'Body - sporty'!$DK45</f>
        <v>2.2971837777105834E-3</v>
      </c>
      <c r="AM42" s="383">
        <f>('Body - sporty'!AM45^Parametre!$A$9)/'Body - sporty'!$DK45</f>
        <v>0</v>
      </c>
      <c r="AN42" s="383">
        <f>('Body - sporty'!AN45^Parametre!$A$9)/'Body - sporty'!$DK45</f>
        <v>1.8825656845569518E-4</v>
      </c>
      <c r="AO42" s="383">
        <f>('Body - sporty'!AO45^Parametre!$A$9)/'Body - sporty'!$DK45</f>
        <v>7.0967168434221282E-5</v>
      </c>
      <c r="AP42" s="383">
        <f>('Body - sporty'!AP45^Parametre!$A$9)/'Body - sporty'!$DK45</f>
        <v>0.14955542718765916</v>
      </c>
      <c r="AQ42" s="383">
        <f>('Body - sporty'!AQ45^Parametre!$A$9)/'Body - sporty'!$DK45</f>
        <v>9.1179735854017795E-7</v>
      </c>
      <c r="AR42" s="383">
        <f>('Body - sporty'!AR45^Parametre!$A$9)/'Body - sporty'!$DK45</f>
        <v>3.2796601565491792E-5</v>
      </c>
      <c r="AS42" s="383">
        <f>('Body - sporty'!AS45^Parametre!$A$9)/'Body - sporty'!$DK45</f>
        <v>1.3239948995960059E-2</v>
      </c>
      <c r="AT42" s="383">
        <f>('Body - sporty'!AT45^Parametre!$A$9)/'Body - sporty'!$DK45</f>
        <v>0.28289139482055414</v>
      </c>
      <c r="AU42" s="383">
        <f>('Body - sporty'!AU45^Parametre!$A$9)/'Body - sporty'!$DK45</f>
        <v>0.19351970266775237</v>
      </c>
      <c r="AV42" s="383">
        <f>('Body - sporty'!AV45^Parametre!$A$9)/'Body - sporty'!$DK45</f>
        <v>0</v>
      </c>
      <c r="AW42" s="383">
        <f>('Body - sporty'!AW45^Parametre!$A$9)/'Body - sporty'!$DK45</f>
        <v>1.8203984884945657E-4</v>
      </c>
      <c r="AX42" s="383">
        <f>('Body - sporty'!AX45^Parametre!$A$9)/'Body - sporty'!$DK45</f>
        <v>0.15536912981427559</v>
      </c>
      <c r="AY42" s="383">
        <f>('Body - sporty'!AY45^Parametre!$A$9)/'Body - sporty'!$DK45</f>
        <v>1</v>
      </c>
      <c r="AZ42" s="383">
        <f>('Body - sporty'!AZ45^Parametre!$A$9)/'Body - sporty'!$DK45</f>
        <v>1.9108602576802597E-6</v>
      </c>
      <c r="BA42" s="383">
        <f>('Body - sporty'!BA45^Parametre!$A$9)/'Body - sporty'!$DK45</f>
        <v>0.45173811523375318</v>
      </c>
      <c r="BB42" s="383">
        <f>('Body - sporty'!BB45^Parametre!$A$9)/'Body - sporty'!$DK45</f>
        <v>3.7543868713596092E-3</v>
      </c>
      <c r="BC42" s="383">
        <f>('Body - sporty'!BC45^Parametre!$A$9)/'Body - sporty'!$DK45</f>
        <v>4.9914423877584531E-7</v>
      </c>
      <c r="BD42" s="383">
        <f>('Body - sporty'!BD45^Parametre!$A$9)/'Body - sporty'!$DK45</f>
        <v>0</v>
      </c>
      <c r="BE42" s="383">
        <f>('Body - sporty'!BE45^Parametre!$A$9)/'Body - sporty'!$DK45</f>
        <v>1.5258242563237602E-3</v>
      </c>
      <c r="BF42" s="383">
        <f>('Body - sporty'!BF45^Parametre!$A$9)/'Body - sporty'!$DK45</f>
        <v>1.0230880313218023E-5</v>
      </c>
      <c r="BG42" s="383">
        <f>('Body - sporty'!BG45^Parametre!$A$9)/'Body - sporty'!$DK45</f>
        <v>3.7118911543014939E-4</v>
      </c>
      <c r="BH42" s="383">
        <f>('Body - sporty'!BH45^Parametre!$A$9)/'Body - sporty'!$DK45</f>
        <v>2.8533655572520783E-3</v>
      </c>
      <c r="BI42" s="383">
        <f>('Body - sporty'!BI45^Parametre!$A$9)/'Body - sporty'!$DK45</f>
        <v>2.3982703568349914E-5</v>
      </c>
      <c r="BJ42" s="383">
        <f>('Body - sporty'!BJ45^Parametre!$A$9)/'Body - sporty'!$DK45</f>
        <v>5.1605319161190293E-5</v>
      </c>
      <c r="BK42" s="383">
        <f>('Body - sporty'!BK45^Parametre!$A$9)/'Body - sporty'!$DK45</f>
        <v>0</v>
      </c>
      <c r="BL42" s="383">
        <f>('Body - sporty'!BL45^Parametre!$A$9)/'Body - sporty'!$DK45</f>
        <v>0</v>
      </c>
      <c r="BM42" s="383">
        <f>('Body - sporty'!BM45^Parametre!$A$9)/'Body - sporty'!$DK45</f>
        <v>2.1010059949728237E-3</v>
      </c>
      <c r="BN42" s="383">
        <f>('Body - sporty'!BN45^Parametre!$A$9)/'Body - sporty'!$DK45</f>
        <v>1.4928019836435805E-5</v>
      </c>
      <c r="BO42" s="383">
        <f>('Body - sporty'!BO45^Parametre!$A$9)/'Body - sporty'!$DK45</f>
        <v>0.30378886450937814</v>
      </c>
      <c r="BP42" s="383">
        <f>('Body - sporty'!BP45^Parametre!$A$9)/'Body - sporty'!$DK45</f>
        <v>7.5846850525880189E-3</v>
      </c>
      <c r="BQ42" s="383">
        <f>('Body - sporty'!BQ45^Parametre!$A$9)/'Body - sporty'!$DK45</f>
        <v>1.7739079844332198E-3</v>
      </c>
      <c r="BR42" s="383">
        <f>('Body - sporty'!BR45^Parametre!$A$9)/'Body - sporty'!$DK45</f>
        <v>4.7399942048042886E-4</v>
      </c>
      <c r="BS42" s="383">
        <f>('Body - sporty'!BS45^Parametre!$A$9)/'Body - sporty'!$DK45</f>
        <v>0</v>
      </c>
      <c r="BT42" s="383">
        <f>('Body - sporty'!BT45^Parametre!$A$9)/'Body - sporty'!$DK45</f>
        <v>3.3136560381433531E-4</v>
      </c>
      <c r="BU42" s="383">
        <f>('Body - sporty'!BU45^Parametre!$A$9)/'Body - sporty'!$DK45</f>
        <v>6.0786712765388742E-3</v>
      </c>
      <c r="BV42" s="383">
        <f>('Body - sporty'!BV45^Parametre!$A$9)/'Body - sporty'!$DK45</f>
        <v>0</v>
      </c>
      <c r="BW42" s="383">
        <f>('Body - sporty'!BW45^Parametre!$A$9)/'Body - sporty'!$DK45</f>
        <v>0</v>
      </c>
      <c r="BX42" s="383">
        <f>('Body - sporty'!BX45^Parametre!$A$9)/'Body - sporty'!$DK45</f>
        <v>3.2842489899786682E-6</v>
      </c>
      <c r="BY42" s="383">
        <f>('Body - sporty'!BY45^Parametre!$A$9)/'Body - sporty'!$DK45</f>
        <v>1.6712896483019752E-5</v>
      </c>
      <c r="BZ42" s="383">
        <f>('Body - sporty'!BZ45^Parametre!$A$9)/'Body - sporty'!$DK45</f>
        <v>3.8729262279985695E-5</v>
      </c>
      <c r="CA42" s="383">
        <f>('Body - sporty'!CA45^Parametre!$A$9)/'Body - sporty'!$DK45</f>
        <v>3.5842175627282369E-6</v>
      </c>
      <c r="CB42" s="383">
        <f>('Body - sporty'!CB45^Parametre!$A$9)/'Body - sporty'!$DK45</f>
        <v>2.2223863448532759E-2</v>
      </c>
      <c r="CC42" s="383">
        <f>('Body - sporty'!CC45^Parametre!$A$9)/'Body - sporty'!$DK45</f>
        <v>0</v>
      </c>
      <c r="CD42" s="383">
        <f>('Body - sporty'!CD45^Parametre!$A$9)/'Body - sporty'!$DK45</f>
        <v>3.8997148115923656E-4</v>
      </c>
      <c r="CE42" s="383">
        <f>('Body - sporty'!CE45^Parametre!$A$9)/'Body - sporty'!$DK45</f>
        <v>1.0711302149401148E-3</v>
      </c>
      <c r="CF42" s="383">
        <f>('Body - sporty'!CF45^Parametre!$A$9)/'Body - sporty'!$DK45</f>
        <v>5.5772150655098406E-4</v>
      </c>
      <c r="CG42" s="383">
        <f>('Body - sporty'!CG45^Parametre!$A$9)/'Body - sporty'!$DK45</f>
        <v>7.9648649118281567E-3</v>
      </c>
      <c r="CH42" s="383">
        <f>('Body - sporty'!CH45^Parametre!$A$9)/'Body - sporty'!$DK45</f>
        <v>2.7339551508437179E-3</v>
      </c>
      <c r="CI42" s="383">
        <f>('Body - sporty'!CI45^Parametre!$A$9)/'Body - sporty'!$DK45</f>
        <v>1.5564305760545301E-2</v>
      </c>
      <c r="CJ42" s="383">
        <f>('Body - sporty'!CJ45^Parametre!$A$9)/'Body - sporty'!$DK45</f>
        <v>3.2530220097085734E-5</v>
      </c>
      <c r="CK42" s="383">
        <f>('Body - sporty'!CK45^Parametre!$A$9)/'Body - sporty'!$DK45</f>
        <v>0</v>
      </c>
      <c r="CL42" s="383">
        <f>('Body - sporty'!CL45^Parametre!$A$9)/'Body - sporty'!$DK45</f>
        <v>0.10177495722987009</v>
      </c>
      <c r="CM42" s="383">
        <f>('Body - sporty'!CM45^Parametre!$A$9)/'Body - sporty'!$DK45</f>
        <v>0.20199720621307632</v>
      </c>
      <c r="CN42" s="383">
        <f>('Body - sporty'!CN45^Parametre!$A$9)/'Body - sporty'!$DK45</f>
        <v>4.9369977668407109E-5</v>
      </c>
      <c r="CO42" s="383">
        <f>('Body - sporty'!CO45^Parametre!$A$9)/'Body - sporty'!$DK45</f>
        <v>6.3243503321282021E-2</v>
      </c>
      <c r="CP42" s="383">
        <f>('Body - sporty'!CP45^Parametre!$A$9)/'Body - sporty'!$DK45</f>
        <v>1.7483107083501801E-6</v>
      </c>
      <c r="CQ42" s="383">
        <f>('Body - sporty'!CQ45^Parametre!$A$9)/'Body - sporty'!$DK45</f>
        <v>5.3216952075526173E-7</v>
      </c>
      <c r="CR42" s="383">
        <f>('Body - sporty'!CR45^Parametre!$A$9)/'Body - sporty'!$DK45</f>
        <v>5.3269533295037374E-3</v>
      </c>
      <c r="CS42" s="383">
        <f>('Body - sporty'!CS45^Parametre!$A$9)/'Body - sporty'!$DK45</f>
        <v>1.4476536939904184E-5</v>
      </c>
      <c r="CT42" s="383">
        <f>('Body - sporty'!CT45^Parametre!$A$9)/'Body - sporty'!$DK45</f>
        <v>4.7822807227212283E-4</v>
      </c>
      <c r="CU42" s="383">
        <f>('Body - sporty'!CU45^Parametre!$A$9)/'Body - sporty'!$DK45</f>
        <v>1.9304085729985734E-6</v>
      </c>
      <c r="CV42" s="383">
        <f>('Body - sporty'!CV45^Parametre!$A$9)/'Body - sporty'!$DK45</f>
        <v>1.1418704374870551E-4</v>
      </c>
      <c r="CW42" s="383">
        <f>('Body - sporty'!CW45^Parametre!$A$9)/'Body - sporty'!$DK45</f>
        <v>3.8026518809207254E-4</v>
      </c>
      <c r="CX42" s="383">
        <f>('Body - sporty'!CX45^Parametre!$A$9)/'Body - sporty'!$DK45</f>
        <v>2.1872359582631615E-6</v>
      </c>
      <c r="CY42" s="383">
        <f>('Body - sporty'!CY45^Parametre!$A$9)/'Body - sporty'!$DK45</f>
        <v>6.7987613522291854E-3</v>
      </c>
      <c r="CZ42" s="383">
        <f>('Body - sporty'!CZ45^Parametre!$A$9)/'Body - sporty'!$DK45</f>
        <v>0.19852547926286482</v>
      </c>
      <c r="DA42" s="383">
        <f>('Body - sporty'!DA45^Parametre!$A$9)/'Body - sporty'!$DK45</f>
        <v>0.16717911229517088</v>
      </c>
      <c r="DB42" s="383">
        <f>('Body - sporty'!DB45^Parametre!$A$9)/'Body - sporty'!$DK45</f>
        <v>2.690899902716472E-3</v>
      </c>
      <c r="DC42" s="383">
        <f>('Body - sporty'!DC45^Parametre!$A$9)/'Body - sporty'!$DK45</f>
        <v>0</v>
      </c>
      <c r="DD42" s="383">
        <f>('Body - sporty'!DD45^Parametre!$A$9)/'Body - sporty'!$DK45</f>
        <v>4.4201780440711585E-3</v>
      </c>
      <c r="DE42" s="383">
        <f>('Body - sporty'!DE45^Parametre!$A$9)/'Body - sporty'!$DK45</f>
        <v>0.55449430579428494</v>
      </c>
      <c r="DF42" s="383">
        <f>('Body - sporty'!DF45^Parametre!$A$9)/'Body - sporty'!$DK45</f>
        <v>0</v>
      </c>
      <c r="DG42" s="383">
        <f>('Body - sporty'!DG45^Parametre!$A$9)/'Body - sporty'!$DK45</f>
        <v>3.5506818594658084E-3</v>
      </c>
      <c r="DH42" s="383">
        <f>('Body - sporty'!DH45^Parametre!$A$9)/'Body - sporty'!$DK45</f>
        <v>0.53230374599484565</v>
      </c>
      <c r="DI42" s="383">
        <f>('Body - sporty'!DI45^Parametre!$A$9)/'Body - sporty'!$DK45</f>
        <v>3.4186333348350468E-4</v>
      </c>
    </row>
    <row r="43" spans="1:113" ht="14.25" customHeight="1" x14ac:dyDescent="0.25">
      <c r="A43" s="239" t="s">
        <v>45</v>
      </c>
      <c r="B43" s="383">
        <f>('Body - sporty'!B46^Parametre!$A$9)/'Body - sporty'!$DK46</f>
        <v>2.248263212007079E-4</v>
      </c>
      <c r="C43" s="383">
        <f>('Body - sporty'!C46^Parametre!$A$9)/'Body - sporty'!$DK46</f>
        <v>2.7765015623624984E-3</v>
      </c>
      <c r="D43" s="383">
        <f>('Body - sporty'!D46^Parametre!$A$9)/'Body - sporty'!$DK46</f>
        <v>8.0265224783069841E-2</v>
      </c>
      <c r="E43" s="383">
        <f>('Body - sporty'!E46^Parametre!$A$9)/'Body - sporty'!$DK46</f>
        <v>1.3771430961443227E-2</v>
      </c>
      <c r="F43" s="383">
        <f>('Body - sporty'!F46^Parametre!$A$9)/'Body - sporty'!$DK46</f>
        <v>2.2295228178931224E-4</v>
      </c>
      <c r="G43" s="383">
        <f>('Body - sporty'!G46^Parametre!$A$9)/'Body - sporty'!$DK46</f>
        <v>0.13147820697186585</v>
      </c>
      <c r="H43" s="383">
        <f>('Body - sporty'!H46^Parametre!$A$9)/'Body - sporty'!$DK46</f>
        <v>0</v>
      </c>
      <c r="I43" s="383">
        <f>('Body - sporty'!I46^Parametre!$A$9)/'Body - sporty'!$DK46</f>
        <v>5.8251044039416451E-2</v>
      </c>
      <c r="J43" s="383">
        <f>('Body - sporty'!J46^Parametre!$A$9)/'Body - sporty'!$DK46</f>
        <v>2.405371671021735E-2</v>
      </c>
      <c r="K43" s="383">
        <f>('Body - sporty'!K46^Parametre!$A$9)/'Body - sporty'!$DK46</f>
        <v>1.5151188089496811E-3</v>
      </c>
      <c r="L43" s="383">
        <f>('Body - sporty'!L46^Parametre!$A$9)/'Body - sporty'!$DK46</f>
        <v>8.4790189402878649E-2</v>
      </c>
      <c r="M43" s="383">
        <f>('Body - sporty'!M46^Parametre!$A$9)/'Body - sporty'!$DK46</f>
        <v>0.45709681104530975</v>
      </c>
      <c r="N43" s="383">
        <f>('Body - sporty'!N46^Parametre!$A$9)/'Body - sporty'!$DK46</f>
        <v>8.6660100069676615E-2</v>
      </c>
      <c r="O43" s="383">
        <f>('Body - sporty'!O46^Parametre!$A$9)/'Body - sporty'!$DK46</f>
        <v>0</v>
      </c>
      <c r="P43" s="383">
        <f>('Body - sporty'!P46^Parametre!$A$9)/'Body - sporty'!$DK46</f>
        <v>4.7895020082885985E-4</v>
      </c>
      <c r="Q43" s="383">
        <f>('Body - sporty'!Q46^Parametre!$A$9)/'Body - sporty'!$DK46</f>
        <v>1.1193368338504022E-3</v>
      </c>
      <c r="R43" s="383">
        <f>('Body - sporty'!R46^Parametre!$A$9)/'Body - sporty'!$DK46</f>
        <v>1.2949996101160775E-3</v>
      </c>
      <c r="S43" s="383">
        <f>('Body - sporty'!S46^Parametre!$A$9)/'Body - sporty'!$DK46</f>
        <v>1.0833059250901897E-3</v>
      </c>
      <c r="T43" s="383">
        <f>('Body - sporty'!T46^Parametre!$A$9)/'Body - sporty'!$DK46</f>
        <v>2.3974764707528902E-3</v>
      </c>
      <c r="U43" s="383">
        <f>('Body - sporty'!U46^Parametre!$A$9)/'Body - sporty'!$DK46</f>
        <v>8.5113075959887111E-2</v>
      </c>
      <c r="V43" s="383">
        <f>('Body - sporty'!V46^Parametre!$A$9)/'Body - sporty'!$DK46</f>
        <v>1.0855078151506388E-4</v>
      </c>
      <c r="W43" s="383">
        <f>('Body - sporty'!W46^Parametre!$A$9)/'Body - sporty'!$DK46</f>
        <v>1.5742334153174803E-2</v>
      </c>
      <c r="X43" s="383">
        <f>('Body - sporty'!X46^Parametre!$A$9)/'Body - sporty'!$DK46</f>
        <v>5.0091197395977355E-4</v>
      </c>
      <c r="Y43" s="383">
        <f>('Body - sporty'!Y46^Parametre!$A$9)/'Body - sporty'!$DK46</f>
        <v>2.8392127092156E-4</v>
      </c>
      <c r="Z43" s="383">
        <f>('Body - sporty'!Z46^Parametre!$A$9)/'Body - sporty'!$DK46</f>
        <v>0</v>
      </c>
      <c r="AA43" s="383">
        <f>('Body - sporty'!AA46^Parametre!$A$9)/'Body - sporty'!$DK46</f>
        <v>2.5076779035853507E-4</v>
      </c>
      <c r="AB43" s="383">
        <f>('Body - sporty'!AB46^Parametre!$A$9)/'Body - sporty'!$DK46</f>
        <v>8.0248598643233322E-3</v>
      </c>
      <c r="AC43" s="383">
        <f>('Body - sporty'!AC46^Parametre!$A$9)/'Body - sporty'!$DK46</f>
        <v>8.8638090104065315E-2</v>
      </c>
      <c r="AD43" s="383">
        <f>('Body - sporty'!AD46^Parametre!$A$9)/'Body - sporty'!$DK46</f>
        <v>1.622315270546472E-3</v>
      </c>
      <c r="AE43" s="383">
        <f>('Body - sporty'!AE46^Parametre!$A$9)/'Body - sporty'!$DK46</f>
        <v>1.3293317873998775E-4</v>
      </c>
      <c r="AF43" s="383">
        <f>('Body - sporty'!AF46^Parametre!$A$9)/'Body - sporty'!$DK46</f>
        <v>0</v>
      </c>
      <c r="AG43" s="383">
        <f>('Body - sporty'!AG46^Parametre!$A$9)/'Body - sporty'!$DK46</f>
        <v>0</v>
      </c>
      <c r="AH43" s="383">
        <f>('Body - sporty'!AH46^Parametre!$A$9)/'Body - sporty'!$DK46</f>
        <v>0</v>
      </c>
      <c r="AI43" s="383">
        <f>('Body - sporty'!AI46^Parametre!$A$9)/'Body - sporty'!$DK46</f>
        <v>8.8526769137286226E-3</v>
      </c>
      <c r="AJ43" s="383">
        <f>('Body - sporty'!AJ46^Parametre!$A$9)/'Body - sporty'!$DK46</f>
        <v>1.790277992697771E-2</v>
      </c>
      <c r="AK43" s="383">
        <f>('Body - sporty'!AK46^Parametre!$A$9)/'Body - sporty'!$DK46</f>
        <v>1.1679481020488184E-2</v>
      </c>
      <c r="AL43" s="383">
        <f>('Body - sporty'!AL46^Parametre!$A$9)/'Body - sporty'!$DK46</f>
        <v>1.3114738498995061E-2</v>
      </c>
      <c r="AM43" s="383">
        <f>('Body - sporty'!AM46^Parametre!$A$9)/'Body - sporty'!$DK46</f>
        <v>0</v>
      </c>
      <c r="AN43" s="383">
        <f>('Body - sporty'!AN46^Parametre!$A$9)/'Body - sporty'!$DK46</f>
        <v>1.5687934185394197E-2</v>
      </c>
      <c r="AO43" s="383">
        <f>('Body - sporty'!AO46^Parametre!$A$9)/'Body - sporty'!$DK46</f>
        <v>5.7451900314268067E-4</v>
      </c>
      <c r="AP43" s="383">
        <f>('Body - sporty'!AP46^Parametre!$A$9)/'Body - sporty'!$DK46</f>
        <v>1</v>
      </c>
      <c r="AQ43" s="383">
        <f>('Body - sporty'!AQ46^Parametre!$A$9)/'Body - sporty'!$DK46</f>
        <v>2.5967276730074656E-4</v>
      </c>
      <c r="AR43" s="383">
        <f>('Body - sporty'!AR46^Parametre!$A$9)/'Body - sporty'!$DK46</f>
        <v>2.4264977477769762E-4</v>
      </c>
      <c r="AS43" s="383">
        <f>('Body - sporty'!AS46^Parametre!$A$9)/'Body - sporty'!$DK46</f>
        <v>0.11086418699625007</v>
      </c>
      <c r="AT43" s="383">
        <f>('Body - sporty'!AT46^Parametre!$A$9)/'Body - sporty'!$DK46</f>
        <v>1.519811304692008E-2</v>
      </c>
      <c r="AU43" s="383">
        <f>('Body - sporty'!AU46^Parametre!$A$9)/'Body - sporty'!$DK46</f>
        <v>6.8394882385095654E-2</v>
      </c>
      <c r="AV43" s="383">
        <f>('Body - sporty'!AV46^Parametre!$A$9)/'Body - sporty'!$DK46</f>
        <v>0</v>
      </c>
      <c r="AW43" s="383">
        <f>('Body - sporty'!AW46^Parametre!$A$9)/'Body - sporty'!$DK46</f>
        <v>0</v>
      </c>
      <c r="AX43" s="383">
        <f>('Body - sporty'!AX46^Parametre!$A$9)/'Body - sporty'!$DK46</f>
        <v>7.7545831324653267E-3</v>
      </c>
      <c r="AY43" s="383">
        <f>('Body - sporty'!AY46^Parametre!$A$9)/'Body - sporty'!$DK46</f>
        <v>0.11938037931016816</v>
      </c>
      <c r="AZ43" s="383">
        <f>('Body - sporty'!AZ46^Parametre!$A$9)/'Body - sporty'!$DK46</f>
        <v>0</v>
      </c>
      <c r="BA43" s="383">
        <f>('Body - sporty'!BA46^Parametre!$A$9)/'Body - sporty'!$DK46</f>
        <v>2.7626474257811531E-2</v>
      </c>
      <c r="BB43" s="383">
        <f>('Body - sporty'!BB46^Parametre!$A$9)/'Body - sporty'!$DK46</f>
        <v>0</v>
      </c>
      <c r="BC43" s="383">
        <f>('Body - sporty'!BC46^Parametre!$A$9)/'Body - sporty'!$DK46</f>
        <v>4.0016160097713149E-6</v>
      </c>
      <c r="BD43" s="383">
        <f>('Body - sporty'!BD46^Parametre!$A$9)/'Body - sporty'!$DK46</f>
        <v>0</v>
      </c>
      <c r="BE43" s="383">
        <f>('Body - sporty'!BE46^Parametre!$A$9)/'Body - sporty'!$DK46</f>
        <v>1.2358117428662507E-2</v>
      </c>
      <c r="BF43" s="383">
        <f>('Body - sporty'!BF46^Parametre!$A$9)/'Body - sporty'!$DK46</f>
        <v>0</v>
      </c>
      <c r="BG43" s="383">
        <f>('Body - sporty'!BG46^Parametre!$A$9)/'Body - sporty'!$DK46</f>
        <v>2.3971309881579423E-5</v>
      </c>
      <c r="BH43" s="383">
        <f>('Body - sporty'!BH46^Parametre!$A$9)/'Body - sporty'!$DK46</f>
        <v>4.5185774177980576E-3</v>
      </c>
      <c r="BI43" s="383">
        <f>('Body - sporty'!BI46^Parametre!$A$9)/'Body - sporty'!$DK46</f>
        <v>2.5610342462536415E-4</v>
      </c>
      <c r="BJ43" s="383">
        <f>('Body - sporty'!BJ46^Parametre!$A$9)/'Body - sporty'!$DK46</f>
        <v>5.3266870272061404E-4</v>
      </c>
      <c r="BK43" s="383">
        <f>('Body - sporty'!BK46^Parametre!$A$9)/'Body - sporty'!$DK46</f>
        <v>0</v>
      </c>
      <c r="BL43" s="383">
        <f>('Body - sporty'!BL46^Parametre!$A$9)/'Body - sporty'!$DK46</f>
        <v>0</v>
      </c>
      <c r="BM43" s="383">
        <f>('Body - sporty'!BM46^Parametre!$A$9)/'Body - sporty'!$DK46</f>
        <v>1.0020657723553439E-3</v>
      </c>
      <c r="BN43" s="383">
        <f>('Body - sporty'!BN46^Parametre!$A$9)/'Body - sporty'!$DK46</f>
        <v>2.8753123986877264E-5</v>
      </c>
      <c r="BO43" s="383">
        <f>('Body - sporty'!BO46^Parametre!$A$9)/'Body - sporty'!$DK46</f>
        <v>5.0792046278468346E-2</v>
      </c>
      <c r="BP43" s="383">
        <f>('Body - sporty'!BP46^Parametre!$A$9)/'Body - sporty'!$DK46</f>
        <v>4.5852849997853563E-3</v>
      </c>
      <c r="BQ43" s="383">
        <f>('Body - sporty'!BQ46^Parametre!$A$9)/'Body - sporty'!$DK46</f>
        <v>1.2634580798198595E-2</v>
      </c>
      <c r="BR43" s="383">
        <f>('Body - sporty'!BR46^Parametre!$A$9)/'Body - sporty'!$DK46</f>
        <v>5.5885600370727271E-4</v>
      </c>
      <c r="BS43" s="383">
        <f>('Body - sporty'!BS46^Parametre!$A$9)/'Body - sporty'!$DK46</f>
        <v>0</v>
      </c>
      <c r="BT43" s="383">
        <f>('Body - sporty'!BT46^Parametre!$A$9)/'Body - sporty'!$DK46</f>
        <v>5.5402745295526638E-5</v>
      </c>
      <c r="BU43" s="383">
        <f>('Body - sporty'!BU46^Parametre!$A$9)/'Body - sporty'!$DK46</f>
        <v>1.933173907405124E-3</v>
      </c>
      <c r="BV43" s="383">
        <f>('Body - sporty'!BV46^Parametre!$A$9)/'Body - sporty'!$DK46</f>
        <v>0</v>
      </c>
      <c r="BW43" s="383">
        <f>('Body - sporty'!BW46^Parametre!$A$9)/'Body - sporty'!$DK46</f>
        <v>0</v>
      </c>
      <c r="BX43" s="383">
        <f>('Body - sporty'!BX46^Parametre!$A$9)/'Body - sporty'!$DK46</f>
        <v>0</v>
      </c>
      <c r="BY43" s="383">
        <f>('Body - sporty'!BY46^Parametre!$A$9)/'Body - sporty'!$DK46</f>
        <v>6.3388344007769982E-6</v>
      </c>
      <c r="BZ43" s="383">
        <f>('Body - sporty'!BZ46^Parametre!$A$9)/'Body - sporty'!$DK46</f>
        <v>3.2042575979603452E-4</v>
      </c>
      <c r="CA43" s="383">
        <f>('Body - sporty'!CA46^Parametre!$A$9)/'Body - sporty'!$DK46</f>
        <v>0</v>
      </c>
      <c r="CB43" s="383">
        <f>('Body - sporty'!CB46^Parametre!$A$9)/'Body - sporty'!$DK46</f>
        <v>1.5314013159517521E-3</v>
      </c>
      <c r="CC43" s="383">
        <f>('Body - sporty'!CC46^Parametre!$A$9)/'Body - sporty'!$DK46</f>
        <v>0</v>
      </c>
      <c r="CD43" s="383">
        <f>('Body - sporty'!CD46^Parametre!$A$9)/'Body - sporty'!$DK46</f>
        <v>2.6260414467415968E-3</v>
      </c>
      <c r="CE43" s="383">
        <f>('Body - sporty'!CE46^Parametre!$A$9)/'Body - sporty'!$DK46</f>
        <v>6.162592940425737E-3</v>
      </c>
      <c r="CF43" s="383">
        <f>('Body - sporty'!CF46^Parametre!$A$9)/'Body - sporty'!$DK46</f>
        <v>0</v>
      </c>
      <c r="CG43" s="383">
        <f>('Body - sporty'!CG46^Parametre!$A$9)/'Body - sporty'!$DK46</f>
        <v>0</v>
      </c>
      <c r="CH43" s="383">
        <f>('Body - sporty'!CH46^Parametre!$A$9)/'Body - sporty'!$DK46</f>
        <v>1.4208113652657103E-2</v>
      </c>
      <c r="CI43" s="383">
        <f>('Body - sporty'!CI46^Parametre!$A$9)/'Body - sporty'!$DK46</f>
        <v>0</v>
      </c>
      <c r="CJ43" s="383">
        <f>('Body - sporty'!CJ46^Parametre!$A$9)/'Body - sporty'!$DK46</f>
        <v>0</v>
      </c>
      <c r="CK43" s="383">
        <f>('Body - sporty'!CK46^Parametre!$A$9)/'Body - sporty'!$DK46</f>
        <v>0</v>
      </c>
      <c r="CL43" s="383">
        <f>('Body - sporty'!CL46^Parametre!$A$9)/'Body - sporty'!$DK46</f>
        <v>2.737153930672738E-2</v>
      </c>
      <c r="CM43" s="383">
        <f>('Body - sporty'!CM46^Parametre!$A$9)/'Body - sporty'!$DK46</f>
        <v>1.2199006310151533E-2</v>
      </c>
      <c r="CN43" s="383">
        <f>('Body - sporty'!CN46^Parametre!$A$9)/'Body - sporty'!$DK46</f>
        <v>4.1411309331656556E-5</v>
      </c>
      <c r="CO43" s="383">
        <f>('Body - sporty'!CO46^Parametre!$A$9)/'Body - sporty'!$DK46</f>
        <v>2.7134201264611354E-2</v>
      </c>
      <c r="CP43" s="383">
        <f>('Body - sporty'!CP46^Parametre!$A$9)/'Body - sporty'!$DK46</f>
        <v>1.4612587524385759E-5</v>
      </c>
      <c r="CQ43" s="383">
        <f>('Body - sporty'!CQ46^Parametre!$A$9)/'Body - sporty'!$DK46</f>
        <v>0</v>
      </c>
      <c r="CR43" s="383">
        <f>('Body - sporty'!CR46^Parametre!$A$9)/'Body - sporty'!$DK46</f>
        <v>1.4641260319445068E-3</v>
      </c>
      <c r="CS43" s="383">
        <f>('Body - sporty'!CS46^Parametre!$A$9)/'Body - sporty'!$DK46</f>
        <v>1.3285183673256653E-4</v>
      </c>
      <c r="CT43" s="383">
        <f>('Body - sporty'!CT46^Parametre!$A$9)/'Body - sporty'!$DK46</f>
        <v>3.0706345447104014E-3</v>
      </c>
      <c r="CU43" s="383">
        <f>('Body - sporty'!CU46^Parametre!$A$9)/'Body - sporty'!$DK46</f>
        <v>0</v>
      </c>
      <c r="CV43" s="383">
        <f>('Body - sporty'!CV46^Parametre!$A$9)/'Body - sporty'!$DK46</f>
        <v>0</v>
      </c>
      <c r="CW43" s="383">
        <f>('Body - sporty'!CW46^Parametre!$A$9)/'Body - sporty'!$DK46</f>
        <v>0</v>
      </c>
      <c r="CX43" s="383">
        <f>('Body - sporty'!CX46^Parametre!$A$9)/'Body - sporty'!$DK46</f>
        <v>1.9930022722870224E-5</v>
      </c>
      <c r="CY43" s="383">
        <f>('Body - sporty'!CY46^Parametre!$A$9)/'Body - sporty'!$DK46</f>
        <v>4.8345442810671678E-2</v>
      </c>
      <c r="CZ43" s="383">
        <f>('Body - sporty'!CZ46^Parametre!$A$9)/'Body - sporty'!$DK46</f>
        <v>7.5242412661522982E-3</v>
      </c>
      <c r="DA43" s="383">
        <f>('Body - sporty'!DA46^Parametre!$A$9)/'Body - sporty'!$DK46</f>
        <v>0.2926751680735688</v>
      </c>
      <c r="DB43" s="383">
        <f>('Body - sporty'!DB46^Parametre!$A$9)/'Body - sporty'!$DK46</f>
        <v>2.0245370928011631E-2</v>
      </c>
      <c r="DC43" s="383">
        <f>('Body - sporty'!DC46^Parametre!$A$9)/'Body - sporty'!$DK46</f>
        <v>0</v>
      </c>
      <c r="DD43" s="383">
        <f>('Body - sporty'!DD46^Parametre!$A$9)/'Body - sporty'!$DK46</f>
        <v>2.3461804354224075E-4</v>
      </c>
      <c r="DE43" s="383">
        <f>('Body - sporty'!DE46^Parametre!$A$9)/'Body - sporty'!$DK46</f>
        <v>0.12568161937356137</v>
      </c>
      <c r="DF43" s="383">
        <f>('Body - sporty'!DF46^Parametre!$A$9)/'Body - sporty'!$DK46</f>
        <v>0</v>
      </c>
      <c r="DG43" s="383">
        <f>('Body - sporty'!DG46^Parametre!$A$9)/'Body - sporty'!$DK46</f>
        <v>1.3923067897914603E-2</v>
      </c>
      <c r="DH43" s="383">
        <f>('Body - sporty'!DH46^Parametre!$A$9)/'Body - sporty'!$DK46</f>
        <v>2.7912643964454569E-2</v>
      </c>
      <c r="DI43" s="383">
        <f>('Body - sporty'!DI46^Parametre!$A$9)/'Body - sporty'!$DK46</f>
        <v>0</v>
      </c>
    </row>
    <row r="44" spans="1:113" ht="14.25" customHeight="1" x14ac:dyDescent="0.25">
      <c r="A44" s="239" t="s">
        <v>46</v>
      </c>
      <c r="B44" s="383">
        <f>('Body - sporty'!B47^Parametre!$A$9)/'Body - sporty'!$DK47</f>
        <v>3.719336223560222E-4</v>
      </c>
      <c r="C44" s="383">
        <f>('Body - sporty'!C47^Parametre!$A$9)/'Body - sporty'!$DK47</f>
        <v>3.2030697036308118E-3</v>
      </c>
      <c r="D44" s="383">
        <f>('Body - sporty'!D47^Parametre!$A$9)/'Body - sporty'!$DK47</f>
        <v>7.7682277477051351E-2</v>
      </c>
      <c r="E44" s="383">
        <f>('Body - sporty'!E47^Parametre!$A$9)/'Body - sporty'!$DK47</f>
        <v>2.0608171932198081E-2</v>
      </c>
      <c r="F44" s="383">
        <f>('Body - sporty'!F47^Parametre!$A$9)/'Body - sporty'!$DK47</f>
        <v>2.2992897111020081E-4</v>
      </c>
      <c r="G44" s="383">
        <f>('Body - sporty'!G47^Parametre!$A$9)/'Body - sporty'!$DK47</f>
        <v>0.14296738720517974</v>
      </c>
      <c r="H44" s="383">
        <f>('Body - sporty'!H47^Parametre!$A$9)/'Body - sporty'!$DK47</f>
        <v>0</v>
      </c>
      <c r="I44" s="383">
        <f>('Body - sporty'!I47^Parametre!$A$9)/'Body - sporty'!$DK47</f>
        <v>5.7730948034900538E-2</v>
      </c>
      <c r="J44" s="383">
        <f>('Body - sporty'!J47^Parametre!$A$9)/'Body - sporty'!$DK47</f>
        <v>3.9608737367160037E-2</v>
      </c>
      <c r="K44" s="383">
        <f>('Body - sporty'!K47^Parametre!$A$9)/'Body - sporty'!$DK47</f>
        <v>0</v>
      </c>
      <c r="L44" s="383">
        <f>('Body - sporty'!L47^Parametre!$A$9)/'Body - sporty'!$DK47</f>
        <v>7.7585608199966696E-2</v>
      </c>
      <c r="M44" s="383">
        <f>('Body - sporty'!M47^Parametre!$A$9)/'Body - sporty'!$DK47</f>
        <v>0.88791059548971774</v>
      </c>
      <c r="N44" s="383">
        <f>('Body - sporty'!N47^Parametre!$A$9)/'Body - sporty'!$DK47</f>
        <v>1.0717886544698978E-2</v>
      </c>
      <c r="O44" s="383">
        <f>('Body - sporty'!O47^Parametre!$A$9)/'Body - sporty'!$DK47</f>
        <v>1.073173099190501E-3</v>
      </c>
      <c r="P44" s="383">
        <f>('Body - sporty'!P47^Parametre!$A$9)/'Body - sporty'!$DK47</f>
        <v>0</v>
      </c>
      <c r="Q44" s="383">
        <f>('Body - sporty'!Q47^Parametre!$A$9)/'Body - sporty'!$DK47</f>
        <v>1.4947702777663126E-3</v>
      </c>
      <c r="R44" s="383">
        <f>('Body - sporty'!R47^Parametre!$A$9)/'Body - sporty'!$DK47</f>
        <v>0</v>
      </c>
      <c r="S44" s="383">
        <f>('Body - sporty'!S47^Parametre!$A$9)/'Body - sporty'!$DK47</f>
        <v>1.3135785304021104E-3</v>
      </c>
      <c r="T44" s="383">
        <f>('Body - sporty'!T47^Parametre!$A$9)/'Body - sporty'!$DK47</f>
        <v>2.6189416941030477E-3</v>
      </c>
      <c r="U44" s="383">
        <f>('Body - sporty'!U47^Parametre!$A$9)/'Body - sporty'!$DK47</f>
        <v>5.8875454570777835E-2</v>
      </c>
      <c r="V44" s="383">
        <f>('Body - sporty'!V47^Parametre!$A$9)/'Body - sporty'!$DK47</f>
        <v>1.7634327758823853E-4</v>
      </c>
      <c r="W44" s="383">
        <f>('Body - sporty'!W47^Parametre!$A$9)/'Body - sporty'!$DK47</f>
        <v>1.6738327422175483E-2</v>
      </c>
      <c r="X44" s="383">
        <f>('Body - sporty'!X47^Parametre!$A$9)/'Body - sporty'!$DK47</f>
        <v>2.3012811751668982E-5</v>
      </c>
      <c r="Y44" s="383">
        <f>('Body - sporty'!Y47^Parametre!$A$9)/'Body - sporty'!$DK47</f>
        <v>3.4995234527478131E-4</v>
      </c>
      <c r="Z44" s="383">
        <f>('Body - sporty'!Z47^Parametre!$A$9)/'Body - sporty'!$DK47</f>
        <v>0</v>
      </c>
      <c r="AA44" s="383">
        <f>('Body - sporty'!AA47^Parametre!$A$9)/'Body - sporty'!$DK47</f>
        <v>1.1725672326581448E-4</v>
      </c>
      <c r="AB44" s="383">
        <f>('Body - sporty'!AB47^Parametre!$A$9)/'Body - sporty'!$DK47</f>
        <v>9.2693934189892017E-3</v>
      </c>
      <c r="AC44" s="383">
        <f>('Body - sporty'!AC47^Parametre!$A$9)/'Body - sporty'!$DK47</f>
        <v>7.3990775778545417E-2</v>
      </c>
      <c r="AD44" s="383">
        <f>('Body - sporty'!AD47^Parametre!$A$9)/'Body - sporty'!$DK47</f>
        <v>1.5804943497666141E-3</v>
      </c>
      <c r="AE44" s="383">
        <f>('Body - sporty'!AE47^Parametre!$A$9)/'Body - sporty'!$DK47</f>
        <v>2.326260620814671E-4</v>
      </c>
      <c r="AF44" s="383">
        <f>('Body - sporty'!AF47^Parametre!$A$9)/'Body - sporty'!$DK47</f>
        <v>0</v>
      </c>
      <c r="AG44" s="383">
        <f>('Body - sporty'!AG47^Parametre!$A$9)/'Body - sporty'!$DK47</f>
        <v>0</v>
      </c>
      <c r="AH44" s="383">
        <f>('Body - sporty'!AH47^Parametre!$A$9)/'Body - sporty'!$DK47</f>
        <v>4.0091386681108235E-5</v>
      </c>
      <c r="AI44" s="383">
        <f>('Body - sporty'!AI47^Parametre!$A$9)/'Body - sporty'!$DK47</f>
        <v>9.7054745790511338E-3</v>
      </c>
      <c r="AJ44" s="383">
        <f>('Body - sporty'!AJ47^Parametre!$A$9)/'Body - sporty'!$DK47</f>
        <v>1.7365105333005428E-2</v>
      </c>
      <c r="AK44" s="383">
        <f>('Body - sporty'!AK47^Parametre!$A$9)/'Body - sporty'!$DK47</f>
        <v>1.1586306434311694E-2</v>
      </c>
      <c r="AL44" s="383">
        <f>('Body - sporty'!AL47^Parametre!$A$9)/'Body - sporty'!$DK47</f>
        <v>1.5632178403777227E-2</v>
      </c>
      <c r="AM44" s="383">
        <f>('Body - sporty'!AM47^Parametre!$A$9)/'Body - sporty'!$DK47</f>
        <v>0</v>
      </c>
      <c r="AN44" s="383">
        <f>('Body - sporty'!AN47^Parametre!$A$9)/'Body - sporty'!$DK47</f>
        <v>1.7443887992906553E-3</v>
      </c>
      <c r="AO44" s="383">
        <f>('Body - sporty'!AO47^Parametre!$A$9)/'Body - sporty'!$DK47</f>
        <v>6.4156037113772873E-4</v>
      </c>
      <c r="AP44" s="383">
        <f>('Body - sporty'!AP47^Parametre!$A$9)/'Body - sporty'!$DK47</f>
        <v>1</v>
      </c>
      <c r="AQ44" s="383">
        <f>('Body - sporty'!AQ47^Parametre!$A$9)/'Body - sporty'!$DK47</f>
        <v>1.0190757722335767E-5</v>
      </c>
      <c r="AR44" s="383">
        <f>('Body - sporty'!AR47^Parametre!$A$9)/'Body - sporty'!$DK47</f>
        <v>3.0657121575340186E-4</v>
      </c>
      <c r="AS44" s="383">
        <f>('Body - sporty'!AS47^Parametre!$A$9)/'Body - sporty'!$DK47</f>
        <v>0.12595004843447913</v>
      </c>
      <c r="AT44" s="383">
        <f>('Body - sporty'!AT47^Parametre!$A$9)/'Body - sporty'!$DK47</f>
        <v>1.901765126311827E-2</v>
      </c>
      <c r="AU44" s="383">
        <f>('Body - sporty'!AU47^Parametre!$A$9)/'Body - sporty'!$DK47</f>
        <v>0.1068828048583544</v>
      </c>
      <c r="AV44" s="383">
        <f>('Body - sporty'!AV47^Parametre!$A$9)/'Body - sporty'!$DK47</f>
        <v>0</v>
      </c>
      <c r="AW44" s="383">
        <f>('Body - sporty'!AW47^Parametre!$A$9)/'Body - sporty'!$DK47</f>
        <v>7.4193759661440109E-3</v>
      </c>
      <c r="AX44" s="383">
        <f>('Body - sporty'!AX47^Parametre!$A$9)/'Body - sporty'!$DK47</f>
        <v>1.0199089636566207E-2</v>
      </c>
      <c r="AY44" s="383">
        <f>('Body - sporty'!AY47^Parametre!$A$9)/'Body - sporty'!$DK47</f>
        <v>0.13125811896940567</v>
      </c>
      <c r="AZ44" s="383">
        <f>('Body - sporty'!AZ47^Parametre!$A$9)/'Body - sporty'!$DK47</f>
        <v>1.8065483247360346E-4</v>
      </c>
      <c r="BA44" s="383">
        <f>('Body - sporty'!BA47^Parametre!$A$9)/'Body - sporty'!$DK47</f>
        <v>5.7417022852443496E-2</v>
      </c>
      <c r="BB44" s="383">
        <f>('Body - sporty'!BB47^Parametre!$A$9)/'Body - sporty'!$DK47</f>
        <v>3.0901955915037054E-4</v>
      </c>
      <c r="BC44" s="383">
        <f>('Body - sporty'!BC47^Parametre!$A$9)/'Body - sporty'!$DK47</f>
        <v>0</v>
      </c>
      <c r="BD44" s="383">
        <f>('Body - sporty'!BD47^Parametre!$A$9)/'Body - sporty'!$DK47</f>
        <v>0</v>
      </c>
      <c r="BE44" s="383">
        <f>('Body - sporty'!BE47^Parametre!$A$9)/'Body - sporty'!$DK47</f>
        <v>8.9704676542845564E-3</v>
      </c>
      <c r="BF44" s="383">
        <f>('Body - sporty'!BF47^Parametre!$A$9)/'Body - sporty'!$DK47</f>
        <v>8.504879284319728E-5</v>
      </c>
      <c r="BG44" s="383">
        <f>('Body - sporty'!BG47^Parametre!$A$9)/'Body - sporty'!$DK47</f>
        <v>2.7371934900810813E-5</v>
      </c>
      <c r="BH44" s="383">
        <f>('Body - sporty'!BH47^Parametre!$A$9)/'Body - sporty'!$DK47</f>
        <v>4.790968349561814E-3</v>
      </c>
      <c r="BI44" s="383">
        <f>('Body - sporty'!BI47^Parametre!$A$9)/'Body - sporty'!$DK47</f>
        <v>0</v>
      </c>
      <c r="BJ44" s="383">
        <f>('Body - sporty'!BJ47^Parametre!$A$9)/'Body - sporty'!$DK47</f>
        <v>0</v>
      </c>
      <c r="BK44" s="383">
        <f>('Body - sporty'!BK47^Parametre!$A$9)/'Body - sporty'!$DK47</f>
        <v>0</v>
      </c>
      <c r="BL44" s="383">
        <f>('Body - sporty'!BL47^Parametre!$A$9)/'Body - sporty'!$DK47</f>
        <v>0</v>
      </c>
      <c r="BM44" s="383">
        <f>('Body - sporty'!BM47^Parametre!$A$9)/'Body - sporty'!$DK47</f>
        <v>1.1361049245957591E-3</v>
      </c>
      <c r="BN44" s="383">
        <f>('Body - sporty'!BN47^Parametre!$A$9)/'Body - sporty'!$DK47</f>
        <v>0</v>
      </c>
      <c r="BO44" s="383">
        <f>('Body - sporty'!BO47^Parametre!$A$9)/'Body - sporty'!$DK47</f>
        <v>3.801441600554447E-2</v>
      </c>
      <c r="BP44" s="383">
        <f>('Body - sporty'!BP47^Parametre!$A$9)/'Body - sporty'!$DK47</f>
        <v>0</v>
      </c>
      <c r="BQ44" s="383">
        <f>('Body - sporty'!BQ47^Parametre!$A$9)/'Body - sporty'!$DK47</f>
        <v>1.4253591203344448E-2</v>
      </c>
      <c r="BR44" s="383">
        <f>('Body - sporty'!BR47^Parametre!$A$9)/'Body - sporty'!$DK47</f>
        <v>8.856216158397226E-4</v>
      </c>
      <c r="BS44" s="383">
        <f>('Body - sporty'!BS47^Parametre!$A$9)/'Body - sporty'!$DK47</f>
        <v>0</v>
      </c>
      <c r="BT44" s="383">
        <f>('Body - sporty'!BT47^Parametre!$A$9)/'Body - sporty'!$DK47</f>
        <v>7.5611215733374082E-5</v>
      </c>
      <c r="BU44" s="383">
        <f>('Body - sporty'!BU47^Parametre!$A$9)/'Body - sporty'!$DK47</f>
        <v>1.995310065733552E-3</v>
      </c>
      <c r="BV44" s="383">
        <f>('Body - sporty'!BV47^Parametre!$A$9)/'Body - sporty'!$DK47</f>
        <v>0</v>
      </c>
      <c r="BW44" s="383">
        <f>('Body - sporty'!BW47^Parametre!$A$9)/'Body - sporty'!$DK47</f>
        <v>0</v>
      </c>
      <c r="BX44" s="383">
        <f>('Body - sporty'!BX47^Parametre!$A$9)/'Body - sporty'!$DK47</f>
        <v>0</v>
      </c>
      <c r="BY44" s="383">
        <f>('Body - sporty'!BY47^Parametre!$A$9)/'Body - sporty'!$DK47</f>
        <v>0</v>
      </c>
      <c r="BZ44" s="383">
        <f>('Body - sporty'!BZ47^Parametre!$A$9)/'Body - sporty'!$DK47</f>
        <v>0</v>
      </c>
      <c r="CA44" s="383">
        <f>('Body - sporty'!CA47^Parametre!$A$9)/'Body - sporty'!$DK47</f>
        <v>0</v>
      </c>
      <c r="CB44" s="383">
        <f>('Body - sporty'!CB47^Parametre!$A$9)/'Body - sporty'!$DK47</f>
        <v>1.1613304939205604E-3</v>
      </c>
      <c r="CC44" s="383">
        <f>('Body - sporty'!CC47^Parametre!$A$9)/'Body - sporty'!$DK47</f>
        <v>0</v>
      </c>
      <c r="CD44" s="383">
        <f>('Body - sporty'!CD47^Parametre!$A$9)/'Body - sporty'!$DK47</f>
        <v>2.6581687718413884E-3</v>
      </c>
      <c r="CE44" s="383">
        <f>('Body - sporty'!CE47^Parametre!$A$9)/'Body - sporty'!$DK47</f>
        <v>6.8860567901658605E-3</v>
      </c>
      <c r="CF44" s="383">
        <f>('Body - sporty'!CF47^Parametre!$A$9)/'Body - sporty'!$DK47</f>
        <v>0</v>
      </c>
      <c r="CG44" s="383">
        <f>('Body - sporty'!CG47^Parametre!$A$9)/'Body - sporty'!$DK47</f>
        <v>3.8350547359728593E-2</v>
      </c>
      <c r="CH44" s="383">
        <f>('Body - sporty'!CH47^Parametre!$A$9)/'Body - sporty'!$DK47</f>
        <v>2.4205853130037213E-2</v>
      </c>
      <c r="CI44" s="383">
        <f>('Body - sporty'!CI47^Parametre!$A$9)/'Body - sporty'!$DK47</f>
        <v>0</v>
      </c>
      <c r="CJ44" s="383">
        <f>('Body - sporty'!CJ47^Parametre!$A$9)/'Body - sporty'!$DK47</f>
        <v>7.6430843521163195E-5</v>
      </c>
      <c r="CK44" s="383">
        <f>('Body - sporty'!CK47^Parametre!$A$9)/'Body - sporty'!$DK47</f>
        <v>0</v>
      </c>
      <c r="CL44" s="383">
        <f>('Body - sporty'!CL47^Parametre!$A$9)/'Body - sporty'!$DK47</f>
        <v>2.6539620833877318E-2</v>
      </c>
      <c r="CM44" s="383">
        <f>('Body - sporty'!CM47^Parametre!$A$9)/'Body - sporty'!$DK47</f>
        <v>1.1869249791158385E-2</v>
      </c>
      <c r="CN44" s="383">
        <f>('Body - sporty'!CN47^Parametre!$A$9)/'Body - sporty'!$DK47</f>
        <v>4.5418068367447077E-5</v>
      </c>
      <c r="CO44" s="383">
        <f>('Body - sporty'!CO47^Parametre!$A$9)/'Body - sporty'!$DK47</f>
        <v>3.5669237777848153E-2</v>
      </c>
      <c r="CP44" s="383">
        <f>('Body - sporty'!CP47^Parametre!$A$9)/'Body - sporty'!$DK47</f>
        <v>1.5557797179276465E-5</v>
      </c>
      <c r="CQ44" s="383">
        <f>('Body - sporty'!CQ47^Parametre!$A$9)/'Body - sporty'!$DK47</f>
        <v>0</v>
      </c>
      <c r="CR44" s="383">
        <f>('Body - sporty'!CR47^Parametre!$A$9)/'Body - sporty'!$DK47</f>
        <v>8.263517740163432E-3</v>
      </c>
      <c r="CS44" s="383">
        <f>('Body - sporty'!CS47^Parametre!$A$9)/'Body - sporty'!$DK47</f>
        <v>1.3551580025996149E-4</v>
      </c>
      <c r="CT44" s="383">
        <f>('Body - sporty'!CT47^Parametre!$A$9)/'Body - sporty'!$DK47</f>
        <v>0</v>
      </c>
      <c r="CU44" s="383">
        <f>('Body - sporty'!CU47^Parametre!$A$9)/'Body - sporty'!$DK47</f>
        <v>0</v>
      </c>
      <c r="CV44" s="383">
        <f>('Body - sporty'!CV47^Parametre!$A$9)/'Body - sporty'!$DK47</f>
        <v>0</v>
      </c>
      <c r="CW44" s="383">
        <f>('Body - sporty'!CW47^Parametre!$A$9)/'Body - sporty'!$DK47</f>
        <v>0</v>
      </c>
      <c r="CX44" s="383">
        <f>('Body - sporty'!CX47^Parametre!$A$9)/'Body - sporty'!$DK47</f>
        <v>2.2817965719093145E-5</v>
      </c>
      <c r="CY44" s="383">
        <f>('Body - sporty'!CY47^Parametre!$A$9)/'Body - sporty'!$DK47</f>
        <v>5.7712786839488384E-2</v>
      </c>
      <c r="CZ44" s="383">
        <f>('Body - sporty'!CZ47^Parametre!$A$9)/'Body - sporty'!$DK47</f>
        <v>1.550110775551153E-2</v>
      </c>
      <c r="DA44" s="383">
        <f>('Body - sporty'!DA47^Parametre!$A$9)/'Body - sporty'!$DK47</f>
        <v>0.32328499046015374</v>
      </c>
      <c r="DB44" s="383">
        <f>('Body - sporty'!DB47^Parametre!$A$9)/'Body - sporty'!$DK47</f>
        <v>2.3396419872747307E-2</v>
      </c>
      <c r="DC44" s="383">
        <f>('Body - sporty'!DC47^Parametre!$A$9)/'Body - sporty'!$DK47</f>
        <v>0</v>
      </c>
      <c r="DD44" s="383">
        <f>('Body - sporty'!DD47^Parametre!$A$9)/'Body - sporty'!$DK47</f>
        <v>3.5993939676199602E-4</v>
      </c>
      <c r="DE44" s="383">
        <f>('Body - sporty'!DE47^Parametre!$A$9)/'Body - sporty'!$DK47</f>
        <v>0.17033472140584424</v>
      </c>
      <c r="DF44" s="383">
        <f>('Body - sporty'!DF47^Parametre!$A$9)/'Body - sporty'!$DK47</f>
        <v>0</v>
      </c>
      <c r="DG44" s="383">
        <f>('Body - sporty'!DG47^Parametre!$A$9)/'Body - sporty'!$DK47</f>
        <v>0</v>
      </c>
      <c r="DH44" s="383">
        <f>('Body - sporty'!DH47^Parametre!$A$9)/'Body - sporty'!$DK47</f>
        <v>1.9891353965672605E-2</v>
      </c>
      <c r="DI44" s="383">
        <f>('Body - sporty'!DI47^Parametre!$A$9)/'Body - sporty'!$DK47</f>
        <v>0</v>
      </c>
    </row>
    <row r="45" spans="1:113" ht="14.25" customHeight="1" x14ac:dyDescent="0.25">
      <c r="A45" s="239" t="s">
        <v>47</v>
      </c>
      <c r="B45" s="383">
        <f>('Body - sporty'!B48^Parametre!$A$9)/'Body - sporty'!$DK48</f>
        <v>8.5463532543857965E-6</v>
      </c>
      <c r="C45" s="383">
        <f>('Body - sporty'!C48^Parametre!$A$9)/'Body - sporty'!$DK48</f>
        <v>1.003876888023885E-4</v>
      </c>
      <c r="D45" s="383">
        <f>('Body - sporty'!D48^Parametre!$A$9)/'Body - sporty'!$DK48</f>
        <v>3.0339825377983482E-2</v>
      </c>
      <c r="E45" s="383">
        <f>('Body - sporty'!E48^Parametre!$A$9)/'Body - sporty'!$DK48</f>
        <v>6.9391604362673269E-4</v>
      </c>
      <c r="F45" s="383">
        <f>('Body - sporty'!F48^Parametre!$A$9)/'Body - sporty'!$DK48</f>
        <v>0</v>
      </c>
      <c r="G45" s="383">
        <f>('Body - sporty'!G48^Parametre!$A$9)/'Body - sporty'!$DK48</f>
        <v>0.24576793683799408</v>
      </c>
      <c r="H45" s="383">
        <f>('Body - sporty'!H48^Parametre!$A$9)/'Body - sporty'!$DK48</f>
        <v>2.7563341158326222E-4</v>
      </c>
      <c r="I45" s="383">
        <f>('Body - sporty'!I48^Parametre!$A$9)/'Body - sporty'!$DK48</f>
        <v>0.34243136553325887</v>
      </c>
      <c r="J45" s="383">
        <f>('Body - sporty'!J48^Parametre!$A$9)/'Body - sporty'!$DK48</f>
        <v>1.4833800622877286E-3</v>
      </c>
      <c r="K45" s="383">
        <f>('Body - sporty'!K48^Parametre!$A$9)/'Body - sporty'!$DK48</f>
        <v>4.9602118338589813E-5</v>
      </c>
      <c r="L45" s="383">
        <f>('Body - sporty'!L48^Parametre!$A$9)/'Body - sporty'!$DK48</f>
        <v>2.6384441376755808E-3</v>
      </c>
      <c r="M45" s="383">
        <f>('Body - sporty'!M48^Parametre!$A$9)/'Body - sporty'!$DK48</f>
        <v>1.7659423308343258E-2</v>
      </c>
      <c r="N45" s="383">
        <f>('Body - sporty'!N48^Parametre!$A$9)/'Body - sporty'!$DK48</f>
        <v>2.2963549314300159E-4</v>
      </c>
      <c r="O45" s="383">
        <f>('Body - sporty'!O48^Parametre!$A$9)/'Body - sporty'!$DK48</f>
        <v>4.8917102148365909E-3</v>
      </c>
      <c r="P45" s="383">
        <f>('Body - sporty'!P48^Parametre!$A$9)/'Body - sporty'!$DK48</f>
        <v>3.4277795074979796E-4</v>
      </c>
      <c r="Q45" s="383">
        <f>('Body - sporty'!Q48^Parametre!$A$9)/'Body - sporty'!$DK48</f>
        <v>4.4575949151413253E-5</v>
      </c>
      <c r="R45" s="383">
        <f>('Body - sporty'!R48^Parametre!$A$9)/'Body - sporty'!$DK48</f>
        <v>1.4197497455680898E-3</v>
      </c>
      <c r="S45" s="383">
        <f>('Body - sporty'!S48^Parametre!$A$9)/'Body - sporty'!$DK48</f>
        <v>2.1722667222029217E-5</v>
      </c>
      <c r="T45" s="383">
        <f>('Body - sporty'!T48^Parametre!$A$9)/'Body - sporty'!$DK48</f>
        <v>1.789770309094616E-3</v>
      </c>
      <c r="U45" s="383">
        <f>('Body - sporty'!U48^Parametre!$A$9)/'Body - sporty'!$DK48</f>
        <v>0.18912200245773383</v>
      </c>
      <c r="V45" s="383">
        <f>('Body - sporty'!V48^Parametre!$A$9)/'Body - sporty'!$DK48</f>
        <v>8.4611033806732956E-6</v>
      </c>
      <c r="W45" s="383">
        <f>('Body - sporty'!W48^Parametre!$A$9)/'Body - sporty'!$DK48</f>
        <v>2.0371725082611587E-3</v>
      </c>
      <c r="X45" s="383">
        <f>('Body - sporty'!X48^Parametre!$A$9)/'Body - sporty'!$DK48</f>
        <v>0</v>
      </c>
      <c r="Y45" s="383">
        <f>('Body - sporty'!Y48^Parametre!$A$9)/'Body - sporty'!$DK48</f>
        <v>1.5464152172447277E-4</v>
      </c>
      <c r="Z45" s="383">
        <f>('Body - sporty'!Z48^Parametre!$A$9)/'Body - sporty'!$DK48</f>
        <v>0.12984564971441337</v>
      </c>
      <c r="AA45" s="383">
        <f>('Body - sporty'!AA48^Parametre!$A$9)/'Body - sporty'!$DK48</f>
        <v>8.3825493226826668E-6</v>
      </c>
      <c r="AB45" s="383">
        <f>('Body - sporty'!AB48^Parametre!$A$9)/'Body - sporty'!$DK48</f>
        <v>2.6796484535707094E-3</v>
      </c>
      <c r="AC45" s="383">
        <f>('Body - sporty'!AC48^Parametre!$A$9)/'Body - sporty'!$DK48</f>
        <v>2.9277048223600173E-2</v>
      </c>
      <c r="AD45" s="383">
        <f>('Body - sporty'!AD48^Parametre!$A$9)/'Body - sporty'!$DK48</f>
        <v>2.5481009289770663E-4</v>
      </c>
      <c r="AE45" s="383">
        <f>('Body - sporty'!AE48^Parametre!$A$9)/'Body - sporty'!$DK48</f>
        <v>7.5091118765326927E-4</v>
      </c>
      <c r="AF45" s="383">
        <f>('Body - sporty'!AF48^Parametre!$A$9)/'Body - sporty'!$DK48</f>
        <v>0</v>
      </c>
      <c r="AG45" s="383">
        <f>('Body - sporty'!AG48^Parametre!$A$9)/'Body - sporty'!$DK48</f>
        <v>4.5860961083746764E-6</v>
      </c>
      <c r="AH45" s="383">
        <f>('Body - sporty'!AH48^Parametre!$A$9)/'Body - sporty'!$DK48</f>
        <v>8.3651356823183084E-7</v>
      </c>
      <c r="AI45" s="383">
        <f>('Body - sporty'!AI48^Parametre!$A$9)/'Body - sporty'!$DK48</f>
        <v>2.5338003278716711E-2</v>
      </c>
      <c r="AJ45" s="383">
        <f>('Body - sporty'!AJ48^Parametre!$A$9)/'Body - sporty'!$DK48</f>
        <v>7.8641690350816679E-4</v>
      </c>
      <c r="AK45" s="383">
        <f>('Body - sporty'!AK48^Parametre!$A$9)/'Body - sporty'!$DK48</f>
        <v>6.6408775620827607E-4</v>
      </c>
      <c r="AL45" s="383">
        <f>('Body - sporty'!AL48^Parametre!$A$9)/'Body - sporty'!$DK48</f>
        <v>5.9498069546373225E-3</v>
      </c>
      <c r="AM45" s="383">
        <f>('Body - sporty'!AM48^Parametre!$A$9)/'Body - sporty'!$DK48</f>
        <v>0</v>
      </c>
      <c r="AN45" s="383">
        <f>('Body - sporty'!AN48^Parametre!$A$9)/'Body - sporty'!$DK48</f>
        <v>4.1570532461437893E-5</v>
      </c>
      <c r="AO45" s="383">
        <f>('Body - sporty'!AO48^Parametre!$A$9)/'Body - sporty'!$DK48</f>
        <v>7.904473986338603E-4</v>
      </c>
      <c r="AP45" s="383">
        <f>('Body - sporty'!AP48^Parametre!$A$9)/'Body - sporty'!$DK48</f>
        <v>1</v>
      </c>
      <c r="AQ45" s="383">
        <f>('Body - sporty'!AQ48^Parametre!$A$9)/'Body - sporty'!$DK48</f>
        <v>2.0849226043533822E-5</v>
      </c>
      <c r="AR45" s="383">
        <f>('Body - sporty'!AR48^Parametre!$A$9)/'Body - sporty'!$DK48</f>
        <v>7.9860923188205038E-6</v>
      </c>
      <c r="AS45" s="383">
        <f>('Body - sporty'!AS48^Parametre!$A$9)/'Body - sporty'!$DK48</f>
        <v>0.32881676358987105</v>
      </c>
      <c r="AT45" s="383">
        <f>('Body - sporty'!AT48^Parametre!$A$9)/'Body - sporty'!$DK48</f>
        <v>1.7474851712099566E-2</v>
      </c>
      <c r="AU45" s="383">
        <f>('Body - sporty'!AU48^Parametre!$A$9)/'Body - sporty'!$DK48</f>
        <v>0</v>
      </c>
      <c r="AV45" s="383">
        <f>('Body - sporty'!AV48^Parametre!$A$9)/'Body - sporty'!$DK48</f>
        <v>1.7199903641821328E-2</v>
      </c>
      <c r="AW45" s="383">
        <f>('Body - sporty'!AW48^Parametre!$A$9)/'Body - sporty'!$DK48</f>
        <v>1.1121279219808701E-5</v>
      </c>
      <c r="AX45" s="383">
        <f>('Body - sporty'!AX48^Parametre!$A$9)/'Body - sporty'!$DK48</f>
        <v>3.470092318893646E-4</v>
      </c>
      <c r="AY45" s="383">
        <f>('Body - sporty'!AY48^Parametre!$A$9)/'Body - sporty'!$DK48</f>
        <v>3.2729118662796698E-3</v>
      </c>
      <c r="AZ45" s="383">
        <f>('Body - sporty'!AZ48^Parametre!$A$9)/'Body - sporty'!$DK48</f>
        <v>0</v>
      </c>
      <c r="BA45" s="383">
        <f>('Body - sporty'!BA48^Parametre!$A$9)/'Body - sporty'!$DK48</f>
        <v>1.6084168628343405E-3</v>
      </c>
      <c r="BB45" s="383">
        <f>('Body - sporty'!BB48^Parametre!$A$9)/'Body - sporty'!$DK48</f>
        <v>0</v>
      </c>
      <c r="BC45" s="383">
        <f>('Body - sporty'!BC48^Parametre!$A$9)/'Body - sporty'!$DK48</f>
        <v>1.1664211066988581E-7</v>
      </c>
      <c r="BD45" s="383">
        <f>('Body - sporty'!BD48^Parametre!$A$9)/'Body - sporty'!$DK48</f>
        <v>2.6949635629839838E-5</v>
      </c>
      <c r="BE45" s="383">
        <f>('Body - sporty'!BE48^Parametre!$A$9)/'Body - sporty'!$DK48</f>
        <v>3.2153919378110718E-4</v>
      </c>
      <c r="BF45" s="383">
        <f>('Body - sporty'!BF48^Parametre!$A$9)/'Body - sporty'!$DK48</f>
        <v>2.8207000500573936E-6</v>
      </c>
      <c r="BG45" s="383">
        <f>('Body - sporty'!BG48^Parametre!$A$9)/'Body - sporty'!$DK48</f>
        <v>8.4630349232603528E-7</v>
      </c>
      <c r="BH45" s="383">
        <f>('Body - sporty'!BH48^Parametre!$A$9)/'Body - sporty'!$DK48</f>
        <v>1.7789507743549209E-4</v>
      </c>
      <c r="BI45" s="383">
        <f>('Body - sporty'!BI48^Parametre!$A$9)/'Body - sporty'!$DK48</f>
        <v>8.4611033806732956E-6</v>
      </c>
      <c r="BJ45" s="383">
        <f>('Body - sporty'!BJ48^Parametre!$A$9)/'Body - sporty'!$DK48</f>
        <v>6.7276161049139769E-4</v>
      </c>
      <c r="BK45" s="383">
        <f>('Body - sporty'!BK48^Parametre!$A$9)/'Body - sporty'!$DK48</f>
        <v>8.8734359098005619E-7</v>
      </c>
      <c r="BL45" s="383">
        <f>('Body - sporty'!BL48^Parametre!$A$9)/'Body - sporty'!$DK48</f>
        <v>1.0046325458216773E-4</v>
      </c>
      <c r="BM45" s="383">
        <f>('Body - sporty'!BM48^Parametre!$A$9)/'Body - sporty'!$DK48</f>
        <v>3.1778481474644367E-5</v>
      </c>
      <c r="BN45" s="383">
        <f>('Body - sporty'!BN48^Parametre!$A$9)/'Body - sporty'!$DK48</f>
        <v>0</v>
      </c>
      <c r="BO45" s="383">
        <f>('Body - sporty'!BO48^Parametre!$A$9)/'Body - sporty'!$DK48</f>
        <v>3.3684325459158324E-2</v>
      </c>
      <c r="BP45" s="383">
        <f>('Body - sporty'!BP48^Parametre!$A$9)/'Body - sporty'!$DK48</f>
        <v>1.4275349242974031E-2</v>
      </c>
      <c r="BQ45" s="383">
        <f>('Body - sporty'!BQ48^Parametre!$A$9)/'Body - sporty'!$DK48</f>
        <v>1.2355372160806302E-2</v>
      </c>
      <c r="BR45" s="383">
        <f>('Body - sporty'!BR48^Parametre!$A$9)/'Body - sporty'!$DK48</f>
        <v>1.1293193825214233E-3</v>
      </c>
      <c r="BS45" s="383">
        <f>('Body - sporty'!BS48^Parametre!$A$9)/'Body - sporty'!$DK48</f>
        <v>7.0980669144631589E-3</v>
      </c>
      <c r="BT45" s="383">
        <f>('Body - sporty'!BT48^Parametre!$A$9)/'Body - sporty'!$DK48</f>
        <v>2.2063331451774219E-6</v>
      </c>
      <c r="BU45" s="383">
        <f>('Body - sporty'!BU48^Parametre!$A$9)/'Body - sporty'!$DK48</f>
        <v>5.8857670929182487E-5</v>
      </c>
      <c r="BV45" s="383">
        <f>('Body - sporty'!BV48^Parametre!$A$9)/'Body - sporty'!$DK48</f>
        <v>6.8096702011648834E-7</v>
      </c>
      <c r="BW45" s="383">
        <f>('Body - sporty'!BW48^Parametre!$A$9)/'Body - sporty'!$DK48</f>
        <v>0</v>
      </c>
      <c r="BX45" s="383">
        <f>('Body - sporty'!BX48^Parametre!$A$9)/'Body - sporty'!$DK48</f>
        <v>8.5271890961686041E-7</v>
      </c>
      <c r="BY45" s="383">
        <f>('Body - sporty'!BY48^Parametre!$A$9)/'Body - sporty'!$DK48</f>
        <v>2.1575849098633971E-7</v>
      </c>
      <c r="BZ45" s="383">
        <f>('Body - sporty'!BZ48^Parametre!$A$9)/'Body - sporty'!$DK48</f>
        <v>3.7658914541132961E-4</v>
      </c>
      <c r="CA45" s="383">
        <f>('Body - sporty'!CA48^Parametre!$A$9)/'Body - sporty'!$DK48</f>
        <v>8.5700931245368685E-7</v>
      </c>
      <c r="CB45" s="383">
        <f>('Body - sporty'!CB48^Parametre!$A$9)/'Body - sporty'!$DK48</f>
        <v>5.2241016411436578E-5</v>
      </c>
      <c r="CC45" s="383">
        <f>('Body - sporty'!CC48^Parametre!$A$9)/'Body - sporty'!$DK48</f>
        <v>0</v>
      </c>
      <c r="CD45" s="383">
        <f>('Body - sporty'!CD48^Parametre!$A$9)/'Body - sporty'!$DK48</f>
        <v>1.0692027197299323E-4</v>
      </c>
      <c r="CE45" s="383">
        <f>('Body - sporty'!CE48^Parametre!$A$9)/'Body - sporty'!$DK48</f>
        <v>3.7858037505774961E-2</v>
      </c>
      <c r="CF45" s="383">
        <f>('Body - sporty'!CF48^Parametre!$A$9)/'Body - sporty'!$DK48</f>
        <v>1.1650486381136756E-2</v>
      </c>
      <c r="CG45" s="383">
        <f>('Body - sporty'!CG48^Parametre!$A$9)/'Body - sporty'!$DK48</f>
        <v>8.1512225424929932E-2</v>
      </c>
      <c r="CH45" s="383">
        <f>('Body - sporty'!CH48^Parametre!$A$9)/'Body - sporty'!$DK48</f>
        <v>5.2937021467552643E-2</v>
      </c>
      <c r="CI45" s="383">
        <f>('Body - sporty'!CI48^Parametre!$A$9)/'Body - sporty'!$DK48</f>
        <v>2.6339649708949018E-5</v>
      </c>
      <c r="CJ45" s="383">
        <f>('Body - sporty'!CJ48^Parametre!$A$9)/'Body - sporty'!$DK48</f>
        <v>2.0076850713966334E-6</v>
      </c>
      <c r="CK45" s="383">
        <f>('Body - sporty'!CK48^Parametre!$A$9)/'Body - sporty'!$DK48</f>
        <v>0</v>
      </c>
      <c r="CL45" s="383">
        <f>('Body - sporty'!CL48^Parametre!$A$9)/'Body - sporty'!$DK48</f>
        <v>9.8545169971390339E-4</v>
      </c>
      <c r="CM45" s="383">
        <f>('Body - sporty'!CM48^Parametre!$A$9)/'Body - sporty'!$DK48</f>
        <v>4.1005554256364802E-4</v>
      </c>
      <c r="CN45" s="383">
        <f>('Body - sporty'!CN48^Parametre!$A$9)/'Body - sporty'!$DK48</f>
        <v>1.2603499814612424E-6</v>
      </c>
      <c r="CO45" s="383">
        <f>('Body - sporty'!CO48^Parametre!$A$9)/'Body - sporty'!$DK48</f>
        <v>8.4359262225812285E-4</v>
      </c>
      <c r="CP45" s="383">
        <f>('Body - sporty'!CP48^Parametre!$A$9)/'Body - sporty'!$DK48</f>
        <v>1.8527745472400999E-6</v>
      </c>
      <c r="CQ45" s="383">
        <f>('Body - sporty'!CQ48^Parametre!$A$9)/'Body - sporty'!$DK48</f>
        <v>0</v>
      </c>
      <c r="CR45" s="383">
        <f>('Body - sporty'!CR48^Parametre!$A$9)/'Body - sporty'!$DK48</f>
        <v>4.9006935234591076E-5</v>
      </c>
      <c r="CS45" s="383">
        <f>('Body - sporty'!CS48^Parametre!$A$9)/'Body - sporty'!$DK48</f>
        <v>1.5613775775483659E-4</v>
      </c>
      <c r="CT45" s="383">
        <f>('Body - sporty'!CT48^Parametre!$A$9)/'Body - sporty'!$DK48</f>
        <v>1.159578933750403E-2</v>
      </c>
      <c r="CU45" s="383">
        <f>('Body - sporty'!CU48^Parametre!$A$9)/'Body - sporty'!$DK48</f>
        <v>3.4040865978485778E-5</v>
      </c>
      <c r="CV45" s="383">
        <f>('Body - sporty'!CV48^Parametre!$A$9)/'Body - sporty'!$DK48</f>
        <v>0</v>
      </c>
      <c r="CW45" s="383">
        <f>('Body - sporty'!CW48^Parametre!$A$9)/'Body - sporty'!$DK48</f>
        <v>9.9788435141688863E-5</v>
      </c>
      <c r="CX45" s="383">
        <f>('Body - sporty'!CX48^Parametre!$A$9)/'Body - sporty'!$DK48</f>
        <v>6.1091895999351709E-6</v>
      </c>
      <c r="CY45" s="383">
        <f>('Body - sporty'!CY48^Parametre!$A$9)/'Body - sporty'!$DK48</f>
        <v>1.6234889849091193E-3</v>
      </c>
      <c r="CZ45" s="383">
        <f>('Body - sporty'!CZ48^Parametre!$A$9)/'Body - sporty'!$DK48</f>
        <v>2.8137629771927384E-2</v>
      </c>
      <c r="DA45" s="383">
        <f>('Body - sporty'!DA48^Parametre!$A$9)/'Body - sporty'!$DK48</f>
        <v>1.0317883094631289E-2</v>
      </c>
      <c r="DB45" s="383">
        <f>('Body - sporty'!DB48^Parametre!$A$9)/'Body - sporty'!$DK48</f>
        <v>1.8742274141216087E-2</v>
      </c>
      <c r="DC45" s="383">
        <f>('Body - sporty'!DC48^Parametre!$A$9)/'Body - sporty'!$DK48</f>
        <v>4.0627519305608819E-5</v>
      </c>
      <c r="DD45" s="383">
        <f>('Body - sporty'!DD48^Parametre!$A$9)/'Body - sporty'!$DK48</f>
        <v>8.6827758641937137E-6</v>
      </c>
      <c r="DE45" s="383">
        <f>('Body - sporty'!DE48^Parametre!$A$9)/'Body - sporty'!$DK48</f>
        <v>2.2789801637721854E-3</v>
      </c>
      <c r="DF45" s="383">
        <f>('Body - sporty'!DF48^Parametre!$A$9)/'Body - sporty'!$DK48</f>
        <v>1.9569931155223557E-5</v>
      </c>
      <c r="DG45" s="383">
        <f>('Body - sporty'!DG48^Parametre!$A$9)/'Body - sporty'!$DK48</f>
        <v>6.9867921596488325E-4</v>
      </c>
      <c r="DH45" s="383">
        <f>('Body - sporty'!DH48^Parametre!$A$9)/'Body - sporty'!$DK48</f>
        <v>8.1707357533288406E-4</v>
      </c>
      <c r="DI45" s="383">
        <f>('Body - sporty'!DI48^Parametre!$A$9)/'Body - sporty'!$DK48</f>
        <v>4.554780711078635E-5</v>
      </c>
    </row>
    <row r="46" spans="1:113" ht="14.25" customHeight="1" x14ac:dyDescent="0.25">
      <c r="A46" s="239" t="s">
        <v>48</v>
      </c>
      <c r="B46" s="383">
        <f>('Body - sporty'!B49^Parametre!$A$9)/'Body - sporty'!$DK49</f>
        <v>1.4246205306301941E-5</v>
      </c>
      <c r="C46" s="383">
        <f>('Body - sporty'!C49^Parametre!$A$9)/'Body - sporty'!$DK49</f>
        <v>4.2562023088198626E-3</v>
      </c>
      <c r="D46" s="383">
        <f>('Body - sporty'!D49^Parametre!$A$9)/'Body - sporty'!$DK49</f>
        <v>0.13177556223545597</v>
      </c>
      <c r="E46" s="383">
        <f>('Body - sporty'!E49^Parametre!$A$9)/'Body - sporty'!$DK49</f>
        <v>1.8841442613127538E-2</v>
      </c>
      <c r="F46" s="383">
        <f>('Body - sporty'!F49^Parametre!$A$9)/'Body - sporty'!$DK49</f>
        <v>2.5004811693928541E-6</v>
      </c>
      <c r="G46" s="383">
        <f>('Body - sporty'!G49^Parametre!$A$9)/'Body - sporty'!$DK49</f>
        <v>0.25907100709412456</v>
      </c>
      <c r="H46" s="383">
        <f>('Body - sporty'!H49^Parametre!$A$9)/'Body - sporty'!$DK49</f>
        <v>1.8417977679210425E-4</v>
      </c>
      <c r="I46" s="383">
        <f>('Body - sporty'!I49^Parametre!$A$9)/'Body - sporty'!$DK49</f>
        <v>1.9605765464730824E-2</v>
      </c>
      <c r="J46" s="383">
        <f>('Body - sporty'!J49^Parametre!$A$9)/'Body - sporty'!$DK49</f>
        <v>5.3510338300048017E-4</v>
      </c>
      <c r="K46" s="383">
        <f>('Body - sporty'!K49^Parametre!$A$9)/'Body - sporty'!$DK49</f>
        <v>3.1693901764939103E-4</v>
      </c>
      <c r="L46" s="383">
        <f>('Body - sporty'!L49^Parametre!$A$9)/'Body - sporty'!$DK49</f>
        <v>9.0316139018206287E-2</v>
      </c>
      <c r="M46" s="383">
        <f>('Body - sporty'!M49^Parametre!$A$9)/'Body - sporty'!$DK49</f>
        <v>1</v>
      </c>
      <c r="N46" s="383">
        <f>('Body - sporty'!N49^Parametre!$A$9)/'Body - sporty'!$DK49</f>
        <v>1.0160827644225679E-4</v>
      </c>
      <c r="O46" s="383">
        <f>('Body - sporty'!O49^Parametre!$A$9)/'Body - sporty'!$DK49</f>
        <v>1.5650023708247406E-5</v>
      </c>
      <c r="P46" s="383">
        <f>('Body - sporty'!P49^Parametre!$A$9)/'Body - sporty'!$DK49</f>
        <v>9.4360000483382622E-4</v>
      </c>
      <c r="Q46" s="383">
        <f>('Body - sporty'!Q49^Parametre!$A$9)/'Body - sporty'!$DK49</f>
        <v>2.7625803914493001E-4</v>
      </c>
      <c r="R46" s="383">
        <f>('Body - sporty'!R49^Parametre!$A$9)/'Body - sporty'!$DK49</f>
        <v>2.1763870861616253E-3</v>
      </c>
      <c r="S46" s="383">
        <f>('Body - sporty'!S49^Parametre!$A$9)/'Body - sporty'!$DK49</f>
        <v>1.0995622128039373E-5</v>
      </c>
      <c r="T46" s="383">
        <f>('Body - sporty'!T49^Parametre!$A$9)/'Body - sporty'!$DK49</f>
        <v>4.3294327986691467E-3</v>
      </c>
      <c r="U46" s="383">
        <f>('Body - sporty'!U49^Parametre!$A$9)/'Body - sporty'!$DK49</f>
        <v>0.19935890853280799</v>
      </c>
      <c r="V46" s="383">
        <f>('Body - sporty'!V49^Parametre!$A$9)/'Body - sporty'!$DK49</f>
        <v>3.3742501347560499E-4</v>
      </c>
      <c r="W46" s="383">
        <f>('Body - sporty'!W49^Parametre!$A$9)/'Body - sporty'!$DK49</f>
        <v>1.7105548730159855E-4</v>
      </c>
      <c r="X46" s="383">
        <f>('Body - sporty'!X49^Parametre!$A$9)/'Body - sporty'!$DK49</f>
        <v>2.1378211837769351E-7</v>
      </c>
      <c r="Y46" s="383">
        <f>('Body - sporty'!Y49^Parametre!$A$9)/'Body - sporty'!$DK49</f>
        <v>3.205235926111614E-5</v>
      </c>
      <c r="Z46" s="383">
        <f>('Body - sporty'!Z49^Parametre!$A$9)/'Body - sporty'!$DK49</f>
        <v>5.7566225451905861E-4</v>
      </c>
      <c r="AA46" s="383">
        <f>('Body - sporty'!AA49^Parametre!$A$9)/'Body - sporty'!$DK49</f>
        <v>3.4460406810009656E-4</v>
      </c>
      <c r="AB46" s="383">
        <f>('Body - sporty'!AB49^Parametre!$A$9)/'Body - sporty'!$DK49</f>
        <v>1.7905559824008301E-3</v>
      </c>
      <c r="AC46" s="383">
        <f>('Body - sporty'!AC49^Parametre!$A$9)/'Body - sporty'!$DK49</f>
        <v>1.1747488508156005E-3</v>
      </c>
      <c r="AD46" s="383">
        <f>('Body - sporty'!AD49^Parametre!$A$9)/'Body - sporty'!$DK49</f>
        <v>6.1059144143824691E-4</v>
      </c>
      <c r="AE46" s="383">
        <f>('Body - sporty'!AE49^Parametre!$A$9)/'Body - sporty'!$DK49</f>
        <v>1.0536493444540916E-5</v>
      </c>
      <c r="AF46" s="383">
        <f>('Body - sporty'!AF49^Parametre!$A$9)/'Body - sporty'!$DK49</f>
        <v>1.2819333305385138E-5</v>
      </c>
      <c r="AG46" s="383">
        <f>('Body - sporty'!AG49^Parametre!$A$9)/'Body - sporty'!$DK49</f>
        <v>4.6241083112346046E-5</v>
      </c>
      <c r="AH46" s="383">
        <f>('Body - sporty'!AH49^Parametre!$A$9)/'Body - sporty'!$DK49</f>
        <v>4.0598351733515806E-7</v>
      </c>
      <c r="AI46" s="383">
        <f>('Body - sporty'!AI49^Parametre!$A$9)/'Body - sporty'!$DK49</f>
        <v>3.6119253089180138E-3</v>
      </c>
      <c r="AJ46" s="383">
        <f>('Body - sporty'!AJ49^Parametre!$A$9)/'Body - sporty'!$DK49</f>
        <v>3.2329361121476399E-2</v>
      </c>
      <c r="AK46" s="383">
        <f>('Body - sporty'!AK49^Parametre!$A$9)/'Body - sporty'!$DK49</f>
        <v>4.5169633936066921E-3</v>
      </c>
      <c r="AL46" s="383">
        <f>('Body - sporty'!AL49^Parametre!$A$9)/'Body - sporty'!$DK49</f>
        <v>2.2215544885628328E-4</v>
      </c>
      <c r="AM46" s="383">
        <f>('Body - sporty'!AM49^Parametre!$A$9)/'Body - sporty'!$DK49</f>
        <v>2.8862760530670449E-7</v>
      </c>
      <c r="AN46" s="383">
        <f>('Body - sporty'!AN49^Parametre!$A$9)/'Body - sporty'!$DK49</f>
        <v>1.8014730670042778E-5</v>
      </c>
      <c r="AO46" s="383">
        <f>('Body - sporty'!AO49^Parametre!$A$9)/'Body - sporty'!$DK49</f>
        <v>8.3323319654180048E-4</v>
      </c>
      <c r="AP46" s="383">
        <f>('Body - sporty'!AP49^Parametre!$A$9)/'Body - sporty'!$DK49</f>
        <v>1.4305269792408657E-2</v>
      </c>
      <c r="AQ46" s="383">
        <f>('Body - sporty'!AQ49^Parametre!$A$9)/'Body - sporty'!$DK49</f>
        <v>1.0489598142068763E-6</v>
      </c>
      <c r="AR46" s="383">
        <f>('Body - sporty'!AR49^Parametre!$A$9)/'Body - sporty'!$DK49</f>
        <v>9.4502519042683397E-5</v>
      </c>
      <c r="AS46" s="383">
        <f>('Body - sporty'!AS49^Parametre!$A$9)/'Body - sporty'!$DK49</f>
        <v>0.19307350451719815</v>
      </c>
      <c r="AT46" s="383">
        <f>('Body - sporty'!AT49^Parametre!$A$9)/'Body - sporty'!$DK49</f>
        <v>1.6978178500644217E-2</v>
      </c>
      <c r="AU46" s="383">
        <f>('Body - sporty'!AU49^Parametre!$A$9)/'Body - sporty'!$DK49</f>
        <v>5.1155002050470746E-4</v>
      </c>
      <c r="AV46" s="383">
        <f>('Body - sporty'!AV49^Parametre!$A$9)/'Body - sporty'!$DK49</f>
        <v>9.4246765669105773E-5</v>
      </c>
      <c r="AW46" s="383">
        <f>('Body - sporty'!AW49^Parametre!$A$9)/'Body - sporty'!$DK49</f>
        <v>2.8976924055071221E-4</v>
      </c>
      <c r="AX46" s="383">
        <f>('Body - sporty'!AX49^Parametre!$A$9)/'Body - sporty'!$DK49</f>
        <v>9.324726265179677E-3</v>
      </c>
      <c r="AY46" s="383">
        <f>('Body - sporty'!AY49^Parametre!$A$9)/'Body - sporty'!$DK49</f>
        <v>2.2985456230635685E-2</v>
      </c>
      <c r="AZ46" s="383">
        <f>('Body - sporty'!AZ49^Parametre!$A$9)/'Body - sporty'!$DK49</f>
        <v>1.5773826791684532E-7</v>
      </c>
      <c r="BA46" s="383">
        <f>('Body - sporty'!BA49^Parametre!$A$9)/'Body - sporty'!$DK49</f>
        <v>5.0391483847150127E-4</v>
      </c>
      <c r="BB46" s="383">
        <f>('Body - sporty'!BB49^Parametre!$A$9)/'Body - sporty'!$DK49</f>
        <v>0</v>
      </c>
      <c r="BC46" s="383">
        <f>('Body - sporty'!BC49^Parametre!$A$9)/'Body - sporty'!$DK49</f>
        <v>5.4409677154040626E-6</v>
      </c>
      <c r="BD46" s="383">
        <f>('Body - sporty'!BD49^Parametre!$A$9)/'Body - sporty'!$DK49</f>
        <v>9.3186850852461853E-6</v>
      </c>
      <c r="BE46" s="383">
        <f>('Body - sporty'!BE49^Parametre!$A$9)/'Body - sporty'!$DK49</f>
        <v>1.5223077875669091E-4</v>
      </c>
      <c r="BF46" s="383">
        <f>('Body - sporty'!BF49^Parametre!$A$9)/'Body - sporty'!$DK49</f>
        <v>4.9636565275065665E-5</v>
      </c>
      <c r="BG46" s="383">
        <f>('Body - sporty'!BG49^Parametre!$A$9)/'Body - sporty'!$DK49</f>
        <v>5.4075633556638992E-6</v>
      </c>
      <c r="BH46" s="383">
        <f>('Body - sporty'!BH49^Parametre!$A$9)/'Body - sporty'!$DK49</f>
        <v>7.1662173412879414E-3</v>
      </c>
      <c r="BI46" s="383">
        <f>('Body - sporty'!BI49^Parametre!$A$9)/'Body - sporty'!$DK49</f>
        <v>1.959937118757703E-6</v>
      </c>
      <c r="BJ46" s="383">
        <f>('Body - sporty'!BJ49^Parametre!$A$9)/'Body - sporty'!$DK49</f>
        <v>7.0917724340568663E-4</v>
      </c>
      <c r="BK46" s="383">
        <f>('Body - sporty'!BK49^Parametre!$A$9)/'Body - sporty'!$DK49</f>
        <v>1.2566435238635877E-8</v>
      </c>
      <c r="BL46" s="383">
        <f>('Body - sporty'!BL49^Parametre!$A$9)/'Body - sporty'!$DK49</f>
        <v>9.1609312889655581E-6</v>
      </c>
      <c r="BM46" s="383">
        <f>('Body - sporty'!BM49^Parametre!$A$9)/'Body - sporty'!$DK49</f>
        <v>4.5654701600083918E-4</v>
      </c>
      <c r="BN46" s="383">
        <f>('Body - sporty'!BN49^Parametre!$A$9)/'Body - sporty'!$DK49</f>
        <v>2.9587107058693717E-7</v>
      </c>
      <c r="BO46" s="383">
        <f>('Body - sporty'!BO49^Parametre!$A$9)/'Body - sporty'!$DK49</f>
        <v>8.1481977158118529E-2</v>
      </c>
      <c r="BP46" s="383">
        <f>('Body - sporty'!BP49^Parametre!$A$9)/'Body - sporty'!$DK49</f>
        <v>7.8221687921313984E-5</v>
      </c>
      <c r="BQ46" s="383">
        <f>('Body - sporty'!BQ49^Parametre!$A$9)/'Body - sporty'!$DK49</f>
        <v>1.767469321459493E-4</v>
      </c>
      <c r="BR46" s="383">
        <f>('Body - sporty'!BR49^Parametre!$A$9)/'Body - sporty'!$DK49</f>
        <v>1.0200243872331914E-4</v>
      </c>
      <c r="BS46" s="383">
        <f>('Body - sporty'!BS49^Parametre!$A$9)/'Body - sporty'!$DK49</f>
        <v>5.0956205554409233E-5</v>
      </c>
      <c r="BT46" s="383">
        <f>('Body - sporty'!BT49^Parametre!$A$9)/'Body - sporty'!$DK49</f>
        <v>8.8878585476105611E-5</v>
      </c>
      <c r="BU46" s="383">
        <f>('Body - sporty'!BU49^Parametre!$A$9)/'Body - sporty'!$DK49</f>
        <v>1.9329497542922048E-5</v>
      </c>
      <c r="BV46" s="383">
        <f>('Body - sporty'!BV49^Parametre!$A$9)/'Body - sporty'!$DK49</f>
        <v>2.4822588125700508E-7</v>
      </c>
      <c r="BW46" s="383">
        <f>('Body - sporty'!BW49^Parametre!$A$9)/'Body - sporty'!$DK49</f>
        <v>6.4261802929393011E-8</v>
      </c>
      <c r="BX46" s="383">
        <f>('Body - sporty'!BX49^Parametre!$A$9)/'Body - sporty'!$DK49</f>
        <v>3.4006048221275395E-5</v>
      </c>
      <c r="BY46" s="383">
        <f>('Body - sporty'!BY49^Parametre!$A$9)/'Body - sporty'!$DK49</f>
        <v>7.6804578337372531E-8</v>
      </c>
      <c r="BZ46" s="383">
        <f>('Body - sporty'!BZ49^Parametre!$A$9)/'Body - sporty'!$DK49</f>
        <v>9.6373810642548226E-5</v>
      </c>
      <c r="CA46" s="383">
        <f>('Body - sporty'!CA49^Parametre!$A$9)/'Body - sporty'!$DK49</f>
        <v>2.7366903408584804E-7</v>
      </c>
      <c r="CB46" s="383">
        <f>('Body - sporty'!CB49^Parametre!$A$9)/'Body - sporty'!$DK49</f>
        <v>1.3338006298935917E-3</v>
      </c>
      <c r="CC46" s="383">
        <f>('Body - sporty'!CC49^Parametre!$A$9)/'Body - sporty'!$DK49</f>
        <v>9.5247913250547605E-5</v>
      </c>
      <c r="CD46" s="383">
        <f>('Body - sporty'!CD49^Parametre!$A$9)/'Body - sporty'!$DK49</f>
        <v>4.6286010078958172E-3</v>
      </c>
      <c r="CE46" s="383">
        <f>('Body - sporty'!CE49^Parametre!$A$9)/'Body - sporty'!$DK49</f>
        <v>9.1610725009141063E-3</v>
      </c>
      <c r="CF46" s="383">
        <f>('Body - sporty'!CF49^Parametre!$A$9)/'Body - sporty'!$DK49</f>
        <v>6.0047227920344954E-5</v>
      </c>
      <c r="CG46" s="383">
        <f>('Body - sporty'!CG49^Parametre!$A$9)/'Body - sporty'!$DK49</f>
        <v>2.0859984611544161E-2</v>
      </c>
      <c r="CH46" s="383">
        <f>('Body - sporty'!CH49^Parametre!$A$9)/'Body - sporty'!$DK49</f>
        <v>1.09737895154441E-2</v>
      </c>
      <c r="CI46" s="383">
        <f>('Body - sporty'!CI49^Parametre!$A$9)/'Body - sporty'!$DK49</f>
        <v>1.188657877504561E-5</v>
      </c>
      <c r="CJ46" s="383">
        <f>('Body - sporty'!CJ49^Parametre!$A$9)/'Body - sporty'!$DK49</f>
        <v>6.1686649731750605E-7</v>
      </c>
      <c r="CK46" s="383">
        <f>('Body - sporty'!CK49^Parametre!$A$9)/'Body - sporty'!$DK49</f>
        <v>0</v>
      </c>
      <c r="CL46" s="383">
        <f>('Body - sporty'!CL49^Parametre!$A$9)/'Body - sporty'!$DK49</f>
        <v>3.4014302617317886E-3</v>
      </c>
      <c r="CM46" s="383">
        <f>('Body - sporty'!CM49^Parametre!$A$9)/'Body - sporty'!$DK49</f>
        <v>2.9427390105404849E-3</v>
      </c>
      <c r="CN46" s="383">
        <f>('Body - sporty'!CN49^Parametre!$A$9)/'Body - sporty'!$DK49</f>
        <v>5.4560815146135181E-5</v>
      </c>
      <c r="CO46" s="383">
        <f>('Body - sporty'!CO49^Parametre!$A$9)/'Body - sporty'!$DK49</f>
        <v>2.4671695524492346E-2</v>
      </c>
      <c r="CP46" s="383">
        <f>('Body - sporty'!CP49^Parametre!$A$9)/'Body - sporty'!$DK49</f>
        <v>1.5557212349614376E-7</v>
      </c>
      <c r="CQ46" s="383">
        <f>('Body - sporty'!CQ49^Parametre!$A$9)/'Body - sporty'!$DK49</f>
        <v>5.3184076111539475E-8</v>
      </c>
      <c r="CR46" s="383">
        <f>('Body - sporty'!CR49^Parametre!$A$9)/'Body - sporty'!$DK49</f>
        <v>7.3354666315968294E-4</v>
      </c>
      <c r="CS46" s="383">
        <f>('Body - sporty'!CS49^Parametre!$A$9)/'Body - sporty'!$DK49</f>
        <v>1.3562829440119076E-6</v>
      </c>
      <c r="CT46" s="383">
        <f>('Body - sporty'!CT49^Parametre!$A$9)/'Body - sporty'!$DK49</f>
        <v>1.6529765397967737E-3</v>
      </c>
      <c r="CU46" s="383">
        <f>('Body - sporty'!CU49^Parametre!$A$9)/'Body - sporty'!$DK49</f>
        <v>1.9987999454505204E-5</v>
      </c>
      <c r="CV46" s="383">
        <f>('Body - sporty'!CV49^Parametre!$A$9)/'Body - sporty'!$DK49</f>
        <v>1.0380254741098491E-5</v>
      </c>
      <c r="CW46" s="383">
        <f>('Body - sporty'!CW49^Parametre!$A$9)/'Body - sporty'!$DK49</f>
        <v>4.1022723965510278E-3</v>
      </c>
      <c r="CX46" s="383">
        <f>('Body - sporty'!CX49^Parametre!$A$9)/'Body - sporty'!$DK49</f>
        <v>6.4417378725738977E-6</v>
      </c>
      <c r="CY46" s="383">
        <f>('Body - sporty'!CY49^Parametre!$A$9)/'Body - sporty'!$DK49</f>
        <v>6.172500602437429E-4</v>
      </c>
      <c r="CZ46" s="383">
        <f>('Body - sporty'!CZ49^Parametre!$A$9)/'Body - sporty'!$DK49</f>
        <v>2.6577607451143496E-4</v>
      </c>
      <c r="DA46" s="383">
        <f>('Body - sporty'!DA49^Parametre!$A$9)/'Body - sporty'!$DK49</f>
        <v>0.41986973964336605</v>
      </c>
      <c r="DB46" s="383">
        <f>('Body - sporty'!DB49^Parametre!$A$9)/'Body - sporty'!$DK49</f>
        <v>2.8730727745206967E-2</v>
      </c>
      <c r="DC46" s="383">
        <f>('Body - sporty'!DC49^Parametre!$A$9)/'Body - sporty'!$DK49</f>
        <v>8.1853125423736188E-7</v>
      </c>
      <c r="DD46" s="383">
        <f>('Body - sporty'!DD49^Parametre!$A$9)/'Body - sporty'!$DK49</f>
        <v>3.6360168115597373E-6</v>
      </c>
      <c r="DE46" s="383">
        <f>('Body - sporty'!DE49^Parametre!$A$9)/'Body - sporty'!$DK49</f>
        <v>0.21628059206532532</v>
      </c>
      <c r="DF46" s="383">
        <f>('Body - sporty'!DF49^Parametre!$A$9)/'Body - sporty'!$DK49</f>
        <v>1.2242750413267586E-4</v>
      </c>
      <c r="DG46" s="383">
        <f>('Body - sporty'!DG49^Parametre!$A$9)/'Body - sporty'!$DK49</f>
        <v>3.2616387198210564E-4</v>
      </c>
      <c r="DH46" s="383">
        <f>('Body - sporty'!DH49^Parametre!$A$9)/'Body - sporty'!$DK49</f>
        <v>1.7795328941432272E-2</v>
      </c>
      <c r="DI46" s="383">
        <f>('Body - sporty'!DI49^Parametre!$A$9)/'Body - sporty'!$DK49</f>
        <v>3.0449424666019231E-5</v>
      </c>
    </row>
    <row r="47" spans="1:113" ht="14.25" customHeight="1" x14ac:dyDescent="0.25">
      <c r="A47" s="238" t="s">
        <v>49</v>
      </c>
      <c r="B47" s="383">
        <f>('Body - sporty'!B50^Parametre!$A$9)/'Body - sporty'!$DK50</f>
        <v>1.7770233697295034E-5</v>
      </c>
      <c r="C47" s="383">
        <f>('Body - sporty'!C50^Parametre!$A$9)/'Body - sporty'!$DK50</f>
        <v>2.3914458421382963E-4</v>
      </c>
      <c r="D47" s="383">
        <f>('Body - sporty'!D50^Parametre!$A$9)/'Body - sporty'!$DK50</f>
        <v>8.1299882655857126E-3</v>
      </c>
      <c r="E47" s="383">
        <f>('Body - sporty'!E50^Parametre!$A$9)/'Body - sporty'!$DK50</f>
        <v>7.5028208280528738E-4</v>
      </c>
      <c r="F47" s="383">
        <f>('Body - sporty'!F50^Parametre!$A$9)/'Body - sporty'!$DK50</f>
        <v>1.5028371827884686E-5</v>
      </c>
      <c r="G47" s="383">
        <f>('Body - sporty'!G50^Parametre!$A$9)/'Body - sporty'!$DK50</f>
        <v>8.7790417322437409E-3</v>
      </c>
      <c r="H47" s="383">
        <f>('Body - sporty'!H50^Parametre!$A$9)/'Body - sporty'!$DK50</f>
        <v>0</v>
      </c>
      <c r="I47" s="383">
        <f>('Body - sporty'!I50^Parametre!$A$9)/'Body - sporty'!$DK50</f>
        <v>0</v>
      </c>
      <c r="J47" s="383">
        <f>('Body - sporty'!J50^Parametre!$A$9)/'Body - sporty'!$DK50</f>
        <v>1.4970565796618926E-3</v>
      </c>
      <c r="K47" s="383">
        <f>('Body - sporty'!K50^Parametre!$A$9)/'Body - sporty'!$DK50</f>
        <v>0</v>
      </c>
      <c r="L47" s="383">
        <f>('Body - sporty'!L50^Parametre!$A$9)/'Body - sporty'!$DK50</f>
        <v>5.8720054320758955E-3</v>
      </c>
      <c r="M47" s="383">
        <f>('Body - sporty'!M50^Parametre!$A$9)/'Body - sporty'!$DK50</f>
        <v>0.57803909558622268</v>
      </c>
      <c r="N47" s="383">
        <f>('Body - sporty'!N50^Parametre!$A$9)/'Body - sporty'!$DK50</f>
        <v>0</v>
      </c>
      <c r="O47" s="383">
        <f>('Body - sporty'!O50^Parametre!$A$9)/'Body - sporty'!$DK50</f>
        <v>0</v>
      </c>
      <c r="P47" s="383">
        <f>('Body - sporty'!P50^Parametre!$A$9)/'Body - sporty'!$DK50</f>
        <v>7.7537968342678178E-5</v>
      </c>
      <c r="Q47" s="383">
        <f>('Body - sporty'!Q50^Parametre!$A$9)/'Body - sporty'!$DK50</f>
        <v>8.2498694368760835E-5</v>
      </c>
      <c r="R47" s="383">
        <f>('Body - sporty'!R50^Parametre!$A$9)/'Body - sporty'!$DK50</f>
        <v>8.7468761555691539E-5</v>
      </c>
      <c r="S47" s="383">
        <f>('Body - sporty'!S50^Parametre!$A$9)/'Body - sporty'!$DK50</f>
        <v>3.4253494980093158E-7</v>
      </c>
      <c r="T47" s="383">
        <f>('Body - sporty'!T50^Parametre!$A$9)/'Body - sporty'!$DK50</f>
        <v>0</v>
      </c>
      <c r="U47" s="383">
        <f>('Body - sporty'!U50^Parametre!$A$9)/'Body - sporty'!$DK50</f>
        <v>9.3759466965771324E-3</v>
      </c>
      <c r="V47" s="383">
        <f>('Body - sporty'!V50^Parametre!$A$9)/'Body - sporty'!$DK50</f>
        <v>8.6518165927751943E-6</v>
      </c>
      <c r="W47" s="383">
        <f>('Body - sporty'!W50^Parametre!$A$9)/'Body - sporty'!$DK50</f>
        <v>1.0242191693956623E-3</v>
      </c>
      <c r="X47" s="383">
        <f>('Body - sporty'!X50^Parametre!$A$9)/'Body - sporty'!$DK50</f>
        <v>0</v>
      </c>
      <c r="Y47" s="383">
        <f>('Body - sporty'!Y50^Parametre!$A$9)/'Body - sporty'!$DK50</f>
        <v>0</v>
      </c>
      <c r="Z47" s="383">
        <f>('Body - sporty'!Z50^Parametre!$A$9)/'Body - sporty'!$DK50</f>
        <v>0</v>
      </c>
      <c r="AA47" s="383">
        <f>('Body - sporty'!AA50^Parametre!$A$9)/'Body - sporty'!$DK50</f>
        <v>5.9252907702197077E-6</v>
      </c>
      <c r="AB47" s="383">
        <f>('Body - sporty'!AB50^Parametre!$A$9)/'Body - sporty'!$DK50</f>
        <v>4.7365505545564546E-4</v>
      </c>
      <c r="AC47" s="383">
        <f>('Body - sporty'!AC50^Parametre!$A$9)/'Body - sporty'!$DK50</f>
        <v>3.522244827697777E-3</v>
      </c>
      <c r="AD47" s="383">
        <f>('Body - sporty'!AD50^Parametre!$A$9)/'Body - sporty'!$DK50</f>
        <v>9.2376782852018519E-5</v>
      </c>
      <c r="AE47" s="383">
        <f>('Body - sporty'!AE50^Parametre!$A$9)/'Body - sporty'!$DK50</f>
        <v>1.109040285048183E-5</v>
      </c>
      <c r="AF47" s="383">
        <f>('Body - sporty'!AF50^Parametre!$A$9)/'Body - sporty'!$DK50</f>
        <v>0</v>
      </c>
      <c r="AG47" s="383">
        <f>('Body - sporty'!AG50^Parametre!$A$9)/'Body - sporty'!$DK50</f>
        <v>0</v>
      </c>
      <c r="AH47" s="383">
        <f>('Body - sporty'!AH50^Parametre!$A$9)/'Body - sporty'!$DK50</f>
        <v>0</v>
      </c>
      <c r="AI47" s="383">
        <f>('Body - sporty'!AI50^Parametre!$A$9)/'Body - sporty'!$DK50</f>
        <v>2.1797474177327343E-4</v>
      </c>
      <c r="AJ47" s="383">
        <f>('Body - sporty'!AJ50^Parametre!$A$9)/'Body - sporty'!$DK50</f>
        <v>1.1410173487598509E-3</v>
      </c>
      <c r="AK47" s="383">
        <f>('Body - sporty'!AK50^Parametre!$A$9)/'Body - sporty'!$DK50</f>
        <v>9.9491640126137568E-4</v>
      </c>
      <c r="AL47" s="383">
        <f>('Body - sporty'!AL50^Parametre!$A$9)/'Body - sporty'!$DK50</f>
        <v>0</v>
      </c>
      <c r="AM47" s="383">
        <f>('Body - sporty'!AM50^Parametre!$A$9)/'Body - sporty'!$DK50</f>
        <v>2.0081327553296638E-6</v>
      </c>
      <c r="AN47" s="383">
        <f>('Body - sporty'!AN50^Parametre!$A$9)/'Body - sporty'!$DK50</f>
        <v>9.1798216683265194E-5</v>
      </c>
      <c r="AO47" s="383">
        <f>('Body - sporty'!AO50^Parametre!$A$9)/'Body - sporty'!$DK50</f>
        <v>0</v>
      </c>
      <c r="AP47" s="383">
        <f>('Body - sporty'!AP50^Parametre!$A$9)/'Body - sporty'!$DK50</f>
        <v>7.8957236485965226E-2</v>
      </c>
      <c r="AQ47" s="383">
        <f>('Body - sporty'!AQ50^Parametre!$A$9)/'Body - sporty'!$DK50</f>
        <v>0</v>
      </c>
      <c r="AR47" s="383">
        <f>('Body - sporty'!AR50^Parametre!$A$9)/'Body - sporty'!$DK50</f>
        <v>1.9168744361763451E-5</v>
      </c>
      <c r="AS47" s="383">
        <f>('Body - sporty'!AS50^Parametre!$A$9)/'Body - sporty'!$DK50</f>
        <v>4.8728872022333718E-3</v>
      </c>
      <c r="AT47" s="383">
        <f>('Body - sporty'!AT50^Parametre!$A$9)/'Body - sporty'!$DK50</f>
        <v>1.0099546431103794E-3</v>
      </c>
      <c r="AU47" s="383">
        <f>('Body - sporty'!AU50^Parametre!$A$9)/'Body - sporty'!$DK50</f>
        <v>6.6925757778341817E-3</v>
      </c>
      <c r="AV47" s="383">
        <f>('Body - sporty'!AV50^Parametre!$A$9)/'Body - sporty'!$DK50</f>
        <v>0</v>
      </c>
      <c r="AW47" s="383">
        <f>('Body - sporty'!AW50^Parametre!$A$9)/'Body - sporty'!$DK50</f>
        <v>2.1252686529426416E-5</v>
      </c>
      <c r="AX47" s="383">
        <f>('Body - sporty'!AX50^Parametre!$A$9)/'Body - sporty'!$DK50</f>
        <v>8.1787821013429112E-4</v>
      </c>
      <c r="AY47" s="383">
        <f>('Body - sporty'!AY50^Parametre!$A$9)/'Body - sporty'!$DK50</f>
        <v>6.3881503964505716E-3</v>
      </c>
      <c r="AZ47" s="383">
        <f>('Body - sporty'!AZ50^Parametre!$A$9)/'Body - sporty'!$DK50</f>
        <v>0</v>
      </c>
      <c r="BA47" s="383">
        <f>('Body - sporty'!BA50^Parametre!$A$9)/'Body - sporty'!$DK50</f>
        <v>3.2858691807377115E-3</v>
      </c>
      <c r="BB47" s="383">
        <f>('Body - sporty'!BB50^Parametre!$A$9)/'Body - sporty'!$DK50</f>
        <v>1.2886459363466111E-5</v>
      </c>
      <c r="BC47" s="383">
        <f>('Body - sporty'!BC50^Parametre!$A$9)/'Body - sporty'!$DK50</f>
        <v>0</v>
      </c>
      <c r="BD47" s="383">
        <f>('Body - sporty'!BD50^Parametre!$A$9)/'Body - sporty'!$DK50</f>
        <v>0</v>
      </c>
      <c r="BE47" s="383">
        <f>('Body - sporty'!BE50^Parametre!$A$9)/'Body - sporty'!$DK50</f>
        <v>8.8409930412231539E-4</v>
      </c>
      <c r="BF47" s="383">
        <f>('Body - sporty'!BF50^Parametre!$A$9)/'Body - sporty'!$DK50</f>
        <v>6.6894147235611238E-6</v>
      </c>
      <c r="BG47" s="383">
        <f>('Body - sporty'!BG50^Parametre!$A$9)/'Body - sporty'!$DK50</f>
        <v>2.081375998512549E-6</v>
      </c>
      <c r="BH47" s="383">
        <f>('Body - sporty'!BH50^Parametre!$A$9)/'Body - sporty'!$DK50</f>
        <v>3.1015618962316452E-4</v>
      </c>
      <c r="BI47" s="383">
        <f>('Body - sporty'!BI50^Parametre!$A$9)/'Body - sporty'!$DK50</f>
        <v>1.7187231412307644E-5</v>
      </c>
      <c r="BJ47" s="383">
        <f>('Body - sporty'!BJ50^Parametre!$A$9)/'Body - sporty'!$DK50</f>
        <v>2.9953845719416959E-5</v>
      </c>
      <c r="BK47" s="383">
        <f>('Body - sporty'!BK50^Parametre!$A$9)/'Body - sporty'!$DK50</f>
        <v>0</v>
      </c>
      <c r="BL47" s="383">
        <f>('Body - sporty'!BL50^Parametre!$A$9)/'Body - sporty'!$DK50</f>
        <v>0</v>
      </c>
      <c r="BM47" s="383">
        <f>('Body - sporty'!BM50^Parametre!$A$9)/'Body - sporty'!$DK50</f>
        <v>0</v>
      </c>
      <c r="BN47" s="383">
        <f>('Body - sporty'!BN50^Parametre!$A$9)/'Body - sporty'!$DK50</f>
        <v>0</v>
      </c>
      <c r="BO47" s="383">
        <f>('Body - sporty'!BO50^Parametre!$A$9)/'Body - sporty'!$DK50</f>
        <v>3.357653678146571E-3</v>
      </c>
      <c r="BP47" s="383">
        <f>('Body - sporty'!BP50^Parametre!$A$9)/'Body - sporty'!$DK50</f>
        <v>0</v>
      </c>
      <c r="BQ47" s="383">
        <f>('Body - sporty'!BQ50^Parametre!$A$9)/'Body - sporty'!$DK50</f>
        <v>0</v>
      </c>
      <c r="BR47" s="383">
        <f>('Body - sporty'!BR50^Parametre!$A$9)/'Body - sporty'!$DK50</f>
        <v>4.0340258032611754E-5</v>
      </c>
      <c r="BS47" s="383">
        <f>('Body - sporty'!BS50^Parametre!$A$9)/'Body - sporty'!$DK50</f>
        <v>0</v>
      </c>
      <c r="BT47" s="383">
        <f>('Body - sporty'!BT50^Parametre!$A$9)/'Body - sporty'!$DK50</f>
        <v>4.4265589820405887E-6</v>
      </c>
      <c r="BU47" s="383">
        <f>('Body - sporty'!BU50^Parametre!$A$9)/'Body - sporty'!$DK50</f>
        <v>9.8919459558475604E-5</v>
      </c>
      <c r="BV47" s="383">
        <f>('Body - sporty'!BV50^Parametre!$A$9)/'Body - sporty'!$DK50</f>
        <v>0</v>
      </c>
      <c r="BW47" s="383">
        <f>('Body - sporty'!BW50^Parametre!$A$9)/'Body - sporty'!$DK50</f>
        <v>0</v>
      </c>
      <c r="BX47" s="383">
        <f>('Body - sporty'!BX50^Parametre!$A$9)/'Body - sporty'!$DK50</f>
        <v>1.9310893256860744E-6</v>
      </c>
      <c r="BY47" s="383">
        <f>('Body - sporty'!BY50^Parametre!$A$9)/'Body - sporty'!$DK50</f>
        <v>0</v>
      </c>
      <c r="BZ47" s="383">
        <f>('Body - sporty'!BZ50^Parametre!$A$9)/'Body - sporty'!$DK50</f>
        <v>0</v>
      </c>
      <c r="CA47" s="383">
        <f>('Body - sporty'!CA50^Parametre!$A$9)/'Body - sporty'!$DK50</f>
        <v>1.8252966234301247E-6</v>
      </c>
      <c r="CB47" s="383">
        <f>('Body - sporty'!CB50^Parametre!$A$9)/'Body - sporty'!$DK50</f>
        <v>6.9372162956294711E-5</v>
      </c>
      <c r="CC47" s="383">
        <f>('Body - sporty'!CC50^Parametre!$A$9)/'Body - sporty'!$DK50</f>
        <v>0</v>
      </c>
      <c r="CD47" s="383">
        <f>('Body - sporty'!CD50^Parametre!$A$9)/'Body - sporty'!$DK50</f>
        <v>1.2820949706886971E-4</v>
      </c>
      <c r="CE47" s="383">
        <f>('Body - sporty'!CE50^Parametre!$A$9)/'Body - sporty'!$DK50</f>
        <v>6.7654424699812633E-4</v>
      </c>
      <c r="CF47" s="383">
        <f>('Body - sporty'!CF50^Parametre!$A$9)/'Body - sporty'!$DK50</f>
        <v>3.8847133909755027E-4</v>
      </c>
      <c r="CG47" s="383">
        <f>('Body - sporty'!CG50^Parametre!$A$9)/'Body - sporty'!$DK50</f>
        <v>2.033099295522109E-3</v>
      </c>
      <c r="CH47" s="383">
        <f>('Body - sporty'!CH50^Parametre!$A$9)/'Body - sporty'!$DK50</f>
        <v>1.0246506119619522E-3</v>
      </c>
      <c r="CI47" s="383">
        <f>('Body - sporty'!CI50^Parametre!$A$9)/'Body - sporty'!$DK50</f>
        <v>4.9261365926552468E-5</v>
      </c>
      <c r="CJ47" s="383">
        <f>('Body - sporty'!CJ50^Parametre!$A$9)/'Body - sporty'!$DK50</f>
        <v>8.4793951188744007E-5</v>
      </c>
      <c r="CK47" s="383">
        <f>('Body - sporty'!CK50^Parametre!$A$9)/'Body - sporty'!$DK50</f>
        <v>0</v>
      </c>
      <c r="CL47" s="383">
        <f>('Body - sporty'!CL50^Parametre!$A$9)/'Body - sporty'!$DK50</f>
        <v>2.3022406122271011E-3</v>
      </c>
      <c r="CM47" s="383">
        <f>('Body - sporty'!CM50^Parametre!$A$9)/'Body - sporty'!$DK50</f>
        <v>8.6847928385430412E-4</v>
      </c>
      <c r="CN47" s="383">
        <f>('Body - sporty'!CN50^Parametre!$A$9)/'Body - sporty'!$DK50</f>
        <v>0</v>
      </c>
      <c r="CO47" s="383">
        <f>('Body - sporty'!CO50^Parametre!$A$9)/'Body - sporty'!$DK50</f>
        <v>1.604058053335713E-3</v>
      </c>
      <c r="CP47" s="383">
        <f>('Body - sporty'!CP50^Parametre!$A$9)/'Body - sporty'!$DK50</f>
        <v>0</v>
      </c>
      <c r="CQ47" s="383">
        <f>('Body - sporty'!CQ50^Parametre!$A$9)/'Body - sporty'!$DK50</f>
        <v>0</v>
      </c>
      <c r="CR47" s="383">
        <f>('Body - sporty'!CR50^Parametre!$A$9)/'Body - sporty'!$DK50</f>
        <v>7.6314860633799241E-5</v>
      </c>
      <c r="CS47" s="383">
        <f>('Body - sporty'!CS50^Parametre!$A$9)/'Body - sporty'!$DK50</f>
        <v>7.3848670311668966E-6</v>
      </c>
      <c r="CT47" s="383">
        <f>('Body - sporty'!CT50^Parametre!$A$9)/'Body - sporty'!$DK50</f>
        <v>2.5338126280276659E-4</v>
      </c>
      <c r="CU47" s="383">
        <f>('Body - sporty'!CU50^Parametre!$A$9)/'Body - sporty'!$DK50</f>
        <v>0</v>
      </c>
      <c r="CV47" s="383">
        <f>('Body - sporty'!CV50^Parametre!$A$9)/'Body - sporty'!$DK50</f>
        <v>0</v>
      </c>
      <c r="CW47" s="383">
        <f>('Body - sporty'!CW50^Parametre!$A$9)/'Body - sporty'!$DK50</f>
        <v>0</v>
      </c>
      <c r="CX47" s="383">
        <f>('Body - sporty'!CX50^Parametre!$A$9)/'Body - sporty'!$DK50</f>
        <v>1.3515560325067098E-6</v>
      </c>
      <c r="CY47" s="383">
        <f>('Body - sporty'!CY50^Parametre!$A$9)/'Body - sporty'!$DK50</f>
        <v>3.4450433613213718E-3</v>
      </c>
      <c r="CZ47" s="383">
        <f>('Body - sporty'!CZ50^Parametre!$A$9)/'Body - sporty'!$DK50</f>
        <v>1.6843304403402954E-3</v>
      </c>
      <c r="DA47" s="383">
        <f>('Body - sporty'!DA50^Parametre!$A$9)/'Body - sporty'!$DK50</f>
        <v>1</v>
      </c>
      <c r="DB47" s="383">
        <f>('Body - sporty'!DB50^Parametre!$A$9)/'Body - sporty'!$DK50</f>
        <v>1.1986689190387595E-3</v>
      </c>
      <c r="DC47" s="383">
        <f>('Body - sporty'!DC50^Parametre!$A$9)/'Body - sporty'!$DK50</f>
        <v>0</v>
      </c>
      <c r="DD47" s="383">
        <f>('Body - sporty'!DD50^Parametre!$A$9)/'Body - sporty'!$DK50</f>
        <v>1.8780148322300442E-5</v>
      </c>
      <c r="DE47" s="383">
        <f>('Body - sporty'!DE50^Parametre!$A$9)/'Body - sporty'!$DK50</f>
        <v>0.22447235345779859</v>
      </c>
      <c r="DF47" s="383">
        <f>('Body - sporty'!DF50^Parametre!$A$9)/'Body - sporty'!$DK50</f>
        <v>0</v>
      </c>
      <c r="DG47" s="383">
        <f>('Body - sporty'!DG50^Parametre!$A$9)/'Body - sporty'!$DK50</f>
        <v>0</v>
      </c>
      <c r="DH47" s="383">
        <f>('Body - sporty'!DH50^Parametre!$A$9)/'Body - sporty'!$DK50</f>
        <v>2.2080880632686086E-3</v>
      </c>
      <c r="DI47" s="383">
        <f>('Body - sporty'!DI50^Parametre!$A$9)/'Body - sporty'!$DK50</f>
        <v>0</v>
      </c>
    </row>
    <row r="48" spans="1:113" ht="14.25" customHeight="1" x14ac:dyDescent="0.25">
      <c r="A48" s="239" t="s">
        <v>50</v>
      </c>
      <c r="B48" s="383">
        <f>('Body - sporty'!B51^Parametre!$A$9)/'Body - sporty'!$DK51</f>
        <v>5.0714618480568835E-6</v>
      </c>
      <c r="C48" s="383">
        <f>('Body - sporty'!C51^Parametre!$A$9)/'Body - sporty'!$DK51</f>
        <v>5.0703814015800579E-5</v>
      </c>
      <c r="D48" s="383">
        <f>('Body - sporty'!D51^Parametre!$A$9)/'Body - sporty'!$DK51</f>
        <v>1.9402305324532614E-3</v>
      </c>
      <c r="E48" s="383">
        <f>('Body - sporty'!E51^Parametre!$A$9)/'Body - sporty'!$DK51</f>
        <v>4.1170658986667522E-4</v>
      </c>
      <c r="F48" s="383">
        <f>('Body - sporty'!F51^Parametre!$A$9)/'Body - sporty'!$DK51</f>
        <v>3.2905178587402088E-6</v>
      </c>
      <c r="G48" s="383">
        <f>('Body - sporty'!G51^Parametre!$A$9)/'Body - sporty'!$DK51</f>
        <v>3.5879446546880733E-3</v>
      </c>
      <c r="H48" s="383">
        <f>('Body - sporty'!H51^Parametre!$A$9)/'Body - sporty'!$DK51</f>
        <v>0</v>
      </c>
      <c r="I48" s="383">
        <f>('Body - sporty'!I51^Parametre!$A$9)/'Body - sporty'!$DK51</f>
        <v>1.8016774747853449E-3</v>
      </c>
      <c r="J48" s="383">
        <f>('Body - sporty'!J51^Parametre!$A$9)/'Body - sporty'!$DK51</f>
        <v>6.8465944013369263E-4</v>
      </c>
      <c r="K48" s="383">
        <f>('Body - sporty'!K51^Parametre!$A$9)/'Body - sporty'!$DK51</f>
        <v>0</v>
      </c>
      <c r="L48" s="383">
        <f>('Body - sporty'!L51^Parametre!$A$9)/'Body - sporty'!$DK51</f>
        <v>1.6975808753202579E-3</v>
      </c>
      <c r="M48" s="383">
        <f>('Body - sporty'!M51^Parametre!$A$9)/'Body - sporty'!$DK51</f>
        <v>1</v>
      </c>
      <c r="N48" s="383">
        <f>('Body - sporty'!N51^Parametre!$A$9)/'Body - sporty'!$DK51</f>
        <v>0</v>
      </c>
      <c r="O48" s="383">
        <f>('Body - sporty'!O51^Parametre!$A$9)/'Body - sporty'!$DK51</f>
        <v>2.0966229993510265E-5</v>
      </c>
      <c r="P48" s="383">
        <f>('Body - sporty'!P51^Parametre!$A$9)/'Body - sporty'!$DK51</f>
        <v>1.9982700760259939E-5</v>
      </c>
      <c r="Q48" s="383">
        <f>('Body - sporty'!Q51^Parametre!$A$9)/'Body - sporty'!$DK51</f>
        <v>1.975130710919381E-5</v>
      </c>
      <c r="R48" s="383">
        <f>('Body - sporty'!R51^Parametre!$A$9)/'Body - sporty'!$DK51</f>
        <v>3.2044580978244531E-5</v>
      </c>
      <c r="S48" s="383">
        <f>('Body - sporty'!S51^Parametre!$A$9)/'Body - sporty'!$DK51</f>
        <v>1.6523913079315035E-5</v>
      </c>
      <c r="T48" s="383">
        <f>('Body - sporty'!T51^Parametre!$A$9)/'Body - sporty'!$DK51</f>
        <v>0</v>
      </c>
      <c r="U48" s="383">
        <f>('Body - sporty'!U51^Parametre!$A$9)/'Body - sporty'!$DK51</f>
        <v>2.3749474971370096E-3</v>
      </c>
      <c r="V48" s="383">
        <f>('Body - sporty'!V51^Parametre!$A$9)/'Body - sporty'!$DK51</f>
        <v>3.8420735565475918E-6</v>
      </c>
      <c r="W48" s="383">
        <f>('Body - sporty'!W51^Parametre!$A$9)/'Body - sporty'!$DK51</f>
        <v>2.7183863296314763E-3</v>
      </c>
      <c r="X48" s="383">
        <f>('Body - sporty'!X51^Parametre!$A$9)/'Body - sporty'!$DK51</f>
        <v>3.477059567951881E-7</v>
      </c>
      <c r="Y48" s="383">
        <f>('Body - sporty'!Y51^Parametre!$A$9)/'Body - sporty'!$DK51</f>
        <v>5.507801438018497E-6</v>
      </c>
      <c r="Z48" s="383">
        <f>('Body - sporty'!Z51^Parametre!$A$9)/'Body - sporty'!$DK51</f>
        <v>5.3984192520316169E-4</v>
      </c>
      <c r="AA48" s="383">
        <f>('Body - sporty'!AA51^Parametre!$A$9)/'Body - sporty'!$DK51</f>
        <v>3.8346427551188987E-6</v>
      </c>
      <c r="AB48" s="383">
        <f>('Body - sporty'!AB51^Parametre!$A$9)/'Body - sporty'!$DK51</f>
        <v>1.6623561320023398E-4</v>
      </c>
      <c r="AC48" s="383">
        <f>('Body - sporty'!AC51^Parametre!$A$9)/'Body - sporty'!$DK51</f>
        <v>1.8348216049700215E-3</v>
      </c>
      <c r="AD48" s="383">
        <f>('Body - sporty'!AD51^Parametre!$A$9)/'Body - sporty'!$DK51</f>
        <v>3.0974774167601748E-5</v>
      </c>
      <c r="AE48" s="383">
        <f>('Body - sporty'!AE51^Parametre!$A$9)/'Body - sporty'!$DK51</f>
        <v>3.8302341199884298E-6</v>
      </c>
      <c r="AF48" s="383">
        <f>('Body - sporty'!AF51^Parametre!$A$9)/'Body - sporty'!$DK51</f>
        <v>0</v>
      </c>
      <c r="AG48" s="383">
        <f>('Body - sporty'!AG51^Parametre!$A$9)/'Body - sporty'!$DK51</f>
        <v>2.423740473131506E-6</v>
      </c>
      <c r="AH48" s="383">
        <f>('Body - sporty'!AH51^Parametre!$A$9)/'Body - sporty'!$DK51</f>
        <v>4.8513593151024801E-7</v>
      </c>
      <c r="AI48" s="383">
        <f>('Body - sporty'!AI51^Parametre!$A$9)/'Body - sporty'!$DK51</f>
        <v>2.0604782715916625E-4</v>
      </c>
      <c r="AJ48" s="383">
        <f>('Body - sporty'!AJ51^Parametre!$A$9)/'Body - sporty'!$DK51</f>
        <v>4.025423760399773E-4</v>
      </c>
      <c r="AK48" s="383">
        <f>('Body - sporty'!AK51^Parametre!$A$9)/'Body - sporty'!$DK51</f>
        <v>3.9407401252032783E-4</v>
      </c>
      <c r="AL48" s="383">
        <f>('Body - sporty'!AL51^Parametre!$A$9)/'Body - sporty'!$DK51</f>
        <v>3.2529143316883485E-4</v>
      </c>
      <c r="AM48" s="383">
        <f>('Body - sporty'!AM51^Parametre!$A$9)/'Body - sporty'!$DK51</f>
        <v>0</v>
      </c>
      <c r="AN48" s="383">
        <f>('Body - sporty'!AN51^Parametre!$A$9)/'Body - sporty'!$DK51</f>
        <v>2.7537434822681934E-5</v>
      </c>
      <c r="AO48" s="383">
        <f>('Body - sporty'!AO51^Parametre!$A$9)/'Body - sporty'!$DK51</f>
        <v>1.0717777984666912E-5</v>
      </c>
      <c r="AP48" s="383">
        <f>('Body - sporty'!AP51^Parametre!$A$9)/'Body - sporty'!$DK51</f>
        <v>9.119197620756242E-2</v>
      </c>
      <c r="AQ48" s="383">
        <f>('Body - sporty'!AQ51^Parametre!$A$9)/'Body - sporty'!$DK51</f>
        <v>1.748570365290993E-7</v>
      </c>
      <c r="AR48" s="383">
        <f>('Body - sporty'!AR51^Parametre!$A$9)/'Body - sporty'!$DK51</f>
        <v>3.8926534476403809E-6</v>
      </c>
      <c r="AS48" s="383">
        <f>('Body - sporty'!AS51^Parametre!$A$9)/'Body - sporty'!$DK51</f>
        <v>0.10754688083862203</v>
      </c>
      <c r="AT48" s="383">
        <f>('Body - sporty'!AT51^Parametre!$A$9)/'Body - sporty'!$DK51</f>
        <v>3.8261525940066772E-4</v>
      </c>
      <c r="AU48" s="383">
        <f>('Body - sporty'!AU51^Parametre!$A$9)/'Body - sporty'!$DK51</f>
        <v>7.0857740045119034E-3</v>
      </c>
      <c r="AV48" s="383">
        <f>('Body - sporty'!AV51^Parametre!$A$9)/'Body - sporty'!$DK51</f>
        <v>0</v>
      </c>
      <c r="AW48" s="383">
        <f>('Body - sporty'!AW51^Parametre!$A$9)/'Body - sporty'!$DK51</f>
        <v>0</v>
      </c>
      <c r="AX48" s="383">
        <f>('Body - sporty'!AX51^Parametre!$A$9)/'Body - sporty'!$DK51</f>
        <v>2.0800049230768869E-4</v>
      </c>
      <c r="AY48" s="383">
        <f>('Body - sporty'!AY51^Parametre!$A$9)/'Body - sporty'!$DK51</f>
        <v>1.7997913558911384E-3</v>
      </c>
      <c r="AZ48" s="383">
        <f>('Body - sporty'!AZ51^Parametre!$A$9)/'Body - sporty'!$DK51</f>
        <v>0</v>
      </c>
      <c r="BA48" s="383">
        <f>('Body - sporty'!BA51^Parametre!$A$9)/'Body - sporty'!$DK51</f>
        <v>9.0588087076438049E-4</v>
      </c>
      <c r="BB48" s="383">
        <f>('Body - sporty'!BB51^Parametre!$A$9)/'Body - sporty'!$DK51</f>
        <v>4.923614560379918E-6</v>
      </c>
      <c r="BC48" s="383">
        <f>('Body - sporty'!BC51^Parametre!$A$9)/'Body - sporty'!$DK51</f>
        <v>7.3029050612019124E-8</v>
      </c>
      <c r="BD48" s="383">
        <f>('Body - sporty'!BD51^Parametre!$A$9)/'Body - sporty'!$DK51</f>
        <v>0</v>
      </c>
      <c r="BE48" s="383">
        <f>('Body - sporty'!BE51^Parametre!$A$9)/'Body - sporty'!$DK51</f>
        <v>2.5272715396654541E-4</v>
      </c>
      <c r="BF48" s="383">
        <f>('Body - sporty'!BF51^Parametre!$A$9)/'Body - sporty'!$DK51</f>
        <v>1.6376917586502977E-6</v>
      </c>
      <c r="BG48" s="383">
        <f>('Body - sporty'!BG51^Parametre!$A$9)/'Body - sporty'!$DK51</f>
        <v>0</v>
      </c>
      <c r="BH48" s="383">
        <f>('Body - sporty'!BH51^Parametre!$A$9)/'Body - sporty'!$DK51</f>
        <v>6.8209088316839407E-5</v>
      </c>
      <c r="BI48" s="383">
        <f>('Body - sporty'!BI51^Parametre!$A$9)/'Body - sporty'!$DK51</f>
        <v>4.8194970693332995E-6</v>
      </c>
      <c r="BJ48" s="383">
        <f>('Body - sporty'!BJ51^Parametre!$A$9)/'Body - sporty'!$DK51</f>
        <v>9.0242382345180033E-6</v>
      </c>
      <c r="BK48" s="383">
        <f>('Body - sporty'!BK51^Parametre!$A$9)/'Body - sporty'!$DK51</f>
        <v>1.9034081363116003E-8</v>
      </c>
      <c r="BL48" s="383">
        <f>('Body - sporty'!BL51^Parametre!$A$9)/'Body - sporty'!$DK51</f>
        <v>1.4308313337757266E-5</v>
      </c>
      <c r="BM48" s="383">
        <f>('Body - sporty'!BM51^Parametre!$A$9)/'Body - sporty'!$DK51</f>
        <v>0</v>
      </c>
      <c r="BN48" s="383">
        <f>('Body - sporty'!BN51^Parametre!$A$9)/'Body - sporty'!$DK51</f>
        <v>0</v>
      </c>
      <c r="BO48" s="383">
        <f>('Body - sporty'!BO51^Parametre!$A$9)/'Body - sporty'!$DK51</f>
        <v>9.4911840511105537E-4</v>
      </c>
      <c r="BP48" s="383">
        <f>('Body - sporty'!BP51^Parametre!$A$9)/'Body - sporty'!$DK51</f>
        <v>1.0209980785716194E-4</v>
      </c>
      <c r="BQ48" s="383">
        <f>('Body - sporty'!BQ51^Parametre!$A$9)/'Body - sporty'!$DK51</f>
        <v>2.9883187302374211E-2</v>
      </c>
      <c r="BR48" s="383">
        <f>('Body - sporty'!BR51^Parametre!$A$9)/'Body - sporty'!$DK51</f>
        <v>1.7527857282045428E-5</v>
      </c>
      <c r="BS48" s="383">
        <f>('Body - sporty'!BS51^Parametre!$A$9)/'Body - sporty'!$DK51</f>
        <v>0</v>
      </c>
      <c r="BT48" s="383">
        <f>('Body - sporty'!BT51^Parametre!$A$9)/'Body - sporty'!$DK51</f>
        <v>1.1066533867524166E-6</v>
      </c>
      <c r="BU48" s="383">
        <f>('Body - sporty'!BU51^Parametre!$A$9)/'Body - sporty'!$DK51</f>
        <v>2.8561856404779551E-5</v>
      </c>
      <c r="BV48" s="383">
        <f>('Body - sporty'!BV51^Parametre!$A$9)/'Body - sporty'!$DK51</f>
        <v>4.5084347564198705E-5</v>
      </c>
      <c r="BW48" s="383">
        <f>('Body - sporty'!BW51^Parametre!$A$9)/'Body - sporty'!$DK51</f>
        <v>6.8862247648082658E-6</v>
      </c>
      <c r="BX48" s="383">
        <f>('Body - sporty'!BX51^Parametre!$A$9)/'Body - sporty'!$DK51</f>
        <v>0</v>
      </c>
      <c r="BY48" s="383">
        <f>('Body - sporty'!BY51^Parametre!$A$9)/'Body - sporty'!$DK51</f>
        <v>3.9402695609759589E-6</v>
      </c>
      <c r="BZ48" s="383">
        <f>('Body - sporty'!BZ51^Parametre!$A$9)/'Body - sporty'!$DK51</f>
        <v>9.6359916084786157E-5</v>
      </c>
      <c r="CA48" s="383">
        <f>('Body - sporty'!CA51^Parametre!$A$9)/'Body - sporty'!$DK51</f>
        <v>9.1005950491497053E-6</v>
      </c>
      <c r="CB48" s="383">
        <f>('Body - sporty'!CB51^Parametre!$A$9)/'Body - sporty'!$DK51</f>
        <v>1.7840370170019015E-5</v>
      </c>
      <c r="CC48" s="383">
        <f>('Body - sporty'!CC51^Parametre!$A$9)/'Body - sporty'!$DK51</f>
        <v>0</v>
      </c>
      <c r="CD48" s="383">
        <f>('Body - sporty'!CD51^Parametre!$A$9)/'Body - sporty'!$DK51</f>
        <v>4.6286010078958164E-3</v>
      </c>
      <c r="CE48" s="383">
        <f>('Body - sporty'!CE51^Parametre!$A$9)/'Body - sporty'!$DK51</f>
        <v>1.8263989632462724E-4</v>
      </c>
      <c r="CF48" s="383">
        <f>('Body - sporty'!CF51^Parametre!$A$9)/'Body - sporty'!$DK51</f>
        <v>8.2408137697450435E-5</v>
      </c>
      <c r="CG48" s="383">
        <f>('Body - sporty'!CG51^Parametre!$A$9)/'Body - sporty'!$DK51</f>
        <v>1.2147806529914317E-3</v>
      </c>
      <c r="CH48" s="383">
        <f>('Body - sporty'!CH51^Parametre!$A$9)/'Body - sporty'!$DK51</f>
        <v>4.5766393224256756E-4</v>
      </c>
      <c r="CI48" s="383">
        <f>('Body - sporty'!CI51^Parametre!$A$9)/'Body - sporty'!$DK51</f>
        <v>2.0200523207517408E-5</v>
      </c>
      <c r="CJ48" s="383">
        <f>('Body - sporty'!CJ51^Parametre!$A$9)/'Body - sporty'!$DK51</f>
        <v>1.0965768380961E-6</v>
      </c>
      <c r="CK48" s="383">
        <f>('Body - sporty'!CK51^Parametre!$A$9)/'Body - sporty'!$DK51</f>
        <v>0</v>
      </c>
      <c r="CL48" s="383">
        <f>('Body - sporty'!CL51^Parametre!$A$9)/'Body - sporty'!$DK51</f>
        <v>5.2722658355563285E-4</v>
      </c>
      <c r="CM48" s="383">
        <f>('Body - sporty'!CM51^Parametre!$A$9)/'Body - sporty'!$DK51</f>
        <v>1.9597106180321798E-4</v>
      </c>
      <c r="CN48" s="383">
        <f>('Body - sporty'!CN51^Parametre!$A$9)/'Body - sporty'!$DK51</f>
        <v>2.0898987129657609E-5</v>
      </c>
      <c r="CO48" s="383">
        <f>('Body - sporty'!CO51^Parametre!$A$9)/'Body - sporty'!$DK51</f>
        <v>4.7414938874980133E-4</v>
      </c>
      <c r="CP48" s="383">
        <f>('Body - sporty'!CP51^Parametre!$A$9)/'Body - sporty'!$DK51</f>
        <v>2.6656412659543347E-7</v>
      </c>
      <c r="CQ48" s="383">
        <f>('Body - sporty'!CQ51^Parametre!$A$9)/'Body - sporty'!$DK51</f>
        <v>0</v>
      </c>
      <c r="CR48" s="383">
        <f>('Body - sporty'!CR51^Parametre!$A$9)/'Body - sporty'!$DK51</f>
        <v>3.0592699985050556E-5</v>
      </c>
      <c r="CS48" s="383">
        <f>('Body - sporty'!CS51^Parametre!$A$9)/'Body - sporty'!$DK51</f>
        <v>6.3044312975615342E-5</v>
      </c>
      <c r="CT48" s="383">
        <f>('Body - sporty'!CT51^Parametre!$A$9)/'Body - sporty'!$DK51</f>
        <v>9.6261045143944605E-5</v>
      </c>
      <c r="CU48" s="383">
        <f>('Body - sporty'!CU51^Parametre!$A$9)/'Body - sporty'!$DK51</f>
        <v>0</v>
      </c>
      <c r="CV48" s="383">
        <f>('Body - sporty'!CV51^Parametre!$A$9)/'Body - sporty'!$DK51</f>
        <v>0</v>
      </c>
      <c r="CW48" s="383">
        <f>('Body - sporty'!CW51^Parametre!$A$9)/'Body - sporty'!$DK51</f>
        <v>5.9795317903921191E-5</v>
      </c>
      <c r="CX48" s="383">
        <f>('Body - sporty'!CX51^Parametre!$A$9)/'Body - sporty'!$DK51</f>
        <v>3.1257749994285359E-7</v>
      </c>
      <c r="CY48" s="383">
        <f>('Body - sporty'!CY51^Parametre!$A$9)/'Body - sporty'!$DK51</f>
        <v>9.127145273124756E-4</v>
      </c>
      <c r="CZ48" s="383">
        <f>('Body - sporty'!CZ51^Parametre!$A$9)/'Body - sporty'!$DK51</f>
        <v>4.367164564166327E-4</v>
      </c>
      <c r="DA48" s="383">
        <f>('Body - sporty'!DA51^Parametre!$A$9)/'Body - sporty'!$DK51</f>
        <v>0.41986973964336588</v>
      </c>
      <c r="DB48" s="383">
        <f>('Body - sporty'!DB51^Parametre!$A$9)/'Body - sporty'!$DK51</f>
        <v>6.9739953296574942E-3</v>
      </c>
      <c r="DC48" s="383">
        <f>('Body - sporty'!DC51^Parametre!$A$9)/'Body - sporty'!$DK51</f>
        <v>5.4743069942324923E-5</v>
      </c>
      <c r="DD48" s="383">
        <f>('Body - sporty'!DD51^Parametre!$A$9)/'Body - sporty'!$DK51</f>
        <v>5.9783634281354331E-6</v>
      </c>
      <c r="DE48" s="383">
        <f>('Body - sporty'!DE51^Parametre!$A$9)/'Body - sporty'!$DK51</f>
        <v>2.1628059206532531E-3</v>
      </c>
      <c r="DF48" s="383">
        <f>('Body - sporty'!DF51^Parametre!$A$9)/'Body - sporty'!$DK51</f>
        <v>0</v>
      </c>
      <c r="DG48" s="383">
        <f>('Body - sporty'!DG51^Parametre!$A$9)/'Body - sporty'!$DK51</f>
        <v>4.5353008573092708E-4</v>
      </c>
      <c r="DH48" s="383">
        <f>('Body - sporty'!DH51^Parametre!$A$9)/'Body - sporty'!$DK51</f>
        <v>5.8051743125227739E-4</v>
      </c>
      <c r="DI48" s="383">
        <f>('Body - sporty'!DI51^Parametre!$A$9)/'Body - sporty'!$DK51</f>
        <v>3.7714073105468604E-5</v>
      </c>
    </row>
    <row r="49" spans="1:113" ht="14.25" customHeight="1" x14ac:dyDescent="0.25">
      <c r="A49" s="239" t="s">
        <v>51</v>
      </c>
      <c r="B49" s="383">
        <f>('Body - sporty'!B52^Parametre!$A$9)/'Body - sporty'!$DK52</f>
        <v>9.7066174864714021E-3</v>
      </c>
      <c r="C49" s="383">
        <f>('Body - sporty'!C52^Parametre!$A$9)/'Body - sporty'!$DK52</f>
        <v>2.552095366547828E-3</v>
      </c>
      <c r="D49" s="383">
        <f>('Body - sporty'!D52^Parametre!$A$9)/'Body - sporty'!$DK52</f>
        <v>7.2398965859513012E-2</v>
      </c>
      <c r="E49" s="383">
        <f>('Body - sporty'!E52^Parametre!$A$9)/'Body - sporty'!$DK52</f>
        <v>1.3710080842338513E-2</v>
      </c>
      <c r="F49" s="383">
        <f>('Body - sporty'!F52^Parametre!$A$9)/'Body - sporty'!$DK52</f>
        <v>1.4175210459787185E-4</v>
      </c>
      <c r="G49" s="383">
        <f>('Body - sporty'!G52^Parametre!$A$9)/'Body - sporty'!$DK52</f>
        <v>0.12989799782174186</v>
      </c>
      <c r="H49" s="383">
        <f>('Body - sporty'!H52^Parametre!$A$9)/'Body - sporty'!$DK52</f>
        <v>0</v>
      </c>
      <c r="I49" s="383">
        <f>('Body - sporty'!I52^Parametre!$A$9)/'Body - sporty'!$DK52</f>
        <v>7.3981407795010723E-2</v>
      </c>
      <c r="J49" s="383">
        <f>('Body - sporty'!J52^Parametre!$A$9)/'Body - sporty'!$DK52</f>
        <v>3.0124190778174138E-2</v>
      </c>
      <c r="K49" s="383">
        <f>('Body - sporty'!K52^Parametre!$A$9)/'Body - sporty'!$DK52</f>
        <v>1.3709174422361432E-3</v>
      </c>
      <c r="L49" s="383">
        <f>('Body - sporty'!L52^Parametre!$A$9)/'Body - sporty'!$DK52</f>
        <v>6.2552330727923003E-2</v>
      </c>
      <c r="M49" s="383">
        <f>('Body - sporty'!M52^Parametre!$A$9)/'Body - sporty'!$DK52</f>
        <v>0.36550820839774467</v>
      </c>
      <c r="N49" s="383">
        <f>('Body - sporty'!N52^Parametre!$A$9)/'Body - sporty'!$DK52</f>
        <v>7.5476117695801835E-3</v>
      </c>
      <c r="O49" s="383">
        <f>('Body - sporty'!O52^Parametre!$A$9)/'Body - sporty'!$DK52</f>
        <v>1.1507383490105372E-3</v>
      </c>
      <c r="P49" s="383">
        <f>('Body - sporty'!P52^Parametre!$A$9)/'Body - sporty'!$DK52</f>
        <v>8.7371453147744174E-4</v>
      </c>
      <c r="Q49" s="383">
        <f>('Body - sporty'!Q52^Parametre!$A$9)/'Body - sporty'!$DK52</f>
        <v>1.1195737090387672E-2</v>
      </c>
      <c r="R49" s="383">
        <f>('Body - sporty'!R52^Parametre!$A$9)/'Body - sporty'!$DK52</f>
        <v>1.1298637101899581E-3</v>
      </c>
      <c r="S49" s="383">
        <f>('Body - sporty'!S52^Parametre!$A$9)/'Body - sporty'!$DK52</f>
        <v>9.6471351970178884E-4</v>
      </c>
      <c r="T49" s="383">
        <f>('Body - sporty'!T52^Parametre!$A$9)/'Body - sporty'!$DK52</f>
        <v>2.3786387404808687E-3</v>
      </c>
      <c r="U49" s="383">
        <f>('Body - sporty'!U52^Parametre!$A$9)/'Body - sporty'!$DK52</f>
        <v>6.7961866153982975E-2</v>
      </c>
      <c r="V49" s="383">
        <f>('Body - sporty'!V52^Parametre!$A$9)/'Body - sporty'!$DK52</f>
        <v>1.4443846714037086E-4</v>
      </c>
      <c r="W49" s="383">
        <f>('Body - sporty'!W52^Parametre!$A$9)/'Body - sporty'!$DK52</f>
        <v>1.0924351788878984E-2</v>
      </c>
      <c r="X49" s="383">
        <f>('Body - sporty'!X52^Parametre!$A$9)/'Body - sporty'!$DK52</f>
        <v>1.5083416215516953E-5</v>
      </c>
      <c r="Y49" s="383">
        <f>('Body - sporty'!Y52^Parametre!$A$9)/'Body - sporty'!$DK52</f>
        <v>2.4641286832929947E-4</v>
      </c>
      <c r="Z49" s="383">
        <f>('Body - sporty'!Z52^Parametre!$A$9)/'Body - sporty'!$DK52</f>
        <v>0</v>
      </c>
      <c r="AA49" s="383">
        <f>('Body - sporty'!AA52^Parametre!$A$9)/'Body - sporty'!$DK52</f>
        <v>9.4543528270099955E-4</v>
      </c>
      <c r="AB49" s="383">
        <f>('Body - sporty'!AB52^Parametre!$A$9)/'Body - sporty'!$DK52</f>
        <v>0.29898808512703529</v>
      </c>
      <c r="AC49" s="383">
        <f>('Body - sporty'!AC52^Parametre!$A$9)/'Body - sporty'!$DK52</f>
        <v>8.6346883022694498E-2</v>
      </c>
      <c r="AD49" s="383">
        <f>('Body - sporty'!AD52^Parametre!$A$9)/'Body - sporty'!$DK52</f>
        <v>1.2172031154211703E-3</v>
      </c>
      <c r="AE49" s="383">
        <f>('Body - sporty'!AE52^Parametre!$A$9)/'Body - sporty'!$DK52</f>
        <v>1.3524479060235222E-4</v>
      </c>
      <c r="AF49" s="383">
        <f>('Body - sporty'!AF52^Parametre!$A$9)/'Body - sporty'!$DK52</f>
        <v>2.2952549092192887E-5</v>
      </c>
      <c r="AG49" s="383">
        <f>('Body - sporty'!AG52^Parametre!$A$9)/'Body - sporty'!$DK52</f>
        <v>1.1543499164553039E-4</v>
      </c>
      <c r="AH49" s="383">
        <f>('Body - sporty'!AH52^Parametre!$A$9)/'Body - sporty'!$DK52</f>
        <v>2.613300222049604E-5</v>
      </c>
      <c r="AI49" s="383">
        <f>('Body - sporty'!AI52^Parametre!$A$9)/'Body - sporty'!$DK52</f>
        <v>0.38220413016574051</v>
      </c>
      <c r="AJ49" s="383">
        <f>('Body - sporty'!AJ52^Parametre!$A$9)/'Body - sporty'!$DK52</f>
        <v>1.3664314529238469E-2</v>
      </c>
      <c r="AK49" s="383">
        <f>('Body - sporty'!AK52^Parametre!$A$9)/'Body - sporty'!$DK52</f>
        <v>1.7044542913598512E-2</v>
      </c>
      <c r="AL49" s="383">
        <f>('Body - sporty'!AL52^Parametre!$A$9)/'Body - sporty'!$DK52</f>
        <v>1.3882338560613676E-2</v>
      </c>
      <c r="AM49" s="383">
        <f>('Body - sporty'!AM52^Parametre!$A$9)/'Body - sporty'!$DK52</f>
        <v>1.5164804222135202E-3</v>
      </c>
      <c r="AN49" s="383">
        <f>('Body - sporty'!AN52^Parametre!$A$9)/'Body - sporty'!$DK52</f>
        <v>5.3833143245407555E-2</v>
      </c>
      <c r="AO49" s="383">
        <f>('Body - sporty'!AO52^Parametre!$A$9)/'Body - sporty'!$DK52</f>
        <v>5.3219722438181401E-4</v>
      </c>
      <c r="AP49" s="383">
        <f>('Body - sporty'!AP52^Parametre!$A$9)/'Body - sporty'!$DK52</f>
        <v>0.93894331042814394</v>
      </c>
      <c r="AQ49" s="383">
        <f>('Body - sporty'!AQ52^Parametre!$A$9)/'Body - sporty'!$DK52</f>
        <v>8.312970568377032E-6</v>
      </c>
      <c r="AR49" s="383">
        <f>('Body - sporty'!AR52^Parametre!$A$9)/'Body - sporty'!$DK52</f>
        <v>1.687451941560938E-4</v>
      </c>
      <c r="AS49" s="383">
        <f>('Body - sporty'!AS52^Parametre!$A$9)/'Body - sporty'!$DK52</f>
        <v>0.10371955274293393</v>
      </c>
      <c r="AT49" s="383">
        <f>('Body - sporty'!AT52^Parametre!$A$9)/'Body - sporty'!$DK52</f>
        <v>1.1466831658431273E-2</v>
      </c>
      <c r="AU49" s="383">
        <f>('Body - sporty'!AU52^Parametre!$A$9)/'Body - sporty'!$DK52</f>
        <v>3.5587239045673055E-2</v>
      </c>
      <c r="AV49" s="383">
        <f>('Body - sporty'!AV52^Parametre!$A$9)/'Body - sporty'!$DK52</f>
        <v>0</v>
      </c>
      <c r="AW49" s="383">
        <f>('Body - sporty'!AW52^Parametre!$A$9)/'Body - sporty'!$DK52</f>
        <v>0</v>
      </c>
      <c r="AX49" s="383">
        <f>('Body - sporty'!AX52^Parametre!$A$9)/'Body - sporty'!$DK52</f>
        <v>7.205227011650525E-3</v>
      </c>
      <c r="AY49" s="383">
        <f>('Body - sporty'!AY52^Parametre!$A$9)/'Body - sporty'!$DK52</f>
        <v>0.10145242289419894</v>
      </c>
      <c r="AZ49" s="383">
        <f>('Body - sporty'!AZ52^Parametre!$A$9)/'Body - sporty'!$DK52</f>
        <v>3.5309603144089883E-4</v>
      </c>
      <c r="BA49" s="383">
        <f>('Body - sporty'!BA52^Parametre!$A$9)/'Body - sporty'!$DK52</f>
        <v>2.8526094125661729E-2</v>
      </c>
      <c r="BB49" s="383">
        <f>('Body - sporty'!BB52^Parametre!$A$9)/'Body - sporty'!$DK52</f>
        <v>2.2006741917375254E-4</v>
      </c>
      <c r="BC49" s="383">
        <f>('Body - sporty'!BC52^Parametre!$A$9)/'Body - sporty'!$DK52</f>
        <v>0</v>
      </c>
      <c r="BD49" s="383">
        <f>('Body - sporty'!BD52^Parametre!$A$9)/'Body - sporty'!$DK52</f>
        <v>0</v>
      </c>
      <c r="BE49" s="383">
        <f>('Body - sporty'!BE52^Parametre!$A$9)/'Body - sporty'!$DK52</f>
        <v>1.0963254375552286E-2</v>
      </c>
      <c r="BF49" s="383">
        <f>('Body - sporty'!BF52^Parametre!$A$9)/'Body - sporty'!$DK52</f>
        <v>8.2510307701401828E-5</v>
      </c>
      <c r="BG49" s="383">
        <f>('Body - sporty'!BG52^Parametre!$A$9)/'Body - sporty'!$DK52</f>
        <v>1.8457839104130248E-5</v>
      </c>
      <c r="BH49" s="383">
        <f>('Body - sporty'!BH52^Parametre!$A$9)/'Body - sporty'!$DK52</f>
        <v>4.0702789558412986E-3</v>
      </c>
      <c r="BI49" s="383">
        <f>('Body - sporty'!BI52^Parametre!$A$9)/'Body - sporty'!$DK52</f>
        <v>1.7517301038062278E-4</v>
      </c>
      <c r="BJ49" s="383">
        <f>('Body - sporty'!BJ52^Parametre!$A$9)/'Body - sporty'!$DK52</f>
        <v>4.6239745694272213E-4</v>
      </c>
      <c r="BK49" s="383">
        <f>('Body - sporty'!BK52^Parametre!$A$9)/'Body - sporty'!$DK52</f>
        <v>9.2366339648633682E-7</v>
      </c>
      <c r="BL49" s="383">
        <f>('Body - sporty'!BL52^Parametre!$A$9)/'Body - sporty'!$DK52</f>
        <v>6.0737752469666609E-4</v>
      </c>
      <c r="BM49" s="383">
        <f>('Body - sporty'!BM52^Parametre!$A$9)/'Body - sporty'!$DK52</f>
        <v>8.1743079363194788E-4</v>
      </c>
      <c r="BN49" s="383">
        <f>('Body - sporty'!BN52^Parametre!$A$9)/'Body - sporty'!$DK52</f>
        <v>4.197096058819415E-4</v>
      </c>
      <c r="BO49" s="383">
        <f>('Body - sporty'!BO52^Parametre!$A$9)/'Body - sporty'!$DK52</f>
        <v>4.4767108425578621E-2</v>
      </c>
      <c r="BP49" s="383">
        <f>('Body - sporty'!BP52^Parametre!$A$9)/'Body - sporty'!$DK52</f>
        <v>3.9130444616819931E-3</v>
      </c>
      <c r="BQ49" s="383">
        <f>('Body - sporty'!BQ52^Parametre!$A$9)/'Body - sporty'!$DK52</f>
        <v>1.2732156722239847E-2</v>
      </c>
      <c r="BR49" s="383">
        <f>('Body - sporty'!BR52^Parametre!$A$9)/'Body - sporty'!$DK52</f>
        <v>6.4675798496509047E-4</v>
      </c>
      <c r="BS49" s="383">
        <f>('Body - sporty'!BS52^Parametre!$A$9)/'Body - sporty'!$DK52</f>
        <v>0</v>
      </c>
      <c r="BT49" s="383">
        <f>('Body - sporty'!BT52^Parametre!$A$9)/'Body - sporty'!$DK52</f>
        <v>5.5597503593335655E-5</v>
      </c>
      <c r="BU49" s="383">
        <f>('Body - sporty'!BU52^Parametre!$A$9)/'Body - sporty'!$DK52</f>
        <v>1.4782747692873046E-2</v>
      </c>
      <c r="BV49" s="383">
        <f>('Body - sporty'!BV52^Parametre!$A$9)/'Body - sporty'!$DK52</f>
        <v>1.7874635813565777E-5</v>
      </c>
      <c r="BW49" s="383">
        <f>('Body - sporty'!BW52^Parametre!$A$9)/'Body - sporty'!$DK52</f>
        <v>0</v>
      </c>
      <c r="BX49" s="383">
        <f>('Body - sporty'!BX52^Parametre!$A$9)/'Body - sporty'!$DK52</f>
        <v>1.9956806485154971E-5</v>
      </c>
      <c r="BY49" s="383">
        <f>('Body - sporty'!BY52^Parametre!$A$9)/'Body - sporty'!$DK52</f>
        <v>6.3008127990652099E-6</v>
      </c>
      <c r="BZ49" s="383">
        <f>('Body - sporty'!BZ52^Parametre!$A$9)/'Body - sporty'!$DK52</f>
        <v>2.6685982149731959E-4</v>
      </c>
      <c r="CA49" s="383">
        <f>('Body - sporty'!CA52^Parametre!$A$9)/'Body - sporty'!$DK52</f>
        <v>0</v>
      </c>
      <c r="CB49" s="383">
        <f>('Body - sporty'!CB52^Parametre!$A$9)/'Body - sporty'!$DK52</f>
        <v>7.3790620235203506E-4</v>
      </c>
      <c r="CC49" s="383">
        <f>('Body - sporty'!CC52^Parametre!$A$9)/'Body - sporty'!$DK52</f>
        <v>1.652502427494044E-4</v>
      </c>
      <c r="CD49" s="383">
        <f>('Body - sporty'!CD52^Parametre!$A$9)/'Body - sporty'!$DK52</f>
        <v>2.8350764660623989E-3</v>
      </c>
      <c r="CE49" s="383">
        <f>('Body - sporty'!CE52^Parametre!$A$9)/'Body - sporty'!$DK52</f>
        <v>8.7459140401035685E-3</v>
      </c>
      <c r="CF49" s="383">
        <f>('Body - sporty'!CF52^Parametre!$A$9)/'Body - sporty'!$DK52</f>
        <v>0</v>
      </c>
      <c r="CG49" s="383">
        <f>('Body - sporty'!CG52^Parametre!$A$9)/'Body - sporty'!$DK52</f>
        <v>4.4607333129330164E-2</v>
      </c>
      <c r="CH49" s="383">
        <f>('Body - sporty'!CH52^Parametre!$A$9)/'Body - sporty'!$DK52</f>
        <v>2.0266972430948552E-2</v>
      </c>
      <c r="CI49" s="383">
        <f>('Body - sporty'!CI52^Parametre!$A$9)/'Body - sporty'!$DK52</f>
        <v>4.4703606513780763E-4</v>
      </c>
      <c r="CJ49" s="383">
        <f>('Body - sporty'!CJ52^Parametre!$A$9)/'Body - sporty'!$DK52</f>
        <v>4.5389562413760354E-5</v>
      </c>
      <c r="CK49" s="383">
        <f>('Body - sporty'!CK52^Parametre!$A$9)/'Body - sporty'!$DK52</f>
        <v>0</v>
      </c>
      <c r="CL49" s="383">
        <f>('Body - sporty'!CL52^Parametre!$A$9)/'Body - sporty'!$DK52</f>
        <v>2.3549337783188629E-2</v>
      </c>
      <c r="CM49" s="383">
        <f>('Body - sporty'!CM52^Parametre!$A$9)/'Body - sporty'!$DK52</f>
        <v>1.0983912591464043E-2</v>
      </c>
      <c r="CN49" s="383">
        <f>('Body - sporty'!CN52^Parametre!$A$9)/'Body - sporty'!$DK52</f>
        <v>9.6383869451920187E-4</v>
      </c>
      <c r="CO49" s="383">
        <f>('Body - sporty'!CO52^Parametre!$A$9)/'Body - sporty'!$DK52</f>
        <v>1</v>
      </c>
      <c r="CP49" s="383">
        <f>('Body - sporty'!CP52^Parametre!$A$9)/'Body - sporty'!$DK52</f>
        <v>1.2418141219427418E-5</v>
      </c>
      <c r="CQ49" s="383">
        <f>('Body - sporty'!CQ52^Parametre!$A$9)/'Body - sporty'!$DK52</f>
        <v>0</v>
      </c>
      <c r="CR49" s="383">
        <f>('Body - sporty'!CR52^Parametre!$A$9)/'Body - sporty'!$DK52</f>
        <v>1.3408933404121276E-3</v>
      </c>
      <c r="CS49" s="383">
        <f>('Body - sporty'!CS52^Parametre!$A$9)/'Body - sporty'!$DK52</f>
        <v>6.956523487434655E-5</v>
      </c>
      <c r="CT49" s="383">
        <f>('Body - sporty'!CT52^Parametre!$A$9)/'Body - sporty'!$DK52</f>
        <v>4.3940392190542944E-3</v>
      </c>
      <c r="CU49" s="383">
        <f>('Body - sporty'!CU52^Parametre!$A$9)/'Body - sporty'!$DK52</f>
        <v>0</v>
      </c>
      <c r="CV49" s="383">
        <f>('Body - sporty'!CV52^Parametre!$A$9)/'Body - sporty'!$DK52</f>
        <v>0</v>
      </c>
      <c r="CW49" s="383">
        <f>('Body - sporty'!CW52^Parametre!$A$9)/'Body - sporty'!$DK52</f>
        <v>1.7118476636883563E-3</v>
      </c>
      <c r="CX49" s="383">
        <f>('Body - sporty'!CX52^Parametre!$A$9)/'Body - sporty'!$DK52</f>
        <v>2.9704315518326368E-4</v>
      </c>
      <c r="CY49" s="383">
        <f>('Body - sporty'!CY52^Parametre!$A$9)/'Body - sporty'!$DK52</f>
        <v>3.2939959302838849E-2</v>
      </c>
      <c r="CZ49" s="383">
        <f>('Body - sporty'!CZ52^Parametre!$A$9)/'Body - sporty'!$DK52</f>
        <v>1.1905712344390786E-2</v>
      </c>
      <c r="DA49" s="383">
        <f>('Body - sporty'!DA52^Parametre!$A$9)/'Body - sporty'!$DK52</f>
        <v>0.26264717460912723</v>
      </c>
      <c r="DB49" s="383">
        <f>('Body - sporty'!DB52^Parametre!$A$9)/'Body - sporty'!$DK52</f>
        <v>1.9509413002051858E-2</v>
      </c>
      <c r="DC49" s="383">
        <f>('Body - sporty'!DC52^Parametre!$A$9)/'Body - sporty'!$DK52</f>
        <v>1.7361111111111108E-3</v>
      </c>
      <c r="DD49" s="383">
        <f>('Body - sporty'!DD52^Parametre!$A$9)/'Body - sporty'!$DK52</f>
        <v>2.2231799882553826E-4</v>
      </c>
      <c r="DE49" s="383">
        <f>('Body - sporty'!DE52^Parametre!$A$9)/'Body - sporty'!$DK52</f>
        <v>8.4559589767279467E-2</v>
      </c>
      <c r="DF49" s="383">
        <f>('Body - sporty'!DF52^Parametre!$A$9)/'Body - sporty'!$DK52</f>
        <v>1.1706656140445601E-4</v>
      </c>
      <c r="DG49" s="383">
        <f>('Body - sporty'!DG52^Parametre!$A$9)/'Body - sporty'!$DK52</f>
        <v>7.2060469288085958E-3</v>
      </c>
      <c r="DH49" s="383">
        <f>('Body - sporty'!DH52^Parametre!$A$9)/'Body - sporty'!$DK52</f>
        <v>2.2963826510063588E-2</v>
      </c>
      <c r="DI49" s="383">
        <f>('Body - sporty'!DI52^Parametre!$A$9)/'Body - sporty'!$DK52</f>
        <v>2.057861894145641E-3</v>
      </c>
    </row>
    <row r="50" spans="1:113" ht="14.25" customHeight="1" x14ac:dyDescent="0.25">
      <c r="A50" s="239" t="s">
        <v>52</v>
      </c>
      <c r="B50" s="383">
        <f>('Body - sporty'!B53^Parametre!$A$9)/'Body - sporty'!$DK53</f>
        <v>8.2208912715157857E-5</v>
      </c>
      <c r="C50" s="383">
        <f>('Body - sporty'!C53^Parametre!$A$9)/'Body - sporty'!$DK53</f>
        <v>9.9823440208718318E-4</v>
      </c>
      <c r="D50" s="383">
        <f>('Body - sporty'!D53^Parametre!$A$9)/'Body - sporty'!$DK53</f>
        <v>2.8358334557946768E-2</v>
      </c>
      <c r="E50" s="383">
        <f>('Body - sporty'!E53^Parametre!$A$9)/'Body - sporty'!$DK53</f>
        <v>4.7606172873449655E-3</v>
      </c>
      <c r="F50" s="383">
        <f>('Body - sporty'!F53^Parametre!$A$9)/'Body - sporty'!$DK53</f>
        <v>0</v>
      </c>
      <c r="G50" s="383">
        <f>('Body - sporty'!G53^Parametre!$A$9)/'Body - sporty'!$DK53</f>
        <v>5.5752539915649275E-2</v>
      </c>
      <c r="H50" s="383">
        <f>('Body - sporty'!H53^Parametre!$A$9)/'Body - sporty'!$DK53</f>
        <v>0</v>
      </c>
      <c r="I50" s="383">
        <f>('Body - sporty'!I53^Parametre!$A$9)/'Body - sporty'!$DK53</f>
        <v>3.0521160847029539E-2</v>
      </c>
      <c r="J50" s="383">
        <f>('Body - sporty'!J53^Parametre!$A$9)/'Body - sporty'!$DK53</f>
        <v>1.2957300559138338E-2</v>
      </c>
      <c r="K50" s="383">
        <f>('Body - sporty'!K53^Parametre!$A$9)/'Body - sporty'!$DK53</f>
        <v>5.6796939629886974E-2</v>
      </c>
      <c r="L50" s="383">
        <f>('Body - sporty'!L53^Parametre!$A$9)/'Body - sporty'!$DK53</f>
        <v>2.7388741041814133E-2</v>
      </c>
      <c r="M50" s="383">
        <f>('Body - sporty'!M53^Parametre!$A$9)/'Body - sporty'!$DK53</f>
        <v>0.17473936938982373</v>
      </c>
      <c r="N50" s="383">
        <f>('Body - sporty'!N53^Parametre!$A$9)/'Body - sporty'!$DK53</f>
        <v>7.7479009459028567E-2</v>
      </c>
      <c r="O50" s="383">
        <f>('Body - sporty'!O53^Parametre!$A$9)/'Body - sporty'!$DK53</f>
        <v>3.539793930594779E-4</v>
      </c>
      <c r="P50" s="383">
        <f>('Body - sporty'!P53^Parametre!$A$9)/'Body - sporty'!$DK53</f>
        <v>3.7919982442274371E-4</v>
      </c>
      <c r="Q50" s="383">
        <f>('Body - sporty'!Q53^Parametre!$A$9)/'Body - sporty'!$DK53</f>
        <v>4.2115010564750628E-4</v>
      </c>
      <c r="R50" s="383">
        <f>('Body - sporty'!R53^Parametre!$A$9)/'Body - sporty'!$DK53</f>
        <v>3.8963268777707319E-4</v>
      </c>
      <c r="S50" s="383">
        <f>('Body - sporty'!S53^Parametre!$A$9)/'Body - sporty'!$DK53</f>
        <v>2.3012847646660081E-4</v>
      </c>
      <c r="T50" s="383">
        <f>('Body - sporty'!T53^Parametre!$A$9)/'Body - sporty'!$DK53</f>
        <v>4.2140230473056636E-2</v>
      </c>
      <c r="U50" s="383">
        <f>('Body - sporty'!U53^Parametre!$A$9)/'Body - sporty'!$DK53</f>
        <v>2.7231697850742729E-2</v>
      </c>
      <c r="V50" s="383">
        <f>('Body - sporty'!V53^Parametre!$A$9)/'Body - sporty'!$DK53</f>
        <v>8.5943042137218194E-5</v>
      </c>
      <c r="W50" s="383">
        <f>('Body - sporty'!W53^Parametre!$A$9)/'Body - sporty'!$DK53</f>
        <v>4.6172460224558464E-3</v>
      </c>
      <c r="X50" s="383">
        <f>('Body - sporty'!X53^Parametre!$A$9)/'Body - sporty'!$DK53</f>
        <v>1.0016579994712596E-4</v>
      </c>
      <c r="Y50" s="383">
        <f>('Body - sporty'!Y53^Parametre!$A$9)/'Body - sporty'!$DK53</f>
        <v>9.0526869922195023E-5</v>
      </c>
      <c r="Z50" s="383">
        <f>('Body - sporty'!Z53^Parametre!$A$9)/'Body - sporty'!$DK53</f>
        <v>1.0129109729454331E-2</v>
      </c>
      <c r="AA50" s="383">
        <f>('Body - sporty'!AA53^Parametre!$A$9)/'Body - sporty'!$DK53</f>
        <v>8.1406314291666468E-4</v>
      </c>
      <c r="AB50" s="383">
        <f>('Body - sporty'!AB53^Parametre!$A$9)/'Body - sporty'!$DK53</f>
        <v>0.20337163830513616</v>
      </c>
      <c r="AC50" s="383">
        <f>('Body - sporty'!AC53^Parametre!$A$9)/'Body - sporty'!$DK53</f>
        <v>2.6766843964872233E-2</v>
      </c>
      <c r="AD50" s="383">
        <f>('Body - sporty'!AD53^Parametre!$A$9)/'Body - sporty'!$DK53</f>
        <v>3.7257184406289307E-4</v>
      </c>
      <c r="AE50" s="383">
        <f>('Body - sporty'!AE53^Parametre!$A$9)/'Body - sporty'!$DK53</f>
        <v>6.6233905156491197E-5</v>
      </c>
      <c r="AF50" s="383">
        <f>('Body - sporty'!AF53^Parametre!$A$9)/'Body - sporty'!$DK53</f>
        <v>0</v>
      </c>
      <c r="AG50" s="383">
        <f>('Body - sporty'!AG53^Parametre!$A$9)/'Body - sporty'!$DK53</f>
        <v>4.2811388225339795E-5</v>
      </c>
      <c r="AH50" s="383">
        <f>('Body - sporty'!AH53^Parametre!$A$9)/'Body - sporty'!$DK53</f>
        <v>0</v>
      </c>
      <c r="AI50" s="383">
        <f>('Body - sporty'!AI53^Parametre!$A$9)/'Body - sporty'!$DK53</f>
        <v>3.7512554335030718E-3</v>
      </c>
      <c r="AJ50" s="383">
        <f>('Body - sporty'!AJ53^Parametre!$A$9)/'Body - sporty'!$DK53</f>
        <v>0.21638755254076286</v>
      </c>
      <c r="AK50" s="383">
        <f>('Body - sporty'!AK53^Parametre!$A$9)/'Body - sporty'!$DK53</f>
        <v>5.006006246820625E-3</v>
      </c>
      <c r="AL50" s="383">
        <f>('Body - sporty'!AL53^Parametre!$A$9)/'Body - sporty'!$DK53</f>
        <v>4.5708359279684144E-3</v>
      </c>
      <c r="AM50" s="383">
        <f>('Body - sporty'!AM53^Parametre!$A$9)/'Body - sporty'!$DK53</f>
        <v>0</v>
      </c>
      <c r="AN50" s="383">
        <f>('Body - sporty'!AN53^Parametre!$A$9)/'Body - sporty'!$DK53</f>
        <v>5.7774073357362163E-2</v>
      </c>
      <c r="AO50" s="383">
        <f>('Body - sporty'!AO53^Parametre!$A$9)/'Body - sporty'!$DK53</f>
        <v>2.1008840528491445E-4</v>
      </c>
      <c r="AP50" s="383">
        <f>('Body - sporty'!AP53^Parametre!$A$9)/'Body - sporty'!$DK53</f>
        <v>0.35200035970770083</v>
      </c>
      <c r="AQ50" s="383">
        <f>('Body - sporty'!AQ53^Parametre!$A$9)/'Body - sporty'!$DK53</f>
        <v>2.5769544689857596E-6</v>
      </c>
      <c r="AR50" s="383">
        <f>('Body - sporty'!AR53^Parametre!$A$9)/'Body - sporty'!$DK53</f>
        <v>6.7192997907442257E-5</v>
      </c>
      <c r="AS50" s="383">
        <f>('Body - sporty'!AS53^Parametre!$A$9)/'Body - sporty'!$DK53</f>
        <v>4.8680855293735309E-2</v>
      </c>
      <c r="AT50" s="383">
        <f>('Body - sporty'!AT53^Parametre!$A$9)/'Body - sporty'!$DK53</f>
        <v>5.0296614179941692E-3</v>
      </c>
      <c r="AU50" s="383">
        <f>('Body - sporty'!AU53^Parametre!$A$9)/'Body - sporty'!$DK53</f>
        <v>2.9425733735714936E-2</v>
      </c>
      <c r="AV50" s="383">
        <f>('Body - sporty'!AV53^Parametre!$A$9)/'Body - sporty'!$DK53</f>
        <v>0</v>
      </c>
      <c r="AW50" s="383">
        <f>('Body - sporty'!AW53^Parametre!$A$9)/'Body - sporty'!$DK53</f>
        <v>1.0498271346757123E-4</v>
      </c>
      <c r="AX50" s="383">
        <f>('Body - sporty'!AX53^Parametre!$A$9)/'Body - sporty'!$DK53</f>
        <v>3.1314324950511454E-3</v>
      </c>
      <c r="AY50" s="383">
        <f>('Body - sporty'!AY53^Parametre!$A$9)/'Body - sporty'!$DK53</f>
        <v>1</v>
      </c>
      <c r="AZ50" s="383">
        <f>('Body - sporty'!AZ53^Parametre!$A$9)/'Body - sporty'!$DK53</f>
        <v>0</v>
      </c>
      <c r="BA50" s="383">
        <f>('Body - sporty'!BA53^Parametre!$A$9)/'Body - sporty'!$DK53</f>
        <v>1.2228905623290197E-2</v>
      </c>
      <c r="BB50" s="383">
        <f>('Body - sporty'!BB53^Parametre!$A$9)/'Body - sporty'!$DK53</f>
        <v>8.4261061873637858E-5</v>
      </c>
      <c r="BC50" s="383">
        <f>('Body - sporty'!BC53^Parametre!$A$9)/'Body - sporty'!$DK53</f>
        <v>0</v>
      </c>
      <c r="BD50" s="383">
        <f>('Body - sporty'!BD53^Parametre!$A$9)/'Body - sporty'!$DK53</f>
        <v>0</v>
      </c>
      <c r="BE50" s="383">
        <f>('Body - sporty'!BE53^Parametre!$A$9)/'Body - sporty'!$DK53</f>
        <v>2.3770714147054585E-3</v>
      </c>
      <c r="BF50" s="383">
        <f>('Body - sporty'!BF53^Parametre!$A$9)/'Body - sporty'!$DK53</f>
        <v>3.1941816319292834E-5</v>
      </c>
      <c r="BG50" s="383">
        <f>('Body - sporty'!BG53^Parametre!$A$9)/'Body - sporty'!$DK53</f>
        <v>0</v>
      </c>
      <c r="BH50" s="383">
        <f>('Body - sporty'!BH53^Parametre!$A$9)/'Body - sporty'!$DK53</f>
        <v>1.698477421640943E-3</v>
      </c>
      <c r="BI50" s="383">
        <f>('Body - sporty'!BI53^Parametre!$A$9)/'Body - sporty'!$DK53</f>
        <v>6.7905613540518081E-5</v>
      </c>
      <c r="BJ50" s="383">
        <f>('Body - sporty'!BJ53^Parametre!$A$9)/'Body - sporty'!$DK53</f>
        <v>1.7162180970881329E-4</v>
      </c>
      <c r="BK50" s="383">
        <f>('Body - sporty'!BK53^Parametre!$A$9)/'Body - sporty'!$DK53</f>
        <v>0</v>
      </c>
      <c r="BL50" s="383">
        <f>('Body - sporty'!BL53^Parametre!$A$9)/'Body - sporty'!$DK53</f>
        <v>1.9955935407825728E-4</v>
      </c>
      <c r="BM50" s="383">
        <f>('Body - sporty'!BM53^Parametre!$A$9)/'Body - sporty'!$DK53</f>
        <v>2.7221069969456059E-4</v>
      </c>
      <c r="BN50" s="383">
        <f>('Body - sporty'!BN53^Parametre!$A$9)/'Body - sporty'!$DK53</f>
        <v>6.5512704523422243E-4</v>
      </c>
      <c r="BO50" s="383">
        <f>('Body - sporty'!BO53^Parametre!$A$9)/'Body - sporty'!$DK53</f>
        <v>1.931218268756197E-2</v>
      </c>
      <c r="BP50" s="383">
        <f>('Body - sporty'!BP53^Parametre!$A$9)/'Body - sporty'!$DK53</f>
        <v>1.2090132930594752E-3</v>
      </c>
      <c r="BQ50" s="383">
        <f>('Body - sporty'!BQ53^Parametre!$A$9)/'Body - sporty'!$DK53</f>
        <v>4.3490954449263318E-3</v>
      </c>
      <c r="BR50" s="383">
        <f>('Body - sporty'!BR53^Parametre!$A$9)/'Body - sporty'!$DK53</f>
        <v>2.8511226289508284E-4</v>
      </c>
      <c r="BS50" s="383">
        <f>('Body - sporty'!BS53^Parametre!$A$9)/'Body - sporty'!$DK53</f>
        <v>0</v>
      </c>
      <c r="BT50" s="383">
        <f>('Body - sporty'!BT53^Parametre!$A$9)/'Body - sporty'!$DK53</f>
        <v>2.2409525165524608E-5</v>
      </c>
      <c r="BU50" s="383">
        <f>('Body - sporty'!BU53^Parametre!$A$9)/'Body - sporty'!$DK53</f>
        <v>6.5368215013326042E-2</v>
      </c>
      <c r="BV50" s="383">
        <f>('Body - sporty'!BV53^Parametre!$A$9)/'Body - sporty'!$DK53</f>
        <v>1.2120061793602244E-4</v>
      </c>
      <c r="BW50" s="383">
        <f>('Body - sporty'!BW53^Parametre!$A$9)/'Body - sporty'!$DK53</f>
        <v>0</v>
      </c>
      <c r="BX50" s="383">
        <f>('Body - sporty'!BX53^Parametre!$A$9)/'Body - sporty'!$DK53</f>
        <v>0</v>
      </c>
      <c r="BY50" s="383">
        <f>('Body - sporty'!BY53^Parametre!$A$9)/'Body - sporty'!$DK53</f>
        <v>2.412636063095143E-6</v>
      </c>
      <c r="BZ50" s="383">
        <f>('Body - sporty'!BZ53^Parametre!$A$9)/'Body - sporty'!$DK53</f>
        <v>1.0111016897109809E-4</v>
      </c>
      <c r="CA50" s="383">
        <f>('Body - sporty'!CA53^Parametre!$A$9)/'Body - sporty'!$DK53</f>
        <v>9.549226904135356E-6</v>
      </c>
      <c r="CB50" s="383">
        <f>('Body - sporty'!CB53^Parametre!$A$9)/'Body - sporty'!$DK53</f>
        <v>8.926135030168203E-3</v>
      </c>
      <c r="CC50" s="383">
        <f>('Body - sporty'!CC53^Parametre!$A$9)/'Body - sporty'!$DK53</f>
        <v>0</v>
      </c>
      <c r="CD50" s="383">
        <f>('Body - sporty'!CD53^Parametre!$A$9)/'Body - sporty'!$DK53</f>
        <v>9.104399580970008E-4</v>
      </c>
      <c r="CE50" s="383">
        <f>('Body - sporty'!CE53^Parametre!$A$9)/'Body - sporty'!$DK53</f>
        <v>2.5807388158310238E-3</v>
      </c>
      <c r="CF50" s="383">
        <f>('Body - sporty'!CF53^Parametre!$A$9)/'Body - sporty'!$DK53</f>
        <v>1.2844396290124728E-3</v>
      </c>
      <c r="CG50" s="383">
        <f>('Body - sporty'!CG53^Parametre!$A$9)/'Body - sporty'!$DK53</f>
        <v>1.3935853809541101E-2</v>
      </c>
      <c r="CH50" s="383">
        <f>('Body - sporty'!CH53^Parametre!$A$9)/'Body - sporty'!$DK53</f>
        <v>0.13184207225712516</v>
      </c>
      <c r="CI50" s="383">
        <f>('Body - sporty'!CI53^Parametre!$A$9)/'Body - sporty'!$DK53</f>
        <v>0</v>
      </c>
      <c r="CJ50" s="383">
        <f>('Body - sporty'!CJ53^Parametre!$A$9)/'Body - sporty'!$DK53</f>
        <v>0</v>
      </c>
      <c r="CK50" s="383">
        <f>('Body - sporty'!CK53^Parametre!$A$9)/'Body - sporty'!$DK53</f>
        <v>0</v>
      </c>
      <c r="CL50" s="383">
        <f>('Body - sporty'!CL53^Parametre!$A$9)/'Body - sporty'!$DK53</f>
        <v>8.0799930713588725E-3</v>
      </c>
      <c r="CM50" s="383">
        <f>('Body - sporty'!CM53^Parametre!$A$9)/'Body - sporty'!$DK53</f>
        <v>4.0712116763561576E-3</v>
      </c>
      <c r="CN50" s="383">
        <f>('Body - sporty'!CN53^Parametre!$A$9)/'Body - sporty'!$DK53</f>
        <v>1.2662152111635865E-5</v>
      </c>
      <c r="CO50" s="383">
        <f>('Body - sporty'!CO53^Parametre!$A$9)/'Body - sporty'!$DK53</f>
        <v>9.7154059528484406E-3</v>
      </c>
      <c r="CP50" s="383">
        <f>('Body - sporty'!CP53^Parametre!$A$9)/'Body - sporty'!$DK53</f>
        <v>5.0419266961406199E-4</v>
      </c>
      <c r="CQ50" s="383">
        <f>('Body - sporty'!CQ53^Parametre!$A$9)/'Body - sporty'!$DK53</f>
        <v>0</v>
      </c>
      <c r="CR50" s="383">
        <f>('Body - sporty'!CR53^Parametre!$A$9)/'Body - sporty'!$DK53</f>
        <v>4.5702300861593216E-4</v>
      </c>
      <c r="CS50" s="383">
        <f>('Body - sporty'!CS53^Parametre!$A$9)/'Body - sporty'!$DK53</f>
        <v>2.8063034167254928E-5</v>
      </c>
      <c r="CT50" s="383">
        <f>('Body - sporty'!CT53^Parametre!$A$9)/'Body - sporty'!$DK53</f>
        <v>1.2189567316944541E-3</v>
      </c>
      <c r="CU50" s="383">
        <f>('Body - sporty'!CU53^Parametre!$A$9)/'Body - sporty'!$DK53</f>
        <v>5.0397019077744783E-6</v>
      </c>
      <c r="CV50" s="383">
        <f>('Body - sporty'!CV53^Parametre!$A$9)/'Body - sporty'!$DK53</f>
        <v>0</v>
      </c>
      <c r="CW50" s="383">
        <f>('Body - sporty'!CW53^Parametre!$A$9)/'Body - sporty'!$DK53</f>
        <v>9.1215999131214072E-4</v>
      </c>
      <c r="CX50" s="383">
        <f>('Body - sporty'!CX53^Parametre!$A$9)/'Body - sporty'!$DK53</f>
        <v>0</v>
      </c>
      <c r="CY50" s="383">
        <f>('Body - sporty'!CY53^Parametre!$A$9)/'Body - sporty'!$DK53</f>
        <v>1.9067295798234674E-2</v>
      </c>
      <c r="CZ50" s="383">
        <f>('Body - sporty'!CZ53^Parametre!$A$9)/'Body - sporty'!$DK53</f>
        <v>5.8342181660923521E-3</v>
      </c>
      <c r="DA50" s="383">
        <f>('Body - sporty'!DA53^Parametre!$A$9)/'Body - sporty'!$DK53</f>
        <v>8.740246994763598E-2</v>
      </c>
      <c r="DB50" s="383">
        <f>('Body - sporty'!DB53^Parametre!$A$9)/'Body - sporty'!$DK53</f>
        <v>5.5221295182164322E-3</v>
      </c>
      <c r="DC50" s="383">
        <f>('Body - sporty'!DC53^Parametre!$A$9)/'Body - sporty'!$DK53</f>
        <v>2.4030374379357155E-5</v>
      </c>
      <c r="DD50" s="383">
        <f>('Body - sporty'!DD53^Parametre!$A$9)/'Body - sporty'!$DK53</f>
        <v>9.5092036183952255E-5</v>
      </c>
      <c r="DE50" s="383">
        <f>('Body - sporty'!DE53^Parametre!$A$9)/'Body - sporty'!$DK53</f>
        <v>2.0572703094467872E-2</v>
      </c>
      <c r="DF50" s="383">
        <f>('Body - sporty'!DF53^Parametre!$A$9)/'Body - sporty'!$DK53</f>
        <v>4.7719735871232928E-5</v>
      </c>
      <c r="DG50" s="383">
        <f>('Body - sporty'!DG53^Parametre!$A$9)/'Body - sporty'!$DK53</f>
        <v>4.7199555518437136E-3</v>
      </c>
      <c r="DH50" s="383">
        <f>('Body - sporty'!DH53^Parametre!$A$9)/'Body - sporty'!$DK53</f>
        <v>8.9155590694473645E-3</v>
      </c>
      <c r="DI50" s="383">
        <f>('Body - sporty'!DI53^Parametre!$A$9)/'Body - sporty'!$DK53</f>
        <v>4.5444221778011572E-4</v>
      </c>
    </row>
    <row r="51" spans="1:113" ht="14.25" customHeight="1" x14ac:dyDescent="0.25">
      <c r="A51" s="239" t="s">
        <v>53</v>
      </c>
      <c r="B51" s="383">
        <f>('Body - sporty'!B54^Parametre!$A$9)/'Body - sporty'!$DK54</f>
        <v>2.7451147769326091E-5</v>
      </c>
      <c r="C51" s="383">
        <f>('Body - sporty'!C54^Parametre!$A$9)/'Body - sporty'!$DK54</f>
        <v>2.8174897289126453E-4</v>
      </c>
      <c r="D51" s="383">
        <f>('Body - sporty'!D54^Parametre!$A$9)/'Body - sporty'!$DK54</f>
        <v>0.15943147703987068</v>
      </c>
      <c r="E51" s="383">
        <f>('Body - sporty'!E54^Parametre!$A$9)/'Body - sporty'!$DK54</f>
        <v>8.8144932473522754E-3</v>
      </c>
      <c r="F51" s="383">
        <f>('Body - sporty'!F54^Parametre!$A$9)/'Body - sporty'!$DK54</f>
        <v>1.8673644688015262E-5</v>
      </c>
      <c r="G51" s="383">
        <f>('Body - sporty'!G54^Parametre!$A$9)/'Body - sporty'!$DK54</f>
        <v>1.6968794183101852E-2</v>
      </c>
      <c r="H51" s="383">
        <f>('Body - sporty'!H54^Parametre!$A$9)/'Body - sporty'!$DK54</f>
        <v>0</v>
      </c>
      <c r="I51" s="383">
        <f>('Body - sporty'!I54^Parametre!$A$9)/'Body - sporty'!$DK54</f>
        <v>8.5254869576025204E-3</v>
      </c>
      <c r="J51" s="383">
        <f>('Body - sporty'!J54^Parametre!$A$9)/'Body - sporty'!$DK54</f>
        <v>2.7356675237358314E-3</v>
      </c>
      <c r="K51" s="383">
        <f>('Body - sporty'!K54^Parametre!$A$9)/'Body - sporty'!$DK54</f>
        <v>0</v>
      </c>
      <c r="L51" s="383">
        <f>('Body - sporty'!L54^Parametre!$A$9)/'Body - sporty'!$DK54</f>
        <v>9.5331358112911799E-3</v>
      </c>
      <c r="M51" s="383">
        <f>('Body - sporty'!M54^Parametre!$A$9)/'Body - sporty'!$DK54</f>
        <v>6.831544908522974E-2</v>
      </c>
      <c r="N51" s="383">
        <f>('Body - sporty'!N54^Parametre!$A$9)/'Body - sporty'!$DK54</f>
        <v>1.4005160784649168E-2</v>
      </c>
      <c r="O51" s="383">
        <f>('Body - sporty'!O54^Parametre!$A$9)/'Body - sporty'!$DK54</f>
        <v>8.5289079038967472E-5</v>
      </c>
      <c r="P51" s="383">
        <f>('Body - sporty'!P54^Parametre!$A$9)/'Body - sporty'!$DK54</f>
        <v>1.0170764691336854E-4</v>
      </c>
      <c r="Q51" s="383">
        <f>('Body - sporty'!Q54^Parametre!$A$9)/'Body - sporty'!$DK54</f>
        <v>1.2914439634422533E-4</v>
      </c>
      <c r="R51" s="383">
        <f>('Body - sporty'!R54^Parametre!$A$9)/'Body - sporty'!$DK54</f>
        <v>1.533634371244995E-4</v>
      </c>
      <c r="S51" s="383">
        <f>('Body - sporty'!S54^Parametre!$A$9)/'Body - sporty'!$DK54</f>
        <v>4.2397515328599531E-3</v>
      </c>
      <c r="T51" s="383">
        <f>('Body - sporty'!T54^Parametre!$A$9)/'Body - sporty'!$DK54</f>
        <v>2.2375894999765737E-4</v>
      </c>
      <c r="U51" s="383">
        <f>('Body - sporty'!U54^Parametre!$A$9)/'Body - sporty'!$DK54</f>
        <v>1.1970082059574233E-2</v>
      </c>
      <c r="V51" s="383">
        <f>('Body - sporty'!V54^Parametre!$A$9)/'Body - sporty'!$DK54</f>
        <v>2.4267564713681883E-5</v>
      </c>
      <c r="W51" s="383">
        <f>('Body - sporty'!W54^Parametre!$A$9)/'Body - sporty'!$DK54</f>
        <v>1.3880187651582154E-3</v>
      </c>
      <c r="X51" s="383">
        <f>('Body - sporty'!X54^Parametre!$A$9)/'Body - sporty'!$DK54</f>
        <v>0</v>
      </c>
      <c r="Y51" s="383">
        <f>('Body - sporty'!Y54^Parametre!$A$9)/'Body - sporty'!$DK54</f>
        <v>1.8645068560644747E-3</v>
      </c>
      <c r="Z51" s="383">
        <f>('Body - sporty'!Z54^Parametre!$A$9)/'Body - sporty'!$DK54</f>
        <v>3.2643730149237919E-3</v>
      </c>
      <c r="AA51" s="383">
        <f>('Body - sporty'!AA54^Parametre!$A$9)/'Body - sporty'!$DK54</f>
        <v>1.6553453847612719E-5</v>
      </c>
      <c r="AB51" s="383">
        <f>('Body - sporty'!AB54^Parametre!$A$9)/'Body - sporty'!$DK54</f>
        <v>7.8683347423493043E-4</v>
      </c>
      <c r="AC51" s="383">
        <f>('Body - sporty'!AC54^Parametre!$A$9)/'Body - sporty'!$DK54</f>
        <v>1</v>
      </c>
      <c r="AD51" s="383">
        <f>('Body - sporty'!AD54^Parametre!$A$9)/'Body - sporty'!$DK54</f>
        <v>6.9828445597875707E-3</v>
      </c>
      <c r="AE51" s="383">
        <f>('Body - sporty'!AE54^Parametre!$A$9)/'Body - sporty'!$DK54</f>
        <v>1.3759486877450088E-5</v>
      </c>
      <c r="AF51" s="383">
        <f>('Body - sporty'!AF54^Parametre!$A$9)/'Body - sporty'!$DK54</f>
        <v>6.9324316959847111E-5</v>
      </c>
      <c r="AG51" s="383">
        <f>('Body - sporty'!AG54^Parametre!$A$9)/'Body - sporty'!$DK54</f>
        <v>1.3559977447538822E-5</v>
      </c>
      <c r="AH51" s="383">
        <f>('Body - sporty'!AH54^Parametre!$A$9)/'Body - sporty'!$DK54</f>
        <v>3.4031617435256429E-6</v>
      </c>
      <c r="AI51" s="383">
        <f>('Body - sporty'!AI54^Parametre!$A$9)/'Body - sporty'!$DK54</f>
        <v>1.0163892073404967E-3</v>
      </c>
      <c r="AJ51" s="383">
        <f>('Body - sporty'!AJ54^Parametre!$A$9)/'Body - sporty'!$DK54</f>
        <v>1.7111457453974405E-3</v>
      </c>
      <c r="AK51" s="383">
        <f>('Body - sporty'!AK54^Parametre!$A$9)/'Body - sporty'!$DK54</f>
        <v>0.14633979976028541</v>
      </c>
      <c r="AL51" s="383">
        <f>('Body - sporty'!AL54^Parametre!$A$9)/'Body - sporty'!$DK54</f>
        <v>1.674651177885255E-3</v>
      </c>
      <c r="AM51" s="383">
        <f>('Body - sporty'!AM54^Parametre!$A$9)/'Body - sporty'!$DK54</f>
        <v>3.9782940531481723E-5</v>
      </c>
      <c r="AN51" s="383">
        <f>('Body - sporty'!AN54^Parametre!$A$9)/'Body - sporty'!$DK54</f>
        <v>1.2582210893171631E-4</v>
      </c>
      <c r="AO51" s="383">
        <f>('Body - sporty'!AO54^Parametre!$A$9)/'Body - sporty'!$DK54</f>
        <v>5.3996579231937977E-5</v>
      </c>
      <c r="AP51" s="383">
        <f>('Body - sporty'!AP54^Parametre!$A$9)/'Body - sporty'!$DK54</f>
        <v>0.10691638614153452</v>
      </c>
      <c r="AQ51" s="383">
        <f>('Body - sporty'!AQ54^Parametre!$A$9)/'Body - sporty'!$DK54</f>
        <v>8.8045586262791437E-7</v>
      </c>
      <c r="AR51" s="383">
        <f>('Body - sporty'!AR54^Parametre!$A$9)/'Body - sporty'!$DK54</f>
        <v>2.468912328772911E-5</v>
      </c>
      <c r="AS51" s="383">
        <f>('Body - sporty'!AS54^Parametre!$A$9)/'Body - sporty'!$DK54</f>
        <v>1.3327655791236079E-2</v>
      </c>
      <c r="AT51" s="383">
        <f>('Body - sporty'!AT54^Parametre!$A$9)/'Body - sporty'!$DK54</f>
        <v>1.9461875527132504E-3</v>
      </c>
      <c r="AU51" s="383">
        <f>('Body - sporty'!AU54^Parametre!$A$9)/'Body - sporty'!$DK54</f>
        <v>6.0095142424173966E-3</v>
      </c>
      <c r="AV51" s="383">
        <f>('Body - sporty'!AV54^Parametre!$A$9)/'Body - sporty'!$DK54</f>
        <v>6.7564476350312724E-4</v>
      </c>
      <c r="AW51" s="383">
        <f>('Body - sporty'!AW54^Parametre!$A$9)/'Body - sporty'!$DK54</f>
        <v>2.7146982273980783E-5</v>
      </c>
      <c r="AX51" s="383">
        <f>('Body - sporty'!AX54^Parametre!$A$9)/'Body - sporty'!$DK54</f>
        <v>8.160025439465147E-4</v>
      </c>
      <c r="AY51" s="383">
        <f>('Body - sporty'!AY54^Parametre!$A$9)/'Body - sporty'!$DK54</f>
        <v>1.0100620455650947E-2</v>
      </c>
      <c r="AZ51" s="383">
        <f>('Body - sporty'!AZ54^Parametre!$A$9)/'Body - sporty'!$DK54</f>
        <v>5.5494332854510333E-5</v>
      </c>
      <c r="BA51" s="383">
        <f>('Body - sporty'!BA54^Parametre!$A$9)/'Body - sporty'!$DK54</f>
        <v>4.467778785389019E-3</v>
      </c>
      <c r="BB51" s="383">
        <f>('Body - sporty'!BB54^Parametre!$A$9)/'Body - sporty'!$DK54</f>
        <v>2.2305360238715344E-5</v>
      </c>
      <c r="BC51" s="383">
        <f>('Body - sporty'!BC54^Parametre!$A$9)/'Body - sporty'!$DK54</f>
        <v>0</v>
      </c>
      <c r="BD51" s="383">
        <f>('Body - sporty'!BD54^Parametre!$A$9)/'Body - sporty'!$DK54</f>
        <v>0</v>
      </c>
      <c r="BE51" s="383">
        <f>('Body - sporty'!BE54^Parametre!$A$9)/'Body - sporty'!$DK54</f>
        <v>3.277041978277994E-2</v>
      </c>
      <c r="BF51" s="383">
        <f>('Body - sporty'!BF54^Parametre!$A$9)/'Body - sporty'!$DK54</f>
        <v>1.0318010130005816E-5</v>
      </c>
      <c r="BG51" s="383">
        <f>('Body - sporty'!BG54^Parametre!$A$9)/'Body - sporty'!$DK54</f>
        <v>0</v>
      </c>
      <c r="BH51" s="383">
        <f>('Body - sporty'!BH54^Parametre!$A$9)/'Body - sporty'!$DK54</f>
        <v>3.659507333855085E-4</v>
      </c>
      <c r="BI51" s="383">
        <f>('Body - sporty'!BI54^Parametre!$A$9)/'Body - sporty'!$DK54</f>
        <v>1.5413208344135245E-5</v>
      </c>
      <c r="BJ51" s="383">
        <f>('Body - sporty'!BJ54^Parametre!$A$9)/'Body - sporty'!$DK54</f>
        <v>4.694559737288726E-5</v>
      </c>
      <c r="BK51" s="383">
        <f>('Body - sporty'!BK54^Parametre!$A$9)/'Body - sporty'!$DK54</f>
        <v>9.6837767925292106E-8</v>
      </c>
      <c r="BL51" s="383">
        <f>('Body - sporty'!BL54^Parametre!$A$9)/'Body - sporty'!$DK54</f>
        <v>1.1997282290240811E-3</v>
      </c>
      <c r="BM51" s="383">
        <f>('Body - sporty'!BM54^Parametre!$A$9)/'Body - sporty'!$DK54</f>
        <v>3.8343660132851158E-4</v>
      </c>
      <c r="BN51" s="383">
        <f>('Body - sporty'!BN54^Parametre!$A$9)/'Body - sporty'!$DK54</f>
        <v>2.5263054497602667E-5</v>
      </c>
      <c r="BO51" s="383">
        <f>('Body - sporty'!BO54^Parametre!$A$9)/'Body - sporty'!$DK54</f>
        <v>5.1122687308160055E-3</v>
      </c>
      <c r="BP51" s="383">
        <f>('Body - sporty'!BP54^Parametre!$A$9)/'Body - sporty'!$DK54</f>
        <v>5.4901933556575073E-4</v>
      </c>
      <c r="BQ51" s="383">
        <f>('Body - sporty'!BQ54^Parametre!$A$9)/'Body - sporty'!$DK54</f>
        <v>5.2584709383711264E-2</v>
      </c>
      <c r="BR51" s="383">
        <f>('Body - sporty'!BR54^Parametre!$A$9)/'Body - sporty'!$DK54</f>
        <v>8.3029094520442479E-5</v>
      </c>
      <c r="BS51" s="383">
        <f>('Body - sporty'!BS54^Parametre!$A$9)/'Body - sporty'!$DK54</f>
        <v>0</v>
      </c>
      <c r="BT51" s="383">
        <f>('Body - sporty'!BT54^Parametre!$A$9)/'Body - sporty'!$DK54</f>
        <v>5.1019822096116389E-6</v>
      </c>
      <c r="BU51" s="383">
        <f>('Body - sporty'!BU54^Parametre!$A$9)/'Body - sporty'!$DK54</f>
        <v>1.5695284626501244E-4</v>
      </c>
      <c r="BV51" s="383">
        <f>('Body - sporty'!BV54^Parametre!$A$9)/'Body - sporty'!$DK54</f>
        <v>1.9254406615078883E-5</v>
      </c>
      <c r="BW51" s="383">
        <f>('Body - sporty'!BW54^Parametre!$A$9)/'Body - sporty'!$DK54</f>
        <v>4.9024120012179141E-7</v>
      </c>
      <c r="BX51" s="383">
        <f>('Body - sporty'!BX54^Parametre!$A$9)/'Body - sporty'!$DK54</f>
        <v>2.291433514521784E-5</v>
      </c>
      <c r="BY51" s="383">
        <f>('Body - sporty'!BY54^Parametre!$A$9)/'Body - sporty'!$DK54</f>
        <v>6.9544814011998971E-7</v>
      </c>
      <c r="BZ51" s="383">
        <f>('Body - sporty'!BZ54^Parametre!$A$9)/'Body - sporty'!$DK54</f>
        <v>2.884086212514822E-5</v>
      </c>
      <c r="CA51" s="383">
        <f>('Body - sporty'!CA54^Parametre!$A$9)/'Body - sporty'!$DK54</f>
        <v>1.0409121318504322E-4</v>
      </c>
      <c r="CB51" s="383">
        <f>('Body - sporty'!CB54^Parametre!$A$9)/'Body - sporty'!$DK54</f>
        <v>1.4829392350843964E-4</v>
      </c>
      <c r="CC51" s="383">
        <f>('Body - sporty'!CC54^Parametre!$A$9)/'Body - sporty'!$DK54</f>
        <v>0</v>
      </c>
      <c r="CD51" s="383">
        <f>('Body - sporty'!CD54^Parametre!$A$9)/'Body - sporty'!$DK54</f>
        <v>5.6000117381287129E-3</v>
      </c>
      <c r="CE51" s="383">
        <f>('Body - sporty'!CE54^Parametre!$A$9)/'Body - sporty'!$DK54</f>
        <v>3.8457168705409911E-2</v>
      </c>
      <c r="CF51" s="383">
        <f>('Body - sporty'!CF54^Parametre!$A$9)/'Body - sporty'!$DK54</f>
        <v>4.8701394700878113E-4</v>
      </c>
      <c r="CG51" s="383">
        <f>('Body - sporty'!CG54^Parametre!$A$9)/'Body - sporty'!$DK54</f>
        <v>5.390989130183225E-3</v>
      </c>
      <c r="CH51" s="383">
        <f>('Body - sporty'!CH54^Parametre!$A$9)/'Body - sporty'!$DK54</f>
        <v>2.2582659261288344E-3</v>
      </c>
      <c r="CI51" s="383">
        <f>('Body - sporty'!CI54^Parametre!$A$9)/'Body - sporty'!$DK54</f>
        <v>7.3460185908805269E-5</v>
      </c>
      <c r="CJ51" s="383">
        <f>('Body - sporty'!CJ54^Parametre!$A$9)/'Body - sporty'!$DK54</f>
        <v>2.2682915163452731E-4</v>
      </c>
      <c r="CK51" s="383">
        <f>('Body - sporty'!CK54^Parametre!$A$9)/'Body - sporty'!$DK54</f>
        <v>0</v>
      </c>
      <c r="CL51" s="383">
        <f>('Body - sporty'!CL54^Parametre!$A$9)/'Body - sporty'!$DK54</f>
        <v>0.11021499707990529</v>
      </c>
      <c r="CM51" s="383">
        <f>('Body - sporty'!CM54^Parametre!$A$9)/'Body - sporty'!$DK54</f>
        <v>5.6715258852559651E-3</v>
      </c>
      <c r="CN51" s="383">
        <f>('Body - sporty'!CN54^Parametre!$A$9)/'Body - sporty'!$DK54</f>
        <v>2.7194746598894999E-4</v>
      </c>
      <c r="CO51" s="383">
        <f>('Body - sporty'!CO54^Parametre!$A$9)/'Body - sporty'!$DK54</f>
        <v>2.6229912138868945E-2</v>
      </c>
      <c r="CP51" s="383">
        <f>('Body - sporty'!CP54^Parametre!$A$9)/'Body - sporty'!$DK54</f>
        <v>1.1978189713074832E-6</v>
      </c>
      <c r="CQ51" s="383">
        <f>('Body - sporty'!CQ54^Parametre!$A$9)/'Body - sporty'!$DK54</f>
        <v>0</v>
      </c>
      <c r="CR51" s="383">
        <f>('Body - sporty'!CR54^Parametre!$A$9)/'Body - sporty'!$DK54</f>
        <v>1.4943360493788478E-4</v>
      </c>
      <c r="CS51" s="383">
        <f>('Body - sporty'!CS54^Parametre!$A$9)/'Body - sporty'!$DK54</f>
        <v>8.2036230044866079E-4</v>
      </c>
      <c r="CT51" s="383">
        <f>('Body - sporty'!CT54^Parametre!$A$9)/'Body - sporty'!$DK54</f>
        <v>4.2719008304352907E-4</v>
      </c>
      <c r="CU51" s="383">
        <f>('Body - sporty'!CU54^Parametre!$A$9)/'Body - sporty'!$DK54</f>
        <v>0</v>
      </c>
      <c r="CV51" s="383">
        <f>('Body - sporty'!CV54^Parametre!$A$9)/'Body - sporty'!$DK54</f>
        <v>0</v>
      </c>
      <c r="CW51" s="383">
        <f>('Body - sporty'!CW54^Parametre!$A$9)/'Body - sporty'!$DK54</f>
        <v>2.9503491703542693E-4</v>
      </c>
      <c r="CX51" s="383">
        <f>('Body - sporty'!CX54^Parametre!$A$9)/'Body - sporty'!$DK54</f>
        <v>1.8316247062521007E-6</v>
      </c>
      <c r="CY51" s="383">
        <f>('Body - sporty'!CY54^Parametre!$A$9)/'Body - sporty'!$DK54</f>
        <v>4.2542370842503221E-3</v>
      </c>
      <c r="CZ51" s="383">
        <f>('Body - sporty'!CZ54^Parametre!$A$9)/'Body - sporty'!$DK54</f>
        <v>1.6833470731975138E-3</v>
      </c>
      <c r="DA51" s="383">
        <f>('Body - sporty'!DA54^Parametre!$A$9)/'Body - sporty'!$DK54</f>
        <v>3.0813228095236771E-2</v>
      </c>
      <c r="DB51" s="383">
        <f>('Body - sporty'!DB54^Parametre!$A$9)/'Body - sporty'!$DK54</f>
        <v>2.0873413545431257E-3</v>
      </c>
      <c r="DC51" s="383">
        <f>('Body - sporty'!DC54^Parametre!$A$9)/'Body - sporty'!$DK54</f>
        <v>6.9253177076531797E-6</v>
      </c>
      <c r="DD51" s="383">
        <f>('Body - sporty'!DD54^Parametre!$A$9)/'Body - sporty'!$DK54</f>
        <v>2.0862292598401778E-3</v>
      </c>
      <c r="DE51" s="383">
        <f>('Body - sporty'!DE54^Parametre!$A$9)/'Body - sporty'!$DK54</f>
        <v>6.4128931316675672E-2</v>
      </c>
      <c r="DF51" s="383">
        <f>('Body - sporty'!DF54^Parametre!$A$9)/'Body - sporty'!$DK54</f>
        <v>1.4175825661682944E-5</v>
      </c>
      <c r="DG51" s="383">
        <f>('Body - sporty'!DG54^Parametre!$A$9)/'Body - sporty'!$DK54</f>
        <v>2.1155077805353095E-3</v>
      </c>
      <c r="DH51" s="383">
        <f>('Body - sporty'!DH54^Parametre!$A$9)/'Body - sporty'!$DK54</f>
        <v>3.3721066173028418E-3</v>
      </c>
      <c r="DI51" s="383">
        <f>('Body - sporty'!DI54^Parametre!$A$9)/'Body - sporty'!$DK54</f>
        <v>2.0828615087223627E-4</v>
      </c>
    </row>
    <row r="52" spans="1:113" ht="14.25" customHeight="1" x14ac:dyDescent="0.25">
      <c r="A52" s="239" t="s">
        <v>54</v>
      </c>
      <c r="B52" s="383">
        <f>('Body - sporty'!B55^Parametre!$A$9)/'Body - sporty'!$DK55</f>
        <v>2.5218320226323584E-4</v>
      </c>
      <c r="C52" s="383">
        <f>('Body - sporty'!C55^Parametre!$A$9)/'Body - sporty'!$DK55</f>
        <v>3.0043918511216084E-3</v>
      </c>
      <c r="D52" s="383">
        <f>('Body - sporty'!D55^Parametre!$A$9)/'Body - sporty'!$DK55</f>
        <v>8.6953714280228953E-2</v>
      </c>
      <c r="E52" s="383">
        <f>('Body - sporty'!E55^Parametre!$A$9)/'Body - sporty'!$DK55</f>
        <v>0.65988786760913576</v>
      </c>
      <c r="F52" s="383">
        <f>('Body - sporty'!F55^Parametre!$A$9)/'Body - sporty'!$DK55</f>
        <v>6.1313362425180519E-3</v>
      </c>
      <c r="G52" s="383">
        <f>('Body - sporty'!G55^Parametre!$A$9)/'Body - sporty'!$DK55</f>
        <v>0.17686259001500229</v>
      </c>
      <c r="H52" s="383">
        <f>('Body - sporty'!H55^Parametre!$A$9)/'Body - sporty'!$DK55</f>
        <v>0</v>
      </c>
      <c r="I52" s="383">
        <f>('Body - sporty'!I55^Parametre!$A$9)/'Body - sporty'!$DK55</f>
        <v>7.6578283459944899E-2</v>
      </c>
      <c r="J52" s="383">
        <f>('Body - sporty'!J55^Parametre!$A$9)/'Body - sporty'!$DK55</f>
        <v>4.2493506527118974E-2</v>
      </c>
      <c r="K52" s="383">
        <f>('Body - sporty'!K55^Parametre!$A$9)/'Body - sporty'!$DK55</f>
        <v>0</v>
      </c>
      <c r="L52" s="383">
        <f>('Body - sporty'!L55^Parametre!$A$9)/'Body - sporty'!$DK55</f>
        <v>5.1093857365844479E-2</v>
      </c>
      <c r="M52" s="383">
        <f>('Body - sporty'!M55^Parametre!$A$9)/'Body - sporty'!$DK55</f>
        <v>0.81092487495088494</v>
      </c>
      <c r="N52" s="383">
        <f>('Body - sporty'!N55^Parametre!$A$9)/'Body - sporty'!$DK55</f>
        <v>0</v>
      </c>
      <c r="O52" s="383">
        <f>('Body - sporty'!O55^Parametre!$A$9)/'Body - sporty'!$DK55</f>
        <v>1.4610816510336416E-3</v>
      </c>
      <c r="P52" s="383">
        <f>('Body - sporty'!P55^Parametre!$A$9)/'Body - sporty'!$DK55</f>
        <v>6.197855437040839E-4</v>
      </c>
      <c r="Q52" s="383">
        <f>('Body - sporty'!Q55^Parametre!$A$9)/'Body - sporty'!$DK55</f>
        <v>0</v>
      </c>
      <c r="R52" s="383">
        <f>('Body - sporty'!R55^Parametre!$A$9)/'Body - sporty'!$DK55</f>
        <v>1.2155282453055376E-3</v>
      </c>
      <c r="S52" s="383">
        <f>('Body - sporty'!S55^Parametre!$A$9)/'Body - sporty'!$DK55</f>
        <v>1.4415574705512206E-3</v>
      </c>
      <c r="T52" s="383">
        <f>('Body - sporty'!T55^Parametre!$A$9)/'Body - sporty'!$DK55</f>
        <v>0</v>
      </c>
      <c r="U52" s="383">
        <f>('Body - sporty'!U55^Parametre!$A$9)/'Body - sporty'!$DK55</f>
        <v>9.7941489501187459E-2</v>
      </c>
      <c r="V52" s="383">
        <f>('Body - sporty'!V55^Parametre!$A$9)/'Body - sporty'!$DK55</f>
        <v>2.4347625664357937E-4</v>
      </c>
      <c r="W52" s="383">
        <f>('Body - sporty'!W55^Parametre!$A$9)/'Body - sporty'!$DK55</f>
        <v>1.0679249100044861E-2</v>
      </c>
      <c r="X52" s="383">
        <f>('Body - sporty'!X55^Parametre!$A$9)/'Body - sporty'!$DK55</f>
        <v>0</v>
      </c>
      <c r="Y52" s="383">
        <f>('Body - sporty'!Y55^Parametre!$A$9)/'Body - sporty'!$DK55</f>
        <v>0</v>
      </c>
      <c r="Z52" s="383">
        <f>('Body - sporty'!Z55^Parametre!$A$9)/'Body - sporty'!$DK55</f>
        <v>0</v>
      </c>
      <c r="AA52" s="383">
        <f>('Body - sporty'!AA55^Parametre!$A$9)/'Body - sporty'!$DK55</f>
        <v>2.4594632561343252E-4</v>
      </c>
      <c r="AB52" s="383">
        <f>('Body - sporty'!AB55^Parametre!$A$9)/'Body - sporty'!$DK55</f>
        <v>8.9577800415227143E-3</v>
      </c>
      <c r="AC52" s="383">
        <f>('Body - sporty'!AC55^Parametre!$A$9)/'Body - sporty'!$DK55</f>
        <v>5.7605275260113206E-2</v>
      </c>
      <c r="AD52" s="383">
        <f>('Body - sporty'!AD55^Parametre!$A$9)/'Body - sporty'!$DK55</f>
        <v>1.285202829839143E-3</v>
      </c>
      <c r="AE52" s="383">
        <f>('Body - sporty'!AE55^Parametre!$A$9)/'Body - sporty'!$DK55</f>
        <v>1.9077775182541274E-4</v>
      </c>
      <c r="AF52" s="383">
        <f>('Body - sporty'!AF55^Parametre!$A$9)/'Body - sporty'!$DK55</f>
        <v>0</v>
      </c>
      <c r="AG52" s="383">
        <f>('Body - sporty'!AG55^Parametre!$A$9)/'Body - sporty'!$DK55</f>
        <v>0</v>
      </c>
      <c r="AH52" s="383">
        <f>('Body - sporty'!AH55^Parametre!$A$9)/'Body - sporty'!$DK55</f>
        <v>3.7523421938794288E-5</v>
      </c>
      <c r="AI52" s="383">
        <f>('Body - sporty'!AI55^Parametre!$A$9)/'Body - sporty'!$DK55</f>
        <v>6.1048704545993452E-3</v>
      </c>
      <c r="AJ52" s="383">
        <f>('Body - sporty'!AJ55^Parametre!$A$9)/'Body - sporty'!$DK55</f>
        <v>2.0848100468657815E-2</v>
      </c>
      <c r="AK52" s="383">
        <f>('Body - sporty'!AK55^Parametre!$A$9)/'Body - sporty'!$DK55</f>
        <v>1.5792454223806783E-2</v>
      </c>
      <c r="AL52" s="383">
        <f>('Body - sporty'!AL55^Parametre!$A$9)/'Body - sporty'!$DK55</f>
        <v>1.7247540534069263E-2</v>
      </c>
      <c r="AM52" s="383">
        <f>('Body - sporty'!AM55^Parametre!$A$9)/'Body - sporty'!$DK55</f>
        <v>0</v>
      </c>
      <c r="AN52" s="383">
        <f>('Body - sporty'!AN55^Parametre!$A$9)/'Body - sporty'!$DK55</f>
        <v>0</v>
      </c>
      <c r="AO52" s="383">
        <f>('Body - sporty'!AO55^Parametre!$A$9)/'Body - sporty'!$DK55</f>
        <v>4.5960388612474742E-4</v>
      </c>
      <c r="AP52" s="383">
        <f>('Body - sporty'!AP55^Parametre!$A$9)/'Body - sporty'!$DK55</f>
        <v>1</v>
      </c>
      <c r="AQ52" s="383">
        <f>('Body - sporty'!AQ55^Parametre!$A$9)/'Body - sporty'!$DK55</f>
        <v>8.2638487995880434E-6</v>
      </c>
      <c r="AR52" s="383">
        <f>('Body - sporty'!AR55^Parametre!$A$9)/'Body - sporty'!$DK55</f>
        <v>2.0150521969357571E-4</v>
      </c>
      <c r="AS52" s="383">
        <f>('Body - sporty'!AS55^Parametre!$A$9)/'Body - sporty'!$DK55</f>
        <v>8.1537222529917783E-2</v>
      </c>
      <c r="AT52" s="383">
        <f>('Body - sporty'!AT55^Parametre!$A$9)/'Body - sporty'!$DK55</f>
        <v>1.9329346974055441E-2</v>
      </c>
      <c r="AU52" s="383">
        <f>('Body - sporty'!AU55^Parametre!$A$9)/'Body - sporty'!$DK55</f>
        <v>6.735381533928525E-2</v>
      </c>
      <c r="AV52" s="383">
        <f>('Body - sporty'!AV55^Parametre!$A$9)/'Body - sporty'!$DK55</f>
        <v>0</v>
      </c>
      <c r="AW52" s="383">
        <f>('Body - sporty'!AW55^Parametre!$A$9)/'Body - sporty'!$DK55</f>
        <v>0</v>
      </c>
      <c r="AX52" s="383">
        <f>('Body - sporty'!AX55^Parametre!$A$9)/'Body - sporty'!$DK55</f>
        <v>1.0500325811469631E-2</v>
      </c>
      <c r="AY52" s="383">
        <f>('Body - sporty'!AY55^Parametre!$A$9)/'Body - sporty'!$DK55</f>
        <v>9.4131337803429194E-2</v>
      </c>
      <c r="AZ52" s="383">
        <f>('Body - sporty'!AZ55^Parametre!$A$9)/'Body - sporty'!$DK55</f>
        <v>0</v>
      </c>
      <c r="BA52" s="383">
        <f>('Body - sporty'!BA55^Parametre!$A$9)/'Body - sporty'!$DK55</f>
        <v>4.6594516302389276E-2</v>
      </c>
      <c r="BB52" s="383">
        <f>('Body - sporty'!BB55^Parametre!$A$9)/'Body - sporty'!$DK55</f>
        <v>0</v>
      </c>
      <c r="BC52" s="383">
        <f>('Body - sporty'!BC55^Parametre!$A$9)/'Body - sporty'!$DK55</f>
        <v>0</v>
      </c>
      <c r="BD52" s="383">
        <f>('Body - sporty'!BD55^Parametre!$A$9)/'Body - sporty'!$DK55</f>
        <v>0</v>
      </c>
      <c r="BE52" s="383">
        <f>('Body - sporty'!BE55^Parametre!$A$9)/'Body - sporty'!$DK55</f>
        <v>0.99471417930698347</v>
      </c>
      <c r="BF52" s="383">
        <f>('Body - sporty'!BF55^Parametre!$A$9)/'Body - sporty'!$DK55</f>
        <v>1.0145014428160004E-4</v>
      </c>
      <c r="BG52" s="383">
        <f>('Body - sporty'!BG55^Parametre!$A$9)/'Body - sporty'!$DK55</f>
        <v>0</v>
      </c>
      <c r="BH52" s="383">
        <f>('Body - sporty'!BH55^Parametre!$A$9)/'Body - sporty'!$DK55</f>
        <v>5.9923833762269615E-3</v>
      </c>
      <c r="BI52" s="383">
        <f>('Body - sporty'!BI55^Parametre!$A$9)/'Body - sporty'!$DK55</f>
        <v>2.4082258428325485E-4</v>
      </c>
      <c r="BJ52" s="383">
        <f>('Body - sporty'!BJ55^Parametre!$A$9)/'Body - sporty'!$DK55</f>
        <v>4.1600623739753974E-4</v>
      </c>
      <c r="BK52" s="383">
        <f>('Body - sporty'!BK55^Parametre!$A$9)/'Body - sporty'!$DK55</f>
        <v>0</v>
      </c>
      <c r="BL52" s="383">
        <f>('Body - sporty'!BL55^Parametre!$A$9)/'Body - sporty'!$DK55</f>
        <v>0</v>
      </c>
      <c r="BM52" s="383">
        <f>('Body - sporty'!BM55^Parametre!$A$9)/'Body - sporty'!$DK55</f>
        <v>0</v>
      </c>
      <c r="BN52" s="383">
        <f>('Body - sporty'!BN55^Parametre!$A$9)/'Body - sporty'!$DK55</f>
        <v>0</v>
      </c>
      <c r="BO52" s="383">
        <f>('Body - sporty'!BO55^Parametre!$A$9)/'Body - sporty'!$DK55</f>
        <v>3.392097460576219E-2</v>
      </c>
      <c r="BP52" s="383">
        <f>('Body - sporty'!BP55^Parametre!$A$9)/'Body - sporty'!$DK55</f>
        <v>5.7223265606681176E-3</v>
      </c>
      <c r="BQ52" s="383">
        <f>('Body - sporty'!BQ55^Parametre!$A$9)/'Body - sporty'!$DK55</f>
        <v>1.3816339010313721E-2</v>
      </c>
      <c r="BR52" s="383">
        <f>('Body - sporty'!BR55^Parametre!$A$9)/'Body - sporty'!$DK55</f>
        <v>7.5882988807592631E-4</v>
      </c>
      <c r="BS52" s="383">
        <f>('Body - sporty'!BS55^Parametre!$A$9)/'Body - sporty'!$DK55</f>
        <v>0</v>
      </c>
      <c r="BT52" s="383">
        <f>('Body - sporty'!BT55^Parametre!$A$9)/'Body - sporty'!$DK55</f>
        <v>0</v>
      </c>
      <c r="BU52" s="383">
        <f>('Body - sporty'!BU55^Parametre!$A$9)/'Body - sporty'!$DK55</f>
        <v>1.7484359870806173E-3</v>
      </c>
      <c r="BV52" s="383">
        <f>('Body - sporty'!BV55^Parametre!$A$9)/'Body - sporty'!$DK55</f>
        <v>0</v>
      </c>
      <c r="BW52" s="383">
        <f>('Body - sporty'!BW55^Parametre!$A$9)/'Body - sporty'!$DK55</f>
        <v>0</v>
      </c>
      <c r="BX52" s="383">
        <f>('Body - sporty'!BX55^Parametre!$A$9)/'Body - sporty'!$DK55</f>
        <v>0</v>
      </c>
      <c r="BY52" s="383">
        <f>('Body - sporty'!BY55^Parametre!$A$9)/'Body - sporty'!$DK55</f>
        <v>0</v>
      </c>
      <c r="BZ52" s="383">
        <f>('Body - sporty'!BZ55^Parametre!$A$9)/'Body - sporty'!$DK55</f>
        <v>3.3532731448598094E-4</v>
      </c>
      <c r="CA52" s="383">
        <f>('Body - sporty'!CA55^Parametre!$A$9)/'Body - sporty'!$DK55</f>
        <v>0</v>
      </c>
      <c r="CB52" s="383">
        <f>('Body - sporty'!CB55^Parametre!$A$9)/'Body - sporty'!$DK55</f>
        <v>9.1430588309955195E-4</v>
      </c>
      <c r="CC52" s="383">
        <f>('Body - sporty'!CC55^Parametre!$A$9)/'Body - sporty'!$DK55</f>
        <v>0</v>
      </c>
      <c r="CD52" s="383">
        <f>('Body - sporty'!CD55^Parametre!$A$9)/'Body - sporty'!$DK55</f>
        <v>1.9827371026405458E-3</v>
      </c>
      <c r="CE52" s="383">
        <f>('Body - sporty'!CE55^Parametre!$A$9)/'Body - sporty'!$DK55</f>
        <v>7.5781885943580936E-3</v>
      </c>
      <c r="CF52" s="383">
        <f>('Body - sporty'!CF55^Parametre!$A$9)/'Body - sporty'!$DK55</f>
        <v>4.7227614579104446E-3</v>
      </c>
      <c r="CG52" s="383">
        <f>('Body - sporty'!CG55^Parametre!$A$9)/'Body - sporty'!$DK55</f>
        <v>0</v>
      </c>
      <c r="CH52" s="383">
        <f>('Body - sporty'!CH55^Parametre!$A$9)/'Body - sporty'!$DK55</f>
        <v>1.8233636058865608E-2</v>
      </c>
      <c r="CI52" s="383">
        <f>('Body - sporty'!CI55^Parametre!$A$9)/'Body - sporty'!$DK55</f>
        <v>0</v>
      </c>
      <c r="CJ52" s="383">
        <f>('Body - sporty'!CJ55^Parametre!$A$9)/'Body - sporty'!$DK55</f>
        <v>0</v>
      </c>
      <c r="CK52" s="383">
        <f>('Body - sporty'!CK55^Parametre!$A$9)/'Body - sporty'!$DK55</f>
        <v>0</v>
      </c>
      <c r="CL52" s="383">
        <f>('Body - sporty'!CL55^Parametre!$A$9)/'Body - sporty'!$DK55</f>
        <v>2.5304365043753857E-2</v>
      </c>
      <c r="CM52" s="383">
        <f>('Body - sporty'!CM55^Parametre!$A$9)/'Body - sporty'!$DK55</f>
        <v>1.2477831738469822E-2</v>
      </c>
      <c r="CN52" s="383">
        <f>('Body - sporty'!CN55^Parametre!$A$9)/'Body - sporty'!$DK55</f>
        <v>0</v>
      </c>
      <c r="CO52" s="383">
        <f>('Body - sporty'!CO55^Parametre!$A$9)/'Body - sporty'!$DK55</f>
        <v>2.0411367435849571E-2</v>
      </c>
      <c r="CP52" s="383">
        <f>('Body - sporty'!CP55^Parametre!$A$9)/'Body - sporty'!$DK55</f>
        <v>0</v>
      </c>
      <c r="CQ52" s="383">
        <f>('Body - sporty'!CQ55^Parametre!$A$9)/'Body - sporty'!$DK55</f>
        <v>0</v>
      </c>
      <c r="CR52" s="383">
        <f>('Body - sporty'!CR55^Parametre!$A$9)/'Body - sporty'!$DK55</f>
        <v>1.2041045839673648E-3</v>
      </c>
      <c r="CS52" s="383">
        <f>('Body - sporty'!CS55^Parametre!$A$9)/'Body - sporty'!$DK55</f>
        <v>0</v>
      </c>
      <c r="CT52" s="383">
        <f>('Body - sporty'!CT55^Parametre!$A$9)/'Body - sporty'!$DK55</f>
        <v>0</v>
      </c>
      <c r="CU52" s="383">
        <f>('Body - sporty'!CU55^Parametre!$A$9)/'Body - sporty'!$DK55</f>
        <v>0</v>
      </c>
      <c r="CV52" s="383">
        <f>('Body - sporty'!CV55^Parametre!$A$9)/'Body - sporty'!$DK55</f>
        <v>0</v>
      </c>
      <c r="CW52" s="383">
        <f>('Body - sporty'!CW55^Parametre!$A$9)/'Body - sporty'!$DK55</f>
        <v>0</v>
      </c>
      <c r="CX52" s="383">
        <f>('Body - sporty'!CX55^Parametre!$A$9)/'Body - sporty'!$DK55</f>
        <v>1.8523693126211197E-5</v>
      </c>
      <c r="CY52" s="383">
        <f>('Body - sporty'!CY55^Parametre!$A$9)/'Body - sporty'!$DK55</f>
        <v>4.1907048524351537E-2</v>
      </c>
      <c r="CZ52" s="383">
        <f>('Body - sporty'!CZ55^Parametre!$A$9)/'Body - sporty'!$DK55</f>
        <v>0.41723524261407446</v>
      </c>
      <c r="DA52" s="383">
        <f>('Body - sporty'!DA55^Parametre!$A$9)/'Body - sporty'!$DK55</f>
        <v>0.190207546201456</v>
      </c>
      <c r="DB52" s="383">
        <f>('Body - sporty'!DB55^Parametre!$A$9)/'Body - sporty'!$DK55</f>
        <v>1.3376991739910769E-2</v>
      </c>
      <c r="DC52" s="383">
        <f>('Body - sporty'!DC55^Parametre!$A$9)/'Body - sporty'!$DK55</f>
        <v>0</v>
      </c>
      <c r="DD52" s="383">
        <f>('Body - sporty'!DD55^Parametre!$A$9)/'Body - sporty'!$DK55</f>
        <v>3.1875039166359454E-4</v>
      </c>
      <c r="DE52" s="383">
        <f>('Body - sporty'!DE55^Parametre!$A$9)/'Body - sporty'!$DK55</f>
        <v>0.15949173014567636</v>
      </c>
      <c r="DF52" s="383">
        <f>('Body - sporty'!DF55^Parametre!$A$9)/'Body - sporty'!$DK55</f>
        <v>0</v>
      </c>
      <c r="DG52" s="383">
        <f>('Body - sporty'!DG55^Parametre!$A$9)/'Body - sporty'!$DK55</f>
        <v>2.7437909121180933E-2</v>
      </c>
      <c r="DH52" s="383">
        <f>('Body - sporty'!DH55^Parametre!$A$9)/'Body - sporty'!$DK55</f>
        <v>4.0454739224477961E-2</v>
      </c>
      <c r="DI52" s="383">
        <f>('Body - sporty'!DI55^Parametre!$A$9)/'Body - sporty'!$DK55</f>
        <v>2.8130635044479875E-3</v>
      </c>
    </row>
    <row r="53" spans="1:113" ht="14.25" customHeight="1" x14ac:dyDescent="0.25">
      <c r="A53" s="238" t="s">
        <v>55</v>
      </c>
      <c r="B53" s="383">
        <f>('Body - sporty'!B56^Parametre!$A$9)/'Body - sporty'!$DK56</f>
        <v>2.4124013333470299E-4</v>
      </c>
      <c r="C53" s="383">
        <f>('Body - sporty'!C56^Parametre!$A$9)/'Body - sporty'!$DK56</f>
        <v>2.2677131494362244E-3</v>
      </c>
      <c r="D53" s="383">
        <f>('Body - sporty'!D56^Parametre!$A$9)/'Body - sporty'!$DK56</f>
        <v>8.4133853476227677E-2</v>
      </c>
      <c r="E53" s="383">
        <f>('Body - sporty'!E56^Parametre!$A$9)/'Body - sporty'!$DK56</f>
        <v>1.8571865173667976E-2</v>
      </c>
      <c r="F53" s="383">
        <f>('Body - sporty'!F56^Parametre!$A$9)/'Body - sporty'!$DK56</f>
        <v>1.8735830845631053E-3</v>
      </c>
      <c r="G53" s="383">
        <f>('Body - sporty'!G56^Parametre!$A$9)/'Body - sporty'!$DK56</f>
        <v>0.17446907615614718</v>
      </c>
      <c r="H53" s="383">
        <f>('Body - sporty'!H56^Parametre!$A$9)/'Body - sporty'!$DK56</f>
        <v>0</v>
      </c>
      <c r="I53" s="383">
        <f>('Body - sporty'!I56^Parametre!$A$9)/'Body - sporty'!$DK56</f>
        <v>5.565072544455206E-2</v>
      </c>
      <c r="J53" s="383">
        <f>('Body - sporty'!J56^Parametre!$A$9)/'Body - sporty'!$DK56</f>
        <v>4.0605144666552635E-2</v>
      </c>
      <c r="K53" s="383">
        <f>('Body - sporty'!K56^Parametre!$A$9)/'Body - sporty'!$DK56</f>
        <v>1.3582995955048064E-3</v>
      </c>
      <c r="L53" s="383">
        <f>('Body - sporty'!L56^Parametre!$A$9)/'Body - sporty'!$DK56</f>
        <v>7.5923804706201484E-2</v>
      </c>
      <c r="M53" s="383">
        <f>('Body - sporty'!M56^Parametre!$A$9)/'Body - sporty'!$DK56</f>
        <v>0.60441809309773897</v>
      </c>
      <c r="N53" s="383">
        <f>('Body - sporty'!N56^Parametre!$A$9)/'Body - sporty'!$DK56</f>
        <v>8.1272723470482144E-3</v>
      </c>
      <c r="O53" s="383">
        <f>('Body - sporty'!O56^Parametre!$A$9)/'Body - sporty'!$DK56</f>
        <v>7.8462533679307743E-4</v>
      </c>
      <c r="P53" s="383">
        <f>('Body - sporty'!P56^Parametre!$A$9)/'Body - sporty'!$DK56</f>
        <v>8.40863733606068E-4</v>
      </c>
      <c r="Q53" s="383">
        <f>('Body - sporty'!Q56^Parametre!$A$9)/'Body - sporty'!$DK56</f>
        <v>1.0025621314100636E-3</v>
      </c>
      <c r="R53" s="383">
        <f>('Body - sporty'!R56^Parametre!$A$9)/'Body - sporty'!$DK56</f>
        <v>1.2433823088456276E-3</v>
      </c>
      <c r="S53" s="383">
        <f>('Body - sporty'!S56^Parametre!$A$9)/'Body - sporty'!$DK56</f>
        <v>5.4725914289681886E-4</v>
      </c>
      <c r="T53" s="383">
        <f>('Body - sporty'!T56^Parametre!$A$9)/'Body - sporty'!$DK56</f>
        <v>2.4172170857200731E-3</v>
      </c>
      <c r="U53" s="383">
        <f>('Body - sporty'!U56^Parametre!$A$9)/'Body - sporty'!$DK56</f>
        <v>0.13709782054393899</v>
      </c>
      <c r="V53" s="383">
        <f>('Body - sporty'!V56^Parametre!$A$9)/'Body - sporty'!$DK56</f>
        <v>1.0802202424813029E-4</v>
      </c>
      <c r="W53" s="383">
        <f>('Body - sporty'!W56^Parametre!$A$9)/'Body - sporty'!$DK56</f>
        <v>1.3827993059661422E-2</v>
      </c>
      <c r="X53" s="383">
        <f>('Body - sporty'!X56^Parametre!$A$9)/'Body - sporty'!$DK56</f>
        <v>0</v>
      </c>
      <c r="Y53" s="383">
        <f>('Body - sporty'!Y56^Parametre!$A$9)/'Body - sporty'!$DK56</f>
        <v>2.2110179538467714E-4</v>
      </c>
      <c r="Z53" s="383">
        <f>('Body - sporty'!Z56^Parametre!$A$9)/'Body - sporty'!$DK56</f>
        <v>0</v>
      </c>
      <c r="AA53" s="383">
        <f>('Body - sporty'!AA56^Parametre!$A$9)/'Body - sporty'!$DK56</f>
        <v>1.8360574048851655E-4</v>
      </c>
      <c r="AB53" s="383">
        <f>('Body - sporty'!AB56^Parametre!$A$9)/'Body - sporty'!$DK56</f>
        <v>5.5581726720315564E-3</v>
      </c>
      <c r="AC53" s="383">
        <f>('Body - sporty'!AC56^Parametre!$A$9)/'Body - sporty'!$DK56</f>
        <v>8.2066785672292086E-2</v>
      </c>
      <c r="AD53" s="383">
        <f>('Body - sporty'!AD56^Parametre!$A$9)/'Body - sporty'!$DK56</f>
        <v>1.7658303413978628E-3</v>
      </c>
      <c r="AE53" s="383">
        <f>('Body - sporty'!AE56^Parametre!$A$9)/'Body - sporty'!$DK56</f>
        <v>1.4889373171273471E-4</v>
      </c>
      <c r="AF53" s="383">
        <f>('Body - sporty'!AF56^Parametre!$A$9)/'Body - sporty'!$DK56</f>
        <v>0</v>
      </c>
      <c r="AG53" s="383">
        <f>('Body - sporty'!AG56^Parametre!$A$9)/'Body - sporty'!$DK56</f>
        <v>1.3930066221167528E-4</v>
      </c>
      <c r="AH53" s="383">
        <f>('Body - sporty'!AH56^Parametre!$A$9)/'Body - sporty'!$DK56</f>
        <v>6.1307633639433128E-4</v>
      </c>
      <c r="AI53" s="383">
        <f>('Body - sporty'!AI56^Parametre!$A$9)/'Body - sporty'!$DK56</f>
        <v>7.8334328839583401E-3</v>
      </c>
      <c r="AJ53" s="383">
        <f>('Body - sporty'!AJ56^Parametre!$A$9)/'Body - sporty'!$DK56</f>
        <v>2.2464884316460879E-2</v>
      </c>
      <c r="AK53" s="383">
        <f>('Body - sporty'!AK56^Parametre!$A$9)/'Body - sporty'!$DK56</f>
        <v>2.1256080621346492E-2</v>
      </c>
      <c r="AL53" s="383">
        <f>('Body - sporty'!AL56^Parametre!$A$9)/'Body - sporty'!$DK56</f>
        <v>1.8331007911861645E-2</v>
      </c>
      <c r="AM53" s="383">
        <f>('Body - sporty'!AM56^Parametre!$A$9)/'Body - sporty'!$DK56</f>
        <v>0</v>
      </c>
      <c r="AN53" s="383">
        <f>('Body - sporty'!AN56^Parametre!$A$9)/'Body - sporty'!$DK56</f>
        <v>1.1699845646101965E-3</v>
      </c>
      <c r="AO53" s="383">
        <f>('Body - sporty'!AO56^Parametre!$A$9)/'Body - sporty'!$DK56</f>
        <v>4.9804097229367433E-4</v>
      </c>
      <c r="AP53" s="383">
        <f>('Body - sporty'!AP56^Parametre!$A$9)/'Body - sporty'!$DK56</f>
        <v>1</v>
      </c>
      <c r="AQ53" s="383">
        <f>('Body - sporty'!AQ56^Parametre!$A$9)/'Body - sporty'!$DK56</f>
        <v>0</v>
      </c>
      <c r="AR53" s="383">
        <f>('Body - sporty'!AR56^Parametre!$A$9)/'Body - sporty'!$DK56</f>
        <v>1.1618716908213028E-3</v>
      </c>
      <c r="AS53" s="383">
        <f>('Body - sporty'!AS56^Parametre!$A$9)/'Body - sporty'!$DK56</f>
        <v>4.5180514385944871E-2</v>
      </c>
      <c r="AT53" s="383">
        <f>('Body - sporty'!AT56^Parametre!$A$9)/'Body - sporty'!$DK56</f>
        <v>1.8807615860807557E-2</v>
      </c>
      <c r="AU53" s="383">
        <f>('Body - sporty'!AU56^Parametre!$A$9)/'Body - sporty'!$DK56</f>
        <v>5.9763380107048944E-2</v>
      </c>
      <c r="AV53" s="383">
        <f>('Body - sporty'!AV56^Parametre!$A$9)/'Body - sporty'!$DK56</f>
        <v>0</v>
      </c>
      <c r="AW53" s="383">
        <f>('Body - sporty'!AW56^Parametre!$A$9)/'Body - sporty'!$DK56</f>
        <v>2.9506477194873155E-4</v>
      </c>
      <c r="AX53" s="383">
        <f>('Body - sporty'!AX56^Parametre!$A$9)/'Body - sporty'!$DK56</f>
        <v>0.1791834952598079</v>
      </c>
      <c r="AY53" s="383">
        <f>('Body - sporty'!AY56^Parametre!$A$9)/'Body - sporty'!$DK56</f>
        <v>9.3338211121501272E-2</v>
      </c>
      <c r="AZ53" s="383">
        <f>('Body - sporty'!AZ56^Parametre!$A$9)/'Body - sporty'!$DK56</f>
        <v>1.3319422137931574E-5</v>
      </c>
      <c r="BA53" s="383">
        <f>('Body - sporty'!BA56^Parametre!$A$9)/'Body - sporty'!$DK56</f>
        <v>4.689846703705669E-2</v>
      </c>
      <c r="BB53" s="383">
        <f>('Body - sporty'!BB56^Parametre!$A$9)/'Body - sporty'!$DK56</f>
        <v>2.1968092448043536E-4</v>
      </c>
      <c r="BC53" s="383">
        <f>('Body - sporty'!BC56^Parametre!$A$9)/'Body - sporty'!$DK56</f>
        <v>0</v>
      </c>
      <c r="BD53" s="383">
        <f>('Body - sporty'!BD56^Parametre!$A$9)/'Body - sporty'!$DK56</f>
        <v>0</v>
      </c>
      <c r="BE53" s="383">
        <f>('Body - sporty'!BE56^Parametre!$A$9)/'Body - sporty'!$DK56</f>
        <v>5.1232538932712596E-2</v>
      </c>
      <c r="BF53" s="383">
        <f>('Body - sporty'!BF56^Parametre!$A$9)/'Body - sporty'!$DK56</f>
        <v>0</v>
      </c>
      <c r="BG53" s="383">
        <f>('Body - sporty'!BG56^Parametre!$A$9)/'Body - sporty'!$DK56</f>
        <v>1.7635731485740836E-3</v>
      </c>
      <c r="BH53" s="383">
        <f>('Body - sporty'!BH56^Parametre!$A$9)/'Body - sporty'!$DK56</f>
        <v>5.0313656632279321E-3</v>
      </c>
      <c r="BI53" s="383">
        <f>('Body - sporty'!BI56^Parametre!$A$9)/'Body - sporty'!$DK56</f>
        <v>1.7137110950150614E-4</v>
      </c>
      <c r="BJ53" s="383">
        <f>('Body - sporty'!BJ56^Parametre!$A$9)/'Body - sporty'!$DK56</f>
        <v>0</v>
      </c>
      <c r="BK53" s="383">
        <f>('Body - sporty'!BK56^Parametre!$A$9)/'Body - sporty'!$DK56</f>
        <v>0</v>
      </c>
      <c r="BL53" s="383">
        <f>('Body - sporty'!BL56^Parametre!$A$9)/'Body - sporty'!$DK56</f>
        <v>0</v>
      </c>
      <c r="BM53" s="383">
        <f>('Body - sporty'!BM56^Parametre!$A$9)/'Body - sporty'!$DK56</f>
        <v>9.1731560700520807E-4</v>
      </c>
      <c r="BN53" s="383">
        <f>('Body - sporty'!BN56^Parametre!$A$9)/'Body - sporty'!$DK56</f>
        <v>0</v>
      </c>
      <c r="BO53" s="383">
        <f>('Body - sporty'!BO56^Parametre!$A$9)/'Body - sporty'!$DK56</f>
        <v>5.6619838043061421E-2</v>
      </c>
      <c r="BP53" s="383">
        <f>('Body - sporty'!BP56^Parametre!$A$9)/'Body - sporty'!$DK56</f>
        <v>5.9458936909756724E-3</v>
      </c>
      <c r="BQ53" s="383">
        <f>('Body - sporty'!BQ56^Parametre!$A$9)/'Body - sporty'!$DK56</f>
        <v>9.7361844852062816E-3</v>
      </c>
      <c r="BR53" s="383">
        <f>('Body - sporty'!BR56^Parametre!$A$9)/'Body - sporty'!$DK56</f>
        <v>8.4444630659482364E-4</v>
      </c>
      <c r="BS53" s="383">
        <f>('Body - sporty'!BS56^Parametre!$A$9)/'Body - sporty'!$DK56</f>
        <v>0</v>
      </c>
      <c r="BT53" s="383">
        <f>('Body - sporty'!BT56^Parametre!$A$9)/'Body - sporty'!$DK56</f>
        <v>5.5525408162701508E-5</v>
      </c>
      <c r="BU53" s="383">
        <f>('Body - sporty'!BU56^Parametre!$A$9)/'Body - sporty'!$DK56</f>
        <v>1.6646580040307255E-3</v>
      </c>
      <c r="BV53" s="383">
        <f>('Body - sporty'!BV56^Parametre!$A$9)/'Body - sporty'!$DK56</f>
        <v>0</v>
      </c>
      <c r="BW53" s="383">
        <f>('Body - sporty'!BW56^Parametre!$A$9)/'Body - sporty'!$DK56</f>
        <v>0</v>
      </c>
      <c r="BX53" s="383">
        <f>('Body - sporty'!BX56^Parametre!$A$9)/'Body - sporty'!$DK56</f>
        <v>0</v>
      </c>
      <c r="BY53" s="383">
        <f>('Body - sporty'!BY56^Parametre!$A$9)/'Body - sporty'!$DK56</f>
        <v>7.2969809790260915E-6</v>
      </c>
      <c r="BZ53" s="383">
        <f>('Body - sporty'!BZ56^Parametre!$A$9)/'Body - sporty'!$DK56</f>
        <v>0</v>
      </c>
      <c r="CA53" s="383">
        <f>('Body - sporty'!CA56^Parametre!$A$9)/'Body - sporty'!$DK56</f>
        <v>0</v>
      </c>
      <c r="CB53" s="383">
        <f>('Body - sporty'!CB56^Parametre!$A$9)/'Body - sporty'!$DK56</f>
        <v>4.0444753557489561E-2</v>
      </c>
      <c r="CC53" s="383">
        <f>('Body - sporty'!CC56^Parametre!$A$9)/'Body - sporty'!$DK56</f>
        <v>0</v>
      </c>
      <c r="CD53" s="383">
        <f>('Body - sporty'!CD56^Parametre!$A$9)/'Body - sporty'!$DK56</f>
        <v>2.2104574379477825E-3</v>
      </c>
      <c r="CE53" s="383">
        <f>('Body - sporty'!CE56^Parametre!$A$9)/'Body - sporty'!$DK56</f>
        <v>1.5252785490909608E-2</v>
      </c>
      <c r="CF53" s="383">
        <f>('Body - sporty'!CF56^Parametre!$A$9)/'Body - sporty'!$DK56</f>
        <v>3.8194201778538185E-3</v>
      </c>
      <c r="CG53" s="383">
        <f>('Body - sporty'!CG56^Parametre!$A$9)/'Body - sporty'!$DK56</f>
        <v>4.4703520734026857E-2</v>
      </c>
      <c r="CH53" s="383">
        <f>('Body - sporty'!CH56^Parametre!$A$9)/'Body - sporty'!$DK56</f>
        <v>1.5595825714607058E-2</v>
      </c>
      <c r="CI53" s="383">
        <f>('Body - sporty'!CI56^Parametre!$A$9)/'Body - sporty'!$DK56</f>
        <v>2.8325161025061534E-2</v>
      </c>
      <c r="CJ53" s="383">
        <f>('Body - sporty'!CJ56^Parametre!$A$9)/'Body - sporty'!$DK56</f>
        <v>5.5417462119579711E-4</v>
      </c>
      <c r="CK53" s="383">
        <f>('Body - sporty'!CK56^Parametre!$A$9)/'Body - sporty'!$DK56</f>
        <v>0</v>
      </c>
      <c r="CL53" s="383">
        <f>('Body - sporty'!CL56^Parametre!$A$9)/'Body - sporty'!$DK56</f>
        <v>2.8448932610362639E-2</v>
      </c>
      <c r="CM53" s="383">
        <f>('Body - sporty'!CM56^Parametre!$A$9)/'Body - sporty'!$DK56</f>
        <v>1.1561146968069497E-2</v>
      </c>
      <c r="CN53" s="383">
        <f>('Body - sporty'!CN56^Parametre!$A$9)/'Body - sporty'!$DK56</f>
        <v>0</v>
      </c>
      <c r="CO53" s="383">
        <f>('Body - sporty'!CO56^Parametre!$A$9)/'Body - sporty'!$DK56</f>
        <v>2.4318700658696638E-2</v>
      </c>
      <c r="CP53" s="383">
        <f>('Body - sporty'!CP56^Parametre!$A$9)/'Body - sporty'!$DK56</f>
        <v>0</v>
      </c>
      <c r="CQ53" s="383">
        <f>('Body - sporty'!CQ56^Parametre!$A$9)/'Body - sporty'!$DK56</f>
        <v>0</v>
      </c>
      <c r="CR53" s="383">
        <f>('Body - sporty'!CR56^Parametre!$A$9)/'Body - sporty'!$DK56</f>
        <v>1.3699587660397025E-3</v>
      </c>
      <c r="CS53" s="383">
        <f>('Body - sporty'!CS56^Parametre!$A$9)/'Body - sporty'!$DK56</f>
        <v>1.2159063510865468E-4</v>
      </c>
      <c r="CT53" s="383">
        <f>('Body - sporty'!CT56^Parametre!$A$9)/'Body - sporty'!$DK56</f>
        <v>3.9793123055783973E-3</v>
      </c>
      <c r="CU53" s="383">
        <f>('Body - sporty'!CU56^Parametre!$A$9)/'Body - sporty'!$DK56</f>
        <v>5.9659795136447799E-5</v>
      </c>
      <c r="CV53" s="383">
        <f>('Body - sporty'!CV56^Parametre!$A$9)/'Body - sporty'!$DK56</f>
        <v>8.4735206267976947E-4</v>
      </c>
      <c r="CW53" s="383">
        <f>('Body - sporty'!CW56^Parametre!$A$9)/'Body - sporty'!$DK56</f>
        <v>0</v>
      </c>
      <c r="CX53" s="383">
        <f>('Body - sporty'!CX56^Parametre!$A$9)/'Body - sporty'!$DK56</f>
        <v>0</v>
      </c>
      <c r="CY53" s="383">
        <f>('Body - sporty'!CY56^Parametre!$A$9)/'Body - sporty'!$DK56</f>
        <v>4.9909076195065558E-2</v>
      </c>
      <c r="CZ53" s="383">
        <f>('Body - sporty'!CZ56^Parametre!$A$9)/'Body - sporty'!$DK56</f>
        <v>1.3988392041893172E-2</v>
      </c>
      <c r="DA53" s="383">
        <f>('Body - sporty'!DA56^Parametre!$A$9)/'Body - sporty'!$DK56</f>
        <v>0.28275755903046956</v>
      </c>
      <c r="DB53" s="383">
        <f>('Body - sporty'!DB56^Parametre!$A$9)/'Body - sporty'!$DK56</f>
        <v>2.038019314878154E-2</v>
      </c>
      <c r="DC53" s="383">
        <f>('Body - sporty'!DC56^Parametre!$A$9)/'Body - sporty'!$DK56</f>
        <v>0</v>
      </c>
      <c r="DD53" s="383">
        <f>('Body - sporty'!DD56^Parametre!$A$9)/'Body - sporty'!$DK56</f>
        <v>1.1698041228760869E-2</v>
      </c>
      <c r="DE53" s="383">
        <f>('Body - sporty'!DE56^Parametre!$A$9)/'Body - sporty'!$DK56</f>
        <v>9.1994929413302312E-2</v>
      </c>
      <c r="DF53" s="383">
        <f>('Body - sporty'!DF56^Parametre!$A$9)/'Body - sporty'!$DK56</f>
        <v>0</v>
      </c>
      <c r="DG53" s="383">
        <f>('Body - sporty'!DG56^Parametre!$A$9)/'Body - sporty'!$DK56</f>
        <v>2.4263743160645664E-2</v>
      </c>
      <c r="DH53" s="383">
        <f>('Body - sporty'!DH56^Parametre!$A$9)/'Body - sporty'!$DK56</f>
        <v>3.6863829777212892E-2</v>
      </c>
      <c r="DI53" s="383">
        <f>('Body - sporty'!DI56^Parametre!$A$9)/'Body - sporty'!$DK56</f>
        <v>2.2629479928968884E-3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1000"/>
  <sheetViews>
    <sheetView workbookViewId="0"/>
  </sheetViews>
  <sheetFormatPr defaultColWidth="12.625" defaultRowHeight="15" customHeight="1" x14ac:dyDescent="0.2"/>
  <cols>
    <col min="1" max="1" width="19.125" customWidth="1"/>
    <col min="2" max="116" width="7.625" customWidth="1"/>
  </cols>
  <sheetData>
    <row r="1" spans="1:116" ht="14.25" customHeight="1" x14ac:dyDescent="0.25">
      <c r="A1" s="363" t="s">
        <v>1120</v>
      </c>
      <c r="B1" s="385" t="s">
        <v>137</v>
      </c>
      <c r="C1" s="385" t="s">
        <v>101</v>
      </c>
      <c r="D1" s="385" t="s">
        <v>65</v>
      </c>
      <c r="E1" s="385" t="s">
        <v>123</v>
      </c>
      <c r="F1" s="385" t="s">
        <v>206</v>
      </c>
      <c r="G1" s="385" t="s">
        <v>61</v>
      </c>
      <c r="H1" s="385" t="s">
        <v>276</v>
      </c>
      <c r="I1" s="385" t="s">
        <v>69</v>
      </c>
      <c r="J1" s="385" t="s">
        <v>103</v>
      </c>
      <c r="K1" s="385" t="s">
        <v>230</v>
      </c>
      <c r="L1" s="385" t="s">
        <v>89</v>
      </c>
      <c r="M1" s="385" t="s">
        <v>59</v>
      </c>
      <c r="N1" s="385" t="s">
        <v>127</v>
      </c>
      <c r="O1" s="385" t="s">
        <v>131</v>
      </c>
      <c r="P1" s="385" t="s">
        <v>262</v>
      </c>
      <c r="Q1" s="385" t="s">
        <v>135</v>
      </c>
      <c r="R1" s="385" t="s">
        <v>163</v>
      </c>
      <c r="S1" s="385" t="s">
        <v>183</v>
      </c>
      <c r="T1" s="385" t="s">
        <v>165</v>
      </c>
      <c r="U1" s="385" t="s">
        <v>79</v>
      </c>
      <c r="V1" s="385" t="s">
        <v>171</v>
      </c>
      <c r="W1" s="385" t="s">
        <v>93</v>
      </c>
      <c r="X1" s="385" t="s">
        <v>216</v>
      </c>
      <c r="Y1" s="385" t="s">
        <v>140</v>
      </c>
      <c r="Z1" s="385" t="s">
        <v>73</v>
      </c>
      <c r="AA1" s="385" t="s">
        <v>258</v>
      </c>
      <c r="AB1" s="385" t="s">
        <v>144</v>
      </c>
      <c r="AC1" s="385" t="s">
        <v>71</v>
      </c>
      <c r="AD1" s="385" t="s">
        <v>148</v>
      </c>
      <c r="AE1" s="385" t="s">
        <v>190</v>
      </c>
      <c r="AF1" s="385" t="s">
        <v>301</v>
      </c>
      <c r="AG1" s="385" t="s">
        <v>236</v>
      </c>
      <c r="AH1" s="385" t="s">
        <v>196</v>
      </c>
      <c r="AI1" s="385" t="s">
        <v>113</v>
      </c>
      <c r="AJ1" s="385" t="s">
        <v>256</v>
      </c>
      <c r="AK1" s="385" t="s">
        <v>111</v>
      </c>
      <c r="AL1" s="385" t="s">
        <v>107</v>
      </c>
      <c r="AM1" s="385" t="s">
        <v>222</v>
      </c>
      <c r="AN1" s="385" t="s">
        <v>150</v>
      </c>
      <c r="AO1" s="385" t="s">
        <v>192</v>
      </c>
      <c r="AP1" s="385" t="s">
        <v>57</v>
      </c>
      <c r="AQ1" s="385" t="s">
        <v>268</v>
      </c>
      <c r="AR1" s="385" t="s">
        <v>186</v>
      </c>
      <c r="AS1" s="385" t="s">
        <v>91</v>
      </c>
      <c r="AT1" s="385" t="s">
        <v>77</v>
      </c>
      <c r="AU1" s="385" t="s">
        <v>83</v>
      </c>
      <c r="AV1" s="385" t="s">
        <v>254</v>
      </c>
      <c r="AW1" s="385" t="s">
        <v>218</v>
      </c>
      <c r="AX1" s="385" t="s">
        <v>142</v>
      </c>
      <c r="AY1" s="385" t="s">
        <v>81</v>
      </c>
      <c r="AZ1" s="385" t="s">
        <v>266</v>
      </c>
      <c r="BA1" s="385" t="s">
        <v>95</v>
      </c>
      <c r="BB1" s="385" t="s">
        <v>177</v>
      </c>
      <c r="BC1" s="385" t="s">
        <v>1105</v>
      </c>
      <c r="BD1" s="385" t="s">
        <v>284</v>
      </c>
      <c r="BE1" s="385" t="s">
        <v>121</v>
      </c>
      <c r="BF1" s="385" t="s">
        <v>188</v>
      </c>
      <c r="BG1" s="385" t="s">
        <v>272</v>
      </c>
      <c r="BH1" s="385" t="s">
        <v>146</v>
      </c>
      <c r="BI1" s="385" t="s">
        <v>185</v>
      </c>
      <c r="BJ1" s="385" t="s">
        <v>204</v>
      </c>
      <c r="BK1" s="385" t="s">
        <v>278</v>
      </c>
      <c r="BL1" s="385" t="s">
        <v>208</v>
      </c>
      <c r="BM1" s="385" t="s">
        <v>152</v>
      </c>
      <c r="BN1" s="385" t="s">
        <v>214</v>
      </c>
      <c r="BO1" s="385" t="s">
        <v>250</v>
      </c>
      <c r="BP1" s="385" t="s">
        <v>133</v>
      </c>
      <c r="BQ1" s="385" t="s">
        <v>119</v>
      </c>
      <c r="BR1" s="385" t="s">
        <v>161</v>
      </c>
      <c r="BS1" s="385" t="s">
        <v>232</v>
      </c>
      <c r="BT1" s="385" t="s">
        <v>264</v>
      </c>
      <c r="BU1" s="385" t="s">
        <v>154</v>
      </c>
      <c r="BV1" s="385" t="s">
        <v>282</v>
      </c>
      <c r="BW1" s="385" t="s">
        <v>226</v>
      </c>
      <c r="BX1" s="385" t="s">
        <v>280</v>
      </c>
      <c r="BY1" s="385" t="s">
        <v>270</v>
      </c>
      <c r="BZ1" s="385" t="s">
        <v>224</v>
      </c>
      <c r="CA1" s="385" t="s">
        <v>181</v>
      </c>
      <c r="CB1" s="385" t="s">
        <v>179</v>
      </c>
      <c r="CC1" s="385" t="s">
        <v>238</v>
      </c>
      <c r="CD1" s="385" t="s">
        <v>156</v>
      </c>
      <c r="CE1" s="385" t="s">
        <v>85</v>
      </c>
      <c r="CF1" s="385" t="s">
        <v>931</v>
      </c>
      <c r="CG1" s="385" t="s">
        <v>929</v>
      </c>
      <c r="CH1" s="385" t="s">
        <v>99</v>
      </c>
      <c r="CI1" s="385" t="s">
        <v>200</v>
      </c>
      <c r="CJ1" s="385" t="s">
        <v>194</v>
      </c>
      <c r="CK1" s="385" t="s">
        <v>242</v>
      </c>
      <c r="CL1" s="385" t="s">
        <v>105</v>
      </c>
      <c r="CM1" s="385" t="s">
        <v>117</v>
      </c>
      <c r="CN1" s="385" t="s">
        <v>220</v>
      </c>
      <c r="CO1" s="385" t="s">
        <v>75</v>
      </c>
      <c r="CP1" s="385" t="s">
        <v>210</v>
      </c>
      <c r="CQ1" s="385" t="s">
        <v>234</v>
      </c>
      <c r="CR1" s="385" t="s">
        <v>167</v>
      </c>
      <c r="CS1" s="385" t="s">
        <v>173</v>
      </c>
      <c r="CT1" s="385" t="s">
        <v>175</v>
      </c>
      <c r="CU1" s="385" t="s">
        <v>287</v>
      </c>
      <c r="CV1" s="385" t="s">
        <v>212</v>
      </c>
      <c r="CW1" s="385" t="s">
        <v>202</v>
      </c>
      <c r="CX1" s="385" t="s">
        <v>260</v>
      </c>
      <c r="CY1" s="385" t="s">
        <v>109</v>
      </c>
      <c r="CZ1" s="385" t="s">
        <v>115</v>
      </c>
      <c r="DA1" s="385" t="s">
        <v>63</v>
      </c>
      <c r="DB1" s="385" t="s">
        <v>129</v>
      </c>
      <c r="DC1" s="385" t="s">
        <v>228</v>
      </c>
      <c r="DD1" s="385" t="s">
        <v>158</v>
      </c>
      <c r="DE1" s="385" t="s">
        <v>67</v>
      </c>
      <c r="DF1" s="385" t="s">
        <v>198</v>
      </c>
      <c r="DG1" s="385" t="s">
        <v>125</v>
      </c>
      <c r="DH1" s="385" t="s">
        <v>87</v>
      </c>
      <c r="DI1" s="385" t="s">
        <v>169</v>
      </c>
    </row>
    <row r="2" spans="1:116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</row>
    <row r="3" spans="1:116" ht="14.25" customHeight="1" x14ac:dyDescent="0.25">
      <c r="A3" s="237" t="s">
        <v>5</v>
      </c>
      <c r="B3" s="243">
        <f>IF('Poradie - sporty'!B6="x",0,'Poradie - sporty'!$DK6/'Poradie - sporty'!B6)</f>
        <v>0.56923076923076921</v>
      </c>
      <c r="C3" s="243">
        <f>IF('Poradie - sporty'!C6="x",0,'Poradie - sporty'!$DK6/'Poradie - sporty'!C6)</f>
        <v>0</v>
      </c>
      <c r="D3" s="243">
        <f>IF('Poradie - sporty'!D6="x",0,'Poradie - sporty'!$DK6/'Poradie - sporty'!D6)</f>
        <v>0.39784946236559138</v>
      </c>
      <c r="E3" s="243">
        <f>IF('Poradie - sporty'!E6="x",0,'Poradie - sporty'!$DK6/'Poradie - sporty'!E6)</f>
        <v>0.31623931623931623</v>
      </c>
      <c r="F3" s="243">
        <f>IF('Poradie - sporty'!F6="x",0,'Poradie - sporty'!$DK6/'Poradie - sporty'!F6)</f>
        <v>0</v>
      </c>
      <c r="G3" s="243">
        <f>IF('Poradie - sporty'!G6="x",0,'Poradie - sporty'!$DK6/'Poradie - sporty'!G6)</f>
        <v>0.32034632034632032</v>
      </c>
      <c r="H3" s="243">
        <f>IF('Poradie - sporty'!H6="x",0,'Poradie - sporty'!$DK6/'Poradie - sporty'!H6)</f>
        <v>0</v>
      </c>
      <c r="I3" s="243">
        <f>IF('Poradie - sporty'!I6="x",0,'Poradie - sporty'!$DK6/'Poradie - sporty'!I6)</f>
        <v>0</v>
      </c>
      <c r="J3" s="243">
        <f>IF('Poradie - sporty'!J6="x",0,'Poradie - sporty'!$DK6/'Poradie - sporty'!J6)</f>
        <v>0</v>
      </c>
      <c r="K3" s="243">
        <f>IF('Poradie - sporty'!K6="x",0,'Poradie - sporty'!$DK6/'Poradie - sporty'!K6)</f>
        <v>0</v>
      </c>
      <c r="L3" s="243">
        <f>IF('Poradie - sporty'!L6="x",0,'Poradie - sporty'!$DK6/'Poradie - sporty'!L6)</f>
        <v>0</v>
      </c>
      <c r="M3" s="243">
        <f>IF('Poradie - sporty'!M6="x",0,'Poradie - sporty'!$DK6/'Poradie - sporty'!M6)</f>
        <v>0.34905660377358488</v>
      </c>
      <c r="N3" s="243">
        <f>IF('Poradie - sporty'!N6="x",0,'Poradie - sporty'!$DK6/'Poradie - sporty'!N6)</f>
        <v>0</v>
      </c>
      <c r="O3" s="243">
        <f>IF('Poradie - sporty'!O6="x",0,'Poradie - sporty'!$DK6/'Poradie - sporty'!O6)</f>
        <v>0.60655737704918034</v>
      </c>
      <c r="P3" s="243">
        <f>IF('Poradie - sporty'!P6="x",0,'Poradie - sporty'!$DK6/'Poradie - sporty'!P6)</f>
        <v>0.38144329896907214</v>
      </c>
      <c r="Q3" s="243">
        <f>IF('Poradie - sporty'!Q6="x",0,'Poradie - sporty'!$DK6/'Poradie - sporty'!Q6)</f>
        <v>0</v>
      </c>
      <c r="R3" s="243">
        <f>IF('Poradie - sporty'!R6="x",0,'Poradie - sporty'!$DK6/'Poradie - sporty'!R6)</f>
        <v>0</v>
      </c>
      <c r="S3" s="243">
        <f>IF('Poradie - sporty'!S6="x",0,'Poradie - sporty'!$DK6/'Poradie - sporty'!S6)</f>
        <v>0</v>
      </c>
      <c r="T3" s="243">
        <f>IF('Poradie - sporty'!T6="x",0,'Poradie - sporty'!$DK6/'Poradie - sporty'!T6)</f>
        <v>0</v>
      </c>
      <c r="U3" s="243">
        <f>IF('Poradie - sporty'!U6="x",0,'Poradie - sporty'!$DK6/'Poradie - sporty'!U6)</f>
        <v>0.48684210526315791</v>
      </c>
      <c r="V3" s="243">
        <f>IF('Poradie - sporty'!V6="x",0,'Poradie - sporty'!$DK6/'Poradie - sporty'!V6)</f>
        <v>0.39153439153439151</v>
      </c>
      <c r="W3" s="243">
        <f>IF('Poradie - sporty'!W6="x",0,'Poradie - sporty'!$DK6/'Poradie - sporty'!W6)</f>
        <v>0</v>
      </c>
      <c r="X3" s="243">
        <f>IF('Poradie - sporty'!X6="x",0,'Poradie - sporty'!$DK6/'Poradie - sporty'!X6)</f>
        <v>0</v>
      </c>
      <c r="Y3" s="243">
        <f>IF('Poradie - sporty'!Y6="x",0,'Poradie - sporty'!$DK6/'Poradie - sporty'!Y6)</f>
        <v>0</v>
      </c>
      <c r="Z3" s="243">
        <f>IF('Poradie - sporty'!Z6="x",0,'Poradie - sporty'!$DK6/'Poradie - sporty'!Z6)</f>
        <v>0</v>
      </c>
      <c r="AA3" s="243">
        <f>IF('Poradie - sporty'!AA6="x",0,'Poradie - sporty'!$DK6/'Poradie - sporty'!AA6)</f>
        <v>0</v>
      </c>
      <c r="AB3" s="243">
        <f>IF('Poradie - sporty'!AB6="x",0,'Poradie - sporty'!$DK6/'Poradie - sporty'!AB6)</f>
        <v>0</v>
      </c>
      <c r="AC3" s="243">
        <f>IF('Poradie - sporty'!AC6="x",0,'Poradie - sporty'!$DK6/'Poradie - sporty'!AC6)</f>
        <v>0.41111111111111109</v>
      </c>
      <c r="AD3" s="243">
        <f>IF('Poradie - sporty'!AD6="x",0,'Poradie - sporty'!$DK6/'Poradie - sporty'!AD6)</f>
        <v>0.63793103448275867</v>
      </c>
      <c r="AE3" s="243">
        <f>IF('Poradie - sporty'!AE6="x",0,'Poradie - sporty'!$DK6/'Poradie - sporty'!AE6)</f>
        <v>0</v>
      </c>
      <c r="AF3" s="243">
        <f>IF('Poradie - sporty'!AF6="x",0,'Poradie - sporty'!$DK6/'Poradie - sporty'!AF6)</f>
        <v>0</v>
      </c>
      <c r="AG3" s="243">
        <f>IF('Poradie - sporty'!AG6="x",0,'Poradie - sporty'!$DK6/'Poradie - sporty'!AG6)</f>
        <v>0</v>
      </c>
      <c r="AH3" s="243">
        <f>IF('Poradie - sporty'!AH6="x",0,'Poradie - sporty'!$DK6/'Poradie - sporty'!AH6)</f>
        <v>0</v>
      </c>
      <c r="AI3" s="243">
        <f>IF('Poradie - sporty'!AI6="x",0,'Poradie - sporty'!$DK6/'Poradie - sporty'!AI6)</f>
        <v>0</v>
      </c>
      <c r="AJ3" s="243">
        <f>IF('Poradie - sporty'!AJ6="x",0,'Poradie - sporty'!$DK6/'Poradie - sporty'!AJ6)</f>
        <v>0.40659340659340659</v>
      </c>
      <c r="AK3" s="243">
        <f>IF('Poradie - sporty'!AK6="x",0,'Poradie - sporty'!$DK6/'Poradie - sporty'!AK6)</f>
        <v>0</v>
      </c>
      <c r="AL3" s="243">
        <f>IF('Poradie - sporty'!AL6="x",0,'Poradie - sporty'!$DK6/'Poradie - sporty'!AL6)</f>
        <v>0</v>
      </c>
      <c r="AM3" s="243">
        <f>IF('Poradie - sporty'!AM6="x",0,'Poradie - sporty'!$DK6/'Poradie - sporty'!AM6)</f>
        <v>0</v>
      </c>
      <c r="AN3" s="243">
        <f>IF('Poradie - sporty'!AN6="x",0,'Poradie - sporty'!$DK6/'Poradie - sporty'!AN6)</f>
        <v>0</v>
      </c>
      <c r="AO3" s="243">
        <f>IF('Poradie - sporty'!AO6="x",0,'Poradie - sporty'!$DK6/'Poradie - sporty'!AO6)</f>
        <v>0</v>
      </c>
      <c r="AP3" s="243">
        <f>IF('Poradie - sporty'!AP6="x",0,'Poradie - sporty'!$DK6/'Poradie - sporty'!AP6)</f>
        <v>0.71153846153846156</v>
      </c>
      <c r="AQ3" s="243">
        <f>IF('Poradie - sporty'!AQ6="x",0,'Poradie - sporty'!$DK6/'Poradie - sporty'!AQ6)</f>
        <v>0</v>
      </c>
      <c r="AR3" s="243">
        <f>IF('Poradie - sporty'!AR6="x",0,'Poradie - sporty'!$DK6/'Poradie - sporty'!AR6)</f>
        <v>0</v>
      </c>
      <c r="AS3" s="243">
        <f>IF('Poradie - sporty'!AS6="x",0,'Poradie - sporty'!$DK6/'Poradie - sporty'!AS6)</f>
        <v>0</v>
      </c>
      <c r="AT3" s="243">
        <f>IF('Poradie - sporty'!AT6="x",0,'Poradie - sporty'!$DK6/'Poradie - sporty'!AT6)</f>
        <v>0.42528735632183906</v>
      </c>
      <c r="AU3" s="243">
        <f>IF('Poradie - sporty'!AU6="x",0,'Poradie - sporty'!$DK6/'Poradie - sporty'!AU6)</f>
        <v>0</v>
      </c>
      <c r="AV3" s="243">
        <f>IF('Poradie - sporty'!AV6="x",0,'Poradie - sporty'!$DK6/'Poradie - sporty'!AV6)</f>
        <v>0</v>
      </c>
      <c r="AW3" s="243">
        <f>IF('Poradie - sporty'!AW6="x",0,'Poradie - sporty'!$DK6/'Poradie - sporty'!AW6)</f>
        <v>0</v>
      </c>
      <c r="AX3" s="243">
        <f>IF('Poradie - sporty'!AX6="x",0,'Poradie - sporty'!$DK6/'Poradie - sporty'!AX6)</f>
        <v>0.54411764705882348</v>
      </c>
      <c r="AY3" s="243">
        <f>IF('Poradie - sporty'!AY6="x",0,'Poradie - sporty'!$DK6/'Poradie - sporty'!AY6)</f>
        <v>0</v>
      </c>
      <c r="AZ3" s="243">
        <f>IF('Poradie - sporty'!AZ6="x",0,'Poradie - sporty'!$DK6/'Poradie - sporty'!AZ6)</f>
        <v>0</v>
      </c>
      <c r="BA3" s="243">
        <f>IF('Poradie - sporty'!BA6="x",0,'Poradie - sporty'!$DK6/'Poradie - sporty'!BA6)</f>
        <v>0.33944954128440369</v>
      </c>
      <c r="BB3" s="243">
        <f>IF('Poradie - sporty'!BB6="x",0,'Poradie - sporty'!$DK6/'Poradie - sporty'!BB6)</f>
        <v>0</v>
      </c>
      <c r="BC3" s="243">
        <f>IF('Poradie - sporty'!BC6="x",0,'Poradie - sporty'!$DK6/'Poradie - sporty'!BC6)</f>
        <v>0</v>
      </c>
      <c r="BD3" s="243">
        <f>IF('Poradie - sporty'!BD6="x",0,'Poradie - sporty'!$DK6/'Poradie - sporty'!BD6)</f>
        <v>0</v>
      </c>
      <c r="BE3" s="243">
        <f>IF('Poradie - sporty'!BE6="x",0,'Poradie - sporty'!$DK6/'Poradie - sporty'!BE6)</f>
        <v>0.33636363636363636</v>
      </c>
      <c r="BF3" s="243">
        <f>IF('Poradie - sporty'!BF6="x",0,'Poradie - sporty'!$DK6/'Poradie - sporty'!BF6)</f>
        <v>0</v>
      </c>
      <c r="BG3" s="243">
        <f>IF('Poradie - sporty'!BG6="x",0,'Poradie - sporty'!$DK6/'Poradie - sporty'!BG6)</f>
        <v>0</v>
      </c>
      <c r="BH3" s="243">
        <f>IF('Poradie - sporty'!BH6="x",0,'Poradie - sporty'!$DK6/'Poradie - sporty'!BH6)</f>
        <v>0</v>
      </c>
      <c r="BI3" s="243">
        <f>IF('Poradie - sporty'!BI6="x",0,'Poradie - sporty'!$DK6/'Poradie - sporty'!BI6)</f>
        <v>0</v>
      </c>
      <c r="BJ3" s="243">
        <f>IF('Poradie - sporty'!BJ6="x",0,'Poradie - sporty'!$DK6/'Poradie - sporty'!BJ6)</f>
        <v>0</v>
      </c>
      <c r="BK3" s="243">
        <f>IF('Poradie - sporty'!BK6="x",0,'Poradie - sporty'!$DK6/'Poradie - sporty'!BK6)</f>
        <v>0</v>
      </c>
      <c r="BL3" s="243">
        <f>IF('Poradie - sporty'!BL6="x",0,'Poradie - sporty'!$DK6/'Poradie - sporty'!BL6)</f>
        <v>0</v>
      </c>
      <c r="BM3" s="243">
        <f>IF('Poradie - sporty'!BM6="x",0,'Poradie - sporty'!$DK6/'Poradie - sporty'!BM6)</f>
        <v>0</v>
      </c>
      <c r="BN3" s="243">
        <f>IF('Poradie - sporty'!BN6="x",0,'Poradie - sporty'!$DK6/'Poradie - sporty'!BN6)</f>
        <v>0</v>
      </c>
      <c r="BO3" s="243">
        <f>IF('Poradie - sporty'!BO6="x",0,'Poradie - sporty'!$DK6/'Poradie - sporty'!BO6)</f>
        <v>0.34579439252336447</v>
      </c>
      <c r="BP3" s="243">
        <f>IF('Poradie - sporty'!BP6="x",0,'Poradie - sporty'!$DK6/'Poradie - sporty'!BP6)</f>
        <v>0</v>
      </c>
      <c r="BQ3" s="243">
        <f>IF('Poradie - sporty'!BQ6="x",0,'Poradie - sporty'!$DK6/'Poradie - sporty'!BQ6)</f>
        <v>0</v>
      </c>
      <c r="BR3" s="243">
        <f>IF('Poradie - sporty'!BR6="x",0,'Poradie - sporty'!$DK6/'Poradie - sporty'!BR6)</f>
        <v>0</v>
      </c>
      <c r="BS3" s="243">
        <f>IF('Poradie - sporty'!BS6="x",0,'Poradie - sporty'!$DK6/'Poradie - sporty'!BS6)</f>
        <v>0</v>
      </c>
      <c r="BT3" s="243">
        <f>IF('Poradie - sporty'!BT6="x",0,'Poradie - sporty'!$DK6/'Poradie - sporty'!BT6)</f>
        <v>0</v>
      </c>
      <c r="BU3" s="243">
        <f>IF('Poradie - sporty'!BU6="x",0,'Poradie - sporty'!$DK6/'Poradie - sporty'!BU6)</f>
        <v>0</v>
      </c>
      <c r="BV3" s="243">
        <f>IF('Poradie - sporty'!BV6="x",0,'Poradie - sporty'!$DK6/'Poradie - sporty'!BV6)</f>
        <v>0</v>
      </c>
      <c r="BW3" s="243">
        <f>IF('Poradie - sporty'!BW6="x",0,'Poradie - sporty'!$DK6/'Poradie - sporty'!BW6)</f>
        <v>0</v>
      </c>
      <c r="BX3" s="243">
        <f>IF('Poradie - sporty'!BX6="x",0,'Poradie - sporty'!$DK6/'Poradie - sporty'!BX6)</f>
        <v>0</v>
      </c>
      <c r="BY3" s="243">
        <f>IF('Poradie - sporty'!BY6="x",0,'Poradie - sporty'!$DK6/'Poradie - sporty'!BY6)</f>
        <v>0</v>
      </c>
      <c r="BZ3" s="243">
        <f>IF('Poradie - sporty'!BZ6="x",0,'Poradie - sporty'!$DK6/'Poradie - sporty'!BZ6)</f>
        <v>0</v>
      </c>
      <c r="CA3" s="243">
        <f>IF('Poradie - sporty'!CA6="x",0,'Poradie - sporty'!$DK6/'Poradie - sporty'!CA6)</f>
        <v>0</v>
      </c>
      <c r="CB3" s="243">
        <f>IF('Poradie - sporty'!CB6="x",0,'Poradie - sporty'!$DK6/'Poradie - sporty'!CB6)</f>
        <v>0</v>
      </c>
      <c r="CC3" s="243">
        <f>IF('Poradie - sporty'!CC6="x",0,'Poradie - sporty'!$DK6/'Poradie - sporty'!CC6)</f>
        <v>0</v>
      </c>
      <c r="CD3" s="243">
        <f>IF('Poradie - sporty'!CD6="x",0,'Poradie - sporty'!$DK6/'Poradie - sporty'!CD6)</f>
        <v>0</v>
      </c>
      <c r="CE3" s="243">
        <f>IF('Poradie - sporty'!CE6="x",0,'Poradie - sporty'!$DK6/'Poradie - sporty'!CE6)</f>
        <v>0</v>
      </c>
      <c r="CF3" s="243">
        <f>IF('Poradie - sporty'!CF6="x",0,'Poradie - sporty'!$DK6/'Poradie - sporty'!CF6)</f>
        <v>0</v>
      </c>
      <c r="CG3" s="243">
        <f>IF('Poradie - sporty'!CG6="x",0,'Poradie - sporty'!$DK6/'Poradie - sporty'!CG6)</f>
        <v>0</v>
      </c>
      <c r="CH3" s="243">
        <f>IF('Poradie - sporty'!CH6="x",0,'Poradie - sporty'!$DK6/'Poradie - sporty'!CH6)</f>
        <v>0</v>
      </c>
      <c r="CI3" s="243">
        <f>IF('Poradie - sporty'!CI6="x",0,'Poradie - sporty'!$DK6/'Poradie - sporty'!CI6)</f>
        <v>0</v>
      </c>
      <c r="CJ3" s="243">
        <f>IF('Poradie - sporty'!CJ6="x",0,'Poradie - sporty'!$DK6/'Poradie - sporty'!CJ6)</f>
        <v>0</v>
      </c>
      <c r="CK3" s="243">
        <f>IF('Poradie - sporty'!CK6="x",0,'Poradie - sporty'!$DK6/'Poradie - sporty'!CK6)</f>
        <v>0</v>
      </c>
      <c r="CL3" s="243">
        <f>IF('Poradie - sporty'!CL6="x",0,'Poradie - sporty'!$DK6/'Poradie - sporty'!CL6)</f>
        <v>0.50684931506849318</v>
      </c>
      <c r="CM3" s="243">
        <f>IF('Poradie - sporty'!CM6="x",0,'Poradie - sporty'!$DK6/'Poradie - sporty'!CM6)</f>
        <v>0</v>
      </c>
      <c r="CN3" s="243">
        <f>IF('Poradie - sporty'!CN6="x",0,'Poradie - sporty'!$DK6/'Poradie - sporty'!CN6)</f>
        <v>0</v>
      </c>
      <c r="CO3" s="243">
        <f>IF('Poradie - sporty'!CO6="x",0,'Poradie - sporty'!$DK6/'Poradie - sporty'!CO6)</f>
        <v>0.4567901234567901</v>
      </c>
      <c r="CP3" s="243">
        <f>IF('Poradie - sporty'!CP6="x",0,'Poradie - sporty'!$DK6/'Poradie - sporty'!CP6)</f>
        <v>0</v>
      </c>
      <c r="CQ3" s="243">
        <f>IF('Poradie - sporty'!CQ6="x",0,'Poradie - sporty'!$DK6/'Poradie - sporty'!CQ6)</f>
        <v>0</v>
      </c>
      <c r="CR3" s="243">
        <f>IF('Poradie - sporty'!CR6="x",0,'Poradie - sporty'!$DK6/'Poradie - sporty'!CR6)</f>
        <v>0</v>
      </c>
      <c r="CS3" s="243">
        <f>IF('Poradie - sporty'!CS6="x",0,'Poradie - sporty'!$DK6/'Poradie - sporty'!CS6)</f>
        <v>0</v>
      </c>
      <c r="CT3" s="243">
        <f>IF('Poradie - sporty'!CT6="x",0,'Poradie - sporty'!$DK6/'Poradie - sporty'!CT6)</f>
        <v>0</v>
      </c>
      <c r="CU3" s="243">
        <f>IF('Poradie - sporty'!CU6="x",0,'Poradie - sporty'!$DK6/'Poradie - sporty'!CU6)</f>
        <v>0</v>
      </c>
      <c r="CV3" s="243">
        <f>IF('Poradie - sporty'!CV6="x",0,'Poradie - sporty'!$DK6/'Poradie - sporty'!CV6)</f>
        <v>0</v>
      </c>
      <c r="CW3" s="243">
        <f>IF('Poradie - sporty'!CW6="x",0,'Poradie - sporty'!$DK6/'Poradie - sporty'!CW6)</f>
        <v>0</v>
      </c>
      <c r="CX3" s="243">
        <f>IF('Poradie - sporty'!CX6="x",0,'Poradie - sporty'!$DK6/'Poradie - sporty'!CX6)</f>
        <v>0</v>
      </c>
      <c r="CY3" s="243">
        <f>IF('Poradie - sporty'!CY6="x",0,'Poradie - sporty'!$DK6/'Poradie - sporty'!CY6)</f>
        <v>0</v>
      </c>
      <c r="CZ3" s="243">
        <f>IF('Poradie - sporty'!CZ6="x",0,'Poradie - sporty'!$DK6/'Poradie - sporty'!CZ6)</f>
        <v>0.27407407407407408</v>
      </c>
      <c r="DA3" s="243">
        <f>IF('Poradie - sporty'!DA6="x",0,'Poradie - sporty'!$DK6/'Poradie - sporty'!DA6)</f>
        <v>0.2846153846153846</v>
      </c>
      <c r="DB3" s="243">
        <f>IF('Poradie - sporty'!DB6="x",0,'Poradie - sporty'!$DK6/'Poradie - sporty'!DB6)</f>
        <v>0</v>
      </c>
      <c r="DC3" s="243">
        <f>IF('Poradie - sporty'!DC6="x",0,'Poradie - sporty'!$DK6/'Poradie - sporty'!DC6)</f>
        <v>0</v>
      </c>
      <c r="DD3" s="243">
        <f>IF('Poradie - sporty'!DD6="x",0,'Poradie - sporty'!$DK6/'Poradie - sporty'!DD6)</f>
        <v>0</v>
      </c>
      <c r="DE3" s="243">
        <f>IF('Poradie - sporty'!DE6="x",0,'Poradie - sporty'!$DK6/'Poradie - sporty'!DE6)</f>
        <v>0.2868217054263566</v>
      </c>
      <c r="DF3" s="243">
        <f>IF('Poradie - sporty'!DF6="x",0,'Poradie - sporty'!$DK6/'Poradie - sporty'!DF6)</f>
        <v>0</v>
      </c>
      <c r="DG3" s="243">
        <f>IF('Poradie - sporty'!DG6="x",0,'Poradie - sporty'!$DK6/'Poradie - sporty'!DG6)</f>
        <v>1</v>
      </c>
      <c r="DH3" s="243">
        <f>IF('Poradie - sporty'!DH6="x",0,'Poradie - sporty'!$DK6/'Poradie - sporty'!DH6)</f>
        <v>0.63793103448275867</v>
      </c>
      <c r="DI3" s="243">
        <f>IF('Poradie - sporty'!DI6="x",0,'Poradie - sporty'!$DK6/'Poradie - sporty'!DI6)</f>
        <v>0</v>
      </c>
    </row>
    <row r="4" spans="1:116" ht="14.25" customHeight="1" x14ac:dyDescent="0.25">
      <c r="A4" s="238" t="s">
        <v>6</v>
      </c>
      <c r="B4" s="243">
        <f>IF('Poradie - sporty'!B7="x",0,'Poradie - sporty'!$DK7/'Poradie - sporty'!B7)</f>
        <v>2.0408163265306121E-2</v>
      </c>
      <c r="C4" s="243">
        <f>IF('Poradie - sporty'!C7="x",0,'Poradie - sporty'!$DK7/'Poradie - sporty'!C7)</f>
        <v>2.9411764705882353E-2</v>
      </c>
      <c r="D4" s="243">
        <f>IF('Poradie - sporty'!D7="x",0,'Poradie - sporty'!$DK7/'Poradie - sporty'!D7)</f>
        <v>2.2727272727272728E-2</v>
      </c>
      <c r="E4" s="243">
        <f>IF('Poradie - sporty'!E7="x",0,'Poradie - sporty'!$DK7/'Poradie - sporty'!E7)</f>
        <v>2.9411764705882353E-2</v>
      </c>
      <c r="F4" s="243">
        <f>IF('Poradie - sporty'!F7="x",0,'Poradie - sporty'!$DK7/'Poradie - sporty'!F7)</f>
        <v>2.7777777777777776E-2</v>
      </c>
      <c r="G4" s="243">
        <f>IF('Poradie - sporty'!G7="x",0,'Poradie - sporty'!$DK7/'Poradie - sporty'!G7)</f>
        <v>1.5873015873015872E-2</v>
      </c>
      <c r="H4" s="243">
        <f>IF('Poradie - sporty'!H7="x",0,'Poradie - sporty'!$DK7/'Poradie - sporty'!H7)</f>
        <v>0</v>
      </c>
      <c r="I4" s="243">
        <f>IF('Poradie - sporty'!I7="x",0,'Poradie - sporty'!$DK7/'Poradie - sporty'!I7)</f>
        <v>4.7619047619047616E-2</v>
      </c>
      <c r="J4" s="243">
        <f>IF('Poradie - sporty'!J7="x",0,'Poradie - sporty'!$DK7/'Poradie - sporty'!J7)</f>
        <v>1.1235955056179775E-2</v>
      </c>
      <c r="K4" s="243">
        <f>IF('Poradie - sporty'!K7="x",0,'Poradie - sporty'!$DK7/'Poradie - sporty'!K7)</f>
        <v>0</v>
      </c>
      <c r="L4" s="243">
        <f>IF('Poradie - sporty'!L7="x",0,'Poradie - sporty'!$DK7/'Poradie - sporty'!L7)</f>
        <v>4.5454545454545456E-2</v>
      </c>
      <c r="M4" s="243">
        <f>IF('Poradie - sporty'!M7="x",0,'Poradie - sporty'!$DK7/'Poradie - sporty'!M7)</f>
        <v>0.25</v>
      </c>
      <c r="N4" s="243">
        <f>IF('Poradie - sporty'!N7="x",0,'Poradie - sporty'!$DK7/'Poradie - sporty'!N7)</f>
        <v>0</v>
      </c>
      <c r="O4" s="243">
        <f>IF('Poradie - sporty'!O7="x",0,'Poradie - sporty'!$DK7/'Poradie - sporty'!O7)</f>
        <v>3.3333333333333333E-2</v>
      </c>
      <c r="P4" s="243">
        <f>IF('Poradie - sporty'!P7="x",0,'Poradie - sporty'!$DK7/'Poradie - sporty'!P7)</f>
        <v>5.2631578947368418E-2</v>
      </c>
      <c r="Q4" s="243">
        <f>IF('Poradie - sporty'!Q7="x",0,'Poradie - sporty'!$DK7/'Poradie - sporty'!Q7)</f>
        <v>2.4390243902439025E-2</v>
      </c>
      <c r="R4" s="243">
        <f>IF('Poradie - sporty'!R7="x",0,'Poradie - sporty'!$DK7/'Poradie - sporty'!R7)</f>
        <v>1.6666666666666666E-2</v>
      </c>
      <c r="S4" s="243">
        <f>IF('Poradie - sporty'!S7="x",0,'Poradie - sporty'!$DK7/'Poradie - sporty'!S7)</f>
        <v>0.1111111111111111</v>
      </c>
      <c r="T4" s="243">
        <f>IF('Poradie - sporty'!T7="x",0,'Poradie - sporty'!$DK7/'Poradie - sporty'!T7)</f>
        <v>0</v>
      </c>
      <c r="U4" s="243">
        <f>IF('Poradie - sporty'!U7="x",0,'Poradie - sporty'!$DK7/'Poradie - sporty'!U7)</f>
        <v>0.14285714285714285</v>
      </c>
      <c r="V4" s="243">
        <f>IF('Poradie - sporty'!V7="x",0,'Poradie - sporty'!$DK7/'Poradie - sporty'!V7)</f>
        <v>3.7735849056603772E-2</v>
      </c>
      <c r="W4" s="243">
        <f>IF('Poradie - sporty'!W7="x",0,'Poradie - sporty'!$DK7/'Poradie - sporty'!W7)</f>
        <v>4.7619047619047616E-2</v>
      </c>
      <c r="X4" s="243">
        <f>IF('Poradie - sporty'!X7="x",0,'Poradie - sporty'!$DK7/'Poradie - sporty'!X7)</f>
        <v>0</v>
      </c>
      <c r="Y4" s="243">
        <f>IF('Poradie - sporty'!Y7="x",0,'Poradie - sporty'!$DK7/'Poradie - sporty'!Y7)</f>
        <v>2.0408163265306121E-2</v>
      </c>
      <c r="Z4" s="243">
        <f>IF('Poradie - sporty'!Z7="x",0,'Poradie - sporty'!$DK7/'Poradie - sporty'!Z7)</f>
        <v>2.2727272727272728E-2</v>
      </c>
      <c r="AA4" s="243">
        <f>IF('Poradie - sporty'!AA7="x",0,'Poradie - sporty'!$DK7/'Poradie - sporty'!AA7)</f>
        <v>2.7027027027027029E-2</v>
      </c>
      <c r="AB4" s="243">
        <f>IF('Poradie - sporty'!AB7="x",0,'Poradie - sporty'!$DK7/'Poradie - sporty'!AB7)</f>
        <v>0</v>
      </c>
      <c r="AC4" s="243">
        <f>IF('Poradie - sporty'!AC7="x",0,'Poradie - sporty'!$DK7/'Poradie - sporty'!AC7)</f>
        <v>2.7027027027027029E-2</v>
      </c>
      <c r="AD4" s="243">
        <f>IF('Poradie - sporty'!AD7="x",0,'Poradie - sporty'!$DK7/'Poradie - sporty'!AD7)</f>
        <v>1.5151515151515152E-2</v>
      </c>
      <c r="AE4" s="243">
        <f>IF('Poradie - sporty'!AE7="x",0,'Poradie - sporty'!$DK7/'Poradie - sporty'!AE7)</f>
        <v>0</v>
      </c>
      <c r="AF4" s="243">
        <f>IF('Poradie - sporty'!AF7="x",0,'Poradie - sporty'!$DK7/'Poradie - sporty'!AF7)</f>
        <v>0</v>
      </c>
      <c r="AG4" s="243">
        <f>IF('Poradie - sporty'!AG7="x",0,'Poradie - sporty'!$DK7/'Poradie - sporty'!AG7)</f>
        <v>0</v>
      </c>
      <c r="AH4" s="243">
        <f>IF('Poradie - sporty'!AH7="x",0,'Poradie - sporty'!$DK7/'Poradie - sporty'!AH7)</f>
        <v>0</v>
      </c>
      <c r="AI4" s="243">
        <f>IF('Poradie - sporty'!AI7="x",0,'Poradie - sporty'!$DK7/'Poradie - sporty'!AI7)</f>
        <v>2.3809523809523808E-2</v>
      </c>
      <c r="AJ4" s="243">
        <f>IF('Poradie - sporty'!AJ7="x",0,'Poradie - sporty'!$DK7/'Poradie - sporty'!AJ7)</f>
        <v>2.8571428571428571E-2</v>
      </c>
      <c r="AK4" s="243">
        <f>IF('Poradie - sporty'!AK7="x",0,'Poradie - sporty'!$DK7/'Poradie - sporty'!AK7)</f>
        <v>0.05</v>
      </c>
      <c r="AL4" s="243">
        <f>IF('Poradie - sporty'!AL7="x",0,'Poradie - sporty'!$DK7/'Poradie - sporty'!AL7)</f>
        <v>0.33333333333333331</v>
      </c>
      <c r="AM4" s="243">
        <f>IF('Poradie - sporty'!AM7="x",0,'Poradie - sporty'!$DK7/'Poradie - sporty'!AM7)</f>
        <v>0.18181818181818182</v>
      </c>
      <c r="AN4" s="243">
        <f>IF('Poradie - sporty'!AN7="x",0,'Poradie - sporty'!$DK7/'Poradie - sporty'!AN7)</f>
        <v>0</v>
      </c>
      <c r="AO4" s="243">
        <f>IF('Poradie - sporty'!AO7="x",0,'Poradie - sporty'!$DK7/'Poradie - sporty'!AO7)</f>
        <v>0</v>
      </c>
      <c r="AP4" s="243">
        <f>IF('Poradie - sporty'!AP7="x",0,'Poradie - sporty'!$DK7/'Poradie - sporty'!AP7)</f>
        <v>9.0909090909090912E-2</v>
      </c>
      <c r="AQ4" s="243">
        <f>IF('Poradie - sporty'!AQ7="x",0,'Poradie - sporty'!$DK7/'Poradie - sporty'!AQ7)</f>
        <v>1</v>
      </c>
      <c r="AR4" s="243">
        <f>IF('Poradie - sporty'!AR7="x",0,'Poradie - sporty'!$DK7/'Poradie - sporty'!AR7)</f>
        <v>3.125E-2</v>
      </c>
      <c r="AS4" s="243">
        <f>IF('Poradie - sporty'!AS7="x",0,'Poradie - sporty'!$DK7/'Poradie - sporty'!AS7)</f>
        <v>3.7037037037037035E-2</v>
      </c>
      <c r="AT4" s="243">
        <f>IF('Poradie - sporty'!AT7="x",0,'Poradie - sporty'!$DK7/'Poradie - sporty'!AT7)</f>
        <v>1.9607843137254902E-2</v>
      </c>
      <c r="AU4" s="243">
        <f>IF('Poradie - sporty'!AU7="x",0,'Poradie - sporty'!$DK7/'Poradie - sporty'!AU7)</f>
        <v>7.6923076923076927E-2</v>
      </c>
      <c r="AV4" s="243">
        <f>IF('Poradie - sporty'!AV7="x",0,'Poradie - sporty'!$DK7/'Poradie - sporty'!AV7)</f>
        <v>0</v>
      </c>
      <c r="AW4" s="243">
        <f>IF('Poradie - sporty'!AW7="x",0,'Poradie - sporty'!$DK7/'Poradie - sporty'!AW7)</f>
        <v>0</v>
      </c>
      <c r="AX4" s="243">
        <f>IF('Poradie - sporty'!AX7="x",0,'Poradie - sporty'!$DK7/'Poradie - sporty'!AX7)</f>
        <v>4.7619047619047616E-2</v>
      </c>
      <c r="AY4" s="243">
        <f>IF('Poradie - sporty'!AY7="x",0,'Poradie - sporty'!$DK7/'Poradie - sporty'!AY7)</f>
        <v>0</v>
      </c>
      <c r="AZ4" s="243">
        <f>IF('Poradie - sporty'!AZ7="x",0,'Poradie - sporty'!$DK7/'Poradie - sporty'!AZ7)</f>
        <v>0</v>
      </c>
      <c r="BA4" s="243">
        <f>IF('Poradie - sporty'!BA7="x",0,'Poradie - sporty'!$DK7/'Poradie - sporty'!BA7)</f>
        <v>2.6315789473684209E-2</v>
      </c>
      <c r="BB4" s="243">
        <f>IF('Poradie - sporty'!BB7="x",0,'Poradie - sporty'!$DK7/'Poradie - sporty'!BB7)</f>
        <v>0</v>
      </c>
      <c r="BC4" s="243">
        <f>IF('Poradie - sporty'!BC7="x",0,'Poradie - sporty'!$DK7/'Poradie - sporty'!BC7)</f>
        <v>0</v>
      </c>
      <c r="BD4" s="243">
        <f>IF('Poradie - sporty'!BD7="x",0,'Poradie - sporty'!$DK7/'Poradie - sporty'!BD7)</f>
        <v>5.2631578947368418E-2</v>
      </c>
      <c r="BE4" s="243">
        <f>IF('Poradie - sporty'!BE7="x",0,'Poradie - sporty'!$DK7/'Poradie - sporty'!BE7)</f>
        <v>1.8518518518518517E-2</v>
      </c>
      <c r="BF4" s="243">
        <f>IF('Poradie - sporty'!BF7="x",0,'Poradie - sporty'!$DK7/'Poradie - sporty'!BF7)</f>
        <v>2.3255813953488372E-2</v>
      </c>
      <c r="BG4" s="243">
        <f>IF('Poradie - sporty'!BG7="x",0,'Poradie - sporty'!$DK7/'Poradie - sporty'!BG7)</f>
        <v>0</v>
      </c>
      <c r="BH4" s="243">
        <f>IF('Poradie - sporty'!BH7="x",0,'Poradie - sporty'!$DK7/'Poradie - sporty'!BH7)</f>
        <v>1.3793103448275862E-2</v>
      </c>
      <c r="BI4" s="243">
        <f>IF('Poradie - sporty'!BI7="x",0,'Poradie - sporty'!$DK7/'Poradie - sporty'!BI7)</f>
        <v>3.2258064516129031E-2</v>
      </c>
      <c r="BJ4" s="243">
        <f>IF('Poradie - sporty'!BJ7="x",0,'Poradie - sporty'!$DK7/'Poradie - sporty'!BJ7)</f>
        <v>3.125E-2</v>
      </c>
      <c r="BK4" s="243">
        <f>IF('Poradie - sporty'!BK7="x",0,'Poradie - sporty'!$DK7/'Poradie - sporty'!BK7)</f>
        <v>0</v>
      </c>
      <c r="BL4" s="243">
        <f>IF('Poradie - sporty'!BL7="x",0,'Poradie - sporty'!$DK7/'Poradie - sporty'!BL7)</f>
        <v>4.7619047619047616E-2</v>
      </c>
      <c r="BM4" s="243">
        <f>IF('Poradie - sporty'!BM7="x",0,'Poradie - sporty'!$DK7/'Poradie - sporty'!BM7)</f>
        <v>6.25E-2</v>
      </c>
      <c r="BN4" s="243">
        <f>IF('Poradie - sporty'!BN7="x",0,'Poradie - sporty'!$DK7/'Poradie - sporty'!BN7)</f>
        <v>0</v>
      </c>
      <c r="BO4" s="243">
        <f>IF('Poradie - sporty'!BO7="x",0,'Poradie - sporty'!$DK7/'Poradie - sporty'!BO7)</f>
        <v>0.04</v>
      </c>
      <c r="BP4" s="243">
        <f>IF('Poradie - sporty'!BP7="x",0,'Poradie - sporty'!$DK7/'Poradie - sporty'!BP7)</f>
        <v>0.05</v>
      </c>
      <c r="BQ4" s="243">
        <f>IF('Poradie - sporty'!BQ7="x",0,'Poradie - sporty'!$DK7/'Poradie - sporty'!BQ7)</f>
        <v>1.5151515151515152E-2</v>
      </c>
      <c r="BR4" s="243">
        <f>IF('Poradie - sporty'!BR7="x",0,'Poradie - sporty'!$DK7/'Poradie - sporty'!BR7)</f>
        <v>1.3157894736842105E-2</v>
      </c>
      <c r="BS4" s="243">
        <f>IF('Poradie - sporty'!BS7="x",0,'Poradie - sporty'!$DK7/'Poradie - sporty'!BS7)</f>
        <v>2.5000000000000001E-2</v>
      </c>
      <c r="BT4" s="243">
        <f>IF('Poradie - sporty'!BT7="x",0,'Poradie - sporty'!$DK7/'Poradie - sporty'!BT7)</f>
        <v>0</v>
      </c>
      <c r="BU4" s="243">
        <f>IF('Poradie - sporty'!BU7="x",0,'Poradie - sporty'!$DK7/'Poradie - sporty'!BU7)</f>
        <v>1.9230769230769232E-2</v>
      </c>
      <c r="BV4" s="243">
        <f>IF('Poradie - sporty'!BV7="x",0,'Poradie - sporty'!$DK7/'Poradie - sporty'!BV7)</f>
        <v>0.66666666666666663</v>
      </c>
      <c r="BW4" s="243">
        <f>IF('Poradie - sporty'!BW7="x",0,'Poradie - sporty'!$DK7/'Poradie - sporty'!BW7)</f>
        <v>0.25</v>
      </c>
      <c r="BX4" s="243">
        <f>IF('Poradie - sporty'!BX7="x",0,'Poradie - sporty'!$DK7/'Poradie - sporty'!BX7)</f>
        <v>0</v>
      </c>
      <c r="BY4" s="243">
        <f>IF('Poradie - sporty'!BY7="x",0,'Poradie - sporty'!$DK7/'Poradie - sporty'!BY7)</f>
        <v>0</v>
      </c>
      <c r="BZ4" s="243">
        <f>IF('Poradie - sporty'!BZ7="x",0,'Poradie - sporty'!$DK7/'Poradie - sporty'!BZ7)</f>
        <v>1</v>
      </c>
      <c r="CA4" s="243">
        <f>IF('Poradie - sporty'!CA7="x",0,'Poradie - sporty'!$DK7/'Poradie - sporty'!CA7)</f>
        <v>0</v>
      </c>
      <c r="CB4" s="243">
        <f>IF('Poradie - sporty'!CB7="x",0,'Poradie - sporty'!$DK7/'Poradie - sporty'!CB7)</f>
        <v>2.5000000000000001E-2</v>
      </c>
      <c r="CC4" s="243">
        <f>IF('Poradie - sporty'!CC7="x",0,'Poradie - sporty'!$DK7/'Poradie - sporty'!CC7)</f>
        <v>0.2</v>
      </c>
      <c r="CD4" s="243">
        <f>IF('Poradie - sporty'!CD7="x",0,'Poradie - sporty'!$DK7/'Poradie - sporty'!CD7)</f>
        <v>0.125</v>
      </c>
      <c r="CE4" s="243">
        <f>IF('Poradie - sporty'!CE7="x",0,'Poradie - sporty'!$DK7/'Poradie - sporty'!CE7)</f>
        <v>2.6315789473684209E-2</v>
      </c>
      <c r="CF4" s="243">
        <f>IF('Poradie - sporty'!CF7="x",0,'Poradie - sporty'!$DK7/'Poradie - sporty'!CF7)</f>
        <v>2.5000000000000001E-2</v>
      </c>
      <c r="CG4" s="243">
        <f>IF('Poradie - sporty'!CG7="x",0,'Poradie - sporty'!$DK7/'Poradie - sporty'!CG7)</f>
        <v>6.6666666666666666E-2</v>
      </c>
      <c r="CH4" s="243">
        <f>IF('Poradie - sporty'!CH7="x",0,'Poradie - sporty'!$DK7/'Poradie - sporty'!CH7)</f>
        <v>2.6315789473684209E-2</v>
      </c>
      <c r="CI4" s="243">
        <f>IF('Poradie - sporty'!CI7="x",0,'Poradie - sporty'!$DK7/'Poradie - sporty'!CI7)</f>
        <v>0.02</v>
      </c>
      <c r="CJ4" s="243">
        <f>IF('Poradie - sporty'!CJ7="x",0,'Poradie - sporty'!$DK7/'Poradie - sporty'!CJ7)</f>
        <v>0</v>
      </c>
      <c r="CK4" s="243">
        <f>IF('Poradie - sporty'!CK7="x",0,'Poradie - sporty'!$DK7/'Poradie - sporty'!CK7)</f>
        <v>0</v>
      </c>
      <c r="CL4" s="243">
        <f>IF('Poradie - sporty'!CL7="x",0,'Poradie - sporty'!$DK7/'Poradie - sporty'!CL7)</f>
        <v>1.8867924528301886E-2</v>
      </c>
      <c r="CM4" s="243">
        <f>IF('Poradie - sporty'!CM7="x",0,'Poradie - sporty'!$DK7/'Poradie - sporty'!CM7)</f>
        <v>1.8518518518518517E-2</v>
      </c>
      <c r="CN4" s="243">
        <f>IF('Poradie - sporty'!CN7="x",0,'Poradie - sporty'!$DK7/'Poradie - sporty'!CN7)</f>
        <v>0</v>
      </c>
      <c r="CO4" s="243">
        <f>IF('Poradie - sporty'!CO7="x",0,'Poradie - sporty'!$DK7/'Poradie - sporty'!CO7)</f>
        <v>3.5714285714285712E-2</v>
      </c>
      <c r="CP4" s="243">
        <f>IF('Poradie - sporty'!CP7="x",0,'Poradie - sporty'!$DK7/'Poradie - sporty'!CP7)</f>
        <v>5.5555555555555552E-2</v>
      </c>
      <c r="CQ4" s="243">
        <f>IF('Poradie - sporty'!CQ7="x",0,'Poradie - sporty'!$DK7/'Poradie - sporty'!CQ7)</f>
        <v>0</v>
      </c>
      <c r="CR4" s="243">
        <f>IF('Poradie - sporty'!CR7="x",0,'Poradie - sporty'!$DK7/'Poradie - sporty'!CR7)</f>
        <v>4.1666666666666664E-2</v>
      </c>
      <c r="CS4" s="243">
        <f>IF('Poradie - sporty'!CS7="x",0,'Poradie - sporty'!$DK7/'Poradie - sporty'!CS7)</f>
        <v>1.6393442622950821E-2</v>
      </c>
      <c r="CT4" s="243">
        <f>IF('Poradie - sporty'!CT7="x",0,'Poradie - sporty'!$DK7/'Poradie - sporty'!CT7)</f>
        <v>0.04</v>
      </c>
      <c r="CU4" s="243">
        <f>IF('Poradie - sporty'!CU7="x",0,'Poradie - sporty'!$DK7/'Poradie - sporty'!CU7)</f>
        <v>0</v>
      </c>
      <c r="CV4" s="243">
        <f>IF('Poradie - sporty'!CV7="x",0,'Poradie - sporty'!$DK7/'Poradie - sporty'!CV7)</f>
        <v>0</v>
      </c>
      <c r="CW4" s="243">
        <f>IF('Poradie - sporty'!CW7="x",0,'Poradie - sporty'!$DK7/'Poradie - sporty'!CW7)</f>
        <v>5.8823529411764705E-2</v>
      </c>
      <c r="CX4" s="243">
        <f>IF('Poradie - sporty'!CX7="x",0,'Poradie - sporty'!$DK7/'Poradie - sporty'!CX7)</f>
        <v>2.7777777777777776E-2</v>
      </c>
      <c r="CY4" s="243">
        <f>IF('Poradie - sporty'!CY7="x",0,'Poradie - sporty'!$DK7/'Poradie - sporty'!CY7)</f>
        <v>2.8571428571428571E-2</v>
      </c>
      <c r="CZ4" s="243">
        <f>IF('Poradie - sporty'!CZ7="x",0,'Poradie - sporty'!$DK7/'Poradie - sporty'!CZ7)</f>
        <v>4.1666666666666664E-2</v>
      </c>
      <c r="DA4" s="243">
        <f>IF('Poradie - sporty'!DA7="x",0,'Poradie - sporty'!$DK7/'Poradie - sporty'!DA7)</f>
        <v>8.3333333333333329E-2</v>
      </c>
      <c r="DB4" s="243">
        <f>IF('Poradie - sporty'!DB7="x",0,'Poradie - sporty'!$DK7/'Poradie - sporty'!DB7)</f>
        <v>2.7777777777777776E-2</v>
      </c>
      <c r="DC4" s="243">
        <f>IF('Poradie - sporty'!DC7="x",0,'Poradie - sporty'!$DK7/'Poradie - sporty'!DC7)</f>
        <v>0</v>
      </c>
      <c r="DD4" s="243">
        <f>IF('Poradie - sporty'!DD7="x",0,'Poradie - sporty'!$DK7/'Poradie - sporty'!DD7)</f>
        <v>2.3255813953488372E-2</v>
      </c>
      <c r="DE4" s="243">
        <f>IF('Poradie - sporty'!DE7="x",0,'Poradie - sporty'!$DK7/'Poradie - sporty'!DE7)</f>
        <v>0.125</v>
      </c>
      <c r="DF4" s="243">
        <f>IF('Poradie - sporty'!DF7="x",0,'Poradie - sporty'!$DK7/'Poradie - sporty'!DF7)</f>
        <v>7.1428571428571425E-2</v>
      </c>
      <c r="DG4" s="243">
        <f>IF('Poradie - sporty'!DG7="x",0,'Poradie - sporty'!$DK7/'Poradie - sporty'!DG7)</f>
        <v>1.0752688172043012E-2</v>
      </c>
      <c r="DH4" s="243">
        <f>IF('Poradie - sporty'!DH7="x",0,'Poradie - sporty'!$DK7/'Poradie - sporty'!DH7)</f>
        <v>1.6129032258064516E-2</v>
      </c>
      <c r="DI4" s="243">
        <f>IF('Poradie - sporty'!DI7="x",0,'Poradie - sporty'!$DK7/'Poradie - sporty'!DI7)</f>
        <v>2.9411764705882353E-2</v>
      </c>
    </row>
    <row r="5" spans="1:116" ht="14.25" customHeight="1" x14ac:dyDescent="0.25">
      <c r="A5" s="239" t="s">
        <v>7</v>
      </c>
      <c r="B5" s="243">
        <f>IF('Poradie - sporty'!B8="x",0,'Poradie - sporty'!$DK8/'Poradie - sporty'!B8)</f>
        <v>4.7619047619047616E-2</v>
      </c>
      <c r="C5" s="243">
        <f>IF('Poradie - sporty'!C8="x",0,'Poradie - sporty'!$DK8/'Poradie - sporty'!C8)</f>
        <v>0.16666666666666666</v>
      </c>
      <c r="D5" s="243">
        <f>IF('Poradie - sporty'!D8="x",0,'Poradie - sporty'!$DK8/'Poradie - sporty'!D8)</f>
        <v>0.5</v>
      </c>
      <c r="E5" s="243">
        <f>IF('Poradie - sporty'!E8="x",0,'Poradie - sporty'!$DK8/'Poradie - sporty'!E8)</f>
        <v>3.7037037037037035E-2</v>
      </c>
      <c r="F5" s="243">
        <f>IF('Poradie - sporty'!F8="x",0,'Poradie - sporty'!$DK8/'Poradie - sporty'!F8)</f>
        <v>0</v>
      </c>
      <c r="G5" s="243">
        <f>IF('Poradie - sporty'!G8="x",0,'Poradie - sporty'!$DK8/'Poradie - sporty'!G8)</f>
        <v>6.6666666666666666E-2</v>
      </c>
      <c r="H5" s="243">
        <f>IF('Poradie - sporty'!H8="x",0,'Poradie - sporty'!$DK8/'Poradie - sporty'!H8)</f>
        <v>1</v>
      </c>
      <c r="I5" s="243">
        <f>IF('Poradie - sporty'!I8="x",0,'Poradie - sporty'!$DK8/'Poradie - sporty'!I8)</f>
        <v>7.1428571428571425E-2</v>
      </c>
      <c r="J5" s="243">
        <f>IF('Poradie - sporty'!J8="x",0,'Poradie - sporty'!$DK8/'Poradie - sporty'!J8)</f>
        <v>4.878048780487805E-2</v>
      </c>
      <c r="K5" s="243">
        <f>IF('Poradie - sporty'!K8="x",0,'Poradie - sporty'!$DK8/'Poradie - sporty'!K8)</f>
        <v>0</v>
      </c>
      <c r="L5" s="243">
        <f>IF('Poradie - sporty'!L8="x",0,'Poradie - sporty'!$DK8/'Poradie - sporty'!L8)</f>
        <v>0.14285714285714285</v>
      </c>
      <c r="M5" s="243">
        <f>IF('Poradie - sporty'!M8="x",0,'Poradie - sporty'!$DK8/'Poradie - sporty'!M8)</f>
        <v>0.33333333333333331</v>
      </c>
      <c r="N5" s="243">
        <f>IF('Poradie - sporty'!N8="x",0,'Poradie - sporty'!$DK8/'Poradie - sporty'!N8)</f>
        <v>3.5714285714285712E-2</v>
      </c>
      <c r="O5" s="243">
        <f>IF('Poradie - sporty'!O8="x",0,'Poradie - sporty'!$DK8/'Poradie - sporty'!O8)</f>
        <v>0.33333333333333331</v>
      </c>
      <c r="P5" s="243">
        <f>IF('Poradie - sporty'!P8="x",0,'Poradie - sporty'!$DK8/'Poradie - sporty'!P8)</f>
        <v>0.33333333333333331</v>
      </c>
      <c r="Q5" s="243">
        <f>IF('Poradie - sporty'!Q8="x",0,'Poradie - sporty'!$DK8/'Poradie - sporty'!Q8)</f>
        <v>6.6666666666666666E-2</v>
      </c>
      <c r="R5" s="243">
        <f>IF('Poradie - sporty'!R8="x",0,'Poradie - sporty'!$DK8/'Poradie - sporty'!R8)</f>
        <v>2.9850746268656716E-2</v>
      </c>
      <c r="S5" s="243">
        <f>IF('Poradie - sporty'!S8="x",0,'Poradie - sporty'!$DK8/'Poradie - sporty'!S8)</f>
        <v>4.3478260869565216E-2</v>
      </c>
      <c r="T5" s="243">
        <f>IF('Poradie - sporty'!T8="x",0,'Poradie - sporty'!$DK8/'Poradie - sporty'!T8)</f>
        <v>0.1111111111111111</v>
      </c>
      <c r="U5" s="243">
        <f>IF('Poradie - sporty'!U8="x",0,'Poradie - sporty'!$DK8/'Poradie - sporty'!U8)</f>
        <v>6.25E-2</v>
      </c>
      <c r="V5" s="243">
        <f>IF('Poradie - sporty'!V8="x",0,'Poradie - sporty'!$DK8/'Poradie - sporty'!V8)</f>
        <v>0.05</v>
      </c>
      <c r="W5" s="243">
        <f>IF('Poradie - sporty'!W8="x",0,'Poradie - sporty'!$DK8/'Poradie - sporty'!W8)</f>
        <v>0.125</v>
      </c>
      <c r="X5" s="243">
        <f>IF('Poradie - sporty'!X8="x",0,'Poradie - sporty'!$DK8/'Poradie - sporty'!X8)</f>
        <v>0</v>
      </c>
      <c r="Y5" s="243">
        <f>IF('Poradie - sporty'!Y8="x",0,'Poradie - sporty'!$DK8/'Poradie - sporty'!Y8)</f>
        <v>0</v>
      </c>
      <c r="Z5" s="243">
        <f>IF('Poradie - sporty'!Z8="x",0,'Poradie - sporty'!$DK8/'Poradie - sporty'!Z8)</f>
        <v>0.25</v>
      </c>
      <c r="AA5" s="243">
        <f>IF('Poradie - sporty'!AA8="x",0,'Poradie - sporty'!$DK8/'Poradie - sporty'!AA8)</f>
        <v>0.5</v>
      </c>
      <c r="AB5" s="243">
        <f>IF('Poradie - sporty'!AB8="x",0,'Poradie - sporty'!$DK8/'Poradie - sporty'!AB8)</f>
        <v>0.04</v>
      </c>
      <c r="AC5" s="243">
        <f>IF('Poradie - sporty'!AC8="x",0,'Poradie - sporty'!$DK8/'Poradie - sporty'!AC8)</f>
        <v>9.0909090909090912E-2</v>
      </c>
      <c r="AD5" s="243">
        <f>IF('Poradie - sporty'!AD8="x",0,'Poradie - sporty'!$DK8/'Poradie - sporty'!AD8)</f>
        <v>3.2258064516129031E-2</v>
      </c>
      <c r="AE5" s="243">
        <f>IF('Poradie - sporty'!AE8="x",0,'Poradie - sporty'!$DK8/'Poradie - sporty'!AE8)</f>
        <v>0.125</v>
      </c>
      <c r="AF5" s="243">
        <f>IF('Poradie - sporty'!AF8="x",0,'Poradie - sporty'!$DK8/'Poradie - sporty'!AF8)</f>
        <v>0.5</v>
      </c>
      <c r="AG5" s="243">
        <f>IF('Poradie - sporty'!AG8="x",0,'Poradie - sporty'!$DK8/'Poradie - sporty'!AG8)</f>
        <v>7.6923076923076927E-2</v>
      </c>
      <c r="AH5" s="243">
        <f>IF('Poradie - sporty'!AH8="x",0,'Poradie - sporty'!$DK8/'Poradie - sporty'!AH8)</f>
        <v>0</v>
      </c>
      <c r="AI5" s="243">
        <f>IF('Poradie - sporty'!AI8="x",0,'Poradie - sporty'!$DK8/'Poradie - sporty'!AI8)</f>
        <v>0.125</v>
      </c>
      <c r="AJ5" s="243">
        <f>IF('Poradie - sporty'!AJ8="x",0,'Poradie - sporty'!$DK8/'Poradie - sporty'!AJ8)</f>
        <v>7.6923076923076927E-2</v>
      </c>
      <c r="AK5" s="243">
        <f>IF('Poradie - sporty'!AK8="x",0,'Poradie - sporty'!$DK8/'Poradie - sporty'!AK8)</f>
        <v>4.1666666666666664E-2</v>
      </c>
      <c r="AL5" s="243">
        <f>IF('Poradie - sporty'!AL8="x",0,'Poradie - sporty'!$DK8/'Poradie - sporty'!AL8)</f>
        <v>1</v>
      </c>
      <c r="AM5" s="243">
        <f>IF('Poradie - sporty'!AM8="x",0,'Poradie - sporty'!$DK8/'Poradie - sporty'!AM8)</f>
        <v>6.25E-2</v>
      </c>
      <c r="AN5" s="243">
        <f>IF('Poradie - sporty'!AN8="x",0,'Poradie - sporty'!$DK8/'Poradie - sporty'!AN8)</f>
        <v>8.3333333333333329E-2</v>
      </c>
      <c r="AO5" s="243">
        <f>IF('Poradie - sporty'!AO8="x",0,'Poradie - sporty'!$DK8/'Poradie - sporty'!AO8)</f>
        <v>0.2</v>
      </c>
      <c r="AP5" s="243">
        <f>IF('Poradie - sporty'!AP8="x",0,'Poradie - sporty'!$DK8/'Poradie - sporty'!AP8)</f>
        <v>5.8823529411764705E-2</v>
      </c>
      <c r="AQ5" s="243">
        <f>IF('Poradie - sporty'!AQ8="x",0,'Poradie - sporty'!$DK8/'Poradie - sporty'!AQ8)</f>
        <v>5.8823529411764705E-2</v>
      </c>
      <c r="AR5" s="243">
        <f>IF('Poradie - sporty'!AR8="x",0,'Poradie - sporty'!$DK8/'Poradie - sporty'!AR8)</f>
        <v>0.04</v>
      </c>
      <c r="AS5" s="243">
        <f>IF('Poradie - sporty'!AS8="x",0,'Poradie - sporty'!$DK8/'Poradie - sporty'!AS8)</f>
        <v>0.2</v>
      </c>
      <c r="AT5" s="243">
        <f>IF('Poradie - sporty'!AT8="x",0,'Poradie - sporty'!$DK8/'Poradie - sporty'!AT8)</f>
        <v>4.3478260869565216E-2</v>
      </c>
      <c r="AU5" s="243">
        <f>IF('Poradie - sporty'!AU8="x",0,'Poradie - sporty'!$DK8/'Poradie - sporty'!AU8)</f>
        <v>3.5714285714285712E-2</v>
      </c>
      <c r="AV5" s="243">
        <f>IF('Poradie - sporty'!AV8="x",0,'Poradie - sporty'!$DK8/'Poradie - sporty'!AV8)</f>
        <v>1</v>
      </c>
      <c r="AW5" s="243">
        <f>IF('Poradie - sporty'!AW8="x",0,'Poradie - sporty'!$DK8/'Poradie - sporty'!AW8)</f>
        <v>0.125</v>
      </c>
      <c r="AX5" s="243">
        <f>IF('Poradie - sporty'!AX8="x",0,'Poradie - sporty'!$DK8/'Poradie - sporty'!AX8)</f>
        <v>2.3255813953488372E-2</v>
      </c>
      <c r="AY5" s="243">
        <f>IF('Poradie - sporty'!AY8="x",0,'Poradie - sporty'!$DK8/'Poradie - sporty'!AY8)</f>
        <v>3.3333333333333333E-2</v>
      </c>
      <c r="AZ5" s="243">
        <f>IF('Poradie - sporty'!AZ8="x",0,'Poradie - sporty'!$DK8/'Poradie - sporty'!AZ8)</f>
        <v>0.05</v>
      </c>
      <c r="BA5" s="243">
        <f>IF('Poradie - sporty'!BA8="x",0,'Poradie - sporty'!$DK8/'Poradie - sporty'!BA8)</f>
        <v>3.7037037037037035E-2</v>
      </c>
      <c r="BB5" s="243">
        <f>IF('Poradie - sporty'!BB8="x",0,'Poradie - sporty'!$DK8/'Poradie - sporty'!BB8)</f>
        <v>0</v>
      </c>
      <c r="BC5" s="243">
        <f>IF('Poradie - sporty'!BC8="x",0,'Poradie - sporty'!$DK8/'Poradie - sporty'!BC8)</f>
        <v>0.14285714285714285</v>
      </c>
      <c r="BD5" s="243">
        <f>IF('Poradie - sporty'!BD8="x",0,'Poradie - sporty'!$DK8/'Poradie - sporty'!BD8)</f>
        <v>6.25E-2</v>
      </c>
      <c r="BE5" s="243">
        <f>IF('Poradie - sporty'!BE8="x",0,'Poradie - sporty'!$DK8/'Poradie - sporty'!BE8)</f>
        <v>3.8461538461538464E-2</v>
      </c>
      <c r="BF5" s="243">
        <f>IF('Poradie - sporty'!BF8="x",0,'Poradie - sporty'!$DK8/'Poradie - sporty'!BF8)</f>
        <v>6.25E-2</v>
      </c>
      <c r="BG5" s="243">
        <f>IF('Poradie - sporty'!BG8="x",0,'Poradie - sporty'!$DK8/'Poradie - sporty'!BG8)</f>
        <v>9.0909090909090912E-2</v>
      </c>
      <c r="BH5" s="243">
        <f>IF('Poradie - sporty'!BH8="x",0,'Poradie - sporty'!$DK8/'Poradie - sporty'!BH8)</f>
        <v>0.05</v>
      </c>
      <c r="BI5" s="243">
        <f>IF('Poradie - sporty'!BI8="x",0,'Poradie - sporty'!$DK8/'Poradie - sporty'!BI8)</f>
        <v>8.3333333333333329E-2</v>
      </c>
      <c r="BJ5" s="243">
        <f>IF('Poradie - sporty'!BJ8="x",0,'Poradie - sporty'!$DK8/'Poradie - sporty'!BJ8)</f>
        <v>0.2</v>
      </c>
      <c r="BK5" s="243">
        <f>IF('Poradie - sporty'!BK8="x",0,'Poradie - sporty'!$DK8/'Poradie - sporty'!BK8)</f>
        <v>0</v>
      </c>
      <c r="BL5" s="243">
        <f>IF('Poradie - sporty'!BL8="x",0,'Poradie - sporty'!$DK8/'Poradie - sporty'!BL8)</f>
        <v>1</v>
      </c>
      <c r="BM5" s="243">
        <f>IF('Poradie - sporty'!BM8="x",0,'Poradie - sporty'!$DK8/'Poradie - sporty'!BM8)</f>
        <v>4.1666666666666664E-2</v>
      </c>
      <c r="BN5" s="243">
        <f>IF('Poradie - sporty'!BN8="x",0,'Poradie - sporty'!$DK8/'Poradie - sporty'!BN8)</f>
        <v>4.7619047619047616E-2</v>
      </c>
      <c r="BO5" s="243">
        <f>IF('Poradie - sporty'!BO8="x",0,'Poradie - sporty'!$DK8/'Poradie - sporty'!BO8)</f>
        <v>0.1111111111111111</v>
      </c>
      <c r="BP5" s="243">
        <f>IF('Poradie - sporty'!BP8="x",0,'Poradie - sporty'!$DK8/'Poradie - sporty'!BP8)</f>
        <v>2.0833333333333332E-2</v>
      </c>
      <c r="BQ5" s="243">
        <f>IF('Poradie - sporty'!BQ8="x",0,'Poradie - sporty'!$DK8/'Poradie - sporty'!BQ8)</f>
        <v>6.25E-2</v>
      </c>
      <c r="BR5" s="243">
        <f>IF('Poradie - sporty'!BR8="x",0,'Poradie - sporty'!$DK8/'Poradie - sporty'!BR8)</f>
        <v>0.2</v>
      </c>
      <c r="BS5" s="243">
        <f>IF('Poradie - sporty'!BS8="x",0,'Poradie - sporty'!$DK8/'Poradie - sporty'!BS8)</f>
        <v>1</v>
      </c>
      <c r="BT5" s="243">
        <f>IF('Poradie - sporty'!BT8="x",0,'Poradie - sporty'!$DK8/'Poradie - sporty'!BT8)</f>
        <v>0.14285714285714285</v>
      </c>
      <c r="BU5" s="243">
        <f>IF('Poradie - sporty'!BU8="x",0,'Poradie - sporty'!$DK8/'Poradie - sporty'!BU8)</f>
        <v>3.125E-2</v>
      </c>
      <c r="BV5" s="243">
        <f>IF('Poradie - sporty'!BV8="x",0,'Poradie - sporty'!$DK8/'Poradie - sporty'!BV8)</f>
        <v>0</v>
      </c>
      <c r="BW5" s="243">
        <f>IF('Poradie - sporty'!BW8="x",0,'Poradie - sporty'!$DK8/'Poradie - sporty'!BW8)</f>
        <v>0</v>
      </c>
      <c r="BX5" s="243">
        <f>IF('Poradie - sporty'!BX8="x",0,'Poradie - sporty'!$DK8/'Poradie - sporty'!BX8)</f>
        <v>8.3333333333333329E-2</v>
      </c>
      <c r="BY5" s="243">
        <f>IF('Poradie - sporty'!BY8="x",0,'Poradie - sporty'!$DK8/'Poradie - sporty'!BY8)</f>
        <v>4.7619047619047616E-2</v>
      </c>
      <c r="BZ5" s="243">
        <f>IF('Poradie - sporty'!BZ8="x",0,'Poradie - sporty'!$DK8/'Poradie - sporty'!BZ8)</f>
        <v>0.15384615384615385</v>
      </c>
      <c r="CA5" s="243">
        <f>IF('Poradie - sporty'!CA8="x",0,'Poradie - sporty'!$DK8/'Poradie - sporty'!CA8)</f>
        <v>0.125</v>
      </c>
      <c r="CB5" s="243">
        <f>IF('Poradie - sporty'!CB8="x",0,'Poradie - sporty'!$DK8/'Poradie - sporty'!CB8)</f>
        <v>3.7037037037037035E-2</v>
      </c>
      <c r="CC5" s="243">
        <f>IF('Poradie - sporty'!CC8="x",0,'Poradie - sporty'!$DK8/'Poradie - sporty'!CC8)</f>
        <v>0</v>
      </c>
      <c r="CD5" s="243">
        <f>IF('Poradie - sporty'!CD8="x",0,'Poradie - sporty'!$DK8/'Poradie - sporty'!CD8)</f>
        <v>0.14285714285714285</v>
      </c>
      <c r="CE5" s="243">
        <f>IF('Poradie - sporty'!CE8="x",0,'Poradie - sporty'!$DK8/'Poradie - sporty'!CE8)</f>
        <v>0.2</v>
      </c>
      <c r="CF5" s="243">
        <f>IF('Poradie - sporty'!CF8="x",0,'Poradie - sporty'!$DK8/'Poradie - sporty'!CF8)</f>
        <v>1</v>
      </c>
      <c r="CG5" s="243">
        <f>IF('Poradie - sporty'!CG8="x",0,'Poradie - sporty'!$DK8/'Poradie - sporty'!CG8)</f>
        <v>0.16666666666666666</v>
      </c>
      <c r="CH5" s="243">
        <f>IF('Poradie - sporty'!CH8="x",0,'Poradie - sporty'!$DK8/'Poradie - sporty'!CH8)</f>
        <v>0.16666666666666666</v>
      </c>
      <c r="CI5" s="243">
        <f>IF('Poradie - sporty'!CI8="x",0,'Poradie - sporty'!$DK8/'Poradie - sporty'!CI8)</f>
        <v>3.2786885245901641E-2</v>
      </c>
      <c r="CJ5" s="243">
        <f>IF('Poradie - sporty'!CJ8="x",0,'Poradie - sporty'!$DK8/'Poradie - sporty'!CJ8)</f>
        <v>0</v>
      </c>
      <c r="CK5" s="243">
        <f>IF('Poradie - sporty'!CK8="x",0,'Poradie - sporty'!$DK8/'Poradie - sporty'!CK8)</f>
        <v>0</v>
      </c>
      <c r="CL5" s="243">
        <f>IF('Poradie - sporty'!CL8="x",0,'Poradie - sporty'!$DK8/'Poradie - sporty'!CL8)</f>
        <v>6.6666666666666666E-2</v>
      </c>
      <c r="CM5" s="243">
        <f>IF('Poradie - sporty'!CM8="x",0,'Poradie - sporty'!$DK8/'Poradie - sporty'!CM8)</f>
        <v>7.1428571428571425E-2</v>
      </c>
      <c r="CN5" s="243">
        <f>IF('Poradie - sporty'!CN8="x",0,'Poradie - sporty'!$DK8/'Poradie - sporty'!CN8)</f>
        <v>0</v>
      </c>
      <c r="CO5" s="243">
        <f>IF('Poradie - sporty'!CO8="x",0,'Poradie - sporty'!$DK8/'Poradie - sporty'!CO8)</f>
        <v>5.8823529411764705E-2</v>
      </c>
      <c r="CP5" s="243">
        <f>IF('Poradie - sporty'!CP8="x",0,'Poradie - sporty'!$DK8/'Poradie - sporty'!CP8)</f>
        <v>0</v>
      </c>
      <c r="CQ5" s="243">
        <f>IF('Poradie - sporty'!CQ8="x",0,'Poradie - sporty'!$DK8/'Poradie - sporty'!CQ8)</f>
        <v>0</v>
      </c>
      <c r="CR5" s="243">
        <f>IF('Poradie - sporty'!CR8="x",0,'Poradie - sporty'!$DK8/'Poradie - sporty'!CR8)</f>
        <v>0.05</v>
      </c>
      <c r="CS5" s="243">
        <f>IF('Poradie - sporty'!CS8="x",0,'Poradie - sporty'!$DK8/'Poradie - sporty'!CS8)</f>
        <v>4.5454545454545456E-2</v>
      </c>
      <c r="CT5" s="243">
        <f>IF('Poradie - sporty'!CT8="x",0,'Poradie - sporty'!$DK8/'Poradie - sporty'!CT8)</f>
        <v>0.10526315789473684</v>
      </c>
      <c r="CU5" s="243">
        <f>IF('Poradie - sporty'!CU8="x",0,'Poradie - sporty'!$DK8/'Poradie - sporty'!CU8)</f>
        <v>7.407407407407407E-2</v>
      </c>
      <c r="CV5" s="243">
        <f>IF('Poradie - sporty'!CV8="x",0,'Poradie - sporty'!$DK8/'Poradie - sporty'!CV8)</f>
        <v>5.8823529411764705E-2</v>
      </c>
      <c r="CW5" s="243">
        <f>IF('Poradie - sporty'!CW8="x",0,'Poradie - sporty'!$DK8/'Poradie - sporty'!CW8)</f>
        <v>0.33333333333333331</v>
      </c>
      <c r="CX5" s="243">
        <f>IF('Poradie - sporty'!CX8="x",0,'Poradie - sporty'!$DK8/'Poradie - sporty'!CX8)</f>
        <v>0</v>
      </c>
      <c r="CY5" s="243">
        <f>IF('Poradie - sporty'!CY8="x",0,'Poradie - sporty'!$DK8/'Poradie - sporty'!CY8)</f>
        <v>2.6315789473684209E-2</v>
      </c>
      <c r="CZ5" s="243">
        <f>IF('Poradie - sporty'!CZ8="x",0,'Poradie - sporty'!$DK8/'Poradie - sporty'!CZ8)</f>
        <v>0.05</v>
      </c>
      <c r="DA5" s="243">
        <f>IF('Poradie - sporty'!DA8="x",0,'Poradie - sporty'!$DK8/'Poradie - sporty'!DA8)</f>
        <v>0.16666666666666666</v>
      </c>
      <c r="DB5" s="243">
        <f>IF('Poradie - sporty'!DB8="x",0,'Poradie - sporty'!$DK8/'Poradie - sporty'!DB8)</f>
        <v>0.33333333333333331</v>
      </c>
      <c r="DC5" s="243">
        <f>IF('Poradie - sporty'!DC8="x",0,'Poradie - sporty'!$DK8/'Poradie - sporty'!DC8)</f>
        <v>0.04</v>
      </c>
      <c r="DD5" s="243">
        <f>IF('Poradie - sporty'!DD8="x",0,'Poradie - sporty'!$DK8/'Poradie - sporty'!DD8)</f>
        <v>1.8518518518518517E-2</v>
      </c>
      <c r="DE5" s="243">
        <f>IF('Poradie - sporty'!DE8="x",0,'Poradie - sporty'!$DK8/'Poradie - sporty'!DE8)</f>
        <v>4.3478260869565216E-2</v>
      </c>
      <c r="DF5" s="243">
        <f>IF('Poradie - sporty'!DF8="x",0,'Poradie - sporty'!$DK8/'Poradie - sporty'!DF8)</f>
        <v>1</v>
      </c>
      <c r="DG5" s="243">
        <f>IF('Poradie - sporty'!DG8="x",0,'Poradie - sporty'!$DK8/'Poradie - sporty'!DG8)</f>
        <v>2.0833333333333332E-2</v>
      </c>
      <c r="DH5" s="243">
        <f>IF('Poradie - sporty'!DH8="x",0,'Poradie - sporty'!$DK8/'Poradie - sporty'!DH8)</f>
        <v>1.5384615384615385E-2</v>
      </c>
      <c r="DI5" s="243">
        <f>IF('Poradie - sporty'!DI8="x",0,'Poradie - sporty'!$DK8/'Poradie - sporty'!DI8)</f>
        <v>3.3333333333333333E-2</v>
      </c>
    </row>
    <row r="6" spans="1:116" ht="14.25" customHeight="1" x14ac:dyDescent="0.25">
      <c r="A6" s="239" t="s">
        <v>8</v>
      </c>
      <c r="B6" s="243">
        <f>IF('Poradie - sporty'!B9="x",0,'Poradie - sporty'!$DK9/'Poradie - sporty'!B9)</f>
        <v>0.04</v>
      </c>
      <c r="C6" s="243">
        <f>IF('Poradie - sporty'!C9="x",0,'Poradie - sporty'!$DK9/'Poradie - sporty'!C9)</f>
        <v>4.3478260869565216E-2</v>
      </c>
      <c r="D6" s="243">
        <f>IF('Poradie - sporty'!D9="x",0,'Poradie - sporty'!$DK9/'Poradie - sporty'!D9)</f>
        <v>2.0408163265306121E-2</v>
      </c>
      <c r="E6" s="243">
        <f>IF('Poradie - sporty'!E9="x",0,'Poradie - sporty'!$DK9/'Poradie - sporty'!E9)</f>
        <v>2.4390243902439025E-2</v>
      </c>
      <c r="F6" s="243">
        <f>IF('Poradie - sporty'!F9="x",0,'Poradie - sporty'!$DK9/'Poradie - sporty'!F9)</f>
        <v>2.5000000000000001E-2</v>
      </c>
      <c r="G6" s="243">
        <f>IF('Poradie - sporty'!G9="x",0,'Poradie - sporty'!$DK9/'Poradie - sporty'!G9)</f>
        <v>3.7037037037037035E-2</v>
      </c>
      <c r="H6" s="243">
        <f>IF('Poradie - sporty'!H9="x",0,'Poradie - sporty'!$DK9/'Poradie - sporty'!H9)</f>
        <v>0</v>
      </c>
      <c r="I6" s="243">
        <f>IF('Poradie - sporty'!I9="x",0,'Poradie - sporty'!$DK9/'Poradie - sporty'!I9)</f>
        <v>7.6923076923076927E-2</v>
      </c>
      <c r="J6" s="243">
        <f>IF('Poradie - sporty'!J9="x",0,'Poradie - sporty'!$DK9/'Poradie - sporty'!J9)</f>
        <v>2.2727272727272728E-2</v>
      </c>
      <c r="K6" s="243">
        <f>IF('Poradie - sporty'!K9="x",0,'Poradie - sporty'!$DK9/'Poradie - sporty'!K9)</f>
        <v>0</v>
      </c>
      <c r="L6" s="243">
        <f>IF('Poradie - sporty'!L9="x",0,'Poradie - sporty'!$DK9/'Poradie - sporty'!L9)</f>
        <v>3.3333333333333333E-2</v>
      </c>
      <c r="M6" s="243">
        <f>IF('Poradie - sporty'!M9="x",0,'Poradie - sporty'!$DK9/'Poradie - sporty'!M9)</f>
        <v>2.9411764705882353E-2</v>
      </c>
      <c r="N6" s="243">
        <f>IF('Poradie - sporty'!N9="x",0,'Poradie - sporty'!$DK9/'Poradie - sporty'!N9)</f>
        <v>0.1111111111111111</v>
      </c>
      <c r="O6" s="243">
        <f>IF('Poradie - sporty'!O9="x",0,'Poradie - sporty'!$DK9/'Poradie - sporty'!O9)</f>
        <v>9.0909090909090912E-2</v>
      </c>
      <c r="P6" s="243">
        <f>IF('Poradie - sporty'!P9="x",0,'Poradie - sporty'!$DK9/'Poradie - sporty'!P9)</f>
        <v>0.05</v>
      </c>
      <c r="Q6" s="243">
        <f>IF('Poradie - sporty'!Q9="x",0,'Poradie - sporty'!$DK9/'Poradie - sporty'!Q9)</f>
        <v>0.05</v>
      </c>
      <c r="R6" s="243">
        <f>IF('Poradie - sporty'!R9="x",0,'Poradie - sporty'!$DK9/'Poradie - sporty'!R9)</f>
        <v>2.1276595744680851E-2</v>
      </c>
      <c r="S6" s="243">
        <f>IF('Poradie - sporty'!S9="x",0,'Poradie - sporty'!$DK9/'Poradie - sporty'!S9)</f>
        <v>0.14285714285714285</v>
      </c>
      <c r="T6" s="243">
        <f>IF('Poradie - sporty'!T9="x",0,'Poradie - sporty'!$DK9/'Poradie - sporty'!T9)</f>
        <v>3.7037037037037035E-2</v>
      </c>
      <c r="U6" s="243">
        <f>IF('Poradie - sporty'!U9="x",0,'Poradie - sporty'!$DK9/'Poradie - sporty'!U9)</f>
        <v>2.9411764705882353E-2</v>
      </c>
      <c r="V6" s="243">
        <f>IF('Poradie - sporty'!V9="x",0,'Poradie - sporty'!$DK9/'Poradie - sporty'!V9)</f>
        <v>2.1052631578947368E-2</v>
      </c>
      <c r="W6" s="243">
        <f>IF('Poradie - sporty'!W9="x",0,'Poradie - sporty'!$DK9/'Poradie - sporty'!W9)</f>
        <v>3.8461538461538464E-2</v>
      </c>
      <c r="X6" s="243">
        <f>IF('Poradie - sporty'!X9="x",0,'Poradie - sporty'!$DK9/'Poradie - sporty'!X9)</f>
        <v>0</v>
      </c>
      <c r="Y6" s="243">
        <f>IF('Poradie - sporty'!Y9="x",0,'Poradie - sporty'!$DK9/'Poradie - sporty'!Y9)</f>
        <v>0</v>
      </c>
      <c r="Z6" s="243">
        <f>IF('Poradie - sporty'!Z9="x",0,'Poradie - sporty'!$DK9/'Poradie - sporty'!Z9)</f>
        <v>1.7857142857142856E-2</v>
      </c>
      <c r="AA6" s="243">
        <f>IF('Poradie - sporty'!AA9="x",0,'Poradie - sporty'!$DK9/'Poradie - sporty'!AA9)</f>
        <v>5.5555555555555552E-2</v>
      </c>
      <c r="AB6" s="243">
        <f>IF('Poradie - sporty'!AB9="x",0,'Poradie - sporty'!$DK9/'Poradie - sporty'!AB9)</f>
        <v>2.4390243902439025E-2</v>
      </c>
      <c r="AC6" s="243">
        <f>IF('Poradie - sporty'!AC9="x",0,'Poradie - sporty'!$DK9/'Poradie - sporty'!AC9)</f>
        <v>0.33333333333333331</v>
      </c>
      <c r="AD6" s="243">
        <f>IF('Poradie - sporty'!AD9="x",0,'Poradie - sporty'!$DK9/'Poradie - sporty'!AD9)</f>
        <v>1.5873015873015872E-2</v>
      </c>
      <c r="AE6" s="243">
        <f>IF('Poradie - sporty'!AE9="x",0,'Poradie - sporty'!$DK9/'Poradie - sporty'!AE9)</f>
        <v>0.2</v>
      </c>
      <c r="AF6" s="243">
        <f>IF('Poradie - sporty'!AF9="x",0,'Poradie - sporty'!$DK9/'Poradie - sporty'!AF9)</f>
        <v>0</v>
      </c>
      <c r="AG6" s="243">
        <f>IF('Poradie - sporty'!AG9="x",0,'Poradie - sporty'!$DK9/'Poradie - sporty'!AG9)</f>
        <v>0</v>
      </c>
      <c r="AH6" s="243">
        <f>IF('Poradie - sporty'!AH9="x",0,'Poradie - sporty'!$DK9/'Poradie - sporty'!AH9)</f>
        <v>4.1666666666666664E-2</v>
      </c>
      <c r="AI6" s="243">
        <f>IF('Poradie - sporty'!AI9="x",0,'Poradie - sporty'!$DK9/'Poradie - sporty'!AI9)</f>
        <v>0.16666666666666666</v>
      </c>
      <c r="AJ6" s="243">
        <f>IF('Poradie - sporty'!AJ9="x",0,'Poradie - sporty'!$DK9/'Poradie - sporty'!AJ9)</f>
        <v>2.7027027027027029E-2</v>
      </c>
      <c r="AK6" s="243">
        <f>IF('Poradie - sporty'!AK9="x",0,'Poradie - sporty'!$DK9/'Poradie - sporty'!AK9)</f>
        <v>2.7027027027027029E-2</v>
      </c>
      <c r="AL6" s="243">
        <f>IF('Poradie - sporty'!AL9="x",0,'Poradie - sporty'!$DK9/'Poradie - sporty'!AL9)</f>
        <v>0.25</v>
      </c>
      <c r="AM6" s="243">
        <f>IF('Poradie - sporty'!AM9="x",0,'Poradie - sporty'!$DK9/'Poradie - sporty'!AM9)</f>
        <v>8.3333333333333329E-2</v>
      </c>
      <c r="AN6" s="243">
        <f>IF('Poradie - sporty'!AN9="x",0,'Poradie - sporty'!$DK9/'Poradie - sporty'!AN9)</f>
        <v>3.5714285714285712E-2</v>
      </c>
      <c r="AO6" s="243">
        <f>IF('Poradie - sporty'!AO9="x",0,'Poradie - sporty'!$DK9/'Poradie - sporty'!AO9)</f>
        <v>5.8823529411764705E-2</v>
      </c>
      <c r="AP6" s="243">
        <f>IF('Poradie - sporty'!AP9="x",0,'Poradie - sporty'!$DK9/'Poradie - sporty'!AP9)</f>
        <v>1</v>
      </c>
      <c r="AQ6" s="243">
        <f>IF('Poradie - sporty'!AQ9="x",0,'Poradie - sporty'!$DK9/'Poradie - sporty'!AQ9)</f>
        <v>8.3333333333333329E-2</v>
      </c>
      <c r="AR6" s="243">
        <f>IF('Poradie - sporty'!AR9="x",0,'Poradie - sporty'!$DK9/'Poradie - sporty'!AR9)</f>
        <v>3.8461538461538464E-2</v>
      </c>
      <c r="AS6" s="243">
        <f>IF('Poradie - sporty'!AS9="x",0,'Poradie - sporty'!$DK9/'Poradie - sporty'!AS9)</f>
        <v>5.5555555555555552E-2</v>
      </c>
      <c r="AT6" s="243">
        <f>IF('Poradie - sporty'!AT9="x",0,'Poradie - sporty'!$DK9/'Poradie - sporty'!AT9)</f>
        <v>0.04</v>
      </c>
      <c r="AU6" s="243">
        <f>IF('Poradie - sporty'!AU9="x",0,'Poradie - sporty'!$DK9/'Poradie - sporty'!AU9)</f>
        <v>1.5873015873015872E-2</v>
      </c>
      <c r="AV6" s="243">
        <f>IF('Poradie - sporty'!AV9="x",0,'Poradie - sporty'!$DK9/'Poradie - sporty'!AV9)</f>
        <v>5.5555555555555552E-2</v>
      </c>
      <c r="AW6" s="243">
        <f>IF('Poradie - sporty'!AW9="x",0,'Poradie - sporty'!$DK9/'Poradie - sporty'!AW9)</f>
        <v>4.1666666666666664E-2</v>
      </c>
      <c r="AX6" s="243">
        <f>IF('Poradie - sporty'!AX9="x",0,'Poradie - sporty'!$DK9/'Poradie - sporty'!AX9)</f>
        <v>2.2727272727272728E-2</v>
      </c>
      <c r="AY6" s="243">
        <f>IF('Poradie - sporty'!AY9="x",0,'Poradie - sporty'!$DK9/'Poradie - sporty'!AY9)</f>
        <v>3.125E-2</v>
      </c>
      <c r="AZ6" s="243">
        <f>IF('Poradie - sporty'!AZ9="x",0,'Poradie - sporty'!$DK9/'Poradie - sporty'!AZ9)</f>
        <v>0</v>
      </c>
      <c r="BA6" s="243">
        <f>IF('Poradie - sporty'!BA9="x",0,'Poradie - sporty'!$DK9/'Poradie - sporty'!BA9)</f>
        <v>3.8461538461538464E-2</v>
      </c>
      <c r="BB6" s="243">
        <f>IF('Poradie - sporty'!BB9="x",0,'Poradie - sporty'!$DK9/'Poradie - sporty'!BB9)</f>
        <v>0.25</v>
      </c>
      <c r="BC6" s="243">
        <f>IF('Poradie - sporty'!BC9="x",0,'Poradie - sporty'!$DK9/'Poradie - sporty'!BC9)</f>
        <v>0</v>
      </c>
      <c r="BD6" s="243">
        <f>IF('Poradie - sporty'!BD9="x",0,'Poradie - sporty'!$DK9/'Poradie - sporty'!BD9)</f>
        <v>0</v>
      </c>
      <c r="BE6" s="243">
        <f>IF('Poradie - sporty'!BE9="x",0,'Poradie - sporty'!$DK9/'Poradie - sporty'!BE9)</f>
        <v>2.3809523809523808E-2</v>
      </c>
      <c r="BF6" s="243">
        <f>IF('Poradie - sporty'!BF9="x",0,'Poradie - sporty'!$DK9/'Poradie - sporty'!BF9)</f>
        <v>5.2631578947368418E-2</v>
      </c>
      <c r="BG6" s="243">
        <f>IF('Poradie - sporty'!BG9="x",0,'Poradie - sporty'!$DK9/'Poradie - sporty'!BG9)</f>
        <v>0</v>
      </c>
      <c r="BH6" s="243">
        <f>IF('Poradie - sporty'!BH9="x",0,'Poradie - sporty'!$DK9/'Poradie - sporty'!BH9)</f>
        <v>2.9411764705882353E-2</v>
      </c>
      <c r="BI6" s="243">
        <f>IF('Poradie - sporty'!BI9="x",0,'Poradie - sporty'!$DK9/'Poradie - sporty'!BI9)</f>
        <v>0.33333333333333331</v>
      </c>
      <c r="BJ6" s="243">
        <f>IF('Poradie - sporty'!BJ9="x",0,'Poradie - sporty'!$DK9/'Poradie - sporty'!BJ9)</f>
        <v>4.3478260869565216E-2</v>
      </c>
      <c r="BK6" s="243">
        <f>IF('Poradie - sporty'!BK9="x",0,'Poradie - sporty'!$DK9/'Poradie - sporty'!BK9)</f>
        <v>0.33333333333333331</v>
      </c>
      <c r="BL6" s="243">
        <f>IF('Poradie - sporty'!BL9="x",0,'Poradie - sporty'!$DK9/'Poradie - sporty'!BL9)</f>
        <v>5.8823529411764705E-2</v>
      </c>
      <c r="BM6" s="243">
        <f>IF('Poradie - sporty'!BM9="x",0,'Poradie - sporty'!$DK9/'Poradie - sporty'!BM9)</f>
        <v>0</v>
      </c>
      <c r="BN6" s="243">
        <f>IF('Poradie - sporty'!BN9="x",0,'Poradie - sporty'!$DK9/'Poradie - sporty'!BN9)</f>
        <v>6.4516129032258063E-2</v>
      </c>
      <c r="BO6" s="243">
        <f>IF('Poradie - sporty'!BO9="x",0,'Poradie - sporty'!$DK9/'Poradie - sporty'!BO9)</f>
        <v>1.5037593984962405E-2</v>
      </c>
      <c r="BP6" s="243">
        <f>IF('Poradie - sporty'!BP9="x",0,'Poradie - sporty'!$DK9/'Poradie - sporty'!BP9)</f>
        <v>1.9230769230769232E-2</v>
      </c>
      <c r="BQ6" s="243">
        <f>IF('Poradie - sporty'!BQ9="x",0,'Poradie - sporty'!$DK9/'Poradie - sporty'!BQ9)</f>
        <v>2.0833333333333332E-2</v>
      </c>
      <c r="BR6" s="243">
        <f>IF('Poradie - sporty'!BR9="x",0,'Poradie - sporty'!$DK9/'Poradie - sporty'!BR9)</f>
        <v>4.5454545454545456E-2</v>
      </c>
      <c r="BS6" s="243">
        <f>IF('Poradie - sporty'!BS9="x",0,'Poradie - sporty'!$DK9/'Poradie - sporty'!BS9)</f>
        <v>0</v>
      </c>
      <c r="BT6" s="243">
        <f>IF('Poradie - sporty'!BT9="x",0,'Poradie - sporty'!$DK9/'Poradie - sporty'!BT9)</f>
        <v>7.1428571428571425E-2</v>
      </c>
      <c r="BU6" s="243">
        <f>IF('Poradie - sporty'!BU9="x",0,'Poradie - sporty'!$DK9/'Poradie - sporty'!BU9)</f>
        <v>3.2258064516129031E-2</v>
      </c>
      <c r="BV6" s="243">
        <f>IF('Poradie - sporty'!BV9="x",0,'Poradie - sporty'!$DK9/'Poradie - sporty'!BV9)</f>
        <v>8.6956521739130432E-2</v>
      </c>
      <c r="BW6" s="243">
        <f>IF('Poradie - sporty'!BW9="x",0,'Poradie - sporty'!$DK9/'Poradie - sporty'!BW9)</f>
        <v>0</v>
      </c>
      <c r="BX6" s="243">
        <f>IF('Poradie - sporty'!BX9="x",0,'Poradie - sporty'!$DK9/'Poradie - sporty'!BX9)</f>
        <v>0</v>
      </c>
      <c r="BY6" s="243">
        <f>IF('Poradie - sporty'!BY9="x",0,'Poradie - sporty'!$DK9/'Poradie - sporty'!BY9)</f>
        <v>3.7037037037037035E-2</v>
      </c>
      <c r="BZ6" s="243">
        <f>IF('Poradie - sporty'!BZ9="x",0,'Poradie - sporty'!$DK9/'Poradie - sporty'!BZ9)</f>
        <v>3.0769230769230771E-2</v>
      </c>
      <c r="CA6" s="243">
        <f>IF('Poradie - sporty'!CA9="x",0,'Poradie - sporty'!$DK9/'Poradie - sporty'!CA9)</f>
        <v>0.16666666666666666</v>
      </c>
      <c r="CB6" s="243">
        <f>IF('Poradie - sporty'!CB9="x",0,'Poradie - sporty'!$DK9/'Poradie - sporty'!CB9)</f>
        <v>3.4482758620689655E-2</v>
      </c>
      <c r="CC6" s="243">
        <f>IF('Poradie - sporty'!CC9="x",0,'Poradie - sporty'!$DK9/'Poradie - sporty'!CC9)</f>
        <v>0</v>
      </c>
      <c r="CD6" s="243">
        <f>IF('Poradie - sporty'!CD9="x",0,'Poradie - sporty'!$DK9/'Poradie - sporty'!CD9)</f>
        <v>5.8823529411764705E-2</v>
      </c>
      <c r="CE6" s="243">
        <f>IF('Poradie - sporty'!CE9="x",0,'Poradie - sporty'!$DK9/'Poradie - sporty'!CE9)</f>
        <v>3.0303030303030304E-2</v>
      </c>
      <c r="CF6" s="243">
        <f>IF('Poradie - sporty'!CF9="x",0,'Poradie - sporty'!$DK9/'Poradie - sporty'!CF9)</f>
        <v>2.564102564102564E-2</v>
      </c>
      <c r="CG6" s="243">
        <f>IF('Poradie - sporty'!CG9="x",0,'Poradie - sporty'!$DK9/'Poradie - sporty'!CG9)</f>
        <v>3.2258064516129031E-2</v>
      </c>
      <c r="CH6" s="243">
        <f>IF('Poradie - sporty'!CH9="x",0,'Poradie - sporty'!$DK9/'Poradie - sporty'!CH9)</f>
        <v>0.04</v>
      </c>
      <c r="CI6" s="243">
        <f>IF('Poradie - sporty'!CI9="x",0,'Poradie - sporty'!$DK9/'Poradie - sporty'!CI9)</f>
        <v>1.7543859649122806E-2</v>
      </c>
      <c r="CJ6" s="243">
        <f>IF('Poradie - sporty'!CJ9="x",0,'Poradie - sporty'!$DK9/'Poradie - sporty'!CJ9)</f>
        <v>0.5</v>
      </c>
      <c r="CK6" s="243">
        <f>IF('Poradie - sporty'!CK9="x",0,'Poradie - sporty'!$DK9/'Poradie - sporty'!CK9)</f>
        <v>0</v>
      </c>
      <c r="CL6" s="243">
        <f>IF('Poradie - sporty'!CL9="x",0,'Poradie - sporty'!$DK9/'Poradie - sporty'!CL9)</f>
        <v>1.6393442622950821E-2</v>
      </c>
      <c r="CM6" s="243">
        <f>IF('Poradie - sporty'!CM9="x",0,'Poradie - sporty'!$DK9/'Poradie - sporty'!CM9)</f>
        <v>5.2631578947368418E-2</v>
      </c>
      <c r="CN6" s="243">
        <f>IF('Poradie - sporty'!CN9="x",0,'Poradie - sporty'!$DK9/'Poradie - sporty'!CN9)</f>
        <v>4.5454545454545456E-2</v>
      </c>
      <c r="CO6" s="243">
        <f>IF('Poradie - sporty'!CO9="x",0,'Poradie - sporty'!$DK9/'Poradie - sporty'!CO9)</f>
        <v>3.0303030303030304E-2</v>
      </c>
      <c r="CP6" s="243">
        <f>IF('Poradie - sporty'!CP9="x",0,'Poradie - sporty'!$DK9/'Poradie - sporty'!CP9)</f>
        <v>8.3333333333333329E-2</v>
      </c>
      <c r="CQ6" s="243">
        <f>IF('Poradie - sporty'!CQ9="x",0,'Poradie - sporty'!$DK9/'Poradie - sporty'!CQ9)</f>
        <v>0</v>
      </c>
      <c r="CR6" s="243">
        <f>IF('Poradie - sporty'!CR9="x",0,'Poradie - sporty'!$DK9/'Poradie - sporty'!CR9)</f>
        <v>5.8823529411764705E-2</v>
      </c>
      <c r="CS6" s="243">
        <f>IF('Poradie - sporty'!CS9="x",0,'Poradie - sporty'!$DK9/'Poradie - sporty'!CS9)</f>
        <v>5.8823529411764705E-2</v>
      </c>
      <c r="CT6" s="243">
        <f>IF('Poradie - sporty'!CT9="x",0,'Poradie - sporty'!$DK9/'Poradie - sporty'!CT9)</f>
        <v>5.8823529411764705E-2</v>
      </c>
      <c r="CU6" s="243">
        <f>IF('Poradie - sporty'!CU9="x",0,'Poradie - sporty'!$DK9/'Poradie - sporty'!CU9)</f>
        <v>0</v>
      </c>
      <c r="CV6" s="243">
        <f>IF('Poradie - sporty'!CV9="x",0,'Poradie - sporty'!$DK9/'Poradie - sporty'!CV9)</f>
        <v>0</v>
      </c>
      <c r="CW6" s="243">
        <f>IF('Poradie - sporty'!CW9="x",0,'Poradie - sporty'!$DK9/'Poradie - sporty'!CW9)</f>
        <v>3.0303030303030304E-2</v>
      </c>
      <c r="CX6" s="243">
        <f>IF('Poradie - sporty'!CX9="x",0,'Poradie - sporty'!$DK9/'Poradie - sporty'!CX9)</f>
        <v>0.125</v>
      </c>
      <c r="CY6" s="243">
        <f>IF('Poradie - sporty'!CY9="x",0,'Poradie - sporty'!$DK9/'Poradie - sporty'!CY9)</f>
        <v>4.2553191489361701E-2</v>
      </c>
      <c r="CZ6" s="243">
        <f>IF('Poradie - sporty'!CZ9="x",0,'Poradie - sporty'!$DK9/'Poradie - sporty'!CZ9)</f>
        <v>2.6315789473684209E-2</v>
      </c>
      <c r="DA6" s="243">
        <f>IF('Poradie - sporty'!DA9="x",0,'Poradie - sporty'!$DK9/'Poradie - sporty'!DA9)</f>
        <v>0.05</v>
      </c>
      <c r="DB6" s="243">
        <f>IF('Poradie - sporty'!DB9="x",0,'Poradie - sporty'!$DK9/'Poradie - sporty'!DB9)</f>
        <v>9.0909090909090912E-2</v>
      </c>
      <c r="DC6" s="243">
        <f>IF('Poradie - sporty'!DC9="x",0,'Poradie - sporty'!$DK9/'Poradie - sporty'!DC9)</f>
        <v>6.25E-2</v>
      </c>
      <c r="DD6" s="243">
        <f>IF('Poradie - sporty'!DD9="x",0,'Poradie - sporty'!$DK9/'Poradie - sporty'!DD9)</f>
        <v>2.8571428571428571E-2</v>
      </c>
      <c r="DE6" s="243">
        <f>IF('Poradie - sporty'!DE9="x",0,'Poradie - sporty'!$DK9/'Poradie - sporty'!DE9)</f>
        <v>6.8965517241379309E-2</v>
      </c>
      <c r="DF6" s="243">
        <f>IF('Poradie - sporty'!DF9="x",0,'Poradie - sporty'!$DK9/'Poradie - sporty'!DF9)</f>
        <v>5.5555555555555552E-2</v>
      </c>
      <c r="DG6" s="243">
        <f>IF('Poradie - sporty'!DG9="x",0,'Poradie - sporty'!$DK9/'Poradie - sporty'!DG9)</f>
        <v>1.3986013986013986E-2</v>
      </c>
      <c r="DH6" s="243">
        <f>IF('Poradie - sporty'!DH9="x",0,'Poradie - sporty'!$DK9/'Poradie - sporty'!DH9)</f>
        <v>0</v>
      </c>
      <c r="DI6" s="243">
        <f>IF('Poradie - sporty'!DI9="x",0,'Poradie - sporty'!$DK9/'Poradie - sporty'!DI9)</f>
        <v>2.5974025974025976E-2</v>
      </c>
    </row>
    <row r="7" spans="1:116" ht="14.25" customHeight="1" x14ac:dyDescent="0.25">
      <c r="A7" s="238" t="s">
        <v>9</v>
      </c>
      <c r="B7" s="243">
        <f>IF('Poradie - sporty'!B10="x",0,'Poradie - sporty'!$DK10/'Poradie - sporty'!B10)</f>
        <v>0.1</v>
      </c>
      <c r="C7" s="243">
        <f>IF('Poradie - sporty'!C10="x",0,'Poradie - sporty'!$DK10/'Poradie - sporty'!C10)</f>
        <v>8.3333333333333329E-2</v>
      </c>
      <c r="D7" s="243">
        <f>IF('Poradie - sporty'!D10="x",0,'Poradie - sporty'!$DK10/'Poradie - sporty'!D10)</f>
        <v>6.6666666666666666E-2</v>
      </c>
      <c r="E7" s="243">
        <f>IF('Poradie - sporty'!E10="x",0,'Poradie - sporty'!$DK10/'Poradie - sporty'!E10)</f>
        <v>3.5714285714285712E-2</v>
      </c>
      <c r="F7" s="243">
        <f>IF('Poradie - sporty'!F10="x",0,'Poradie - sporty'!$DK10/'Poradie - sporty'!F10)</f>
        <v>8.3333333333333329E-2</v>
      </c>
      <c r="G7" s="243">
        <f>IF('Poradie - sporty'!G10="x",0,'Poradie - sporty'!$DK10/'Poradie - sporty'!G10)</f>
        <v>6.25E-2</v>
      </c>
      <c r="H7" s="243">
        <f>IF('Poradie - sporty'!H10="x",0,'Poradie - sporty'!$DK10/'Poradie - sporty'!H10)</f>
        <v>0</v>
      </c>
      <c r="I7" s="243">
        <f>IF('Poradie - sporty'!I10="x",0,'Poradie - sporty'!$DK10/'Poradie - sporty'!I10)</f>
        <v>6.25E-2</v>
      </c>
      <c r="J7" s="243">
        <f>IF('Poradie - sporty'!J10="x",0,'Poradie - sporty'!$DK10/'Poradie - sporty'!J10)</f>
        <v>5.2631578947368418E-2</v>
      </c>
      <c r="K7" s="243">
        <f>IF('Poradie - sporty'!K10="x",0,'Poradie - sporty'!$DK10/'Poradie - sporty'!K10)</f>
        <v>0</v>
      </c>
      <c r="L7" s="243">
        <f>IF('Poradie - sporty'!L10="x",0,'Poradie - sporty'!$DK10/'Poradie - sporty'!L10)</f>
        <v>5.5555555555555552E-2</v>
      </c>
      <c r="M7" s="243">
        <f>IF('Poradie - sporty'!M10="x",0,'Poradie - sporty'!$DK10/'Poradie - sporty'!M10)</f>
        <v>7.1428571428571425E-2</v>
      </c>
      <c r="N7" s="243">
        <f>IF('Poradie - sporty'!N10="x",0,'Poradie - sporty'!$DK10/'Poradie - sporty'!N10)</f>
        <v>0</v>
      </c>
      <c r="O7" s="243">
        <f>IF('Poradie - sporty'!O10="x",0,'Poradie - sporty'!$DK10/'Poradie - sporty'!O10)</f>
        <v>4.3478260869565216E-2</v>
      </c>
      <c r="P7" s="243">
        <f>IF('Poradie - sporty'!P10="x",0,'Poradie - sporty'!$DK10/'Poradie - sporty'!P10)</f>
        <v>1</v>
      </c>
      <c r="Q7" s="243">
        <f>IF('Poradie - sporty'!Q10="x",0,'Poradie - sporty'!$DK10/'Poradie - sporty'!Q10)</f>
        <v>4.5454545454545456E-2</v>
      </c>
      <c r="R7" s="243">
        <f>IF('Poradie - sporty'!R10="x",0,'Poradie - sporty'!$DK10/'Poradie - sporty'!R10)</f>
        <v>0.33333333333333331</v>
      </c>
      <c r="S7" s="243">
        <f>IF('Poradie - sporty'!S10="x",0,'Poradie - sporty'!$DK10/'Poradie - sporty'!S10)</f>
        <v>0.125</v>
      </c>
      <c r="T7" s="243">
        <f>IF('Poradie - sporty'!T10="x",0,'Poradie - sporty'!$DK10/'Poradie - sporty'!T10)</f>
        <v>2.6315789473684209E-2</v>
      </c>
      <c r="U7" s="243">
        <f>IF('Poradie - sporty'!U10="x",0,'Poradie - sporty'!$DK10/'Poradie - sporty'!U10)</f>
        <v>3.8461538461538464E-2</v>
      </c>
      <c r="V7" s="243">
        <f>IF('Poradie - sporty'!V10="x",0,'Poradie - sporty'!$DK10/'Poradie - sporty'!V10)</f>
        <v>5.8823529411764705E-2</v>
      </c>
      <c r="W7" s="243">
        <f>IF('Poradie - sporty'!W10="x",0,'Poradie - sporty'!$DK10/'Poradie - sporty'!W10)</f>
        <v>3.0303030303030304E-2</v>
      </c>
      <c r="X7" s="243">
        <f>IF('Poradie - sporty'!X10="x",0,'Poradie - sporty'!$DK10/'Poradie - sporty'!X10)</f>
        <v>0</v>
      </c>
      <c r="Y7" s="243">
        <f>IF('Poradie - sporty'!Y10="x",0,'Poradie - sporty'!$DK10/'Poradie - sporty'!Y10)</f>
        <v>0</v>
      </c>
      <c r="Z7" s="243">
        <f>IF('Poradie - sporty'!Z10="x",0,'Poradie - sporty'!$DK10/'Poradie - sporty'!Z10)</f>
        <v>1.4705882352941176E-2</v>
      </c>
      <c r="AA7" s="243">
        <f>IF('Poradie - sporty'!AA10="x",0,'Poradie - sporty'!$DK10/'Poradie - sporty'!AA10)</f>
        <v>4.2553191489361701E-2</v>
      </c>
      <c r="AB7" s="243">
        <f>IF('Poradie - sporty'!AB10="x",0,'Poradie - sporty'!$DK10/'Poradie - sporty'!AB10)</f>
        <v>2.8985507246376812E-2</v>
      </c>
      <c r="AC7" s="243">
        <f>IF('Poradie - sporty'!AC10="x",0,'Poradie - sporty'!$DK10/'Poradie - sporty'!AC10)</f>
        <v>3.2258064516129031E-2</v>
      </c>
      <c r="AD7" s="243">
        <f>IF('Poradie - sporty'!AD10="x",0,'Poradie - sporty'!$DK10/'Poradie - sporty'!AD10)</f>
        <v>5.8823529411764705E-2</v>
      </c>
      <c r="AE7" s="243">
        <f>IF('Poradie - sporty'!AE10="x",0,'Poradie - sporty'!$DK10/'Poradie - sporty'!AE10)</f>
        <v>3.7037037037037035E-2</v>
      </c>
      <c r="AF7" s="243">
        <f>IF('Poradie - sporty'!AF10="x",0,'Poradie - sporty'!$DK10/'Poradie - sporty'!AF10)</f>
        <v>0</v>
      </c>
      <c r="AG7" s="243">
        <f>IF('Poradie - sporty'!AG10="x",0,'Poradie - sporty'!$DK10/'Poradie - sporty'!AG10)</f>
        <v>0</v>
      </c>
      <c r="AH7" s="243">
        <f>IF('Poradie - sporty'!AH10="x",0,'Poradie - sporty'!$DK10/'Poradie - sporty'!AH10)</f>
        <v>0.04</v>
      </c>
      <c r="AI7" s="243">
        <f>IF('Poradie - sporty'!AI10="x",0,'Poradie - sporty'!$DK10/'Poradie - sporty'!AI10)</f>
        <v>0.05</v>
      </c>
      <c r="AJ7" s="243">
        <f>IF('Poradie - sporty'!AJ10="x",0,'Poradie - sporty'!$DK10/'Poradie - sporty'!AJ10)</f>
        <v>8.3333333333333329E-2</v>
      </c>
      <c r="AK7" s="243">
        <f>IF('Poradie - sporty'!AK10="x",0,'Poradie - sporty'!$DK10/'Poradie - sporty'!AK10)</f>
        <v>7.1428571428571425E-2</v>
      </c>
      <c r="AL7" s="243">
        <f>IF('Poradie - sporty'!AL10="x",0,'Poradie - sporty'!$DK10/'Poradie - sporty'!AL10)</f>
        <v>2.7027027027027029E-2</v>
      </c>
      <c r="AM7" s="243">
        <f>IF('Poradie - sporty'!AM10="x",0,'Poradie - sporty'!$DK10/'Poradie - sporty'!AM10)</f>
        <v>0.25</v>
      </c>
      <c r="AN7" s="243">
        <f>IF('Poradie - sporty'!AN10="x",0,'Poradie - sporty'!$DK10/'Poradie - sporty'!AN10)</f>
        <v>0</v>
      </c>
      <c r="AO7" s="243">
        <f>IF('Poradie - sporty'!AO10="x",0,'Poradie - sporty'!$DK10/'Poradie - sporty'!AO10)</f>
        <v>3.0303030303030304E-2</v>
      </c>
      <c r="AP7" s="243">
        <f>IF('Poradie - sporty'!AP10="x",0,'Poradie - sporty'!$DK10/'Poradie - sporty'!AP10)</f>
        <v>0.33333333333333331</v>
      </c>
      <c r="AQ7" s="243">
        <f>IF('Poradie - sporty'!AQ10="x",0,'Poradie - sporty'!$DK10/'Poradie - sporty'!AQ10)</f>
        <v>4.7619047619047616E-2</v>
      </c>
      <c r="AR7" s="243">
        <f>IF('Poradie - sporty'!AR10="x",0,'Poradie - sporty'!$DK10/'Poradie - sporty'!AR10)</f>
        <v>2.3809523809523808E-2</v>
      </c>
      <c r="AS7" s="243">
        <f>IF('Poradie - sporty'!AS10="x",0,'Poradie - sporty'!$DK10/'Poradie - sporty'!AS10)</f>
        <v>2.0408163265306121E-2</v>
      </c>
      <c r="AT7" s="243">
        <f>IF('Poradie - sporty'!AT10="x",0,'Poradie - sporty'!$DK10/'Poradie - sporty'!AT10)</f>
        <v>8.3333333333333329E-2</v>
      </c>
      <c r="AU7" s="243">
        <f>IF('Poradie - sporty'!AU10="x",0,'Poradie - sporty'!$DK10/'Poradie - sporty'!AU10)</f>
        <v>0.125</v>
      </c>
      <c r="AV7" s="243">
        <f>IF('Poradie - sporty'!AV10="x",0,'Poradie - sporty'!$DK10/'Poradie - sporty'!AV10)</f>
        <v>7.6923076923076927E-2</v>
      </c>
      <c r="AW7" s="243">
        <f>IF('Poradie - sporty'!AW10="x",0,'Poradie - sporty'!$DK10/'Poradie - sporty'!AW10)</f>
        <v>6.25E-2</v>
      </c>
      <c r="AX7" s="243">
        <f>IF('Poradie - sporty'!AX10="x",0,'Poradie - sporty'!$DK10/'Poradie - sporty'!AX10)</f>
        <v>3.3333333333333333E-2</v>
      </c>
      <c r="AY7" s="243">
        <f>IF('Poradie - sporty'!AY10="x",0,'Poradie - sporty'!$DK10/'Poradie - sporty'!AY10)</f>
        <v>0</v>
      </c>
      <c r="AZ7" s="243">
        <f>IF('Poradie - sporty'!AZ10="x",0,'Poradie - sporty'!$DK10/'Poradie - sporty'!AZ10)</f>
        <v>0.2</v>
      </c>
      <c r="BA7" s="243">
        <f>IF('Poradie - sporty'!BA10="x",0,'Poradie - sporty'!$DK10/'Poradie - sporty'!BA10)</f>
        <v>0.25</v>
      </c>
      <c r="BB7" s="243">
        <f>IF('Poradie - sporty'!BB10="x",0,'Poradie - sporty'!$DK10/'Poradie - sporty'!BB10)</f>
        <v>0</v>
      </c>
      <c r="BC7" s="243">
        <f>IF('Poradie - sporty'!BC10="x",0,'Poradie - sporty'!$DK10/'Poradie - sporty'!BC10)</f>
        <v>0</v>
      </c>
      <c r="BD7" s="243">
        <f>IF('Poradie - sporty'!BD10="x",0,'Poradie - sporty'!$DK10/'Poradie - sporty'!BD10)</f>
        <v>0</v>
      </c>
      <c r="BE7" s="243">
        <f>IF('Poradie - sporty'!BE10="x",0,'Poradie - sporty'!$DK10/'Poradie - sporty'!BE10)</f>
        <v>8.3333333333333329E-2</v>
      </c>
      <c r="BF7" s="243">
        <f>IF('Poradie - sporty'!BF10="x",0,'Poradie - sporty'!$DK10/'Poradie - sporty'!BF10)</f>
        <v>0.25</v>
      </c>
      <c r="BG7" s="243">
        <f>IF('Poradie - sporty'!BG10="x",0,'Poradie - sporty'!$DK10/'Poradie - sporty'!BG10)</f>
        <v>0</v>
      </c>
      <c r="BH7" s="243">
        <f>IF('Poradie - sporty'!BH10="x",0,'Poradie - sporty'!$DK10/'Poradie - sporty'!BH10)</f>
        <v>0.25</v>
      </c>
      <c r="BI7" s="243">
        <f>IF('Poradie - sporty'!BI10="x",0,'Poradie - sporty'!$DK10/'Poradie - sporty'!BI10)</f>
        <v>4.1666666666666664E-2</v>
      </c>
      <c r="BJ7" s="243">
        <f>IF('Poradie - sporty'!BJ10="x",0,'Poradie - sporty'!$DK10/'Poradie - sporty'!BJ10)</f>
        <v>0</v>
      </c>
      <c r="BK7" s="243">
        <f>IF('Poradie - sporty'!BK10="x",0,'Poradie - sporty'!$DK10/'Poradie - sporty'!BK10)</f>
        <v>0</v>
      </c>
      <c r="BL7" s="243">
        <f>IF('Poradie - sporty'!BL10="x",0,'Poradie - sporty'!$DK10/'Poradie - sporty'!BL10)</f>
        <v>3.0303030303030304E-2</v>
      </c>
      <c r="BM7" s="243">
        <f>IF('Poradie - sporty'!BM10="x",0,'Poradie - sporty'!$DK10/'Poradie - sporty'!BM10)</f>
        <v>0</v>
      </c>
      <c r="BN7" s="243">
        <f>IF('Poradie - sporty'!BN10="x",0,'Poradie - sporty'!$DK10/'Poradie - sporty'!BN10)</f>
        <v>0</v>
      </c>
      <c r="BO7" s="243">
        <f>IF('Poradie - sporty'!BO10="x",0,'Poradie - sporty'!$DK10/'Poradie - sporty'!BO10)</f>
        <v>0.5</v>
      </c>
      <c r="BP7" s="243">
        <f>IF('Poradie - sporty'!BP10="x",0,'Poradie - sporty'!$DK10/'Poradie - sporty'!BP10)</f>
        <v>0.04</v>
      </c>
      <c r="BQ7" s="243">
        <f>IF('Poradie - sporty'!BQ10="x",0,'Poradie - sporty'!$DK10/'Poradie - sporty'!BQ10)</f>
        <v>1.5625E-2</v>
      </c>
      <c r="BR7" s="243">
        <f>IF('Poradie - sporty'!BR10="x",0,'Poradie - sporty'!$DK10/'Poradie - sporty'!BR10)</f>
        <v>0.1111111111111111</v>
      </c>
      <c r="BS7" s="243">
        <f>IF('Poradie - sporty'!BS10="x",0,'Poradie - sporty'!$DK10/'Poradie - sporty'!BS10)</f>
        <v>0</v>
      </c>
      <c r="BT7" s="243">
        <f>IF('Poradie - sporty'!BT10="x",0,'Poradie - sporty'!$DK10/'Poradie - sporty'!BT10)</f>
        <v>0</v>
      </c>
      <c r="BU7" s="243">
        <f>IF('Poradie - sporty'!BU10="x",0,'Poradie - sporty'!$DK10/'Poradie - sporty'!BU10)</f>
        <v>2.9411764705882353E-2</v>
      </c>
      <c r="BV7" s="243">
        <f>IF('Poradie - sporty'!BV10="x",0,'Poradie - sporty'!$DK10/'Poradie - sporty'!BV10)</f>
        <v>0.33333333333333331</v>
      </c>
      <c r="BW7" s="243">
        <f>IF('Poradie - sporty'!BW10="x",0,'Poradie - sporty'!$DK10/'Poradie - sporty'!BW10)</f>
        <v>0.08</v>
      </c>
      <c r="BX7" s="243">
        <f>IF('Poradie - sporty'!BX10="x",0,'Poradie - sporty'!$DK10/'Poradie - sporty'!BX10)</f>
        <v>0.33333333333333331</v>
      </c>
      <c r="BY7" s="243">
        <f>IF('Poradie - sporty'!BY10="x",0,'Poradie - sporty'!$DK10/'Poradie - sporty'!BY10)</f>
        <v>5.2631578947368418E-2</v>
      </c>
      <c r="BZ7" s="243">
        <f>IF('Poradie - sporty'!BZ10="x",0,'Poradie - sporty'!$DK10/'Poradie - sporty'!BZ10)</f>
        <v>3.0769230769230771E-2</v>
      </c>
      <c r="CA7" s="243">
        <f>IF('Poradie - sporty'!CA10="x",0,'Poradie - sporty'!$DK10/'Poradie - sporty'!CA10)</f>
        <v>0</v>
      </c>
      <c r="CB7" s="243">
        <f>IF('Poradie - sporty'!CB10="x",0,'Poradie - sporty'!$DK10/'Poradie - sporty'!CB10)</f>
        <v>9.0909090909090912E-2</v>
      </c>
      <c r="CC7" s="243">
        <f>IF('Poradie - sporty'!CC10="x",0,'Poradie - sporty'!$DK10/'Poradie - sporty'!CC10)</f>
        <v>0</v>
      </c>
      <c r="CD7" s="243">
        <f>IF('Poradie - sporty'!CD10="x",0,'Poradie - sporty'!$DK10/'Poradie - sporty'!CD10)</f>
        <v>0.16666666666666666</v>
      </c>
      <c r="CE7" s="243">
        <f>IF('Poradie - sporty'!CE10="x",0,'Poradie - sporty'!$DK10/'Poradie - sporty'!CE10)</f>
        <v>3.4482758620689655E-2</v>
      </c>
      <c r="CF7" s="243">
        <f>IF('Poradie - sporty'!CF10="x",0,'Poradie - sporty'!$DK10/'Poradie - sporty'!CF10)</f>
        <v>2.3809523809523808E-2</v>
      </c>
      <c r="CG7" s="243">
        <f>IF('Poradie - sporty'!CG10="x",0,'Poradie - sporty'!$DK10/'Poradie - sporty'!CG10)</f>
        <v>4.7619047619047616E-2</v>
      </c>
      <c r="CH7" s="243">
        <f>IF('Poradie - sporty'!CH10="x",0,'Poradie - sporty'!$DK10/'Poradie - sporty'!CH10)</f>
        <v>0.05</v>
      </c>
      <c r="CI7" s="243">
        <f>IF('Poradie - sporty'!CI10="x",0,'Poradie - sporty'!$DK10/'Poradie - sporty'!CI10)</f>
        <v>1.6949152542372881E-2</v>
      </c>
      <c r="CJ7" s="243">
        <f>IF('Poradie - sporty'!CJ10="x",0,'Poradie - sporty'!$DK10/'Poradie - sporty'!CJ10)</f>
        <v>0</v>
      </c>
      <c r="CK7" s="243">
        <f>IF('Poradie - sporty'!CK10="x",0,'Poradie - sporty'!$DK10/'Poradie - sporty'!CK10)</f>
        <v>9.5238095238095233E-2</v>
      </c>
      <c r="CL7" s="243">
        <f>IF('Poradie - sporty'!CL10="x",0,'Poradie - sporty'!$DK10/'Poradie - sporty'!CL10)</f>
        <v>2.7777777777777776E-2</v>
      </c>
      <c r="CM7" s="243">
        <f>IF('Poradie - sporty'!CM10="x",0,'Poradie - sporty'!$DK10/'Poradie - sporty'!CM10)</f>
        <v>0.02</v>
      </c>
      <c r="CN7" s="243">
        <f>IF('Poradie - sporty'!CN10="x",0,'Poradie - sporty'!$DK10/'Poradie - sporty'!CN10)</f>
        <v>3.7735849056603772E-2</v>
      </c>
      <c r="CO7" s="243">
        <f>IF('Poradie - sporty'!CO10="x",0,'Poradie - sporty'!$DK10/'Poradie - sporty'!CO10)</f>
        <v>1.9230769230769232E-2</v>
      </c>
      <c r="CP7" s="243">
        <f>IF('Poradie - sporty'!CP10="x",0,'Poradie - sporty'!$DK10/'Poradie - sporty'!CP10)</f>
        <v>3.8461538461538464E-2</v>
      </c>
      <c r="CQ7" s="243">
        <f>IF('Poradie - sporty'!CQ10="x",0,'Poradie - sporty'!$DK10/'Poradie - sporty'!CQ10)</f>
        <v>0</v>
      </c>
      <c r="CR7" s="243">
        <f>IF('Poradie - sporty'!CR10="x",0,'Poradie - sporty'!$DK10/'Poradie - sporty'!CR10)</f>
        <v>2.8571428571428571E-2</v>
      </c>
      <c r="CS7" s="243">
        <f>IF('Poradie - sporty'!CS10="x",0,'Poradie - sporty'!$DK10/'Poradie - sporty'!CS10)</f>
        <v>3.3333333333333333E-2</v>
      </c>
      <c r="CT7" s="243">
        <f>IF('Poradie - sporty'!CT10="x",0,'Poradie - sporty'!$DK10/'Poradie - sporty'!CT10)</f>
        <v>2.7777777777777776E-2</v>
      </c>
      <c r="CU7" s="243">
        <f>IF('Poradie - sporty'!CU10="x",0,'Poradie - sporty'!$DK10/'Poradie - sporty'!CU10)</f>
        <v>0</v>
      </c>
      <c r="CV7" s="243">
        <f>IF('Poradie - sporty'!CV10="x",0,'Poradie - sporty'!$DK10/'Poradie - sporty'!CV10)</f>
        <v>0.2</v>
      </c>
      <c r="CW7" s="243">
        <f>IF('Poradie - sporty'!CW10="x",0,'Poradie - sporty'!$DK10/'Poradie - sporty'!CW10)</f>
        <v>0.5</v>
      </c>
      <c r="CX7" s="243">
        <f>IF('Poradie - sporty'!CX10="x",0,'Poradie - sporty'!$DK10/'Poradie - sporty'!CX10)</f>
        <v>2.3255813953488372E-2</v>
      </c>
      <c r="CY7" s="243">
        <f>IF('Poradie - sporty'!CY10="x",0,'Poradie - sporty'!$DK10/'Poradie - sporty'!CY10)</f>
        <v>0.14285714285714285</v>
      </c>
      <c r="CZ7" s="243">
        <f>IF('Poradie - sporty'!CZ10="x",0,'Poradie - sporty'!$DK10/'Poradie - sporty'!CZ10)</f>
        <v>6.25E-2</v>
      </c>
      <c r="DA7" s="243">
        <f>IF('Poradie - sporty'!DA10="x",0,'Poradie - sporty'!$DK10/'Poradie - sporty'!DA10)</f>
        <v>6.6666666666666666E-2</v>
      </c>
      <c r="DB7" s="243">
        <f>IF('Poradie - sporty'!DB10="x",0,'Poradie - sporty'!$DK10/'Poradie - sporty'!DB10)</f>
        <v>3.7037037037037035E-2</v>
      </c>
      <c r="DC7" s="243">
        <f>IF('Poradie - sporty'!DC10="x",0,'Poradie - sporty'!$DK10/'Poradie - sporty'!DC10)</f>
        <v>0</v>
      </c>
      <c r="DD7" s="243">
        <f>IF('Poradie - sporty'!DD10="x",0,'Poradie - sporty'!$DK10/'Poradie - sporty'!DD10)</f>
        <v>1.6393442622950821E-2</v>
      </c>
      <c r="DE7" s="243">
        <f>IF('Poradie - sporty'!DE10="x",0,'Poradie - sporty'!$DK10/'Poradie - sporty'!DE10)</f>
        <v>0.5</v>
      </c>
      <c r="DF7" s="243">
        <f>IF('Poradie - sporty'!DF10="x",0,'Poradie - sporty'!$DK10/'Poradie - sporty'!DF10)</f>
        <v>9.0909090909090912E-2</v>
      </c>
      <c r="DG7" s="243">
        <f>IF('Poradie - sporty'!DG10="x",0,'Poradie - sporty'!$DK10/'Poradie - sporty'!DG10)</f>
        <v>3.7735849056603772E-2</v>
      </c>
      <c r="DH7" s="243">
        <f>IF('Poradie - sporty'!DH10="x",0,'Poradie - sporty'!$DK10/'Poradie - sporty'!DH10)</f>
        <v>2.0408163265306121E-2</v>
      </c>
      <c r="DI7" s="243">
        <f>IF('Poradie - sporty'!DI10="x",0,'Poradie - sporty'!$DK10/'Poradie - sporty'!DI10)</f>
        <v>6.6666666666666666E-2</v>
      </c>
    </row>
    <row r="8" spans="1:116" ht="14.25" customHeight="1" x14ac:dyDescent="0.25">
      <c r="A8" s="238" t="s">
        <v>10</v>
      </c>
      <c r="B8" s="243">
        <f>IF('Poradie - sporty'!B11="x",0,'Poradie - sporty'!$DK11/'Poradie - sporty'!B11)</f>
        <v>9.3023255813953487E-2</v>
      </c>
      <c r="C8" s="243">
        <f>IF('Poradie - sporty'!C11="x",0,'Poradie - sporty'!$DK11/'Poradie - sporty'!C11)</f>
        <v>0</v>
      </c>
      <c r="D8" s="243">
        <f>IF('Poradie - sporty'!D11="x",0,'Poradie - sporty'!$DK11/'Poradie - sporty'!D11)</f>
        <v>6.8965517241379309E-2</v>
      </c>
      <c r="E8" s="243">
        <f>IF('Poradie - sporty'!E11="x",0,'Poradie - sporty'!$DK11/'Poradie - sporty'!E11)</f>
        <v>6.0606060606060608E-2</v>
      </c>
      <c r="F8" s="243">
        <f>IF('Poradie - sporty'!F11="x",0,'Poradie - sporty'!$DK11/'Poradie - sporty'!F11)</f>
        <v>0.8</v>
      </c>
      <c r="G8" s="243">
        <f>IF('Poradie - sporty'!G11="x",0,'Poradie - sporty'!$DK11/'Poradie - sporty'!G11)</f>
        <v>7.1428571428571425E-2</v>
      </c>
      <c r="H8" s="243">
        <f>IF('Poradie - sporty'!H11="x",0,'Poradie - sporty'!$DK11/'Poradie - sporty'!H11)</f>
        <v>0</v>
      </c>
      <c r="I8" s="243">
        <f>IF('Poradie - sporty'!I11="x",0,'Poradie - sporty'!$DK11/'Poradie - sporty'!I11)</f>
        <v>5.6338028169014086E-2</v>
      </c>
      <c r="J8" s="243">
        <f>IF('Poradie - sporty'!J11="x",0,'Poradie - sporty'!$DK11/'Poradie - sporty'!J11)</f>
        <v>0.14814814814814814</v>
      </c>
      <c r="K8" s="243">
        <f>IF('Poradie - sporty'!K11="x",0,'Poradie - sporty'!$DK11/'Poradie - sporty'!K11)</f>
        <v>0</v>
      </c>
      <c r="L8" s="243">
        <f>IF('Poradie - sporty'!L11="x",0,'Poradie - sporty'!$DK11/'Poradie - sporty'!L11)</f>
        <v>9.0909090909090912E-2</v>
      </c>
      <c r="M8" s="243">
        <f>IF('Poradie - sporty'!M11="x",0,'Poradie - sporty'!$DK11/'Poradie - sporty'!M11)</f>
        <v>0.08</v>
      </c>
      <c r="N8" s="243">
        <f>IF('Poradie - sporty'!N11="x",0,'Poradie - sporty'!$DK11/'Poradie - sporty'!N11)</f>
        <v>0.21052631578947367</v>
      </c>
      <c r="O8" s="243">
        <f>IF('Poradie - sporty'!O11="x",0,'Poradie - sporty'!$DK11/'Poradie - sporty'!O11)</f>
        <v>6.8376068376068383E-2</v>
      </c>
      <c r="P8" s="243">
        <f>IF('Poradie - sporty'!P11="x",0,'Poradie - sporty'!$DK11/'Poradie - sporty'!P11)</f>
        <v>5.2631578947368418E-2</v>
      </c>
      <c r="Q8" s="243">
        <f>IF('Poradie - sporty'!Q11="x",0,'Poradie - sporty'!$DK11/'Poradie - sporty'!Q11)</f>
        <v>9.5238095238095233E-2</v>
      </c>
      <c r="R8" s="243">
        <f>IF('Poradie - sporty'!R11="x",0,'Poradie - sporty'!$DK11/'Poradie - sporty'!R11)</f>
        <v>0.08</v>
      </c>
      <c r="S8" s="243">
        <f>IF('Poradie - sporty'!S11="x",0,'Poradie - sporty'!$DK11/'Poradie - sporty'!S11)</f>
        <v>8.5106382978723402E-2</v>
      </c>
      <c r="T8" s="243">
        <f>IF('Poradie - sporty'!T11="x",0,'Poradie - sporty'!$DK11/'Poradie - sporty'!T11)</f>
        <v>0</v>
      </c>
      <c r="U8" s="243">
        <f>IF('Poradie - sporty'!U11="x",0,'Poradie - sporty'!$DK11/'Poradie - sporty'!U11)</f>
        <v>8.8888888888888892E-2</v>
      </c>
      <c r="V8" s="243">
        <f>IF('Poradie - sporty'!V11="x",0,'Poradie - sporty'!$DK11/'Poradie - sporty'!V11)</f>
        <v>0.15094339622641509</v>
      </c>
      <c r="W8" s="243">
        <f>IF('Poradie - sporty'!W11="x",0,'Poradie - sporty'!$DK11/'Poradie - sporty'!W11)</f>
        <v>6.1538461538461542E-2</v>
      </c>
      <c r="X8" s="243">
        <f>IF('Poradie - sporty'!X11="x",0,'Poradie - sporty'!$DK11/'Poradie - sporty'!X11)</f>
        <v>0</v>
      </c>
      <c r="Y8" s="243">
        <f>IF('Poradie - sporty'!Y11="x",0,'Poradie - sporty'!$DK11/'Poradie - sporty'!Y11)</f>
        <v>0.16</v>
      </c>
      <c r="Z8" s="243">
        <f>IF('Poradie - sporty'!Z11="x",0,'Poradie - sporty'!$DK11/'Poradie - sporty'!Z11)</f>
        <v>4.8192771084337352E-2</v>
      </c>
      <c r="AA8" s="243">
        <f>IF('Poradie - sporty'!AA11="x",0,'Poradie - sporty'!$DK11/'Poradie - sporty'!AA11)</f>
        <v>9.5238095238095233E-2</v>
      </c>
      <c r="AB8" s="243">
        <f>IF('Poradie - sporty'!AB11="x",0,'Poradie - sporty'!$DK11/'Poradie - sporty'!AB11)</f>
        <v>9.5238095238095233E-2</v>
      </c>
      <c r="AC8" s="243">
        <f>IF('Poradie - sporty'!AC11="x",0,'Poradie - sporty'!$DK11/'Poradie - sporty'!AC11)</f>
        <v>4.49438202247191E-2</v>
      </c>
      <c r="AD8" s="243">
        <f>IF('Poradie - sporty'!AD11="x",0,'Poradie - sporty'!$DK11/'Poradie - sporty'!AD11)</f>
        <v>8.8888888888888892E-2</v>
      </c>
      <c r="AE8" s="243">
        <f>IF('Poradie - sporty'!AE11="x",0,'Poradie - sporty'!$DK11/'Poradie - sporty'!AE11)</f>
        <v>8.5106382978723402E-2</v>
      </c>
      <c r="AF8" s="243">
        <f>IF('Poradie - sporty'!AF11="x",0,'Poradie - sporty'!$DK11/'Poradie - sporty'!AF11)</f>
        <v>0</v>
      </c>
      <c r="AG8" s="243">
        <f>IF('Poradie - sporty'!AG11="x",0,'Poradie - sporty'!$DK11/'Poradie - sporty'!AG11)</f>
        <v>0</v>
      </c>
      <c r="AH8" s="243">
        <f>IF('Poradie - sporty'!AH11="x",0,'Poradie - sporty'!$DK11/'Poradie - sporty'!AH11)</f>
        <v>0</v>
      </c>
      <c r="AI8" s="243">
        <f>IF('Poradie - sporty'!AI11="x",0,'Poradie - sporty'!$DK11/'Poradie - sporty'!AI11)</f>
        <v>7.6923076923076927E-2</v>
      </c>
      <c r="AJ8" s="243">
        <f>IF('Poradie - sporty'!AJ11="x",0,'Poradie - sporty'!$DK11/'Poradie - sporty'!AJ11)</f>
        <v>0.19047619047619047</v>
      </c>
      <c r="AK8" s="243">
        <f>IF('Poradie - sporty'!AK11="x",0,'Poradie - sporty'!$DK11/'Poradie - sporty'!AK11)</f>
        <v>7.6923076923076927E-2</v>
      </c>
      <c r="AL8" s="243">
        <f>IF('Poradie - sporty'!AL11="x",0,'Poradie - sporty'!$DK11/'Poradie - sporty'!AL11)</f>
        <v>0</v>
      </c>
      <c r="AM8" s="243">
        <f>IF('Poradie - sporty'!AM11="x",0,'Poradie - sporty'!$DK11/'Poradie - sporty'!AM11)</f>
        <v>0</v>
      </c>
      <c r="AN8" s="243">
        <f>IF('Poradie - sporty'!AN11="x",0,'Poradie - sporty'!$DK11/'Poradie - sporty'!AN11)</f>
        <v>0</v>
      </c>
      <c r="AO8" s="243">
        <f>IF('Poradie - sporty'!AO11="x",0,'Poradie - sporty'!$DK11/'Poradie - sporty'!AO11)</f>
        <v>0</v>
      </c>
      <c r="AP8" s="243">
        <f>IF('Poradie - sporty'!AP11="x",0,'Poradie - sporty'!$DK11/'Poradie - sporty'!AP11)</f>
        <v>0.08</v>
      </c>
      <c r="AQ8" s="243">
        <f>IF('Poradie - sporty'!AQ11="x",0,'Poradie - sporty'!$DK11/'Poradie - sporty'!AQ11)</f>
        <v>0</v>
      </c>
      <c r="AR8" s="243">
        <f>IF('Poradie - sporty'!AR11="x",0,'Poradie - sporty'!$DK11/'Poradie - sporty'!AR11)</f>
        <v>7.2727272727272724E-2</v>
      </c>
      <c r="AS8" s="243">
        <f>IF('Poradie - sporty'!AS11="x",0,'Poradie - sporty'!$DK11/'Poradie - sporty'!AS11)</f>
        <v>4.3956043956043959E-2</v>
      </c>
      <c r="AT8" s="243">
        <f>IF('Poradie - sporty'!AT11="x",0,'Poradie - sporty'!$DK11/'Poradie - sporty'!AT11)</f>
        <v>0.5714285714285714</v>
      </c>
      <c r="AU8" s="243">
        <f>IF('Poradie - sporty'!AU11="x",0,'Poradie - sporty'!$DK11/'Poradie - sporty'!AU11)</f>
        <v>0</v>
      </c>
      <c r="AV8" s="243">
        <f>IF('Poradie - sporty'!AV11="x",0,'Poradie - sporty'!$DK11/'Poradie - sporty'!AV11)</f>
        <v>0</v>
      </c>
      <c r="AW8" s="243">
        <f>IF('Poradie - sporty'!AW11="x",0,'Poradie - sporty'!$DK11/'Poradie - sporty'!AW11)</f>
        <v>0</v>
      </c>
      <c r="AX8" s="243">
        <f>IF('Poradie - sporty'!AX11="x",0,'Poradie - sporty'!$DK11/'Poradie - sporty'!AX11)</f>
        <v>0.11428571428571428</v>
      </c>
      <c r="AY8" s="243">
        <f>IF('Poradie - sporty'!AY11="x",0,'Poradie - sporty'!$DK11/'Poradie - sporty'!AY11)</f>
        <v>0.12121212121212122</v>
      </c>
      <c r="AZ8" s="243">
        <f>IF('Poradie - sporty'!AZ11="x",0,'Poradie - sporty'!$DK11/'Poradie - sporty'!AZ11)</f>
        <v>0</v>
      </c>
      <c r="BA8" s="243">
        <f>IF('Poradie - sporty'!BA11="x",0,'Poradie - sporty'!$DK11/'Poradie - sporty'!BA11)</f>
        <v>7.5471698113207544E-2</v>
      </c>
      <c r="BB8" s="243">
        <f>IF('Poradie - sporty'!BB11="x",0,'Poradie - sporty'!$DK11/'Poradie - sporty'!BB11)</f>
        <v>9.3023255813953487E-2</v>
      </c>
      <c r="BC8" s="243">
        <f>IF('Poradie - sporty'!BC11="x",0,'Poradie - sporty'!$DK11/'Poradie - sporty'!BC11)</f>
        <v>0</v>
      </c>
      <c r="BD8" s="243">
        <f>IF('Poradie - sporty'!BD11="x",0,'Poradie - sporty'!$DK11/'Poradie - sporty'!BD11)</f>
        <v>0</v>
      </c>
      <c r="BE8" s="243">
        <f>IF('Poradie - sporty'!BE11="x",0,'Poradie - sporty'!$DK11/'Poradie - sporty'!BE11)</f>
        <v>6.0606060606060608E-2</v>
      </c>
      <c r="BF8" s="243">
        <f>IF('Poradie - sporty'!BF11="x",0,'Poradie - sporty'!$DK11/'Poradie - sporty'!BF11)</f>
        <v>9.7560975609756101E-2</v>
      </c>
      <c r="BG8" s="243">
        <f>IF('Poradie - sporty'!BG11="x",0,'Poradie - sporty'!$DK11/'Poradie - sporty'!BG11)</f>
        <v>0.14285714285714285</v>
      </c>
      <c r="BH8" s="243">
        <f>IF('Poradie - sporty'!BH11="x",0,'Poradie - sporty'!$DK11/'Poradie - sporty'!BH11)</f>
        <v>0.14545454545454545</v>
      </c>
      <c r="BI8" s="243">
        <f>IF('Poradie - sporty'!BI11="x",0,'Poradie - sporty'!$DK11/'Poradie - sporty'!BI11)</f>
        <v>7.2727272727272724E-2</v>
      </c>
      <c r="BJ8" s="243">
        <f>IF('Poradie - sporty'!BJ11="x",0,'Poradie - sporty'!$DK11/'Poradie - sporty'!BJ11)</f>
        <v>0</v>
      </c>
      <c r="BK8" s="243">
        <f>IF('Poradie - sporty'!BK11="x",0,'Poradie - sporty'!$DK11/'Poradie - sporty'!BK11)</f>
        <v>0</v>
      </c>
      <c r="BL8" s="243">
        <f>IF('Poradie - sporty'!BL11="x",0,'Poradie - sporty'!$DK11/'Poradie - sporty'!BL11)</f>
        <v>0</v>
      </c>
      <c r="BM8" s="243">
        <f>IF('Poradie - sporty'!BM11="x",0,'Poradie - sporty'!$DK11/'Poradie - sporty'!BM11)</f>
        <v>0.22222222222222221</v>
      </c>
      <c r="BN8" s="243">
        <f>IF('Poradie - sporty'!BN11="x",0,'Poradie - sporty'!$DK11/'Poradie - sporty'!BN11)</f>
        <v>0</v>
      </c>
      <c r="BO8" s="243">
        <f>IF('Poradie - sporty'!BO11="x",0,'Poradie - sporty'!$DK11/'Poradie - sporty'!BO11)</f>
        <v>0.125</v>
      </c>
      <c r="BP8" s="243">
        <f>IF('Poradie - sporty'!BP11="x",0,'Poradie - sporty'!$DK11/'Poradie - sporty'!BP11)</f>
        <v>0.1111111111111111</v>
      </c>
      <c r="BQ8" s="243">
        <f>IF('Poradie - sporty'!BQ11="x",0,'Poradie - sporty'!$DK11/'Poradie - sporty'!BQ11)</f>
        <v>0.11428571428571428</v>
      </c>
      <c r="BR8" s="243">
        <f>IF('Poradie - sporty'!BR11="x",0,'Poradie - sporty'!$DK11/'Poradie - sporty'!BR11)</f>
        <v>5.2631578947368418E-2</v>
      </c>
      <c r="BS8" s="243">
        <f>IF('Poradie - sporty'!BS11="x",0,'Poradie - sporty'!$DK11/'Poradie - sporty'!BS11)</f>
        <v>0</v>
      </c>
      <c r="BT8" s="243">
        <f>IF('Poradie - sporty'!BT11="x",0,'Poradie - sporty'!$DK11/'Poradie - sporty'!BT11)</f>
        <v>0.11764705882352941</v>
      </c>
      <c r="BU8" s="243">
        <f>IF('Poradie - sporty'!BU11="x",0,'Poradie - sporty'!$DK11/'Poradie - sporty'!BU11)</f>
        <v>0.16</v>
      </c>
      <c r="BV8" s="243">
        <f>IF('Poradie - sporty'!BV11="x",0,'Poradie - sporty'!$DK11/'Poradie - sporty'!BV11)</f>
        <v>0</v>
      </c>
      <c r="BW8" s="243">
        <f>IF('Poradie - sporty'!BW11="x",0,'Poradie - sporty'!$DK11/'Poradie - sporty'!BW11)</f>
        <v>0</v>
      </c>
      <c r="BX8" s="243">
        <f>IF('Poradie - sporty'!BX11="x",0,'Poradie - sporty'!$DK11/'Poradie - sporty'!BX11)</f>
        <v>0</v>
      </c>
      <c r="BY8" s="243">
        <f>IF('Poradie - sporty'!BY11="x",0,'Poradie - sporty'!$DK11/'Poradie - sporty'!BY11)</f>
        <v>0</v>
      </c>
      <c r="BZ8" s="243">
        <f>IF('Poradie - sporty'!BZ11="x",0,'Poradie - sporty'!$DK11/'Poradie - sporty'!BZ11)</f>
        <v>0</v>
      </c>
      <c r="CA8" s="243">
        <f>IF('Poradie - sporty'!CA11="x",0,'Poradie - sporty'!$DK11/'Poradie - sporty'!CA11)</f>
        <v>0</v>
      </c>
      <c r="CB8" s="243">
        <f>IF('Poradie - sporty'!CB11="x",0,'Poradie - sporty'!$DK11/'Poradie - sporty'!CB11)</f>
        <v>9.0909090909090912E-2</v>
      </c>
      <c r="CC8" s="243">
        <f>IF('Poradie - sporty'!CC11="x",0,'Poradie - sporty'!$DK11/'Poradie - sporty'!CC11)</f>
        <v>0</v>
      </c>
      <c r="CD8" s="243">
        <f>IF('Poradie - sporty'!CD11="x",0,'Poradie - sporty'!$DK11/'Poradie - sporty'!CD11)</f>
        <v>0.10526315789473684</v>
      </c>
      <c r="CE8" s="243">
        <f>IF('Poradie - sporty'!CE11="x",0,'Poradie - sporty'!$DK11/'Poradie - sporty'!CE11)</f>
        <v>8.7912087912087919E-2</v>
      </c>
      <c r="CF8" s="243">
        <f>IF('Poradie - sporty'!CF11="x",0,'Poradie - sporty'!$DK11/'Poradie - sporty'!CF11)</f>
        <v>8.8888888888888892E-2</v>
      </c>
      <c r="CG8" s="243">
        <f>IF('Poradie - sporty'!CG11="x",0,'Poradie - sporty'!$DK11/'Poradie - sporty'!CG11)</f>
        <v>5.1948051948051951E-2</v>
      </c>
      <c r="CH8" s="243">
        <f>IF('Poradie - sporty'!CH11="x",0,'Poradie - sporty'!$DK11/'Poradie - sporty'!CH11)</f>
        <v>0.23529411764705882</v>
      </c>
      <c r="CI8" s="243">
        <f>IF('Poradie - sporty'!CI11="x",0,'Poradie - sporty'!$DK11/'Poradie - sporty'!CI11)</f>
        <v>0.36363636363636365</v>
      </c>
      <c r="CJ8" s="243">
        <f>IF('Poradie - sporty'!CJ11="x",0,'Poradie - sporty'!$DK11/'Poradie - sporty'!CJ11)</f>
        <v>0.33333333333333331</v>
      </c>
      <c r="CK8" s="243">
        <f>IF('Poradie - sporty'!CK11="x",0,'Poradie - sporty'!$DK11/'Poradie - sporty'!CK11)</f>
        <v>0</v>
      </c>
      <c r="CL8" s="243">
        <f>IF('Poradie - sporty'!CL11="x",0,'Poradie - sporty'!$DK11/'Poradie - sporty'!CL11)</f>
        <v>0.12903225806451613</v>
      </c>
      <c r="CM8" s="243">
        <f>IF('Poradie - sporty'!CM11="x",0,'Poradie - sporty'!$DK11/'Poradie - sporty'!CM11)</f>
        <v>0.125</v>
      </c>
      <c r="CN8" s="243">
        <f>IF('Poradie - sporty'!CN11="x",0,'Poradie - sporty'!$DK11/'Poradie - sporty'!CN11)</f>
        <v>0.17391304347826086</v>
      </c>
      <c r="CO8" s="243">
        <f>IF('Poradie - sporty'!CO11="x",0,'Poradie - sporty'!$DK11/'Poradie - sporty'!CO11)</f>
        <v>0.19047619047619047</v>
      </c>
      <c r="CP8" s="243">
        <f>IF('Poradie - sporty'!CP11="x",0,'Poradie - sporty'!$DK11/'Poradie - sporty'!CP11)</f>
        <v>0</v>
      </c>
      <c r="CQ8" s="243">
        <f>IF('Poradie - sporty'!CQ11="x",0,'Poradie - sporty'!$DK11/'Poradie - sporty'!CQ11)</f>
        <v>0</v>
      </c>
      <c r="CR8" s="243">
        <f>IF('Poradie - sporty'!CR11="x",0,'Poradie - sporty'!$DK11/'Poradie - sporty'!CR11)</f>
        <v>0.10526315789473684</v>
      </c>
      <c r="CS8" s="243">
        <f>IF('Poradie - sporty'!CS11="x",0,'Poradie - sporty'!$DK11/'Poradie - sporty'!CS11)</f>
        <v>0.11428571428571428</v>
      </c>
      <c r="CT8" s="243">
        <f>IF('Poradie - sporty'!CT11="x",0,'Poradie - sporty'!$DK11/'Poradie - sporty'!CT11)</f>
        <v>0</v>
      </c>
      <c r="CU8" s="243">
        <f>IF('Poradie - sporty'!CU11="x",0,'Poradie - sporty'!$DK11/'Poradie - sporty'!CU11)</f>
        <v>0</v>
      </c>
      <c r="CV8" s="243">
        <f>IF('Poradie - sporty'!CV11="x",0,'Poradie - sporty'!$DK11/'Poradie - sporty'!CV11)</f>
        <v>1</v>
      </c>
      <c r="CW8" s="243">
        <f>IF('Poradie - sporty'!CW11="x",0,'Poradie - sporty'!$DK11/'Poradie - sporty'!CW11)</f>
        <v>0</v>
      </c>
      <c r="CX8" s="243">
        <f>IF('Poradie - sporty'!CX11="x",0,'Poradie - sporty'!$DK11/'Poradie - sporty'!CX11)</f>
        <v>0.44444444444444442</v>
      </c>
      <c r="CY8" s="243">
        <f>IF('Poradie - sporty'!CY11="x",0,'Poradie - sporty'!$DK11/'Poradie - sporty'!CY11)</f>
        <v>7.2727272727272724E-2</v>
      </c>
      <c r="CZ8" s="243">
        <f>IF('Poradie - sporty'!CZ11="x",0,'Poradie - sporty'!$DK11/'Poradie - sporty'!CZ11)</f>
        <v>5.9701492537313432E-2</v>
      </c>
      <c r="DA8" s="243">
        <f>IF('Poradie - sporty'!DA11="x",0,'Poradie - sporty'!$DK11/'Poradie - sporty'!DA11)</f>
        <v>0.12121212121212122</v>
      </c>
      <c r="DB8" s="243">
        <f>IF('Poradie - sporty'!DB11="x",0,'Poradie - sporty'!$DK11/'Poradie - sporty'!DB11)</f>
        <v>6.0606060606060608E-2</v>
      </c>
      <c r="DC8" s="243">
        <f>IF('Poradie - sporty'!DC11="x",0,'Poradie - sporty'!$DK11/'Poradie - sporty'!DC11)</f>
        <v>0</v>
      </c>
      <c r="DD8" s="243">
        <f>IF('Poradie - sporty'!DD11="x",0,'Poradie - sporty'!$DK11/'Poradie - sporty'!DD11)</f>
        <v>6.6666666666666666E-2</v>
      </c>
      <c r="DE8" s="243">
        <f>IF('Poradie - sporty'!DE11="x",0,'Poradie - sporty'!$DK11/'Poradie - sporty'!DE11)</f>
        <v>0.30769230769230771</v>
      </c>
      <c r="DF8" s="243">
        <f>IF('Poradie - sporty'!DF11="x",0,'Poradie - sporty'!$DK11/'Poradie - sporty'!DF11)</f>
        <v>0</v>
      </c>
      <c r="DG8" s="243">
        <f>IF('Poradie - sporty'!DG11="x",0,'Poradie - sporty'!$DK11/'Poradie - sporty'!DG11)</f>
        <v>4.878048780487805E-2</v>
      </c>
      <c r="DH8" s="243">
        <f>IF('Poradie - sporty'!DH11="x",0,'Poradie - sporty'!$DK11/'Poradie - sporty'!DH11)</f>
        <v>0.19047619047619047</v>
      </c>
      <c r="DI8" s="243">
        <f>IF('Poradie - sporty'!DI11="x",0,'Poradie - sporty'!$DK11/'Poradie - sporty'!DI11)</f>
        <v>0</v>
      </c>
    </row>
    <row r="9" spans="1:116" ht="14.25" customHeight="1" x14ac:dyDescent="0.25">
      <c r="A9" s="239" t="s">
        <v>11</v>
      </c>
      <c r="B9" s="243">
        <f>IF('Poradie - sporty'!B12="x",0,'Poradie - sporty'!$DK12/'Poradie - sporty'!B12)</f>
        <v>0.2</v>
      </c>
      <c r="C9" s="243">
        <f>IF('Poradie - sporty'!C12="x",0,'Poradie - sporty'!$DK12/'Poradie - sporty'!C12)</f>
        <v>7.6923076923076927E-2</v>
      </c>
      <c r="D9" s="243">
        <f>IF('Poradie - sporty'!D12="x",0,'Poradie - sporty'!$DK12/'Poradie - sporty'!D12)</f>
        <v>2.0833333333333332E-2</v>
      </c>
      <c r="E9" s="243">
        <f>IF('Poradie - sporty'!E12="x",0,'Poradie - sporty'!$DK12/'Poradie - sporty'!E12)</f>
        <v>1.5873015873015872E-2</v>
      </c>
      <c r="F9" s="243">
        <f>IF('Poradie - sporty'!F12="x",0,'Poradie - sporty'!$DK12/'Poradie - sporty'!F12)</f>
        <v>0</v>
      </c>
      <c r="G9" s="243">
        <f>IF('Poradie - sporty'!G12="x",0,'Poradie - sporty'!$DK12/'Poradie - sporty'!G12)</f>
        <v>9.0909090909090912E-2</v>
      </c>
      <c r="H9" s="243">
        <f>IF('Poradie - sporty'!H12="x",0,'Poradie - sporty'!$DK12/'Poradie - sporty'!H12)</f>
        <v>0</v>
      </c>
      <c r="I9" s="243">
        <f>IF('Poradie - sporty'!I12="x",0,'Poradie - sporty'!$DK12/'Poradie - sporty'!I12)</f>
        <v>2.9411764705882353E-2</v>
      </c>
      <c r="J9" s="243">
        <f>IF('Poradie - sporty'!J12="x",0,'Poradie - sporty'!$DK12/'Poradie - sporty'!J12)</f>
        <v>3.8461538461538464E-2</v>
      </c>
      <c r="K9" s="243">
        <f>IF('Poradie - sporty'!K12="x",0,'Poradie - sporty'!$DK12/'Poradie - sporty'!K12)</f>
        <v>5.8823529411764705E-2</v>
      </c>
      <c r="L9" s="243">
        <f>IF('Poradie - sporty'!L12="x",0,'Poradie - sporty'!$DK12/'Poradie - sporty'!L12)</f>
        <v>5.2631578947368418E-2</v>
      </c>
      <c r="M9" s="243">
        <f>IF('Poradie - sporty'!M12="x",0,'Poradie - sporty'!$DK12/'Poradie - sporty'!M12)</f>
        <v>8.3333333333333329E-2</v>
      </c>
      <c r="N9" s="243">
        <f>IF('Poradie - sporty'!N12="x",0,'Poradie - sporty'!$DK12/'Poradie - sporty'!N12)</f>
        <v>0.1</v>
      </c>
      <c r="O9" s="243">
        <f>IF('Poradie - sporty'!O12="x",0,'Poradie - sporty'!$DK12/'Poradie - sporty'!O12)</f>
        <v>3.4482758620689655E-2</v>
      </c>
      <c r="P9" s="243">
        <f>IF('Poradie - sporty'!P12="x",0,'Poradie - sporty'!$DK12/'Poradie - sporty'!P12)</f>
        <v>1.282051282051282E-2</v>
      </c>
      <c r="Q9" s="243">
        <f>IF('Poradie - sporty'!Q12="x",0,'Poradie - sporty'!$DK12/'Poradie - sporty'!Q12)</f>
        <v>7.6923076923076927E-2</v>
      </c>
      <c r="R9" s="243">
        <f>IF('Poradie - sporty'!R12="x",0,'Poradie - sporty'!$DK12/'Poradie - sporty'!R12)</f>
        <v>0.2</v>
      </c>
      <c r="S9" s="243">
        <f>IF('Poradie - sporty'!S12="x",0,'Poradie - sporty'!$DK12/'Poradie - sporty'!S12)</f>
        <v>2.5000000000000001E-2</v>
      </c>
      <c r="T9" s="243">
        <f>IF('Poradie - sporty'!T12="x",0,'Poradie - sporty'!$DK12/'Poradie - sporty'!T12)</f>
        <v>3.4482758620689655E-2</v>
      </c>
      <c r="U9" s="243">
        <f>IF('Poradie - sporty'!U12="x",0,'Poradie - sporty'!$DK12/'Poradie - sporty'!U12)</f>
        <v>1.9607843137254902E-2</v>
      </c>
      <c r="V9" s="243">
        <f>IF('Poradie - sporty'!V12="x",0,'Poradie - sporty'!$DK12/'Poradie - sporty'!V12)</f>
        <v>2.1052631578947368E-2</v>
      </c>
      <c r="W9" s="243">
        <f>IF('Poradie - sporty'!W12="x",0,'Poradie - sporty'!$DK12/'Poradie - sporty'!W12)</f>
        <v>0.25</v>
      </c>
      <c r="X9" s="243">
        <f>IF('Poradie - sporty'!X12="x",0,'Poradie - sporty'!$DK12/'Poradie - sporty'!X12)</f>
        <v>1</v>
      </c>
      <c r="Y9" s="243">
        <f>IF('Poradie - sporty'!Y12="x",0,'Poradie - sporty'!$DK12/'Poradie - sporty'!Y12)</f>
        <v>3.5714285714285712E-2</v>
      </c>
      <c r="Z9" s="243">
        <f>IF('Poradie - sporty'!Z12="x",0,'Poradie - sporty'!$DK12/'Poradie - sporty'!Z12)</f>
        <v>1.1904761904761904E-2</v>
      </c>
      <c r="AA9" s="243">
        <f>IF('Poradie - sporty'!AA12="x",0,'Poradie - sporty'!$DK12/'Poradie - sporty'!AA12)</f>
        <v>1.7857142857142856E-2</v>
      </c>
      <c r="AB9" s="243">
        <f>IF('Poradie - sporty'!AB12="x",0,'Poradie - sporty'!$DK12/'Poradie - sporty'!AB12)</f>
        <v>8.3333333333333329E-2</v>
      </c>
      <c r="AC9" s="243">
        <f>IF('Poradie - sporty'!AC12="x",0,'Poradie - sporty'!$DK12/'Poradie - sporty'!AC12)</f>
        <v>7.6923076923076927E-2</v>
      </c>
      <c r="AD9" s="243">
        <f>IF('Poradie - sporty'!AD12="x",0,'Poradie - sporty'!$DK12/'Poradie - sporty'!AD12)</f>
        <v>4.5454545454545456E-2</v>
      </c>
      <c r="AE9" s="243">
        <f>IF('Poradie - sporty'!AE12="x",0,'Poradie - sporty'!$DK12/'Poradie - sporty'!AE12)</f>
        <v>5.5555555555555552E-2</v>
      </c>
      <c r="AF9" s="243">
        <f>IF('Poradie - sporty'!AF12="x",0,'Poradie - sporty'!$DK12/'Poradie - sporty'!AF12)</f>
        <v>0</v>
      </c>
      <c r="AG9" s="243">
        <f>IF('Poradie - sporty'!AG12="x",0,'Poradie - sporty'!$DK12/'Poradie - sporty'!AG12)</f>
        <v>5.5555555555555552E-2</v>
      </c>
      <c r="AH9" s="243">
        <f>IF('Poradie - sporty'!AH12="x",0,'Poradie - sporty'!$DK12/'Poradie - sporty'!AH12)</f>
        <v>6.6666666666666666E-2</v>
      </c>
      <c r="AI9" s="243">
        <f>IF('Poradie - sporty'!AI12="x",0,'Poradie - sporty'!$DK12/'Poradie - sporty'!AI12)</f>
        <v>4.1666666666666664E-2</v>
      </c>
      <c r="AJ9" s="243">
        <f>IF('Poradie - sporty'!AJ12="x",0,'Poradie - sporty'!$DK12/'Poradie - sporty'!AJ12)</f>
        <v>2.2727272727272728E-2</v>
      </c>
      <c r="AK9" s="243">
        <f>IF('Poradie - sporty'!AK12="x",0,'Poradie - sporty'!$DK12/'Poradie - sporty'!AK12)</f>
        <v>2.3809523809523808E-2</v>
      </c>
      <c r="AL9" s="243">
        <f>IF('Poradie - sporty'!AL12="x",0,'Poradie - sporty'!$DK12/'Poradie - sporty'!AL12)</f>
        <v>0.1111111111111111</v>
      </c>
      <c r="AM9" s="243">
        <f>IF('Poradie - sporty'!AM12="x",0,'Poradie - sporty'!$DK12/'Poradie - sporty'!AM12)</f>
        <v>0.1111111111111111</v>
      </c>
      <c r="AN9" s="243">
        <f>IF('Poradie - sporty'!AN12="x",0,'Poradie - sporty'!$DK12/'Poradie - sporty'!AN12)</f>
        <v>0.25</v>
      </c>
      <c r="AO9" s="243">
        <f>IF('Poradie - sporty'!AO12="x",0,'Poradie - sporty'!$DK12/'Poradie - sporty'!AO12)</f>
        <v>7.6923076923076927E-2</v>
      </c>
      <c r="AP9" s="243">
        <f>IF('Poradie - sporty'!AP12="x",0,'Poradie - sporty'!$DK12/'Poradie - sporty'!AP12)</f>
        <v>3.125E-2</v>
      </c>
      <c r="AQ9" s="243">
        <f>IF('Poradie - sporty'!AQ12="x",0,'Poradie - sporty'!$DK12/'Poradie - sporty'!AQ12)</f>
        <v>7.1428571428571425E-2</v>
      </c>
      <c r="AR9" s="243">
        <f>IF('Poradie - sporty'!AR12="x",0,'Poradie - sporty'!$DK12/'Poradie - sporty'!AR12)</f>
        <v>5.8823529411764705E-2</v>
      </c>
      <c r="AS9" s="243">
        <f>IF('Poradie - sporty'!AS12="x",0,'Poradie - sporty'!$DK12/'Poradie - sporty'!AS12)</f>
        <v>3.2258064516129031E-2</v>
      </c>
      <c r="AT9" s="243">
        <f>IF('Poradie - sporty'!AT12="x",0,'Poradie - sporty'!$DK12/'Poradie - sporty'!AT12)</f>
        <v>3.4482758620689655E-2</v>
      </c>
      <c r="AU9" s="243">
        <f>IF('Poradie - sporty'!AU12="x",0,'Poradie - sporty'!$DK12/'Poradie - sporty'!AU12)</f>
        <v>3.7037037037037035E-2</v>
      </c>
      <c r="AV9" s="243">
        <f>IF('Poradie - sporty'!AV12="x",0,'Poradie - sporty'!$DK12/'Poradie - sporty'!AV12)</f>
        <v>0</v>
      </c>
      <c r="AW9" s="243">
        <f>IF('Poradie - sporty'!AW12="x",0,'Poradie - sporty'!$DK12/'Poradie - sporty'!AW12)</f>
        <v>3.7037037037037035E-2</v>
      </c>
      <c r="AX9" s="243">
        <f>IF('Poradie - sporty'!AX12="x",0,'Poradie - sporty'!$DK12/'Poradie - sporty'!AX12)</f>
        <v>6.25E-2</v>
      </c>
      <c r="AY9" s="243">
        <f>IF('Poradie - sporty'!AY12="x",0,'Poradie - sporty'!$DK12/'Poradie - sporty'!AY12)</f>
        <v>0.16666666666666666</v>
      </c>
      <c r="AZ9" s="243">
        <f>IF('Poradie - sporty'!AZ12="x",0,'Poradie - sporty'!$DK12/'Poradie - sporty'!AZ12)</f>
        <v>0.14285714285714285</v>
      </c>
      <c r="BA9" s="243">
        <f>IF('Poradie - sporty'!BA12="x",0,'Poradie - sporty'!$DK12/'Poradie - sporty'!BA12)</f>
        <v>2.7027027027027029E-2</v>
      </c>
      <c r="BB9" s="243">
        <f>IF('Poradie - sporty'!BB12="x",0,'Poradie - sporty'!$DK12/'Poradie - sporty'!BB12)</f>
        <v>0</v>
      </c>
      <c r="BC9" s="243">
        <f>IF('Poradie - sporty'!BC12="x",0,'Poradie - sporty'!$DK12/'Poradie - sporty'!BC12)</f>
        <v>7.6923076923076927E-2</v>
      </c>
      <c r="BD9" s="243">
        <f>IF('Poradie - sporty'!BD12="x",0,'Poradie - sporty'!$DK12/'Poradie - sporty'!BD12)</f>
        <v>0</v>
      </c>
      <c r="BE9" s="243">
        <f>IF('Poradie - sporty'!BE12="x",0,'Poradie - sporty'!$DK12/'Poradie - sporty'!BE12)</f>
        <v>1.9230769230769232E-2</v>
      </c>
      <c r="BF9" s="243">
        <f>IF('Poradie - sporty'!BF12="x",0,'Poradie - sporty'!$DK12/'Poradie - sporty'!BF12)</f>
        <v>2.564102564102564E-2</v>
      </c>
      <c r="BG9" s="243">
        <f>IF('Poradie - sporty'!BG12="x",0,'Poradie - sporty'!$DK12/'Poradie - sporty'!BG12)</f>
        <v>5.8823529411764705E-2</v>
      </c>
      <c r="BH9" s="243">
        <f>IF('Poradie - sporty'!BH12="x",0,'Poradie - sporty'!$DK12/'Poradie - sporty'!BH12)</f>
        <v>4.1666666666666664E-2</v>
      </c>
      <c r="BI9" s="243">
        <f>IF('Poradie - sporty'!BI12="x",0,'Poradie - sporty'!$DK12/'Poradie - sporty'!BI12)</f>
        <v>0.14285714285714285</v>
      </c>
      <c r="BJ9" s="243">
        <f>IF('Poradie - sporty'!BJ12="x",0,'Poradie - sporty'!$DK12/'Poradie - sporty'!BJ12)</f>
        <v>0.1111111111111111</v>
      </c>
      <c r="BK9" s="243">
        <f>IF('Poradie - sporty'!BK12="x",0,'Poradie - sporty'!$DK12/'Poradie - sporty'!BK12)</f>
        <v>0</v>
      </c>
      <c r="BL9" s="243">
        <f>IF('Poradie - sporty'!BL12="x",0,'Poradie - sporty'!$DK12/'Poradie - sporty'!BL12)</f>
        <v>4.5454545454545456E-2</v>
      </c>
      <c r="BM9" s="243">
        <f>IF('Poradie - sporty'!BM12="x",0,'Poradie - sporty'!$DK12/'Poradie - sporty'!BM12)</f>
        <v>7.1428571428571425E-2</v>
      </c>
      <c r="BN9" s="243">
        <f>IF('Poradie - sporty'!BN12="x",0,'Poradie - sporty'!$DK12/'Poradie - sporty'!BN12)</f>
        <v>0.25</v>
      </c>
      <c r="BO9" s="243">
        <f>IF('Poradie - sporty'!BO12="x",0,'Poradie - sporty'!$DK12/'Poradie - sporty'!BO12)</f>
        <v>5.5555555555555552E-2</v>
      </c>
      <c r="BP9" s="243">
        <f>IF('Poradie - sporty'!BP12="x",0,'Poradie - sporty'!$DK12/'Poradie - sporty'!BP12)</f>
        <v>4.5454545454545456E-2</v>
      </c>
      <c r="BQ9" s="243">
        <f>IF('Poradie - sporty'!BQ12="x",0,'Poradie - sporty'!$DK12/'Poradie - sporty'!BQ12)</f>
        <v>3.125E-2</v>
      </c>
      <c r="BR9" s="243">
        <f>IF('Poradie - sporty'!BR12="x",0,'Poradie - sporty'!$DK12/'Poradie - sporty'!BR12)</f>
        <v>2.2222222222222223E-2</v>
      </c>
      <c r="BS9" s="243">
        <f>IF('Poradie - sporty'!BS12="x",0,'Poradie - sporty'!$DK12/'Poradie - sporty'!BS12)</f>
        <v>0</v>
      </c>
      <c r="BT9" s="243">
        <f>IF('Poradie - sporty'!BT12="x",0,'Poradie - sporty'!$DK12/'Poradie - sporty'!BT12)</f>
        <v>6.0606060606060608E-2</v>
      </c>
      <c r="BU9" s="243">
        <f>IF('Poradie - sporty'!BU12="x",0,'Poradie - sporty'!$DK12/'Poradie - sporty'!BU12)</f>
        <v>0.2</v>
      </c>
      <c r="BV9" s="243">
        <f>IF('Poradie - sporty'!BV12="x",0,'Poradie - sporty'!$DK12/'Poradie - sporty'!BV12)</f>
        <v>0</v>
      </c>
      <c r="BW9" s="243">
        <f>IF('Poradie - sporty'!BW12="x",0,'Poradie - sporty'!$DK12/'Poradie - sporty'!BW12)</f>
        <v>0</v>
      </c>
      <c r="BX9" s="243">
        <f>IF('Poradie - sporty'!BX12="x",0,'Poradie - sporty'!$DK12/'Poradie - sporty'!BX12)</f>
        <v>0</v>
      </c>
      <c r="BY9" s="243">
        <f>IF('Poradie - sporty'!BY12="x",0,'Poradie - sporty'!$DK12/'Poradie - sporty'!BY12)</f>
        <v>3.5714285714285712E-2</v>
      </c>
      <c r="BZ9" s="243">
        <f>IF('Poradie - sporty'!BZ12="x",0,'Poradie - sporty'!$DK12/'Poradie - sporty'!BZ12)</f>
        <v>0</v>
      </c>
      <c r="CA9" s="243">
        <f>IF('Poradie - sporty'!CA12="x",0,'Poradie - sporty'!$DK12/'Poradie - sporty'!CA12)</f>
        <v>4.1666666666666664E-2</v>
      </c>
      <c r="CB9" s="243">
        <f>IF('Poradie - sporty'!CB12="x",0,'Poradie - sporty'!$DK12/'Poradie - sporty'!CB12)</f>
        <v>4.1666666666666664E-2</v>
      </c>
      <c r="CC9" s="243">
        <f>IF('Poradie - sporty'!CC12="x",0,'Poradie - sporty'!$DK12/'Poradie - sporty'!CC12)</f>
        <v>0</v>
      </c>
      <c r="CD9" s="243">
        <f>IF('Poradie - sporty'!CD12="x",0,'Poradie - sporty'!$DK12/'Poradie - sporty'!CD12)</f>
        <v>8.3333333333333329E-2</v>
      </c>
      <c r="CE9" s="243">
        <f>IF('Poradie - sporty'!CE12="x",0,'Poradie - sporty'!$DK12/'Poradie - sporty'!CE12)</f>
        <v>4.5454545454545456E-2</v>
      </c>
      <c r="CF9" s="243">
        <f>IF('Poradie - sporty'!CF12="x",0,'Poradie - sporty'!$DK12/'Poradie - sporty'!CF12)</f>
        <v>4.3478260869565216E-2</v>
      </c>
      <c r="CG9" s="243">
        <f>IF('Poradie - sporty'!CG12="x",0,'Poradie - sporty'!$DK12/'Poradie - sporty'!CG12)</f>
        <v>2.7777777777777776E-2</v>
      </c>
      <c r="CH9" s="243">
        <f>IF('Poradie - sporty'!CH12="x",0,'Poradie - sporty'!$DK12/'Poradie - sporty'!CH12)</f>
        <v>2.564102564102564E-2</v>
      </c>
      <c r="CI9" s="243">
        <f>IF('Poradie - sporty'!CI12="x",0,'Poradie - sporty'!$DK12/'Poradie - sporty'!CI12)</f>
        <v>1.5503875968992248E-2</v>
      </c>
      <c r="CJ9" s="243">
        <f>IF('Poradie - sporty'!CJ12="x",0,'Poradie - sporty'!$DK12/'Poradie - sporty'!CJ12)</f>
        <v>0</v>
      </c>
      <c r="CK9" s="243">
        <f>IF('Poradie - sporty'!CK12="x",0,'Poradie - sporty'!$DK12/'Poradie - sporty'!CK12)</f>
        <v>0</v>
      </c>
      <c r="CL9" s="243">
        <f>IF('Poradie - sporty'!CL12="x",0,'Poradie - sporty'!$DK12/'Poradie - sporty'!CL12)</f>
        <v>0.1</v>
      </c>
      <c r="CM9" s="243">
        <f>IF('Poradie - sporty'!CM12="x",0,'Poradie - sporty'!$DK12/'Poradie - sporty'!CM12)</f>
        <v>7.6923076923076927E-2</v>
      </c>
      <c r="CN9" s="243">
        <f>IF('Poradie - sporty'!CN12="x",0,'Poradie - sporty'!$DK12/'Poradie - sporty'!CN12)</f>
        <v>4.7619047619047616E-2</v>
      </c>
      <c r="CO9" s="243">
        <f>IF('Poradie - sporty'!CO12="x",0,'Poradie - sporty'!$DK12/'Poradie - sporty'!CO12)</f>
        <v>6.25E-2</v>
      </c>
      <c r="CP9" s="243">
        <f>IF('Poradie - sporty'!CP12="x",0,'Poradie - sporty'!$DK12/'Poradie - sporty'!CP12)</f>
        <v>0.33333333333333331</v>
      </c>
      <c r="CQ9" s="243">
        <f>IF('Poradie - sporty'!CQ12="x",0,'Poradie - sporty'!$DK12/'Poradie - sporty'!CQ12)</f>
        <v>5.8823529411764705E-2</v>
      </c>
      <c r="CR9" s="243">
        <f>IF('Poradie - sporty'!CR12="x",0,'Poradie - sporty'!$DK12/'Poradie - sporty'!CR12)</f>
        <v>9.0909090909090912E-2</v>
      </c>
      <c r="CS9" s="243">
        <f>IF('Poradie - sporty'!CS12="x",0,'Poradie - sporty'!$DK12/'Poradie - sporty'!CS12)</f>
        <v>0.16666666666666666</v>
      </c>
      <c r="CT9" s="243">
        <f>IF('Poradie - sporty'!CT12="x",0,'Poradie - sporty'!$DK12/'Poradie - sporty'!CT12)</f>
        <v>5.8823529411764705E-2</v>
      </c>
      <c r="CU9" s="243">
        <f>IF('Poradie - sporty'!CU12="x",0,'Poradie - sporty'!$DK12/'Poradie - sporty'!CU12)</f>
        <v>0</v>
      </c>
      <c r="CV9" s="243">
        <f>IF('Poradie - sporty'!CV12="x",0,'Poradie - sporty'!$DK12/'Poradie - sporty'!CV12)</f>
        <v>0</v>
      </c>
      <c r="CW9" s="243">
        <f>IF('Poradie - sporty'!CW12="x",0,'Poradie - sporty'!$DK12/'Poradie - sporty'!CW12)</f>
        <v>1.8518518518518517E-2</v>
      </c>
      <c r="CX9" s="243">
        <f>IF('Poradie - sporty'!CX12="x",0,'Poradie - sporty'!$DK12/'Poradie - sporty'!CX12)</f>
        <v>0.14285714285714285</v>
      </c>
      <c r="CY9" s="243">
        <f>IF('Poradie - sporty'!CY12="x",0,'Poradie - sporty'!$DK12/'Poradie - sporty'!CY12)</f>
        <v>0.05</v>
      </c>
      <c r="CZ9" s="243">
        <f>IF('Poradie - sporty'!CZ12="x",0,'Poradie - sporty'!$DK12/'Poradie - sporty'!CZ12)</f>
        <v>1.6393442622950821E-2</v>
      </c>
      <c r="DA9" s="243">
        <f>IF('Poradie - sporty'!DA12="x",0,'Poradie - sporty'!$DK12/'Poradie - sporty'!DA12)</f>
        <v>0.25</v>
      </c>
      <c r="DB9" s="243">
        <f>IF('Poradie - sporty'!DB12="x",0,'Poradie - sporty'!$DK12/'Poradie - sporty'!DB12)</f>
        <v>5.8823529411764705E-2</v>
      </c>
      <c r="DC9" s="243">
        <f>IF('Poradie - sporty'!DC12="x",0,'Poradie - sporty'!$DK12/'Poradie - sporty'!DC12)</f>
        <v>0</v>
      </c>
      <c r="DD9" s="243">
        <f>IF('Poradie - sporty'!DD12="x",0,'Poradie - sporty'!$DK12/'Poradie - sporty'!DD12)</f>
        <v>0.14285714285714285</v>
      </c>
      <c r="DE9" s="243">
        <f>IF('Poradie - sporty'!DE12="x",0,'Poradie - sporty'!$DK12/'Poradie - sporty'!DE12)</f>
        <v>3.5714285714285712E-2</v>
      </c>
      <c r="DF9" s="243">
        <f>IF('Poradie - sporty'!DF12="x",0,'Poradie - sporty'!$DK12/'Poradie - sporty'!DF12)</f>
        <v>0</v>
      </c>
      <c r="DG9" s="243">
        <f>IF('Poradie - sporty'!DG12="x",0,'Poradie - sporty'!$DK12/'Poradie - sporty'!DG12)</f>
        <v>2.5000000000000001E-2</v>
      </c>
      <c r="DH9" s="243">
        <f>IF('Poradie - sporty'!DH12="x",0,'Poradie - sporty'!$DK12/'Poradie - sporty'!DH12)</f>
        <v>1.8867924528301886E-2</v>
      </c>
      <c r="DI9" s="243">
        <f>IF('Poradie - sporty'!DI12="x",0,'Poradie - sporty'!$DK12/'Poradie - sporty'!DI12)</f>
        <v>1.4492753623188406E-2</v>
      </c>
    </row>
    <row r="10" spans="1:116" ht="14.25" customHeight="1" x14ac:dyDescent="0.25">
      <c r="A10" s="239" t="s">
        <v>12</v>
      </c>
      <c r="B10" s="243">
        <f>IF('Poradie - sporty'!B13="x",0,'Poradie - sporty'!$DK13/'Poradie - sporty'!B13)</f>
        <v>0.18181818181818182</v>
      </c>
      <c r="C10" s="243">
        <f>IF('Poradie - sporty'!C13="x",0,'Poradie - sporty'!$DK13/'Poradie - sporty'!C13)</f>
        <v>4.7619047619047616E-2</v>
      </c>
      <c r="D10" s="243">
        <f>IF('Poradie - sporty'!D13="x",0,'Poradie - sporty'!$DK13/'Poradie - sporty'!D13)</f>
        <v>3.5714285714285712E-2</v>
      </c>
      <c r="E10" s="243">
        <f>IF('Poradie - sporty'!E13="x",0,'Poradie - sporty'!$DK13/'Poradie - sporty'!E13)</f>
        <v>6.25E-2</v>
      </c>
      <c r="F10" s="243">
        <f>IF('Poradie - sporty'!F13="x",0,'Poradie - sporty'!$DK13/'Poradie - sporty'!F13)</f>
        <v>0</v>
      </c>
      <c r="G10" s="243">
        <f>IF('Poradie - sporty'!G13="x",0,'Poradie - sporty'!$DK13/'Poradie - sporty'!G13)</f>
        <v>2.3255813953488372E-2</v>
      </c>
      <c r="H10" s="243">
        <f>IF('Poradie - sporty'!H13="x",0,'Poradie - sporty'!$DK13/'Poradie - sporty'!H13)</f>
        <v>0</v>
      </c>
      <c r="I10" s="243">
        <f>IF('Poradie - sporty'!I13="x",0,'Poradie - sporty'!$DK13/'Poradie - sporty'!I13)</f>
        <v>6.25E-2</v>
      </c>
      <c r="J10" s="243">
        <f>IF('Poradie - sporty'!J13="x",0,'Poradie - sporty'!$DK13/'Poradie - sporty'!J13)</f>
        <v>3.1007751937984496E-2</v>
      </c>
      <c r="K10" s="243">
        <f>IF('Poradie - sporty'!K13="x",0,'Poradie - sporty'!$DK13/'Poradie - sporty'!K13)</f>
        <v>0</v>
      </c>
      <c r="L10" s="243">
        <f>IF('Poradie - sporty'!L13="x",0,'Poradie - sporty'!$DK13/'Poradie - sporty'!L13)</f>
        <v>3.4482758620689655E-2</v>
      </c>
      <c r="M10" s="243">
        <f>IF('Poradie - sporty'!M13="x",0,'Poradie - sporty'!$DK13/'Poradie - sporty'!M13)</f>
        <v>2.9411764705882353E-2</v>
      </c>
      <c r="N10" s="243">
        <f>IF('Poradie - sporty'!N13="x",0,'Poradie - sporty'!$DK13/'Poradie - sporty'!N13)</f>
        <v>0</v>
      </c>
      <c r="O10" s="243">
        <f>IF('Poradie - sporty'!O13="x",0,'Poradie - sporty'!$DK13/'Poradie - sporty'!O13)</f>
        <v>5.128205128205128E-2</v>
      </c>
      <c r="P10" s="243">
        <f>IF('Poradie - sporty'!P13="x",0,'Poradie - sporty'!$DK13/'Poradie - sporty'!P13)</f>
        <v>5.2631578947368418E-2</v>
      </c>
      <c r="Q10" s="243">
        <f>IF('Poradie - sporty'!Q13="x",0,'Poradie - sporty'!$DK13/'Poradie - sporty'!Q13)</f>
        <v>0</v>
      </c>
      <c r="R10" s="243">
        <f>IF('Poradie - sporty'!R13="x",0,'Poradie - sporty'!$DK13/'Poradie - sporty'!R13)</f>
        <v>5.7142857142857141E-2</v>
      </c>
      <c r="S10" s="243">
        <f>IF('Poradie - sporty'!S13="x",0,'Poradie - sporty'!$DK13/'Poradie - sporty'!S13)</f>
        <v>9.5238095238095233E-2</v>
      </c>
      <c r="T10" s="243">
        <f>IF('Poradie - sporty'!T13="x",0,'Poradie - sporty'!$DK13/'Poradie - sporty'!T13)</f>
        <v>0</v>
      </c>
      <c r="U10" s="243">
        <f>IF('Poradie - sporty'!U13="x",0,'Poradie - sporty'!$DK13/'Poradie - sporty'!U13)</f>
        <v>4.878048780487805E-2</v>
      </c>
      <c r="V10" s="243">
        <f>IF('Poradie - sporty'!V13="x",0,'Poradie - sporty'!$DK13/'Poradie - sporty'!V13)</f>
        <v>4.3478260869565216E-2</v>
      </c>
      <c r="W10" s="243">
        <f>IF('Poradie - sporty'!W13="x",0,'Poradie - sporty'!$DK13/'Poradie - sporty'!W13)</f>
        <v>4.878048780487805E-2</v>
      </c>
      <c r="X10" s="243">
        <f>IF('Poradie - sporty'!X13="x",0,'Poradie - sporty'!$DK13/'Poradie - sporty'!X13)</f>
        <v>0</v>
      </c>
      <c r="Y10" s="243">
        <f>IF('Poradie - sporty'!Y13="x",0,'Poradie - sporty'!$DK13/'Poradie - sporty'!Y13)</f>
        <v>0</v>
      </c>
      <c r="Z10" s="243">
        <f>IF('Poradie - sporty'!Z13="x",0,'Poradie - sporty'!$DK13/'Poradie - sporty'!Z13)</f>
        <v>2.9850746268656716E-2</v>
      </c>
      <c r="AA10" s="243">
        <f>IF('Poradie - sporty'!AA13="x",0,'Poradie - sporty'!$DK13/'Poradie - sporty'!AA13)</f>
        <v>7.1428571428571425E-2</v>
      </c>
      <c r="AB10" s="243">
        <f>IF('Poradie - sporty'!AB13="x",0,'Poradie - sporty'!$DK13/'Poradie - sporty'!AB13)</f>
        <v>0</v>
      </c>
      <c r="AC10" s="243">
        <f>IF('Poradie - sporty'!AC13="x",0,'Poradie - sporty'!$DK13/'Poradie - sporty'!AC13)</f>
        <v>7.1428571428571425E-2</v>
      </c>
      <c r="AD10" s="243">
        <f>IF('Poradie - sporty'!AD13="x",0,'Poradie - sporty'!$DK13/'Poradie - sporty'!AD13)</f>
        <v>0</v>
      </c>
      <c r="AE10" s="243">
        <f>IF('Poradie - sporty'!AE13="x",0,'Poradie - sporty'!$DK13/'Poradie - sporty'!AE13)</f>
        <v>0</v>
      </c>
      <c r="AF10" s="243">
        <f>IF('Poradie - sporty'!AF13="x",0,'Poradie - sporty'!$DK13/'Poradie - sporty'!AF13)</f>
        <v>0</v>
      </c>
      <c r="AG10" s="243">
        <f>IF('Poradie - sporty'!AG13="x",0,'Poradie - sporty'!$DK13/'Poradie - sporty'!AG13)</f>
        <v>0</v>
      </c>
      <c r="AH10" s="243">
        <f>IF('Poradie - sporty'!AH13="x",0,'Poradie - sporty'!$DK13/'Poradie - sporty'!AH13)</f>
        <v>0</v>
      </c>
      <c r="AI10" s="243">
        <f>IF('Poradie - sporty'!AI13="x",0,'Poradie - sporty'!$DK13/'Poradie - sporty'!AI13)</f>
        <v>6.4516129032258063E-2</v>
      </c>
      <c r="AJ10" s="243">
        <f>IF('Poradie - sporty'!AJ13="x",0,'Poradie - sporty'!$DK13/'Poradie - sporty'!AJ13)</f>
        <v>3.6363636363636362E-2</v>
      </c>
      <c r="AK10" s="243">
        <f>IF('Poradie - sporty'!AK13="x",0,'Poradie - sporty'!$DK13/'Poradie - sporty'!AK13)</f>
        <v>6.25E-2</v>
      </c>
      <c r="AL10" s="243">
        <f>IF('Poradie - sporty'!AL13="x",0,'Poradie - sporty'!$DK13/'Poradie - sporty'!AL13)</f>
        <v>6.0606060606060608E-2</v>
      </c>
      <c r="AM10" s="243">
        <f>IF('Poradie - sporty'!AM13="x",0,'Poradie - sporty'!$DK13/'Poradie - sporty'!AM13)</f>
        <v>0.25</v>
      </c>
      <c r="AN10" s="243">
        <f>IF('Poradie - sporty'!AN13="x",0,'Poradie - sporty'!$DK13/'Poradie - sporty'!AN13)</f>
        <v>0</v>
      </c>
      <c r="AO10" s="243">
        <f>IF('Poradie - sporty'!AO13="x",0,'Poradie - sporty'!$DK13/'Poradie - sporty'!AO13)</f>
        <v>0</v>
      </c>
      <c r="AP10" s="243">
        <f>IF('Poradie - sporty'!AP13="x",0,'Poradie - sporty'!$DK13/'Poradie - sporty'!AP13)</f>
        <v>8.3333333333333329E-2</v>
      </c>
      <c r="AQ10" s="243">
        <f>IF('Poradie - sporty'!AQ13="x",0,'Poradie - sporty'!$DK13/'Poradie - sporty'!AQ13)</f>
        <v>0.08</v>
      </c>
      <c r="AR10" s="243">
        <f>IF('Poradie - sporty'!AR13="x",0,'Poradie - sporty'!$DK13/'Poradie - sporty'!AR13)</f>
        <v>6.6666666666666666E-2</v>
      </c>
      <c r="AS10" s="243">
        <f>IF('Poradie - sporty'!AS13="x",0,'Poradie - sporty'!$DK13/'Poradie - sporty'!AS13)</f>
        <v>5.2631578947368418E-2</v>
      </c>
      <c r="AT10" s="243">
        <f>IF('Poradie - sporty'!AT13="x",0,'Poradie - sporty'!$DK13/'Poradie - sporty'!AT13)</f>
        <v>3.4482758620689655E-2</v>
      </c>
      <c r="AU10" s="243">
        <f>IF('Poradie - sporty'!AU13="x",0,'Poradie - sporty'!$DK13/'Poradie - sporty'!AU13)</f>
        <v>9.5238095238095233E-2</v>
      </c>
      <c r="AV10" s="243">
        <f>IF('Poradie - sporty'!AV13="x",0,'Poradie - sporty'!$DK13/'Poradie - sporty'!AV13)</f>
        <v>0</v>
      </c>
      <c r="AW10" s="243">
        <f>IF('Poradie - sporty'!AW13="x",0,'Poradie - sporty'!$DK13/'Poradie - sporty'!AW13)</f>
        <v>0.16666666666666666</v>
      </c>
      <c r="AX10" s="243">
        <f>IF('Poradie - sporty'!AX13="x",0,'Poradie - sporty'!$DK13/'Poradie - sporty'!AX13)</f>
        <v>3.8461538461538464E-2</v>
      </c>
      <c r="AY10" s="243">
        <f>IF('Poradie - sporty'!AY13="x",0,'Poradie - sporty'!$DK13/'Poradie - sporty'!AY13)</f>
        <v>0</v>
      </c>
      <c r="AZ10" s="243">
        <f>IF('Poradie - sporty'!AZ13="x",0,'Poradie - sporty'!$DK13/'Poradie - sporty'!AZ13)</f>
        <v>0</v>
      </c>
      <c r="BA10" s="243">
        <f>IF('Poradie - sporty'!BA13="x",0,'Poradie - sporty'!$DK13/'Poradie - sporty'!BA13)</f>
        <v>2.9850746268656716E-2</v>
      </c>
      <c r="BB10" s="243">
        <f>IF('Poradie - sporty'!BB13="x",0,'Poradie - sporty'!$DK13/'Poradie - sporty'!BB13)</f>
        <v>0</v>
      </c>
      <c r="BC10" s="243">
        <f>IF('Poradie - sporty'!BC13="x",0,'Poradie - sporty'!$DK13/'Poradie - sporty'!BC13)</f>
        <v>0</v>
      </c>
      <c r="BD10" s="243">
        <f>IF('Poradie - sporty'!BD13="x",0,'Poradie - sporty'!$DK13/'Poradie - sporty'!BD13)</f>
        <v>0</v>
      </c>
      <c r="BE10" s="243">
        <f>IF('Poradie - sporty'!BE13="x",0,'Poradie - sporty'!$DK13/'Poradie - sporty'!BE13)</f>
        <v>7.1428571428571425E-2</v>
      </c>
      <c r="BF10" s="243">
        <f>IF('Poradie - sporty'!BF13="x",0,'Poradie - sporty'!$DK13/'Poradie - sporty'!BF13)</f>
        <v>0.11764705882352941</v>
      </c>
      <c r="BG10" s="243">
        <f>IF('Poradie - sporty'!BG13="x",0,'Poradie - sporty'!$DK13/'Poradie - sporty'!BG13)</f>
        <v>8.6956521739130432E-2</v>
      </c>
      <c r="BH10" s="243">
        <f>IF('Poradie - sporty'!BH13="x",0,'Poradie - sporty'!$DK13/'Poradie - sporty'!BH13)</f>
        <v>6.5573770491803282E-2</v>
      </c>
      <c r="BI10" s="243">
        <f>IF('Poradie - sporty'!BI13="x",0,'Poradie - sporty'!$DK13/'Poradie - sporty'!BI13)</f>
        <v>0</v>
      </c>
      <c r="BJ10" s="243">
        <f>IF('Poradie - sporty'!BJ13="x",0,'Poradie - sporty'!$DK13/'Poradie - sporty'!BJ13)</f>
        <v>0</v>
      </c>
      <c r="BK10" s="243">
        <f>IF('Poradie - sporty'!BK13="x",0,'Poradie - sporty'!$DK13/'Poradie - sporty'!BK13)</f>
        <v>0.33333333333333331</v>
      </c>
      <c r="BL10" s="243">
        <f>IF('Poradie - sporty'!BL13="x",0,'Poradie - sporty'!$DK13/'Poradie - sporty'!BL13)</f>
        <v>0</v>
      </c>
      <c r="BM10" s="243">
        <f>IF('Poradie - sporty'!BM13="x",0,'Poradie - sporty'!$DK13/'Poradie - sporty'!BM13)</f>
        <v>0</v>
      </c>
      <c r="BN10" s="243">
        <f>IF('Poradie - sporty'!BN13="x",0,'Poradie - sporty'!$DK13/'Poradie - sporty'!BN13)</f>
        <v>0</v>
      </c>
      <c r="BO10" s="243">
        <f>IF('Poradie - sporty'!BO13="x",0,'Poradie - sporty'!$DK13/'Poradie - sporty'!BO13)</f>
        <v>3.9603960396039604E-2</v>
      </c>
      <c r="BP10" s="243">
        <f>IF('Poradie - sporty'!BP13="x",0,'Poradie - sporty'!$DK13/'Poradie - sporty'!BP13)</f>
        <v>6.0606060606060608E-2</v>
      </c>
      <c r="BQ10" s="243">
        <f>IF('Poradie - sporty'!BQ13="x",0,'Poradie - sporty'!$DK13/'Poradie - sporty'!BQ13)</f>
        <v>5.5555555555555552E-2</v>
      </c>
      <c r="BR10" s="243">
        <f>IF('Poradie - sporty'!BR13="x",0,'Poradie - sporty'!$DK13/'Poradie - sporty'!BR13)</f>
        <v>0</v>
      </c>
      <c r="BS10" s="243">
        <f>IF('Poradie - sporty'!BS13="x",0,'Poradie - sporty'!$DK13/'Poradie - sporty'!BS13)</f>
        <v>0</v>
      </c>
      <c r="BT10" s="243">
        <f>IF('Poradie - sporty'!BT13="x",0,'Poradie - sporty'!$DK13/'Poradie - sporty'!BT13)</f>
        <v>0</v>
      </c>
      <c r="BU10" s="243">
        <f>IF('Poradie - sporty'!BU13="x",0,'Poradie - sporty'!$DK13/'Poradie - sporty'!BU13)</f>
        <v>4.2553191489361701E-2</v>
      </c>
      <c r="BV10" s="243">
        <f>IF('Poradie - sporty'!BV13="x",0,'Poradie - sporty'!$DK13/'Poradie - sporty'!BV13)</f>
        <v>0.22222222222222221</v>
      </c>
      <c r="BW10" s="243">
        <f>IF('Poradie - sporty'!BW13="x",0,'Poradie - sporty'!$DK13/'Poradie - sporty'!BW13)</f>
        <v>0.2857142857142857</v>
      </c>
      <c r="BX10" s="243">
        <f>IF('Poradie - sporty'!BX13="x",0,'Poradie - sporty'!$DK13/'Poradie - sporty'!BX13)</f>
        <v>0</v>
      </c>
      <c r="BY10" s="243">
        <f>IF('Poradie - sporty'!BY13="x",0,'Poradie - sporty'!$DK13/'Poradie - sporty'!BY13)</f>
        <v>0</v>
      </c>
      <c r="BZ10" s="243">
        <f>IF('Poradie - sporty'!BZ13="x",0,'Poradie - sporty'!$DK13/'Poradie - sporty'!BZ13)</f>
        <v>1</v>
      </c>
      <c r="CA10" s="243">
        <f>IF('Poradie - sporty'!CA13="x",0,'Poradie - sporty'!$DK13/'Poradie - sporty'!CA13)</f>
        <v>0</v>
      </c>
      <c r="CB10" s="243">
        <f>IF('Poradie - sporty'!CB13="x",0,'Poradie - sporty'!$DK13/'Poradie - sporty'!CB13)</f>
        <v>4.6511627906976744E-2</v>
      </c>
      <c r="CC10" s="243">
        <f>IF('Poradie - sporty'!CC13="x",0,'Poradie - sporty'!$DK13/'Poradie - sporty'!CC13)</f>
        <v>0.14285714285714285</v>
      </c>
      <c r="CD10" s="243">
        <f>IF('Poradie - sporty'!CD13="x",0,'Poradie - sporty'!$DK13/'Poradie - sporty'!CD13)</f>
        <v>0.13333333333333333</v>
      </c>
      <c r="CE10" s="243">
        <f>IF('Poradie - sporty'!CE13="x",0,'Poradie - sporty'!$DK13/'Poradie - sporty'!CE13)</f>
        <v>0.05</v>
      </c>
      <c r="CF10" s="243">
        <f>IF('Poradie - sporty'!CF13="x",0,'Poradie - sporty'!$DK13/'Poradie - sporty'!CF13)</f>
        <v>6.6666666666666666E-2</v>
      </c>
      <c r="CG10" s="243">
        <f>IF('Poradie - sporty'!CG13="x",0,'Poradie - sporty'!$DK13/'Poradie - sporty'!CG13)</f>
        <v>0.10526315789473684</v>
      </c>
      <c r="CH10" s="243">
        <f>IF('Poradie - sporty'!CH13="x",0,'Poradie - sporty'!$DK13/'Poradie - sporty'!CH13)</f>
        <v>4.5454545454545456E-2</v>
      </c>
      <c r="CI10" s="243">
        <f>IF('Poradie - sporty'!CI13="x",0,'Poradie - sporty'!$DK13/'Poradie - sporty'!CI13)</f>
        <v>3.2786885245901641E-2</v>
      </c>
      <c r="CJ10" s="243">
        <f>IF('Poradie - sporty'!CJ13="x",0,'Poradie - sporty'!$DK13/'Poradie - sporty'!CJ13)</f>
        <v>0</v>
      </c>
      <c r="CK10" s="243">
        <f>IF('Poradie - sporty'!CK13="x",0,'Poradie - sporty'!$DK13/'Poradie - sporty'!CK13)</f>
        <v>0</v>
      </c>
      <c r="CL10" s="243">
        <f>IF('Poradie - sporty'!CL13="x",0,'Poradie - sporty'!$DK13/'Poradie - sporty'!CL13)</f>
        <v>3.6363636363636362E-2</v>
      </c>
      <c r="CM10" s="243">
        <f>IF('Poradie - sporty'!CM13="x",0,'Poradie - sporty'!$DK13/'Poradie - sporty'!CM13)</f>
        <v>0</v>
      </c>
      <c r="CN10" s="243">
        <f>IF('Poradie - sporty'!CN13="x",0,'Poradie - sporty'!$DK13/'Poradie - sporty'!CN13)</f>
        <v>0</v>
      </c>
      <c r="CO10" s="243">
        <f>IF('Poradie - sporty'!CO13="x",0,'Poradie - sporty'!$DK13/'Poradie - sporty'!CO13)</f>
        <v>5.8823529411764705E-2</v>
      </c>
      <c r="CP10" s="243">
        <f>IF('Poradie - sporty'!CP13="x",0,'Poradie - sporty'!$DK13/'Poradie - sporty'!CP13)</f>
        <v>0.08</v>
      </c>
      <c r="CQ10" s="243">
        <f>IF('Poradie - sporty'!CQ13="x",0,'Poradie - sporty'!$DK13/'Poradie - sporty'!CQ13)</f>
        <v>0</v>
      </c>
      <c r="CR10" s="243">
        <f>IF('Poradie - sporty'!CR13="x",0,'Poradie - sporty'!$DK13/'Poradie - sporty'!CR13)</f>
        <v>0.08</v>
      </c>
      <c r="CS10" s="243">
        <f>IF('Poradie - sporty'!CS13="x",0,'Poradie - sporty'!$DK13/'Poradie - sporty'!CS13)</f>
        <v>0</v>
      </c>
      <c r="CT10" s="243">
        <f>IF('Poradie - sporty'!CT13="x",0,'Poradie - sporty'!$DK13/'Poradie - sporty'!CT13)</f>
        <v>0</v>
      </c>
      <c r="CU10" s="243">
        <f>IF('Poradie - sporty'!CU13="x",0,'Poradie - sporty'!$DK13/'Poradie - sporty'!CU13)</f>
        <v>0</v>
      </c>
      <c r="CV10" s="243">
        <f>IF('Poradie - sporty'!CV13="x",0,'Poradie - sporty'!$DK13/'Poradie - sporty'!CV13)</f>
        <v>0</v>
      </c>
      <c r="CW10" s="243">
        <f>IF('Poradie - sporty'!CW13="x",0,'Poradie - sporty'!$DK13/'Poradie - sporty'!CW13)</f>
        <v>0.16666666666666666</v>
      </c>
      <c r="CX10" s="243">
        <f>IF('Poradie - sporty'!CX13="x",0,'Poradie - sporty'!$DK13/'Poradie - sporty'!CX13)</f>
        <v>0.05</v>
      </c>
      <c r="CY10" s="243">
        <f>IF('Poradie - sporty'!CY13="x",0,'Poradie - sporty'!$DK13/'Poradie - sporty'!CY13)</f>
        <v>5.4054054054054057E-2</v>
      </c>
      <c r="CZ10" s="243">
        <f>IF('Poradie - sporty'!CZ13="x",0,'Poradie - sporty'!$DK13/'Poradie - sporty'!CZ13)</f>
        <v>3.8095238095238099E-2</v>
      </c>
      <c r="DA10" s="243">
        <f>IF('Poradie - sporty'!DA13="x",0,'Poradie - sporty'!$DK13/'Poradie - sporty'!DA13)</f>
        <v>5.5555555555555552E-2</v>
      </c>
      <c r="DB10" s="243">
        <f>IF('Poradie - sporty'!DB13="x",0,'Poradie - sporty'!$DK13/'Poradie - sporty'!DB13)</f>
        <v>6.25E-2</v>
      </c>
      <c r="DC10" s="243">
        <f>IF('Poradie - sporty'!DC13="x",0,'Poradie - sporty'!$DK13/'Poradie - sporty'!DC13)</f>
        <v>0</v>
      </c>
      <c r="DD10" s="243">
        <f>IF('Poradie - sporty'!DD13="x",0,'Poradie - sporty'!$DK13/'Poradie - sporty'!DD13)</f>
        <v>8.3333333333333329E-2</v>
      </c>
      <c r="DE10" s="243">
        <f>IF('Poradie - sporty'!DE13="x",0,'Poradie - sporty'!$DK13/'Poradie - sporty'!DE13)</f>
        <v>3.7735849056603772E-2</v>
      </c>
      <c r="DF10" s="243">
        <f>IF('Poradie - sporty'!DF13="x",0,'Poradie - sporty'!$DK13/'Poradie - sporty'!DF13)</f>
        <v>0</v>
      </c>
      <c r="DG10" s="243">
        <f>IF('Poradie - sporty'!DG13="x",0,'Poradie - sporty'!$DK13/'Poradie - sporty'!DG13)</f>
        <v>5.6338028169014086E-2</v>
      </c>
      <c r="DH10" s="243">
        <f>IF('Poradie - sporty'!DH13="x",0,'Poradie - sporty'!$DK13/'Poradie - sporty'!DH13)</f>
        <v>2.5316455696202531E-2</v>
      </c>
      <c r="DI10" s="243">
        <f>IF('Poradie - sporty'!DI13="x",0,'Poradie - sporty'!$DK13/'Poradie - sporty'!DI13)</f>
        <v>6.4516129032258063E-2</v>
      </c>
    </row>
    <row r="11" spans="1:116" ht="14.25" customHeight="1" x14ac:dyDescent="0.25">
      <c r="A11" s="238" t="s">
        <v>13</v>
      </c>
      <c r="B11" s="243">
        <f>IF('Poradie - sporty'!B14="x",0,'Poradie - sporty'!$DK14/'Poradie - sporty'!B14)</f>
        <v>3.3333333333333333E-2</v>
      </c>
      <c r="C11" s="243">
        <f>IF('Poradie - sporty'!C14="x",0,'Poradie - sporty'!$DK14/'Poradie - sporty'!C14)</f>
        <v>0</v>
      </c>
      <c r="D11" s="243">
        <f>IF('Poradie - sporty'!D14="x",0,'Poradie - sporty'!$DK14/'Poradie - sporty'!D14)</f>
        <v>0.33333333333333331</v>
      </c>
      <c r="E11" s="243">
        <f>IF('Poradie - sporty'!E14="x",0,'Poradie - sporty'!$DK14/'Poradie - sporty'!E14)</f>
        <v>0.2</v>
      </c>
      <c r="F11" s="243">
        <f>IF('Poradie - sporty'!F14="x",0,'Poradie - sporty'!$DK14/'Poradie - sporty'!F14)</f>
        <v>0</v>
      </c>
      <c r="G11" s="243">
        <f>IF('Poradie - sporty'!G14="x",0,'Poradie - sporty'!$DK14/'Poradie - sporty'!G14)</f>
        <v>0.16666666666666666</v>
      </c>
      <c r="H11" s="243">
        <f>IF('Poradie - sporty'!H14="x",0,'Poradie - sporty'!$DK14/'Poradie - sporty'!H14)</f>
        <v>6.6666666666666666E-2</v>
      </c>
      <c r="I11" s="243">
        <f>IF('Poradie - sporty'!I14="x",0,'Poradie - sporty'!$DK14/'Poradie - sporty'!I14)</f>
        <v>0.04</v>
      </c>
      <c r="J11" s="243">
        <f>IF('Poradie - sporty'!J14="x",0,'Poradie - sporty'!$DK14/'Poradie - sporty'!J14)</f>
        <v>0.66666666666666663</v>
      </c>
      <c r="K11" s="243">
        <f>IF('Poradie - sporty'!K14="x",0,'Poradie - sporty'!$DK14/'Poradie - sporty'!K14)</f>
        <v>0.14285714285714285</v>
      </c>
      <c r="L11" s="243">
        <f>IF('Poradie - sporty'!L14="x",0,'Poradie - sporty'!$DK14/'Poradie - sporty'!L14)</f>
        <v>4.1666666666666664E-2</v>
      </c>
      <c r="M11" s="243">
        <f>IF('Poradie - sporty'!M14="x",0,'Poradie - sporty'!$DK14/'Poradie - sporty'!M14)</f>
        <v>0.1111111111111111</v>
      </c>
      <c r="N11" s="243">
        <f>IF('Poradie - sporty'!N14="x",0,'Poradie - sporty'!$DK14/'Poradie - sporty'!N14)</f>
        <v>3.4482758620689655E-2</v>
      </c>
      <c r="O11" s="243">
        <f>IF('Poradie - sporty'!O14="x",0,'Poradie - sporty'!$DK14/'Poradie - sporty'!O14)</f>
        <v>0.5</v>
      </c>
      <c r="P11" s="243">
        <f>IF('Poradie - sporty'!P14="x",0,'Poradie - sporty'!$DK14/'Poradie - sporty'!P14)</f>
        <v>1.9047619047619049E-2</v>
      </c>
      <c r="Q11" s="243">
        <f>IF('Poradie - sporty'!Q14="x",0,'Poradie - sporty'!$DK14/'Poradie - sporty'!Q14)</f>
        <v>0.125</v>
      </c>
      <c r="R11" s="243">
        <f>IF('Poradie - sporty'!R14="x",0,'Poradie - sporty'!$DK14/'Poradie - sporty'!R14)</f>
        <v>7.1428571428571425E-2</v>
      </c>
      <c r="S11" s="243">
        <f>IF('Poradie - sporty'!S14="x",0,'Poradie - sporty'!$DK14/'Poradie - sporty'!S14)</f>
        <v>8.3333333333333329E-2</v>
      </c>
      <c r="T11" s="243">
        <f>IF('Poradie - sporty'!T14="x",0,'Poradie - sporty'!$DK14/'Poradie - sporty'!T14)</f>
        <v>2.1739130434782608E-2</v>
      </c>
      <c r="U11" s="243">
        <f>IF('Poradie - sporty'!U14="x",0,'Poradie - sporty'!$DK14/'Poradie - sporty'!U14)</f>
        <v>5.5555555555555552E-2</v>
      </c>
      <c r="V11" s="243">
        <f>IF('Poradie - sporty'!V14="x",0,'Poradie - sporty'!$DK14/'Poradie - sporty'!V14)</f>
        <v>0.5</v>
      </c>
      <c r="W11" s="243">
        <f>IF('Poradie - sporty'!W14="x",0,'Poradie - sporty'!$DK14/'Poradie - sporty'!W14)</f>
        <v>0.2</v>
      </c>
      <c r="X11" s="243">
        <f>IF('Poradie - sporty'!X14="x",0,'Poradie - sporty'!$DK14/'Poradie - sporty'!X14)</f>
        <v>0</v>
      </c>
      <c r="Y11" s="243">
        <f>IF('Poradie - sporty'!Y14="x",0,'Poradie - sporty'!$DK14/'Poradie - sporty'!Y14)</f>
        <v>0.25</v>
      </c>
      <c r="Z11" s="243">
        <f>IF('Poradie - sporty'!Z14="x",0,'Poradie - sporty'!$DK14/'Poradie - sporty'!Z14)</f>
        <v>1.282051282051282E-2</v>
      </c>
      <c r="AA11" s="243">
        <f>IF('Poradie - sporty'!AA14="x",0,'Poradie - sporty'!$DK14/'Poradie - sporty'!AA14)</f>
        <v>2.8169014084507043E-2</v>
      </c>
      <c r="AB11" s="243">
        <f>IF('Poradie - sporty'!AB14="x",0,'Poradie - sporty'!$DK14/'Poradie - sporty'!AB14)</f>
        <v>0.1</v>
      </c>
      <c r="AC11" s="243">
        <f>IF('Poradie - sporty'!AC14="x",0,'Poradie - sporty'!$DK14/'Poradie - sporty'!AC14)</f>
        <v>2.7777777777777776E-2</v>
      </c>
      <c r="AD11" s="243">
        <f>IF('Poradie - sporty'!AD14="x",0,'Poradie - sporty'!$DK14/'Poradie - sporty'!AD14)</f>
        <v>0.1111111111111111</v>
      </c>
      <c r="AE11" s="243">
        <f>IF('Poradie - sporty'!AE14="x",0,'Poradie - sporty'!$DK14/'Poradie - sporty'!AE14)</f>
        <v>2.5316455696202531E-2</v>
      </c>
      <c r="AF11" s="243">
        <f>IF('Poradie - sporty'!AF14="x",0,'Poradie - sporty'!$DK14/'Poradie - sporty'!AF14)</f>
        <v>0</v>
      </c>
      <c r="AG11" s="243">
        <f>IF('Poradie - sporty'!AG14="x",0,'Poradie - sporty'!$DK14/'Poradie - sporty'!AG14)</f>
        <v>0.5</v>
      </c>
      <c r="AH11" s="243">
        <f>IF('Poradie - sporty'!AH14="x",0,'Poradie - sporty'!$DK14/'Poradie - sporty'!AH14)</f>
        <v>9.0909090909090912E-2</v>
      </c>
      <c r="AI11" s="243">
        <f>IF('Poradie - sporty'!AI14="x",0,'Poradie - sporty'!$DK14/'Poradie - sporty'!AI14)</f>
        <v>2.1276595744680851E-2</v>
      </c>
      <c r="AJ11" s="243">
        <f>IF('Poradie - sporty'!AJ14="x",0,'Poradie - sporty'!$DK14/'Poradie - sporty'!AJ14)</f>
        <v>0.5</v>
      </c>
      <c r="AK11" s="243">
        <f>IF('Poradie - sporty'!AK14="x",0,'Poradie - sporty'!$DK14/'Poradie - sporty'!AK14)</f>
        <v>0.14285714285714285</v>
      </c>
      <c r="AL11" s="243">
        <f>IF('Poradie - sporty'!AL14="x",0,'Poradie - sporty'!$DK14/'Poradie - sporty'!AL14)</f>
        <v>5.8823529411764705E-2</v>
      </c>
      <c r="AM11" s="243">
        <f>IF('Poradie - sporty'!AM14="x",0,'Poradie - sporty'!$DK14/'Poradie - sporty'!AM14)</f>
        <v>0</v>
      </c>
      <c r="AN11" s="243">
        <f>IF('Poradie - sporty'!AN14="x",0,'Poradie - sporty'!$DK14/'Poradie - sporty'!AN14)</f>
        <v>3.125E-2</v>
      </c>
      <c r="AO11" s="243">
        <f>IF('Poradie - sporty'!AO14="x",0,'Poradie - sporty'!$DK14/'Poradie - sporty'!AO14)</f>
        <v>2.2222222222222223E-2</v>
      </c>
      <c r="AP11" s="243">
        <f>IF('Poradie - sporty'!AP14="x",0,'Poradie - sporty'!$DK14/'Poradie - sporty'!AP14)</f>
        <v>1.9607843137254902E-2</v>
      </c>
      <c r="AQ11" s="243">
        <f>IF('Poradie - sporty'!AQ14="x",0,'Poradie - sporty'!$DK14/'Poradie - sporty'!AQ14)</f>
        <v>6.6666666666666666E-2</v>
      </c>
      <c r="AR11" s="243">
        <f>IF('Poradie - sporty'!AR14="x",0,'Poradie - sporty'!$DK14/'Poradie - sporty'!AR14)</f>
        <v>1</v>
      </c>
      <c r="AS11" s="243">
        <f>IF('Poradie - sporty'!AS14="x",0,'Poradie - sporty'!$DK14/'Poradie - sporty'!AS14)</f>
        <v>0.1111111111111111</v>
      </c>
      <c r="AT11" s="243">
        <f>IF('Poradie - sporty'!AT14="x",0,'Poradie - sporty'!$DK14/'Poradie - sporty'!AT14)</f>
        <v>0.33333333333333331</v>
      </c>
      <c r="AU11" s="243">
        <f>IF('Poradie - sporty'!AU14="x",0,'Poradie - sporty'!$DK14/'Poradie - sporty'!AU14)</f>
        <v>3.125E-2</v>
      </c>
      <c r="AV11" s="243">
        <f>IF('Poradie - sporty'!AV14="x",0,'Poradie - sporty'!$DK14/'Poradie - sporty'!AV14)</f>
        <v>0</v>
      </c>
      <c r="AW11" s="243">
        <f>IF('Poradie - sporty'!AW14="x",0,'Poradie - sporty'!$DK14/'Poradie - sporty'!AW14)</f>
        <v>0.05</v>
      </c>
      <c r="AX11" s="243">
        <f>IF('Poradie - sporty'!AX14="x",0,'Poradie - sporty'!$DK14/'Poradie - sporty'!AX14)</f>
        <v>0.33333333333333331</v>
      </c>
      <c r="AY11" s="243">
        <f>IF('Poradie - sporty'!AY14="x",0,'Poradie - sporty'!$DK14/'Poradie - sporty'!AY14)</f>
        <v>3.8461538461538464E-2</v>
      </c>
      <c r="AZ11" s="243">
        <f>IF('Poradie - sporty'!AZ14="x",0,'Poradie - sporty'!$DK14/'Poradie - sporty'!AZ14)</f>
        <v>0</v>
      </c>
      <c r="BA11" s="243">
        <f>IF('Poradie - sporty'!BA14="x",0,'Poradie - sporty'!$DK14/'Poradie - sporty'!BA14)</f>
        <v>5.2631578947368418E-2</v>
      </c>
      <c r="BB11" s="243">
        <f>IF('Poradie - sporty'!BB14="x",0,'Poradie - sporty'!$DK14/'Poradie - sporty'!BB14)</f>
        <v>2.0833333333333332E-2</v>
      </c>
      <c r="BC11" s="243">
        <f>IF('Poradie - sporty'!BC14="x",0,'Poradie - sporty'!$DK14/'Poradie - sporty'!BC14)</f>
        <v>0.1111111111111111</v>
      </c>
      <c r="BD11" s="243">
        <f>IF('Poradie - sporty'!BD14="x",0,'Poradie - sporty'!$DK14/'Poradie - sporty'!BD14)</f>
        <v>0</v>
      </c>
      <c r="BE11" s="243">
        <f>IF('Poradie - sporty'!BE14="x",0,'Poradie - sporty'!$DK14/'Poradie - sporty'!BE14)</f>
        <v>6.25E-2</v>
      </c>
      <c r="BF11" s="243">
        <f>IF('Poradie - sporty'!BF14="x",0,'Poradie - sporty'!$DK14/'Poradie - sporty'!BF14)</f>
        <v>8.3333333333333329E-2</v>
      </c>
      <c r="BG11" s="243">
        <f>IF('Poradie - sporty'!BG14="x",0,'Poradie - sporty'!$DK14/'Poradie - sporty'!BG14)</f>
        <v>4.5454545454545456E-2</v>
      </c>
      <c r="BH11" s="243">
        <f>IF('Poradie - sporty'!BH14="x",0,'Poradie - sporty'!$DK14/'Poradie - sporty'!BH14)</f>
        <v>9.0909090909090912E-2</v>
      </c>
      <c r="BI11" s="243">
        <f>IF('Poradie - sporty'!BI14="x",0,'Poradie - sporty'!$DK14/'Poradie - sporty'!BI14)</f>
        <v>0.25</v>
      </c>
      <c r="BJ11" s="243">
        <f>IF('Poradie - sporty'!BJ14="x",0,'Poradie - sporty'!$DK14/'Poradie - sporty'!BJ14)</f>
        <v>4.1666666666666664E-2</v>
      </c>
      <c r="BK11" s="243">
        <f>IF('Poradie - sporty'!BK14="x",0,'Poradie - sporty'!$DK14/'Poradie - sporty'!BK14)</f>
        <v>0</v>
      </c>
      <c r="BL11" s="243">
        <f>IF('Poradie - sporty'!BL14="x",0,'Poradie - sporty'!$DK14/'Poradie - sporty'!BL14)</f>
        <v>7.1428571428571425E-2</v>
      </c>
      <c r="BM11" s="243">
        <f>IF('Poradie - sporty'!BM14="x",0,'Poradie - sporty'!$DK14/'Poradie - sporty'!BM14)</f>
        <v>0</v>
      </c>
      <c r="BN11" s="243">
        <f>IF('Poradie - sporty'!BN14="x",0,'Poradie - sporty'!$DK14/'Poradie - sporty'!BN14)</f>
        <v>9.0909090909090912E-2</v>
      </c>
      <c r="BO11" s="243">
        <f>IF('Poradie - sporty'!BO14="x",0,'Poradie - sporty'!$DK14/'Poradie - sporty'!BO14)</f>
        <v>0.16666666666666666</v>
      </c>
      <c r="BP11" s="243">
        <f>IF('Poradie - sporty'!BP14="x",0,'Poradie - sporty'!$DK14/'Poradie - sporty'!BP14)</f>
        <v>6.25E-2</v>
      </c>
      <c r="BQ11" s="243">
        <f>IF('Poradie - sporty'!BQ14="x",0,'Poradie - sporty'!$DK14/'Poradie - sporty'!BQ14)</f>
        <v>3.5714285714285712E-2</v>
      </c>
      <c r="BR11" s="243">
        <f>IF('Poradie - sporty'!BR14="x",0,'Poradie - sporty'!$DK14/'Poradie - sporty'!BR14)</f>
        <v>3.125E-2</v>
      </c>
      <c r="BS11" s="243">
        <f>IF('Poradie - sporty'!BS14="x",0,'Poradie - sporty'!$DK14/'Poradie - sporty'!BS14)</f>
        <v>0</v>
      </c>
      <c r="BT11" s="243">
        <f>IF('Poradie - sporty'!BT14="x",0,'Poradie - sporty'!$DK14/'Poradie - sporty'!BT14)</f>
        <v>3.6363636363636362E-2</v>
      </c>
      <c r="BU11" s="243">
        <f>IF('Poradie - sporty'!BU14="x",0,'Poradie - sporty'!$DK14/'Poradie - sporty'!BU14)</f>
        <v>2.3255813953488372E-2</v>
      </c>
      <c r="BV11" s="243">
        <f>IF('Poradie - sporty'!BV14="x",0,'Poradie - sporty'!$DK14/'Poradie - sporty'!BV14)</f>
        <v>0</v>
      </c>
      <c r="BW11" s="243">
        <f>IF('Poradie - sporty'!BW14="x",0,'Poradie - sporty'!$DK14/'Poradie - sporty'!BW14)</f>
        <v>0</v>
      </c>
      <c r="BX11" s="243">
        <f>IF('Poradie - sporty'!BX14="x",0,'Poradie - sporty'!$DK14/'Poradie - sporty'!BX14)</f>
        <v>4.1666666666666664E-2</v>
      </c>
      <c r="BY11" s="243">
        <f>IF('Poradie - sporty'!BY14="x",0,'Poradie - sporty'!$DK14/'Poradie - sporty'!BY14)</f>
        <v>0.16666666666666666</v>
      </c>
      <c r="BZ11" s="243">
        <f>IF('Poradie - sporty'!BZ14="x",0,'Poradie - sporty'!$DK14/'Poradie - sporty'!BZ14)</f>
        <v>0</v>
      </c>
      <c r="CA11" s="243">
        <f>IF('Poradie - sporty'!CA14="x",0,'Poradie - sporty'!$DK14/'Poradie - sporty'!CA14)</f>
        <v>4.7619047619047616E-2</v>
      </c>
      <c r="CB11" s="243">
        <f>IF('Poradie - sporty'!CB14="x",0,'Poradie - sporty'!$DK14/'Poradie - sporty'!CB14)</f>
        <v>0</v>
      </c>
      <c r="CC11" s="243">
        <f>IF('Poradie - sporty'!CC14="x",0,'Poradie - sporty'!$DK14/'Poradie - sporty'!CC14)</f>
        <v>0</v>
      </c>
      <c r="CD11" s="243">
        <f>IF('Poradie - sporty'!CD14="x",0,'Poradie - sporty'!$DK14/'Poradie - sporty'!CD14)</f>
        <v>7.1428571428571425E-2</v>
      </c>
      <c r="CE11" s="243">
        <f>IF('Poradie - sporty'!CE14="x",0,'Poradie - sporty'!$DK14/'Poradie - sporty'!CE14)</f>
        <v>8.3333333333333329E-2</v>
      </c>
      <c r="CF11" s="243">
        <f>IF('Poradie - sporty'!CF14="x",0,'Poradie - sporty'!$DK14/'Poradie - sporty'!CF14)</f>
        <v>0</v>
      </c>
      <c r="CG11" s="243">
        <f>IF('Poradie - sporty'!CG14="x",0,'Poradie - sporty'!$DK14/'Poradie - sporty'!CG14)</f>
        <v>4.1666666666666664E-2</v>
      </c>
      <c r="CH11" s="243">
        <f>IF('Poradie - sporty'!CH14="x",0,'Poradie - sporty'!$DK14/'Poradie - sporty'!CH14)</f>
        <v>6.6666666666666666E-2</v>
      </c>
      <c r="CI11" s="243">
        <f>IF('Poradie - sporty'!CI14="x",0,'Poradie - sporty'!$DK14/'Poradie - sporty'!CI14)</f>
        <v>2.5000000000000001E-2</v>
      </c>
      <c r="CJ11" s="243">
        <f>IF('Poradie - sporty'!CJ14="x",0,'Poradie - sporty'!$DK14/'Poradie - sporty'!CJ14)</f>
        <v>5.2631578947368418E-2</v>
      </c>
      <c r="CK11" s="243">
        <f>IF('Poradie - sporty'!CK14="x",0,'Poradie - sporty'!$DK14/'Poradie - sporty'!CK14)</f>
        <v>0.16666666666666666</v>
      </c>
      <c r="CL11" s="243">
        <f>IF('Poradie - sporty'!CL14="x",0,'Poradie - sporty'!$DK14/'Poradie - sporty'!CL14)</f>
        <v>1</v>
      </c>
      <c r="CM11" s="243">
        <f>IF('Poradie - sporty'!CM14="x",0,'Poradie - sporty'!$DK14/'Poradie - sporty'!CM14)</f>
        <v>0.125</v>
      </c>
      <c r="CN11" s="243">
        <f>IF('Poradie - sporty'!CN14="x",0,'Poradie - sporty'!$DK14/'Poradie - sporty'!CN14)</f>
        <v>0.14285714285714285</v>
      </c>
      <c r="CO11" s="243">
        <f>IF('Poradie - sporty'!CO14="x",0,'Poradie - sporty'!$DK14/'Poradie - sporty'!CO14)</f>
        <v>7.1428571428571425E-2</v>
      </c>
      <c r="CP11" s="243">
        <f>IF('Poradie - sporty'!CP14="x",0,'Poradie - sporty'!$DK14/'Poradie - sporty'!CP14)</f>
        <v>0</v>
      </c>
      <c r="CQ11" s="243">
        <f>IF('Poradie - sporty'!CQ14="x",0,'Poradie - sporty'!$DK14/'Poradie - sporty'!CQ14)</f>
        <v>0.25</v>
      </c>
      <c r="CR11" s="243">
        <f>IF('Poradie - sporty'!CR14="x",0,'Poradie - sporty'!$DK14/'Poradie - sporty'!CR14)</f>
        <v>0.16666666666666666</v>
      </c>
      <c r="CS11" s="243">
        <f>IF('Poradie - sporty'!CS14="x",0,'Poradie - sporty'!$DK14/'Poradie - sporty'!CS14)</f>
        <v>0</v>
      </c>
      <c r="CT11" s="243">
        <f>IF('Poradie - sporty'!CT14="x",0,'Poradie - sporty'!$DK14/'Poradie - sporty'!CT14)</f>
        <v>2.2727272727272728E-2</v>
      </c>
      <c r="CU11" s="243">
        <f>IF('Poradie - sporty'!CU14="x",0,'Poradie - sporty'!$DK14/'Poradie - sporty'!CU14)</f>
        <v>0</v>
      </c>
      <c r="CV11" s="243">
        <f>IF('Poradie - sporty'!CV14="x",0,'Poradie - sporty'!$DK14/'Poradie - sporty'!CV14)</f>
        <v>0.16666666666666666</v>
      </c>
      <c r="CW11" s="243">
        <f>IF('Poradie - sporty'!CW14="x",0,'Poradie - sporty'!$DK14/'Poradie - sporty'!CW14)</f>
        <v>0</v>
      </c>
      <c r="CX11" s="243">
        <f>IF('Poradie - sporty'!CX14="x",0,'Poradie - sporty'!$DK14/'Poradie - sporty'!CX14)</f>
        <v>5.5555555555555552E-2</v>
      </c>
      <c r="CY11" s="243">
        <f>IF('Poradie - sporty'!CY14="x",0,'Poradie - sporty'!$DK14/'Poradie - sporty'!CY14)</f>
        <v>1</v>
      </c>
      <c r="CZ11" s="243">
        <f>IF('Poradie - sporty'!CZ14="x",0,'Poradie - sporty'!$DK14/'Poradie - sporty'!CZ14)</f>
        <v>0.25</v>
      </c>
      <c r="DA11" s="243">
        <f>IF('Poradie - sporty'!DA14="x",0,'Poradie - sporty'!$DK14/'Poradie - sporty'!DA14)</f>
        <v>7.6923076923076927E-2</v>
      </c>
      <c r="DB11" s="243">
        <f>IF('Poradie - sporty'!DB14="x",0,'Poradie - sporty'!$DK14/'Poradie - sporty'!DB14)</f>
        <v>0.04</v>
      </c>
      <c r="DC11" s="243">
        <f>IF('Poradie - sporty'!DC14="x",0,'Poradie - sporty'!$DK14/'Poradie - sporty'!DC14)</f>
        <v>0.16666666666666666</v>
      </c>
      <c r="DD11" s="243">
        <f>IF('Poradie - sporty'!DD14="x",0,'Poradie - sporty'!$DK14/'Poradie - sporty'!DD14)</f>
        <v>3.5714285714285712E-2</v>
      </c>
      <c r="DE11" s="243">
        <f>IF('Poradie - sporty'!DE14="x",0,'Poradie - sporty'!$DK14/'Poradie - sporty'!DE14)</f>
        <v>0.33333333333333331</v>
      </c>
      <c r="DF11" s="243">
        <f>IF('Poradie - sporty'!DF14="x",0,'Poradie - sporty'!$DK14/'Poradie - sporty'!DF14)</f>
        <v>0</v>
      </c>
      <c r="DG11" s="243">
        <f>IF('Poradie - sporty'!DG14="x",0,'Poradie - sporty'!$DK14/'Poradie - sporty'!DG14)</f>
        <v>1</v>
      </c>
      <c r="DH11" s="243">
        <f>IF('Poradie - sporty'!DH14="x",0,'Poradie - sporty'!$DK14/'Poradie - sporty'!DH14)</f>
        <v>0.125</v>
      </c>
      <c r="DI11" s="243">
        <f>IF('Poradie - sporty'!DI14="x",0,'Poradie - sporty'!$DK14/'Poradie - sporty'!DI14)</f>
        <v>1</v>
      </c>
    </row>
    <row r="12" spans="1:116" ht="14.25" customHeight="1" x14ac:dyDescent="0.25">
      <c r="A12" s="239" t="s">
        <v>14</v>
      </c>
      <c r="B12" s="243">
        <f>IF('Poradie - sporty'!B15="x",0,'Poradie - sporty'!$DK15/'Poradie - sporty'!B15)</f>
        <v>2.6315789473684209E-2</v>
      </c>
      <c r="C12" s="243">
        <f>IF('Poradie - sporty'!C15="x",0,'Poradie - sporty'!$DK15/'Poradie - sporty'!C15)</f>
        <v>0.1</v>
      </c>
      <c r="D12" s="243">
        <f>IF('Poradie - sporty'!D15="x",0,'Poradie - sporty'!$DK15/'Poradie - sporty'!D15)</f>
        <v>2.2222222222222223E-2</v>
      </c>
      <c r="E12" s="243">
        <f>IF('Poradie - sporty'!E15="x",0,'Poradie - sporty'!$DK15/'Poradie - sporty'!E15)</f>
        <v>8.3333333333333329E-2</v>
      </c>
      <c r="F12" s="243">
        <f>IF('Poradie - sporty'!F15="x",0,'Poradie - sporty'!$DK15/'Poradie - sporty'!F15)</f>
        <v>2.5974025974025976E-2</v>
      </c>
      <c r="G12" s="243">
        <f>IF('Poradie - sporty'!G15="x",0,'Poradie - sporty'!$DK15/'Poradie - sporty'!G15)</f>
        <v>1.7543859649122806E-2</v>
      </c>
      <c r="H12" s="243">
        <f>IF('Poradie - sporty'!H15="x",0,'Poradie - sporty'!$DK15/'Poradie - sporty'!H15)</f>
        <v>0</v>
      </c>
      <c r="I12" s="243">
        <f>IF('Poradie - sporty'!I15="x",0,'Poradie - sporty'!$DK15/'Poradie - sporty'!I15)</f>
        <v>3.5714285714285712E-2</v>
      </c>
      <c r="J12" s="243">
        <f>IF('Poradie - sporty'!J15="x",0,'Poradie - sporty'!$DK15/'Poradie - sporty'!J15)</f>
        <v>0.16666666666666666</v>
      </c>
      <c r="K12" s="243">
        <f>IF('Poradie - sporty'!K15="x",0,'Poradie - sporty'!$DK15/'Poradie - sporty'!K15)</f>
        <v>0</v>
      </c>
      <c r="L12" s="243">
        <f>IF('Poradie - sporty'!L15="x",0,'Poradie - sporty'!$DK15/'Poradie - sporty'!L15)</f>
        <v>1.2987012987012988E-2</v>
      </c>
      <c r="M12" s="243">
        <f>IF('Poradie - sporty'!M15="x",0,'Poradie - sporty'!$DK15/'Poradie - sporty'!M15)</f>
        <v>1.9230769230769232E-2</v>
      </c>
      <c r="N12" s="243">
        <f>IF('Poradie - sporty'!N15="x",0,'Poradie - sporty'!$DK15/'Poradie - sporty'!N15)</f>
        <v>0</v>
      </c>
      <c r="O12" s="243">
        <f>IF('Poradie - sporty'!O15="x",0,'Poradie - sporty'!$DK15/'Poradie - sporty'!O15)</f>
        <v>1.3888888888888888E-2</v>
      </c>
      <c r="P12" s="243">
        <f>IF('Poradie - sporty'!P15="x",0,'Poradie - sporty'!$DK15/'Poradie - sporty'!P15)</f>
        <v>2.3809523809523808E-2</v>
      </c>
      <c r="Q12" s="243">
        <f>IF('Poradie - sporty'!Q15="x",0,'Poradie - sporty'!$DK15/'Poradie - sporty'!Q15)</f>
        <v>0</v>
      </c>
      <c r="R12" s="243">
        <f>IF('Poradie - sporty'!R15="x",0,'Poradie - sporty'!$DK15/'Poradie - sporty'!R15)</f>
        <v>1.3333333333333334E-2</v>
      </c>
      <c r="S12" s="243">
        <f>IF('Poradie - sporty'!S15="x",0,'Poradie - sporty'!$DK15/'Poradie - sporty'!S15)</f>
        <v>2.564102564102564E-2</v>
      </c>
      <c r="T12" s="243">
        <f>IF('Poradie - sporty'!T15="x",0,'Poradie - sporty'!$DK15/'Poradie - sporty'!T15)</f>
        <v>8.6956521739130432E-2</v>
      </c>
      <c r="U12" s="243">
        <f>IF('Poradie - sporty'!U15="x",0,'Poradie - sporty'!$DK15/'Poradie - sporty'!U15)</f>
        <v>2.3809523809523808E-2</v>
      </c>
      <c r="V12" s="243">
        <f>IF('Poradie - sporty'!V15="x",0,'Poradie - sporty'!$DK15/'Poradie - sporty'!V15)</f>
        <v>7.1428571428571425E-2</v>
      </c>
      <c r="W12" s="243">
        <f>IF('Poradie - sporty'!W15="x",0,'Poradie - sporty'!$DK15/'Poradie - sporty'!W15)</f>
        <v>1.5873015873015872E-2</v>
      </c>
      <c r="X12" s="243">
        <f>IF('Poradie - sporty'!X15="x",0,'Poradie - sporty'!$DK15/'Poradie - sporty'!X15)</f>
        <v>0</v>
      </c>
      <c r="Y12" s="243">
        <f>IF('Poradie - sporty'!Y15="x",0,'Poradie - sporty'!$DK15/'Poradie - sporty'!Y15)</f>
        <v>1.9607843137254902E-2</v>
      </c>
      <c r="Z12" s="243">
        <f>IF('Poradie - sporty'!Z15="x",0,'Poradie - sporty'!$DK15/'Poradie - sporty'!Z15)</f>
        <v>2.9411764705882353E-2</v>
      </c>
      <c r="AA12" s="243">
        <f>IF('Poradie - sporty'!AA15="x",0,'Poradie - sporty'!$DK15/'Poradie - sporty'!AA15)</f>
        <v>0.05</v>
      </c>
      <c r="AB12" s="243">
        <f>IF('Poradie - sporty'!AB15="x",0,'Poradie - sporty'!$DK15/'Poradie - sporty'!AB15)</f>
        <v>7.1428571428571425E-2</v>
      </c>
      <c r="AC12" s="243">
        <f>IF('Poradie - sporty'!AC15="x",0,'Poradie - sporty'!$DK15/'Poradie - sporty'!AC15)</f>
        <v>6.25E-2</v>
      </c>
      <c r="AD12" s="243">
        <f>IF('Poradie - sporty'!AD15="x",0,'Poradie - sporty'!$DK15/'Poradie - sporty'!AD15)</f>
        <v>8.3333333333333329E-2</v>
      </c>
      <c r="AE12" s="243">
        <f>IF('Poradie - sporty'!AE15="x",0,'Poradie - sporty'!$DK15/'Poradie - sporty'!AE15)</f>
        <v>5.2631578947368418E-2</v>
      </c>
      <c r="AF12" s="243">
        <f>IF('Poradie - sporty'!AF15="x",0,'Poradie - sporty'!$DK15/'Poradie - sporty'!AF15)</f>
        <v>0</v>
      </c>
      <c r="AG12" s="243">
        <f>IF('Poradie - sporty'!AG15="x",0,'Poradie - sporty'!$DK15/'Poradie - sporty'!AG15)</f>
        <v>0</v>
      </c>
      <c r="AH12" s="243">
        <f>IF('Poradie - sporty'!AH15="x",0,'Poradie - sporty'!$DK15/'Poradie - sporty'!AH15)</f>
        <v>0</v>
      </c>
      <c r="AI12" s="243">
        <f>IF('Poradie - sporty'!AI15="x",0,'Poradie - sporty'!$DK15/'Poradie - sporty'!AI15)</f>
        <v>0.1111111111111111</v>
      </c>
      <c r="AJ12" s="243">
        <f>IF('Poradie - sporty'!AJ15="x",0,'Poradie - sporty'!$DK15/'Poradie - sporty'!AJ15)</f>
        <v>0.2</v>
      </c>
      <c r="AK12" s="243">
        <f>IF('Poradie - sporty'!AK15="x",0,'Poradie - sporty'!$DK15/'Poradie - sporty'!AK15)</f>
        <v>1.6666666666666666E-2</v>
      </c>
      <c r="AL12" s="243">
        <f>IF('Poradie - sporty'!AL15="x",0,'Poradie - sporty'!$DK15/'Poradie - sporty'!AL15)</f>
        <v>1.9230769230769232E-2</v>
      </c>
      <c r="AM12" s="243">
        <f>IF('Poradie - sporty'!AM15="x",0,'Poradie - sporty'!$DK15/'Poradie - sporty'!AM15)</f>
        <v>6.6666666666666666E-2</v>
      </c>
      <c r="AN12" s="243">
        <f>IF('Poradie - sporty'!AN15="x",0,'Poradie - sporty'!$DK15/'Poradie - sporty'!AN15)</f>
        <v>0.1</v>
      </c>
      <c r="AO12" s="243">
        <f>IF('Poradie - sporty'!AO15="x",0,'Poradie - sporty'!$DK15/'Poradie - sporty'!AO15)</f>
        <v>6.6666666666666666E-2</v>
      </c>
      <c r="AP12" s="243">
        <f>IF('Poradie - sporty'!AP15="x",0,'Poradie - sporty'!$DK15/'Poradie - sporty'!AP15)</f>
        <v>0.04</v>
      </c>
      <c r="AQ12" s="243">
        <f>IF('Poradie - sporty'!AQ15="x",0,'Poradie - sporty'!$DK15/'Poradie - sporty'!AQ15)</f>
        <v>0</v>
      </c>
      <c r="AR12" s="243">
        <f>IF('Poradie - sporty'!AR15="x",0,'Poradie - sporty'!$DK15/'Poradie - sporty'!AR15)</f>
        <v>2.5000000000000001E-2</v>
      </c>
      <c r="AS12" s="243">
        <f>IF('Poradie - sporty'!AS15="x",0,'Poradie - sporty'!$DK15/'Poradie - sporty'!AS15)</f>
        <v>8.3333333333333329E-2</v>
      </c>
      <c r="AT12" s="243">
        <f>IF('Poradie - sporty'!AT15="x",0,'Poradie - sporty'!$DK15/'Poradie - sporty'!AT15)</f>
        <v>2.2222222222222223E-2</v>
      </c>
      <c r="AU12" s="243">
        <f>IF('Poradie - sporty'!AU15="x",0,'Poradie - sporty'!$DK15/'Poradie - sporty'!AU15)</f>
        <v>1</v>
      </c>
      <c r="AV12" s="243">
        <f>IF('Poradie - sporty'!AV15="x",0,'Poradie - sporty'!$DK15/'Poradie - sporty'!AV15)</f>
        <v>0</v>
      </c>
      <c r="AW12" s="243">
        <f>IF('Poradie - sporty'!AW15="x",0,'Poradie - sporty'!$DK15/'Poradie - sporty'!AW15)</f>
        <v>3.9215686274509803E-2</v>
      </c>
      <c r="AX12" s="243">
        <f>IF('Poradie - sporty'!AX15="x",0,'Poradie - sporty'!$DK15/'Poradie - sporty'!AX15)</f>
        <v>3.4482758620689655E-2</v>
      </c>
      <c r="AY12" s="243">
        <f>IF('Poradie - sporty'!AY15="x",0,'Poradie - sporty'!$DK15/'Poradie - sporty'!AY15)</f>
        <v>7.6923076923076927E-2</v>
      </c>
      <c r="AZ12" s="243">
        <f>IF('Poradie - sporty'!AZ15="x",0,'Poradie - sporty'!$DK15/'Poradie - sporty'!AZ15)</f>
        <v>0</v>
      </c>
      <c r="BA12" s="243">
        <f>IF('Poradie - sporty'!BA15="x",0,'Poradie - sporty'!$DK15/'Poradie - sporty'!BA15)</f>
        <v>1.3157894736842105E-2</v>
      </c>
      <c r="BB12" s="243">
        <f>IF('Poradie - sporty'!BB15="x",0,'Poradie - sporty'!$DK15/'Poradie - sporty'!BB15)</f>
        <v>3.125E-2</v>
      </c>
      <c r="BC12" s="243">
        <f>IF('Poradie - sporty'!BC15="x",0,'Poradie - sporty'!$DK15/'Poradie - sporty'!BC15)</f>
        <v>0</v>
      </c>
      <c r="BD12" s="243">
        <f>IF('Poradie - sporty'!BD15="x",0,'Poradie - sporty'!$DK15/'Poradie - sporty'!BD15)</f>
        <v>0</v>
      </c>
      <c r="BE12" s="243">
        <f>IF('Poradie - sporty'!BE15="x",0,'Poradie - sporty'!$DK15/'Poradie - sporty'!BE15)</f>
        <v>1.8867924528301886E-2</v>
      </c>
      <c r="BF12" s="243">
        <f>IF('Poradie - sporty'!BF15="x",0,'Poradie - sporty'!$DK15/'Poradie - sporty'!BF15)</f>
        <v>2.0408163265306121E-2</v>
      </c>
      <c r="BG12" s="243">
        <f>IF('Poradie - sporty'!BG15="x",0,'Poradie - sporty'!$DK15/'Poradie - sporty'!BG15)</f>
        <v>6.6666666666666666E-2</v>
      </c>
      <c r="BH12" s="243">
        <f>IF('Poradie - sporty'!BH15="x",0,'Poradie - sporty'!$DK15/'Poradie - sporty'!BH15)</f>
        <v>2.9411764705882353E-2</v>
      </c>
      <c r="BI12" s="243">
        <f>IF('Poradie - sporty'!BI15="x",0,'Poradie - sporty'!$DK15/'Poradie - sporty'!BI15)</f>
        <v>0</v>
      </c>
      <c r="BJ12" s="243">
        <f>IF('Poradie - sporty'!BJ15="x",0,'Poradie - sporty'!$DK15/'Poradie - sporty'!BJ15)</f>
        <v>2.8571428571428571E-2</v>
      </c>
      <c r="BK12" s="243">
        <f>IF('Poradie - sporty'!BK15="x",0,'Poradie - sporty'!$DK15/'Poradie - sporty'!BK15)</f>
        <v>0.2</v>
      </c>
      <c r="BL12" s="243">
        <f>IF('Poradie - sporty'!BL15="x",0,'Poradie - sporty'!$DK15/'Poradie - sporty'!BL15)</f>
        <v>0.04</v>
      </c>
      <c r="BM12" s="243">
        <f>IF('Poradie - sporty'!BM15="x",0,'Poradie - sporty'!$DK15/'Poradie - sporty'!BM15)</f>
        <v>0</v>
      </c>
      <c r="BN12" s="243">
        <f>IF('Poradie - sporty'!BN15="x",0,'Poradie - sporty'!$DK15/'Poradie - sporty'!BN15)</f>
        <v>0.1</v>
      </c>
      <c r="BO12" s="243">
        <f>IF('Poradie - sporty'!BO15="x",0,'Poradie - sporty'!$DK15/'Poradie - sporty'!BO15)</f>
        <v>2.2988505747126436E-2</v>
      </c>
      <c r="BP12" s="243">
        <f>IF('Poradie - sporty'!BP15="x",0,'Poradie - sporty'!$DK15/'Poradie - sporty'!BP15)</f>
        <v>1.7699115044247787E-2</v>
      </c>
      <c r="BQ12" s="243">
        <f>IF('Poradie - sporty'!BQ15="x",0,'Poradie - sporty'!$DK15/'Poradie - sporty'!BQ15)</f>
        <v>9.0909090909090912E-2</v>
      </c>
      <c r="BR12" s="243">
        <f>IF('Poradie - sporty'!BR15="x",0,'Poradie - sporty'!$DK15/'Poradie - sporty'!BR15)</f>
        <v>0</v>
      </c>
      <c r="BS12" s="243">
        <f>IF('Poradie - sporty'!BS15="x",0,'Poradie - sporty'!$DK15/'Poradie - sporty'!BS15)</f>
        <v>0</v>
      </c>
      <c r="BT12" s="243">
        <f>IF('Poradie - sporty'!BT15="x",0,'Poradie - sporty'!$DK15/'Poradie - sporty'!BT15)</f>
        <v>0.5</v>
      </c>
      <c r="BU12" s="243">
        <f>IF('Poradie - sporty'!BU15="x",0,'Poradie - sporty'!$DK15/'Poradie - sporty'!BU15)</f>
        <v>6.25E-2</v>
      </c>
      <c r="BV12" s="243">
        <f>IF('Poradie - sporty'!BV15="x",0,'Poradie - sporty'!$DK15/'Poradie - sporty'!BV15)</f>
        <v>0</v>
      </c>
      <c r="BW12" s="243">
        <f>IF('Poradie - sporty'!BW15="x",0,'Poradie - sporty'!$DK15/'Poradie - sporty'!BW15)</f>
        <v>0</v>
      </c>
      <c r="BX12" s="243">
        <f>IF('Poradie - sporty'!BX15="x",0,'Poradie - sporty'!$DK15/'Poradie - sporty'!BX15)</f>
        <v>0</v>
      </c>
      <c r="BY12" s="243">
        <f>IF('Poradie - sporty'!BY15="x",0,'Poradie - sporty'!$DK15/'Poradie - sporty'!BY15)</f>
        <v>9.0909090909090912E-2</v>
      </c>
      <c r="BZ12" s="243">
        <f>IF('Poradie - sporty'!BZ15="x",0,'Poradie - sporty'!$DK15/'Poradie - sporty'!BZ15)</f>
        <v>0</v>
      </c>
      <c r="CA12" s="243">
        <f>IF('Poradie - sporty'!CA15="x",0,'Poradie - sporty'!$DK15/'Poradie - sporty'!CA15)</f>
        <v>5.5555555555555552E-2</v>
      </c>
      <c r="CB12" s="243">
        <f>IF('Poradie - sporty'!CB15="x",0,'Poradie - sporty'!$DK15/'Poradie - sporty'!CB15)</f>
        <v>5.8823529411764705E-2</v>
      </c>
      <c r="CC12" s="243">
        <f>IF('Poradie - sporty'!CC15="x",0,'Poradie - sporty'!$DK15/'Poradie - sporty'!CC15)</f>
        <v>0</v>
      </c>
      <c r="CD12" s="243">
        <f>IF('Poradie - sporty'!CD15="x",0,'Poradie - sporty'!$DK15/'Poradie - sporty'!CD15)</f>
        <v>1.6949152542372881E-2</v>
      </c>
      <c r="CE12" s="243">
        <f>IF('Poradie - sporty'!CE15="x",0,'Poradie - sporty'!$DK15/'Poradie - sporty'!CE15)</f>
        <v>5.8823529411764705E-2</v>
      </c>
      <c r="CF12" s="243">
        <f>IF('Poradie - sporty'!CF15="x",0,'Poradie - sporty'!$DK15/'Poradie - sporty'!CF15)</f>
        <v>2.2727272727272728E-2</v>
      </c>
      <c r="CG12" s="243">
        <f>IF('Poradie - sporty'!CG15="x",0,'Poradie - sporty'!$DK15/'Poradie - sporty'!CG15)</f>
        <v>1.4705882352941176E-2</v>
      </c>
      <c r="CH12" s="243">
        <f>IF('Poradie - sporty'!CH15="x",0,'Poradie - sporty'!$DK15/'Poradie - sporty'!CH15)</f>
        <v>7.1428571428571425E-2</v>
      </c>
      <c r="CI12" s="243">
        <f>IF('Poradie - sporty'!CI15="x",0,'Poradie - sporty'!$DK15/'Poradie - sporty'!CI15)</f>
        <v>0</v>
      </c>
      <c r="CJ12" s="243">
        <f>IF('Poradie - sporty'!CJ15="x",0,'Poradie - sporty'!$DK15/'Poradie - sporty'!CJ15)</f>
        <v>0</v>
      </c>
      <c r="CK12" s="243">
        <f>IF('Poradie - sporty'!CK15="x",0,'Poradie - sporty'!$DK15/'Poradie - sporty'!CK15)</f>
        <v>0</v>
      </c>
      <c r="CL12" s="243">
        <f>IF('Poradie - sporty'!CL15="x",0,'Poradie - sporty'!$DK15/'Poradie - sporty'!CL15)</f>
        <v>2.1276595744680851E-2</v>
      </c>
      <c r="CM12" s="243">
        <f>IF('Poradie - sporty'!CM15="x",0,'Poradie - sporty'!$DK15/'Poradie - sporty'!CM15)</f>
        <v>3.3333333333333333E-2</v>
      </c>
      <c r="CN12" s="243">
        <f>IF('Poradie - sporty'!CN15="x",0,'Poradie - sporty'!$DK15/'Poradie - sporty'!CN15)</f>
        <v>4.0816326530612242E-2</v>
      </c>
      <c r="CO12" s="243">
        <f>IF('Poradie - sporty'!CO15="x",0,'Poradie - sporty'!$DK15/'Poradie - sporty'!CO15)</f>
        <v>2.564102564102564E-2</v>
      </c>
      <c r="CP12" s="243">
        <f>IF('Poradie - sporty'!CP15="x",0,'Poradie - sporty'!$DK15/'Poradie - sporty'!CP15)</f>
        <v>3.7037037037037035E-2</v>
      </c>
      <c r="CQ12" s="243">
        <f>IF('Poradie - sporty'!CQ15="x",0,'Poradie - sporty'!$DK15/'Poradie - sporty'!CQ15)</f>
        <v>0</v>
      </c>
      <c r="CR12" s="243">
        <f>IF('Poradie - sporty'!CR15="x",0,'Poradie - sporty'!$DK15/'Poradie - sporty'!CR15)</f>
        <v>2.4390243902439025E-2</v>
      </c>
      <c r="CS12" s="243">
        <f>IF('Poradie - sporty'!CS15="x",0,'Poradie - sporty'!$DK15/'Poradie - sporty'!CS15)</f>
        <v>1.9230769230769232E-2</v>
      </c>
      <c r="CT12" s="243">
        <f>IF('Poradie - sporty'!CT15="x",0,'Poradie - sporty'!$DK15/'Poradie - sporty'!CT15)</f>
        <v>1.9607843137254902E-2</v>
      </c>
      <c r="CU12" s="243">
        <f>IF('Poradie - sporty'!CU15="x",0,'Poradie - sporty'!$DK15/'Poradie - sporty'!CU15)</f>
        <v>0</v>
      </c>
      <c r="CV12" s="243">
        <f>IF('Poradie - sporty'!CV15="x",0,'Poradie - sporty'!$DK15/'Poradie - sporty'!CV15)</f>
        <v>0</v>
      </c>
      <c r="CW12" s="243">
        <f>IF('Poradie - sporty'!CW15="x",0,'Poradie - sporty'!$DK15/'Poradie - sporty'!CW15)</f>
        <v>0</v>
      </c>
      <c r="CX12" s="243">
        <f>IF('Poradie - sporty'!CX15="x",0,'Poradie - sporty'!$DK15/'Poradie - sporty'!CX15)</f>
        <v>4.1666666666666664E-2</v>
      </c>
      <c r="CY12" s="243">
        <f>IF('Poradie - sporty'!CY15="x",0,'Poradie - sporty'!$DK15/'Poradie - sporty'!CY15)</f>
        <v>1.7857142857142856E-2</v>
      </c>
      <c r="CZ12" s="243">
        <f>IF('Poradie - sporty'!CZ15="x",0,'Poradie - sporty'!$DK15/'Poradie - sporty'!CZ15)</f>
        <v>2.9411764705882353E-2</v>
      </c>
      <c r="DA12" s="243">
        <f>IF('Poradie - sporty'!DA15="x",0,'Poradie - sporty'!$DK15/'Poradie - sporty'!DA15)</f>
        <v>1.7857142857142856E-2</v>
      </c>
      <c r="DB12" s="243">
        <f>IF('Poradie - sporty'!DB15="x",0,'Poradie - sporty'!$DK15/'Poradie - sporty'!DB15)</f>
        <v>6.6666666666666666E-2</v>
      </c>
      <c r="DC12" s="243">
        <f>IF('Poradie - sporty'!DC15="x",0,'Poradie - sporty'!$DK15/'Poradie - sporty'!DC15)</f>
        <v>0</v>
      </c>
      <c r="DD12" s="243">
        <f>IF('Poradie - sporty'!DD15="x",0,'Poradie - sporty'!$DK15/'Poradie - sporty'!DD15)</f>
        <v>3.4482758620689655E-2</v>
      </c>
      <c r="DE12" s="243">
        <f>IF('Poradie - sporty'!DE15="x",0,'Poradie - sporty'!$DK15/'Poradie - sporty'!DE15)</f>
        <v>1.4925373134328358E-2</v>
      </c>
      <c r="DF12" s="243">
        <f>IF('Poradie - sporty'!DF15="x",0,'Poradie - sporty'!$DK15/'Poradie - sporty'!DF15)</f>
        <v>0</v>
      </c>
      <c r="DG12" s="243">
        <f>IF('Poradie - sporty'!DG15="x",0,'Poradie - sporty'!$DK15/'Poradie - sporty'!DG15)</f>
        <v>1.2048192771084338E-2</v>
      </c>
      <c r="DH12" s="243">
        <f>IF('Poradie - sporty'!DH15="x",0,'Poradie - sporty'!$DK15/'Poradie - sporty'!DH15)</f>
        <v>1.3698630136986301E-2</v>
      </c>
      <c r="DI12" s="243">
        <f>IF('Poradie - sporty'!DI15="x",0,'Poradie - sporty'!$DK15/'Poradie - sporty'!DI15)</f>
        <v>0</v>
      </c>
    </row>
    <row r="13" spans="1:116" ht="14.25" customHeight="1" x14ac:dyDescent="0.25">
      <c r="A13" s="239" t="s">
        <v>15</v>
      </c>
      <c r="B13" s="243">
        <f>IF('Poradie - sporty'!B16="x",0,'Poradie - sporty'!$DK16/'Poradie - sporty'!B16)</f>
        <v>0.12</v>
      </c>
      <c r="C13" s="243">
        <f>IF('Poradie - sporty'!C16="x",0,'Poradie - sporty'!$DK16/'Poradie - sporty'!C16)</f>
        <v>0</v>
      </c>
      <c r="D13" s="243">
        <f>IF('Poradie - sporty'!D16="x",0,'Poradie - sporty'!$DK16/'Poradie - sporty'!D16)</f>
        <v>0.10526315789473684</v>
      </c>
      <c r="E13" s="243">
        <f>IF('Poradie - sporty'!E16="x",0,'Poradie - sporty'!$DK16/'Poradie - sporty'!E16)</f>
        <v>0.16216216216216217</v>
      </c>
      <c r="F13" s="243">
        <f>IF('Poradie - sporty'!F16="x",0,'Poradie - sporty'!$DK16/'Poradie - sporty'!F16)</f>
        <v>0</v>
      </c>
      <c r="G13" s="243">
        <f>IF('Poradie - sporty'!G16="x",0,'Poradie - sporty'!$DK16/'Poradie - sporty'!G16)</f>
        <v>0.1276595744680851</v>
      </c>
      <c r="H13" s="243">
        <f>IF('Poradie - sporty'!H16="x",0,'Poradie - sporty'!$DK16/'Poradie - sporty'!H16)</f>
        <v>0</v>
      </c>
      <c r="I13" s="243">
        <f>IF('Poradie - sporty'!I16="x",0,'Poradie - sporty'!$DK16/'Poradie - sporty'!I16)</f>
        <v>0.3</v>
      </c>
      <c r="J13" s="243">
        <f>IF('Poradie - sporty'!J16="x",0,'Poradie - sporty'!$DK16/'Poradie - sporty'!J16)</f>
        <v>0.13333333333333333</v>
      </c>
      <c r="K13" s="243">
        <f>IF('Poradie - sporty'!K16="x",0,'Poradie - sporty'!$DK16/'Poradie - sporty'!K16)</f>
        <v>0.75</v>
      </c>
      <c r="L13" s="243">
        <f>IF('Poradie - sporty'!L16="x",0,'Poradie - sporty'!$DK16/'Poradie - sporty'!L16)</f>
        <v>9.5238095238095233E-2</v>
      </c>
      <c r="M13" s="243">
        <f>IF('Poradie - sporty'!M16="x",0,'Poradie - sporty'!$DK16/'Poradie - sporty'!M16)</f>
        <v>0.13043478260869565</v>
      </c>
      <c r="N13" s="243">
        <f>IF('Poradie - sporty'!N16="x",0,'Poradie - sporty'!$DK16/'Poradie - sporty'!N16)</f>
        <v>0.27272727272727271</v>
      </c>
      <c r="O13" s="243">
        <f>IF('Poradie - sporty'!O16="x",0,'Poradie - sporty'!$DK16/'Poradie - sporty'!O16)</f>
        <v>9.6774193548387094E-2</v>
      </c>
      <c r="P13" s="243">
        <f>IF('Poradie - sporty'!P16="x",0,'Poradie - sporty'!$DK16/'Poradie - sporty'!P16)</f>
        <v>0.13333333333333333</v>
      </c>
      <c r="Q13" s="243">
        <f>IF('Poradie - sporty'!Q16="x",0,'Poradie - sporty'!$DK16/'Poradie - sporty'!Q16)</f>
        <v>0</v>
      </c>
      <c r="R13" s="243">
        <f>IF('Poradie - sporty'!R16="x",0,'Poradie - sporty'!$DK16/'Poradie - sporty'!R16)</f>
        <v>0.15</v>
      </c>
      <c r="S13" s="243">
        <f>IF('Poradie - sporty'!S16="x",0,'Poradie - sporty'!$DK16/'Poradie - sporty'!S16)</f>
        <v>0.2</v>
      </c>
      <c r="T13" s="243">
        <f>IF('Poradie - sporty'!T16="x",0,'Poradie - sporty'!$DK16/'Poradie - sporty'!T16)</f>
        <v>0.12</v>
      </c>
      <c r="U13" s="243">
        <f>IF('Poradie - sporty'!U16="x",0,'Poradie - sporty'!$DK16/'Poradie - sporty'!U16)</f>
        <v>5.4054054054054057E-2</v>
      </c>
      <c r="V13" s="243">
        <f>IF('Poradie - sporty'!V16="x",0,'Poradie - sporty'!$DK16/'Poradie - sporty'!V16)</f>
        <v>0.1</v>
      </c>
      <c r="W13" s="243">
        <f>IF('Poradie - sporty'!W16="x",0,'Poradie - sporty'!$DK16/'Poradie - sporty'!W16)</f>
        <v>0.11764705882352941</v>
      </c>
      <c r="X13" s="243">
        <f>IF('Poradie - sporty'!X16="x",0,'Poradie - sporty'!$DK16/'Poradie - sporty'!X16)</f>
        <v>0.5</v>
      </c>
      <c r="Y13" s="243">
        <f>IF('Poradie - sporty'!Y16="x",0,'Poradie - sporty'!$DK16/'Poradie - sporty'!Y16)</f>
        <v>0</v>
      </c>
      <c r="Z13" s="243">
        <f>IF('Poradie - sporty'!Z16="x",0,'Poradie - sporty'!$DK16/'Poradie - sporty'!Z16)</f>
        <v>0</v>
      </c>
      <c r="AA13" s="243">
        <f>IF('Poradie - sporty'!AA16="x",0,'Poradie - sporty'!$DK16/'Poradie - sporty'!AA16)</f>
        <v>0.11320754716981132</v>
      </c>
      <c r="AB13" s="243">
        <f>IF('Poradie - sporty'!AB16="x",0,'Poradie - sporty'!$DK16/'Poradie - sporty'!AB16)</f>
        <v>0.31578947368421051</v>
      </c>
      <c r="AC13" s="243">
        <f>IF('Poradie - sporty'!AC16="x",0,'Poradie - sporty'!$DK16/'Poradie - sporty'!AC16)</f>
        <v>0.18181818181818182</v>
      </c>
      <c r="AD13" s="243">
        <f>IF('Poradie - sporty'!AD16="x",0,'Poradie - sporty'!$DK16/'Poradie - sporty'!AD16)</f>
        <v>0.23076923076923078</v>
      </c>
      <c r="AE13" s="243">
        <f>IF('Poradie - sporty'!AE16="x",0,'Poradie - sporty'!$DK16/'Poradie - sporty'!AE16)</f>
        <v>0.11320754716981132</v>
      </c>
      <c r="AF13" s="243">
        <f>IF('Poradie - sporty'!AF16="x",0,'Poradie - sporty'!$DK16/'Poradie - sporty'!AF16)</f>
        <v>0</v>
      </c>
      <c r="AG13" s="243">
        <f>IF('Poradie - sporty'!AG16="x",0,'Poradie - sporty'!$DK16/'Poradie - sporty'!AG16)</f>
        <v>0</v>
      </c>
      <c r="AH13" s="243">
        <f>IF('Poradie - sporty'!AH16="x",0,'Poradie - sporty'!$DK16/'Poradie - sporty'!AH16)</f>
        <v>0.48</v>
      </c>
      <c r="AI13" s="243">
        <f>IF('Poradie - sporty'!AI16="x",0,'Poradie - sporty'!$DK16/'Poradie - sporty'!AI16)</f>
        <v>0.22222222222222221</v>
      </c>
      <c r="AJ13" s="243">
        <f>IF('Poradie - sporty'!AJ16="x",0,'Poradie - sporty'!$DK16/'Poradie - sporty'!AJ16)</f>
        <v>0.21428571428571427</v>
      </c>
      <c r="AK13" s="243">
        <f>IF('Poradie - sporty'!AK16="x",0,'Poradie - sporty'!$DK16/'Poradie - sporty'!AK16)</f>
        <v>0.1276595744680851</v>
      </c>
      <c r="AL13" s="243">
        <f>IF('Poradie - sporty'!AL16="x",0,'Poradie - sporty'!$DK16/'Poradie - sporty'!AL16)</f>
        <v>0</v>
      </c>
      <c r="AM13" s="243">
        <f>IF('Poradie - sporty'!AM16="x",0,'Poradie - sporty'!$DK16/'Poradie - sporty'!AM16)</f>
        <v>0</v>
      </c>
      <c r="AN13" s="243">
        <f>IF('Poradie - sporty'!AN16="x",0,'Poradie - sporty'!$DK16/'Poradie - sporty'!AN16)</f>
        <v>0.54545454545454541</v>
      </c>
      <c r="AO13" s="243">
        <f>IF('Poradie - sporty'!AO16="x",0,'Poradie - sporty'!$DK16/'Poradie - sporty'!AO16)</f>
        <v>0.54545454545454541</v>
      </c>
      <c r="AP13" s="243">
        <f>IF('Poradie - sporty'!AP16="x",0,'Poradie - sporty'!$DK16/'Poradie - sporty'!AP16)</f>
        <v>6.3829787234042548E-2</v>
      </c>
      <c r="AQ13" s="243">
        <f>IF('Poradie - sporty'!AQ16="x",0,'Poradie - sporty'!$DK16/'Poradie - sporty'!AQ16)</f>
        <v>0</v>
      </c>
      <c r="AR13" s="243">
        <f>IF('Poradie - sporty'!AR16="x",0,'Poradie - sporty'!$DK16/'Poradie - sporty'!AR16)</f>
        <v>0</v>
      </c>
      <c r="AS13" s="243">
        <f>IF('Poradie - sporty'!AS16="x",0,'Poradie - sporty'!$DK16/'Poradie - sporty'!AS16)</f>
        <v>9.375E-2</v>
      </c>
      <c r="AT13" s="243">
        <f>IF('Poradie - sporty'!AT16="x",0,'Poradie - sporty'!$DK16/'Poradie - sporty'!AT16)</f>
        <v>6.3829787234042548E-2</v>
      </c>
      <c r="AU13" s="243">
        <f>IF('Poradie - sporty'!AU16="x",0,'Poradie - sporty'!$DK16/'Poradie - sporty'!AU16)</f>
        <v>8.9552238805970144E-2</v>
      </c>
      <c r="AV13" s="243">
        <f>IF('Poradie - sporty'!AV16="x",0,'Poradie - sporty'!$DK16/'Poradie - sporty'!AV16)</f>
        <v>0</v>
      </c>
      <c r="AW13" s="243">
        <f>IF('Poradie - sporty'!AW16="x",0,'Poradie - sporty'!$DK16/'Poradie - sporty'!AW16)</f>
        <v>0.20689655172413793</v>
      </c>
      <c r="AX13" s="243">
        <f>IF('Poradie - sporty'!AX16="x",0,'Poradie - sporty'!$DK16/'Poradie - sporty'!AX16)</f>
        <v>0.10526315789473684</v>
      </c>
      <c r="AY13" s="243">
        <f>IF('Poradie - sporty'!AY16="x",0,'Poradie - sporty'!$DK16/'Poradie - sporty'!AY16)</f>
        <v>0.14285714285714285</v>
      </c>
      <c r="AZ13" s="243">
        <f>IF('Poradie - sporty'!AZ16="x",0,'Poradie - sporty'!$DK16/'Poradie - sporty'!AZ16)</f>
        <v>0</v>
      </c>
      <c r="BA13" s="243">
        <f>IF('Poradie - sporty'!BA16="x",0,'Poradie - sporty'!$DK16/'Poradie - sporty'!BA16)</f>
        <v>9.5238095238095233E-2</v>
      </c>
      <c r="BB13" s="243">
        <f>IF('Poradie - sporty'!BB16="x",0,'Poradie - sporty'!$DK16/'Poradie - sporty'!BB16)</f>
        <v>0</v>
      </c>
      <c r="BC13" s="243">
        <f>IF('Poradie - sporty'!BC16="x",0,'Poradie - sporty'!$DK16/'Poradie - sporty'!BC16)</f>
        <v>0</v>
      </c>
      <c r="BD13" s="243">
        <f>IF('Poradie - sporty'!BD16="x",0,'Poradie - sporty'!$DK16/'Poradie - sporty'!BD16)</f>
        <v>0</v>
      </c>
      <c r="BE13" s="243">
        <f>IF('Poradie - sporty'!BE16="x",0,'Poradie - sporty'!$DK16/'Poradie - sporty'!BE16)</f>
        <v>7.3170731707317069E-2</v>
      </c>
      <c r="BF13" s="243">
        <f>IF('Poradie - sporty'!BF16="x",0,'Poradie - sporty'!$DK16/'Poradie - sporty'!BF16)</f>
        <v>0</v>
      </c>
      <c r="BG13" s="243">
        <f>IF('Poradie - sporty'!BG16="x",0,'Poradie - sporty'!$DK16/'Poradie - sporty'!BG16)</f>
        <v>0.3</v>
      </c>
      <c r="BH13" s="243">
        <f>IF('Poradie - sporty'!BH16="x",0,'Poradie - sporty'!$DK16/'Poradie - sporty'!BH16)</f>
        <v>0.16</v>
      </c>
      <c r="BI13" s="243">
        <f>IF('Poradie - sporty'!BI16="x",0,'Poradie - sporty'!$DK16/'Poradie - sporty'!BI16)</f>
        <v>0</v>
      </c>
      <c r="BJ13" s="243">
        <f>IF('Poradie - sporty'!BJ16="x",0,'Poradie - sporty'!$DK16/'Poradie - sporty'!BJ16)</f>
        <v>0</v>
      </c>
      <c r="BK13" s="243">
        <f>IF('Poradie - sporty'!BK16="x",0,'Poradie - sporty'!$DK16/'Poradie - sporty'!BK16)</f>
        <v>0</v>
      </c>
      <c r="BL13" s="243">
        <f>IF('Poradie - sporty'!BL16="x",0,'Poradie - sporty'!$DK16/'Poradie - sporty'!BL16)</f>
        <v>0</v>
      </c>
      <c r="BM13" s="243">
        <f>IF('Poradie - sporty'!BM16="x",0,'Poradie - sporty'!$DK16/'Poradie - sporty'!BM16)</f>
        <v>0</v>
      </c>
      <c r="BN13" s="243">
        <f>IF('Poradie - sporty'!BN16="x",0,'Poradie - sporty'!$DK16/'Poradie - sporty'!BN16)</f>
        <v>0</v>
      </c>
      <c r="BO13" s="243">
        <f>IF('Poradie - sporty'!BO16="x",0,'Poradie - sporty'!$DK16/'Poradie - sporty'!BO16)</f>
        <v>8.1081081081081086E-2</v>
      </c>
      <c r="BP13" s="243">
        <f>IF('Poradie - sporty'!BP16="x",0,'Poradie - sporty'!$DK16/'Poradie - sporty'!BP16)</f>
        <v>9.6774193548387094E-2</v>
      </c>
      <c r="BQ13" s="243">
        <f>IF('Poradie - sporty'!BQ16="x",0,'Poradie - sporty'!$DK16/'Poradie - sporty'!BQ16)</f>
        <v>9.6774193548387094E-2</v>
      </c>
      <c r="BR13" s="243">
        <f>IF('Poradie - sporty'!BR16="x",0,'Poradie - sporty'!$DK16/'Poradie - sporty'!BR16)</f>
        <v>0.2608695652173913</v>
      </c>
      <c r="BS13" s="243">
        <f>IF('Poradie - sporty'!BS16="x",0,'Poradie - sporty'!$DK16/'Poradie - sporty'!BS16)</f>
        <v>0</v>
      </c>
      <c r="BT13" s="243">
        <f>IF('Poradie - sporty'!BT16="x",0,'Poradie - sporty'!$DK16/'Poradie - sporty'!BT16)</f>
        <v>0</v>
      </c>
      <c r="BU13" s="243">
        <f>IF('Poradie - sporty'!BU16="x",0,'Poradie - sporty'!$DK16/'Poradie - sporty'!BU16)</f>
        <v>0.8571428571428571</v>
      </c>
      <c r="BV13" s="243">
        <f>IF('Poradie - sporty'!BV16="x",0,'Poradie - sporty'!$DK16/'Poradie - sporty'!BV16)</f>
        <v>0</v>
      </c>
      <c r="BW13" s="243">
        <f>IF('Poradie - sporty'!BW16="x",0,'Poradie - sporty'!$DK16/'Poradie - sporty'!BW16)</f>
        <v>0</v>
      </c>
      <c r="BX13" s="243">
        <f>IF('Poradie - sporty'!BX16="x",0,'Poradie - sporty'!$DK16/'Poradie - sporty'!BX16)</f>
        <v>0</v>
      </c>
      <c r="BY13" s="243">
        <f>IF('Poradie - sporty'!BY16="x",0,'Poradie - sporty'!$DK16/'Poradie - sporty'!BY16)</f>
        <v>0.17142857142857143</v>
      </c>
      <c r="BZ13" s="243">
        <f>IF('Poradie - sporty'!BZ16="x",0,'Poradie - sporty'!$DK16/'Poradie - sporty'!BZ16)</f>
        <v>0</v>
      </c>
      <c r="CA13" s="243">
        <f>IF('Poradie - sporty'!CA16="x",0,'Poradie - sporty'!$DK16/'Poradie - sporty'!CA16)</f>
        <v>0.5</v>
      </c>
      <c r="CB13" s="243">
        <f>IF('Poradie - sporty'!CB16="x",0,'Poradie - sporty'!$DK16/'Poradie - sporty'!CB16)</f>
        <v>0.17647058823529413</v>
      </c>
      <c r="CC13" s="243">
        <f>IF('Poradie - sporty'!CC16="x",0,'Poradie - sporty'!$DK16/'Poradie - sporty'!CC16)</f>
        <v>0</v>
      </c>
      <c r="CD13" s="243">
        <f>IF('Poradie - sporty'!CD16="x",0,'Poradie - sporty'!$DK16/'Poradie - sporty'!CD16)</f>
        <v>0.10714285714285714</v>
      </c>
      <c r="CE13" s="243">
        <f>IF('Poradie - sporty'!CE16="x",0,'Poradie - sporty'!$DK16/'Poradie - sporty'!CE16)</f>
        <v>0.16901408450704225</v>
      </c>
      <c r="CF13" s="243">
        <f>IF('Poradie - sporty'!CF16="x",0,'Poradie - sporty'!$DK16/'Poradie - sporty'!CF16)</f>
        <v>0.125</v>
      </c>
      <c r="CG13" s="243">
        <f>IF('Poradie - sporty'!CG16="x",0,'Poradie - sporty'!$DK16/'Poradie - sporty'!CG16)</f>
        <v>0</v>
      </c>
      <c r="CH13" s="243">
        <f>IF('Poradie - sporty'!CH16="x",0,'Poradie - sporty'!$DK16/'Poradie - sporty'!CH16)</f>
        <v>0.23076923076923078</v>
      </c>
      <c r="CI13" s="243">
        <f>IF('Poradie - sporty'!CI16="x",0,'Poradie - sporty'!$DK16/'Poradie - sporty'!CI16)</f>
        <v>0</v>
      </c>
      <c r="CJ13" s="243">
        <f>IF('Poradie - sporty'!CJ16="x",0,'Poradie - sporty'!$DK16/'Poradie - sporty'!CJ16)</f>
        <v>0</v>
      </c>
      <c r="CK13" s="243">
        <f>IF('Poradie - sporty'!CK16="x",0,'Poradie - sporty'!$DK16/'Poradie - sporty'!CK16)</f>
        <v>0</v>
      </c>
      <c r="CL13" s="243">
        <f>IF('Poradie - sporty'!CL16="x",0,'Poradie - sporty'!$DK16/'Poradie - sporty'!CL16)</f>
        <v>0.17647058823529413</v>
      </c>
      <c r="CM13" s="243">
        <f>IF('Poradie - sporty'!CM16="x",0,'Poradie - sporty'!$DK16/'Poradie - sporty'!CM16)</f>
        <v>0.24</v>
      </c>
      <c r="CN13" s="243">
        <f>IF('Poradie - sporty'!CN16="x",0,'Poradie - sporty'!$DK16/'Poradie - sporty'!CN16)</f>
        <v>0</v>
      </c>
      <c r="CO13" s="243">
        <f>IF('Poradie - sporty'!CO16="x",0,'Poradie - sporty'!$DK16/'Poradie - sporty'!CO16)</f>
        <v>0.3</v>
      </c>
      <c r="CP13" s="243">
        <f>IF('Poradie - sporty'!CP16="x",0,'Poradie - sporty'!$DK16/'Poradie - sporty'!CP16)</f>
        <v>0</v>
      </c>
      <c r="CQ13" s="243">
        <f>IF('Poradie - sporty'!CQ16="x",0,'Poradie - sporty'!$DK16/'Poradie - sporty'!CQ16)</f>
        <v>0</v>
      </c>
      <c r="CR13" s="243">
        <f>IF('Poradie - sporty'!CR16="x",0,'Poradie - sporty'!$DK16/'Poradie - sporty'!CR16)</f>
        <v>0</v>
      </c>
      <c r="CS13" s="243">
        <f>IF('Poradie - sporty'!CS16="x",0,'Poradie - sporty'!$DK16/'Poradie - sporty'!CS16)</f>
        <v>0.13636363636363635</v>
      </c>
      <c r="CT13" s="243">
        <f>IF('Poradie - sporty'!CT16="x",0,'Poradie - sporty'!$DK16/'Poradie - sporty'!CT16)</f>
        <v>0</v>
      </c>
      <c r="CU13" s="243">
        <f>IF('Poradie - sporty'!CU16="x",0,'Poradie - sporty'!$DK16/'Poradie - sporty'!CU16)</f>
        <v>0</v>
      </c>
      <c r="CV13" s="243">
        <f>IF('Poradie - sporty'!CV16="x",0,'Poradie - sporty'!$DK16/'Poradie - sporty'!CV16)</f>
        <v>0</v>
      </c>
      <c r="CW13" s="243">
        <f>IF('Poradie - sporty'!CW16="x",0,'Poradie - sporty'!$DK16/'Poradie - sporty'!CW16)</f>
        <v>0</v>
      </c>
      <c r="CX13" s="243">
        <f>IF('Poradie - sporty'!CX16="x",0,'Poradie - sporty'!$DK16/'Poradie - sporty'!CX16)</f>
        <v>0</v>
      </c>
      <c r="CY13" s="243">
        <f>IF('Poradie - sporty'!CY16="x",0,'Poradie - sporty'!$DK16/'Poradie - sporty'!CY16)</f>
        <v>7.792207792207792E-2</v>
      </c>
      <c r="CZ13" s="243">
        <f>IF('Poradie - sporty'!CZ16="x",0,'Poradie - sporty'!$DK16/'Poradie - sporty'!CZ16)</f>
        <v>3.7267080745341616E-2</v>
      </c>
      <c r="DA13" s="243">
        <f>IF('Poradie - sporty'!DA16="x",0,'Poradie - sporty'!$DK16/'Poradie - sporty'!DA16)</f>
        <v>0.11538461538461539</v>
      </c>
      <c r="DB13" s="243">
        <f>IF('Poradie - sporty'!DB16="x",0,'Poradie - sporty'!$DK16/'Poradie - sporty'!DB16)</f>
        <v>0.1276595744680851</v>
      </c>
      <c r="DC13" s="243">
        <f>IF('Poradie - sporty'!DC16="x",0,'Poradie - sporty'!$DK16/'Poradie - sporty'!DC16)</f>
        <v>0</v>
      </c>
      <c r="DD13" s="243">
        <f>IF('Poradie - sporty'!DD16="x",0,'Poradie - sporty'!$DK16/'Poradie - sporty'!DD16)</f>
        <v>1</v>
      </c>
      <c r="DE13" s="243">
        <f>IF('Poradie - sporty'!DE16="x",0,'Poradie - sporty'!$DK16/'Poradie - sporty'!DE16)</f>
        <v>0.16</v>
      </c>
      <c r="DF13" s="243">
        <f>IF('Poradie - sporty'!DF16="x",0,'Poradie - sporty'!$DK16/'Poradie - sporty'!DF16)</f>
        <v>0</v>
      </c>
      <c r="DG13" s="243">
        <f>IF('Poradie - sporty'!DG16="x",0,'Poradie - sporty'!$DK16/'Poradie - sporty'!DG16)</f>
        <v>0.11538461538461539</v>
      </c>
      <c r="DH13" s="243">
        <f>IF('Poradie - sporty'!DH16="x",0,'Poradie - sporty'!$DK16/'Poradie - sporty'!DH16)</f>
        <v>0.375</v>
      </c>
      <c r="DI13" s="243">
        <f>IF('Poradie - sporty'!DI16="x",0,'Poradie - sporty'!$DK16/'Poradie - sporty'!DI16)</f>
        <v>0</v>
      </c>
    </row>
    <row r="14" spans="1:116" ht="14.25" customHeight="1" x14ac:dyDescent="0.25">
      <c r="A14" s="239" t="s">
        <v>16</v>
      </c>
      <c r="B14" s="243">
        <f>IF('Poradie - sporty'!B17="x",0,'Poradie - sporty'!$DK17/'Poradie - sporty'!B17)</f>
        <v>5.5555555555555552E-2</v>
      </c>
      <c r="C14" s="243">
        <f>IF('Poradie - sporty'!C17="x",0,'Poradie - sporty'!$DK17/'Poradie - sporty'!C17)</f>
        <v>0.13333333333333333</v>
      </c>
      <c r="D14" s="243">
        <f>IF('Poradie - sporty'!D17="x",0,'Poradie - sporty'!$DK17/'Poradie - sporty'!D17)</f>
        <v>0.05</v>
      </c>
      <c r="E14" s="243">
        <f>IF('Poradie - sporty'!E17="x",0,'Poradie - sporty'!$DK17/'Poradie - sporty'!E17)</f>
        <v>3.6363636363636362E-2</v>
      </c>
      <c r="F14" s="243">
        <f>IF('Poradie - sporty'!F17="x",0,'Poradie - sporty'!$DK17/'Poradie - sporty'!F17)</f>
        <v>0</v>
      </c>
      <c r="G14" s="243">
        <f>IF('Poradie - sporty'!G17="x",0,'Poradie - sporty'!$DK17/'Poradie - sporty'!G17)</f>
        <v>4.4444444444444446E-2</v>
      </c>
      <c r="H14" s="243">
        <f>IF('Poradie - sporty'!H17="x",0,'Poradie - sporty'!$DK17/'Poradie - sporty'!H17)</f>
        <v>0</v>
      </c>
      <c r="I14" s="243">
        <f>IF('Poradie - sporty'!I17="x",0,'Poradie - sporty'!$DK17/'Poradie - sporty'!I17)</f>
        <v>0.66666666666666663</v>
      </c>
      <c r="J14" s="243">
        <f>IF('Poradie - sporty'!J17="x",0,'Poradie - sporty'!$DK17/'Poradie - sporty'!J17)</f>
        <v>5.4054054054054057E-2</v>
      </c>
      <c r="K14" s="243">
        <f>IF('Poradie - sporty'!K17="x",0,'Poradie - sporty'!$DK17/'Poradie - sporty'!K17)</f>
        <v>0.66666666666666663</v>
      </c>
      <c r="L14" s="243">
        <f>IF('Poradie - sporty'!L17="x",0,'Poradie - sporty'!$DK17/'Poradie - sporty'!L17)</f>
        <v>3.125E-2</v>
      </c>
      <c r="M14" s="243">
        <f>IF('Poradie - sporty'!M17="x",0,'Poradie - sporty'!$DK17/'Poradie - sporty'!M17)</f>
        <v>4.7619047619047616E-2</v>
      </c>
      <c r="N14" s="243">
        <f>IF('Poradie - sporty'!N17="x",0,'Poradie - sporty'!$DK17/'Poradie - sporty'!N17)</f>
        <v>0.12903225806451613</v>
      </c>
      <c r="O14" s="243">
        <f>IF('Poradie - sporty'!O17="x",0,'Poradie - sporty'!$DK17/'Poradie - sporty'!O17)</f>
        <v>5.5555555555555552E-2</v>
      </c>
      <c r="P14" s="243">
        <f>IF('Poradie - sporty'!P17="x",0,'Poradie - sporty'!$DK17/'Poradie - sporty'!P17)</f>
        <v>0.08</v>
      </c>
      <c r="Q14" s="243">
        <f>IF('Poradie - sporty'!Q17="x",0,'Poradie - sporty'!$DK17/'Poradie - sporty'!Q17)</f>
        <v>0</v>
      </c>
      <c r="R14" s="243">
        <f>IF('Poradie - sporty'!R17="x",0,'Poradie - sporty'!$DK17/'Poradie - sporty'!R17)</f>
        <v>8.6956521739130432E-2</v>
      </c>
      <c r="S14" s="243">
        <f>IF('Poradie - sporty'!S17="x",0,'Poradie - sporty'!$DK17/'Poradie - sporty'!S17)</f>
        <v>4.878048780487805E-2</v>
      </c>
      <c r="T14" s="243">
        <f>IF('Poradie - sporty'!T17="x",0,'Poradie - sporty'!$DK17/'Poradie - sporty'!T17)</f>
        <v>0.33333333333333331</v>
      </c>
      <c r="U14" s="243">
        <f>IF('Poradie - sporty'!U17="x",0,'Poradie - sporty'!$DK17/'Poradie - sporty'!U17)</f>
        <v>3.6363636363636362E-2</v>
      </c>
      <c r="V14" s="243">
        <f>IF('Poradie - sporty'!V17="x",0,'Poradie - sporty'!$DK17/'Poradie - sporty'!V17)</f>
        <v>4.878048780487805E-2</v>
      </c>
      <c r="W14" s="243">
        <f>IF('Poradie - sporty'!W17="x",0,'Poradie - sporty'!$DK17/'Poradie - sporty'!W17)</f>
        <v>4.1666666666666664E-2</v>
      </c>
      <c r="X14" s="243">
        <f>IF('Poradie - sporty'!X17="x",0,'Poradie - sporty'!$DK17/'Poradie - sporty'!X17)</f>
        <v>0</v>
      </c>
      <c r="Y14" s="243">
        <f>IF('Poradie - sporty'!Y17="x",0,'Poradie - sporty'!$DK17/'Poradie - sporty'!Y17)</f>
        <v>7.6923076923076927E-2</v>
      </c>
      <c r="Z14" s="243">
        <f>IF('Poradie - sporty'!Z17="x",0,'Poradie - sporty'!$DK17/'Poradie - sporty'!Z17)</f>
        <v>2.2988505747126436E-2</v>
      </c>
      <c r="AA14" s="243">
        <f>IF('Poradie - sporty'!AA17="x",0,'Poradie - sporty'!$DK17/'Poradie - sporty'!AA17)</f>
        <v>0.12121212121212122</v>
      </c>
      <c r="AB14" s="243">
        <f>IF('Poradie - sporty'!AB17="x",0,'Poradie - sporty'!$DK17/'Poradie - sporty'!AB17)</f>
        <v>0.13333333333333333</v>
      </c>
      <c r="AC14" s="243">
        <f>IF('Poradie - sporty'!AC17="x",0,'Poradie - sporty'!$DK17/'Poradie - sporty'!AC17)</f>
        <v>3.5714285714285712E-2</v>
      </c>
      <c r="AD14" s="243">
        <f>IF('Poradie - sporty'!AD17="x",0,'Poradie - sporty'!$DK17/'Poradie - sporty'!AD17)</f>
        <v>0.125</v>
      </c>
      <c r="AE14" s="243">
        <f>IF('Poradie - sporty'!AE17="x",0,'Poradie - sporty'!$DK17/'Poradie - sporty'!AE17)</f>
        <v>0.11764705882352941</v>
      </c>
      <c r="AF14" s="243">
        <f>IF('Poradie - sporty'!AF17="x",0,'Poradie - sporty'!$DK17/'Poradie - sporty'!AF17)</f>
        <v>0</v>
      </c>
      <c r="AG14" s="243">
        <f>IF('Poradie - sporty'!AG17="x",0,'Poradie - sporty'!$DK17/'Poradie - sporty'!AG17)</f>
        <v>0</v>
      </c>
      <c r="AH14" s="243">
        <f>IF('Poradie - sporty'!AH17="x",0,'Poradie - sporty'!$DK17/'Poradie - sporty'!AH17)</f>
        <v>0</v>
      </c>
      <c r="AI14" s="243">
        <f>IF('Poradie - sporty'!AI17="x",0,'Poradie - sporty'!$DK17/'Poradie - sporty'!AI17)</f>
        <v>8.6956521739130432E-2</v>
      </c>
      <c r="AJ14" s="243">
        <f>IF('Poradie - sporty'!AJ17="x",0,'Poradie - sporty'!$DK17/'Poradie - sporty'!AJ17)</f>
        <v>0.22222222222222221</v>
      </c>
      <c r="AK14" s="243">
        <f>IF('Poradie - sporty'!AK17="x",0,'Poradie - sporty'!$DK17/'Poradie - sporty'!AK17)</f>
        <v>3.125E-2</v>
      </c>
      <c r="AL14" s="243">
        <f>IF('Poradie - sporty'!AL17="x",0,'Poradie - sporty'!$DK17/'Poradie - sporty'!AL17)</f>
        <v>3.2786885245901641E-2</v>
      </c>
      <c r="AM14" s="243">
        <f>IF('Poradie - sporty'!AM17="x",0,'Poradie - sporty'!$DK17/'Poradie - sporty'!AM17)</f>
        <v>0</v>
      </c>
      <c r="AN14" s="243">
        <f>IF('Poradie - sporty'!AN17="x",0,'Poradie - sporty'!$DK17/'Poradie - sporty'!AN17)</f>
        <v>1</v>
      </c>
      <c r="AO14" s="243">
        <f>IF('Poradie - sporty'!AO17="x",0,'Poradie - sporty'!$DK17/'Poradie - sporty'!AO17)</f>
        <v>0.2857142857142857</v>
      </c>
      <c r="AP14" s="243">
        <f>IF('Poradie - sporty'!AP17="x",0,'Poradie - sporty'!$DK17/'Poradie - sporty'!AP17)</f>
        <v>4.878048780487805E-2</v>
      </c>
      <c r="AQ14" s="243">
        <f>IF('Poradie - sporty'!AQ17="x",0,'Poradie - sporty'!$DK17/'Poradie - sporty'!AQ17)</f>
        <v>0</v>
      </c>
      <c r="AR14" s="243">
        <f>IF('Poradie - sporty'!AR17="x",0,'Poradie - sporty'!$DK17/'Poradie - sporty'!AR17)</f>
        <v>7.1428571428571425E-2</v>
      </c>
      <c r="AS14" s="243">
        <f>IF('Poradie - sporty'!AS17="x",0,'Poradie - sporty'!$DK17/'Poradie - sporty'!AS17)</f>
        <v>0.08</v>
      </c>
      <c r="AT14" s="243">
        <f>IF('Poradie - sporty'!AT17="x",0,'Poradie - sporty'!$DK17/'Poradie - sporty'!AT17)</f>
        <v>6.6666666666666666E-2</v>
      </c>
      <c r="AU14" s="243">
        <f>IF('Poradie - sporty'!AU17="x",0,'Poradie - sporty'!$DK17/'Poradie - sporty'!AU17)</f>
        <v>4.3478260869565216E-2</v>
      </c>
      <c r="AV14" s="243">
        <f>IF('Poradie - sporty'!AV17="x",0,'Poradie - sporty'!$DK17/'Poradie - sporty'!AV17)</f>
        <v>0</v>
      </c>
      <c r="AW14" s="243">
        <f>IF('Poradie - sporty'!AW17="x",0,'Poradie - sporty'!$DK17/'Poradie - sporty'!AW17)</f>
        <v>0.33333333333333331</v>
      </c>
      <c r="AX14" s="243">
        <f>IF('Poradie - sporty'!AX17="x",0,'Poradie - sporty'!$DK17/'Poradie - sporty'!AX17)</f>
        <v>3.6363636363636362E-2</v>
      </c>
      <c r="AY14" s="243">
        <f>IF('Poradie - sporty'!AY17="x",0,'Poradie - sporty'!$DK17/'Poradie - sporty'!AY17)</f>
        <v>0.66666666666666663</v>
      </c>
      <c r="AZ14" s="243">
        <f>IF('Poradie - sporty'!AZ17="x",0,'Poradie - sporty'!$DK17/'Poradie - sporty'!AZ17)</f>
        <v>0.2</v>
      </c>
      <c r="BA14" s="243">
        <f>IF('Poradie - sporty'!BA17="x",0,'Poradie - sporty'!$DK17/'Poradie - sporty'!BA17)</f>
        <v>2.2727272727272728E-2</v>
      </c>
      <c r="BB14" s="243">
        <f>IF('Poradie - sporty'!BB17="x",0,'Poradie - sporty'!$DK17/'Poradie - sporty'!BB17)</f>
        <v>0</v>
      </c>
      <c r="BC14" s="243">
        <f>IF('Poradie - sporty'!BC17="x",0,'Poradie - sporty'!$DK17/'Poradie - sporty'!BC17)</f>
        <v>0.10526315789473684</v>
      </c>
      <c r="BD14" s="243">
        <f>IF('Poradie - sporty'!BD17="x",0,'Poradie - sporty'!$DK17/'Poradie - sporty'!BD17)</f>
        <v>0</v>
      </c>
      <c r="BE14" s="243">
        <f>IF('Poradie - sporty'!BE17="x",0,'Poradie - sporty'!$DK17/'Poradie - sporty'!BE17)</f>
        <v>0.08</v>
      </c>
      <c r="BF14" s="243">
        <f>IF('Poradie - sporty'!BF17="x",0,'Poradie - sporty'!$DK17/'Poradie - sporty'!BF17)</f>
        <v>8.8888888888888892E-2</v>
      </c>
      <c r="BG14" s="243">
        <f>IF('Poradie - sporty'!BG17="x",0,'Poradie - sporty'!$DK17/'Poradie - sporty'!BG17)</f>
        <v>0.33333333333333331</v>
      </c>
      <c r="BH14" s="243">
        <f>IF('Poradie - sporty'!BH17="x",0,'Poradie - sporty'!$DK17/'Poradie - sporty'!BH17)</f>
        <v>4.0816326530612242E-2</v>
      </c>
      <c r="BI14" s="243">
        <f>IF('Poradie - sporty'!BI17="x",0,'Poradie - sporty'!$DK17/'Poradie - sporty'!BI17)</f>
        <v>3.6363636363636362E-2</v>
      </c>
      <c r="BJ14" s="243">
        <f>IF('Poradie - sporty'!BJ17="x",0,'Poradie - sporty'!$DK17/'Poradie - sporty'!BJ17)</f>
        <v>0.25</v>
      </c>
      <c r="BK14" s="243">
        <f>IF('Poradie - sporty'!BK17="x",0,'Poradie - sporty'!$DK17/'Poradie - sporty'!BK17)</f>
        <v>0</v>
      </c>
      <c r="BL14" s="243">
        <f>IF('Poradie - sporty'!BL17="x",0,'Poradie - sporty'!$DK17/'Poradie - sporty'!BL17)</f>
        <v>4.7619047619047616E-2</v>
      </c>
      <c r="BM14" s="243">
        <f>IF('Poradie - sporty'!BM17="x",0,'Poradie - sporty'!$DK17/'Poradie - sporty'!BM17)</f>
        <v>0</v>
      </c>
      <c r="BN14" s="243">
        <f>IF('Poradie - sporty'!BN17="x",0,'Poradie - sporty'!$DK17/'Poradie - sporty'!BN17)</f>
        <v>0.22222222222222221</v>
      </c>
      <c r="BO14" s="243">
        <f>IF('Poradie - sporty'!BO17="x",0,'Poradie - sporty'!$DK17/'Poradie - sporty'!BO17)</f>
        <v>9.0909090909090912E-2</v>
      </c>
      <c r="BP14" s="243">
        <f>IF('Poradie - sporty'!BP17="x",0,'Poradie - sporty'!$DK17/'Poradie - sporty'!BP17)</f>
        <v>4.0816326530612242E-2</v>
      </c>
      <c r="BQ14" s="243">
        <f>IF('Poradie - sporty'!BQ17="x",0,'Poradie - sporty'!$DK17/'Poradie - sporty'!BQ17)</f>
        <v>5.8823529411764705E-2</v>
      </c>
      <c r="BR14" s="243">
        <f>IF('Poradie - sporty'!BR17="x",0,'Poradie - sporty'!$DK17/'Poradie - sporty'!BR17)</f>
        <v>5.5555555555555552E-2</v>
      </c>
      <c r="BS14" s="243">
        <f>IF('Poradie - sporty'!BS17="x",0,'Poradie - sporty'!$DK17/'Poradie - sporty'!BS17)</f>
        <v>0</v>
      </c>
      <c r="BT14" s="243">
        <f>IF('Poradie - sporty'!BT17="x",0,'Poradie - sporty'!$DK17/'Poradie - sporty'!BT17)</f>
        <v>0</v>
      </c>
      <c r="BU14" s="243">
        <f>IF('Poradie - sporty'!BU17="x",0,'Poradie - sporty'!$DK17/'Poradie - sporty'!BU17)</f>
        <v>0.66666666666666663</v>
      </c>
      <c r="BV14" s="243">
        <f>IF('Poradie - sporty'!BV17="x",0,'Poradie - sporty'!$DK17/'Poradie - sporty'!BV17)</f>
        <v>0.11764705882352941</v>
      </c>
      <c r="BW14" s="243">
        <f>IF('Poradie - sporty'!BW17="x",0,'Poradie - sporty'!$DK17/'Poradie - sporty'!BW17)</f>
        <v>0</v>
      </c>
      <c r="BX14" s="243">
        <f>IF('Poradie - sporty'!BX17="x",0,'Poradie - sporty'!$DK17/'Poradie - sporty'!BX17)</f>
        <v>0</v>
      </c>
      <c r="BY14" s="243">
        <f>IF('Poradie - sporty'!BY17="x",0,'Poradie - sporty'!$DK17/'Poradie - sporty'!BY17)</f>
        <v>0.13333333333333333</v>
      </c>
      <c r="BZ14" s="243">
        <f>IF('Poradie - sporty'!BZ17="x",0,'Poradie - sporty'!$DK17/'Poradie - sporty'!BZ17)</f>
        <v>6.1538461538461542E-2</v>
      </c>
      <c r="CA14" s="243">
        <f>IF('Poradie - sporty'!CA17="x",0,'Poradie - sporty'!$DK17/'Poradie - sporty'!CA17)</f>
        <v>0.13333333333333333</v>
      </c>
      <c r="CB14" s="243">
        <f>IF('Poradie - sporty'!CB17="x",0,'Poradie - sporty'!$DK17/'Poradie - sporty'!CB17)</f>
        <v>0.1</v>
      </c>
      <c r="CC14" s="243">
        <f>IF('Poradie - sporty'!CC17="x",0,'Poradie - sporty'!$DK17/'Poradie - sporty'!CC17)</f>
        <v>0</v>
      </c>
      <c r="CD14" s="243">
        <f>IF('Poradie - sporty'!CD17="x",0,'Poradie - sporty'!$DK17/'Poradie - sporty'!CD17)</f>
        <v>4.4444444444444446E-2</v>
      </c>
      <c r="CE14" s="243">
        <f>IF('Poradie - sporty'!CE17="x",0,'Poradie - sporty'!$DK17/'Poradie - sporty'!CE17)</f>
        <v>3.0303030303030304E-2</v>
      </c>
      <c r="CF14" s="243">
        <f>IF('Poradie - sporty'!CF17="x",0,'Poradie - sporty'!$DK17/'Poradie - sporty'!CF17)</f>
        <v>0</v>
      </c>
      <c r="CG14" s="243">
        <f>IF('Poradie - sporty'!CG17="x",0,'Poradie - sporty'!$DK17/'Poradie - sporty'!CG17)</f>
        <v>2.3809523809523808E-2</v>
      </c>
      <c r="CH14" s="243">
        <f>IF('Poradie - sporty'!CH17="x",0,'Poradie - sporty'!$DK17/'Poradie - sporty'!CH17)</f>
        <v>0.15384615384615385</v>
      </c>
      <c r="CI14" s="243">
        <f>IF('Poradie - sporty'!CI17="x",0,'Poradie - sporty'!$DK17/'Poradie - sporty'!CI17)</f>
        <v>0</v>
      </c>
      <c r="CJ14" s="243">
        <f>IF('Poradie - sporty'!CJ17="x",0,'Poradie - sporty'!$DK17/'Poradie - sporty'!CJ17)</f>
        <v>0.22222222222222221</v>
      </c>
      <c r="CK14" s="243">
        <f>IF('Poradie - sporty'!CK17="x",0,'Poradie - sporty'!$DK17/'Poradie - sporty'!CK17)</f>
        <v>0</v>
      </c>
      <c r="CL14" s="243">
        <f>IF('Poradie - sporty'!CL17="x",0,'Poradie - sporty'!$DK17/'Poradie - sporty'!CL17)</f>
        <v>7.6923076923076927E-2</v>
      </c>
      <c r="CM14" s="243">
        <f>IF('Poradie - sporty'!CM17="x",0,'Poradie - sporty'!$DK17/'Poradie - sporty'!CM17)</f>
        <v>9.5238095238095233E-2</v>
      </c>
      <c r="CN14" s="243">
        <f>IF('Poradie - sporty'!CN17="x",0,'Poradie - sporty'!$DK17/'Poradie - sporty'!CN17)</f>
        <v>0</v>
      </c>
      <c r="CO14" s="243">
        <f>IF('Poradie - sporty'!CO17="x",0,'Poradie - sporty'!$DK17/'Poradie - sporty'!CO17)</f>
        <v>0.15384615384615385</v>
      </c>
      <c r="CP14" s="243">
        <f>IF('Poradie - sporty'!CP17="x",0,'Poradie - sporty'!$DK17/'Poradie - sporty'!CP17)</f>
        <v>0.5</v>
      </c>
      <c r="CQ14" s="243">
        <f>IF('Poradie - sporty'!CQ17="x",0,'Poradie - sporty'!$DK17/'Poradie - sporty'!CQ17)</f>
        <v>0</v>
      </c>
      <c r="CR14" s="243">
        <f>IF('Poradie - sporty'!CR17="x",0,'Poradie - sporty'!$DK17/'Poradie - sporty'!CR17)</f>
        <v>3.5714285714285712E-2</v>
      </c>
      <c r="CS14" s="243">
        <f>IF('Poradie - sporty'!CS17="x",0,'Poradie - sporty'!$DK17/'Poradie - sporty'!CS17)</f>
        <v>0.2</v>
      </c>
      <c r="CT14" s="243">
        <f>IF('Poradie - sporty'!CT17="x",0,'Poradie - sporty'!$DK17/'Poradie - sporty'!CT17)</f>
        <v>0.10526315789473684</v>
      </c>
      <c r="CU14" s="243">
        <f>IF('Poradie - sporty'!CU17="x",0,'Poradie - sporty'!$DK17/'Poradie - sporty'!CU17)</f>
        <v>0</v>
      </c>
      <c r="CV14" s="243">
        <f>IF('Poradie - sporty'!CV17="x",0,'Poradie - sporty'!$DK17/'Poradie - sporty'!CV17)</f>
        <v>0.13333333333333333</v>
      </c>
      <c r="CW14" s="243">
        <f>IF('Poradie - sporty'!CW17="x",0,'Poradie - sporty'!$DK17/'Poradie - sporty'!CW17)</f>
        <v>4.0816326530612242E-2</v>
      </c>
      <c r="CX14" s="243">
        <f>IF('Poradie - sporty'!CX17="x",0,'Poradie - sporty'!$DK17/'Poradie - sporty'!CX17)</f>
        <v>6.4516129032258063E-2</v>
      </c>
      <c r="CY14" s="243">
        <f>IF('Poradie - sporty'!CY17="x",0,'Poradie - sporty'!$DK17/'Poradie - sporty'!CY17)</f>
        <v>3.4782608695652174E-2</v>
      </c>
      <c r="CZ14" s="243">
        <f>IF('Poradie - sporty'!CZ17="x",0,'Poradie - sporty'!$DK17/'Poradie - sporty'!CZ17)</f>
        <v>4.3478260869565216E-2</v>
      </c>
      <c r="DA14" s="243">
        <f>IF('Poradie - sporty'!DA17="x",0,'Poradie - sporty'!$DK17/'Poradie - sporty'!DA17)</f>
        <v>4.2553191489361701E-2</v>
      </c>
      <c r="DB14" s="243">
        <f>IF('Poradie - sporty'!DB17="x",0,'Poradie - sporty'!$DK17/'Poradie - sporty'!DB17)</f>
        <v>4.6511627906976744E-2</v>
      </c>
      <c r="DC14" s="243">
        <f>IF('Poradie - sporty'!DC17="x",0,'Poradie - sporty'!$DK17/'Poradie - sporty'!DC17)</f>
        <v>0</v>
      </c>
      <c r="DD14" s="243">
        <f>IF('Poradie - sporty'!DD17="x",0,'Poradie - sporty'!$DK17/'Poradie - sporty'!DD17)</f>
        <v>7.407407407407407E-2</v>
      </c>
      <c r="DE14" s="243">
        <f>IF('Poradie - sporty'!DE17="x",0,'Poradie - sporty'!$DK17/'Poradie - sporty'!DE17)</f>
        <v>4.878048780487805E-2</v>
      </c>
      <c r="DF14" s="243">
        <f>IF('Poradie - sporty'!DF17="x",0,'Poradie - sporty'!$DK17/'Poradie - sporty'!DF17)</f>
        <v>0.125</v>
      </c>
      <c r="DG14" s="243">
        <f>IF('Poradie - sporty'!DG17="x",0,'Poradie - sporty'!$DK17/'Poradie - sporty'!DG17)</f>
        <v>3.7735849056603772E-2</v>
      </c>
      <c r="DH14" s="243">
        <f>IF('Poradie - sporty'!DH17="x",0,'Poradie - sporty'!$DK17/'Poradie - sporty'!DH17)</f>
        <v>3.4482758620689655E-2</v>
      </c>
      <c r="DI14" s="243">
        <f>IF('Poradie - sporty'!DI17="x",0,'Poradie - sporty'!$DK17/'Poradie - sporty'!DI17)</f>
        <v>0</v>
      </c>
    </row>
    <row r="15" spans="1:116" ht="14.25" customHeight="1" x14ac:dyDescent="0.25">
      <c r="A15" s="239" t="s">
        <v>17</v>
      </c>
      <c r="B15" s="243">
        <f>IF('Poradie - sporty'!B18="x",0,'Poradie - sporty'!$DK18/'Poradie - sporty'!B18)</f>
        <v>1</v>
      </c>
      <c r="C15" s="243">
        <f>IF('Poradie - sporty'!C18="x",0,'Poradie - sporty'!$DK18/'Poradie - sporty'!C18)</f>
        <v>0.2</v>
      </c>
      <c r="D15" s="243">
        <f>IF('Poradie - sporty'!D18="x",0,'Poradie - sporty'!$DK18/'Poradie - sporty'!D18)</f>
        <v>9.0909090909090912E-2</v>
      </c>
      <c r="E15" s="243">
        <f>IF('Poradie - sporty'!E18="x",0,'Poradie - sporty'!$DK18/'Poradie - sporty'!E18)</f>
        <v>9.0909090909090912E-2</v>
      </c>
      <c r="F15" s="243">
        <f>IF('Poradie - sporty'!F18="x",0,'Poradie - sporty'!$DK18/'Poradie - sporty'!F18)</f>
        <v>5.5555555555555552E-2</v>
      </c>
      <c r="G15" s="243">
        <f>IF('Poradie - sporty'!G18="x",0,'Poradie - sporty'!$DK18/'Poradie - sporty'!G18)</f>
        <v>0.1111111111111111</v>
      </c>
      <c r="H15" s="243">
        <f>IF('Poradie - sporty'!H18="x",0,'Poradie - sporty'!$DK18/'Poradie - sporty'!H18)</f>
        <v>8.3333333333333329E-2</v>
      </c>
      <c r="I15" s="243">
        <f>IF('Poradie - sporty'!I18="x",0,'Poradie - sporty'!$DK18/'Poradie - sporty'!I18)</f>
        <v>0.5</v>
      </c>
      <c r="J15" s="243">
        <f>IF('Poradie - sporty'!J18="x",0,'Poradie - sporty'!$DK18/'Poradie - sporty'!J18)</f>
        <v>0.1</v>
      </c>
      <c r="K15" s="243">
        <f>IF('Poradie - sporty'!K18="x",0,'Poradie - sporty'!$DK18/'Poradie - sporty'!K18)</f>
        <v>0</v>
      </c>
      <c r="L15" s="243">
        <f>IF('Poradie - sporty'!L18="x",0,'Poradie - sporty'!$DK18/'Poradie - sporty'!L18)</f>
        <v>3.7037037037037035E-2</v>
      </c>
      <c r="M15" s="243">
        <f>IF('Poradie - sporty'!M18="x",0,'Poradie - sporty'!$DK18/'Poradie - sporty'!M18)</f>
        <v>0.2</v>
      </c>
      <c r="N15" s="243">
        <f>IF('Poradie - sporty'!N18="x",0,'Poradie - sporty'!$DK18/'Poradie - sporty'!N18)</f>
        <v>0.33333333333333331</v>
      </c>
      <c r="O15" s="243">
        <f>IF('Poradie - sporty'!O18="x",0,'Poradie - sporty'!$DK18/'Poradie - sporty'!O18)</f>
        <v>2.3809523809523808E-2</v>
      </c>
      <c r="P15" s="243">
        <f>IF('Poradie - sporty'!P18="x",0,'Poradie - sporty'!$DK18/'Poradie - sporty'!P18)</f>
        <v>0.2</v>
      </c>
      <c r="Q15" s="243">
        <f>IF('Poradie - sporty'!Q18="x",0,'Poradie - sporty'!$DK18/'Poradie - sporty'!Q18)</f>
        <v>6.25E-2</v>
      </c>
      <c r="R15" s="243">
        <f>IF('Poradie - sporty'!R18="x",0,'Poradie - sporty'!$DK18/'Poradie - sporty'!R18)</f>
        <v>3.9215686274509803E-2</v>
      </c>
      <c r="S15" s="243">
        <f>IF('Poradie - sporty'!S18="x",0,'Poradie - sporty'!$DK18/'Poradie - sporty'!S18)</f>
        <v>1</v>
      </c>
      <c r="T15" s="243">
        <f>IF('Poradie - sporty'!T18="x",0,'Poradie - sporty'!$DK18/'Poradie - sporty'!T18)</f>
        <v>3.8461538461538464E-2</v>
      </c>
      <c r="U15" s="243">
        <f>IF('Poradie - sporty'!U18="x",0,'Poradie - sporty'!$DK18/'Poradie - sporty'!U18)</f>
        <v>0.1111111111111111</v>
      </c>
      <c r="V15" s="243">
        <f>IF('Poradie - sporty'!V18="x",0,'Poradie - sporty'!$DK18/'Poradie - sporty'!V18)</f>
        <v>0.14285714285714285</v>
      </c>
      <c r="W15" s="243">
        <f>IF('Poradie - sporty'!W18="x",0,'Poradie - sporty'!$DK18/'Poradie - sporty'!W18)</f>
        <v>0.5</v>
      </c>
      <c r="X15" s="243">
        <f>IF('Poradie - sporty'!X18="x",0,'Poradie - sporty'!$DK18/'Poradie - sporty'!X18)</f>
        <v>0</v>
      </c>
      <c r="Y15" s="243">
        <f>IF('Poradie - sporty'!Y18="x",0,'Poradie - sporty'!$DK18/'Poradie - sporty'!Y18)</f>
        <v>0.1111111111111111</v>
      </c>
      <c r="Z15" s="243">
        <f>IF('Poradie - sporty'!Z18="x",0,'Poradie - sporty'!$DK18/'Poradie - sporty'!Z18)</f>
        <v>2.1739130434782608E-2</v>
      </c>
      <c r="AA15" s="243">
        <f>IF('Poradie - sporty'!AA18="x",0,'Poradie - sporty'!$DK18/'Poradie - sporty'!AA18)</f>
        <v>0.1</v>
      </c>
      <c r="AB15" s="243">
        <f>IF('Poradie - sporty'!AB18="x",0,'Poradie - sporty'!$DK18/'Poradie - sporty'!AB18)</f>
        <v>3.0303030303030304E-2</v>
      </c>
      <c r="AC15" s="243">
        <f>IF('Poradie - sporty'!AC18="x",0,'Poradie - sporty'!$DK18/'Poradie - sporty'!AC18)</f>
        <v>0.25</v>
      </c>
      <c r="AD15" s="243">
        <f>IF('Poradie - sporty'!AD18="x",0,'Poradie - sporty'!$DK18/'Poradie - sporty'!AD18)</f>
        <v>0.125</v>
      </c>
      <c r="AE15" s="243">
        <f>IF('Poradie - sporty'!AE18="x",0,'Poradie - sporty'!$DK18/'Poradie - sporty'!AE18)</f>
        <v>2.0833333333333332E-2</v>
      </c>
      <c r="AF15" s="243">
        <f>IF('Poradie - sporty'!AF18="x",0,'Poradie - sporty'!$DK18/'Poradie - sporty'!AF18)</f>
        <v>0</v>
      </c>
      <c r="AG15" s="243">
        <f>IF('Poradie - sporty'!AG18="x",0,'Poradie - sporty'!$DK18/'Poradie - sporty'!AG18)</f>
        <v>6.25E-2</v>
      </c>
      <c r="AH15" s="243">
        <f>IF('Poradie - sporty'!AH18="x",0,'Poradie - sporty'!$DK18/'Poradie - sporty'!AH18)</f>
        <v>0.08</v>
      </c>
      <c r="AI15" s="243">
        <f>IF('Poradie - sporty'!AI18="x",0,'Poradie - sporty'!$DK18/'Poradie - sporty'!AI18)</f>
        <v>0.2</v>
      </c>
      <c r="AJ15" s="243">
        <f>IF('Poradie - sporty'!AJ18="x",0,'Poradie - sporty'!$DK18/'Poradie - sporty'!AJ18)</f>
        <v>0.16666666666666666</v>
      </c>
      <c r="AK15" s="243">
        <f>IF('Poradie - sporty'!AK18="x",0,'Poradie - sporty'!$DK18/'Poradie - sporty'!AK18)</f>
        <v>0.33333333333333331</v>
      </c>
      <c r="AL15" s="243">
        <f>IF('Poradie - sporty'!AL18="x",0,'Poradie - sporty'!$DK18/'Poradie - sporty'!AL18)</f>
        <v>5.2631578947368418E-2</v>
      </c>
      <c r="AM15" s="243">
        <f>IF('Poradie - sporty'!AM18="x",0,'Poradie - sporty'!$DK18/'Poradie - sporty'!AM18)</f>
        <v>0</v>
      </c>
      <c r="AN15" s="243">
        <f>IF('Poradie - sporty'!AN18="x",0,'Poradie - sporty'!$DK18/'Poradie - sporty'!AN18)</f>
        <v>3.4482758620689655E-2</v>
      </c>
      <c r="AO15" s="243">
        <f>IF('Poradie - sporty'!AO18="x",0,'Poradie - sporty'!$DK18/'Poradie - sporty'!AO18)</f>
        <v>0.125</v>
      </c>
      <c r="AP15" s="243">
        <f>IF('Poradie - sporty'!AP18="x",0,'Poradie - sporty'!$DK18/'Poradie - sporty'!AP18)</f>
        <v>0.5</v>
      </c>
      <c r="AQ15" s="243">
        <f>IF('Poradie - sporty'!AQ18="x",0,'Poradie - sporty'!$DK18/'Poradie - sporty'!AQ18)</f>
        <v>0.33333333333333331</v>
      </c>
      <c r="AR15" s="243">
        <f>IF('Poradie - sporty'!AR18="x",0,'Poradie - sporty'!$DK18/'Poradie - sporty'!AR18)</f>
        <v>8.3333333333333329E-2</v>
      </c>
      <c r="AS15" s="243">
        <f>IF('Poradie - sporty'!AS18="x",0,'Poradie - sporty'!$DK18/'Poradie - sporty'!AS18)</f>
        <v>9.0909090909090912E-2</v>
      </c>
      <c r="AT15" s="243">
        <f>IF('Poradie - sporty'!AT18="x",0,'Poradie - sporty'!$DK18/'Poradie - sporty'!AT18)</f>
        <v>0.1</v>
      </c>
      <c r="AU15" s="243">
        <f>IF('Poradie - sporty'!AU18="x",0,'Poradie - sporty'!$DK18/'Poradie - sporty'!AU18)</f>
        <v>0.5</v>
      </c>
      <c r="AV15" s="243">
        <f>IF('Poradie - sporty'!AV18="x",0,'Poradie - sporty'!$DK18/'Poradie - sporty'!AV18)</f>
        <v>0.16666666666666666</v>
      </c>
      <c r="AW15" s="243">
        <f>IF('Poradie - sporty'!AW18="x",0,'Poradie - sporty'!$DK18/'Poradie - sporty'!AW18)</f>
        <v>2.7027027027027029E-2</v>
      </c>
      <c r="AX15" s="243">
        <f>IF('Poradie - sporty'!AX18="x",0,'Poradie - sporty'!$DK18/'Poradie - sporty'!AX18)</f>
        <v>0.1111111111111111</v>
      </c>
      <c r="AY15" s="243">
        <f>IF('Poradie - sporty'!AY18="x",0,'Poradie - sporty'!$DK18/'Poradie - sporty'!AY18)</f>
        <v>7.1428571428571425E-2</v>
      </c>
      <c r="AZ15" s="243">
        <f>IF('Poradie - sporty'!AZ18="x",0,'Poradie - sporty'!$DK18/'Poradie - sporty'!AZ18)</f>
        <v>4.7619047619047616E-2</v>
      </c>
      <c r="BA15" s="243">
        <f>IF('Poradie - sporty'!BA18="x",0,'Poradie - sporty'!$DK18/'Poradie - sporty'!BA18)</f>
        <v>0.33333333333333331</v>
      </c>
      <c r="BB15" s="243">
        <f>IF('Poradie - sporty'!BB18="x",0,'Poradie - sporty'!$DK18/'Poradie - sporty'!BB18)</f>
        <v>0.5</v>
      </c>
      <c r="BC15" s="243">
        <f>IF('Poradie - sporty'!BC18="x",0,'Poradie - sporty'!$DK18/'Poradie - sporty'!BC18)</f>
        <v>9.0909090909090912E-2</v>
      </c>
      <c r="BD15" s="243">
        <f>IF('Poradie - sporty'!BD18="x",0,'Poradie - sporty'!$DK18/'Poradie - sporty'!BD18)</f>
        <v>0</v>
      </c>
      <c r="BE15" s="243">
        <f>IF('Poradie - sporty'!BE18="x",0,'Poradie - sporty'!$DK18/'Poradie - sporty'!BE18)</f>
        <v>0.2</v>
      </c>
      <c r="BF15" s="243">
        <f>IF('Poradie - sporty'!BF18="x",0,'Poradie - sporty'!$DK18/'Poradie - sporty'!BF18)</f>
        <v>0.11764705882352941</v>
      </c>
      <c r="BG15" s="243">
        <f>IF('Poradie - sporty'!BG18="x",0,'Poradie - sporty'!$DK18/'Poradie - sporty'!BG18)</f>
        <v>3.7037037037037035E-2</v>
      </c>
      <c r="BH15" s="243">
        <f>IF('Poradie - sporty'!BH18="x",0,'Poradie - sporty'!$DK18/'Poradie - sporty'!BH18)</f>
        <v>0.5</v>
      </c>
      <c r="BI15" s="243">
        <f>IF('Poradie - sporty'!BI18="x",0,'Poradie - sporty'!$DK18/'Poradie - sporty'!BI18)</f>
        <v>4.7619047619047616E-2</v>
      </c>
      <c r="BJ15" s="243">
        <f>IF('Poradie - sporty'!BJ18="x",0,'Poradie - sporty'!$DK18/'Poradie - sporty'!BJ18)</f>
        <v>2.9411764705882353E-2</v>
      </c>
      <c r="BK15" s="243">
        <f>IF('Poradie - sporty'!BK18="x",0,'Poradie - sporty'!$DK18/'Poradie - sporty'!BK18)</f>
        <v>1</v>
      </c>
      <c r="BL15" s="243">
        <f>IF('Poradie - sporty'!BL18="x",0,'Poradie - sporty'!$DK18/'Poradie - sporty'!BL18)</f>
        <v>0.33333333333333331</v>
      </c>
      <c r="BM15" s="243">
        <f>IF('Poradie - sporty'!BM18="x",0,'Poradie - sporty'!$DK18/'Poradie - sporty'!BM18)</f>
        <v>0</v>
      </c>
      <c r="BN15" s="243">
        <f>IF('Poradie - sporty'!BN18="x",0,'Poradie - sporty'!$DK18/'Poradie - sporty'!BN18)</f>
        <v>0</v>
      </c>
      <c r="BO15" s="243">
        <f>IF('Poradie - sporty'!BO18="x",0,'Poradie - sporty'!$DK18/'Poradie - sporty'!BO18)</f>
        <v>8.3333333333333329E-2</v>
      </c>
      <c r="BP15" s="243">
        <f>IF('Poradie - sporty'!BP18="x",0,'Poradie - sporty'!$DK18/'Poradie - sporty'!BP18)</f>
        <v>1</v>
      </c>
      <c r="BQ15" s="243">
        <f>IF('Poradie - sporty'!BQ18="x",0,'Poradie - sporty'!$DK18/'Poradie - sporty'!BQ18)</f>
        <v>7.1428571428571425E-2</v>
      </c>
      <c r="BR15" s="243">
        <f>IF('Poradie - sporty'!BR18="x",0,'Poradie - sporty'!$DK18/'Poradie - sporty'!BR18)</f>
        <v>0.5</v>
      </c>
      <c r="BS15" s="243">
        <f>IF('Poradie - sporty'!BS18="x",0,'Poradie - sporty'!$DK18/'Poradie - sporty'!BS18)</f>
        <v>0</v>
      </c>
      <c r="BT15" s="243">
        <f>IF('Poradie - sporty'!BT18="x",0,'Poradie - sporty'!$DK18/'Poradie - sporty'!BT18)</f>
        <v>6.6666666666666666E-2</v>
      </c>
      <c r="BU15" s="243">
        <f>IF('Poradie - sporty'!BU18="x",0,'Poradie - sporty'!$DK18/'Poradie - sporty'!BU18)</f>
        <v>8.3333333333333329E-2</v>
      </c>
      <c r="BV15" s="243">
        <f>IF('Poradie - sporty'!BV18="x",0,'Poradie - sporty'!$DK18/'Poradie - sporty'!BV18)</f>
        <v>8.6956521739130432E-2</v>
      </c>
      <c r="BW15" s="243">
        <f>IF('Poradie - sporty'!BW18="x",0,'Poradie - sporty'!$DK18/'Poradie - sporty'!BW18)</f>
        <v>1</v>
      </c>
      <c r="BX15" s="243">
        <f>IF('Poradie - sporty'!BX18="x",0,'Poradie - sporty'!$DK18/'Poradie - sporty'!BX18)</f>
        <v>9.0909090909090912E-2</v>
      </c>
      <c r="BY15" s="243">
        <f>IF('Poradie - sporty'!BY18="x",0,'Poradie - sporty'!$DK18/'Poradie - sporty'!BY18)</f>
        <v>2.7777777777777776E-2</v>
      </c>
      <c r="BZ15" s="243">
        <f>IF('Poradie - sporty'!BZ18="x",0,'Poradie - sporty'!$DK18/'Poradie - sporty'!BZ18)</f>
        <v>3.0769230769230771E-2</v>
      </c>
      <c r="CA15" s="243">
        <f>IF('Poradie - sporty'!CA18="x",0,'Poradie - sporty'!$DK18/'Poradie - sporty'!CA18)</f>
        <v>0.5</v>
      </c>
      <c r="CB15" s="243">
        <f>IF('Poradie - sporty'!CB18="x",0,'Poradie - sporty'!$DK18/'Poradie - sporty'!CB18)</f>
        <v>7.6923076923076927E-2</v>
      </c>
      <c r="CC15" s="243">
        <f>IF('Poradie - sporty'!CC18="x",0,'Poradie - sporty'!$DK18/'Poradie - sporty'!CC18)</f>
        <v>0</v>
      </c>
      <c r="CD15" s="243">
        <f>IF('Poradie - sporty'!CD18="x",0,'Poradie - sporty'!$DK18/'Poradie - sporty'!CD18)</f>
        <v>0.25</v>
      </c>
      <c r="CE15" s="243">
        <f>IF('Poradie - sporty'!CE18="x",0,'Poradie - sporty'!$DK18/'Poradie - sporty'!CE18)</f>
        <v>0.1</v>
      </c>
      <c r="CF15" s="243">
        <f>IF('Poradie - sporty'!CF18="x",0,'Poradie - sporty'!$DK18/'Poradie - sporty'!CF18)</f>
        <v>0.16666666666666666</v>
      </c>
      <c r="CG15" s="243">
        <f>IF('Poradie - sporty'!CG18="x",0,'Poradie - sporty'!$DK18/'Poradie - sporty'!CG18)</f>
        <v>0.125</v>
      </c>
      <c r="CH15" s="243">
        <f>IF('Poradie - sporty'!CH18="x",0,'Poradie - sporty'!$DK18/'Poradie - sporty'!CH18)</f>
        <v>1</v>
      </c>
      <c r="CI15" s="243">
        <f>IF('Poradie - sporty'!CI18="x",0,'Poradie - sporty'!$DK18/'Poradie - sporty'!CI18)</f>
        <v>0.1111111111111111</v>
      </c>
      <c r="CJ15" s="243">
        <f>IF('Poradie - sporty'!CJ18="x",0,'Poradie - sporty'!$DK18/'Poradie - sporty'!CJ18)</f>
        <v>1</v>
      </c>
      <c r="CK15" s="243">
        <f>IF('Poradie - sporty'!CK18="x",0,'Poradie - sporty'!$DK18/'Poradie - sporty'!CK18)</f>
        <v>9.5238095238095233E-2</v>
      </c>
      <c r="CL15" s="243">
        <f>IF('Poradie - sporty'!CL18="x",0,'Poradie - sporty'!$DK18/'Poradie - sporty'!CL18)</f>
        <v>8.3333333333333329E-2</v>
      </c>
      <c r="CM15" s="243">
        <f>IF('Poradie - sporty'!CM18="x",0,'Poradie - sporty'!$DK18/'Poradie - sporty'!CM18)</f>
        <v>0.1111111111111111</v>
      </c>
      <c r="CN15" s="243">
        <f>IF('Poradie - sporty'!CN18="x",0,'Poradie - sporty'!$DK18/'Poradie - sporty'!CN18)</f>
        <v>0.4</v>
      </c>
      <c r="CO15" s="243">
        <f>IF('Poradie - sporty'!CO18="x",0,'Poradie - sporty'!$DK18/'Poradie - sporty'!CO18)</f>
        <v>0.1111111111111111</v>
      </c>
      <c r="CP15" s="243">
        <f>IF('Poradie - sporty'!CP18="x",0,'Poradie - sporty'!$DK18/'Poradie - sporty'!CP18)</f>
        <v>0.16666666666666666</v>
      </c>
      <c r="CQ15" s="243">
        <f>IF('Poradie - sporty'!CQ18="x",0,'Poradie - sporty'!$DK18/'Poradie - sporty'!CQ18)</f>
        <v>0</v>
      </c>
      <c r="CR15" s="243">
        <f>IF('Poradie - sporty'!CR18="x",0,'Poradie - sporty'!$DK18/'Poradie - sporty'!CR18)</f>
        <v>1</v>
      </c>
      <c r="CS15" s="243">
        <f>IF('Poradie - sporty'!CS18="x",0,'Poradie - sporty'!$DK18/'Poradie - sporty'!CS18)</f>
        <v>1</v>
      </c>
      <c r="CT15" s="243">
        <f>IF('Poradie - sporty'!CT18="x",0,'Poradie - sporty'!$DK18/'Poradie - sporty'!CT18)</f>
        <v>0.33333333333333331</v>
      </c>
      <c r="CU15" s="243">
        <f>IF('Poradie - sporty'!CU18="x",0,'Poradie - sporty'!$DK18/'Poradie - sporty'!CU18)</f>
        <v>0</v>
      </c>
      <c r="CV15" s="243">
        <f>IF('Poradie - sporty'!CV18="x",0,'Poradie - sporty'!$DK18/'Poradie - sporty'!CV18)</f>
        <v>0</v>
      </c>
      <c r="CW15" s="243">
        <f>IF('Poradie - sporty'!CW18="x",0,'Poradie - sporty'!$DK18/'Poradie - sporty'!CW18)</f>
        <v>0.25</v>
      </c>
      <c r="CX15" s="243">
        <f>IF('Poradie - sporty'!CX18="x",0,'Poradie - sporty'!$DK18/'Poradie - sporty'!CX18)</f>
        <v>0.5</v>
      </c>
      <c r="CY15" s="243">
        <f>IF('Poradie - sporty'!CY18="x",0,'Poradie - sporty'!$DK18/'Poradie - sporty'!CY18)</f>
        <v>7.6923076923076927E-2</v>
      </c>
      <c r="CZ15" s="243">
        <f>IF('Poradie - sporty'!CZ18="x",0,'Poradie - sporty'!$DK18/'Poradie - sporty'!CZ18)</f>
        <v>5.8823529411764705E-2</v>
      </c>
      <c r="DA15" s="243">
        <f>IF('Poradie - sporty'!DA18="x",0,'Poradie - sporty'!$DK18/'Poradie - sporty'!DA18)</f>
        <v>0.2</v>
      </c>
      <c r="DB15" s="243">
        <f>IF('Poradie - sporty'!DB18="x",0,'Poradie - sporty'!$DK18/'Poradie - sporty'!DB18)</f>
        <v>0.5</v>
      </c>
      <c r="DC15" s="243">
        <f>IF('Poradie - sporty'!DC18="x",0,'Poradie - sporty'!$DK18/'Poradie - sporty'!DC18)</f>
        <v>5.128205128205128E-2</v>
      </c>
      <c r="DD15" s="243">
        <f>IF('Poradie - sporty'!DD18="x",0,'Poradie - sporty'!$DK18/'Poradie - sporty'!DD18)</f>
        <v>0.25</v>
      </c>
      <c r="DE15" s="243">
        <f>IF('Poradie - sporty'!DE18="x",0,'Poradie - sporty'!$DK18/'Poradie - sporty'!DE18)</f>
        <v>3.8461538461538464E-2</v>
      </c>
      <c r="DF15" s="243">
        <f>IF('Poradie - sporty'!DF18="x",0,'Poradie - sporty'!$DK18/'Poradie - sporty'!DF18)</f>
        <v>5.8823529411764705E-2</v>
      </c>
      <c r="DG15" s="243">
        <f>IF('Poradie - sporty'!DG18="x",0,'Poradie - sporty'!$DK18/'Poradie - sporty'!DG18)</f>
        <v>3.0303030303030304E-2</v>
      </c>
      <c r="DH15" s="243">
        <f>IF('Poradie - sporty'!DH18="x",0,'Poradie - sporty'!$DK18/'Poradie - sporty'!DH18)</f>
        <v>4.5454545454545456E-2</v>
      </c>
      <c r="DI15" s="243">
        <f>IF('Poradie - sporty'!DI18="x",0,'Poradie - sporty'!$DK18/'Poradie - sporty'!DI18)</f>
        <v>5.8823529411764705E-2</v>
      </c>
    </row>
    <row r="16" spans="1:116" ht="14.25" customHeight="1" x14ac:dyDescent="0.25">
      <c r="A16" s="239" t="s">
        <v>18</v>
      </c>
      <c r="B16" s="243">
        <f>IF('Poradie - sporty'!B19="x",0,'Poradie - sporty'!$DK19/'Poradie - sporty'!B19)</f>
        <v>7.2727272727272724E-2</v>
      </c>
      <c r="C16" s="243">
        <f>IF('Poradie - sporty'!C19="x",0,'Poradie - sporty'!$DK19/'Poradie - sporty'!C19)</f>
        <v>0</v>
      </c>
      <c r="D16" s="243">
        <f>IF('Poradie - sporty'!D19="x",0,'Poradie - sporty'!$DK19/'Poradie - sporty'!D19)</f>
        <v>0.2</v>
      </c>
      <c r="E16" s="243">
        <f>IF('Poradie - sporty'!E19="x",0,'Poradie - sporty'!$DK19/'Poradie - sporty'!E19)</f>
        <v>6.4516129032258063E-2</v>
      </c>
      <c r="F16" s="243">
        <f>IF('Poradie - sporty'!F19="x",0,'Poradie - sporty'!$DK19/'Poradie - sporty'!F19)</f>
        <v>0.16</v>
      </c>
      <c r="G16" s="243">
        <f>IF('Poradie - sporty'!G19="x",0,'Poradie - sporty'!$DK19/'Poradie - sporty'!G19)</f>
        <v>0.10256410256410256</v>
      </c>
      <c r="H16" s="243">
        <f>IF('Poradie - sporty'!H19="x",0,'Poradie - sporty'!$DK19/'Poradie - sporty'!H19)</f>
        <v>0</v>
      </c>
      <c r="I16" s="243">
        <f>IF('Poradie - sporty'!I19="x",0,'Poradie - sporty'!$DK19/'Poradie - sporty'!I19)</f>
        <v>5.7142857142857141E-2</v>
      </c>
      <c r="J16" s="243">
        <f>IF('Poradie - sporty'!J19="x",0,'Poradie - sporty'!$DK19/'Poradie - sporty'!J19)</f>
        <v>5.128205128205128E-2</v>
      </c>
      <c r="K16" s="243">
        <f>IF('Poradie - sporty'!K19="x",0,'Poradie - sporty'!$DK19/'Poradie - sporty'!K19)</f>
        <v>0</v>
      </c>
      <c r="L16" s="243">
        <f>IF('Poradie - sporty'!L19="x",0,'Poradie - sporty'!$DK19/'Poradie - sporty'!L19)</f>
        <v>8.8888888888888892E-2</v>
      </c>
      <c r="M16" s="243">
        <f>IF('Poradie - sporty'!M19="x",0,'Poradie - sporty'!$DK19/'Poradie - sporty'!M19)</f>
        <v>0.5714285714285714</v>
      </c>
      <c r="N16" s="243">
        <f>IF('Poradie - sporty'!N19="x",0,'Poradie - sporty'!$DK19/'Poradie - sporty'!N19)</f>
        <v>0</v>
      </c>
      <c r="O16" s="243">
        <f>IF('Poradie - sporty'!O19="x",0,'Poradie - sporty'!$DK19/'Poradie - sporty'!O19)</f>
        <v>0.125</v>
      </c>
      <c r="P16" s="243">
        <f>IF('Poradie - sporty'!P19="x",0,'Poradie - sporty'!$DK19/'Poradie - sporty'!P19)</f>
        <v>7.2727272727272724E-2</v>
      </c>
      <c r="Q16" s="243">
        <f>IF('Poradie - sporty'!Q19="x",0,'Poradie - sporty'!$DK19/'Poradie - sporty'!Q19)</f>
        <v>0</v>
      </c>
      <c r="R16" s="243">
        <f>IF('Poradie - sporty'!R19="x",0,'Poradie - sporty'!$DK19/'Poradie - sporty'!R19)</f>
        <v>5.4794520547945202E-2</v>
      </c>
      <c r="S16" s="243">
        <f>IF('Poradie - sporty'!S19="x",0,'Poradie - sporty'!$DK19/'Poradie - sporty'!S19)</f>
        <v>8.1632653061224483E-2</v>
      </c>
      <c r="T16" s="243">
        <f>IF('Poradie - sporty'!T19="x",0,'Poradie - sporty'!$DK19/'Poradie - sporty'!T19)</f>
        <v>8.98876404494382E-2</v>
      </c>
      <c r="U16" s="243">
        <f>IF('Poradie - sporty'!U19="x",0,'Poradie - sporty'!$DK19/'Poradie - sporty'!U19)</f>
        <v>5.7971014492753624E-2</v>
      </c>
      <c r="V16" s="243">
        <f>IF('Poradie - sporty'!V19="x",0,'Poradie - sporty'!$DK19/'Poradie - sporty'!V19)</f>
        <v>0.1</v>
      </c>
      <c r="W16" s="243">
        <f>IF('Poradie - sporty'!W19="x",0,'Poradie - sporty'!$DK19/'Poradie - sporty'!W19)</f>
        <v>8.6956521739130432E-2</v>
      </c>
      <c r="X16" s="243">
        <f>IF('Poradie - sporty'!X19="x",0,'Poradie - sporty'!$DK19/'Poradie - sporty'!X19)</f>
        <v>0</v>
      </c>
      <c r="Y16" s="243">
        <f>IF('Poradie - sporty'!Y19="x",0,'Poradie - sporty'!$DK19/'Poradie - sporty'!Y19)</f>
        <v>0.11428571428571428</v>
      </c>
      <c r="Z16" s="243">
        <f>IF('Poradie - sporty'!Z19="x",0,'Poradie - sporty'!$DK19/'Poradie - sporty'!Z19)</f>
        <v>0</v>
      </c>
      <c r="AA16" s="243">
        <f>IF('Poradie - sporty'!AA19="x",0,'Poradie - sporty'!$DK19/'Poradie - sporty'!AA19)</f>
        <v>0.24242424242424243</v>
      </c>
      <c r="AB16" s="243">
        <f>IF('Poradie - sporty'!AB19="x",0,'Poradie - sporty'!$DK19/'Poradie - sporty'!AB19)</f>
        <v>9.0909090909090912E-2</v>
      </c>
      <c r="AC16" s="243">
        <f>IF('Poradie - sporty'!AC19="x",0,'Poradie - sporty'!$DK19/'Poradie - sporty'!AC19)</f>
        <v>9.3023255813953487E-2</v>
      </c>
      <c r="AD16" s="243">
        <f>IF('Poradie - sporty'!AD19="x",0,'Poradie - sporty'!$DK19/'Poradie - sporty'!AD19)</f>
        <v>0.22222222222222221</v>
      </c>
      <c r="AE16" s="243">
        <f>IF('Poradie - sporty'!AE19="x",0,'Poradie - sporty'!$DK19/'Poradie - sporty'!AE19)</f>
        <v>0.1951219512195122</v>
      </c>
      <c r="AF16" s="243">
        <f>IF('Poradie - sporty'!AF19="x",0,'Poradie - sporty'!$DK19/'Poradie - sporty'!AF19)</f>
        <v>0</v>
      </c>
      <c r="AG16" s="243">
        <f>IF('Poradie - sporty'!AG19="x",0,'Poradie - sporty'!$DK19/'Poradie - sporty'!AG19)</f>
        <v>0</v>
      </c>
      <c r="AH16" s="243">
        <f>IF('Poradie - sporty'!AH19="x",0,'Poradie - sporty'!$DK19/'Poradie - sporty'!AH19)</f>
        <v>0</v>
      </c>
      <c r="AI16" s="243">
        <f>IF('Poradie - sporty'!AI19="x",0,'Poradie - sporty'!$DK19/'Poradie - sporty'!AI19)</f>
        <v>9.7560975609756101E-2</v>
      </c>
      <c r="AJ16" s="243">
        <f>IF('Poradie - sporty'!AJ19="x",0,'Poradie - sporty'!$DK19/'Poradie - sporty'!AJ19)</f>
        <v>8.3333333333333329E-2</v>
      </c>
      <c r="AK16" s="243">
        <f>IF('Poradie - sporty'!AK19="x",0,'Poradie - sporty'!$DK19/'Poradie - sporty'!AK19)</f>
        <v>7.5471698113207544E-2</v>
      </c>
      <c r="AL16" s="243">
        <f>IF('Poradie - sporty'!AL19="x",0,'Poradie - sporty'!$DK19/'Poradie - sporty'!AL19)</f>
        <v>6.6666666666666666E-2</v>
      </c>
      <c r="AM16" s="243">
        <f>IF('Poradie - sporty'!AM19="x",0,'Poradie - sporty'!$DK19/'Poradie - sporty'!AM19)</f>
        <v>0</v>
      </c>
      <c r="AN16" s="243">
        <f>IF('Poradie - sporty'!AN19="x",0,'Poradie - sporty'!$DK19/'Poradie - sporty'!AN19)</f>
        <v>0</v>
      </c>
      <c r="AO16" s="243">
        <f>IF('Poradie - sporty'!AO19="x",0,'Poradie - sporty'!$DK19/'Poradie - sporty'!AO19)</f>
        <v>0</v>
      </c>
      <c r="AP16" s="243">
        <f>IF('Poradie - sporty'!AP19="x",0,'Poradie - sporty'!$DK19/'Poradie - sporty'!AP19)</f>
        <v>9.0909090909090912E-2</v>
      </c>
      <c r="AQ16" s="243">
        <f>IF('Poradie - sporty'!AQ19="x",0,'Poradie - sporty'!$DK19/'Poradie - sporty'!AQ19)</f>
        <v>0</v>
      </c>
      <c r="AR16" s="243">
        <f>IF('Poradie - sporty'!AR19="x",0,'Poradie - sporty'!$DK19/'Poradie - sporty'!AR19)</f>
        <v>0</v>
      </c>
      <c r="AS16" s="243">
        <f>IF('Poradie - sporty'!AS19="x",0,'Poradie - sporty'!$DK19/'Poradie - sporty'!AS19)</f>
        <v>7.0175438596491224E-2</v>
      </c>
      <c r="AT16" s="243">
        <f>IF('Poradie - sporty'!AT19="x",0,'Poradie - sporty'!$DK19/'Poradie - sporty'!AT19)</f>
        <v>0.19047619047619047</v>
      </c>
      <c r="AU16" s="243">
        <f>IF('Poradie - sporty'!AU19="x",0,'Poradie - sporty'!$DK19/'Poradie - sporty'!AU19)</f>
        <v>0.44444444444444442</v>
      </c>
      <c r="AV16" s="243">
        <f>IF('Poradie - sporty'!AV19="x",0,'Poradie - sporty'!$DK19/'Poradie - sporty'!AV19)</f>
        <v>0</v>
      </c>
      <c r="AW16" s="243">
        <f>IF('Poradie - sporty'!AW19="x",0,'Poradie - sporty'!$DK19/'Poradie - sporty'!AW19)</f>
        <v>0.11428571428571428</v>
      </c>
      <c r="AX16" s="243">
        <f>IF('Poradie - sporty'!AX19="x",0,'Poradie - sporty'!$DK19/'Poradie - sporty'!AX19)</f>
        <v>0.17391304347826086</v>
      </c>
      <c r="AY16" s="243">
        <f>IF('Poradie - sporty'!AY19="x",0,'Poradie - sporty'!$DK19/'Poradie - sporty'!AY19)</f>
        <v>0</v>
      </c>
      <c r="AZ16" s="243">
        <f>IF('Poradie - sporty'!AZ19="x",0,'Poradie - sporty'!$DK19/'Poradie - sporty'!AZ19)</f>
        <v>0</v>
      </c>
      <c r="BA16" s="243">
        <f>IF('Poradie - sporty'!BA19="x",0,'Poradie - sporty'!$DK19/'Poradie - sporty'!BA19)</f>
        <v>6.8965517241379309E-2</v>
      </c>
      <c r="BB16" s="243">
        <f>IF('Poradie - sporty'!BB19="x",0,'Poradie - sporty'!$DK19/'Poradie - sporty'!BB19)</f>
        <v>0.18181818181818182</v>
      </c>
      <c r="BC16" s="243">
        <f>IF('Poradie - sporty'!BC19="x",0,'Poradie - sporty'!$DK19/'Poradie - sporty'!BC19)</f>
        <v>0.18181818181818182</v>
      </c>
      <c r="BD16" s="243">
        <f>IF('Poradie - sporty'!BD19="x",0,'Poradie - sporty'!$DK19/'Poradie - sporty'!BD19)</f>
        <v>0</v>
      </c>
      <c r="BE16" s="243">
        <f>IF('Poradie - sporty'!BE19="x",0,'Poradie - sporty'!$DK19/'Poradie - sporty'!BE19)</f>
        <v>0.17391304347826086</v>
      </c>
      <c r="BF16" s="243">
        <f>IF('Poradie - sporty'!BF19="x",0,'Poradie - sporty'!$DK19/'Poradie - sporty'!BF19)</f>
        <v>0.08</v>
      </c>
      <c r="BG16" s="243">
        <f>IF('Poradie - sporty'!BG19="x",0,'Poradie - sporty'!$DK19/'Poradie - sporty'!BG19)</f>
        <v>0</v>
      </c>
      <c r="BH16" s="243">
        <f>IF('Poradie - sporty'!BH19="x",0,'Poradie - sporty'!$DK19/'Poradie - sporty'!BH19)</f>
        <v>7.9207920792079209E-2</v>
      </c>
      <c r="BI16" s="243">
        <f>IF('Poradie - sporty'!BI19="x",0,'Poradie - sporty'!$DK19/'Poradie - sporty'!BI19)</f>
        <v>0.14814814814814814</v>
      </c>
      <c r="BJ16" s="243">
        <f>IF('Poradie - sporty'!BJ19="x",0,'Poradie - sporty'!$DK19/'Poradie - sporty'!BJ19)</f>
        <v>0.13333333333333333</v>
      </c>
      <c r="BK16" s="243">
        <f>IF('Poradie - sporty'!BK19="x",0,'Poradie - sporty'!$DK19/'Poradie - sporty'!BK19)</f>
        <v>0.33333333333333331</v>
      </c>
      <c r="BL16" s="243">
        <f>IF('Poradie - sporty'!BL19="x",0,'Poradie - sporty'!$DK19/'Poradie - sporty'!BL19)</f>
        <v>0</v>
      </c>
      <c r="BM16" s="243">
        <f>IF('Poradie - sporty'!BM19="x",0,'Poradie - sporty'!$DK19/'Poradie - sporty'!BM19)</f>
        <v>0</v>
      </c>
      <c r="BN16" s="243">
        <f>IF('Poradie - sporty'!BN19="x",0,'Poradie - sporty'!$DK19/'Poradie - sporty'!BN19)</f>
        <v>0</v>
      </c>
      <c r="BO16" s="243">
        <f>IF('Poradie - sporty'!BO19="x",0,'Poradie - sporty'!$DK19/'Poradie - sporty'!BO19)</f>
        <v>9.5238095238095233E-2</v>
      </c>
      <c r="BP16" s="243">
        <f>IF('Poradie - sporty'!BP19="x",0,'Poradie - sporty'!$DK19/'Poradie - sporty'!BP19)</f>
        <v>7.5471698113207544E-2</v>
      </c>
      <c r="BQ16" s="243">
        <f>IF('Poradie - sporty'!BQ19="x",0,'Poradie - sporty'!$DK19/'Poradie - sporty'!BQ19)</f>
        <v>1</v>
      </c>
      <c r="BR16" s="243">
        <f>IF('Poradie - sporty'!BR19="x",0,'Poradie - sporty'!$DK19/'Poradie - sporty'!BR19)</f>
        <v>9.4117647058823528E-2</v>
      </c>
      <c r="BS16" s="243">
        <f>IF('Poradie - sporty'!BS19="x",0,'Poradie - sporty'!$DK19/'Poradie - sporty'!BS19)</f>
        <v>0</v>
      </c>
      <c r="BT16" s="243">
        <f>IF('Poradie - sporty'!BT19="x",0,'Poradie - sporty'!$DK19/'Poradie - sporty'!BT19)</f>
        <v>0.1111111111111111</v>
      </c>
      <c r="BU16" s="243">
        <f>IF('Poradie - sporty'!BU19="x",0,'Poradie - sporty'!$DK19/'Poradie - sporty'!BU19)</f>
        <v>0</v>
      </c>
      <c r="BV16" s="243">
        <f>IF('Poradie - sporty'!BV19="x",0,'Poradie - sporty'!$DK19/'Poradie - sporty'!BV19)</f>
        <v>0</v>
      </c>
      <c r="BW16" s="243">
        <f>IF('Poradie - sporty'!BW19="x",0,'Poradie - sporty'!$DK19/'Poradie - sporty'!BW19)</f>
        <v>0</v>
      </c>
      <c r="BX16" s="243">
        <f>IF('Poradie - sporty'!BX19="x",0,'Poradie - sporty'!$DK19/'Poradie - sporty'!BX19)</f>
        <v>0.23529411764705882</v>
      </c>
      <c r="BY16" s="243">
        <f>IF('Poradie - sporty'!BY19="x",0,'Poradie - sporty'!$DK19/'Poradie - sporty'!BY19)</f>
        <v>0.18181818181818182</v>
      </c>
      <c r="BZ16" s="243">
        <f>IF('Poradie - sporty'!BZ19="x",0,'Poradie - sporty'!$DK19/'Poradie - sporty'!BZ19)</f>
        <v>0</v>
      </c>
      <c r="CA16" s="243">
        <f>IF('Poradie - sporty'!CA19="x",0,'Poradie - sporty'!$DK19/'Poradie - sporty'!CA19)</f>
        <v>0</v>
      </c>
      <c r="CB16" s="243">
        <f>IF('Poradie - sporty'!CB19="x",0,'Poradie - sporty'!$DK19/'Poradie - sporty'!CB19)</f>
        <v>4.9079754601226995E-2</v>
      </c>
      <c r="CC16" s="243">
        <f>IF('Poradie - sporty'!CC19="x",0,'Poradie - sporty'!$DK19/'Poradie - sporty'!CC19)</f>
        <v>0</v>
      </c>
      <c r="CD16" s="243">
        <f>IF('Poradie - sporty'!CD19="x",0,'Poradie - sporty'!$DK19/'Poradie - sporty'!CD19)</f>
        <v>6.8965517241379309E-2</v>
      </c>
      <c r="CE16" s="243">
        <f>IF('Poradie - sporty'!CE19="x",0,'Poradie - sporty'!$DK19/'Poradie - sporty'!CE19)</f>
        <v>0.14814814814814814</v>
      </c>
      <c r="CF16" s="243">
        <f>IF('Poradie - sporty'!CF19="x",0,'Poradie - sporty'!$DK19/'Poradie - sporty'!CF19)</f>
        <v>0.26666666666666666</v>
      </c>
      <c r="CG16" s="243">
        <f>IF('Poradie - sporty'!CG19="x",0,'Poradie - sporty'!$DK19/'Poradie - sporty'!CG19)</f>
        <v>4.0816326530612242E-2</v>
      </c>
      <c r="CH16" s="243">
        <f>IF('Poradie - sporty'!CH19="x",0,'Poradie - sporty'!$DK19/'Poradie - sporty'!CH19)</f>
        <v>0.18181818181818182</v>
      </c>
      <c r="CI16" s="243">
        <f>IF('Poradie - sporty'!CI19="x",0,'Poradie - sporty'!$DK19/'Poradie - sporty'!CI19)</f>
        <v>0.15384615384615385</v>
      </c>
      <c r="CJ16" s="243">
        <f>IF('Poradie - sporty'!CJ19="x",0,'Poradie - sporty'!$DK19/'Poradie - sporty'!CJ19)</f>
        <v>0.125</v>
      </c>
      <c r="CK16" s="243">
        <f>IF('Poradie - sporty'!CK19="x",0,'Poradie - sporty'!$DK19/'Poradie - sporty'!CK19)</f>
        <v>0</v>
      </c>
      <c r="CL16" s="243">
        <f>IF('Poradie - sporty'!CL19="x",0,'Poradie - sporty'!$DK19/'Poradie - sporty'!CL19)</f>
        <v>0.21052631578947367</v>
      </c>
      <c r="CM16" s="243">
        <f>IF('Poradie - sporty'!CM19="x",0,'Poradie - sporty'!$DK19/'Poradie - sporty'!CM19)</f>
        <v>7.5471698113207544E-2</v>
      </c>
      <c r="CN16" s="243">
        <f>IF('Poradie - sporty'!CN19="x",0,'Poradie - sporty'!$DK19/'Poradie - sporty'!CN19)</f>
        <v>0.14285714285714285</v>
      </c>
      <c r="CO16" s="243">
        <f>IF('Poradie - sporty'!CO19="x",0,'Poradie - sporty'!$DK19/'Poradie - sporty'!CO19)</f>
        <v>0.1111111111111111</v>
      </c>
      <c r="CP16" s="243">
        <f>IF('Poradie - sporty'!CP19="x",0,'Poradie - sporty'!$DK19/'Poradie - sporty'!CP19)</f>
        <v>0</v>
      </c>
      <c r="CQ16" s="243">
        <f>IF('Poradie - sporty'!CQ19="x",0,'Poradie - sporty'!$DK19/'Poradie - sporty'!CQ19)</f>
        <v>0</v>
      </c>
      <c r="CR16" s="243">
        <f>IF('Poradie - sporty'!CR19="x",0,'Poradie - sporty'!$DK19/'Poradie - sporty'!CR19)</f>
        <v>9.0909090909090912E-2</v>
      </c>
      <c r="CS16" s="243">
        <f>IF('Poradie - sporty'!CS19="x",0,'Poradie - sporty'!$DK19/'Poradie - sporty'!CS19)</f>
        <v>0.13793103448275862</v>
      </c>
      <c r="CT16" s="243">
        <f>IF('Poradie - sporty'!CT19="x",0,'Poradie - sporty'!$DK19/'Poradie - sporty'!CT19)</f>
        <v>8.6956521739130432E-2</v>
      </c>
      <c r="CU16" s="243">
        <f>IF('Poradie - sporty'!CU19="x",0,'Poradie - sporty'!$DK19/'Poradie - sporty'!CU19)</f>
        <v>0</v>
      </c>
      <c r="CV16" s="243">
        <f>IF('Poradie - sporty'!CV19="x",0,'Poradie - sporty'!$DK19/'Poradie - sporty'!CV19)</f>
        <v>0</v>
      </c>
      <c r="CW16" s="243">
        <f>IF('Poradie - sporty'!CW19="x",0,'Poradie - sporty'!$DK19/'Poradie - sporty'!CW19)</f>
        <v>8.6956521739130432E-2</v>
      </c>
      <c r="CX16" s="243">
        <f>IF('Poradie - sporty'!CX19="x",0,'Poradie - sporty'!$DK19/'Poradie - sporty'!CX19)</f>
        <v>0</v>
      </c>
      <c r="CY16" s="243">
        <f>IF('Poradie - sporty'!CY19="x",0,'Poradie - sporty'!$DK19/'Poradie - sporty'!CY19)</f>
        <v>9.6385542168674704E-2</v>
      </c>
      <c r="CZ16" s="243">
        <f>IF('Poradie - sporty'!CZ19="x",0,'Poradie - sporty'!$DK19/'Poradie - sporty'!CZ19)</f>
        <v>0.1</v>
      </c>
      <c r="DA16" s="243">
        <f>IF('Poradie - sporty'!DA19="x",0,'Poradie - sporty'!$DK19/'Poradie - sporty'!DA19)</f>
        <v>0.15384615384615385</v>
      </c>
      <c r="DB16" s="243">
        <f>IF('Poradie - sporty'!DB19="x",0,'Poradie - sporty'!$DK19/'Poradie - sporty'!DB19)</f>
        <v>7.407407407407407E-2</v>
      </c>
      <c r="DC16" s="243">
        <f>IF('Poradie - sporty'!DC19="x",0,'Poradie - sporty'!$DK19/'Poradie - sporty'!DC19)</f>
        <v>0</v>
      </c>
      <c r="DD16" s="243">
        <f>IF('Poradie - sporty'!DD19="x",0,'Poradie - sporty'!$DK19/'Poradie - sporty'!DD19)</f>
        <v>0.23529411764705882</v>
      </c>
      <c r="DE16" s="243">
        <f>IF('Poradie - sporty'!DE19="x",0,'Poradie - sporty'!$DK19/'Poradie - sporty'!DE19)</f>
        <v>8.6956521739130432E-2</v>
      </c>
      <c r="DF16" s="243">
        <f>IF('Poradie - sporty'!DF19="x",0,'Poradie - sporty'!$DK19/'Poradie - sporty'!DF19)</f>
        <v>0</v>
      </c>
      <c r="DG16" s="243">
        <f>IF('Poradie - sporty'!DG19="x",0,'Poradie - sporty'!$DK19/'Poradie - sporty'!DG19)</f>
        <v>4.3956043956043959E-2</v>
      </c>
      <c r="DH16" s="243">
        <f>IF('Poradie - sporty'!DH19="x",0,'Poradie - sporty'!$DK19/'Poradie - sporty'!DH19)</f>
        <v>0.2</v>
      </c>
      <c r="DI16" s="243">
        <f>IF('Poradie - sporty'!DI19="x",0,'Poradie - sporty'!$DK19/'Poradie - sporty'!DI19)</f>
        <v>9.3023255813953487E-2</v>
      </c>
    </row>
    <row r="17" spans="1:113" ht="14.25" customHeight="1" x14ac:dyDescent="0.25">
      <c r="A17" s="239" t="s">
        <v>19</v>
      </c>
      <c r="B17" s="243">
        <f>IF('Poradie - sporty'!B20="x",0,'Poradie - sporty'!$DK20/'Poradie - sporty'!B20)</f>
        <v>5.2631578947368418E-2</v>
      </c>
      <c r="C17" s="243">
        <f>IF('Poradie - sporty'!C20="x",0,'Poradie - sporty'!$DK20/'Poradie - sporty'!C20)</f>
        <v>4.7619047619047616E-2</v>
      </c>
      <c r="D17" s="243">
        <f>IF('Poradie - sporty'!D20="x",0,'Poradie - sporty'!$DK20/'Poradie - sporty'!D20)</f>
        <v>6.25E-2</v>
      </c>
      <c r="E17" s="243">
        <f>IF('Poradie - sporty'!E20="x",0,'Poradie - sporty'!$DK20/'Poradie - sporty'!E20)</f>
        <v>0.125</v>
      </c>
      <c r="F17" s="243">
        <f>IF('Poradie - sporty'!F20="x",0,'Poradie - sporty'!$DK20/'Poradie - sporty'!F20)</f>
        <v>0</v>
      </c>
      <c r="G17" s="243">
        <f>IF('Poradie - sporty'!G20="x",0,'Poradie - sporty'!$DK20/'Poradie - sporty'!G20)</f>
        <v>4.3478260869565216E-2</v>
      </c>
      <c r="H17" s="243">
        <f>IF('Poradie - sporty'!H20="x",0,'Poradie - sporty'!$DK20/'Poradie - sporty'!H20)</f>
        <v>0</v>
      </c>
      <c r="I17" s="243">
        <f>IF('Poradie - sporty'!I20="x",0,'Poradie - sporty'!$DK20/'Poradie - sporty'!I20)</f>
        <v>0.25</v>
      </c>
      <c r="J17" s="243">
        <f>IF('Poradie - sporty'!J20="x",0,'Poradie - sporty'!$DK20/'Poradie - sporty'!J20)</f>
        <v>5.8823529411764705E-2</v>
      </c>
      <c r="K17" s="243">
        <f>IF('Poradie - sporty'!K20="x",0,'Poradie - sporty'!$DK20/'Poradie - sporty'!K20)</f>
        <v>9.0909090909090912E-2</v>
      </c>
      <c r="L17" s="243">
        <f>IF('Poradie - sporty'!L20="x",0,'Poradie - sporty'!$DK20/'Poradie - sporty'!L20)</f>
        <v>9.0909090909090912E-2</v>
      </c>
      <c r="M17" s="243">
        <f>IF('Poradie - sporty'!M20="x",0,'Poradie - sporty'!$DK20/'Poradie - sporty'!M20)</f>
        <v>4.5454545454545456E-2</v>
      </c>
      <c r="N17" s="243">
        <f>IF('Poradie - sporty'!N20="x",0,'Poradie - sporty'!$DK20/'Poradie - sporty'!N20)</f>
        <v>0</v>
      </c>
      <c r="O17" s="243">
        <f>IF('Poradie - sporty'!O20="x",0,'Poradie - sporty'!$DK20/'Poradie - sporty'!O20)</f>
        <v>0.05</v>
      </c>
      <c r="P17" s="243">
        <f>IF('Poradie - sporty'!P20="x",0,'Poradie - sporty'!$DK20/'Poradie - sporty'!P20)</f>
        <v>1.9047619047619049E-2</v>
      </c>
      <c r="Q17" s="243">
        <f>IF('Poradie - sporty'!Q20="x",0,'Poradie - sporty'!$DK20/'Poradie - sporty'!Q20)</f>
        <v>7.1428571428571425E-2</v>
      </c>
      <c r="R17" s="243">
        <f>IF('Poradie - sporty'!R20="x",0,'Poradie - sporty'!$DK20/'Poradie - sporty'!R20)</f>
        <v>0.16666666666666666</v>
      </c>
      <c r="S17" s="243">
        <f>IF('Poradie - sporty'!S20="x",0,'Poradie - sporty'!$DK20/'Poradie - sporty'!S20)</f>
        <v>3.0303030303030304E-2</v>
      </c>
      <c r="T17" s="243">
        <f>IF('Poradie - sporty'!T20="x",0,'Poradie - sporty'!$DK20/'Poradie - sporty'!T20)</f>
        <v>2.7397260273972601E-2</v>
      </c>
      <c r="U17" s="243">
        <f>IF('Poradie - sporty'!U20="x",0,'Poradie - sporty'!$DK20/'Poradie - sporty'!U20)</f>
        <v>1.3513513513513514E-2</v>
      </c>
      <c r="V17" s="243">
        <f>IF('Poradie - sporty'!V20="x",0,'Poradie - sporty'!$DK20/'Poradie - sporty'!V20)</f>
        <v>0.33333333333333331</v>
      </c>
      <c r="W17" s="243">
        <f>IF('Poradie - sporty'!W20="x",0,'Poradie - sporty'!$DK20/'Poradie - sporty'!W20)</f>
        <v>4.5454545454545456E-2</v>
      </c>
      <c r="X17" s="243">
        <f>IF('Poradie - sporty'!X20="x",0,'Poradie - sporty'!$DK20/'Poradie - sporty'!X20)</f>
        <v>0</v>
      </c>
      <c r="Y17" s="243">
        <f>IF('Poradie - sporty'!Y20="x",0,'Poradie - sporty'!$DK20/'Poradie - sporty'!Y20)</f>
        <v>4.5454545454545456E-2</v>
      </c>
      <c r="Z17" s="243">
        <f>IF('Poradie - sporty'!Z20="x",0,'Poradie - sporty'!$DK20/'Poradie - sporty'!Z20)</f>
        <v>8.3333333333333329E-2</v>
      </c>
      <c r="AA17" s="243">
        <f>IF('Poradie - sporty'!AA20="x",0,'Poradie - sporty'!$DK20/'Poradie - sporty'!AA20)</f>
        <v>3.9215686274509803E-2</v>
      </c>
      <c r="AB17" s="243">
        <f>IF('Poradie - sporty'!AB20="x",0,'Poradie - sporty'!$DK20/'Poradie - sporty'!AB20)</f>
        <v>3.3333333333333333E-2</v>
      </c>
      <c r="AC17" s="243">
        <f>IF('Poradie - sporty'!AC20="x",0,'Poradie - sporty'!$DK20/'Poradie - sporty'!AC20)</f>
        <v>0.5</v>
      </c>
      <c r="AD17" s="243">
        <f>IF('Poradie - sporty'!AD20="x",0,'Poradie - sporty'!$DK20/'Poradie - sporty'!AD20)</f>
        <v>0.2</v>
      </c>
      <c r="AE17" s="243">
        <f>IF('Poradie - sporty'!AE20="x",0,'Poradie - sporty'!$DK20/'Poradie - sporty'!AE20)</f>
        <v>0.5</v>
      </c>
      <c r="AF17" s="243">
        <f>IF('Poradie - sporty'!AF20="x",0,'Poradie - sporty'!$DK20/'Poradie - sporty'!AF20)</f>
        <v>0</v>
      </c>
      <c r="AG17" s="243">
        <f>IF('Poradie - sporty'!AG20="x",0,'Poradie - sporty'!$DK20/'Poradie - sporty'!AG20)</f>
        <v>0</v>
      </c>
      <c r="AH17" s="243">
        <f>IF('Poradie - sporty'!AH20="x",0,'Poradie - sporty'!$DK20/'Poradie - sporty'!AH20)</f>
        <v>0.5</v>
      </c>
      <c r="AI17" s="243">
        <f>IF('Poradie - sporty'!AI20="x",0,'Poradie - sporty'!$DK20/'Poradie - sporty'!AI20)</f>
        <v>0.14285714285714285</v>
      </c>
      <c r="AJ17" s="243">
        <f>IF('Poradie - sporty'!AJ20="x",0,'Poradie - sporty'!$DK20/'Poradie - sporty'!AJ20)</f>
        <v>5.5555555555555552E-2</v>
      </c>
      <c r="AK17" s="243">
        <f>IF('Poradie - sporty'!AK20="x",0,'Poradie - sporty'!$DK20/'Poradie - sporty'!AK20)</f>
        <v>2.1739130434782608E-2</v>
      </c>
      <c r="AL17" s="243">
        <f>IF('Poradie - sporty'!AL20="x",0,'Poradie - sporty'!$DK20/'Poradie - sporty'!AL20)</f>
        <v>0.5</v>
      </c>
      <c r="AM17" s="243">
        <f>IF('Poradie - sporty'!AM20="x",0,'Poradie - sporty'!$DK20/'Poradie - sporty'!AM20)</f>
        <v>5.8823529411764705E-2</v>
      </c>
      <c r="AN17" s="243">
        <f>IF('Poradie - sporty'!AN20="x",0,'Poradie - sporty'!$DK20/'Poradie - sporty'!AN20)</f>
        <v>4.0816326530612242E-2</v>
      </c>
      <c r="AO17" s="243">
        <f>IF('Poradie - sporty'!AO20="x",0,'Poradie - sporty'!$DK20/'Poradie - sporty'!AO20)</f>
        <v>6.25E-2</v>
      </c>
      <c r="AP17" s="243">
        <f>IF('Poradie - sporty'!AP20="x",0,'Poradie - sporty'!$DK20/'Poradie - sporty'!AP20)</f>
        <v>7.1428571428571425E-2</v>
      </c>
      <c r="AQ17" s="243">
        <f>IF('Poradie - sporty'!AQ20="x",0,'Poradie - sporty'!$DK20/'Poradie - sporty'!AQ20)</f>
        <v>0.14285714285714285</v>
      </c>
      <c r="AR17" s="243">
        <f>IF('Poradie - sporty'!AR20="x",0,'Poradie - sporty'!$DK20/'Poradie - sporty'!AR20)</f>
        <v>6.6666666666666666E-2</v>
      </c>
      <c r="AS17" s="243">
        <f>IF('Poradie - sporty'!AS20="x",0,'Poradie - sporty'!$DK20/'Poradie - sporty'!AS20)</f>
        <v>5.2631578947368418E-2</v>
      </c>
      <c r="AT17" s="243">
        <f>IF('Poradie - sporty'!AT20="x",0,'Poradie - sporty'!$DK20/'Poradie - sporty'!AT20)</f>
        <v>2.1739130434782608E-2</v>
      </c>
      <c r="AU17" s="243">
        <f>IF('Poradie - sporty'!AU20="x",0,'Poradie - sporty'!$DK20/'Poradie - sporty'!AU20)</f>
        <v>7.1428571428571425E-2</v>
      </c>
      <c r="AV17" s="243">
        <f>IF('Poradie - sporty'!AV20="x",0,'Poradie - sporty'!$DK20/'Poradie - sporty'!AV20)</f>
        <v>0</v>
      </c>
      <c r="AW17" s="243">
        <f>IF('Poradie - sporty'!AW20="x",0,'Poradie - sporty'!$DK20/'Poradie - sporty'!AW20)</f>
        <v>3.3333333333333333E-2</v>
      </c>
      <c r="AX17" s="243">
        <f>IF('Poradie - sporty'!AX20="x",0,'Poradie - sporty'!$DK20/'Poradie - sporty'!AX20)</f>
        <v>7.6923076923076927E-2</v>
      </c>
      <c r="AY17" s="243">
        <f>IF('Poradie - sporty'!AY20="x",0,'Poradie - sporty'!$DK20/'Poradie - sporty'!AY20)</f>
        <v>4.3478260869565216E-2</v>
      </c>
      <c r="AZ17" s="243">
        <f>IF('Poradie - sporty'!AZ20="x",0,'Poradie - sporty'!$DK20/'Poradie - sporty'!AZ20)</f>
        <v>0</v>
      </c>
      <c r="BA17" s="243">
        <f>IF('Poradie - sporty'!BA20="x",0,'Poradie - sporty'!$DK20/'Poradie - sporty'!BA20)</f>
        <v>0.14285714285714285</v>
      </c>
      <c r="BB17" s="243">
        <f>IF('Poradie - sporty'!BB20="x",0,'Poradie - sporty'!$DK20/'Poradie - sporty'!BB20)</f>
        <v>0.125</v>
      </c>
      <c r="BC17" s="243">
        <f>IF('Poradie - sporty'!BC20="x",0,'Poradie - sporty'!$DK20/'Poradie - sporty'!BC20)</f>
        <v>0.05</v>
      </c>
      <c r="BD17" s="243">
        <f>IF('Poradie - sporty'!BD20="x",0,'Poradie - sporty'!$DK20/'Poradie - sporty'!BD20)</f>
        <v>0</v>
      </c>
      <c r="BE17" s="243">
        <f>IF('Poradie - sporty'!BE20="x",0,'Poradie - sporty'!$DK20/'Poradie - sporty'!BE20)</f>
        <v>3.125E-2</v>
      </c>
      <c r="BF17" s="243">
        <f>IF('Poradie - sporty'!BF20="x",0,'Poradie - sporty'!$DK20/'Poradie - sporty'!BF20)</f>
        <v>0.16666666666666666</v>
      </c>
      <c r="BG17" s="243">
        <f>IF('Poradie - sporty'!BG20="x",0,'Poradie - sporty'!$DK20/'Poradie - sporty'!BG20)</f>
        <v>0</v>
      </c>
      <c r="BH17" s="243">
        <f>IF('Poradie - sporty'!BH20="x",0,'Poradie - sporty'!$DK20/'Poradie - sporty'!BH20)</f>
        <v>0.33333333333333331</v>
      </c>
      <c r="BI17" s="243">
        <f>IF('Poradie - sporty'!BI20="x",0,'Poradie - sporty'!$DK20/'Poradie - sporty'!BI20)</f>
        <v>1</v>
      </c>
      <c r="BJ17" s="243">
        <f>IF('Poradie - sporty'!BJ20="x",0,'Poradie - sporty'!$DK20/'Poradie - sporty'!BJ20)</f>
        <v>0.1</v>
      </c>
      <c r="BK17" s="243">
        <f>IF('Poradie - sporty'!BK20="x",0,'Poradie - sporty'!$DK20/'Poradie - sporty'!BK20)</f>
        <v>0.14285714285714285</v>
      </c>
      <c r="BL17" s="243">
        <f>IF('Poradie - sporty'!BL20="x",0,'Poradie - sporty'!$DK20/'Poradie - sporty'!BL20)</f>
        <v>9.0909090909090912E-2</v>
      </c>
      <c r="BM17" s="243">
        <f>IF('Poradie - sporty'!BM20="x",0,'Poradie - sporty'!$DK20/'Poradie - sporty'!BM20)</f>
        <v>4.878048780487805E-2</v>
      </c>
      <c r="BN17" s="243">
        <f>IF('Poradie - sporty'!BN20="x",0,'Poradie - sporty'!$DK20/'Poradie - sporty'!BN20)</f>
        <v>7.6923076923076927E-2</v>
      </c>
      <c r="BO17" s="243">
        <f>IF('Poradie - sporty'!BO20="x",0,'Poradie - sporty'!$DK20/'Poradie - sporty'!BO20)</f>
        <v>6.6666666666666666E-2</v>
      </c>
      <c r="BP17" s="243">
        <f>IF('Poradie - sporty'!BP20="x",0,'Poradie - sporty'!$DK20/'Poradie - sporty'!BP20)</f>
        <v>1.8518518518518517E-2</v>
      </c>
      <c r="BQ17" s="243">
        <f>IF('Poradie - sporty'!BQ20="x",0,'Poradie - sporty'!$DK20/'Poradie - sporty'!BQ20)</f>
        <v>2.5000000000000001E-2</v>
      </c>
      <c r="BR17" s="243">
        <f>IF('Poradie - sporty'!BR20="x",0,'Poradie - sporty'!$DK20/'Poradie - sporty'!BR20)</f>
        <v>4.1666666666666664E-2</v>
      </c>
      <c r="BS17" s="243">
        <f>IF('Poradie - sporty'!BS20="x",0,'Poradie - sporty'!$DK20/'Poradie - sporty'!BS20)</f>
        <v>2.564102564102564E-2</v>
      </c>
      <c r="BT17" s="243">
        <f>IF('Poradie - sporty'!BT20="x",0,'Poradie - sporty'!$DK20/'Poradie - sporty'!BT20)</f>
        <v>0.05</v>
      </c>
      <c r="BU17" s="243">
        <f>IF('Poradie - sporty'!BU20="x",0,'Poradie - sporty'!$DK20/'Poradie - sporty'!BU20)</f>
        <v>2.7777777777777776E-2</v>
      </c>
      <c r="BV17" s="243">
        <f>IF('Poradie - sporty'!BV20="x",0,'Poradie - sporty'!$DK20/'Poradie - sporty'!BV20)</f>
        <v>5.8823529411764705E-2</v>
      </c>
      <c r="BW17" s="243">
        <f>IF('Poradie - sporty'!BW20="x",0,'Poradie - sporty'!$DK20/'Poradie - sporty'!BW20)</f>
        <v>0</v>
      </c>
      <c r="BX17" s="243">
        <f>IF('Poradie - sporty'!BX20="x",0,'Poradie - sporty'!$DK20/'Poradie - sporty'!BX20)</f>
        <v>0</v>
      </c>
      <c r="BY17" s="243">
        <f>IF('Poradie - sporty'!BY20="x",0,'Poradie - sporty'!$DK20/'Poradie - sporty'!BY20)</f>
        <v>0.1111111111111111</v>
      </c>
      <c r="BZ17" s="243">
        <f>IF('Poradie - sporty'!BZ20="x",0,'Poradie - sporty'!$DK20/'Poradie - sporty'!BZ20)</f>
        <v>3.0769230769230771E-2</v>
      </c>
      <c r="CA17" s="243">
        <f>IF('Poradie - sporty'!CA20="x",0,'Poradie - sporty'!$DK20/'Poradie - sporty'!CA20)</f>
        <v>0</v>
      </c>
      <c r="CB17" s="243">
        <f>IF('Poradie - sporty'!CB20="x",0,'Poradie - sporty'!$DK20/'Poradie - sporty'!CB20)</f>
        <v>6.25E-2</v>
      </c>
      <c r="CC17" s="243">
        <f>IF('Poradie - sporty'!CC20="x",0,'Poradie - sporty'!$DK20/'Poradie - sporty'!CC20)</f>
        <v>0</v>
      </c>
      <c r="CD17" s="243">
        <f>IF('Poradie - sporty'!CD20="x",0,'Poradie - sporty'!$DK20/'Poradie - sporty'!CD20)</f>
        <v>4.5454545454545456E-2</v>
      </c>
      <c r="CE17" s="243">
        <f>IF('Poradie - sporty'!CE20="x",0,'Poradie - sporty'!$DK20/'Poradie - sporty'!CE20)</f>
        <v>0.16666666666666666</v>
      </c>
      <c r="CF17" s="243">
        <f>IF('Poradie - sporty'!CF20="x",0,'Poradie - sporty'!$DK20/'Poradie - sporty'!CF20)</f>
        <v>4.1666666666666664E-2</v>
      </c>
      <c r="CG17" s="243">
        <f>IF('Poradie - sporty'!CG20="x",0,'Poradie - sporty'!$DK20/'Poradie - sporty'!CG20)</f>
        <v>3.4482758620689655E-2</v>
      </c>
      <c r="CH17" s="243">
        <f>IF('Poradie - sporty'!CH20="x",0,'Poradie - sporty'!$DK20/'Poradie - sporty'!CH20)</f>
        <v>9.0909090909090912E-2</v>
      </c>
      <c r="CI17" s="243">
        <f>IF('Poradie - sporty'!CI20="x",0,'Poradie - sporty'!$DK20/'Poradie - sporty'!CI20)</f>
        <v>2.9411764705882353E-2</v>
      </c>
      <c r="CJ17" s="243">
        <f>IF('Poradie - sporty'!CJ20="x",0,'Poradie - sporty'!$DK20/'Poradie - sporty'!CJ20)</f>
        <v>2.6315789473684209E-2</v>
      </c>
      <c r="CK17" s="243">
        <f>IF('Poradie - sporty'!CK20="x",0,'Poradie - sporty'!$DK20/'Poradie - sporty'!CK20)</f>
        <v>0</v>
      </c>
      <c r="CL17" s="243">
        <f>IF('Poradie - sporty'!CL20="x",0,'Poradie - sporty'!$DK20/'Poradie - sporty'!CL20)</f>
        <v>1.4285714285714285E-2</v>
      </c>
      <c r="CM17" s="243">
        <f>IF('Poradie - sporty'!CM20="x",0,'Poradie - sporty'!$DK20/'Poradie - sporty'!CM20)</f>
        <v>0.25</v>
      </c>
      <c r="CN17" s="243">
        <f>IF('Poradie - sporty'!CN20="x",0,'Poradie - sporty'!$DK20/'Poradie - sporty'!CN20)</f>
        <v>0</v>
      </c>
      <c r="CO17" s="243">
        <f>IF('Poradie - sporty'!CO20="x",0,'Poradie - sporty'!$DK20/'Poradie - sporty'!CO20)</f>
        <v>3.2258064516129031E-2</v>
      </c>
      <c r="CP17" s="243">
        <f>IF('Poradie - sporty'!CP20="x",0,'Poradie - sporty'!$DK20/'Poradie - sporty'!CP20)</f>
        <v>7.1428571428571425E-2</v>
      </c>
      <c r="CQ17" s="243">
        <f>IF('Poradie - sporty'!CQ20="x",0,'Poradie - sporty'!$DK20/'Poradie - sporty'!CQ20)</f>
        <v>0</v>
      </c>
      <c r="CR17" s="243">
        <f>IF('Poradie - sporty'!CR20="x",0,'Poradie - sporty'!$DK20/'Poradie - sporty'!CR20)</f>
        <v>6.25E-2</v>
      </c>
      <c r="CS17" s="243">
        <f>IF('Poradie - sporty'!CS20="x",0,'Poradie - sporty'!$DK20/'Poradie - sporty'!CS20)</f>
        <v>9.0909090909090912E-2</v>
      </c>
      <c r="CT17" s="243">
        <f>IF('Poradie - sporty'!CT20="x",0,'Poradie - sporty'!$DK20/'Poradie - sporty'!CT20)</f>
        <v>4.7619047619047616E-2</v>
      </c>
      <c r="CU17" s="243">
        <f>IF('Poradie - sporty'!CU20="x",0,'Poradie - sporty'!$DK20/'Poradie - sporty'!CU20)</f>
        <v>0</v>
      </c>
      <c r="CV17" s="243">
        <f>IF('Poradie - sporty'!CV20="x",0,'Poradie - sporty'!$DK20/'Poradie - sporty'!CV20)</f>
        <v>0</v>
      </c>
      <c r="CW17" s="243">
        <f>IF('Poradie - sporty'!CW20="x",0,'Poradie - sporty'!$DK20/'Poradie - sporty'!CW20)</f>
        <v>2.7777777777777776E-2</v>
      </c>
      <c r="CX17" s="243">
        <f>IF('Poradie - sporty'!CX20="x",0,'Poradie - sporty'!$DK20/'Poradie - sporty'!CX20)</f>
        <v>8.3333333333333329E-2</v>
      </c>
      <c r="CY17" s="243">
        <f>IF('Poradie - sporty'!CY20="x",0,'Poradie - sporty'!$DK20/'Poradie - sporty'!CY20)</f>
        <v>2.9411764705882353E-2</v>
      </c>
      <c r="CZ17" s="243">
        <f>IF('Poradie - sporty'!CZ20="x",0,'Poradie - sporty'!$DK20/'Poradie - sporty'!CZ20)</f>
        <v>4.3478260869565216E-2</v>
      </c>
      <c r="DA17" s="243">
        <f>IF('Poradie - sporty'!DA20="x",0,'Poradie - sporty'!$DK20/'Poradie - sporty'!DA20)</f>
        <v>3.3333333333333333E-2</v>
      </c>
      <c r="DB17" s="243">
        <f>IF('Poradie - sporty'!DB20="x",0,'Poradie - sporty'!$DK20/'Poradie - sporty'!DB20)</f>
        <v>0.1</v>
      </c>
      <c r="DC17" s="243">
        <f>IF('Poradie - sporty'!DC20="x",0,'Poradie - sporty'!$DK20/'Poradie - sporty'!DC20)</f>
        <v>1</v>
      </c>
      <c r="DD17" s="243">
        <f>IF('Poradie - sporty'!DD20="x",0,'Poradie - sporty'!$DK20/'Poradie - sporty'!DD20)</f>
        <v>2.9411764705882353E-2</v>
      </c>
      <c r="DE17" s="243">
        <f>IF('Poradie - sporty'!DE20="x",0,'Poradie - sporty'!$DK20/'Poradie - sporty'!DE20)</f>
        <v>0.1111111111111111</v>
      </c>
      <c r="DF17" s="243">
        <f>IF('Poradie - sporty'!DF20="x",0,'Poradie - sporty'!$DK20/'Poradie - sporty'!DF20)</f>
        <v>7.6923076923076927E-2</v>
      </c>
      <c r="DG17" s="243">
        <f>IF('Poradie - sporty'!DG20="x",0,'Poradie - sporty'!$DK20/'Poradie - sporty'!DG20)</f>
        <v>9.1743119266055051E-3</v>
      </c>
      <c r="DH17" s="243">
        <f>IF('Poradie - sporty'!DH20="x",0,'Poradie - sporty'!$DK20/'Poradie - sporty'!DH20)</f>
        <v>1.5384615384615385E-2</v>
      </c>
      <c r="DI17" s="243">
        <f>IF('Poradie - sporty'!DI20="x",0,'Poradie - sporty'!$DK20/'Poradie - sporty'!DI20)</f>
        <v>1.6393442622950821E-2</v>
      </c>
    </row>
    <row r="18" spans="1:113" ht="14.25" customHeight="1" x14ac:dyDescent="0.25">
      <c r="A18" s="238" t="s">
        <v>20</v>
      </c>
      <c r="B18" s="243">
        <f>IF('Poradie - sporty'!B21="x",0,'Poradie - sporty'!$DK21/'Poradie - sporty'!B21)</f>
        <v>0.15384615384615385</v>
      </c>
      <c r="C18" s="243">
        <f>IF('Poradie - sporty'!C21="x",0,'Poradie - sporty'!$DK21/'Poradie - sporty'!C21)</f>
        <v>0.10810810810810811</v>
      </c>
      <c r="D18" s="243">
        <f>IF('Poradie - sporty'!D21="x",0,'Poradie - sporty'!$DK21/'Poradie - sporty'!D21)</f>
        <v>0.33333333333333331</v>
      </c>
      <c r="E18" s="243">
        <f>IF('Poradie - sporty'!E21="x",0,'Poradie - sporty'!$DK21/'Poradie - sporty'!E21)</f>
        <v>7.407407407407407E-2</v>
      </c>
      <c r="F18" s="243">
        <f>IF('Poradie - sporty'!F21="x",0,'Poradie - sporty'!$DK21/'Poradie - sporty'!F21)</f>
        <v>9.5238095238095233E-2</v>
      </c>
      <c r="G18" s="243">
        <f>IF('Poradie - sporty'!G21="x",0,'Poradie - sporty'!$DK21/'Poradie - sporty'!G21)</f>
        <v>0.12121212121212122</v>
      </c>
      <c r="H18" s="243">
        <f>IF('Poradie - sporty'!H21="x",0,'Poradie - sporty'!$DK21/'Poradie - sporty'!H21)</f>
        <v>0.30769230769230771</v>
      </c>
      <c r="I18" s="243">
        <f>IF('Poradie - sporty'!I21="x",0,'Poradie - sporty'!$DK21/'Poradie - sporty'!I21)</f>
        <v>8.3333333333333329E-2</v>
      </c>
      <c r="J18" s="243">
        <f>IF('Poradie - sporty'!J21="x",0,'Poradie - sporty'!$DK21/'Poradie - sporty'!J21)</f>
        <v>5.7971014492753624E-2</v>
      </c>
      <c r="K18" s="243">
        <f>IF('Poradie - sporty'!K21="x",0,'Poradie - sporty'!$DK21/'Poradie - sporty'!K21)</f>
        <v>0</v>
      </c>
      <c r="L18" s="243">
        <f>IF('Poradie - sporty'!L21="x",0,'Poradie - sporty'!$DK21/'Poradie - sporty'!L21)</f>
        <v>0.11764705882352941</v>
      </c>
      <c r="M18" s="243">
        <f>IF('Poradie - sporty'!M21="x",0,'Poradie - sporty'!$DK21/'Poradie - sporty'!M21)</f>
        <v>0.19047619047619047</v>
      </c>
      <c r="N18" s="243">
        <f>IF('Poradie - sporty'!N21="x",0,'Poradie - sporty'!$DK21/'Poradie - sporty'!N21)</f>
        <v>0</v>
      </c>
      <c r="O18" s="243">
        <f>IF('Poradie - sporty'!O21="x",0,'Poradie - sporty'!$DK21/'Poradie - sporty'!O21)</f>
        <v>4.9382716049382713E-2</v>
      </c>
      <c r="P18" s="243">
        <f>IF('Poradie - sporty'!P21="x",0,'Poradie - sporty'!$DK21/'Poradie - sporty'!P21)</f>
        <v>6.6666666666666666E-2</v>
      </c>
      <c r="Q18" s="243">
        <f>IF('Poradie - sporty'!Q21="x",0,'Poradie - sporty'!$DK21/'Poradie - sporty'!Q21)</f>
        <v>0.12903225806451613</v>
      </c>
      <c r="R18" s="243">
        <f>IF('Poradie - sporty'!R21="x",0,'Poradie - sporty'!$DK21/'Poradie - sporty'!R21)</f>
        <v>7.8431372549019607E-2</v>
      </c>
      <c r="S18" s="243">
        <f>IF('Poradie - sporty'!S21="x",0,'Poradie - sporty'!$DK21/'Poradie - sporty'!S21)</f>
        <v>6.4516129032258063E-2</v>
      </c>
      <c r="T18" s="243">
        <f>IF('Poradie - sporty'!T21="x",0,'Poradie - sporty'!$DK21/'Poradie - sporty'!T21)</f>
        <v>0</v>
      </c>
      <c r="U18" s="243">
        <f>IF('Poradie - sporty'!U21="x",0,'Poradie - sporty'!$DK21/'Poradie - sporty'!U21)</f>
        <v>5.9701492537313432E-2</v>
      </c>
      <c r="V18" s="243">
        <f>IF('Poradie - sporty'!V21="x",0,'Poradie - sporty'!$DK21/'Poradie - sporty'!V21)</f>
        <v>0.10810810810810811</v>
      </c>
      <c r="W18" s="243">
        <f>IF('Poradie - sporty'!W21="x",0,'Poradie - sporty'!$DK21/'Poradie - sporty'!W21)</f>
        <v>0.13333333333333333</v>
      </c>
      <c r="X18" s="243">
        <f>IF('Poradie - sporty'!X21="x",0,'Poradie - sporty'!$DK21/'Poradie - sporty'!X21)</f>
        <v>0.5714285714285714</v>
      </c>
      <c r="Y18" s="243">
        <f>IF('Poradie - sporty'!Y21="x",0,'Poradie - sporty'!$DK21/'Poradie - sporty'!Y21)</f>
        <v>0</v>
      </c>
      <c r="Z18" s="243">
        <f>IF('Poradie - sporty'!Z21="x",0,'Poradie - sporty'!$DK21/'Poradie - sporty'!Z21)</f>
        <v>0</v>
      </c>
      <c r="AA18" s="243">
        <f>IF('Poradie - sporty'!AA21="x",0,'Poradie - sporty'!$DK21/'Poradie - sporty'!AA21)</f>
        <v>0.13333333333333333</v>
      </c>
      <c r="AB18" s="243">
        <f>IF('Poradie - sporty'!AB21="x",0,'Poradie - sporty'!$DK21/'Poradie - sporty'!AB21)</f>
        <v>0.10526315789473684</v>
      </c>
      <c r="AC18" s="243">
        <f>IF('Poradie - sporty'!AC21="x",0,'Poradie - sporty'!$DK21/'Poradie - sporty'!AC21)</f>
        <v>8.6956521739130432E-2</v>
      </c>
      <c r="AD18" s="243">
        <f>IF('Poradie - sporty'!AD21="x",0,'Poradie - sporty'!$DK21/'Poradie - sporty'!AD21)</f>
        <v>8.6956521739130432E-2</v>
      </c>
      <c r="AE18" s="243">
        <f>IF('Poradie - sporty'!AE21="x",0,'Poradie - sporty'!$DK21/'Poradie - sporty'!AE21)</f>
        <v>0.17391304347826086</v>
      </c>
      <c r="AF18" s="243">
        <f>IF('Poradie - sporty'!AF21="x",0,'Poradie - sporty'!$DK21/'Poradie - sporty'!AF21)</f>
        <v>0</v>
      </c>
      <c r="AG18" s="243">
        <f>IF('Poradie - sporty'!AG21="x",0,'Poradie - sporty'!$DK21/'Poradie - sporty'!AG21)</f>
        <v>0</v>
      </c>
      <c r="AH18" s="243">
        <f>IF('Poradie - sporty'!AH21="x",0,'Poradie - sporty'!$DK21/'Poradie - sporty'!AH21)</f>
        <v>0</v>
      </c>
      <c r="AI18" s="243">
        <f>IF('Poradie - sporty'!AI21="x",0,'Poradie - sporty'!$DK21/'Poradie - sporty'!AI21)</f>
        <v>4.6511627906976744E-2</v>
      </c>
      <c r="AJ18" s="243">
        <f>IF('Poradie - sporty'!AJ21="x",0,'Poradie - sporty'!$DK21/'Poradie - sporty'!AJ21)</f>
        <v>7.5471698113207544E-2</v>
      </c>
      <c r="AK18" s="243">
        <f>IF('Poradie - sporty'!AK21="x",0,'Poradie - sporty'!$DK21/'Poradie - sporty'!AK21)</f>
        <v>5.7971014492753624E-2</v>
      </c>
      <c r="AL18" s="243">
        <f>IF('Poradie - sporty'!AL21="x",0,'Poradie - sporty'!$DK21/'Poradie - sporty'!AL21)</f>
        <v>9.0909090909090912E-2</v>
      </c>
      <c r="AM18" s="243">
        <f>IF('Poradie - sporty'!AM21="x",0,'Poradie - sporty'!$DK21/'Poradie - sporty'!AM21)</f>
        <v>0</v>
      </c>
      <c r="AN18" s="243">
        <f>IF('Poradie - sporty'!AN21="x",0,'Poradie - sporty'!$DK21/'Poradie - sporty'!AN21)</f>
        <v>0</v>
      </c>
      <c r="AO18" s="243">
        <f>IF('Poradie - sporty'!AO21="x",0,'Poradie - sporty'!$DK21/'Poradie - sporty'!AO21)</f>
        <v>0.08</v>
      </c>
      <c r="AP18" s="243">
        <f>IF('Poradie - sporty'!AP21="x",0,'Poradie - sporty'!$DK21/'Poradie - sporty'!AP21)</f>
        <v>0.66666666666666663</v>
      </c>
      <c r="AQ18" s="243">
        <f>IF('Poradie - sporty'!AQ21="x",0,'Poradie - sporty'!$DK21/'Poradie - sporty'!AQ21)</f>
        <v>0</v>
      </c>
      <c r="AR18" s="243">
        <f>IF('Poradie - sporty'!AR21="x",0,'Poradie - sporty'!$DK21/'Poradie - sporty'!AR21)</f>
        <v>0.19047619047619047</v>
      </c>
      <c r="AS18" s="243">
        <f>IF('Poradie - sporty'!AS21="x",0,'Poradie - sporty'!$DK21/'Poradie - sporty'!AS21)</f>
        <v>5.3691275167785234E-2</v>
      </c>
      <c r="AT18" s="243">
        <f>IF('Poradie - sporty'!AT21="x",0,'Poradie - sporty'!$DK21/'Poradie - sporty'!AT21)</f>
        <v>0.10256410256410256</v>
      </c>
      <c r="AU18" s="243">
        <f>IF('Poradie - sporty'!AU21="x",0,'Poradie - sporty'!$DK21/'Poradie - sporty'!AU21)</f>
        <v>0.66666666666666663</v>
      </c>
      <c r="AV18" s="243">
        <f>IF('Poradie - sporty'!AV21="x",0,'Poradie - sporty'!$DK21/'Poradie - sporty'!AV21)</f>
        <v>0</v>
      </c>
      <c r="AW18" s="243">
        <f>IF('Poradie - sporty'!AW21="x",0,'Poradie - sporty'!$DK21/'Poradie - sporty'!AW21)</f>
        <v>0</v>
      </c>
      <c r="AX18" s="243">
        <f>IF('Poradie - sporty'!AX21="x",0,'Poradie - sporty'!$DK21/'Poradie - sporty'!AX21)</f>
        <v>0.21052631578947367</v>
      </c>
      <c r="AY18" s="243">
        <f>IF('Poradie - sporty'!AY21="x",0,'Poradie - sporty'!$DK21/'Poradie - sporty'!AY21)</f>
        <v>0.14285714285714285</v>
      </c>
      <c r="AZ18" s="243">
        <f>IF('Poradie - sporty'!AZ21="x",0,'Poradie - sporty'!$DK21/'Poradie - sporty'!AZ21)</f>
        <v>0</v>
      </c>
      <c r="BA18" s="243">
        <f>IF('Poradie - sporty'!BA21="x",0,'Poradie - sporty'!$DK21/'Poradie - sporty'!BA21)</f>
        <v>9.3023255813953487E-2</v>
      </c>
      <c r="BB18" s="243">
        <f>IF('Poradie - sporty'!BB21="x",0,'Poradie - sporty'!$DK21/'Poradie - sporty'!BB21)</f>
        <v>0.1</v>
      </c>
      <c r="BC18" s="243">
        <f>IF('Poradie - sporty'!BC21="x",0,'Poradie - sporty'!$DK21/'Poradie - sporty'!BC21)</f>
        <v>0</v>
      </c>
      <c r="BD18" s="243">
        <f>IF('Poradie - sporty'!BD21="x",0,'Poradie - sporty'!$DK21/'Poradie - sporty'!BD21)</f>
        <v>0</v>
      </c>
      <c r="BE18" s="243">
        <f>IF('Poradie - sporty'!BE21="x",0,'Poradie - sporty'!$DK21/'Poradie - sporty'!BE21)</f>
        <v>0.23529411764705882</v>
      </c>
      <c r="BF18" s="243">
        <f>IF('Poradie - sporty'!BF21="x",0,'Poradie - sporty'!$DK21/'Poradie - sporty'!BF21)</f>
        <v>8.8888888888888892E-2</v>
      </c>
      <c r="BG18" s="243">
        <f>IF('Poradie - sporty'!BG21="x",0,'Poradie - sporty'!$DK21/'Poradie - sporty'!BG21)</f>
        <v>0.22222222222222221</v>
      </c>
      <c r="BH18" s="243">
        <f>IF('Poradie - sporty'!BH21="x",0,'Poradie - sporty'!$DK21/'Poradie - sporty'!BH21)</f>
        <v>0.14545454545454545</v>
      </c>
      <c r="BI18" s="243">
        <f>IF('Poradie - sporty'!BI21="x",0,'Poradie - sporty'!$DK21/'Poradie - sporty'!BI21)</f>
        <v>7.2727272727272724E-2</v>
      </c>
      <c r="BJ18" s="243">
        <f>IF('Poradie - sporty'!BJ21="x",0,'Poradie - sporty'!$DK21/'Poradie - sporty'!BJ21)</f>
        <v>9.7560975609756101E-2</v>
      </c>
      <c r="BK18" s="243">
        <f>IF('Poradie - sporty'!BK21="x",0,'Poradie - sporty'!$DK21/'Poradie - sporty'!BK21)</f>
        <v>0</v>
      </c>
      <c r="BL18" s="243">
        <f>IF('Poradie - sporty'!BL21="x",0,'Poradie - sporty'!$DK21/'Poradie - sporty'!BL21)</f>
        <v>0</v>
      </c>
      <c r="BM18" s="243">
        <f>IF('Poradie - sporty'!BM21="x",0,'Poradie - sporty'!$DK21/'Poradie - sporty'!BM21)</f>
        <v>0.17777777777777778</v>
      </c>
      <c r="BN18" s="243">
        <f>IF('Poradie - sporty'!BN21="x",0,'Poradie - sporty'!$DK21/'Poradie - sporty'!BN21)</f>
        <v>0</v>
      </c>
      <c r="BO18" s="243">
        <f>IF('Poradie - sporty'!BO21="x",0,'Poradie - sporty'!$DK21/'Poradie - sporty'!BO21)</f>
        <v>0.10810810810810811</v>
      </c>
      <c r="BP18" s="243">
        <f>IF('Poradie - sporty'!BP21="x",0,'Poradie - sporty'!$DK21/'Poradie - sporty'!BP21)</f>
        <v>0</v>
      </c>
      <c r="BQ18" s="243">
        <f>IF('Poradie - sporty'!BQ21="x",0,'Poradie - sporty'!$DK21/'Poradie - sporty'!BQ21)</f>
        <v>7.407407407407407E-2</v>
      </c>
      <c r="BR18" s="243">
        <f>IF('Poradie - sporty'!BR21="x",0,'Poradie - sporty'!$DK21/'Poradie - sporty'!BR21)</f>
        <v>0.1</v>
      </c>
      <c r="BS18" s="243">
        <f>IF('Poradie - sporty'!BS21="x",0,'Poradie - sporty'!$DK21/'Poradie - sporty'!BS21)</f>
        <v>0</v>
      </c>
      <c r="BT18" s="243">
        <f>IF('Poradie - sporty'!BT21="x",0,'Poradie - sporty'!$DK21/'Poradie - sporty'!BT21)</f>
        <v>0.2</v>
      </c>
      <c r="BU18" s="243">
        <f>IF('Poradie - sporty'!BU21="x",0,'Poradie - sporty'!$DK21/'Poradie - sporty'!BU21)</f>
        <v>0.13333333333333333</v>
      </c>
      <c r="BV18" s="243">
        <f>IF('Poradie - sporty'!BV21="x",0,'Poradie - sporty'!$DK21/'Poradie - sporty'!BV21)</f>
        <v>0</v>
      </c>
      <c r="BW18" s="243">
        <f>IF('Poradie - sporty'!BW21="x",0,'Poradie - sporty'!$DK21/'Poradie - sporty'!BW21)</f>
        <v>0</v>
      </c>
      <c r="BX18" s="243">
        <f>IF('Poradie - sporty'!BX21="x",0,'Poradie - sporty'!$DK21/'Poradie - sporty'!BX21)</f>
        <v>0</v>
      </c>
      <c r="BY18" s="243">
        <f>IF('Poradie - sporty'!BY21="x",0,'Poradie - sporty'!$DK21/'Poradie - sporty'!BY21)</f>
        <v>0</v>
      </c>
      <c r="BZ18" s="243">
        <f>IF('Poradie - sporty'!BZ21="x",0,'Poradie - sporty'!$DK21/'Poradie - sporty'!BZ21)</f>
        <v>0</v>
      </c>
      <c r="CA18" s="243">
        <f>IF('Poradie - sporty'!CA21="x",0,'Poradie - sporty'!$DK21/'Poradie - sporty'!CA21)</f>
        <v>0.17391304347826086</v>
      </c>
      <c r="CB18" s="243">
        <f>IF('Poradie - sporty'!CB21="x",0,'Poradie - sporty'!$DK21/'Poradie - sporty'!CB21)</f>
        <v>5.7142857142857141E-2</v>
      </c>
      <c r="CC18" s="243">
        <f>IF('Poradie - sporty'!CC21="x",0,'Poradie - sporty'!$DK21/'Poradie - sporty'!CC21)</f>
        <v>0</v>
      </c>
      <c r="CD18" s="243">
        <f>IF('Poradie - sporty'!CD21="x",0,'Poradie - sporty'!$DK21/'Poradie - sporty'!CD21)</f>
        <v>0.08</v>
      </c>
      <c r="CE18" s="243">
        <f>IF('Poradie - sporty'!CE21="x",0,'Poradie - sporty'!$DK21/'Poradie - sporty'!CE21)</f>
        <v>0.26666666666666666</v>
      </c>
      <c r="CF18" s="243">
        <f>IF('Poradie - sporty'!CF21="x",0,'Poradie - sporty'!$DK21/'Poradie - sporty'!CF21)</f>
        <v>0</v>
      </c>
      <c r="CG18" s="243">
        <f>IF('Poradie - sporty'!CG21="x",0,'Poradie - sporty'!$DK21/'Poradie - sporty'!CG21)</f>
        <v>8.6956521739130432E-2</v>
      </c>
      <c r="CH18" s="243">
        <f>IF('Poradie - sporty'!CH21="x",0,'Poradie - sporty'!$DK21/'Poradie - sporty'!CH21)</f>
        <v>0.16666666666666666</v>
      </c>
      <c r="CI18" s="243">
        <f>IF('Poradie - sporty'!CI21="x",0,'Poradie - sporty'!$DK21/'Poradie - sporty'!CI21)</f>
        <v>0.13114754098360656</v>
      </c>
      <c r="CJ18" s="243">
        <f>IF('Poradie - sporty'!CJ21="x",0,'Poradie - sporty'!$DK21/'Poradie - sporty'!CJ21)</f>
        <v>1</v>
      </c>
      <c r="CK18" s="243">
        <f>IF('Poradie - sporty'!CK21="x",0,'Poradie - sporty'!$DK21/'Poradie - sporty'!CK21)</f>
        <v>0</v>
      </c>
      <c r="CL18" s="243">
        <f>IF('Poradie - sporty'!CL21="x",0,'Poradie - sporty'!$DK21/'Poradie - sporty'!CL21)</f>
        <v>0.8</v>
      </c>
      <c r="CM18" s="243">
        <f>IF('Poradie - sporty'!CM21="x",0,'Poradie - sporty'!$DK21/'Poradie - sporty'!CM21)</f>
        <v>0.11428571428571428</v>
      </c>
      <c r="CN18" s="243">
        <f>IF('Poradie - sporty'!CN21="x",0,'Poradie - sporty'!$DK21/'Poradie - sporty'!CN21)</f>
        <v>0</v>
      </c>
      <c r="CO18" s="243">
        <f>IF('Poradie - sporty'!CO21="x",0,'Poradie - sporty'!$DK21/'Poradie - sporty'!CO21)</f>
        <v>8.8888888888888892E-2</v>
      </c>
      <c r="CP18" s="243">
        <f>IF('Poradie - sporty'!CP21="x",0,'Poradie - sporty'!$DK21/'Poradie - sporty'!CP21)</f>
        <v>0</v>
      </c>
      <c r="CQ18" s="243">
        <f>IF('Poradie - sporty'!CQ21="x",0,'Poradie - sporty'!$DK21/'Poradie - sporty'!CQ21)</f>
        <v>0</v>
      </c>
      <c r="CR18" s="243">
        <f>IF('Poradie - sporty'!CR21="x",0,'Poradie - sporty'!$DK21/'Poradie - sporty'!CR21)</f>
        <v>0.1</v>
      </c>
      <c r="CS18" s="243">
        <f>IF('Poradie - sporty'!CS21="x",0,'Poradie - sporty'!$DK21/'Poradie - sporty'!CS21)</f>
        <v>0.5714285714285714</v>
      </c>
      <c r="CT18" s="243">
        <f>IF('Poradie - sporty'!CT21="x",0,'Poradie - sporty'!$DK21/'Poradie - sporty'!CT21)</f>
        <v>6.5573770491803282E-2</v>
      </c>
      <c r="CU18" s="243">
        <f>IF('Poradie - sporty'!CU21="x",0,'Poradie - sporty'!$DK21/'Poradie - sporty'!CU21)</f>
        <v>0</v>
      </c>
      <c r="CV18" s="243">
        <f>IF('Poradie - sporty'!CV21="x",0,'Poradie - sporty'!$DK21/'Poradie - sporty'!CV21)</f>
        <v>0</v>
      </c>
      <c r="CW18" s="243">
        <f>IF('Poradie - sporty'!CW21="x",0,'Poradie - sporty'!$DK21/'Poradie - sporty'!CW21)</f>
        <v>0</v>
      </c>
      <c r="CX18" s="243">
        <f>IF('Poradie - sporty'!CX21="x",0,'Poradie - sporty'!$DK21/'Poradie - sporty'!CX21)</f>
        <v>7.0175438596491224E-2</v>
      </c>
      <c r="CY18" s="243">
        <f>IF('Poradie - sporty'!CY21="x",0,'Poradie - sporty'!$DK21/'Poradie - sporty'!CY21)</f>
        <v>0.14814814814814814</v>
      </c>
      <c r="CZ18" s="243">
        <f>IF('Poradie - sporty'!CZ21="x",0,'Poradie - sporty'!$DK21/'Poradie - sporty'!CZ21)</f>
        <v>0.26666666666666666</v>
      </c>
      <c r="DA18" s="243">
        <f>IF('Poradie - sporty'!DA21="x",0,'Poradie - sporty'!$DK21/'Poradie - sporty'!DA21)</f>
        <v>0.16666666666666666</v>
      </c>
      <c r="DB18" s="243">
        <f>IF('Poradie - sporty'!DB21="x",0,'Poradie - sporty'!$DK21/'Poradie - sporty'!DB21)</f>
        <v>8.1632653061224483E-2</v>
      </c>
      <c r="DC18" s="243">
        <f>IF('Poradie - sporty'!DC21="x",0,'Poradie - sporty'!$DK21/'Poradie - sporty'!DC21)</f>
        <v>0</v>
      </c>
      <c r="DD18" s="243">
        <f>IF('Poradie - sporty'!DD21="x",0,'Poradie - sporty'!$DK21/'Poradie - sporty'!DD21)</f>
        <v>0.8</v>
      </c>
      <c r="DE18" s="243">
        <f>IF('Poradie - sporty'!DE21="x",0,'Poradie - sporty'!$DK21/'Poradie - sporty'!DE21)</f>
        <v>8.6956521739130432E-2</v>
      </c>
      <c r="DF18" s="243">
        <f>IF('Poradie - sporty'!DF21="x",0,'Poradie - sporty'!$DK21/'Poradie - sporty'!DF21)</f>
        <v>0</v>
      </c>
      <c r="DG18" s="243">
        <f>IF('Poradie - sporty'!DG21="x",0,'Poradie - sporty'!$DK21/'Poradie - sporty'!DG21)</f>
        <v>6.25E-2</v>
      </c>
      <c r="DH18" s="243">
        <f>IF('Poradie - sporty'!DH21="x",0,'Poradie - sporty'!$DK21/'Poradie - sporty'!DH21)</f>
        <v>5.3333333333333337E-2</v>
      </c>
      <c r="DI18" s="243">
        <f>IF('Poradie - sporty'!DI21="x",0,'Poradie - sporty'!$DK21/'Poradie - sporty'!DI21)</f>
        <v>5.5555555555555552E-2</v>
      </c>
    </row>
    <row r="19" spans="1:113" ht="14.25" customHeight="1" x14ac:dyDescent="0.25">
      <c r="A19" s="238" t="s">
        <v>21</v>
      </c>
      <c r="B19" s="243">
        <f>IF('Poradie - sporty'!B22="x",0,'Poradie - sporty'!$DK22/'Poradie - sporty'!B22)</f>
        <v>1.6949152542372881E-2</v>
      </c>
      <c r="C19" s="243">
        <f>IF('Poradie - sporty'!C22="x",0,'Poradie - sporty'!$DK22/'Poradie - sporty'!C22)</f>
        <v>2.2222222222222223E-2</v>
      </c>
      <c r="D19" s="243">
        <f>IF('Poradie - sporty'!D22="x",0,'Poradie - sporty'!$DK22/'Poradie - sporty'!D22)</f>
        <v>2.1276595744680851E-2</v>
      </c>
      <c r="E19" s="243">
        <f>IF('Poradie - sporty'!E22="x",0,'Poradie - sporty'!$DK22/'Poradie - sporty'!E22)</f>
        <v>0.1111111111111111</v>
      </c>
      <c r="F19" s="243">
        <f>IF('Poradie - sporty'!F22="x",0,'Poradie - sporty'!$DK22/'Poradie - sporty'!F22)</f>
        <v>0.05</v>
      </c>
      <c r="G19" s="243">
        <f>IF('Poradie - sporty'!G22="x",0,'Poradie - sporty'!$DK22/'Poradie - sporty'!G22)</f>
        <v>2.7027027027027029E-2</v>
      </c>
      <c r="H19" s="243">
        <f>IF('Poradie - sporty'!H22="x",0,'Poradie - sporty'!$DK22/'Poradie - sporty'!H22)</f>
        <v>5.2631578947368418E-2</v>
      </c>
      <c r="I19" s="243">
        <f>IF('Poradie - sporty'!I22="x",0,'Poradie - sporty'!$DK22/'Poradie - sporty'!I22)</f>
        <v>3.8461538461538464E-2</v>
      </c>
      <c r="J19" s="243">
        <f>IF('Poradie - sporty'!J22="x",0,'Poradie - sporty'!$DK22/'Poradie - sporty'!J22)</f>
        <v>0.2</v>
      </c>
      <c r="K19" s="243">
        <f>IF('Poradie - sporty'!K22="x",0,'Poradie - sporty'!$DK22/'Poradie - sporty'!K22)</f>
        <v>0</v>
      </c>
      <c r="L19" s="243">
        <f>IF('Poradie - sporty'!L22="x",0,'Poradie - sporty'!$DK22/'Poradie - sporty'!L22)</f>
        <v>0.02</v>
      </c>
      <c r="M19" s="243">
        <f>IF('Poradie - sporty'!M22="x",0,'Poradie - sporty'!$DK22/'Poradie - sporty'!M22)</f>
        <v>1.4285714285714285E-2</v>
      </c>
      <c r="N19" s="243">
        <f>IF('Poradie - sporty'!N22="x",0,'Poradie - sporty'!$DK22/'Poradie - sporty'!N22)</f>
        <v>0</v>
      </c>
      <c r="O19" s="243">
        <f>IF('Poradie - sporty'!O22="x",0,'Poradie - sporty'!$DK22/'Poradie - sporty'!O22)</f>
        <v>1.7094017094017096E-2</v>
      </c>
      <c r="P19" s="243">
        <f>IF('Poradie - sporty'!P22="x",0,'Poradie - sporty'!$DK22/'Poradie - sporty'!P22)</f>
        <v>1.7543859649122806E-2</v>
      </c>
      <c r="Q19" s="243">
        <f>IF('Poradie - sporty'!Q22="x",0,'Poradie - sporty'!$DK22/'Poradie - sporty'!Q22)</f>
        <v>0</v>
      </c>
      <c r="R19" s="243">
        <f>IF('Poradie - sporty'!R22="x",0,'Poradie - sporty'!$DK22/'Poradie - sporty'!R22)</f>
        <v>1.6949152542372881E-2</v>
      </c>
      <c r="S19" s="243">
        <f>IF('Poradie - sporty'!S22="x",0,'Poradie - sporty'!$DK22/'Poradie - sporty'!S22)</f>
        <v>1.7857142857142856E-2</v>
      </c>
      <c r="T19" s="243">
        <f>IF('Poradie - sporty'!T22="x",0,'Poradie - sporty'!$DK22/'Poradie - sporty'!T22)</f>
        <v>2.4390243902439025E-2</v>
      </c>
      <c r="U19" s="243">
        <f>IF('Poradie - sporty'!U22="x",0,'Poradie - sporty'!$DK22/'Poradie - sporty'!U22)</f>
        <v>3.3333333333333333E-2</v>
      </c>
      <c r="V19" s="243">
        <f>IF('Poradie - sporty'!V22="x",0,'Poradie - sporty'!$DK22/'Poradie - sporty'!V22)</f>
        <v>4.5454545454545456E-2</v>
      </c>
      <c r="W19" s="243">
        <f>IF('Poradie - sporty'!W22="x",0,'Poradie - sporty'!$DK22/'Poradie - sporty'!W22)</f>
        <v>4.3478260869565216E-2</v>
      </c>
      <c r="X19" s="243">
        <f>IF('Poradie - sporty'!X22="x",0,'Poradie - sporty'!$DK22/'Poradie - sporty'!X22)</f>
        <v>0</v>
      </c>
      <c r="Y19" s="243">
        <f>IF('Poradie - sporty'!Y22="x",0,'Poradie - sporty'!$DK22/'Poradie - sporty'!Y22)</f>
        <v>5.5555555555555552E-2</v>
      </c>
      <c r="Z19" s="243">
        <f>IF('Poradie - sporty'!Z22="x",0,'Poradie - sporty'!$DK22/'Poradie - sporty'!Z22)</f>
        <v>1</v>
      </c>
      <c r="AA19" s="243">
        <f>IF('Poradie - sporty'!AA22="x",0,'Poradie - sporty'!$DK22/'Poradie - sporty'!AA22)</f>
        <v>1.4084507042253521E-2</v>
      </c>
      <c r="AB19" s="243">
        <f>IF('Poradie - sporty'!AB22="x",0,'Poradie - sporty'!$DK22/'Poradie - sporty'!AB22)</f>
        <v>0</v>
      </c>
      <c r="AC19" s="243">
        <f>IF('Poradie - sporty'!AC22="x",0,'Poradie - sporty'!$DK22/'Poradie - sporty'!AC22)</f>
        <v>1.4084507042253521E-2</v>
      </c>
      <c r="AD19" s="243">
        <f>IF('Poradie - sporty'!AD22="x",0,'Poradie - sporty'!$DK22/'Poradie - sporty'!AD22)</f>
        <v>4.7619047619047616E-2</v>
      </c>
      <c r="AE19" s="243">
        <f>IF('Poradie - sporty'!AE22="x",0,'Poradie - sporty'!$DK22/'Poradie - sporty'!AE22)</f>
        <v>3.5714285714285712E-2</v>
      </c>
      <c r="AF19" s="243">
        <f>IF('Poradie - sporty'!AF22="x",0,'Poradie - sporty'!$DK22/'Poradie - sporty'!AF22)</f>
        <v>8.3333333333333329E-2</v>
      </c>
      <c r="AG19" s="243">
        <f>IF('Poradie - sporty'!AG22="x",0,'Poradie - sporty'!$DK22/'Poradie - sporty'!AG22)</f>
        <v>0.05</v>
      </c>
      <c r="AH19" s="243">
        <f>IF('Poradie - sporty'!AH22="x",0,'Poradie - sporty'!$DK22/'Poradie - sporty'!AH22)</f>
        <v>0</v>
      </c>
      <c r="AI19" s="243">
        <f>IF('Poradie - sporty'!AI22="x",0,'Poradie - sporty'!$DK22/'Poradie - sporty'!AI22)</f>
        <v>1.7857142857142856E-2</v>
      </c>
      <c r="AJ19" s="243">
        <f>IF('Poradie - sporty'!AJ22="x",0,'Poradie - sporty'!$DK22/'Poradie - sporty'!AJ22)</f>
        <v>1.6393442622950821E-2</v>
      </c>
      <c r="AK19" s="243">
        <f>IF('Poradie - sporty'!AK22="x",0,'Poradie - sporty'!$DK22/'Poradie - sporty'!AK22)</f>
        <v>3.3333333333333333E-2</v>
      </c>
      <c r="AL19" s="243">
        <f>IF('Poradie - sporty'!AL22="x",0,'Poradie - sporty'!$DK22/'Poradie - sporty'!AL22)</f>
        <v>0.14285714285714285</v>
      </c>
      <c r="AM19" s="243">
        <f>IF('Poradie - sporty'!AM22="x",0,'Poradie - sporty'!$DK22/'Poradie - sporty'!AM22)</f>
        <v>0</v>
      </c>
      <c r="AN19" s="243">
        <f>IF('Poradie - sporty'!AN22="x",0,'Poradie - sporty'!$DK22/'Poradie - sporty'!AN22)</f>
        <v>2.8571428571428571E-2</v>
      </c>
      <c r="AO19" s="243">
        <f>IF('Poradie - sporty'!AO22="x",0,'Poradie - sporty'!$DK22/'Poradie - sporty'!AO22)</f>
        <v>2.6315789473684209E-2</v>
      </c>
      <c r="AP19" s="243">
        <f>IF('Poradie - sporty'!AP22="x",0,'Poradie - sporty'!$DK22/'Poradie - sporty'!AP22)</f>
        <v>9.0909090909090905E-3</v>
      </c>
      <c r="AQ19" s="243">
        <f>IF('Poradie - sporty'!AQ22="x",0,'Poradie - sporty'!$DK22/'Poradie - sporty'!AQ22)</f>
        <v>0</v>
      </c>
      <c r="AR19" s="243">
        <f>IF('Poradie - sporty'!AR22="x",0,'Poradie - sporty'!$DK22/'Poradie - sporty'!AR22)</f>
        <v>1.7543859649122806E-2</v>
      </c>
      <c r="AS19" s="243">
        <f>IF('Poradie - sporty'!AS22="x",0,'Poradie - sporty'!$DK22/'Poradie - sporty'!AS22)</f>
        <v>3.8461538461538464E-2</v>
      </c>
      <c r="AT19" s="243">
        <f>IF('Poradie - sporty'!AT22="x",0,'Poradie - sporty'!$DK22/'Poradie - sporty'!AT22)</f>
        <v>2.8571428571428571E-2</v>
      </c>
      <c r="AU19" s="243">
        <f>IF('Poradie - sporty'!AU22="x",0,'Poradie - sporty'!$DK22/'Poradie - sporty'!AU22)</f>
        <v>2.4390243902439025E-2</v>
      </c>
      <c r="AV19" s="243">
        <f>IF('Poradie - sporty'!AV22="x",0,'Poradie - sporty'!$DK22/'Poradie - sporty'!AV22)</f>
        <v>0</v>
      </c>
      <c r="AW19" s="243">
        <f>IF('Poradie - sporty'!AW22="x",0,'Poradie - sporty'!$DK22/'Poradie - sporty'!AW22)</f>
        <v>0</v>
      </c>
      <c r="AX19" s="243">
        <f>IF('Poradie - sporty'!AX22="x",0,'Poradie - sporty'!$DK22/'Poradie - sporty'!AX22)</f>
        <v>0.25</v>
      </c>
      <c r="AY19" s="243">
        <f>IF('Poradie - sporty'!AY22="x",0,'Poradie - sporty'!$DK22/'Poradie - sporty'!AY22)</f>
        <v>0</v>
      </c>
      <c r="AZ19" s="243">
        <f>IF('Poradie - sporty'!AZ22="x",0,'Poradie - sporty'!$DK22/'Poradie - sporty'!AZ22)</f>
        <v>4.3478260869565216E-2</v>
      </c>
      <c r="BA19" s="243">
        <f>IF('Poradie - sporty'!BA22="x",0,'Poradie - sporty'!$DK22/'Poradie - sporty'!BA22)</f>
        <v>1.3513513513513514E-2</v>
      </c>
      <c r="BB19" s="243">
        <f>IF('Poradie - sporty'!BB22="x",0,'Poradie - sporty'!$DK22/'Poradie - sporty'!BB22)</f>
        <v>2.4390243902439025E-2</v>
      </c>
      <c r="BC19" s="243">
        <f>IF('Poradie - sporty'!BC22="x",0,'Poradie - sporty'!$DK22/'Poradie - sporty'!BC22)</f>
        <v>4.7619047619047616E-2</v>
      </c>
      <c r="BD19" s="243">
        <f>IF('Poradie - sporty'!BD22="x",0,'Poradie - sporty'!$DK22/'Poradie - sporty'!BD22)</f>
        <v>1</v>
      </c>
      <c r="BE19" s="243">
        <f>IF('Poradie - sporty'!BE22="x",0,'Poradie - sporty'!$DK22/'Poradie - sporty'!BE22)</f>
        <v>1.4925373134328358E-2</v>
      </c>
      <c r="BF19" s="243">
        <f>IF('Poradie - sporty'!BF22="x",0,'Poradie - sporty'!$DK22/'Poradie - sporty'!BF22)</f>
        <v>0</v>
      </c>
      <c r="BG19" s="243">
        <f>IF('Poradie - sporty'!BG22="x",0,'Poradie - sporty'!$DK22/'Poradie - sporty'!BG22)</f>
        <v>0</v>
      </c>
      <c r="BH19" s="243">
        <f>IF('Poradie - sporty'!BH22="x",0,'Poradie - sporty'!$DK22/'Poradie - sporty'!BH22)</f>
        <v>1.3793103448275862E-2</v>
      </c>
      <c r="BI19" s="243">
        <f>IF('Poradie - sporty'!BI22="x",0,'Poradie - sporty'!$DK22/'Poradie - sporty'!BI22)</f>
        <v>2.9411764705882353E-2</v>
      </c>
      <c r="BJ19" s="243">
        <f>IF('Poradie - sporty'!BJ22="x",0,'Poradie - sporty'!$DK22/'Poradie - sporty'!BJ22)</f>
        <v>0</v>
      </c>
      <c r="BK19" s="243">
        <f>IF('Poradie - sporty'!BK22="x",0,'Poradie - sporty'!$DK22/'Poradie - sporty'!BK22)</f>
        <v>0</v>
      </c>
      <c r="BL19" s="243">
        <f>IF('Poradie - sporty'!BL22="x",0,'Poradie - sporty'!$DK22/'Poradie - sporty'!BL22)</f>
        <v>2.9411764705882353E-2</v>
      </c>
      <c r="BM19" s="243">
        <f>IF('Poradie - sporty'!BM22="x",0,'Poradie - sporty'!$DK22/'Poradie - sporty'!BM22)</f>
        <v>4.4444444444444446E-2</v>
      </c>
      <c r="BN19" s="243">
        <f>IF('Poradie - sporty'!BN22="x",0,'Poradie - sporty'!$DK22/'Poradie - sporty'!BN22)</f>
        <v>8.3333333333333329E-2</v>
      </c>
      <c r="BO19" s="243">
        <f>IF('Poradie - sporty'!BO22="x",0,'Poradie - sporty'!$DK22/'Poradie - sporty'!BO22)</f>
        <v>2.5000000000000001E-2</v>
      </c>
      <c r="BP19" s="243">
        <f>IF('Poradie - sporty'!BP22="x",0,'Poradie - sporty'!$DK22/'Poradie - sporty'!BP22)</f>
        <v>2.564102564102564E-2</v>
      </c>
      <c r="BQ19" s="243">
        <f>IF('Poradie - sporty'!BQ22="x",0,'Poradie - sporty'!$DK22/'Poradie - sporty'!BQ22)</f>
        <v>0.02</v>
      </c>
      <c r="BR19" s="243">
        <f>IF('Poradie - sporty'!BR22="x",0,'Poradie - sporty'!$DK22/'Poradie - sporty'!BR22)</f>
        <v>1.7241379310344827E-2</v>
      </c>
      <c r="BS19" s="243">
        <f>IF('Poradie - sporty'!BS22="x",0,'Poradie - sporty'!$DK22/'Poradie - sporty'!BS22)</f>
        <v>0</v>
      </c>
      <c r="BT19" s="243">
        <f>IF('Poradie - sporty'!BT22="x",0,'Poradie - sporty'!$DK22/'Poradie - sporty'!BT22)</f>
        <v>0</v>
      </c>
      <c r="BU19" s="243">
        <f>IF('Poradie - sporty'!BU22="x",0,'Poradie - sporty'!$DK22/'Poradie - sporty'!BU22)</f>
        <v>0</v>
      </c>
      <c r="BV19" s="243">
        <f>IF('Poradie - sporty'!BV22="x",0,'Poradie - sporty'!$DK22/'Poradie - sporty'!BV22)</f>
        <v>0</v>
      </c>
      <c r="BW19" s="243">
        <f>IF('Poradie - sporty'!BW22="x",0,'Poradie - sporty'!$DK22/'Poradie - sporty'!BW22)</f>
        <v>0</v>
      </c>
      <c r="BX19" s="243">
        <f>IF('Poradie - sporty'!BX22="x",0,'Poradie - sporty'!$DK22/'Poradie - sporty'!BX22)</f>
        <v>4.7619047619047616E-2</v>
      </c>
      <c r="BY19" s="243">
        <f>IF('Poradie - sporty'!BY22="x",0,'Poradie - sporty'!$DK22/'Poradie - sporty'!BY22)</f>
        <v>3.3333333333333333E-2</v>
      </c>
      <c r="BZ19" s="243">
        <f>IF('Poradie - sporty'!BZ22="x",0,'Poradie - sporty'!$DK22/'Poradie - sporty'!BZ22)</f>
        <v>0.15384615384615385</v>
      </c>
      <c r="CA19" s="243">
        <f>IF('Poradie - sporty'!CA22="x",0,'Poradie - sporty'!$DK22/'Poradie - sporty'!CA22)</f>
        <v>0</v>
      </c>
      <c r="CB19" s="243">
        <f>IF('Poradie - sporty'!CB22="x",0,'Poradie - sporty'!$DK22/'Poradie - sporty'!CB22)</f>
        <v>3.8461538461538464E-2</v>
      </c>
      <c r="CC19" s="243">
        <f>IF('Poradie - sporty'!CC22="x",0,'Poradie - sporty'!$DK22/'Poradie - sporty'!CC22)</f>
        <v>8.3333333333333329E-2</v>
      </c>
      <c r="CD19" s="243">
        <f>IF('Poradie - sporty'!CD22="x",0,'Poradie - sporty'!$DK22/'Poradie - sporty'!CD22)</f>
        <v>5.2631578947368418E-2</v>
      </c>
      <c r="CE19" s="243">
        <f>IF('Poradie - sporty'!CE22="x",0,'Poradie - sporty'!$DK22/'Poradie - sporty'!CE22)</f>
        <v>2.3255813953488372E-2</v>
      </c>
      <c r="CF19" s="243">
        <f>IF('Poradie - sporty'!CF22="x",0,'Poradie - sporty'!$DK22/'Poradie - sporty'!CF22)</f>
        <v>0</v>
      </c>
      <c r="CG19" s="243">
        <f>IF('Poradie - sporty'!CG22="x",0,'Poradie - sporty'!$DK22/'Poradie - sporty'!CG22)</f>
        <v>1.2048192771084338E-2</v>
      </c>
      <c r="CH19" s="243">
        <f>IF('Poradie - sporty'!CH22="x",0,'Poradie - sporty'!$DK22/'Poradie - sporty'!CH22)</f>
        <v>3.125E-2</v>
      </c>
      <c r="CI19" s="243">
        <f>IF('Poradie - sporty'!CI22="x",0,'Poradie - sporty'!$DK22/'Poradie - sporty'!CI22)</f>
        <v>0</v>
      </c>
      <c r="CJ19" s="243">
        <f>IF('Poradie - sporty'!CJ22="x",0,'Poradie - sporty'!$DK22/'Poradie - sporty'!CJ22)</f>
        <v>3.125E-2</v>
      </c>
      <c r="CK19" s="243">
        <f>IF('Poradie - sporty'!CK22="x",0,'Poradie - sporty'!$DK22/'Poradie - sporty'!CK22)</f>
        <v>0.2857142857142857</v>
      </c>
      <c r="CL19" s="243">
        <f>IF('Poradie - sporty'!CL22="x",0,'Poradie - sporty'!$DK22/'Poradie - sporty'!CL22)</f>
        <v>0.5</v>
      </c>
      <c r="CM19" s="243">
        <f>IF('Poradie - sporty'!CM22="x",0,'Poradie - sporty'!$DK22/'Poradie - sporty'!CM22)</f>
        <v>1.7241379310344827E-2</v>
      </c>
      <c r="CN19" s="243">
        <f>IF('Poradie - sporty'!CN22="x",0,'Poradie - sporty'!$DK22/'Poradie - sporty'!CN22)</f>
        <v>3.3333333333333333E-2</v>
      </c>
      <c r="CO19" s="243">
        <f>IF('Poradie - sporty'!CO22="x",0,'Poradie - sporty'!$DK22/'Poradie - sporty'!CO22)</f>
        <v>1.4084507042253521E-2</v>
      </c>
      <c r="CP19" s="243">
        <f>IF('Poradie - sporty'!CP22="x",0,'Poradie - sporty'!$DK22/'Poradie - sporty'!CP22)</f>
        <v>0</v>
      </c>
      <c r="CQ19" s="243">
        <f>IF('Poradie - sporty'!CQ22="x",0,'Poradie - sporty'!$DK22/'Poradie - sporty'!CQ22)</f>
        <v>8.3333333333333329E-2</v>
      </c>
      <c r="CR19" s="243">
        <f>IF('Poradie - sporty'!CR22="x",0,'Poradie - sporty'!$DK22/'Poradie - sporty'!CR22)</f>
        <v>1.7543859649122806E-2</v>
      </c>
      <c r="CS19" s="243">
        <f>IF('Poradie - sporty'!CS22="x",0,'Poradie - sporty'!$DK22/'Poradie - sporty'!CS22)</f>
        <v>0</v>
      </c>
      <c r="CT19" s="243">
        <f>IF('Poradie - sporty'!CT22="x",0,'Poradie - sporty'!$DK22/'Poradie - sporty'!CT22)</f>
        <v>0.125</v>
      </c>
      <c r="CU19" s="243">
        <f>IF('Poradie - sporty'!CU22="x",0,'Poradie - sporty'!$DK22/'Poradie - sporty'!CU22)</f>
        <v>0</v>
      </c>
      <c r="CV19" s="243">
        <f>IF('Poradie - sporty'!CV22="x",0,'Poradie - sporty'!$DK22/'Poradie - sporty'!CV22)</f>
        <v>0</v>
      </c>
      <c r="CW19" s="243">
        <f>IF('Poradie - sporty'!CW22="x",0,'Poradie - sporty'!$DK22/'Poradie - sporty'!CW22)</f>
        <v>2.3255813953488372E-2</v>
      </c>
      <c r="CX19" s="243">
        <f>IF('Poradie - sporty'!CX22="x",0,'Poradie - sporty'!$DK22/'Poradie - sporty'!CX22)</f>
        <v>2.6315789473684209E-2</v>
      </c>
      <c r="CY19" s="243">
        <f>IF('Poradie - sporty'!CY22="x",0,'Poradie - sporty'!$DK22/'Poradie - sporty'!CY22)</f>
        <v>8.3333333333333329E-2</v>
      </c>
      <c r="CZ19" s="243">
        <f>IF('Poradie - sporty'!CZ22="x",0,'Poradie - sporty'!$DK22/'Poradie - sporty'!CZ22)</f>
        <v>0.04</v>
      </c>
      <c r="DA19" s="243">
        <f>IF('Poradie - sporty'!DA22="x",0,'Poradie - sporty'!$DK22/'Poradie - sporty'!DA22)</f>
        <v>3.4482758620689655E-2</v>
      </c>
      <c r="DB19" s="243">
        <f>IF('Poradie - sporty'!DB22="x",0,'Poradie - sporty'!$DK22/'Poradie - sporty'!DB22)</f>
        <v>1.2987012987012988E-2</v>
      </c>
      <c r="DC19" s="243">
        <f>IF('Poradie - sporty'!DC22="x",0,'Poradie - sporty'!$DK22/'Poradie - sporty'!DC22)</f>
        <v>0</v>
      </c>
      <c r="DD19" s="243">
        <f>IF('Poradie - sporty'!DD22="x",0,'Poradie - sporty'!$DK22/'Poradie - sporty'!DD22)</f>
        <v>1.8867924528301886E-2</v>
      </c>
      <c r="DE19" s="243">
        <f>IF('Poradie - sporty'!DE22="x",0,'Poradie - sporty'!$DK22/'Poradie - sporty'!DE22)</f>
        <v>7.7519379844961239E-3</v>
      </c>
      <c r="DF19" s="243">
        <f>IF('Poradie - sporty'!DF22="x",0,'Poradie - sporty'!$DK22/'Poradie - sporty'!DF22)</f>
        <v>0</v>
      </c>
      <c r="DG19" s="243">
        <f>IF('Poradie - sporty'!DG22="x",0,'Poradie - sporty'!$DK22/'Poradie - sporty'!DG22)</f>
        <v>2.9411764705882353E-2</v>
      </c>
      <c r="DH19" s="243">
        <f>IF('Poradie - sporty'!DH22="x",0,'Poradie - sporty'!$DK22/'Poradie - sporty'!DH22)</f>
        <v>9.0909090909090912E-2</v>
      </c>
      <c r="DI19" s="243">
        <f>IF('Poradie - sporty'!DI22="x",0,'Poradie - sporty'!$DK22/'Poradie - sporty'!DI22)</f>
        <v>0.14285714285714285</v>
      </c>
    </row>
    <row r="20" spans="1:113" ht="14.25" customHeight="1" x14ac:dyDescent="0.25">
      <c r="A20" s="238" t="s">
        <v>22</v>
      </c>
      <c r="B20" s="243">
        <f>IF('Poradie - sporty'!B23="x",0,'Poradie - sporty'!$DK23/'Poradie - sporty'!B23)</f>
        <v>3.9215686274509803E-2</v>
      </c>
      <c r="C20" s="243">
        <f>IF('Poradie - sporty'!C23="x",0,'Poradie - sporty'!$DK23/'Poradie - sporty'!C23)</f>
        <v>0</v>
      </c>
      <c r="D20" s="243">
        <f>IF('Poradie - sporty'!D23="x",0,'Poradie - sporty'!$DK23/'Poradie - sporty'!D23)</f>
        <v>1.2084592145015106E-2</v>
      </c>
      <c r="E20" s="243">
        <f>IF('Poradie - sporty'!E23="x",0,'Poradie - sporty'!$DK23/'Poradie - sporty'!E23)</f>
        <v>0.1</v>
      </c>
      <c r="F20" s="243">
        <f>IF('Poradie - sporty'!F23="x",0,'Poradie - sporty'!$DK23/'Poradie - sporty'!F23)</f>
        <v>6.0606060606060608E-2</v>
      </c>
      <c r="G20" s="243">
        <f>IF('Poradie - sporty'!G23="x",0,'Poradie - sporty'!$DK23/'Poradie - sporty'!G23)</f>
        <v>2.5477707006369428E-2</v>
      </c>
      <c r="H20" s="243">
        <f>IF('Poradie - sporty'!H23="x",0,'Poradie - sporty'!$DK23/'Poradie - sporty'!H23)</f>
        <v>0</v>
      </c>
      <c r="I20" s="243">
        <f>IF('Poradie - sporty'!I23="x",0,'Poradie - sporty'!$DK23/'Poradie - sporty'!I23)</f>
        <v>6.4516129032258063E-2</v>
      </c>
      <c r="J20" s="243">
        <f>IF('Poradie - sporty'!J23="x",0,'Poradie - sporty'!$DK23/'Poradie - sporty'!J23)</f>
        <v>2.5000000000000001E-2</v>
      </c>
      <c r="K20" s="243">
        <f>IF('Poradie - sporty'!K23="x",0,'Poradie - sporty'!$DK23/'Poradie - sporty'!K23)</f>
        <v>0</v>
      </c>
      <c r="L20" s="243">
        <f>IF('Poradie - sporty'!L23="x",0,'Poradie - sporty'!$DK23/'Poradie - sporty'!L23)</f>
        <v>4.0816326530612242E-2</v>
      </c>
      <c r="M20" s="243">
        <f>IF('Poradie - sporty'!M23="x",0,'Poradie - sporty'!$DK23/'Poradie - sporty'!M23)</f>
        <v>7.1428571428571425E-2</v>
      </c>
      <c r="N20" s="243">
        <f>IF('Poradie - sporty'!N23="x",0,'Poradie - sporty'!$DK23/'Poradie - sporty'!N23)</f>
        <v>0</v>
      </c>
      <c r="O20" s="243">
        <f>IF('Poradie - sporty'!O23="x",0,'Poradie - sporty'!$DK23/'Poradie - sporty'!O23)</f>
        <v>0.33333333333333331</v>
      </c>
      <c r="P20" s="243">
        <f>IF('Poradie - sporty'!P23="x",0,'Poradie - sporty'!$DK23/'Poradie - sporty'!P23)</f>
        <v>4.0816326530612242E-2</v>
      </c>
      <c r="Q20" s="243">
        <f>IF('Poradie - sporty'!Q23="x",0,'Poradie - sporty'!$DK23/'Poradie - sporty'!Q23)</f>
        <v>0</v>
      </c>
      <c r="R20" s="243">
        <f>IF('Poradie - sporty'!R23="x",0,'Poradie - sporty'!$DK23/'Poradie - sporty'!R23)</f>
        <v>0.14285714285714285</v>
      </c>
      <c r="S20" s="243">
        <f>IF('Poradie - sporty'!S23="x",0,'Poradie - sporty'!$DK23/'Poradie - sporty'!S23)</f>
        <v>3.5087719298245612E-2</v>
      </c>
      <c r="T20" s="243">
        <f>IF('Poradie - sporty'!T23="x",0,'Poradie - sporty'!$DK23/'Poradie - sporty'!T23)</f>
        <v>0</v>
      </c>
      <c r="U20" s="243">
        <f>IF('Poradie - sporty'!U23="x",0,'Poradie - sporty'!$DK23/'Poradie - sporty'!U23)</f>
        <v>3.3898305084745763E-2</v>
      </c>
      <c r="V20" s="243">
        <f>IF('Poradie - sporty'!V23="x",0,'Poradie - sporty'!$DK23/'Poradie - sporty'!V23)</f>
        <v>2.030456852791878E-2</v>
      </c>
      <c r="W20" s="243">
        <f>IF('Poradie - sporty'!W23="x",0,'Poradie - sporty'!$DK23/'Poradie - sporty'!W23)</f>
        <v>5.4054054054054057E-2</v>
      </c>
      <c r="X20" s="243">
        <f>IF('Poradie - sporty'!X23="x",0,'Poradie - sporty'!$DK23/'Poradie - sporty'!X23)</f>
        <v>0</v>
      </c>
      <c r="Y20" s="243">
        <f>IF('Poradie - sporty'!Y23="x",0,'Poradie - sporty'!$DK23/'Poradie - sporty'!Y23)</f>
        <v>6.6666666666666666E-2</v>
      </c>
      <c r="Z20" s="243">
        <f>IF('Poradie - sporty'!Z23="x",0,'Poradie - sporty'!$DK23/'Poradie - sporty'!Z23)</f>
        <v>0</v>
      </c>
      <c r="AA20" s="243">
        <f>IF('Poradie - sporty'!AA23="x",0,'Poradie - sporty'!$DK23/'Poradie - sporty'!AA23)</f>
        <v>2.0618556701030927E-2</v>
      </c>
      <c r="AB20" s="243">
        <f>IF('Poradie - sporty'!AB23="x",0,'Poradie - sporty'!$DK23/'Poradie - sporty'!AB23)</f>
        <v>0</v>
      </c>
      <c r="AC20" s="243">
        <f>IF('Poradie - sporty'!AC23="x",0,'Poradie - sporty'!$DK23/'Poradie - sporty'!AC23)</f>
        <v>5.7142857142857141E-2</v>
      </c>
      <c r="AD20" s="243">
        <f>IF('Poradie - sporty'!AD23="x",0,'Poradie - sporty'!$DK23/'Poradie - sporty'!AD23)</f>
        <v>0</v>
      </c>
      <c r="AE20" s="243">
        <f>IF('Poradie - sporty'!AE23="x",0,'Poradie - sporty'!$DK23/'Poradie - sporty'!AE23)</f>
        <v>5.9701492537313432E-2</v>
      </c>
      <c r="AF20" s="243">
        <f>IF('Poradie - sporty'!AF23="x",0,'Poradie - sporty'!$DK23/'Poradie - sporty'!AF23)</f>
        <v>0.19047619047619047</v>
      </c>
      <c r="AG20" s="243">
        <f>IF('Poradie - sporty'!AG23="x",0,'Poradie - sporty'!$DK23/'Poradie - sporty'!AG23)</f>
        <v>8.6956521739130432E-2</v>
      </c>
      <c r="AH20" s="243">
        <f>IF('Poradie - sporty'!AH23="x",0,'Poradie - sporty'!$DK23/'Poradie - sporty'!AH23)</f>
        <v>0</v>
      </c>
      <c r="AI20" s="243">
        <f>IF('Poradie - sporty'!AI23="x",0,'Poradie - sporty'!$DK23/'Poradie - sporty'!AI23)</f>
        <v>4.5454545454545456E-2</v>
      </c>
      <c r="AJ20" s="243">
        <f>IF('Poradie - sporty'!AJ23="x",0,'Poradie - sporty'!$DK23/'Poradie - sporty'!AJ23)</f>
        <v>2.5316455696202531E-2</v>
      </c>
      <c r="AK20" s="243">
        <f>IF('Poradie - sporty'!AK23="x",0,'Poradie - sporty'!$DK23/'Poradie - sporty'!AK23)</f>
        <v>0.125</v>
      </c>
      <c r="AL20" s="243">
        <f>IF('Poradie - sporty'!AL23="x",0,'Poradie - sporty'!$DK23/'Poradie - sporty'!AL23)</f>
        <v>5.128205128205128E-2</v>
      </c>
      <c r="AM20" s="243">
        <f>IF('Poradie - sporty'!AM23="x",0,'Poradie - sporty'!$DK23/'Poradie - sporty'!AM23)</f>
        <v>0</v>
      </c>
      <c r="AN20" s="243">
        <f>IF('Poradie - sporty'!AN23="x",0,'Poradie - sporty'!$DK23/'Poradie - sporty'!AN23)</f>
        <v>5.5555555555555552E-2</v>
      </c>
      <c r="AO20" s="243">
        <f>IF('Poradie - sporty'!AO23="x",0,'Poradie - sporty'!$DK23/'Poradie - sporty'!AO23)</f>
        <v>0</v>
      </c>
      <c r="AP20" s="243">
        <f>IF('Poradie - sporty'!AP23="x",0,'Poradie - sporty'!$DK23/'Poradie - sporty'!AP23)</f>
        <v>0.16666666666666666</v>
      </c>
      <c r="AQ20" s="243">
        <f>IF('Poradie - sporty'!AQ23="x",0,'Poradie - sporty'!$DK23/'Poradie - sporty'!AQ23)</f>
        <v>0</v>
      </c>
      <c r="AR20" s="243">
        <f>IF('Poradie - sporty'!AR23="x",0,'Poradie - sporty'!$DK23/'Poradie - sporty'!AR23)</f>
        <v>0</v>
      </c>
      <c r="AS20" s="243">
        <f>IF('Poradie - sporty'!AS23="x",0,'Poradie - sporty'!$DK23/'Poradie - sporty'!AS23)</f>
        <v>0</v>
      </c>
      <c r="AT20" s="243">
        <f>IF('Poradie - sporty'!AT23="x",0,'Poradie - sporty'!$DK23/'Poradie - sporty'!AT23)</f>
        <v>2.7777777777777776E-2</v>
      </c>
      <c r="AU20" s="243">
        <f>IF('Poradie - sporty'!AU23="x",0,'Poradie - sporty'!$DK23/'Poradie - sporty'!AU23)</f>
        <v>0.125</v>
      </c>
      <c r="AV20" s="243">
        <f>IF('Poradie - sporty'!AV23="x",0,'Poradie - sporty'!$DK23/'Poradie - sporty'!AV23)</f>
        <v>0</v>
      </c>
      <c r="AW20" s="243">
        <f>IF('Poradie - sporty'!AW23="x",0,'Poradie - sporty'!$DK23/'Poradie - sporty'!AW23)</f>
        <v>0</v>
      </c>
      <c r="AX20" s="243">
        <f>IF('Poradie - sporty'!AX23="x",0,'Poradie - sporty'!$DK23/'Poradie - sporty'!AX23)</f>
        <v>7.1428571428571425E-2</v>
      </c>
      <c r="AY20" s="243">
        <f>IF('Poradie - sporty'!AY23="x",0,'Poradie - sporty'!$DK23/'Poradie - sporty'!AY23)</f>
        <v>0</v>
      </c>
      <c r="AZ20" s="243">
        <f>IF('Poradie - sporty'!AZ23="x",0,'Poradie - sporty'!$DK23/'Poradie - sporty'!AZ23)</f>
        <v>0</v>
      </c>
      <c r="BA20" s="243">
        <f>IF('Poradie - sporty'!BA23="x",0,'Poradie - sporty'!$DK23/'Poradie - sporty'!BA23)</f>
        <v>4.7619047619047616E-2</v>
      </c>
      <c r="BB20" s="243">
        <f>IF('Poradie - sporty'!BB23="x",0,'Poradie - sporty'!$DK23/'Poradie - sporty'!BB23)</f>
        <v>9.5238095238095233E-2</v>
      </c>
      <c r="BC20" s="243">
        <f>IF('Poradie - sporty'!BC23="x",0,'Poradie - sporty'!$DK23/'Poradie - sporty'!BC23)</f>
        <v>0</v>
      </c>
      <c r="BD20" s="243">
        <f>IF('Poradie - sporty'!BD23="x",0,'Poradie - sporty'!$DK23/'Poradie - sporty'!BD23)</f>
        <v>1</v>
      </c>
      <c r="BE20" s="243">
        <f>IF('Poradie - sporty'!BE23="x",0,'Poradie - sporty'!$DK23/'Poradie - sporty'!BE23)</f>
        <v>0.66666666666666663</v>
      </c>
      <c r="BF20" s="243">
        <f>IF('Poradie - sporty'!BF23="x",0,'Poradie - sporty'!$DK23/'Poradie - sporty'!BF23)</f>
        <v>0</v>
      </c>
      <c r="BG20" s="243">
        <f>IF('Poradie - sporty'!BG23="x",0,'Poradie - sporty'!$DK23/'Poradie - sporty'!BG23)</f>
        <v>0</v>
      </c>
      <c r="BH20" s="243">
        <f>IF('Poradie - sporty'!BH23="x",0,'Poradie - sporty'!$DK23/'Poradie - sporty'!BH23)</f>
        <v>2.7586206896551724E-2</v>
      </c>
      <c r="BI20" s="243">
        <f>IF('Poradie - sporty'!BI23="x",0,'Poradie - sporty'!$DK23/'Poradie - sporty'!BI23)</f>
        <v>0</v>
      </c>
      <c r="BJ20" s="243">
        <f>IF('Poradie - sporty'!BJ23="x",0,'Poradie - sporty'!$DK23/'Poradie - sporty'!BJ23)</f>
        <v>0</v>
      </c>
      <c r="BK20" s="243">
        <f>IF('Poradie - sporty'!BK23="x",0,'Poradie - sporty'!$DK23/'Poradie - sporty'!BK23)</f>
        <v>0</v>
      </c>
      <c r="BL20" s="243">
        <f>IF('Poradie - sporty'!BL23="x",0,'Poradie - sporty'!$DK23/'Poradie - sporty'!BL23)</f>
        <v>5.128205128205128E-2</v>
      </c>
      <c r="BM20" s="243">
        <f>IF('Poradie - sporty'!BM23="x",0,'Poradie - sporty'!$DK23/'Poradie - sporty'!BM23)</f>
        <v>0</v>
      </c>
      <c r="BN20" s="243">
        <f>IF('Poradie - sporty'!BN23="x",0,'Poradie - sporty'!$DK23/'Poradie - sporty'!BN23)</f>
        <v>0.1</v>
      </c>
      <c r="BO20" s="243">
        <f>IF('Poradie - sporty'!BO23="x",0,'Poradie - sporty'!$DK23/'Poradie - sporty'!BO23)</f>
        <v>3.125E-2</v>
      </c>
      <c r="BP20" s="243">
        <f>IF('Poradie - sporty'!BP23="x",0,'Poradie - sporty'!$DK23/'Poradie - sporty'!BP23)</f>
        <v>0</v>
      </c>
      <c r="BQ20" s="243">
        <f>IF('Poradie - sporty'!BQ23="x",0,'Poradie - sporty'!$DK23/'Poradie - sporty'!BQ23)</f>
        <v>0</v>
      </c>
      <c r="BR20" s="243">
        <f>IF('Poradie - sporty'!BR23="x",0,'Poradie - sporty'!$DK23/'Poradie - sporty'!BR23)</f>
        <v>0.19047619047619047</v>
      </c>
      <c r="BS20" s="243">
        <f>IF('Poradie - sporty'!BS23="x",0,'Poradie - sporty'!$DK23/'Poradie - sporty'!BS23)</f>
        <v>0</v>
      </c>
      <c r="BT20" s="243">
        <f>IF('Poradie - sporty'!BT23="x",0,'Poradie - sporty'!$DK23/'Poradie - sporty'!BT23)</f>
        <v>0</v>
      </c>
      <c r="BU20" s="243">
        <f>IF('Poradie - sporty'!BU23="x",0,'Poradie - sporty'!$DK23/'Poradie - sporty'!BU23)</f>
        <v>0</v>
      </c>
      <c r="BV20" s="243">
        <f>IF('Poradie - sporty'!BV23="x",0,'Poradie - sporty'!$DK23/'Poradie - sporty'!BV23)</f>
        <v>0</v>
      </c>
      <c r="BW20" s="243">
        <f>IF('Poradie - sporty'!BW23="x",0,'Poradie - sporty'!$DK23/'Poradie - sporty'!BW23)</f>
        <v>0</v>
      </c>
      <c r="BX20" s="243">
        <f>IF('Poradie - sporty'!BX23="x",0,'Poradie - sporty'!$DK23/'Poradie - sporty'!BX23)</f>
        <v>0</v>
      </c>
      <c r="BY20" s="243">
        <f>IF('Poradie - sporty'!BY23="x",0,'Poradie - sporty'!$DK23/'Poradie - sporty'!BY23)</f>
        <v>0</v>
      </c>
      <c r="BZ20" s="243">
        <f>IF('Poradie - sporty'!BZ23="x",0,'Poradie - sporty'!$DK23/'Poradie - sporty'!BZ23)</f>
        <v>6.1538461538461542E-2</v>
      </c>
      <c r="CA20" s="243">
        <f>IF('Poradie - sporty'!CA23="x",0,'Poradie - sporty'!$DK23/'Poradie - sporty'!CA23)</f>
        <v>0</v>
      </c>
      <c r="CB20" s="243">
        <f>IF('Poradie - sporty'!CB23="x",0,'Poradie - sporty'!$DK23/'Poradie - sporty'!CB23)</f>
        <v>3.5087719298245612E-2</v>
      </c>
      <c r="CC20" s="243">
        <f>IF('Poradie - sporty'!CC23="x",0,'Poradie - sporty'!$DK23/'Poradie - sporty'!CC23)</f>
        <v>0</v>
      </c>
      <c r="CD20" s="243">
        <f>IF('Poradie - sporty'!CD23="x",0,'Poradie - sporty'!$DK23/'Poradie - sporty'!CD23)</f>
        <v>4.7619047619047616E-2</v>
      </c>
      <c r="CE20" s="243">
        <f>IF('Poradie - sporty'!CE23="x",0,'Poradie - sporty'!$DK23/'Poradie - sporty'!CE23)</f>
        <v>2.5974025974025976E-2</v>
      </c>
      <c r="CF20" s="243">
        <f>IF('Poradie - sporty'!CF23="x",0,'Poradie - sporty'!$DK23/'Poradie - sporty'!CF23)</f>
        <v>0</v>
      </c>
      <c r="CG20" s="243">
        <f>IF('Poradie - sporty'!CG23="x",0,'Poradie - sporty'!$DK23/'Poradie - sporty'!CG23)</f>
        <v>0</v>
      </c>
      <c r="CH20" s="243">
        <f>IF('Poradie - sporty'!CH23="x",0,'Poradie - sporty'!$DK23/'Poradie - sporty'!CH23)</f>
        <v>2.3391812865497075E-2</v>
      </c>
      <c r="CI20" s="243">
        <f>IF('Poradie - sporty'!CI23="x",0,'Poradie - sporty'!$DK23/'Poradie - sporty'!CI23)</f>
        <v>4.0816326530612242E-2</v>
      </c>
      <c r="CJ20" s="243">
        <f>IF('Poradie - sporty'!CJ23="x",0,'Poradie - sporty'!$DK23/'Poradie - sporty'!CJ23)</f>
        <v>0.25</v>
      </c>
      <c r="CK20" s="243">
        <f>IF('Poradie - sporty'!CK23="x",0,'Poradie - sporty'!$DK23/'Poradie - sporty'!CK23)</f>
        <v>0.5714285714285714</v>
      </c>
      <c r="CL20" s="243">
        <f>IF('Poradie - sporty'!CL23="x",0,'Poradie - sporty'!$DK23/'Poradie - sporty'!CL23)</f>
        <v>6.0606060606060608E-2</v>
      </c>
      <c r="CM20" s="243">
        <f>IF('Poradie - sporty'!CM23="x",0,'Poradie - sporty'!$DK23/'Poradie - sporty'!CM23)</f>
        <v>0</v>
      </c>
      <c r="CN20" s="243">
        <f>IF('Poradie - sporty'!CN23="x",0,'Poradie - sporty'!$DK23/'Poradie - sporty'!CN23)</f>
        <v>7.5471698113207544E-2</v>
      </c>
      <c r="CO20" s="243">
        <f>IF('Poradie - sporty'!CO23="x",0,'Poradie - sporty'!$DK23/'Poradie - sporty'!CO23)</f>
        <v>5.2631578947368418E-2</v>
      </c>
      <c r="CP20" s="243">
        <f>IF('Poradie - sporty'!CP23="x",0,'Poradie - sporty'!$DK23/'Poradie - sporty'!CP23)</f>
        <v>0</v>
      </c>
      <c r="CQ20" s="243">
        <f>IF('Poradie - sporty'!CQ23="x",0,'Poradie - sporty'!$DK23/'Poradie - sporty'!CQ23)</f>
        <v>0</v>
      </c>
      <c r="CR20" s="243">
        <f>IF('Poradie - sporty'!CR23="x",0,'Poradie - sporty'!$DK23/'Poradie - sporty'!CR23)</f>
        <v>6.4516129032258063E-2</v>
      </c>
      <c r="CS20" s="243">
        <f>IF('Poradie - sporty'!CS23="x",0,'Poradie - sporty'!$DK23/'Poradie - sporty'!CS23)</f>
        <v>0</v>
      </c>
      <c r="CT20" s="243">
        <f>IF('Poradie - sporty'!CT23="x",0,'Poradie - sporty'!$DK23/'Poradie - sporty'!CT23)</f>
        <v>6.25E-2</v>
      </c>
      <c r="CU20" s="243">
        <f>IF('Poradie - sporty'!CU23="x",0,'Poradie - sporty'!$DK23/'Poradie - sporty'!CU23)</f>
        <v>0</v>
      </c>
      <c r="CV20" s="243">
        <f>IF('Poradie - sporty'!CV23="x",0,'Poradie - sporty'!$DK23/'Poradie - sporty'!CV23)</f>
        <v>0</v>
      </c>
      <c r="CW20" s="243">
        <f>IF('Poradie - sporty'!CW23="x",0,'Poradie - sporty'!$DK23/'Poradie - sporty'!CW23)</f>
        <v>0</v>
      </c>
      <c r="CX20" s="243">
        <f>IF('Poradie - sporty'!CX23="x",0,'Poradie - sporty'!$DK23/'Poradie - sporty'!CX23)</f>
        <v>0.11764705882352941</v>
      </c>
      <c r="CY20" s="243">
        <f>IF('Poradie - sporty'!CY23="x",0,'Poradie - sporty'!$DK23/'Poradie - sporty'!CY23)</f>
        <v>5.128205128205128E-2</v>
      </c>
      <c r="CZ20" s="243">
        <f>IF('Poradie - sporty'!CZ23="x",0,'Poradie - sporty'!$DK23/'Poradie - sporty'!CZ23)</f>
        <v>0.33333333333333331</v>
      </c>
      <c r="DA20" s="243">
        <f>IF('Poradie - sporty'!DA23="x",0,'Poradie - sporty'!$DK23/'Poradie - sporty'!DA23)</f>
        <v>2.0618556701030927E-2</v>
      </c>
      <c r="DB20" s="243">
        <f>IF('Poradie - sporty'!DB23="x",0,'Poradie - sporty'!$DK23/'Poradie - sporty'!DB23)</f>
        <v>2.197802197802198E-2</v>
      </c>
      <c r="DC20" s="243">
        <f>IF('Poradie - sporty'!DC23="x",0,'Poradie - sporty'!$DK23/'Poradie - sporty'!DC23)</f>
        <v>0</v>
      </c>
      <c r="DD20" s="243">
        <f>IF('Poradie - sporty'!DD23="x",0,'Poradie - sporty'!$DK23/'Poradie - sporty'!DD23)</f>
        <v>4.0816326530612242E-2</v>
      </c>
      <c r="DE20" s="243">
        <f>IF('Poradie - sporty'!DE23="x",0,'Poradie - sporty'!$DK23/'Poradie - sporty'!DE23)</f>
        <v>0.08</v>
      </c>
      <c r="DF20" s="243">
        <f>IF('Poradie - sporty'!DF23="x",0,'Poradie - sporty'!$DK23/'Poradie - sporty'!DF23)</f>
        <v>0</v>
      </c>
      <c r="DG20" s="243">
        <f>IF('Poradie - sporty'!DG23="x",0,'Poradie - sporty'!$DK23/'Poradie - sporty'!DG23)</f>
        <v>0.2</v>
      </c>
      <c r="DH20" s="243">
        <f>IF('Poradie - sporty'!DH23="x",0,'Poradie - sporty'!$DK23/'Poradie - sporty'!DH23)</f>
        <v>0.33333333333333331</v>
      </c>
      <c r="DI20" s="243">
        <f>IF('Poradie - sporty'!DI23="x",0,'Poradie - sporty'!$DK23/'Poradie - sporty'!DI23)</f>
        <v>1</v>
      </c>
    </row>
    <row r="21" spans="1:113" ht="14.25" customHeight="1" x14ac:dyDescent="0.25">
      <c r="A21" s="239" t="s">
        <v>23</v>
      </c>
      <c r="B21" s="243">
        <f>IF('Poradie - sporty'!B24="x",0,'Poradie - sporty'!$DK24/'Poradie - sporty'!B24)</f>
        <v>6.5217391304347824E-2</v>
      </c>
      <c r="C21" s="243">
        <f>IF('Poradie - sporty'!C24="x",0,'Poradie - sporty'!$DK24/'Poradie - sporty'!C24)</f>
        <v>0</v>
      </c>
      <c r="D21" s="243">
        <f>IF('Poradie - sporty'!D24="x",0,'Poradie - sporty'!$DK24/'Poradie - sporty'!D24)</f>
        <v>8.1081081081081086E-2</v>
      </c>
      <c r="E21" s="243">
        <f>IF('Poradie - sporty'!E24="x",0,'Poradie - sporty'!$DK24/'Poradie - sporty'!E24)</f>
        <v>4.6153846153846156E-2</v>
      </c>
      <c r="F21" s="243">
        <f>IF('Poradie - sporty'!F24="x",0,'Poradie - sporty'!$DK24/'Poradie - sporty'!F24)</f>
        <v>0</v>
      </c>
      <c r="G21" s="243">
        <f>IF('Poradie - sporty'!G24="x",0,'Poradie - sporty'!$DK24/'Poradie - sporty'!G24)</f>
        <v>7.1428571428571425E-2</v>
      </c>
      <c r="H21" s="243">
        <f>IF('Poradie - sporty'!H24="x",0,'Poradie - sporty'!$DK24/'Poradie - sporty'!H24)</f>
        <v>1</v>
      </c>
      <c r="I21" s="243">
        <f>IF('Poradie - sporty'!I24="x",0,'Poradie - sporty'!$DK24/'Poradie - sporty'!I24)</f>
        <v>7.6923076923076927E-2</v>
      </c>
      <c r="J21" s="243">
        <f>IF('Poradie - sporty'!J24="x",0,'Poradie - sporty'!$DK24/'Poradie - sporty'!J24)</f>
        <v>8.3333333333333329E-2</v>
      </c>
      <c r="K21" s="243">
        <f>IF('Poradie - sporty'!K24="x",0,'Poradie - sporty'!$DK24/'Poradie - sporty'!K24)</f>
        <v>0</v>
      </c>
      <c r="L21" s="243">
        <f>IF('Poradie - sporty'!L24="x",0,'Poradie - sporty'!$DK24/'Poradie - sporty'!L24)</f>
        <v>7.1428571428571425E-2</v>
      </c>
      <c r="M21" s="243">
        <f>IF('Poradie - sporty'!M24="x",0,'Poradie - sporty'!$DK24/'Poradie - sporty'!M24)</f>
        <v>3.4482758620689655E-2</v>
      </c>
      <c r="N21" s="243">
        <f>IF('Poradie - sporty'!N24="x",0,'Poradie - sporty'!$DK24/'Poradie - sporty'!N24)</f>
        <v>0</v>
      </c>
      <c r="O21" s="243">
        <f>IF('Poradie - sporty'!O24="x",0,'Poradie - sporty'!$DK24/'Poradie - sporty'!O24)</f>
        <v>0.6</v>
      </c>
      <c r="P21" s="243">
        <f>IF('Poradie - sporty'!P24="x",0,'Poradie - sporty'!$DK24/'Poradie - sporty'!P24)</f>
        <v>0.10344827586206896</v>
      </c>
      <c r="Q21" s="243">
        <f>IF('Poradie - sporty'!Q24="x",0,'Poradie - sporty'!$DK24/'Poradie - sporty'!Q24)</f>
        <v>8.3333333333333329E-2</v>
      </c>
      <c r="R21" s="243">
        <f>IF('Poradie - sporty'!R24="x",0,'Poradie - sporty'!$DK24/'Poradie - sporty'!R24)</f>
        <v>6.1224489795918366E-2</v>
      </c>
      <c r="S21" s="243">
        <f>IF('Poradie - sporty'!S24="x",0,'Poradie - sporty'!$DK24/'Poradie - sporty'!S24)</f>
        <v>0</v>
      </c>
      <c r="T21" s="243">
        <f>IF('Poradie - sporty'!T24="x",0,'Poradie - sporty'!$DK24/'Poradie - sporty'!T24)</f>
        <v>8.2191780821917804E-2</v>
      </c>
      <c r="U21" s="243">
        <f>IF('Poradie - sporty'!U24="x",0,'Poradie - sporty'!$DK24/'Poradie - sporty'!U24)</f>
        <v>6.9767441860465115E-2</v>
      </c>
      <c r="V21" s="243">
        <f>IF('Poradie - sporty'!V24="x",0,'Poradie - sporty'!$DK24/'Poradie - sporty'!V24)</f>
        <v>8.8235294117647065E-2</v>
      </c>
      <c r="W21" s="243">
        <f>IF('Poradie - sporty'!W24="x",0,'Poradie - sporty'!$DK24/'Poradie - sporty'!W24)</f>
        <v>0.1111111111111111</v>
      </c>
      <c r="X21" s="243">
        <f>IF('Poradie - sporty'!X24="x",0,'Poradie - sporty'!$DK24/'Poradie - sporty'!X24)</f>
        <v>0</v>
      </c>
      <c r="Y21" s="243">
        <f>IF('Poradie - sporty'!Y24="x",0,'Poradie - sporty'!$DK24/'Poradie - sporty'!Y24)</f>
        <v>9.6774193548387094E-2</v>
      </c>
      <c r="Z21" s="243">
        <f>IF('Poradie - sporty'!Z24="x",0,'Poradie - sporty'!$DK24/'Poradie - sporty'!Z24)</f>
        <v>0.33333333333333331</v>
      </c>
      <c r="AA21" s="243">
        <f>IF('Poradie - sporty'!AA24="x",0,'Poradie - sporty'!$DK24/'Poradie - sporty'!AA24)</f>
        <v>0.23076923076923078</v>
      </c>
      <c r="AB21" s="243">
        <f>IF('Poradie - sporty'!AB24="x",0,'Poradie - sporty'!$DK24/'Poradie - sporty'!AB24)</f>
        <v>9.375E-2</v>
      </c>
      <c r="AC21" s="243">
        <f>IF('Poradie - sporty'!AC24="x",0,'Poradie - sporty'!$DK24/'Poradie - sporty'!AC24)</f>
        <v>9.375E-2</v>
      </c>
      <c r="AD21" s="243">
        <f>IF('Poradie - sporty'!AD24="x",0,'Poradie - sporty'!$DK24/'Poradie - sporty'!AD24)</f>
        <v>6.8965517241379309E-2</v>
      </c>
      <c r="AE21" s="243">
        <f>IF('Poradie - sporty'!AE24="x",0,'Poradie - sporty'!$DK24/'Poradie - sporty'!AE24)</f>
        <v>0.27272727272727271</v>
      </c>
      <c r="AF21" s="243">
        <f>IF('Poradie - sporty'!AF24="x",0,'Poradie - sporty'!$DK24/'Poradie - sporty'!AF24)</f>
        <v>0</v>
      </c>
      <c r="AG21" s="243">
        <f>IF('Poradie - sporty'!AG24="x",0,'Poradie - sporty'!$DK24/'Poradie - sporty'!AG24)</f>
        <v>0</v>
      </c>
      <c r="AH21" s="243">
        <f>IF('Poradie - sporty'!AH24="x",0,'Poradie - sporty'!$DK24/'Poradie - sporty'!AH24)</f>
        <v>0.06</v>
      </c>
      <c r="AI21" s="243">
        <f>IF('Poradie - sporty'!AI24="x",0,'Poradie - sporty'!$DK24/'Poradie - sporty'!AI24)</f>
        <v>0.25</v>
      </c>
      <c r="AJ21" s="243">
        <f>IF('Poradie - sporty'!AJ24="x",0,'Poradie - sporty'!$DK24/'Poradie - sporty'!AJ24)</f>
        <v>0.05</v>
      </c>
      <c r="AK21" s="243">
        <f>IF('Poradie - sporty'!AK24="x",0,'Poradie - sporty'!$DK24/'Poradie - sporty'!AK24)</f>
        <v>5.2631578947368418E-2</v>
      </c>
      <c r="AL21" s="243">
        <f>IF('Poradie - sporty'!AL24="x",0,'Poradie - sporty'!$DK24/'Poradie - sporty'!AL24)</f>
        <v>0.125</v>
      </c>
      <c r="AM21" s="243">
        <f>IF('Poradie - sporty'!AM24="x",0,'Poradie - sporty'!$DK24/'Poradie - sporty'!AM24)</f>
        <v>0</v>
      </c>
      <c r="AN21" s="243">
        <f>IF('Poradie - sporty'!AN24="x",0,'Poradie - sporty'!$DK24/'Poradie - sporty'!AN24)</f>
        <v>0</v>
      </c>
      <c r="AO21" s="243">
        <f>IF('Poradie - sporty'!AO24="x",0,'Poradie - sporty'!$DK24/'Poradie - sporty'!AO24)</f>
        <v>8.5714285714285715E-2</v>
      </c>
      <c r="AP21" s="243">
        <f>IF('Poradie - sporty'!AP24="x",0,'Poradie - sporty'!$DK24/'Poradie - sporty'!AP24)</f>
        <v>6.5217391304347824E-2</v>
      </c>
      <c r="AQ21" s="243">
        <f>IF('Poradie - sporty'!AQ24="x",0,'Poradie - sporty'!$DK24/'Poradie - sporty'!AQ24)</f>
        <v>0.11538461538461539</v>
      </c>
      <c r="AR21" s="243">
        <f>IF('Poradie - sporty'!AR24="x",0,'Poradie - sporty'!$DK24/'Poradie - sporty'!AR24)</f>
        <v>8.5714285714285715E-2</v>
      </c>
      <c r="AS21" s="243">
        <f>IF('Poradie - sporty'!AS24="x",0,'Poradie - sporty'!$DK24/'Poradie - sporty'!AS24)</f>
        <v>0.13043478260869565</v>
      </c>
      <c r="AT21" s="243">
        <f>IF('Poradie - sporty'!AT24="x",0,'Poradie - sporty'!$DK24/'Poradie - sporty'!AT24)</f>
        <v>5.0847457627118647E-2</v>
      </c>
      <c r="AU21" s="243">
        <f>IF('Poradie - sporty'!AU24="x",0,'Poradie - sporty'!$DK24/'Poradie - sporty'!AU24)</f>
        <v>0</v>
      </c>
      <c r="AV21" s="243">
        <f>IF('Poradie - sporty'!AV24="x",0,'Poradie - sporty'!$DK24/'Poradie - sporty'!AV24)</f>
        <v>0.6</v>
      </c>
      <c r="AW21" s="243">
        <f>IF('Poradie - sporty'!AW24="x",0,'Poradie - sporty'!$DK24/'Poradie - sporty'!AW24)</f>
        <v>0</v>
      </c>
      <c r="AX21" s="243">
        <f>IF('Poradie - sporty'!AX24="x",0,'Poradie - sporty'!$DK24/'Poradie - sporty'!AX24)</f>
        <v>4.6875E-2</v>
      </c>
      <c r="AY21" s="243">
        <f>IF('Poradie - sporty'!AY24="x",0,'Poradie - sporty'!$DK24/'Poradie - sporty'!AY24)</f>
        <v>0</v>
      </c>
      <c r="AZ21" s="243">
        <f>IF('Poradie - sporty'!AZ24="x",0,'Poradie - sporty'!$DK24/'Poradie - sporty'!AZ24)</f>
        <v>0</v>
      </c>
      <c r="BA21" s="243">
        <f>IF('Poradie - sporty'!BA24="x",0,'Poradie - sporty'!$DK24/'Poradie - sporty'!BA24)</f>
        <v>0.05</v>
      </c>
      <c r="BB21" s="243">
        <f>IF('Poradie - sporty'!BB24="x",0,'Poradie - sporty'!$DK24/'Poradie - sporty'!BB24)</f>
        <v>0</v>
      </c>
      <c r="BC21" s="243">
        <f>IF('Poradie - sporty'!BC24="x",0,'Poradie - sporty'!$DK24/'Poradie - sporty'!BC24)</f>
        <v>0</v>
      </c>
      <c r="BD21" s="243">
        <f>IF('Poradie - sporty'!BD24="x",0,'Poradie - sporty'!$DK24/'Poradie - sporty'!BD24)</f>
        <v>0</v>
      </c>
      <c r="BE21" s="243">
        <f>IF('Poradie - sporty'!BE24="x",0,'Poradie - sporty'!$DK24/'Poradie - sporty'!BE24)</f>
        <v>4.2253521126760563E-2</v>
      </c>
      <c r="BF21" s="243">
        <f>IF('Poradie - sporty'!BF24="x",0,'Poradie - sporty'!$DK24/'Poradie - sporty'!BF24)</f>
        <v>8.1081081081081086E-2</v>
      </c>
      <c r="BG21" s="243">
        <f>IF('Poradie - sporty'!BG24="x",0,'Poradie - sporty'!$DK24/'Poradie - sporty'!BG24)</f>
        <v>0.75</v>
      </c>
      <c r="BH21" s="243">
        <f>IF('Poradie - sporty'!BH24="x",0,'Poradie - sporty'!$DK24/'Poradie - sporty'!BH24)</f>
        <v>6.5217391304347824E-2</v>
      </c>
      <c r="BI21" s="243">
        <f>IF('Poradie - sporty'!BI24="x",0,'Poradie - sporty'!$DK24/'Poradie - sporty'!BI24)</f>
        <v>0.17647058823529413</v>
      </c>
      <c r="BJ21" s="243">
        <f>IF('Poradie - sporty'!BJ24="x",0,'Poradie - sporty'!$DK24/'Poradie - sporty'!BJ24)</f>
        <v>0.27272727272727271</v>
      </c>
      <c r="BK21" s="243">
        <f>IF('Poradie - sporty'!BK24="x",0,'Poradie - sporty'!$DK24/'Poradie - sporty'!BK24)</f>
        <v>0.3</v>
      </c>
      <c r="BL21" s="243">
        <f>IF('Poradie - sporty'!BL24="x",0,'Poradie - sporty'!$DK24/'Poradie - sporty'!BL24)</f>
        <v>0.1875</v>
      </c>
      <c r="BM21" s="243">
        <f>IF('Poradie - sporty'!BM24="x",0,'Poradie - sporty'!$DK24/'Poradie - sporty'!BM24)</f>
        <v>0</v>
      </c>
      <c r="BN21" s="243">
        <f>IF('Poradie - sporty'!BN24="x",0,'Poradie - sporty'!$DK24/'Poradie - sporty'!BN24)</f>
        <v>0</v>
      </c>
      <c r="BO21" s="243">
        <f>IF('Poradie - sporty'!BO24="x",0,'Poradie - sporty'!$DK24/'Poradie - sporty'!BO24)</f>
        <v>0.15789473684210525</v>
      </c>
      <c r="BP21" s="243">
        <f>IF('Poradie - sporty'!BP24="x",0,'Poradie - sporty'!$DK24/'Poradie - sporty'!BP24)</f>
        <v>8.1081081081081086E-2</v>
      </c>
      <c r="BQ21" s="243">
        <f>IF('Poradie - sporty'!BQ24="x",0,'Poradie - sporty'!$DK24/'Poradie - sporty'!BQ24)</f>
        <v>8.1081081081081086E-2</v>
      </c>
      <c r="BR21" s="243">
        <f>IF('Poradie - sporty'!BR24="x",0,'Poradie - sporty'!$DK24/'Poradie - sporty'!BR24)</f>
        <v>0.17647058823529413</v>
      </c>
      <c r="BS21" s="243">
        <f>IF('Poradie - sporty'!BS24="x",0,'Poradie - sporty'!$DK24/'Poradie - sporty'!BS24)</f>
        <v>0.13636363636363635</v>
      </c>
      <c r="BT21" s="243">
        <f>IF('Poradie - sporty'!BT24="x",0,'Poradie - sporty'!$DK24/'Poradie - sporty'!BT24)</f>
        <v>0.11538461538461539</v>
      </c>
      <c r="BU21" s="243">
        <f>IF('Poradie - sporty'!BU24="x",0,'Poradie - sporty'!$DK24/'Poradie - sporty'!BU24)</f>
        <v>7.3170731707317069E-2</v>
      </c>
      <c r="BV21" s="243">
        <f>IF('Poradie - sporty'!BV24="x",0,'Poradie - sporty'!$DK24/'Poradie - sporty'!BV24)</f>
        <v>0</v>
      </c>
      <c r="BW21" s="243">
        <f>IF('Poradie - sporty'!BW24="x",0,'Poradie - sporty'!$DK24/'Poradie - sporty'!BW24)</f>
        <v>0</v>
      </c>
      <c r="BX21" s="243">
        <f>IF('Poradie - sporty'!BX24="x",0,'Poradie - sporty'!$DK24/'Poradie - sporty'!BX24)</f>
        <v>0</v>
      </c>
      <c r="BY21" s="243">
        <f>IF('Poradie - sporty'!BY24="x",0,'Poradie - sporty'!$DK24/'Poradie - sporty'!BY24)</f>
        <v>0</v>
      </c>
      <c r="BZ21" s="243">
        <f>IF('Poradie - sporty'!BZ24="x",0,'Poradie - sporty'!$DK24/'Poradie - sporty'!BZ24)</f>
        <v>9.2307692307692313E-2</v>
      </c>
      <c r="CA21" s="243">
        <f>IF('Poradie - sporty'!CA24="x",0,'Poradie - sporty'!$DK24/'Poradie - sporty'!CA24)</f>
        <v>0</v>
      </c>
      <c r="CB21" s="243">
        <f>IF('Poradie - sporty'!CB24="x",0,'Poradie - sporty'!$DK24/'Poradie - sporty'!CB24)</f>
        <v>5.8252427184466021E-2</v>
      </c>
      <c r="CC21" s="243">
        <f>IF('Poradie - sporty'!CC24="x",0,'Poradie - sporty'!$DK24/'Poradie - sporty'!CC24)</f>
        <v>0.2</v>
      </c>
      <c r="CD21" s="243">
        <f>IF('Poradie - sporty'!CD24="x",0,'Poradie - sporty'!$DK24/'Poradie - sporty'!CD24)</f>
        <v>9.6774193548387094E-2</v>
      </c>
      <c r="CE21" s="243">
        <f>IF('Poradie - sporty'!CE24="x",0,'Poradie - sporty'!$DK24/'Poradie - sporty'!CE24)</f>
        <v>0.1875</v>
      </c>
      <c r="CF21" s="243">
        <f>IF('Poradie - sporty'!CF24="x",0,'Poradie - sporty'!$DK24/'Poradie - sporty'!CF24)</f>
        <v>0.25</v>
      </c>
      <c r="CG21" s="243">
        <f>IF('Poradie - sporty'!CG24="x",0,'Poradie - sporty'!$DK24/'Poradie - sporty'!CG24)</f>
        <v>0.42857142857142855</v>
      </c>
      <c r="CH21" s="243">
        <f>IF('Poradie - sporty'!CH24="x",0,'Poradie - sporty'!$DK24/'Poradie - sporty'!CH24)</f>
        <v>6.1224489795918366E-2</v>
      </c>
      <c r="CI21" s="243">
        <f>IF('Poradie - sporty'!CI24="x",0,'Poradie - sporty'!$DK24/'Poradie - sporty'!CI24)</f>
        <v>9.0909090909090912E-2</v>
      </c>
      <c r="CJ21" s="243">
        <f>IF('Poradie - sporty'!CJ24="x",0,'Poradie - sporty'!$DK24/'Poradie - sporty'!CJ24)</f>
        <v>9.375E-2</v>
      </c>
      <c r="CK21" s="243">
        <f>IF('Poradie - sporty'!CK24="x",0,'Poradie - sporty'!$DK24/'Poradie - sporty'!CK24)</f>
        <v>0</v>
      </c>
      <c r="CL21" s="243">
        <f>IF('Poradie - sporty'!CL24="x",0,'Poradie - sporty'!$DK24/'Poradie - sporty'!CL24)</f>
        <v>3.7037037037037035E-2</v>
      </c>
      <c r="CM21" s="243">
        <f>IF('Poradie - sporty'!CM24="x",0,'Poradie - sporty'!$DK24/'Poradie - sporty'!CM24)</f>
        <v>8.1081081081081086E-2</v>
      </c>
      <c r="CN21" s="243">
        <f>IF('Poradie - sporty'!CN24="x",0,'Poradie - sporty'!$DK24/'Poradie - sporty'!CN24)</f>
        <v>0</v>
      </c>
      <c r="CO21" s="243">
        <f>IF('Poradie - sporty'!CO24="x",0,'Poradie - sporty'!$DK24/'Poradie - sporty'!CO24)</f>
        <v>7.3170731707317069E-2</v>
      </c>
      <c r="CP21" s="243">
        <f>IF('Poradie - sporty'!CP24="x",0,'Poradie - sporty'!$DK24/'Poradie - sporty'!CP24)</f>
        <v>0</v>
      </c>
      <c r="CQ21" s="243">
        <f>IF('Poradie - sporty'!CQ24="x",0,'Poradie - sporty'!$DK24/'Poradie - sporty'!CQ24)</f>
        <v>0</v>
      </c>
      <c r="CR21" s="243">
        <f>IF('Poradie - sporty'!CR24="x",0,'Poradie - sporty'!$DK24/'Poradie - sporty'!CR24)</f>
        <v>5.7692307692307696E-2</v>
      </c>
      <c r="CS21" s="243">
        <f>IF('Poradie - sporty'!CS24="x",0,'Poradie - sporty'!$DK24/'Poradie - sporty'!CS24)</f>
        <v>0.1875</v>
      </c>
      <c r="CT21" s="243">
        <f>IF('Poradie - sporty'!CT24="x",0,'Poradie - sporty'!$DK24/'Poradie - sporty'!CT24)</f>
        <v>8.1081081081081086E-2</v>
      </c>
      <c r="CU21" s="243">
        <f>IF('Poradie - sporty'!CU24="x",0,'Poradie - sporty'!$DK24/'Poradie - sporty'!CU24)</f>
        <v>0</v>
      </c>
      <c r="CV21" s="243">
        <f>IF('Poradie - sporty'!CV24="x",0,'Poradie - sporty'!$DK24/'Poradie - sporty'!CV24)</f>
        <v>0</v>
      </c>
      <c r="CW21" s="243">
        <f>IF('Poradie - sporty'!CW24="x",0,'Poradie - sporty'!$DK24/'Poradie - sporty'!CW24)</f>
        <v>7.6923076923076927E-2</v>
      </c>
      <c r="CX21" s="243">
        <f>IF('Poradie - sporty'!CX24="x",0,'Poradie - sporty'!$DK24/'Poradie - sporty'!CX24)</f>
        <v>6.25E-2</v>
      </c>
      <c r="CY21" s="243">
        <f>IF('Poradie - sporty'!CY24="x",0,'Poradie - sporty'!$DK24/'Poradie - sporty'!CY24)</f>
        <v>2.34375E-2</v>
      </c>
      <c r="CZ21" s="243">
        <f>IF('Poradie - sporty'!CZ24="x",0,'Poradie - sporty'!$DK24/'Poradie - sporty'!CZ24)</f>
        <v>2.5000000000000001E-2</v>
      </c>
      <c r="DA21" s="243">
        <f>IF('Poradie - sporty'!DA24="x",0,'Poradie - sporty'!$DK24/'Poradie - sporty'!DA24)</f>
        <v>0.04</v>
      </c>
      <c r="DB21" s="243">
        <f>IF('Poradie - sporty'!DB24="x",0,'Poradie - sporty'!$DK24/'Poradie - sporty'!DB24)</f>
        <v>0.1</v>
      </c>
      <c r="DC21" s="243">
        <f>IF('Poradie - sporty'!DC24="x",0,'Poradie - sporty'!$DK24/'Poradie - sporty'!DC24)</f>
        <v>0.375</v>
      </c>
      <c r="DD21" s="243">
        <f>IF('Poradie - sporty'!DD24="x",0,'Poradie - sporty'!$DK24/'Poradie - sporty'!DD24)</f>
        <v>0</v>
      </c>
      <c r="DE21" s="243">
        <f>IF('Poradie - sporty'!DE24="x",0,'Poradie - sporty'!$DK24/'Poradie - sporty'!DE24)</f>
        <v>0.02</v>
      </c>
      <c r="DF21" s="243">
        <f>IF('Poradie - sporty'!DF24="x",0,'Poradie - sporty'!$DK24/'Poradie - sporty'!DF24)</f>
        <v>0</v>
      </c>
      <c r="DG21" s="243">
        <f>IF('Poradie - sporty'!DG24="x",0,'Poradie - sporty'!$DK24/'Poradie - sporty'!DG24)</f>
        <v>3.4090909090909088E-2</v>
      </c>
      <c r="DH21" s="243">
        <f>IF('Poradie - sporty'!DH24="x",0,'Poradie - sporty'!$DK24/'Poradie - sporty'!DH24)</f>
        <v>0</v>
      </c>
      <c r="DI21" s="243">
        <f>IF('Poradie - sporty'!DI24="x",0,'Poradie - sporty'!$DK24/'Poradie - sporty'!DI24)</f>
        <v>0</v>
      </c>
    </row>
    <row r="22" spans="1:113" ht="14.25" customHeight="1" x14ac:dyDescent="0.25">
      <c r="A22" s="239" t="s">
        <v>24</v>
      </c>
      <c r="B22" s="243">
        <f>IF('Poradie - sporty'!B25="x",0,'Poradie - sporty'!$DK25/'Poradie - sporty'!B25)</f>
        <v>4.2857142857142858E-2</v>
      </c>
      <c r="C22" s="243">
        <f>IF('Poradie - sporty'!C25="x",0,'Poradie - sporty'!$DK25/'Poradie - sporty'!C25)</f>
        <v>0</v>
      </c>
      <c r="D22" s="243">
        <f>IF('Poradie - sporty'!D25="x",0,'Poradie - sporty'!$DK25/'Poradie - sporty'!D25)</f>
        <v>5.4545454545454543E-2</v>
      </c>
      <c r="E22" s="243">
        <f>IF('Poradie - sporty'!E25="x",0,'Poradie - sporty'!$DK25/'Poradie - sporty'!E25)</f>
        <v>4.6875E-2</v>
      </c>
      <c r="F22" s="243">
        <f>IF('Poradie - sporty'!F25="x",0,'Poradie - sporty'!$DK25/'Poradie - sporty'!F25)</f>
        <v>0</v>
      </c>
      <c r="G22" s="243">
        <f>IF('Poradie - sporty'!G25="x",0,'Poradie - sporty'!$DK25/'Poradie - sporty'!G25)</f>
        <v>2.7522935779816515E-2</v>
      </c>
      <c r="H22" s="243">
        <f>IF('Poradie - sporty'!H25="x",0,'Poradie - sporty'!$DK25/'Poradie - sporty'!H25)</f>
        <v>0</v>
      </c>
      <c r="I22" s="243">
        <f>IF('Poradie - sporty'!I25="x",0,'Poradie - sporty'!$DK25/'Poradie - sporty'!I25)</f>
        <v>0</v>
      </c>
      <c r="J22" s="243">
        <f>IF('Poradie - sporty'!J25="x",0,'Poradie - sporty'!$DK25/'Poradie - sporty'!J25)</f>
        <v>4.8387096774193547E-2</v>
      </c>
      <c r="K22" s="243">
        <f>IF('Poradie - sporty'!K25="x",0,'Poradie - sporty'!$DK25/'Poradie - sporty'!K25)</f>
        <v>0</v>
      </c>
      <c r="L22" s="243">
        <f>IF('Poradie - sporty'!L25="x",0,'Poradie - sporty'!$DK25/'Poradie - sporty'!L25)</f>
        <v>0</v>
      </c>
      <c r="M22" s="243">
        <f>IF('Poradie - sporty'!M25="x",0,'Poradie - sporty'!$DK25/'Poradie - sporty'!M25)</f>
        <v>5.2631578947368418E-2</v>
      </c>
      <c r="N22" s="243">
        <f>IF('Poradie - sporty'!N25="x",0,'Poradie - sporty'!$DK25/'Poradie - sporty'!N25)</f>
        <v>0</v>
      </c>
      <c r="O22" s="243">
        <f>IF('Poradie - sporty'!O25="x",0,'Poradie - sporty'!$DK25/'Poradie - sporty'!O25)</f>
        <v>0</v>
      </c>
      <c r="P22" s="243">
        <f>IF('Poradie - sporty'!P25="x",0,'Poradie - sporty'!$DK25/'Poradie - sporty'!P25)</f>
        <v>0</v>
      </c>
      <c r="Q22" s="243">
        <f>IF('Poradie - sporty'!Q25="x",0,'Poradie - sporty'!$DK25/'Poradie - sporty'!Q25)</f>
        <v>0</v>
      </c>
      <c r="R22" s="243">
        <f>IF('Poradie - sporty'!R25="x",0,'Poradie - sporty'!$DK25/'Poradie - sporty'!R25)</f>
        <v>3.2608695652173912E-2</v>
      </c>
      <c r="S22" s="243">
        <f>IF('Poradie - sporty'!S25="x",0,'Poradie - sporty'!$DK25/'Poradie - sporty'!S25)</f>
        <v>0</v>
      </c>
      <c r="T22" s="243">
        <f>IF('Poradie - sporty'!T25="x",0,'Poradie - sporty'!$DK25/'Poradie - sporty'!T25)</f>
        <v>6.3157894736842107E-2</v>
      </c>
      <c r="U22" s="243">
        <f>IF('Poradie - sporty'!U25="x",0,'Poradie - sporty'!$DK25/'Poradie - sporty'!U25)</f>
        <v>1.9607843137254902E-2</v>
      </c>
      <c r="V22" s="243">
        <f>IF('Poradie - sporty'!V25="x",0,'Poradie - sporty'!$DK25/'Poradie - sporty'!V25)</f>
        <v>5.6603773584905662E-2</v>
      </c>
      <c r="W22" s="243">
        <f>IF('Poradie - sporty'!W25="x",0,'Poradie - sporty'!$DK25/'Poradie - sporty'!W25)</f>
        <v>0</v>
      </c>
      <c r="X22" s="243">
        <f>IF('Poradie - sporty'!X25="x",0,'Poradie - sporty'!$DK25/'Poradie - sporty'!X25)</f>
        <v>0</v>
      </c>
      <c r="Y22" s="243">
        <f>IF('Poradie - sporty'!Y25="x",0,'Poradie - sporty'!$DK25/'Poradie - sporty'!Y25)</f>
        <v>0</v>
      </c>
      <c r="Z22" s="243">
        <f>IF('Poradie - sporty'!Z25="x",0,'Poradie - sporty'!$DK25/'Poradie - sporty'!Z25)</f>
        <v>0</v>
      </c>
      <c r="AA22" s="243">
        <f>IF('Poradie - sporty'!AA25="x",0,'Poradie - sporty'!$DK25/'Poradie - sporty'!AA25)</f>
        <v>1</v>
      </c>
      <c r="AB22" s="243">
        <f>IF('Poradie - sporty'!AB25="x",0,'Poradie - sporty'!$DK25/'Poradie - sporty'!AB25)</f>
        <v>5.8823529411764705E-2</v>
      </c>
      <c r="AC22" s="243">
        <f>IF('Poradie - sporty'!AC25="x",0,'Poradie - sporty'!$DK25/'Poradie - sporty'!AC25)</f>
        <v>3.614457831325301E-2</v>
      </c>
      <c r="AD22" s="243">
        <f>IF('Poradie - sporty'!AD25="x",0,'Poradie - sporty'!$DK25/'Poradie - sporty'!AD25)</f>
        <v>4.6153846153846156E-2</v>
      </c>
      <c r="AE22" s="243">
        <f>IF('Poradie - sporty'!AE25="x",0,'Poradie - sporty'!$DK25/'Poradie - sporty'!AE25)</f>
        <v>0.06</v>
      </c>
      <c r="AF22" s="243">
        <f>IF('Poradie - sporty'!AF25="x",0,'Poradie - sporty'!$DK25/'Poradie - sporty'!AF25)</f>
        <v>0</v>
      </c>
      <c r="AG22" s="243">
        <f>IF('Poradie - sporty'!AG25="x",0,'Poradie - sporty'!$DK25/'Poradie - sporty'!AG25)</f>
        <v>0</v>
      </c>
      <c r="AH22" s="243">
        <f>IF('Poradie - sporty'!AH25="x",0,'Poradie - sporty'!$DK25/'Poradie - sporty'!AH25)</f>
        <v>0</v>
      </c>
      <c r="AI22" s="243">
        <f>IF('Poradie - sporty'!AI25="x",0,'Poradie - sporty'!$DK25/'Poradie - sporty'!AI25)</f>
        <v>0</v>
      </c>
      <c r="AJ22" s="243">
        <f>IF('Poradie - sporty'!AJ25="x",0,'Poradie - sporty'!$DK25/'Poradie - sporty'!AJ25)</f>
        <v>4.1666666666666664E-2</v>
      </c>
      <c r="AK22" s="243">
        <f>IF('Poradie - sporty'!AK25="x",0,'Poradie - sporty'!$DK25/'Poradie - sporty'!AK25)</f>
        <v>3.0303030303030304E-2</v>
      </c>
      <c r="AL22" s="243">
        <f>IF('Poradie - sporty'!AL25="x",0,'Poradie - sporty'!$DK25/'Poradie - sporty'!AL25)</f>
        <v>0</v>
      </c>
      <c r="AM22" s="243">
        <f>IF('Poradie - sporty'!AM25="x",0,'Poradie - sporty'!$DK25/'Poradie - sporty'!AM25)</f>
        <v>0</v>
      </c>
      <c r="AN22" s="243">
        <f>IF('Poradie - sporty'!AN25="x",0,'Poradie - sporty'!$DK25/'Poradie - sporty'!AN25)</f>
        <v>7.4999999999999997E-2</v>
      </c>
      <c r="AO22" s="243">
        <f>IF('Poradie - sporty'!AO25="x",0,'Poradie - sporty'!$DK25/'Poradie - sporty'!AO25)</f>
        <v>5.8823529411764705E-2</v>
      </c>
      <c r="AP22" s="243">
        <f>IF('Poradie - sporty'!AP25="x",0,'Poradie - sporty'!$DK25/'Poradie - sporty'!AP25)</f>
        <v>6.3829787234042548E-2</v>
      </c>
      <c r="AQ22" s="243">
        <f>IF('Poradie - sporty'!AQ25="x",0,'Poradie - sporty'!$DK25/'Poradie - sporty'!AQ25)</f>
        <v>0</v>
      </c>
      <c r="AR22" s="243">
        <f>IF('Poradie - sporty'!AR25="x",0,'Poradie - sporty'!$DK25/'Poradie - sporty'!AR25)</f>
        <v>0</v>
      </c>
      <c r="AS22" s="243">
        <f>IF('Poradie - sporty'!AS25="x",0,'Poradie - sporty'!$DK25/'Poradie - sporty'!AS25)</f>
        <v>9.375E-2</v>
      </c>
      <c r="AT22" s="243">
        <f>IF('Poradie - sporty'!AT25="x",0,'Poradie - sporty'!$DK25/'Poradie - sporty'!AT25)</f>
        <v>3.896103896103896E-2</v>
      </c>
      <c r="AU22" s="243">
        <f>IF('Poradie - sporty'!AU25="x",0,'Poradie - sporty'!$DK25/'Poradie - sporty'!AU25)</f>
        <v>0.12</v>
      </c>
      <c r="AV22" s="243">
        <f>IF('Poradie - sporty'!AV25="x",0,'Poradie - sporty'!$DK25/'Poradie - sporty'!AV25)</f>
        <v>0</v>
      </c>
      <c r="AW22" s="243">
        <f>IF('Poradie - sporty'!AW25="x",0,'Poradie - sporty'!$DK25/'Poradie - sporty'!AW25)</f>
        <v>0</v>
      </c>
      <c r="AX22" s="243">
        <f>IF('Poradie - sporty'!AX25="x",0,'Poradie - sporty'!$DK25/'Poradie - sporty'!AX25)</f>
        <v>6.5217391304347824E-2</v>
      </c>
      <c r="AY22" s="243">
        <f>IF('Poradie - sporty'!AY25="x",0,'Poradie - sporty'!$DK25/'Poradie - sporty'!AY25)</f>
        <v>0.10344827586206896</v>
      </c>
      <c r="AZ22" s="243">
        <f>IF('Poradie - sporty'!AZ25="x",0,'Poradie - sporty'!$DK25/'Poradie - sporty'!AZ25)</f>
        <v>0</v>
      </c>
      <c r="BA22" s="243">
        <f>IF('Poradie - sporty'!BA25="x",0,'Poradie - sporty'!$DK25/'Poradie - sporty'!BA25)</f>
        <v>3.0612244897959183E-2</v>
      </c>
      <c r="BB22" s="243">
        <f>IF('Poradie - sporty'!BB25="x",0,'Poradie - sporty'!$DK25/'Poradie - sporty'!BB25)</f>
        <v>0</v>
      </c>
      <c r="BC22" s="243">
        <f>IF('Poradie - sporty'!BC25="x",0,'Poradie - sporty'!$DK25/'Poradie - sporty'!BC25)</f>
        <v>0</v>
      </c>
      <c r="BD22" s="243">
        <f>IF('Poradie - sporty'!BD25="x",0,'Poradie - sporty'!$DK25/'Poradie - sporty'!BD25)</f>
        <v>0</v>
      </c>
      <c r="BE22" s="243">
        <f>IF('Poradie - sporty'!BE25="x",0,'Poradie - sporty'!$DK25/'Poradie - sporty'!BE25)</f>
        <v>2.8037383177570093E-2</v>
      </c>
      <c r="BF22" s="243">
        <f>IF('Poradie - sporty'!BF25="x",0,'Poradie - sporty'!$DK25/'Poradie - sporty'!BF25)</f>
        <v>0</v>
      </c>
      <c r="BG22" s="243">
        <f>IF('Poradie - sporty'!BG25="x",0,'Poradie - sporty'!$DK25/'Poradie - sporty'!BG25)</f>
        <v>0</v>
      </c>
      <c r="BH22" s="243">
        <f>IF('Poradie - sporty'!BH25="x",0,'Poradie - sporty'!$DK25/'Poradie - sporty'!BH25)</f>
        <v>0</v>
      </c>
      <c r="BI22" s="243">
        <f>IF('Poradie - sporty'!BI25="x",0,'Poradie - sporty'!$DK25/'Poradie - sporty'!BI25)</f>
        <v>0</v>
      </c>
      <c r="BJ22" s="243">
        <f>IF('Poradie - sporty'!BJ25="x",0,'Poradie - sporty'!$DK25/'Poradie - sporty'!BJ25)</f>
        <v>0</v>
      </c>
      <c r="BK22" s="243">
        <f>IF('Poradie - sporty'!BK25="x",0,'Poradie - sporty'!$DK25/'Poradie - sporty'!BK25)</f>
        <v>0</v>
      </c>
      <c r="BL22" s="243">
        <f>IF('Poradie - sporty'!BL25="x",0,'Poradie - sporty'!$DK25/'Poradie - sporty'!BL25)</f>
        <v>0</v>
      </c>
      <c r="BM22" s="243">
        <f>IF('Poradie - sporty'!BM25="x",0,'Poradie - sporty'!$DK25/'Poradie - sporty'!BM25)</f>
        <v>0</v>
      </c>
      <c r="BN22" s="243">
        <f>IF('Poradie - sporty'!BN25="x",0,'Poradie - sporty'!$DK25/'Poradie - sporty'!BN25)</f>
        <v>0</v>
      </c>
      <c r="BO22" s="243">
        <f>IF('Poradie - sporty'!BO25="x",0,'Poradie - sporty'!$DK25/'Poradie - sporty'!BO25)</f>
        <v>3.614457831325301E-2</v>
      </c>
      <c r="BP22" s="243">
        <f>IF('Poradie - sporty'!BP25="x",0,'Poradie - sporty'!$DK25/'Poradie - sporty'!BP25)</f>
        <v>0</v>
      </c>
      <c r="BQ22" s="243">
        <f>IF('Poradie - sporty'!BQ25="x",0,'Poradie - sporty'!$DK25/'Poradie - sporty'!BQ25)</f>
        <v>4.4117647058823532E-2</v>
      </c>
      <c r="BR22" s="243">
        <f>IF('Poradie - sporty'!BR25="x",0,'Poradie - sporty'!$DK25/'Poradie - sporty'!BR25)</f>
        <v>0</v>
      </c>
      <c r="BS22" s="243">
        <f>IF('Poradie - sporty'!BS25="x",0,'Poradie - sporty'!$DK25/'Poradie - sporty'!BS25)</f>
        <v>0</v>
      </c>
      <c r="BT22" s="243">
        <f>IF('Poradie - sporty'!BT25="x",0,'Poradie - sporty'!$DK25/'Poradie - sporty'!BT25)</f>
        <v>0</v>
      </c>
      <c r="BU22" s="243">
        <f>IF('Poradie - sporty'!BU25="x",0,'Poradie - sporty'!$DK25/'Poradie - sporty'!BU25)</f>
        <v>0</v>
      </c>
      <c r="BV22" s="243">
        <f>IF('Poradie - sporty'!BV25="x",0,'Poradie - sporty'!$DK25/'Poradie - sporty'!BV25)</f>
        <v>0</v>
      </c>
      <c r="BW22" s="243">
        <f>IF('Poradie - sporty'!BW25="x",0,'Poradie - sporty'!$DK25/'Poradie - sporty'!BW25)</f>
        <v>0</v>
      </c>
      <c r="BX22" s="243">
        <f>IF('Poradie - sporty'!BX25="x",0,'Poradie - sporty'!$DK25/'Poradie - sporty'!BX25)</f>
        <v>0</v>
      </c>
      <c r="BY22" s="243">
        <f>IF('Poradie - sporty'!BY25="x",0,'Poradie - sporty'!$DK25/'Poradie - sporty'!BY25)</f>
        <v>0</v>
      </c>
      <c r="BZ22" s="243">
        <f>IF('Poradie - sporty'!BZ25="x",0,'Poradie - sporty'!$DK25/'Poradie - sporty'!BZ25)</f>
        <v>0</v>
      </c>
      <c r="CA22" s="243">
        <f>IF('Poradie - sporty'!CA25="x",0,'Poradie - sporty'!$DK25/'Poradie - sporty'!CA25)</f>
        <v>0</v>
      </c>
      <c r="CB22" s="243">
        <f>IF('Poradie - sporty'!CB25="x",0,'Poradie - sporty'!$DK25/'Poradie - sporty'!CB25)</f>
        <v>0.10714285714285714</v>
      </c>
      <c r="CC22" s="243">
        <f>IF('Poradie - sporty'!CC25="x",0,'Poradie - sporty'!$DK25/'Poradie - sporty'!CC25)</f>
        <v>0</v>
      </c>
      <c r="CD22" s="243">
        <f>IF('Poradie - sporty'!CD25="x",0,'Poradie - sporty'!$DK25/'Poradie - sporty'!CD25)</f>
        <v>0</v>
      </c>
      <c r="CE22" s="243">
        <f>IF('Poradie - sporty'!CE25="x",0,'Poradie - sporty'!$DK25/'Poradie - sporty'!CE25)</f>
        <v>0</v>
      </c>
      <c r="CF22" s="243">
        <f>IF('Poradie - sporty'!CF25="x",0,'Poradie - sporty'!$DK25/'Poradie - sporty'!CF25)</f>
        <v>0</v>
      </c>
      <c r="CG22" s="243">
        <f>IF('Poradie - sporty'!CG25="x",0,'Poradie - sporty'!$DK25/'Poradie - sporty'!CG25)</f>
        <v>0</v>
      </c>
      <c r="CH22" s="243">
        <f>IF('Poradie - sporty'!CH25="x",0,'Poradie - sporty'!$DK25/'Poradie - sporty'!CH25)</f>
        <v>3.1578947368421054E-2</v>
      </c>
      <c r="CI22" s="243">
        <f>IF('Poradie - sporty'!CI25="x",0,'Poradie - sporty'!$DK25/'Poradie - sporty'!CI25)</f>
        <v>0</v>
      </c>
      <c r="CJ22" s="243">
        <f>IF('Poradie - sporty'!CJ25="x",0,'Poradie - sporty'!$DK25/'Poradie - sporty'!CJ25)</f>
        <v>0</v>
      </c>
      <c r="CK22" s="243">
        <f>IF('Poradie - sporty'!CK25="x",0,'Poradie - sporty'!$DK25/'Poradie - sporty'!CK25)</f>
        <v>0</v>
      </c>
      <c r="CL22" s="243">
        <f>IF('Poradie - sporty'!CL25="x",0,'Poradie - sporty'!$DK25/'Poradie - sporty'!CL25)</f>
        <v>3.3149171270718231E-2</v>
      </c>
      <c r="CM22" s="243">
        <f>IF('Poradie - sporty'!CM25="x",0,'Poradie - sporty'!$DK25/'Poradie - sporty'!CM25)</f>
        <v>0</v>
      </c>
      <c r="CN22" s="243">
        <f>IF('Poradie - sporty'!CN25="x",0,'Poradie - sporty'!$DK25/'Poradie - sporty'!CN25)</f>
        <v>0</v>
      </c>
      <c r="CO22" s="243">
        <f>IF('Poradie - sporty'!CO25="x",0,'Poradie - sporty'!$DK25/'Poradie - sporty'!CO25)</f>
        <v>6.25E-2</v>
      </c>
      <c r="CP22" s="243">
        <f>IF('Poradie - sporty'!CP25="x",0,'Poradie - sporty'!$DK25/'Poradie - sporty'!CP25)</f>
        <v>0</v>
      </c>
      <c r="CQ22" s="243">
        <f>IF('Poradie - sporty'!CQ25="x",0,'Poradie - sporty'!$DK25/'Poradie - sporty'!CQ25)</f>
        <v>0</v>
      </c>
      <c r="CR22" s="243">
        <f>IF('Poradie - sporty'!CR25="x",0,'Poradie - sporty'!$DK25/'Poradie - sporty'!CR25)</f>
        <v>5.6603773584905662E-2</v>
      </c>
      <c r="CS22" s="243">
        <f>IF('Poradie - sporty'!CS25="x",0,'Poradie - sporty'!$DK25/'Poradie - sporty'!CS25)</f>
        <v>0</v>
      </c>
      <c r="CT22" s="243">
        <f>IF('Poradie - sporty'!CT25="x",0,'Poradie - sporty'!$DK25/'Poradie - sporty'!CT25)</f>
        <v>0</v>
      </c>
      <c r="CU22" s="243">
        <f>IF('Poradie - sporty'!CU25="x",0,'Poradie - sporty'!$DK25/'Poradie - sporty'!CU25)</f>
        <v>0.75</v>
      </c>
      <c r="CV22" s="243">
        <f>IF('Poradie - sporty'!CV25="x",0,'Poradie - sporty'!$DK25/'Poradie - sporty'!CV25)</f>
        <v>0</v>
      </c>
      <c r="CW22" s="243">
        <f>IF('Poradie - sporty'!CW25="x",0,'Poradie - sporty'!$DK25/'Poradie - sporty'!CW25)</f>
        <v>0</v>
      </c>
      <c r="CX22" s="243">
        <f>IF('Poradie - sporty'!CX25="x",0,'Poradie - sporty'!$DK25/'Poradie - sporty'!CX25)</f>
        <v>0</v>
      </c>
      <c r="CY22" s="243">
        <f>IF('Poradie - sporty'!CY25="x",0,'Poradie - sporty'!$DK25/'Poradie - sporty'!CY25)</f>
        <v>2.6086956521739129E-2</v>
      </c>
      <c r="CZ22" s="243">
        <f>IF('Poradie - sporty'!CZ25="x",0,'Poradie - sporty'!$DK25/'Poradie - sporty'!CZ25)</f>
        <v>3.5294117647058823E-2</v>
      </c>
      <c r="DA22" s="243">
        <f>IF('Poradie - sporty'!DA25="x",0,'Poradie - sporty'!$DK25/'Poradie - sporty'!DA25)</f>
        <v>2.4590163934426229E-2</v>
      </c>
      <c r="DB22" s="243">
        <f>IF('Poradie - sporty'!DB25="x",0,'Poradie - sporty'!$DK25/'Poradie - sporty'!DB25)</f>
        <v>5.3571428571428568E-2</v>
      </c>
      <c r="DC22" s="243">
        <f>IF('Poradie - sporty'!DC25="x",0,'Poradie - sporty'!$DK25/'Poradie - sporty'!DC25)</f>
        <v>0</v>
      </c>
      <c r="DD22" s="243">
        <f>IF('Poradie - sporty'!DD25="x",0,'Poradie - sporty'!$DK25/'Poradie - sporty'!DD25)</f>
        <v>0</v>
      </c>
      <c r="DE22" s="243">
        <f>IF('Poradie - sporty'!DE25="x",0,'Poradie - sporty'!$DK25/'Poradie - sporty'!DE25)</f>
        <v>0.25</v>
      </c>
      <c r="DF22" s="243">
        <f>IF('Poradie - sporty'!DF25="x",0,'Poradie - sporty'!$DK25/'Poradie - sporty'!DF25)</f>
        <v>0</v>
      </c>
      <c r="DG22" s="243">
        <f>IF('Poradie - sporty'!DG25="x",0,'Poradie - sporty'!$DK25/'Poradie - sporty'!DG25)</f>
        <v>2.9126213592233011E-2</v>
      </c>
      <c r="DH22" s="243">
        <f>IF('Poradie - sporty'!DH25="x",0,'Poradie - sporty'!$DK25/'Poradie - sporty'!DH25)</f>
        <v>0</v>
      </c>
      <c r="DI22" s="243">
        <f>IF('Poradie - sporty'!DI25="x",0,'Poradie - sporty'!$DK25/'Poradie - sporty'!DI25)</f>
        <v>0</v>
      </c>
    </row>
    <row r="23" spans="1:113" ht="14.25" customHeight="1" x14ac:dyDescent="0.25">
      <c r="A23" s="239" t="s">
        <v>25</v>
      </c>
      <c r="B23" s="243">
        <f>IF('Poradie - sporty'!B26="x",0,'Poradie - sporty'!$DK26/'Poradie - sporty'!B26)</f>
        <v>8.8888888888888892E-2</v>
      </c>
      <c r="C23" s="243">
        <f>IF('Poradie - sporty'!C26="x",0,'Poradie - sporty'!$DK26/'Poradie - sporty'!C26)</f>
        <v>0.36363636363636365</v>
      </c>
      <c r="D23" s="243">
        <f>IF('Poradie - sporty'!D26="x",0,'Poradie - sporty'!$DK26/'Poradie - sporty'!D26)</f>
        <v>0.15384615384615385</v>
      </c>
      <c r="E23" s="243">
        <f>IF('Poradie - sporty'!E26="x",0,'Poradie - sporty'!$DK26/'Poradie - sporty'!E26)</f>
        <v>3.9603960396039604E-2</v>
      </c>
      <c r="F23" s="243">
        <f>IF('Poradie - sporty'!F26="x",0,'Poradie - sporty'!$DK26/'Poradie - sporty'!F26)</f>
        <v>0.1038961038961039</v>
      </c>
      <c r="G23" s="243">
        <f>IF('Poradie - sporty'!G26="x",0,'Poradie - sporty'!$DK26/'Poradie - sporty'!G26)</f>
        <v>5.1948051948051951E-2</v>
      </c>
      <c r="H23" s="243">
        <f>IF('Poradie - sporty'!H26="x",0,'Poradie - sporty'!$DK26/'Poradie - sporty'!H26)</f>
        <v>0</v>
      </c>
      <c r="I23" s="243">
        <f>IF('Poradie - sporty'!I26="x",0,'Poradie - sporty'!$DK26/'Poradie - sporty'!I26)</f>
        <v>0</v>
      </c>
      <c r="J23" s="243">
        <f>IF('Poradie - sporty'!J26="x",0,'Poradie - sporty'!$DK26/'Poradie - sporty'!J26)</f>
        <v>5.3333333333333337E-2</v>
      </c>
      <c r="K23" s="243">
        <f>IF('Poradie - sporty'!K26="x",0,'Poradie - sporty'!$DK26/'Poradie - sporty'!K26)</f>
        <v>0</v>
      </c>
      <c r="L23" s="243">
        <f>IF('Poradie - sporty'!L26="x",0,'Poradie - sporty'!$DK26/'Poradie - sporty'!L26)</f>
        <v>0.2</v>
      </c>
      <c r="M23" s="243">
        <f>IF('Poradie - sporty'!M26="x",0,'Poradie - sporty'!$DK26/'Poradie - sporty'!M26)</f>
        <v>9.7560975609756101E-2</v>
      </c>
      <c r="N23" s="243">
        <f>IF('Poradie - sporty'!N26="x",0,'Poradie - sporty'!$DK26/'Poradie - sporty'!N26)</f>
        <v>0</v>
      </c>
      <c r="O23" s="243">
        <f>IF('Poradie - sporty'!O26="x",0,'Poradie - sporty'!$DK26/'Poradie - sporty'!O26)</f>
        <v>0.18181818181818182</v>
      </c>
      <c r="P23" s="243">
        <f>IF('Poradie - sporty'!P26="x",0,'Poradie - sporty'!$DK26/'Poradie - sporty'!P26)</f>
        <v>0.14285714285714285</v>
      </c>
      <c r="Q23" s="243">
        <f>IF('Poradie - sporty'!Q26="x",0,'Poradie - sporty'!$DK26/'Poradie - sporty'!Q26)</f>
        <v>0.19047619047619047</v>
      </c>
      <c r="R23" s="243">
        <f>IF('Poradie - sporty'!R26="x",0,'Poradie - sporty'!$DK26/'Poradie - sporty'!R26)</f>
        <v>0</v>
      </c>
      <c r="S23" s="243">
        <f>IF('Poradie - sporty'!S26="x",0,'Poradie - sporty'!$DK26/'Poradie - sporty'!S26)</f>
        <v>9.3023255813953487E-2</v>
      </c>
      <c r="T23" s="243">
        <f>IF('Poradie - sporty'!T26="x",0,'Poradie - sporty'!$DK26/'Poradie - sporty'!T26)</f>
        <v>0</v>
      </c>
      <c r="U23" s="243">
        <f>IF('Poradie - sporty'!U26="x",0,'Poradie - sporty'!$DK26/'Poradie - sporty'!U26)</f>
        <v>4.49438202247191E-2</v>
      </c>
      <c r="V23" s="243">
        <f>IF('Poradie - sporty'!V26="x",0,'Poradie - sporty'!$DK26/'Poradie - sporty'!V26)</f>
        <v>0.25806451612903225</v>
      </c>
      <c r="W23" s="243">
        <f>IF('Poradie - sporty'!W26="x",0,'Poradie - sporty'!$DK26/'Poradie - sporty'!W26)</f>
        <v>5.3333333333333337E-2</v>
      </c>
      <c r="X23" s="243">
        <f>IF('Poradie - sporty'!X26="x",0,'Poradie - sporty'!$DK26/'Poradie - sporty'!X26)</f>
        <v>0</v>
      </c>
      <c r="Y23" s="243">
        <f>IF('Poradie - sporty'!Y26="x",0,'Poradie - sporty'!$DK26/'Poradie - sporty'!Y26)</f>
        <v>0</v>
      </c>
      <c r="Z23" s="243">
        <f>IF('Poradie - sporty'!Z26="x",0,'Poradie - sporty'!$DK26/'Poradie - sporty'!Z26)</f>
        <v>4.7058823529411764E-2</v>
      </c>
      <c r="AA23" s="243">
        <f>IF('Poradie - sporty'!AA26="x",0,'Poradie - sporty'!$DK26/'Poradie - sporty'!AA26)</f>
        <v>7.0175438596491224E-2</v>
      </c>
      <c r="AB23" s="243">
        <f>IF('Poradie - sporty'!AB26="x",0,'Poradie - sporty'!$DK26/'Poradie - sporty'!AB26)</f>
        <v>0.11594202898550725</v>
      </c>
      <c r="AC23" s="243">
        <f>IF('Poradie - sporty'!AC26="x",0,'Poradie - sporty'!$DK26/'Poradie - sporty'!AC26)</f>
        <v>6.1538461538461542E-2</v>
      </c>
      <c r="AD23" s="243">
        <f>IF('Poradie - sporty'!AD26="x",0,'Poradie - sporty'!$DK26/'Poradie - sporty'!AD26)</f>
        <v>8.5106382978723402E-2</v>
      </c>
      <c r="AE23" s="243">
        <f>IF('Poradie - sporty'!AE26="x",0,'Poradie - sporty'!$DK26/'Poradie - sporty'!AE26)</f>
        <v>0</v>
      </c>
      <c r="AF23" s="243">
        <f>IF('Poradie - sporty'!AF26="x",0,'Poradie - sporty'!$DK26/'Poradie - sporty'!AF26)</f>
        <v>0</v>
      </c>
      <c r="AG23" s="243">
        <f>IF('Poradie - sporty'!AG26="x",0,'Poradie - sporty'!$DK26/'Poradie - sporty'!AG26)</f>
        <v>0</v>
      </c>
      <c r="AH23" s="243">
        <f>IF('Poradie - sporty'!AH26="x",0,'Poradie - sporty'!$DK26/'Poradie - sporty'!AH26)</f>
        <v>0.2857142857142857</v>
      </c>
      <c r="AI23" s="243">
        <f>IF('Poradie - sporty'!AI26="x",0,'Poradie - sporty'!$DK26/'Poradie - sporty'!AI26)</f>
        <v>0.10526315789473684</v>
      </c>
      <c r="AJ23" s="243">
        <f>IF('Poradie - sporty'!AJ26="x",0,'Poradie - sporty'!$DK26/'Poradie - sporty'!AJ26)</f>
        <v>0.12121212121212122</v>
      </c>
      <c r="AK23" s="243">
        <f>IF('Poradie - sporty'!AK26="x",0,'Poradie - sporty'!$DK26/'Poradie - sporty'!AK26)</f>
        <v>0.1</v>
      </c>
      <c r="AL23" s="243">
        <f>IF('Poradie - sporty'!AL26="x",0,'Poradie - sporty'!$DK26/'Poradie - sporty'!AL26)</f>
        <v>0</v>
      </c>
      <c r="AM23" s="243">
        <f>IF('Poradie - sporty'!AM26="x",0,'Poradie - sporty'!$DK26/'Poradie - sporty'!AM26)</f>
        <v>0</v>
      </c>
      <c r="AN23" s="243">
        <f>IF('Poradie - sporty'!AN26="x",0,'Poradie - sporty'!$DK26/'Poradie - sporty'!AN26)</f>
        <v>0</v>
      </c>
      <c r="AO23" s="243">
        <f>IF('Poradie - sporty'!AO26="x",0,'Poradie - sporty'!$DK26/'Poradie - sporty'!AO26)</f>
        <v>0.1</v>
      </c>
      <c r="AP23" s="243">
        <f>IF('Poradie - sporty'!AP26="x",0,'Poradie - sporty'!$DK26/'Poradie - sporty'!AP26)</f>
        <v>5.3333333333333337E-2</v>
      </c>
      <c r="AQ23" s="243">
        <f>IF('Poradie - sporty'!AQ26="x",0,'Poradie - sporty'!$DK26/'Poradie - sporty'!AQ26)</f>
        <v>0</v>
      </c>
      <c r="AR23" s="243">
        <f>IF('Poradie - sporty'!AR26="x",0,'Poradie - sporty'!$DK26/'Poradie - sporty'!AR26)</f>
        <v>0.22222222222222221</v>
      </c>
      <c r="AS23" s="243">
        <f>IF('Poradie - sporty'!AS26="x",0,'Poradie - sporty'!$DK26/'Poradie - sporty'!AS26)</f>
        <v>3.6036036036036036E-2</v>
      </c>
      <c r="AT23" s="243">
        <f>IF('Poradie - sporty'!AT26="x",0,'Poradie - sporty'!$DK26/'Poradie - sporty'!AT26)</f>
        <v>0.5</v>
      </c>
      <c r="AU23" s="243">
        <f>IF('Poradie - sporty'!AU26="x",0,'Poradie - sporty'!$DK26/'Poradie - sporty'!AU26)</f>
        <v>8.5106382978723402E-2</v>
      </c>
      <c r="AV23" s="243">
        <f>IF('Poradie - sporty'!AV26="x",0,'Poradie - sporty'!$DK26/'Poradie - sporty'!AV26)</f>
        <v>0</v>
      </c>
      <c r="AW23" s="243">
        <f>IF('Poradie - sporty'!AW26="x",0,'Poradie - sporty'!$DK26/'Poradie - sporty'!AW26)</f>
        <v>0</v>
      </c>
      <c r="AX23" s="243">
        <f>IF('Poradie - sporty'!AX26="x",0,'Poradie - sporty'!$DK26/'Poradie - sporty'!AX26)</f>
        <v>0.26666666666666666</v>
      </c>
      <c r="AY23" s="243">
        <f>IF('Poradie - sporty'!AY26="x",0,'Poradie - sporty'!$DK26/'Poradie - sporty'!AY26)</f>
        <v>9.0909090909090912E-2</v>
      </c>
      <c r="AZ23" s="243">
        <f>IF('Poradie - sporty'!AZ26="x",0,'Poradie - sporty'!$DK26/'Poradie - sporty'!AZ26)</f>
        <v>0</v>
      </c>
      <c r="BA23" s="243">
        <f>IF('Poradie - sporty'!BA26="x",0,'Poradie - sporty'!$DK26/'Poradie - sporty'!BA26)</f>
        <v>0.36363636363636365</v>
      </c>
      <c r="BB23" s="243">
        <f>IF('Poradie - sporty'!BB26="x",0,'Poradie - sporty'!$DK26/'Poradie - sporty'!BB26)</f>
        <v>0.26666666666666666</v>
      </c>
      <c r="BC23" s="243">
        <f>IF('Poradie - sporty'!BC26="x",0,'Poradie - sporty'!$DK26/'Poradie - sporty'!BC26)</f>
        <v>0</v>
      </c>
      <c r="BD23" s="243">
        <f>IF('Poradie - sporty'!BD26="x",0,'Poradie - sporty'!$DK26/'Poradie - sporty'!BD26)</f>
        <v>0</v>
      </c>
      <c r="BE23" s="243">
        <f>IF('Poradie - sporty'!BE26="x",0,'Poradie - sporty'!$DK26/'Poradie - sporty'!BE26)</f>
        <v>5.128205128205128E-2</v>
      </c>
      <c r="BF23" s="243">
        <f>IF('Poradie - sporty'!BF26="x",0,'Poradie - sporty'!$DK26/'Poradie - sporty'!BF26)</f>
        <v>9.0909090909090912E-2</v>
      </c>
      <c r="BG23" s="243">
        <f>IF('Poradie - sporty'!BG26="x",0,'Poradie - sporty'!$DK26/'Poradie - sporty'!BG26)</f>
        <v>0.13793103448275862</v>
      </c>
      <c r="BH23" s="243">
        <f>IF('Poradie - sporty'!BH26="x",0,'Poradie - sporty'!$DK26/'Poradie - sporty'!BH26)</f>
        <v>0.10256410256410256</v>
      </c>
      <c r="BI23" s="243">
        <f>IF('Poradie - sporty'!BI26="x",0,'Poradie - sporty'!$DK26/'Poradie - sporty'!BI26)</f>
        <v>0</v>
      </c>
      <c r="BJ23" s="243">
        <f>IF('Poradie - sporty'!BJ26="x",0,'Poradie - sporty'!$DK26/'Poradie - sporty'!BJ26)</f>
        <v>1</v>
      </c>
      <c r="BK23" s="243">
        <f>IF('Poradie - sporty'!BK26="x",0,'Poradie - sporty'!$DK26/'Poradie - sporty'!BK26)</f>
        <v>0</v>
      </c>
      <c r="BL23" s="243">
        <f>IF('Poradie - sporty'!BL26="x",0,'Poradie - sporty'!$DK26/'Poradie - sporty'!BL26)</f>
        <v>0</v>
      </c>
      <c r="BM23" s="243">
        <f>IF('Poradie - sporty'!BM26="x",0,'Poradie - sporty'!$DK26/'Poradie - sporty'!BM26)</f>
        <v>0</v>
      </c>
      <c r="BN23" s="243">
        <f>IF('Poradie - sporty'!BN26="x",0,'Poradie - sporty'!$DK26/'Poradie - sporty'!BN26)</f>
        <v>0</v>
      </c>
      <c r="BO23" s="243">
        <f>IF('Poradie - sporty'!BO26="x",0,'Poradie - sporty'!$DK26/'Poradie - sporty'!BO26)</f>
        <v>7.2727272727272724E-2</v>
      </c>
      <c r="BP23" s="243">
        <f>IF('Poradie - sporty'!BP26="x",0,'Poradie - sporty'!$DK26/'Poradie - sporty'!BP26)</f>
        <v>5.7553956834532377E-2</v>
      </c>
      <c r="BQ23" s="243">
        <f>IF('Poradie - sporty'!BQ26="x",0,'Poradie - sporty'!$DK26/'Poradie - sporty'!BQ26)</f>
        <v>0.10256410256410256</v>
      </c>
      <c r="BR23" s="243">
        <f>IF('Poradie - sporty'!BR26="x",0,'Poradie - sporty'!$DK26/'Poradie - sporty'!BR26)</f>
        <v>9.7560975609756101E-2</v>
      </c>
      <c r="BS23" s="243">
        <f>IF('Poradie - sporty'!BS26="x",0,'Poradie - sporty'!$DK26/'Poradie - sporty'!BS26)</f>
        <v>0.10810810810810811</v>
      </c>
      <c r="BT23" s="243">
        <f>IF('Poradie - sporty'!BT26="x",0,'Poradie - sporty'!$DK26/'Poradie - sporty'!BT26)</f>
        <v>0</v>
      </c>
      <c r="BU23" s="243">
        <f>IF('Poradie - sporty'!BU26="x",0,'Poradie - sporty'!$DK26/'Poradie - sporty'!BU26)</f>
        <v>8.6956521739130432E-2</v>
      </c>
      <c r="BV23" s="243">
        <f>IF('Poradie - sporty'!BV26="x",0,'Poradie - sporty'!$DK26/'Poradie - sporty'!BV26)</f>
        <v>0</v>
      </c>
      <c r="BW23" s="243">
        <f>IF('Poradie - sporty'!BW26="x",0,'Poradie - sporty'!$DK26/'Poradie - sporty'!BW26)</f>
        <v>0</v>
      </c>
      <c r="BX23" s="243">
        <f>IF('Poradie - sporty'!BX26="x",0,'Poradie - sporty'!$DK26/'Poradie - sporty'!BX26)</f>
        <v>0.17391304347826086</v>
      </c>
      <c r="BY23" s="243">
        <f>IF('Poradie - sporty'!BY26="x",0,'Poradie - sporty'!$DK26/'Poradie - sporty'!BY26)</f>
        <v>0</v>
      </c>
      <c r="BZ23" s="243">
        <f>IF('Poradie - sporty'!BZ26="x",0,'Poradie - sporty'!$DK26/'Poradie - sporty'!BZ26)</f>
        <v>0</v>
      </c>
      <c r="CA23" s="243">
        <f>IF('Poradie - sporty'!CA26="x",0,'Poradie - sporty'!$DK26/'Poradie - sporty'!CA26)</f>
        <v>0</v>
      </c>
      <c r="CB23" s="243">
        <f>IF('Poradie - sporty'!CB26="x",0,'Poradie - sporty'!$DK26/'Poradie - sporty'!CB26)</f>
        <v>0</v>
      </c>
      <c r="CC23" s="243">
        <f>IF('Poradie - sporty'!CC26="x",0,'Poradie - sporty'!$DK26/'Poradie - sporty'!CC26)</f>
        <v>0</v>
      </c>
      <c r="CD23" s="243">
        <f>IF('Poradie - sporty'!CD26="x",0,'Poradie - sporty'!$DK26/'Poradie - sporty'!CD26)</f>
        <v>7.5471698113207544E-2</v>
      </c>
      <c r="CE23" s="243">
        <f>IF('Poradie - sporty'!CE26="x",0,'Poradie - sporty'!$DK26/'Poradie - sporty'!CE26)</f>
        <v>6.7796610169491525E-2</v>
      </c>
      <c r="CF23" s="243">
        <f>IF('Poradie - sporty'!CF26="x",0,'Poradie - sporty'!$DK26/'Poradie - sporty'!CF26)</f>
        <v>0</v>
      </c>
      <c r="CG23" s="243">
        <f>IF('Poradie - sporty'!CG26="x",0,'Poradie - sporty'!$DK26/'Poradie - sporty'!CG26)</f>
        <v>6.4516129032258063E-2</v>
      </c>
      <c r="CH23" s="243">
        <f>IF('Poradie - sporty'!CH26="x",0,'Poradie - sporty'!$DK26/'Poradie - sporty'!CH26)</f>
        <v>0.10810810810810811</v>
      </c>
      <c r="CI23" s="243">
        <f>IF('Poradie - sporty'!CI26="x",0,'Poradie - sporty'!$DK26/'Poradie - sporty'!CI26)</f>
        <v>7.476635514018691E-2</v>
      </c>
      <c r="CJ23" s="243">
        <f>IF('Poradie - sporty'!CJ26="x",0,'Poradie - sporty'!$DK26/'Poradie - sporty'!CJ26)</f>
        <v>0</v>
      </c>
      <c r="CK23" s="243">
        <f>IF('Poradie - sporty'!CK26="x",0,'Poradie - sporty'!$DK26/'Poradie - sporty'!CK26)</f>
        <v>0</v>
      </c>
      <c r="CL23" s="243">
        <f>IF('Poradie - sporty'!CL26="x",0,'Poradie - sporty'!$DK26/'Poradie - sporty'!CL26)</f>
        <v>5.128205128205128E-2</v>
      </c>
      <c r="CM23" s="243">
        <f>IF('Poradie - sporty'!CM26="x",0,'Poradie - sporty'!$DK26/'Poradie - sporty'!CM26)</f>
        <v>0.14285714285714285</v>
      </c>
      <c r="CN23" s="243">
        <f>IF('Poradie - sporty'!CN26="x",0,'Poradie - sporty'!$DK26/'Poradie - sporty'!CN26)</f>
        <v>0</v>
      </c>
      <c r="CO23" s="243">
        <f>IF('Poradie - sporty'!CO26="x",0,'Poradie - sporty'!$DK26/'Poradie - sporty'!CO26)</f>
        <v>5.5555555555555552E-2</v>
      </c>
      <c r="CP23" s="243">
        <f>IF('Poradie - sporty'!CP26="x",0,'Poradie - sporty'!$DK26/'Poradie - sporty'!CP26)</f>
        <v>0</v>
      </c>
      <c r="CQ23" s="243">
        <f>IF('Poradie - sporty'!CQ26="x",0,'Poradie - sporty'!$DK26/'Poradie - sporty'!CQ26)</f>
        <v>0</v>
      </c>
      <c r="CR23" s="243">
        <f>IF('Poradie - sporty'!CR26="x",0,'Poradie - sporty'!$DK26/'Poradie - sporty'!CR26)</f>
        <v>0.14814814814814814</v>
      </c>
      <c r="CS23" s="243">
        <f>IF('Poradie - sporty'!CS26="x",0,'Poradie - sporty'!$DK26/'Poradie - sporty'!CS26)</f>
        <v>7.0175438596491224E-2</v>
      </c>
      <c r="CT23" s="243">
        <f>IF('Poradie - sporty'!CT26="x",0,'Poradie - sporty'!$DK26/'Poradie - sporty'!CT26)</f>
        <v>6.8965517241379309E-2</v>
      </c>
      <c r="CU23" s="243">
        <f>IF('Poradie - sporty'!CU26="x",0,'Poradie - sporty'!$DK26/'Poradie - sporty'!CU26)</f>
        <v>0</v>
      </c>
      <c r="CV23" s="243">
        <f>IF('Poradie - sporty'!CV26="x",0,'Poradie - sporty'!$DK26/'Poradie - sporty'!CV26)</f>
        <v>0</v>
      </c>
      <c r="CW23" s="243">
        <f>IF('Poradie - sporty'!CW26="x",0,'Poradie - sporty'!$DK26/'Poradie - sporty'!CW26)</f>
        <v>0.13333333333333333</v>
      </c>
      <c r="CX23" s="243">
        <f>IF('Poradie - sporty'!CX26="x",0,'Poradie - sporty'!$DK26/'Poradie - sporty'!CX26)</f>
        <v>0</v>
      </c>
      <c r="CY23" s="243">
        <f>IF('Poradie - sporty'!CY26="x",0,'Poradie - sporty'!$DK26/'Poradie - sporty'!CY26)</f>
        <v>5.128205128205128E-2</v>
      </c>
      <c r="CZ23" s="243">
        <f>IF('Poradie - sporty'!CZ26="x",0,'Poradie - sporty'!$DK26/'Poradie - sporty'!CZ26)</f>
        <v>5.4794520547945202E-2</v>
      </c>
      <c r="DA23" s="243">
        <f>IF('Poradie - sporty'!DA26="x",0,'Poradie - sporty'!$DK26/'Poradie - sporty'!DA26)</f>
        <v>0.1</v>
      </c>
      <c r="DB23" s="243">
        <f>IF('Poradie - sporty'!DB26="x",0,'Poradie - sporty'!$DK26/'Poradie - sporty'!DB26)</f>
        <v>0.10526315789473684</v>
      </c>
      <c r="DC23" s="243">
        <f>IF('Poradie - sporty'!DC26="x",0,'Poradie - sporty'!$DK26/'Poradie - sporty'!DC26)</f>
        <v>0</v>
      </c>
      <c r="DD23" s="243">
        <f>IF('Poradie - sporty'!DD26="x",0,'Poradie - sporty'!$DK26/'Poradie - sporty'!DD26)</f>
        <v>0</v>
      </c>
      <c r="DE23" s="243">
        <f>IF('Poradie - sporty'!DE26="x",0,'Poradie - sporty'!$DK26/'Poradie - sporty'!DE26)</f>
        <v>6.9565217391304349E-2</v>
      </c>
      <c r="DF23" s="243">
        <f>IF('Poradie - sporty'!DF26="x",0,'Poradie - sporty'!$DK26/'Poradie - sporty'!DF26)</f>
        <v>0.16</v>
      </c>
      <c r="DG23" s="243">
        <f>IF('Poradie - sporty'!DG26="x",0,'Poradie - sporty'!$DK26/'Poradie - sporty'!DG26)</f>
        <v>6.5573770491803282E-2</v>
      </c>
      <c r="DH23" s="243">
        <f>IF('Poradie - sporty'!DH26="x",0,'Poradie - sporty'!$DK26/'Poradie - sporty'!DH26)</f>
        <v>0.12121212121212122</v>
      </c>
      <c r="DI23" s="243">
        <f>IF('Poradie - sporty'!DI26="x",0,'Poradie - sporty'!$DK26/'Poradie - sporty'!DI26)</f>
        <v>7.7669902912621352E-2</v>
      </c>
    </row>
    <row r="24" spans="1:113" ht="14.25" customHeight="1" x14ac:dyDescent="0.25">
      <c r="A24" s="239" t="s">
        <v>26</v>
      </c>
      <c r="B24" s="243">
        <f>IF('Poradie - sporty'!B27="x",0,'Poradie - sporty'!$DK27/'Poradie - sporty'!B27)</f>
        <v>6.25E-2</v>
      </c>
      <c r="C24" s="243">
        <f>IF('Poradie - sporty'!C27="x",0,'Poradie - sporty'!$DK27/'Poradie - sporty'!C27)</f>
        <v>0.33333333333333331</v>
      </c>
      <c r="D24" s="243">
        <f>IF('Poradie - sporty'!D27="x",0,'Poradie - sporty'!$DK27/'Poradie - sporty'!D27)</f>
        <v>0.14285714285714285</v>
      </c>
      <c r="E24" s="243">
        <f>IF('Poradie - sporty'!E27="x",0,'Poradie - sporty'!$DK27/'Poradie - sporty'!E27)</f>
        <v>6.25E-2</v>
      </c>
      <c r="F24" s="243">
        <f>IF('Poradie - sporty'!F27="x",0,'Poradie - sporty'!$DK27/'Poradie - sporty'!F27)</f>
        <v>5.2631578947368418E-2</v>
      </c>
      <c r="G24" s="243">
        <f>IF('Poradie - sporty'!G27="x",0,'Poradie - sporty'!$DK27/'Poradie - sporty'!G27)</f>
        <v>8.3333333333333329E-2</v>
      </c>
      <c r="H24" s="243">
        <f>IF('Poradie - sporty'!H27="x",0,'Poradie - sporty'!$DK27/'Poradie - sporty'!H27)</f>
        <v>6.25E-2</v>
      </c>
      <c r="I24" s="243">
        <f>IF('Poradie - sporty'!I27="x",0,'Poradie - sporty'!$DK27/'Poradie - sporty'!I27)</f>
        <v>5.5555555555555552E-2</v>
      </c>
      <c r="J24" s="243">
        <f>IF('Poradie - sporty'!J27="x",0,'Poradie - sporty'!$DK27/'Poradie - sporty'!J27)</f>
        <v>0.66666666666666663</v>
      </c>
      <c r="K24" s="243">
        <f>IF('Poradie - sporty'!K27="x",0,'Poradie - sporty'!$DK27/'Poradie - sporty'!K27)</f>
        <v>7.1428571428571425E-2</v>
      </c>
      <c r="L24" s="243">
        <f>IF('Poradie - sporty'!L27="x",0,'Poradie - sporty'!$DK27/'Poradie - sporty'!L27)</f>
        <v>1</v>
      </c>
      <c r="M24" s="243">
        <f>IF('Poradie - sporty'!M27="x",0,'Poradie - sporty'!$DK27/'Poradie - sporty'!M27)</f>
        <v>3.3333333333333333E-2</v>
      </c>
      <c r="N24" s="243">
        <f>IF('Poradie - sporty'!N27="x",0,'Poradie - sporty'!$DK27/'Poradie - sporty'!N27)</f>
        <v>4.5454545454545456E-2</v>
      </c>
      <c r="O24" s="243">
        <f>IF('Poradie - sporty'!O27="x",0,'Poradie - sporty'!$DK27/'Poradie - sporty'!O27)</f>
        <v>3.8461538461538464E-2</v>
      </c>
      <c r="P24" s="243">
        <f>IF('Poradie - sporty'!P27="x",0,'Poradie - sporty'!$DK27/'Poradie - sporty'!P27)</f>
        <v>0.14285714285714285</v>
      </c>
      <c r="Q24" s="243">
        <f>IF('Poradie - sporty'!Q27="x",0,'Poradie - sporty'!$DK27/'Poradie - sporty'!Q27)</f>
        <v>3.3333333333333333E-2</v>
      </c>
      <c r="R24" s="243">
        <f>IF('Poradie - sporty'!R27="x",0,'Poradie - sporty'!$DK27/'Poradie - sporty'!R27)</f>
        <v>3.5087719298245612E-2</v>
      </c>
      <c r="S24" s="243">
        <f>IF('Poradie - sporty'!S27="x",0,'Poradie - sporty'!$DK27/'Poradie - sporty'!S27)</f>
        <v>5.2631578947368418E-2</v>
      </c>
      <c r="T24" s="243">
        <f>IF('Poradie - sporty'!T27="x",0,'Poradie - sporty'!$DK27/'Poradie - sporty'!T27)</f>
        <v>8.6956521739130432E-2</v>
      </c>
      <c r="U24" s="243">
        <f>IF('Poradie - sporty'!U27="x",0,'Poradie - sporty'!$DK27/'Poradie - sporty'!U27)</f>
        <v>0.25</v>
      </c>
      <c r="V24" s="243">
        <f>IF('Poradie - sporty'!V27="x",0,'Poradie - sporty'!$DK27/'Poradie - sporty'!V27)</f>
        <v>4.3478260869565216E-2</v>
      </c>
      <c r="W24" s="243">
        <f>IF('Poradie - sporty'!W27="x",0,'Poradie - sporty'!$DK27/'Poradie - sporty'!W27)</f>
        <v>5.5555555555555552E-2</v>
      </c>
      <c r="X24" s="243">
        <f>IF('Poradie - sporty'!X27="x",0,'Poradie - sporty'!$DK27/'Poradie - sporty'!X27)</f>
        <v>0.1</v>
      </c>
      <c r="Y24" s="243">
        <f>IF('Poradie - sporty'!Y27="x",0,'Poradie - sporty'!$DK27/'Poradie - sporty'!Y27)</f>
        <v>8.3333333333333329E-2</v>
      </c>
      <c r="Z24" s="243">
        <f>IF('Poradie - sporty'!Z27="x",0,'Poradie - sporty'!$DK27/'Poradie - sporty'!Z27)</f>
        <v>1.8867924528301886E-2</v>
      </c>
      <c r="AA24" s="243">
        <f>IF('Poradie - sporty'!AA27="x",0,'Poradie - sporty'!$DK27/'Poradie - sporty'!AA27)</f>
        <v>3.1746031746031744E-2</v>
      </c>
      <c r="AB24" s="243">
        <f>IF('Poradie - sporty'!AB27="x",0,'Poradie - sporty'!$DK27/'Poradie - sporty'!AB27)</f>
        <v>0.1111111111111111</v>
      </c>
      <c r="AC24" s="243">
        <f>IF('Poradie - sporty'!AC27="x",0,'Poradie - sporty'!$DK27/'Poradie - sporty'!AC27)</f>
        <v>5.2631578947368418E-2</v>
      </c>
      <c r="AD24" s="243">
        <f>IF('Poradie - sporty'!AD27="x",0,'Poradie - sporty'!$DK27/'Poradie - sporty'!AD27)</f>
        <v>1</v>
      </c>
      <c r="AE24" s="243">
        <f>IF('Poradie - sporty'!AE27="x",0,'Poradie - sporty'!$DK27/'Poradie - sporty'!AE27)</f>
        <v>7.6923076923076927E-2</v>
      </c>
      <c r="AF24" s="243">
        <f>IF('Poradie - sporty'!AF27="x",0,'Poradie - sporty'!$DK27/'Poradie - sporty'!AF27)</f>
        <v>6.25E-2</v>
      </c>
      <c r="AG24" s="243">
        <f>IF('Poradie - sporty'!AG27="x",0,'Poradie - sporty'!$DK27/'Poradie - sporty'!AG27)</f>
        <v>5.8823529411764705E-2</v>
      </c>
      <c r="AH24" s="243">
        <f>IF('Poradie - sporty'!AH27="x",0,'Poradie - sporty'!$DK27/'Poradie - sporty'!AH27)</f>
        <v>1.9607843137254902E-2</v>
      </c>
      <c r="AI24" s="243">
        <f>IF('Poradie - sporty'!AI27="x",0,'Poradie - sporty'!$DK27/'Poradie - sporty'!AI27)</f>
        <v>4.5454545454545456E-2</v>
      </c>
      <c r="AJ24" s="243">
        <f>IF('Poradie - sporty'!AJ27="x",0,'Poradie - sporty'!$DK27/'Poradie - sporty'!AJ27)</f>
        <v>0.05</v>
      </c>
      <c r="AK24" s="243">
        <f>IF('Poradie - sporty'!AK27="x",0,'Poradie - sporty'!$DK27/'Poradie - sporty'!AK27)</f>
        <v>0.16666666666666666</v>
      </c>
      <c r="AL24" s="243">
        <f>IF('Poradie - sporty'!AL27="x",0,'Poradie - sporty'!$DK27/'Poradie - sporty'!AL27)</f>
        <v>3.5714285714285712E-2</v>
      </c>
      <c r="AM24" s="243">
        <f>IF('Poradie - sporty'!AM27="x",0,'Poradie - sporty'!$DK27/'Poradie - sporty'!AM27)</f>
        <v>5.5555555555555552E-2</v>
      </c>
      <c r="AN24" s="243">
        <f>IF('Poradie - sporty'!AN27="x",0,'Poradie - sporty'!$DK27/'Poradie - sporty'!AN27)</f>
        <v>6.8965517241379309E-2</v>
      </c>
      <c r="AO24" s="243">
        <f>IF('Poradie - sporty'!AO27="x",0,'Poradie - sporty'!$DK27/'Poradie - sporty'!AO27)</f>
        <v>0.16666666666666666</v>
      </c>
      <c r="AP24" s="243">
        <f>IF('Poradie - sporty'!AP27="x",0,'Poradie - sporty'!$DK27/'Poradie - sporty'!AP27)</f>
        <v>4.5454545454545456E-2</v>
      </c>
      <c r="AQ24" s="243">
        <f>IF('Poradie - sporty'!AQ27="x",0,'Poradie - sporty'!$DK27/'Poradie - sporty'!AQ27)</f>
        <v>0.1111111111111111</v>
      </c>
      <c r="AR24" s="243">
        <f>IF('Poradie - sporty'!AR27="x",0,'Poradie - sporty'!$DK27/'Poradie - sporty'!AR27)</f>
        <v>0.125</v>
      </c>
      <c r="AS24" s="243">
        <f>IF('Poradie - sporty'!AS27="x",0,'Poradie - sporty'!$DK27/'Poradie - sporty'!AS27)</f>
        <v>0.14285714285714285</v>
      </c>
      <c r="AT24" s="243">
        <f>IF('Poradie - sporty'!AT27="x",0,'Poradie - sporty'!$DK27/'Poradie - sporty'!AT27)</f>
        <v>0.16666666666666666</v>
      </c>
      <c r="AU24" s="243">
        <f>IF('Poradie - sporty'!AU27="x",0,'Poradie - sporty'!$DK27/'Poradie - sporty'!AU27)</f>
        <v>4.1666666666666664E-2</v>
      </c>
      <c r="AV24" s="243">
        <f>IF('Poradie - sporty'!AV27="x",0,'Poradie - sporty'!$DK27/'Poradie - sporty'!AV27)</f>
        <v>0.33333333333333331</v>
      </c>
      <c r="AW24" s="243">
        <f>IF('Poradie - sporty'!AW27="x",0,'Poradie - sporty'!$DK27/'Poradie - sporty'!AW27)</f>
        <v>1</v>
      </c>
      <c r="AX24" s="243">
        <f>IF('Poradie - sporty'!AX27="x",0,'Poradie - sporty'!$DK27/'Poradie - sporty'!AX27)</f>
        <v>1.1111111111111112E-2</v>
      </c>
      <c r="AY24" s="243">
        <f>IF('Poradie - sporty'!AY27="x",0,'Poradie - sporty'!$DK27/'Poradie - sporty'!AY27)</f>
        <v>0.1111111111111111</v>
      </c>
      <c r="AZ24" s="243">
        <f>IF('Poradie - sporty'!AZ27="x",0,'Poradie - sporty'!$DK27/'Poradie - sporty'!AZ27)</f>
        <v>0</v>
      </c>
      <c r="BA24" s="243">
        <f>IF('Poradie - sporty'!BA27="x",0,'Poradie - sporty'!$DK27/'Poradie - sporty'!BA27)</f>
        <v>1</v>
      </c>
      <c r="BB24" s="243">
        <f>IF('Poradie - sporty'!BB27="x",0,'Poradie - sporty'!$DK27/'Poradie - sporty'!BB27)</f>
        <v>1.8518518518518517E-2</v>
      </c>
      <c r="BC24" s="243">
        <f>IF('Poradie - sporty'!BC27="x",0,'Poradie - sporty'!$DK27/'Poradie - sporty'!BC27)</f>
        <v>0.25</v>
      </c>
      <c r="BD24" s="243">
        <f>IF('Poradie - sporty'!BD27="x",0,'Poradie - sporty'!$DK27/'Poradie - sporty'!BD27)</f>
        <v>6.6666666666666666E-2</v>
      </c>
      <c r="BE24" s="243">
        <f>IF('Poradie - sporty'!BE27="x",0,'Poradie - sporty'!$DK27/'Poradie - sporty'!BE27)</f>
        <v>1</v>
      </c>
      <c r="BF24" s="243">
        <f>IF('Poradie - sporty'!BF27="x",0,'Poradie - sporty'!$DK27/'Poradie - sporty'!BF27)</f>
        <v>1</v>
      </c>
      <c r="BG24" s="243">
        <f>IF('Poradie - sporty'!BG27="x",0,'Poradie - sporty'!$DK27/'Poradie - sporty'!BG27)</f>
        <v>0</v>
      </c>
      <c r="BH24" s="243">
        <f>IF('Poradie - sporty'!BH27="x",0,'Poradie - sporty'!$DK27/'Poradie - sporty'!BH27)</f>
        <v>2.9411764705882353E-2</v>
      </c>
      <c r="BI24" s="243">
        <f>IF('Poradie - sporty'!BI27="x",0,'Poradie - sporty'!$DK27/'Poradie - sporty'!BI27)</f>
        <v>6.25E-2</v>
      </c>
      <c r="BJ24" s="243">
        <f>IF('Poradie - sporty'!BJ27="x",0,'Poradie - sporty'!$DK27/'Poradie - sporty'!BJ27)</f>
        <v>0.16666666666666666</v>
      </c>
      <c r="BK24" s="243">
        <f>IF('Poradie - sporty'!BK27="x",0,'Poradie - sporty'!$DK27/'Poradie - sporty'!BK27)</f>
        <v>0</v>
      </c>
      <c r="BL24" s="243">
        <f>IF('Poradie - sporty'!BL27="x",0,'Poradie - sporty'!$DK27/'Poradie - sporty'!BL27)</f>
        <v>0.125</v>
      </c>
      <c r="BM24" s="243">
        <f>IF('Poradie - sporty'!BM27="x",0,'Poradie - sporty'!$DK27/'Poradie - sporty'!BM27)</f>
        <v>0</v>
      </c>
      <c r="BN24" s="243">
        <f>IF('Poradie - sporty'!BN27="x",0,'Poradie - sporty'!$DK27/'Poradie - sporty'!BN27)</f>
        <v>0.125</v>
      </c>
      <c r="BO24" s="243">
        <f>IF('Poradie - sporty'!BO27="x",0,'Poradie - sporty'!$DK27/'Poradie - sporty'!BO27)</f>
        <v>0.25</v>
      </c>
      <c r="BP24" s="243">
        <f>IF('Poradie - sporty'!BP27="x",0,'Poradie - sporty'!$DK27/'Poradie - sporty'!BP27)</f>
        <v>4.3478260869565216E-2</v>
      </c>
      <c r="BQ24" s="243">
        <f>IF('Poradie - sporty'!BQ27="x",0,'Poradie - sporty'!$DK27/'Poradie - sporty'!BQ27)</f>
        <v>0.33333333333333331</v>
      </c>
      <c r="BR24" s="243">
        <f>IF('Poradie - sporty'!BR27="x",0,'Poradie - sporty'!$DK27/'Poradie - sporty'!BR27)</f>
        <v>0.25</v>
      </c>
      <c r="BS24" s="243">
        <f>IF('Poradie - sporty'!BS27="x",0,'Poradie - sporty'!$DK27/'Poradie - sporty'!BS27)</f>
        <v>0</v>
      </c>
      <c r="BT24" s="243">
        <f>IF('Poradie - sporty'!BT27="x",0,'Poradie - sporty'!$DK27/'Poradie - sporty'!BT27)</f>
        <v>0</v>
      </c>
      <c r="BU24" s="243">
        <f>IF('Poradie - sporty'!BU27="x",0,'Poradie - sporty'!$DK27/'Poradie - sporty'!BU27)</f>
        <v>0.05</v>
      </c>
      <c r="BV24" s="243">
        <f>IF('Poradie - sporty'!BV27="x",0,'Poradie - sporty'!$DK27/'Poradie - sporty'!BV27)</f>
        <v>0</v>
      </c>
      <c r="BW24" s="243">
        <f>IF('Poradie - sporty'!BW27="x",0,'Poradie - sporty'!$DK27/'Poradie - sporty'!BW27)</f>
        <v>0</v>
      </c>
      <c r="BX24" s="243">
        <f>IF('Poradie - sporty'!BX27="x",0,'Poradie - sporty'!$DK27/'Poradie - sporty'!BX27)</f>
        <v>0.05</v>
      </c>
      <c r="BY24" s="243">
        <f>IF('Poradie - sporty'!BY27="x",0,'Poradie - sporty'!$DK27/'Poradie - sporty'!BY27)</f>
        <v>1</v>
      </c>
      <c r="BZ24" s="243">
        <f>IF('Poradie - sporty'!BZ27="x",0,'Poradie - sporty'!$DK27/'Poradie - sporty'!BZ27)</f>
        <v>3.0769230769230771E-2</v>
      </c>
      <c r="CA24" s="243">
        <f>IF('Poradie - sporty'!CA27="x",0,'Poradie - sporty'!$DK27/'Poradie - sporty'!CA27)</f>
        <v>3.5087719298245612E-2</v>
      </c>
      <c r="CB24" s="243">
        <f>IF('Poradie - sporty'!CB27="x",0,'Poradie - sporty'!$DK27/'Poradie - sporty'!CB27)</f>
        <v>0.33333333333333331</v>
      </c>
      <c r="CC24" s="243">
        <f>IF('Poradie - sporty'!CC27="x",0,'Poradie - sporty'!$DK27/'Poradie - sporty'!CC27)</f>
        <v>0.10526315789473684</v>
      </c>
      <c r="CD24" s="243">
        <f>IF('Poradie - sporty'!CD27="x",0,'Poradie - sporty'!$DK27/'Poradie - sporty'!CD27)</f>
        <v>0.33333333333333331</v>
      </c>
      <c r="CE24" s="243">
        <f>IF('Poradie - sporty'!CE27="x",0,'Poradie - sporty'!$DK27/'Poradie - sporty'!CE27)</f>
        <v>3.5714285714285712E-2</v>
      </c>
      <c r="CF24" s="243">
        <f>IF('Poradie - sporty'!CF27="x",0,'Poradie - sporty'!$DK27/'Poradie - sporty'!CF27)</f>
        <v>3.2258064516129031E-2</v>
      </c>
      <c r="CG24" s="243">
        <f>IF('Poradie - sporty'!CG27="x",0,'Poradie - sporty'!$DK27/'Poradie - sporty'!CG27)</f>
        <v>9.0909090909090912E-2</v>
      </c>
      <c r="CH24" s="243">
        <f>IF('Poradie - sporty'!CH27="x",0,'Poradie - sporty'!$DK27/'Poradie - sporty'!CH27)</f>
        <v>0.1</v>
      </c>
      <c r="CI24" s="243">
        <f>IF('Poradie - sporty'!CI27="x",0,'Poradie - sporty'!$DK27/'Poradie - sporty'!CI27)</f>
        <v>5.5555555555555552E-2</v>
      </c>
      <c r="CJ24" s="243">
        <f>IF('Poradie - sporty'!CJ27="x",0,'Poradie - sporty'!$DK27/'Poradie - sporty'!CJ27)</f>
        <v>6.25E-2</v>
      </c>
      <c r="CK24" s="243">
        <f>IF('Poradie - sporty'!CK27="x",0,'Poradie - sporty'!$DK27/'Poradie - sporty'!CK27)</f>
        <v>0.125</v>
      </c>
      <c r="CL24" s="243">
        <f>IF('Poradie - sporty'!CL27="x",0,'Poradie - sporty'!$DK27/'Poradie - sporty'!CL27)</f>
        <v>0.05</v>
      </c>
      <c r="CM24" s="243">
        <f>IF('Poradie - sporty'!CM27="x",0,'Poradie - sporty'!$DK27/'Poradie - sporty'!CM27)</f>
        <v>0.33333333333333331</v>
      </c>
      <c r="CN24" s="243">
        <f>IF('Poradie - sporty'!CN27="x",0,'Poradie - sporty'!$DK27/'Poradie - sporty'!CN27)</f>
        <v>9.5238095238095233E-2</v>
      </c>
      <c r="CO24" s="243">
        <f>IF('Poradie - sporty'!CO27="x",0,'Poradie - sporty'!$DK27/'Poradie - sporty'!CO27)</f>
        <v>0.125</v>
      </c>
      <c r="CP24" s="243">
        <f>IF('Poradie - sporty'!CP27="x",0,'Poradie - sporty'!$DK27/'Poradie - sporty'!CP27)</f>
        <v>0</v>
      </c>
      <c r="CQ24" s="243">
        <f>IF('Poradie - sporty'!CQ27="x",0,'Poradie - sporty'!$DK27/'Poradie - sporty'!CQ27)</f>
        <v>0.33333333333333331</v>
      </c>
      <c r="CR24" s="243">
        <f>IF('Poradie - sporty'!CR27="x",0,'Poradie - sporty'!$DK27/'Poradie - sporty'!CR27)</f>
        <v>0.5</v>
      </c>
      <c r="CS24" s="243">
        <f>IF('Poradie - sporty'!CS27="x",0,'Poradie - sporty'!$DK27/'Poradie - sporty'!CS27)</f>
        <v>3.2258064516129031E-2</v>
      </c>
      <c r="CT24" s="243">
        <f>IF('Poradie - sporty'!CT27="x",0,'Poradie - sporty'!$DK27/'Poradie - sporty'!CT27)</f>
        <v>0.05</v>
      </c>
      <c r="CU24" s="243">
        <f>IF('Poradie - sporty'!CU27="x",0,'Poradie - sporty'!$DK27/'Poradie - sporty'!CU27)</f>
        <v>0</v>
      </c>
      <c r="CV24" s="243">
        <f>IF('Poradie - sporty'!CV27="x",0,'Poradie - sporty'!$DK27/'Poradie - sporty'!CV27)</f>
        <v>1</v>
      </c>
      <c r="CW24" s="243">
        <f>IF('Poradie - sporty'!CW27="x",0,'Poradie - sporty'!$DK27/'Poradie - sporty'!CW27)</f>
        <v>0.14285714285714285</v>
      </c>
      <c r="CX24" s="243">
        <f>IF('Poradie - sporty'!CX27="x",0,'Poradie - sporty'!$DK27/'Poradie - sporty'!CX27)</f>
        <v>0.05</v>
      </c>
      <c r="CY24" s="243">
        <f>IF('Poradie - sporty'!CY27="x",0,'Poradie - sporty'!$DK27/'Poradie - sporty'!CY27)</f>
        <v>0.5</v>
      </c>
      <c r="CZ24" s="243">
        <f>IF('Poradie - sporty'!CZ27="x",0,'Poradie - sporty'!$DK27/'Poradie - sporty'!CZ27)</f>
        <v>1.3513513513513514E-2</v>
      </c>
      <c r="DA24" s="243">
        <f>IF('Poradie - sporty'!DA27="x",0,'Poradie - sporty'!$DK27/'Poradie - sporty'!DA27)</f>
        <v>0.1111111111111111</v>
      </c>
      <c r="DB24" s="243">
        <f>IF('Poradie - sporty'!DB27="x",0,'Poradie - sporty'!$DK27/'Poradie - sporty'!DB27)</f>
        <v>0.16666666666666666</v>
      </c>
      <c r="DC24" s="243">
        <f>IF('Poradie - sporty'!DC27="x",0,'Poradie - sporty'!$DK27/'Poradie - sporty'!DC27)</f>
        <v>6.8965517241379309E-2</v>
      </c>
      <c r="DD24" s="243">
        <f>IF('Poradie - sporty'!DD27="x",0,'Poradie - sporty'!$DK27/'Poradie - sporty'!DD27)</f>
        <v>3.3333333333333333E-2</v>
      </c>
      <c r="DE24" s="243">
        <f>IF('Poradie - sporty'!DE27="x",0,'Poradie - sporty'!$DK27/'Poradie - sporty'!DE27)</f>
        <v>0.1</v>
      </c>
      <c r="DF24" s="243">
        <f>IF('Poradie - sporty'!DF27="x",0,'Poradie - sporty'!$DK27/'Poradie - sporty'!DF27)</f>
        <v>0.2</v>
      </c>
      <c r="DG24" s="243">
        <f>IF('Poradie - sporty'!DG27="x",0,'Poradie - sporty'!$DK27/'Poradie - sporty'!DG27)</f>
        <v>7.6923076923076927E-2</v>
      </c>
      <c r="DH24" s="243">
        <f>IF('Poradie - sporty'!DH27="x",0,'Poradie - sporty'!$DK27/'Poradie - sporty'!DH27)</f>
        <v>0.5</v>
      </c>
      <c r="DI24" s="243">
        <f>IF('Poradie - sporty'!DI27="x",0,'Poradie - sporty'!$DK27/'Poradie - sporty'!DI27)</f>
        <v>2.2727272727272728E-2</v>
      </c>
    </row>
    <row r="25" spans="1:113" ht="14.25" customHeight="1" x14ac:dyDescent="0.25">
      <c r="A25" s="238" t="s">
        <v>27</v>
      </c>
      <c r="B25" s="243">
        <f>IF('Poradie - sporty'!B28="x",0,'Poradie - sporty'!$DK28/'Poradie - sporty'!B28)</f>
        <v>7.1428571428571425E-2</v>
      </c>
      <c r="C25" s="243">
        <f>IF('Poradie - sporty'!C28="x",0,'Poradie - sporty'!$DK28/'Poradie - sporty'!C28)</f>
        <v>0</v>
      </c>
      <c r="D25" s="243">
        <f>IF('Poradie - sporty'!D28="x",0,'Poradie - sporty'!$DK28/'Poradie - sporty'!D28)</f>
        <v>0.1111111111111111</v>
      </c>
      <c r="E25" s="243">
        <f>IF('Poradie - sporty'!E28="x",0,'Poradie - sporty'!$DK28/'Poradie - sporty'!E28)</f>
        <v>3.5714285714285712E-2</v>
      </c>
      <c r="F25" s="243">
        <f>IF('Poradie - sporty'!F28="x",0,'Poradie - sporty'!$DK28/'Poradie - sporty'!F28)</f>
        <v>6.6666666666666666E-2</v>
      </c>
      <c r="G25" s="243">
        <f>IF('Poradie - sporty'!G28="x",0,'Poradie - sporty'!$DK28/'Poradie - sporty'!G28)</f>
        <v>0.15384615384615385</v>
      </c>
      <c r="H25" s="243">
        <f>IF('Poradie - sporty'!H28="x",0,'Poradie - sporty'!$DK28/'Poradie - sporty'!H28)</f>
        <v>0.18181818181818182</v>
      </c>
      <c r="I25" s="243">
        <f>IF('Poradie - sporty'!I28="x",0,'Poradie - sporty'!$DK28/'Poradie - sporty'!I28)</f>
        <v>4.6511627906976744E-2</v>
      </c>
      <c r="J25" s="243">
        <f>IF('Poradie - sporty'!J28="x",0,'Poradie - sporty'!$DK28/'Poradie - sporty'!J28)</f>
        <v>4.3478260869565216E-2</v>
      </c>
      <c r="K25" s="243">
        <f>IF('Poradie - sporty'!K28="x",0,'Poradie - sporty'!$DK28/'Poradie - sporty'!K28)</f>
        <v>0</v>
      </c>
      <c r="L25" s="243">
        <f>IF('Poradie - sporty'!L28="x",0,'Poradie - sporty'!$DK28/'Poradie - sporty'!L28)</f>
        <v>7.6923076923076927E-2</v>
      </c>
      <c r="M25" s="243">
        <f>IF('Poradie - sporty'!M28="x",0,'Poradie - sporty'!$DK28/'Poradie - sporty'!M28)</f>
        <v>1.7391304347826087E-2</v>
      </c>
      <c r="N25" s="243">
        <f>IF('Poradie - sporty'!N28="x",0,'Poradie - sporty'!$DK28/'Poradie - sporty'!N28)</f>
        <v>0</v>
      </c>
      <c r="O25" s="243">
        <f>IF('Poradie - sporty'!O28="x",0,'Poradie - sporty'!$DK28/'Poradie - sporty'!O28)</f>
        <v>6.0606060606060608E-2</v>
      </c>
      <c r="P25" s="243">
        <f>IF('Poradie - sporty'!P28="x",0,'Poradie - sporty'!$DK28/'Poradie - sporty'!P28)</f>
        <v>2.0202020202020204E-2</v>
      </c>
      <c r="Q25" s="243">
        <f>IF('Poradie - sporty'!Q28="x",0,'Poradie - sporty'!$DK28/'Poradie - sporty'!Q28)</f>
        <v>0</v>
      </c>
      <c r="R25" s="243">
        <f>IF('Poradie - sporty'!R28="x",0,'Poradie - sporty'!$DK28/'Poradie - sporty'!R28)</f>
        <v>2.9850746268656716E-2</v>
      </c>
      <c r="S25" s="243">
        <f>IF('Poradie - sporty'!S28="x",0,'Poradie - sporty'!$DK28/'Poradie - sporty'!S28)</f>
        <v>0</v>
      </c>
      <c r="T25" s="243">
        <f>IF('Poradie - sporty'!T28="x",0,'Poradie - sporty'!$DK28/'Poradie - sporty'!T28)</f>
        <v>5.7971014492753624E-2</v>
      </c>
      <c r="U25" s="243">
        <f>IF('Poradie - sporty'!U28="x",0,'Poradie - sporty'!$DK28/'Poradie - sporty'!U28)</f>
        <v>0.25</v>
      </c>
      <c r="V25" s="243">
        <f>IF('Poradie - sporty'!V28="x",0,'Poradie - sporty'!$DK28/'Poradie - sporty'!V28)</f>
        <v>6.8965517241379309E-2</v>
      </c>
      <c r="W25" s="243">
        <f>IF('Poradie - sporty'!W28="x",0,'Poradie - sporty'!$DK28/'Poradie - sporty'!W28)</f>
        <v>0.2</v>
      </c>
      <c r="X25" s="243">
        <f>IF('Poradie - sporty'!X28="x",0,'Poradie - sporty'!$DK28/'Poradie - sporty'!X28)</f>
        <v>0</v>
      </c>
      <c r="Y25" s="243">
        <f>IF('Poradie - sporty'!Y28="x",0,'Poradie - sporty'!$DK28/'Poradie - sporty'!Y28)</f>
        <v>4.5977011494252873E-2</v>
      </c>
      <c r="Z25" s="243">
        <f>IF('Poradie - sporty'!Z28="x",0,'Poradie - sporty'!$DK28/'Poradie - sporty'!Z28)</f>
        <v>0.33333333333333331</v>
      </c>
      <c r="AA25" s="243">
        <f>IF('Poradie - sporty'!AA28="x",0,'Poradie - sporty'!$DK28/'Poradie - sporty'!AA28)</f>
        <v>0.17391304347826086</v>
      </c>
      <c r="AB25" s="243">
        <f>IF('Poradie - sporty'!AB28="x",0,'Poradie - sporty'!$DK28/'Poradie - sporty'!AB28)</f>
        <v>0</v>
      </c>
      <c r="AC25" s="243">
        <f>IF('Poradie - sporty'!AC28="x",0,'Poradie - sporty'!$DK28/'Poradie - sporty'!AC28)</f>
        <v>0.1</v>
      </c>
      <c r="AD25" s="243">
        <f>IF('Poradie - sporty'!AD28="x",0,'Poradie - sporty'!$DK28/'Poradie - sporty'!AD28)</f>
        <v>4.7619047619047616E-2</v>
      </c>
      <c r="AE25" s="243">
        <f>IF('Poradie - sporty'!AE28="x",0,'Poradie - sporty'!$DK28/'Poradie - sporty'!AE28)</f>
        <v>8.1632653061224483E-2</v>
      </c>
      <c r="AF25" s="243">
        <f>IF('Poradie - sporty'!AF28="x",0,'Poradie - sporty'!$DK28/'Poradie - sporty'!AF28)</f>
        <v>0.23529411764705882</v>
      </c>
      <c r="AG25" s="243">
        <f>IF('Poradie - sporty'!AG28="x",0,'Poradie - sporty'!$DK28/'Poradie - sporty'!AG28)</f>
        <v>0</v>
      </c>
      <c r="AH25" s="243">
        <f>IF('Poradie - sporty'!AH28="x",0,'Poradie - sporty'!$DK28/'Poradie - sporty'!AH28)</f>
        <v>0</v>
      </c>
      <c r="AI25" s="243">
        <f>IF('Poradie - sporty'!AI28="x",0,'Poradie - sporty'!$DK28/'Poradie - sporty'!AI28)</f>
        <v>6.6666666666666666E-2</v>
      </c>
      <c r="AJ25" s="243">
        <f>IF('Poradie - sporty'!AJ28="x",0,'Poradie - sporty'!$DK28/'Poradie - sporty'!AJ28)</f>
        <v>3.5714285714285712E-2</v>
      </c>
      <c r="AK25" s="243">
        <f>IF('Poradie - sporty'!AK28="x",0,'Poradie - sporty'!$DK28/'Poradie - sporty'!AK28)</f>
        <v>3.1746031746031744E-2</v>
      </c>
      <c r="AL25" s="243">
        <f>IF('Poradie - sporty'!AL28="x",0,'Poradie - sporty'!$DK28/'Poradie - sporty'!AL28)</f>
        <v>0.14285714285714285</v>
      </c>
      <c r="AM25" s="243">
        <f>IF('Poradie - sporty'!AM28="x",0,'Poradie - sporty'!$DK28/'Poradie - sporty'!AM28)</f>
        <v>0</v>
      </c>
      <c r="AN25" s="243">
        <f>IF('Poradie - sporty'!AN28="x",0,'Poradie - sporty'!$DK28/'Poradie - sporty'!AN28)</f>
        <v>0</v>
      </c>
      <c r="AO25" s="243">
        <f>IF('Poradie - sporty'!AO28="x",0,'Poradie - sporty'!$DK28/'Poradie - sporty'!AO28)</f>
        <v>4.7619047619047616E-2</v>
      </c>
      <c r="AP25" s="243">
        <f>IF('Poradie - sporty'!AP28="x",0,'Poradie - sporty'!$DK28/'Poradie - sporty'!AP28)</f>
        <v>3.5087719298245612E-2</v>
      </c>
      <c r="AQ25" s="243">
        <f>IF('Poradie - sporty'!AQ28="x",0,'Poradie - sporty'!$DK28/'Poradie - sporty'!AQ28)</f>
        <v>0</v>
      </c>
      <c r="AR25" s="243">
        <f>IF('Poradie - sporty'!AR28="x",0,'Poradie - sporty'!$DK28/'Poradie - sporty'!AR28)</f>
        <v>4.0816326530612242E-2</v>
      </c>
      <c r="AS25" s="243">
        <f>IF('Poradie - sporty'!AS28="x",0,'Poradie - sporty'!$DK28/'Poradie - sporty'!AS28)</f>
        <v>0.5</v>
      </c>
      <c r="AT25" s="243">
        <f>IF('Poradie - sporty'!AT28="x",0,'Poradie - sporty'!$DK28/'Poradie - sporty'!AT28)</f>
        <v>4.6511627906976744E-2</v>
      </c>
      <c r="AU25" s="243">
        <f>IF('Poradie - sporty'!AU28="x",0,'Poradie - sporty'!$DK28/'Poradie - sporty'!AU28)</f>
        <v>0</v>
      </c>
      <c r="AV25" s="243">
        <f>IF('Poradie - sporty'!AV28="x",0,'Poradie - sporty'!$DK28/'Poradie - sporty'!AV28)</f>
        <v>0.2857142857142857</v>
      </c>
      <c r="AW25" s="243">
        <f>IF('Poradie - sporty'!AW28="x",0,'Poradie - sporty'!$DK28/'Poradie - sporty'!AW28)</f>
        <v>8.6956521739130432E-2</v>
      </c>
      <c r="AX25" s="243">
        <f>IF('Poradie - sporty'!AX28="x",0,'Poradie - sporty'!$DK28/'Poradie - sporty'!AX28)</f>
        <v>2.5974025974025976E-2</v>
      </c>
      <c r="AY25" s="243">
        <f>IF('Poradie - sporty'!AY28="x",0,'Poradie - sporty'!$DK28/'Poradie - sporty'!AY28)</f>
        <v>5.4054054054054057E-2</v>
      </c>
      <c r="AZ25" s="243">
        <f>IF('Poradie - sporty'!AZ28="x",0,'Poradie - sporty'!$DK28/'Poradie - sporty'!AZ28)</f>
        <v>0</v>
      </c>
      <c r="BA25" s="243">
        <f>IF('Poradie - sporty'!BA28="x",0,'Poradie - sporty'!$DK28/'Poradie - sporty'!BA28)</f>
        <v>2.564102564102564E-2</v>
      </c>
      <c r="BB25" s="243">
        <f>IF('Poradie - sporty'!BB28="x",0,'Poradie - sporty'!$DK28/'Poradie - sporty'!BB28)</f>
        <v>0</v>
      </c>
      <c r="BC25" s="243">
        <f>IF('Poradie - sporty'!BC28="x",0,'Poradie - sporty'!$DK28/'Poradie - sporty'!BC28)</f>
        <v>0.16666666666666666</v>
      </c>
      <c r="BD25" s="243">
        <f>IF('Poradie - sporty'!BD28="x",0,'Poradie - sporty'!$DK28/'Poradie - sporty'!BD28)</f>
        <v>0</v>
      </c>
      <c r="BE25" s="243">
        <f>IF('Poradie - sporty'!BE28="x",0,'Poradie - sporty'!$DK28/'Poradie - sporty'!BE28)</f>
        <v>4.2553191489361701E-2</v>
      </c>
      <c r="BF25" s="243">
        <f>IF('Poradie - sporty'!BF28="x",0,'Poradie - sporty'!$DK28/'Poradie - sporty'!BF28)</f>
        <v>4.878048780487805E-2</v>
      </c>
      <c r="BG25" s="243">
        <f>IF('Poradie - sporty'!BG28="x",0,'Poradie - sporty'!$DK28/'Poradie - sporty'!BG28)</f>
        <v>0</v>
      </c>
      <c r="BH25" s="243">
        <f>IF('Poradie - sporty'!BH28="x",0,'Poradie - sporty'!$DK28/'Poradie - sporty'!BH28)</f>
        <v>2.7586206896551724E-2</v>
      </c>
      <c r="BI25" s="243">
        <f>IF('Poradie - sporty'!BI28="x",0,'Poradie - sporty'!$DK28/'Poradie - sporty'!BI28)</f>
        <v>0.10526315789473684</v>
      </c>
      <c r="BJ25" s="243">
        <f>IF('Poradie - sporty'!BJ28="x",0,'Poradie - sporty'!$DK28/'Poradie - sporty'!BJ28)</f>
        <v>0</v>
      </c>
      <c r="BK25" s="243">
        <f>IF('Poradie - sporty'!BK28="x",0,'Poradie - sporty'!$DK28/'Poradie - sporty'!BK28)</f>
        <v>0</v>
      </c>
      <c r="BL25" s="243">
        <f>IF('Poradie - sporty'!BL28="x",0,'Poradie - sporty'!$DK28/'Poradie - sporty'!BL28)</f>
        <v>0.33333333333333331</v>
      </c>
      <c r="BM25" s="243">
        <f>IF('Poradie - sporty'!BM28="x",0,'Poradie - sporty'!$DK28/'Poradie - sporty'!BM28)</f>
        <v>0</v>
      </c>
      <c r="BN25" s="243">
        <f>IF('Poradie - sporty'!BN28="x",0,'Poradie - sporty'!$DK28/'Poradie - sporty'!BN28)</f>
        <v>0</v>
      </c>
      <c r="BO25" s="243">
        <f>IF('Poradie - sporty'!BO28="x",0,'Poradie - sporty'!$DK28/'Poradie - sporty'!BO28)</f>
        <v>6.8965517241379309E-2</v>
      </c>
      <c r="BP25" s="243">
        <f>IF('Poradie - sporty'!BP28="x",0,'Poradie - sporty'!$DK28/'Poradie - sporty'!BP28)</f>
        <v>4.2553191489361701E-2</v>
      </c>
      <c r="BQ25" s="243">
        <f>IF('Poradie - sporty'!BQ28="x",0,'Poradie - sporty'!$DK28/'Poradie - sporty'!BQ28)</f>
        <v>6.0606060606060608E-2</v>
      </c>
      <c r="BR25" s="243">
        <f>IF('Poradie - sporty'!BR28="x",0,'Poradie - sporty'!$DK28/'Poradie - sporty'!BR28)</f>
        <v>2.6315789473684209E-2</v>
      </c>
      <c r="BS25" s="243">
        <f>IF('Poradie - sporty'!BS28="x",0,'Poradie - sporty'!$DK28/'Poradie - sporty'!BS28)</f>
        <v>0.4</v>
      </c>
      <c r="BT25" s="243">
        <f>IF('Poradie - sporty'!BT28="x",0,'Poradie - sporty'!$DK28/'Poradie - sporty'!BT28)</f>
        <v>0</v>
      </c>
      <c r="BU25" s="243">
        <f>IF('Poradie - sporty'!BU28="x",0,'Poradie - sporty'!$DK28/'Poradie - sporty'!BU28)</f>
        <v>4.5454545454545456E-2</v>
      </c>
      <c r="BV25" s="243">
        <f>IF('Poradie - sporty'!BV28="x",0,'Poradie - sporty'!$DK28/'Poradie - sporty'!BV28)</f>
        <v>0</v>
      </c>
      <c r="BW25" s="243">
        <f>IF('Poradie - sporty'!BW28="x",0,'Poradie - sporty'!$DK28/'Poradie - sporty'!BW28)</f>
        <v>0</v>
      </c>
      <c r="BX25" s="243">
        <f>IF('Poradie - sporty'!BX28="x",0,'Poradie - sporty'!$DK28/'Poradie - sporty'!BX28)</f>
        <v>0</v>
      </c>
      <c r="BY25" s="243">
        <f>IF('Poradie - sporty'!BY28="x",0,'Poradie - sporty'!$DK28/'Poradie - sporty'!BY28)</f>
        <v>0.14285714285714285</v>
      </c>
      <c r="BZ25" s="243">
        <f>IF('Poradie - sporty'!BZ28="x",0,'Poradie - sporty'!$DK28/'Poradie - sporty'!BZ28)</f>
        <v>6.1538461538461542E-2</v>
      </c>
      <c r="CA25" s="243">
        <f>IF('Poradie - sporty'!CA28="x",0,'Poradie - sporty'!$DK28/'Poradie - sporty'!CA28)</f>
        <v>0</v>
      </c>
      <c r="CB25" s="243">
        <f>IF('Poradie - sporty'!CB28="x",0,'Poradie - sporty'!$DK28/'Poradie - sporty'!CB28)</f>
        <v>6.4516129032258063E-2</v>
      </c>
      <c r="CC25" s="243">
        <f>IF('Poradie - sporty'!CC28="x",0,'Poradie - sporty'!$DK28/'Poradie - sporty'!CC28)</f>
        <v>0</v>
      </c>
      <c r="CD25" s="243">
        <f>IF('Poradie - sporty'!CD28="x",0,'Poradie - sporty'!$DK28/'Poradie - sporty'!CD28)</f>
        <v>0</v>
      </c>
      <c r="CE25" s="243">
        <f>IF('Poradie - sporty'!CE28="x",0,'Poradie - sporty'!$DK28/'Poradie - sporty'!CE28)</f>
        <v>0.1111111111111111</v>
      </c>
      <c r="CF25" s="243">
        <f>IF('Poradie - sporty'!CF28="x",0,'Poradie - sporty'!$DK28/'Poradie - sporty'!CF28)</f>
        <v>6.0606060606060608E-2</v>
      </c>
      <c r="CG25" s="243">
        <f>IF('Poradie - sporty'!CG28="x",0,'Poradie - sporty'!$DK28/'Poradie - sporty'!CG28)</f>
        <v>1</v>
      </c>
      <c r="CH25" s="243">
        <f>IF('Poradie - sporty'!CH28="x",0,'Poradie - sporty'!$DK28/'Poradie - sporty'!CH28)</f>
        <v>0.1111111111111111</v>
      </c>
      <c r="CI25" s="243">
        <f>IF('Poradie - sporty'!CI28="x",0,'Poradie - sporty'!$DK28/'Poradie - sporty'!CI28)</f>
        <v>0</v>
      </c>
      <c r="CJ25" s="243">
        <f>IF('Poradie - sporty'!CJ28="x",0,'Poradie - sporty'!$DK28/'Poradie - sporty'!CJ28)</f>
        <v>0</v>
      </c>
      <c r="CK25" s="243">
        <f>IF('Poradie - sporty'!CK28="x",0,'Poradie - sporty'!$DK28/'Poradie - sporty'!CK28)</f>
        <v>0</v>
      </c>
      <c r="CL25" s="243">
        <f>IF('Poradie - sporty'!CL28="x",0,'Poradie - sporty'!$DK28/'Poradie - sporty'!CL28)</f>
        <v>2.3391812865497075E-2</v>
      </c>
      <c r="CM25" s="243">
        <f>IF('Poradie - sporty'!CM28="x",0,'Poradie - sporty'!$DK28/'Poradie - sporty'!CM28)</f>
        <v>0</v>
      </c>
      <c r="CN25" s="243">
        <f>IF('Poradie - sporty'!CN28="x",0,'Poradie - sporty'!$DK28/'Poradie - sporty'!CN28)</f>
        <v>0</v>
      </c>
      <c r="CO25" s="243">
        <f>IF('Poradie - sporty'!CO28="x",0,'Poradie - sporty'!$DK28/'Poradie - sporty'!CO28)</f>
        <v>3.4482758620689655E-2</v>
      </c>
      <c r="CP25" s="243">
        <f>IF('Poradie - sporty'!CP28="x",0,'Poradie - sporty'!$DK28/'Poradie - sporty'!CP28)</f>
        <v>0</v>
      </c>
      <c r="CQ25" s="243">
        <f>IF('Poradie - sporty'!CQ28="x",0,'Poradie - sporty'!$DK28/'Poradie - sporty'!CQ28)</f>
        <v>0</v>
      </c>
      <c r="CR25" s="243">
        <f>IF('Poradie - sporty'!CR28="x",0,'Poradie - sporty'!$DK28/'Poradie - sporty'!CR28)</f>
        <v>5.4054054054054057E-2</v>
      </c>
      <c r="CS25" s="243">
        <f>IF('Poradie - sporty'!CS28="x",0,'Poradie - sporty'!$DK28/'Poradie - sporty'!CS28)</f>
        <v>0.14285714285714285</v>
      </c>
      <c r="CT25" s="243">
        <f>IF('Poradie - sporty'!CT28="x",0,'Poradie - sporty'!$DK28/'Poradie - sporty'!CT28)</f>
        <v>0.13333333333333333</v>
      </c>
      <c r="CU25" s="243">
        <f>IF('Poradie - sporty'!CU28="x",0,'Poradie - sporty'!$DK28/'Poradie - sporty'!CU28)</f>
        <v>0.14814814814814814</v>
      </c>
      <c r="CV25" s="243">
        <f>IF('Poradie - sporty'!CV28="x",0,'Poradie - sporty'!$DK28/'Poradie - sporty'!CV28)</f>
        <v>0</v>
      </c>
      <c r="CW25" s="243">
        <f>IF('Poradie - sporty'!CW28="x",0,'Poradie - sporty'!$DK28/'Poradie - sporty'!CW28)</f>
        <v>0.4</v>
      </c>
      <c r="CX25" s="243">
        <f>IF('Poradie - sporty'!CX28="x",0,'Poradie - sporty'!$DK28/'Poradie - sporty'!CX28)</f>
        <v>0</v>
      </c>
      <c r="CY25" s="243">
        <f>IF('Poradie - sporty'!CY28="x",0,'Poradie - sporty'!$DK28/'Poradie - sporty'!CY28)</f>
        <v>3.8461538461538464E-2</v>
      </c>
      <c r="CZ25" s="243">
        <f>IF('Poradie - sporty'!CZ28="x",0,'Poradie - sporty'!$DK28/'Poradie - sporty'!CZ28)</f>
        <v>1.1428571428571429E-2</v>
      </c>
      <c r="DA25" s="243">
        <f>IF('Poradie - sporty'!DA28="x",0,'Poradie - sporty'!$DK28/'Poradie - sporty'!DA28)</f>
        <v>5.128205128205128E-2</v>
      </c>
      <c r="DB25" s="243">
        <f>IF('Poradie - sporty'!DB28="x",0,'Poradie - sporty'!$DK28/'Poradie - sporty'!DB28)</f>
        <v>8.3333333333333329E-2</v>
      </c>
      <c r="DC25" s="243">
        <f>IF('Poradie - sporty'!DC28="x",0,'Poradie - sporty'!$DK28/'Poradie - sporty'!DC28)</f>
        <v>0.21052631578947367</v>
      </c>
      <c r="DD25" s="243">
        <f>IF('Poradie - sporty'!DD28="x",0,'Poradie - sporty'!$DK28/'Poradie - sporty'!DD28)</f>
        <v>0.05</v>
      </c>
      <c r="DE25" s="243">
        <f>IF('Poradie - sporty'!DE28="x",0,'Poradie - sporty'!$DK28/'Poradie - sporty'!DE28)</f>
        <v>1.5503875968992248E-2</v>
      </c>
      <c r="DF25" s="243">
        <f>IF('Poradie - sporty'!DF28="x",0,'Poradie - sporty'!$DK28/'Poradie - sporty'!DF28)</f>
        <v>9.5238095238095233E-2</v>
      </c>
      <c r="DG25" s="243">
        <f>IF('Poradie - sporty'!DG28="x",0,'Poradie - sporty'!$DK28/'Poradie - sporty'!DG28)</f>
        <v>2.2222222222222223E-2</v>
      </c>
      <c r="DH25" s="243">
        <f>IF('Poradie - sporty'!DH28="x",0,'Poradie - sporty'!$DK28/'Poradie - sporty'!DH28)</f>
        <v>0</v>
      </c>
      <c r="DI25" s="243">
        <f>IF('Poradie - sporty'!DI28="x",0,'Poradie - sporty'!$DK28/'Poradie - sporty'!DI28)</f>
        <v>0</v>
      </c>
    </row>
    <row r="26" spans="1:113" ht="14.25" customHeight="1" x14ac:dyDescent="0.25">
      <c r="A26" s="239" t="s">
        <v>28</v>
      </c>
      <c r="B26" s="243">
        <f>IF('Poradie - sporty'!B29="x",0,'Poradie - sporty'!$DK29/'Poradie - sporty'!B29)</f>
        <v>7.1428571428571425E-2</v>
      </c>
      <c r="C26" s="243">
        <f>IF('Poradie - sporty'!C29="x",0,'Poradie - sporty'!$DK29/'Poradie - sporty'!C29)</f>
        <v>0.5</v>
      </c>
      <c r="D26" s="243">
        <f>IF('Poradie - sporty'!D29="x",0,'Poradie - sporty'!$DK29/'Poradie - sporty'!D29)</f>
        <v>7.6923076923076927E-2</v>
      </c>
      <c r="E26" s="243">
        <f>IF('Poradie - sporty'!E29="x",0,'Poradie - sporty'!$DK29/'Poradie - sporty'!E29)</f>
        <v>3.4482758620689655E-2</v>
      </c>
      <c r="F26" s="243">
        <f>IF('Poradie - sporty'!F29="x",0,'Poradie - sporty'!$DK29/'Poradie - sporty'!F29)</f>
        <v>3.4482758620689655E-2</v>
      </c>
      <c r="G26" s="243">
        <f>IF('Poradie - sporty'!G29="x",0,'Poradie - sporty'!$DK29/'Poradie - sporty'!G29)</f>
        <v>0.14285714285714285</v>
      </c>
      <c r="H26" s="243">
        <f>IF('Poradie - sporty'!H29="x",0,'Poradie - sporty'!$DK29/'Poradie - sporty'!H29)</f>
        <v>0.14285714285714285</v>
      </c>
      <c r="I26" s="243">
        <f>IF('Poradie - sporty'!I29="x",0,'Poradie - sporty'!$DK29/'Poradie - sporty'!I29)</f>
        <v>0.14285714285714285</v>
      </c>
      <c r="J26" s="243">
        <f>IF('Poradie - sporty'!J29="x",0,'Poradie - sporty'!$DK29/'Poradie - sporty'!J29)</f>
        <v>6.6666666666666666E-2</v>
      </c>
      <c r="K26" s="243">
        <f>IF('Poradie - sporty'!K29="x",0,'Poradie - sporty'!$DK29/'Poradie - sporty'!K29)</f>
        <v>6.25E-2</v>
      </c>
      <c r="L26" s="243">
        <f>IF('Poradie - sporty'!L29="x",0,'Poradie - sporty'!$DK29/'Poradie - sporty'!L29)</f>
        <v>0.125</v>
      </c>
      <c r="M26" s="243">
        <f>IF('Poradie - sporty'!M29="x",0,'Poradie - sporty'!$DK29/'Poradie - sporty'!M29)</f>
        <v>9.0909090909090912E-2</v>
      </c>
      <c r="N26" s="243">
        <f>IF('Poradie - sporty'!N29="x",0,'Poradie - sporty'!$DK29/'Poradie - sporty'!N29)</f>
        <v>5.5555555555555552E-2</v>
      </c>
      <c r="O26" s="243">
        <f>IF('Poradie - sporty'!O29="x",0,'Poradie - sporty'!$DK29/'Poradie - sporty'!O29)</f>
        <v>0.02</v>
      </c>
      <c r="P26" s="243">
        <f>IF('Poradie - sporty'!P29="x",0,'Poradie - sporty'!$DK29/'Poradie - sporty'!P29)</f>
        <v>8.6956521739130432E-2</v>
      </c>
      <c r="Q26" s="243">
        <f>IF('Poradie - sporty'!Q29="x",0,'Poradie - sporty'!$DK29/'Poradie - sporty'!Q29)</f>
        <v>0.33333333333333331</v>
      </c>
      <c r="R26" s="243">
        <f>IF('Poradie - sporty'!R29="x",0,'Poradie - sporty'!$DK29/'Poradie - sporty'!R29)</f>
        <v>0.5</v>
      </c>
      <c r="S26" s="243">
        <f>IF('Poradie - sporty'!S29="x",0,'Poradie - sporty'!$DK29/'Poradie - sporty'!S29)</f>
        <v>6.6666666666666666E-2</v>
      </c>
      <c r="T26" s="243">
        <f>IF('Poradie - sporty'!T29="x",0,'Poradie - sporty'!$DK29/'Poradie - sporty'!T29)</f>
        <v>5.5555555555555552E-2</v>
      </c>
      <c r="U26" s="243">
        <f>IF('Poradie - sporty'!U29="x",0,'Poradie - sporty'!$DK29/'Poradie - sporty'!U29)</f>
        <v>0.1</v>
      </c>
      <c r="V26" s="243">
        <f>IF('Poradie - sporty'!V29="x",0,'Poradie - sporty'!$DK29/'Poradie - sporty'!V29)</f>
        <v>5.5555555555555552E-2</v>
      </c>
      <c r="W26" s="243">
        <f>IF('Poradie - sporty'!W29="x",0,'Poradie - sporty'!$DK29/'Poradie - sporty'!W29)</f>
        <v>0.05</v>
      </c>
      <c r="X26" s="243">
        <f>IF('Poradie - sporty'!X29="x",0,'Poradie - sporty'!$DK29/'Poradie - sporty'!X29)</f>
        <v>0</v>
      </c>
      <c r="Y26" s="243">
        <f>IF('Poradie - sporty'!Y29="x",0,'Poradie - sporty'!$DK29/'Poradie - sporty'!Y29)</f>
        <v>4.1666666666666664E-2</v>
      </c>
      <c r="Z26" s="243">
        <f>IF('Poradie - sporty'!Z29="x",0,'Poradie - sporty'!$DK29/'Poradie - sporty'!Z29)</f>
        <v>2.0408163265306121E-2</v>
      </c>
      <c r="AA26" s="243">
        <f>IF('Poradie - sporty'!AA29="x",0,'Poradie - sporty'!$DK29/'Poradie - sporty'!AA29)</f>
        <v>0.25</v>
      </c>
      <c r="AB26" s="243">
        <f>IF('Poradie - sporty'!AB29="x",0,'Poradie - sporty'!$DK29/'Poradie - sporty'!AB29)</f>
        <v>1</v>
      </c>
      <c r="AC26" s="243">
        <f>IF('Poradie - sporty'!AC29="x",0,'Poradie - sporty'!$DK29/'Poradie - sporty'!AC29)</f>
        <v>6.6666666666666666E-2</v>
      </c>
      <c r="AD26" s="243">
        <f>IF('Poradie - sporty'!AD29="x",0,'Poradie - sporty'!$DK29/'Poradie - sporty'!AD29)</f>
        <v>6.6666666666666666E-2</v>
      </c>
      <c r="AE26" s="243">
        <f>IF('Poradie - sporty'!AE29="x",0,'Poradie - sporty'!$DK29/'Poradie - sporty'!AE29)</f>
        <v>0.25</v>
      </c>
      <c r="AF26" s="243">
        <f>IF('Poradie - sporty'!AF29="x",0,'Poradie - sporty'!$DK29/'Poradie - sporty'!AF29)</f>
        <v>0.11764705882352941</v>
      </c>
      <c r="AG26" s="243">
        <f>IF('Poradie - sporty'!AG29="x",0,'Poradie - sporty'!$DK29/'Poradie - sporty'!AG29)</f>
        <v>0.33333333333333331</v>
      </c>
      <c r="AH26" s="243">
        <f>IF('Poradie - sporty'!AH29="x",0,'Poradie - sporty'!$DK29/'Poradie - sporty'!AH29)</f>
        <v>3.125E-2</v>
      </c>
      <c r="AI26" s="243">
        <f>IF('Poradie - sporty'!AI29="x",0,'Poradie - sporty'!$DK29/'Poradie - sporty'!AI29)</f>
        <v>6.25E-2</v>
      </c>
      <c r="AJ26" s="243">
        <f>IF('Poradie - sporty'!AJ29="x",0,'Poradie - sporty'!$DK29/'Poradie - sporty'!AJ29)</f>
        <v>0.14285714285714285</v>
      </c>
      <c r="AK26" s="243">
        <f>IF('Poradie - sporty'!AK29="x",0,'Poradie - sporty'!$DK29/'Poradie - sporty'!AK29)</f>
        <v>7.6923076923076927E-2</v>
      </c>
      <c r="AL26" s="243">
        <f>IF('Poradie - sporty'!AL29="x",0,'Poradie - sporty'!$DK29/'Poradie - sporty'!AL29)</f>
        <v>7.6923076923076927E-2</v>
      </c>
      <c r="AM26" s="243">
        <f>IF('Poradie - sporty'!AM29="x",0,'Poradie - sporty'!$DK29/'Poradie - sporty'!AM29)</f>
        <v>0</v>
      </c>
      <c r="AN26" s="243">
        <f>IF('Poradie - sporty'!AN29="x",0,'Poradie - sporty'!$DK29/'Poradie - sporty'!AN29)</f>
        <v>5.5555555555555552E-2</v>
      </c>
      <c r="AO26" s="243">
        <f>IF('Poradie - sporty'!AO29="x",0,'Poradie - sporty'!$DK29/'Poradie - sporty'!AO29)</f>
        <v>0.5</v>
      </c>
      <c r="AP26" s="243">
        <f>IF('Poradie - sporty'!AP29="x",0,'Poradie - sporty'!$DK29/'Poradie - sporty'!AP29)</f>
        <v>2.0833333333333332E-2</v>
      </c>
      <c r="AQ26" s="243">
        <f>IF('Poradie - sporty'!AQ29="x",0,'Poradie - sporty'!$DK29/'Poradie - sporty'!AQ29)</f>
        <v>0</v>
      </c>
      <c r="AR26" s="243">
        <f>IF('Poradie - sporty'!AR29="x",0,'Poradie - sporty'!$DK29/'Poradie - sporty'!AR29)</f>
        <v>0.16666666666666666</v>
      </c>
      <c r="AS26" s="243">
        <f>IF('Poradie - sporty'!AS29="x",0,'Poradie - sporty'!$DK29/'Poradie - sporty'!AS29)</f>
        <v>7.6923076923076927E-2</v>
      </c>
      <c r="AT26" s="243">
        <f>IF('Poradie - sporty'!AT29="x",0,'Poradie - sporty'!$DK29/'Poradie - sporty'!AT29)</f>
        <v>7.1428571428571425E-2</v>
      </c>
      <c r="AU26" s="243">
        <f>IF('Poradie - sporty'!AU29="x",0,'Poradie - sporty'!$DK29/'Poradie - sporty'!AU29)</f>
        <v>2.8169014084507043E-2</v>
      </c>
      <c r="AV26" s="243">
        <f>IF('Poradie - sporty'!AV29="x",0,'Poradie - sporty'!$DK29/'Poradie - sporty'!AV29)</f>
        <v>0</v>
      </c>
      <c r="AW26" s="243">
        <f>IF('Poradie - sporty'!AW29="x",0,'Poradie - sporty'!$DK29/'Poradie - sporty'!AW29)</f>
        <v>7.6923076923076927E-2</v>
      </c>
      <c r="AX26" s="243">
        <f>IF('Poradie - sporty'!AX29="x",0,'Poradie - sporty'!$DK29/'Poradie - sporty'!AX29)</f>
        <v>3.0303030303030304E-2</v>
      </c>
      <c r="AY26" s="243">
        <f>IF('Poradie - sporty'!AY29="x",0,'Poradie - sporty'!$DK29/'Poradie - sporty'!AY29)</f>
        <v>1</v>
      </c>
      <c r="AZ26" s="243">
        <f>IF('Poradie - sporty'!AZ29="x",0,'Poradie - sporty'!$DK29/'Poradie - sporty'!AZ29)</f>
        <v>8.3333333333333329E-2</v>
      </c>
      <c r="BA26" s="243">
        <f>IF('Poradie - sporty'!BA29="x",0,'Poradie - sporty'!$DK29/'Poradie - sporty'!BA29)</f>
        <v>6.6666666666666666E-2</v>
      </c>
      <c r="BB26" s="243">
        <f>IF('Poradie - sporty'!BB29="x",0,'Poradie - sporty'!$DK29/'Poradie - sporty'!BB29)</f>
        <v>0.14285714285714285</v>
      </c>
      <c r="BC26" s="243">
        <f>IF('Poradie - sporty'!BC29="x",0,'Poradie - sporty'!$DK29/'Poradie - sporty'!BC29)</f>
        <v>7.1428571428571425E-2</v>
      </c>
      <c r="BD26" s="243">
        <f>IF('Poradie - sporty'!BD29="x",0,'Poradie - sporty'!$DK29/'Poradie - sporty'!BD29)</f>
        <v>0</v>
      </c>
      <c r="BE26" s="243">
        <f>IF('Poradie - sporty'!BE29="x",0,'Poradie - sporty'!$DK29/'Poradie - sporty'!BE29)</f>
        <v>4.5454545454545456E-2</v>
      </c>
      <c r="BF26" s="243">
        <f>IF('Poradie - sporty'!BF29="x",0,'Poradie - sporty'!$DK29/'Poradie - sporty'!BF29)</f>
        <v>0.2</v>
      </c>
      <c r="BG26" s="243">
        <f>IF('Poradie - sporty'!BG29="x",0,'Poradie - sporty'!$DK29/'Poradie - sporty'!BG29)</f>
        <v>6.25E-2</v>
      </c>
      <c r="BH26" s="243">
        <f>IF('Poradie - sporty'!BH29="x",0,'Poradie - sporty'!$DK29/'Poradie - sporty'!BH29)</f>
        <v>5.8823529411764705E-2</v>
      </c>
      <c r="BI26" s="243">
        <f>IF('Poradie - sporty'!BI29="x",0,'Poradie - sporty'!$DK29/'Poradie - sporty'!BI29)</f>
        <v>1.8181818181818181E-2</v>
      </c>
      <c r="BJ26" s="243">
        <f>IF('Poradie - sporty'!BJ29="x",0,'Poradie - sporty'!$DK29/'Poradie - sporty'!BJ29)</f>
        <v>0.5</v>
      </c>
      <c r="BK26" s="243">
        <f>IF('Poradie - sporty'!BK29="x",0,'Poradie - sporty'!$DK29/'Poradie - sporty'!BK29)</f>
        <v>0</v>
      </c>
      <c r="BL26" s="243">
        <f>IF('Poradie - sporty'!BL29="x",0,'Poradie - sporty'!$DK29/'Poradie - sporty'!BL29)</f>
        <v>6.6666666666666666E-2</v>
      </c>
      <c r="BM26" s="243">
        <f>IF('Poradie - sporty'!BM29="x",0,'Poradie - sporty'!$DK29/'Poradie - sporty'!BM29)</f>
        <v>0.16666666666666666</v>
      </c>
      <c r="BN26" s="243">
        <f>IF('Poradie - sporty'!BN29="x",0,'Poradie - sporty'!$DK29/'Poradie - sporty'!BN29)</f>
        <v>0</v>
      </c>
      <c r="BO26" s="243">
        <f>IF('Poradie - sporty'!BO29="x",0,'Poradie - sporty'!$DK29/'Poradie - sporty'!BO29)</f>
        <v>0.125</v>
      </c>
      <c r="BP26" s="243">
        <f>IF('Poradie - sporty'!BP29="x",0,'Poradie - sporty'!$DK29/'Poradie - sporty'!BP29)</f>
        <v>5.8823529411764705E-2</v>
      </c>
      <c r="BQ26" s="243">
        <f>IF('Poradie - sporty'!BQ29="x",0,'Poradie - sporty'!$DK29/'Poradie - sporty'!BQ29)</f>
        <v>0</v>
      </c>
      <c r="BR26" s="243">
        <f>IF('Poradie - sporty'!BR29="x",0,'Poradie - sporty'!$DK29/'Poradie - sporty'!BR29)</f>
        <v>5.2631578947368418E-2</v>
      </c>
      <c r="BS26" s="243">
        <f>IF('Poradie - sporty'!BS29="x",0,'Poradie - sporty'!$DK29/'Poradie - sporty'!BS29)</f>
        <v>3.5714285714285712E-2</v>
      </c>
      <c r="BT26" s="243">
        <f>IF('Poradie - sporty'!BT29="x",0,'Poradie - sporty'!$DK29/'Poradie - sporty'!BT29)</f>
        <v>0.14285714285714285</v>
      </c>
      <c r="BU26" s="243">
        <f>IF('Poradie - sporty'!BU29="x",0,'Poradie - sporty'!$DK29/'Poradie - sporty'!BU29)</f>
        <v>2.5000000000000001E-2</v>
      </c>
      <c r="BV26" s="243">
        <f>IF('Poradie - sporty'!BV29="x",0,'Poradie - sporty'!$DK29/'Poradie - sporty'!BV29)</f>
        <v>5.2631578947368418E-2</v>
      </c>
      <c r="BW26" s="243">
        <f>IF('Poradie - sporty'!BW29="x",0,'Poradie - sporty'!$DK29/'Poradie - sporty'!BW29)</f>
        <v>0</v>
      </c>
      <c r="BX26" s="243">
        <f>IF('Poradie - sporty'!BX29="x",0,'Poradie - sporty'!$DK29/'Poradie - sporty'!BX29)</f>
        <v>0.5</v>
      </c>
      <c r="BY26" s="243">
        <f>IF('Poradie - sporty'!BY29="x",0,'Poradie - sporty'!$DK29/'Poradie - sporty'!BY29)</f>
        <v>0.1</v>
      </c>
      <c r="BZ26" s="243">
        <f>IF('Poradie - sporty'!BZ29="x",0,'Poradie - sporty'!$DK29/'Poradie - sporty'!BZ29)</f>
        <v>3.0769230769230771E-2</v>
      </c>
      <c r="CA26" s="243">
        <f>IF('Poradie - sporty'!CA29="x",0,'Poradie - sporty'!$DK29/'Poradie - sporty'!CA29)</f>
        <v>0</v>
      </c>
      <c r="CB26" s="243">
        <f>IF('Poradie - sporty'!CB29="x",0,'Poradie - sporty'!$DK29/'Poradie - sporty'!CB29)</f>
        <v>0.16666666666666666</v>
      </c>
      <c r="CC26" s="243">
        <f>IF('Poradie - sporty'!CC29="x",0,'Poradie - sporty'!$DK29/'Poradie - sporty'!CC29)</f>
        <v>0.14285714285714285</v>
      </c>
      <c r="CD26" s="243">
        <f>IF('Poradie - sporty'!CD29="x",0,'Poradie - sporty'!$DK29/'Poradie - sporty'!CD29)</f>
        <v>0.1111111111111111</v>
      </c>
      <c r="CE26" s="243">
        <f>IF('Poradie - sporty'!CE29="x",0,'Poradie - sporty'!$DK29/'Poradie - sporty'!CE29)</f>
        <v>9.0909090909090912E-2</v>
      </c>
      <c r="CF26" s="243">
        <f>IF('Poradie - sporty'!CF29="x",0,'Poradie - sporty'!$DK29/'Poradie - sporty'!CF29)</f>
        <v>0.1</v>
      </c>
      <c r="CG26" s="243">
        <f>IF('Poradie - sporty'!CG29="x",0,'Poradie - sporty'!$DK29/'Poradie - sporty'!CG29)</f>
        <v>0.1111111111111111</v>
      </c>
      <c r="CH26" s="243">
        <f>IF('Poradie - sporty'!CH29="x",0,'Poradie - sporty'!$DK29/'Poradie - sporty'!CH29)</f>
        <v>4.7619047619047616E-2</v>
      </c>
      <c r="CI26" s="243">
        <f>IF('Poradie - sporty'!CI29="x",0,'Poradie - sporty'!$DK29/'Poradie - sporty'!CI29)</f>
        <v>2.7777777777777776E-2</v>
      </c>
      <c r="CJ26" s="243">
        <f>IF('Poradie - sporty'!CJ29="x",0,'Poradie - sporty'!$DK29/'Poradie - sporty'!CJ29)</f>
        <v>0</v>
      </c>
      <c r="CK26" s="243">
        <f>IF('Poradie - sporty'!CK29="x",0,'Poradie - sporty'!$DK29/'Poradie - sporty'!CK29)</f>
        <v>0</v>
      </c>
      <c r="CL26" s="243">
        <f>IF('Poradie - sporty'!CL29="x",0,'Poradie - sporty'!$DK29/'Poradie - sporty'!CL29)</f>
        <v>1.4705882352941176E-2</v>
      </c>
      <c r="CM26" s="243">
        <f>IF('Poradie - sporty'!CM29="x",0,'Poradie - sporty'!$DK29/'Poradie - sporty'!CM29)</f>
        <v>0.5</v>
      </c>
      <c r="CN26" s="243">
        <f>IF('Poradie - sporty'!CN29="x",0,'Poradie - sporty'!$DK29/'Poradie - sporty'!CN29)</f>
        <v>0.1111111111111111</v>
      </c>
      <c r="CO26" s="243">
        <f>IF('Poradie - sporty'!CO29="x",0,'Poradie - sporty'!$DK29/'Poradie - sporty'!CO29)</f>
        <v>0.1</v>
      </c>
      <c r="CP26" s="243">
        <f>IF('Poradie - sporty'!CP29="x",0,'Poradie - sporty'!$DK29/'Poradie - sporty'!CP29)</f>
        <v>4.1666666666666664E-2</v>
      </c>
      <c r="CQ26" s="243">
        <f>IF('Poradie - sporty'!CQ29="x",0,'Poradie - sporty'!$DK29/'Poradie - sporty'!CQ29)</f>
        <v>5.128205128205128E-2</v>
      </c>
      <c r="CR26" s="243">
        <f>IF('Poradie - sporty'!CR29="x",0,'Poradie - sporty'!$DK29/'Poradie - sporty'!CR29)</f>
        <v>6.6666666666666666E-2</v>
      </c>
      <c r="CS26" s="243">
        <f>IF('Poradie - sporty'!CS29="x",0,'Poradie - sporty'!$DK29/'Poradie - sporty'!CS29)</f>
        <v>3.8461538461538464E-2</v>
      </c>
      <c r="CT26" s="243">
        <f>IF('Poradie - sporty'!CT29="x",0,'Poradie - sporty'!$DK29/'Poradie - sporty'!CT29)</f>
        <v>0.10526315789473684</v>
      </c>
      <c r="CU26" s="243">
        <f>IF('Poradie - sporty'!CU29="x",0,'Poradie - sporty'!$DK29/'Poradie - sporty'!CU29)</f>
        <v>0.2</v>
      </c>
      <c r="CV26" s="243">
        <f>IF('Poradie - sporty'!CV29="x",0,'Poradie - sporty'!$DK29/'Poradie - sporty'!CV29)</f>
        <v>0</v>
      </c>
      <c r="CW26" s="243">
        <f>IF('Poradie - sporty'!CW29="x",0,'Poradie - sporty'!$DK29/'Poradie - sporty'!CW29)</f>
        <v>7.6923076923076927E-2</v>
      </c>
      <c r="CX26" s="243">
        <f>IF('Poradie - sporty'!CX29="x",0,'Poradie - sporty'!$DK29/'Poradie - sporty'!CX29)</f>
        <v>9.0909090909090912E-2</v>
      </c>
      <c r="CY26" s="243">
        <f>IF('Poradie - sporty'!CY29="x",0,'Poradie - sporty'!$DK29/'Poradie - sporty'!CY29)</f>
        <v>2.4096385542168676E-2</v>
      </c>
      <c r="CZ26" s="243">
        <f>IF('Poradie - sporty'!CZ29="x",0,'Poradie - sporty'!$DK29/'Poradie - sporty'!CZ29)</f>
        <v>5.2631578947368418E-2</v>
      </c>
      <c r="DA26" s="243">
        <f>IF('Poradie - sporty'!DA29="x",0,'Poradie - sporty'!$DK29/'Poradie - sporty'!DA29)</f>
        <v>5.2631578947368418E-2</v>
      </c>
      <c r="DB26" s="243">
        <f>IF('Poradie - sporty'!DB29="x",0,'Poradie - sporty'!$DK29/'Poradie - sporty'!DB29)</f>
        <v>5.2631578947368418E-2</v>
      </c>
      <c r="DC26" s="243">
        <f>IF('Poradie - sporty'!DC29="x",0,'Poradie - sporty'!$DK29/'Poradie - sporty'!DC29)</f>
        <v>0</v>
      </c>
      <c r="DD26" s="243">
        <f>IF('Poradie - sporty'!DD29="x",0,'Poradie - sporty'!$DK29/'Poradie - sporty'!DD29)</f>
        <v>2.2222222222222223E-2</v>
      </c>
      <c r="DE26" s="243">
        <f>IF('Poradie - sporty'!DE29="x",0,'Poradie - sporty'!$DK29/'Poradie - sporty'!DE29)</f>
        <v>9.0909090909090912E-2</v>
      </c>
      <c r="DF26" s="243">
        <f>IF('Poradie - sporty'!DF29="x",0,'Poradie - sporty'!$DK29/'Poradie - sporty'!DF29)</f>
        <v>0.33333333333333331</v>
      </c>
      <c r="DG26" s="243">
        <f>IF('Poradie - sporty'!DG29="x",0,'Poradie - sporty'!$DK29/'Poradie - sporty'!DG29)</f>
        <v>3.3333333333333333E-2</v>
      </c>
      <c r="DH26" s="243">
        <f>IF('Poradie - sporty'!DH29="x",0,'Poradie - sporty'!$DK29/'Poradie - sporty'!DH29)</f>
        <v>2.2222222222222223E-2</v>
      </c>
      <c r="DI26" s="243">
        <f>IF('Poradie - sporty'!DI29="x",0,'Poradie - sporty'!$DK29/'Poradie - sporty'!DI29)</f>
        <v>2.197802197802198E-2</v>
      </c>
    </row>
    <row r="27" spans="1:113" ht="14.25" customHeight="1" x14ac:dyDescent="0.25">
      <c r="A27" s="238" t="s">
        <v>29</v>
      </c>
      <c r="B27" s="243">
        <f>IF('Poradie - sporty'!B30="x",0,'Poradie - sporty'!$DK30/'Poradie - sporty'!B30)</f>
        <v>0</v>
      </c>
      <c r="C27" s="243">
        <f>IF('Poradie - sporty'!C30="x",0,'Poradie - sporty'!$DK30/'Poradie - sporty'!C30)</f>
        <v>0</v>
      </c>
      <c r="D27" s="243">
        <f>IF('Poradie - sporty'!D30="x",0,'Poradie - sporty'!$DK30/'Poradie - sporty'!D30)</f>
        <v>5.3333333333333337E-2</v>
      </c>
      <c r="E27" s="243">
        <f>IF('Poradie - sporty'!E30="x",0,'Poradie - sporty'!$DK30/'Poradie - sporty'!E30)</f>
        <v>3.8461538461538464E-2</v>
      </c>
      <c r="F27" s="243">
        <f>IF('Poradie - sporty'!F30="x",0,'Poradie - sporty'!$DK30/'Poradie - sporty'!F30)</f>
        <v>0</v>
      </c>
      <c r="G27" s="243">
        <f>IF('Poradie - sporty'!G30="x",0,'Poradie - sporty'!$DK30/'Poradie - sporty'!G30)</f>
        <v>1</v>
      </c>
      <c r="H27" s="243">
        <f>IF('Poradie - sporty'!H30="x",0,'Poradie - sporty'!$DK30/'Poradie - sporty'!H30)</f>
        <v>0</v>
      </c>
      <c r="I27" s="243">
        <f>IF('Poradie - sporty'!I30="x",0,'Poradie - sporty'!$DK30/'Poradie - sporty'!I30)</f>
        <v>0</v>
      </c>
      <c r="J27" s="243">
        <f>IF('Poradie - sporty'!J30="x",0,'Poradie - sporty'!$DK30/'Poradie - sporty'!J30)</f>
        <v>6.5573770491803282E-2</v>
      </c>
      <c r="K27" s="243">
        <f>IF('Poradie - sporty'!K30="x",0,'Poradie - sporty'!$DK30/'Poradie - sporty'!K30)</f>
        <v>0</v>
      </c>
      <c r="L27" s="243">
        <f>IF('Poradie - sporty'!L30="x",0,'Poradie - sporty'!$DK30/'Poradie - sporty'!L30)</f>
        <v>4.9382716049382713E-2</v>
      </c>
      <c r="M27" s="243">
        <f>IF('Poradie - sporty'!M30="x",0,'Poradie - sporty'!$DK30/'Poradie - sporty'!M30)</f>
        <v>3.5398230088495575E-2</v>
      </c>
      <c r="N27" s="243">
        <f>IF('Poradie - sporty'!N30="x",0,'Poradie - sporty'!$DK30/'Poradie - sporty'!N30)</f>
        <v>0</v>
      </c>
      <c r="O27" s="243">
        <f>IF('Poradie - sporty'!O30="x",0,'Poradie - sporty'!$DK30/'Poradie - sporty'!O30)</f>
        <v>0</v>
      </c>
      <c r="P27" s="243">
        <f>IF('Poradie - sporty'!P30="x",0,'Poradie - sporty'!$DK30/'Poradie - sporty'!P30)</f>
        <v>3.8095238095238099E-2</v>
      </c>
      <c r="Q27" s="243">
        <f>IF('Poradie - sporty'!Q30="x",0,'Poradie - sporty'!$DK30/'Poradie - sporty'!Q30)</f>
        <v>0</v>
      </c>
      <c r="R27" s="243">
        <f>IF('Poradie - sporty'!R30="x",0,'Poradie - sporty'!$DK30/'Poradie - sporty'!R30)</f>
        <v>4.5454545454545456E-2</v>
      </c>
      <c r="S27" s="243">
        <f>IF('Poradie - sporty'!S30="x",0,'Poradie - sporty'!$DK30/'Poradie - sporty'!S30)</f>
        <v>0</v>
      </c>
      <c r="T27" s="243">
        <f>IF('Poradie - sporty'!T30="x",0,'Poradie - sporty'!$DK30/'Poradie - sporty'!T30)</f>
        <v>0</v>
      </c>
      <c r="U27" s="243">
        <f>IF('Poradie - sporty'!U30="x",0,'Poradie - sporty'!$DK30/'Poradie - sporty'!U30)</f>
        <v>5.4794520547945202E-2</v>
      </c>
      <c r="V27" s="243">
        <f>IF('Poradie - sporty'!V30="x",0,'Poradie - sporty'!$DK30/'Poradie - sporty'!V30)</f>
        <v>6.5573770491803282E-2</v>
      </c>
      <c r="W27" s="243">
        <f>IF('Poradie - sporty'!W30="x",0,'Poradie - sporty'!$DK30/'Poradie - sporty'!W30)</f>
        <v>6.4516129032258063E-2</v>
      </c>
      <c r="X27" s="243">
        <f>IF('Poradie - sporty'!X30="x",0,'Poradie - sporty'!$DK30/'Poradie - sporty'!X30)</f>
        <v>0</v>
      </c>
      <c r="Y27" s="243">
        <f>IF('Poradie - sporty'!Y30="x",0,'Poradie - sporty'!$DK30/'Poradie - sporty'!Y30)</f>
        <v>9.1954022988505746E-2</v>
      </c>
      <c r="Z27" s="243">
        <f>IF('Poradie - sporty'!Z30="x",0,'Poradie - sporty'!$DK30/'Poradie - sporty'!Z30)</f>
        <v>0.12903225806451613</v>
      </c>
      <c r="AA27" s="243">
        <f>IF('Poradie - sporty'!AA30="x",0,'Poradie - sporty'!$DK30/'Poradie - sporty'!AA30)</f>
        <v>6.2992125984251968E-2</v>
      </c>
      <c r="AB27" s="243">
        <f>IF('Poradie - sporty'!AB30="x",0,'Poradie - sporty'!$DK30/'Poradie - sporty'!AB30)</f>
        <v>0</v>
      </c>
      <c r="AC27" s="243">
        <f>IF('Poradie - sporty'!AC30="x",0,'Poradie - sporty'!$DK30/'Poradie - sporty'!AC30)</f>
        <v>4.5977011494252873E-2</v>
      </c>
      <c r="AD27" s="243">
        <f>IF('Poradie - sporty'!AD30="x",0,'Poradie - sporty'!$DK30/'Poradie - sporty'!AD30)</f>
        <v>0</v>
      </c>
      <c r="AE27" s="243">
        <f>IF('Poradie - sporty'!AE30="x",0,'Poradie - sporty'!$DK30/'Poradie - sporty'!AE30)</f>
        <v>0</v>
      </c>
      <c r="AF27" s="243">
        <f>IF('Poradie - sporty'!AF30="x",0,'Poradie - sporty'!$DK30/'Poradie - sporty'!AF30)</f>
        <v>0</v>
      </c>
      <c r="AG27" s="243">
        <f>IF('Poradie - sporty'!AG30="x",0,'Poradie - sporty'!$DK30/'Poradie - sporty'!AG30)</f>
        <v>0</v>
      </c>
      <c r="AH27" s="243">
        <f>IF('Poradie - sporty'!AH30="x",0,'Poradie - sporty'!$DK30/'Poradie - sporty'!AH30)</f>
        <v>0</v>
      </c>
      <c r="AI27" s="243">
        <f>IF('Poradie - sporty'!AI30="x",0,'Poradie - sporty'!$DK30/'Poradie - sporty'!AI30)</f>
        <v>0</v>
      </c>
      <c r="AJ27" s="243">
        <f>IF('Poradie - sporty'!AJ30="x",0,'Poradie - sporty'!$DK30/'Poradie - sporty'!AJ30)</f>
        <v>3.4782608695652174E-2</v>
      </c>
      <c r="AK27" s="243">
        <f>IF('Poradie - sporty'!AK30="x",0,'Poradie - sporty'!$DK30/'Poradie - sporty'!AK30)</f>
        <v>0</v>
      </c>
      <c r="AL27" s="243">
        <f>IF('Poradie - sporty'!AL30="x",0,'Poradie - sporty'!$DK30/'Poradie - sporty'!AL30)</f>
        <v>0</v>
      </c>
      <c r="AM27" s="243">
        <f>IF('Poradie - sporty'!AM30="x",0,'Poradie - sporty'!$DK30/'Poradie - sporty'!AM30)</f>
        <v>0</v>
      </c>
      <c r="AN27" s="243">
        <f>IF('Poradie - sporty'!AN30="x",0,'Poradie - sporty'!$DK30/'Poradie - sporty'!AN30)</f>
        <v>0.10810810810810811</v>
      </c>
      <c r="AO27" s="243">
        <f>IF('Poradie - sporty'!AO30="x",0,'Poradie - sporty'!$DK30/'Poradie - sporty'!AO30)</f>
        <v>0</v>
      </c>
      <c r="AP27" s="243">
        <f>IF('Poradie - sporty'!AP30="x",0,'Poradie - sporty'!$DK30/'Poradie - sporty'!AP30)</f>
        <v>3.4482758620689655E-2</v>
      </c>
      <c r="AQ27" s="243">
        <f>IF('Poradie - sporty'!AQ30="x",0,'Poradie - sporty'!$DK30/'Poradie - sporty'!AQ30)</f>
        <v>0</v>
      </c>
      <c r="AR27" s="243">
        <f>IF('Poradie - sporty'!AR30="x",0,'Poradie - sporty'!$DK30/'Poradie - sporty'!AR30)</f>
        <v>0</v>
      </c>
      <c r="AS27" s="243">
        <f>IF('Poradie - sporty'!AS30="x",0,'Poradie - sporty'!$DK30/'Poradie - sporty'!AS30)</f>
        <v>6.7796610169491525E-2</v>
      </c>
      <c r="AT27" s="243">
        <f>IF('Poradie - sporty'!AT30="x",0,'Poradie - sporty'!$DK30/'Poradie - sporty'!AT30)</f>
        <v>0</v>
      </c>
      <c r="AU27" s="243">
        <f>IF('Poradie - sporty'!AU30="x",0,'Poradie - sporty'!$DK30/'Poradie - sporty'!AU30)</f>
        <v>0</v>
      </c>
      <c r="AV27" s="243">
        <f>IF('Poradie - sporty'!AV30="x",0,'Poradie - sporty'!$DK30/'Poradie - sporty'!AV30)</f>
        <v>0</v>
      </c>
      <c r="AW27" s="243">
        <f>IF('Poradie - sporty'!AW30="x",0,'Poradie - sporty'!$DK30/'Poradie - sporty'!AW30)</f>
        <v>0</v>
      </c>
      <c r="AX27" s="243">
        <f>IF('Poradie - sporty'!AX30="x",0,'Poradie - sporty'!$DK30/'Poradie - sporty'!AX30)</f>
        <v>3.3613445378151259E-2</v>
      </c>
      <c r="AY27" s="243">
        <f>IF('Poradie - sporty'!AY30="x",0,'Poradie - sporty'!$DK30/'Poradie - sporty'!AY30)</f>
        <v>0</v>
      </c>
      <c r="AZ27" s="243">
        <f>IF('Poradie - sporty'!AZ30="x",0,'Poradie - sporty'!$DK30/'Poradie - sporty'!AZ30)</f>
        <v>0.26666666666666666</v>
      </c>
      <c r="BA27" s="243">
        <f>IF('Poradie - sporty'!BA30="x",0,'Poradie - sporty'!$DK30/'Poradie - sporty'!BA30)</f>
        <v>3.2000000000000001E-2</v>
      </c>
      <c r="BB27" s="243">
        <f>IF('Poradie - sporty'!BB30="x",0,'Poradie - sporty'!$DK30/'Poradie - sporty'!BB30)</f>
        <v>0</v>
      </c>
      <c r="BC27" s="243">
        <f>IF('Poradie - sporty'!BC30="x",0,'Poradie - sporty'!$DK30/'Poradie - sporty'!BC30)</f>
        <v>0.25</v>
      </c>
      <c r="BD27" s="243">
        <f>IF('Poradie - sporty'!BD30="x",0,'Poradie - sporty'!$DK30/'Poradie - sporty'!BD30)</f>
        <v>0.5714285714285714</v>
      </c>
      <c r="BE27" s="243">
        <f>IF('Poradie - sporty'!BE30="x",0,'Poradie - sporty'!$DK30/'Poradie - sporty'!BE30)</f>
        <v>0.04</v>
      </c>
      <c r="BF27" s="243">
        <f>IF('Poradie - sporty'!BF30="x",0,'Poradie - sporty'!$DK30/'Poradie - sporty'!BF30)</f>
        <v>0</v>
      </c>
      <c r="BG27" s="243">
        <f>IF('Poradie - sporty'!BG30="x",0,'Poradie - sporty'!$DK30/'Poradie - sporty'!BG30)</f>
        <v>0</v>
      </c>
      <c r="BH27" s="243">
        <f>IF('Poradie - sporty'!BH30="x",0,'Poradie - sporty'!$DK30/'Poradie - sporty'!BH30)</f>
        <v>0</v>
      </c>
      <c r="BI27" s="243">
        <f>IF('Poradie - sporty'!BI30="x",0,'Poradie - sporty'!$DK30/'Poradie - sporty'!BI30)</f>
        <v>6.1538461538461542E-2</v>
      </c>
      <c r="BJ27" s="243">
        <f>IF('Poradie - sporty'!BJ30="x",0,'Poradie - sporty'!$DK30/'Poradie - sporty'!BJ30)</f>
        <v>0</v>
      </c>
      <c r="BK27" s="243">
        <f>IF('Poradie - sporty'!BK30="x",0,'Poradie - sporty'!$DK30/'Poradie - sporty'!BK30)</f>
        <v>0</v>
      </c>
      <c r="BL27" s="243">
        <f>IF('Poradie - sporty'!BL30="x",0,'Poradie - sporty'!$DK30/'Poradie - sporty'!BL30)</f>
        <v>0.14285714285714285</v>
      </c>
      <c r="BM27" s="243">
        <f>IF('Poradie - sporty'!BM30="x",0,'Poradie - sporty'!$DK30/'Poradie - sporty'!BM30)</f>
        <v>0</v>
      </c>
      <c r="BN27" s="243">
        <f>IF('Poradie - sporty'!BN30="x",0,'Poradie - sporty'!$DK30/'Poradie - sporty'!BN30)</f>
        <v>0</v>
      </c>
      <c r="BO27" s="243">
        <f>IF('Poradie - sporty'!BO30="x",0,'Poradie - sporty'!$DK30/'Poradie - sporty'!BO30)</f>
        <v>0</v>
      </c>
      <c r="BP27" s="243">
        <f>IF('Poradie - sporty'!BP30="x",0,'Poradie - sporty'!$DK30/'Poradie - sporty'!BP30)</f>
        <v>0</v>
      </c>
      <c r="BQ27" s="243">
        <f>IF('Poradie - sporty'!BQ30="x",0,'Poradie - sporty'!$DK30/'Poradie - sporty'!BQ30)</f>
        <v>0</v>
      </c>
      <c r="BR27" s="243">
        <f>IF('Poradie - sporty'!BR30="x",0,'Poradie - sporty'!$DK30/'Poradie - sporty'!BR30)</f>
        <v>0.14285714285714285</v>
      </c>
      <c r="BS27" s="243">
        <f>IF('Poradie - sporty'!BS30="x",0,'Poradie - sporty'!$DK30/'Poradie - sporty'!BS30)</f>
        <v>0.11764705882352941</v>
      </c>
      <c r="BT27" s="243">
        <f>IF('Poradie - sporty'!BT30="x",0,'Poradie - sporty'!$DK30/'Poradie - sporty'!BT30)</f>
        <v>0</v>
      </c>
      <c r="BU27" s="243">
        <f>IF('Poradie - sporty'!BU30="x",0,'Poradie - sporty'!$DK30/'Poradie - sporty'!BU30)</f>
        <v>0</v>
      </c>
      <c r="BV27" s="243">
        <f>IF('Poradie - sporty'!BV30="x",0,'Poradie - sporty'!$DK30/'Poradie - sporty'!BV30)</f>
        <v>0</v>
      </c>
      <c r="BW27" s="243">
        <f>IF('Poradie - sporty'!BW30="x",0,'Poradie - sporty'!$DK30/'Poradie - sporty'!BW30)</f>
        <v>0</v>
      </c>
      <c r="BX27" s="243">
        <f>IF('Poradie - sporty'!BX30="x",0,'Poradie - sporty'!$DK30/'Poradie - sporty'!BX30)</f>
        <v>0</v>
      </c>
      <c r="BY27" s="243">
        <f>IF('Poradie - sporty'!BY30="x",0,'Poradie - sporty'!$DK30/'Poradie - sporty'!BY30)</f>
        <v>0</v>
      </c>
      <c r="BZ27" s="243">
        <f>IF('Poradie - sporty'!BZ30="x",0,'Poradie - sporty'!$DK30/'Poradie - sporty'!BZ30)</f>
        <v>0</v>
      </c>
      <c r="CA27" s="243">
        <f>IF('Poradie - sporty'!CA30="x",0,'Poradie - sporty'!$DK30/'Poradie - sporty'!CA30)</f>
        <v>0</v>
      </c>
      <c r="CB27" s="243">
        <f>IF('Poradie - sporty'!CB30="x",0,'Poradie - sporty'!$DK30/'Poradie - sporty'!CB30)</f>
        <v>0</v>
      </c>
      <c r="CC27" s="243">
        <f>IF('Poradie - sporty'!CC30="x",0,'Poradie - sporty'!$DK30/'Poradie - sporty'!CC30)</f>
        <v>0</v>
      </c>
      <c r="CD27" s="243">
        <f>IF('Poradie - sporty'!CD30="x",0,'Poradie - sporty'!$DK30/'Poradie - sporty'!CD30)</f>
        <v>6.25E-2</v>
      </c>
      <c r="CE27" s="243">
        <f>IF('Poradie - sporty'!CE30="x",0,'Poradie - sporty'!$DK30/'Poradie - sporty'!CE30)</f>
        <v>0</v>
      </c>
      <c r="CF27" s="243">
        <f>IF('Poradie - sporty'!CF30="x",0,'Poradie - sporty'!$DK30/'Poradie - sporty'!CF30)</f>
        <v>0</v>
      </c>
      <c r="CG27" s="243">
        <f>IF('Poradie - sporty'!CG30="x",0,'Poradie - sporty'!$DK30/'Poradie - sporty'!CG30)</f>
        <v>0.30769230769230771</v>
      </c>
      <c r="CH27" s="243">
        <f>IF('Poradie - sporty'!CH30="x",0,'Poradie - sporty'!$DK30/'Poradie - sporty'!CH30)</f>
        <v>0</v>
      </c>
      <c r="CI27" s="243">
        <f>IF('Poradie - sporty'!CI30="x",0,'Poradie - sporty'!$DK30/'Poradie - sporty'!CI30)</f>
        <v>0</v>
      </c>
      <c r="CJ27" s="243">
        <f>IF('Poradie - sporty'!CJ30="x",0,'Poradie - sporty'!$DK30/'Poradie - sporty'!CJ30)</f>
        <v>0</v>
      </c>
      <c r="CK27" s="243">
        <f>IF('Poradie - sporty'!CK30="x",0,'Poradie - sporty'!$DK30/'Poradie - sporty'!CK30)</f>
        <v>0</v>
      </c>
      <c r="CL27" s="243">
        <f>IF('Poradie - sporty'!CL30="x",0,'Poradie - sporty'!$DK30/'Poradie - sporty'!CL30)</f>
        <v>3.7383177570093455E-2</v>
      </c>
      <c r="CM27" s="243">
        <f>IF('Poradie - sporty'!CM30="x",0,'Poradie - sporty'!$DK30/'Poradie - sporty'!CM30)</f>
        <v>0</v>
      </c>
      <c r="CN27" s="243">
        <f>IF('Poradie - sporty'!CN30="x",0,'Poradie - sporty'!$DK30/'Poradie - sporty'!CN30)</f>
        <v>0</v>
      </c>
      <c r="CO27" s="243">
        <f>IF('Poradie - sporty'!CO30="x",0,'Poradie - sporty'!$DK30/'Poradie - sporty'!CO30)</f>
        <v>4.7058823529411764E-2</v>
      </c>
      <c r="CP27" s="243">
        <f>IF('Poradie - sporty'!CP30="x",0,'Poradie - sporty'!$DK30/'Poradie - sporty'!CP30)</f>
        <v>0</v>
      </c>
      <c r="CQ27" s="243">
        <f>IF('Poradie - sporty'!CQ30="x",0,'Poradie - sporty'!$DK30/'Poradie - sporty'!CQ30)</f>
        <v>0</v>
      </c>
      <c r="CR27" s="243">
        <f>IF('Poradie - sporty'!CR30="x",0,'Poradie - sporty'!$DK30/'Poradie - sporty'!CR30)</f>
        <v>0</v>
      </c>
      <c r="CS27" s="243">
        <f>IF('Poradie - sporty'!CS30="x",0,'Poradie - sporty'!$DK30/'Poradie - sporty'!CS30)</f>
        <v>0</v>
      </c>
      <c r="CT27" s="243">
        <f>IF('Poradie - sporty'!CT30="x",0,'Poradie - sporty'!$DK30/'Poradie - sporty'!CT30)</f>
        <v>0</v>
      </c>
      <c r="CU27" s="243">
        <f>IF('Poradie - sporty'!CU30="x",0,'Poradie - sporty'!$DK30/'Poradie - sporty'!CU30)</f>
        <v>0</v>
      </c>
      <c r="CV27" s="243">
        <f>IF('Poradie - sporty'!CV30="x",0,'Poradie - sporty'!$DK30/'Poradie - sporty'!CV30)</f>
        <v>0</v>
      </c>
      <c r="CW27" s="243">
        <f>IF('Poradie - sporty'!CW30="x",0,'Poradie - sporty'!$DK30/'Poradie - sporty'!CW30)</f>
        <v>0</v>
      </c>
      <c r="CX27" s="243">
        <f>IF('Poradie - sporty'!CX30="x",0,'Poradie - sporty'!$DK30/'Poradie - sporty'!CX30)</f>
        <v>0</v>
      </c>
      <c r="CY27" s="243">
        <f>IF('Poradie - sporty'!CY30="x",0,'Poradie - sporty'!$DK30/'Poradie - sporty'!CY30)</f>
        <v>4.2553191489361701E-2</v>
      </c>
      <c r="CZ27" s="243">
        <f>IF('Poradie - sporty'!CZ30="x",0,'Poradie - sporty'!$DK30/'Poradie - sporty'!CZ30)</f>
        <v>4.878048780487805E-2</v>
      </c>
      <c r="DA27" s="243">
        <f>IF('Poradie - sporty'!DA30="x",0,'Poradie - sporty'!$DK30/'Poradie - sporty'!DA30)</f>
        <v>4.3478260869565216E-2</v>
      </c>
      <c r="DB27" s="243">
        <f>IF('Poradie - sporty'!DB30="x",0,'Poradie - sporty'!$DK30/'Poradie - sporty'!DB30)</f>
        <v>0</v>
      </c>
      <c r="DC27" s="243">
        <f>IF('Poradie - sporty'!DC30="x",0,'Poradie - sporty'!$DK30/'Poradie - sporty'!DC30)</f>
        <v>0</v>
      </c>
      <c r="DD27" s="243">
        <f>IF('Poradie - sporty'!DD30="x",0,'Poradie - sporty'!$DK30/'Poradie - sporty'!DD30)</f>
        <v>0</v>
      </c>
      <c r="DE27" s="243">
        <f>IF('Poradie - sporty'!DE30="x",0,'Poradie - sporty'!$DK30/'Poradie - sporty'!DE30)</f>
        <v>6.6666666666666666E-2</v>
      </c>
      <c r="DF27" s="243">
        <f>IF('Poradie - sporty'!DF30="x",0,'Poradie - sporty'!$DK30/'Poradie - sporty'!DF30)</f>
        <v>0</v>
      </c>
      <c r="DG27" s="243">
        <f>IF('Poradie - sporty'!DG30="x",0,'Poradie - sporty'!$DK30/'Poradie - sporty'!DG30)</f>
        <v>3.8461538461538464E-2</v>
      </c>
      <c r="DH27" s="243">
        <f>IF('Poradie - sporty'!DH30="x",0,'Poradie - sporty'!$DK30/'Poradie - sporty'!DH30)</f>
        <v>0</v>
      </c>
      <c r="DI27" s="243">
        <f>IF('Poradie - sporty'!DI30="x",0,'Poradie - sporty'!$DK30/'Poradie - sporty'!DI30)</f>
        <v>0</v>
      </c>
    </row>
    <row r="28" spans="1:113" ht="14.25" customHeight="1" x14ac:dyDescent="0.25">
      <c r="A28" s="239" t="s">
        <v>30</v>
      </c>
      <c r="B28" s="243">
        <f>IF('Poradie - sporty'!B31="x",0,'Poradie - sporty'!$DK31/'Poradie - sporty'!B31)</f>
        <v>3.4482758620689655E-2</v>
      </c>
      <c r="C28" s="243">
        <f>IF('Poradie - sporty'!C31="x",0,'Poradie - sporty'!$DK31/'Poradie - sporty'!C31)</f>
        <v>0.1111111111111111</v>
      </c>
      <c r="D28" s="243">
        <f>IF('Poradie - sporty'!D31="x",0,'Poradie - sporty'!$DK31/'Poradie - sporty'!D31)</f>
        <v>5.2631578947368418E-2</v>
      </c>
      <c r="E28" s="243">
        <f>IF('Poradie - sporty'!E31="x",0,'Poradie - sporty'!$DK31/'Poradie - sporty'!E31)</f>
        <v>1</v>
      </c>
      <c r="F28" s="243">
        <f>IF('Poradie - sporty'!F31="x",0,'Poradie - sporty'!$DK31/'Poradie - sporty'!F31)</f>
        <v>0</v>
      </c>
      <c r="G28" s="243">
        <f>IF('Poradie - sporty'!G31="x",0,'Poradie - sporty'!$DK31/'Poradie - sporty'!G31)</f>
        <v>1.3888888888888888E-2</v>
      </c>
      <c r="H28" s="243">
        <f>IF('Poradie - sporty'!H31="x",0,'Poradie - sporty'!$DK31/'Poradie - sporty'!H31)</f>
        <v>0</v>
      </c>
      <c r="I28" s="243">
        <f>IF('Poradie - sporty'!I31="x",0,'Poradie - sporty'!$DK31/'Poradie - sporty'!I31)</f>
        <v>1.7857142857142856E-2</v>
      </c>
      <c r="J28" s="243">
        <f>IF('Poradie - sporty'!J31="x",0,'Poradie - sporty'!$DK31/'Poradie - sporty'!J31)</f>
        <v>0.125</v>
      </c>
      <c r="K28" s="243">
        <f>IF('Poradie - sporty'!K31="x",0,'Poradie - sporty'!$DK31/'Poradie - sporty'!K31)</f>
        <v>0</v>
      </c>
      <c r="L28" s="243">
        <f>IF('Poradie - sporty'!L31="x",0,'Poradie - sporty'!$DK31/'Poradie - sporty'!L31)</f>
        <v>0.33333333333333331</v>
      </c>
      <c r="M28" s="243">
        <f>IF('Poradie - sporty'!M31="x",0,'Poradie - sporty'!$DK31/'Poradie - sporty'!M31)</f>
        <v>3.4482758620689655E-2</v>
      </c>
      <c r="N28" s="243">
        <f>IF('Poradie - sporty'!N31="x",0,'Poradie - sporty'!$DK31/'Poradie - sporty'!N31)</f>
        <v>4.1666666666666664E-2</v>
      </c>
      <c r="O28" s="243">
        <f>IF('Poradie - sporty'!O31="x",0,'Poradie - sporty'!$DK31/'Poradie - sporty'!O31)</f>
        <v>0.1</v>
      </c>
      <c r="P28" s="243">
        <f>IF('Poradie - sporty'!P31="x",0,'Poradie - sporty'!$DK31/'Poradie - sporty'!P31)</f>
        <v>3.7037037037037035E-2</v>
      </c>
      <c r="Q28" s="243">
        <f>IF('Poradie - sporty'!Q31="x",0,'Poradie - sporty'!$DK31/'Poradie - sporty'!Q31)</f>
        <v>0.14285714285714285</v>
      </c>
      <c r="R28" s="243">
        <f>IF('Poradie - sporty'!R31="x",0,'Poradie - sporty'!$DK31/'Poradie - sporty'!R31)</f>
        <v>3.9215686274509803E-2</v>
      </c>
      <c r="S28" s="243">
        <f>IF('Poradie - sporty'!S31="x",0,'Poradie - sporty'!$DK31/'Poradie - sporty'!S31)</f>
        <v>0</v>
      </c>
      <c r="T28" s="243">
        <f>IF('Poradie - sporty'!T31="x",0,'Poradie - sporty'!$DK31/'Poradie - sporty'!T31)</f>
        <v>0.5</v>
      </c>
      <c r="U28" s="243">
        <f>IF('Poradie - sporty'!U31="x",0,'Poradie - sporty'!$DK31/'Poradie - sporty'!U31)</f>
        <v>4.1666666666666664E-2</v>
      </c>
      <c r="V28" s="243">
        <f>IF('Poradie - sporty'!V31="x",0,'Poradie - sporty'!$DK31/'Poradie - sporty'!V31)</f>
        <v>1.8181818181818181E-2</v>
      </c>
      <c r="W28" s="243">
        <f>IF('Poradie - sporty'!W31="x",0,'Poradie - sporty'!$DK31/'Poradie - sporty'!W31)</f>
        <v>2.0408163265306121E-2</v>
      </c>
      <c r="X28" s="243">
        <f>IF('Poradie - sporty'!X31="x",0,'Poradie - sporty'!$DK31/'Poradie - sporty'!X31)</f>
        <v>0</v>
      </c>
      <c r="Y28" s="243">
        <f>IF('Poradie - sporty'!Y31="x",0,'Poradie - sporty'!$DK31/'Poradie - sporty'!Y31)</f>
        <v>0.1</v>
      </c>
      <c r="Z28" s="243">
        <f>IF('Poradie - sporty'!Z31="x",0,'Poradie - sporty'!$DK31/'Poradie - sporty'!Z31)</f>
        <v>1.6129032258064516E-2</v>
      </c>
      <c r="AA28" s="243">
        <f>IF('Poradie - sporty'!AA31="x",0,'Poradie - sporty'!$DK31/'Poradie - sporty'!AA31)</f>
        <v>1.3888888888888888E-2</v>
      </c>
      <c r="AB28" s="243">
        <f>IF('Poradie - sporty'!AB31="x",0,'Poradie - sporty'!$DK31/'Poradie - sporty'!AB31)</f>
        <v>0.125</v>
      </c>
      <c r="AC28" s="243">
        <f>IF('Poradie - sporty'!AC31="x",0,'Poradie - sporty'!$DK31/'Poradie - sporty'!AC31)</f>
        <v>2.1276595744680851E-2</v>
      </c>
      <c r="AD28" s="243">
        <f>IF('Poradie - sporty'!AD31="x",0,'Poradie - sporty'!$DK31/'Poradie - sporty'!AD31)</f>
        <v>0.1</v>
      </c>
      <c r="AE28" s="243">
        <f>IF('Poradie - sporty'!AE31="x",0,'Poradie - sporty'!$DK31/'Poradie - sporty'!AE31)</f>
        <v>8.3333333333333329E-2</v>
      </c>
      <c r="AF28" s="243">
        <f>IF('Poradie - sporty'!AF31="x",0,'Poradie - sporty'!$DK31/'Poradie - sporty'!AF31)</f>
        <v>0</v>
      </c>
      <c r="AG28" s="243">
        <f>IF('Poradie - sporty'!AG31="x",0,'Poradie - sporty'!$DK31/'Poradie - sporty'!AG31)</f>
        <v>3.7037037037037035E-2</v>
      </c>
      <c r="AH28" s="243">
        <f>IF('Poradie - sporty'!AH31="x",0,'Poradie - sporty'!$DK31/'Poradie - sporty'!AH31)</f>
        <v>0</v>
      </c>
      <c r="AI28" s="243">
        <f>IF('Poradie - sporty'!AI31="x",0,'Poradie - sporty'!$DK31/'Poradie - sporty'!AI31)</f>
        <v>2.0408163265306121E-2</v>
      </c>
      <c r="AJ28" s="243">
        <f>IF('Poradie - sporty'!AJ31="x",0,'Poradie - sporty'!$DK31/'Poradie - sporty'!AJ31)</f>
        <v>0.33333333333333331</v>
      </c>
      <c r="AK28" s="243">
        <f>IF('Poradie - sporty'!AK31="x",0,'Poradie - sporty'!$DK31/'Poradie - sporty'!AK31)</f>
        <v>0.25</v>
      </c>
      <c r="AL28" s="243">
        <f>IF('Poradie - sporty'!AL31="x",0,'Poradie - sporty'!$DK31/'Poradie - sporty'!AL31)</f>
        <v>0.04</v>
      </c>
      <c r="AM28" s="243">
        <f>IF('Poradie - sporty'!AM31="x",0,'Poradie - sporty'!$DK31/'Poradie - sporty'!AM31)</f>
        <v>0</v>
      </c>
      <c r="AN28" s="243">
        <f>IF('Poradie - sporty'!AN31="x",0,'Poradie - sporty'!$DK31/'Poradie - sporty'!AN31)</f>
        <v>0.05</v>
      </c>
      <c r="AO28" s="243">
        <f>IF('Poradie - sporty'!AO31="x",0,'Poradie - sporty'!$DK31/'Poradie - sporty'!AO31)</f>
        <v>3.4482758620689655E-2</v>
      </c>
      <c r="AP28" s="243">
        <f>IF('Poradie - sporty'!AP31="x",0,'Poradie - sporty'!$DK31/'Poradie - sporty'!AP31)</f>
        <v>2.7027027027027029E-2</v>
      </c>
      <c r="AQ28" s="243">
        <f>IF('Poradie - sporty'!AQ31="x",0,'Poradie - sporty'!$DK31/'Poradie - sporty'!AQ31)</f>
        <v>0</v>
      </c>
      <c r="AR28" s="243">
        <f>IF('Poradie - sporty'!AR31="x",0,'Poradie - sporty'!$DK31/'Poradie - sporty'!AR31)</f>
        <v>0.5</v>
      </c>
      <c r="AS28" s="243">
        <f>IF('Poradie - sporty'!AS31="x",0,'Poradie - sporty'!$DK31/'Poradie - sporty'!AS31)</f>
        <v>0.16666666666666666</v>
      </c>
      <c r="AT28" s="243">
        <f>IF('Poradie - sporty'!AT31="x",0,'Poradie - sporty'!$DK31/'Poradie - sporty'!AT31)</f>
        <v>6.25E-2</v>
      </c>
      <c r="AU28" s="243">
        <f>IF('Poradie - sporty'!AU31="x",0,'Poradie - sporty'!$DK31/'Poradie - sporty'!AU31)</f>
        <v>4.5454545454545456E-2</v>
      </c>
      <c r="AV28" s="243">
        <f>IF('Poradie - sporty'!AV31="x",0,'Poradie - sporty'!$DK31/'Poradie - sporty'!AV31)</f>
        <v>0</v>
      </c>
      <c r="AW28" s="243">
        <f>IF('Poradie - sporty'!AW31="x",0,'Poradie - sporty'!$DK31/'Poradie - sporty'!AW31)</f>
        <v>3.2258064516129031E-2</v>
      </c>
      <c r="AX28" s="243">
        <f>IF('Poradie - sporty'!AX31="x",0,'Poradie - sporty'!$DK31/'Poradie - sporty'!AX31)</f>
        <v>1.1363636363636364E-2</v>
      </c>
      <c r="AY28" s="243">
        <f>IF('Poradie - sporty'!AY31="x",0,'Poradie - sporty'!$DK31/'Poradie - sporty'!AY31)</f>
        <v>5.8823529411764705E-2</v>
      </c>
      <c r="AZ28" s="243">
        <f>IF('Poradie - sporty'!AZ31="x",0,'Poradie - sporty'!$DK31/'Poradie - sporty'!AZ31)</f>
        <v>0</v>
      </c>
      <c r="BA28" s="243">
        <f>IF('Poradie - sporty'!BA31="x",0,'Poradie - sporty'!$DK31/'Poradie - sporty'!BA31)</f>
        <v>0.125</v>
      </c>
      <c r="BB28" s="243">
        <f>IF('Poradie - sporty'!BB31="x",0,'Poradie - sporty'!$DK31/'Poradie - sporty'!BB31)</f>
        <v>2.1276595744680851E-2</v>
      </c>
      <c r="BC28" s="243">
        <f>IF('Poradie - sporty'!BC31="x",0,'Poradie - sporty'!$DK31/'Poradie - sporty'!BC31)</f>
        <v>0.5</v>
      </c>
      <c r="BD28" s="243">
        <f>IF('Poradie - sporty'!BD31="x",0,'Poradie - sporty'!$DK31/'Poradie - sporty'!BD31)</f>
        <v>0.25</v>
      </c>
      <c r="BE28" s="243">
        <f>IF('Poradie - sporty'!BE31="x",0,'Poradie - sporty'!$DK31/'Poradie - sporty'!BE31)</f>
        <v>1.6949152542372881E-2</v>
      </c>
      <c r="BF28" s="243">
        <f>IF('Poradie - sporty'!BF31="x",0,'Poradie - sporty'!$DK31/'Poradie - sporty'!BF31)</f>
        <v>0.5</v>
      </c>
      <c r="BG28" s="243">
        <f>IF('Poradie - sporty'!BG31="x",0,'Poradie - sporty'!$DK31/'Poradie - sporty'!BG31)</f>
        <v>4.1666666666666664E-2</v>
      </c>
      <c r="BH28" s="243">
        <f>IF('Poradie - sporty'!BH31="x",0,'Poradie - sporty'!$DK31/'Poradie - sporty'!BH31)</f>
        <v>5.5555555555555552E-2</v>
      </c>
      <c r="BI28" s="243">
        <f>IF('Poradie - sporty'!BI31="x",0,'Poradie - sporty'!$DK31/'Poradie - sporty'!BI31)</f>
        <v>3.4482758620689655E-2</v>
      </c>
      <c r="BJ28" s="243">
        <f>IF('Poradie - sporty'!BJ31="x",0,'Poradie - sporty'!$DK31/'Poradie - sporty'!BJ31)</f>
        <v>4.7619047619047616E-2</v>
      </c>
      <c r="BK28" s="243">
        <f>IF('Poradie - sporty'!BK31="x",0,'Poradie - sporty'!$DK31/'Poradie - sporty'!BK31)</f>
        <v>0</v>
      </c>
      <c r="BL28" s="243">
        <f>IF('Poradie - sporty'!BL31="x",0,'Poradie - sporty'!$DK31/'Poradie - sporty'!BL31)</f>
        <v>3.125E-2</v>
      </c>
      <c r="BM28" s="243">
        <f>IF('Poradie - sporty'!BM31="x",0,'Poradie - sporty'!$DK31/'Poradie - sporty'!BM31)</f>
        <v>9.5238095238095233E-2</v>
      </c>
      <c r="BN28" s="243">
        <f>IF('Poradie - sporty'!BN31="x",0,'Poradie - sporty'!$DK31/'Poradie - sporty'!BN31)</f>
        <v>4.3478260869565216E-2</v>
      </c>
      <c r="BO28" s="243">
        <f>IF('Poradie - sporty'!BO31="x",0,'Poradie - sporty'!$DK31/'Poradie - sporty'!BO31)</f>
        <v>0.1</v>
      </c>
      <c r="BP28" s="243">
        <f>IF('Poradie - sporty'!BP31="x",0,'Poradie - sporty'!$DK31/'Poradie - sporty'!BP31)</f>
        <v>0.25</v>
      </c>
      <c r="BQ28" s="243">
        <f>IF('Poradie - sporty'!BQ31="x",0,'Poradie - sporty'!$DK31/'Poradie - sporty'!BQ31)</f>
        <v>0</v>
      </c>
      <c r="BR28" s="243">
        <f>IF('Poradie - sporty'!BR31="x",0,'Poradie - sporty'!$DK31/'Poradie - sporty'!BR31)</f>
        <v>1.3157894736842105E-2</v>
      </c>
      <c r="BS28" s="243">
        <f>IF('Poradie - sporty'!BS31="x",0,'Poradie - sporty'!$DK31/'Poradie - sporty'!BS31)</f>
        <v>0</v>
      </c>
      <c r="BT28" s="243">
        <f>IF('Poradie - sporty'!BT31="x",0,'Poradie - sporty'!$DK31/'Poradie - sporty'!BT31)</f>
        <v>0</v>
      </c>
      <c r="BU28" s="243">
        <f>IF('Poradie - sporty'!BU31="x",0,'Poradie - sporty'!$DK31/'Poradie - sporty'!BU31)</f>
        <v>2.6315789473684209E-2</v>
      </c>
      <c r="BV28" s="243">
        <f>IF('Poradie - sporty'!BV31="x",0,'Poradie - sporty'!$DK31/'Poradie - sporty'!BV31)</f>
        <v>0</v>
      </c>
      <c r="BW28" s="243">
        <f>IF('Poradie - sporty'!BW31="x",0,'Poradie - sporty'!$DK31/'Poradie - sporty'!BW31)</f>
        <v>0</v>
      </c>
      <c r="BX28" s="243">
        <f>IF('Poradie - sporty'!BX31="x",0,'Poradie - sporty'!$DK31/'Poradie - sporty'!BX31)</f>
        <v>0.2</v>
      </c>
      <c r="BY28" s="243">
        <f>IF('Poradie - sporty'!BY31="x",0,'Poradie - sporty'!$DK31/'Poradie - sporty'!BY31)</f>
        <v>3.8461538461538464E-2</v>
      </c>
      <c r="BZ28" s="243">
        <f>IF('Poradie - sporty'!BZ31="x",0,'Poradie - sporty'!$DK31/'Poradie - sporty'!BZ31)</f>
        <v>0</v>
      </c>
      <c r="CA28" s="243">
        <f>IF('Poradie - sporty'!CA31="x",0,'Poradie - sporty'!$DK31/'Poradie - sporty'!CA31)</f>
        <v>0</v>
      </c>
      <c r="CB28" s="243">
        <f>IF('Poradie - sporty'!CB31="x",0,'Poradie - sporty'!$DK31/'Poradie - sporty'!CB31)</f>
        <v>0</v>
      </c>
      <c r="CC28" s="243">
        <f>IF('Poradie - sporty'!CC31="x",0,'Poradie - sporty'!$DK31/'Poradie - sporty'!CC31)</f>
        <v>0.10526315789473684</v>
      </c>
      <c r="CD28" s="243">
        <f>IF('Poradie - sporty'!CD31="x",0,'Poradie - sporty'!$DK31/'Poradie - sporty'!CD31)</f>
        <v>3.5714285714285712E-2</v>
      </c>
      <c r="CE28" s="243">
        <f>IF('Poradie - sporty'!CE31="x",0,'Poradie - sporty'!$DK31/'Poradie - sporty'!CE31)</f>
        <v>3.3333333333333333E-2</v>
      </c>
      <c r="CF28" s="243">
        <f>IF('Poradie - sporty'!CF31="x",0,'Poradie - sporty'!$DK31/'Poradie - sporty'!CF31)</f>
        <v>0</v>
      </c>
      <c r="CG28" s="243">
        <f>IF('Poradie - sporty'!CG31="x",0,'Poradie - sporty'!$DK31/'Poradie - sporty'!CG31)</f>
        <v>2.8571428571428571E-2</v>
      </c>
      <c r="CH28" s="243">
        <f>IF('Poradie - sporty'!CH31="x",0,'Poradie - sporty'!$DK31/'Poradie - sporty'!CH31)</f>
        <v>3.0303030303030304E-2</v>
      </c>
      <c r="CI28" s="243">
        <f>IF('Poradie - sporty'!CI31="x",0,'Poradie - sporty'!$DK31/'Poradie - sporty'!CI31)</f>
        <v>0.1</v>
      </c>
      <c r="CJ28" s="243">
        <f>IF('Poradie - sporty'!CJ31="x",0,'Poradie - sporty'!$DK31/'Poradie - sporty'!CJ31)</f>
        <v>0</v>
      </c>
      <c r="CK28" s="243">
        <f>IF('Poradie - sporty'!CK31="x",0,'Poradie - sporty'!$DK31/'Poradie - sporty'!CK31)</f>
        <v>0</v>
      </c>
      <c r="CL28" s="243">
        <f>IF('Poradie - sporty'!CL31="x",0,'Poradie - sporty'!$DK31/'Poradie - sporty'!CL31)</f>
        <v>0.14285714285714285</v>
      </c>
      <c r="CM28" s="243">
        <f>IF('Poradie - sporty'!CM31="x",0,'Poradie - sporty'!$DK31/'Poradie - sporty'!CM31)</f>
        <v>0.16666666666666666</v>
      </c>
      <c r="CN28" s="243">
        <f>IF('Poradie - sporty'!CN31="x",0,'Poradie - sporty'!$DK31/'Poradie - sporty'!CN31)</f>
        <v>7.1428571428571425E-2</v>
      </c>
      <c r="CO28" s="243">
        <f>IF('Poradie - sporty'!CO31="x",0,'Poradie - sporty'!$DK31/'Poradie - sporty'!CO31)</f>
        <v>5.5555555555555552E-2</v>
      </c>
      <c r="CP28" s="243">
        <f>IF('Poradie - sporty'!CP31="x",0,'Poradie - sporty'!$DK31/'Poradie - sporty'!CP31)</f>
        <v>0</v>
      </c>
      <c r="CQ28" s="243">
        <f>IF('Poradie - sporty'!CQ31="x",0,'Poradie - sporty'!$DK31/'Poradie - sporty'!CQ31)</f>
        <v>0.5</v>
      </c>
      <c r="CR28" s="243">
        <f>IF('Poradie - sporty'!CR31="x",0,'Poradie - sporty'!$DK31/'Poradie - sporty'!CR31)</f>
        <v>5.5555555555555552E-2</v>
      </c>
      <c r="CS28" s="243">
        <f>IF('Poradie - sporty'!CS31="x",0,'Poradie - sporty'!$DK31/'Poradie - sporty'!CS31)</f>
        <v>1.8181818181818181E-2</v>
      </c>
      <c r="CT28" s="243">
        <f>IF('Poradie - sporty'!CT31="x",0,'Poradie - sporty'!$DK31/'Poradie - sporty'!CT31)</f>
        <v>4.1666666666666664E-2</v>
      </c>
      <c r="CU28" s="243">
        <f>IF('Poradie - sporty'!CU31="x",0,'Poradie - sporty'!$DK31/'Poradie - sporty'!CU31)</f>
        <v>0</v>
      </c>
      <c r="CV28" s="243">
        <f>IF('Poradie - sporty'!CV31="x",0,'Poradie - sporty'!$DK31/'Poradie - sporty'!CV31)</f>
        <v>0</v>
      </c>
      <c r="CW28" s="243">
        <f>IF('Poradie - sporty'!CW31="x",0,'Poradie - sporty'!$DK31/'Poradie - sporty'!CW31)</f>
        <v>3.4482758620689655E-2</v>
      </c>
      <c r="CX28" s="243">
        <f>IF('Poradie - sporty'!CX31="x",0,'Poradie - sporty'!$DK31/'Poradie - sporty'!CX31)</f>
        <v>2.7027027027027029E-2</v>
      </c>
      <c r="CY28" s="243">
        <f>IF('Poradie - sporty'!CY31="x",0,'Poradie - sporty'!$DK31/'Poradie - sporty'!CY31)</f>
        <v>0.33333333333333331</v>
      </c>
      <c r="CZ28" s="243">
        <f>IF('Poradie - sporty'!CZ31="x",0,'Poradie - sporty'!$DK31/'Poradie - sporty'!CZ31)</f>
        <v>1</v>
      </c>
      <c r="DA28" s="243">
        <f>IF('Poradie - sporty'!DA31="x",0,'Poradie - sporty'!$DK31/'Poradie - sporty'!DA31)</f>
        <v>2.9411764705882353E-2</v>
      </c>
      <c r="DB28" s="243">
        <f>IF('Poradie - sporty'!DB31="x",0,'Poradie - sporty'!$DK31/'Poradie - sporty'!DB31)</f>
        <v>3.2258064516129031E-2</v>
      </c>
      <c r="DC28" s="243">
        <f>IF('Poradie - sporty'!DC31="x",0,'Poradie - sporty'!$DK31/'Poradie - sporty'!DC31)</f>
        <v>0.10526315789473684</v>
      </c>
      <c r="DD28" s="243">
        <f>IF('Poradie - sporty'!DD31="x",0,'Poradie - sporty'!$DK31/'Poradie - sporty'!DD31)</f>
        <v>7.1428571428571425E-2</v>
      </c>
      <c r="DE28" s="243">
        <f>IF('Poradie - sporty'!DE31="x",0,'Poradie - sporty'!$DK31/'Poradie - sporty'!DE31)</f>
        <v>6.8965517241379309E-2</v>
      </c>
      <c r="DF28" s="243">
        <f>IF('Poradie - sporty'!DF31="x",0,'Poradie - sporty'!$DK31/'Poradie - sporty'!DF31)</f>
        <v>0.1</v>
      </c>
      <c r="DG28" s="243">
        <f>IF('Poradie - sporty'!DG31="x",0,'Poradie - sporty'!$DK31/'Poradie - sporty'!DG31)</f>
        <v>8.3333333333333329E-2</v>
      </c>
      <c r="DH28" s="243">
        <f>IF('Poradie - sporty'!DH31="x",0,'Poradie - sporty'!$DK31/'Poradie - sporty'!DH31)</f>
        <v>3.125E-2</v>
      </c>
      <c r="DI28" s="243">
        <f>IF('Poradie - sporty'!DI31="x",0,'Poradie - sporty'!$DK31/'Poradie - sporty'!DI31)</f>
        <v>0.16666666666666666</v>
      </c>
    </row>
    <row r="29" spans="1:113" ht="14.25" customHeight="1" x14ac:dyDescent="0.25">
      <c r="A29" s="238" t="s">
        <v>31</v>
      </c>
      <c r="B29" s="243">
        <f>IF('Poradie - sporty'!B32="x",0,'Poradie - sporty'!$DK32/'Poradie - sporty'!B32)</f>
        <v>0</v>
      </c>
      <c r="C29" s="243">
        <f>IF('Poradie - sporty'!C32="x",0,'Poradie - sporty'!$DK32/'Poradie - sporty'!C32)</f>
        <v>0</v>
      </c>
      <c r="D29" s="243">
        <f>IF('Poradie - sporty'!D32="x",0,'Poradie - sporty'!$DK32/'Poradie - sporty'!D32)</f>
        <v>0.13157894736842105</v>
      </c>
      <c r="E29" s="243">
        <f>IF('Poradie - sporty'!E32="x",0,'Poradie - sporty'!$DK32/'Poradie - sporty'!E32)</f>
        <v>6.4935064935064929E-2</v>
      </c>
      <c r="F29" s="243">
        <f>IF('Poradie - sporty'!F32="x",0,'Poradie - sporty'!$DK32/'Poradie - sporty'!F32)</f>
        <v>0</v>
      </c>
      <c r="G29" s="243">
        <f>IF('Poradie - sporty'!G32="x",0,'Poradie - sporty'!$DK32/'Poradie - sporty'!G32)</f>
        <v>0.16666666666666666</v>
      </c>
      <c r="H29" s="243">
        <f>IF('Poradie - sporty'!H32="x",0,'Poradie - sporty'!$DK32/'Poradie - sporty'!H32)</f>
        <v>0</v>
      </c>
      <c r="I29" s="243">
        <f>IF('Poradie - sporty'!I32="x",0,'Poradie - sporty'!$DK32/'Poradie - sporty'!I32)</f>
        <v>0</v>
      </c>
      <c r="J29" s="243">
        <f>IF('Poradie - sporty'!J32="x",0,'Poradie - sporty'!$DK32/'Poradie - sporty'!J32)</f>
        <v>0.15625</v>
      </c>
      <c r="K29" s="243">
        <f>IF('Poradie - sporty'!K32="x",0,'Poradie - sporty'!$DK32/'Poradie - sporty'!K32)</f>
        <v>0</v>
      </c>
      <c r="L29" s="243">
        <f>IF('Poradie - sporty'!L32="x",0,'Poradie - sporty'!$DK32/'Poradie - sporty'!L32)</f>
        <v>1</v>
      </c>
      <c r="M29" s="243">
        <f>IF('Poradie - sporty'!M32="x",0,'Poradie - sporty'!$DK32/'Poradie - sporty'!M32)</f>
        <v>8.3333333333333329E-2</v>
      </c>
      <c r="N29" s="243">
        <f>IF('Poradie - sporty'!N32="x",0,'Poradie - sporty'!$DK32/'Poradie - sporty'!N32)</f>
        <v>0</v>
      </c>
      <c r="O29" s="243">
        <f>IF('Poradie - sporty'!O32="x",0,'Poradie - sporty'!$DK32/'Poradie - sporty'!O32)</f>
        <v>0</v>
      </c>
      <c r="P29" s="243">
        <f>IF('Poradie - sporty'!P32="x",0,'Poradie - sporty'!$DK32/'Poradie - sporty'!P32)</f>
        <v>5.6179775280898875E-2</v>
      </c>
      <c r="Q29" s="243">
        <f>IF('Poradie - sporty'!Q32="x",0,'Poradie - sporty'!$DK32/'Poradie - sporty'!Q32)</f>
        <v>0</v>
      </c>
      <c r="R29" s="243">
        <f>IF('Poradie - sporty'!R32="x",0,'Poradie - sporty'!$DK32/'Poradie - sporty'!R32)</f>
        <v>0</v>
      </c>
      <c r="S29" s="243">
        <f>IF('Poradie - sporty'!S32="x",0,'Poradie - sporty'!$DK32/'Poradie - sporty'!S32)</f>
        <v>0</v>
      </c>
      <c r="T29" s="243">
        <f>IF('Poradie - sporty'!T32="x",0,'Poradie - sporty'!$DK32/'Poradie - sporty'!T32)</f>
        <v>0</v>
      </c>
      <c r="U29" s="243">
        <f>IF('Poradie - sporty'!U32="x",0,'Poradie - sporty'!$DK32/'Poradie - sporty'!U32)</f>
        <v>0.10869565217391304</v>
      </c>
      <c r="V29" s="243">
        <f>IF('Poradie - sporty'!V32="x",0,'Poradie - sporty'!$DK32/'Poradie - sporty'!V32)</f>
        <v>0</v>
      </c>
      <c r="W29" s="243">
        <f>IF('Poradie - sporty'!W32="x",0,'Poradie - sporty'!$DK32/'Poradie - sporty'!W32)</f>
        <v>7.0422535211267609E-2</v>
      </c>
      <c r="X29" s="243">
        <f>IF('Poradie - sporty'!X32="x",0,'Poradie - sporty'!$DK32/'Poradie - sporty'!X32)</f>
        <v>0</v>
      </c>
      <c r="Y29" s="243">
        <f>IF('Poradie - sporty'!Y32="x",0,'Poradie - sporty'!$DK32/'Poradie - sporty'!Y32)</f>
        <v>0</v>
      </c>
      <c r="Z29" s="243">
        <f>IF('Poradie - sporty'!Z32="x",0,'Poradie - sporty'!$DK32/'Poradie - sporty'!Z32)</f>
        <v>0</v>
      </c>
      <c r="AA29" s="243">
        <f>IF('Poradie - sporty'!AA32="x",0,'Poradie - sporty'!$DK32/'Poradie - sporty'!AA32)</f>
        <v>0</v>
      </c>
      <c r="AB29" s="243">
        <f>IF('Poradie - sporty'!AB32="x",0,'Poradie - sporty'!$DK32/'Poradie - sporty'!AB32)</f>
        <v>0</v>
      </c>
      <c r="AC29" s="243">
        <f>IF('Poradie - sporty'!AC32="x",0,'Poradie - sporty'!$DK32/'Poradie - sporty'!AC32)</f>
        <v>8.6206896551724144E-2</v>
      </c>
      <c r="AD29" s="243">
        <f>IF('Poradie - sporty'!AD32="x",0,'Poradie - sporty'!$DK32/'Poradie - sporty'!AD32)</f>
        <v>0</v>
      </c>
      <c r="AE29" s="243">
        <f>IF('Poradie - sporty'!AE32="x",0,'Poradie - sporty'!$DK32/'Poradie - sporty'!AE32)</f>
        <v>0</v>
      </c>
      <c r="AF29" s="243">
        <f>IF('Poradie - sporty'!AF32="x",0,'Poradie - sporty'!$DK32/'Poradie - sporty'!AF32)</f>
        <v>0</v>
      </c>
      <c r="AG29" s="243">
        <f>IF('Poradie - sporty'!AG32="x",0,'Poradie - sporty'!$DK32/'Poradie - sporty'!AG32)</f>
        <v>0</v>
      </c>
      <c r="AH29" s="243">
        <f>IF('Poradie - sporty'!AH32="x",0,'Poradie - sporty'!$DK32/'Poradie - sporty'!AH32)</f>
        <v>0.12820512820512819</v>
      </c>
      <c r="AI29" s="243">
        <f>IF('Poradie - sporty'!AI32="x",0,'Poradie - sporty'!$DK32/'Poradie - sporty'!AI32)</f>
        <v>0.05</v>
      </c>
      <c r="AJ29" s="243">
        <f>IF('Poradie - sporty'!AJ32="x",0,'Poradie - sporty'!$DK32/'Poradie - sporty'!AJ32)</f>
        <v>5.8823529411764705E-2</v>
      </c>
      <c r="AK29" s="243">
        <f>IF('Poradie - sporty'!AK32="x",0,'Poradie - sporty'!$DK32/'Poradie - sporty'!AK32)</f>
        <v>0.10101010101010101</v>
      </c>
      <c r="AL29" s="243">
        <f>IF('Poradie - sporty'!AL32="x",0,'Poradie - sporty'!$DK32/'Poradie - sporty'!AL32)</f>
        <v>0</v>
      </c>
      <c r="AM29" s="243">
        <f>IF('Poradie - sporty'!AM32="x",0,'Poradie - sporty'!$DK32/'Poradie - sporty'!AM32)</f>
        <v>0</v>
      </c>
      <c r="AN29" s="243">
        <f>IF('Poradie - sporty'!AN32="x",0,'Poradie - sporty'!$DK32/'Poradie - sporty'!AN32)</f>
        <v>0</v>
      </c>
      <c r="AO29" s="243">
        <f>IF('Poradie - sporty'!AO32="x",0,'Poradie - sporty'!$DK32/'Poradie - sporty'!AO32)</f>
        <v>0</v>
      </c>
      <c r="AP29" s="243">
        <f>IF('Poradie - sporty'!AP32="x",0,'Poradie - sporty'!$DK32/'Poradie - sporty'!AP32)</f>
        <v>3.0303030303030304E-2</v>
      </c>
      <c r="AQ29" s="243">
        <f>IF('Poradie - sporty'!AQ32="x",0,'Poradie - sporty'!$DK32/'Poradie - sporty'!AQ32)</f>
        <v>0</v>
      </c>
      <c r="AR29" s="243">
        <f>IF('Poradie - sporty'!AR32="x",0,'Poradie - sporty'!$DK32/'Poradie - sporty'!AR32)</f>
        <v>0</v>
      </c>
      <c r="AS29" s="243">
        <f>IF('Poradie - sporty'!AS32="x",0,'Poradie - sporty'!$DK32/'Poradie - sporty'!AS32)</f>
        <v>0</v>
      </c>
      <c r="AT29" s="243">
        <f>IF('Poradie - sporty'!AT32="x",0,'Poradie - sporty'!$DK32/'Poradie - sporty'!AT32)</f>
        <v>9.2592592592592587E-2</v>
      </c>
      <c r="AU29" s="243">
        <f>IF('Poradie - sporty'!AU32="x",0,'Poradie - sporty'!$DK32/'Poradie - sporty'!AU32)</f>
        <v>6.8493150684931503E-2</v>
      </c>
      <c r="AV29" s="243">
        <f>IF('Poradie - sporty'!AV32="x",0,'Poradie - sporty'!$DK32/'Poradie - sporty'!AV32)</f>
        <v>0</v>
      </c>
      <c r="AW29" s="243">
        <f>IF('Poradie - sporty'!AW32="x",0,'Poradie - sporty'!$DK32/'Poradie - sporty'!AW32)</f>
        <v>0</v>
      </c>
      <c r="AX29" s="243">
        <f>IF('Poradie - sporty'!AX32="x",0,'Poradie - sporty'!$DK32/'Poradie - sporty'!AX32)</f>
        <v>0.18518518518518517</v>
      </c>
      <c r="AY29" s="243">
        <f>IF('Poradie - sporty'!AY32="x",0,'Poradie - sporty'!$DK32/'Poradie - sporty'!AY32)</f>
        <v>0</v>
      </c>
      <c r="AZ29" s="243">
        <f>IF('Poradie - sporty'!AZ32="x",0,'Poradie - sporty'!$DK32/'Poradie - sporty'!AZ32)</f>
        <v>0</v>
      </c>
      <c r="BA29" s="243">
        <f>IF('Poradie - sporty'!BA32="x",0,'Poradie - sporty'!$DK32/'Poradie - sporty'!BA32)</f>
        <v>0.3125</v>
      </c>
      <c r="BB29" s="243">
        <f>IF('Poradie - sporty'!BB32="x",0,'Poradie - sporty'!$DK32/'Poradie - sporty'!BB32)</f>
        <v>0</v>
      </c>
      <c r="BC29" s="243">
        <f>IF('Poradie - sporty'!BC32="x",0,'Poradie - sporty'!$DK32/'Poradie - sporty'!BC32)</f>
        <v>0</v>
      </c>
      <c r="BD29" s="243">
        <f>IF('Poradie - sporty'!BD32="x",0,'Poradie - sporty'!$DK32/'Poradie - sporty'!BD32)</f>
        <v>0</v>
      </c>
      <c r="BE29" s="243">
        <f>IF('Poradie - sporty'!BE32="x",0,'Poradie - sporty'!$DK32/'Poradie - sporty'!BE32)</f>
        <v>7.8125E-2</v>
      </c>
      <c r="BF29" s="243">
        <f>IF('Poradie - sporty'!BF32="x",0,'Poradie - sporty'!$DK32/'Poradie - sporty'!BF32)</f>
        <v>0</v>
      </c>
      <c r="BG29" s="243">
        <f>IF('Poradie - sporty'!BG32="x",0,'Poradie - sporty'!$DK32/'Poradie - sporty'!BG32)</f>
        <v>0</v>
      </c>
      <c r="BH29" s="243">
        <f>IF('Poradie - sporty'!BH32="x",0,'Poradie - sporty'!$DK32/'Poradie - sporty'!BH32)</f>
        <v>0</v>
      </c>
      <c r="BI29" s="243">
        <f>IF('Poradie - sporty'!BI32="x",0,'Poradie - sporty'!$DK32/'Poradie - sporty'!BI32)</f>
        <v>0</v>
      </c>
      <c r="BJ29" s="243">
        <f>IF('Poradie - sporty'!BJ32="x",0,'Poradie - sporty'!$DK32/'Poradie - sporty'!BJ32)</f>
        <v>0</v>
      </c>
      <c r="BK29" s="243">
        <f>IF('Poradie - sporty'!BK32="x",0,'Poradie - sporty'!$DK32/'Poradie - sporty'!BK32)</f>
        <v>0</v>
      </c>
      <c r="BL29" s="243">
        <f>IF('Poradie - sporty'!BL32="x",0,'Poradie - sporty'!$DK32/'Poradie - sporty'!BL32)</f>
        <v>0</v>
      </c>
      <c r="BM29" s="243">
        <f>IF('Poradie - sporty'!BM32="x",0,'Poradie - sporty'!$DK32/'Poradie - sporty'!BM32)</f>
        <v>0</v>
      </c>
      <c r="BN29" s="243">
        <f>IF('Poradie - sporty'!BN32="x",0,'Poradie - sporty'!$DK32/'Poradie - sporty'!BN32)</f>
        <v>0</v>
      </c>
      <c r="BO29" s="243">
        <f>IF('Poradie - sporty'!BO32="x",0,'Poradie - sporty'!$DK32/'Poradie - sporty'!BO32)</f>
        <v>9.9009900990099015E-2</v>
      </c>
      <c r="BP29" s="243">
        <f>IF('Poradie - sporty'!BP32="x",0,'Poradie - sporty'!$DK32/'Poradie - sporty'!BP32)</f>
        <v>0.17857142857142858</v>
      </c>
      <c r="BQ29" s="243">
        <f>IF('Poradie - sporty'!BQ32="x",0,'Poradie - sporty'!$DK32/'Poradie - sporty'!BQ32)</f>
        <v>0</v>
      </c>
      <c r="BR29" s="243">
        <f>IF('Poradie - sporty'!BR32="x",0,'Poradie - sporty'!$DK32/'Poradie - sporty'!BR32)</f>
        <v>0</v>
      </c>
      <c r="BS29" s="243">
        <f>IF('Poradie - sporty'!BS32="x",0,'Poradie - sporty'!$DK32/'Poradie - sporty'!BS32)</f>
        <v>0</v>
      </c>
      <c r="BT29" s="243">
        <f>IF('Poradie - sporty'!BT32="x",0,'Poradie - sporty'!$DK32/'Poradie - sporty'!BT32)</f>
        <v>0</v>
      </c>
      <c r="BU29" s="243">
        <f>IF('Poradie - sporty'!BU32="x",0,'Poradie - sporty'!$DK32/'Poradie - sporty'!BU32)</f>
        <v>0</v>
      </c>
      <c r="BV29" s="243">
        <f>IF('Poradie - sporty'!BV32="x",0,'Poradie - sporty'!$DK32/'Poradie - sporty'!BV32)</f>
        <v>0</v>
      </c>
      <c r="BW29" s="243">
        <f>IF('Poradie - sporty'!BW32="x",0,'Poradie - sporty'!$DK32/'Poradie - sporty'!BW32)</f>
        <v>1</v>
      </c>
      <c r="BX29" s="243">
        <f>IF('Poradie - sporty'!BX32="x",0,'Poradie - sporty'!$DK32/'Poradie - sporty'!BX32)</f>
        <v>0</v>
      </c>
      <c r="BY29" s="243">
        <f>IF('Poradie - sporty'!BY32="x",0,'Poradie - sporty'!$DK32/'Poradie - sporty'!BY32)</f>
        <v>0</v>
      </c>
      <c r="BZ29" s="243">
        <f>IF('Poradie - sporty'!BZ32="x",0,'Poradie - sporty'!$DK32/'Poradie - sporty'!BZ32)</f>
        <v>0</v>
      </c>
      <c r="CA29" s="243">
        <f>IF('Poradie - sporty'!CA32="x",0,'Poradie - sporty'!$DK32/'Poradie - sporty'!CA32)</f>
        <v>0</v>
      </c>
      <c r="CB29" s="243">
        <f>IF('Poradie - sporty'!CB32="x",0,'Poradie - sporty'!$DK32/'Poradie - sporty'!CB32)</f>
        <v>0</v>
      </c>
      <c r="CC29" s="243">
        <f>IF('Poradie - sporty'!CC32="x",0,'Poradie - sporty'!$DK32/'Poradie - sporty'!CC32)</f>
        <v>0</v>
      </c>
      <c r="CD29" s="243">
        <f>IF('Poradie - sporty'!CD32="x",0,'Poradie - sporty'!$DK32/'Poradie - sporty'!CD32)</f>
        <v>8.1967213114754092E-2</v>
      </c>
      <c r="CE29" s="243">
        <f>IF('Poradie - sporty'!CE32="x",0,'Poradie - sporty'!$DK32/'Poradie - sporty'!CE32)</f>
        <v>0.14705882352941177</v>
      </c>
      <c r="CF29" s="243">
        <f>IF('Poradie - sporty'!CF32="x",0,'Poradie - sporty'!$DK32/'Poradie - sporty'!CF32)</f>
        <v>0</v>
      </c>
      <c r="CG29" s="243">
        <f>IF('Poradie - sporty'!CG32="x",0,'Poradie - sporty'!$DK32/'Poradie - sporty'!CG32)</f>
        <v>0</v>
      </c>
      <c r="CH29" s="243">
        <f>IF('Poradie - sporty'!CH32="x",0,'Poradie - sporty'!$DK32/'Poradie - sporty'!CH32)</f>
        <v>9.4339622641509441E-2</v>
      </c>
      <c r="CI29" s="243">
        <f>IF('Poradie - sporty'!CI32="x",0,'Poradie - sporty'!$DK32/'Poradie - sporty'!CI32)</f>
        <v>0</v>
      </c>
      <c r="CJ29" s="243">
        <f>IF('Poradie - sporty'!CJ32="x",0,'Poradie - sporty'!$DK32/'Poradie - sporty'!CJ32)</f>
        <v>0.13157894736842105</v>
      </c>
      <c r="CK29" s="243">
        <f>IF('Poradie - sporty'!CK32="x",0,'Poradie - sporty'!$DK32/'Poradie - sporty'!CK32)</f>
        <v>0</v>
      </c>
      <c r="CL29" s="243">
        <f>IF('Poradie - sporty'!CL32="x",0,'Poradie - sporty'!$DK32/'Poradie - sporty'!CL32)</f>
        <v>0.11363636363636363</v>
      </c>
      <c r="CM29" s="243">
        <f>IF('Poradie - sporty'!CM32="x",0,'Poradie - sporty'!$DK32/'Poradie - sporty'!CM32)</f>
        <v>0</v>
      </c>
      <c r="CN29" s="243">
        <f>IF('Poradie - sporty'!CN32="x",0,'Poradie - sporty'!$DK32/'Poradie - sporty'!CN32)</f>
        <v>0</v>
      </c>
      <c r="CO29" s="243">
        <f>IF('Poradie - sporty'!CO32="x",0,'Poradie - sporty'!$DK32/'Poradie - sporty'!CO32)</f>
        <v>0</v>
      </c>
      <c r="CP29" s="243">
        <f>IF('Poradie - sporty'!CP32="x",0,'Poradie - sporty'!$DK32/'Poradie - sporty'!CP32)</f>
        <v>0</v>
      </c>
      <c r="CQ29" s="243">
        <f>IF('Poradie - sporty'!CQ32="x",0,'Poradie - sporty'!$DK32/'Poradie - sporty'!CQ32)</f>
        <v>0</v>
      </c>
      <c r="CR29" s="243">
        <f>IF('Poradie - sporty'!CR32="x",0,'Poradie - sporty'!$DK32/'Poradie - sporty'!CR32)</f>
        <v>0</v>
      </c>
      <c r="CS29" s="243">
        <f>IF('Poradie - sporty'!CS32="x",0,'Poradie - sporty'!$DK32/'Poradie - sporty'!CS32)</f>
        <v>0</v>
      </c>
      <c r="CT29" s="243">
        <f>IF('Poradie - sporty'!CT32="x",0,'Poradie - sporty'!$DK32/'Poradie - sporty'!CT32)</f>
        <v>0</v>
      </c>
      <c r="CU29" s="243">
        <f>IF('Poradie - sporty'!CU32="x",0,'Poradie - sporty'!$DK32/'Poradie - sporty'!CU32)</f>
        <v>0</v>
      </c>
      <c r="CV29" s="243">
        <f>IF('Poradie - sporty'!CV32="x",0,'Poradie - sporty'!$DK32/'Poradie - sporty'!CV32)</f>
        <v>0</v>
      </c>
      <c r="CW29" s="243">
        <f>IF('Poradie - sporty'!CW32="x",0,'Poradie - sporty'!$DK32/'Poradie - sporty'!CW32)</f>
        <v>0</v>
      </c>
      <c r="CX29" s="243">
        <f>IF('Poradie - sporty'!CX32="x",0,'Poradie - sporty'!$DK32/'Poradie - sporty'!CX32)</f>
        <v>0</v>
      </c>
      <c r="CY29" s="243">
        <f>IF('Poradie - sporty'!CY32="x",0,'Poradie - sporty'!$DK32/'Poradie - sporty'!CY32)</f>
        <v>8.1967213114754092E-2</v>
      </c>
      <c r="CZ29" s="243">
        <f>IF('Poradie - sporty'!CZ32="x",0,'Poradie - sporty'!$DK32/'Poradie - sporty'!CZ32)</f>
        <v>7.575757575757576E-2</v>
      </c>
      <c r="DA29" s="243">
        <f>IF('Poradie - sporty'!DA32="x",0,'Poradie - sporty'!$DK32/'Poradie - sporty'!DA32)</f>
        <v>4.6948356807511735E-2</v>
      </c>
      <c r="DB29" s="243">
        <f>IF('Poradie - sporty'!DB32="x",0,'Poradie - sporty'!$DK32/'Poradie - sporty'!DB32)</f>
        <v>9.6153846153846159E-2</v>
      </c>
      <c r="DC29" s="243">
        <f>IF('Poradie - sporty'!DC32="x",0,'Poradie - sporty'!$DK32/'Poradie - sporty'!DC32)</f>
        <v>0</v>
      </c>
      <c r="DD29" s="243">
        <f>IF('Poradie - sporty'!DD32="x",0,'Poradie - sporty'!$DK32/'Poradie - sporty'!DD32)</f>
        <v>0</v>
      </c>
      <c r="DE29" s="243">
        <f>IF('Poradie - sporty'!DE32="x",0,'Poradie - sporty'!$DK32/'Poradie - sporty'!DE32)</f>
        <v>0.23809523809523808</v>
      </c>
      <c r="DF29" s="243">
        <f>IF('Poradie - sporty'!DF32="x",0,'Poradie - sporty'!$DK32/'Poradie - sporty'!DF32)</f>
        <v>0</v>
      </c>
      <c r="DG29" s="243">
        <f>IF('Poradie - sporty'!DG32="x",0,'Poradie - sporty'!$DK32/'Poradie - sporty'!DG32)</f>
        <v>0.14084507042253522</v>
      </c>
      <c r="DH29" s="243">
        <f>IF('Poradie - sporty'!DH32="x",0,'Poradie - sporty'!$DK32/'Poradie - sporty'!DH32)</f>
        <v>0.20833333333333334</v>
      </c>
      <c r="DI29" s="243">
        <f>IF('Poradie - sporty'!DI32="x",0,'Poradie - sporty'!$DK32/'Poradie - sporty'!DI32)</f>
        <v>0</v>
      </c>
    </row>
    <row r="30" spans="1:113" ht="14.25" customHeight="1" x14ac:dyDescent="0.25">
      <c r="A30" s="239" t="s">
        <v>32</v>
      </c>
      <c r="B30" s="243">
        <f>IF('Poradie - sporty'!B33="x",0,'Poradie - sporty'!$DK33/'Poradie - sporty'!B33)</f>
        <v>0.15625</v>
      </c>
      <c r="C30" s="243">
        <f>IF('Poradie - sporty'!C33="x",0,'Poradie - sporty'!$DK33/'Poradie - sporty'!C33)</f>
        <v>0</v>
      </c>
      <c r="D30" s="243">
        <f>IF('Poradie - sporty'!D33="x",0,'Poradie - sporty'!$DK33/'Poradie - sporty'!D33)</f>
        <v>0.14705882352941177</v>
      </c>
      <c r="E30" s="243">
        <f>IF('Poradie - sporty'!E33="x",0,'Poradie - sporty'!$DK33/'Poradie - sporty'!E33)</f>
        <v>5.3763440860215055E-2</v>
      </c>
      <c r="F30" s="243">
        <f>IF('Poradie - sporty'!F33="x",0,'Poradie - sporty'!$DK33/'Poradie - sporty'!F33)</f>
        <v>0.15625</v>
      </c>
      <c r="G30" s="243">
        <f>IF('Poradie - sporty'!G33="x",0,'Poradie - sporty'!$DK33/'Poradie - sporty'!G33)</f>
        <v>8.4745762711864403E-2</v>
      </c>
      <c r="H30" s="243">
        <f>IF('Poradie - sporty'!H33="x",0,'Poradie - sporty'!$DK33/'Poradie - sporty'!H33)</f>
        <v>0</v>
      </c>
      <c r="I30" s="243">
        <f>IF('Poradie - sporty'!I33="x",0,'Poradie - sporty'!$DK33/'Poradie - sporty'!I33)</f>
        <v>0.1111111111111111</v>
      </c>
      <c r="J30" s="243">
        <f>IF('Poradie - sporty'!J33="x",0,'Poradie - sporty'!$DK33/'Poradie - sporty'!J33)</f>
        <v>6.097560975609756E-2</v>
      </c>
      <c r="K30" s="243">
        <f>IF('Poradie - sporty'!K33="x",0,'Poradie - sporty'!$DK33/'Poradie - sporty'!K33)</f>
        <v>0</v>
      </c>
      <c r="L30" s="243">
        <f>IF('Poradie - sporty'!L33="x",0,'Poradie - sporty'!$DK33/'Poradie - sporty'!L33)</f>
        <v>0.12820512820512819</v>
      </c>
      <c r="M30" s="243">
        <f>IF('Poradie - sporty'!M33="x",0,'Poradie - sporty'!$DK33/'Poradie - sporty'!M33)</f>
        <v>0.29411764705882354</v>
      </c>
      <c r="N30" s="243">
        <f>IF('Poradie - sporty'!N33="x",0,'Poradie - sporty'!$DK33/'Poradie - sporty'!N33)</f>
        <v>0.2</v>
      </c>
      <c r="O30" s="243">
        <f>IF('Poradie - sporty'!O33="x",0,'Poradie - sporty'!$DK33/'Poradie - sporty'!O33)</f>
        <v>7.9365079365079361E-2</v>
      </c>
      <c r="P30" s="243">
        <f>IF('Poradie - sporty'!P33="x",0,'Poradie - sporty'!$DK33/'Poradie - sporty'!P33)</f>
        <v>0.11363636363636363</v>
      </c>
      <c r="Q30" s="243">
        <f>IF('Poradie - sporty'!Q33="x",0,'Poradie - sporty'!$DK33/'Poradie - sporty'!Q33)</f>
        <v>0</v>
      </c>
      <c r="R30" s="243">
        <f>IF('Poradie - sporty'!R33="x",0,'Poradie - sporty'!$DK33/'Poradie - sporty'!R33)</f>
        <v>0.11904761904761904</v>
      </c>
      <c r="S30" s="243">
        <f>IF('Poradie - sporty'!S33="x",0,'Poradie - sporty'!$DK33/'Poradie - sporty'!S33)</f>
        <v>9.8039215686274508E-2</v>
      </c>
      <c r="T30" s="243">
        <f>IF('Poradie - sporty'!T33="x",0,'Poradie - sporty'!$DK33/'Poradie - sporty'!T33)</f>
        <v>0</v>
      </c>
      <c r="U30" s="243">
        <f>IF('Poradie - sporty'!U33="x",0,'Poradie - sporty'!$DK33/'Poradie - sporty'!U33)</f>
        <v>6.9444444444444448E-2</v>
      </c>
      <c r="V30" s="243">
        <f>IF('Poradie - sporty'!V33="x",0,'Poradie - sporty'!$DK33/'Poradie - sporty'!V33)</f>
        <v>0.12820512820512819</v>
      </c>
      <c r="W30" s="243">
        <f>IF('Poradie - sporty'!W33="x",0,'Poradie - sporty'!$DK33/'Poradie - sporty'!W33)</f>
        <v>0.11627906976744186</v>
      </c>
      <c r="X30" s="243">
        <f>IF('Poradie - sporty'!X33="x",0,'Poradie - sporty'!$DK33/'Poradie - sporty'!X33)</f>
        <v>0</v>
      </c>
      <c r="Y30" s="243">
        <f>IF('Poradie - sporty'!Y33="x",0,'Poradie - sporty'!$DK33/'Poradie - sporty'!Y33)</f>
        <v>0</v>
      </c>
      <c r="Z30" s="243">
        <f>IF('Poradie - sporty'!Z33="x",0,'Poradie - sporty'!$DK33/'Poradie - sporty'!Z33)</f>
        <v>0</v>
      </c>
      <c r="AA30" s="243">
        <f>IF('Poradie - sporty'!AA33="x",0,'Poradie - sporty'!$DK33/'Poradie - sporty'!AA33)</f>
        <v>0.125</v>
      </c>
      <c r="AB30" s="243">
        <f>IF('Poradie - sporty'!AB33="x",0,'Poradie - sporty'!$DK33/'Poradie - sporty'!AB33)</f>
        <v>0.16129032258064516</v>
      </c>
      <c r="AC30" s="243">
        <f>IF('Poradie - sporty'!AC33="x",0,'Poradie - sporty'!$DK33/'Poradie - sporty'!AC33)</f>
        <v>0.13157894736842105</v>
      </c>
      <c r="AD30" s="243">
        <f>IF('Poradie - sporty'!AD33="x",0,'Poradie - sporty'!$DK33/'Poradie - sporty'!AD33)</f>
        <v>0.14285714285714285</v>
      </c>
      <c r="AE30" s="243">
        <f>IF('Poradie - sporty'!AE33="x",0,'Poradie - sporty'!$DK33/'Poradie - sporty'!AE33)</f>
        <v>0.24390243902439024</v>
      </c>
      <c r="AF30" s="243">
        <f>IF('Poradie - sporty'!AF33="x",0,'Poradie - sporty'!$DK33/'Poradie - sporty'!AF33)</f>
        <v>0</v>
      </c>
      <c r="AG30" s="243">
        <f>IF('Poradie - sporty'!AG33="x",0,'Poradie - sporty'!$DK33/'Poradie - sporty'!AG33)</f>
        <v>0</v>
      </c>
      <c r="AH30" s="243">
        <f>IF('Poradie - sporty'!AH33="x",0,'Poradie - sporty'!$DK33/'Poradie - sporty'!AH33)</f>
        <v>0.5</v>
      </c>
      <c r="AI30" s="243">
        <f>IF('Poradie - sporty'!AI33="x",0,'Poradie - sporty'!$DK33/'Poradie - sporty'!AI33)</f>
        <v>9.8039215686274508E-2</v>
      </c>
      <c r="AJ30" s="243">
        <f>IF('Poradie - sporty'!AJ33="x",0,'Poradie - sporty'!$DK33/'Poradie - sporty'!AJ33)</f>
        <v>8.6206896551724144E-2</v>
      </c>
      <c r="AK30" s="243">
        <f>IF('Poradie - sporty'!AK33="x",0,'Poradie - sporty'!$DK33/'Poradie - sporty'!AK33)</f>
        <v>6.4102564102564097E-2</v>
      </c>
      <c r="AL30" s="243">
        <f>IF('Poradie - sporty'!AL33="x",0,'Poradie - sporty'!$DK33/'Poradie - sporty'!AL33)</f>
        <v>0.15625</v>
      </c>
      <c r="AM30" s="243">
        <f>IF('Poradie - sporty'!AM33="x",0,'Poradie - sporty'!$DK33/'Poradie - sporty'!AM33)</f>
        <v>0</v>
      </c>
      <c r="AN30" s="243">
        <f>IF('Poradie - sporty'!AN33="x",0,'Poradie - sporty'!$DK33/'Poradie - sporty'!AN33)</f>
        <v>0</v>
      </c>
      <c r="AO30" s="243">
        <f>IF('Poradie - sporty'!AO33="x",0,'Poradie - sporty'!$DK33/'Poradie - sporty'!AO33)</f>
        <v>0.15625</v>
      </c>
      <c r="AP30" s="243">
        <f>IF('Poradie - sporty'!AP33="x",0,'Poradie - sporty'!$DK33/'Poradie - sporty'!AP33)</f>
        <v>4.3859649122807015E-2</v>
      </c>
      <c r="AQ30" s="243">
        <f>IF('Poradie - sporty'!AQ33="x",0,'Poradie - sporty'!$DK33/'Poradie - sporty'!AQ33)</f>
        <v>0</v>
      </c>
      <c r="AR30" s="243">
        <f>IF('Poradie - sporty'!AR33="x",0,'Poradie - sporty'!$DK33/'Poradie - sporty'!AR33)</f>
        <v>0.14705882352941177</v>
      </c>
      <c r="AS30" s="243">
        <f>IF('Poradie - sporty'!AS33="x",0,'Poradie - sporty'!$DK33/'Poradie - sporty'!AS33)</f>
        <v>4.9261083743842367E-2</v>
      </c>
      <c r="AT30" s="243">
        <f>IF('Poradie - sporty'!AT33="x",0,'Poradie - sporty'!$DK33/'Poradie - sporty'!AT33)</f>
        <v>0.15625</v>
      </c>
      <c r="AU30" s="243">
        <f>IF('Poradie - sporty'!AU33="x",0,'Poradie - sporty'!$DK33/'Poradie - sporty'!AU33)</f>
        <v>6.4935064935064929E-2</v>
      </c>
      <c r="AV30" s="243">
        <f>IF('Poradie - sporty'!AV33="x",0,'Poradie - sporty'!$DK33/'Poradie - sporty'!AV33)</f>
        <v>0</v>
      </c>
      <c r="AW30" s="243">
        <f>IF('Poradie - sporty'!AW33="x",0,'Poradie - sporty'!$DK33/'Poradie - sporty'!AW33)</f>
        <v>0</v>
      </c>
      <c r="AX30" s="243">
        <f>IF('Poradie - sporty'!AX33="x",0,'Poradie - sporty'!$DK33/'Poradie - sporty'!AX33)</f>
        <v>0.10416666666666667</v>
      </c>
      <c r="AY30" s="243">
        <f>IF('Poradie - sporty'!AY33="x",0,'Poradie - sporty'!$DK33/'Poradie - sporty'!AY33)</f>
        <v>0.12195121951219512</v>
      </c>
      <c r="AZ30" s="243">
        <f>IF('Poradie - sporty'!AZ33="x",0,'Poradie - sporty'!$DK33/'Poradie - sporty'!AZ33)</f>
        <v>0.22727272727272727</v>
      </c>
      <c r="BA30" s="243">
        <f>IF('Poradie - sporty'!BA33="x",0,'Poradie - sporty'!$DK33/'Poradie - sporty'!BA33)</f>
        <v>7.8125E-2</v>
      </c>
      <c r="BB30" s="243">
        <f>IF('Poradie - sporty'!BB33="x",0,'Poradie - sporty'!$DK33/'Poradie - sporty'!BB33)</f>
        <v>0</v>
      </c>
      <c r="BC30" s="243">
        <f>IF('Poradie - sporty'!BC33="x",0,'Poradie - sporty'!$DK33/'Poradie - sporty'!BC33)</f>
        <v>0</v>
      </c>
      <c r="BD30" s="243">
        <f>IF('Poradie - sporty'!BD33="x",0,'Poradie - sporty'!$DK33/'Poradie - sporty'!BD33)</f>
        <v>0</v>
      </c>
      <c r="BE30" s="243">
        <f>IF('Poradie - sporty'!BE33="x",0,'Poradie - sporty'!$DK33/'Poradie - sporty'!BE33)</f>
        <v>5.5555555555555552E-2</v>
      </c>
      <c r="BF30" s="243">
        <f>IF('Poradie - sporty'!BF33="x",0,'Poradie - sporty'!$DK33/'Poradie - sporty'!BF33)</f>
        <v>0.12195121951219512</v>
      </c>
      <c r="BG30" s="243">
        <f>IF('Poradie - sporty'!BG33="x",0,'Poradie - sporty'!$DK33/'Poradie - sporty'!BG33)</f>
        <v>0.7142857142857143</v>
      </c>
      <c r="BH30" s="243">
        <f>IF('Poradie - sporty'!BH33="x",0,'Poradie - sporty'!$DK33/'Poradie - sporty'!BH33)</f>
        <v>0.18181818181818182</v>
      </c>
      <c r="BI30" s="243">
        <f>IF('Poradie - sporty'!BI33="x",0,'Poradie - sporty'!$DK33/'Poradie - sporty'!BI33)</f>
        <v>0</v>
      </c>
      <c r="BJ30" s="243">
        <f>IF('Poradie - sporty'!BJ33="x",0,'Poradie - sporty'!$DK33/'Poradie - sporty'!BJ33)</f>
        <v>0</v>
      </c>
      <c r="BK30" s="243">
        <f>IF('Poradie - sporty'!BK33="x",0,'Poradie - sporty'!$DK33/'Poradie - sporty'!BK33)</f>
        <v>0</v>
      </c>
      <c r="BL30" s="243">
        <f>IF('Poradie - sporty'!BL33="x",0,'Poradie - sporty'!$DK33/'Poradie - sporty'!BL33)</f>
        <v>0</v>
      </c>
      <c r="BM30" s="243">
        <f>IF('Poradie - sporty'!BM33="x",0,'Poradie - sporty'!$DK33/'Poradie - sporty'!BM33)</f>
        <v>0</v>
      </c>
      <c r="BN30" s="243">
        <f>IF('Poradie - sporty'!BN33="x",0,'Poradie - sporty'!$DK33/'Poradie - sporty'!BN33)</f>
        <v>0</v>
      </c>
      <c r="BO30" s="243">
        <f>IF('Poradie - sporty'!BO33="x",0,'Poradie - sporty'!$DK33/'Poradie - sporty'!BO33)</f>
        <v>0.14705882352941177</v>
      </c>
      <c r="BP30" s="243">
        <f>IF('Poradie - sporty'!BP33="x",0,'Poradie - sporty'!$DK33/'Poradie - sporty'!BP33)</f>
        <v>1</v>
      </c>
      <c r="BQ30" s="243">
        <f>IF('Poradie - sporty'!BQ33="x",0,'Poradie - sporty'!$DK33/'Poradie - sporty'!BQ33)</f>
        <v>0.11904761904761904</v>
      </c>
      <c r="BR30" s="243">
        <f>IF('Poradie - sporty'!BR33="x",0,'Poradie - sporty'!$DK33/'Poradie - sporty'!BR33)</f>
        <v>0.1</v>
      </c>
      <c r="BS30" s="243">
        <f>IF('Poradie - sporty'!BS33="x",0,'Poradie - sporty'!$DK33/'Poradie - sporty'!BS33)</f>
        <v>0</v>
      </c>
      <c r="BT30" s="243">
        <f>IF('Poradie - sporty'!BT33="x",0,'Poradie - sporty'!$DK33/'Poradie - sporty'!BT33)</f>
        <v>0.38461538461538464</v>
      </c>
      <c r="BU30" s="243">
        <f>IF('Poradie - sporty'!BU33="x",0,'Poradie - sporty'!$DK33/'Poradie - sporty'!BU33)</f>
        <v>0.33333333333333331</v>
      </c>
      <c r="BV30" s="243">
        <f>IF('Poradie - sporty'!BV33="x",0,'Poradie - sporty'!$DK33/'Poradie - sporty'!BV33)</f>
        <v>0.23255813953488372</v>
      </c>
      <c r="BW30" s="243">
        <f>IF('Poradie - sporty'!BW33="x",0,'Poradie - sporty'!$DK33/'Poradie - sporty'!BW33)</f>
        <v>0</v>
      </c>
      <c r="BX30" s="243">
        <f>IF('Poradie - sporty'!BX33="x",0,'Poradie - sporty'!$DK33/'Poradie - sporty'!BX33)</f>
        <v>0.35714285714285715</v>
      </c>
      <c r="BY30" s="243">
        <f>IF('Poradie - sporty'!BY33="x",0,'Poradie - sporty'!$DK33/'Poradie - sporty'!BY33)</f>
        <v>0.13157894736842105</v>
      </c>
      <c r="BZ30" s="243">
        <f>IF('Poradie - sporty'!BZ33="x",0,'Poradie - sporty'!$DK33/'Poradie - sporty'!BZ33)</f>
        <v>0</v>
      </c>
      <c r="CA30" s="243">
        <f>IF('Poradie - sporty'!CA33="x",0,'Poradie - sporty'!$DK33/'Poradie - sporty'!CA33)</f>
        <v>0.5</v>
      </c>
      <c r="CB30" s="243">
        <f>IF('Poradie - sporty'!CB33="x",0,'Poradie - sporty'!$DK33/'Poradie - sporty'!CB33)</f>
        <v>0.15625</v>
      </c>
      <c r="CC30" s="243">
        <f>IF('Poradie - sporty'!CC33="x",0,'Poradie - sporty'!$DK33/'Poradie - sporty'!CC33)</f>
        <v>0</v>
      </c>
      <c r="CD30" s="243">
        <f>IF('Poradie - sporty'!CD33="x",0,'Poradie - sporty'!$DK33/'Poradie - sporty'!CD33)</f>
        <v>0.1388888888888889</v>
      </c>
      <c r="CE30" s="243">
        <f>IF('Poradie - sporty'!CE33="x",0,'Poradie - sporty'!$DK33/'Poradie - sporty'!CE33)</f>
        <v>0.2</v>
      </c>
      <c r="CF30" s="243">
        <f>IF('Poradie - sporty'!CF33="x",0,'Poradie - sporty'!$DK33/'Poradie - sporty'!CF33)</f>
        <v>0</v>
      </c>
      <c r="CG30" s="243">
        <f>IF('Poradie - sporty'!CG33="x",0,'Poradie - sporty'!$DK33/'Poradie - sporty'!CG33)</f>
        <v>0.1111111111111111</v>
      </c>
      <c r="CH30" s="243">
        <f>IF('Poradie - sporty'!CH33="x",0,'Poradie - sporty'!$DK33/'Poradie - sporty'!CH33)</f>
        <v>8.3333333333333329E-2</v>
      </c>
      <c r="CI30" s="243">
        <f>IF('Poradie - sporty'!CI33="x",0,'Poradie - sporty'!$DK33/'Poradie - sporty'!CI33)</f>
        <v>0.3125</v>
      </c>
      <c r="CJ30" s="243">
        <f>IF('Poradie - sporty'!CJ33="x",0,'Poradie - sporty'!$DK33/'Poradie - sporty'!CJ33)</f>
        <v>0</v>
      </c>
      <c r="CK30" s="243">
        <f>IF('Poradie - sporty'!CK33="x",0,'Poradie - sporty'!$DK33/'Poradie - sporty'!CK33)</f>
        <v>0</v>
      </c>
      <c r="CL30" s="243">
        <f>IF('Poradie - sporty'!CL33="x",0,'Poradie - sporty'!$DK33/'Poradie - sporty'!CL33)</f>
        <v>0.10869565217391304</v>
      </c>
      <c r="CM30" s="243">
        <f>IF('Poradie - sporty'!CM33="x",0,'Poradie - sporty'!$DK33/'Poradie - sporty'!CM33)</f>
        <v>0.1111111111111111</v>
      </c>
      <c r="CN30" s="243">
        <f>IF('Poradie - sporty'!CN33="x",0,'Poradie - sporty'!$DK33/'Poradie - sporty'!CN33)</f>
        <v>0</v>
      </c>
      <c r="CO30" s="243">
        <f>IF('Poradie - sporty'!CO33="x",0,'Poradie - sporty'!$DK33/'Poradie - sporty'!CO33)</f>
        <v>0.11904761904761904</v>
      </c>
      <c r="CP30" s="243">
        <f>IF('Poradie - sporty'!CP33="x",0,'Poradie - sporty'!$DK33/'Poradie - sporty'!CP33)</f>
        <v>0.3125</v>
      </c>
      <c r="CQ30" s="243">
        <f>IF('Poradie - sporty'!CQ33="x",0,'Poradie - sporty'!$DK33/'Poradie - sporty'!CQ33)</f>
        <v>0</v>
      </c>
      <c r="CR30" s="243">
        <f>IF('Poradie - sporty'!CR33="x",0,'Poradie - sporty'!$DK33/'Poradie - sporty'!CR33)</f>
        <v>0.17241379310344829</v>
      </c>
      <c r="CS30" s="243">
        <f>IF('Poradie - sporty'!CS33="x",0,'Poradie - sporty'!$DK33/'Poradie - sporty'!CS33)</f>
        <v>0.38461538461538464</v>
      </c>
      <c r="CT30" s="243">
        <f>IF('Poradie - sporty'!CT33="x",0,'Poradie - sporty'!$DK33/'Poradie - sporty'!CT33)</f>
        <v>0</v>
      </c>
      <c r="CU30" s="243">
        <f>IF('Poradie - sporty'!CU33="x",0,'Poradie - sporty'!$DK33/'Poradie - sporty'!CU33)</f>
        <v>0</v>
      </c>
      <c r="CV30" s="243">
        <f>IF('Poradie - sporty'!CV33="x",0,'Poradie - sporty'!$DK33/'Poradie - sporty'!CV33)</f>
        <v>0</v>
      </c>
      <c r="CW30" s="243">
        <f>IF('Poradie - sporty'!CW33="x",0,'Poradie - sporty'!$DK33/'Poradie - sporty'!CW33)</f>
        <v>0</v>
      </c>
      <c r="CX30" s="243">
        <f>IF('Poradie - sporty'!CX33="x",0,'Poradie - sporty'!$DK33/'Poradie - sporty'!CX33)</f>
        <v>0.14285714285714285</v>
      </c>
      <c r="CY30" s="243">
        <f>IF('Poradie - sporty'!CY33="x",0,'Poradie - sporty'!$DK33/'Poradie - sporty'!CY33)</f>
        <v>9.4339622641509441E-2</v>
      </c>
      <c r="CZ30" s="243">
        <f>IF('Poradie - sporty'!CZ33="x",0,'Poradie - sporty'!$DK33/'Poradie - sporty'!CZ33)</f>
        <v>5.0251256281407038E-2</v>
      </c>
      <c r="DA30" s="243">
        <f>IF('Poradie - sporty'!DA33="x",0,'Poradie - sporty'!$DK33/'Poradie - sporty'!DA33)</f>
        <v>0.1111111111111111</v>
      </c>
      <c r="DB30" s="243">
        <f>IF('Poradie - sporty'!DB33="x",0,'Poradie - sporty'!$DK33/'Poradie - sporty'!DB33)</f>
        <v>6.9444444444444448E-2</v>
      </c>
      <c r="DC30" s="243">
        <f>IF('Poradie - sporty'!DC33="x",0,'Poradie - sporty'!$DK33/'Poradie - sporty'!DC33)</f>
        <v>0.21739130434782608</v>
      </c>
      <c r="DD30" s="243">
        <f>IF('Poradie - sporty'!DD33="x",0,'Poradie - sporty'!$DK33/'Poradie - sporty'!DD33)</f>
        <v>0.625</v>
      </c>
      <c r="DE30" s="243">
        <f>IF('Poradie - sporty'!DE33="x",0,'Poradie - sporty'!$DK33/'Poradie - sporty'!DE33)</f>
        <v>3.0395136778115502E-2</v>
      </c>
      <c r="DF30" s="243">
        <f>IF('Poradie - sporty'!DF33="x",0,'Poradie - sporty'!$DK33/'Poradie - sporty'!DF33)</f>
        <v>0</v>
      </c>
      <c r="DG30" s="243">
        <f>IF('Poradie - sporty'!DG33="x",0,'Poradie - sporty'!$DK33/'Poradie - sporty'!DG33)</f>
        <v>0.10869565217391304</v>
      </c>
      <c r="DH30" s="243">
        <f>IF('Poradie - sporty'!DH33="x",0,'Poradie - sporty'!$DK33/'Poradie - sporty'!DH33)</f>
        <v>0.17857142857142858</v>
      </c>
      <c r="DI30" s="243">
        <f>IF('Poradie - sporty'!DI33="x",0,'Poradie - sporty'!$DK33/'Poradie - sporty'!DI33)</f>
        <v>0</v>
      </c>
    </row>
    <row r="31" spans="1:113" ht="14.25" customHeight="1" x14ac:dyDescent="0.25">
      <c r="A31" s="239" t="s">
        <v>33</v>
      </c>
      <c r="B31" s="243">
        <f>IF('Poradie - sporty'!B34="x",0,'Poradie - sporty'!$DK34/'Poradie - sporty'!B34)</f>
        <v>8.9743589743589744E-2</v>
      </c>
      <c r="C31" s="243">
        <f>IF('Poradie - sporty'!C34="x",0,'Poradie - sporty'!$DK34/'Poradie - sporty'!C34)</f>
        <v>0</v>
      </c>
      <c r="D31" s="243">
        <f>IF('Poradie - sporty'!D34="x",0,'Poradie - sporty'!$DK34/'Poradie - sporty'!D34)</f>
        <v>5.737704918032787E-2</v>
      </c>
      <c r="E31" s="243">
        <f>IF('Poradie - sporty'!E34="x",0,'Poradie - sporty'!$DK34/'Poradie - sporty'!E34)</f>
        <v>0.05</v>
      </c>
      <c r="F31" s="243">
        <f>IF('Poradie - sporty'!F34="x",0,'Poradie - sporty'!$DK34/'Poradie - sporty'!F34)</f>
        <v>0.23333333333333334</v>
      </c>
      <c r="G31" s="243">
        <f>IF('Poradie - sporty'!G34="x",0,'Poradie - sporty'!$DK34/'Poradie - sporty'!G34)</f>
        <v>6.8627450980392163E-2</v>
      </c>
      <c r="H31" s="243">
        <f>IF('Poradie - sporty'!H34="x",0,'Poradie - sporty'!$DK34/'Poradie - sporty'!H34)</f>
        <v>0</v>
      </c>
      <c r="I31" s="243">
        <f>IF('Poradie - sporty'!I34="x",0,'Poradie - sporty'!$DK34/'Poradie - sporty'!I34)</f>
        <v>6.363636363636363E-2</v>
      </c>
      <c r="J31" s="243">
        <f>IF('Poradie - sporty'!J34="x",0,'Poradie - sporty'!$DK34/'Poradie - sporty'!J34)</f>
        <v>3.9772727272727272E-2</v>
      </c>
      <c r="K31" s="243">
        <f>IF('Poradie - sporty'!K34="x",0,'Poradie - sporty'!$DK34/'Poradie - sporty'!K34)</f>
        <v>0.23333333333333334</v>
      </c>
      <c r="L31" s="243">
        <f>IF('Poradie - sporty'!L34="x",0,'Poradie - sporty'!$DK34/'Poradie - sporty'!L34)</f>
        <v>4.6666666666666669E-2</v>
      </c>
      <c r="M31" s="243">
        <f>IF('Poradie - sporty'!M34="x",0,'Poradie - sporty'!$DK34/'Poradie - sporty'!M34)</f>
        <v>0.13461538461538461</v>
      </c>
      <c r="N31" s="243">
        <f>IF('Poradie - sporty'!N34="x",0,'Poradie - sporty'!$DK34/'Poradie - sporty'!N34)</f>
        <v>0.15909090909090909</v>
      </c>
      <c r="O31" s="243">
        <f>IF('Poradie - sporty'!O34="x",0,'Poradie - sporty'!$DK34/'Poradie - sporty'!O34)</f>
        <v>0</v>
      </c>
      <c r="P31" s="243">
        <f>IF('Poradie - sporty'!P34="x",0,'Poradie - sporty'!$DK34/'Poradie - sporty'!P34)</f>
        <v>8.5365853658536592E-2</v>
      </c>
      <c r="Q31" s="243">
        <f>IF('Poradie - sporty'!Q34="x",0,'Poradie - sporty'!$DK34/'Poradie - sporty'!Q34)</f>
        <v>0.875</v>
      </c>
      <c r="R31" s="243">
        <f>IF('Poradie - sporty'!R34="x",0,'Poradie - sporty'!$DK34/'Poradie - sporty'!R34)</f>
        <v>3.6458333333333336E-2</v>
      </c>
      <c r="S31" s="243">
        <f>IF('Poradie - sporty'!S34="x",0,'Poradie - sporty'!$DK34/'Poradie - sporty'!S34)</f>
        <v>7.6923076923076927E-2</v>
      </c>
      <c r="T31" s="243">
        <f>IF('Poradie - sporty'!T34="x",0,'Poradie - sporty'!$DK34/'Poradie - sporty'!T34)</f>
        <v>0.5</v>
      </c>
      <c r="U31" s="243">
        <f>IF('Poradie - sporty'!U34="x",0,'Poradie - sporty'!$DK34/'Poradie - sporty'!U34)</f>
        <v>0.16666666666666666</v>
      </c>
      <c r="V31" s="243">
        <f>IF('Poradie - sporty'!V34="x",0,'Poradie - sporty'!$DK34/'Poradie - sporty'!V34)</f>
        <v>0.1</v>
      </c>
      <c r="W31" s="243">
        <f>IF('Poradie - sporty'!W34="x",0,'Poradie - sporty'!$DK34/'Poradie - sporty'!W34)</f>
        <v>9.2105263157894732E-2</v>
      </c>
      <c r="X31" s="243">
        <f>IF('Poradie - sporty'!X34="x",0,'Poradie - sporty'!$DK34/'Poradie - sporty'!X34)</f>
        <v>0</v>
      </c>
      <c r="Y31" s="243">
        <f>IF('Poradie - sporty'!Y34="x",0,'Poradie - sporty'!$DK34/'Poradie - sporty'!Y34)</f>
        <v>6.7307692307692304E-2</v>
      </c>
      <c r="Z31" s="243">
        <f>IF('Poradie - sporty'!Z34="x",0,'Poradie - sporty'!$DK34/'Poradie - sporty'!Z34)</f>
        <v>0</v>
      </c>
      <c r="AA31" s="243">
        <f>IF('Poradie - sporty'!AA34="x",0,'Poradie - sporty'!$DK34/'Poradie - sporty'!AA34)</f>
        <v>7.9545454545454544E-2</v>
      </c>
      <c r="AB31" s="243">
        <f>IF('Poradie - sporty'!AB34="x",0,'Poradie - sporty'!$DK34/'Poradie - sporty'!AB34)</f>
        <v>0.16666666666666666</v>
      </c>
      <c r="AC31" s="243">
        <f>IF('Poradie - sporty'!AC34="x",0,'Poradie - sporty'!$DK34/'Poradie - sporty'!AC34)</f>
        <v>0.10294117647058823</v>
      </c>
      <c r="AD31" s="243">
        <f>IF('Poradie - sporty'!AD34="x",0,'Poradie - sporty'!$DK34/'Poradie - sporty'!AD34)</f>
        <v>0.125</v>
      </c>
      <c r="AE31" s="243">
        <f>IF('Poradie - sporty'!AE34="x",0,'Poradie - sporty'!$DK34/'Poradie - sporty'!AE34)</f>
        <v>0.15909090909090909</v>
      </c>
      <c r="AF31" s="243">
        <f>IF('Poradie - sporty'!AF34="x",0,'Poradie - sporty'!$DK34/'Poradie - sporty'!AF34)</f>
        <v>0</v>
      </c>
      <c r="AG31" s="243">
        <f>IF('Poradie - sporty'!AG34="x",0,'Poradie - sporty'!$DK34/'Poradie - sporty'!AG34)</f>
        <v>0</v>
      </c>
      <c r="AH31" s="243">
        <f>IF('Poradie - sporty'!AH34="x",0,'Poradie - sporty'!$DK34/'Poradie - sporty'!AH34)</f>
        <v>0.875</v>
      </c>
      <c r="AI31" s="243">
        <f>IF('Poradie - sporty'!AI34="x",0,'Poradie - sporty'!$DK34/'Poradie - sporty'!AI34)</f>
        <v>8.7499999999999994E-2</v>
      </c>
      <c r="AJ31" s="243">
        <f>IF('Poradie - sporty'!AJ34="x",0,'Poradie - sporty'!$DK34/'Poradie - sporty'!AJ34)</f>
        <v>5.6451612903225805E-2</v>
      </c>
      <c r="AK31" s="243">
        <f>IF('Poradie - sporty'!AK34="x",0,'Poradie - sporty'!$DK34/'Poradie - sporty'!AK34)</f>
        <v>4.4303797468354431E-2</v>
      </c>
      <c r="AL31" s="243">
        <f>IF('Poradie - sporty'!AL34="x",0,'Poradie - sporty'!$DK34/'Poradie - sporty'!AL34)</f>
        <v>0</v>
      </c>
      <c r="AM31" s="243">
        <f>IF('Poradie - sporty'!AM34="x",0,'Poradie - sporty'!$DK34/'Poradie - sporty'!AM34)</f>
        <v>0</v>
      </c>
      <c r="AN31" s="243">
        <f>IF('Poradie - sporty'!AN34="x",0,'Poradie - sporty'!$DK34/'Poradie - sporty'!AN34)</f>
        <v>0.3888888888888889</v>
      </c>
      <c r="AO31" s="243">
        <f>IF('Poradie - sporty'!AO34="x",0,'Poradie - sporty'!$DK34/'Poradie - sporty'!AO34)</f>
        <v>0.13461538461538461</v>
      </c>
      <c r="AP31" s="243">
        <f>IF('Poradie - sporty'!AP34="x",0,'Poradie - sporty'!$DK34/'Poradie - sporty'!AP34)</f>
        <v>3.125E-2</v>
      </c>
      <c r="AQ31" s="243">
        <f>IF('Poradie - sporty'!AQ34="x",0,'Poradie - sporty'!$DK34/'Poradie - sporty'!AQ34)</f>
        <v>0</v>
      </c>
      <c r="AR31" s="243">
        <f>IF('Poradie - sporty'!AR34="x",0,'Poradie - sporty'!$DK34/'Poradie - sporty'!AR34)</f>
        <v>0</v>
      </c>
      <c r="AS31" s="243">
        <f>IF('Poradie - sporty'!AS34="x",0,'Poradie - sporty'!$DK34/'Poradie - sporty'!AS34)</f>
        <v>3.8461538461538464E-2</v>
      </c>
      <c r="AT31" s="243">
        <f>IF('Poradie - sporty'!AT34="x",0,'Poradie - sporty'!$DK34/'Poradie - sporty'!AT34)</f>
        <v>7.4468085106382975E-2</v>
      </c>
      <c r="AU31" s="243">
        <f>IF('Poradie - sporty'!AU34="x",0,'Poradie - sporty'!$DK34/'Poradie - sporty'!AU34)</f>
        <v>5.5555555555555552E-2</v>
      </c>
      <c r="AV31" s="243">
        <f>IF('Poradie - sporty'!AV34="x",0,'Poradie - sporty'!$DK34/'Poradie - sporty'!AV34)</f>
        <v>0</v>
      </c>
      <c r="AW31" s="243">
        <f>IF('Poradie - sporty'!AW34="x",0,'Poradie - sporty'!$DK34/'Poradie - sporty'!AW34)</f>
        <v>0</v>
      </c>
      <c r="AX31" s="243">
        <f>IF('Poradie - sporty'!AX34="x",0,'Poradie - sporty'!$DK34/'Poradie - sporty'!AX34)</f>
        <v>9.7222222222222224E-2</v>
      </c>
      <c r="AY31" s="243">
        <f>IF('Poradie - sporty'!AY34="x",0,'Poradie - sporty'!$DK34/'Poradie - sporty'!AY34)</f>
        <v>0.29166666666666669</v>
      </c>
      <c r="AZ31" s="243">
        <f>IF('Poradie - sporty'!AZ34="x",0,'Poradie - sporty'!$DK34/'Poradie - sporty'!AZ34)</f>
        <v>0</v>
      </c>
      <c r="BA31" s="243">
        <f>IF('Poradie - sporty'!BA34="x",0,'Poradie - sporty'!$DK34/'Poradie - sporty'!BA34)</f>
        <v>4.7945205479452052E-2</v>
      </c>
      <c r="BB31" s="243">
        <f>IF('Poradie - sporty'!BB34="x",0,'Poradie - sporty'!$DK34/'Poradie - sporty'!BB34)</f>
        <v>0</v>
      </c>
      <c r="BC31" s="243">
        <f>IF('Poradie - sporty'!BC34="x",0,'Poradie - sporty'!$DK34/'Poradie - sporty'!BC34)</f>
        <v>0</v>
      </c>
      <c r="BD31" s="243">
        <f>IF('Poradie - sporty'!BD34="x",0,'Poradie - sporty'!$DK34/'Poradie - sporty'!BD34)</f>
        <v>0</v>
      </c>
      <c r="BE31" s="243">
        <f>IF('Poradie - sporty'!BE34="x",0,'Poradie - sporty'!$DK34/'Poradie - sporty'!BE34)</f>
        <v>5.0724637681159424E-2</v>
      </c>
      <c r="BF31" s="243">
        <f>IF('Poradie - sporty'!BF34="x",0,'Poradie - sporty'!$DK34/'Poradie - sporty'!BF34)</f>
        <v>7.4468085106382975E-2</v>
      </c>
      <c r="BG31" s="243">
        <f>IF('Poradie - sporty'!BG34="x",0,'Poradie - sporty'!$DK34/'Poradie - sporty'!BG34)</f>
        <v>0.26923076923076922</v>
      </c>
      <c r="BH31" s="243">
        <f>IF('Poradie - sporty'!BH34="x",0,'Poradie - sporty'!$DK34/'Poradie - sporty'!BH34)</f>
        <v>6.3063063063063057E-2</v>
      </c>
      <c r="BI31" s="243">
        <f>IF('Poradie - sporty'!BI34="x",0,'Poradie - sporty'!$DK34/'Poradie - sporty'!BI34)</f>
        <v>0</v>
      </c>
      <c r="BJ31" s="243">
        <f>IF('Poradie - sporty'!BJ34="x",0,'Poradie - sporty'!$DK34/'Poradie - sporty'!BJ34)</f>
        <v>0.17499999999999999</v>
      </c>
      <c r="BK31" s="243">
        <f>IF('Poradie - sporty'!BK34="x",0,'Poradie - sporty'!$DK34/'Poradie - sporty'!BK34)</f>
        <v>0</v>
      </c>
      <c r="BL31" s="243">
        <f>IF('Poradie - sporty'!BL34="x",0,'Poradie - sporty'!$DK34/'Poradie - sporty'!BL34)</f>
        <v>0</v>
      </c>
      <c r="BM31" s="243">
        <f>IF('Poradie - sporty'!BM34="x",0,'Poradie - sporty'!$DK34/'Poradie - sporty'!BM34)</f>
        <v>1</v>
      </c>
      <c r="BN31" s="243">
        <f>IF('Poradie - sporty'!BN34="x",0,'Poradie - sporty'!$DK34/'Poradie - sporty'!BN34)</f>
        <v>0.20588235294117646</v>
      </c>
      <c r="BO31" s="243">
        <f>IF('Poradie - sporty'!BO34="x",0,'Poradie - sporty'!$DK34/'Poradie - sporty'!BO34)</f>
        <v>7.4468085106382975E-2</v>
      </c>
      <c r="BP31" s="243">
        <f>IF('Poradie - sporty'!BP34="x",0,'Poradie - sporty'!$DK34/'Poradie - sporty'!BP34)</f>
        <v>8.7499999999999994E-2</v>
      </c>
      <c r="BQ31" s="243">
        <f>IF('Poradie - sporty'!BQ34="x",0,'Poradie - sporty'!$DK34/'Poradie - sporty'!BQ34)</f>
        <v>5.8333333333333334E-2</v>
      </c>
      <c r="BR31" s="243">
        <f>IF('Poradie - sporty'!BR34="x",0,'Poradie - sporty'!$DK34/'Poradie - sporty'!BR34)</f>
        <v>0</v>
      </c>
      <c r="BS31" s="243">
        <f>IF('Poradie - sporty'!BS34="x",0,'Poradie - sporty'!$DK34/'Poradie - sporty'!BS34)</f>
        <v>0</v>
      </c>
      <c r="BT31" s="243">
        <f>IF('Poradie - sporty'!BT34="x",0,'Poradie - sporty'!$DK34/'Poradie - sporty'!BT34)</f>
        <v>0</v>
      </c>
      <c r="BU31" s="243">
        <f>IF('Poradie - sporty'!BU34="x",0,'Poradie - sporty'!$DK34/'Poradie - sporty'!BU34)</f>
        <v>0.35</v>
      </c>
      <c r="BV31" s="243">
        <f>IF('Poradie - sporty'!BV34="x",0,'Poradie - sporty'!$DK34/'Poradie - sporty'!BV34)</f>
        <v>0</v>
      </c>
      <c r="BW31" s="243">
        <f>IF('Poradie - sporty'!BW34="x",0,'Poradie - sporty'!$DK34/'Poradie - sporty'!BW34)</f>
        <v>0</v>
      </c>
      <c r="BX31" s="243">
        <f>IF('Poradie - sporty'!BX34="x",0,'Poradie - sporty'!$DK34/'Poradie - sporty'!BX34)</f>
        <v>0</v>
      </c>
      <c r="BY31" s="243">
        <f>IF('Poradie - sporty'!BY34="x",0,'Poradie - sporty'!$DK34/'Poradie - sporty'!BY34)</f>
        <v>0</v>
      </c>
      <c r="BZ31" s="243">
        <f>IF('Poradie - sporty'!BZ34="x",0,'Poradie - sporty'!$DK34/'Poradie - sporty'!BZ34)</f>
        <v>0</v>
      </c>
      <c r="CA31" s="243">
        <f>IF('Poradie - sporty'!CA34="x",0,'Poradie - sporty'!$DK34/'Poradie - sporty'!CA34)</f>
        <v>0.13461538461538461</v>
      </c>
      <c r="CB31" s="243">
        <f>IF('Poradie - sporty'!CB34="x",0,'Poradie - sporty'!$DK34/'Poradie - sporty'!CB34)</f>
        <v>7.4468085106382975E-2</v>
      </c>
      <c r="CC31" s="243">
        <f>IF('Poradie - sporty'!CC34="x",0,'Poradie - sporty'!$DK34/'Poradie - sporty'!CC34)</f>
        <v>0</v>
      </c>
      <c r="CD31" s="243">
        <f>IF('Poradie - sporty'!CD34="x",0,'Poradie - sporty'!$DK34/'Poradie - sporty'!CD34)</f>
        <v>0.14000000000000001</v>
      </c>
      <c r="CE31" s="243">
        <f>IF('Poradie - sporty'!CE34="x",0,'Poradie - sporty'!$DK34/'Poradie - sporty'!CE34)</f>
        <v>6.363636363636363E-2</v>
      </c>
      <c r="CF31" s="243">
        <f>IF('Poradie - sporty'!CF34="x",0,'Poradie - sporty'!$DK34/'Poradie - sporty'!CF34)</f>
        <v>7.6086956521739135E-2</v>
      </c>
      <c r="CG31" s="243">
        <f>IF('Poradie - sporty'!CG34="x",0,'Poradie - sporty'!$DK34/'Poradie - sporty'!CG34)</f>
        <v>5.3030303030303032E-2</v>
      </c>
      <c r="CH31" s="243">
        <f>IF('Poradie - sporty'!CH34="x",0,'Poradie - sporty'!$DK34/'Poradie - sporty'!CH34)</f>
        <v>4.8275862068965517E-2</v>
      </c>
      <c r="CI31" s="243">
        <f>IF('Poradie - sporty'!CI34="x",0,'Poradie - sporty'!$DK34/'Poradie - sporty'!CI34)</f>
        <v>5.4263565891472867E-2</v>
      </c>
      <c r="CJ31" s="243">
        <f>IF('Poradie - sporty'!CJ34="x",0,'Poradie - sporty'!$DK34/'Poradie - sporty'!CJ34)</f>
        <v>0</v>
      </c>
      <c r="CK31" s="243">
        <f>IF('Poradie - sporty'!CK34="x",0,'Poradie - sporty'!$DK34/'Poradie - sporty'!CK34)</f>
        <v>0</v>
      </c>
      <c r="CL31" s="243">
        <f>IF('Poradie - sporty'!CL34="x",0,'Poradie - sporty'!$DK34/'Poradie - sporty'!CL34)</f>
        <v>5.3030303030303032E-2</v>
      </c>
      <c r="CM31" s="243">
        <f>IF('Poradie - sporty'!CM34="x",0,'Poradie - sporty'!$DK34/'Poradie - sporty'!CM34)</f>
        <v>0.17499999999999999</v>
      </c>
      <c r="CN31" s="243">
        <f>IF('Poradie - sporty'!CN34="x",0,'Poradie - sporty'!$DK34/'Poradie - sporty'!CN34)</f>
        <v>0</v>
      </c>
      <c r="CO31" s="243">
        <f>IF('Poradie - sporty'!CO34="x",0,'Poradie - sporty'!$DK34/'Poradie - sporty'!CO34)</f>
        <v>0.14000000000000001</v>
      </c>
      <c r="CP31" s="243">
        <f>IF('Poradie - sporty'!CP34="x",0,'Poradie - sporty'!$DK34/'Poradie - sporty'!CP34)</f>
        <v>0.23333333333333334</v>
      </c>
      <c r="CQ31" s="243">
        <f>IF('Poradie - sporty'!CQ34="x",0,'Poradie - sporty'!$DK34/'Poradie - sporty'!CQ34)</f>
        <v>0</v>
      </c>
      <c r="CR31" s="243">
        <f>IF('Poradie - sporty'!CR34="x",0,'Poradie - sporty'!$DK34/'Poradie - sporty'!CR34)</f>
        <v>5.6451612903225805E-2</v>
      </c>
      <c r="CS31" s="243">
        <f>IF('Poradie - sporty'!CS34="x",0,'Poradie - sporty'!$DK34/'Poradie - sporty'!CS34)</f>
        <v>9.45945945945946E-2</v>
      </c>
      <c r="CT31" s="243">
        <f>IF('Poradie - sporty'!CT34="x",0,'Poradie - sporty'!$DK34/'Poradie - sporty'!CT34)</f>
        <v>7.0000000000000007E-2</v>
      </c>
      <c r="CU31" s="243">
        <f>IF('Poradie - sporty'!CU34="x",0,'Poradie - sporty'!$DK34/'Poradie - sporty'!CU34)</f>
        <v>0.4375</v>
      </c>
      <c r="CV31" s="243">
        <f>IF('Poradie - sporty'!CV34="x",0,'Poradie - sporty'!$DK34/'Poradie - sporty'!CV34)</f>
        <v>0</v>
      </c>
      <c r="CW31" s="243">
        <f>IF('Poradie - sporty'!CW34="x",0,'Poradie - sporty'!$DK34/'Poradie - sporty'!CW34)</f>
        <v>0</v>
      </c>
      <c r="CX31" s="243">
        <f>IF('Poradie - sporty'!CX34="x",0,'Poradie - sporty'!$DK34/'Poradie - sporty'!CX34)</f>
        <v>7.6086956521739135E-2</v>
      </c>
      <c r="CY31" s="243">
        <f>IF('Poradie - sporty'!CY34="x",0,'Poradie - sporty'!$DK34/'Poradie - sporty'!CY34)</f>
        <v>3.3018867924528301E-2</v>
      </c>
      <c r="CZ31" s="243">
        <f>IF('Poradie - sporty'!CZ34="x",0,'Poradie - sporty'!$DK34/'Poradie - sporty'!CZ34)</f>
        <v>3.1818181818181815E-2</v>
      </c>
      <c r="DA31" s="243">
        <f>IF('Poradie - sporty'!DA34="x",0,'Poradie - sporty'!$DK34/'Poradie - sporty'!DA34)</f>
        <v>7.1428571428571425E-2</v>
      </c>
      <c r="DB31" s="243">
        <f>IF('Poradie - sporty'!DB34="x",0,'Poradie - sporty'!$DK34/'Poradie - sporty'!DB34)</f>
        <v>4.7945205479452052E-2</v>
      </c>
      <c r="DC31" s="243">
        <f>IF('Poradie - sporty'!DC34="x",0,'Poradie - sporty'!$DK34/'Poradie - sporty'!DC34)</f>
        <v>0.31818181818181818</v>
      </c>
      <c r="DD31" s="243">
        <f>IF('Poradie - sporty'!DD34="x",0,'Poradie - sporty'!$DK34/'Poradie - sporty'!DD34)</f>
        <v>0</v>
      </c>
      <c r="DE31" s="243">
        <f>IF('Poradie - sporty'!DE34="x",0,'Poradie - sporty'!$DK34/'Poradie - sporty'!DE34)</f>
        <v>4.8951048951048952E-2</v>
      </c>
      <c r="DF31" s="243">
        <f>IF('Poradie - sporty'!DF34="x",0,'Poradie - sporty'!$DK34/'Poradie - sporty'!DF34)</f>
        <v>0</v>
      </c>
      <c r="DG31" s="243">
        <f>IF('Poradie - sporty'!DG34="x",0,'Poradie - sporty'!$DK34/'Poradie - sporty'!DG34)</f>
        <v>8.3333333333333329E-2</v>
      </c>
      <c r="DH31" s="243">
        <f>IF('Poradie - sporty'!DH34="x",0,'Poradie - sporty'!$DK34/'Poradie - sporty'!DH34)</f>
        <v>8.7499999999999994E-2</v>
      </c>
      <c r="DI31" s="243">
        <f>IF('Poradie - sporty'!DI34="x",0,'Poradie - sporty'!$DK34/'Poradie - sporty'!DI34)</f>
        <v>0</v>
      </c>
    </row>
    <row r="32" spans="1:113" ht="14.25" customHeight="1" x14ac:dyDescent="0.25">
      <c r="A32" s="239" t="s">
        <v>34</v>
      </c>
      <c r="B32" s="243">
        <f>IF('Poradie - sporty'!B35="x",0,'Poradie - sporty'!$DK35/'Poradie - sporty'!B35)</f>
        <v>0.375</v>
      </c>
      <c r="C32" s="243">
        <f>IF('Poradie - sporty'!C35="x",0,'Poradie - sporty'!$DK35/'Poradie - sporty'!C35)</f>
        <v>0</v>
      </c>
      <c r="D32" s="243">
        <f>IF('Poradie - sporty'!D35="x",0,'Poradie - sporty'!$DK35/'Poradie - sporty'!D35)</f>
        <v>0.27777777777777779</v>
      </c>
      <c r="E32" s="243">
        <f>IF('Poradie - sporty'!E35="x",0,'Poradie - sporty'!$DK35/'Poradie - sporty'!E35)</f>
        <v>0.22388059701492538</v>
      </c>
      <c r="F32" s="243">
        <f>IF('Poradie - sporty'!F35="x",0,'Poradie - sporty'!$DK35/'Poradie - sporty'!F35)</f>
        <v>0</v>
      </c>
      <c r="G32" s="243">
        <f>IF('Poradie - sporty'!G35="x",0,'Poradie - sporty'!$DK35/'Poradie - sporty'!G35)</f>
        <v>0.11811023622047244</v>
      </c>
      <c r="H32" s="243">
        <f>IF('Poradie - sporty'!H35="x",0,'Poradie - sporty'!$DK35/'Poradie - sporty'!H35)</f>
        <v>0</v>
      </c>
      <c r="I32" s="243">
        <f>IF('Poradie - sporty'!I35="x",0,'Poradie - sporty'!$DK35/'Poradie - sporty'!I35)</f>
        <v>0.21739130434782608</v>
      </c>
      <c r="J32" s="243">
        <f>IF('Poradie - sporty'!J35="x",0,'Poradie - sporty'!$DK35/'Poradie - sporty'!J35)</f>
        <v>0.13043478260869565</v>
      </c>
      <c r="K32" s="243">
        <f>IF('Poradie - sporty'!K35="x",0,'Poradie - sporty'!$DK35/'Poradie - sporty'!K35)</f>
        <v>0</v>
      </c>
      <c r="L32" s="243">
        <f>IF('Poradie - sporty'!L35="x",0,'Poradie - sporty'!$DK35/'Poradie - sporty'!L35)</f>
        <v>0</v>
      </c>
      <c r="M32" s="243">
        <f>IF('Poradie - sporty'!M35="x",0,'Poradie - sporty'!$DK35/'Poradie - sporty'!M35)</f>
        <v>0.17857142857142858</v>
      </c>
      <c r="N32" s="243">
        <f>IF('Poradie - sporty'!N35="x",0,'Poradie - sporty'!$DK35/'Poradie - sporty'!N35)</f>
        <v>0</v>
      </c>
      <c r="O32" s="243">
        <f>IF('Poradie - sporty'!O35="x",0,'Poradie - sporty'!$DK35/'Poradie - sporty'!O35)</f>
        <v>0.2</v>
      </c>
      <c r="P32" s="243">
        <f>IF('Poradie - sporty'!P35="x",0,'Poradie - sporty'!$DK35/'Poradie - sporty'!P35)</f>
        <v>0</v>
      </c>
      <c r="Q32" s="243">
        <f>IF('Poradie - sporty'!Q35="x",0,'Poradie - sporty'!$DK35/'Poradie - sporty'!Q35)</f>
        <v>0.39473684210526316</v>
      </c>
      <c r="R32" s="243">
        <f>IF('Poradie - sporty'!R35="x",0,'Poradie - sporty'!$DK35/'Poradie - sporty'!R35)</f>
        <v>0.20270270270270271</v>
      </c>
      <c r="S32" s="243">
        <f>IF('Poradie - sporty'!S35="x",0,'Poradie - sporty'!$DK35/'Poradie - sporty'!S35)</f>
        <v>0.40540540540540543</v>
      </c>
      <c r="T32" s="243">
        <f>IF('Poradie - sporty'!T35="x",0,'Poradie - sporty'!$DK35/'Poradie - sporty'!T35)</f>
        <v>0</v>
      </c>
      <c r="U32" s="243">
        <f>IF('Poradie - sporty'!U35="x",0,'Poradie - sporty'!$DK35/'Poradie - sporty'!U35)</f>
        <v>0.11904761904761904</v>
      </c>
      <c r="V32" s="243">
        <f>IF('Poradie - sporty'!V35="x",0,'Poradie - sporty'!$DK35/'Poradie - sporty'!V35)</f>
        <v>0.16666666666666666</v>
      </c>
      <c r="W32" s="243">
        <f>IF('Poradie - sporty'!W35="x",0,'Poradie - sporty'!$DK35/'Poradie - sporty'!W35)</f>
        <v>0.14705882352941177</v>
      </c>
      <c r="X32" s="243">
        <f>IF('Poradie - sporty'!X35="x",0,'Poradie - sporty'!$DK35/'Poradie - sporty'!X35)</f>
        <v>0</v>
      </c>
      <c r="Y32" s="243">
        <f>IF('Poradie - sporty'!Y35="x",0,'Poradie - sporty'!$DK35/'Poradie - sporty'!Y35)</f>
        <v>0</v>
      </c>
      <c r="Z32" s="243">
        <f>IF('Poradie - sporty'!Z35="x",0,'Poradie - sporty'!$DK35/'Poradie - sporty'!Z35)</f>
        <v>0.19736842105263158</v>
      </c>
      <c r="AA32" s="243">
        <f>IF('Poradie - sporty'!AA35="x",0,'Poradie - sporty'!$DK35/'Poradie - sporty'!AA35)</f>
        <v>0.47619047619047616</v>
      </c>
      <c r="AB32" s="243">
        <f>IF('Poradie - sporty'!AB35="x",0,'Poradie - sporty'!$DK35/'Poradie - sporty'!AB35)</f>
        <v>0.33333333333333331</v>
      </c>
      <c r="AC32" s="243">
        <f>IF('Poradie - sporty'!AC35="x",0,'Poradie - sporty'!$DK35/'Poradie - sporty'!AC35)</f>
        <v>0.25423728813559321</v>
      </c>
      <c r="AD32" s="243">
        <f>IF('Poradie - sporty'!AD35="x",0,'Poradie - sporty'!$DK35/'Poradie - sporty'!AD35)</f>
        <v>0.21739130434782608</v>
      </c>
      <c r="AE32" s="243">
        <f>IF('Poradie - sporty'!AE35="x",0,'Poradie - sporty'!$DK35/'Poradie - sporty'!AE35)</f>
        <v>0.32608695652173914</v>
      </c>
      <c r="AF32" s="243">
        <f>IF('Poradie - sporty'!AF35="x",0,'Poradie - sporty'!$DK35/'Poradie - sporty'!AF35)</f>
        <v>0</v>
      </c>
      <c r="AG32" s="243">
        <f>IF('Poradie - sporty'!AG35="x",0,'Poradie - sporty'!$DK35/'Poradie - sporty'!AG35)</f>
        <v>0</v>
      </c>
      <c r="AH32" s="243">
        <f>IF('Poradie - sporty'!AH35="x",0,'Poradie - sporty'!$DK35/'Poradie - sporty'!AH35)</f>
        <v>0</v>
      </c>
      <c r="AI32" s="243">
        <f>IF('Poradie - sporty'!AI35="x",0,'Poradie - sporty'!$DK35/'Poradie - sporty'!AI35)</f>
        <v>0.41666666666666669</v>
      </c>
      <c r="AJ32" s="243">
        <f>IF('Poradie - sporty'!AJ35="x",0,'Poradie - sporty'!$DK35/'Poradie - sporty'!AJ35)</f>
        <v>0.14563106796116504</v>
      </c>
      <c r="AK32" s="243">
        <f>IF('Poradie - sporty'!AK35="x",0,'Poradie - sporty'!$DK35/'Poradie - sporty'!AK35)</f>
        <v>0.15789473684210525</v>
      </c>
      <c r="AL32" s="243">
        <f>IF('Poradie - sporty'!AL35="x",0,'Poradie - sporty'!$DK35/'Poradie - sporty'!AL35)</f>
        <v>0</v>
      </c>
      <c r="AM32" s="243">
        <f>IF('Poradie - sporty'!AM35="x",0,'Poradie - sporty'!$DK35/'Poradie - sporty'!AM35)</f>
        <v>0</v>
      </c>
      <c r="AN32" s="243">
        <f>IF('Poradie - sporty'!AN35="x",0,'Poradie - sporty'!$DK35/'Poradie - sporty'!AN35)</f>
        <v>0</v>
      </c>
      <c r="AO32" s="243">
        <f>IF('Poradie - sporty'!AO35="x",0,'Poradie - sporty'!$DK35/'Poradie - sporty'!AO35)</f>
        <v>0.28301886792452829</v>
      </c>
      <c r="AP32" s="243">
        <f>IF('Poradie - sporty'!AP35="x",0,'Poradie - sporty'!$DK35/'Poradie - sporty'!AP35)</f>
        <v>0.1388888888888889</v>
      </c>
      <c r="AQ32" s="243">
        <f>IF('Poradie - sporty'!AQ35="x",0,'Poradie - sporty'!$DK35/'Poradie - sporty'!AQ35)</f>
        <v>0.68181818181818177</v>
      </c>
      <c r="AR32" s="243">
        <f>IF('Poradie - sporty'!AR35="x",0,'Poradie - sporty'!$DK35/'Poradie - sporty'!AR35)</f>
        <v>0</v>
      </c>
      <c r="AS32" s="243">
        <f>IF('Poradie - sporty'!AS35="x",0,'Poradie - sporty'!$DK35/'Poradie - sporty'!AS35)</f>
        <v>0.14778325123152711</v>
      </c>
      <c r="AT32" s="243">
        <f>IF('Poradie - sporty'!AT35="x",0,'Poradie - sporty'!$DK35/'Poradie - sporty'!AT35)</f>
        <v>0.17857142857142858</v>
      </c>
      <c r="AU32" s="243">
        <f>IF('Poradie - sporty'!AU35="x",0,'Poradie - sporty'!$DK35/'Poradie - sporty'!AU35)</f>
        <v>0.21739130434782608</v>
      </c>
      <c r="AV32" s="243">
        <f>IF('Poradie - sporty'!AV35="x",0,'Poradie - sporty'!$DK35/'Poradie - sporty'!AV35)</f>
        <v>0</v>
      </c>
      <c r="AW32" s="243">
        <f>IF('Poradie - sporty'!AW35="x",0,'Poradie - sporty'!$DK35/'Poradie - sporty'!AW35)</f>
        <v>0</v>
      </c>
      <c r="AX32" s="243">
        <f>IF('Poradie - sporty'!AX35="x",0,'Poradie - sporty'!$DK35/'Poradie - sporty'!AX35)</f>
        <v>0.189873417721519</v>
      </c>
      <c r="AY32" s="243">
        <f>IF('Poradie - sporty'!AY35="x",0,'Poradie - sporty'!$DK35/'Poradie - sporty'!AY35)</f>
        <v>0.32608695652173914</v>
      </c>
      <c r="AZ32" s="243">
        <f>IF('Poradie - sporty'!AZ35="x",0,'Poradie - sporty'!$DK35/'Poradie - sporty'!AZ35)</f>
        <v>0.78947368421052633</v>
      </c>
      <c r="BA32" s="243">
        <f>IF('Poradie - sporty'!BA35="x",0,'Poradie - sporty'!$DK35/'Poradie - sporty'!BA35)</f>
        <v>0.1271186440677966</v>
      </c>
      <c r="BB32" s="243">
        <f>IF('Poradie - sporty'!BB35="x",0,'Poradie - sporty'!$DK35/'Poradie - sporty'!BB35)</f>
        <v>0</v>
      </c>
      <c r="BC32" s="243">
        <f>IF('Poradie - sporty'!BC35="x",0,'Poradie - sporty'!$DK35/'Poradie - sporty'!BC35)</f>
        <v>0</v>
      </c>
      <c r="BD32" s="243">
        <f>IF('Poradie - sporty'!BD35="x",0,'Poradie - sporty'!$DK35/'Poradie - sporty'!BD35)</f>
        <v>0</v>
      </c>
      <c r="BE32" s="243">
        <f>IF('Poradie - sporty'!BE35="x",0,'Poradie - sporty'!$DK35/'Poradie - sporty'!BE35)</f>
        <v>0.1744186046511628</v>
      </c>
      <c r="BF32" s="243">
        <f>IF('Poradie - sporty'!BF35="x",0,'Poradie - sporty'!$DK35/'Poradie - sporty'!BF35)</f>
        <v>0.28301886792452829</v>
      </c>
      <c r="BG32" s="243">
        <f>IF('Poradie - sporty'!BG35="x",0,'Poradie - sporty'!$DK35/'Poradie - sporty'!BG35)</f>
        <v>0</v>
      </c>
      <c r="BH32" s="243">
        <f>IF('Poradie - sporty'!BH35="x",0,'Poradie - sporty'!$DK35/'Poradie - sporty'!BH35)</f>
        <v>0</v>
      </c>
      <c r="BI32" s="243">
        <f>IF('Poradie - sporty'!BI35="x",0,'Poradie - sporty'!$DK35/'Poradie - sporty'!BI35)</f>
        <v>0.27272727272727271</v>
      </c>
      <c r="BJ32" s="243">
        <f>IF('Poradie - sporty'!BJ35="x",0,'Poradie - sporty'!$DK35/'Poradie - sporty'!BJ35)</f>
        <v>0.34883720930232559</v>
      </c>
      <c r="BK32" s="243">
        <f>IF('Poradie - sporty'!BK35="x",0,'Poradie - sporty'!$DK35/'Poradie - sporty'!BK35)</f>
        <v>0</v>
      </c>
      <c r="BL32" s="243">
        <f>IF('Poradie - sporty'!BL35="x",0,'Poradie - sporty'!$DK35/'Poradie - sporty'!BL35)</f>
        <v>0</v>
      </c>
      <c r="BM32" s="243">
        <f>IF('Poradie - sporty'!BM35="x",0,'Poradie - sporty'!$DK35/'Poradie - sporty'!BM35)</f>
        <v>0</v>
      </c>
      <c r="BN32" s="243">
        <f>IF('Poradie - sporty'!BN35="x",0,'Poradie - sporty'!$DK35/'Poradie - sporty'!BN35)</f>
        <v>0</v>
      </c>
      <c r="BO32" s="243">
        <f>IF('Poradie - sporty'!BO35="x",0,'Poradie - sporty'!$DK35/'Poradie - sporty'!BO35)</f>
        <v>0.14423076923076922</v>
      </c>
      <c r="BP32" s="243">
        <f>IF('Poradie - sporty'!BP35="x",0,'Poradie - sporty'!$DK35/'Poradie - sporty'!BP35)</f>
        <v>0</v>
      </c>
      <c r="BQ32" s="243">
        <f>IF('Poradie - sporty'!BQ35="x",0,'Poradie - sporty'!$DK35/'Poradie - sporty'!BQ35)</f>
        <v>0.5</v>
      </c>
      <c r="BR32" s="243">
        <f>IF('Poradie - sporty'!BR35="x",0,'Poradie - sporty'!$DK35/'Poradie - sporty'!BR35)</f>
        <v>0.56603773584905659</v>
      </c>
      <c r="BS32" s="243">
        <f>IF('Poradie - sporty'!BS35="x",0,'Poradie - sporty'!$DK35/'Poradie - sporty'!BS35)</f>
        <v>0</v>
      </c>
      <c r="BT32" s="243">
        <f>IF('Poradie - sporty'!BT35="x",0,'Poradie - sporty'!$DK35/'Poradie - sporty'!BT35)</f>
        <v>0.65217391304347827</v>
      </c>
      <c r="BU32" s="243">
        <f>IF('Poradie - sporty'!BU35="x",0,'Poradie - sporty'!$DK35/'Poradie - sporty'!BU35)</f>
        <v>0</v>
      </c>
      <c r="BV32" s="243">
        <f>IF('Poradie - sporty'!BV35="x",0,'Poradie - sporty'!$DK35/'Poradie - sporty'!BV35)</f>
        <v>0</v>
      </c>
      <c r="BW32" s="243">
        <f>IF('Poradie - sporty'!BW35="x",0,'Poradie - sporty'!$DK35/'Poradie - sporty'!BW35)</f>
        <v>0</v>
      </c>
      <c r="BX32" s="243">
        <f>IF('Poradie - sporty'!BX35="x",0,'Poradie - sporty'!$DK35/'Poradie - sporty'!BX35)</f>
        <v>0</v>
      </c>
      <c r="BY32" s="243">
        <f>IF('Poradie - sporty'!BY35="x",0,'Poradie - sporty'!$DK35/'Poradie - sporty'!BY35)</f>
        <v>0</v>
      </c>
      <c r="BZ32" s="243">
        <f>IF('Poradie - sporty'!BZ35="x",0,'Poradie - sporty'!$DK35/'Poradie - sporty'!BZ35)</f>
        <v>0.46153846153846156</v>
      </c>
      <c r="CA32" s="243">
        <f>IF('Poradie - sporty'!CA35="x",0,'Poradie - sporty'!$DK35/'Poradie - sporty'!CA35)</f>
        <v>0</v>
      </c>
      <c r="CB32" s="243">
        <f>IF('Poradie - sporty'!CB35="x",0,'Poradie - sporty'!$DK35/'Poradie - sporty'!CB35)</f>
        <v>0.3125</v>
      </c>
      <c r="CC32" s="243">
        <f>IF('Poradie - sporty'!CC35="x",0,'Poradie - sporty'!$DK35/'Poradie - sporty'!CC35)</f>
        <v>0</v>
      </c>
      <c r="CD32" s="243">
        <f>IF('Poradie - sporty'!CD35="x",0,'Poradie - sporty'!$DK35/'Poradie - sporty'!CD35)</f>
        <v>0</v>
      </c>
      <c r="CE32" s="243">
        <f>IF('Poradie - sporty'!CE35="x",0,'Poradie - sporty'!$DK35/'Poradie - sporty'!CE35)</f>
        <v>0</v>
      </c>
      <c r="CF32" s="243">
        <f>IF('Poradie - sporty'!CF35="x",0,'Poradie - sporty'!$DK35/'Poradie - sporty'!CF35)</f>
        <v>0</v>
      </c>
      <c r="CG32" s="243">
        <f>IF('Poradie - sporty'!CG35="x",0,'Poradie - sporty'!$DK35/'Poradie - sporty'!CG35)</f>
        <v>0.27777777777777779</v>
      </c>
      <c r="CH32" s="243">
        <f>IF('Poradie - sporty'!CH35="x",0,'Poradie - sporty'!$DK35/'Poradie - sporty'!CH35)</f>
        <v>0.18072289156626506</v>
      </c>
      <c r="CI32" s="243">
        <f>IF('Poradie - sporty'!CI35="x",0,'Poradie - sporty'!$DK35/'Poradie - sporty'!CI35)</f>
        <v>0</v>
      </c>
      <c r="CJ32" s="243">
        <f>IF('Poradie - sporty'!CJ35="x",0,'Poradie - sporty'!$DK35/'Poradie - sporty'!CJ35)</f>
        <v>0</v>
      </c>
      <c r="CK32" s="243">
        <f>IF('Poradie - sporty'!CK35="x",0,'Poradie - sporty'!$DK35/'Poradie - sporty'!CK35)</f>
        <v>0</v>
      </c>
      <c r="CL32" s="243">
        <f>IF('Poradie - sporty'!CL35="x",0,'Poradie - sporty'!$DK35/'Poradie - sporty'!CL35)</f>
        <v>0.18292682926829268</v>
      </c>
      <c r="CM32" s="243">
        <f>IF('Poradie - sporty'!CM35="x",0,'Poradie - sporty'!$DK35/'Poradie - sporty'!CM35)</f>
        <v>0.26785714285714285</v>
      </c>
      <c r="CN32" s="243">
        <f>IF('Poradie - sporty'!CN35="x",0,'Poradie - sporty'!$DK35/'Poradie - sporty'!CN35)</f>
        <v>0</v>
      </c>
      <c r="CO32" s="243">
        <f>IF('Poradie - sporty'!CO35="x",0,'Poradie - sporty'!$DK35/'Poradie - sporty'!CO35)</f>
        <v>0.23809523809523808</v>
      </c>
      <c r="CP32" s="243">
        <f>IF('Poradie - sporty'!CP35="x",0,'Poradie - sporty'!$DK35/'Poradie - sporty'!CP35)</f>
        <v>0</v>
      </c>
      <c r="CQ32" s="243">
        <f>IF('Poradie - sporty'!CQ35="x",0,'Poradie - sporty'!$DK35/'Poradie - sporty'!CQ35)</f>
        <v>0</v>
      </c>
      <c r="CR32" s="243">
        <f>IF('Poradie - sporty'!CR35="x",0,'Poradie - sporty'!$DK35/'Poradie - sporty'!CR35)</f>
        <v>0.31914893617021278</v>
      </c>
      <c r="CS32" s="243">
        <f>IF('Poradie - sporty'!CS35="x",0,'Poradie - sporty'!$DK35/'Poradie - sporty'!CS35)</f>
        <v>0.83333333333333337</v>
      </c>
      <c r="CT32" s="243">
        <f>IF('Poradie - sporty'!CT35="x",0,'Poradie - sporty'!$DK35/'Poradie - sporty'!CT35)</f>
        <v>0</v>
      </c>
      <c r="CU32" s="243">
        <f>IF('Poradie - sporty'!CU35="x",0,'Poradie - sporty'!$DK35/'Poradie - sporty'!CU35)</f>
        <v>0</v>
      </c>
      <c r="CV32" s="243">
        <f>IF('Poradie - sporty'!CV35="x",0,'Poradie - sporty'!$DK35/'Poradie - sporty'!CV35)</f>
        <v>0</v>
      </c>
      <c r="CW32" s="243">
        <f>IF('Poradie - sporty'!CW35="x",0,'Poradie - sporty'!$DK35/'Poradie - sporty'!CW35)</f>
        <v>0</v>
      </c>
      <c r="CX32" s="243">
        <f>IF('Poradie - sporty'!CX35="x",0,'Poradie - sporty'!$DK35/'Poradie - sporty'!CX35)</f>
        <v>1</v>
      </c>
      <c r="CY32" s="243">
        <f>IF('Poradie - sporty'!CY35="x",0,'Poradie - sporty'!$DK35/'Poradie - sporty'!CY35)</f>
        <v>0.375</v>
      </c>
      <c r="CZ32" s="243">
        <f>IF('Poradie - sporty'!CZ35="x",0,'Poradie - sporty'!$DK35/'Poradie - sporty'!CZ35)</f>
        <v>0.11029411764705882</v>
      </c>
      <c r="DA32" s="243">
        <f>IF('Poradie - sporty'!DA35="x",0,'Poradie - sporty'!$DK35/'Poradie - sporty'!DA35)</f>
        <v>0.24590163934426229</v>
      </c>
      <c r="DB32" s="243">
        <f>IF('Poradie - sporty'!DB35="x",0,'Poradie - sporty'!$DK35/'Poradie - sporty'!DB35)</f>
        <v>0.34090909090909088</v>
      </c>
      <c r="DC32" s="243">
        <f>IF('Poradie - sporty'!DC35="x",0,'Poradie - sporty'!$DK35/'Poradie - sporty'!DC35)</f>
        <v>0</v>
      </c>
      <c r="DD32" s="243">
        <f>IF('Poradie - sporty'!DD35="x",0,'Poradie - sporty'!$DK35/'Poradie - sporty'!DD35)</f>
        <v>0.23809523809523808</v>
      </c>
      <c r="DE32" s="243">
        <f>IF('Poradie - sporty'!DE35="x",0,'Poradie - sporty'!$DK35/'Poradie - sporty'!DE35)</f>
        <v>0.1875</v>
      </c>
      <c r="DF32" s="243">
        <f>IF('Poradie - sporty'!DF35="x",0,'Poradie - sporty'!$DK35/'Poradie - sporty'!DF35)</f>
        <v>0</v>
      </c>
      <c r="DG32" s="243">
        <f>IF('Poradie - sporty'!DG35="x",0,'Poradie - sporty'!$DK35/'Poradie - sporty'!DG35)</f>
        <v>0</v>
      </c>
      <c r="DH32" s="243">
        <f>IF('Poradie - sporty'!DH35="x",0,'Poradie - sporty'!$DK35/'Poradie - sporty'!DH35)</f>
        <v>0</v>
      </c>
      <c r="DI32" s="243">
        <f>IF('Poradie - sporty'!DI35="x",0,'Poradie - sporty'!$DK35/'Poradie - sporty'!DI35)</f>
        <v>0</v>
      </c>
    </row>
    <row r="33" spans="1:113" ht="14.25" customHeight="1" x14ac:dyDescent="0.25">
      <c r="A33" s="239" t="s">
        <v>35</v>
      </c>
      <c r="B33" s="243">
        <f>IF('Poradie - sporty'!B36="x",0,'Poradie - sporty'!$DK36/'Poradie - sporty'!B36)</f>
        <v>0.14705882352941177</v>
      </c>
      <c r="C33" s="243">
        <f>IF('Poradie - sporty'!C36="x",0,'Poradie - sporty'!$DK36/'Poradie - sporty'!C36)</f>
        <v>0.20833333333333334</v>
      </c>
      <c r="D33" s="243">
        <f>IF('Poradie - sporty'!D36="x",0,'Poradie - sporty'!$DK36/'Poradie - sporty'!D36)</f>
        <v>0.55555555555555558</v>
      </c>
      <c r="E33" s="243">
        <f>IF('Poradie - sporty'!E36="x",0,'Poradie - sporty'!$DK36/'Poradie - sporty'!E36)</f>
        <v>4.6728971962616821E-2</v>
      </c>
      <c r="F33" s="243">
        <f>IF('Poradie - sporty'!F36="x",0,'Poradie - sporty'!$DK36/'Poradie - sporty'!F36)</f>
        <v>0.5</v>
      </c>
      <c r="G33" s="243">
        <f>IF('Poradie - sporty'!G36="x",0,'Poradie - sporty'!$DK36/'Poradie - sporty'!G36)</f>
        <v>0.14285714285714285</v>
      </c>
      <c r="H33" s="243">
        <f>IF('Poradie - sporty'!H36="x",0,'Poradie - sporty'!$DK36/'Poradie - sporty'!H36)</f>
        <v>0</v>
      </c>
      <c r="I33" s="243">
        <f>IF('Poradie - sporty'!I36="x",0,'Poradie - sporty'!$DK36/'Poradie - sporty'!I36)</f>
        <v>0.18518518518518517</v>
      </c>
      <c r="J33" s="243">
        <f>IF('Poradie - sporty'!J36="x",0,'Poradie - sporty'!$DK36/'Poradie - sporty'!J36)</f>
        <v>9.8039215686274508E-2</v>
      </c>
      <c r="K33" s="243">
        <f>IF('Poradie - sporty'!K36="x",0,'Poradie - sporty'!$DK36/'Poradie - sporty'!K36)</f>
        <v>0.38461538461538464</v>
      </c>
      <c r="L33" s="243">
        <f>IF('Poradie - sporty'!L36="x",0,'Poradie - sporty'!$DK36/'Poradie - sporty'!L36)</f>
        <v>8.771929824561403E-2</v>
      </c>
      <c r="M33" s="243">
        <f>IF('Poradie - sporty'!M36="x",0,'Poradie - sporty'!$DK36/'Poradie - sporty'!M36)</f>
        <v>0.13513513513513514</v>
      </c>
      <c r="N33" s="243">
        <f>IF('Poradie - sporty'!N36="x",0,'Poradie - sporty'!$DK36/'Poradie - sporty'!N36)</f>
        <v>0</v>
      </c>
      <c r="O33" s="243">
        <f>IF('Poradie - sporty'!O36="x",0,'Poradie - sporty'!$DK36/'Poradie - sporty'!O36)</f>
        <v>0.12195121951219512</v>
      </c>
      <c r="P33" s="243">
        <f>IF('Poradie - sporty'!P36="x",0,'Poradie - sporty'!$DK36/'Poradie - sporty'!P36)</f>
        <v>9.5238095238095233E-2</v>
      </c>
      <c r="Q33" s="243">
        <f>IF('Poradie - sporty'!Q36="x",0,'Poradie - sporty'!$DK36/'Poradie - sporty'!Q36)</f>
        <v>0</v>
      </c>
      <c r="R33" s="243">
        <f>IF('Poradie - sporty'!R36="x",0,'Poradie - sporty'!$DK36/'Poradie - sporty'!R36)</f>
        <v>0.13157894736842105</v>
      </c>
      <c r="S33" s="243">
        <f>IF('Poradie - sporty'!S36="x",0,'Poradie - sporty'!$DK36/'Poradie - sporty'!S36)</f>
        <v>0.25</v>
      </c>
      <c r="T33" s="243">
        <f>IF('Poradie - sporty'!T36="x",0,'Poradie - sporty'!$DK36/'Poradie - sporty'!T36)</f>
        <v>9.6153846153846159E-2</v>
      </c>
      <c r="U33" s="243">
        <f>IF('Poradie - sporty'!U36="x",0,'Poradie - sporty'!$DK36/'Poradie - sporty'!U36)</f>
        <v>0.17241379310344829</v>
      </c>
      <c r="V33" s="243">
        <f>IF('Poradie - sporty'!V36="x",0,'Poradie - sporty'!$DK36/'Poradie - sporty'!V36)</f>
        <v>8.771929824561403E-2</v>
      </c>
      <c r="W33" s="243">
        <f>IF('Poradie - sporty'!W36="x",0,'Poradie - sporty'!$DK36/'Poradie - sporty'!W36)</f>
        <v>0.55555555555555558</v>
      </c>
      <c r="X33" s="243">
        <f>IF('Poradie - sporty'!X36="x",0,'Poradie - sporty'!$DK36/'Poradie - sporty'!X36)</f>
        <v>0.33333333333333331</v>
      </c>
      <c r="Y33" s="243">
        <f>IF('Poradie - sporty'!Y36="x",0,'Poradie - sporty'!$DK36/'Poradie - sporty'!Y36)</f>
        <v>0</v>
      </c>
      <c r="Z33" s="243">
        <f>IF('Poradie - sporty'!Z36="x",0,'Poradie - sporty'!$DK36/'Poradie - sporty'!Z36)</f>
        <v>6.097560975609756E-2</v>
      </c>
      <c r="AA33" s="243">
        <f>IF('Poradie - sporty'!AA36="x",0,'Poradie - sporty'!$DK36/'Poradie - sporty'!AA36)</f>
        <v>0.33333333333333331</v>
      </c>
      <c r="AB33" s="243">
        <f>IF('Poradie - sporty'!AB36="x",0,'Poradie - sporty'!$DK36/'Poradie - sporty'!AB36)</f>
        <v>0.25</v>
      </c>
      <c r="AC33" s="243">
        <f>IF('Poradie - sporty'!AC36="x",0,'Poradie - sporty'!$DK36/'Poradie - sporty'!AC36)</f>
        <v>0.16666666666666666</v>
      </c>
      <c r="AD33" s="243">
        <f>IF('Poradie - sporty'!AD36="x",0,'Poradie - sporty'!$DK36/'Poradie - sporty'!AD36)</f>
        <v>0.14285714285714285</v>
      </c>
      <c r="AE33" s="243">
        <f>IF('Poradie - sporty'!AE36="x",0,'Poradie - sporty'!$DK36/'Poradie - sporty'!AE36)</f>
        <v>0.16949152542372881</v>
      </c>
      <c r="AF33" s="243">
        <f>IF('Poradie - sporty'!AF36="x",0,'Poradie - sporty'!$DK36/'Poradie - sporty'!AF36)</f>
        <v>0</v>
      </c>
      <c r="AG33" s="243">
        <f>IF('Poradie - sporty'!AG36="x",0,'Poradie - sporty'!$DK36/'Poradie - sporty'!AG36)</f>
        <v>0.2</v>
      </c>
      <c r="AH33" s="243">
        <f>IF('Poradie - sporty'!AH36="x",0,'Poradie - sporty'!$DK36/'Poradie - sporty'!AH36)</f>
        <v>0.29411764705882354</v>
      </c>
      <c r="AI33" s="243">
        <f>IF('Poradie - sporty'!AI36="x",0,'Poradie - sporty'!$DK36/'Poradie - sporty'!AI36)</f>
        <v>0.14285714285714285</v>
      </c>
      <c r="AJ33" s="243">
        <f>IF('Poradie - sporty'!AJ36="x",0,'Poradie - sporty'!$DK36/'Poradie - sporty'!AJ36)</f>
        <v>9.2592592592592587E-2</v>
      </c>
      <c r="AK33" s="243">
        <f>IF('Poradie - sporty'!AK36="x",0,'Poradie - sporty'!$DK36/'Poradie - sporty'!AK36)</f>
        <v>0.625</v>
      </c>
      <c r="AL33" s="243">
        <f>IF('Poradie - sporty'!AL36="x",0,'Poradie - sporty'!$DK36/'Poradie - sporty'!AL36)</f>
        <v>0</v>
      </c>
      <c r="AM33" s="243">
        <f>IF('Poradie - sporty'!AM36="x",0,'Poradie - sporty'!$DK36/'Poradie - sporty'!AM36)</f>
        <v>0</v>
      </c>
      <c r="AN33" s="243">
        <f>IF('Poradie - sporty'!AN36="x",0,'Poradie - sporty'!$DK36/'Poradie - sporty'!AN36)</f>
        <v>0.22727272727272727</v>
      </c>
      <c r="AO33" s="243">
        <f>IF('Poradie - sporty'!AO36="x",0,'Poradie - sporty'!$DK36/'Poradie - sporty'!AO36)</f>
        <v>0.16666666666666666</v>
      </c>
      <c r="AP33" s="243">
        <f>IF('Poradie - sporty'!AP36="x",0,'Poradie - sporty'!$DK36/'Poradie - sporty'!AP36)</f>
        <v>0.13157894736842105</v>
      </c>
      <c r="AQ33" s="243">
        <f>IF('Poradie - sporty'!AQ36="x",0,'Poradie - sporty'!$DK36/'Poradie - sporty'!AQ36)</f>
        <v>1</v>
      </c>
      <c r="AR33" s="243">
        <f>IF('Poradie - sporty'!AR36="x",0,'Poradie - sporty'!$DK36/'Poradie - sporty'!AR36)</f>
        <v>1</v>
      </c>
      <c r="AS33" s="243">
        <f>IF('Poradie - sporty'!AS36="x",0,'Poradie - sporty'!$DK36/'Poradie - sporty'!AS36)</f>
        <v>0.1</v>
      </c>
      <c r="AT33" s="243">
        <f>IF('Poradie - sporty'!AT36="x",0,'Poradie - sporty'!$DK36/'Poradie - sporty'!AT36)</f>
        <v>0.29411764705882354</v>
      </c>
      <c r="AU33" s="243">
        <f>IF('Poradie - sporty'!AU36="x",0,'Poradie - sporty'!$DK36/'Poradie - sporty'!AU36)</f>
        <v>0.5</v>
      </c>
      <c r="AV33" s="243">
        <f>IF('Poradie - sporty'!AV36="x",0,'Poradie - sporty'!$DK36/'Poradie - sporty'!AV36)</f>
        <v>0</v>
      </c>
      <c r="AW33" s="243">
        <f>IF('Poradie - sporty'!AW36="x",0,'Poradie - sporty'!$DK36/'Poradie - sporty'!AW36)</f>
        <v>0</v>
      </c>
      <c r="AX33" s="243">
        <f>IF('Poradie - sporty'!AX36="x",0,'Poradie - sporty'!$DK36/'Poradie - sporty'!AX36)</f>
        <v>0.625</v>
      </c>
      <c r="AY33" s="243">
        <f>IF('Poradie - sporty'!AY36="x",0,'Poradie - sporty'!$DK36/'Poradie - sporty'!AY36)</f>
        <v>0.25</v>
      </c>
      <c r="AZ33" s="243">
        <f>IF('Poradie - sporty'!AZ36="x",0,'Poradie - sporty'!$DK36/'Poradie - sporty'!AZ36)</f>
        <v>0</v>
      </c>
      <c r="BA33" s="243">
        <f>IF('Poradie - sporty'!BA36="x",0,'Poradie - sporty'!$DK36/'Poradie - sporty'!BA36)</f>
        <v>0.25</v>
      </c>
      <c r="BB33" s="243">
        <f>IF('Poradie - sporty'!BB36="x",0,'Poradie - sporty'!$DK36/'Poradie - sporty'!BB36)</f>
        <v>0.19230769230769232</v>
      </c>
      <c r="BC33" s="243">
        <f>IF('Poradie - sporty'!BC36="x",0,'Poradie - sporty'!$DK36/'Poradie - sporty'!BC36)</f>
        <v>1</v>
      </c>
      <c r="BD33" s="243">
        <f>IF('Poradie - sporty'!BD36="x",0,'Poradie - sporty'!$DK36/'Poradie - sporty'!BD36)</f>
        <v>0</v>
      </c>
      <c r="BE33" s="243">
        <f>IF('Poradie - sporty'!BE36="x",0,'Poradie - sporty'!$DK36/'Poradie - sporty'!BE36)</f>
        <v>0.15151515151515152</v>
      </c>
      <c r="BF33" s="243">
        <f>IF('Poradie - sporty'!BF36="x",0,'Poradie - sporty'!$DK36/'Poradie - sporty'!BF36)</f>
        <v>0.5</v>
      </c>
      <c r="BG33" s="243">
        <f>IF('Poradie - sporty'!BG36="x",0,'Poradie - sporty'!$DK36/'Poradie - sporty'!BG36)</f>
        <v>0.5</v>
      </c>
      <c r="BH33" s="243">
        <f>IF('Poradie - sporty'!BH36="x",0,'Poradie - sporty'!$DK36/'Poradie - sporty'!BH36)</f>
        <v>0.125</v>
      </c>
      <c r="BI33" s="243">
        <f>IF('Poradie - sporty'!BI36="x",0,'Poradie - sporty'!$DK36/'Poradie - sporty'!BI36)</f>
        <v>0.55555555555555558</v>
      </c>
      <c r="BJ33" s="243">
        <f>IF('Poradie - sporty'!BJ36="x",0,'Poradie - sporty'!$DK36/'Poradie - sporty'!BJ36)</f>
        <v>0.16129032258064516</v>
      </c>
      <c r="BK33" s="243">
        <f>IF('Poradie - sporty'!BK36="x",0,'Poradie - sporty'!$DK36/'Poradie - sporty'!BK36)</f>
        <v>0</v>
      </c>
      <c r="BL33" s="243">
        <f>IF('Poradie - sporty'!BL36="x",0,'Poradie - sporty'!$DK36/'Poradie - sporty'!BL36)</f>
        <v>0.16666666666666666</v>
      </c>
      <c r="BM33" s="243">
        <f>IF('Poradie - sporty'!BM36="x",0,'Poradie - sporty'!$DK36/'Poradie - sporty'!BM36)</f>
        <v>0</v>
      </c>
      <c r="BN33" s="243">
        <f>IF('Poradie - sporty'!BN36="x",0,'Poradie - sporty'!$DK36/'Poradie - sporty'!BN36)</f>
        <v>0.27777777777777779</v>
      </c>
      <c r="BO33" s="243">
        <f>IF('Poradie - sporty'!BO36="x",0,'Poradie - sporty'!$DK36/'Poradie - sporty'!BO36)</f>
        <v>7.5187969924812026E-2</v>
      </c>
      <c r="BP33" s="243">
        <f>IF('Poradie - sporty'!BP36="x",0,'Poradie - sporty'!$DK36/'Poradie - sporty'!BP36)</f>
        <v>0.38461538461538464</v>
      </c>
      <c r="BQ33" s="243">
        <f>IF('Poradie - sporty'!BQ36="x",0,'Poradie - sporty'!$DK36/'Poradie - sporty'!BQ36)</f>
        <v>0.16129032258064516</v>
      </c>
      <c r="BR33" s="243">
        <f>IF('Poradie - sporty'!BR36="x",0,'Poradie - sporty'!$DK36/'Poradie - sporty'!BR36)</f>
        <v>0.10638297872340426</v>
      </c>
      <c r="BS33" s="243">
        <f>IF('Poradie - sporty'!BS36="x",0,'Poradie - sporty'!$DK36/'Poradie - sporty'!BS36)</f>
        <v>0</v>
      </c>
      <c r="BT33" s="243">
        <f>IF('Poradie - sporty'!BT36="x",0,'Poradie - sporty'!$DK36/'Poradie - sporty'!BT36)</f>
        <v>0.27777777777777779</v>
      </c>
      <c r="BU33" s="243">
        <f>IF('Poradie - sporty'!BU36="x",0,'Poradie - sporty'!$DK36/'Poradie - sporty'!BU36)</f>
        <v>0.26315789473684209</v>
      </c>
      <c r="BV33" s="243">
        <f>IF('Poradie - sporty'!BV36="x",0,'Poradie - sporty'!$DK36/'Poradie - sporty'!BV36)</f>
        <v>0</v>
      </c>
      <c r="BW33" s="243">
        <f>IF('Poradie - sporty'!BW36="x",0,'Poradie - sporty'!$DK36/'Poradie - sporty'!BW36)</f>
        <v>0</v>
      </c>
      <c r="BX33" s="243">
        <f>IF('Poradie - sporty'!BX36="x",0,'Poradie - sporty'!$DK36/'Poradie - sporty'!BX36)</f>
        <v>0</v>
      </c>
      <c r="BY33" s="243">
        <f>IF('Poradie - sporty'!BY36="x",0,'Poradie - sporty'!$DK36/'Poradie - sporty'!BY36)</f>
        <v>0.625</v>
      </c>
      <c r="BZ33" s="243">
        <f>IF('Poradie - sporty'!BZ36="x",0,'Poradie - sporty'!$DK36/'Poradie - sporty'!BZ36)</f>
        <v>0.15384615384615385</v>
      </c>
      <c r="CA33" s="243">
        <f>IF('Poradie - sporty'!CA36="x",0,'Poradie - sporty'!$DK36/'Poradie - sporty'!CA36)</f>
        <v>0.26315789473684209</v>
      </c>
      <c r="CB33" s="243">
        <f>IF('Poradie - sporty'!CB36="x",0,'Poradie - sporty'!$DK36/'Poradie - sporty'!CB36)</f>
        <v>0.2</v>
      </c>
      <c r="CC33" s="243">
        <f>IF('Poradie - sporty'!CC36="x",0,'Poradie - sporty'!$DK36/'Poradie - sporty'!CC36)</f>
        <v>0</v>
      </c>
      <c r="CD33" s="243">
        <f>IF('Poradie - sporty'!CD36="x",0,'Poradie - sporty'!$DK36/'Poradie - sporty'!CD36)</f>
        <v>8.3333333333333329E-2</v>
      </c>
      <c r="CE33" s="243">
        <f>IF('Poradie - sporty'!CE36="x",0,'Poradie - sporty'!$DK36/'Poradie - sporty'!CE36)</f>
        <v>0.20833333333333334</v>
      </c>
      <c r="CF33" s="243">
        <f>IF('Poradie - sporty'!CF36="x",0,'Poradie - sporty'!$DK36/'Poradie - sporty'!CF36)</f>
        <v>0.25</v>
      </c>
      <c r="CG33" s="243">
        <f>IF('Poradie - sporty'!CG36="x",0,'Poradie - sporty'!$DK36/'Poradie - sporty'!CG36)</f>
        <v>7.4626865671641784E-2</v>
      </c>
      <c r="CH33" s="243">
        <f>IF('Poradie - sporty'!CH36="x",0,'Poradie - sporty'!$DK36/'Poradie - sporty'!CH36)</f>
        <v>0.17857142857142858</v>
      </c>
      <c r="CI33" s="243">
        <f>IF('Poradie - sporty'!CI36="x",0,'Poradie - sporty'!$DK36/'Poradie - sporty'!CI36)</f>
        <v>7.1942446043165464E-2</v>
      </c>
      <c r="CJ33" s="243">
        <f>IF('Poradie - sporty'!CJ36="x",0,'Poradie - sporty'!$DK36/'Poradie - sporty'!CJ36)</f>
        <v>0.19230769230769232</v>
      </c>
      <c r="CK33" s="243">
        <f>IF('Poradie - sporty'!CK36="x",0,'Poradie - sporty'!$DK36/'Poradie - sporty'!CK36)</f>
        <v>0</v>
      </c>
      <c r="CL33" s="243">
        <f>IF('Poradie - sporty'!CL36="x",0,'Poradie - sporty'!$DK36/'Poradie - sporty'!CL36)</f>
        <v>0.38461538461538464</v>
      </c>
      <c r="CM33" s="243">
        <f>IF('Poradie - sporty'!CM36="x",0,'Poradie - sporty'!$DK36/'Poradie - sporty'!CM36)</f>
        <v>0.45454545454545453</v>
      </c>
      <c r="CN33" s="243">
        <f>IF('Poradie - sporty'!CN36="x",0,'Poradie - sporty'!$DK36/'Poradie - sporty'!CN36)</f>
        <v>0</v>
      </c>
      <c r="CO33" s="243">
        <f>IF('Poradie - sporty'!CO36="x",0,'Poradie - sporty'!$DK36/'Poradie - sporty'!CO36)</f>
        <v>0.14285714285714285</v>
      </c>
      <c r="CP33" s="243">
        <f>IF('Poradie - sporty'!CP36="x",0,'Poradie - sporty'!$DK36/'Poradie - sporty'!CP36)</f>
        <v>0.25</v>
      </c>
      <c r="CQ33" s="243">
        <f>IF('Poradie - sporty'!CQ36="x",0,'Poradie - sporty'!$DK36/'Poradie - sporty'!CQ36)</f>
        <v>0.33333333333333331</v>
      </c>
      <c r="CR33" s="243">
        <f>IF('Poradie - sporty'!CR36="x",0,'Poradie - sporty'!$DK36/'Poradie - sporty'!CR36)</f>
        <v>0.1388888888888889</v>
      </c>
      <c r="CS33" s="243">
        <f>IF('Poradie - sporty'!CS36="x",0,'Poradie - sporty'!$DK36/'Poradie - sporty'!CS36)</f>
        <v>1</v>
      </c>
      <c r="CT33" s="243">
        <f>IF('Poradie - sporty'!CT36="x",0,'Poradie - sporty'!$DK36/'Poradie - sporty'!CT36)</f>
        <v>0.18181818181818182</v>
      </c>
      <c r="CU33" s="243">
        <f>IF('Poradie - sporty'!CU36="x",0,'Poradie - sporty'!$DK36/'Poradie - sporty'!CU36)</f>
        <v>0</v>
      </c>
      <c r="CV33" s="243">
        <f>IF('Poradie - sporty'!CV36="x",0,'Poradie - sporty'!$DK36/'Poradie - sporty'!CV36)</f>
        <v>0.7142857142857143</v>
      </c>
      <c r="CW33" s="243">
        <f>IF('Poradie - sporty'!CW36="x",0,'Poradie - sporty'!$DK36/'Poradie - sporty'!CW36)</f>
        <v>9.4339622641509441E-2</v>
      </c>
      <c r="CX33" s="243">
        <f>IF('Poradie - sporty'!CX36="x",0,'Poradie - sporty'!$DK36/'Poradie - sporty'!CX36)</f>
        <v>0.5</v>
      </c>
      <c r="CY33" s="243">
        <f>IF('Poradie - sporty'!CY36="x",0,'Poradie - sporty'!$DK36/'Poradie - sporty'!CY36)</f>
        <v>0.3125</v>
      </c>
      <c r="CZ33" s="243">
        <f>IF('Poradie - sporty'!CZ36="x",0,'Poradie - sporty'!$DK36/'Poradie - sporty'!CZ36)</f>
        <v>9.0909090909090912E-2</v>
      </c>
      <c r="DA33" s="243">
        <f>IF('Poradie - sporty'!DA36="x",0,'Poradie - sporty'!$DK36/'Poradie - sporty'!DA36)</f>
        <v>0.15625</v>
      </c>
      <c r="DB33" s="243">
        <f>IF('Poradie - sporty'!DB36="x",0,'Poradie - sporty'!$DK36/'Poradie - sporty'!DB36)</f>
        <v>0.27777777777777779</v>
      </c>
      <c r="DC33" s="243">
        <f>IF('Poradie - sporty'!DC36="x",0,'Poradie - sporty'!$DK36/'Poradie - sporty'!DC36)</f>
        <v>0</v>
      </c>
      <c r="DD33" s="243">
        <f>IF('Poradie - sporty'!DD36="x",0,'Poradie - sporty'!$DK36/'Poradie - sporty'!DD36)</f>
        <v>0.15151515151515152</v>
      </c>
      <c r="DE33" s="243">
        <f>IF('Poradie - sporty'!DE36="x",0,'Poradie - sporty'!$DK36/'Poradie - sporty'!DE36)</f>
        <v>0.10416666666666667</v>
      </c>
      <c r="DF33" s="243">
        <f>IF('Poradie - sporty'!DF36="x",0,'Poradie - sporty'!$DK36/'Poradie - sporty'!DF36)</f>
        <v>0.25</v>
      </c>
      <c r="DG33" s="243">
        <f>IF('Poradie - sporty'!DG36="x",0,'Poradie - sporty'!$DK36/'Poradie - sporty'!DG36)</f>
        <v>8.4745762711864403E-2</v>
      </c>
      <c r="DH33" s="243">
        <f>IF('Poradie - sporty'!DH36="x",0,'Poradie - sporty'!$DK36/'Poradie - sporty'!DH36)</f>
        <v>0.41666666666666669</v>
      </c>
      <c r="DI33" s="243">
        <f>IF('Poradie - sporty'!DI36="x",0,'Poradie - sporty'!$DK36/'Poradie - sporty'!DI36)</f>
        <v>6.4935064935064929E-2</v>
      </c>
    </row>
    <row r="34" spans="1:113" ht="14.25" customHeight="1" x14ac:dyDescent="0.25">
      <c r="A34" s="239" t="s">
        <v>36</v>
      </c>
      <c r="B34" s="243">
        <f>IF('Poradie - sporty'!B37="x",0,'Poradie - sporty'!$DK37/'Poradie - sporty'!B37)</f>
        <v>1.5625E-2</v>
      </c>
      <c r="C34" s="243">
        <f>IF('Poradie - sporty'!C37="x",0,'Poradie - sporty'!$DK37/'Poradie - sporty'!C37)</f>
        <v>0.25</v>
      </c>
      <c r="D34" s="243">
        <f>IF('Poradie - sporty'!D37="x",0,'Poradie - sporty'!$DK37/'Poradie - sporty'!D37)</f>
        <v>5.8823529411764705E-2</v>
      </c>
      <c r="E34" s="243">
        <f>IF('Poradie - sporty'!E37="x",0,'Poradie - sporty'!$DK37/'Poradie - sporty'!E37)</f>
        <v>5.8823529411764705E-2</v>
      </c>
      <c r="F34" s="243">
        <f>IF('Poradie - sporty'!F37="x",0,'Poradie - sporty'!$DK37/'Poradie - sporty'!F37)</f>
        <v>0</v>
      </c>
      <c r="G34" s="243">
        <f>IF('Poradie - sporty'!G37="x",0,'Poradie - sporty'!$DK37/'Poradie - sporty'!G37)</f>
        <v>2.0408163265306121E-2</v>
      </c>
      <c r="H34" s="243">
        <f>IF('Poradie - sporty'!H37="x",0,'Poradie - sporty'!$DK37/'Poradie - sporty'!H37)</f>
        <v>0</v>
      </c>
      <c r="I34" s="243">
        <f>IF('Poradie - sporty'!I37="x",0,'Poradie - sporty'!$DK37/'Poradie - sporty'!I37)</f>
        <v>0.125</v>
      </c>
      <c r="J34" s="243">
        <f>IF('Poradie - sporty'!J37="x",0,'Poradie - sporty'!$DK37/'Poradie - sporty'!J37)</f>
        <v>3.3333333333333333E-2</v>
      </c>
      <c r="K34" s="243">
        <f>IF('Poradie - sporty'!K37="x",0,'Poradie - sporty'!$DK37/'Poradie - sporty'!K37)</f>
        <v>0</v>
      </c>
      <c r="L34" s="243">
        <f>IF('Poradie - sporty'!L37="x",0,'Poradie - sporty'!$DK37/'Poradie - sporty'!L37)</f>
        <v>0.16666666666666666</v>
      </c>
      <c r="M34" s="243">
        <f>IF('Poradie - sporty'!M37="x",0,'Poradie - sporty'!$DK37/'Poradie - sporty'!M37)</f>
        <v>3.2258064516129031E-2</v>
      </c>
      <c r="N34" s="243">
        <f>IF('Poradie - sporty'!N37="x",0,'Poradie - sporty'!$DK37/'Poradie - sporty'!N37)</f>
        <v>0</v>
      </c>
      <c r="O34" s="243">
        <f>IF('Poradie - sporty'!O37="x",0,'Poradie - sporty'!$DK37/'Poradie - sporty'!O37)</f>
        <v>2.5000000000000001E-2</v>
      </c>
      <c r="P34" s="243">
        <f>IF('Poradie - sporty'!P37="x",0,'Poradie - sporty'!$DK37/'Poradie - sporty'!P37)</f>
        <v>5.5555555555555552E-2</v>
      </c>
      <c r="Q34" s="243">
        <f>IF('Poradie - sporty'!Q37="x",0,'Poradie - sporty'!$DK37/'Poradie - sporty'!Q37)</f>
        <v>3.125E-2</v>
      </c>
      <c r="R34" s="243">
        <f>IF('Poradie - sporty'!R37="x",0,'Poradie - sporty'!$DK37/'Poradie - sporty'!R37)</f>
        <v>6.25E-2</v>
      </c>
      <c r="S34" s="243">
        <f>IF('Poradie - sporty'!S37="x",0,'Poradie - sporty'!$DK37/'Poradie - sporty'!S37)</f>
        <v>1.7241379310344827E-2</v>
      </c>
      <c r="T34" s="243">
        <f>IF('Poradie - sporty'!T37="x",0,'Poradie - sporty'!$DK37/'Poradie - sporty'!T37)</f>
        <v>0.05</v>
      </c>
      <c r="U34" s="243">
        <f>IF('Poradie - sporty'!U37="x",0,'Poradie - sporty'!$DK37/'Poradie - sporty'!U37)</f>
        <v>0.5</v>
      </c>
      <c r="V34" s="243">
        <f>IF('Poradie - sporty'!V37="x",0,'Poradie - sporty'!$DK37/'Poradie - sporty'!V37)</f>
        <v>2.0202020202020204E-2</v>
      </c>
      <c r="W34" s="243">
        <f>IF('Poradie - sporty'!W37="x",0,'Poradie - sporty'!$DK37/'Poradie - sporty'!W37)</f>
        <v>2.564102564102564E-2</v>
      </c>
      <c r="X34" s="243">
        <f>IF('Poradie - sporty'!X37="x",0,'Poradie - sporty'!$DK37/'Poradie - sporty'!X37)</f>
        <v>0</v>
      </c>
      <c r="Y34" s="243">
        <f>IF('Poradie - sporty'!Y37="x",0,'Poradie - sporty'!$DK37/'Poradie - sporty'!Y37)</f>
        <v>0.05</v>
      </c>
      <c r="Z34" s="243">
        <f>IF('Poradie - sporty'!Z37="x",0,'Poradie - sporty'!$DK37/'Poradie - sporty'!Z37)</f>
        <v>1.6949152542372881E-2</v>
      </c>
      <c r="AA34" s="243">
        <f>IF('Poradie - sporty'!AA37="x",0,'Poradie - sporty'!$DK37/'Poradie - sporty'!AA37)</f>
        <v>4.6511627906976744E-2</v>
      </c>
      <c r="AB34" s="243">
        <f>IF('Poradie - sporty'!AB37="x",0,'Poradie - sporty'!$DK37/'Poradie - sporty'!AB37)</f>
        <v>1.7241379310344827E-2</v>
      </c>
      <c r="AC34" s="243">
        <f>IF('Poradie - sporty'!AC37="x",0,'Poradie - sporty'!$DK37/'Poradie - sporty'!AC37)</f>
        <v>4.1666666666666664E-2</v>
      </c>
      <c r="AD34" s="243">
        <f>IF('Poradie - sporty'!AD37="x",0,'Poradie - sporty'!$DK37/'Poradie - sporty'!AD37)</f>
        <v>1.3513513513513514E-2</v>
      </c>
      <c r="AE34" s="243">
        <f>IF('Poradie - sporty'!AE37="x",0,'Poradie - sporty'!$DK37/'Poradie - sporty'!AE37)</f>
        <v>0</v>
      </c>
      <c r="AF34" s="243">
        <f>IF('Poradie - sporty'!AF37="x",0,'Poradie - sporty'!$DK37/'Poradie - sporty'!AF37)</f>
        <v>0</v>
      </c>
      <c r="AG34" s="243">
        <f>IF('Poradie - sporty'!AG37="x",0,'Poradie - sporty'!$DK37/'Poradie - sporty'!AG37)</f>
        <v>0</v>
      </c>
      <c r="AH34" s="243">
        <f>IF('Poradie - sporty'!AH37="x",0,'Poradie - sporty'!$DK37/'Poradie - sporty'!AH37)</f>
        <v>0</v>
      </c>
      <c r="AI34" s="243">
        <f>IF('Poradie - sporty'!AI37="x",0,'Poradie - sporty'!$DK37/'Poradie - sporty'!AI37)</f>
        <v>4.7619047619047616E-2</v>
      </c>
      <c r="AJ34" s="243">
        <f>IF('Poradie - sporty'!AJ37="x",0,'Poradie - sporty'!$DK37/'Poradie - sporty'!AJ37)</f>
        <v>2.5000000000000001E-2</v>
      </c>
      <c r="AK34" s="243">
        <f>IF('Poradie - sporty'!AK37="x",0,'Poradie - sporty'!$DK37/'Poradie - sporty'!AK37)</f>
        <v>4.5454545454545456E-2</v>
      </c>
      <c r="AL34" s="243">
        <f>IF('Poradie - sporty'!AL37="x",0,'Poradie - sporty'!$DK37/'Poradie - sporty'!AL37)</f>
        <v>4.5454545454545456E-2</v>
      </c>
      <c r="AM34" s="243">
        <f>IF('Poradie - sporty'!AM37="x",0,'Poradie - sporty'!$DK37/'Poradie - sporty'!AM37)</f>
        <v>0</v>
      </c>
      <c r="AN34" s="243">
        <f>IF('Poradie - sporty'!AN37="x",0,'Poradie - sporty'!$DK37/'Poradie - sporty'!AN37)</f>
        <v>0</v>
      </c>
      <c r="AO34" s="243">
        <f>IF('Poradie - sporty'!AO37="x",0,'Poradie - sporty'!$DK37/'Poradie - sporty'!AO37)</f>
        <v>2.564102564102564E-2</v>
      </c>
      <c r="AP34" s="243">
        <f>IF('Poradie - sporty'!AP37="x",0,'Poradie - sporty'!$DK37/'Poradie - sporty'!AP37)</f>
        <v>4.7619047619047616E-2</v>
      </c>
      <c r="AQ34" s="243">
        <f>IF('Poradie - sporty'!AQ37="x",0,'Poradie - sporty'!$DK37/'Poradie - sporty'!AQ37)</f>
        <v>7.6923076923076927E-2</v>
      </c>
      <c r="AR34" s="243">
        <f>IF('Poradie - sporty'!AR37="x",0,'Poradie - sporty'!$DK37/'Poradie - sporty'!AR37)</f>
        <v>2.1739130434782608E-2</v>
      </c>
      <c r="AS34" s="243">
        <f>IF('Poradie - sporty'!AS37="x",0,'Poradie - sporty'!$DK37/'Poradie - sporty'!AS37)</f>
        <v>6.6666666666666666E-2</v>
      </c>
      <c r="AT34" s="243">
        <f>IF('Poradie - sporty'!AT37="x",0,'Poradie - sporty'!$DK37/'Poradie - sporty'!AT37)</f>
        <v>4.5454545454545456E-2</v>
      </c>
      <c r="AU34" s="243">
        <f>IF('Poradie - sporty'!AU37="x",0,'Poradie - sporty'!$DK37/'Poradie - sporty'!AU37)</f>
        <v>1.5384615384615385E-2</v>
      </c>
      <c r="AV34" s="243">
        <f>IF('Poradie - sporty'!AV37="x",0,'Poradie - sporty'!$DK37/'Poradie - sporty'!AV37)</f>
        <v>0</v>
      </c>
      <c r="AW34" s="243">
        <f>IF('Poradie - sporty'!AW37="x",0,'Poradie - sporty'!$DK37/'Poradie - sporty'!AW37)</f>
        <v>0.33333333333333331</v>
      </c>
      <c r="AX34" s="243">
        <f>IF('Poradie - sporty'!AX37="x",0,'Poradie - sporty'!$DK37/'Poradie - sporty'!AX37)</f>
        <v>1.6949152542372881E-2</v>
      </c>
      <c r="AY34" s="243">
        <f>IF('Poradie - sporty'!AY37="x",0,'Poradie - sporty'!$DK37/'Poradie - sporty'!AY37)</f>
        <v>3.2258064516129031E-2</v>
      </c>
      <c r="AZ34" s="243">
        <f>IF('Poradie - sporty'!AZ37="x",0,'Poradie - sporty'!$DK37/'Poradie - sporty'!AZ37)</f>
        <v>0</v>
      </c>
      <c r="BA34" s="243">
        <f>IF('Poradie - sporty'!BA37="x",0,'Poradie - sporty'!$DK37/'Poradie - sporty'!BA37)</f>
        <v>2.1276595744680851E-2</v>
      </c>
      <c r="BB34" s="243">
        <f>IF('Poradie - sporty'!BB37="x",0,'Poradie - sporty'!$DK37/'Poradie - sporty'!BB37)</f>
        <v>2.8571428571428571E-2</v>
      </c>
      <c r="BC34" s="243">
        <f>IF('Poradie - sporty'!BC37="x",0,'Poradie - sporty'!$DK37/'Poradie - sporty'!BC37)</f>
        <v>0</v>
      </c>
      <c r="BD34" s="243">
        <f>IF('Poradie - sporty'!BD37="x",0,'Poradie - sporty'!$DK37/'Poradie - sporty'!BD37)</f>
        <v>0</v>
      </c>
      <c r="BE34" s="243">
        <f>IF('Poradie - sporty'!BE37="x",0,'Poradie - sporty'!$DK37/'Poradie - sporty'!BE37)</f>
        <v>3.3333333333333333E-2</v>
      </c>
      <c r="BF34" s="243">
        <f>IF('Poradie - sporty'!BF37="x",0,'Poradie - sporty'!$DK37/'Poradie - sporty'!BF37)</f>
        <v>7.407407407407407E-2</v>
      </c>
      <c r="BG34" s="243">
        <f>IF('Poradie - sporty'!BG37="x",0,'Poradie - sporty'!$DK37/'Poradie - sporty'!BG37)</f>
        <v>0</v>
      </c>
      <c r="BH34" s="243">
        <f>IF('Poradie - sporty'!BH37="x",0,'Poradie - sporty'!$DK37/'Poradie - sporty'!BH37)</f>
        <v>3.2786885245901641E-2</v>
      </c>
      <c r="BI34" s="243">
        <f>IF('Poradie - sporty'!BI37="x",0,'Poradie - sporty'!$DK37/'Poradie - sporty'!BI37)</f>
        <v>0</v>
      </c>
      <c r="BJ34" s="243">
        <f>IF('Poradie - sporty'!BJ37="x",0,'Poradie - sporty'!$DK37/'Poradie - sporty'!BJ37)</f>
        <v>6.6666666666666666E-2</v>
      </c>
      <c r="BK34" s="243">
        <f>IF('Poradie - sporty'!BK37="x",0,'Poradie - sporty'!$DK37/'Poradie - sporty'!BK37)</f>
        <v>0</v>
      </c>
      <c r="BL34" s="243">
        <f>IF('Poradie - sporty'!BL37="x",0,'Poradie - sporty'!$DK37/'Poradie - sporty'!BL37)</f>
        <v>0</v>
      </c>
      <c r="BM34" s="243">
        <f>IF('Poradie - sporty'!BM37="x",0,'Poradie - sporty'!$DK37/'Poradie - sporty'!BM37)</f>
        <v>0</v>
      </c>
      <c r="BN34" s="243">
        <f>IF('Poradie - sporty'!BN37="x",0,'Poradie - sporty'!$DK37/'Poradie - sporty'!BN37)</f>
        <v>0</v>
      </c>
      <c r="BO34" s="243">
        <f>IF('Poradie - sporty'!BO37="x",0,'Poradie - sporty'!$DK37/'Poradie - sporty'!BO37)</f>
        <v>7.6923076923076927E-2</v>
      </c>
      <c r="BP34" s="243">
        <f>IF('Poradie - sporty'!BP37="x",0,'Poradie - sporty'!$DK37/'Poradie - sporty'!BP37)</f>
        <v>5.5555555555555552E-2</v>
      </c>
      <c r="BQ34" s="243">
        <f>IF('Poradie - sporty'!BQ37="x",0,'Poradie - sporty'!$DK37/'Poradie - sporty'!BQ37)</f>
        <v>4.5454545454545456E-2</v>
      </c>
      <c r="BR34" s="243">
        <f>IF('Poradie - sporty'!BR37="x",0,'Poradie - sporty'!$DK37/'Poradie - sporty'!BR37)</f>
        <v>1.3157894736842105E-2</v>
      </c>
      <c r="BS34" s="243">
        <f>IF('Poradie - sporty'!BS37="x",0,'Poradie - sporty'!$DK37/'Poradie - sporty'!BS37)</f>
        <v>0</v>
      </c>
      <c r="BT34" s="243">
        <f>IF('Poradie - sporty'!BT37="x",0,'Poradie - sporty'!$DK37/'Poradie - sporty'!BT37)</f>
        <v>2.4390243902439025E-2</v>
      </c>
      <c r="BU34" s="243">
        <f>IF('Poradie - sporty'!BU37="x",0,'Poradie - sporty'!$DK37/'Poradie - sporty'!BU37)</f>
        <v>0</v>
      </c>
      <c r="BV34" s="243">
        <f>IF('Poradie - sporty'!BV37="x",0,'Poradie - sporty'!$DK37/'Poradie - sporty'!BV37)</f>
        <v>0.1</v>
      </c>
      <c r="BW34" s="243">
        <f>IF('Poradie - sporty'!BW37="x",0,'Poradie - sporty'!$DK37/'Poradie - sporty'!BW37)</f>
        <v>0.33333333333333331</v>
      </c>
      <c r="BX34" s="243">
        <f>IF('Poradie - sporty'!BX37="x",0,'Poradie - sporty'!$DK37/'Poradie - sporty'!BX37)</f>
        <v>0</v>
      </c>
      <c r="BY34" s="243">
        <f>IF('Poradie - sporty'!BY37="x",0,'Poradie - sporty'!$DK37/'Poradie - sporty'!BY37)</f>
        <v>0.5</v>
      </c>
      <c r="BZ34" s="243">
        <f>IF('Poradie - sporty'!BZ37="x",0,'Poradie - sporty'!$DK37/'Poradie - sporty'!BZ37)</f>
        <v>3.0769230769230771E-2</v>
      </c>
      <c r="CA34" s="243">
        <f>IF('Poradie - sporty'!CA37="x",0,'Poradie - sporty'!$DK37/'Poradie - sporty'!CA37)</f>
        <v>0</v>
      </c>
      <c r="CB34" s="243">
        <f>IF('Poradie - sporty'!CB37="x",0,'Poradie - sporty'!$DK37/'Poradie - sporty'!CB37)</f>
        <v>2.9411764705882353E-2</v>
      </c>
      <c r="CC34" s="243">
        <f>IF('Poradie - sporty'!CC37="x",0,'Poradie - sporty'!$DK37/'Poradie - sporty'!CC37)</f>
        <v>1</v>
      </c>
      <c r="CD34" s="243">
        <f>IF('Poradie - sporty'!CD37="x",0,'Poradie - sporty'!$DK37/'Poradie - sporty'!CD37)</f>
        <v>3.8461538461538464E-2</v>
      </c>
      <c r="CE34" s="243">
        <f>IF('Poradie - sporty'!CE37="x",0,'Poradie - sporty'!$DK37/'Poradie - sporty'!CE37)</f>
        <v>5.2631578947368418E-2</v>
      </c>
      <c r="CF34" s="243">
        <f>IF('Poradie - sporty'!CF37="x",0,'Poradie - sporty'!$DK37/'Poradie - sporty'!CF37)</f>
        <v>0</v>
      </c>
      <c r="CG34" s="243">
        <f>IF('Poradie - sporty'!CG37="x",0,'Poradie - sporty'!$DK37/'Poradie - sporty'!CG37)</f>
        <v>4.5454545454545456E-2</v>
      </c>
      <c r="CH34" s="243">
        <f>IF('Poradie - sporty'!CH37="x",0,'Poradie - sporty'!$DK37/'Poradie - sporty'!CH37)</f>
        <v>0.02</v>
      </c>
      <c r="CI34" s="243">
        <f>IF('Poradie - sporty'!CI37="x",0,'Poradie - sporty'!$DK37/'Poradie - sporty'!CI37)</f>
        <v>5.2631578947368418E-2</v>
      </c>
      <c r="CJ34" s="243">
        <f>IF('Poradie - sporty'!CJ37="x",0,'Poradie - sporty'!$DK37/'Poradie - sporty'!CJ37)</f>
        <v>0</v>
      </c>
      <c r="CK34" s="243">
        <f>IF('Poradie - sporty'!CK37="x",0,'Poradie - sporty'!$DK37/'Poradie - sporty'!CK37)</f>
        <v>0</v>
      </c>
      <c r="CL34" s="243">
        <f>IF('Poradie - sporty'!CL37="x",0,'Poradie - sporty'!$DK37/'Poradie - sporty'!CL37)</f>
        <v>2.3809523809523808E-2</v>
      </c>
      <c r="CM34" s="243">
        <f>IF('Poradie - sporty'!CM37="x",0,'Poradie - sporty'!$DK37/'Poradie - sporty'!CM37)</f>
        <v>2.1276595744680851E-2</v>
      </c>
      <c r="CN34" s="243">
        <f>IF('Poradie - sporty'!CN37="x",0,'Poradie - sporty'!$DK37/'Poradie - sporty'!CN37)</f>
        <v>0</v>
      </c>
      <c r="CO34" s="243">
        <f>IF('Poradie - sporty'!CO37="x",0,'Poradie - sporty'!$DK37/'Poradie - sporty'!CO37)</f>
        <v>2.3255813953488372E-2</v>
      </c>
      <c r="CP34" s="243">
        <f>IF('Poradie - sporty'!CP37="x",0,'Poradie - sporty'!$DK37/'Poradie - sporty'!CP37)</f>
        <v>4.3478260869565216E-2</v>
      </c>
      <c r="CQ34" s="243">
        <f>IF('Poradie - sporty'!CQ37="x",0,'Poradie - sporty'!$DK37/'Poradie - sporty'!CQ37)</f>
        <v>0</v>
      </c>
      <c r="CR34" s="243">
        <f>IF('Poradie - sporty'!CR37="x",0,'Poradie - sporty'!$DK37/'Poradie - sporty'!CR37)</f>
        <v>2.9411764705882353E-2</v>
      </c>
      <c r="CS34" s="243">
        <f>IF('Poradie - sporty'!CS37="x",0,'Poradie - sporty'!$DK37/'Poradie - sporty'!CS37)</f>
        <v>2.6315789473684209E-2</v>
      </c>
      <c r="CT34" s="243">
        <f>IF('Poradie - sporty'!CT37="x",0,'Poradie - sporty'!$DK37/'Poradie - sporty'!CT37)</f>
        <v>7.1428571428571425E-2</v>
      </c>
      <c r="CU34" s="243">
        <f>IF('Poradie - sporty'!CU37="x",0,'Poradie - sporty'!$DK37/'Poradie - sporty'!CU37)</f>
        <v>0</v>
      </c>
      <c r="CV34" s="243">
        <f>IF('Poradie - sporty'!CV37="x",0,'Poradie - sporty'!$DK37/'Poradie - sporty'!CV37)</f>
        <v>0</v>
      </c>
      <c r="CW34" s="243">
        <f>IF('Poradie - sporty'!CW37="x",0,'Poradie - sporty'!$DK37/'Poradie - sporty'!CW37)</f>
        <v>0.05</v>
      </c>
      <c r="CX34" s="243">
        <f>IF('Poradie - sporty'!CX37="x",0,'Poradie - sporty'!$DK37/'Poradie - sporty'!CX37)</f>
        <v>2.3809523809523808E-2</v>
      </c>
      <c r="CY34" s="243">
        <f>IF('Poradie - sporty'!CY37="x",0,'Poradie - sporty'!$DK37/'Poradie - sporty'!CY37)</f>
        <v>2.3255813953488372E-2</v>
      </c>
      <c r="CZ34" s="243">
        <f>IF('Poradie - sporty'!CZ37="x",0,'Poradie - sporty'!$DK37/'Poradie - sporty'!CZ37)</f>
        <v>0.1111111111111111</v>
      </c>
      <c r="DA34" s="243">
        <f>IF('Poradie - sporty'!DA37="x",0,'Poradie - sporty'!$DK37/'Poradie - sporty'!DA37)</f>
        <v>1.8181818181818181E-2</v>
      </c>
      <c r="DB34" s="243">
        <f>IF('Poradie - sporty'!DB37="x",0,'Poradie - sporty'!$DK37/'Poradie - sporty'!DB37)</f>
        <v>7.1428571428571425E-2</v>
      </c>
      <c r="DC34" s="243">
        <f>IF('Poradie - sporty'!DC37="x",0,'Poradie - sporty'!$DK37/'Poradie - sporty'!DC37)</f>
        <v>0</v>
      </c>
      <c r="DD34" s="243">
        <f>IF('Poradie - sporty'!DD37="x",0,'Poradie - sporty'!$DK37/'Poradie - sporty'!DD37)</f>
        <v>2.7027027027027029E-2</v>
      </c>
      <c r="DE34" s="243">
        <f>IF('Poradie - sporty'!DE37="x",0,'Poradie - sporty'!$DK37/'Poradie - sporty'!DE37)</f>
        <v>5.128205128205128E-2</v>
      </c>
      <c r="DF34" s="243">
        <f>IF('Poradie - sporty'!DF37="x",0,'Poradie - sporty'!$DK37/'Poradie - sporty'!DF37)</f>
        <v>0.1111111111111111</v>
      </c>
      <c r="DG34" s="243">
        <f>IF('Poradie - sporty'!DG37="x",0,'Poradie - sporty'!$DK37/'Poradie - sporty'!DG37)</f>
        <v>4.6511627906976744E-2</v>
      </c>
      <c r="DH34" s="243">
        <f>IF('Poradie - sporty'!DH37="x",0,'Poradie - sporty'!$DK37/'Poradie - sporty'!DH37)</f>
        <v>2.8169014084507043E-2</v>
      </c>
      <c r="DI34" s="243">
        <f>IF('Poradie - sporty'!DI37="x",0,'Poradie - sporty'!$DK37/'Poradie - sporty'!DI37)</f>
        <v>0.04</v>
      </c>
    </row>
    <row r="35" spans="1:113" ht="14.25" customHeight="1" x14ac:dyDescent="0.25">
      <c r="A35" s="239" t="s">
        <v>37</v>
      </c>
      <c r="B35" s="243">
        <f>IF('Poradie - sporty'!B38="x",0,'Poradie - sporty'!$DK38/'Poradie - sporty'!B38)</f>
        <v>0.5</v>
      </c>
      <c r="C35" s="243">
        <f>IF('Poradie - sporty'!C38="x",0,'Poradie - sporty'!$DK38/'Poradie - sporty'!C38)</f>
        <v>6.25E-2</v>
      </c>
      <c r="D35" s="243">
        <f>IF('Poradie - sporty'!D38="x",0,'Poradie - sporty'!$DK38/'Poradie - sporty'!D38)</f>
        <v>7.1428571428571425E-2</v>
      </c>
      <c r="E35" s="243">
        <f>IF('Poradie - sporty'!E38="x",0,'Poradie - sporty'!$DK38/'Poradie - sporty'!E38)</f>
        <v>7.6923076923076927E-2</v>
      </c>
      <c r="F35" s="243">
        <f>IF('Poradie - sporty'!F38="x",0,'Poradie - sporty'!$DK38/'Poradie - sporty'!F38)</f>
        <v>3.2258064516129031E-2</v>
      </c>
      <c r="G35" s="243">
        <f>IF('Poradie - sporty'!G38="x",0,'Poradie - sporty'!$DK38/'Poradie - sporty'!G38)</f>
        <v>0.2</v>
      </c>
      <c r="H35" s="243">
        <f>IF('Poradie - sporty'!H38="x",0,'Poradie - sporty'!$DK38/'Poradie - sporty'!H38)</f>
        <v>7.1428571428571425E-2</v>
      </c>
      <c r="I35" s="243">
        <f>IF('Poradie - sporty'!I38="x",0,'Poradie - sporty'!$DK38/'Poradie - sporty'!I38)</f>
        <v>0.16666666666666666</v>
      </c>
      <c r="J35" s="243">
        <f>IF('Poradie - sporty'!J38="x",0,'Poradie - sporty'!$DK38/'Poradie - sporty'!J38)</f>
        <v>7.1428571428571425E-2</v>
      </c>
      <c r="K35" s="243">
        <f>IF('Poradie - sporty'!K38="x",0,'Poradie - sporty'!$DK38/'Poradie - sporty'!K38)</f>
        <v>0.1111111111111111</v>
      </c>
      <c r="L35" s="243">
        <f>IF('Poradie - sporty'!L38="x",0,'Poradie - sporty'!$DK38/'Poradie - sporty'!L38)</f>
        <v>0.04</v>
      </c>
      <c r="M35" s="243">
        <f>IF('Poradie - sporty'!M38="x",0,'Poradie - sporty'!$DK38/'Poradie - sporty'!M38)</f>
        <v>5.2631578947368418E-2</v>
      </c>
      <c r="N35" s="243">
        <f>IF('Poradie - sporty'!N38="x",0,'Poradie - sporty'!$DK38/'Poradie - sporty'!N38)</f>
        <v>0.66666666666666663</v>
      </c>
      <c r="O35" s="243">
        <f>IF('Poradie - sporty'!O38="x",0,'Poradie - sporty'!$DK38/'Poradie - sporty'!O38)</f>
        <v>0.125</v>
      </c>
      <c r="P35" s="243">
        <f>IF('Poradie - sporty'!P38="x",0,'Poradie - sporty'!$DK38/'Poradie - sporty'!P38)</f>
        <v>7.1428571428571425E-2</v>
      </c>
      <c r="Q35" s="243">
        <f>IF('Poradie - sporty'!Q38="x",0,'Poradie - sporty'!$DK38/'Poradie - sporty'!Q38)</f>
        <v>1</v>
      </c>
      <c r="R35" s="243">
        <f>IF('Poradie - sporty'!R38="x",0,'Poradie - sporty'!$DK38/'Poradie - sporty'!R38)</f>
        <v>4.7619047619047616E-2</v>
      </c>
      <c r="S35" s="243">
        <f>IF('Poradie - sporty'!S38="x",0,'Poradie - sporty'!$DK38/'Poradie - sporty'!S38)</f>
        <v>7.1428571428571425E-2</v>
      </c>
      <c r="T35" s="243">
        <f>IF('Poradie - sporty'!T38="x",0,'Poradie - sporty'!$DK38/'Poradie - sporty'!T38)</f>
        <v>0.1</v>
      </c>
      <c r="U35" s="243">
        <f>IF('Poradie - sporty'!U38="x",0,'Poradie - sporty'!$DK38/'Poradie - sporty'!U38)</f>
        <v>9.0909090909090912E-2</v>
      </c>
      <c r="V35" s="243">
        <f>IF('Poradie - sporty'!V38="x",0,'Poradie - sporty'!$DK38/'Poradie - sporty'!V38)</f>
        <v>8.3333333333333329E-2</v>
      </c>
      <c r="W35" s="243">
        <f>IF('Poradie - sporty'!W38="x",0,'Poradie - sporty'!$DK38/'Poradie - sporty'!W38)</f>
        <v>1</v>
      </c>
      <c r="X35" s="243">
        <f>IF('Poradie - sporty'!X38="x",0,'Poradie - sporty'!$DK38/'Poradie - sporty'!X38)</f>
        <v>0.5</v>
      </c>
      <c r="Y35" s="243">
        <f>IF('Poradie - sporty'!Y38="x",0,'Poradie - sporty'!$DK38/'Poradie - sporty'!Y38)</f>
        <v>6.25E-2</v>
      </c>
      <c r="Z35" s="243">
        <f>IF('Poradie - sporty'!Z38="x",0,'Poradie - sporty'!$DK38/'Poradie - sporty'!Z38)</f>
        <v>2.7027027027027029E-2</v>
      </c>
      <c r="AA35" s="243">
        <f>IF('Poradie - sporty'!AA38="x",0,'Poradie - sporty'!$DK38/'Poradie - sporty'!AA38)</f>
        <v>7.1428571428571425E-2</v>
      </c>
      <c r="AB35" s="243">
        <f>IF('Poradie - sporty'!AB38="x",0,'Poradie - sporty'!$DK38/'Poradie - sporty'!AB38)</f>
        <v>5.8823529411764705E-2</v>
      </c>
      <c r="AC35" s="243">
        <f>IF('Poradie - sporty'!AC38="x",0,'Poradie - sporty'!$DK38/'Poradie - sporty'!AC38)</f>
        <v>0.2</v>
      </c>
      <c r="AD35" s="243">
        <f>IF('Poradie - sporty'!AD38="x",0,'Poradie - sporty'!$DK38/'Poradie - sporty'!AD38)</f>
        <v>9.0909090909090912E-2</v>
      </c>
      <c r="AE35" s="243">
        <f>IF('Poradie - sporty'!AE38="x",0,'Poradie - sporty'!$DK38/'Poradie - sporty'!AE38)</f>
        <v>0.33333333333333331</v>
      </c>
      <c r="AF35" s="243">
        <f>IF('Poradie - sporty'!AF38="x",0,'Poradie - sporty'!$DK38/'Poradie - sporty'!AF38)</f>
        <v>0</v>
      </c>
      <c r="AG35" s="243">
        <f>IF('Poradie - sporty'!AG38="x",0,'Poradie - sporty'!$DK38/'Poradie - sporty'!AG38)</f>
        <v>0.1</v>
      </c>
      <c r="AH35" s="243">
        <f>IF('Poradie - sporty'!AH38="x",0,'Poradie - sporty'!$DK38/'Poradie - sporty'!AH38)</f>
        <v>5.2631578947368418E-2</v>
      </c>
      <c r="AI35" s="243">
        <f>IF('Poradie - sporty'!AI38="x",0,'Poradie - sporty'!$DK38/'Poradie - sporty'!AI38)</f>
        <v>1</v>
      </c>
      <c r="AJ35" s="243">
        <f>IF('Poradie - sporty'!AJ38="x",0,'Poradie - sporty'!$DK38/'Poradie - sporty'!AJ38)</f>
        <v>0.1</v>
      </c>
      <c r="AK35" s="243">
        <f>IF('Poradie - sporty'!AK38="x",0,'Poradie - sporty'!$DK38/'Poradie - sporty'!AK38)</f>
        <v>0.1111111111111111</v>
      </c>
      <c r="AL35" s="243">
        <f>IF('Poradie - sporty'!AL38="x",0,'Poradie - sporty'!$DK38/'Poradie - sporty'!AL38)</f>
        <v>0.2</v>
      </c>
      <c r="AM35" s="243">
        <f>IF('Poradie - sporty'!AM38="x",0,'Poradie - sporty'!$DK38/'Poradie - sporty'!AM38)</f>
        <v>1</v>
      </c>
      <c r="AN35" s="243">
        <f>IF('Poradie - sporty'!AN38="x",0,'Poradie - sporty'!$DK38/'Poradie - sporty'!AN38)</f>
        <v>0.2</v>
      </c>
      <c r="AO35" s="243">
        <f>IF('Poradie - sporty'!AO38="x",0,'Poradie - sporty'!$DK38/'Poradie - sporty'!AO38)</f>
        <v>0.25</v>
      </c>
      <c r="AP35" s="243">
        <f>IF('Poradie - sporty'!AP38="x",0,'Poradie - sporty'!$DK38/'Poradie - sporty'!AP38)</f>
        <v>6.25E-2</v>
      </c>
      <c r="AQ35" s="243">
        <f>IF('Poradie - sporty'!AQ38="x",0,'Poradie - sporty'!$DK38/'Poradie - sporty'!AQ38)</f>
        <v>5.5555555555555552E-2</v>
      </c>
      <c r="AR35" s="243">
        <f>IF('Poradie - sporty'!AR38="x",0,'Poradie - sporty'!$DK38/'Poradie - sporty'!AR38)</f>
        <v>4.1666666666666664E-2</v>
      </c>
      <c r="AS35" s="243">
        <f>IF('Poradie - sporty'!AS38="x",0,'Poradie - sporty'!$DK38/'Poradie - sporty'!AS38)</f>
        <v>4.5454545454545456E-2</v>
      </c>
      <c r="AT35" s="243">
        <f>IF('Poradie - sporty'!AT38="x",0,'Poradie - sporty'!$DK38/'Poradie - sporty'!AT38)</f>
        <v>5.5555555555555552E-2</v>
      </c>
      <c r="AU35" s="243">
        <f>IF('Poradie - sporty'!AU38="x",0,'Poradie - sporty'!$DK38/'Poradie - sporty'!AU38)</f>
        <v>0.25</v>
      </c>
      <c r="AV35" s="243">
        <f>IF('Poradie - sporty'!AV38="x",0,'Poradie - sporty'!$DK38/'Poradie - sporty'!AV38)</f>
        <v>0.05</v>
      </c>
      <c r="AW35" s="243">
        <f>IF('Poradie - sporty'!AW38="x",0,'Poradie - sporty'!$DK38/'Poradie - sporty'!AW38)</f>
        <v>5.8823529411764705E-2</v>
      </c>
      <c r="AX35" s="243">
        <f>IF('Poradie - sporty'!AX38="x",0,'Poradie - sporty'!$DK38/'Poradie - sporty'!AX38)</f>
        <v>9.0909090909090912E-2</v>
      </c>
      <c r="AY35" s="243">
        <f>IF('Poradie - sporty'!AY38="x",0,'Poradie - sporty'!$DK38/'Poradie - sporty'!AY38)</f>
        <v>0.14285714285714285</v>
      </c>
      <c r="AZ35" s="243">
        <f>IF('Poradie - sporty'!AZ38="x",0,'Poradie - sporty'!$DK38/'Poradie - sporty'!AZ38)</f>
        <v>0.5</v>
      </c>
      <c r="BA35" s="243">
        <f>IF('Poradie - sporty'!BA38="x",0,'Poradie - sporty'!$DK38/'Poradie - sporty'!BA38)</f>
        <v>0.2</v>
      </c>
      <c r="BB35" s="243">
        <f>IF('Poradie - sporty'!BB38="x",0,'Poradie - sporty'!$DK38/'Poradie - sporty'!BB38)</f>
        <v>0.33333333333333331</v>
      </c>
      <c r="BC35" s="243">
        <f>IF('Poradie - sporty'!BC38="x",0,'Poradie - sporty'!$DK38/'Poradie - sporty'!BC38)</f>
        <v>0.33333333333333331</v>
      </c>
      <c r="BD35" s="243">
        <f>IF('Poradie - sporty'!BD38="x",0,'Poradie - sporty'!$DK38/'Poradie - sporty'!BD38)</f>
        <v>0</v>
      </c>
      <c r="BE35" s="243">
        <f>IF('Poradie - sporty'!BE38="x",0,'Poradie - sporty'!$DK38/'Poradie - sporty'!BE38)</f>
        <v>9.0909090909090912E-2</v>
      </c>
      <c r="BF35" s="243">
        <f>IF('Poradie - sporty'!BF38="x",0,'Poradie - sporty'!$DK38/'Poradie - sporty'!BF38)</f>
        <v>7.407407407407407E-2</v>
      </c>
      <c r="BG35" s="243">
        <f>IF('Poradie - sporty'!BG38="x",0,'Poradie - sporty'!$DK38/'Poradie - sporty'!BG38)</f>
        <v>5.2631578947368418E-2</v>
      </c>
      <c r="BH35" s="243">
        <f>IF('Poradie - sporty'!BH38="x",0,'Poradie - sporty'!$DK38/'Poradie - sporty'!BH38)</f>
        <v>6.6666666666666666E-2</v>
      </c>
      <c r="BI35" s="243">
        <f>IF('Poradie - sporty'!BI38="x",0,'Poradie - sporty'!$DK38/'Poradie - sporty'!BI38)</f>
        <v>0.2</v>
      </c>
      <c r="BJ35" s="243">
        <f>IF('Poradie - sporty'!BJ38="x",0,'Poradie - sporty'!$DK38/'Poradie - sporty'!BJ38)</f>
        <v>0.14285714285714285</v>
      </c>
      <c r="BK35" s="243">
        <f>IF('Poradie - sporty'!BK38="x",0,'Poradie - sporty'!$DK38/'Poradie - sporty'!BK38)</f>
        <v>0.5</v>
      </c>
      <c r="BL35" s="243">
        <f>IF('Poradie - sporty'!BL38="x",0,'Poradie - sporty'!$DK38/'Poradie - sporty'!BL38)</f>
        <v>0.25</v>
      </c>
      <c r="BM35" s="243">
        <f>IF('Poradie - sporty'!BM38="x",0,'Poradie - sporty'!$DK38/'Poradie - sporty'!BM38)</f>
        <v>1</v>
      </c>
      <c r="BN35" s="243">
        <f>IF('Poradie - sporty'!BN38="x",0,'Poradie - sporty'!$DK38/'Poradie - sporty'!BN38)</f>
        <v>1</v>
      </c>
      <c r="BO35" s="243">
        <f>IF('Poradie - sporty'!BO38="x",0,'Poradie - sporty'!$DK38/'Poradie - sporty'!BO38)</f>
        <v>4.1666666666666664E-2</v>
      </c>
      <c r="BP35" s="243">
        <f>IF('Poradie - sporty'!BP38="x",0,'Poradie - sporty'!$DK38/'Poradie - sporty'!BP38)</f>
        <v>0.33333333333333331</v>
      </c>
      <c r="BQ35" s="243">
        <f>IF('Poradie - sporty'!BQ38="x",0,'Poradie - sporty'!$DK38/'Poradie - sporty'!BQ38)</f>
        <v>0.5</v>
      </c>
      <c r="BR35" s="243">
        <f>IF('Poradie - sporty'!BR38="x",0,'Poradie - sporty'!$DK38/'Poradie - sporty'!BR38)</f>
        <v>1.8518518518518517E-2</v>
      </c>
      <c r="BS35" s="243">
        <f>IF('Poradie - sporty'!BS38="x",0,'Poradie - sporty'!$DK38/'Poradie - sporty'!BS38)</f>
        <v>0</v>
      </c>
      <c r="BT35" s="243">
        <f>IF('Poradie - sporty'!BT38="x",0,'Poradie - sporty'!$DK38/'Poradie - sporty'!BT38)</f>
        <v>0.25</v>
      </c>
      <c r="BU35" s="243">
        <f>IF('Poradie - sporty'!BU38="x",0,'Poradie - sporty'!$DK38/'Poradie - sporty'!BU38)</f>
        <v>7.1428571428571425E-2</v>
      </c>
      <c r="BV35" s="243">
        <f>IF('Poradie - sporty'!BV38="x",0,'Poradie - sporty'!$DK38/'Poradie - sporty'!BV38)</f>
        <v>7.1428571428571425E-2</v>
      </c>
      <c r="BW35" s="243">
        <f>IF('Poradie - sporty'!BW38="x",0,'Poradie - sporty'!$DK38/'Poradie - sporty'!BW38)</f>
        <v>0</v>
      </c>
      <c r="BX35" s="243">
        <f>IF('Poradie - sporty'!BX38="x",0,'Poradie - sporty'!$DK38/'Poradie - sporty'!BX38)</f>
        <v>0.25</v>
      </c>
      <c r="BY35" s="243">
        <f>IF('Poradie - sporty'!BY38="x",0,'Poradie - sporty'!$DK38/'Poradie - sporty'!BY38)</f>
        <v>0.33333333333333331</v>
      </c>
      <c r="BZ35" s="243">
        <f>IF('Poradie - sporty'!BZ38="x",0,'Poradie - sporty'!$DK38/'Poradie - sporty'!BZ38)</f>
        <v>3.0769230769230771E-2</v>
      </c>
      <c r="CA35" s="243">
        <f>IF('Poradie - sporty'!CA38="x",0,'Poradie - sporty'!$DK38/'Poradie - sporty'!CA38)</f>
        <v>6.25E-2</v>
      </c>
      <c r="CB35" s="243">
        <f>IF('Poradie - sporty'!CB38="x",0,'Poradie - sporty'!$DK38/'Poradie - sporty'!CB38)</f>
        <v>7.1428571428571425E-2</v>
      </c>
      <c r="CC35" s="243">
        <f>IF('Poradie - sporty'!CC38="x",0,'Poradie - sporty'!$DK38/'Poradie - sporty'!CC38)</f>
        <v>0</v>
      </c>
      <c r="CD35" s="243">
        <f>IF('Poradie - sporty'!CD38="x",0,'Poradie - sporty'!$DK38/'Poradie - sporty'!CD38)</f>
        <v>7.6923076923076927E-2</v>
      </c>
      <c r="CE35" s="243">
        <f>IF('Poradie - sporty'!CE38="x",0,'Poradie - sporty'!$DK38/'Poradie - sporty'!CE38)</f>
        <v>0.14285714285714285</v>
      </c>
      <c r="CF35" s="243">
        <f>IF('Poradie - sporty'!CF38="x",0,'Poradie - sporty'!$DK38/'Poradie - sporty'!CF38)</f>
        <v>3.125E-2</v>
      </c>
      <c r="CG35" s="243">
        <f>IF('Poradie - sporty'!CG38="x",0,'Poradie - sporty'!$DK38/'Poradie - sporty'!CG38)</f>
        <v>3.125E-2</v>
      </c>
      <c r="CH35" s="243">
        <f>IF('Poradie - sporty'!CH38="x",0,'Poradie - sporty'!$DK38/'Poradie - sporty'!CH38)</f>
        <v>0.14285714285714285</v>
      </c>
      <c r="CI35" s="243">
        <f>IF('Poradie - sporty'!CI38="x",0,'Poradie - sporty'!$DK38/'Poradie - sporty'!CI38)</f>
        <v>3.4482758620689655E-2</v>
      </c>
      <c r="CJ35" s="243">
        <f>IF('Poradie - sporty'!CJ38="x",0,'Poradie - sporty'!$DK38/'Poradie - sporty'!CJ38)</f>
        <v>4.1666666666666664E-2</v>
      </c>
      <c r="CK35" s="243">
        <f>IF('Poradie - sporty'!CK38="x",0,'Poradie - sporty'!$DK38/'Poradie - sporty'!CK38)</f>
        <v>5.8823529411764705E-2</v>
      </c>
      <c r="CL35" s="243">
        <f>IF('Poradie - sporty'!CL38="x",0,'Poradie - sporty'!$DK38/'Poradie - sporty'!CL38)</f>
        <v>0.125</v>
      </c>
      <c r="CM35" s="243">
        <f>IF('Poradie - sporty'!CM38="x",0,'Poradie - sporty'!$DK38/'Poradie - sporty'!CM38)</f>
        <v>8.3333333333333329E-2</v>
      </c>
      <c r="CN35" s="243">
        <f>IF('Poradie - sporty'!CN38="x",0,'Poradie - sporty'!$DK38/'Poradie - sporty'!CN38)</f>
        <v>9.5238095238095233E-2</v>
      </c>
      <c r="CO35" s="243">
        <f>IF('Poradie - sporty'!CO38="x",0,'Poradie - sporty'!$DK38/'Poradie - sporty'!CO38)</f>
        <v>0.14285714285714285</v>
      </c>
      <c r="CP35" s="243">
        <f>IF('Poradie - sporty'!CP38="x",0,'Poradie - sporty'!$DK38/'Poradie - sporty'!CP38)</f>
        <v>7.6923076923076927E-2</v>
      </c>
      <c r="CQ35" s="243">
        <f>IF('Poradie - sporty'!CQ38="x",0,'Poradie - sporty'!$DK38/'Poradie - sporty'!CQ38)</f>
        <v>6.25E-2</v>
      </c>
      <c r="CR35" s="243">
        <f>IF('Poradie - sporty'!CR38="x",0,'Poradie - sporty'!$DK38/'Poradie - sporty'!CR38)</f>
        <v>0.2</v>
      </c>
      <c r="CS35" s="243">
        <f>IF('Poradie - sporty'!CS38="x",0,'Poradie - sporty'!$DK38/'Poradie - sporty'!CS38)</f>
        <v>4.7619047619047616E-2</v>
      </c>
      <c r="CT35" s="243">
        <f>IF('Poradie - sporty'!CT38="x",0,'Poradie - sporty'!$DK38/'Poradie - sporty'!CT38)</f>
        <v>4.5454545454545456E-2</v>
      </c>
      <c r="CU35" s="243">
        <f>IF('Poradie - sporty'!CU38="x",0,'Poradie - sporty'!$DK38/'Poradie - sporty'!CU38)</f>
        <v>9.0909090909090912E-2</v>
      </c>
      <c r="CV35" s="243">
        <f>IF('Poradie - sporty'!CV38="x",0,'Poradie - sporty'!$DK38/'Poradie - sporty'!CV38)</f>
        <v>5.5555555555555552E-2</v>
      </c>
      <c r="CW35" s="243">
        <f>IF('Poradie - sporty'!CW38="x",0,'Poradie - sporty'!$DK38/'Poradie - sporty'!CW38)</f>
        <v>6.25E-2</v>
      </c>
      <c r="CX35" s="243">
        <f>IF('Poradie - sporty'!CX38="x",0,'Poradie - sporty'!$DK38/'Poradie - sporty'!CX38)</f>
        <v>1</v>
      </c>
      <c r="CY35" s="243">
        <f>IF('Poradie - sporty'!CY38="x",0,'Poradie - sporty'!$DK38/'Poradie - sporty'!CY38)</f>
        <v>0.25</v>
      </c>
      <c r="CZ35" s="243">
        <f>IF('Poradie - sporty'!CZ38="x",0,'Poradie - sporty'!$DK38/'Poradie - sporty'!CZ38)</f>
        <v>7.6923076923076927E-2</v>
      </c>
      <c r="DA35" s="243">
        <f>IF('Poradie - sporty'!DA38="x",0,'Poradie - sporty'!$DK38/'Poradie - sporty'!DA38)</f>
        <v>5.5555555555555552E-2</v>
      </c>
      <c r="DB35" s="243">
        <f>IF('Poradie - sporty'!DB38="x",0,'Poradie - sporty'!$DK38/'Poradie - sporty'!DB38)</f>
        <v>0.14285714285714285</v>
      </c>
      <c r="DC35" s="243">
        <f>IF('Poradie - sporty'!DC38="x",0,'Poradie - sporty'!$DK38/'Poradie - sporty'!DC38)</f>
        <v>0.14285714285714285</v>
      </c>
      <c r="DD35" s="243">
        <f>IF('Poradie - sporty'!DD38="x",0,'Poradie - sporty'!$DK38/'Poradie - sporty'!DD38)</f>
        <v>0.1111111111111111</v>
      </c>
      <c r="DE35" s="243">
        <f>IF('Poradie - sporty'!DE38="x",0,'Poradie - sporty'!$DK38/'Poradie - sporty'!DE38)</f>
        <v>5.128205128205128E-2</v>
      </c>
      <c r="DF35" s="243">
        <f>IF('Poradie - sporty'!DF38="x",0,'Poradie - sporty'!$DK38/'Poradie - sporty'!DF38)</f>
        <v>0.16666666666666666</v>
      </c>
      <c r="DG35" s="243">
        <f>IF('Poradie - sporty'!DG38="x",0,'Poradie - sporty'!$DK38/'Poradie - sporty'!DG38)</f>
        <v>3.2258064516129031E-2</v>
      </c>
      <c r="DH35" s="243">
        <f>IF('Poradie - sporty'!DH38="x",0,'Poradie - sporty'!$DK38/'Poradie - sporty'!DH38)</f>
        <v>5.2631578947368418E-2</v>
      </c>
      <c r="DI35" s="243">
        <f>IF('Poradie - sporty'!DI38="x",0,'Poradie - sporty'!$DK38/'Poradie - sporty'!DI38)</f>
        <v>3.5714285714285712E-2</v>
      </c>
    </row>
    <row r="36" spans="1:113" ht="14.25" customHeight="1" x14ac:dyDescent="0.25">
      <c r="A36" s="239" t="s">
        <v>38</v>
      </c>
      <c r="B36" s="243">
        <f>IF('Poradie - sporty'!B39="x",0,'Poradie - sporty'!$DK39/'Poradie - sporty'!B39)</f>
        <v>4.3478260869565216E-2</v>
      </c>
      <c r="C36" s="243">
        <f>IF('Poradie - sporty'!C39="x",0,'Poradie - sporty'!$DK39/'Poradie - sporty'!C39)</f>
        <v>3.7037037037037035E-2</v>
      </c>
      <c r="D36" s="243">
        <f>IF('Poradie - sporty'!D39="x",0,'Poradie - sporty'!$DK39/'Poradie - sporty'!D39)</f>
        <v>2.564102564102564E-2</v>
      </c>
      <c r="E36" s="243">
        <f>IF('Poradie - sporty'!E39="x",0,'Poradie - sporty'!$DK39/'Poradie - sporty'!E39)</f>
        <v>1.6666666666666666E-2</v>
      </c>
      <c r="F36" s="243">
        <f>IF('Poradie - sporty'!F39="x",0,'Poradie - sporty'!$DK39/'Poradie - sporty'!F39)</f>
        <v>3.8461538461538464E-2</v>
      </c>
      <c r="G36" s="243">
        <f>IF('Poradie - sporty'!G39="x",0,'Poradie - sporty'!$DK39/'Poradie - sporty'!G39)</f>
        <v>3.2258064516129031E-2</v>
      </c>
      <c r="H36" s="243">
        <f>IF('Poradie - sporty'!H39="x",0,'Poradie - sporty'!$DK39/'Poradie - sporty'!H39)</f>
        <v>0</v>
      </c>
      <c r="I36" s="243">
        <f>IF('Poradie - sporty'!I39="x",0,'Poradie - sporty'!$DK39/'Poradie - sporty'!I39)</f>
        <v>4.5454545454545456E-2</v>
      </c>
      <c r="J36" s="243">
        <f>IF('Poradie - sporty'!J39="x",0,'Poradie - sporty'!$DK39/'Poradie - sporty'!J39)</f>
        <v>0.02</v>
      </c>
      <c r="K36" s="243">
        <f>IF('Poradie - sporty'!K39="x",0,'Poradie - sporty'!$DK39/'Poradie - sporty'!K39)</f>
        <v>0.25</v>
      </c>
      <c r="L36" s="243">
        <f>IF('Poradie - sporty'!L39="x",0,'Poradie - sporty'!$DK39/'Poradie - sporty'!L39)</f>
        <v>1.4492753623188406E-2</v>
      </c>
      <c r="M36" s="243">
        <f>IF('Poradie - sporty'!M39="x",0,'Poradie - sporty'!$DK39/'Poradie - sporty'!M39)</f>
        <v>1.2500000000000001E-2</v>
      </c>
      <c r="N36" s="243">
        <f>IF('Poradie - sporty'!N39="x",0,'Poradie - sporty'!$DK39/'Poradie - sporty'!N39)</f>
        <v>0.66666666666666663</v>
      </c>
      <c r="O36" s="243">
        <f>IF('Poradie - sporty'!O39="x",0,'Poradie - sporty'!$DK39/'Poradie - sporty'!O39)</f>
        <v>5.5555555555555552E-2</v>
      </c>
      <c r="P36" s="243">
        <f>IF('Poradie - sporty'!P39="x",0,'Poradie - sporty'!$DK39/'Poradie - sporty'!P39)</f>
        <v>6.25E-2</v>
      </c>
      <c r="Q36" s="243">
        <f>IF('Poradie - sporty'!Q39="x",0,'Poradie - sporty'!$DK39/'Poradie - sporty'!Q39)</f>
        <v>5.2631578947368418E-2</v>
      </c>
      <c r="R36" s="243">
        <f>IF('Poradie - sporty'!R39="x",0,'Poradie - sporty'!$DK39/'Poradie - sporty'!R39)</f>
        <v>4.3478260869565216E-2</v>
      </c>
      <c r="S36" s="243">
        <f>IF('Poradie - sporty'!S39="x",0,'Poradie - sporty'!$DK39/'Poradie - sporty'!S39)</f>
        <v>3.125E-2</v>
      </c>
      <c r="T36" s="243">
        <f>IF('Poradie - sporty'!T39="x",0,'Poradie - sporty'!$DK39/'Poradie - sporty'!T39)</f>
        <v>0.04</v>
      </c>
      <c r="U36" s="243">
        <f>IF('Poradie - sporty'!U39="x",0,'Poradie - sporty'!$DK39/'Poradie - sporty'!U39)</f>
        <v>1.2987012987012988E-2</v>
      </c>
      <c r="V36" s="243">
        <f>IF('Poradie - sporty'!V39="x",0,'Poradie - sporty'!$DK39/'Poradie - sporty'!V39)</f>
        <v>9.0909090909090912E-2</v>
      </c>
      <c r="W36" s="243">
        <f>IF('Poradie - sporty'!W39="x",0,'Poradie - sporty'!$DK39/'Poradie - sporty'!W39)</f>
        <v>0.04</v>
      </c>
      <c r="X36" s="243">
        <f>IF('Poradie - sporty'!X39="x",0,'Poradie - sporty'!$DK39/'Poradie - sporty'!X39)</f>
        <v>7.6923076923076927E-2</v>
      </c>
      <c r="Y36" s="243">
        <f>IF('Poradie - sporty'!Y39="x",0,'Poradie - sporty'!$DK39/'Poradie - sporty'!Y39)</f>
        <v>3.7037037037037035E-2</v>
      </c>
      <c r="Z36" s="243">
        <f>IF('Poradie - sporty'!Z39="x",0,'Poradie - sporty'!$DK39/'Poradie - sporty'!Z39)</f>
        <v>2.5000000000000001E-2</v>
      </c>
      <c r="AA36" s="243">
        <f>IF('Poradie - sporty'!AA39="x",0,'Poradie - sporty'!$DK39/'Poradie - sporty'!AA39)</f>
        <v>0.2</v>
      </c>
      <c r="AB36" s="243">
        <f>IF('Poradie - sporty'!AB39="x",0,'Poradie - sporty'!$DK39/'Poradie - sporty'!AB39)</f>
        <v>0.14285714285714285</v>
      </c>
      <c r="AC36" s="243">
        <f>IF('Poradie - sporty'!AC39="x",0,'Poradie - sporty'!$DK39/'Poradie - sporty'!AC39)</f>
        <v>5.5555555555555552E-2</v>
      </c>
      <c r="AD36" s="243">
        <f>IF('Poradie - sporty'!AD39="x",0,'Poradie - sporty'!$DK39/'Poradie - sporty'!AD39)</f>
        <v>1.9607843137254902E-2</v>
      </c>
      <c r="AE36" s="243">
        <f>IF('Poradie - sporty'!AE39="x",0,'Poradie - sporty'!$DK39/'Poradie - sporty'!AE39)</f>
        <v>2.2222222222222223E-2</v>
      </c>
      <c r="AF36" s="243">
        <f>IF('Poradie - sporty'!AF39="x",0,'Poradie - sporty'!$DK39/'Poradie - sporty'!AF39)</f>
        <v>0</v>
      </c>
      <c r="AG36" s="243">
        <f>IF('Poradie - sporty'!AG39="x",0,'Poradie - sporty'!$DK39/'Poradie - sporty'!AG39)</f>
        <v>0</v>
      </c>
      <c r="AH36" s="243">
        <f>IF('Poradie - sporty'!AH39="x",0,'Poradie - sporty'!$DK39/'Poradie - sporty'!AH39)</f>
        <v>0</v>
      </c>
      <c r="AI36" s="243">
        <f>IF('Poradie - sporty'!AI39="x",0,'Poradie - sporty'!$DK39/'Poradie - sporty'!AI39)</f>
        <v>0.04</v>
      </c>
      <c r="AJ36" s="243">
        <f>IF('Poradie - sporty'!AJ39="x",0,'Poradie - sporty'!$DK39/'Poradie - sporty'!AJ39)</f>
        <v>4.5454545454545456E-2</v>
      </c>
      <c r="AK36" s="243">
        <f>IF('Poradie - sporty'!AK39="x",0,'Poradie - sporty'!$DK39/'Poradie - sporty'!AK39)</f>
        <v>1.1764705882352941E-2</v>
      </c>
      <c r="AL36" s="243">
        <f>IF('Poradie - sporty'!AL39="x",0,'Poradie - sporty'!$DK39/'Poradie - sporty'!AL39)</f>
        <v>0</v>
      </c>
      <c r="AM36" s="243">
        <f>IF('Poradie - sporty'!AM39="x",0,'Poradie - sporty'!$DK39/'Poradie - sporty'!AM39)</f>
        <v>0</v>
      </c>
      <c r="AN36" s="243">
        <f>IF('Poradie - sporty'!AN39="x",0,'Poradie - sporty'!$DK39/'Poradie - sporty'!AN39)</f>
        <v>0.14285714285714285</v>
      </c>
      <c r="AO36" s="243">
        <f>IF('Poradie - sporty'!AO39="x",0,'Poradie - sporty'!$DK39/'Poradie - sporty'!AO39)</f>
        <v>0.04</v>
      </c>
      <c r="AP36" s="243">
        <f>IF('Poradie - sporty'!AP39="x",0,'Poradie - sporty'!$DK39/'Poradie - sporty'!AP39)</f>
        <v>2.7777777777777776E-2</v>
      </c>
      <c r="AQ36" s="243">
        <f>IF('Poradie - sporty'!AQ39="x",0,'Poradie - sporty'!$DK39/'Poradie - sporty'!AQ39)</f>
        <v>4.3478260869565216E-2</v>
      </c>
      <c r="AR36" s="243">
        <f>IF('Poradie - sporty'!AR39="x",0,'Poradie - sporty'!$DK39/'Poradie - sporty'!AR39)</f>
        <v>2.4390243902439025E-2</v>
      </c>
      <c r="AS36" s="243">
        <f>IF('Poradie - sporty'!AS39="x",0,'Poradie - sporty'!$DK39/'Poradie - sporty'!AS39)</f>
        <v>0.05</v>
      </c>
      <c r="AT36" s="243">
        <f>IF('Poradie - sporty'!AT39="x",0,'Poradie - sporty'!$DK39/'Poradie - sporty'!AT39)</f>
        <v>2.7777777777777776E-2</v>
      </c>
      <c r="AU36" s="243">
        <f>IF('Poradie - sporty'!AU39="x",0,'Poradie - sporty'!$DK39/'Poradie - sporty'!AU39)</f>
        <v>0.33333333333333331</v>
      </c>
      <c r="AV36" s="243">
        <f>IF('Poradie - sporty'!AV39="x",0,'Poradie - sporty'!$DK39/'Poradie - sporty'!AV39)</f>
        <v>7.1428571428571425E-2</v>
      </c>
      <c r="AW36" s="243">
        <f>IF('Poradie - sporty'!AW39="x",0,'Poradie - sporty'!$DK39/'Poradie - sporty'!AW39)</f>
        <v>0.1111111111111111</v>
      </c>
      <c r="AX36" s="243">
        <f>IF('Poradie - sporty'!AX39="x",0,'Poradie - sporty'!$DK39/'Poradie - sporty'!AX39)</f>
        <v>5.5555555555555552E-2</v>
      </c>
      <c r="AY36" s="243">
        <f>IF('Poradie - sporty'!AY39="x",0,'Poradie - sporty'!$DK39/'Poradie - sporty'!AY39)</f>
        <v>9.0909090909090912E-2</v>
      </c>
      <c r="AZ36" s="243">
        <f>IF('Poradie - sporty'!AZ39="x",0,'Poradie - sporty'!$DK39/'Poradie - sporty'!AZ39)</f>
        <v>0</v>
      </c>
      <c r="BA36" s="243">
        <f>IF('Poradie - sporty'!BA39="x",0,'Poradie - sporty'!$DK39/'Poradie - sporty'!BA39)</f>
        <v>8.3333333333333332E-3</v>
      </c>
      <c r="BB36" s="243">
        <f>IF('Poradie - sporty'!BB39="x",0,'Poradie - sporty'!$DK39/'Poradie - sporty'!BB39)</f>
        <v>0</v>
      </c>
      <c r="BC36" s="243">
        <f>IF('Poradie - sporty'!BC39="x",0,'Poradie - sporty'!$DK39/'Poradie - sporty'!BC39)</f>
        <v>0.16666666666666666</v>
      </c>
      <c r="BD36" s="243">
        <f>IF('Poradie - sporty'!BD39="x",0,'Poradie - sporty'!$DK39/'Poradie - sporty'!BD39)</f>
        <v>0</v>
      </c>
      <c r="BE36" s="243">
        <f>IF('Poradie - sporty'!BE39="x",0,'Poradie - sporty'!$DK39/'Poradie - sporty'!BE39)</f>
        <v>1.3793103448275862E-2</v>
      </c>
      <c r="BF36" s="243">
        <f>IF('Poradie - sporty'!BF39="x",0,'Poradie - sporty'!$DK39/'Poradie - sporty'!BF39)</f>
        <v>3.0769230769230771E-2</v>
      </c>
      <c r="BG36" s="243">
        <f>IF('Poradie - sporty'!BG39="x",0,'Poradie - sporty'!$DK39/'Poradie - sporty'!BG39)</f>
        <v>0.1111111111111111</v>
      </c>
      <c r="BH36" s="243">
        <f>IF('Poradie - sporty'!BH39="x",0,'Poradie - sporty'!$DK39/'Poradie - sporty'!BH39)</f>
        <v>2.0833333333333332E-2</v>
      </c>
      <c r="BI36" s="243">
        <f>IF('Poradie - sporty'!BI39="x",0,'Poradie - sporty'!$DK39/'Poradie - sporty'!BI39)</f>
        <v>0</v>
      </c>
      <c r="BJ36" s="243">
        <f>IF('Poradie - sporty'!BJ39="x",0,'Poradie - sporty'!$DK39/'Poradie - sporty'!BJ39)</f>
        <v>3.4482758620689655E-2</v>
      </c>
      <c r="BK36" s="243">
        <f>IF('Poradie - sporty'!BK39="x",0,'Poradie - sporty'!$DK39/'Poradie - sporty'!BK39)</f>
        <v>0</v>
      </c>
      <c r="BL36" s="243">
        <f>IF('Poradie - sporty'!BL39="x",0,'Poradie - sporty'!$DK39/'Poradie - sporty'!BL39)</f>
        <v>4.3478260869565216E-2</v>
      </c>
      <c r="BM36" s="243">
        <f>IF('Poradie - sporty'!BM39="x",0,'Poradie - sporty'!$DK39/'Poradie - sporty'!BM39)</f>
        <v>3.9215686274509803E-2</v>
      </c>
      <c r="BN36" s="243">
        <f>IF('Poradie - sporty'!BN39="x",0,'Poradie - sporty'!$DK39/'Poradie - sporty'!BN39)</f>
        <v>0</v>
      </c>
      <c r="BO36" s="243">
        <f>IF('Poradie - sporty'!BO39="x",0,'Poradie - sporty'!$DK39/'Poradie - sporty'!BO39)</f>
        <v>1.2987012987012988E-2</v>
      </c>
      <c r="BP36" s="243">
        <f>IF('Poradie - sporty'!BP39="x",0,'Poradie - sporty'!$DK39/'Poradie - sporty'!BP39)</f>
        <v>0</v>
      </c>
      <c r="BQ36" s="243">
        <f>IF('Poradie - sporty'!BQ39="x",0,'Poradie - sporty'!$DK39/'Poradie - sporty'!BQ39)</f>
        <v>2.6315789473684209E-2</v>
      </c>
      <c r="BR36" s="243">
        <f>IF('Poradie - sporty'!BR39="x",0,'Poradie - sporty'!$DK39/'Poradie - sporty'!BR39)</f>
        <v>1.3157894736842105E-2</v>
      </c>
      <c r="BS36" s="243">
        <f>IF('Poradie - sporty'!BS39="x",0,'Poradie - sporty'!$DK39/'Poradie - sporty'!BS39)</f>
        <v>0</v>
      </c>
      <c r="BT36" s="243">
        <f>IF('Poradie - sporty'!BT39="x",0,'Poradie - sporty'!$DK39/'Poradie - sporty'!BT39)</f>
        <v>0.05</v>
      </c>
      <c r="BU36" s="243">
        <f>IF('Poradie - sporty'!BU39="x",0,'Poradie - sporty'!$DK39/'Poradie - sporty'!BU39)</f>
        <v>0.5</v>
      </c>
      <c r="BV36" s="243">
        <f>IF('Poradie - sporty'!BV39="x",0,'Poradie - sporty'!$DK39/'Poradie - sporty'!BV39)</f>
        <v>0</v>
      </c>
      <c r="BW36" s="243">
        <f>IF('Poradie - sporty'!BW39="x",0,'Poradie - sporty'!$DK39/'Poradie - sporty'!BW39)</f>
        <v>0</v>
      </c>
      <c r="BX36" s="243">
        <f>IF('Poradie - sporty'!BX39="x",0,'Poradie - sporty'!$DK39/'Poradie - sporty'!BX39)</f>
        <v>0</v>
      </c>
      <c r="BY36" s="243">
        <f>IF('Poradie - sporty'!BY39="x",0,'Poradie - sporty'!$DK39/'Poradie - sporty'!BY39)</f>
        <v>0.05</v>
      </c>
      <c r="BZ36" s="243">
        <f>IF('Poradie - sporty'!BZ39="x",0,'Poradie - sporty'!$DK39/'Poradie - sporty'!BZ39)</f>
        <v>0</v>
      </c>
      <c r="CA36" s="243">
        <f>IF('Poradie - sporty'!CA39="x",0,'Poradie - sporty'!$DK39/'Poradie - sporty'!CA39)</f>
        <v>7.6923076923076927E-2</v>
      </c>
      <c r="CB36" s="243">
        <f>IF('Poradie - sporty'!CB39="x",0,'Poradie - sporty'!$DK39/'Poradie - sporty'!CB39)</f>
        <v>0.125</v>
      </c>
      <c r="CC36" s="243">
        <f>IF('Poradie - sporty'!CC39="x",0,'Poradie - sporty'!$DK39/'Poradie - sporty'!CC39)</f>
        <v>0</v>
      </c>
      <c r="CD36" s="243">
        <f>IF('Poradie - sporty'!CD39="x",0,'Poradie - sporty'!$DK39/'Poradie - sporty'!CD39)</f>
        <v>2.7027027027027029E-2</v>
      </c>
      <c r="CE36" s="243">
        <f>IF('Poradie - sporty'!CE39="x",0,'Poradie - sporty'!$DK39/'Poradie - sporty'!CE39)</f>
        <v>0.05</v>
      </c>
      <c r="CF36" s="243">
        <f>IF('Poradie - sporty'!CF39="x",0,'Poradie - sporty'!$DK39/'Poradie - sporty'!CF39)</f>
        <v>5.8823529411764705E-2</v>
      </c>
      <c r="CG36" s="243">
        <f>IF('Poradie - sporty'!CG39="x",0,'Poradie - sporty'!$DK39/'Poradie - sporty'!CG39)</f>
        <v>1.1111111111111112E-2</v>
      </c>
      <c r="CH36" s="243">
        <f>IF('Poradie - sporty'!CH39="x",0,'Poradie - sporty'!$DK39/'Poradie - sporty'!CH39)</f>
        <v>3.2258064516129031E-2</v>
      </c>
      <c r="CI36" s="243">
        <f>IF('Poradie - sporty'!CI39="x",0,'Poradie - sporty'!$DK39/'Poradie - sporty'!CI39)</f>
        <v>0</v>
      </c>
      <c r="CJ36" s="243">
        <f>IF('Poradie - sporty'!CJ39="x",0,'Poradie - sporty'!$DK39/'Poradie - sporty'!CJ39)</f>
        <v>0</v>
      </c>
      <c r="CK36" s="243">
        <f>IF('Poradie - sporty'!CK39="x",0,'Poradie - sporty'!$DK39/'Poradie - sporty'!CK39)</f>
        <v>0</v>
      </c>
      <c r="CL36" s="243">
        <f>IF('Poradie - sporty'!CL39="x",0,'Poradie - sporty'!$DK39/'Poradie - sporty'!CL39)</f>
        <v>3.7037037037037035E-2</v>
      </c>
      <c r="CM36" s="243">
        <f>IF('Poradie - sporty'!CM39="x",0,'Poradie - sporty'!$DK39/'Poradie - sporty'!CM39)</f>
        <v>0.1</v>
      </c>
      <c r="CN36" s="243">
        <f>IF('Poradie - sporty'!CN39="x",0,'Poradie - sporty'!$DK39/'Poradie - sporty'!CN39)</f>
        <v>7.6923076923076927E-2</v>
      </c>
      <c r="CO36" s="243">
        <f>IF('Poradie - sporty'!CO39="x",0,'Poradie - sporty'!$DK39/'Poradie - sporty'!CO39)</f>
        <v>1</v>
      </c>
      <c r="CP36" s="243">
        <f>IF('Poradie - sporty'!CP39="x",0,'Poradie - sporty'!$DK39/'Poradie - sporty'!CP39)</f>
        <v>0.5</v>
      </c>
      <c r="CQ36" s="243">
        <f>IF('Poradie - sporty'!CQ39="x",0,'Poradie - sporty'!$DK39/'Poradie - sporty'!CQ39)</f>
        <v>0</v>
      </c>
      <c r="CR36" s="243">
        <f>IF('Poradie - sporty'!CR39="x",0,'Poradie - sporty'!$DK39/'Poradie - sporty'!CR39)</f>
        <v>4.7619047619047616E-2</v>
      </c>
      <c r="CS36" s="243">
        <f>IF('Poradie - sporty'!CS39="x",0,'Poradie - sporty'!$DK39/'Poradie - sporty'!CS39)</f>
        <v>2.0408163265306121E-2</v>
      </c>
      <c r="CT36" s="243">
        <f>IF('Poradie - sporty'!CT39="x",0,'Poradie - sporty'!$DK39/'Poradie - sporty'!CT39)</f>
        <v>2.8985507246376812E-2</v>
      </c>
      <c r="CU36" s="243">
        <f>IF('Poradie - sporty'!CU39="x",0,'Poradie - sporty'!$DK39/'Poradie - sporty'!CU39)</f>
        <v>0.125</v>
      </c>
      <c r="CV36" s="243">
        <f>IF('Poradie - sporty'!CV39="x",0,'Poradie - sporty'!$DK39/'Poradie - sporty'!CV39)</f>
        <v>5.2631578947368418E-2</v>
      </c>
      <c r="CW36" s="243">
        <f>IF('Poradie - sporty'!CW39="x",0,'Poradie - sporty'!$DK39/'Poradie - sporty'!CW39)</f>
        <v>0</v>
      </c>
      <c r="CX36" s="243">
        <f>IF('Poradie - sporty'!CX39="x",0,'Poradie - sporty'!$DK39/'Poradie - sporty'!CX39)</f>
        <v>0</v>
      </c>
      <c r="CY36" s="243">
        <f>IF('Poradie - sporty'!CY39="x",0,'Poradie - sporty'!$DK39/'Poradie - sporty'!CY39)</f>
        <v>1.5151515151515152E-2</v>
      </c>
      <c r="CZ36" s="243">
        <f>IF('Poradie - sporty'!CZ39="x",0,'Poradie - sporty'!$DK39/'Poradie - sporty'!CZ39)</f>
        <v>3.7037037037037035E-2</v>
      </c>
      <c r="DA36" s="243">
        <f>IF('Poradie - sporty'!DA39="x",0,'Poradie - sporty'!$DK39/'Poradie - sporty'!DA39)</f>
        <v>2.4390243902439025E-2</v>
      </c>
      <c r="DB36" s="243">
        <f>IF('Poradie - sporty'!DB39="x",0,'Poradie - sporty'!$DK39/'Poradie - sporty'!DB39)</f>
        <v>2.1739130434782608E-2</v>
      </c>
      <c r="DC36" s="243">
        <f>IF('Poradie - sporty'!DC39="x",0,'Poradie - sporty'!$DK39/'Poradie - sporty'!DC39)</f>
        <v>0</v>
      </c>
      <c r="DD36" s="243">
        <f>IF('Poradie - sporty'!DD39="x",0,'Poradie - sporty'!$DK39/'Poradie - sporty'!DD39)</f>
        <v>0.04</v>
      </c>
      <c r="DE36" s="243">
        <f>IF('Poradie - sporty'!DE39="x",0,'Poradie - sporty'!$DK39/'Poradie - sporty'!DE39)</f>
        <v>1.3986013986013986E-2</v>
      </c>
      <c r="DF36" s="243">
        <f>IF('Poradie - sporty'!DF39="x",0,'Poradie - sporty'!$DK39/'Poradie - sporty'!DF39)</f>
        <v>4.5454545454545456E-2</v>
      </c>
      <c r="DG36" s="243">
        <f>IF('Poradie - sporty'!DG39="x",0,'Poradie - sporty'!$DK39/'Poradie - sporty'!DG39)</f>
        <v>1.1494252873563218E-2</v>
      </c>
      <c r="DH36" s="243">
        <f>IF('Poradie - sporty'!DH39="x",0,'Poradie - sporty'!$DK39/'Poradie - sporty'!DH39)</f>
        <v>1.8518518518518517E-2</v>
      </c>
      <c r="DI36" s="243">
        <f>IF('Poradie - sporty'!DI39="x",0,'Poradie - sporty'!$DK39/'Poradie - sporty'!DI39)</f>
        <v>1.282051282051282E-2</v>
      </c>
    </row>
    <row r="37" spans="1:113" ht="14.25" customHeight="1" x14ac:dyDescent="0.25">
      <c r="A37" s="239" t="s">
        <v>39</v>
      </c>
      <c r="B37" s="243">
        <f>IF('Poradie - sporty'!B40="x",0,'Poradie - sporty'!$DK40/'Poradie - sporty'!B40)</f>
        <v>3.7037037037037035E-2</v>
      </c>
      <c r="C37" s="243">
        <f>IF('Poradie - sporty'!C40="x",0,'Poradie - sporty'!$DK40/'Poradie - sporty'!C40)</f>
        <v>0</v>
      </c>
      <c r="D37" s="243">
        <f>IF('Poradie - sporty'!D40="x",0,'Poradie - sporty'!$DK40/'Poradie - sporty'!D40)</f>
        <v>4.7619047619047616E-2</v>
      </c>
      <c r="E37" s="243">
        <f>IF('Poradie - sporty'!E40="x",0,'Poradie - sporty'!$DK40/'Poradie - sporty'!E40)</f>
        <v>2.8571428571428571E-2</v>
      </c>
      <c r="F37" s="243">
        <f>IF('Poradie - sporty'!F40="x",0,'Poradie - sporty'!$DK40/'Poradie - sporty'!F40)</f>
        <v>2.4390243902439025E-2</v>
      </c>
      <c r="G37" s="243">
        <f>IF('Poradie - sporty'!G40="x",0,'Poradie - sporty'!$DK40/'Poradie - sporty'!G40)</f>
        <v>4.5454545454545456E-2</v>
      </c>
      <c r="H37" s="243">
        <f>IF('Poradie - sporty'!H40="x",0,'Poradie - sporty'!$DK40/'Poradie - sporty'!H40)</f>
        <v>0.25</v>
      </c>
      <c r="I37" s="243">
        <f>IF('Poradie - sporty'!I40="x",0,'Poradie - sporty'!$DK40/'Poradie - sporty'!I40)</f>
        <v>9.0909090909090912E-2</v>
      </c>
      <c r="J37" s="243">
        <f>IF('Poradie - sporty'!J40="x",0,'Poradie - sporty'!$DK40/'Poradie - sporty'!J40)</f>
        <v>3.0303030303030304E-2</v>
      </c>
      <c r="K37" s="243">
        <f>IF('Poradie - sporty'!K40="x",0,'Poradie - sporty'!$DK40/'Poradie - sporty'!K40)</f>
        <v>0</v>
      </c>
      <c r="L37" s="243">
        <f>IF('Poradie - sporty'!L40="x",0,'Poradie - sporty'!$DK40/'Poradie - sporty'!L40)</f>
        <v>6.25E-2</v>
      </c>
      <c r="M37" s="243">
        <f>IF('Poradie - sporty'!M40="x",0,'Poradie - sporty'!$DK40/'Poradie - sporty'!M40)</f>
        <v>0.04</v>
      </c>
      <c r="N37" s="243">
        <f>IF('Poradie - sporty'!N40="x",0,'Poradie - sporty'!$DK40/'Poradie - sporty'!N40)</f>
        <v>0</v>
      </c>
      <c r="O37" s="243">
        <f>IF('Poradie - sporty'!O40="x",0,'Poradie - sporty'!$DK40/'Poradie - sporty'!O40)</f>
        <v>1.9230769230769232E-2</v>
      </c>
      <c r="P37" s="243">
        <f>IF('Poradie - sporty'!P40="x",0,'Poradie - sporty'!$DK40/'Poradie - sporty'!P40)</f>
        <v>2.1739130434782608E-2</v>
      </c>
      <c r="Q37" s="243">
        <f>IF('Poradie - sporty'!Q40="x",0,'Poradie - sporty'!$DK40/'Poradie - sporty'!Q40)</f>
        <v>3.5714285714285712E-2</v>
      </c>
      <c r="R37" s="243">
        <f>IF('Poradie - sporty'!R40="x",0,'Poradie - sporty'!$DK40/'Poradie - sporty'!R40)</f>
        <v>0</v>
      </c>
      <c r="S37" s="243">
        <f>IF('Poradie - sporty'!S40="x",0,'Poradie - sporty'!$DK40/'Poradie - sporty'!S40)</f>
        <v>0.02</v>
      </c>
      <c r="T37" s="243">
        <f>IF('Poradie - sporty'!T40="x",0,'Poradie - sporty'!$DK40/'Poradie - sporty'!T40)</f>
        <v>0</v>
      </c>
      <c r="U37" s="243">
        <f>IF('Poradie - sporty'!U40="x",0,'Poradie - sporty'!$DK40/'Poradie - sporty'!U40)</f>
        <v>2.0408163265306121E-2</v>
      </c>
      <c r="V37" s="243">
        <f>IF('Poradie - sporty'!V40="x",0,'Poradie - sporty'!$DK40/'Poradie - sporty'!V40)</f>
        <v>5.2631578947368418E-2</v>
      </c>
      <c r="W37" s="243">
        <f>IF('Poradie - sporty'!W40="x",0,'Poradie - sporty'!$DK40/'Poradie - sporty'!W40)</f>
        <v>6.25E-2</v>
      </c>
      <c r="X37" s="243">
        <f>IF('Poradie - sporty'!X40="x",0,'Poradie - sporty'!$DK40/'Poradie - sporty'!X40)</f>
        <v>0</v>
      </c>
      <c r="Y37" s="243">
        <f>IF('Poradie - sporty'!Y40="x",0,'Poradie - sporty'!$DK40/'Poradie - sporty'!Y40)</f>
        <v>5.2631578947368418E-2</v>
      </c>
      <c r="Z37" s="243">
        <f>IF('Poradie - sporty'!Z40="x",0,'Poradie - sporty'!$DK40/'Poradie - sporty'!Z40)</f>
        <v>0.33333333333333331</v>
      </c>
      <c r="AA37" s="243">
        <f>IF('Poradie - sporty'!AA40="x",0,'Poradie - sporty'!$DK40/'Poradie - sporty'!AA40)</f>
        <v>0.125</v>
      </c>
      <c r="AB37" s="243">
        <f>IF('Poradie - sporty'!AB40="x",0,'Poradie - sporty'!$DK40/'Poradie - sporty'!AB40)</f>
        <v>4.3478260869565216E-2</v>
      </c>
      <c r="AC37" s="243">
        <f>IF('Poradie - sporty'!AC40="x",0,'Poradie - sporty'!$DK40/'Poradie - sporty'!AC40)</f>
        <v>5.8823529411764705E-2</v>
      </c>
      <c r="AD37" s="243">
        <f>IF('Poradie - sporty'!AD40="x",0,'Poradie - sporty'!$DK40/'Poradie - sporty'!AD40)</f>
        <v>2.5000000000000001E-2</v>
      </c>
      <c r="AE37" s="243">
        <f>IF('Poradie - sporty'!AE40="x",0,'Poradie - sporty'!$DK40/'Poradie - sporty'!AE40)</f>
        <v>0.16666666666666666</v>
      </c>
      <c r="AF37" s="243">
        <f>IF('Poradie - sporty'!AF40="x",0,'Poradie - sporty'!$DK40/'Poradie - sporty'!AF40)</f>
        <v>0</v>
      </c>
      <c r="AG37" s="243">
        <f>IF('Poradie - sporty'!AG40="x",0,'Poradie - sporty'!$DK40/'Poradie - sporty'!AG40)</f>
        <v>7.1428571428571425E-2</v>
      </c>
      <c r="AH37" s="243">
        <f>IF('Poradie - sporty'!AH40="x",0,'Poradie - sporty'!$DK40/'Poradie - sporty'!AH40)</f>
        <v>0</v>
      </c>
      <c r="AI37" s="243">
        <f>IF('Poradie - sporty'!AI40="x",0,'Poradie - sporty'!$DK40/'Poradie - sporty'!AI40)</f>
        <v>9.0909090909090912E-2</v>
      </c>
      <c r="AJ37" s="243">
        <f>IF('Poradie - sporty'!AJ40="x",0,'Poradie - sporty'!$DK40/'Poradie - sporty'!AJ40)</f>
        <v>2.2222222222222223E-2</v>
      </c>
      <c r="AK37" s="243">
        <f>IF('Poradie - sporty'!AK40="x",0,'Poradie - sporty'!$DK40/'Poradie - sporty'!AK40)</f>
        <v>1.8518518518518517E-2</v>
      </c>
      <c r="AL37" s="243">
        <f>IF('Poradie - sporty'!AL40="x",0,'Poradie - sporty'!$DK40/'Poradie - sporty'!AL40)</f>
        <v>4.7619047619047616E-2</v>
      </c>
      <c r="AM37" s="243">
        <f>IF('Poradie - sporty'!AM40="x",0,'Poradie - sporty'!$DK40/'Poradie - sporty'!AM40)</f>
        <v>0.1</v>
      </c>
      <c r="AN37" s="243">
        <f>IF('Poradie - sporty'!AN40="x",0,'Poradie - sporty'!$DK40/'Poradie - sporty'!AN40)</f>
        <v>4.5454545454545456E-2</v>
      </c>
      <c r="AO37" s="243">
        <f>IF('Poradie - sporty'!AO40="x",0,'Poradie - sporty'!$DK40/'Poradie - sporty'!AO40)</f>
        <v>0.1111111111111111</v>
      </c>
      <c r="AP37" s="243">
        <f>IF('Poradie - sporty'!AP40="x",0,'Poradie - sporty'!$DK40/'Poradie - sporty'!AP40)</f>
        <v>1.0869565217391304E-2</v>
      </c>
      <c r="AQ37" s="243">
        <f>IF('Poradie - sporty'!AQ40="x",0,'Poradie - sporty'!$DK40/'Poradie - sporty'!AQ40)</f>
        <v>3.125E-2</v>
      </c>
      <c r="AR37" s="243">
        <f>IF('Poradie - sporty'!AR40="x",0,'Poradie - sporty'!$DK40/'Poradie - sporty'!AR40)</f>
        <v>7.6923076923076927E-2</v>
      </c>
      <c r="AS37" s="243">
        <f>IF('Poradie - sporty'!AS40="x",0,'Poradie - sporty'!$DK40/'Poradie - sporty'!AS40)</f>
        <v>5.8823529411764705E-2</v>
      </c>
      <c r="AT37" s="243">
        <f>IF('Poradie - sporty'!AT40="x",0,'Poradie - sporty'!$DK40/'Poradie - sporty'!AT40)</f>
        <v>1.9230769230769232E-2</v>
      </c>
      <c r="AU37" s="243">
        <f>IF('Poradie - sporty'!AU40="x",0,'Poradie - sporty'!$DK40/'Poradie - sporty'!AU40)</f>
        <v>2.6315789473684209E-2</v>
      </c>
      <c r="AV37" s="243">
        <f>IF('Poradie - sporty'!AV40="x",0,'Poradie - sporty'!$DK40/'Poradie - sporty'!AV40)</f>
        <v>0.1111111111111111</v>
      </c>
      <c r="AW37" s="243">
        <f>IF('Poradie - sporty'!AW40="x",0,'Poradie - sporty'!$DK40/'Poradie - sporty'!AW40)</f>
        <v>4.6511627906976744E-2</v>
      </c>
      <c r="AX37" s="243">
        <f>IF('Poradie - sporty'!AX40="x",0,'Poradie - sporty'!$DK40/'Poradie - sporty'!AX40)</f>
        <v>1.3698630136986301E-2</v>
      </c>
      <c r="AY37" s="243">
        <f>IF('Poradie - sporty'!AY40="x",0,'Poradie - sporty'!$DK40/'Poradie - sporty'!AY40)</f>
        <v>2.9411764705882353E-2</v>
      </c>
      <c r="AZ37" s="243">
        <f>IF('Poradie - sporty'!AZ40="x",0,'Poradie - sporty'!$DK40/'Poradie - sporty'!AZ40)</f>
        <v>0</v>
      </c>
      <c r="BA37" s="243">
        <f>IF('Poradie - sporty'!BA40="x",0,'Poradie - sporty'!$DK40/'Poradie - sporty'!BA40)</f>
        <v>1.6949152542372881E-2</v>
      </c>
      <c r="BB37" s="243">
        <f>IF('Poradie - sporty'!BB40="x",0,'Poradie - sporty'!$DK40/'Poradie - sporty'!BB40)</f>
        <v>0</v>
      </c>
      <c r="BC37" s="243">
        <f>IF('Poradie - sporty'!BC40="x",0,'Poradie - sporty'!$DK40/'Poradie - sporty'!BC40)</f>
        <v>0</v>
      </c>
      <c r="BD37" s="243">
        <f>IF('Poradie - sporty'!BD40="x",0,'Poradie - sporty'!$DK40/'Poradie - sporty'!BD40)</f>
        <v>0</v>
      </c>
      <c r="BE37" s="243">
        <f>IF('Poradie - sporty'!BE40="x",0,'Poradie - sporty'!$DK40/'Poradie - sporty'!BE40)</f>
        <v>4.1666666666666664E-2</v>
      </c>
      <c r="BF37" s="243">
        <f>IF('Poradie - sporty'!BF40="x",0,'Poradie - sporty'!$DK40/'Poradie - sporty'!BF40)</f>
        <v>2.8571428571428571E-2</v>
      </c>
      <c r="BG37" s="243">
        <f>IF('Poradie - sporty'!BG40="x",0,'Poradie - sporty'!$DK40/'Poradie - sporty'!BG40)</f>
        <v>0</v>
      </c>
      <c r="BH37" s="243">
        <f>IF('Poradie - sporty'!BH40="x",0,'Poradie - sporty'!$DK40/'Poradie - sporty'!BH40)</f>
        <v>1.3793103448275862E-2</v>
      </c>
      <c r="BI37" s="243">
        <f>IF('Poradie - sporty'!BI40="x",0,'Poradie - sporty'!$DK40/'Poradie - sporty'!BI40)</f>
        <v>5.5555555555555552E-2</v>
      </c>
      <c r="BJ37" s="243">
        <f>IF('Poradie - sporty'!BJ40="x",0,'Poradie - sporty'!$DK40/'Poradie - sporty'!BJ40)</f>
        <v>5.2631578947368418E-2</v>
      </c>
      <c r="BK37" s="243">
        <f>IF('Poradie - sporty'!BK40="x",0,'Poradie - sporty'!$DK40/'Poradie - sporty'!BK40)</f>
        <v>7.407407407407407E-2</v>
      </c>
      <c r="BL37" s="243">
        <f>IF('Poradie - sporty'!BL40="x",0,'Poradie - sporty'!$DK40/'Poradie - sporty'!BL40)</f>
        <v>0.5</v>
      </c>
      <c r="BM37" s="243">
        <f>IF('Poradie - sporty'!BM40="x",0,'Poradie - sporty'!$DK40/'Poradie - sporty'!BM40)</f>
        <v>0</v>
      </c>
      <c r="BN37" s="243">
        <f>IF('Poradie - sporty'!BN40="x",0,'Poradie - sporty'!$DK40/'Poradie - sporty'!BN40)</f>
        <v>5.2631578947368418E-2</v>
      </c>
      <c r="BO37" s="243">
        <f>IF('Poradie - sporty'!BO40="x",0,'Poradie - sporty'!$DK40/'Poradie - sporty'!BO40)</f>
        <v>3.2258064516129031E-2</v>
      </c>
      <c r="BP37" s="243">
        <f>IF('Poradie - sporty'!BP40="x",0,'Poradie - sporty'!$DK40/'Poradie - sporty'!BP40)</f>
        <v>2.2222222222222223E-2</v>
      </c>
      <c r="BQ37" s="243">
        <f>IF('Poradie - sporty'!BQ40="x",0,'Poradie - sporty'!$DK40/'Poradie - sporty'!BQ40)</f>
        <v>0.14285714285714285</v>
      </c>
      <c r="BR37" s="243">
        <f>IF('Poradie - sporty'!BR40="x",0,'Poradie - sporty'!$DK40/'Poradie - sporty'!BR40)</f>
        <v>1.3157894736842105E-2</v>
      </c>
      <c r="BS37" s="243">
        <f>IF('Poradie - sporty'!BS40="x",0,'Poradie - sporty'!$DK40/'Poradie - sporty'!BS40)</f>
        <v>0.5</v>
      </c>
      <c r="BT37" s="243">
        <f>IF('Poradie - sporty'!BT40="x",0,'Poradie - sporty'!$DK40/'Poradie - sporty'!BT40)</f>
        <v>0</v>
      </c>
      <c r="BU37" s="243">
        <f>IF('Poradie - sporty'!BU40="x",0,'Poradie - sporty'!$DK40/'Poradie - sporty'!BU40)</f>
        <v>3.0303030303030304E-2</v>
      </c>
      <c r="BV37" s="243">
        <f>IF('Poradie - sporty'!BV40="x",0,'Poradie - sporty'!$DK40/'Poradie - sporty'!BV40)</f>
        <v>0</v>
      </c>
      <c r="BW37" s="243">
        <f>IF('Poradie - sporty'!BW40="x",0,'Poradie - sporty'!$DK40/'Poradie - sporty'!BW40)</f>
        <v>0</v>
      </c>
      <c r="BX37" s="243">
        <f>IF('Poradie - sporty'!BX40="x",0,'Poradie - sporty'!$DK40/'Poradie - sporty'!BX40)</f>
        <v>0</v>
      </c>
      <c r="BY37" s="243">
        <f>IF('Poradie - sporty'!BY40="x",0,'Poradie - sporty'!$DK40/'Poradie - sporty'!BY40)</f>
        <v>2.564102564102564E-2</v>
      </c>
      <c r="BZ37" s="243">
        <f>IF('Poradie - sporty'!BZ40="x",0,'Poradie - sporty'!$DK40/'Poradie - sporty'!BZ40)</f>
        <v>0.15384615384615385</v>
      </c>
      <c r="CA37" s="243">
        <f>IF('Poradie - sporty'!CA40="x",0,'Poradie - sporty'!$DK40/'Poradie - sporty'!CA40)</f>
        <v>3.7037037037037035E-2</v>
      </c>
      <c r="CB37" s="243">
        <f>IF('Poradie - sporty'!CB40="x",0,'Poradie - sporty'!$DK40/'Poradie - sporty'!CB40)</f>
        <v>4.4444444444444446E-2</v>
      </c>
      <c r="CC37" s="243">
        <f>IF('Poradie - sporty'!CC40="x",0,'Poradie - sporty'!$DK40/'Poradie - sporty'!CC40)</f>
        <v>0</v>
      </c>
      <c r="CD37" s="243">
        <f>IF('Poradie - sporty'!CD40="x",0,'Poradie - sporty'!$DK40/'Poradie - sporty'!CD40)</f>
        <v>4.7619047619047616E-2</v>
      </c>
      <c r="CE37" s="243">
        <f>IF('Poradie - sporty'!CE40="x",0,'Poradie - sporty'!$DK40/'Poradie - sporty'!CE40)</f>
        <v>0.25</v>
      </c>
      <c r="CF37" s="243">
        <f>IF('Poradie - sporty'!CF40="x",0,'Poradie - sporty'!$DK40/'Poradie - sporty'!CF40)</f>
        <v>0.33333333333333331</v>
      </c>
      <c r="CG37" s="243">
        <f>IF('Poradie - sporty'!CG40="x",0,'Poradie - sporty'!$DK40/'Poradie - sporty'!CG40)</f>
        <v>1</v>
      </c>
      <c r="CH37" s="243">
        <f>IF('Poradie - sporty'!CH40="x",0,'Poradie - sporty'!$DK40/'Poradie - sporty'!CH40)</f>
        <v>0.25</v>
      </c>
      <c r="CI37" s="243">
        <f>IF('Poradie - sporty'!CI40="x",0,'Poradie - sporty'!$DK40/'Poradie - sporty'!CI40)</f>
        <v>0</v>
      </c>
      <c r="CJ37" s="243">
        <f>IF('Poradie - sporty'!CJ40="x",0,'Poradie - sporty'!$DK40/'Poradie - sporty'!CJ40)</f>
        <v>0</v>
      </c>
      <c r="CK37" s="243">
        <f>IF('Poradie - sporty'!CK40="x",0,'Poradie - sporty'!$DK40/'Poradie - sporty'!CK40)</f>
        <v>0</v>
      </c>
      <c r="CL37" s="243">
        <f>IF('Poradie - sporty'!CL40="x",0,'Poradie - sporty'!$DK40/'Poradie - sporty'!CL40)</f>
        <v>1.4925373134328358E-2</v>
      </c>
      <c r="CM37" s="243">
        <f>IF('Poradie - sporty'!CM40="x",0,'Poradie - sporty'!$DK40/'Poradie - sporty'!CM40)</f>
        <v>2.564102564102564E-2</v>
      </c>
      <c r="CN37" s="243">
        <f>IF('Poradie - sporty'!CN40="x",0,'Poradie - sporty'!$DK40/'Poradie - sporty'!CN40)</f>
        <v>0</v>
      </c>
      <c r="CO37" s="243">
        <f>IF('Poradie - sporty'!CO40="x",0,'Poradie - sporty'!$DK40/'Poradie - sporty'!CO40)</f>
        <v>3.125E-2</v>
      </c>
      <c r="CP37" s="243">
        <f>IF('Poradie - sporty'!CP40="x",0,'Poradie - sporty'!$DK40/'Poradie - sporty'!CP40)</f>
        <v>0</v>
      </c>
      <c r="CQ37" s="243">
        <f>IF('Poradie - sporty'!CQ40="x",0,'Poradie - sporty'!$DK40/'Poradie - sporty'!CQ40)</f>
        <v>0</v>
      </c>
      <c r="CR37" s="243">
        <f>IF('Poradie - sporty'!CR40="x",0,'Poradie - sporty'!$DK40/'Poradie - sporty'!CR40)</f>
        <v>2.564102564102564E-2</v>
      </c>
      <c r="CS37" s="243">
        <f>IF('Poradie - sporty'!CS40="x",0,'Poradie - sporty'!$DK40/'Poradie - sporty'!CS40)</f>
        <v>4.1666666666666664E-2</v>
      </c>
      <c r="CT37" s="243">
        <f>IF('Poradie - sporty'!CT40="x",0,'Poradie - sporty'!$DK40/'Poradie - sporty'!CT40)</f>
        <v>0.2</v>
      </c>
      <c r="CU37" s="243">
        <f>IF('Poradie - sporty'!CU40="x",0,'Poradie - sporty'!$DK40/'Poradie - sporty'!CU40)</f>
        <v>0</v>
      </c>
      <c r="CV37" s="243">
        <f>IF('Poradie - sporty'!CV40="x",0,'Poradie - sporty'!$DK40/'Poradie - sporty'!CV40)</f>
        <v>0</v>
      </c>
      <c r="CW37" s="243">
        <f>IF('Poradie - sporty'!CW40="x",0,'Poradie - sporty'!$DK40/'Poradie - sporty'!CW40)</f>
        <v>0.125</v>
      </c>
      <c r="CX37" s="243">
        <f>IF('Poradie - sporty'!CX40="x",0,'Poradie - sporty'!$DK40/'Poradie - sporty'!CX40)</f>
        <v>0</v>
      </c>
      <c r="CY37" s="243">
        <f>IF('Poradie - sporty'!CY40="x",0,'Poradie - sporty'!$DK40/'Poradie - sporty'!CY40)</f>
        <v>1.6949152542372881E-2</v>
      </c>
      <c r="CZ37" s="243">
        <f>IF('Poradie - sporty'!CZ40="x",0,'Poradie - sporty'!$DK40/'Poradie - sporty'!CZ40)</f>
        <v>1.7241379310344827E-2</v>
      </c>
      <c r="DA37" s="243">
        <f>IF('Poradie - sporty'!DA40="x",0,'Poradie - sporty'!$DK40/'Poradie - sporty'!DA40)</f>
        <v>1.5384615384615385E-2</v>
      </c>
      <c r="DB37" s="243">
        <f>IF('Poradie - sporty'!DB40="x",0,'Poradie - sporty'!$DK40/'Poradie - sporty'!DB40)</f>
        <v>0.05</v>
      </c>
      <c r="DC37" s="243">
        <f>IF('Poradie - sporty'!DC40="x",0,'Poradie - sporty'!$DK40/'Poradie - sporty'!DC40)</f>
        <v>0</v>
      </c>
      <c r="DD37" s="243">
        <f>IF('Poradie - sporty'!DD40="x",0,'Poradie - sporty'!$DK40/'Poradie - sporty'!DD40)</f>
        <v>4.3478260869565216E-2</v>
      </c>
      <c r="DE37" s="243">
        <f>IF('Poradie - sporty'!DE40="x",0,'Poradie - sporty'!$DK40/'Poradie - sporty'!DE40)</f>
        <v>1.2048192771084338E-2</v>
      </c>
      <c r="DF37" s="243">
        <f>IF('Poradie - sporty'!DF40="x",0,'Poradie - sporty'!$DK40/'Poradie - sporty'!DF40)</f>
        <v>0.25</v>
      </c>
      <c r="DG37" s="243">
        <f>IF('Poradie - sporty'!DG40="x",0,'Poradie - sporty'!$DK40/'Poradie - sporty'!DG40)</f>
        <v>2.1739130434782608E-2</v>
      </c>
      <c r="DH37" s="243">
        <f>IF('Poradie - sporty'!DH40="x",0,'Poradie - sporty'!$DK40/'Poradie - sporty'!DH40)</f>
        <v>1.9230769230769232E-2</v>
      </c>
      <c r="DI37" s="243">
        <f>IF('Poradie - sporty'!DI40="x",0,'Poradie - sporty'!$DK40/'Poradie - sporty'!DI40)</f>
        <v>1.8181818181818181E-2</v>
      </c>
    </row>
    <row r="38" spans="1:113" ht="14.25" customHeight="1" x14ac:dyDescent="0.25">
      <c r="A38" s="239" t="s">
        <v>40</v>
      </c>
      <c r="B38" s="243">
        <f>IF('Poradie - sporty'!B41="x",0,'Poradie - sporty'!$DK41/'Poradie - sporty'!B41)</f>
        <v>0.23076923076923078</v>
      </c>
      <c r="C38" s="243">
        <f>IF('Poradie - sporty'!C41="x",0,'Poradie - sporty'!$DK41/'Poradie - sporty'!C41)</f>
        <v>0.12</v>
      </c>
      <c r="D38" s="243">
        <f>IF('Poradie - sporty'!D41="x",0,'Poradie - sporty'!$DK41/'Poradie - sporty'!D41)</f>
        <v>0.125</v>
      </c>
      <c r="E38" s="243">
        <f>IF('Poradie - sporty'!E41="x",0,'Poradie - sporty'!$DK41/'Poradie - sporty'!E41)</f>
        <v>9.0909090909090912E-2</v>
      </c>
      <c r="F38" s="243">
        <f>IF('Poradie - sporty'!F41="x",0,'Poradie - sporty'!$DK41/'Poradie - sporty'!F41)</f>
        <v>0</v>
      </c>
      <c r="G38" s="243">
        <f>IF('Poradie - sporty'!G41="x",0,'Poradie - sporty'!$DK41/'Poradie - sporty'!G41)</f>
        <v>0.16666666666666666</v>
      </c>
      <c r="H38" s="243">
        <f>IF('Poradie - sporty'!H41="x",0,'Poradie - sporty'!$DK41/'Poradie - sporty'!H41)</f>
        <v>0</v>
      </c>
      <c r="I38" s="243">
        <f>IF('Poradie - sporty'!I41="x",0,'Poradie - sporty'!$DK41/'Poradie - sporty'!I41)</f>
        <v>0.125</v>
      </c>
      <c r="J38" s="243">
        <f>IF('Poradie - sporty'!J41="x",0,'Poradie - sporty'!$DK41/'Poradie - sporty'!J41)</f>
        <v>9.6774193548387094E-2</v>
      </c>
      <c r="K38" s="243">
        <f>IF('Poradie - sporty'!K41="x",0,'Poradie - sporty'!$DK41/'Poradie - sporty'!K41)</f>
        <v>0</v>
      </c>
      <c r="L38" s="243">
        <f>IF('Poradie - sporty'!L41="x",0,'Poradie - sporty'!$DK41/'Poradie - sporty'!L41)</f>
        <v>7.3170731707317069E-2</v>
      </c>
      <c r="M38" s="243">
        <f>IF('Poradie - sporty'!M41="x",0,'Poradie - sporty'!$DK41/'Poradie - sporty'!M41)</f>
        <v>0.1875</v>
      </c>
      <c r="N38" s="243">
        <f>IF('Poradie - sporty'!N41="x",0,'Poradie - sporty'!$DK41/'Poradie - sporty'!N41)</f>
        <v>0.19354838709677419</v>
      </c>
      <c r="O38" s="243">
        <f>IF('Poradie - sporty'!O41="x",0,'Poradie - sporty'!$DK41/'Poradie - sporty'!O41)</f>
        <v>0.23076923076923078</v>
      </c>
      <c r="P38" s="243">
        <f>IF('Poradie - sporty'!P41="x",0,'Poradie - sporty'!$DK41/'Poradie - sporty'!P41)</f>
        <v>0.75</v>
      </c>
      <c r="Q38" s="243">
        <f>IF('Poradie - sporty'!Q41="x",0,'Poradie - sporty'!$DK41/'Poradie - sporty'!Q41)</f>
        <v>0.25</v>
      </c>
      <c r="R38" s="243">
        <f>IF('Poradie - sporty'!R41="x",0,'Poradie - sporty'!$DK41/'Poradie - sporty'!R41)</f>
        <v>9.6774193548387094E-2</v>
      </c>
      <c r="S38" s="243">
        <f>IF('Poradie - sporty'!S41="x",0,'Poradie - sporty'!$DK41/'Poradie - sporty'!S41)</f>
        <v>8.8235294117647065E-2</v>
      </c>
      <c r="T38" s="243">
        <f>IF('Poradie - sporty'!T41="x",0,'Poradie - sporty'!$DK41/'Poradie - sporty'!T41)</f>
        <v>7.6923076923076927E-2</v>
      </c>
      <c r="U38" s="243">
        <f>IF('Poradie - sporty'!U41="x",0,'Poradie - sporty'!$DK41/'Poradie - sporty'!U41)</f>
        <v>0.15789473684210525</v>
      </c>
      <c r="V38" s="243">
        <f>IF('Poradie - sporty'!V41="x",0,'Poradie - sporty'!$DK41/'Poradie - sporty'!V41)</f>
        <v>0.5</v>
      </c>
      <c r="W38" s="243">
        <f>IF('Poradie - sporty'!W41="x",0,'Poradie - sporty'!$DK41/'Poradie - sporty'!W41)</f>
        <v>1</v>
      </c>
      <c r="X38" s="243">
        <f>IF('Poradie - sporty'!X41="x",0,'Poradie - sporty'!$DK41/'Poradie - sporty'!X41)</f>
        <v>1</v>
      </c>
      <c r="Y38" s="243">
        <f>IF('Poradie - sporty'!Y41="x",0,'Poradie - sporty'!$DK41/'Poradie - sporty'!Y41)</f>
        <v>1</v>
      </c>
      <c r="Z38" s="243">
        <f>IF('Poradie - sporty'!Z41="x",0,'Poradie - sporty'!$DK41/'Poradie - sporty'!Z41)</f>
        <v>0</v>
      </c>
      <c r="AA38" s="243">
        <f>IF('Poradie - sporty'!AA41="x",0,'Poradie - sporty'!$DK41/'Poradie - sporty'!AA41)</f>
        <v>0.33333333333333331</v>
      </c>
      <c r="AB38" s="243">
        <f>IF('Poradie - sporty'!AB41="x",0,'Poradie - sporty'!$DK41/'Poradie - sporty'!AB41)</f>
        <v>0.13636363636363635</v>
      </c>
      <c r="AC38" s="243">
        <f>IF('Poradie - sporty'!AC41="x",0,'Poradie - sporty'!$DK41/'Poradie - sporty'!AC41)</f>
        <v>0.21428571428571427</v>
      </c>
      <c r="AD38" s="243">
        <f>IF('Poradie - sporty'!AD41="x",0,'Poradie - sporty'!$DK41/'Poradie - sporty'!AD41)</f>
        <v>0.13043478260869565</v>
      </c>
      <c r="AE38" s="243">
        <f>IF('Poradie - sporty'!AE41="x",0,'Poradie - sporty'!$DK41/'Poradie - sporty'!AE41)</f>
        <v>0.21428571428571427</v>
      </c>
      <c r="AF38" s="243">
        <f>IF('Poradie - sporty'!AF41="x",0,'Poradie - sporty'!$DK41/'Poradie - sporty'!AF41)</f>
        <v>0</v>
      </c>
      <c r="AG38" s="243">
        <f>IF('Poradie - sporty'!AG41="x",0,'Poradie - sporty'!$DK41/'Poradie - sporty'!AG41)</f>
        <v>0</v>
      </c>
      <c r="AH38" s="243">
        <f>IF('Poradie - sporty'!AH41="x",0,'Poradie - sporty'!$DK41/'Poradie - sporty'!AH41)</f>
        <v>0.5</v>
      </c>
      <c r="AI38" s="243">
        <f>IF('Poradie - sporty'!AI41="x",0,'Poradie - sporty'!$DK41/'Poradie - sporty'!AI41)</f>
        <v>0.15789473684210525</v>
      </c>
      <c r="AJ38" s="243">
        <f>IF('Poradie - sporty'!AJ41="x",0,'Poradie - sporty'!$DK41/'Poradie - sporty'!AJ41)</f>
        <v>0.2</v>
      </c>
      <c r="AK38" s="243">
        <f>IF('Poradie - sporty'!AK41="x",0,'Poradie - sporty'!$DK41/'Poradie - sporty'!AK41)</f>
        <v>0.25</v>
      </c>
      <c r="AL38" s="243">
        <f>IF('Poradie - sporty'!AL41="x",0,'Poradie - sporty'!$DK41/'Poradie - sporty'!AL41)</f>
        <v>0.3</v>
      </c>
      <c r="AM38" s="243">
        <f>IF('Poradie - sporty'!AM41="x",0,'Poradie - sporty'!$DK41/'Poradie - sporty'!AM41)</f>
        <v>0.42857142857142855</v>
      </c>
      <c r="AN38" s="243">
        <f>IF('Poradie - sporty'!AN41="x",0,'Poradie - sporty'!$DK41/'Poradie - sporty'!AN41)</f>
        <v>0.375</v>
      </c>
      <c r="AO38" s="243">
        <f>IF('Poradie - sporty'!AO41="x",0,'Poradie - sporty'!$DK41/'Poradie - sporty'!AO41)</f>
        <v>0.13043478260869565</v>
      </c>
      <c r="AP38" s="243">
        <f>IF('Poradie - sporty'!AP41="x",0,'Poradie - sporty'!$DK41/'Poradie - sporty'!AP41)</f>
        <v>0.13043478260869565</v>
      </c>
      <c r="AQ38" s="243">
        <f>IF('Poradie - sporty'!AQ41="x",0,'Poradie - sporty'!$DK41/'Poradie - sporty'!AQ41)</f>
        <v>0</v>
      </c>
      <c r="AR38" s="243">
        <f>IF('Poradie - sporty'!AR41="x",0,'Poradie - sporty'!$DK41/'Poradie - sporty'!AR41)</f>
        <v>0.1875</v>
      </c>
      <c r="AS38" s="243">
        <f>IF('Poradie - sporty'!AS41="x",0,'Poradie - sporty'!$DK41/'Poradie - sporty'!AS41)</f>
        <v>5.6603773584905662E-2</v>
      </c>
      <c r="AT38" s="243">
        <f>IF('Poradie - sporty'!AT41="x",0,'Poradie - sporty'!$DK41/'Poradie - sporty'!AT41)</f>
        <v>9.0909090909090912E-2</v>
      </c>
      <c r="AU38" s="243">
        <f>IF('Poradie - sporty'!AU41="x",0,'Poradie - sporty'!$DK41/'Poradie - sporty'!AU41)</f>
        <v>0.27272727272727271</v>
      </c>
      <c r="AV38" s="243">
        <f>IF('Poradie - sporty'!AV41="x",0,'Poradie - sporty'!$DK41/'Poradie - sporty'!AV41)</f>
        <v>0</v>
      </c>
      <c r="AW38" s="243">
        <f>IF('Poradie - sporty'!AW41="x",0,'Poradie - sporty'!$DK41/'Poradie - sporty'!AW41)</f>
        <v>7.4999999999999997E-2</v>
      </c>
      <c r="AX38" s="243">
        <f>IF('Poradie - sporty'!AX41="x",0,'Poradie - sporty'!$DK41/'Poradie - sporty'!AX41)</f>
        <v>0.3</v>
      </c>
      <c r="AY38" s="243">
        <f>IF('Poradie - sporty'!AY41="x",0,'Poradie - sporty'!$DK41/'Poradie - sporty'!AY41)</f>
        <v>0.13636363636363635</v>
      </c>
      <c r="AZ38" s="243">
        <f>IF('Poradie - sporty'!AZ41="x",0,'Poradie - sporty'!$DK41/'Poradie - sporty'!AZ41)</f>
        <v>0.23076923076923078</v>
      </c>
      <c r="BA38" s="243">
        <f>IF('Poradie - sporty'!BA41="x",0,'Poradie - sporty'!$DK41/'Poradie - sporty'!BA41)</f>
        <v>0.125</v>
      </c>
      <c r="BB38" s="243">
        <f>IF('Poradie - sporty'!BB41="x",0,'Poradie - sporty'!$DK41/'Poradie - sporty'!BB41)</f>
        <v>0.6</v>
      </c>
      <c r="BC38" s="243">
        <f>IF('Poradie - sporty'!BC41="x",0,'Poradie - sporty'!$DK41/'Poradie - sporty'!BC41)</f>
        <v>0</v>
      </c>
      <c r="BD38" s="243">
        <f>IF('Poradie - sporty'!BD41="x",0,'Poradie - sporty'!$DK41/'Poradie - sporty'!BD41)</f>
        <v>0.25</v>
      </c>
      <c r="BE38" s="243">
        <f>IF('Poradie - sporty'!BE41="x",0,'Poradie - sporty'!$DK41/'Poradie - sporty'!BE41)</f>
        <v>7.3170731707317069E-2</v>
      </c>
      <c r="BF38" s="243">
        <f>IF('Poradie - sporty'!BF41="x",0,'Poradie - sporty'!$DK41/'Poradie - sporty'!BF41)</f>
        <v>0.42857142857142855</v>
      </c>
      <c r="BG38" s="243">
        <f>IF('Poradie - sporty'!BG41="x",0,'Poradie - sporty'!$DK41/'Poradie - sporty'!BG41)</f>
        <v>0.375</v>
      </c>
      <c r="BH38" s="243">
        <f>IF('Poradie - sporty'!BH41="x",0,'Poradie - sporty'!$DK41/'Poradie - sporty'!BH41)</f>
        <v>0.15789473684210525</v>
      </c>
      <c r="BI38" s="243">
        <f>IF('Poradie - sporty'!BI41="x",0,'Poradie - sporty'!$DK41/'Poradie - sporty'!BI41)</f>
        <v>0.23076923076923078</v>
      </c>
      <c r="BJ38" s="243">
        <f>IF('Poradie - sporty'!BJ41="x",0,'Poradie - sporty'!$DK41/'Poradie - sporty'!BJ41)</f>
        <v>9.0909090909090912E-2</v>
      </c>
      <c r="BK38" s="243">
        <f>IF('Poradie - sporty'!BK41="x",0,'Poradie - sporty'!$DK41/'Poradie - sporty'!BK41)</f>
        <v>0</v>
      </c>
      <c r="BL38" s="243">
        <f>IF('Poradie - sporty'!BL41="x",0,'Poradie - sporty'!$DK41/'Poradie - sporty'!BL41)</f>
        <v>0.25</v>
      </c>
      <c r="BM38" s="243">
        <f>IF('Poradie - sporty'!BM41="x",0,'Poradie - sporty'!$DK41/'Poradie - sporty'!BM41)</f>
        <v>0.375</v>
      </c>
      <c r="BN38" s="243">
        <f>IF('Poradie - sporty'!BN41="x",0,'Poradie - sporty'!$DK41/'Poradie - sporty'!BN41)</f>
        <v>0.19354838709677419</v>
      </c>
      <c r="BO38" s="243">
        <f>IF('Poradie - sporty'!BO41="x",0,'Poradie - sporty'!$DK41/'Poradie - sporty'!BO41)</f>
        <v>0.42857142857142855</v>
      </c>
      <c r="BP38" s="243">
        <f>IF('Poradie - sporty'!BP41="x",0,'Poradie - sporty'!$DK41/'Poradie - sporty'!BP41)</f>
        <v>0.21428571428571427</v>
      </c>
      <c r="BQ38" s="243">
        <f>IF('Poradie - sporty'!BQ41="x",0,'Poradie - sporty'!$DK41/'Poradie - sporty'!BQ41)</f>
        <v>6.9767441860465115E-2</v>
      </c>
      <c r="BR38" s="243">
        <f>IF('Poradie - sporty'!BR41="x",0,'Poradie - sporty'!$DK41/'Poradie - sporty'!BR41)</f>
        <v>0.14285714285714285</v>
      </c>
      <c r="BS38" s="243">
        <f>IF('Poradie - sporty'!BS41="x",0,'Poradie - sporty'!$DK41/'Poradie - sporty'!BS41)</f>
        <v>0</v>
      </c>
      <c r="BT38" s="243">
        <f>IF('Poradie - sporty'!BT41="x",0,'Poradie - sporty'!$DK41/'Poradie - sporty'!BT41)</f>
        <v>0.6</v>
      </c>
      <c r="BU38" s="243">
        <f>IF('Poradie - sporty'!BU41="x",0,'Poradie - sporty'!$DK41/'Poradie - sporty'!BU41)</f>
        <v>0.17647058823529413</v>
      </c>
      <c r="BV38" s="243">
        <f>IF('Poradie - sporty'!BV41="x",0,'Poradie - sporty'!$DK41/'Poradie - sporty'!BV41)</f>
        <v>0</v>
      </c>
      <c r="BW38" s="243">
        <f>IF('Poradie - sporty'!BW41="x",0,'Poradie - sporty'!$DK41/'Poradie - sporty'!BW41)</f>
        <v>0</v>
      </c>
      <c r="BX38" s="243">
        <f>IF('Poradie - sporty'!BX41="x",0,'Poradie - sporty'!$DK41/'Poradie - sporty'!BX41)</f>
        <v>0</v>
      </c>
      <c r="BY38" s="243">
        <f>IF('Poradie - sporty'!BY41="x",0,'Poradie - sporty'!$DK41/'Poradie - sporty'!BY41)</f>
        <v>0.42857142857142855</v>
      </c>
      <c r="BZ38" s="243">
        <f>IF('Poradie - sporty'!BZ41="x",0,'Poradie - sporty'!$DK41/'Poradie - sporty'!BZ41)</f>
        <v>9.2307692307692313E-2</v>
      </c>
      <c r="CA38" s="243">
        <f>IF('Poradie - sporty'!CA41="x",0,'Poradie - sporty'!$DK41/'Poradie - sporty'!CA41)</f>
        <v>0.21428571428571427</v>
      </c>
      <c r="CB38" s="243">
        <f>IF('Poradie - sporty'!CB41="x",0,'Poradie - sporty'!$DK41/'Poradie - sporty'!CB41)</f>
        <v>0.2</v>
      </c>
      <c r="CC38" s="243">
        <f>IF('Poradie - sporty'!CC41="x",0,'Poradie - sporty'!$DK41/'Poradie - sporty'!CC41)</f>
        <v>0</v>
      </c>
      <c r="CD38" s="243">
        <f>IF('Poradie - sporty'!CD41="x",0,'Poradie - sporty'!$DK41/'Poradie - sporty'!CD41)</f>
        <v>6.5217391304347824E-2</v>
      </c>
      <c r="CE38" s="243">
        <f>IF('Poradie - sporty'!CE41="x",0,'Poradie - sporty'!$DK41/'Poradie - sporty'!CE41)</f>
        <v>0.33333333333333331</v>
      </c>
      <c r="CF38" s="243">
        <f>IF('Poradie - sporty'!CF41="x",0,'Poradie - sporty'!$DK41/'Poradie - sporty'!CF41)</f>
        <v>0.13636363636363635</v>
      </c>
      <c r="CG38" s="243">
        <f>IF('Poradie - sporty'!CG41="x",0,'Poradie - sporty'!$DK41/'Poradie - sporty'!CG41)</f>
        <v>8.1081081081081086E-2</v>
      </c>
      <c r="CH38" s="243">
        <f>IF('Poradie - sporty'!CH41="x",0,'Poradie - sporty'!$DK41/'Poradie - sporty'!CH41)</f>
        <v>0.1875</v>
      </c>
      <c r="CI38" s="243">
        <f>IF('Poradie - sporty'!CI41="x",0,'Poradie - sporty'!$DK41/'Poradie - sporty'!CI41)</f>
        <v>3.870967741935484E-2</v>
      </c>
      <c r="CJ38" s="243">
        <f>IF('Poradie - sporty'!CJ41="x",0,'Poradie - sporty'!$DK41/'Poradie - sporty'!CJ41)</f>
        <v>7.8947368421052627E-2</v>
      </c>
      <c r="CK38" s="243">
        <f>IF('Poradie - sporty'!CK41="x",0,'Poradie - sporty'!$DK41/'Poradie - sporty'!CK41)</f>
        <v>0</v>
      </c>
      <c r="CL38" s="243">
        <f>IF('Poradie - sporty'!CL41="x",0,'Poradie - sporty'!$DK41/'Poradie - sporty'!CL41)</f>
        <v>0.17647058823529413</v>
      </c>
      <c r="CM38" s="243">
        <f>IF('Poradie - sporty'!CM41="x",0,'Poradie - sporty'!$DK41/'Poradie - sporty'!CM41)</f>
        <v>0.17647058823529413</v>
      </c>
      <c r="CN38" s="243">
        <f>IF('Poradie - sporty'!CN41="x",0,'Poradie - sporty'!$DK41/'Poradie - sporty'!CN41)</f>
        <v>0.15789473684210525</v>
      </c>
      <c r="CO38" s="243">
        <f>IF('Poradie - sporty'!CO41="x",0,'Poradie - sporty'!$DK41/'Poradie - sporty'!CO41)</f>
        <v>0.25</v>
      </c>
      <c r="CP38" s="243">
        <f>IF('Poradie - sporty'!CP41="x",0,'Poradie - sporty'!$DK41/'Poradie - sporty'!CP41)</f>
        <v>0.6</v>
      </c>
      <c r="CQ38" s="243">
        <f>IF('Poradie - sporty'!CQ41="x",0,'Poradie - sporty'!$DK41/'Poradie - sporty'!CQ41)</f>
        <v>0.14285714285714285</v>
      </c>
      <c r="CR38" s="243">
        <f>IF('Poradie - sporty'!CR41="x",0,'Poradie - sporty'!$DK41/'Poradie - sporty'!CR41)</f>
        <v>0.33333333333333331</v>
      </c>
      <c r="CS38" s="243">
        <f>IF('Poradie - sporty'!CS41="x",0,'Poradie - sporty'!$DK41/'Poradie - sporty'!CS41)</f>
        <v>0.2</v>
      </c>
      <c r="CT38" s="243">
        <f>IF('Poradie - sporty'!CT41="x",0,'Poradie - sporty'!$DK41/'Poradie - sporty'!CT41)</f>
        <v>7.8947368421052627E-2</v>
      </c>
      <c r="CU38" s="243">
        <f>IF('Poradie - sporty'!CU41="x",0,'Poradie - sporty'!$DK41/'Poradie - sporty'!CU41)</f>
        <v>1</v>
      </c>
      <c r="CV38" s="243">
        <f>IF('Poradie - sporty'!CV41="x",0,'Poradie - sporty'!$DK41/'Poradie - sporty'!CV41)</f>
        <v>0.27272727272727271</v>
      </c>
      <c r="CW38" s="243">
        <f>IF('Poradie - sporty'!CW41="x",0,'Poradie - sporty'!$DK41/'Poradie - sporty'!CW41)</f>
        <v>7.1428571428571425E-2</v>
      </c>
      <c r="CX38" s="243">
        <f>IF('Poradie - sporty'!CX41="x",0,'Poradie - sporty'!$DK41/'Poradie - sporty'!CX41)</f>
        <v>0.23076923076923078</v>
      </c>
      <c r="CY38" s="243">
        <f>IF('Poradie - sporty'!CY41="x",0,'Poradie - sporty'!$DK41/'Poradie - sporty'!CY41)</f>
        <v>0.16666666666666666</v>
      </c>
      <c r="CZ38" s="243">
        <f>IF('Poradie - sporty'!CZ41="x",0,'Poradie - sporty'!$DK41/'Poradie - sporty'!CZ41)</f>
        <v>6.6666666666666666E-2</v>
      </c>
      <c r="DA38" s="243">
        <f>IF('Poradie - sporty'!DA41="x",0,'Poradie - sporty'!$DK41/'Poradie - sporty'!DA41)</f>
        <v>0.14285714285714285</v>
      </c>
      <c r="DB38" s="243">
        <f>IF('Poradie - sporty'!DB41="x",0,'Poradie - sporty'!$DK41/'Poradie - sporty'!DB41)</f>
        <v>0.10344827586206896</v>
      </c>
      <c r="DC38" s="243">
        <f>IF('Poradie - sporty'!DC41="x",0,'Poradie - sporty'!$DK41/'Poradie - sporty'!DC41)</f>
        <v>0</v>
      </c>
      <c r="DD38" s="243">
        <f>IF('Poradie - sporty'!DD41="x",0,'Poradie - sporty'!$DK41/'Poradie - sporty'!DD41)</f>
        <v>0.13636363636363635</v>
      </c>
      <c r="DE38" s="243">
        <f>IF('Poradie - sporty'!DE41="x",0,'Poradie - sporty'!$DK41/'Poradie - sporty'!DE41)</f>
        <v>0.5</v>
      </c>
      <c r="DF38" s="243">
        <f>IF('Poradie - sporty'!DF41="x",0,'Poradie - sporty'!$DK41/'Poradie - sporty'!DF41)</f>
        <v>0</v>
      </c>
      <c r="DG38" s="243">
        <f>IF('Poradie - sporty'!DG41="x",0,'Poradie - sporty'!$DK41/'Poradie - sporty'!DG41)</f>
        <v>7.3170731707317069E-2</v>
      </c>
      <c r="DH38" s="243">
        <f>IF('Poradie - sporty'!DH41="x",0,'Poradie - sporty'!$DK41/'Poradie - sporty'!DH41)</f>
        <v>0.2</v>
      </c>
      <c r="DI38" s="243">
        <f>IF('Poradie - sporty'!DI41="x",0,'Poradie - sporty'!$DK41/'Poradie - sporty'!DI41)</f>
        <v>7.407407407407407E-2</v>
      </c>
    </row>
    <row r="39" spans="1:113" ht="14.25" customHeight="1" x14ac:dyDescent="0.25">
      <c r="A39" s="239" t="s">
        <v>41</v>
      </c>
      <c r="B39" s="243">
        <f>IF('Poradie - sporty'!B42="x",0,'Poradie - sporty'!$DK42/'Poradie - sporty'!B42)</f>
        <v>0.10714285714285714</v>
      </c>
      <c r="C39" s="243">
        <f>IF('Poradie - sporty'!C42="x",0,'Poradie - sporty'!$DK42/'Poradie - sporty'!C42)</f>
        <v>0.2</v>
      </c>
      <c r="D39" s="243">
        <f>IF('Poradie - sporty'!D42="x",0,'Poradie - sporty'!$DK42/'Poradie - sporty'!D42)</f>
        <v>0.11764705882352941</v>
      </c>
      <c r="E39" s="243">
        <f>IF('Poradie - sporty'!E42="x",0,'Poradie - sporty'!$DK42/'Poradie - sporty'!E42)</f>
        <v>6.5934065934065936E-2</v>
      </c>
      <c r="F39" s="243">
        <f>IF('Poradie - sporty'!F42="x",0,'Poradie - sporty'!$DK42/'Poradie - sporty'!F42)</f>
        <v>0</v>
      </c>
      <c r="G39" s="243">
        <f>IF('Poradie - sporty'!G42="x",0,'Poradie - sporty'!$DK42/'Poradie - sporty'!G42)</f>
        <v>0.23076923076923078</v>
      </c>
      <c r="H39" s="243">
        <f>IF('Poradie - sporty'!H42="x",0,'Poradie - sporty'!$DK42/'Poradie - sporty'!H42)</f>
        <v>0</v>
      </c>
      <c r="I39" s="243">
        <f>IF('Poradie - sporty'!I42="x",0,'Poradie - sporty'!$DK42/'Poradie - sporty'!I42)</f>
        <v>0.18181818181818182</v>
      </c>
      <c r="J39" s="243">
        <f>IF('Poradie - sporty'!J42="x",0,'Poradie - sporty'!$DK42/'Poradie - sporty'!J42)</f>
        <v>8.8235294117647065E-2</v>
      </c>
      <c r="K39" s="243">
        <f>IF('Poradie - sporty'!K42="x",0,'Poradie - sporty'!$DK42/'Poradie - sporty'!K42)</f>
        <v>0</v>
      </c>
      <c r="L39" s="243">
        <f>IF('Poradie - sporty'!L42="x",0,'Poradie - sporty'!$DK42/'Poradie - sporty'!L42)</f>
        <v>0</v>
      </c>
      <c r="M39" s="243">
        <f>IF('Poradie - sporty'!M42="x",0,'Poradie - sporty'!$DK42/'Poradie - sporty'!M42)</f>
        <v>0.10169491525423729</v>
      </c>
      <c r="N39" s="243">
        <f>IF('Poradie - sporty'!N42="x",0,'Poradie - sporty'!$DK42/'Poradie - sporty'!N42)</f>
        <v>0</v>
      </c>
      <c r="O39" s="243">
        <f>IF('Poradie - sporty'!O42="x",0,'Poradie - sporty'!$DK42/'Poradie - sporty'!O42)</f>
        <v>0.17142857142857143</v>
      </c>
      <c r="P39" s="243">
        <f>IF('Poradie - sporty'!P42="x",0,'Poradie - sporty'!$DK42/'Poradie - sporty'!P42)</f>
        <v>0.52173913043478259</v>
      </c>
      <c r="Q39" s="243">
        <f>IF('Poradie - sporty'!Q42="x",0,'Poradie - sporty'!$DK42/'Poradie - sporty'!Q42)</f>
        <v>0</v>
      </c>
      <c r="R39" s="243">
        <f>IF('Poradie - sporty'!R42="x",0,'Poradie - sporty'!$DK42/'Poradie - sporty'!R42)</f>
        <v>0.3</v>
      </c>
      <c r="S39" s="243">
        <f>IF('Poradie - sporty'!S42="x",0,'Poradie - sporty'!$DK42/'Poradie - sporty'!S42)</f>
        <v>0.11320754716981132</v>
      </c>
      <c r="T39" s="243">
        <f>IF('Poradie - sporty'!T42="x",0,'Poradie - sporty'!$DK42/'Poradie - sporty'!T42)</f>
        <v>0</v>
      </c>
      <c r="U39" s="243">
        <f>IF('Poradie - sporty'!U42="x",0,'Poradie - sporty'!$DK42/'Poradie - sporty'!U42)</f>
        <v>6.1855670103092786E-2</v>
      </c>
      <c r="V39" s="243">
        <f>IF('Poradie - sporty'!V42="x",0,'Poradie - sporty'!$DK42/'Poradie - sporty'!V42)</f>
        <v>0.15789473684210525</v>
      </c>
      <c r="W39" s="243">
        <f>IF('Poradie - sporty'!W42="x",0,'Poradie - sporty'!$DK42/'Poradie - sporty'!W42)</f>
        <v>0.46153846153846156</v>
      </c>
      <c r="X39" s="243">
        <f>IF('Poradie - sporty'!X42="x",0,'Poradie - sporty'!$DK42/'Poradie - sporty'!X42)</f>
        <v>0</v>
      </c>
      <c r="Y39" s="243">
        <f>IF('Poradie - sporty'!Y42="x",0,'Poradie - sporty'!$DK42/'Poradie - sporty'!Y42)</f>
        <v>0.16438356164383561</v>
      </c>
      <c r="Z39" s="243">
        <f>IF('Poradie - sporty'!Z42="x",0,'Poradie - sporty'!$DK42/'Poradie - sporty'!Z42)</f>
        <v>6.9767441860465115E-2</v>
      </c>
      <c r="AA39" s="243">
        <f>IF('Poradie - sporty'!AA42="x",0,'Poradie - sporty'!$DK42/'Poradie - sporty'!AA42)</f>
        <v>0.10344827586206896</v>
      </c>
      <c r="AB39" s="243">
        <f>IF('Poradie - sporty'!AB42="x",0,'Poradie - sporty'!$DK42/'Poradie - sporty'!AB42)</f>
        <v>0.11009174311926606</v>
      </c>
      <c r="AC39" s="243">
        <f>IF('Poradie - sporty'!AC42="x",0,'Poradie - sporty'!$DK42/'Poradie - sporty'!AC42)</f>
        <v>0.15384615384615385</v>
      </c>
      <c r="AD39" s="243">
        <f>IF('Poradie - sporty'!AD42="x",0,'Poradie - sporty'!$DK42/'Poradie - sporty'!AD42)</f>
        <v>0.14634146341463414</v>
      </c>
      <c r="AE39" s="243">
        <f>IF('Poradie - sporty'!AE42="x",0,'Poradie - sporty'!$DK42/'Poradie - sporty'!AE42)</f>
        <v>0.1875</v>
      </c>
      <c r="AF39" s="243">
        <f>IF('Poradie - sporty'!AF42="x",0,'Poradie - sporty'!$DK42/'Poradie - sporty'!AF42)</f>
        <v>0</v>
      </c>
      <c r="AG39" s="243">
        <f>IF('Poradie - sporty'!AG42="x",0,'Poradie - sporty'!$DK42/'Poradie - sporty'!AG42)</f>
        <v>0</v>
      </c>
      <c r="AH39" s="243">
        <f>IF('Poradie - sporty'!AH42="x",0,'Poradie - sporty'!$DK42/'Poradie - sporty'!AH42)</f>
        <v>0.13636363636363635</v>
      </c>
      <c r="AI39" s="243">
        <f>IF('Poradie - sporty'!AI42="x",0,'Poradie - sporty'!$DK42/'Poradie - sporty'!AI42)</f>
        <v>0.35294117647058826</v>
      </c>
      <c r="AJ39" s="243">
        <f>IF('Poradie - sporty'!AJ42="x",0,'Poradie - sporty'!$DK42/'Poradie - sporty'!AJ42)</f>
        <v>0.12</v>
      </c>
      <c r="AK39" s="243">
        <f>IF('Poradie - sporty'!AK42="x",0,'Poradie - sporty'!$DK42/'Poradie - sporty'!AK42)</f>
        <v>8.5714285714285715E-2</v>
      </c>
      <c r="AL39" s="243">
        <f>IF('Poradie - sporty'!AL42="x",0,'Poradie - sporty'!$DK42/'Poradie - sporty'!AL42)</f>
        <v>0.13333333333333333</v>
      </c>
      <c r="AM39" s="243">
        <f>IF('Poradie - sporty'!AM42="x",0,'Poradie - sporty'!$DK42/'Poradie - sporty'!AM42)</f>
        <v>0</v>
      </c>
      <c r="AN39" s="243">
        <f>IF('Poradie - sporty'!AN42="x",0,'Poradie - sporty'!$DK42/'Poradie - sporty'!AN42)</f>
        <v>0</v>
      </c>
      <c r="AO39" s="243">
        <f>IF('Poradie - sporty'!AO42="x",0,'Poradie - sporty'!$DK42/'Poradie - sporty'!AO42)</f>
        <v>0.22222222222222221</v>
      </c>
      <c r="AP39" s="243">
        <f>IF('Poradie - sporty'!AP42="x",0,'Poradie - sporty'!$DK42/'Poradie - sporty'!AP42)</f>
        <v>0.6</v>
      </c>
      <c r="AQ39" s="243">
        <f>IF('Poradie - sporty'!AQ42="x",0,'Poradie - sporty'!$DK42/'Poradie - sporty'!AQ42)</f>
        <v>0.375</v>
      </c>
      <c r="AR39" s="243">
        <f>IF('Poradie - sporty'!AR42="x",0,'Poradie - sporty'!$DK42/'Poradie - sporty'!AR42)</f>
        <v>0.31578947368421051</v>
      </c>
      <c r="AS39" s="243">
        <f>IF('Poradie - sporty'!AS42="x",0,'Poradie - sporty'!$DK42/'Poradie - sporty'!AS42)</f>
        <v>0.13043478260869565</v>
      </c>
      <c r="AT39" s="243">
        <f>IF('Poradie - sporty'!AT42="x",0,'Poradie - sporty'!$DK42/'Poradie - sporty'!AT42)</f>
        <v>0.22222222222222221</v>
      </c>
      <c r="AU39" s="243">
        <f>IF('Poradie - sporty'!AU42="x",0,'Poradie - sporty'!$DK42/'Poradie - sporty'!AU42)</f>
        <v>7.407407407407407E-2</v>
      </c>
      <c r="AV39" s="243">
        <f>IF('Poradie - sporty'!AV42="x",0,'Poradie - sporty'!$DK42/'Poradie - sporty'!AV42)</f>
        <v>0</v>
      </c>
      <c r="AW39" s="243">
        <f>IF('Poradie - sporty'!AW42="x",0,'Poradie - sporty'!$DK42/'Poradie - sporty'!AW42)</f>
        <v>0</v>
      </c>
      <c r="AX39" s="243">
        <f>IF('Poradie - sporty'!AX42="x",0,'Poradie - sporty'!$DK42/'Poradie - sporty'!AX42)</f>
        <v>9.8360655737704916E-2</v>
      </c>
      <c r="AY39" s="243">
        <f>IF('Poradie - sporty'!AY42="x",0,'Poradie - sporty'!$DK42/'Poradie - sporty'!AY42)</f>
        <v>0</v>
      </c>
      <c r="AZ39" s="243">
        <f>IF('Poradie - sporty'!AZ42="x",0,'Poradie - sporty'!$DK42/'Poradie - sporty'!AZ42)</f>
        <v>0</v>
      </c>
      <c r="BA39" s="243">
        <f>IF('Poradie - sporty'!BA42="x",0,'Poradie - sporty'!$DK42/'Poradie - sporty'!BA42)</f>
        <v>0.2608695652173913</v>
      </c>
      <c r="BB39" s="243">
        <f>IF('Poradie - sporty'!BB42="x",0,'Poradie - sporty'!$DK42/'Poradie - sporty'!BB42)</f>
        <v>0.15789473684210525</v>
      </c>
      <c r="BC39" s="243">
        <f>IF('Poradie - sporty'!BC42="x",0,'Poradie - sporty'!$DK42/'Poradie - sporty'!BC42)</f>
        <v>0.75</v>
      </c>
      <c r="BD39" s="243">
        <f>IF('Poradie - sporty'!BD42="x",0,'Poradie - sporty'!$DK42/'Poradie - sporty'!BD42)</f>
        <v>0</v>
      </c>
      <c r="BE39" s="243">
        <f>IF('Poradie - sporty'!BE42="x",0,'Poradie - sporty'!$DK42/'Poradie - sporty'!BE42)</f>
        <v>0.13636363636363635</v>
      </c>
      <c r="BF39" s="243">
        <f>IF('Poradie - sporty'!BF42="x",0,'Poradie - sporty'!$DK42/'Poradie - sporty'!BF42)</f>
        <v>0.1276595744680851</v>
      </c>
      <c r="BG39" s="243">
        <f>IF('Poradie - sporty'!BG42="x",0,'Poradie - sporty'!$DK42/'Poradie - sporty'!BG42)</f>
        <v>0</v>
      </c>
      <c r="BH39" s="243">
        <f>IF('Poradie - sporty'!BH42="x",0,'Poradie - sporty'!$DK42/'Poradie - sporty'!BH42)</f>
        <v>0.27906976744186046</v>
      </c>
      <c r="BI39" s="243">
        <f>IF('Poradie - sporty'!BI42="x",0,'Poradie - sporty'!$DK42/'Poradie - sporty'!BI42)</f>
        <v>1</v>
      </c>
      <c r="BJ39" s="243">
        <f>IF('Poradie - sporty'!BJ42="x",0,'Poradie - sporty'!$DK42/'Poradie - sporty'!BJ42)</f>
        <v>0</v>
      </c>
      <c r="BK39" s="243">
        <f>IF('Poradie - sporty'!BK42="x",0,'Poradie - sporty'!$DK42/'Poradie - sporty'!BK42)</f>
        <v>0</v>
      </c>
      <c r="BL39" s="243">
        <f>IF('Poradie - sporty'!BL42="x",0,'Poradie - sporty'!$DK42/'Poradie - sporty'!BL42)</f>
        <v>0.23076923076923078</v>
      </c>
      <c r="BM39" s="243">
        <f>IF('Poradie - sporty'!BM42="x",0,'Poradie - sporty'!$DK42/'Poradie - sporty'!BM42)</f>
        <v>0</v>
      </c>
      <c r="BN39" s="243">
        <f>IF('Poradie - sporty'!BN42="x",0,'Poradie - sporty'!$DK42/'Poradie - sporty'!BN42)</f>
        <v>0</v>
      </c>
      <c r="BO39" s="243">
        <f>IF('Poradie - sporty'!BO42="x",0,'Poradie - sporty'!$DK42/'Poradie - sporty'!BO42)</f>
        <v>0.12244897959183673</v>
      </c>
      <c r="BP39" s="243">
        <f>IF('Poradie - sporty'!BP42="x",0,'Poradie - sporty'!$DK42/'Poradie - sporty'!BP42)</f>
        <v>0.66666666666666663</v>
      </c>
      <c r="BQ39" s="243">
        <f>IF('Poradie - sporty'!BQ42="x",0,'Poradie - sporty'!$DK42/'Poradie - sporty'!BQ42)</f>
        <v>0.2857142857142857</v>
      </c>
      <c r="BR39" s="243">
        <f>IF('Poradie - sporty'!BR42="x",0,'Poradie - sporty'!$DK42/'Poradie - sporty'!BR42)</f>
        <v>0.375</v>
      </c>
      <c r="BS39" s="243">
        <f>IF('Poradie - sporty'!BS42="x",0,'Poradie - sporty'!$DK42/'Poradie - sporty'!BS42)</f>
        <v>0</v>
      </c>
      <c r="BT39" s="243">
        <f>IF('Poradie - sporty'!BT42="x",0,'Poradie - sporty'!$DK42/'Poradie - sporty'!BT42)</f>
        <v>0.1875</v>
      </c>
      <c r="BU39" s="243">
        <f>IF('Poradie - sporty'!BU42="x",0,'Poradie - sporty'!$DK42/'Poradie - sporty'!BU42)</f>
        <v>0.20689655172413793</v>
      </c>
      <c r="BV39" s="243">
        <f>IF('Poradie - sporty'!BV42="x",0,'Poradie - sporty'!$DK42/'Poradie - sporty'!BV42)</f>
        <v>0.8571428571428571</v>
      </c>
      <c r="BW39" s="243">
        <f>IF('Poradie - sporty'!BW42="x",0,'Poradie - sporty'!$DK42/'Poradie - sporty'!BW42)</f>
        <v>0</v>
      </c>
      <c r="BX39" s="243">
        <f>IF('Poradie - sporty'!BX42="x",0,'Poradie - sporty'!$DK42/'Poradie - sporty'!BX42)</f>
        <v>0.31578947368421051</v>
      </c>
      <c r="BY39" s="243">
        <f>IF('Poradie - sporty'!BY42="x",0,'Poradie - sporty'!$DK42/'Poradie - sporty'!BY42)</f>
        <v>0.16216216216216217</v>
      </c>
      <c r="BZ39" s="243">
        <f>IF('Poradie - sporty'!BZ42="x",0,'Poradie - sporty'!$DK42/'Poradie - sporty'!BZ42)</f>
        <v>0.18461538461538463</v>
      </c>
      <c r="CA39" s="243">
        <f>IF('Poradie - sporty'!CA42="x",0,'Poradie - sporty'!$DK42/'Poradie - sporty'!CA42)</f>
        <v>0.3</v>
      </c>
      <c r="CB39" s="243">
        <f>IF('Poradie - sporty'!CB42="x",0,'Poradie - sporty'!$DK42/'Poradie - sporty'!CB42)</f>
        <v>0</v>
      </c>
      <c r="CC39" s="243">
        <f>IF('Poradie - sporty'!CC42="x",0,'Poradie - sporty'!$DK42/'Poradie - sporty'!CC42)</f>
        <v>0</v>
      </c>
      <c r="CD39" s="243">
        <f>IF('Poradie - sporty'!CD42="x",0,'Poradie - sporty'!$DK42/'Poradie - sporty'!CD42)</f>
        <v>0.54545454545454541</v>
      </c>
      <c r="CE39" s="243">
        <f>IF('Poradie - sporty'!CE42="x",0,'Poradie - sporty'!$DK42/'Poradie - sporty'!CE42)</f>
        <v>8.9552238805970144E-2</v>
      </c>
      <c r="CF39" s="243">
        <f>IF('Poradie - sporty'!CF42="x",0,'Poradie - sporty'!$DK42/'Poradie - sporty'!CF42)</f>
        <v>0</v>
      </c>
      <c r="CG39" s="243">
        <f>IF('Poradie - sporty'!CG42="x",0,'Poradie - sporty'!$DK42/'Poradie - sporty'!CG42)</f>
        <v>0.33333333333333331</v>
      </c>
      <c r="CH39" s="243">
        <f>IF('Poradie - sporty'!CH42="x",0,'Poradie - sporty'!$DK42/'Poradie - sporty'!CH42)</f>
        <v>0.20689655172413793</v>
      </c>
      <c r="CI39" s="243">
        <f>IF('Poradie - sporty'!CI42="x",0,'Poradie - sporty'!$DK42/'Poradie - sporty'!CI42)</f>
        <v>0</v>
      </c>
      <c r="CJ39" s="243">
        <f>IF('Poradie - sporty'!CJ42="x",0,'Poradie - sporty'!$DK42/'Poradie - sporty'!CJ42)</f>
        <v>0.17142857142857143</v>
      </c>
      <c r="CK39" s="243">
        <f>IF('Poradie - sporty'!CK42="x",0,'Poradie - sporty'!$DK42/'Poradie - sporty'!CK42)</f>
        <v>0</v>
      </c>
      <c r="CL39" s="243">
        <f>IF('Poradie - sporty'!CL42="x",0,'Poradie - sporty'!$DK42/'Poradie - sporty'!CL42)</f>
        <v>0.125</v>
      </c>
      <c r="CM39" s="243">
        <f>IF('Poradie - sporty'!CM42="x",0,'Poradie - sporty'!$DK42/'Poradie - sporty'!CM42)</f>
        <v>0</v>
      </c>
      <c r="CN39" s="243">
        <f>IF('Poradie - sporty'!CN42="x",0,'Poradie - sporty'!$DK42/'Poradie - sporty'!CN42)</f>
        <v>0.35294117647058826</v>
      </c>
      <c r="CO39" s="243">
        <f>IF('Poradie - sporty'!CO42="x",0,'Poradie - sporty'!$DK42/'Poradie - sporty'!CO42)</f>
        <v>0.1111111111111111</v>
      </c>
      <c r="CP39" s="243">
        <f>IF('Poradie - sporty'!CP42="x",0,'Poradie - sporty'!$DK42/'Poradie - sporty'!CP42)</f>
        <v>0</v>
      </c>
      <c r="CQ39" s="243">
        <f>IF('Poradie - sporty'!CQ42="x",0,'Poradie - sporty'!$DK42/'Poradie - sporty'!CQ42)</f>
        <v>0</v>
      </c>
      <c r="CR39" s="243">
        <f>IF('Poradie - sporty'!CR42="x",0,'Poradie - sporty'!$DK42/'Poradie - sporty'!CR42)</f>
        <v>0.14285714285714285</v>
      </c>
      <c r="CS39" s="243">
        <f>IF('Poradie - sporty'!CS42="x",0,'Poradie - sporty'!$DK42/'Poradie - sporty'!CS42)</f>
        <v>0.5</v>
      </c>
      <c r="CT39" s="243">
        <f>IF('Poradie - sporty'!CT42="x",0,'Poradie - sporty'!$DK42/'Poradie - sporty'!CT42)</f>
        <v>0.19672131147540983</v>
      </c>
      <c r="CU39" s="243">
        <f>IF('Poradie - sporty'!CU42="x",0,'Poradie - sporty'!$DK42/'Poradie - sporty'!CU42)</f>
        <v>0</v>
      </c>
      <c r="CV39" s="243">
        <f>IF('Poradie - sporty'!CV42="x",0,'Poradie - sporty'!$DK42/'Poradie - sporty'!CV42)</f>
        <v>0</v>
      </c>
      <c r="CW39" s="243">
        <f>IF('Poradie - sporty'!CW42="x",0,'Poradie - sporty'!$DK42/'Poradie - sporty'!CW42)</f>
        <v>0.31578947368421051</v>
      </c>
      <c r="CX39" s="243">
        <f>IF('Poradie - sporty'!CX42="x",0,'Poradie - sporty'!$DK42/'Poradie - sporty'!CX42)</f>
        <v>0.31578947368421051</v>
      </c>
      <c r="CY39" s="243">
        <f>IF('Poradie - sporty'!CY42="x",0,'Poradie - sporty'!$DK42/'Poradie - sporty'!CY42)</f>
        <v>0.21428571428571427</v>
      </c>
      <c r="CZ39" s="243">
        <f>IF('Poradie - sporty'!CZ42="x",0,'Poradie - sporty'!$DK42/'Poradie - sporty'!CZ42)</f>
        <v>8.5106382978723402E-2</v>
      </c>
      <c r="DA39" s="243">
        <f>IF('Poradie - sporty'!DA42="x",0,'Poradie - sporty'!$DK42/'Poradie - sporty'!DA42)</f>
        <v>0.16216216216216217</v>
      </c>
      <c r="DB39" s="243">
        <f>IF('Poradie - sporty'!DB42="x",0,'Poradie - sporty'!$DK42/'Poradie - sporty'!DB42)</f>
        <v>0.2608695652173913</v>
      </c>
      <c r="DC39" s="243">
        <f>IF('Poradie - sporty'!DC42="x",0,'Poradie - sporty'!$DK42/'Poradie - sporty'!DC42)</f>
        <v>0</v>
      </c>
      <c r="DD39" s="243">
        <f>IF('Poradie - sporty'!DD42="x",0,'Poradie - sporty'!$DK42/'Poradie - sporty'!DD42)</f>
        <v>0.33333333333333331</v>
      </c>
      <c r="DE39" s="243">
        <f>IF('Poradie - sporty'!DE42="x",0,'Poradie - sporty'!$DK42/'Poradie - sporty'!DE42)</f>
        <v>0.15</v>
      </c>
      <c r="DF39" s="243">
        <f>IF('Poradie - sporty'!DF42="x",0,'Poradie - sporty'!$DK42/'Poradie - sporty'!DF42)</f>
        <v>0</v>
      </c>
      <c r="DG39" s="243">
        <f>IF('Poradie - sporty'!DG42="x",0,'Poradie - sporty'!$DK42/'Poradie - sporty'!DG42)</f>
        <v>0</v>
      </c>
      <c r="DH39" s="243">
        <f>IF('Poradie - sporty'!DH42="x",0,'Poradie - sporty'!$DK42/'Poradie - sporty'!DH42)</f>
        <v>7.8947368421052627E-2</v>
      </c>
      <c r="DI39" s="243">
        <f>IF('Poradie - sporty'!DI42="x",0,'Poradie - sporty'!$DK42/'Poradie - sporty'!DI42)</f>
        <v>0.14285714285714285</v>
      </c>
    </row>
    <row r="40" spans="1:113" ht="14.25" customHeight="1" x14ac:dyDescent="0.25">
      <c r="A40" s="239" t="s">
        <v>42</v>
      </c>
      <c r="B40" s="243">
        <f>IF('Poradie - sporty'!B43="x",0,'Poradie - sporty'!$DK43/'Poradie - sporty'!B43)</f>
        <v>0.25</v>
      </c>
      <c r="C40" s="243">
        <f>IF('Poradie - sporty'!C43="x",0,'Poradie - sporty'!$DK43/'Poradie - sporty'!C43)</f>
        <v>0.14285714285714285</v>
      </c>
      <c r="D40" s="243">
        <f>IF('Poradie - sporty'!D43="x",0,'Poradie - sporty'!$DK43/'Poradie - sporty'!D43)</f>
        <v>2.7777777777777776E-2</v>
      </c>
      <c r="E40" s="243">
        <f>IF('Poradie - sporty'!E43="x",0,'Poradie - sporty'!$DK43/'Poradie - sporty'!E43)</f>
        <v>2.2222222222222223E-2</v>
      </c>
      <c r="F40" s="243">
        <f>IF('Poradie - sporty'!F43="x",0,'Poradie - sporty'!$DK43/'Poradie - sporty'!F43)</f>
        <v>0</v>
      </c>
      <c r="G40" s="243">
        <f>IF('Poradie - sporty'!G43="x",0,'Poradie - sporty'!$DK43/'Poradie - sporty'!G43)</f>
        <v>1.9230769230769232E-2</v>
      </c>
      <c r="H40" s="243">
        <f>IF('Poradie - sporty'!H43="x",0,'Poradie - sporty'!$DK43/'Poradie - sporty'!H43)</f>
        <v>0</v>
      </c>
      <c r="I40" s="243">
        <f>IF('Poradie - sporty'!I43="x",0,'Poradie - sporty'!$DK43/'Poradie - sporty'!I43)</f>
        <v>2.8571428571428571E-2</v>
      </c>
      <c r="J40" s="243">
        <f>IF('Poradie - sporty'!J43="x",0,'Poradie - sporty'!$DK43/'Poradie - sporty'!J43)</f>
        <v>2.3529411764705882E-2</v>
      </c>
      <c r="K40" s="243">
        <f>IF('Poradie - sporty'!K43="x",0,'Poradie - sporty'!$DK43/'Poradie - sporty'!K43)</f>
        <v>0</v>
      </c>
      <c r="L40" s="243">
        <f>IF('Poradie - sporty'!L43="x",0,'Poradie - sporty'!$DK43/'Poradie - sporty'!L43)</f>
        <v>3.4482758620689655E-2</v>
      </c>
      <c r="M40" s="243">
        <f>IF('Poradie - sporty'!M43="x",0,'Poradie - sporty'!$DK43/'Poradie - sporty'!M43)</f>
        <v>1.7857142857142856E-2</v>
      </c>
      <c r="N40" s="243">
        <f>IF('Poradie - sporty'!N43="x",0,'Poradie - sporty'!$DK43/'Poradie - sporty'!N43)</f>
        <v>9.0909090909090912E-2</v>
      </c>
      <c r="O40" s="243">
        <f>IF('Poradie - sporty'!O43="x",0,'Poradie - sporty'!$DK43/'Poradie - sporty'!O43)</f>
        <v>3.5714285714285712E-2</v>
      </c>
      <c r="P40" s="243">
        <f>IF('Poradie - sporty'!P43="x",0,'Poradie - sporty'!$DK43/'Poradie - sporty'!P43)</f>
        <v>1.2987012987012988E-2</v>
      </c>
      <c r="Q40" s="243">
        <f>IF('Poradie - sporty'!Q43="x",0,'Poradie - sporty'!$DK43/'Poradie - sporty'!Q43)</f>
        <v>9.0909090909090912E-2</v>
      </c>
      <c r="R40" s="243">
        <f>IF('Poradie - sporty'!R43="x",0,'Poradie - sporty'!$DK43/'Poradie - sporty'!R43)</f>
        <v>1.7857142857142856E-2</v>
      </c>
      <c r="S40" s="243">
        <f>IF('Poradie - sporty'!S43="x",0,'Poradie - sporty'!$DK43/'Poradie - sporty'!S43)</f>
        <v>3.8461538461538464E-2</v>
      </c>
      <c r="T40" s="243">
        <f>IF('Poradie - sporty'!T43="x",0,'Poradie - sporty'!$DK43/'Poradie - sporty'!T43)</f>
        <v>2.0408163265306121E-2</v>
      </c>
      <c r="U40" s="243">
        <f>IF('Poradie - sporty'!U43="x",0,'Poradie - sporty'!$DK43/'Poradie - sporty'!U43)</f>
        <v>1.282051282051282E-2</v>
      </c>
      <c r="V40" s="243">
        <f>IF('Poradie - sporty'!V43="x",0,'Poradie - sporty'!$DK43/'Poradie - sporty'!V43)</f>
        <v>3.2258064516129031E-2</v>
      </c>
      <c r="W40" s="243">
        <f>IF('Poradie - sporty'!W43="x",0,'Poradie - sporty'!$DK43/'Poradie - sporty'!W43)</f>
        <v>2.7777777777777776E-2</v>
      </c>
      <c r="X40" s="243">
        <f>IF('Poradie - sporty'!X43="x",0,'Poradie - sporty'!$DK43/'Poradie - sporty'!X43)</f>
        <v>0.16666666666666666</v>
      </c>
      <c r="Y40" s="243">
        <f>IF('Poradie - sporty'!Y43="x",0,'Poradie - sporty'!$DK43/'Poradie - sporty'!Y43)</f>
        <v>1</v>
      </c>
      <c r="Z40" s="243">
        <f>IF('Poradie - sporty'!Z43="x",0,'Poradie - sporty'!$DK43/'Poradie - sporty'!Z43)</f>
        <v>2.3809523809523808E-2</v>
      </c>
      <c r="AA40" s="243">
        <f>IF('Poradie - sporty'!AA43="x",0,'Poradie - sporty'!$DK43/'Poradie - sporty'!AA43)</f>
        <v>2.8169014084507043E-2</v>
      </c>
      <c r="AB40" s="243">
        <f>IF('Poradie - sporty'!AB43="x",0,'Poradie - sporty'!$DK43/'Poradie - sporty'!AB43)</f>
        <v>3.8461538461538464E-2</v>
      </c>
      <c r="AC40" s="243">
        <f>IF('Poradie - sporty'!AC43="x",0,'Poradie - sporty'!$DK43/'Poradie - sporty'!AC43)</f>
        <v>4.5454545454545456E-2</v>
      </c>
      <c r="AD40" s="243">
        <f>IF('Poradie - sporty'!AD43="x",0,'Poradie - sporty'!$DK43/'Poradie - sporty'!AD43)</f>
        <v>3.4482758620689655E-2</v>
      </c>
      <c r="AE40" s="243">
        <f>IF('Poradie - sporty'!AE43="x",0,'Poradie - sporty'!$DK43/'Poradie - sporty'!AE43)</f>
        <v>0.1</v>
      </c>
      <c r="AF40" s="243">
        <f>IF('Poradie - sporty'!AF43="x",0,'Poradie - sporty'!$DK43/'Poradie - sporty'!AF43)</f>
        <v>0</v>
      </c>
      <c r="AG40" s="243">
        <f>IF('Poradie - sporty'!AG43="x",0,'Poradie - sporty'!$DK43/'Poradie - sporty'!AG43)</f>
        <v>0</v>
      </c>
      <c r="AH40" s="243">
        <f>IF('Poradie - sporty'!AH43="x",0,'Poradie - sporty'!$DK43/'Poradie - sporty'!AH43)</f>
        <v>0</v>
      </c>
      <c r="AI40" s="243">
        <f>IF('Poradie - sporty'!AI43="x",0,'Poradie - sporty'!$DK43/'Poradie - sporty'!AI43)</f>
        <v>7.6923076923076927E-2</v>
      </c>
      <c r="AJ40" s="243">
        <f>IF('Poradie - sporty'!AJ43="x",0,'Poradie - sporty'!$DK43/'Poradie - sporty'!AJ43)</f>
        <v>3.3333333333333333E-2</v>
      </c>
      <c r="AK40" s="243">
        <f>IF('Poradie - sporty'!AK43="x",0,'Poradie - sporty'!$DK43/'Poradie - sporty'!AK43)</f>
        <v>2.0833333333333332E-2</v>
      </c>
      <c r="AL40" s="243">
        <f>IF('Poradie - sporty'!AL43="x",0,'Poradie - sporty'!$DK43/'Poradie - sporty'!AL43)</f>
        <v>0.125</v>
      </c>
      <c r="AM40" s="243">
        <f>IF('Poradie - sporty'!AM43="x",0,'Poradie - sporty'!$DK43/'Poradie - sporty'!AM43)</f>
        <v>0.4</v>
      </c>
      <c r="AN40" s="243">
        <f>IF('Poradie - sporty'!AN43="x",0,'Poradie - sporty'!$DK43/'Poradie - sporty'!AN43)</f>
        <v>3.8461538461538464E-2</v>
      </c>
      <c r="AO40" s="243">
        <f>IF('Poradie - sporty'!AO43="x",0,'Poradie - sporty'!$DK43/'Poradie - sporty'!AO43)</f>
        <v>5.2631578947368418E-2</v>
      </c>
      <c r="AP40" s="243">
        <f>IF('Poradie - sporty'!AP43="x",0,'Poradie - sporty'!$DK43/'Poradie - sporty'!AP43)</f>
        <v>2.5000000000000001E-2</v>
      </c>
      <c r="AQ40" s="243">
        <f>IF('Poradie - sporty'!AQ43="x",0,'Poradie - sporty'!$DK43/'Poradie - sporty'!AQ43)</f>
        <v>3.4482758620689655E-2</v>
      </c>
      <c r="AR40" s="243">
        <f>IF('Poradie - sporty'!AR43="x",0,'Poradie - sporty'!$DK43/'Poradie - sporty'!AR43)</f>
        <v>0.02</v>
      </c>
      <c r="AS40" s="243">
        <f>IF('Poradie - sporty'!AS43="x",0,'Poradie - sporty'!$DK43/'Poradie - sporty'!AS43)</f>
        <v>6.25E-2</v>
      </c>
      <c r="AT40" s="243">
        <f>IF('Poradie - sporty'!AT43="x",0,'Poradie - sporty'!$DK43/'Poradie - sporty'!AT43)</f>
        <v>3.5714285714285712E-2</v>
      </c>
      <c r="AU40" s="243">
        <f>IF('Poradie - sporty'!AU43="x",0,'Poradie - sporty'!$DK43/'Poradie - sporty'!AU43)</f>
        <v>3.8461538461538464E-2</v>
      </c>
      <c r="AV40" s="243">
        <f>IF('Poradie - sporty'!AV43="x",0,'Poradie - sporty'!$DK43/'Poradie - sporty'!AV43)</f>
        <v>0</v>
      </c>
      <c r="AW40" s="243">
        <f>IF('Poradie - sporty'!AW43="x",0,'Poradie - sporty'!$DK43/'Poradie - sporty'!AW43)</f>
        <v>3.9215686274509803E-2</v>
      </c>
      <c r="AX40" s="243">
        <f>IF('Poradie - sporty'!AX43="x",0,'Poradie - sporty'!$DK43/'Poradie - sporty'!AX43)</f>
        <v>2.4390243902439025E-2</v>
      </c>
      <c r="AY40" s="243">
        <f>IF('Poradie - sporty'!AY43="x",0,'Poradie - sporty'!$DK43/'Poradie - sporty'!AY43)</f>
        <v>6.6666666666666666E-2</v>
      </c>
      <c r="AZ40" s="243">
        <f>IF('Poradie - sporty'!AZ43="x",0,'Poradie - sporty'!$DK43/'Poradie - sporty'!AZ43)</f>
        <v>1</v>
      </c>
      <c r="BA40" s="243">
        <f>IF('Poradie - sporty'!BA43="x",0,'Poradie - sporty'!$DK43/'Poradie - sporty'!BA43)</f>
        <v>0.04</v>
      </c>
      <c r="BB40" s="243">
        <f>IF('Poradie - sporty'!BB43="x",0,'Poradie - sporty'!$DK43/'Poradie - sporty'!BB43)</f>
        <v>0.1</v>
      </c>
      <c r="BC40" s="243">
        <f>IF('Poradie - sporty'!BC43="x",0,'Poradie - sporty'!$DK43/'Poradie - sporty'!BC43)</f>
        <v>0</v>
      </c>
      <c r="BD40" s="243">
        <f>IF('Poradie - sporty'!BD43="x",0,'Poradie - sporty'!$DK43/'Poradie - sporty'!BD43)</f>
        <v>0</v>
      </c>
      <c r="BE40" s="243">
        <f>IF('Poradie - sporty'!BE43="x",0,'Poradie - sporty'!$DK43/'Poradie - sporty'!BE43)</f>
        <v>2.7027027027027029E-2</v>
      </c>
      <c r="BF40" s="243">
        <f>IF('Poradie - sporty'!BF43="x",0,'Poradie - sporty'!$DK43/'Poradie - sporty'!BF43)</f>
        <v>0.04</v>
      </c>
      <c r="BG40" s="243">
        <f>IF('Poradie - sporty'!BG43="x",0,'Poradie - sporty'!$DK43/'Poradie - sporty'!BG43)</f>
        <v>0</v>
      </c>
      <c r="BH40" s="243">
        <f>IF('Poradie - sporty'!BH43="x",0,'Poradie - sporty'!$DK43/'Poradie - sporty'!BH43)</f>
        <v>4.6511627906976744E-2</v>
      </c>
      <c r="BI40" s="243">
        <f>IF('Poradie - sporty'!BI43="x",0,'Poradie - sporty'!$DK43/'Poradie - sporty'!BI43)</f>
        <v>0</v>
      </c>
      <c r="BJ40" s="243">
        <f>IF('Poradie - sporty'!BJ43="x",0,'Poradie - sporty'!$DK43/'Poradie - sporty'!BJ43)</f>
        <v>5.8823529411764705E-2</v>
      </c>
      <c r="BK40" s="243">
        <f>IF('Poradie - sporty'!BK43="x",0,'Poradie - sporty'!$DK43/'Poradie - sporty'!BK43)</f>
        <v>0</v>
      </c>
      <c r="BL40" s="243">
        <f>IF('Poradie - sporty'!BL43="x",0,'Poradie - sporty'!$DK43/'Poradie - sporty'!BL43)</f>
        <v>0.05</v>
      </c>
      <c r="BM40" s="243">
        <f>IF('Poradie - sporty'!BM43="x",0,'Poradie - sporty'!$DK43/'Poradie - sporty'!BM43)</f>
        <v>0.5</v>
      </c>
      <c r="BN40" s="243">
        <f>IF('Poradie - sporty'!BN43="x",0,'Poradie - sporty'!$DK43/'Poradie - sporty'!BN43)</f>
        <v>0.33333333333333331</v>
      </c>
      <c r="BO40" s="243">
        <f>IF('Poradie - sporty'!BO43="x",0,'Poradie - sporty'!$DK43/'Poradie - sporty'!BO43)</f>
        <v>2.2988505747126436E-2</v>
      </c>
      <c r="BP40" s="243">
        <f>IF('Poradie - sporty'!BP43="x",0,'Poradie - sporty'!$DK43/'Poradie - sporty'!BP43)</f>
        <v>0.02</v>
      </c>
      <c r="BQ40" s="243">
        <f>IF('Poradie - sporty'!BQ43="x",0,'Poradie - sporty'!$DK43/'Poradie - sporty'!BQ43)</f>
        <v>0.1</v>
      </c>
      <c r="BR40" s="243">
        <f>IF('Poradie - sporty'!BR43="x",0,'Poradie - sporty'!$DK43/'Poradie - sporty'!BR43)</f>
        <v>1.3157894736842105E-2</v>
      </c>
      <c r="BS40" s="243">
        <f>IF('Poradie - sporty'!BS43="x",0,'Poradie - sporty'!$DK43/'Poradie - sporty'!BS43)</f>
        <v>0</v>
      </c>
      <c r="BT40" s="243">
        <f>IF('Poradie - sporty'!BT43="x",0,'Poradie - sporty'!$DK43/'Poradie - sporty'!BT43)</f>
        <v>0.14285714285714285</v>
      </c>
      <c r="BU40" s="243">
        <f>IF('Poradie - sporty'!BU43="x",0,'Poradie - sporty'!$DK43/'Poradie - sporty'!BU43)</f>
        <v>9.0909090909090912E-2</v>
      </c>
      <c r="BV40" s="243">
        <f>IF('Poradie - sporty'!BV43="x",0,'Poradie - sporty'!$DK43/'Poradie - sporty'!BV43)</f>
        <v>0.05</v>
      </c>
      <c r="BW40" s="243">
        <f>IF('Poradie - sporty'!BW43="x",0,'Poradie - sporty'!$DK43/'Poradie - sporty'!BW43)</f>
        <v>0</v>
      </c>
      <c r="BX40" s="243">
        <f>IF('Poradie - sporty'!BX43="x",0,'Poradie - sporty'!$DK43/'Poradie - sporty'!BX43)</f>
        <v>7.6923076923076927E-2</v>
      </c>
      <c r="BY40" s="243">
        <f>IF('Poradie - sporty'!BY43="x",0,'Poradie - sporty'!$DK43/'Poradie - sporty'!BY43)</f>
        <v>0</v>
      </c>
      <c r="BZ40" s="243">
        <f>IF('Poradie - sporty'!BZ43="x",0,'Poradie - sporty'!$DK43/'Poradie - sporty'!BZ43)</f>
        <v>3.0769230769230771E-2</v>
      </c>
      <c r="CA40" s="243">
        <f>IF('Poradie - sporty'!CA43="x",0,'Poradie - sporty'!$DK43/'Poradie - sporty'!CA43)</f>
        <v>4.5454545454545456E-2</v>
      </c>
      <c r="CB40" s="243">
        <f>IF('Poradie - sporty'!CB43="x",0,'Poradie - sporty'!$DK43/'Poradie - sporty'!CB43)</f>
        <v>4.4444444444444446E-2</v>
      </c>
      <c r="CC40" s="243">
        <f>IF('Poradie - sporty'!CC43="x",0,'Poradie - sporty'!$DK43/'Poradie - sporty'!CC43)</f>
        <v>0</v>
      </c>
      <c r="CD40" s="243">
        <f>IF('Poradie - sporty'!CD43="x",0,'Poradie - sporty'!$DK43/'Poradie - sporty'!CD43)</f>
        <v>4.1666666666666664E-2</v>
      </c>
      <c r="CE40" s="243">
        <f>IF('Poradie - sporty'!CE43="x",0,'Poradie - sporty'!$DK43/'Poradie - sporty'!CE43)</f>
        <v>7.6923076923076927E-2</v>
      </c>
      <c r="CF40" s="243">
        <f>IF('Poradie - sporty'!CF43="x",0,'Poradie - sporty'!$DK43/'Poradie - sporty'!CF43)</f>
        <v>0</v>
      </c>
      <c r="CG40" s="243">
        <f>IF('Poradie - sporty'!CG43="x",0,'Poradie - sporty'!$DK43/'Poradie - sporty'!CG43)</f>
        <v>1.1494252873563218E-2</v>
      </c>
      <c r="CH40" s="243">
        <f>IF('Poradie - sporty'!CH43="x",0,'Poradie - sporty'!$DK43/'Poradie - sporty'!CH43)</f>
        <v>4.3478260869565216E-2</v>
      </c>
      <c r="CI40" s="243">
        <f>IF('Poradie - sporty'!CI43="x",0,'Poradie - sporty'!$DK43/'Poradie - sporty'!CI43)</f>
        <v>0</v>
      </c>
      <c r="CJ40" s="243">
        <f>IF('Poradie - sporty'!CJ43="x",0,'Poradie - sporty'!$DK43/'Poradie - sporty'!CJ43)</f>
        <v>7.1428571428571425E-2</v>
      </c>
      <c r="CK40" s="243">
        <f>IF('Poradie - sporty'!CK43="x",0,'Poradie - sporty'!$DK43/'Poradie - sporty'!CK43)</f>
        <v>0</v>
      </c>
      <c r="CL40" s="243">
        <f>IF('Poradie - sporty'!CL43="x",0,'Poradie - sporty'!$DK43/'Poradie - sporty'!CL43)</f>
        <v>3.4482758620689655E-2</v>
      </c>
      <c r="CM40" s="243">
        <f>IF('Poradie - sporty'!CM43="x",0,'Poradie - sporty'!$DK43/'Poradie - sporty'!CM43)</f>
        <v>6.25E-2</v>
      </c>
      <c r="CN40" s="243">
        <f>IF('Poradie - sporty'!CN43="x",0,'Poradie - sporty'!$DK43/'Poradie - sporty'!CN43)</f>
        <v>0.125</v>
      </c>
      <c r="CO40" s="243">
        <f>IF('Poradie - sporty'!CO43="x",0,'Poradie - sporty'!$DK43/'Poradie - sporty'!CO43)</f>
        <v>0.33333333333333331</v>
      </c>
      <c r="CP40" s="243">
        <f>IF('Poradie - sporty'!CP43="x",0,'Poradie - sporty'!$DK43/'Poradie - sporty'!CP43)</f>
        <v>4.7619047619047616E-2</v>
      </c>
      <c r="CQ40" s="243">
        <f>IF('Poradie - sporty'!CQ43="x",0,'Poradie - sporty'!$DK43/'Poradie - sporty'!CQ43)</f>
        <v>0</v>
      </c>
      <c r="CR40" s="243">
        <f>IF('Poradie - sporty'!CR43="x",0,'Poradie - sporty'!$DK43/'Poradie - sporty'!CR43)</f>
        <v>8.3333333333333329E-2</v>
      </c>
      <c r="CS40" s="243">
        <f>IF('Poradie - sporty'!CS43="x",0,'Poradie - sporty'!$DK43/'Poradie - sporty'!CS43)</f>
        <v>2.1739130434782608E-2</v>
      </c>
      <c r="CT40" s="243">
        <f>IF('Poradie - sporty'!CT43="x",0,'Poradie - sporty'!$DK43/'Poradie - sporty'!CT43)</f>
        <v>2.8985507246376812E-2</v>
      </c>
      <c r="CU40" s="243">
        <f>IF('Poradie - sporty'!CU43="x",0,'Poradie - sporty'!$DK43/'Poradie - sporty'!CU43)</f>
        <v>0</v>
      </c>
      <c r="CV40" s="243">
        <f>IF('Poradie - sporty'!CV43="x",0,'Poradie - sporty'!$DK43/'Poradie - sporty'!CV43)</f>
        <v>0</v>
      </c>
      <c r="CW40" s="243">
        <f>IF('Poradie - sporty'!CW43="x",0,'Poradie - sporty'!$DK43/'Poradie - sporty'!CW43)</f>
        <v>3.8461538461538464E-2</v>
      </c>
      <c r="CX40" s="243">
        <f>IF('Poradie - sporty'!CX43="x",0,'Poradie - sporty'!$DK43/'Poradie - sporty'!CX43)</f>
        <v>0.33333333333333331</v>
      </c>
      <c r="CY40" s="243">
        <f>IF('Poradie - sporty'!CY43="x",0,'Poradie - sporty'!$DK43/'Poradie - sporty'!CY43)</f>
        <v>0.1</v>
      </c>
      <c r="CZ40" s="243">
        <f>IF('Poradie - sporty'!CZ43="x",0,'Poradie - sporty'!$DK43/'Poradie - sporty'!CZ43)</f>
        <v>3.3333333333333333E-2</v>
      </c>
      <c r="DA40" s="243">
        <f>IF('Poradie - sporty'!DA43="x",0,'Poradie - sporty'!$DK43/'Poradie - sporty'!DA43)</f>
        <v>3.7037037037037035E-2</v>
      </c>
      <c r="DB40" s="243">
        <f>IF('Poradie - sporty'!DB43="x",0,'Poradie - sporty'!$DK43/'Poradie - sporty'!DB43)</f>
        <v>6.25E-2</v>
      </c>
      <c r="DC40" s="243">
        <f>IF('Poradie - sporty'!DC43="x",0,'Poradie - sporty'!$DK43/'Poradie - sporty'!DC43)</f>
        <v>0</v>
      </c>
      <c r="DD40" s="243">
        <f>IF('Poradie - sporty'!DD43="x",0,'Poradie - sporty'!$DK43/'Poradie - sporty'!DD43)</f>
        <v>7.6923076923076927E-2</v>
      </c>
      <c r="DE40" s="243">
        <f>IF('Poradie - sporty'!DE43="x",0,'Poradie - sporty'!$DK43/'Poradie - sporty'!DE43)</f>
        <v>1.8867924528301886E-2</v>
      </c>
      <c r="DF40" s="243">
        <f>IF('Poradie - sporty'!DF43="x",0,'Poradie - sporty'!$DK43/'Poradie - sporty'!DF43)</f>
        <v>6.6666666666666666E-2</v>
      </c>
      <c r="DG40" s="243">
        <f>IF('Poradie - sporty'!DG43="x",0,'Poradie - sporty'!$DK43/'Poradie - sporty'!DG43)</f>
        <v>1.5037593984962405E-2</v>
      </c>
      <c r="DH40" s="243">
        <f>IF('Poradie - sporty'!DH43="x",0,'Poradie - sporty'!$DK43/'Poradie - sporty'!DH43)</f>
        <v>2.8169014084507043E-2</v>
      </c>
      <c r="DI40" s="243">
        <f>IF('Poradie - sporty'!DI43="x",0,'Poradie - sporty'!$DK43/'Poradie - sporty'!DI43)</f>
        <v>1.6949152542372881E-2</v>
      </c>
    </row>
    <row r="41" spans="1:113" ht="14.25" customHeight="1" x14ac:dyDescent="0.25">
      <c r="A41" s="238" t="s">
        <v>43</v>
      </c>
      <c r="B41" s="243">
        <f>IF('Poradie - sporty'!B44="x",0,'Poradie - sporty'!$DK44/'Poradie - sporty'!B44)</f>
        <v>0.21212121212121213</v>
      </c>
      <c r="C41" s="243">
        <f>IF('Poradie - sporty'!C44="x",0,'Poradie - sporty'!$DK44/'Poradie - sporty'!C44)</f>
        <v>0.17948717948717949</v>
      </c>
      <c r="D41" s="243">
        <f>IF('Poradie - sporty'!D44="x",0,'Poradie - sporty'!$DK44/'Poradie - sporty'!D44)</f>
        <v>0.30434782608695654</v>
      </c>
      <c r="E41" s="243">
        <f>IF('Poradie - sporty'!E44="x",0,'Poradie - sporty'!$DK44/'Poradie - sporty'!E44)</f>
        <v>0.15909090909090909</v>
      </c>
      <c r="F41" s="243">
        <f>IF('Poradie - sporty'!F44="x",0,'Poradie - sporty'!$DK44/'Poradie - sporty'!F44)</f>
        <v>1</v>
      </c>
      <c r="G41" s="243">
        <f>IF('Poradie - sporty'!G44="x",0,'Poradie - sporty'!$DK44/'Poradie - sporty'!G44)</f>
        <v>0.16279069767441862</v>
      </c>
      <c r="H41" s="243">
        <f>IF('Poradie - sporty'!H44="x",0,'Poradie - sporty'!$DK44/'Poradie - sporty'!H44)</f>
        <v>0</v>
      </c>
      <c r="I41" s="243">
        <f>IF('Poradie - sporty'!I44="x",0,'Poradie - sporty'!$DK44/'Poradie - sporty'!I44)</f>
        <v>0.17073170731707318</v>
      </c>
      <c r="J41" s="243">
        <f>IF('Poradie - sporty'!J44="x",0,'Poradie - sporty'!$DK44/'Poradie - sporty'!J44)</f>
        <v>6.25E-2</v>
      </c>
      <c r="K41" s="243">
        <f>IF('Poradie - sporty'!K44="x",0,'Poradie - sporty'!$DK44/'Poradie - sporty'!K44)</f>
        <v>0</v>
      </c>
      <c r="L41" s="243">
        <f>IF('Poradie - sporty'!L44="x",0,'Poradie - sporty'!$DK44/'Poradie - sporty'!L44)</f>
        <v>0.13461538461538461</v>
      </c>
      <c r="M41" s="243">
        <f>IF('Poradie - sporty'!M44="x",0,'Poradie - sporty'!$DK44/'Poradie - sporty'!M44)</f>
        <v>0.7</v>
      </c>
      <c r="N41" s="243">
        <f>IF('Poradie - sporty'!N44="x",0,'Poradie - sporty'!$DK44/'Poradie - sporty'!N44)</f>
        <v>0.26923076923076922</v>
      </c>
      <c r="O41" s="243">
        <f>IF('Poradie - sporty'!O44="x",0,'Poradie - sporty'!$DK44/'Poradie - sporty'!O44)</f>
        <v>0</v>
      </c>
      <c r="P41" s="243">
        <f>IF('Poradie - sporty'!P44="x",0,'Poradie - sporty'!$DK44/'Poradie - sporty'!P44)</f>
        <v>8.7499999999999994E-2</v>
      </c>
      <c r="Q41" s="243">
        <f>IF('Poradie - sporty'!Q44="x",0,'Poradie - sporty'!$DK44/'Poradie - sporty'!Q44)</f>
        <v>0.3888888888888889</v>
      </c>
      <c r="R41" s="243">
        <f>IF('Poradie - sporty'!R44="x",0,'Poradie - sporty'!$DK44/'Poradie - sporty'!R44)</f>
        <v>0.13461538461538461</v>
      </c>
      <c r="S41" s="243">
        <f>IF('Poradie - sporty'!S44="x",0,'Poradie - sporty'!$DK44/'Poradie - sporty'!S44)</f>
        <v>0</v>
      </c>
      <c r="T41" s="243">
        <f>IF('Poradie - sporty'!T44="x",0,'Poradie - sporty'!$DK44/'Poradie - sporty'!T44)</f>
        <v>0</v>
      </c>
      <c r="U41" s="243">
        <f>IF('Poradie - sporty'!U44="x",0,'Poradie - sporty'!$DK44/'Poradie - sporty'!U44)</f>
        <v>0.17948717948717949</v>
      </c>
      <c r="V41" s="243">
        <f>IF('Poradie - sporty'!V44="x",0,'Poradie - sporty'!$DK44/'Poradie - sporty'!V44)</f>
        <v>0.53846153846153844</v>
      </c>
      <c r="W41" s="243">
        <f>IF('Poradie - sporty'!W44="x",0,'Poradie - sporty'!$DK44/'Poradie - sporty'!W44)</f>
        <v>0.10294117647058823</v>
      </c>
      <c r="X41" s="243">
        <f>IF('Poradie - sporty'!X44="x",0,'Poradie - sporty'!$DK44/'Poradie - sporty'!X44)</f>
        <v>0</v>
      </c>
      <c r="Y41" s="243">
        <f>IF('Poradie - sporty'!Y44="x",0,'Poradie - sporty'!$DK44/'Poradie - sporty'!Y44)</f>
        <v>0.18421052631578946</v>
      </c>
      <c r="Z41" s="243">
        <f>IF('Poradie - sporty'!Z44="x",0,'Poradie - sporty'!$DK44/'Poradie - sporty'!Z44)</f>
        <v>0.1111111111111111</v>
      </c>
      <c r="AA41" s="243">
        <f>IF('Poradie - sporty'!AA44="x",0,'Poradie - sporty'!$DK44/'Poradie - sporty'!AA44)</f>
        <v>0.13725490196078433</v>
      </c>
      <c r="AB41" s="243">
        <f>IF('Poradie - sporty'!AB44="x",0,'Poradie - sporty'!$DK44/'Poradie - sporty'!AB44)</f>
        <v>0.17499999999999999</v>
      </c>
      <c r="AC41" s="243">
        <f>IF('Poradie - sporty'!AC44="x",0,'Poradie - sporty'!$DK44/'Poradie - sporty'!AC44)</f>
        <v>0.14583333333333334</v>
      </c>
      <c r="AD41" s="243">
        <f>IF('Poradie - sporty'!AD44="x",0,'Poradie - sporty'!$DK44/'Poradie - sporty'!AD44)</f>
        <v>0.1891891891891892</v>
      </c>
      <c r="AE41" s="243">
        <f>IF('Poradie - sporty'!AE44="x",0,'Poradie - sporty'!$DK44/'Poradie - sporty'!AE44)</f>
        <v>0.2</v>
      </c>
      <c r="AF41" s="243">
        <f>IF('Poradie - sporty'!AF44="x",0,'Poradie - sporty'!$DK44/'Poradie - sporty'!AF44)</f>
        <v>0</v>
      </c>
      <c r="AG41" s="243">
        <f>IF('Poradie - sporty'!AG44="x",0,'Poradie - sporty'!$DK44/'Poradie - sporty'!AG44)</f>
        <v>0</v>
      </c>
      <c r="AH41" s="243">
        <f>IF('Poradie - sporty'!AH44="x",0,'Poradie - sporty'!$DK44/'Poradie - sporty'!AH44)</f>
        <v>0.23333333333333334</v>
      </c>
      <c r="AI41" s="243">
        <f>IF('Poradie - sporty'!AI44="x",0,'Poradie - sporty'!$DK44/'Poradie - sporty'!AI44)</f>
        <v>9.8591549295774641E-2</v>
      </c>
      <c r="AJ41" s="243">
        <f>IF('Poradie - sporty'!AJ44="x",0,'Poradie - sporty'!$DK44/'Poradie - sporty'!AJ44)</f>
        <v>0.22580645161290322</v>
      </c>
      <c r="AK41" s="243">
        <f>IF('Poradie - sporty'!AK44="x",0,'Poradie - sporty'!$DK44/'Poradie - sporty'!AK44)</f>
        <v>0.2</v>
      </c>
      <c r="AL41" s="243">
        <f>IF('Poradie - sporty'!AL44="x",0,'Poradie - sporty'!$DK44/'Poradie - sporty'!AL44)</f>
        <v>0</v>
      </c>
      <c r="AM41" s="243">
        <f>IF('Poradie - sporty'!AM44="x",0,'Poradie - sporty'!$DK44/'Poradie - sporty'!AM44)</f>
        <v>0</v>
      </c>
      <c r="AN41" s="243">
        <f>IF('Poradie - sporty'!AN44="x",0,'Poradie - sporty'!$DK44/'Poradie - sporty'!AN44)</f>
        <v>0</v>
      </c>
      <c r="AO41" s="243">
        <f>IF('Poradie - sporty'!AO44="x",0,'Poradie - sporty'!$DK44/'Poradie - sporty'!AO44)</f>
        <v>0</v>
      </c>
      <c r="AP41" s="243">
        <f>IF('Poradie - sporty'!AP44="x",0,'Poradie - sporty'!$DK44/'Poradie - sporty'!AP44)</f>
        <v>0.23333333333333334</v>
      </c>
      <c r="AQ41" s="243">
        <f>IF('Poradie - sporty'!AQ44="x",0,'Poradie - sporty'!$DK44/'Poradie - sporty'!AQ44)</f>
        <v>0</v>
      </c>
      <c r="AR41" s="243">
        <f>IF('Poradie - sporty'!AR44="x",0,'Poradie - sporty'!$DK44/'Poradie - sporty'!AR44)</f>
        <v>0.17948717948717949</v>
      </c>
      <c r="AS41" s="243">
        <f>IF('Poradie - sporty'!AS44="x",0,'Poradie - sporty'!$DK44/'Poradie - sporty'!AS44)</f>
        <v>0</v>
      </c>
      <c r="AT41" s="243">
        <f>IF('Poradie - sporty'!AT44="x",0,'Poradie - sporty'!$DK44/'Poradie - sporty'!AT44)</f>
        <v>0.46666666666666667</v>
      </c>
      <c r="AU41" s="243">
        <f>IF('Poradie - sporty'!AU44="x",0,'Poradie - sporty'!$DK44/'Poradie - sporty'!AU44)</f>
        <v>0.1</v>
      </c>
      <c r="AV41" s="243">
        <f>IF('Poradie - sporty'!AV44="x",0,'Poradie - sporty'!$DK44/'Poradie - sporty'!AV44)</f>
        <v>0</v>
      </c>
      <c r="AW41" s="243">
        <f>IF('Poradie - sporty'!AW44="x",0,'Poradie - sporty'!$DK44/'Poradie - sporty'!AW44)</f>
        <v>0</v>
      </c>
      <c r="AX41" s="243">
        <f>IF('Poradie - sporty'!AX44="x",0,'Poradie - sporty'!$DK44/'Poradie - sporty'!AX44)</f>
        <v>0.31818181818181818</v>
      </c>
      <c r="AY41" s="243">
        <f>IF('Poradie - sporty'!AY44="x",0,'Poradie - sporty'!$DK44/'Poradie - sporty'!AY44)</f>
        <v>0.28000000000000003</v>
      </c>
      <c r="AZ41" s="243">
        <f>IF('Poradie - sporty'!AZ44="x",0,'Poradie - sporty'!$DK44/'Poradie - sporty'!AZ44)</f>
        <v>0</v>
      </c>
      <c r="BA41" s="243">
        <f>IF('Poradie - sporty'!BA44="x",0,'Poradie - sporty'!$DK44/'Poradie - sporty'!BA44)</f>
        <v>0.21212121212121213</v>
      </c>
      <c r="BB41" s="243">
        <f>IF('Poradie - sporty'!BB44="x",0,'Poradie - sporty'!$DK44/'Poradie - sporty'!BB44)</f>
        <v>0.53846153846153844</v>
      </c>
      <c r="BC41" s="243">
        <f>IF('Poradie - sporty'!BC44="x",0,'Poradie - sporty'!$DK44/'Poradie - sporty'!BC44)</f>
        <v>0</v>
      </c>
      <c r="BD41" s="243">
        <f>IF('Poradie - sporty'!BD44="x",0,'Poradie - sporty'!$DK44/'Poradie - sporty'!BD44)</f>
        <v>0</v>
      </c>
      <c r="BE41" s="243">
        <f>IF('Poradie - sporty'!BE44="x",0,'Poradie - sporty'!$DK44/'Poradie - sporty'!BE44)</f>
        <v>0.14583333333333334</v>
      </c>
      <c r="BF41" s="243">
        <f>IF('Poradie - sporty'!BF44="x",0,'Poradie - sporty'!$DK44/'Poradie - sporty'!BF44)</f>
        <v>0.26923076923076922</v>
      </c>
      <c r="BG41" s="243">
        <f>IF('Poradie - sporty'!BG44="x",0,'Poradie - sporty'!$DK44/'Poradie - sporty'!BG44)</f>
        <v>0</v>
      </c>
      <c r="BH41" s="243">
        <f>IF('Poradie - sporty'!BH44="x",0,'Poradie - sporty'!$DK44/'Poradie - sporty'!BH44)</f>
        <v>0.5</v>
      </c>
      <c r="BI41" s="243">
        <f>IF('Poradie - sporty'!BI44="x",0,'Poradie - sporty'!$DK44/'Poradie - sporty'!BI44)</f>
        <v>0.12727272727272726</v>
      </c>
      <c r="BJ41" s="243">
        <f>IF('Poradie - sporty'!BJ44="x",0,'Poradie - sporty'!$DK44/'Poradie - sporty'!BJ44)</f>
        <v>0</v>
      </c>
      <c r="BK41" s="243">
        <f>IF('Poradie - sporty'!BK44="x",0,'Poradie - sporty'!$DK44/'Poradie - sporty'!BK44)</f>
        <v>0</v>
      </c>
      <c r="BL41" s="243">
        <f>IF('Poradie - sporty'!BL44="x",0,'Poradie - sporty'!$DK44/'Poradie - sporty'!BL44)</f>
        <v>0</v>
      </c>
      <c r="BM41" s="243">
        <f>IF('Poradie - sporty'!BM44="x",0,'Poradie - sporty'!$DK44/'Poradie - sporty'!BM44)</f>
        <v>0.77777777777777779</v>
      </c>
      <c r="BN41" s="243">
        <f>IF('Poradie - sporty'!BN44="x",0,'Poradie - sporty'!$DK44/'Poradie - sporty'!BN44)</f>
        <v>0</v>
      </c>
      <c r="BO41" s="243">
        <f>IF('Poradie - sporty'!BO44="x",0,'Poradie - sporty'!$DK44/'Poradie - sporty'!BO44)</f>
        <v>0.1111111111111111</v>
      </c>
      <c r="BP41" s="243">
        <f>IF('Poradie - sporty'!BP44="x",0,'Poradie - sporty'!$DK44/'Poradie - sporty'!BP44)</f>
        <v>0</v>
      </c>
      <c r="BQ41" s="243">
        <f>IF('Poradie - sporty'!BQ44="x",0,'Poradie - sporty'!$DK44/'Poradie - sporty'!BQ44)</f>
        <v>0</v>
      </c>
      <c r="BR41" s="243">
        <f>IF('Poradie - sporty'!BR44="x",0,'Poradie - sporty'!$DK44/'Poradie - sporty'!BR44)</f>
        <v>0.21212121212121213</v>
      </c>
      <c r="BS41" s="243">
        <f>IF('Poradie - sporty'!BS44="x",0,'Poradie - sporty'!$DK44/'Poradie - sporty'!BS44)</f>
        <v>0</v>
      </c>
      <c r="BT41" s="243">
        <f>IF('Poradie - sporty'!BT44="x",0,'Poradie - sporty'!$DK44/'Poradie - sporty'!BT44)</f>
        <v>0.17499999999999999</v>
      </c>
      <c r="BU41" s="243">
        <f>IF('Poradie - sporty'!BU44="x",0,'Poradie - sporty'!$DK44/'Poradie - sporty'!BU44)</f>
        <v>0.26923076923076922</v>
      </c>
      <c r="BV41" s="243">
        <f>IF('Poradie - sporty'!BV44="x",0,'Poradie - sporty'!$DK44/'Poradie - sporty'!BV44)</f>
        <v>0</v>
      </c>
      <c r="BW41" s="243">
        <f>IF('Poradie - sporty'!BW44="x",0,'Poradie - sporty'!$DK44/'Poradie - sporty'!BW44)</f>
        <v>0</v>
      </c>
      <c r="BX41" s="243">
        <f>IF('Poradie - sporty'!BX44="x",0,'Poradie - sporty'!$DK44/'Poradie - sporty'!BX44)</f>
        <v>0</v>
      </c>
      <c r="BY41" s="243">
        <f>IF('Poradie - sporty'!BY44="x",0,'Poradie - sporty'!$DK44/'Poradie - sporty'!BY44)</f>
        <v>0.22580645161290322</v>
      </c>
      <c r="BZ41" s="243">
        <f>IF('Poradie - sporty'!BZ44="x",0,'Poradie - sporty'!$DK44/'Poradie - sporty'!BZ44)</f>
        <v>0</v>
      </c>
      <c r="CA41" s="243">
        <f>IF('Poradie - sporty'!CA44="x",0,'Poradie - sporty'!$DK44/'Poradie - sporty'!CA44)</f>
        <v>0</v>
      </c>
      <c r="CB41" s="243">
        <f>IF('Poradie - sporty'!CB44="x",0,'Poradie - sporty'!$DK44/'Poradie - sporty'!CB44)</f>
        <v>0.16666666666666666</v>
      </c>
      <c r="CC41" s="243">
        <f>IF('Poradie - sporty'!CC44="x",0,'Poradie - sporty'!$DK44/'Poradie - sporty'!CC44)</f>
        <v>0</v>
      </c>
      <c r="CD41" s="243">
        <f>IF('Poradie - sporty'!CD44="x",0,'Poradie - sporty'!$DK44/'Poradie - sporty'!CD44)</f>
        <v>0</v>
      </c>
      <c r="CE41" s="243">
        <f>IF('Poradie - sporty'!CE44="x",0,'Poradie - sporty'!$DK44/'Poradie - sporty'!CE44)</f>
        <v>0.5</v>
      </c>
      <c r="CF41" s="243">
        <f>IF('Poradie - sporty'!CF44="x",0,'Poradie - sporty'!$DK44/'Poradie - sporty'!CF44)</f>
        <v>0</v>
      </c>
      <c r="CG41" s="243">
        <f>IF('Poradie - sporty'!CG44="x",0,'Poradie - sporty'!$DK44/'Poradie - sporty'!CG44)</f>
        <v>0.28000000000000003</v>
      </c>
      <c r="CH41" s="243">
        <f>IF('Poradie - sporty'!CH44="x",0,'Poradie - sporty'!$DK44/'Poradie - sporty'!CH44)</f>
        <v>0.2</v>
      </c>
      <c r="CI41" s="243">
        <f>IF('Poradie - sporty'!CI44="x",0,'Poradie - sporty'!$DK44/'Poradie - sporty'!CI44)</f>
        <v>0.5</v>
      </c>
      <c r="CJ41" s="243">
        <f>IF('Poradie - sporty'!CJ44="x",0,'Poradie - sporty'!$DK44/'Poradie - sporty'!CJ44)</f>
        <v>0.28000000000000003</v>
      </c>
      <c r="CK41" s="243">
        <f>IF('Poradie - sporty'!CK44="x",0,'Poradie - sporty'!$DK44/'Poradie - sporty'!CK44)</f>
        <v>0</v>
      </c>
      <c r="CL41" s="243">
        <f>IF('Poradie - sporty'!CL44="x",0,'Poradie - sporty'!$DK44/'Poradie - sporty'!CL44)</f>
        <v>0.25</v>
      </c>
      <c r="CM41" s="243">
        <f>IF('Poradie - sporty'!CM44="x",0,'Poradie - sporty'!$DK44/'Poradie - sporty'!CM44)</f>
        <v>0.2413793103448276</v>
      </c>
      <c r="CN41" s="243">
        <f>IF('Poradie - sporty'!CN44="x",0,'Poradie - sporty'!$DK44/'Poradie - sporty'!CN44)</f>
        <v>0.35</v>
      </c>
      <c r="CO41" s="243">
        <f>IF('Poradie - sporty'!CO44="x",0,'Poradie - sporty'!$DK44/'Poradie - sporty'!CO44)</f>
        <v>0.25925925925925924</v>
      </c>
      <c r="CP41" s="243">
        <f>IF('Poradie - sporty'!CP44="x",0,'Poradie - sporty'!$DK44/'Poradie - sporty'!CP44)</f>
        <v>0</v>
      </c>
      <c r="CQ41" s="243">
        <f>IF('Poradie - sporty'!CQ44="x",0,'Poradie - sporty'!$DK44/'Poradie - sporty'!CQ44)</f>
        <v>0</v>
      </c>
      <c r="CR41" s="243">
        <f>IF('Poradie - sporty'!CR44="x",0,'Poradie - sporty'!$DK44/'Poradie - sporty'!CR44)</f>
        <v>0.15555555555555556</v>
      </c>
      <c r="CS41" s="243">
        <f>IF('Poradie - sporty'!CS44="x",0,'Poradie - sporty'!$DK44/'Poradie - sporty'!CS44)</f>
        <v>0.20588235294117646</v>
      </c>
      <c r="CT41" s="243">
        <f>IF('Poradie - sporty'!CT44="x",0,'Poradie - sporty'!$DK44/'Poradie - sporty'!CT44)</f>
        <v>0.15555555555555556</v>
      </c>
      <c r="CU41" s="243">
        <f>IF('Poradie - sporty'!CU44="x",0,'Poradie - sporty'!$DK44/'Poradie - sporty'!CU44)</f>
        <v>0</v>
      </c>
      <c r="CV41" s="243">
        <f>IF('Poradie - sporty'!CV44="x",0,'Poradie - sporty'!$DK44/'Poradie - sporty'!CV44)</f>
        <v>0</v>
      </c>
      <c r="CW41" s="243">
        <f>IF('Poradie - sporty'!CW44="x",0,'Poradie - sporty'!$DK44/'Poradie - sporty'!CW44)</f>
        <v>0</v>
      </c>
      <c r="CX41" s="243">
        <f>IF('Poradie - sporty'!CX44="x",0,'Poradie - sporty'!$DK44/'Poradie - sporty'!CX44)</f>
        <v>0.30434782608695654</v>
      </c>
      <c r="CY41" s="243">
        <f>IF('Poradie - sporty'!CY44="x",0,'Poradie - sporty'!$DK44/'Poradie - sporty'!CY44)</f>
        <v>0.63636363636363635</v>
      </c>
      <c r="CZ41" s="243">
        <f>IF('Poradie - sporty'!CZ44="x",0,'Poradie - sporty'!$DK44/'Poradie - sporty'!CZ44)</f>
        <v>0.11864406779661017</v>
      </c>
      <c r="DA41" s="243">
        <f>IF('Poradie - sporty'!DA44="x",0,'Poradie - sporty'!$DK44/'Poradie - sporty'!DA44)</f>
        <v>0.5</v>
      </c>
      <c r="DB41" s="243">
        <f>IF('Poradie - sporty'!DB44="x",0,'Poradie - sporty'!$DK44/'Poradie - sporty'!DB44)</f>
        <v>0.33333333333333331</v>
      </c>
      <c r="DC41" s="243">
        <f>IF('Poradie - sporty'!DC44="x",0,'Poradie - sporty'!$DK44/'Poradie - sporty'!DC44)</f>
        <v>0</v>
      </c>
      <c r="DD41" s="243">
        <f>IF('Poradie - sporty'!DD44="x",0,'Poradie - sporty'!$DK44/'Poradie - sporty'!DD44)</f>
        <v>0.11864406779661017</v>
      </c>
      <c r="DE41" s="243">
        <f>IF('Poradie - sporty'!DE44="x",0,'Poradie - sporty'!$DK44/'Poradie - sporty'!DE44)</f>
        <v>0.12173913043478261</v>
      </c>
      <c r="DF41" s="243">
        <f>IF('Poradie - sporty'!DF44="x",0,'Poradie - sporty'!$DK44/'Poradie - sporty'!DF44)</f>
        <v>0</v>
      </c>
      <c r="DG41" s="243">
        <f>IF('Poradie - sporty'!DG44="x",0,'Poradie - sporty'!$DK44/'Poradie - sporty'!DG44)</f>
        <v>0.26415094339622641</v>
      </c>
      <c r="DH41" s="243">
        <f>IF('Poradie - sporty'!DH44="x",0,'Poradie - sporty'!$DK44/'Poradie - sporty'!DH44)</f>
        <v>0.28000000000000003</v>
      </c>
      <c r="DI41" s="243">
        <f>IF('Poradie - sporty'!DI44="x",0,'Poradie - sporty'!$DK44/'Poradie - sporty'!DI44)</f>
        <v>0.1728395061728395</v>
      </c>
    </row>
    <row r="42" spans="1:113" ht="14.25" customHeight="1" x14ac:dyDescent="0.25">
      <c r="A42" s="238" t="s">
        <v>44</v>
      </c>
      <c r="B42" s="243">
        <f>IF('Poradie - sporty'!B45="x",0,'Poradie - sporty'!$DK45/'Poradie - sporty'!B45)</f>
        <v>0.16666666666666666</v>
      </c>
      <c r="C42" s="243">
        <f>IF('Poradie - sporty'!C45="x",0,'Poradie - sporty'!$DK45/'Poradie - sporty'!C45)</f>
        <v>4.5454545454545456E-2</v>
      </c>
      <c r="D42" s="243">
        <f>IF('Poradie - sporty'!D45="x",0,'Poradie - sporty'!$DK45/'Poradie - sporty'!D45)</f>
        <v>0.25</v>
      </c>
      <c r="E42" s="243">
        <f>IF('Poradie - sporty'!E45="x",0,'Poradie - sporty'!$DK45/'Poradie - sporty'!E45)</f>
        <v>0.16666666666666666</v>
      </c>
      <c r="F42" s="243">
        <f>IF('Poradie - sporty'!F45="x",0,'Poradie - sporty'!$DK45/'Poradie - sporty'!F45)</f>
        <v>1</v>
      </c>
      <c r="G42" s="243">
        <f>IF('Poradie - sporty'!G45="x",0,'Poradie - sporty'!$DK45/'Poradie - sporty'!G45)</f>
        <v>5.9523809523809521E-3</v>
      </c>
      <c r="H42" s="243">
        <f>IF('Poradie - sporty'!H45="x",0,'Poradie - sporty'!$DK45/'Poradie - sporty'!H45)</f>
        <v>0</v>
      </c>
      <c r="I42" s="243">
        <f>IF('Poradie - sporty'!I45="x",0,'Poradie - sporty'!$DK45/'Poradie - sporty'!I45)</f>
        <v>0.1</v>
      </c>
      <c r="J42" s="243">
        <f>IF('Poradie - sporty'!J45="x",0,'Poradie - sporty'!$DK45/'Poradie - sporty'!J45)</f>
        <v>8.6956521739130432E-2</v>
      </c>
      <c r="K42" s="243">
        <f>IF('Poradie - sporty'!K45="x",0,'Poradie - sporty'!$DK45/'Poradie - sporty'!K45)</f>
        <v>0.66666666666666663</v>
      </c>
      <c r="L42" s="243">
        <f>IF('Poradie - sporty'!L45="x",0,'Poradie - sporty'!$DK45/'Poradie - sporty'!L45)</f>
        <v>3.125E-2</v>
      </c>
      <c r="M42" s="243">
        <f>IF('Poradie - sporty'!M45="x",0,'Poradie - sporty'!$DK45/'Poradie - sporty'!M45)</f>
        <v>0.125</v>
      </c>
      <c r="N42" s="243">
        <f>IF('Poradie - sporty'!N45="x",0,'Poradie - sporty'!$DK45/'Poradie - sporty'!N45)</f>
        <v>0.14285714285714285</v>
      </c>
      <c r="O42" s="243">
        <f>IF('Poradie - sporty'!O45="x",0,'Poradie - sporty'!$DK45/'Poradie - sporty'!O45)</f>
        <v>2.0408163265306121E-2</v>
      </c>
      <c r="P42" s="243">
        <f>IF('Poradie - sporty'!P45="x",0,'Poradie - sporty'!$DK45/'Poradie - sporty'!P45)</f>
        <v>4.1666666666666664E-2</v>
      </c>
      <c r="Q42" s="243">
        <f>IF('Poradie - sporty'!Q45="x",0,'Poradie - sporty'!$DK45/'Poradie - sporty'!Q45)</f>
        <v>0.5</v>
      </c>
      <c r="R42" s="243">
        <f>IF('Poradie - sporty'!R45="x",0,'Poradie - sporty'!$DK45/'Poradie - sporty'!R45)</f>
        <v>0.14285714285714285</v>
      </c>
      <c r="S42" s="243">
        <f>IF('Poradie - sporty'!S45="x",0,'Poradie - sporty'!$DK45/'Poradie - sporty'!S45)</f>
        <v>2.7777777777777776E-2</v>
      </c>
      <c r="T42" s="243">
        <f>IF('Poradie - sporty'!T45="x",0,'Poradie - sporty'!$DK45/'Poradie - sporty'!T45)</f>
        <v>5.2631578947368418E-2</v>
      </c>
      <c r="U42" s="243">
        <f>IF('Poradie - sporty'!U45="x",0,'Poradie - sporty'!$DK45/'Poradie - sporty'!U45)</f>
        <v>0.16666666666666666</v>
      </c>
      <c r="V42" s="243">
        <f>IF('Poradie - sporty'!V45="x",0,'Poradie - sporty'!$DK45/'Poradie - sporty'!V45)</f>
        <v>0.25</v>
      </c>
      <c r="W42" s="243">
        <f>IF('Poradie - sporty'!W45="x",0,'Poradie - sporty'!$DK45/'Poradie - sporty'!W45)</f>
        <v>9.0909090909090912E-2</v>
      </c>
      <c r="X42" s="243">
        <f>IF('Poradie - sporty'!X45="x",0,'Poradie - sporty'!$DK45/'Poradie - sporty'!X45)</f>
        <v>0</v>
      </c>
      <c r="Y42" s="243">
        <f>IF('Poradie - sporty'!Y45="x",0,'Poradie - sporty'!$DK45/'Poradie - sporty'!Y45)</f>
        <v>0.14285714285714285</v>
      </c>
      <c r="Z42" s="243">
        <f>IF('Poradie - sporty'!Z45="x",0,'Poradie - sporty'!$DK45/'Poradie - sporty'!Z45)</f>
        <v>0</v>
      </c>
      <c r="AA42" s="243">
        <f>IF('Poradie - sporty'!AA45="x",0,'Poradie - sporty'!$DK45/'Poradie - sporty'!AA45)</f>
        <v>4.6511627906976744E-2</v>
      </c>
      <c r="AB42" s="243">
        <f>IF('Poradie - sporty'!AB45="x",0,'Poradie - sporty'!$DK45/'Poradie - sporty'!AB45)</f>
        <v>0.25</v>
      </c>
      <c r="AC42" s="243">
        <f>IF('Poradie - sporty'!AC45="x",0,'Poradie - sporty'!$DK45/'Poradie - sporty'!AC45)</f>
        <v>8.3333333333333329E-2</v>
      </c>
      <c r="AD42" s="243">
        <f>IF('Poradie - sporty'!AD45="x",0,'Poradie - sporty'!$DK45/'Poradie - sporty'!AD45)</f>
        <v>0.5</v>
      </c>
      <c r="AE42" s="243">
        <f>IF('Poradie - sporty'!AE45="x",0,'Poradie - sporty'!$DK45/'Poradie - sporty'!AE45)</f>
        <v>0.1111111111111111</v>
      </c>
      <c r="AF42" s="243">
        <f>IF('Poradie - sporty'!AF45="x",0,'Poradie - sporty'!$DK45/'Poradie - sporty'!AF45)</f>
        <v>0</v>
      </c>
      <c r="AG42" s="243">
        <f>IF('Poradie - sporty'!AG45="x",0,'Poradie - sporty'!$DK45/'Poradie - sporty'!AG45)</f>
        <v>3.8461538461538464E-2</v>
      </c>
      <c r="AH42" s="243">
        <f>IF('Poradie - sporty'!AH45="x",0,'Poradie - sporty'!$DK45/'Poradie - sporty'!AH45)</f>
        <v>1</v>
      </c>
      <c r="AI42" s="243">
        <f>IF('Poradie - sporty'!AI45="x",0,'Poradie - sporty'!$DK45/'Poradie - sporty'!AI45)</f>
        <v>5.5555555555555552E-2</v>
      </c>
      <c r="AJ42" s="243">
        <f>IF('Poradie - sporty'!AJ45="x",0,'Poradie - sporty'!$DK45/'Poradie - sporty'!AJ45)</f>
        <v>0.125</v>
      </c>
      <c r="AK42" s="243">
        <f>IF('Poradie - sporty'!AK45="x",0,'Poradie - sporty'!$DK45/'Poradie - sporty'!AK45)</f>
        <v>1</v>
      </c>
      <c r="AL42" s="243">
        <f>IF('Poradie - sporty'!AL45="x",0,'Poradie - sporty'!$DK45/'Poradie - sporty'!AL45)</f>
        <v>5.5555555555555552E-2</v>
      </c>
      <c r="AM42" s="243">
        <f>IF('Poradie - sporty'!AM45="x",0,'Poradie - sporty'!$DK45/'Poradie - sporty'!AM45)</f>
        <v>0</v>
      </c>
      <c r="AN42" s="243">
        <f>IF('Poradie - sporty'!AN45="x",0,'Poradie - sporty'!$DK45/'Poradie - sporty'!AN45)</f>
        <v>5.8823529411764705E-2</v>
      </c>
      <c r="AO42" s="243">
        <f>IF('Poradie - sporty'!AO45="x",0,'Poradie - sporty'!$DK45/'Poradie - sporty'!AO45)</f>
        <v>4.5454545454545456E-2</v>
      </c>
      <c r="AP42" s="243">
        <f>IF('Poradie - sporty'!AP45="x",0,'Poradie - sporty'!$DK45/'Poradie - sporty'!AP45)</f>
        <v>0.1111111111111111</v>
      </c>
      <c r="AQ42" s="243">
        <f>IF('Poradie - sporty'!AQ45="x",0,'Poradie - sporty'!$DK45/'Poradie - sporty'!AQ45)</f>
        <v>2.9411764705882353E-2</v>
      </c>
      <c r="AR42" s="243">
        <f>IF('Poradie - sporty'!AR45="x",0,'Poradie - sporty'!$DK45/'Poradie - sporty'!AR45)</f>
        <v>4.3478260869565216E-2</v>
      </c>
      <c r="AS42" s="243">
        <f>IF('Poradie - sporty'!AS45="x",0,'Poradie - sporty'!$DK45/'Poradie - sporty'!AS45)</f>
        <v>2.4390243902439025E-2</v>
      </c>
      <c r="AT42" s="243">
        <f>IF('Poradie - sporty'!AT45="x",0,'Poradie - sporty'!$DK45/'Poradie - sporty'!AT45)</f>
        <v>1</v>
      </c>
      <c r="AU42" s="243">
        <f>IF('Poradie - sporty'!AU45="x",0,'Poradie - sporty'!$DK45/'Poradie - sporty'!AU45)</f>
        <v>0.2</v>
      </c>
      <c r="AV42" s="243">
        <f>IF('Poradie - sporty'!AV45="x",0,'Poradie - sporty'!$DK45/'Poradie - sporty'!AV45)</f>
        <v>0</v>
      </c>
      <c r="AW42" s="243">
        <f>IF('Poradie - sporty'!AW45="x",0,'Poradie - sporty'!$DK45/'Poradie - sporty'!AW45)</f>
        <v>0.14285714285714285</v>
      </c>
      <c r="AX42" s="243">
        <f>IF('Poradie - sporty'!AX45="x",0,'Poradie - sporty'!$DK45/'Poradie - sporty'!AX45)</f>
        <v>1</v>
      </c>
      <c r="AY42" s="243">
        <f>IF('Poradie - sporty'!AY45="x",0,'Poradie - sporty'!$DK45/'Poradie - sporty'!AY45)</f>
        <v>0.5</v>
      </c>
      <c r="AZ42" s="243">
        <f>IF('Poradie - sporty'!AZ45="x",0,'Poradie - sporty'!$DK45/'Poradie - sporty'!AZ45)</f>
        <v>9.0909090909090912E-2</v>
      </c>
      <c r="BA42" s="243">
        <f>IF('Poradie - sporty'!BA45="x",0,'Poradie - sporty'!$DK45/'Poradie - sporty'!BA45)</f>
        <v>0.5</v>
      </c>
      <c r="BB42" s="243">
        <f>IF('Poradie - sporty'!BB45="x",0,'Poradie - sporty'!$DK45/'Poradie - sporty'!BB45)</f>
        <v>1</v>
      </c>
      <c r="BC42" s="243">
        <f>IF('Poradie - sporty'!BC45="x",0,'Poradie - sporty'!$DK45/'Poradie - sporty'!BC45)</f>
        <v>6.6666666666666666E-2</v>
      </c>
      <c r="BD42" s="243">
        <f>IF('Poradie - sporty'!BD45="x",0,'Poradie - sporty'!$DK45/'Poradie - sporty'!BD45)</f>
        <v>0</v>
      </c>
      <c r="BE42" s="243">
        <f>IF('Poradie - sporty'!BE45="x",0,'Poradie - sporty'!$DK45/'Poradie - sporty'!BE45)</f>
        <v>5.5555555555555552E-2</v>
      </c>
      <c r="BF42" s="243">
        <f>IF('Poradie - sporty'!BF45="x",0,'Poradie - sporty'!$DK45/'Poradie - sporty'!BF45)</f>
        <v>2.7777777777777776E-2</v>
      </c>
      <c r="BG42" s="243">
        <f>IF('Poradie - sporty'!BG45="x",0,'Poradie - sporty'!$DK45/'Poradie - sporty'!BG45)</f>
        <v>1</v>
      </c>
      <c r="BH42" s="243">
        <f>IF('Poradie - sporty'!BH45="x",0,'Poradie - sporty'!$DK45/'Poradie - sporty'!BH45)</f>
        <v>0.14285714285714285</v>
      </c>
      <c r="BI42" s="243">
        <f>IF('Poradie - sporty'!BI45="x",0,'Poradie - sporty'!$DK45/'Poradie - sporty'!BI45)</f>
        <v>2.8571428571428571E-2</v>
      </c>
      <c r="BJ42" s="243">
        <f>IF('Poradie - sporty'!BJ45="x",0,'Poradie - sporty'!$DK45/'Poradie - sporty'!BJ45)</f>
        <v>2.7777777777777776E-2</v>
      </c>
      <c r="BK42" s="243">
        <f>IF('Poradie - sporty'!BK45="x",0,'Poradie - sporty'!$DK45/'Poradie - sporty'!BK45)</f>
        <v>0</v>
      </c>
      <c r="BL42" s="243">
        <f>IF('Poradie - sporty'!BL45="x",0,'Poradie - sporty'!$DK45/'Poradie - sporty'!BL45)</f>
        <v>0</v>
      </c>
      <c r="BM42" s="243">
        <f>IF('Poradie - sporty'!BM45="x",0,'Poradie - sporty'!$DK45/'Poradie - sporty'!BM45)</f>
        <v>0.2</v>
      </c>
      <c r="BN42" s="243">
        <f>IF('Poradie - sporty'!BN45="x",0,'Poradie - sporty'!$DK45/'Poradie - sporty'!BN45)</f>
        <v>0.14285714285714285</v>
      </c>
      <c r="BO42" s="243">
        <f>IF('Poradie - sporty'!BO45="x",0,'Poradie - sporty'!$DK45/'Poradie - sporty'!BO45)</f>
        <v>0.33333333333333331</v>
      </c>
      <c r="BP42" s="243">
        <f>IF('Poradie - sporty'!BP45="x",0,'Poradie - sporty'!$DK45/'Poradie - sporty'!BP45)</f>
        <v>0.16666666666666666</v>
      </c>
      <c r="BQ42" s="243">
        <f>IF('Poradie - sporty'!BQ45="x",0,'Poradie - sporty'!$DK45/'Poradie - sporty'!BQ45)</f>
        <v>1.9230769230769232E-2</v>
      </c>
      <c r="BR42" s="243">
        <f>IF('Poradie - sporty'!BR45="x",0,'Poradie - sporty'!$DK45/'Poradie - sporty'!BR45)</f>
        <v>0.14285714285714285</v>
      </c>
      <c r="BS42" s="243">
        <f>IF('Poradie - sporty'!BS45="x",0,'Poradie - sporty'!$DK45/'Poradie - sporty'!BS45)</f>
        <v>0</v>
      </c>
      <c r="BT42" s="243">
        <f>IF('Poradie - sporty'!BT45="x",0,'Poradie - sporty'!$DK45/'Poradie - sporty'!BT45)</f>
        <v>0.33333333333333331</v>
      </c>
      <c r="BU42" s="243">
        <f>IF('Poradie - sporty'!BU45="x",0,'Poradie - sporty'!$DK45/'Poradie - sporty'!BU45)</f>
        <v>0.25</v>
      </c>
      <c r="BV42" s="243">
        <f>IF('Poradie - sporty'!BV45="x",0,'Poradie - sporty'!$DK45/'Poradie - sporty'!BV45)</f>
        <v>0</v>
      </c>
      <c r="BW42" s="243">
        <f>IF('Poradie - sporty'!BW45="x",0,'Poradie - sporty'!$DK45/'Poradie - sporty'!BW45)</f>
        <v>0</v>
      </c>
      <c r="BX42" s="243">
        <f>IF('Poradie - sporty'!BX45="x",0,'Poradie - sporty'!$DK45/'Poradie - sporty'!BX45)</f>
        <v>0.1</v>
      </c>
      <c r="BY42" s="243">
        <f>IF('Poradie - sporty'!BY45="x",0,'Poradie - sporty'!$DK45/'Poradie - sporty'!BY45)</f>
        <v>0.2</v>
      </c>
      <c r="BZ42" s="243">
        <f>IF('Poradie - sporty'!BZ45="x",0,'Poradie - sporty'!$DK45/'Poradie - sporty'!BZ45)</f>
        <v>3.0769230769230771E-2</v>
      </c>
      <c r="CA42" s="243">
        <f>IF('Poradie - sporty'!CA45="x",0,'Poradie - sporty'!$DK45/'Poradie - sporty'!CA45)</f>
        <v>9.0909090909090912E-2</v>
      </c>
      <c r="CB42" s="243">
        <f>IF('Poradie - sporty'!CB45="x",0,'Poradie - sporty'!$DK45/'Poradie - sporty'!CB45)</f>
        <v>1</v>
      </c>
      <c r="CC42" s="243">
        <f>IF('Poradie - sporty'!CC45="x",0,'Poradie - sporty'!$DK45/'Poradie - sporty'!CC45)</f>
        <v>0</v>
      </c>
      <c r="CD42" s="243">
        <f>IF('Poradie - sporty'!CD45="x",0,'Poradie - sporty'!$DK45/'Poradie - sporty'!CD45)</f>
        <v>4.3478260869565216E-2</v>
      </c>
      <c r="CE42" s="243">
        <f>IF('Poradie - sporty'!CE45="x",0,'Poradie - sporty'!$DK45/'Poradie - sporty'!CE45)</f>
        <v>3.2258064516129031E-2</v>
      </c>
      <c r="CF42" s="243">
        <f>IF('Poradie - sporty'!CF45="x",0,'Poradie - sporty'!$DK45/'Poradie - sporty'!CF45)</f>
        <v>3.8461538461538464E-2</v>
      </c>
      <c r="CG42" s="243">
        <f>IF('Poradie - sporty'!CG45="x",0,'Poradie - sporty'!$DK45/'Poradie - sporty'!CG45)</f>
        <v>7.1428571428571425E-2</v>
      </c>
      <c r="CH42" s="243">
        <f>IF('Poradie - sporty'!CH45="x",0,'Poradie - sporty'!$DK45/'Poradie - sporty'!CH45)</f>
        <v>5.2631578947368418E-2</v>
      </c>
      <c r="CI42" s="243">
        <f>IF('Poradie - sporty'!CI45="x",0,'Poradie - sporty'!$DK45/'Poradie - sporty'!CI45)</f>
        <v>1</v>
      </c>
      <c r="CJ42" s="243">
        <f>IF('Poradie - sporty'!CJ45="x",0,'Poradie - sporty'!$DK45/'Poradie - sporty'!CJ45)</f>
        <v>0.14285714285714285</v>
      </c>
      <c r="CK42" s="243">
        <f>IF('Poradie - sporty'!CK45="x",0,'Poradie - sporty'!$DK45/'Poradie - sporty'!CK45)</f>
        <v>0</v>
      </c>
      <c r="CL42" s="243">
        <f>IF('Poradie - sporty'!CL45="x",0,'Poradie - sporty'!$DK45/'Poradie - sporty'!CL45)</f>
        <v>0.25</v>
      </c>
      <c r="CM42" s="243">
        <f>IF('Poradie - sporty'!CM45="x",0,'Poradie - sporty'!$DK45/'Poradie - sporty'!CM45)</f>
        <v>1</v>
      </c>
      <c r="CN42" s="243">
        <f>IF('Poradie - sporty'!CN45="x",0,'Poradie - sporty'!$DK45/'Poradie - sporty'!CN45)</f>
        <v>0.16666666666666666</v>
      </c>
      <c r="CO42" s="243">
        <f>IF('Poradie - sporty'!CO45="x",0,'Poradie - sporty'!$DK45/'Poradie - sporty'!CO45)</f>
        <v>0.2</v>
      </c>
      <c r="CP42" s="243">
        <f>IF('Poradie - sporty'!CP45="x",0,'Poradie - sporty'!$DK45/'Poradie - sporty'!CP45)</f>
        <v>9.0909090909090912E-2</v>
      </c>
      <c r="CQ42" s="243">
        <f>IF('Poradie - sporty'!CQ45="x",0,'Poradie - sporty'!$DK45/'Poradie - sporty'!CQ45)</f>
        <v>4.0816326530612242E-2</v>
      </c>
      <c r="CR42" s="243">
        <f>IF('Poradie - sporty'!CR45="x",0,'Poradie - sporty'!$DK45/'Poradie - sporty'!CR45)</f>
        <v>0.25</v>
      </c>
      <c r="CS42" s="243">
        <f>IF('Poradie - sporty'!CS45="x",0,'Poradie - sporty'!$DK45/'Poradie - sporty'!CS45)</f>
        <v>5.2631578947368418E-2</v>
      </c>
      <c r="CT42" s="243">
        <f>IF('Poradie - sporty'!CT45="x",0,'Poradie - sporty'!$DK45/'Poradie - sporty'!CT45)</f>
        <v>2.564102564102564E-2</v>
      </c>
      <c r="CU42" s="243">
        <f>IF('Poradie - sporty'!CU45="x",0,'Poradie - sporty'!$DK45/'Poradie - sporty'!CU45)</f>
        <v>9.0909090909090912E-2</v>
      </c>
      <c r="CV42" s="243">
        <f>IF('Poradie - sporty'!CV45="x",0,'Poradie - sporty'!$DK45/'Poradie - sporty'!CV45)</f>
        <v>0.1111111111111111</v>
      </c>
      <c r="CW42" s="243">
        <f>IF('Poradie - sporty'!CW45="x",0,'Poradie - sporty'!$DK45/'Poradie - sporty'!CW45)</f>
        <v>7.1428571428571425E-2</v>
      </c>
      <c r="CX42" s="243">
        <f>IF('Poradie - sporty'!CX45="x",0,'Poradie - sporty'!$DK45/'Poradie - sporty'!CX45)</f>
        <v>0.04</v>
      </c>
      <c r="CY42" s="243">
        <f>IF('Poradie - sporty'!CY45="x",0,'Poradie - sporty'!$DK45/'Poradie - sporty'!CY45)</f>
        <v>6.6666666666666666E-2</v>
      </c>
      <c r="CZ42" s="243">
        <f>IF('Poradie - sporty'!CZ45="x",0,'Poradie - sporty'!$DK45/'Poradie - sporty'!CZ45)</f>
        <v>0.5</v>
      </c>
      <c r="DA42" s="243">
        <f>IF('Poradie - sporty'!DA45="x",0,'Poradie - sporty'!$DK45/'Poradie - sporty'!DA45)</f>
        <v>0.14285714285714285</v>
      </c>
      <c r="DB42" s="243">
        <f>IF('Poradie - sporty'!DB45="x",0,'Poradie - sporty'!$DK45/'Poradie - sporty'!DB45)</f>
        <v>7.6923076923076927E-2</v>
      </c>
      <c r="DC42" s="243">
        <f>IF('Poradie - sporty'!DC45="x",0,'Poradie - sporty'!$DK45/'Poradie - sporty'!DC45)</f>
        <v>0</v>
      </c>
      <c r="DD42" s="243">
        <f>IF('Poradie - sporty'!DD45="x",0,'Poradie - sporty'!$DK45/'Poradie - sporty'!DD45)</f>
        <v>1</v>
      </c>
      <c r="DE42" s="243">
        <f>IF('Poradie - sporty'!DE45="x",0,'Poradie - sporty'!$DK45/'Poradie - sporty'!DE45)</f>
        <v>0.25</v>
      </c>
      <c r="DF42" s="243">
        <f>IF('Poradie - sporty'!DF45="x",0,'Poradie - sporty'!$DK45/'Poradie - sporty'!DF45)</f>
        <v>0</v>
      </c>
      <c r="DG42" s="243">
        <f>IF('Poradie - sporty'!DG45="x",0,'Poradie - sporty'!$DK45/'Poradie - sporty'!DG45)</f>
        <v>0.11764705882352941</v>
      </c>
      <c r="DH42" s="243">
        <f>IF('Poradie - sporty'!DH45="x",0,'Poradie - sporty'!$DK45/'Poradie - sporty'!DH45)</f>
        <v>1</v>
      </c>
      <c r="DI42" s="243">
        <f>IF('Poradie - sporty'!DI45="x",0,'Poradie - sporty'!$DK45/'Poradie - sporty'!DI45)</f>
        <v>0.125</v>
      </c>
    </row>
    <row r="43" spans="1:113" ht="14.25" customHeight="1" x14ac:dyDescent="0.25">
      <c r="A43" s="239" t="s">
        <v>45</v>
      </c>
      <c r="B43" s="243">
        <f>IF('Poradie - sporty'!B46="x",0,'Poradie - sporty'!$DK46/'Poradie - sporty'!B46)</f>
        <v>0.10810810810810811</v>
      </c>
      <c r="C43" s="243">
        <f>IF('Poradie - sporty'!C46="x",0,'Poradie - sporty'!$DK46/'Poradie - sporty'!C46)</f>
        <v>0.13793103448275862</v>
      </c>
      <c r="D43" s="243">
        <f>IF('Poradie - sporty'!D46="x",0,'Poradie - sporty'!$DK46/'Poradie - sporty'!D46)</f>
        <v>0.11428571428571428</v>
      </c>
      <c r="E43" s="243">
        <f>IF('Poradie - sporty'!E46="x",0,'Poradie - sporty'!$DK46/'Poradie - sporty'!E46)</f>
        <v>7.0175438596491224E-2</v>
      </c>
      <c r="F43" s="243">
        <f>IF('Poradie - sporty'!F46="x",0,'Poradie - sporty'!$DK46/'Poradie - sporty'!F46)</f>
        <v>0.44444444444444442</v>
      </c>
      <c r="G43" s="243">
        <f>IF('Poradie - sporty'!G46="x",0,'Poradie - sporty'!$DK46/'Poradie - sporty'!G46)</f>
        <v>0.08</v>
      </c>
      <c r="H43" s="243">
        <f>IF('Poradie - sporty'!H46="x",0,'Poradie - sporty'!$DK46/'Poradie - sporty'!H46)</f>
        <v>0</v>
      </c>
      <c r="I43" s="243">
        <f>IF('Poradie - sporty'!I46="x",0,'Poradie - sporty'!$DK46/'Poradie - sporty'!I46)</f>
        <v>6.8965517241379309E-2</v>
      </c>
      <c r="J43" s="243">
        <f>IF('Poradie - sporty'!J46="x",0,'Poradie - sporty'!$DK46/'Poradie - sporty'!J46)</f>
        <v>5.7142857142857141E-2</v>
      </c>
      <c r="K43" s="243">
        <f>IF('Poradie - sporty'!K46="x",0,'Poradie - sporty'!$DK46/'Poradie - sporty'!K46)</f>
        <v>0.22222222222222221</v>
      </c>
      <c r="L43" s="243">
        <f>IF('Poradie - sporty'!L46="x",0,'Poradie - sporty'!$DK46/'Poradie - sporty'!L46)</f>
        <v>0.10810810810810811</v>
      </c>
      <c r="M43" s="243">
        <f>IF('Poradie - sporty'!M46="x",0,'Poradie - sporty'!$DK46/'Poradie - sporty'!M46)</f>
        <v>6.8965517241379309E-2</v>
      </c>
      <c r="N43" s="243">
        <f>IF('Poradie - sporty'!N46="x",0,'Poradie - sporty'!$DK46/'Poradie - sporty'!N46)</f>
        <v>0.66666666666666663</v>
      </c>
      <c r="O43" s="243">
        <f>IF('Poradie - sporty'!O46="x",0,'Poradie - sporty'!$DK46/'Poradie - sporty'!O46)</f>
        <v>0</v>
      </c>
      <c r="P43" s="243">
        <f>IF('Poradie - sporty'!P46="x",0,'Poradie - sporty'!$DK46/'Poradie - sporty'!P46)</f>
        <v>4.878048780487805E-2</v>
      </c>
      <c r="Q43" s="243">
        <f>IF('Poradie - sporty'!Q46="x",0,'Poradie - sporty'!$DK46/'Poradie - sporty'!Q46)</f>
        <v>0.12121212121212122</v>
      </c>
      <c r="R43" s="243">
        <f>IF('Poradie - sporty'!R46="x",0,'Poradie - sporty'!$DK46/'Poradie - sporty'!R46)</f>
        <v>0.10810810810810811</v>
      </c>
      <c r="S43" s="243">
        <f>IF('Poradie - sporty'!S46="x",0,'Poradie - sporty'!$DK46/'Poradie - sporty'!S46)</f>
        <v>0.22222222222222221</v>
      </c>
      <c r="T43" s="243">
        <f>IF('Poradie - sporty'!T46="x",0,'Poradie - sporty'!$DK46/'Poradie - sporty'!T46)</f>
        <v>9.3023255813953487E-2</v>
      </c>
      <c r="U43" s="243">
        <f>IF('Poradie - sporty'!U46="x",0,'Poradie - sporty'!$DK46/'Poradie - sporty'!U46)</f>
        <v>6.3492063492063489E-2</v>
      </c>
      <c r="V43" s="243">
        <f>IF('Poradie - sporty'!V46="x",0,'Poradie - sporty'!$DK46/'Poradie - sporty'!V46)</f>
        <v>4.878048780487805E-2</v>
      </c>
      <c r="W43" s="243">
        <f>IF('Poradie - sporty'!W46="x",0,'Poradie - sporty'!$DK46/'Poradie - sporty'!W46)</f>
        <v>0.33333333333333331</v>
      </c>
      <c r="X43" s="243">
        <f>IF('Poradie - sporty'!X46="x",0,'Poradie - sporty'!$DK46/'Poradie - sporty'!X46)</f>
        <v>1</v>
      </c>
      <c r="Y43" s="243">
        <f>IF('Poradie - sporty'!Y46="x",0,'Poradie - sporty'!$DK46/'Poradie - sporty'!Y46)</f>
        <v>0.26666666666666666</v>
      </c>
      <c r="Z43" s="243">
        <f>IF('Poradie - sporty'!Z46="x",0,'Poradie - sporty'!$DK46/'Poradie - sporty'!Z46)</f>
        <v>0</v>
      </c>
      <c r="AA43" s="243">
        <f>IF('Poradie - sporty'!AA46="x",0,'Poradie - sporty'!$DK46/'Poradie - sporty'!AA46)</f>
        <v>0.21052631578947367</v>
      </c>
      <c r="AB43" s="243">
        <f>IF('Poradie - sporty'!AB46="x",0,'Poradie - sporty'!$DK46/'Poradie - sporty'!AB46)</f>
        <v>0.16666666666666666</v>
      </c>
      <c r="AC43" s="243">
        <f>IF('Poradie - sporty'!AC46="x",0,'Poradie - sporty'!$DK46/'Poradie - sporty'!AC46)</f>
        <v>0.17391304347826086</v>
      </c>
      <c r="AD43" s="243">
        <f>IF('Poradie - sporty'!AD46="x",0,'Poradie - sporty'!$DK46/'Poradie - sporty'!AD46)</f>
        <v>0.13333333333333333</v>
      </c>
      <c r="AE43" s="243">
        <f>IF('Poradie - sporty'!AE46="x",0,'Poradie - sporty'!$DK46/'Poradie - sporty'!AE46)</f>
        <v>7.2727272727272724E-2</v>
      </c>
      <c r="AF43" s="243">
        <f>IF('Poradie - sporty'!AF46="x",0,'Poradie - sporty'!$DK46/'Poradie - sporty'!AF46)</f>
        <v>0</v>
      </c>
      <c r="AG43" s="243">
        <f>IF('Poradie - sporty'!AG46="x",0,'Poradie - sporty'!$DK46/'Poradie - sporty'!AG46)</f>
        <v>0</v>
      </c>
      <c r="AH43" s="243">
        <f>IF('Poradie - sporty'!AH46="x",0,'Poradie - sporty'!$DK46/'Poradie - sporty'!AH46)</f>
        <v>0</v>
      </c>
      <c r="AI43" s="243">
        <f>IF('Poradie - sporty'!AI46="x",0,'Poradie - sporty'!$DK46/'Poradie - sporty'!AI46)</f>
        <v>0.10810810810810811</v>
      </c>
      <c r="AJ43" s="243">
        <f>IF('Poradie - sporty'!AJ46="x",0,'Poradie - sporty'!$DK46/'Poradie - sporty'!AJ46)</f>
        <v>9.3023255813953487E-2</v>
      </c>
      <c r="AK43" s="243">
        <f>IF('Poradie - sporty'!AK46="x",0,'Poradie - sporty'!$DK46/'Poradie - sporty'!AK46)</f>
        <v>5.8823529411764705E-2</v>
      </c>
      <c r="AL43" s="243">
        <f>IF('Poradie - sporty'!AL46="x",0,'Poradie - sporty'!$DK46/'Poradie - sporty'!AL46)</f>
        <v>0.08</v>
      </c>
      <c r="AM43" s="243">
        <f>IF('Poradie - sporty'!AM46="x",0,'Poradie - sporty'!$DK46/'Poradie - sporty'!AM46)</f>
        <v>0</v>
      </c>
      <c r="AN43" s="243">
        <f>IF('Poradie - sporty'!AN46="x",0,'Poradie - sporty'!$DK46/'Poradie - sporty'!AN46)</f>
        <v>0.66666666666666663</v>
      </c>
      <c r="AO43" s="243">
        <f>IF('Poradie - sporty'!AO46="x",0,'Poradie - sporty'!$DK46/'Poradie - sporty'!AO46)</f>
        <v>0.16666666666666666</v>
      </c>
      <c r="AP43" s="243">
        <f>IF('Poradie - sporty'!AP46="x",0,'Poradie - sporty'!$DK46/'Poradie - sporty'!AP46)</f>
        <v>0.13793103448275862</v>
      </c>
      <c r="AQ43" s="243">
        <f>IF('Poradie - sporty'!AQ46="x",0,'Poradie - sporty'!$DK46/'Poradie - sporty'!AQ46)</f>
        <v>1</v>
      </c>
      <c r="AR43" s="243">
        <f>IF('Poradie - sporty'!AR46="x",0,'Poradie - sporty'!$DK46/'Poradie - sporty'!AR46)</f>
        <v>0.12121212121212122</v>
      </c>
      <c r="AS43" s="243">
        <f>IF('Poradie - sporty'!AS46="x",0,'Poradie - sporty'!$DK46/'Poradie - sporty'!AS46)</f>
        <v>0.1</v>
      </c>
      <c r="AT43" s="243">
        <f>IF('Poradie - sporty'!AT46="x",0,'Poradie - sporty'!$DK46/'Poradie - sporty'!AT46)</f>
        <v>9.7560975609756101E-2</v>
      </c>
      <c r="AU43" s="243">
        <f>IF('Poradie - sporty'!AU46="x",0,'Poradie - sporty'!$DK46/'Poradie - sporty'!AU46)</f>
        <v>0.1</v>
      </c>
      <c r="AV43" s="243">
        <f>IF('Poradie - sporty'!AV46="x",0,'Poradie - sporty'!$DK46/'Poradie - sporty'!AV46)</f>
        <v>0</v>
      </c>
      <c r="AW43" s="243">
        <f>IF('Poradie - sporty'!AW46="x",0,'Poradie - sporty'!$DK46/'Poradie - sporty'!AW46)</f>
        <v>0</v>
      </c>
      <c r="AX43" s="243">
        <f>IF('Poradie - sporty'!AX46="x",0,'Poradie - sporty'!$DK46/'Poradie - sporty'!AX46)</f>
        <v>8.5106382978723402E-2</v>
      </c>
      <c r="AY43" s="243">
        <f>IF('Poradie - sporty'!AY46="x",0,'Poradie - sporty'!$DK46/'Poradie - sporty'!AY46)</f>
        <v>0.4</v>
      </c>
      <c r="AZ43" s="243">
        <f>IF('Poradie - sporty'!AZ46="x",0,'Poradie - sporty'!$DK46/'Poradie - sporty'!AZ46)</f>
        <v>0</v>
      </c>
      <c r="BA43" s="243">
        <f>IF('Poradie - sporty'!BA46="x",0,'Poradie - sporty'!$DK46/'Poradie - sporty'!BA46)</f>
        <v>6.1538461538461542E-2</v>
      </c>
      <c r="BB43" s="243">
        <f>IF('Poradie - sporty'!BB46="x",0,'Poradie - sporty'!$DK46/'Poradie - sporty'!BB46)</f>
        <v>0</v>
      </c>
      <c r="BC43" s="243">
        <f>IF('Poradie - sporty'!BC46="x",0,'Poradie - sporty'!$DK46/'Poradie - sporty'!BC46)</f>
        <v>0.22222222222222221</v>
      </c>
      <c r="BD43" s="243">
        <f>IF('Poradie - sporty'!BD46="x",0,'Poradie - sporty'!$DK46/'Poradie - sporty'!BD46)</f>
        <v>0</v>
      </c>
      <c r="BE43" s="243">
        <f>IF('Poradie - sporty'!BE46="x",0,'Poradie - sporty'!$DK46/'Poradie - sporty'!BE46)</f>
        <v>0.2</v>
      </c>
      <c r="BF43" s="243">
        <f>IF('Poradie - sporty'!BF46="x",0,'Poradie - sporty'!$DK46/'Poradie - sporty'!BF46)</f>
        <v>0</v>
      </c>
      <c r="BG43" s="243">
        <f>IF('Poradie - sporty'!BG46="x",0,'Poradie - sporty'!$DK46/'Poradie - sporty'!BG46)</f>
        <v>0.16</v>
      </c>
      <c r="BH43" s="243">
        <f>IF('Poradie - sporty'!BH46="x",0,'Poradie - sporty'!$DK46/'Poradie - sporty'!BH46)</f>
        <v>0.11764705882352941</v>
      </c>
      <c r="BI43" s="243">
        <f>IF('Poradie - sporty'!BI46="x",0,'Poradie - sporty'!$DK46/'Poradie - sporty'!BI46)</f>
        <v>0.26666666666666666</v>
      </c>
      <c r="BJ43" s="243">
        <f>IF('Poradie - sporty'!BJ46="x",0,'Poradie - sporty'!$DK46/'Poradie - sporty'!BJ46)</f>
        <v>0.25</v>
      </c>
      <c r="BK43" s="243">
        <f>IF('Poradie - sporty'!BK46="x",0,'Poradie - sporty'!$DK46/'Poradie - sporty'!BK46)</f>
        <v>0</v>
      </c>
      <c r="BL43" s="243">
        <f>IF('Poradie - sporty'!BL46="x",0,'Poradie - sporty'!$DK46/'Poradie - sporty'!BL46)</f>
        <v>0</v>
      </c>
      <c r="BM43" s="243">
        <f>IF('Poradie - sporty'!BM46="x",0,'Poradie - sporty'!$DK46/'Poradie - sporty'!BM46)</f>
        <v>0.30769230769230771</v>
      </c>
      <c r="BN43" s="243">
        <f>IF('Poradie - sporty'!BN46="x",0,'Poradie - sporty'!$DK46/'Poradie - sporty'!BN46)</f>
        <v>0.2857142857142857</v>
      </c>
      <c r="BO43" s="243">
        <f>IF('Poradie - sporty'!BO46="x",0,'Poradie - sporty'!$DK46/'Poradie - sporty'!BO46)</f>
        <v>0.12121212121212122</v>
      </c>
      <c r="BP43" s="243">
        <f>IF('Poradie - sporty'!BP46="x",0,'Poradie - sporty'!$DK46/'Poradie - sporty'!BP46)</f>
        <v>9.0909090909090912E-2</v>
      </c>
      <c r="BQ43" s="243">
        <f>IF('Poradie - sporty'!BQ46="x",0,'Poradie - sporty'!$DK46/'Poradie - sporty'!BQ46)</f>
        <v>6.5573770491803282E-2</v>
      </c>
      <c r="BR43" s="243">
        <f>IF('Poradie - sporty'!BR46="x",0,'Poradie - sporty'!$DK46/'Poradie - sporty'!BR46)</f>
        <v>6.8965517241379309E-2</v>
      </c>
      <c r="BS43" s="243">
        <f>IF('Poradie - sporty'!BS46="x",0,'Poradie - sporty'!$DK46/'Poradie - sporty'!BS46)</f>
        <v>0</v>
      </c>
      <c r="BT43" s="243">
        <f>IF('Poradie - sporty'!BT46="x",0,'Poradie - sporty'!$DK46/'Poradie - sporty'!BT46)</f>
        <v>0.12121212121212122</v>
      </c>
      <c r="BU43" s="243">
        <f>IF('Poradie - sporty'!BU46="x",0,'Poradie - sporty'!$DK46/'Poradie - sporty'!BU46)</f>
        <v>0.5</v>
      </c>
      <c r="BV43" s="243">
        <f>IF('Poradie - sporty'!BV46="x",0,'Poradie - sporty'!$DK46/'Poradie - sporty'!BV46)</f>
        <v>0</v>
      </c>
      <c r="BW43" s="243">
        <f>IF('Poradie - sporty'!BW46="x",0,'Poradie - sporty'!$DK46/'Poradie - sporty'!BW46)</f>
        <v>0</v>
      </c>
      <c r="BX43" s="243">
        <f>IF('Poradie - sporty'!BX46="x",0,'Poradie - sporty'!$DK46/'Poradie - sporty'!BX46)</f>
        <v>0</v>
      </c>
      <c r="BY43" s="243">
        <f>IF('Poradie - sporty'!BY46="x",0,'Poradie - sporty'!$DK46/'Poradie - sporty'!BY46)</f>
        <v>0.11764705882352941</v>
      </c>
      <c r="BZ43" s="243">
        <f>IF('Poradie - sporty'!BZ46="x",0,'Poradie - sporty'!$DK46/'Poradie - sporty'!BZ46)</f>
        <v>0.12307692307692308</v>
      </c>
      <c r="CA43" s="243">
        <f>IF('Poradie - sporty'!CA46="x",0,'Poradie - sporty'!$DK46/'Poradie - sporty'!CA46)</f>
        <v>0</v>
      </c>
      <c r="CB43" s="243">
        <f>IF('Poradie - sporty'!CB46="x",0,'Poradie - sporty'!$DK46/'Poradie - sporty'!CB46)</f>
        <v>0.2</v>
      </c>
      <c r="CC43" s="243">
        <f>IF('Poradie - sporty'!CC46="x",0,'Poradie - sporty'!$DK46/'Poradie - sporty'!CC46)</f>
        <v>0</v>
      </c>
      <c r="CD43" s="243">
        <f>IF('Poradie - sporty'!CD46="x",0,'Poradie - sporty'!$DK46/'Poradie - sporty'!CD46)</f>
        <v>9.7560975609756101E-2</v>
      </c>
      <c r="CE43" s="243">
        <f>IF('Poradie - sporty'!CE46="x",0,'Poradie - sporty'!$DK46/'Poradie - sporty'!CE46)</f>
        <v>6.5573770491803282E-2</v>
      </c>
      <c r="CF43" s="243">
        <f>IF('Poradie - sporty'!CF46="x",0,'Poradie - sporty'!$DK46/'Poradie - sporty'!CF46)</f>
        <v>0</v>
      </c>
      <c r="CG43" s="243">
        <f>IF('Poradie - sporty'!CG46="x",0,'Poradie - sporty'!$DK46/'Poradie - sporty'!CG46)</f>
        <v>0</v>
      </c>
      <c r="CH43" s="243">
        <f>IF('Poradie - sporty'!CH46="x",0,'Poradie - sporty'!$DK46/'Poradie - sporty'!CH46)</f>
        <v>6.8965517241379309E-2</v>
      </c>
      <c r="CI43" s="243">
        <f>IF('Poradie - sporty'!CI46="x",0,'Poradie - sporty'!$DK46/'Poradie - sporty'!CI46)</f>
        <v>0</v>
      </c>
      <c r="CJ43" s="243">
        <f>IF('Poradie - sporty'!CJ46="x",0,'Poradie - sporty'!$DK46/'Poradie - sporty'!CJ46)</f>
        <v>0</v>
      </c>
      <c r="CK43" s="243">
        <f>IF('Poradie - sporty'!CK46="x",0,'Poradie - sporty'!$DK46/'Poradie - sporty'!CK46)</f>
        <v>0</v>
      </c>
      <c r="CL43" s="243">
        <f>IF('Poradie - sporty'!CL46="x",0,'Poradie - sporty'!$DK46/'Poradie - sporty'!CL46)</f>
        <v>0.16666666666666666</v>
      </c>
      <c r="CM43" s="243">
        <f>IF('Poradie - sporty'!CM46="x",0,'Poradie - sporty'!$DK46/'Poradie - sporty'!CM46)</f>
        <v>0.12903225806451613</v>
      </c>
      <c r="CN43" s="243">
        <f>IF('Poradie - sporty'!CN46="x",0,'Poradie - sporty'!$DK46/'Poradie - sporty'!CN46)</f>
        <v>0.26666666666666666</v>
      </c>
      <c r="CO43" s="243">
        <f>IF('Poradie - sporty'!CO46="x",0,'Poradie - sporty'!$DK46/'Poradie - sporty'!CO46)</f>
        <v>0.17391304347826086</v>
      </c>
      <c r="CP43" s="243">
        <f>IF('Poradie - sporty'!CP46="x",0,'Poradie - sporty'!$DK46/'Poradie - sporty'!CP46)</f>
        <v>0.4</v>
      </c>
      <c r="CQ43" s="243">
        <f>IF('Poradie - sporty'!CQ46="x",0,'Poradie - sporty'!$DK46/'Poradie - sporty'!CQ46)</f>
        <v>0</v>
      </c>
      <c r="CR43" s="243">
        <f>IF('Poradie - sporty'!CR46="x",0,'Poradie - sporty'!$DK46/'Poradie - sporty'!CR46)</f>
        <v>0.18181818181818182</v>
      </c>
      <c r="CS43" s="243">
        <f>IF('Poradie - sporty'!CS46="x",0,'Poradie - sporty'!$DK46/'Poradie - sporty'!CS46)</f>
        <v>0.44444444444444442</v>
      </c>
      <c r="CT43" s="243">
        <f>IF('Poradie - sporty'!CT46="x",0,'Poradie - sporty'!$DK46/'Poradie - sporty'!CT46)</f>
        <v>6.7796610169491525E-2</v>
      </c>
      <c r="CU43" s="243">
        <f>IF('Poradie - sporty'!CU46="x",0,'Poradie - sporty'!$DK46/'Poradie - sporty'!CU46)</f>
        <v>0</v>
      </c>
      <c r="CV43" s="243">
        <f>IF('Poradie - sporty'!CV46="x",0,'Poradie - sporty'!$DK46/'Poradie - sporty'!CV46)</f>
        <v>0</v>
      </c>
      <c r="CW43" s="243">
        <f>IF('Poradie - sporty'!CW46="x",0,'Poradie - sporty'!$DK46/'Poradie - sporty'!CW46)</f>
        <v>0</v>
      </c>
      <c r="CX43" s="243">
        <f>IF('Poradie - sporty'!CX46="x",0,'Poradie - sporty'!$DK46/'Poradie - sporty'!CX46)</f>
        <v>0.25</v>
      </c>
      <c r="CY43" s="243">
        <f>IF('Poradie - sporty'!CY46="x",0,'Poradie - sporty'!$DK46/'Poradie - sporty'!CY46)</f>
        <v>0.13793103448275862</v>
      </c>
      <c r="CZ43" s="243">
        <f>IF('Poradie - sporty'!CZ46="x",0,'Poradie - sporty'!$DK46/'Poradie - sporty'!CZ46)</f>
        <v>4.1666666666666664E-2</v>
      </c>
      <c r="DA43" s="243">
        <f>IF('Poradie - sporty'!DA46="x",0,'Poradie - sporty'!$DK46/'Poradie - sporty'!DA46)</f>
        <v>0.17391304347826086</v>
      </c>
      <c r="DB43" s="243">
        <f>IF('Poradie - sporty'!DB46="x",0,'Poradie - sporty'!$DK46/'Poradie - sporty'!DB46)</f>
        <v>0.18181818181818182</v>
      </c>
      <c r="DC43" s="243">
        <f>IF('Poradie - sporty'!DC46="x",0,'Poradie - sporty'!$DK46/'Poradie - sporty'!DC46)</f>
        <v>0</v>
      </c>
      <c r="DD43" s="243">
        <f>IF('Poradie - sporty'!DD46="x",0,'Poradie - sporty'!$DK46/'Poradie - sporty'!DD46)</f>
        <v>9.5238095238095233E-2</v>
      </c>
      <c r="DE43" s="243">
        <f>IF('Poradie - sporty'!DE46="x",0,'Poradie - sporty'!$DK46/'Poradie - sporty'!DE46)</f>
        <v>0.10256410256410256</v>
      </c>
      <c r="DF43" s="243">
        <f>IF('Poradie - sporty'!DF46="x",0,'Poradie - sporty'!$DK46/'Poradie - sporty'!DF46)</f>
        <v>0</v>
      </c>
      <c r="DG43" s="243">
        <f>IF('Poradie - sporty'!DG46="x",0,'Poradie - sporty'!$DK46/'Poradie - sporty'!DG46)</f>
        <v>5.7142857142857141E-2</v>
      </c>
      <c r="DH43" s="243">
        <f>IF('Poradie - sporty'!DH46="x",0,'Poradie - sporty'!$DK46/'Poradie - sporty'!DH46)</f>
        <v>9.3023255813953487E-2</v>
      </c>
      <c r="DI43" s="243">
        <f>IF('Poradie - sporty'!DI46="x",0,'Poradie - sporty'!$DK46/'Poradie - sporty'!DI46)</f>
        <v>0</v>
      </c>
    </row>
    <row r="44" spans="1:113" ht="14.25" customHeight="1" x14ac:dyDescent="0.25">
      <c r="A44" s="239" t="s">
        <v>46</v>
      </c>
      <c r="B44" s="243">
        <f>IF('Poradie - sporty'!B47="x",0,'Poradie - sporty'!$DK47/'Poradie - sporty'!B47)</f>
        <v>0.625</v>
      </c>
      <c r="C44" s="243">
        <f>IF('Poradie - sporty'!C47="x",0,'Poradie - sporty'!$DK47/'Poradie - sporty'!C47)</f>
        <v>0.15151515151515152</v>
      </c>
      <c r="D44" s="243">
        <f>IF('Poradie - sporty'!D47="x",0,'Poradie - sporty'!$DK47/'Poradie - sporty'!D47)</f>
        <v>9.4339622641509441E-2</v>
      </c>
      <c r="E44" s="243">
        <f>IF('Poradie - sporty'!E47="x",0,'Poradie - sporty'!$DK47/'Poradie - sporty'!E47)</f>
        <v>0.125</v>
      </c>
      <c r="F44" s="243">
        <f>IF('Poradie - sporty'!F47="x",0,'Poradie - sporty'!$DK47/'Poradie - sporty'!F47)</f>
        <v>0.20833333333333334</v>
      </c>
      <c r="G44" s="243">
        <f>IF('Poradie - sporty'!G47="x",0,'Poradie - sporty'!$DK47/'Poradie - sporty'!G47)</f>
        <v>8.6206896551724144E-2</v>
      </c>
      <c r="H44" s="243">
        <f>IF('Poradie - sporty'!H47="x",0,'Poradie - sporty'!$DK47/'Poradie - sporty'!H47)</f>
        <v>0</v>
      </c>
      <c r="I44" s="243">
        <f>IF('Poradie - sporty'!I47="x",0,'Poradie - sporty'!$DK47/'Poradie - sporty'!I47)</f>
        <v>6.9444444444444448E-2</v>
      </c>
      <c r="J44" s="243">
        <f>IF('Poradie - sporty'!J47="x",0,'Poradie - sporty'!$DK47/'Poradie - sporty'!J47)</f>
        <v>0.10638297872340426</v>
      </c>
      <c r="K44" s="243">
        <f>IF('Poradie - sporty'!K47="x",0,'Poradie - sporty'!$DK47/'Poradie - sporty'!K47)</f>
        <v>0</v>
      </c>
      <c r="L44" s="243">
        <f>IF('Poradie - sporty'!L47="x",0,'Poradie - sporty'!$DK47/'Poradie - sporty'!L47)</f>
        <v>8.4745762711864403E-2</v>
      </c>
      <c r="M44" s="243">
        <f>IF('Poradie - sporty'!M47="x",0,'Poradie - sporty'!$DK47/'Poradie - sporty'!M47)</f>
        <v>0.27777777777777779</v>
      </c>
      <c r="N44" s="243">
        <f>IF('Poradie - sporty'!N47="x",0,'Poradie - sporty'!$DK47/'Poradie - sporty'!N47)</f>
        <v>0.32258064516129031</v>
      </c>
      <c r="O44" s="243">
        <f>IF('Poradie - sporty'!O47="x",0,'Poradie - sporty'!$DK47/'Poradie - sporty'!O47)</f>
        <v>9.4339622641509441E-2</v>
      </c>
      <c r="P44" s="243">
        <f>IF('Poradie - sporty'!P47="x",0,'Poradie - sporty'!$DK47/'Poradie - sporty'!P47)</f>
        <v>0</v>
      </c>
      <c r="Q44" s="243">
        <f>IF('Poradie - sporty'!Q47="x",0,'Poradie - sporty'!$DK47/'Poradie - sporty'!Q47)</f>
        <v>0.20833333333333334</v>
      </c>
      <c r="R44" s="243">
        <f>IF('Poradie - sporty'!R47="x",0,'Poradie - sporty'!$DK47/'Poradie - sporty'!R47)</f>
        <v>0</v>
      </c>
      <c r="S44" s="243">
        <f>IF('Poradie - sporty'!S47="x",0,'Poradie - sporty'!$DK47/'Poradie - sporty'!S47)</f>
        <v>0.29411764705882354</v>
      </c>
      <c r="T44" s="243">
        <f>IF('Poradie - sporty'!T47="x",0,'Poradie - sporty'!$DK47/'Poradie - sporty'!T47)</f>
        <v>9.8039215686274508E-2</v>
      </c>
      <c r="U44" s="243">
        <f>IF('Poradie - sporty'!U47="x",0,'Poradie - sporty'!$DK47/'Poradie - sporty'!U47)</f>
        <v>5.1020408163265307E-2</v>
      </c>
      <c r="V44" s="243">
        <f>IF('Poradie - sporty'!V47="x",0,'Poradie - sporty'!$DK47/'Poradie - sporty'!V47)</f>
        <v>8.0645161290322578E-2</v>
      </c>
      <c r="W44" s="243">
        <f>IF('Poradie - sporty'!W47="x",0,'Poradie - sporty'!$DK47/'Poradie - sporty'!W47)</f>
        <v>0.20833333333333334</v>
      </c>
      <c r="X44" s="243">
        <f>IF('Poradie - sporty'!X47="x",0,'Poradie - sporty'!$DK47/'Poradie - sporty'!X47)</f>
        <v>0.55555555555555558</v>
      </c>
      <c r="Y44" s="243">
        <f>IF('Poradie - sporty'!Y47="x",0,'Poradie - sporty'!$DK47/'Poradie - sporty'!Y47)</f>
        <v>0.38461538461538464</v>
      </c>
      <c r="Z44" s="243">
        <f>IF('Poradie - sporty'!Z47="x",0,'Poradie - sporty'!$DK47/'Poradie - sporty'!Z47)</f>
        <v>0</v>
      </c>
      <c r="AA44" s="243">
        <f>IF('Poradie - sporty'!AA47="x",0,'Poradie - sporty'!$DK47/'Poradie - sporty'!AA47)</f>
        <v>5.5555555555555552E-2</v>
      </c>
      <c r="AB44" s="243">
        <f>IF('Poradie - sporty'!AB47="x",0,'Poradie - sporty'!$DK47/'Poradie - sporty'!AB47)</f>
        <v>0.17857142857142858</v>
      </c>
      <c r="AC44" s="243">
        <f>IF('Poradie - sporty'!AC47="x",0,'Poradie - sporty'!$DK47/'Poradie - sporty'!AC47)</f>
        <v>9.2592592592592587E-2</v>
      </c>
      <c r="AD44" s="243">
        <f>IF('Poradie - sporty'!AD47="x",0,'Poradie - sporty'!$DK47/'Poradie - sporty'!AD47)</f>
        <v>0.10416666666666667</v>
      </c>
      <c r="AE44" s="243">
        <f>IF('Poradie - sporty'!AE47="x",0,'Poradie - sporty'!$DK47/'Poradie - sporty'!AE47)</f>
        <v>0.20408163265306123</v>
      </c>
      <c r="AF44" s="243">
        <f>IF('Poradie - sporty'!AF47="x",0,'Poradie - sporty'!$DK47/'Poradie - sporty'!AF47)</f>
        <v>0</v>
      </c>
      <c r="AG44" s="243">
        <f>IF('Poradie - sporty'!AG47="x",0,'Poradie - sporty'!$DK47/'Poradie - sporty'!AG47)</f>
        <v>0</v>
      </c>
      <c r="AH44" s="243">
        <f>IF('Poradie - sporty'!AH47="x",0,'Poradie - sporty'!$DK47/'Poradie - sporty'!AH47)</f>
        <v>0.17543859649122806</v>
      </c>
      <c r="AI44" s="243">
        <f>IF('Poradie - sporty'!AI47="x",0,'Poradie - sporty'!$DK47/'Poradie - sporty'!AI47)</f>
        <v>0.1111111111111111</v>
      </c>
      <c r="AJ44" s="243">
        <f>IF('Poradie - sporty'!AJ47="x",0,'Poradie - sporty'!$DK47/'Poradie - sporty'!AJ47)</f>
        <v>8.4745762711864403E-2</v>
      </c>
      <c r="AK44" s="243">
        <f>IF('Poradie - sporty'!AK47="x",0,'Poradie - sporty'!$DK47/'Poradie - sporty'!AK47)</f>
        <v>6.1728395061728392E-2</v>
      </c>
      <c r="AL44" s="243">
        <f>IF('Poradie - sporty'!AL47="x",0,'Poradie - sporty'!$DK47/'Poradie - sporty'!AL47)</f>
        <v>9.8039215686274508E-2</v>
      </c>
      <c r="AM44" s="243">
        <f>IF('Poradie - sporty'!AM47="x",0,'Poradie - sporty'!$DK47/'Poradie - sporty'!AM47)</f>
        <v>0</v>
      </c>
      <c r="AN44" s="243">
        <f>IF('Poradie - sporty'!AN47="x",0,'Poradie - sporty'!$DK47/'Poradie - sporty'!AN47)</f>
        <v>0.20408163265306123</v>
      </c>
      <c r="AO44" s="243">
        <f>IF('Poradie - sporty'!AO47="x",0,'Poradie - sporty'!$DK47/'Poradie - sporty'!AO47)</f>
        <v>0.16129032258064516</v>
      </c>
      <c r="AP44" s="243">
        <f>IF('Poradie - sporty'!AP47="x",0,'Poradie - sporty'!$DK47/'Poradie - sporty'!AP47)</f>
        <v>0.1111111111111111</v>
      </c>
      <c r="AQ44" s="243">
        <f>IF('Poradie - sporty'!AQ47="x",0,'Poradie - sporty'!$DK47/'Poradie - sporty'!AQ47)</f>
        <v>0.20833333333333334</v>
      </c>
      <c r="AR44" s="243">
        <f>IF('Poradie - sporty'!AR47="x",0,'Poradie - sporty'!$DK47/'Poradie - sporty'!AR47)</f>
        <v>0.17241379310344829</v>
      </c>
      <c r="AS44" s="243">
        <f>IF('Poradie - sporty'!AS47="x",0,'Poradie - sporty'!$DK47/'Poradie - sporty'!AS47)</f>
        <v>0.1111111111111111</v>
      </c>
      <c r="AT44" s="243">
        <f>IF('Poradie - sporty'!AT47="x",0,'Poradie - sporty'!$DK47/'Poradie - sporty'!AT47)</f>
        <v>0.13157894736842105</v>
      </c>
      <c r="AU44" s="243">
        <f>IF('Poradie - sporty'!AU47="x",0,'Poradie - sporty'!$DK47/'Poradie - sporty'!AU47)</f>
        <v>0.29411764705882354</v>
      </c>
      <c r="AV44" s="243">
        <f>IF('Poradie - sporty'!AV47="x",0,'Poradie - sporty'!$DK47/'Poradie - sporty'!AV47)</f>
        <v>0</v>
      </c>
      <c r="AW44" s="243">
        <f>IF('Poradie - sporty'!AW47="x",0,'Poradie - sporty'!$DK47/'Poradie - sporty'!AW47)</f>
        <v>1</v>
      </c>
      <c r="AX44" s="243">
        <f>IF('Poradie - sporty'!AX47="x",0,'Poradie - sporty'!$DK47/'Poradie - sporty'!AX47)</f>
        <v>0.125</v>
      </c>
      <c r="AY44" s="243">
        <f>IF('Poradie - sporty'!AY47="x",0,'Poradie - sporty'!$DK47/'Poradie - sporty'!AY47)</f>
        <v>0.26315789473684209</v>
      </c>
      <c r="AZ44" s="243">
        <f>IF('Poradie - sporty'!AZ47="x",0,'Poradie - sporty'!$DK47/'Poradie - sporty'!AZ47)</f>
        <v>0.83333333333333337</v>
      </c>
      <c r="BA44" s="243">
        <f>IF('Poradie - sporty'!BA47="x",0,'Poradie - sporty'!$DK47/'Poradie - sporty'!BA47)</f>
        <v>0.22727272727272727</v>
      </c>
      <c r="BB44" s="243">
        <f>IF('Poradie - sporty'!BB47="x",0,'Poradie - sporty'!$DK47/'Poradie - sporty'!BB47)</f>
        <v>0.25</v>
      </c>
      <c r="BC44" s="243">
        <f>IF('Poradie - sporty'!BC47="x",0,'Poradie - sporty'!$DK47/'Poradie - sporty'!BC47)</f>
        <v>0</v>
      </c>
      <c r="BD44" s="243">
        <f>IF('Poradie - sporty'!BD47="x",0,'Poradie - sporty'!$DK47/'Poradie - sporty'!BD47)</f>
        <v>0</v>
      </c>
      <c r="BE44" s="243">
        <f>IF('Poradie - sporty'!BE47="x",0,'Poradie - sporty'!$DK47/'Poradie - sporty'!BE47)</f>
        <v>8.0645161290322578E-2</v>
      </c>
      <c r="BF44" s="243">
        <f>IF('Poradie - sporty'!BF47="x",0,'Poradie - sporty'!$DK47/'Poradie - sporty'!BF47)</f>
        <v>9.8039215686274508E-2</v>
      </c>
      <c r="BG44" s="243">
        <f>IF('Poradie - sporty'!BG47="x",0,'Poradie - sporty'!$DK47/'Poradie - sporty'!BG47)</f>
        <v>0.16393442622950818</v>
      </c>
      <c r="BH44" s="243">
        <f>IF('Poradie - sporty'!BH47="x",0,'Poradie - sporty'!$DK47/'Poradie - sporty'!BH47)</f>
        <v>0.11627906976744186</v>
      </c>
      <c r="BI44" s="243">
        <f>IF('Poradie - sporty'!BI47="x",0,'Poradie - sporty'!$DK47/'Poradie - sporty'!BI47)</f>
        <v>0</v>
      </c>
      <c r="BJ44" s="243">
        <f>IF('Poradie - sporty'!BJ47="x",0,'Poradie - sporty'!$DK47/'Poradie - sporty'!BJ47)</f>
        <v>0</v>
      </c>
      <c r="BK44" s="243">
        <f>IF('Poradie - sporty'!BK47="x",0,'Poradie - sporty'!$DK47/'Poradie - sporty'!BK47)</f>
        <v>0</v>
      </c>
      <c r="BL44" s="243">
        <f>IF('Poradie - sporty'!BL47="x",0,'Poradie - sporty'!$DK47/'Poradie - sporty'!BL47)</f>
        <v>0</v>
      </c>
      <c r="BM44" s="243">
        <f>IF('Poradie - sporty'!BM47="x",0,'Poradie - sporty'!$DK47/'Poradie - sporty'!BM47)</f>
        <v>0.26315789473684209</v>
      </c>
      <c r="BN44" s="243">
        <f>IF('Poradie - sporty'!BN47="x",0,'Poradie - sporty'!$DK47/'Poradie - sporty'!BN47)</f>
        <v>0</v>
      </c>
      <c r="BO44" s="243">
        <f>IF('Poradie - sporty'!BO47="x",0,'Poradie - sporty'!$DK47/'Poradie - sporty'!BO47)</f>
        <v>7.1428571428571425E-2</v>
      </c>
      <c r="BP44" s="243">
        <f>IF('Poradie - sporty'!BP47="x",0,'Poradie - sporty'!$DK47/'Poradie - sporty'!BP47)</f>
        <v>0</v>
      </c>
      <c r="BQ44" s="243">
        <f>IF('Poradie - sporty'!BQ47="x",0,'Poradie - sporty'!$DK47/'Poradie - sporty'!BQ47)</f>
        <v>0.18518518518518517</v>
      </c>
      <c r="BR44" s="243">
        <f>IF('Poradie - sporty'!BR47="x",0,'Poradie - sporty'!$DK47/'Poradie - sporty'!BR47)</f>
        <v>0.14705882352941177</v>
      </c>
      <c r="BS44" s="243">
        <f>IF('Poradie - sporty'!BS47="x",0,'Poradie - sporty'!$DK47/'Poradie - sporty'!BS47)</f>
        <v>0</v>
      </c>
      <c r="BT44" s="243">
        <f>IF('Poradie - sporty'!BT47="x",0,'Poradie - sporty'!$DK47/'Poradie - sporty'!BT47)</f>
        <v>0.22727272727272727</v>
      </c>
      <c r="BU44" s="243">
        <f>IF('Poradie - sporty'!BU47="x",0,'Poradie - sporty'!$DK47/'Poradie - sporty'!BU47)</f>
        <v>0.21739130434782608</v>
      </c>
      <c r="BV44" s="243">
        <f>IF('Poradie - sporty'!BV47="x",0,'Poradie - sporty'!$DK47/'Poradie - sporty'!BV47)</f>
        <v>0</v>
      </c>
      <c r="BW44" s="243">
        <f>IF('Poradie - sporty'!BW47="x",0,'Poradie - sporty'!$DK47/'Poradie - sporty'!BW47)</f>
        <v>0</v>
      </c>
      <c r="BX44" s="243">
        <f>IF('Poradie - sporty'!BX47="x",0,'Poradie - sporty'!$DK47/'Poradie - sporty'!BX47)</f>
        <v>0</v>
      </c>
      <c r="BY44" s="243">
        <f>IF('Poradie - sporty'!BY47="x",0,'Poradie - sporty'!$DK47/'Poradie - sporty'!BY47)</f>
        <v>0</v>
      </c>
      <c r="BZ44" s="243">
        <f>IF('Poradie - sporty'!BZ47="x",0,'Poradie - sporty'!$DK47/'Poradie - sporty'!BZ47)</f>
        <v>0</v>
      </c>
      <c r="CA44" s="243">
        <f>IF('Poradie - sporty'!CA47="x",0,'Poradie - sporty'!$DK47/'Poradie - sporty'!CA47)</f>
        <v>0</v>
      </c>
      <c r="CB44" s="243">
        <f>IF('Poradie - sporty'!CB47="x",0,'Poradie - sporty'!$DK47/'Poradie - sporty'!CB47)</f>
        <v>8.5470085470085472E-2</v>
      </c>
      <c r="CC44" s="243">
        <f>IF('Poradie - sporty'!CC47="x",0,'Poradie - sporty'!$DK47/'Poradie - sporty'!CC47)</f>
        <v>0</v>
      </c>
      <c r="CD44" s="243">
        <f>IF('Poradie - sporty'!CD47="x",0,'Poradie - sporty'!$DK47/'Poradie - sporty'!CD47)</f>
        <v>9.0909090909090912E-2</v>
      </c>
      <c r="CE44" s="243">
        <f>IF('Poradie - sporty'!CE47="x",0,'Poradie - sporty'!$DK47/'Poradie - sporty'!CE47)</f>
        <v>7.6923076923076927E-2</v>
      </c>
      <c r="CF44" s="243">
        <f>IF('Poradie - sporty'!CF47="x",0,'Poradie - sporty'!$DK47/'Poradie - sporty'!CF47)</f>
        <v>0</v>
      </c>
      <c r="CG44" s="243">
        <f>IF('Poradie - sporty'!CG47="x",0,'Poradie - sporty'!$DK47/'Poradie - sporty'!CG47)</f>
        <v>6.8493150684931503E-2</v>
      </c>
      <c r="CH44" s="243">
        <f>IF('Poradie - sporty'!CH47="x",0,'Poradie - sporty'!$DK47/'Poradie - sporty'!CH47)</f>
        <v>0.16666666666666666</v>
      </c>
      <c r="CI44" s="243">
        <f>IF('Poradie - sporty'!CI47="x",0,'Poradie - sporty'!$DK47/'Poradie - sporty'!CI47)</f>
        <v>0</v>
      </c>
      <c r="CJ44" s="243">
        <f>IF('Poradie - sporty'!CJ47="x",0,'Poradie - sporty'!$DK47/'Poradie - sporty'!CJ47)</f>
        <v>0.38461538461538464</v>
      </c>
      <c r="CK44" s="243">
        <f>IF('Poradie - sporty'!CK47="x",0,'Poradie - sporty'!$DK47/'Poradie - sporty'!CK47)</f>
        <v>0</v>
      </c>
      <c r="CL44" s="243">
        <f>IF('Poradie - sporty'!CL47="x",0,'Poradie - sporty'!$DK47/'Poradie - sporty'!CL47)</f>
        <v>0.11627906976744186</v>
      </c>
      <c r="CM44" s="243">
        <f>IF('Poradie - sporty'!CM47="x",0,'Poradie - sporty'!$DK47/'Poradie - sporty'!CM47)</f>
        <v>0.10204081632653061</v>
      </c>
      <c r="CN44" s="243">
        <f>IF('Poradie - sporty'!CN47="x",0,'Poradie - sporty'!$DK47/'Poradie - sporty'!CN47)</f>
        <v>0.20408163265306123</v>
      </c>
      <c r="CO44" s="243">
        <f>IF('Poradie - sporty'!CO47="x",0,'Poradie - sporty'!$DK47/'Poradie - sporty'!CO47)</f>
        <v>0.33333333333333331</v>
      </c>
      <c r="CP44" s="243">
        <f>IF('Poradie - sporty'!CP47="x",0,'Poradie - sporty'!$DK47/'Poradie - sporty'!CP47)</f>
        <v>0.22727272727272727</v>
      </c>
      <c r="CQ44" s="243">
        <f>IF('Poradie - sporty'!CQ47="x",0,'Poradie - sporty'!$DK47/'Poradie - sporty'!CQ47)</f>
        <v>0</v>
      </c>
      <c r="CR44" s="243">
        <f>IF('Poradie - sporty'!CR47="x",0,'Poradie - sporty'!$DK47/'Poradie - sporty'!CR47)</f>
        <v>0.7142857142857143</v>
      </c>
      <c r="CS44" s="243">
        <f>IF('Poradie - sporty'!CS47="x",0,'Poradie - sporty'!$DK47/'Poradie - sporty'!CS47)</f>
        <v>0.2</v>
      </c>
      <c r="CT44" s="243">
        <f>IF('Poradie - sporty'!CT47="x",0,'Poradie - sporty'!$DK47/'Poradie - sporty'!CT47)</f>
        <v>0</v>
      </c>
      <c r="CU44" s="243">
        <f>IF('Poradie - sporty'!CU47="x",0,'Poradie - sporty'!$DK47/'Poradie - sporty'!CU47)</f>
        <v>0</v>
      </c>
      <c r="CV44" s="243">
        <f>IF('Poradie - sporty'!CV47="x",0,'Poradie - sporty'!$DK47/'Poradie - sporty'!CV47)</f>
        <v>0</v>
      </c>
      <c r="CW44" s="243">
        <f>IF('Poradie - sporty'!CW47="x",0,'Poradie - sporty'!$DK47/'Poradie - sporty'!CW47)</f>
        <v>0</v>
      </c>
      <c r="CX44" s="243">
        <f>IF('Poradie - sporty'!CX47="x",0,'Poradie - sporty'!$DK47/'Poradie - sporty'!CX47)</f>
        <v>0.23809523809523808</v>
      </c>
      <c r="CY44" s="243">
        <f>IF('Poradie - sporty'!CY47="x",0,'Poradie - sporty'!$DK47/'Poradie - sporty'!CY47)</f>
        <v>0.16666666666666666</v>
      </c>
      <c r="CZ44" s="243">
        <f>IF('Poradie - sporty'!CZ47="x",0,'Poradie - sporty'!$DK47/'Poradie - sporty'!CZ47)</f>
        <v>8.0645161290322578E-2</v>
      </c>
      <c r="DA44" s="243">
        <f>IF('Poradie - sporty'!DA47="x",0,'Poradie - sporty'!$DK47/'Poradie - sporty'!DA47)</f>
        <v>0.16129032258064516</v>
      </c>
      <c r="DB44" s="243">
        <f>IF('Poradie - sporty'!DB47="x",0,'Poradie - sporty'!$DK47/'Poradie - sporty'!DB47)</f>
        <v>0.19230769230769232</v>
      </c>
      <c r="DC44" s="243">
        <f>IF('Poradie - sporty'!DC47="x",0,'Poradie - sporty'!$DK47/'Poradie - sporty'!DC47)</f>
        <v>0</v>
      </c>
      <c r="DD44" s="243">
        <f>IF('Poradie - sporty'!DD47="x",0,'Poradie - sporty'!$DK47/'Poradie - sporty'!DD47)</f>
        <v>0.23809523809523808</v>
      </c>
      <c r="DE44" s="243">
        <f>IF('Poradie - sporty'!DE47="x",0,'Poradie - sporty'!$DK47/'Poradie - sporty'!DE47)</f>
        <v>0.17241379310344829</v>
      </c>
      <c r="DF44" s="243">
        <f>IF('Poradie - sporty'!DF47="x",0,'Poradie - sporty'!$DK47/'Poradie - sporty'!DF47)</f>
        <v>0</v>
      </c>
      <c r="DG44" s="243">
        <f>IF('Poradie - sporty'!DG47="x",0,'Poradie - sporty'!$DK47/'Poradie - sporty'!DG47)</f>
        <v>0</v>
      </c>
      <c r="DH44" s="243">
        <f>IF('Poradie - sporty'!DH47="x",0,'Poradie - sporty'!$DK47/'Poradie - sporty'!DH47)</f>
        <v>5.8139534883720929E-2</v>
      </c>
      <c r="DI44" s="243">
        <f>IF('Poradie - sporty'!DI47="x",0,'Poradie - sporty'!$DK47/'Poradie - sporty'!DI47)</f>
        <v>0</v>
      </c>
    </row>
    <row r="45" spans="1:113" ht="14.25" customHeight="1" x14ac:dyDescent="0.25">
      <c r="A45" s="239" t="s">
        <v>47</v>
      </c>
      <c r="B45" s="243">
        <f>IF('Poradie - sporty'!B48="x",0,'Poradie - sporty'!$DK48/'Poradie - sporty'!B48)</f>
        <v>5.5555555555555552E-2</v>
      </c>
      <c r="C45" s="243">
        <f>IF('Poradie - sporty'!C48="x",0,'Poradie - sporty'!$DK48/'Poradie - sporty'!C48)</f>
        <v>7.1428571428571425E-2</v>
      </c>
      <c r="D45" s="243">
        <f>IF('Poradie - sporty'!D48="x",0,'Poradie - sporty'!$DK48/'Poradie - sporty'!D48)</f>
        <v>0.16666666666666666</v>
      </c>
      <c r="E45" s="243">
        <f>IF('Poradie - sporty'!E48="x",0,'Poradie - sporty'!$DK48/'Poradie - sporty'!E48)</f>
        <v>6.6666666666666666E-2</v>
      </c>
      <c r="F45" s="243">
        <f>IF('Poradie - sporty'!F48="x",0,'Poradie - sporty'!$DK48/'Poradie - sporty'!F48)</f>
        <v>0</v>
      </c>
      <c r="G45" s="243">
        <f>IF('Poradie - sporty'!G48="x",0,'Poradie - sporty'!$DK48/'Poradie - sporty'!G48)</f>
        <v>0.33333333333333331</v>
      </c>
      <c r="H45" s="243">
        <f>IF('Poradie - sporty'!H48="x",0,'Poradie - sporty'!$DK48/'Poradie - sporty'!H48)</f>
        <v>0.16666666666666666</v>
      </c>
      <c r="I45" s="243">
        <f>IF('Poradie - sporty'!I48="x",0,'Poradie - sporty'!$DK48/'Poradie - sporty'!I48)</f>
        <v>1</v>
      </c>
      <c r="J45" s="243">
        <f>IF('Poradie - sporty'!J48="x",0,'Poradie - sporty'!$DK48/'Poradie - sporty'!J48)</f>
        <v>7.6923076923076927E-2</v>
      </c>
      <c r="K45" s="243">
        <f>IF('Poradie - sporty'!K48="x",0,'Poradie - sporty'!$DK48/'Poradie - sporty'!K48)</f>
        <v>8.3333333333333329E-2</v>
      </c>
      <c r="L45" s="243">
        <f>IF('Poradie - sporty'!L48="x",0,'Poradie - sporty'!$DK48/'Poradie - sporty'!L48)</f>
        <v>2.7777777777777776E-2</v>
      </c>
      <c r="M45" s="243">
        <f>IF('Poradie - sporty'!M48="x",0,'Poradie - sporty'!$DK48/'Poradie - sporty'!M48)</f>
        <v>2.5000000000000001E-2</v>
      </c>
      <c r="N45" s="243">
        <f>IF('Poradie - sporty'!N48="x",0,'Poradie - sporty'!$DK48/'Poradie - sporty'!N48)</f>
        <v>3.3333333333333333E-2</v>
      </c>
      <c r="O45" s="243">
        <f>IF('Poradie - sporty'!O48="x",0,'Poradie - sporty'!$DK48/'Poradie - sporty'!O48)</f>
        <v>1</v>
      </c>
      <c r="P45" s="243">
        <f>IF('Poradie - sporty'!P48="x",0,'Poradie - sporty'!$DK48/'Poradie - sporty'!P48)</f>
        <v>0.16666666666666666</v>
      </c>
      <c r="Q45" s="243">
        <f>IF('Poradie - sporty'!Q48="x",0,'Poradie - sporty'!$DK48/'Poradie - sporty'!Q48)</f>
        <v>0.1111111111111111</v>
      </c>
      <c r="R45" s="243">
        <f>IF('Poradie - sporty'!R48="x",0,'Poradie - sporty'!$DK48/'Poradie - sporty'!R48)</f>
        <v>0.25</v>
      </c>
      <c r="S45" s="243">
        <f>IF('Poradie - sporty'!S48="x",0,'Poradie - sporty'!$DK48/'Poradie - sporty'!S48)</f>
        <v>2.6315789473684209E-2</v>
      </c>
      <c r="T45" s="243">
        <f>IF('Poradie - sporty'!T48="x",0,'Poradie - sporty'!$DK48/'Poradie - sporty'!T48)</f>
        <v>0.2</v>
      </c>
      <c r="U45" s="243">
        <f>IF('Poradie - sporty'!U48="x",0,'Poradie - sporty'!$DK48/'Poradie - sporty'!U48)</f>
        <v>0.33333333333333331</v>
      </c>
      <c r="V45" s="243">
        <f>IF('Poradie - sporty'!V48="x",0,'Poradie - sporty'!$DK48/'Poradie - sporty'!V48)</f>
        <v>0.125</v>
      </c>
      <c r="W45" s="243">
        <f>IF('Poradie - sporty'!W48="x",0,'Poradie - sporty'!$DK48/'Poradie - sporty'!W48)</f>
        <v>0.14285714285714285</v>
      </c>
      <c r="X45" s="243">
        <f>IF('Poradie - sporty'!X48="x",0,'Poradie - sporty'!$DK48/'Poradie - sporty'!X48)</f>
        <v>0</v>
      </c>
      <c r="Y45" s="243">
        <f>IF('Poradie - sporty'!Y48="x",0,'Poradie - sporty'!$DK48/'Poradie - sporty'!Y48)</f>
        <v>0.2</v>
      </c>
      <c r="Z45" s="243">
        <f>IF('Poradie - sporty'!Z48="x",0,'Poradie - sporty'!$DK48/'Poradie - sporty'!Z48)</f>
        <v>0.5</v>
      </c>
      <c r="AA45" s="243">
        <f>IF('Poradie - sporty'!AA48="x",0,'Poradie - sporty'!$DK48/'Poradie - sporty'!AA48)</f>
        <v>8.6956521739130432E-2</v>
      </c>
      <c r="AB45" s="243">
        <f>IF('Poradie - sporty'!AB48="x",0,'Poradie - sporty'!$DK48/'Poradie - sporty'!AB48)</f>
        <v>0.16666666666666666</v>
      </c>
      <c r="AC45" s="243">
        <f>IF('Poradie - sporty'!AC48="x",0,'Poradie - sporty'!$DK48/'Poradie - sporty'!AC48)</f>
        <v>0.16666666666666666</v>
      </c>
      <c r="AD45" s="243">
        <f>IF('Poradie - sporty'!AD48="x",0,'Poradie - sporty'!$DK48/'Poradie - sporty'!AD48)</f>
        <v>0.14285714285714285</v>
      </c>
      <c r="AE45" s="243">
        <f>IF('Poradie - sporty'!AE48="x",0,'Poradie - sporty'!$DK48/'Poradie - sporty'!AE48)</f>
        <v>1</v>
      </c>
      <c r="AF45" s="243">
        <f>IF('Poradie - sporty'!AF48="x",0,'Poradie - sporty'!$DK48/'Poradie - sporty'!AF48)</f>
        <v>0</v>
      </c>
      <c r="AG45" s="243">
        <f>IF('Poradie - sporty'!AG48="x",0,'Poradie - sporty'!$DK48/'Poradie - sporty'!AG48)</f>
        <v>8.3333333333333329E-2</v>
      </c>
      <c r="AH45" s="243">
        <f>IF('Poradie - sporty'!AH48="x",0,'Poradie - sporty'!$DK48/'Poradie - sporty'!AH48)</f>
        <v>2.2222222222222223E-2</v>
      </c>
      <c r="AI45" s="243">
        <f>IF('Poradie - sporty'!AI48="x",0,'Poradie - sporty'!$DK48/'Poradie - sporty'!AI48)</f>
        <v>0.5</v>
      </c>
      <c r="AJ45" s="243">
        <f>IF('Poradie - sporty'!AJ48="x",0,'Poradie - sporty'!$DK48/'Poradie - sporty'!AJ48)</f>
        <v>9.0909090909090912E-2</v>
      </c>
      <c r="AK45" s="243">
        <f>IF('Poradie - sporty'!AK48="x",0,'Poradie - sporty'!$DK48/'Poradie - sporty'!AK48)</f>
        <v>5.4054054054054057E-2</v>
      </c>
      <c r="AL45" s="243">
        <f>IF('Poradie - sporty'!AL48="x",0,'Poradie - sporty'!$DK48/'Poradie - sporty'!AL48)</f>
        <v>0.16666666666666666</v>
      </c>
      <c r="AM45" s="243">
        <f>IF('Poradie - sporty'!AM48="x",0,'Poradie - sporty'!$DK48/'Poradie - sporty'!AM48)</f>
        <v>0</v>
      </c>
      <c r="AN45" s="243">
        <f>IF('Poradie - sporty'!AN48="x",0,'Poradie - sporty'!$DK48/'Poradie - sporty'!AN48)</f>
        <v>3.3333333333333333E-2</v>
      </c>
      <c r="AO45" s="243">
        <f>IF('Poradie - sporty'!AO48="x",0,'Poradie - sporty'!$DK48/'Poradie - sporty'!AO48)</f>
        <v>0.33333333333333331</v>
      </c>
      <c r="AP45" s="243">
        <f>IF('Poradie - sporty'!AP48="x",0,'Poradie - sporty'!$DK48/'Poradie - sporty'!AP48)</f>
        <v>0.25</v>
      </c>
      <c r="AQ45" s="243">
        <f>IF('Poradie - sporty'!AQ48="x",0,'Poradie - sporty'!$DK48/'Poradie - sporty'!AQ48)</f>
        <v>0.5</v>
      </c>
      <c r="AR45" s="243">
        <f>IF('Poradie - sporty'!AR48="x",0,'Poradie - sporty'!$DK48/'Poradie - sporty'!AR48)</f>
        <v>3.7037037037037035E-2</v>
      </c>
      <c r="AS45" s="243">
        <f>IF('Poradie - sporty'!AS48="x",0,'Poradie - sporty'!$DK48/'Poradie - sporty'!AS48)</f>
        <v>0.5</v>
      </c>
      <c r="AT45" s="243">
        <f>IF('Poradie - sporty'!AT48="x",0,'Poradie - sporty'!$DK48/'Poradie - sporty'!AT48)</f>
        <v>0.25</v>
      </c>
      <c r="AU45" s="243">
        <f>IF('Poradie - sporty'!AU48="x",0,'Poradie - sporty'!$DK48/'Poradie - sporty'!AU48)</f>
        <v>0</v>
      </c>
      <c r="AV45" s="243">
        <f>IF('Poradie - sporty'!AV48="x",0,'Poradie - sporty'!$DK48/'Poradie - sporty'!AV48)</f>
        <v>0.5</v>
      </c>
      <c r="AW45" s="243">
        <f>IF('Poradie - sporty'!AW48="x",0,'Poradie - sporty'!$DK48/'Poradie - sporty'!AW48)</f>
        <v>9.0909090909090912E-2</v>
      </c>
      <c r="AX45" s="243">
        <f>IF('Poradie - sporty'!AX48="x",0,'Poradie - sporty'!$DK48/'Poradie - sporty'!AX48)</f>
        <v>7.1428571428571425E-2</v>
      </c>
      <c r="AY45" s="243">
        <f>IF('Poradie - sporty'!AY48="x",0,'Poradie - sporty'!$DK48/'Poradie - sporty'!AY48)</f>
        <v>4.7619047619047616E-2</v>
      </c>
      <c r="AZ45" s="243">
        <f>IF('Poradie - sporty'!AZ48="x",0,'Poradie - sporty'!$DK48/'Poradie - sporty'!AZ48)</f>
        <v>0</v>
      </c>
      <c r="BA45" s="243">
        <f>IF('Poradie - sporty'!BA48="x",0,'Poradie - sporty'!$DK48/'Poradie - sporty'!BA48)</f>
        <v>7.6923076923076927E-2</v>
      </c>
      <c r="BB45" s="243">
        <f>IF('Poradie - sporty'!BB48="x",0,'Poradie - sporty'!$DK48/'Poradie - sporty'!BB48)</f>
        <v>0</v>
      </c>
      <c r="BC45" s="243">
        <f>IF('Poradie - sporty'!BC48="x",0,'Poradie - sporty'!$DK48/'Poradie - sporty'!BC48)</f>
        <v>4.3478260869565216E-2</v>
      </c>
      <c r="BD45" s="243">
        <f>IF('Poradie - sporty'!BD48="x",0,'Poradie - sporty'!$DK48/'Poradie - sporty'!BD48)</f>
        <v>7.6923076923076927E-2</v>
      </c>
      <c r="BE45" s="243">
        <f>IF('Poradie - sporty'!BE48="x",0,'Poradie - sporty'!$DK48/'Poradie - sporty'!BE48)</f>
        <v>2.8571428571428571E-2</v>
      </c>
      <c r="BF45" s="243">
        <f>IF('Poradie - sporty'!BF48="x",0,'Poradie - sporty'!$DK48/'Poradie - sporty'!BF48)</f>
        <v>3.4482758620689655E-2</v>
      </c>
      <c r="BG45" s="243">
        <f>IF('Poradie - sporty'!BG48="x",0,'Poradie - sporty'!$DK48/'Poradie - sporty'!BG48)</f>
        <v>8.3333333333333329E-2</v>
      </c>
      <c r="BH45" s="243">
        <f>IF('Poradie - sporty'!BH48="x",0,'Poradie - sporty'!$DK48/'Poradie - sporty'!BH48)</f>
        <v>0.1111111111111111</v>
      </c>
      <c r="BI45" s="243">
        <f>IF('Poradie - sporty'!BI48="x",0,'Poradie - sporty'!$DK48/'Poradie - sporty'!BI48)</f>
        <v>0.125</v>
      </c>
      <c r="BJ45" s="243">
        <f>IF('Poradie - sporty'!BJ48="x",0,'Poradie - sporty'!$DK48/'Poradie - sporty'!BJ48)</f>
        <v>0.33333333333333331</v>
      </c>
      <c r="BK45" s="243">
        <f>IF('Poradie - sporty'!BK48="x",0,'Poradie - sporty'!$DK48/'Poradie - sporty'!BK48)</f>
        <v>0.25</v>
      </c>
      <c r="BL45" s="243">
        <f>IF('Poradie - sporty'!BL48="x",0,'Poradie - sporty'!$DK48/'Poradie - sporty'!BL48)</f>
        <v>0.14285714285714285</v>
      </c>
      <c r="BM45" s="243">
        <f>IF('Poradie - sporty'!BM48="x",0,'Poradie - sporty'!$DK48/'Poradie - sporty'!BM48)</f>
        <v>9.5238095238095233E-2</v>
      </c>
      <c r="BN45" s="243">
        <f>IF('Poradie - sporty'!BN48="x",0,'Poradie - sporty'!$DK48/'Poradie - sporty'!BN48)</f>
        <v>0</v>
      </c>
      <c r="BO45" s="243">
        <f>IF('Poradie - sporty'!BO48="x",0,'Poradie - sporty'!$DK48/'Poradie - sporty'!BO48)</f>
        <v>0.2</v>
      </c>
      <c r="BP45" s="243">
        <f>IF('Poradie - sporty'!BP48="x",0,'Poradie - sporty'!$DK48/'Poradie - sporty'!BP48)</f>
        <v>0.5</v>
      </c>
      <c r="BQ45" s="243">
        <f>IF('Poradie - sporty'!BQ48="x",0,'Poradie - sporty'!$DK48/'Poradie - sporty'!BQ48)</f>
        <v>0.16666666666666666</v>
      </c>
      <c r="BR45" s="243">
        <f>IF('Poradie - sporty'!BR48="x",0,'Poradie - sporty'!$DK48/'Poradie - sporty'!BR48)</f>
        <v>0.33333333333333331</v>
      </c>
      <c r="BS45" s="243">
        <f>IF('Poradie - sporty'!BS48="x",0,'Poradie - sporty'!$DK48/'Poradie - sporty'!BS48)</f>
        <v>0.33333333333333331</v>
      </c>
      <c r="BT45" s="243">
        <f>IF('Poradie - sporty'!BT48="x",0,'Poradie - sporty'!$DK48/'Poradie - sporty'!BT48)</f>
        <v>0.1111111111111111</v>
      </c>
      <c r="BU45" s="243">
        <f>IF('Poradie - sporty'!BU48="x",0,'Poradie - sporty'!$DK48/'Poradie - sporty'!BU48)</f>
        <v>0.1111111111111111</v>
      </c>
      <c r="BV45" s="243">
        <f>IF('Poradie - sporty'!BV48="x",0,'Poradie - sporty'!$DK48/'Poradie - sporty'!BV48)</f>
        <v>7.6923076923076927E-2</v>
      </c>
      <c r="BW45" s="243">
        <f>IF('Poradie - sporty'!BW48="x",0,'Poradie - sporty'!$DK48/'Poradie - sporty'!BW48)</f>
        <v>0</v>
      </c>
      <c r="BX45" s="243">
        <f>IF('Poradie - sporty'!BX48="x",0,'Poradie - sporty'!$DK48/'Poradie - sporty'!BX48)</f>
        <v>0.125</v>
      </c>
      <c r="BY45" s="243">
        <f>IF('Poradie - sporty'!BY48="x",0,'Poradie - sporty'!$DK48/'Poradie - sporty'!BY48)</f>
        <v>0.04</v>
      </c>
      <c r="BZ45" s="243">
        <f>IF('Poradie - sporty'!BZ48="x",0,'Poradie - sporty'!$DK48/'Poradie - sporty'!BZ48)</f>
        <v>0.33333333333333331</v>
      </c>
      <c r="CA45" s="243">
        <f>IF('Poradie - sporty'!CA48="x",0,'Poradie - sporty'!$DK48/'Poradie - sporty'!CA48)</f>
        <v>5.8823529411764705E-2</v>
      </c>
      <c r="CB45" s="243">
        <f>IF('Poradie - sporty'!CB48="x",0,'Poradie - sporty'!$DK48/'Poradie - sporty'!CB48)</f>
        <v>0.1111111111111111</v>
      </c>
      <c r="CC45" s="243">
        <f>IF('Poradie - sporty'!CC48="x",0,'Poradie - sporty'!$DK48/'Poradie - sporty'!CC48)</f>
        <v>0</v>
      </c>
      <c r="CD45" s="243">
        <f>IF('Poradie - sporty'!CD48="x",0,'Poradie - sporty'!$DK48/'Poradie - sporty'!CD48)</f>
        <v>6.25E-2</v>
      </c>
      <c r="CE45" s="243">
        <f>IF('Poradie - sporty'!CE48="x",0,'Poradie - sporty'!$DK48/'Poradie - sporty'!CE48)</f>
        <v>1</v>
      </c>
      <c r="CF45" s="243">
        <f>IF('Poradie - sporty'!CF48="x",0,'Poradie - sporty'!$DK48/'Poradie - sporty'!CF48)</f>
        <v>0.5</v>
      </c>
      <c r="CG45" s="243">
        <f>IF('Poradie - sporty'!CG48="x",0,'Poradie - sporty'!$DK48/'Poradie - sporty'!CG48)</f>
        <v>0.33333333333333331</v>
      </c>
      <c r="CH45" s="243">
        <f>IF('Poradie - sporty'!CH48="x",0,'Poradie - sporty'!$DK48/'Poradie - sporty'!CH48)</f>
        <v>0.5</v>
      </c>
      <c r="CI45" s="243">
        <f>IF('Poradie - sporty'!CI48="x",0,'Poradie - sporty'!$DK48/'Poradie - sporty'!CI48)</f>
        <v>2.564102564102564E-2</v>
      </c>
      <c r="CJ45" s="243">
        <f>IF('Poradie - sporty'!CJ48="x",0,'Poradie - sporty'!$DK48/'Poradie - sporty'!CJ48)</f>
        <v>0.1</v>
      </c>
      <c r="CK45" s="243">
        <f>IF('Poradie - sporty'!CK48="x",0,'Poradie - sporty'!$DK48/'Poradie - sporty'!CK48)</f>
        <v>0</v>
      </c>
      <c r="CL45" s="243">
        <f>IF('Poradie - sporty'!CL48="x",0,'Poradie - sporty'!$DK48/'Poradie - sporty'!CL48)</f>
        <v>0.1111111111111111</v>
      </c>
      <c r="CM45" s="243">
        <f>IF('Poradie - sporty'!CM48="x",0,'Poradie - sporty'!$DK48/'Poradie - sporty'!CM48)</f>
        <v>4.3478260869565216E-2</v>
      </c>
      <c r="CN45" s="243">
        <f>IF('Poradie - sporty'!CN48="x",0,'Poradie - sporty'!$DK48/'Poradie - sporty'!CN48)</f>
        <v>6.25E-2</v>
      </c>
      <c r="CO45" s="243">
        <f>IF('Poradie - sporty'!CO48="x",0,'Poradie - sporty'!$DK48/'Poradie - sporty'!CO48)</f>
        <v>4.5454545454545456E-2</v>
      </c>
      <c r="CP45" s="243">
        <f>IF('Poradie - sporty'!CP48="x",0,'Poradie - sporty'!$DK48/'Poradie - sporty'!CP48)</f>
        <v>0.14285714285714285</v>
      </c>
      <c r="CQ45" s="243">
        <f>IF('Poradie - sporty'!CQ48="x",0,'Poradie - sporty'!$DK48/'Poradie - sporty'!CQ48)</f>
        <v>0</v>
      </c>
      <c r="CR45" s="243">
        <f>IF('Poradie - sporty'!CR48="x",0,'Poradie - sporty'!$DK48/'Poradie - sporty'!CR48)</f>
        <v>7.1428571428571425E-2</v>
      </c>
      <c r="CS45" s="243">
        <f>IF('Poradie - sporty'!CS48="x",0,'Poradie - sporty'!$DK48/'Poradie - sporty'!CS48)</f>
        <v>0.33333333333333331</v>
      </c>
      <c r="CT45" s="243">
        <f>IF('Poradie - sporty'!CT48="x",0,'Poradie - sporty'!$DK48/'Poradie - sporty'!CT48)</f>
        <v>0.5</v>
      </c>
      <c r="CU45" s="243">
        <f>IF('Poradie - sporty'!CU48="x",0,'Poradie - sporty'!$DK48/'Poradie - sporty'!CU48)</f>
        <v>0.5</v>
      </c>
      <c r="CV45" s="243">
        <f>IF('Poradie - sporty'!CV48="x",0,'Poradie - sporty'!$DK48/'Poradie - sporty'!CV48)</f>
        <v>0</v>
      </c>
      <c r="CW45" s="243">
        <f>IF('Poradie - sporty'!CW48="x",0,'Poradie - sporty'!$DK48/'Poradie - sporty'!CW48)</f>
        <v>9.0909090909090912E-2</v>
      </c>
      <c r="CX45" s="243">
        <f>IF('Poradie - sporty'!CX48="x",0,'Poradie - sporty'!$DK48/'Poradie - sporty'!CX48)</f>
        <v>0.16666666666666666</v>
      </c>
      <c r="CY45" s="243">
        <f>IF('Poradie - sporty'!CY48="x",0,'Poradie - sporty'!$DK48/'Poradie - sporty'!CY48)</f>
        <v>4.7619047619047616E-2</v>
      </c>
      <c r="CZ45" s="243">
        <f>IF('Poradie - sporty'!CZ48="x",0,'Poradie - sporty'!$DK48/'Poradie - sporty'!CZ48)</f>
        <v>0.33333333333333331</v>
      </c>
      <c r="DA45" s="243">
        <f>IF('Poradie - sporty'!DA48="x",0,'Poradie - sporty'!$DK48/'Poradie - sporty'!DA48)</f>
        <v>0.1</v>
      </c>
      <c r="DB45" s="243">
        <f>IF('Poradie - sporty'!DB48="x",0,'Poradie - sporty'!$DK48/'Poradie - sporty'!DB48)</f>
        <v>0.25</v>
      </c>
      <c r="DC45" s="243">
        <f>IF('Poradie - sporty'!DC48="x",0,'Poradie - sporty'!$DK48/'Poradie - sporty'!DC48)</f>
        <v>0.2</v>
      </c>
      <c r="DD45" s="243">
        <f>IF('Poradie - sporty'!DD48="x",0,'Poradie - sporty'!$DK48/'Poradie - sporty'!DD48)</f>
        <v>3.8461538461538464E-2</v>
      </c>
      <c r="DE45" s="243">
        <f>IF('Poradie - sporty'!DE48="x",0,'Poradie - sporty'!$DK48/'Poradie - sporty'!DE48)</f>
        <v>1.2500000000000001E-2</v>
      </c>
      <c r="DF45" s="243">
        <f>IF('Poradie - sporty'!DF48="x",0,'Poradie - sporty'!$DK48/'Poradie - sporty'!DF48)</f>
        <v>0.14285714285714285</v>
      </c>
      <c r="DG45" s="243">
        <f>IF('Poradie - sporty'!DG48="x",0,'Poradie - sporty'!$DK48/'Poradie - sporty'!DG48)</f>
        <v>3.125E-2</v>
      </c>
      <c r="DH45" s="243">
        <f>IF('Poradie - sporty'!DH48="x",0,'Poradie - sporty'!$DK48/'Poradie - sporty'!DH48)</f>
        <v>2.1276595744680851E-2</v>
      </c>
      <c r="DI45" s="243">
        <f>IF('Poradie - sporty'!DI48="x",0,'Poradie - sporty'!$DK48/'Poradie - sporty'!DI48)</f>
        <v>1.5873015873015872E-2</v>
      </c>
    </row>
    <row r="46" spans="1:113" ht="14.25" customHeight="1" x14ac:dyDescent="0.25">
      <c r="A46" s="239" t="s">
        <v>48</v>
      </c>
      <c r="B46" s="243">
        <f>IF('Poradie - sporty'!B49="x",0,'Poradie - sporty'!$DK49/'Poradie - sporty'!B49)</f>
        <v>0.14285714285714285</v>
      </c>
      <c r="C46" s="243">
        <f>IF('Poradie - sporty'!C49="x",0,'Poradie - sporty'!$DK49/'Poradie - sporty'!C49)</f>
        <v>1</v>
      </c>
      <c r="D46" s="243">
        <f>IF('Poradie - sporty'!D49="x",0,'Poradie - sporty'!$DK49/'Poradie - sporty'!D49)</f>
        <v>1</v>
      </c>
      <c r="E46" s="243">
        <f>IF('Poradie - sporty'!E49="x",0,'Poradie - sporty'!$DK49/'Poradie - sporty'!E49)</f>
        <v>0.5</v>
      </c>
      <c r="F46" s="243">
        <f>IF('Poradie - sporty'!F49="x",0,'Poradie - sporty'!$DK49/'Poradie - sporty'!F49)</f>
        <v>9.0909090909090912E-2</v>
      </c>
      <c r="G46" s="243">
        <f>IF('Poradie - sporty'!G49="x",0,'Poradie - sporty'!$DK49/'Poradie - sporty'!G49)</f>
        <v>1</v>
      </c>
      <c r="H46" s="243">
        <f>IF('Poradie - sporty'!H49="x",0,'Poradie - sporty'!$DK49/'Poradie - sporty'!H49)</f>
        <v>0.2</v>
      </c>
      <c r="I46" s="243">
        <f>IF('Poradie - sporty'!I49="x",0,'Poradie - sporty'!$DK49/'Poradie - sporty'!I49)</f>
        <v>0.2</v>
      </c>
      <c r="J46" s="243">
        <f>IF('Poradie - sporty'!J49="x",0,'Poradie - sporty'!$DK49/'Poradie - sporty'!J49)</f>
        <v>6.25E-2</v>
      </c>
      <c r="K46" s="243">
        <f>IF('Poradie - sporty'!K49="x",0,'Poradie - sporty'!$DK49/'Poradie - sporty'!K49)</f>
        <v>0.2</v>
      </c>
      <c r="L46" s="243">
        <f>IF('Poradie - sporty'!L49="x",0,'Poradie - sporty'!$DK49/'Poradie - sporty'!L49)</f>
        <v>0.5</v>
      </c>
      <c r="M46" s="243">
        <f>IF('Poradie - sporty'!M49="x",0,'Poradie - sporty'!$DK49/'Poradie - sporty'!M49)</f>
        <v>1</v>
      </c>
      <c r="N46" s="243">
        <f>IF('Poradie - sporty'!N49="x",0,'Poradie - sporty'!$DK49/'Poradie - sporty'!N49)</f>
        <v>6.4516129032258063E-2</v>
      </c>
      <c r="O46" s="243">
        <f>IF('Poradie - sporty'!O49="x",0,'Poradie - sporty'!$DK49/'Poradie - sporty'!O49)</f>
        <v>6.25E-2</v>
      </c>
      <c r="P46" s="243">
        <f>IF('Poradie - sporty'!P49="x",0,'Poradie - sporty'!$DK49/'Poradie - sporty'!P49)</f>
        <v>0.5</v>
      </c>
      <c r="Q46" s="243">
        <f>IF('Poradie - sporty'!Q49="x",0,'Poradie - sporty'!$DK49/'Poradie - sporty'!Q49)</f>
        <v>0.2</v>
      </c>
      <c r="R46" s="243">
        <f>IF('Poradie - sporty'!R49="x",0,'Poradie - sporty'!$DK49/'Poradie - sporty'!R49)</f>
        <v>1</v>
      </c>
      <c r="S46" s="243">
        <f>IF('Poradie - sporty'!S49="x",0,'Poradie - sporty'!$DK49/'Poradie - sporty'!S49)</f>
        <v>4.5454545454545456E-2</v>
      </c>
      <c r="T46" s="243">
        <f>IF('Poradie - sporty'!T49="x",0,'Poradie - sporty'!$DK49/'Poradie - sporty'!T49)</f>
        <v>1</v>
      </c>
      <c r="U46" s="243">
        <f>IF('Poradie - sporty'!U49="x",0,'Poradie - sporty'!$DK49/'Poradie - sporty'!U49)</f>
        <v>1</v>
      </c>
      <c r="V46" s="243">
        <f>IF('Poradie - sporty'!V49="x",0,'Poradie - sporty'!$DK49/'Poradie - sporty'!V49)</f>
        <v>1</v>
      </c>
      <c r="W46" s="243">
        <f>IF('Poradie - sporty'!W49="x",0,'Poradie - sporty'!$DK49/'Poradie - sporty'!W49)</f>
        <v>5.8823529411764705E-2</v>
      </c>
      <c r="X46" s="243">
        <f>IF('Poradie - sporty'!X49="x",0,'Poradie - sporty'!$DK49/'Poradie - sporty'!X49)</f>
        <v>9.0909090909090912E-2</v>
      </c>
      <c r="Y46" s="243">
        <f>IF('Poradie - sporty'!Y49="x",0,'Poradie - sporty'!$DK49/'Poradie - sporty'!Y49)</f>
        <v>0.16666666666666666</v>
      </c>
      <c r="Z46" s="243">
        <f>IF('Poradie - sporty'!Z49="x",0,'Poradie - sporty'!$DK49/'Poradie - sporty'!Z49)</f>
        <v>3.5714285714285712E-2</v>
      </c>
      <c r="AA46" s="243">
        <f>IF('Poradie - sporty'!AA49="x",0,'Poradie - sporty'!$DK49/'Poradie - sporty'!AA49)</f>
        <v>1</v>
      </c>
      <c r="AB46" s="243">
        <f>IF('Poradie - sporty'!AB49="x",0,'Poradie - sporty'!$DK49/'Poradie - sporty'!AB49)</f>
        <v>0.2</v>
      </c>
      <c r="AC46" s="243">
        <f>IF('Poradie - sporty'!AC49="x",0,'Poradie - sporty'!$DK49/'Poradie - sporty'!AC49)</f>
        <v>0.1111111111111111</v>
      </c>
      <c r="AD46" s="243">
        <f>IF('Poradie - sporty'!AD49="x",0,'Poradie - sporty'!$DK49/'Poradie - sporty'!AD49)</f>
        <v>0.25</v>
      </c>
      <c r="AE46" s="243">
        <f>IF('Poradie - sporty'!AE49="x",0,'Poradie - sporty'!$DK49/'Poradie - sporty'!AE49)</f>
        <v>0.14285714285714285</v>
      </c>
      <c r="AF46" s="243">
        <f>IF('Poradie - sporty'!AF49="x",0,'Poradie - sporty'!$DK49/'Poradie - sporty'!AF49)</f>
        <v>0.33333333333333331</v>
      </c>
      <c r="AG46" s="243">
        <f>IF('Poradie - sporty'!AG49="x",0,'Poradie - sporty'!$DK49/'Poradie - sporty'!AG49)</f>
        <v>0.25</v>
      </c>
      <c r="AH46" s="243">
        <f>IF('Poradie - sporty'!AH49="x",0,'Poradie - sporty'!$DK49/'Poradie - sporty'!AH49)</f>
        <v>4.5454545454545456E-2</v>
      </c>
      <c r="AI46" s="243">
        <f>IF('Poradie - sporty'!AI49="x",0,'Poradie - sporty'!$DK49/'Poradie - sporty'!AI49)</f>
        <v>0.25</v>
      </c>
      <c r="AJ46" s="243">
        <f>IF('Poradie - sporty'!AJ49="x",0,'Poradie - sporty'!$DK49/'Poradie - sporty'!AJ49)</f>
        <v>1</v>
      </c>
      <c r="AK46" s="243">
        <f>IF('Poradie - sporty'!AK49="x",0,'Poradie - sporty'!$DK49/'Poradie - sporty'!AK49)</f>
        <v>0.2</v>
      </c>
      <c r="AL46" s="243">
        <f>IF('Poradie - sporty'!AL49="x",0,'Poradie - sporty'!$DK49/'Poradie - sporty'!AL49)</f>
        <v>6.25E-2</v>
      </c>
      <c r="AM46" s="243">
        <f>IF('Poradie - sporty'!AM49="x",0,'Poradie - sporty'!$DK49/'Poradie - sporty'!AM49)</f>
        <v>7.1428571428571425E-2</v>
      </c>
      <c r="AN46" s="243">
        <f>IF('Poradie - sporty'!AN49="x",0,'Poradie - sporty'!$DK49/'Poradie - sporty'!AN49)</f>
        <v>6.25E-2</v>
      </c>
      <c r="AO46" s="243">
        <f>IF('Poradie - sporty'!AO49="x",0,'Poradie - sporty'!$DK49/'Poradie - sporty'!AO49)</f>
        <v>1</v>
      </c>
      <c r="AP46" s="243">
        <f>IF('Poradie - sporty'!AP49="x",0,'Poradie - sporty'!$DK49/'Poradie - sporty'!AP49)</f>
        <v>0.125</v>
      </c>
      <c r="AQ46" s="243">
        <f>IF('Poradie - sporty'!AQ49="x",0,'Poradie - sporty'!$DK49/'Poradie - sporty'!AQ49)</f>
        <v>0.16666666666666666</v>
      </c>
      <c r="AR46" s="243">
        <f>IF('Poradie - sporty'!AR49="x",0,'Poradie - sporty'!$DK49/'Poradie - sporty'!AR49)</f>
        <v>0.25</v>
      </c>
      <c r="AS46" s="243">
        <f>IF('Poradie - sporty'!AS49="x",0,'Poradie - sporty'!$DK49/'Poradie - sporty'!AS49)</f>
        <v>1</v>
      </c>
      <c r="AT46" s="243">
        <f>IF('Poradie - sporty'!AT49="x",0,'Poradie - sporty'!$DK49/'Poradie - sporty'!AT49)</f>
        <v>0.5</v>
      </c>
      <c r="AU46" s="243">
        <f>IF('Poradie - sporty'!AU49="x",0,'Poradie - sporty'!$DK49/'Poradie - sporty'!AU49)</f>
        <v>1.3888888888888888E-2</v>
      </c>
      <c r="AV46" s="243">
        <f>IF('Poradie - sporty'!AV49="x",0,'Poradie - sporty'!$DK49/'Poradie - sporty'!AV49)</f>
        <v>0.125</v>
      </c>
      <c r="AW46" s="243">
        <f>IF('Poradie - sporty'!AW49="x",0,'Poradie - sporty'!$DK49/'Poradie - sporty'!AW49)</f>
        <v>0.5</v>
      </c>
      <c r="AX46" s="243">
        <f>IF('Poradie - sporty'!AX49="x",0,'Poradie - sporty'!$DK49/'Poradie - sporty'!AX49)</f>
        <v>0.5</v>
      </c>
      <c r="AY46" s="243">
        <f>IF('Poradie - sporty'!AY49="x",0,'Poradie - sporty'!$DK49/'Poradie - sporty'!AY49)</f>
        <v>0.2</v>
      </c>
      <c r="AZ46" s="243">
        <f>IF('Poradie - sporty'!AZ49="x",0,'Poradie - sporty'!$DK49/'Poradie - sporty'!AZ49)</f>
        <v>4.1666666666666664E-2</v>
      </c>
      <c r="BA46" s="243">
        <f>IF('Poradie - sporty'!BA49="x",0,'Poradie - sporty'!$DK49/'Poradie - sporty'!BA49)</f>
        <v>3.4482758620689655E-2</v>
      </c>
      <c r="BB46" s="243">
        <f>IF('Poradie - sporty'!BB49="x",0,'Poradie - sporty'!$DK49/'Poradie - sporty'!BB49)</f>
        <v>0</v>
      </c>
      <c r="BC46" s="243">
        <f>IF('Poradie - sporty'!BC49="x",0,'Poradie - sporty'!$DK49/'Poradie - sporty'!BC49)</f>
        <v>1</v>
      </c>
      <c r="BD46" s="243">
        <f>IF('Poradie - sporty'!BD49="x",0,'Poradie - sporty'!$DK49/'Poradie - sporty'!BD49)</f>
        <v>0.05</v>
      </c>
      <c r="BE46" s="243">
        <f>IF('Poradie - sporty'!BE49="x",0,'Poradie - sporty'!$DK49/'Poradie - sporty'!BE49)</f>
        <v>7.6923076923076927E-2</v>
      </c>
      <c r="BF46" s="243">
        <f>IF('Poradie - sporty'!BF49="x",0,'Poradie - sporty'!$DK49/'Poradie - sporty'!BF49)</f>
        <v>0.33333333333333331</v>
      </c>
      <c r="BG46" s="243">
        <f>IF('Poradie - sporty'!BG49="x",0,'Poradie - sporty'!$DK49/'Poradie - sporty'!BG49)</f>
        <v>0.2</v>
      </c>
      <c r="BH46" s="243">
        <f>IF('Poradie - sporty'!BH49="x",0,'Poradie - sporty'!$DK49/'Poradie - sporty'!BH49)</f>
        <v>1</v>
      </c>
      <c r="BI46" s="243">
        <f>IF('Poradie - sporty'!BI49="x",0,'Poradie - sporty'!$DK49/'Poradie - sporty'!BI49)</f>
        <v>1.8181818181818181E-2</v>
      </c>
      <c r="BJ46" s="243">
        <f>IF('Poradie - sporty'!BJ49="x",0,'Poradie - sporty'!$DK49/'Poradie - sporty'!BJ49)</f>
        <v>1</v>
      </c>
      <c r="BK46" s="243">
        <f>IF('Poradie - sporty'!BK49="x",0,'Poradie - sporty'!$DK49/'Poradie - sporty'!BK49)</f>
        <v>0.1111111111111111</v>
      </c>
      <c r="BL46" s="243">
        <f>IF('Poradie - sporty'!BL49="x",0,'Poradie - sporty'!$DK49/'Poradie - sporty'!BL49)</f>
        <v>0.1111111111111111</v>
      </c>
      <c r="BM46" s="243">
        <f>IF('Poradie - sporty'!BM49="x",0,'Poradie - sporty'!$DK49/'Poradie - sporty'!BM49)</f>
        <v>0.2857142857142857</v>
      </c>
      <c r="BN46" s="243">
        <f>IF('Poradie - sporty'!BN49="x",0,'Poradie - sporty'!$DK49/'Poradie - sporty'!BN49)</f>
        <v>4.1666666666666664E-2</v>
      </c>
      <c r="BO46" s="243">
        <f>IF('Poradie - sporty'!BO49="x",0,'Poradie - sporty'!$DK49/'Poradie - sporty'!BO49)</f>
        <v>1</v>
      </c>
      <c r="BP46" s="243">
        <f>IF('Poradie - sporty'!BP49="x",0,'Poradie - sporty'!$DK49/'Poradie - sporty'!BP49)</f>
        <v>0.125</v>
      </c>
      <c r="BQ46" s="243">
        <f>IF('Poradie - sporty'!BQ49="x",0,'Poradie - sporty'!$DK49/'Poradie - sporty'!BQ49)</f>
        <v>1.7241379310344827E-2</v>
      </c>
      <c r="BR46" s="243">
        <f>IF('Poradie - sporty'!BR49="x",0,'Poradie - sporty'!$DK49/'Poradie - sporty'!BR49)</f>
        <v>0.16666666666666666</v>
      </c>
      <c r="BS46" s="243">
        <f>IF('Poradie - sporty'!BS49="x",0,'Poradie - sporty'!$DK49/'Poradie - sporty'!BS49)</f>
        <v>3.125E-2</v>
      </c>
      <c r="BT46" s="243">
        <f>IF('Poradie - sporty'!BT49="x",0,'Poradie - sporty'!$DK49/'Poradie - sporty'!BT49)</f>
        <v>1</v>
      </c>
      <c r="BU46" s="243">
        <f>IF('Poradie - sporty'!BU49="x",0,'Poradie - sporty'!$DK49/'Poradie - sporty'!BU49)</f>
        <v>4.7619047619047616E-2</v>
      </c>
      <c r="BV46" s="243">
        <f>IF('Poradie - sporty'!BV49="x",0,'Poradie - sporty'!$DK49/'Poradie - sporty'!BV49)</f>
        <v>6.6666666666666666E-2</v>
      </c>
      <c r="BW46" s="243">
        <f>IF('Poradie - sporty'!BW49="x",0,'Poradie - sporty'!$DK49/'Poradie - sporty'!BW49)</f>
        <v>0.125</v>
      </c>
      <c r="BX46" s="243">
        <f>IF('Poradie - sporty'!BX49="x",0,'Poradie - sporty'!$DK49/'Poradie - sporty'!BX49)</f>
        <v>1</v>
      </c>
      <c r="BY46" s="243">
        <f>IF('Poradie - sporty'!BY49="x",0,'Poradie - sporty'!$DK49/'Poradie - sporty'!BY49)</f>
        <v>3.4482758620689655E-2</v>
      </c>
      <c r="BZ46" s="243">
        <f>IF('Poradie - sporty'!BZ49="x",0,'Poradie - sporty'!$DK49/'Poradie - sporty'!BZ49)</f>
        <v>0.25</v>
      </c>
      <c r="CA46" s="243">
        <f>IF('Poradie - sporty'!CA49="x",0,'Poradie - sporty'!$DK49/'Poradie - sporty'!CA49)</f>
        <v>3.2258064516129031E-2</v>
      </c>
      <c r="CB46" s="243">
        <f>IF('Poradie - sporty'!CB49="x",0,'Poradie - sporty'!$DK49/'Poradie - sporty'!CB49)</f>
        <v>0.5</v>
      </c>
      <c r="CC46" s="243">
        <f>IF('Poradie - sporty'!CC49="x",0,'Poradie - sporty'!$DK49/'Poradie - sporty'!CC49)</f>
        <v>0.33333333333333331</v>
      </c>
      <c r="CD46" s="243">
        <f>IF('Poradie - sporty'!CD49="x",0,'Poradie - sporty'!$DK49/'Poradie - sporty'!CD49)</f>
        <v>1</v>
      </c>
      <c r="CE46" s="243">
        <f>IF('Poradie - sporty'!CE49="x",0,'Poradie - sporty'!$DK49/'Poradie - sporty'!CE49)</f>
        <v>0.5</v>
      </c>
      <c r="CF46" s="243">
        <f>IF('Poradie - sporty'!CF49="x",0,'Poradie - sporty'!$DK49/'Poradie - sporty'!CF49)</f>
        <v>7.1428571428571425E-2</v>
      </c>
      <c r="CG46" s="243">
        <f>IF('Poradie - sporty'!CG49="x",0,'Poradie - sporty'!$DK49/'Poradie - sporty'!CG49)</f>
        <v>0.25</v>
      </c>
      <c r="CH46" s="243">
        <f>IF('Poradie - sporty'!CH49="x",0,'Poradie - sporty'!$DK49/'Poradie - sporty'!CH49)</f>
        <v>0.33333333333333331</v>
      </c>
      <c r="CI46" s="243">
        <f>IF('Poradie - sporty'!CI49="x",0,'Poradie - sporty'!$DK49/'Poradie - sporty'!CI49)</f>
        <v>4.5454545454545456E-2</v>
      </c>
      <c r="CJ46" s="243">
        <f>IF('Poradie - sporty'!CJ49="x",0,'Poradie - sporty'!$DK49/'Poradie - sporty'!CJ49)</f>
        <v>3.5087719298245612E-2</v>
      </c>
      <c r="CK46" s="243">
        <f>IF('Poradie - sporty'!CK49="x",0,'Poradie - sporty'!$DK49/'Poradie - sporty'!CK49)</f>
        <v>0</v>
      </c>
      <c r="CL46" s="243">
        <f>IF('Poradie - sporty'!CL49="x",0,'Poradie - sporty'!$DK49/'Poradie - sporty'!CL49)</f>
        <v>0.16666666666666666</v>
      </c>
      <c r="CM46" s="243">
        <f>IF('Poradie - sporty'!CM49="x",0,'Poradie - sporty'!$DK49/'Poradie - sporty'!CM49)</f>
        <v>0.2</v>
      </c>
      <c r="CN46" s="243">
        <f>IF('Poradie - sporty'!CN49="x",0,'Poradie - sporty'!$DK49/'Poradie - sporty'!CN49)</f>
        <v>1</v>
      </c>
      <c r="CO46" s="243">
        <f>IF('Poradie - sporty'!CO49="x",0,'Poradie - sporty'!$DK49/'Poradie - sporty'!CO49)</f>
        <v>0.5</v>
      </c>
      <c r="CP46" s="243">
        <f>IF('Poradie - sporty'!CP49="x",0,'Poradie - sporty'!$DK49/'Poradie - sporty'!CP49)</f>
        <v>5.8823529411764705E-2</v>
      </c>
      <c r="CQ46" s="243">
        <f>IF('Poradie - sporty'!CQ49="x",0,'Poradie - sporty'!$DK49/'Poradie - sporty'!CQ49)</f>
        <v>5.128205128205128E-2</v>
      </c>
      <c r="CR46" s="243">
        <f>IF('Poradie - sporty'!CR49="x",0,'Poradie - sporty'!$DK49/'Poradie - sporty'!CR49)</f>
        <v>0.33333333333333331</v>
      </c>
      <c r="CS46" s="243">
        <f>IF('Poradie - sporty'!CS49="x",0,'Poradie - sporty'!$DK49/'Poradie - sporty'!CS49)</f>
        <v>0.05</v>
      </c>
      <c r="CT46" s="243">
        <f>IF('Poradie - sporty'!CT49="x",0,'Poradie - sporty'!$DK49/'Poradie - sporty'!CT49)</f>
        <v>0.25</v>
      </c>
      <c r="CU46" s="243">
        <f>IF('Poradie - sporty'!CU49="x",0,'Poradie - sporty'!$DK49/'Poradie - sporty'!CU49)</f>
        <v>1</v>
      </c>
      <c r="CV46" s="243">
        <f>IF('Poradie - sporty'!CV49="x",0,'Poradie - sporty'!$DK49/'Poradie - sporty'!CV49)</f>
        <v>7.6923076923076927E-2</v>
      </c>
      <c r="CW46" s="243">
        <f>IF('Poradie - sporty'!CW49="x",0,'Poradie - sporty'!$DK49/'Poradie - sporty'!CW49)</f>
        <v>1</v>
      </c>
      <c r="CX46" s="243">
        <f>IF('Poradie - sporty'!CX49="x",0,'Poradie - sporty'!$DK49/'Poradie - sporty'!CX49)</f>
        <v>0.25</v>
      </c>
      <c r="CY46" s="243">
        <f>IF('Poradie - sporty'!CY49="x",0,'Poradie - sporty'!$DK49/'Poradie - sporty'!CY49)</f>
        <v>5.2631578947368418E-2</v>
      </c>
      <c r="CZ46" s="243">
        <f>IF('Poradie - sporty'!CZ49="x",0,'Poradie - sporty'!$DK49/'Poradie - sporty'!CZ49)</f>
        <v>8.3333333333333329E-2</v>
      </c>
      <c r="DA46" s="243">
        <f>IF('Poradie - sporty'!DA49="x",0,'Poradie - sporty'!$DK49/'Poradie - sporty'!DA49)</f>
        <v>1</v>
      </c>
      <c r="DB46" s="243">
        <f>IF('Poradie - sporty'!DB49="x",0,'Poradie - sporty'!$DK49/'Poradie - sporty'!DB49)</f>
        <v>1</v>
      </c>
      <c r="DC46" s="243">
        <f>IF('Poradie - sporty'!DC49="x",0,'Poradie - sporty'!$DK49/'Poradie - sporty'!DC49)</f>
        <v>5.128205128205128E-2</v>
      </c>
      <c r="DD46" s="243">
        <f>IF('Poradie - sporty'!DD49="x",0,'Poradie - sporty'!$DK49/'Poradie - sporty'!DD49)</f>
        <v>6.6666666666666666E-2</v>
      </c>
      <c r="DE46" s="243">
        <f>IF('Poradie - sporty'!DE49="x",0,'Poradie - sporty'!$DK49/'Poradie - sporty'!DE49)</f>
        <v>1</v>
      </c>
      <c r="DF46" s="243">
        <f>IF('Poradie - sporty'!DF49="x",0,'Poradie - sporty'!$DK49/'Poradie - sporty'!DF49)</f>
        <v>0.5</v>
      </c>
      <c r="DG46" s="243">
        <f>IF('Poradie - sporty'!DG49="x",0,'Poradie - sporty'!$DK49/'Poradie - sporty'!DG49)</f>
        <v>9.0909090909090912E-2</v>
      </c>
      <c r="DH46" s="243">
        <f>IF('Poradie - sporty'!DH49="x",0,'Poradie - sporty'!$DK49/'Poradie - sporty'!DH49)</f>
        <v>0.33333333333333331</v>
      </c>
      <c r="DI46" s="243">
        <f>IF('Poradie - sporty'!DI49="x",0,'Poradie - sporty'!$DK49/'Poradie - sporty'!DI49)</f>
        <v>7.1428571428571425E-2</v>
      </c>
    </row>
    <row r="47" spans="1:113" ht="14.25" customHeight="1" x14ac:dyDescent="0.25">
      <c r="A47" s="238" t="s">
        <v>49</v>
      </c>
      <c r="B47" s="243">
        <f>IF('Poradie - sporty'!B50="x",0,'Poradie - sporty'!$DK50/'Poradie - sporty'!B50)</f>
        <v>8.5714285714285715E-2</v>
      </c>
      <c r="C47" s="243">
        <f>IF('Poradie - sporty'!C50="x",0,'Poradie - sporty'!$DK50/'Poradie - sporty'!C50)</f>
        <v>0.15789473684210525</v>
      </c>
      <c r="D47" s="243">
        <f>IF('Poradie - sporty'!D50="x",0,'Poradie - sporty'!$DK50/'Poradie - sporty'!D50)</f>
        <v>0.3</v>
      </c>
      <c r="E47" s="243">
        <f>IF('Poradie - sporty'!E50="x",0,'Poradie - sporty'!$DK50/'Poradie - sporty'!E50)</f>
        <v>3.6809815950920248E-2</v>
      </c>
      <c r="F47" s="243">
        <f>IF('Poradie - sporty'!F50="x",0,'Poradie - sporty'!$DK50/'Poradie - sporty'!F50)</f>
        <v>0.13636363636363635</v>
      </c>
      <c r="G47" s="243">
        <f>IF('Poradie - sporty'!G50="x",0,'Poradie - sporty'!$DK50/'Poradie - sporty'!G50)</f>
        <v>4.9180327868852458E-2</v>
      </c>
      <c r="H47" s="243">
        <f>IF('Poradie - sporty'!H50="x",0,'Poradie - sporty'!$DK50/'Poradie - sporty'!H50)</f>
        <v>0</v>
      </c>
      <c r="I47" s="243">
        <f>IF('Poradie - sporty'!I50="x",0,'Poradie - sporty'!$DK50/'Poradie - sporty'!I50)</f>
        <v>0</v>
      </c>
      <c r="J47" s="243">
        <f>IF('Poradie - sporty'!J50="x",0,'Poradie - sporty'!$DK50/'Poradie - sporty'!J50)</f>
        <v>3.5714285714285712E-2</v>
      </c>
      <c r="K47" s="243">
        <f>IF('Poradie - sporty'!K50="x",0,'Poradie - sporty'!$DK50/'Poradie - sporty'!K50)</f>
        <v>0</v>
      </c>
      <c r="L47" s="243">
        <f>IF('Poradie - sporty'!L50="x",0,'Poradie - sporty'!$DK50/'Poradie - sporty'!L50)</f>
        <v>6.5217391304347824E-2</v>
      </c>
      <c r="M47" s="243">
        <f>IF('Poradie - sporty'!M50="x",0,'Poradie - sporty'!$DK50/'Poradie - sporty'!M50)</f>
        <v>0.5</v>
      </c>
      <c r="N47" s="243">
        <f>IF('Poradie - sporty'!N50="x",0,'Poradie - sporty'!$DK50/'Poradie - sporty'!N50)</f>
        <v>0</v>
      </c>
      <c r="O47" s="243">
        <f>IF('Poradie - sporty'!O50="x",0,'Poradie - sporty'!$DK50/'Poradie - sporty'!O50)</f>
        <v>0</v>
      </c>
      <c r="P47" s="243">
        <f>IF('Poradie - sporty'!P50="x",0,'Poradie - sporty'!$DK50/'Poradie - sporty'!P50)</f>
        <v>0.11538461538461539</v>
      </c>
      <c r="Q47" s="243">
        <f>IF('Poradie - sporty'!Q50="x",0,'Poradie - sporty'!$DK50/'Poradie - sporty'!Q50)</f>
        <v>8.1081081081081086E-2</v>
      </c>
      <c r="R47" s="243">
        <f>IF('Poradie - sporty'!R50="x",0,'Poradie - sporty'!$DK50/'Poradie - sporty'!R50)</f>
        <v>6.25E-2</v>
      </c>
      <c r="S47" s="243">
        <f>IF('Poradie - sporty'!S50="x",0,'Poradie - sporty'!$DK50/'Poradie - sporty'!S50)</f>
        <v>4.6875E-2</v>
      </c>
      <c r="T47" s="243">
        <f>IF('Poradie - sporty'!T50="x",0,'Poradie - sporty'!$DK50/'Poradie - sporty'!T50)</f>
        <v>0</v>
      </c>
      <c r="U47" s="243">
        <f>IF('Poradie - sporty'!U50="x",0,'Poradie - sporty'!$DK50/'Poradie - sporty'!U50)</f>
        <v>8.5714285714285715E-2</v>
      </c>
      <c r="V47" s="243">
        <f>IF('Poradie - sporty'!V50="x",0,'Poradie - sporty'!$DK50/'Poradie - sporty'!V50)</f>
        <v>3.7267080745341616E-2</v>
      </c>
      <c r="W47" s="243">
        <f>IF('Poradie - sporty'!W50="x",0,'Poradie - sporty'!$DK50/'Poradie - sporty'!W50)</f>
        <v>0.10714285714285714</v>
      </c>
      <c r="X47" s="243">
        <f>IF('Poradie - sporty'!X50="x",0,'Poradie - sporty'!$DK50/'Poradie - sporty'!X50)</f>
        <v>0</v>
      </c>
      <c r="Y47" s="243">
        <f>IF('Poradie - sporty'!Y50="x",0,'Poradie - sporty'!$DK50/'Poradie - sporty'!Y50)</f>
        <v>0</v>
      </c>
      <c r="Z47" s="243">
        <f>IF('Poradie - sporty'!Z50="x",0,'Poradie - sporty'!$DK50/'Poradie - sporty'!Z50)</f>
        <v>0</v>
      </c>
      <c r="AA47" s="243">
        <f>IF('Poradie - sporty'!AA50="x",0,'Poradie - sporty'!$DK50/'Poradie - sporty'!AA50)</f>
        <v>2.8708133971291867E-2</v>
      </c>
      <c r="AB47" s="243">
        <f>IF('Poradie - sporty'!AB50="x",0,'Poradie - sporty'!$DK50/'Poradie - sporty'!AB50)</f>
        <v>6.25E-2</v>
      </c>
      <c r="AC47" s="243">
        <f>IF('Poradie - sporty'!AC50="x",0,'Poradie - sporty'!$DK50/'Poradie - sporty'!AC50)</f>
        <v>0.04</v>
      </c>
      <c r="AD47" s="243">
        <f>IF('Poradie - sporty'!AD50="x",0,'Poradie - sporty'!$DK50/'Poradie - sporty'!AD50)</f>
        <v>5.4545454545454543E-2</v>
      </c>
      <c r="AE47" s="243">
        <f>IF('Poradie - sporty'!AE50="x",0,'Poradie - sporty'!$DK50/'Poradie - sporty'!AE50)</f>
        <v>6.1224489795918366E-2</v>
      </c>
      <c r="AF47" s="243">
        <f>IF('Poradie - sporty'!AF50="x",0,'Poradie - sporty'!$DK50/'Poradie - sporty'!AF50)</f>
        <v>0</v>
      </c>
      <c r="AG47" s="243">
        <f>IF('Poradie - sporty'!AG50="x",0,'Poradie - sporty'!$DK50/'Poradie - sporty'!AG50)</f>
        <v>0</v>
      </c>
      <c r="AH47" s="243">
        <f>IF('Poradie - sporty'!AH50="x",0,'Poradie - sporty'!$DK50/'Poradie - sporty'!AH50)</f>
        <v>0</v>
      </c>
      <c r="AI47" s="243">
        <f>IF('Poradie - sporty'!AI50="x",0,'Poradie - sporty'!$DK50/'Poradie - sporty'!AI50)</f>
        <v>2.7027027027027029E-2</v>
      </c>
      <c r="AJ47" s="243">
        <f>IF('Poradie - sporty'!AJ50="x",0,'Poradie - sporty'!$DK50/'Poradie - sporty'!AJ50)</f>
        <v>5.2631578947368418E-2</v>
      </c>
      <c r="AK47" s="243">
        <f>IF('Poradie - sporty'!AK50="x",0,'Poradie - sporty'!$DK50/'Poradie - sporty'!AK50)</f>
        <v>4.9180327868852458E-2</v>
      </c>
      <c r="AL47" s="243">
        <f>IF('Poradie - sporty'!AL50="x",0,'Poradie - sporty'!$DK50/'Poradie - sporty'!AL50)</f>
        <v>0</v>
      </c>
      <c r="AM47" s="243">
        <f>IF('Poradie - sporty'!AM50="x",0,'Poradie - sporty'!$DK50/'Poradie - sporty'!AM50)</f>
        <v>0.27272727272727271</v>
      </c>
      <c r="AN47" s="243">
        <f>IF('Poradie - sporty'!AN50="x",0,'Poradie - sporty'!$DK50/'Poradie - sporty'!AN50)</f>
        <v>7.3170731707317069E-2</v>
      </c>
      <c r="AO47" s="243">
        <f>IF('Poradie - sporty'!AO50="x",0,'Poradie - sporty'!$DK50/'Poradie - sporty'!AO50)</f>
        <v>0</v>
      </c>
      <c r="AP47" s="243">
        <f>IF('Poradie - sporty'!AP50="x",0,'Poradie - sporty'!$DK50/'Poradie - sporty'!AP50)</f>
        <v>0.1111111111111111</v>
      </c>
      <c r="AQ47" s="243">
        <f>IF('Poradie - sporty'!AQ50="x",0,'Poradie - sporty'!$DK50/'Poradie - sporty'!AQ50)</f>
        <v>0</v>
      </c>
      <c r="AR47" s="243">
        <f>IF('Poradie - sporty'!AR50="x",0,'Poradie - sporty'!$DK50/'Poradie - sporty'!AR50)</f>
        <v>9.6774193548387094E-2</v>
      </c>
      <c r="AS47" s="243">
        <f>IF('Poradie - sporty'!AS50="x",0,'Poradie - sporty'!$DK50/'Poradie - sporty'!AS50)</f>
        <v>3.5714285714285712E-2</v>
      </c>
      <c r="AT47" s="243">
        <f>IF('Poradie - sporty'!AT50="x",0,'Poradie - sporty'!$DK50/'Poradie - sporty'!AT50)</f>
        <v>5.6603773584905662E-2</v>
      </c>
      <c r="AU47" s="243">
        <f>IF('Poradie - sporty'!AU50="x",0,'Poradie - sporty'!$DK50/'Poradie - sporty'!AU50)</f>
        <v>0.15789473684210525</v>
      </c>
      <c r="AV47" s="243">
        <f>IF('Poradie - sporty'!AV50="x",0,'Poradie - sporty'!$DK50/'Poradie - sporty'!AV50)</f>
        <v>0</v>
      </c>
      <c r="AW47" s="243">
        <f>IF('Poradie - sporty'!AW50="x",0,'Poradie - sporty'!$DK50/'Poradie - sporty'!AW50)</f>
        <v>8.1081081081081086E-2</v>
      </c>
      <c r="AX47" s="243">
        <f>IF('Poradie - sporty'!AX50="x",0,'Poradie - sporty'!$DK50/'Poradie - sporty'!AX50)</f>
        <v>0.15</v>
      </c>
      <c r="AY47" s="243">
        <f>IF('Poradie - sporty'!AY50="x",0,'Poradie - sporty'!$DK50/'Poradie - sporty'!AY50)</f>
        <v>6.9767441860465115E-2</v>
      </c>
      <c r="AZ47" s="243">
        <f>IF('Poradie - sporty'!AZ50="x",0,'Poradie - sporty'!$DK50/'Poradie - sporty'!AZ50)</f>
        <v>0</v>
      </c>
      <c r="BA47" s="243">
        <f>IF('Poradie - sporty'!BA50="x",0,'Poradie - sporty'!$DK50/'Poradie - sporty'!BA50)</f>
        <v>9.375E-2</v>
      </c>
      <c r="BB47" s="243">
        <f>IF('Poradie - sporty'!BB50="x",0,'Poradie - sporty'!$DK50/'Poradie - sporty'!BB50)</f>
        <v>5.3571428571428568E-2</v>
      </c>
      <c r="BC47" s="243">
        <f>IF('Poradie - sporty'!BC50="x",0,'Poradie - sporty'!$DK50/'Poradie - sporty'!BC50)</f>
        <v>0</v>
      </c>
      <c r="BD47" s="243">
        <f>IF('Poradie - sporty'!BD50="x",0,'Poradie - sporty'!$DK50/'Poradie - sporty'!BD50)</f>
        <v>0</v>
      </c>
      <c r="BE47" s="243">
        <f>IF('Poradie - sporty'!BE50="x",0,'Poradie - sporty'!$DK50/'Poradie - sporty'!BE50)</f>
        <v>0.1111111111111111</v>
      </c>
      <c r="BF47" s="243">
        <f>IF('Poradie - sporty'!BF50="x",0,'Poradie - sporty'!$DK50/'Poradie - sporty'!BF50)</f>
        <v>8.8235294117647065E-2</v>
      </c>
      <c r="BG47" s="243">
        <f>IF('Poradie - sporty'!BG50="x",0,'Poradie - sporty'!$DK50/'Poradie - sporty'!BG50)</f>
        <v>0.21428571428571427</v>
      </c>
      <c r="BH47" s="243">
        <f>IF('Poradie - sporty'!BH50="x",0,'Poradie - sporty'!$DK50/'Poradie - sporty'!BH50)</f>
        <v>7.1428571428571425E-2</v>
      </c>
      <c r="BI47" s="243">
        <f>IF('Poradie - sporty'!BI50="x",0,'Poradie - sporty'!$DK50/'Poradie - sporty'!BI50)</f>
        <v>0.12</v>
      </c>
      <c r="BJ47" s="243">
        <f>IF('Poradie - sporty'!BJ50="x",0,'Poradie - sporty'!$DK50/'Poradie - sporty'!BJ50)</f>
        <v>6.8181818181818177E-2</v>
      </c>
      <c r="BK47" s="243">
        <f>IF('Poradie - sporty'!BK50="x",0,'Poradie - sporty'!$DK50/'Poradie - sporty'!BK50)</f>
        <v>0</v>
      </c>
      <c r="BL47" s="243">
        <f>IF('Poradie - sporty'!BL50="x",0,'Poradie - sporty'!$DK50/'Poradie - sporty'!BL50)</f>
        <v>0</v>
      </c>
      <c r="BM47" s="243">
        <f>IF('Poradie - sporty'!BM50="x",0,'Poradie - sporty'!$DK50/'Poradie - sporty'!BM50)</f>
        <v>0</v>
      </c>
      <c r="BN47" s="243">
        <f>IF('Poradie - sporty'!BN50="x",0,'Poradie - sporty'!$DK50/'Poradie - sporty'!BN50)</f>
        <v>0</v>
      </c>
      <c r="BO47" s="243">
        <f>IF('Poradie - sporty'!BO50="x",0,'Poradie - sporty'!$DK50/'Poradie - sporty'!BO50)</f>
        <v>6.5217391304347824E-2</v>
      </c>
      <c r="BP47" s="243">
        <f>IF('Poradie - sporty'!BP50="x",0,'Poradie - sporty'!$DK50/'Poradie - sporty'!BP50)</f>
        <v>0</v>
      </c>
      <c r="BQ47" s="243">
        <f>IF('Poradie - sporty'!BQ50="x",0,'Poradie - sporty'!$DK50/'Poradie - sporty'!BQ50)</f>
        <v>0</v>
      </c>
      <c r="BR47" s="243">
        <f>IF('Poradie - sporty'!BR50="x",0,'Poradie - sporty'!$DK50/'Poradie - sporty'!BR50)</f>
        <v>3.9473684210526314E-2</v>
      </c>
      <c r="BS47" s="243">
        <f>IF('Poradie - sporty'!BS50="x",0,'Poradie - sporty'!$DK50/'Poradie - sporty'!BS50)</f>
        <v>0</v>
      </c>
      <c r="BT47" s="243">
        <f>IF('Poradie - sporty'!BT50="x",0,'Poradie - sporty'!$DK50/'Poradie - sporty'!BT50)</f>
        <v>0.1</v>
      </c>
      <c r="BU47" s="243">
        <f>IF('Poradie - sporty'!BU50="x",0,'Poradie - sporty'!$DK50/'Poradie - sporty'!BU50)</f>
        <v>6.6666666666666666E-2</v>
      </c>
      <c r="BV47" s="243">
        <f>IF('Poradie - sporty'!BV50="x",0,'Poradie - sporty'!$DK50/'Poradie - sporty'!BV50)</f>
        <v>0</v>
      </c>
      <c r="BW47" s="243">
        <f>IF('Poradie - sporty'!BW50="x",0,'Poradie - sporty'!$DK50/'Poradie - sporty'!BW50)</f>
        <v>0</v>
      </c>
      <c r="BX47" s="243">
        <f>IF('Poradie - sporty'!BX50="x",0,'Poradie - sporty'!$DK50/'Poradie - sporty'!BX50)</f>
        <v>0.16666666666666666</v>
      </c>
      <c r="BY47" s="243">
        <f>IF('Poradie - sporty'!BY50="x",0,'Poradie - sporty'!$DK50/'Poradie - sporty'!BY50)</f>
        <v>0</v>
      </c>
      <c r="BZ47" s="243">
        <f>IF('Poradie - sporty'!BZ50="x",0,'Poradie - sporty'!$DK50/'Poradie - sporty'!BZ50)</f>
        <v>0</v>
      </c>
      <c r="CA47" s="243">
        <f>IF('Poradie - sporty'!CA50="x",0,'Poradie - sporty'!$DK50/'Poradie - sporty'!CA50)</f>
        <v>9.375E-2</v>
      </c>
      <c r="CB47" s="243">
        <f>IF('Poradie - sporty'!CB50="x",0,'Poradie - sporty'!$DK50/'Poradie - sporty'!CB50)</f>
        <v>4.7619047619047616E-2</v>
      </c>
      <c r="CC47" s="243">
        <f>IF('Poradie - sporty'!CC50="x",0,'Poradie - sporty'!$DK50/'Poradie - sporty'!CC50)</f>
        <v>0</v>
      </c>
      <c r="CD47" s="243">
        <f>IF('Poradie - sporty'!CD50="x",0,'Poradie - sporty'!$DK50/'Poradie - sporty'!CD50)</f>
        <v>0.04</v>
      </c>
      <c r="CE47" s="243">
        <f>IF('Poradie - sporty'!CE50="x",0,'Poradie - sporty'!$DK50/'Poradie - sporty'!CE50)</f>
        <v>9.375E-2</v>
      </c>
      <c r="CF47" s="243">
        <f>IF('Poradie - sporty'!CF50="x",0,'Poradie - sporty'!$DK50/'Poradie - sporty'!CF50)</f>
        <v>0.16666666666666666</v>
      </c>
      <c r="CG47" s="243">
        <f>IF('Poradie - sporty'!CG50="x",0,'Poradie - sporty'!$DK50/'Poradie - sporty'!CG50)</f>
        <v>3.5294117647058823E-2</v>
      </c>
      <c r="CH47" s="243">
        <f>IF('Poradie - sporty'!CH50="x",0,'Poradie - sporty'!$DK50/'Poradie - sporty'!CH50)</f>
        <v>4.7244094488188976E-2</v>
      </c>
      <c r="CI47" s="243">
        <f>IF('Poradie - sporty'!CI50="x",0,'Poradie - sporty'!$DK50/'Poradie - sporty'!CI50)</f>
        <v>4.6511627906976744E-2</v>
      </c>
      <c r="CJ47" s="243">
        <f>IF('Poradie - sporty'!CJ50="x",0,'Poradie - sporty'!$DK50/'Poradie - sporty'!CJ50)</f>
        <v>0.6</v>
      </c>
      <c r="CK47" s="243">
        <f>IF('Poradie - sporty'!CK50="x",0,'Poradie - sporty'!$DK50/'Poradie - sporty'!CK50)</f>
        <v>0</v>
      </c>
      <c r="CL47" s="243">
        <f>IF('Poradie - sporty'!CL50="x",0,'Poradie - sporty'!$DK50/'Poradie - sporty'!CL50)</f>
        <v>0.1875</v>
      </c>
      <c r="CM47" s="243">
        <f>IF('Poradie - sporty'!CM50="x",0,'Poradie - sporty'!$DK50/'Poradie - sporty'!CM50)</f>
        <v>7.8947368421052627E-2</v>
      </c>
      <c r="CN47" s="243">
        <f>IF('Poradie - sporty'!CN50="x",0,'Poradie - sporty'!$DK50/'Poradie - sporty'!CN50)</f>
        <v>0</v>
      </c>
      <c r="CO47" s="243">
        <f>IF('Poradie - sporty'!CO50="x",0,'Poradie - sporty'!$DK50/'Poradie - sporty'!CO50)</f>
        <v>6.5217391304347824E-2</v>
      </c>
      <c r="CP47" s="243">
        <f>IF('Poradie - sporty'!CP50="x",0,'Poradie - sporty'!$DK50/'Poradie - sporty'!CP50)</f>
        <v>0</v>
      </c>
      <c r="CQ47" s="243">
        <f>IF('Poradie - sporty'!CQ50="x",0,'Poradie - sporty'!$DK50/'Poradie - sporty'!CQ50)</f>
        <v>0</v>
      </c>
      <c r="CR47" s="243">
        <f>IF('Poradie - sporty'!CR50="x",0,'Poradie - sporty'!$DK50/'Poradie - sporty'!CR50)</f>
        <v>5.4545454545454543E-2</v>
      </c>
      <c r="CS47" s="243">
        <f>IF('Poradie - sporty'!CS50="x",0,'Poradie - sporty'!$DK50/'Poradie - sporty'!CS50)</f>
        <v>7.6923076923076927E-2</v>
      </c>
      <c r="CT47" s="243">
        <f>IF('Poradie - sporty'!CT50="x",0,'Poradie - sporty'!$DK50/'Poradie - sporty'!CT50)</f>
        <v>5.5555555555555552E-2</v>
      </c>
      <c r="CU47" s="243">
        <f>IF('Poradie - sporty'!CU50="x",0,'Poradie - sporty'!$DK50/'Poradie - sporty'!CU50)</f>
        <v>0</v>
      </c>
      <c r="CV47" s="243">
        <f>IF('Poradie - sporty'!CV50="x",0,'Poradie - sporty'!$DK50/'Poradie - sporty'!CV50)</f>
        <v>0</v>
      </c>
      <c r="CW47" s="243">
        <f>IF('Poradie - sporty'!CW50="x",0,'Poradie - sporty'!$DK50/'Poradie - sporty'!CW50)</f>
        <v>0</v>
      </c>
      <c r="CX47" s="243">
        <f>IF('Poradie - sporty'!CX50="x",0,'Poradie - sporty'!$DK50/'Poradie - sporty'!CX50)</f>
        <v>0.10714285714285714</v>
      </c>
      <c r="CY47" s="243">
        <f>IF('Poradie - sporty'!CY50="x",0,'Poradie - sporty'!$DK50/'Poradie - sporty'!CY50)</f>
        <v>8.3333333333333329E-2</v>
      </c>
      <c r="CZ47" s="243">
        <f>IF('Poradie - sporty'!CZ50="x",0,'Poradie - sporty'!$DK50/'Poradie - sporty'!CZ50)</f>
        <v>0.16666666666666666</v>
      </c>
      <c r="DA47" s="243">
        <f>IF('Poradie - sporty'!DA50="x",0,'Poradie - sporty'!$DK50/'Poradie - sporty'!DA50)</f>
        <v>1</v>
      </c>
      <c r="DB47" s="243">
        <f>IF('Poradie - sporty'!DB50="x",0,'Poradie - sporty'!$DK50/'Poradie - sporty'!DB50)</f>
        <v>6.6666666666666666E-2</v>
      </c>
      <c r="DC47" s="243">
        <f>IF('Poradie - sporty'!DC50="x",0,'Poradie - sporty'!$DK50/'Poradie - sporty'!DC50)</f>
        <v>0</v>
      </c>
      <c r="DD47" s="243">
        <f>IF('Poradie - sporty'!DD50="x",0,'Poradie - sporty'!$DK50/'Poradie - sporty'!DD50)</f>
        <v>7.6923076923076927E-2</v>
      </c>
      <c r="DE47" s="243">
        <f>IF('Poradie - sporty'!DE50="x",0,'Poradie - sporty'!$DK50/'Poradie - sporty'!DE50)</f>
        <v>0.6</v>
      </c>
      <c r="DF47" s="243">
        <f>IF('Poradie - sporty'!DF50="x",0,'Poradie - sporty'!$DK50/'Poradie - sporty'!DF50)</f>
        <v>0</v>
      </c>
      <c r="DG47" s="243">
        <f>IF('Poradie - sporty'!DG50="x",0,'Poradie - sporty'!$DK50/'Poradie - sporty'!DG50)</f>
        <v>0</v>
      </c>
      <c r="DH47" s="243">
        <f>IF('Poradie - sporty'!DH50="x",0,'Poradie - sporty'!$DK50/'Poradie - sporty'!DH50)</f>
        <v>7.3170731707317069E-2</v>
      </c>
      <c r="DI47" s="243">
        <f>IF('Poradie - sporty'!DI50="x",0,'Poradie - sporty'!$DK50/'Poradie - sporty'!DI50)</f>
        <v>0</v>
      </c>
    </row>
    <row r="48" spans="1:113" ht="14.25" customHeight="1" x14ac:dyDescent="0.25">
      <c r="A48" s="239" t="s">
        <v>50</v>
      </c>
      <c r="B48" s="243">
        <f>IF('Poradie - sporty'!B51="x",0,'Poradie - sporty'!$DK51/'Poradie - sporty'!B51)</f>
        <v>8.8235294117647065E-2</v>
      </c>
      <c r="C48" s="243">
        <f>IF('Poradie - sporty'!C51="x",0,'Poradie - sporty'!$DK51/'Poradie - sporty'!C51)</f>
        <v>5.3571428571428568E-2</v>
      </c>
      <c r="D48" s="243">
        <f>IF('Poradie - sporty'!D51="x",0,'Poradie - sporty'!$DK51/'Poradie - sporty'!D51)</f>
        <v>0.1875</v>
      </c>
      <c r="E48" s="243">
        <f>IF('Poradie - sporty'!E51="x",0,'Poradie - sporty'!$DK51/'Poradie - sporty'!E51)</f>
        <v>0.10714285714285714</v>
      </c>
      <c r="F48" s="243">
        <f>IF('Poradie - sporty'!F51="x",0,'Poradie - sporty'!$DK51/'Poradie - sporty'!F51)</f>
        <v>5.3571428571428568E-2</v>
      </c>
      <c r="G48" s="243">
        <f>IF('Poradie - sporty'!G51="x",0,'Poradie - sporty'!$DK51/'Poradie - sporty'!G51)</f>
        <v>0.10714285714285714</v>
      </c>
      <c r="H48" s="243">
        <f>IF('Poradie - sporty'!H51="x",0,'Poradie - sporty'!$DK51/'Poradie - sporty'!H51)</f>
        <v>0</v>
      </c>
      <c r="I48" s="243">
        <f>IF('Poradie - sporty'!I51="x",0,'Poradie - sporty'!$DK51/'Poradie - sporty'!I51)</f>
        <v>0.125</v>
      </c>
      <c r="J48" s="243">
        <f>IF('Poradie - sporty'!J51="x",0,'Poradie - sporty'!$DK51/'Poradie - sporty'!J51)</f>
        <v>4.2857142857142858E-2</v>
      </c>
      <c r="K48" s="243">
        <f>IF('Poradie - sporty'!K51="x",0,'Poradie - sporty'!$DK51/'Poradie - sporty'!K51)</f>
        <v>0</v>
      </c>
      <c r="L48" s="243">
        <f>IF('Poradie - sporty'!L51="x",0,'Poradie - sporty'!$DK51/'Poradie - sporty'!L51)</f>
        <v>5.3571428571428568E-2</v>
      </c>
      <c r="M48" s="243">
        <f>IF('Poradie - sporty'!M51="x",0,'Poradie - sporty'!$DK51/'Poradie - sporty'!M51)</f>
        <v>0.75</v>
      </c>
      <c r="N48" s="243">
        <f>IF('Poradie - sporty'!N51="x",0,'Poradie - sporty'!$DK51/'Poradie - sporty'!N51)</f>
        <v>0</v>
      </c>
      <c r="O48" s="243">
        <f>IF('Poradie - sporty'!O51="x",0,'Poradie - sporty'!$DK51/'Poradie - sporty'!O51)</f>
        <v>4.8387096774193547E-2</v>
      </c>
      <c r="P48" s="243">
        <f>IF('Poradie - sporty'!P51="x",0,'Poradie - sporty'!$DK51/'Poradie - sporty'!P51)</f>
        <v>8.8235294117647065E-2</v>
      </c>
      <c r="Q48" s="243">
        <f>IF('Poradie - sporty'!Q51="x",0,'Poradie - sporty'!$DK51/'Poradie - sporty'!Q51)</f>
        <v>4.2857142857142858E-2</v>
      </c>
      <c r="R48" s="243">
        <f>IF('Poradie - sporty'!R51="x",0,'Poradie - sporty'!$DK51/'Poradie - sporty'!R51)</f>
        <v>0.1875</v>
      </c>
      <c r="S48" s="243">
        <f>IF('Poradie - sporty'!S51="x",0,'Poradie - sporty'!$DK51/'Poradie - sporty'!S51)</f>
        <v>6.25E-2</v>
      </c>
      <c r="T48" s="243">
        <f>IF('Poradie - sporty'!T51="x",0,'Poradie - sporty'!$DK51/'Poradie - sporty'!T51)</f>
        <v>0</v>
      </c>
      <c r="U48" s="243">
        <f>IF('Poradie - sporty'!U51="x",0,'Poradie - sporty'!$DK51/'Poradie - sporty'!U51)</f>
        <v>5.3571428571428568E-2</v>
      </c>
      <c r="V48" s="243">
        <f>IF('Poradie - sporty'!V51="x",0,'Poradie - sporty'!$DK51/'Poradie - sporty'!V51)</f>
        <v>4.6875E-2</v>
      </c>
      <c r="W48" s="243">
        <f>IF('Poradie - sporty'!W51="x",0,'Poradie - sporty'!$DK51/'Poradie - sporty'!W51)</f>
        <v>0.25</v>
      </c>
      <c r="X48" s="243">
        <f>IF('Poradie - sporty'!X51="x",0,'Poradie - sporty'!$DK51/'Poradie - sporty'!X51)</f>
        <v>0.1875</v>
      </c>
      <c r="Y48" s="243">
        <f>IF('Poradie - sporty'!Y51="x",0,'Poradie - sporty'!$DK51/'Poradie - sporty'!Y51)</f>
        <v>0.1875</v>
      </c>
      <c r="Z48" s="243">
        <f>IF('Poradie - sporty'!Z51="x",0,'Poradie - sporty'!$DK51/'Poradie - sporty'!Z51)</f>
        <v>2.1739130434782608E-2</v>
      </c>
      <c r="AA48" s="243">
        <f>IF('Poradie - sporty'!AA51="x",0,'Poradie - sporty'!$DK51/'Poradie - sporty'!AA51)</f>
        <v>4.4117647058823532E-2</v>
      </c>
      <c r="AB48" s="243">
        <f>IF('Poradie - sporty'!AB51="x",0,'Poradie - sporty'!$DK51/'Poradie - sporty'!AB51)</f>
        <v>0.13636363636363635</v>
      </c>
      <c r="AC48" s="243">
        <f>IF('Poradie - sporty'!AC51="x",0,'Poradie - sporty'!$DK51/'Poradie - sporty'!AC51)</f>
        <v>0.15</v>
      </c>
      <c r="AD48" s="243">
        <f>IF('Poradie - sporty'!AD51="x",0,'Poradie - sporty'!$DK51/'Poradie - sporty'!AD51)</f>
        <v>0.06</v>
      </c>
      <c r="AE48" s="243">
        <f>IF('Poradie - sporty'!AE51="x",0,'Poradie - sporty'!$DK51/'Poradie - sporty'!AE51)</f>
        <v>0.1</v>
      </c>
      <c r="AF48" s="243">
        <f>IF('Poradie - sporty'!AF51="x",0,'Poradie - sporty'!$DK51/'Poradie - sporty'!AF51)</f>
        <v>0</v>
      </c>
      <c r="AG48" s="243">
        <f>IF('Poradie - sporty'!AG51="x",0,'Poradie - sporty'!$DK51/'Poradie - sporty'!AG51)</f>
        <v>6.8181818181818177E-2</v>
      </c>
      <c r="AH48" s="243">
        <f>IF('Poradie - sporty'!AH51="x",0,'Poradie - sporty'!$DK51/'Poradie - sporty'!AH51)</f>
        <v>3.2608695652173912E-2</v>
      </c>
      <c r="AI48" s="243">
        <f>IF('Poradie - sporty'!AI51="x",0,'Poradie - sporty'!$DK51/'Poradie - sporty'!AI51)</f>
        <v>0.10714285714285714</v>
      </c>
      <c r="AJ48" s="243">
        <f>IF('Poradie - sporty'!AJ51="x",0,'Poradie - sporty'!$DK51/'Poradie - sporty'!AJ51)</f>
        <v>6.25E-2</v>
      </c>
      <c r="AK48" s="243">
        <f>IF('Poradie - sporty'!AK51="x",0,'Poradie - sporty'!$DK51/'Poradie - sporty'!AK51)</f>
        <v>8.8235294117647065E-2</v>
      </c>
      <c r="AL48" s="243">
        <f>IF('Poradie - sporty'!AL51="x",0,'Poradie - sporty'!$DK51/'Poradie - sporty'!AL51)</f>
        <v>6.5217391304347824E-2</v>
      </c>
      <c r="AM48" s="243">
        <f>IF('Poradie - sporty'!AM51="x",0,'Poradie - sporty'!$DK51/'Poradie - sporty'!AM51)</f>
        <v>0</v>
      </c>
      <c r="AN48" s="243">
        <f>IF('Poradie - sporty'!AN51="x",0,'Poradie - sporty'!$DK51/'Poradie - sporty'!AN51)</f>
        <v>7.8947368421052627E-2</v>
      </c>
      <c r="AO48" s="243">
        <f>IF('Poradie - sporty'!AO51="x",0,'Poradie - sporty'!$DK51/'Poradie - sporty'!AO51)</f>
        <v>7.1428571428571425E-2</v>
      </c>
      <c r="AP48" s="243">
        <f>IF('Poradie - sporty'!AP51="x",0,'Poradie - sporty'!$DK51/'Poradie - sporty'!AP51)</f>
        <v>0.21428571428571427</v>
      </c>
      <c r="AQ48" s="243">
        <f>IF('Poradie - sporty'!AQ51="x",0,'Poradie - sporty'!$DK51/'Poradie - sporty'!AQ51)</f>
        <v>0.13636363636363635</v>
      </c>
      <c r="AR48" s="243">
        <f>IF('Poradie - sporty'!AR51="x",0,'Poradie - sporty'!$DK51/'Poradie - sporty'!AR51)</f>
        <v>3.4883720930232558E-2</v>
      </c>
      <c r="AS48" s="243">
        <f>IF('Poradie - sporty'!AS51="x",0,'Poradie - sporty'!$DK51/'Poradie - sporty'!AS51)</f>
        <v>0.5</v>
      </c>
      <c r="AT48" s="243">
        <f>IF('Poradie - sporty'!AT51="x",0,'Poradie - sporty'!$DK51/'Poradie - sporty'!AT51)</f>
        <v>0.13636363636363635</v>
      </c>
      <c r="AU48" s="243">
        <f>IF('Poradie - sporty'!AU51="x",0,'Poradie - sporty'!$DK51/'Poradie - sporty'!AU51)</f>
        <v>0.21428571428571427</v>
      </c>
      <c r="AV48" s="243">
        <f>IF('Poradie - sporty'!AV51="x",0,'Poradie - sporty'!$DK51/'Poradie - sporty'!AV51)</f>
        <v>0</v>
      </c>
      <c r="AW48" s="243">
        <f>IF('Poradie - sporty'!AW51="x",0,'Poradie - sporty'!$DK51/'Poradie - sporty'!AW51)</f>
        <v>0</v>
      </c>
      <c r="AX48" s="243">
        <f>IF('Poradie - sporty'!AX51="x",0,'Poradie - sporty'!$DK51/'Poradie - sporty'!AX51)</f>
        <v>0.125</v>
      </c>
      <c r="AY48" s="243">
        <f>IF('Poradie - sporty'!AY51="x",0,'Poradie - sporty'!$DK51/'Poradie - sporty'!AY51)</f>
        <v>5.5555555555555552E-2</v>
      </c>
      <c r="AZ48" s="243">
        <f>IF('Poradie - sporty'!AZ51="x",0,'Poradie - sporty'!$DK51/'Poradie - sporty'!AZ51)</f>
        <v>0</v>
      </c>
      <c r="BA48" s="243">
        <f>IF('Poradie - sporty'!BA51="x",0,'Poradie - sporty'!$DK51/'Poradie - sporty'!BA51)</f>
        <v>8.8235294117647065E-2</v>
      </c>
      <c r="BB48" s="243">
        <f>IF('Poradie - sporty'!BB51="x",0,'Poradie - sporty'!$DK51/'Poradie - sporty'!BB51)</f>
        <v>0.10714285714285714</v>
      </c>
      <c r="BC48" s="243">
        <f>IF('Poradie - sporty'!BC51="x",0,'Poradie - sporty'!$DK51/'Poradie - sporty'!BC51)</f>
        <v>8.8235294117647065E-2</v>
      </c>
      <c r="BD48" s="243">
        <f>IF('Poradie - sporty'!BD51="x",0,'Poradie - sporty'!$DK51/'Poradie - sporty'!BD51)</f>
        <v>0</v>
      </c>
      <c r="BE48" s="243">
        <f>IF('Poradie - sporty'!BE51="x",0,'Poradie - sporty'!$DK51/'Poradie - sporty'!BE51)</f>
        <v>0.1875</v>
      </c>
      <c r="BF48" s="243">
        <f>IF('Poradie - sporty'!BF51="x",0,'Poradie - sporty'!$DK51/'Poradie - sporty'!BF51)</f>
        <v>0.05</v>
      </c>
      <c r="BG48" s="243">
        <f>IF('Poradie - sporty'!BG51="x",0,'Poradie - sporty'!$DK51/'Poradie - sporty'!BG51)</f>
        <v>0</v>
      </c>
      <c r="BH48" s="243">
        <f>IF('Poradie - sporty'!BH51="x",0,'Poradie - sporty'!$DK51/'Poradie - sporty'!BH51)</f>
        <v>3.1914893617021274E-2</v>
      </c>
      <c r="BI48" s="243">
        <f>IF('Poradie - sporty'!BI51="x",0,'Poradie - sporty'!$DK51/'Poradie - sporty'!BI51)</f>
        <v>0.13636363636363635</v>
      </c>
      <c r="BJ48" s="243">
        <f>IF('Poradie - sporty'!BJ51="x",0,'Poradie - sporty'!$DK51/'Poradie - sporty'!BJ51)</f>
        <v>6.8181818181818177E-2</v>
      </c>
      <c r="BK48" s="243">
        <f>IF('Poradie - sporty'!BK51="x",0,'Poradie - sporty'!$DK51/'Poradie - sporty'!BK51)</f>
        <v>0.1111111111111111</v>
      </c>
      <c r="BL48" s="243">
        <f>IF('Poradie - sporty'!BL51="x",0,'Poradie - sporty'!$DK51/'Poradie - sporty'!BL51)</f>
        <v>0.15</v>
      </c>
      <c r="BM48" s="243">
        <f>IF('Poradie - sporty'!BM51="x",0,'Poradie - sporty'!$DK51/'Poradie - sporty'!BM51)</f>
        <v>0</v>
      </c>
      <c r="BN48" s="243">
        <f>IF('Poradie - sporty'!BN51="x",0,'Poradie - sporty'!$DK51/'Poradie - sporty'!BN51)</f>
        <v>0</v>
      </c>
      <c r="BO48" s="243">
        <f>IF('Poradie - sporty'!BO51="x",0,'Poradie - sporty'!$DK51/'Poradie - sporty'!BO51)</f>
        <v>0.05</v>
      </c>
      <c r="BP48" s="243">
        <f>IF('Poradie - sporty'!BP51="x",0,'Poradie - sporty'!$DK51/'Poradie - sporty'!BP51)</f>
        <v>5.7692307692307696E-2</v>
      </c>
      <c r="BQ48" s="243">
        <f>IF('Poradie - sporty'!BQ51="x",0,'Poradie - sporty'!$DK51/'Poradie - sporty'!BQ51)</f>
        <v>0.1</v>
      </c>
      <c r="BR48" s="243">
        <f>IF('Poradie - sporty'!BR51="x",0,'Poradie - sporty'!$DK51/'Poradie - sporty'!BR51)</f>
        <v>0.1875</v>
      </c>
      <c r="BS48" s="243">
        <f>IF('Poradie - sporty'!BS51="x",0,'Poradie - sporty'!$DK51/'Poradie - sporty'!BS51)</f>
        <v>0</v>
      </c>
      <c r="BT48" s="243">
        <f>IF('Poradie - sporty'!BT51="x",0,'Poradie - sporty'!$DK51/'Poradie - sporty'!BT51)</f>
        <v>6.1224489795918366E-2</v>
      </c>
      <c r="BU48" s="243">
        <f>IF('Poradie - sporty'!BU51="x",0,'Poradie - sporty'!$DK51/'Poradie - sporty'!BU51)</f>
        <v>5.5555555555555552E-2</v>
      </c>
      <c r="BV48" s="243">
        <f>IF('Poradie - sporty'!BV51="x",0,'Poradie - sporty'!$DK51/'Poradie - sporty'!BV51)</f>
        <v>1</v>
      </c>
      <c r="BW48" s="243">
        <f>IF('Poradie - sporty'!BW51="x",0,'Poradie - sporty'!$DK51/'Poradie - sporty'!BW51)</f>
        <v>0.75</v>
      </c>
      <c r="BX48" s="243">
        <f>IF('Poradie - sporty'!BX51="x",0,'Poradie - sporty'!$DK51/'Poradie - sporty'!BX51)</f>
        <v>0</v>
      </c>
      <c r="BY48" s="243">
        <f>IF('Poradie - sporty'!BY51="x",0,'Poradie - sporty'!$DK51/'Poradie - sporty'!BY51)</f>
        <v>0.375</v>
      </c>
      <c r="BZ48" s="243">
        <f>IF('Poradie - sporty'!BZ51="x",0,'Poradie - sporty'!$DK51/'Poradie - sporty'!BZ51)</f>
        <v>0.23076923076923078</v>
      </c>
      <c r="CA48" s="243">
        <f>IF('Poradie - sporty'!CA51="x",0,'Poradie - sporty'!$DK51/'Poradie - sporty'!CA51)</f>
        <v>0.3</v>
      </c>
      <c r="CB48" s="243">
        <f>IF('Poradie - sporty'!CB51="x",0,'Poradie - sporty'!$DK51/'Poradie - sporty'!CB51)</f>
        <v>2.6785714285714284E-2</v>
      </c>
      <c r="CC48" s="243">
        <f>IF('Poradie - sporty'!CC51="x",0,'Poradie - sporty'!$DK51/'Poradie - sporty'!CC51)</f>
        <v>0</v>
      </c>
      <c r="CD48" s="243">
        <f>IF('Poradie - sporty'!CD51="x",0,'Poradie - sporty'!$DK51/'Poradie - sporty'!CD51)</f>
        <v>0.75</v>
      </c>
      <c r="CE48" s="243">
        <f>IF('Poradie - sporty'!CE51="x",0,'Poradie - sporty'!$DK51/'Poradie - sporty'!CE51)</f>
        <v>6.5217391304347824E-2</v>
      </c>
      <c r="CF48" s="243">
        <f>IF('Poradie - sporty'!CF51="x",0,'Poradie - sporty'!$DK51/'Poradie - sporty'!CF51)</f>
        <v>5.5555555555555552E-2</v>
      </c>
      <c r="CG48" s="243">
        <f>IF('Poradie - sporty'!CG51="x",0,'Poradie - sporty'!$DK51/'Poradie - sporty'!CG51)</f>
        <v>0.125</v>
      </c>
      <c r="CH48" s="243">
        <f>IF('Poradie - sporty'!CH51="x",0,'Poradie - sporty'!$DK51/'Poradie - sporty'!CH51)</f>
        <v>0.1875</v>
      </c>
      <c r="CI48" s="243">
        <f>IF('Poradie - sporty'!CI51="x",0,'Poradie - sporty'!$DK51/'Poradie - sporty'!CI51)</f>
        <v>0.1</v>
      </c>
      <c r="CJ48" s="243">
        <f>IF('Poradie - sporty'!CJ51="x",0,'Poradie - sporty'!$DK51/'Poradie - sporty'!CJ51)</f>
        <v>8.8235294117647065E-2</v>
      </c>
      <c r="CK48" s="243">
        <f>IF('Poradie - sporty'!CK51="x",0,'Poradie - sporty'!$DK51/'Poradie - sporty'!CK51)</f>
        <v>0</v>
      </c>
      <c r="CL48" s="243">
        <f>IF('Poradie - sporty'!CL51="x",0,'Poradie - sporty'!$DK51/'Poradie - sporty'!CL51)</f>
        <v>8.3333333333333329E-2</v>
      </c>
      <c r="CM48" s="243">
        <f>IF('Poradie - sporty'!CM51="x",0,'Poradie - sporty'!$DK51/'Poradie - sporty'!CM51)</f>
        <v>3.6585365853658534E-2</v>
      </c>
      <c r="CN48" s="243">
        <f>IF('Poradie - sporty'!CN51="x",0,'Poradie - sporty'!$DK51/'Poradie - sporty'!CN51)</f>
        <v>0.33333333333333331</v>
      </c>
      <c r="CO48" s="243">
        <f>IF('Poradie - sporty'!CO51="x",0,'Poradie - sporty'!$DK51/'Poradie - sporty'!CO51)</f>
        <v>5.7692307692307696E-2</v>
      </c>
      <c r="CP48" s="243">
        <f>IF('Poradie - sporty'!CP51="x",0,'Poradie - sporty'!$DK51/'Poradie - sporty'!CP51)</f>
        <v>0.16666666666666666</v>
      </c>
      <c r="CQ48" s="243">
        <f>IF('Poradie - sporty'!CQ51="x",0,'Poradie - sporty'!$DK51/'Poradie - sporty'!CQ51)</f>
        <v>0</v>
      </c>
      <c r="CR48" s="243">
        <f>IF('Poradie - sporty'!CR51="x",0,'Poradie - sporty'!$DK51/'Poradie - sporty'!CR51)</f>
        <v>0.1875</v>
      </c>
      <c r="CS48" s="243">
        <f>IF('Poradie - sporty'!CS51="x",0,'Poradie - sporty'!$DK51/'Poradie - sporty'!CS51)</f>
        <v>0.375</v>
      </c>
      <c r="CT48" s="243">
        <f>IF('Poradie - sporty'!CT51="x",0,'Poradie - sporty'!$DK51/'Poradie - sporty'!CT51)</f>
        <v>0.125</v>
      </c>
      <c r="CU48" s="243">
        <f>IF('Poradie - sporty'!CU51="x",0,'Poradie - sporty'!$DK51/'Poradie - sporty'!CU51)</f>
        <v>0</v>
      </c>
      <c r="CV48" s="243">
        <f>IF('Poradie - sporty'!CV51="x",0,'Poradie - sporty'!$DK51/'Poradie - sporty'!CV51)</f>
        <v>0</v>
      </c>
      <c r="CW48" s="243">
        <f>IF('Poradie - sporty'!CW51="x",0,'Poradie - sporty'!$DK51/'Poradie - sporty'!CW51)</f>
        <v>0.16666666666666666</v>
      </c>
      <c r="CX48" s="243">
        <f>IF('Poradie - sporty'!CX51="x",0,'Poradie - sporty'!$DK51/'Poradie - sporty'!CX51)</f>
        <v>5.1724137931034482E-2</v>
      </c>
      <c r="CY48" s="243">
        <f>IF('Poradie - sporty'!CY51="x",0,'Poradie - sporty'!$DK51/'Poradie - sporty'!CY51)</f>
        <v>5.8823529411764705E-2</v>
      </c>
      <c r="CZ48" s="243">
        <f>IF('Poradie - sporty'!CZ51="x",0,'Poradie - sporty'!$DK51/'Poradie - sporty'!CZ51)</f>
        <v>0.1875</v>
      </c>
      <c r="DA48" s="243">
        <f>IF('Poradie - sporty'!DA51="x",0,'Poradie - sporty'!$DK51/'Poradie - sporty'!DA51)</f>
        <v>0.75</v>
      </c>
      <c r="DB48" s="243">
        <f>IF('Poradie - sporty'!DB51="x",0,'Poradie - sporty'!$DK51/'Poradie - sporty'!DB51)</f>
        <v>0.3</v>
      </c>
      <c r="DC48" s="243">
        <f>IF('Poradie - sporty'!DC51="x",0,'Poradie - sporty'!$DK51/'Poradie - sporty'!DC51)</f>
        <v>0.5</v>
      </c>
      <c r="DD48" s="243">
        <f>IF('Poradie - sporty'!DD51="x",0,'Poradie - sporty'!$DK51/'Poradie - sporty'!DD51)</f>
        <v>0.13636363636363635</v>
      </c>
      <c r="DE48" s="243">
        <f>IF('Poradie - sporty'!DE51="x",0,'Poradie - sporty'!$DK51/'Poradie - sporty'!DE51)</f>
        <v>3.4482758620689655E-2</v>
      </c>
      <c r="DF48" s="243">
        <f>IF('Poradie - sporty'!DF51="x",0,'Poradie - sporty'!$DK51/'Poradie - sporty'!DF51)</f>
        <v>0</v>
      </c>
      <c r="DG48" s="243">
        <f>IF('Poradie - sporty'!DG51="x",0,'Poradie - sporty'!$DK51/'Poradie - sporty'!DG51)</f>
        <v>6.5217391304347824E-2</v>
      </c>
      <c r="DH48" s="243">
        <f>IF('Poradie - sporty'!DH51="x",0,'Poradie - sporty'!$DK51/'Poradie - sporty'!DH51)</f>
        <v>4.8387096774193547E-2</v>
      </c>
      <c r="DI48" s="243">
        <f>IF('Poradie - sporty'!DI51="x",0,'Poradie - sporty'!$DK51/'Poradie - sporty'!DI51)</f>
        <v>4.1666666666666664E-2</v>
      </c>
    </row>
    <row r="49" spans="1:113" ht="14.25" customHeight="1" x14ac:dyDescent="0.25">
      <c r="A49" s="239" t="s">
        <v>51</v>
      </c>
      <c r="B49" s="243">
        <f>IF('Poradie - sporty'!B52="x",0,'Poradie - sporty'!$DK52/'Poradie - sporty'!B52)</f>
        <v>0.83333333333333337</v>
      </c>
      <c r="C49" s="243">
        <f>IF('Poradie - sporty'!C52="x",0,'Poradie - sporty'!$DK52/'Poradie - sporty'!C52)</f>
        <v>0.125</v>
      </c>
      <c r="D49" s="243">
        <f>IF('Poradie - sporty'!D52="x",0,'Poradie - sporty'!$DK52/'Poradie - sporty'!D52)</f>
        <v>8.9285714285714288E-2</v>
      </c>
      <c r="E49" s="243">
        <f>IF('Poradie - sporty'!E52="x",0,'Poradie - sporty'!$DK52/'Poradie - sporty'!E52)</f>
        <v>5.8139534883720929E-2</v>
      </c>
      <c r="F49" s="243">
        <f>IF('Poradie - sporty'!F52="x",0,'Poradie - sporty'!$DK52/'Poradie - sporty'!F52)</f>
        <v>7.3529411764705885E-2</v>
      </c>
      <c r="G49" s="243">
        <f>IF('Poradie - sporty'!G52="x",0,'Poradie - sporty'!$DK52/'Poradie - sporty'!G52)</f>
        <v>6.9444444444444448E-2</v>
      </c>
      <c r="H49" s="243">
        <f>IF('Poradie - sporty'!H52="x",0,'Poradie - sporty'!$DK52/'Poradie - sporty'!H52)</f>
        <v>0</v>
      </c>
      <c r="I49" s="243">
        <f>IF('Poradie - sporty'!I52="x",0,'Poradie - sporty'!$DK52/'Poradie - sporty'!I52)</f>
        <v>0.10869565217391304</v>
      </c>
      <c r="J49" s="243">
        <f>IF('Poradie - sporty'!J52="x",0,'Poradie - sporty'!$DK52/'Poradie - sporty'!J52)</f>
        <v>6.4102564102564097E-2</v>
      </c>
      <c r="K49" s="243">
        <f>IF('Poradie - sporty'!K52="x",0,'Poradie - sporty'!$DK52/'Poradie - sporty'!K52)</f>
        <v>0.25</v>
      </c>
      <c r="L49" s="243">
        <f>IF('Poradie - sporty'!L52="x",0,'Poradie - sporty'!$DK52/'Poradie - sporty'!L52)</f>
        <v>5.3191489361702128E-2</v>
      </c>
      <c r="M49" s="243">
        <f>IF('Poradie - sporty'!M52="x",0,'Poradie - sporty'!$DK52/'Poradie - sporty'!M52)</f>
        <v>4.0983606557377046E-2</v>
      </c>
      <c r="N49" s="243">
        <f>IF('Poradie - sporty'!N52="x",0,'Poradie - sporty'!$DK52/'Poradie - sporty'!N52)</f>
        <v>0.20833333333333334</v>
      </c>
      <c r="O49" s="243">
        <f>IF('Poradie - sporty'!O52="x",0,'Poradie - sporty'!$DK52/'Poradie - sporty'!O52)</f>
        <v>0.16666666666666666</v>
      </c>
      <c r="P49" s="243">
        <f>IF('Poradie - sporty'!P52="x",0,'Poradie - sporty'!$DK52/'Poradie - sporty'!P52)</f>
        <v>0.11363636363636363</v>
      </c>
      <c r="Q49" s="243">
        <f>IF('Poradie - sporty'!Q52="x",0,'Poradie - sporty'!$DK52/'Poradie - sporty'!Q52)</f>
        <v>0.41666666666666669</v>
      </c>
      <c r="R49" s="243">
        <f>IF('Poradie - sporty'!R52="x",0,'Poradie - sporty'!$DK52/'Poradie - sporty'!R52)</f>
        <v>7.4626865671641784E-2</v>
      </c>
      <c r="S49" s="243">
        <f>IF('Poradie - sporty'!S52="x",0,'Poradie - sporty'!$DK52/'Poradie - sporty'!S52)</f>
        <v>0.19230769230769232</v>
      </c>
      <c r="T49" s="243">
        <f>IF('Poradie - sporty'!T52="x",0,'Poradie - sporty'!$DK52/'Poradie - sporty'!T52)</f>
        <v>8.9285714285714288E-2</v>
      </c>
      <c r="U49" s="243">
        <f>IF('Poradie - sporty'!U52="x",0,'Poradie - sporty'!$DK52/'Poradie - sporty'!U52)</f>
        <v>3.787878787878788E-2</v>
      </c>
      <c r="V49" s="243">
        <f>IF('Poradie - sporty'!V52="x",0,'Poradie - sporty'!$DK52/'Poradie - sporty'!V52)</f>
        <v>5.0505050505050504E-2</v>
      </c>
      <c r="W49" s="243">
        <f>IF('Poradie - sporty'!W52="x",0,'Poradie - sporty'!$DK52/'Poradie - sporty'!W52)</f>
        <v>8.6206896551724144E-2</v>
      </c>
      <c r="X49" s="243">
        <f>IF('Poradie - sporty'!X52="x",0,'Poradie - sporty'!$DK52/'Poradie - sporty'!X52)</f>
        <v>0.17857142857142858</v>
      </c>
      <c r="Y49" s="243">
        <f>IF('Poradie - sporty'!Y52="x",0,'Poradie - sporty'!$DK52/'Poradie - sporty'!Y52)</f>
        <v>0.22727272727272727</v>
      </c>
      <c r="Z49" s="243">
        <f>IF('Poradie - sporty'!Z52="x",0,'Poradie - sporty'!$DK52/'Poradie - sporty'!Z52)</f>
        <v>0</v>
      </c>
      <c r="AA49" s="243">
        <f>IF('Poradie - sporty'!AA52="x",0,'Poradie - sporty'!$DK52/'Poradie - sporty'!AA52)</f>
        <v>0.35714285714285715</v>
      </c>
      <c r="AB49" s="243">
        <f>IF('Poradie - sporty'!AB52="x",0,'Poradie - sporty'!$DK52/'Poradie - sporty'!AB52)</f>
        <v>0.83333333333333337</v>
      </c>
      <c r="AC49" s="243">
        <f>IF('Poradie - sporty'!AC52="x",0,'Poradie - sporty'!$DK52/'Poradie - sporty'!AC52)</f>
        <v>0.3125</v>
      </c>
      <c r="AD49" s="243">
        <f>IF('Poradie - sporty'!AD52="x",0,'Poradie - sporty'!$DK52/'Poradie - sporty'!AD52)</f>
        <v>6.4102564102564097E-2</v>
      </c>
      <c r="AE49" s="243">
        <f>IF('Poradie - sporty'!AE52="x",0,'Poradie - sporty'!$DK52/'Poradie - sporty'!AE52)</f>
        <v>6.3291139240506333E-2</v>
      </c>
      <c r="AF49" s="243">
        <f>IF('Poradie - sporty'!AF52="x",0,'Poradie - sporty'!$DK52/'Poradie - sporty'!AF52)</f>
        <v>0.16666666666666666</v>
      </c>
      <c r="AG49" s="243">
        <f>IF('Poradie - sporty'!AG52="x",0,'Poradie - sporty'!$DK52/'Poradie - sporty'!AG52)</f>
        <v>0.13157894736842105</v>
      </c>
      <c r="AH49" s="243">
        <f>IF('Poradie - sporty'!AH52="x",0,'Poradie - sporty'!$DK52/'Poradie - sporty'!AH52)</f>
        <v>7.575757575757576E-2</v>
      </c>
      <c r="AI49" s="243">
        <f>IF('Poradie - sporty'!AI52="x",0,'Poradie - sporty'!$DK52/'Poradie - sporty'!AI52)</f>
        <v>0.83333333333333337</v>
      </c>
      <c r="AJ49" s="243">
        <f>IF('Poradie - sporty'!AJ52="x",0,'Poradie - sporty'!$DK52/'Poradie - sporty'!AJ52)</f>
        <v>5.1020408163265307E-2</v>
      </c>
      <c r="AK49" s="243">
        <f>IF('Poradie - sporty'!AK52="x",0,'Poradie - sporty'!$DK52/'Poradie - sporty'!AK52)</f>
        <v>0.10869565217391304</v>
      </c>
      <c r="AL49" s="243">
        <f>IF('Poradie - sporty'!AL52="x",0,'Poradie - sporty'!$DK52/'Poradie - sporty'!AL52)</f>
        <v>8.3333333333333329E-2</v>
      </c>
      <c r="AM49" s="243">
        <f>IF('Poradie - sporty'!AM52="x",0,'Poradie - sporty'!$DK52/'Poradie - sporty'!AM52)</f>
        <v>1</v>
      </c>
      <c r="AN49" s="243">
        <f>IF('Poradie - sporty'!AN52="x",0,'Poradie - sporty'!$DK52/'Poradie - sporty'!AN52)</f>
        <v>0.83333333333333337</v>
      </c>
      <c r="AO49" s="243">
        <f>IF('Poradie - sporty'!AO52="x",0,'Poradie - sporty'!$DK52/'Poradie - sporty'!AO52)</f>
        <v>0.17857142857142858</v>
      </c>
      <c r="AP49" s="243">
        <f>IF('Poradie - sporty'!AP52="x",0,'Poradie - sporty'!$DK52/'Poradie - sporty'!AP52)</f>
        <v>0.1388888888888889</v>
      </c>
      <c r="AQ49" s="243">
        <f>IF('Poradie - sporty'!AQ52="x",0,'Poradie - sporty'!$DK52/'Poradie - sporty'!AQ52)</f>
        <v>0.3125</v>
      </c>
      <c r="AR49" s="243">
        <f>IF('Poradie - sporty'!AR52="x",0,'Poradie - sporty'!$DK52/'Poradie - sporty'!AR52)</f>
        <v>5.2083333333333336E-2</v>
      </c>
      <c r="AS49" s="243">
        <f>IF('Poradie - sporty'!AS52="x",0,'Poradie - sporty'!$DK52/'Poradie - sporty'!AS52)</f>
        <v>8.3333333333333329E-2</v>
      </c>
      <c r="AT49" s="243">
        <f>IF('Poradie - sporty'!AT52="x",0,'Poradie - sporty'!$DK52/'Poradie - sporty'!AT52)</f>
        <v>5.1020408163265307E-2</v>
      </c>
      <c r="AU49" s="243">
        <f>IF('Poradie - sporty'!AU52="x",0,'Poradie - sporty'!$DK52/'Poradie - sporty'!AU52)</f>
        <v>3.3112582781456956E-2</v>
      </c>
      <c r="AV49" s="243">
        <f>IF('Poradie - sporty'!AV52="x",0,'Poradie - sporty'!$DK52/'Poradie - sporty'!AV52)</f>
        <v>0</v>
      </c>
      <c r="AW49" s="243">
        <f>IF('Poradie - sporty'!AW52="x",0,'Poradie - sporty'!$DK52/'Poradie - sporty'!AW52)</f>
        <v>0</v>
      </c>
      <c r="AX49" s="243">
        <f>IF('Poradie - sporty'!AX52="x",0,'Poradie - sporty'!$DK52/'Poradie - sporty'!AX52)</f>
        <v>6.5789473684210523E-2</v>
      </c>
      <c r="AY49" s="243">
        <f>IF('Poradie - sporty'!AY52="x",0,'Poradie - sporty'!$DK52/'Poradie - sporty'!AY52)</f>
        <v>0.3125</v>
      </c>
      <c r="AZ49" s="243">
        <f>IF('Poradie - sporty'!AZ52="x",0,'Poradie - sporty'!$DK52/'Poradie - sporty'!AZ52)</f>
        <v>0.625</v>
      </c>
      <c r="BA49" s="243">
        <f>IF('Poradie - sporty'!BA52="x",0,'Poradie - sporty'!$DK52/'Poradie - sporty'!BA52)</f>
        <v>0.05</v>
      </c>
      <c r="BB49" s="243">
        <f>IF('Poradie - sporty'!BB52="x",0,'Poradie - sporty'!$DK52/'Poradie - sporty'!BB52)</f>
        <v>0.14705882352941177</v>
      </c>
      <c r="BC49" s="243">
        <f>IF('Poradie - sporty'!BC52="x",0,'Poradie - sporty'!$DK52/'Poradie - sporty'!BC52)</f>
        <v>0</v>
      </c>
      <c r="BD49" s="243">
        <f>IF('Poradie - sporty'!BD52="x",0,'Poradie - sporty'!$DK52/'Poradie - sporty'!BD52)</f>
        <v>0</v>
      </c>
      <c r="BE49" s="243">
        <f>IF('Poradie - sporty'!BE52="x",0,'Poradie - sporty'!$DK52/'Poradie - sporty'!BE52)</f>
        <v>0.17857142857142858</v>
      </c>
      <c r="BF49" s="243">
        <f>IF('Poradie - sporty'!BF52="x",0,'Poradie - sporty'!$DK52/'Poradie - sporty'!BF52)</f>
        <v>0.1111111111111111</v>
      </c>
      <c r="BG49" s="243">
        <f>IF('Poradie - sporty'!BG52="x",0,'Poradie - sporty'!$DK52/'Poradie - sporty'!BG52)</f>
        <v>7.8125E-2</v>
      </c>
      <c r="BH49" s="243">
        <f>IF('Poradie - sporty'!BH52="x",0,'Poradie - sporty'!$DK52/'Poradie - sporty'!BH52)</f>
        <v>0.1</v>
      </c>
      <c r="BI49" s="243">
        <f>IF('Poradie - sporty'!BI52="x",0,'Poradie - sporty'!$DK52/'Poradie - sporty'!BI52)</f>
        <v>8.3333333333333329E-2</v>
      </c>
      <c r="BJ49" s="243">
        <f>IF('Poradie - sporty'!BJ52="x",0,'Poradie - sporty'!$DK52/'Poradie - sporty'!BJ52)</f>
        <v>0.20833333333333334</v>
      </c>
      <c r="BK49" s="243">
        <f>IF('Poradie - sporty'!BK52="x",0,'Poradie - sporty'!$DK52/'Poradie - sporty'!BK52)</f>
        <v>0.3125</v>
      </c>
      <c r="BL49" s="243">
        <f>IF('Poradie - sporty'!BL52="x",0,'Poradie - sporty'!$DK52/'Poradie - sporty'!BL52)</f>
        <v>0.1388888888888889</v>
      </c>
      <c r="BM49" s="243">
        <f>IF('Poradie - sporty'!BM52="x",0,'Poradie - sporty'!$DK52/'Poradie - sporty'!BM52)</f>
        <v>0.16666666666666666</v>
      </c>
      <c r="BN49" s="243">
        <f>IF('Poradie - sporty'!BN52="x",0,'Poradie - sporty'!$DK52/'Poradie - sporty'!BN52)</f>
        <v>0.5</v>
      </c>
      <c r="BO49" s="243">
        <f>IF('Poradie - sporty'!BO52="x",0,'Poradie - sporty'!$DK52/'Poradie - sporty'!BO52)</f>
        <v>8.9285714285714288E-2</v>
      </c>
      <c r="BP49" s="243">
        <f>IF('Poradie - sporty'!BP52="x",0,'Poradie - sporty'!$DK52/'Poradie - sporty'!BP52)</f>
        <v>5.9523809523809521E-2</v>
      </c>
      <c r="BQ49" s="243">
        <f>IF('Poradie - sporty'!BQ52="x",0,'Poradie - sporty'!$DK52/'Poradie - sporty'!BQ52)</f>
        <v>0.13157894736842105</v>
      </c>
      <c r="BR49" s="243">
        <f>IF('Poradie - sporty'!BR52="x",0,'Poradie - sporty'!$DK52/'Poradie - sporty'!BR52)</f>
        <v>8.6206896551724144E-2</v>
      </c>
      <c r="BS49" s="243">
        <f>IF('Poradie - sporty'!BS52="x",0,'Poradie - sporty'!$DK52/'Poradie - sporty'!BS52)</f>
        <v>0</v>
      </c>
      <c r="BT49" s="243">
        <f>IF('Poradie - sporty'!BT52="x",0,'Poradie - sporty'!$DK52/'Poradie - sporty'!BT52)</f>
        <v>0.15151515151515152</v>
      </c>
      <c r="BU49" s="243">
        <f>IF('Poradie - sporty'!BU52="x",0,'Poradie - sporty'!$DK52/'Poradie - sporty'!BU52)</f>
        <v>0.41666666666666669</v>
      </c>
      <c r="BV49" s="243">
        <f>IF('Poradie - sporty'!BV52="x",0,'Poradie - sporty'!$DK52/'Poradie - sporty'!BV52)</f>
        <v>0.14705882352941177</v>
      </c>
      <c r="BW49" s="243">
        <f>IF('Poradie - sporty'!BW52="x",0,'Poradie - sporty'!$DK52/'Poradie - sporty'!BW52)</f>
        <v>0</v>
      </c>
      <c r="BX49" s="243">
        <f>IF('Poradie - sporty'!BX52="x",0,'Poradie - sporty'!$DK52/'Poradie - sporty'!BX52)</f>
        <v>0.11363636363636363</v>
      </c>
      <c r="BY49" s="243">
        <f>IF('Poradie - sporty'!BY52="x",0,'Poradie - sporty'!$DK52/'Poradie - sporty'!BY52)</f>
        <v>0.1388888888888889</v>
      </c>
      <c r="BZ49" s="243">
        <f>IF('Poradie - sporty'!BZ52="x",0,'Poradie - sporty'!$DK52/'Poradie - sporty'!BZ52)</f>
        <v>7.6923076923076927E-2</v>
      </c>
      <c r="CA49" s="243">
        <f>IF('Poradie - sporty'!CA52="x",0,'Poradie - sporty'!$DK52/'Poradie - sporty'!CA52)</f>
        <v>0</v>
      </c>
      <c r="CB49" s="243">
        <f>IF('Poradie - sporty'!CB52="x",0,'Poradie - sporty'!$DK52/'Poradie - sporty'!CB52)</f>
        <v>3.90625E-2</v>
      </c>
      <c r="CC49" s="243">
        <f>IF('Poradie - sporty'!CC52="x",0,'Poradie - sporty'!$DK52/'Poradie - sporty'!CC52)</f>
        <v>0.1388888888888889</v>
      </c>
      <c r="CD49" s="243">
        <f>IF('Poradie - sporty'!CD52="x",0,'Poradie - sporty'!$DK52/'Poradie - sporty'!CD52)</f>
        <v>0.1388888888888889</v>
      </c>
      <c r="CE49" s="243">
        <f>IF('Poradie - sporty'!CE52="x",0,'Poradie - sporty'!$DK52/'Poradie - sporty'!CE52)</f>
        <v>0.11904761904761904</v>
      </c>
      <c r="CF49" s="243">
        <f>IF('Poradie - sporty'!CF52="x",0,'Poradie - sporty'!$DK52/'Poradie - sporty'!CF52)</f>
        <v>0</v>
      </c>
      <c r="CG49" s="243">
        <f>IF('Poradie - sporty'!CG52="x",0,'Poradie - sporty'!$DK52/'Poradie - sporty'!CG52)</f>
        <v>7.575757575757576E-2</v>
      </c>
      <c r="CH49" s="243">
        <f>IF('Poradie - sporty'!CH52="x",0,'Poradie - sporty'!$DK52/'Poradie - sporty'!CH52)</f>
        <v>0.20833333333333334</v>
      </c>
      <c r="CI49" s="243">
        <f>IF('Poradie - sporty'!CI52="x",0,'Poradie - sporty'!$DK52/'Poradie - sporty'!CI52)</f>
        <v>3.3557046979865772E-2</v>
      </c>
      <c r="CJ49" s="243">
        <f>IF('Poradie - sporty'!CJ52="x",0,'Poradie - sporty'!$DK52/'Poradie - sporty'!CJ52)</f>
        <v>9.2592592592592587E-2</v>
      </c>
      <c r="CK49" s="243">
        <f>IF('Poradie - sporty'!CK52="x",0,'Poradie - sporty'!$DK52/'Poradie - sporty'!CK52)</f>
        <v>0</v>
      </c>
      <c r="CL49" s="243">
        <f>IF('Poradie - sporty'!CL52="x",0,'Poradie - sporty'!$DK52/'Poradie - sporty'!CL52)</f>
        <v>0.11904761904761904</v>
      </c>
      <c r="CM49" s="243">
        <f>IF('Poradie - sporty'!CM52="x",0,'Poradie - sporty'!$DK52/'Poradie - sporty'!CM52)</f>
        <v>0.10416666666666667</v>
      </c>
      <c r="CN49" s="243">
        <f>IF('Poradie - sporty'!CN52="x",0,'Poradie - sporty'!$DK52/'Poradie - sporty'!CN52)</f>
        <v>0.55555555555555558</v>
      </c>
      <c r="CO49" s="243">
        <f>IF('Poradie - sporty'!CO52="x",0,'Poradie - sporty'!$DK52/'Poradie - sporty'!CO52)</f>
        <v>0.625</v>
      </c>
      <c r="CP49" s="243">
        <f>IF('Poradie - sporty'!CP52="x",0,'Poradie - sporty'!$DK52/'Poradie - sporty'!CP52)</f>
        <v>0.3125</v>
      </c>
      <c r="CQ49" s="243">
        <f>IF('Poradie - sporty'!CQ52="x",0,'Poradie - sporty'!$DK52/'Poradie - sporty'!CQ52)</f>
        <v>0</v>
      </c>
      <c r="CR49" s="243">
        <f>IF('Poradie - sporty'!CR52="x",0,'Poradie - sporty'!$DK52/'Poradie - sporty'!CR52)</f>
        <v>0.19230769230769232</v>
      </c>
      <c r="CS49" s="243">
        <f>IF('Poradie - sporty'!CS52="x",0,'Poradie - sporty'!$DK52/'Poradie - sporty'!CS52)</f>
        <v>0.05</v>
      </c>
      <c r="CT49" s="243">
        <f>IF('Poradie - sporty'!CT52="x",0,'Poradie - sporty'!$DK52/'Poradie - sporty'!CT52)</f>
        <v>0.19230769230769232</v>
      </c>
      <c r="CU49" s="243">
        <f>IF('Poradie - sporty'!CU52="x",0,'Poradie - sporty'!$DK52/'Poradie - sporty'!CU52)</f>
        <v>0</v>
      </c>
      <c r="CV49" s="243">
        <f>IF('Poradie - sporty'!CV52="x",0,'Poradie - sporty'!$DK52/'Poradie - sporty'!CV52)</f>
        <v>0</v>
      </c>
      <c r="CW49" s="243">
        <f>IF('Poradie - sporty'!CW52="x",0,'Poradie - sporty'!$DK52/'Poradie - sporty'!CW52)</f>
        <v>4.9019607843137254E-2</v>
      </c>
      <c r="CX49" s="243">
        <f>IF('Poradie - sporty'!CX52="x",0,'Poradie - sporty'!$DK52/'Poradie - sporty'!CX52)</f>
        <v>0.5</v>
      </c>
      <c r="CY49" s="243">
        <f>IF('Poradie - sporty'!CY52="x",0,'Poradie - sporty'!$DK52/'Poradie - sporty'!CY52)</f>
        <v>5.434782608695652E-2</v>
      </c>
      <c r="CZ49" s="243">
        <f>IF('Poradie - sporty'!CZ52="x",0,'Poradie - sporty'!$DK52/'Poradie - sporty'!CZ52)</f>
        <v>4.6296296296296294E-2</v>
      </c>
      <c r="DA49" s="243">
        <f>IF('Poradie - sporty'!DA52="x",0,'Poradie - sporty'!$DK52/'Poradie - sporty'!DA52)</f>
        <v>0.15625</v>
      </c>
      <c r="DB49" s="243">
        <f>IF('Poradie - sporty'!DB52="x",0,'Poradie - sporty'!$DK52/'Poradie - sporty'!DB52)</f>
        <v>0.3125</v>
      </c>
      <c r="DC49" s="243">
        <f>IF('Poradie - sporty'!DC52="x",0,'Poradie - sporty'!$DK52/'Poradie - sporty'!DC52)</f>
        <v>0.625</v>
      </c>
      <c r="DD49" s="243">
        <f>IF('Poradie - sporty'!DD52="x",0,'Poradie - sporty'!$DK52/'Poradie - sporty'!DD52)</f>
        <v>8.0645161290322578E-2</v>
      </c>
      <c r="DE49" s="243">
        <f>IF('Poradie - sporty'!DE52="x",0,'Poradie - sporty'!$DK52/'Poradie - sporty'!DE52)</f>
        <v>4.3478260869565216E-2</v>
      </c>
      <c r="DF49" s="243">
        <f>IF('Poradie - sporty'!DF52="x",0,'Poradie - sporty'!$DK52/'Poradie - sporty'!DF52)</f>
        <v>0.13157894736842105</v>
      </c>
      <c r="DG49" s="243">
        <f>IF('Poradie - sporty'!DG52="x",0,'Poradie - sporty'!$DK52/'Poradie - sporty'!DG52)</f>
        <v>2.5252525252525252E-2</v>
      </c>
      <c r="DH49" s="243">
        <f>IF('Poradie - sporty'!DH52="x",0,'Poradie - sporty'!$DK52/'Poradie - sporty'!DH52)</f>
        <v>5.6818181818181816E-2</v>
      </c>
      <c r="DI49" s="243">
        <f>IF('Poradie - sporty'!DI52="x",0,'Poradie - sporty'!$DK52/'Poradie - sporty'!DI52)</f>
        <v>0.11904761904761904</v>
      </c>
    </row>
    <row r="50" spans="1:113" ht="14.25" customHeight="1" x14ac:dyDescent="0.25">
      <c r="A50" s="239" t="s">
        <v>52</v>
      </c>
      <c r="B50" s="243">
        <f>IF('Poradie - sporty'!B53="x",0,'Poradie - sporty'!$DK53/'Poradie - sporty'!B53)</f>
        <v>4.1666666666666664E-2</v>
      </c>
      <c r="C50" s="243">
        <f>IF('Poradie - sporty'!C53="x",0,'Poradie - sporty'!$DK53/'Poradie - sporty'!C53)</f>
        <v>5.8823529411764705E-2</v>
      </c>
      <c r="D50" s="243">
        <f>IF('Poradie - sporty'!D53="x",0,'Poradie - sporty'!$DK53/'Poradie - sporty'!D53)</f>
        <v>0.04</v>
      </c>
      <c r="E50" s="243">
        <f>IF('Poradie - sporty'!E53="x",0,'Poradie - sporty'!$DK53/'Poradie - sporty'!E53)</f>
        <v>0.02</v>
      </c>
      <c r="F50" s="243">
        <f>IF('Poradie - sporty'!F53="x",0,'Poradie - sporty'!$DK53/'Poradie - sporty'!F53)</f>
        <v>0</v>
      </c>
      <c r="G50" s="243">
        <f>IF('Poradie - sporty'!G53="x",0,'Poradie - sporty'!$DK53/'Poradie - sporty'!G53)</f>
        <v>0.04</v>
      </c>
      <c r="H50" s="243">
        <f>IF('Poradie - sporty'!H53="x",0,'Poradie - sporty'!$DK53/'Poradie - sporty'!H53)</f>
        <v>0</v>
      </c>
      <c r="I50" s="243">
        <f>IF('Poradie - sporty'!I53="x",0,'Poradie - sporty'!$DK53/'Poradie - sporty'!I53)</f>
        <v>6.6666666666666666E-2</v>
      </c>
      <c r="J50" s="243">
        <f>IF('Poradie - sporty'!J53="x",0,'Poradie - sporty'!$DK53/'Poradie - sporty'!J53)</f>
        <v>3.5714285714285712E-2</v>
      </c>
      <c r="K50" s="243">
        <f>IF('Poradie - sporty'!K53="x",0,'Poradie - sporty'!$DK53/'Poradie - sporty'!K53)</f>
        <v>0.66666666666666663</v>
      </c>
      <c r="L50" s="243">
        <f>IF('Poradie - sporty'!L53="x",0,'Poradie - sporty'!$DK53/'Poradie - sporty'!L53)</f>
        <v>2.8571428571428571E-2</v>
      </c>
      <c r="M50" s="243">
        <f>IF('Poradie - sporty'!M53="x",0,'Poradie - sporty'!$DK53/'Poradie - sporty'!M53)</f>
        <v>2.3255813953488372E-2</v>
      </c>
      <c r="N50" s="243">
        <f>IF('Poradie - sporty'!N53="x",0,'Poradie - sporty'!$DK53/'Poradie - sporty'!N53)</f>
        <v>0.25</v>
      </c>
      <c r="O50" s="243">
        <f>IF('Poradie - sporty'!O53="x",0,'Poradie - sporty'!$DK53/'Poradie - sporty'!O53)</f>
        <v>2.9411764705882353E-2</v>
      </c>
      <c r="P50" s="243">
        <f>IF('Poradie - sporty'!P53="x",0,'Poradie - sporty'!$DK53/'Poradie - sporty'!P53)</f>
        <v>0.1111111111111111</v>
      </c>
      <c r="Q50" s="243">
        <f>IF('Poradie - sporty'!Q53="x",0,'Poradie - sporty'!$DK53/'Poradie - sporty'!Q53)</f>
        <v>5.8823529411764705E-2</v>
      </c>
      <c r="R50" s="243">
        <f>IF('Poradie - sporty'!R53="x",0,'Poradie - sporty'!$DK53/'Poradie - sporty'!R53)</f>
        <v>2.4390243902439025E-2</v>
      </c>
      <c r="S50" s="243">
        <f>IF('Poradie - sporty'!S53="x",0,'Poradie - sporty'!$DK53/'Poradie - sporty'!S53)</f>
        <v>2.8571428571428571E-2</v>
      </c>
      <c r="T50" s="243">
        <f>IF('Poradie - sporty'!T53="x",0,'Poradie - sporty'!$DK53/'Poradie - sporty'!T53)</f>
        <v>0.33333333333333331</v>
      </c>
      <c r="U50" s="243">
        <f>IF('Poradie - sporty'!U53="x",0,'Poradie - sporty'!$DK53/'Poradie - sporty'!U53)</f>
        <v>1.6129032258064516E-2</v>
      </c>
      <c r="V50" s="243">
        <f>IF('Poradie - sporty'!V53="x",0,'Poradie - sporty'!$DK53/'Poradie - sporty'!V53)</f>
        <v>0.1111111111111111</v>
      </c>
      <c r="W50" s="243">
        <f>IF('Poradie - sporty'!W53="x",0,'Poradie - sporty'!$DK53/'Poradie - sporty'!W53)</f>
        <v>5.2631578947368418E-2</v>
      </c>
      <c r="X50" s="243">
        <f>IF('Poradie - sporty'!X53="x",0,'Poradie - sporty'!$DK53/'Poradie - sporty'!X53)</f>
        <v>0.2</v>
      </c>
      <c r="Y50" s="243">
        <f>IF('Poradie - sporty'!Y53="x",0,'Poradie - sporty'!$DK53/'Poradie - sporty'!Y53)</f>
        <v>7.1428571428571425E-2</v>
      </c>
      <c r="Z50" s="243">
        <f>IF('Poradie - sporty'!Z53="x",0,'Poradie - sporty'!$DK53/'Poradie - sporty'!Z53)</f>
        <v>1.5625E-2</v>
      </c>
      <c r="AA50" s="243">
        <f>IF('Poradie - sporty'!AA53="x",0,'Poradie - sporty'!$DK53/'Poradie - sporty'!AA53)</f>
        <v>0.16666666666666666</v>
      </c>
      <c r="AB50" s="243">
        <f>IF('Poradie - sporty'!AB53="x",0,'Poradie - sporty'!$DK53/'Poradie - sporty'!AB53)</f>
        <v>0.5</v>
      </c>
      <c r="AC50" s="243">
        <f>IF('Poradie - sporty'!AC53="x",0,'Poradie - sporty'!$DK53/'Poradie - sporty'!AC53)</f>
        <v>3.7037037037037035E-2</v>
      </c>
      <c r="AD50" s="243">
        <f>IF('Poradie - sporty'!AD53="x",0,'Poradie - sporty'!$DK53/'Poradie - sporty'!AD53)</f>
        <v>1.7857142857142856E-2</v>
      </c>
      <c r="AE50" s="243">
        <f>IF('Poradie - sporty'!AE53="x",0,'Poradie - sporty'!$DK53/'Poradie - sporty'!AE53)</f>
        <v>6.25E-2</v>
      </c>
      <c r="AF50" s="243">
        <f>IF('Poradie - sporty'!AF53="x",0,'Poradie - sporty'!$DK53/'Poradie - sporty'!AF53)</f>
        <v>0</v>
      </c>
      <c r="AG50" s="243">
        <f>IF('Poradie - sporty'!AG53="x",0,'Poradie - sporty'!$DK53/'Poradie - sporty'!AG53)</f>
        <v>4.7619047619047616E-2</v>
      </c>
      <c r="AH50" s="243">
        <f>IF('Poradie - sporty'!AH53="x",0,'Poradie - sporty'!$DK53/'Poradie - sporty'!AH53)</f>
        <v>0</v>
      </c>
      <c r="AI50" s="243">
        <f>IF('Poradie - sporty'!AI53="x",0,'Poradie - sporty'!$DK53/'Poradie - sporty'!AI53)</f>
        <v>0.1</v>
      </c>
      <c r="AJ50" s="243">
        <f>IF('Poradie - sporty'!AJ53="x",0,'Poradie - sporty'!$DK53/'Poradie - sporty'!AJ53)</f>
        <v>0.25</v>
      </c>
      <c r="AK50" s="243">
        <f>IF('Poradie - sporty'!AK53="x",0,'Poradie - sporty'!$DK53/'Poradie - sporty'!AK53)</f>
        <v>2.2222222222222223E-2</v>
      </c>
      <c r="AL50" s="243">
        <f>IF('Poradie - sporty'!AL53="x",0,'Poradie - sporty'!$DK53/'Poradie - sporty'!AL53)</f>
        <v>2.3809523809523808E-2</v>
      </c>
      <c r="AM50" s="243">
        <f>IF('Poradie - sporty'!AM53="x",0,'Poradie - sporty'!$DK53/'Poradie - sporty'!AM53)</f>
        <v>0</v>
      </c>
      <c r="AN50" s="243">
        <f>IF('Poradie - sporty'!AN53="x",0,'Poradie - sporty'!$DK53/'Poradie - sporty'!AN53)</f>
        <v>1</v>
      </c>
      <c r="AO50" s="243">
        <f>IF('Poradie - sporty'!AO53="x",0,'Poradie - sporty'!$DK53/'Poradie - sporty'!AO53)</f>
        <v>0.1</v>
      </c>
      <c r="AP50" s="243">
        <f>IF('Poradie - sporty'!AP53="x",0,'Poradie - sporty'!$DK53/'Poradie - sporty'!AP53)</f>
        <v>5.2631578947368418E-2</v>
      </c>
      <c r="AQ50" s="243">
        <f>IF('Poradie - sporty'!AQ53="x",0,'Poradie - sporty'!$DK53/'Poradie - sporty'!AQ53)</f>
        <v>3.7037037037037035E-2</v>
      </c>
      <c r="AR50" s="243">
        <f>IF('Poradie - sporty'!AR53="x",0,'Poradie - sporty'!$DK53/'Poradie - sporty'!AR53)</f>
        <v>2.2727272727272728E-2</v>
      </c>
      <c r="AS50" s="243">
        <f>IF('Poradie - sporty'!AS53="x",0,'Poradie - sporty'!$DK53/'Poradie - sporty'!AS53)</f>
        <v>0.1</v>
      </c>
      <c r="AT50" s="243">
        <f>IF('Poradie - sporty'!AT53="x",0,'Poradie - sporty'!$DK53/'Poradie - sporty'!AT53)</f>
        <v>2.7027027027027029E-2</v>
      </c>
      <c r="AU50" s="243">
        <f>IF('Poradie - sporty'!AU53="x",0,'Poradie - sporty'!$DK53/'Poradie - sporty'!AU53)</f>
        <v>8.3333333333333329E-2</v>
      </c>
      <c r="AV50" s="243">
        <f>IF('Poradie - sporty'!AV53="x",0,'Poradie - sporty'!$DK53/'Poradie - sporty'!AV53)</f>
        <v>0</v>
      </c>
      <c r="AW50" s="243">
        <f>IF('Poradie - sporty'!AW53="x",0,'Poradie - sporty'!$DK53/'Poradie - sporty'!AW53)</f>
        <v>5.2631578947368418E-2</v>
      </c>
      <c r="AX50" s="243">
        <f>IF('Poradie - sporty'!AX53="x",0,'Poradie - sporty'!$DK53/'Poradie - sporty'!AX53)</f>
        <v>3.8461538461538464E-2</v>
      </c>
      <c r="AY50" s="243">
        <f>IF('Poradie - sporty'!AY53="x",0,'Poradie - sporty'!$DK53/'Poradie - sporty'!AY53)</f>
        <v>0.25</v>
      </c>
      <c r="AZ50" s="243">
        <f>IF('Poradie - sporty'!AZ53="x",0,'Poradie - sporty'!$DK53/'Poradie - sporty'!AZ53)</f>
        <v>0</v>
      </c>
      <c r="BA50" s="243">
        <f>IF('Poradie - sporty'!BA53="x",0,'Poradie - sporty'!$DK53/'Poradie - sporty'!BA53)</f>
        <v>2.5000000000000001E-2</v>
      </c>
      <c r="BB50" s="243">
        <f>IF('Poradie - sporty'!BB53="x",0,'Poradie - sporty'!$DK53/'Poradie - sporty'!BB53)</f>
        <v>6.25E-2</v>
      </c>
      <c r="BC50" s="243">
        <f>IF('Poradie - sporty'!BC53="x",0,'Poradie - sporty'!$DK53/'Poradie - sporty'!BC53)</f>
        <v>0</v>
      </c>
      <c r="BD50" s="243">
        <f>IF('Poradie - sporty'!BD53="x",0,'Poradie - sporty'!$DK53/'Poradie - sporty'!BD53)</f>
        <v>0</v>
      </c>
      <c r="BE50" s="243">
        <f>IF('Poradie - sporty'!BE53="x",0,'Poradie - sporty'!$DK53/'Poradie - sporty'!BE53)</f>
        <v>1.6393442622950821E-2</v>
      </c>
      <c r="BF50" s="243">
        <f>IF('Poradie - sporty'!BF53="x",0,'Poradie - sporty'!$DK53/'Poradie - sporty'!BF53)</f>
        <v>0.05</v>
      </c>
      <c r="BG50" s="243">
        <f>IF('Poradie - sporty'!BG53="x",0,'Poradie - sporty'!$DK53/'Poradie - sporty'!BG53)</f>
        <v>0</v>
      </c>
      <c r="BH50" s="243">
        <f>IF('Poradie - sporty'!BH53="x",0,'Poradie - sporty'!$DK53/'Poradie - sporty'!BH53)</f>
        <v>6.25E-2</v>
      </c>
      <c r="BI50" s="243">
        <f>IF('Poradie - sporty'!BI53="x",0,'Poradie - sporty'!$DK53/'Poradie - sporty'!BI53)</f>
        <v>3.5714285714285712E-2</v>
      </c>
      <c r="BJ50" s="243">
        <f>IF('Poradie - sporty'!BJ53="x",0,'Poradie - sporty'!$DK53/'Poradie - sporty'!BJ53)</f>
        <v>7.1428571428571425E-2</v>
      </c>
      <c r="BK50" s="243">
        <f>IF('Poradie - sporty'!BK53="x",0,'Poradie - sporty'!$DK53/'Poradie - sporty'!BK53)</f>
        <v>0</v>
      </c>
      <c r="BL50" s="243">
        <f>IF('Poradie - sporty'!BL53="x",0,'Poradie - sporty'!$DK53/'Poradie - sporty'!BL53)</f>
        <v>3.2258064516129031E-2</v>
      </c>
      <c r="BM50" s="243">
        <f>IF('Poradie - sporty'!BM53="x",0,'Poradie - sporty'!$DK53/'Poradie - sporty'!BM53)</f>
        <v>3.7037037037037035E-2</v>
      </c>
      <c r="BN50" s="243">
        <f>IF('Poradie - sporty'!BN53="x",0,'Poradie - sporty'!$DK53/'Poradie - sporty'!BN53)</f>
        <v>0.5</v>
      </c>
      <c r="BO50" s="243">
        <f>IF('Poradie - sporty'!BO53="x",0,'Poradie - sporty'!$DK53/'Poradie - sporty'!BO53)</f>
        <v>6.25E-2</v>
      </c>
      <c r="BP50" s="243">
        <f>IF('Poradie - sporty'!BP53="x",0,'Poradie - sporty'!$DK53/'Poradie - sporty'!BP53)</f>
        <v>1.7241379310344827E-2</v>
      </c>
      <c r="BQ50" s="243">
        <f>IF('Poradie - sporty'!BQ53="x",0,'Poradie - sporty'!$DK53/'Poradie - sporty'!BQ53)</f>
        <v>1</v>
      </c>
      <c r="BR50" s="243">
        <f>IF('Poradie - sporty'!BR53="x",0,'Poradie - sporty'!$DK53/'Poradie - sporty'!BR53)</f>
        <v>6.6666666666666666E-2</v>
      </c>
      <c r="BS50" s="243">
        <f>IF('Poradie - sporty'!BS53="x",0,'Poradie - sporty'!$DK53/'Poradie - sporty'!BS53)</f>
        <v>0</v>
      </c>
      <c r="BT50" s="243">
        <f>IF('Poradie - sporty'!BT53="x",0,'Poradie - sporty'!$DK53/'Poradie - sporty'!BT53)</f>
        <v>9.5238095238095233E-2</v>
      </c>
      <c r="BU50" s="243">
        <f>IF('Poradie - sporty'!BU53="x",0,'Poradie - sporty'!$DK53/'Poradie - sporty'!BU53)</f>
        <v>1</v>
      </c>
      <c r="BV50" s="243">
        <f>IF('Poradie - sporty'!BV53="x",0,'Poradie - sporty'!$DK53/'Poradie - sporty'!BV53)</f>
        <v>0.2</v>
      </c>
      <c r="BW50" s="243">
        <f>IF('Poradie - sporty'!BW53="x",0,'Poradie - sporty'!$DK53/'Poradie - sporty'!BW53)</f>
        <v>0</v>
      </c>
      <c r="BX50" s="243">
        <f>IF('Poradie - sporty'!BX53="x",0,'Poradie - sporty'!$DK53/'Poradie - sporty'!BX53)</f>
        <v>0</v>
      </c>
      <c r="BY50" s="243">
        <f>IF('Poradie - sporty'!BY53="x",0,'Poradie - sporty'!$DK53/'Poradie - sporty'!BY53)</f>
        <v>5.8823529411764705E-2</v>
      </c>
      <c r="BZ50" s="243">
        <f>IF('Poradie - sporty'!BZ53="x",0,'Poradie - sporty'!$DK53/'Poradie - sporty'!BZ53)</f>
        <v>3.0769230769230771E-2</v>
      </c>
      <c r="CA50" s="243">
        <f>IF('Poradie - sporty'!CA53="x",0,'Poradie - sporty'!$DK53/'Poradie - sporty'!CA53)</f>
        <v>0.1111111111111111</v>
      </c>
      <c r="CB50" s="243">
        <f>IF('Poradie - sporty'!CB53="x",0,'Poradie - sporty'!$DK53/'Poradie - sporty'!CB53)</f>
        <v>0.2</v>
      </c>
      <c r="CC50" s="243">
        <f>IF('Poradie - sporty'!CC53="x",0,'Poradie - sporty'!$DK53/'Poradie - sporty'!CC53)</f>
        <v>0</v>
      </c>
      <c r="CD50" s="243">
        <f>IF('Poradie - sporty'!CD53="x",0,'Poradie - sporty'!$DK53/'Poradie - sporty'!CD53)</f>
        <v>3.0303030303030304E-2</v>
      </c>
      <c r="CE50" s="243">
        <f>IF('Poradie - sporty'!CE53="x",0,'Poradie - sporty'!$DK53/'Poradie - sporty'!CE53)</f>
        <v>2.7027027027027029E-2</v>
      </c>
      <c r="CF50" s="243">
        <f>IF('Poradie - sporty'!CF53="x",0,'Poradie - sporty'!$DK53/'Poradie - sporty'!CF53)</f>
        <v>2.7027027027027029E-2</v>
      </c>
      <c r="CG50" s="243">
        <f>IF('Poradie - sporty'!CG53="x",0,'Poradie - sporty'!$DK53/'Poradie - sporty'!CG53)</f>
        <v>2.0408163265306121E-2</v>
      </c>
      <c r="CH50" s="243">
        <f>IF('Poradie - sporty'!CH53="x",0,'Poradie - sporty'!$DK53/'Poradie - sporty'!CH53)</f>
        <v>0.2</v>
      </c>
      <c r="CI50" s="243">
        <f>IF('Poradie - sporty'!CI53="x",0,'Poradie - sporty'!$DK53/'Poradie - sporty'!CI53)</f>
        <v>0</v>
      </c>
      <c r="CJ50" s="243">
        <f>IF('Poradie - sporty'!CJ53="x",0,'Poradie - sporty'!$DK53/'Poradie - sporty'!CJ53)</f>
        <v>0</v>
      </c>
      <c r="CK50" s="243">
        <f>IF('Poradie - sporty'!CK53="x",0,'Poradie - sporty'!$DK53/'Poradie - sporty'!CK53)</f>
        <v>0</v>
      </c>
      <c r="CL50" s="243">
        <f>IF('Poradie - sporty'!CL53="x",0,'Poradie - sporty'!$DK53/'Poradie - sporty'!CL53)</f>
        <v>3.3333333333333333E-2</v>
      </c>
      <c r="CM50" s="243">
        <f>IF('Poradie - sporty'!CM53="x",0,'Poradie - sporty'!$DK53/'Poradie - sporty'!CM53)</f>
        <v>3.8461538461538464E-2</v>
      </c>
      <c r="CN50" s="243">
        <f>IF('Poradie - sporty'!CN53="x",0,'Poradie - sporty'!$DK53/'Poradie - sporty'!CN53)</f>
        <v>5.5555555555555552E-2</v>
      </c>
      <c r="CO50" s="243">
        <f>IF('Poradie - sporty'!CO53="x",0,'Poradie - sporty'!$DK53/'Poradie - sporty'!CO53)</f>
        <v>9.0909090909090912E-2</v>
      </c>
      <c r="CP50" s="243">
        <f>IF('Poradie - sporty'!CP53="x",0,'Poradie - sporty'!$DK53/'Poradie - sporty'!CP53)</f>
        <v>1</v>
      </c>
      <c r="CQ50" s="243">
        <f>IF('Poradie - sporty'!CQ53="x",0,'Poradie - sporty'!$DK53/'Poradie - sporty'!CQ53)</f>
        <v>0</v>
      </c>
      <c r="CR50" s="243">
        <f>IF('Poradie - sporty'!CR53="x",0,'Poradie - sporty'!$DK53/'Poradie - sporty'!CR53)</f>
        <v>4.3478260869565216E-2</v>
      </c>
      <c r="CS50" s="243">
        <f>IF('Poradie - sporty'!CS53="x",0,'Poradie - sporty'!$DK53/'Poradie - sporty'!CS53)</f>
        <v>2.2222222222222223E-2</v>
      </c>
      <c r="CT50" s="243">
        <f>IF('Poradie - sporty'!CT53="x",0,'Poradie - sporty'!$DK53/'Poradie - sporty'!CT53)</f>
        <v>2.4096385542168676E-2</v>
      </c>
      <c r="CU50" s="243">
        <f>IF('Poradie - sporty'!CU53="x",0,'Poradie - sporty'!$DK53/'Poradie - sporty'!CU53)</f>
        <v>9.0909090909090912E-2</v>
      </c>
      <c r="CV50" s="243">
        <f>IF('Poradie - sporty'!CV53="x",0,'Poradie - sporty'!$DK53/'Poradie - sporty'!CV53)</f>
        <v>0</v>
      </c>
      <c r="CW50" s="243">
        <f>IF('Poradie - sporty'!CW53="x",0,'Poradie - sporty'!$DK53/'Poradie - sporty'!CW53)</f>
        <v>4.5454545454545456E-2</v>
      </c>
      <c r="CX50" s="243">
        <f>IF('Poradie - sporty'!CX53="x",0,'Poradie - sporty'!$DK53/'Poradie - sporty'!CX53)</f>
        <v>0</v>
      </c>
      <c r="CY50" s="243">
        <f>IF('Poradie - sporty'!CY53="x",0,'Poradie - sporty'!$DK53/'Poradie - sporty'!CY53)</f>
        <v>0.125</v>
      </c>
      <c r="CZ50" s="243">
        <f>IF('Poradie - sporty'!CZ53="x",0,'Poradie - sporty'!$DK53/'Poradie - sporty'!CZ53)</f>
        <v>3.0303030303030304E-2</v>
      </c>
      <c r="DA50" s="243">
        <f>IF('Poradie - sporty'!DA53="x",0,'Poradie - sporty'!$DK53/'Poradie - sporty'!DA53)</f>
        <v>3.5714285714285712E-2</v>
      </c>
      <c r="DB50" s="243">
        <f>IF('Poradie - sporty'!DB53="x",0,'Poradie - sporty'!$DK53/'Poradie - sporty'!DB53)</f>
        <v>2.8571428571428571E-2</v>
      </c>
      <c r="DC50" s="243">
        <f>IF('Poradie - sporty'!DC53="x",0,'Poradie - sporty'!$DK53/'Poradie - sporty'!DC53)</f>
        <v>7.6923076923076927E-2</v>
      </c>
      <c r="DD50" s="243">
        <f>IF('Poradie - sporty'!DD53="x",0,'Poradie - sporty'!$DK53/'Poradie - sporty'!DD53)</f>
        <v>0.05</v>
      </c>
      <c r="DE50" s="243">
        <f>IF('Poradie - sporty'!DE53="x",0,'Poradie - sporty'!$DK53/'Poradie - sporty'!DE53)</f>
        <v>1.1627906976744186E-2</v>
      </c>
      <c r="DF50" s="243">
        <f>IF('Poradie - sporty'!DF53="x",0,'Poradie - sporty'!$DK53/'Poradie - sporty'!DF53)</f>
        <v>8.3333333333333329E-2</v>
      </c>
      <c r="DG50" s="243">
        <f>IF('Poradie - sporty'!DG53="x",0,'Poradie - sporty'!$DK53/'Poradie - sporty'!DG53)</f>
        <v>1.5384615384615385E-2</v>
      </c>
      <c r="DH50" s="243">
        <f>IF('Poradie - sporty'!DH53="x",0,'Poradie - sporty'!$DK53/'Poradie - sporty'!DH53)</f>
        <v>2.3809523809523808E-2</v>
      </c>
      <c r="DI50" s="243">
        <f>IF('Poradie - sporty'!DI53="x",0,'Poradie - sporty'!$DK53/'Poradie - sporty'!DI53)</f>
        <v>1.5384615384615385E-2</v>
      </c>
    </row>
    <row r="51" spans="1:113" ht="14.25" customHeight="1" x14ac:dyDescent="0.25">
      <c r="A51" s="239" t="s">
        <v>53</v>
      </c>
      <c r="B51" s="243">
        <f>IF('Poradie - sporty'!B54="x",0,'Poradie - sporty'!$DK54/'Poradie - sporty'!B54)</f>
        <v>0.1111111111111111</v>
      </c>
      <c r="C51" s="243">
        <f>IF('Poradie - sporty'!C54="x",0,'Poradie - sporty'!$DK54/'Poradie - sporty'!C54)</f>
        <v>5.5555555555555552E-2</v>
      </c>
      <c r="D51" s="243">
        <f>IF('Poradie - sporty'!D54="x",0,'Poradie - sporty'!$DK54/'Poradie - sporty'!D54)</f>
        <v>0.2</v>
      </c>
      <c r="E51" s="243">
        <f>IF('Poradie - sporty'!E54="x",0,'Poradie - sporty'!$DK54/'Poradie - sporty'!E54)</f>
        <v>0.14285714285714285</v>
      </c>
      <c r="F51" s="243">
        <f>IF('Poradie - sporty'!F54="x",0,'Poradie - sporty'!$DK54/'Poradie - sporty'!F54)</f>
        <v>6.25E-2</v>
      </c>
      <c r="G51" s="243">
        <f>IF('Poradie - sporty'!G54="x",0,'Poradie - sporty'!$DK54/'Poradie - sporty'!G54)</f>
        <v>5.2631578947368418E-2</v>
      </c>
      <c r="H51" s="243">
        <f>IF('Poradie - sporty'!H54="x",0,'Poradie - sporty'!$DK54/'Poradie - sporty'!H54)</f>
        <v>0</v>
      </c>
      <c r="I51" s="243">
        <f>IF('Poradie - sporty'!I54="x",0,'Poradie - sporty'!$DK54/'Poradie - sporty'!I54)</f>
        <v>5.8823529411764705E-2</v>
      </c>
      <c r="J51" s="243">
        <f>IF('Poradie - sporty'!J54="x",0,'Poradie - sporty'!$DK54/'Poradie - sporty'!J54)</f>
        <v>1.8867924528301886E-2</v>
      </c>
      <c r="K51" s="243">
        <f>IF('Poradie - sporty'!K54="x",0,'Poradie - sporty'!$DK54/'Poradie - sporty'!K54)</f>
        <v>0</v>
      </c>
      <c r="L51" s="243">
        <f>IF('Poradie - sporty'!L54="x",0,'Poradie - sporty'!$DK54/'Poradie - sporty'!L54)</f>
        <v>5.8823529411764705E-2</v>
      </c>
      <c r="M51" s="243">
        <f>IF('Poradie - sporty'!M54="x",0,'Poradie - sporty'!$DK54/'Poradie - sporty'!M54)</f>
        <v>6.6666666666666666E-2</v>
      </c>
      <c r="N51" s="243">
        <f>IF('Poradie - sporty'!N54="x",0,'Poradie - sporty'!$DK54/'Poradie - sporty'!N54)</f>
        <v>0.2</v>
      </c>
      <c r="O51" s="243">
        <f>IF('Poradie - sporty'!O54="x",0,'Poradie - sporty'!$DK54/'Poradie - sporty'!O54)</f>
        <v>2.0833333333333332E-2</v>
      </c>
      <c r="P51" s="243">
        <f>IF('Poradie - sporty'!P54="x",0,'Poradie - sporty'!$DK54/'Poradie - sporty'!P54)</f>
        <v>6.6666666666666666E-2</v>
      </c>
      <c r="Q51" s="243">
        <f>IF('Poradie - sporty'!Q54="x",0,'Poradie - sporty'!$DK54/'Poradie - sporty'!Q54)</f>
        <v>0.1</v>
      </c>
      <c r="R51" s="243">
        <f>IF('Poradie - sporty'!R54="x",0,'Poradie - sporty'!$DK54/'Poradie - sporty'!R54)</f>
        <v>8.3333333333333329E-2</v>
      </c>
      <c r="S51" s="243">
        <f>IF('Poradie - sporty'!S54="x",0,'Poradie - sporty'!$DK54/'Poradie - sporty'!S54)</f>
        <v>0.33333333333333331</v>
      </c>
      <c r="T51" s="243">
        <f>IF('Poradie - sporty'!T54="x",0,'Poradie - sporty'!$DK54/'Poradie - sporty'!T54)</f>
        <v>2.5000000000000001E-2</v>
      </c>
      <c r="U51" s="243">
        <f>IF('Poradie - sporty'!U54="x",0,'Poradie - sporty'!$DK54/'Poradie - sporty'!U54)</f>
        <v>3.7037037037037035E-2</v>
      </c>
      <c r="V51" s="243">
        <f>IF('Poradie - sporty'!V54="x",0,'Poradie - sporty'!$DK54/'Poradie - sporty'!V54)</f>
        <v>0.1</v>
      </c>
      <c r="W51" s="243">
        <f>IF('Poradie - sporty'!W54="x",0,'Poradie - sporty'!$DK54/'Poradie - sporty'!W54)</f>
        <v>7.1428571428571425E-2</v>
      </c>
      <c r="X51" s="243">
        <f>IF('Poradie - sporty'!X54="x",0,'Poradie - sporty'!$DK54/'Poradie - sporty'!X54)</f>
        <v>0</v>
      </c>
      <c r="Y51" s="243">
        <f>IF('Poradie - sporty'!Y54="x",0,'Poradie - sporty'!$DK54/'Poradie - sporty'!Y54)</f>
        <v>0.5</v>
      </c>
      <c r="Z51" s="243">
        <f>IF('Poradie - sporty'!Z54="x",0,'Poradie - sporty'!$DK54/'Poradie - sporty'!Z54)</f>
        <v>1.8181818181818181E-2</v>
      </c>
      <c r="AA51" s="243">
        <f>IF('Poradie - sporty'!AA54="x",0,'Poradie - sporty'!$DK54/'Poradie - sporty'!AA54)</f>
        <v>2.1739130434782608E-2</v>
      </c>
      <c r="AB51" s="243">
        <f>IF('Poradie - sporty'!AB54="x",0,'Poradie - sporty'!$DK54/'Poradie - sporty'!AB54)</f>
        <v>6.25E-2</v>
      </c>
      <c r="AC51" s="243">
        <f>IF('Poradie - sporty'!AC54="x",0,'Poradie - sporty'!$DK54/'Poradie - sporty'!AC54)</f>
        <v>1</v>
      </c>
      <c r="AD51" s="243">
        <f>IF('Poradie - sporty'!AD54="x",0,'Poradie - sporty'!$DK54/'Poradie - sporty'!AD54)</f>
        <v>0.33333333333333331</v>
      </c>
      <c r="AE51" s="243">
        <f>IF('Poradie - sporty'!AE54="x",0,'Poradie - sporty'!$DK54/'Poradie - sporty'!AE54)</f>
        <v>2.2727272727272728E-2</v>
      </c>
      <c r="AF51" s="243">
        <f>IF('Poradie - sporty'!AF54="x",0,'Poradie - sporty'!$DK54/'Poradie - sporty'!AF54)</f>
        <v>0.25</v>
      </c>
      <c r="AG51" s="243">
        <f>IF('Poradie - sporty'!AG54="x",0,'Poradie - sporty'!$DK54/'Poradie - sporty'!AG54)</f>
        <v>9.0909090909090912E-2</v>
      </c>
      <c r="AH51" s="243">
        <f>IF('Poradie - sporty'!AH54="x",0,'Poradie - sporty'!$DK54/'Poradie - sporty'!AH54)</f>
        <v>6.25E-2</v>
      </c>
      <c r="AI51" s="243">
        <f>IF('Poradie - sporty'!AI54="x",0,'Poradie - sporty'!$DK54/'Poradie - sporty'!AI54)</f>
        <v>6.6666666666666666E-2</v>
      </c>
      <c r="AJ51" s="243">
        <f>IF('Poradie - sporty'!AJ54="x",0,'Poradie - sporty'!$DK54/'Poradie - sporty'!AJ54)</f>
        <v>2.6315789473684209E-2</v>
      </c>
      <c r="AK51" s="243">
        <f>IF('Poradie - sporty'!AK54="x",0,'Poradie - sporty'!$DK54/'Poradie - sporty'!AK54)</f>
        <v>0.5</v>
      </c>
      <c r="AL51" s="243">
        <f>IF('Poradie - sporty'!AL54="x",0,'Poradie - sporty'!$DK54/'Poradie - sporty'!AL54)</f>
        <v>0.05</v>
      </c>
      <c r="AM51" s="243">
        <f>IF('Poradie - sporty'!AM54="x",0,'Poradie - sporty'!$DK54/'Poradie - sporty'!AM54)</f>
        <v>0.18181818181818182</v>
      </c>
      <c r="AN51" s="243">
        <f>IF('Poradie - sporty'!AN54="x",0,'Poradie - sporty'!$DK54/'Poradie - sporty'!AN54)</f>
        <v>3.7037037037037035E-2</v>
      </c>
      <c r="AO51" s="243">
        <f>IF('Poradie - sporty'!AO54="x",0,'Poradie - sporty'!$DK54/'Poradie - sporty'!AO54)</f>
        <v>0.05</v>
      </c>
      <c r="AP51" s="243">
        <f>IF('Poradie - sporty'!AP54="x",0,'Poradie - sporty'!$DK54/'Poradie - sporty'!AP54)</f>
        <v>7.6923076923076927E-2</v>
      </c>
      <c r="AQ51" s="243">
        <f>IF('Poradie - sporty'!AQ54="x",0,'Poradie - sporty'!$DK54/'Poradie - sporty'!AQ54)</f>
        <v>0.1</v>
      </c>
      <c r="AR51" s="243">
        <f>IF('Poradie - sporty'!AR54="x",0,'Poradie - sporty'!$DK54/'Poradie - sporty'!AR54)</f>
        <v>4.5454545454545456E-2</v>
      </c>
      <c r="AS51" s="243">
        <f>IF('Poradie - sporty'!AS54="x",0,'Poradie - sporty'!$DK54/'Poradie - sporty'!AS54)</f>
        <v>7.1428571428571425E-2</v>
      </c>
      <c r="AT51" s="243">
        <f>IF('Poradie - sporty'!AT54="x",0,'Poradie - sporty'!$DK54/'Poradie - sporty'!AT54)</f>
        <v>0.1111111111111111</v>
      </c>
      <c r="AU51" s="243">
        <f>IF('Poradie - sporty'!AU54="x",0,'Poradie - sporty'!$DK54/'Poradie - sporty'!AU54)</f>
        <v>2.3809523809523808E-2</v>
      </c>
      <c r="AV51" s="243">
        <f>IF('Poradie - sporty'!AV54="x",0,'Poradie - sporty'!$DK54/'Poradie - sporty'!AV54)</f>
        <v>5.8823529411764705E-2</v>
      </c>
      <c r="AW51" s="243">
        <f>IF('Poradie - sporty'!AW54="x",0,'Poradie - sporty'!$DK54/'Poradie - sporty'!AW54)</f>
        <v>3.5714285714285712E-2</v>
      </c>
      <c r="AX51" s="243">
        <f>IF('Poradie - sporty'!AX54="x",0,'Poradie - sporty'!$DK54/'Poradie - sporty'!AX54)</f>
        <v>2.9411764705882353E-2</v>
      </c>
      <c r="AY51" s="243">
        <f>IF('Poradie - sporty'!AY54="x",0,'Poradie - sporty'!$DK54/'Poradie - sporty'!AY54)</f>
        <v>6.25E-2</v>
      </c>
      <c r="AZ51" s="243">
        <f>IF('Poradie - sporty'!AZ54="x",0,'Poradie - sporty'!$DK54/'Poradie - sporty'!AZ54)</f>
        <v>0.33333333333333331</v>
      </c>
      <c r="BA51" s="243">
        <f>IF('Poradie - sporty'!BA54="x",0,'Poradie - sporty'!$DK54/'Poradie - sporty'!BA54)</f>
        <v>5.5555555555555552E-2</v>
      </c>
      <c r="BB51" s="243">
        <f>IF('Poradie - sporty'!BB54="x",0,'Poradie - sporty'!$DK54/'Poradie - sporty'!BB54)</f>
        <v>4.3478260869565216E-2</v>
      </c>
      <c r="BC51" s="243">
        <f>IF('Poradie - sporty'!BC54="x",0,'Poradie - sporty'!$DK54/'Poradie - sporty'!BC54)</f>
        <v>0</v>
      </c>
      <c r="BD51" s="243">
        <f>IF('Poradie - sporty'!BD54="x",0,'Poradie - sporty'!$DK54/'Poradie - sporty'!BD54)</f>
        <v>0</v>
      </c>
      <c r="BE51" s="243">
        <f>IF('Poradie - sporty'!BE54="x",0,'Poradie - sporty'!$DK54/'Poradie - sporty'!BE54)</f>
        <v>0.25</v>
      </c>
      <c r="BF51" s="243">
        <f>IF('Poradie - sporty'!BF54="x",0,'Poradie - sporty'!$DK54/'Poradie - sporty'!BF54)</f>
        <v>0.11764705882352941</v>
      </c>
      <c r="BG51" s="243">
        <f>IF('Poradie - sporty'!BG54="x",0,'Poradie - sporty'!$DK54/'Poradie - sporty'!BG54)</f>
        <v>0</v>
      </c>
      <c r="BH51" s="243">
        <f>IF('Poradie - sporty'!BH54="x",0,'Poradie - sporty'!$DK54/'Poradie - sporty'!BH54)</f>
        <v>2.4390243902439025E-2</v>
      </c>
      <c r="BI51" s="243">
        <f>IF('Poradie - sporty'!BI54="x",0,'Poradie - sporty'!$DK54/'Poradie - sporty'!BI54)</f>
        <v>1.8181818181818181E-2</v>
      </c>
      <c r="BJ51" s="243">
        <f>IF('Poradie - sporty'!BJ54="x",0,'Poradie - sporty'!$DK54/'Poradie - sporty'!BJ54)</f>
        <v>5.5555555555555552E-2</v>
      </c>
      <c r="BK51" s="243">
        <f>IF('Poradie - sporty'!BK54="x",0,'Poradie - sporty'!$DK54/'Poradie - sporty'!BK54)</f>
        <v>9.0909090909090912E-2</v>
      </c>
      <c r="BL51" s="243">
        <f>IF('Poradie - sporty'!BL54="x",0,'Poradie - sporty'!$DK54/'Poradie - sporty'!BL54)</f>
        <v>0.2</v>
      </c>
      <c r="BM51" s="243">
        <f>IF('Poradie - sporty'!BM54="x",0,'Poradie - sporty'!$DK54/'Poradie - sporty'!BM54)</f>
        <v>0.14285714285714285</v>
      </c>
      <c r="BN51" s="243">
        <f>IF('Poradie - sporty'!BN54="x",0,'Poradie - sporty'!$DK54/'Poradie - sporty'!BN54)</f>
        <v>0.16666666666666666</v>
      </c>
      <c r="BO51" s="243">
        <f>IF('Poradie - sporty'!BO54="x",0,'Poradie - sporty'!$DK54/'Poradie - sporty'!BO54)</f>
        <v>4.3478260869565216E-2</v>
      </c>
      <c r="BP51" s="243">
        <f>IF('Poradie - sporty'!BP54="x",0,'Poradie - sporty'!$DK54/'Poradie - sporty'!BP54)</f>
        <v>5.2631578947368418E-2</v>
      </c>
      <c r="BQ51" s="243">
        <f>IF('Poradie - sporty'!BQ54="x",0,'Poradie - sporty'!$DK54/'Poradie - sporty'!BQ54)</f>
        <v>2.0408163265306121E-2</v>
      </c>
      <c r="BR51" s="243">
        <f>IF('Poradie - sporty'!BR54="x",0,'Poradie - sporty'!$DK54/'Poradie - sporty'!BR54)</f>
        <v>7.6923076923076927E-2</v>
      </c>
      <c r="BS51" s="243">
        <f>IF('Poradie - sporty'!BS54="x",0,'Poradie - sporty'!$DK54/'Poradie - sporty'!BS54)</f>
        <v>0</v>
      </c>
      <c r="BT51" s="243">
        <f>IF('Poradie - sporty'!BT54="x",0,'Poradie - sporty'!$DK54/'Poradie - sporty'!BT54)</f>
        <v>3.2258064516129031E-2</v>
      </c>
      <c r="BU51" s="243">
        <f>IF('Poradie - sporty'!BU54="x",0,'Poradie - sporty'!$DK54/'Poradie - sporty'!BU54)</f>
        <v>5.5555555555555552E-2</v>
      </c>
      <c r="BV51" s="243">
        <f>IF('Poradie - sporty'!BV54="x",0,'Poradie - sporty'!$DK54/'Poradie - sporty'!BV54)</f>
        <v>0.16666666666666666</v>
      </c>
      <c r="BW51" s="243">
        <f>IF('Poradie - sporty'!BW54="x",0,'Poradie - sporty'!$DK54/'Poradie - sporty'!BW54)</f>
        <v>9.0909090909090912E-2</v>
      </c>
      <c r="BX51" s="243">
        <f>IF('Poradie - sporty'!BX54="x",0,'Poradie - sporty'!$DK54/'Poradie - sporty'!BX54)</f>
        <v>0.16666666666666666</v>
      </c>
      <c r="BY51" s="243">
        <f>IF('Poradie - sporty'!BY54="x",0,'Poradie - sporty'!$DK54/'Poradie - sporty'!BY54)</f>
        <v>6.25E-2</v>
      </c>
      <c r="BZ51" s="243">
        <f>IF('Poradie - sporty'!BZ54="x",0,'Poradie - sporty'!$DK54/'Poradie - sporty'!BZ54)</f>
        <v>3.0769230769230771E-2</v>
      </c>
      <c r="CA51" s="243">
        <f>IF('Poradie - sporty'!CA54="x",0,'Poradie - sporty'!$DK54/'Poradie - sporty'!CA54)</f>
        <v>0.33333333333333331</v>
      </c>
      <c r="CB51" s="243">
        <f>IF('Poradie - sporty'!CB54="x",0,'Poradie - sporty'!$DK54/'Poradie - sporty'!CB54)</f>
        <v>8.3333333333333329E-2</v>
      </c>
      <c r="CC51" s="243">
        <f>IF('Poradie - sporty'!CC54="x",0,'Poradie - sporty'!$DK54/'Poradie - sporty'!CC54)</f>
        <v>0</v>
      </c>
      <c r="CD51" s="243">
        <f>IF('Poradie - sporty'!CD54="x",0,'Poradie - sporty'!$DK54/'Poradie - sporty'!CD54)</f>
        <v>0.2</v>
      </c>
      <c r="CE51" s="243">
        <f>IF('Poradie - sporty'!CE54="x",0,'Poradie - sporty'!$DK54/'Poradie - sporty'!CE54)</f>
        <v>0.33333333333333331</v>
      </c>
      <c r="CF51" s="243">
        <f>IF('Poradie - sporty'!CF54="x",0,'Poradie - sporty'!$DK54/'Poradie - sporty'!CF54)</f>
        <v>9.0909090909090912E-2</v>
      </c>
      <c r="CG51" s="243">
        <f>IF('Poradie - sporty'!CG54="x",0,'Poradie - sporty'!$DK54/'Poradie - sporty'!CG54)</f>
        <v>4.3478260869565216E-2</v>
      </c>
      <c r="CH51" s="243">
        <f>IF('Poradie - sporty'!CH54="x",0,'Poradie - sporty'!$DK54/'Poradie - sporty'!CH54)</f>
        <v>0.1111111111111111</v>
      </c>
      <c r="CI51" s="243">
        <f>IF('Poradie - sporty'!CI54="x",0,'Poradie - sporty'!$DK54/'Poradie - sporty'!CI54)</f>
        <v>2.3255813953488372E-2</v>
      </c>
      <c r="CJ51" s="243">
        <f>IF('Poradie - sporty'!CJ54="x",0,'Poradie - sporty'!$DK54/'Poradie - sporty'!CJ54)</f>
        <v>0.33333333333333331</v>
      </c>
      <c r="CK51" s="243">
        <f>IF('Poradie - sporty'!CK54="x",0,'Poradie - sporty'!$DK54/'Poradie - sporty'!CK54)</f>
        <v>0</v>
      </c>
      <c r="CL51" s="243">
        <f>IF('Poradie - sporty'!CL54="x",0,'Poradie - sporty'!$DK54/'Poradie - sporty'!CL54)</f>
        <v>0.33333333333333331</v>
      </c>
      <c r="CM51" s="243">
        <f>IF('Poradie - sporty'!CM54="x",0,'Poradie - sporty'!$DK54/'Poradie - sporty'!CM54)</f>
        <v>0.14285714285714285</v>
      </c>
      <c r="CN51" s="243">
        <f>IF('Poradie - sporty'!CN54="x",0,'Poradie - sporty'!$DK54/'Poradie - sporty'!CN54)</f>
        <v>0.4</v>
      </c>
      <c r="CO51" s="243">
        <f>IF('Poradie - sporty'!CO54="x",0,'Poradie - sporty'!$DK54/'Poradie - sporty'!CO54)</f>
        <v>0.16666666666666666</v>
      </c>
      <c r="CP51" s="243">
        <f>IF('Poradie - sporty'!CP54="x",0,'Poradie - sporty'!$DK54/'Poradie - sporty'!CP54)</f>
        <v>5.2631578947368418E-2</v>
      </c>
      <c r="CQ51" s="243">
        <f>IF('Poradie - sporty'!CQ54="x",0,'Poradie - sporty'!$DK54/'Poradie - sporty'!CQ54)</f>
        <v>0</v>
      </c>
      <c r="CR51" s="243">
        <f>IF('Poradie - sporty'!CR54="x",0,'Poradie - sporty'!$DK54/'Poradie - sporty'!CR54)</f>
        <v>0.1</v>
      </c>
      <c r="CS51" s="243">
        <f>IF('Poradie - sporty'!CS54="x",0,'Poradie - sporty'!$DK54/'Poradie - sporty'!CS54)</f>
        <v>0.5</v>
      </c>
      <c r="CT51" s="243">
        <f>IF('Poradie - sporty'!CT54="x",0,'Poradie - sporty'!$DK54/'Poradie - sporty'!CT54)</f>
        <v>4.3478260869565216E-2</v>
      </c>
      <c r="CU51" s="243">
        <f>IF('Poradie - sporty'!CU54="x",0,'Poradie - sporty'!$DK54/'Poradie - sporty'!CU54)</f>
        <v>0</v>
      </c>
      <c r="CV51" s="243">
        <f>IF('Poradie - sporty'!CV54="x",0,'Poradie - sporty'!$DK54/'Poradie - sporty'!CV54)</f>
        <v>0</v>
      </c>
      <c r="CW51" s="243">
        <f>IF('Poradie - sporty'!CW54="x",0,'Poradie - sporty'!$DK54/'Poradie - sporty'!CW54)</f>
        <v>0.1</v>
      </c>
      <c r="CX51" s="243">
        <f>IF('Poradie - sporty'!CX54="x",0,'Poradie - sporty'!$DK54/'Poradie - sporty'!CX54)</f>
        <v>7.1428571428571425E-2</v>
      </c>
      <c r="CY51" s="243">
        <f>IF('Poradie - sporty'!CY54="x",0,'Poradie - sporty'!$DK54/'Poradie - sporty'!CY54)</f>
        <v>3.1746031746031744E-2</v>
      </c>
      <c r="CZ51" s="243">
        <f>IF('Poradie - sporty'!CZ54="x",0,'Poradie - sporty'!$DK54/'Poradie - sporty'!CZ54)</f>
        <v>3.125E-2</v>
      </c>
      <c r="DA51" s="243">
        <f>IF('Poradie - sporty'!DA54="x",0,'Poradie - sporty'!$DK54/'Poradie - sporty'!DA54)</f>
        <v>0.125</v>
      </c>
      <c r="DB51" s="243">
        <f>IF('Poradie - sporty'!DB54="x",0,'Poradie - sporty'!$DK54/'Poradie - sporty'!DB54)</f>
        <v>0.1111111111111111</v>
      </c>
      <c r="DC51" s="243">
        <f>IF('Poradie - sporty'!DC54="x",0,'Poradie - sporty'!$DK54/'Poradie - sporty'!DC54)</f>
        <v>8.3333333333333329E-2</v>
      </c>
      <c r="DD51" s="243">
        <f>IF('Poradie - sporty'!DD54="x",0,'Poradie - sporty'!$DK54/'Poradie - sporty'!DD54)</f>
        <v>0.5</v>
      </c>
      <c r="DE51" s="243">
        <f>IF('Poradie - sporty'!DE54="x",0,'Poradie - sporty'!$DK54/'Poradie - sporty'!DE54)</f>
        <v>0.14285714285714285</v>
      </c>
      <c r="DF51" s="243">
        <f>IF('Poradie - sporty'!DF54="x",0,'Poradie - sporty'!$DK54/'Poradie - sporty'!DF54)</f>
        <v>0.125</v>
      </c>
      <c r="DG51" s="243">
        <f>IF('Poradie - sporty'!DG54="x",0,'Poradie - sporty'!$DK54/'Poradie - sporty'!DG54)</f>
        <v>3.4482758620689655E-2</v>
      </c>
      <c r="DH51" s="243">
        <f>IF('Poradie - sporty'!DH54="x",0,'Poradie - sporty'!$DK54/'Poradie - sporty'!DH54)</f>
        <v>5.8823529411764705E-2</v>
      </c>
      <c r="DI51" s="243">
        <f>IF('Poradie - sporty'!DI54="x",0,'Poradie - sporty'!$DK54/'Poradie - sporty'!DI54)</f>
        <v>3.5714285714285712E-2</v>
      </c>
    </row>
    <row r="52" spans="1:113" ht="14.25" customHeight="1" x14ac:dyDescent="0.25">
      <c r="A52" s="239" t="s">
        <v>54</v>
      </c>
      <c r="B52" s="243">
        <f>IF('Poradie - sporty'!B55="x",0,'Poradie - sporty'!$DK55/'Poradie - sporty'!B55)</f>
        <v>6.4516129032258063E-2</v>
      </c>
      <c r="C52" s="243">
        <f>IF('Poradie - sporty'!C55="x",0,'Poradie - sporty'!$DK55/'Poradie - sporty'!C55)</f>
        <v>7.6923076923076927E-2</v>
      </c>
      <c r="D52" s="243">
        <f>IF('Poradie - sporty'!D55="x",0,'Poradie - sporty'!$DK55/'Poradie - sporty'!D55)</f>
        <v>6.25E-2</v>
      </c>
      <c r="E52" s="243">
        <f>IF('Poradie - sporty'!E55="x",0,'Poradie - sporty'!$DK55/'Poradie - sporty'!E55)</f>
        <v>0.5</v>
      </c>
      <c r="F52" s="243">
        <f>IF('Poradie - sporty'!F55="x",0,'Poradie - sporty'!$DK55/'Poradie - sporty'!F55)</f>
        <v>0.5</v>
      </c>
      <c r="G52" s="243">
        <f>IF('Poradie - sporty'!G55="x",0,'Poradie - sporty'!$DK55/'Poradie - sporty'!G55)</f>
        <v>6.8965517241379309E-2</v>
      </c>
      <c r="H52" s="243">
        <f>IF('Poradie - sporty'!H55="x",0,'Poradie - sporty'!$DK55/'Poradie - sporty'!H55)</f>
        <v>0</v>
      </c>
      <c r="I52" s="243">
        <f>IF('Poradie - sporty'!I55="x",0,'Poradie - sporty'!$DK55/'Poradie - sporty'!I55)</f>
        <v>0.05</v>
      </c>
      <c r="J52" s="243">
        <f>IF('Poradie - sporty'!J55="x",0,'Poradie - sporty'!$DK55/'Poradie - sporty'!J55)</f>
        <v>6.8965517241379309E-2</v>
      </c>
      <c r="K52" s="243">
        <f>IF('Poradie - sporty'!K55="x",0,'Poradie - sporty'!$DK55/'Poradie - sporty'!K55)</f>
        <v>0</v>
      </c>
      <c r="L52" s="243">
        <f>IF('Poradie - sporty'!L55="x",0,'Poradie - sporty'!$DK55/'Poradie - sporty'!L55)</f>
        <v>2.564102564102564E-2</v>
      </c>
      <c r="M52" s="243">
        <f>IF('Poradie - sporty'!M55="x",0,'Poradie - sporty'!$DK55/'Poradie - sporty'!M55)</f>
        <v>0.15384615384615385</v>
      </c>
      <c r="N52" s="243">
        <f>IF('Poradie - sporty'!N55="x",0,'Poradie - sporty'!$DK55/'Poradie - sporty'!N55)</f>
        <v>0</v>
      </c>
      <c r="O52" s="243">
        <f>IF('Poradie - sporty'!O55="x",0,'Poradie - sporty'!$DK55/'Poradie - sporty'!O55)</f>
        <v>0.14285714285714285</v>
      </c>
      <c r="P52" s="243">
        <f>IF('Poradie - sporty'!P55="x",0,'Poradie - sporty'!$DK55/'Poradie - sporty'!P55)</f>
        <v>2.9411764705882353E-2</v>
      </c>
      <c r="Q52" s="243">
        <f>IF('Poradie - sporty'!Q55="x",0,'Poradie - sporty'!$DK55/'Poradie - sporty'!Q55)</f>
        <v>0</v>
      </c>
      <c r="R52" s="243">
        <f>IF('Poradie - sporty'!R55="x",0,'Poradie - sporty'!$DK55/'Poradie - sporty'!R55)</f>
        <v>4.3478260869565216E-2</v>
      </c>
      <c r="S52" s="243">
        <f>IF('Poradie - sporty'!S55="x",0,'Poradie - sporty'!$DK55/'Poradie - sporty'!S55)</f>
        <v>0.2</v>
      </c>
      <c r="T52" s="243">
        <f>IF('Poradie - sporty'!T55="x",0,'Poradie - sporty'!$DK55/'Poradie - sporty'!T55)</f>
        <v>0</v>
      </c>
      <c r="U52" s="243">
        <f>IF('Poradie - sporty'!U55="x",0,'Poradie - sporty'!$DK55/'Poradie - sporty'!U55)</f>
        <v>3.5714285714285712E-2</v>
      </c>
      <c r="V52" s="243">
        <f>IF('Poradie - sporty'!V55="x",0,'Poradie - sporty'!$DK55/'Poradie - sporty'!V55)</f>
        <v>8.3333333333333329E-2</v>
      </c>
      <c r="W52" s="243">
        <f>IF('Poradie - sporty'!W55="x",0,'Poradie - sporty'!$DK55/'Poradie - sporty'!W55)</f>
        <v>0.04</v>
      </c>
      <c r="X52" s="243">
        <f>IF('Poradie - sporty'!X55="x",0,'Poradie - sporty'!$DK55/'Poradie - sporty'!X55)</f>
        <v>0</v>
      </c>
      <c r="Y52" s="243">
        <f>IF('Poradie - sporty'!Y55="x",0,'Poradie - sporty'!$DK55/'Poradie - sporty'!Y55)</f>
        <v>0</v>
      </c>
      <c r="Z52" s="243">
        <f>IF('Poradie - sporty'!Z55="x",0,'Poradie - sporty'!$DK55/'Poradie - sporty'!Z55)</f>
        <v>0</v>
      </c>
      <c r="AA52" s="243">
        <f>IF('Poradie - sporty'!AA55="x",0,'Poradie - sporty'!$DK55/'Poradie - sporty'!AA55)</f>
        <v>7.8431372549019607E-2</v>
      </c>
      <c r="AB52" s="243">
        <f>IF('Poradie - sporty'!AB55="x",0,'Poradie - sporty'!$DK55/'Poradie - sporty'!AB55)</f>
        <v>0.1111111111111111</v>
      </c>
      <c r="AC52" s="243">
        <f>IF('Poradie - sporty'!AC55="x",0,'Poradie - sporty'!$DK55/'Poradie - sporty'!AC55)</f>
        <v>3.2258064516129031E-2</v>
      </c>
      <c r="AD52" s="243">
        <f>IF('Poradie - sporty'!AD55="x",0,'Poradie - sporty'!$DK55/'Poradie - sporty'!AD55)</f>
        <v>3.7383177570093455E-2</v>
      </c>
      <c r="AE52" s="243">
        <f>IF('Poradie - sporty'!AE55="x",0,'Poradie - sporty'!$DK55/'Poradie - sporty'!AE55)</f>
        <v>6.7796610169491525E-2</v>
      </c>
      <c r="AF52" s="243">
        <f>IF('Poradie - sporty'!AF55="x",0,'Poradie - sporty'!$DK55/'Poradie - sporty'!AF55)</f>
        <v>0</v>
      </c>
      <c r="AG52" s="243">
        <f>IF('Poradie - sporty'!AG55="x",0,'Poradie - sporty'!$DK55/'Poradie - sporty'!AG55)</f>
        <v>0</v>
      </c>
      <c r="AH52" s="243">
        <f>IF('Poradie - sporty'!AH55="x",0,'Poradie - sporty'!$DK55/'Poradie - sporty'!AH55)</f>
        <v>9.5238095238095233E-2</v>
      </c>
      <c r="AI52" s="243">
        <f>IF('Poradie - sporty'!AI55="x",0,'Poradie - sporty'!$DK55/'Poradie - sporty'!AI55)</f>
        <v>2.8985507246376812E-2</v>
      </c>
      <c r="AJ52" s="243">
        <f>IF('Poradie - sporty'!AJ55="x",0,'Poradie - sporty'!$DK55/'Poradie - sporty'!AJ55)</f>
        <v>5.8823529411764705E-2</v>
      </c>
      <c r="AK52" s="243">
        <f>IF('Poradie - sporty'!AK55="x",0,'Poradie - sporty'!$DK55/'Poradie - sporty'!AK55)</f>
        <v>4.0404040404040407E-2</v>
      </c>
      <c r="AL52" s="243">
        <f>IF('Poradie - sporty'!AL55="x",0,'Poradie - sporty'!$DK55/'Poradie - sporty'!AL55)</f>
        <v>6.4516129032258063E-2</v>
      </c>
      <c r="AM52" s="243">
        <f>IF('Poradie - sporty'!AM55="x",0,'Poradie - sporty'!$DK55/'Poradie - sporty'!AM55)</f>
        <v>0</v>
      </c>
      <c r="AN52" s="243">
        <f>IF('Poradie - sporty'!AN55="x",0,'Poradie - sporty'!$DK55/'Poradie - sporty'!AN55)</f>
        <v>0</v>
      </c>
      <c r="AO52" s="243">
        <f>IF('Poradie - sporty'!AO55="x",0,'Poradie - sporty'!$DK55/'Poradie - sporty'!AO55)</f>
        <v>4.2553191489361701E-2</v>
      </c>
      <c r="AP52" s="243">
        <f>IF('Poradie - sporty'!AP55="x",0,'Poradie - sporty'!$DK55/'Poradie - sporty'!AP55)</f>
        <v>6.0606060606060608E-2</v>
      </c>
      <c r="AQ52" s="243">
        <f>IF('Poradie - sporty'!AQ55="x",0,'Poradie - sporty'!$DK55/'Poradie - sporty'!AQ55)</f>
        <v>6.6666666666666666E-2</v>
      </c>
      <c r="AR52" s="243">
        <f>IF('Poradie - sporty'!AR55="x",0,'Poradie - sporty'!$DK55/'Poradie - sporty'!AR55)</f>
        <v>3.8461538461538464E-2</v>
      </c>
      <c r="AS52" s="243">
        <f>IF('Poradie - sporty'!AS55="x",0,'Poradie - sporty'!$DK55/'Poradie - sporty'!AS55)</f>
        <v>2.9850746268656716E-2</v>
      </c>
      <c r="AT52" s="243">
        <f>IF('Poradie - sporty'!AT55="x",0,'Poradie - sporty'!$DK55/'Poradie - sporty'!AT55)</f>
        <v>8.3333333333333329E-2</v>
      </c>
      <c r="AU52" s="243">
        <f>IF('Poradie - sporty'!AU55="x",0,'Poradie - sporty'!$DK55/'Poradie - sporty'!AU55)</f>
        <v>4.4444444444444446E-2</v>
      </c>
      <c r="AV52" s="243">
        <f>IF('Poradie - sporty'!AV55="x",0,'Poradie - sporty'!$DK55/'Poradie - sporty'!AV55)</f>
        <v>0</v>
      </c>
      <c r="AW52" s="243">
        <f>IF('Poradie - sporty'!AW55="x",0,'Poradie - sporty'!$DK55/'Poradie - sporty'!AW55)</f>
        <v>0</v>
      </c>
      <c r="AX52" s="243">
        <f>IF('Poradie - sporty'!AX55="x",0,'Poradie - sporty'!$DK55/'Poradie - sporty'!AX55)</f>
        <v>0.08</v>
      </c>
      <c r="AY52" s="243">
        <f>IF('Poradie - sporty'!AY55="x",0,'Poradie - sporty'!$DK55/'Poradie - sporty'!AY55)</f>
        <v>5.5555555555555552E-2</v>
      </c>
      <c r="AZ52" s="243">
        <f>IF('Poradie - sporty'!AZ55="x",0,'Poradie - sporty'!$DK55/'Poradie - sporty'!AZ55)</f>
        <v>0</v>
      </c>
      <c r="BA52" s="243">
        <f>IF('Poradie - sporty'!BA55="x",0,'Poradie - sporty'!$DK55/'Poradie - sporty'!BA55)</f>
        <v>7.1428571428571425E-2</v>
      </c>
      <c r="BB52" s="243">
        <f>IF('Poradie - sporty'!BB55="x",0,'Poradie - sporty'!$DK55/'Poradie - sporty'!BB55)</f>
        <v>0</v>
      </c>
      <c r="BC52" s="243">
        <f>IF('Poradie - sporty'!BC55="x",0,'Poradie - sporty'!$DK55/'Poradie - sporty'!BC55)</f>
        <v>0</v>
      </c>
      <c r="BD52" s="243">
        <f>IF('Poradie - sporty'!BD55="x",0,'Poradie - sporty'!$DK55/'Poradie - sporty'!BD55)</f>
        <v>0</v>
      </c>
      <c r="BE52" s="243">
        <f>IF('Poradie - sporty'!BE55="x",0,'Poradie - sporty'!$DK55/'Poradie - sporty'!BE55)</f>
        <v>1</v>
      </c>
      <c r="BF52" s="243">
        <f>IF('Poradie - sporty'!BF55="x",0,'Poradie - sporty'!$DK55/'Poradie - sporty'!BF55)</f>
        <v>8.3333333333333329E-2</v>
      </c>
      <c r="BG52" s="243">
        <f>IF('Poradie - sporty'!BG55="x",0,'Poradie - sporty'!$DK55/'Poradie - sporty'!BG55)</f>
        <v>0</v>
      </c>
      <c r="BH52" s="243">
        <f>IF('Poradie - sporty'!BH55="x",0,'Poradie - sporty'!$DK55/'Poradie - sporty'!BH55)</f>
        <v>0.2</v>
      </c>
      <c r="BI52" s="243">
        <f>IF('Poradie - sporty'!BI55="x",0,'Poradie - sporty'!$DK55/'Poradie - sporty'!BI55)</f>
        <v>8.6956521739130432E-2</v>
      </c>
      <c r="BJ52" s="243">
        <f>IF('Poradie - sporty'!BJ55="x",0,'Poradie - sporty'!$DK55/'Poradie - sporty'!BJ55)</f>
        <v>4.7619047619047616E-2</v>
      </c>
      <c r="BK52" s="243">
        <f>IF('Poradie - sporty'!BK55="x",0,'Poradie - sporty'!$DK55/'Poradie - sporty'!BK55)</f>
        <v>0</v>
      </c>
      <c r="BL52" s="243">
        <f>IF('Poradie - sporty'!BL55="x",0,'Poradie - sporty'!$DK55/'Poradie - sporty'!BL55)</f>
        <v>0</v>
      </c>
      <c r="BM52" s="243">
        <f>IF('Poradie - sporty'!BM55="x",0,'Poradie - sporty'!$DK55/'Poradie - sporty'!BM55)</f>
        <v>0</v>
      </c>
      <c r="BN52" s="243">
        <f>IF('Poradie - sporty'!BN55="x",0,'Poradie - sporty'!$DK55/'Poradie - sporty'!BN55)</f>
        <v>0</v>
      </c>
      <c r="BO52" s="243">
        <f>IF('Poradie - sporty'!BO55="x",0,'Poradie - sporty'!$DK55/'Poradie - sporty'!BO55)</f>
        <v>2.9411764705882353E-2</v>
      </c>
      <c r="BP52" s="243">
        <f>IF('Poradie - sporty'!BP55="x",0,'Poradie - sporty'!$DK55/'Poradie - sporty'!BP55)</f>
        <v>6.8965517241379309E-2</v>
      </c>
      <c r="BQ52" s="243">
        <f>IF('Poradie - sporty'!BQ55="x",0,'Poradie - sporty'!$DK55/'Poradie - sporty'!BQ55)</f>
        <v>4.2553191489361701E-2</v>
      </c>
      <c r="BR52" s="243">
        <f>IF('Poradie - sporty'!BR55="x",0,'Poradie - sporty'!$DK55/'Poradie - sporty'!BR55)</f>
        <v>5.7142857142857141E-2</v>
      </c>
      <c r="BS52" s="243">
        <f>IF('Poradie - sporty'!BS55="x",0,'Poradie - sporty'!$DK55/'Poradie - sporty'!BS55)</f>
        <v>0</v>
      </c>
      <c r="BT52" s="243">
        <f>IF('Poradie - sporty'!BT55="x",0,'Poradie - sporty'!$DK55/'Poradie - sporty'!BT55)</f>
        <v>0</v>
      </c>
      <c r="BU52" s="243">
        <f>IF('Poradie - sporty'!BU55="x",0,'Poradie - sporty'!$DK55/'Poradie - sporty'!BU55)</f>
        <v>9.0909090909090912E-2</v>
      </c>
      <c r="BV52" s="243">
        <f>IF('Poradie - sporty'!BV55="x",0,'Poradie - sporty'!$DK55/'Poradie - sporty'!BV55)</f>
        <v>0</v>
      </c>
      <c r="BW52" s="243">
        <f>IF('Poradie - sporty'!BW55="x",0,'Poradie - sporty'!$DK55/'Poradie - sporty'!BW55)</f>
        <v>0</v>
      </c>
      <c r="BX52" s="243">
        <f>IF('Poradie - sporty'!BX55="x",0,'Poradie - sporty'!$DK55/'Poradie - sporty'!BX55)</f>
        <v>0</v>
      </c>
      <c r="BY52" s="243">
        <f>IF('Poradie - sporty'!BY55="x",0,'Poradie - sporty'!$DK55/'Poradie - sporty'!BY55)</f>
        <v>0</v>
      </c>
      <c r="BZ52" s="243">
        <f>IF('Poradie - sporty'!BZ55="x",0,'Poradie - sporty'!$DK55/'Poradie - sporty'!BZ55)</f>
        <v>6.1538461538461542E-2</v>
      </c>
      <c r="CA52" s="243">
        <f>IF('Poradie - sporty'!CA55="x",0,'Poradie - sporty'!$DK55/'Poradie - sporty'!CA55)</f>
        <v>0</v>
      </c>
      <c r="CB52" s="243">
        <f>IF('Poradie - sporty'!CB55="x",0,'Poradie - sporty'!$DK55/'Poradie - sporty'!CB55)</f>
        <v>3.0534351145038167E-2</v>
      </c>
      <c r="CC52" s="243">
        <f>IF('Poradie - sporty'!CC55="x",0,'Poradie - sporty'!$DK55/'Poradie - sporty'!CC55)</f>
        <v>0</v>
      </c>
      <c r="CD52" s="243">
        <f>IF('Poradie - sporty'!CD55="x",0,'Poradie - sporty'!$DK55/'Poradie - sporty'!CD55)</f>
        <v>3.0303030303030304E-2</v>
      </c>
      <c r="CE52" s="243">
        <f>IF('Poradie - sporty'!CE55="x",0,'Poradie - sporty'!$DK55/'Poradie - sporty'!CE55)</f>
        <v>4.1666666666666664E-2</v>
      </c>
      <c r="CF52" s="243">
        <f>IF('Poradie - sporty'!CF55="x",0,'Poradie - sporty'!$DK55/'Poradie - sporty'!CF55)</f>
        <v>7.1428571428571425E-2</v>
      </c>
      <c r="CG52" s="243">
        <f>IF('Poradie - sporty'!CG55="x",0,'Poradie - sporty'!$DK55/'Poradie - sporty'!CG55)</f>
        <v>0</v>
      </c>
      <c r="CH52" s="243">
        <f>IF('Poradie - sporty'!CH55="x",0,'Poradie - sporty'!$DK55/'Poradie - sporty'!CH55)</f>
        <v>4.7619047619047616E-2</v>
      </c>
      <c r="CI52" s="243">
        <f>IF('Poradie - sporty'!CI55="x",0,'Poradie - sporty'!$DK55/'Poradie - sporty'!CI55)</f>
        <v>0</v>
      </c>
      <c r="CJ52" s="243">
        <f>IF('Poradie - sporty'!CJ55="x",0,'Poradie - sporty'!$DK55/'Poradie - sporty'!CJ55)</f>
        <v>0</v>
      </c>
      <c r="CK52" s="243">
        <f>IF('Poradie - sporty'!CK55="x",0,'Poradie - sporty'!$DK55/'Poradie - sporty'!CK55)</f>
        <v>0</v>
      </c>
      <c r="CL52" s="243">
        <f>IF('Poradie - sporty'!CL55="x",0,'Poradie - sporty'!$DK55/'Poradie - sporty'!CL55)</f>
        <v>5.7142857142857141E-2</v>
      </c>
      <c r="CM52" s="243">
        <f>IF('Poradie - sporty'!CM55="x",0,'Poradie - sporty'!$DK55/'Poradie - sporty'!CM55)</f>
        <v>6.0606060606060608E-2</v>
      </c>
      <c r="CN52" s="243">
        <f>IF('Poradie - sporty'!CN55="x",0,'Poradie - sporty'!$DK55/'Poradie - sporty'!CN55)</f>
        <v>0</v>
      </c>
      <c r="CO52" s="243">
        <f>IF('Poradie - sporty'!CO55="x",0,'Poradie - sporty'!$DK55/'Poradie - sporty'!CO55)</f>
        <v>3.9215686274509803E-2</v>
      </c>
      <c r="CP52" s="243">
        <f>IF('Poradie - sporty'!CP55="x",0,'Poradie - sporty'!$DK55/'Poradie - sporty'!CP55)</f>
        <v>0</v>
      </c>
      <c r="CQ52" s="243">
        <f>IF('Poradie - sporty'!CQ55="x",0,'Poradie - sporty'!$DK55/'Poradie - sporty'!CQ55)</f>
        <v>0</v>
      </c>
      <c r="CR52" s="243">
        <f>IF('Poradie - sporty'!CR55="x",0,'Poradie - sporty'!$DK55/'Poradie - sporty'!CR55)</f>
        <v>4.6511627906976744E-2</v>
      </c>
      <c r="CS52" s="243">
        <f>IF('Poradie - sporty'!CS55="x",0,'Poradie - sporty'!$DK55/'Poradie - sporty'!CS55)</f>
        <v>0</v>
      </c>
      <c r="CT52" s="243">
        <f>IF('Poradie - sporty'!CT55="x",0,'Poradie - sporty'!$DK55/'Poradie - sporty'!CT55)</f>
        <v>0</v>
      </c>
      <c r="CU52" s="243">
        <f>IF('Poradie - sporty'!CU55="x",0,'Poradie - sporty'!$DK55/'Poradie - sporty'!CU55)</f>
        <v>0</v>
      </c>
      <c r="CV52" s="243">
        <f>IF('Poradie - sporty'!CV55="x",0,'Poradie - sporty'!$DK55/'Poradie - sporty'!CV55)</f>
        <v>0</v>
      </c>
      <c r="CW52" s="243">
        <f>IF('Poradie - sporty'!CW55="x",0,'Poradie - sporty'!$DK55/'Poradie - sporty'!CW55)</f>
        <v>0</v>
      </c>
      <c r="CX52" s="243">
        <f>IF('Poradie - sporty'!CX55="x",0,'Poradie - sporty'!$DK55/'Poradie - sporty'!CX55)</f>
        <v>7.407407407407407E-2</v>
      </c>
      <c r="CY52" s="243">
        <f>IF('Poradie - sporty'!CY55="x",0,'Poradie - sporty'!$DK55/'Poradie - sporty'!CY55)</f>
        <v>4.4444444444444446E-2</v>
      </c>
      <c r="CZ52" s="243">
        <f>IF('Poradie - sporty'!CZ55="x",0,'Poradie - sporty'!$DK55/'Poradie - sporty'!CZ55)</f>
        <v>0.4</v>
      </c>
      <c r="DA52" s="243">
        <f>IF('Poradie - sporty'!DA55="x",0,'Poradie - sporty'!$DK55/'Poradie - sporty'!DA55)</f>
        <v>3.2258064516129031E-2</v>
      </c>
      <c r="DB52" s="243">
        <f>IF('Poradie - sporty'!DB55="x",0,'Poradie - sporty'!$DK55/'Poradie - sporty'!DB55)</f>
        <v>3.3333333333333333E-2</v>
      </c>
      <c r="DC52" s="243">
        <f>IF('Poradie - sporty'!DC55="x",0,'Poradie - sporty'!$DK55/'Poradie - sporty'!DC55)</f>
        <v>0</v>
      </c>
      <c r="DD52" s="243">
        <f>IF('Poradie - sporty'!DD55="x",0,'Poradie - sporty'!$DK55/'Poradie - sporty'!DD55)</f>
        <v>0.10526315789473684</v>
      </c>
      <c r="DE52" s="243">
        <f>IF('Poradie - sporty'!DE55="x",0,'Poradie - sporty'!$DK55/'Poradie - sporty'!DE55)</f>
        <v>9.0909090909090912E-2</v>
      </c>
      <c r="DF52" s="243">
        <f>IF('Poradie - sporty'!DF55="x",0,'Poradie - sporty'!$DK55/'Poradie - sporty'!DF55)</f>
        <v>0</v>
      </c>
      <c r="DG52" s="243">
        <f>IF('Poradie - sporty'!DG55="x",0,'Poradie - sporty'!$DK55/'Poradie - sporty'!DG55)</f>
        <v>0.10526315789473684</v>
      </c>
      <c r="DH52" s="243">
        <f>IF('Poradie - sporty'!DH55="x",0,'Poradie - sporty'!$DK55/'Poradie - sporty'!DH55)</f>
        <v>0.14285714285714285</v>
      </c>
      <c r="DI52" s="243">
        <f>IF('Poradie - sporty'!DI55="x",0,'Poradie - sporty'!$DK55/'Poradie - sporty'!DI55)</f>
        <v>0.15384615384615385</v>
      </c>
    </row>
    <row r="53" spans="1:113" ht="14.25" customHeight="1" x14ac:dyDescent="0.25">
      <c r="A53" s="238" t="s">
        <v>55</v>
      </c>
      <c r="B53" s="243">
        <f>IF('Poradie - sporty'!B56="x",0,'Poradie - sporty'!$DK56/'Poradie - sporty'!B56)</f>
        <v>9.0909090909090912E-2</v>
      </c>
      <c r="C53" s="243">
        <f>IF('Poradie - sporty'!C56="x",0,'Poradie - sporty'!$DK56/'Poradie - sporty'!C56)</f>
        <v>5.2631578947368418E-2</v>
      </c>
      <c r="D53" s="243">
        <f>IF('Poradie - sporty'!D56="x",0,'Poradie - sporty'!$DK56/'Poradie - sporty'!D56)</f>
        <v>9.0909090909090912E-2</v>
      </c>
      <c r="E53" s="243">
        <f>IF('Poradie - sporty'!E56="x",0,'Poradie - sporty'!$DK56/'Poradie - sporty'!E56)</f>
        <v>8.3333333333333329E-2</v>
      </c>
      <c r="F53" s="243">
        <f>IF('Poradie - sporty'!F56="x",0,'Poradie - sporty'!$DK56/'Poradie - sporty'!F56)</f>
        <v>0.33333333333333331</v>
      </c>
      <c r="G53" s="243">
        <f>IF('Poradie - sporty'!G56="x",0,'Poradie - sporty'!$DK56/'Poradie - sporty'!G56)</f>
        <v>0.11764705882352941</v>
      </c>
      <c r="H53" s="243">
        <f>IF('Poradie - sporty'!H56="x",0,'Poradie - sporty'!$DK56/'Poradie - sporty'!H56)</f>
        <v>0</v>
      </c>
      <c r="I53" s="243">
        <f>IF('Poradie - sporty'!I56="x",0,'Poradie - sporty'!$DK56/'Poradie - sporty'!I56)</f>
        <v>3.7037037037037035E-2</v>
      </c>
      <c r="J53" s="243">
        <f>IF('Poradie - sporty'!J56="x",0,'Poradie - sporty'!$DK56/'Poradie - sporty'!J56)</f>
        <v>9.7560975609756101E-2</v>
      </c>
      <c r="K53" s="243">
        <f>IF('Poradie - sporty'!K56="x",0,'Poradie - sporty'!$DK56/'Poradie - sporty'!K56)</f>
        <v>0.10526315789473684</v>
      </c>
      <c r="L53" s="243">
        <f>IF('Poradie - sporty'!L56="x",0,'Poradie - sporty'!$DK56/'Poradie - sporty'!L56)</f>
        <v>5.2631578947368418E-2</v>
      </c>
      <c r="M53" s="243">
        <f>IF('Poradie - sporty'!M56="x",0,'Poradie - sporty'!$DK56/'Poradie - sporty'!M56)</f>
        <v>7.407407407407407E-2</v>
      </c>
      <c r="N53" s="243">
        <f>IF('Poradie - sporty'!N56="x",0,'Poradie - sporty'!$DK56/'Poradie - sporty'!N56)</f>
        <v>0.15384615384615385</v>
      </c>
      <c r="O53" s="243">
        <f>IF('Poradie - sporty'!O56="x",0,'Poradie - sporty'!$DK56/'Poradie - sporty'!O56)</f>
        <v>3.6363636363636362E-2</v>
      </c>
      <c r="P53" s="243">
        <f>IF('Poradie - sporty'!P56="x",0,'Poradie - sporty'!$DK56/'Poradie - sporty'!P56)</f>
        <v>6.0606060606060608E-2</v>
      </c>
      <c r="Q53" s="243">
        <f>IF('Poradie - sporty'!Q56="x",0,'Poradie - sporty'!$DK56/'Poradie - sporty'!Q56)</f>
        <v>5.8823529411764705E-2</v>
      </c>
      <c r="R53" s="243">
        <f>IF('Poradie - sporty'!R56="x",0,'Poradie - sporty'!$DK56/'Poradie - sporty'!R56)</f>
        <v>6.25E-2</v>
      </c>
      <c r="S53" s="243">
        <f>IF('Poradie - sporty'!S56="x",0,'Poradie - sporty'!$DK56/'Poradie - sporty'!S56)</f>
        <v>4.5454545454545456E-2</v>
      </c>
      <c r="T53" s="243">
        <f>IF('Poradie - sporty'!T56="x",0,'Poradie - sporty'!$DK56/'Poradie - sporty'!T56)</f>
        <v>5.7971014492753624E-2</v>
      </c>
      <c r="U53" s="243">
        <f>IF('Poradie - sporty'!U56="x",0,'Poradie - sporty'!$DK56/'Poradie - sporty'!U56)</f>
        <v>0.13333333333333333</v>
      </c>
      <c r="V53" s="243">
        <f>IF('Poradie - sporty'!V56="x",0,'Poradie - sporty'!$DK56/'Poradie - sporty'!V56)</f>
        <v>2.6315789473684209E-2</v>
      </c>
      <c r="W53" s="243">
        <f>IF('Poradie - sporty'!W56="x",0,'Poradie - sporty'!$DK56/'Poradie - sporty'!W56)</f>
        <v>0.13333333333333333</v>
      </c>
      <c r="X53" s="243">
        <f>IF('Poradie - sporty'!X56="x",0,'Poradie - sporty'!$DK56/'Poradie - sporty'!X56)</f>
        <v>0</v>
      </c>
      <c r="Y53" s="243">
        <f>IF('Poradie - sporty'!Y56="x",0,'Poradie - sporty'!$DK56/'Poradie - sporty'!Y56)</f>
        <v>6.8965517241379309E-2</v>
      </c>
      <c r="Z53" s="243">
        <f>IF('Poradie - sporty'!Z56="x",0,'Poradie - sporty'!$DK56/'Poradie - sporty'!Z56)</f>
        <v>0</v>
      </c>
      <c r="AA53" s="243">
        <f>IF('Poradie - sporty'!AA56="x",0,'Poradie - sporty'!$DK56/'Poradie - sporty'!AA56)</f>
        <v>5.1948051948051951E-2</v>
      </c>
      <c r="AB53" s="243">
        <f>IF('Poradie - sporty'!AB56="x",0,'Poradie - sporty'!$DK56/'Poradie - sporty'!AB56)</f>
        <v>4.1666666666666664E-2</v>
      </c>
      <c r="AC53" s="243">
        <f>IF('Poradie - sporty'!AC56="x",0,'Poradie - sporty'!$DK56/'Poradie - sporty'!AC56)</f>
        <v>9.5238095238095233E-2</v>
      </c>
      <c r="AD53" s="243">
        <f>IF('Poradie - sporty'!AD56="x",0,'Poradie - sporty'!$DK56/'Poradie - sporty'!AD56)</f>
        <v>0.15384615384615385</v>
      </c>
      <c r="AE53" s="243">
        <f>IF('Poradie - sporty'!AE56="x",0,'Poradie - sporty'!$DK56/'Poradie - sporty'!AE56)</f>
        <v>5.2631578947368418E-2</v>
      </c>
      <c r="AF53" s="243">
        <f>IF('Poradie - sporty'!AF56="x",0,'Poradie - sporty'!$DK56/'Poradie - sporty'!AF56)</f>
        <v>0</v>
      </c>
      <c r="AG53" s="243">
        <f>IF('Poradie - sporty'!AG56="x",0,'Poradie - sporty'!$DK56/'Poradie - sporty'!AG56)</f>
        <v>0.22222222222222221</v>
      </c>
      <c r="AH53" s="243">
        <f>IF('Poradie - sporty'!AH56="x",0,'Poradie - sporty'!$DK56/'Poradie - sporty'!AH56)</f>
        <v>0.4</v>
      </c>
      <c r="AI53" s="243">
        <f>IF('Poradie - sporty'!AI56="x",0,'Poradie - sporty'!$DK56/'Poradie - sporty'!AI56)</f>
        <v>5.128205128205128E-2</v>
      </c>
      <c r="AJ53" s="243">
        <f>IF('Poradie - sporty'!AJ56="x",0,'Poradie - sporty'!$DK56/'Poradie - sporty'!AJ56)</f>
        <v>0.14285714285714285</v>
      </c>
      <c r="AK53" s="243">
        <f>IF('Poradie - sporty'!AK56="x",0,'Poradie - sporty'!$DK56/'Poradie - sporty'!AK56)</f>
        <v>0.2</v>
      </c>
      <c r="AL53" s="243">
        <f>IF('Poradie - sporty'!AL56="x",0,'Poradie - sporty'!$DK56/'Poradie - sporty'!AL56)</f>
        <v>0.16666666666666666</v>
      </c>
      <c r="AM53" s="243">
        <f>IF('Poradie - sporty'!AM56="x",0,'Poradie - sporty'!$DK56/'Poradie - sporty'!AM56)</f>
        <v>0</v>
      </c>
      <c r="AN53" s="243">
        <f>IF('Poradie - sporty'!AN56="x",0,'Poradie - sporty'!$DK56/'Poradie - sporty'!AN56)</f>
        <v>5.8823529411764705E-2</v>
      </c>
      <c r="AO53" s="243">
        <f>IF('Poradie - sporty'!AO56="x",0,'Poradie - sporty'!$DK56/'Poradie - sporty'!AO56)</f>
        <v>7.1428571428571425E-2</v>
      </c>
      <c r="AP53" s="243">
        <f>IF('Poradie - sporty'!AP56="x",0,'Poradie - sporty'!$DK56/'Poradie - sporty'!AP56)</f>
        <v>0.1</v>
      </c>
      <c r="AQ53" s="243">
        <f>IF('Poradie - sporty'!AQ56="x",0,'Poradie - sporty'!$DK56/'Poradie - sporty'!AQ56)</f>
        <v>0</v>
      </c>
      <c r="AR53" s="243">
        <f>IF('Poradie - sporty'!AR56="x",0,'Poradie - sporty'!$DK56/'Poradie - sporty'!AR56)</f>
        <v>0.2857142857142857</v>
      </c>
      <c r="AS53" s="243">
        <f>IF('Poradie - sporty'!AS56="x",0,'Poradie - sporty'!$DK56/'Poradie - sporty'!AS56)</f>
        <v>1.9704433497536946E-2</v>
      </c>
      <c r="AT53" s="243">
        <f>IF('Poradie - sporty'!AT56="x",0,'Poradie - sporty'!$DK56/'Poradie - sporty'!AT56)</f>
        <v>0.15384615384615385</v>
      </c>
      <c r="AU53" s="243">
        <f>IF('Poradie - sporty'!AU56="x",0,'Poradie - sporty'!$DK56/'Poradie - sporty'!AU56)</f>
        <v>4.6511627906976744E-2</v>
      </c>
      <c r="AV53" s="243">
        <f>IF('Poradie - sporty'!AV56="x",0,'Poradie - sporty'!$DK56/'Poradie - sporty'!AV56)</f>
        <v>0</v>
      </c>
      <c r="AW53" s="243">
        <f>IF('Poradie - sporty'!AW56="x",0,'Poradie - sporty'!$DK56/'Poradie - sporty'!AW56)</f>
        <v>9.3023255813953487E-2</v>
      </c>
      <c r="AX53" s="243">
        <f>IF('Poradie - sporty'!AX56="x",0,'Poradie - sporty'!$DK56/'Poradie - sporty'!AX56)</f>
        <v>0.4</v>
      </c>
      <c r="AY53" s="243">
        <f>IF('Poradie - sporty'!AY56="x",0,'Poradie - sporty'!$DK56/'Poradie - sporty'!AY56)</f>
        <v>8.3333333333333329E-2</v>
      </c>
      <c r="AZ53" s="243">
        <f>IF('Poradie - sporty'!AZ56="x",0,'Poradie - sporty'!$DK56/'Poradie - sporty'!AZ56)</f>
        <v>0.1111111111111111</v>
      </c>
      <c r="BA53" s="243">
        <f>IF('Poradie - sporty'!BA56="x",0,'Poradie - sporty'!$DK56/'Poradie - sporty'!BA56)</f>
        <v>0.14285714285714285</v>
      </c>
      <c r="BB53" s="243">
        <f>IF('Poradie - sporty'!BB56="x",0,'Poradie - sporty'!$DK56/'Poradie - sporty'!BB56)</f>
        <v>0.08</v>
      </c>
      <c r="BC53" s="243">
        <f>IF('Poradie - sporty'!BC56="x",0,'Poradie - sporty'!$DK56/'Poradie - sporty'!BC56)</f>
        <v>0</v>
      </c>
      <c r="BD53" s="243">
        <f>IF('Poradie - sporty'!BD56="x",0,'Poradie - sporty'!$DK56/'Poradie - sporty'!BD56)</f>
        <v>0</v>
      </c>
      <c r="BE53" s="243">
        <f>IF('Poradie - sporty'!BE56="x",0,'Poradie - sporty'!$DK56/'Poradie - sporty'!BE56)</f>
        <v>0.2857142857142857</v>
      </c>
      <c r="BF53" s="243">
        <f>IF('Poradie - sporty'!BF56="x",0,'Poradie - sporty'!$DK56/'Poradie - sporty'!BF56)</f>
        <v>0</v>
      </c>
      <c r="BG53" s="243">
        <f>IF('Poradie - sporty'!BG56="x",0,'Poradie - sporty'!$DK56/'Poradie - sporty'!BG56)</f>
        <v>1</v>
      </c>
      <c r="BH53" s="243">
        <f>IF('Poradie - sporty'!BH56="x",0,'Poradie - sporty'!$DK56/'Poradie - sporty'!BH56)</f>
        <v>0.15384615384615385</v>
      </c>
      <c r="BI53" s="243">
        <f>IF('Poradie - sporty'!BI56="x",0,'Poradie - sporty'!$DK56/'Poradie - sporty'!BI56)</f>
        <v>5.128205128205128E-2</v>
      </c>
      <c r="BJ53" s="243">
        <f>IF('Poradie - sporty'!BJ56="x",0,'Poradie - sporty'!$DK56/'Poradie - sporty'!BJ56)</f>
        <v>0</v>
      </c>
      <c r="BK53" s="243">
        <f>IF('Poradie - sporty'!BK56="x",0,'Poradie - sporty'!$DK56/'Poradie - sporty'!BK56)</f>
        <v>0</v>
      </c>
      <c r="BL53" s="243">
        <f>IF('Poradie - sporty'!BL56="x",0,'Poradie - sporty'!$DK56/'Poradie - sporty'!BL56)</f>
        <v>0</v>
      </c>
      <c r="BM53" s="243">
        <f>IF('Poradie - sporty'!BM56="x",0,'Poradie - sporty'!$DK56/'Poradie - sporty'!BM56)</f>
        <v>0.16666666666666666</v>
      </c>
      <c r="BN53" s="243">
        <f>IF('Poradie - sporty'!BN56="x",0,'Poradie - sporty'!$DK56/'Poradie - sporty'!BN56)</f>
        <v>0</v>
      </c>
      <c r="BO53" s="243">
        <f>IF('Poradie - sporty'!BO56="x",0,'Poradie - sporty'!$DK56/'Poradie - sporty'!BO56)</f>
        <v>0.14285714285714285</v>
      </c>
      <c r="BP53" s="243">
        <f>IF('Poradie - sporty'!BP56="x",0,'Poradie - sporty'!$DK56/'Poradie - sporty'!BP56)</f>
        <v>0.16666666666666666</v>
      </c>
      <c r="BQ53" s="243">
        <f>IF('Poradie - sporty'!BQ56="x",0,'Poradie - sporty'!$DK56/'Poradie - sporty'!BQ56)</f>
        <v>8.6956521739130432E-2</v>
      </c>
      <c r="BR53" s="243">
        <f>IF('Poradie - sporty'!BR56="x",0,'Poradie - sporty'!$DK56/'Poradie - sporty'!BR56)</f>
        <v>0.16666666666666666</v>
      </c>
      <c r="BS53" s="243">
        <f>IF('Poradie - sporty'!BS56="x",0,'Poradie - sporty'!$DK56/'Poradie - sporty'!BS56)</f>
        <v>0</v>
      </c>
      <c r="BT53" s="243">
        <f>IF('Poradie - sporty'!BT56="x",0,'Poradie - sporty'!$DK56/'Poradie - sporty'!BT56)</f>
        <v>8.1632653061224483E-2</v>
      </c>
      <c r="BU53" s="243">
        <f>IF('Poradie - sporty'!BU56="x",0,'Poradie - sporty'!$DK56/'Poradie - sporty'!BU56)</f>
        <v>0.15384615384615385</v>
      </c>
      <c r="BV53" s="243">
        <f>IF('Poradie - sporty'!BV56="x",0,'Poradie - sporty'!$DK56/'Poradie - sporty'!BV56)</f>
        <v>0</v>
      </c>
      <c r="BW53" s="243">
        <f>IF('Poradie - sporty'!BW56="x",0,'Poradie - sporty'!$DK56/'Poradie - sporty'!BW56)</f>
        <v>0</v>
      </c>
      <c r="BX53" s="243">
        <f>IF('Poradie - sporty'!BX56="x",0,'Poradie - sporty'!$DK56/'Poradie - sporty'!BX56)</f>
        <v>0</v>
      </c>
      <c r="BY53" s="243">
        <f>IF('Poradie - sporty'!BY56="x",0,'Poradie - sporty'!$DK56/'Poradie - sporty'!BY56)</f>
        <v>0.16666666666666666</v>
      </c>
      <c r="BZ53" s="243">
        <f>IF('Poradie - sporty'!BZ56="x",0,'Poradie - sporty'!$DK56/'Poradie - sporty'!BZ56)</f>
        <v>0</v>
      </c>
      <c r="CA53" s="243">
        <f>IF('Poradie - sporty'!CA56="x",0,'Poradie - sporty'!$DK56/'Poradie - sporty'!CA56)</f>
        <v>0</v>
      </c>
      <c r="CB53" s="243">
        <f>IF('Poradie - sporty'!CB56="x",0,'Poradie - sporty'!$DK56/'Poradie - sporty'!CB56)</f>
        <v>0.5</v>
      </c>
      <c r="CC53" s="243">
        <f>IF('Poradie - sporty'!CC56="x",0,'Poradie - sporty'!$DK56/'Poradie - sporty'!CC56)</f>
        <v>0</v>
      </c>
      <c r="CD53" s="243">
        <f>IF('Poradie - sporty'!CD56="x",0,'Poradie - sporty'!$DK56/'Poradie - sporty'!CD56)</f>
        <v>4.2553191489361701E-2</v>
      </c>
      <c r="CE53" s="243">
        <f>IF('Poradie - sporty'!CE56="x",0,'Poradie - sporty'!$DK56/'Poradie - sporty'!CE56)</f>
        <v>0.25</v>
      </c>
      <c r="CF53" s="243">
        <f>IF('Poradie - sporty'!CF56="x",0,'Poradie - sporty'!$DK56/'Poradie - sporty'!CF56)</f>
        <v>5.8823529411764705E-2</v>
      </c>
      <c r="CG53" s="243">
        <f>IF('Poradie - sporty'!CG56="x",0,'Poradie - sporty'!$DK56/'Poradie - sporty'!CG56)</f>
        <v>0.05</v>
      </c>
      <c r="CH53" s="243">
        <f>IF('Poradie - sporty'!CH56="x",0,'Poradie - sporty'!$DK56/'Poradie - sporty'!CH56)</f>
        <v>4.6511627906976744E-2</v>
      </c>
      <c r="CI53" s="243">
        <f>IF('Poradie - sporty'!CI56="x",0,'Poradie - sporty'!$DK56/'Poradie - sporty'!CI56)</f>
        <v>0.5</v>
      </c>
      <c r="CJ53" s="243">
        <f>IF('Poradie - sporty'!CJ56="x",0,'Poradie - sporty'!$DK56/'Poradie - sporty'!CJ56)</f>
        <v>0.33333333333333331</v>
      </c>
      <c r="CK53" s="243">
        <f>IF('Poradie - sporty'!CK56="x",0,'Poradie - sporty'!$DK56/'Poradie - sporty'!CK56)</f>
        <v>0</v>
      </c>
      <c r="CL53" s="243">
        <f>IF('Poradie - sporty'!CL56="x",0,'Poradie - sporty'!$DK56/'Poradie - sporty'!CL56)</f>
        <v>0.18181818181818182</v>
      </c>
      <c r="CM53" s="243">
        <f>IF('Poradie - sporty'!CM56="x",0,'Poradie - sporty'!$DK56/'Poradie - sporty'!CM56)</f>
        <v>7.407407407407407E-2</v>
      </c>
      <c r="CN53" s="243">
        <f>IF('Poradie - sporty'!CN56="x",0,'Poradie - sporty'!$DK56/'Poradie - sporty'!CN56)</f>
        <v>0</v>
      </c>
      <c r="CO53" s="243">
        <f>IF('Poradie - sporty'!CO56="x",0,'Poradie - sporty'!$DK56/'Poradie - sporty'!CO56)</f>
        <v>8.3333333333333329E-2</v>
      </c>
      <c r="CP53" s="243">
        <f>IF('Poradie - sporty'!CP56="x",0,'Poradie - sporty'!$DK56/'Poradie - sporty'!CP56)</f>
        <v>0</v>
      </c>
      <c r="CQ53" s="243">
        <f>IF('Poradie - sporty'!CQ56="x",0,'Poradie - sporty'!$DK56/'Poradie - sporty'!CQ56)</f>
        <v>0</v>
      </c>
      <c r="CR53" s="243">
        <f>IF('Poradie - sporty'!CR56="x",0,'Poradie - sporty'!$DK56/'Poradie - sporty'!CR56)</f>
        <v>0.10526315789473684</v>
      </c>
      <c r="CS53" s="243">
        <f>IF('Poradie - sporty'!CS56="x",0,'Poradie - sporty'!$DK56/'Poradie - sporty'!CS56)</f>
        <v>0.25</v>
      </c>
      <c r="CT53" s="243">
        <f>IF('Poradie - sporty'!CT56="x",0,'Poradie - sporty'!$DK56/'Poradie - sporty'!CT56)</f>
        <v>6.5573770491803282E-2</v>
      </c>
      <c r="CU53" s="243">
        <f>IF('Poradie - sporty'!CU56="x",0,'Poradie - sporty'!$DK56/'Poradie - sporty'!CU56)</f>
        <v>0.25</v>
      </c>
      <c r="CV53" s="243">
        <f>IF('Poradie - sporty'!CV56="x",0,'Poradie - sporty'!$DK56/'Poradie - sporty'!CV56)</f>
        <v>0.2</v>
      </c>
      <c r="CW53" s="243">
        <f>IF('Poradie - sporty'!CW56="x",0,'Poradie - sporty'!$DK56/'Poradie - sporty'!CW56)</f>
        <v>0</v>
      </c>
      <c r="CX53" s="243">
        <f>IF('Poradie - sporty'!CX56="x",0,'Poradie - sporty'!$DK56/'Poradie - sporty'!CX56)</f>
        <v>0</v>
      </c>
      <c r="CY53" s="243">
        <f>IF('Poradie - sporty'!CY56="x",0,'Poradie - sporty'!$DK56/'Poradie - sporty'!CY56)</f>
        <v>0.11764705882352941</v>
      </c>
      <c r="CZ53" s="243">
        <f>IF('Poradie - sporty'!CZ56="x",0,'Poradie - sporty'!$DK56/'Poradie - sporty'!CZ56)</f>
        <v>4.1666666666666664E-2</v>
      </c>
      <c r="DA53" s="243">
        <f>IF('Poradie - sporty'!DA56="x",0,'Poradie - sporty'!$DK56/'Poradie - sporty'!DA56)</f>
        <v>0.11764705882352941</v>
      </c>
      <c r="DB53" s="243">
        <f>IF('Poradie - sporty'!DB56="x",0,'Poradie - sporty'!$DK56/'Poradie - sporty'!DB56)</f>
        <v>0.16666666666666666</v>
      </c>
      <c r="DC53" s="243">
        <f>IF('Poradie - sporty'!DC56="x",0,'Poradie - sporty'!$DK56/'Poradie - sporty'!DC56)</f>
        <v>0</v>
      </c>
      <c r="DD53" s="243">
        <f>IF('Poradie - sporty'!DD56="x",0,'Poradie - sporty'!$DK56/'Poradie - sporty'!DD56)</f>
        <v>0.66666666666666663</v>
      </c>
      <c r="DE53" s="243">
        <f>IF('Poradie - sporty'!DE56="x",0,'Poradie - sporty'!$DK56/'Poradie - sporty'!DE56)</f>
        <v>3.4782608695652174E-2</v>
      </c>
      <c r="DF53" s="243">
        <f>IF('Poradie - sporty'!DF56="x",0,'Poradie - sporty'!$DK56/'Poradie - sporty'!DF56)</f>
        <v>0</v>
      </c>
      <c r="DG53" s="243">
        <f>IF('Poradie - sporty'!DG56="x",0,'Poradie - sporty'!$DK56/'Poradie - sporty'!DG56)</f>
        <v>0.11428571428571428</v>
      </c>
      <c r="DH53" s="243">
        <f>IF('Poradie - sporty'!DH56="x",0,'Poradie - sporty'!$DK56/'Poradie - sporty'!DH56)</f>
        <v>0.22222222222222221</v>
      </c>
      <c r="DI53" s="243">
        <f>IF('Poradie - sporty'!DI56="x",0,'Poradie - sporty'!$DK56/'Poradie - sporty'!DI56)</f>
        <v>0.1</v>
      </c>
    </row>
    <row r="54" spans="1:113" ht="14.25" customHeight="1" x14ac:dyDescent="0.2"/>
    <row r="55" spans="1:113" ht="14.25" customHeight="1" x14ac:dyDescent="0.2"/>
    <row r="56" spans="1:113" ht="14.25" customHeight="1" x14ac:dyDescent="0.2"/>
    <row r="57" spans="1:113" ht="14.25" customHeight="1" x14ac:dyDescent="0.2"/>
    <row r="58" spans="1:113" ht="14.25" customHeight="1" x14ac:dyDescent="0.2"/>
    <row r="59" spans="1:113" ht="14.25" customHeight="1" x14ac:dyDescent="0.2"/>
    <row r="60" spans="1:113" ht="14.25" customHeight="1" x14ac:dyDescent="0.2"/>
    <row r="61" spans="1:113" ht="14.25" customHeight="1" x14ac:dyDescent="0.2"/>
    <row r="62" spans="1:113" ht="14.25" customHeight="1" x14ac:dyDescent="0.2"/>
    <row r="63" spans="1:113" ht="14.25" customHeight="1" x14ac:dyDescent="0.2"/>
    <row r="64" spans="1:113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M1000"/>
  <sheetViews>
    <sheetView workbookViewId="0"/>
  </sheetViews>
  <sheetFormatPr defaultColWidth="12.625" defaultRowHeight="15" customHeight="1" x14ac:dyDescent="0.2"/>
  <cols>
    <col min="1" max="1" width="17.625" customWidth="1"/>
    <col min="2" max="114" width="7.625" customWidth="1"/>
    <col min="115" max="115" width="8.125" customWidth="1"/>
    <col min="116" max="117" width="7.625" customWidth="1"/>
  </cols>
  <sheetData>
    <row r="1" spans="1:117" ht="14.25" customHeight="1" x14ac:dyDescent="0.25">
      <c r="A1" s="416" t="s">
        <v>1121</v>
      </c>
      <c r="B1" s="415" t="s">
        <v>137</v>
      </c>
      <c r="C1" s="415" t="s">
        <v>101</v>
      </c>
      <c r="D1" s="415" t="s">
        <v>65</v>
      </c>
      <c r="E1" s="415" t="s">
        <v>123</v>
      </c>
      <c r="F1" s="415" t="s">
        <v>206</v>
      </c>
      <c r="G1" s="415" t="s">
        <v>61</v>
      </c>
      <c r="H1" s="415" t="s">
        <v>276</v>
      </c>
      <c r="I1" s="415" t="s">
        <v>69</v>
      </c>
      <c r="J1" s="415" t="s">
        <v>103</v>
      </c>
      <c r="K1" s="415" t="s">
        <v>230</v>
      </c>
      <c r="L1" s="415" t="s">
        <v>89</v>
      </c>
      <c r="M1" s="415" t="s">
        <v>59</v>
      </c>
      <c r="N1" s="415" t="s">
        <v>127</v>
      </c>
      <c r="O1" s="415" t="s">
        <v>131</v>
      </c>
      <c r="P1" s="415" t="s">
        <v>262</v>
      </c>
      <c r="Q1" s="415" t="s">
        <v>135</v>
      </c>
      <c r="R1" s="415" t="s">
        <v>163</v>
      </c>
      <c r="S1" s="415" t="s">
        <v>183</v>
      </c>
      <c r="T1" s="415" t="s">
        <v>165</v>
      </c>
      <c r="U1" s="415" t="s">
        <v>79</v>
      </c>
      <c r="V1" s="415" t="s">
        <v>171</v>
      </c>
      <c r="W1" s="415" t="s">
        <v>93</v>
      </c>
      <c r="X1" s="415" t="s">
        <v>216</v>
      </c>
      <c r="Y1" s="415" t="s">
        <v>140</v>
      </c>
      <c r="Z1" s="415" t="s">
        <v>73</v>
      </c>
      <c r="AA1" s="415" t="s">
        <v>258</v>
      </c>
      <c r="AB1" s="415" t="s">
        <v>144</v>
      </c>
      <c r="AC1" s="415" t="s">
        <v>71</v>
      </c>
      <c r="AD1" s="415" t="s">
        <v>148</v>
      </c>
      <c r="AE1" s="415" t="s">
        <v>190</v>
      </c>
      <c r="AF1" s="415" t="s">
        <v>301</v>
      </c>
      <c r="AG1" s="415" t="s">
        <v>236</v>
      </c>
      <c r="AH1" s="415" t="s">
        <v>196</v>
      </c>
      <c r="AI1" s="415" t="s">
        <v>113</v>
      </c>
      <c r="AJ1" s="415" t="s">
        <v>256</v>
      </c>
      <c r="AK1" s="415" t="s">
        <v>111</v>
      </c>
      <c r="AL1" s="415" t="s">
        <v>107</v>
      </c>
      <c r="AM1" s="415" t="s">
        <v>222</v>
      </c>
      <c r="AN1" s="415" t="s">
        <v>150</v>
      </c>
      <c r="AO1" s="415" t="s">
        <v>192</v>
      </c>
      <c r="AP1" s="415" t="s">
        <v>57</v>
      </c>
      <c r="AQ1" s="415" t="s">
        <v>268</v>
      </c>
      <c r="AR1" s="415" t="s">
        <v>186</v>
      </c>
      <c r="AS1" s="415" t="s">
        <v>91</v>
      </c>
      <c r="AT1" s="415" t="s">
        <v>77</v>
      </c>
      <c r="AU1" s="415" t="s">
        <v>83</v>
      </c>
      <c r="AV1" s="415" t="s">
        <v>254</v>
      </c>
      <c r="AW1" s="415" t="s">
        <v>218</v>
      </c>
      <c r="AX1" s="415" t="s">
        <v>142</v>
      </c>
      <c r="AY1" s="415" t="s">
        <v>81</v>
      </c>
      <c r="AZ1" s="415" t="s">
        <v>266</v>
      </c>
      <c r="BA1" s="415" t="s">
        <v>95</v>
      </c>
      <c r="BB1" s="415" t="s">
        <v>177</v>
      </c>
      <c r="BC1" s="415" t="s">
        <v>1105</v>
      </c>
      <c r="BD1" s="415" t="s">
        <v>284</v>
      </c>
      <c r="BE1" s="415" t="s">
        <v>121</v>
      </c>
      <c r="BF1" s="415" t="s">
        <v>188</v>
      </c>
      <c r="BG1" s="415" t="s">
        <v>272</v>
      </c>
      <c r="BH1" s="415" t="s">
        <v>146</v>
      </c>
      <c r="BI1" s="415" t="s">
        <v>185</v>
      </c>
      <c r="BJ1" s="415" t="s">
        <v>204</v>
      </c>
      <c r="BK1" s="415" t="s">
        <v>278</v>
      </c>
      <c r="BL1" s="415" t="s">
        <v>208</v>
      </c>
      <c r="BM1" s="415" t="s">
        <v>152</v>
      </c>
      <c r="BN1" s="415" t="s">
        <v>214</v>
      </c>
      <c r="BO1" s="415" t="s">
        <v>250</v>
      </c>
      <c r="BP1" s="415" t="s">
        <v>133</v>
      </c>
      <c r="BQ1" s="415" t="s">
        <v>119</v>
      </c>
      <c r="BR1" s="415" t="s">
        <v>161</v>
      </c>
      <c r="BS1" s="415" t="s">
        <v>232</v>
      </c>
      <c r="BT1" s="415" t="s">
        <v>264</v>
      </c>
      <c r="BU1" s="415" t="s">
        <v>154</v>
      </c>
      <c r="BV1" s="415" t="s">
        <v>282</v>
      </c>
      <c r="BW1" s="415" t="s">
        <v>226</v>
      </c>
      <c r="BX1" s="415" t="s">
        <v>280</v>
      </c>
      <c r="BY1" s="415" t="s">
        <v>270</v>
      </c>
      <c r="BZ1" s="415" t="s">
        <v>224</v>
      </c>
      <c r="CA1" s="415" t="s">
        <v>181</v>
      </c>
      <c r="CB1" s="415" t="s">
        <v>179</v>
      </c>
      <c r="CC1" s="415" t="s">
        <v>238</v>
      </c>
      <c r="CD1" s="415" t="s">
        <v>156</v>
      </c>
      <c r="CE1" s="415" t="s">
        <v>85</v>
      </c>
      <c r="CF1" s="415" t="s">
        <v>931</v>
      </c>
      <c r="CG1" s="415" t="s">
        <v>929</v>
      </c>
      <c r="CH1" s="415" t="s">
        <v>99</v>
      </c>
      <c r="CI1" s="415" t="s">
        <v>200</v>
      </c>
      <c r="CJ1" s="415" t="s">
        <v>194</v>
      </c>
      <c r="CK1" s="415" t="s">
        <v>242</v>
      </c>
      <c r="CL1" s="415" t="s">
        <v>105</v>
      </c>
      <c r="CM1" s="415" t="s">
        <v>117</v>
      </c>
      <c r="CN1" s="415" t="s">
        <v>220</v>
      </c>
      <c r="CO1" s="415" t="s">
        <v>75</v>
      </c>
      <c r="CP1" s="415" t="s">
        <v>210</v>
      </c>
      <c r="CQ1" s="415" t="s">
        <v>234</v>
      </c>
      <c r="CR1" s="415" t="s">
        <v>167</v>
      </c>
      <c r="CS1" s="415" t="s">
        <v>173</v>
      </c>
      <c r="CT1" s="415" t="s">
        <v>175</v>
      </c>
      <c r="CU1" s="415" t="s">
        <v>287</v>
      </c>
      <c r="CV1" s="415" t="s">
        <v>212</v>
      </c>
      <c r="CW1" s="415" t="s">
        <v>202</v>
      </c>
      <c r="CX1" s="415" t="s">
        <v>260</v>
      </c>
      <c r="CY1" s="415" t="s">
        <v>109</v>
      </c>
      <c r="CZ1" s="415" t="s">
        <v>115</v>
      </c>
      <c r="DA1" s="415" t="s">
        <v>63</v>
      </c>
      <c r="DB1" s="415" t="s">
        <v>129</v>
      </c>
      <c r="DC1" s="415" t="s">
        <v>228</v>
      </c>
      <c r="DD1" s="415" t="s">
        <v>158</v>
      </c>
      <c r="DE1" s="415" t="s">
        <v>67</v>
      </c>
      <c r="DF1" s="415" t="s">
        <v>198</v>
      </c>
      <c r="DG1" s="415" t="s">
        <v>125</v>
      </c>
      <c r="DH1" s="415" t="s">
        <v>87</v>
      </c>
      <c r="DI1" s="415" t="s">
        <v>169</v>
      </c>
      <c r="DJ1" s="247"/>
      <c r="DK1" s="415" t="s">
        <v>1122</v>
      </c>
      <c r="DL1" s="247"/>
      <c r="DM1" s="247"/>
    </row>
    <row r="2" spans="1:117" ht="14.25" customHeight="1" x14ac:dyDescent="0.25">
      <c r="A2" s="387" t="s">
        <v>704</v>
      </c>
      <c r="B2" s="388">
        <v>46</v>
      </c>
      <c r="C2" s="388">
        <v>2</v>
      </c>
      <c r="D2" s="388">
        <v>54</v>
      </c>
      <c r="E2" s="388">
        <v>47</v>
      </c>
      <c r="F2" s="388">
        <v>60</v>
      </c>
      <c r="G2" s="388">
        <v>3</v>
      </c>
      <c r="H2" s="389">
        <v>99</v>
      </c>
      <c r="I2" s="388">
        <v>4</v>
      </c>
      <c r="J2" s="388">
        <v>9</v>
      </c>
      <c r="K2" s="388">
        <v>5</v>
      </c>
      <c r="L2" s="390" t="s">
        <v>1108</v>
      </c>
      <c r="M2" s="388">
        <v>7</v>
      </c>
      <c r="N2" s="388">
        <v>10</v>
      </c>
      <c r="O2" s="388">
        <v>11</v>
      </c>
      <c r="P2" s="389">
        <v>100</v>
      </c>
      <c r="Q2" s="388">
        <v>12</v>
      </c>
      <c r="R2" s="388">
        <v>43</v>
      </c>
      <c r="S2" s="388">
        <v>14</v>
      </c>
      <c r="T2" s="391" t="s">
        <v>1109</v>
      </c>
      <c r="U2" s="388">
        <v>16</v>
      </c>
      <c r="V2" s="388">
        <v>17</v>
      </c>
      <c r="W2" s="388">
        <v>35</v>
      </c>
      <c r="X2" s="388">
        <v>64</v>
      </c>
      <c r="Y2" s="388">
        <v>30</v>
      </c>
      <c r="Z2" s="388">
        <v>42</v>
      </c>
      <c r="AA2" s="389">
        <v>105</v>
      </c>
      <c r="AB2" s="388">
        <v>18</v>
      </c>
      <c r="AC2" s="388">
        <v>19</v>
      </c>
      <c r="AD2" s="388">
        <v>86</v>
      </c>
      <c r="AE2" s="388">
        <v>73</v>
      </c>
      <c r="AF2" s="389">
        <v>114</v>
      </c>
      <c r="AG2" s="388">
        <v>21</v>
      </c>
      <c r="AH2" s="388">
        <v>20</v>
      </c>
      <c r="AI2" s="388">
        <v>32</v>
      </c>
      <c r="AJ2" s="389">
        <v>102</v>
      </c>
      <c r="AK2" s="388">
        <v>71</v>
      </c>
      <c r="AL2" s="388">
        <v>58</v>
      </c>
      <c r="AM2" s="388">
        <v>23</v>
      </c>
      <c r="AN2" s="388">
        <v>24</v>
      </c>
      <c r="AO2" s="388">
        <v>79</v>
      </c>
      <c r="AP2" s="388">
        <v>25</v>
      </c>
      <c r="AQ2" s="389">
        <v>103</v>
      </c>
      <c r="AR2" s="388">
        <v>26</v>
      </c>
      <c r="AS2" s="388">
        <v>27</v>
      </c>
      <c r="AT2" s="388">
        <v>28</v>
      </c>
      <c r="AU2" s="388">
        <v>29</v>
      </c>
      <c r="AV2" s="389">
        <v>101</v>
      </c>
      <c r="AW2" s="388">
        <v>57</v>
      </c>
      <c r="AX2" s="388">
        <v>66</v>
      </c>
      <c r="AY2" s="388">
        <v>44</v>
      </c>
      <c r="AZ2" s="389">
        <v>106</v>
      </c>
      <c r="BA2" s="388">
        <v>34</v>
      </c>
      <c r="BB2" s="388">
        <v>33</v>
      </c>
      <c r="BC2" s="388">
        <v>28</v>
      </c>
      <c r="BD2" s="389">
        <v>104</v>
      </c>
      <c r="BE2" s="388">
        <v>36</v>
      </c>
      <c r="BF2" s="388">
        <v>37</v>
      </c>
      <c r="BG2" s="389">
        <v>115</v>
      </c>
      <c r="BH2" s="388">
        <v>38</v>
      </c>
      <c r="BI2" s="388">
        <v>40</v>
      </c>
      <c r="BJ2" s="388">
        <v>45</v>
      </c>
      <c r="BK2" s="389">
        <v>108</v>
      </c>
      <c r="BL2" s="388">
        <v>97</v>
      </c>
      <c r="BM2" s="388">
        <v>68</v>
      </c>
      <c r="BN2" s="388">
        <v>22</v>
      </c>
      <c r="BO2" s="389">
        <v>116</v>
      </c>
      <c r="BP2" s="388">
        <v>49</v>
      </c>
      <c r="BQ2" s="388">
        <v>50</v>
      </c>
      <c r="BR2" s="388">
        <v>89</v>
      </c>
      <c r="BS2" s="388">
        <v>51</v>
      </c>
      <c r="BT2" s="389">
        <v>110</v>
      </c>
      <c r="BU2" s="388">
        <v>52</v>
      </c>
      <c r="BV2" s="389">
        <v>107</v>
      </c>
      <c r="BW2" s="388">
        <v>8</v>
      </c>
      <c r="BX2" s="389">
        <v>109</v>
      </c>
      <c r="BY2" s="389">
        <v>113</v>
      </c>
      <c r="BZ2" s="388">
        <v>55</v>
      </c>
      <c r="CA2" s="388">
        <v>93</v>
      </c>
      <c r="CB2" s="388">
        <v>72</v>
      </c>
      <c r="CC2" s="388">
        <v>62</v>
      </c>
      <c r="CD2" s="388">
        <v>39</v>
      </c>
      <c r="CE2" s="388">
        <v>91</v>
      </c>
      <c r="CF2" s="388">
        <v>63</v>
      </c>
      <c r="CG2" s="388">
        <v>63</v>
      </c>
      <c r="CH2" s="388">
        <v>31</v>
      </c>
      <c r="CI2" s="388">
        <v>67</v>
      </c>
      <c r="CJ2" s="388">
        <v>69</v>
      </c>
      <c r="CK2" s="388">
        <v>70</v>
      </c>
      <c r="CL2" s="388">
        <v>82</v>
      </c>
      <c r="CM2" s="388" t="s">
        <v>1110</v>
      </c>
      <c r="CN2" s="388">
        <v>74</v>
      </c>
      <c r="CO2" s="388">
        <v>48</v>
      </c>
      <c r="CP2" s="388">
        <v>61</v>
      </c>
      <c r="CQ2" s="388">
        <v>75</v>
      </c>
      <c r="CR2" s="388">
        <v>77</v>
      </c>
      <c r="CS2" s="388">
        <v>78</v>
      </c>
      <c r="CT2" s="388">
        <v>80</v>
      </c>
      <c r="CU2" s="389">
        <v>110</v>
      </c>
      <c r="CV2" s="388">
        <v>83</v>
      </c>
      <c r="CW2" s="388">
        <v>84</v>
      </c>
      <c r="CX2" s="389">
        <v>112</v>
      </c>
      <c r="CY2" s="388">
        <v>81</v>
      </c>
      <c r="CZ2" s="388">
        <v>85</v>
      </c>
      <c r="DA2" s="388">
        <v>87</v>
      </c>
      <c r="DB2" s="388">
        <v>90</v>
      </c>
      <c r="DC2" s="388">
        <v>59</v>
      </c>
      <c r="DD2" s="388">
        <v>56</v>
      </c>
      <c r="DE2" s="388">
        <v>94</v>
      </c>
      <c r="DF2" s="388">
        <v>92</v>
      </c>
      <c r="DG2" s="388">
        <v>95</v>
      </c>
      <c r="DH2" s="388">
        <v>98</v>
      </c>
      <c r="DI2" s="388">
        <v>96</v>
      </c>
      <c r="DJ2" s="21"/>
      <c r="DK2" s="21"/>
      <c r="DL2" s="21"/>
      <c r="DM2" s="21"/>
    </row>
    <row r="3" spans="1:117" ht="14.25" customHeight="1" x14ac:dyDescent="0.25">
      <c r="A3" s="237" t="s">
        <v>5</v>
      </c>
      <c r="B3" s="243">
        <f>'1.Poradie vramci sportov'!B3/4+'2.Body vramci sportov'!B3/4+'3.Body vramci krajiny'!B3/4+'4.Poradie vramci krajiny'!B3/4</f>
        <v>0.19906610433358304</v>
      </c>
      <c r="C3" s="243">
        <f>'1.Poradie vramci sportov'!C3/4+'2.Body vramci sportov'!C3/4+'3.Body vramci krajiny'!C3/4+'4.Poradie vramci krajiny'!C3/4</f>
        <v>0</v>
      </c>
      <c r="D3" s="243">
        <f>'1.Poradie vramci sportov'!D3/4+'2.Body vramci sportov'!D3/4+'3.Body vramci krajiny'!D3/4+'4.Poradie vramci krajiny'!D3/4</f>
        <v>0.25697370323915492</v>
      </c>
      <c r="E3" s="243">
        <f>'1.Poradie vramci sportov'!E3/4+'2.Body vramci sportov'!E3/4+'3.Body vramci krajiny'!E3/4+'4.Poradie vramci krajiny'!E3/4</f>
        <v>0.12519879862267919</v>
      </c>
      <c r="F3" s="243">
        <f>'1.Poradie vramci sportov'!F3/4+'2.Body vramci sportov'!F3/4+'3.Body vramci krajiny'!F3/4+'4.Poradie vramci krajiny'!F3/4</f>
        <v>0</v>
      </c>
      <c r="G3" s="243">
        <f>'1.Poradie vramci sportov'!G3/4+'2.Body vramci sportov'!G3/4+'3.Body vramci krajiny'!G3/4+'4.Poradie vramci krajiny'!G3/4</f>
        <v>0.21650241033479312</v>
      </c>
      <c r="H3" s="243">
        <f>'1.Poradie vramci sportov'!H3/4+'2.Body vramci sportov'!H3/4+'3.Body vramci krajiny'!H3/4+'4.Poradie vramci krajiny'!H3/4</f>
        <v>0</v>
      </c>
      <c r="I3" s="243">
        <f>'1.Poradie vramci sportov'!I3/4+'2.Body vramci sportov'!I3/4+'3.Body vramci krajiny'!I3/4+'4.Poradie vramci krajiny'!I3/4</f>
        <v>0</v>
      </c>
      <c r="J3" s="243">
        <f>'1.Poradie vramci sportov'!J3/4+'2.Body vramci sportov'!J3/4+'3.Body vramci krajiny'!J3/4+'4.Poradie vramci krajiny'!J3/4</f>
        <v>0</v>
      </c>
      <c r="K3" s="243">
        <f>'1.Poradie vramci sportov'!K3/4+'2.Body vramci sportov'!K3/4+'3.Body vramci krajiny'!K3/4+'4.Poradie vramci krajiny'!K3/4</f>
        <v>0</v>
      </c>
      <c r="L3" s="243">
        <f>'1.Poradie vramci sportov'!L3/4+'2.Body vramci sportov'!L3/4+'3.Body vramci krajiny'!L3/4+'4.Poradie vramci krajiny'!L3/4</f>
        <v>0</v>
      </c>
      <c r="M3" s="243">
        <f>'1.Poradie vramci sportov'!M3/4+'2.Body vramci sportov'!M3/4+'3.Body vramci krajiny'!M3/4+'4.Poradie vramci krajiny'!M3/4</f>
        <v>0.2881704698225333</v>
      </c>
      <c r="N3" s="243">
        <f>'1.Poradie vramci sportov'!N3/4+'2.Body vramci sportov'!N3/4+'3.Body vramci krajiny'!N3/4+'4.Poradie vramci krajiny'!N3/4</f>
        <v>0</v>
      </c>
      <c r="O3" s="243">
        <f>'1.Poradie vramci sportov'!O3/4+'2.Body vramci sportov'!O3/4+'3.Body vramci krajiny'!O3/4+'4.Poradie vramci krajiny'!O3/4</f>
        <v>0.24104977740635525</v>
      </c>
      <c r="P3" s="243">
        <f>'1.Poradie vramci sportov'!P3/4+'2.Body vramci sportov'!P3/4+'3.Body vramci krajiny'!P3/4+'4.Poradie vramci krajiny'!P3/4</f>
        <v>0.15193607233713155</v>
      </c>
      <c r="Q3" s="243">
        <f>'1.Poradie vramci sportov'!Q3/4+'2.Body vramci sportov'!Q3/4+'3.Body vramci krajiny'!Q3/4+'4.Poradie vramci krajiny'!Q3/4</f>
        <v>0</v>
      </c>
      <c r="R3" s="243">
        <f>'1.Poradie vramci sportov'!R3/4+'2.Body vramci sportov'!R3/4+'3.Body vramci krajiny'!R3/4+'4.Poradie vramci krajiny'!R3/4</f>
        <v>0</v>
      </c>
      <c r="S3" s="243">
        <f>'1.Poradie vramci sportov'!S3/4+'2.Body vramci sportov'!S3/4+'3.Body vramci krajiny'!S3/4+'4.Poradie vramci krajiny'!S3/4</f>
        <v>0</v>
      </c>
      <c r="T3" s="243">
        <f>'1.Poradie vramci sportov'!T3/4+'2.Body vramci sportov'!T3/4+'3.Body vramci krajiny'!T3/4+'4.Poradie vramci krajiny'!T3/4</f>
        <v>0</v>
      </c>
      <c r="U3" s="243">
        <f>'1.Poradie vramci sportov'!U3/4+'2.Body vramci sportov'!U3/4+'3.Body vramci krajiny'!U3/4+'4.Poradie vramci krajiny'!U3/4</f>
        <v>0.28986449436782763</v>
      </c>
      <c r="V3" s="243">
        <f>'1.Poradie vramci sportov'!V3/4+'2.Body vramci sportov'!V3/4+'3.Body vramci krajiny'!V3/4+'4.Poradie vramci krajiny'!V3/4</f>
        <v>0.13912926900740943</v>
      </c>
      <c r="W3" s="243">
        <f>'1.Poradie vramci sportov'!W3/4+'2.Body vramci sportov'!W3/4+'3.Body vramci krajiny'!W3/4+'4.Poradie vramci krajiny'!W3/4</f>
        <v>0</v>
      </c>
      <c r="X3" s="243">
        <f>'1.Poradie vramci sportov'!X3/4+'2.Body vramci sportov'!X3/4+'3.Body vramci krajiny'!X3/4+'4.Poradie vramci krajiny'!X3/4</f>
        <v>0</v>
      </c>
      <c r="Y3" s="243">
        <f>'1.Poradie vramci sportov'!Y3/4+'2.Body vramci sportov'!Y3/4+'3.Body vramci krajiny'!Y3/4+'4.Poradie vramci krajiny'!Y3/4</f>
        <v>0</v>
      </c>
      <c r="Z3" s="243">
        <f>'1.Poradie vramci sportov'!Z3/4+'2.Body vramci sportov'!Z3/4+'3.Body vramci krajiny'!Z3/4+'4.Poradie vramci krajiny'!Z3/4</f>
        <v>0</v>
      </c>
      <c r="AA3" s="243">
        <f>'1.Poradie vramci sportov'!AA3/4+'2.Body vramci sportov'!AA3/4+'3.Body vramci krajiny'!AA3/4+'4.Poradie vramci krajiny'!AA3/4</f>
        <v>0</v>
      </c>
      <c r="AB3" s="243">
        <f>'1.Poradie vramci sportov'!AB3/4+'2.Body vramci sportov'!AB3/4+'3.Body vramci krajiny'!AB3/4+'4.Poradie vramci krajiny'!AB3/4</f>
        <v>0</v>
      </c>
      <c r="AC3" s="243">
        <f>'1.Poradie vramci sportov'!AC3/4+'2.Body vramci sportov'!AC3/4+'3.Body vramci krajiny'!AC3/4+'4.Poradie vramci krajiny'!AC3/4</f>
        <v>0.21756099363448439</v>
      </c>
      <c r="AD3" s="243">
        <f>'1.Poradie vramci sportov'!AD3/4+'2.Body vramci sportov'!AD3/4+'3.Body vramci krajiny'!AD3/4+'4.Poradie vramci krajiny'!AD3/4</f>
        <v>0.23794431663813403</v>
      </c>
      <c r="AE3" s="243">
        <f>'1.Poradie vramci sportov'!AE3/4+'2.Body vramci sportov'!AE3/4+'3.Body vramci krajiny'!AE3/4+'4.Poradie vramci krajiny'!AE3/4</f>
        <v>0</v>
      </c>
      <c r="AF3" s="243">
        <f>'1.Poradie vramci sportov'!AF3/4+'2.Body vramci sportov'!AF3/4+'3.Body vramci krajiny'!AF3/4+'4.Poradie vramci krajiny'!AF3/4</f>
        <v>0</v>
      </c>
      <c r="AG3" s="243">
        <f>'1.Poradie vramci sportov'!AG3/4+'2.Body vramci sportov'!AG3/4+'3.Body vramci krajiny'!AG3/4+'4.Poradie vramci krajiny'!AG3/4</f>
        <v>0</v>
      </c>
      <c r="AH3" s="243">
        <f>'1.Poradie vramci sportov'!AH3/4+'2.Body vramci sportov'!AH3/4+'3.Body vramci krajiny'!AH3/4+'4.Poradie vramci krajiny'!AH3/4</f>
        <v>0</v>
      </c>
      <c r="AI3" s="243">
        <f>'1.Poradie vramci sportov'!AI3/4+'2.Body vramci sportov'!AI3/4+'3.Body vramci krajiny'!AI3/4+'4.Poradie vramci krajiny'!AI3/4</f>
        <v>0</v>
      </c>
      <c r="AJ3" s="243">
        <f>'1.Poradie vramci sportov'!AJ3/4+'2.Body vramci sportov'!AJ3/4+'3.Body vramci krajiny'!AJ3/4+'4.Poradie vramci krajiny'!AJ3/4</f>
        <v>0.19788082053223616</v>
      </c>
      <c r="AK3" s="243">
        <f>'1.Poradie vramci sportov'!AK3/4+'2.Body vramci sportov'!AK3/4+'3.Body vramci krajiny'!AK3/4+'4.Poradie vramci krajiny'!AK3/4</f>
        <v>0</v>
      </c>
      <c r="AL3" s="243">
        <f>'1.Poradie vramci sportov'!AL3/4+'2.Body vramci sportov'!AL3/4+'3.Body vramci krajiny'!AL3/4+'4.Poradie vramci krajiny'!AL3/4</f>
        <v>0</v>
      </c>
      <c r="AM3" s="243">
        <f>'1.Poradie vramci sportov'!AM3/4+'2.Body vramci sportov'!AM3/4+'3.Body vramci krajiny'!AM3/4+'4.Poradie vramci krajiny'!AM3/4</f>
        <v>0</v>
      </c>
      <c r="AN3" s="243">
        <f>'1.Poradie vramci sportov'!AN3/4+'2.Body vramci sportov'!AN3/4+'3.Body vramci krajiny'!AN3/4+'4.Poradie vramci krajiny'!AN3/4</f>
        <v>0</v>
      </c>
      <c r="AO3" s="243">
        <f>'1.Poradie vramci sportov'!AO3/4+'2.Body vramci sportov'!AO3/4+'3.Body vramci krajiny'!AO3/4+'4.Poradie vramci krajiny'!AO3/4</f>
        <v>0</v>
      </c>
      <c r="AP3" s="243">
        <f>'1.Poradie vramci sportov'!AP3/4+'2.Body vramci sportov'!AP3/4+'3.Body vramci krajiny'!AP3/4+'4.Poradie vramci krajiny'!AP3/4</f>
        <v>0.63262494323747187</v>
      </c>
      <c r="AQ3" s="243">
        <f>'1.Poradie vramci sportov'!AQ3/4+'2.Body vramci sportov'!AQ3/4+'3.Body vramci krajiny'!AQ3/4+'4.Poradie vramci krajiny'!AQ3/4</f>
        <v>0</v>
      </c>
      <c r="AR3" s="243">
        <f>'1.Poradie vramci sportov'!AR3/4+'2.Body vramci sportov'!AR3/4+'3.Body vramci krajiny'!AR3/4+'4.Poradie vramci krajiny'!AR3/4</f>
        <v>0</v>
      </c>
      <c r="AS3" s="243">
        <f>'1.Poradie vramci sportov'!AS3/4+'2.Body vramci sportov'!AS3/4+'3.Body vramci krajiny'!AS3/4+'4.Poradie vramci krajiny'!AS3/4</f>
        <v>0</v>
      </c>
      <c r="AT3" s="243">
        <f>'1.Poradie vramci sportov'!AT3/4+'2.Body vramci sportov'!AT3/4+'3.Body vramci krajiny'!AT3/4+'4.Poradie vramci krajiny'!AT3/4</f>
        <v>0.16271913230357549</v>
      </c>
      <c r="AU3" s="243">
        <f>'1.Poradie vramci sportov'!AU3/4+'2.Body vramci sportov'!AU3/4+'3.Body vramci krajiny'!AU3/4+'4.Poradie vramci krajiny'!AU3/4</f>
        <v>0</v>
      </c>
      <c r="AV3" s="243">
        <f>'1.Poradie vramci sportov'!AV3/4+'2.Body vramci sportov'!AV3/4+'3.Body vramci krajiny'!AV3/4+'4.Poradie vramci krajiny'!AV3/4</f>
        <v>0</v>
      </c>
      <c r="AW3" s="243">
        <f>'1.Poradie vramci sportov'!AW3/4+'2.Body vramci sportov'!AW3/4+'3.Body vramci krajiny'!AW3/4+'4.Poradie vramci krajiny'!AW3/4</f>
        <v>0</v>
      </c>
      <c r="AX3" s="243">
        <f>'1.Poradie vramci sportov'!AX3/4+'2.Body vramci sportov'!AX3/4+'3.Body vramci krajiny'!AX3/4+'4.Poradie vramci krajiny'!AX3/4</f>
        <v>0.29535080814788761</v>
      </c>
      <c r="AY3" s="243">
        <f>'1.Poradie vramci sportov'!AY3/4+'2.Body vramci sportov'!AY3/4+'3.Body vramci krajiny'!AY3/4+'4.Poradie vramci krajiny'!AY3/4</f>
        <v>0</v>
      </c>
      <c r="AZ3" s="243">
        <f>'1.Poradie vramci sportov'!AZ3/4+'2.Body vramci sportov'!AZ3/4+'3.Body vramci krajiny'!AZ3/4+'4.Poradie vramci krajiny'!AZ3/4</f>
        <v>0</v>
      </c>
      <c r="BA3" s="243">
        <f>'1.Poradie vramci sportov'!BA3/4+'2.Body vramci sportov'!BA3/4+'3.Body vramci krajiny'!BA3/4+'4.Poradie vramci krajiny'!BA3/4</f>
        <v>0.18730856161681886</v>
      </c>
      <c r="BB3" s="243">
        <f>'1.Poradie vramci sportov'!BB3/4+'2.Body vramci sportov'!BB3/4+'3.Body vramci krajiny'!BB3/4+'4.Poradie vramci krajiny'!BB3/4</f>
        <v>0</v>
      </c>
      <c r="BC3" s="243">
        <f>'1.Poradie vramci sportov'!BC3/4+'2.Body vramci sportov'!BC3/4+'3.Body vramci krajiny'!BC3/4+'4.Poradie vramci krajiny'!BC3/4</f>
        <v>0</v>
      </c>
      <c r="BD3" s="243">
        <f>'1.Poradie vramci sportov'!BD3/4+'2.Body vramci sportov'!BD3/4+'3.Body vramci krajiny'!BD3/4+'4.Poradie vramci krajiny'!BD3/4</f>
        <v>0</v>
      </c>
      <c r="BE3" s="243">
        <f>'1.Poradie vramci sportov'!BE3/4+'2.Body vramci sportov'!BE3/4+'3.Body vramci krajiny'!BE3/4+'4.Poradie vramci krajiny'!BE3/4</f>
        <v>0.16283743156385358</v>
      </c>
      <c r="BF3" s="243">
        <f>'1.Poradie vramci sportov'!BF3/4+'2.Body vramci sportov'!BF3/4+'3.Body vramci krajiny'!BF3/4+'4.Poradie vramci krajiny'!BF3/4</f>
        <v>0</v>
      </c>
      <c r="BG3" s="243">
        <f>'1.Poradie vramci sportov'!BG3/4+'2.Body vramci sportov'!BG3/4+'3.Body vramci krajiny'!BG3/4+'4.Poradie vramci krajiny'!BG3/4</f>
        <v>0</v>
      </c>
      <c r="BH3" s="243">
        <f>'1.Poradie vramci sportov'!BH3/4+'2.Body vramci sportov'!BH3/4+'3.Body vramci krajiny'!BH3/4+'4.Poradie vramci krajiny'!BH3/4</f>
        <v>0</v>
      </c>
      <c r="BI3" s="243">
        <f>'1.Poradie vramci sportov'!BI3/4+'2.Body vramci sportov'!BI3/4+'3.Body vramci krajiny'!BI3/4+'4.Poradie vramci krajiny'!BI3/4</f>
        <v>0</v>
      </c>
      <c r="BJ3" s="243">
        <f>'1.Poradie vramci sportov'!BJ3/4+'2.Body vramci sportov'!BJ3/4+'3.Body vramci krajiny'!BJ3/4+'4.Poradie vramci krajiny'!BJ3/4</f>
        <v>0</v>
      </c>
      <c r="BK3" s="243">
        <f>'1.Poradie vramci sportov'!BK3/4+'2.Body vramci sportov'!BK3/4+'3.Body vramci krajiny'!BK3/4+'4.Poradie vramci krajiny'!BK3/4</f>
        <v>0</v>
      </c>
      <c r="BL3" s="243">
        <f>'1.Poradie vramci sportov'!BL3/4+'2.Body vramci sportov'!BL3/4+'3.Body vramci krajiny'!BL3/4+'4.Poradie vramci krajiny'!BL3/4</f>
        <v>0</v>
      </c>
      <c r="BM3" s="243">
        <f>'1.Poradie vramci sportov'!BM3/4+'2.Body vramci sportov'!BM3/4+'3.Body vramci krajiny'!BM3/4+'4.Poradie vramci krajiny'!BM3/4</f>
        <v>0</v>
      </c>
      <c r="BN3" s="243">
        <f>'1.Poradie vramci sportov'!BN3/4+'2.Body vramci sportov'!BN3/4+'3.Body vramci krajiny'!BN3/4+'4.Poradie vramci krajiny'!BN3/4</f>
        <v>0</v>
      </c>
      <c r="BO3" s="243">
        <f>'1.Poradie vramci sportov'!BO3/4+'2.Body vramci sportov'!BO3/4+'3.Body vramci krajiny'!BO3/4+'4.Poradie vramci krajiny'!BO3/4</f>
        <v>0.11099638394987332</v>
      </c>
      <c r="BP3" s="243">
        <f>'1.Poradie vramci sportov'!BP3/4+'2.Body vramci sportov'!BP3/4+'3.Body vramci krajiny'!BP3/4+'4.Poradie vramci krajiny'!BP3/4</f>
        <v>0</v>
      </c>
      <c r="BQ3" s="243">
        <f>'1.Poradie vramci sportov'!BQ3/4+'2.Body vramci sportov'!BQ3/4+'3.Body vramci krajiny'!BQ3/4+'4.Poradie vramci krajiny'!BQ3/4</f>
        <v>0</v>
      </c>
      <c r="BR3" s="243">
        <f>'1.Poradie vramci sportov'!BR3/4+'2.Body vramci sportov'!BR3/4+'3.Body vramci krajiny'!BR3/4+'4.Poradie vramci krajiny'!BR3/4</f>
        <v>0</v>
      </c>
      <c r="BS3" s="243">
        <f>'1.Poradie vramci sportov'!BS3/4+'2.Body vramci sportov'!BS3/4+'3.Body vramci krajiny'!BS3/4+'4.Poradie vramci krajiny'!BS3/4</f>
        <v>0</v>
      </c>
      <c r="BT3" s="243">
        <f>'1.Poradie vramci sportov'!BT3/4+'2.Body vramci sportov'!BT3/4+'3.Body vramci krajiny'!BT3/4+'4.Poradie vramci krajiny'!BT3/4</f>
        <v>0</v>
      </c>
      <c r="BU3" s="243">
        <f>'1.Poradie vramci sportov'!BU3/4+'2.Body vramci sportov'!BU3/4+'3.Body vramci krajiny'!BU3/4+'4.Poradie vramci krajiny'!BU3/4</f>
        <v>0</v>
      </c>
      <c r="BV3" s="243">
        <f>'1.Poradie vramci sportov'!BV3/4+'2.Body vramci sportov'!BV3/4+'3.Body vramci krajiny'!BV3/4+'4.Poradie vramci krajiny'!BV3/4</f>
        <v>0</v>
      </c>
      <c r="BW3" s="243">
        <f>'1.Poradie vramci sportov'!BW3/4+'2.Body vramci sportov'!BW3/4+'3.Body vramci krajiny'!BW3/4+'4.Poradie vramci krajiny'!BW3/4</f>
        <v>0</v>
      </c>
      <c r="BX3" s="243">
        <f>'1.Poradie vramci sportov'!BX3/4+'2.Body vramci sportov'!BX3/4+'3.Body vramci krajiny'!BX3/4+'4.Poradie vramci krajiny'!BX3/4</f>
        <v>0</v>
      </c>
      <c r="BY3" s="243">
        <f>'1.Poradie vramci sportov'!BY3/4+'2.Body vramci sportov'!BY3/4+'3.Body vramci krajiny'!BY3/4+'4.Poradie vramci krajiny'!BY3/4</f>
        <v>0</v>
      </c>
      <c r="BZ3" s="243">
        <f>'1.Poradie vramci sportov'!BZ3/4+'2.Body vramci sportov'!BZ3/4+'3.Body vramci krajiny'!BZ3/4+'4.Poradie vramci krajiny'!BZ3/4</f>
        <v>0</v>
      </c>
      <c r="CA3" s="243">
        <f>'1.Poradie vramci sportov'!CA3/4+'2.Body vramci sportov'!CA3/4+'3.Body vramci krajiny'!CA3/4+'4.Poradie vramci krajiny'!CA3/4</f>
        <v>0</v>
      </c>
      <c r="CB3" s="243">
        <f>'1.Poradie vramci sportov'!CB3/4+'2.Body vramci sportov'!CB3/4+'3.Body vramci krajiny'!CB3/4+'4.Poradie vramci krajiny'!CB3/4</f>
        <v>0</v>
      </c>
      <c r="CC3" s="243">
        <f>'1.Poradie vramci sportov'!CC3/4+'2.Body vramci sportov'!CC3/4+'3.Body vramci krajiny'!CC3/4+'4.Poradie vramci krajiny'!CC3/4</f>
        <v>0</v>
      </c>
      <c r="CD3" s="243">
        <f>'1.Poradie vramci sportov'!CD3/4+'2.Body vramci sportov'!CD3/4+'3.Body vramci krajiny'!CD3/4+'4.Poradie vramci krajiny'!CD3/4</f>
        <v>0</v>
      </c>
      <c r="CE3" s="243">
        <f>'1.Poradie vramci sportov'!CE3/4+'2.Body vramci sportov'!CE3/4+'3.Body vramci krajiny'!CE3/4+'4.Poradie vramci krajiny'!CE3/4</f>
        <v>0</v>
      </c>
      <c r="CF3" s="243">
        <f>'1.Poradie vramci sportov'!CF3/4+'2.Body vramci sportov'!CF3/4+'3.Body vramci krajiny'!CF3/4+'4.Poradie vramci krajiny'!CF3/4</f>
        <v>0</v>
      </c>
      <c r="CG3" s="243">
        <f>'1.Poradie vramci sportov'!CG3/4+'2.Body vramci sportov'!CG3/4+'3.Body vramci krajiny'!CG3/4+'4.Poradie vramci krajiny'!CG3/4</f>
        <v>0</v>
      </c>
      <c r="CH3" s="243">
        <f>'1.Poradie vramci sportov'!CH3/4+'2.Body vramci sportov'!CH3/4+'3.Body vramci krajiny'!CH3/4+'4.Poradie vramci krajiny'!CH3/4</f>
        <v>0</v>
      </c>
      <c r="CI3" s="243">
        <f>'1.Poradie vramci sportov'!CI3/4+'2.Body vramci sportov'!CI3/4+'3.Body vramci krajiny'!CI3/4+'4.Poradie vramci krajiny'!CI3/4</f>
        <v>0</v>
      </c>
      <c r="CJ3" s="243">
        <f>'1.Poradie vramci sportov'!CJ3/4+'2.Body vramci sportov'!CJ3/4+'3.Body vramci krajiny'!CJ3/4+'4.Poradie vramci krajiny'!CJ3/4</f>
        <v>0</v>
      </c>
      <c r="CK3" s="243">
        <f>'1.Poradie vramci sportov'!CK3/4+'2.Body vramci sportov'!CK3/4+'3.Body vramci krajiny'!CK3/4+'4.Poradie vramci krajiny'!CK3/4</f>
        <v>0</v>
      </c>
      <c r="CL3" s="243">
        <f>'1.Poradie vramci sportov'!CL3/4+'2.Body vramci sportov'!CL3/4+'3.Body vramci krajiny'!CL3/4+'4.Poradie vramci krajiny'!CL3/4</f>
        <v>0.23417674043598649</v>
      </c>
      <c r="CM3" s="243">
        <f>'1.Poradie vramci sportov'!CM3/4+'2.Body vramci sportov'!CM3/4+'3.Body vramci krajiny'!CM3/4+'4.Poradie vramci krajiny'!CM3/4</f>
        <v>0</v>
      </c>
      <c r="CN3" s="243">
        <f>'1.Poradie vramci sportov'!CN3/4+'2.Body vramci sportov'!CN3/4+'3.Body vramci krajiny'!CN3/4+'4.Poradie vramci krajiny'!CN3/4</f>
        <v>0</v>
      </c>
      <c r="CO3" s="243">
        <f>'1.Poradie vramci sportov'!CO3/4+'2.Body vramci sportov'!CO3/4+'3.Body vramci krajiny'!CO3/4+'4.Poradie vramci krajiny'!CO3/4</f>
        <v>0.20511243337768903</v>
      </c>
      <c r="CP3" s="243">
        <f>'1.Poradie vramci sportov'!CP3/4+'2.Body vramci sportov'!CP3/4+'3.Body vramci krajiny'!CP3/4+'4.Poradie vramci krajiny'!CP3/4</f>
        <v>0</v>
      </c>
      <c r="CQ3" s="243">
        <f>'1.Poradie vramci sportov'!CQ3/4+'2.Body vramci sportov'!CQ3/4+'3.Body vramci krajiny'!CQ3/4+'4.Poradie vramci krajiny'!CQ3/4</f>
        <v>0</v>
      </c>
      <c r="CR3" s="243">
        <f>'1.Poradie vramci sportov'!CR3/4+'2.Body vramci sportov'!CR3/4+'3.Body vramci krajiny'!CR3/4+'4.Poradie vramci krajiny'!CR3/4</f>
        <v>0</v>
      </c>
      <c r="CS3" s="243">
        <f>'1.Poradie vramci sportov'!CS3/4+'2.Body vramci sportov'!CS3/4+'3.Body vramci krajiny'!CS3/4+'4.Poradie vramci krajiny'!CS3/4</f>
        <v>0</v>
      </c>
      <c r="CT3" s="243">
        <f>'1.Poradie vramci sportov'!CT3/4+'2.Body vramci sportov'!CT3/4+'3.Body vramci krajiny'!CT3/4+'4.Poradie vramci krajiny'!CT3/4</f>
        <v>0</v>
      </c>
      <c r="CU3" s="243">
        <f>'1.Poradie vramci sportov'!CU3/4+'2.Body vramci sportov'!CU3/4+'3.Body vramci krajiny'!CU3/4+'4.Poradie vramci krajiny'!CU3/4</f>
        <v>0</v>
      </c>
      <c r="CV3" s="243">
        <f>'1.Poradie vramci sportov'!CV3/4+'2.Body vramci sportov'!CV3/4+'3.Body vramci krajiny'!CV3/4+'4.Poradie vramci krajiny'!CV3/4</f>
        <v>0</v>
      </c>
      <c r="CW3" s="243">
        <f>'1.Poradie vramci sportov'!CW3/4+'2.Body vramci sportov'!CW3/4+'3.Body vramci krajiny'!CW3/4+'4.Poradie vramci krajiny'!CW3/4</f>
        <v>0</v>
      </c>
      <c r="CX3" s="243">
        <f>'1.Poradie vramci sportov'!CX3/4+'2.Body vramci sportov'!CX3/4+'3.Body vramci krajiny'!CX3/4+'4.Poradie vramci krajiny'!CX3/4</f>
        <v>0</v>
      </c>
      <c r="CY3" s="243">
        <f>'1.Poradie vramci sportov'!CY3/4+'2.Body vramci sportov'!CY3/4+'3.Body vramci krajiny'!CY3/4+'4.Poradie vramci krajiny'!CY3/4</f>
        <v>0</v>
      </c>
      <c r="CZ3" s="243">
        <f>'1.Poradie vramci sportov'!CZ3/4+'2.Body vramci sportov'!CZ3/4+'3.Body vramci krajiny'!CZ3/4+'4.Poradie vramci krajiny'!CZ3/4</f>
        <v>0.13903460038306076</v>
      </c>
      <c r="DA3" s="243">
        <f>'1.Poradie vramci sportov'!DA3/4+'2.Body vramci sportov'!DA3/4+'3.Body vramci krajiny'!DA3/4+'4.Poradie vramci krajiny'!DA3/4</f>
        <v>9.9320088782616486E-2</v>
      </c>
      <c r="DB3" s="243">
        <f>'1.Poradie vramci sportov'!DB3/4+'2.Body vramci sportov'!DB3/4+'3.Body vramci krajiny'!DB3/4+'4.Poradie vramci krajiny'!DB3/4</f>
        <v>0</v>
      </c>
      <c r="DC3" s="243">
        <f>'1.Poradie vramci sportov'!DC3/4+'2.Body vramci sportov'!DC3/4+'3.Body vramci krajiny'!DC3/4+'4.Poradie vramci krajiny'!DC3/4</f>
        <v>0</v>
      </c>
      <c r="DD3" s="243">
        <f>'1.Poradie vramci sportov'!DD3/4+'2.Body vramci sportov'!DD3/4+'3.Body vramci krajiny'!DD3/4+'4.Poradie vramci krajiny'!DD3/4</f>
        <v>0</v>
      </c>
      <c r="DE3" s="243">
        <f>'1.Poradie vramci sportov'!DE3/4+'2.Body vramci sportov'!DE3/4+'3.Body vramci krajiny'!DE3/4+'4.Poradie vramci krajiny'!DE3/4</f>
        <v>0.15628446068426607</v>
      </c>
      <c r="DF3" s="243">
        <f>'1.Poradie vramci sportov'!DF3/4+'2.Body vramci sportov'!DF3/4+'3.Body vramci krajiny'!DF3/4+'4.Poradie vramci krajiny'!DF3/4</f>
        <v>0</v>
      </c>
      <c r="DG3" s="243">
        <f>'1.Poradie vramci sportov'!DG3/4+'2.Body vramci sportov'!DG3/4+'3.Body vramci krajiny'!DG3/4+'4.Poradie vramci krajiny'!DG3/4</f>
        <v>0.44661817771301004</v>
      </c>
      <c r="DH3" s="243">
        <f>'1.Poradie vramci sportov'!DH3/4+'2.Body vramci sportov'!DH3/4+'3.Body vramci krajiny'!DH3/4+'4.Poradie vramci krajiny'!DH3/4</f>
        <v>0.29042647394430032</v>
      </c>
      <c r="DI3" s="243">
        <f>'1.Poradie vramci sportov'!DI3/4+'2.Body vramci sportov'!DI3/4+'3.Body vramci krajiny'!DI3/4+'4.Poradie vramci krajiny'!DI3/4</f>
        <v>0</v>
      </c>
      <c r="DJ3" s="417"/>
      <c r="DK3" s="418">
        <f t="shared" ref="DK3:DK53" si="0">SUM(B3:DI3)</f>
        <v>5.6840874664167345</v>
      </c>
    </row>
    <row r="4" spans="1:117" ht="14.25" customHeight="1" x14ac:dyDescent="0.25">
      <c r="A4" s="238" t="s">
        <v>6</v>
      </c>
      <c r="B4" s="243">
        <f>'1.Poradie vramci sportov'!B4/4+'2.Body vramci sportov'!B4/4+'3.Body vramci krajiny'!B4/4+'4.Poradie vramci krajiny'!B4/4</f>
        <v>0.11638435020287034</v>
      </c>
      <c r="C4" s="243">
        <f>'1.Poradie vramci sportov'!C4/4+'2.Body vramci sportov'!C4/4+'3.Body vramci krajiny'!C4/4+'4.Poradie vramci krajiny'!C4/4</f>
        <v>9.5045665138866003E-2</v>
      </c>
      <c r="D4" s="243">
        <f>'1.Poradie vramci sportov'!D4/4+'2.Body vramci sportov'!D4/4+'3.Body vramci krajiny'!D4/4+'4.Poradie vramci krajiny'!D4/4</f>
        <v>0.22118477331255942</v>
      </c>
      <c r="E4" s="243">
        <f>'1.Poradie vramci sportov'!E4/4+'2.Body vramci sportov'!E4/4+'3.Body vramci krajiny'!E4/4+'4.Poradie vramci krajiny'!E4/4</f>
        <v>0.21699682679671631</v>
      </c>
      <c r="F4" s="243">
        <f>'1.Poradie vramci sportov'!F4/4+'2.Body vramci sportov'!F4/4+'3.Body vramci krajiny'!F4/4+'4.Poradie vramci krajiny'!F4/4</f>
        <v>7.8835195219963169E-2</v>
      </c>
      <c r="G4" s="243">
        <f>'1.Poradie vramci sportov'!G4/4+'2.Body vramci sportov'!G4/4+'3.Body vramci krajiny'!G4/4+'4.Poradie vramci krajiny'!G4/4</f>
        <v>0.19713784814816721</v>
      </c>
      <c r="H4" s="243">
        <f>'1.Poradie vramci sportov'!H4/4+'2.Body vramci sportov'!H4/4+'3.Body vramci krajiny'!H4/4+'4.Poradie vramci krajiny'!H4/4</f>
        <v>0</v>
      </c>
      <c r="I4" s="243">
        <f>'1.Poradie vramci sportov'!I4/4+'2.Body vramci sportov'!I4/4+'3.Body vramci krajiny'!I4/4+'4.Poradie vramci krajiny'!I4/4</f>
        <v>0.21705429262782144</v>
      </c>
      <c r="J4" s="243">
        <f>'1.Poradie vramci sportov'!J4/4+'2.Body vramci sportov'!J4/4+'3.Body vramci krajiny'!J4/4+'4.Poradie vramci krajiny'!J4/4</f>
        <v>0.10192616171407037</v>
      </c>
      <c r="K4" s="243">
        <f>'1.Poradie vramci sportov'!K4/4+'2.Body vramci sportov'!K4/4+'3.Body vramci krajiny'!K4/4+'4.Poradie vramci krajiny'!K4/4</f>
        <v>0</v>
      </c>
      <c r="L4" s="243">
        <f>'1.Poradie vramci sportov'!L4/4+'2.Body vramci sportov'!L4/4+'3.Body vramci krajiny'!L4/4+'4.Poradie vramci krajiny'!L4/4</f>
        <v>0.22395206803882847</v>
      </c>
      <c r="M4" s="243">
        <f>'1.Poradie vramci sportov'!M4/4+'2.Body vramci sportov'!M4/4+'3.Body vramci krajiny'!M4/4+'4.Poradie vramci krajiny'!M4/4</f>
        <v>0.68194826836690337</v>
      </c>
      <c r="N4" s="243">
        <f>'1.Poradie vramci sportov'!N4/4+'2.Body vramci sportov'!N4/4+'3.Body vramci krajiny'!N4/4+'4.Poradie vramci krajiny'!N4/4</f>
        <v>0</v>
      </c>
      <c r="O4" s="243">
        <f>'1.Poradie vramci sportov'!O4/4+'2.Body vramci sportov'!O4/4+'3.Body vramci krajiny'!O4/4+'4.Poradie vramci krajiny'!O4/4</f>
        <v>0.19351823208226968</v>
      </c>
      <c r="P4" s="243">
        <f>'1.Poradie vramci sportov'!P4/4+'2.Body vramci sportov'!P4/4+'3.Body vramci krajiny'!P4/4+'4.Poradie vramci krajiny'!P4/4</f>
        <v>0.24719309431074682</v>
      </c>
      <c r="Q4" s="243">
        <f>'1.Poradie vramci sportov'!Q4/4+'2.Body vramci sportov'!Q4/4+'3.Body vramci krajiny'!Q4/4+'4.Poradie vramci krajiny'!Q4/4</f>
        <v>3.8159961397156918E-2</v>
      </c>
      <c r="R4" s="243">
        <f>'1.Poradie vramci sportov'!R4/4+'2.Body vramci sportov'!R4/4+'3.Body vramci krajiny'!R4/4+'4.Poradie vramci krajiny'!R4/4</f>
        <v>0.15111624559360426</v>
      </c>
      <c r="S4" s="243">
        <f>'1.Poradie vramci sportov'!S4/4+'2.Body vramci sportov'!S4/4+'3.Body vramci krajiny'!S4/4+'4.Poradie vramci krajiny'!S4/4</f>
        <v>0.27986750546723999</v>
      </c>
      <c r="T4" s="243">
        <f>'1.Poradie vramci sportov'!T4/4+'2.Body vramci sportov'!T4/4+'3.Body vramci krajiny'!T4/4+'4.Poradie vramci krajiny'!T4/4</f>
        <v>0</v>
      </c>
      <c r="U4" s="243">
        <f>'1.Poradie vramci sportov'!U4/4+'2.Body vramci sportov'!U4/4+'3.Body vramci krajiny'!U4/4+'4.Poradie vramci krajiny'!U4/4</f>
        <v>0.33232095835042896</v>
      </c>
      <c r="V4" s="243">
        <f>'1.Poradie vramci sportov'!V4/4+'2.Body vramci sportov'!V4/4+'3.Body vramci krajiny'!V4/4+'4.Poradie vramci krajiny'!V4/4</f>
        <v>0.22068837848350645</v>
      </c>
      <c r="W4" s="243">
        <f>'1.Poradie vramci sportov'!W4/4+'2.Body vramci sportov'!W4/4+'3.Body vramci krajiny'!W4/4+'4.Poradie vramci krajiny'!W4/4</f>
        <v>0.23919184194224768</v>
      </c>
      <c r="X4" s="243">
        <f>'1.Poradie vramci sportov'!X4/4+'2.Body vramci sportov'!X4/4+'3.Body vramci krajiny'!X4/4+'4.Poradie vramci krajiny'!X4/4</f>
        <v>0</v>
      </c>
      <c r="Y4" s="243">
        <f>'1.Poradie vramci sportov'!Y4/4+'2.Body vramci sportov'!Y4/4+'3.Body vramci krajiny'!Y4/4+'4.Poradie vramci krajiny'!Y4/4</f>
        <v>4.350983344349757E-2</v>
      </c>
      <c r="Z4" s="243">
        <f>'1.Poradie vramci sportov'!Z4/4+'2.Body vramci sportov'!Z4/4+'3.Body vramci krajiny'!Z4/4+'4.Poradie vramci krajiny'!Z4/4</f>
        <v>0.15910710858339022</v>
      </c>
      <c r="AA4" s="243">
        <f>'1.Poradie vramci sportov'!AA4/4+'2.Body vramci sportov'!AA4/4+'3.Body vramci krajiny'!AA4/4+'4.Poradie vramci krajiny'!AA4/4</f>
        <v>0.19844287301592767</v>
      </c>
      <c r="AB4" s="243">
        <f>'1.Poradie vramci sportov'!AB4/4+'2.Body vramci sportov'!AB4/4+'3.Body vramci krajiny'!AB4/4+'4.Poradie vramci krajiny'!AB4/4</f>
        <v>0</v>
      </c>
      <c r="AC4" s="243">
        <f>'1.Poradie vramci sportov'!AC4/4+'2.Body vramci sportov'!AC4/4+'3.Body vramci krajiny'!AC4/4+'4.Poradie vramci krajiny'!AC4/4</f>
        <v>0.2130622075158628</v>
      </c>
      <c r="AD4" s="243">
        <f>'1.Poradie vramci sportov'!AD4/4+'2.Body vramci sportov'!AD4/4+'3.Body vramci krajiny'!AD4/4+'4.Poradie vramci krajiny'!AD4/4</f>
        <v>5.4244996473313351E-2</v>
      </c>
      <c r="AE4" s="243">
        <f>'1.Poradie vramci sportov'!AE4/4+'2.Body vramci sportov'!AE4/4+'3.Body vramci krajiny'!AE4/4+'4.Poradie vramci krajiny'!AE4/4</f>
        <v>0</v>
      </c>
      <c r="AF4" s="243">
        <f>'1.Poradie vramci sportov'!AF4/4+'2.Body vramci sportov'!AF4/4+'3.Body vramci krajiny'!AF4/4+'4.Poradie vramci krajiny'!AF4/4</f>
        <v>0</v>
      </c>
      <c r="AG4" s="243">
        <f>'1.Poradie vramci sportov'!AG4/4+'2.Body vramci sportov'!AG4/4+'3.Body vramci krajiny'!AG4/4+'4.Poradie vramci krajiny'!AG4/4</f>
        <v>0</v>
      </c>
      <c r="AH4" s="243">
        <f>'1.Poradie vramci sportov'!AH4/4+'2.Body vramci sportov'!AH4/4+'3.Body vramci krajiny'!AH4/4+'4.Poradie vramci krajiny'!AH4/4</f>
        <v>0</v>
      </c>
      <c r="AI4" s="243">
        <f>'1.Poradie vramci sportov'!AI4/4+'2.Body vramci sportov'!AI4/4+'3.Body vramci krajiny'!AI4/4+'4.Poradie vramci krajiny'!AI4/4</f>
        <v>0.18373260217355974</v>
      </c>
      <c r="AJ4" s="243">
        <f>'1.Poradie vramci sportov'!AJ4/4+'2.Body vramci sportov'!AJ4/4+'3.Body vramci krajiny'!AJ4/4+'4.Poradie vramci krajiny'!AJ4/4</f>
        <v>0.21385479710225919</v>
      </c>
      <c r="AK4" s="243">
        <f>'1.Poradie vramci sportov'!AK4/4+'2.Body vramci sportov'!AK4/4+'3.Body vramci krajiny'!AK4/4+'4.Poradie vramci krajiny'!AK4/4</f>
        <v>0.2474433181805355</v>
      </c>
      <c r="AL4" s="243">
        <f>'1.Poradie vramci sportov'!AL4/4+'2.Body vramci sportov'!AL4/4+'3.Body vramci krajiny'!AL4/4+'4.Poradie vramci krajiny'!AL4/4</f>
        <v>0.48307527216710772</v>
      </c>
      <c r="AM4" s="243">
        <f>'1.Poradie vramci sportov'!AM4/4+'2.Body vramci sportov'!AM4/4+'3.Body vramci krajiny'!AM4/4+'4.Poradie vramci krajiny'!AM4/4</f>
        <v>0.33101800728927322</v>
      </c>
      <c r="AN4" s="243">
        <f>'1.Poradie vramci sportov'!AN4/4+'2.Body vramci sportov'!AN4/4+'3.Body vramci krajiny'!AN4/4+'4.Poradie vramci krajiny'!AN4/4</f>
        <v>0</v>
      </c>
      <c r="AO4" s="243">
        <f>'1.Poradie vramci sportov'!AO4/4+'2.Body vramci sportov'!AO4/4+'3.Body vramci krajiny'!AO4/4+'4.Poradie vramci krajiny'!AO4/4</f>
        <v>0</v>
      </c>
      <c r="AP4" s="243">
        <f>'1.Poradie vramci sportov'!AP4/4+'2.Body vramci sportov'!AP4/4+'3.Body vramci krajiny'!AP4/4+'4.Poradie vramci krajiny'!AP4/4</f>
        <v>0.29824126716253802</v>
      </c>
      <c r="AQ4" s="243">
        <f>'1.Poradie vramci sportov'!AQ4/4+'2.Body vramci sportov'!AQ4/4+'3.Body vramci krajiny'!AQ4/4+'4.Poradie vramci krajiny'!AQ4/4</f>
        <v>0.75001260668879211</v>
      </c>
      <c r="AR4" s="243">
        <f>'1.Poradie vramci sportov'!AR4/4+'2.Body vramci sportov'!AR4/4+'3.Body vramci krajiny'!AR4/4+'4.Poradie vramci krajiny'!AR4/4</f>
        <v>0.14543256729812742</v>
      </c>
      <c r="AS4" s="243">
        <f>'1.Poradie vramci sportov'!AS4/4+'2.Body vramci sportov'!AS4/4+'3.Body vramci krajiny'!AS4/4+'4.Poradie vramci krajiny'!AS4/4</f>
        <v>0.22406337432552342</v>
      </c>
      <c r="AT4" s="243">
        <f>'1.Poradie vramci sportov'!AT4/4+'2.Body vramci sportov'!AT4/4+'3.Body vramci krajiny'!AT4/4+'4.Poradie vramci krajiny'!AT4/4</f>
        <v>0.1514431758156832</v>
      </c>
      <c r="AU4" s="243">
        <f>'1.Poradie vramci sportov'!AU4/4+'2.Body vramci sportov'!AU4/4+'3.Body vramci krajiny'!AU4/4+'4.Poradie vramci krajiny'!AU4/4</f>
        <v>0.25937954336301722</v>
      </c>
      <c r="AV4" s="243">
        <f>'1.Poradie vramci sportov'!AV4/4+'2.Body vramci sportov'!AV4/4+'3.Body vramci krajiny'!AV4/4+'4.Poradie vramci krajiny'!AV4/4</f>
        <v>0</v>
      </c>
      <c r="AW4" s="243">
        <f>'1.Poradie vramci sportov'!AW4/4+'2.Body vramci sportov'!AW4/4+'3.Body vramci krajiny'!AW4/4+'4.Poradie vramci krajiny'!AW4/4</f>
        <v>0</v>
      </c>
      <c r="AX4" s="243">
        <f>'1.Poradie vramci sportov'!AX4/4+'2.Body vramci sportov'!AX4/4+'3.Body vramci krajiny'!AX4/4+'4.Poradie vramci krajiny'!AX4/4</f>
        <v>0.25192135300812663</v>
      </c>
      <c r="AY4" s="243">
        <f>'1.Poradie vramci sportov'!AY4/4+'2.Body vramci sportov'!AY4/4+'3.Body vramci krajiny'!AY4/4+'4.Poradie vramci krajiny'!AY4/4</f>
        <v>0</v>
      </c>
      <c r="AZ4" s="243">
        <f>'1.Poradie vramci sportov'!AZ4/4+'2.Body vramci sportov'!AZ4/4+'3.Body vramci krajiny'!AZ4/4+'4.Poradie vramci krajiny'!AZ4/4</f>
        <v>0</v>
      </c>
      <c r="BA4" s="243">
        <f>'1.Poradie vramci sportov'!BA4/4+'2.Body vramci sportov'!BA4/4+'3.Body vramci krajiny'!BA4/4+'4.Poradie vramci krajiny'!BA4/4</f>
        <v>0.22149582063934573</v>
      </c>
      <c r="BB4" s="243">
        <f>'1.Poradie vramci sportov'!BB4/4+'2.Body vramci sportov'!BB4/4+'3.Body vramci krajiny'!BB4/4+'4.Poradie vramci krajiny'!BB4/4</f>
        <v>0</v>
      </c>
      <c r="BC4" s="243">
        <f>'1.Poradie vramci sportov'!BC4/4+'2.Body vramci sportov'!BC4/4+'3.Body vramci krajiny'!BC4/4+'4.Poradie vramci krajiny'!BC4/4</f>
        <v>0</v>
      </c>
      <c r="BD4" s="243">
        <f>'1.Poradie vramci sportov'!BD4/4+'2.Body vramci sportov'!BD4/4+'3.Body vramci krajiny'!BD4/4+'4.Poradie vramci krajiny'!BD4/4</f>
        <v>6.0983127773848775E-2</v>
      </c>
      <c r="BE4" s="243">
        <f>'1.Poradie vramci sportov'!BE4/4+'2.Body vramci sportov'!BE4/4+'3.Body vramci krajiny'!BE4/4+'4.Poradie vramci krajiny'!BE4/4</f>
        <v>0.18376806817249514</v>
      </c>
      <c r="BF4" s="243">
        <f>'1.Poradie vramci sportov'!BF4/4+'2.Body vramci sportov'!BF4/4+'3.Body vramci krajiny'!BF4/4+'4.Poradie vramci krajiny'!BF4/4</f>
        <v>8.1273339298125996E-2</v>
      </c>
      <c r="BG4" s="243">
        <f>'1.Poradie vramci sportov'!BG4/4+'2.Body vramci sportov'!BG4/4+'3.Body vramci krajiny'!BG4/4+'4.Poradie vramci krajiny'!BG4/4</f>
        <v>0</v>
      </c>
      <c r="BH4" s="243">
        <f>'1.Poradie vramci sportov'!BH4/4+'2.Body vramci sportov'!BH4/4+'3.Body vramci krajiny'!BH4/4+'4.Poradie vramci krajiny'!BH4/4</f>
        <v>5.5720479790951127E-2</v>
      </c>
      <c r="BI4" s="243">
        <f>'1.Poradie vramci sportov'!BI4/4+'2.Body vramci sportov'!BI4/4+'3.Body vramci krajiny'!BI4/4+'4.Poradie vramci krajiny'!BI4/4</f>
        <v>0.16367749700355838</v>
      </c>
      <c r="BJ4" s="243">
        <f>'1.Poradie vramci sportov'!BJ4/4+'2.Body vramci sportov'!BJ4/4+'3.Body vramci krajiny'!BJ4/4+'4.Poradie vramci krajiny'!BJ4/4</f>
        <v>0.1068334121976252</v>
      </c>
      <c r="BK4" s="243">
        <f>'1.Poradie vramci sportov'!BK4/4+'2.Body vramci sportov'!BK4/4+'3.Body vramci krajiny'!BK4/4+'4.Poradie vramci krajiny'!BK4/4</f>
        <v>0</v>
      </c>
      <c r="BL4" s="243">
        <f>'1.Poradie vramci sportov'!BL4/4+'2.Body vramci sportov'!BL4/4+'3.Body vramci krajiny'!BL4/4+'4.Poradie vramci krajiny'!BL4/4</f>
        <v>0.16543828326185622</v>
      </c>
      <c r="BM4" s="243">
        <f>'1.Poradie vramci sportov'!BM4/4+'2.Body vramci sportov'!BM4/4+'3.Body vramci krajiny'!BM4/4+'4.Poradie vramci krajiny'!BM4/4</f>
        <v>0.149927170818313</v>
      </c>
      <c r="BN4" s="243">
        <f>'1.Poradie vramci sportov'!BN4/4+'2.Body vramci sportov'!BN4/4+'3.Body vramci krajiny'!BN4/4+'4.Poradie vramci krajiny'!BN4/4</f>
        <v>0</v>
      </c>
      <c r="BO4" s="243">
        <f>'1.Poradie vramci sportov'!BO4/4+'2.Body vramci sportov'!BO4/4+'3.Body vramci krajiny'!BO4/4+'4.Poradie vramci krajiny'!BO4/4</f>
        <v>0.22769646328279514</v>
      </c>
      <c r="BP4" s="243">
        <f>'1.Poradie vramci sportov'!BP4/4+'2.Body vramci sportov'!BP4/4+'3.Body vramci krajiny'!BP4/4+'4.Poradie vramci krajiny'!BP4/4</f>
        <v>0.22019681059109916</v>
      </c>
      <c r="BQ4" s="243">
        <f>'1.Poradie vramci sportov'!BQ4/4+'2.Body vramci sportov'!BQ4/4+'3.Body vramci krajiny'!BQ4/4+'4.Poradie vramci krajiny'!BQ4/4</f>
        <v>3.8164571997136576E-2</v>
      </c>
      <c r="BR4" s="243">
        <f>'1.Poradie vramci sportov'!BR4/4+'2.Body vramci sportov'!BR4/4+'3.Body vramci krajiny'!BR4/4+'4.Poradie vramci krajiny'!BR4/4</f>
        <v>6.4970122019908802E-2</v>
      </c>
      <c r="BS4" s="243">
        <f>'1.Poradie vramci sportov'!BS4/4+'2.Body vramci sportov'!BS4/4+'3.Body vramci krajiny'!BS4/4+'4.Poradie vramci krajiny'!BS4/4</f>
        <v>3.2207845132291649E-2</v>
      </c>
      <c r="BT4" s="243">
        <f>'1.Poradie vramci sportov'!BT4/4+'2.Body vramci sportov'!BT4/4+'3.Body vramci krajiny'!BT4/4+'4.Poradie vramci krajiny'!BT4/4</f>
        <v>0</v>
      </c>
      <c r="BU4" s="243">
        <f>'1.Poradie vramci sportov'!BU4/4+'2.Body vramci sportov'!BU4/4+'3.Body vramci krajiny'!BU4/4+'4.Poradie vramci krajiny'!BU4/4</f>
        <v>7.125124247886408E-2</v>
      </c>
      <c r="BV4" s="243">
        <f>'1.Poradie vramci sportov'!BV4/4+'2.Body vramci sportov'!BV4/4+'3.Body vramci krajiny'!BV4/4+'4.Poradie vramci krajiny'!BV4/4</f>
        <v>0.66101427381941347</v>
      </c>
      <c r="BW4" s="243">
        <f>'1.Poradie vramci sportov'!BW4/4+'2.Body vramci sportov'!BW4/4+'3.Body vramci krajiny'!BW4/4+'4.Poradie vramci krajiny'!BW4/4</f>
        <v>0.38210990463524808</v>
      </c>
      <c r="BX4" s="243">
        <f>'1.Poradie vramci sportov'!BX4/4+'2.Body vramci sportov'!BX4/4+'3.Body vramci krajiny'!BX4/4+'4.Poradie vramci krajiny'!BX4/4</f>
        <v>0</v>
      </c>
      <c r="BY4" s="243">
        <f>'1.Poradie vramci sportov'!BY4/4+'2.Body vramci sportov'!BY4/4+'3.Body vramci krajiny'!BY4/4+'4.Poradie vramci krajiny'!BY4/4</f>
        <v>0</v>
      </c>
      <c r="BZ4" s="243">
        <f>'1.Poradie vramci sportov'!BZ4/4+'2.Body vramci sportov'!BZ4/4+'3.Body vramci krajiny'!BZ4/4+'4.Poradie vramci krajiny'!BZ4/4</f>
        <v>0.75040879328432786</v>
      </c>
      <c r="CA4" s="243">
        <f>'1.Poradie vramci sportov'!CA4/4+'2.Body vramci sportov'!CA4/4+'3.Body vramci krajiny'!CA4/4+'4.Poradie vramci krajiny'!CA4/4</f>
        <v>0</v>
      </c>
      <c r="CB4" s="243">
        <f>'1.Poradie vramci sportov'!CB4/4+'2.Body vramci sportov'!CB4/4+'3.Body vramci krajiny'!CB4/4+'4.Poradie vramci krajiny'!CB4/4</f>
        <v>0.16045980396735579</v>
      </c>
      <c r="CC4" s="243">
        <f>'1.Poradie vramci sportov'!CC4/4+'2.Body vramci sportov'!CC4/4+'3.Body vramci krajiny'!CC4/4+'4.Poradie vramci krajiny'!CC4/4</f>
        <v>0.34254543915512303</v>
      </c>
      <c r="CD4" s="243">
        <f>'1.Poradie vramci sportov'!CD4/4+'2.Body vramci sportov'!CD4/4+'3.Body vramci krajiny'!CD4/4+'4.Poradie vramci krajiny'!CD4/4</f>
        <v>0.28211163200564771</v>
      </c>
      <c r="CE4" s="243">
        <f>'1.Poradie vramci sportov'!CE4/4+'2.Body vramci sportov'!CE4/4+'3.Body vramci krajiny'!CE4/4+'4.Poradie vramci krajiny'!CE4/4</f>
        <v>0.17311575228072923</v>
      </c>
      <c r="CF4" s="243">
        <f>'1.Poradie vramci sportov'!CF4/4+'2.Body vramci sportov'!CF4/4+'3.Body vramci krajiny'!CF4/4+'4.Poradie vramci krajiny'!CF4/4</f>
        <v>7.3438287376770217E-2</v>
      </c>
      <c r="CG4" s="243">
        <f>'1.Poradie vramci sportov'!CG4/4+'2.Body vramci sportov'!CG4/4+'3.Body vramci krajiny'!CG4/4+'4.Poradie vramci krajiny'!CG4/4</f>
        <v>0.25608281881347511</v>
      </c>
      <c r="CH4" s="243">
        <f>'1.Poradie vramci sportov'!CH4/4+'2.Body vramci sportov'!CH4/4+'3.Body vramci krajiny'!CH4/4+'4.Poradie vramci krajiny'!CH4/4</f>
        <v>0.18661781327458984</v>
      </c>
      <c r="CI4" s="243">
        <f>'1.Poradie vramci sportov'!CI4/4+'2.Body vramci sportov'!CI4/4+'3.Body vramci krajiny'!CI4/4+'4.Poradie vramci krajiny'!CI4/4</f>
        <v>0.11899892258416218</v>
      </c>
      <c r="CJ4" s="243">
        <f>'1.Poradie vramci sportov'!CJ4/4+'2.Body vramci sportov'!CJ4/4+'3.Body vramci krajiny'!CJ4/4+'4.Poradie vramci krajiny'!CJ4/4</f>
        <v>0</v>
      </c>
      <c r="CK4" s="243">
        <f>'1.Poradie vramci sportov'!CK4/4+'2.Body vramci sportov'!CK4/4+'3.Body vramci krajiny'!CK4/4+'4.Poradie vramci krajiny'!CK4/4</f>
        <v>0</v>
      </c>
      <c r="CL4" s="243">
        <f>'1.Poradie vramci sportov'!CL4/4+'2.Body vramci sportov'!CL4/4+'3.Body vramci krajiny'!CL4/4+'4.Poradie vramci krajiny'!CL4/4</f>
        <v>0.15545294364426987</v>
      </c>
      <c r="CM4" s="243">
        <f>'1.Poradie vramci sportov'!CM4/4+'2.Body vramci sportov'!CM4/4+'3.Body vramci krajiny'!CM4/4+'4.Poradie vramci krajiny'!CM4/4</f>
        <v>4.4857971067313845E-2</v>
      </c>
      <c r="CN4" s="243">
        <f>'1.Poradie vramci sportov'!CN4/4+'2.Body vramci sportov'!CN4/4+'3.Body vramci krajiny'!CN4/4+'4.Poradie vramci krajiny'!CN4/4</f>
        <v>0</v>
      </c>
      <c r="CO4" s="243">
        <f>'1.Poradie vramci sportov'!CO4/4+'2.Body vramci sportov'!CO4/4+'3.Body vramci krajiny'!CO4/4+'4.Poradie vramci krajiny'!CO4/4</f>
        <v>0.22068667853188192</v>
      </c>
      <c r="CP4" s="243">
        <f>'1.Poradie vramci sportov'!CP4/4+'2.Body vramci sportov'!CP4/4+'3.Body vramci krajiny'!CP4/4+'4.Poradie vramci krajiny'!CP4/4</f>
        <v>0.13504022632942606</v>
      </c>
      <c r="CQ4" s="243">
        <f>'1.Poradie vramci sportov'!CQ4/4+'2.Body vramci sportov'!CQ4/4+'3.Body vramci krajiny'!CQ4/4+'4.Poradie vramci krajiny'!CQ4/4</f>
        <v>0</v>
      </c>
      <c r="CR4" s="243">
        <f>'1.Poradie vramci sportov'!CR4/4+'2.Body vramci sportov'!CR4/4+'3.Body vramci krajiny'!CR4/4+'4.Poradie vramci krajiny'!CR4/4</f>
        <v>0.19682139433454182</v>
      </c>
      <c r="CS4" s="243">
        <f>'1.Poradie vramci sportov'!CS4/4+'2.Body vramci sportov'!CS4/4+'3.Body vramci krajiny'!CS4/4+'4.Poradie vramci krajiny'!CS4/4</f>
        <v>3.744265862144746E-2</v>
      </c>
      <c r="CT4" s="243">
        <f>'1.Poradie vramci sportov'!CT4/4+'2.Body vramci sportov'!CT4/4+'3.Body vramci krajiny'!CT4/4+'4.Poradie vramci krajiny'!CT4/4</f>
        <v>0.19763506566869707</v>
      </c>
      <c r="CU4" s="243">
        <f>'1.Poradie vramci sportov'!CU4/4+'2.Body vramci sportov'!CU4/4+'3.Body vramci krajiny'!CU4/4+'4.Poradie vramci krajiny'!CU4/4</f>
        <v>0</v>
      </c>
      <c r="CV4" s="243">
        <f>'1.Poradie vramci sportov'!CV4/4+'2.Body vramci sportov'!CV4/4+'3.Body vramci krajiny'!CV4/4+'4.Poradie vramci krajiny'!CV4/4</f>
        <v>0</v>
      </c>
      <c r="CW4" s="243">
        <f>'1.Poradie vramci sportov'!CW4/4+'2.Body vramci sportov'!CW4/4+'3.Body vramci krajiny'!CW4/4+'4.Poradie vramci krajiny'!CW4/4</f>
        <v>0.21507279887090613</v>
      </c>
      <c r="CX4" s="243">
        <f>'1.Poradie vramci sportov'!CX4/4+'2.Body vramci sportov'!CX4/4+'3.Body vramci krajiny'!CX4/4+'4.Poradie vramci krajiny'!CX4/4</f>
        <v>0.13186372657616677</v>
      </c>
      <c r="CY4" s="243">
        <f>'1.Poradie vramci sportov'!CY4/4+'2.Body vramci sportov'!CY4/4+'3.Body vramci krajiny'!CY4/4+'4.Poradie vramci krajiny'!CY4/4</f>
        <v>0.22032950597855414</v>
      </c>
      <c r="CZ4" s="243">
        <f>'1.Poradie vramci sportov'!CZ4/4+'2.Body vramci sportov'!CZ4/4+'3.Body vramci krajiny'!CZ4/4+'4.Poradie vramci krajiny'!CZ4/4</f>
        <v>0.25038056998208652</v>
      </c>
      <c r="DA4" s="243">
        <f>'1.Poradie vramci sportov'!DA4/4+'2.Body vramci sportov'!DA4/4+'3.Body vramci krajiny'!DA4/4+'4.Poradie vramci krajiny'!DA4/4</f>
        <v>0.27721882212904386</v>
      </c>
      <c r="DB4" s="243">
        <f>'1.Poradie vramci sportov'!DB4/4+'2.Body vramci sportov'!DB4/4+'3.Body vramci krajiny'!DB4/4+'4.Poradie vramci krajiny'!DB4/4</f>
        <v>0.18675490522027746</v>
      </c>
      <c r="DC4" s="243">
        <f>'1.Poradie vramci sportov'!DC4/4+'2.Body vramci sportov'!DC4/4+'3.Body vramci krajiny'!DC4/4+'4.Poradie vramci krajiny'!DC4/4</f>
        <v>0</v>
      </c>
      <c r="DD4" s="243">
        <f>'1.Poradie vramci sportov'!DD4/4+'2.Body vramci sportov'!DD4/4+'3.Body vramci krajiny'!DD4/4+'4.Poradie vramci krajiny'!DD4/4</f>
        <v>0.10905293127190836</v>
      </c>
      <c r="DE4" s="243">
        <f>'1.Poradie vramci sportov'!DE4/4+'2.Body vramci sportov'!DE4/4+'3.Body vramci krajiny'!DE4/4+'4.Poradie vramci krajiny'!DE4/4</f>
        <v>0.29718477972081525</v>
      </c>
      <c r="DF4" s="243">
        <f>'1.Poradie vramci sportov'!DF4/4+'2.Body vramci sportov'!DF4/4+'3.Body vramci krajiny'!DF4/4+'4.Poradie vramci krajiny'!DF4/4</f>
        <v>0.16128121897048567</v>
      </c>
      <c r="DG4" s="243">
        <f>'1.Poradie vramci sportov'!DG4/4+'2.Body vramci sportov'!DG4/4+'3.Body vramci krajiny'!DG4/4+'4.Poradie vramci krajiny'!DG4/4</f>
        <v>5.9552903180808935E-2</v>
      </c>
      <c r="DH4" s="243">
        <f>'1.Poradie vramci sportov'!DH4/4+'2.Body vramci sportov'!DH4/4+'3.Body vramci krajiny'!DH4/4+'4.Poradie vramci krajiny'!DH4/4</f>
        <v>0.1162742712848711</v>
      </c>
      <c r="DI4" s="243">
        <f>'1.Poradie vramci sportov'!DI4/4+'2.Body vramci sportov'!DI4/4+'3.Body vramci krajiny'!DI4/4+'4.Poradie vramci krajiny'!DI4/4</f>
        <v>0.18131445738946803</v>
      </c>
      <c r="DJ4" s="417"/>
      <c r="DK4" s="418">
        <f t="shared" si="0"/>
        <v>16.485232095228536</v>
      </c>
    </row>
    <row r="5" spans="1:117" ht="14.25" customHeight="1" x14ac:dyDescent="0.25">
      <c r="A5" s="239" t="s">
        <v>7</v>
      </c>
      <c r="B5" s="243">
        <f>'1.Poradie vramci sportov'!B5/4+'2.Body vramci sportov'!B5/4+'3.Body vramci krajiny'!B5/4+'4.Poradie vramci krajiny'!B5/4</f>
        <v>0.21869028506115684</v>
      </c>
      <c r="C5" s="243">
        <f>'1.Poradie vramci sportov'!C5/4+'2.Body vramci sportov'!C5/4+'3.Body vramci krajiny'!C5/4+'4.Poradie vramci krajiny'!C5/4</f>
        <v>0.33732674681105862</v>
      </c>
      <c r="D5" s="243">
        <f>'1.Poradie vramci sportov'!D5/4+'2.Body vramci sportov'!D5/4+'3.Body vramci krajiny'!D5/4+'4.Poradie vramci krajiny'!D5/4</f>
        <v>0.6318895842542912</v>
      </c>
      <c r="E5" s="243">
        <f>'1.Poradie vramci sportov'!E5/4+'2.Body vramci sportov'!E5/4+'3.Body vramci krajiny'!E5/4+'4.Poradie vramci krajiny'!E5/4</f>
        <v>0.23275718163562525</v>
      </c>
      <c r="F5" s="243">
        <f>'1.Poradie vramci sportov'!F5/4+'2.Body vramci sportov'!F5/4+'3.Body vramci krajiny'!F5/4+'4.Poradie vramci krajiny'!F5/4</f>
        <v>0</v>
      </c>
      <c r="G5" s="243">
        <f>'1.Poradie vramci sportov'!G5/4+'2.Body vramci sportov'!G5/4+'3.Body vramci krajiny'!G5/4+'4.Poradie vramci krajiny'!G5/4</f>
        <v>0.27448813697925939</v>
      </c>
      <c r="H5" s="243">
        <f>'1.Poradie vramci sportov'!H5/4+'2.Body vramci sportov'!H5/4+'3.Body vramci krajiny'!H5/4+'4.Poradie vramci krajiny'!H5/4</f>
        <v>0.75084774507476804</v>
      </c>
      <c r="I5" s="243">
        <f>'1.Poradie vramci sportov'!I5/4+'2.Body vramci sportov'!I5/4+'3.Body vramci krajiny'!I5/4+'4.Poradie vramci krajiny'!I5/4</f>
        <v>0.24755103832348779</v>
      </c>
      <c r="J5" s="243">
        <f>'1.Poradie vramci sportov'!J5/4+'2.Body vramci sportov'!J5/4+'3.Body vramci krajiny'!J5/4+'4.Poradie vramci krajiny'!J5/4</f>
        <v>0.24859837805401147</v>
      </c>
      <c r="K5" s="243">
        <f>'1.Poradie vramci sportov'!K5/4+'2.Body vramci sportov'!K5/4+'3.Body vramci krajiny'!K5/4+'4.Poradie vramci krajiny'!K5/4</f>
        <v>0</v>
      </c>
      <c r="L5" s="243">
        <f>'1.Poradie vramci sportov'!L5/4+'2.Body vramci sportov'!L5/4+'3.Body vramci krajiny'!L5/4+'4.Poradie vramci krajiny'!L5/4</f>
        <v>0.3206207168487139</v>
      </c>
      <c r="M5" s="243">
        <f>'1.Poradie vramci sportov'!M5/4+'2.Body vramci sportov'!M5/4+'3.Body vramci krajiny'!M5/4+'4.Poradie vramci krajiny'!M5/4</f>
        <v>0.72938946046466702</v>
      </c>
      <c r="N5" s="243">
        <f>'1.Poradie vramci sportov'!N5/4+'2.Body vramci sportov'!N5/4+'3.Body vramci krajiny'!N5/4+'4.Poradie vramci krajiny'!N5/4</f>
        <v>5.5713764061046653E-2</v>
      </c>
      <c r="O5" s="243">
        <f>'1.Poradie vramci sportov'!O5/4+'2.Body vramci sportov'!O5/4+'3.Body vramci krajiny'!O5/4+'4.Poradie vramci krajiny'!O5/4</f>
        <v>0.47637975834156654</v>
      </c>
      <c r="P5" s="243">
        <f>'1.Poradie vramci sportov'!P5/4+'2.Body vramci sportov'!P5/4+'3.Body vramci krajiny'!P5/4+'4.Poradie vramci krajiny'!P5/4</f>
        <v>0.47793887638544841</v>
      </c>
      <c r="Q5" s="243">
        <f>'1.Poradie vramci sportov'!Q5/4+'2.Body vramci sportov'!Q5/4+'3.Body vramci krajiny'!Q5/4+'4.Poradie vramci krajiny'!Q5/4</f>
        <v>0.2066453502385481</v>
      </c>
      <c r="R5" s="243">
        <f>'1.Poradie vramci sportov'!R5/4+'2.Body vramci sportov'!R5/4+'3.Body vramci krajiny'!R5/4+'4.Poradie vramci krajiny'!R5/4</f>
        <v>0.2119918261854625</v>
      </c>
      <c r="S5" s="243">
        <f>'1.Poradie vramci sportov'!S5/4+'2.Body vramci sportov'!S5/4+'3.Body vramci krajiny'!S5/4+'4.Poradie vramci krajiny'!S5/4</f>
        <v>0.20364538959388989</v>
      </c>
      <c r="T5" s="243">
        <f>'1.Poradie vramci sportov'!T5/4+'2.Body vramci sportov'!T5/4+'3.Body vramci krajiny'!T5/4+'4.Poradie vramci krajiny'!T5/4</f>
        <v>0.26409937788938559</v>
      </c>
      <c r="U5" s="243">
        <f>'1.Poradie vramci sportov'!U5/4+'2.Body vramci sportov'!U5/4+'3.Body vramci krajiny'!U5/4+'4.Poradie vramci krajiny'!U5/4</f>
        <v>0.26582467440490098</v>
      </c>
      <c r="V5" s="243">
        <f>'1.Poradie vramci sportov'!V5/4+'2.Body vramci sportov'!V5/4+'3.Body vramci krajiny'!V5/4+'4.Poradie vramci krajiny'!V5/4</f>
        <v>0.23995804848266195</v>
      </c>
      <c r="W5" s="243">
        <f>'1.Poradie vramci sportov'!W5/4+'2.Body vramci sportov'!W5/4+'3.Body vramci krajiny'!W5/4+'4.Poradie vramci krajiny'!W5/4</f>
        <v>0.2896242708427107</v>
      </c>
      <c r="X5" s="243">
        <f>'1.Poradie vramci sportov'!X5/4+'2.Body vramci sportov'!X5/4+'3.Body vramci krajiny'!X5/4+'4.Poradie vramci krajiny'!X5/4</f>
        <v>0</v>
      </c>
      <c r="Y5" s="243">
        <f>'1.Poradie vramci sportov'!Y5/4+'2.Body vramci sportov'!Y5/4+'3.Body vramci krajiny'!Y5/4+'4.Poradie vramci krajiny'!Y5/4</f>
        <v>0</v>
      </c>
      <c r="Z5" s="243">
        <f>'1.Poradie vramci sportov'!Z5/4+'2.Body vramci sportov'!Z5/4+'3.Body vramci krajiny'!Z5/4+'4.Poradie vramci krajiny'!Z5/4</f>
        <v>0.44063450084765243</v>
      </c>
      <c r="AA5" s="243">
        <f>'1.Poradie vramci sportov'!AA5/4+'2.Body vramci sportov'!AA5/4+'3.Body vramci krajiny'!AA5/4+'4.Poradie vramci krajiny'!AA5/4</f>
        <v>0.57199080634408417</v>
      </c>
      <c r="AB5" s="243">
        <f>'1.Poradie vramci sportov'!AB5/4+'2.Body vramci sportov'!AB5/4+'3.Body vramci krajiny'!AB5/4+'4.Poradie vramci krajiny'!AB5/4</f>
        <v>0.18215170953260842</v>
      </c>
      <c r="AC5" s="243">
        <f>'1.Poradie vramci sportov'!AC5/4+'2.Body vramci sportov'!AC5/4+'3.Body vramci krajiny'!AC5/4+'4.Poradie vramci krajiny'!AC5/4</f>
        <v>0.2792128901018836</v>
      </c>
      <c r="AD5" s="243">
        <f>'1.Poradie vramci sportov'!AD5/4+'2.Body vramci sportov'!AD5/4+'3.Body vramci krajiny'!AD5/4+'4.Poradie vramci krajiny'!AD5/4</f>
        <v>0.17943673979595209</v>
      </c>
      <c r="AE5" s="243">
        <f>'1.Poradie vramci sportov'!AE5/4+'2.Body vramci sportov'!AE5/4+'3.Body vramci krajiny'!AE5/4+'4.Poradie vramci krajiny'!AE5/4</f>
        <v>0.2741523321264161</v>
      </c>
      <c r="AF5" s="243">
        <f>'1.Poradie vramci sportov'!AF5/4+'2.Body vramci sportov'!AF5/4+'3.Body vramci krajiny'!AF5/4+'4.Poradie vramci krajiny'!AF5/4</f>
        <v>0.5584204229977543</v>
      </c>
      <c r="AG5" s="243">
        <f>'1.Poradie vramci sportov'!AG5/4+'2.Body vramci sportov'!AG5/4+'3.Body vramci krajiny'!AG5/4+'4.Poradie vramci krajiny'!AG5/4</f>
        <v>0.18563279762810209</v>
      </c>
      <c r="AH5" s="243">
        <f>'1.Poradie vramci sportov'!AH5/4+'2.Body vramci sportov'!AH5/4+'3.Body vramci krajiny'!AH5/4+'4.Poradie vramci krajiny'!AH5/4</f>
        <v>0</v>
      </c>
      <c r="AI5" s="243">
        <f>'1.Poradie vramci sportov'!AI5/4+'2.Body vramci sportov'!AI5/4+'3.Body vramci krajiny'!AI5/4+'4.Poradie vramci krajiny'!AI5/4</f>
        <v>0.28973303572594661</v>
      </c>
      <c r="AJ5" s="243">
        <f>'1.Poradie vramci sportov'!AJ5/4+'2.Body vramci sportov'!AJ5/4+'3.Body vramci krajiny'!AJ5/4+'4.Poradie vramci krajiny'!AJ5/4</f>
        <v>0.27025022402419774</v>
      </c>
      <c r="AK5" s="243">
        <f>'1.Poradie vramci sportov'!AK5/4+'2.Body vramci sportov'!AK5/4+'3.Body vramci krajiny'!AK5/4+'4.Poradie vramci krajiny'!AK5/4</f>
        <v>0.2367894777285654</v>
      </c>
      <c r="AL5" s="243">
        <f>'1.Poradie vramci sportov'!AL5/4+'2.Body vramci sportov'!AL5/4+'3.Body vramci krajiny'!AL5/4+'4.Poradie vramci krajiny'!AL5/4</f>
        <v>0.76829937638054013</v>
      </c>
      <c r="AM5" s="243">
        <f>'1.Poradie vramci sportov'!AM5/4+'2.Body vramci sportov'!AM5/4+'3.Body vramci krajiny'!AM5/4+'4.Poradie vramci krajiny'!AM5/4</f>
        <v>8.0471478488353801E-2</v>
      </c>
      <c r="AN5" s="243">
        <f>'1.Poradie vramci sportov'!AN5/4+'2.Body vramci sportov'!AN5/4+'3.Body vramci krajiny'!AN5/4+'4.Poradie vramci krajiny'!AN5/4</f>
        <v>0.2360010402180783</v>
      </c>
      <c r="AO5" s="243">
        <f>'1.Poradie vramci sportov'!AO5/4+'2.Body vramci sportov'!AO5/4+'3.Body vramci krajiny'!AO5/4+'4.Poradie vramci krajiny'!AO5/4</f>
        <v>0.37996720928742189</v>
      </c>
      <c r="AP5" s="243">
        <f>'1.Poradie vramci sportov'!AP5/4+'2.Body vramci sportov'!AP5/4+'3.Body vramci krajiny'!AP5/4+'4.Poradie vramci krajiny'!AP5/4</f>
        <v>0.27689803297111393</v>
      </c>
      <c r="AQ5" s="243">
        <f>'1.Poradie vramci sportov'!AQ5/4+'2.Body vramci sportov'!AQ5/4+'3.Body vramci krajiny'!AQ5/4+'4.Poradie vramci krajiny'!AQ5/4</f>
        <v>0.17011714970337274</v>
      </c>
      <c r="AR5" s="243">
        <f>'1.Poradie vramci sportov'!AR5/4+'2.Body vramci sportov'!AR5/4+'3.Body vramci krajiny'!AR5/4+'4.Poradie vramci krajiny'!AR5/4</f>
        <v>0.17864125439929168</v>
      </c>
      <c r="AS5" s="243">
        <f>'1.Poradie vramci sportov'!AS5/4+'2.Body vramci sportov'!AS5/4+'3.Body vramci krajiny'!AS5/4+'4.Poradie vramci krajiny'!AS5/4</f>
        <v>0.41008327754586071</v>
      </c>
      <c r="AT5" s="243">
        <f>'1.Poradie vramci sportov'!AT5/4+'2.Body vramci sportov'!AT5/4+'3.Body vramci krajiny'!AT5/4+'4.Poradie vramci krajiny'!AT5/4</f>
        <v>0.22942943260727391</v>
      </c>
      <c r="AU5" s="243">
        <f>'1.Poradie vramci sportov'!AU5/4+'2.Body vramci sportov'!AU5/4+'3.Body vramci krajiny'!AU5/4+'4.Poradie vramci krajiny'!AU5/4</f>
        <v>0.2037025171042422</v>
      </c>
      <c r="AV5" s="243">
        <f>'1.Poradie vramci sportov'!AV5/4+'2.Body vramci sportov'!AV5/4+'3.Body vramci krajiny'!AV5/4+'4.Poradie vramci krajiny'!AV5/4</f>
        <v>0.75715165172609755</v>
      </c>
      <c r="AW5" s="243">
        <f>'1.Poradie vramci sportov'!AW5/4+'2.Body vramci sportov'!AW5/4+'3.Body vramci krajiny'!AW5/4+'4.Poradie vramci krajiny'!AW5/4</f>
        <v>0.26272057982763936</v>
      </c>
      <c r="AX5" s="243">
        <f>'1.Poradie vramci sportov'!AX5/4+'2.Body vramci sportov'!AX5/4+'3.Body vramci krajiny'!AX5/4+'4.Poradie vramci krajiny'!AX5/4</f>
        <v>0.20715544610363543</v>
      </c>
      <c r="AY5" s="243">
        <f>'1.Poradie vramci sportov'!AY5/4+'2.Body vramci sportov'!AY5/4+'3.Body vramci krajiny'!AY5/4+'4.Poradie vramci krajiny'!AY5/4</f>
        <v>0.14117190640933833</v>
      </c>
      <c r="AZ5" s="243">
        <f>'1.Poradie vramci sportov'!AZ5/4+'2.Body vramci sportov'!AZ5/4+'3.Body vramci krajiny'!AZ5/4+'4.Poradie vramci krajiny'!AZ5/4</f>
        <v>8.7277624725835473E-2</v>
      </c>
      <c r="BA5" s="243">
        <f>'1.Poradie vramci sportov'!BA5/4+'2.Body vramci sportov'!BA5/4+'3.Body vramci krajiny'!BA5/4+'4.Poradie vramci krajiny'!BA5/4</f>
        <v>0.24207487997796284</v>
      </c>
      <c r="BB5" s="243">
        <f>'1.Poradie vramci sportov'!BB5/4+'2.Body vramci sportov'!BB5/4+'3.Body vramci krajiny'!BB5/4+'4.Poradie vramci krajiny'!BB5/4</f>
        <v>0</v>
      </c>
      <c r="BC5" s="243">
        <f>'1.Poradie vramci sportov'!BC5/4+'2.Body vramci sportov'!BC5/4+'3.Body vramci krajiny'!BC5/4+'4.Poradie vramci krajiny'!BC5/4</f>
        <v>0.26904072899944587</v>
      </c>
      <c r="BD5" s="243">
        <f>'1.Poradie vramci sportov'!BD5/4+'2.Body vramci sportov'!BD5/4+'3.Body vramci krajiny'!BD5/4+'4.Poradie vramci krajiny'!BD5/4</f>
        <v>0.10131149579170393</v>
      </c>
      <c r="BE5" s="243">
        <f>'1.Poradie vramci sportov'!BE5/4+'2.Body vramci sportov'!BE5/4+'3.Body vramci krajiny'!BE5/4+'4.Poradie vramci krajiny'!BE5/4</f>
        <v>0.23944550993282948</v>
      </c>
      <c r="BF5" s="243">
        <f>'1.Poradie vramci sportov'!BF5/4+'2.Body vramci sportov'!BF5/4+'3.Body vramci krajiny'!BF5/4+'4.Poradie vramci krajiny'!BF5/4</f>
        <v>0.21936102309462643</v>
      </c>
      <c r="BG5" s="243">
        <f>'1.Poradie vramci sportov'!BG5/4+'2.Body vramci sportov'!BG5/4+'3.Body vramci krajiny'!BG5/4+'4.Poradie vramci krajiny'!BG5/4</f>
        <v>0.21838890581577217</v>
      </c>
      <c r="BH5" s="243">
        <f>'1.Poradie vramci sportov'!BH5/4+'2.Body vramci sportov'!BH5/4+'3.Body vramci krajiny'!BH5/4+'4.Poradie vramci krajiny'!BH5/4</f>
        <v>0.22800707585284355</v>
      </c>
      <c r="BI5" s="243">
        <f>'1.Poradie vramci sportov'!BI5/4+'2.Body vramci sportov'!BI5/4+'3.Body vramci krajiny'!BI5/4+'4.Poradie vramci krajiny'!BI5/4</f>
        <v>0.25219283060385123</v>
      </c>
      <c r="BJ5" s="243">
        <f>'1.Poradie vramci sportov'!BJ5/4+'2.Body vramci sportov'!BJ5/4+'3.Body vramci krajiny'!BJ5/4+'4.Poradie vramci krajiny'!BJ5/4</f>
        <v>0.37591329020175812</v>
      </c>
      <c r="BK5" s="243">
        <f>'1.Poradie vramci sportov'!BK5/4+'2.Body vramci sportov'!BK5/4+'3.Body vramci krajiny'!BK5/4+'4.Poradie vramci krajiny'!BK5/4</f>
        <v>0</v>
      </c>
      <c r="BL5" s="243">
        <f>'1.Poradie vramci sportov'!BL5/4+'2.Body vramci sportov'!BL5/4+'3.Body vramci krajiny'!BL5/4+'4.Poradie vramci krajiny'!BL5/4</f>
        <v>0.75070219106622305</v>
      </c>
      <c r="BM5" s="243">
        <f>'1.Poradie vramci sportov'!BM5/4+'2.Body vramci sportov'!BM5/4+'3.Body vramci krajiny'!BM5/4+'4.Poradie vramci krajiny'!BM5/4</f>
        <v>6.9669668208540522E-2</v>
      </c>
      <c r="BN5" s="243">
        <f>'1.Poradie vramci sportov'!BN5/4+'2.Body vramci sportov'!BN5/4+'3.Body vramci krajiny'!BN5/4+'4.Poradie vramci krajiny'!BN5/4</f>
        <v>8.4477793878892357E-2</v>
      </c>
      <c r="BO5" s="243">
        <f>'1.Poradie vramci sportov'!BO5/4+'2.Body vramci sportov'!BO5/4+'3.Body vramci krajiny'!BO5/4+'4.Poradie vramci krajiny'!BO5/4</f>
        <v>0.28399133156744816</v>
      </c>
      <c r="BP5" s="243">
        <f>'1.Poradie vramci sportov'!BP5/4+'2.Body vramci sportov'!BP5/4+'3.Body vramci krajiny'!BP5/4+'4.Poradie vramci krajiny'!BP5/4</f>
        <v>0.11358090692031339</v>
      </c>
      <c r="BQ5" s="243">
        <f>'1.Poradie vramci sportov'!BQ5/4+'2.Body vramci sportov'!BQ5/4+'3.Body vramci krajiny'!BQ5/4+'4.Poradie vramci krajiny'!BQ5/4</f>
        <v>0.23450836444920625</v>
      </c>
      <c r="BR5" s="243">
        <f>'1.Poradie vramci sportov'!BR5/4+'2.Body vramci sportov'!BR5/4+'3.Body vramci krajiny'!BR5/4+'4.Poradie vramci krajiny'!BR5/4</f>
        <v>0.3871989325657802</v>
      </c>
      <c r="BS5" s="243">
        <f>'1.Poradie vramci sportov'!BS5/4+'2.Body vramci sportov'!BS5/4+'3.Body vramci krajiny'!BS5/4+'4.Poradie vramci krajiny'!BS5/4</f>
        <v>0.75529840671730031</v>
      </c>
      <c r="BT5" s="243">
        <f>'1.Poradie vramci sportov'!BT5/4+'2.Body vramci sportov'!BT5/4+'3.Body vramci krajiny'!BT5/4+'4.Poradie vramci krajiny'!BT5/4</f>
        <v>0.32231392424427385</v>
      </c>
      <c r="BU5" s="243">
        <f>'1.Poradie vramci sportov'!BU5/4+'2.Body vramci sportov'!BU5/4+'3.Body vramci krajiny'!BU5/4+'4.Poradie vramci krajiny'!BU5/4</f>
        <v>0.15604660770690382</v>
      </c>
      <c r="BV5" s="243">
        <f>'1.Poradie vramci sportov'!BV5/4+'2.Body vramci sportov'!BV5/4+'3.Body vramci krajiny'!BV5/4+'4.Poradie vramci krajiny'!BV5/4</f>
        <v>0</v>
      </c>
      <c r="BW5" s="243">
        <f>'1.Poradie vramci sportov'!BW5/4+'2.Body vramci sportov'!BW5/4+'3.Body vramci krajiny'!BW5/4+'4.Poradie vramci krajiny'!BW5/4</f>
        <v>0</v>
      </c>
      <c r="BX5" s="243">
        <f>'1.Poradie vramci sportov'!BX5/4+'2.Body vramci sportov'!BX5/4+'3.Body vramci krajiny'!BX5/4+'4.Poradie vramci krajiny'!BX5/4</f>
        <v>0.17991526431940319</v>
      </c>
      <c r="BY5" s="243">
        <f>'1.Poradie vramci sportov'!BY5/4+'2.Body vramci sportov'!BY5/4+'3.Body vramci krajiny'!BY5/4+'4.Poradie vramci krajiny'!BY5/4</f>
        <v>0.15627250861968717</v>
      </c>
      <c r="BZ5" s="243">
        <f>'1.Poradie vramci sportov'!BZ5/4+'2.Body vramci sportov'!BZ5/4+'3.Body vramci krajiny'!BZ5/4+'4.Poradie vramci krajiny'!BZ5/4</f>
        <v>0.36200946698752834</v>
      </c>
      <c r="CA5" s="243">
        <f>'1.Poradie vramci sportov'!CA5/4+'2.Body vramci sportov'!CA5/4+'3.Body vramci krajiny'!CA5/4+'4.Poradie vramci krajiny'!CA5/4</f>
        <v>0.25071323318941879</v>
      </c>
      <c r="CB5" s="243">
        <f>'1.Poradie vramci sportov'!CB5/4+'2.Body vramci sportov'!CB5/4+'3.Body vramci krajiny'!CB5/4+'4.Poradie vramci krajiny'!CB5/4</f>
        <v>0.20373434491310621</v>
      </c>
      <c r="CC5" s="243">
        <f>'1.Poradie vramci sportov'!CC5/4+'2.Body vramci sportov'!CC5/4+'3.Body vramci krajiny'!CC5/4+'4.Poradie vramci krajiny'!CC5/4</f>
        <v>0</v>
      </c>
      <c r="CD5" s="243">
        <f>'1.Poradie vramci sportov'!CD5/4+'2.Body vramci sportov'!CD5/4+'3.Body vramci krajiny'!CD5/4+'4.Poradie vramci krajiny'!CD5/4</f>
        <v>0.31438155466771839</v>
      </c>
      <c r="CE5" s="243">
        <f>'1.Poradie vramci sportov'!CE5/4+'2.Body vramci sportov'!CE5/4+'3.Body vramci krajiny'!CE5/4+'4.Poradie vramci krajiny'!CE5/4</f>
        <v>0.38709264554551776</v>
      </c>
      <c r="CF5" s="243">
        <f>'1.Poradie vramci sportov'!CF5/4+'2.Body vramci sportov'!CF5/4+'3.Body vramci krajiny'!CF5/4+'4.Poradie vramci krajiny'!CF5/4</f>
        <v>0.75484422603594947</v>
      </c>
      <c r="CG5" s="243">
        <f>'1.Poradie vramci sportov'!CG5/4+'2.Body vramci sportov'!CG5/4+'3.Body vramci krajiny'!CG5/4+'4.Poradie vramci krajiny'!CG5/4</f>
        <v>0.35768352580067619</v>
      </c>
      <c r="CH5" s="243">
        <f>'1.Poradie vramci sportov'!CH5/4+'2.Body vramci sportov'!CH5/4+'3.Body vramci krajiny'!CH5/4+'4.Poradie vramci krajiny'!CH5/4</f>
        <v>0.35447736914725847</v>
      </c>
      <c r="CI5" s="243">
        <f>'1.Poradie vramci sportov'!CI5/4+'2.Body vramci sportov'!CI5/4+'3.Body vramci krajiny'!CI5/4+'4.Poradie vramci krajiny'!CI5/4</f>
        <v>0.18633057843683137</v>
      </c>
      <c r="CJ5" s="243">
        <f>'1.Poradie vramci sportov'!CJ5/4+'2.Body vramci sportov'!CJ5/4+'3.Body vramci krajiny'!CJ5/4+'4.Poradie vramci krajiny'!CJ5/4</f>
        <v>0</v>
      </c>
      <c r="CK5" s="243">
        <f>'1.Poradie vramci sportov'!CK5/4+'2.Body vramci sportov'!CK5/4+'3.Body vramci krajiny'!CK5/4+'4.Poradie vramci krajiny'!CK5/4</f>
        <v>0</v>
      </c>
      <c r="CL5" s="243">
        <f>'1.Poradie vramci sportov'!CL5/4+'2.Body vramci sportov'!CL5/4+'3.Body vramci krajiny'!CL5/4+'4.Poradie vramci krajiny'!CL5/4</f>
        <v>0.25839365311242019</v>
      </c>
      <c r="CM5" s="243">
        <f>'1.Poradie vramci sportov'!CM5/4+'2.Body vramci sportov'!CM5/4+'3.Body vramci krajiny'!CM5/4+'4.Poradie vramci krajiny'!CM5/4</f>
        <v>0.23536388291394958</v>
      </c>
      <c r="CN5" s="243">
        <f>'1.Poradie vramci sportov'!CN5/4+'2.Body vramci sportov'!CN5/4+'3.Body vramci krajiny'!CN5/4+'4.Poradie vramci krajiny'!CN5/4</f>
        <v>0</v>
      </c>
      <c r="CO5" s="243">
        <f>'1.Poradie vramci sportov'!CO5/4+'2.Body vramci sportov'!CO5/4+'3.Body vramci krajiny'!CO5/4+'4.Poradie vramci krajiny'!CO5/4</f>
        <v>0.25228434219191426</v>
      </c>
      <c r="CP5" s="243">
        <f>'1.Poradie vramci sportov'!CP5/4+'2.Body vramci sportov'!CP5/4+'3.Body vramci krajiny'!CP5/4+'4.Poradie vramci krajiny'!CP5/4</f>
        <v>0</v>
      </c>
      <c r="CQ5" s="243">
        <f>'1.Poradie vramci sportov'!CQ5/4+'2.Body vramci sportov'!CQ5/4+'3.Body vramci krajiny'!CQ5/4+'4.Poradie vramci krajiny'!CQ5/4</f>
        <v>0</v>
      </c>
      <c r="CR5" s="243">
        <f>'1.Poradie vramci sportov'!CR5/4+'2.Body vramci sportov'!CR5/4+'3.Body vramci krajiny'!CR5/4+'4.Poradie vramci krajiny'!CR5/4</f>
        <v>0.21431077675473911</v>
      </c>
      <c r="CS5" s="243">
        <f>'1.Poradie vramci sportov'!CS5/4+'2.Body vramci sportov'!CS5/4+'3.Body vramci krajiny'!CS5/4+'4.Poradie vramci krajiny'!CS5/4</f>
        <v>0.20178478266198793</v>
      </c>
      <c r="CT5" s="243">
        <f>'1.Poradie vramci sportov'!CT5/4+'2.Body vramci sportov'!CT5/4+'3.Body vramci krajiny'!CT5/4+'4.Poradie vramci krajiny'!CT5/4</f>
        <v>0.27045988092873707</v>
      </c>
      <c r="CU5" s="243">
        <f>'1.Poradie vramci sportov'!CU5/4+'2.Body vramci sportov'!CU5/4+'3.Body vramci krajiny'!CU5/4+'4.Poradie vramci krajiny'!CU5/4</f>
        <v>6.8848047655324401E-2</v>
      </c>
      <c r="CV5" s="243">
        <f>'1.Poradie vramci sportov'!CV5/4+'2.Body vramci sportov'!CV5/4+'3.Body vramci krajiny'!CV5/4+'4.Poradie vramci krajiny'!CV5/4</f>
        <v>9.7294994859952813E-2</v>
      </c>
      <c r="CW5" s="243">
        <f>'1.Poradie vramci sportov'!CW5/4+'2.Body vramci sportov'!CW5/4+'3.Body vramci krajiny'!CW5/4+'4.Poradie vramci krajiny'!CW5/4</f>
        <v>0.47381168166195031</v>
      </c>
      <c r="CX5" s="243">
        <f>'1.Poradie vramci sportov'!CX5/4+'2.Body vramci sportov'!CX5/4+'3.Body vramci krajiny'!CX5/4+'4.Poradie vramci krajiny'!CX5/4</f>
        <v>0</v>
      </c>
      <c r="CY5" s="243">
        <f>'1.Poradie vramci sportov'!CY5/4+'2.Body vramci sportov'!CY5/4+'3.Body vramci krajiny'!CY5/4+'4.Poradie vramci krajiny'!CY5/4</f>
        <v>0.21408569966895982</v>
      </c>
      <c r="CZ5" s="243">
        <f>'1.Poradie vramci sportov'!CZ5/4+'2.Body vramci sportov'!CZ5/4+'3.Body vramci krajiny'!CZ5/4+'4.Poradie vramci krajiny'!CZ5/4</f>
        <v>0.25853109441323696</v>
      </c>
      <c r="DA5" s="243">
        <f>'1.Poradie vramci sportov'!DA5/4+'2.Body vramci sportov'!DA5/4+'3.Body vramci krajiny'!DA5/4+'4.Poradie vramci krajiny'!DA5/4</f>
        <v>0.38070660819759189</v>
      </c>
      <c r="DB5" s="243">
        <f>'1.Poradie vramci sportov'!DB5/4+'2.Body vramci sportov'!DB5/4+'3.Body vramci krajiny'!DB5/4+'4.Poradie vramci krajiny'!DB5/4</f>
        <v>0.48385137125669009</v>
      </c>
      <c r="DC5" s="243">
        <f>'1.Poradie vramci sportov'!DC5/4+'2.Body vramci sportov'!DC5/4+'3.Body vramci krajiny'!DC5/4+'4.Poradie vramci krajiny'!DC5/4</f>
        <v>4.2087921858533883E-2</v>
      </c>
      <c r="DD5" s="243">
        <f>'1.Poradie vramci sportov'!DD5/4+'2.Body vramci sportov'!DD5/4+'3.Body vramci krajiny'!DD5/4+'4.Poradie vramci krajiny'!DD5/4</f>
        <v>6.2881765477758422E-2</v>
      </c>
      <c r="DE5" s="243">
        <f>'1.Poradie vramci sportov'!DE5/4+'2.Body vramci sportov'!DE5/4+'3.Body vramci krajiny'!DE5/4+'4.Poradie vramci krajiny'!DE5/4</f>
        <v>0.25206860622807464</v>
      </c>
      <c r="DF5" s="243">
        <f>'1.Poradie vramci sportov'!DF5/4+'2.Body vramci sportov'!DF5/4+'3.Body vramci krajiny'!DF5/4+'4.Poradie vramci krajiny'!DF5/4</f>
        <v>0.75013678464709266</v>
      </c>
      <c r="DG5" s="243">
        <f>'1.Poradie vramci sportov'!DG5/4+'2.Body vramci sportov'!DG5/4+'3.Body vramci krajiny'!DG5/4+'4.Poradie vramci krajiny'!DG5/4</f>
        <v>0.16880058907756795</v>
      </c>
      <c r="DH5" s="243">
        <f>'1.Poradie vramci sportov'!DH5/4+'2.Body vramci sportov'!DH5/4+'3.Body vramci krajiny'!DH5/4+'4.Poradie vramci krajiny'!DH5/4</f>
        <v>0.108230989252664</v>
      </c>
      <c r="DI5" s="243">
        <f>'1.Poradie vramci sportov'!DI5/4+'2.Body vramci sportov'!DI5/4+'3.Body vramci krajiny'!DI5/4+'4.Poradie vramci krajiny'!DI5/4</f>
        <v>0.1945379334218294</v>
      </c>
      <c r="DJ5" s="417"/>
      <c r="DK5" s="418">
        <f t="shared" si="0"/>
        <v>28.340923515783679</v>
      </c>
    </row>
    <row r="6" spans="1:117" ht="14.25" customHeight="1" x14ac:dyDescent="0.25">
      <c r="A6" s="239" t="s">
        <v>8</v>
      </c>
      <c r="B6" s="243">
        <f>'1.Poradie vramci sportov'!B6/4+'2.Body vramci sportov'!B6/4+'3.Body vramci krajiny'!B6/4+'4.Poradie vramci krajiny'!B6/4</f>
        <v>0.2031404912115102</v>
      </c>
      <c r="C6" s="243">
        <f>'1.Poradie vramci sportov'!C6/4+'2.Body vramci sportov'!C6/4+'3.Body vramci krajiny'!C6/4+'4.Poradie vramci krajiny'!C6/4</f>
        <v>0.16098297790638216</v>
      </c>
      <c r="D6" s="243">
        <f>'1.Poradie vramci sportov'!D6/4+'2.Body vramci sportov'!D6/4+'3.Body vramci krajiny'!D6/4+'4.Poradie vramci krajiny'!D6/4</f>
        <v>0.21286476077827604</v>
      </c>
      <c r="E6" s="243">
        <f>'1.Poradie vramci sportov'!E6/4+'2.Body vramci sportov'!E6/4+'3.Body vramci krajiny'!E6/4+'4.Poradie vramci krajiny'!E6/4</f>
        <v>0.20164780808089755</v>
      </c>
      <c r="F6" s="243">
        <f>'1.Poradie vramci sportov'!F6/4+'2.Body vramci sportov'!F6/4+'3.Body vramci krajiny'!F6/4+'4.Poradie vramci krajiny'!F6/4</f>
        <v>5.4926377246938093E-2</v>
      </c>
      <c r="G6" s="243">
        <f>'1.Poradie vramci sportov'!G6/4+'2.Body vramci sportov'!G6/4+'3.Body vramci krajiny'!G6/4+'4.Poradie vramci krajiny'!G6/4</f>
        <v>0.24971918803511051</v>
      </c>
      <c r="H6" s="243">
        <f>'1.Poradie vramci sportov'!H6/4+'2.Body vramci sportov'!H6/4+'3.Body vramci krajiny'!H6/4+'4.Poradie vramci krajiny'!H6/4</f>
        <v>0</v>
      </c>
      <c r="I6" s="243">
        <f>'1.Poradie vramci sportov'!I6/4+'2.Body vramci sportov'!I6/4+'3.Body vramci krajiny'!I6/4+'4.Poradie vramci krajiny'!I6/4</f>
        <v>0.25186289142837076</v>
      </c>
      <c r="J6" s="243">
        <f>'1.Poradie vramci sportov'!J6/4+'2.Body vramci sportov'!J6/4+'3.Body vramci krajiny'!J6/4+'4.Poradie vramci krajiny'!J6/4</f>
        <v>0.19469986068376444</v>
      </c>
      <c r="K6" s="243">
        <f>'1.Poradie vramci sportov'!K6/4+'2.Body vramci sportov'!K6/4+'3.Body vramci krajiny'!K6/4+'4.Poradie vramci krajiny'!K6/4</f>
        <v>0</v>
      </c>
      <c r="L6" s="243">
        <f>'1.Poradie vramci sportov'!L6/4+'2.Body vramci sportov'!L6/4+'3.Body vramci krajiny'!L6/4+'4.Poradie vramci krajiny'!L6/4</f>
        <v>0.19568315969020186</v>
      </c>
      <c r="M6" s="243">
        <f>'1.Poradie vramci sportov'!M6/4+'2.Body vramci sportov'!M6/4+'3.Body vramci krajiny'!M6/4+'4.Poradie vramci krajiny'!M6/4</f>
        <v>0.23845351087392172</v>
      </c>
      <c r="N6" s="243">
        <f>'1.Poradie vramci sportov'!N6/4+'2.Body vramci sportov'!N6/4+'3.Body vramci krajiny'!N6/4+'4.Poradie vramci krajiny'!N6/4</f>
        <v>0.23515767788829273</v>
      </c>
      <c r="O6" s="243">
        <f>'1.Poradie vramci sportov'!O6/4+'2.Body vramci sportov'!O6/4+'3.Body vramci krajiny'!O6/4+'4.Poradie vramci krajiny'!O6/4</f>
        <v>0.26675446340317638</v>
      </c>
      <c r="P6" s="243">
        <f>'1.Poradie vramci sportov'!P6/4+'2.Body vramci sportov'!P6/4+'3.Body vramci krajiny'!P6/4+'4.Poradie vramci krajiny'!P6/4</f>
        <v>0.24424789967420743</v>
      </c>
      <c r="Q6" s="243">
        <f>'1.Poradie vramci sportov'!Q6/4+'2.Body vramci sportov'!Q6/4+'3.Body vramci krajiny'!Q6/4+'4.Poradie vramci krajiny'!Q6/4</f>
        <v>0.17210134984963937</v>
      </c>
      <c r="R6" s="243">
        <f>'1.Poradie vramci sportov'!R6/4+'2.Body vramci sportov'!R6/4+'3.Body vramci krajiny'!R6/4+'4.Poradie vramci krajiny'!R6/4</f>
        <v>0.18047647078284182</v>
      </c>
      <c r="S6" s="243">
        <f>'1.Poradie vramci sportov'!S6/4+'2.Body vramci sportov'!S6/4+'3.Body vramci krajiny'!S6/4+'4.Poradie vramci krajiny'!S6/4</f>
        <v>0.308068237036348</v>
      </c>
      <c r="T6" s="243">
        <f>'1.Poradie vramci sportov'!T6/4+'2.Body vramci sportov'!T6/4+'3.Body vramci krajiny'!T6/4+'4.Poradie vramci krajiny'!T6/4</f>
        <v>0.15846780086937867</v>
      </c>
      <c r="U6" s="243">
        <f>'1.Poradie vramci sportov'!U6/4+'2.Body vramci sportov'!U6/4+'3.Body vramci krajiny'!U6/4+'4.Poradie vramci krajiny'!U6/4</f>
        <v>0.22535158300955821</v>
      </c>
      <c r="V6" s="243">
        <f>'1.Poradie vramci sportov'!V6/4+'2.Body vramci sportov'!V6/4+'3.Body vramci krajiny'!V6/4+'4.Poradie vramci krajiny'!V6/4</f>
        <v>0.16396667987832203</v>
      </c>
      <c r="W6" s="243">
        <f>'1.Poradie vramci sportov'!W6/4+'2.Body vramci sportov'!W6/4+'3.Body vramci krajiny'!W6/4+'4.Poradie vramci krajiny'!W6/4</f>
        <v>0.22478853865416104</v>
      </c>
      <c r="X6" s="243">
        <f>'1.Poradie vramci sportov'!X6/4+'2.Body vramci sportov'!X6/4+'3.Body vramci krajiny'!X6/4+'4.Poradie vramci krajiny'!X6/4</f>
        <v>0</v>
      </c>
      <c r="Y6" s="243">
        <f>'1.Poradie vramci sportov'!Y6/4+'2.Body vramci sportov'!Y6/4+'3.Body vramci krajiny'!Y6/4+'4.Poradie vramci krajiny'!Y6/4</f>
        <v>0</v>
      </c>
      <c r="Z6" s="243">
        <f>'1.Poradie vramci sportov'!Z6/4+'2.Body vramci sportov'!Z6/4+'3.Body vramci krajiny'!Z6/4+'4.Poradie vramci krajiny'!Z6/4</f>
        <v>0.12339981512187893</v>
      </c>
      <c r="AA6" s="243">
        <f>'1.Poradie vramci sportov'!AA6/4+'2.Body vramci sportov'!AA6/4+'3.Body vramci krajiny'!AA6/4+'4.Poradie vramci krajiny'!AA6/4</f>
        <v>0.2495455534081987</v>
      </c>
      <c r="AB6" s="243">
        <f>'1.Poradie vramci sportov'!AB6/4+'2.Body vramci sportov'!AB6/4+'3.Body vramci krajiny'!AB6/4+'4.Poradie vramci krajiny'!AB6/4</f>
        <v>0.10958885066349408</v>
      </c>
      <c r="AC6" s="243">
        <f>'1.Poradie vramci sportov'!AC6/4+'2.Body vramci sportov'!AC6/4+'3.Body vramci krajiny'!AC6/4+'4.Poradie vramci krajiny'!AC6/4</f>
        <v>0.48557521767532452</v>
      </c>
      <c r="AD6" s="243">
        <f>'1.Poradie vramci sportov'!AD6/4+'2.Body vramci sportov'!AD6/4+'3.Body vramci krajiny'!AD6/4+'4.Poradie vramci krajiny'!AD6/4</f>
        <v>6.4779319741022162E-2</v>
      </c>
      <c r="AE6" s="243">
        <f>'1.Poradie vramci sportov'!AE6/4+'2.Body vramci sportov'!AE6/4+'3.Body vramci krajiny'!AE6/4+'4.Poradie vramci krajiny'!AE6/4</f>
        <v>0.38020812112767316</v>
      </c>
      <c r="AF6" s="243">
        <f>'1.Poradie vramci sportov'!AF6/4+'2.Body vramci sportov'!AF6/4+'3.Body vramci krajiny'!AF6/4+'4.Poradie vramci krajiny'!AF6/4</f>
        <v>0</v>
      </c>
      <c r="AG6" s="243">
        <f>'1.Poradie vramci sportov'!AG6/4+'2.Body vramci sportov'!AG6/4+'3.Body vramci krajiny'!AG6/4+'4.Poradie vramci krajiny'!AG6/4</f>
        <v>0</v>
      </c>
      <c r="AH6" s="243">
        <f>'1.Poradie vramci sportov'!AH6/4+'2.Body vramci sportov'!AH6/4+'3.Body vramci krajiny'!AH6/4+'4.Poradie vramci krajiny'!AH6/4</f>
        <v>0.16988037127777117</v>
      </c>
      <c r="AI6" s="243">
        <f>'1.Poradie vramci sportov'!AI6/4+'2.Body vramci sportov'!AI6/4+'3.Body vramci krajiny'!AI6/4+'4.Poradie vramci krajiny'!AI6/4</f>
        <v>0.35379291824274961</v>
      </c>
      <c r="AJ6" s="243">
        <f>'1.Poradie vramci sportov'!AJ6/4+'2.Body vramci sportov'!AJ6/4+'3.Body vramci krajiny'!AJ6/4+'4.Poradie vramci krajiny'!AJ6/4</f>
        <v>0.20924191329390252</v>
      </c>
      <c r="AK6" s="243">
        <f>'1.Poradie vramci sportov'!AK6/4+'2.Body vramci sportov'!AK6/4+'3.Body vramci krajiny'!AK6/4+'4.Poradie vramci krajiny'!AK6/4</f>
        <v>0.20542043370885854</v>
      </c>
      <c r="AL6" s="243">
        <f>'1.Poradie vramci sportov'!AL6/4+'2.Body vramci sportov'!AL6/4+'3.Body vramci krajiny'!AL6/4+'4.Poradie vramci krajiny'!AL6/4</f>
        <v>0.42440767657127193</v>
      </c>
      <c r="AM6" s="243">
        <f>'1.Poradie vramci sportov'!AM6/4+'2.Body vramci sportov'!AM6/4+'3.Body vramci krajiny'!AM6/4+'4.Poradie vramci krajiny'!AM6/4</f>
        <v>0.14172065215087648</v>
      </c>
      <c r="AN6" s="243">
        <f>'1.Poradie vramci sportov'!AN6/4+'2.Body vramci sportov'!AN6/4+'3.Body vramci krajiny'!AN6/4+'4.Poradie vramci krajiny'!AN6/4</f>
        <v>0.13703743149751288</v>
      </c>
      <c r="AO6" s="243">
        <f>'1.Poradie vramci sportov'!AO6/4+'2.Body vramci sportov'!AO6/4+'3.Body vramci krajiny'!AO6/4+'4.Poradie vramci krajiny'!AO6/4</f>
        <v>0.21503801804529124</v>
      </c>
      <c r="AP6" s="243">
        <f>'1.Poradie vramci sportov'!AP6/4+'2.Body vramci sportov'!AP6/4+'3.Body vramci krajiny'!AP6/4+'4.Poradie vramci krajiny'!AP6/4</f>
        <v>1</v>
      </c>
      <c r="AQ6" s="243">
        <f>'1.Poradie vramci sportov'!AQ6/4+'2.Body vramci sportov'!AQ6/4+'3.Body vramci krajiny'!AQ6/4+'4.Poradie vramci krajiny'!AQ6/4</f>
        <v>0.2136160468257958</v>
      </c>
      <c r="AR6" s="243">
        <f>'1.Poradie vramci sportov'!AR6/4+'2.Body vramci sportov'!AR6/4+'3.Body vramci krajiny'!AR6/4+'4.Poradie vramci krajiny'!AR6/4</f>
        <v>0.17382327344254586</v>
      </c>
      <c r="AS6" s="243">
        <f>'1.Poradie vramci sportov'!AS6/4+'2.Body vramci sportov'!AS6/4+'3.Body vramci krajiny'!AS6/4+'4.Poradie vramci krajiny'!AS6/4</f>
        <v>0.24880254362539844</v>
      </c>
      <c r="AT6" s="243">
        <f>'1.Poradie vramci sportov'!AT6/4+'2.Body vramci sportov'!AT6/4+'3.Body vramci krajiny'!AT6/4+'4.Poradie vramci krajiny'!AT6/4</f>
        <v>0.22329794981507758</v>
      </c>
      <c r="AU6" s="243">
        <f>'1.Poradie vramci sportov'!AU6/4+'2.Body vramci sportov'!AU6/4+'3.Body vramci krajiny'!AU6/4+'4.Poradie vramci krajiny'!AU6/4</f>
        <v>9.3500665491391438E-2</v>
      </c>
      <c r="AV6" s="243">
        <f>'1.Poradie vramci sportov'!AV6/4+'2.Body vramci sportov'!AV6/4+'3.Body vramci krajiny'!AV6/4+'4.Poradie vramci krajiny'!AV6/4</f>
        <v>7.4339646444851748E-2</v>
      </c>
      <c r="AW6" s="243">
        <f>'1.Poradie vramci sportov'!AW6/4+'2.Body vramci sportov'!AW6/4+'3.Body vramci krajiny'!AW6/4+'4.Poradie vramci krajiny'!AW6/4</f>
        <v>0.14238209050495654</v>
      </c>
      <c r="AX6" s="243">
        <f>'1.Poradie vramci sportov'!AX6/4+'2.Body vramci sportov'!AX6/4+'3.Body vramci krajiny'!AX6/4+'4.Poradie vramci krajiny'!AX6/4</f>
        <v>0.20521695606966728</v>
      </c>
      <c r="AY6" s="243">
        <f>'1.Poradie vramci sportov'!AY6/4+'2.Body vramci sportov'!AY6/4+'3.Body vramci krajiny'!AY6/4+'4.Poradie vramci krajiny'!AY6/4</f>
        <v>0.13018774435998204</v>
      </c>
      <c r="AZ6" s="243">
        <f>'1.Poradie vramci sportov'!AZ6/4+'2.Body vramci sportov'!AZ6/4+'3.Body vramci krajiny'!AZ6/4+'4.Poradie vramci krajiny'!AZ6/4</f>
        <v>0</v>
      </c>
      <c r="BA6" s="243">
        <f>'1.Poradie vramci sportov'!BA6/4+'2.Body vramci sportov'!BA6/4+'3.Body vramci krajiny'!BA6/4+'4.Poradie vramci krajiny'!BA6/4</f>
        <v>0.24378759091667684</v>
      </c>
      <c r="BB6" s="243">
        <f>'1.Poradie vramci sportov'!BB6/4+'2.Body vramci sportov'!BB6/4+'3.Body vramci krajiny'!BB6/4+'4.Poradie vramci krajiny'!BB6/4</f>
        <v>0.42298182295780651</v>
      </c>
      <c r="BC6" s="243">
        <f>'1.Poradie vramci sportov'!BC6/4+'2.Body vramci sportov'!BC6/4+'3.Body vramci krajiny'!BC6/4+'4.Poradie vramci krajiny'!BC6/4</f>
        <v>0</v>
      </c>
      <c r="BD6" s="243">
        <f>'1.Poradie vramci sportov'!BD6/4+'2.Body vramci sportov'!BD6/4+'3.Body vramci krajiny'!BD6/4+'4.Poradie vramci krajiny'!BD6/4</f>
        <v>0</v>
      </c>
      <c r="BE6" s="243">
        <f>'1.Poradie vramci sportov'!BE6/4+'2.Body vramci sportov'!BE6/4+'3.Body vramci krajiny'!BE6/4+'4.Poradie vramci krajiny'!BE6/4</f>
        <v>0.20673785505744902</v>
      </c>
      <c r="BF6" s="243">
        <f>'1.Poradie vramci sportov'!BF6/4+'2.Body vramci sportov'!BF6/4+'3.Body vramci krajiny'!BF6/4+'4.Poradie vramci krajiny'!BF6/4</f>
        <v>0.20264028635633585</v>
      </c>
      <c r="BG6" s="243">
        <f>'1.Poradie vramci sportov'!BG6/4+'2.Body vramci sportov'!BG6/4+'3.Body vramci krajiny'!BG6/4+'4.Poradie vramci krajiny'!BG6/4</f>
        <v>0</v>
      </c>
      <c r="BH6" s="243">
        <f>'1.Poradie vramci sportov'!BH6/4+'2.Body vramci sportov'!BH6/4+'3.Body vramci krajiny'!BH6/4+'4.Poradie vramci krajiny'!BH6/4</f>
        <v>0.17920164915881931</v>
      </c>
      <c r="BI6" s="243">
        <f>'1.Poradie vramci sportov'!BI6/4+'2.Body vramci sportov'!BI6/4+'3.Body vramci krajiny'!BI6/4+'4.Poradie vramci krajiny'!BI6/4</f>
        <v>0.47420414265909405</v>
      </c>
      <c r="BJ6" s="243">
        <f>'1.Poradie vramci sportov'!BJ6/4+'2.Body vramci sportov'!BJ6/4+'3.Body vramci krajiny'!BJ6/4+'4.Poradie vramci krajiny'!BJ6/4</f>
        <v>0.16097836280622399</v>
      </c>
      <c r="BK6" s="243">
        <f>'1.Poradie vramci sportov'!BK6/4+'2.Body vramci sportov'!BK6/4+'3.Body vramci krajiny'!BK6/4+'4.Poradie vramci krajiny'!BK6/4</f>
        <v>0.4461628152571892</v>
      </c>
      <c r="BL6" s="243">
        <f>'1.Poradie vramci sportov'!BL6/4+'2.Body vramci sportov'!BL6/4+'3.Body vramci krajiny'!BL6/4+'4.Poradie vramci krajiny'!BL6/4</f>
        <v>0.19252741526856856</v>
      </c>
      <c r="BM6" s="243">
        <f>'1.Poradie vramci sportov'!BM6/4+'2.Body vramci sportov'!BM6/4+'3.Body vramci krajiny'!BM6/4+'4.Poradie vramci krajiny'!BM6/4</f>
        <v>0</v>
      </c>
      <c r="BN6" s="243">
        <f>'1.Poradie vramci sportov'!BN6/4+'2.Body vramci sportov'!BN6/4+'3.Body vramci krajiny'!BN6/4+'4.Poradie vramci krajiny'!BN6/4</f>
        <v>0.14443005624700539</v>
      </c>
      <c r="BO6" s="243">
        <f>'1.Poradie vramci sportov'!BO6/4+'2.Body vramci sportov'!BO6/4+'3.Body vramci krajiny'!BO6/4+'4.Poradie vramci krajiny'!BO6/4</f>
        <v>0.12070394715449913</v>
      </c>
      <c r="BP6" s="243">
        <f>'1.Poradie vramci sportov'!BP6/4+'2.Body vramci sportov'!BP6/4+'3.Body vramci krajiny'!BP6/4+'4.Poradie vramci krajiny'!BP6/4</f>
        <v>9.8968576944486644E-2</v>
      </c>
      <c r="BQ6" s="243">
        <f>'1.Poradie vramci sportov'!BQ6/4+'2.Body vramci sportov'!BQ6/4+'3.Body vramci krajiny'!BQ6/4+'4.Poradie vramci krajiny'!BQ6/4</f>
        <v>0.10464732961420677</v>
      </c>
      <c r="BR6" s="243">
        <f>'1.Poradie vramci sportov'!BR6/4+'2.Body vramci sportov'!BR6/4+'3.Body vramci krajiny'!BR6/4+'4.Poradie vramci krajiny'!BR6/4</f>
        <v>0.22612435077756246</v>
      </c>
      <c r="BS6" s="243">
        <f>'1.Poradie vramci sportov'!BS6/4+'2.Body vramci sportov'!BS6/4+'3.Body vramci krajiny'!BS6/4+'4.Poradie vramci krajiny'!BS6/4</f>
        <v>0</v>
      </c>
      <c r="BT6" s="243">
        <f>'1.Poradie vramci sportov'!BT6/4+'2.Body vramci sportov'!BT6/4+'3.Body vramci krajiny'!BT6/4+'4.Poradie vramci krajiny'!BT6/4</f>
        <v>0.21201130750231473</v>
      </c>
      <c r="BU6" s="243">
        <f>'1.Poradie vramci sportov'!BU6/4+'2.Body vramci sportov'!BU6/4+'3.Body vramci krajiny'!BU6/4+'4.Poradie vramci krajiny'!BU6/4</f>
        <v>0.16037894289362403</v>
      </c>
      <c r="BV6" s="243">
        <f>'1.Poradie vramci sportov'!BV6/4+'2.Body vramci sportov'!BV6/4+'3.Body vramci krajiny'!BV6/4+'4.Poradie vramci krajiny'!BV6/4</f>
        <v>0.17620739856998602</v>
      </c>
      <c r="BW6" s="243">
        <f>'1.Poradie vramci sportov'!BW6/4+'2.Body vramci sportov'!BW6/4+'3.Body vramci krajiny'!BW6/4+'4.Poradie vramci krajiny'!BW6/4</f>
        <v>0</v>
      </c>
      <c r="BX6" s="243">
        <f>'1.Poradie vramci sportov'!BX6/4+'2.Body vramci sportov'!BX6/4+'3.Body vramci krajiny'!BX6/4+'4.Poradie vramci krajiny'!BX6/4</f>
        <v>0</v>
      </c>
      <c r="BY6" s="243">
        <f>'1.Poradie vramci sportov'!BY6/4+'2.Body vramci sportov'!BY6/4+'3.Body vramci krajiny'!BY6/4+'4.Poradie vramci krajiny'!BY6/4</f>
        <v>0.11443726559554783</v>
      </c>
      <c r="BZ6" s="243">
        <f>'1.Poradie vramci sportov'!BZ6/4+'2.Body vramci sportov'!BZ6/4+'3.Body vramci krajiny'!BZ6/4+'4.Poradie vramci krajiny'!BZ6/4</f>
        <v>0.14109703200478846</v>
      </c>
      <c r="CA6" s="243">
        <f>'1.Poradie vramci sportov'!CA6/4+'2.Body vramci sportov'!CA6/4+'3.Body vramci krajiny'!CA6/4+'4.Poradie vramci krajiny'!CA6/4</f>
        <v>0.32578430221982707</v>
      </c>
      <c r="CB6" s="243">
        <f>'1.Poradie vramci sportov'!CB6/4+'2.Body vramci sportov'!CB6/4+'3.Body vramci krajiny'!CB6/4+'4.Poradie vramci krajiny'!CB6/4</f>
        <v>0.19689186054003133</v>
      </c>
      <c r="CC6" s="243">
        <f>'1.Poradie vramci sportov'!CC6/4+'2.Body vramci sportov'!CC6/4+'3.Body vramci krajiny'!CC6/4+'4.Poradie vramci krajiny'!CC6/4</f>
        <v>0</v>
      </c>
      <c r="CD6" s="243">
        <f>'1.Poradie vramci sportov'!CD6/4+'2.Body vramci sportov'!CD6/4+'3.Body vramci krajiny'!CD6/4+'4.Poradie vramci krajiny'!CD6/4</f>
        <v>0.23443722297174754</v>
      </c>
      <c r="CE6" s="243">
        <f>'1.Poradie vramci sportov'!CE6/4+'2.Body vramci sportov'!CE6/4+'3.Body vramci krajiny'!CE6/4+'4.Poradie vramci krajiny'!CE6/4</f>
        <v>0.18867653264678166</v>
      </c>
      <c r="CF6" s="243">
        <f>'1.Poradie vramci sportov'!CF6/4+'2.Body vramci sportov'!CF6/4+'3.Body vramci krajiny'!CF6/4+'4.Poradie vramci krajiny'!CF6/4</f>
        <v>7.8889359406300805E-2</v>
      </c>
      <c r="CG6" s="243">
        <f>'1.Poradie vramci sportov'!CG6/4+'2.Body vramci sportov'!CG6/4+'3.Body vramci krajiny'!CG6/4+'4.Poradie vramci krajiny'!CG6/4</f>
        <v>0.20526860126716567</v>
      </c>
      <c r="CH6" s="243">
        <f>'1.Poradie vramci sportov'!CH6/4+'2.Body vramci sportov'!CH6/4+'3.Body vramci krajiny'!CH6/4+'4.Poradie vramci krajiny'!CH6/4</f>
        <v>0.22330341797019809</v>
      </c>
      <c r="CI6" s="243">
        <f>'1.Poradie vramci sportov'!CI6/4+'2.Body vramci sportov'!CI6/4+'3.Body vramci krajiny'!CI6/4+'4.Poradie vramci krajiny'!CI6/4</f>
        <v>9.5497309223313787E-2</v>
      </c>
      <c r="CJ6" s="243">
        <f>'1.Poradie vramci sportov'!CJ6/4+'2.Body vramci sportov'!CJ6/4+'3.Body vramci krajiny'!CJ6/4+'4.Poradie vramci krajiny'!CJ6/4</f>
        <v>0.56762731458617322</v>
      </c>
      <c r="CK6" s="243">
        <f>'1.Poradie vramci sportov'!CK6/4+'2.Body vramci sportov'!CK6/4+'3.Body vramci krajiny'!CK6/4+'4.Poradie vramci krajiny'!CK6/4</f>
        <v>0</v>
      </c>
      <c r="CL6" s="243">
        <f>'1.Poradie vramci sportov'!CL6/4+'2.Body vramci sportov'!CL6/4+'3.Body vramci krajiny'!CL6/4+'4.Poradie vramci krajiny'!CL6/4</f>
        <v>0.13548569072851865</v>
      </c>
      <c r="CM6" s="243">
        <f>'1.Poradie vramci sportov'!CM6/4+'2.Body vramci sportov'!CM6/4+'3.Body vramci krajiny'!CM6/4+'4.Poradie vramci krajiny'!CM6/4</f>
        <v>0.20841320309178468</v>
      </c>
      <c r="CN6" s="243">
        <f>'1.Poradie vramci sportov'!CN6/4+'2.Body vramci sportov'!CN6/4+'3.Body vramci krajiny'!CN6/4+'4.Poradie vramci krajiny'!CN6/4</f>
        <v>0.10881516443813365</v>
      </c>
      <c r="CO6" s="243">
        <f>'1.Poradie vramci sportov'!CO6/4+'2.Body vramci sportov'!CO6/4+'3.Body vramci krajiny'!CO6/4+'4.Poradie vramci krajiny'!CO6/4</f>
        <v>0.20730898341521364</v>
      </c>
      <c r="CP6" s="243">
        <f>'1.Poradie vramci sportov'!CP6/4+'2.Body vramci sportov'!CP6/4+'3.Body vramci krajiny'!CP6/4+'4.Poradie vramci krajiny'!CP6/4</f>
        <v>0.19628412288722955</v>
      </c>
      <c r="CQ6" s="243">
        <f>'1.Poradie vramci sportov'!CQ6/4+'2.Body vramci sportov'!CQ6/4+'3.Body vramci krajiny'!CQ6/4+'4.Poradie vramci krajiny'!CQ6/4</f>
        <v>0</v>
      </c>
      <c r="CR6" s="243">
        <f>'1.Poradie vramci sportov'!CR6/4+'2.Body vramci sportov'!CR6/4+'3.Body vramci krajiny'!CR6/4+'4.Poradie vramci krajiny'!CR6/4</f>
        <v>0.22806552486536461</v>
      </c>
      <c r="CS6" s="243">
        <f>'1.Poradie vramci sportov'!CS6/4+'2.Body vramci sportov'!CS6/4+'3.Body vramci krajiny'!CS6/4+'4.Poradie vramci krajiny'!CS6/4</f>
        <v>0.22526436312431097</v>
      </c>
      <c r="CT6" s="243">
        <f>'1.Poradie vramci sportov'!CT6/4+'2.Body vramci sportov'!CT6/4+'3.Body vramci krajiny'!CT6/4+'4.Poradie vramci krajiny'!CT6/4</f>
        <v>0.23155701173720791</v>
      </c>
      <c r="CU6" s="243">
        <f>'1.Poradie vramci sportov'!CU6/4+'2.Body vramci sportov'!CU6/4+'3.Body vramci krajiny'!CU6/4+'4.Poradie vramci krajiny'!CU6/4</f>
        <v>0</v>
      </c>
      <c r="CV6" s="243">
        <f>'1.Poradie vramci sportov'!CV6/4+'2.Body vramci sportov'!CV6/4+'3.Body vramci krajiny'!CV6/4+'4.Poradie vramci krajiny'!CV6/4</f>
        <v>0</v>
      </c>
      <c r="CW6" s="243">
        <f>'1.Poradie vramci sportov'!CW6/4+'2.Body vramci sportov'!CW6/4+'3.Body vramci krajiny'!CW6/4+'4.Poradie vramci krajiny'!CW6/4</f>
        <v>0.13324249011608336</v>
      </c>
      <c r="CX6" s="243">
        <f>'1.Poradie vramci sportov'!CX6/4+'2.Body vramci sportov'!CX6/4+'3.Body vramci krajiny'!CX6/4+'4.Poradie vramci krajiny'!CX6/4</f>
        <v>0.27623385915268778</v>
      </c>
      <c r="CY6" s="243">
        <f>'1.Poradie vramci sportov'!CY6/4+'2.Body vramci sportov'!CY6/4+'3.Body vramci krajiny'!CY6/4+'4.Poradie vramci krajiny'!CY6/4</f>
        <v>0.24453742427781003</v>
      </c>
      <c r="CZ6" s="243">
        <f>'1.Poradie vramci sportov'!CZ6/4+'2.Body vramci sportov'!CZ6/4+'3.Body vramci krajiny'!CZ6/4+'4.Poradie vramci krajiny'!CZ6/4</f>
        <v>0.22486132545275547</v>
      </c>
      <c r="DA6" s="243">
        <f>'1.Poradie vramci sportov'!DA6/4+'2.Body vramci sportov'!DA6/4+'3.Body vramci krajiny'!DA6/4+'4.Poradie vramci krajiny'!DA6/4</f>
        <v>0.2492199728959627</v>
      </c>
      <c r="DB6" s="243">
        <f>'1.Poradie vramci sportov'!DB6/4+'2.Body vramci sportov'!DB6/4+'3.Body vramci krajiny'!DB6/4+'4.Poradie vramci krajiny'!DB6/4</f>
        <v>0.27051443083222737</v>
      </c>
      <c r="DC6" s="243">
        <f>'1.Poradie vramci sportov'!DC6/4+'2.Body vramci sportov'!DC6/4+'3.Body vramci krajiny'!DC6/4+'4.Poradie vramci krajiny'!DC6/4</f>
        <v>0.13880474943549501</v>
      </c>
      <c r="DD6" s="243">
        <f>'1.Poradie vramci sportov'!DD6/4+'2.Body vramci sportov'!DD6/4+'3.Body vramci krajiny'!DD6/4+'4.Poradie vramci krajiny'!DD6/4</f>
        <v>0.14309648450838278</v>
      </c>
      <c r="DE6" s="243">
        <f>'1.Poradie vramci sportov'!DE6/4+'2.Body vramci sportov'!DE6/4+'3.Body vramci krajiny'!DE6/4+'4.Poradie vramci krajiny'!DE6/4</f>
        <v>0.27112037710141529</v>
      </c>
      <c r="DF6" s="243">
        <f>'1.Poradie vramci sportov'!DF6/4+'2.Body vramci sportov'!DF6/4+'3.Body vramci krajiny'!DF6/4+'4.Poradie vramci krajiny'!DF6/4</f>
        <v>0.11682604726655027</v>
      </c>
      <c r="DG6" s="243">
        <f>'1.Poradie vramci sportov'!DG6/4+'2.Body vramci sportov'!DG6/4+'3.Body vramci krajiny'!DG6/4+'4.Poradie vramci krajiny'!DG6/4</f>
        <v>0.11124318453085692</v>
      </c>
      <c r="DH6" s="243">
        <f>'1.Poradie vramci sportov'!DH6/4+'2.Body vramci sportov'!DH6/4+'3.Body vramci krajiny'!DH6/4+'4.Poradie vramci krajiny'!DH6/4</f>
        <v>0</v>
      </c>
      <c r="DI6" s="243">
        <f>'1.Poradie vramci sportov'!DI6/4+'2.Body vramci sportov'!DI6/4+'3.Body vramci krajiny'!DI6/4+'4.Poradie vramci krajiny'!DI6/4</f>
        <v>0.16671290520388152</v>
      </c>
      <c r="DJ6" s="417"/>
      <c r="DK6" s="418">
        <f t="shared" si="0"/>
        <v>19.950376319722377</v>
      </c>
    </row>
    <row r="7" spans="1:117" ht="14.25" customHeight="1" x14ac:dyDescent="0.25">
      <c r="A7" s="238" t="s">
        <v>9</v>
      </c>
      <c r="B7" s="243">
        <f>'1.Poradie vramci sportov'!B7/4+'2.Body vramci sportov'!B7/4+'3.Body vramci krajiny'!B7/4+'4.Poradie vramci krajiny'!B7/4</f>
        <v>0.26930410007516026</v>
      </c>
      <c r="C7" s="243">
        <f>'1.Poradie vramci sportov'!C7/4+'2.Body vramci sportov'!C7/4+'3.Body vramci krajiny'!C7/4+'4.Poradie vramci krajiny'!C7/4</f>
        <v>0.23340488826744488</v>
      </c>
      <c r="D7" s="243">
        <f>'1.Poradie vramci sportov'!D7/4+'2.Body vramci sportov'!D7/4+'3.Body vramci krajiny'!D7/4+'4.Poradie vramci krajiny'!D7/4</f>
        <v>0.27254771803449135</v>
      </c>
      <c r="E7" s="243">
        <f>'1.Poradie vramci sportov'!E7/4+'2.Body vramci sportov'!E7/4+'3.Body vramci krajiny'!E7/4+'4.Poradie vramci krajiny'!E7/4</f>
        <v>0.23038242399234798</v>
      </c>
      <c r="F7" s="243">
        <f>'1.Poradie vramci sportov'!F7/4+'2.Body vramci sportov'!F7/4+'3.Body vramci krajiny'!F7/4+'4.Poradie vramci krajiny'!F7/4</f>
        <v>0.23199952519739306</v>
      </c>
      <c r="G7" s="243">
        <f>'1.Poradie vramci sportov'!G7/4+'2.Body vramci sportov'!G7/4+'3.Body vramci krajiny'!G7/4+'4.Poradie vramci krajiny'!G7/4</f>
        <v>0.27154074631181041</v>
      </c>
      <c r="H7" s="243">
        <f>'1.Poradie vramci sportov'!H7/4+'2.Body vramci sportov'!H7/4+'3.Body vramci krajiny'!H7/4+'4.Poradie vramci krajiny'!H7/4</f>
        <v>0</v>
      </c>
      <c r="I7" s="243">
        <f>'1.Poradie vramci sportov'!I7/4+'2.Body vramci sportov'!I7/4+'3.Body vramci krajiny'!I7/4+'4.Poradie vramci krajiny'!I7/4</f>
        <v>0.23794082387594029</v>
      </c>
      <c r="J7" s="243">
        <f>'1.Poradie vramci sportov'!J7/4+'2.Body vramci sportov'!J7/4+'3.Body vramci krajiny'!J7/4+'4.Poradie vramci krajiny'!J7/4</f>
        <v>0.25237832483426259</v>
      </c>
      <c r="K7" s="243">
        <f>'1.Poradie vramci sportov'!K7/4+'2.Body vramci sportov'!K7/4+'3.Body vramci krajiny'!K7/4+'4.Poradie vramci krajiny'!K7/4</f>
        <v>0</v>
      </c>
      <c r="L7" s="243">
        <f>'1.Poradie vramci sportov'!L7/4+'2.Body vramci sportov'!L7/4+'3.Body vramci krajiny'!L7/4+'4.Poradie vramci krajiny'!L7/4</f>
        <v>0.23796127795002356</v>
      </c>
      <c r="M7" s="243">
        <f>'1.Poradie vramci sportov'!M7/4+'2.Body vramci sportov'!M7/4+'3.Body vramci krajiny'!M7/4+'4.Poradie vramci krajiny'!M7/4</f>
        <v>0.27916510016876023</v>
      </c>
      <c r="N7" s="243">
        <f>'1.Poradie vramci sportov'!N7/4+'2.Body vramci sportov'!N7/4+'3.Body vramci krajiny'!N7/4+'4.Poradie vramci krajiny'!N7/4</f>
        <v>0</v>
      </c>
      <c r="O7" s="243">
        <f>'1.Poradie vramci sportov'!O7/4+'2.Body vramci sportov'!O7/4+'3.Body vramci krajiny'!O7/4+'4.Poradie vramci krajiny'!O7/4</f>
        <v>0.2177301810354699</v>
      </c>
      <c r="P7" s="243">
        <f>'1.Poradie vramci sportov'!P7/4+'2.Body vramci sportov'!P7/4+'3.Body vramci krajiny'!P7/4+'4.Poradie vramci krajiny'!P7/4</f>
        <v>0.75068773630677055</v>
      </c>
      <c r="Q7" s="243">
        <f>'1.Poradie vramci sportov'!Q7/4+'2.Body vramci sportov'!Q7/4+'3.Body vramci krajiny'!Q7/4+'4.Poradie vramci krajiny'!Q7/4</f>
        <v>0.15882178262525967</v>
      </c>
      <c r="R7" s="243">
        <f>'1.Poradie vramci sportov'!R7/4+'2.Body vramci sportov'!R7/4+'3.Body vramci krajiny'!R7/4+'4.Poradie vramci krajiny'!R7/4</f>
        <v>0.478133599434376</v>
      </c>
      <c r="S7" s="243">
        <f>'1.Poradie vramci sportov'!S7/4+'2.Body vramci sportov'!S7/4+'3.Body vramci krajiny'!S7/4+'4.Poradie vramci krajiny'!S7/4</f>
        <v>0.29358281590362206</v>
      </c>
      <c r="T7" s="243">
        <f>'1.Poradie vramci sportov'!T7/4+'2.Body vramci sportov'!T7/4+'3.Body vramci krajiny'!T7/4+'4.Poradie vramci krajiny'!T7/4</f>
        <v>0.10257381459713086</v>
      </c>
      <c r="U7" s="243">
        <f>'1.Poradie vramci sportov'!U7/4+'2.Body vramci sportov'!U7/4+'3.Body vramci krajiny'!U7/4+'4.Poradie vramci krajiny'!U7/4</f>
        <v>0.24196978414421763</v>
      </c>
      <c r="V7" s="243">
        <f>'1.Poradie vramci sportov'!V7/4+'2.Body vramci sportov'!V7/4+'3.Body vramci krajiny'!V7/4+'4.Poradie vramci krajiny'!V7/4</f>
        <v>0.24967022266590885</v>
      </c>
      <c r="W7" s="243">
        <f>'1.Poradie vramci sportov'!W7/4+'2.Body vramci sportov'!W7/4+'3.Body vramci krajiny'!W7/4+'4.Poradie vramci krajiny'!W7/4</f>
        <v>0.20603125949038287</v>
      </c>
      <c r="X7" s="243">
        <f>'1.Poradie vramci sportov'!X7/4+'2.Body vramci sportov'!X7/4+'3.Body vramci krajiny'!X7/4+'4.Poradie vramci krajiny'!X7/4</f>
        <v>0</v>
      </c>
      <c r="Y7" s="243">
        <f>'1.Poradie vramci sportov'!Y7/4+'2.Body vramci sportov'!Y7/4+'3.Body vramci krajiny'!Y7/4+'4.Poradie vramci krajiny'!Y7/4</f>
        <v>0</v>
      </c>
      <c r="Z7" s="243">
        <f>'1.Poradie vramci sportov'!Z7/4+'2.Body vramci sportov'!Z7/4+'3.Body vramci krajiny'!Z7/4+'4.Poradie vramci krajiny'!Z7/4</f>
        <v>8.8640538780872732E-2</v>
      </c>
      <c r="AA7" s="243">
        <f>'1.Poradie vramci sportov'!AA7/4+'2.Body vramci sportov'!AA7/4+'3.Body vramci krajiny'!AA7/4+'4.Poradie vramci krajiny'!AA7/4</f>
        <v>0.23362755971164292</v>
      </c>
      <c r="AB7" s="243">
        <f>'1.Poradie vramci sportov'!AB7/4+'2.Body vramci sportov'!AB7/4+'3.Body vramci krajiny'!AB7/4+'4.Poradie vramci krajiny'!AB7/4</f>
        <v>0.13869610704292343</v>
      </c>
      <c r="AC7" s="243">
        <f>'1.Poradie vramci sportov'!AC7/4+'2.Body vramci sportov'!AC7/4+'3.Body vramci krajiny'!AC7/4+'4.Poradie vramci krajiny'!AC7/4</f>
        <v>0.22550468617235681</v>
      </c>
      <c r="AD7" s="243">
        <f>'1.Poradie vramci sportov'!AD7/4+'2.Body vramci sportov'!AD7/4+'3.Body vramci krajiny'!AD7/4+'4.Poradie vramci krajiny'!AD7/4</f>
        <v>0.23444068499996293</v>
      </c>
      <c r="AE7" s="243">
        <f>'1.Poradie vramci sportov'!AE7/4+'2.Body vramci sportov'!AE7/4+'3.Body vramci krajiny'!AE7/4+'4.Poradie vramci krajiny'!AE7/4</f>
        <v>0.16503347649949618</v>
      </c>
      <c r="AF7" s="243">
        <f>'1.Poradie vramci sportov'!AF7/4+'2.Body vramci sportov'!AF7/4+'3.Body vramci krajiny'!AF7/4+'4.Poradie vramci krajiny'!AF7/4</f>
        <v>0</v>
      </c>
      <c r="AG7" s="243">
        <f>'1.Poradie vramci sportov'!AG7/4+'2.Body vramci sportov'!AG7/4+'3.Body vramci krajiny'!AG7/4+'4.Poradie vramci krajiny'!AG7/4</f>
        <v>0</v>
      </c>
      <c r="AH7" s="243">
        <f>'1.Poradie vramci sportov'!AH7/4+'2.Body vramci sportov'!AH7/4+'3.Body vramci krajiny'!AH7/4+'4.Poradie vramci krajiny'!AH7/4</f>
        <v>0.16444050132492241</v>
      </c>
      <c r="AI7" s="243">
        <f>'1.Poradie vramci sportov'!AI7/4+'2.Body vramci sportov'!AI7/4+'3.Body vramci krajiny'!AI7/4+'4.Poradie vramci krajiny'!AI7/4</f>
        <v>0.24245801595484684</v>
      </c>
      <c r="AJ7" s="243">
        <f>'1.Poradie vramci sportov'!AJ7/4+'2.Body vramci sportov'!AJ7/4+'3.Body vramci krajiny'!AJ7/4+'4.Poradie vramci krajiny'!AJ7/4</f>
        <v>0.27379886797420583</v>
      </c>
      <c r="AK7" s="243">
        <f>'1.Poradie vramci sportov'!AK7/4+'2.Body vramci sportov'!AK7/4+'3.Body vramci krajiny'!AK7/4+'4.Poradie vramci krajiny'!AK7/4</f>
        <v>0.26539852195113739</v>
      </c>
      <c r="AL7" s="243">
        <f>'1.Poradie vramci sportov'!AL7/4+'2.Body vramci sportov'!AL7/4+'3.Body vramci krajiny'!AL7/4+'4.Poradie vramci krajiny'!AL7/4</f>
        <v>0.12992813826698688</v>
      </c>
      <c r="AM7" s="243">
        <f>'1.Poradie vramci sportov'!AM7/4+'2.Body vramci sportov'!AM7/4+'3.Body vramci krajiny'!AM7/4+'4.Poradie vramci krajiny'!AM7/4</f>
        <v>0.39401663257362368</v>
      </c>
      <c r="AN7" s="243">
        <f>'1.Poradie vramci sportov'!AN7/4+'2.Body vramci sportov'!AN7/4+'3.Body vramci krajiny'!AN7/4+'4.Poradie vramci krajiny'!AN7/4</f>
        <v>0</v>
      </c>
      <c r="AO7" s="243">
        <f>'1.Poradie vramci sportov'!AO7/4+'2.Body vramci sportov'!AO7/4+'3.Body vramci krajiny'!AO7/4+'4.Poradie vramci krajiny'!AO7/4</f>
        <v>0.13324046308534956</v>
      </c>
      <c r="AP7" s="243">
        <f>'1.Poradie vramci sportov'!AP7/4+'2.Body vramci sportov'!AP7/4+'3.Body vramci krajiny'!AP7/4+'4.Poradie vramci krajiny'!AP7/4</f>
        <v>0.72936445983965137</v>
      </c>
      <c r="AQ7" s="243">
        <f>'1.Poradie vramci sportov'!AQ7/4+'2.Body vramci sportov'!AQ7/4+'3.Body vramci krajiny'!AQ7/4+'4.Poradie vramci krajiny'!AQ7/4</f>
        <v>0.13741880001320134</v>
      </c>
      <c r="AR7" s="243">
        <f>'1.Poradie vramci sportov'!AR7/4+'2.Body vramci sportov'!AR7/4+'3.Body vramci krajiny'!AR7/4+'4.Poradie vramci krajiny'!AR7/4</f>
        <v>9.9253668495796255E-2</v>
      </c>
      <c r="AS7" s="243">
        <f>'1.Poradie vramci sportov'!AS7/4+'2.Body vramci sportov'!AS7/4+'3.Body vramci krajiny'!AS7/4+'4.Poradie vramci krajiny'!AS7/4</f>
        <v>0.16669336416175135</v>
      </c>
      <c r="AT7" s="243">
        <f>'1.Poradie vramci sportov'!AT7/4+'2.Body vramci sportov'!AT7/4+'3.Body vramci krajiny'!AT7/4+'4.Poradie vramci krajiny'!AT7/4</f>
        <v>0.2676484792681757</v>
      </c>
      <c r="AU7" s="243">
        <f>'1.Poradie vramci sportov'!AU7/4+'2.Body vramci sportov'!AU7/4+'3.Body vramci krajiny'!AU7/4+'4.Poradie vramci krajiny'!AU7/4</f>
        <v>0.28579901163205451</v>
      </c>
      <c r="AV7" s="243">
        <f>'1.Poradie vramci sportov'!AV7/4+'2.Body vramci sportov'!AV7/4+'3.Body vramci krajiny'!AV7/4+'4.Poradie vramci krajiny'!AV7/4</f>
        <v>0.14281583479238674</v>
      </c>
      <c r="AW7" s="243">
        <f>'1.Poradie vramci sportov'!AW7/4+'2.Body vramci sportov'!AW7/4+'3.Body vramci krajiny'!AW7/4+'4.Poradie vramci krajiny'!AW7/4</f>
        <v>0.19734301260973336</v>
      </c>
      <c r="AX7" s="243">
        <f>'1.Poradie vramci sportov'!AX7/4+'2.Body vramci sportov'!AX7/4+'3.Body vramci krajiny'!AX7/4+'4.Poradie vramci krajiny'!AX7/4</f>
        <v>0.23247846934412902</v>
      </c>
      <c r="AY7" s="243">
        <f>'1.Poradie vramci sportov'!AY7/4+'2.Body vramci sportov'!AY7/4+'3.Body vramci krajiny'!AY7/4+'4.Poradie vramci krajiny'!AY7/4</f>
        <v>0</v>
      </c>
      <c r="AZ7" s="243">
        <f>'1.Poradie vramci sportov'!AZ7/4+'2.Body vramci sportov'!AZ7/4+'3.Body vramci krajiny'!AZ7/4+'4.Poradie vramci krajiny'!AZ7/4</f>
        <v>0.35639300627243897</v>
      </c>
      <c r="BA7" s="243">
        <f>'1.Poradie vramci sportov'!BA7/4+'2.Body vramci sportov'!BA7/4+'3.Body vramci krajiny'!BA7/4+'4.Poradie vramci krajiny'!BA7/4</f>
        <v>0.43870312215450258</v>
      </c>
      <c r="BB7" s="243">
        <f>'1.Poradie vramci sportov'!BB7/4+'2.Body vramci sportov'!BB7/4+'3.Body vramci krajiny'!BB7/4+'4.Poradie vramci krajiny'!BB7/4</f>
        <v>0</v>
      </c>
      <c r="BC7" s="243">
        <f>'1.Poradie vramci sportov'!BC7/4+'2.Body vramci sportov'!BC7/4+'3.Body vramci krajiny'!BC7/4+'4.Poradie vramci krajiny'!BC7/4</f>
        <v>0</v>
      </c>
      <c r="BD7" s="243">
        <f>'1.Poradie vramci sportov'!BD7/4+'2.Body vramci sportov'!BD7/4+'3.Body vramci krajiny'!BD7/4+'4.Poradie vramci krajiny'!BD7/4</f>
        <v>0</v>
      </c>
      <c r="BE7" s="243">
        <f>'1.Poradie vramci sportov'!BE7/4+'2.Body vramci sportov'!BE7/4+'3.Body vramci krajiny'!BE7/4+'4.Poradie vramci krajiny'!BE7/4</f>
        <v>0.2759883493927186</v>
      </c>
      <c r="BF7" s="243">
        <f>'1.Poradie vramci sportov'!BF7/4+'2.Body vramci sportov'!BF7/4+'3.Body vramci krajiny'!BF7/4+'4.Poradie vramci krajiny'!BF7/4</f>
        <v>0.42180649009473542</v>
      </c>
      <c r="BG7" s="243">
        <f>'1.Poradie vramci sportov'!BG7/4+'2.Body vramci sportov'!BG7/4+'3.Body vramci krajiny'!BG7/4+'4.Poradie vramci krajiny'!BG7/4</f>
        <v>0</v>
      </c>
      <c r="BH7" s="243">
        <f>'1.Poradie vramci sportov'!BH7/4+'2.Body vramci sportov'!BH7/4+'3.Body vramci krajiny'!BH7/4+'4.Poradie vramci krajiny'!BH7/4</f>
        <v>0.42744713177116306</v>
      </c>
      <c r="BI7" s="243">
        <f>'1.Poradie vramci sportov'!BI7/4+'2.Body vramci sportov'!BI7/4+'3.Body vramci krajiny'!BI7/4+'4.Poradie vramci krajiny'!BI7/4</f>
        <v>0.19380097847645228</v>
      </c>
      <c r="BJ7" s="243">
        <f>'1.Poradie vramci sportov'!BJ7/4+'2.Body vramci sportov'!BJ7/4+'3.Body vramci krajiny'!BJ7/4+'4.Poradie vramci krajiny'!BJ7/4</f>
        <v>0</v>
      </c>
      <c r="BK7" s="243">
        <f>'1.Poradie vramci sportov'!BK7/4+'2.Body vramci sportov'!BK7/4+'3.Body vramci krajiny'!BK7/4+'4.Poradie vramci krajiny'!BK7/4</f>
        <v>0</v>
      </c>
      <c r="BL7" s="243">
        <f>'1.Poradie vramci sportov'!BL7/4+'2.Body vramci sportov'!BL7/4+'3.Body vramci krajiny'!BL7/4+'4.Poradie vramci krajiny'!BL7/4</f>
        <v>8.8219340051511774E-2</v>
      </c>
      <c r="BM7" s="243">
        <f>'1.Poradie vramci sportov'!BM7/4+'2.Body vramci sportov'!BM7/4+'3.Body vramci krajiny'!BM7/4+'4.Poradie vramci krajiny'!BM7/4</f>
        <v>0</v>
      </c>
      <c r="BN7" s="243">
        <f>'1.Poradie vramci sportov'!BN7/4+'2.Body vramci sportov'!BN7/4+'3.Body vramci krajiny'!BN7/4+'4.Poradie vramci krajiny'!BN7/4</f>
        <v>0</v>
      </c>
      <c r="BO7" s="243">
        <f>'1.Poradie vramci sportov'!BO7/4+'2.Body vramci sportov'!BO7/4+'3.Body vramci krajiny'!BO7/4+'4.Poradie vramci krajiny'!BO7/4</f>
        <v>0.59559179327032941</v>
      </c>
      <c r="BP7" s="243">
        <f>'1.Poradie vramci sportov'!BP7/4+'2.Body vramci sportov'!BP7/4+'3.Body vramci krajiny'!BP7/4+'4.Poradie vramci krajiny'!BP7/4</f>
        <v>0.19992582175892559</v>
      </c>
      <c r="BQ7" s="243">
        <f>'1.Poradie vramci sportov'!BQ7/4+'2.Body vramci sportov'!BQ7/4+'3.Body vramci krajiny'!BQ7/4+'4.Poradie vramci krajiny'!BQ7/4</f>
        <v>4.3223383739790289E-2</v>
      </c>
      <c r="BR7" s="243">
        <f>'1.Poradie vramci sportov'!BR7/4+'2.Body vramci sportov'!BR7/4+'3.Body vramci krajiny'!BR7/4+'4.Poradie vramci krajiny'!BR7/4</f>
        <v>0.27983396236277885</v>
      </c>
      <c r="BS7" s="243">
        <f>'1.Poradie vramci sportov'!BS7/4+'2.Body vramci sportov'!BS7/4+'3.Body vramci krajiny'!BS7/4+'4.Poradie vramci krajiny'!BS7/4</f>
        <v>0</v>
      </c>
      <c r="BT7" s="243">
        <f>'1.Poradie vramci sportov'!BT7/4+'2.Body vramci sportov'!BT7/4+'3.Body vramci krajiny'!BT7/4+'4.Poradie vramci krajiny'!BT7/4</f>
        <v>0</v>
      </c>
      <c r="BU7" s="243">
        <f>'1.Poradie vramci sportov'!BU7/4+'2.Body vramci sportov'!BU7/4+'3.Body vramci krajiny'!BU7/4+'4.Poradie vramci krajiny'!BU7/4</f>
        <v>0.14740343042236009</v>
      </c>
      <c r="BV7" s="243">
        <f>'1.Poradie vramci sportov'!BV7/4+'2.Body vramci sportov'!BV7/4+'3.Body vramci krajiny'!BV7/4+'4.Poradie vramci krajiny'!BV7/4</f>
        <v>0.45915441002082863</v>
      </c>
      <c r="BW7" s="243">
        <f>'1.Poradie vramci sportov'!BW7/4+'2.Body vramci sportov'!BW7/4+'3.Body vramci krajiny'!BW7/4+'4.Poradie vramci krajiny'!BW7/4</f>
        <v>8.8307934190378412E-2</v>
      </c>
      <c r="BX7" s="243">
        <f>'1.Poradie vramci sportov'!BX7/4+'2.Body vramci sportov'!BX7/4+'3.Body vramci krajiny'!BX7/4+'4.Poradie vramci krajiny'!BX7/4</f>
        <v>0.46104923521783192</v>
      </c>
      <c r="BY7" s="243">
        <f>'1.Poradie vramci sportov'!BY7/4+'2.Body vramci sportov'!BY7/4+'3.Body vramci krajiny'!BY7/4+'4.Poradie vramci krajiny'!BY7/4</f>
        <v>0.17058885291046588</v>
      </c>
      <c r="BZ7" s="243">
        <f>'1.Poradie vramci sportov'!BZ7/4+'2.Body vramci sportov'!BZ7/4+'3.Body vramci krajiny'!BZ7/4+'4.Poradie vramci krajiny'!BZ7/4</f>
        <v>0.14109812802758079</v>
      </c>
      <c r="CA7" s="243">
        <f>'1.Poradie vramci sportov'!CA7/4+'2.Body vramci sportov'!CA7/4+'3.Body vramci krajiny'!CA7/4+'4.Poradie vramci krajiny'!CA7/4</f>
        <v>0</v>
      </c>
      <c r="CB7" s="243">
        <f>'1.Poradie vramci sportov'!CB7/4+'2.Body vramci sportov'!CB7/4+'3.Body vramci krajiny'!CB7/4+'4.Poradie vramci krajiny'!CB7/4</f>
        <v>0.26676057613692666</v>
      </c>
      <c r="CC7" s="243">
        <f>'1.Poradie vramci sportov'!CC7/4+'2.Body vramci sportov'!CC7/4+'3.Body vramci krajiny'!CC7/4+'4.Poradie vramci krajiny'!CC7/4</f>
        <v>0</v>
      </c>
      <c r="CD7" s="243">
        <f>'1.Poradie vramci sportov'!CD7/4+'2.Body vramci sportov'!CD7/4+'3.Body vramci krajiny'!CD7/4+'4.Poradie vramci krajiny'!CD7/4</f>
        <v>0.34836281659984347</v>
      </c>
      <c r="CE7" s="243">
        <f>'1.Poradie vramci sportov'!CE7/4+'2.Body vramci sportov'!CE7/4+'3.Body vramci krajiny'!CE7/4+'4.Poradie vramci krajiny'!CE7/4</f>
        <v>0.2018296783924281</v>
      </c>
      <c r="CF7" s="243">
        <f>'1.Poradie vramci sportov'!CF7/4+'2.Body vramci sportov'!CF7/4+'3.Body vramci krajiny'!CF7/4+'4.Poradie vramci krajiny'!CF7/4</f>
        <v>6.2455259853280827E-2</v>
      </c>
      <c r="CG7" s="243">
        <f>'1.Poradie vramci sportov'!CG7/4+'2.Body vramci sportov'!CG7/4+'3.Body vramci krajiny'!CG7/4+'4.Poradie vramci krajiny'!CG7/4</f>
        <v>0.23529621692033109</v>
      </c>
      <c r="CH7" s="243">
        <f>'1.Poradie vramci sportov'!CH7/4+'2.Body vramci sportov'!CH7/4+'3.Body vramci krajiny'!CH7/4+'4.Poradie vramci krajiny'!CH7/4</f>
        <v>0.23874386897239305</v>
      </c>
      <c r="CI7" s="243">
        <f>'1.Poradie vramci sportov'!CI7/4+'2.Body vramci sportov'!CI7/4+'3.Body vramci krajiny'!CI7/4+'4.Poradie vramci krajiny'!CI7/4</f>
        <v>8.8657663567616271E-2</v>
      </c>
      <c r="CJ7" s="243">
        <f>'1.Poradie vramci sportov'!CJ7/4+'2.Body vramci sportov'!CJ7/4+'3.Body vramci krajiny'!CJ7/4+'4.Poradie vramci krajiny'!CJ7/4</f>
        <v>0</v>
      </c>
      <c r="CK7" s="243">
        <f>'1.Poradie vramci sportov'!CK7/4+'2.Body vramci sportov'!CK7/4+'3.Body vramci krajiny'!CK7/4+'4.Poradie vramci krajiny'!CK7/4</f>
        <v>0.1580126870772337</v>
      </c>
      <c r="CL7" s="243">
        <f>'1.Poradie vramci sportov'!CL7/4+'2.Body vramci sportov'!CL7/4+'3.Body vramci krajiny'!CL7/4+'4.Poradie vramci krajiny'!CL7/4</f>
        <v>0.19827777615923908</v>
      </c>
      <c r="CM7" s="243">
        <f>'1.Poradie vramci sportov'!CM7/4+'2.Body vramci sportov'!CM7/4+'3.Body vramci krajiny'!CM7/4+'4.Poradie vramci krajiny'!CM7/4</f>
        <v>6.2897824928229346E-2</v>
      </c>
      <c r="CN7" s="243">
        <f>'1.Poradie vramci sportov'!CN7/4+'2.Body vramci sportov'!CN7/4+'3.Body vramci krajiny'!CN7/4+'4.Poradie vramci krajiny'!CN7/4</f>
        <v>6.8900176258326049E-2</v>
      </c>
      <c r="CO7" s="243">
        <f>'1.Poradie vramci sportov'!CO7/4+'2.Body vramci sportov'!CO7/4+'3.Body vramci krajiny'!CO7/4+'4.Poradie vramci krajiny'!CO7/4</f>
        <v>0.15988088953175972</v>
      </c>
      <c r="CP7" s="243">
        <f>'1.Poradie vramci sportov'!CP7/4+'2.Body vramci sportov'!CP7/4+'3.Body vramci krajiny'!CP7/4+'4.Poradie vramci krajiny'!CP7/4</f>
        <v>5.8367183536803501E-2</v>
      </c>
      <c r="CQ7" s="243">
        <f>'1.Poradie vramci sportov'!CQ7/4+'2.Body vramci sportov'!CQ7/4+'3.Body vramci krajiny'!CQ7/4+'4.Poradie vramci krajiny'!CQ7/4</f>
        <v>0</v>
      </c>
      <c r="CR7" s="243">
        <f>'1.Poradie vramci sportov'!CR7/4+'2.Body vramci sportov'!CR7/4+'3.Body vramci krajiny'!CR7/4+'4.Poradie vramci krajiny'!CR7/4</f>
        <v>0.1511576631868847</v>
      </c>
      <c r="CS7" s="243">
        <f>'1.Poradie vramci sportov'!CS7/4+'2.Body vramci sportov'!CS7/4+'3.Body vramci krajiny'!CS7/4+'4.Poradie vramci krajiny'!CS7/4</f>
        <v>0.16653322716516697</v>
      </c>
      <c r="CT7" s="243">
        <f>'1.Poradie vramci sportov'!CT7/4+'2.Body vramci sportov'!CT7/4+'3.Body vramci krajiny'!CT7/4+'4.Poradie vramci krajiny'!CT7/4</f>
        <v>0.15447910776307283</v>
      </c>
      <c r="CU7" s="243">
        <f>'1.Poradie vramci sportov'!CU7/4+'2.Body vramci sportov'!CU7/4+'3.Body vramci krajiny'!CU7/4+'4.Poradie vramci krajiny'!CU7/4</f>
        <v>0</v>
      </c>
      <c r="CV7" s="243">
        <f>'1.Poradie vramci sportov'!CV7/4+'2.Body vramci sportov'!CV7/4+'3.Body vramci krajiny'!CV7/4+'4.Poradie vramci krajiny'!CV7/4</f>
        <v>0.35052238397121749</v>
      </c>
      <c r="CW7" s="243">
        <f>'1.Poradie vramci sportov'!CW7/4+'2.Body vramci sportov'!CW7/4+'3.Body vramci krajiny'!CW7/4+'4.Poradie vramci krajiny'!CW7/4</f>
        <v>0.57068473255202412</v>
      </c>
      <c r="CX7" s="243">
        <f>'1.Poradie vramci sportov'!CX7/4+'2.Body vramci sportov'!CX7/4+'3.Body vramci krajiny'!CX7/4+'4.Poradie vramci krajiny'!CX7/4</f>
        <v>0.10071694379629882</v>
      </c>
      <c r="CY7" s="243">
        <f>'1.Poradie vramci sportov'!CY7/4+'2.Body vramci sportov'!CY7/4+'3.Body vramci krajiny'!CY7/4+'4.Poradie vramci krajiny'!CY7/4</f>
        <v>0.32527478383039943</v>
      </c>
      <c r="CZ7" s="243">
        <f>'1.Poradie vramci sportov'!CZ7/4+'2.Body vramci sportov'!CZ7/4+'3.Body vramci krajiny'!CZ7/4+'4.Poradie vramci krajiny'!CZ7/4</f>
        <v>0.26773595886938978</v>
      </c>
      <c r="DA7" s="243">
        <f>'1.Poradie vramci sportov'!DA7/4+'2.Body vramci sportov'!DA7/4+'3.Body vramci krajiny'!DA7/4+'4.Poradie vramci krajiny'!DA7/4</f>
        <v>0.26472944407161747</v>
      </c>
      <c r="DB7" s="243">
        <f>'1.Poradie vramci sportov'!DB7/4+'2.Body vramci sportov'!DB7/4+'3.Body vramci krajiny'!DB7/4+'4.Poradie vramci krajiny'!DB7/4</f>
        <v>0.21349691761956657</v>
      </c>
      <c r="DC7" s="243">
        <f>'1.Poradie vramci sportov'!DC7/4+'2.Body vramci sportov'!DC7/4+'3.Body vramci krajiny'!DC7/4+'4.Poradie vramci krajiny'!DC7/4</f>
        <v>0</v>
      </c>
      <c r="DD7" s="243">
        <f>'1.Poradie vramci sportov'!DD7/4+'2.Body vramci sportov'!DD7/4+'3.Body vramci krajiny'!DD7/4+'4.Poradie vramci krajiny'!DD7/4</f>
        <v>3.3722540379741317E-2</v>
      </c>
      <c r="DE7" s="243">
        <f>'1.Poradie vramci sportov'!DE7/4+'2.Body vramci sportov'!DE7/4+'3.Body vramci krajiny'!DE7/4+'4.Poradie vramci krajiny'!DE7/4</f>
        <v>0.6358810416940055</v>
      </c>
      <c r="DF7" s="243">
        <f>'1.Poradie vramci sportov'!DF7/4+'2.Body vramci sportov'!DF7/4+'3.Body vramci krajiny'!DF7/4+'4.Poradie vramci krajiny'!DF7/4</f>
        <v>0.19651448826983495</v>
      </c>
      <c r="DG7" s="243">
        <f>'1.Poradie vramci sportov'!DG7/4+'2.Body vramci sportov'!DG7/4+'3.Body vramci krajiny'!DG7/4+'4.Poradie vramci krajiny'!DG7/4</f>
        <v>0.22409603889565061</v>
      </c>
      <c r="DH7" s="243">
        <f>'1.Poradie vramci sportov'!DH7/4+'2.Body vramci sportov'!DH7/4+'3.Body vramci krajiny'!DH7/4+'4.Poradie vramci krajiny'!DH7/4</f>
        <v>0.15196479455392534</v>
      </c>
      <c r="DI7" s="243">
        <f>'1.Poradie vramci sportov'!DI7/4+'2.Body vramci sportov'!DI7/4+'3.Body vramci krajiny'!DI7/4+'4.Poradie vramci krajiny'!DI7/4</f>
        <v>0.24880508743198954</v>
      </c>
      <c r="DJ7" s="417"/>
      <c r="DK7" s="418">
        <f t="shared" si="0"/>
        <v>21.157158561525968</v>
      </c>
    </row>
    <row r="8" spans="1:117" ht="14.25" customHeight="1" x14ac:dyDescent="0.25">
      <c r="A8" s="238" t="s">
        <v>10</v>
      </c>
      <c r="B8" s="243">
        <f>'1.Poradie vramci sportov'!B8/4+'2.Body vramci sportov'!B8/4+'3.Body vramci krajiny'!B8/4+'4.Poradie vramci krajiny'!B8/4</f>
        <v>0.15506807029151215</v>
      </c>
      <c r="C8" s="243">
        <f>'1.Poradie vramci sportov'!C8/4+'2.Body vramci sportov'!C8/4+'3.Body vramci krajiny'!C8/4+'4.Poradie vramci krajiny'!C8/4</f>
        <v>0</v>
      </c>
      <c r="D8" s="243">
        <f>'1.Poradie vramci sportov'!D8/4+'2.Body vramci sportov'!D8/4+'3.Body vramci krajiny'!D8/4+'4.Poradie vramci krajiny'!D8/4</f>
        <v>0.2316033443828999</v>
      </c>
      <c r="E8" s="243">
        <f>'1.Poradie vramci sportov'!E8/4+'2.Body vramci sportov'!E8/4+'3.Body vramci krajiny'!E8/4+'4.Poradie vramci krajiny'!E8/4</f>
        <v>0.16490485760424728</v>
      </c>
      <c r="F8" s="243">
        <f>'1.Poradie vramci sportov'!F8/4+'2.Body vramci sportov'!F8/4+'3.Body vramci krajiny'!F8/4+'4.Poradie vramci krajiny'!F8/4</f>
        <v>0.52652410202194055</v>
      </c>
      <c r="G8" s="243">
        <f>'1.Poradie vramci sportov'!G8/4+'2.Body vramci sportov'!G8/4+'3.Body vramci krajiny'!G8/4+'4.Poradie vramci krajiny'!G8/4</f>
        <v>0.25819232088783689</v>
      </c>
      <c r="H8" s="243">
        <f>'1.Poradie vramci sportov'!H8/4+'2.Body vramci sportov'!H8/4+'3.Body vramci krajiny'!H8/4+'4.Poradie vramci krajiny'!H8/4</f>
        <v>0</v>
      </c>
      <c r="I8" s="243">
        <f>'1.Poradie vramci sportov'!I8/4+'2.Body vramci sportov'!I8/4+'3.Body vramci krajiny'!I8/4+'4.Poradie vramci krajiny'!I8/4</f>
        <v>5.6458489247292458E-2</v>
      </c>
      <c r="J8" s="243">
        <f>'1.Poradie vramci sportov'!J8/4+'2.Body vramci sportov'!J8/4+'3.Body vramci krajiny'!J8/4+'4.Poradie vramci krajiny'!J8/4</f>
        <v>0.27335292510492781</v>
      </c>
      <c r="K8" s="243">
        <f>'1.Poradie vramci sportov'!K8/4+'2.Body vramci sportov'!K8/4+'3.Body vramci krajiny'!K8/4+'4.Poradie vramci krajiny'!K8/4</f>
        <v>0</v>
      </c>
      <c r="L8" s="243">
        <f>'1.Poradie vramci sportov'!L8/4+'2.Body vramci sportov'!L8/4+'3.Body vramci krajiny'!L8/4+'4.Poradie vramci krajiny'!L8/4</f>
        <v>0.1925585925063914</v>
      </c>
      <c r="M8" s="243">
        <f>'1.Poradie vramci sportov'!M8/4+'2.Body vramci sportov'!M8/4+'3.Body vramci krajiny'!M8/4+'4.Poradie vramci krajiny'!M8/4</f>
        <v>0.39119374400615575</v>
      </c>
      <c r="N8" s="243">
        <f>'1.Poradie vramci sportov'!N8/4+'2.Body vramci sportov'!N8/4+'3.Body vramci krajiny'!N8/4+'4.Poradie vramci krajiny'!N8/4</f>
        <v>0.1781540675086376</v>
      </c>
      <c r="O8" s="243">
        <f>'1.Poradie vramci sportov'!O8/4+'2.Body vramci sportov'!O8/4+'3.Body vramci krajiny'!O8/4+'4.Poradie vramci krajiny'!O8/4</f>
        <v>0.11431299526709202</v>
      </c>
      <c r="P8" s="243">
        <f>'1.Poradie vramci sportov'!P8/4+'2.Body vramci sportov'!P8/4+'3.Body vramci krajiny'!P8/4+'4.Poradie vramci krajiny'!P8/4</f>
        <v>0.11758706356986952</v>
      </c>
      <c r="Q8" s="243">
        <f>'1.Poradie vramci sportov'!Q8/4+'2.Body vramci sportov'!Q8/4+'3.Body vramci krajiny'!Q8/4+'4.Poradie vramci krajiny'!Q8/4</f>
        <v>5.0109629392108113E-2</v>
      </c>
      <c r="R8" s="243">
        <f>'1.Poradie vramci sportov'!R8/4+'2.Body vramci sportov'!R8/4+'3.Body vramci krajiny'!R8/4+'4.Poradie vramci krajiny'!R8/4</f>
        <v>0.18899849942907068</v>
      </c>
      <c r="S8" s="243">
        <f>'1.Poradie vramci sportov'!S8/4+'2.Body vramci sportov'!S8/4+'3.Body vramci krajiny'!S8/4+'4.Poradie vramci krajiny'!S8/4</f>
        <v>0.12076851058478795</v>
      </c>
      <c r="T8" s="243">
        <f>'1.Poradie vramci sportov'!T8/4+'2.Body vramci sportov'!T8/4+'3.Body vramci krajiny'!T8/4+'4.Poradie vramci krajiny'!T8/4</f>
        <v>0</v>
      </c>
      <c r="U8" s="243">
        <f>'1.Poradie vramci sportov'!U8/4+'2.Body vramci sportov'!U8/4+'3.Body vramci krajiny'!U8/4+'4.Poradie vramci krajiny'!U8/4</f>
        <v>0.2555310855284631</v>
      </c>
      <c r="V8" s="243">
        <f>'1.Poradie vramci sportov'!V8/4+'2.Body vramci sportov'!V8/4+'3.Body vramci krajiny'!V8/4+'4.Poradie vramci krajiny'!V8/4</f>
        <v>0.24906072205764274</v>
      </c>
      <c r="W8" s="243">
        <f>'1.Poradie vramci sportov'!W8/4+'2.Body vramci sportov'!W8/4+'3.Body vramci krajiny'!W8/4+'4.Poradie vramci krajiny'!W8/4</f>
        <v>0.13984568816870685</v>
      </c>
      <c r="X8" s="243">
        <f>'1.Poradie vramci sportov'!X8/4+'2.Body vramci sportov'!X8/4+'3.Body vramci krajiny'!X8/4+'4.Poradie vramci krajiny'!X8/4</f>
        <v>0</v>
      </c>
      <c r="Y8" s="243">
        <f>'1.Poradie vramci sportov'!Y8/4+'2.Body vramci sportov'!Y8/4+'3.Body vramci krajiny'!Y8/4+'4.Poradie vramci krajiny'!Y8/4</f>
        <v>0.19678474534081253</v>
      </c>
      <c r="Z8" s="243">
        <f>'1.Poradie vramci sportov'!Z8/4+'2.Body vramci sportov'!Z8/4+'3.Body vramci krajiny'!Z8/4+'4.Poradie vramci krajiny'!Z8/4</f>
        <v>6.2026972148436388E-2</v>
      </c>
      <c r="AA8" s="243">
        <f>'1.Poradie vramci sportov'!AA8/4+'2.Body vramci sportov'!AA8/4+'3.Body vramci krajiny'!AA8/4+'4.Poradie vramci krajiny'!AA8/4</f>
        <v>0.20398358822629858</v>
      </c>
      <c r="AB8" s="243">
        <f>'1.Poradie vramci sportov'!AB8/4+'2.Body vramci sportov'!AB8/4+'3.Body vramci krajiny'!AB8/4+'4.Poradie vramci krajiny'!AB8/4</f>
        <v>0.12509690925854383</v>
      </c>
      <c r="AC8" s="243">
        <f>'1.Poradie vramci sportov'!AC8/4+'2.Body vramci sportov'!AC8/4+'3.Body vramci krajiny'!AC8/4+'4.Poradie vramci krajiny'!AC8/4</f>
        <v>0.12785070757228012</v>
      </c>
      <c r="AD8" s="243">
        <f>'1.Poradie vramci sportov'!AD8/4+'2.Body vramci sportov'!AD8/4+'3.Body vramci krajiny'!AD8/4+'4.Poradie vramci krajiny'!AD8/4</f>
        <v>0.1456524660897788</v>
      </c>
      <c r="AE8" s="243">
        <f>'1.Poradie vramci sportov'!AE8/4+'2.Body vramci sportov'!AE8/4+'3.Body vramci krajiny'!AE8/4+'4.Poradie vramci krajiny'!AE8/4</f>
        <v>8.5384261927020921E-2</v>
      </c>
      <c r="AF8" s="243">
        <f>'1.Poradie vramci sportov'!AF8/4+'2.Body vramci sportov'!AF8/4+'3.Body vramci krajiny'!AF8/4+'4.Poradie vramci krajiny'!AF8/4</f>
        <v>0</v>
      </c>
      <c r="AG8" s="243">
        <f>'1.Poradie vramci sportov'!AG8/4+'2.Body vramci sportov'!AG8/4+'3.Body vramci krajiny'!AG8/4+'4.Poradie vramci krajiny'!AG8/4</f>
        <v>0</v>
      </c>
      <c r="AH8" s="243">
        <f>'1.Poradie vramci sportov'!AH8/4+'2.Body vramci sportov'!AH8/4+'3.Body vramci krajiny'!AH8/4+'4.Poradie vramci krajiny'!AH8/4</f>
        <v>0</v>
      </c>
      <c r="AI8" s="243">
        <f>'1.Poradie vramci sportov'!AI8/4+'2.Body vramci sportov'!AI8/4+'3.Body vramci krajiny'!AI8/4+'4.Poradie vramci krajiny'!AI8/4</f>
        <v>0.17554152806009071</v>
      </c>
      <c r="AJ8" s="243">
        <f>'1.Poradie vramci sportov'!AJ8/4+'2.Body vramci sportov'!AJ8/4+'3.Body vramci krajiny'!AJ8/4+'4.Poradie vramci krajiny'!AJ8/4</f>
        <v>0.28971320569526193</v>
      </c>
      <c r="AK8" s="243">
        <f>'1.Poradie vramci sportov'!AK8/4+'2.Body vramci sportov'!AK8/4+'3.Body vramci krajiny'!AK8/4+'4.Poradie vramci krajiny'!AK8/4</f>
        <v>0.19070845151480353</v>
      </c>
      <c r="AL8" s="243">
        <f>'1.Poradie vramci sportov'!AL8/4+'2.Body vramci sportov'!AL8/4+'3.Body vramci krajiny'!AL8/4+'4.Poradie vramci krajiny'!AL8/4</f>
        <v>0</v>
      </c>
      <c r="AM8" s="243">
        <f>'1.Poradie vramci sportov'!AM8/4+'2.Body vramci sportov'!AM8/4+'3.Body vramci krajiny'!AM8/4+'4.Poradie vramci krajiny'!AM8/4</f>
        <v>0</v>
      </c>
      <c r="AN8" s="243">
        <f>'1.Poradie vramci sportov'!AN8/4+'2.Body vramci sportov'!AN8/4+'3.Body vramci krajiny'!AN8/4+'4.Poradie vramci krajiny'!AN8/4</f>
        <v>0</v>
      </c>
      <c r="AO8" s="243">
        <f>'1.Poradie vramci sportov'!AO8/4+'2.Body vramci sportov'!AO8/4+'3.Body vramci krajiny'!AO8/4+'4.Poradie vramci krajiny'!AO8/4</f>
        <v>0</v>
      </c>
      <c r="AP8" s="243">
        <f>'1.Poradie vramci sportov'!AP8/4+'2.Body vramci sportov'!AP8/4+'3.Body vramci krajiny'!AP8/4+'4.Poradie vramci krajiny'!AP8/4</f>
        <v>0.47749560911352884</v>
      </c>
      <c r="AQ8" s="243">
        <f>'1.Poradie vramci sportov'!AQ8/4+'2.Body vramci sportov'!AQ8/4+'3.Body vramci krajiny'!AQ8/4+'4.Poradie vramci krajiny'!AQ8/4</f>
        <v>0</v>
      </c>
      <c r="AR8" s="243">
        <f>'1.Poradie vramci sportov'!AR8/4+'2.Body vramci sportov'!AR8/4+'3.Body vramci krajiny'!AR8/4+'4.Poradie vramci krajiny'!AR8/4</f>
        <v>5.3929303861300876E-2</v>
      </c>
      <c r="AS8" s="243">
        <f>'1.Poradie vramci sportov'!AS8/4+'2.Body vramci sportov'!AS8/4+'3.Body vramci krajiny'!AS8/4+'4.Poradie vramci krajiny'!AS8/4</f>
        <v>9.081782254216024E-2</v>
      </c>
      <c r="AT8" s="243">
        <f>'1.Poradie vramci sportov'!AT8/4+'2.Body vramci sportov'!AT8/4+'3.Body vramci krajiny'!AT8/4+'4.Poradie vramci krajiny'!AT8/4</f>
        <v>0.45505285758896108</v>
      </c>
      <c r="AU8" s="243">
        <f>'1.Poradie vramci sportov'!AU8/4+'2.Body vramci sportov'!AU8/4+'3.Body vramci krajiny'!AU8/4+'4.Poradie vramci krajiny'!AU8/4</f>
        <v>0</v>
      </c>
      <c r="AV8" s="243">
        <f>'1.Poradie vramci sportov'!AV8/4+'2.Body vramci sportov'!AV8/4+'3.Body vramci krajiny'!AV8/4+'4.Poradie vramci krajiny'!AV8/4</f>
        <v>0</v>
      </c>
      <c r="AW8" s="243">
        <f>'1.Poradie vramci sportov'!AW8/4+'2.Body vramci sportov'!AW8/4+'3.Body vramci krajiny'!AW8/4+'4.Poradie vramci krajiny'!AW8/4</f>
        <v>0</v>
      </c>
      <c r="AX8" s="243">
        <f>'1.Poradie vramci sportov'!AX8/4+'2.Body vramci sportov'!AX8/4+'3.Body vramci krajiny'!AX8/4+'4.Poradie vramci krajiny'!AX8/4</f>
        <v>0.24676941808480995</v>
      </c>
      <c r="AY8" s="243">
        <f>'1.Poradie vramci sportov'!AY8/4+'2.Body vramci sportov'!AY8/4+'3.Body vramci krajiny'!AY8/4+'4.Poradie vramci krajiny'!AY8/4</f>
        <v>0.17750151996034849</v>
      </c>
      <c r="AZ8" s="243">
        <f>'1.Poradie vramci sportov'!AZ8/4+'2.Body vramci sportov'!AZ8/4+'3.Body vramci krajiny'!AZ8/4+'4.Poradie vramci krajiny'!AZ8/4</f>
        <v>0</v>
      </c>
      <c r="BA8" s="243">
        <f>'1.Poradie vramci sportov'!BA8/4+'2.Body vramci sportov'!BA8/4+'3.Body vramci krajiny'!BA8/4+'4.Poradie vramci krajiny'!BA8/4</f>
        <v>0.21935969356009113</v>
      </c>
      <c r="BB8" s="243">
        <f>'1.Poradie vramci sportov'!BB8/4+'2.Body vramci sportov'!BB8/4+'3.Body vramci krajiny'!BB8/4+'4.Poradie vramci krajiny'!BB8/4</f>
        <v>0.11525588954083678</v>
      </c>
      <c r="BC8" s="243">
        <f>'1.Poradie vramci sportov'!BC8/4+'2.Body vramci sportov'!BC8/4+'3.Body vramci krajiny'!BC8/4+'4.Poradie vramci krajiny'!BC8/4</f>
        <v>0</v>
      </c>
      <c r="BD8" s="243">
        <f>'1.Poradie vramci sportov'!BD8/4+'2.Body vramci sportov'!BD8/4+'3.Body vramci krajiny'!BD8/4+'4.Poradie vramci krajiny'!BD8/4</f>
        <v>0</v>
      </c>
      <c r="BE8" s="243">
        <f>'1.Poradie vramci sportov'!BE8/4+'2.Body vramci sportov'!BE8/4+'3.Body vramci krajiny'!BE8/4+'4.Poradie vramci krajiny'!BE8/4</f>
        <v>0.17472368169864888</v>
      </c>
      <c r="BF8" s="243">
        <f>'1.Poradie vramci sportov'!BF8/4+'2.Body vramci sportov'!BF8/4+'3.Body vramci krajiny'!BF8/4+'4.Poradie vramci krajiny'!BF8/4</f>
        <v>0.10949799215407019</v>
      </c>
      <c r="BG8" s="243">
        <f>'1.Poradie vramci sportov'!BG8/4+'2.Body vramci sportov'!BG8/4+'3.Body vramci krajiny'!BG8/4+'4.Poradie vramci krajiny'!BG8/4</f>
        <v>9.6507538048839644E-2</v>
      </c>
      <c r="BH8" s="243">
        <f>'1.Poradie vramci sportov'!BH8/4+'2.Body vramci sportov'!BH8/4+'3.Body vramci krajiny'!BH8/4+'4.Poradie vramci krajiny'!BH8/4</f>
        <v>0.2300637078084653</v>
      </c>
      <c r="BI8" s="243">
        <f>'1.Poradie vramci sportov'!BI8/4+'2.Body vramci sportov'!BI8/4+'3.Body vramci krajiny'!BI8/4+'4.Poradie vramci krajiny'!BI8/4</f>
        <v>7.9597937715147296E-2</v>
      </c>
      <c r="BJ8" s="243">
        <f>'1.Poradie vramci sportov'!BJ8/4+'2.Body vramci sportov'!BJ8/4+'3.Body vramci krajiny'!BJ8/4+'4.Poradie vramci krajiny'!BJ8/4</f>
        <v>0</v>
      </c>
      <c r="BK8" s="243">
        <f>'1.Poradie vramci sportov'!BK8/4+'2.Body vramci sportov'!BK8/4+'3.Body vramci krajiny'!BK8/4+'4.Poradie vramci krajiny'!BK8/4</f>
        <v>0</v>
      </c>
      <c r="BL8" s="243">
        <f>'1.Poradie vramci sportov'!BL8/4+'2.Body vramci sportov'!BL8/4+'3.Body vramci krajiny'!BL8/4+'4.Poradie vramci krajiny'!BL8/4</f>
        <v>0</v>
      </c>
      <c r="BM8" s="243">
        <f>'1.Poradie vramci sportov'!BM8/4+'2.Body vramci sportov'!BM8/4+'3.Body vramci krajiny'!BM8/4+'4.Poradie vramci krajiny'!BM8/4</f>
        <v>0.17139067212873335</v>
      </c>
      <c r="BN8" s="243">
        <f>'1.Poradie vramci sportov'!BN8/4+'2.Body vramci sportov'!BN8/4+'3.Body vramci krajiny'!BN8/4+'4.Poradie vramci krajiny'!BN8/4</f>
        <v>0</v>
      </c>
      <c r="BO8" s="243">
        <f>'1.Poradie vramci sportov'!BO8/4+'2.Body vramci sportov'!BO8/4+'3.Body vramci krajiny'!BO8/4+'4.Poradie vramci krajiny'!BO8/4</f>
        <v>0.2478972106972831</v>
      </c>
      <c r="BP8" s="243">
        <f>'1.Poradie vramci sportov'!BP8/4+'2.Body vramci sportov'!BP8/4+'3.Body vramci krajiny'!BP8/4+'4.Poradie vramci krajiny'!BP8/4</f>
        <v>0.18028886713510411</v>
      </c>
      <c r="BQ8" s="243">
        <f>'1.Poradie vramci sportov'!BQ8/4+'2.Body vramci sportov'!BQ8/4+'3.Body vramci krajiny'!BQ8/4+'4.Poradie vramci krajiny'!BQ8/4</f>
        <v>0.17635850484890481</v>
      </c>
      <c r="BR8" s="243">
        <f>'1.Poradie vramci sportov'!BR8/4+'2.Body vramci sportov'!BR8/4+'3.Body vramci krajiny'!BR8/4+'4.Poradie vramci krajiny'!BR8/4</f>
        <v>7.5000278239517881E-2</v>
      </c>
      <c r="BS8" s="243">
        <f>'1.Poradie vramci sportov'!BS8/4+'2.Body vramci sportov'!BS8/4+'3.Body vramci krajiny'!BS8/4+'4.Poradie vramci krajiny'!BS8/4</f>
        <v>0</v>
      </c>
      <c r="BT8" s="243">
        <f>'1.Poradie vramci sportov'!BT8/4+'2.Body vramci sportov'!BT8/4+'3.Body vramci krajiny'!BT8/4+'4.Poradie vramci krajiny'!BT8/4</f>
        <v>9.9204997859595023E-2</v>
      </c>
      <c r="BU8" s="243">
        <f>'1.Poradie vramci sportov'!BU8/4+'2.Body vramci sportov'!BU8/4+'3.Body vramci krajiny'!BU8/4+'4.Poradie vramci krajiny'!BU8/4</f>
        <v>0.21736890627153677</v>
      </c>
      <c r="BV8" s="243">
        <f>'1.Poradie vramci sportov'!BV8/4+'2.Body vramci sportov'!BV8/4+'3.Body vramci krajiny'!BV8/4+'4.Poradie vramci krajiny'!BV8/4</f>
        <v>0</v>
      </c>
      <c r="BW8" s="243">
        <f>'1.Poradie vramci sportov'!BW8/4+'2.Body vramci sportov'!BW8/4+'3.Body vramci krajiny'!BW8/4+'4.Poradie vramci krajiny'!BW8/4</f>
        <v>0</v>
      </c>
      <c r="BX8" s="243">
        <f>'1.Poradie vramci sportov'!BX8/4+'2.Body vramci sportov'!BX8/4+'3.Body vramci krajiny'!BX8/4+'4.Poradie vramci krajiny'!BX8/4</f>
        <v>0</v>
      </c>
      <c r="BY8" s="243">
        <f>'1.Poradie vramci sportov'!BY8/4+'2.Body vramci sportov'!BY8/4+'3.Body vramci krajiny'!BY8/4+'4.Poradie vramci krajiny'!BY8/4</f>
        <v>0</v>
      </c>
      <c r="BZ8" s="243">
        <f>'1.Poradie vramci sportov'!BZ8/4+'2.Body vramci sportov'!BZ8/4+'3.Body vramci krajiny'!BZ8/4+'4.Poradie vramci krajiny'!BZ8/4</f>
        <v>0</v>
      </c>
      <c r="CA8" s="243">
        <f>'1.Poradie vramci sportov'!CA8/4+'2.Body vramci sportov'!CA8/4+'3.Body vramci krajiny'!CA8/4+'4.Poradie vramci krajiny'!CA8/4</f>
        <v>0</v>
      </c>
      <c r="CB8" s="243">
        <f>'1.Poradie vramci sportov'!CB8/4+'2.Body vramci sportov'!CB8/4+'3.Body vramci krajiny'!CB8/4+'4.Poradie vramci krajiny'!CB8/4</f>
        <v>0.16490257389651189</v>
      </c>
      <c r="CC8" s="243">
        <f>'1.Poradie vramci sportov'!CC8/4+'2.Body vramci sportov'!CC8/4+'3.Body vramci krajiny'!CC8/4+'4.Poradie vramci krajiny'!CC8/4</f>
        <v>0</v>
      </c>
      <c r="CD8" s="243">
        <f>'1.Poradie vramci sportov'!CD8/4+'2.Body vramci sportov'!CD8/4+'3.Body vramci krajiny'!CD8/4+'4.Poradie vramci krajiny'!CD8/4</f>
        <v>0.17436682538590761</v>
      </c>
      <c r="CE8" s="243">
        <f>'1.Poradie vramci sportov'!CE8/4+'2.Body vramci sportov'!CE8/4+'3.Body vramci krajiny'!CE8/4+'4.Poradie vramci krajiny'!CE8/4</f>
        <v>0.1689272971479033</v>
      </c>
      <c r="CF8" s="243">
        <f>'1.Poradie vramci sportov'!CF8/4+'2.Body vramci sportov'!CF8/4+'3.Body vramci krajiny'!CF8/4+'4.Poradie vramci krajiny'!CF8/4</f>
        <v>6.3903593100008246E-2</v>
      </c>
      <c r="CG8" s="243">
        <f>'1.Poradie vramci sportov'!CG8/4+'2.Body vramci sportov'!CG8/4+'3.Body vramci krajiny'!CG8/4+'4.Poradie vramci krajiny'!CG8/4</f>
        <v>0.10025259955659377</v>
      </c>
      <c r="CH8" s="243">
        <f>'1.Poradie vramci sportov'!CH8/4+'2.Body vramci sportov'!CH8/4+'3.Body vramci krajiny'!CH8/4+'4.Poradie vramci krajiny'!CH8/4</f>
        <v>0.30009033203101876</v>
      </c>
      <c r="CI8" s="243">
        <f>'1.Poradie vramci sportov'!CI8/4+'2.Body vramci sportov'!CI8/4+'3.Body vramci krajiny'!CI8/4+'4.Poradie vramci krajiny'!CI8/4</f>
        <v>0.33342453646480807</v>
      </c>
      <c r="CJ8" s="243">
        <f>'1.Poradie vramci sportov'!CJ8/4+'2.Body vramci sportov'!CJ8/4+'3.Body vramci krajiny'!CJ8/4+'4.Poradie vramci krajiny'!CJ8/4</f>
        <v>0.28650611578051033</v>
      </c>
      <c r="CK8" s="243">
        <f>'1.Poradie vramci sportov'!CK8/4+'2.Body vramci sportov'!CK8/4+'3.Body vramci krajiny'!CK8/4+'4.Poradie vramci krajiny'!CK8/4</f>
        <v>0</v>
      </c>
      <c r="CL8" s="243">
        <f>'1.Poradie vramci sportov'!CL8/4+'2.Body vramci sportov'!CL8/4+'3.Body vramci krajiny'!CL8/4+'4.Poradie vramci krajiny'!CL8/4</f>
        <v>0.24357132250958966</v>
      </c>
      <c r="CM8" s="243">
        <f>'1.Poradie vramci sportov'!CM8/4+'2.Body vramci sportov'!CM8/4+'3.Body vramci krajiny'!CM8/4+'4.Poradie vramci krajiny'!CM8/4</f>
        <v>0.17274292594376242</v>
      </c>
      <c r="CN8" s="243">
        <f>'1.Poradie vramci sportov'!CN8/4+'2.Body vramci sportov'!CN8/4+'3.Body vramci krajiny'!CN8/4+'4.Poradie vramci krajiny'!CN8/4</f>
        <v>0.132487246358509</v>
      </c>
      <c r="CO8" s="243">
        <f>'1.Poradie vramci sportov'!CO8/4+'2.Body vramci sportov'!CO8/4+'3.Body vramci krajiny'!CO8/4+'4.Poradie vramci krajiny'!CO8/4</f>
        <v>0.28445921709913763</v>
      </c>
      <c r="CP8" s="243">
        <f>'1.Poradie vramci sportov'!CP8/4+'2.Body vramci sportov'!CP8/4+'3.Body vramci krajiny'!CP8/4+'4.Poradie vramci krajiny'!CP8/4</f>
        <v>0</v>
      </c>
      <c r="CQ8" s="243">
        <f>'1.Poradie vramci sportov'!CQ8/4+'2.Body vramci sportov'!CQ8/4+'3.Body vramci krajiny'!CQ8/4+'4.Poradie vramci krajiny'!CQ8/4</f>
        <v>0</v>
      </c>
      <c r="CR8" s="243">
        <f>'1.Poradie vramci sportov'!CR8/4+'2.Body vramci sportov'!CR8/4+'3.Body vramci krajiny'!CR8/4+'4.Poradie vramci krajiny'!CR8/4</f>
        <v>0.15915843182091421</v>
      </c>
      <c r="CS8" s="243">
        <f>'1.Poradie vramci sportov'!CS8/4+'2.Body vramci sportov'!CS8/4+'3.Body vramci krajiny'!CS8/4+'4.Poradie vramci krajiny'!CS8/4</f>
        <v>0.16666493121421791</v>
      </c>
      <c r="CT8" s="243">
        <f>'1.Poradie vramci sportov'!CT8/4+'2.Body vramci sportov'!CT8/4+'3.Body vramci krajiny'!CT8/4+'4.Poradie vramci krajiny'!CT8/4</f>
        <v>0</v>
      </c>
      <c r="CU8" s="243">
        <f>'1.Poradie vramci sportov'!CU8/4+'2.Body vramci sportov'!CU8/4+'3.Body vramci krajiny'!CU8/4+'4.Poradie vramci krajiny'!CU8/4</f>
        <v>0</v>
      </c>
      <c r="CV8" s="243">
        <f>'1.Poradie vramci sportov'!CV8/4+'2.Body vramci sportov'!CV8/4+'3.Body vramci krajiny'!CV8/4+'4.Poradie vramci krajiny'!CV8/4</f>
        <v>0.59544320484392976</v>
      </c>
      <c r="CW8" s="243">
        <f>'1.Poradie vramci sportov'!CW8/4+'2.Body vramci sportov'!CW8/4+'3.Body vramci krajiny'!CW8/4+'4.Poradie vramci krajiny'!CW8/4</f>
        <v>0</v>
      </c>
      <c r="CX8" s="243">
        <f>'1.Poradie vramci sportov'!CX8/4+'2.Body vramci sportov'!CX8/4+'3.Body vramci krajiny'!CX8/4+'4.Poradie vramci krajiny'!CX8/4</f>
        <v>0.35181378658531948</v>
      </c>
      <c r="CY8" s="243">
        <f>'1.Poradie vramci sportov'!CY8/4+'2.Body vramci sportov'!CY8/4+'3.Body vramci krajiny'!CY8/4+'4.Poradie vramci krajiny'!CY8/4</f>
        <v>0.20549145397930255</v>
      </c>
      <c r="CZ8" s="243">
        <f>'1.Poradie vramci sportov'!CZ8/4+'2.Body vramci sportov'!CZ8/4+'3.Body vramci krajiny'!CZ8/4+'4.Poradie vramci krajiny'!CZ8/4</f>
        <v>0.19254171734589029</v>
      </c>
      <c r="DA8" s="243">
        <f>'1.Poradie vramci sportov'!DA8/4+'2.Body vramci sportov'!DA8/4+'3.Body vramci krajiny'!DA8/4+'4.Poradie vramci krajiny'!DA8/4</f>
        <v>0.32398754936912233</v>
      </c>
      <c r="DB8" s="243">
        <f>'1.Poradie vramci sportov'!DB8/4+'2.Body vramci sportov'!DB8/4+'3.Body vramci krajiny'!DB8/4+'4.Poradie vramci krajiny'!DB8/4</f>
        <v>0.11677154395725088</v>
      </c>
      <c r="DC8" s="243">
        <f>'1.Poradie vramci sportov'!DC8/4+'2.Body vramci sportov'!DC8/4+'3.Body vramci krajiny'!DC8/4+'4.Poradie vramci krajiny'!DC8/4</f>
        <v>0</v>
      </c>
      <c r="DD8" s="243">
        <f>'1.Poradie vramci sportov'!DD8/4+'2.Body vramci sportov'!DD8/4+'3.Body vramci krajiny'!DD8/4+'4.Poradie vramci krajiny'!DD8/4</f>
        <v>5.0439330750558106E-2</v>
      </c>
      <c r="DE8" s="243">
        <f>'1.Poradie vramci sportov'!DE8/4+'2.Body vramci sportov'!DE8/4+'3.Body vramci krajiny'!DE8/4+'4.Poradie vramci krajiny'!DE8/4</f>
        <v>0.3866761139717127</v>
      </c>
      <c r="DF8" s="243">
        <f>'1.Poradie vramci sportov'!DF8/4+'2.Body vramci sportov'!DF8/4+'3.Body vramci krajiny'!DF8/4+'4.Poradie vramci krajiny'!DF8/4</f>
        <v>0</v>
      </c>
      <c r="DG8" s="243">
        <f>'1.Poradie vramci sportov'!DG8/4+'2.Body vramci sportov'!DG8/4+'3.Body vramci krajiny'!DG8/4+'4.Poradie vramci krajiny'!DG8/4</f>
        <v>9.8657320238738772E-2</v>
      </c>
      <c r="DH8" s="243">
        <f>'1.Poradie vramci sportov'!DH8/4+'2.Body vramci sportov'!DH8/4+'3.Body vramci krajiny'!DH8/4+'4.Poradie vramci krajiny'!DH8/4</f>
        <v>0.28070917184574934</v>
      </c>
      <c r="DI8" s="243">
        <f>'1.Poradie vramci sportov'!DI8/4+'2.Body vramci sportov'!DI8/4+'3.Body vramci krajiny'!DI8/4+'4.Poradie vramci krajiny'!DI8/4</f>
        <v>0</v>
      </c>
      <c r="DJ8" s="417"/>
      <c r="DK8" s="418">
        <f t="shared" si="0"/>
        <v>14.315039093447757</v>
      </c>
    </row>
    <row r="9" spans="1:117" ht="14.25" customHeight="1" x14ac:dyDescent="0.25">
      <c r="A9" s="239" t="s">
        <v>11</v>
      </c>
      <c r="B9" s="243">
        <f>'1.Poradie vramci sportov'!B9/4+'2.Body vramci sportov'!B9/4+'3.Body vramci krajiny'!B9/4+'4.Poradie vramci krajiny'!B9/4</f>
        <v>0.3850429282081046</v>
      </c>
      <c r="C9" s="243">
        <f>'1.Poradie vramci sportov'!C9/4+'2.Body vramci sportov'!C9/4+'3.Body vramci krajiny'!C9/4+'4.Poradie vramci krajiny'!C9/4</f>
        <v>0.22620037228840223</v>
      </c>
      <c r="D9" s="243">
        <f>'1.Poradie vramci sportov'!D9/4+'2.Body vramci sportov'!D9/4+'3.Body vramci krajiny'!D9/4+'4.Poradie vramci krajiny'!D9/4</f>
        <v>0.21617344626463472</v>
      </c>
      <c r="E9" s="243">
        <f>'1.Poradie vramci sportov'!E9/4+'2.Body vramci sportov'!E9/4+'3.Body vramci krajiny'!E9/4+'4.Poradie vramci krajiny'!E9/4</f>
        <v>0.15612861031230918</v>
      </c>
      <c r="F9" s="243">
        <f>'1.Poradie vramci sportov'!F9/4+'2.Body vramci sportov'!F9/4+'3.Body vramci krajiny'!F9/4+'4.Poradie vramci krajiny'!F9/4</f>
        <v>0</v>
      </c>
      <c r="G9" s="243">
        <f>'1.Poradie vramci sportov'!G9/4+'2.Body vramci sportov'!G9/4+'3.Body vramci krajiny'!G9/4+'4.Poradie vramci krajiny'!G9/4</f>
        <v>0.29007063042206993</v>
      </c>
      <c r="H9" s="243">
        <f>'1.Poradie vramci sportov'!H9/4+'2.Body vramci sportov'!H9/4+'3.Body vramci krajiny'!H9/4+'4.Poradie vramci krajiny'!H9/4</f>
        <v>0</v>
      </c>
      <c r="I9" s="243">
        <f>'1.Poradie vramci sportov'!I9/4+'2.Body vramci sportov'!I9/4+'3.Body vramci krajiny'!I9/4+'4.Poradie vramci krajiny'!I9/4</f>
        <v>0.16753874084345086</v>
      </c>
      <c r="J9" s="243">
        <f>'1.Poradie vramci sportov'!J9/4+'2.Body vramci sportov'!J9/4+'3.Body vramci krajiny'!J9/4+'4.Poradie vramci krajiny'!J9/4</f>
        <v>0.23576749423798427</v>
      </c>
      <c r="K9" s="243">
        <f>'1.Poradie vramci sportov'!K9/4+'2.Body vramci sportov'!K9/4+'3.Body vramci krajiny'!K9/4+'4.Poradie vramci krajiny'!K9/4</f>
        <v>8.7807116914440833E-2</v>
      </c>
      <c r="L9" s="243">
        <f>'1.Poradie vramci sportov'!L9/4+'2.Body vramci sportov'!L9/4+'3.Body vramci krajiny'!L9/4+'4.Poradie vramci krajiny'!L9/4</f>
        <v>0.23655870622755887</v>
      </c>
      <c r="M9" s="243">
        <f>'1.Poradie vramci sportov'!M9/4+'2.Body vramci sportov'!M9/4+'3.Body vramci krajiny'!M9/4+'4.Poradie vramci krajiny'!M9/4</f>
        <v>0.30279349445974224</v>
      </c>
      <c r="N9" s="243">
        <f>'1.Poradie vramci sportov'!N9/4+'2.Body vramci sportov'!N9/4+'3.Body vramci krajiny'!N9/4+'4.Poradie vramci krajiny'!N9/4</f>
        <v>0.22416740884812192</v>
      </c>
      <c r="O9" s="243">
        <f>'1.Poradie vramci sportov'!O9/4+'2.Body vramci sportov'!O9/4+'3.Body vramci krajiny'!O9/4+'4.Poradie vramci krajiny'!O9/4</f>
        <v>0.19692263426680395</v>
      </c>
      <c r="P9" s="243">
        <f>'1.Poradie vramci sportov'!P9/4+'2.Body vramci sportov'!P9/4+'3.Body vramci krajiny'!P9/4+'4.Poradie vramci krajiny'!P9/4</f>
        <v>0.10292651097608473</v>
      </c>
      <c r="Q9" s="243">
        <f>'1.Poradie vramci sportov'!Q9/4+'2.Body vramci sportov'!Q9/4+'3.Body vramci krajiny'!Q9/4+'4.Poradie vramci krajiny'!Q9/4</f>
        <v>0.22138494633233352</v>
      </c>
      <c r="R9" s="243">
        <f>'1.Poradie vramci sportov'!R9/4+'2.Body vramci sportov'!R9/4+'3.Body vramci krajiny'!R9/4+'4.Poradie vramci krajiny'!R9/4</f>
        <v>0.39068273729801972</v>
      </c>
      <c r="S9" s="243">
        <f>'1.Poradie vramci sportov'!S9/4+'2.Body vramci sportov'!S9/4+'3.Body vramci krajiny'!S9/4+'4.Poradie vramci krajiny'!S9/4</f>
        <v>0.13309166895193161</v>
      </c>
      <c r="T9" s="243">
        <f>'1.Poradie vramci sportov'!T9/4+'2.Body vramci sportov'!T9/4+'3.Body vramci krajiny'!T9/4+'4.Poradie vramci krajiny'!T9/4</f>
        <v>0.14822643983505118</v>
      </c>
      <c r="U9" s="243">
        <f>'1.Poradie vramci sportov'!U9/4+'2.Body vramci sportov'!U9/4+'3.Body vramci krajiny'!U9/4+'4.Poradie vramci krajiny'!U9/4</f>
        <v>0.19599283951082652</v>
      </c>
      <c r="V9" s="243">
        <f>'1.Poradie vramci sportov'!V9/4+'2.Body vramci sportov'!V9/4+'3.Body vramci krajiny'!V9/4+'4.Poradie vramci krajiny'!V9/4</f>
        <v>0.16397134032255115</v>
      </c>
      <c r="W9" s="243">
        <f>'1.Poradie vramci sportov'!W9/4+'2.Body vramci sportov'!W9/4+'3.Body vramci krajiny'!W9/4+'4.Poradie vramci krajiny'!W9/4</f>
        <v>0.44083406316403889</v>
      </c>
      <c r="X9" s="243">
        <f>'1.Poradie vramci sportov'!X9/4+'2.Body vramci sportov'!X9/4+'3.Body vramci krajiny'!X9/4+'4.Poradie vramci krajiny'!X9/4</f>
        <v>0.75005791905446384</v>
      </c>
      <c r="Y9" s="243">
        <f>'1.Poradie vramci sportov'!Y9/4+'2.Body vramci sportov'!Y9/4+'3.Body vramci krajiny'!Y9/4+'4.Poradie vramci krajiny'!Y9/4</f>
        <v>0.15085110731571161</v>
      </c>
      <c r="Z9" s="243">
        <f>'1.Poradie vramci sportov'!Z9/4+'2.Body vramci sportov'!Z9/4+'3.Body vramci krajiny'!Z9/4+'4.Poradie vramci krajiny'!Z9/4</f>
        <v>4.3026549476308462E-2</v>
      </c>
      <c r="AA9" s="243">
        <f>'1.Poradie vramci sportov'!AA9/4+'2.Body vramci sportov'!AA9/4+'3.Body vramci krajiny'!AA9/4+'4.Poradie vramci krajiny'!AA9/4</f>
        <v>0.15218003451378817</v>
      </c>
      <c r="AB9" s="243">
        <f>'1.Poradie vramci sportov'!AB9/4+'2.Body vramci sportov'!AB9/4+'3.Body vramci krajiny'!AB9/4+'4.Poradie vramci krajiny'!AB9/4</f>
        <v>0.24892082595888984</v>
      </c>
      <c r="AC9" s="243">
        <f>'1.Poradie vramci sportov'!AC9/4+'2.Body vramci sportov'!AC9/4+'3.Body vramci krajiny'!AC9/4+'4.Poradie vramci krajiny'!AC9/4</f>
        <v>0.27380128812934607</v>
      </c>
      <c r="AD9" s="243">
        <f>'1.Poradie vramci sportov'!AD9/4+'2.Body vramci sportov'!AD9/4+'3.Body vramci krajiny'!AD9/4+'4.Poradie vramci krajiny'!AD9/4</f>
        <v>0.21386484230647435</v>
      </c>
      <c r="AE9" s="243">
        <f>'1.Poradie vramci sportov'!AE9/4+'2.Body vramci sportov'!AE9/4+'3.Body vramci krajiny'!AE9/4+'4.Poradie vramci krajiny'!AE9/4</f>
        <v>0.21093869430828011</v>
      </c>
      <c r="AF9" s="243">
        <f>'1.Poradie vramci sportov'!AF9/4+'2.Body vramci sportov'!AF9/4+'3.Body vramci krajiny'!AF9/4+'4.Poradie vramci krajiny'!AF9/4</f>
        <v>0</v>
      </c>
      <c r="AG9" s="243">
        <f>'1.Poradie vramci sportov'!AG9/4+'2.Body vramci sportov'!AG9/4+'3.Body vramci krajiny'!AG9/4+'4.Poradie vramci krajiny'!AG9/4</f>
        <v>0.13504400011310422</v>
      </c>
      <c r="AH9" s="243">
        <f>'1.Poradie vramci sportov'!AH9/4+'2.Body vramci sportov'!AH9/4+'3.Body vramci krajiny'!AH9/4+'4.Poradie vramci krajiny'!AH9/4</f>
        <v>0.221341259054852</v>
      </c>
      <c r="AI9" s="243">
        <f>'1.Poradie vramci sportov'!AI9/4+'2.Body vramci sportov'!AI9/4+'3.Body vramci krajiny'!AI9/4+'4.Poradie vramci krajiny'!AI9/4</f>
        <v>0.23111156569951577</v>
      </c>
      <c r="AJ9" s="243">
        <f>'1.Poradie vramci sportov'!AJ9/4+'2.Body vramci sportov'!AJ9/4+'3.Body vramci krajiny'!AJ9/4+'4.Poradie vramci krajiny'!AJ9/4</f>
        <v>0.19452041639747444</v>
      </c>
      <c r="AK9" s="243">
        <f>'1.Poradie vramci sportov'!AK9/4+'2.Body vramci sportov'!AK9/4+'3.Body vramci krajiny'!AK9/4+'4.Poradie vramci krajiny'!AK9/4</f>
        <v>0.19443862891695765</v>
      </c>
      <c r="AL9" s="243">
        <f>'1.Poradie vramci sportov'!AL9/4+'2.Body vramci sportov'!AL9/4+'3.Body vramci krajiny'!AL9/4+'4.Poradie vramci krajiny'!AL9/4</f>
        <v>0.26960554773907769</v>
      </c>
      <c r="AM9" s="243">
        <f>'1.Poradie vramci sportov'!AM9/4+'2.Body vramci sportov'!AM9/4+'3.Body vramci krajiny'!AM9/4+'4.Poradie vramci krajiny'!AM9/4</f>
        <v>0.19069653792339453</v>
      </c>
      <c r="AN9" s="243">
        <f>'1.Poradie vramci sportov'!AN9/4+'2.Body vramci sportov'!AN9/4+'3.Body vramci krajiny'!AN9/4+'4.Poradie vramci krajiny'!AN9/4</f>
        <v>0.42096989569077059</v>
      </c>
      <c r="AO9" s="243">
        <f>'1.Poradie vramci sportov'!AO9/4+'2.Body vramci sportov'!AO9/4+'3.Body vramci krajiny'!AO9/4+'4.Poradie vramci krajiny'!AO9/4</f>
        <v>0.23824712839460449</v>
      </c>
      <c r="AP9" s="243">
        <f>'1.Poradie vramci sportov'!AP9/4+'2.Body vramci sportov'!AP9/4+'3.Body vramci krajiny'!AP9/4+'4.Poradie vramci krajiny'!AP9/4</f>
        <v>0.26723838878828804</v>
      </c>
      <c r="AQ9" s="243">
        <f>'1.Poradie vramci sportov'!AQ9/4+'2.Body vramci sportov'!AQ9/4+'3.Body vramci krajiny'!AQ9/4+'4.Poradie vramci krajiny'!AQ9/4</f>
        <v>0.19569150121230508</v>
      </c>
      <c r="AR9" s="243">
        <f>'1.Poradie vramci sportov'!AR9/4+'2.Body vramci sportov'!AR9/4+'3.Body vramci krajiny'!AR9/4+'4.Poradie vramci krajiny'!AR9/4</f>
        <v>0.21880673922655727</v>
      </c>
      <c r="AS9" s="243">
        <f>'1.Poradie vramci sportov'!AS9/4+'2.Body vramci sportov'!AS9/4+'3.Body vramci krajiny'!AS9/4+'4.Poradie vramci krajiny'!AS9/4</f>
        <v>0.21531271008440503</v>
      </c>
      <c r="AT9" s="243">
        <f>'1.Poradie vramci sportov'!AT9/4+'2.Body vramci sportov'!AT9/4+'3.Body vramci krajiny'!AT9/4+'4.Poradie vramci krajiny'!AT9/4</f>
        <v>0.21208571676967111</v>
      </c>
      <c r="AU9" s="243">
        <f>'1.Poradie vramci sportov'!AU9/4+'2.Body vramci sportov'!AU9/4+'3.Body vramci krajiny'!AU9/4+'4.Poradie vramci krajiny'!AU9/4</f>
        <v>0.20862173027745112</v>
      </c>
      <c r="AV9" s="243">
        <f>'1.Poradie vramci sportov'!AV9/4+'2.Body vramci sportov'!AV9/4+'3.Body vramci krajiny'!AV9/4+'4.Poradie vramci krajiny'!AV9/4</f>
        <v>0</v>
      </c>
      <c r="AW9" s="243">
        <f>'1.Poradie vramci sportov'!AW9/4+'2.Body vramci sportov'!AW9/4+'3.Body vramci krajiny'!AW9/4+'4.Poradie vramci krajiny'!AW9/4</f>
        <v>0.1225758953416522</v>
      </c>
      <c r="AX9" s="243">
        <f>'1.Poradie vramci sportov'!AX9/4+'2.Body vramci sportov'!AX9/4+'3.Body vramci krajiny'!AX9/4+'4.Poradie vramci krajiny'!AX9/4</f>
        <v>0.26460500853291469</v>
      </c>
      <c r="AY9" s="243">
        <f>'1.Poradie vramci sportov'!AY9/4+'2.Body vramci sportov'!AY9/4+'3.Body vramci krajiny'!AY9/4+'4.Poradie vramci krajiny'!AY9/4</f>
        <v>0.3722051541913638</v>
      </c>
      <c r="AZ9" s="243">
        <f>'1.Poradie vramci sportov'!AZ9/4+'2.Body vramci sportov'!AZ9/4+'3.Body vramci krajiny'!AZ9/4+'4.Poradie vramci krajiny'!AZ9/4</f>
        <v>0.27175982337806925</v>
      </c>
      <c r="BA9" s="243">
        <f>'1.Poradie vramci sportov'!BA9/4+'2.Body vramci sportov'!BA9/4+'3.Body vramci krajiny'!BA9/4+'4.Poradie vramci krajiny'!BA9/4</f>
        <v>0.22396967865315942</v>
      </c>
      <c r="BB9" s="243">
        <f>'1.Poradie vramci sportov'!BB9/4+'2.Body vramci sportov'!BB9/4+'3.Body vramci krajiny'!BB9/4+'4.Poradie vramci krajiny'!BB9/4</f>
        <v>0</v>
      </c>
      <c r="BC9" s="243">
        <f>'1.Poradie vramci sportov'!BC9/4+'2.Body vramci sportov'!BC9/4+'3.Body vramci krajiny'!BC9/4+'4.Poradie vramci krajiny'!BC9/4</f>
        <v>0.16233979429374135</v>
      </c>
      <c r="BD9" s="243">
        <f>'1.Poradie vramci sportov'!BD9/4+'2.Body vramci sportov'!BD9/4+'3.Body vramci krajiny'!BD9/4+'4.Poradie vramci krajiny'!BD9/4</f>
        <v>0</v>
      </c>
      <c r="BE9" s="243">
        <f>'1.Poradie vramci sportov'!BE9/4+'2.Body vramci sportov'!BE9/4+'3.Body vramci krajiny'!BE9/4+'4.Poradie vramci krajiny'!BE9/4</f>
        <v>0.18770805957163286</v>
      </c>
      <c r="BF9" s="243">
        <f>'1.Poradie vramci sportov'!BF9/4+'2.Body vramci sportov'!BF9/4+'3.Body vramci krajiny'!BF9/4+'4.Poradie vramci krajiny'!BF9/4</f>
        <v>0.10087497342757115</v>
      </c>
      <c r="BG9" s="243">
        <f>'1.Poradie vramci sportov'!BG9/4+'2.Body vramci sportov'!BG9/4+'3.Body vramci krajiny'!BG9/4+'4.Poradie vramci krajiny'!BG9/4</f>
        <v>0.16276486813449834</v>
      </c>
      <c r="BH9" s="243">
        <f>'1.Poradie vramci sportov'!BH9/4+'2.Body vramci sportov'!BH9/4+'3.Body vramci krajiny'!BH9/4+'4.Poradie vramci krajiny'!BH9/4</f>
        <v>0.2134869989848738</v>
      </c>
      <c r="BI9" s="243">
        <f>'1.Poradie vramci sportov'!BI9/4+'2.Body vramci sportov'!BI9/4+'3.Body vramci krajiny'!BI9/4+'4.Poradie vramci krajiny'!BI9/4</f>
        <v>0.31121225454490531</v>
      </c>
      <c r="BJ9" s="243">
        <f>'1.Poradie vramci sportov'!BJ9/4+'2.Body vramci sportov'!BJ9/4+'3.Body vramci krajiny'!BJ9/4+'4.Poradie vramci krajiny'!BJ9/4</f>
        <v>0.25737852816469298</v>
      </c>
      <c r="BK9" s="243">
        <f>'1.Poradie vramci sportov'!BK9/4+'2.Body vramci sportov'!BK9/4+'3.Body vramci krajiny'!BK9/4+'4.Poradie vramci krajiny'!BK9/4</f>
        <v>0</v>
      </c>
      <c r="BL9" s="243">
        <f>'1.Poradie vramci sportov'!BL9/4+'2.Body vramci sportov'!BL9/4+'3.Body vramci krajiny'!BL9/4+'4.Poradie vramci krajiny'!BL9/4</f>
        <v>0.15883470732106744</v>
      </c>
      <c r="BM9" s="243">
        <f>'1.Poradie vramci sportov'!BM9/4+'2.Body vramci sportov'!BM9/4+'3.Body vramci krajiny'!BM9/4+'4.Poradie vramci krajiny'!BM9/4</f>
        <v>0.17093694231777412</v>
      </c>
      <c r="BN9" s="243">
        <f>'1.Poradie vramci sportov'!BN9/4+'2.Body vramci sportov'!BN9/4+'3.Body vramci krajiny'!BN9/4+'4.Poradie vramci krajiny'!BN9/4</f>
        <v>0.40570193504309038</v>
      </c>
      <c r="BO9" s="243">
        <f>'1.Poradie vramci sportov'!BO9/4+'2.Body vramci sportov'!BO9/4+'3.Body vramci krajiny'!BO9/4+'4.Poradie vramci krajiny'!BO9/4</f>
        <v>0.24951715983915718</v>
      </c>
      <c r="BP9" s="243">
        <f>'1.Poradie vramci sportov'!BP9/4+'2.Body vramci sportov'!BP9/4+'3.Body vramci krajiny'!BP9/4+'4.Poradie vramci krajiny'!BP9/4</f>
        <v>0.21206308741390914</v>
      </c>
      <c r="BQ9" s="243">
        <f>'1.Poradie vramci sportov'!BQ9/4+'2.Body vramci sportov'!BQ9/4+'3.Body vramci krajiny'!BQ9/4+'4.Poradie vramci krajiny'!BQ9/4</f>
        <v>0.16804883857077424</v>
      </c>
      <c r="BR9" s="243">
        <f>'1.Poradie vramci sportov'!BR9/4+'2.Body vramci sportov'!BR9/4+'3.Body vramci krajiny'!BR9/4+'4.Poradie vramci krajiny'!BR9/4</f>
        <v>0.15435468535854666</v>
      </c>
      <c r="BS9" s="243">
        <f>'1.Poradie vramci sportov'!BS9/4+'2.Body vramci sportov'!BS9/4+'3.Body vramci krajiny'!BS9/4+'4.Poradie vramci krajiny'!BS9/4</f>
        <v>0</v>
      </c>
      <c r="BT9" s="243">
        <f>'1.Poradie vramci sportov'!BT9/4+'2.Body vramci sportov'!BT9/4+'3.Body vramci krajiny'!BT9/4+'4.Poradie vramci krajiny'!BT9/4</f>
        <v>0.19382080562667475</v>
      </c>
      <c r="BU9" s="243">
        <f>'1.Poradie vramci sportov'!BU9/4+'2.Body vramci sportov'!BU9/4+'3.Body vramci krajiny'!BU9/4+'4.Poradie vramci krajiny'!BU9/4</f>
        <v>0.38307987011738975</v>
      </c>
      <c r="BV9" s="243">
        <f>'1.Poradie vramci sportov'!BV9/4+'2.Body vramci sportov'!BV9/4+'3.Body vramci krajiny'!BV9/4+'4.Poradie vramci krajiny'!BV9/4</f>
        <v>0</v>
      </c>
      <c r="BW9" s="243">
        <f>'1.Poradie vramci sportov'!BW9/4+'2.Body vramci sportov'!BW9/4+'3.Body vramci krajiny'!BW9/4+'4.Poradie vramci krajiny'!BW9/4</f>
        <v>0</v>
      </c>
      <c r="BX9" s="243">
        <f>'1.Poradie vramci sportov'!BX9/4+'2.Body vramci sportov'!BX9/4+'3.Body vramci krajiny'!BX9/4+'4.Poradie vramci krajiny'!BX9/4</f>
        <v>0</v>
      </c>
      <c r="BY9" s="243">
        <f>'1.Poradie vramci sportov'!BY9/4+'2.Body vramci sportov'!BY9/4+'3.Body vramci krajiny'!BY9/4+'4.Poradie vramci krajiny'!BY9/4</f>
        <v>0.10757513981637055</v>
      </c>
      <c r="BZ9" s="243">
        <f>'1.Poradie vramci sportov'!BZ9/4+'2.Body vramci sportov'!BZ9/4+'3.Body vramci krajiny'!BZ9/4+'4.Poradie vramci krajiny'!BZ9/4</f>
        <v>0</v>
      </c>
      <c r="CA9" s="243">
        <f>'1.Poradie vramci sportov'!CA9/4+'2.Body vramci sportov'!CA9/4+'3.Body vramci krajiny'!CA9/4+'4.Poradie vramci krajiny'!CA9/4</f>
        <v>0.10293863018591186</v>
      </c>
      <c r="CB9" s="243">
        <f>'1.Poradie vramci sportov'!CB9/4+'2.Body vramci sportov'!CB9/4+'3.Body vramci krajiny'!CB9/4+'4.Poradie vramci krajiny'!CB9/4</f>
        <v>0.21421375533972348</v>
      </c>
      <c r="CC9" s="243">
        <f>'1.Poradie vramci sportov'!CC9/4+'2.Body vramci sportov'!CC9/4+'3.Body vramci krajiny'!CC9/4+'4.Poradie vramci krajiny'!CC9/4</f>
        <v>0</v>
      </c>
      <c r="CD9" s="243">
        <f>'1.Poradie vramci sportov'!CD9/4+'2.Body vramci sportov'!CD9/4+'3.Body vramci krajiny'!CD9/4+'4.Poradie vramci krajiny'!CD9/4</f>
        <v>0.25793343660752199</v>
      </c>
      <c r="CE9" s="243">
        <f>'1.Poradie vramci sportov'!CE9/4+'2.Body vramci sportov'!CE9/4+'3.Body vramci krajiny'!CE9/4+'4.Poradie vramci krajiny'!CE9/4</f>
        <v>0.22542659899087855</v>
      </c>
      <c r="CF9" s="243">
        <f>'1.Poradie vramci sportov'!CF9/4+'2.Body vramci sportov'!CF9/4+'3.Body vramci krajiny'!CF9/4+'4.Poradie vramci krajiny'!CF9/4</f>
        <v>0.16875018618494866</v>
      </c>
      <c r="CG9" s="243">
        <f>'1.Poradie vramci sportov'!CG9/4+'2.Body vramci sportov'!CG9/4+'3.Body vramci krajiny'!CG9/4+'4.Poradie vramci krajiny'!CG9/4</f>
        <v>0.19251532626346998</v>
      </c>
      <c r="CH9" s="243">
        <f>'1.Poradie vramci sportov'!CH9/4+'2.Body vramci sportov'!CH9/4+'3.Body vramci krajiny'!CH9/4+'4.Poradie vramci krajiny'!CH9/4</f>
        <v>0.18416838859559845</v>
      </c>
      <c r="CI9" s="243">
        <f>'1.Poradie vramci sportov'!CI9/4+'2.Body vramci sportov'!CI9/4+'3.Body vramci krajiny'!CI9/4+'4.Poradie vramci krajiny'!CI9/4</f>
        <v>7.0541598524475529E-2</v>
      </c>
      <c r="CJ9" s="243">
        <f>'1.Poradie vramci sportov'!CJ9/4+'2.Body vramci sportov'!CJ9/4+'3.Body vramci krajiny'!CJ9/4+'4.Poradie vramci krajiny'!CJ9/4</f>
        <v>0</v>
      </c>
      <c r="CK9" s="243">
        <f>'1.Poradie vramci sportov'!CK9/4+'2.Body vramci sportov'!CK9/4+'3.Body vramci krajiny'!CK9/4+'4.Poradie vramci krajiny'!CK9/4</f>
        <v>0</v>
      </c>
      <c r="CL9" s="243">
        <f>'1.Poradie vramci sportov'!CL9/4+'2.Body vramci sportov'!CL9/4+'3.Body vramci krajiny'!CL9/4+'4.Poradie vramci krajiny'!CL9/4</f>
        <v>0.27934362571211985</v>
      </c>
      <c r="CM9" s="243">
        <f>'1.Poradie vramci sportov'!CM9/4+'2.Body vramci sportov'!CM9/4+'3.Body vramci krajiny'!CM9/4+'4.Poradie vramci krajiny'!CM9/4</f>
        <v>0.2414663847484293</v>
      </c>
      <c r="CN9" s="243">
        <f>'1.Poradie vramci sportov'!CN9/4+'2.Body vramci sportov'!CN9/4+'3.Body vramci krajiny'!CN9/4+'4.Poradie vramci krajiny'!CN9/4</f>
        <v>0.11781200171011948</v>
      </c>
      <c r="CO9" s="243">
        <f>'1.Poradie vramci sportov'!CO9/4+'2.Body vramci sportov'!CO9/4+'3.Body vramci krajiny'!CO9/4+'4.Poradie vramci krajiny'!CO9/4</f>
        <v>0.25614320921724831</v>
      </c>
      <c r="CP9" s="243">
        <f>'1.Poradie vramci sportov'!CP9/4+'2.Body vramci sportov'!CP9/4+'3.Body vramci krajiny'!CP9/4+'4.Poradie vramci krajiny'!CP9/4</f>
        <v>0.46403571469211008</v>
      </c>
      <c r="CQ9" s="243">
        <f>'1.Poradie vramci sportov'!CQ9/4+'2.Body vramci sportov'!CQ9/4+'3.Body vramci krajiny'!CQ9/4+'4.Poradie vramci krajiny'!CQ9/4</f>
        <v>0.12776426800978322</v>
      </c>
      <c r="CR9" s="243">
        <f>'1.Poradie vramci sportov'!CR9/4+'2.Body vramci sportov'!CR9/4+'3.Body vramci krajiny'!CR9/4+'4.Poradie vramci krajiny'!CR9/4</f>
        <v>0.25924637993023636</v>
      </c>
      <c r="CS9" s="243">
        <f>'1.Poradie vramci sportov'!CS9/4+'2.Body vramci sportov'!CS9/4+'3.Body vramci krajiny'!CS9/4+'4.Poradie vramci krajiny'!CS9/4</f>
        <v>0.34534961663972769</v>
      </c>
      <c r="CT9" s="243">
        <f>'1.Poradie vramci sportov'!CT9/4+'2.Body vramci sportov'!CT9/4+'3.Body vramci krajiny'!CT9/4+'4.Poradie vramci krajiny'!CT9/4</f>
        <v>0.23169102440615455</v>
      </c>
      <c r="CU9" s="243">
        <f>'1.Poradie vramci sportov'!CU9/4+'2.Body vramci sportov'!CU9/4+'3.Body vramci krajiny'!CU9/4+'4.Poradie vramci krajiny'!CU9/4</f>
        <v>0</v>
      </c>
      <c r="CV9" s="243">
        <f>'1.Poradie vramci sportov'!CV9/4+'2.Body vramci sportov'!CV9/4+'3.Body vramci krajiny'!CV9/4+'4.Poradie vramci krajiny'!CV9/4</f>
        <v>0</v>
      </c>
      <c r="CW9" s="243">
        <f>'1.Poradie vramci sportov'!CW9/4+'2.Body vramci sportov'!CW9/4+'3.Body vramci krajiny'!CW9/4+'4.Poradie vramci krajiny'!CW9/4</f>
        <v>3.234400087236905E-2</v>
      </c>
      <c r="CX9" s="243">
        <f>'1.Poradie vramci sportov'!CX9/4+'2.Body vramci sportov'!CX9/4+'3.Body vramci krajiny'!CX9/4+'4.Poradie vramci krajiny'!CX9/4</f>
        <v>0.30926042871926623</v>
      </c>
      <c r="CY9" s="243">
        <f>'1.Poradie vramci sportov'!CY9/4+'2.Body vramci sportov'!CY9/4+'3.Body vramci krajiny'!CY9/4+'4.Poradie vramci krajiny'!CY9/4</f>
        <v>0.25415773721230828</v>
      </c>
      <c r="CZ9" s="243">
        <f>'1.Poradie vramci sportov'!CZ9/4+'2.Body vramci sportov'!CZ9/4+'3.Body vramci krajiny'!CZ9/4+'4.Poradie vramci krajiny'!CZ9/4</f>
        <v>0.18743645432056363</v>
      </c>
      <c r="DA9" s="243">
        <f>'1.Poradie vramci sportov'!DA9/4+'2.Body vramci sportov'!DA9/4+'3.Body vramci krajiny'!DA9/4+'4.Poradie vramci krajiny'!DA9/4</f>
        <v>0.67991038088125466</v>
      </c>
      <c r="DB9" s="243">
        <f>'1.Poradie vramci sportov'!DB9/4+'2.Body vramci sportov'!DB9/4+'3.Body vramci krajiny'!DB9/4+'4.Poradie vramci krajiny'!DB9/4</f>
        <v>0.24669691012509862</v>
      </c>
      <c r="DC9" s="243">
        <f>'1.Poradie vramci sportov'!DC9/4+'2.Body vramci sportov'!DC9/4+'3.Body vramci krajiny'!DC9/4+'4.Poradie vramci krajiny'!DC9/4</f>
        <v>0</v>
      </c>
      <c r="DD9" s="243">
        <f>'1.Poradie vramci sportov'!DD9/4+'2.Body vramci sportov'!DD9/4+'3.Body vramci krajiny'!DD9/4+'4.Poradie vramci krajiny'!DD9/4</f>
        <v>0.31048715659278991</v>
      </c>
      <c r="DE9" s="243">
        <f>'1.Poradie vramci sportov'!DE9/4+'2.Body vramci sportov'!DE9/4+'3.Body vramci krajiny'!DE9/4+'4.Poradie vramci krajiny'!DE9/4</f>
        <v>0.24495112320939941</v>
      </c>
      <c r="DF9" s="243">
        <f>'1.Poradie vramci sportov'!DF9/4+'2.Body vramci sportov'!DF9/4+'3.Body vramci krajiny'!DF9/4+'4.Poradie vramci krajiny'!DF9/4</f>
        <v>0</v>
      </c>
      <c r="DG9" s="243">
        <f>'1.Poradie vramci sportov'!DG9/4+'2.Body vramci sportov'!DG9/4+'3.Body vramci krajiny'!DG9/4+'4.Poradie vramci krajiny'!DG9/4</f>
        <v>0.18925989606729596</v>
      </c>
      <c r="DH9" s="243">
        <f>'1.Poradie vramci sportov'!DH9/4+'2.Body vramci sportov'!DH9/4+'3.Body vramci krajiny'!DH9/4+'4.Poradie vramci krajiny'!DH9/4</f>
        <v>0.14144413587765811</v>
      </c>
      <c r="DI9" s="243">
        <f>'1.Poradie vramci sportov'!DI9/4+'2.Body vramci sportov'!DI9/4+'3.Body vramci krajiny'!DI9/4+'4.Poradie vramci krajiny'!DI9/4</f>
        <v>7.0408942497053553E-2</v>
      </c>
      <c r="DJ9" s="417"/>
      <c r="DK9" s="418">
        <f t="shared" si="0"/>
        <v>21.240166677813498</v>
      </c>
    </row>
    <row r="10" spans="1:117" ht="14.25" customHeight="1" x14ac:dyDescent="0.25">
      <c r="A10" s="239" t="s">
        <v>12</v>
      </c>
      <c r="B10" s="243">
        <f>'1.Poradie vramci sportov'!B10/4+'2.Body vramci sportov'!B10/4+'3.Body vramci krajiny'!B10/4+'4.Poradie vramci krajiny'!B10/4</f>
        <v>0.28641690333673797</v>
      </c>
      <c r="C10" s="243">
        <f>'1.Poradie vramci sportov'!C10/4+'2.Body vramci sportov'!C10/4+'3.Body vramci krajiny'!C10/4+'4.Poradie vramci krajiny'!C10/4</f>
        <v>5.4715547642307218E-2</v>
      </c>
      <c r="D10" s="243">
        <f>'1.Poradie vramci sportov'!D10/4+'2.Body vramci sportov'!D10/4+'3.Body vramci krajiny'!D10/4+'4.Poradie vramci krajiny'!D10/4</f>
        <v>0.22137294540186361</v>
      </c>
      <c r="E10" s="243">
        <f>'1.Poradie vramci sportov'!E10/4+'2.Body vramci sportov'!E10/4+'3.Body vramci krajiny'!E10/4+'4.Poradie vramci krajiny'!E10/4</f>
        <v>0.23346058166379985</v>
      </c>
      <c r="F10" s="243">
        <f>'1.Poradie vramci sportov'!F10/4+'2.Body vramci sportov'!F10/4+'3.Body vramci krajiny'!F10/4+'4.Poradie vramci krajiny'!F10/4</f>
        <v>0</v>
      </c>
      <c r="G10" s="243">
        <f>'1.Poradie vramci sportov'!G10/4+'2.Body vramci sportov'!G10/4+'3.Body vramci krajiny'!G10/4+'4.Poradie vramci krajiny'!G10/4</f>
        <v>0.18531142027222686</v>
      </c>
      <c r="H10" s="243">
        <f>'1.Poradie vramci sportov'!H10/4+'2.Body vramci sportov'!H10/4+'3.Body vramci krajiny'!H10/4+'4.Poradie vramci krajiny'!H10/4</f>
        <v>0</v>
      </c>
      <c r="I10" s="243">
        <f>'1.Poradie vramci sportov'!I10/4+'2.Body vramci sportov'!I10/4+'3.Body vramci krajiny'!I10/4+'4.Poradie vramci krajiny'!I10/4</f>
        <v>0.19970423470649989</v>
      </c>
      <c r="J10" s="243">
        <f>'1.Poradie vramci sportov'!J10/4+'2.Body vramci sportov'!J10/4+'3.Body vramci krajiny'!J10/4+'4.Poradie vramci krajiny'!J10/4</f>
        <v>0.16194396689988733</v>
      </c>
      <c r="K10" s="243">
        <f>'1.Poradie vramci sportov'!K10/4+'2.Body vramci sportov'!K10/4+'3.Body vramci krajiny'!K10/4+'4.Poradie vramci krajiny'!K10/4</f>
        <v>0</v>
      </c>
      <c r="L10" s="243">
        <f>'1.Poradie vramci sportov'!L10/4+'2.Body vramci sportov'!L10/4+'3.Body vramci krajiny'!L10/4+'4.Poradie vramci krajiny'!L10/4</f>
        <v>0.12641183180525475</v>
      </c>
      <c r="M10" s="243">
        <f>'1.Poradie vramci sportov'!M10/4+'2.Body vramci sportov'!M10/4+'3.Body vramci krajiny'!M10/4+'4.Poradie vramci krajiny'!M10/4</f>
        <v>0.28497845764303509</v>
      </c>
      <c r="N10" s="243">
        <f>'1.Poradie vramci sportov'!N10/4+'2.Body vramci sportov'!N10/4+'3.Body vramci krajiny'!N10/4+'4.Poradie vramci krajiny'!N10/4</f>
        <v>0</v>
      </c>
      <c r="O10" s="243">
        <f>'1.Poradie vramci sportov'!O10/4+'2.Body vramci sportov'!O10/4+'3.Body vramci krajiny'!O10/4+'4.Poradie vramci krajiny'!O10/4</f>
        <v>0.17036384005594662</v>
      </c>
      <c r="P10" s="243">
        <f>'1.Poradie vramci sportov'!P10/4+'2.Body vramci sportov'!P10/4+'3.Body vramci krajiny'!P10/4+'4.Poradie vramci krajiny'!P10/4</f>
        <v>0.20413329625905285</v>
      </c>
      <c r="Q10" s="243">
        <f>'1.Poradie vramci sportov'!Q10/4+'2.Body vramci sportov'!Q10/4+'3.Body vramci krajiny'!Q10/4+'4.Poradie vramci krajiny'!Q10/4</f>
        <v>0</v>
      </c>
      <c r="R10" s="243">
        <f>'1.Poradie vramci sportov'!R10/4+'2.Body vramci sportov'!R10/4+'3.Body vramci krajiny'!R10/4+'4.Poradie vramci krajiny'!R10/4</f>
        <v>0.21580091934193962</v>
      </c>
      <c r="S10" s="243">
        <f>'1.Poradie vramci sportov'!S10/4+'2.Body vramci sportov'!S10/4+'3.Body vramci krajiny'!S10/4+'4.Poradie vramci krajiny'!S10/4</f>
        <v>0.22474441357700869</v>
      </c>
      <c r="T10" s="243">
        <f>'1.Poradie vramci sportov'!T10/4+'2.Body vramci sportov'!T10/4+'3.Body vramci krajiny'!T10/4+'4.Poradie vramci krajiny'!T10/4</f>
        <v>0</v>
      </c>
      <c r="U10" s="243">
        <f>'1.Poradie vramci sportov'!U10/4+'2.Body vramci sportov'!U10/4+'3.Body vramci krajiny'!U10/4+'4.Poradie vramci krajiny'!U10/4</f>
        <v>0.24457718183263139</v>
      </c>
      <c r="V10" s="243">
        <f>'1.Poradie vramci sportov'!V10/4+'2.Body vramci sportov'!V10/4+'3.Body vramci krajiny'!V10/4+'4.Poradie vramci krajiny'!V10/4</f>
        <v>0.17330813644615142</v>
      </c>
      <c r="W10" s="243">
        <f>'1.Poradie vramci sportov'!W10/4+'2.Body vramci sportov'!W10/4+'3.Body vramci krajiny'!W10/4+'4.Poradie vramci krajiny'!W10/4</f>
        <v>0.19412998497730188</v>
      </c>
      <c r="X10" s="243">
        <f>'1.Poradie vramci sportov'!X10/4+'2.Body vramci sportov'!X10/4+'3.Body vramci krajiny'!X10/4+'4.Poradie vramci krajiny'!X10/4</f>
        <v>0</v>
      </c>
      <c r="Y10" s="243">
        <f>'1.Poradie vramci sportov'!Y10/4+'2.Body vramci sportov'!Y10/4+'3.Body vramci krajiny'!Y10/4+'4.Poradie vramci krajiny'!Y10/4</f>
        <v>0</v>
      </c>
      <c r="Z10" s="243">
        <f>'1.Poradie vramci sportov'!Z10/4+'2.Body vramci sportov'!Z10/4+'3.Body vramci krajiny'!Z10/4+'4.Poradie vramci krajiny'!Z10/4</f>
        <v>0.10238237489876778</v>
      </c>
      <c r="AA10" s="243">
        <f>'1.Poradie vramci sportov'!AA10/4+'2.Body vramci sportov'!AA10/4+'3.Body vramci krajiny'!AA10/4+'4.Poradie vramci krajiny'!AA10/4</f>
        <v>0.23042368750157508</v>
      </c>
      <c r="AB10" s="243">
        <f>'1.Poradie vramci sportov'!AB10/4+'2.Body vramci sportov'!AB10/4+'3.Body vramci krajiny'!AB10/4+'4.Poradie vramci krajiny'!AB10/4</f>
        <v>0</v>
      </c>
      <c r="AC10" s="243">
        <f>'1.Poradie vramci sportov'!AC10/4+'2.Body vramci sportov'!AC10/4+'3.Body vramci krajiny'!AC10/4+'4.Poradie vramci krajiny'!AC10/4</f>
        <v>0.26050863254120199</v>
      </c>
      <c r="AD10" s="243">
        <f>'1.Poradie vramci sportov'!AD10/4+'2.Body vramci sportov'!AD10/4+'3.Body vramci krajiny'!AD10/4+'4.Poradie vramci krajiny'!AD10/4</f>
        <v>0</v>
      </c>
      <c r="AE10" s="243">
        <f>'1.Poradie vramci sportov'!AE10/4+'2.Body vramci sportov'!AE10/4+'3.Body vramci krajiny'!AE10/4+'4.Poradie vramci krajiny'!AE10/4</f>
        <v>0</v>
      </c>
      <c r="AF10" s="243">
        <f>'1.Poradie vramci sportov'!AF10/4+'2.Body vramci sportov'!AF10/4+'3.Body vramci krajiny'!AF10/4+'4.Poradie vramci krajiny'!AF10/4</f>
        <v>0</v>
      </c>
      <c r="AG10" s="243">
        <f>'1.Poradie vramci sportov'!AG10/4+'2.Body vramci sportov'!AG10/4+'3.Body vramci krajiny'!AG10/4+'4.Poradie vramci krajiny'!AG10/4</f>
        <v>0</v>
      </c>
      <c r="AH10" s="243">
        <f>'1.Poradie vramci sportov'!AH10/4+'2.Body vramci sportov'!AH10/4+'3.Body vramci krajiny'!AH10/4+'4.Poradie vramci krajiny'!AH10/4</f>
        <v>0</v>
      </c>
      <c r="AI10" s="243">
        <f>'1.Poradie vramci sportov'!AI10/4+'2.Body vramci sportov'!AI10/4+'3.Body vramci krajiny'!AI10/4+'4.Poradie vramci krajiny'!AI10/4</f>
        <v>0.22216498298803899</v>
      </c>
      <c r="AJ10" s="243">
        <f>'1.Poradie vramci sportov'!AJ10/4+'2.Body vramci sportov'!AJ10/4+'3.Body vramci krajiny'!AJ10/4+'4.Poradie vramci krajiny'!AJ10/4</f>
        <v>0.17873317702627195</v>
      </c>
      <c r="AK10" s="243">
        <f>'1.Poradie vramci sportov'!AK10/4+'2.Body vramci sportov'!AK10/4+'3.Body vramci krajiny'!AK10/4+'4.Poradie vramci krajiny'!AK10/4</f>
        <v>0.229241591146536</v>
      </c>
      <c r="AL10" s="243">
        <f>'1.Poradie vramci sportov'!AL10/4+'2.Body vramci sportov'!AL10/4+'3.Body vramci krajiny'!AL10/4+'4.Poradie vramci krajiny'!AL10/4</f>
        <v>0.15893058153710754</v>
      </c>
      <c r="AM10" s="243">
        <f>'1.Poradie vramci sportov'!AM10/4+'2.Body vramci sportov'!AM10/4+'3.Body vramci krajiny'!AM10/4+'4.Poradie vramci krajiny'!AM10/4</f>
        <v>0.23943460450051376</v>
      </c>
      <c r="AN10" s="243">
        <f>'1.Poradie vramci sportov'!AN10/4+'2.Body vramci sportov'!AN10/4+'3.Body vramci krajiny'!AN10/4+'4.Poradie vramci krajiny'!AN10/4</f>
        <v>0</v>
      </c>
      <c r="AO10" s="243">
        <f>'1.Poradie vramci sportov'!AO10/4+'2.Body vramci sportov'!AO10/4+'3.Body vramci krajiny'!AO10/4+'4.Poradie vramci krajiny'!AO10/4</f>
        <v>0</v>
      </c>
      <c r="AP10" s="243">
        <f>'1.Poradie vramci sportov'!AP10/4+'2.Body vramci sportov'!AP10/4+'3.Body vramci krajiny'!AP10/4+'4.Poradie vramci krajiny'!AP10/4</f>
        <v>0.51414759883560202</v>
      </c>
      <c r="AQ10" s="243">
        <f>'1.Poradie vramci sportov'!AQ10/4+'2.Body vramci sportov'!AQ10/4+'3.Body vramci krajiny'!AQ10/4+'4.Poradie vramci krajiny'!AQ10/4</f>
        <v>0.1156187651682552</v>
      </c>
      <c r="AR10" s="243">
        <f>'1.Poradie vramci sportov'!AR10/4+'2.Body vramci sportov'!AR10/4+'3.Body vramci krajiny'!AR10/4+'4.Poradie vramci krajiny'!AR10/4</f>
        <v>0.16320663815673869</v>
      </c>
      <c r="AS10" s="243">
        <f>'1.Poradie vramci sportov'!AS10/4+'2.Body vramci sportov'!AS10/4+'3.Body vramci krajiny'!AS10/4+'4.Poradie vramci krajiny'!AS10/4</f>
        <v>0.22718830679025126</v>
      </c>
      <c r="AT10" s="243">
        <f>'1.Poradie vramci sportov'!AT10/4+'2.Body vramci sportov'!AT10/4+'3.Body vramci krajiny'!AT10/4+'4.Poradie vramci krajiny'!AT10/4</f>
        <v>0.13989350033740355</v>
      </c>
      <c r="AU10" s="243">
        <f>'1.Poradie vramci sportov'!AU10/4+'2.Body vramci sportov'!AU10/4+'3.Body vramci krajiny'!AU10/4+'4.Poradie vramci krajiny'!AU10/4</f>
        <v>0.25897862651408754</v>
      </c>
      <c r="AV10" s="243">
        <f>'1.Poradie vramci sportov'!AV10/4+'2.Body vramci sportov'!AV10/4+'3.Body vramci krajiny'!AV10/4+'4.Poradie vramci krajiny'!AV10/4</f>
        <v>0</v>
      </c>
      <c r="AW10" s="243">
        <f>'1.Poradie vramci sportov'!AW10/4+'2.Body vramci sportov'!AW10/4+'3.Body vramci krajiny'!AW10/4+'4.Poradie vramci krajiny'!AW10/4</f>
        <v>0.24834320515590441</v>
      </c>
      <c r="AX10" s="243">
        <f>'1.Poradie vramci sportov'!AX10/4+'2.Body vramci sportov'!AX10/4+'3.Body vramci krajiny'!AX10/4+'4.Poradie vramci krajiny'!AX10/4</f>
        <v>0.19681404338756517</v>
      </c>
      <c r="AY10" s="243">
        <f>'1.Poradie vramci sportov'!AY10/4+'2.Body vramci sportov'!AY10/4+'3.Body vramci krajiny'!AY10/4+'4.Poradie vramci krajiny'!AY10/4</f>
        <v>0</v>
      </c>
      <c r="AZ10" s="243">
        <f>'1.Poradie vramci sportov'!AZ10/4+'2.Body vramci sportov'!AZ10/4+'3.Body vramci krajiny'!AZ10/4+'4.Poradie vramci krajiny'!AZ10/4</f>
        <v>0</v>
      </c>
      <c r="BA10" s="243">
        <f>'1.Poradie vramci sportov'!BA10/4+'2.Body vramci sportov'!BA10/4+'3.Body vramci krajiny'!BA10/4+'4.Poradie vramci krajiny'!BA10/4</f>
        <v>0.18068192488401</v>
      </c>
      <c r="BB10" s="243">
        <f>'1.Poradie vramci sportov'!BB10/4+'2.Body vramci sportov'!BB10/4+'3.Body vramci krajiny'!BB10/4+'4.Poradie vramci krajiny'!BB10/4</f>
        <v>0</v>
      </c>
      <c r="BC10" s="243">
        <f>'1.Poradie vramci sportov'!BC10/4+'2.Body vramci sportov'!BC10/4+'3.Body vramci krajiny'!BC10/4+'4.Poradie vramci krajiny'!BC10/4</f>
        <v>0</v>
      </c>
      <c r="BD10" s="243">
        <f>'1.Poradie vramci sportov'!BD10/4+'2.Body vramci sportov'!BD10/4+'3.Body vramci krajiny'!BD10/4+'4.Poradie vramci krajiny'!BD10/4</f>
        <v>0</v>
      </c>
      <c r="BE10" s="243">
        <f>'1.Poradie vramci sportov'!BE10/4+'2.Body vramci sportov'!BE10/4+'3.Body vramci krajiny'!BE10/4+'4.Poradie vramci krajiny'!BE10/4</f>
        <v>0.24665059735539091</v>
      </c>
      <c r="BF10" s="243">
        <f>'1.Poradie vramci sportov'!BF10/4+'2.Body vramci sportov'!BF10/4+'3.Body vramci krajiny'!BF10/4+'4.Poradie vramci krajiny'!BF10/4</f>
        <v>0.2284206599599452</v>
      </c>
      <c r="BG10" s="243">
        <f>'1.Poradie vramci sportov'!BG10/4+'2.Body vramci sportov'!BG10/4+'3.Body vramci krajiny'!BG10/4+'4.Poradie vramci krajiny'!BG10/4</f>
        <v>0.12220002264265049</v>
      </c>
      <c r="BH10" s="243">
        <f>'1.Poradie vramci sportov'!BH10/4+'2.Body vramci sportov'!BH10/4+'3.Body vramci krajiny'!BH10/4+'4.Poradie vramci krajiny'!BH10/4</f>
        <v>0.20011193026781426</v>
      </c>
      <c r="BI10" s="243">
        <f>'1.Poradie vramci sportov'!BI10/4+'2.Body vramci sportov'!BI10/4+'3.Body vramci krajiny'!BI10/4+'4.Poradie vramci krajiny'!BI10/4</f>
        <v>0</v>
      </c>
      <c r="BJ10" s="243">
        <f>'1.Poradie vramci sportov'!BJ10/4+'2.Body vramci sportov'!BJ10/4+'3.Body vramci krajiny'!BJ10/4+'4.Poradie vramci krajiny'!BJ10/4</f>
        <v>0</v>
      </c>
      <c r="BK10" s="243">
        <f>'1.Poradie vramci sportov'!BK10/4+'2.Body vramci sportov'!BK10/4+'3.Body vramci krajiny'!BK10/4+'4.Poradie vramci krajiny'!BK10/4</f>
        <v>0.31722963929582149</v>
      </c>
      <c r="BL10" s="243">
        <f>'1.Poradie vramci sportov'!BL10/4+'2.Body vramci sportov'!BL10/4+'3.Body vramci krajiny'!BL10/4+'4.Poradie vramci krajiny'!BL10/4</f>
        <v>0</v>
      </c>
      <c r="BM10" s="243">
        <f>'1.Poradie vramci sportov'!BM10/4+'2.Body vramci sportov'!BM10/4+'3.Body vramci krajiny'!BM10/4+'4.Poradie vramci krajiny'!BM10/4</f>
        <v>0</v>
      </c>
      <c r="BN10" s="243">
        <f>'1.Poradie vramci sportov'!BN10/4+'2.Body vramci sportov'!BN10/4+'3.Body vramci krajiny'!BN10/4+'4.Poradie vramci krajiny'!BN10/4</f>
        <v>0</v>
      </c>
      <c r="BO10" s="243">
        <f>'1.Poradie vramci sportov'!BO10/4+'2.Body vramci sportov'!BO10/4+'3.Body vramci krajiny'!BO10/4+'4.Poradie vramci krajiny'!BO10/4</f>
        <v>0.17520307746655636</v>
      </c>
      <c r="BP10" s="243">
        <f>'1.Poradie vramci sportov'!BP10/4+'2.Body vramci sportov'!BP10/4+'3.Body vramci krajiny'!BP10/4+'4.Poradie vramci krajiny'!BP10/4</f>
        <v>0.17791483373117017</v>
      </c>
      <c r="BQ10" s="243">
        <f>'1.Poradie vramci sportov'!BQ10/4+'2.Body vramci sportov'!BQ10/4+'3.Body vramci krajiny'!BQ10/4+'4.Poradie vramci krajiny'!BQ10/4</f>
        <v>0.15989100667488665</v>
      </c>
      <c r="BR10" s="243">
        <f>'1.Poradie vramci sportov'!BR10/4+'2.Body vramci sportov'!BR10/4+'3.Body vramci krajiny'!BR10/4+'4.Poradie vramci krajiny'!BR10/4</f>
        <v>0</v>
      </c>
      <c r="BS10" s="243">
        <f>'1.Poradie vramci sportov'!BS10/4+'2.Body vramci sportov'!BS10/4+'3.Body vramci krajiny'!BS10/4+'4.Poradie vramci krajiny'!BS10/4</f>
        <v>0</v>
      </c>
      <c r="BT10" s="243">
        <f>'1.Poradie vramci sportov'!BT10/4+'2.Body vramci sportov'!BT10/4+'3.Body vramci krajiny'!BT10/4+'4.Poradie vramci krajiny'!BT10/4</f>
        <v>0</v>
      </c>
      <c r="BU10" s="243">
        <f>'1.Poradie vramci sportov'!BU10/4+'2.Body vramci sportov'!BU10/4+'3.Body vramci krajiny'!BU10/4+'4.Poradie vramci krajiny'!BU10/4</f>
        <v>9.7811676183197804E-2</v>
      </c>
      <c r="BV10" s="243">
        <f>'1.Poradie vramci sportov'!BV10/4+'2.Body vramci sportov'!BV10/4+'3.Body vramci krajiny'!BV10/4+'4.Poradie vramci krajiny'!BV10/4</f>
        <v>0.23868104621375696</v>
      </c>
      <c r="BW10" s="243">
        <f>'1.Poradie vramci sportov'!BW10/4+'2.Body vramci sportov'!BW10/4+'3.Body vramci krajiny'!BW10/4+'4.Poradie vramci krajiny'!BW10/4</f>
        <v>0.26283476916127518</v>
      </c>
      <c r="BX10" s="243">
        <f>'1.Poradie vramci sportov'!BX10/4+'2.Body vramci sportov'!BX10/4+'3.Body vramci krajiny'!BX10/4+'4.Poradie vramci krajiny'!BX10/4</f>
        <v>0</v>
      </c>
      <c r="BY10" s="243">
        <f>'1.Poradie vramci sportov'!BY10/4+'2.Body vramci sportov'!BY10/4+'3.Body vramci krajiny'!BY10/4+'4.Poradie vramci krajiny'!BY10/4</f>
        <v>0</v>
      </c>
      <c r="BZ10" s="243">
        <f>'1.Poradie vramci sportov'!BZ10/4+'2.Body vramci sportov'!BZ10/4+'3.Body vramci krajiny'!BZ10/4+'4.Poradie vramci krajiny'!BZ10/4</f>
        <v>0.69976435234770651</v>
      </c>
      <c r="CA10" s="243">
        <f>'1.Poradie vramci sportov'!CA10/4+'2.Body vramci sportov'!CA10/4+'3.Body vramci krajiny'!CA10/4+'4.Poradie vramci krajiny'!CA10/4</f>
        <v>0</v>
      </c>
      <c r="CB10" s="243">
        <f>'1.Poradie vramci sportov'!CB10/4+'2.Body vramci sportov'!CB10/4+'3.Body vramci krajiny'!CB10/4+'4.Poradie vramci krajiny'!CB10/4</f>
        <v>0.15680645744406033</v>
      </c>
      <c r="CC10" s="243">
        <f>'1.Poradie vramci sportov'!CC10/4+'2.Body vramci sportov'!CC10/4+'3.Body vramci krajiny'!CC10/4+'4.Poradie vramci krajiny'!CC10/4</f>
        <v>0.12862999926599566</v>
      </c>
      <c r="CD10" s="243">
        <f>'1.Poradie vramci sportov'!CD10/4+'2.Body vramci sportov'!CD10/4+'3.Body vramci krajiny'!CD10/4+'4.Poradie vramci krajiny'!CD10/4</f>
        <v>0.26079856993655731</v>
      </c>
      <c r="CE10" s="243">
        <f>'1.Poradie vramci sportov'!CE10/4+'2.Body vramci sportov'!CE10/4+'3.Body vramci krajiny'!CE10/4+'4.Poradie vramci krajiny'!CE10/4</f>
        <v>0.17497113466976388</v>
      </c>
      <c r="CF10" s="243">
        <f>'1.Poradie vramci sportov'!CF10/4+'2.Body vramci sportov'!CF10/4+'3.Body vramci krajiny'!CF10/4+'4.Poradie vramci krajiny'!CF10/4</f>
        <v>0.13814927561125423</v>
      </c>
      <c r="CG10" s="243">
        <f>'1.Poradie vramci sportov'!CG10/4+'2.Body vramci sportov'!CG10/4+'3.Body vramci krajiny'!CG10/4+'4.Poradie vramci krajiny'!CG10/4</f>
        <v>0.26936609677695966</v>
      </c>
      <c r="CH10" s="243">
        <f>'1.Poradie vramci sportov'!CH10/4+'2.Body vramci sportov'!CH10/4+'3.Body vramci krajiny'!CH10/4+'4.Poradie vramci krajiny'!CH10/4</f>
        <v>0.17977480010256586</v>
      </c>
      <c r="CI10" s="243">
        <f>'1.Poradie vramci sportov'!CI10/4+'2.Body vramci sportov'!CI10/4+'3.Body vramci krajiny'!CI10/4+'4.Poradie vramci krajiny'!CI10/4</f>
        <v>8.6194741605284689E-2</v>
      </c>
      <c r="CJ10" s="243">
        <f>'1.Poradie vramci sportov'!CJ10/4+'2.Body vramci sportov'!CJ10/4+'3.Body vramci krajiny'!CJ10/4+'4.Poradie vramci krajiny'!CJ10/4</f>
        <v>0</v>
      </c>
      <c r="CK10" s="243">
        <f>'1.Poradie vramci sportov'!CK10/4+'2.Body vramci sportov'!CK10/4+'3.Body vramci krajiny'!CK10/4+'4.Poradie vramci krajiny'!CK10/4</f>
        <v>0</v>
      </c>
      <c r="CL10" s="243">
        <f>'1.Poradie vramci sportov'!CL10/4+'2.Body vramci sportov'!CL10/4+'3.Body vramci krajiny'!CL10/4+'4.Poradie vramci krajiny'!CL10/4</f>
        <v>0.15927668393839384</v>
      </c>
      <c r="CM10" s="243">
        <f>'1.Poradie vramci sportov'!CM10/4+'2.Body vramci sportov'!CM10/4+'3.Body vramci krajiny'!CM10/4+'4.Poradie vramci krajiny'!CM10/4</f>
        <v>0</v>
      </c>
      <c r="CN10" s="243">
        <f>'1.Poradie vramci sportov'!CN10/4+'2.Body vramci sportov'!CN10/4+'3.Body vramci krajiny'!CN10/4+'4.Poradie vramci krajiny'!CN10/4</f>
        <v>0</v>
      </c>
      <c r="CO10" s="243">
        <f>'1.Poradie vramci sportov'!CO10/4+'2.Body vramci sportov'!CO10/4+'3.Body vramci krajiny'!CO10/4+'4.Poradie vramci krajiny'!CO10/4</f>
        <v>0.21771381862163633</v>
      </c>
      <c r="CP10" s="243">
        <f>'1.Poradie vramci sportov'!CP10/4+'2.Body vramci sportov'!CP10/4+'3.Body vramci krajiny'!CP10/4+'4.Poradie vramci krajiny'!CP10/4</f>
        <v>7.7804614309327683E-2</v>
      </c>
      <c r="CQ10" s="243">
        <f>'1.Poradie vramci sportov'!CQ10/4+'2.Body vramci sportov'!CQ10/4+'3.Body vramci krajiny'!CQ10/4+'4.Poradie vramci krajiny'!CQ10/4</f>
        <v>0</v>
      </c>
      <c r="CR10" s="243">
        <f>'1.Poradie vramci sportov'!CR10/4+'2.Body vramci sportov'!CR10/4+'3.Body vramci krajiny'!CR10/4+'4.Poradie vramci krajiny'!CR10/4</f>
        <v>0.20287030248467341</v>
      </c>
      <c r="CS10" s="243">
        <f>'1.Poradie vramci sportov'!CS10/4+'2.Body vramci sportov'!CS10/4+'3.Body vramci krajiny'!CS10/4+'4.Poradie vramci krajiny'!CS10/4</f>
        <v>0</v>
      </c>
      <c r="CT10" s="243">
        <f>'1.Poradie vramci sportov'!CT10/4+'2.Body vramci sportov'!CT10/4+'3.Body vramci krajiny'!CT10/4+'4.Poradie vramci krajiny'!CT10/4</f>
        <v>0</v>
      </c>
      <c r="CU10" s="243">
        <f>'1.Poradie vramci sportov'!CU10/4+'2.Body vramci sportov'!CU10/4+'3.Body vramci krajiny'!CU10/4+'4.Poradie vramci krajiny'!CU10/4</f>
        <v>0</v>
      </c>
      <c r="CV10" s="243">
        <f>'1.Poradie vramci sportov'!CV10/4+'2.Body vramci sportov'!CV10/4+'3.Body vramci krajiny'!CV10/4+'4.Poradie vramci krajiny'!CV10/4</f>
        <v>0</v>
      </c>
      <c r="CW10" s="243">
        <f>'1.Poradie vramci sportov'!CW10/4+'2.Body vramci sportov'!CW10/4+'3.Body vramci krajiny'!CW10/4+'4.Poradie vramci krajiny'!CW10/4</f>
        <v>0.26609135412728363</v>
      </c>
      <c r="CX10" s="243">
        <f>'1.Poradie vramci sportov'!CX10/4+'2.Body vramci sportov'!CX10/4+'3.Body vramci krajiny'!CX10/4+'4.Poradie vramci krajiny'!CX10/4</f>
        <v>0.12027059401786273</v>
      </c>
      <c r="CY10" s="243">
        <f>'1.Poradie vramci sportov'!CY10/4+'2.Body vramci sportov'!CY10/4+'3.Body vramci krajiny'!CY10/4+'4.Poradie vramci krajiny'!CY10/4</f>
        <v>0.23293091171291197</v>
      </c>
      <c r="CZ10" s="243">
        <f>'1.Poradie vramci sportov'!CZ10/4+'2.Body vramci sportov'!CZ10/4+'3.Body vramci krajiny'!CZ10/4+'4.Poradie vramci krajiny'!CZ10/4</f>
        <v>0.20906460394773571</v>
      </c>
      <c r="DA10" s="243">
        <f>'1.Poradie vramci sportov'!DA10/4+'2.Body vramci sportov'!DA10/4+'3.Body vramci krajiny'!DA10/4+'4.Poradie vramci krajiny'!DA10/4</f>
        <v>0.27712248545313128</v>
      </c>
      <c r="DB10" s="243">
        <f>'1.Poradie vramci sportov'!DB10/4+'2.Body vramci sportov'!DB10/4+'3.Body vramci krajiny'!DB10/4+'4.Poradie vramci krajiny'!DB10/4</f>
        <v>0.21041855322615705</v>
      </c>
      <c r="DC10" s="243">
        <f>'1.Poradie vramci sportov'!DC10/4+'2.Body vramci sportov'!DC10/4+'3.Body vramci krajiny'!DC10/4+'4.Poradie vramci krajiny'!DC10/4</f>
        <v>0</v>
      </c>
      <c r="DD10" s="243">
        <f>'1.Poradie vramci sportov'!DD10/4+'2.Body vramci sportov'!DD10/4+'3.Body vramci krajiny'!DD10/4+'4.Poradie vramci krajiny'!DD10/4</f>
        <v>0.20184049106707014</v>
      </c>
      <c r="DE10" s="243">
        <f>'1.Poradie vramci sportov'!DE10/4+'2.Body vramci sportov'!DE10/4+'3.Body vramci krajiny'!DE10/4+'4.Poradie vramci krajiny'!DE10/4</f>
        <v>0.22707835986046432</v>
      </c>
      <c r="DF10" s="243">
        <f>'1.Poradie vramci sportov'!DF10/4+'2.Body vramci sportov'!DF10/4+'3.Body vramci krajiny'!DF10/4+'4.Poradie vramci krajiny'!DF10/4</f>
        <v>0</v>
      </c>
      <c r="DG10" s="243">
        <f>'1.Poradie vramci sportov'!DG10/4+'2.Body vramci sportov'!DG10/4+'3.Body vramci krajiny'!DG10/4+'4.Poradie vramci krajiny'!DG10/4</f>
        <v>0.21244632188381438</v>
      </c>
      <c r="DH10" s="243">
        <f>'1.Poradie vramci sportov'!DH10/4+'2.Body vramci sportov'!DH10/4+'3.Body vramci krajiny'!DH10/4+'4.Poradie vramci krajiny'!DH10/4</f>
        <v>7.7089659418610013E-2</v>
      </c>
      <c r="DI10" s="243">
        <f>'1.Poradie vramci sportov'!DI10/4+'2.Body vramci sportov'!DI10/4+'3.Body vramci krajiny'!DI10/4+'4.Poradie vramci krajiny'!DI10/4</f>
        <v>0.1997762457812311</v>
      </c>
      <c r="DJ10" s="417"/>
      <c r="DK10" s="418">
        <f t="shared" si="0"/>
        <v>14.061265589794395</v>
      </c>
    </row>
    <row r="11" spans="1:117" ht="14.25" customHeight="1" x14ac:dyDescent="0.25">
      <c r="A11" s="238" t="s">
        <v>13</v>
      </c>
      <c r="B11" s="243">
        <f>'1.Poradie vramci sportov'!B11/4+'2.Body vramci sportov'!B11/4+'3.Body vramci krajiny'!B11/4+'4.Poradie vramci krajiny'!B11/4</f>
        <v>0.18442831214914829</v>
      </c>
      <c r="C11" s="243">
        <f>'1.Poradie vramci sportov'!C11/4+'2.Body vramci sportov'!C11/4+'3.Body vramci krajiny'!C11/4+'4.Poradie vramci krajiny'!C11/4</f>
        <v>0</v>
      </c>
      <c r="D11" s="243">
        <f>'1.Poradie vramci sportov'!D11/4+'2.Body vramci sportov'!D11/4+'3.Body vramci krajiny'!D11/4+'4.Poradie vramci krajiny'!D11/4</f>
        <v>0.63163306238381833</v>
      </c>
      <c r="E11" s="243">
        <f>'1.Poradie vramci sportov'!E11/4+'2.Body vramci sportov'!E11/4+'3.Body vramci krajiny'!E11/4+'4.Poradie vramci krajiny'!E11/4</f>
        <v>0.40556975248089244</v>
      </c>
      <c r="F11" s="243">
        <f>'1.Poradie vramci sportov'!F11/4+'2.Body vramci sportov'!F11/4+'3.Body vramci krajiny'!F11/4+'4.Poradie vramci krajiny'!F11/4</f>
        <v>0</v>
      </c>
      <c r="G11" s="243">
        <f>'1.Poradie vramci sportov'!G11/4+'2.Body vramci sportov'!G11/4+'3.Body vramci krajiny'!G11/4+'4.Poradie vramci krajiny'!G11/4</f>
        <v>0.43142840644834485</v>
      </c>
      <c r="H11" s="243">
        <f>'1.Poradie vramci sportov'!H11/4+'2.Body vramci sportov'!H11/4+'3.Body vramci krajiny'!H11/4+'4.Poradie vramci krajiny'!H11/4</f>
        <v>0.10579116111693262</v>
      </c>
      <c r="I11" s="243">
        <f>'1.Poradie vramci sportov'!I11/4+'2.Body vramci sportov'!I11/4+'3.Body vramci krajiny'!I11/4+'4.Poradie vramci krajiny'!I11/4</f>
        <v>0.20315244905370844</v>
      </c>
      <c r="J11" s="243">
        <f>'1.Poradie vramci sportov'!J11/4+'2.Body vramci sportov'!J11/4+'3.Body vramci krajiny'!J11/4+'4.Poradie vramci krajiny'!J11/4</f>
        <v>0.86952460551167177</v>
      </c>
      <c r="K11" s="243">
        <f>'1.Poradie vramci sportov'!K11/4+'2.Body vramci sportov'!K11/4+'3.Body vramci krajiny'!K11/4+'4.Poradie vramci krajiny'!K11/4</f>
        <v>0.25951228713965524</v>
      </c>
      <c r="L11" s="243">
        <f>'1.Poradie vramci sportov'!L11/4+'2.Body vramci sportov'!L11/4+'3.Body vramci krajiny'!L11/4+'4.Poradie vramci krajiny'!L11/4</f>
        <v>0.21944685570749581</v>
      </c>
      <c r="M11" s="243">
        <f>'1.Poradie vramci sportov'!M11/4+'2.Body vramci sportov'!M11/4+'3.Body vramci krajiny'!M11/4+'4.Poradie vramci krajiny'!M11/4</f>
        <v>0.32210419134012491</v>
      </c>
      <c r="N11" s="243">
        <f>'1.Poradie vramci sportov'!N11/4+'2.Body vramci sportov'!N11/4+'3.Body vramci krajiny'!N11/4+'4.Poradie vramci krajiny'!N11/4</f>
        <v>4.7172273373442861E-2</v>
      </c>
      <c r="O11" s="243">
        <f>'1.Poradie vramci sportov'!O11/4+'2.Body vramci sportov'!O11/4+'3.Body vramci krajiny'!O11/4+'4.Poradie vramci krajiny'!O11/4</f>
        <v>0.57483065799906707</v>
      </c>
      <c r="P11" s="243">
        <f>'1.Poradie vramci sportov'!P11/4+'2.Body vramci sportov'!P11/4+'3.Body vramci krajiny'!P11/4+'4.Poradie vramci krajiny'!P11/4</f>
        <v>0.16273051825678894</v>
      </c>
      <c r="Q11" s="243">
        <f>'1.Poradie vramci sportov'!Q11/4+'2.Body vramci sportov'!Q11/4+'3.Body vramci krajiny'!Q11/4+'4.Poradie vramci krajiny'!Q11/4</f>
        <v>0.26378868339586364</v>
      </c>
      <c r="R11" s="243">
        <f>'1.Poradie vramci sportov'!R11/4+'2.Body vramci sportov'!R11/4+'3.Body vramci krajiny'!R11/4+'4.Poradie vramci krajiny'!R11/4</f>
        <v>0.26482468531699244</v>
      </c>
      <c r="S11" s="243">
        <f>'1.Poradie vramci sportov'!S11/4+'2.Body vramci sportov'!S11/4+'3.Body vramci krajiny'!S11/4+'4.Poradie vramci krajiny'!S11/4</f>
        <v>0.25765814225126416</v>
      </c>
      <c r="T11" s="243">
        <f>'1.Poradie vramci sportov'!T11/4+'2.Body vramci sportov'!T11/4+'3.Body vramci krajiny'!T11/4+'4.Poradie vramci krajiny'!T11/4</f>
        <v>6.2796051560329622E-2</v>
      </c>
      <c r="U11" s="243">
        <f>'1.Poradie vramci sportov'!U11/4+'2.Body vramci sportov'!U11/4+'3.Body vramci krajiny'!U11/4+'4.Poradie vramci krajiny'!U11/4</f>
        <v>0.26490080961069329</v>
      </c>
      <c r="V11" s="243">
        <f>'1.Poradie vramci sportov'!V11/4+'2.Body vramci sportov'!V11/4+'3.Body vramci krajiny'!V11/4+'4.Poradie vramci krajiny'!V11/4</f>
        <v>0.57234837784210923</v>
      </c>
      <c r="W11" s="243">
        <f>'1.Poradie vramci sportov'!W11/4+'2.Body vramci sportov'!W11/4+'3.Body vramci krajiny'!W11/4+'4.Poradie vramci krajiny'!W11/4</f>
        <v>0.39909587742642916</v>
      </c>
      <c r="X11" s="243">
        <f>'1.Poradie vramci sportov'!X11/4+'2.Body vramci sportov'!X11/4+'3.Body vramci krajiny'!X11/4+'4.Poradie vramci krajiny'!X11/4</f>
        <v>0</v>
      </c>
      <c r="Y11" s="243">
        <f>'1.Poradie vramci sportov'!Y11/4+'2.Body vramci sportov'!Y11/4+'3.Body vramci krajiny'!Y11/4+'4.Poradie vramci krajiny'!Y11/4</f>
        <v>0.42155387348754536</v>
      </c>
      <c r="Z11" s="243">
        <f>'1.Poradie vramci sportov'!Z11/4+'2.Body vramci sportov'!Z11/4+'3.Body vramci krajiny'!Z11/4+'4.Poradie vramci krajiny'!Z11/4</f>
        <v>6.0600230472407486E-2</v>
      </c>
      <c r="AA11" s="243">
        <f>'1.Poradie vramci sportov'!AA11/4+'2.Body vramci sportov'!AA11/4+'3.Body vramci krajiny'!AA11/4+'4.Poradie vramci krajiny'!AA11/4</f>
        <v>0.20226601088369975</v>
      </c>
      <c r="AB11" s="243">
        <f>'1.Poradie vramci sportov'!AB11/4+'2.Body vramci sportov'!AB11/4+'3.Body vramci krajiny'!AB11/4+'4.Poradie vramci krajiny'!AB11/4</f>
        <v>0.2617562580962714</v>
      </c>
      <c r="AC11" s="243">
        <f>'1.Poradie vramci sportov'!AC11/4+'2.Body vramci sportov'!AC11/4+'3.Body vramci krajiny'!AC11/4+'4.Poradie vramci krajiny'!AC11/4</f>
        <v>0.21715987889317781</v>
      </c>
      <c r="AD11" s="243">
        <f>'1.Poradie vramci sportov'!AD11/4+'2.Body vramci sportov'!AD11/4+'3.Body vramci krajiny'!AD11/4+'4.Poradie vramci krajiny'!AD11/4</f>
        <v>0.27521631251941714</v>
      </c>
      <c r="AE11" s="243">
        <f>'1.Poradie vramci sportov'!AE11/4+'2.Body vramci sportov'!AE11/4+'3.Body vramci krajiny'!AE11/4+'4.Poradie vramci krajiny'!AE11/4</f>
        <v>0.10484854883323222</v>
      </c>
      <c r="AF11" s="243">
        <f>'1.Poradie vramci sportov'!AF11/4+'2.Body vramci sportov'!AF11/4+'3.Body vramci krajiny'!AF11/4+'4.Poradie vramci krajiny'!AF11/4</f>
        <v>0</v>
      </c>
      <c r="AG11" s="243">
        <f>'1.Poradie vramci sportov'!AG11/4+'2.Body vramci sportov'!AG11/4+'3.Body vramci krajiny'!AG11/4+'4.Poradie vramci krajiny'!AG11/4</f>
        <v>0.56549581005914362</v>
      </c>
      <c r="AH11" s="243">
        <f>'1.Poradie vramci sportov'!AH11/4+'2.Body vramci sportov'!AH11/4+'3.Body vramci krajiny'!AH11/4+'4.Poradie vramci krajiny'!AH11/4</f>
        <v>0.24749556465912576</v>
      </c>
      <c r="AI11" s="243">
        <f>'1.Poradie vramci sportov'!AI11/4+'2.Body vramci sportov'!AI11/4+'3.Body vramci krajiny'!AI11/4+'4.Poradie vramci krajiny'!AI11/4</f>
        <v>0.1714268812173721</v>
      </c>
      <c r="AJ11" s="243">
        <f>'1.Poradie vramci sportov'!AJ11/4+'2.Body vramci sportov'!AJ11/4+'3.Body vramci krajiny'!AJ11/4+'4.Poradie vramci krajiny'!AJ11/4</f>
        <v>0.63922312451481578</v>
      </c>
      <c r="AK11" s="243">
        <f>'1.Poradie vramci sportov'!AK11/4+'2.Body vramci sportov'!AK11/4+'3.Body vramci krajiny'!AK11/4+'4.Poradie vramci krajiny'!AK11/4</f>
        <v>0.32588238984251494</v>
      </c>
      <c r="AL11" s="243">
        <f>'1.Poradie vramci sportov'!AL11/4+'2.Body vramci sportov'!AL11/4+'3.Body vramci krajiny'!AL11/4+'4.Poradie vramci krajiny'!AL11/4</f>
        <v>0.22291013057567305</v>
      </c>
      <c r="AM11" s="243">
        <f>'1.Poradie vramci sportov'!AM11/4+'2.Body vramci sportov'!AM11/4+'3.Body vramci krajiny'!AM11/4+'4.Poradie vramci krajiny'!AM11/4</f>
        <v>0</v>
      </c>
      <c r="AN11" s="243">
        <f>'1.Poradie vramci sportov'!AN11/4+'2.Body vramci sportov'!AN11/4+'3.Body vramci krajiny'!AN11/4+'4.Poradie vramci krajiny'!AN11/4</f>
        <v>0.11420626141987378</v>
      </c>
      <c r="AO11" s="243">
        <f>'1.Poradie vramci sportov'!AO11/4+'2.Body vramci sportov'!AO11/4+'3.Body vramci krajiny'!AO11/4+'4.Poradie vramci krajiny'!AO11/4</f>
        <v>7.5232621328221075E-2</v>
      </c>
      <c r="AP11" s="243">
        <f>'1.Poradie vramci sportov'!AP11/4+'2.Body vramci sportov'!AP11/4+'3.Body vramci krajiny'!AP11/4+'4.Poradie vramci krajiny'!AP11/4</f>
        <v>0.23980273727346613</v>
      </c>
      <c r="AQ11" s="243">
        <f>'1.Poradie vramci sportov'!AQ11/4+'2.Body vramci sportov'!AQ11/4+'3.Body vramci krajiny'!AQ11/4+'4.Poradie vramci krajiny'!AQ11/4</f>
        <v>0.18702680926343557</v>
      </c>
      <c r="AR11" s="243">
        <f>'1.Poradie vramci sportov'!AR11/4+'2.Body vramci sportov'!AR11/4+'3.Body vramci krajiny'!AR11/4+'4.Poradie vramci krajiny'!AR11/4</f>
        <v>0.75127449989900907</v>
      </c>
      <c r="AS11" s="243">
        <f>'1.Poradie vramci sportov'!AS11/4+'2.Body vramci sportov'!AS11/4+'3.Body vramci krajiny'!AS11/4+'4.Poradie vramci krajiny'!AS11/4</f>
        <v>0.28962888377214979</v>
      </c>
      <c r="AT11" s="243">
        <f>'1.Poradie vramci sportov'!AT11/4+'2.Body vramci sportov'!AT11/4+'3.Body vramci krajiny'!AT11/4+'4.Poradie vramci krajiny'!AT11/4</f>
        <v>0.50793929287255368</v>
      </c>
      <c r="AU11" s="243">
        <f>'1.Poradie vramci sportov'!AU11/4+'2.Body vramci sportov'!AU11/4+'3.Body vramci krajiny'!AU11/4+'4.Poradie vramci krajiny'!AU11/4</f>
        <v>0.19278433611798504</v>
      </c>
      <c r="AV11" s="243">
        <f>'1.Poradie vramci sportov'!AV11/4+'2.Body vramci sportov'!AV11/4+'3.Body vramci krajiny'!AV11/4+'4.Poradie vramci krajiny'!AV11/4</f>
        <v>0</v>
      </c>
      <c r="AW11" s="243">
        <f>'1.Poradie vramci sportov'!AW11/4+'2.Body vramci sportov'!AW11/4+'3.Body vramci krajiny'!AW11/4+'4.Poradie vramci krajiny'!AW11/4</f>
        <v>0.16935285129765892</v>
      </c>
      <c r="AX11" s="243">
        <f>'1.Poradie vramci sportov'!AX11/4+'2.Body vramci sportov'!AX11/4+'3.Body vramci krajiny'!AX11/4+'4.Poradie vramci krajiny'!AX11/4</f>
        <v>0.49561517098577718</v>
      </c>
      <c r="AY11" s="243">
        <f>'1.Poradie vramci sportov'!AY11/4+'2.Body vramci sportov'!AY11/4+'3.Body vramci krajiny'!AY11/4+'4.Poradie vramci krajiny'!AY11/4</f>
        <v>0.16516552791899589</v>
      </c>
      <c r="AZ11" s="243">
        <f>'1.Poradie vramci sportov'!AZ11/4+'2.Body vramci sportov'!AZ11/4+'3.Body vramci krajiny'!AZ11/4+'4.Poradie vramci krajiny'!AZ11/4</f>
        <v>0</v>
      </c>
      <c r="BA11" s="243">
        <f>'1.Poradie vramci sportov'!BA11/4+'2.Body vramci sportov'!BA11/4+'3.Body vramci krajiny'!BA11/4+'4.Poradie vramci krajiny'!BA11/4</f>
        <v>0.26054116365602098</v>
      </c>
      <c r="BB11" s="243">
        <f>'1.Poradie vramci sportov'!BB11/4+'2.Body vramci sportov'!BB11/4+'3.Body vramci krajiny'!BB11/4+'4.Poradie vramci krajiny'!BB11/4</f>
        <v>7.5358841898959986E-2</v>
      </c>
      <c r="BC11" s="243">
        <f>'1.Poradie vramci sportov'!BC11/4+'2.Body vramci sportov'!BC11/4+'3.Body vramci krajiny'!BC11/4+'4.Poradie vramci krajiny'!BC11/4</f>
        <v>0.214850546828107</v>
      </c>
      <c r="BD11" s="243">
        <f>'1.Poradie vramci sportov'!BD11/4+'2.Body vramci sportov'!BD11/4+'3.Body vramci krajiny'!BD11/4+'4.Poradie vramci krajiny'!BD11/4</f>
        <v>0</v>
      </c>
      <c r="BE11" s="243">
        <f>'1.Poradie vramci sportov'!BE11/4+'2.Body vramci sportov'!BE11/4+'3.Body vramci krajiny'!BE11/4+'4.Poradie vramci krajiny'!BE11/4</f>
        <v>0.26394989914243938</v>
      </c>
      <c r="BF11" s="243">
        <f>'1.Poradie vramci sportov'!BF11/4+'2.Body vramci sportov'!BF11/4+'3.Body vramci krajiny'!BF11/4+'4.Poradie vramci krajiny'!BF11/4</f>
        <v>0.24357658074423208</v>
      </c>
      <c r="BG11" s="243">
        <f>'1.Poradie vramci sportov'!BG11/4+'2.Body vramci sportov'!BG11/4+'3.Body vramci krajiny'!BG11/4+'4.Poradie vramci krajiny'!BG11/4</f>
        <v>0.11975352082056882</v>
      </c>
      <c r="BH11" s="243">
        <f>'1.Poradie vramci sportov'!BH11/4+'2.Body vramci sportov'!BH11/4+'3.Body vramci krajiny'!BH11/4+'4.Poradie vramci krajiny'!BH11/4</f>
        <v>0.26660560210213335</v>
      </c>
      <c r="BI11" s="243">
        <f>'1.Poradie vramci sportov'!BI11/4+'2.Body vramci sportov'!BI11/4+'3.Body vramci krajiny'!BI11/4+'4.Poradie vramci krajiny'!BI11/4</f>
        <v>0.424409356416179</v>
      </c>
      <c r="BJ11" s="243">
        <f>'1.Poradie vramci sportov'!BJ11/4+'2.Body vramci sportov'!BJ11/4+'3.Body vramci krajiny'!BJ11/4+'4.Poradie vramci krajiny'!BJ11/4</f>
        <v>0.15486595059731142</v>
      </c>
      <c r="BK11" s="243">
        <f>'1.Poradie vramci sportov'!BK11/4+'2.Body vramci sportov'!BK11/4+'3.Body vramci krajiny'!BK11/4+'4.Poradie vramci krajiny'!BK11/4</f>
        <v>0</v>
      </c>
      <c r="BL11" s="243">
        <f>'1.Poradie vramci sportov'!BL11/4+'2.Body vramci sportov'!BL11/4+'3.Body vramci krajiny'!BL11/4+'4.Poradie vramci krajiny'!BL11/4</f>
        <v>0.21392701880590645</v>
      </c>
      <c r="BM11" s="243">
        <f>'1.Poradie vramci sportov'!BM11/4+'2.Body vramci sportov'!BM11/4+'3.Body vramci krajiny'!BM11/4+'4.Poradie vramci krajiny'!BM11/4</f>
        <v>0</v>
      </c>
      <c r="BN11" s="243">
        <f>'1.Poradie vramci sportov'!BN11/4+'2.Body vramci sportov'!BN11/4+'3.Body vramci krajiny'!BN11/4+'4.Poradie vramci krajiny'!BN11/4</f>
        <v>0.19651479173084621</v>
      </c>
      <c r="BO11" s="243">
        <f>'1.Poradie vramci sportov'!BO11/4+'2.Body vramci sportov'!BO11/4+'3.Body vramci krajiny'!BO11/4+'4.Poradie vramci krajiny'!BO11/4</f>
        <v>0.37623731358962009</v>
      </c>
      <c r="BP11" s="243">
        <f>'1.Poradie vramci sportov'!BP11/4+'2.Body vramci sportov'!BP11/4+'3.Body vramci krajiny'!BP11/4+'4.Poradie vramci krajiny'!BP11/4</f>
        <v>0.23767067790948959</v>
      </c>
      <c r="BQ11" s="243">
        <f>'1.Poradie vramci sportov'!BQ11/4+'2.Body vramci sportov'!BQ11/4+'3.Body vramci krajiny'!BQ11/4+'4.Poradie vramci krajiny'!BQ11/4</f>
        <v>0.17970756365612417</v>
      </c>
      <c r="BR11" s="243">
        <f>'1.Poradie vramci sportov'!BR11/4+'2.Body vramci sportov'!BR11/4+'3.Body vramci krajiny'!BR11/4+'4.Poradie vramci krajiny'!BR11/4</f>
        <v>0.19391365738168234</v>
      </c>
      <c r="BS11" s="243">
        <f>'1.Poradie vramci sportov'!BS11/4+'2.Body vramci sportov'!BS11/4+'3.Body vramci krajiny'!BS11/4+'4.Poradie vramci krajiny'!BS11/4</f>
        <v>0</v>
      </c>
      <c r="BT11" s="243">
        <f>'1.Poradie vramci sportov'!BT11/4+'2.Body vramci sportov'!BT11/4+'3.Body vramci krajiny'!BT11/4+'4.Poradie vramci krajiny'!BT11/4</f>
        <v>0.1193524252150808</v>
      </c>
      <c r="BU11" s="243">
        <f>'1.Poradie vramci sportov'!BU11/4+'2.Body vramci sportov'!BU11/4+'3.Body vramci krajiny'!BU11/4+'4.Poradie vramci krajiny'!BU11/4</f>
        <v>0.10909940072706588</v>
      </c>
      <c r="BV11" s="243">
        <f>'1.Poradie vramci sportov'!BV11/4+'2.Body vramci sportov'!BV11/4+'3.Body vramci krajiny'!BV11/4+'4.Poradie vramci krajiny'!BV11/4</f>
        <v>0</v>
      </c>
      <c r="BW11" s="243">
        <f>'1.Poradie vramci sportov'!BW11/4+'2.Body vramci sportov'!BW11/4+'3.Body vramci krajiny'!BW11/4+'4.Poradie vramci krajiny'!BW11/4</f>
        <v>0</v>
      </c>
      <c r="BX11" s="243">
        <f>'1.Poradie vramci sportov'!BX11/4+'2.Body vramci sportov'!BX11/4+'3.Body vramci krajiny'!BX11/4+'4.Poradie vramci krajiny'!BX11/4</f>
        <v>4.3042949851570006E-2</v>
      </c>
      <c r="BY11" s="243">
        <f>'1.Poradie vramci sportov'!BY11/4+'2.Body vramci sportov'!BY11/4+'3.Body vramci krajiny'!BY11/4+'4.Poradie vramci krajiny'!BY11/4</f>
        <v>0.33279788212942019</v>
      </c>
      <c r="BZ11" s="243">
        <f>'1.Poradie vramci sportov'!BZ11/4+'2.Body vramci sportov'!BZ11/4+'3.Body vramci krajiny'!BZ11/4+'4.Poradie vramci krajiny'!BZ11/4</f>
        <v>0</v>
      </c>
      <c r="CA11" s="243">
        <f>'1.Poradie vramci sportov'!CA11/4+'2.Body vramci sportov'!CA11/4+'3.Body vramci krajiny'!CA11/4+'4.Poradie vramci krajiny'!CA11/4</f>
        <v>0.12822857817647759</v>
      </c>
      <c r="CB11" s="243">
        <f>'1.Poradie vramci sportov'!CB11/4+'2.Body vramci sportov'!CB11/4+'3.Body vramci krajiny'!CB11/4+'4.Poradie vramci krajiny'!CB11/4</f>
        <v>0</v>
      </c>
      <c r="CC11" s="243">
        <f>'1.Poradie vramci sportov'!CC11/4+'2.Body vramci sportov'!CC11/4+'3.Body vramci krajiny'!CC11/4+'4.Poradie vramci krajiny'!CC11/4</f>
        <v>0</v>
      </c>
      <c r="CD11" s="243">
        <f>'1.Poradie vramci sportov'!CD11/4+'2.Body vramci sportov'!CD11/4+'3.Body vramci krajiny'!CD11/4+'4.Poradie vramci krajiny'!CD11/4</f>
        <v>0.24807916177822822</v>
      </c>
      <c r="CE11" s="243">
        <f>'1.Poradie vramci sportov'!CE11/4+'2.Body vramci sportov'!CE11/4+'3.Body vramci krajiny'!CE11/4+'4.Poradie vramci krajiny'!CE11/4</f>
        <v>0.26407861925487969</v>
      </c>
      <c r="CF11" s="243">
        <f>'1.Poradie vramci sportov'!CF11/4+'2.Body vramci sportov'!CF11/4+'3.Body vramci krajiny'!CF11/4+'4.Poradie vramci krajiny'!CF11/4</f>
        <v>0</v>
      </c>
      <c r="CG11" s="243">
        <f>'1.Poradie vramci sportov'!CG11/4+'2.Body vramci sportov'!CG11/4+'3.Body vramci krajiny'!CG11/4+'4.Poradie vramci krajiny'!CG11/4</f>
        <v>0.22791484011860078</v>
      </c>
      <c r="CH11" s="243">
        <f>'1.Poradie vramci sportov'!CH11/4+'2.Body vramci sportov'!CH11/4+'3.Body vramci krajiny'!CH11/4+'4.Poradie vramci krajiny'!CH11/4</f>
        <v>0.25653798949708267</v>
      </c>
      <c r="CI11" s="243">
        <f>'1.Poradie vramci sportov'!CI11/4+'2.Body vramci sportov'!CI11/4+'3.Body vramci krajiny'!CI11/4+'4.Poradie vramci krajiny'!CI11/4</f>
        <v>0.15313098199826583</v>
      </c>
      <c r="CJ11" s="243">
        <f>'1.Poradie vramci sportov'!CJ11/4+'2.Body vramci sportov'!CJ11/4+'3.Body vramci krajiny'!CJ11/4+'4.Poradie vramci krajiny'!CJ11/4</f>
        <v>0.17059104122865898</v>
      </c>
      <c r="CK11" s="243">
        <f>'1.Poradie vramci sportov'!CK11/4+'2.Body vramci sportov'!CK11/4+'3.Body vramci krajiny'!CK11/4+'4.Poradie vramci krajiny'!CK11/4</f>
        <v>0.29140177560112424</v>
      </c>
      <c r="CL11" s="243">
        <f>'1.Poradie vramci sportov'!CL11/4+'2.Body vramci sportov'!CL11/4+'3.Body vramci krajiny'!CL11/4+'4.Poradie vramci krajiny'!CL11/4</f>
        <v>0.87997369083418253</v>
      </c>
      <c r="CM11" s="243">
        <f>'1.Poradie vramci sportov'!CM11/4+'2.Body vramci sportov'!CM11/4+'3.Body vramci krajiny'!CM11/4+'4.Poradie vramci krajiny'!CM11/4</f>
        <v>0.27581249725783041</v>
      </c>
      <c r="CN11" s="243">
        <f>'1.Poradie vramci sportov'!CN11/4+'2.Body vramci sportov'!CN11/4+'3.Body vramci krajiny'!CN11/4+'4.Poradie vramci krajiny'!CN11/4</f>
        <v>0.28426471038913198</v>
      </c>
      <c r="CO11" s="243">
        <f>'1.Poradie vramci sportov'!CO11/4+'2.Body vramci sportov'!CO11/4+'3.Body vramci krajiny'!CO11/4+'4.Poradie vramci krajiny'!CO11/4</f>
        <v>0.26338033215452961</v>
      </c>
      <c r="CP11" s="243">
        <f>'1.Poradie vramci sportov'!CP11/4+'2.Body vramci sportov'!CP11/4+'3.Body vramci krajiny'!CP11/4+'4.Poradie vramci krajiny'!CP11/4</f>
        <v>0</v>
      </c>
      <c r="CQ11" s="243">
        <f>'1.Poradie vramci sportov'!CQ11/4+'2.Body vramci sportov'!CQ11/4+'3.Body vramci krajiny'!CQ11/4+'4.Poradie vramci krajiny'!CQ11/4</f>
        <v>0.40568468730518742</v>
      </c>
      <c r="CR11" s="243">
        <f>'1.Poradie vramci sportov'!CR11/4+'2.Body vramci sportov'!CR11/4+'3.Body vramci krajiny'!CR11/4+'4.Poradie vramci krajiny'!CR11/4</f>
        <v>0.34677246128616007</v>
      </c>
      <c r="CS11" s="243">
        <f>'1.Poradie vramci sportov'!CS11/4+'2.Body vramci sportov'!CS11/4+'3.Body vramci krajiny'!CS11/4+'4.Poradie vramci krajiny'!CS11/4</f>
        <v>0</v>
      </c>
      <c r="CT11" s="243">
        <f>'1.Poradie vramci sportov'!CT11/4+'2.Body vramci sportov'!CT11/4+'3.Body vramci krajiny'!CT11/4+'4.Poradie vramci krajiny'!CT11/4</f>
        <v>0.12419449466776943</v>
      </c>
      <c r="CU11" s="243">
        <f>'1.Poradie vramci sportov'!CU11/4+'2.Body vramci sportov'!CU11/4+'3.Body vramci krajiny'!CU11/4+'4.Poradie vramci krajiny'!CU11/4</f>
        <v>0</v>
      </c>
      <c r="CV11" s="243">
        <f>'1.Poradie vramci sportov'!CV11/4+'2.Body vramci sportov'!CV11/4+'3.Body vramci krajiny'!CV11/4+'4.Poradie vramci krajiny'!CV11/4</f>
        <v>0.30565081593504834</v>
      </c>
      <c r="CW11" s="243">
        <f>'1.Poradie vramci sportov'!CW11/4+'2.Body vramci sportov'!CW11/4+'3.Body vramci krajiny'!CW11/4+'4.Poradie vramci krajiny'!CW11/4</f>
        <v>0</v>
      </c>
      <c r="CX11" s="243">
        <f>'1.Poradie vramci sportov'!CX11/4+'2.Body vramci sportov'!CX11/4+'3.Body vramci krajiny'!CX11/4+'4.Poradie vramci krajiny'!CX11/4</f>
        <v>0.215993180047758</v>
      </c>
      <c r="CY11" s="243">
        <f>'1.Poradie vramci sportov'!CY11/4+'2.Body vramci sportov'!CY11/4+'3.Body vramci krajiny'!CY11/4+'4.Poradie vramci krajiny'!CY11/4</f>
        <v>0.99264645301186283</v>
      </c>
      <c r="CZ11" s="243">
        <f>'1.Poradie vramci sportov'!CZ11/4+'2.Body vramci sportov'!CZ11/4+'3.Body vramci krajiny'!CZ11/4+'4.Poradie vramci krajiny'!CZ11/4</f>
        <v>0.45501846930437667</v>
      </c>
      <c r="DA11" s="243">
        <f>'1.Poradie vramci sportov'!DA11/4+'2.Body vramci sportov'!DA11/4+'3.Body vramci krajiny'!DA11/4+'4.Poradie vramci krajiny'!DA11/4</f>
        <v>0.28188961141066143</v>
      </c>
      <c r="DB11" s="243">
        <f>'1.Poradie vramci sportov'!DB11/4+'2.Body vramci sportov'!DB11/4+'3.Body vramci krajiny'!DB11/4+'4.Poradie vramci krajiny'!DB11/4</f>
        <v>0.22032163721388456</v>
      </c>
      <c r="DC11" s="243">
        <f>'1.Poradie vramci sportov'!DC11/4+'2.Body vramci sportov'!DC11/4+'3.Body vramci krajiny'!DC11/4+'4.Poradie vramci krajiny'!DC11/4</f>
        <v>0.31487384904660642</v>
      </c>
      <c r="DD11" s="243">
        <f>'1.Poradie vramci sportov'!DD11/4+'2.Body vramci sportov'!DD11/4+'3.Body vramci krajiny'!DD11/4+'4.Poradie vramci krajiny'!DD11/4</f>
        <v>0.17351936247344513</v>
      </c>
      <c r="DE11" s="243">
        <f>'1.Poradie vramci sportov'!DE11/4+'2.Body vramci sportov'!DE11/4+'3.Body vramci krajiny'!DE11/4+'4.Poradie vramci krajiny'!DE11/4</f>
        <v>0.72893584618313356</v>
      </c>
      <c r="DF11" s="243">
        <f>'1.Poradie vramci sportov'!DF11/4+'2.Body vramci sportov'!DF11/4+'3.Body vramci krajiny'!DF11/4+'4.Poradie vramci krajiny'!DF11/4</f>
        <v>0</v>
      </c>
      <c r="DG11" s="243">
        <f>'1.Poradie vramci sportov'!DG11/4+'2.Body vramci sportov'!DG11/4+'3.Body vramci krajiny'!DG11/4+'4.Poradie vramci krajiny'!DG11/4</f>
        <v>0.86796474035525439</v>
      </c>
      <c r="DH11" s="243">
        <f>'1.Poradie vramci sportov'!DH11/4+'2.Body vramci sportov'!DH11/4+'3.Body vramci krajiny'!DH11/4+'4.Poradie vramci krajiny'!DH11/4</f>
        <v>0.28908342300680845</v>
      </c>
      <c r="DI11" s="243">
        <f>'1.Poradie vramci sportov'!DI11/4+'2.Body vramci sportov'!DI11/4+'3.Body vramci krajiny'!DI11/4+'4.Poradie vramci krajiny'!DI11/4</f>
        <v>0.76135776759718787</v>
      </c>
      <c r="DJ11" s="417"/>
      <c r="DK11" s="418">
        <f t="shared" si="0"/>
        <v>27.360077326905191</v>
      </c>
    </row>
    <row r="12" spans="1:117" ht="14.25" customHeight="1" x14ac:dyDescent="0.25">
      <c r="A12" s="239" t="s">
        <v>14</v>
      </c>
      <c r="B12" s="243">
        <f>'1.Poradie vramci sportov'!B12/4+'2.Body vramci sportov'!B12/4+'3.Body vramci krajiny'!B12/4+'4.Poradie vramci krajiny'!B12/4</f>
        <v>0.15538346728724928</v>
      </c>
      <c r="C12" s="243">
        <f>'1.Poradie vramci sportov'!C12/4+'2.Body vramci sportov'!C12/4+'3.Body vramci krajiny'!C12/4+'4.Poradie vramci krajiny'!C12/4</f>
        <v>0.24898946383302695</v>
      </c>
      <c r="D12" s="243">
        <f>'1.Poradie vramci sportov'!D12/4+'2.Body vramci sportov'!D12/4+'3.Body vramci krajiny'!D12/4+'4.Poradie vramci krajiny'!D12/4</f>
        <v>0.22051596333281154</v>
      </c>
      <c r="E12" s="243">
        <f>'1.Poradie vramci sportov'!E12/4+'2.Body vramci sportov'!E12/4+'3.Body vramci krajiny'!E12/4+'4.Poradie vramci krajiny'!E12/4</f>
        <v>0.27453508246895025</v>
      </c>
      <c r="F12" s="243">
        <f>'1.Poradie vramci sportov'!F12/4+'2.Body vramci sportov'!F12/4+'3.Body vramci krajiny'!F12/4+'4.Poradie vramci krajiny'!F12/4</f>
        <v>6.3938935256753079E-2</v>
      </c>
      <c r="G12" s="243">
        <f>'1.Poradie vramci sportov'!G12/4+'2.Body vramci sportov'!G12/4+'3.Body vramci krajiny'!G12/4+'4.Poradie vramci krajiny'!G12/4</f>
        <v>0.20718021358818955</v>
      </c>
      <c r="H12" s="243">
        <f>'1.Poradie vramci sportov'!H12/4+'2.Body vramci sportov'!H12/4+'3.Body vramci krajiny'!H12/4+'4.Poradie vramci krajiny'!H12/4</f>
        <v>0</v>
      </c>
      <c r="I12" s="243">
        <f>'1.Poradie vramci sportov'!I12/4+'2.Body vramci sportov'!I12/4+'3.Body vramci krajiny'!I12/4+'4.Poradie vramci krajiny'!I12/4</f>
        <v>0.19020565749854809</v>
      </c>
      <c r="J12" s="243">
        <f>'1.Poradie vramci sportov'!J12/4+'2.Body vramci sportov'!J12/4+'3.Body vramci krajiny'!J12/4+'4.Poradie vramci krajiny'!J12/4</f>
        <v>0.36664191823152636</v>
      </c>
      <c r="K12" s="243">
        <f>'1.Poradie vramci sportov'!K12/4+'2.Body vramci sportov'!K12/4+'3.Body vramci krajiny'!K12/4+'4.Poradie vramci krajiny'!K12/4</f>
        <v>0</v>
      </c>
      <c r="L12" s="243">
        <f>'1.Poradie vramci sportov'!L12/4+'2.Body vramci sportov'!L12/4+'3.Body vramci krajiny'!L12/4+'4.Poradie vramci krajiny'!L12/4</f>
        <v>4.9284322860148992E-2</v>
      </c>
      <c r="M12" s="243">
        <f>'1.Poradie vramci sportov'!M12/4+'2.Body vramci sportov'!M12/4+'3.Body vramci krajiny'!M12/4+'4.Poradie vramci krajiny'!M12/4</f>
        <v>0.22206820385074083</v>
      </c>
      <c r="N12" s="243">
        <f>'1.Poradie vramci sportov'!N12/4+'2.Body vramci sportov'!N12/4+'3.Body vramci krajiny'!N12/4+'4.Poradie vramci krajiny'!N12/4</f>
        <v>0</v>
      </c>
      <c r="O12" s="243">
        <f>'1.Poradie vramci sportov'!O12/4+'2.Body vramci sportov'!O12/4+'3.Body vramci krajiny'!O12/4+'4.Poradie vramci krajiny'!O12/4</f>
        <v>5.8562603264352156E-2</v>
      </c>
      <c r="P12" s="243">
        <f>'1.Poradie vramci sportov'!P12/4+'2.Body vramci sportov'!P12/4+'3.Body vramci krajiny'!P12/4+'4.Poradie vramci krajiny'!P12/4</f>
        <v>0.18763463100392772</v>
      </c>
      <c r="Q12" s="243">
        <f>'1.Poradie vramci sportov'!Q12/4+'2.Body vramci sportov'!Q12/4+'3.Body vramci krajiny'!Q12/4+'4.Poradie vramci krajiny'!Q12/4</f>
        <v>0</v>
      </c>
      <c r="R12" s="243">
        <f>'1.Poradie vramci sportov'!R12/4+'2.Body vramci sportov'!R12/4+'3.Body vramci krajiny'!R12/4+'4.Poradie vramci krajiny'!R12/4</f>
        <v>0.11773216230217363</v>
      </c>
      <c r="S12" s="243">
        <f>'1.Poradie vramci sportov'!S12/4+'2.Body vramci sportov'!S12/4+'3.Body vramci krajiny'!S12/4+'4.Poradie vramci krajiny'!S12/4</f>
        <v>0.13714805033991079</v>
      </c>
      <c r="T12" s="243">
        <f>'1.Poradie vramci sportov'!T12/4+'2.Body vramci sportov'!T12/4+'3.Body vramci krajiny'!T12/4+'4.Poradie vramci krajiny'!T12/4</f>
        <v>0.24607949726170592</v>
      </c>
      <c r="U12" s="243">
        <f>'1.Poradie vramci sportov'!U12/4+'2.Body vramci sportov'!U12/4+'3.Body vramci krajiny'!U12/4+'4.Poradie vramci krajiny'!U12/4</f>
        <v>0.21253206296197522</v>
      </c>
      <c r="V12" s="243">
        <f>'1.Poradie vramci sportov'!V12/4+'2.Body vramci sportov'!V12/4+'3.Body vramci krajiny'!V12/4+'4.Poradie vramci krajiny'!V12/4</f>
        <v>0.26033330845191799</v>
      </c>
      <c r="W12" s="243">
        <f>'1.Poradie vramci sportov'!W12/4+'2.Body vramci sportov'!W12/4+'3.Body vramci krajiny'!W12/4+'4.Poradie vramci krajiny'!W12/4</f>
        <v>0.13074111549227152</v>
      </c>
      <c r="X12" s="243">
        <f>'1.Poradie vramci sportov'!X12/4+'2.Body vramci sportov'!X12/4+'3.Body vramci krajiny'!X12/4+'4.Poradie vramci krajiny'!X12/4</f>
        <v>0</v>
      </c>
      <c r="Y12" s="243">
        <f>'1.Poradie vramci sportov'!Y12/4+'2.Body vramci sportov'!Y12/4+'3.Body vramci krajiny'!Y12/4+'4.Poradie vramci krajiny'!Y12/4</f>
        <v>3.3453886795313609E-2</v>
      </c>
      <c r="Z12" s="243">
        <f>'1.Poradie vramci sportov'!Z12/4+'2.Body vramci sportov'!Z12/4+'3.Body vramci krajiny'!Z12/4+'4.Poradie vramci krajiny'!Z12/4</f>
        <v>0.18980277077842048</v>
      </c>
      <c r="AA12" s="243">
        <f>'1.Poradie vramci sportov'!AA12/4+'2.Body vramci sportov'!AA12/4+'3.Body vramci krajiny'!AA12/4+'4.Poradie vramci krajiny'!AA12/4</f>
        <v>0.24353346819918395</v>
      </c>
      <c r="AB12" s="243">
        <f>'1.Poradie vramci sportov'!AB12/4+'2.Body vramci sportov'!AB12/4+'3.Body vramci krajiny'!AB12/4+'4.Poradie vramci krajiny'!AB12/4</f>
        <v>0.23732722604427964</v>
      </c>
      <c r="AC12" s="243">
        <f>'1.Poradie vramci sportov'!AC12/4+'2.Body vramci sportov'!AC12/4+'3.Body vramci krajiny'!AC12/4+'4.Poradie vramci krajiny'!AC12/4</f>
        <v>0.26392508406466303</v>
      </c>
      <c r="AD12" s="243">
        <f>'1.Poradie vramci sportov'!AD12/4+'2.Body vramci sportov'!AD12/4+'3.Body vramci krajiny'!AD12/4+'4.Poradie vramci krajiny'!AD12/4</f>
        <v>0.25787901648558043</v>
      </c>
      <c r="AE12" s="243">
        <f>'1.Poradie vramci sportov'!AE12/4+'2.Body vramci sportov'!AE12/4+'3.Body vramci krajiny'!AE12/4+'4.Poradie vramci krajiny'!AE12/4</f>
        <v>0.2056211709980465</v>
      </c>
      <c r="AF12" s="243">
        <f>'1.Poradie vramci sportov'!AF12/4+'2.Body vramci sportov'!AF12/4+'3.Body vramci krajiny'!AF12/4+'4.Poradie vramci krajiny'!AF12/4</f>
        <v>0</v>
      </c>
      <c r="AG12" s="243">
        <f>'1.Poradie vramci sportov'!AG12/4+'2.Body vramci sportov'!AG12/4+'3.Body vramci krajiny'!AG12/4+'4.Poradie vramci krajiny'!AG12/4</f>
        <v>0</v>
      </c>
      <c r="AH12" s="243">
        <f>'1.Poradie vramci sportov'!AH12/4+'2.Body vramci sportov'!AH12/4+'3.Body vramci krajiny'!AH12/4+'4.Poradie vramci krajiny'!AH12/4</f>
        <v>0</v>
      </c>
      <c r="AI12" s="243">
        <f>'1.Poradie vramci sportov'!AI12/4+'2.Body vramci sportov'!AI12/4+'3.Body vramci krajiny'!AI12/4+'4.Poradie vramci krajiny'!AI12/4</f>
        <v>0.28407737018878432</v>
      </c>
      <c r="AJ12" s="243">
        <f>'1.Poradie vramci sportov'!AJ12/4+'2.Body vramci sportov'!AJ12/4+'3.Body vramci krajiny'!AJ12/4+'4.Poradie vramci krajiny'!AJ12/4</f>
        <v>0.40092177137553064</v>
      </c>
      <c r="AK12" s="243">
        <f>'1.Poradie vramci sportov'!AK12/4+'2.Body vramci sportov'!AK12/4+'3.Body vramci krajiny'!AK12/4+'4.Poradie vramci krajiny'!AK12/4</f>
        <v>0.15432026568423196</v>
      </c>
      <c r="AL12" s="243">
        <f>'1.Poradie vramci sportov'!AL12/4+'2.Body vramci sportov'!AL12/4+'3.Body vramci krajiny'!AL12/4+'4.Poradie vramci krajiny'!AL12/4</f>
        <v>6.4909049354256898E-2</v>
      </c>
      <c r="AM12" s="243">
        <f>'1.Poradie vramci sportov'!AM12/4+'2.Body vramci sportov'!AM12/4+'3.Body vramci krajiny'!AM12/4+'4.Poradie vramci krajiny'!AM12/4</f>
        <v>9.5523792625710854E-2</v>
      </c>
      <c r="AN12" s="243">
        <f>'1.Poradie vramci sportov'!AN12/4+'2.Body vramci sportov'!AN12/4+'3.Body vramci krajiny'!AN12/4+'4.Poradie vramci krajiny'!AN12/4</f>
        <v>0.25107564993809411</v>
      </c>
      <c r="AO12" s="243">
        <f>'1.Poradie vramci sportov'!AO12/4+'2.Body vramci sportov'!AO12/4+'3.Body vramci krajiny'!AO12/4+'4.Poradie vramci krajiny'!AO12/4</f>
        <v>0.22634646606596931</v>
      </c>
      <c r="AP12" s="243">
        <f>'1.Poradie vramci sportov'!AP12/4+'2.Body vramci sportov'!AP12/4+'3.Body vramci krajiny'!AP12/4+'4.Poradie vramci krajiny'!AP12/4</f>
        <v>0.27705072807097531</v>
      </c>
      <c r="AQ12" s="243">
        <f>'1.Poradie vramci sportov'!AQ12/4+'2.Body vramci sportov'!AQ12/4+'3.Body vramci krajiny'!AQ12/4+'4.Poradie vramci krajiny'!AQ12/4</f>
        <v>0</v>
      </c>
      <c r="AR12" s="243">
        <f>'1.Poradie vramci sportov'!AR12/4+'2.Body vramci sportov'!AR12/4+'3.Body vramci krajiny'!AR12/4+'4.Poradie vramci krajiny'!AR12/4</f>
        <v>0.10841891145846215</v>
      </c>
      <c r="AS12" s="243">
        <f>'1.Poradie vramci sportov'!AS12/4+'2.Body vramci sportov'!AS12/4+'3.Body vramci krajiny'!AS12/4+'4.Poradie vramci krajiny'!AS12/4</f>
        <v>0.27335474264163195</v>
      </c>
      <c r="AT12" s="243">
        <f>'1.Poradie vramci sportov'!AT12/4+'2.Body vramci sportov'!AT12/4+'3.Body vramci krajiny'!AT12/4+'4.Poradie vramci krajiny'!AT12/4</f>
        <v>0.16772032347279561</v>
      </c>
      <c r="AU12" s="243">
        <f>'1.Poradie vramci sportov'!AU12/4+'2.Body vramci sportov'!AU12/4+'3.Body vramci krajiny'!AU12/4+'4.Poradie vramci krajiny'!AU12/4</f>
        <v>1</v>
      </c>
      <c r="AV12" s="243">
        <f>'1.Poradie vramci sportov'!AV12/4+'2.Body vramci sportov'!AV12/4+'3.Body vramci krajiny'!AV12/4+'4.Poradie vramci krajiny'!AV12/4</f>
        <v>0</v>
      </c>
      <c r="AW12" s="243">
        <f>'1.Poradie vramci sportov'!AW12/4+'2.Body vramci sportov'!AW12/4+'3.Body vramci krajiny'!AW12/4+'4.Poradie vramci krajiny'!AW12/4</f>
        <v>0.13250854648879998</v>
      </c>
      <c r="AX12" s="243">
        <f>'1.Poradie vramci sportov'!AX12/4+'2.Body vramci sportov'!AX12/4+'3.Body vramci krajiny'!AX12/4+'4.Poradie vramci krajiny'!AX12/4</f>
        <v>0.23470155180718655</v>
      </c>
      <c r="AY12" s="243">
        <f>'1.Poradie vramci sportov'!AY12/4+'2.Body vramci sportov'!AY12/4+'3.Body vramci krajiny'!AY12/4+'4.Poradie vramci krajiny'!AY12/4</f>
        <v>0.23786326533189084</v>
      </c>
      <c r="AZ12" s="243">
        <f>'1.Poradie vramci sportov'!AZ12/4+'2.Body vramci sportov'!AZ12/4+'3.Body vramci krajiny'!AZ12/4+'4.Poradie vramci krajiny'!AZ12/4</f>
        <v>0</v>
      </c>
      <c r="BA12" s="243">
        <f>'1.Poradie vramci sportov'!BA12/4+'2.Body vramci sportov'!BA12/4+'3.Body vramci krajiny'!BA12/4+'4.Poradie vramci krajiny'!BA12/4</f>
        <v>0.15599395161162299</v>
      </c>
      <c r="BB12" s="243">
        <f>'1.Poradie vramci sportov'!BB12/4+'2.Body vramci sportov'!BB12/4+'3.Body vramci krajiny'!BB12/4+'4.Poradie vramci krajiny'!BB12/4</f>
        <v>0.14769981685038558</v>
      </c>
      <c r="BC12" s="243">
        <f>'1.Poradie vramci sportov'!BC12/4+'2.Body vramci sportov'!BC12/4+'3.Body vramci krajiny'!BC12/4+'4.Poradie vramci krajiny'!BC12/4</f>
        <v>0</v>
      </c>
      <c r="BD12" s="243">
        <f>'1.Poradie vramci sportov'!BD12/4+'2.Body vramci sportov'!BD12/4+'3.Body vramci krajiny'!BD12/4+'4.Poradie vramci krajiny'!BD12/4</f>
        <v>0</v>
      </c>
      <c r="BE12" s="243">
        <f>'1.Poradie vramci sportov'!BE12/4+'2.Body vramci sportov'!BE12/4+'3.Body vramci krajiny'!BE12/4+'4.Poradie vramci krajiny'!BE12/4</f>
        <v>0.1857698015431318</v>
      </c>
      <c r="BF12" s="243">
        <f>'1.Poradie vramci sportov'!BF12/4+'2.Body vramci sportov'!BF12/4+'3.Body vramci krajiny'!BF12/4+'4.Poradie vramci krajiny'!BF12/4</f>
        <v>5.2056311829040955E-2</v>
      </c>
      <c r="BG12" s="243">
        <f>'1.Poradie vramci sportov'!BG12/4+'2.Body vramci sportov'!BG12/4+'3.Body vramci krajiny'!BG12/4+'4.Poradie vramci krajiny'!BG12/4</f>
        <v>0.18059327840515343</v>
      </c>
      <c r="BH12" s="243">
        <f>'1.Poradie vramci sportov'!BH12/4+'2.Body vramci sportov'!BH12/4+'3.Body vramci krajiny'!BH12/4+'4.Poradie vramci krajiny'!BH12/4</f>
        <v>0.17930176159419459</v>
      </c>
      <c r="BI12" s="243">
        <f>'1.Poradie vramci sportov'!BI12/4+'2.Body vramci sportov'!BI12/4+'3.Body vramci krajiny'!BI12/4+'4.Poradie vramci krajiny'!BI12/4</f>
        <v>0</v>
      </c>
      <c r="BJ12" s="243">
        <f>'1.Poradie vramci sportov'!BJ12/4+'2.Body vramci sportov'!BJ12/4+'3.Body vramci krajiny'!BJ12/4+'4.Poradie vramci krajiny'!BJ12/4</f>
        <v>8.9138131432978565E-2</v>
      </c>
      <c r="BK12" s="243">
        <f>'1.Poradie vramci sportov'!BK12/4+'2.Body vramci sportov'!BK12/4+'3.Body vramci krajiny'!BK12/4+'4.Poradie vramci krajiny'!BK12/4</f>
        <v>0.32663012022602561</v>
      </c>
      <c r="BL12" s="243">
        <f>'1.Poradie vramci sportov'!BL12/4+'2.Body vramci sportov'!BL12/4+'3.Body vramci krajiny'!BL12/4+'4.Poradie vramci krajiny'!BL12/4</f>
        <v>0.13924648143091267</v>
      </c>
      <c r="BM12" s="243">
        <f>'1.Poradie vramci sportov'!BM12/4+'2.Body vramci sportov'!BM12/4+'3.Body vramci krajiny'!BM12/4+'4.Poradie vramci krajiny'!BM12/4</f>
        <v>0</v>
      </c>
      <c r="BN12" s="243">
        <f>'1.Poradie vramci sportov'!BN12/4+'2.Body vramci sportov'!BN12/4+'3.Body vramci krajiny'!BN12/4+'4.Poradie vramci krajiny'!BN12/4</f>
        <v>0.20890848663440018</v>
      </c>
      <c r="BO12" s="243">
        <f>'1.Poradie vramci sportov'!BO12/4+'2.Body vramci sportov'!BO12/4+'3.Body vramci krajiny'!BO12/4+'4.Poradie vramci krajiny'!BO12/4</f>
        <v>0.17925690128393865</v>
      </c>
      <c r="BP12" s="243">
        <f>'1.Poradie vramci sportov'!BP12/4+'2.Body vramci sportov'!BP12/4+'3.Body vramci krajiny'!BP12/4+'4.Poradie vramci krajiny'!BP12/4</f>
        <v>8.277605621002701E-2</v>
      </c>
      <c r="BQ12" s="243">
        <f>'1.Poradie vramci sportov'!BQ12/4+'2.Body vramci sportov'!BQ12/4+'3.Body vramci krajiny'!BQ12/4+'4.Poradie vramci krajiny'!BQ12/4</f>
        <v>0.25786131326570155</v>
      </c>
      <c r="BR12" s="243">
        <f>'1.Poradie vramci sportov'!BR12/4+'2.Body vramci sportov'!BR12/4+'3.Body vramci krajiny'!BR12/4+'4.Poradie vramci krajiny'!BR12/4</f>
        <v>0</v>
      </c>
      <c r="BS12" s="243">
        <f>'1.Poradie vramci sportov'!BS12/4+'2.Body vramci sportov'!BS12/4+'3.Body vramci krajiny'!BS12/4+'4.Poradie vramci krajiny'!BS12/4</f>
        <v>0</v>
      </c>
      <c r="BT12" s="243">
        <f>'1.Poradie vramci sportov'!BT12/4+'2.Body vramci sportov'!BT12/4+'3.Body vramci krajiny'!BT12/4+'4.Poradie vramci krajiny'!BT12/4</f>
        <v>0.56804979733376482</v>
      </c>
      <c r="BU12" s="243">
        <f>'1.Poradie vramci sportov'!BU12/4+'2.Body vramci sportov'!BU12/4+'3.Body vramci krajiny'!BU12/4+'4.Poradie vramci krajiny'!BU12/4</f>
        <v>0.22932358268119385</v>
      </c>
      <c r="BV12" s="243">
        <f>'1.Poradie vramci sportov'!BV12/4+'2.Body vramci sportov'!BV12/4+'3.Body vramci krajiny'!BV12/4+'4.Poradie vramci krajiny'!BV12/4</f>
        <v>0</v>
      </c>
      <c r="BW12" s="243">
        <f>'1.Poradie vramci sportov'!BW12/4+'2.Body vramci sportov'!BW12/4+'3.Body vramci krajiny'!BW12/4+'4.Poradie vramci krajiny'!BW12/4</f>
        <v>0</v>
      </c>
      <c r="BX12" s="243">
        <f>'1.Poradie vramci sportov'!BX12/4+'2.Body vramci sportov'!BX12/4+'3.Body vramci krajiny'!BX12/4+'4.Poradie vramci krajiny'!BX12/4</f>
        <v>0</v>
      </c>
      <c r="BY12" s="243">
        <f>'1.Poradie vramci sportov'!BY12/4+'2.Body vramci sportov'!BY12/4+'3.Body vramci krajiny'!BY12/4+'4.Poradie vramci krajiny'!BY12/4</f>
        <v>0.23241131184555627</v>
      </c>
      <c r="BZ12" s="243">
        <f>'1.Poradie vramci sportov'!BZ12/4+'2.Body vramci sportov'!BZ12/4+'3.Body vramci krajiny'!BZ12/4+'4.Poradie vramci krajiny'!BZ12/4</f>
        <v>0</v>
      </c>
      <c r="CA12" s="243">
        <f>'1.Poradie vramci sportov'!CA12/4+'2.Body vramci sportov'!CA12/4+'3.Body vramci krajiny'!CA12/4+'4.Poradie vramci krajiny'!CA12/4</f>
        <v>0.15401394447539538</v>
      </c>
      <c r="CB12" s="243">
        <f>'1.Poradie vramci sportov'!CB12/4+'2.Body vramci sportov'!CB12/4+'3.Body vramci krajiny'!CB12/4+'4.Poradie vramci krajiny'!CB12/4</f>
        <v>0.24018266185248499</v>
      </c>
      <c r="CC12" s="243">
        <f>'1.Poradie vramci sportov'!CC12/4+'2.Body vramci sportov'!CC12/4+'3.Body vramci krajiny'!CC12/4+'4.Poradie vramci krajiny'!CC12/4</f>
        <v>0</v>
      </c>
      <c r="CD12" s="243">
        <f>'1.Poradie vramci sportov'!CD12/4+'2.Body vramci sportov'!CD12/4+'3.Body vramci krajiny'!CD12/4+'4.Poradie vramci krajiny'!CD12/4</f>
        <v>7.8915264400326285E-2</v>
      </c>
      <c r="CE12" s="243">
        <f>'1.Poradie vramci sportov'!CE12/4+'2.Body vramci sportov'!CE12/4+'3.Body vramci krajiny'!CE12/4+'4.Poradie vramci krajiny'!CE12/4</f>
        <v>0.24326703662965707</v>
      </c>
      <c r="CF12" s="243">
        <f>'1.Poradie vramci sportov'!CF12/4+'2.Body vramci sportov'!CF12/4+'3.Body vramci krajiny'!CF12/4+'4.Poradie vramci krajiny'!CF12/4</f>
        <v>5.1594933870737762E-2</v>
      </c>
      <c r="CG12" s="243">
        <f>'1.Poradie vramci sportov'!CG12/4+'2.Body vramci sportov'!CG12/4+'3.Body vramci krajiny'!CG12/4+'4.Poradie vramci krajiny'!CG12/4</f>
        <v>0.10552491931208326</v>
      </c>
      <c r="CH12" s="243">
        <f>'1.Poradie vramci sportov'!CH12/4+'2.Body vramci sportov'!CH12/4+'3.Body vramci krajiny'!CH12/4+'4.Poradie vramci krajiny'!CH12/4</f>
        <v>0.25998938331741245</v>
      </c>
      <c r="CI12" s="243">
        <f>'1.Poradie vramci sportov'!CI12/4+'2.Body vramci sportov'!CI12/4+'3.Body vramci krajiny'!CI12/4+'4.Poradie vramci krajiny'!CI12/4</f>
        <v>0</v>
      </c>
      <c r="CJ12" s="243">
        <f>'1.Poradie vramci sportov'!CJ12/4+'2.Body vramci sportov'!CJ12/4+'3.Body vramci krajiny'!CJ12/4+'4.Poradie vramci krajiny'!CJ12/4</f>
        <v>0</v>
      </c>
      <c r="CK12" s="243">
        <f>'1.Poradie vramci sportov'!CK12/4+'2.Body vramci sportov'!CK12/4+'3.Body vramci krajiny'!CK12/4+'4.Poradie vramci krajiny'!CK12/4</f>
        <v>0</v>
      </c>
      <c r="CL12" s="243">
        <f>'1.Poradie vramci sportov'!CL12/4+'2.Body vramci sportov'!CL12/4+'3.Body vramci krajiny'!CL12/4+'4.Poradie vramci krajiny'!CL12/4</f>
        <v>0.17069380417470001</v>
      </c>
      <c r="CM12" s="243">
        <f>'1.Poradie vramci sportov'!CM12/4+'2.Body vramci sportov'!CM12/4+'3.Body vramci krajiny'!CM12/4+'4.Poradie vramci krajiny'!CM12/4</f>
        <v>0.15511030381668761</v>
      </c>
      <c r="CN12" s="243">
        <f>'1.Poradie vramci sportov'!CN12/4+'2.Body vramci sportov'!CN12/4+'3.Body vramci krajiny'!CN12/4+'4.Poradie vramci krajiny'!CN12/4</f>
        <v>8.6580389882760039E-2</v>
      </c>
      <c r="CO12" s="243">
        <f>'1.Poradie vramci sportov'!CO12/4+'2.Body vramci sportov'!CO12/4+'3.Body vramci krajiny'!CO12/4+'4.Poradie vramci krajiny'!CO12/4</f>
        <v>0.19252057138323841</v>
      </c>
      <c r="CP12" s="243">
        <f>'1.Poradie vramci sportov'!CP12/4+'2.Body vramci sportov'!CP12/4+'3.Body vramci krajiny'!CP12/4+'4.Poradie vramci krajiny'!CP12/4</f>
        <v>4.8961355369255111E-2</v>
      </c>
      <c r="CQ12" s="243">
        <f>'1.Poradie vramci sportov'!CQ12/4+'2.Body vramci sportov'!CQ12/4+'3.Body vramci krajiny'!CQ12/4+'4.Poradie vramci krajiny'!CQ12/4</f>
        <v>0</v>
      </c>
      <c r="CR12" s="243">
        <f>'1.Poradie vramci sportov'!CR12/4+'2.Body vramci sportov'!CR12/4+'3.Body vramci krajiny'!CR12/4+'4.Poradie vramci krajiny'!CR12/4</f>
        <v>0.12701777892898822</v>
      </c>
      <c r="CS12" s="243">
        <f>'1.Poradie vramci sportov'!CS12/4+'2.Body vramci sportov'!CS12/4+'3.Body vramci krajiny'!CS12/4+'4.Poradie vramci krajiny'!CS12/4</f>
        <v>7.440157767899408E-2</v>
      </c>
      <c r="CT12" s="243">
        <f>'1.Poradie vramci sportov'!CT12/4+'2.Body vramci sportov'!CT12/4+'3.Body vramci krajiny'!CT12/4+'4.Poradie vramci krajiny'!CT12/4</f>
        <v>9.7859615335421701E-2</v>
      </c>
      <c r="CU12" s="243">
        <f>'1.Poradie vramci sportov'!CU12/4+'2.Body vramci sportov'!CU12/4+'3.Body vramci krajiny'!CU12/4+'4.Poradie vramci krajiny'!CU12/4</f>
        <v>0</v>
      </c>
      <c r="CV12" s="243">
        <f>'1.Poradie vramci sportov'!CV12/4+'2.Body vramci sportov'!CV12/4+'3.Body vramci krajiny'!CV12/4+'4.Poradie vramci krajiny'!CV12/4</f>
        <v>0</v>
      </c>
      <c r="CW12" s="243">
        <f>'1.Poradie vramci sportov'!CW12/4+'2.Body vramci sportov'!CW12/4+'3.Body vramci krajiny'!CW12/4+'4.Poradie vramci krajiny'!CW12/4</f>
        <v>0</v>
      </c>
      <c r="CX12" s="243">
        <f>'1.Poradie vramci sportov'!CX12/4+'2.Body vramci sportov'!CX12/4+'3.Body vramci krajiny'!CX12/4+'4.Poradie vramci krajiny'!CX12/4</f>
        <v>0.18679251069666475</v>
      </c>
      <c r="CY12" s="243">
        <f>'1.Poradie vramci sportov'!CY12/4+'2.Body vramci sportov'!CY12/4+'3.Body vramci krajiny'!CY12/4+'4.Poradie vramci krajiny'!CY12/4</f>
        <v>0.17944721154053231</v>
      </c>
      <c r="CZ12" s="243">
        <f>'1.Poradie vramci sportov'!CZ12/4+'2.Body vramci sportov'!CZ12/4+'3.Body vramci krajiny'!CZ12/4+'4.Poradie vramci krajiny'!CZ12/4</f>
        <v>0.23217697730754841</v>
      </c>
      <c r="DA12" s="243">
        <f>'1.Poradie vramci sportov'!DA12/4+'2.Body vramci sportov'!DA12/4+'3.Body vramci krajiny'!DA12/4+'4.Poradie vramci krajiny'!DA12/4</f>
        <v>0.17175528724952799</v>
      </c>
      <c r="DB12" s="243">
        <f>'1.Poradie vramci sportov'!DB12/4+'2.Body vramci sportov'!DB12/4+'3.Body vramci krajiny'!DB12/4+'4.Poradie vramci krajiny'!DB12/4</f>
        <v>0.25403314539424815</v>
      </c>
      <c r="DC12" s="243">
        <f>'1.Poradie vramci sportov'!DC12/4+'2.Body vramci sportov'!DC12/4+'3.Body vramci krajiny'!DC12/4+'4.Poradie vramci krajiny'!DC12/4</f>
        <v>0</v>
      </c>
      <c r="DD12" s="243">
        <f>'1.Poradie vramci sportov'!DD12/4+'2.Body vramci sportov'!DD12/4+'3.Body vramci krajiny'!DD12/4+'4.Poradie vramci krajiny'!DD12/4</f>
        <v>0.16911807945470542</v>
      </c>
      <c r="DE12" s="243">
        <f>'1.Poradie vramci sportov'!DE12/4+'2.Body vramci sportov'!DE12/4+'3.Body vramci krajiny'!DE12/4+'4.Poradie vramci krajiny'!DE12/4</f>
        <v>0.17575945252177635</v>
      </c>
      <c r="DF12" s="243">
        <f>'1.Poradie vramci sportov'!DF12/4+'2.Body vramci sportov'!DF12/4+'3.Body vramci krajiny'!DF12/4+'4.Poradie vramci krajiny'!DF12/4</f>
        <v>0</v>
      </c>
      <c r="DG12" s="243">
        <f>'1.Poradie vramci sportov'!DG12/4+'2.Body vramci sportov'!DG12/4+'3.Body vramci krajiny'!DG12/4+'4.Poradie vramci krajiny'!DG12/4</f>
        <v>8.3649908154755231E-2</v>
      </c>
      <c r="DH12" s="243">
        <f>'1.Poradie vramci sportov'!DH12/4+'2.Body vramci sportov'!DH12/4+'3.Body vramci krajiny'!DH12/4+'4.Poradie vramci krajiny'!DH12/4</f>
        <v>8.6460973234959757E-2</v>
      </c>
      <c r="DI12" s="243">
        <f>'1.Poradie vramci sportov'!DI12/4+'2.Body vramci sportov'!DI12/4+'3.Body vramci krajiny'!DI12/4+'4.Poradie vramci krajiny'!DI12/4</f>
        <v>0</v>
      </c>
      <c r="DJ12" s="417"/>
      <c r="DK12" s="418">
        <f t="shared" si="0"/>
        <v>15.530685907316872</v>
      </c>
    </row>
    <row r="13" spans="1:117" ht="14.25" customHeight="1" x14ac:dyDescent="0.25">
      <c r="A13" s="239" t="s">
        <v>15</v>
      </c>
      <c r="B13" s="243">
        <f>'1.Poradie vramci sportov'!B13/4+'2.Body vramci sportov'!B13/4+'3.Body vramci krajiny'!B13/4+'4.Poradie vramci krajiny'!B13/4</f>
        <v>0.1379590133576942</v>
      </c>
      <c r="C13" s="243">
        <f>'1.Poradie vramci sportov'!C13/4+'2.Body vramci sportov'!C13/4+'3.Body vramci krajiny'!C13/4+'4.Poradie vramci krajiny'!C13/4</f>
        <v>0</v>
      </c>
      <c r="D13" s="243">
        <f>'1.Poradie vramci sportov'!D13/4+'2.Body vramci sportov'!D13/4+'3.Body vramci krajiny'!D13/4+'4.Poradie vramci krajiny'!D13/4</f>
        <v>0.25132082515352827</v>
      </c>
      <c r="E13" s="243">
        <f>'1.Poradie vramci sportov'!E13/4+'2.Body vramci sportov'!E13/4+'3.Body vramci krajiny'!E13/4+'4.Poradie vramci krajiny'!E13/4</f>
        <v>0.25229346883309756</v>
      </c>
      <c r="F13" s="243">
        <f>'1.Poradie vramci sportov'!F13/4+'2.Body vramci sportov'!F13/4+'3.Body vramci krajiny'!F13/4+'4.Poradie vramci krajiny'!F13/4</f>
        <v>0</v>
      </c>
      <c r="G13" s="243">
        <f>'1.Poradie vramci sportov'!G13/4+'2.Body vramci sportov'!G13/4+'3.Body vramci krajiny'!G13/4+'4.Poradie vramci krajiny'!G13/4</f>
        <v>0.30920049045754172</v>
      </c>
      <c r="H13" s="243">
        <f>'1.Poradie vramci sportov'!H13/4+'2.Body vramci sportov'!H13/4+'3.Body vramci krajiny'!H13/4+'4.Poradie vramci krajiny'!H13/4</f>
        <v>0</v>
      </c>
      <c r="I13" s="243">
        <f>'1.Poradie vramci sportov'!I13/4+'2.Body vramci sportov'!I13/4+'3.Body vramci krajiny'!I13/4+'4.Poradie vramci krajiny'!I13/4</f>
        <v>0.32560573908275081</v>
      </c>
      <c r="J13" s="243">
        <f>'1.Poradie vramci sportov'!J13/4+'2.Body vramci sportov'!J13/4+'3.Body vramci krajiny'!J13/4+'4.Poradie vramci krajiny'!J13/4</f>
        <v>0.23604195217496021</v>
      </c>
      <c r="K13" s="243">
        <f>'1.Poradie vramci sportov'!K13/4+'2.Body vramci sportov'!K13/4+'3.Body vramci krajiny'!K13/4+'4.Poradie vramci krajiny'!K13/4</f>
        <v>0.37493731711441025</v>
      </c>
      <c r="L13" s="243">
        <f>'1.Poradie vramci sportov'!L13/4+'2.Body vramci sportov'!L13/4+'3.Body vramci krajiny'!L13/4+'4.Poradie vramci krajiny'!L13/4</f>
        <v>0.13955141345857347</v>
      </c>
      <c r="M13" s="243">
        <f>'1.Poradie vramci sportov'!M13/4+'2.Body vramci sportov'!M13/4+'3.Body vramci krajiny'!M13/4+'4.Poradie vramci krajiny'!M13/4</f>
        <v>0.49617738134989886</v>
      </c>
      <c r="N13" s="243">
        <f>'1.Poradie vramci sportov'!N13/4+'2.Body vramci sportov'!N13/4+'3.Body vramci krajiny'!N13/4+'4.Poradie vramci krajiny'!N13/4</f>
        <v>0.16961708533350561</v>
      </c>
      <c r="O13" s="243">
        <f>'1.Poradie vramci sportov'!O13/4+'2.Body vramci sportov'!O13/4+'3.Body vramci krajiny'!O13/4+'4.Poradie vramci krajiny'!O13/4</f>
        <v>0.11061217019833719</v>
      </c>
      <c r="P13" s="243">
        <f>'1.Poradie vramci sportov'!P13/4+'2.Body vramci sportov'!P13/4+'3.Body vramci krajiny'!P13/4+'4.Poradie vramci krajiny'!P13/4</f>
        <v>0.20854277780405314</v>
      </c>
      <c r="Q13" s="243">
        <f>'1.Poradie vramci sportov'!Q13/4+'2.Body vramci sportov'!Q13/4+'3.Body vramci krajiny'!Q13/4+'4.Poradie vramci krajiny'!Q13/4</f>
        <v>0</v>
      </c>
      <c r="R13" s="243">
        <f>'1.Poradie vramci sportov'!R13/4+'2.Body vramci sportov'!R13/4+'3.Body vramci krajiny'!R13/4+'4.Poradie vramci krajiny'!R13/4</f>
        <v>0.22843436373336073</v>
      </c>
      <c r="S13" s="243">
        <f>'1.Poradie vramci sportov'!S13/4+'2.Body vramci sportov'!S13/4+'3.Body vramci krajiny'!S13/4+'4.Poradie vramci krajiny'!S13/4</f>
        <v>0.21533477725291494</v>
      </c>
      <c r="T13" s="243">
        <f>'1.Poradie vramci sportov'!T13/4+'2.Body vramci sportov'!T13/4+'3.Body vramci krajiny'!T13/4+'4.Poradie vramci krajiny'!T13/4</f>
        <v>6.895056710889523E-2</v>
      </c>
      <c r="U13" s="243">
        <f>'1.Poradie vramci sportov'!U13/4+'2.Body vramci sportov'!U13/4+'3.Body vramci krajiny'!U13/4+'4.Poradie vramci krajiny'!U13/4</f>
        <v>0.11546475233512937</v>
      </c>
      <c r="V13" s="243">
        <f>'1.Poradie vramci sportov'!V13/4+'2.Body vramci sportov'!V13/4+'3.Body vramci krajiny'!V13/4+'4.Poradie vramci krajiny'!V13/4</f>
        <v>0.15243393880412914</v>
      </c>
      <c r="W13" s="243">
        <f>'1.Poradie vramci sportov'!W13/4+'2.Body vramci sportov'!W13/4+'3.Body vramci krajiny'!W13/4+'4.Poradie vramci krajiny'!W13/4</f>
        <v>0.18942700198000639</v>
      </c>
      <c r="X13" s="243">
        <f>'1.Poradie vramci sportov'!X13/4+'2.Body vramci sportov'!X13/4+'3.Body vramci krajiny'!X13/4+'4.Poradie vramci krajiny'!X13/4</f>
        <v>0.21534037587362942</v>
      </c>
      <c r="Y13" s="243">
        <f>'1.Poradie vramci sportov'!Y13/4+'2.Body vramci sportov'!Y13/4+'3.Body vramci krajiny'!Y13/4+'4.Poradie vramci krajiny'!Y13/4</f>
        <v>0</v>
      </c>
      <c r="Z13" s="243">
        <f>'1.Poradie vramci sportov'!Z13/4+'2.Body vramci sportov'!Z13/4+'3.Body vramci krajiny'!Z13/4+'4.Poradie vramci krajiny'!Z13/4</f>
        <v>0</v>
      </c>
      <c r="AA13" s="243">
        <f>'1.Poradie vramci sportov'!AA13/4+'2.Body vramci sportov'!AA13/4+'3.Body vramci krajiny'!AA13/4+'4.Poradie vramci krajiny'!AA13/4</f>
        <v>0.1830349419421092</v>
      </c>
      <c r="AB13" s="243">
        <f>'1.Poradie vramci sportov'!AB13/4+'2.Body vramci sportov'!AB13/4+'3.Body vramci krajiny'!AB13/4+'4.Poradie vramci krajiny'!AB13/4</f>
        <v>0.28073028037906544</v>
      </c>
      <c r="AC13" s="243">
        <f>'1.Poradie vramci sportov'!AC13/4+'2.Body vramci sportov'!AC13/4+'3.Body vramci krajiny'!AC13/4+'4.Poradie vramci krajiny'!AC13/4</f>
        <v>0.29573096712592861</v>
      </c>
      <c r="AD13" s="243">
        <f>'1.Poradie vramci sportov'!AD13/4+'2.Body vramci sportov'!AD13/4+'3.Body vramci krajiny'!AD13/4+'4.Poradie vramci krajiny'!AD13/4</f>
        <v>0.24711968510685478</v>
      </c>
      <c r="AE13" s="243">
        <f>'1.Poradie vramci sportov'!AE13/4+'2.Body vramci sportov'!AE13/4+'3.Body vramci krajiny'!AE13/4+'4.Poradie vramci krajiny'!AE13/4</f>
        <v>6.4912270551807816E-2</v>
      </c>
      <c r="AF13" s="243">
        <f>'1.Poradie vramci sportov'!AF13/4+'2.Body vramci sportov'!AF13/4+'3.Body vramci krajiny'!AF13/4+'4.Poradie vramci krajiny'!AF13/4</f>
        <v>0</v>
      </c>
      <c r="AG13" s="243">
        <f>'1.Poradie vramci sportov'!AG13/4+'2.Body vramci sportov'!AG13/4+'3.Body vramci krajiny'!AG13/4+'4.Poradie vramci krajiny'!AG13/4</f>
        <v>0</v>
      </c>
      <c r="AH13" s="243">
        <f>'1.Poradie vramci sportov'!AH13/4+'2.Body vramci sportov'!AH13/4+'3.Body vramci krajiny'!AH13/4+'4.Poradie vramci krajiny'!AH13/4</f>
        <v>0.33731096059391513</v>
      </c>
      <c r="AI13" s="243">
        <f>'1.Poradie vramci sportov'!AI13/4+'2.Body vramci sportov'!AI13/4+'3.Body vramci krajiny'!AI13/4+'4.Poradie vramci krajiny'!AI13/4</f>
        <v>0.27349081602857606</v>
      </c>
      <c r="AJ13" s="243">
        <f>'1.Poradie vramci sportov'!AJ13/4+'2.Body vramci sportov'!AJ13/4+'3.Body vramci krajiny'!AJ13/4+'4.Poradie vramci krajiny'!AJ13/4</f>
        <v>0.28414896290926828</v>
      </c>
      <c r="AK13" s="243">
        <f>'1.Poradie vramci sportov'!AK13/4+'2.Body vramci sportov'!AK13/4+'3.Body vramci krajiny'!AK13/4+'4.Poradie vramci krajiny'!AK13/4</f>
        <v>0.2165815097602925</v>
      </c>
      <c r="AL13" s="243">
        <f>'1.Poradie vramci sportov'!AL13/4+'2.Body vramci sportov'!AL13/4+'3.Body vramci krajiny'!AL13/4+'4.Poradie vramci krajiny'!AL13/4</f>
        <v>0</v>
      </c>
      <c r="AM13" s="243">
        <f>'1.Poradie vramci sportov'!AM13/4+'2.Body vramci sportov'!AM13/4+'3.Body vramci krajiny'!AM13/4+'4.Poradie vramci krajiny'!AM13/4</f>
        <v>0</v>
      </c>
      <c r="AN13" s="243">
        <f>'1.Poradie vramci sportov'!AN13/4+'2.Body vramci sportov'!AN13/4+'3.Body vramci krajiny'!AN13/4+'4.Poradie vramci krajiny'!AN13/4</f>
        <v>0.35773497327644255</v>
      </c>
      <c r="AO13" s="243">
        <f>'1.Poradie vramci sportov'!AO13/4+'2.Body vramci sportov'!AO13/4+'3.Body vramci krajiny'!AO13/4+'4.Poradie vramci krajiny'!AO13/4</f>
        <v>0.36500422023850498</v>
      </c>
      <c r="AP13" s="243">
        <f>'1.Poradie vramci sportov'!AP13/4+'2.Body vramci sportov'!AP13/4+'3.Body vramci krajiny'!AP13/4+'4.Poradie vramci krajiny'!AP13/4</f>
        <v>0.35162273761654633</v>
      </c>
      <c r="AQ13" s="243">
        <f>'1.Poradie vramci sportov'!AQ13/4+'2.Body vramci sportov'!AQ13/4+'3.Body vramci krajiny'!AQ13/4+'4.Poradie vramci krajiny'!AQ13/4</f>
        <v>0</v>
      </c>
      <c r="AR13" s="243">
        <f>'1.Poradie vramci sportov'!AR13/4+'2.Body vramci sportov'!AR13/4+'3.Body vramci krajiny'!AR13/4+'4.Poradie vramci krajiny'!AR13/4</f>
        <v>0</v>
      </c>
      <c r="AS13" s="243">
        <f>'1.Poradie vramci sportov'!AS13/4+'2.Body vramci sportov'!AS13/4+'3.Body vramci krajiny'!AS13/4+'4.Poradie vramci krajiny'!AS13/4</f>
        <v>0.18697875577044462</v>
      </c>
      <c r="AT13" s="243">
        <f>'1.Poradie vramci sportov'!AT13/4+'2.Body vramci sportov'!AT13/4+'3.Body vramci krajiny'!AT13/4+'4.Poradie vramci krajiny'!AT13/4</f>
        <v>5.5028867644548882E-2</v>
      </c>
      <c r="AU13" s="243">
        <f>'1.Poradie vramci sportov'!AU13/4+'2.Body vramci sportov'!AU13/4+'3.Body vramci krajiny'!AU13/4+'4.Poradie vramci krajiny'!AU13/4</f>
        <v>0.12268376956257361</v>
      </c>
      <c r="AV13" s="243">
        <f>'1.Poradie vramci sportov'!AV13/4+'2.Body vramci sportov'!AV13/4+'3.Body vramci krajiny'!AV13/4+'4.Poradie vramci krajiny'!AV13/4</f>
        <v>0</v>
      </c>
      <c r="AW13" s="243">
        <f>'1.Poradie vramci sportov'!AW13/4+'2.Body vramci sportov'!AW13/4+'3.Body vramci krajiny'!AW13/4+'4.Poradie vramci krajiny'!AW13/4</f>
        <v>0.15273408229583554</v>
      </c>
      <c r="AX13" s="243">
        <f>'1.Poradie vramci sportov'!AX13/4+'2.Body vramci sportov'!AX13/4+'3.Body vramci krajiny'!AX13/4+'4.Poradie vramci krajiny'!AX13/4</f>
        <v>0.20620907190409346</v>
      </c>
      <c r="AY13" s="243">
        <f>'1.Poradie vramci sportov'!AY13/4+'2.Body vramci sportov'!AY13/4+'3.Body vramci krajiny'!AY13/4+'4.Poradie vramci krajiny'!AY13/4</f>
        <v>0.14785341543030661</v>
      </c>
      <c r="AZ13" s="243">
        <f>'1.Poradie vramci sportov'!AZ13/4+'2.Body vramci sportov'!AZ13/4+'3.Body vramci krajiny'!AZ13/4+'4.Poradie vramci krajiny'!AZ13/4</f>
        <v>0</v>
      </c>
      <c r="BA13" s="243">
        <f>'1.Poradie vramci sportov'!BA13/4+'2.Body vramci sportov'!BA13/4+'3.Body vramci krajiny'!BA13/4+'4.Poradie vramci krajiny'!BA13/4</f>
        <v>0.21053553653723628</v>
      </c>
      <c r="BB13" s="243">
        <f>'1.Poradie vramci sportov'!BB13/4+'2.Body vramci sportov'!BB13/4+'3.Body vramci krajiny'!BB13/4+'4.Poradie vramci krajiny'!BB13/4</f>
        <v>0</v>
      </c>
      <c r="BC13" s="243">
        <f>'1.Poradie vramci sportov'!BC13/4+'2.Body vramci sportov'!BC13/4+'3.Body vramci krajiny'!BC13/4+'4.Poradie vramci krajiny'!BC13/4</f>
        <v>0</v>
      </c>
      <c r="BD13" s="243">
        <f>'1.Poradie vramci sportov'!BD13/4+'2.Body vramci sportov'!BD13/4+'3.Body vramci krajiny'!BD13/4+'4.Poradie vramci krajiny'!BD13/4</f>
        <v>0</v>
      </c>
      <c r="BE13" s="243">
        <f>'1.Poradie vramci sportov'!BE13/4+'2.Body vramci sportov'!BE13/4+'3.Body vramci krajiny'!BE13/4+'4.Poradie vramci krajiny'!BE13/4</f>
        <v>0.14922493572236095</v>
      </c>
      <c r="BF13" s="243">
        <f>'1.Poradie vramci sportov'!BF13/4+'2.Body vramci sportov'!BF13/4+'3.Body vramci krajiny'!BF13/4+'4.Poradie vramci krajiny'!BF13/4</f>
        <v>0</v>
      </c>
      <c r="BG13" s="243">
        <f>'1.Poradie vramci sportov'!BG13/4+'2.Body vramci sportov'!BG13/4+'3.Body vramci krajiny'!BG13/4+'4.Poradie vramci krajiny'!BG13/4</f>
        <v>0.19926852929997974</v>
      </c>
      <c r="BH13" s="243">
        <f>'1.Poradie vramci sportov'!BH13/4+'2.Body vramci sportov'!BH13/4+'3.Body vramci krajiny'!BH13/4+'4.Poradie vramci krajiny'!BH13/4</f>
        <v>0.20268875965187536</v>
      </c>
      <c r="BI13" s="243">
        <f>'1.Poradie vramci sportov'!BI13/4+'2.Body vramci sportov'!BI13/4+'3.Body vramci krajiny'!BI13/4+'4.Poradie vramci krajiny'!BI13/4</f>
        <v>0</v>
      </c>
      <c r="BJ13" s="243">
        <f>'1.Poradie vramci sportov'!BJ13/4+'2.Body vramci sportov'!BJ13/4+'3.Body vramci krajiny'!BJ13/4+'4.Poradie vramci krajiny'!BJ13/4</f>
        <v>0</v>
      </c>
      <c r="BK13" s="243">
        <f>'1.Poradie vramci sportov'!BK13/4+'2.Body vramci sportov'!BK13/4+'3.Body vramci krajiny'!BK13/4+'4.Poradie vramci krajiny'!BK13/4</f>
        <v>0</v>
      </c>
      <c r="BL13" s="243">
        <f>'1.Poradie vramci sportov'!BL13/4+'2.Body vramci sportov'!BL13/4+'3.Body vramci krajiny'!BL13/4+'4.Poradie vramci krajiny'!BL13/4</f>
        <v>0</v>
      </c>
      <c r="BM13" s="243">
        <f>'1.Poradie vramci sportov'!BM13/4+'2.Body vramci sportov'!BM13/4+'3.Body vramci krajiny'!BM13/4+'4.Poradie vramci krajiny'!BM13/4</f>
        <v>0</v>
      </c>
      <c r="BN13" s="243">
        <f>'1.Poradie vramci sportov'!BN13/4+'2.Body vramci sportov'!BN13/4+'3.Body vramci krajiny'!BN13/4+'4.Poradie vramci krajiny'!BN13/4</f>
        <v>0</v>
      </c>
      <c r="BO13" s="243">
        <f>'1.Poradie vramci sportov'!BO13/4+'2.Body vramci sportov'!BO13/4+'3.Body vramci krajiny'!BO13/4+'4.Poradie vramci krajiny'!BO13/4</f>
        <v>0.13288108009045063</v>
      </c>
      <c r="BP13" s="243">
        <f>'1.Poradie vramci sportov'!BP13/4+'2.Body vramci sportov'!BP13/4+'3.Body vramci krajiny'!BP13/4+'4.Poradie vramci krajiny'!BP13/4</f>
        <v>8.4586255364593882E-2</v>
      </c>
      <c r="BQ13" s="243">
        <f>'1.Poradie vramci sportov'!BQ13/4+'2.Body vramci sportov'!BQ13/4+'3.Body vramci krajiny'!BQ13/4+'4.Poradie vramci krajiny'!BQ13/4</f>
        <v>7.6391133673289285E-2</v>
      </c>
      <c r="BR13" s="243">
        <f>'1.Poradie vramci sportov'!BR13/4+'2.Body vramci sportov'!BR13/4+'3.Body vramci krajiny'!BR13/4+'4.Poradie vramci krajiny'!BR13/4</f>
        <v>0.27749664561448678</v>
      </c>
      <c r="BS13" s="243">
        <f>'1.Poradie vramci sportov'!BS13/4+'2.Body vramci sportov'!BS13/4+'3.Body vramci krajiny'!BS13/4+'4.Poradie vramci krajiny'!BS13/4</f>
        <v>0</v>
      </c>
      <c r="BT13" s="243">
        <f>'1.Poradie vramci sportov'!BT13/4+'2.Body vramci sportov'!BT13/4+'3.Body vramci krajiny'!BT13/4+'4.Poradie vramci krajiny'!BT13/4</f>
        <v>0</v>
      </c>
      <c r="BU13" s="243">
        <f>'1.Poradie vramci sportov'!BU13/4+'2.Body vramci sportov'!BU13/4+'3.Body vramci krajiny'!BU13/4+'4.Poradie vramci krajiny'!BU13/4</f>
        <v>0.49267866872772792</v>
      </c>
      <c r="BV13" s="243">
        <f>'1.Poradie vramci sportov'!BV13/4+'2.Body vramci sportov'!BV13/4+'3.Body vramci krajiny'!BV13/4+'4.Poradie vramci krajiny'!BV13/4</f>
        <v>0</v>
      </c>
      <c r="BW13" s="243">
        <f>'1.Poradie vramci sportov'!BW13/4+'2.Body vramci sportov'!BW13/4+'3.Body vramci krajiny'!BW13/4+'4.Poradie vramci krajiny'!BW13/4</f>
        <v>0</v>
      </c>
      <c r="BX13" s="243">
        <f>'1.Poradie vramci sportov'!BX13/4+'2.Body vramci sportov'!BX13/4+'3.Body vramci krajiny'!BX13/4+'4.Poradie vramci krajiny'!BX13/4</f>
        <v>0</v>
      </c>
      <c r="BY13" s="243">
        <f>'1.Poradie vramci sportov'!BY13/4+'2.Body vramci sportov'!BY13/4+'3.Body vramci krajiny'!BY13/4+'4.Poradie vramci krajiny'!BY13/4</f>
        <v>9.578514644182845E-2</v>
      </c>
      <c r="BZ13" s="243">
        <f>'1.Poradie vramci sportov'!BZ13/4+'2.Body vramci sportov'!BZ13/4+'3.Body vramci krajiny'!BZ13/4+'4.Poradie vramci krajiny'!BZ13/4</f>
        <v>0</v>
      </c>
      <c r="CA13" s="243">
        <f>'1.Poradie vramci sportov'!CA13/4+'2.Body vramci sportov'!CA13/4+'3.Body vramci krajiny'!CA13/4+'4.Poradie vramci krajiny'!CA13/4</f>
        <v>0.31274129821270225</v>
      </c>
      <c r="CB13" s="243">
        <f>'1.Poradie vramci sportov'!CB13/4+'2.Body vramci sportov'!CB13/4+'3.Body vramci krajiny'!CB13/4+'4.Poradie vramci krajiny'!CB13/4</f>
        <v>0.21763436977697734</v>
      </c>
      <c r="CC13" s="243">
        <f>'1.Poradie vramci sportov'!CC13/4+'2.Body vramci sportov'!CC13/4+'3.Body vramci krajiny'!CC13/4+'4.Poradie vramci krajiny'!CC13/4</f>
        <v>0</v>
      </c>
      <c r="CD13" s="243">
        <f>'1.Poradie vramci sportov'!CD13/4+'2.Body vramci sportov'!CD13/4+'3.Body vramci krajiny'!CD13/4+'4.Poradie vramci krajiny'!CD13/4</f>
        <v>0.11279549269190152</v>
      </c>
      <c r="CE13" s="243">
        <f>'1.Poradie vramci sportov'!CE13/4+'2.Body vramci sportov'!CE13/4+'3.Body vramci krajiny'!CE13/4+'4.Poradie vramci krajiny'!CE13/4</f>
        <v>0.21987619671440781</v>
      </c>
      <c r="CF13" s="243">
        <f>'1.Poradie vramci sportov'!CF13/4+'2.Body vramci sportov'!CF13/4+'3.Body vramci krajiny'!CF13/4+'4.Poradie vramci krajiny'!CF13/4</f>
        <v>5.7422446937191875E-2</v>
      </c>
      <c r="CG13" s="243">
        <f>'1.Poradie vramci sportov'!CG13/4+'2.Body vramci sportov'!CG13/4+'3.Body vramci krajiny'!CG13/4+'4.Poradie vramci krajiny'!CG13/4</f>
        <v>0</v>
      </c>
      <c r="CH13" s="243">
        <f>'1.Poradie vramci sportov'!CH13/4+'2.Body vramci sportov'!CH13/4+'3.Body vramci krajiny'!CH13/4+'4.Poradie vramci krajiny'!CH13/4</f>
        <v>0.27820522269415138</v>
      </c>
      <c r="CI13" s="243">
        <f>'1.Poradie vramci sportov'!CI13/4+'2.Body vramci sportov'!CI13/4+'3.Body vramci krajiny'!CI13/4+'4.Poradie vramci krajiny'!CI13/4</f>
        <v>0</v>
      </c>
      <c r="CJ13" s="243">
        <f>'1.Poradie vramci sportov'!CJ13/4+'2.Body vramci sportov'!CJ13/4+'3.Body vramci krajiny'!CJ13/4+'4.Poradie vramci krajiny'!CJ13/4</f>
        <v>0</v>
      </c>
      <c r="CK13" s="243">
        <f>'1.Poradie vramci sportov'!CK13/4+'2.Body vramci sportov'!CK13/4+'3.Body vramci krajiny'!CK13/4+'4.Poradie vramci krajiny'!CK13/4</f>
        <v>0</v>
      </c>
      <c r="CL13" s="243">
        <f>'1.Poradie vramci sportov'!CL13/4+'2.Body vramci sportov'!CL13/4+'3.Body vramci krajiny'!CL13/4+'4.Poradie vramci krajiny'!CL13/4</f>
        <v>0.25157166422327965</v>
      </c>
      <c r="CM13" s="243">
        <f>'1.Poradie vramci sportov'!CM13/4+'2.Body vramci sportov'!CM13/4+'3.Body vramci krajiny'!CM13/4+'4.Poradie vramci krajiny'!CM13/4</f>
        <v>0.23474985252348474</v>
      </c>
      <c r="CN13" s="243">
        <f>'1.Poradie vramci sportov'!CN13/4+'2.Body vramci sportov'!CN13/4+'3.Body vramci krajiny'!CN13/4+'4.Poradie vramci krajiny'!CN13/4</f>
        <v>0</v>
      </c>
      <c r="CO13" s="243">
        <f>'1.Poradie vramci sportov'!CO13/4+'2.Body vramci sportov'!CO13/4+'3.Body vramci krajiny'!CO13/4+'4.Poradie vramci krajiny'!CO13/4</f>
        <v>0.3184120240310882</v>
      </c>
      <c r="CP13" s="243">
        <f>'1.Poradie vramci sportov'!CP13/4+'2.Body vramci sportov'!CP13/4+'3.Body vramci krajiny'!CP13/4+'4.Poradie vramci krajiny'!CP13/4</f>
        <v>0</v>
      </c>
      <c r="CQ13" s="243">
        <f>'1.Poradie vramci sportov'!CQ13/4+'2.Body vramci sportov'!CQ13/4+'3.Body vramci krajiny'!CQ13/4+'4.Poradie vramci krajiny'!CQ13/4</f>
        <v>0</v>
      </c>
      <c r="CR13" s="243">
        <f>'1.Poradie vramci sportov'!CR13/4+'2.Body vramci sportov'!CR13/4+'3.Body vramci krajiny'!CR13/4+'4.Poradie vramci krajiny'!CR13/4</f>
        <v>0</v>
      </c>
      <c r="CS13" s="243">
        <f>'1.Poradie vramci sportov'!CS13/4+'2.Body vramci sportov'!CS13/4+'3.Body vramci krajiny'!CS13/4+'4.Poradie vramci krajiny'!CS13/4</f>
        <v>0.13594588845058847</v>
      </c>
      <c r="CT13" s="243">
        <f>'1.Poradie vramci sportov'!CT13/4+'2.Body vramci sportov'!CT13/4+'3.Body vramci krajiny'!CT13/4+'4.Poradie vramci krajiny'!CT13/4</f>
        <v>0</v>
      </c>
      <c r="CU13" s="243">
        <f>'1.Poradie vramci sportov'!CU13/4+'2.Body vramci sportov'!CU13/4+'3.Body vramci krajiny'!CU13/4+'4.Poradie vramci krajiny'!CU13/4</f>
        <v>0</v>
      </c>
      <c r="CV13" s="243">
        <f>'1.Poradie vramci sportov'!CV13/4+'2.Body vramci sportov'!CV13/4+'3.Body vramci krajiny'!CV13/4+'4.Poradie vramci krajiny'!CV13/4</f>
        <v>0</v>
      </c>
      <c r="CW13" s="243">
        <f>'1.Poradie vramci sportov'!CW13/4+'2.Body vramci sportov'!CW13/4+'3.Body vramci krajiny'!CW13/4+'4.Poradie vramci krajiny'!CW13/4</f>
        <v>0</v>
      </c>
      <c r="CX13" s="243">
        <f>'1.Poradie vramci sportov'!CX13/4+'2.Body vramci sportov'!CX13/4+'3.Body vramci krajiny'!CX13/4+'4.Poradie vramci krajiny'!CX13/4</f>
        <v>0</v>
      </c>
      <c r="CY13" s="243">
        <f>'1.Poradie vramci sportov'!CY13/4+'2.Body vramci sportov'!CY13/4+'3.Body vramci krajiny'!CY13/4+'4.Poradie vramci krajiny'!CY13/4</f>
        <v>0.16719989593071877</v>
      </c>
      <c r="CZ13" s="243">
        <f>'1.Poradie vramci sportov'!CZ13/4+'2.Body vramci sportov'!CZ13/4+'3.Body vramci krajiny'!CZ13/4+'4.Poradie vramci krajiny'!CZ13/4</f>
        <v>3.9515913889342287E-2</v>
      </c>
      <c r="DA13" s="243">
        <f>'1.Poradie vramci sportov'!DA13/4+'2.Body vramci sportov'!DA13/4+'3.Body vramci krajiny'!DA13/4+'4.Poradie vramci krajiny'!DA13/4</f>
        <v>0.29686946802653402</v>
      </c>
      <c r="DB13" s="243">
        <f>'1.Poradie vramci sportov'!DB13/4+'2.Body vramci sportov'!DB13/4+'3.Body vramci krajiny'!DB13/4+'4.Poradie vramci krajiny'!DB13/4</f>
        <v>0.18863443585120099</v>
      </c>
      <c r="DC13" s="243">
        <f>'1.Poradie vramci sportov'!DC13/4+'2.Body vramci sportov'!DC13/4+'3.Body vramci krajiny'!DC13/4+'4.Poradie vramci krajiny'!DC13/4</f>
        <v>0</v>
      </c>
      <c r="DD13" s="243">
        <f>'1.Poradie vramci sportov'!DD13/4+'2.Body vramci sportov'!DD13/4+'3.Body vramci krajiny'!DD13/4+'4.Poradie vramci krajiny'!DD13/4</f>
        <v>0.55480618866465248</v>
      </c>
      <c r="DE13" s="243">
        <f>'1.Poradie vramci sportov'!DE13/4+'2.Body vramci sportov'!DE13/4+'3.Body vramci krajiny'!DE13/4+'4.Poradie vramci krajiny'!DE13/4</f>
        <v>0.31723881779930119</v>
      </c>
      <c r="DF13" s="243">
        <f>'1.Poradie vramci sportov'!DF13/4+'2.Body vramci sportov'!DF13/4+'3.Body vramci krajiny'!DF13/4+'4.Poradie vramci krajiny'!DF13/4</f>
        <v>0</v>
      </c>
      <c r="DG13" s="243">
        <f>'1.Poradie vramci sportov'!DG13/4+'2.Body vramci sportov'!DG13/4+'3.Body vramci krajiny'!DG13/4+'4.Poradie vramci krajiny'!DG13/4</f>
        <v>0.19114049461297267</v>
      </c>
      <c r="DH13" s="243">
        <f>'1.Poradie vramci sportov'!DH13/4+'2.Body vramci sportov'!DH13/4+'3.Body vramci krajiny'!DH13/4+'4.Poradie vramci krajiny'!DH13/4</f>
        <v>0.34639936366418983</v>
      </c>
      <c r="DI13" s="243">
        <f>'1.Poradie vramci sportov'!DI13/4+'2.Body vramci sportov'!DI13/4+'3.Body vramci krajiny'!DI13/4+'4.Poradie vramci krajiny'!DI13/4</f>
        <v>0</v>
      </c>
      <c r="DJ13" s="417"/>
      <c r="DK13" s="418">
        <f t="shared" si="0"/>
        <v>14.488851425362046</v>
      </c>
    </row>
    <row r="14" spans="1:117" ht="14.25" customHeight="1" x14ac:dyDescent="0.25">
      <c r="A14" s="239" t="s">
        <v>16</v>
      </c>
      <c r="B14" s="243">
        <f>'1.Poradie vramci sportov'!B14/4+'2.Body vramci sportov'!B14/4+'3.Body vramci krajiny'!B14/4+'4.Poradie vramci krajiny'!B14/4</f>
        <v>0.1695220772124644</v>
      </c>
      <c r="C14" s="243">
        <f>'1.Poradie vramci sportov'!C14/4+'2.Body vramci sportov'!C14/4+'3.Body vramci krajiny'!C14/4+'4.Poradie vramci krajiny'!C14/4</f>
        <v>0.22903176796323149</v>
      </c>
      <c r="D14" s="243">
        <f>'1.Poradie vramci sportov'!D14/4+'2.Body vramci sportov'!D14/4+'3.Body vramci krajiny'!D14/4+'4.Poradie vramci krajiny'!D14/4</f>
        <v>0.23687167823431332</v>
      </c>
      <c r="E14" s="243">
        <f>'1.Poradie vramci sportov'!E14/4+'2.Body vramci sportov'!E14/4+'3.Body vramci krajiny'!E14/4+'4.Poradie vramci krajiny'!E14/4</f>
        <v>0.17755835723998981</v>
      </c>
      <c r="F14" s="243">
        <f>'1.Poradie vramci sportov'!F14/4+'2.Body vramci sportov'!F14/4+'3.Body vramci krajiny'!F14/4+'4.Poradie vramci krajiny'!F14/4</f>
        <v>0</v>
      </c>
      <c r="G14" s="243">
        <f>'1.Poradie vramci sportov'!G14/4+'2.Body vramci sportov'!G14/4+'3.Body vramci krajiny'!G14/4+'4.Poradie vramci krajiny'!G14/4</f>
        <v>0.23470660390122469</v>
      </c>
      <c r="H14" s="243">
        <f>'1.Poradie vramci sportov'!H14/4+'2.Body vramci sportov'!H14/4+'3.Body vramci krajiny'!H14/4+'4.Poradie vramci krajiny'!H14/4</f>
        <v>0</v>
      </c>
      <c r="I14" s="243">
        <f>'1.Poradie vramci sportov'!I14/4+'2.Body vramci sportov'!I14/4+'3.Body vramci krajiny'!I14/4+'4.Poradie vramci krajiny'!I14/4</f>
        <v>0.77160202761039542</v>
      </c>
      <c r="J14" s="243">
        <f>'1.Poradie vramci sportov'!J14/4+'2.Body vramci sportov'!J14/4+'3.Body vramci krajiny'!J14/4+'4.Poradie vramci krajiny'!J14/4</f>
        <v>0.21848457339019711</v>
      </c>
      <c r="K14" s="243">
        <f>'1.Poradie vramci sportov'!K14/4+'2.Body vramci sportov'!K14/4+'3.Body vramci krajiny'!K14/4+'4.Poradie vramci krajiny'!K14/4</f>
        <v>0.54365752508464904</v>
      </c>
      <c r="L14" s="243">
        <f>'1.Poradie vramci sportov'!L14/4+'2.Body vramci sportov'!L14/4+'3.Body vramci krajiny'!L14/4+'4.Poradie vramci krajiny'!L14/4</f>
        <v>9.5281925717855015E-2</v>
      </c>
      <c r="M14" s="243">
        <f>'1.Poradie vramci sportov'!M14/4+'2.Body vramci sportov'!M14/4+'3.Body vramci krajiny'!M14/4+'4.Poradie vramci krajiny'!M14/4</f>
        <v>0.26134147376363792</v>
      </c>
      <c r="N14" s="243">
        <f>'1.Poradie vramci sportov'!N14/4+'2.Body vramci sportov'!N14/4+'3.Body vramci krajiny'!N14/4+'4.Poradie vramci krajiny'!N14/4</f>
        <v>0.18532864949504263</v>
      </c>
      <c r="O14" s="243">
        <f>'1.Poradie vramci sportov'!O14/4+'2.Body vramci sportov'!O14/4+'3.Body vramci krajiny'!O14/4+'4.Poradie vramci krajiny'!O14/4</f>
        <v>0.18053410425184091</v>
      </c>
      <c r="P14" s="243">
        <f>'1.Poradie vramci sportov'!P14/4+'2.Body vramci sportov'!P14/4+'3.Body vramci krajiny'!P14/4+'4.Poradie vramci krajiny'!P14/4</f>
        <v>0.24041832018328746</v>
      </c>
      <c r="Q14" s="243">
        <f>'1.Poradie vramci sportov'!Q14/4+'2.Body vramci sportov'!Q14/4+'3.Body vramci krajiny'!Q14/4+'4.Poradie vramci krajiny'!Q14/4</f>
        <v>0</v>
      </c>
      <c r="R14" s="243">
        <f>'1.Poradie vramci sportov'!R14/4+'2.Body vramci sportov'!R14/4+'3.Body vramci krajiny'!R14/4+'4.Poradie vramci krajiny'!R14/4</f>
        <v>0.24919181351640773</v>
      </c>
      <c r="S14" s="243">
        <f>'1.Poradie vramci sportov'!S14/4+'2.Body vramci sportov'!S14/4+'3.Body vramci krajiny'!S14/4+'4.Poradie vramci krajiny'!S14/4</f>
        <v>0.13515518728800033</v>
      </c>
      <c r="T14" s="243">
        <f>'1.Poradie vramci sportov'!T14/4+'2.Body vramci sportov'!T14/4+'3.Body vramci krajiny'!T14/4+'4.Poradie vramci krajiny'!T14/4</f>
        <v>0.38468627850034748</v>
      </c>
      <c r="U14" s="243">
        <f>'1.Poradie vramci sportov'!U14/4+'2.Body vramci sportov'!U14/4+'3.Body vramci krajiny'!U14/4+'4.Poradie vramci krajiny'!U14/4</f>
        <v>0.19558514180388453</v>
      </c>
      <c r="V14" s="243">
        <f>'1.Poradie vramci sportov'!V14/4+'2.Body vramci sportov'!V14/4+'3.Body vramci krajiny'!V14/4+'4.Poradie vramci krajiny'!V14/4</f>
        <v>0.18711304276374033</v>
      </c>
      <c r="W14" s="243">
        <f>'1.Poradie vramci sportov'!W14/4+'2.Body vramci sportov'!W14/4+'3.Body vramci krajiny'!W14/4+'4.Poradie vramci krajiny'!W14/4</f>
        <v>0.17346236923819147</v>
      </c>
      <c r="X14" s="243">
        <f>'1.Poradie vramci sportov'!X14/4+'2.Body vramci sportov'!X14/4+'3.Body vramci krajiny'!X14/4+'4.Poradie vramci krajiny'!X14/4</f>
        <v>0</v>
      </c>
      <c r="Y14" s="243">
        <f>'1.Poradie vramci sportov'!Y14/4+'2.Body vramci sportov'!Y14/4+'3.Body vramci krajiny'!Y14/4+'4.Poradie vramci krajiny'!Y14/4</f>
        <v>0.17101816861860991</v>
      </c>
      <c r="Z14" s="243">
        <f>'1.Poradie vramci sportov'!Z14/4+'2.Body vramci sportov'!Z14/4+'3.Body vramci krajiny'!Z14/4+'4.Poradie vramci krajiny'!Z14/4</f>
        <v>3.7840808273849863E-2</v>
      </c>
      <c r="AA14" s="243">
        <f>'1.Poradie vramci sportov'!AA14/4+'2.Body vramci sportov'!AA14/4+'3.Body vramci krajiny'!AA14/4+'4.Poradie vramci krajiny'!AA14/4</f>
        <v>0.26950545492927325</v>
      </c>
      <c r="AB14" s="243">
        <f>'1.Poradie vramci sportov'!AB14/4+'2.Body vramci sportov'!AB14/4+'3.Body vramci krajiny'!AB14/4+'4.Poradie vramci krajiny'!AB14/4</f>
        <v>0.24878016822197357</v>
      </c>
      <c r="AC14" s="243">
        <f>'1.Poradie vramci sportov'!AC14/4+'2.Body vramci sportov'!AC14/4+'3.Body vramci krajiny'!AC14/4+'4.Poradie vramci krajiny'!AC14/4</f>
        <v>0.18085441978473618</v>
      </c>
      <c r="AD14" s="243">
        <f>'1.Poradie vramci sportov'!AD14/4+'2.Body vramci sportov'!AD14/4+'3.Body vramci krajiny'!AD14/4+'4.Poradie vramci krajiny'!AD14/4</f>
        <v>0.25453209000157012</v>
      </c>
      <c r="AE14" s="243">
        <f>'1.Poradie vramci sportov'!AE14/4+'2.Body vramci sportov'!AE14/4+'3.Body vramci krajiny'!AE14/4+'4.Poradie vramci krajiny'!AE14/4</f>
        <v>0.23105271326987697</v>
      </c>
      <c r="AF14" s="243">
        <f>'1.Poradie vramci sportov'!AF14/4+'2.Body vramci sportov'!AF14/4+'3.Body vramci krajiny'!AF14/4+'4.Poradie vramci krajiny'!AF14/4</f>
        <v>0</v>
      </c>
      <c r="AG14" s="243">
        <f>'1.Poradie vramci sportov'!AG14/4+'2.Body vramci sportov'!AG14/4+'3.Body vramci krajiny'!AG14/4+'4.Poradie vramci krajiny'!AG14/4</f>
        <v>0</v>
      </c>
      <c r="AH14" s="243">
        <f>'1.Poradie vramci sportov'!AH14/4+'2.Body vramci sportov'!AH14/4+'3.Body vramci krajiny'!AH14/4+'4.Poradie vramci krajiny'!AH14/4</f>
        <v>0</v>
      </c>
      <c r="AI14" s="243">
        <f>'1.Poradie vramci sportov'!AI14/4+'2.Body vramci sportov'!AI14/4+'3.Body vramci krajiny'!AI14/4+'4.Poradie vramci krajiny'!AI14/4</f>
        <v>0.24508226419053114</v>
      </c>
      <c r="AJ14" s="243">
        <f>'1.Poradie vramci sportov'!AJ14/4+'2.Body vramci sportov'!AJ14/4+'3.Body vramci krajiny'!AJ14/4+'4.Poradie vramci krajiny'!AJ14/4</f>
        <v>0.31584876425265818</v>
      </c>
      <c r="AK14" s="243">
        <f>'1.Poradie vramci sportov'!AK14/4+'2.Body vramci sportov'!AK14/4+'3.Body vramci krajiny'!AK14/4+'4.Poradie vramci krajiny'!AK14/4</f>
        <v>0.14983743672494571</v>
      </c>
      <c r="AL14" s="243">
        <f>'1.Poradie vramci sportov'!AL14/4+'2.Body vramci sportov'!AL14/4+'3.Body vramci krajiny'!AL14/4+'4.Poradie vramci krajiny'!AL14/4</f>
        <v>3.0628765947798023E-2</v>
      </c>
      <c r="AM14" s="243">
        <f>'1.Poradie vramci sportov'!AM14/4+'2.Body vramci sportov'!AM14/4+'3.Body vramci krajiny'!AM14/4+'4.Poradie vramci krajiny'!AM14/4</f>
        <v>0</v>
      </c>
      <c r="AN14" s="243">
        <f>'1.Poradie vramci sportov'!AN14/4+'2.Body vramci sportov'!AN14/4+'3.Body vramci krajiny'!AN14/4+'4.Poradie vramci krajiny'!AN14/4</f>
        <v>0.70000497390000016</v>
      </c>
      <c r="AO14" s="243">
        <f>'1.Poradie vramci sportov'!AO14/4+'2.Body vramci sportov'!AO14/4+'3.Body vramci krajiny'!AO14/4+'4.Poradie vramci krajiny'!AO14/4</f>
        <v>0.34284843490752803</v>
      </c>
      <c r="AP14" s="243">
        <f>'1.Poradie vramci sportov'!AP14/4+'2.Body vramci sportov'!AP14/4+'3.Body vramci krajiny'!AP14/4+'4.Poradie vramci krajiny'!AP14/4</f>
        <v>0.27926894333167163</v>
      </c>
      <c r="AQ14" s="243">
        <f>'1.Poradie vramci sportov'!AQ14/4+'2.Body vramci sportov'!AQ14/4+'3.Body vramci krajiny'!AQ14/4+'4.Poradie vramci krajiny'!AQ14/4</f>
        <v>0</v>
      </c>
      <c r="AR14" s="243">
        <f>'1.Poradie vramci sportov'!AR14/4+'2.Body vramci sportov'!AR14/4+'3.Body vramci krajiny'!AR14/4+'4.Poradie vramci krajiny'!AR14/4</f>
        <v>0.17321506390056957</v>
      </c>
      <c r="AS14" s="243">
        <f>'1.Poradie vramci sportov'!AS14/4+'2.Body vramci sportov'!AS14/4+'3.Body vramci krajiny'!AS14/4+'4.Poradie vramci krajiny'!AS14/4</f>
        <v>0.24517627739930825</v>
      </c>
      <c r="AT14" s="243">
        <f>'1.Poradie vramci sportov'!AT14/4+'2.Body vramci sportov'!AT14/4+'3.Body vramci krajiny'!AT14/4+'4.Poradie vramci krajiny'!AT14/4</f>
        <v>0.21800615684207914</v>
      </c>
      <c r="AU14" s="243">
        <f>'1.Poradie vramci sportov'!AU14/4+'2.Body vramci sportov'!AU14/4+'3.Body vramci krajiny'!AU14/4+'4.Poradie vramci krajiny'!AU14/4</f>
        <v>0.15454646686515686</v>
      </c>
      <c r="AV14" s="243">
        <f>'1.Poradie vramci sportov'!AV14/4+'2.Body vramci sportov'!AV14/4+'3.Body vramci krajiny'!AV14/4+'4.Poradie vramci krajiny'!AV14/4</f>
        <v>0</v>
      </c>
      <c r="AW14" s="243">
        <f>'1.Poradie vramci sportov'!AW14/4+'2.Body vramci sportov'!AW14/4+'3.Body vramci krajiny'!AW14/4+'4.Poradie vramci krajiny'!AW14/4</f>
        <v>0.37621081191829386</v>
      </c>
      <c r="AX14" s="243">
        <f>'1.Poradie vramci sportov'!AX14/4+'2.Body vramci sportov'!AX14/4+'3.Body vramci krajiny'!AX14/4+'4.Poradie vramci krajiny'!AX14/4</f>
        <v>0.18968186598265738</v>
      </c>
      <c r="AY14" s="243">
        <f>'1.Poradie vramci sportov'!AY14/4+'2.Body vramci sportov'!AY14/4+'3.Body vramci krajiny'!AY14/4+'4.Poradie vramci krajiny'!AY14/4</f>
        <v>0.80559497137167035</v>
      </c>
      <c r="AZ14" s="243">
        <f>'1.Poradie vramci sportov'!AZ14/4+'2.Body vramci sportov'!AZ14/4+'3.Body vramci krajiny'!AZ14/4+'4.Poradie vramci krajiny'!AZ14/4</f>
        <v>0.23015863338163944</v>
      </c>
      <c r="BA14" s="243">
        <f>'1.Poradie vramci sportov'!BA14/4+'2.Body vramci sportov'!BA14/4+'3.Body vramci krajiny'!BA14/4+'4.Poradie vramci krajiny'!BA14/4</f>
        <v>0.13923363462488939</v>
      </c>
      <c r="BB14" s="243">
        <f>'1.Poradie vramci sportov'!BB14/4+'2.Body vramci sportov'!BB14/4+'3.Body vramci krajiny'!BB14/4+'4.Poradie vramci krajiny'!BB14/4</f>
        <v>0</v>
      </c>
      <c r="BC14" s="243">
        <f>'1.Poradie vramci sportov'!BC14/4+'2.Body vramci sportov'!BC14/4+'3.Body vramci krajiny'!BC14/4+'4.Poradie vramci krajiny'!BC14/4</f>
        <v>0.10347936432633448</v>
      </c>
      <c r="BD14" s="243">
        <f>'1.Poradie vramci sportov'!BD14/4+'2.Body vramci sportov'!BD14/4+'3.Body vramci krajiny'!BD14/4+'4.Poradie vramci krajiny'!BD14/4</f>
        <v>0</v>
      </c>
      <c r="BE14" s="243">
        <f>'1.Poradie vramci sportov'!BE14/4+'2.Body vramci sportov'!BE14/4+'3.Body vramci krajiny'!BE14/4+'4.Poradie vramci krajiny'!BE14/4</f>
        <v>0.25218185977854723</v>
      </c>
      <c r="BF14" s="243">
        <f>'1.Poradie vramci sportov'!BF14/4+'2.Body vramci sportov'!BF14/4+'3.Body vramci krajiny'!BF14/4+'4.Poradie vramci krajiny'!BF14/4</f>
        <v>0.19514201588500868</v>
      </c>
      <c r="BG14" s="243">
        <f>'1.Poradie vramci sportov'!BG14/4+'2.Body vramci sportov'!BG14/4+'3.Body vramci krajiny'!BG14/4+'4.Poradie vramci krajiny'!BG14/4</f>
        <v>0.3674647194634551</v>
      </c>
      <c r="BH14" s="243">
        <f>'1.Poradie vramci sportov'!BH14/4+'2.Body vramci sportov'!BH14/4+'3.Body vramci krajiny'!BH14/4+'4.Poradie vramci krajiny'!BH14/4</f>
        <v>0.13500033531852682</v>
      </c>
      <c r="BI14" s="243">
        <f>'1.Poradie vramci sportov'!BI14/4+'2.Body vramci sportov'!BI14/4+'3.Body vramci krajiny'!BI14/4+'4.Poradie vramci krajiny'!BI14/4</f>
        <v>7.0461288883383807E-2</v>
      </c>
      <c r="BJ14" s="243">
        <f>'1.Poradie vramci sportov'!BJ14/4+'2.Body vramci sportov'!BJ14/4+'3.Body vramci krajiny'!BJ14/4+'4.Poradie vramci krajiny'!BJ14/4</f>
        <v>0.29779296356863283</v>
      </c>
      <c r="BK14" s="243">
        <f>'1.Poradie vramci sportov'!BK14/4+'2.Body vramci sportov'!BK14/4+'3.Body vramci krajiny'!BK14/4+'4.Poradie vramci krajiny'!BK14/4</f>
        <v>0</v>
      </c>
      <c r="BL14" s="243">
        <f>'1.Poradie vramci sportov'!BL14/4+'2.Body vramci sportov'!BL14/4+'3.Body vramci krajiny'!BL14/4+'4.Poradie vramci krajiny'!BL14/4</f>
        <v>3.7911567241640409E-2</v>
      </c>
      <c r="BM14" s="243">
        <f>'1.Poradie vramci sportov'!BM14/4+'2.Body vramci sportov'!BM14/4+'3.Body vramci krajiny'!BM14/4+'4.Poradie vramci krajiny'!BM14/4</f>
        <v>0</v>
      </c>
      <c r="BN14" s="243">
        <f>'1.Poradie vramci sportov'!BN14/4+'2.Body vramci sportov'!BN14/4+'3.Body vramci krajiny'!BN14/4+'4.Poradie vramci krajiny'!BN14/4</f>
        <v>0.24958632340742784</v>
      </c>
      <c r="BO14" s="243">
        <f>'1.Poradie vramci sportov'!BO14/4+'2.Body vramci sportov'!BO14/4+'3.Body vramci krajiny'!BO14/4+'4.Poradie vramci krajiny'!BO14/4</f>
        <v>0.25012829944189491</v>
      </c>
      <c r="BP14" s="243">
        <f>'1.Poradie vramci sportov'!BP14/4+'2.Body vramci sportov'!BP14/4+'3.Body vramci krajiny'!BP14/4+'4.Poradie vramci krajiny'!BP14/4</f>
        <v>0.11522898978626321</v>
      </c>
      <c r="BQ14" s="243">
        <f>'1.Poradie vramci sportov'!BQ14/4+'2.Body vramci sportov'!BQ14/4+'3.Body vramci krajiny'!BQ14/4+'4.Poradie vramci krajiny'!BQ14/4</f>
        <v>0.16759264838022006</v>
      </c>
      <c r="BR14" s="243">
        <f>'1.Poradie vramci sportov'!BR14/4+'2.Body vramci sportov'!BR14/4+'3.Body vramci krajiny'!BR14/4+'4.Poradie vramci krajiny'!BR14/4</f>
        <v>0.18852634890446818</v>
      </c>
      <c r="BS14" s="243">
        <f>'1.Poradie vramci sportov'!BS14/4+'2.Body vramci sportov'!BS14/4+'3.Body vramci krajiny'!BS14/4+'4.Poradie vramci krajiny'!BS14/4</f>
        <v>0</v>
      </c>
      <c r="BT14" s="243">
        <f>'1.Poradie vramci sportov'!BT14/4+'2.Body vramci sportov'!BT14/4+'3.Body vramci krajiny'!BT14/4+'4.Poradie vramci krajiny'!BT14/4</f>
        <v>0</v>
      </c>
      <c r="BU14" s="243">
        <f>'1.Poradie vramci sportov'!BU14/4+'2.Body vramci sportov'!BU14/4+'3.Body vramci krajiny'!BU14/4+'4.Poradie vramci krajiny'!BU14/4</f>
        <v>0.56124123242419821</v>
      </c>
      <c r="BV14" s="243">
        <f>'1.Poradie vramci sportov'!BV14/4+'2.Body vramci sportov'!BV14/4+'3.Body vramci krajiny'!BV14/4+'4.Poradie vramci krajiny'!BV14/4</f>
        <v>0.12077435881997503</v>
      </c>
      <c r="BW14" s="243">
        <f>'1.Poradie vramci sportov'!BW14/4+'2.Body vramci sportov'!BW14/4+'3.Body vramci krajiny'!BW14/4+'4.Poradie vramci krajiny'!BW14/4</f>
        <v>0</v>
      </c>
      <c r="BX14" s="243">
        <f>'1.Poradie vramci sportov'!BX14/4+'2.Body vramci sportov'!BX14/4+'3.Body vramci krajiny'!BX14/4+'4.Poradie vramci krajiny'!BX14/4</f>
        <v>0</v>
      </c>
      <c r="BY14" s="243">
        <f>'1.Poradie vramci sportov'!BY14/4+'2.Body vramci sportov'!BY14/4+'3.Body vramci krajiny'!BY14/4+'4.Poradie vramci krajiny'!BY14/4</f>
        <v>0.21689113800537901</v>
      </c>
      <c r="BZ14" s="243">
        <f>'1.Poradie vramci sportov'!BZ14/4+'2.Body vramci sportov'!BZ14/4+'3.Body vramci krajiny'!BZ14/4+'4.Poradie vramci krajiny'!BZ14/4</f>
        <v>0.14880612377223595</v>
      </c>
      <c r="CA14" s="243">
        <f>'1.Poradie vramci sportov'!CA14/4+'2.Body vramci sportov'!CA14/4+'3.Body vramci krajiny'!CA14/4+'4.Poradie vramci krajiny'!CA14/4</f>
        <v>0.19726084785964385</v>
      </c>
      <c r="CB14" s="243">
        <f>'1.Poradie vramci sportov'!CB14/4+'2.Body vramci sportov'!CB14/4+'3.Body vramci krajiny'!CB14/4+'4.Poradie vramci krajiny'!CB14/4</f>
        <v>0.2413509890409816</v>
      </c>
      <c r="CC14" s="243">
        <f>'1.Poradie vramci sportov'!CC14/4+'2.Body vramci sportov'!CC14/4+'3.Body vramci krajiny'!CC14/4+'4.Poradie vramci krajiny'!CC14/4</f>
        <v>0</v>
      </c>
      <c r="CD14" s="243">
        <f>'1.Poradie vramci sportov'!CD14/4+'2.Body vramci sportov'!CD14/4+'3.Body vramci krajiny'!CD14/4+'4.Poradie vramci krajiny'!CD14/4</f>
        <v>0.1342403112043285</v>
      </c>
      <c r="CE14" s="243">
        <f>'1.Poradie vramci sportov'!CE14/4+'2.Body vramci sportov'!CE14/4+'3.Body vramci krajiny'!CE14/4+'4.Poradie vramci krajiny'!CE14/4</f>
        <v>9.2297576929158465E-2</v>
      </c>
      <c r="CF14" s="243">
        <f>'1.Poradie vramci sportov'!CF14/4+'2.Body vramci sportov'!CF14/4+'3.Body vramci krajiny'!CF14/4+'4.Poradie vramci krajiny'!CF14/4</f>
        <v>0</v>
      </c>
      <c r="CG14" s="243">
        <f>'1.Poradie vramci sportov'!CG14/4+'2.Body vramci sportov'!CG14/4+'3.Body vramci krajiny'!CG14/4+'4.Poradie vramci krajiny'!CG14/4</f>
        <v>6.6885928162367422E-2</v>
      </c>
      <c r="CH14" s="243">
        <f>'1.Poradie vramci sportov'!CH14/4+'2.Body vramci sportov'!CH14/4+'3.Body vramci krajiny'!CH14/4+'4.Poradie vramci krajiny'!CH14/4</f>
        <v>0.28390006717531846</v>
      </c>
      <c r="CI14" s="243">
        <f>'1.Poradie vramci sportov'!CI14/4+'2.Body vramci sportov'!CI14/4+'3.Body vramci krajiny'!CI14/4+'4.Poradie vramci krajiny'!CI14/4</f>
        <v>0</v>
      </c>
      <c r="CJ14" s="243">
        <f>'1.Poradie vramci sportov'!CJ14/4+'2.Body vramci sportov'!CJ14/4+'3.Body vramci krajiny'!CJ14/4+'4.Poradie vramci krajiny'!CJ14/4</f>
        <v>0.27830620784398341</v>
      </c>
      <c r="CK14" s="243">
        <f>'1.Poradie vramci sportov'!CK14/4+'2.Body vramci sportov'!CK14/4+'3.Body vramci krajiny'!CK14/4+'4.Poradie vramci krajiny'!CK14/4</f>
        <v>0</v>
      </c>
      <c r="CL14" s="243">
        <f>'1.Poradie vramci sportov'!CL14/4+'2.Body vramci sportov'!CL14/4+'3.Body vramci krajiny'!CL14/4+'4.Poradie vramci krajiny'!CL14/4</f>
        <v>0.23583115606825822</v>
      </c>
      <c r="CM14" s="243">
        <f>'1.Poradie vramci sportov'!CM14/4+'2.Body vramci sportov'!CM14/4+'3.Body vramci krajiny'!CM14/4+'4.Poradie vramci krajiny'!CM14/4</f>
        <v>0.2109145402005739</v>
      </c>
      <c r="CN14" s="243">
        <f>'1.Poradie vramci sportov'!CN14/4+'2.Body vramci sportov'!CN14/4+'3.Body vramci krajiny'!CN14/4+'4.Poradie vramci krajiny'!CN14/4</f>
        <v>0</v>
      </c>
      <c r="CO14" s="243">
        <f>'1.Poradie vramci sportov'!CO14/4+'2.Body vramci sportov'!CO14/4+'3.Body vramci krajiny'!CO14/4+'4.Poradie vramci krajiny'!CO14/4</f>
        <v>0.2868558082077779</v>
      </c>
      <c r="CP14" s="243">
        <f>'1.Poradie vramci sportov'!CP14/4+'2.Body vramci sportov'!CP14/4+'3.Body vramci krajiny'!CP14/4+'4.Poradie vramci krajiny'!CP14/4</f>
        <v>0.47141494015997781</v>
      </c>
      <c r="CQ14" s="243">
        <f>'1.Poradie vramci sportov'!CQ14/4+'2.Body vramci sportov'!CQ14/4+'3.Body vramci krajiny'!CQ14/4+'4.Poradie vramci krajiny'!CQ14/4</f>
        <v>0</v>
      </c>
      <c r="CR14" s="243">
        <f>'1.Poradie vramci sportov'!CR14/4+'2.Body vramci sportov'!CR14/4+'3.Body vramci krajiny'!CR14/4+'4.Poradie vramci krajiny'!CR14/4</f>
        <v>7.2082846938144735E-2</v>
      </c>
      <c r="CS14" s="243">
        <f>'1.Poradie vramci sportov'!CS14/4+'2.Body vramci sportov'!CS14/4+'3.Body vramci krajiny'!CS14/4+'4.Poradie vramci krajiny'!CS14/4</f>
        <v>0.28875865120713962</v>
      </c>
      <c r="CT14" s="243">
        <f>'1.Poradie vramci sportov'!CT14/4+'2.Body vramci sportov'!CT14/4+'3.Body vramci krajiny'!CT14/4+'4.Poradie vramci krajiny'!CT14/4</f>
        <v>0.23601982183869841</v>
      </c>
      <c r="CU14" s="243">
        <f>'1.Poradie vramci sportov'!CU14/4+'2.Body vramci sportov'!CU14/4+'3.Body vramci krajiny'!CU14/4+'4.Poradie vramci krajiny'!CU14/4</f>
        <v>0</v>
      </c>
      <c r="CV14" s="243">
        <f>'1.Poradie vramci sportov'!CV14/4+'2.Body vramci sportov'!CV14/4+'3.Body vramci krajiny'!CV14/4+'4.Poradie vramci krajiny'!CV14/4</f>
        <v>0.14001582719083031</v>
      </c>
      <c r="CW14" s="243">
        <f>'1.Poradie vramci sportov'!CW14/4+'2.Body vramci sportov'!CW14/4+'3.Body vramci krajiny'!CW14/4+'4.Poradie vramci krajiny'!CW14/4</f>
        <v>6.1311400969939339E-2</v>
      </c>
      <c r="CX14" s="243">
        <f>'1.Poradie vramci sportov'!CX14/4+'2.Body vramci sportov'!CX14/4+'3.Body vramci krajiny'!CX14/4+'4.Poradie vramci krajiny'!CX14/4</f>
        <v>0.1624891735598486</v>
      </c>
      <c r="CY14" s="243">
        <f>'1.Poradie vramci sportov'!CY14/4+'2.Body vramci sportov'!CY14/4+'3.Body vramci krajiny'!CY14/4+'4.Poradie vramci krajiny'!CY14/4</f>
        <v>0.18201536789067152</v>
      </c>
      <c r="CZ14" s="243">
        <f>'1.Poradie vramci sportov'!CZ14/4+'2.Body vramci sportov'!CZ14/4+'3.Body vramci krajiny'!CZ14/4+'4.Poradie vramci krajiny'!CZ14/4</f>
        <v>0.21770778548107764</v>
      </c>
      <c r="DA14" s="243">
        <f>'1.Poradie vramci sportov'!DA14/4+'2.Body vramci sportov'!DA14/4+'3.Body vramci krajiny'!DA14/4+'4.Poradie vramci krajiny'!DA14/4</f>
        <v>0.20359936512179219</v>
      </c>
      <c r="DB14" s="243">
        <f>'1.Poradie vramci sportov'!DB14/4+'2.Body vramci sportov'!DB14/4+'3.Body vramci krajiny'!DB14/4+'4.Poradie vramci krajiny'!DB14/4</f>
        <v>0.17301889084496264</v>
      </c>
      <c r="DC14" s="243">
        <f>'1.Poradie vramci sportov'!DC14/4+'2.Body vramci sportov'!DC14/4+'3.Body vramci krajiny'!DC14/4+'4.Poradie vramci krajiny'!DC14/4</f>
        <v>0</v>
      </c>
      <c r="DD14" s="243">
        <f>'1.Poradie vramci sportov'!DD14/4+'2.Body vramci sportov'!DD14/4+'3.Body vramci krajiny'!DD14/4+'4.Poradie vramci krajiny'!DD14/4</f>
        <v>0.18720372213966507</v>
      </c>
      <c r="DE14" s="243">
        <f>'1.Poradie vramci sportov'!DE14/4+'2.Body vramci sportov'!DE14/4+'3.Body vramci krajiny'!DE14/4+'4.Poradie vramci krajiny'!DE14/4</f>
        <v>0.23017372537072095</v>
      </c>
      <c r="DF14" s="243">
        <f>'1.Poradie vramci sportov'!DF14/4+'2.Body vramci sportov'!DF14/4+'3.Body vramci krajiny'!DF14/4+'4.Poradie vramci krajiny'!DF14/4</f>
        <v>0.15443748219537956</v>
      </c>
      <c r="DG14" s="243">
        <f>'1.Poradie vramci sportov'!DG14/4+'2.Body vramci sportov'!DG14/4+'3.Body vramci krajiny'!DG14/4+'4.Poradie vramci krajiny'!DG14/4</f>
        <v>0.16196052485598236</v>
      </c>
      <c r="DH14" s="243">
        <f>'1.Poradie vramci sportov'!DH14/4+'2.Body vramci sportov'!DH14/4+'3.Body vramci krajiny'!DH14/4+'4.Poradie vramci krajiny'!DH14/4</f>
        <v>0.13295982829121283</v>
      </c>
      <c r="DI14" s="243">
        <f>'1.Poradie vramci sportov'!DI14/4+'2.Body vramci sportov'!DI14/4+'3.Body vramci krajiny'!DI14/4+'4.Poradie vramci krajiny'!DI14/4</f>
        <v>0</v>
      </c>
      <c r="DJ14" s="417"/>
      <c r="DK14" s="418">
        <f t="shared" si="0"/>
        <v>19.439682569956013</v>
      </c>
    </row>
    <row r="15" spans="1:117" ht="14.25" customHeight="1" x14ac:dyDescent="0.25">
      <c r="A15" s="239" t="s">
        <v>17</v>
      </c>
      <c r="B15" s="243">
        <f>'1.Poradie vramci sportov'!B15/4+'2.Body vramci sportov'!B15/4+'3.Body vramci krajiny'!B15/4+'4.Poradie vramci krajiny'!B15/4</f>
        <v>0.75009722457858985</v>
      </c>
      <c r="C15" s="243">
        <f>'1.Poradie vramci sportov'!C15/4+'2.Body vramci sportov'!C15/4+'3.Body vramci krajiny'!C15/4+'4.Poradie vramci krajiny'!C15/4</f>
        <v>0.37600451974950516</v>
      </c>
      <c r="D15" s="243">
        <f>'1.Poradie vramci sportov'!D15/4+'2.Body vramci sportov'!D15/4+'3.Body vramci krajiny'!D15/4+'4.Poradie vramci krajiny'!D15/4</f>
        <v>0.28400012287190335</v>
      </c>
      <c r="E15" s="243">
        <f>'1.Poradie vramci sportov'!E15/4+'2.Body vramci sportov'!E15/4+'3.Body vramci krajiny'!E15/4+'4.Poradie vramci krajiny'!E15/4</f>
        <v>0.27792621108399462</v>
      </c>
      <c r="F15" s="243">
        <f>'1.Poradie vramci sportov'!F15/4+'2.Body vramci sportov'!F15/4+'3.Body vramci krajiny'!F15/4+'4.Poradie vramci krajiny'!F15/4</f>
        <v>0.19023547127219478</v>
      </c>
      <c r="G15" s="243">
        <f>'1.Poradie vramci sportov'!G15/4+'2.Body vramci sportov'!G15/4+'3.Body vramci krajiny'!G15/4+'4.Poradie vramci krajiny'!G15/4</f>
        <v>0.29266665957834981</v>
      </c>
      <c r="H15" s="243">
        <f>'1.Poradie vramci sportov'!H15/4+'2.Body vramci sportov'!H15/4+'3.Body vramci krajiny'!H15/4+'4.Poradie vramci krajiny'!H15/4</f>
        <v>0.14976430003725139</v>
      </c>
      <c r="I15" s="243">
        <f>'1.Poradie vramci sportov'!I15/4+'2.Body vramci sportov'!I15/4+'3.Body vramci krajiny'!I15/4+'4.Poradie vramci krajiny'!I15/4</f>
        <v>0.59138760997190987</v>
      </c>
      <c r="J15" s="243">
        <f>'1.Poradie vramci sportov'!J15/4+'2.Body vramci sportov'!J15/4+'3.Body vramci krajiny'!J15/4+'4.Poradie vramci krajiny'!J15/4</f>
        <v>0.28213694953979368</v>
      </c>
      <c r="K15" s="243">
        <f>'1.Poradie vramci sportov'!K15/4+'2.Body vramci sportov'!K15/4+'3.Body vramci krajiny'!K15/4+'4.Poradie vramci krajiny'!K15/4</f>
        <v>0</v>
      </c>
      <c r="L15" s="243">
        <f>'1.Poradie vramci sportov'!L15/4+'2.Body vramci sportov'!L15/4+'3.Body vramci krajiny'!L15/4+'4.Poradie vramci krajiny'!L15/4</f>
        <v>0.20580247708154392</v>
      </c>
      <c r="M15" s="243">
        <f>'1.Poradie vramci sportov'!M15/4+'2.Body vramci sportov'!M15/4+'3.Body vramci krajiny'!M15/4+'4.Poradie vramci krajiny'!M15/4</f>
        <v>0.43266995506473166</v>
      </c>
      <c r="N15" s="243">
        <f>'1.Poradie vramci sportov'!N15/4+'2.Body vramci sportov'!N15/4+'3.Body vramci krajiny'!N15/4+'4.Poradie vramci krajiny'!N15/4</f>
        <v>0.46626192968444341</v>
      </c>
      <c r="O15" s="243">
        <f>'1.Poradie vramci sportov'!O15/4+'2.Body vramci sportov'!O15/4+'3.Body vramci krajiny'!O15/4+'4.Poradie vramci krajiny'!O15/4</f>
        <v>0.1539558485091182</v>
      </c>
      <c r="P15" s="243">
        <f>'1.Poradie vramci sportov'!P15/4+'2.Body vramci sportov'!P15/4+'3.Body vramci krajiny'!P15/4+'4.Poradie vramci krajiny'!P15/4</f>
        <v>0.38949649941194409</v>
      </c>
      <c r="Q15" s="243">
        <f>'1.Poradie vramci sportov'!Q15/4+'2.Body vramci sportov'!Q15/4+'3.Body vramci krajiny'!Q15/4+'4.Poradie vramci krajiny'!Q15/4</f>
        <v>0.1995228694755343</v>
      </c>
      <c r="R15" s="243">
        <f>'1.Poradie vramci sportov'!R15/4+'2.Body vramci sportov'!R15/4+'3.Body vramci krajiny'!R15/4+'4.Poradie vramci krajiny'!R15/4</f>
        <v>0.23169075343912585</v>
      </c>
      <c r="S15" s="243">
        <f>'1.Poradie vramci sportov'!S15/4+'2.Body vramci sportov'!S15/4+'3.Body vramci krajiny'!S15/4+'4.Poradie vramci krajiny'!S15/4</f>
        <v>0.75030491240794106</v>
      </c>
      <c r="T15" s="243">
        <f>'1.Poradie vramci sportov'!T15/4+'2.Body vramci sportov'!T15/4+'3.Body vramci krajiny'!T15/4+'4.Poradie vramci krajiny'!T15/4</f>
        <v>0.16366547608094978</v>
      </c>
      <c r="U15" s="243">
        <f>'1.Poradie vramci sportov'!U15/4+'2.Body vramci sportov'!U15/4+'3.Body vramci krajiny'!U15/4+'4.Poradie vramci krajiny'!U15/4</f>
        <v>0.28937758614077191</v>
      </c>
      <c r="V15" s="243">
        <f>'1.Poradie vramci sportov'!V15/4+'2.Body vramci sportov'!V15/4+'3.Body vramci krajiny'!V15/4+'4.Poradie vramci krajiny'!V15/4</f>
        <v>0.31997553434606774</v>
      </c>
      <c r="W15" s="243">
        <f>'1.Poradie vramci sportov'!W15/4+'2.Body vramci sportov'!W15/4+'3.Body vramci krajiny'!W15/4+'4.Poradie vramci krajiny'!W15/4</f>
        <v>0.57503568963980767</v>
      </c>
      <c r="X15" s="243">
        <f>'1.Poradie vramci sportov'!X15/4+'2.Body vramci sportov'!X15/4+'3.Body vramci krajiny'!X15/4+'4.Poradie vramci krajiny'!X15/4</f>
        <v>0</v>
      </c>
      <c r="Y15" s="243">
        <f>'1.Poradie vramci sportov'!Y15/4+'2.Body vramci sportov'!Y15/4+'3.Body vramci krajiny'!Y15/4+'4.Poradie vramci krajiny'!Y15/4</f>
        <v>0.26334625476815399</v>
      </c>
      <c r="Z15" s="243">
        <f>'1.Poradie vramci sportov'!Z15/4+'2.Body vramci sportov'!Z15/4+'3.Body vramci krajiny'!Z15/4+'4.Poradie vramci krajiny'!Z15/4</f>
        <v>0.15281084170581916</v>
      </c>
      <c r="AA15" s="243">
        <f>'1.Poradie vramci sportov'!AA15/4+'2.Body vramci sportov'!AA15/4+'3.Body vramci krajiny'!AA15/4+'4.Poradie vramci krajiny'!AA15/4</f>
        <v>0.27917173581027965</v>
      </c>
      <c r="AB15" s="243">
        <f>'1.Poradie vramci sportov'!AB15/4+'2.Body vramci sportov'!AB15/4+'3.Body vramci krajiny'!AB15/4+'4.Poradie vramci krajiny'!AB15/4</f>
        <v>0.14538029523786278</v>
      </c>
      <c r="AC15" s="243">
        <f>'1.Poradie vramci sportov'!AC15/4+'2.Body vramci sportov'!AC15/4+'3.Body vramci krajiny'!AC15/4+'4.Poradie vramci krajiny'!AC15/4</f>
        <v>0.43818827866022603</v>
      </c>
      <c r="AD15" s="243">
        <f>'1.Poradie vramci sportov'!AD15/4+'2.Body vramci sportov'!AD15/4+'3.Body vramci krajiny'!AD15/4+'4.Poradie vramci krajiny'!AD15/4</f>
        <v>0.28207319141176251</v>
      </c>
      <c r="AE15" s="243">
        <f>'1.Poradie vramci sportov'!AE15/4+'2.Body vramci sportov'!AE15/4+'3.Body vramci krajiny'!AE15/4+'4.Poradie vramci krajiny'!AE15/4</f>
        <v>6.4683449650303523E-2</v>
      </c>
      <c r="AF15" s="243">
        <f>'1.Poradie vramci sportov'!AF15/4+'2.Body vramci sportov'!AF15/4+'3.Body vramci krajiny'!AF15/4+'4.Poradie vramci krajiny'!AF15/4</f>
        <v>0</v>
      </c>
      <c r="AG15" s="243">
        <f>'1.Poradie vramci sportov'!AG15/4+'2.Body vramci sportov'!AG15/4+'3.Body vramci krajiny'!AG15/4+'4.Poradie vramci krajiny'!AG15/4</f>
        <v>0.15487646155451137</v>
      </c>
      <c r="AH15" s="243">
        <f>'1.Poradie vramci sportov'!AH15/4+'2.Body vramci sportov'!AH15/4+'3.Body vramci krajiny'!AH15/4+'4.Poradie vramci krajiny'!AH15/4</f>
        <v>0.23729261558782663</v>
      </c>
      <c r="AI15" s="243">
        <f>'1.Poradie vramci sportov'!AI15/4+'2.Body vramci sportov'!AI15/4+'3.Body vramci krajiny'!AI15/4+'4.Poradie vramci krajiny'!AI15/4</f>
        <v>0.3896382115691624</v>
      </c>
      <c r="AJ15" s="243">
        <f>'1.Poradie vramci sportov'!AJ15/4+'2.Body vramci sportov'!AJ15/4+'3.Body vramci krajiny'!AJ15/4+'4.Poradie vramci krajiny'!AJ15/4</f>
        <v>0.35608936826229998</v>
      </c>
      <c r="AK15" s="243">
        <f>'1.Poradie vramci sportov'!AK15/4+'2.Body vramci sportov'!AK15/4+'3.Body vramci krajiny'!AK15/4+'4.Poradie vramci krajiny'!AK15/4</f>
        <v>0.48054418282720746</v>
      </c>
      <c r="AL15" s="243">
        <f>'1.Poradie vramci sportov'!AL15/4+'2.Body vramci sportov'!AL15/4+'3.Body vramci krajiny'!AL15/4+'4.Poradie vramci krajiny'!AL15/4</f>
        <v>0.21225831887729502</v>
      </c>
      <c r="AM15" s="243">
        <f>'1.Poradie vramci sportov'!AM15/4+'2.Body vramci sportov'!AM15/4+'3.Body vramci krajiny'!AM15/4+'4.Poradie vramci krajiny'!AM15/4</f>
        <v>0</v>
      </c>
      <c r="AN15" s="243">
        <f>'1.Poradie vramci sportov'!AN15/4+'2.Body vramci sportov'!AN15/4+'3.Body vramci krajiny'!AN15/4+'4.Poradie vramci krajiny'!AN15/4</f>
        <v>0.13129048709436444</v>
      </c>
      <c r="AO15" s="243">
        <f>'1.Poradie vramci sportov'!AO15/4+'2.Body vramci sportov'!AO15/4+'3.Body vramci krajiny'!AO15/4+'4.Poradie vramci krajiny'!AO15/4</f>
        <v>0.27358430440493686</v>
      </c>
      <c r="AP15" s="243">
        <f>'1.Poradie vramci sportov'!AP15/4+'2.Body vramci sportov'!AP15/4+'3.Body vramci krajiny'!AP15/4+'4.Poradie vramci krajiny'!AP15/4</f>
        <v>0.82277284480655699</v>
      </c>
      <c r="AQ15" s="243">
        <f>'1.Poradie vramci sportov'!AQ15/4+'2.Body vramci sportov'!AQ15/4+'3.Body vramci krajiny'!AQ15/4+'4.Poradie vramci krajiny'!AQ15/4</f>
        <v>0.46717225241520699</v>
      </c>
      <c r="AR15" s="243">
        <f>'1.Poradie vramci sportov'!AR15/4+'2.Body vramci sportov'!AR15/4+'3.Body vramci krajiny'!AR15/4+'4.Poradie vramci krajiny'!AR15/4</f>
        <v>0.24708548629109631</v>
      </c>
      <c r="AS15" s="243">
        <f>'1.Poradie vramci sportov'!AS15/4+'2.Body vramci sportov'!AS15/4+'3.Body vramci krajiny'!AS15/4+'4.Poradie vramci krajiny'!AS15/4</f>
        <v>0.27444089929579046</v>
      </c>
      <c r="AT15" s="243">
        <f>'1.Poradie vramci sportov'!AT15/4+'2.Body vramci sportov'!AT15/4+'3.Body vramci krajiny'!AT15/4+'4.Poradie vramci krajiny'!AT15/4</f>
        <v>0.27691198085678365</v>
      </c>
      <c r="AU15" s="243">
        <f>'1.Poradie vramci sportov'!AU15/4+'2.Body vramci sportov'!AU15/4+'3.Body vramci krajiny'!AU15/4+'4.Poradie vramci krajiny'!AU15/4</f>
        <v>0.59058099464826697</v>
      </c>
      <c r="AV15" s="243">
        <f>'1.Poradie vramci sportov'!AV15/4+'2.Body vramci sportov'!AV15/4+'3.Body vramci krajiny'!AV15/4+'4.Poradie vramci krajiny'!AV15/4</f>
        <v>0.30256894607660506</v>
      </c>
      <c r="AW15" s="243">
        <f>'1.Poradie vramci sportov'!AW15/4+'2.Body vramci sportov'!AW15/4+'3.Body vramci krajiny'!AW15/4+'4.Poradie vramci krajiny'!AW15/4</f>
        <v>5.799779944282752E-2</v>
      </c>
      <c r="AX15" s="243">
        <f>'1.Poradie vramci sportov'!AX15/4+'2.Body vramci sportov'!AX15/4+'3.Body vramci krajiny'!AX15/4+'4.Poradie vramci krajiny'!AX15/4</f>
        <v>0.28876998223497952</v>
      </c>
      <c r="AY15" s="243">
        <f>'1.Poradie vramci sportov'!AY15/4+'2.Body vramci sportov'!AY15/4+'3.Body vramci krajiny'!AY15/4+'4.Poradie vramci krajiny'!AY15/4</f>
        <v>0.22911692140399662</v>
      </c>
      <c r="AZ15" s="243">
        <f>'1.Poradie vramci sportov'!AZ15/4+'2.Body vramci sportov'!AZ15/4+'3.Body vramci krajiny'!AZ15/4+'4.Poradie vramci krajiny'!AZ15/4</f>
        <v>7.6144286035247602E-2</v>
      </c>
      <c r="BA15" s="243">
        <f>'1.Poradie vramci sportov'!BA15/4+'2.Body vramci sportov'!BA15/4+'3.Body vramci krajiny'!BA15/4+'4.Poradie vramci krajiny'!BA15/4</f>
        <v>0.48497787596375391</v>
      </c>
      <c r="BB15" s="243">
        <f>'1.Poradie vramci sportov'!BB15/4+'2.Body vramci sportov'!BB15/4+'3.Body vramci krajiny'!BB15/4+'4.Poradie vramci krajiny'!BB15/4</f>
        <v>0.56984981735471796</v>
      </c>
      <c r="BC15" s="243">
        <f>'1.Poradie vramci sportov'!BC15/4+'2.Body vramci sportov'!BC15/4+'3.Body vramci krajiny'!BC15/4+'4.Poradie vramci krajiny'!BC15/4</f>
        <v>0.1878180409944247</v>
      </c>
      <c r="BD15" s="243">
        <f>'1.Poradie vramci sportov'!BD15/4+'2.Body vramci sportov'!BD15/4+'3.Body vramci krajiny'!BD15/4+'4.Poradie vramci krajiny'!BD15/4</f>
        <v>0</v>
      </c>
      <c r="BE15" s="243">
        <f>'1.Poradie vramci sportov'!BE15/4+'2.Body vramci sportov'!BE15/4+'3.Body vramci krajiny'!BE15/4+'4.Poradie vramci krajiny'!BE15/4</f>
        <v>0.39198098735026193</v>
      </c>
      <c r="BF15" s="243">
        <f>'1.Poradie vramci sportov'!BF15/4+'2.Body vramci sportov'!BF15/4+'3.Body vramci krajiny'!BF15/4+'4.Poradie vramci krajiny'!BF15/4</f>
        <v>0.26884036552445068</v>
      </c>
      <c r="BG15" s="243">
        <f>'1.Poradie vramci sportov'!BG15/4+'2.Body vramci sportov'!BG15/4+'3.Body vramci krajiny'!BG15/4+'4.Poradie vramci krajiny'!BG15/4</f>
        <v>7.7978988507032873E-2</v>
      </c>
      <c r="BH15" s="243">
        <f>'1.Poradie vramci sportov'!BH15/4+'2.Body vramci sportov'!BH15/4+'3.Body vramci krajiny'!BH15/4+'4.Poradie vramci krajiny'!BH15/4</f>
        <v>0.57218578501596817</v>
      </c>
      <c r="BI15" s="243">
        <f>'1.Poradie vramci sportov'!BI15/4+'2.Body vramci sportov'!BI15/4+'3.Body vramci krajiny'!BI15/4+'4.Poradie vramci krajiny'!BI15/4</f>
        <v>0.20743384153524597</v>
      </c>
      <c r="BJ15" s="243">
        <f>'1.Poradie vramci sportov'!BJ15/4+'2.Body vramci sportov'!BJ15/4+'3.Body vramci krajiny'!BJ15/4+'4.Poradie vramci krajiny'!BJ15/4</f>
        <v>9.5016040463603138E-2</v>
      </c>
      <c r="BK15" s="243">
        <f>'1.Poradie vramci sportov'!BK15/4+'2.Body vramci sportov'!BK15/4+'3.Body vramci krajiny'!BK15/4+'4.Poradie vramci krajiny'!BK15/4</f>
        <v>0.75000035000848297</v>
      </c>
      <c r="BL15" s="243">
        <f>'1.Poradie vramci sportov'!BL15/4+'2.Body vramci sportov'!BL15/4+'3.Body vramci krajiny'!BL15/4+'4.Poradie vramci krajiny'!BL15/4</f>
        <v>0.47006234201750463</v>
      </c>
      <c r="BM15" s="243">
        <f>'1.Poradie vramci sportov'!BM15/4+'2.Body vramci sportov'!BM15/4+'3.Body vramci krajiny'!BM15/4+'4.Poradie vramci krajiny'!BM15/4</f>
        <v>0</v>
      </c>
      <c r="BN15" s="243">
        <f>'1.Poradie vramci sportov'!BN15/4+'2.Body vramci sportov'!BN15/4+'3.Body vramci krajiny'!BN15/4+'4.Poradie vramci krajiny'!BN15/4</f>
        <v>0</v>
      </c>
      <c r="BO15" s="243">
        <f>'1.Poradie vramci sportov'!BO15/4+'2.Body vramci sportov'!BO15/4+'3.Body vramci krajiny'!BO15/4+'4.Poradie vramci krajiny'!BO15/4</f>
        <v>0.26945689464889988</v>
      </c>
      <c r="BP15" s="243">
        <f>'1.Poradie vramci sportov'!BP15/4+'2.Body vramci sportov'!BP15/4+'3.Body vramci krajiny'!BP15/4+'4.Poradie vramci krajiny'!BP15/4</f>
        <v>0.75215683977389469</v>
      </c>
      <c r="BQ15" s="243">
        <f>'1.Poradie vramci sportov'!BQ15/4+'2.Body vramci sportov'!BQ15/4+'3.Body vramci krajiny'!BQ15/4+'4.Poradie vramci krajiny'!BQ15/4</f>
        <v>0.42218099446387786</v>
      </c>
      <c r="BR15" s="243">
        <f>'1.Poradie vramci sportov'!BR15/4+'2.Body vramci sportov'!BR15/4+'3.Body vramci krajiny'!BR15/4+'4.Poradie vramci krajiny'!BR15/4</f>
        <v>0.57147601839004314</v>
      </c>
      <c r="BS15" s="243">
        <f>'1.Poradie vramci sportov'!BS15/4+'2.Body vramci sportov'!BS15/4+'3.Body vramci krajiny'!BS15/4+'4.Poradie vramci krajiny'!BS15/4</f>
        <v>0</v>
      </c>
      <c r="BT15" s="243">
        <f>'1.Poradie vramci sportov'!BT15/4+'2.Body vramci sportov'!BT15/4+'3.Body vramci krajiny'!BT15/4+'4.Poradie vramci krajiny'!BT15/4</f>
        <v>0.20460198254975343</v>
      </c>
      <c r="BU15" s="243">
        <f>'1.Poradie vramci sportov'!BU15/4+'2.Body vramci sportov'!BU15/4+'3.Body vramci krajiny'!BU15/4+'4.Poradie vramci krajiny'!BU15/4</f>
        <v>0.25085305493970211</v>
      </c>
      <c r="BV15" s="243">
        <f>'1.Poradie vramci sportov'!BV15/4+'2.Body vramci sportov'!BV15/4+'3.Body vramci krajiny'!BV15/4+'4.Poradie vramci krajiny'!BV15/4</f>
        <v>0.17620742294448699</v>
      </c>
      <c r="BW15" s="243">
        <f>'1.Poradie vramci sportov'!BW15/4+'2.Body vramci sportov'!BW15/4+'3.Body vramci krajiny'!BW15/4+'4.Poradie vramci krajiny'!BW15/4</f>
        <v>0.75000177191794482</v>
      </c>
      <c r="BX15" s="243">
        <f>'1.Poradie vramci sportov'!BX15/4+'2.Body vramci sportov'!BX15/4+'3.Body vramci krajiny'!BX15/4+'4.Poradie vramci krajiny'!BX15/4</f>
        <v>0.19234709304056341</v>
      </c>
      <c r="BY15" s="243">
        <f>'1.Poradie vramci sportov'!BY15/4+'2.Body vramci sportov'!BY15/4+'3.Body vramci krajiny'!BY15/4+'4.Poradie vramci krajiny'!BY15/4</f>
        <v>5.3337915508966105E-2</v>
      </c>
      <c r="BZ15" s="243">
        <f>'1.Poradie vramci sportov'!BZ15/4+'2.Body vramci sportov'!BZ15/4+'3.Body vramci krajiny'!BZ15/4+'4.Poradie vramci krajiny'!BZ15/4</f>
        <v>0.14109737757501181</v>
      </c>
      <c r="CA15" s="243">
        <f>'1.Poradie vramci sportov'!CA15/4+'2.Body vramci sportov'!CA15/4+'3.Body vramci krajiny'!CA15/4+'4.Poradie vramci krajiny'!CA15/4</f>
        <v>0.5662227405655238</v>
      </c>
      <c r="CB15" s="243">
        <f>'1.Poradie vramci sportov'!CB15/4+'2.Body vramci sportov'!CB15/4+'3.Body vramci krajiny'!CB15/4+'4.Poradie vramci krajiny'!CB15/4</f>
        <v>0.25706497535590239</v>
      </c>
      <c r="CC15" s="243">
        <f>'1.Poradie vramci sportov'!CC15/4+'2.Body vramci sportov'!CC15/4+'3.Body vramci krajiny'!CC15/4+'4.Poradie vramci krajiny'!CC15/4</f>
        <v>0</v>
      </c>
      <c r="CD15" s="243">
        <f>'1.Poradie vramci sportov'!CD15/4+'2.Body vramci sportov'!CD15/4+'3.Body vramci krajiny'!CD15/4+'4.Poradie vramci krajiny'!CD15/4</f>
        <v>0.42596875273249168</v>
      </c>
      <c r="CE15" s="243">
        <f>'1.Poradie vramci sportov'!CE15/4+'2.Body vramci sportov'!CE15/4+'3.Body vramci krajiny'!CE15/4+'4.Poradie vramci krajiny'!CE15/4</f>
        <v>0.27404257101607571</v>
      </c>
      <c r="CF15" s="243">
        <f>'1.Poradie vramci sportov'!CF15/4+'2.Body vramci sportov'!CF15/4+'3.Body vramci krajiny'!CF15/4+'4.Poradie vramci krajiny'!CF15/4</f>
        <v>0.33895543736166661</v>
      </c>
      <c r="CG15" s="243">
        <f>'1.Poradie vramci sportov'!CG15/4+'2.Body vramci sportov'!CG15/4+'3.Body vramci krajiny'!CG15/4+'4.Poradie vramci krajiny'!CG15/4</f>
        <v>0.28828007710363751</v>
      </c>
      <c r="CH15" s="243">
        <f>'1.Poradie vramci sportov'!CH15/4+'2.Body vramci sportov'!CH15/4+'3.Body vramci krajiny'!CH15/4+'4.Poradie vramci krajiny'!CH15/4</f>
        <v>0.75799817023523453</v>
      </c>
      <c r="CI15" s="243">
        <f>'1.Poradie vramci sportov'!CI15/4+'2.Body vramci sportov'!CI15/4+'3.Body vramci krajiny'!CI15/4+'4.Poradie vramci krajiny'!CI15/4</f>
        <v>0.27649395182814029</v>
      </c>
      <c r="CJ15" s="243">
        <f>'1.Poradie vramci sportov'!CJ15/4+'2.Body vramci sportov'!CJ15/4+'3.Body vramci krajiny'!CJ15/4+'4.Poradie vramci krajiny'!CJ15/4</f>
        <v>0.75002102238450563</v>
      </c>
      <c r="CK15" s="243">
        <f>'1.Poradie vramci sportov'!CK15/4+'2.Body vramci sportov'!CK15/4+'3.Body vramci krajiny'!CK15/4+'4.Poradie vramci krajiny'!CK15/4</f>
        <v>0.15801212067669168</v>
      </c>
      <c r="CL15" s="243">
        <f>'1.Poradie vramci sportov'!CL15/4+'2.Body vramci sportov'!CL15/4+'3.Body vramci krajiny'!CL15/4+'4.Poradie vramci krajiny'!CL15/4</f>
        <v>0.26958991084850437</v>
      </c>
      <c r="CM15" s="243">
        <f>'1.Poradie vramci sportov'!CM15/4+'2.Body vramci sportov'!CM15/4+'3.Body vramci krajiny'!CM15/4+'4.Poradie vramci krajiny'!CM15/4</f>
        <v>0.26736961504232992</v>
      </c>
      <c r="CN15" s="243">
        <f>'1.Poradie vramci sportov'!CN15/4+'2.Body vramci sportov'!CN15/4+'3.Body vramci krajiny'!CN15/4+'4.Poradie vramci krajiny'!CN15/4</f>
        <v>0.53653802429793518</v>
      </c>
      <c r="CO15" s="243">
        <f>'1.Poradie vramci sportov'!CO15/4+'2.Body vramci sportov'!CO15/4+'3.Body vramci krajiny'!CO15/4+'4.Poradie vramci krajiny'!CO15/4</f>
        <v>0.28404229572181061</v>
      </c>
      <c r="CP15" s="243">
        <f>'1.Poradie vramci sportov'!CP15/4+'2.Body vramci sportov'!CP15/4+'3.Body vramci krajiny'!CP15/4+'4.Poradie vramci krajiny'!CP15/4</f>
        <v>0.32020382437530798</v>
      </c>
      <c r="CQ15" s="243">
        <f>'1.Poradie vramci sportov'!CQ15/4+'2.Body vramci sportov'!CQ15/4+'3.Body vramci krajiny'!CQ15/4+'4.Poradie vramci krajiny'!CQ15/4</f>
        <v>0</v>
      </c>
      <c r="CR15" s="243">
        <f>'1.Poradie vramci sportov'!CR15/4+'2.Body vramci sportov'!CR15/4+'3.Body vramci krajiny'!CR15/4+'4.Poradie vramci krajiny'!CR15/4</f>
        <v>0.75053464038827988</v>
      </c>
      <c r="CS15" s="243">
        <f>'1.Poradie vramci sportov'!CS15/4+'2.Body vramci sportov'!CS15/4+'3.Body vramci krajiny'!CS15/4+'4.Poradie vramci krajiny'!CS15/4</f>
        <v>0.75004235102643368</v>
      </c>
      <c r="CT15" s="243">
        <f>'1.Poradie vramci sportov'!CT15/4+'2.Body vramci sportov'!CT15/4+'3.Body vramci krajiny'!CT15/4+'4.Poradie vramci krajiny'!CT15/4</f>
        <v>0.47545329782913898</v>
      </c>
      <c r="CU15" s="243">
        <f>'1.Poradie vramci sportov'!CU15/4+'2.Body vramci sportov'!CU15/4+'3.Body vramci krajiny'!CU15/4+'4.Poradie vramci krajiny'!CU15/4</f>
        <v>0</v>
      </c>
      <c r="CV15" s="243">
        <f>'1.Poradie vramci sportov'!CV15/4+'2.Body vramci sportov'!CV15/4+'3.Body vramci krajiny'!CV15/4+'4.Poradie vramci krajiny'!CV15/4</f>
        <v>0</v>
      </c>
      <c r="CW15" s="243">
        <f>'1.Poradie vramci sportov'!CW15/4+'2.Body vramci sportov'!CW15/4+'3.Body vramci krajiny'!CW15/4+'4.Poradie vramci krajiny'!CW15/4</f>
        <v>0.42229951021460094</v>
      </c>
      <c r="CX15" s="243">
        <f>'1.Poradie vramci sportov'!CX15/4+'2.Body vramci sportov'!CX15/4+'3.Body vramci krajiny'!CX15/4+'4.Poradie vramci krajiny'!CX15/4</f>
        <v>0.56986678688745873</v>
      </c>
      <c r="CY15" s="243">
        <f>'1.Poradie vramci sportov'!CY15/4+'2.Body vramci sportov'!CY15/4+'3.Body vramci krajiny'!CY15/4+'4.Poradie vramci krajiny'!CY15/4</f>
        <v>0.2723956397107159</v>
      </c>
      <c r="CZ15" s="243">
        <f>'1.Poradie vramci sportov'!CZ15/4+'2.Body vramci sportov'!CZ15/4+'3.Body vramci krajiny'!CZ15/4+'4.Poradie vramci krajiny'!CZ15/4</f>
        <v>0.2652301903688622</v>
      </c>
      <c r="DA15" s="243">
        <f>'1.Poradie vramci sportov'!DA15/4+'2.Body vramci sportov'!DA15/4+'3.Body vramci krajiny'!DA15/4+'4.Poradie vramci krajiny'!DA15/4</f>
        <v>0.40698725548724746</v>
      </c>
      <c r="DB15" s="243">
        <f>'1.Poradie vramci sportov'!DB15/4+'2.Body vramci sportov'!DB15/4+'3.Body vramci krajiny'!DB15/4+'4.Poradie vramci krajiny'!DB15/4</f>
        <v>0.57611052808222962</v>
      </c>
      <c r="DC15" s="243">
        <f>'1.Poradie vramci sportov'!DC15/4+'2.Body vramci sportov'!DC15/4+'3.Body vramci krajiny'!DC15/4+'4.Poradie vramci krajiny'!DC15/4</f>
        <v>0.10063625742015983</v>
      </c>
      <c r="DD15" s="243">
        <f>'1.Poradie vramci sportov'!DD15/4+'2.Body vramci sportov'!DD15/4+'3.Body vramci krajiny'!DD15/4+'4.Poradie vramci krajiny'!DD15/4</f>
        <v>0.42380099650823161</v>
      </c>
      <c r="DE15" s="243">
        <f>'1.Poradie vramci sportov'!DE15/4+'2.Body vramci sportov'!DE15/4+'3.Body vramci krajiny'!DE15/4+'4.Poradie vramci krajiny'!DE15/4</f>
        <v>0.24524633613574293</v>
      </c>
      <c r="DF15" s="243">
        <f>'1.Poradie vramci sportov'!DF15/4+'2.Body vramci sportov'!DF15/4+'3.Body vramci krajiny'!DF15/4+'4.Poradie vramci krajiny'!DF15/4</f>
        <v>0.1277645576053755</v>
      </c>
      <c r="DG15" s="243">
        <f>'1.Poradie vramci sportov'!DG15/4+'2.Body vramci sportov'!DG15/4+'3.Body vramci krajiny'!DG15/4+'4.Poradie vramci krajiny'!DG15/4</f>
        <v>0.20668633346946014</v>
      </c>
      <c r="DH15" s="243">
        <f>'1.Poradie vramci sportov'!DH15/4+'2.Body vramci sportov'!DH15/4+'3.Body vramci krajiny'!DH15/4+'4.Poradie vramci krajiny'!DH15/4</f>
        <v>0.23034826828640054</v>
      </c>
      <c r="DI15" s="243">
        <f>'1.Poradie vramci sportov'!DI15/4+'2.Body vramci sportov'!DI15/4+'3.Body vramci krajiny'!DI15/4+'4.Poradie vramci krajiny'!DI15/4</f>
        <v>0.24071290461241668</v>
      </c>
      <c r="DJ15" s="417"/>
      <c r="DK15" s="418">
        <f t="shared" si="0"/>
        <v>34.561550134961955</v>
      </c>
    </row>
    <row r="16" spans="1:117" ht="14.25" customHeight="1" x14ac:dyDescent="0.25">
      <c r="A16" s="239" t="s">
        <v>18</v>
      </c>
      <c r="B16" s="243">
        <f>'1.Poradie vramci sportov'!B16/4+'2.Body vramci sportov'!B16/4+'3.Body vramci krajiny'!B16/4+'4.Poradie vramci krajiny'!B16/4</f>
        <v>0.10901048137998387</v>
      </c>
      <c r="C16" s="243">
        <f>'1.Poradie vramci sportov'!C16/4+'2.Body vramci sportov'!C16/4+'3.Body vramci krajiny'!C16/4+'4.Poradie vramci krajiny'!C16/4</f>
        <v>0</v>
      </c>
      <c r="D16" s="243">
        <f>'1.Poradie vramci sportov'!D16/4+'2.Body vramci sportov'!D16/4+'3.Body vramci krajiny'!D16/4+'4.Poradie vramci krajiny'!D16/4</f>
        <v>0.3055352935792629</v>
      </c>
      <c r="E16" s="243">
        <f>'1.Poradie vramci sportov'!E16/4+'2.Body vramci sportov'!E16/4+'3.Body vramci krajiny'!E16/4+'4.Poradie vramci krajiny'!E16/4</f>
        <v>0.17089674995312332</v>
      </c>
      <c r="F16" s="243">
        <f>'1.Poradie vramci sportov'!F16/4+'2.Body vramci sportov'!F16/4+'3.Body vramci krajiny'!F16/4+'4.Poradie vramci krajiny'!F16/4</f>
        <v>0.17573803808453417</v>
      </c>
      <c r="G16" s="243">
        <f>'1.Poradie vramci sportov'!G16/4+'2.Body vramci sportov'!G16/4+'3.Body vramci krajiny'!G16/4+'4.Poradie vramci krajiny'!G16/4</f>
        <v>0.26111294315380551</v>
      </c>
      <c r="H16" s="243">
        <f>'1.Poradie vramci sportov'!H16/4+'2.Body vramci sportov'!H16/4+'3.Body vramci krajiny'!H16/4+'4.Poradie vramci krajiny'!H16/4</f>
        <v>0</v>
      </c>
      <c r="I16" s="243">
        <f>'1.Poradie vramci sportov'!I16/4+'2.Body vramci sportov'!I16/4+'3.Body vramci krajiny'!I16/4+'4.Poradie vramci krajiny'!I16/4</f>
        <v>4.834784701462181E-2</v>
      </c>
      <c r="J16" s="243">
        <f>'1.Poradie vramci sportov'!J16/4+'2.Body vramci sportov'!J16/4+'3.Body vramci krajiny'!J16/4+'4.Poradie vramci krajiny'!J16/4</f>
        <v>0.13535748125072844</v>
      </c>
      <c r="K16" s="243">
        <f>'1.Poradie vramci sportov'!K16/4+'2.Body vramci sportov'!K16/4+'3.Body vramci krajiny'!K16/4+'4.Poradie vramci krajiny'!K16/4</f>
        <v>0</v>
      </c>
      <c r="L16" s="243">
        <f>'1.Poradie vramci sportov'!L16/4+'2.Body vramci sportov'!L16/4+'3.Body vramci krajiny'!L16/4+'4.Poradie vramci krajiny'!L16/4</f>
        <v>0.16981879319192239</v>
      </c>
      <c r="M16" s="243">
        <f>'1.Poradie vramci sportov'!M16/4+'2.Body vramci sportov'!M16/4+'3.Body vramci krajiny'!M16/4+'4.Poradie vramci krajiny'!M16/4</f>
        <v>0.68393814561036703</v>
      </c>
      <c r="N16" s="243">
        <f>'1.Poradie vramci sportov'!N16/4+'2.Body vramci sportov'!N16/4+'3.Body vramci krajiny'!N16/4+'4.Poradie vramci krajiny'!N16/4</f>
        <v>0</v>
      </c>
      <c r="O16" s="243">
        <f>'1.Poradie vramci sportov'!O16/4+'2.Body vramci sportov'!O16/4+'3.Body vramci krajiny'!O16/4+'4.Poradie vramci krajiny'!O16/4</f>
        <v>0.21031307148518336</v>
      </c>
      <c r="P16" s="243">
        <f>'1.Poradie vramci sportov'!P16/4+'2.Body vramci sportov'!P16/4+'3.Body vramci krajiny'!P16/4+'4.Poradie vramci krajiny'!P16/4</f>
        <v>0.17030285525070296</v>
      </c>
      <c r="Q16" s="243">
        <f>'1.Poradie vramci sportov'!Q16/4+'2.Body vramci sportov'!Q16/4+'3.Body vramci krajiny'!Q16/4+'4.Poradie vramci krajiny'!Q16/4</f>
        <v>0</v>
      </c>
      <c r="R16" s="243">
        <f>'1.Poradie vramci sportov'!R16/4+'2.Body vramci sportov'!R16/4+'3.Body vramci krajiny'!R16/4+'4.Poradie vramci krajiny'!R16/4</f>
        <v>0.13248084371294516</v>
      </c>
      <c r="S16" s="243">
        <f>'1.Poradie vramci sportov'!S16/4+'2.Body vramci sportov'!S16/4+'3.Body vramci krajiny'!S16/4+'4.Poradie vramci krajiny'!S16/4</f>
        <v>0.112185985461698</v>
      </c>
      <c r="T16" s="243">
        <f>'1.Poradie vramci sportov'!T16/4+'2.Body vramci sportov'!T16/4+'3.Body vramci krajiny'!T16/4+'4.Poradie vramci krajiny'!T16/4</f>
        <v>8.7244516608928277E-2</v>
      </c>
      <c r="U16" s="243">
        <f>'1.Poradie vramci sportov'!U16/4+'2.Body vramci sportov'!U16/4+'3.Body vramci krajiny'!U16/4+'4.Poradie vramci krajiny'!U16/4</f>
        <v>0.17749508060591307</v>
      </c>
      <c r="V16" s="243">
        <f>'1.Poradie vramci sportov'!V16/4+'2.Body vramci sportov'!V16/4+'3.Body vramci krajiny'!V16/4+'4.Poradie vramci krajiny'!V16/4</f>
        <v>0.20242455125630807</v>
      </c>
      <c r="W16" s="243">
        <f>'1.Poradie vramci sportov'!W16/4+'2.Body vramci sportov'!W16/4+'3.Body vramci krajiny'!W16/4+'4.Poradie vramci krajiny'!W16/4</f>
        <v>0.18981963485518116</v>
      </c>
      <c r="X16" s="243">
        <f>'1.Poradie vramci sportov'!X16/4+'2.Body vramci sportov'!X16/4+'3.Body vramci krajiny'!X16/4+'4.Poradie vramci krajiny'!X16/4</f>
        <v>0</v>
      </c>
      <c r="Y16" s="243">
        <f>'1.Poradie vramci sportov'!Y16/4+'2.Body vramci sportov'!Y16/4+'3.Body vramci krajiny'!Y16/4+'4.Poradie vramci krajiny'!Y16/4</f>
        <v>0.13600096817967353</v>
      </c>
      <c r="Z16" s="243">
        <f>'1.Poradie vramci sportov'!Z16/4+'2.Body vramci sportov'!Z16/4+'3.Body vramci krajiny'!Z16/4+'4.Poradie vramci krajiny'!Z16/4</f>
        <v>0</v>
      </c>
      <c r="AA16" s="243">
        <f>'1.Poradie vramci sportov'!AA16/4+'2.Body vramci sportov'!AA16/4+'3.Body vramci krajiny'!AA16/4+'4.Poradie vramci krajiny'!AA16/4</f>
        <v>0.29981408715669616</v>
      </c>
      <c r="AB16" s="243">
        <f>'1.Poradie vramci sportov'!AB16/4+'2.Body vramci sportov'!AB16/4+'3.Body vramci krajiny'!AB16/4+'4.Poradie vramci krajiny'!AB16/4</f>
        <v>0.11382532378120985</v>
      </c>
      <c r="AC16" s="243">
        <f>'1.Poradie vramci sportov'!AC16/4+'2.Body vramci sportov'!AC16/4+'3.Body vramci krajiny'!AC16/4+'4.Poradie vramci krajiny'!AC16/4</f>
        <v>0.22241565145513553</v>
      </c>
      <c r="AD16" s="243">
        <f>'1.Poradie vramci sportov'!AD16/4+'2.Body vramci sportov'!AD16/4+'3.Body vramci krajiny'!AD16/4+'4.Poradie vramci krajiny'!AD16/4</f>
        <v>0.27196615933400359</v>
      </c>
      <c r="AE16" s="243">
        <f>'1.Poradie vramci sportov'!AE16/4+'2.Body vramci sportov'!AE16/4+'3.Body vramci krajiny'!AE16/4+'4.Poradie vramci krajiny'!AE16/4</f>
        <v>0.23443636024621289</v>
      </c>
      <c r="AF16" s="243">
        <f>'1.Poradie vramci sportov'!AF16/4+'2.Body vramci sportov'!AF16/4+'3.Body vramci krajiny'!AF16/4+'4.Poradie vramci krajiny'!AF16/4</f>
        <v>0</v>
      </c>
      <c r="AG16" s="243">
        <f>'1.Poradie vramci sportov'!AG16/4+'2.Body vramci sportov'!AG16/4+'3.Body vramci krajiny'!AG16/4+'4.Poradie vramci krajiny'!AG16/4</f>
        <v>0</v>
      </c>
      <c r="AH16" s="243">
        <f>'1.Poradie vramci sportov'!AH16/4+'2.Body vramci sportov'!AH16/4+'3.Body vramci krajiny'!AH16/4+'4.Poradie vramci krajiny'!AH16/4</f>
        <v>0</v>
      </c>
      <c r="AI16" s="243">
        <f>'1.Poradie vramci sportov'!AI16/4+'2.Body vramci sportov'!AI16/4+'3.Body vramci krajiny'!AI16/4+'4.Poradie vramci krajiny'!AI16/4</f>
        <v>0.20508637069793323</v>
      </c>
      <c r="AJ16" s="243">
        <f>'1.Poradie vramci sportov'!AJ16/4+'2.Body vramci sportov'!AJ16/4+'3.Body vramci krajiny'!AJ16/4+'4.Poradie vramci krajiny'!AJ16/4</f>
        <v>0.20225398624197982</v>
      </c>
      <c r="AK16" s="243">
        <f>'1.Poradie vramci sportov'!AK16/4+'2.Body vramci sportov'!AK16/4+'3.Body vramci krajiny'!AK16/4+'4.Poradie vramci krajiny'!AK16/4</f>
        <v>0.18464522202546352</v>
      </c>
      <c r="AL16" s="243">
        <f>'1.Poradie vramci sportov'!AL16/4+'2.Body vramci sportov'!AL16/4+'3.Body vramci krajiny'!AL16/4+'4.Poradie vramci krajiny'!AL16/4</f>
        <v>4.3575721801072026E-2</v>
      </c>
      <c r="AM16" s="243">
        <f>'1.Poradie vramci sportov'!AM16/4+'2.Body vramci sportov'!AM16/4+'3.Body vramci krajiny'!AM16/4+'4.Poradie vramci krajiny'!AM16/4</f>
        <v>0</v>
      </c>
      <c r="AN16" s="243">
        <f>'1.Poradie vramci sportov'!AN16/4+'2.Body vramci sportov'!AN16/4+'3.Body vramci krajiny'!AN16/4+'4.Poradie vramci krajiny'!AN16/4</f>
        <v>0</v>
      </c>
      <c r="AO16" s="243">
        <f>'1.Poradie vramci sportov'!AO16/4+'2.Body vramci sportov'!AO16/4+'3.Body vramci krajiny'!AO16/4+'4.Poradie vramci krajiny'!AO16/4</f>
        <v>0</v>
      </c>
      <c r="AP16" s="243">
        <f>'1.Poradie vramci sportov'!AP16/4+'2.Body vramci sportov'!AP16/4+'3.Body vramci krajiny'!AP16/4+'4.Poradie vramci krajiny'!AP16/4</f>
        <v>0.30212717303310777</v>
      </c>
      <c r="AQ16" s="243">
        <f>'1.Poradie vramci sportov'!AQ16/4+'2.Body vramci sportov'!AQ16/4+'3.Body vramci krajiny'!AQ16/4+'4.Poradie vramci krajiny'!AQ16/4</f>
        <v>0</v>
      </c>
      <c r="AR16" s="243">
        <f>'1.Poradie vramci sportov'!AR16/4+'2.Body vramci sportov'!AR16/4+'3.Body vramci krajiny'!AR16/4+'4.Poradie vramci krajiny'!AR16/4</f>
        <v>0</v>
      </c>
      <c r="AS16" s="243">
        <f>'1.Poradie vramci sportov'!AS16/4+'2.Body vramci sportov'!AS16/4+'3.Body vramci krajiny'!AS16/4+'4.Poradie vramci krajiny'!AS16/4</f>
        <v>0.16640935741132507</v>
      </c>
      <c r="AT16" s="243">
        <f>'1.Poradie vramci sportov'!AT16/4+'2.Body vramci sportov'!AT16/4+'3.Body vramci krajiny'!AT16/4+'4.Poradie vramci krajiny'!AT16/4</f>
        <v>0.27262030596465803</v>
      </c>
      <c r="AU16" s="243">
        <f>'1.Poradie vramci sportov'!AU16/4+'2.Body vramci sportov'!AU16/4+'3.Body vramci krajiny'!AU16/4+'4.Poradie vramci krajiny'!AU16/4</f>
        <v>0.36944807751392877</v>
      </c>
      <c r="AV16" s="243">
        <f>'1.Poradie vramci sportov'!AV16/4+'2.Body vramci sportov'!AV16/4+'3.Body vramci krajiny'!AV16/4+'4.Poradie vramci krajiny'!AV16/4</f>
        <v>0</v>
      </c>
      <c r="AW16" s="243">
        <f>'1.Poradie vramci sportov'!AW16/4+'2.Body vramci sportov'!AW16/4+'3.Body vramci krajiny'!AW16/4+'4.Poradie vramci krajiny'!AW16/4</f>
        <v>9.2149275528359692E-2</v>
      </c>
      <c r="AX16" s="243">
        <f>'1.Poradie vramci sportov'!AX16/4+'2.Body vramci sportov'!AX16/4+'3.Body vramci krajiny'!AX16/4+'4.Poradie vramci krajiny'!AX16/4</f>
        <v>0.28063893026620296</v>
      </c>
      <c r="AY16" s="243">
        <f>'1.Poradie vramci sportov'!AY16/4+'2.Body vramci sportov'!AY16/4+'3.Body vramci krajiny'!AY16/4+'4.Poradie vramci krajiny'!AY16/4</f>
        <v>0</v>
      </c>
      <c r="AZ16" s="243">
        <f>'1.Poradie vramci sportov'!AZ16/4+'2.Body vramci sportov'!AZ16/4+'3.Body vramci krajiny'!AZ16/4+'4.Poradie vramci krajiny'!AZ16/4</f>
        <v>0</v>
      </c>
      <c r="BA16" s="243">
        <f>'1.Poradie vramci sportov'!BA16/4+'2.Body vramci sportov'!BA16/4+'3.Body vramci krajiny'!BA16/4+'4.Poradie vramci krajiny'!BA16/4</f>
        <v>0.20114881789353525</v>
      </c>
      <c r="BB16" s="243">
        <f>'1.Poradie vramci sportov'!BB16/4+'2.Body vramci sportov'!BB16/4+'3.Body vramci krajiny'!BB16/4+'4.Poradie vramci krajiny'!BB16/4</f>
        <v>0.2289419626026919</v>
      </c>
      <c r="BC16" s="243">
        <f>'1.Poradie vramci sportov'!BC16/4+'2.Body vramci sportov'!BC16/4+'3.Body vramci krajiny'!BC16/4+'4.Poradie vramci krajiny'!BC16/4</f>
        <v>8.9645423164257776E-2</v>
      </c>
      <c r="BD16" s="243">
        <f>'1.Poradie vramci sportov'!BD16/4+'2.Body vramci sportov'!BD16/4+'3.Body vramci krajiny'!BD16/4+'4.Poradie vramci krajiny'!BD16/4</f>
        <v>0</v>
      </c>
      <c r="BE16" s="243">
        <f>'1.Poradie vramci sportov'!BE16/4+'2.Body vramci sportov'!BE16/4+'3.Body vramci krajiny'!BE16/4+'4.Poradie vramci krajiny'!BE16/4</f>
        <v>0.27955420263880115</v>
      </c>
      <c r="BF16" s="243">
        <f>'1.Poradie vramci sportov'!BF16/4+'2.Body vramci sportov'!BF16/4+'3.Body vramci krajiny'!BF16/4+'4.Poradie vramci krajiny'!BF16/4</f>
        <v>6.2206961134043587E-2</v>
      </c>
      <c r="BG16" s="243">
        <f>'1.Poradie vramci sportov'!BG16/4+'2.Body vramci sportov'!BG16/4+'3.Body vramci krajiny'!BG16/4+'4.Poradie vramci krajiny'!BG16/4</f>
        <v>0</v>
      </c>
      <c r="BH16" s="243">
        <f>'1.Poradie vramci sportov'!BH16/4+'2.Body vramci sportov'!BH16/4+'3.Body vramci krajiny'!BH16/4+'4.Poradie vramci krajiny'!BH16/4</f>
        <v>0.14003499285667451</v>
      </c>
      <c r="BI16" s="243">
        <f>'1.Poradie vramci sportov'!BI16/4+'2.Body vramci sportov'!BI16/4+'3.Body vramci krajiny'!BI16/4+'4.Poradie vramci krajiny'!BI16/4</f>
        <v>0.2085341370429451</v>
      </c>
      <c r="BJ16" s="243">
        <f>'1.Poradie vramci sportov'!BJ16/4+'2.Body vramci sportov'!BJ16/4+'3.Body vramci krajiny'!BJ16/4+'4.Poradie vramci krajiny'!BJ16/4</f>
        <v>0.14373752008064822</v>
      </c>
      <c r="BK16" s="243">
        <f>'1.Poradie vramci sportov'!BK16/4+'2.Body vramci sportov'!BK16/4+'3.Body vramci krajiny'!BK16/4+'4.Poradie vramci krajiny'!BK16/4</f>
        <v>0.16056989126595017</v>
      </c>
      <c r="BL16" s="243">
        <f>'1.Poradie vramci sportov'!BL16/4+'2.Body vramci sportov'!BL16/4+'3.Body vramci krajiny'!BL16/4+'4.Poradie vramci krajiny'!BL16/4</f>
        <v>0</v>
      </c>
      <c r="BM16" s="243">
        <f>'1.Poradie vramci sportov'!BM16/4+'2.Body vramci sportov'!BM16/4+'3.Body vramci krajiny'!BM16/4+'4.Poradie vramci krajiny'!BM16/4</f>
        <v>0</v>
      </c>
      <c r="BN16" s="243">
        <f>'1.Poradie vramci sportov'!BN16/4+'2.Body vramci sportov'!BN16/4+'3.Body vramci krajiny'!BN16/4+'4.Poradie vramci krajiny'!BN16/4</f>
        <v>0</v>
      </c>
      <c r="BO16" s="243">
        <f>'1.Poradie vramci sportov'!BO16/4+'2.Body vramci sportov'!BO16/4+'3.Body vramci krajiny'!BO16/4+'4.Poradie vramci krajiny'!BO16/4</f>
        <v>0.20326326532543035</v>
      </c>
      <c r="BP16" s="243">
        <f>'1.Poradie vramci sportov'!BP16/4+'2.Body vramci sportov'!BP16/4+'3.Body vramci krajiny'!BP16/4+'4.Poradie vramci krajiny'!BP16/4</f>
        <v>0.10978566421237775</v>
      </c>
      <c r="BQ16" s="243">
        <f>'1.Poradie vramci sportov'!BQ16/4+'2.Body vramci sportov'!BQ16/4+'3.Body vramci krajiny'!BQ16/4+'4.Poradie vramci krajiny'!BQ16/4</f>
        <v>0.51124650795334337</v>
      </c>
      <c r="BR16" s="243">
        <f>'1.Poradie vramci sportov'!BR16/4+'2.Body vramci sportov'!BR16/4+'3.Body vramci krajiny'!BR16/4+'4.Poradie vramci krajiny'!BR16/4</f>
        <v>0.17959333513348227</v>
      </c>
      <c r="BS16" s="243">
        <f>'1.Poradie vramci sportov'!BS16/4+'2.Body vramci sportov'!BS16/4+'3.Body vramci krajiny'!BS16/4+'4.Poradie vramci krajiny'!BS16/4</f>
        <v>0</v>
      </c>
      <c r="BT16" s="243">
        <f>'1.Poradie vramci sportov'!BT16/4+'2.Body vramci sportov'!BT16/4+'3.Body vramci krajiny'!BT16/4+'4.Poradie vramci krajiny'!BT16/4</f>
        <v>8.511963159514907E-2</v>
      </c>
      <c r="BU16" s="243">
        <f>'1.Poradie vramci sportov'!BU16/4+'2.Body vramci sportov'!BU16/4+'3.Body vramci krajiny'!BU16/4+'4.Poradie vramci krajiny'!BU16/4</f>
        <v>0</v>
      </c>
      <c r="BV16" s="243">
        <f>'1.Poradie vramci sportov'!BV16/4+'2.Body vramci sportov'!BV16/4+'3.Body vramci krajiny'!BV16/4+'4.Poradie vramci krajiny'!BV16/4</f>
        <v>0</v>
      </c>
      <c r="BW16" s="243">
        <f>'1.Poradie vramci sportov'!BW16/4+'2.Body vramci sportov'!BW16/4+'3.Body vramci krajiny'!BW16/4+'4.Poradie vramci krajiny'!BW16/4</f>
        <v>0</v>
      </c>
      <c r="BX16" s="243">
        <f>'1.Poradie vramci sportov'!BX16/4+'2.Body vramci sportov'!BX16/4+'3.Body vramci krajiny'!BX16/4+'4.Poradie vramci krajiny'!BX16/4</f>
        <v>0.16521703332593998</v>
      </c>
      <c r="BY16" s="243">
        <f>'1.Poradie vramci sportov'!BY16/4+'2.Body vramci sportov'!BY16/4+'3.Body vramci krajiny'!BY16/4+'4.Poradie vramci krajiny'!BY16/4</f>
        <v>0.18329116725412581</v>
      </c>
      <c r="BZ16" s="243">
        <f>'1.Poradie vramci sportov'!BZ16/4+'2.Body vramci sportov'!BZ16/4+'3.Body vramci krajiny'!BZ16/4+'4.Poradie vramci krajiny'!BZ16/4</f>
        <v>0</v>
      </c>
      <c r="CA16" s="243">
        <f>'1.Poradie vramci sportov'!CA16/4+'2.Body vramci sportov'!CA16/4+'3.Body vramci krajiny'!CA16/4+'4.Poradie vramci krajiny'!CA16/4</f>
        <v>0</v>
      </c>
      <c r="CB16" s="243">
        <f>'1.Poradie vramci sportov'!CB16/4+'2.Body vramci sportov'!CB16/4+'3.Body vramci krajiny'!CB16/4+'4.Poradie vramci krajiny'!CB16/4</f>
        <v>3.8030070851647231E-2</v>
      </c>
      <c r="CC16" s="243">
        <f>'1.Poradie vramci sportov'!CC16/4+'2.Body vramci sportov'!CC16/4+'3.Body vramci krajiny'!CC16/4+'4.Poradie vramci krajiny'!CC16/4</f>
        <v>0</v>
      </c>
      <c r="CD16" s="243">
        <f>'1.Poradie vramci sportov'!CD16/4+'2.Body vramci sportov'!CD16/4+'3.Body vramci krajiny'!CD16/4+'4.Poradie vramci krajiny'!CD16/4</f>
        <v>9.5484465411839942E-2</v>
      </c>
      <c r="CE16" s="243">
        <f>'1.Poradie vramci sportov'!CE16/4+'2.Body vramci sportov'!CE16/4+'3.Body vramci krajiny'!CE16/4+'4.Poradie vramci krajiny'!CE16/4</f>
        <v>0.23713306892260644</v>
      </c>
      <c r="CF16" s="243">
        <f>'1.Poradie vramci sportov'!CF16/4+'2.Body vramci sportov'!CF16/4+'3.Body vramci krajiny'!CF16/4+'4.Poradie vramci krajiny'!CF16/4</f>
        <v>0.26744500629983275</v>
      </c>
      <c r="CG16" s="243">
        <f>'1.Poradie vramci sportov'!CG16/4+'2.Body vramci sportov'!CG16/4+'3.Body vramci krajiny'!CG16/4+'4.Poradie vramci krajiny'!CG16/4</f>
        <v>3.492833238541352E-2</v>
      </c>
      <c r="CH16" s="243">
        <f>'1.Poradie vramci sportov'!CH16/4+'2.Body vramci sportov'!CH16/4+'3.Body vramci krajiny'!CH16/4+'4.Poradie vramci krajiny'!CH16/4</f>
        <v>0.26809764581725726</v>
      </c>
      <c r="CI16" s="243">
        <f>'1.Poradie vramci sportov'!CI16/4+'2.Body vramci sportov'!CI16/4+'3.Body vramci krajiny'!CI16/4+'4.Poradie vramci krajiny'!CI16/4</f>
        <v>0.23138907788504137</v>
      </c>
      <c r="CJ16" s="243">
        <f>'1.Poradie vramci sportov'!CJ16/4+'2.Body vramci sportov'!CJ16/4+'3.Body vramci krajiny'!CJ16/4+'4.Poradie vramci krajiny'!CJ16/4</f>
        <v>0.10389522884031537</v>
      </c>
      <c r="CK16" s="243">
        <f>'1.Poradie vramci sportov'!CK16/4+'2.Body vramci sportov'!CK16/4+'3.Body vramci krajiny'!CK16/4+'4.Poradie vramci krajiny'!CK16/4</f>
        <v>0</v>
      </c>
      <c r="CL16" s="243">
        <f>'1.Poradie vramci sportov'!CL16/4+'2.Body vramci sportov'!CL16/4+'3.Body vramci krajiny'!CL16/4+'4.Poradie vramci krajiny'!CL16/4</f>
        <v>0.28673030752294787</v>
      </c>
      <c r="CM16" s="243">
        <f>'1.Poradie vramci sportov'!CM16/4+'2.Body vramci sportov'!CM16/4+'3.Body vramci krajiny'!CM16/4+'4.Poradie vramci krajiny'!CM16/4</f>
        <v>6.4128115880698902E-2</v>
      </c>
      <c r="CN16" s="243">
        <f>'1.Poradie vramci sportov'!CN16/4+'2.Body vramci sportov'!CN16/4+'3.Body vramci krajiny'!CN16/4+'4.Poradie vramci krajiny'!CN16/4</f>
        <v>8.2440318221219028E-2</v>
      </c>
      <c r="CO16" s="243">
        <f>'1.Poradie vramci sportov'!CO16/4+'2.Body vramci sportov'!CO16/4+'3.Body vramci krajiny'!CO16/4+'4.Poradie vramci krajiny'!CO16/4</f>
        <v>0.2221837218288446</v>
      </c>
      <c r="CP16" s="243">
        <f>'1.Poradie vramci sportov'!CP16/4+'2.Body vramci sportov'!CP16/4+'3.Body vramci krajiny'!CP16/4+'4.Poradie vramci krajiny'!CP16/4</f>
        <v>0</v>
      </c>
      <c r="CQ16" s="243">
        <f>'1.Poradie vramci sportov'!CQ16/4+'2.Body vramci sportov'!CQ16/4+'3.Body vramci krajiny'!CQ16/4+'4.Poradie vramci krajiny'!CQ16/4</f>
        <v>0</v>
      </c>
      <c r="CR16" s="243">
        <f>'1.Poradie vramci sportov'!CR16/4+'2.Body vramci sportov'!CR16/4+'3.Body vramci krajiny'!CR16/4+'4.Poradie vramci krajiny'!CR16/4</f>
        <v>0.13214732197825466</v>
      </c>
      <c r="CS16" s="243">
        <f>'1.Poradie vramci sportov'!CS16/4+'2.Body vramci sportov'!CS16/4+'3.Body vramci krajiny'!CS16/4+'4.Poradie vramci krajiny'!CS16/4</f>
        <v>0.19671784856597829</v>
      </c>
      <c r="CT16" s="243">
        <f>'1.Poradie vramci sportov'!CT16/4+'2.Body vramci sportov'!CT16/4+'3.Body vramci krajiny'!CT16/4+'4.Poradie vramci krajiny'!CT16/4</f>
        <v>0.13310302722719364</v>
      </c>
      <c r="CU16" s="243">
        <f>'1.Poradie vramci sportov'!CU16/4+'2.Body vramci sportov'!CU16/4+'3.Body vramci krajiny'!CU16/4+'4.Poradie vramci krajiny'!CU16/4</f>
        <v>0</v>
      </c>
      <c r="CV16" s="243">
        <f>'1.Poradie vramci sportov'!CV16/4+'2.Body vramci sportov'!CV16/4+'3.Body vramci krajiny'!CV16/4+'4.Poradie vramci krajiny'!CV16/4</f>
        <v>0</v>
      </c>
      <c r="CW16" s="243">
        <f>'1.Poradie vramci sportov'!CW16/4+'2.Body vramci sportov'!CW16/4+'3.Body vramci krajiny'!CW16/4+'4.Poradie vramci krajiny'!CW16/4</f>
        <v>8.6898659282645313E-2</v>
      </c>
      <c r="CX16" s="243">
        <f>'1.Poradie vramci sportov'!CX16/4+'2.Body vramci sportov'!CX16/4+'3.Body vramci krajiny'!CX16/4+'4.Poradie vramci krajiny'!CX16/4</f>
        <v>0</v>
      </c>
      <c r="CY16" s="243">
        <f>'1.Poradie vramci sportov'!CY16/4+'2.Body vramci sportov'!CY16/4+'3.Body vramci krajiny'!CY16/4+'4.Poradie vramci krajiny'!CY16/4</f>
        <v>0.22808362278500105</v>
      </c>
      <c r="CZ16" s="243">
        <f>'1.Poradie vramci sportov'!CZ16/4+'2.Body vramci sportov'!CZ16/4+'3.Body vramci krajiny'!CZ16/4+'4.Poradie vramci krajiny'!CZ16/4</f>
        <v>0.24147475499610785</v>
      </c>
      <c r="DA16" s="243">
        <f>'1.Poradie vramci sportov'!DA16/4+'2.Body vramci sportov'!DA16/4+'3.Body vramci krajiny'!DA16/4+'4.Poradie vramci krajiny'!DA16/4</f>
        <v>0.28384337314655411</v>
      </c>
      <c r="DB16" s="243">
        <f>'1.Poradie vramci sportov'!DB16/4+'2.Body vramci sportov'!DB16/4+'3.Body vramci krajiny'!DB16/4+'4.Poradie vramci krajiny'!DB16/4</f>
        <v>0.15011651760927677</v>
      </c>
      <c r="DC16" s="243">
        <f>'1.Poradie vramci sportov'!DC16/4+'2.Body vramci sportov'!DC16/4+'3.Body vramci krajiny'!DC16/4+'4.Poradie vramci krajiny'!DC16/4</f>
        <v>0</v>
      </c>
      <c r="DD16" s="243">
        <f>'1.Poradie vramci sportov'!DD16/4+'2.Body vramci sportov'!DD16/4+'3.Body vramci krajiny'!DD16/4+'4.Poradie vramci krajiny'!DD16/4</f>
        <v>0.26841332775469162</v>
      </c>
      <c r="DE16" s="243">
        <f>'1.Poradie vramci sportov'!DE16/4+'2.Body vramci sportov'!DE16/4+'3.Body vramci krajiny'!DE16/4+'4.Poradie vramci krajiny'!DE16/4</f>
        <v>0.23409171004968338</v>
      </c>
      <c r="DF16" s="243">
        <f>'1.Poradie vramci sportov'!DF16/4+'2.Body vramci sportov'!DF16/4+'3.Body vramci krajiny'!DF16/4+'4.Poradie vramci krajiny'!DF16/4</f>
        <v>0</v>
      </c>
      <c r="DG16" s="243">
        <f>'1.Poradie vramci sportov'!DG16/4+'2.Body vramci sportov'!DG16/4+'3.Body vramci krajiny'!DG16/4+'4.Poradie vramci krajiny'!DG16/4</f>
        <v>7.312149828176534E-2</v>
      </c>
      <c r="DH16" s="243">
        <f>'1.Poradie vramci sportov'!DH16/4+'2.Body vramci sportov'!DH16/4+'3.Body vramci krajiny'!DH16/4+'4.Poradie vramci krajiny'!DH16/4</f>
        <v>0.27697889435334394</v>
      </c>
      <c r="DI16" s="243">
        <f>'1.Poradie vramci sportov'!DI16/4+'2.Body vramci sportov'!DI16/4+'3.Body vramci krajiny'!DI16/4+'4.Poradie vramci krajiny'!DI16/4</f>
        <v>0.16977509772718641</v>
      </c>
      <c r="DJ16" s="417"/>
      <c r="DK16" s="418">
        <f t="shared" si="0"/>
        <v>14.09797681019691</v>
      </c>
    </row>
    <row r="17" spans="1:115" ht="14.25" customHeight="1" x14ac:dyDescent="0.25">
      <c r="A17" s="239" t="s">
        <v>19</v>
      </c>
      <c r="B17" s="243">
        <f>'1.Poradie vramci sportov'!B17/4+'2.Body vramci sportov'!B17/4+'3.Body vramci krajiny'!B17/4+'4.Poradie vramci krajiny'!B17/4</f>
        <v>0.2267726642617251</v>
      </c>
      <c r="C17" s="243">
        <f>'1.Poradie vramci sportov'!C17/4+'2.Body vramci sportov'!C17/4+'3.Body vramci krajiny'!C17/4+'4.Poradie vramci krajiny'!C17/4</f>
        <v>0.17347410079719916</v>
      </c>
      <c r="D17" s="243">
        <f>'1.Poradie vramci sportov'!D17/4+'2.Body vramci sportov'!D17/4+'3.Body vramci krajiny'!D17/4+'4.Poradie vramci krajiny'!D17/4</f>
        <v>0.27308786733047102</v>
      </c>
      <c r="E17" s="243">
        <f>'1.Poradie vramci sportov'!E17/4+'2.Body vramci sportov'!E17/4+'3.Body vramci krajiny'!E17/4+'4.Poradie vramci krajiny'!E17/4</f>
        <v>0.2932013223803363</v>
      </c>
      <c r="F17" s="243">
        <f>'1.Poradie vramci sportov'!F17/4+'2.Body vramci sportov'!F17/4+'3.Body vramci krajiny'!F17/4+'4.Poradie vramci krajiny'!F17/4</f>
        <v>0</v>
      </c>
      <c r="G17" s="243">
        <f>'1.Poradie vramci sportov'!G17/4+'2.Body vramci sportov'!G17/4+'3.Body vramci krajiny'!G17/4+'4.Poradie vramci krajiny'!G17/4</f>
        <v>0.26278186502175455</v>
      </c>
      <c r="H17" s="243">
        <f>'1.Poradie vramci sportov'!H17/4+'2.Body vramci sportov'!H17/4+'3.Body vramci krajiny'!H17/4+'4.Poradie vramci krajiny'!H17/4</f>
        <v>0</v>
      </c>
      <c r="I17" s="243">
        <f>'1.Poradie vramci sportov'!I17/4+'2.Body vramci sportov'!I17/4+'3.Body vramci krajiny'!I17/4+'4.Poradie vramci krajiny'!I17/4</f>
        <v>0.52137460828526661</v>
      </c>
      <c r="J17" s="243">
        <f>'1.Poradie vramci sportov'!J17/4+'2.Body vramci sportov'!J17/4+'3.Body vramci krajiny'!J17/4+'4.Poradie vramci krajiny'!J17/4</f>
        <v>0.25933148633284281</v>
      </c>
      <c r="K17" s="243">
        <f>'1.Poradie vramci sportov'!K17/4+'2.Body vramci sportov'!K17/4+'3.Body vramci krajiny'!K17/4+'4.Poradie vramci krajiny'!K17/4</f>
        <v>0.17157153041828616</v>
      </c>
      <c r="L17" s="243">
        <f>'1.Poradie vramci sportov'!L17/4+'2.Body vramci sportov'!L17/4+'3.Body vramci krajiny'!L17/4+'4.Poradie vramci krajiny'!L17/4</f>
        <v>0.27144545592459796</v>
      </c>
      <c r="M17" s="243">
        <f>'1.Poradie vramci sportov'!M17/4+'2.Body vramci sportov'!M17/4+'3.Body vramci krajiny'!M17/4+'4.Poradie vramci krajiny'!M17/4</f>
        <v>0.28271334936246839</v>
      </c>
      <c r="N17" s="243">
        <f>'1.Poradie vramci sportov'!N17/4+'2.Body vramci sportov'!N17/4+'3.Body vramci krajiny'!N17/4+'4.Poradie vramci krajiny'!N17/4</f>
        <v>0</v>
      </c>
      <c r="O17" s="243">
        <f>'1.Poradie vramci sportov'!O17/4+'2.Body vramci sportov'!O17/4+'3.Body vramci krajiny'!O17/4+'4.Poradie vramci krajiny'!O17/4</f>
        <v>0.22869308957648946</v>
      </c>
      <c r="P17" s="243">
        <f>'1.Poradie vramci sportov'!P17/4+'2.Body vramci sportov'!P17/4+'3.Body vramci krajiny'!P17/4+'4.Poradie vramci krajiny'!P17/4</f>
        <v>0.16272904850117326</v>
      </c>
      <c r="Q17" s="243">
        <f>'1.Poradie vramci sportov'!Q17/4+'2.Body vramci sportov'!Q17/4+'3.Body vramci krajiny'!Q17/4+'4.Poradie vramci krajiny'!Q17/4</f>
        <v>0.21394741332558925</v>
      </c>
      <c r="R17" s="243">
        <f>'1.Poradie vramci sportov'!R17/4+'2.Body vramci sportov'!R17/4+'3.Body vramci krajiny'!R17/4+'4.Poradie vramci krajiny'!R17/4</f>
        <v>0.35517883755004015</v>
      </c>
      <c r="S17" s="243">
        <f>'1.Poradie vramci sportov'!S17/4+'2.Body vramci sportov'!S17/4+'3.Body vramci krajiny'!S17/4+'4.Poradie vramci krajiny'!S17/4</f>
        <v>0.16127062472201498</v>
      </c>
      <c r="T17" s="243">
        <f>'1.Poradie vramci sportov'!T17/4+'2.Body vramci sportov'!T17/4+'3.Body vramci krajiny'!T17/4+'4.Poradie vramci krajiny'!T17/4</f>
        <v>0.11024145141482244</v>
      </c>
      <c r="U17" s="243">
        <f>'1.Poradie vramci sportov'!U17/4+'2.Body vramci sportov'!U17/4+'3.Body vramci krajiny'!U17/4+'4.Poradie vramci krajiny'!U17/4</f>
        <v>0.15435497764912323</v>
      </c>
      <c r="V17" s="243">
        <f>'1.Poradie vramci sportov'!V17/4+'2.Body vramci sportov'!V17/4+'3.Body vramci krajiny'!V17/4+'4.Poradie vramci krajiny'!V17/4</f>
        <v>0.47748464247265127</v>
      </c>
      <c r="W17" s="243">
        <f>'1.Poradie vramci sportov'!W17/4+'2.Body vramci sportov'!W17/4+'3.Body vramci krajiny'!W17/4+'4.Poradie vramci krajiny'!W17/4</f>
        <v>0.23659086968795318</v>
      </c>
      <c r="X17" s="243">
        <f>'1.Poradie vramci sportov'!X17/4+'2.Body vramci sportov'!X17/4+'3.Body vramci krajiny'!X17/4+'4.Poradie vramci krajiny'!X17/4</f>
        <v>0</v>
      </c>
      <c r="Y17" s="243">
        <f>'1.Poradie vramci sportov'!Y17/4+'2.Body vramci sportov'!Y17/4+'3.Body vramci krajiny'!Y17/4+'4.Poradie vramci krajiny'!Y17/4</f>
        <v>0.18286291271825098</v>
      </c>
      <c r="Z17" s="243">
        <f>'1.Poradie vramci sportov'!Z17/4+'2.Body vramci sportov'!Z17/4+'3.Body vramci krajiny'!Z17/4+'4.Poradie vramci krajiny'!Z17/4</f>
        <v>0.26672626110413644</v>
      </c>
      <c r="AA17" s="243">
        <f>'1.Poradie vramci sportov'!AA17/4+'2.Body vramci sportov'!AA17/4+'3.Body vramci krajiny'!AA17/4+'4.Poradie vramci krajiny'!AA17/4</f>
        <v>0.22817157388226506</v>
      </c>
      <c r="AB17" s="243">
        <f>'1.Poradie vramci sportov'!AB17/4+'2.Body vramci sportov'!AB17/4+'3.Body vramci krajiny'!AB17/4+'4.Poradie vramci krajiny'!AB17/4</f>
        <v>0.15924711453728219</v>
      </c>
      <c r="AC17" s="243">
        <f>'1.Poradie vramci sportov'!AC17/4+'2.Body vramci sportov'!AC17/4+'3.Body vramci krajiny'!AC17/4+'4.Poradie vramci krajiny'!AC17/4</f>
        <v>0.8222175320106937</v>
      </c>
      <c r="AD17" s="243">
        <f>'1.Poradie vramci sportov'!AD17/4+'2.Body vramci sportov'!AD17/4+'3.Body vramci krajiny'!AD17/4+'4.Poradie vramci krajiny'!AD17/4</f>
        <v>0.3859251892667323</v>
      </c>
      <c r="AE17" s="243">
        <f>'1.Poradie vramci sportov'!AE17/4+'2.Body vramci sportov'!AE17/4+'3.Body vramci krajiny'!AE17/4+'4.Poradie vramci krajiny'!AE17/4</f>
        <v>0.57011425672228389</v>
      </c>
      <c r="AF17" s="243">
        <f>'1.Poradie vramci sportov'!AF17/4+'2.Body vramci sportov'!AF17/4+'3.Body vramci krajiny'!AF17/4+'4.Poradie vramci krajiny'!AF17/4</f>
        <v>0</v>
      </c>
      <c r="AG17" s="243">
        <f>'1.Poradie vramci sportov'!AG17/4+'2.Body vramci sportov'!AG17/4+'3.Body vramci krajiny'!AG17/4+'4.Poradie vramci krajiny'!AG17/4</f>
        <v>0</v>
      </c>
      <c r="AH17" s="243">
        <f>'1.Poradie vramci sportov'!AH17/4+'2.Body vramci sportov'!AH17/4+'3.Body vramci krajiny'!AH17/4+'4.Poradie vramci krajiny'!AH17/4</f>
        <v>0.56922613240643671</v>
      </c>
      <c r="AI17" s="243">
        <f>'1.Poradie vramci sportov'!AI17/4+'2.Body vramci sportov'!AI17/4+'3.Body vramci krajiny'!AI17/4+'4.Poradie vramci krajiny'!AI17/4</f>
        <v>0.32248452192045629</v>
      </c>
      <c r="AJ17" s="243">
        <f>'1.Poradie vramci sportov'!AJ17/4+'2.Body vramci sportov'!AJ17/4+'3.Body vramci krajiny'!AJ17/4+'4.Poradie vramci krajiny'!AJ17/4</f>
        <v>0.25547297081103937</v>
      </c>
      <c r="AK17" s="243">
        <f>'1.Poradie vramci sportov'!AK17/4+'2.Body vramci sportov'!AK17/4+'3.Body vramci krajiny'!AK17/4+'4.Poradie vramci krajiny'!AK17/4</f>
        <v>0.1855299229474878</v>
      </c>
      <c r="AL17" s="243">
        <f>'1.Poradie vramci sportov'!AL17/4+'2.Body vramci sportov'!AL17/4+'3.Body vramci krajiny'!AL17/4+'4.Poradie vramci krajiny'!AL17/4</f>
        <v>0.62073683477969288</v>
      </c>
      <c r="AM17" s="243">
        <f>'1.Poradie vramci sportov'!AM17/4+'2.Body vramci sportov'!AM17/4+'3.Body vramci krajiny'!AM17/4+'4.Poradie vramci krajiny'!AM17/4</f>
        <v>6.5542780254940064E-2</v>
      </c>
      <c r="AN17" s="243">
        <f>'1.Poradie vramci sportov'!AN17/4+'2.Body vramci sportov'!AN17/4+'3.Body vramci krajiny'!AN17/4+'4.Poradie vramci krajiny'!AN17/4</f>
        <v>0.15746411754983194</v>
      </c>
      <c r="AO17" s="243">
        <f>'1.Poradie vramci sportov'!AO17/4+'2.Body vramci sportov'!AO17/4+'3.Body vramci krajiny'!AO17/4+'4.Poradie vramci krajiny'!AO17/4</f>
        <v>0.22064501308328657</v>
      </c>
      <c r="AP17" s="243">
        <f>'1.Poradie vramci sportov'!AP17/4+'2.Body vramci sportov'!AP17/4+'3.Body vramci krajiny'!AP17/4+'4.Poradie vramci krajiny'!AP17/4</f>
        <v>0.3166868283538638</v>
      </c>
      <c r="AQ17" s="243">
        <f>'1.Poradie vramci sportov'!AQ17/4+'2.Body vramci sportov'!AQ17/4+'3.Body vramci krajiny'!AQ17/4+'4.Poradie vramci krajiny'!AQ17/4</f>
        <v>0.29014175977425211</v>
      </c>
      <c r="AR17" s="243">
        <f>'1.Poradie vramci sportov'!AR17/4+'2.Body vramci sportov'!AR17/4+'3.Body vramci krajiny'!AR17/4+'4.Poradie vramci krajiny'!AR17/4</f>
        <v>0.22963329937297181</v>
      </c>
      <c r="AS17" s="243">
        <f>'1.Poradie vramci sportov'!AS17/4+'2.Body vramci sportov'!AS17/4+'3.Body vramci krajiny'!AS17/4+'4.Poradie vramci krajiny'!AS17/4</f>
        <v>0.25042106226085503</v>
      </c>
      <c r="AT17" s="243">
        <f>'1.Poradie vramci sportov'!AT17/4+'2.Body vramci sportov'!AT17/4+'3.Body vramci krajiny'!AT17/4+'4.Poradie vramci krajiny'!AT17/4</f>
        <v>0.16518706625537011</v>
      </c>
      <c r="AU17" s="243">
        <f>'1.Poradie vramci sportov'!AU17/4+'2.Body vramci sportov'!AU17/4+'3.Body vramci krajiny'!AU17/4+'4.Poradie vramci krajiny'!AU17/4</f>
        <v>0.25716634454604037</v>
      </c>
      <c r="AV17" s="243">
        <f>'1.Poradie vramci sportov'!AV17/4+'2.Body vramci sportov'!AV17/4+'3.Body vramci krajiny'!AV17/4+'4.Poradie vramci krajiny'!AV17/4</f>
        <v>0</v>
      </c>
      <c r="AW17" s="243">
        <f>'1.Poradie vramci sportov'!AW17/4+'2.Body vramci sportov'!AW17/4+'3.Body vramci krajiny'!AW17/4+'4.Poradie vramci krajiny'!AW17/4</f>
        <v>0.10299511761559159</v>
      </c>
      <c r="AX17" s="243">
        <f>'1.Poradie vramci sportov'!AX17/4+'2.Body vramci sportov'!AX17/4+'3.Body vramci krajiny'!AX17/4+'4.Poradie vramci krajiny'!AX17/4</f>
        <v>0.27357136789499736</v>
      </c>
      <c r="AY17" s="243">
        <f>'1.Poradie vramci sportov'!AY17/4+'2.Body vramci sportov'!AY17/4+'3.Body vramci krajiny'!AY17/4+'4.Poradie vramci krajiny'!AY17/4</f>
        <v>0.18112789351635997</v>
      </c>
      <c r="AZ17" s="243">
        <f>'1.Poradie vramci sportov'!AZ17/4+'2.Body vramci sportov'!AZ17/4+'3.Body vramci krajiny'!AZ17/4+'4.Poradie vramci krajiny'!AZ17/4</f>
        <v>0</v>
      </c>
      <c r="BA17" s="243">
        <f>'1.Poradie vramci sportov'!BA17/4+'2.Body vramci sportov'!BA17/4+'3.Body vramci krajiny'!BA17/4+'4.Poradie vramci krajiny'!BA17/4</f>
        <v>0.33306066001921131</v>
      </c>
      <c r="BB17" s="243">
        <f>'1.Poradie vramci sportov'!BB17/4+'2.Body vramci sportov'!BB17/4+'3.Body vramci krajiny'!BB17/4+'4.Poradie vramci krajiny'!BB17/4</f>
        <v>0.27574975969919424</v>
      </c>
      <c r="BC17" s="243">
        <f>'1.Poradie vramci sportov'!BC17/4+'2.Body vramci sportov'!BC17/4+'3.Body vramci krajiny'!BC17/4+'4.Poradie vramci krajiny'!BC17/4</f>
        <v>7.8672574706175391E-2</v>
      </c>
      <c r="BD17" s="243">
        <f>'1.Poradie vramci sportov'!BD17/4+'2.Body vramci sportov'!BD17/4+'3.Body vramci krajiny'!BD17/4+'4.Poradie vramci krajiny'!BD17/4</f>
        <v>0</v>
      </c>
      <c r="BE17" s="243">
        <f>'1.Poradie vramci sportov'!BE17/4+'2.Body vramci sportov'!BE17/4+'3.Body vramci krajiny'!BE17/4+'4.Poradie vramci krajiny'!BE17/4</f>
        <v>0.22706974823484014</v>
      </c>
      <c r="BF17" s="243">
        <f>'1.Poradie vramci sportov'!BF17/4+'2.Body vramci sportov'!BF17/4+'3.Body vramci krajiny'!BF17/4+'4.Poradie vramci krajiny'!BF17/4</f>
        <v>0.34173549914305912</v>
      </c>
      <c r="BG17" s="243">
        <f>'1.Poradie vramci sportov'!BG17/4+'2.Body vramci sportov'!BG17/4+'3.Body vramci krajiny'!BG17/4+'4.Poradie vramci krajiny'!BG17/4</f>
        <v>0</v>
      </c>
      <c r="BH17" s="243">
        <f>'1.Poradie vramci sportov'!BH17/4+'2.Body vramci sportov'!BH17/4+'3.Body vramci krajiny'!BH17/4+'4.Poradie vramci krajiny'!BH17/4</f>
        <v>0.4837008727850397</v>
      </c>
      <c r="BI17" s="243">
        <f>'1.Poradie vramci sportov'!BI17/4+'2.Body vramci sportov'!BI17/4+'3.Body vramci krajiny'!BI17/4+'4.Poradie vramci krajiny'!BI17/4</f>
        <v>0.7510466824399995</v>
      </c>
      <c r="BJ17" s="243">
        <f>'1.Poradie vramci sportov'!BJ17/4+'2.Body vramci sportov'!BJ17/4+'3.Body vramci krajiny'!BJ17/4+'4.Poradie vramci krajiny'!BJ17/4</f>
        <v>0.24892788525263246</v>
      </c>
      <c r="BK17" s="243">
        <f>'1.Poradie vramci sportov'!BK17/4+'2.Body vramci sportov'!BK17/4+'3.Body vramci krajiny'!BK17/4+'4.Poradie vramci krajiny'!BK17/4</f>
        <v>0.22711527698052819</v>
      </c>
      <c r="BL17" s="243">
        <f>'1.Poradie vramci sportov'!BL17/4+'2.Body vramci sportov'!BL17/4+'3.Body vramci krajiny'!BL17/4+'4.Poradie vramci krajiny'!BL17/4</f>
        <v>0.23701771672894772</v>
      </c>
      <c r="BM17" s="243">
        <f>'1.Poradie vramci sportov'!BM17/4+'2.Body vramci sportov'!BM17/4+'3.Body vramci krajiny'!BM17/4+'4.Poradie vramci krajiny'!BM17/4</f>
        <v>0.1043667966392112</v>
      </c>
      <c r="BN17" s="243">
        <f>'1.Poradie vramci sportov'!BN17/4+'2.Body vramci sportov'!BN17/4+'3.Body vramci krajiny'!BN17/4+'4.Poradie vramci krajiny'!BN17/4</f>
        <v>0.17277548998516834</v>
      </c>
      <c r="BO17" s="243">
        <f>'1.Poradie vramci sportov'!BO17/4+'2.Body vramci sportov'!BO17/4+'3.Body vramci krajiny'!BO17/4+'4.Poradie vramci krajiny'!BO17/4</f>
        <v>0.26005321666426556</v>
      </c>
      <c r="BP17" s="243">
        <f>'1.Poradie vramci sportov'!BP17/4+'2.Body vramci sportov'!BP17/4+'3.Body vramci krajiny'!BP17/4+'4.Poradie vramci krajiny'!BP17/4</f>
        <v>9.1834171994112479E-2</v>
      </c>
      <c r="BQ17" s="243">
        <f>'1.Poradie vramci sportov'!BQ17/4+'2.Body vramci sportov'!BQ17/4+'3.Body vramci krajiny'!BQ17/4+'4.Poradie vramci krajiny'!BQ17/4</f>
        <v>0.16362648759520551</v>
      </c>
      <c r="BR17" s="243">
        <f>'1.Poradie vramci sportov'!BR17/4+'2.Body vramci sportov'!BR17/4+'3.Body vramci krajiny'!BR17/4+'4.Poradie vramci krajiny'!BR17/4</f>
        <v>0.2194677331037595</v>
      </c>
      <c r="BS17" s="243">
        <f>'1.Poradie vramci sportov'!BS17/4+'2.Body vramci sportov'!BS17/4+'3.Body vramci krajiny'!BS17/4+'4.Poradie vramci krajiny'!BS17/4</f>
        <v>3.8837125365399454E-2</v>
      </c>
      <c r="BT17" s="243">
        <f>'1.Poradie vramci sportov'!BT17/4+'2.Body vramci sportov'!BT17/4+'3.Body vramci krajiny'!BT17/4+'4.Poradie vramci krajiny'!BT17/4</f>
        <v>0.16946417167753686</v>
      </c>
      <c r="BU17" s="243">
        <f>'1.Poradie vramci sportov'!BU17/4+'2.Body vramci sportov'!BU17/4+'3.Body vramci krajiny'!BU17/4+'4.Poradie vramci krajiny'!BU17/4</f>
        <v>0.13885866133449307</v>
      </c>
      <c r="BV17" s="243">
        <f>'1.Poradie vramci sportov'!BV17/4+'2.Body vramci sportov'!BV17/4+'3.Body vramci krajiny'!BV17/4+'4.Poradie vramci krajiny'!BV17/4</f>
        <v>0.1060680741747722</v>
      </c>
      <c r="BW17" s="243">
        <f>'1.Poradie vramci sportov'!BW17/4+'2.Body vramci sportov'!BW17/4+'3.Body vramci krajiny'!BW17/4+'4.Poradie vramci krajiny'!BW17/4</f>
        <v>0</v>
      </c>
      <c r="BX17" s="243">
        <f>'1.Poradie vramci sportov'!BX17/4+'2.Body vramci sportov'!BX17/4+'3.Body vramci krajiny'!BX17/4+'4.Poradie vramci krajiny'!BX17/4</f>
        <v>0</v>
      </c>
      <c r="BY17" s="243">
        <f>'1.Poradie vramci sportov'!BY17/4+'2.Body vramci sportov'!BY17/4+'3.Body vramci krajiny'!BY17/4+'4.Poradie vramci krajiny'!BY17/4</f>
        <v>0.25052514750094934</v>
      </c>
      <c r="BZ17" s="243">
        <f>'1.Poradie vramci sportov'!BZ17/4+'2.Body vramci sportov'!BZ17/4+'3.Body vramci krajiny'!BZ17/4+'4.Poradie vramci krajiny'!BZ17/4</f>
        <v>0.14110781004756731</v>
      </c>
      <c r="CA17" s="243">
        <f>'1.Poradie vramci sportov'!CA17/4+'2.Body vramci sportov'!CA17/4+'3.Body vramci krajiny'!CA17/4+'4.Poradie vramci krajiny'!CA17/4</f>
        <v>0</v>
      </c>
      <c r="CB17" s="243">
        <f>'1.Poradie vramci sportov'!CB17/4+'2.Body vramci sportov'!CB17/4+'3.Body vramci krajiny'!CB17/4+'4.Poradie vramci krajiny'!CB17/4</f>
        <v>0.24421787321006624</v>
      </c>
      <c r="CC17" s="243">
        <f>'1.Poradie vramci sportov'!CC17/4+'2.Body vramci sportov'!CC17/4+'3.Body vramci krajiny'!CC17/4+'4.Poradie vramci krajiny'!CC17/4</f>
        <v>0</v>
      </c>
      <c r="CD17" s="243">
        <f>'1.Poradie vramci sportov'!CD17/4+'2.Body vramci sportov'!CD17/4+'3.Body vramci krajiny'!CD17/4+'4.Poradie vramci krajiny'!CD17/4</f>
        <v>0.21393088943909463</v>
      </c>
      <c r="CE17" s="243">
        <f>'1.Poradie vramci sportov'!CE17/4+'2.Body vramci sportov'!CE17/4+'3.Body vramci krajiny'!CE17/4+'4.Poradie vramci krajiny'!CE17/4</f>
        <v>0.35353771404659678</v>
      </c>
      <c r="CF17" s="243">
        <f>'1.Poradie vramci sportov'!CF17/4+'2.Body vramci sportov'!CF17/4+'3.Body vramci krajiny'!CF17/4+'4.Poradie vramci krajiny'!CF17/4</f>
        <v>0.1630012006024982</v>
      </c>
      <c r="CG17" s="243">
        <f>'1.Poradie vramci sportov'!CG17/4+'2.Body vramci sportov'!CG17/4+'3.Body vramci krajiny'!CG17/4+'4.Poradie vramci krajiny'!CG17/4</f>
        <v>0.21290573045565936</v>
      </c>
      <c r="CH17" s="243">
        <f>'1.Poradie vramci sportov'!CH17/4+'2.Body vramci sportov'!CH17/4+'3.Body vramci krajiny'!CH17/4+'4.Poradie vramci krajiny'!CH17/4</f>
        <v>0.27287673457374351</v>
      </c>
      <c r="CI17" s="243">
        <f>'1.Poradie vramci sportov'!CI17/4+'2.Body vramci sportov'!CI17/4+'3.Body vramci krajiny'!CI17/4+'4.Poradie vramci krajiny'!CI17/4</f>
        <v>0.17394995064301297</v>
      </c>
      <c r="CJ17" s="243">
        <f>'1.Poradie vramci sportov'!CJ17/4+'2.Body vramci sportov'!CJ17/4+'3.Body vramci krajiny'!CJ17/4+'4.Poradie vramci krajiny'!CJ17/4</f>
        <v>4.0032254069969929E-2</v>
      </c>
      <c r="CK17" s="243">
        <f>'1.Poradie vramci sportov'!CK17/4+'2.Body vramci sportov'!CK17/4+'3.Body vramci krajiny'!CK17/4+'4.Poradie vramci krajiny'!CK17/4</f>
        <v>0</v>
      </c>
      <c r="CL17" s="243">
        <f>'1.Poradie vramci sportov'!CL17/4+'2.Body vramci sportov'!CL17/4+'3.Body vramci krajiny'!CL17/4+'4.Poradie vramci krajiny'!CL17/4</f>
        <v>0.11392409559431904</v>
      </c>
      <c r="CM17" s="243">
        <f>'1.Poradie vramci sportov'!CM17/4+'2.Body vramci sportov'!CM17/4+'3.Body vramci krajiny'!CM17/4+'4.Poradie vramci krajiny'!CM17/4</f>
        <v>0.43715309659772045</v>
      </c>
      <c r="CN17" s="243">
        <f>'1.Poradie vramci sportov'!CN17/4+'2.Body vramci sportov'!CN17/4+'3.Body vramci krajiny'!CN17/4+'4.Poradie vramci krajiny'!CN17/4</f>
        <v>0</v>
      </c>
      <c r="CO17" s="243">
        <f>'1.Poradie vramci sportov'!CO17/4+'2.Body vramci sportov'!CO17/4+'3.Body vramci krajiny'!CO17/4+'4.Poradie vramci krajiny'!CO17/4</f>
        <v>0.21334085626141353</v>
      </c>
      <c r="CP17" s="243">
        <f>'1.Poradie vramci sportov'!CP17/4+'2.Body vramci sportov'!CP17/4+'3.Body vramci krajiny'!CP17/4+'4.Poradie vramci krajiny'!CP17/4</f>
        <v>0.17520854232262403</v>
      </c>
      <c r="CQ17" s="243">
        <f>'1.Poradie vramci sportov'!CQ17/4+'2.Body vramci sportov'!CQ17/4+'3.Body vramci krajiny'!CQ17/4+'4.Poradie vramci krajiny'!CQ17/4</f>
        <v>0</v>
      </c>
      <c r="CR17" s="243">
        <f>'1.Poradie vramci sportov'!CR17/4+'2.Body vramci sportov'!CR17/4+'3.Body vramci krajiny'!CR17/4+'4.Poradie vramci krajiny'!CR17/4</f>
        <v>0.23288986999293226</v>
      </c>
      <c r="CS17" s="243">
        <f>'1.Poradie vramci sportov'!CS17/4+'2.Body vramci sportov'!CS17/4+'3.Body vramci krajiny'!CS17/4+'4.Poradie vramci krajiny'!CS17/4</f>
        <v>0.25745580235541227</v>
      </c>
      <c r="CT17" s="243">
        <f>'1.Poradie vramci sportov'!CT17/4+'2.Body vramci sportov'!CT17/4+'3.Body vramci krajiny'!CT17/4+'4.Poradie vramci krajiny'!CT17/4</f>
        <v>0.21422722835466373</v>
      </c>
      <c r="CU17" s="243">
        <f>'1.Poradie vramci sportov'!CU17/4+'2.Body vramci sportov'!CU17/4+'3.Body vramci krajiny'!CU17/4+'4.Poradie vramci krajiny'!CU17/4</f>
        <v>0</v>
      </c>
      <c r="CV17" s="243">
        <f>'1.Poradie vramci sportov'!CV17/4+'2.Body vramci sportov'!CV17/4+'3.Body vramci krajiny'!CV17/4+'4.Poradie vramci krajiny'!CV17/4</f>
        <v>0</v>
      </c>
      <c r="CW17" s="243">
        <f>'1.Poradie vramci sportov'!CW17/4+'2.Body vramci sportov'!CW17/4+'3.Body vramci krajiny'!CW17/4+'4.Poradie vramci krajiny'!CW17/4</f>
        <v>0.11869364645434304</v>
      </c>
      <c r="CX17" s="243">
        <f>'1.Poradie vramci sportov'!CX17/4+'2.Body vramci sportov'!CX17/4+'3.Body vramci krajiny'!CX17/4+'4.Poradie vramci krajiny'!CX17/4</f>
        <v>0.24866578607056544</v>
      </c>
      <c r="CY17" s="243">
        <f>'1.Poradie vramci sportov'!CY17/4+'2.Body vramci sportov'!CY17/4+'3.Body vramci krajiny'!CY17/4+'4.Poradie vramci krajiny'!CY17/4</f>
        <v>0.22346258203093386</v>
      </c>
      <c r="CZ17" s="243">
        <f>'1.Poradie vramci sportov'!CZ17/4+'2.Body vramci sportov'!CZ17/4+'3.Body vramci krajiny'!CZ17/4+'4.Poradie vramci krajiny'!CZ17/4</f>
        <v>0.25286025638888504</v>
      </c>
      <c r="DA17" s="243">
        <f>'1.Poradie vramci sportov'!DA17/4+'2.Body vramci sportov'!DA17/4+'3.Body vramci krajiny'!DA17/4+'4.Poradie vramci krajiny'!DA17/4</f>
        <v>0.23366001814676463</v>
      </c>
      <c r="DB17" s="243">
        <f>'1.Poradie vramci sportov'!DB17/4+'2.Body vramci sportov'!DB17/4+'3.Body vramci krajiny'!DB17/4+'4.Poradie vramci krajiny'!DB17/4</f>
        <v>0.2762853133322401</v>
      </c>
      <c r="DC17" s="243">
        <f>'1.Poradie vramci sportov'!DC17/4+'2.Body vramci sportov'!DC17/4+'3.Body vramci krajiny'!DC17/4+'4.Poradie vramci krajiny'!DC17/4</f>
        <v>0.75030485384243872</v>
      </c>
      <c r="DD17" s="243">
        <f>'1.Poradie vramci sportov'!DD17/4+'2.Body vramci sportov'!DD17/4+'3.Body vramci krajiny'!DD17/4+'4.Poradie vramci krajiny'!DD17/4</f>
        <v>0.14740486285687557</v>
      </c>
      <c r="DE17" s="243">
        <f>'1.Poradie vramci sportov'!DE17/4+'2.Body vramci sportov'!DE17/4+'3.Body vramci krajiny'!DE17/4+'4.Poradie vramci krajiny'!DE17/4</f>
        <v>0.29624019214228475</v>
      </c>
      <c r="DF17" s="243">
        <f>'1.Poradie vramci sportov'!DF17/4+'2.Body vramci sportov'!DF17/4+'3.Body vramci krajiny'!DF17/4+'4.Poradie vramci krajiny'!DF17/4</f>
        <v>0.17277977268421019</v>
      </c>
      <c r="DG17" s="243">
        <f>'1.Poradie vramci sportov'!DG17/4+'2.Body vramci sportov'!DG17/4+'3.Body vramci krajiny'!DG17/4+'4.Poradie vramci krajiny'!DG17/4</f>
        <v>2.1196476299707209E-2</v>
      </c>
      <c r="DH17" s="243">
        <f>'1.Poradie vramci sportov'!DH17/4+'2.Body vramci sportov'!DH17/4+'3.Body vramci krajiny'!DH17/4+'4.Poradie vramci krajiny'!DH17/4</f>
        <v>0.10882059782412491</v>
      </c>
      <c r="DI17" s="243">
        <f>'1.Poradie vramci sportov'!DI17/4+'2.Body vramci sportov'!DI17/4+'3.Body vramci krajiny'!DI17/4+'4.Poradie vramci krajiny'!DI17/4</f>
        <v>9.5400270534615639E-2</v>
      </c>
      <c r="DJ17" s="417"/>
      <c r="DK17" s="418">
        <f t="shared" si="0"/>
        <v>23.241051107799706</v>
      </c>
    </row>
    <row r="18" spans="1:115" ht="14.25" customHeight="1" x14ac:dyDescent="0.25">
      <c r="A18" s="238" t="s">
        <v>20</v>
      </c>
      <c r="B18" s="243">
        <f>'1.Poradie vramci sportov'!B18/4+'2.Body vramci sportov'!B18/4+'3.Body vramci krajiny'!B18/4+'4.Poradie vramci krajiny'!B18/4</f>
        <v>0.22819626780434038</v>
      </c>
      <c r="C18" s="243">
        <f>'1.Poradie vramci sportov'!C18/4+'2.Body vramci sportov'!C18/4+'3.Body vramci krajiny'!C18/4+'4.Poradie vramci krajiny'!C18/4</f>
        <v>9.7713264755134241E-2</v>
      </c>
      <c r="D18" s="243">
        <f>'1.Poradie vramci sportov'!D18/4+'2.Body vramci sportov'!D18/4+'3.Body vramci krajiny'!D18/4+'4.Poradie vramci krajiny'!D18/4</f>
        <v>0.34514324244645672</v>
      </c>
      <c r="E18" s="243">
        <f>'1.Poradie vramci sportov'!E18/4+'2.Body vramci sportov'!E18/4+'3.Body vramci krajiny'!E18/4+'4.Poradie vramci krajiny'!E18/4</f>
        <v>0.18851800497098645</v>
      </c>
      <c r="F18" s="243">
        <f>'1.Poradie vramci sportov'!F18/4+'2.Body vramci sportov'!F18/4+'3.Body vramci krajiny'!F18/4+'4.Poradie vramci krajiny'!F18/4</f>
        <v>6.0882623032483207E-2</v>
      </c>
      <c r="G18" s="243">
        <f>'1.Poradie vramci sportov'!G18/4+'2.Body vramci sportov'!G18/4+'3.Body vramci krajiny'!G18/4+'4.Poradie vramci krajiny'!G18/4</f>
        <v>0.26591316531394882</v>
      </c>
      <c r="H18" s="243">
        <f>'1.Poradie vramci sportov'!H18/4+'2.Body vramci sportov'!H18/4+'3.Body vramci krajiny'!H18/4+'4.Poradie vramci krajiny'!H18/4</f>
        <v>0.19259223809150314</v>
      </c>
      <c r="I18" s="243">
        <f>'1.Poradie vramci sportov'!I18/4+'2.Body vramci sportov'!I18/4+'3.Body vramci krajiny'!I18/4+'4.Poradie vramci krajiny'!I18/4</f>
        <v>0.13061555560188925</v>
      </c>
      <c r="J18" s="243">
        <f>'1.Poradie vramci sportov'!J18/4+'2.Body vramci sportov'!J18/4+'3.Body vramci krajiny'!J18/4+'4.Poradie vramci krajiny'!J18/4</f>
        <v>0.15395245058276941</v>
      </c>
      <c r="K18" s="243">
        <f>'1.Poradie vramci sportov'!K18/4+'2.Body vramci sportov'!K18/4+'3.Body vramci krajiny'!K18/4+'4.Poradie vramci krajiny'!K18/4</f>
        <v>0</v>
      </c>
      <c r="L18" s="243">
        <f>'1.Poradie vramci sportov'!L18/4+'2.Body vramci sportov'!L18/4+'3.Body vramci krajiny'!L18/4+'4.Poradie vramci krajiny'!L18/4</f>
        <v>0.20638954734640122</v>
      </c>
      <c r="M18" s="243">
        <f>'1.Poradie vramci sportov'!M18/4+'2.Body vramci sportov'!M18/4+'3.Body vramci krajiny'!M18/4+'4.Poradie vramci krajiny'!M18/4</f>
        <v>0.31083321167570183</v>
      </c>
      <c r="N18" s="243">
        <f>'1.Poradie vramci sportov'!N18/4+'2.Body vramci sportov'!N18/4+'3.Body vramci krajiny'!N18/4+'4.Poradie vramci krajiny'!N18/4</f>
        <v>0</v>
      </c>
      <c r="O18" s="243">
        <f>'1.Poradie vramci sportov'!O18/4+'2.Body vramci sportov'!O18/4+'3.Body vramci krajiny'!O18/4+'4.Poradie vramci krajiny'!O18/4</f>
        <v>3.9554666032698832E-2</v>
      </c>
      <c r="P18" s="243">
        <f>'1.Poradie vramci sportov'!P18/4+'2.Body vramci sportov'!P18/4+'3.Body vramci krajiny'!P18/4+'4.Poradie vramci krajiny'!P18/4</f>
        <v>0.15736572954853512</v>
      </c>
      <c r="Q18" s="243">
        <f>'1.Poradie vramci sportov'!Q18/4+'2.Body vramci sportov'!Q18/4+'3.Body vramci krajiny'!Q18/4+'4.Poradie vramci krajiny'!Q18/4</f>
        <v>0.12507080708987856</v>
      </c>
      <c r="R18" s="243">
        <f>'1.Poradie vramci sportov'!R18/4+'2.Body vramci sportov'!R18/4+'3.Body vramci krajiny'!R18/4+'4.Poradie vramci krajiny'!R18/4</f>
        <v>0.18610462119936727</v>
      </c>
      <c r="S18" s="243">
        <f>'1.Poradie vramci sportov'!S18/4+'2.Body vramci sportov'!S18/4+'3.Body vramci krajiny'!S18/4+'4.Poradie vramci krajiny'!S18/4</f>
        <v>5.0213651183233024E-2</v>
      </c>
      <c r="T18" s="243">
        <f>'1.Poradie vramci sportov'!T18/4+'2.Body vramci sportov'!T18/4+'3.Body vramci krajiny'!T18/4+'4.Poradie vramci krajiny'!T18/4</f>
        <v>0</v>
      </c>
      <c r="U18" s="243">
        <f>'1.Poradie vramci sportov'!U18/4+'2.Body vramci sportov'!U18/4+'3.Body vramci krajiny'!U18/4+'4.Poradie vramci krajiny'!U18/4</f>
        <v>0.17721661095653438</v>
      </c>
      <c r="V18" s="243">
        <f>'1.Poradie vramci sportov'!V18/4+'2.Body vramci sportov'!V18/4+'3.Body vramci krajiny'!V18/4+'4.Poradie vramci krajiny'!V18/4</f>
        <v>0.21194818304611057</v>
      </c>
      <c r="W18" s="243">
        <f>'1.Poradie vramci sportov'!W18/4+'2.Body vramci sportov'!W18/4+'3.Body vramci krajiny'!W18/4+'4.Poradie vramci krajiny'!W18/4</f>
        <v>0.23918737268057583</v>
      </c>
      <c r="X18" s="243">
        <f>'1.Poradie vramci sportov'!X18/4+'2.Body vramci sportov'!X18/4+'3.Body vramci krajiny'!X18/4+'4.Poradie vramci krajiny'!X18/4</f>
        <v>0.34140252688483236</v>
      </c>
      <c r="Y18" s="243">
        <f>'1.Poradie vramci sportov'!Y18/4+'2.Body vramci sportov'!Y18/4+'3.Body vramci krajiny'!Y18/4+'4.Poradie vramci krajiny'!Y18/4</f>
        <v>0</v>
      </c>
      <c r="Z18" s="243">
        <f>'1.Poradie vramci sportov'!Z18/4+'2.Body vramci sportov'!Z18/4+'3.Body vramci krajiny'!Z18/4+'4.Poradie vramci krajiny'!Z18/4</f>
        <v>0</v>
      </c>
      <c r="AA18" s="243">
        <f>'1.Poradie vramci sportov'!AA18/4+'2.Body vramci sportov'!AA18/4+'3.Body vramci krajiny'!AA18/4+'4.Poradie vramci krajiny'!AA18/4</f>
        <v>0.24122226688810419</v>
      </c>
      <c r="AB18" s="243">
        <f>'1.Poradie vramci sportov'!AB18/4+'2.Body vramci sportov'!AB18/4+'3.Body vramci krajiny'!AB18/4+'4.Poradie vramci krajiny'!AB18/4</f>
        <v>0.14280792345401949</v>
      </c>
      <c r="AC18" s="243">
        <f>'1.Poradie vramci sportov'!AC18/4+'2.Body vramci sportov'!AC18/4+'3.Body vramci krajiny'!AC18/4+'4.Poradie vramci krajiny'!AC18/4</f>
        <v>0.21123459197944205</v>
      </c>
      <c r="AD18" s="243">
        <f>'1.Poradie vramci sportov'!AD18/4+'2.Body vramci sportov'!AD18/4+'3.Body vramci krajiny'!AD18/4+'4.Poradie vramci krajiny'!AD18/4</f>
        <v>0.14130720595827309</v>
      </c>
      <c r="AE18" s="243">
        <f>'1.Poradie vramci sportov'!AE18/4+'2.Body vramci sportov'!AE18/4+'3.Body vramci krajiny'!AE18/4+'4.Poradie vramci krajiny'!AE18/4</f>
        <v>0.21759831577238645</v>
      </c>
      <c r="AF18" s="243">
        <f>'1.Poradie vramci sportov'!AF18/4+'2.Body vramci sportov'!AF18/4+'3.Body vramci krajiny'!AF18/4+'4.Poradie vramci krajiny'!AF18/4</f>
        <v>0</v>
      </c>
      <c r="AG18" s="243">
        <f>'1.Poradie vramci sportov'!AG18/4+'2.Body vramci sportov'!AG18/4+'3.Body vramci krajiny'!AG18/4+'4.Poradie vramci krajiny'!AG18/4</f>
        <v>0</v>
      </c>
      <c r="AH18" s="243">
        <f>'1.Poradie vramci sportov'!AH18/4+'2.Body vramci sportov'!AH18/4+'3.Body vramci krajiny'!AH18/4+'4.Poradie vramci krajiny'!AH18/4</f>
        <v>0</v>
      </c>
      <c r="AI18" s="243">
        <f>'1.Poradie vramci sportov'!AI18/4+'2.Body vramci sportov'!AI18/4+'3.Body vramci krajiny'!AI18/4+'4.Poradie vramci krajiny'!AI18/4</f>
        <v>8.4968631180769E-2</v>
      </c>
      <c r="AJ18" s="243">
        <f>'1.Poradie vramci sportov'!AJ18/4+'2.Body vramci sportov'!AJ18/4+'3.Body vramci krajiny'!AJ18/4+'4.Poradie vramci krajiny'!AJ18/4</f>
        <v>0.18929047565224305</v>
      </c>
      <c r="AK18" s="243">
        <f>'1.Poradie vramci sportov'!AK18/4+'2.Body vramci sportov'!AK18/4+'3.Body vramci krajiny'!AK18/4+'4.Poradie vramci krajiny'!AK18/4</f>
        <v>0.14549110909989305</v>
      </c>
      <c r="AL18" s="243">
        <f>'1.Poradie vramci sportov'!AL18/4+'2.Body vramci sportov'!AL18/4+'3.Body vramci krajiny'!AL18/4+'4.Poradie vramci krajiny'!AL18/4</f>
        <v>0.11658726843913519</v>
      </c>
      <c r="AM18" s="243">
        <f>'1.Poradie vramci sportov'!AM18/4+'2.Body vramci sportov'!AM18/4+'3.Body vramci krajiny'!AM18/4+'4.Poradie vramci krajiny'!AM18/4</f>
        <v>0</v>
      </c>
      <c r="AN18" s="243">
        <f>'1.Poradie vramci sportov'!AN18/4+'2.Body vramci sportov'!AN18/4+'3.Body vramci krajiny'!AN18/4+'4.Poradie vramci krajiny'!AN18/4</f>
        <v>0</v>
      </c>
      <c r="AO18" s="243">
        <f>'1.Poradie vramci sportov'!AO18/4+'2.Body vramci sportov'!AO18/4+'3.Body vramci krajiny'!AO18/4+'4.Poradie vramci krajiny'!AO18/4</f>
        <v>6.6335337182147347E-2</v>
      </c>
      <c r="AP18" s="243">
        <f>'1.Poradie vramci sportov'!AP18/4+'2.Body vramci sportov'!AP18/4+'3.Body vramci krajiny'!AP18/4+'4.Poradie vramci krajiny'!AP18/4</f>
        <v>0.73356487128197612</v>
      </c>
      <c r="AQ18" s="243">
        <f>'1.Poradie vramci sportov'!AQ18/4+'2.Body vramci sportov'!AQ18/4+'3.Body vramci krajiny'!AQ18/4+'4.Poradie vramci krajiny'!AQ18/4</f>
        <v>0</v>
      </c>
      <c r="AR18" s="243">
        <f>'1.Poradie vramci sportov'!AR18/4+'2.Body vramci sportov'!AR18/4+'3.Body vramci krajiny'!AR18/4+'4.Poradie vramci krajiny'!AR18/4</f>
        <v>0.23399100682014165</v>
      </c>
      <c r="AS18" s="243">
        <f>'1.Poradie vramci sportov'!AS18/4+'2.Body vramci sportov'!AS18/4+'3.Body vramci krajiny'!AS18/4+'4.Poradie vramci krajiny'!AS18/4</f>
        <v>0.11555487237434181</v>
      </c>
      <c r="AT18" s="243">
        <f>'1.Poradie vramci sportov'!AT18/4+'2.Body vramci sportov'!AT18/4+'3.Body vramci krajiny'!AT18/4+'4.Poradie vramci krajiny'!AT18/4</f>
        <v>0.20323122779409197</v>
      </c>
      <c r="AU18" s="243">
        <f>'1.Poradie vramci sportov'!AU18/4+'2.Body vramci sportov'!AU18/4+'3.Body vramci krajiny'!AU18/4+'4.Poradie vramci krajiny'!AU18/4</f>
        <v>0.4949038938782635</v>
      </c>
      <c r="AV18" s="243">
        <f>'1.Poradie vramci sportov'!AV18/4+'2.Body vramci sportov'!AV18/4+'3.Body vramci krajiny'!AV18/4+'4.Poradie vramci krajiny'!AV18/4</f>
        <v>0</v>
      </c>
      <c r="AW18" s="243">
        <f>'1.Poradie vramci sportov'!AW18/4+'2.Body vramci sportov'!AW18/4+'3.Body vramci krajiny'!AW18/4+'4.Poradie vramci krajiny'!AW18/4</f>
        <v>0</v>
      </c>
      <c r="AX18" s="243">
        <f>'1.Poradie vramci sportov'!AX18/4+'2.Body vramci sportov'!AX18/4+'3.Body vramci krajiny'!AX18/4+'4.Poradie vramci krajiny'!AX18/4</f>
        <v>0.29626857562612741</v>
      </c>
      <c r="AY18" s="243">
        <f>'1.Poradie vramci sportov'!AY18/4+'2.Body vramci sportov'!AY18/4+'3.Body vramci krajiny'!AY18/4+'4.Poradie vramci krajiny'!AY18/4</f>
        <v>0.17977699280118431</v>
      </c>
      <c r="AZ18" s="243">
        <f>'1.Poradie vramci sportov'!AZ18/4+'2.Body vramci sportov'!AZ18/4+'3.Body vramci krajiny'!AZ18/4+'4.Poradie vramci krajiny'!AZ18/4</f>
        <v>0</v>
      </c>
      <c r="BA18" s="243">
        <f>'1.Poradie vramci sportov'!BA18/4+'2.Body vramci sportov'!BA18/4+'3.Body vramci krajiny'!BA18/4+'4.Poradie vramci krajiny'!BA18/4</f>
        <v>0.23033654273764098</v>
      </c>
      <c r="BB18" s="243">
        <f>'1.Poradie vramci sportov'!BB18/4+'2.Body vramci sportov'!BB18/4+'3.Body vramci krajiny'!BB18/4+'4.Poradie vramci krajiny'!BB18/4</f>
        <v>0.13001720004389949</v>
      </c>
      <c r="BC18" s="243">
        <f>'1.Poradie vramci sportov'!BC18/4+'2.Body vramci sportov'!BC18/4+'3.Body vramci krajiny'!BC18/4+'4.Poradie vramci krajiny'!BC18/4</f>
        <v>0</v>
      </c>
      <c r="BD18" s="243">
        <f>'1.Poradie vramci sportov'!BD18/4+'2.Body vramci sportov'!BD18/4+'3.Body vramci krajiny'!BD18/4+'4.Poradie vramci krajiny'!BD18/4</f>
        <v>0</v>
      </c>
      <c r="BE18" s="243">
        <f>'1.Poradie vramci sportov'!BE18/4+'2.Body vramci sportov'!BE18/4+'3.Body vramci krajiny'!BE18/4+'4.Poradie vramci krajiny'!BE18/4</f>
        <v>0.30513267602419603</v>
      </c>
      <c r="BF18" s="243">
        <f>'1.Poradie vramci sportov'!BF18/4+'2.Body vramci sportov'!BF18/4+'3.Body vramci krajiny'!BF18/4+'4.Poradie vramci krajiny'!BF18/4</f>
        <v>8.8180367641455704E-2</v>
      </c>
      <c r="BG18" s="243">
        <f>'1.Poradie vramci sportov'!BG18/4+'2.Body vramci sportov'!BG18/4+'3.Body vramci krajiny'!BG18/4+'4.Poradie vramci krajiny'!BG18/4</f>
        <v>0.19568051190152805</v>
      </c>
      <c r="BH18" s="243">
        <f>'1.Poradie vramci sportov'!BH18/4+'2.Body vramci sportov'!BH18/4+'3.Body vramci krajiny'!BH18/4+'4.Poradie vramci krajiny'!BH18/4</f>
        <v>0.22861567862363669</v>
      </c>
      <c r="BI18" s="243">
        <f>'1.Poradie vramci sportov'!BI18/4+'2.Body vramci sportov'!BI18/4+'3.Body vramci krajiny'!BI18/4+'4.Poradie vramci krajiny'!BI18/4</f>
        <v>7.9546638966830813E-2</v>
      </c>
      <c r="BJ18" s="243">
        <f>'1.Poradie vramci sportov'!BJ18/4+'2.Body vramci sportov'!BJ18/4+'3.Body vramci krajiny'!BJ18/4+'4.Poradie vramci krajiny'!BJ18/4</f>
        <v>7.2322417750003587E-2</v>
      </c>
      <c r="BK18" s="243">
        <f>'1.Poradie vramci sportov'!BK18/4+'2.Body vramci sportov'!BK18/4+'3.Body vramci krajiny'!BK18/4+'4.Poradie vramci krajiny'!BK18/4</f>
        <v>0</v>
      </c>
      <c r="BL18" s="243">
        <f>'1.Poradie vramci sportov'!BL18/4+'2.Body vramci sportov'!BL18/4+'3.Body vramci krajiny'!BL18/4+'4.Poradie vramci krajiny'!BL18/4</f>
        <v>0</v>
      </c>
      <c r="BM18" s="243">
        <f>'1.Poradie vramci sportov'!BM18/4+'2.Body vramci sportov'!BM18/4+'3.Body vramci krajiny'!BM18/4+'4.Poradie vramci krajiny'!BM18/4</f>
        <v>0.1178416776456141</v>
      </c>
      <c r="BN18" s="243">
        <f>'1.Poradie vramci sportov'!BN18/4+'2.Body vramci sportov'!BN18/4+'3.Body vramci krajiny'!BN18/4+'4.Poradie vramci krajiny'!BN18/4</f>
        <v>0</v>
      </c>
      <c r="BO18" s="243">
        <f>'1.Poradie vramci sportov'!BO18/4+'2.Body vramci sportov'!BO18/4+'3.Body vramci krajiny'!BO18/4+'4.Poradie vramci krajiny'!BO18/4</f>
        <v>0.21614547374226625</v>
      </c>
      <c r="BP18" s="243">
        <f>'1.Poradie vramci sportov'!BP18/4+'2.Body vramci sportov'!BP18/4+'3.Body vramci krajiny'!BP18/4+'4.Poradie vramci krajiny'!BP18/4</f>
        <v>0</v>
      </c>
      <c r="BQ18" s="243">
        <f>'1.Poradie vramci sportov'!BQ18/4+'2.Body vramci sportov'!BQ18/4+'3.Body vramci krajiny'!BQ18/4+'4.Poradie vramci krajiny'!BQ18/4</f>
        <v>9.2804349465301778E-2</v>
      </c>
      <c r="BR18" s="243">
        <f>'1.Poradie vramci sportov'!BR18/4+'2.Body vramci sportov'!BR18/4+'3.Body vramci krajiny'!BR18/4+'4.Poradie vramci krajiny'!BR18/4</f>
        <v>0.18813902416534123</v>
      </c>
      <c r="BS18" s="243">
        <f>'1.Poradie vramci sportov'!BS18/4+'2.Body vramci sportov'!BS18/4+'3.Body vramci krajiny'!BS18/4+'4.Poradie vramci krajiny'!BS18/4</f>
        <v>0</v>
      </c>
      <c r="BT18" s="243">
        <f>'1.Poradie vramci sportov'!BT18/4+'2.Body vramci sportov'!BT18/4+'3.Body vramci krajiny'!BT18/4+'4.Poradie vramci krajiny'!BT18/4</f>
        <v>0.20696328438846523</v>
      </c>
      <c r="BU18" s="243">
        <f>'1.Poradie vramci sportov'!BU18/4+'2.Body vramci sportov'!BU18/4+'3.Body vramci krajiny'!BU18/4+'4.Poradie vramci krajiny'!BU18/4</f>
        <v>0.18976786707283527</v>
      </c>
      <c r="BV18" s="243">
        <f>'1.Poradie vramci sportov'!BV18/4+'2.Body vramci sportov'!BV18/4+'3.Body vramci krajiny'!BV18/4+'4.Poradie vramci krajiny'!BV18/4</f>
        <v>0</v>
      </c>
      <c r="BW18" s="243">
        <f>'1.Poradie vramci sportov'!BW18/4+'2.Body vramci sportov'!BW18/4+'3.Body vramci krajiny'!BW18/4+'4.Poradie vramci krajiny'!BW18/4</f>
        <v>0</v>
      </c>
      <c r="BX18" s="243">
        <f>'1.Poradie vramci sportov'!BX18/4+'2.Body vramci sportov'!BX18/4+'3.Body vramci krajiny'!BX18/4+'4.Poradie vramci krajiny'!BX18/4</f>
        <v>0</v>
      </c>
      <c r="BY18" s="243">
        <f>'1.Poradie vramci sportov'!BY18/4+'2.Body vramci sportov'!BY18/4+'3.Body vramci krajiny'!BY18/4+'4.Poradie vramci krajiny'!BY18/4</f>
        <v>0</v>
      </c>
      <c r="BZ18" s="243">
        <f>'1.Poradie vramci sportov'!BZ18/4+'2.Body vramci sportov'!BZ18/4+'3.Body vramci krajiny'!BZ18/4+'4.Poradie vramci krajiny'!BZ18/4</f>
        <v>0</v>
      </c>
      <c r="CA18" s="243">
        <f>'1.Poradie vramci sportov'!CA18/4+'2.Body vramci sportov'!CA18/4+'3.Body vramci krajiny'!CA18/4+'4.Poradie vramci krajiny'!CA18/4</f>
        <v>0.14393392727040694</v>
      </c>
      <c r="CB18" s="243">
        <f>'1.Poradie vramci sportov'!CB18/4+'2.Body vramci sportov'!CB18/4+'3.Body vramci krajiny'!CB18/4+'4.Poradie vramci krajiny'!CB18/4</f>
        <v>7.55725007829499E-2</v>
      </c>
      <c r="CC18" s="243">
        <f>'1.Poradie vramci sportov'!CC18/4+'2.Body vramci sportov'!CC18/4+'3.Body vramci krajiny'!CC18/4+'4.Poradie vramci krajiny'!CC18/4</f>
        <v>0</v>
      </c>
      <c r="CD18" s="243">
        <f>'1.Poradie vramci sportov'!CD18/4+'2.Body vramci sportov'!CD18/4+'3.Body vramci krajiny'!CD18/4+'4.Poradie vramci krajiny'!CD18/4</f>
        <v>0.12577123645424548</v>
      </c>
      <c r="CE18" s="243">
        <f>'1.Poradie vramci sportov'!CE18/4+'2.Body vramci sportov'!CE18/4+'3.Body vramci krajiny'!CE18/4+'4.Poradie vramci krajiny'!CE18/4</f>
        <v>0.30104284279445953</v>
      </c>
      <c r="CF18" s="243">
        <f>'1.Poradie vramci sportov'!CF18/4+'2.Body vramci sportov'!CF18/4+'3.Body vramci krajiny'!CF18/4+'4.Poradie vramci krajiny'!CF18/4</f>
        <v>0</v>
      </c>
      <c r="CG18" s="243">
        <f>'1.Poradie vramci sportov'!CG18/4+'2.Body vramci sportov'!CG18/4+'3.Body vramci krajiny'!CG18/4+'4.Poradie vramci krajiny'!CG18/4</f>
        <v>0.18089078915748547</v>
      </c>
      <c r="CH18" s="243">
        <f>'1.Poradie vramci sportov'!CH18/4+'2.Body vramci sportov'!CH18/4+'3.Body vramci krajiny'!CH18/4+'4.Poradie vramci krajiny'!CH18/4</f>
        <v>0.25796974215902702</v>
      </c>
      <c r="CI18" s="243">
        <f>'1.Poradie vramci sportov'!CI18/4+'2.Body vramci sportov'!CI18/4+'3.Body vramci krajiny'!CI18/4+'4.Poradie vramci krajiny'!CI18/4</f>
        <v>0.21093374716793437</v>
      </c>
      <c r="CJ18" s="243">
        <f>'1.Poradie vramci sportov'!CJ18/4+'2.Body vramci sportov'!CJ18/4+'3.Body vramci krajiny'!CJ18/4+'4.Poradie vramci krajiny'!CJ18/4</f>
        <v>0.60398659378745123</v>
      </c>
      <c r="CK18" s="243">
        <f>'1.Poradie vramci sportov'!CK18/4+'2.Body vramci sportov'!CK18/4+'3.Body vramci krajiny'!CK18/4+'4.Poradie vramci krajiny'!CK18/4</f>
        <v>0</v>
      </c>
      <c r="CL18" s="243">
        <f>'1.Poradie vramci sportov'!CL18/4+'2.Body vramci sportov'!CL18/4+'3.Body vramci krajiny'!CL18/4+'4.Poradie vramci krajiny'!CL18/4</f>
        <v>0.55059159898836219</v>
      </c>
      <c r="CM18" s="243">
        <f>'1.Poradie vramci sportov'!CM18/4+'2.Body vramci sportov'!CM18/4+'3.Body vramci krajiny'!CM18/4+'4.Poradie vramci krajiny'!CM18/4</f>
        <v>0.15314729655987358</v>
      </c>
      <c r="CN18" s="243">
        <f>'1.Poradie vramci sportov'!CN18/4+'2.Body vramci sportov'!CN18/4+'3.Body vramci krajiny'!CN18/4+'4.Poradie vramci krajiny'!CN18/4</f>
        <v>0</v>
      </c>
      <c r="CO18" s="243">
        <f>'1.Poradie vramci sportov'!CO18/4+'2.Body vramci sportov'!CO18/4+'3.Body vramci krajiny'!CO18/4+'4.Poradie vramci krajiny'!CO18/4</f>
        <v>0.19412633250710662</v>
      </c>
      <c r="CP18" s="243">
        <f>'1.Poradie vramci sportov'!CP18/4+'2.Body vramci sportov'!CP18/4+'3.Body vramci krajiny'!CP18/4+'4.Poradie vramci krajiny'!CP18/4</f>
        <v>0</v>
      </c>
      <c r="CQ18" s="243">
        <f>'1.Poradie vramci sportov'!CQ18/4+'2.Body vramci sportov'!CQ18/4+'3.Body vramci krajiny'!CQ18/4+'4.Poradie vramci krajiny'!CQ18/4</f>
        <v>0</v>
      </c>
      <c r="CR18" s="243">
        <f>'1.Poradie vramci sportov'!CR18/4+'2.Body vramci sportov'!CR18/4+'3.Body vramci krajiny'!CR18/4+'4.Poradie vramci krajiny'!CR18/4</f>
        <v>0.14977059265390788</v>
      </c>
      <c r="CS18" s="243">
        <f>'1.Poradie vramci sportov'!CS18/4+'2.Body vramci sportov'!CS18/4+'3.Body vramci krajiny'!CS18/4+'4.Poradie vramci krajiny'!CS18/4</f>
        <v>0.41797514360953736</v>
      </c>
      <c r="CT18" s="243">
        <f>'1.Poradie vramci sportov'!CT18/4+'2.Body vramci sportov'!CT18/4+'3.Body vramci krajiny'!CT18/4+'4.Poradie vramci krajiny'!CT18/4</f>
        <v>7.2909379815659314E-2</v>
      </c>
      <c r="CU18" s="243">
        <f>'1.Poradie vramci sportov'!CU18/4+'2.Body vramci sportov'!CU18/4+'3.Body vramci krajiny'!CU18/4+'4.Poradie vramci krajiny'!CU18/4</f>
        <v>0</v>
      </c>
      <c r="CV18" s="243">
        <f>'1.Poradie vramci sportov'!CV18/4+'2.Body vramci sportov'!CV18/4+'3.Body vramci krajiny'!CV18/4+'4.Poradie vramci krajiny'!CV18/4</f>
        <v>0</v>
      </c>
      <c r="CW18" s="243">
        <f>'1.Poradie vramci sportov'!CW18/4+'2.Body vramci sportov'!CW18/4+'3.Body vramci krajiny'!CW18/4+'4.Poradie vramci krajiny'!CW18/4</f>
        <v>0</v>
      </c>
      <c r="CX18" s="243">
        <f>'1.Poradie vramci sportov'!CX18/4+'2.Body vramci sportov'!CX18/4+'3.Body vramci krajiny'!CX18/4+'4.Poradie vramci krajiny'!CX18/4</f>
        <v>5.2414677585280608E-2</v>
      </c>
      <c r="CY18" s="243">
        <f>'1.Poradie vramci sportov'!CY18/4+'2.Body vramci sportov'!CY18/4+'3.Body vramci krajiny'!CY18/4+'4.Poradie vramci krajiny'!CY18/4</f>
        <v>0.26543812506704156</v>
      </c>
      <c r="CZ18" s="243">
        <f>'1.Poradie vramci sportov'!CZ18/4+'2.Body vramci sportov'!CZ18/4+'3.Body vramci krajiny'!CZ18/4+'4.Poradie vramci krajiny'!CZ18/4</f>
        <v>0.3206840422081792</v>
      </c>
      <c r="DA18" s="243">
        <f>'1.Poradie vramci sportov'!DA18/4+'2.Body vramci sportov'!DA18/4+'3.Body vramci krajiny'!DA18/4+'4.Poradie vramci krajiny'!DA18/4</f>
        <v>0.27595127178396367</v>
      </c>
      <c r="DB18" s="243">
        <f>'1.Poradie vramci sportov'!DB18/4+'2.Body vramci sportov'!DB18/4+'3.Body vramci krajiny'!DB18/4+'4.Poradie vramci krajiny'!DB18/4</f>
        <v>0.16490461371978793</v>
      </c>
      <c r="DC18" s="243">
        <f>'1.Poradie vramci sportov'!DC18/4+'2.Body vramci sportov'!DC18/4+'3.Body vramci krajiny'!DC18/4+'4.Poradie vramci krajiny'!DC18/4</f>
        <v>0</v>
      </c>
      <c r="DD18" s="243">
        <f>'1.Poradie vramci sportov'!DD18/4+'2.Body vramci sportov'!DD18/4+'3.Body vramci krajiny'!DD18/4+'4.Poradie vramci krajiny'!DD18/4</f>
        <v>0.53230780018867374</v>
      </c>
      <c r="DE18" s="243">
        <f>'1.Poradie vramci sportov'!DE18/4+'2.Body vramci sportov'!DE18/4+'3.Body vramci krajiny'!DE18/4+'4.Poradie vramci krajiny'!DE18/4</f>
        <v>0.22776867946408819</v>
      </c>
      <c r="DF18" s="243">
        <f>'1.Poradie vramci sportov'!DF18/4+'2.Body vramci sportov'!DF18/4+'3.Body vramci krajiny'!DF18/4+'4.Poradie vramci krajiny'!DF18/4</f>
        <v>0</v>
      </c>
      <c r="DG18" s="243">
        <f>'1.Poradie vramci sportov'!DG18/4+'2.Body vramci sportov'!DG18/4+'3.Body vramci krajiny'!DG18/4+'4.Poradie vramci krajiny'!DG18/4</f>
        <v>0.14141793123607144</v>
      </c>
      <c r="DH18" s="243">
        <f>'1.Poradie vramci sportov'!DH18/4+'2.Body vramci sportov'!DH18/4+'3.Body vramci krajiny'!DH18/4+'4.Poradie vramci krajiny'!DH18/4</f>
        <v>9.0971159244531738E-2</v>
      </c>
      <c r="DI18" s="243">
        <f>'1.Poradie vramci sportov'!DI18/4+'2.Body vramci sportov'!DI18/4+'3.Body vramci krajiny'!DI18/4+'4.Poradie vramci krajiny'!DI18/4</f>
        <v>7.1598991658264277E-2</v>
      </c>
      <c r="DJ18" s="417"/>
      <c r="DK18" s="418">
        <f t="shared" si="0"/>
        <v>15.446521032459225</v>
      </c>
    </row>
    <row r="19" spans="1:115" ht="14.25" customHeight="1" x14ac:dyDescent="0.25">
      <c r="A19" s="238" t="s">
        <v>21</v>
      </c>
      <c r="B19" s="243">
        <f>'1.Poradie vramci sportov'!B19/4+'2.Body vramci sportov'!B19/4+'3.Body vramci krajiny'!B19/4+'4.Poradie vramci krajiny'!B19/4</f>
        <v>8.1415374587891248E-2</v>
      </c>
      <c r="C19" s="243">
        <f>'1.Poradie vramci sportov'!C19/4+'2.Body vramci sportov'!C19/4+'3.Body vramci krajiny'!C19/4+'4.Poradie vramci krajiny'!C19/4</f>
        <v>3.0857615407172703E-2</v>
      </c>
      <c r="D19" s="243">
        <f>'1.Poradie vramci sportov'!D19/4+'2.Body vramci sportov'!D19/4+'3.Body vramci krajiny'!D19/4+'4.Poradie vramci krajiny'!D19/4</f>
        <v>0.21836892503268956</v>
      </c>
      <c r="E19" s="243">
        <f>'1.Poradie vramci sportov'!E19/4+'2.Body vramci sportov'!E19/4+'3.Body vramci krajiny'!E19/4+'4.Poradie vramci krajiny'!E19/4</f>
        <v>0.28778206609616996</v>
      </c>
      <c r="F19" s="243">
        <f>'1.Poradie vramci sportov'!F19/4+'2.Body vramci sportov'!F19/4+'3.Body vramci krajiny'!F19/4+'4.Poradie vramci krajiny'!F19/4</f>
        <v>0.17724709273394679</v>
      </c>
      <c r="G19" s="243">
        <f>'1.Poradie vramci sportov'!G19/4+'2.Body vramci sportov'!G19/4+'3.Body vramci krajiny'!G19/4+'4.Poradie vramci krajiny'!G19/4</f>
        <v>0.23927068844554711</v>
      </c>
      <c r="H19" s="243">
        <f>'1.Poradie vramci sportov'!H19/4+'2.Body vramci sportov'!H19/4+'3.Body vramci krajiny'!H19/4+'4.Poradie vramci krajiny'!H19/4</f>
        <v>4.916401826254118E-2</v>
      </c>
      <c r="I19" s="243">
        <f>'1.Poradie vramci sportov'!I19/4+'2.Body vramci sportov'!I19/4+'3.Body vramci krajiny'!I19/4+'4.Poradie vramci krajiny'!I19/4</f>
        <v>0.19919094891784556</v>
      </c>
      <c r="J19" s="243">
        <f>'1.Poradie vramci sportov'!J19/4+'2.Body vramci sportov'!J19/4+'3.Body vramci krajiny'!J19/4+'4.Poradie vramci krajiny'!J19/4</f>
        <v>0.4219400274366592</v>
      </c>
      <c r="K19" s="243">
        <f>'1.Poradie vramci sportov'!K19/4+'2.Body vramci sportov'!K19/4+'3.Body vramci krajiny'!K19/4+'4.Poradie vramci krajiny'!K19/4</f>
        <v>0</v>
      </c>
      <c r="L19" s="243">
        <f>'1.Poradie vramci sportov'!L19/4+'2.Body vramci sportov'!L19/4+'3.Body vramci krajiny'!L19/4+'4.Poradie vramci krajiny'!L19/4</f>
        <v>0.13432560636322019</v>
      </c>
      <c r="M19" s="243">
        <f>'1.Poradie vramci sportov'!M19/4+'2.Body vramci sportov'!M19/4+'3.Body vramci krajiny'!M19/4+'4.Poradie vramci krajiny'!M19/4</f>
        <v>0.19887950360807452</v>
      </c>
      <c r="N19" s="243">
        <f>'1.Poradie vramci sportov'!N19/4+'2.Body vramci sportov'!N19/4+'3.Body vramci krajiny'!N19/4+'4.Poradie vramci krajiny'!N19/4</f>
        <v>0</v>
      </c>
      <c r="O19" s="243">
        <f>'1.Poradie vramci sportov'!O19/4+'2.Body vramci sportov'!O19/4+'3.Body vramci krajiny'!O19/4+'4.Poradie vramci krajiny'!O19/4</f>
        <v>0.10125630563899729</v>
      </c>
      <c r="P19" s="243">
        <f>'1.Poradie vramci sportov'!P19/4+'2.Body vramci sportov'!P19/4+'3.Body vramci krajiny'!P19/4+'4.Poradie vramci krajiny'!P19/4</f>
        <v>0.15192607695137567</v>
      </c>
      <c r="Q19" s="243">
        <f>'1.Poradie vramci sportov'!Q19/4+'2.Body vramci sportov'!Q19/4+'3.Body vramci krajiny'!Q19/4+'4.Poradie vramci krajiny'!Q19/4</f>
        <v>0</v>
      </c>
      <c r="R19" s="243">
        <f>'1.Poradie vramci sportov'!R19/4+'2.Body vramci sportov'!R19/4+'3.Body vramci krajiny'!R19/4+'4.Poradie vramci krajiny'!R19/4</f>
        <v>0.15338282987442112</v>
      </c>
      <c r="S19" s="243">
        <f>'1.Poradie vramci sportov'!S19/4+'2.Body vramci sportov'!S19/4+'3.Body vramci krajiny'!S19/4+'4.Poradie vramci krajiny'!S19/4</f>
        <v>6.9484399292768728E-2</v>
      </c>
      <c r="T19" s="243">
        <f>'1.Poradie vramci sportov'!T19/4+'2.Body vramci sportov'!T19/4+'3.Body vramci krajiny'!T19/4+'4.Poradie vramci krajiny'!T19/4</f>
        <v>8.7656130986623879E-2</v>
      </c>
      <c r="U19" s="243">
        <f>'1.Poradie vramci sportov'!U19/4+'2.Body vramci sportov'!U19/4+'3.Body vramci krajiny'!U19/4+'4.Poradie vramci krajiny'!U19/4</f>
        <v>0.2378657700628668</v>
      </c>
      <c r="V19" s="243">
        <f>'1.Poradie vramci sportov'!V19/4+'2.Body vramci sportov'!V19/4+'3.Body vramci krajiny'!V19/4+'4.Poradie vramci krajiny'!V19/4</f>
        <v>0.23382401607030007</v>
      </c>
      <c r="W19" s="243">
        <f>'1.Poradie vramci sportov'!W19/4+'2.Body vramci sportov'!W19/4+'3.Body vramci krajiny'!W19/4+'4.Poradie vramci krajiny'!W19/4</f>
        <v>0.23372569087212944</v>
      </c>
      <c r="X19" s="243">
        <f>'1.Poradie vramci sportov'!X19/4+'2.Body vramci sportov'!X19/4+'3.Body vramci krajiny'!X19/4+'4.Poradie vramci krajiny'!X19/4</f>
        <v>0</v>
      </c>
      <c r="Y19" s="243">
        <f>'1.Poradie vramci sportov'!Y19/4+'2.Body vramci sportov'!Y19/4+'3.Body vramci krajiny'!Y19/4+'4.Poradie vramci krajiny'!Y19/4</f>
        <v>0.20510533792860264</v>
      </c>
      <c r="Z19" s="243">
        <f>'1.Poradie vramci sportov'!Z19/4+'2.Body vramci sportov'!Z19/4+'3.Body vramci krajiny'!Z19/4+'4.Poradie vramci krajiny'!Z19/4</f>
        <v>1</v>
      </c>
      <c r="AA19" s="243">
        <f>'1.Poradie vramci sportov'!AA19/4+'2.Body vramci sportov'!AA19/4+'3.Body vramci krajiny'!AA19/4+'4.Poradie vramci krajiny'!AA19/4</f>
        <v>0.11652213421573873</v>
      </c>
      <c r="AB19" s="243">
        <f>'1.Poradie vramci sportov'!AB19/4+'2.Body vramci sportov'!AB19/4+'3.Body vramci krajiny'!AB19/4+'4.Poradie vramci krajiny'!AB19/4</f>
        <v>0</v>
      </c>
      <c r="AC19" s="243">
        <f>'1.Poradie vramci sportov'!AC19/4+'2.Body vramci sportov'!AC19/4+'3.Body vramci krajiny'!AC19/4+'4.Poradie vramci krajiny'!AC19/4</f>
        <v>0.14503172757580765</v>
      </c>
      <c r="AD19" s="243">
        <f>'1.Poradie vramci sportov'!AD19/4+'2.Body vramci sportov'!AD19/4+'3.Body vramci krajiny'!AD19/4+'4.Poradie vramci krajiny'!AD19/4</f>
        <v>0.21787814468574734</v>
      </c>
      <c r="AE19" s="243">
        <f>'1.Poradie vramci sportov'!AE19/4+'2.Body vramci sportov'!AE19/4+'3.Body vramci krajiny'!AE19/4+'4.Poradie vramci krajiny'!AE19/4</f>
        <v>0.16012307683852878</v>
      </c>
      <c r="AF19" s="243">
        <f>'1.Poradie vramci sportov'!AF19/4+'2.Body vramci sportov'!AF19/4+'3.Body vramci krajiny'!AF19/4+'4.Poradie vramci krajiny'!AF19/4</f>
        <v>0.12262444875733808</v>
      </c>
      <c r="AG19" s="243">
        <f>'1.Poradie vramci sportov'!AG19/4+'2.Body vramci sportov'!AG19/4+'3.Body vramci krajiny'!AG19/4+'4.Poradie vramci krajiny'!AG19/4</f>
        <v>0.11555646424507768</v>
      </c>
      <c r="AH19" s="243">
        <f>'1.Poradie vramci sportov'!AH19/4+'2.Body vramci sportov'!AH19/4+'3.Body vramci krajiny'!AH19/4+'4.Poradie vramci krajiny'!AH19/4</f>
        <v>0</v>
      </c>
      <c r="AI19" s="243">
        <f>'1.Poradie vramci sportov'!AI19/4+'2.Body vramci sportov'!AI19/4+'3.Body vramci krajiny'!AI19/4+'4.Poradie vramci krajiny'!AI19/4</f>
        <v>0.14917777714656155</v>
      </c>
      <c r="AJ19" s="243">
        <f>'1.Poradie vramci sportov'!AJ19/4+'2.Body vramci sportov'!AJ19/4+'3.Body vramci krajiny'!AJ19/4+'4.Poradie vramci krajiny'!AJ19/4</f>
        <v>0.15858430597794196</v>
      </c>
      <c r="AK19" s="243">
        <f>'1.Poradie vramci sportov'!AK19/4+'2.Body vramci sportov'!AK19/4+'3.Body vramci krajiny'!AK19/4+'4.Poradie vramci krajiny'!AK19/4</f>
        <v>0.2225246615852863</v>
      </c>
      <c r="AL19" s="243">
        <f>'1.Poradie vramci sportov'!AL19/4+'2.Body vramci sportov'!AL19/4+'3.Body vramci krajiny'!AL19/4+'4.Poradie vramci krajiny'!AL19/4</f>
        <v>0.3128626877377379</v>
      </c>
      <c r="AM19" s="243">
        <f>'1.Poradie vramci sportov'!AM19/4+'2.Body vramci sportov'!AM19/4+'3.Body vramci krajiny'!AM19/4+'4.Poradie vramci krajiny'!AM19/4</f>
        <v>0</v>
      </c>
      <c r="AN19" s="243">
        <f>'1.Poradie vramci sportov'!AN19/4+'2.Body vramci sportov'!AN19/4+'3.Body vramci krajiny'!AN19/4+'4.Poradie vramci krajiny'!AN19/4</f>
        <v>9.7213482621116981E-2</v>
      </c>
      <c r="AO19" s="243">
        <f>'1.Poradie vramci sportov'!AO19/4+'2.Body vramci sportov'!AO19/4+'3.Body vramci krajiny'!AO19/4+'4.Poradie vramci krajiny'!AO19/4</f>
        <v>0.10892522655590473</v>
      </c>
      <c r="AP19" s="243">
        <f>'1.Poradie vramci sportov'!AP19/4+'2.Body vramci sportov'!AP19/4+'3.Body vramci krajiny'!AP19/4+'4.Poradie vramci krajiny'!AP19/4</f>
        <v>0.1382548259786614</v>
      </c>
      <c r="AQ19" s="243">
        <f>'1.Poradie vramci sportov'!AQ19/4+'2.Body vramci sportov'!AQ19/4+'3.Body vramci krajiny'!AQ19/4+'4.Poradie vramci krajiny'!AQ19/4</f>
        <v>0</v>
      </c>
      <c r="AR19" s="243">
        <f>'1.Poradie vramci sportov'!AR19/4+'2.Body vramci sportov'!AR19/4+'3.Body vramci krajiny'!AR19/4+'4.Poradie vramci krajiny'!AR19/4</f>
        <v>3.1217305709545357E-2</v>
      </c>
      <c r="AS19" s="243">
        <f>'1.Poradie vramci sportov'!AS19/4+'2.Body vramci sportov'!AS19/4+'3.Body vramci krajiny'!AS19/4+'4.Poradie vramci krajiny'!AS19/4</f>
        <v>0.23016262579259503</v>
      </c>
      <c r="AT19" s="243">
        <f>'1.Poradie vramci sportov'!AT19/4+'2.Body vramci sportov'!AT19/4+'3.Body vramci krajiny'!AT19/4+'4.Poradie vramci krajiny'!AT19/4</f>
        <v>0.19529566648676605</v>
      </c>
      <c r="AU19" s="243">
        <f>'1.Poradie vramci sportov'!AU19/4+'2.Body vramci sportov'!AU19/4+'3.Body vramci krajiny'!AU19/4+'4.Poradie vramci krajiny'!AU19/4</f>
        <v>0.16383684650660074</v>
      </c>
      <c r="AV19" s="243">
        <f>'1.Poradie vramci sportov'!AV19/4+'2.Body vramci sportov'!AV19/4+'3.Body vramci krajiny'!AV19/4+'4.Poradie vramci krajiny'!AV19/4</f>
        <v>0</v>
      </c>
      <c r="AW19" s="243">
        <f>'1.Poradie vramci sportov'!AW19/4+'2.Body vramci sportov'!AW19/4+'3.Body vramci krajiny'!AW19/4+'4.Poradie vramci krajiny'!AW19/4</f>
        <v>0</v>
      </c>
      <c r="AX19" s="243">
        <f>'1.Poradie vramci sportov'!AX19/4+'2.Body vramci sportov'!AX19/4+'3.Body vramci krajiny'!AX19/4+'4.Poradie vramci krajiny'!AX19/4</f>
        <v>0.44248946996610367</v>
      </c>
      <c r="AY19" s="243">
        <f>'1.Poradie vramci sportov'!AY19/4+'2.Body vramci sportov'!AY19/4+'3.Body vramci krajiny'!AY19/4+'4.Poradie vramci krajiny'!AY19/4</f>
        <v>0</v>
      </c>
      <c r="AZ19" s="243">
        <f>'1.Poradie vramci sportov'!AZ19/4+'2.Body vramci sportov'!AZ19/4+'3.Body vramci krajiny'!AZ19/4+'4.Poradie vramci krajiny'!AZ19/4</f>
        <v>5.4033518533007925E-2</v>
      </c>
      <c r="BA19" s="243">
        <f>'1.Poradie vramci sportov'!BA19/4+'2.Body vramci sportov'!BA19/4+'3.Body vramci krajiny'!BA19/4+'4.Poradie vramci krajiny'!BA19/4</f>
        <v>0.15970041087732775</v>
      </c>
      <c r="BB19" s="243">
        <f>'1.Poradie vramci sportov'!BB19/4+'2.Body vramci sportov'!BB19/4+'3.Body vramci krajiny'!BB19/4+'4.Poradie vramci krajiny'!BB19/4</f>
        <v>0.10675923639075435</v>
      </c>
      <c r="BC19" s="243">
        <f>'1.Poradie vramci sportov'!BC19/4+'2.Body vramci sportov'!BC19/4+'3.Body vramci krajiny'!BC19/4+'4.Poradie vramci krajiny'!BC19/4</f>
        <v>6.7086418540161771E-2</v>
      </c>
      <c r="BD19" s="243">
        <f>'1.Poradie vramci sportov'!BD19/4+'2.Body vramci sportov'!BD19/4+'3.Body vramci krajiny'!BD19/4+'4.Poradie vramci krajiny'!BD19/4</f>
        <v>0.75370808549473123</v>
      </c>
      <c r="BE19" s="243">
        <f>'1.Poradie vramci sportov'!BE19/4+'2.Body vramci sportov'!BE19/4+'3.Body vramci krajiny'!BE19/4+'4.Poradie vramci krajiny'!BE19/4</f>
        <v>0.15949510352679194</v>
      </c>
      <c r="BF19" s="243">
        <f>'1.Poradie vramci sportov'!BF19/4+'2.Body vramci sportov'!BF19/4+'3.Body vramci krajiny'!BF19/4+'4.Poradie vramci krajiny'!BF19/4</f>
        <v>0</v>
      </c>
      <c r="BG19" s="243">
        <f>'1.Poradie vramci sportov'!BG19/4+'2.Body vramci sportov'!BG19/4+'3.Body vramci krajiny'!BG19/4+'4.Poradie vramci krajiny'!BG19/4</f>
        <v>0</v>
      </c>
      <c r="BH19" s="243">
        <f>'1.Poradie vramci sportov'!BH19/4+'2.Body vramci sportov'!BH19/4+'3.Body vramci krajiny'!BH19/4+'4.Poradie vramci krajiny'!BH19/4</f>
        <v>5.5800339553886191E-2</v>
      </c>
      <c r="BI19" s="243">
        <f>'1.Poradie vramci sportov'!BI19/4+'2.Body vramci sportov'!BI19/4+'3.Body vramci krajiny'!BI19/4+'4.Poradie vramci krajiny'!BI19/4</f>
        <v>0.15106846723702594</v>
      </c>
      <c r="BJ19" s="243">
        <f>'1.Poradie vramci sportov'!BJ19/4+'2.Body vramci sportov'!BJ19/4+'3.Body vramci krajiny'!BJ19/4+'4.Poradie vramci krajiny'!BJ19/4</f>
        <v>0</v>
      </c>
      <c r="BK19" s="243">
        <f>'1.Poradie vramci sportov'!BK19/4+'2.Body vramci sportov'!BK19/4+'3.Body vramci krajiny'!BK19/4+'4.Poradie vramci krajiny'!BK19/4</f>
        <v>0</v>
      </c>
      <c r="BL19" s="243">
        <f>'1.Poradie vramci sportov'!BL19/4+'2.Body vramci sportov'!BL19/4+'3.Body vramci krajiny'!BL19/4+'4.Poradie vramci krajiny'!BL19/4</f>
        <v>8.1942447558183765E-2</v>
      </c>
      <c r="BM19" s="243">
        <f>'1.Poradie vramci sportov'!BM19/4+'2.Body vramci sportov'!BM19/4+'3.Body vramci krajiny'!BM19/4+'4.Poradie vramci krajiny'!BM19/4</f>
        <v>8.4522692079841269E-2</v>
      </c>
      <c r="BN19" s="243">
        <f>'1.Poradie vramci sportov'!BN19/4+'2.Body vramci sportov'!BN19/4+'3.Body vramci krajiny'!BN19/4+'4.Poradie vramci krajiny'!BN19/4</f>
        <v>0.18449948345037645</v>
      </c>
      <c r="BO19" s="243">
        <f>'1.Poradie vramci sportov'!BO19/4+'2.Body vramci sportov'!BO19/4+'3.Body vramci krajiny'!BO19/4+'4.Poradie vramci krajiny'!BO19/4</f>
        <v>0.18882336581412262</v>
      </c>
      <c r="BP19" s="243">
        <f>'1.Poradie vramci sportov'!BP19/4+'2.Body vramci sportov'!BP19/4+'3.Body vramci krajiny'!BP19/4+'4.Poradie vramci krajiny'!BP19/4</f>
        <v>0.14684442268693057</v>
      </c>
      <c r="BQ19" s="243">
        <f>'1.Poradie vramci sportov'!BQ19/4+'2.Body vramci sportov'!BQ19/4+'3.Body vramci krajiny'!BQ19/4+'4.Poradie vramci krajiny'!BQ19/4</f>
        <v>9.3134668962376418E-2</v>
      </c>
      <c r="BR19" s="243">
        <f>'1.Poradie vramci sportov'!BR19/4+'2.Body vramci sportov'!BR19/4+'3.Body vramci krajiny'!BR19/4+'4.Poradie vramci krajiny'!BR19/4</f>
        <v>0.11606315458740361</v>
      </c>
      <c r="BS19" s="243">
        <f>'1.Poradie vramci sportov'!BS19/4+'2.Body vramci sportov'!BS19/4+'3.Body vramci krajiny'!BS19/4+'4.Poradie vramci krajiny'!BS19/4</f>
        <v>0</v>
      </c>
      <c r="BT19" s="243">
        <f>'1.Poradie vramci sportov'!BT19/4+'2.Body vramci sportov'!BT19/4+'3.Body vramci krajiny'!BT19/4+'4.Poradie vramci krajiny'!BT19/4</f>
        <v>0</v>
      </c>
      <c r="BU19" s="243">
        <f>'1.Poradie vramci sportov'!BU19/4+'2.Body vramci sportov'!BU19/4+'3.Body vramci krajiny'!BU19/4+'4.Poradie vramci krajiny'!BU19/4</f>
        <v>0</v>
      </c>
      <c r="BV19" s="243">
        <f>'1.Poradie vramci sportov'!BV19/4+'2.Body vramci sportov'!BV19/4+'3.Body vramci krajiny'!BV19/4+'4.Poradie vramci krajiny'!BV19/4</f>
        <v>0</v>
      </c>
      <c r="BW19" s="243">
        <f>'1.Poradie vramci sportov'!BW19/4+'2.Body vramci sportov'!BW19/4+'3.Body vramci krajiny'!BW19/4+'4.Poradie vramci krajiny'!BW19/4</f>
        <v>0</v>
      </c>
      <c r="BX19" s="243">
        <f>'1.Poradie vramci sportov'!BX19/4+'2.Body vramci sportov'!BX19/4+'3.Body vramci krajiny'!BX19/4+'4.Poradie vramci krajiny'!BX19/4</f>
        <v>7.6145153163192703E-2</v>
      </c>
      <c r="BY19" s="243">
        <f>'1.Poradie vramci sportov'!BY19/4+'2.Body vramci sportov'!BY19/4+'3.Body vramci krajiny'!BY19/4+'4.Poradie vramci krajiny'!BY19/4</f>
        <v>9.3916728982052403E-2</v>
      </c>
      <c r="BZ19" s="243">
        <f>'1.Poradie vramci sportov'!BZ19/4+'2.Body vramci sportov'!BZ19/4+'3.Body vramci krajiny'!BZ19/4+'4.Poradie vramci krajiny'!BZ19/4</f>
        <v>0.36216647915227362</v>
      </c>
      <c r="CA19" s="243">
        <f>'1.Poradie vramci sportov'!CA19/4+'2.Body vramci sportov'!CA19/4+'3.Body vramci krajiny'!CA19/4+'4.Poradie vramci krajiny'!CA19/4</f>
        <v>0</v>
      </c>
      <c r="CB19" s="243">
        <f>'1.Poradie vramci sportov'!CB19/4+'2.Body vramci sportov'!CB19/4+'3.Body vramci krajiny'!CB19/4+'4.Poradie vramci krajiny'!CB19/4</f>
        <v>0.2072299147715462</v>
      </c>
      <c r="CC19" s="243">
        <f>'1.Poradie vramci sportov'!CC19/4+'2.Body vramci sportov'!CC19/4+'3.Body vramci krajiny'!CC19/4+'4.Poradie vramci krajiny'!CC19/4</f>
        <v>0.14172853104219199</v>
      </c>
      <c r="CD19" s="243">
        <f>'1.Poradie vramci sportov'!CD19/4+'2.Body vramci sportov'!CD19/4+'3.Body vramci krajiny'!CD19/4+'4.Poradie vramci krajiny'!CD19/4</f>
        <v>0.22609983681026707</v>
      </c>
      <c r="CE19" s="243">
        <f>'1.Poradie vramci sportov'!CE19/4+'2.Body vramci sportov'!CE19/4+'3.Body vramci krajiny'!CE19/4+'4.Poradie vramci krajiny'!CE19/4</f>
        <v>0.15777594147651652</v>
      </c>
      <c r="CF19" s="243">
        <f>'1.Poradie vramci sportov'!CF19/4+'2.Body vramci sportov'!CF19/4+'3.Body vramci krajiny'!CF19/4+'4.Poradie vramci krajiny'!CF19/4</f>
        <v>0</v>
      </c>
      <c r="CG19" s="243">
        <f>'1.Poradie vramci sportov'!CG19/4+'2.Body vramci sportov'!CG19/4+'3.Body vramci krajiny'!CG19/4+'4.Poradie vramci krajiny'!CG19/4</f>
        <v>6.611116180522611E-2</v>
      </c>
      <c r="CH19" s="243">
        <f>'1.Poradie vramci sportov'!CH19/4+'2.Body vramci sportov'!CH19/4+'3.Body vramci krajiny'!CH19/4+'4.Poradie vramci krajiny'!CH19/4</f>
        <v>0.20380552456884318</v>
      </c>
      <c r="CI19" s="243">
        <f>'1.Poradie vramci sportov'!CI19/4+'2.Body vramci sportov'!CI19/4+'3.Body vramci krajiny'!CI19/4+'4.Poradie vramci krajiny'!CI19/4</f>
        <v>0</v>
      </c>
      <c r="CJ19" s="243">
        <f>'1.Poradie vramci sportov'!CJ19/4+'2.Body vramci sportov'!CJ19/4+'3.Body vramci krajiny'!CJ19/4+'4.Poradie vramci krajiny'!CJ19/4</f>
        <v>8.0455730067320985E-2</v>
      </c>
      <c r="CK19" s="243">
        <f>'1.Poradie vramci sportov'!CK19/4+'2.Body vramci sportov'!CK19/4+'3.Body vramci krajiny'!CK19/4+'4.Poradie vramci krajiny'!CK19/4</f>
        <v>0.43355792896891565</v>
      </c>
      <c r="CL19" s="243">
        <f>'1.Poradie vramci sportov'!CL19/4+'2.Body vramci sportov'!CL19/4+'3.Body vramci krajiny'!CL19/4+'4.Poradie vramci krajiny'!CL19/4</f>
        <v>0.65425726710509147</v>
      </c>
      <c r="CM19" s="243">
        <f>'1.Poradie vramci sportov'!CM19/4+'2.Body vramci sportov'!CM19/4+'3.Body vramci krajiny'!CM19/4+'4.Poradie vramci krajiny'!CM19/4</f>
        <v>2.7031343548458424E-2</v>
      </c>
      <c r="CN19" s="243">
        <f>'1.Poradie vramci sportov'!CN19/4+'2.Body vramci sportov'!CN19/4+'3.Body vramci krajiny'!CN19/4+'4.Poradie vramci krajiny'!CN19/4</f>
        <v>3.814856999020106E-2</v>
      </c>
      <c r="CO19" s="243">
        <f>'1.Poradie vramci sportov'!CO19/4+'2.Body vramci sportov'!CO19/4+'3.Body vramci krajiny'!CO19/4+'4.Poradie vramci krajiny'!CO19/4</f>
        <v>0.11433231178693794</v>
      </c>
      <c r="CP19" s="243">
        <f>'1.Poradie vramci sportov'!CP19/4+'2.Body vramci sportov'!CP19/4+'3.Body vramci krajiny'!CP19/4+'4.Poradie vramci krajiny'!CP19/4</f>
        <v>0</v>
      </c>
      <c r="CQ19" s="243">
        <f>'1.Poradie vramci sportov'!CQ19/4+'2.Body vramci sportov'!CQ19/4+'3.Body vramci krajiny'!CQ19/4+'4.Poradie vramci krajiny'!CQ19/4</f>
        <v>0.18449856949697407</v>
      </c>
      <c r="CR19" s="243">
        <f>'1.Poradie vramci sportov'!CR19/4+'2.Body vramci sportov'!CR19/4+'3.Body vramci krajiny'!CR19/4+'4.Poradie vramci krajiny'!CR19/4</f>
        <v>6.3670748150067541E-2</v>
      </c>
      <c r="CS19" s="243">
        <f>'1.Poradie vramci sportov'!CS19/4+'2.Body vramci sportov'!CS19/4+'3.Body vramci krajiny'!CS19/4+'4.Poradie vramci krajiny'!CS19/4</f>
        <v>0</v>
      </c>
      <c r="CT19" s="243">
        <f>'1.Poradie vramci sportov'!CT19/4+'2.Body vramci sportov'!CT19/4+'3.Body vramci krajiny'!CT19/4+'4.Poradie vramci krajiny'!CT19/4</f>
        <v>0.28096094385718839</v>
      </c>
      <c r="CU19" s="243">
        <f>'1.Poradie vramci sportov'!CU19/4+'2.Body vramci sportov'!CU19/4+'3.Body vramci krajiny'!CU19/4+'4.Poradie vramci krajiny'!CU19/4</f>
        <v>0</v>
      </c>
      <c r="CV19" s="243">
        <f>'1.Poradie vramci sportov'!CV19/4+'2.Body vramci sportov'!CV19/4+'3.Body vramci krajiny'!CV19/4+'4.Poradie vramci krajiny'!CV19/4</f>
        <v>0</v>
      </c>
      <c r="CW19" s="243">
        <f>'1.Poradie vramci sportov'!CW19/4+'2.Body vramci sportov'!CW19/4+'3.Body vramci krajiny'!CW19/4+'4.Poradie vramci krajiny'!CW19/4</f>
        <v>8.4893030547522577E-2</v>
      </c>
      <c r="CX19" s="243">
        <f>'1.Poradie vramci sportov'!CX19/4+'2.Body vramci sportov'!CX19/4+'3.Body vramci krajiny'!CX19/4+'4.Poradie vramci krajiny'!CX19/4</f>
        <v>0.12292257502233347</v>
      </c>
      <c r="CY19" s="243">
        <f>'1.Poradie vramci sportov'!CY19/4+'2.Body vramci sportov'!CY19/4+'3.Body vramci krajiny'!CY19/4+'4.Poradie vramci krajiny'!CY19/4</f>
        <v>0.27784026732980383</v>
      </c>
      <c r="CZ19" s="243">
        <f>'1.Poradie vramci sportov'!CZ19/4+'2.Body vramci sportov'!CZ19/4+'3.Body vramci krajiny'!CZ19/4+'4.Poradie vramci krajiny'!CZ19/4</f>
        <v>0.24894823354630133</v>
      </c>
      <c r="DA19" s="243">
        <f>'1.Poradie vramci sportov'!DA19/4+'2.Body vramci sportov'!DA19/4+'3.Body vramci krajiny'!DA19/4+'4.Poradie vramci krajiny'!DA19/4</f>
        <v>0.23665578878245208</v>
      </c>
      <c r="DB19" s="243">
        <f>'1.Poradie vramci sportov'!DB19/4+'2.Body vramci sportov'!DB19/4+'3.Body vramci krajiny'!DB19/4+'4.Poradie vramci krajiny'!DB19/4</f>
        <v>7.1481968276230767E-2</v>
      </c>
      <c r="DC19" s="243">
        <f>'1.Poradie vramci sportov'!DC19/4+'2.Body vramci sportov'!DC19/4+'3.Body vramci krajiny'!DC19/4+'4.Poradie vramci krajiny'!DC19/4</f>
        <v>0</v>
      </c>
      <c r="DD19" s="243">
        <f>'1.Poradie vramci sportov'!DD19/4+'2.Body vramci sportov'!DD19/4+'3.Body vramci krajiny'!DD19/4+'4.Poradie vramci krajiny'!DD19/4</f>
        <v>6.706476540749863E-2</v>
      </c>
      <c r="DE19" s="243">
        <f>'1.Poradie vramci sportov'!DE19/4+'2.Body vramci sportov'!DE19/4+'3.Body vramci krajiny'!DE19/4+'4.Poradie vramci krajiny'!DE19/4</f>
        <v>7.5978687980130924E-2</v>
      </c>
      <c r="DF19" s="243">
        <f>'1.Poradie vramci sportov'!DF19/4+'2.Body vramci sportov'!DF19/4+'3.Body vramci krajiny'!DF19/4+'4.Poradie vramci krajiny'!DF19/4</f>
        <v>0</v>
      </c>
      <c r="DG19" s="243">
        <f>'1.Poradie vramci sportov'!DG19/4+'2.Body vramci sportov'!DG19/4+'3.Body vramci krajiny'!DG19/4+'4.Poradie vramci krajiny'!DG19/4</f>
        <v>0.20485698268933483</v>
      </c>
      <c r="DH19" s="243">
        <f>'1.Poradie vramci sportov'!DH19/4+'2.Body vramci sportov'!DH19/4+'3.Body vramci krajiny'!DH19/4+'4.Poradie vramci krajiny'!DH19/4</f>
        <v>0.27249970932284368</v>
      </c>
      <c r="DI19" s="243">
        <f>'1.Poradie vramci sportov'!DI19/4+'2.Body vramci sportov'!DI19/4+'3.Body vramci krajiny'!DI19/4+'4.Poradie vramci krajiny'!DI19/4</f>
        <v>0.31703978884150735</v>
      </c>
      <c r="DJ19" s="417"/>
      <c r="DK19" s="418">
        <f t="shared" si="0"/>
        <v>15.436505600735053</v>
      </c>
    </row>
    <row r="20" spans="1:115" ht="14.25" customHeight="1" x14ac:dyDescent="0.25">
      <c r="A20" s="238" t="s">
        <v>22</v>
      </c>
      <c r="B20" s="243">
        <f>'1.Poradie vramci sportov'!B20/4+'2.Body vramci sportov'!B20/4+'3.Body vramci krajiny'!B20/4+'4.Poradie vramci krajiny'!B20/4</f>
        <v>0.11430171368598505</v>
      </c>
      <c r="C20" s="243">
        <f>'1.Poradie vramci sportov'!C20/4+'2.Body vramci sportov'!C20/4+'3.Body vramci krajiny'!C20/4+'4.Poradie vramci krajiny'!C20/4</f>
        <v>0</v>
      </c>
      <c r="D20" s="243">
        <f>'1.Poradie vramci sportov'!D20/4+'2.Body vramci sportov'!D20/4+'3.Body vramci krajiny'!D20/4+'4.Poradie vramci krajiny'!D20/4</f>
        <v>4.8217764498684021E-2</v>
      </c>
      <c r="E20" s="243">
        <f>'1.Poradie vramci sportov'!E20/4+'2.Body vramci sportov'!E20/4+'3.Body vramci krajiny'!E20/4+'4.Poradie vramci krajiny'!E20/4</f>
        <v>0.26670493187600119</v>
      </c>
      <c r="F20" s="243">
        <f>'1.Poradie vramci sportov'!F20/4+'2.Body vramci sportov'!F20/4+'3.Body vramci krajiny'!F20/4+'4.Poradie vramci krajiny'!F20/4</f>
        <v>0.10448570483879821</v>
      </c>
      <c r="G20" s="243">
        <f>'1.Poradie vramci sportov'!G20/4+'2.Body vramci sportov'!G20/4+'3.Body vramci krajiny'!G20/4+'4.Poradie vramci krajiny'!G20/4</f>
        <v>0.1960029021579317</v>
      </c>
      <c r="H20" s="243">
        <f>'1.Poradie vramci sportov'!H20/4+'2.Body vramci sportov'!H20/4+'3.Body vramci krajiny'!H20/4+'4.Poradie vramci krajiny'!H20/4</f>
        <v>0</v>
      </c>
      <c r="I20" s="243">
        <f>'1.Poradie vramci sportov'!I20/4+'2.Body vramci sportov'!I20/4+'3.Body vramci krajiny'!I20/4+'4.Poradie vramci krajiny'!I20/4</f>
        <v>0.20167893281049332</v>
      </c>
      <c r="J20" s="243">
        <f>'1.Poradie vramci sportov'!J20/4+'2.Body vramci sportov'!J20/4+'3.Body vramci krajiny'!J20/4+'4.Poradie vramci krajiny'!J20/4</f>
        <v>0.12747223465861912</v>
      </c>
      <c r="K20" s="243">
        <f>'1.Poradie vramci sportov'!K20/4+'2.Body vramci sportov'!K20/4+'3.Body vramci krajiny'!K20/4+'4.Poradie vramci krajiny'!K20/4</f>
        <v>0</v>
      </c>
      <c r="L20" s="243">
        <f>'1.Poradie vramci sportov'!L20/4+'2.Body vramci sportov'!L20/4+'3.Body vramci krajiny'!L20/4+'4.Poradie vramci krajiny'!L20/4</f>
        <v>0.155101080991734</v>
      </c>
      <c r="M20" s="243">
        <f>'1.Poradie vramci sportov'!M20/4+'2.Body vramci sportov'!M20/4+'3.Body vramci krajiny'!M20/4+'4.Poradie vramci krajiny'!M20/4</f>
        <v>0.39341916524105286</v>
      </c>
      <c r="N20" s="243">
        <f>'1.Poradie vramci sportov'!N20/4+'2.Body vramci sportov'!N20/4+'3.Body vramci krajiny'!N20/4+'4.Poradie vramci krajiny'!N20/4</f>
        <v>0</v>
      </c>
      <c r="O20" s="243">
        <f>'1.Poradie vramci sportov'!O20/4+'2.Body vramci sportov'!O20/4+'3.Body vramci krajiny'!O20/4+'4.Poradie vramci krajiny'!O20/4</f>
        <v>0.39447098203223591</v>
      </c>
      <c r="P20" s="243">
        <f>'1.Poradie vramci sportov'!P20/4+'2.Body vramci sportov'!P20/4+'3.Body vramci krajiny'!P20/4+'4.Poradie vramci krajiny'!P20/4</f>
        <v>0.17608996561444448</v>
      </c>
      <c r="Q20" s="243">
        <f>'1.Poradie vramci sportov'!Q20/4+'2.Body vramci sportov'!Q20/4+'3.Body vramci krajiny'!Q20/4+'4.Poradie vramci krajiny'!Q20/4</f>
        <v>0</v>
      </c>
      <c r="R20" s="243">
        <f>'1.Poradie vramci sportov'!R20/4+'2.Body vramci sportov'!R20/4+'3.Body vramci krajiny'!R20/4+'4.Poradie vramci krajiny'!R20/4</f>
        <v>0.28296993715912588</v>
      </c>
      <c r="S20" s="243">
        <f>'1.Poradie vramci sportov'!S20/4+'2.Body vramci sportov'!S20/4+'3.Body vramci krajiny'!S20/4+'4.Poradie vramci krajiny'!S20/4</f>
        <v>7.0087010629408031E-2</v>
      </c>
      <c r="T20" s="243">
        <f>'1.Poradie vramci sportov'!T20/4+'2.Body vramci sportov'!T20/4+'3.Body vramci krajiny'!T20/4+'4.Poradie vramci krajiny'!T20/4</f>
        <v>0</v>
      </c>
      <c r="U20" s="243">
        <f>'1.Poradie vramci sportov'!U20/4+'2.Body vramci sportov'!U20/4+'3.Body vramci krajiny'!U20/4+'4.Poradie vramci krajiny'!U20/4</f>
        <v>0.20161596323657083</v>
      </c>
      <c r="V20" s="243">
        <f>'1.Poradie vramci sportov'!V20/4+'2.Body vramci sportov'!V20/4+'3.Body vramci krajiny'!V20/4+'4.Poradie vramci krajiny'!V20/4</f>
        <v>3.6300310477287885E-2</v>
      </c>
      <c r="W20" s="243">
        <f>'1.Poradie vramci sportov'!W20/4+'2.Body vramci sportov'!W20/4+'3.Body vramci krajiny'!W20/4+'4.Poradie vramci krajiny'!W20/4</f>
        <v>0.20481874682807977</v>
      </c>
      <c r="X20" s="243">
        <f>'1.Poradie vramci sportov'!X20/4+'2.Body vramci sportov'!X20/4+'3.Body vramci krajiny'!X20/4+'4.Poradie vramci krajiny'!X20/4</f>
        <v>0</v>
      </c>
      <c r="Y20" s="243">
        <f>'1.Poradie vramci sportov'!Y20/4+'2.Body vramci sportov'!Y20/4+'3.Body vramci krajiny'!Y20/4+'4.Poradie vramci krajiny'!Y20/4</f>
        <v>0.14877443577592989</v>
      </c>
      <c r="Z20" s="243">
        <f>'1.Poradie vramci sportov'!Z20/4+'2.Body vramci sportov'!Z20/4+'3.Body vramci krajiny'!Z20/4+'4.Poradie vramci krajiny'!Z20/4</f>
        <v>0</v>
      </c>
      <c r="AA20" s="243">
        <f>'1.Poradie vramci sportov'!AA20/4+'2.Body vramci sportov'!AA20/4+'3.Body vramci krajiny'!AA20/4+'4.Poradie vramci krajiny'!AA20/4</f>
        <v>5.7995721436392887E-2</v>
      </c>
      <c r="AB20" s="243">
        <f>'1.Poradie vramci sportov'!AB20/4+'2.Body vramci sportov'!AB20/4+'3.Body vramci krajiny'!AB20/4+'4.Poradie vramci krajiny'!AB20/4</f>
        <v>0</v>
      </c>
      <c r="AC20" s="243">
        <f>'1.Poradie vramci sportov'!AC20/4+'2.Body vramci sportov'!AC20/4+'3.Body vramci krajiny'!AC20/4+'4.Poradie vramci krajiny'!AC20/4</f>
        <v>0.23969968324624596</v>
      </c>
      <c r="AD20" s="243">
        <f>'1.Poradie vramci sportov'!AD20/4+'2.Body vramci sportov'!AD20/4+'3.Body vramci krajiny'!AD20/4+'4.Poradie vramci krajiny'!AD20/4</f>
        <v>0</v>
      </c>
      <c r="AE20" s="243">
        <f>'1.Poradie vramci sportov'!AE20/4+'2.Body vramci sportov'!AE20/4+'3.Body vramci krajiny'!AE20/4+'4.Poradie vramci krajiny'!AE20/4</f>
        <v>0.14098887964509049</v>
      </c>
      <c r="AF20" s="243">
        <f>'1.Poradie vramci sportov'!AF20/4+'2.Body vramci sportov'!AF20/4+'3.Body vramci krajiny'!AF20/4+'4.Poradie vramci krajiny'!AF20/4</f>
        <v>0.17309535849085741</v>
      </c>
      <c r="AG20" s="243">
        <f>'1.Poradie vramci sportov'!AG20/4+'2.Body vramci sportov'!AG20/4+'3.Body vramci krajiny'!AG20/4+'4.Poradie vramci krajiny'!AG20/4</f>
        <v>9.7668313563304604E-2</v>
      </c>
      <c r="AH20" s="243">
        <f>'1.Poradie vramci sportov'!AH20/4+'2.Body vramci sportov'!AH20/4+'3.Body vramci krajiny'!AH20/4+'4.Poradie vramci krajiny'!AH20/4</f>
        <v>0</v>
      </c>
      <c r="AI20" s="243">
        <f>'1.Poradie vramci sportov'!AI20/4+'2.Body vramci sportov'!AI20/4+'3.Body vramci krajiny'!AI20/4+'4.Poradie vramci krajiny'!AI20/4</f>
        <v>0.18599370618960653</v>
      </c>
      <c r="AJ20" s="243">
        <f>'1.Poradie vramci sportov'!AJ20/4+'2.Body vramci sportov'!AJ20/4+'3.Body vramci krajiny'!AJ20/4+'4.Poradie vramci krajiny'!AJ20/4</f>
        <v>0.12609443082628505</v>
      </c>
      <c r="AK20" s="243">
        <f>'1.Poradie vramci sportov'!AK20/4+'2.Body vramci sportov'!AK20/4+'3.Body vramci krajiny'!AK20/4+'4.Poradie vramci krajiny'!AK20/4</f>
        <v>0.27902340516005086</v>
      </c>
      <c r="AL20" s="243">
        <f>'1.Poradie vramci sportov'!AL20/4+'2.Body vramci sportov'!AL20/4+'3.Body vramci krajiny'!AL20/4+'4.Poradie vramci krajiny'!AL20/4</f>
        <v>0.13059932264801585</v>
      </c>
      <c r="AM20" s="243">
        <f>'1.Poradie vramci sportov'!AM20/4+'2.Body vramci sportov'!AM20/4+'3.Body vramci krajiny'!AM20/4+'4.Poradie vramci krajiny'!AM20/4</f>
        <v>0</v>
      </c>
      <c r="AN20" s="243">
        <f>'1.Poradie vramci sportov'!AN20/4+'2.Body vramci sportov'!AN20/4+'3.Body vramci krajiny'!AN20/4+'4.Poradie vramci krajiny'!AN20/4</f>
        <v>9.8733908623349909E-2</v>
      </c>
      <c r="AO20" s="243">
        <f>'1.Poradie vramci sportov'!AO20/4+'2.Body vramci sportov'!AO20/4+'3.Body vramci krajiny'!AO20/4+'4.Poradie vramci krajiny'!AO20/4</f>
        <v>0</v>
      </c>
      <c r="AP20" s="243">
        <f>'1.Poradie vramci sportov'!AP20/4+'2.Body vramci sportov'!AP20/4+'3.Body vramci krajiny'!AP20/4+'4.Poradie vramci krajiny'!AP20/4</f>
        <v>0.55151261973296906</v>
      </c>
      <c r="AQ20" s="243">
        <f>'1.Poradie vramci sportov'!AQ20/4+'2.Body vramci sportov'!AQ20/4+'3.Body vramci krajiny'!AQ20/4+'4.Poradie vramci krajiny'!AQ20/4</f>
        <v>0</v>
      </c>
      <c r="AR20" s="243">
        <f>'1.Poradie vramci sportov'!AR20/4+'2.Body vramci sportov'!AR20/4+'3.Body vramci krajiny'!AR20/4+'4.Poradie vramci krajiny'!AR20/4</f>
        <v>0</v>
      </c>
      <c r="AS20" s="243">
        <f>'1.Poradie vramci sportov'!AS20/4+'2.Body vramci sportov'!AS20/4+'3.Body vramci krajiny'!AS20/4+'4.Poradie vramci krajiny'!AS20/4</f>
        <v>0</v>
      </c>
      <c r="AT20" s="243">
        <f>'1.Poradie vramci sportov'!AT20/4+'2.Body vramci sportov'!AT20/4+'3.Body vramci krajiny'!AT20/4+'4.Poradie vramci krajiny'!AT20/4</f>
        <v>0.1014022119077076</v>
      </c>
      <c r="AU20" s="243">
        <f>'1.Poradie vramci sportov'!AU20/4+'2.Body vramci sportov'!AU20/4+'3.Body vramci krajiny'!AU20/4+'4.Poradie vramci krajiny'!AU20/4</f>
        <v>0.27996282799357092</v>
      </c>
      <c r="AV20" s="243">
        <f>'1.Poradie vramci sportov'!AV20/4+'2.Body vramci sportov'!AV20/4+'3.Body vramci krajiny'!AV20/4+'4.Poradie vramci krajiny'!AV20/4</f>
        <v>0</v>
      </c>
      <c r="AW20" s="243">
        <f>'1.Poradie vramci sportov'!AW20/4+'2.Body vramci sportov'!AW20/4+'3.Body vramci krajiny'!AW20/4+'4.Poradie vramci krajiny'!AW20/4</f>
        <v>0</v>
      </c>
      <c r="AX20" s="243">
        <f>'1.Poradie vramci sportov'!AX20/4+'2.Body vramci sportov'!AX20/4+'3.Body vramci krajiny'!AX20/4+'4.Poradie vramci krajiny'!AX20/4</f>
        <v>0.24748458350687075</v>
      </c>
      <c r="AY20" s="243">
        <f>'1.Poradie vramci sportov'!AY20/4+'2.Body vramci sportov'!AY20/4+'3.Body vramci krajiny'!AY20/4+'4.Poradie vramci krajiny'!AY20/4</f>
        <v>0</v>
      </c>
      <c r="AZ20" s="243">
        <f>'1.Poradie vramci sportov'!AZ20/4+'2.Body vramci sportov'!AZ20/4+'3.Body vramci krajiny'!AZ20/4+'4.Poradie vramci krajiny'!AZ20/4</f>
        <v>0</v>
      </c>
      <c r="BA20" s="243">
        <f>'1.Poradie vramci sportov'!BA20/4+'2.Body vramci sportov'!BA20/4+'3.Body vramci krajiny'!BA20/4+'4.Poradie vramci krajiny'!BA20/4</f>
        <v>0.22768854197764149</v>
      </c>
      <c r="BB20" s="243">
        <f>'1.Poradie vramci sportov'!BB20/4+'2.Body vramci sportov'!BB20/4+'3.Body vramci krajiny'!BB20/4+'4.Poradie vramci krajiny'!BB20/4</f>
        <v>0.21168932748127495</v>
      </c>
      <c r="BC20" s="243">
        <f>'1.Poradie vramci sportov'!BC20/4+'2.Body vramci sportov'!BC20/4+'3.Body vramci krajiny'!BC20/4+'4.Poradie vramci krajiny'!BC20/4</f>
        <v>0</v>
      </c>
      <c r="BD20" s="243">
        <f>'1.Poradie vramci sportov'!BD20/4+'2.Body vramci sportov'!BD20/4+'3.Body vramci krajiny'!BD20/4+'4.Poradie vramci krajiny'!BD20/4</f>
        <v>0.6995740036913326</v>
      </c>
      <c r="BE20" s="243">
        <f>'1.Poradie vramci sportov'!BE20/4+'2.Body vramci sportov'!BE20/4+'3.Body vramci krajiny'!BE20/4+'4.Poradie vramci krajiny'!BE20/4</f>
        <v>0.67212365218602121</v>
      </c>
      <c r="BF20" s="243">
        <f>'1.Poradie vramci sportov'!BF20/4+'2.Body vramci sportov'!BF20/4+'3.Body vramci krajiny'!BF20/4+'4.Poradie vramci krajiny'!BF20/4</f>
        <v>0</v>
      </c>
      <c r="BG20" s="243">
        <f>'1.Poradie vramci sportov'!BG20/4+'2.Body vramci sportov'!BG20/4+'3.Body vramci krajiny'!BG20/4+'4.Poradie vramci krajiny'!BG20/4</f>
        <v>0</v>
      </c>
      <c r="BH20" s="243">
        <f>'1.Poradie vramci sportov'!BH20/4+'2.Body vramci sportov'!BH20/4+'3.Body vramci krajiny'!BH20/4+'4.Poradie vramci krajiny'!BH20/4</f>
        <v>5.9778401460947074E-2</v>
      </c>
      <c r="BI20" s="243">
        <f>'1.Poradie vramci sportov'!BI20/4+'2.Body vramci sportov'!BI20/4+'3.Body vramci krajiny'!BI20/4+'4.Poradie vramci krajiny'!BI20/4</f>
        <v>0</v>
      </c>
      <c r="BJ20" s="243">
        <f>'1.Poradie vramci sportov'!BJ20/4+'2.Body vramci sportov'!BJ20/4+'3.Body vramci krajiny'!BJ20/4+'4.Poradie vramci krajiny'!BJ20/4</f>
        <v>0</v>
      </c>
      <c r="BK20" s="243">
        <f>'1.Poradie vramci sportov'!BK20/4+'2.Body vramci sportov'!BK20/4+'3.Body vramci krajiny'!BK20/4+'4.Poradie vramci krajiny'!BK20/4</f>
        <v>0</v>
      </c>
      <c r="BL20" s="243">
        <f>'1.Poradie vramci sportov'!BL20/4+'2.Body vramci sportov'!BL20/4+'3.Body vramci krajiny'!BL20/4+'4.Poradie vramci krajiny'!BL20/4</f>
        <v>5.7138421365100181E-2</v>
      </c>
      <c r="BM20" s="243">
        <f>'1.Poradie vramci sportov'!BM20/4+'2.Body vramci sportov'!BM20/4+'3.Body vramci krajiny'!BM20/4+'4.Poradie vramci krajiny'!BM20/4</f>
        <v>0</v>
      </c>
      <c r="BN20" s="243">
        <f>'1.Poradie vramci sportov'!BN20/4+'2.Body vramci sportov'!BN20/4+'3.Body vramci krajiny'!BN20/4+'4.Poradie vramci krajiny'!BN20/4</f>
        <v>0.10769979770988369</v>
      </c>
      <c r="BO20" s="243">
        <f>'1.Poradie vramci sportov'!BO20/4+'2.Body vramci sportov'!BO20/4+'3.Body vramci krajiny'!BO20/4+'4.Poradie vramci krajiny'!BO20/4</f>
        <v>0.1378177369158205</v>
      </c>
      <c r="BP20" s="243">
        <f>'1.Poradie vramci sportov'!BP20/4+'2.Body vramci sportov'!BP20/4+'3.Body vramci krajiny'!BP20/4+'4.Poradie vramci krajiny'!BP20/4</f>
        <v>0</v>
      </c>
      <c r="BQ20" s="243">
        <f>'1.Poradie vramci sportov'!BQ20/4+'2.Body vramci sportov'!BQ20/4+'3.Body vramci krajiny'!BQ20/4+'4.Poradie vramci krajiny'!BQ20/4</f>
        <v>0</v>
      </c>
      <c r="BR20" s="243">
        <f>'1.Poradie vramci sportov'!BR20/4+'2.Body vramci sportov'!BR20/4+'3.Body vramci krajiny'!BR20/4+'4.Poradie vramci krajiny'!BR20/4</f>
        <v>0.29562606131698643</v>
      </c>
      <c r="BS20" s="243">
        <f>'1.Poradie vramci sportov'!BS20/4+'2.Body vramci sportov'!BS20/4+'3.Body vramci krajiny'!BS20/4+'4.Poradie vramci krajiny'!BS20/4</f>
        <v>0</v>
      </c>
      <c r="BT20" s="243">
        <f>'1.Poradie vramci sportov'!BT20/4+'2.Body vramci sportov'!BT20/4+'3.Body vramci krajiny'!BT20/4+'4.Poradie vramci krajiny'!BT20/4</f>
        <v>0</v>
      </c>
      <c r="BU20" s="243">
        <f>'1.Poradie vramci sportov'!BU20/4+'2.Body vramci sportov'!BU20/4+'3.Body vramci krajiny'!BU20/4+'4.Poradie vramci krajiny'!BU20/4</f>
        <v>0</v>
      </c>
      <c r="BV20" s="243">
        <f>'1.Poradie vramci sportov'!BV20/4+'2.Body vramci sportov'!BV20/4+'3.Body vramci krajiny'!BV20/4+'4.Poradie vramci krajiny'!BV20/4</f>
        <v>0</v>
      </c>
      <c r="BW20" s="243">
        <f>'1.Poradie vramci sportov'!BW20/4+'2.Body vramci sportov'!BW20/4+'3.Body vramci krajiny'!BW20/4+'4.Poradie vramci krajiny'!BW20/4</f>
        <v>0</v>
      </c>
      <c r="BX20" s="243">
        <f>'1.Poradie vramci sportov'!BX20/4+'2.Body vramci sportov'!BX20/4+'3.Body vramci krajiny'!BX20/4+'4.Poradie vramci krajiny'!BX20/4</f>
        <v>0</v>
      </c>
      <c r="BY20" s="243">
        <f>'1.Poradie vramci sportov'!BY20/4+'2.Body vramci sportov'!BY20/4+'3.Body vramci krajiny'!BY20/4+'4.Poradie vramci krajiny'!BY20/4</f>
        <v>0</v>
      </c>
      <c r="BZ20" s="243">
        <f>'1.Poradie vramci sportov'!BZ20/4+'2.Body vramci sportov'!BZ20/4+'3.Body vramci krajiny'!BZ20/4+'4.Poradie vramci krajiny'!BZ20/4</f>
        <v>0.14885548959145797</v>
      </c>
      <c r="CA20" s="243">
        <f>'1.Poradie vramci sportov'!CA20/4+'2.Body vramci sportov'!CA20/4+'3.Body vramci krajiny'!CA20/4+'4.Poradie vramci krajiny'!CA20/4</f>
        <v>0</v>
      </c>
      <c r="CB20" s="243">
        <f>'1.Poradie vramci sportov'!CB20/4+'2.Body vramci sportov'!CB20/4+'3.Body vramci krajiny'!CB20/4+'4.Poradie vramci krajiny'!CB20/4</f>
        <v>0.11051222640584783</v>
      </c>
      <c r="CC20" s="243">
        <f>'1.Poradie vramci sportov'!CC20/4+'2.Body vramci sportov'!CC20/4+'3.Body vramci krajiny'!CC20/4+'4.Poradie vramci krajiny'!CC20/4</f>
        <v>0</v>
      </c>
      <c r="CD20" s="243">
        <f>'1.Poradie vramci sportov'!CD20/4+'2.Body vramci sportov'!CD20/4+'3.Body vramci krajiny'!CD20/4+'4.Poradie vramci krajiny'!CD20/4</f>
        <v>0.14580282773271031</v>
      </c>
      <c r="CE20" s="243">
        <f>'1.Poradie vramci sportov'!CE20/4+'2.Body vramci sportov'!CE20/4+'3.Body vramci krajiny'!CE20/4+'4.Poradie vramci krajiny'!CE20/4</f>
        <v>5.9720784936425367E-2</v>
      </c>
      <c r="CF20" s="243">
        <f>'1.Poradie vramci sportov'!CF20/4+'2.Body vramci sportov'!CF20/4+'3.Body vramci krajiny'!CF20/4+'4.Poradie vramci krajiny'!CF20/4</f>
        <v>0</v>
      </c>
      <c r="CG20" s="243">
        <f>'1.Poradie vramci sportov'!CG20/4+'2.Body vramci sportov'!CG20/4+'3.Body vramci krajiny'!CG20/4+'4.Poradie vramci krajiny'!CG20/4</f>
        <v>0</v>
      </c>
      <c r="CH20" s="243">
        <f>'1.Poradie vramci sportov'!CH20/4+'2.Body vramci sportov'!CH20/4+'3.Body vramci krajiny'!CH20/4+'4.Poradie vramci krajiny'!CH20/4</f>
        <v>6.5530175948943559E-2</v>
      </c>
      <c r="CI20" s="243">
        <f>'1.Poradie vramci sportov'!CI20/4+'2.Body vramci sportov'!CI20/4+'3.Body vramci krajiny'!CI20/4+'4.Poradie vramci krajiny'!CI20/4</f>
        <v>0.12763790527366078</v>
      </c>
      <c r="CJ20" s="243">
        <f>'1.Poradie vramci sportov'!CJ20/4+'2.Body vramci sportov'!CJ20/4+'3.Body vramci krajiny'!CJ20/4+'4.Poradie vramci krajiny'!CJ20/4</f>
        <v>0.29179256681653576</v>
      </c>
      <c r="CK20" s="243">
        <f>'1.Poradie vramci sportov'!CK20/4+'2.Body vramci sportov'!CK20/4+'3.Body vramci krajiny'!CK20/4+'4.Poradie vramci krajiny'!CK20/4</f>
        <v>0.50658089970667963</v>
      </c>
      <c r="CL20" s="243">
        <f>'1.Poradie vramci sportov'!CL20/4+'2.Body vramci sportov'!CL20/4+'3.Body vramci krajiny'!CL20/4+'4.Poradie vramci krajiny'!CL20/4</f>
        <v>0.2186954821108924</v>
      </c>
      <c r="CM20" s="243">
        <f>'1.Poradie vramci sportov'!CM20/4+'2.Body vramci sportov'!CM20/4+'3.Body vramci krajiny'!CM20/4+'4.Poradie vramci krajiny'!CM20/4</f>
        <v>0</v>
      </c>
      <c r="CN20" s="243">
        <f>'1.Poradie vramci sportov'!CN20/4+'2.Body vramci sportov'!CN20/4+'3.Body vramci krajiny'!CN20/4+'4.Poradie vramci krajiny'!CN20/4</f>
        <v>7.8341610221679181E-2</v>
      </c>
      <c r="CO20" s="243">
        <f>'1.Poradie vramci sportov'!CO20/4+'2.Body vramci sportov'!CO20/4+'3.Body vramci krajiny'!CO20/4+'4.Poradie vramci krajiny'!CO20/4</f>
        <v>0.20584663998640645</v>
      </c>
      <c r="CP20" s="243">
        <f>'1.Poradie vramci sportov'!CP20/4+'2.Body vramci sportov'!CP20/4+'3.Body vramci krajiny'!CP20/4+'4.Poradie vramci krajiny'!CP20/4</f>
        <v>0</v>
      </c>
      <c r="CQ20" s="243">
        <f>'1.Poradie vramci sportov'!CQ20/4+'2.Body vramci sportov'!CQ20/4+'3.Body vramci krajiny'!CQ20/4+'4.Poradie vramci krajiny'!CQ20/4</f>
        <v>0</v>
      </c>
      <c r="CR20" s="243">
        <f>'1.Poradie vramci sportov'!CR20/4+'2.Body vramci sportov'!CR20/4+'3.Body vramci krajiny'!CR20/4+'4.Poradie vramci krajiny'!CR20/4</f>
        <v>0.1758239964878206</v>
      </c>
      <c r="CS20" s="243">
        <f>'1.Poradie vramci sportov'!CS20/4+'2.Body vramci sportov'!CS20/4+'3.Body vramci krajiny'!CS20/4+'4.Poradie vramci krajiny'!CS20/4</f>
        <v>0</v>
      </c>
      <c r="CT20" s="243">
        <f>'1.Poradie vramci sportov'!CT20/4+'2.Body vramci sportov'!CT20/4+'3.Body vramci krajiny'!CT20/4+'4.Poradie vramci krajiny'!CT20/4</f>
        <v>0.17860225171082983</v>
      </c>
      <c r="CU20" s="243">
        <f>'1.Poradie vramci sportov'!CU20/4+'2.Body vramci sportov'!CU20/4+'3.Body vramci krajiny'!CU20/4+'4.Poradie vramci krajiny'!CU20/4</f>
        <v>0</v>
      </c>
      <c r="CV20" s="243">
        <f>'1.Poradie vramci sportov'!CV20/4+'2.Body vramci sportov'!CV20/4+'3.Body vramci krajiny'!CV20/4+'4.Poradie vramci krajiny'!CV20/4</f>
        <v>0</v>
      </c>
      <c r="CW20" s="243">
        <f>'1.Poradie vramci sportov'!CW20/4+'2.Body vramci sportov'!CW20/4+'3.Body vramci krajiny'!CW20/4+'4.Poradie vramci krajiny'!CW20/4</f>
        <v>0</v>
      </c>
      <c r="CX20" s="243">
        <f>'1.Poradie vramci sportov'!CX20/4+'2.Body vramci sportov'!CX20/4+'3.Body vramci krajiny'!CX20/4+'4.Poradie vramci krajiny'!CX20/4</f>
        <v>0.23580745873709691</v>
      </c>
      <c r="CY20" s="243">
        <f>'1.Poradie vramci sportov'!CY20/4+'2.Body vramci sportov'!CY20/4+'3.Body vramci krajiny'!CY20/4+'4.Poradie vramci krajiny'!CY20/4</f>
        <v>0.22711145253671447</v>
      </c>
      <c r="CZ20" s="243">
        <f>'1.Poradie vramci sportov'!CZ20/4+'2.Body vramci sportov'!CZ20/4+'3.Body vramci krajiny'!CZ20/4+'4.Poradie vramci krajiny'!CZ20/4</f>
        <v>0.44570616924630269</v>
      </c>
      <c r="DA20" s="243">
        <f>'1.Poradie vramci sportov'!DA20/4+'2.Body vramci sportov'!DA20/4+'3.Body vramci krajiny'!DA20/4+'4.Poradie vramci krajiny'!DA20/4</f>
        <v>0.1056782253032177</v>
      </c>
      <c r="DB20" s="243">
        <f>'1.Poradie vramci sportov'!DB20/4+'2.Body vramci sportov'!DB20/4+'3.Body vramci krajiny'!DB20/4+'4.Poradie vramci krajiny'!DB20/4</f>
        <v>3.6855269025585134E-2</v>
      </c>
      <c r="DC20" s="243">
        <f>'1.Poradie vramci sportov'!DC20/4+'2.Body vramci sportov'!DC20/4+'3.Body vramci krajiny'!DC20/4+'4.Poradie vramci krajiny'!DC20/4</f>
        <v>0</v>
      </c>
      <c r="DD20" s="243">
        <f>'1.Poradie vramci sportov'!DD20/4+'2.Body vramci sportov'!DD20/4+'3.Body vramci krajiny'!DD20/4+'4.Poradie vramci krajiny'!DD20/4</f>
        <v>8.8947462930757268E-2</v>
      </c>
      <c r="DE20" s="243">
        <f>'1.Poradie vramci sportov'!DE20/4+'2.Body vramci sportov'!DE20/4+'3.Body vramci krajiny'!DE20/4+'4.Poradie vramci krajiny'!DE20/4</f>
        <v>0.28751931368069256</v>
      </c>
      <c r="DF20" s="243">
        <f>'1.Poradie vramci sportov'!DF20/4+'2.Body vramci sportov'!DF20/4+'3.Body vramci krajiny'!DF20/4+'4.Poradie vramci krajiny'!DF20/4</f>
        <v>0</v>
      </c>
      <c r="DG20" s="243">
        <f>'1.Poradie vramci sportov'!DG20/4+'2.Body vramci sportov'!DG20/4+'3.Body vramci krajiny'!DG20/4+'4.Poradie vramci krajiny'!DG20/4</f>
        <v>0.30963453815678432</v>
      </c>
      <c r="DH20" s="243">
        <f>'1.Poradie vramci sportov'!DH20/4+'2.Body vramci sportov'!DH20/4+'3.Body vramci krajiny'!DH20/4+'4.Poradie vramci krajiny'!DH20/4</f>
        <v>0.47236438553077964</v>
      </c>
      <c r="DI20" s="243">
        <f>'1.Poradie vramci sportov'!DI20/4+'2.Body vramci sportov'!DI20/4+'3.Body vramci krajiny'!DI20/4+'4.Poradie vramci krajiny'!DI20/4</f>
        <v>0.7361038926864325</v>
      </c>
      <c r="DJ20" s="417"/>
      <c r="DK20" s="418">
        <f t="shared" si="0"/>
        <v>13.561373724351961</v>
      </c>
    </row>
    <row r="21" spans="1:115" ht="14.25" customHeight="1" x14ac:dyDescent="0.25">
      <c r="A21" s="239" t="s">
        <v>23</v>
      </c>
      <c r="B21" s="243">
        <f>'1.Poradie vramci sportov'!B21/4+'2.Body vramci sportov'!B21/4+'3.Body vramci krajiny'!B21/4+'4.Poradie vramci krajiny'!B21/4</f>
        <v>0.13787848807077652</v>
      </c>
      <c r="C21" s="243">
        <f>'1.Poradie vramci sportov'!C21/4+'2.Body vramci sportov'!C21/4+'3.Body vramci krajiny'!C21/4+'4.Poradie vramci krajiny'!C21/4</f>
        <v>0</v>
      </c>
      <c r="D21" s="243">
        <f>'1.Poradie vramci sportov'!D21/4+'2.Body vramci sportov'!D21/4+'3.Body vramci krajiny'!D21/4+'4.Poradie vramci krajiny'!D21/4</f>
        <v>0.2687080340028718</v>
      </c>
      <c r="E21" s="243">
        <f>'1.Poradie vramci sportov'!E21/4+'2.Body vramci sportov'!E21/4+'3.Body vramci krajiny'!E21/4+'4.Poradie vramci krajiny'!E21/4</f>
        <v>0.16313987665849122</v>
      </c>
      <c r="F21" s="243">
        <f>'1.Poradie vramci sportov'!F21/4+'2.Body vramci sportov'!F21/4+'3.Body vramci krajiny'!F21/4+'4.Poradie vramci krajiny'!F21/4</f>
        <v>0</v>
      </c>
      <c r="G21" s="243">
        <f>'1.Poradie vramci sportov'!G21/4+'2.Body vramci sportov'!G21/4+'3.Body vramci krajiny'!G21/4+'4.Poradie vramci krajiny'!G21/4</f>
        <v>0.28225766654878509</v>
      </c>
      <c r="H21" s="243">
        <f>'1.Poradie vramci sportov'!H21/4+'2.Body vramci sportov'!H21/4+'3.Body vramci krajiny'!H21/4+'4.Poradie vramci krajiny'!H21/4</f>
        <v>0.63351235027215502</v>
      </c>
      <c r="I21" s="243">
        <f>'1.Poradie vramci sportov'!I21/4+'2.Body vramci sportov'!I21/4+'3.Body vramci krajiny'!I21/4+'4.Poradie vramci krajiny'!I21/4</f>
        <v>0.18211179101582819</v>
      </c>
      <c r="J21" s="243">
        <f>'1.Poradie vramci sportov'!J21/4+'2.Body vramci sportov'!J21/4+'3.Body vramci krajiny'!J21/4+'4.Poradie vramci krajiny'!J21/4</f>
        <v>0.23724776473948236</v>
      </c>
      <c r="K21" s="243">
        <f>'1.Poradie vramci sportov'!K21/4+'2.Body vramci sportov'!K21/4+'3.Body vramci krajiny'!K21/4+'4.Poradie vramci krajiny'!K21/4</f>
        <v>0</v>
      </c>
      <c r="L21" s="243">
        <f>'1.Poradie vramci sportov'!L21/4+'2.Body vramci sportov'!L21/4+'3.Body vramci krajiny'!L21/4+'4.Poradie vramci krajiny'!L21/4</f>
        <v>0.1931040267484509</v>
      </c>
      <c r="M21" s="243">
        <f>'1.Poradie vramci sportov'!M21/4+'2.Body vramci sportov'!M21/4+'3.Body vramci krajiny'!M21/4+'4.Poradie vramci krajiny'!M21/4</f>
        <v>0.25681824895471661</v>
      </c>
      <c r="N21" s="243">
        <f>'1.Poradie vramci sportov'!N21/4+'2.Body vramci sportov'!N21/4+'3.Body vramci krajiny'!N21/4+'4.Poradie vramci krajiny'!N21/4</f>
        <v>0</v>
      </c>
      <c r="O21" s="243">
        <f>'1.Poradie vramci sportov'!O21/4+'2.Body vramci sportov'!O21/4+'3.Body vramci krajiny'!O21/4+'4.Poradie vramci krajiny'!O21/4</f>
        <v>0.49363121300636448</v>
      </c>
      <c r="P21" s="243">
        <f>'1.Poradie vramci sportov'!P21/4+'2.Body vramci sportov'!P21/4+'3.Body vramci krajiny'!P21/4+'4.Poradie vramci krajiny'!P21/4</f>
        <v>0.23741596583917879</v>
      </c>
      <c r="Q21" s="243">
        <f>'1.Poradie vramci sportov'!Q21/4+'2.Body vramci sportov'!Q21/4+'3.Body vramci krajiny'!Q21/4+'4.Poradie vramci krajiny'!Q21/4</f>
        <v>8.3582783626976007E-2</v>
      </c>
      <c r="R21" s="243">
        <f>'1.Poradie vramci sportov'!R21/4+'2.Body vramci sportov'!R21/4+'3.Body vramci krajiny'!R21/4+'4.Poradie vramci krajiny'!R21/4</f>
        <v>0.18646205718452941</v>
      </c>
      <c r="S21" s="243">
        <f>'1.Poradie vramci sportov'!S21/4+'2.Body vramci sportov'!S21/4+'3.Body vramci krajiny'!S21/4+'4.Poradie vramci krajiny'!S21/4</f>
        <v>0</v>
      </c>
      <c r="T21" s="243">
        <f>'1.Poradie vramci sportov'!T21/4+'2.Body vramci sportov'!T21/4+'3.Body vramci krajiny'!T21/4+'4.Poradie vramci krajiny'!T21/4</f>
        <v>0.12464404469442317</v>
      </c>
      <c r="U21" s="243">
        <f>'1.Poradie vramci sportov'!U21/4+'2.Body vramci sportov'!U21/4+'3.Body vramci krajiny'!U21/4+'4.Poradie vramci krajiny'!U21/4</f>
        <v>0.2533383459841424</v>
      </c>
      <c r="V21" s="243">
        <f>'1.Poradie vramci sportov'!V21/4+'2.Body vramci sportov'!V21/4+'3.Body vramci krajiny'!V21/4+'4.Poradie vramci krajiny'!V21/4</f>
        <v>0.21454607856793498</v>
      </c>
      <c r="W21" s="243">
        <f>'1.Poradie vramci sportov'!W21/4+'2.Body vramci sportov'!W21/4+'3.Body vramci krajiny'!W21/4+'4.Poradie vramci krajiny'!W21/4</f>
        <v>0.24463048411601679</v>
      </c>
      <c r="X21" s="243">
        <f>'1.Poradie vramci sportov'!X21/4+'2.Body vramci sportov'!X21/4+'3.Body vramci krajiny'!X21/4+'4.Poradie vramci krajiny'!X21/4</f>
        <v>0</v>
      </c>
      <c r="Y21" s="243">
        <f>'1.Poradie vramci sportov'!Y21/4+'2.Body vramci sportov'!Y21/4+'3.Body vramci krajiny'!Y21/4+'4.Poradie vramci krajiny'!Y21/4</f>
        <v>0.15139490607331316</v>
      </c>
      <c r="Z21" s="243">
        <f>'1.Poradie vramci sportov'!Z21/4+'2.Body vramci sportov'!Z21/4+'3.Body vramci krajiny'!Z21/4+'4.Poradie vramci krajiny'!Z21/4</f>
        <v>0.35442906919463918</v>
      </c>
      <c r="AA21" s="243">
        <f>'1.Poradie vramci sportov'!AA21/4+'2.Body vramci sportov'!AA21/4+'3.Body vramci krajiny'!AA21/4+'4.Poradie vramci krajiny'!AA21/4</f>
        <v>0.30500180709126617</v>
      </c>
      <c r="AB21" s="243">
        <f>'1.Poradie vramci sportov'!AB21/4+'2.Body vramci sportov'!AB21/4+'3.Body vramci krajiny'!AB21/4+'4.Poradie vramci krajiny'!AB21/4</f>
        <v>0.16775123450939736</v>
      </c>
      <c r="AC21" s="243">
        <f>'1.Poradie vramci sportov'!AC21/4+'2.Body vramci sportov'!AC21/4+'3.Body vramci krajiny'!AC21/4+'4.Poradie vramci krajiny'!AC21/4</f>
        <v>0.26301724233890267</v>
      </c>
      <c r="AD21" s="243">
        <f>'1.Poradie vramci sportov'!AD21/4+'2.Body vramci sportov'!AD21/4+'3.Body vramci krajiny'!AD21/4+'4.Poradie vramci krajiny'!AD21/4</f>
        <v>0.14590322826520452</v>
      </c>
      <c r="AE21" s="243">
        <f>'1.Poradie vramci sportov'!AE21/4+'2.Body vramci sportov'!AE21/4+'3.Body vramci krajiny'!AE21/4+'4.Poradie vramci krajiny'!AE21/4</f>
        <v>0.29739291278132318</v>
      </c>
      <c r="AF21" s="243">
        <f>'1.Poradie vramci sportov'!AF21/4+'2.Body vramci sportov'!AF21/4+'3.Body vramci krajiny'!AF21/4+'4.Poradie vramci krajiny'!AF21/4</f>
        <v>0</v>
      </c>
      <c r="AG21" s="243">
        <f>'1.Poradie vramci sportov'!AG21/4+'2.Body vramci sportov'!AG21/4+'3.Body vramci krajiny'!AG21/4+'4.Poradie vramci krajiny'!AG21/4</f>
        <v>0</v>
      </c>
      <c r="AH21" s="243">
        <f>'1.Poradie vramci sportov'!AH21/4+'2.Body vramci sportov'!AH21/4+'3.Body vramci krajiny'!AH21/4+'4.Poradie vramci krajiny'!AH21/4</f>
        <v>4.386512623908858E-2</v>
      </c>
      <c r="AI21" s="243">
        <f>'1.Poradie vramci sportov'!AI21/4+'2.Body vramci sportov'!AI21/4+'3.Body vramci krajiny'!AI21/4+'4.Poradie vramci krajiny'!AI21/4</f>
        <v>0.31494965294861843</v>
      </c>
      <c r="AJ21" s="243">
        <f>'1.Poradie vramci sportov'!AJ21/4+'2.Body vramci sportov'!AJ21/4+'3.Body vramci krajiny'!AJ21/4+'4.Poradie vramci krajiny'!AJ21/4</f>
        <v>0.17281179748780492</v>
      </c>
      <c r="AK21" s="243">
        <f>'1.Poradie vramci sportov'!AK21/4+'2.Body vramci sportov'!AK21/4+'3.Body vramci krajiny'!AK21/4+'4.Poradie vramci krajiny'!AK21/4</f>
        <v>0.17351805753049465</v>
      </c>
      <c r="AL21" s="243">
        <f>'1.Poradie vramci sportov'!AL21/4+'2.Body vramci sportov'!AL21/4+'3.Body vramci krajiny'!AL21/4+'4.Poradie vramci krajiny'!AL21/4</f>
        <v>0.21464135360538725</v>
      </c>
      <c r="AM21" s="243">
        <f>'1.Poradie vramci sportov'!AM21/4+'2.Body vramci sportov'!AM21/4+'3.Body vramci krajiny'!AM21/4+'4.Poradie vramci krajiny'!AM21/4</f>
        <v>0</v>
      </c>
      <c r="AN21" s="243">
        <f>'1.Poradie vramci sportov'!AN21/4+'2.Body vramci sportov'!AN21/4+'3.Body vramci krajiny'!AN21/4+'4.Poradie vramci krajiny'!AN21/4</f>
        <v>0</v>
      </c>
      <c r="AO21" s="243">
        <f>'1.Poradie vramci sportov'!AO21/4+'2.Body vramci sportov'!AO21/4+'3.Body vramci krajiny'!AO21/4+'4.Poradie vramci krajiny'!AO21/4</f>
        <v>0.1379119945685697</v>
      </c>
      <c r="AP21" s="243">
        <f>'1.Poradie vramci sportov'!AP21/4+'2.Body vramci sportov'!AP21/4+'3.Body vramci krajiny'!AP21/4+'4.Poradie vramci krajiny'!AP21/4</f>
        <v>0.47931051946096037</v>
      </c>
      <c r="AQ21" s="243">
        <f>'1.Poradie vramci sportov'!AQ21/4+'2.Body vramci sportov'!AQ21/4+'3.Body vramci krajiny'!AQ21/4+'4.Poradie vramci krajiny'!AQ21/4</f>
        <v>0.1169911672148761</v>
      </c>
      <c r="AR21" s="243">
        <f>'1.Poradie vramci sportov'!AR21/4+'2.Body vramci sportov'!AR21/4+'3.Body vramci krajiny'!AR21/4+'4.Poradie vramci krajiny'!AR21/4</f>
        <v>0.14582308839647851</v>
      </c>
      <c r="AS21" s="243">
        <f>'1.Poradie vramci sportov'!AS21/4+'2.Body vramci sportov'!AS21/4+'3.Body vramci krajiny'!AS21/4+'4.Poradie vramci krajiny'!AS21/4</f>
        <v>0.29651578961758801</v>
      </c>
      <c r="AT21" s="243">
        <f>'1.Poradie vramci sportov'!AT21/4+'2.Body vramci sportov'!AT21/4+'3.Body vramci krajiny'!AT21/4+'4.Poradie vramci krajiny'!AT21/4</f>
        <v>0.14220785638174482</v>
      </c>
      <c r="AU21" s="243">
        <f>'1.Poradie vramci sportov'!AU21/4+'2.Body vramci sportov'!AU21/4+'3.Body vramci krajiny'!AU21/4+'4.Poradie vramci krajiny'!AU21/4</f>
        <v>0</v>
      </c>
      <c r="AV21" s="243">
        <f>'1.Poradie vramci sportov'!AV21/4+'2.Body vramci sportov'!AV21/4+'3.Body vramci krajiny'!AV21/4+'4.Poradie vramci krajiny'!AV21/4</f>
        <v>0.48954232453163282</v>
      </c>
      <c r="AW21" s="243">
        <f>'1.Poradie vramci sportov'!AW21/4+'2.Body vramci sportov'!AW21/4+'3.Body vramci krajiny'!AW21/4+'4.Poradie vramci krajiny'!AW21/4</f>
        <v>0</v>
      </c>
      <c r="AX21" s="243">
        <f>'1.Poradie vramci sportov'!AX21/4+'2.Body vramci sportov'!AX21/4+'3.Body vramci krajiny'!AX21/4+'4.Poradie vramci krajiny'!AX21/4</f>
        <v>0.17802480391373393</v>
      </c>
      <c r="AY21" s="243">
        <f>'1.Poradie vramci sportov'!AY21/4+'2.Body vramci sportov'!AY21/4+'3.Body vramci krajiny'!AY21/4+'4.Poradie vramci krajiny'!AY21/4</f>
        <v>0</v>
      </c>
      <c r="AZ21" s="243">
        <f>'1.Poradie vramci sportov'!AZ21/4+'2.Body vramci sportov'!AZ21/4+'3.Body vramci krajiny'!AZ21/4+'4.Poradie vramci krajiny'!AZ21/4</f>
        <v>0</v>
      </c>
      <c r="BA21" s="243">
        <f>'1.Poradie vramci sportov'!BA21/4+'2.Body vramci sportov'!BA21/4+'3.Body vramci krajiny'!BA21/4+'4.Poradie vramci krajiny'!BA21/4</f>
        <v>0.19987602085346023</v>
      </c>
      <c r="BB21" s="243">
        <f>'1.Poradie vramci sportov'!BB21/4+'2.Body vramci sportov'!BB21/4+'3.Body vramci krajiny'!BB21/4+'4.Poradie vramci krajiny'!BB21/4</f>
        <v>0</v>
      </c>
      <c r="BC21" s="243">
        <f>'1.Poradie vramci sportov'!BC21/4+'2.Body vramci sportov'!BC21/4+'3.Body vramci krajiny'!BC21/4+'4.Poradie vramci krajiny'!BC21/4</f>
        <v>0</v>
      </c>
      <c r="BD21" s="243">
        <f>'1.Poradie vramci sportov'!BD21/4+'2.Body vramci sportov'!BD21/4+'3.Body vramci krajiny'!BD21/4+'4.Poradie vramci krajiny'!BD21/4</f>
        <v>0</v>
      </c>
      <c r="BE21" s="243">
        <f>'1.Poradie vramci sportov'!BE21/4+'2.Body vramci sportov'!BE21/4+'3.Body vramci krajiny'!BE21/4+'4.Poradie vramci krajiny'!BE21/4</f>
        <v>0.16082243802976265</v>
      </c>
      <c r="BF21" s="243">
        <f>'1.Poradie vramci sportov'!BF21/4+'2.Body vramci sportov'!BF21/4+'3.Body vramci krajiny'!BF21/4+'4.Poradie vramci krajiny'!BF21/4</f>
        <v>0.12426023593423337</v>
      </c>
      <c r="BG21" s="243">
        <f>'1.Poradie vramci sportov'!BG21/4+'2.Body vramci sportov'!BG21/4+'3.Body vramci krajiny'!BG21/4+'4.Poradie vramci krajiny'!BG21/4</f>
        <v>0.53746994082463573</v>
      </c>
      <c r="BH21" s="243">
        <f>'1.Poradie vramci sportov'!BH21/4+'2.Body vramci sportov'!BH21/4+'3.Body vramci krajiny'!BH21/4+'4.Poradie vramci krajiny'!BH21/4</f>
        <v>0.15146972109799151</v>
      </c>
      <c r="BI21" s="243">
        <f>'1.Poradie vramci sportov'!BI21/4+'2.Body vramci sportov'!BI21/4+'3.Body vramci krajiny'!BI21/4+'4.Poradie vramci krajiny'!BI21/4</f>
        <v>0.25571407669383617</v>
      </c>
      <c r="BJ21" s="243">
        <f>'1.Poradie vramci sportov'!BJ21/4+'2.Body vramci sportov'!BJ21/4+'3.Body vramci krajiny'!BJ21/4+'4.Poradie vramci krajiny'!BJ21/4</f>
        <v>0.28658407829938526</v>
      </c>
      <c r="BK21" s="243">
        <f>'1.Poradie vramci sportov'!BK21/4+'2.Body vramci sportov'!BK21/4+'3.Body vramci krajiny'!BK21/4+'4.Poradie vramci krajiny'!BK21/4</f>
        <v>0.18819381340938604</v>
      </c>
      <c r="BL21" s="243">
        <f>'1.Poradie vramci sportov'!BL21/4+'2.Body vramci sportov'!BL21/4+'3.Body vramci krajiny'!BL21/4+'4.Poradie vramci krajiny'!BL21/4</f>
        <v>0.23099649845408593</v>
      </c>
      <c r="BM21" s="243">
        <f>'1.Poradie vramci sportov'!BM21/4+'2.Body vramci sportov'!BM21/4+'3.Body vramci krajiny'!BM21/4+'4.Poradie vramci krajiny'!BM21/4</f>
        <v>0</v>
      </c>
      <c r="BN21" s="243">
        <f>'1.Poradie vramci sportov'!BN21/4+'2.Body vramci sportov'!BN21/4+'3.Body vramci krajiny'!BN21/4+'4.Poradie vramci krajiny'!BN21/4</f>
        <v>0</v>
      </c>
      <c r="BO21" s="243">
        <f>'1.Poradie vramci sportov'!BO21/4+'2.Body vramci sportov'!BO21/4+'3.Body vramci krajiny'!BO21/4+'4.Poradie vramci krajiny'!BO21/4</f>
        <v>0.28912410439648223</v>
      </c>
      <c r="BP21" s="243">
        <f>'1.Poradie vramci sportov'!BP21/4+'2.Body vramci sportov'!BP21/4+'3.Body vramci krajiny'!BP21/4+'4.Poradie vramci krajiny'!BP21/4</f>
        <v>0.16913778021716164</v>
      </c>
      <c r="BQ21" s="243">
        <f>'1.Poradie vramci sportov'!BQ21/4+'2.Body vramci sportov'!BQ21/4+'3.Body vramci krajiny'!BQ21/4+'4.Poradie vramci krajiny'!BQ21/4</f>
        <v>0.1616689557182987</v>
      </c>
      <c r="BR21" s="243">
        <f>'1.Poradie vramci sportov'!BR21/4+'2.Body vramci sportov'!BR21/4+'3.Body vramci krajiny'!BR21/4+'4.Poradie vramci krajiny'!BR21/4</f>
        <v>0.27349023984174592</v>
      </c>
      <c r="BS21" s="243">
        <f>'1.Poradie vramci sportov'!BS21/4+'2.Body vramci sportov'!BS21/4+'3.Body vramci krajiny'!BS21/4+'4.Poradie vramci krajiny'!BS21/4</f>
        <v>0.17634917838585329</v>
      </c>
      <c r="BT21" s="243">
        <f>'1.Poradie vramci sportov'!BT21/4+'2.Body vramci sportov'!BT21/4+'3.Body vramci krajiny'!BT21/4+'4.Poradie vramci krajiny'!BT21/4</f>
        <v>0.1483914685667288</v>
      </c>
      <c r="BU21" s="243">
        <f>'1.Poradie vramci sportov'!BU21/4+'2.Body vramci sportov'!BU21/4+'3.Body vramci krajiny'!BU21/4+'4.Poradie vramci krajiny'!BU21/4</f>
        <v>0.13011921904241205</v>
      </c>
      <c r="BV21" s="243">
        <f>'1.Poradie vramci sportov'!BV21/4+'2.Body vramci sportov'!BV21/4+'3.Body vramci krajiny'!BV21/4+'4.Poradie vramci krajiny'!BV21/4</f>
        <v>0</v>
      </c>
      <c r="BW21" s="243">
        <f>'1.Poradie vramci sportov'!BW21/4+'2.Body vramci sportov'!BW21/4+'3.Body vramci krajiny'!BW21/4+'4.Poradie vramci krajiny'!BW21/4</f>
        <v>0</v>
      </c>
      <c r="BX21" s="243">
        <f>'1.Poradie vramci sportov'!BX21/4+'2.Body vramci sportov'!BX21/4+'3.Body vramci krajiny'!BX21/4+'4.Poradie vramci krajiny'!BX21/4</f>
        <v>0</v>
      </c>
      <c r="BY21" s="243">
        <f>'1.Poradie vramci sportov'!BY21/4+'2.Body vramci sportov'!BY21/4+'3.Body vramci krajiny'!BY21/4+'4.Poradie vramci krajiny'!BY21/4</f>
        <v>0</v>
      </c>
      <c r="BZ21" s="243">
        <f>'1.Poradie vramci sportov'!BZ21/4+'2.Body vramci sportov'!BZ21/4+'3.Body vramci krajiny'!BZ21/4+'4.Poradie vramci krajiny'!BZ21/4</f>
        <v>0.156578965746028</v>
      </c>
      <c r="CA21" s="243">
        <f>'1.Poradie vramci sportov'!CA21/4+'2.Body vramci sportov'!CA21/4+'3.Body vramci krajiny'!CA21/4+'4.Poradie vramci krajiny'!CA21/4</f>
        <v>0</v>
      </c>
      <c r="CB21" s="243">
        <f>'1.Poradie vramci sportov'!CB21/4+'2.Body vramci sportov'!CB21/4+'3.Body vramci krajiny'!CB21/4+'4.Poradie vramci krajiny'!CB21/4</f>
        <v>0.13351974530883393</v>
      </c>
      <c r="CC21" s="243">
        <f>'1.Poradie vramci sportov'!CC21/4+'2.Body vramci sportov'!CC21/4+'3.Body vramci krajiny'!CC21/4+'4.Poradie vramci krajiny'!CC21/4</f>
        <v>0.12891910036164883</v>
      </c>
      <c r="CD21" s="243">
        <f>'1.Poradie vramci sportov'!CD21/4+'2.Body vramci sportov'!CD21/4+'3.Body vramci krajiny'!CD21/4+'4.Poradie vramci krajiny'!CD21/4</f>
        <v>0.19645483910674932</v>
      </c>
      <c r="CE21" s="243">
        <f>'1.Poradie vramci sportov'!CE21/4+'2.Body vramci sportov'!CE21/4+'3.Body vramci krajiny'!CE21/4+'4.Poradie vramci krajiny'!CE21/4</f>
        <v>0.28139610391832393</v>
      </c>
      <c r="CF21" s="243">
        <f>'1.Poradie vramci sportov'!CF21/4+'2.Body vramci sportov'!CF21/4+'3.Body vramci krajiny'!CF21/4+'4.Poradie vramci krajiny'!CF21/4</f>
        <v>0.28050999460464332</v>
      </c>
      <c r="CG21" s="243">
        <f>'1.Poradie vramci sportov'!CG21/4+'2.Body vramci sportov'!CG21/4+'3.Body vramci krajiny'!CG21/4+'4.Poradie vramci krajiny'!CG21/4</f>
        <v>0.47733190068043024</v>
      </c>
      <c r="CH21" s="243">
        <f>'1.Poradie vramci sportov'!CH21/4+'2.Body vramci sportov'!CH21/4+'3.Body vramci krajiny'!CH21/4+'4.Poradie vramci krajiny'!CH21/4</f>
        <v>0.17171591697158545</v>
      </c>
      <c r="CI21" s="243">
        <f>'1.Poradie vramci sportov'!CI21/4+'2.Body vramci sportov'!CI21/4+'3.Body vramci krajiny'!CI21/4+'4.Poradie vramci krajiny'!CI21/4</f>
        <v>0.19285869865837532</v>
      </c>
      <c r="CJ21" s="243">
        <f>'1.Poradie vramci sportov'!CJ21/4+'2.Body vramci sportov'!CJ21/4+'3.Body vramci krajiny'!CJ21/4+'4.Poradie vramci krajiny'!CJ21/4</f>
        <v>9.6094696993438838E-2</v>
      </c>
      <c r="CK21" s="243">
        <f>'1.Poradie vramci sportov'!CK21/4+'2.Body vramci sportov'!CK21/4+'3.Body vramci krajiny'!CK21/4+'4.Poradie vramci krajiny'!CK21/4</f>
        <v>0</v>
      </c>
      <c r="CL21" s="243">
        <f>'1.Poradie vramci sportov'!CL21/4+'2.Body vramci sportov'!CL21/4+'3.Body vramci krajiny'!CL21/4+'4.Poradie vramci krajiny'!CL21/4</f>
        <v>9.6697551411811106E-2</v>
      </c>
      <c r="CM21" s="243">
        <f>'1.Poradie vramci sportov'!CM21/4+'2.Body vramci sportov'!CM21/4+'3.Body vramci krajiny'!CM21/4+'4.Poradie vramci krajiny'!CM21/4</f>
        <v>0.13920688957511074</v>
      </c>
      <c r="CN21" s="243">
        <f>'1.Poradie vramci sportov'!CN21/4+'2.Body vramci sportov'!CN21/4+'3.Body vramci krajiny'!CN21/4+'4.Poradie vramci krajiny'!CN21/4</f>
        <v>0</v>
      </c>
      <c r="CO21" s="243">
        <f>'1.Poradie vramci sportov'!CO21/4+'2.Body vramci sportov'!CO21/4+'3.Body vramci krajiny'!CO21/4+'4.Poradie vramci krajiny'!CO21/4</f>
        <v>0.20590138844639239</v>
      </c>
      <c r="CP21" s="243">
        <f>'1.Poradie vramci sportov'!CP21/4+'2.Body vramci sportov'!CP21/4+'3.Body vramci krajiny'!CP21/4+'4.Poradie vramci krajiny'!CP21/4</f>
        <v>0</v>
      </c>
      <c r="CQ21" s="243">
        <f>'1.Poradie vramci sportov'!CQ21/4+'2.Body vramci sportov'!CQ21/4+'3.Body vramci krajiny'!CQ21/4+'4.Poradie vramci krajiny'!CQ21/4</f>
        <v>0</v>
      </c>
      <c r="CR21" s="243">
        <f>'1.Poradie vramci sportov'!CR21/4+'2.Body vramci sportov'!CR21/4+'3.Body vramci krajiny'!CR21/4+'4.Poradie vramci krajiny'!CR21/4</f>
        <v>9.3249319222916197E-2</v>
      </c>
      <c r="CS21" s="243">
        <f>'1.Poradie vramci sportov'!CS21/4+'2.Body vramci sportov'!CS21/4+'3.Body vramci krajiny'!CS21/4+'4.Poradie vramci krajiny'!CS21/4</f>
        <v>0.26149863906037174</v>
      </c>
      <c r="CT21" s="243">
        <f>'1.Poradie vramci sportov'!CT21/4+'2.Body vramci sportov'!CT21/4+'3.Body vramci krajiny'!CT21/4+'4.Poradie vramci krajiny'!CT21/4</f>
        <v>0.16537880381343101</v>
      </c>
      <c r="CU21" s="243">
        <f>'1.Poradie vramci sportov'!CU21/4+'2.Body vramci sportov'!CU21/4+'3.Body vramci krajiny'!CU21/4+'4.Poradie vramci krajiny'!CU21/4</f>
        <v>0</v>
      </c>
      <c r="CV21" s="243">
        <f>'1.Poradie vramci sportov'!CV21/4+'2.Body vramci sportov'!CV21/4+'3.Body vramci krajiny'!CV21/4+'4.Poradie vramci krajiny'!CV21/4</f>
        <v>0</v>
      </c>
      <c r="CW21" s="243">
        <f>'1.Poradie vramci sportov'!CW21/4+'2.Body vramci sportov'!CW21/4+'3.Body vramci krajiny'!CW21/4+'4.Poradie vramci krajiny'!CW21/4</f>
        <v>0.11762030813910763</v>
      </c>
      <c r="CX21" s="243">
        <f>'1.Poradie vramci sportov'!CX21/4+'2.Body vramci sportov'!CX21/4+'3.Body vramci krajiny'!CX21/4+'4.Poradie vramci krajiny'!CX21/4</f>
        <v>8.9092003668261796E-2</v>
      </c>
      <c r="CY21" s="243">
        <f>'1.Poradie vramci sportov'!CY21/4+'2.Body vramci sportov'!CY21/4+'3.Body vramci krajiny'!CY21/4+'4.Poradie vramci krajiny'!CY21/4</f>
        <v>5.0891033669510248E-2</v>
      </c>
      <c r="CZ21" s="243">
        <f>'1.Poradie vramci sportov'!CZ21/4+'2.Body vramci sportov'!CZ21/4+'3.Body vramci krajiny'!CZ21/4+'4.Poradie vramci krajiny'!CZ21/4</f>
        <v>0.10014164033222817</v>
      </c>
      <c r="DA21" s="243">
        <f>'1.Poradie vramci sportov'!DA21/4+'2.Body vramci sportov'!DA21/4+'3.Body vramci krajiny'!DA21/4+'4.Poradie vramci krajiny'!DA21/4</f>
        <v>0.17974017555980706</v>
      </c>
      <c r="DB21" s="243">
        <f>'1.Poradie vramci sportov'!DB21/4+'2.Body vramci sportov'!DB21/4+'3.Body vramci krajiny'!DB21/4+'4.Poradie vramci krajiny'!DB21/4</f>
        <v>0.22662288628605595</v>
      </c>
      <c r="DC21" s="243">
        <f>'1.Poradie vramci sportov'!DC21/4+'2.Body vramci sportov'!DC21/4+'3.Body vramci krajiny'!DC21/4+'4.Poradie vramci krajiny'!DC21/4</f>
        <v>0.29792497178829486</v>
      </c>
      <c r="DD21" s="243">
        <f>'1.Poradie vramci sportov'!DD21/4+'2.Body vramci sportov'!DD21/4+'3.Body vramci krajiny'!DD21/4+'4.Poradie vramci krajiny'!DD21/4</f>
        <v>0</v>
      </c>
      <c r="DE21" s="243">
        <f>'1.Poradie vramci sportov'!DE21/4+'2.Body vramci sportov'!DE21/4+'3.Body vramci krajiny'!DE21/4+'4.Poradie vramci krajiny'!DE21/4</f>
        <v>4.7220937207420398E-2</v>
      </c>
      <c r="DF21" s="243">
        <f>'1.Poradie vramci sportov'!DF21/4+'2.Body vramci sportov'!DF21/4+'3.Body vramci krajiny'!DF21/4+'4.Poradie vramci krajiny'!DF21/4</f>
        <v>0</v>
      </c>
      <c r="DG21" s="243">
        <f>'1.Poradie vramci sportov'!DG21/4+'2.Body vramci sportov'!DG21/4+'3.Body vramci krajiny'!DG21/4+'4.Poradie vramci krajiny'!DG21/4</f>
        <v>8.0228609896970199E-2</v>
      </c>
      <c r="DH21" s="243">
        <f>'1.Poradie vramci sportov'!DH21/4+'2.Body vramci sportov'!DH21/4+'3.Body vramci krajiny'!DH21/4+'4.Poradie vramci krajiny'!DH21/4</f>
        <v>0</v>
      </c>
      <c r="DI21" s="243">
        <f>'1.Poradie vramci sportov'!DI21/4+'2.Body vramci sportov'!DI21/4+'3.Body vramci krajiny'!DI21/4+'4.Poradie vramci krajiny'!DI21/4</f>
        <v>0</v>
      </c>
      <c r="DJ21" s="417"/>
      <c r="DK21" s="418">
        <f t="shared" si="0"/>
        <v>16.534496042375356</v>
      </c>
    </row>
    <row r="22" spans="1:115" ht="14.25" customHeight="1" x14ac:dyDescent="0.25">
      <c r="A22" s="239" t="s">
        <v>24</v>
      </c>
      <c r="B22" s="243">
        <f>'1.Poradie vramci sportov'!B22/4+'2.Body vramci sportov'!B22/4+'3.Body vramci krajiny'!B22/4+'4.Poradie vramci krajiny'!B22/4</f>
        <v>5.0411993459325483E-2</v>
      </c>
      <c r="C22" s="243">
        <f>'1.Poradie vramci sportov'!C22/4+'2.Body vramci sportov'!C22/4+'3.Body vramci krajiny'!C22/4+'4.Poradie vramci krajiny'!C22/4</f>
        <v>0</v>
      </c>
      <c r="D22" s="243">
        <f>'1.Poradie vramci sportov'!D22/4+'2.Body vramci sportov'!D22/4+'3.Body vramci krajiny'!D22/4+'4.Poradie vramci krajiny'!D22/4</f>
        <v>0.23224755238674819</v>
      </c>
      <c r="E22" s="243">
        <f>'1.Poradie vramci sportov'!E22/4+'2.Body vramci sportov'!E22/4+'3.Body vramci krajiny'!E22/4+'4.Poradie vramci krajiny'!E22/4</f>
        <v>0.16540845929520598</v>
      </c>
      <c r="F22" s="243">
        <f>'1.Poradie vramci sportov'!F22/4+'2.Body vramci sportov'!F22/4+'3.Body vramci krajiny'!F22/4+'4.Poradie vramci krajiny'!F22/4</f>
        <v>0</v>
      </c>
      <c r="G22" s="243">
        <f>'1.Poradie vramci sportov'!G22/4+'2.Body vramci sportov'!G22/4+'3.Body vramci krajiny'!G22/4+'4.Poradie vramci krajiny'!G22/4</f>
        <v>0.15291725582601789</v>
      </c>
      <c r="H22" s="243">
        <f>'1.Poradie vramci sportov'!H22/4+'2.Body vramci sportov'!H22/4+'3.Body vramci krajiny'!H22/4+'4.Poradie vramci krajiny'!H22/4</f>
        <v>0</v>
      </c>
      <c r="I22" s="243">
        <f>'1.Poradie vramci sportov'!I22/4+'2.Body vramci sportov'!I22/4+'3.Body vramci krajiny'!I22/4+'4.Poradie vramci krajiny'!I22/4</f>
        <v>0</v>
      </c>
      <c r="J22" s="243">
        <f>'1.Poradie vramci sportov'!J22/4+'2.Body vramci sportov'!J22/4+'3.Body vramci krajiny'!J22/4+'4.Poradie vramci krajiny'!J22/4</f>
        <v>0.17336934773581827</v>
      </c>
      <c r="K22" s="243">
        <f>'1.Poradie vramci sportov'!K22/4+'2.Body vramci sportov'!K22/4+'3.Body vramci krajiny'!K22/4+'4.Poradie vramci krajiny'!K22/4</f>
        <v>0</v>
      </c>
      <c r="L22" s="243">
        <f>'1.Poradie vramci sportov'!L22/4+'2.Body vramci sportov'!L22/4+'3.Body vramci krajiny'!L22/4+'4.Poradie vramci krajiny'!L22/4</f>
        <v>0</v>
      </c>
      <c r="M22" s="243">
        <f>'1.Poradie vramci sportov'!M22/4+'2.Body vramci sportov'!M22/4+'3.Body vramci krajiny'!M22/4+'4.Poradie vramci krajiny'!M22/4</f>
        <v>0.35504700727221483</v>
      </c>
      <c r="N22" s="243">
        <f>'1.Poradie vramci sportov'!N22/4+'2.Body vramci sportov'!N22/4+'3.Body vramci krajiny'!N22/4+'4.Poradie vramci krajiny'!N22/4</f>
        <v>0</v>
      </c>
      <c r="O22" s="243">
        <f>'1.Poradie vramci sportov'!O22/4+'2.Body vramci sportov'!O22/4+'3.Body vramci krajiny'!O22/4+'4.Poradie vramci krajiny'!O22/4</f>
        <v>0</v>
      </c>
      <c r="P22" s="243">
        <f>'1.Poradie vramci sportov'!P22/4+'2.Body vramci sportov'!P22/4+'3.Body vramci krajiny'!P22/4+'4.Poradie vramci krajiny'!P22/4</f>
        <v>0</v>
      </c>
      <c r="Q22" s="243">
        <f>'1.Poradie vramci sportov'!Q22/4+'2.Body vramci sportov'!Q22/4+'3.Body vramci krajiny'!Q22/4+'4.Poradie vramci krajiny'!Q22/4</f>
        <v>0</v>
      </c>
      <c r="R22" s="243">
        <f>'1.Poradie vramci sportov'!R22/4+'2.Body vramci sportov'!R22/4+'3.Body vramci krajiny'!R22/4+'4.Poradie vramci krajiny'!R22/4</f>
        <v>8.5816435990819423E-2</v>
      </c>
      <c r="S22" s="243">
        <f>'1.Poradie vramci sportov'!S22/4+'2.Body vramci sportov'!S22/4+'3.Body vramci krajiny'!S22/4+'4.Poradie vramci krajiny'!S22/4</f>
        <v>0</v>
      </c>
      <c r="T22" s="243">
        <f>'1.Poradie vramci sportov'!T22/4+'2.Body vramci sportov'!T22/4+'3.Body vramci krajiny'!T22/4+'4.Poradie vramci krajiny'!T22/4</f>
        <v>6.6573395001256253E-2</v>
      </c>
      <c r="U22" s="243">
        <f>'1.Poradie vramci sportov'!U22/4+'2.Body vramci sportov'!U22/4+'3.Body vramci krajiny'!U22/4+'4.Poradie vramci krajiny'!U22/4</f>
        <v>1.9997453573760163E-2</v>
      </c>
      <c r="V22" s="243">
        <f>'1.Poradie vramci sportov'!V22/4+'2.Body vramci sportov'!V22/4+'3.Body vramci krajiny'!V22/4+'4.Poradie vramci krajiny'!V22/4</f>
        <v>0.15908171933964932</v>
      </c>
      <c r="W22" s="243">
        <f>'1.Poradie vramci sportov'!W22/4+'2.Body vramci sportov'!W22/4+'3.Body vramci krajiny'!W22/4+'4.Poradie vramci krajiny'!W22/4</f>
        <v>0</v>
      </c>
      <c r="X22" s="243">
        <f>'1.Poradie vramci sportov'!X22/4+'2.Body vramci sportov'!X22/4+'3.Body vramci krajiny'!X22/4+'4.Poradie vramci krajiny'!X22/4</f>
        <v>0</v>
      </c>
      <c r="Y22" s="243">
        <f>'1.Poradie vramci sportov'!Y22/4+'2.Body vramci sportov'!Y22/4+'3.Body vramci krajiny'!Y22/4+'4.Poradie vramci krajiny'!Y22/4</f>
        <v>0</v>
      </c>
      <c r="Z22" s="243">
        <f>'1.Poradie vramci sportov'!Z22/4+'2.Body vramci sportov'!Z22/4+'3.Body vramci krajiny'!Z22/4+'4.Poradie vramci krajiny'!Z22/4</f>
        <v>0</v>
      </c>
      <c r="AA22" s="243">
        <f>'1.Poradie vramci sportov'!AA22/4+'2.Body vramci sportov'!AA22/4+'3.Body vramci krajiny'!AA22/4+'4.Poradie vramci krajiny'!AA22/4</f>
        <v>0.64744668703280117</v>
      </c>
      <c r="AB22" s="243">
        <f>'1.Poradie vramci sportov'!AB22/4+'2.Body vramci sportov'!AB22/4+'3.Body vramci krajiny'!AB22/4+'4.Poradie vramci krajiny'!AB22/4</f>
        <v>7.7108953386761089E-2</v>
      </c>
      <c r="AC22" s="243">
        <f>'1.Poradie vramci sportov'!AC22/4+'2.Body vramci sportov'!AC22/4+'3.Body vramci krajiny'!AC22/4+'4.Poradie vramci krajiny'!AC22/4</f>
        <v>0.13798966427307047</v>
      </c>
      <c r="AD22" s="243">
        <f>'1.Poradie vramci sportov'!AD22/4+'2.Body vramci sportov'!AD22/4+'3.Body vramci krajiny'!AD22/4+'4.Poradie vramci krajiny'!AD22/4</f>
        <v>6.5761214481401209E-2</v>
      </c>
      <c r="AE22" s="243">
        <f>'1.Poradie vramci sportov'!AE22/4+'2.Body vramci sportov'!AE22/4+'3.Body vramci krajiny'!AE22/4+'4.Poradie vramci krajiny'!AE22/4</f>
        <v>6.5347279972737954E-2</v>
      </c>
      <c r="AF22" s="243">
        <f>'1.Poradie vramci sportov'!AF22/4+'2.Body vramci sportov'!AF22/4+'3.Body vramci krajiny'!AF22/4+'4.Poradie vramci krajiny'!AF22/4</f>
        <v>0</v>
      </c>
      <c r="AG22" s="243">
        <f>'1.Poradie vramci sportov'!AG22/4+'2.Body vramci sportov'!AG22/4+'3.Body vramci krajiny'!AG22/4+'4.Poradie vramci krajiny'!AG22/4</f>
        <v>0</v>
      </c>
      <c r="AH22" s="243">
        <f>'1.Poradie vramci sportov'!AH22/4+'2.Body vramci sportov'!AH22/4+'3.Body vramci krajiny'!AH22/4+'4.Poradie vramci krajiny'!AH22/4</f>
        <v>0</v>
      </c>
      <c r="AI22" s="243">
        <f>'1.Poradie vramci sportov'!AI22/4+'2.Body vramci sportov'!AI22/4+'3.Body vramci krajiny'!AI22/4+'4.Poradie vramci krajiny'!AI22/4</f>
        <v>0</v>
      </c>
      <c r="AJ22" s="243">
        <f>'1.Poradie vramci sportov'!AJ22/4+'2.Body vramci sportov'!AJ22/4+'3.Body vramci krajiny'!AJ22/4+'4.Poradie vramci krajiny'!AJ22/4</f>
        <v>0.14590723772996064</v>
      </c>
      <c r="AK22" s="243">
        <f>'1.Poradie vramci sportov'!AK22/4+'2.Body vramci sportov'!AK22/4+'3.Body vramci krajiny'!AK22/4+'4.Poradie vramci krajiny'!AK22/4</f>
        <v>7.6864185735118523E-2</v>
      </c>
      <c r="AL22" s="243">
        <f>'1.Poradie vramci sportov'!AL22/4+'2.Body vramci sportov'!AL22/4+'3.Body vramci krajiny'!AL22/4+'4.Poradie vramci krajiny'!AL22/4</f>
        <v>0</v>
      </c>
      <c r="AM22" s="243">
        <f>'1.Poradie vramci sportov'!AM22/4+'2.Body vramci sportov'!AM22/4+'3.Body vramci krajiny'!AM22/4+'4.Poradie vramci krajiny'!AM22/4</f>
        <v>0</v>
      </c>
      <c r="AN22" s="243">
        <f>'1.Poradie vramci sportov'!AN22/4+'2.Body vramci sportov'!AN22/4+'3.Body vramci krajiny'!AN22/4+'4.Poradie vramci krajiny'!AN22/4</f>
        <v>8.1942491286362718E-2</v>
      </c>
      <c r="AO22" s="243">
        <f>'1.Poradie vramci sportov'!AO22/4+'2.Body vramci sportov'!AO22/4+'3.Body vramci krajiny'!AO22/4+'4.Poradie vramci krajiny'!AO22/4</f>
        <v>5.6494372779892249E-2</v>
      </c>
      <c r="AP22" s="243">
        <f>'1.Poradie vramci sportov'!AP22/4+'2.Body vramci sportov'!AP22/4+'3.Body vramci krajiny'!AP22/4+'4.Poradie vramci krajiny'!AP22/4</f>
        <v>0.4775859778130479</v>
      </c>
      <c r="AQ22" s="243">
        <f>'1.Poradie vramci sportov'!AQ22/4+'2.Body vramci sportov'!AQ22/4+'3.Body vramci krajiny'!AQ22/4+'4.Poradie vramci krajiny'!AQ22/4</f>
        <v>0</v>
      </c>
      <c r="AR22" s="243">
        <f>'1.Poradie vramci sportov'!AR22/4+'2.Body vramci sportov'!AR22/4+'3.Body vramci krajiny'!AR22/4+'4.Poradie vramci krajiny'!AR22/4</f>
        <v>0</v>
      </c>
      <c r="AS22" s="243">
        <f>'1.Poradie vramci sportov'!AS22/4+'2.Body vramci sportov'!AS22/4+'3.Body vramci krajiny'!AS22/4+'4.Poradie vramci krajiny'!AS22/4</f>
        <v>0.2625237105987282</v>
      </c>
      <c r="AT22" s="243">
        <f>'1.Poradie vramci sportov'!AT22/4+'2.Body vramci sportov'!AT22/4+'3.Body vramci krajiny'!AT22/4+'4.Poradie vramci krajiny'!AT22/4</f>
        <v>9.2126482109355812E-2</v>
      </c>
      <c r="AU22" s="243">
        <f>'1.Poradie vramci sportov'!AU22/4+'2.Body vramci sportov'!AU22/4+'3.Body vramci krajiny'!AU22/4+'4.Poradie vramci krajiny'!AU22/4</f>
        <v>0.25825654882424665</v>
      </c>
      <c r="AV22" s="243">
        <f>'1.Poradie vramci sportov'!AV22/4+'2.Body vramci sportov'!AV22/4+'3.Body vramci krajiny'!AV22/4+'4.Poradie vramci krajiny'!AV22/4</f>
        <v>0</v>
      </c>
      <c r="AW22" s="243">
        <f>'1.Poradie vramci sportov'!AW22/4+'2.Body vramci sportov'!AW22/4+'3.Body vramci krajiny'!AW22/4+'4.Poradie vramci krajiny'!AW22/4</f>
        <v>0</v>
      </c>
      <c r="AX22" s="243">
        <f>'1.Poradie vramci sportov'!AX22/4+'2.Body vramci sportov'!AX22/4+'3.Body vramci krajiny'!AX22/4+'4.Poradie vramci krajiny'!AX22/4</f>
        <v>0.21474323402188938</v>
      </c>
      <c r="AY22" s="243">
        <f>'1.Poradie vramci sportov'!AY22/4+'2.Body vramci sportov'!AY22/4+'3.Body vramci krajiny'!AY22/4+'4.Poradie vramci krajiny'!AY22/4</f>
        <v>0.19300509966597401</v>
      </c>
      <c r="AZ22" s="243">
        <f>'1.Poradie vramci sportov'!AZ22/4+'2.Body vramci sportov'!AZ22/4+'3.Body vramci krajiny'!AZ22/4+'4.Poradie vramci krajiny'!AZ22/4</f>
        <v>0</v>
      </c>
      <c r="BA22" s="243">
        <f>'1.Poradie vramci sportov'!BA22/4+'2.Body vramci sportov'!BA22/4+'3.Body vramci krajiny'!BA22/4+'4.Poradie vramci krajiny'!BA22/4</f>
        <v>0.12880520493622699</v>
      </c>
      <c r="BB22" s="243">
        <f>'1.Poradie vramci sportov'!BB22/4+'2.Body vramci sportov'!BB22/4+'3.Body vramci krajiny'!BB22/4+'4.Poradie vramci krajiny'!BB22/4</f>
        <v>0</v>
      </c>
      <c r="BC22" s="243">
        <f>'1.Poradie vramci sportov'!BC22/4+'2.Body vramci sportov'!BC22/4+'3.Body vramci krajiny'!BC22/4+'4.Poradie vramci krajiny'!BC22/4</f>
        <v>0</v>
      </c>
      <c r="BD22" s="243">
        <f>'1.Poradie vramci sportov'!BD22/4+'2.Body vramci sportov'!BD22/4+'3.Body vramci krajiny'!BD22/4+'4.Poradie vramci krajiny'!BD22/4</f>
        <v>0</v>
      </c>
      <c r="BE22" s="243">
        <f>'1.Poradie vramci sportov'!BE22/4+'2.Body vramci sportov'!BE22/4+'3.Body vramci krajiny'!BE22/4+'4.Poradie vramci krajiny'!BE22/4</f>
        <v>9.1184689811364517E-2</v>
      </c>
      <c r="BF22" s="243">
        <f>'1.Poradie vramci sportov'!BF22/4+'2.Body vramci sportov'!BF22/4+'3.Body vramci krajiny'!BF22/4+'4.Poradie vramci krajiny'!BF22/4</f>
        <v>0</v>
      </c>
      <c r="BG22" s="243">
        <f>'1.Poradie vramci sportov'!BG22/4+'2.Body vramci sportov'!BG22/4+'3.Body vramci krajiny'!BG22/4+'4.Poradie vramci krajiny'!BG22/4</f>
        <v>0</v>
      </c>
      <c r="BH22" s="243">
        <f>'1.Poradie vramci sportov'!BH22/4+'2.Body vramci sportov'!BH22/4+'3.Body vramci krajiny'!BH22/4+'4.Poradie vramci krajiny'!BH22/4</f>
        <v>0</v>
      </c>
      <c r="BI22" s="243">
        <f>'1.Poradie vramci sportov'!BI22/4+'2.Body vramci sportov'!BI22/4+'3.Body vramci krajiny'!BI22/4+'4.Poradie vramci krajiny'!BI22/4</f>
        <v>0</v>
      </c>
      <c r="BJ22" s="243">
        <f>'1.Poradie vramci sportov'!BJ22/4+'2.Body vramci sportov'!BJ22/4+'3.Body vramci krajiny'!BJ22/4+'4.Poradie vramci krajiny'!BJ22/4</f>
        <v>0</v>
      </c>
      <c r="BK22" s="243">
        <f>'1.Poradie vramci sportov'!BK22/4+'2.Body vramci sportov'!BK22/4+'3.Body vramci krajiny'!BK22/4+'4.Poradie vramci krajiny'!BK22/4</f>
        <v>0</v>
      </c>
      <c r="BL22" s="243">
        <f>'1.Poradie vramci sportov'!BL22/4+'2.Body vramci sportov'!BL22/4+'3.Body vramci krajiny'!BL22/4+'4.Poradie vramci krajiny'!BL22/4</f>
        <v>0</v>
      </c>
      <c r="BM22" s="243">
        <f>'1.Poradie vramci sportov'!BM22/4+'2.Body vramci sportov'!BM22/4+'3.Body vramci krajiny'!BM22/4+'4.Poradie vramci krajiny'!BM22/4</f>
        <v>0</v>
      </c>
      <c r="BN22" s="243">
        <f>'1.Poradie vramci sportov'!BN22/4+'2.Body vramci sportov'!BN22/4+'3.Body vramci krajiny'!BN22/4+'4.Poradie vramci krajiny'!BN22/4</f>
        <v>0</v>
      </c>
      <c r="BO22" s="243">
        <f>'1.Poradie vramci sportov'!BO22/4+'2.Body vramci sportov'!BO22/4+'3.Body vramci krajiny'!BO22/4+'4.Poradie vramci krajiny'!BO22/4</f>
        <v>9.3992722346575269E-2</v>
      </c>
      <c r="BP22" s="243">
        <f>'1.Poradie vramci sportov'!BP22/4+'2.Body vramci sportov'!BP22/4+'3.Body vramci krajiny'!BP22/4+'4.Poradie vramci krajiny'!BP22/4</f>
        <v>0</v>
      </c>
      <c r="BQ22" s="243">
        <f>'1.Poradie vramci sportov'!BQ22/4+'2.Body vramci sportov'!BQ22/4+'3.Body vramci krajiny'!BQ22/4+'4.Poradie vramci krajiny'!BQ22/4</f>
        <v>3.6733377758768941E-2</v>
      </c>
      <c r="BR22" s="243">
        <f>'1.Poradie vramci sportov'!BR22/4+'2.Body vramci sportov'!BR22/4+'3.Body vramci krajiny'!BR22/4+'4.Poradie vramci krajiny'!BR22/4</f>
        <v>0</v>
      </c>
      <c r="BS22" s="243">
        <f>'1.Poradie vramci sportov'!BS22/4+'2.Body vramci sportov'!BS22/4+'3.Body vramci krajiny'!BS22/4+'4.Poradie vramci krajiny'!BS22/4</f>
        <v>0</v>
      </c>
      <c r="BT22" s="243">
        <f>'1.Poradie vramci sportov'!BT22/4+'2.Body vramci sportov'!BT22/4+'3.Body vramci krajiny'!BT22/4+'4.Poradie vramci krajiny'!BT22/4</f>
        <v>0</v>
      </c>
      <c r="BU22" s="243">
        <f>'1.Poradie vramci sportov'!BU22/4+'2.Body vramci sportov'!BU22/4+'3.Body vramci krajiny'!BU22/4+'4.Poradie vramci krajiny'!BU22/4</f>
        <v>0</v>
      </c>
      <c r="BV22" s="243">
        <f>'1.Poradie vramci sportov'!BV22/4+'2.Body vramci sportov'!BV22/4+'3.Body vramci krajiny'!BV22/4+'4.Poradie vramci krajiny'!BV22/4</f>
        <v>0</v>
      </c>
      <c r="BW22" s="243">
        <f>'1.Poradie vramci sportov'!BW22/4+'2.Body vramci sportov'!BW22/4+'3.Body vramci krajiny'!BW22/4+'4.Poradie vramci krajiny'!BW22/4</f>
        <v>0</v>
      </c>
      <c r="BX22" s="243">
        <f>'1.Poradie vramci sportov'!BX22/4+'2.Body vramci sportov'!BX22/4+'3.Body vramci krajiny'!BX22/4+'4.Poradie vramci krajiny'!BX22/4</f>
        <v>0</v>
      </c>
      <c r="BY22" s="243">
        <f>'1.Poradie vramci sportov'!BY22/4+'2.Body vramci sportov'!BY22/4+'3.Body vramci krajiny'!BY22/4+'4.Poradie vramci krajiny'!BY22/4</f>
        <v>0</v>
      </c>
      <c r="BZ22" s="243">
        <f>'1.Poradie vramci sportov'!BZ22/4+'2.Body vramci sportov'!BZ22/4+'3.Body vramci krajiny'!BZ22/4+'4.Poradie vramci krajiny'!BZ22/4</f>
        <v>0</v>
      </c>
      <c r="CA22" s="243">
        <f>'1.Poradie vramci sportov'!CA22/4+'2.Body vramci sportov'!CA22/4+'3.Body vramci krajiny'!CA22/4+'4.Poradie vramci krajiny'!CA22/4</f>
        <v>0</v>
      </c>
      <c r="CB22" s="243">
        <f>'1.Poradie vramci sportov'!CB22/4+'2.Body vramci sportov'!CB22/4+'3.Body vramci krajiny'!CB22/4+'4.Poradie vramci krajiny'!CB22/4</f>
        <v>0.21858142804116007</v>
      </c>
      <c r="CC22" s="243">
        <f>'1.Poradie vramci sportov'!CC22/4+'2.Body vramci sportov'!CC22/4+'3.Body vramci krajiny'!CC22/4+'4.Poradie vramci krajiny'!CC22/4</f>
        <v>0</v>
      </c>
      <c r="CD22" s="243">
        <f>'1.Poradie vramci sportov'!CD22/4+'2.Body vramci sportov'!CD22/4+'3.Body vramci krajiny'!CD22/4+'4.Poradie vramci krajiny'!CD22/4</f>
        <v>0</v>
      </c>
      <c r="CE22" s="243">
        <f>'1.Poradie vramci sportov'!CE22/4+'2.Body vramci sportov'!CE22/4+'3.Body vramci krajiny'!CE22/4+'4.Poradie vramci krajiny'!CE22/4</f>
        <v>0</v>
      </c>
      <c r="CF22" s="243">
        <f>'1.Poradie vramci sportov'!CF22/4+'2.Body vramci sportov'!CF22/4+'3.Body vramci krajiny'!CF22/4+'4.Poradie vramci krajiny'!CF22/4</f>
        <v>0</v>
      </c>
      <c r="CG22" s="243">
        <f>'1.Poradie vramci sportov'!CG22/4+'2.Body vramci sportov'!CG22/4+'3.Body vramci krajiny'!CG22/4+'4.Poradie vramci krajiny'!CG22/4</f>
        <v>0</v>
      </c>
      <c r="CH22" s="243">
        <f>'1.Poradie vramci sportov'!CH22/4+'2.Body vramci sportov'!CH22/4+'3.Body vramci krajiny'!CH22/4+'4.Poradie vramci krajiny'!CH22/4</f>
        <v>4.3578746570390528E-2</v>
      </c>
      <c r="CI22" s="243">
        <f>'1.Poradie vramci sportov'!CI22/4+'2.Body vramci sportov'!CI22/4+'3.Body vramci krajiny'!CI22/4+'4.Poradie vramci krajiny'!CI22/4</f>
        <v>0</v>
      </c>
      <c r="CJ22" s="243">
        <f>'1.Poradie vramci sportov'!CJ22/4+'2.Body vramci sportov'!CJ22/4+'3.Body vramci krajiny'!CJ22/4+'4.Poradie vramci krajiny'!CJ22/4</f>
        <v>0</v>
      </c>
      <c r="CK22" s="243">
        <f>'1.Poradie vramci sportov'!CK22/4+'2.Body vramci sportov'!CK22/4+'3.Body vramci krajiny'!CK22/4+'4.Poradie vramci krajiny'!CK22/4</f>
        <v>0</v>
      </c>
      <c r="CL22" s="243">
        <f>'1.Poradie vramci sportov'!CL22/4+'2.Body vramci sportov'!CL22/4+'3.Body vramci krajiny'!CL22/4+'4.Poradie vramci krajiny'!CL22/4</f>
        <v>7.2539085558669114E-2</v>
      </c>
      <c r="CM22" s="243">
        <f>'1.Poradie vramci sportov'!CM22/4+'2.Body vramci sportov'!CM22/4+'3.Body vramci krajiny'!CM22/4+'4.Poradie vramci krajiny'!CM22/4</f>
        <v>0</v>
      </c>
      <c r="CN22" s="243">
        <f>'1.Poradie vramci sportov'!CN22/4+'2.Body vramci sportov'!CN22/4+'3.Body vramci krajiny'!CN22/4+'4.Poradie vramci krajiny'!CN22/4</f>
        <v>0</v>
      </c>
      <c r="CO22" s="243">
        <f>'1.Poradie vramci sportov'!CO22/4+'2.Body vramci sportov'!CO22/4+'3.Body vramci krajiny'!CO22/4+'4.Poradie vramci krajiny'!CO22/4</f>
        <v>0.18627965372013611</v>
      </c>
      <c r="CP22" s="243">
        <f>'1.Poradie vramci sportov'!CP22/4+'2.Body vramci sportov'!CP22/4+'3.Body vramci krajiny'!CP22/4+'4.Poradie vramci krajiny'!CP22/4</f>
        <v>0</v>
      </c>
      <c r="CQ22" s="243">
        <f>'1.Poradie vramci sportov'!CQ22/4+'2.Body vramci sportov'!CQ22/4+'3.Body vramci krajiny'!CQ22/4+'4.Poradie vramci krajiny'!CQ22/4</f>
        <v>0</v>
      </c>
      <c r="CR22" s="243">
        <f>'1.Poradie vramci sportov'!CR22/4+'2.Body vramci sportov'!CR22/4+'3.Body vramci krajiny'!CR22/4+'4.Poradie vramci krajiny'!CR22/4</f>
        <v>8.9124331238138191E-2</v>
      </c>
      <c r="CS22" s="243">
        <f>'1.Poradie vramci sportov'!CS22/4+'2.Body vramci sportov'!CS22/4+'3.Body vramci krajiny'!CS22/4+'4.Poradie vramci krajiny'!CS22/4</f>
        <v>0</v>
      </c>
      <c r="CT22" s="243">
        <f>'1.Poradie vramci sportov'!CT22/4+'2.Body vramci sportov'!CT22/4+'3.Body vramci krajiny'!CT22/4+'4.Poradie vramci krajiny'!CT22/4</f>
        <v>0</v>
      </c>
      <c r="CU22" s="243">
        <f>'1.Poradie vramci sportov'!CU22/4+'2.Body vramci sportov'!CU22/4+'3.Body vramci krajiny'!CU22/4+'4.Poradie vramci krajiny'!CU22/4</f>
        <v>0.5072393659454002</v>
      </c>
      <c r="CV22" s="243">
        <f>'1.Poradie vramci sportov'!CV22/4+'2.Body vramci sportov'!CV22/4+'3.Body vramci krajiny'!CV22/4+'4.Poradie vramci krajiny'!CV22/4</f>
        <v>0</v>
      </c>
      <c r="CW22" s="243">
        <f>'1.Poradie vramci sportov'!CW22/4+'2.Body vramci sportov'!CW22/4+'3.Body vramci krajiny'!CW22/4+'4.Poradie vramci krajiny'!CW22/4</f>
        <v>0</v>
      </c>
      <c r="CX22" s="243">
        <f>'1.Poradie vramci sportov'!CX22/4+'2.Body vramci sportov'!CX22/4+'3.Body vramci krajiny'!CX22/4+'4.Poradie vramci krajiny'!CX22/4</f>
        <v>0</v>
      </c>
      <c r="CY22" s="243">
        <f>'1.Poradie vramci sportov'!CY22/4+'2.Body vramci sportov'!CY22/4+'3.Body vramci krajiny'!CY22/4+'4.Poradie vramci krajiny'!CY22/4</f>
        <v>7.647736122938889E-2</v>
      </c>
      <c r="CZ22" s="243">
        <f>'1.Poradie vramci sportov'!CZ22/4+'2.Body vramci sportov'!CZ22/4+'3.Body vramci krajiny'!CZ22/4+'4.Poradie vramci krajiny'!CZ22/4</f>
        <v>0.15779768281260051</v>
      </c>
      <c r="DA22" s="243">
        <f>'1.Poradie vramci sportov'!DA22/4+'2.Body vramci sportov'!DA22/4+'3.Body vramci krajiny'!DA22/4+'4.Poradie vramci krajiny'!DA22/4</f>
        <v>5.3096151165240253E-2</v>
      </c>
      <c r="DB22" s="243">
        <f>'1.Poradie vramci sportov'!DB22/4+'2.Body vramci sportov'!DB22/4+'3.Body vramci krajiny'!DB22/4+'4.Poradie vramci krajiny'!DB22/4</f>
        <v>0.14266220070141314</v>
      </c>
      <c r="DC22" s="243">
        <f>'1.Poradie vramci sportov'!DC22/4+'2.Body vramci sportov'!DC22/4+'3.Body vramci krajiny'!DC22/4+'4.Poradie vramci krajiny'!DC22/4</f>
        <v>0</v>
      </c>
      <c r="DD22" s="243">
        <f>'1.Poradie vramci sportov'!DD22/4+'2.Body vramci sportov'!DD22/4+'3.Body vramci krajiny'!DD22/4+'4.Poradie vramci krajiny'!DD22/4</f>
        <v>0</v>
      </c>
      <c r="DE22" s="243">
        <f>'1.Poradie vramci sportov'!DE22/4+'2.Body vramci sportov'!DE22/4+'3.Body vramci krajiny'!DE22/4+'4.Poradie vramci krajiny'!DE22/4</f>
        <v>0.37238027608204799</v>
      </c>
      <c r="DF22" s="243">
        <f>'1.Poradie vramci sportov'!DF22/4+'2.Body vramci sportov'!DF22/4+'3.Body vramci krajiny'!DF22/4+'4.Poradie vramci krajiny'!DF22/4</f>
        <v>0</v>
      </c>
      <c r="DG22" s="243">
        <f>'1.Poradie vramci sportov'!DG22/4+'2.Body vramci sportov'!DG22/4+'3.Body vramci krajiny'!DG22/4+'4.Poradie vramci krajiny'!DG22/4</f>
        <v>4.2655747348776321E-2</v>
      </c>
      <c r="DH22" s="243">
        <f>'1.Poradie vramci sportov'!DH22/4+'2.Body vramci sportov'!DH22/4+'3.Body vramci krajiny'!DH22/4+'4.Poradie vramci krajiny'!DH22/4</f>
        <v>0</v>
      </c>
      <c r="DI22" s="243">
        <f>'1.Poradie vramci sportov'!DI22/4+'2.Body vramci sportov'!DI22/4+'3.Body vramci krajiny'!DI22/4+'4.Poradie vramci krajiny'!DI22/4</f>
        <v>0</v>
      </c>
      <c r="DJ22" s="417"/>
      <c r="DK22" s="418">
        <f t="shared" si="0"/>
        <v>6.6271017848584624</v>
      </c>
    </row>
    <row r="23" spans="1:115" ht="14.25" customHeight="1" x14ac:dyDescent="0.25">
      <c r="A23" s="239" t="s">
        <v>25</v>
      </c>
      <c r="B23" s="243">
        <f>'1.Poradie vramci sportov'!B23/4+'2.Body vramci sportov'!B23/4+'3.Body vramci krajiny'!B23/4+'4.Poradie vramci krajiny'!B23/4</f>
        <v>0.14723553803519621</v>
      </c>
      <c r="C23" s="243">
        <f>'1.Poradie vramci sportov'!C23/4+'2.Body vramci sportov'!C23/4+'3.Body vramci krajiny'!C23/4+'4.Poradie vramci krajiny'!C23/4</f>
        <v>0.3106233429961936</v>
      </c>
      <c r="D23" s="243">
        <f>'1.Poradie vramci sportov'!D23/4+'2.Body vramci sportov'!D23/4+'3.Body vramci krajiny'!D23/4+'4.Poradie vramci krajiny'!D23/4</f>
        <v>0.31754287470271192</v>
      </c>
      <c r="E23" s="243">
        <f>'1.Poradie vramci sportov'!E23/4+'2.Body vramci sportov'!E23/4+'3.Body vramci krajiny'!E23/4+'4.Poradie vramci krajiny'!E23/4</f>
        <v>8.9228279184128984E-2</v>
      </c>
      <c r="F23" s="243">
        <f>'1.Poradie vramci sportov'!F23/4+'2.Body vramci sportov'!F23/4+'3.Body vramci krajiny'!F23/4+'4.Poradie vramci krajiny'!F23/4</f>
        <v>8.3487124889571496E-2</v>
      </c>
      <c r="G23" s="243">
        <f>'1.Poradie vramci sportov'!G23/4+'2.Body vramci sportov'!G23/4+'3.Body vramci krajiny'!G23/4+'4.Poradie vramci krajiny'!G23/4</f>
        <v>0.22580262453121247</v>
      </c>
      <c r="H23" s="243">
        <f>'1.Poradie vramci sportov'!H23/4+'2.Body vramci sportov'!H23/4+'3.Body vramci krajiny'!H23/4+'4.Poradie vramci krajiny'!H23/4</f>
        <v>0</v>
      </c>
      <c r="I23" s="243">
        <f>'1.Poradie vramci sportov'!I23/4+'2.Body vramci sportov'!I23/4+'3.Body vramci krajiny'!I23/4+'4.Poradie vramci krajiny'!I23/4</f>
        <v>0</v>
      </c>
      <c r="J23" s="243">
        <f>'1.Poradie vramci sportov'!J23/4+'2.Body vramci sportov'!J23/4+'3.Body vramci krajiny'!J23/4+'4.Poradie vramci krajiny'!J23/4</f>
        <v>0.15009459861073551</v>
      </c>
      <c r="K23" s="243">
        <f>'1.Poradie vramci sportov'!K23/4+'2.Body vramci sportov'!K23/4+'3.Body vramci krajiny'!K23/4+'4.Poradie vramci krajiny'!K23/4</f>
        <v>0</v>
      </c>
      <c r="L23" s="243">
        <f>'1.Poradie vramci sportov'!L23/4+'2.Body vramci sportov'!L23/4+'3.Body vramci krajiny'!L23/4+'4.Poradie vramci krajiny'!L23/4</f>
        <v>0.31267001836501696</v>
      </c>
      <c r="M23" s="243">
        <f>'1.Poradie vramci sportov'!M23/4+'2.Body vramci sportov'!M23/4+'3.Body vramci krajiny'!M23/4+'4.Poradie vramci krajiny'!M23/4</f>
        <v>0.49478463118930571</v>
      </c>
      <c r="N23" s="243">
        <f>'1.Poradie vramci sportov'!N23/4+'2.Body vramci sportov'!N23/4+'3.Body vramci krajiny'!N23/4+'4.Poradie vramci krajiny'!N23/4</f>
        <v>0</v>
      </c>
      <c r="O23" s="243">
        <f>'1.Poradie vramci sportov'!O23/4+'2.Body vramci sportov'!O23/4+'3.Body vramci krajiny'!O23/4+'4.Poradie vramci krajiny'!O23/4</f>
        <v>0.25597126403158194</v>
      </c>
      <c r="P23" s="243">
        <f>'1.Poradie vramci sportov'!P23/4+'2.Body vramci sportov'!P23/4+'3.Body vramci krajiny'!P23/4+'4.Poradie vramci krajiny'!P23/4</f>
        <v>0.24968070891291078</v>
      </c>
      <c r="Q23" s="243">
        <f>'1.Poradie vramci sportov'!Q23/4+'2.Body vramci sportov'!Q23/4+'3.Body vramci krajiny'!Q23/4+'4.Poradie vramci krajiny'!Q23/4</f>
        <v>0.20170785108816314</v>
      </c>
      <c r="R23" s="243">
        <f>'1.Poradie vramci sportov'!R23/4+'2.Body vramci sportov'!R23/4+'3.Body vramci krajiny'!R23/4+'4.Poradie vramci krajiny'!R23/4</f>
        <v>0</v>
      </c>
      <c r="S23" s="243">
        <f>'1.Poradie vramci sportov'!S23/4+'2.Body vramci sportov'!S23/4+'3.Body vramci krajiny'!S23/4+'4.Poradie vramci krajiny'!S23/4</f>
        <v>0.13843332816747828</v>
      </c>
      <c r="T23" s="243">
        <f>'1.Poradie vramci sportov'!T23/4+'2.Body vramci sportov'!T23/4+'3.Body vramci krajiny'!T23/4+'4.Poradie vramci krajiny'!T23/4</f>
        <v>0</v>
      </c>
      <c r="U23" s="243">
        <f>'1.Poradie vramci sportov'!U23/4+'2.Body vramci sportov'!U23/4+'3.Body vramci krajiny'!U23/4+'4.Poradie vramci krajiny'!U23/4</f>
        <v>0.15880478900934936</v>
      </c>
      <c r="V23" s="243">
        <f>'1.Poradie vramci sportov'!V23/4+'2.Body vramci sportov'!V23/4+'3.Body vramci krajiny'!V23/4+'4.Poradie vramci krajiny'!V23/4</f>
        <v>0.30340614090205609</v>
      </c>
      <c r="W23" s="243">
        <f>'1.Poradie vramci sportov'!W23/4+'2.Body vramci sportov'!W23/4+'3.Body vramci krajiny'!W23/4+'4.Poradie vramci krajiny'!W23/4</f>
        <v>0.11434953310509904</v>
      </c>
      <c r="X23" s="243">
        <f>'1.Poradie vramci sportov'!X23/4+'2.Body vramci sportov'!X23/4+'3.Body vramci krajiny'!X23/4+'4.Poradie vramci krajiny'!X23/4</f>
        <v>0</v>
      </c>
      <c r="Y23" s="243">
        <f>'1.Poradie vramci sportov'!Y23/4+'2.Body vramci sportov'!Y23/4+'3.Body vramci krajiny'!Y23/4+'4.Poradie vramci krajiny'!Y23/4</f>
        <v>0</v>
      </c>
      <c r="Z23" s="243">
        <f>'1.Poradie vramci sportov'!Z23/4+'2.Body vramci sportov'!Z23/4+'3.Body vramci krajiny'!Z23/4+'4.Poradie vramci krajiny'!Z23/4</f>
        <v>5.8604976273473323E-2</v>
      </c>
      <c r="AA23" s="243">
        <f>'1.Poradie vramci sportov'!AA23/4+'2.Body vramci sportov'!AA23/4+'3.Body vramci krajiny'!AA23/4+'4.Poradie vramci krajiny'!AA23/4</f>
        <v>0.16301106955029496</v>
      </c>
      <c r="AB23" s="243">
        <f>'1.Poradie vramci sportov'!AB23/4+'2.Body vramci sportov'!AB23/4+'3.Body vramci krajiny'!AB23/4+'4.Poradie vramci krajiny'!AB23/4</f>
        <v>0.16355752749919997</v>
      </c>
      <c r="AC23" s="243">
        <f>'1.Poradie vramci sportov'!AC23/4+'2.Body vramci sportov'!AC23/4+'3.Body vramci krajiny'!AC23/4+'4.Poradie vramci krajiny'!AC23/4</f>
        <v>0.1899377331771139</v>
      </c>
      <c r="AD23" s="243">
        <f>'1.Poradie vramci sportov'!AD23/4+'2.Body vramci sportov'!AD23/4+'3.Body vramci krajiny'!AD23/4+'4.Poradie vramci krajiny'!AD23/4</f>
        <v>0.13794487803242098</v>
      </c>
      <c r="AE23" s="243">
        <f>'1.Poradie vramci sportov'!AE23/4+'2.Body vramci sportov'!AE23/4+'3.Body vramci krajiny'!AE23/4+'4.Poradie vramci krajiny'!AE23/4</f>
        <v>0</v>
      </c>
      <c r="AF23" s="243">
        <f>'1.Poradie vramci sportov'!AF23/4+'2.Body vramci sportov'!AF23/4+'3.Body vramci krajiny'!AF23/4+'4.Poradie vramci krajiny'!AF23/4</f>
        <v>0</v>
      </c>
      <c r="AG23" s="243">
        <f>'1.Poradie vramci sportov'!AG23/4+'2.Body vramci sportov'!AG23/4+'3.Body vramci krajiny'!AG23/4+'4.Poradie vramci krajiny'!AG23/4</f>
        <v>0</v>
      </c>
      <c r="AH23" s="243">
        <f>'1.Poradie vramci sportov'!AH23/4+'2.Body vramci sportov'!AH23/4+'3.Body vramci krajiny'!AH23/4+'4.Poradie vramci krajiny'!AH23/4</f>
        <v>0.2811424226426173</v>
      </c>
      <c r="AI23" s="243">
        <f>'1.Poradie vramci sportov'!AI23/4+'2.Body vramci sportov'!AI23/4+'3.Body vramci krajiny'!AI23/4+'4.Poradie vramci krajiny'!AI23/4</f>
        <v>0.21734728894320973</v>
      </c>
      <c r="AJ23" s="243">
        <f>'1.Poradie vramci sportov'!AJ23/4+'2.Body vramci sportov'!AJ23/4+'3.Body vramci krajiny'!AJ23/4+'4.Poradie vramci krajiny'!AJ23/4</f>
        <v>0.24969360716595815</v>
      </c>
      <c r="AK23" s="243">
        <f>'1.Poradie vramci sportov'!AK23/4+'2.Body vramci sportov'!AK23/4+'3.Body vramci krajiny'!AK23/4+'4.Poradie vramci krajiny'!AK23/4</f>
        <v>0.22469572869000073</v>
      </c>
      <c r="AL23" s="243">
        <f>'1.Poradie vramci sportov'!AL23/4+'2.Body vramci sportov'!AL23/4+'3.Body vramci krajiny'!AL23/4+'4.Poradie vramci krajiny'!AL23/4</f>
        <v>0</v>
      </c>
      <c r="AM23" s="243">
        <f>'1.Poradie vramci sportov'!AM23/4+'2.Body vramci sportov'!AM23/4+'3.Body vramci krajiny'!AM23/4+'4.Poradie vramci krajiny'!AM23/4</f>
        <v>0</v>
      </c>
      <c r="AN23" s="243">
        <f>'1.Poradie vramci sportov'!AN23/4+'2.Body vramci sportov'!AN23/4+'3.Body vramci krajiny'!AN23/4+'4.Poradie vramci krajiny'!AN23/4</f>
        <v>0</v>
      </c>
      <c r="AO23" s="243">
        <f>'1.Poradie vramci sportov'!AO23/4+'2.Body vramci sportov'!AO23/4+'3.Body vramci krajiny'!AO23/4+'4.Poradie vramci krajiny'!AO23/4</f>
        <v>0.11820508861566756</v>
      </c>
      <c r="AP23" s="243">
        <f>'1.Poradie vramci sportov'!AP23/4+'2.Body vramci sportov'!AP23/4+'3.Body vramci krajiny'!AP23/4+'4.Poradie vramci krajiny'!AP23/4</f>
        <v>0.42871170716944207</v>
      </c>
      <c r="AQ23" s="243">
        <f>'1.Poradie vramci sportov'!AQ23/4+'2.Body vramci sportov'!AQ23/4+'3.Body vramci krajiny'!AQ23/4+'4.Poradie vramci krajiny'!AQ23/4</f>
        <v>0</v>
      </c>
      <c r="AR23" s="243">
        <f>'1.Poradie vramci sportov'!AR23/4+'2.Body vramci sportov'!AR23/4+'3.Body vramci krajiny'!AR23/4+'4.Poradie vramci krajiny'!AR23/4</f>
        <v>0.25534273841224298</v>
      </c>
      <c r="AS23" s="243">
        <f>'1.Poradie vramci sportov'!AS23/4+'2.Body vramci sportov'!AS23/4+'3.Body vramci krajiny'!AS23/4+'4.Poradie vramci krajiny'!AS23/4</f>
        <v>3.9054922573013816E-2</v>
      </c>
      <c r="AT23" s="243">
        <f>'1.Poradie vramci sportov'!AT23/4+'2.Body vramci sportov'!AT23/4+'3.Body vramci krajiny'!AT23/4+'4.Poradie vramci krajiny'!AT23/4</f>
        <v>0.39161789329147745</v>
      </c>
      <c r="AU23" s="243">
        <f>'1.Poradie vramci sportov'!AU23/4+'2.Body vramci sportov'!AU23/4+'3.Body vramci krajiny'!AU23/4+'4.Poradie vramci krajiny'!AU23/4</f>
        <v>0.18617440752982797</v>
      </c>
      <c r="AV23" s="243">
        <f>'1.Poradie vramci sportov'!AV23/4+'2.Body vramci sportov'!AV23/4+'3.Body vramci krajiny'!AV23/4+'4.Poradie vramci krajiny'!AV23/4</f>
        <v>0</v>
      </c>
      <c r="AW23" s="243">
        <f>'1.Poradie vramci sportov'!AW23/4+'2.Body vramci sportov'!AW23/4+'3.Body vramci krajiny'!AW23/4+'4.Poradie vramci krajiny'!AW23/4</f>
        <v>0</v>
      </c>
      <c r="AX23" s="243">
        <f>'1.Poradie vramci sportov'!AX23/4+'2.Body vramci sportov'!AX23/4+'3.Body vramci krajiny'!AX23/4+'4.Poradie vramci krajiny'!AX23/4</f>
        <v>0.32201231930188101</v>
      </c>
      <c r="AY23" s="243">
        <f>'1.Poradie vramci sportov'!AY23/4+'2.Body vramci sportov'!AY23/4+'3.Body vramci krajiny'!AY23/4+'4.Poradie vramci krajiny'!AY23/4</f>
        <v>0.12179143733949321</v>
      </c>
      <c r="AZ23" s="243">
        <f>'1.Poradie vramci sportov'!AZ23/4+'2.Body vramci sportov'!AZ23/4+'3.Body vramci krajiny'!AZ23/4+'4.Poradie vramci krajiny'!AZ23/4</f>
        <v>0</v>
      </c>
      <c r="BA23" s="243">
        <f>'1.Poradie vramci sportov'!BA23/4+'2.Body vramci sportov'!BA23/4+'3.Body vramci krajiny'!BA23/4+'4.Poradie vramci krajiny'!BA23/4</f>
        <v>0.37306670457212676</v>
      </c>
      <c r="BB23" s="243">
        <f>'1.Poradie vramci sportov'!BB23/4+'2.Body vramci sportov'!BB23/4+'3.Body vramci krajiny'!BB23/4+'4.Poradie vramci krajiny'!BB23/4</f>
        <v>0.2807645040694593</v>
      </c>
      <c r="BC23" s="243">
        <f>'1.Poradie vramci sportov'!BC23/4+'2.Body vramci sportov'!BC23/4+'3.Body vramci krajiny'!BC23/4+'4.Poradie vramci krajiny'!BC23/4</f>
        <v>0</v>
      </c>
      <c r="BD23" s="243">
        <f>'1.Poradie vramci sportov'!BD23/4+'2.Body vramci sportov'!BD23/4+'3.Body vramci krajiny'!BD23/4+'4.Poradie vramci krajiny'!BD23/4</f>
        <v>0</v>
      </c>
      <c r="BE23" s="243">
        <f>'1.Poradie vramci sportov'!BE23/4+'2.Body vramci sportov'!BE23/4+'3.Body vramci krajiny'!BE23/4+'4.Poradie vramci krajiny'!BE23/4</f>
        <v>0.15099969847669303</v>
      </c>
      <c r="BF23" s="243">
        <f>'1.Poradie vramci sportov'!BF23/4+'2.Body vramci sportov'!BF23/4+'3.Body vramci krajiny'!BF23/4+'4.Poradie vramci krajiny'!BF23/4</f>
        <v>9.3468642113643058E-2</v>
      </c>
      <c r="BG23" s="243">
        <f>'1.Poradie vramci sportov'!BG23/4+'2.Body vramci sportov'!BG23/4+'3.Body vramci krajiny'!BG23/4+'4.Poradie vramci krajiny'!BG23/4</f>
        <v>8.7344803992191133E-2</v>
      </c>
      <c r="BH23" s="243">
        <f>'1.Poradie vramci sportov'!BH23/4+'2.Body vramci sportov'!BH23/4+'3.Body vramci krajiny'!BH23/4+'4.Poradie vramci krajiny'!BH23/4</f>
        <v>0.18340652820973766</v>
      </c>
      <c r="BI23" s="243">
        <f>'1.Poradie vramci sportov'!BI23/4+'2.Body vramci sportov'!BI23/4+'3.Body vramci krajiny'!BI23/4+'4.Poradie vramci krajiny'!BI23/4</f>
        <v>0</v>
      </c>
      <c r="BJ23" s="243">
        <f>'1.Poradie vramci sportov'!BJ23/4+'2.Body vramci sportov'!BJ23/4+'3.Body vramci krajiny'!BJ23/4+'4.Poradie vramci krajiny'!BJ23/4</f>
        <v>0.61314137550337555</v>
      </c>
      <c r="BK23" s="243">
        <f>'1.Poradie vramci sportov'!BK23/4+'2.Body vramci sportov'!BK23/4+'3.Body vramci krajiny'!BK23/4+'4.Poradie vramci krajiny'!BK23/4</f>
        <v>0</v>
      </c>
      <c r="BL23" s="243">
        <f>'1.Poradie vramci sportov'!BL23/4+'2.Body vramci sportov'!BL23/4+'3.Body vramci krajiny'!BL23/4+'4.Poradie vramci krajiny'!BL23/4</f>
        <v>0</v>
      </c>
      <c r="BM23" s="243">
        <f>'1.Poradie vramci sportov'!BM23/4+'2.Body vramci sportov'!BM23/4+'3.Body vramci krajiny'!BM23/4+'4.Poradie vramci krajiny'!BM23/4</f>
        <v>0</v>
      </c>
      <c r="BN23" s="243">
        <f>'1.Poradie vramci sportov'!BN23/4+'2.Body vramci sportov'!BN23/4+'3.Body vramci krajiny'!BN23/4+'4.Poradie vramci krajiny'!BN23/4</f>
        <v>0</v>
      </c>
      <c r="BO23" s="243">
        <f>'1.Poradie vramci sportov'!BO23/4+'2.Body vramci sportov'!BO23/4+'3.Body vramci krajiny'!BO23/4+'4.Poradie vramci krajiny'!BO23/4</f>
        <v>0.17985460743291709</v>
      </c>
      <c r="BP23" s="243">
        <f>'1.Poradie vramci sportov'!BP23/4+'2.Body vramci sportov'!BP23/4+'3.Body vramci krajiny'!BP23/4+'4.Poradie vramci krajiny'!BP23/4</f>
        <v>4.7995250717900777E-2</v>
      </c>
      <c r="BQ23" s="243">
        <f>'1.Poradie vramci sportov'!BQ23/4+'2.Body vramci sportov'!BQ23/4+'3.Body vramci krajiny'!BQ23/4+'4.Poradie vramci krajiny'!BQ23/4</f>
        <v>0.15939951422113677</v>
      </c>
      <c r="BR23" s="243">
        <f>'1.Poradie vramci sportov'!BR23/4+'2.Body vramci sportov'!BR23/4+'3.Body vramci krajiny'!BR23/4+'4.Poradie vramci krajiny'!BR23/4</f>
        <v>0.18494337704050462</v>
      </c>
      <c r="BS23" s="243">
        <f>'1.Poradie vramci sportov'!BS23/4+'2.Body vramci sportov'!BS23/4+'3.Body vramci krajiny'!BS23/4+'4.Poradie vramci krajiny'!BS23/4</f>
        <v>7.3899398585862863E-2</v>
      </c>
      <c r="BT23" s="243">
        <f>'1.Poradie vramci sportov'!BT23/4+'2.Body vramci sportov'!BT23/4+'3.Body vramci krajiny'!BT23/4+'4.Poradie vramci krajiny'!BT23/4</f>
        <v>0</v>
      </c>
      <c r="BU23" s="243">
        <f>'1.Poradie vramci sportov'!BU23/4+'2.Body vramci sportov'!BU23/4+'3.Body vramci krajiny'!BU23/4+'4.Poradie vramci krajiny'!BU23/4</f>
        <v>0.11326411362363359</v>
      </c>
      <c r="BV23" s="243">
        <f>'1.Poradie vramci sportov'!BV23/4+'2.Body vramci sportov'!BV23/4+'3.Body vramci krajiny'!BV23/4+'4.Poradie vramci krajiny'!BV23/4</f>
        <v>0</v>
      </c>
      <c r="BW23" s="243">
        <f>'1.Poradie vramci sportov'!BW23/4+'2.Body vramci sportov'!BW23/4+'3.Body vramci krajiny'!BW23/4+'4.Poradie vramci krajiny'!BW23/4</f>
        <v>0</v>
      </c>
      <c r="BX23" s="243">
        <f>'1.Poradie vramci sportov'!BX23/4+'2.Body vramci sportov'!BX23/4+'3.Body vramci krajiny'!BX23/4+'4.Poradie vramci krajiny'!BX23/4</f>
        <v>8.6652136463457069E-2</v>
      </c>
      <c r="BY23" s="243">
        <f>'1.Poradie vramci sportov'!BY23/4+'2.Body vramci sportov'!BY23/4+'3.Body vramci krajiny'!BY23/4+'4.Poradie vramci krajiny'!BY23/4</f>
        <v>0</v>
      </c>
      <c r="BZ23" s="243">
        <f>'1.Poradie vramci sportov'!BZ23/4+'2.Body vramci sportov'!BZ23/4+'3.Body vramci krajiny'!BZ23/4+'4.Poradie vramci krajiny'!BZ23/4</f>
        <v>0</v>
      </c>
      <c r="CA23" s="243">
        <f>'1.Poradie vramci sportov'!CA23/4+'2.Body vramci sportov'!CA23/4+'3.Body vramci krajiny'!CA23/4+'4.Poradie vramci krajiny'!CA23/4</f>
        <v>0</v>
      </c>
      <c r="CB23" s="243">
        <f>'1.Poradie vramci sportov'!CB23/4+'2.Body vramci sportov'!CB23/4+'3.Body vramci krajiny'!CB23/4+'4.Poradie vramci krajiny'!CB23/4</f>
        <v>0</v>
      </c>
      <c r="CC23" s="243">
        <f>'1.Poradie vramci sportov'!CC23/4+'2.Body vramci sportov'!CC23/4+'3.Body vramci krajiny'!CC23/4+'4.Poradie vramci krajiny'!CC23/4</f>
        <v>0</v>
      </c>
      <c r="CD23" s="243">
        <f>'1.Poradie vramci sportov'!CD23/4+'2.Body vramci sportov'!CD23/4+'3.Body vramci krajiny'!CD23/4+'4.Poradie vramci krajiny'!CD23/4</f>
        <v>0.11521980994940219</v>
      </c>
      <c r="CE23" s="243">
        <f>'1.Poradie vramci sportov'!CE23/4+'2.Body vramci sportov'!CE23/4+'3.Body vramci krajiny'!CE23/4+'4.Poradie vramci krajiny'!CE23/4</f>
        <v>0.12465139954501153</v>
      </c>
      <c r="CF23" s="243">
        <f>'1.Poradie vramci sportov'!CF23/4+'2.Body vramci sportov'!CF23/4+'3.Body vramci krajiny'!CF23/4+'4.Poradie vramci krajiny'!CF23/4</f>
        <v>0</v>
      </c>
      <c r="CG23" s="243">
        <f>'1.Poradie vramci sportov'!CG23/4+'2.Body vramci sportov'!CG23/4+'3.Body vramci krajiny'!CG23/4+'4.Poradie vramci krajiny'!CG23/4</f>
        <v>0.14912591584158563</v>
      </c>
      <c r="CH23" s="243">
        <f>'1.Poradie vramci sportov'!CH23/4+'2.Body vramci sportov'!CH23/4+'3.Body vramci krajiny'!CH23/4+'4.Poradie vramci krajiny'!CH23/4</f>
        <v>0.21757265632827974</v>
      </c>
      <c r="CI23" s="243">
        <f>'1.Poradie vramci sportov'!CI23/4+'2.Body vramci sportov'!CI23/4+'3.Body vramci krajiny'!CI23/4+'4.Poradie vramci krajiny'!CI23/4</f>
        <v>0.12155878099883913</v>
      </c>
      <c r="CJ23" s="243">
        <f>'1.Poradie vramci sportov'!CJ23/4+'2.Body vramci sportov'!CJ23/4+'3.Body vramci krajiny'!CJ23/4+'4.Poradie vramci krajiny'!CJ23/4</f>
        <v>0</v>
      </c>
      <c r="CK23" s="243">
        <f>'1.Poradie vramci sportov'!CK23/4+'2.Body vramci sportov'!CK23/4+'3.Body vramci krajiny'!CK23/4+'4.Poradie vramci krajiny'!CK23/4</f>
        <v>0</v>
      </c>
      <c r="CL23" s="243">
        <f>'1.Poradie vramci sportov'!CL23/4+'2.Body vramci sportov'!CL23/4+'3.Body vramci krajiny'!CL23/4+'4.Poradie vramci krajiny'!CL23/4</f>
        <v>0.10946913363216898</v>
      </c>
      <c r="CM23" s="243">
        <f>'1.Poradie vramci sportov'!CM23/4+'2.Body vramci sportov'!CM23/4+'3.Body vramci krajiny'!CM23/4+'4.Poradie vramci krajiny'!CM23/4</f>
        <v>0.19661851406875325</v>
      </c>
      <c r="CN23" s="243">
        <f>'1.Poradie vramci sportov'!CN23/4+'2.Body vramci sportov'!CN23/4+'3.Body vramci krajiny'!CN23/4+'4.Poradie vramci krajiny'!CN23/4</f>
        <v>0</v>
      </c>
      <c r="CO23" s="243">
        <f>'1.Poradie vramci sportov'!CO23/4+'2.Body vramci sportov'!CO23/4+'3.Body vramci krajiny'!CO23/4+'4.Poradie vramci krajiny'!CO23/4</f>
        <v>0.12822655351255327</v>
      </c>
      <c r="CP23" s="243">
        <f>'1.Poradie vramci sportov'!CP23/4+'2.Body vramci sportov'!CP23/4+'3.Body vramci krajiny'!CP23/4+'4.Poradie vramci krajiny'!CP23/4</f>
        <v>0</v>
      </c>
      <c r="CQ23" s="243">
        <f>'1.Poradie vramci sportov'!CQ23/4+'2.Body vramci sportov'!CQ23/4+'3.Body vramci krajiny'!CQ23/4+'4.Poradie vramci krajiny'!CQ23/4</f>
        <v>0</v>
      </c>
      <c r="CR23" s="243">
        <f>'1.Poradie vramci sportov'!CR23/4+'2.Body vramci sportov'!CR23/4+'3.Body vramci krajiny'!CR23/4+'4.Poradie vramci krajiny'!CR23/4</f>
        <v>0.21247752849324947</v>
      </c>
      <c r="CS23" s="243">
        <f>'1.Poradie vramci sportov'!CS23/4+'2.Body vramci sportov'!CS23/4+'3.Body vramci krajiny'!CS23/4+'4.Poradie vramci krajiny'!CS23/4</f>
        <v>6.7031340715135918E-2</v>
      </c>
      <c r="CT23" s="243">
        <f>'1.Poradie vramci sportov'!CT23/4+'2.Body vramci sportov'!CT23/4+'3.Body vramci krajiny'!CT23/4+'4.Poradie vramci krajiny'!CT23/4</f>
        <v>8.599108224148666E-2</v>
      </c>
      <c r="CU23" s="243">
        <f>'1.Poradie vramci sportov'!CU23/4+'2.Body vramci sportov'!CU23/4+'3.Body vramci krajiny'!CU23/4+'4.Poradie vramci krajiny'!CU23/4</f>
        <v>0</v>
      </c>
      <c r="CV23" s="243">
        <f>'1.Poradie vramci sportov'!CV23/4+'2.Body vramci sportov'!CV23/4+'3.Body vramci krajiny'!CV23/4+'4.Poradie vramci krajiny'!CV23/4</f>
        <v>0</v>
      </c>
      <c r="CW23" s="243">
        <f>'1.Poradie vramci sportov'!CW23/4+'2.Body vramci sportov'!CW23/4+'3.Body vramci krajiny'!CW23/4+'4.Poradie vramci krajiny'!CW23/4</f>
        <v>0.17416172413152262</v>
      </c>
      <c r="CX23" s="243">
        <f>'1.Poradie vramci sportov'!CX23/4+'2.Body vramci sportov'!CX23/4+'3.Body vramci krajiny'!CX23/4+'4.Poradie vramci krajiny'!CX23/4</f>
        <v>0</v>
      </c>
      <c r="CY23" s="243">
        <f>'1.Poradie vramci sportov'!CY23/4+'2.Body vramci sportov'!CY23/4+'3.Body vramci krajiny'!CY23/4+'4.Poradie vramci krajiny'!CY23/4</f>
        <v>0.15781532790945188</v>
      </c>
      <c r="CZ23" s="243">
        <f>'1.Poradie vramci sportov'!CZ23/4+'2.Body vramci sportov'!CZ23/4+'3.Body vramci krajiny'!CZ23/4+'4.Poradie vramci krajiny'!CZ23/4</f>
        <v>0.18309771289208832</v>
      </c>
      <c r="DA23" s="243">
        <f>'1.Poradie vramci sportov'!DA23/4+'2.Body vramci sportov'!DA23/4+'3.Body vramci krajiny'!DA23/4+'4.Poradie vramci krajiny'!DA23/4</f>
        <v>0.32650290233322965</v>
      </c>
      <c r="DB23" s="243">
        <f>'1.Poradie vramci sportov'!DB23/4+'2.Body vramci sportov'!DB23/4+'3.Body vramci krajiny'!DB23/4+'4.Poradie vramci krajiny'!DB23/4</f>
        <v>0.20791597440969201</v>
      </c>
      <c r="DC23" s="243">
        <f>'1.Poradie vramci sportov'!DC23/4+'2.Body vramci sportov'!DC23/4+'3.Body vramci krajiny'!DC23/4+'4.Poradie vramci krajiny'!DC23/4</f>
        <v>0</v>
      </c>
      <c r="DD23" s="243">
        <f>'1.Poradie vramci sportov'!DD23/4+'2.Body vramci sportov'!DD23/4+'3.Body vramci krajiny'!DD23/4+'4.Poradie vramci krajiny'!DD23/4</f>
        <v>0</v>
      </c>
      <c r="DE23" s="243">
        <f>'1.Poradie vramci sportov'!DE23/4+'2.Body vramci sportov'!DE23/4+'3.Body vramci krajiny'!DE23/4+'4.Poradie vramci krajiny'!DE23/4</f>
        <v>0.24736823937123947</v>
      </c>
      <c r="DF23" s="243">
        <f>'1.Poradie vramci sportov'!DF23/4+'2.Body vramci sportov'!DF23/4+'3.Body vramci krajiny'!DF23/4+'4.Poradie vramci krajiny'!DF23/4</f>
        <v>7.2145427320845529E-2</v>
      </c>
      <c r="DG23" s="243">
        <f>'1.Poradie vramci sportov'!DG23/4+'2.Body vramci sportov'!DG23/4+'3.Body vramci krajiny'!DG23/4+'4.Poradie vramci krajiny'!DG23/4</f>
        <v>0.15594442605809605</v>
      </c>
      <c r="DH23" s="243">
        <f>'1.Poradie vramci sportov'!DH23/4+'2.Body vramci sportov'!DH23/4+'3.Body vramci krajiny'!DH23/4+'4.Poradie vramci krajiny'!DH23/4</f>
        <v>0.23363210507495372</v>
      </c>
      <c r="DI23" s="243">
        <f>'1.Poradie vramci sportov'!DI23/4+'2.Body vramci sportov'!DI23/4+'3.Body vramci krajiny'!DI23/4+'4.Poradie vramci krajiny'!DI23/4</f>
        <v>0.14058600257560203</v>
      </c>
      <c r="DJ23" s="417"/>
      <c r="DK23" s="418">
        <f t="shared" si="0"/>
        <v>13.15798160635387</v>
      </c>
    </row>
    <row r="24" spans="1:115" ht="14.25" customHeight="1" x14ac:dyDescent="0.25">
      <c r="A24" s="239" t="s">
        <v>26</v>
      </c>
      <c r="B24" s="243">
        <f>'1.Poradie vramci sportov'!B24/4+'2.Body vramci sportov'!B24/4+'3.Body vramci krajiny'!B24/4+'4.Poradie vramci krajiny'!B24/4</f>
        <v>0.23946820506182587</v>
      </c>
      <c r="C24" s="243">
        <f>'1.Poradie vramci sportov'!C24/4+'2.Body vramci sportov'!C24/4+'3.Body vramci krajiny'!C24/4+'4.Poradie vramci krajiny'!C24/4</f>
        <v>0.47340211277362931</v>
      </c>
      <c r="D24" s="243">
        <f>'1.Poradie vramci sportov'!D24/4+'2.Body vramci sportov'!D24/4+'3.Body vramci krajiny'!D24/4+'4.Poradie vramci krajiny'!D24/4</f>
        <v>0.335282291497775</v>
      </c>
      <c r="E24" s="243">
        <f>'1.Poradie vramci sportov'!E24/4+'2.Body vramci sportov'!E24/4+'3.Body vramci krajiny'!E24/4+'4.Poradie vramci krajiny'!E24/4</f>
        <v>0.2612678910672569</v>
      </c>
      <c r="F24" s="243">
        <f>'1.Poradie vramci sportov'!F24/4+'2.Body vramci sportov'!F24/4+'3.Body vramci krajiny'!F24/4+'4.Poradie vramci krajiny'!F24/4</f>
        <v>0.18370473748082228</v>
      </c>
      <c r="G24" s="243">
        <f>'1.Poradie vramci sportov'!G24/4+'2.Body vramci sportov'!G24/4+'3.Body vramci krajiny'!G24/4+'4.Poradie vramci krajiny'!G24/4</f>
        <v>0.28515643905986099</v>
      </c>
      <c r="H24" s="243">
        <f>'1.Poradie vramci sportov'!H24/4+'2.Body vramci sportov'!H24/4+'3.Body vramci krajiny'!H24/4+'4.Poradie vramci krajiny'!H24/4</f>
        <v>9.1454246278134338E-2</v>
      </c>
      <c r="I24" s="243">
        <f>'1.Poradie vramci sportov'!I24/4+'2.Body vramci sportov'!I24/4+'3.Body vramci krajiny'!I24/4+'4.Poradie vramci krajiny'!I24/4</f>
        <v>0.23048857355266703</v>
      </c>
      <c r="J24" s="243">
        <f>'1.Poradie vramci sportov'!J24/4+'2.Body vramci sportov'!J24/4+'3.Body vramci krajiny'!J24/4+'4.Poradie vramci krajiny'!J24/4</f>
        <v>0.77492949875139938</v>
      </c>
      <c r="K24" s="243">
        <f>'1.Poradie vramci sportov'!K24/4+'2.Body vramci sportov'!K24/4+'3.Body vramci krajiny'!K24/4+'4.Poradie vramci krajiny'!K24/4</f>
        <v>0.1288111975067206</v>
      </c>
      <c r="L24" s="243">
        <f>'1.Poradie vramci sportov'!L24/4+'2.Body vramci sportov'!L24/4+'3.Body vramci krajiny'!L24/4+'4.Poradie vramci krajiny'!L24/4</f>
        <v>1</v>
      </c>
      <c r="M24" s="243">
        <f>'1.Poradie vramci sportov'!M24/4+'2.Body vramci sportov'!M24/4+'3.Body vramci krajiny'!M24/4+'4.Poradie vramci krajiny'!M24/4</f>
        <v>0.25669635826469661</v>
      </c>
      <c r="N24" s="243">
        <f>'1.Poradie vramci sportov'!N24/4+'2.Body vramci sportov'!N24/4+'3.Body vramci krajiny'!N24/4+'4.Poradie vramci krajiny'!N24/4</f>
        <v>0.10910201679171205</v>
      </c>
      <c r="O24" s="243">
        <f>'1.Poradie vramci sportov'!O24/4+'2.Body vramci sportov'!O24/4+'3.Body vramci krajiny'!O24/4+'4.Poradie vramci krajiny'!O24/4</f>
        <v>0.20720129873524901</v>
      </c>
      <c r="P24" s="243">
        <f>'1.Poradie vramci sportov'!P24/4+'2.Body vramci sportov'!P24/4+'3.Body vramci krajiny'!P24/4+'4.Poradie vramci krajiny'!P24/4</f>
        <v>0.32142542057044626</v>
      </c>
      <c r="Q24" s="243">
        <f>'1.Poradie vramci sportov'!Q24/4+'2.Body vramci sportov'!Q24/4+'3.Body vramci krajiny'!Q24/4+'4.Poradie vramci krajiny'!Q24/4</f>
        <v>0.10721812593172678</v>
      </c>
      <c r="R24" s="243">
        <f>'1.Poradie vramci sportov'!R24/4+'2.Body vramci sportov'!R24/4+'3.Body vramci krajiny'!R24/4+'4.Poradie vramci krajiny'!R24/4</f>
        <v>0.22429328342222088</v>
      </c>
      <c r="S24" s="243">
        <f>'1.Poradie vramci sportov'!S24/4+'2.Body vramci sportov'!S24/4+'3.Body vramci krajiny'!S24/4+'4.Poradie vramci krajiny'!S24/4</f>
        <v>0.22227472784799529</v>
      </c>
      <c r="T24" s="243">
        <f>'1.Poradie vramci sportov'!T24/4+'2.Body vramci sportov'!T24/4+'3.Body vramci krajiny'!T24/4+'4.Poradie vramci krajiny'!T24/4</f>
        <v>0.24606599643175053</v>
      </c>
      <c r="U24" s="243">
        <f>'1.Poradie vramci sportov'!U24/4+'2.Body vramci sportov'!U24/4+'3.Body vramci krajiny'!U24/4+'4.Poradie vramci krajiny'!U24/4</f>
        <v>0.51575136158459589</v>
      </c>
      <c r="V24" s="243">
        <f>'1.Poradie vramci sportov'!V24/4+'2.Body vramci sportov'!V24/4+'3.Body vramci krajiny'!V24/4+'4.Poradie vramci krajiny'!V24/4</f>
        <v>0.23082343279804043</v>
      </c>
      <c r="W24" s="243">
        <f>'1.Poradie vramci sportov'!W24/4+'2.Body vramci sportov'!W24/4+'3.Body vramci krajiny'!W24/4+'4.Poradie vramci krajiny'!W24/4</f>
        <v>0.24848636708068941</v>
      </c>
      <c r="X24" s="243">
        <f>'1.Poradie vramci sportov'!X24/4+'2.Body vramci sportov'!X24/4+'3.Body vramci krajiny'!X24/4+'4.Poradie vramci krajiny'!X24/4</f>
        <v>0.14890814588591264</v>
      </c>
      <c r="Y24" s="243">
        <f>'1.Poradie vramci sportov'!Y24/4+'2.Body vramci sportov'!Y24/4+'3.Body vramci krajiny'!Y24/4+'4.Poradie vramci krajiny'!Y24/4</f>
        <v>0.24161964710407149</v>
      </c>
      <c r="Z24" s="243">
        <f>'1.Poradie vramci sportov'!Z24/4+'2.Body vramci sportov'!Z24/4+'3.Body vramci krajiny'!Z24/4+'4.Poradie vramci krajiny'!Z24/4</f>
        <v>0.13284948783921766</v>
      </c>
      <c r="AA24" s="243">
        <f>'1.Poradie vramci sportov'!AA24/4+'2.Body vramci sportov'!AA24/4+'3.Body vramci krajiny'!AA24/4+'4.Poradie vramci krajiny'!AA24/4</f>
        <v>0.21241417937872958</v>
      </c>
      <c r="AB24" s="243">
        <f>'1.Poradie vramci sportov'!AB24/4+'2.Body vramci sportov'!AB24/4+'3.Body vramci krajiny'!AB24/4+'4.Poradie vramci krajiny'!AB24/4</f>
        <v>0.2686622061736772</v>
      </c>
      <c r="AC24" s="243">
        <f>'1.Poradie vramci sportov'!AC24/4+'2.Body vramci sportov'!AC24/4+'3.Body vramci krajiny'!AC24/4+'4.Poradie vramci krajiny'!AC24/4</f>
        <v>0.25522278670546567</v>
      </c>
      <c r="AD24" s="243">
        <f>'1.Poradie vramci sportov'!AD24/4+'2.Body vramci sportov'!AD24/4+'3.Body vramci krajiny'!AD24/4+'4.Poradie vramci krajiny'!AD24/4</f>
        <v>0.75441246191033273</v>
      </c>
      <c r="AE24" s="243">
        <f>'1.Poradie vramci sportov'!AE24/4+'2.Body vramci sportov'!AE24/4+'3.Body vramci krajiny'!AE24/4+'4.Poradie vramci krajiny'!AE24/4</f>
        <v>0.23920737815937881</v>
      </c>
      <c r="AF24" s="243">
        <f>'1.Poradie vramci sportov'!AF24/4+'2.Body vramci sportov'!AF24/4+'3.Body vramci krajiny'!AF24/4+'4.Poradie vramci krajiny'!AF24/4</f>
        <v>5.443015929310472E-2</v>
      </c>
      <c r="AG24" s="243">
        <f>'1.Poradie vramci sportov'!AG24/4+'2.Body vramci sportov'!AG24/4+'3.Body vramci krajiny'!AG24/4+'4.Poradie vramci krajiny'!AG24/4</f>
        <v>0.14490983462289528</v>
      </c>
      <c r="AH24" s="243">
        <f>'1.Poradie vramci sportov'!AH24/4+'2.Body vramci sportov'!AH24/4+'3.Body vramci krajiny'!AH24/4+'4.Poradie vramci krajiny'!AH24/4</f>
        <v>2.873646685995419E-2</v>
      </c>
      <c r="AI24" s="243">
        <f>'1.Poradie vramci sportov'!AI24/4+'2.Body vramci sportov'!AI24/4+'3.Body vramci krajiny'!AI24/4+'4.Poradie vramci krajiny'!AI24/4</f>
        <v>0.23672830794732164</v>
      </c>
      <c r="AJ24" s="243">
        <f>'1.Poradie vramci sportov'!AJ24/4+'2.Body vramci sportov'!AJ24/4+'3.Body vramci krajiny'!AJ24/4+'4.Poradie vramci krajiny'!AJ24/4</f>
        <v>0.24967671022322271</v>
      </c>
      <c r="AK24" s="243">
        <f>'1.Poradie vramci sportov'!AK24/4+'2.Body vramci sportov'!AK24/4+'3.Body vramci krajiny'!AK24/4+'4.Poradie vramci krajiny'!AK24/4</f>
        <v>0.35925981127837237</v>
      </c>
      <c r="AL24" s="243">
        <f>'1.Poradie vramci sportov'!AL24/4+'2.Body vramci sportov'!AL24/4+'3.Body vramci krajiny'!AL24/4+'4.Poradie vramci krajiny'!AL24/4</f>
        <v>0.17033844832921266</v>
      </c>
      <c r="AM24" s="243">
        <f>'1.Poradie vramci sportov'!AM24/4+'2.Body vramci sportov'!AM24/4+'3.Body vramci krajiny'!AM24/4+'4.Poradie vramci krajiny'!AM24/4</f>
        <v>5.0715156577277119E-2</v>
      </c>
      <c r="AN24" s="243">
        <f>'1.Poradie vramci sportov'!AN24/4+'2.Body vramci sportov'!AN24/4+'3.Body vramci krajiny'!AN24/4+'4.Poradie vramci krajiny'!AN24/4</f>
        <v>0.21888746911036666</v>
      </c>
      <c r="AO24" s="243">
        <f>'1.Poradie vramci sportov'!AO24/4+'2.Body vramci sportov'!AO24/4+'3.Body vramci krajiny'!AO24/4+'4.Poradie vramci krajiny'!AO24/4</f>
        <v>0.34224426046790446</v>
      </c>
      <c r="AP24" s="243">
        <f>'1.Poradie vramci sportov'!AP24/4+'2.Body vramci sportov'!AP24/4+'3.Body vramci krajiny'!AP24/4+'4.Poradie vramci krajiny'!AP24/4</f>
        <v>0.27912326830359147</v>
      </c>
      <c r="AQ24" s="243">
        <f>'1.Poradie vramci sportov'!AQ24/4+'2.Body vramci sportov'!AQ24/4+'3.Body vramci krajiny'!AQ24/4+'4.Poradie vramci krajiny'!AQ24/4</f>
        <v>0.24298357299826306</v>
      </c>
      <c r="AR24" s="243">
        <f>'1.Poradie vramci sportov'!AR24/4+'2.Body vramci sportov'!AR24/4+'3.Body vramci krajiny'!AR24/4+'4.Poradie vramci krajiny'!AR24/4</f>
        <v>0.27523444466485675</v>
      </c>
      <c r="AS24" s="243">
        <f>'1.Poradie vramci sportov'!AS24/4+'2.Body vramci sportov'!AS24/4+'3.Body vramci krajiny'!AS24/4+'4.Poradie vramci krajiny'!AS24/4</f>
        <v>0.33351579138456056</v>
      </c>
      <c r="AT24" s="243">
        <f>'1.Poradie vramci sportov'!AT24/4+'2.Body vramci sportov'!AT24/4+'3.Body vramci krajiny'!AT24/4+'4.Poradie vramci krajiny'!AT24/4</f>
        <v>0.35661823072923948</v>
      </c>
      <c r="AU24" s="243">
        <f>'1.Poradie vramci sportov'!AU24/4+'2.Body vramci sportov'!AU24/4+'3.Body vramci krajiny'!AU24/4+'4.Poradie vramci krajiny'!AU24/4</f>
        <v>0.21818256439734091</v>
      </c>
      <c r="AV24" s="243">
        <f>'1.Poradie vramci sportov'!AV24/4+'2.Body vramci sportov'!AV24/4+'3.Body vramci krajiny'!AV24/4+'4.Poradie vramci krajiny'!AV24/4</f>
        <v>0.4631323643601627</v>
      </c>
      <c r="AW24" s="243">
        <f>'1.Poradie vramci sportov'!AW24/4+'2.Body vramci sportov'!AW24/4+'3.Body vramci krajiny'!AW24/4+'4.Poradie vramci krajiny'!AW24/4</f>
        <v>0.75080209706620737</v>
      </c>
      <c r="AX24" s="243">
        <f>'1.Poradie vramci sportov'!AX24/4+'2.Body vramci sportov'!AX24/4+'3.Body vramci krajiny'!AX24/4+'4.Poradie vramci krajiny'!AX24/4</f>
        <v>0.12163523252909819</v>
      </c>
      <c r="AY24" s="243">
        <f>'1.Poradie vramci sportov'!AY24/4+'2.Body vramci sportov'!AY24/4+'3.Body vramci krajiny'!AY24/4+'4.Poradie vramci krajiny'!AY24/4</f>
        <v>0.2657668890291886</v>
      </c>
      <c r="AZ24" s="243">
        <f>'1.Poradie vramci sportov'!AZ24/4+'2.Body vramci sportov'!AZ24/4+'3.Body vramci krajiny'!AZ24/4+'4.Poradie vramci krajiny'!AZ24/4</f>
        <v>0</v>
      </c>
      <c r="BA24" s="243">
        <f>'1.Poradie vramci sportov'!BA24/4+'2.Body vramci sportov'!BA24/4+'3.Body vramci krajiny'!BA24/4+'4.Poradie vramci krajiny'!BA24/4</f>
        <v>0.86840757415619385</v>
      </c>
      <c r="BB24" s="243">
        <f>'1.Poradie vramci sportov'!BB24/4+'2.Body vramci sportov'!BB24/4+'3.Body vramci krajiny'!BB24/4+'4.Poradie vramci krajiny'!BB24/4</f>
        <v>4.8624760202390489E-2</v>
      </c>
      <c r="BC24" s="243">
        <f>'1.Poradie vramci sportov'!BC24/4+'2.Body vramci sportov'!BC24/4+'3.Body vramci krajiny'!BC24/4+'4.Poradie vramci krajiny'!BC24/4</f>
        <v>0.40307323340199741</v>
      </c>
      <c r="BD24" s="243">
        <f>'1.Poradie vramci sportov'!BD24/4+'2.Body vramci sportov'!BD24/4+'3.Body vramci krajiny'!BD24/4+'4.Poradie vramci krajiny'!BD24/4</f>
        <v>0.1149848721631599</v>
      </c>
      <c r="BE24" s="243">
        <f>'1.Poradie vramci sportov'!BE24/4+'2.Body vramci sportov'!BE24/4+'3.Body vramci krajiny'!BE24/4+'4.Poradie vramci krajiny'!BE24/4</f>
        <v>0.7801135080040007</v>
      </c>
      <c r="BF24" s="243">
        <f>'1.Poradie vramci sportov'!BF24/4+'2.Body vramci sportov'!BF24/4+'3.Body vramci krajiny'!BF24/4+'4.Poradie vramci krajiny'!BF24/4</f>
        <v>0.7502466614201122</v>
      </c>
      <c r="BG24" s="243">
        <f>'1.Poradie vramci sportov'!BG24/4+'2.Body vramci sportov'!BG24/4+'3.Body vramci krajiny'!BG24/4+'4.Poradie vramci krajiny'!BG24/4</f>
        <v>0</v>
      </c>
      <c r="BH24" s="243">
        <f>'1.Poradie vramci sportov'!BH24/4+'2.Body vramci sportov'!BH24/4+'3.Body vramci krajiny'!BH24/4+'4.Poradie vramci krajiny'!BH24/4</f>
        <v>0.17928394669395942</v>
      </c>
      <c r="BI24" s="243">
        <f>'1.Poradie vramci sportov'!BI24/4+'2.Body vramci sportov'!BI24/4+'3.Body vramci krajiny'!BI24/4+'4.Poradie vramci krajiny'!BI24/4</f>
        <v>0.23111739301697162</v>
      </c>
      <c r="BJ24" s="243">
        <f>'1.Poradie vramci sportov'!BJ24/4+'2.Body vramci sportov'!BJ24/4+'3.Body vramci krajiny'!BJ24/4+'4.Poradie vramci krajiny'!BJ24/4</f>
        <v>0.337175106840575</v>
      </c>
      <c r="BK24" s="243">
        <f>'1.Poradie vramci sportov'!BK24/4+'2.Body vramci sportov'!BK24/4+'3.Body vramci krajiny'!BK24/4+'4.Poradie vramci krajiny'!BK24/4</f>
        <v>0</v>
      </c>
      <c r="BL24" s="243">
        <f>'1.Poradie vramci sportov'!BL24/4+'2.Body vramci sportov'!BL24/4+'3.Body vramci krajiny'!BL24/4+'4.Poradie vramci krajiny'!BL24/4</f>
        <v>0.26375005343400215</v>
      </c>
      <c r="BM24" s="243">
        <f>'1.Poradie vramci sportov'!BM24/4+'2.Body vramci sportov'!BM24/4+'3.Body vramci krajiny'!BM24/4+'4.Poradie vramci krajiny'!BM24/4</f>
        <v>0</v>
      </c>
      <c r="BN24" s="243">
        <f>'1.Poradie vramci sportov'!BN24/4+'2.Body vramci sportov'!BN24/4+'3.Body vramci krajiny'!BN24/4+'4.Poradie vramci krajiny'!BN24/4</f>
        <v>0.23540109924748348</v>
      </c>
      <c r="BO24" s="243">
        <f>'1.Poradie vramci sportov'!BO24/4+'2.Body vramci sportov'!BO24/4+'3.Body vramci krajiny'!BO24/4+'4.Poradie vramci krajiny'!BO24/4</f>
        <v>0.46350348248828388</v>
      </c>
      <c r="BP24" s="243">
        <f>'1.Poradie vramci sportov'!BP24/4+'2.Body vramci sportov'!BP24/4+'3.Body vramci krajiny'!BP24/4+'4.Poradie vramci krajiny'!BP24/4</f>
        <v>0.20797451993428295</v>
      </c>
      <c r="BQ24" s="243">
        <f>'1.Poradie vramci sportov'!BQ24/4+'2.Body vramci sportov'!BQ24/4+'3.Body vramci krajiny'!BQ24/4+'4.Poradie vramci krajiny'!BQ24/4</f>
        <v>0.42915070942479472</v>
      </c>
      <c r="BR24" s="243">
        <f>'1.Poradie vramci sportov'!BR24/4+'2.Body vramci sportov'!BR24/4+'3.Body vramci krajiny'!BR24/4+'4.Poradie vramci krajiny'!BR24/4</f>
        <v>0.42794488604677011</v>
      </c>
      <c r="BS24" s="243">
        <f>'1.Poradie vramci sportov'!BS24/4+'2.Body vramci sportov'!BS24/4+'3.Body vramci krajiny'!BS24/4+'4.Poradie vramci krajiny'!BS24/4</f>
        <v>0</v>
      </c>
      <c r="BT24" s="243">
        <f>'1.Poradie vramci sportov'!BT24/4+'2.Body vramci sportov'!BT24/4+'3.Body vramci krajiny'!BT24/4+'4.Poradie vramci krajiny'!BT24/4</f>
        <v>0</v>
      </c>
      <c r="BU24" s="243">
        <f>'1.Poradie vramci sportov'!BU24/4+'2.Body vramci sportov'!BU24/4+'3.Body vramci krajiny'!BU24/4+'4.Poradie vramci krajiny'!BU24/4</f>
        <v>0.20983162659611201</v>
      </c>
      <c r="BV24" s="243">
        <f>'1.Poradie vramci sportov'!BV24/4+'2.Body vramci sportov'!BV24/4+'3.Body vramci krajiny'!BV24/4+'4.Poradie vramci krajiny'!BV24/4</f>
        <v>0</v>
      </c>
      <c r="BW24" s="243">
        <f>'1.Poradie vramci sportov'!BW24/4+'2.Body vramci sportov'!BW24/4+'3.Body vramci krajiny'!BW24/4+'4.Poradie vramci krajiny'!BW24/4</f>
        <v>0</v>
      </c>
      <c r="BX24" s="243">
        <f>'1.Poradie vramci sportov'!BX24/4+'2.Body vramci sportov'!BX24/4+'3.Body vramci krajiny'!BX24/4+'4.Poradie vramci krajiny'!BX24/4</f>
        <v>8.727799971434691E-2</v>
      </c>
      <c r="BY24" s="243">
        <f>'1.Poradie vramci sportov'!BY24/4+'2.Body vramci sportov'!BY24/4+'3.Body vramci krajiny'!BY24/4+'4.Poradie vramci krajiny'!BY24/4</f>
        <v>0.75001804718398968</v>
      </c>
      <c r="BZ24" s="243">
        <f>'1.Poradie vramci sportov'!BZ24/4+'2.Body vramci sportov'!BZ24/4+'3.Body vramci krajiny'!BZ24/4+'4.Poradie vramci krajiny'!BZ24/4</f>
        <v>0.14110286796770075</v>
      </c>
      <c r="CA24" s="243">
        <f>'1.Poradie vramci sportov'!CA24/4+'2.Body vramci sportov'!CA24/4+'3.Body vramci krajiny'!CA24/4+'4.Poradie vramci krajiny'!CA24/4</f>
        <v>6.5651977426962757E-2</v>
      </c>
      <c r="CB24" s="243">
        <f>'1.Poradie vramci sportov'!CB24/4+'2.Body vramci sportov'!CB24/4+'3.Body vramci krajiny'!CB24/4+'4.Poradie vramci krajiny'!CB24/4</f>
        <v>0.47722809044663861</v>
      </c>
      <c r="CC24" s="243">
        <f>'1.Poradie vramci sportov'!CC24/4+'2.Body vramci sportov'!CC24/4+'3.Body vramci krajiny'!CC24/4+'4.Poradie vramci krajiny'!CC24/4</f>
        <v>0.18229373284413239</v>
      </c>
      <c r="CD24" s="243">
        <f>'1.Poradie vramci sportov'!CD24/4+'2.Body vramci sportov'!CD24/4+'3.Body vramci krajiny'!CD24/4+'4.Poradie vramci krajiny'!CD24/4</f>
        <v>0.47807721305576728</v>
      </c>
      <c r="CE24" s="243">
        <f>'1.Poradie vramci sportov'!CE24/4+'2.Body vramci sportov'!CE24/4+'3.Body vramci krajiny'!CE24/4+'4.Poradie vramci krajiny'!CE24/4</f>
        <v>0.20533677732252925</v>
      </c>
      <c r="CF24" s="243">
        <f>'1.Poradie vramci sportov'!CF24/4+'2.Body vramci sportov'!CF24/4+'3.Body vramci krajiny'!CF24/4+'4.Poradie vramci krajiny'!CF24/4</f>
        <v>0.12326134497208166</v>
      </c>
      <c r="CG24" s="243">
        <f>'1.Poradie vramci sportov'!CG24/4+'2.Body vramci sportov'!CG24/4+'3.Body vramci krajiny'!CG24/4+'4.Poradie vramci krajiny'!CG24/4</f>
        <v>0.27312585733013395</v>
      </c>
      <c r="CH24" s="243">
        <f>'1.Poradie vramci sportov'!CH24/4+'2.Body vramci sportov'!CH24/4+'3.Body vramci krajiny'!CH24/4+'4.Poradie vramci krajiny'!CH24/4</f>
        <v>0.27734766042730558</v>
      </c>
      <c r="CI24" s="243">
        <f>'1.Poradie vramci sportov'!CI24/4+'2.Body vramci sportov'!CI24/4+'3.Body vramci krajiny'!CI24/4+'4.Poradie vramci krajiny'!CI24/4</f>
        <v>0.2330500790517466</v>
      </c>
      <c r="CJ24" s="243">
        <f>'1.Poradie vramci sportov'!CJ24/4+'2.Body vramci sportov'!CJ24/4+'3.Body vramci krajiny'!CJ24/4+'4.Poradie vramci krajiny'!CJ24/4</f>
        <v>0.19265199769253269</v>
      </c>
      <c r="CK24" s="243">
        <f>'1.Poradie vramci sportov'!CK24/4+'2.Body vramci sportov'!CK24/4+'3.Body vramci krajiny'!CK24/4+'4.Poradie vramci krajiny'!CK24/4</f>
        <v>0.20246426414522237</v>
      </c>
      <c r="CL24" s="243">
        <f>'1.Poradie vramci sportov'!CL24/4+'2.Body vramci sportov'!CL24/4+'3.Body vramci krajiny'!CL24/4+'4.Poradie vramci krajiny'!CL24/4</f>
        <v>0.24258625900152428</v>
      </c>
      <c r="CM24" s="243">
        <f>'1.Poradie vramci sportov'!CM24/4+'2.Body vramci sportov'!CM24/4+'3.Body vramci krajiny'!CM24/4+'4.Poradie vramci krajiny'!CM24/4</f>
        <v>0.48510364323791744</v>
      </c>
      <c r="CN24" s="243">
        <f>'1.Poradie vramci sportov'!CN24/4+'2.Body vramci sportov'!CN24/4+'3.Body vramci krajiny'!CN24/4+'4.Poradie vramci krajiny'!CN24/4</f>
        <v>0.21855149953359199</v>
      </c>
      <c r="CO24" s="243">
        <f>'1.Poradie vramci sportov'!CO24/4+'2.Body vramci sportov'!CO24/4+'3.Body vramci krajiny'!CO24/4+'4.Poradie vramci krajiny'!CO24/4</f>
        <v>0.29041278754359068</v>
      </c>
      <c r="CP24" s="243">
        <f>'1.Poradie vramci sportov'!CP24/4+'2.Body vramci sportov'!CP24/4+'3.Body vramci krajiny'!CP24/4+'4.Poradie vramci krajiny'!CP24/4</f>
        <v>0</v>
      </c>
      <c r="CQ24" s="243">
        <f>'1.Poradie vramci sportov'!CQ24/4+'2.Body vramci sportov'!CQ24/4+'3.Body vramci krajiny'!CQ24/4+'4.Poradie vramci krajiny'!CQ24/4</f>
        <v>0.4618809777463308</v>
      </c>
      <c r="CR24" s="243">
        <f>'1.Poradie vramci sportov'!CR24/4+'2.Body vramci sportov'!CR24/4+'3.Body vramci krajiny'!CR24/4+'4.Poradie vramci krajiny'!CR24/4</f>
        <v>0.57260814745243915</v>
      </c>
      <c r="CS24" s="243">
        <f>'1.Poradie vramci sportov'!CS24/4+'2.Body vramci sportov'!CS24/4+'3.Body vramci krajiny'!CS24/4+'4.Poradie vramci krajiny'!CS24/4</f>
        <v>0.16223834718595095</v>
      </c>
      <c r="CT24" s="243">
        <f>'1.Poradie vramci sportov'!CT24/4+'2.Body vramci sportov'!CT24/4+'3.Body vramci krajiny'!CT24/4+'4.Poradie vramci krajiny'!CT24/4</f>
        <v>0.21839120043926197</v>
      </c>
      <c r="CU24" s="243">
        <f>'1.Poradie vramci sportov'!CU24/4+'2.Body vramci sportov'!CU24/4+'3.Body vramci krajiny'!CU24/4+'4.Poradie vramci krajiny'!CU24/4</f>
        <v>0</v>
      </c>
      <c r="CV24" s="243">
        <f>'1.Poradie vramci sportov'!CV24/4+'2.Body vramci sportov'!CV24/4+'3.Body vramci krajiny'!CV24/4+'4.Poradie vramci krajiny'!CV24/4</f>
        <v>0.75205336848949078</v>
      </c>
      <c r="CW24" s="243">
        <f>'1.Poradie vramci sportov'!CW24/4+'2.Body vramci sportov'!CW24/4+'3.Body vramci krajiny'!CW24/4+'4.Poradie vramci krajiny'!CW24/4</f>
        <v>0.30725660283004314</v>
      </c>
      <c r="CX24" s="243">
        <f>'1.Poradie vramci sportov'!CX24/4+'2.Body vramci sportov'!CX24/4+'3.Body vramci krajiny'!CX24/4+'4.Poradie vramci krajiny'!CX24/4</f>
        <v>0.20602789169368801</v>
      </c>
      <c r="CY24" s="243">
        <f>'1.Poradie vramci sportov'!CY24/4+'2.Body vramci sportov'!CY24/4+'3.Body vramci krajiny'!CY24/4+'4.Poradie vramci krajiny'!CY24/4</f>
        <v>0.65472321589125482</v>
      </c>
      <c r="CZ24" s="243">
        <f>'1.Poradie vramci sportov'!CZ24/4+'2.Body vramci sportov'!CZ24/4+'3.Body vramci krajiny'!CZ24/4+'4.Poradie vramci krajiny'!CZ24/4</f>
        <v>0.16662871957966077</v>
      </c>
      <c r="DA24" s="243">
        <f>'1.Poradie vramci sportov'!DA24/4+'2.Body vramci sportov'!DA24/4+'3.Body vramci krajiny'!DA24/4+'4.Poradie vramci krajiny'!DA24/4</f>
        <v>0.29322744979185489</v>
      </c>
      <c r="DB24" s="243">
        <f>'1.Poradie vramci sportov'!DB24/4+'2.Body vramci sportov'!DB24/4+'3.Body vramci krajiny'!DB24/4+'4.Poradie vramci krajiny'!DB24/4</f>
        <v>0.35614436052178927</v>
      </c>
      <c r="DC24" s="243">
        <f>'1.Poradie vramci sportov'!DC24/4+'2.Body vramci sportov'!DC24/4+'3.Body vramci krajiny'!DC24/4+'4.Poradie vramci krajiny'!DC24/4</f>
        <v>0.15566522283655568</v>
      </c>
      <c r="DD24" s="243">
        <f>'1.Poradie vramci sportov'!DD24/4+'2.Body vramci sportov'!DD24/4+'3.Body vramci krajiny'!DD24/4+'4.Poradie vramci krajiny'!DD24/4</f>
        <v>0.16473997200855925</v>
      </c>
      <c r="DE24" s="243">
        <f>'1.Poradie vramci sportov'!DE24/4+'2.Body vramci sportov'!DE24/4+'3.Body vramci krajiny'!DE24/4+'4.Poradie vramci krajiny'!DE24/4</f>
        <v>0.28914258463191456</v>
      </c>
      <c r="DF24" s="243">
        <f>'1.Poradie vramci sportov'!DF24/4+'2.Body vramci sportov'!DF24/4+'3.Body vramci krajiny'!DF24/4+'4.Poradie vramci krajiny'!DF24/4</f>
        <v>0.35811038893306185</v>
      </c>
      <c r="DG24" s="243">
        <f>'1.Poradie vramci sportov'!DG24/4+'2.Body vramci sportov'!DG24/4+'3.Body vramci krajiny'!DG24/4+'4.Poradie vramci krajiny'!DG24/4</f>
        <v>0.26630803407800802</v>
      </c>
      <c r="DH24" s="243">
        <f>'1.Poradie vramci sportov'!DH24/4+'2.Body vramci sportov'!DH24/4+'3.Body vramci krajiny'!DH24/4+'4.Poradie vramci krajiny'!DH24/4</f>
        <v>0.62752593304813753</v>
      </c>
      <c r="DI24" s="243">
        <f>'1.Poradie vramci sportov'!DI24/4+'2.Body vramci sportov'!DI24/4+'3.Body vramci krajiny'!DI24/4+'4.Poradie vramci krajiny'!DI24/4</f>
        <v>0.14903088708260712</v>
      </c>
      <c r="DJ24" s="417"/>
      <c r="DK24" s="418">
        <f t="shared" si="0"/>
        <v>31.147349792027551</v>
      </c>
    </row>
    <row r="25" spans="1:115" ht="14.25" customHeight="1" x14ac:dyDescent="0.25">
      <c r="A25" s="238" t="s">
        <v>27</v>
      </c>
      <c r="B25" s="243">
        <f>'1.Poradie vramci sportov'!B25/4+'2.Body vramci sportov'!B25/4+'3.Body vramci krajiny'!B25/4+'4.Poradie vramci krajiny'!B25/4</f>
        <v>0.20077775086772745</v>
      </c>
      <c r="C25" s="243">
        <f>'1.Poradie vramci sportov'!C25/4+'2.Body vramci sportov'!C25/4+'3.Body vramci krajiny'!C25/4+'4.Poradie vramci krajiny'!C25/4</f>
        <v>0</v>
      </c>
      <c r="D25" s="243">
        <f>'1.Poradie vramci sportov'!D25/4+'2.Body vramci sportov'!D25/4+'3.Body vramci krajiny'!D25/4+'4.Poradie vramci krajiny'!D25/4</f>
        <v>0.28401187028447855</v>
      </c>
      <c r="E25" s="243">
        <f>'1.Poradie vramci sportov'!E25/4+'2.Body vramci sportov'!E25/4+'3.Body vramci krajiny'!E25/4+'4.Poradie vramci krajiny'!E25/4</f>
        <v>0.17537512164030478</v>
      </c>
      <c r="F25" s="243">
        <f>'1.Poradie vramci sportov'!F25/4+'2.Body vramci sportov'!F25/4+'3.Body vramci krajiny'!F25/4+'4.Poradie vramci krajiny'!F25/4</f>
        <v>0.12338388305069574</v>
      </c>
      <c r="G25" s="243">
        <f>'1.Poradie vramci sportov'!G25/4+'2.Body vramci sportov'!G25/4+'3.Body vramci krajiny'!G25/4+'4.Poradie vramci krajiny'!G25/4</f>
        <v>0.3079187930216315</v>
      </c>
      <c r="H25" s="243">
        <f>'1.Poradie vramci sportov'!H25/4+'2.Body vramci sportov'!H25/4+'3.Body vramci krajiny'!H25/4+'4.Poradie vramci krajiny'!H25/4</f>
        <v>0.18771175684879693</v>
      </c>
      <c r="I25" s="243">
        <f>'1.Poradie vramci sportov'!I25/4+'2.Body vramci sportov'!I25/4+'3.Body vramci krajiny'!I25/4+'4.Poradie vramci krajiny'!I25/4</f>
        <v>0.14140302784058295</v>
      </c>
      <c r="J25" s="243">
        <f>'1.Poradie vramci sportov'!J25/4+'2.Body vramci sportov'!J25/4+'3.Body vramci krajiny'!J25/4+'4.Poradie vramci krajiny'!J25/4</f>
        <v>0.19756732659236653</v>
      </c>
      <c r="K25" s="243">
        <f>'1.Poradie vramci sportov'!K25/4+'2.Body vramci sportov'!K25/4+'3.Body vramci krajiny'!K25/4+'4.Poradie vramci krajiny'!K25/4</f>
        <v>0</v>
      </c>
      <c r="L25" s="243">
        <f>'1.Poradie vramci sportov'!L25/4+'2.Body vramci sportov'!L25/4+'3.Body vramci krajiny'!L25/4+'4.Poradie vramci krajiny'!L25/4</f>
        <v>0.22357253112114889</v>
      </c>
      <c r="M25" s="243">
        <f>'1.Poradie vramci sportov'!M25/4+'2.Body vramci sportov'!M25/4+'3.Body vramci krajiny'!M25/4+'4.Poradie vramci krajiny'!M25/4</f>
        <v>0.13287795304685798</v>
      </c>
      <c r="N25" s="243">
        <f>'1.Poradie vramci sportov'!N25/4+'2.Body vramci sportov'!N25/4+'3.Body vramci krajiny'!N25/4+'4.Poradie vramci krajiny'!N25/4</f>
        <v>0</v>
      </c>
      <c r="O25" s="243">
        <f>'1.Poradie vramci sportov'!O25/4+'2.Body vramci sportov'!O25/4+'3.Body vramci krajiny'!O25/4+'4.Poradie vramci krajiny'!O25/4</f>
        <v>0.19108954822783353</v>
      </c>
      <c r="P25" s="243">
        <f>'1.Poradie vramci sportov'!P25/4+'2.Body vramci sportov'!P25/4+'3.Body vramci krajiny'!P25/4+'4.Poradie vramci krajiny'!P25/4</f>
        <v>5.6969189916478404E-2</v>
      </c>
      <c r="Q25" s="243">
        <f>'1.Poradie vramci sportov'!Q25/4+'2.Body vramci sportov'!Q25/4+'3.Body vramci krajiny'!Q25/4+'4.Poradie vramci krajiny'!Q25/4</f>
        <v>0</v>
      </c>
      <c r="R25" s="243">
        <f>'1.Poradie vramci sportov'!R25/4+'2.Body vramci sportov'!R25/4+'3.Body vramci krajiny'!R25/4+'4.Poradie vramci krajiny'!R25/4</f>
        <v>0.13925322156545111</v>
      </c>
      <c r="S25" s="243">
        <f>'1.Poradie vramci sportov'!S25/4+'2.Body vramci sportov'!S25/4+'3.Body vramci krajiny'!S25/4+'4.Poradie vramci krajiny'!S25/4</f>
        <v>0</v>
      </c>
      <c r="T25" s="243">
        <f>'1.Poradie vramci sportov'!T25/4+'2.Body vramci sportov'!T25/4+'3.Body vramci krajiny'!T25/4+'4.Poradie vramci krajiny'!T25/4</f>
        <v>0.12760920265575618</v>
      </c>
      <c r="U25" s="243">
        <f>'1.Poradie vramci sportov'!U25/4+'2.Body vramci sportov'!U25/4+'3.Body vramci krajiny'!U25/4+'4.Poradie vramci krajiny'!U25/4</f>
        <v>0.33390055422025156</v>
      </c>
      <c r="V25" s="243">
        <f>'1.Poradie vramci sportov'!V25/4+'2.Body vramci sportov'!V25/4+'3.Body vramci krajiny'!V25/4+'4.Poradie vramci krajiny'!V25/4</f>
        <v>0.22218821959401</v>
      </c>
      <c r="W25" s="243">
        <f>'1.Poradie vramci sportov'!W25/4+'2.Body vramci sportov'!W25/4+'3.Body vramci krajiny'!W25/4+'4.Poradie vramci krajiny'!W25/4</f>
        <v>0.30429739690076663</v>
      </c>
      <c r="X25" s="243">
        <f>'1.Poradie vramci sportov'!X25/4+'2.Body vramci sportov'!X25/4+'3.Body vramci krajiny'!X25/4+'4.Poradie vramci krajiny'!X25/4</f>
        <v>0</v>
      </c>
      <c r="Y25" s="243">
        <f>'1.Poradie vramci sportov'!Y25/4+'2.Body vramci sportov'!Y25/4+'3.Body vramci krajiny'!Y25/4+'4.Poradie vramci krajiny'!Y25/4</f>
        <v>7.7081126291540306E-2</v>
      </c>
      <c r="Z25" s="243">
        <f>'1.Poradie vramci sportov'!Z25/4+'2.Body vramci sportov'!Z25/4+'3.Body vramci krajiny'!Z25/4+'4.Poradie vramci krajiny'!Z25/4</f>
        <v>0.42291531616494837</v>
      </c>
      <c r="AA25" s="243">
        <f>'1.Poradie vramci sportov'!AA25/4+'2.Body vramci sportov'!AA25/4+'3.Body vramci krajiny'!AA25/4+'4.Poradie vramci krajiny'!AA25/4</f>
        <v>0.29425267368783337</v>
      </c>
      <c r="AB25" s="243">
        <f>'1.Poradie vramci sportov'!AB25/4+'2.Body vramci sportov'!AB25/4+'3.Body vramci krajiny'!AB25/4+'4.Poradie vramci krajiny'!AB25/4</f>
        <v>0</v>
      </c>
      <c r="AC25" s="243">
        <f>'1.Poradie vramci sportov'!AC25/4+'2.Body vramci sportov'!AC25/4+'3.Body vramci krajiny'!AC25/4+'4.Poradie vramci krajiny'!AC25/4</f>
        <v>0.26808414184134038</v>
      </c>
      <c r="AD25" s="243">
        <f>'1.Poradie vramci sportov'!AD25/4+'2.Body vramci sportov'!AD25/4+'3.Body vramci krajiny'!AD25/4+'4.Poradie vramci krajiny'!AD25/4</f>
        <v>0.1453364395703412</v>
      </c>
      <c r="AE25" s="243">
        <f>'1.Poradie vramci sportov'!AE25/4+'2.Body vramci sportov'!AE25/4+'3.Body vramci krajiny'!AE25/4+'4.Poradie vramci krajiny'!AE25/4</f>
        <v>0.18771631076382772</v>
      </c>
      <c r="AF25" s="243">
        <f>'1.Poradie vramci sportov'!AF25/4+'2.Body vramci sportov'!AF25/4+'3.Body vramci krajiny'!AF25/4+'4.Poradie vramci krajiny'!AF25/4</f>
        <v>0.21578807038144682</v>
      </c>
      <c r="AG25" s="243">
        <f>'1.Poradie vramci sportov'!AG25/4+'2.Body vramci sportov'!AG25/4+'3.Body vramci krajiny'!AG25/4+'4.Poradie vramci krajiny'!AG25/4</f>
        <v>0</v>
      </c>
      <c r="AH25" s="243">
        <f>'1.Poradie vramci sportov'!AH25/4+'2.Body vramci sportov'!AH25/4+'3.Body vramci krajiny'!AH25/4+'4.Poradie vramci krajiny'!AH25/4</f>
        <v>0</v>
      </c>
      <c r="AI25" s="243">
        <f>'1.Poradie vramci sportov'!AI25/4+'2.Body vramci sportov'!AI25/4+'3.Body vramci krajiny'!AI25/4+'4.Poradie vramci krajiny'!AI25/4</f>
        <v>0.22333615800241133</v>
      </c>
      <c r="AJ25" s="243">
        <f>'1.Poradie vramci sportov'!AJ25/4+'2.Body vramci sportov'!AJ25/4+'3.Body vramci krajiny'!AJ25/4+'4.Poradie vramci krajiny'!AJ25/4</f>
        <v>0.17375268113229214</v>
      </c>
      <c r="AK25" s="243">
        <f>'1.Poradie vramci sportov'!AK25/4+'2.Body vramci sportov'!AK25/4+'3.Body vramci krajiny'!AK25/4+'4.Poradie vramci krajiny'!AK25/4</f>
        <v>0.1520708323318832</v>
      </c>
      <c r="AL25" s="243">
        <f>'1.Poradie vramci sportov'!AL25/4+'2.Body vramci sportov'!AL25/4+'3.Body vramci krajiny'!AL25/4+'4.Poradie vramci krajiny'!AL25/4</f>
        <v>0.25689922584395175</v>
      </c>
      <c r="AM25" s="243">
        <f>'1.Poradie vramci sportov'!AM25/4+'2.Body vramci sportov'!AM25/4+'3.Body vramci krajiny'!AM25/4+'4.Poradie vramci krajiny'!AM25/4</f>
        <v>0</v>
      </c>
      <c r="AN25" s="243">
        <f>'1.Poradie vramci sportov'!AN25/4+'2.Body vramci sportov'!AN25/4+'3.Body vramci krajiny'!AN25/4+'4.Poradie vramci krajiny'!AN25/4</f>
        <v>0</v>
      </c>
      <c r="AO25" s="243">
        <f>'1.Poradie vramci sportov'!AO25/4+'2.Body vramci sportov'!AO25/4+'3.Body vramci krajiny'!AO25/4+'4.Poradie vramci krajiny'!AO25/4</f>
        <v>9.5589937152241511E-2</v>
      </c>
      <c r="AP25" s="243">
        <f>'1.Poradie vramci sportov'!AP25/4+'2.Body vramci sportov'!AP25/4+'3.Body vramci krajiny'!AP25/4+'4.Poradie vramci krajiny'!AP25/4</f>
        <v>0.24393556505722633</v>
      </c>
      <c r="AQ25" s="243">
        <f>'1.Poradie vramci sportov'!AQ25/4+'2.Body vramci sportov'!AQ25/4+'3.Body vramci krajiny'!AQ25/4+'4.Poradie vramci krajiny'!AQ25/4</f>
        <v>0</v>
      </c>
      <c r="AR25" s="243">
        <f>'1.Poradie vramci sportov'!AR25/4+'2.Body vramci sportov'!AR25/4+'3.Body vramci krajiny'!AR25/4+'4.Poradie vramci krajiny'!AR25/4</f>
        <v>7.2492799445085881E-2</v>
      </c>
      <c r="AS25" s="243">
        <f>'1.Poradie vramci sportov'!AS25/4+'2.Body vramci sportov'!AS25/4+'3.Body vramci krajiny'!AS25/4+'4.Poradie vramci krajiny'!AS25/4</f>
        <v>0.70659732233099359</v>
      </c>
      <c r="AT25" s="243">
        <f>'1.Poradie vramci sportov'!AT25/4+'2.Body vramci sportov'!AT25/4+'3.Body vramci krajiny'!AT25/4+'4.Poradie vramci krajiny'!AT25/4</f>
        <v>0.17936904511444252</v>
      </c>
      <c r="AU25" s="243">
        <f>'1.Poradie vramci sportov'!AU25/4+'2.Body vramci sportov'!AU25/4+'3.Body vramci krajiny'!AU25/4+'4.Poradie vramci krajiny'!AU25/4</f>
        <v>0</v>
      </c>
      <c r="AV25" s="243">
        <f>'1.Poradie vramci sportov'!AV25/4+'2.Body vramci sportov'!AV25/4+'3.Body vramci krajiny'!AV25/4+'4.Poradie vramci krajiny'!AV25/4</f>
        <v>0.29672029806057432</v>
      </c>
      <c r="AW25" s="243">
        <f>'1.Poradie vramci sportov'!AW25/4+'2.Body vramci sportov'!AW25/4+'3.Body vramci krajiny'!AW25/4+'4.Poradie vramci krajiny'!AW25/4</f>
        <v>0.15993963049944998</v>
      </c>
      <c r="AX25" s="243">
        <f>'1.Poradie vramci sportov'!AX25/4+'2.Body vramci sportov'!AX25/4+'3.Body vramci krajiny'!AX25/4+'4.Poradie vramci krajiny'!AX25/4</f>
        <v>0.14835617002128093</v>
      </c>
      <c r="AY25" s="243">
        <f>'1.Poradie vramci sportov'!AY25/4+'2.Body vramci sportov'!AY25/4+'3.Body vramci krajiny'!AY25/4+'4.Poradie vramci krajiny'!AY25/4</f>
        <v>0.11573853789202214</v>
      </c>
      <c r="AZ25" s="243">
        <f>'1.Poradie vramci sportov'!AZ25/4+'2.Body vramci sportov'!AZ25/4+'3.Body vramci krajiny'!AZ25/4+'4.Poradie vramci krajiny'!AZ25/4</f>
        <v>0</v>
      </c>
      <c r="BA25" s="243">
        <f>'1.Poradie vramci sportov'!BA25/4+'2.Body vramci sportov'!BA25/4+'3.Body vramci krajiny'!BA25/4+'4.Poradie vramci krajiny'!BA25/4</f>
        <v>0.1564737805087606</v>
      </c>
      <c r="BB25" s="243">
        <f>'1.Poradie vramci sportov'!BB25/4+'2.Body vramci sportov'!BB25/4+'3.Body vramci krajiny'!BB25/4+'4.Poradie vramci krajiny'!BB25/4</f>
        <v>0</v>
      </c>
      <c r="BC25" s="243">
        <f>'1.Poradie vramci sportov'!BC25/4+'2.Body vramci sportov'!BC25/4+'3.Body vramci krajiny'!BC25/4+'4.Poradie vramci krajiny'!BC25/4</f>
        <v>0.19576672163000866</v>
      </c>
      <c r="BD25" s="243">
        <f>'1.Poradie vramci sportov'!BD25/4+'2.Body vramci sportov'!BD25/4+'3.Body vramci krajiny'!BD25/4+'4.Poradie vramci krajiny'!BD25/4</f>
        <v>0</v>
      </c>
      <c r="BE25" s="243">
        <f>'1.Poradie vramci sportov'!BE25/4+'2.Body vramci sportov'!BE25/4+'3.Body vramci krajiny'!BE25/4+'4.Poradie vramci krajiny'!BE25/4</f>
        <v>0.20282841639889243</v>
      </c>
      <c r="BF25" s="243">
        <f>'1.Poradie vramci sportov'!BF25/4+'2.Body vramci sportov'!BF25/4+'3.Body vramci krajiny'!BF25/4+'4.Poradie vramci krajiny'!BF25/4</f>
        <v>9.7281168779688315E-2</v>
      </c>
      <c r="BG25" s="243">
        <f>'1.Poradie vramci sportov'!BG25/4+'2.Body vramci sportov'!BG25/4+'3.Body vramci krajiny'!BG25/4+'4.Poradie vramci krajiny'!BG25/4</f>
        <v>0</v>
      </c>
      <c r="BH25" s="243">
        <f>'1.Poradie vramci sportov'!BH25/4+'2.Body vramci sportov'!BH25/4+'3.Body vramci krajiny'!BH25/4+'4.Poradie vramci krajiny'!BH25/4</f>
        <v>5.929518369228523E-2</v>
      </c>
      <c r="BI25" s="243">
        <f>'1.Poradie vramci sportov'!BI25/4+'2.Body vramci sportov'!BI25/4+'3.Body vramci krajiny'!BI25/4+'4.Poradie vramci krajiny'!BI25/4</f>
        <v>0.22991345538895375</v>
      </c>
      <c r="BJ25" s="243">
        <f>'1.Poradie vramci sportov'!BJ25/4+'2.Body vramci sportov'!BJ25/4+'3.Body vramci krajiny'!BJ25/4+'4.Poradie vramci krajiny'!BJ25/4</f>
        <v>0</v>
      </c>
      <c r="BK25" s="243">
        <f>'1.Poradie vramci sportov'!BK25/4+'2.Body vramci sportov'!BK25/4+'3.Body vramci krajiny'!BK25/4+'4.Poradie vramci krajiny'!BK25/4</f>
        <v>0</v>
      </c>
      <c r="BL25" s="243">
        <f>'1.Poradie vramci sportov'!BL25/4+'2.Body vramci sportov'!BL25/4+'3.Body vramci krajiny'!BL25/4+'4.Poradie vramci krajiny'!BL25/4</f>
        <v>0.37714108483378367</v>
      </c>
      <c r="BM25" s="243">
        <f>'1.Poradie vramci sportov'!BM25/4+'2.Body vramci sportov'!BM25/4+'3.Body vramci krajiny'!BM25/4+'4.Poradie vramci krajiny'!BM25/4</f>
        <v>0</v>
      </c>
      <c r="BN25" s="243">
        <f>'1.Poradie vramci sportov'!BN25/4+'2.Body vramci sportov'!BN25/4+'3.Body vramci krajiny'!BN25/4+'4.Poradie vramci krajiny'!BN25/4</f>
        <v>0</v>
      </c>
      <c r="BO25" s="243">
        <f>'1.Poradie vramci sportov'!BO25/4+'2.Body vramci sportov'!BO25/4+'3.Body vramci krajiny'!BO25/4+'4.Poradie vramci krajiny'!BO25/4</f>
        <v>0.22741592278144826</v>
      </c>
      <c r="BP25" s="243">
        <f>'1.Poradie vramci sportov'!BP25/4+'2.Body vramci sportov'!BP25/4+'3.Body vramci krajiny'!BP25/4+'4.Poradie vramci krajiny'!BP25/4</f>
        <v>0.12275365709874159</v>
      </c>
      <c r="BQ25" s="243">
        <f>'1.Poradie vramci sportov'!BQ25/4+'2.Body vramci sportov'!BQ25/4+'3.Body vramci krajiny'!BQ25/4+'4.Poradie vramci krajiny'!BQ25/4</f>
        <v>0.17156072566715191</v>
      </c>
      <c r="BR25" s="243">
        <f>'1.Poradie vramci sportov'!BR25/4+'2.Body vramci sportov'!BR25/4+'3.Body vramci krajiny'!BR25/4+'4.Poradie vramci krajiny'!BR25/4</f>
        <v>6.8280888539958562E-2</v>
      </c>
      <c r="BS25" s="243">
        <f>'1.Poradie vramci sportov'!BS25/4+'2.Body vramci sportov'!BS25/4+'3.Body vramci krajiny'!BS25/4+'4.Poradie vramci krajiny'!BS25/4</f>
        <v>0.42834261214141112</v>
      </c>
      <c r="BT25" s="243">
        <f>'1.Poradie vramci sportov'!BT25/4+'2.Body vramci sportov'!BT25/4+'3.Body vramci krajiny'!BT25/4+'4.Poradie vramci krajiny'!BT25/4</f>
        <v>0</v>
      </c>
      <c r="BU25" s="243">
        <f>'1.Poradie vramci sportov'!BU25/4+'2.Body vramci sportov'!BU25/4+'3.Body vramci krajiny'!BU25/4+'4.Poradie vramci krajiny'!BU25/4</f>
        <v>0.11057841511575972</v>
      </c>
      <c r="BV25" s="243">
        <f>'1.Poradie vramci sportov'!BV25/4+'2.Body vramci sportov'!BV25/4+'3.Body vramci krajiny'!BV25/4+'4.Poradie vramci krajiny'!BV25/4</f>
        <v>0</v>
      </c>
      <c r="BW25" s="243">
        <f>'1.Poradie vramci sportov'!BW25/4+'2.Body vramci sportov'!BW25/4+'3.Body vramci krajiny'!BW25/4+'4.Poradie vramci krajiny'!BW25/4</f>
        <v>0</v>
      </c>
      <c r="BX25" s="243">
        <f>'1.Poradie vramci sportov'!BX25/4+'2.Body vramci sportov'!BX25/4+'3.Body vramci krajiny'!BX25/4+'4.Poradie vramci krajiny'!BX25/4</f>
        <v>0</v>
      </c>
      <c r="BY25" s="243">
        <f>'1.Poradie vramci sportov'!BY25/4+'2.Body vramci sportov'!BY25/4+'3.Body vramci krajiny'!BY25/4+'4.Poradie vramci krajiny'!BY25/4</f>
        <v>0.22580369698529446</v>
      </c>
      <c r="BZ25" s="243">
        <f>'1.Poradie vramci sportov'!BZ25/4+'2.Body vramci sportov'!BZ25/4+'3.Body vramci krajiny'!BZ25/4+'4.Poradie vramci krajiny'!BZ25/4</f>
        <v>0.14880557716495069</v>
      </c>
      <c r="CA25" s="243">
        <f>'1.Poradie vramci sportov'!CA25/4+'2.Body vramci sportov'!CA25/4+'3.Body vramci krajiny'!CA25/4+'4.Poradie vramci krajiny'!CA25/4</f>
        <v>0</v>
      </c>
      <c r="CB25" s="243">
        <f>'1.Poradie vramci sportov'!CB25/4+'2.Body vramci sportov'!CB25/4+'3.Body vramci krajiny'!CB25/4+'4.Poradie vramci krajiny'!CB25/4</f>
        <v>0.19827305910843757</v>
      </c>
      <c r="CC25" s="243">
        <f>'1.Poradie vramci sportov'!CC25/4+'2.Body vramci sportov'!CC25/4+'3.Body vramci krajiny'!CC25/4+'4.Poradie vramci krajiny'!CC25/4</f>
        <v>0</v>
      </c>
      <c r="CD25" s="243">
        <f>'1.Poradie vramci sportov'!CD25/4+'2.Body vramci sportov'!CD25/4+'3.Body vramci krajiny'!CD25/4+'4.Poradie vramci krajiny'!CD25/4</f>
        <v>0</v>
      </c>
      <c r="CE25" s="243">
        <f>'1.Poradie vramci sportov'!CE25/4+'2.Body vramci sportov'!CE25/4+'3.Body vramci krajiny'!CE25/4+'4.Poradie vramci krajiny'!CE25/4</f>
        <v>0.25380606083566765</v>
      </c>
      <c r="CF25" s="243">
        <f>'1.Poradie vramci sportov'!CF25/4+'2.Body vramci sportov'!CF25/4+'3.Body vramci krajiny'!CF25/4+'4.Poradie vramci krajiny'!CF25/4</f>
        <v>0.1198254045292164</v>
      </c>
      <c r="CG25" s="243">
        <f>'1.Poradie vramci sportov'!CG25/4+'2.Body vramci sportov'!CG25/4+'3.Body vramci krajiny'!CG25/4+'4.Poradie vramci krajiny'!CG25/4</f>
        <v>0.94655387868883978</v>
      </c>
      <c r="CH25" s="243">
        <f>'1.Poradie vramci sportov'!CH25/4+'2.Body vramci sportov'!CH25/4+'3.Body vramci krajiny'!CH25/4+'4.Poradie vramci krajiny'!CH25/4</f>
        <v>0.26024912822416246</v>
      </c>
      <c r="CI25" s="243">
        <f>'1.Poradie vramci sportov'!CI25/4+'2.Body vramci sportov'!CI25/4+'3.Body vramci krajiny'!CI25/4+'4.Poradie vramci krajiny'!CI25/4</f>
        <v>0</v>
      </c>
      <c r="CJ25" s="243">
        <f>'1.Poradie vramci sportov'!CJ25/4+'2.Body vramci sportov'!CJ25/4+'3.Body vramci krajiny'!CJ25/4+'4.Poradie vramci krajiny'!CJ25/4</f>
        <v>0</v>
      </c>
      <c r="CK25" s="243">
        <f>'1.Poradie vramci sportov'!CK25/4+'2.Body vramci sportov'!CK25/4+'3.Body vramci krajiny'!CK25/4+'4.Poradie vramci krajiny'!CK25/4</f>
        <v>0</v>
      </c>
      <c r="CL25" s="243">
        <f>'1.Poradie vramci sportov'!CL25/4+'2.Body vramci sportov'!CL25/4+'3.Body vramci krajiny'!CL25/4+'4.Poradie vramci krajiny'!CL25/4</f>
        <v>7.9247494853857972E-2</v>
      </c>
      <c r="CM25" s="243">
        <f>'1.Poradie vramci sportov'!CM25/4+'2.Body vramci sportov'!CM25/4+'3.Body vramci krajiny'!CM25/4+'4.Poradie vramci krajiny'!CM25/4</f>
        <v>0</v>
      </c>
      <c r="CN25" s="243">
        <f>'1.Poradie vramci sportov'!CN25/4+'2.Body vramci sportov'!CN25/4+'3.Body vramci krajiny'!CN25/4+'4.Poradie vramci krajiny'!CN25/4</f>
        <v>0</v>
      </c>
      <c r="CO25" s="243">
        <f>'1.Poradie vramci sportov'!CO25/4+'2.Body vramci sportov'!CO25/4+'3.Body vramci krajiny'!CO25/4+'4.Poradie vramci krajiny'!CO25/4</f>
        <v>0.1504059475866194</v>
      </c>
      <c r="CP25" s="243">
        <f>'1.Poradie vramci sportov'!CP25/4+'2.Body vramci sportov'!CP25/4+'3.Body vramci krajiny'!CP25/4+'4.Poradie vramci krajiny'!CP25/4</f>
        <v>0</v>
      </c>
      <c r="CQ25" s="243">
        <f>'1.Poradie vramci sportov'!CQ25/4+'2.Body vramci sportov'!CQ25/4+'3.Body vramci krajiny'!CQ25/4+'4.Poradie vramci krajiny'!CQ25/4</f>
        <v>0</v>
      </c>
      <c r="CR25" s="243">
        <f>'1.Poradie vramci sportov'!CR25/4+'2.Body vramci sportov'!CR25/4+'3.Body vramci krajiny'!CR25/4+'4.Poradie vramci krajiny'!CR25/4</f>
        <v>0.14988118134372125</v>
      </c>
      <c r="CS25" s="243">
        <f>'1.Poradie vramci sportov'!CS25/4+'2.Body vramci sportov'!CS25/4+'3.Body vramci krajiny'!CS25/4+'4.Poradie vramci krajiny'!CS25/4</f>
        <v>0.25836199792744807</v>
      </c>
      <c r="CT25" s="243">
        <f>'1.Poradie vramci sportov'!CT25/4+'2.Body vramci sportov'!CT25/4+'3.Body vramci krajiny'!CT25/4+'4.Poradie vramci krajiny'!CT25/4</f>
        <v>0.25761005309231289</v>
      </c>
      <c r="CU25" s="243">
        <f>'1.Poradie vramci sportov'!CU25/4+'2.Body vramci sportov'!CU25/4+'3.Body vramci krajiny'!CU25/4+'4.Poradie vramci krajiny'!CU25/4</f>
        <v>8.7367254426417448E-2</v>
      </c>
      <c r="CV25" s="243">
        <f>'1.Poradie vramci sportov'!CV25/4+'2.Body vramci sportov'!CV25/4+'3.Body vramci krajiny'!CV25/4+'4.Poradie vramci krajiny'!CV25/4</f>
        <v>0</v>
      </c>
      <c r="CW25" s="243">
        <f>'1.Poradie vramci sportov'!CW25/4+'2.Body vramci sportov'!CW25/4+'3.Body vramci krajiny'!CW25/4+'4.Poradie vramci krajiny'!CW25/4</f>
        <v>0.43277366568212183</v>
      </c>
      <c r="CX25" s="243">
        <f>'1.Poradie vramci sportov'!CX25/4+'2.Body vramci sportov'!CX25/4+'3.Body vramci krajiny'!CX25/4+'4.Poradie vramci krajiny'!CX25/4</f>
        <v>0</v>
      </c>
      <c r="CY25" s="243">
        <f>'1.Poradie vramci sportov'!CY25/4+'2.Body vramci sportov'!CY25/4+'3.Body vramci krajiny'!CY25/4+'4.Poradie vramci krajiny'!CY25/4</f>
        <v>0.19302339897056439</v>
      </c>
      <c r="CZ25" s="243">
        <f>'1.Poradie vramci sportov'!CZ25/4+'2.Body vramci sportov'!CZ25/4+'3.Body vramci krajiny'!CZ25/4+'4.Poradie vramci krajiny'!CZ25/4</f>
        <v>1.1010782315403223E-2</v>
      </c>
      <c r="DA25" s="243">
        <f>'1.Poradie vramci sportov'!DA25/4+'2.Body vramci sportov'!DA25/4+'3.Body vramci krajiny'!DA25/4+'4.Poradie vramci krajiny'!DA25/4</f>
        <v>0.22295138096597833</v>
      </c>
      <c r="DB25" s="243">
        <f>'1.Poradie vramci sportov'!DB25/4+'2.Body vramci sportov'!DB25/4+'3.Body vramci krajiny'!DB25/4+'4.Poradie vramci krajiny'!DB25/4</f>
        <v>0.23418707979289929</v>
      </c>
      <c r="DC25" s="243">
        <f>'1.Poradie vramci sportov'!DC25/4+'2.Body vramci sportov'!DC25/4+'3.Body vramci krajiny'!DC25/4+'4.Poradie vramci krajiny'!DC25/4</f>
        <v>0.2416648730904406</v>
      </c>
      <c r="DD25" s="243">
        <f>'1.Poradie vramci sportov'!DD25/4+'2.Body vramci sportov'!DD25/4+'3.Body vramci krajiny'!DD25/4+'4.Poradie vramci krajiny'!DD25/4</f>
        <v>0.12801771330277945</v>
      </c>
      <c r="DE25" s="243">
        <f>'1.Poradie vramci sportov'!DE25/4+'2.Body vramci sportov'!DE25/4+'3.Body vramci krajiny'!DE25/4+'4.Poradie vramci krajiny'!DE25/4</f>
        <v>7.8458132941323339E-2</v>
      </c>
      <c r="DF25" s="243">
        <f>'1.Poradie vramci sportov'!DF25/4+'2.Body vramci sportov'!DF25/4+'3.Body vramci krajiny'!DF25/4+'4.Poradie vramci krajiny'!DF25/4</f>
        <v>9.6389568499586548E-2</v>
      </c>
      <c r="DG25" s="243">
        <f>'1.Poradie vramci sportov'!DG25/4+'2.Body vramci sportov'!DG25/4+'3.Body vramci krajiny'!DG25/4+'4.Poradie vramci krajiny'!DG25/4</f>
        <v>6.9837672835473194E-2</v>
      </c>
      <c r="DH25" s="243">
        <f>'1.Poradie vramci sportov'!DH25/4+'2.Body vramci sportov'!DH25/4+'3.Body vramci krajiny'!DH25/4+'4.Poradie vramci krajiny'!DH25/4</f>
        <v>0</v>
      </c>
      <c r="DI25" s="243">
        <f>'1.Poradie vramci sportov'!DI25/4+'2.Body vramci sportov'!DI25/4+'3.Body vramci krajiny'!DI25/4+'4.Poradie vramci krajiny'!DI25/4</f>
        <v>0</v>
      </c>
      <c r="DJ25" s="417"/>
      <c r="DK25" s="418">
        <f t="shared" si="0"/>
        <v>15.078016664720634</v>
      </c>
    </row>
    <row r="26" spans="1:115" ht="14.25" customHeight="1" x14ac:dyDescent="0.25">
      <c r="A26" s="239" t="s">
        <v>28</v>
      </c>
      <c r="B26" s="243">
        <f>'1.Poradie vramci sportov'!B26/4+'2.Body vramci sportov'!B26/4+'3.Body vramci krajiny'!B26/4+'4.Poradie vramci krajiny'!B26/4</f>
        <v>0.24852186475295321</v>
      </c>
      <c r="C26" s="243">
        <f>'1.Poradie vramci sportov'!C26/4+'2.Body vramci sportov'!C26/4+'3.Body vramci krajiny'!C26/4+'4.Poradie vramci krajiny'!C26/4</f>
        <v>0.57298745762332581</v>
      </c>
      <c r="D26" s="243">
        <f>'1.Poradie vramci sportov'!D26/4+'2.Body vramci sportov'!D26/4+'3.Body vramci krajiny'!D26/4+'4.Poradie vramci krajiny'!D26/4</f>
        <v>0.27934543879659801</v>
      </c>
      <c r="E26" s="243">
        <f>'1.Poradie vramci sportov'!E26/4+'2.Body vramci sportov'!E26/4+'3.Body vramci krajiny'!E26/4+'4.Poradie vramci krajiny'!E26/4</f>
        <v>0.22835522519499896</v>
      </c>
      <c r="F26" s="243">
        <f>'1.Poradie vramci sportov'!F26/4+'2.Body vramci sportov'!F26/4+'3.Body vramci krajiny'!F26/4+'4.Poradie vramci krajiny'!F26/4</f>
        <v>0.12113517316604254</v>
      </c>
      <c r="G26" s="243">
        <f>'1.Poradie vramci sportov'!G26/4+'2.Body vramci sportov'!G26/4+'3.Body vramci krajiny'!G26/4+'4.Poradie vramci krajiny'!G26/4</f>
        <v>0.34328569831239886</v>
      </c>
      <c r="H26" s="243">
        <f>'1.Poradie vramci sportov'!H26/4+'2.Body vramci sportov'!H26/4+'3.Body vramci krajiny'!H26/4+'4.Poradie vramci krajiny'!H26/4</f>
        <v>0.25538613572316249</v>
      </c>
      <c r="I26" s="243">
        <f>'1.Poradie vramci sportov'!I26/4+'2.Body vramci sportov'!I26/4+'3.Body vramci krajiny'!I26/4+'4.Poradie vramci krajiny'!I26/4</f>
        <v>0.32175003309780931</v>
      </c>
      <c r="J26" s="243">
        <f>'1.Poradie vramci sportov'!J26/4+'2.Body vramci sportov'!J26/4+'3.Body vramci krajiny'!J26/4+'4.Poradie vramci krajiny'!J26/4</f>
        <v>0.26455663970994592</v>
      </c>
      <c r="K26" s="243">
        <f>'1.Poradie vramci sportov'!K26/4+'2.Body vramci sportov'!K26/4+'3.Body vramci krajiny'!K26/4+'4.Poradie vramci krajiny'!K26/4</f>
        <v>0.1013342459647114</v>
      </c>
      <c r="L26" s="243">
        <f>'1.Poradie vramci sportov'!L26/4+'2.Body vramci sportov'!L26/4+'3.Body vramci krajiny'!L26/4+'4.Poradie vramci krajiny'!L26/4</f>
        <v>0.28727679663232542</v>
      </c>
      <c r="M26" s="243">
        <f>'1.Poradie vramci sportov'!M26/4+'2.Body vramci sportov'!M26/4+'3.Body vramci krajiny'!M26/4+'4.Poradie vramci krajiny'!M26/4</f>
        <v>0.2992237846757817</v>
      </c>
      <c r="N26" s="243">
        <f>'1.Poradie vramci sportov'!N26/4+'2.Body vramci sportov'!N26/4+'3.Body vramci krajiny'!N26/4+'4.Poradie vramci krajiny'!N26/4</f>
        <v>0.14532216258517383</v>
      </c>
      <c r="O26" s="243">
        <f>'1.Poradie vramci sportov'!O26/4+'2.Body vramci sportov'!O26/4+'3.Body vramci krajiny'!O26/4+'4.Poradie vramci krajiny'!O26/4</f>
        <v>0.12823775859081055</v>
      </c>
      <c r="P26" s="243">
        <f>'1.Poradie vramci sportov'!P26/4+'2.Body vramci sportov'!P26/4+'3.Body vramci krajiny'!P26/4+'4.Poradie vramci krajiny'!P26/4</f>
        <v>0.27291877998569242</v>
      </c>
      <c r="Q26" s="243">
        <f>'1.Poradie vramci sportov'!Q26/4+'2.Body vramci sportov'!Q26/4+'3.Body vramci krajiny'!Q26/4+'4.Poradie vramci krajiny'!Q26/4</f>
        <v>0.47103305266174073</v>
      </c>
      <c r="R26" s="243">
        <f>'1.Poradie vramci sportov'!R26/4+'2.Body vramci sportov'!R26/4+'3.Body vramci krajiny'!R26/4+'4.Poradie vramci krajiny'!R26/4</f>
        <v>0.57428809869116937</v>
      </c>
      <c r="S26" s="243">
        <f>'1.Poradie vramci sportov'!S26/4+'2.Body vramci sportov'!S26/4+'3.Body vramci krajiny'!S26/4+'4.Poradie vramci krajiny'!S26/4</f>
        <v>0.24127501937801427</v>
      </c>
      <c r="T26" s="243">
        <f>'1.Poradie vramci sportov'!T26/4+'2.Body vramci sportov'!T26/4+'3.Body vramci krajiny'!T26/4+'4.Poradie vramci krajiny'!T26/4</f>
        <v>0.20669808395838712</v>
      </c>
      <c r="U26" s="243">
        <f>'1.Poradie vramci sportov'!U26/4+'2.Body vramci sportov'!U26/4+'3.Body vramci krajiny'!U26/4+'4.Poradie vramci krajiny'!U26/4</f>
        <v>0.28744240341263455</v>
      </c>
      <c r="V26" s="243">
        <f>'1.Poradie vramci sportov'!V26/4+'2.Body vramci sportov'!V26/4+'3.Body vramci krajiny'!V26/4+'4.Poradie vramci krajiny'!V26/4</f>
        <v>0.2463543443297255</v>
      </c>
      <c r="W26" s="243">
        <f>'1.Poradie vramci sportov'!W26/4+'2.Body vramci sportov'!W26/4+'3.Body vramci krajiny'!W26/4+'4.Poradie vramci krajiny'!W26/4</f>
        <v>0.24228961719084438</v>
      </c>
      <c r="X26" s="243">
        <f>'1.Poradie vramci sportov'!X26/4+'2.Body vramci sportov'!X26/4+'3.Body vramci krajiny'!X26/4+'4.Poradie vramci krajiny'!X26/4</f>
        <v>0</v>
      </c>
      <c r="Y26" s="243">
        <f>'1.Poradie vramci sportov'!Y26/4+'2.Body vramci sportov'!Y26/4+'3.Body vramci krajiny'!Y26/4+'4.Poradie vramci krajiny'!Y26/4</f>
        <v>0.17205342117821051</v>
      </c>
      <c r="Z26" s="243">
        <f>'1.Poradie vramci sportov'!Z26/4+'2.Body vramci sportov'!Z26/4+'3.Body vramci krajiny'!Z26/4+'4.Poradie vramci krajiny'!Z26/4</f>
        <v>0.1445925160607282</v>
      </c>
      <c r="AA26" s="243">
        <f>'1.Poradie vramci sportov'!AA26/4+'2.Body vramci sportov'!AA26/4+'3.Body vramci krajiny'!AA26/4+'4.Poradie vramci krajiny'!AA26/4</f>
        <v>0.42924065305441628</v>
      </c>
      <c r="AB26" s="243">
        <f>'1.Poradie vramci sportov'!AB26/4+'2.Body vramci sportov'!AB26/4+'3.Body vramci krajiny'!AB26/4+'4.Poradie vramci krajiny'!AB26/4</f>
        <v>0.76947487972866868</v>
      </c>
      <c r="AC26" s="243">
        <f>'1.Poradie vramci sportov'!AC26/4+'2.Body vramci sportov'!AC26/4+'3.Body vramci krajiny'!AC26/4+'4.Poradie vramci krajiny'!AC26/4</f>
        <v>0.26645370298231436</v>
      </c>
      <c r="AD26" s="243">
        <f>'1.Poradie vramci sportov'!AD26/4+'2.Body vramci sportov'!AD26/4+'3.Body vramci krajiny'!AD26/4+'4.Poradie vramci krajiny'!AD26/4</f>
        <v>0.24333753003698491</v>
      </c>
      <c r="AE26" s="243">
        <f>'1.Poradie vramci sportov'!AE26/4+'2.Body vramci sportov'!AE26/4+'3.Body vramci krajiny'!AE26/4+'4.Poradie vramci krajiny'!AE26/4</f>
        <v>0.42240027737819813</v>
      </c>
      <c r="AF26" s="243">
        <f>'1.Poradie vramci sportov'!AF26/4+'2.Body vramci sportov'!AF26/4+'3.Body vramci krajiny'!AF26/4+'4.Poradie vramci krajiny'!AF26/4</f>
        <v>0.18637531714389688</v>
      </c>
      <c r="AG26" s="243">
        <f>'1.Poradie vramci sportov'!AG26/4+'2.Body vramci sportov'!AG26/4+'3.Body vramci krajiny'!AG26/4+'4.Poradie vramci krajiny'!AG26/4</f>
        <v>0.46413240088134294</v>
      </c>
      <c r="AH26" s="243">
        <f>'1.Poradie vramci sportov'!AH26/4+'2.Body vramci sportov'!AH26/4+'3.Body vramci krajiny'!AH26/4+'4.Poradie vramci krajiny'!AH26/4</f>
        <v>0.12709018764163321</v>
      </c>
      <c r="AI26" s="243">
        <f>'1.Poradie vramci sportov'!AI26/4+'2.Body vramci sportov'!AI26/4+'3.Body vramci krajiny'!AI26/4+'4.Poradie vramci krajiny'!AI26/4</f>
        <v>0.25523484501458055</v>
      </c>
      <c r="AJ26" s="243">
        <f>'1.Poradie vramci sportov'!AJ26/4+'2.Body vramci sportov'!AJ26/4+'3.Body vramci krajiny'!AJ26/4+'4.Poradie vramci krajiny'!AJ26/4</f>
        <v>0.32493399888916158</v>
      </c>
      <c r="AK26" s="243">
        <f>'1.Poradie vramci sportov'!AK26/4+'2.Body vramci sportov'!AK26/4+'3.Body vramci krajiny'!AK26/4+'4.Poradie vramci krajiny'!AK26/4</f>
        <v>0.26921017351015469</v>
      </c>
      <c r="AL26" s="243">
        <f>'1.Poradie vramci sportov'!AL26/4+'2.Body vramci sportov'!AL26/4+'3.Body vramci krajiny'!AL26/4+'4.Poradie vramci krajiny'!AL26/4</f>
        <v>0.24397763376233961</v>
      </c>
      <c r="AM26" s="243">
        <f>'1.Poradie vramci sportov'!AM26/4+'2.Body vramci sportov'!AM26/4+'3.Body vramci krajiny'!AM26/4+'4.Poradie vramci krajiny'!AM26/4</f>
        <v>0</v>
      </c>
      <c r="AN26" s="243">
        <f>'1.Poradie vramci sportov'!AN26/4+'2.Body vramci sportov'!AN26/4+'3.Body vramci krajiny'!AN26/4+'4.Poradie vramci krajiny'!AN26/4</f>
        <v>0.1964297663346628</v>
      </c>
      <c r="AO26" s="243">
        <f>'1.Poradie vramci sportov'!AO26/4+'2.Body vramci sportov'!AO26/4+'3.Body vramci krajiny'!AO26/4+'4.Poradie vramci krajiny'!AO26/4</f>
        <v>0.57036735157619145</v>
      </c>
      <c r="AP26" s="243">
        <f>'1.Poradie vramci sportov'!AP26/4+'2.Body vramci sportov'!AP26/4+'3.Body vramci krajiny'!AP26/4+'4.Poradie vramci krajiny'!AP26/4</f>
        <v>0.2307404888033463</v>
      </c>
      <c r="AQ26" s="243">
        <f>'1.Poradie vramci sportov'!AQ26/4+'2.Body vramci sportov'!AQ26/4+'3.Body vramci krajiny'!AQ26/4+'4.Poradie vramci krajiny'!AQ26/4</f>
        <v>0</v>
      </c>
      <c r="AR26" s="243">
        <f>'1.Poradie vramci sportov'!AR26/4+'2.Body vramci sportov'!AR26/4+'3.Body vramci krajiny'!AR26/4+'4.Poradie vramci krajiny'!AR26/4</f>
        <v>0.34335036534396562</v>
      </c>
      <c r="AS26" s="243">
        <f>'1.Poradie vramci sportov'!AS26/4+'2.Body vramci sportov'!AS26/4+'3.Body vramci krajiny'!AS26/4+'4.Poradie vramci krajiny'!AS26/4</f>
        <v>0.26861271014869642</v>
      </c>
      <c r="AT26" s="243">
        <f>'1.Poradie vramci sportov'!AT26/4+'2.Body vramci sportov'!AT26/4+'3.Body vramci krajiny'!AT26/4+'4.Poradie vramci krajiny'!AT26/4</f>
        <v>0.25981018114359561</v>
      </c>
      <c r="AU26" s="243">
        <f>'1.Poradie vramci sportov'!AU26/4+'2.Body vramci sportov'!AU26/4+'3.Body vramci krajiny'!AU26/4+'4.Poradie vramci krajiny'!AU26/4</f>
        <v>0.18016758993230103</v>
      </c>
      <c r="AV26" s="243">
        <f>'1.Poradie vramci sportov'!AV26/4+'2.Body vramci sportov'!AV26/4+'3.Body vramci krajiny'!AV26/4+'4.Poradie vramci krajiny'!AV26/4</f>
        <v>0</v>
      </c>
      <c r="AW26" s="243">
        <f>'1.Poradie vramci sportov'!AW26/4+'2.Body vramci sportov'!AW26/4+'3.Body vramci krajiny'!AW26/4+'4.Poradie vramci krajiny'!AW26/4</f>
        <v>0.21961051174003354</v>
      </c>
      <c r="AX26" s="243">
        <f>'1.Poradie vramci sportov'!AX26/4+'2.Body vramci sportov'!AX26/4+'3.Body vramci krajiny'!AX26/4+'4.Poradie vramci krajiny'!AX26/4</f>
        <v>0.22658032017460916</v>
      </c>
      <c r="AY26" s="243">
        <f>'1.Poradie vramci sportov'!AY26/4+'2.Body vramci sportov'!AY26/4+'3.Body vramci krajiny'!AY26/4+'4.Poradie vramci krajiny'!AY26/4</f>
        <v>1</v>
      </c>
      <c r="AZ26" s="243">
        <f>'1.Poradie vramci sportov'!AZ26/4+'2.Body vramci sportov'!AZ26/4+'3.Body vramci krajiny'!AZ26/4+'4.Poradie vramci krajiny'!AZ26/4</f>
        <v>0.17991534823853381</v>
      </c>
      <c r="BA26" s="243">
        <f>'1.Poradie vramci sportov'!BA26/4+'2.Body vramci sportov'!BA26/4+'3.Body vramci krajiny'!BA26/4+'4.Poradie vramci krajiny'!BA26/4</f>
        <v>0.26973657450299349</v>
      </c>
      <c r="BB26" s="243">
        <f>'1.Poradie vramci sportov'!BB26/4+'2.Body vramci sportov'!BB26/4+'3.Body vramci krajiny'!BB26/4+'4.Poradie vramci krajiny'!BB26/4</f>
        <v>0.30885667563001734</v>
      </c>
      <c r="BC26" s="243">
        <f>'1.Poradie vramci sportov'!BC26/4+'2.Body vramci sportov'!BC26/4+'3.Body vramci krajiny'!BC26/4+'4.Poradie vramci krajiny'!BC26/4</f>
        <v>0.14997520504372908</v>
      </c>
      <c r="BD26" s="243">
        <f>'1.Poradie vramci sportov'!BD26/4+'2.Body vramci sportov'!BD26/4+'3.Body vramci krajiny'!BD26/4+'4.Poradie vramci krajiny'!BD26/4</f>
        <v>0</v>
      </c>
      <c r="BE26" s="243">
        <f>'1.Poradie vramci sportov'!BE26/4+'2.Body vramci sportov'!BE26/4+'3.Body vramci krajiny'!BE26/4+'4.Poradie vramci krajiny'!BE26/4</f>
        <v>0.24857376187265512</v>
      </c>
      <c r="BF26" s="243">
        <f>'1.Poradie vramci sportov'!BF26/4+'2.Body vramci sportov'!BF26/4+'3.Body vramci krajiny'!BF26/4+'4.Poradie vramci krajiny'!BF26/4</f>
        <v>0.37957592792423417</v>
      </c>
      <c r="BG26" s="243">
        <f>'1.Poradie vramci sportov'!BG26/4+'2.Body vramci sportov'!BG26/4+'3.Body vramci krajiny'!BG26/4+'4.Poradie vramci krajiny'!BG26/4</f>
        <v>0.17161761726646438</v>
      </c>
      <c r="BH26" s="243">
        <f>'1.Poradie vramci sportov'!BH26/4+'2.Body vramci sportov'!BH26/4+'3.Body vramci krajiny'!BH26/4+'4.Poradie vramci krajiny'!BH26/4</f>
        <v>0.23967337255666871</v>
      </c>
      <c r="BI26" s="243">
        <f>'1.Poradie vramci sportov'!BI26/4+'2.Body vramci sportov'!BI26/4+'3.Body vramci krajiny'!BI26/4+'4.Poradie vramci krajiny'!BI26/4</f>
        <v>6.5909824484375282E-2</v>
      </c>
      <c r="BJ26" s="243">
        <f>'1.Poradie vramci sportov'!BJ26/4+'2.Body vramci sportov'!BJ26/4+'3.Body vramci krajiny'!BJ26/4+'4.Poradie vramci krajiny'!BJ26/4</f>
        <v>0.5692256838525751</v>
      </c>
      <c r="BK26" s="243">
        <f>'1.Poradie vramci sportov'!BK26/4+'2.Body vramci sportov'!BK26/4+'3.Body vramci krajiny'!BK26/4+'4.Poradie vramci krajiny'!BK26/4</f>
        <v>0</v>
      </c>
      <c r="BL26" s="243">
        <f>'1.Poradie vramci sportov'!BL26/4+'2.Body vramci sportov'!BL26/4+'3.Body vramci krajiny'!BL26/4+'4.Poradie vramci krajiny'!BL26/4</f>
        <v>0.20664871828498435</v>
      </c>
      <c r="BM26" s="243">
        <f>'1.Poradie vramci sportov'!BM26/4+'2.Body vramci sportov'!BM26/4+'3.Body vramci krajiny'!BM26/4+'4.Poradie vramci krajiny'!BM26/4</f>
        <v>0.31873539172391879</v>
      </c>
      <c r="BN26" s="243">
        <f>'1.Poradie vramci sportov'!BN26/4+'2.Body vramci sportov'!BN26/4+'3.Body vramci krajiny'!BN26/4+'4.Poradie vramci krajiny'!BN26/4</f>
        <v>0</v>
      </c>
      <c r="BO26" s="243">
        <f>'1.Poradie vramci sportov'!BO26/4+'2.Body vramci sportov'!BO26/4+'3.Body vramci krajiny'!BO26/4+'4.Poradie vramci krajiny'!BO26/4</f>
        <v>0.29061779494919732</v>
      </c>
      <c r="BP26" s="243">
        <f>'1.Poradie vramci sportov'!BP26/4+'2.Body vramci sportov'!BP26/4+'3.Body vramci krajiny'!BP26/4+'4.Poradie vramci krajiny'!BP26/4</f>
        <v>0.23308893152563845</v>
      </c>
      <c r="BQ26" s="243">
        <f>'1.Poradie vramci sportov'!BQ26/4+'2.Body vramci sportov'!BQ26/4+'3.Body vramci krajiny'!BQ26/4+'4.Poradie vramci krajiny'!BQ26/4</f>
        <v>0</v>
      </c>
      <c r="BR26" s="243">
        <f>'1.Poradie vramci sportov'!BR26/4+'2.Body vramci sportov'!BR26/4+'3.Body vramci krajiny'!BR26/4+'4.Poradie vramci krajiny'!BR26/4</f>
        <v>0.23653947004634596</v>
      </c>
      <c r="BS26" s="243">
        <f>'1.Poradie vramci sportov'!BS26/4+'2.Body vramci sportov'!BS26/4+'3.Body vramci krajiny'!BS26/4+'4.Poradie vramci krajiny'!BS26/4</f>
        <v>0.11150679015388562</v>
      </c>
      <c r="BT26" s="243">
        <f>'1.Poradie vramci sportov'!BT26/4+'2.Body vramci sportov'!BT26/4+'3.Body vramci krajiny'!BT26/4+'4.Poradie vramci krajiny'!BT26/4</f>
        <v>0.32232127453445897</v>
      </c>
      <c r="BU26" s="243">
        <f>'1.Poradie vramci sportov'!BU26/4+'2.Body vramci sportov'!BU26/4+'3.Body vramci krajiny'!BU26/4+'4.Poradie vramci krajiny'!BU26/4</f>
        <v>0.12178115923630355</v>
      </c>
      <c r="BV26" s="243">
        <f>'1.Poradie vramci sportov'!BV26/4+'2.Body vramci sportov'!BV26/4+'3.Body vramci krajiny'!BV26/4+'4.Poradie vramci krajiny'!BV26/4</f>
        <v>8.1428372403336072E-2</v>
      </c>
      <c r="BW26" s="243">
        <f>'1.Poradie vramci sportov'!BW26/4+'2.Body vramci sportov'!BW26/4+'3.Body vramci krajiny'!BW26/4+'4.Poradie vramci krajiny'!BW26/4</f>
        <v>0</v>
      </c>
      <c r="BX26" s="243">
        <f>'1.Poradie vramci sportov'!BX26/4+'2.Body vramci sportov'!BX26/4+'3.Body vramci krajiny'!BX26/4+'4.Poradie vramci krajiny'!BX26/4</f>
        <v>0.56364852443451063</v>
      </c>
      <c r="BY26" s="243">
        <f>'1.Poradie vramci sportov'!BY26/4+'2.Body vramci sportov'!BY26/4+'3.Body vramci krajiny'!BY26/4+'4.Poradie vramci krajiny'!BY26/4</f>
        <v>0.24121561671610234</v>
      </c>
      <c r="BZ26" s="243">
        <f>'1.Poradie vramci sportov'!BZ26/4+'2.Body vramci sportov'!BZ26/4+'3.Body vramci krajiny'!BZ26/4+'4.Poradie vramci krajiny'!BZ26/4</f>
        <v>0.14110257057192807</v>
      </c>
      <c r="CA26" s="243">
        <f>'1.Poradie vramci sportov'!CA26/4+'2.Body vramci sportov'!CA26/4+'3.Body vramci krajiny'!CA26/4+'4.Poradie vramci krajiny'!CA26/4</f>
        <v>0</v>
      </c>
      <c r="CB26" s="243">
        <f>'1.Poradie vramci sportov'!CB26/4+'2.Body vramci sportov'!CB26/4+'3.Body vramci krajiny'!CB26/4+'4.Poradie vramci krajiny'!CB26/4</f>
        <v>0.35026705212529524</v>
      </c>
      <c r="CC26" s="243">
        <f>'1.Poradie vramci sportov'!CC26/4+'2.Body vramci sportov'!CC26/4+'3.Body vramci krajiny'!CC26/4+'4.Poradie vramci krajiny'!CC26/4</f>
        <v>0.2509416628074006</v>
      </c>
      <c r="CD26" s="243">
        <f>'1.Poradie vramci sportov'!CD26/4+'2.Body vramci sportov'!CD26/4+'3.Body vramci krajiny'!CD26/4+'4.Poradie vramci krajiny'!CD26/4</f>
        <v>0.27521178917131356</v>
      </c>
      <c r="CE26" s="243">
        <f>'1.Poradie vramci sportov'!CE26/4+'2.Body vramci sportov'!CE26/4+'3.Body vramci krajiny'!CE26/4+'4.Poradie vramci krajiny'!CE26/4</f>
        <v>0.26890825505880278</v>
      </c>
      <c r="CF26" s="243">
        <f>'1.Poradie vramci sportov'!CF26/4+'2.Body vramci sportov'!CF26/4+'3.Body vramci krajiny'!CF26/4+'4.Poradie vramci krajiny'!CF26/4</f>
        <v>0.2521374523521196</v>
      </c>
      <c r="CG26" s="243">
        <f>'1.Poradie vramci sportov'!CG26/4+'2.Body vramci sportov'!CG26/4+'3.Body vramci krajiny'!CG26/4+'4.Poradie vramci krajiny'!CG26/4</f>
        <v>0.28333319708730781</v>
      </c>
      <c r="CH26" s="243">
        <f>'1.Poradie vramci sportov'!CH26/4+'2.Body vramci sportov'!CH26/4+'3.Body vramci krajiny'!CH26/4+'4.Poradie vramci krajiny'!CH26/4</f>
        <v>0.23588199789278574</v>
      </c>
      <c r="CI26" s="243">
        <f>'1.Poradie vramci sportov'!CI26/4+'2.Body vramci sportov'!CI26/4+'3.Body vramci krajiny'!CI26/4+'4.Poradie vramci krajiny'!CI26/4</f>
        <v>0.16707592993619022</v>
      </c>
      <c r="CJ26" s="243">
        <f>'1.Poradie vramci sportov'!CJ26/4+'2.Body vramci sportov'!CJ26/4+'3.Body vramci krajiny'!CJ26/4+'4.Poradie vramci krajiny'!CJ26/4</f>
        <v>0</v>
      </c>
      <c r="CK26" s="243">
        <f>'1.Poradie vramci sportov'!CK26/4+'2.Body vramci sportov'!CK26/4+'3.Body vramci krajiny'!CK26/4+'4.Poradie vramci krajiny'!CK26/4</f>
        <v>0</v>
      </c>
      <c r="CL26" s="243">
        <f>'1.Poradie vramci sportov'!CL26/4+'2.Body vramci sportov'!CL26/4+'3.Body vramci krajiny'!CL26/4+'4.Poradie vramci krajiny'!CL26/4</f>
        <v>0.11857511011694351</v>
      </c>
      <c r="CM26" s="243">
        <f>'1.Poradie vramci sportov'!CM26/4+'2.Body vramci sportov'!CM26/4+'3.Body vramci krajiny'!CM26/4+'4.Poradie vramci krajiny'!CM26/4</f>
        <v>0.59000456937289414</v>
      </c>
      <c r="CN26" s="243">
        <f>'1.Poradie vramci sportov'!CN26/4+'2.Body vramci sportov'!CN26/4+'3.Body vramci krajiny'!CN26/4+'4.Poradie vramci krajiny'!CN26/4</f>
        <v>0.23514108076034829</v>
      </c>
      <c r="CO26" s="243">
        <f>'1.Poradie vramci sportov'!CO26/4+'2.Body vramci sportov'!CO26/4+'3.Body vramci krajiny'!CO26/4+'4.Poradie vramci krajiny'!CO26/4</f>
        <v>0.27941416936199054</v>
      </c>
      <c r="CP26" s="243">
        <f>'1.Poradie vramci sportov'!CP26/4+'2.Body vramci sportov'!CP26/4+'3.Body vramci krajiny'!CP26/4+'4.Poradie vramci krajiny'!CP26/4</f>
        <v>7.7268503165140015E-2</v>
      </c>
      <c r="CQ26" s="243">
        <f>'1.Poradie vramci sportov'!CQ26/4+'2.Body vramci sportov'!CQ26/4+'3.Body vramci krajiny'!CQ26/4+'4.Poradie vramci krajiny'!CQ26/4</f>
        <v>0.10063613579428655</v>
      </c>
      <c r="CR26" s="243">
        <f>'1.Poradie vramci sportov'!CR26/4+'2.Body vramci sportov'!CR26/4+'3.Body vramci krajiny'!CR26/4+'4.Poradie vramci krajiny'!CR26/4</f>
        <v>0.23775903404497595</v>
      </c>
      <c r="CS26" s="243">
        <f>'1.Poradie vramci sportov'!CS26/4+'2.Body vramci sportov'!CS26/4+'3.Body vramci krajiny'!CS26/4+'4.Poradie vramci krajiny'!CS26/4</f>
        <v>0.18392728020977353</v>
      </c>
      <c r="CT26" s="243">
        <f>'1.Poradie vramci sportov'!CT26/4+'2.Body vramci sportov'!CT26/4+'3.Body vramci krajiny'!CT26/4+'4.Poradie vramci krajiny'!CT26/4</f>
        <v>0.27052059259511729</v>
      </c>
      <c r="CU26" s="243">
        <f>'1.Poradie vramci sportov'!CU26/4+'2.Body vramci sportov'!CU26/4+'3.Body vramci krajiny'!CU26/4+'4.Poradie vramci krajiny'!CU26/4</f>
        <v>0.32663482656008458</v>
      </c>
      <c r="CV26" s="243">
        <f>'1.Poradie vramci sportov'!CV26/4+'2.Body vramci sportov'!CV26/4+'3.Body vramci krajiny'!CV26/4+'4.Poradie vramci krajiny'!CV26/4</f>
        <v>0</v>
      </c>
      <c r="CW26" s="243">
        <f>'1.Poradie vramci sportov'!CW26/4+'2.Body vramci sportov'!CW26/4+'3.Body vramci krajiny'!CW26/4+'4.Poradie vramci krajiny'!CW26/4</f>
        <v>0.23828988316900085</v>
      </c>
      <c r="CX26" s="243">
        <f>'1.Poradie vramci sportov'!CX26/4+'2.Body vramci sportov'!CX26/4+'3.Body vramci krajiny'!CX26/4+'4.Poradie vramci krajiny'!CX26/4</f>
        <v>0.25484741576485659</v>
      </c>
      <c r="CY26" s="243">
        <f>'1.Poradie vramci sportov'!CY26/4+'2.Body vramci sportov'!CY26/4+'3.Body vramci krajiny'!CY26/4+'4.Poradie vramci krajiny'!CY26/4</f>
        <v>0.2076256735956851</v>
      </c>
      <c r="CZ26" s="243">
        <f>'1.Poradie vramci sportov'!CZ26/4+'2.Body vramci sportov'!CZ26/4+'3.Body vramci krajiny'!CZ26/4+'4.Poradie vramci krajiny'!CZ26/4</f>
        <v>0.2609630685377532</v>
      </c>
      <c r="DA26" s="243">
        <f>'1.Poradie vramci sportov'!DA26/4+'2.Body vramci sportov'!DA26/4+'3.Body vramci krajiny'!DA26/4+'4.Poradie vramci krajiny'!DA26/4</f>
        <v>0.25720959510477276</v>
      </c>
      <c r="DB26" s="243">
        <f>'1.Poradie vramci sportov'!DB26/4+'2.Body vramci sportov'!DB26/4+'3.Body vramci krajiny'!DB26/4+'4.Poradie vramci krajiny'!DB26/4</f>
        <v>0.23949883699378555</v>
      </c>
      <c r="DC26" s="243">
        <f>'1.Poradie vramci sportov'!DC26/4+'2.Body vramci sportov'!DC26/4+'3.Body vramci krajiny'!DC26/4+'4.Poradie vramci krajiny'!DC26/4</f>
        <v>0</v>
      </c>
      <c r="DD26" s="243">
        <f>'1.Poradie vramci sportov'!DD26/4+'2.Body vramci sportov'!DD26/4+'3.Body vramci krajiny'!DD26/4+'4.Poradie vramci krajiny'!DD26/4</f>
        <v>0.10061690653036157</v>
      </c>
      <c r="DE26" s="243">
        <f>'1.Poradie vramci sportov'!DE26/4+'2.Body vramci sportov'!DE26/4+'3.Body vramci krajiny'!DE26/4+'4.Poradie vramci krajiny'!DE26/4</f>
        <v>0.28508399819349978</v>
      </c>
      <c r="DF26" s="243">
        <f>'1.Poradie vramci sportov'!DF26/4+'2.Body vramci sportov'!DF26/4+'3.Body vramci krajiny'!DF26/4+'4.Poradie vramci krajiny'!DF26/4</f>
        <v>0.46199113412279236</v>
      </c>
      <c r="DG26" s="243">
        <f>'1.Poradie vramci sportov'!DG26/4+'2.Body vramci sportov'!DG26/4+'3.Body vramci krajiny'!DG26/4+'4.Poradie vramci krajiny'!DG26/4</f>
        <v>0.21494368805017328</v>
      </c>
      <c r="DH26" s="243">
        <f>'1.Poradie vramci sportov'!DH26/4+'2.Body vramci sportov'!DH26/4+'3.Body vramci krajiny'!DH26/4+'4.Poradie vramci krajiny'!DH26/4</f>
        <v>0.16349246473291759</v>
      </c>
      <c r="DI26" s="243">
        <f>'1.Poradie vramci sportov'!DI26/4+'2.Body vramci sportov'!DI26/4+'3.Body vramci krajiny'!DI26/4+'4.Poradie vramci krajiny'!DI26/4</f>
        <v>0.14430824467933073</v>
      </c>
      <c r="DJ26" s="417"/>
      <c r="DK26" s="418">
        <f t="shared" si="0"/>
        <v>26.73739879073484</v>
      </c>
    </row>
    <row r="27" spans="1:115" ht="14.25" customHeight="1" x14ac:dyDescent="0.25">
      <c r="A27" s="238" t="s">
        <v>29</v>
      </c>
      <c r="B27" s="243">
        <f>'1.Poradie vramci sportov'!B27/4+'2.Body vramci sportov'!B27/4+'3.Body vramci krajiny'!B27/4+'4.Poradie vramci krajiny'!B27/4</f>
        <v>0</v>
      </c>
      <c r="C27" s="243">
        <f>'1.Poradie vramci sportov'!C27/4+'2.Body vramci sportov'!C27/4+'3.Body vramci krajiny'!C27/4+'4.Poradie vramci krajiny'!C27/4</f>
        <v>0</v>
      </c>
      <c r="D27" s="243">
        <f>'1.Poradie vramci sportov'!D27/4+'2.Body vramci sportov'!D27/4+'3.Body vramci krajiny'!D27/4+'4.Poradie vramci krajiny'!D27/4</f>
        <v>0.18663161639940487</v>
      </c>
      <c r="E27" s="243">
        <f>'1.Poradie vramci sportov'!E27/4+'2.Body vramci sportov'!E27/4+'3.Body vramci krajiny'!E27/4+'4.Poradie vramci krajiny'!E27/4</f>
        <v>8.0246615010365951E-2</v>
      </c>
      <c r="F27" s="243">
        <f>'1.Poradie vramci sportov'!F27/4+'2.Body vramci sportov'!F27/4+'3.Body vramci krajiny'!F27/4+'4.Poradie vramci krajiny'!F27/4</f>
        <v>0</v>
      </c>
      <c r="G27" s="243">
        <f>'1.Poradie vramci sportov'!G27/4+'2.Body vramci sportov'!G27/4+'3.Body vramci krajiny'!G27/4+'4.Poradie vramci krajiny'!G27/4</f>
        <v>0.86952107506511955</v>
      </c>
      <c r="H27" s="243">
        <f>'1.Poradie vramci sportov'!H27/4+'2.Body vramci sportov'!H27/4+'3.Body vramci krajiny'!H27/4+'4.Poradie vramci krajiny'!H27/4</f>
        <v>0</v>
      </c>
      <c r="I27" s="243">
        <f>'1.Poradie vramci sportov'!I27/4+'2.Body vramci sportov'!I27/4+'3.Body vramci krajiny'!I27/4+'4.Poradie vramci krajiny'!I27/4</f>
        <v>0</v>
      </c>
      <c r="J27" s="243">
        <f>'1.Poradie vramci sportov'!J27/4+'2.Body vramci sportov'!J27/4+'3.Body vramci krajiny'!J27/4+'4.Poradie vramci krajiny'!J27/4</f>
        <v>0.17257273142079366</v>
      </c>
      <c r="K27" s="243">
        <f>'1.Poradie vramci sportov'!K27/4+'2.Body vramci sportov'!K27/4+'3.Body vramci krajiny'!K27/4+'4.Poradie vramci krajiny'!K27/4</f>
        <v>0</v>
      </c>
      <c r="L27" s="243">
        <f>'1.Poradie vramci sportov'!L27/4+'2.Body vramci sportov'!L27/4+'3.Body vramci krajiny'!L27/4+'4.Poradie vramci krajiny'!L27/4</f>
        <v>4.7197857004324779E-2</v>
      </c>
      <c r="M27" s="243">
        <f>'1.Poradie vramci sportov'!M27/4+'2.Body vramci sportov'!M27/4+'3.Body vramci krajiny'!M27/4+'4.Poradie vramci krajiny'!M27/4</f>
        <v>0.13923030569029238</v>
      </c>
      <c r="N27" s="243">
        <f>'1.Poradie vramci sportov'!N27/4+'2.Body vramci sportov'!N27/4+'3.Body vramci krajiny'!N27/4+'4.Poradie vramci krajiny'!N27/4</f>
        <v>0</v>
      </c>
      <c r="O27" s="243">
        <f>'1.Poradie vramci sportov'!O27/4+'2.Body vramci sportov'!O27/4+'3.Body vramci krajiny'!O27/4+'4.Poradie vramci krajiny'!O27/4</f>
        <v>0</v>
      </c>
      <c r="P27" s="243">
        <f>'1.Poradie vramci sportov'!P27/4+'2.Body vramci sportov'!P27/4+'3.Body vramci krajiny'!P27/4+'4.Poradie vramci krajiny'!P27/4</f>
        <v>4.7779027820123825E-2</v>
      </c>
      <c r="Q27" s="243">
        <f>'1.Poradie vramci sportov'!Q27/4+'2.Body vramci sportov'!Q27/4+'3.Body vramci krajiny'!Q27/4+'4.Poradie vramci krajiny'!Q27/4</f>
        <v>0</v>
      </c>
      <c r="R27" s="243">
        <f>'1.Poradie vramci sportov'!R27/4+'2.Body vramci sportov'!R27/4+'3.Body vramci krajiny'!R27/4+'4.Poradie vramci krajiny'!R27/4</f>
        <v>9.7555563576529628E-2</v>
      </c>
      <c r="S27" s="243">
        <f>'1.Poradie vramci sportov'!S27/4+'2.Body vramci sportov'!S27/4+'3.Body vramci krajiny'!S27/4+'4.Poradie vramci krajiny'!S27/4</f>
        <v>0</v>
      </c>
      <c r="T27" s="243">
        <f>'1.Poradie vramci sportov'!T27/4+'2.Body vramci sportov'!T27/4+'3.Body vramci krajiny'!T27/4+'4.Poradie vramci krajiny'!T27/4</f>
        <v>0</v>
      </c>
      <c r="U27" s="243">
        <f>'1.Poradie vramci sportov'!U27/4+'2.Body vramci sportov'!U27/4+'3.Body vramci krajiny'!U27/4+'4.Poradie vramci krajiny'!U27/4</f>
        <v>0.16718473998843889</v>
      </c>
      <c r="V27" s="243">
        <f>'1.Poradie vramci sportov'!V27/4+'2.Body vramci sportov'!V27/4+'3.Body vramci krajiny'!V27/4+'4.Poradie vramci krajiny'!V27/4</f>
        <v>0.14126148345382816</v>
      </c>
      <c r="W27" s="243">
        <f>'1.Poradie vramci sportov'!W27/4+'2.Body vramci sportov'!W27/4+'3.Body vramci krajiny'!W27/4+'4.Poradie vramci krajiny'!W27/4</f>
        <v>0.14548575069237968</v>
      </c>
      <c r="X27" s="243">
        <f>'1.Poradie vramci sportov'!X27/4+'2.Body vramci sportov'!X27/4+'3.Body vramci krajiny'!X27/4+'4.Poradie vramci krajiny'!X27/4</f>
        <v>0</v>
      </c>
      <c r="Y27" s="243">
        <f>'1.Poradie vramci sportov'!Y27/4+'2.Body vramci sportov'!Y27/4+'3.Body vramci krajiny'!Y27/4+'4.Poradie vramci krajiny'!Y27/4</f>
        <v>8.8573919320810227E-2</v>
      </c>
      <c r="Z27" s="243">
        <f>'1.Poradie vramci sportov'!Z27/4+'2.Body vramci sportov'!Z27/4+'3.Body vramci krajiny'!Z27/4+'4.Poradie vramci krajiny'!Z27/4</f>
        <v>0.2243076783501104</v>
      </c>
      <c r="AA27" s="243">
        <f>'1.Poradie vramci sportov'!AA27/4+'2.Body vramci sportov'!AA27/4+'3.Body vramci krajiny'!AA27/4+'4.Poradie vramci krajiny'!AA27/4</f>
        <v>0.14616904935330613</v>
      </c>
      <c r="AB27" s="243">
        <f>'1.Poradie vramci sportov'!AB27/4+'2.Body vramci sportov'!AB27/4+'3.Body vramci krajiny'!AB27/4+'4.Poradie vramci krajiny'!AB27/4</f>
        <v>0</v>
      </c>
      <c r="AC27" s="243">
        <f>'1.Poradie vramci sportov'!AC27/4+'2.Body vramci sportov'!AC27/4+'3.Body vramci krajiny'!AC27/4+'4.Poradie vramci krajiny'!AC27/4</f>
        <v>0.12197540262949803</v>
      </c>
      <c r="AD27" s="243">
        <f>'1.Poradie vramci sportov'!AD27/4+'2.Body vramci sportov'!AD27/4+'3.Body vramci krajiny'!AD27/4+'4.Poradie vramci krajiny'!AD27/4</f>
        <v>0</v>
      </c>
      <c r="AE27" s="243">
        <f>'1.Poradie vramci sportov'!AE27/4+'2.Body vramci sportov'!AE27/4+'3.Body vramci krajiny'!AE27/4+'4.Poradie vramci krajiny'!AE27/4</f>
        <v>0</v>
      </c>
      <c r="AF27" s="243">
        <f>'1.Poradie vramci sportov'!AF27/4+'2.Body vramci sportov'!AF27/4+'3.Body vramci krajiny'!AF27/4+'4.Poradie vramci krajiny'!AF27/4</f>
        <v>0</v>
      </c>
      <c r="AG27" s="243">
        <f>'1.Poradie vramci sportov'!AG27/4+'2.Body vramci sportov'!AG27/4+'3.Body vramci krajiny'!AG27/4+'4.Poradie vramci krajiny'!AG27/4</f>
        <v>0</v>
      </c>
      <c r="AH27" s="243">
        <f>'1.Poradie vramci sportov'!AH27/4+'2.Body vramci sportov'!AH27/4+'3.Body vramci krajiny'!AH27/4+'4.Poradie vramci krajiny'!AH27/4</f>
        <v>0</v>
      </c>
      <c r="AI27" s="243">
        <f>'1.Poradie vramci sportov'!AI27/4+'2.Body vramci sportov'!AI27/4+'3.Body vramci krajiny'!AI27/4+'4.Poradie vramci krajiny'!AI27/4</f>
        <v>0</v>
      </c>
      <c r="AJ27" s="243">
        <f>'1.Poradie vramci sportov'!AJ27/4+'2.Body vramci sportov'!AJ27/4+'3.Body vramci krajiny'!AJ27/4+'4.Poradie vramci krajiny'!AJ27/4</f>
        <v>5.3447421006082511E-2</v>
      </c>
      <c r="AK27" s="243">
        <f>'1.Poradie vramci sportov'!AK27/4+'2.Body vramci sportov'!AK27/4+'3.Body vramci krajiny'!AK27/4+'4.Poradie vramci krajiny'!AK27/4</f>
        <v>0</v>
      </c>
      <c r="AL27" s="243">
        <f>'1.Poradie vramci sportov'!AL27/4+'2.Body vramci sportov'!AL27/4+'3.Body vramci krajiny'!AL27/4+'4.Poradie vramci krajiny'!AL27/4</f>
        <v>0</v>
      </c>
      <c r="AM27" s="243">
        <f>'1.Poradie vramci sportov'!AM27/4+'2.Body vramci sportov'!AM27/4+'3.Body vramci krajiny'!AM27/4+'4.Poradie vramci krajiny'!AM27/4</f>
        <v>0</v>
      </c>
      <c r="AN27" s="243">
        <f>'1.Poradie vramci sportov'!AN27/4+'2.Body vramci sportov'!AN27/4+'3.Body vramci krajiny'!AN27/4+'4.Poradie vramci krajiny'!AN27/4</f>
        <v>0.10622545932169092</v>
      </c>
      <c r="AO27" s="243">
        <f>'1.Poradie vramci sportov'!AO27/4+'2.Body vramci sportov'!AO27/4+'3.Body vramci krajiny'!AO27/4+'4.Poradie vramci krajiny'!AO27/4</f>
        <v>0</v>
      </c>
      <c r="AP27" s="243">
        <f>'1.Poradie vramci sportov'!AP27/4+'2.Body vramci sportov'!AP27/4+'3.Body vramci krajiny'!AP27/4+'4.Poradie vramci krajiny'!AP27/4</f>
        <v>0.13708241090922058</v>
      </c>
      <c r="AQ27" s="243">
        <f>'1.Poradie vramci sportov'!AQ27/4+'2.Body vramci sportov'!AQ27/4+'3.Body vramci krajiny'!AQ27/4+'4.Poradie vramci krajiny'!AQ27/4</f>
        <v>0</v>
      </c>
      <c r="AR27" s="243">
        <f>'1.Poradie vramci sportov'!AR27/4+'2.Body vramci sportov'!AR27/4+'3.Body vramci krajiny'!AR27/4+'4.Poradie vramci krajiny'!AR27/4</f>
        <v>0</v>
      </c>
      <c r="AS27" s="243">
        <f>'1.Poradie vramci sportov'!AS27/4+'2.Body vramci sportov'!AS27/4+'3.Body vramci krajiny'!AS27/4+'4.Poradie vramci krajiny'!AS27/4</f>
        <v>0.15824096404125002</v>
      </c>
      <c r="AT27" s="243">
        <f>'1.Poradie vramci sportov'!AT27/4+'2.Body vramci sportov'!AT27/4+'3.Body vramci krajiny'!AT27/4+'4.Poradie vramci krajiny'!AT27/4</f>
        <v>0</v>
      </c>
      <c r="AU27" s="243">
        <f>'1.Poradie vramci sportov'!AU27/4+'2.Body vramci sportov'!AU27/4+'3.Body vramci krajiny'!AU27/4+'4.Poradie vramci krajiny'!AU27/4</f>
        <v>0</v>
      </c>
      <c r="AV27" s="243">
        <f>'1.Poradie vramci sportov'!AV27/4+'2.Body vramci sportov'!AV27/4+'3.Body vramci krajiny'!AV27/4+'4.Poradie vramci krajiny'!AV27/4</f>
        <v>0</v>
      </c>
      <c r="AW27" s="243">
        <f>'1.Poradie vramci sportov'!AW27/4+'2.Body vramci sportov'!AW27/4+'3.Body vramci krajiny'!AW27/4+'4.Poradie vramci krajiny'!AW27/4</f>
        <v>0</v>
      </c>
      <c r="AX27" s="243">
        <f>'1.Poradie vramci sportov'!AX27/4+'2.Body vramci sportov'!AX27/4+'3.Body vramci krajiny'!AX27/4+'4.Poradie vramci krajiny'!AX27/4</f>
        <v>7.6379233383788367E-2</v>
      </c>
      <c r="AY27" s="243">
        <f>'1.Poradie vramci sportov'!AY27/4+'2.Body vramci sportov'!AY27/4+'3.Body vramci krajiny'!AY27/4+'4.Poradie vramci krajiny'!AY27/4</f>
        <v>0</v>
      </c>
      <c r="AZ27" s="243">
        <f>'1.Poradie vramci sportov'!AZ27/4+'2.Body vramci sportov'!AZ27/4+'3.Body vramci krajiny'!AZ27/4+'4.Poradie vramci krajiny'!AZ27/4</f>
        <v>0.19413499438477883</v>
      </c>
      <c r="BA27" s="243">
        <f>'1.Poradie vramci sportov'!BA27/4+'2.Body vramci sportov'!BA27/4+'3.Body vramci krajiny'!BA27/4+'4.Poradie vramci krajiny'!BA27/4</f>
        <v>8.023454513101938E-2</v>
      </c>
      <c r="BB27" s="243">
        <f>'1.Poradie vramci sportov'!BB27/4+'2.Body vramci sportov'!BB27/4+'3.Body vramci krajiny'!BB27/4+'4.Poradie vramci krajiny'!BB27/4</f>
        <v>0</v>
      </c>
      <c r="BC27" s="243">
        <f>'1.Poradie vramci sportov'!BC27/4+'2.Body vramci sportov'!BC27/4+'3.Body vramci krajiny'!BC27/4+'4.Poradie vramci krajiny'!BC27/4</f>
        <v>0.17263631931213463</v>
      </c>
      <c r="BD27" s="243">
        <f>'1.Poradie vramci sportov'!BD27/4+'2.Body vramci sportov'!BD27/4+'3.Body vramci krajiny'!BD27/4+'4.Poradie vramci krajiny'!BD27/4</f>
        <v>0.36657031081218999</v>
      </c>
      <c r="BE27" s="243">
        <f>'1.Poradie vramci sportov'!BE27/4+'2.Body vramci sportov'!BE27/4+'3.Body vramci krajiny'!BE27/4+'4.Poradie vramci krajiny'!BE27/4</f>
        <v>0.10593978017436073</v>
      </c>
      <c r="BF27" s="243">
        <f>'1.Poradie vramci sportov'!BF27/4+'2.Body vramci sportov'!BF27/4+'3.Body vramci krajiny'!BF27/4+'4.Poradie vramci krajiny'!BF27/4</f>
        <v>0</v>
      </c>
      <c r="BG27" s="243">
        <f>'1.Poradie vramci sportov'!BG27/4+'2.Body vramci sportov'!BG27/4+'3.Body vramci krajiny'!BG27/4+'4.Poradie vramci krajiny'!BG27/4</f>
        <v>0</v>
      </c>
      <c r="BH27" s="243">
        <f>'1.Poradie vramci sportov'!BH27/4+'2.Body vramci sportov'!BH27/4+'3.Body vramci krajiny'!BH27/4+'4.Poradie vramci krajiny'!BH27/4</f>
        <v>0</v>
      </c>
      <c r="BI27" s="243">
        <f>'1.Poradie vramci sportov'!BI27/4+'2.Body vramci sportov'!BI27/4+'3.Body vramci krajiny'!BI27/4+'4.Poradie vramci krajiny'!BI27/4</f>
        <v>3.5984361049271801E-2</v>
      </c>
      <c r="BJ27" s="243">
        <f>'1.Poradie vramci sportov'!BJ27/4+'2.Body vramci sportov'!BJ27/4+'3.Body vramci krajiny'!BJ27/4+'4.Poradie vramci krajiny'!BJ27/4</f>
        <v>0</v>
      </c>
      <c r="BK27" s="243">
        <f>'1.Poradie vramci sportov'!BK27/4+'2.Body vramci sportov'!BK27/4+'3.Body vramci krajiny'!BK27/4+'4.Poradie vramci krajiny'!BK27/4</f>
        <v>0</v>
      </c>
      <c r="BL27" s="243">
        <f>'1.Poradie vramci sportov'!BL27/4+'2.Body vramci sportov'!BL27/4+'3.Body vramci krajiny'!BL27/4+'4.Poradie vramci krajiny'!BL27/4</f>
        <v>0.14675306137735755</v>
      </c>
      <c r="BM27" s="243">
        <f>'1.Poradie vramci sportov'!BM27/4+'2.Body vramci sportov'!BM27/4+'3.Body vramci krajiny'!BM27/4+'4.Poradie vramci krajiny'!BM27/4</f>
        <v>0</v>
      </c>
      <c r="BN27" s="243">
        <f>'1.Poradie vramci sportov'!BN27/4+'2.Body vramci sportov'!BN27/4+'3.Body vramci krajiny'!BN27/4+'4.Poradie vramci krajiny'!BN27/4</f>
        <v>0</v>
      </c>
      <c r="BO27" s="243">
        <f>'1.Poradie vramci sportov'!BO27/4+'2.Body vramci sportov'!BO27/4+'3.Body vramci krajiny'!BO27/4+'4.Poradie vramci krajiny'!BO27/4</f>
        <v>0</v>
      </c>
      <c r="BP27" s="243">
        <f>'1.Poradie vramci sportov'!BP27/4+'2.Body vramci sportov'!BP27/4+'3.Body vramci krajiny'!BP27/4+'4.Poradie vramci krajiny'!BP27/4</f>
        <v>0</v>
      </c>
      <c r="BQ27" s="243">
        <f>'1.Poradie vramci sportov'!BQ27/4+'2.Body vramci sportov'!BQ27/4+'3.Body vramci krajiny'!BQ27/4+'4.Poradie vramci krajiny'!BQ27/4</f>
        <v>0</v>
      </c>
      <c r="BR27" s="243">
        <f>'1.Poradie vramci sportov'!BR27/4+'2.Body vramci sportov'!BR27/4+'3.Body vramci krajiny'!BR27/4+'4.Poradie vramci krajiny'!BR27/4</f>
        <v>0.23329749024926749</v>
      </c>
      <c r="BS27" s="243">
        <f>'1.Poradie vramci sportov'!BS27/4+'2.Body vramci sportov'!BS27/4+'3.Body vramci krajiny'!BS27/4+'4.Poradie vramci krajiny'!BS27/4</f>
        <v>9.3747921082326352E-2</v>
      </c>
      <c r="BT27" s="243">
        <f>'1.Poradie vramci sportov'!BT27/4+'2.Body vramci sportov'!BT27/4+'3.Body vramci krajiny'!BT27/4+'4.Poradie vramci krajiny'!BT27/4</f>
        <v>0</v>
      </c>
      <c r="BU27" s="243">
        <f>'1.Poradie vramci sportov'!BU27/4+'2.Body vramci sportov'!BU27/4+'3.Body vramci krajiny'!BU27/4+'4.Poradie vramci krajiny'!BU27/4</f>
        <v>0</v>
      </c>
      <c r="BV27" s="243">
        <f>'1.Poradie vramci sportov'!BV27/4+'2.Body vramci sportov'!BV27/4+'3.Body vramci krajiny'!BV27/4+'4.Poradie vramci krajiny'!BV27/4</f>
        <v>0</v>
      </c>
      <c r="BW27" s="243">
        <f>'1.Poradie vramci sportov'!BW27/4+'2.Body vramci sportov'!BW27/4+'3.Body vramci krajiny'!BW27/4+'4.Poradie vramci krajiny'!BW27/4</f>
        <v>0</v>
      </c>
      <c r="BX27" s="243">
        <f>'1.Poradie vramci sportov'!BX27/4+'2.Body vramci sportov'!BX27/4+'3.Body vramci krajiny'!BX27/4+'4.Poradie vramci krajiny'!BX27/4</f>
        <v>0</v>
      </c>
      <c r="BY27" s="243">
        <f>'1.Poradie vramci sportov'!BY27/4+'2.Body vramci sportov'!BY27/4+'3.Body vramci krajiny'!BY27/4+'4.Poradie vramci krajiny'!BY27/4</f>
        <v>0</v>
      </c>
      <c r="BZ27" s="243">
        <f>'1.Poradie vramci sportov'!BZ27/4+'2.Body vramci sportov'!BZ27/4+'3.Body vramci krajiny'!BZ27/4+'4.Poradie vramci krajiny'!BZ27/4</f>
        <v>0</v>
      </c>
      <c r="CA27" s="243">
        <f>'1.Poradie vramci sportov'!CA27/4+'2.Body vramci sportov'!CA27/4+'3.Body vramci krajiny'!CA27/4+'4.Poradie vramci krajiny'!CA27/4</f>
        <v>0</v>
      </c>
      <c r="CB27" s="243">
        <f>'1.Poradie vramci sportov'!CB27/4+'2.Body vramci sportov'!CB27/4+'3.Body vramci krajiny'!CB27/4+'4.Poradie vramci krajiny'!CB27/4</f>
        <v>0</v>
      </c>
      <c r="CC27" s="243">
        <f>'1.Poradie vramci sportov'!CC27/4+'2.Body vramci sportov'!CC27/4+'3.Body vramci krajiny'!CC27/4+'4.Poradie vramci krajiny'!CC27/4</f>
        <v>0</v>
      </c>
      <c r="CD27" s="243">
        <f>'1.Poradie vramci sportov'!CD27/4+'2.Body vramci sportov'!CD27/4+'3.Body vramci krajiny'!CD27/4+'4.Poradie vramci krajiny'!CD27/4</f>
        <v>7.3068025503323558E-2</v>
      </c>
      <c r="CE27" s="243">
        <f>'1.Poradie vramci sportov'!CE27/4+'2.Body vramci sportov'!CE27/4+'3.Body vramci krajiny'!CE27/4+'4.Poradie vramci krajiny'!CE27/4</f>
        <v>0</v>
      </c>
      <c r="CF27" s="243">
        <f>'1.Poradie vramci sportov'!CF27/4+'2.Body vramci sportov'!CF27/4+'3.Body vramci krajiny'!CF27/4+'4.Poradie vramci krajiny'!CF27/4</f>
        <v>0</v>
      </c>
      <c r="CG27" s="243">
        <f>'1.Poradie vramci sportov'!CG27/4+'2.Body vramci sportov'!CG27/4+'3.Body vramci krajiny'!CG27/4+'4.Poradie vramci krajiny'!CG27/4</f>
        <v>0.32379286316277756</v>
      </c>
      <c r="CH27" s="243">
        <f>'1.Poradie vramci sportov'!CH27/4+'2.Body vramci sportov'!CH27/4+'3.Body vramci krajiny'!CH27/4+'4.Poradie vramci krajiny'!CH27/4</f>
        <v>0</v>
      </c>
      <c r="CI27" s="243">
        <f>'1.Poradie vramci sportov'!CI27/4+'2.Body vramci sportov'!CI27/4+'3.Body vramci krajiny'!CI27/4+'4.Poradie vramci krajiny'!CI27/4</f>
        <v>0</v>
      </c>
      <c r="CJ27" s="243">
        <f>'1.Poradie vramci sportov'!CJ27/4+'2.Body vramci sportov'!CJ27/4+'3.Body vramci krajiny'!CJ27/4+'4.Poradie vramci krajiny'!CJ27/4</f>
        <v>0</v>
      </c>
      <c r="CK27" s="243">
        <f>'1.Poradie vramci sportov'!CK27/4+'2.Body vramci sportov'!CK27/4+'3.Body vramci krajiny'!CK27/4+'4.Poradie vramci krajiny'!CK27/4</f>
        <v>0</v>
      </c>
      <c r="CL27" s="243">
        <f>'1.Poradie vramci sportov'!CL27/4+'2.Body vramci sportov'!CL27/4+'3.Body vramci krajiny'!CL27/4+'4.Poradie vramci krajiny'!CL27/4</f>
        <v>3.1073294122913889E-2</v>
      </c>
      <c r="CM27" s="243">
        <f>'1.Poradie vramci sportov'!CM27/4+'2.Body vramci sportov'!CM27/4+'3.Body vramci krajiny'!CM27/4+'4.Poradie vramci krajiny'!CM27/4</f>
        <v>0</v>
      </c>
      <c r="CN27" s="243">
        <f>'1.Poradie vramci sportov'!CN27/4+'2.Body vramci sportov'!CN27/4+'3.Body vramci krajiny'!CN27/4+'4.Poradie vramci krajiny'!CN27/4</f>
        <v>0</v>
      </c>
      <c r="CO27" s="243">
        <f>'1.Poradie vramci sportov'!CO27/4+'2.Body vramci sportov'!CO27/4+'3.Body vramci krajiny'!CO27/4+'4.Poradie vramci krajiny'!CO27/4</f>
        <v>8.9613224492125318E-2</v>
      </c>
      <c r="CP27" s="243">
        <f>'1.Poradie vramci sportov'!CP27/4+'2.Body vramci sportov'!CP27/4+'3.Body vramci krajiny'!CP27/4+'4.Poradie vramci krajiny'!CP27/4</f>
        <v>0</v>
      </c>
      <c r="CQ27" s="243">
        <f>'1.Poradie vramci sportov'!CQ27/4+'2.Body vramci sportov'!CQ27/4+'3.Body vramci krajiny'!CQ27/4+'4.Poradie vramci krajiny'!CQ27/4</f>
        <v>0</v>
      </c>
      <c r="CR27" s="243">
        <f>'1.Poradie vramci sportov'!CR27/4+'2.Body vramci sportov'!CR27/4+'3.Body vramci krajiny'!CR27/4+'4.Poradie vramci krajiny'!CR27/4</f>
        <v>0</v>
      </c>
      <c r="CS27" s="243">
        <f>'1.Poradie vramci sportov'!CS27/4+'2.Body vramci sportov'!CS27/4+'3.Body vramci krajiny'!CS27/4+'4.Poradie vramci krajiny'!CS27/4</f>
        <v>0</v>
      </c>
      <c r="CT27" s="243">
        <f>'1.Poradie vramci sportov'!CT27/4+'2.Body vramci sportov'!CT27/4+'3.Body vramci krajiny'!CT27/4+'4.Poradie vramci krajiny'!CT27/4</f>
        <v>0</v>
      </c>
      <c r="CU27" s="243">
        <f>'1.Poradie vramci sportov'!CU27/4+'2.Body vramci sportov'!CU27/4+'3.Body vramci krajiny'!CU27/4+'4.Poradie vramci krajiny'!CU27/4</f>
        <v>0</v>
      </c>
      <c r="CV27" s="243">
        <f>'1.Poradie vramci sportov'!CV27/4+'2.Body vramci sportov'!CV27/4+'3.Body vramci krajiny'!CV27/4+'4.Poradie vramci krajiny'!CV27/4</f>
        <v>0</v>
      </c>
      <c r="CW27" s="243">
        <f>'1.Poradie vramci sportov'!CW27/4+'2.Body vramci sportov'!CW27/4+'3.Body vramci krajiny'!CW27/4+'4.Poradie vramci krajiny'!CW27/4</f>
        <v>0</v>
      </c>
      <c r="CX27" s="243">
        <f>'1.Poradie vramci sportov'!CX27/4+'2.Body vramci sportov'!CX27/4+'3.Body vramci krajiny'!CX27/4+'4.Poradie vramci krajiny'!CX27/4</f>
        <v>0</v>
      </c>
      <c r="CY27" s="243">
        <f>'1.Poradie vramci sportov'!CY27/4+'2.Body vramci sportov'!CY27/4+'3.Body vramci krajiny'!CY27/4+'4.Poradie vramci krajiny'!CY27/4</f>
        <v>0.11599170687155338</v>
      </c>
      <c r="CZ27" s="243">
        <f>'1.Poradie vramci sportov'!CZ27/4+'2.Body vramci sportov'!CZ27/4+'3.Body vramci krajiny'!CZ27/4+'4.Poradie vramci krajiny'!CZ27/4</f>
        <v>0.16339234565427199</v>
      </c>
      <c r="DA27" s="243">
        <f>'1.Poradie vramci sportov'!DA27/4+'2.Body vramci sportov'!DA27/4+'3.Body vramci krajiny'!DA27/4+'4.Poradie vramci krajiny'!DA27/4</f>
        <v>0.10502702575829601</v>
      </c>
      <c r="DB27" s="243">
        <f>'1.Poradie vramci sportov'!DB27/4+'2.Body vramci sportov'!DB27/4+'3.Body vramci krajiny'!DB27/4+'4.Poradie vramci krajiny'!DB27/4</f>
        <v>0</v>
      </c>
      <c r="DC27" s="243">
        <f>'1.Poradie vramci sportov'!DC27/4+'2.Body vramci sportov'!DC27/4+'3.Body vramci krajiny'!DC27/4+'4.Poradie vramci krajiny'!DC27/4</f>
        <v>0</v>
      </c>
      <c r="DD27" s="243">
        <f>'1.Poradie vramci sportov'!DD27/4+'2.Body vramci sportov'!DD27/4+'3.Body vramci krajiny'!DD27/4+'4.Poradie vramci krajiny'!DD27/4</f>
        <v>0</v>
      </c>
      <c r="DE27" s="243">
        <f>'1.Poradie vramci sportov'!DE27/4+'2.Body vramci sportov'!DE27/4+'3.Body vramci krajiny'!DE27/4+'4.Poradie vramci krajiny'!DE27/4</f>
        <v>0.20211941957304544</v>
      </c>
      <c r="DF27" s="243">
        <f>'1.Poradie vramci sportov'!DF27/4+'2.Body vramci sportov'!DF27/4+'3.Body vramci krajiny'!DF27/4+'4.Poradie vramci krajiny'!DF27/4</f>
        <v>0</v>
      </c>
      <c r="DG27" s="243">
        <f>'1.Poradie vramci sportov'!DG27/4+'2.Body vramci sportov'!DG27/4+'3.Body vramci krajiny'!DG27/4+'4.Poradie vramci krajiny'!DG27/4</f>
        <v>4.0491434524441108E-2</v>
      </c>
      <c r="DH27" s="243">
        <f>'1.Poradie vramci sportov'!DH27/4+'2.Body vramci sportov'!DH27/4+'3.Body vramci krajiny'!DH27/4+'4.Poradie vramci krajiny'!DH27/4</f>
        <v>0</v>
      </c>
      <c r="DI27" s="243">
        <f>'1.Poradie vramci sportov'!DI27/4+'2.Body vramci sportov'!DI27/4+'3.Body vramci krajiny'!DI27/4+'4.Poradie vramci krajiny'!DI27/4</f>
        <v>0</v>
      </c>
      <c r="DJ27" s="417"/>
      <c r="DK27" s="418">
        <f t="shared" si="0"/>
        <v>5.7809364276728132</v>
      </c>
    </row>
    <row r="28" spans="1:115" ht="14.25" customHeight="1" x14ac:dyDescent="0.25">
      <c r="A28" s="239" t="s">
        <v>30</v>
      </c>
      <c r="B28" s="243">
        <f>'1.Poradie vramci sportov'!B28/4+'2.Body vramci sportov'!B28/4+'3.Body vramci krajiny'!B28/4+'4.Poradie vramci krajiny'!B28/4</f>
        <v>0.18813138729942896</v>
      </c>
      <c r="C28" s="243">
        <f>'1.Poradie vramci sportov'!C28/4+'2.Body vramci sportov'!C28/4+'3.Body vramci krajiny'!C28/4+'4.Poradie vramci krajiny'!C28/4</f>
        <v>0.25755785646457424</v>
      </c>
      <c r="D28" s="243">
        <f>'1.Poradie vramci sportov'!D28/4+'2.Body vramci sportov'!D28/4+'3.Body vramci krajiny'!D28/4+'4.Poradie vramci krajiny'!D28/4</f>
        <v>0.2683505120176799</v>
      </c>
      <c r="E28" s="243">
        <f>'1.Poradie vramci sportov'!E28/4+'2.Body vramci sportov'!E28/4+'3.Body vramci krajiny'!E28/4+'4.Poradie vramci krajiny'!E28/4</f>
        <v>0.89772717821672798</v>
      </c>
      <c r="F28" s="243">
        <f>'1.Poradie vramci sportov'!F28/4+'2.Body vramci sportov'!F28/4+'3.Body vramci krajiny'!F28/4+'4.Poradie vramci krajiny'!F28/4</f>
        <v>0</v>
      </c>
      <c r="G28" s="243">
        <f>'1.Poradie vramci sportov'!G28/4+'2.Body vramci sportov'!G28/4+'3.Body vramci krajiny'!G28/4+'4.Poradie vramci krajiny'!G28/4</f>
        <v>0.18879941294711852</v>
      </c>
      <c r="H28" s="243">
        <f>'1.Poradie vramci sportov'!H28/4+'2.Body vramci sportov'!H28/4+'3.Body vramci krajiny'!H28/4+'4.Poradie vramci krajiny'!H28/4</f>
        <v>0</v>
      </c>
      <c r="I28" s="243">
        <f>'1.Poradie vramci sportov'!I28/4+'2.Body vramci sportov'!I28/4+'3.Body vramci krajiny'!I28/4+'4.Poradie vramci krajiny'!I28/4</f>
        <v>8.7835992130599158E-2</v>
      </c>
      <c r="J28" s="243">
        <f>'1.Poradie vramci sportov'!J28/4+'2.Body vramci sportov'!J28/4+'3.Body vramci krajiny'!J28/4+'4.Poradie vramci krajiny'!J28/4</f>
        <v>0.29512912432383753</v>
      </c>
      <c r="K28" s="243">
        <f>'1.Poradie vramci sportov'!K28/4+'2.Body vramci sportov'!K28/4+'3.Body vramci krajiny'!K28/4+'4.Poradie vramci krajiny'!K28/4</f>
        <v>0</v>
      </c>
      <c r="L28" s="243">
        <f>'1.Poradie vramci sportov'!L28/4+'2.Body vramci sportov'!L28/4+'3.Body vramci krajiny'!L28/4+'4.Poradie vramci krajiny'!L28/4</f>
        <v>0.72606306916534957</v>
      </c>
      <c r="M28" s="243">
        <f>'1.Poradie vramci sportov'!M28/4+'2.Body vramci sportov'!M28/4+'3.Body vramci krajiny'!M28/4+'4.Poradie vramci krajiny'!M28/4</f>
        <v>0.28249942272518996</v>
      </c>
      <c r="N28" s="243">
        <f>'1.Poradie vramci sportov'!N28/4+'2.Body vramci sportov'!N28/4+'3.Body vramci krajiny'!N28/4+'4.Poradie vramci krajiny'!N28/4</f>
        <v>9.1412696363535606E-2</v>
      </c>
      <c r="O28" s="243">
        <f>'1.Poradie vramci sportov'!O28/4+'2.Body vramci sportov'!O28/4+'3.Body vramci krajiny'!O28/4+'4.Poradie vramci krajiny'!O28/4</f>
        <v>0.27220478598094028</v>
      </c>
      <c r="P28" s="243">
        <f>'1.Poradie vramci sportov'!P28/4+'2.Body vramci sportov'!P28/4+'3.Body vramci krajiny'!P28/4+'4.Poradie vramci krajiny'!P28/4</f>
        <v>0.22512592320630737</v>
      </c>
      <c r="Q28" s="243">
        <f>'1.Poradie vramci sportov'!Q28/4+'2.Body vramci sportov'!Q28/4+'3.Body vramci krajiny'!Q28/4+'4.Poradie vramci krajiny'!Q28/4</f>
        <v>0.29888013247139827</v>
      </c>
      <c r="R28" s="243">
        <f>'1.Poradie vramci sportov'!R28/4+'2.Body vramci sportov'!R28/4+'3.Body vramci krajiny'!R28/4+'4.Poradie vramci krajiny'!R28/4</f>
        <v>0.23177080191098851</v>
      </c>
      <c r="S28" s="243">
        <f>'1.Poradie vramci sportov'!S28/4+'2.Body vramci sportov'!S28/4+'3.Body vramci krajiny'!S28/4+'4.Poradie vramci krajiny'!S28/4</f>
        <v>0</v>
      </c>
      <c r="T28" s="243">
        <f>'1.Poradie vramci sportov'!T28/4+'2.Body vramci sportov'!T28/4+'3.Body vramci krajiny'!T28/4+'4.Poradie vramci krajiny'!T28/4</f>
        <v>0.58294804371296927</v>
      </c>
      <c r="U28" s="243">
        <f>'1.Poradie vramci sportov'!U28/4+'2.Body vramci sportov'!U28/4+'3.Body vramci krajiny'!U28/4+'4.Poradie vramci krajiny'!U28/4</f>
        <v>0.25334676041185916</v>
      </c>
      <c r="V28" s="243">
        <f>'1.Poradie vramci sportov'!V28/4+'2.Body vramci sportov'!V28/4+'3.Body vramci krajiny'!V28/4+'4.Poradie vramci krajiny'!V28/4</f>
        <v>0.14442975704836505</v>
      </c>
      <c r="W28" s="243">
        <f>'1.Poradie vramci sportov'!W28/4+'2.Body vramci sportov'!W28/4+'3.Body vramci krajiny'!W28/4+'4.Poradie vramci krajiny'!W28/4</f>
        <v>0.16577370782921136</v>
      </c>
      <c r="X28" s="243">
        <f>'1.Poradie vramci sportov'!X28/4+'2.Body vramci sportov'!X28/4+'3.Body vramci krajiny'!X28/4+'4.Poradie vramci krajiny'!X28/4</f>
        <v>0</v>
      </c>
      <c r="Y28" s="243">
        <f>'1.Poradie vramci sportov'!Y28/4+'2.Body vramci sportov'!Y28/4+'3.Body vramci krajiny'!Y28/4+'4.Poradie vramci krajiny'!Y28/4</f>
        <v>0.25565553655043438</v>
      </c>
      <c r="Z28" s="243">
        <f>'1.Poradie vramci sportov'!Z28/4+'2.Body vramci sportov'!Z28/4+'3.Body vramci krajiny'!Z28/4+'4.Poradie vramci krajiny'!Z28/4</f>
        <v>0.10774561820468381</v>
      </c>
      <c r="AA28" s="243">
        <f>'1.Poradie vramci sportov'!AA28/4+'2.Body vramci sportov'!AA28/4+'3.Body vramci krajiny'!AA28/4+'4.Poradie vramci krajiny'!AA28/4</f>
        <v>0.11416131747934424</v>
      </c>
      <c r="AB28" s="243">
        <f>'1.Poradie vramci sportov'!AB28/4+'2.Body vramci sportov'!AB28/4+'3.Body vramci krajiny'!AB28/4+'4.Poradie vramci krajiny'!AB28/4</f>
        <v>0.27677354166495594</v>
      </c>
      <c r="AC28" s="243">
        <f>'1.Poradie vramci sportov'!AC28/4+'2.Body vramci sportov'!AC28/4+'3.Body vramci krajiny'!AC28/4+'4.Poradie vramci krajiny'!AC28/4</f>
        <v>0.19521530210479265</v>
      </c>
      <c r="AD28" s="243">
        <f>'1.Poradie vramci sportov'!AD28/4+'2.Body vramci sportov'!AD28/4+'3.Body vramci krajiny'!AD28/4+'4.Poradie vramci krajiny'!AD28/4</f>
        <v>0.26902206813667068</v>
      </c>
      <c r="AE28" s="243">
        <f>'1.Poradie vramci sportov'!AE28/4+'2.Body vramci sportov'!AE28/4+'3.Body vramci krajiny'!AE28/4+'4.Poradie vramci krajiny'!AE28/4</f>
        <v>0.24540368258563652</v>
      </c>
      <c r="AF28" s="243">
        <f>'1.Poradie vramci sportov'!AF28/4+'2.Body vramci sportov'!AF28/4+'3.Body vramci krajiny'!AF28/4+'4.Poradie vramci krajiny'!AF28/4</f>
        <v>0</v>
      </c>
      <c r="AG28" s="243">
        <f>'1.Poradie vramci sportov'!AG28/4+'2.Body vramci sportov'!AG28/4+'3.Body vramci krajiny'!AG28/4+'4.Poradie vramci krajiny'!AG28/4</f>
        <v>4.8968289017286296E-2</v>
      </c>
      <c r="AH28" s="243">
        <f>'1.Poradie vramci sportov'!AH28/4+'2.Body vramci sportov'!AH28/4+'3.Body vramci krajiny'!AH28/4+'4.Poradie vramci krajiny'!AH28/4</f>
        <v>0</v>
      </c>
      <c r="AI28" s="243">
        <f>'1.Poradie vramci sportov'!AI28/4+'2.Body vramci sportov'!AI28/4+'3.Body vramci krajiny'!AI28/4+'4.Poradie vramci krajiny'!AI28/4</f>
        <v>0.16660362098248485</v>
      </c>
      <c r="AJ28" s="243">
        <f>'1.Poradie vramci sportov'!AJ28/4+'2.Body vramci sportov'!AJ28/4+'3.Body vramci krajiny'!AJ28/4+'4.Poradie vramci krajiny'!AJ28/4</f>
        <v>0.53480768124383138</v>
      </c>
      <c r="AK28" s="243">
        <f>'1.Poradie vramci sportov'!AK28/4+'2.Body vramci sportov'!AK28/4+'3.Body vramci krajiny'!AK28/4+'4.Poradie vramci krajiny'!AK28/4</f>
        <v>0.46510017300129819</v>
      </c>
      <c r="AL28" s="243">
        <f>'1.Poradie vramci sportov'!AL28/4+'2.Body vramci sportov'!AL28/4+'3.Body vramci krajiny'!AL28/4+'4.Poradie vramci krajiny'!AL28/4</f>
        <v>0.18472910318968272</v>
      </c>
      <c r="AM28" s="243">
        <f>'1.Poradie vramci sportov'!AM28/4+'2.Body vramci sportov'!AM28/4+'3.Body vramci krajiny'!AM28/4+'4.Poradie vramci krajiny'!AM28/4</f>
        <v>0</v>
      </c>
      <c r="AN28" s="243">
        <f>'1.Poradie vramci sportov'!AN28/4+'2.Body vramci sportov'!AN28/4+'3.Body vramci krajiny'!AN28/4+'4.Poradie vramci krajiny'!AN28/4</f>
        <v>0.18421615612710024</v>
      </c>
      <c r="AO28" s="243">
        <f>'1.Poradie vramci sportov'!AO28/4+'2.Body vramci sportov'!AO28/4+'3.Body vramci krajiny'!AO28/4+'4.Poradie vramci krajiny'!AO28/4</f>
        <v>0.15298081929965077</v>
      </c>
      <c r="AP28" s="243">
        <f>'1.Poradie vramci sportov'!AP28/4+'2.Body vramci sportov'!AP28/4+'3.Body vramci krajiny'!AP28/4+'4.Poradie vramci krajiny'!AP28/4</f>
        <v>0.28404017471714205</v>
      </c>
      <c r="AQ28" s="243">
        <f>'1.Poradie vramci sportov'!AQ28/4+'2.Body vramci sportov'!AQ28/4+'3.Body vramci krajiny'!AQ28/4+'4.Poradie vramci krajiny'!AQ28/4</f>
        <v>0</v>
      </c>
      <c r="AR28" s="243">
        <f>'1.Poradie vramci sportov'!AR28/4+'2.Body vramci sportov'!AR28/4+'3.Body vramci krajiny'!AR28/4+'4.Poradie vramci krajiny'!AR28/4</f>
        <v>0.57094480406120995</v>
      </c>
      <c r="AS28" s="243">
        <f>'1.Poradie vramci sportov'!AS28/4+'2.Body vramci sportov'!AS28/4+'3.Body vramci krajiny'!AS28/4+'4.Poradie vramci krajiny'!AS28/4</f>
        <v>0.43579458560043033</v>
      </c>
      <c r="AT28" s="243">
        <f>'1.Poradie vramci sportov'!AT28/4+'2.Body vramci sportov'!AT28/4+'3.Body vramci krajiny'!AT28/4+'4.Poradie vramci krajiny'!AT28/4</f>
        <v>0.25318428413505623</v>
      </c>
      <c r="AU28" s="243">
        <f>'1.Poradie vramci sportov'!AU28/4+'2.Body vramci sportov'!AU28/4+'3.Body vramci krajiny'!AU28/4+'4.Poradie vramci krajiny'!AU28/4</f>
        <v>0.22824405752397786</v>
      </c>
      <c r="AV28" s="243">
        <f>'1.Poradie vramci sportov'!AV28/4+'2.Body vramci sportov'!AV28/4+'3.Body vramci krajiny'!AV28/4+'4.Poradie vramci krajiny'!AV28/4</f>
        <v>0</v>
      </c>
      <c r="AW28" s="243">
        <f>'1.Poradie vramci sportov'!AW28/4+'2.Body vramci sportov'!AW28/4+'3.Body vramci krajiny'!AW28/4+'4.Poradie vramci krajiny'!AW28/4</f>
        <v>9.6513494167009439E-2</v>
      </c>
      <c r="AX28" s="243">
        <f>'1.Poradie vramci sportov'!AX28/4+'2.Body vramci sportov'!AX28/4+'3.Body vramci krajiny'!AX28/4+'4.Poradie vramci krajiny'!AX28/4</f>
        <v>0.1253697669509595</v>
      </c>
      <c r="AY28" s="243">
        <f>'1.Poradie vramci sportov'!AY28/4+'2.Body vramci sportov'!AY28/4+'3.Body vramci krajiny'!AY28/4+'4.Poradie vramci krajiny'!AY28/4</f>
        <v>0.21715698504180911</v>
      </c>
      <c r="AZ28" s="243">
        <f>'1.Poradie vramci sportov'!AZ28/4+'2.Body vramci sportov'!AZ28/4+'3.Body vramci krajiny'!AZ28/4+'4.Poradie vramci krajiny'!AZ28/4</f>
        <v>0</v>
      </c>
      <c r="BA28" s="243">
        <f>'1.Poradie vramci sportov'!BA28/4+'2.Body vramci sportov'!BA28/4+'3.Body vramci krajiny'!BA28/4+'4.Poradie vramci krajiny'!BA28/4</f>
        <v>0.29792426961820029</v>
      </c>
      <c r="BB28" s="243">
        <f>'1.Poradie vramci sportov'!BB28/4+'2.Body vramci sportov'!BB28/4+'3.Body vramci krajiny'!BB28/4+'4.Poradie vramci krajiny'!BB28/4</f>
        <v>7.9832028094263568E-2</v>
      </c>
      <c r="BC28" s="243">
        <f>'1.Poradie vramci sportov'!BC28/4+'2.Body vramci sportov'!BC28/4+'3.Body vramci krajiny'!BC28/4+'4.Poradie vramci krajiny'!BC28/4</f>
        <v>0.56317669776391954</v>
      </c>
      <c r="BD28" s="243">
        <f>'1.Poradie vramci sportov'!BD28/4+'2.Body vramci sportov'!BD28/4+'3.Body vramci krajiny'!BD28/4+'4.Poradie vramci krajiny'!BD28/4</f>
        <v>0.39954389008022134</v>
      </c>
      <c r="BE28" s="243">
        <f>'1.Poradie vramci sportov'!BE28/4+'2.Body vramci sportov'!BE28/4+'3.Body vramci krajiny'!BE28/4+'4.Poradie vramci krajiny'!BE28/4</f>
        <v>0.17466575310254628</v>
      </c>
      <c r="BF28" s="243">
        <f>'1.Poradie vramci sportov'!BF28/4+'2.Body vramci sportov'!BF28/4+'3.Body vramci krajiny'!BF28/4+'4.Poradie vramci krajiny'!BF28/4</f>
        <v>0.56984231542202557</v>
      </c>
      <c r="BG28" s="243">
        <f>'1.Poradie vramci sportov'!BG28/4+'2.Body vramci sportov'!BG28/4+'3.Body vramci krajiny'!BG28/4+'4.Poradie vramci krajiny'!BG28/4</f>
        <v>0.10293928294761562</v>
      </c>
      <c r="BH28" s="243">
        <f>'1.Poradie vramci sportov'!BH28/4+'2.Body vramci sportov'!BH28/4+'3.Body vramci krajiny'!BH28/4+'4.Poradie vramci krajiny'!BH28/4</f>
        <v>0.23592072624530258</v>
      </c>
      <c r="BI28" s="243">
        <f>'1.Poradie vramci sportov'!BI28/4+'2.Body vramci sportov'!BI28/4+'3.Body vramci krajiny'!BI28/4+'4.Poradie vramci krajiny'!BI28/4</f>
        <v>0.17217834696183029</v>
      </c>
      <c r="BJ28" s="243">
        <f>'1.Poradie vramci sportov'!BJ28/4+'2.Body vramci sportov'!BJ28/4+'3.Body vramci krajiny'!BJ28/4+'4.Poradie vramci krajiny'!BJ28/4</f>
        <v>0.17339519699702199</v>
      </c>
      <c r="BK28" s="243">
        <f>'1.Poradie vramci sportov'!BK28/4+'2.Body vramci sportov'!BK28/4+'3.Body vramci krajiny'!BK28/4+'4.Poradie vramci krajiny'!BK28/4</f>
        <v>0</v>
      </c>
      <c r="BL28" s="243">
        <f>'1.Poradie vramci sportov'!BL28/4+'2.Body vramci sportov'!BL28/4+'3.Body vramci krajiny'!BL28/4+'4.Poradie vramci krajiny'!BL28/4</f>
        <v>9.4562116445015068E-2</v>
      </c>
      <c r="BM28" s="243">
        <f>'1.Poradie vramci sportov'!BM28/4+'2.Body vramci sportov'!BM28/4+'3.Body vramci krajiny'!BM28/4+'4.Poradie vramci krajiny'!BM28/4</f>
        <v>0.2098130976934538</v>
      </c>
      <c r="BN28" s="243">
        <f>'1.Poradie vramci sportov'!BN28/4+'2.Body vramci sportov'!BN28/4+'3.Body vramci krajiny'!BN28/4+'4.Poradie vramci krajiny'!BN28/4</f>
        <v>6.3201148704013069E-2</v>
      </c>
      <c r="BO28" s="243">
        <f>'1.Poradie vramci sportov'!BO28/4+'2.Body vramci sportov'!BO28/4+'3.Body vramci krajiny'!BO28/4+'4.Poradie vramci krajiny'!BO28/4</f>
        <v>0.28196861089086078</v>
      </c>
      <c r="BP28" s="243">
        <f>'1.Poradie vramci sportov'!BP28/4+'2.Body vramci sportov'!BP28/4+'3.Body vramci krajiny'!BP28/4+'4.Poradie vramci krajiny'!BP28/4</f>
        <v>0.43551800134287916</v>
      </c>
      <c r="BQ28" s="243">
        <f>'1.Poradie vramci sportov'!BQ28/4+'2.Body vramci sportov'!BQ28/4+'3.Body vramci krajiny'!BQ28/4+'4.Poradie vramci krajiny'!BQ28/4</f>
        <v>0</v>
      </c>
      <c r="BR28" s="243">
        <f>'1.Poradie vramci sportov'!BR28/4+'2.Body vramci sportov'!BR28/4+'3.Body vramci krajiny'!BR28/4+'4.Poradie vramci krajiny'!BR28/4</f>
        <v>6.4993679612608685E-2</v>
      </c>
      <c r="BS28" s="243">
        <f>'1.Poradie vramci sportov'!BS28/4+'2.Body vramci sportov'!BS28/4+'3.Body vramci krajiny'!BS28/4+'4.Poradie vramci krajiny'!BS28/4</f>
        <v>0</v>
      </c>
      <c r="BT28" s="243">
        <f>'1.Poradie vramci sportov'!BT28/4+'2.Body vramci sportov'!BT28/4+'3.Body vramci krajiny'!BT28/4+'4.Poradie vramci krajiny'!BT28/4</f>
        <v>0</v>
      </c>
      <c r="BU28" s="243">
        <f>'1.Poradie vramci sportov'!BU28/4+'2.Body vramci sportov'!BU28/4+'3.Body vramci krajiny'!BU28/4+'4.Poradie vramci krajiny'!BU28/4</f>
        <v>0.13034255825913441</v>
      </c>
      <c r="BV28" s="243">
        <f>'1.Poradie vramci sportov'!BV28/4+'2.Body vramci sportov'!BV28/4+'3.Body vramci krajiny'!BV28/4+'4.Poradie vramci krajiny'!BV28/4</f>
        <v>0</v>
      </c>
      <c r="BW28" s="243">
        <f>'1.Poradie vramci sportov'!BW28/4+'2.Body vramci sportov'!BW28/4+'3.Body vramci krajiny'!BW28/4+'4.Poradie vramci krajiny'!BW28/4</f>
        <v>0</v>
      </c>
      <c r="BX28" s="243">
        <f>'1.Poradie vramci sportov'!BX28/4+'2.Body vramci sportov'!BX28/4+'3.Body vramci krajiny'!BX28/4+'4.Poradie vramci krajiny'!BX28/4</f>
        <v>0.35641758400077622</v>
      </c>
      <c r="BY28" s="243">
        <f>'1.Poradie vramci sportov'!BY28/4+'2.Body vramci sportov'!BY28/4+'3.Body vramci krajiny'!BY28/4+'4.Poradie vramci krajiny'!BY28/4</f>
        <v>0.12132538841886506</v>
      </c>
      <c r="BZ28" s="243">
        <f>'1.Poradie vramci sportov'!BZ28/4+'2.Body vramci sportov'!BZ28/4+'3.Body vramci krajiny'!BZ28/4+'4.Poradie vramci krajiny'!BZ28/4</f>
        <v>0</v>
      </c>
      <c r="CA28" s="243">
        <f>'1.Poradie vramci sportov'!CA28/4+'2.Body vramci sportov'!CA28/4+'3.Body vramci krajiny'!CA28/4+'4.Poradie vramci krajiny'!CA28/4</f>
        <v>0</v>
      </c>
      <c r="CB28" s="243">
        <f>'1.Poradie vramci sportov'!CB28/4+'2.Body vramci sportov'!CB28/4+'3.Body vramci krajiny'!CB28/4+'4.Poradie vramci krajiny'!CB28/4</f>
        <v>0</v>
      </c>
      <c r="CC28" s="243">
        <f>'1.Poradie vramci sportov'!CC28/4+'2.Body vramci sportov'!CC28/4+'3.Body vramci krajiny'!CC28/4+'4.Poradie vramci krajiny'!CC28/4</f>
        <v>0.18230174588772649</v>
      </c>
      <c r="CD28" s="243">
        <f>'1.Poradie vramci sportov'!CD28/4+'2.Body vramci sportov'!CD28/4+'3.Body vramci krajiny'!CD28/4+'4.Poradie vramci krajiny'!CD28/4</f>
        <v>0.19082554082719816</v>
      </c>
      <c r="CE28" s="243">
        <f>'1.Poradie vramci sportov'!CE28/4+'2.Body vramci sportov'!CE28/4+'3.Body vramci krajiny'!CE28/4+'4.Poradie vramci krajiny'!CE28/4</f>
        <v>0.19882840761211351</v>
      </c>
      <c r="CF28" s="243">
        <f>'1.Poradie vramci sportov'!CF28/4+'2.Body vramci sportov'!CF28/4+'3.Body vramci krajiny'!CF28/4+'4.Poradie vramci krajiny'!CF28/4</f>
        <v>0</v>
      </c>
      <c r="CG28" s="243">
        <f>'1.Poradie vramci sportov'!CG28/4+'2.Body vramci sportov'!CG28/4+'3.Body vramci krajiny'!CG28/4+'4.Poradie vramci krajiny'!CG28/4</f>
        <v>0.19683494985699673</v>
      </c>
      <c r="CH28" s="243">
        <f>'1.Poradie vramci sportov'!CH28/4+'2.Body vramci sportov'!CH28/4+'3.Body vramci krajiny'!CH28/4+'4.Poradie vramci krajiny'!CH28/4</f>
        <v>0.20136291575851276</v>
      </c>
      <c r="CI28" s="243">
        <f>'1.Poradie vramci sportov'!CI28/4+'2.Body vramci sportov'!CI28/4+'3.Body vramci krajiny'!CI28/4+'4.Poradie vramci krajiny'!CI28/4</f>
        <v>0.2704937343676827</v>
      </c>
      <c r="CJ28" s="243">
        <f>'1.Poradie vramci sportov'!CJ28/4+'2.Body vramci sportov'!CJ28/4+'3.Body vramci krajiny'!CJ28/4+'4.Poradie vramci krajiny'!CJ28/4</f>
        <v>0</v>
      </c>
      <c r="CK28" s="243">
        <f>'1.Poradie vramci sportov'!CK28/4+'2.Body vramci sportov'!CK28/4+'3.Body vramci krajiny'!CK28/4+'4.Poradie vramci krajiny'!CK28/4</f>
        <v>0</v>
      </c>
      <c r="CL28" s="243">
        <f>'1.Poradie vramci sportov'!CL28/4+'2.Body vramci sportov'!CL28/4+'3.Body vramci krajiny'!CL28/4+'4.Poradie vramci krajiny'!CL28/4</f>
        <v>0.3280594446095258</v>
      </c>
      <c r="CM28" s="243">
        <f>'1.Poradie vramci sportov'!CM28/4+'2.Body vramci sportov'!CM28/4+'3.Body vramci krajiny'!CM28/4+'4.Poradie vramci krajiny'!CM28/4</f>
        <v>0.35143903031354035</v>
      </c>
      <c r="CN28" s="243">
        <f>'1.Poradie vramci sportov'!CN28/4+'2.Body vramci sportov'!CN28/4+'3.Body vramci krajiny'!CN28/4+'4.Poradie vramci krajiny'!CN28/4</f>
        <v>0.18294851953089314</v>
      </c>
      <c r="CO28" s="243">
        <f>'1.Poradie vramci sportov'!CO28/4+'2.Body vramci sportov'!CO28/4+'3.Body vramci krajiny'!CO28/4+'4.Poradie vramci krajiny'!CO28/4</f>
        <v>0.25050765349089166</v>
      </c>
      <c r="CP28" s="243">
        <f>'1.Poradie vramci sportov'!CP28/4+'2.Body vramci sportov'!CP28/4+'3.Body vramci krajiny'!CP28/4+'4.Poradie vramci krajiny'!CP28/4</f>
        <v>0</v>
      </c>
      <c r="CQ28" s="243">
        <f>'1.Poradie vramci sportov'!CQ28/4+'2.Body vramci sportov'!CQ28/4+'3.Body vramci krajiny'!CQ28/4+'4.Poradie vramci krajiny'!CQ28/4</f>
        <v>0.5640492381145954</v>
      </c>
      <c r="CR28" s="243">
        <f>'1.Poradie vramci sportov'!CR28/4+'2.Body vramci sportov'!CR28/4+'3.Body vramci krajiny'!CR28/4+'4.Poradie vramci krajiny'!CR28/4</f>
        <v>0.22347985992899105</v>
      </c>
      <c r="CS28" s="243">
        <f>'1.Poradie vramci sportov'!CS28/4+'2.Body vramci sportov'!CS28/4+'3.Body vramci krajiny'!CS28/4+'4.Poradie vramci krajiny'!CS28/4</f>
        <v>6.2059009498211748E-2</v>
      </c>
      <c r="CT28" s="243">
        <f>'1.Poradie vramci sportov'!CT28/4+'2.Body vramci sportov'!CT28/4+'3.Body vramci krajiny'!CT28/4+'4.Poradie vramci krajiny'!CT28/4</f>
        <v>0.20190650442591598</v>
      </c>
      <c r="CU28" s="243">
        <f>'1.Poradie vramci sportov'!CU28/4+'2.Body vramci sportov'!CU28/4+'3.Body vramci krajiny'!CU28/4+'4.Poradie vramci krajiny'!CU28/4</f>
        <v>0</v>
      </c>
      <c r="CV28" s="243">
        <f>'1.Poradie vramci sportov'!CV28/4+'2.Body vramci sportov'!CV28/4+'3.Body vramci krajiny'!CV28/4+'4.Poradie vramci krajiny'!CV28/4</f>
        <v>0</v>
      </c>
      <c r="CW28" s="243">
        <f>'1.Poradie vramci sportov'!CW28/4+'2.Body vramci sportov'!CW28/4+'3.Body vramci krajiny'!CW28/4+'4.Poradie vramci krajiny'!CW28/4</f>
        <v>0.15310210935605278</v>
      </c>
      <c r="CX28" s="243">
        <f>'1.Poradie vramci sportov'!CX28/4+'2.Body vramci sportov'!CX28/4+'3.Body vramci krajiny'!CX28/4+'4.Poradie vramci krajiny'!CX28/4</f>
        <v>0.12738872270133031</v>
      </c>
      <c r="CY28" s="243">
        <f>'1.Poradie vramci sportov'!CY28/4+'2.Body vramci sportov'!CY28/4+'3.Body vramci krajiny'!CY28/4+'4.Poradie vramci krajiny'!CY28/4</f>
        <v>0.60847165323380203</v>
      </c>
      <c r="CZ28" s="243">
        <f>'1.Poradie vramci sportov'!CZ28/4+'2.Body vramci sportov'!CZ28/4+'3.Body vramci krajiny'!CZ28/4+'4.Poradie vramci krajiny'!CZ28/4</f>
        <v>0.89739427200540267</v>
      </c>
      <c r="DA28" s="243">
        <f>'1.Poradie vramci sportov'!DA28/4+'2.Body vramci sportov'!DA28/4+'3.Body vramci krajiny'!DA28/4+'4.Poradie vramci krajiny'!DA28/4</f>
        <v>0.22960194073320356</v>
      </c>
      <c r="DB28" s="243">
        <f>'1.Poradie vramci sportov'!DB28/4+'2.Body vramci sportov'!DB28/4+'3.Body vramci krajiny'!DB28/4+'4.Poradie vramci krajiny'!DB28/4</f>
        <v>0.20234090573457145</v>
      </c>
      <c r="DC28" s="243">
        <f>'1.Poradie vramci sportov'!DC28/4+'2.Body vramci sportov'!DC28/4+'3.Body vramci krajiny'!DC28/4+'4.Poradie vramci krajiny'!DC28/4</f>
        <v>0.21534942748327388</v>
      </c>
      <c r="DD28" s="243">
        <f>'1.Poradie vramci sportov'!DD28/4+'2.Body vramci sportov'!DD28/4+'3.Body vramci krajiny'!DD28/4+'4.Poradie vramci krajiny'!DD28/4</f>
        <v>0.23971042870884529</v>
      </c>
      <c r="DE28" s="243">
        <f>'1.Poradie vramci sportov'!DE28/4+'2.Body vramci sportov'!DE28/4+'3.Body vramci krajiny'!DE28/4+'4.Poradie vramci krajiny'!DE28/4</f>
        <v>0.28024479779355144</v>
      </c>
      <c r="DF28" s="243">
        <f>'1.Poradie vramci sportov'!DF28/4+'2.Body vramci sportov'!DF28/4+'3.Body vramci krajiny'!DF28/4+'4.Poradie vramci krajiny'!DF28/4</f>
        <v>0.2089165455498066</v>
      </c>
      <c r="DG28" s="243">
        <f>'1.Poradie vramci sportov'!DG28/4+'2.Body vramci sportov'!DG28/4+'3.Body vramci krajiny'!DG28/4+'4.Poradie vramci krajiny'!DG28/4</f>
        <v>0.27132793243017556</v>
      </c>
      <c r="DH28" s="243">
        <f>'1.Poradie vramci sportov'!DH28/4+'2.Body vramci sportov'!DH28/4+'3.Body vramci krajiny'!DH28/4+'4.Poradie vramci krajiny'!DH28/4</f>
        <v>0.20177639991445842</v>
      </c>
      <c r="DI28" s="243">
        <f>'1.Poradie vramci sportov'!DI28/4+'2.Body vramci sportov'!DI28/4+'3.Body vramci krajiny'!DI28/4+'4.Poradie vramci krajiny'!DI28/4</f>
        <v>0.35161745754891977</v>
      </c>
      <c r="DJ28" s="417"/>
      <c r="DK28" s="418">
        <f t="shared" si="0"/>
        <v>22.790517466028273</v>
      </c>
    </row>
    <row r="29" spans="1:115" ht="14.25" customHeight="1" x14ac:dyDescent="0.25">
      <c r="A29" s="238" t="s">
        <v>31</v>
      </c>
      <c r="B29" s="243">
        <f>'1.Poradie vramci sportov'!B29/4+'2.Body vramci sportov'!B29/4+'3.Body vramci krajiny'!B29/4+'4.Poradie vramci krajiny'!B29/4</f>
        <v>0</v>
      </c>
      <c r="C29" s="243">
        <f>'1.Poradie vramci sportov'!C29/4+'2.Body vramci sportov'!C29/4+'3.Body vramci krajiny'!C29/4+'4.Poradie vramci krajiny'!C29/4</f>
        <v>0</v>
      </c>
      <c r="D29" s="243">
        <f>'1.Poradie vramci sportov'!D29/4+'2.Body vramci sportov'!D29/4+'3.Body vramci krajiny'!D29/4+'4.Poradie vramci krajiny'!D29/4</f>
        <v>0.2660823273004137</v>
      </c>
      <c r="E29" s="243">
        <f>'1.Poradie vramci sportov'!E29/4+'2.Body vramci sportov'!E29/4+'3.Body vramci krajiny'!E29/4+'4.Poradie vramci krajiny'!E29/4</f>
        <v>0.14156947958593324</v>
      </c>
      <c r="F29" s="243">
        <f>'1.Poradie vramci sportov'!F29/4+'2.Body vramci sportov'!F29/4+'3.Body vramci krajiny'!F29/4+'4.Poradie vramci krajiny'!F29/4</f>
        <v>0</v>
      </c>
      <c r="G29" s="243">
        <f>'1.Poradie vramci sportov'!G29/4+'2.Body vramci sportov'!G29/4+'3.Body vramci krajiny'!G29/4+'4.Poradie vramci krajiny'!G29/4</f>
        <v>0.29959214178502119</v>
      </c>
      <c r="H29" s="243">
        <f>'1.Poradie vramci sportov'!H29/4+'2.Body vramci sportov'!H29/4+'3.Body vramci krajiny'!H29/4+'4.Poradie vramci krajiny'!H29/4</f>
        <v>0</v>
      </c>
      <c r="I29" s="243">
        <f>'1.Poradie vramci sportov'!I29/4+'2.Body vramci sportov'!I29/4+'3.Body vramci krajiny'!I29/4+'4.Poradie vramci krajiny'!I29/4</f>
        <v>0</v>
      </c>
      <c r="J29" s="243">
        <f>'1.Poradie vramci sportov'!J29/4+'2.Body vramci sportov'!J29/4+'3.Body vramci krajiny'!J29/4+'4.Poradie vramci krajiny'!J29/4</f>
        <v>0.257152242967703</v>
      </c>
      <c r="K29" s="243">
        <f>'1.Poradie vramci sportov'!K29/4+'2.Body vramci sportov'!K29/4+'3.Body vramci krajiny'!K29/4+'4.Poradie vramci krajiny'!K29/4</f>
        <v>0</v>
      </c>
      <c r="L29" s="243">
        <f>'1.Poradie vramci sportov'!L29/4+'2.Body vramci sportov'!L29/4+'3.Body vramci krajiny'!L29/4+'4.Poradie vramci krajiny'!L29/4</f>
        <v>0.83643034545044026</v>
      </c>
      <c r="M29" s="243">
        <f>'1.Poradie vramci sportov'!M29/4+'2.Body vramci sportov'!M29/4+'3.Body vramci krajiny'!M29/4+'4.Poradie vramci krajiny'!M29/4</f>
        <v>0.27335845308653023</v>
      </c>
      <c r="N29" s="243">
        <f>'1.Poradie vramci sportov'!N29/4+'2.Body vramci sportov'!N29/4+'3.Body vramci krajiny'!N29/4+'4.Poradie vramci krajiny'!N29/4</f>
        <v>0</v>
      </c>
      <c r="O29" s="243">
        <f>'1.Poradie vramci sportov'!O29/4+'2.Body vramci sportov'!O29/4+'3.Body vramci krajiny'!O29/4+'4.Poradie vramci krajiny'!O29/4</f>
        <v>0</v>
      </c>
      <c r="P29" s="243">
        <f>'1.Poradie vramci sportov'!P29/4+'2.Body vramci sportov'!P29/4+'3.Body vramci krajiny'!P29/4+'4.Poradie vramci krajiny'!P29/4</f>
        <v>8.8765865999394483E-2</v>
      </c>
      <c r="Q29" s="243">
        <f>'1.Poradie vramci sportov'!Q29/4+'2.Body vramci sportov'!Q29/4+'3.Body vramci krajiny'!Q29/4+'4.Poradie vramci krajiny'!Q29/4</f>
        <v>0</v>
      </c>
      <c r="R29" s="243">
        <f>'1.Poradie vramci sportov'!R29/4+'2.Body vramci sportov'!R29/4+'3.Body vramci krajiny'!R29/4+'4.Poradie vramci krajiny'!R29/4</f>
        <v>0</v>
      </c>
      <c r="S29" s="243">
        <f>'1.Poradie vramci sportov'!S29/4+'2.Body vramci sportov'!S29/4+'3.Body vramci krajiny'!S29/4+'4.Poradie vramci krajiny'!S29/4</f>
        <v>0</v>
      </c>
      <c r="T29" s="243">
        <f>'1.Poradie vramci sportov'!T29/4+'2.Body vramci sportov'!T29/4+'3.Body vramci krajiny'!T29/4+'4.Poradie vramci krajiny'!T29/4</f>
        <v>0</v>
      </c>
      <c r="U29" s="243">
        <f>'1.Poradie vramci sportov'!U29/4+'2.Body vramci sportov'!U29/4+'3.Body vramci krajiny'!U29/4+'4.Poradie vramci krajiny'!U29/4</f>
        <v>0.23801859579724891</v>
      </c>
      <c r="V29" s="243">
        <f>'1.Poradie vramci sportov'!V29/4+'2.Body vramci sportov'!V29/4+'3.Body vramci krajiny'!V29/4+'4.Poradie vramci krajiny'!V29/4</f>
        <v>0</v>
      </c>
      <c r="W29" s="243">
        <f>'1.Poradie vramci sportov'!W29/4+'2.Body vramci sportov'!W29/4+'3.Body vramci krajiny'!W29/4+'4.Poradie vramci krajiny'!W29/4</f>
        <v>0.12601899726067817</v>
      </c>
      <c r="X29" s="243">
        <f>'1.Poradie vramci sportov'!X29/4+'2.Body vramci sportov'!X29/4+'3.Body vramci krajiny'!X29/4+'4.Poradie vramci krajiny'!X29/4</f>
        <v>0</v>
      </c>
      <c r="Y29" s="243">
        <f>'1.Poradie vramci sportov'!Y29/4+'2.Body vramci sportov'!Y29/4+'3.Body vramci krajiny'!Y29/4+'4.Poradie vramci krajiny'!Y29/4</f>
        <v>0</v>
      </c>
      <c r="Z29" s="243">
        <f>'1.Poradie vramci sportov'!Z29/4+'2.Body vramci sportov'!Z29/4+'3.Body vramci krajiny'!Z29/4+'4.Poradie vramci krajiny'!Z29/4</f>
        <v>0</v>
      </c>
      <c r="AA29" s="243">
        <f>'1.Poradie vramci sportov'!AA29/4+'2.Body vramci sportov'!AA29/4+'3.Body vramci krajiny'!AA29/4+'4.Poradie vramci krajiny'!AA29/4</f>
        <v>0</v>
      </c>
      <c r="AB29" s="243">
        <f>'1.Poradie vramci sportov'!AB29/4+'2.Body vramci sportov'!AB29/4+'3.Body vramci krajiny'!AB29/4+'4.Poradie vramci krajiny'!AB29/4</f>
        <v>0</v>
      </c>
      <c r="AC29" s="243">
        <f>'1.Poradie vramci sportov'!AC29/4+'2.Body vramci sportov'!AC29/4+'3.Body vramci krajiny'!AC29/4+'4.Poradie vramci krajiny'!AC29/4</f>
        <v>0.19395962280917678</v>
      </c>
      <c r="AD29" s="243">
        <f>'1.Poradie vramci sportov'!AD29/4+'2.Body vramci sportov'!AD29/4+'3.Body vramci krajiny'!AD29/4+'4.Poradie vramci krajiny'!AD29/4</f>
        <v>0</v>
      </c>
      <c r="AE29" s="243">
        <f>'1.Poradie vramci sportov'!AE29/4+'2.Body vramci sportov'!AE29/4+'3.Body vramci krajiny'!AE29/4+'4.Poradie vramci krajiny'!AE29/4</f>
        <v>0</v>
      </c>
      <c r="AF29" s="243">
        <f>'1.Poradie vramci sportov'!AF29/4+'2.Body vramci sportov'!AF29/4+'3.Body vramci krajiny'!AF29/4+'4.Poradie vramci krajiny'!AF29/4</f>
        <v>0</v>
      </c>
      <c r="AG29" s="243">
        <f>'1.Poradie vramci sportov'!AG29/4+'2.Body vramci sportov'!AG29/4+'3.Body vramci krajiny'!AG29/4+'4.Poradie vramci krajiny'!AG29/4</f>
        <v>0</v>
      </c>
      <c r="AH29" s="243">
        <f>'1.Poradie vramci sportov'!AH29/4+'2.Body vramci sportov'!AH29/4+'3.Body vramci krajiny'!AH29/4+'4.Poradie vramci krajiny'!AH29/4</f>
        <v>0.11616893964943467</v>
      </c>
      <c r="AI29" s="243">
        <f>'1.Poradie vramci sportov'!AI29/4+'2.Body vramci sportov'!AI29/4+'3.Body vramci krajiny'!AI29/4+'4.Poradie vramci krajiny'!AI29/4</f>
        <v>5.2970198635975893E-2</v>
      </c>
      <c r="AJ29" s="243">
        <f>'1.Poradie vramci sportov'!AJ29/4+'2.Body vramci sportov'!AJ29/4+'3.Body vramci krajiny'!AJ29/4+'4.Poradie vramci krajiny'!AJ29/4</f>
        <v>0.12142910161584367</v>
      </c>
      <c r="AK29" s="243">
        <f>'1.Poradie vramci sportov'!AK29/4+'2.Body vramci sportov'!AK29/4+'3.Body vramci krajiny'!AK29/4+'4.Poradie vramci krajiny'!AK29/4</f>
        <v>0.19939688075434742</v>
      </c>
      <c r="AL29" s="243">
        <f>'1.Poradie vramci sportov'!AL29/4+'2.Body vramci sportov'!AL29/4+'3.Body vramci krajiny'!AL29/4+'4.Poradie vramci krajiny'!AL29/4</f>
        <v>0</v>
      </c>
      <c r="AM29" s="243">
        <f>'1.Poradie vramci sportov'!AM29/4+'2.Body vramci sportov'!AM29/4+'3.Body vramci krajiny'!AM29/4+'4.Poradie vramci krajiny'!AM29/4</f>
        <v>0</v>
      </c>
      <c r="AN29" s="243">
        <f>'1.Poradie vramci sportov'!AN29/4+'2.Body vramci sportov'!AN29/4+'3.Body vramci krajiny'!AN29/4+'4.Poradie vramci krajiny'!AN29/4</f>
        <v>0</v>
      </c>
      <c r="AO29" s="243">
        <f>'1.Poradie vramci sportov'!AO29/4+'2.Body vramci sportov'!AO29/4+'3.Body vramci krajiny'!AO29/4+'4.Poradie vramci krajiny'!AO29/4</f>
        <v>0</v>
      </c>
      <c r="AP29" s="243">
        <f>'1.Poradie vramci sportov'!AP29/4+'2.Body vramci sportov'!AP29/4+'3.Body vramci krajiny'!AP29/4+'4.Poradie vramci krajiny'!AP29/4</f>
        <v>6.3909241430851943E-2</v>
      </c>
      <c r="AQ29" s="243">
        <f>'1.Poradie vramci sportov'!AQ29/4+'2.Body vramci sportov'!AQ29/4+'3.Body vramci krajiny'!AQ29/4+'4.Poradie vramci krajiny'!AQ29/4</f>
        <v>0</v>
      </c>
      <c r="AR29" s="243">
        <f>'1.Poradie vramci sportov'!AR29/4+'2.Body vramci sportov'!AR29/4+'3.Body vramci krajiny'!AR29/4+'4.Poradie vramci krajiny'!AR29/4</f>
        <v>0</v>
      </c>
      <c r="AS29" s="243">
        <f>'1.Poradie vramci sportov'!AS29/4+'2.Body vramci sportov'!AS29/4+'3.Body vramci krajiny'!AS29/4+'4.Poradie vramci krajiny'!AS29/4</f>
        <v>0</v>
      </c>
      <c r="AT29" s="243">
        <f>'1.Poradie vramci sportov'!AT29/4+'2.Body vramci sportov'!AT29/4+'3.Body vramci krajiny'!AT29/4+'4.Poradie vramci krajiny'!AT29/4</f>
        <v>0.16349924931272877</v>
      </c>
      <c r="AU29" s="243">
        <f>'1.Poradie vramci sportov'!AU29/4+'2.Body vramci sportov'!AU29/4+'3.Body vramci krajiny'!AU29/4+'4.Poradie vramci krajiny'!AU29/4</f>
        <v>8.2236250196887559E-2</v>
      </c>
      <c r="AV29" s="243">
        <f>'1.Poradie vramci sportov'!AV29/4+'2.Body vramci sportov'!AV29/4+'3.Body vramci krajiny'!AV29/4+'4.Poradie vramci krajiny'!AV29/4</f>
        <v>0</v>
      </c>
      <c r="AW29" s="243">
        <f>'1.Poradie vramci sportov'!AW29/4+'2.Body vramci sportov'!AW29/4+'3.Body vramci krajiny'!AW29/4+'4.Poradie vramci krajiny'!AW29/4</f>
        <v>0</v>
      </c>
      <c r="AX29" s="243">
        <f>'1.Poradie vramci sportov'!AX29/4+'2.Body vramci sportov'!AX29/4+'3.Body vramci krajiny'!AX29/4+'4.Poradie vramci krajiny'!AX29/4</f>
        <v>0.2769382488595159</v>
      </c>
      <c r="AY29" s="243">
        <f>'1.Poradie vramci sportov'!AY29/4+'2.Body vramci sportov'!AY29/4+'3.Body vramci krajiny'!AY29/4+'4.Poradie vramci krajiny'!AY29/4</f>
        <v>0</v>
      </c>
      <c r="AZ29" s="243">
        <f>'1.Poradie vramci sportov'!AZ29/4+'2.Body vramci sportov'!AZ29/4+'3.Body vramci krajiny'!AZ29/4+'4.Poradie vramci krajiny'!AZ29/4</f>
        <v>0</v>
      </c>
      <c r="BA29" s="243">
        <f>'1.Poradie vramci sportov'!BA29/4+'2.Body vramci sportov'!BA29/4+'3.Body vramci krajiny'!BA29/4+'4.Poradie vramci krajiny'!BA29/4</f>
        <v>0.33519376548799823</v>
      </c>
      <c r="BB29" s="243">
        <f>'1.Poradie vramci sportov'!BB29/4+'2.Body vramci sportov'!BB29/4+'3.Body vramci krajiny'!BB29/4+'4.Poradie vramci krajiny'!BB29/4</f>
        <v>0</v>
      </c>
      <c r="BC29" s="243">
        <f>'1.Poradie vramci sportov'!BC29/4+'2.Body vramci sportov'!BC29/4+'3.Body vramci krajiny'!BC29/4+'4.Poradie vramci krajiny'!BC29/4</f>
        <v>0</v>
      </c>
      <c r="BD29" s="243">
        <f>'1.Poradie vramci sportov'!BD29/4+'2.Body vramci sportov'!BD29/4+'3.Body vramci krajiny'!BD29/4+'4.Poradie vramci krajiny'!BD29/4</f>
        <v>0</v>
      </c>
      <c r="BE29" s="243">
        <f>'1.Poradie vramci sportov'!BE29/4+'2.Body vramci sportov'!BE29/4+'3.Body vramci krajiny'!BE29/4+'4.Poradie vramci krajiny'!BE29/4</f>
        <v>0.18140991502447576</v>
      </c>
      <c r="BF29" s="243">
        <f>'1.Poradie vramci sportov'!BF29/4+'2.Body vramci sportov'!BF29/4+'3.Body vramci krajiny'!BF29/4+'4.Poradie vramci krajiny'!BF29/4</f>
        <v>0</v>
      </c>
      <c r="BG29" s="243">
        <f>'1.Poradie vramci sportov'!BG29/4+'2.Body vramci sportov'!BG29/4+'3.Body vramci krajiny'!BG29/4+'4.Poradie vramci krajiny'!BG29/4</f>
        <v>0</v>
      </c>
      <c r="BH29" s="243">
        <f>'1.Poradie vramci sportov'!BH29/4+'2.Body vramci sportov'!BH29/4+'3.Body vramci krajiny'!BH29/4+'4.Poradie vramci krajiny'!BH29/4</f>
        <v>0</v>
      </c>
      <c r="BI29" s="243">
        <f>'1.Poradie vramci sportov'!BI29/4+'2.Body vramci sportov'!BI29/4+'3.Body vramci krajiny'!BI29/4+'4.Poradie vramci krajiny'!BI29/4</f>
        <v>0</v>
      </c>
      <c r="BJ29" s="243">
        <f>'1.Poradie vramci sportov'!BJ29/4+'2.Body vramci sportov'!BJ29/4+'3.Body vramci krajiny'!BJ29/4+'4.Poradie vramci krajiny'!BJ29/4</f>
        <v>0</v>
      </c>
      <c r="BK29" s="243">
        <f>'1.Poradie vramci sportov'!BK29/4+'2.Body vramci sportov'!BK29/4+'3.Body vramci krajiny'!BK29/4+'4.Poradie vramci krajiny'!BK29/4</f>
        <v>0</v>
      </c>
      <c r="BL29" s="243">
        <f>'1.Poradie vramci sportov'!BL29/4+'2.Body vramci sportov'!BL29/4+'3.Body vramci krajiny'!BL29/4+'4.Poradie vramci krajiny'!BL29/4</f>
        <v>0</v>
      </c>
      <c r="BM29" s="243">
        <f>'1.Poradie vramci sportov'!BM29/4+'2.Body vramci sportov'!BM29/4+'3.Body vramci krajiny'!BM29/4+'4.Poradie vramci krajiny'!BM29/4</f>
        <v>0</v>
      </c>
      <c r="BN29" s="243">
        <f>'1.Poradie vramci sportov'!BN29/4+'2.Body vramci sportov'!BN29/4+'3.Body vramci krajiny'!BN29/4+'4.Poradie vramci krajiny'!BN29/4</f>
        <v>0</v>
      </c>
      <c r="BO29" s="243">
        <f>'1.Poradie vramci sportov'!BO29/4+'2.Body vramci sportov'!BO29/4+'3.Body vramci krajiny'!BO29/4+'4.Poradie vramci krajiny'!BO29/4</f>
        <v>0.18567093252843234</v>
      </c>
      <c r="BP29" s="243">
        <f>'1.Poradie vramci sportov'!BP29/4+'2.Body vramci sportov'!BP29/4+'3.Body vramci krajiny'!BP29/4+'4.Poradie vramci krajiny'!BP29/4</f>
        <v>0.22462212131848569</v>
      </c>
      <c r="BQ29" s="243">
        <f>'1.Poradie vramci sportov'!BQ29/4+'2.Body vramci sportov'!BQ29/4+'3.Body vramci krajiny'!BQ29/4+'4.Poradie vramci krajiny'!BQ29/4</f>
        <v>0</v>
      </c>
      <c r="BR29" s="243">
        <f>'1.Poradie vramci sportov'!BR29/4+'2.Body vramci sportov'!BR29/4+'3.Body vramci krajiny'!BR29/4+'4.Poradie vramci krajiny'!BR29/4</f>
        <v>0</v>
      </c>
      <c r="BS29" s="243">
        <f>'1.Poradie vramci sportov'!BS29/4+'2.Body vramci sportov'!BS29/4+'3.Body vramci krajiny'!BS29/4+'4.Poradie vramci krajiny'!BS29/4</f>
        <v>0</v>
      </c>
      <c r="BT29" s="243">
        <f>'1.Poradie vramci sportov'!BT29/4+'2.Body vramci sportov'!BT29/4+'3.Body vramci krajiny'!BT29/4+'4.Poradie vramci krajiny'!BT29/4</f>
        <v>0</v>
      </c>
      <c r="BU29" s="243">
        <f>'1.Poradie vramci sportov'!BU29/4+'2.Body vramci sportov'!BU29/4+'3.Body vramci krajiny'!BU29/4+'4.Poradie vramci krajiny'!BU29/4</f>
        <v>0</v>
      </c>
      <c r="BV29" s="243">
        <f>'1.Poradie vramci sportov'!BV29/4+'2.Body vramci sportov'!BV29/4+'3.Body vramci krajiny'!BV29/4+'4.Poradie vramci krajiny'!BV29/4</f>
        <v>0</v>
      </c>
      <c r="BW29" s="243">
        <f>'1.Poradie vramci sportov'!BW29/4+'2.Body vramci sportov'!BW29/4+'3.Body vramci krajiny'!BW29/4+'4.Poradie vramci krajiny'!BW29/4</f>
        <v>0.52664176217136649</v>
      </c>
      <c r="BX29" s="243">
        <f>'1.Poradie vramci sportov'!BX29/4+'2.Body vramci sportov'!BX29/4+'3.Body vramci krajiny'!BX29/4+'4.Poradie vramci krajiny'!BX29/4</f>
        <v>0</v>
      </c>
      <c r="BY29" s="243">
        <f>'1.Poradie vramci sportov'!BY29/4+'2.Body vramci sportov'!BY29/4+'3.Body vramci krajiny'!BY29/4+'4.Poradie vramci krajiny'!BY29/4</f>
        <v>0</v>
      </c>
      <c r="BZ29" s="243">
        <f>'1.Poradie vramci sportov'!BZ29/4+'2.Body vramci sportov'!BZ29/4+'3.Body vramci krajiny'!BZ29/4+'4.Poradie vramci krajiny'!BZ29/4</f>
        <v>0</v>
      </c>
      <c r="CA29" s="243">
        <f>'1.Poradie vramci sportov'!CA29/4+'2.Body vramci sportov'!CA29/4+'3.Body vramci krajiny'!CA29/4+'4.Poradie vramci krajiny'!CA29/4</f>
        <v>0</v>
      </c>
      <c r="CB29" s="243">
        <f>'1.Poradie vramci sportov'!CB29/4+'2.Body vramci sportov'!CB29/4+'3.Body vramci krajiny'!CB29/4+'4.Poradie vramci krajiny'!CB29/4</f>
        <v>0</v>
      </c>
      <c r="CC29" s="243">
        <f>'1.Poradie vramci sportov'!CC29/4+'2.Body vramci sportov'!CC29/4+'3.Body vramci krajiny'!CC29/4+'4.Poradie vramci krajiny'!CC29/4</f>
        <v>0</v>
      </c>
      <c r="CD29" s="243">
        <f>'1.Poradie vramci sportov'!CD29/4+'2.Body vramci sportov'!CD29/4+'3.Body vramci krajiny'!CD29/4+'4.Poradie vramci krajiny'!CD29/4</f>
        <v>8.8475380957788688E-2</v>
      </c>
      <c r="CE29" s="243">
        <f>'1.Poradie vramci sportov'!CE29/4+'2.Body vramci sportov'!CE29/4+'3.Body vramci krajiny'!CE29/4+'4.Poradie vramci krajiny'!CE29/4</f>
        <v>0.21590559728107725</v>
      </c>
      <c r="CF29" s="243">
        <f>'1.Poradie vramci sportov'!CF29/4+'2.Body vramci sportov'!CF29/4+'3.Body vramci krajiny'!CF29/4+'4.Poradie vramci krajiny'!CF29/4</f>
        <v>0</v>
      </c>
      <c r="CG29" s="243">
        <f>'1.Poradie vramci sportov'!CG29/4+'2.Body vramci sportov'!CG29/4+'3.Body vramci krajiny'!CG29/4+'4.Poradie vramci krajiny'!CG29/4</f>
        <v>0</v>
      </c>
      <c r="CH29" s="243">
        <f>'1.Poradie vramci sportov'!CH29/4+'2.Body vramci sportov'!CH29/4+'3.Body vramci krajiny'!CH29/4+'4.Poradie vramci krajiny'!CH29/4</f>
        <v>0.16680420175900493</v>
      </c>
      <c r="CI29" s="243">
        <f>'1.Poradie vramci sportov'!CI29/4+'2.Body vramci sportov'!CI29/4+'3.Body vramci krajiny'!CI29/4+'4.Poradie vramci krajiny'!CI29/4</f>
        <v>0</v>
      </c>
      <c r="CJ29" s="243">
        <f>'1.Poradie vramci sportov'!CJ29/4+'2.Body vramci sportov'!CJ29/4+'3.Body vramci krajiny'!CJ29/4+'4.Poradie vramci krajiny'!CJ29/4</f>
        <v>6.6352662491683007E-2</v>
      </c>
      <c r="CK29" s="243">
        <f>'1.Poradie vramci sportov'!CK29/4+'2.Body vramci sportov'!CK29/4+'3.Body vramci krajiny'!CK29/4+'4.Poradie vramci krajiny'!CK29/4</f>
        <v>0</v>
      </c>
      <c r="CL29" s="243">
        <f>'1.Poradie vramci sportov'!CL29/4+'2.Body vramci sportov'!CL29/4+'3.Body vramci krajiny'!CL29/4+'4.Poradie vramci krajiny'!CL29/4</f>
        <v>0.20329764520617094</v>
      </c>
      <c r="CM29" s="243">
        <f>'1.Poradie vramci sportov'!CM29/4+'2.Body vramci sportov'!CM29/4+'3.Body vramci krajiny'!CM29/4+'4.Poradie vramci krajiny'!CM29/4</f>
        <v>0</v>
      </c>
      <c r="CN29" s="243">
        <f>'1.Poradie vramci sportov'!CN29/4+'2.Body vramci sportov'!CN29/4+'3.Body vramci krajiny'!CN29/4+'4.Poradie vramci krajiny'!CN29/4</f>
        <v>0</v>
      </c>
      <c r="CO29" s="243">
        <f>'1.Poradie vramci sportov'!CO29/4+'2.Body vramci sportov'!CO29/4+'3.Body vramci krajiny'!CO29/4+'4.Poradie vramci krajiny'!CO29/4</f>
        <v>0</v>
      </c>
      <c r="CP29" s="243">
        <f>'1.Poradie vramci sportov'!CP29/4+'2.Body vramci sportov'!CP29/4+'3.Body vramci krajiny'!CP29/4+'4.Poradie vramci krajiny'!CP29/4</f>
        <v>0</v>
      </c>
      <c r="CQ29" s="243">
        <f>'1.Poradie vramci sportov'!CQ29/4+'2.Body vramci sportov'!CQ29/4+'3.Body vramci krajiny'!CQ29/4+'4.Poradie vramci krajiny'!CQ29/4</f>
        <v>0</v>
      </c>
      <c r="CR29" s="243">
        <f>'1.Poradie vramci sportov'!CR29/4+'2.Body vramci sportov'!CR29/4+'3.Body vramci krajiny'!CR29/4+'4.Poradie vramci krajiny'!CR29/4</f>
        <v>0</v>
      </c>
      <c r="CS29" s="243">
        <f>'1.Poradie vramci sportov'!CS29/4+'2.Body vramci sportov'!CS29/4+'3.Body vramci krajiny'!CS29/4+'4.Poradie vramci krajiny'!CS29/4</f>
        <v>0</v>
      </c>
      <c r="CT29" s="243">
        <f>'1.Poradie vramci sportov'!CT29/4+'2.Body vramci sportov'!CT29/4+'3.Body vramci krajiny'!CT29/4+'4.Poradie vramci krajiny'!CT29/4</f>
        <v>0</v>
      </c>
      <c r="CU29" s="243">
        <f>'1.Poradie vramci sportov'!CU29/4+'2.Body vramci sportov'!CU29/4+'3.Body vramci krajiny'!CU29/4+'4.Poradie vramci krajiny'!CU29/4</f>
        <v>0</v>
      </c>
      <c r="CV29" s="243">
        <f>'1.Poradie vramci sportov'!CV29/4+'2.Body vramci sportov'!CV29/4+'3.Body vramci krajiny'!CV29/4+'4.Poradie vramci krajiny'!CV29/4</f>
        <v>0</v>
      </c>
      <c r="CW29" s="243">
        <f>'1.Poradie vramci sportov'!CW29/4+'2.Body vramci sportov'!CW29/4+'3.Body vramci krajiny'!CW29/4+'4.Poradie vramci krajiny'!CW29/4</f>
        <v>0</v>
      </c>
      <c r="CX29" s="243">
        <f>'1.Poradie vramci sportov'!CX29/4+'2.Body vramci sportov'!CX29/4+'3.Body vramci krajiny'!CX29/4+'4.Poradie vramci krajiny'!CX29/4</f>
        <v>0</v>
      </c>
      <c r="CY29" s="243">
        <f>'1.Poradie vramci sportov'!CY29/4+'2.Body vramci sportov'!CY29/4+'3.Body vramci krajiny'!CY29/4+'4.Poradie vramci krajiny'!CY29/4</f>
        <v>0.18971565169830487</v>
      </c>
      <c r="CZ29" s="243">
        <f>'1.Poradie vramci sportov'!CZ29/4+'2.Body vramci sportov'!CZ29/4+'3.Body vramci krajiny'!CZ29/4+'4.Poradie vramci krajiny'!CZ29/4</f>
        <v>0.19582775252916282</v>
      </c>
      <c r="DA29" s="243">
        <f>'1.Poradie vramci sportov'!DA29/4+'2.Body vramci sportov'!DA29/4+'3.Body vramci krajiny'!DA29/4+'4.Poradie vramci krajiny'!DA29/4</f>
        <v>8.2619415579556515E-2</v>
      </c>
      <c r="DB29" s="243">
        <f>'1.Poradie vramci sportov'!DB29/4+'2.Body vramci sportov'!DB29/4+'3.Body vramci krajiny'!DB29/4+'4.Poradie vramci krajiny'!DB29/4</f>
        <v>0.16189151851773129</v>
      </c>
      <c r="DC29" s="243">
        <f>'1.Poradie vramci sportov'!DC29/4+'2.Body vramci sportov'!DC29/4+'3.Body vramci krajiny'!DC29/4+'4.Poradie vramci krajiny'!DC29/4</f>
        <v>0</v>
      </c>
      <c r="DD29" s="243">
        <f>'1.Poradie vramci sportov'!DD29/4+'2.Body vramci sportov'!DD29/4+'3.Body vramci krajiny'!DD29/4+'4.Poradie vramci krajiny'!DD29/4</f>
        <v>0</v>
      </c>
      <c r="DE29" s="243">
        <f>'1.Poradie vramci sportov'!DE29/4+'2.Body vramci sportov'!DE29/4+'3.Body vramci krajiny'!DE29/4+'4.Poradie vramci krajiny'!DE29/4</f>
        <v>0.32279192236308973</v>
      </c>
      <c r="DF29" s="243">
        <f>'1.Poradie vramci sportov'!DF29/4+'2.Body vramci sportov'!DF29/4+'3.Body vramci krajiny'!DF29/4+'4.Poradie vramci krajiny'!DF29/4</f>
        <v>0</v>
      </c>
      <c r="DG29" s="243">
        <f>'1.Poradie vramci sportov'!DG29/4+'2.Body vramci sportov'!DG29/4+'3.Body vramci krajiny'!DG29/4+'4.Poradie vramci krajiny'!DG29/4</f>
        <v>0.23124666266813382</v>
      </c>
      <c r="DH29" s="243">
        <f>'1.Poradie vramci sportov'!DH29/4+'2.Body vramci sportov'!DH29/4+'3.Body vramci krajiny'!DH29/4+'4.Poradie vramci krajiny'!DH29/4</f>
        <v>0.27015472649823807</v>
      </c>
      <c r="DI29" s="243">
        <f>'1.Poradie vramci sportov'!DI29/4+'2.Body vramci sportov'!DI29/4+'3.Body vramci krajiny'!DI29/4+'4.Poradie vramci krajiny'!DI29/4</f>
        <v>0</v>
      </c>
      <c r="DJ29" s="417"/>
      <c r="DK29" s="418">
        <f t="shared" si="0"/>
        <v>7.4461178165788287</v>
      </c>
    </row>
    <row r="30" spans="1:115" ht="14.25" customHeight="1" x14ac:dyDescent="0.25">
      <c r="A30" s="239" t="s">
        <v>32</v>
      </c>
      <c r="B30" s="243">
        <f>'1.Poradie vramci sportov'!B30/4+'2.Body vramci sportov'!B30/4+'3.Body vramci krajiny'!B30/4+'4.Poradie vramci krajiny'!B30/4</f>
        <v>0.20840681492614455</v>
      </c>
      <c r="C30" s="243">
        <f>'1.Poradie vramci sportov'!C30/4+'2.Body vramci sportov'!C30/4+'3.Body vramci krajiny'!C30/4+'4.Poradie vramci krajiny'!C30/4</f>
        <v>0</v>
      </c>
      <c r="D30" s="243">
        <f>'1.Poradie vramci sportov'!D30/4+'2.Body vramci sportov'!D30/4+'3.Body vramci krajiny'!D30/4+'4.Poradie vramci krajiny'!D30/4</f>
        <v>0.29276456088263275</v>
      </c>
      <c r="E30" s="243">
        <f>'1.Poradie vramci sportov'!E30/4+'2.Body vramci sportov'!E30/4+'3.Body vramci krajiny'!E30/4+'4.Poradie vramci krajiny'!E30/4</f>
        <v>0.1083095110818888</v>
      </c>
      <c r="F30" s="243">
        <f>'1.Poradie vramci sportov'!F30/4+'2.Body vramci sportov'!F30/4+'3.Body vramci krajiny'!F30/4+'4.Poradie vramci krajiny'!F30/4</f>
        <v>0.13422258117281244</v>
      </c>
      <c r="G30" s="243">
        <f>'1.Poradie vramci sportov'!G30/4+'2.Body vramci sportov'!G30/4+'3.Body vramci krajiny'!G30/4+'4.Poradie vramci krajiny'!G30/4</f>
        <v>0.25771431488720464</v>
      </c>
      <c r="H30" s="243">
        <f>'1.Poradie vramci sportov'!H30/4+'2.Body vramci sportov'!H30/4+'3.Body vramci krajiny'!H30/4+'4.Poradie vramci krajiny'!H30/4</f>
        <v>0</v>
      </c>
      <c r="I30" s="243">
        <f>'1.Poradie vramci sportov'!I30/4+'2.Body vramci sportov'!I30/4+'3.Body vramci krajiny'!I30/4+'4.Poradie vramci krajiny'!I30/4</f>
        <v>0.16991409652381956</v>
      </c>
      <c r="J30" s="243">
        <f>'1.Poradie vramci sportov'!J30/4+'2.Body vramci sportov'!J30/4+'3.Body vramci krajiny'!J30/4+'4.Poradie vramci krajiny'!J30/4</f>
        <v>0.13489348627687611</v>
      </c>
      <c r="K30" s="243">
        <f>'1.Poradie vramci sportov'!K30/4+'2.Body vramci sportov'!K30/4+'3.Body vramci krajiny'!K30/4+'4.Poradie vramci krajiny'!K30/4</f>
        <v>0</v>
      </c>
      <c r="L30" s="243">
        <f>'1.Poradie vramci sportov'!L30/4+'2.Body vramci sportov'!L30/4+'3.Body vramci krajiny'!L30/4+'4.Poradie vramci krajiny'!L30/4</f>
        <v>0.21982697009521915</v>
      </c>
      <c r="M30" s="243">
        <f>'1.Poradie vramci sportov'!M30/4+'2.Body vramci sportov'!M30/4+'3.Body vramci krajiny'!M30/4+'4.Poradie vramci krajiny'!M30/4</f>
        <v>0.57668716667945252</v>
      </c>
      <c r="N30" s="243">
        <f>'1.Poradie vramci sportov'!N30/4+'2.Body vramci sportov'!N30/4+'3.Body vramci krajiny'!N30/4+'4.Poradie vramci krajiny'!N30/4</f>
        <v>0.12474274525167064</v>
      </c>
      <c r="O30" s="243">
        <f>'1.Poradie vramci sportov'!O30/4+'2.Body vramci sportov'!O30/4+'3.Body vramci krajiny'!O30/4+'4.Poradie vramci krajiny'!O30/4</f>
        <v>0.10305460948808333</v>
      </c>
      <c r="P30" s="243">
        <f>'1.Poradie vramci sportov'!P30/4+'2.Body vramci sportov'!P30/4+'3.Body vramci krajiny'!P30/4+'4.Poradie vramci krajiny'!P30/4</f>
        <v>0.20579216246757442</v>
      </c>
      <c r="Q30" s="243">
        <f>'1.Poradie vramci sportov'!Q30/4+'2.Body vramci sportov'!Q30/4+'3.Body vramci krajiny'!Q30/4+'4.Poradie vramci krajiny'!Q30/4</f>
        <v>0</v>
      </c>
      <c r="R30" s="243">
        <f>'1.Poradie vramci sportov'!R30/4+'2.Body vramci sportov'!R30/4+'3.Body vramci krajiny'!R30/4+'4.Poradie vramci krajiny'!R30/4</f>
        <v>0.21618011653250674</v>
      </c>
      <c r="S30" s="243">
        <f>'1.Poradie vramci sportov'!S30/4+'2.Body vramci sportov'!S30/4+'3.Body vramci krajiny'!S30/4+'4.Poradie vramci krajiny'!S30/4</f>
        <v>0.10885120034400055</v>
      </c>
      <c r="T30" s="243">
        <f>'1.Poradie vramci sportov'!T30/4+'2.Body vramci sportov'!T30/4+'3.Body vramci krajiny'!T30/4+'4.Poradie vramci krajiny'!T30/4</f>
        <v>0</v>
      </c>
      <c r="U30" s="243">
        <f>'1.Poradie vramci sportov'!U30/4+'2.Body vramci sportov'!U30/4+'3.Body vramci krajiny'!U30/4+'4.Poradie vramci krajiny'!U30/4</f>
        <v>0.19438994611652308</v>
      </c>
      <c r="V30" s="243">
        <f>'1.Poradie vramci sportov'!V30/4+'2.Body vramci sportov'!V30/4+'3.Body vramci krajiny'!V30/4+'4.Poradie vramci krajiny'!V30/4</f>
        <v>0.21202939319201156</v>
      </c>
      <c r="W30" s="243">
        <f>'1.Poradie vramci sportov'!W30/4+'2.Body vramci sportov'!W30/4+'3.Body vramci krajiny'!W30/4+'4.Poradie vramci krajiny'!W30/4</f>
        <v>0.20726341858224673</v>
      </c>
      <c r="X30" s="243">
        <f>'1.Poradie vramci sportov'!X30/4+'2.Body vramci sportov'!X30/4+'3.Body vramci krajiny'!X30/4+'4.Poradie vramci krajiny'!X30/4</f>
        <v>0</v>
      </c>
      <c r="Y30" s="243">
        <f>'1.Poradie vramci sportov'!Y30/4+'2.Body vramci sportov'!Y30/4+'3.Body vramci krajiny'!Y30/4+'4.Poradie vramci krajiny'!Y30/4</f>
        <v>0</v>
      </c>
      <c r="Z30" s="243">
        <f>'1.Poradie vramci sportov'!Z30/4+'2.Body vramci sportov'!Z30/4+'3.Body vramci krajiny'!Z30/4+'4.Poradie vramci krajiny'!Z30/4</f>
        <v>0</v>
      </c>
      <c r="AA30" s="243">
        <f>'1.Poradie vramci sportov'!AA30/4+'2.Body vramci sportov'!AA30/4+'3.Body vramci krajiny'!AA30/4+'4.Poradie vramci krajiny'!AA30/4</f>
        <v>0.21605723033873614</v>
      </c>
      <c r="AB30" s="243">
        <f>'1.Poradie vramci sportov'!AB30/4+'2.Body vramci sportov'!AB30/4+'3.Body vramci krajiny'!AB30/4+'4.Poradie vramci krajiny'!AB30/4</f>
        <v>0.18917845453086612</v>
      </c>
      <c r="AC30" s="243">
        <f>'1.Poradie vramci sportov'!AC30/4+'2.Body vramci sportov'!AC30/4+'3.Body vramci krajiny'!AC30/4+'4.Poradie vramci krajiny'!AC30/4</f>
        <v>0.26152646284334902</v>
      </c>
      <c r="AD30" s="243">
        <f>'1.Poradie vramci sportov'!AD30/4+'2.Body vramci sportov'!AD30/4+'3.Body vramci krajiny'!AD30/4+'4.Poradie vramci krajiny'!AD30/4</f>
        <v>0.19389738643718091</v>
      </c>
      <c r="AE30" s="243">
        <f>'1.Poradie vramci sportov'!AE30/4+'2.Body vramci sportov'!AE30/4+'3.Body vramci krajiny'!AE30/4+'4.Poradie vramci krajiny'!AE30/4</f>
        <v>0.24668388782220263</v>
      </c>
      <c r="AF30" s="243">
        <f>'1.Poradie vramci sportov'!AF30/4+'2.Body vramci sportov'!AF30/4+'3.Body vramci krajiny'!AF30/4+'4.Poradie vramci krajiny'!AF30/4</f>
        <v>0</v>
      </c>
      <c r="AG30" s="243">
        <f>'1.Poradie vramci sportov'!AG30/4+'2.Body vramci sportov'!AG30/4+'3.Body vramci krajiny'!AG30/4+'4.Poradie vramci krajiny'!AG30/4</f>
        <v>0</v>
      </c>
      <c r="AH30" s="243">
        <f>'1.Poradie vramci sportov'!AH30/4+'2.Body vramci sportov'!AH30/4+'3.Body vramci krajiny'!AH30/4+'4.Poradie vramci krajiny'!AH30/4</f>
        <v>0.35480364889869948</v>
      </c>
      <c r="AI30" s="243">
        <f>'1.Poradie vramci sportov'!AI30/4+'2.Body vramci sportov'!AI30/4+'3.Body vramci krajiny'!AI30/4+'4.Poradie vramci krajiny'!AI30/4</f>
        <v>0.18333662725217664</v>
      </c>
      <c r="AJ30" s="243">
        <f>'1.Poradie vramci sportov'!AJ30/4+'2.Body vramci sportov'!AJ30/4+'3.Body vramci krajiny'!AJ30/4+'4.Poradie vramci krajiny'!AJ30/4</f>
        <v>0.18646237646049452</v>
      </c>
      <c r="AK30" s="243">
        <f>'1.Poradie vramci sportov'!AK30/4+'2.Body vramci sportov'!AK30/4+'3.Body vramci krajiny'!AK30/4+'4.Poradie vramci krajiny'!AK30/4</f>
        <v>0.13106451461797547</v>
      </c>
      <c r="AL30" s="243">
        <f>'1.Poradie vramci sportov'!AL30/4+'2.Body vramci sportov'!AL30/4+'3.Body vramci krajiny'!AL30/4+'4.Poradie vramci krajiny'!AL30/4</f>
        <v>0.18873185282654822</v>
      </c>
      <c r="AM30" s="243">
        <f>'1.Poradie vramci sportov'!AM30/4+'2.Body vramci sportov'!AM30/4+'3.Body vramci krajiny'!AM30/4+'4.Poradie vramci krajiny'!AM30/4</f>
        <v>0</v>
      </c>
      <c r="AN30" s="243">
        <f>'1.Poradie vramci sportov'!AN30/4+'2.Body vramci sportov'!AN30/4+'3.Body vramci krajiny'!AN30/4+'4.Poradie vramci krajiny'!AN30/4</f>
        <v>0</v>
      </c>
      <c r="AO30" s="243">
        <f>'1.Poradie vramci sportov'!AO30/4+'2.Body vramci sportov'!AO30/4+'3.Body vramci krajiny'!AO30/4+'4.Poradie vramci krajiny'!AO30/4</f>
        <v>0.16956798900406439</v>
      </c>
      <c r="AP30" s="243">
        <f>'1.Poradie vramci sportov'!AP30/4+'2.Body vramci sportov'!AP30/4+'3.Body vramci krajiny'!AP30/4+'4.Poradie vramci krajiny'!AP30/4</f>
        <v>0.22210850963516096</v>
      </c>
      <c r="AQ30" s="243">
        <f>'1.Poradie vramci sportov'!AQ30/4+'2.Body vramci sportov'!AQ30/4+'3.Body vramci krajiny'!AQ30/4+'4.Poradie vramci krajiny'!AQ30/4</f>
        <v>0</v>
      </c>
      <c r="AR30" s="243">
        <f>'1.Poradie vramci sportov'!AR30/4+'2.Body vramci sportov'!AR30/4+'3.Body vramci krajiny'!AR30/4+'4.Poradie vramci krajiny'!AR30/4</f>
        <v>0.16559915310683954</v>
      </c>
      <c r="AS30" s="243">
        <f>'1.Poradie vramci sportov'!AS30/4+'2.Body vramci sportov'!AS30/4+'3.Body vramci krajiny'!AS30/4+'4.Poradie vramci krajiny'!AS30/4</f>
        <v>6.6328410493651319E-2</v>
      </c>
      <c r="AT30" s="243">
        <f>'1.Poradie vramci sportov'!AT30/4+'2.Body vramci sportov'!AT30/4+'3.Body vramci krajiny'!AT30/4+'4.Poradie vramci krajiny'!AT30/4</f>
        <v>0.24000125911776327</v>
      </c>
      <c r="AU30" s="243">
        <f>'1.Poradie vramci sportov'!AU30/4+'2.Body vramci sportov'!AU30/4+'3.Body vramci krajiny'!AU30/4+'4.Poradie vramci krajiny'!AU30/4</f>
        <v>7.7560037750840777E-2</v>
      </c>
      <c r="AV30" s="243">
        <f>'1.Poradie vramci sportov'!AV30/4+'2.Body vramci sportov'!AV30/4+'3.Body vramci krajiny'!AV30/4+'4.Poradie vramci krajiny'!AV30/4</f>
        <v>0</v>
      </c>
      <c r="AW30" s="243">
        <f>'1.Poradie vramci sportov'!AW30/4+'2.Body vramci sportov'!AW30/4+'3.Body vramci krajiny'!AW30/4+'4.Poradie vramci krajiny'!AW30/4</f>
        <v>0</v>
      </c>
      <c r="AX30" s="243">
        <f>'1.Poradie vramci sportov'!AX30/4+'2.Body vramci sportov'!AX30/4+'3.Body vramci krajiny'!AX30/4+'4.Poradie vramci krajiny'!AX30/4</f>
        <v>0.22111618422245299</v>
      </c>
      <c r="AY30" s="243">
        <f>'1.Poradie vramci sportov'!AY30/4+'2.Body vramci sportov'!AY30/4+'3.Body vramci krajiny'!AY30/4+'4.Poradie vramci krajiny'!AY30/4</f>
        <v>0.13683683425202298</v>
      </c>
      <c r="AZ30" s="243">
        <f>'1.Poradie vramci sportov'!AZ30/4+'2.Body vramci sportov'!AZ30/4+'3.Body vramci krajiny'!AZ30/4+'4.Poradie vramci krajiny'!AZ30/4</f>
        <v>0.11052437558925846</v>
      </c>
      <c r="BA30" s="243">
        <f>'1.Poradie vramci sportov'!BA30/4+'2.Body vramci sportov'!BA30/4+'3.Body vramci krajiny'!BA30/4+'4.Poradie vramci krajiny'!BA30/4</f>
        <v>0.20073427414463962</v>
      </c>
      <c r="BB30" s="243">
        <f>'1.Poradie vramci sportov'!BB30/4+'2.Body vramci sportov'!BB30/4+'3.Body vramci krajiny'!BB30/4+'4.Poradie vramci krajiny'!BB30/4</f>
        <v>0</v>
      </c>
      <c r="BC30" s="243">
        <f>'1.Poradie vramci sportov'!BC30/4+'2.Body vramci sportov'!BC30/4+'3.Body vramci krajiny'!BC30/4+'4.Poradie vramci krajiny'!BC30/4</f>
        <v>0</v>
      </c>
      <c r="BD30" s="243">
        <f>'1.Poradie vramci sportov'!BD30/4+'2.Body vramci sportov'!BD30/4+'3.Body vramci krajiny'!BD30/4+'4.Poradie vramci krajiny'!BD30/4</f>
        <v>0</v>
      </c>
      <c r="BE30" s="243">
        <f>'1.Poradie vramci sportov'!BE30/4+'2.Body vramci sportov'!BE30/4+'3.Body vramci krajiny'!BE30/4+'4.Poradie vramci krajiny'!BE30/4</f>
        <v>0.1293772691042348</v>
      </c>
      <c r="BF30" s="243">
        <f>'1.Poradie vramci sportov'!BF30/4+'2.Body vramci sportov'!BF30/4+'3.Body vramci krajiny'!BF30/4+'4.Poradie vramci krajiny'!BF30/4</f>
        <v>0.11559676431314986</v>
      </c>
      <c r="BG30" s="243">
        <f>'1.Poradie vramci sportov'!BG30/4+'2.Body vramci sportov'!BG30/4+'3.Body vramci krajiny'!BG30/4+'4.Poradie vramci krajiny'!BG30/4</f>
        <v>0.43027906418465511</v>
      </c>
      <c r="BH30" s="243">
        <f>'1.Poradie vramci sportov'!BH30/4+'2.Body vramci sportov'!BH30/4+'3.Body vramci krajiny'!BH30/4+'4.Poradie vramci krajiny'!BH30/4</f>
        <v>0.23922713572977811</v>
      </c>
      <c r="BI30" s="243">
        <f>'1.Poradie vramci sportov'!BI30/4+'2.Body vramci sportov'!BI30/4+'3.Body vramci krajiny'!BI30/4+'4.Poradie vramci krajiny'!BI30/4</f>
        <v>0</v>
      </c>
      <c r="BJ30" s="243">
        <f>'1.Poradie vramci sportov'!BJ30/4+'2.Body vramci sportov'!BJ30/4+'3.Body vramci krajiny'!BJ30/4+'4.Poradie vramci krajiny'!BJ30/4</f>
        <v>0</v>
      </c>
      <c r="BK30" s="243">
        <f>'1.Poradie vramci sportov'!BK30/4+'2.Body vramci sportov'!BK30/4+'3.Body vramci krajiny'!BK30/4+'4.Poradie vramci krajiny'!BK30/4</f>
        <v>0</v>
      </c>
      <c r="BL30" s="243">
        <f>'1.Poradie vramci sportov'!BL30/4+'2.Body vramci sportov'!BL30/4+'3.Body vramci krajiny'!BL30/4+'4.Poradie vramci krajiny'!BL30/4</f>
        <v>0</v>
      </c>
      <c r="BM30" s="243">
        <f>'1.Poradie vramci sportov'!BM30/4+'2.Body vramci sportov'!BM30/4+'3.Body vramci krajiny'!BM30/4+'4.Poradie vramci krajiny'!BM30/4</f>
        <v>0</v>
      </c>
      <c r="BN30" s="243">
        <f>'1.Poradie vramci sportov'!BN30/4+'2.Body vramci sportov'!BN30/4+'3.Body vramci krajiny'!BN30/4+'4.Poradie vramci krajiny'!BN30/4</f>
        <v>0</v>
      </c>
      <c r="BO30" s="243">
        <f>'1.Poradie vramci sportov'!BO30/4+'2.Body vramci sportov'!BO30/4+'3.Body vramci krajiny'!BO30/4+'4.Poradie vramci krajiny'!BO30/4</f>
        <v>0.24896010287214801</v>
      </c>
      <c r="BP30" s="243">
        <f>'1.Poradie vramci sportov'!BP30/4+'2.Body vramci sportov'!BP30/4+'3.Body vramci krajiny'!BP30/4+'4.Poradie vramci krajiny'!BP30/4</f>
        <v>0.62225716049592017</v>
      </c>
      <c r="BQ30" s="243">
        <f>'1.Poradie vramci sportov'!BQ30/4+'2.Body vramci sportov'!BQ30/4+'3.Body vramci krajiny'!BQ30/4+'4.Poradie vramci krajiny'!BQ30/4</f>
        <v>0.15461641429021974</v>
      </c>
      <c r="BR30" s="243">
        <f>'1.Poradie vramci sportov'!BR30/4+'2.Body vramci sportov'!BR30/4+'3.Body vramci krajiny'!BR30/4+'4.Poradie vramci krajiny'!BR30/4</f>
        <v>0.15976517834414083</v>
      </c>
      <c r="BS30" s="243">
        <f>'1.Poradie vramci sportov'!BS30/4+'2.Body vramci sportov'!BS30/4+'3.Body vramci krajiny'!BS30/4+'4.Poradie vramci krajiny'!BS30/4</f>
        <v>0</v>
      </c>
      <c r="BT30" s="243">
        <f>'1.Poradie vramci sportov'!BT30/4+'2.Body vramci sportov'!BT30/4+'3.Body vramci krajiny'!BT30/4+'4.Poradie vramci krajiny'!BT30/4</f>
        <v>0.29654996882538681</v>
      </c>
      <c r="BU30" s="243">
        <f>'1.Poradie vramci sportov'!BU30/4+'2.Body vramci sportov'!BU30/4+'3.Body vramci krajiny'!BU30/4+'4.Poradie vramci krajiny'!BU30/4</f>
        <v>0.30168403988149622</v>
      </c>
      <c r="BV30" s="243">
        <f>'1.Poradie vramci sportov'!BV30/4+'2.Body vramci sportov'!BV30/4+'3.Body vramci krajiny'!BV30/4+'4.Poradie vramci krajiny'!BV30/4</f>
        <v>9.776465097647534E-2</v>
      </c>
      <c r="BW30" s="243">
        <f>'1.Poradie vramci sportov'!BW30/4+'2.Body vramci sportov'!BW30/4+'3.Body vramci krajiny'!BW30/4+'4.Poradie vramci krajiny'!BW30/4</f>
        <v>0</v>
      </c>
      <c r="BX30" s="243">
        <f>'1.Poradie vramci sportov'!BX30/4+'2.Body vramci sportov'!BX30/4+'3.Body vramci krajiny'!BX30/4+'4.Poradie vramci krajiny'!BX30/4</f>
        <v>0.22730014981648261</v>
      </c>
      <c r="BY30" s="243">
        <f>'1.Poradie vramci sportov'!BY30/4+'2.Body vramci sportov'!BY30/4+'3.Body vramci krajiny'!BY30/4+'4.Poradie vramci krajiny'!BY30/4</f>
        <v>6.6226993041339721E-2</v>
      </c>
      <c r="BZ30" s="243">
        <f>'1.Poradie vramci sportov'!BZ30/4+'2.Body vramci sportov'!BZ30/4+'3.Body vramci krajiny'!BZ30/4+'4.Poradie vramci krajiny'!BZ30/4</f>
        <v>0</v>
      </c>
      <c r="CA30" s="243">
        <f>'1.Poradie vramci sportov'!CA30/4+'2.Body vramci sportov'!CA30/4+'3.Body vramci krajiny'!CA30/4+'4.Poradie vramci krajiny'!CA30/4</f>
        <v>0.32860534326556667</v>
      </c>
      <c r="CB30" s="243">
        <f>'1.Poradie vramci sportov'!CB30/4+'2.Body vramci sportov'!CB30/4+'3.Body vramci krajiny'!CB30/4+'4.Poradie vramci krajiny'!CB30/4</f>
        <v>0.2184847795403769</v>
      </c>
      <c r="CC30" s="243">
        <f>'1.Poradie vramci sportov'!CC30/4+'2.Body vramci sportov'!CC30/4+'3.Body vramci krajiny'!CC30/4+'4.Poradie vramci krajiny'!CC30/4</f>
        <v>0</v>
      </c>
      <c r="CD30" s="243">
        <f>'1.Poradie vramci sportov'!CD30/4+'2.Body vramci sportov'!CD30/4+'3.Body vramci krajiny'!CD30/4+'4.Poradie vramci krajiny'!CD30/4</f>
        <v>0.18974527444412048</v>
      </c>
      <c r="CE30" s="243">
        <f>'1.Poradie vramci sportov'!CE30/4+'2.Body vramci sportov'!CE30/4+'3.Body vramci krajiny'!CE30/4+'4.Poradie vramci krajiny'!CE30/4</f>
        <v>0.25832170029494395</v>
      </c>
      <c r="CF30" s="243">
        <f>'1.Poradie vramci sportov'!CF30/4+'2.Body vramci sportov'!CF30/4+'3.Body vramci krajiny'!CF30/4+'4.Poradie vramci krajiny'!CF30/4</f>
        <v>0</v>
      </c>
      <c r="CG30" s="243">
        <f>'1.Poradie vramci sportov'!CG30/4+'2.Body vramci sportov'!CG30/4+'3.Body vramci krajiny'!CG30/4+'4.Poradie vramci krajiny'!CG30/4</f>
        <v>0.2041434179827647</v>
      </c>
      <c r="CH30" s="243">
        <f>'1.Poradie vramci sportov'!CH30/4+'2.Body vramci sportov'!CH30/4+'3.Body vramci krajiny'!CH30/4+'4.Poradie vramci krajiny'!CH30/4</f>
        <v>0.14871682474661235</v>
      </c>
      <c r="CI30" s="243">
        <f>'1.Poradie vramci sportov'!CI30/4+'2.Body vramci sportov'!CI30/4+'3.Body vramci krajiny'!CI30/4+'4.Poradie vramci krajiny'!CI30/4</f>
        <v>0.30420860382485165</v>
      </c>
      <c r="CJ30" s="243">
        <f>'1.Poradie vramci sportov'!CJ30/4+'2.Body vramci sportov'!CJ30/4+'3.Body vramci krajiny'!CJ30/4+'4.Poradie vramci krajiny'!CJ30/4</f>
        <v>0</v>
      </c>
      <c r="CK30" s="243">
        <f>'1.Poradie vramci sportov'!CK30/4+'2.Body vramci sportov'!CK30/4+'3.Body vramci krajiny'!CK30/4+'4.Poradie vramci krajiny'!CK30/4</f>
        <v>0</v>
      </c>
      <c r="CL30" s="243">
        <f>'1.Poradie vramci sportov'!CL30/4+'2.Body vramci sportov'!CL30/4+'3.Body vramci krajiny'!CL30/4+'4.Poradie vramci krajiny'!CL30/4</f>
        <v>0.20156602283036235</v>
      </c>
      <c r="CM30" s="243">
        <f>'1.Poradie vramci sportov'!CM30/4+'2.Body vramci sportov'!CM30/4+'3.Body vramci krajiny'!CM30/4+'4.Poradie vramci krajiny'!CM30/4</f>
        <v>0.11125917200525183</v>
      </c>
      <c r="CN30" s="243">
        <f>'1.Poradie vramci sportov'!CN30/4+'2.Body vramci sportov'!CN30/4+'3.Body vramci krajiny'!CN30/4+'4.Poradie vramci krajiny'!CN30/4</f>
        <v>0</v>
      </c>
      <c r="CO30" s="243">
        <f>'1.Poradie vramci sportov'!CO30/4+'2.Body vramci sportov'!CO30/4+'3.Body vramci krajiny'!CO30/4+'4.Poradie vramci krajiny'!CO30/4</f>
        <v>0.2156074808288054</v>
      </c>
      <c r="CP30" s="243">
        <f>'1.Poradie vramci sportov'!CP30/4+'2.Body vramci sportov'!CP30/4+'3.Body vramci krajiny'!CP30/4+'4.Poradie vramci krajiny'!CP30/4</f>
        <v>0.2173806603983395</v>
      </c>
      <c r="CQ30" s="243">
        <f>'1.Poradie vramci sportov'!CQ30/4+'2.Body vramci sportov'!CQ30/4+'3.Body vramci krajiny'!CQ30/4+'4.Poradie vramci krajiny'!CQ30/4</f>
        <v>0</v>
      </c>
      <c r="CR30" s="243">
        <f>'1.Poradie vramci sportov'!CR30/4+'2.Body vramci sportov'!CR30/4+'3.Body vramci krajiny'!CR30/4+'4.Poradie vramci krajiny'!CR30/4</f>
        <v>0.21068368078117386</v>
      </c>
      <c r="CS30" s="243">
        <f>'1.Poradie vramci sportov'!CS30/4+'2.Body vramci sportov'!CS30/4+'3.Body vramci krajiny'!CS30/4+'4.Poradie vramci krajiny'!CS30/4</f>
        <v>0.32286543354828812</v>
      </c>
      <c r="CT30" s="243">
        <f>'1.Poradie vramci sportov'!CT30/4+'2.Body vramci sportov'!CT30/4+'3.Body vramci krajiny'!CT30/4+'4.Poradie vramci krajiny'!CT30/4</f>
        <v>0</v>
      </c>
      <c r="CU30" s="243">
        <f>'1.Poradie vramci sportov'!CU30/4+'2.Body vramci sportov'!CU30/4+'3.Body vramci krajiny'!CU30/4+'4.Poradie vramci krajiny'!CU30/4</f>
        <v>0</v>
      </c>
      <c r="CV30" s="243">
        <f>'1.Poradie vramci sportov'!CV30/4+'2.Body vramci sportov'!CV30/4+'3.Body vramci krajiny'!CV30/4+'4.Poradie vramci krajiny'!CV30/4</f>
        <v>0</v>
      </c>
      <c r="CW30" s="243">
        <f>'1.Poradie vramci sportov'!CW30/4+'2.Body vramci sportov'!CW30/4+'3.Body vramci krajiny'!CW30/4+'4.Poradie vramci krajiny'!CW30/4</f>
        <v>0</v>
      </c>
      <c r="CX30" s="243">
        <f>'1.Poradie vramci sportov'!CX30/4+'2.Body vramci sportov'!CX30/4+'3.Body vramci krajiny'!CX30/4+'4.Poradie vramci krajiny'!CX30/4</f>
        <v>0.16492684165136939</v>
      </c>
      <c r="CY30" s="243">
        <f>'1.Poradie vramci sportov'!CY30/4+'2.Body vramci sportov'!CY30/4+'3.Body vramci krajiny'!CY30/4+'4.Poradie vramci krajiny'!CY30/4</f>
        <v>0.21540491121159558</v>
      </c>
      <c r="CZ30" s="243">
        <f>'1.Poradie vramci sportov'!CZ30/4+'2.Body vramci sportov'!CZ30/4+'3.Body vramci krajiny'!CZ30/4+'4.Poradie vramci krajiny'!CZ30/4</f>
        <v>0.13894117629981753</v>
      </c>
      <c r="DA30" s="243">
        <f>'1.Poradie vramci sportov'!DA30/4+'2.Body vramci sportov'!DA30/4+'3.Body vramci krajiny'!DA30/4+'4.Poradie vramci krajiny'!DA30/4</f>
        <v>0.28913187713770794</v>
      </c>
      <c r="DB30" s="243">
        <f>'1.Poradie vramci sportov'!DB30/4+'2.Body vramci sportov'!DB30/4+'3.Body vramci krajiny'!DB30/4+'4.Poradie vramci krajiny'!DB30/4</f>
        <v>0.10247493298681881</v>
      </c>
      <c r="DC30" s="243">
        <f>'1.Poradie vramci sportov'!DC30/4+'2.Body vramci sportov'!DC30/4+'3.Body vramci krajiny'!DC30/4+'4.Poradie vramci krajiny'!DC30/4</f>
        <v>0.10682257565754666</v>
      </c>
      <c r="DD30" s="243">
        <f>'1.Poradie vramci sportov'!DD30/4+'2.Body vramci sportov'!DD30/4+'3.Body vramci krajiny'!DD30/4+'4.Poradie vramci krajiny'!DD30/4</f>
        <v>0.40273749574803719</v>
      </c>
      <c r="DE30" s="243">
        <f>'1.Poradie vramci sportov'!DE30/4+'2.Body vramci sportov'!DE30/4+'3.Body vramci krajiny'!DE30/4+'4.Poradie vramci krajiny'!DE30/4</f>
        <v>2.6433754072016813E-2</v>
      </c>
      <c r="DF30" s="243">
        <f>'1.Poradie vramci sportov'!DF30/4+'2.Body vramci sportov'!DF30/4+'3.Body vramci krajiny'!DF30/4+'4.Poradie vramci krajiny'!DF30/4</f>
        <v>0</v>
      </c>
      <c r="DG30" s="243">
        <f>'1.Poradie vramci sportov'!DG30/4+'2.Body vramci sportov'!DG30/4+'3.Body vramci krajiny'!DG30/4+'4.Poradie vramci krajiny'!DG30/4</f>
        <v>0.20203094158061249</v>
      </c>
      <c r="DH30" s="243">
        <f>'1.Poradie vramci sportov'!DH30/4+'2.Body vramci sportov'!DH30/4+'3.Body vramci krajiny'!DH30/4+'4.Poradie vramci krajiny'!DH30/4</f>
        <v>0.25867310503858282</v>
      </c>
      <c r="DI30" s="243">
        <f>'1.Poradie vramci sportov'!DI30/4+'2.Body vramci sportov'!DI30/4+'3.Body vramci krajiny'!DI30/4+'4.Poradie vramci krajiny'!DI30/4</f>
        <v>0</v>
      </c>
      <c r="DJ30" s="417"/>
      <c r="DK30" s="418">
        <f t="shared" si="0"/>
        <v>15.165933461596579</v>
      </c>
    </row>
    <row r="31" spans="1:115" ht="14.25" customHeight="1" x14ac:dyDescent="0.25">
      <c r="A31" s="239" t="s">
        <v>33</v>
      </c>
      <c r="B31" s="243">
        <f>'1.Poradie vramci sportov'!B31/4+'2.Body vramci sportov'!B31/4+'3.Body vramci krajiny'!B31/4+'4.Poradie vramci krajiny'!B31/4</f>
        <v>0.1679056264620917</v>
      </c>
      <c r="C31" s="243">
        <f>'1.Poradie vramci sportov'!C31/4+'2.Body vramci sportov'!C31/4+'3.Body vramci krajiny'!C31/4+'4.Poradie vramci krajiny'!C31/4</f>
        <v>0</v>
      </c>
      <c r="D31" s="243">
        <f>'1.Poradie vramci sportov'!D31/4+'2.Body vramci sportov'!D31/4+'3.Body vramci krajiny'!D31/4+'4.Poradie vramci krajiny'!D31/4</f>
        <v>0.22657463002506684</v>
      </c>
      <c r="E31" s="243">
        <f>'1.Poradie vramci sportov'!E31/4+'2.Body vramci sportov'!E31/4+'3.Body vramci krajiny'!E31/4+'4.Poradie vramci krajiny'!E31/4</f>
        <v>0.15465266670235875</v>
      </c>
      <c r="F31" s="243">
        <f>'1.Poradie vramci sportov'!F31/4+'2.Body vramci sportov'!F31/4+'3.Body vramci krajiny'!F31/4+'4.Poradie vramci krajiny'!F31/4</f>
        <v>0.25216655148369316</v>
      </c>
      <c r="G31" s="243">
        <f>'1.Poradie vramci sportov'!G31/4+'2.Body vramci sportov'!G31/4+'3.Body vramci krajiny'!G31/4+'4.Poradie vramci krajiny'!G31/4</f>
        <v>0.2732250102440445</v>
      </c>
      <c r="H31" s="243">
        <f>'1.Poradie vramci sportov'!H31/4+'2.Body vramci sportov'!H31/4+'3.Body vramci krajiny'!H31/4+'4.Poradie vramci krajiny'!H31/4</f>
        <v>0</v>
      </c>
      <c r="I31" s="243">
        <f>'1.Poradie vramci sportov'!I31/4+'2.Body vramci sportov'!I31/4+'3.Body vramci krajiny'!I31/4+'4.Poradie vramci krajiny'!I31/4</f>
        <v>0.12189224507538055</v>
      </c>
      <c r="J31" s="243">
        <f>'1.Poradie vramci sportov'!J31/4+'2.Body vramci sportov'!J31/4+'3.Body vramci krajiny'!J31/4+'4.Poradie vramci krajiny'!J31/4</f>
        <v>0.11757748697691559</v>
      </c>
      <c r="K31" s="243">
        <f>'1.Poradie vramci sportov'!K31/4+'2.Body vramci sportov'!K31/4+'3.Body vramci krajiny'!K31/4+'4.Poradie vramci krajiny'!K31/4</f>
        <v>0.15721382996425037</v>
      </c>
      <c r="L31" s="243">
        <f>'1.Poradie vramci sportov'!L31/4+'2.Body vramci sportov'!L31/4+'3.Body vramci krajiny'!L31/4+'4.Poradie vramci krajiny'!L31/4</f>
        <v>8.151690865471807E-2</v>
      </c>
      <c r="M31" s="243">
        <f>'1.Poradie vramci sportov'!M31/4+'2.Body vramci sportov'!M31/4+'3.Body vramci krajiny'!M31/4+'4.Poradie vramci krajiny'!M31/4</f>
        <v>0.52452533820813785</v>
      </c>
      <c r="N31" s="243">
        <f>'1.Poradie vramci sportov'!N31/4+'2.Body vramci sportov'!N31/4+'3.Body vramci krajiny'!N31/4+'4.Poradie vramci krajiny'!N31/4</f>
        <v>0.14040157309829174</v>
      </c>
      <c r="O31" s="243">
        <f>'1.Poradie vramci sportov'!O31/4+'2.Body vramci sportov'!O31/4+'3.Body vramci krajiny'!O31/4+'4.Poradie vramci krajiny'!O31/4</f>
        <v>0</v>
      </c>
      <c r="P31" s="243">
        <f>'1.Poradie vramci sportov'!P31/4+'2.Body vramci sportov'!P31/4+'3.Body vramci krajiny'!P31/4+'4.Poradie vramci krajiny'!P31/4</f>
        <v>0.20559326235199471</v>
      </c>
      <c r="Q31" s="243">
        <f>'1.Poradie vramci sportov'!Q31/4+'2.Body vramci sportov'!Q31/4+'3.Body vramci krajiny'!Q31/4+'4.Poradie vramci krajiny'!Q31/4</f>
        <v>0.58818944190509603</v>
      </c>
      <c r="R31" s="243">
        <f>'1.Poradie vramci sportov'!R31/4+'2.Body vramci sportov'!R31/4+'3.Body vramci krajiny'!R31/4+'4.Poradie vramci krajiny'!R31/4</f>
        <v>7.8117953923793462E-2</v>
      </c>
      <c r="S31" s="243">
        <f>'1.Poradie vramci sportov'!S31/4+'2.Body vramci sportov'!S31/4+'3.Body vramci krajiny'!S31/4+'4.Poradie vramci krajiny'!S31/4</f>
        <v>0.12460577176213462</v>
      </c>
      <c r="T31" s="243">
        <f>'1.Poradie vramci sportov'!T31/4+'2.Body vramci sportov'!T31/4+'3.Body vramci krajiny'!T31/4+'4.Poradie vramci krajiny'!T31/4</f>
        <v>0.40052788390355792</v>
      </c>
      <c r="U31" s="243">
        <f>'1.Poradie vramci sportov'!U31/4+'2.Body vramci sportov'!U31/4+'3.Body vramci krajiny'!U31/4+'4.Poradie vramci krajiny'!U31/4</f>
        <v>0.33461275372127708</v>
      </c>
      <c r="V31" s="243">
        <f>'1.Poradie vramci sportov'!V31/4+'2.Body vramci sportov'!V31/4+'3.Body vramci krajiny'!V31/4+'4.Poradie vramci krajiny'!V31/4</f>
        <v>0.21499758125587032</v>
      </c>
      <c r="W31" s="243">
        <f>'1.Poradie vramci sportov'!W31/4+'2.Body vramci sportov'!W31/4+'3.Body vramci krajiny'!W31/4+'4.Poradie vramci krajiny'!W31/4</f>
        <v>0.21382760123565042</v>
      </c>
      <c r="X31" s="243">
        <f>'1.Poradie vramci sportov'!X31/4+'2.Body vramci sportov'!X31/4+'3.Body vramci krajiny'!X31/4+'4.Poradie vramci krajiny'!X31/4</f>
        <v>0</v>
      </c>
      <c r="Y31" s="243">
        <f>'1.Poradie vramci sportov'!Y31/4+'2.Body vramci sportov'!Y31/4+'3.Body vramci krajiny'!Y31/4+'4.Poradie vramci krajiny'!Y31/4</f>
        <v>4.0513876353190412E-2</v>
      </c>
      <c r="Z31" s="243">
        <f>'1.Poradie vramci sportov'!Z31/4+'2.Body vramci sportov'!Z31/4+'3.Body vramci krajiny'!Z31/4+'4.Poradie vramci krajiny'!Z31/4</f>
        <v>0</v>
      </c>
      <c r="AA31" s="243">
        <f>'1.Poradie vramci sportov'!AA31/4+'2.Body vramci sportov'!AA31/4+'3.Body vramci krajiny'!AA31/4+'4.Poradie vramci krajiny'!AA31/4</f>
        <v>0.19543953944551848</v>
      </c>
      <c r="AB31" s="243">
        <f>'1.Poradie vramci sportov'!AB31/4+'2.Body vramci sportov'!AB31/4+'3.Body vramci krajiny'!AB31/4+'4.Poradie vramci krajiny'!AB31/4</f>
        <v>0.23397876545295762</v>
      </c>
      <c r="AC31" s="243">
        <f>'1.Poradie vramci sportov'!AC31/4+'2.Body vramci sportov'!AC31/4+'3.Body vramci krajiny'!AC31/4+'4.Poradie vramci krajiny'!AC31/4</f>
        <v>0.26598967277972152</v>
      </c>
      <c r="AD31" s="243">
        <f>'1.Poradie vramci sportov'!AD31/4+'2.Body vramci sportov'!AD31/4+'3.Body vramci krajiny'!AD31/4+'4.Poradie vramci krajiny'!AD31/4</f>
        <v>0.21358825406316831</v>
      </c>
      <c r="AE31" s="243">
        <f>'1.Poradie vramci sportov'!AE31/4+'2.Body vramci sportov'!AE31/4+'3.Body vramci krajiny'!AE31/4+'4.Poradie vramci krajiny'!AE31/4</f>
        <v>0.21854716913172786</v>
      </c>
      <c r="AF31" s="243">
        <f>'1.Poradie vramci sportov'!AF31/4+'2.Body vramci sportov'!AF31/4+'3.Body vramci krajiny'!AF31/4+'4.Poradie vramci krajiny'!AF31/4</f>
        <v>0</v>
      </c>
      <c r="AG31" s="243">
        <f>'1.Poradie vramci sportov'!AG31/4+'2.Body vramci sportov'!AG31/4+'3.Body vramci krajiny'!AG31/4+'4.Poradie vramci krajiny'!AG31/4</f>
        <v>0</v>
      </c>
      <c r="AH31" s="243">
        <f>'1.Poradie vramci sportov'!AH31/4+'2.Body vramci sportov'!AH31/4+'3.Body vramci krajiny'!AH31/4+'4.Poradie vramci krajiny'!AH31/4</f>
        <v>0.57761947328854113</v>
      </c>
      <c r="AI31" s="243">
        <f>'1.Poradie vramci sportov'!AI31/4+'2.Body vramci sportov'!AI31/4+'3.Body vramci krajiny'!AI31/4+'4.Poradie vramci krajiny'!AI31/4</f>
        <v>0.2074704878680029</v>
      </c>
      <c r="AJ31" s="243">
        <f>'1.Poradie vramci sportov'!AJ31/4+'2.Body vramci sportov'!AJ31/4+'3.Body vramci krajiny'!AJ31/4+'4.Poradie vramci krajiny'!AJ31/4</f>
        <v>0.17117402714067667</v>
      </c>
      <c r="AK31" s="243">
        <f>'1.Poradie vramci sportov'!AK31/4+'2.Body vramci sportov'!AK31/4+'3.Body vramci krajiny'!AK31/4+'4.Poradie vramci krajiny'!AK31/4</f>
        <v>0.12428073303767918</v>
      </c>
      <c r="AL31" s="243">
        <f>'1.Poradie vramci sportov'!AL31/4+'2.Body vramci sportov'!AL31/4+'3.Body vramci krajiny'!AL31/4+'4.Poradie vramci krajiny'!AL31/4</f>
        <v>0</v>
      </c>
      <c r="AM31" s="243">
        <f>'1.Poradie vramci sportov'!AM31/4+'2.Body vramci sportov'!AM31/4+'3.Body vramci krajiny'!AM31/4+'4.Poradie vramci krajiny'!AM31/4</f>
        <v>0</v>
      </c>
      <c r="AN31" s="243">
        <f>'1.Poradie vramci sportov'!AN31/4+'2.Body vramci sportov'!AN31/4+'3.Body vramci krajiny'!AN31/4+'4.Poradie vramci krajiny'!AN31/4</f>
        <v>0.32932507203028899</v>
      </c>
      <c r="AO31" s="243">
        <f>'1.Poradie vramci sportov'!AO31/4+'2.Body vramci sportov'!AO31/4+'3.Body vramci krajiny'!AO31/4+'4.Poradie vramci krajiny'!AO31/4</f>
        <v>0.19219181023409368</v>
      </c>
      <c r="AP31" s="243">
        <f>'1.Poradie vramci sportov'!AP31/4+'2.Body vramci sportov'!AP31/4+'3.Body vramci krajiny'!AP31/4+'4.Poradie vramci krajiny'!AP31/4</f>
        <v>0.23546776621506421</v>
      </c>
      <c r="AQ31" s="243">
        <f>'1.Poradie vramci sportov'!AQ31/4+'2.Body vramci sportov'!AQ31/4+'3.Body vramci krajiny'!AQ31/4+'4.Poradie vramci krajiny'!AQ31/4</f>
        <v>0</v>
      </c>
      <c r="AR31" s="243">
        <f>'1.Poradie vramci sportov'!AR31/4+'2.Body vramci sportov'!AR31/4+'3.Body vramci krajiny'!AR31/4+'4.Poradie vramci krajiny'!AR31/4</f>
        <v>0</v>
      </c>
      <c r="AS31" s="243">
        <f>'1.Poradie vramci sportov'!AS31/4+'2.Body vramci sportov'!AS31/4+'3.Body vramci krajiny'!AS31/4+'4.Poradie vramci krajiny'!AS31/4</f>
        <v>9.2218520153273476E-2</v>
      </c>
      <c r="AT31" s="243">
        <f>'1.Poradie vramci sportov'!AT31/4+'2.Body vramci sportov'!AT31/4+'3.Body vramci krajiny'!AT31/4+'4.Poradie vramci krajiny'!AT31/4</f>
        <v>0.18052251861034846</v>
      </c>
      <c r="AU31" s="243">
        <f>'1.Poradie vramci sportov'!AU31/4+'2.Body vramci sportov'!AU31/4+'3.Body vramci krajiny'!AU31/4+'4.Poradie vramci krajiny'!AU31/4</f>
        <v>0.12243563697407295</v>
      </c>
      <c r="AV31" s="243">
        <f>'1.Poradie vramci sportov'!AV31/4+'2.Body vramci sportov'!AV31/4+'3.Body vramci krajiny'!AV31/4+'4.Poradie vramci krajiny'!AV31/4</f>
        <v>0</v>
      </c>
      <c r="AW31" s="243">
        <f>'1.Poradie vramci sportov'!AW31/4+'2.Body vramci sportov'!AW31/4+'3.Body vramci krajiny'!AW31/4+'4.Poradie vramci krajiny'!AW31/4</f>
        <v>0</v>
      </c>
      <c r="AX31" s="243">
        <f>'1.Poradie vramci sportov'!AX31/4+'2.Body vramci sportov'!AX31/4+'3.Body vramci krajiny'!AX31/4+'4.Poradie vramci krajiny'!AX31/4</f>
        <v>0.24115134223704288</v>
      </c>
      <c r="AY31" s="243">
        <f>'1.Poradie vramci sportov'!AY31/4+'2.Body vramci sportov'!AY31/4+'3.Body vramci krajiny'!AY31/4+'4.Poradie vramci krajiny'!AY31/4</f>
        <v>0.33704987756144239</v>
      </c>
      <c r="AZ31" s="243">
        <f>'1.Poradie vramci sportov'!AZ31/4+'2.Body vramci sportov'!AZ31/4+'3.Body vramci krajiny'!AZ31/4+'4.Poradie vramci krajiny'!AZ31/4</f>
        <v>0</v>
      </c>
      <c r="BA31" s="243">
        <f>'1.Poradie vramci sportov'!BA31/4+'2.Body vramci sportov'!BA31/4+'3.Body vramci krajiny'!BA31/4+'4.Poradie vramci krajiny'!BA31/4</f>
        <v>0.17814657481956189</v>
      </c>
      <c r="BB31" s="243">
        <f>'1.Poradie vramci sportov'!BB31/4+'2.Body vramci sportov'!BB31/4+'3.Body vramci krajiny'!BB31/4+'4.Poradie vramci krajiny'!BB31/4</f>
        <v>0</v>
      </c>
      <c r="BC31" s="243">
        <f>'1.Poradie vramci sportov'!BC31/4+'2.Body vramci sportov'!BC31/4+'3.Body vramci krajiny'!BC31/4+'4.Poradie vramci krajiny'!BC31/4</f>
        <v>0</v>
      </c>
      <c r="BD31" s="243">
        <f>'1.Poradie vramci sportov'!BD31/4+'2.Body vramci sportov'!BD31/4+'3.Body vramci krajiny'!BD31/4+'4.Poradie vramci krajiny'!BD31/4</f>
        <v>0</v>
      </c>
      <c r="BE31" s="243">
        <f>'1.Poradie vramci sportov'!BE31/4+'2.Body vramci sportov'!BE31/4+'3.Body vramci krajiny'!BE31/4+'4.Poradie vramci krajiny'!BE31/4</f>
        <v>0.16705831552460976</v>
      </c>
      <c r="BF31" s="243">
        <f>'1.Poradie vramci sportov'!BF31/4+'2.Body vramci sportov'!BF31/4+'3.Body vramci krajiny'!BF31/4+'4.Poradie vramci krajiny'!BF31/4</f>
        <v>7.5220703710073528E-2</v>
      </c>
      <c r="BG31" s="243">
        <f>'1.Poradie vramci sportov'!BG31/4+'2.Body vramci sportov'!BG31/4+'3.Body vramci krajiny'!BG31/4+'4.Poradie vramci krajiny'!BG31/4</f>
        <v>0.24711147647306575</v>
      </c>
      <c r="BH31" s="243">
        <f>'1.Poradie vramci sportov'!BH31/4+'2.Body vramci sportov'!BH31/4+'3.Body vramci krajiny'!BH31/4+'4.Poradie vramci krajiny'!BH31/4</f>
        <v>0.12131919687632453</v>
      </c>
      <c r="BI31" s="243">
        <f>'1.Poradie vramci sportov'!BI31/4+'2.Body vramci sportov'!BI31/4+'3.Body vramci krajiny'!BI31/4+'4.Poradie vramci krajiny'!BI31/4</f>
        <v>0</v>
      </c>
      <c r="BJ31" s="243">
        <f>'1.Poradie vramci sportov'!BJ31/4+'2.Body vramci sportov'!BJ31/4+'3.Body vramci krajiny'!BJ31/4+'4.Poradie vramci krajiny'!BJ31/4</f>
        <v>0.21107786265449491</v>
      </c>
      <c r="BK31" s="243">
        <f>'1.Poradie vramci sportov'!BK31/4+'2.Body vramci sportov'!BK31/4+'3.Body vramci krajiny'!BK31/4+'4.Poradie vramci krajiny'!BK31/4</f>
        <v>0</v>
      </c>
      <c r="BL31" s="243">
        <f>'1.Poradie vramci sportov'!BL31/4+'2.Body vramci sportov'!BL31/4+'3.Body vramci krajiny'!BL31/4+'4.Poradie vramci krajiny'!BL31/4</f>
        <v>0</v>
      </c>
      <c r="BM31" s="243">
        <f>'1.Poradie vramci sportov'!BM31/4+'2.Body vramci sportov'!BM31/4+'3.Body vramci krajiny'!BM31/4+'4.Poradie vramci krajiny'!BM31/4</f>
        <v>0.64017991067485891</v>
      </c>
      <c r="BN31" s="243">
        <f>'1.Poradie vramci sportov'!BN31/4+'2.Body vramci sportov'!BN31/4+'3.Body vramci krajiny'!BN31/4+'4.Poradie vramci krajiny'!BN31/4</f>
        <v>0.16453916886690395</v>
      </c>
      <c r="BO31" s="243">
        <f>'1.Poradie vramci sportov'!BO31/4+'2.Body vramci sportov'!BO31/4+'3.Body vramci krajiny'!BO31/4+'4.Poradie vramci krajiny'!BO31/4</f>
        <v>0.19844775893190364</v>
      </c>
      <c r="BP31" s="243">
        <f>'1.Poradie vramci sportov'!BP31/4+'2.Body vramci sportov'!BP31/4+'3.Body vramci krajiny'!BP31/4+'4.Poradie vramci krajiny'!BP31/4</f>
        <v>0.1603642496056415</v>
      </c>
      <c r="BQ31" s="243">
        <f>'1.Poradie vramci sportov'!BQ31/4+'2.Body vramci sportov'!BQ31/4+'3.Body vramci krajiny'!BQ31/4+'4.Poradie vramci krajiny'!BQ31/4</f>
        <v>7.1630715282148857E-2</v>
      </c>
      <c r="BR31" s="243">
        <f>'1.Poradie vramci sportov'!BR31/4+'2.Body vramci sportov'!BR31/4+'3.Body vramci krajiny'!BR31/4+'4.Poradie vramci krajiny'!BR31/4</f>
        <v>0</v>
      </c>
      <c r="BS31" s="243">
        <f>'1.Poradie vramci sportov'!BS31/4+'2.Body vramci sportov'!BS31/4+'3.Body vramci krajiny'!BS31/4+'4.Poradie vramci krajiny'!BS31/4</f>
        <v>0</v>
      </c>
      <c r="BT31" s="243">
        <f>'1.Poradie vramci sportov'!BT31/4+'2.Body vramci sportov'!BT31/4+'3.Body vramci krajiny'!BT31/4+'4.Poradie vramci krajiny'!BT31/4</f>
        <v>0</v>
      </c>
      <c r="BU31" s="243">
        <f>'1.Poradie vramci sportov'!BU31/4+'2.Body vramci sportov'!BU31/4+'3.Body vramci krajiny'!BU31/4+'4.Poradie vramci krajiny'!BU31/4</f>
        <v>0.32639565476527677</v>
      </c>
      <c r="BV31" s="243">
        <f>'1.Poradie vramci sportov'!BV31/4+'2.Body vramci sportov'!BV31/4+'3.Body vramci krajiny'!BV31/4+'4.Poradie vramci krajiny'!BV31/4</f>
        <v>0</v>
      </c>
      <c r="BW31" s="243">
        <f>'1.Poradie vramci sportov'!BW31/4+'2.Body vramci sportov'!BW31/4+'3.Body vramci krajiny'!BW31/4+'4.Poradie vramci krajiny'!BW31/4</f>
        <v>0</v>
      </c>
      <c r="BX31" s="243">
        <f>'1.Poradie vramci sportov'!BX31/4+'2.Body vramci sportov'!BX31/4+'3.Body vramci krajiny'!BX31/4+'4.Poradie vramci krajiny'!BX31/4</f>
        <v>0</v>
      </c>
      <c r="BY31" s="243">
        <f>'1.Poradie vramci sportov'!BY31/4+'2.Body vramci sportov'!BY31/4+'3.Body vramci krajiny'!BY31/4+'4.Poradie vramci krajiny'!BY31/4</f>
        <v>0</v>
      </c>
      <c r="BZ31" s="243">
        <f>'1.Poradie vramci sportov'!BZ31/4+'2.Body vramci sportov'!BZ31/4+'3.Body vramci krajiny'!BZ31/4+'4.Poradie vramci krajiny'!BZ31/4</f>
        <v>0</v>
      </c>
      <c r="CA31" s="243">
        <f>'1.Poradie vramci sportov'!CA31/4+'2.Body vramci sportov'!CA31/4+'3.Body vramci krajiny'!CA31/4+'4.Poradie vramci krajiny'!CA31/4</f>
        <v>0.11031673848836288</v>
      </c>
      <c r="CB31" s="243">
        <f>'1.Poradie vramci sportov'!CB31/4+'2.Body vramci sportov'!CB31/4+'3.Body vramci krajiny'!CB31/4+'4.Poradie vramci krajiny'!CB31/4</f>
        <v>0.15154084741561807</v>
      </c>
      <c r="CC31" s="243">
        <f>'1.Poradie vramci sportov'!CC31/4+'2.Body vramci sportov'!CC31/4+'3.Body vramci krajiny'!CC31/4+'4.Poradie vramci krajiny'!CC31/4</f>
        <v>0</v>
      </c>
      <c r="CD31" s="243">
        <f>'1.Poradie vramci sportov'!CD31/4+'2.Body vramci sportov'!CD31/4+'3.Body vramci krajiny'!CD31/4+'4.Poradie vramci krajiny'!CD31/4</f>
        <v>0.2282573504043488</v>
      </c>
      <c r="CE31" s="243">
        <f>'1.Poradie vramci sportov'!CE31/4+'2.Body vramci sportov'!CE31/4+'3.Body vramci krajiny'!CE31/4+'4.Poradie vramci krajiny'!CE31/4</f>
        <v>0.13499211615835127</v>
      </c>
      <c r="CF31" s="243">
        <f>'1.Poradie vramci sportov'!CF31/4+'2.Body vramci sportov'!CF31/4+'3.Body vramci krajiny'!CF31/4+'4.Poradie vramci krajiny'!CF31/4</f>
        <v>5.5538728614824028E-2</v>
      </c>
      <c r="CG31" s="243">
        <f>'1.Poradie vramci sportov'!CG31/4+'2.Body vramci sportov'!CG31/4+'3.Body vramci krajiny'!CG31/4+'4.Poradie vramci krajiny'!CG31/4</f>
        <v>0.13251392919351435</v>
      </c>
      <c r="CH31" s="243">
        <f>'1.Poradie vramci sportov'!CH31/4+'2.Body vramci sportov'!CH31/4+'3.Body vramci krajiny'!CH31/4+'4.Poradie vramci krajiny'!CH31/4</f>
        <v>0.1075302968415872</v>
      </c>
      <c r="CI31" s="243">
        <f>'1.Poradie vramci sportov'!CI31/4+'2.Body vramci sportov'!CI31/4+'3.Body vramci krajiny'!CI31/4+'4.Poradie vramci krajiny'!CI31/4</f>
        <v>8.0450076682211907E-2</v>
      </c>
      <c r="CJ31" s="243">
        <f>'1.Poradie vramci sportov'!CJ31/4+'2.Body vramci sportov'!CJ31/4+'3.Body vramci krajiny'!CJ31/4+'4.Poradie vramci krajiny'!CJ31/4</f>
        <v>0</v>
      </c>
      <c r="CK31" s="243">
        <f>'1.Poradie vramci sportov'!CK31/4+'2.Body vramci sportov'!CK31/4+'3.Body vramci krajiny'!CK31/4+'4.Poradie vramci krajiny'!CK31/4</f>
        <v>0</v>
      </c>
      <c r="CL31" s="243">
        <f>'1.Poradie vramci sportov'!CL31/4+'2.Body vramci sportov'!CL31/4+'3.Body vramci krajiny'!CL31/4+'4.Poradie vramci krajiny'!CL31/4</f>
        <v>0.13866453205021403</v>
      </c>
      <c r="CM31" s="243">
        <f>'1.Poradie vramci sportov'!CM31/4+'2.Body vramci sportov'!CM31/4+'3.Body vramci krajiny'!CM31/4+'4.Poradie vramci krajiny'!CM31/4</f>
        <v>0.23965184482934965</v>
      </c>
      <c r="CN31" s="243">
        <f>'1.Poradie vramci sportov'!CN31/4+'2.Body vramci sportov'!CN31/4+'3.Body vramci krajiny'!CN31/4+'4.Poradie vramci krajiny'!CN31/4</f>
        <v>0</v>
      </c>
      <c r="CO31" s="243">
        <f>'1.Poradie vramci sportov'!CO31/4+'2.Body vramci sportov'!CO31/4+'3.Body vramci krajiny'!CO31/4+'4.Poradie vramci krajiny'!CO31/4</f>
        <v>0.26335541260098938</v>
      </c>
      <c r="CP31" s="243">
        <f>'1.Poradie vramci sportov'!CP31/4+'2.Body vramci sportov'!CP31/4+'3.Body vramci krajiny'!CP31/4+'4.Poradie vramci krajiny'!CP31/4</f>
        <v>0.2066394487208999</v>
      </c>
      <c r="CQ31" s="243">
        <f>'1.Poradie vramci sportov'!CQ31/4+'2.Body vramci sportov'!CQ31/4+'3.Body vramci krajiny'!CQ31/4+'4.Poradie vramci krajiny'!CQ31/4</f>
        <v>0</v>
      </c>
      <c r="CR31" s="243">
        <f>'1.Poradie vramci sportov'!CR31/4+'2.Body vramci sportov'!CR31/4+'3.Body vramci krajiny'!CR31/4+'4.Poradie vramci krajiny'!CR31/4</f>
        <v>5.4431413934309968E-2</v>
      </c>
      <c r="CS31" s="243">
        <f>'1.Poradie vramci sportov'!CS31/4+'2.Body vramci sportov'!CS31/4+'3.Body vramci krajiny'!CS31/4+'4.Poradie vramci krajiny'!CS31/4</f>
        <v>0.15369101457081152</v>
      </c>
      <c r="CT31" s="243">
        <f>'1.Poradie vramci sportov'!CT31/4+'2.Body vramci sportov'!CT31/4+'3.Body vramci krajiny'!CT31/4+'4.Poradie vramci krajiny'!CT31/4</f>
        <v>0.11529889799739508</v>
      </c>
      <c r="CU31" s="243">
        <f>'1.Poradie vramci sportov'!CU31/4+'2.Body vramci sportov'!CU31/4+'3.Body vramci krajiny'!CU31/4+'4.Poradie vramci krajiny'!CU31/4</f>
        <v>0.28294309394717571</v>
      </c>
      <c r="CV31" s="243">
        <f>'1.Poradie vramci sportov'!CV31/4+'2.Body vramci sportov'!CV31/4+'3.Body vramci krajiny'!CV31/4+'4.Poradie vramci krajiny'!CV31/4</f>
        <v>0</v>
      </c>
      <c r="CW31" s="243">
        <f>'1.Poradie vramci sportov'!CW31/4+'2.Body vramci sportov'!CW31/4+'3.Body vramci krajiny'!CW31/4+'4.Poradie vramci krajiny'!CW31/4</f>
        <v>0</v>
      </c>
      <c r="CX31" s="243">
        <f>'1.Poradie vramci sportov'!CX31/4+'2.Body vramci sportov'!CX31/4+'3.Body vramci krajiny'!CX31/4+'4.Poradie vramci krajiny'!CX31/4</f>
        <v>0.10106582264007177</v>
      </c>
      <c r="CY31" s="243">
        <f>'1.Poradie vramci sportov'!CY31/4+'2.Body vramci sportov'!CY31/4+'3.Body vramci krajiny'!CY31/4+'4.Poradie vramci krajiny'!CY31/4</f>
        <v>9.6486543750715414E-2</v>
      </c>
      <c r="CZ31" s="243">
        <f>'1.Poradie vramci sportov'!CZ31/4+'2.Body vramci sportov'!CZ31/4+'3.Body vramci krajiny'!CZ31/4+'4.Poradie vramci krajiny'!CZ31/4</f>
        <v>0.11790123389997949</v>
      </c>
      <c r="DA31" s="243">
        <f>'1.Poradie vramci sportov'!DA31/4+'2.Body vramci sportov'!DA31/4+'3.Body vramci krajiny'!DA31/4+'4.Poradie vramci krajiny'!DA31/4</f>
        <v>0.27470977130935464</v>
      </c>
      <c r="DB31" s="243">
        <f>'1.Poradie vramci sportov'!DB31/4+'2.Body vramci sportov'!DB31/4+'3.Body vramci krajiny'!DB31/4+'4.Poradie vramci krajiny'!DB31/4</f>
        <v>9.4685198589108177E-2</v>
      </c>
      <c r="DC31" s="243">
        <f>'1.Poradie vramci sportov'!DC31/4+'2.Body vramci sportov'!DC31/4+'3.Body vramci krajiny'!DC31/4+'4.Poradie vramci krajiny'!DC31/4</f>
        <v>0.25336067269405005</v>
      </c>
      <c r="DD31" s="243">
        <f>'1.Poradie vramci sportov'!DD31/4+'2.Body vramci sportov'!DD31/4+'3.Body vramci krajiny'!DD31/4+'4.Poradie vramci krajiny'!DD31/4</f>
        <v>0</v>
      </c>
      <c r="DE31" s="243">
        <f>'1.Poradie vramci sportov'!DE31/4+'2.Body vramci sportov'!DE31/4+'3.Body vramci krajiny'!DE31/4+'4.Poradie vramci krajiny'!DE31/4</f>
        <v>0.20673989217554029</v>
      </c>
      <c r="DF31" s="243">
        <f>'1.Poradie vramci sportov'!DF31/4+'2.Body vramci sportov'!DF31/4+'3.Body vramci krajiny'!DF31/4+'4.Poradie vramci krajiny'!DF31/4</f>
        <v>0</v>
      </c>
      <c r="DG31" s="243">
        <f>'1.Poradie vramci sportov'!DG31/4+'2.Body vramci sportov'!DG31/4+'3.Body vramci krajiny'!DG31/4+'4.Poradie vramci krajiny'!DG31/4</f>
        <v>0.20600055746798018</v>
      </c>
      <c r="DH31" s="243">
        <f>'1.Poradie vramci sportov'!DH31/4+'2.Body vramci sportov'!DH31/4+'3.Body vramci krajiny'!DH31/4+'4.Poradie vramci krajiny'!DH31/4</f>
        <v>0.20337956848170755</v>
      </c>
      <c r="DI31" s="243">
        <f>'1.Poradie vramci sportov'!DI31/4+'2.Body vramci sportov'!DI31/4+'3.Body vramci krajiny'!DI31/4+'4.Poradie vramci krajiny'!DI31/4</f>
        <v>0</v>
      </c>
      <c r="DJ31" s="417"/>
      <c r="DK31" s="418">
        <f t="shared" si="0"/>
        <v>14.92872525117447</v>
      </c>
    </row>
    <row r="32" spans="1:115" ht="14.25" customHeight="1" x14ac:dyDescent="0.25">
      <c r="A32" s="239" t="s">
        <v>34</v>
      </c>
      <c r="B32" s="243">
        <f>'1.Poradie vramci sportov'!B32/4+'2.Body vramci sportov'!B32/4+'3.Body vramci krajiny'!B32/4+'4.Poradie vramci krajiny'!B32/4</f>
        <v>0.23590164772367883</v>
      </c>
      <c r="C32" s="243">
        <f>'1.Poradie vramci sportov'!C32/4+'2.Body vramci sportov'!C32/4+'3.Body vramci krajiny'!C32/4+'4.Poradie vramci krajiny'!C32/4</f>
        <v>0</v>
      </c>
      <c r="D32" s="243">
        <f>'1.Poradie vramci sportov'!D32/4+'2.Body vramci sportov'!D32/4+'3.Body vramci krajiny'!D32/4+'4.Poradie vramci krajiny'!D32/4</f>
        <v>0.32103754806744089</v>
      </c>
      <c r="E32" s="243">
        <f>'1.Poradie vramci sportov'!E32/4+'2.Body vramci sportov'!E32/4+'3.Body vramci krajiny'!E32/4+'4.Poradie vramci krajiny'!E32/4</f>
        <v>0.20945434875328572</v>
      </c>
      <c r="F32" s="243">
        <f>'1.Poradie vramci sportov'!F32/4+'2.Body vramci sportov'!F32/4+'3.Body vramci krajiny'!F32/4+'4.Poradie vramci krajiny'!F32/4</f>
        <v>0</v>
      </c>
      <c r="G32" s="243">
        <f>'1.Poradie vramci sportov'!G32/4+'2.Body vramci sportov'!G32/4+'3.Body vramci krajiny'!G32/4+'4.Poradie vramci krajiny'!G32/4</f>
        <v>0.16297637302142323</v>
      </c>
      <c r="H32" s="243">
        <f>'1.Poradie vramci sportov'!H32/4+'2.Body vramci sportov'!H32/4+'3.Body vramci krajiny'!H32/4+'4.Poradie vramci krajiny'!H32/4</f>
        <v>0</v>
      </c>
      <c r="I32" s="243">
        <f>'1.Poradie vramci sportov'!I32/4+'2.Body vramci sportov'!I32/4+'3.Body vramci krajiny'!I32/4+'4.Poradie vramci krajiny'!I32/4</f>
        <v>0.12832229774159495</v>
      </c>
      <c r="J32" s="243">
        <f>'1.Poradie vramci sportov'!J32/4+'2.Body vramci sportov'!J32/4+'3.Body vramci krajiny'!J32/4+'4.Poradie vramci krajiny'!J32/4</f>
        <v>8.8193873160692146E-2</v>
      </c>
      <c r="K32" s="243">
        <f>'1.Poradie vramci sportov'!K32/4+'2.Body vramci sportov'!K32/4+'3.Body vramci krajiny'!K32/4+'4.Poradie vramci krajiny'!K32/4</f>
        <v>0</v>
      </c>
      <c r="L32" s="243">
        <f>'1.Poradie vramci sportov'!L32/4+'2.Body vramci sportov'!L32/4+'3.Body vramci krajiny'!L32/4+'4.Poradie vramci krajiny'!L32/4</f>
        <v>0</v>
      </c>
      <c r="M32" s="243">
        <f>'1.Poradie vramci sportov'!M32/4+'2.Body vramci sportov'!M32/4+'3.Body vramci krajiny'!M32/4+'4.Poradie vramci krajiny'!M32/4</f>
        <v>0.45633621076310543</v>
      </c>
      <c r="N32" s="243">
        <f>'1.Poradie vramci sportov'!N32/4+'2.Body vramci sportov'!N32/4+'3.Body vramci krajiny'!N32/4+'4.Poradie vramci krajiny'!N32/4</f>
        <v>0</v>
      </c>
      <c r="O32" s="243">
        <f>'1.Poradie vramci sportov'!O32/4+'2.Body vramci sportov'!O32/4+'3.Body vramci krajiny'!O32/4+'4.Poradie vramci krajiny'!O32/4</f>
        <v>9.6305477987470675E-2</v>
      </c>
      <c r="P32" s="243">
        <f>'1.Poradie vramci sportov'!P32/4+'2.Body vramci sportov'!P32/4+'3.Body vramci krajiny'!P32/4+'4.Poradie vramci krajiny'!P32/4</f>
        <v>0</v>
      </c>
      <c r="Q32" s="243">
        <f>'1.Poradie vramci sportov'!Q32/4+'2.Body vramci sportov'!Q32/4+'3.Body vramci krajiny'!Q32/4+'4.Poradie vramci krajiny'!Q32/4</f>
        <v>0.14980330476994871</v>
      </c>
      <c r="R32" s="243">
        <f>'1.Poradie vramci sportov'!R32/4+'2.Body vramci sportov'!R32/4+'3.Body vramci krajiny'!R32/4+'4.Poradie vramci krajiny'!R32/4</f>
        <v>0.16786245261449884</v>
      </c>
      <c r="S32" s="243">
        <f>'1.Poradie vramci sportov'!S32/4+'2.Body vramci sportov'!S32/4+'3.Body vramci krajiny'!S32/4+'4.Poradie vramci krajiny'!S32/4</f>
        <v>0.24033153460378548</v>
      </c>
      <c r="T32" s="243">
        <f>'1.Poradie vramci sportov'!T32/4+'2.Body vramci sportov'!T32/4+'3.Body vramci krajiny'!T32/4+'4.Poradie vramci krajiny'!T32/4</f>
        <v>0</v>
      </c>
      <c r="U32" s="243">
        <f>'1.Poradie vramci sportov'!U32/4+'2.Body vramci sportov'!U32/4+'3.Body vramci krajiny'!U32/4+'4.Poradie vramci krajiny'!U32/4</f>
        <v>0.10959311473299763</v>
      </c>
      <c r="V32" s="243">
        <f>'1.Poradie vramci sportov'!V32/4+'2.Body vramci sportov'!V32/4+'3.Body vramci krajiny'!V32/4+'4.Poradie vramci krajiny'!V32/4</f>
        <v>9.4037260991850724E-2</v>
      </c>
      <c r="W32" s="243">
        <f>'1.Poradie vramci sportov'!W32/4+'2.Body vramci sportov'!W32/4+'3.Body vramci krajiny'!W32/4+'4.Poradie vramci krajiny'!W32/4</f>
        <v>7.3625271026097255E-2</v>
      </c>
      <c r="X32" s="243">
        <f>'1.Poradie vramci sportov'!X32/4+'2.Body vramci sportov'!X32/4+'3.Body vramci krajiny'!X32/4+'4.Poradie vramci krajiny'!X32/4</f>
        <v>0</v>
      </c>
      <c r="Y32" s="243">
        <f>'1.Poradie vramci sportov'!Y32/4+'2.Body vramci sportov'!Y32/4+'3.Body vramci krajiny'!Y32/4+'4.Poradie vramci krajiny'!Y32/4</f>
        <v>0</v>
      </c>
      <c r="Z32" s="243">
        <f>'1.Poradie vramci sportov'!Z32/4+'2.Body vramci sportov'!Z32/4+'3.Body vramci krajiny'!Z32/4+'4.Poradie vramci krajiny'!Z32/4</f>
        <v>0.13305645392705667</v>
      </c>
      <c r="AA32" s="243">
        <f>'1.Poradie vramci sportov'!AA32/4+'2.Body vramci sportov'!AA32/4+'3.Body vramci krajiny'!AA32/4+'4.Poradie vramci krajiny'!AA32/4</f>
        <v>0.32369726807041371</v>
      </c>
      <c r="AB32" s="243">
        <f>'1.Poradie vramci sportov'!AB32/4+'2.Body vramci sportov'!AB32/4+'3.Body vramci krajiny'!AB32/4+'4.Poradie vramci krajiny'!AB32/4</f>
        <v>0.17470749788250284</v>
      </c>
      <c r="AC32" s="243">
        <f>'1.Poradie vramci sportov'!AC32/4+'2.Body vramci sportov'!AC32/4+'3.Body vramci krajiny'!AC32/4+'4.Poradie vramci krajiny'!AC32/4</f>
        <v>0.27247392502127643</v>
      </c>
      <c r="AD32" s="243">
        <f>'1.Poradie vramci sportov'!AD32/4+'2.Body vramci sportov'!AD32/4+'3.Body vramci krajiny'!AD32/4+'4.Poradie vramci krajiny'!AD32/4</f>
        <v>9.5220214208274562E-2</v>
      </c>
      <c r="AE32" s="243">
        <f>'1.Poradie vramci sportov'!AE32/4+'2.Body vramci sportov'!AE32/4+'3.Body vramci krajiny'!AE32/4+'4.Poradie vramci krajiny'!AE32/4</f>
        <v>0.15028741637313914</v>
      </c>
      <c r="AF32" s="243">
        <f>'1.Poradie vramci sportov'!AF32/4+'2.Body vramci sportov'!AF32/4+'3.Body vramci krajiny'!AF32/4+'4.Poradie vramci krajiny'!AF32/4</f>
        <v>0</v>
      </c>
      <c r="AG32" s="243">
        <f>'1.Poradie vramci sportov'!AG32/4+'2.Body vramci sportov'!AG32/4+'3.Body vramci krajiny'!AG32/4+'4.Poradie vramci krajiny'!AG32/4</f>
        <v>0</v>
      </c>
      <c r="AH32" s="243">
        <f>'1.Poradie vramci sportov'!AH32/4+'2.Body vramci sportov'!AH32/4+'3.Body vramci krajiny'!AH32/4+'4.Poradie vramci krajiny'!AH32/4</f>
        <v>0</v>
      </c>
      <c r="AI32" s="243">
        <f>'1.Poradie vramci sportov'!AI32/4+'2.Body vramci sportov'!AI32/4+'3.Body vramci krajiny'!AI32/4+'4.Poradie vramci krajiny'!AI32/4</f>
        <v>0.3032791762998161</v>
      </c>
      <c r="AJ32" s="243">
        <f>'1.Poradie vramci sportov'!AJ32/4+'2.Body vramci sportov'!AJ32/4+'3.Body vramci krajiny'!AJ32/4+'4.Poradie vramci krajiny'!AJ32/4</f>
        <v>0.1111627010450809</v>
      </c>
      <c r="AK32" s="243">
        <f>'1.Poradie vramci sportov'!AK32/4+'2.Body vramci sportov'!AK32/4+'3.Body vramci krajiny'!AK32/4+'4.Poradie vramci krajiny'!AK32/4</f>
        <v>0.12115180754101683</v>
      </c>
      <c r="AL32" s="243">
        <f>'1.Poradie vramci sportov'!AL32/4+'2.Body vramci sportov'!AL32/4+'3.Body vramci krajiny'!AL32/4+'4.Poradie vramci krajiny'!AL32/4</f>
        <v>0</v>
      </c>
      <c r="AM32" s="243">
        <f>'1.Poradie vramci sportov'!AM32/4+'2.Body vramci sportov'!AM32/4+'3.Body vramci krajiny'!AM32/4+'4.Poradie vramci krajiny'!AM32/4</f>
        <v>0</v>
      </c>
      <c r="AN32" s="243">
        <f>'1.Poradie vramci sportov'!AN32/4+'2.Body vramci sportov'!AN32/4+'3.Body vramci krajiny'!AN32/4+'4.Poradie vramci krajiny'!AN32/4</f>
        <v>0</v>
      </c>
      <c r="AO32" s="243">
        <f>'1.Poradie vramci sportov'!AO32/4+'2.Body vramci sportov'!AO32/4+'3.Body vramci krajiny'!AO32/4+'4.Poradie vramci krajiny'!AO32/4</f>
        <v>0.10340694206092463</v>
      </c>
      <c r="AP32" s="243">
        <f>'1.Poradie vramci sportov'!AP32/4+'2.Body vramci sportov'!AP32/4+'3.Body vramci krajiny'!AP32/4+'4.Poradie vramci krajiny'!AP32/4</f>
        <v>0.41058483000134327</v>
      </c>
      <c r="AQ32" s="243">
        <f>'1.Poradie vramci sportov'!AQ32/4+'2.Body vramci sportov'!AQ32/4+'3.Body vramci krajiny'!AQ32/4+'4.Poradie vramci krajiny'!AQ32/4</f>
        <v>0.2885011606583931</v>
      </c>
      <c r="AR32" s="243">
        <f>'1.Poradie vramci sportov'!AR32/4+'2.Body vramci sportov'!AR32/4+'3.Body vramci krajiny'!AR32/4+'4.Poradie vramci krajiny'!AR32/4</f>
        <v>0</v>
      </c>
      <c r="AS32" s="243">
        <f>'1.Poradie vramci sportov'!AS32/4+'2.Body vramci sportov'!AS32/4+'3.Body vramci krajiny'!AS32/4+'4.Poradie vramci krajiny'!AS32/4</f>
        <v>0.11420774742188286</v>
      </c>
      <c r="AT32" s="243">
        <f>'1.Poradie vramci sportov'!AT32/4+'2.Body vramci sportov'!AT32/4+'3.Body vramci krajiny'!AT32/4+'4.Poradie vramci krajiny'!AT32/4</f>
        <v>0.11283563127406482</v>
      </c>
      <c r="AU32" s="243">
        <f>'1.Poradie vramci sportov'!AU32/4+'2.Body vramci sportov'!AU32/4+'3.Body vramci krajiny'!AU32/4+'4.Poradie vramci krajiny'!AU32/4</f>
        <v>0.16317684453578377</v>
      </c>
      <c r="AV32" s="243">
        <f>'1.Poradie vramci sportov'!AV32/4+'2.Body vramci sportov'!AV32/4+'3.Body vramci krajiny'!AV32/4+'4.Poradie vramci krajiny'!AV32/4</f>
        <v>0</v>
      </c>
      <c r="AW32" s="243">
        <f>'1.Poradie vramci sportov'!AW32/4+'2.Body vramci sportov'!AW32/4+'3.Body vramci krajiny'!AW32/4+'4.Poradie vramci krajiny'!AW32/4</f>
        <v>0</v>
      </c>
      <c r="AX32" s="243">
        <f>'1.Poradie vramci sportov'!AX32/4+'2.Body vramci sportov'!AX32/4+'3.Body vramci krajiny'!AX32/4+'4.Poradie vramci krajiny'!AX32/4</f>
        <v>0.18953455873028816</v>
      </c>
      <c r="AY32" s="243">
        <f>'1.Poradie vramci sportov'!AY32/4+'2.Body vramci sportov'!AY32/4+'3.Body vramci krajiny'!AY32/4+'4.Poradie vramci krajiny'!AY32/4</f>
        <v>0.19870947062812983</v>
      </c>
      <c r="AZ32" s="243">
        <f>'1.Poradie vramci sportov'!AZ32/4+'2.Body vramci sportov'!AZ32/4+'3.Body vramci krajiny'!AZ32/4+'4.Poradie vramci krajiny'!AZ32/4</f>
        <v>0.28269562890215322</v>
      </c>
      <c r="BA32" s="243">
        <f>'1.Poradie vramci sportov'!BA32/4+'2.Body vramci sportov'!BA32/4+'3.Body vramci krajiny'!BA32/4+'4.Poradie vramci krajiny'!BA32/4</f>
        <v>0.12382322309639936</v>
      </c>
      <c r="BB32" s="243">
        <f>'1.Poradie vramci sportov'!BB32/4+'2.Body vramci sportov'!BB32/4+'3.Body vramci krajiny'!BB32/4+'4.Poradie vramci krajiny'!BB32/4</f>
        <v>0</v>
      </c>
      <c r="BC32" s="243">
        <f>'1.Poradie vramci sportov'!BC32/4+'2.Body vramci sportov'!BC32/4+'3.Body vramci krajiny'!BC32/4+'4.Poradie vramci krajiny'!BC32/4</f>
        <v>0</v>
      </c>
      <c r="BD32" s="243">
        <f>'1.Poradie vramci sportov'!BD32/4+'2.Body vramci sportov'!BD32/4+'3.Body vramci krajiny'!BD32/4+'4.Poradie vramci krajiny'!BD32/4</f>
        <v>0</v>
      </c>
      <c r="BE32" s="243">
        <f>'1.Poradie vramci sportov'!BE32/4+'2.Body vramci sportov'!BE32/4+'3.Body vramci krajiny'!BE32/4+'4.Poradie vramci krajiny'!BE32/4</f>
        <v>0.16886076878882486</v>
      </c>
      <c r="BF32" s="243">
        <f>'1.Poradie vramci sportov'!BF32/4+'2.Body vramci sportov'!BF32/4+'3.Body vramci krajiny'!BF32/4+'4.Poradie vramci krajiny'!BF32/4</f>
        <v>9.888047285439544E-2</v>
      </c>
      <c r="BG32" s="243">
        <f>'1.Poradie vramci sportov'!BG32/4+'2.Body vramci sportov'!BG32/4+'3.Body vramci krajiny'!BG32/4+'4.Poradie vramci krajiny'!BG32/4</f>
        <v>0</v>
      </c>
      <c r="BH32" s="243">
        <f>'1.Poradie vramci sportov'!BH32/4+'2.Body vramci sportov'!BH32/4+'3.Body vramci krajiny'!BH32/4+'4.Poradie vramci krajiny'!BH32/4</f>
        <v>0</v>
      </c>
      <c r="BI32" s="243">
        <f>'1.Poradie vramci sportov'!BI32/4+'2.Body vramci sportov'!BI32/4+'3.Body vramci krajiny'!BI32/4+'4.Poradie vramci krajiny'!BI32/4</f>
        <v>0.12968034640150672</v>
      </c>
      <c r="BJ32" s="243">
        <f>'1.Poradie vramci sportov'!BJ32/4+'2.Body vramci sportov'!BJ32/4+'3.Body vramci krajiny'!BJ32/4+'4.Poradie vramci krajiny'!BJ32/4</f>
        <v>0.12409407149956536</v>
      </c>
      <c r="BK32" s="243">
        <f>'1.Poradie vramci sportov'!BK32/4+'2.Body vramci sportov'!BK32/4+'3.Body vramci krajiny'!BK32/4+'4.Poradie vramci krajiny'!BK32/4</f>
        <v>0</v>
      </c>
      <c r="BL32" s="243">
        <f>'1.Poradie vramci sportov'!BL32/4+'2.Body vramci sportov'!BL32/4+'3.Body vramci krajiny'!BL32/4+'4.Poradie vramci krajiny'!BL32/4</f>
        <v>0</v>
      </c>
      <c r="BM32" s="243">
        <f>'1.Poradie vramci sportov'!BM32/4+'2.Body vramci sportov'!BM32/4+'3.Body vramci krajiny'!BM32/4+'4.Poradie vramci krajiny'!BM32/4</f>
        <v>0</v>
      </c>
      <c r="BN32" s="243">
        <f>'1.Poradie vramci sportov'!BN32/4+'2.Body vramci sportov'!BN32/4+'3.Body vramci krajiny'!BN32/4+'4.Poradie vramci krajiny'!BN32/4</f>
        <v>0</v>
      </c>
      <c r="BO32" s="243">
        <f>'1.Poradie vramci sportov'!BO32/4+'2.Body vramci sportov'!BO32/4+'3.Body vramci krajiny'!BO32/4+'4.Poradie vramci krajiny'!BO32/4</f>
        <v>7.6603684879841288E-2</v>
      </c>
      <c r="BP32" s="243">
        <f>'1.Poradie vramci sportov'!BP32/4+'2.Body vramci sportov'!BP32/4+'3.Body vramci krajiny'!BP32/4+'4.Poradie vramci krajiny'!BP32/4</f>
        <v>0</v>
      </c>
      <c r="BQ32" s="243">
        <f>'1.Poradie vramci sportov'!BQ32/4+'2.Body vramci sportov'!BQ32/4+'3.Body vramci krajiny'!BQ32/4+'4.Poradie vramci krajiny'!BQ32/4</f>
        <v>0.2944941937269151</v>
      </c>
      <c r="BR32" s="243">
        <f>'1.Poradie vramci sportov'!BR32/4+'2.Body vramci sportov'!BR32/4+'3.Body vramci krajiny'!BR32/4+'4.Poradie vramci krajiny'!BR32/4</f>
        <v>0.34406497031359651</v>
      </c>
      <c r="BS32" s="243">
        <f>'1.Poradie vramci sportov'!BS32/4+'2.Body vramci sportov'!BS32/4+'3.Body vramci krajiny'!BS32/4+'4.Poradie vramci krajiny'!BS32/4</f>
        <v>0</v>
      </c>
      <c r="BT32" s="243">
        <f>'1.Poradie vramci sportov'!BT32/4+'2.Body vramci sportov'!BT32/4+'3.Body vramci krajiny'!BT32/4+'4.Poradie vramci krajiny'!BT32/4</f>
        <v>0.30127695748503647</v>
      </c>
      <c r="BU32" s="243">
        <f>'1.Poradie vramci sportov'!BU32/4+'2.Body vramci sportov'!BU32/4+'3.Body vramci krajiny'!BU32/4+'4.Poradie vramci krajiny'!BU32/4</f>
        <v>0</v>
      </c>
      <c r="BV32" s="243">
        <f>'1.Poradie vramci sportov'!BV32/4+'2.Body vramci sportov'!BV32/4+'3.Body vramci krajiny'!BV32/4+'4.Poradie vramci krajiny'!BV32/4</f>
        <v>0</v>
      </c>
      <c r="BW32" s="243">
        <f>'1.Poradie vramci sportov'!BW32/4+'2.Body vramci sportov'!BW32/4+'3.Body vramci krajiny'!BW32/4+'4.Poradie vramci krajiny'!BW32/4</f>
        <v>0</v>
      </c>
      <c r="BX32" s="243">
        <f>'1.Poradie vramci sportov'!BX32/4+'2.Body vramci sportov'!BX32/4+'3.Body vramci krajiny'!BX32/4+'4.Poradie vramci krajiny'!BX32/4</f>
        <v>0</v>
      </c>
      <c r="BY32" s="243">
        <f>'1.Poradie vramci sportov'!BY32/4+'2.Body vramci sportov'!BY32/4+'3.Body vramci krajiny'!BY32/4+'4.Poradie vramci krajiny'!BY32/4</f>
        <v>0</v>
      </c>
      <c r="BZ32" s="243">
        <f>'1.Poradie vramci sportov'!BZ32/4+'2.Body vramci sportov'!BZ32/4+'3.Body vramci krajiny'!BZ32/4+'4.Poradie vramci krajiny'!BZ32/4</f>
        <v>0.24904591233788104</v>
      </c>
      <c r="CA32" s="243">
        <f>'1.Poradie vramci sportov'!CA32/4+'2.Body vramci sportov'!CA32/4+'3.Body vramci krajiny'!CA32/4+'4.Poradie vramci krajiny'!CA32/4</f>
        <v>0</v>
      </c>
      <c r="CB32" s="243">
        <f>'1.Poradie vramci sportov'!CB32/4+'2.Body vramci sportov'!CB32/4+'3.Body vramci krajiny'!CB32/4+'4.Poradie vramci krajiny'!CB32/4</f>
        <v>0.20841931152634191</v>
      </c>
      <c r="CC32" s="243">
        <f>'1.Poradie vramci sportov'!CC32/4+'2.Body vramci sportov'!CC32/4+'3.Body vramci krajiny'!CC32/4+'4.Poradie vramci krajiny'!CC32/4</f>
        <v>0</v>
      </c>
      <c r="CD32" s="243">
        <f>'1.Poradie vramci sportov'!CD32/4+'2.Body vramci sportov'!CD32/4+'3.Body vramci krajiny'!CD32/4+'4.Poradie vramci krajiny'!CD32/4</f>
        <v>0</v>
      </c>
      <c r="CE32" s="243">
        <f>'1.Poradie vramci sportov'!CE32/4+'2.Body vramci sportov'!CE32/4+'3.Body vramci krajiny'!CE32/4+'4.Poradie vramci krajiny'!CE32/4</f>
        <v>0</v>
      </c>
      <c r="CF32" s="243">
        <f>'1.Poradie vramci sportov'!CF32/4+'2.Body vramci sportov'!CF32/4+'3.Body vramci krajiny'!CF32/4+'4.Poradie vramci krajiny'!CF32/4</f>
        <v>0</v>
      </c>
      <c r="CG32" s="243">
        <f>'1.Poradie vramci sportov'!CG32/4+'2.Body vramci sportov'!CG32/4+'3.Body vramci krajiny'!CG32/4+'4.Poradie vramci krajiny'!CG32/4</f>
        <v>0.24006183555164959</v>
      </c>
      <c r="CH32" s="243">
        <f>'1.Poradie vramci sportov'!CH32/4+'2.Body vramci sportov'!CH32/4+'3.Body vramci krajiny'!CH32/4+'4.Poradie vramci krajiny'!CH32/4</f>
        <v>0.11714658814299478</v>
      </c>
      <c r="CI32" s="243">
        <f>'1.Poradie vramci sportov'!CI32/4+'2.Body vramci sportov'!CI32/4+'3.Body vramci krajiny'!CI32/4+'4.Poradie vramci krajiny'!CI32/4</f>
        <v>0</v>
      </c>
      <c r="CJ32" s="243">
        <f>'1.Poradie vramci sportov'!CJ32/4+'2.Body vramci sportov'!CJ32/4+'3.Body vramci krajiny'!CJ32/4+'4.Poradie vramci krajiny'!CJ32/4</f>
        <v>0</v>
      </c>
      <c r="CK32" s="243">
        <f>'1.Poradie vramci sportov'!CK32/4+'2.Body vramci sportov'!CK32/4+'3.Body vramci krajiny'!CK32/4+'4.Poradie vramci krajiny'!CK32/4</f>
        <v>0</v>
      </c>
      <c r="CL32" s="243">
        <f>'1.Poradie vramci sportov'!CL32/4+'2.Body vramci sportov'!CL32/4+'3.Body vramci krajiny'!CL32/4+'4.Poradie vramci krajiny'!CL32/4</f>
        <v>0.13706040220856608</v>
      </c>
      <c r="CM32" s="243">
        <f>'1.Poradie vramci sportov'!CM32/4+'2.Body vramci sportov'!CM32/4+'3.Body vramci krajiny'!CM32/4+'4.Poradie vramci krajiny'!CM32/4</f>
        <v>0.10542744051452188</v>
      </c>
      <c r="CN32" s="243">
        <f>'1.Poradie vramci sportov'!CN32/4+'2.Body vramci sportov'!CN32/4+'3.Body vramci krajiny'!CN32/4+'4.Poradie vramci krajiny'!CN32/4</f>
        <v>0</v>
      </c>
      <c r="CO32" s="243">
        <f>'1.Poradie vramci sportov'!CO32/4+'2.Body vramci sportov'!CO32/4+'3.Body vramci krajiny'!CO32/4+'4.Poradie vramci krajiny'!CO32/4</f>
        <v>0.20194498146336454</v>
      </c>
      <c r="CP32" s="243">
        <f>'1.Poradie vramci sportov'!CP32/4+'2.Body vramci sportov'!CP32/4+'3.Body vramci krajiny'!CP32/4+'4.Poradie vramci krajiny'!CP32/4</f>
        <v>0</v>
      </c>
      <c r="CQ32" s="243">
        <f>'1.Poradie vramci sportov'!CQ32/4+'2.Body vramci sportov'!CQ32/4+'3.Body vramci krajiny'!CQ32/4+'4.Poradie vramci krajiny'!CQ32/4</f>
        <v>0</v>
      </c>
      <c r="CR32" s="243">
        <f>'1.Poradie vramci sportov'!CR32/4+'2.Body vramci sportov'!CR32/4+'3.Body vramci krajiny'!CR32/4+'4.Poradie vramci krajiny'!CR32/4</f>
        <v>0.17844187870687261</v>
      </c>
      <c r="CS32" s="243">
        <f>'1.Poradie vramci sportov'!CS32/4+'2.Body vramci sportov'!CS32/4+'3.Body vramci krajiny'!CS32/4+'4.Poradie vramci krajiny'!CS32/4</f>
        <v>0.41496112924781897</v>
      </c>
      <c r="CT32" s="243">
        <f>'1.Poradie vramci sportov'!CT32/4+'2.Body vramci sportov'!CT32/4+'3.Body vramci krajiny'!CT32/4+'4.Poradie vramci krajiny'!CT32/4</f>
        <v>0</v>
      </c>
      <c r="CU32" s="243">
        <f>'1.Poradie vramci sportov'!CU32/4+'2.Body vramci sportov'!CU32/4+'3.Body vramci krajiny'!CU32/4+'4.Poradie vramci krajiny'!CU32/4</f>
        <v>0</v>
      </c>
      <c r="CV32" s="243">
        <f>'1.Poradie vramci sportov'!CV32/4+'2.Body vramci sportov'!CV32/4+'3.Body vramci krajiny'!CV32/4+'4.Poradie vramci krajiny'!CV32/4</f>
        <v>0</v>
      </c>
      <c r="CW32" s="243">
        <f>'1.Poradie vramci sportov'!CW32/4+'2.Body vramci sportov'!CW32/4+'3.Body vramci krajiny'!CW32/4+'4.Poradie vramci krajiny'!CW32/4</f>
        <v>0</v>
      </c>
      <c r="CX32" s="243">
        <f>'1.Poradie vramci sportov'!CX32/4+'2.Body vramci sportov'!CX32/4+'3.Body vramci krajiny'!CX32/4+'4.Poradie vramci krajiny'!CX32/4</f>
        <v>0.46498380112383608</v>
      </c>
      <c r="CY32" s="243">
        <f>'1.Poradie vramci sportov'!CY32/4+'2.Body vramci sportov'!CY32/4+'3.Body vramci krajiny'!CY32/4+'4.Poradie vramci krajiny'!CY32/4</f>
        <v>0.33139024994199451</v>
      </c>
      <c r="CZ32" s="243">
        <f>'1.Poradie vramci sportov'!CZ32/4+'2.Body vramci sportov'!CZ32/4+'3.Body vramci krajiny'!CZ32/4+'4.Poradie vramci krajiny'!CZ32/4</f>
        <v>9.7982811222887017E-2</v>
      </c>
      <c r="DA32" s="243">
        <f>'1.Poradie vramci sportov'!DA32/4+'2.Body vramci sportov'!DA32/4+'3.Body vramci krajiny'!DA32/4+'4.Poradie vramci krajiny'!DA32/4</f>
        <v>0.36170307690239034</v>
      </c>
      <c r="DB32" s="243">
        <f>'1.Poradie vramci sportov'!DB32/4+'2.Body vramci sportov'!DB32/4+'3.Body vramci krajiny'!DB32/4+'4.Poradie vramci krajiny'!DB32/4</f>
        <v>0.25564362445077227</v>
      </c>
      <c r="DC32" s="243">
        <f>'1.Poradie vramci sportov'!DC32/4+'2.Body vramci sportov'!DC32/4+'3.Body vramci krajiny'!DC32/4+'4.Poradie vramci krajiny'!DC32/4</f>
        <v>0</v>
      </c>
      <c r="DD32" s="243">
        <f>'1.Poradie vramci sportov'!DD32/4+'2.Body vramci sportov'!DD32/4+'3.Body vramci krajiny'!DD32/4+'4.Poradie vramci krajiny'!DD32/4</f>
        <v>8.1111212610943742E-2</v>
      </c>
      <c r="DE32" s="243">
        <f>'1.Poradie vramci sportov'!DE32/4+'2.Body vramci sportov'!DE32/4+'3.Body vramci krajiny'!DE32/4+'4.Poradie vramci krajiny'!DE32/4</f>
        <v>0.25582781548897404</v>
      </c>
      <c r="DF32" s="243">
        <f>'1.Poradie vramci sportov'!DF32/4+'2.Body vramci sportov'!DF32/4+'3.Body vramci krajiny'!DF32/4+'4.Poradie vramci krajiny'!DF32/4</f>
        <v>0</v>
      </c>
      <c r="DG32" s="243">
        <f>'1.Poradie vramci sportov'!DG32/4+'2.Body vramci sportov'!DG32/4+'3.Body vramci krajiny'!DG32/4+'4.Poradie vramci krajiny'!DG32/4</f>
        <v>0</v>
      </c>
      <c r="DH32" s="243">
        <f>'1.Poradie vramci sportov'!DH32/4+'2.Body vramci sportov'!DH32/4+'3.Body vramci krajiny'!DH32/4+'4.Poradie vramci krajiny'!DH32/4</f>
        <v>0</v>
      </c>
      <c r="DI32" s="243">
        <f>'1.Poradie vramci sportov'!DI32/4+'2.Body vramci sportov'!DI32/4+'3.Body vramci krajiny'!DI32/4+'4.Poradie vramci krajiny'!DI32/4</f>
        <v>0</v>
      </c>
      <c r="DJ32" s="417"/>
      <c r="DK32" s="418">
        <f t="shared" si="0"/>
        <v>11.445400751027305</v>
      </c>
    </row>
    <row r="33" spans="1:115" ht="14.25" customHeight="1" x14ac:dyDescent="0.25">
      <c r="A33" s="239" t="s">
        <v>35</v>
      </c>
      <c r="B33" s="243">
        <f>'1.Poradie vramci sportov'!B33/4+'2.Body vramci sportov'!B33/4+'3.Body vramci krajiny'!B33/4+'4.Poradie vramci krajiny'!B33/4</f>
        <v>0.19927179251191607</v>
      </c>
      <c r="C33" s="243">
        <f>'1.Poradie vramci sportov'!C33/4+'2.Body vramci sportov'!C33/4+'3.Body vramci krajiny'!C33/4+'4.Poradie vramci krajiny'!C33/4</f>
        <v>0.1973281852723516</v>
      </c>
      <c r="D33" s="243">
        <f>'1.Poradie vramci sportov'!D33/4+'2.Body vramci sportov'!D33/4+'3.Body vramci krajiny'!D33/4+'4.Poradie vramci krajiny'!D33/4</f>
        <v>0.43216062000423333</v>
      </c>
      <c r="E33" s="243">
        <f>'1.Poradie vramci sportov'!E33/4+'2.Body vramci sportov'!E33/4+'3.Body vramci krajiny'!E33/4+'4.Poradie vramci krajiny'!E33/4</f>
        <v>7.7909923838259856E-2</v>
      </c>
      <c r="F33" s="243">
        <f>'1.Poradie vramci sportov'!F33/4+'2.Body vramci sportov'!F33/4+'3.Body vramci krajiny'!F33/4+'4.Poradie vramci krajiny'!F33/4</f>
        <v>0.3478326131027466</v>
      </c>
      <c r="G33" s="243">
        <f>'1.Poradie vramci sportov'!G33/4+'2.Body vramci sportov'!G33/4+'3.Body vramci krajiny'!G33/4+'4.Poradie vramci krajiny'!G33/4</f>
        <v>0.30888875387243964</v>
      </c>
      <c r="H33" s="243">
        <f>'1.Poradie vramci sportov'!H33/4+'2.Body vramci sportov'!H33/4+'3.Body vramci krajiny'!H33/4+'4.Poradie vramci krajiny'!H33/4</f>
        <v>0</v>
      </c>
      <c r="I33" s="243">
        <f>'1.Poradie vramci sportov'!I33/4+'2.Body vramci sportov'!I33/4+'3.Body vramci krajiny'!I33/4+'4.Poradie vramci krajiny'!I33/4</f>
        <v>0.2526765483168445</v>
      </c>
      <c r="J33" s="243">
        <f>'1.Poradie vramci sportov'!J33/4+'2.Body vramci sportov'!J33/4+'3.Body vramci krajiny'!J33/4+'4.Poradie vramci krajiny'!J33/4</f>
        <v>0.20810649696586536</v>
      </c>
      <c r="K33" s="243">
        <f>'1.Poradie vramci sportov'!K33/4+'2.Body vramci sportov'!K33/4+'3.Body vramci krajiny'!K33/4+'4.Poradie vramci krajiny'!K33/4</f>
        <v>0.22014025955533684</v>
      </c>
      <c r="L33" s="243">
        <f>'1.Poradie vramci sportov'!L33/4+'2.Body vramci sportov'!L33/4+'3.Body vramci krajiny'!L33/4+'4.Poradie vramci krajiny'!L33/4</f>
        <v>0.14565084096104997</v>
      </c>
      <c r="M33" s="243">
        <f>'1.Poradie vramci sportov'!M33/4+'2.Body vramci sportov'!M33/4+'3.Body vramci krajiny'!M33/4+'4.Poradie vramci krajiny'!M33/4</f>
        <v>0.42466006933487732</v>
      </c>
      <c r="N33" s="243">
        <f>'1.Poradie vramci sportov'!N33/4+'2.Body vramci sportov'!N33/4+'3.Body vramci krajiny'!N33/4+'4.Poradie vramci krajiny'!N33/4</f>
        <v>0</v>
      </c>
      <c r="O33" s="243">
        <f>'1.Poradie vramci sportov'!O33/4+'2.Body vramci sportov'!O33/4+'3.Body vramci krajiny'!O33/4+'4.Poradie vramci krajiny'!O33/4</f>
        <v>0.18187226182906924</v>
      </c>
      <c r="P33" s="243">
        <f>'1.Poradie vramci sportov'!P33/4+'2.Body vramci sportov'!P33/4+'3.Body vramci krajiny'!P33/4+'4.Poradie vramci krajiny'!P33/4</f>
        <v>0.18195706696731204</v>
      </c>
      <c r="Q33" s="243">
        <f>'1.Poradie vramci sportov'!Q33/4+'2.Body vramci sportov'!Q33/4+'3.Body vramci krajiny'!Q33/4+'4.Poradie vramci krajiny'!Q33/4</f>
        <v>0</v>
      </c>
      <c r="R33" s="243">
        <f>'1.Poradie vramci sportov'!R33/4+'2.Body vramci sportov'!R33/4+'3.Body vramci krajiny'!R33/4+'4.Poradie vramci krajiny'!R33/4</f>
        <v>0.22793971088521381</v>
      </c>
      <c r="S33" s="243">
        <f>'1.Poradie vramci sportov'!S33/4+'2.Body vramci sportov'!S33/4+'3.Body vramci krajiny'!S33/4+'4.Poradie vramci krajiny'!S33/4</f>
        <v>0.26756341149573787</v>
      </c>
      <c r="T33" s="243">
        <f>'1.Poradie vramci sportov'!T33/4+'2.Body vramci sportov'!T33/4+'3.Body vramci krajiny'!T33/4+'4.Poradie vramci krajiny'!T33/4</f>
        <v>5.2877035322646981E-2</v>
      </c>
      <c r="U33" s="243">
        <f>'1.Poradie vramci sportov'!U33/4+'2.Body vramci sportov'!U33/4+'3.Body vramci krajiny'!U33/4+'4.Poradie vramci krajiny'!U33/4</f>
        <v>0.30561175500932214</v>
      </c>
      <c r="V33" s="243">
        <f>'1.Poradie vramci sportov'!V33/4+'2.Body vramci sportov'!V33/4+'3.Body vramci krajiny'!V33/4+'4.Poradie vramci krajiny'!V33/4</f>
        <v>0.15684372601575275</v>
      </c>
      <c r="W33" s="243">
        <f>'1.Poradie vramci sportov'!W33/4+'2.Body vramci sportov'!W33/4+'3.Body vramci krajiny'!W33/4+'4.Poradie vramci krajiny'!W33/4</f>
        <v>0.39923748583076241</v>
      </c>
      <c r="X33" s="243">
        <f>'1.Poradie vramci sportov'!X33/4+'2.Body vramci sportov'!X33/4+'3.Body vramci krajiny'!X33/4+'4.Poradie vramci krajiny'!X33/4</f>
        <v>0.12330594181228843</v>
      </c>
      <c r="Y33" s="243">
        <f>'1.Poradie vramci sportov'!Y33/4+'2.Body vramci sportov'!Y33/4+'3.Body vramci krajiny'!Y33/4+'4.Poradie vramci krajiny'!Y33/4</f>
        <v>0</v>
      </c>
      <c r="Z33" s="243">
        <f>'1.Poradie vramci sportov'!Z33/4+'2.Body vramci sportov'!Z33/4+'3.Body vramci krajiny'!Z33/4+'4.Poradie vramci krajiny'!Z33/4</f>
        <v>6.710745098834725E-2</v>
      </c>
      <c r="AA33" s="243">
        <f>'1.Poradie vramci sportov'!AA33/4+'2.Body vramci sportov'!AA33/4+'3.Body vramci krajiny'!AA33/4+'4.Poradie vramci krajiny'!AA33/4</f>
        <v>0.32600508774415199</v>
      </c>
      <c r="AB33" s="243">
        <f>'1.Poradie vramci sportov'!AB33/4+'2.Body vramci sportov'!AB33/4+'3.Body vramci krajiny'!AB33/4+'4.Poradie vramci krajiny'!AB33/4</f>
        <v>0.25835144907368357</v>
      </c>
      <c r="AC33" s="243">
        <f>'1.Poradie vramci sportov'!AC33/4+'2.Body vramci sportov'!AC33/4+'3.Body vramci krajiny'!AC33/4+'4.Poradie vramci krajiny'!AC33/4</f>
        <v>0.28335873764946906</v>
      </c>
      <c r="AD33" s="243">
        <f>'1.Poradie vramci sportov'!AD33/4+'2.Body vramci sportov'!AD33/4+'3.Body vramci krajiny'!AD33/4+'4.Poradie vramci krajiny'!AD33/4</f>
        <v>0.19380591891650883</v>
      </c>
      <c r="AE33" s="243">
        <f>'1.Poradie vramci sportov'!AE33/4+'2.Body vramci sportov'!AE33/4+'3.Body vramci krajiny'!AE33/4+'4.Poradie vramci krajiny'!AE33/4</f>
        <v>0.18679323858828178</v>
      </c>
      <c r="AF33" s="243">
        <f>'1.Poradie vramci sportov'!AF33/4+'2.Body vramci sportov'!AF33/4+'3.Body vramci krajiny'!AF33/4+'4.Poradie vramci krajiny'!AF33/4</f>
        <v>0</v>
      </c>
      <c r="AG33" s="243">
        <f>'1.Poradie vramci sportov'!AG33/4+'2.Body vramci sportov'!AG33/4+'3.Body vramci krajiny'!AG33/4+'4.Poradie vramci krajiny'!AG33/4</f>
        <v>0.107837690300668</v>
      </c>
      <c r="AH33" s="243">
        <f>'1.Poradie vramci sportov'!AH33/4+'2.Body vramci sportov'!AH33/4+'3.Body vramci krajiny'!AH33/4+'4.Poradie vramci krajiny'!AH33/4</f>
        <v>0.268166668094033</v>
      </c>
      <c r="AI33" s="243">
        <f>'1.Poradie vramci sportov'!AI33/4+'2.Body vramci sportov'!AI33/4+'3.Body vramci krajiny'!AI33/4+'4.Poradie vramci krajiny'!AI33/4</f>
        <v>0.23252477204093014</v>
      </c>
      <c r="AJ33" s="243">
        <f>'1.Poradie vramci sportov'!AJ33/4+'2.Body vramci sportov'!AJ33/4+'3.Body vramci krajiny'!AJ33/4+'4.Poradie vramci krajiny'!AJ33/4</f>
        <v>0.19548103607596107</v>
      </c>
      <c r="AK33" s="243">
        <f>'1.Poradie vramci sportov'!AK33/4+'2.Body vramci sportov'!AK33/4+'3.Body vramci krajiny'!AK33/4+'4.Poradie vramci krajiny'!AK33/4</f>
        <v>0.42303954708895319</v>
      </c>
      <c r="AL33" s="243">
        <f>'1.Poradie vramci sportov'!AL33/4+'2.Body vramci sportov'!AL33/4+'3.Body vramci krajiny'!AL33/4+'4.Poradie vramci krajiny'!AL33/4</f>
        <v>0</v>
      </c>
      <c r="AM33" s="243">
        <f>'1.Poradie vramci sportov'!AM33/4+'2.Body vramci sportov'!AM33/4+'3.Body vramci krajiny'!AM33/4+'4.Poradie vramci krajiny'!AM33/4</f>
        <v>0</v>
      </c>
      <c r="AN33" s="243">
        <f>'1.Poradie vramci sportov'!AN33/4+'2.Body vramci sportov'!AN33/4+'3.Body vramci krajiny'!AN33/4+'4.Poradie vramci krajiny'!AN33/4</f>
        <v>0.21810283469550606</v>
      </c>
      <c r="AO33" s="243">
        <f>'1.Poradie vramci sportov'!AO33/4+'2.Body vramci sportov'!AO33/4+'3.Body vramci krajiny'!AO33/4+'4.Poradie vramci krajiny'!AO33/4</f>
        <v>0.18147812539535149</v>
      </c>
      <c r="AP33" s="243">
        <f>'1.Poradie vramci sportov'!AP33/4+'2.Body vramci sportov'!AP33/4+'3.Body vramci krajiny'!AP33/4+'4.Poradie vramci krajiny'!AP33/4</f>
        <v>0.5069220335196678</v>
      </c>
      <c r="AQ33" s="243">
        <f>'1.Poradie vramci sportov'!AQ33/4+'2.Body vramci sportov'!AQ33/4+'3.Body vramci krajiny'!AQ33/4+'4.Poradie vramci krajiny'!AQ33/4</f>
        <v>0.56869212541059544</v>
      </c>
      <c r="AR33" s="243">
        <f>'1.Poradie vramci sportov'!AR33/4+'2.Body vramci sportov'!AR33/4+'3.Body vramci krajiny'!AR33/4+'4.Poradie vramci krajiny'!AR33/4</f>
        <v>0.58226801782215709</v>
      </c>
      <c r="AS33" s="243">
        <f>'1.Poradie vramci sportov'!AS33/4+'2.Body vramci sportov'!AS33/4+'3.Body vramci krajiny'!AS33/4+'4.Poradie vramci krajiny'!AS33/4</f>
        <v>0.21086770546041328</v>
      </c>
      <c r="AT33" s="243">
        <f>'1.Poradie vramci sportov'!AT33/4+'2.Body vramci sportov'!AT33/4+'3.Body vramci krajiny'!AT33/4+'4.Poradie vramci krajiny'!AT33/4</f>
        <v>0.31289386218969939</v>
      </c>
      <c r="AU33" s="243">
        <f>'1.Poradie vramci sportov'!AU33/4+'2.Body vramci sportov'!AU33/4+'3.Body vramci krajiny'!AU33/4+'4.Poradie vramci krajiny'!AU33/4</f>
        <v>0.3994411875742932</v>
      </c>
      <c r="AV33" s="243">
        <f>'1.Poradie vramci sportov'!AV33/4+'2.Body vramci sportov'!AV33/4+'3.Body vramci krajiny'!AV33/4+'4.Poradie vramci krajiny'!AV33/4</f>
        <v>0</v>
      </c>
      <c r="AW33" s="243">
        <f>'1.Poradie vramci sportov'!AW33/4+'2.Body vramci sportov'!AW33/4+'3.Body vramci krajiny'!AW33/4+'4.Poradie vramci krajiny'!AW33/4</f>
        <v>0</v>
      </c>
      <c r="AX33" s="243">
        <f>'1.Poradie vramci sportov'!AX33/4+'2.Body vramci sportov'!AX33/4+'3.Body vramci krajiny'!AX33/4+'4.Poradie vramci krajiny'!AX33/4</f>
        <v>0.4222894118321282</v>
      </c>
      <c r="AY33" s="243">
        <f>'1.Poradie vramci sportov'!AY33/4+'2.Body vramci sportov'!AY33/4+'3.Body vramci krajiny'!AY33/4+'4.Poradie vramci krajiny'!AY33/4</f>
        <v>0.27368056693254994</v>
      </c>
      <c r="AZ33" s="243">
        <f>'1.Poradie vramci sportov'!AZ33/4+'2.Body vramci sportov'!AZ33/4+'3.Body vramci krajiny'!AZ33/4+'4.Poradie vramci krajiny'!AZ33/4</f>
        <v>0</v>
      </c>
      <c r="BA33" s="243">
        <f>'1.Poradie vramci sportov'!BA33/4+'2.Body vramci sportov'!BA33/4+'3.Body vramci krajiny'!BA33/4+'4.Poradie vramci krajiny'!BA33/4</f>
        <v>0.31988279408174425</v>
      </c>
      <c r="BB33" s="243">
        <f>'1.Poradie vramci sportov'!BB33/4+'2.Body vramci sportov'!BB33/4+'3.Body vramci krajiny'!BB33/4+'4.Poradie vramci krajiny'!BB33/4</f>
        <v>0.21417724444697891</v>
      </c>
      <c r="BC33" s="243">
        <f>'1.Poradie vramci sportov'!BC33/4+'2.Body vramci sportov'!BC33/4+'3.Body vramci krajiny'!BC33/4+'4.Poradie vramci krajiny'!BC33/4</f>
        <v>0.55460027497508302</v>
      </c>
      <c r="BD33" s="243">
        <f>'1.Poradie vramci sportov'!BD33/4+'2.Body vramci sportov'!BD33/4+'3.Body vramci krajiny'!BD33/4+'4.Poradie vramci krajiny'!BD33/4</f>
        <v>0</v>
      </c>
      <c r="BE33" s="243">
        <f>'1.Poradie vramci sportov'!BE33/4+'2.Body vramci sportov'!BE33/4+'3.Body vramci krajiny'!BE33/4+'4.Poradie vramci krajiny'!BE33/4</f>
        <v>0.25790862578469625</v>
      </c>
      <c r="BF33" s="243">
        <f>'1.Poradie vramci sportov'!BF33/4+'2.Body vramci sportov'!BF33/4+'3.Body vramci krajiny'!BF33/4+'4.Poradie vramci krajiny'!BF33/4</f>
        <v>0.35727225677865082</v>
      </c>
      <c r="BG33" s="243">
        <f>'1.Poradie vramci sportov'!BG33/4+'2.Body vramci sportov'!BG33/4+'3.Body vramci krajiny'!BG33/4+'4.Poradie vramci krajiny'!BG33/4</f>
        <v>0.32860305610404783</v>
      </c>
      <c r="BH33" s="243">
        <f>'1.Poradie vramci sportov'!BH33/4+'2.Body vramci sportov'!BH33/4+'3.Body vramci krajiny'!BH33/4+'4.Poradie vramci krajiny'!BH33/4</f>
        <v>0.18518831974303182</v>
      </c>
      <c r="BI33" s="243">
        <f>'1.Poradie vramci sportov'!BI33/4+'2.Body vramci sportov'!BI33/4+'3.Body vramci krajiny'!BI33/4+'4.Poradie vramci krajiny'!BI33/4</f>
        <v>0.38222431962536674</v>
      </c>
      <c r="BJ33" s="243">
        <f>'1.Poradie vramci sportov'!BJ33/4+'2.Body vramci sportov'!BJ33/4+'3.Body vramci krajiny'!BJ33/4+'4.Poradie vramci krajiny'!BJ33/4</f>
        <v>0.14514057333406685</v>
      </c>
      <c r="BK33" s="243">
        <f>'1.Poradie vramci sportov'!BK33/4+'2.Body vramci sportov'!BK33/4+'3.Body vramci krajiny'!BK33/4+'4.Poradie vramci krajiny'!BK33/4</f>
        <v>0</v>
      </c>
      <c r="BL33" s="243">
        <f>'1.Poradie vramci sportov'!BL33/4+'2.Body vramci sportov'!BL33/4+'3.Body vramci krajiny'!BL33/4+'4.Poradie vramci krajiny'!BL33/4</f>
        <v>0.14070559293762355</v>
      </c>
      <c r="BM33" s="243">
        <f>'1.Poradie vramci sportov'!BM33/4+'2.Body vramci sportov'!BM33/4+'3.Body vramci krajiny'!BM33/4+'4.Poradie vramci krajiny'!BM33/4</f>
        <v>0</v>
      </c>
      <c r="BN33" s="243">
        <f>'1.Poradie vramci sportov'!BN33/4+'2.Body vramci sportov'!BN33/4+'3.Body vramci krajiny'!BN33/4+'4.Poradie vramci krajiny'!BN33/4</f>
        <v>0.17238898481633147</v>
      </c>
      <c r="BO33" s="243">
        <f>'1.Poradie vramci sportov'!BO33/4+'2.Body vramci sportov'!BO33/4+'3.Body vramci krajiny'!BO33/4+'4.Poradie vramci krajiny'!BO33/4</f>
        <v>0.14492929176766547</v>
      </c>
      <c r="BP33" s="243">
        <f>'1.Poradie vramci sportov'!BP33/4+'2.Body vramci sportov'!BP33/4+'3.Body vramci krajiny'!BP33/4+'4.Poradie vramci krajiny'!BP33/4</f>
        <v>0.33040300786242305</v>
      </c>
      <c r="BQ33" s="243">
        <f>'1.Poradie vramci sportov'!BQ33/4+'2.Body vramci sportov'!BQ33/4+'3.Body vramci krajiny'!BQ33/4+'4.Poradie vramci krajiny'!BQ33/4</f>
        <v>0.20394327452970387</v>
      </c>
      <c r="BR33" s="243">
        <f>'1.Poradie vramci sportov'!BR33/4+'2.Body vramci sportov'!BR33/4+'3.Body vramci krajiny'!BR33/4+'4.Poradie vramci krajiny'!BR33/4</f>
        <v>0.1699371526413119</v>
      </c>
      <c r="BS33" s="243">
        <f>'1.Poradie vramci sportov'!BS33/4+'2.Body vramci sportov'!BS33/4+'3.Body vramci krajiny'!BS33/4+'4.Poradie vramci krajiny'!BS33/4</f>
        <v>0</v>
      </c>
      <c r="BT33" s="243">
        <f>'1.Poradie vramci sportov'!BT33/4+'2.Body vramci sportov'!BT33/4+'3.Body vramci krajiny'!BT33/4+'4.Poradie vramci krajiny'!BT33/4</f>
        <v>0.23874092961013899</v>
      </c>
      <c r="BU33" s="243">
        <f>'1.Poradie vramci sportov'!BU33/4+'2.Body vramci sportov'!BU33/4+'3.Body vramci krajiny'!BU33/4+'4.Poradie vramci krajiny'!BU33/4</f>
        <v>0.26765494189103178</v>
      </c>
      <c r="BV33" s="243">
        <f>'1.Poradie vramci sportov'!BV33/4+'2.Body vramci sportov'!BV33/4+'3.Body vramci krajiny'!BV33/4+'4.Poradie vramci krajiny'!BV33/4</f>
        <v>0</v>
      </c>
      <c r="BW33" s="243">
        <f>'1.Poradie vramci sportov'!BW33/4+'2.Body vramci sportov'!BW33/4+'3.Body vramci krajiny'!BW33/4+'4.Poradie vramci krajiny'!BW33/4</f>
        <v>0</v>
      </c>
      <c r="BX33" s="243">
        <f>'1.Poradie vramci sportov'!BX33/4+'2.Body vramci sportov'!BX33/4+'3.Body vramci krajiny'!BX33/4+'4.Poradie vramci krajiny'!BX33/4</f>
        <v>0</v>
      </c>
      <c r="BY33" s="243">
        <f>'1.Poradie vramci sportov'!BY33/4+'2.Body vramci sportov'!BY33/4+'3.Body vramci krajiny'!BY33/4+'4.Poradie vramci krajiny'!BY33/4</f>
        <v>0.38553101667353679</v>
      </c>
      <c r="BZ33" s="243">
        <f>'1.Poradie vramci sportov'!BZ33/4+'2.Body vramci sportov'!BZ33/4+'3.Body vramci krajiny'!BZ33/4+'4.Poradie vramci krajiny'!BZ33/4</f>
        <v>0.17195453034661784</v>
      </c>
      <c r="CA33" s="243">
        <f>'1.Poradie vramci sportov'!CA33/4+'2.Body vramci sportov'!CA33/4+'3.Body vramci krajiny'!CA33/4+'4.Poradie vramci krajiny'!CA33/4</f>
        <v>0.19798757412446427</v>
      </c>
      <c r="CB33" s="243">
        <f>'1.Poradie vramci sportov'!CB33/4+'2.Body vramci sportov'!CB33/4+'3.Body vramci krajiny'!CB33/4+'4.Poradie vramci krajiny'!CB33/4</f>
        <v>0.25105684352770791</v>
      </c>
      <c r="CC33" s="243">
        <f>'1.Poradie vramci sportov'!CC33/4+'2.Body vramci sportov'!CC33/4+'3.Body vramci krajiny'!CC33/4+'4.Poradie vramci krajiny'!CC33/4</f>
        <v>0</v>
      </c>
      <c r="CD33" s="243">
        <f>'1.Poradie vramci sportov'!CD33/4+'2.Body vramci sportov'!CD33/4+'3.Body vramci krajiny'!CD33/4+'4.Poradie vramci krajiny'!CD33/4</f>
        <v>9.2577591577677629E-2</v>
      </c>
      <c r="CE33" s="243">
        <f>'1.Poradie vramci sportov'!CE33/4+'2.Body vramci sportov'!CE33/4+'3.Body vramci krajiny'!CE33/4+'4.Poradie vramci krajiny'!CE33/4</f>
        <v>0.26279671047157738</v>
      </c>
      <c r="CF33" s="243">
        <f>'1.Poradie vramci sportov'!CF33/4+'2.Body vramci sportov'!CF33/4+'3.Body vramci krajiny'!CF33/4+'4.Poradie vramci krajiny'!CF33/4</f>
        <v>0.23760180229066302</v>
      </c>
      <c r="CG33" s="243">
        <f>'1.Poradie vramci sportov'!CG33/4+'2.Body vramci sportov'!CG33/4+'3.Body vramci krajiny'!CG33/4+'4.Poradie vramci krajiny'!CG33/4</f>
        <v>0.13189711865734871</v>
      </c>
      <c r="CH33" s="243">
        <f>'1.Poradie vramci sportov'!CH33/4+'2.Body vramci sportov'!CH33/4+'3.Body vramci krajiny'!CH33/4+'4.Poradie vramci krajiny'!CH33/4</f>
        <v>0.25587660009709329</v>
      </c>
      <c r="CI33" s="243">
        <f>'1.Poradie vramci sportov'!CI33/4+'2.Body vramci sportov'!CI33/4+'3.Body vramci krajiny'!CI33/4+'4.Poradie vramci krajiny'!CI33/4</f>
        <v>6.8244991341908298E-2</v>
      </c>
      <c r="CJ33" s="243">
        <f>'1.Poradie vramci sportov'!CJ33/4+'2.Body vramci sportov'!CJ33/4+'3.Body vramci krajiny'!CJ33/4+'4.Poradie vramci krajiny'!CJ33/4</f>
        <v>0.15980181560249354</v>
      </c>
      <c r="CK33" s="243">
        <f>'1.Poradie vramci sportov'!CK33/4+'2.Body vramci sportov'!CK33/4+'3.Body vramci krajiny'!CK33/4+'4.Poradie vramci krajiny'!CK33/4</f>
        <v>0</v>
      </c>
      <c r="CL33" s="243">
        <f>'1.Poradie vramci sportov'!CL33/4+'2.Body vramci sportov'!CL33/4+'3.Body vramci krajiny'!CL33/4+'4.Poradie vramci krajiny'!CL33/4</f>
        <v>0.35095594893227511</v>
      </c>
      <c r="CM33" s="243">
        <f>'1.Poradie vramci sportov'!CM33/4+'2.Body vramci sportov'!CM33/4+'3.Body vramci krajiny'!CM33/4+'4.Poradie vramci krajiny'!CM33/4</f>
        <v>0.34851515296595215</v>
      </c>
      <c r="CN33" s="243">
        <f>'1.Poradie vramci sportov'!CN33/4+'2.Body vramci sportov'!CN33/4+'3.Body vramci krajiny'!CN33/4+'4.Poradie vramci krajiny'!CN33/4</f>
        <v>0</v>
      </c>
      <c r="CO33" s="243">
        <f>'1.Poradie vramci sportov'!CO33/4+'2.Body vramci sportov'!CO33/4+'3.Body vramci krajiny'!CO33/4+'4.Poradie vramci krajiny'!CO33/4</f>
        <v>0.23727095892619099</v>
      </c>
      <c r="CP33" s="243">
        <f>'1.Poradie vramci sportov'!CP33/4+'2.Body vramci sportov'!CP33/4+'3.Body vramci krajiny'!CP33/4+'4.Poradie vramci krajiny'!CP33/4</f>
        <v>0.16555496922528654</v>
      </c>
      <c r="CQ33" s="243">
        <f>'1.Poradie vramci sportov'!CQ33/4+'2.Body vramci sportov'!CQ33/4+'3.Body vramci krajiny'!CQ33/4+'4.Poradie vramci krajiny'!CQ33/4</f>
        <v>0.21663564834889065</v>
      </c>
      <c r="CR33" s="243">
        <f>'1.Poradie vramci sportov'!CR33/4+'2.Body vramci sportov'!CR33/4+'3.Body vramci krajiny'!CR33/4+'4.Poradie vramci krajiny'!CR33/4</f>
        <v>0.17522455807017262</v>
      </c>
      <c r="CS33" s="243">
        <f>'1.Poradie vramci sportov'!CS33/4+'2.Body vramci sportov'!CS33/4+'3.Body vramci krajiny'!CS33/4+'4.Poradie vramci krajiny'!CS33/4</f>
        <v>0.5830468258054623</v>
      </c>
      <c r="CT33" s="243">
        <f>'1.Poradie vramci sportov'!CT33/4+'2.Body vramci sportov'!CT33/4+'3.Body vramci krajiny'!CT33/4+'4.Poradie vramci krajiny'!CT33/4</f>
        <v>0.22524901512616918</v>
      </c>
      <c r="CU33" s="243">
        <f>'1.Poradie vramci sportov'!CU33/4+'2.Body vramci sportov'!CU33/4+'3.Body vramci krajiny'!CU33/4+'4.Poradie vramci krajiny'!CU33/4</f>
        <v>0</v>
      </c>
      <c r="CV33" s="243">
        <f>'1.Poradie vramci sportov'!CV33/4+'2.Body vramci sportov'!CV33/4+'3.Body vramci krajiny'!CV33/4+'4.Poradie vramci krajiny'!CV33/4</f>
        <v>0.40675585056768471</v>
      </c>
      <c r="CW33" s="243">
        <f>'1.Poradie vramci sportov'!CW33/4+'2.Body vramci sportov'!CW33/4+'3.Body vramci krajiny'!CW33/4+'4.Poradie vramci krajiny'!CW33/4</f>
        <v>5.6466120552600696E-2</v>
      </c>
      <c r="CX33" s="243">
        <f>'1.Poradie vramci sportov'!CX33/4+'2.Body vramci sportov'!CX33/4+'3.Body vramci krajiny'!CX33/4+'4.Poradie vramci krajiny'!CX33/4</f>
        <v>0.36141364702806122</v>
      </c>
      <c r="CY33" s="243">
        <f>'1.Poradie vramci sportov'!CY33/4+'2.Body vramci sportov'!CY33/4+'3.Body vramci krajiny'!CY33/4+'4.Poradie vramci krajiny'!CY33/4</f>
        <v>0.34105760335339869</v>
      </c>
      <c r="CZ33" s="243">
        <f>'1.Poradie vramci sportov'!CZ33/4+'2.Body vramci sportov'!CZ33/4+'3.Body vramci krajiny'!CZ33/4+'4.Poradie vramci krajiny'!CZ33/4</f>
        <v>0.21881569442102528</v>
      </c>
      <c r="DA33" s="243">
        <f>'1.Poradie vramci sportov'!DA33/4+'2.Body vramci sportov'!DA33/4+'3.Body vramci krajiny'!DA33/4+'4.Poradie vramci krajiny'!DA33/4</f>
        <v>0.32410811579753451</v>
      </c>
      <c r="DB33" s="243">
        <f>'1.Poradie vramci sportov'!DB33/4+'2.Body vramci sportov'!DB33/4+'3.Body vramci krajiny'!DB33/4+'4.Poradie vramci krajiny'!DB33/4</f>
        <v>0.30397070506600454</v>
      </c>
      <c r="DC33" s="243">
        <f>'1.Poradie vramci sportov'!DC33/4+'2.Body vramci sportov'!DC33/4+'3.Body vramci krajiny'!DC33/4+'4.Poradie vramci krajiny'!DC33/4</f>
        <v>0</v>
      </c>
      <c r="DD33" s="243">
        <f>'1.Poradie vramci sportov'!DD33/4+'2.Body vramci sportov'!DD33/4+'3.Body vramci krajiny'!DD33/4+'4.Poradie vramci krajiny'!DD33/4</f>
        <v>0.18208352575951661</v>
      </c>
      <c r="DE33" s="243">
        <f>'1.Poradie vramci sportov'!DE33/4+'2.Body vramci sportov'!DE33/4+'3.Body vramci krajiny'!DE33/4+'4.Poradie vramci krajiny'!DE33/4</f>
        <v>0.25744165715455042</v>
      </c>
      <c r="DF33" s="243">
        <f>'1.Poradie vramci sportov'!DF33/4+'2.Body vramci sportov'!DF33/4+'3.Body vramci krajiny'!DF33/4+'4.Poradie vramci krajiny'!DF33/4</f>
        <v>0.14523274489701271</v>
      </c>
      <c r="DG33" s="243">
        <f>'1.Poradie vramci sportov'!DG33/4+'2.Body vramci sportov'!DG33/4+'3.Body vramci krajiny'!DG33/4+'4.Poradie vramci krajiny'!DG33/4</f>
        <v>0.16302331391055727</v>
      </c>
      <c r="DH33" s="243">
        <f>'1.Poradie vramci sportov'!DH33/4+'2.Body vramci sportov'!DH33/4+'3.Body vramci krajiny'!DH33/4+'4.Poradie vramci krajiny'!DH33/4</f>
        <v>0.36071481888214635</v>
      </c>
      <c r="DI33" s="243">
        <f>'1.Poradie vramci sportov'!DI33/4+'2.Body vramci sportov'!DI33/4+'3.Body vramci krajiny'!DI33/4+'4.Poradie vramci krajiny'!DI33/4</f>
        <v>5.8815809118437576E-2</v>
      </c>
      <c r="DJ33" s="417"/>
      <c r="DK33" s="418">
        <f t="shared" si="0"/>
        <v>23.04232188584729</v>
      </c>
    </row>
    <row r="34" spans="1:115" ht="14.25" customHeight="1" x14ac:dyDescent="0.25">
      <c r="A34" s="239" t="s">
        <v>36</v>
      </c>
      <c r="B34" s="243">
        <f>'1.Poradie vramci sportov'!B34/4+'2.Body vramci sportov'!B34/4+'3.Body vramci krajiny'!B34/4+'4.Poradie vramci krajiny'!B34/4</f>
        <v>6.4027379313566904E-2</v>
      </c>
      <c r="C34" s="243">
        <f>'1.Poradie vramci sportov'!C34/4+'2.Body vramci sportov'!C34/4+'3.Body vramci krajiny'!C34/4+'4.Poradie vramci krajiny'!C34/4</f>
        <v>0.421057369182326</v>
      </c>
      <c r="D34" s="243">
        <f>'1.Poradie vramci sportov'!D34/4+'2.Body vramci sportov'!D34/4+'3.Body vramci krajiny'!D34/4+'4.Poradie vramci krajiny'!D34/4</f>
        <v>0.26946929998399516</v>
      </c>
      <c r="E34" s="243">
        <f>'1.Poradie vramci sportov'!E34/4+'2.Body vramci sportov'!E34/4+'3.Body vramci krajiny'!E34/4+'4.Poradie vramci krajiny'!E34/4</f>
        <v>0.25841375102299385</v>
      </c>
      <c r="F34" s="243">
        <f>'1.Poradie vramci sportov'!F34/4+'2.Body vramci sportov'!F34/4+'3.Body vramci krajiny'!F34/4+'4.Poradie vramci krajiny'!F34/4</f>
        <v>0</v>
      </c>
      <c r="G34" s="243">
        <f>'1.Poradie vramci sportov'!G34/4+'2.Body vramci sportov'!G34/4+'3.Body vramci krajiny'!G34/4+'4.Poradie vramci krajiny'!G34/4</f>
        <v>0.21875564551858209</v>
      </c>
      <c r="H34" s="243">
        <f>'1.Poradie vramci sportov'!H34/4+'2.Body vramci sportov'!H34/4+'3.Body vramci krajiny'!H34/4+'4.Poradie vramci krajiny'!H34/4</f>
        <v>0</v>
      </c>
      <c r="I34" s="243">
        <f>'1.Poradie vramci sportov'!I34/4+'2.Body vramci sportov'!I34/4+'3.Body vramci krajiny'!I34/4+'4.Poradie vramci krajiny'!I34/4</f>
        <v>0.28378086326398694</v>
      </c>
      <c r="J34" s="243">
        <f>'1.Poradie vramci sportov'!J34/4+'2.Body vramci sportov'!J34/4+'3.Body vramci krajiny'!J34/4+'4.Poradie vramci krajiny'!J34/4</f>
        <v>0.22621185686791584</v>
      </c>
      <c r="K34" s="243">
        <f>'1.Poradie vramci sportov'!K34/4+'2.Body vramci sportov'!K34/4+'3.Body vramci krajiny'!K34/4+'4.Poradie vramci krajiny'!K34/4</f>
        <v>0</v>
      </c>
      <c r="L34" s="243">
        <f>'1.Poradie vramci sportov'!L34/4+'2.Body vramci sportov'!L34/4+'3.Body vramci krajiny'!L34/4+'4.Poradie vramci krajiny'!L34/4</f>
        <v>0.3744695292489742</v>
      </c>
      <c r="M34" s="243">
        <f>'1.Poradie vramci sportov'!M34/4+'2.Body vramci sportov'!M34/4+'3.Body vramci krajiny'!M34/4+'4.Poradie vramci krajiny'!M34/4</f>
        <v>0.25655279411416793</v>
      </c>
      <c r="N34" s="243">
        <f>'1.Poradie vramci sportov'!N34/4+'2.Body vramci sportov'!N34/4+'3.Body vramci krajiny'!N34/4+'4.Poradie vramci krajiny'!N34/4</f>
        <v>0</v>
      </c>
      <c r="O34" s="243">
        <f>'1.Poradie vramci sportov'!O34/4+'2.Body vramci sportov'!O34/4+'3.Body vramci krajiny'!O34/4+'4.Poradie vramci krajiny'!O34/4</f>
        <v>0.16046923357601703</v>
      </c>
      <c r="P34" s="243">
        <f>'1.Poradie vramci sportov'!P34/4+'2.Body vramci sportov'!P34/4+'3.Body vramci krajiny'!P34/4+'4.Poradie vramci krajiny'!P34/4</f>
        <v>0.25021264667718701</v>
      </c>
      <c r="Q34" s="243">
        <f>'1.Poradie vramci sportov'!Q34/4+'2.Body vramci sportov'!Q34/4+'3.Body vramci krajiny'!Q34/4+'4.Poradie vramci krajiny'!Q34/4</f>
        <v>9.4552194635682943E-2</v>
      </c>
      <c r="R34" s="243">
        <f>'1.Poradie vramci sportov'!R34/4+'2.Body vramci sportov'!R34/4+'3.Body vramci krajiny'!R34/4+'4.Poradie vramci krajiny'!R34/4</f>
        <v>0.25810392529408555</v>
      </c>
      <c r="S34" s="243">
        <f>'1.Poradie vramci sportov'!S34/4+'2.Body vramci sportov'!S34/4+'3.Body vramci krajiny'!S34/4+'4.Poradie vramci krajiny'!S34/4</f>
        <v>6.1747898311452838E-2</v>
      </c>
      <c r="T34" s="243">
        <f>'1.Poradie vramci sportov'!T34/4+'2.Body vramci sportov'!T34/4+'3.Body vramci krajiny'!T34/4+'4.Poradie vramci krajiny'!T34/4</f>
        <v>0.19564212124854377</v>
      </c>
      <c r="U34" s="243">
        <f>'1.Poradie vramci sportov'!U34/4+'2.Body vramci sportov'!U34/4+'3.Body vramci krajiny'!U34/4+'4.Poradie vramci krajiny'!U34/4</f>
        <v>0.82241622298778583</v>
      </c>
      <c r="V34" s="243">
        <f>'1.Poradie vramci sportov'!V34/4+'2.Body vramci sportov'!V34/4+'3.Body vramci krajiny'!V34/4+'4.Poradie vramci krajiny'!V34/4</f>
        <v>0.15875299928279255</v>
      </c>
      <c r="W34" s="243">
        <f>'1.Poradie vramci sportov'!W34/4+'2.Body vramci sportov'!W34/4+'3.Body vramci krajiny'!W34/4+'4.Poradie vramci krajiny'!W34/4</f>
        <v>0.19069957543348465</v>
      </c>
      <c r="X34" s="243">
        <f>'1.Poradie vramci sportov'!X34/4+'2.Body vramci sportov'!X34/4+'3.Body vramci krajiny'!X34/4+'4.Poradie vramci krajiny'!X34/4</f>
        <v>0</v>
      </c>
      <c r="Y34" s="243">
        <f>'1.Poradie vramci sportov'!Y34/4+'2.Body vramci sportov'!Y34/4+'3.Body vramci krajiny'!Y34/4+'4.Poradie vramci krajiny'!Y34/4</f>
        <v>0.19385411992606147</v>
      </c>
      <c r="Z34" s="243">
        <f>'1.Poradie vramci sportov'!Z34/4+'2.Body vramci sportov'!Z34/4+'3.Body vramci krajiny'!Z34/4+'4.Poradie vramci krajiny'!Z34/4</f>
        <v>0.11536839666909657</v>
      </c>
      <c r="AA34" s="243">
        <f>'1.Poradie vramci sportov'!AA34/4+'2.Body vramci sportov'!AA34/4+'3.Body vramci krajiny'!AA34/4+'4.Poradie vramci krajiny'!AA34/4</f>
        <v>0.23925014072824277</v>
      </c>
      <c r="AB34" s="243">
        <f>'1.Poradie vramci sportov'!AB34/4+'2.Body vramci sportov'!AB34/4+'3.Body vramci krajiny'!AB34/4+'4.Poradie vramci krajiny'!AB34/4</f>
        <v>3.5013341849784496E-2</v>
      </c>
      <c r="AC34" s="243">
        <f>'1.Poradie vramci sportov'!AC34/4+'2.Body vramci sportov'!AC34/4+'3.Body vramci krajiny'!AC34/4+'4.Poradie vramci krajiny'!AC34/4</f>
        <v>0.24294422891451994</v>
      </c>
      <c r="AD34" s="243">
        <f>'1.Poradie vramci sportov'!AD34/4+'2.Body vramci sportov'!AD34/4+'3.Body vramci krajiny'!AD34/4+'4.Poradie vramci krajiny'!AD34/4</f>
        <v>2.6206564813267798E-2</v>
      </c>
      <c r="AE34" s="243">
        <f>'1.Poradie vramci sportov'!AE34/4+'2.Body vramci sportov'!AE34/4+'3.Body vramci krajiny'!AE34/4+'4.Poradie vramci krajiny'!AE34/4</f>
        <v>0</v>
      </c>
      <c r="AF34" s="243">
        <f>'1.Poradie vramci sportov'!AF34/4+'2.Body vramci sportov'!AF34/4+'3.Body vramci krajiny'!AF34/4+'4.Poradie vramci krajiny'!AF34/4</f>
        <v>0</v>
      </c>
      <c r="AG34" s="243">
        <f>'1.Poradie vramci sportov'!AG34/4+'2.Body vramci sportov'!AG34/4+'3.Body vramci krajiny'!AG34/4+'4.Poradie vramci krajiny'!AG34/4</f>
        <v>0</v>
      </c>
      <c r="AH34" s="243">
        <f>'1.Poradie vramci sportov'!AH34/4+'2.Body vramci sportov'!AH34/4+'3.Body vramci krajiny'!AH34/4+'4.Poradie vramci krajiny'!AH34/4</f>
        <v>0</v>
      </c>
      <c r="AI34" s="243">
        <f>'1.Poradie vramci sportov'!AI34/4+'2.Body vramci sportov'!AI34/4+'3.Body vramci krajiny'!AI34/4+'4.Poradie vramci krajiny'!AI34/4</f>
        <v>0.23967251715800331</v>
      </c>
      <c r="AJ34" s="243">
        <f>'1.Poradie vramci sportov'!AJ34/4+'2.Body vramci sportov'!AJ34/4+'3.Body vramci krajiny'!AJ34/4+'4.Poradie vramci krajiny'!AJ34/4</f>
        <v>0.20307373846168236</v>
      </c>
      <c r="AK34" s="243">
        <f>'1.Poradie vramci sportov'!AK34/4+'2.Body vramci sportov'!AK34/4+'3.Body vramci krajiny'!AK34/4+'4.Poradie vramci krajiny'!AK34/4</f>
        <v>0.24228360218589187</v>
      </c>
      <c r="AL34" s="243">
        <f>'1.Poradie vramci sportov'!AL34/4+'2.Body vramci sportov'!AL34/4+'3.Body vramci krajiny'!AL34/4+'4.Poradie vramci krajiny'!AL34/4</f>
        <v>0.19816188675350363</v>
      </c>
      <c r="AM34" s="243">
        <f>'1.Poradie vramci sportov'!AM34/4+'2.Body vramci sportov'!AM34/4+'3.Body vramci krajiny'!AM34/4+'4.Poradie vramci krajiny'!AM34/4</f>
        <v>0</v>
      </c>
      <c r="AN34" s="243">
        <f>'1.Poradie vramci sportov'!AN34/4+'2.Body vramci sportov'!AN34/4+'3.Body vramci krajiny'!AN34/4+'4.Poradie vramci krajiny'!AN34/4</f>
        <v>0</v>
      </c>
      <c r="AO34" s="243">
        <f>'1.Poradie vramci sportov'!AO34/4+'2.Body vramci sportov'!AO34/4+'3.Body vramci krajiny'!AO34/4+'4.Poradie vramci krajiny'!AO34/4</f>
        <v>0.10408229802477542</v>
      </c>
      <c r="AP34" s="243">
        <f>'1.Poradie vramci sportov'!AP34/4+'2.Body vramci sportov'!AP34/4+'3.Body vramci krajiny'!AP34/4+'4.Poradie vramci krajiny'!AP34/4</f>
        <v>0.28407869113339979</v>
      </c>
      <c r="AQ34" s="243">
        <f>'1.Poradie vramci sportov'!AQ34/4+'2.Body vramci sportov'!AQ34/4+'3.Body vramci krajiny'!AQ34/4+'4.Poradie vramci krajiny'!AQ34/4</f>
        <v>0.20453937925552867</v>
      </c>
      <c r="AR34" s="243">
        <f>'1.Poradie vramci sportov'!AR34/4+'2.Body vramci sportov'!AR34/4+'3.Body vramci krajiny'!AR34/4+'4.Poradie vramci krajiny'!AR34/4</f>
        <v>8.1012804826202461E-2</v>
      </c>
      <c r="AS34" s="243">
        <f>'1.Poradie vramci sportov'!AS34/4+'2.Body vramci sportov'!AS34/4+'3.Body vramci krajiny'!AS34/4+'4.Poradie vramci krajiny'!AS34/4</f>
        <v>0.26175460585882115</v>
      </c>
      <c r="AT34" s="243">
        <f>'1.Poradie vramci sportov'!AT34/4+'2.Body vramci sportov'!AT34/4+'3.Body vramci krajiny'!AT34/4+'4.Poradie vramci krajiny'!AT34/4</f>
        <v>0.23277196688056206</v>
      </c>
      <c r="AU34" s="243">
        <f>'1.Poradie vramci sportov'!AU34/4+'2.Body vramci sportov'!AU34/4+'3.Body vramci krajiny'!AU34/4+'4.Poradie vramci krajiny'!AU34/4</f>
        <v>8.8290937950456727E-2</v>
      </c>
      <c r="AV34" s="243">
        <f>'1.Poradie vramci sportov'!AV34/4+'2.Body vramci sportov'!AV34/4+'3.Body vramci krajiny'!AV34/4+'4.Poradie vramci krajiny'!AV34/4</f>
        <v>0</v>
      </c>
      <c r="AW34" s="243">
        <f>'1.Poradie vramci sportov'!AW34/4+'2.Body vramci sportov'!AW34/4+'3.Body vramci krajiny'!AW34/4+'4.Poradie vramci krajiny'!AW34/4</f>
        <v>0.4700012592380598</v>
      </c>
      <c r="AX34" s="243">
        <f>'1.Poradie vramci sportov'!AX34/4+'2.Body vramci sportov'!AX34/4+'3.Body vramci krajiny'!AX34/4+'4.Poradie vramci krajiny'!AX34/4</f>
        <v>0.17757746427806739</v>
      </c>
      <c r="AY34" s="243">
        <f>'1.Poradie vramci sportov'!AY34/4+'2.Body vramci sportov'!AY34/4+'3.Body vramci krajiny'!AY34/4+'4.Poradie vramci krajiny'!AY34/4</f>
        <v>0.13735074863447028</v>
      </c>
      <c r="AZ34" s="243">
        <f>'1.Poradie vramci sportov'!AZ34/4+'2.Body vramci sportov'!AZ34/4+'3.Body vramci krajiny'!AZ34/4+'4.Poradie vramci krajiny'!AZ34/4</f>
        <v>0</v>
      </c>
      <c r="BA34" s="243">
        <f>'1.Poradie vramci sportov'!BA34/4+'2.Body vramci sportov'!BA34/4+'3.Body vramci krajiny'!BA34/4+'4.Poradie vramci krajiny'!BA34/4</f>
        <v>0.2058452341106829</v>
      </c>
      <c r="BB34" s="243">
        <f>'1.Poradie vramci sportov'!BB34/4+'2.Body vramci sportov'!BB34/4+'3.Body vramci krajiny'!BB34/4+'4.Poradie vramci krajiny'!BB34/4</f>
        <v>0.13395375071714052</v>
      </c>
      <c r="BC34" s="243">
        <f>'1.Poradie vramci sportov'!BC34/4+'2.Body vramci sportov'!BC34/4+'3.Body vramci krajiny'!BC34/4+'4.Poradie vramci krajiny'!BC34/4</f>
        <v>0</v>
      </c>
      <c r="BD34" s="243">
        <f>'1.Poradie vramci sportov'!BD34/4+'2.Body vramci sportov'!BD34/4+'3.Body vramci krajiny'!BD34/4+'4.Poradie vramci krajiny'!BD34/4</f>
        <v>0</v>
      </c>
      <c r="BE34" s="243">
        <f>'1.Poradie vramci sportov'!BE34/4+'2.Body vramci sportov'!BE34/4+'3.Body vramci krajiny'!BE34/4+'4.Poradie vramci krajiny'!BE34/4</f>
        <v>0.23107815379842025</v>
      </c>
      <c r="BF34" s="243">
        <f>'1.Poradie vramci sportov'!BF34/4+'2.Body vramci sportov'!BF34/4+'3.Body vramci krajiny'!BF34/4+'4.Poradie vramci krajiny'!BF34/4</f>
        <v>0.2341943046065906</v>
      </c>
      <c r="BG34" s="243">
        <f>'1.Poradie vramci sportov'!BG34/4+'2.Body vramci sportov'!BG34/4+'3.Body vramci krajiny'!BG34/4+'4.Poradie vramci krajiny'!BG34/4</f>
        <v>0</v>
      </c>
      <c r="BH34" s="243">
        <f>'1.Poradie vramci sportov'!BH34/4+'2.Body vramci sportov'!BH34/4+'3.Body vramci krajiny'!BH34/4+'4.Poradie vramci krajiny'!BH34/4</f>
        <v>0.1909265596084371</v>
      </c>
      <c r="BI34" s="243">
        <f>'1.Poradie vramci sportov'!BI34/4+'2.Body vramci sportov'!BI34/4+'3.Body vramci krajiny'!BI34/4+'4.Poradie vramci krajiny'!BI34/4</f>
        <v>0</v>
      </c>
      <c r="BJ34" s="243">
        <f>'1.Poradie vramci sportov'!BJ34/4+'2.Body vramci sportov'!BJ34/4+'3.Body vramci krajiny'!BJ34/4+'4.Poradie vramci krajiny'!BJ34/4</f>
        <v>0.21220204892649494</v>
      </c>
      <c r="BK34" s="243">
        <f>'1.Poradie vramci sportov'!BK34/4+'2.Body vramci sportov'!BK34/4+'3.Body vramci krajiny'!BK34/4+'4.Poradie vramci krajiny'!BK34/4</f>
        <v>0</v>
      </c>
      <c r="BL34" s="243">
        <f>'1.Poradie vramci sportov'!BL34/4+'2.Body vramci sportov'!BL34/4+'3.Body vramci krajiny'!BL34/4+'4.Poradie vramci krajiny'!BL34/4</f>
        <v>0</v>
      </c>
      <c r="BM34" s="243">
        <f>'1.Poradie vramci sportov'!BM34/4+'2.Body vramci sportov'!BM34/4+'3.Body vramci krajiny'!BM34/4+'4.Poradie vramci krajiny'!BM34/4</f>
        <v>0</v>
      </c>
      <c r="BN34" s="243">
        <f>'1.Poradie vramci sportov'!BN34/4+'2.Body vramci sportov'!BN34/4+'3.Body vramci krajiny'!BN34/4+'4.Poradie vramci krajiny'!BN34/4</f>
        <v>0</v>
      </c>
      <c r="BO34" s="243">
        <f>'1.Poradie vramci sportov'!BO34/4+'2.Body vramci sportov'!BO34/4+'3.Body vramci krajiny'!BO34/4+'4.Poradie vramci krajiny'!BO34/4</f>
        <v>0.26668134381229108</v>
      </c>
      <c r="BP34" s="243">
        <f>'1.Poradie vramci sportov'!BP34/4+'2.Body vramci sportov'!BP34/4+'3.Body vramci krajiny'!BP34/4+'4.Poradie vramci krajiny'!BP34/4</f>
        <v>0.22874620732998049</v>
      </c>
      <c r="BQ34" s="243">
        <f>'1.Poradie vramci sportov'!BQ34/4+'2.Body vramci sportov'!BQ34/4+'3.Body vramci krajiny'!BQ34/4+'4.Poradie vramci krajiny'!BQ34/4</f>
        <v>0.20132112767296179</v>
      </c>
      <c r="BR34" s="243">
        <f>'1.Poradie vramci sportov'!BR34/4+'2.Body vramci sportov'!BR34/4+'3.Body vramci krajiny'!BR34/4+'4.Poradie vramci krajiny'!BR34/4</f>
        <v>6.4975795549874926E-2</v>
      </c>
      <c r="BS34" s="243">
        <f>'1.Poradie vramci sportov'!BS34/4+'2.Body vramci sportov'!BS34/4+'3.Body vramci krajiny'!BS34/4+'4.Poradie vramci krajiny'!BS34/4</f>
        <v>0</v>
      </c>
      <c r="BT34" s="243">
        <f>'1.Poradie vramci sportov'!BT34/4+'2.Body vramci sportov'!BT34/4+'3.Body vramci krajiny'!BT34/4+'4.Poradie vramci krajiny'!BT34/4</f>
        <v>3.2341894924183018E-2</v>
      </c>
      <c r="BU34" s="243">
        <f>'1.Poradie vramci sportov'!BU34/4+'2.Body vramci sportov'!BU34/4+'3.Body vramci krajiny'!BU34/4+'4.Poradie vramci krajiny'!BU34/4</f>
        <v>0</v>
      </c>
      <c r="BV34" s="243">
        <f>'1.Poradie vramci sportov'!BV34/4+'2.Body vramci sportov'!BV34/4+'3.Body vramci krajiny'!BV34/4+'4.Poradie vramci krajiny'!BV34/4</f>
        <v>0.19663555676234906</v>
      </c>
      <c r="BW34" s="243">
        <f>'1.Poradie vramci sportov'!BW34/4+'2.Body vramci sportov'!BW34/4+'3.Body vramci krajiny'!BW34/4+'4.Poradie vramci krajiny'!BW34/4</f>
        <v>0.44616754711241985</v>
      </c>
      <c r="BX34" s="243">
        <f>'1.Poradie vramci sportov'!BX34/4+'2.Body vramci sportov'!BX34/4+'3.Body vramci krajiny'!BX34/4+'4.Poradie vramci krajiny'!BX34/4</f>
        <v>0</v>
      </c>
      <c r="BY34" s="243">
        <f>'1.Poradie vramci sportov'!BY34/4+'2.Body vramci sportov'!BY34/4+'3.Body vramci krajiny'!BY34/4+'4.Poradie vramci krajiny'!BY34/4</f>
        <v>0.567631769690357</v>
      </c>
      <c r="BZ34" s="243">
        <f>'1.Poradie vramci sportov'!BZ34/4+'2.Body vramci sportov'!BZ34/4+'3.Body vramci krajiny'!BZ34/4+'4.Poradie vramci krajiny'!BZ34/4</f>
        <v>0.14110369009234933</v>
      </c>
      <c r="CA34" s="243">
        <f>'1.Poradie vramci sportov'!CA34/4+'2.Body vramci sportov'!CA34/4+'3.Body vramci krajiny'!CA34/4+'4.Poradie vramci krajiny'!CA34/4</f>
        <v>0</v>
      </c>
      <c r="CB34" s="243">
        <f>'1.Poradie vramci sportov'!CB34/4+'2.Body vramci sportov'!CB34/4+'3.Body vramci krajiny'!CB34/4+'4.Poradie vramci krajiny'!CB34/4</f>
        <v>0.18028486690808646</v>
      </c>
      <c r="CC34" s="243">
        <f>'1.Poradie vramci sportov'!CC34/4+'2.Body vramci sportov'!CC34/4+'3.Body vramci krajiny'!CC34/4+'4.Poradie vramci krajiny'!CC34/4</f>
        <v>0.75053379952233079</v>
      </c>
      <c r="CD34" s="243">
        <f>'1.Poradie vramci sportov'!CD34/4+'2.Body vramci sportov'!CD34/4+'3.Body vramci krajiny'!CD34/4+'4.Poradie vramci krajiny'!CD34/4</f>
        <v>0.19831877137460391</v>
      </c>
      <c r="CE34" s="243">
        <f>'1.Poradie vramci sportov'!CE34/4+'2.Body vramci sportov'!CE34/4+'3.Body vramci krajiny'!CE34/4+'4.Poradie vramci krajiny'!CE34/4</f>
        <v>0.23602525155144788</v>
      </c>
      <c r="CF34" s="243">
        <f>'1.Poradie vramci sportov'!CF34/4+'2.Body vramci sportov'!CF34/4+'3.Body vramci krajiny'!CF34/4+'4.Poradie vramci krajiny'!CF34/4</f>
        <v>0</v>
      </c>
      <c r="CG34" s="243">
        <f>'1.Poradie vramci sportov'!CG34/4+'2.Body vramci sportov'!CG34/4+'3.Body vramci krajiny'!CG34/4+'4.Poradie vramci krajiny'!CG34/4</f>
        <v>0.23320601779991876</v>
      </c>
      <c r="CH34" s="243">
        <f>'1.Poradie vramci sportov'!CH34/4+'2.Body vramci sportov'!CH34/4+'3.Body vramci krajiny'!CH34/4+'4.Poradie vramci krajiny'!CH34/4</f>
        <v>0.15431258578066051</v>
      </c>
      <c r="CI34" s="243">
        <f>'1.Poradie vramci sportov'!CI34/4+'2.Body vramci sportov'!CI34/4+'3.Body vramci krajiny'!CI34/4+'4.Poradie vramci krajiny'!CI34/4</f>
        <v>0.22903569075596009</v>
      </c>
      <c r="CJ34" s="243">
        <f>'1.Poradie vramci sportov'!CJ34/4+'2.Body vramci sportov'!CJ34/4+'3.Body vramci krajiny'!CJ34/4+'4.Poradie vramci krajiny'!CJ34/4</f>
        <v>0</v>
      </c>
      <c r="CK34" s="243">
        <f>'1.Poradie vramci sportov'!CK34/4+'2.Body vramci sportov'!CK34/4+'3.Body vramci krajiny'!CK34/4+'4.Poradie vramci krajiny'!CK34/4</f>
        <v>0</v>
      </c>
      <c r="CL34" s="243">
        <f>'1.Poradie vramci sportov'!CL34/4+'2.Body vramci sportov'!CL34/4+'3.Body vramci krajiny'!CL34/4+'4.Poradie vramci krajiny'!CL34/4</f>
        <v>0.18329873645198683</v>
      </c>
      <c r="CM34" s="243">
        <f>'1.Poradie vramci sportov'!CM34/4+'2.Body vramci sportov'!CM34/4+'3.Body vramci krajiny'!CM34/4+'4.Poradie vramci krajiny'!CM34/4</f>
        <v>7.6689070052175637E-2</v>
      </c>
      <c r="CN34" s="243">
        <f>'1.Poradie vramci sportov'!CN34/4+'2.Body vramci sportov'!CN34/4+'3.Body vramci krajiny'!CN34/4+'4.Poradie vramci krajiny'!CN34/4</f>
        <v>0</v>
      </c>
      <c r="CO34" s="243">
        <f>'1.Poradie vramci sportov'!CO34/4+'2.Body vramci sportov'!CO34/4+'3.Body vramci krajiny'!CO34/4+'4.Poradie vramci krajiny'!CO34/4</f>
        <v>0.18245501252318844</v>
      </c>
      <c r="CP34" s="243">
        <f>'1.Poradie vramci sportov'!CP34/4+'2.Body vramci sportov'!CP34/4+'3.Body vramci krajiny'!CP34/4+'4.Poradie vramci krajiny'!CP34/4</f>
        <v>8.6771379552631173E-2</v>
      </c>
      <c r="CQ34" s="243">
        <f>'1.Poradie vramci sportov'!CQ34/4+'2.Body vramci sportov'!CQ34/4+'3.Body vramci krajiny'!CQ34/4+'4.Poradie vramci krajiny'!CQ34/4</f>
        <v>0</v>
      </c>
      <c r="CR34" s="243">
        <f>'1.Poradie vramci sportov'!CR34/4+'2.Body vramci sportov'!CR34/4+'3.Body vramci krajiny'!CR34/4+'4.Poradie vramci krajiny'!CR34/4</f>
        <v>0.15524275245520291</v>
      </c>
      <c r="CS34" s="243">
        <f>'1.Poradie vramci sportov'!CS34/4+'2.Body vramci sportov'!CS34/4+'3.Body vramci krajiny'!CS34/4+'4.Poradie vramci krajiny'!CS34/4</f>
        <v>0.1325595978592489</v>
      </c>
      <c r="CT34" s="243">
        <f>'1.Poradie vramci sportov'!CT34/4+'2.Body vramci sportov'!CT34/4+'3.Body vramci krajiny'!CT34/4+'4.Poradie vramci krajiny'!CT34/4</f>
        <v>0.24562307484362333</v>
      </c>
      <c r="CU34" s="243">
        <f>'1.Poradie vramci sportov'!CU34/4+'2.Body vramci sportov'!CU34/4+'3.Body vramci krajiny'!CU34/4+'4.Poradie vramci krajiny'!CU34/4</f>
        <v>0</v>
      </c>
      <c r="CV34" s="243">
        <f>'1.Poradie vramci sportov'!CV34/4+'2.Body vramci sportov'!CV34/4+'3.Body vramci krajiny'!CV34/4+'4.Poradie vramci krajiny'!CV34/4</f>
        <v>0</v>
      </c>
      <c r="CW34" s="243">
        <f>'1.Poradie vramci sportov'!CW34/4+'2.Body vramci sportov'!CW34/4+'3.Body vramci krajiny'!CW34/4+'4.Poradie vramci krajiny'!CW34/4</f>
        <v>0.19889742272243596</v>
      </c>
      <c r="CX34" s="243">
        <f>'1.Poradie vramci sportov'!CX34/4+'2.Body vramci sportov'!CX34/4+'3.Body vramci krajiny'!CX34/4+'4.Poradie vramci krajiny'!CX34/4</f>
        <v>0.10514365627757086</v>
      </c>
      <c r="CY34" s="243">
        <f>'1.Poradie vramci sportov'!CY34/4+'2.Body vramci sportov'!CY34/4+'3.Body vramci krajiny'!CY34/4+'4.Poradie vramci krajiny'!CY34/4</f>
        <v>0.20472841846459419</v>
      </c>
      <c r="CZ34" s="243">
        <f>'1.Poradie vramci sportov'!CZ34/4+'2.Body vramci sportov'!CZ34/4+'3.Body vramci krajiny'!CZ34/4+'4.Poradie vramci krajiny'!CZ34/4</f>
        <v>0.29104962980433807</v>
      </c>
      <c r="DA34" s="243">
        <f>'1.Poradie vramci sportov'!DA34/4+'2.Body vramci sportov'!DA34/4+'3.Body vramci krajiny'!DA34/4+'4.Poradie vramci krajiny'!DA34/4</f>
        <v>0.17366881754685332</v>
      </c>
      <c r="DB34" s="243">
        <f>'1.Poradie vramci sportov'!DB34/4+'2.Body vramci sportov'!DB34/4+'3.Body vramci krajiny'!DB34/4+'4.Poradie vramci krajiny'!DB34/4</f>
        <v>0.25792428028021458</v>
      </c>
      <c r="DC34" s="243">
        <f>'1.Poradie vramci sportov'!DC34/4+'2.Body vramci sportov'!DC34/4+'3.Body vramci krajiny'!DC34/4+'4.Poradie vramci krajiny'!DC34/4</f>
        <v>0</v>
      </c>
      <c r="DD34" s="243">
        <f>'1.Poradie vramci sportov'!DD34/4+'2.Body vramci sportov'!DD34/4+'3.Body vramci krajiny'!DD34/4+'4.Poradie vramci krajiny'!DD34/4</f>
        <v>0.1345363217733796</v>
      </c>
      <c r="DE34" s="243">
        <f>'1.Poradie vramci sportov'!DE34/4+'2.Body vramci sportov'!DE34/4+'3.Body vramci krajiny'!DE34/4+'4.Poradie vramci krajiny'!DE34/4</f>
        <v>0.26199426471754794</v>
      </c>
      <c r="DF34" s="243">
        <f>'1.Poradie vramci sportov'!DF34/4+'2.Body vramci sportov'!DF34/4+'3.Body vramci krajiny'!DF34/4+'4.Poradie vramci krajiny'!DF34/4</f>
        <v>0.22181043478867413</v>
      </c>
      <c r="DG34" s="243">
        <f>'1.Poradie vramci sportov'!DG34/4+'2.Body vramci sportov'!DG34/4+'3.Body vramci krajiny'!DG34/4+'4.Poradie vramci krajiny'!DG34/4</f>
        <v>0.23861071801810044</v>
      </c>
      <c r="DH34" s="243">
        <f>'1.Poradie vramci sportov'!DH34/4+'2.Body vramci sportov'!DH34/4+'3.Body vramci krajiny'!DH34/4+'4.Poradie vramci krajiny'!DH34/4</f>
        <v>0.19073056937209951</v>
      </c>
      <c r="DI34" s="243">
        <f>'1.Poradie vramci sportov'!DI34/4+'2.Body vramci sportov'!DI34/4+'3.Body vramci krajiny'!DI34/4+'4.Poradie vramci krajiny'!DI34/4</f>
        <v>0.21155271787486052</v>
      </c>
      <c r="DJ34" s="417"/>
      <c r="DK34" s="418">
        <f t="shared" si="0"/>
        <v>17.2314328432902</v>
      </c>
    </row>
    <row r="35" spans="1:115" ht="14.25" customHeight="1" x14ac:dyDescent="0.25">
      <c r="A35" s="239" t="s">
        <v>37</v>
      </c>
      <c r="B35" s="243">
        <f>'1.Poradie vramci sportov'!B35/4+'2.Body vramci sportov'!B35/4+'3.Body vramci krajiny'!B35/4+'4.Poradie vramci krajiny'!B35/4</f>
        <v>0.57224175592108484</v>
      </c>
      <c r="C35" s="243">
        <f>'1.Poradie vramci sportov'!C35/4+'2.Body vramci sportov'!C35/4+'3.Body vramci krajiny'!C35/4+'4.Poradie vramci krajiny'!C35/4</f>
        <v>0.20570078084384213</v>
      </c>
      <c r="D35" s="243">
        <f>'1.Poradie vramci sportov'!D35/4+'2.Body vramci sportov'!D35/4+'3.Body vramci krajiny'!D35/4+'4.Poradie vramci krajiny'!D35/4</f>
        <v>0.28186798257799661</v>
      </c>
      <c r="E35" s="243">
        <f>'1.Poradie vramci sportov'!E35/4+'2.Body vramci sportov'!E35/4+'3.Body vramci krajiny'!E35/4+'4.Poradie vramci krajiny'!E35/4</f>
        <v>0.27204012209167688</v>
      </c>
      <c r="F35" s="243">
        <f>'1.Poradie vramci sportov'!F35/4+'2.Body vramci sportov'!F35/4+'3.Body vramci krajiny'!F35/4+'4.Poradie vramci krajiny'!F35/4</f>
        <v>0.10898184045645348</v>
      </c>
      <c r="G35" s="243">
        <f>'1.Poradie vramci sportov'!G35/4+'2.Body vramci sportov'!G35/4+'3.Body vramci krajiny'!G35/4+'4.Poradie vramci krajiny'!G35/4</f>
        <v>0.6431802036466967</v>
      </c>
      <c r="H35" s="243">
        <f>'1.Poradie vramci sportov'!H35/4+'2.Body vramci sportov'!H35/4+'3.Body vramci krajiny'!H35/4+'4.Poradie vramci krajiny'!H35/4</f>
        <v>0.12029275371880022</v>
      </c>
      <c r="I35" s="243">
        <f>'1.Poradie vramci sportov'!I35/4+'2.Body vramci sportov'!I35/4+'3.Body vramci krajiny'!I35/4+'4.Poradie vramci krajiny'!I35/4</f>
        <v>0.41621321996075222</v>
      </c>
      <c r="J35" s="243">
        <f>'1.Poradie vramci sportov'!J35/4+'2.Body vramci sportov'!J35/4+'3.Body vramci krajiny'!J35/4+'4.Poradie vramci krajiny'!J35/4</f>
        <v>0.27027041737211249</v>
      </c>
      <c r="K35" s="243">
        <f>'1.Poradie vramci sportov'!K35/4+'2.Body vramci sportov'!K35/4+'3.Body vramci krajiny'!K35/4+'4.Poradie vramci krajiny'!K35/4</f>
        <v>0.20192627978750471</v>
      </c>
      <c r="L35" s="243">
        <f>'1.Poradie vramci sportov'!L35/4+'2.Body vramci sportov'!L35/4+'3.Body vramci krajiny'!L35/4+'4.Poradie vramci krajiny'!L35/4</f>
        <v>0.21929668994037174</v>
      </c>
      <c r="M35" s="243">
        <f>'1.Poradie vramci sportov'!M35/4+'2.Body vramci sportov'!M35/4+'3.Body vramci krajiny'!M35/4+'4.Poradie vramci krajiny'!M35/4</f>
        <v>0.31582669267438029</v>
      </c>
      <c r="N35" s="243">
        <f>'1.Poradie vramci sportov'!N35/4+'2.Body vramci sportov'!N35/4+'3.Body vramci krajiny'!N35/4+'4.Poradie vramci krajiny'!N35/4</f>
        <v>0.73510755655875293</v>
      </c>
      <c r="O35" s="243">
        <f>'1.Poradie vramci sportov'!O35/4+'2.Body vramci sportov'!O35/4+'3.Body vramci krajiny'!O35/4+'4.Poradie vramci krajiny'!O35/4</f>
        <v>0.28467371041566819</v>
      </c>
      <c r="P35" s="243">
        <f>'1.Poradie vramci sportov'!P35/4+'2.Body vramci sportov'!P35/4+'3.Body vramci krajiny'!P35/4+'4.Poradie vramci krajiny'!P35/4</f>
        <v>0.26334420022273447</v>
      </c>
      <c r="Q35" s="243">
        <f>'1.Poradie vramci sportov'!Q35/4+'2.Body vramci sportov'!Q35/4+'3.Body vramci krajiny'!Q35/4+'4.Poradie vramci krajiny'!Q35/4</f>
        <v>0.76126314197620026</v>
      </c>
      <c r="R35" s="243">
        <f>'1.Poradie vramci sportov'!R35/4+'2.Body vramci sportov'!R35/4+'3.Body vramci krajiny'!R35/4+'4.Poradie vramci krajiny'!R35/4</f>
        <v>0.24360526199866567</v>
      </c>
      <c r="S35" s="243">
        <f>'1.Poradie vramci sportov'!S35/4+'2.Body vramci sportov'!S35/4+'3.Body vramci krajiny'!S35/4+'4.Poradie vramci krajiny'!S35/4</f>
        <v>0.24644699867085859</v>
      </c>
      <c r="T35" s="243">
        <f>'1.Poradie vramci sportov'!T35/4+'2.Body vramci sportov'!T35/4+'3.Body vramci krajiny'!T35/4+'4.Poradie vramci krajiny'!T35/4</f>
        <v>0.25670328552335547</v>
      </c>
      <c r="U35" s="243">
        <f>'1.Poradie vramci sportov'!U35/4+'2.Body vramci sportov'!U35/4+'3.Body vramci krajiny'!U35/4+'4.Poradie vramci krajiny'!U35/4</f>
        <v>0.29170464398491852</v>
      </c>
      <c r="V35" s="243">
        <f>'1.Poradie vramci sportov'!V35/4+'2.Body vramci sportov'!V35/4+'3.Body vramci krajiny'!V35/4+'4.Poradie vramci krajiny'!V35/4</f>
        <v>0.26832687034258801</v>
      </c>
      <c r="W35" s="243">
        <f>'1.Poradie vramci sportov'!W35/4+'2.Body vramci sportov'!W35/4+'3.Body vramci krajiny'!W35/4+'4.Poradie vramci krajiny'!W35/4</f>
        <v>0.8761238338788826</v>
      </c>
      <c r="X35" s="243">
        <f>'1.Poradie vramci sportov'!X35/4+'2.Body vramci sportov'!X35/4+'3.Body vramci krajiny'!X35/4+'4.Poradie vramci krajiny'!X35/4</f>
        <v>0.55745634100890706</v>
      </c>
      <c r="Y35" s="243">
        <f>'1.Poradie vramci sportov'!Y35/4+'2.Body vramci sportov'!Y35/4+'3.Body vramci krajiny'!Y35/4+'4.Poradie vramci krajiny'!Y35/4</f>
        <v>0.21670939792350438</v>
      </c>
      <c r="Z35" s="243">
        <f>'1.Poradie vramci sportov'!Z35/4+'2.Body vramci sportov'!Z35/4+'3.Body vramci krajiny'!Z35/4+'4.Poradie vramci krajiny'!Z35/4</f>
        <v>0.18281854796126856</v>
      </c>
      <c r="AA35" s="243">
        <f>'1.Poradie vramci sportov'!AA35/4+'2.Body vramci sportov'!AA35/4+'3.Body vramci krajiny'!AA35/4+'4.Poradie vramci krajiny'!AA35/4</f>
        <v>0.26278967391453839</v>
      </c>
      <c r="AB35" s="243">
        <f>'1.Poradie vramci sportov'!AB35/4+'2.Body vramci sportov'!AB35/4+'3.Body vramci krajiny'!AB35/4+'4.Poradie vramci krajiny'!AB35/4</f>
        <v>0.22171848770150107</v>
      </c>
      <c r="AC35" s="243">
        <f>'1.Poradie vramci sportov'!AC35/4+'2.Body vramci sportov'!AC35/4+'3.Body vramci krajiny'!AC35/4+'4.Poradie vramci krajiny'!AC35/4</f>
        <v>0.51351914289743339</v>
      </c>
      <c r="AD35" s="243">
        <f>'1.Poradie vramci sportov'!AD35/4+'2.Body vramci sportov'!AD35/4+'3.Body vramci krajiny'!AD35/4+'4.Poradie vramci krajiny'!AD35/4</f>
        <v>0.26332315882684698</v>
      </c>
      <c r="AE35" s="243">
        <f>'1.Poradie vramci sportov'!AE35/4+'2.Body vramci sportov'!AE35/4+'3.Body vramci krajiny'!AE35/4+'4.Poradie vramci krajiny'!AE35/4</f>
        <v>0.47356728195076603</v>
      </c>
      <c r="AF35" s="243">
        <f>'1.Poradie vramci sportov'!AF35/4+'2.Body vramci sportov'!AF35/4+'3.Body vramci krajiny'!AF35/4+'4.Poradie vramci krajiny'!AF35/4</f>
        <v>0</v>
      </c>
      <c r="AG35" s="243">
        <f>'1.Poradie vramci sportov'!AG35/4+'2.Body vramci sportov'!AG35/4+'3.Body vramci krajiny'!AG35/4+'4.Poradie vramci krajiny'!AG35/4</f>
        <v>0.21856155013526748</v>
      </c>
      <c r="AH35" s="243">
        <f>'1.Poradie vramci sportov'!AH35/4+'2.Body vramci sportov'!AH35/4+'3.Body vramci krajiny'!AH35/4+'4.Poradie vramci krajiny'!AH35/4</f>
        <v>0.19774076434429338</v>
      </c>
      <c r="AI35" s="243">
        <f>'1.Poradie vramci sportov'!AI35/4+'2.Body vramci sportov'!AI35/4+'3.Body vramci krajiny'!AI35/4+'4.Poradie vramci krajiny'!AI35/4</f>
        <v>0.84331984992353803</v>
      </c>
      <c r="AJ35" s="243">
        <f>'1.Poradie vramci sportov'!AJ35/4+'2.Body vramci sportov'!AJ35/4+'3.Body vramci krajiny'!AJ35/4+'4.Poradie vramci krajiny'!AJ35/4</f>
        <v>0.28371681761506806</v>
      </c>
      <c r="AK35" s="243">
        <f>'1.Poradie vramci sportov'!AK35/4+'2.Body vramci sportov'!AK35/4+'3.Body vramci krajiny'!AK35/4+'4.Poradie vramci krajiny'!AK35/4</f>
        <v>0.28750822844558954</v>
      </c>
      <c r="AL35" s="243">
        <f>'1.Poradie vramci sportov'!AL35/4+'2.Body vramci sportov'!AL35/4+'3.Body vramci krajiny'!AL35/4+'4.Poradie vramci krajiny'!AL35/4</f>
        <v>0.4066019054664094</v>
      </c>
      <c r="AM35" s="243">
        <f>'1.Poradie vramci sportov'!AM35/4+'2.Body vramci sportov'!AM35/4+'3.Body vramci krajiny'!AM35/4+'4.Poradie vramci krajiny'!AM35/4</f>
        <v>0.75020624840722139</v>
      </c>
      <c r="AN35" s="243">
        <f>'1.Poradie vramci sportov'!AN35/4+'2.Body vramci sportov'!AN35/4+'3.Body vramci krajiny'!AN35/4+'4.Poradie vramci krajiny'!AN35/4</f>
        <v>0.37880382208227192</v>
      </c>
      <c r="AO35" s="243">
        <f>'1.Poradie vramci sportov'!AO35/4+'2.Body vramci sportov'!AO35/4+'3.Body vramci krajiny'!AO35/4+'4.Poradie vramci krajiny'!AO35/4</f>
        <v>0.42331205956142137</v>
      </c>
      <c r="AP35" s="243">
        <f>'1.Poradie vramci sportov'!AP35/4+'2.Body vramci sportov'!AP35/4+'3.Body vramci krajiny'!AP35/4+'4.Poradie vramci krajiny'!AP35/4</f>
        <v>0.35261927674949223</v>
      </c>
      <c r="AQ35" s="243">
        <f>'1.Poradie vramci sportov'!AQ35/4+'2.Body vramci sportov'!AQ35/4+'3.Body vramci krajiny'!AQ35/4+'4.Poradie vramci krajiny'!AQ35/4</f>
        <v>0.16182642846211437</v>
      </c>
      <c r="AR35" s="243">
        <f>'1.Poradie vramci sportov'!AR35/4+'2.Body vramci sportov'!AR35/4+'3.Body vramci krajiny'!AR35/4+'4.Poradie vramci krajiny'!AR35/4</f>
        <v>0.18350674192914598</v>
      </c>
      <c r="AS35" s="243">
        <f>'1.Poradie vramci sportov'!AS35/4+'2.Body vramci sportov'!AS35/4+'3.Body vramci krajiny'!AS35/4+'4.Poradie vramci krajiny'!AS35/4</f>
        <v>0.24628487234657176</v>
      </c>
      <c r="AT35" s="243">
        <f>'1.Poradie vramci sportov'!AT35/4+'2.Body vramci sportov'!AT35/4+'3.Body vramci krajiny'!AT35/4+'4.Poradie vramci krajiny'!AT35/4</f>
        <v>0.2465734752847073</v>
      </c>
      <c r="AU35" s="243">
        <f>'1.Poradie vramci sportov'!AU35/4+'2.Body vramci sportov'!AU35/4+'3.Body vramci krajiny'!AU35/4+'4.Poradie vramci krajiny'!AU35/4</f>
        <v>0.6084373227893427</v>
      </c>
      <c r="AV35" s="243">
        <f>'1.Poradie vramci sportov'!AV35/4+'2.Body vramci sportov'!AV35/4+'3.Body vramci krajiny'!AV35/4+'4.Poradie vramci krajiny'!AV35/4</f>
        <v>4.8216181881171952E-2</v>
      </c>
      <c r="AW35" s="243">
        <f>'1.Poradie vramci sportov'!AW35/4+'2.Body vramci sportov'!AW35/4+'3.Body vramci krajiny'!AW35/4+'4.Poradie vramci krajiny'!AW35/4</f>
        <v>0.19022755438833988</v>
      </c>
      <c r="AX35" s="243">
        <f>'1.Poradie vramci sportov'!AX35/4+'2.Body vramci sportov'!AX35/4+'3.Body vramci krajiny'!AX35/4+'4.Poradie vramci krajiny'!AX35/4</f>
        <v>0.28100920925462419</v>
      </c>
      <c r="AY35" s="243">
        <f>'1.Poradie vramci sportov'!AY35/4+'2.Body vramci sportov'!AY35/4+'3.Body vramci krajiny'!AY35/4+'4.Poradie vramci krajiny'!AY35/4</f>
        <v>0.34074504821985929</v>
      </c>
      <c r="AZ35" s="243">
        <f>'1.Poradie vramci sportov'!AZ35/4+'2.Body vramci sportov'!AZ35/4+'3.Body vramci krajiny'!AZ35/4+'4.Poradie vramci krajiny'!AZ35/4</f>
        <v>0.56369192081634667</v>
      </c>
      <c r="BA35" s="243">
        <f>'1.Poradie vramci sportov'!BA35/4+'2.Body vramci sportov'!BA35/4+'3.Body vramci krajiny'!BA35/4+'4.Poradie vramci krajiny'!BA35/4</f>
        <v>0.45712640168052687</v>
      </c>
      <c r="BB35" s="243">
        <f>'1.Poradie vramci sportov'!BB35/4+'2.Body vramci sportov'!BB35/4+'3.Body vramci krajiny'!BB35/4+'4.Poradie vramci krajiny'!BB35/4</f>
        <v>0.47418970683376815</v>
      </c>
      <c r="BC35" s="243">
        <f>'1.Poradie vramci sportov'!BC35/4+'2.Body vramci sportov'!BC35/4+'3.Body vramci krajiny'!BC35/4+'4.Poradie vramci krajiny'!BC35/4</f>
        <v>0.46014994084312627</v>
      </c>
      <c r="BD35" s="243">
        <f>'1.Poradie vramci sportov'!BD35/4+'2.Body vramci sportov'!BD35/4+'3.Body vramci krajiny'!BD35/4+'4.Poradie vramci krajiny'!BD35/4</f>
        <v>0</v>
      </c>
      <c r="BE35" s="243">
        <f>'1.Poradie vramci sportov'!BE35/4+'2.Body vramci sportov'!BE35/4+'3.Body vramci krajiny'!BE35/4+'4.Poradie vramci krajiny'!BE35/4</f>
        <v>0.28059642823259534</v>
      </c>
      <c r="BF35" s="243">
        <f>'1.Poradie vramci sportov'!BF35/4+'2.Body vramci sportov'!BF35/4+'3.Body vramci krajiny'!BF35/4+'4.Poradie vramci krajiny'!BF35/4</f>
        <v>0.23419965870219406</v>
      </c>
      <c r="BG35" s="243">
        <f>'1.Poradie vramci sportov'!BG35/4+'2.Body vramci sportov'!BG35/4+'3.Body vramci krajiny'!BG35/4+'4.Poradie vramci krajiny'!BG35/4</f>
        <v>0.14535026494923986</v>
      </c>
      <c r="BH35" s="243">
        <f>'1.Poradie vramci sportov'!BH35/4+'2.Body vramci sportov'!BH35/4+'3.Body vramci krajiny'!BH35/4+'4.Poradie vramci krajiny'!BH35/4</f>
        <v>0.24818943574959998</v>
      </c>
      <c r="BI35" s="243">
        <f>'1.Poradie vramci sportov'!BI35/4+'2.Body vramci sportov'!BI35/4+'3.Body vramci krajiny'!BI35/4+'4.Poradie vramci krajiny'!BI35/4</f>
        <v>0.3829992475935724</v>
      </c>
      <c r="BJ35" s="243">
        <f>'1.Poradie vramci sportov'!BJ35/4+'2.Body vramci sportov'!BJ35/4+'3.Body vramci krajiny'!BJ35/4+'4.Poradie vramci krajiny'!BJ35/4</f>
        <v>0.30109235721924005</v>
      </c>
      <c r="BK35" s="243">
        <f>'1.Poradie vramci sportov'!BK35/4+'2.Body vramci sportov'!BK35/4+'3.Body vramci krajiny'!BK35/4+'4.Poradie vramci krajiny'!BK35/4</f>
        <v>0.55617739092865948</v>
      </c>
      <c r="BL35" s="243">
        <f>'1.Poradie vramci sportov'!BL35/4+'2.Body vramci sportov'!BL35/4+'3.Body vramci krajiny'!BL35/4+'4.Poradie vramci krajiny'!BL35/4</f>
        <v>0.41933245939508762</v>
      </c>
      <c r="BM35" s="243">
        <f>'1.Poradie vramci sportov'!BM35/4+'2.Body vramci sportov'!BM35/4+'3.Body vramci krajiny'!BM35/4+'4.Poradie vramci krajiny'!BM35/4</f>
        <v>0.75811129185538795</v>
      </c>
      <c r="BN35" s="243">
        <f>'1.Poradie vramci sportov'!BN35/4+'2.Body vramci sportov'!BN35/4+'3.Body vramci krajiny'!BN35/4+'4.Poradie vramci krajiny'!BN35/4</f>
        <v>0.75023516228907261</v>
      </c>
      <c r="BO35" s="243">
        <f>'1.Poradie vramci sportov'!BO35/4+'2.Body vramci sportov'!BO35/4+'3.Body vramci krajiny'!BO35/4+'4.Poradie vramci krajiny'!BO35/4</f>
        <v>0.23390642660564132</v>
      </c>
      <c r="BP35" s="243">
        <f>'1.Poradie vramci sportov'!BP35/4+'2.Body vramci sportov'!BP35/4+'3.Body vramci krajiny'!BP35/4+'4.Poradie vramci krajiny'!BP35/4</f>
        <v>0.49358936618465127</v>
      </c>
      <c r="BQ35" s="243">
        <f>'1.Poradie vramci sportov'!BQ35/4+'2.Body vramci sportov'!BQ35/4+'3.Body vramci krajiny'!BQ35/4+'4.Poradie vramci krajiny'!BQ35/4</f>
        <v>0.45468233222314658</v>
      </c>
      <c r="BR35" s="243">
        <f>'1.Poradie vramci sportov'!BR35/4+'2.Body vramci sportov'!BR35/4+'3.Body vramci krajiny'!BR35/4+'4.Poradie vramci krajiny'!BR35/4</f>
        <v>0.12763438518223119</v>
      </c>
      <c r="BS35" s="243">
        <f>'1.Poradie vramci sportov'!BS35/4+'2.Body vramci sportov'!BS35/4+'3.Body vramci krajiny'!BS35/4+'4.Poradie vramci krajiny'!BS35/4</f>
        <v>0</v>
      </c>
      <c r="BT35" s="243">
        <f>'1.Poradie vramci sportov'!BT35/4+'2.Body vramci sportov'!BT35/4+'3.Body vramci krajiny'!BT35/4+'4.Poradie vramci krajiny'!BT35/4</f>
        <v>0.41752226919740082</v>
      </c>
      <c r="BU35" s="243">
        <f>'1.Poradie vramci sportov'!BU35/4+'2.Body vramci sportov'!BU35/4+'3.Body vramci krajiny'!BU35/4+'4.Poradie vramci krajiny'!BU35/4</f>
        <v>0.23982271094633148</v>
      </c>
      <c r="BV35" s="243">
        <f>'1.Poradie vramci sportov'!BV35/4+'2.Body vramci sportov'!BV35/4+'3.Body vramci krajiny'!BV35/4+'4.Poradie vramci krajiny'!BV35/4</f>
        <v>0.14355377345665657</v>
      </c>
      <c r="BW35" s="243">
        <f>'1.Poradie vramci sportov'!BW35/4+'2.Body vramci sportov'!BW35/4+'3.Body vramci krajiny'!BW35/4+'4.Poradie vramci krajiny'!BW35/4</f>
        <v>0</v>
      </c>
      <c r="BX35" s="243">
        <f>'1.Poradie vramci sportov'!BX35/4+'2.Body vramci sportov'!BX35/4+'3.Body vramci krajiny'!BX35/4+'4.Poradie vramci krajiny'!BX35/4</f>
        <v>0.40448139459293209</v>
      </c>
      <c r="BY35" s="243">
        <f>'1.Poradie vramci sportov'!BY35/4+'2.Body vramci sportov'!BY35/4+'3.Body vramci krajiny'!BY35/4+'4.Poradie vramci krajiny'!BY35/4</f>
        <v>0.46907928926331283</v>
      </c>
      <c r="BZ35" s="243">
        <f>'1.Poradie vramci sportov'!BZ35/4+'2.Body vramci sportov'!BZ35/4+'3.Body vramci krajiny'!BZ35/4+'4.Poradie vramci krajiny'!BZ35/4</f>
        <v>0.14111943721112194</v>
      </c>
      <c r="CA35" s="243">
        <f>'1.Poradie vramci sportov'!CA35/4+'2.Body vramci sportov'!CA35/4+'3.Body vramci krajiny'!CA35/4+'4.Poradie vramci krajiny'!CA35/4</f>
        <v>0.17161913327256756</v>
      </c>
      <c r="CB35" s="243">
        <f>'1.Poradie vramci sportov'!CB35/4+'2.Body vramci sportov'!CB35/4+'3.Body vramci krajiny'!CB35/4+'4.Poradie vramci krajiny'!CB35/4</f>
        <v>0.25270486136053927</v>
      </c>
      <c r="CC35" s="243">
        <f>'1.Poradie vramci sportov'!CC35/4+'2.Body vramci sportov'!CC35/4+'3.Body vramci krajiny'!CC35/4+'4.Poradie vramci krajiny'!CC35/4</f>
        <v>0</v>
      </c>
      <c r="CD35" s="243">
        <f>'1.Poradie vramci sportov'!CD35/4+'2.Body vramci sportov'!CD35/4+'3.Body vramci krajiny'!CD35/4+'4.Poradie vramci krajiny'!CD35/4</f>
        <v>0.25303194340013668</v>
      </c>
      <c r="CE35" s="243">
        <f>'1.Poradie vramci sportov'!CE35/4+'2.Body vramci sportov'!CE35/4+'3.Body vramci krajiny'!CE35/4+'4.Poradie vramci krajiny'!CE35/4</f>
        <v>0.32434780794140922</v>
      </c>
      <c r="CF35" s="243">
        <f>'1.Poradie vramci sportov'!CF35/4+'2.Body vramci sportov'!CF35/4+'3.Body vramci krajiny'!CF35/4+'4.Poradie vramci krajiny'!CF35/4</f>
        <v>0.11790169234678426</v>
      </c>
      <c r="CG35" s="243">
        <f>'1.Poradie vramci sportov'!CG35/4+'2.Body vramci sportov'!CG35/4+'3.Body vramci krajiny'!CG35/4+'4.Poradie vramci krajiny'!CG35/4</f>
        <v>0.20620716515411547</v>
      </c>
      <c r="CH35" s="243">
        <f>'1.Poradie vramci sportov'!CH35/4+'2.Body vramci sportov'!CH35/4+'3.Body vramci krajiny'!CH35/4+'4.Poradie vramci krajiny'!CH35/4</f>
        <v>0.3269030971616928</v>
      </c>
      <c r="CI35" s="243">
        <f>'1.Poradie vramci sportov'!CI35/4+'2.Body vramci sportov'!CI35/4+'3.Body vramci krajiny'!CI35/4+'4.Poradie vramci krajiny'!CI35/4</f>
        <v>0.19168405827465737</v>
      </c>
      <c r="CJ35" s="243">
        <f>'1.Poradie vramci sportov'!CJ35/4+'2.Body vramci sportov'!CJ35/4+'3.Body vramci krajiny'!CJ35/4+'4.Poradie vramci krajiny'!CJ35/4</f>
        <v>0.13519355117929488</v>
      </c>
      <c r="CK35" s="243">
        <f>'1.Poradie vramci sportov'!CK35/4+'2.Body vramci sportov'!CK35/4+'3.Body vramci krajiny'!CK35/4+'4.Poradie vramci krajiny'!CK35/4</f>
        <v>5.2486166868169856E-2</v>
      </c>
      <c r="CL35" s="243">
        <f>'1.Poradie vramci sportov'!CL35/4+'2.Body vramci sportov'!CL35/4+'3.Body vramci krajiny'!CL35/4+'4.Poradie vramci krajiny'!CL35/4</f>
        <v>0.291815019387757</v>
      </c>
      <c r="CM35" s="243">
        <f>'1.Poradie vramci sportov'!CM35/4+'2.Body vramci sportov'!CM35/4+'3.Body vramci krajiny'!CM35/4+'4.Poradie vramci krajiny'!CM35/4</f>
        <v>0.24815964495883039</v>
      </c>
      <c r="CN35" s="243">
        <f>'1.Poradie vramci sportov'!CN35/4+'2.Body vramci sportov'!CN35/4+'3.Body vramci krajiny'!CN35/4+'4.Poradie vramci krajiny'!CN35/4</f>
        <v>0.21855375389848464</v>
      </c>
      <c r="CO35" s="243">
        <f>'1.Poradie vramci sportov'!CO35/4+'2.Body vramci sportov'!CO35/4+'3.Body vramci krajiny'!CO35/4+'4.Poradie vramci krajiny'!CO35/4</f>
        <v>0.3300709743267809</v>
      </c>
      <c r="CP35" s="243">
        <f>'1.Poradie vramci sportov'!CP35/4+'2.Body vramci sportov'!CP35/4+'3.Body vramci krajiny'!CP35/4+'4.Poradie vramci krajiny'!CP35/4</f>
        <v>0.18563261873619358</v>
      </c>
      <c r="CQ35" s="243">
        <f>'1.Poradie vramci sportov'!CQ35/4+'2.Body vramci sportov'!CQ35/4+'3.Body vramci krajiny'!CQ35/4+'4.Poradie vramci krajiny'!CQ35/4</f>
        <v>0.13880495597311771</v>
      </c>
      <c r="CR35" s="243">
        <f>'1.Poradie vramci sportov'!CR35/4+'2.Body vramci sportov'!CR35/4+'3.Body vramci krajiny'!CR35/4+'4.Poradie vramci krajiny'!CR35/4</f>
        <v>0.38513790777496021</v>
      </c>
      <c r="CS35" s="243">
        <f>'1.Poradie vramci sportov'!CS35/4+'2.Body vramci sportov'!CS35/4+'3.Body vramci krajiny'!CS35/4+'4.Poradie vramci krajiny'!CS35/4</f>
        <v>0.2063609938294883</v>
      </c>
      <c r="CT35" s="243">
        <f>'1.Poradie vramci sportov'!CT35/4+'2.Body vramci sportov'!CT35/4+'3.Body vramci krajiny'!CT35/4+'4.Poradie vramci krajiny'!CT35/4</f>
        <v>0.21021586863729594</v>
      </c>
      <c r="CU35" s="243">
        <f>'1.Poradie vramci sportov'!CU35/4+'2.Body vramci sportov'!CU35/4+'3.Body vramci krajiny'!CU35/4+'4.Poradie vramci krajiny'!CU35/4</f>
        <v>0.11806475771529251</v>
      </c>
      <c r="CV35" s="243">
        <f>'1.Poradie vramci sportov'!CV35/4+'2.Body vramci sportov'!CV35/4+'3.Body vramci krajiny'!CV35/4+'4.Poradie vramci krajiny'!CV35/4</f>
        <v>8.4506625812863279E-2</v>
      </c>
      <c r="CW35" s="243">
        <f>'1.Poradie vramci sportov'!CW35/4+'2.Body vramci sportov'!CW35/4+'3.Body vramci krajiny'!CW35/4+'4.Poradie vramci krajiny'!CW35/4</f>
        <v>0.22084399580160813</v>
      </c>
      <c r="CX35" s="243">
        <f>'1.Poradie vramci sportov'!CX35/4+'2.Body vramci sportov'!CX35/4+'3.Body vramci krajiny'!CX35/4+'4.Poradie vramci krajiny'!CX35/4</f>
        <v>0.75016643256991811</v>
      </c>
      <c r="CY35" s="243">
        <f>'1.Poradie vramci sportov'!CY35/4+'2.Body vramci sportov'!CY35/4+'3.Body vramci krajiny'!CY35/4+'4.Poradie vramci krajiny'!CY35/4</f>
        <v>0.54339493230538172</v>
      </c>
      <c r="CZ35" s="243">
        <f>'1.Poradie vramci sportov'!CZ35/4+'2.Body vramci sportov'!CZ35/4+'3.Body vramci krajiny'!CZ35/4+'4.Poradie vramci krajiny'!CZ35/4</f>
        <v>0.27747530255171704</v>
      </c>
      <c r="DA35" s="243">
        <f>'1.Poradie vramci sportov'!DA35/4+'2.Body vramci sportov'!DA35/4+'3.Body vramci krajiny'!DA35/4+'4.Poradie vramci krajiny'!DA35/4</f>
        <v>0.27630199225223034</v>
      </c>
      <c r="DB35" s="243">
        <f>'1.Poradie vramci sportov'!DB35/4+'2.Body vramci sportov'!DB35/4+'3.Body vramci krajiny'!DB35/4+'4.Poradie vramci krajiny'!DB35/4</f>
        <v>0.32542759362715984</v>
      </c>
      <c r="DC35" s="243">
        <f>'1.Poradie vramci sportov'!DC35/4+'2.Body vramci sportov'!DC35/4+'3.Body vramci krajiny'!DC35/4+'4.Poradie vramci krajiny'!DC35/4</f>
        <v>0.27428121697947966</v>
      </c>
      <c r="DD35" s="243">
        <f>'1.Poradie vramci sportov'!DD35/4+'2.Body vramci sportov'!DD35/4+'3.Body vramci krajiny'!DD35/4+'4.Poradie vramci krajiny'!DD35/4</f>
        <v>0.27008512643225591</v>
      </c>
      <c r="DE35" s="243">
        <f>'1.Poradie vramci sportov'!DE35/4+'2.Body vramci sportov'!DE35/4+'3.Body vramci krajiny'!DE35/4+'4.Poradie vramci krajiny'!DE35/4</f>
        <v>0.26972894885927967</v>
      </c>
      <c r="DF35" s="243">
        <f>'1.Poradie vramci sportov'!DF35/4+'2.Body vramci sportov'!DF35/4+'3.Body vramci krajiny'!DF35/4+'4.Poradie vramci krajiny'!DF35/4</f>
        <v>0.31495009301362403</v>
      </c>
      <c r="DG35" s="243">
        <f>'1.Poradie vramci sportov'!DG35/4+'2.Body vramci sportov'!DG35/4+'3.Body vramci krajiny'!DG35/4+'4.Poradie vramci krajiny'!DG35/4</f>
        <v>0.21350578444861845</v>
      </c>
      <c r="DH35" s="243">
        <f>'1.Poradie vramci sportov'!DH35/4+'2.Body vramci sportov'!DH35/4+'3.Body vramci krajiny'!DH35/4+'4.Poradie vramci krajiny'!DH35/4</f>
        <v>0.2426883095804509</v>
      </c>
      <c r="DI35" s="243">
        <f>'1.Poradie vramci sportov'!DI35/4+'2.Body vramci sportov'!DI35/4+'3.Body vramci krajiny'!DI35/4+'4.Poradie vramci krajiny'!DI35/4</f>
        <v>0.20152759474900836</v>
      </c>
      <c r="DJ35" s="417"/>
      <c r="DK35" s="418">
        <f t="shared" si="0"/>
        <v>34.782870605168526</v>
      </c>
    </row>
    <row r="36" spans="1:115" ht="14.25" customHeight="1" x14ac:dyDescent="0.25">
      <c r="A36" s="239" t="s">
        <v>38</v>
      </c>
      <c r="B36" s="243">
        <f>'1.Poradie vramci sportov'!B36/4+'2.Body vramci sportov'!B36/4+'3.Body vramci krajiny'!B36/4+'4.Poradie vramci krajiny'!B36/4</f>
        <v>0.21084916263284836</v>
      </c>
      <c r="C36" s="243">
        <f>'1.Poradie vramci sportov'!C36/4+'2.Body vramci sportov'!C36/4+'3.Body vramci krajiny'!C36/4+'4.Poradie vramci krajiny'!C36/4</f>
        <v>0.13685266714136218</v>
      </c>
      <c r="D36" s="243">
        <f>'1.Poradie vramci sportov'!D36/4+'2.Body vramci sportov'!D36/4+'3.Body vramci krajiny'!D36/4+'4.Poradie vramci krajiny'!D36/4</f>
        <v>0.23329111166376473</v>
      </c>
      <c r="E36" s="243">
        <f>'1.Poradie vramci sportov'!E36/4+'2.Body vramci sportov'!E36/4+'3.Body vramci krajiny'!E36/4+'4.Poradie vramci krajiny'!E36/4</f>
        <v>0.16283179427441011</v>
      </c>
      <c r="F36" s="243">
        <f>'1.Poradie vramci sportov'!F36/4+'2.Body vramci sportov'!F36/4+'3.Body vramci krajiny'!F36/4+'4.Poradie vramci krajiny'!F36/4</f>
        <v>0.13954862674161256</v>
      </c>
      <c r="G36" s="243">
        <f>'1.Poradie vramci sportov'!G36/4+'2.Body vramci sportov'!G36/4+'3.Body vramci krajiny'!G36/4+'4.Poradie vramci krajiny'!G36/4</f>
        <v>0.25408096199675217</v>
      </c>
      <c r="H36" s="243">
        <f>'1.Poradie vramci sportov'!H36/4+'2.Body vramci sportov'!H36/4+'3.Body vramci krajiny'!H36/4+'4.Poradie vramci krajiny'!H36/4</f>
        <v>0</v>
      </c>
      <c r="I36" s="243">
        <f>'1.Poradie vramci sportov'!I36/4+'2.Body vramci sportov'!I36/4+'3.Body vramci krajiny'!I36/4+'4.Poradie vramci krajiny'!I36/4</f>
        <v>0.21800756487662559</v>
      </c>
      <c r="J36" s="243">
        <f>'1.Poradie vramci sportov'!J36/4+'2.Body vramci sportov'!J36/4+'3.Body vramci krajiny'!J36/4+'4.Poradie vramci krajiny'!J36/4</f>
        <v>0.18409758254200462</v>
      </c>
      <c r="K36" s="243">
        <f>'1.Poradie vramci sportov'!K36/4+'2.Body vramci sportov'!K36/4+'3.Body vramci krajiny'!K36/4+'4.Poradie vramci krajiny'!K36/4</f>
        <v>0.40115293180067457</v>
      </c>
      <c r="L36" s="243">
        <f>'1.Poradie vramci sportov'!L36/4+'2.Body vramci sportov'!L36/4+'3.Body vramci krajiny'!L36/4+'4.Poradie vramci krajiny'!L36/4</f>
        <v>7.6498170431428911E-2</v>
      </c>
      <c r="M36" s="243">
        <f>'1.Poradie vramci sportov'!M36/4+'2.Body vramci sportov'!M36/4+'3.Body vramci krajiny'!M36/4+'4.Poradie vramci krajiny'!M36/4</f>
        <v>0.19287481284909919</v>
      </c>
      <c r="N36" s="243">
        <f>'1.Poradie vramci sportov'!N36/4+'2.Body vramci sportov'!N36/4+'3.Body vramci krajiny'!N36/4+'4.Poradie vramci krajiny'!N36/4</f>
        <v>0.7313185489075219</v>
      </c>
      <c r="O36" s="243">
        <f>'1.Poradie vramci sportov'!O36/4+'2.Body vramci sportov'!O36/4+'3.Body vramci krajiny'!O36/4+'4.Poradie vramci krajiny'!O36/4</f>
        <v>0.236321646116255</v>
      </c>
      <c r="P36" s="243">
        <f>'1.Poradie vramci sportov'!P36/4+'2.Body vramci sportov'!P36/4+'3.Body vramci krajiny'!P36/4+'4.Poradie vramci krajiny'!P36/4</f>
        <v>0.25655311474144071</v>
      </c>
      <c r="Q36" s="243">
        <f>'1.Poradie vramci sportov'!Q36/4+'2.Body vramci sportov'!Q36/4+'3.Body vramci krajiny'!Q36/4+'4.Poradie vramci krajiny'!Q36/4</f>
        <v>0.1789194844192919</v>
      </c>
      <c r="R36" s="243">
        <f>'1.Poradie vramci sportov'!R36/4+'2.Body vramci sportov'!R36/4+'3.Body vramci krajiny'!R36/4+'4.Poradie vramci krajiny'!R36/4</f>
        <v>0.23834340655112246</v>
      </c>
      <c r="S36" s="243">
        <f>'1.Poradie vramci sportov'!S36/4+'2.Body vramci sportov'!S36/4+'3.Body vramci krajiny'!S36/4+'4.Poradie vramci krajiny'!S36/4</f>
        <v>0.16531988007241821</v>
      </c>
      <c r="T36" s="243">
        <f>'1.Poradie vramci sportov'!T36/4+'2.Body vramci sportov'!T36/4+'3.Body vramci krajiny'!T36/4+'4.Poradie vramci krajiny'!T36/4</f>
        <v>0.16908073887486366</v>
      </c>
      <c r="U36" s="243">
        <f>'1.Poradie vramci sportov'!U36/4+'2.Body vramci sportov'!U36/4+'3.Body vramci krajiny'!U36/4+'4.Poradie vramci krajiny'!U36/4</f>
        <v>0.15116283446066478</v>
      </c>
      <c r="V36" s="243">
        <f>'1.Poradie vramci sportov'!V36/4+'2.Body vramci sportov'!V36/4+'3.Body vramci krajiny'!V36/4+'4.Poradie vramci krajiny'!V36/4</f>
        <v>0.27272231650641288</v>
      </c>
      <c r="W36" s="243">
        <f>'1.Poradie vramci sportov'!W36/4+'2.Body vramci sportov'!W36/4+'3.Body vramci krajiny'!W36/4+'4.Poradie vramci krajiny'!W36/4</f>
        <v>0.22847502624124269</v>
      </c>
      <c r="X36" s="243">
        <f>'1.Poradie vramci sportov'!X36/4+'2.Body vramci sportov'!X36/4+'3.Body vramci krajiny'!X36/4+'4.Poradie vramci krajiny'!X36/4</f>
        <v>9.2775703694345651E-2</v>
      </c>
      <c r="Y36" s="243">
        <f>'1.Poradie vramci sportov'!Y36/4+'2.Body vramci sportov'!Y36/4+'3.Body vramci krajiny'!Y36/4+'4.Poradie vramci krajiny'!Y36/4</f>
        <v>0.15612089903530935</v>
      </c>
      <c r="Z36" s="243">
        <f>'1.Poradie vramci sportov'!Z36/4+'2.Body vramci sportov'!Z36/4+'3.Body vramci krajiny'!Z36/4+'4.Poradie vramci krajiny'!Z36/4</f>
        <v>0.17351759727810118</v>
      </c>
      <c r="AA36" s="243">
        <f>'1.Poradie vramci sportov'!AA36/4+'2.Body vramci sportov'!AA36/4+'3.Body vramci krajiny'!AA36/4+'4.Poradie vramci krajiny'!AA36/4</f>
        <v>0.38960150741664196</v>
      </c>
      <c r="AB36" s="243">
        <f>'1.Poradie vramci sportov'!AB36/4+'2.Body vramci sportov'!AB36/4+'3.Body vramci krajiny'!AB36/4+'4.Poradie vramci krajiny'!AB36/4</f>
        <v>0.31186678093883152</v>
      </c>
      <c r="AC36" s="243">
        <f>'1.Poradie vramci sportov'!AC36/4+'2.Body vramci sportov'!AC36/4+'3.Body vramci krajiny'!AC36/4+'4.Poradie vramci krajiny'!AC36/4</f>
        <v>0.26239216323433018</v>
      </c>
      <c r="AD36" s="243">
        <f>'1.Poradie vramci sportov'!AD36/4+'2.Body vramci sportov'!AD36/4+'3.Body vramci krajiny'!AD36/4+'4.Poradie vramci krajiny'!AD36/4</f>
        <v>0.1072530810373276</v>
      </c>
      <c r="AE36" s="243">
        <f>'1.Poradie vramci sportov'!AE36/4+'2.Body vramci sportov'!AE36/4+'3.Body vramci krajiny'!AE36/4+'4.Poradie vramci krajiny'!AE36/4</f>
        <v>7.8797452850355387E-2</v>
      </c>
      <c r="AF36" s="243">
        <f>'1.Poradie vramci sportov'!AF36/4+'2.Body vramci sportov'!AF36/4+'3.Body vramci krajiny'!AF36/4+'4.Poradie vramci krajiny'!AF36/4</f>
        <v>0</v>
      </c>
      <c r="AG36" s="243">
        <f>'1.Poradie vramci sportov'!AG36/4+'2.Body vramci sportov'!AG36/4+'3.Body vramci krajiny'!AG36/4+'4.Poradie vramci krajiny'!AG36/4</f>
        <v>0</v>
      </c>
      <c r="AH36" s="243">
        <f>'1.Poradie vramci sportov'!AH36/4+'2.Body vramci sportov'!AH36/4+'3.Body vramci krajiny'!AH36/4+'4.Poradie vramci krajiny'!AH36/4</f>
        <v>0</v>
      </c>
      <c r="AI36" s="243">
        <f>'1.Poradie vramci sportov'!AI36/4+'2.Body vramci sportov'!AI36/4+'3.Body vramci krajiny'!AI36/4+'4.Poradie vramci krajiny'!AI36/4</f>
        <v>0.22872373296983806</v>
      </c>
      <c r="AJ36" s="243">
        <f>'1.Poradie vramci sportov'!AJ36/4+'2.Body vramci sportov'!AJ36/4+'3.Body vramci krajiny'!AJ36/4+'4.Poradie vramci krajiny'!AJ36/4</f>
        <v>0.24559247620141142</v>
      </c>
      <c r="AK36" s="243">
        <f>'1.Poradie vramci sportov'!AK36/4+'2.Body vramci sportov'!AK36/4+'3.Body vramci krajiny'!AK36/4+'4.Poradie vramci krajiny'!AK36/4</f>
        <v>0.10035921128363755</v>
      </c>
      <c r="AL36" s="243">
        <f>'1.Poradie vramci sportov'!AL36/4+'2.Body vramci sportov'!AL36/4+'3.Body vramci krajiny'!AL36/4+'4.Poradie vramci krajiny'!AL36/4</f>
        <v>0</v>
      </c>
      <c r="AM36" s="243">
        <f>'1.Poradie vramci sportov'!AM36/4+'2.Body vramci sportov'!AM36/4+'3.Body vramci krajiny'!AM36/4+'4.Poradie vramci krajiny'!AM36/4</f>
        <v>0</v>
      </c>
      <c r="AN36" s="243">
        <f>'1.Poradie vramci sportov'!AN36/4+'2.Body vramci sportov'!AN36/4+'3.Body vramci krajiny'!AN36/4+'4.Poradie vramci krajiny'!AN36/4</f>
        <v>0.30281279987442106</v>
      </c>
      <c r="AO36" s="243">
        <f>'1.Poradie vramci sportov'!AO36/4+'2.Body vramci sportov'!AO36/4+'3.Body vramci krajiny'!AO36/4+'4.Poradie vramci krajiny'!AO36/4</f>
        <v>0.17303513575076362</v>
      </c>
      <c r="AP36" s="243">
        <f>'1.Poradie vramci sportov'!AP36/4+'2.Body vramci sportov'!AP36/4+'3.Body vramci krajiny'!AP36/4+'4.Poradie vramci krajiny'!AP36/4</f>
        <v>0.29652399747889874</v>
      </c>
      <c r="AQ36" s="243">
        <f>'1.Poradie vramci sportov'!AQ36/4+'2.Body vramci sportov'!AQ36/4+'3.Body vramci krajiny'!AQ36/4+'4.Poradie vramci krajiny'!AQ36/4</f>
        <v>0.12143553707515201</v>
      </c>
      <c r="AR36" s="243">
        <f>'1.Poradie vramci sportov'!AR36/4+'2.Body vramci sportov'!AR36/4+'3.Body vramci krajiny'!AR36/4+'4.Poradie vramci krajiny'!AR36/4</f>
        <v>0.10384442634820992</v>
      </c>
      <c r="AS36" s="243">
        <f>'1.Poradie vramci sportov'!AS36/4+'2.Body vramci sportov'!AS36/4+'3.Body vramci krajiny'!AS36/4+'4.Poradie vramci krajiny'!AS36/4</f>
        <v>0.25186000800935948</v>
      </c>
      <c r="AT36" s="243">
        <f>'1.Poradie vramci sportov'!AT36/4+'2.Body vramci sportov'!AT36/4+'3.Body vramci krajiny'!AT36/4+'4.Poradie vramci krajiny'!AT36/4</f>
        <v>0.1930099257311951</v>
      </c>
      <c r="AU36" s="243">
        <f>'1.Poradie vramci sportov'!AU36/4+'2.Body vramci sportov'!AU36/4+'3.Body vramci krajiny'!AU36/4+'4.Poradie vramci krajiny'!AU36/4</f>
        <v>0.72612989621694013</v>
      </c>
      <c r="AV36" s="243">
        <f>'1.Poradie vramci sportov'!AV36/4+'2.Body vramci sportov'!AV36/4+'3.Body vramci krajiny'!AV36/4+'4.Poradie vramci krajiny'!AV36/4</f>
        <v>0.12930649832684432</v>
      </c>
      <c r="AW36" s="243">
        <f>'1.Poradie vramci sportov'!AW36/4+'2.Body vramci sportov'!AW36/4+'3.Body vramci krajiny'!AW36/4+'4.Poradie vramci krajiny'!AW36/4</f>
        <v>0.25305152646736745</v>
      </c>
      <c r="AX36" s="243">
        <f>'1.Poradie vramci sportov'!AX36/4+'2.Body vramci sportov'!AX36/4+'3.Body vramci krajiny'!AX36/4+'4.Poradie vramci krajiny'!AX36/4</f>
        <v>0.25978425990891518</v>
      </c>
      <c r="AY36" s="243">
        <f>'1.Poradie vramci sportov'!AY36/4+'2.Body vramci sportov'!AY36/4+'3.Body vramci krajiny'!AY36/4+'4.Poradie vramci krajiny'!AY36/4</f>
        <v>0.25647755543913897</v>
      </c>
      <c r="AZ36" s="243">
        <f>'1.Poradie vramci sportov'!AZ36/4+'2.Body vramci sportov'!AZ36/4+'3.Body vramci krajiny'!AZ36/4+'4.Poradie vramci krajiny'!AZ36/4</f>
        <v>0</v>
      </c>
      <c r="BA36" s="243">
        <f>'1.Poradie vramci sportov'!BA36/4+'2.Body vramci sportov'!BA36/4+'3.Body vramci krajiny'!BA36/4+'4.Poradie vramci krajiny'!BA36/4</f>
        <v>8.2778979971257577E-2</v>
      </c>
      <c r="BB36" s="243">
        <f>'1.Poradie vramci sportov'!BB36/4+'2.Body vramci sportov'!BB36/4+'3.Body vramci krajiny'!BB36/4+'4.Poradie vramci krajiny'!BB36/4</f>
        <v>0</v>
      </c>
      <c r="BC36" s="243">
        <f>'1.Poradie vramci sportov'!BC36/4+'2.Body vramci sportov'!BC36/4+'3.Body vramci krajiny'!BC36/4+'4.Poradie vramci krajiny'!BC36/4</f>
        <v>0.31050122384540674</v>
      </c>
      <c r="BD36" s="243">
        <f>'1.Poradie vramci sportov'!BD36/4+'2.Body vramci sportov'!BD36/4+'3.Body vramci krajiny'!BD36/4+'4.Poradie vramci krajiny'!BD36/4</f>
        <v>0</v>
      </c>
      <c r="BE36" s="243">
        <f>'1.Poradie vramci sportov'!BE36/4+'2.Body vramci sportov'!BE36/4+'3.Body vramci krajiny'!BE36/4+'4.Poradie vramci krajiny'!BE36/4</f>
        <v>0.14949299521690512</v>
      </c>
      <c r="BF36" s="243">
        <f>'1.Poradie vramci sportov'!BF36/4+'2.Body vramci sportov'!BF36/4+'3.Body vramci krajiny'!BF36/4+'4.Poradie vramci krajiny'!BF36/4</f>
        <v>0.13310287057907005</v>
      </c>
      <c r="BG36" s="243">
        <f>'1.Poradie vramci sportov'!BG36/4+'2.Body vramci sportov'!BG36/4+'3.Body vramci krajiny'!BG36/4+'4.Poradie vramci krajiny'!BG36/4</f>
        <v>0.23930883447391416</v>
      </c>
      <c r="BH36" s="243">
        <f>'1.Poradie vramci sportov'!BH36/4+'2.Body vramci sportov'!BH36/4+'3.Body vramci krajiny'!BH36/4+'4.Poradie vramci krajiny'!BH36/4</f>
        <v>0.1331919934092424</v>
      </c>
      <c r="BI36" s="243">
        <f>'1.Poradie vramci sportov'!BI36/4+'2.Body vramci sportov'!BI36/4+'3.Body vramci krajiny'!BI36/4+'4.Poradie vramci krajiny'!BI36/4</f>
        <v>0</v>
      </c>
      <c r="BJ36" s="243">
        <f>'1.Poradie vramci sportov'!BJ36/4+'2.Body vramci sportov'!BJ36/4+'3.Body vramci krajiny'!BJ36/4+'4.Poradie vramci krajiny'!BJ36/4</f>
        <v>0.12469855455951481</v>
      </c>
      <c r="BK36" s="243">
        <f>'1.Poradie vramci sportov'!BK36/4+'2.Body vramci sportov'!BK36/4+'3.Body vramci krajiny'!BK36/4+'4.Poradie vramci krajiny'!BK36/4</f>
        <v>0</v>
      </c>
      <c r="BL36" s="243">
        <f>'1.Poradie vramci sportov'!BL36/4+'2.Body vramci sportov'!BL36/4+'3.Body vramci krajiny'!BL36/4+'4.Poradie vramci krajiny'!BL36/4</f>
        <v>0.15229431422392431</v>
      </c>
      <c r="BM36" s="243">
        <f>'1.Poradie vramci sportov'!BM36/4+'2.Body vramci sportov'!BM36/4+'3.Body vramci krajiny'!BM36/4+'4.Poradie vramci krajiny'!BM36/4</f>
        <v>5.5099458140030977E-2</v>
      </c>
      <c r="BN36" s="243">
        <f>'1.Poradie vramci sportov'!BN36/4+'2.Body vramci sportov'!BN36/4+'3.Body vramci krajiny'!BN36/4+'4.Poradie vramci krajiny'!BN36/4</f>
        <v>0</v>
      </c>
      <c r="BO36" s="243">
        <f>'1.Poradie vramci sportov'!BO36/4+'2.Body vramci sportov'!BO36/4+'3.Body vramci krajiny'!BO36/4+'4.Poradie vramci krajiny'!BO36/4</f>
        <v>9.6640695343448907E-2</v>
      </c>
      <c r="BP36" s="243">
        <f>'1.Poradie vramci sportov'!BP36/4+'2.Body vramci sportov'!BP36/4+'3.Body vramci krajiny'!BP36/4+'4.Poradie vramci krajiny'!BP36/4</f>
        <v>0</v>
      </c>
      <c r="BQ36" s="243">
        <f>'1.Poradie vramci sportov'!BQ36/4+'2.Body vramci sportov'!BQ36/4+'3.Body vramci krajiny'!BQ36/4+'4.Poradie vramci krajiny'!BQ36/4</f>
        <v>0.1433848346152802</v>
      </c>
      <c r="BR36" s="243">
        <f>'1.Poradie vramci sportov'!BR36/4+'2.Body vramci sportov'!BR36/4+'3.Body vramci krajiny'!BR36/4+'4.Poradie vramci krajiny'!BR36/4</f>
        <v>6.499951413095803E-2</v>
      </c>
      <c r="BS36" s="243">
        <f>'1.Poradie vramci sportov'!BS36/4+'2.Body vramci sportov'!BS36/4+'3.Body vramci krajiny'!BS36/4+'4.Poradie vramci krajiny'!BS36/4</f>
        <v>0</v>
      </c>
      <c r="BT36" s="243">
        <f>'1.Poradie vramci sportov'!BT36/4+'2.Body vramci sportov'!BT36/4+'3.Body vramci krajiny'!BT36/4+'4.Poradie vramci krajiny'!BT36/4</f>
        <v>0.16946627627808108</v>
      </c>
      <c r="BU36" s="243">
        <f>'1.Poradie vramci sportov'!BU36/4+'2.Body vramci sportov'!BU36/4+'3.Body vramci krajiny'!BU36/4+'4.Poradie vramci krajiny'!BU36/4</f>
        <v>0.57899472882637704</v>
      </c>
      <c r="BV36" s="243">
        <f>'1.Poradie vramci sportov'!BV36/4+'2.Body vramci sportov'!BV36/4+'3.Body vramci krajiny'!BV36/4+'4.Poradie vramci krajiny'!BV36/4</f>
        <v>0</v>
      </c>
      <c r="BW36" s="243">
        <f>'1.Poradie vramci sportov'!BW36/4+'2.Body vramci sportov'!BW36/4+'3.Body vramci krajiny'!BW36/4+'4.Poradie vramci krajiny'!BW36/4</f>
        <v>0</v>
      </c>
      <c r="BX36" s="243">
        <f>'1.Poradie vramci sportov'!BX36/4+'2.Body vramci sportov'!BX36/4+'3.Body vramci krajiny'!BX36/4+'4.Poradie vramci krajiny'!BX36/4</f>
        <v>0</v>
      </c>
      <c r="BY36" s="243">
        <f>'1.Poradie vramci sportov'!BY36/4+'2.Body vramci sportov'!BY36/4+'3.Body vramci krajiny'!BY36/4+'4.Poradie vramci krajiny'!BY36/4</f>
        <v>0.16339980691179679</v>
      </c>
      <c r="BZ36" s="243">
        <f>'1.Poradie vramci sportov'!BZ36/4+'2.Body vramci sportov'!BZ36/4+'3.Body vramci krajiny'!BZ36/4+'4.Poradie vramci krajiny'!BZ36/4</f>
        <v>0</v>
      </c>
      <c r="CA36" s="243">
        <f>'1.Poradie vramci sportov'!CA36/4+'2.Body vramci sportov'!CA36/4+'3.Body vramci krajiny'!CA36/4+'4.Poradie vramci krajiny'!CA36/4</f>
        <v>0.19902643534048298</v>
      </c>
      <c r="CB36" s="243">
        <f>'1.Poradie vramci sportov'!CB36/4+'2.Body vramci sportov'!CB36/4+'3.Body vramci krajiny'!CB36/4+'4.Poradie vramci krajiny'!CB36/4</f>
        <v>0.28468390454703274</v>
      </c>
      <c r="CC36" s="243">
        <f>'1.Poradie vramci sportov'!CC36/4+'2.Body vramci sportov'!CC36/4+'3.Body vramci krajiny'!CC36/4+'4.Poradie vramci krajiny'!CC36/4</f>
        <v>0</v>
      </c>
      <c r="CD36" s="243">
        <f>'1.Poradie vramci sportov'!CD36/4+'2.Body vramci sportov'!CD36/4+'3.Body vramci krajiny'!CD36/4+'4.Poradie vramci krajiny'!CD36/4</f>
        <v>0.15757522478898328</v>
      </c>
      <c r="CE36" s="243">
        <f>'1.Poradie vramci sportov'!CE36/4+'2.Body vramci sportov'!CE36/4+'3.Body vramci krajiny'!CE36/4+'4.Poradie vramci krajiny'!CE36/4</f>
        <v>0.23297554815366944</v>
      </c>
      <c r="CF36" s="243">
        <f>'1.Poradie vramci sportov'!CF36/4+'2.Body vramci sportov'!CF36/4+'3.Body vramci krajiny'!CF36/4+'4.Poradie vramci krajiny'!CF36/4</f>
        <v>0.20477677440145275</v>
      </c>
      <c r="CG36" s="243">
        <f>'1.Poradie vramci sportov'!CG36/4+'2.Body vramci sportov'!CG36/4+'3.Body vramci krajiny'!CG36/4+'4.Poradie vramci krajiny'!CG36/4</f>
        <v>4.8327598933641636E-2</v>
      </c>
      <c r="CH36" s="243">
        <f>'1.Poradie vramci sportov'!CH36/4+'2.Body vramci sportov'!CH36/4+'3.Body vramci krajiny'!CH36/4+'4.Poradie vramci krajiny'!CH36/4</f>
        <v>0.2072432151634323</v>
      </c>
      <c r="CI36" s="243">
        <f>'1.Poradie vramci sportov'!CI36/4+'2.Body vramci sportov'!CI36/4+'3.Body vramci krajiny'!CI36/4+'4.Poradie vramci krajiny'!CI36/4</f>
        <v>0</v>
      </c>
      <c r="CJ36" s="243">
        <f>'1.Poradie vramci sportov'!CJ36/4+'2.Body vramci sportov'!CJ36/4+'3.Body vramci krajiny'!CJ36/4+'4.Poradie vramci krajiny'!CJ36/4</f>
        <v>0</v>
      </c>
      <c r="CK36" s="243">
        <f>'1.Poradie vramci sportov'!CK36/4+'2.Body vramci sportov'!CK36/4+'3.Body vramci krajiny'!CK36/4+'4.Poradie vramci krajiny'!CK36/4</f>
        <v>0</v>
      </c>
      <c r="CL36" s="243">
        <f>'1.Poradie vramci sportov'!CL36/4+'2.Body vramci sportov'!CL36/4+'3.Body vramci krajiny'!CL36/4+'4.Poradie vramci krajiny'!CL36/4</f>
        <v>0.22381490154787914</v>
      </c>
      <c r="CM36" s="243">
        <f>'1.Poradie vramci sportov'!CM36/4+'2.Body vramci sportov'!CM36/4+'3.Body vramci krajiny'!CM36/4+'4.Poradie vramci krajiny'!CM36/4</f>
        <v>0.26115462700364456</v>
      </c>
      <c r="CN36" s="243">
        <f>'1.Poradie vramci sportov'!CN36/4+'2.Body vramci sportov'!CN36/4+'3.Body vramci krajiny'!CN36/4+'4.Poradie vramci krajiny'!CN36/4</f>
        <v>0.19277733532997932</v>
      </c>
      <c r="CO36" s="243">
        <f>'1.Poradie vramci sportov'!CO36/4+'2.Body vramci sportov'!CO36/4+'3.Body vramci krajiny'!CO36/4+'4.Poradie vramci krajiny'!CO36/4</f>
        <v>0.98142077572629061</v>
      </c>
      <c r="CP36" s="243">
        <f>'1.Poradie vramci sportov'!CP36/4+'2.Body vramci sportov'!CP36/4+'3.Body vramci krajiny'!CP36/4+'4.Poradie vramci krajiny'!CP36/4</f>
        <v>0.56516946266323997</v>
      </c>
      <c r="CQ36" s="243">
        <f>'1.Poradie vramci sportov'!CQ36/4+'2.Body vramci sportov'!CQ36/4+'3.Body vramci krajiny'!CQ36/4+'4.Poradie vramci krajiny'!CQ36/4</f>
        <v>0</v>
      </c>
      <c r="CR36" s="243">
        <f>'1.Poradie vramci sportov'!CR36/4+'2.Body vramci sportov'!CR36/4+'3.Body vramci krajiny'!CR36/4+'4.Poradie vramci krajiny'!CR36/4</f>
        <v>0.20995141592502992</v>
      </c>
      <c r="CS36" s="243">
        <f>'1.Poradie vramci sportov'!CS36/4+'2.Body vramci sportov'!CS36/4+'3.Body vramci krajiny'!CS36/4+'4.Poradie vramci krajiny'!CS36/4</f>
        <v>8.678255432425068E-2</v>
      </c>
      <c r="CT36" s="243">
        <f>'1.Poradie vramci sportov'!CT36/4+'2.Body vramci sportov'!CT36/4+'3.Body vramci krajiny'!CT36/4+'4.Poradie vramci krajiny'!CT36/4</f>
        <v>0.16056926104318822</v>
      </c>
      <c r="CU36" s="243">
        <f>'1.Poradie vramci sportov'!CU36/4+'2.Body vramci sportov'!CU36/4+'3.Body vramci krajiny'!CU36/4+'4.Poradie vramci krajiny'!CU36/4</f>
        <v>0.20479816966556585</v>
      </c>
      <c r="CV36" s="243">
        <f>'1.Poradie vramci sportov'!CV36/4+'2.Body vramci sportov'!CV36/4+'3.Body vramci krajiny'!CV36/4+'4.Poradie vramci krajiny'!CV36/4</f>
        <v>7.1745667555988241E-2</v>
      </c>
      <c r="CW36" s="243">
        <f>'1.Poradie vramci sportov'!CW36/4+'2.Body vramci sportov'!CW36/4+'3.Body vramci krajiny'!CW36/4+'4.Poradie vramci krajiny'!CW36/4</f>
        <v>0</v>
      </c>
      <c r="CX36" s="243">
        <f>'1.Poradie vramci sportov'!CX36/4+'2.Body vramci sportov'!CX36/4+'3.Body vramci krajiny'!CX36/4+'4.Poradie vramci krajiny'!CX36/4</f>
        <v>0</v>
      </c>
      <c r="CY36" s="243">
        <f>'1.Poradie vramci sportov'!CY36/4+'2.Body vramci sportov'!CY36/4+'3.Body vramci krajiny'!CY36/4+'4.Poradie vramci krajiny'!CY36/4</f>
        <v>0.16166230474060306</v>
      </c>
      <c r="CZ36" s="243">
        <f>'1.Poradie vramci sportov'!CZ36/4+'2.Body vramci sportov'!CZ36/4+'3.Body vramci krajiny'!CZ36/4+'4.Poradie vramci krajiny'!CZ36/4</f>
        <v>0.24572707553827766</v>
      </c>
      <c r="DA36" s="243">
        <f>'1.Poradie vramci sportov'!DA36/4+'2.Body vramci sportov'!DA36/4+'3.Body vramci krajiny'!DA36/4+'4.Poradie vramci krajiny'!DA36/4</f>
        <v>0.21552899167728359</v>
      </c>
      <c r="DB36" s="243">
        <f>'1.Poradie vramci sportov'!DB36/4+'2.Body vramci sportov'!DB36/4+'3.Body vramci krajiny'!DB36/4+'4.Poradie vramci krajiny'!DB36/4</f>
        <v>0.15882944478880787</v>
      </c>
      <c r="DC36" s="243">
        <f>'1.Poradie vramci sportov'!DC36/4+'2.Body vramci sportov'!DC36/4+'3.Body vramci krajiny'!DC36/4+'4.Poradie vramci krajiny'!DC36/4</f>
        <v>0</v>
      </c>
      <c r="DD36" s="243">
        <f>'1.Poradie vramci sportov'!DD36/4+'2.Body vramci sportov'!DD36/4+'3.Body vramci krajiny'!DD36/4+'4.Poradie vramci krajiny'!DD36/4</f>
        <v>0.18686870669314223</v>
      </c>
      <c r="DE36" s="243">
        <f>'1.Poradie vramci sportov'!DE36/4+'2.Body vramci sportov'!DE36/4+'3.Body vramci krajiny'!DE36/4+'4.Poradie vramci krajiny'!DE36/4</f>
        <v>0.17233789898227256</v>
      </c>
      <c r="DF36" s="243">
        <f>'1.Poradie vramci sportov'!DF36/4+'2.Body vramci sportov'!DF36/4+'3.Body vramci krajiny'!DF36/4+'4.Poradie vramci krajiny'!DF36/4</f>
        <v>7.3824354388193431E-2</v>
      </c>
      <c r="DG36" s="243">
        <f>'1.Poradie vramci sportov'!DG36/4+'2.Body vramci sportov'!DG36/4+'3.Body vramci krajiny'!DG36/4+'4.Poradie vramci krajiny'!DG36/4</f>
        <v>7.4469822994216867E-2</v>
      </c>
      <c r="DH36" s="243">
        <f>'1.Poradie vramci sportov'!DH36/4+'2.Body vramci sportov'!DH36/4+'3.Body vramci krajiny'!DH36/4+'4.Poradie vramci krajiny'!DH36/4</f>
        <v>0.13964654644885122</v>
      </c>
      <c r="DI36" s="243">
        <f>'1.Poradie vramci sportov'!DI36/4+'2.Body vramci sportov'!DI36/4+'3.Body vramci krajiny'!DI36/4+'4.Poradie vramci krajiny'!DI36/4</f>
        <v>4.2470752206532257E-2</v>
      </c>
      <c r="DJ36" s="417"/>
      <c r="DK36" s="418">
        <f t="shared" si="0"/>
        <v>18.414088407506298</v>
      </c>
    </row>
    <row r="37" spans="1:115" ht="14.25" customHeight="1" x14ac:dyDescent="0.25">
      <c r="A37" s="239" t="s">
        <v>39</v>
      </c>
      <c r="B37" s="243">
        <f>'1.Poradie vramci sportov'!B37/4+'2.Body vramci sportov'!B37/4+'3.Body vramci krajiny'!B37/4+'4.Poradie vramci krajiny'!B37/4</f>
        <v>0.1955859972567352</v>
      </c>
      <c r="C37" s="243">
        <f>'1.Poradie vramci sportov'!C37/4+'2.Body vramci sportov'!C37/4+'3.Body vramci krajiny'!C37/4+'4.Poradie vramci krajiny'!C37/4</f>
        <v>0</v>
      </c>
      <c r="D37" s="243">
        <f>'1.Poradie vramci sportov'!D37/4+'2.Body vramci sportov'!D37/4+'3.Body vramci krajiny'!D37/4+'4.Poradie vramci krajiny'!D37/4</f>
        <v>0.26196227124117988</v>
      </c>
      <c r="E37" s="243">
        <f>'1.Poradie vramci sportov'!E37/4+'2.Body vramci sportov'!E37/4+'3.Body vramci krajiny'!E37/4+'4.Poradie vramci krajiny'!E37/4</f>
        <v>0.21518679343738711</v>
      </c>
      <c r="F37" s="243">
        <f>'1.Poradie vramci sportov'!F37/4+'2.Body vramci sportov'!F37/4+'3.Body vramci krajiny'!F37/4+'4.Poradie vramci krajiny'!F37/4</f>
        <v>4.8975683338165148E-2</v>
      </c>
      <c r="G37" s="243">
        <f>'1.Poradie vramci sportov'!G37/4+'2.Body vramci sportov'!G37/4+'3.Body vramci krajiny'!G37/4+'4.Poradie vramci krajiny'!G37/4</f>
        <v>0.264284607499435</v>
      </c>
      <c r="H37" s="243">
        <f>'1.Poradie vramci sportov'!H37/4+'2.Body vramci sportov'!H37/4+'3.Body vramci krajiny'!H37/4+'4.Poradie vramci krajiny'!H37/4</f>
        <v>0.39705154691022576</v>
      </c>
      <c r="I37" s="243">
        <f>'1.Poradie vramci sportov'!I37/4+'2.Body vramci sportov'!I37/4+'3.Body vramci krajiny'!I37/4+'4.Poradie vramci krajiny'!I37/4</f>
        <v>0.26562368430485089</v>
      </c>
      <c r="J37" s="243">
        <f>'1.Poradie vramci sportov'!J37/4+'2.Body vramci sportov'!J37/4+'3.Body vramci krajiny'!J37/4+'4.Poradie vramci krajiny'!J37/4</f>
        <v>0.2198339775676654</v>
      </c>
      <c r="K37" s="243">
        <f>'1.Poradie vramci sportov'!K37/4+'2.Body vramci sportov'!K37/4+'3.Body vramci krajiny'!K37/4+'4.Poradie vramci krajiny'!K37/4</f>
        <v>0</v>
      </c>
      <c r="L37" s="243">
        <f>'1.Poradie vramci sportov'!L37/4+'2.Body vramci sportov'!L37/4+'3.Body vramci krajiny'!L37/4+'4.Poradie vramci krajiny'!L37/4</f>
        <v>0.24876420976737079</v>
      </c>
      <c r="M37" s="243">
        <f>'1.Poradie vramci sportov'!M37/4+'2.Body vramci sportov'!M37/4+'3.Body vramci krajiny'!M37/4+'4.Poradie vramci krajiny'!M37/4</f>
        <v>0.27494740994919376</v>
      </c>
      <c r="N37" s="243">
        <f>'1.Poradie vramci sportov'!N37/4+'2.Body vramci sportov'!N37/4+'3.Body vramci krajiny'!N37/4+'4.Poradie vramci krajiny'!N37/4</f>
        <v>0</v>
      </c>
      <c r="O37" s="243">
        <f>'1.Poradie vramci sportov'!O37/4+'2.Body vramci sportov'!O37/4+'3.Body vramci krajiny'!O37/4+'4.Poradie vramci krajiny'!O37/4</f>
        <v>0.12186264479317768</v>
      </c>
      <c r="P37" s="243">
        <f>'1.Poradie vramci sportov'!P37/4+'2.Body vramci sportov'!P37/4+'3.Body vramci krajiny'!P37/4+'4.Poradie vramci krajiny'!P37/4</f>
        <v>0.17801731807549595</v>
      </c>
      <c r="Q37" s="243">
        <f>'1.Poradie vramci sportov'!Q37/4+'2.Body vramci sportov'!Q37/4+'3.Body vramci krajiny'!Q37/4+'4.Poradie vramci krajiny'!Q37/4</f>
        <v>0.11997703440762325</v>
      </c>
      <c r="R37" s="243">
        <f>'1.Poradie vramci sportov'!R37/4+'2.Body vramci sportov'!R37/4+'3.Body vramci krajiny'!R37/4+'4.Poradie vramci krajiny'!R37/4</f>
        <v>0</v>
      </c>
      <c r="S37" s="243">
        <f>'1.Poradie vramci sportov'!S37/4+'2.Body vramci sportov'!S37/4+'3.Body vramci krajiny'!S37/4+'4.Poradie vramci krajiny'!S37/4</f>
        <v>9.2966725995429794E-2</v>
      </c>
      <c r="T37" s="243">
        <f>'1.Poradie vramci sportov'!T37/4+'2.Body vramci sportov'!T37/4+'3.Body vramci krajiny'!T37/4+'4.Poradie vramci krajiny'!T37/4</f>
        <v>0</v>
      </c>
      <c r="U37" s="243">
        <f>'1.Poradie vramci sportov'!U37/4+'2.Body vramci sportov'!U37/4+'3.Body vramci krajiny'!U37/4+'4.Poradie vramci krajiny'!U37/4</f>
        <v>0.20026967916946342</v>
      </c>
      <c r="V37" s="243">
        <f>'1.Poradie vramci sportov'!V37/4+'2.Body vramci sportov'!V37/4+'3.Body vramci krajiny'!V37/4+'4.Poradie vramci krajiny'!V37/4</f>
        <v>0.24312446263816168</v>
      </c>
      <c r="W37" s="243">
        <f>'1.Poradie vramci sportov'!W37/4+'2.Body vramci sportov'!W37/4+'3.Body vramci krajiny'!W37/4+'4.Poradie vramci krajiny'!W37/4</f>
        <v>0.25521664723164394</v>
      </c>
      <c r="X37" s="243">
        <f>'1.Poradie vramci sportov'!X37/4+'2.Body vramci sportov'!X37/4+'3.Body vramci krajiny'!X37/4+'4.Poradie vramci krajiny'!X37/4</f>
        <v>0</v>
      </c>
      <c r="Y37" s="243">
        <f>'1.Poradie vramci sportov'!Y37/4+'2.Body vramci sportov'!Y37/4+'3.Body vramci krajiny'!Y37/4+'4.Poradie vramci krajiny'!Y37/4</f>
        <v>0.1994440321150181</v>
      </c>
      <c r="Z37" s="243">
        <f>'1.Poradie vramci sportov'!Z37/4+'2.Body vramci sportov'!Z37/4+'3.Body vramci krajiny'!Z37/4+'4.Poradie vramci krajiny'!Z37/4</f>
        <v>0.55475782508857951</v>
      </c>
      <c r="AA37" s="243">
        <f>'1.Poradie vramci sportov'!AA37/4+'2.Body vramci sportov'!AA37/4+'3.Body vramci krajiny'!AA37/4+'4.Poradie vramci krajiny'!AA37/4</f>
        <v>0.29005896479473192</v>
      </c>
      <c r="AB37" s="243">
        <f>'1.Poradie vramci sportov'!AB37/4+'2.Body vramci sportov'!AB37/4+'3.Body vramci krajiny'!AB37/4+'4.Poradie vramci krajiny'!AB37/4</f>
        <v>0.19180315778393187</v>
      </c>
      <c r="AC37" s="243">
        <f>'1.Poradie vramci sportov'!AC37/4+'2.Body vramci sportov'!AC37/4+'3.Body vramci krajiny'!AC37/4+'4.Poradie vramci krajiny'!AC37/4</f>
        <v>0.26192598099627834</v>
      </c>
      <c r="AD37" s="243">
        <f>'1.Poradie vramci sportov'!AD37/4+'2.Body vramci sportov'!AD37/4+'3.Body vramci krajiny'!AD37/4+'4.Poradie vramci krajiny'!AD37/4</f>
        <v>0.14656508255710129</v>
      </c>
      <c r="AE37" s="243">
        <f>'1.Poradie vramci sportov'!AE37/4+'2.Body vramci sportov'!AE37/4+'3.Body vramci krajiny'!AE37/4+'4.Poradie vramci krajiny'!AE37/4</f>
        <v>0.34259451791712331</v>
      </c>
      <c r="AF37" s="243">
        <f>'1.Poradie vramci sportov'!AF37/4+'2.Body vramci sportov'!AF37/4+'3.Body vramci krajiny'!AF37/4+'4.Poradie vramci krajiny'!AF37/4</f>
        <v>0</v>
      </c>
      <c r="AG37" s="243">
        <f>'1.Poradie vramci sportov'!AG37/4+'2.Body vramci sportov'!AG37/4+'3.Body vramci krajiny'!AG37/4+'4.Poradie vramci krajiny'!AG37/4</f>
        <v>0.17521290883791518</v>
      </c>
      <c r="AH37" s="243">
        <f>'1.Poradie vramci sportov'!AH37/4+'2.Body vramci sportov'!AH37/4+'3.Body vramci krajiny'!AH37/4+'4.Poradie vramci krajiny'!AH37/4</f>
        <v>0</v>
      </c>
      <c r="AI37" s="243">
        <f>'1.Poradie vramci sportov'!AI37/4+'2.Body vramci sportov'!AI37/4+'3.Body vramci krajiny'!AI37/4+'4.Poradie vramci krajiny'!AI37/4</f>
        <v>0.27438302839671558</v>
      </c>
      <c r="AJ37" s="243">
        <f>'1.Poradie vramci sportov'!AJ37/4+'2.Body vramci sportov'!AJ37/4+'3.Body vramci krajiny'!AJ37/4+'4.Poradie vramci krajiny'!AJ37/4</f>
        <v>0.19246413959023634</v>
      </c>
      <c r="AK37" s="243">
        <f>'1.Poradie vramci sportov'!AK37/4+'2.Body vramci sportov'!AK37/4+'3.Body vramci krajiny'!AK37/4+'4.Poradie vramci krajiny'!AK37/4</f>
        <v>0.16766881802623773</v>
      </c>
      <c r="AL37" s="243">
        <f>'1.Poradie vramci sportov'!AL37/4+'2.Body vramci sportov'!AL37/4+'3.Body vramci krajiny'!AL37/4+'4.Poradie vramci krajiny'!AL37/4</f>
        <v>0.20312333513220066</v>
      </c>
      <c r="AM37" s="243">
        <f>'1.Poradie vramci sportov'!AM37/4+'2.Body vramci sportov'!AM37/4+'3.Body vramci krajiny'!AM37/4+'4.Poradie vramci krajiny'!AM37/4</f>
        <v>0.17390864193250199</v>
      </c>
      <c r="AN37" s="243">
        <f>'1.Poradie vramci sportov'!AN37/4+'2.Body vramci sportov'!AN37/4+'3.Body vramci krajiny'!AN37/4+'4.Poradie vramci krajiny'!AN37/4</f>
        <v>0.17228403044185334</v>
      </c>
      <c r="AO37" s="243">
        <f>'1.Poradie vramci sportov'!AO37/4+'2.Body vramci sportov'!AO37/4+'3.Body vramci krajiny'!AO37/4+'4.Poradie vramci krajiny'!AO37/4</f>
        <v>0.26546566443809222</v>
      </c>
      <c r="AP37" s="243">
        <f>'1.Poradie vramci sportov'!AP37/4+'2.Body vramci sportov'!AP37/4+'3.Body vramci krajiny'!AP37/4+'4.Poradie vramci krajiny'!AP37/4</f>
        <v>0.16625191628689112</v>
      </c>
      <c r="AQ37" s="243">
        <f>'1.Poradie vramci sportov'!AQ37/4+'2.Body vramci sportov'!AQ37/4+'3.Body vramci krajiny'!AQ37/4+'4.Poradie vramci krajiny'!AQ37/4</f>
        <v>5.1109444660860398E-2</v>
      </c>
      <c r="AR37" s="243">
        <f>'1.Poradie vramci sportov'!AR37/4+'2.Body vramci sportov'!AR37/4+'3.Body vramci krajiny'!AR37/4+'4.Poradie vramci krajiny'!AR37/4</f>
        <v>0.24106036535386349</v>
      </c>
      <c r="AS37" s="243">
        <f>'1.Poradie vramci sportov'!AS37/4+'2.Body vramci sportov'!AS37/4+'3.Body vramci krajiny'!AS37/4+'4.Poradie vramci krajiny'!AS37/4</f>
        <v>0.25650690154441252</v>
      </c>
      <c r="AT37" s="243">
        <f>'1.Poradie vramci sportov'!AT37/4+'2.Body vramci sportov'!AT37/4+'3.Body vramci krajiny'!AT37/4+'4.Poradie vramci krajiny'!AT37/4</f>
        <v>0.14905962775721465</v>
      </c>
      <c r="AU37" s="243">
        <f>'1.Poradie vramci sportov'!AU37/4+'2.Body vramci sportov'!AU37/4+'3.Body vramci krajiny'!AU37/4+'4.Poradie vramci krajiny'!AU37/4</f>
        <v>0.17309929551568479</v>
      </c>
      <c r="AV37" s="243">
        <f>'1.Poradie vramci sportov'!AV37/4+'2.Body vramci sportov'!AV37/4+'3.Body vramci krajiny'!AV37/4+'4.Poradie vramci krajiny'!AV37/4</f>
        <v>0.202078369308693</v>
      </c>
      <c r="AW37" s="243">
        <f>'1.Poradie vramci sportov'!AW37/4+'2.Body vramci sportov'!AW37/4+'3.Body vramci krajiny'!AW37/4+'4.Poradie vramci krajiny'!AW37/4</f>
        <v>0.15921156712585202</v>
      </c>
      <c r="AX37" s="243">
        <f>'1.Poradie vramci sportov'!AX37/4+'2.Body vramci sportov'!AX37/4+'3.Body vramci krajiny'!AX37/4+'4.Poradie vramci krajiny'!AX37/4</f>
        <v>0.15222086099368892</v>
      </c>
      <c r="AY37" s="243">
        <f>'1.Poradie vramci sportov'!AY37/4+'2.Body vramci sportov'!AY37/4+'3.Body vramci krajiny'!AY37/4+'4.Poradie vramci krajiny'!AY37/4</f>
        <v>0.12276005803284323</v>
      </c>
      <c r="AZ37" s="243">
        <f>'1.Poradie vramci sportov'!AZ37/4+'2.Body vramci sportov'!AZ37/4+'3.Body vramci krajiny'!AZ37/4+'4.Poradie vramci krajiny'!AZ37/4</f>
        <v>0</v>
      </c>
      <c r="BA37" s="243">
        <f>'1.Poradie vramci sportov'!BA37/4+'2.Body vramci sportov'!BA37/4+'3.Body vramci krajiny'!BA37/4+'4.Poradie vramci krajiny'!BA37/4</f>
        <v>0.18519824962551637</v>
      </c>
      <c r="BB37" s="243">
        <f>'1.Poradie vramci sportov'!BB37/4+'2.Body vramci sportov'!BB37/4+'3.Body vramci krajiny'!BB37/4+'4.Poradie vramci krajiny'!BB37/4</f>
        <v>0</v>
      </c>
      <c r="BC37" s="243">
        <f>'1.Poradie vramci sportov'!BC37/4+'2.Body vramci sportov'!BC37/4+'3.Body vramci krajiny'!BC37/4+'4.Poradie vramci krajiny'!BC37/4</f>
        <v>0</v>
      </c>
      <c r="BD37" s="243">
        <f>'1.Poradie vramci sportov'!BD37/4+'2.Body vramci sportov'!BD37/4+'3.Body vramci krajiny'!BD37/4+'4.Poradie vramci krajiny'!BD37/4</f>
        <v>0</v>
      </c>
      <c r="BE37" s="243">
        <f>'1.Poradie vramci sportov'!BE37/4+'2.Body vramci sportov'!BE37/4+'3.Body vramci krajiny'!BE37/4+'4.Poradie vramci krajiny'!BE37/4</f>
        <v>0.24416816989725196</v>
      </c>
      <c r="BF37" s="243">
        <f>'1.Poradie vramci sportov'!BF37/4+'2.Body vramci sportov'!BF37/4+'3.Body vramci krajiny'!BF37/4+'4.Poradie vramci krajiny'!BF37/4</f>
        <v>0.12061208794573842</v>
      </c>
      <c r="BG37" s="243">
        <f>'1.Poradie vramci sportov'!BG37/4+'2.Body vramci sportov'!BG37/4+'3.Body vramci krajiny'!BG37/4+'4.Poradie vramci krajiny'!BG37/4</f>
        <v>0</v>
      </c>
      <c r="BH37" s="243">
        <f>'1.Poradie vramci sportov'!BH37/4+'2.Body vramci sportov'!BH37/4+'3.Body vramci krajiny'!BH37/4+'4.Poradie vramci krajiny'!BH37/4</f>
        <v>5.5787220998497658E-2</v>
      </c>
      <c r="BI37" s="243">
        <f>'1.Poradie vramci sportov'!BI37/4+'2.Body vramci sportov'!BI37/4+'3.Body vramci krajiny'!BI37/4+'4.Poradie vramci krajiny'!BI37/4</f>
        <v>0.22144943070438403</v>
      </c>
      <c r="BJ37" s="243">
        <f>'1.Poradie vramci sportov'!BJ37/4+'2.Body vramci sportov'!BJ37/4+'3.Body vramci krajiny'!BJ37/4+'4.Poradie vramci krajiny'!BJ37/4</f>
        <v>0.18599061412029999</v>
      </c>
      <c r="BK37" s="243">
        <f>'1.Poradie vramci sportov'!BK37/4+'2.Body vramci sportov'!BK37/4+'3.Body vramci krajiny'!BK37/4+'4.Poradie vramci krajiny'!BK37/4</f>
        <v>6.8847957224760892E-2</v>
      </c>
      <c r="BL37" s="243">
        <f>'1.Poradie vramci sportov'!BL37/4+'2.Body vramci sportov'!BL37/4+'3.Body vramci krajiny'!BL37/4+'4.Poradie vramci krajiny'!BL37/4</f>
        <v>0.56990535323851854</v>
      </c>
      <c r="BM37" s="243">
        <f>'1.Poradie vramci sportov'!BM37/4+'2.Body vramci sportov'!BM37/4+'3.Body vramci krajiny'!BM37/4+'4.Poradie vramci krajiny'!BM37/4</f>
        <v>0</v>
      </c>
      <c r="BN37" s="243">
        <f>'1.Poradie vramci sportov'!BN37/4+'2.Body vramci sportov'!BN37/4+'3.Body vramci krajiny'!BN37/4+'4.Poradie vramci krajiny'!BN37/4</f>
        <v>0.10597433724830019</v>
      </c>
      <c r="BO37" s="243">
        <f>'1.Poradie vramci sportov'!BO37/4+'2.Body vramci sportov'!BO37/4+'3.Body vramci krajiny'!BO37/4+'4.Poradie vramci krajiny'!BO37/4</f>
        <v>0.21234691798540359</v>
      </c>
      <c r="BP37" s="243">
        <f>'1.Poradie vramci sportov'!BP37/4+'2.Body vramci sportov'!BP37/4+'3.Body vramci krajiny'!BP37/4+'4.Poradie vramci krajiny'!BP37/4</f>
        <v>0.12468164370765962</v>
      </c>
      <c r="BQ37" s="243">
        <f>'1.Poradie vramci sportov'!BQ37/4+'2.Body vramci sportov'!BQ37/4+'3.Body vramci krajiny'!BQ37/4+'4.Poradie vramci krajiny'!BQ37/4</f>
        <v>0.28453605894615475</v>
      </c>
      <c r="BR37" s="243">
        <f>'1.Poradie vramci sportov'!BR37/4+'2.Body vramci sportov'!BR37/4+'3.Body vramci krajiny'!BR37/4+'4.Poradie vramci krajiny'!BR37/4</f>
        <v>6.4981362481947608E-2</v>
      </c>
      <c r="BS37" s="243">
        <f>'1.Poradie vramci sportov'!BS37/4+'2.Body vramci sportov'!BS37/4+'3.Body vramci krajiny'!BS37/4+'4.Poradie vramci krajiny'!BS37/4</f>
        <v>0.58157695027647449</v>
      </c>
      <c r="BT37" s="243">
        <f>'1.Poradie vramci sportov'!BT37/4+'2.Body vramci sportov'!BT37/4+'3.Body vramci krajiny'!BT37/4+'4.Poradie vramci krajiny'!BT37/4</f>
        <v>0</v>
      </c>
      <c r="BU37" s="243">
        <f>'1.Poradie vramci sportov'!BU37/4+'2.Body vramci sportov'!BU37/4+'3.Body vramci krajiny'!BU37/4+'4.Poradie vramci krajiny'!BU37/4</f>
        <v>0.15175735263909529</v>
      </c>
      <c r="BV37" s="243">
        <f>'1.Poradie vramci sportov'!BV37/4+'2.Body vramci sportov'!BV37/4+'3.Body vramci krajiny'!BV37/4+'4.Poradie vramci krajiny'!BV37/4</f>
        <v>0</v>
      </c>
      <c r="BW37" s="243">
        <f>'1.Poradie vramci sportov'!BW37/4+'2.Body vramci sportov'!BW37/4+'3.Body vramci krajiny'!BW37/4+'4.Poradie vramci krajiny'!BW37/4</f>
        <v>0</v>
      </c>
      <c r="BX37" s="243">
        <f>'1.Poradie vramci sportov'!BX37/4+'2.Body vramci sportov'!BX37/4+'3.Body vramci krajiny'!BX37/4+'4.Poradie vramci krajiny'!BX37/4</f>
        <v>0</v>
      </c>
      <c r="BY37" s="243">
        <f>'1.Poradie vramci sportov'!BY37/4+'2.Body vramci sportov'!BY37/4+'3.Body vramci krajiny'!BY37/4+'4.Poradie vramci krajiny'!BY37/4</f>
        <v>3.3209061397522173E-2</v>
      </c>
      <c r="BZ37" s="243">
        <f>'1.Poradie vramci sportov'!BZ37/4+'2.Body vramci sportov'!BZ37/4+'3.Body vramci krajiny'!BZ37/4+'4.Poradie vramci krajiny'!BZ37/4</f>
        <v>0.36214391369480048</v>
      </c>
      <c r="CA37" s="243">
        <f>'1.Poradie vramci sportov'!CA37/4+'2.Body vramci sportov'!CA37/4+'3.Body vramci krajiny'!CA37/4+'4.Poradie vramci krajiny'!CA37/4</f>
        <v>7.7979752307677105E-2</v>
      </c>
      <c r="CB37" s="243">
        <f>'1.Poradie vramci sportov'!CB37/4+'2.Body vramci sportov'!CB37/4+'3.Body vramci krajiny'!CB37/4+'4.Poradie vramci krajiny'!CB37/4</f>
        <v>0.21962385437386714</v>
      </c>
      <c r="CC37" s="243">
        <f>'1.Poradie vramci sportov'!CC37/4+'2.Body vramci sportov'!CC37/4+'3.Body vramci krajiny'!CC37/4+'4.Poradie vramci krajiny'!CC37/4</f>
        <v>0</v>
      </c>
      <c r="CD37" s="243">
        <f>'1.Poradie vramci sportov'!CD37/4+'2.Body vramci sportov'!CD37/4+'3.Body vramci krajiny'!CD37/4+'4.Poradie vramci krajiny'!CD37/4</f>
        <v>0.21792070129712443</v>
      </c>
      <c r="CE37" s="243">
        <f>'1.Poradie vramci sportov'!CE37/4+'2.Body vramci sportov'!CE37/4+'3.Body vramci krajiny'!CE37/4+'4.Poradie vramci krajiny'!CE37/4</f>
        <v>0.43541647889075724</v>
      </c>
      <c r="CF37" s="243">
        <f>'1.Poradie vramci sportov'!CF37/4+'2.Body vramci sportov'!CF37/4+'3.Body vramci krajiny'!CF37/4+'4.Poradie vramci krajiny'!CF37/4</f>
        <v>0.47848727340005626</v>
      </c>
      <c r="CG37" s="243">
        <f>'1.Poradie vramci sportov'!CG37/4+'2.Body vramci sportov'!CG37/4+'3.Body vramci krajiny'!CG37/4+'4.Poradie vramci krajiny'!CG37/4</f>
        <v>1</v>
      </c>
      <c r="CH37" s="243">
        <f>'1.Poradie vramci sportov'!CH37/4+'2.Body vramci sportov'!CH37/4+'3.Body vramci krajiny'!CH37/4+'4.Poradie vramci krajiny'!CH37/4</f>
        <v>0.45028248449987684</v>
      </c>
      <c r="CI37" s="243">
        <f>'1.Poradie vramci sportov'!CI37/4+'2.Body vramci sportov'!CI37/4+'3.Body vramci krajiny'!CI37/4+'4.Poradie vramci krajiny'!CI37/4</f>
        <v>0</v>
      </c>
      <c r="CJ37" s="243">
        <f>'1.Poradie vramci sportov'!CJ37/4+'2.Body vramci sportov'!CJ37/4+'3.Body vramci krajiny'!CJ37/4+'4.Poradie vramci krajiny'!CJ37/4</f>
        <v>0</v>
      </c>
      <c r="CK37" s="243">
        <f>'1.Poradie vramci sportov'!CK37/4+'2.Body vramci sportov'!CK37/4+'3.Body vramci krajiny'!CK37/4+'4.Poradie vramci krajiny'!CK37/4</f>
        <v>0</v>
      </c>
      <c r="CL37" s="243">
        <f>'1.Poradie vramci sportov'!CL37/4+'2.Body vramci sportov'!CL37/4+'3.Body vramci krajiny'!CL37/4+'4.Poradie vramci krajiny'!CL37/4</f>
        <v>0.12125510047416867</v>
      </c>
      <c r="CM37" s="243">
        <f>'1.Poradie vramci sportov'!CM37/4+'2.Body vramci sportov'!CM37/4+'3.Body vramci krajiny'!CM37/4+'4.Poradie vramci krajiny'!CM37/4</f>
        <v>0.11337564693955512</v>
      </c>
      <c r="CN37" s="243">
        <f>'1.Poradie vramci sportov'!CN37/4+'2.Body vramci sportov'!CN37/4+'3.Body vramci krajiny'!CN37/4+'4.Poradie vramci krajiny'!CN37/4</f>
        <v>0</v>
      </c>
      <c r="CO37" s="243">
        <f>'1.Poradie vramci sportov'!CO37/4+'2.Body vramci sportov'!CO37/4+'3.Body vramci krajiny'!CO37/4+'4.Poradie vramci krajiny'!CO37/4</f>
        <v>0.21067129115189581</v>
      </c>
      <c r="CP37" s="243">
        <f>'1.Poradie vramci sportov'!CP37/4+'2.Body vramci sportov'!CP37/4+'3.Body vramci krajiny'!CP37/4+'4.Poradie vramci krajiny'!CP37/4</f>
        <v>0</v>
      </c>
      <c r="CQ37" s="243">
        <f>'1.Poradie vramci sportov'!CQ37/4+'2.Body vramci sportov'!CQ37/4+'3.Body vramci krajiny'!CQ37/4+'4.Poradie vramci krajiny'!CQ37/4</f>
        <v>0</v>
      </c>
      <c r="CR37" s="243">
        <f>'1.Poradie vramci sportov'!CR37/4+'2.Body vramci sportov'!CR37/4+'3.Body vramci krajiny'!CR37/4+'4.Poradie vramci krajiny'!CR37/4</f>
        <v>0.13504776865534773</v>
      </c>
      <c r="CS37" s="243">
        <f>'1.Poradie vramci sportov'!CS37/4+'2.Body vramci sportov'!CS37/4+'3.Body vramci krajiny'!CS37/4+'4.Poradie vramci krajiny'!CS37/4</f>
        <v>0.19278543367034887</v>
      </c>
      <c r="CT37" s="243">
        <f>'1.Poradie vramci sportov'!CT37/4+'2.Body vramci sportov'!CT37/4+'3.Body vramci krajiny'!CT37/4+'4.Poradie vramci krajiny'!CT37/4</f>
        <v>0.38702150700371074</v>
      </c>
      <c r="CU37" s="243">
        <f>'1.Poradie vramci sportov'!CU37/4+'2.Body vramci sportov'!CU37/4+'3.Body vramci krajiny'!CU37/4+'4.Poradie vramci krajiny'!CU37/4</f>
        <v>0</v>
      </c>
      <c r="CV37" s="243">
        <f>'1.Poradie vramci sportov'!CV37/4+'2.Body vramci sportov'!CV37/4+'3.Body vramci krajiny'!CV37/4+'4.Poradie vramci krajiny'!CV37/4</f>
        <v>0</v>
      </c>
      <c r="CW37" s="243">
        <f>'1.Poradie vramci sportov'!CW37/4+'2.Body vramci sportov'!CW37/4+'3.Body vramci krajiny'!CW37/4+'4.Poradie vramci krajiny'!CW37/4</f>
        <v>0.27369368686607759</v>
      </c>
      <c r="CX37" s="243">
        <f>'1.Poradie vramci sportov'!CX37/4+'2.Body vramci sportov'!CX37/4+'3.Body vramci krajiny'!CX37/4+'4.Poradie vramci krajiny'!CX37/4</f>
        <v>0</v>
      </c>
      <c r="CY37" s="243">
        <f>'1.Poradie vramci sportov'!CY37/4+'2.Body vramci sportov'!CY37/4+'3.Body vramci krajiny'!CY37/4+'4.Poradie vramci krajiny'!CY37/4</f>
        <v>0.17399637797048359</v>
      </c>
      <c r="CZ37" s="243">
        <f>'1.Poradie vramci sportov'!CZ37/4+'2.Body vramci sportov'!CZ37/4+'3.Body vramci krajiny'!CZ37/4+'4.Poradie vramci krajiny'!CZ37/4</f>
        <v>0.19233587904437299</v>
      </c>
      <c r="DA37" s="243">
        <f>'1.Poradie vramci sportov'!DA37/4+'2.Body vramci sportov'!DA37/4+'3.Body vramci krajiny'!DA37/4+'4.Poradie vramci krajiny'!DA37/4</f>
        <v>0.15380695001074551</v>
      </c>
      <c r="DB37" s="243">
        <f>'1.Poradie vramci sportov'!DB37/4+'2.Body vramci sportov'!DB37/4+'3.Body vramci krajiny'!DB37/4+'4.Poradie vramci krajiny'!DB37/4</f>
        <v>0.23640384921634003</v>
      </c>
      <c r="DC37" s="243">
        <f>'1.Poradie vramci sportov'!DC37/4+'2.Body vramci sportov'!DC37/4+'3.Body vramci krajiny'!DC37/4+'4.Poradie vramci krajiny'!DC37/4</f>
        <v>0</v>
      </c>
      <c r="DD37" s="243">
        <f>'1.Poradie vramci sportov'!DD37/4+'2.Body vramci sportov'!DD37/4+'3.Body vramci krajiny'!DD37/4+'4.Poradie vramci krajiny'!DD37/4</f>
        <v>0.19590779089655347</v>
      </c>
      <c r="DE37" s="243">
        <f>'1.Poradie vramci sportov'!DE37/4+'2.Body vramci sportov'!DE37/4+'3.Body vramci krajiny'!DE37/4+'4.Poradie vramci krajiny'!DE37/4</f>
        <v>0.1497524369184792</v>
      </c>
      <c r="DF37" s="243">
        <f>'1.Poradie vramci sportov'!DF37/4+'2.Body vramci sportov'!DF37/4+'3.Body vramci krajiny'!DF37/4+'4.Poradie vramci krajiny'!DF37/4</f>
        <v>0.40581605332883636</v>
      </c>
      <c r="DG37" s="243">
        <f>'1.Poradie vramci sportov'!DG37/4+'2.Body vramci sportov'!DG37/4+'3.Body vramci krajiny'!DG37/4+'4.Poradie vramci krajiny'!DG37/4</f>
        <v>0.17439192750346139</v>
      </c>
      <c r="DH37" s="243">
        <f>'1.Poradie vramci sportov'!DH37/4+'2.Body vramci sportov'!DH37/4+'3.Body vramci krajiny'!DH37/4+'4.Poradie vramci krajiny'!DH37/4</f>
        <v>0.14434662194869671</v>
      </c>
      <c r="DI37" s="243">
        <f>'1.Poradie vramci sportov'!DI37/4+'2.Body vramci sportov'!DI37/4+'3.Body vramci krajiny'!DI37/4+'4.Poradie vramci krajiny'!DI37/4</f>
        <v>0.11422347803970864</v>
      </c>
      <c r="DJ37" s="417"/>
      <c r="DK37" s="418">
        <f t="shared" si="0"/>
        <v>18.716378254752193</v>
      </c>
    </row>
    <row r="38" spans="1:115" ht="14.25" customHeight="1" x14ac:dyDescent="0.25">
      <c r="A38" s="239" t="s">
        <v>40</v>
      </c>
      <c r="B38" s="243">
        <f>'1.Poradie vramci sportov'!B38/4+'2.Body vramci sportov'!B38/4+'3.Body vramci krajiny'!B38/4+'4.Poradie vramci krajiny'!B38/4</f>
        <v>0.29180751972553193</v>
      </c>
      <c r="C38" s="243">
        <f>'1.Poradie vramci sportov'!C38/4+'2.Body vramci sportov'!C38/4+'3.Body vramci krajiny'!C38/4+'4.Poradie vramci krajiny'!C38/4</f>
        <v>0.16920222572155319</v>
      </c>
      <c r="D38" s="243">
        <f>'1.Poradie vramci sportov'!D38/4+'2.Body vramci sportov'!D38/4+'3.Body vramci krajiny'!D38/4+'4.Poradie vramci krajiny'!D38/4</f>
        <v>0.28800049947926482</v>
      </c>
      <c r="E38" s="243">
        <f>'1.Poradie vramci sportov'!E38/4+'2.Body vramci sportov'!E38/4+'3.Body vramci krajiny'!E38/4+'4.Poradie vramci krajiny'!E38/4</f>
        <v>0.2370034785309563</v>
      </c>
      <c r="F38" s="243">
        <f>'1.Poradie vramci sportov'!F38/4+'2.Body vramci sportov'!F38/4+'3.Body vramci krajiny'!F38/4+'4.Poradie vramci krajiny'!F38/4</f>
        <v>0</v>
      </c>
      <c r="G38" s="243">
        <f>'1.Poradie vramci sportov'!G38/4+'2.Body vramci sportov'!G38/4+'3.Body vramci krajiny'!G38/4+'4.Poradie vramci krajiny'!G38/4</f>
        <v>0.32329101174597374</v>
      </c>
      <c r="H38" s="243">
        <f>'1.Poradie vramci sportov'!H38/4+'2.Body vramci sportov'!H38/4+'3.Body vramci krajiny'!H38/4+'4.Poradie vramci krajiny'!H38/4</f>
        <v>0</v>
      </c>
      <c r="I38" s="243">
        <f>'1.Poradie vramci sportov'!I38/4+'2.Body vramci sportov'!I38/4+'3.Body vramci krajiny'!I38/4+'4.Poradie vramci krajiny'!I38/4</f>
        <v>0.23825866803663451</v>
      </c>
      <c r="J38" s="243">
        <f>'1.Poradie vramci sportov'!J38/4+'2.Body vramci sportov'!J38/4+'3.Body vramci krajiny'!J38/4+'4.Poradie vramci krajiny'!J38/4</f>
        <v>0.24529120284141975</v>
      </c>
      <c r="K38" s="243">
        <f>'1.Poradie vramci sportov'!K38/4+'2.Body vramci sportov'!K38/4+'3.Body vramci krajiny'!K38/4+'4.Poradie vramci krajiny'!K38/4</f>
        <v>0</v>
      </c>
      <c r="L38" s="243">
        <f>'1.Poradie vramci sportov'!L38/4+'2.Body vramci sportov'!L38/4+'3.Body vramci krajiny'!L38/4+'4.Poradie vramci krajiny'!L38/4</f>
        <v>0.18464216225800278</v>
      </c>
      <c r="M38" s="243">
        <f>'1.Poradie vramci sportov'!M38/4+'2.Body vramci sportov'!M38/4+'3.Body vramci krajiny'!M38/4+'4.Poradie vramci krajiny'!M38/4</f>
        <v>0.41737027502054086</v>
      </c>
      <c r="N38" s="243">
        <f>'1.Poradie vramci sportov'!N38/4+'2.Body vramci sportov'!N38/4+'3.Body vramci krajiny'!N38/4+'4.Poradie vramci krajiny'!N38/4</f>
        <v>0.20234682177685931</v>
      </c>
      <c r="O38" s="243">
        <f>'1.Poradie vramci sportov'!O38/4+'2.Body vramci sportov'!O38/4+'3.Body vramci krajiny'!O38/4+'4.Poradie vramci krajiny'!O38/4</f>
        <v>0.29573951938534249</v>
      </c>
      <c r="P38" s="243">
        <f>'1.Poradie vramci sportov'!P38/4+'2.Body vramci sportov'!P38/4+'3.Body vramci krajiny'!P38/4+'4.Poradie vramci krajiny'!P38/4</f>
        <v>0.55908999225476252</v>
      </c>
      <c r="Q38" s="243">
        <f>'1.Poradie vramci sportov'!Q38/4+'2.Body vramci sportov'!Q38/4+'3.Body vramci krajiny'!Q38/4+'4.Poradie vramci krajiny'!Q38/4</f>
        <v>0.27090592001810071</v>
      </c>
      <c r="R38" s="243">
        <f>'1.Poradie vramci sportov'!R38/4+'2.Body vramci sportov'!R38/4+'3.Body vramci krajiny'!R38/4+'4.Poradie vramci krajiny'!R38/4</f>
        <v>0.23429167524424535</v>
      </c>
      <c r="S38" s="243">
        <f>'1.Poradie vramci sportov'!S38/4+'2.Body vramci sportov'!S38/4+'3.Body vramci krajiny'!S38/4+'4.Poradie vramci krajiny'!S38/4</f>
        <v>0.17194226497821546</v>
      </c>
      <c r="T38" s="243">
        <f>'1.Poradie vramci sportov'!T38/4+'2.Body vramci sportov'!T38/4+'3.Body vramci krajiny'!T38/4+'4.Poradie vramci krajiny'!T38/4</f>
        <v>0.11076228776150122</v>
      </c>
      <c r="U38" s="243">
        <f>'1.Poradie vramci sportov'!U38/4+'2.Body vramci sportov'!U38/4+'3.Body vramci krajiny'!U38/4+'4.Poradie vramci krajiny'!U38/4</f>
        <v>0.30565650428967989</v>
      </c>
      <c r="V38" s="243">
        <f>'1.Poradie vramci sportov'!V38/4+'2.Body vramci sportov'!V38/4+'3.Body vramci krajiny'!V38/4+'4.Poradie vramci krajiny'!V38/4</f>
        <v>0.43666488129022485</v>
      </c>
      <c r="W38" s="243">
        <f>'1.Poradie vramci sportov'!W38/4+'2.Body vramci sportov'!W38/4+'3.Body vramci krajiny'!W38/4+'4.Poradie vramci krajiny'!W38/4</f>
        <v>0.73976502234773944</v>
      </c>
      <c r="X38" s="243">
        <f>'1.Poradie vramci sportov'!X38/4+'2.Body vramci sportov'!X38/4+'3.Body vramci krajiny'!X38/4+'4.Poradie vramci krajiny'!X38/4</f>
        <v>0.61532282796802917</v>
      </c>
      <c r="Y38" s="243">
        <f>'1.Poradie vramci sportov'!Y38/4+'2.Body vramci sportov'!Y38/4+'3.Body vramci krajiny'!Y38/4+'4.Poradie vramci krajiny'!Y38/4</f>
        <v>0.64070990587242649</v>
      </c>
      <c r="Z38" s="243">
        <f>'1.Poradie vramci sportov'!Z38/4+'2.Body vramci sportov'!Z38/4+'3.Body vramci krajiny'!Z38/4+'4.Poradie vramci krajiny'!Z38/4</f>
        <v>0</v>
      </c>
      <c r="AA38" s="243">
        <f>'1.Poradie vramci sportov'!AA38/4+'2.Body vramci sportov'!AA38/4+'3.Body vramci krajiny'!AA38/4+'4.Poradie vramci krajiny'!AA38/4</f>
        <v>0.33986154746967884</v>
      </c>
      <c r="AB38" s="243">
        <f>'1.Poradie vramci sportov'!AB38/4+'2.Body vramci sportov'!AB38/4+'3.Body vramci krajiny'!AB38/4+'4.Poradie vramci krajiny'!AB38/4</f>
        <v>0.22030864880421314</v>
      </c>
      <c r="AC38" s="243">
        <f>'1.Poradie vramci sportov'!AC38/4+'2.Body vramci sportov'!AC38/4+'3.Body vramci krajiny'!AC38/4+'4.Poradie vramci krajiny'!AC38/4</f>
        <v>0.3185004879130709</v>
      </c>
      <c r="AD38" s="243">
        <f>'1.Poradie vramci sportov'!AD38/4+'2.Body vramci sportov'!AD38/4+'3.Body vramci krajiny'!AD38/4+'4.Poradie vramci krajiny'!AD38/4</f>
        <v>0.23187615210964693</v>
      </c>
      <c r="AE38" s="243">
        <f>'1.Poradie vramci sportov'!AE38/4+'2.Body vramci sportov'!AE38/4+'3.Body vramci krajiny'!AE38/4+'4.Poradie vramci krajiny'!AE38/4</f>
        <v>0.26899113562056021</v>
      </c>
      <c r="AF38" s="243">
        <f>'1.Poradie vramci sportov'!AF38/4+'2.Body vramci sportov'!AF38/4+'3.Body vramci krajiny'!AF38/4+'4.Poradie vramci krajiny'!AF38/4</f>
        <v>0</v>
      </c>
      <c r="AG38" s="243">
        <f>'1.Poradie vramci sportov'!AG38/4+'2.Body vramci sportov'!AG38/4+'3.Body vramci krajiny'!AG38/4+'4.Poradie vramci krajiny'!AG38/4</f>
        <v>0</v>
      </c>
      <c r="AH38" s="243">
        <f>'1.Poradie vramci sportov'!AH38/4+'2.Body vramci sportov'!AH38/4+'3.Body vramci krajiny'!AH38/4+'4.Poradie vramci krajiny'!AH38/4</f>
        <v>0.42372799417668278</v>
      </c>
      <c r="AI38" s="243">
        <f>'1.Poradie vramci sportov'!AI38/4+'2.Body vramci sportov'!AI38/4+'3.Body vramci krajiny'!AI38/4+'4.Poradie vramci krajiny'!AI38/4</f>
        <v>0.27342032494720997</v>
      </c>
      <c r="AJ38" s="243">
        <f>'1.Poradie vramci sportov'!AJ38/4+'2.Body vramci sportov'!AJ38/4+'3.Body vramci krajiny'!AJ38/4+'4.Poradie vramci krajiny'!AJ38/4</f>
        <v>0.30057449490074573</v>
      </c>
      <c r="AK38" s="243">
        <f>'1.Poradie vramci sportov'!AK38/4+'2.Body vramci sportov'!AK38/4+'3.Body vramci krajiny'!AK38/4+'4.Poradie vramci krajiny'!AK38/4</f>
        <v>0.31771412493635548</v>
      </c>
      <c r="AL38" s="243">
        <f>'1.Poradie vramci sportov'!AL38/4+'2.Body vramci sportov'!AL38/4+'3.Body vramci krajiny'!AL38/4+'4.Poradie vramci krajiny'!AL38/4</f>
        <v>0.31521071672419915</v>
      </c>
      <c r="AM38" s="243">
        <f>'1.Poradie vramci sportov'!AM38/4+'2.Body vramci sportov'!AM38/4+'3.Body vramci krajiny'!AM38/4+'4.Poradie vramci krajiny'!AM38/4</f>
        <v>0.32236993810602266</v>
      </c>
      <c r="AN38" s="243">
        <f>'1.Poradie vramci sportov'!AN38/4+'2.Body vramci sportov'!AN38/4+'3.Body vramci krajiny'!AN38/4+'4.Poradie vramci krajiny'!AN38/4</f>
        <v>0.33093025179839686</v>
      </c>
      <c r="AO38" s="243">
        <f>'1.Poradie vramci sportov'!AO38/4+'2.Body vramci sportov'!AO38/4+'3.Body vramci krajiny'!AO38/4+'4.Poradie vramci krajiny'!AO38/4</f>
        <v>0.20502847159252355</v>
      </c>
      <c r="AP38" s="243">
        <f>'1.Poradie vramci sportov'!AP38/4+'2.Body vramci sportov'!AP38/4+'3.Body vramci krajiny'!AP38/4+'4.Poradie vramci krajiny'!AP38/4</f>
        <v>0.44228687834368641</v>
      </c>
      <c r="AQ38" s="243">
        <f>'1.Poradie vramci sportov'!AQ38/4+'2.Body vramci sportov'!AQ38/4+'3.Body vramci krajiny'!AQ38/4+'4.Poradie vramci krajiny'!AQ38/4</f>
        <v>0</v>
      </c>
      <c r="AR38" s="243">
        <f>'1.Poradie vramci sportov'!AR38/4+'2.Body vramci sportov'!AR38/4+'3.Body vramci krajiny'!AR38/4+'4.Poradie vramci krajiny'!AR38/4</f>
        <v>0.25544458326509362</v>
      </c>
      <c r="AS38" s="243">
        <f>'1.Poradie vramci sportov'!AS38/4+'2.Body vramci sportov'!AS38/4+'3.Body vramci krajiny'!AS38/4+'4.Poradie vramci krajiny'!AS38/4</f>
        <v>0.18027947878531511</v>
      </c>
      <c r="AT38" s="243">
        <f>'1.Poradie vramci sportov'!AT38/4+'2.Body vramci sportov'!AT38/4+'3.Body vramci krajiny'!AT38/4+'4.Poradie vramci krajiny'!AT38/4</f>
        <v>0.21799064995464337</v>
      </c>
      <c r="AU38" s="243">
        <f>'1.Poradie vramci sportov'!AU38/4+'2.Body vramci sportov'!AU38/4+'3.Body vramci krajiny'!AU38/4+'4.Poradie vramci krajiny'!AU38/4</f>
        <v>0.32777897573694609</v>
      </c>
      <c r="AV38" s="243">
        <f>'1.Poradie vramci sportov'!AV38/4+'2.Body vramci sportov'!AV38/4+'3.Body vramci krajiny'!AV38/4+'4.Poradie vramci krajiny'!AV38/4</f>
        <v>0</v>
      </c>
      <c r="AW38" s="243">
        <f>'1.Poradie vramci sportov'!AW38/4+'2.Body vramci sportov'!AW38/4+'3.Body vramci krajiny'!AW38/4+'4.Poradie vramci krajiny'!AW38/4</f>
        <v>5.1374492388516685E-2</v>
      </c>
      <c r="AX38" s="243">
        <f>'1.Poradie vramci sportov'!AX38/4+'2.Body vramci sportov'!AX38/4+'3.Body vramci krajiny'!AX38/4+'4.Poradie vramci krajiny'!AX38/4</f>
        <v>0.3360169953634442</v>
      </c>
      <c r="AY38" s="243">
        <f>'1.Poradie vramci sportov'!AY38/4+'2.Body vramci sportov'!AY38/4+'3.Body vramci krajiny'!AY38/4+'4.Poradie vramci krajiny'!AY38/4</f>
        <v>0.22183616998024847</v>
      </c>
      <c r="AZ38" s="243">
        <f>'1.Poradie vramci sportov'!AZ38/4+'2.Body vramci sportov'!AZ38/4+'3.Body vramci krajiny'!AZ38/4+'4.Poradie vramci krajiny'!AZ38/4</f>
        <v>0.20623838845894193</v>
      </c>
      <c r="BA38" s="243">
        <f>'1.Poradie vramci sportov'!BA38/4+'2.Body vramci sportov'!BA38/4+'3.Body vramci krajiny'!BA38/4+'4.Poradie vramci krajiny'!BA38/4</f>
        <v>0.27579549828020977</v>
      </c>
      <c r="BB38" s="243">
        <f>'1.Poradie vramci sportov'!BB38/4+'2.Body vramci sportov'!BB38/4+'3.Body vramci krajiny'!BB38/4+'4.Poradie vramci krajiny'!BB38/4</f>
        <v>0.48184694920516002</v>
      </c>
      <c r="BC38" s="243">
        <f>'1.Poradie vramci sportov'!BC38/4+'2.Body vramci sportov'!BC38/4+'3.Body vramci krajiny'!BC38/4+'4.Poradie vramci krajiny'!BC38/4</f>
        <v>0</v>
      </c>
      <c r="BD38" s="243">
        <f>'1.Poradie vramci sportov'!BD38/4+'2.Body vramci sportov'!BD38/4+'3.Body vramci krajiny'!BD38/4+'4.Poradie vramci krajiny'!BD38/4</f>
        <v>0.19880174678288559</v>
      </c>
      <c r="BE38" s="243">
        <f>'1.Poradie vramci sportov'!BE38/4+'2.Body vramci sportov'!BE38/4+'3.Body vramci krajiny'!BE38/4+'4.Poradie vramci krajiny'!BE38/4</f>
        <v>0.2223743642353404</v>
      </c>
      <c r="BF38" s="243">
        <f>'1.Poradie vramci sportov'!BF38/4+'2.Body vramci sportov'!BF38/4+'3.Body vramci krajiny'!BF38/4+'4.Poradie vramci krajiny'!BF38/4</f>
        <v>0.37798028105100312</v>
      </c>
      <c r="BG38" s="243">
        <f>'1.Poradie vramci sportov'!BG38/4+'2.Body vramci sportov'!BG38/4+'3.Body vramci krajiny'!BG38/4+'4.Poradie vramci krajiny'!BG38/4</f>
        <v>0.31321741037624878</v>
      </c>
      <c r="BH38" s="243">
        <f>'1.Poradie vramci sportov'!BH38/4+'2.Body vramci sportov'!BH38/4+'3.Body vramci krajiny'!BH38/4+'4.Poradie vramci krajiny'!BH38/4</f>
        <v>0.25887753170360839</v>
      </c>
      <c r="BI38" s="243">
        <f>'1.Poradie vramci sportov'!BI38/4+'2.Body vramci sportov'!BI38/4+'3.Body vramci krajiny'!BI38/4+'4.Poradie vramci krajiny'!BI38/4</f>
        <v>0.28512252177158542</v>
      </c>
      <c r="BJ38" s="243">
        <f>'1.Poradie vramci sportov'!BJ38/4+'2.Body vramci sportov'!BJ38/4+'3.Body vramci krajiny'!BJ38/4+'4.Poradie vramci krajiny'!BJ38/4</f>
        <v>0.11613425584922218</v>
      </c>
      <c r="BK38" s="243">
        <f>'1.Poradie vramci sportov'!BK38/4+'2.Body vramci sportov'!BK38/4+'3.Body vramci krajiny'!BK38/4+'4.Poradie vramci krajiny'!BK38/4</f>
        <v>0</v>
      </c>
      <c r="BL38" s="243">
        <f>'1.Poradie vramci sportov'!BL38/4+'2.Body vramci sportov'!BL38/4+'3.Body vramci krajiny'!BL38/4+'4.Poradie vramci krajiny'!BL38/4</f>
        <v>0.2708087253731043</v>
      </c>
      <c r="BM38" s="243">
        <f>'1.Poradie vramci sportov'!BM38/4+'2.Body vramci sportov'!BM38/4+'3.Body vramci krajiny'!BM38/4+'4.Poradie vramci krajiny'!BM38/4</f>
        <v>0.30324846938525452</v>
      </c>
      <c r="BN38" s="243">
        <f>'1.Poradie vramci sportov'!BN38/4+'2.Body vramci sportov'!BN38/4+'3.Body vramci krajiny'!BN38/4+'4.Poradie vramci krajiny'!BN38/4</f>
        <v>0.17669246129391908</v>
      </c>
      <c r="BO38" s="243">
        <f>'1.Poradie vramci sportov'!BO38/4+'2.Body vramci sportov'!BO38/4+'3.Body vramci krajiny'!BO38/4+'4.Poradie vramci krajiny'!BO38/4</f>
        <v>0.43336981441218236</v>
      </c>
      <c r="BP38" s="243">
        <f>'1.Poradie vramci sportov'!BP38/4+'2.Body vramci sportov'!BP38/4+'3.Body vramci krajiny'!BP38/4+'4.Poradie vramci krajiny'!BP38/4</f>
        <v>0.28346577336197892</v>
      </c>
      <c r="BQ38" s="243">
        <f>'1.Poradie vramci sportov'!BQ38/4+'2.Body vramci sportov'!BQ38/4+'3.Body vramci krajiny'!BQ38/4+'4.Poradie vramci krajiny'!BQ38/4</f>
        <v>0.13768593347788391</v>
      </c>
      <c r="BR38" s="243">
        <f>'1.Poradie vramci sportov'!BR38/4+'2.Body vramci sportov'!BR38/4+'3.Body vramci krajiny'!BR38/4+'4.Poradie vramci krajiny'!BR38/4</f>
        <v>0.25347297175907041</v>
      </c>
      <c r="BS38" s="243">
        <f>'1.Poradie vramci sportov'!BS38/4+'2.Body vramci sportov'!BS38/4+'3.Body vramci krajiny'!BS38/4+'4.Poradie vramci krajiny'!BS38/4</f>
        <v>0</v>
      </c>
      <c r="BT38" s="243">
        <f>'1.Poradie vramci sportov'!BT38/4+'2.Body vramci sportov'!BT38/4+'3.Body vramci krajiny'!BT38/4+'4.Poradie vramci krajiny'!BT38/4</f>
        <v>0.47385247085483251</v>
      </c>
      <c r="BU38" s="243">
        <f>'1.Poradie vramci sportov'!BU38/4+'2.Body vramci sportov'!BU38/4+'3.Body vramci krajiny'!BU38/4+'4.Poradie vramci krajiny'!BU38/4</f>
        <v>0.25395593324474636</v>
      </c>
      <c r="BV38" s="243">
        <f>'1.Poradie vramci sportov'!BV38/4+'2.Body vramci sportov'!BV38/4+'3.Body vramci krajiny'!BV38/4+'4.Poradie vramci krajiny'!BV38/4</f>
        <v>0</v>
      </c>
      <c r="BW38" s="243">
        <f>'1.Poradie vramci sportov'!BW38/4+'2.Body vramci sportov'!BW38/4+'3.Body vramci krajiny'!BW38/4+'4.Poradie vramci krajiny'!BW38/4</f>
        <v>0</v>
      </c>
      <c r="BX38" s="243">
        <f>'1.Poradie vramci sportov'!BX38/4+'2.Body vramci sportov'!BX38/4+'3.Body vramci krajiny'!BX38/4+'4.Poradie vramci krajiny'!BX38/4</f>
        <v>0</v>
      </c>
      <c r="BY38" s="243">
        <f>'1.Poradie vramci sportov'!BY38/4+'2.Body vramci sportov'!BY38/4+'3.Body vramci krajiny'!BY38/4+'4.Poradie vramci krajiny'!BY38/4</f>
        <v>0.36723024026225987</v>
      </c>
      <c r="BZ38" s="243">
        <f>'1.Poradie vramci sportov'!BZ38/4+'2.Body vramci sportov'!BZ38/4+'3.Body vramci krajiny'!BZ38/4+'4.Poradie vramci krajiny'!BZ38/4</f>
        <v>0.15653052358420502</v>
      </c>
      <c r="CA38" s="243">
        <f>'1.Poradie vramci sportov'!CA38/4+'2.Body vramci sportov'!CA38/4+'3.Body vramci krajiny'!CA38/4+'4.Poradie vramci krajiny'!CA38/4</f>
        <v>0.22543569820078554</v>
      </c>
      <c r="CB38" s="243">
        <f>'1.Poradie vramci sportov'!CB38/4+'2.Body vramci sportov'!CB38/4+'3.Body vramci krajiny'!CB38/4+'4.Poradie vramci krajiny'!CB38/4</f>
        <v>0.28188092401485493</v>
      </c>
      <c r="CC38" s="243">
        <f>'1.Poradie vramci sportov'!CC38/4+'2.Body vramci sportov'!CC38/4+'3.Body vramci krajiny'!CC38/4+'4.Poradie vramci krajiny'!CC38/4</f>
        <v>0</v>
      </c>
      <c r="CD38" s="243">
        <f>'1.Poradie vramci sportov'!CD38/4+'2.Body vramci sportov'!CD38/4+'3.Body vramci krajiny'!CD38/4+'4.Poradie vramci krajiny'!CD38/4</f>
        <v>0.13622459036843435</v>
      </c>
      <c r="CE38" s="243">
        <f>'1.Poradie vramci sportov'!CE38/4+'2.Body vramci sportov'!CE38/4+'3.Body vramci krajiny'!CE38/4+'4.Poradie vramci krajiny'!CE38/4</f>
        <v>0.33930836503363476</v>
      </c>
      <c r="CF38" s="243">
        <f>'1.Poradie vramci sportov'!CF38/4+'2.Body vramci sportov'!CF38/4+'3.Body vramci krajiny'!CF38/4+'4.Poradie vramci krajiny'!CF38/4</f>
        <v>0.19791165864602017</v>
      </c>
      <c r="CG38" s="243">
        <f>'1.Poradie vramci sportov'!CG38/4+'2.Body vramci sportov'!CG38/4+'3.Body vramci krajiny'!CG38/4+'4.Poradie vramci krajiny'!CG38/4</f>
        <v>0.20968651632003688</v>
      </c>
      <c r="CH38" s="243">
        <f>'1.Poradie vramci sportov'!CH38/4+'2.Body vramci sportov'!CH38/4+'3.Body vramci krajiny'!CH38/4+'4.Poradie vramci krajiny'!CH38/4</f>
        <v>0.28689471926229881</v>
      </c>
      <c r="CI38" s="243">
        <f>'1.Poradie vramci sportov'!CI38/4+'2.Body vramci sportov'!CI38/4+'3.Body vramci krajiny'!CI38/4+'4.Poradie vramci krajiny'!CI38/4</f>
        <v>3.3567274128563654E-2</v>
      </c>
      <c r="CJ38" s="243">
        <f>'1.Poradie vramci sportov'!CJ38/4+'2.Body vramci sportov'!CJ38/4+'3.Body vramci krajiny'!CJ38/4+'4.Poradie vramci krajiny'!CJ38/4</f>
        <v>5.3195928829560202E-2</v>
      </c>
      <c r="CK38" s="243">
        <f>'1.Poradie vramci sportov'!CK38/4+'2.Body vramci sportov'!CK38/4+'3.Body vramci krajiny'!CK38/4+'4.Poradie vramci krajiny'!CK38/4</f>
        <v>0</v>
      </c>
      <c r="CL38" s="243">
        <f>'1.Poradie vramci sportov'!CL38/4+'2.Body vramci sportov'!CL38/4+'3.Body vramci krajiny'!CL38/4+'4.Poradie vramci krajiny'!CL38/4</f>
        <v>0.28536797683066278</v>
      </c>
      <c r="CM38" s="243">
        <f>'1.Poradie vramci sportov'!CM38/4+'2.Body vramci sportov'!CM38/4+'3.Body vramci krajiny'!CM38/4+'4.Poradie vramci krajiny'!CM38/4</f>
        <v>0.25040550343525719</v>
      </c>
      <c r="CN38" s="243">
        <f>'1.Poradie vramci sportov'!CN38/4+'2.Body vramci sportov'!CN38/4+'3.Body vramci krajiny'!CN38/4+'4.Poradie vramci krajiny'!CN38/4</f>
        <v>0.16229534852858629</v>
      </c>
      <c r="CO38" s="243">
        <f>'1.Poradie vramci sportov'!CO38/4+'2.Body vramci sportov'!CO38/4+'3.Body vramci krajiny'!CO38/4+'4.Poradie vramci krajiny'!CO38/4</f>
        <v>0.31631694483792766</v>
      </c>
      <c r="CP38" s="243">
        <f>'1.Poradie vramci sportov'!CP38/4+'2.Body vramci sportov'!CP38/4+'3.Body vramci krajiny'!CP38/4+'4.Poradie vramci krajiny'!CP38/4</f>
        <v>0.4623819217634938</v>
      </c>
      <c r="CQ38" s="243">
        <f>'1.Poradie vramci sportov'!CQ38/4+'2.Body vramci sportov'!CQ38/4+'3.Body vramci krajiny'!CQ38/4+'4.Poradie vramci krajiny'!CQ38/4</f>
        <v>0.1082878035343854</v>
      </c>
      <c r="CR38" s="243">
        <f>'1.Poradie vramci sportov'!CR38/4+'2.Body vramci sportov'!CR38/4+'3.Body vramci krajiny'!CR38/4+'4.Poradie vramci krajiny'!CR38/4</f>
        <v>0.32777066426254681</v>
      </c>
      <c r="CS38" s="243">
        <f>'1.Poradie vramci sportov'!CS38/4+'2.Body vramci sportov'!CS38/4+'3.Body vramci krajiny'!CS38/4+'4.Poradie vramci krajiny'!CS38/4</f>
        <v>0.26863275907908829</v>
      </c>
      <c r="CT38" s="243">
        <f>'1.Poradie vramci sportov'!CT38/4+'2.Body vramci sportov'!CT38/4+'3.Body vramci krajiny'!CT38/4+'4.Poradie vramci krajiny'!CT38/4</f>
        <v>0.16058306253734156</v>
      </c>
      <c r="CU38" s="243">
        <f>'1.Poradie vramci sportov'!CU38/4+'2.Body vramci sportov'!CU38/4+'3.Body vramci krajiny'!CU38/4+'4.Poradie vramci krajiny'!CU38/4</f>
        <v>0.61292459989079906</v>
      </c>
      <c r="CV38" s="243">
        <f>'1.Poradie vramci sportov'!CV38/4+'2.Body vramci sportov'!CV38/4+'3.Body vramci krajiny'!CV38/4+'4.Poradie vramci krajiny'!CV38/4</f>
        <v>0.22306354202751613</v>
      </c>
      <c r="CW38" s="243">
        <f>'1.Poradie vramci sportov'!CW38/4+'2.Body vramci sportov'!CW38/4+'3.Body vramci krajiny'!CW38/4+'4.Poradie vramci krajiny'!CW38/4</f>
        <v>0.1018728207358443</v>
      </c>
      <c r="CX38" s="243">
        <f>'1.Poradie vramci sportov'!CX38/4+'2.Body vramci sportov'!CX38/4+'3.Body vramci krajiny'!CX38/4+'4.Poradie vramci krajiny'!CX38/4</f>
        <v>0.28123917166888918</v>
      </c>
      <c r="CY38" s="243">
        <f>'1.Poradie vramci sportov'!CY38/4+'2.Body vramci sportov'!CY38/4+'3.Body vramci krajiny'!CY38/4+'4.Poradie vramci krajiny'!CY38/4</f>
        <v>0.29390969177027587</v>
      </c>
      <c r="CZ38" s="243">
        <f>'1.Poradie vramci sportov'!CZ38/4+'2.Body vramci sportov'!CZ38/4+'3.Body vramci krajiny'!CZ38/4+'4.Poradie vramci krajiny'!CZ38/4</f>
        <v>0.22665453374637465</v>
      </c>
      <c r="DA38" s="243">
        <f>'1.Poradie vramci sportov'!DA38/4+'2.Body vramci sportov'!DA38/4+'3.Body vramci krajiny'!DA38/4+'4.Poradie vramci krajiny'!DA38/4</f>
        <v>0.3160028375715262</v>
      </c>
      <c r="DB38" s="243">
        <f>'1.Poradie vramci sportov'!DB38/4+'2.Body vramci sportov'!DB38/4+'3.Body vramci krajiny'!DB38/4+'4.Poradie vramci krajiny'!DB38/4</f>
        <v>0.22744118371732189</v>
      </c>
      <c r="DC38" s="243">
        <f>'1.Poradie vramci sportov'!DC38/4+'2.Body vramci sportov'!DC38/4+'3.Body vramci krajiny'!DC38/4+'4.Poradie vramci krajiny'!DC38/4</f>
        <v>0</v>
      </c>
      <c r="DD38" s="243">
        <f>'1.Poradie vramci sportov'!DD38/4+'2.Body vramci sportov'!DD38/4+'3.Body vramci krajiny'!DD38/4+'4.Poradie vramci krajiny'!DD38/4</f>
        <v>0.22325457166255869</v>
      </c>
      <c r="DE38" s="243">
        <f>'1.Poradie vramci sportov'!DE38/4+'2.Body vramci sportov'!DE38/4+'3.Body vramci krajiny'!DE38/4+'4.Poradie vramci krajiny'!DE38/4</f>
        <v>0.69082667047401491</v>
      </c>
      <c r="DF38" s="243">
        <f>'1.Poradie vramci sportov'!DF38/4+'2.Body vramci sportov'!DF38/4+'3.Body vramci krajiny'!DF38/4+'4.Poradie vramci krajiny'!DF38/4</f>
        <v>0</v>
      </c>
      <c r="DG38" s="243">
        <f>'1.Poradie vramci sportov'!DG38/4+'2.Body vramci sportov'!DG38/4+'3.Body vramci krajiny'!DG38/4+'4.Poradie vramci krajiny'!DG38/4</f>
        <v>0.20150440680688</v>
      </c>
      <c r="DH38" s="243">
        <f>'1.Poradie vramci sportov'!DH38/4+'2.Body vramci sportov'!DH38/4+'3.Body vramci krajiny'!DH38/4+'4.Poradie vramci krajiny'!DH38/4</f>
        <v>0.29349369803320635</v>
      </c>
      <c r="DI38" s="243">
        <f>'1.Poradie vramci sportov'!DI38/4+'2.Body vramci sportov'!DI38/4+'3.Body vramci krajiny'!DI38/4+'4.Poradie vramci krajiny'!DI38/4</f>
        <v>0.17291659102547108</v>
      </c>
      <c r="DJ38" s="417"/>
      <c r="DK38" s="418">
        <f t="shared" si="0"/>
        <v>26.697541422932012</v>
      </c>
    </row>
    <row r="39" spans="1:115" ht="14.25" customHeight="1" x14ac:dyDescent="0.25">
      <c r="A39" s="239" t="s">
        <v>41</v>
      </c>
      <c r="B39" s="243">
        <f>'1.Poradie vramci sportov'!B39/4+'2.Body vramci sportov'!B39/4+'3.Body vramci krajiny'!B39/4+'4.Poradie vramci krajiny'!B39/4</f>
        <v>0.11422610788998258</v>
      </c>
      <c r="C39" s="243">
        <f>'1.Poradie vramci sportov'!C39/4+'2.Body vramci sportov'!C39/4+'3.Body vramci krajiny'!C39/4+'4.Poradie vramci krajiny'!C39/4</f>
        <v>0.16092981191051481</v>
      </c>
      <c r="D39" s="243">
        <f>'1.Poradie vramci sportov'!D39/4+'2.Body vramci sportov'!D39/4+'3.Body vramci krajiny'!D39/4+'4.Poradie vramci krajiny'!D39/4</f>
        <v>0.24771743454865056</v>
      </c>
      <c r="E39" s="243">
        <f>'1.Poradie vramci sportov'!E39/4+'2.Body vramci sportov'!E39/4+'3.Body vramci krajiny'!E39/4+'4.Poradie vramci krajiny'!E39/4</f>
        <v>0.11433170912006425</v>
      </c>
      <c r="F39" s="243">
        <f>'1.Poradie vramci sportov'!F39/4+'2.Body vramci sportov'!F39/4+'3.Body vramci krajiny'!F39/4+'4.Poradie vramci krajiny'!F39/4</f>
        <v>0</v>
      </c>
      <c r="G39" s="243">
        <f>'1.Poradie vramci sportov'!G39/4+'2.Body vramci sportov'!G39/4+'3.Body vramci krajiny'!G39/4+'4.Poradie vramci krajiny'!G39/4</f>
        <v>0.33483691424699125</v>
      </c>
      <c r="H39" s="243">
        <f>'1.Poradie vramci sportov'!H39/4+'2.Body vramci sportov'!H39/4+'3.Body vramci krajiny'!H39/4+'4.Poradie vramci krajiny'!H39/4</f>
        <v>0</v>
      </c>
      <c r="I39" s="243">
        <f>'1.Poradie vramci sportov'!I39/4+'2.Body vramci sportov'!I39/4+'3.Body vramci krajiny'!I39/4+'4.Poradie vramci krajiny'!I39/4</f>
        <v>0.22319552632950918</v>
      </c>
      <c r="J39" s="243">
        <f>'1.Poradie vramci sportov'!J39/4+'2.Body vramci sportov'!J39/4+'3.Body vramci krajiny'!J39/4+'4.Poradie vramci krajiny'!J39/4</f>
        <v>0.16804170789800182</v>
      </c>
      <c r="K39" s="243">
        <f>'1.Poradie vramci sportov'!K39/4+'2.Body vramci sportov'!K39/4+'3.Body vramci krajiny'!K39/4+'4.Poradie vramci krajiny'!K39/4</f>
        <v>0</v>
      </c>
      <c r="L39" s="243">
        <f>'1.Poradie vramci sportov'!L39/4+'2.Body vramci sportov'!L39/4+'3.Body vramci krajiny'!L39/4+'4.Poradie vramci krajiny'!L39/4</f>
        <v>0</v>
      </c>
      <c r="M39" s="243">
        <f>'1.Poradie vramci sportov'!M39/4+'2.Body vramci sportov'!M39/4+'3.Body vramci krajiny'!M39/4+'4.Poradie vramci krajiny'!M39/4</f>
        <v>0.3132919562038019</v>
      </c>
      <c r="N39" s="243">
        <f>'1.Poradie vramci sportov'!N39/4+'2.Body vramci sportov'!N39/4+'3.Body vramci krajiny'!N39/4+'4.Poradie vramci krajiny'!N39/4</f>
        <v>0</v>
      </c>
      <c r="O39" s="243">
        <f>'1.Poradie vramci sportov'!O39/4+'2.Body vramci sportov'!O39/4+'3.Body vramci krajiny'!O39/4+'4.Poradie vramci krajiny'!O39/4</f>
        <v>0.21276677301240676</v>
      </c>
      <c r="P39" s="243">
        <f>'1.Poradie vramci sportov'!P39/4+'2.Body vramci sportov'!P39/4+'3.Body vramci krajiny'!P39/4+'4.Poradie vramci krajiny'!P39/4</f>
        <v>0.38183222223370494</v>
      </c>
      <c r="Q39" s="243">
        <f>'1.Poradie vramci sportov'!Q39/4+'2.Body vramci sportov'!Q39/4+'3.Body vramci krajiny'!Q39/4+'4.Poradie vramci krajiny'!Q39/4</f>
        <v>0</v>
      </c>
      <c r="R39" s="243">
        <f>'1.Poradie vramci sportov'!R39/4+'2.Body vramci sportov'!R39/4+'3.Body vramci krajiny'!R39/4+'4.Poradie vramci krajiny'!R39/4</f>
        <v>0.30907956628172717</v>
      </c>
      <c r="S39" s="243">
        <f>'1.Poradie vramci sportov'!S39/4+'2.Body vramci sportov'!S39/4+'3.Body vramci krajiny'!S39/4+'4.Poradie vramci krajiny'!S39/4</f>
        <v>0.10477007959904031</v>
      </c>
      <c r="T39" s="243">
        <f>'1.Poradie vramci sportov'!T39/4+'2.Body vramci sportov'!T39/4+'3.Body vramci krajiny'!T39/4+'4.Poradie vramci krajiny'!T39/4</f>
        <v>0</v>
      </c>
      <c r="U39" s="243">
        <f>'1.Poradie vramci sportov'!U39/4+'2.Body vramci sportov'!U39/4+'3.Body vramci krajiny'!U39/4+'4.Poradie vramci krajiny'!U39/4</f>
        <v>0.13411160072611589</v>
      </c>
      <c r="V39" s="243">
        <f>'1.Poradie vramci sportov'!V39/4+'2.Body vramci sportov'!V39/4+'3.Body vramci krajiny'!V39/4+'4.Poradie vramci krajiny'!V39/4</f>
        <v>0.22192865288323982</v>
      </c>
      <c r="W39" s="243">
        <f>'1.Poradie vramci sportov'!W39/4+'2.Body vramci sportov'!W39/4+'3.Body vramci krajiny'!W39/4+'4.Poradie vramci krajiny'!W39/4</f>
        <v>0.36483575174095251</v>
      </c>
      <c r="X39" s="243">
        <f>'1.Poradie vramci sportov'!X39/4+'2.Body vramci sportov'!X39/4+'3.Body vramci krajiny'!X39/4+'4.Poradie vramci krajiny'!X39/4</f>
        <v>0</v>
      </c>
      <c r="Y39" s="243">
        <f>'1.Poradie vramci sportov'!Y39/4+'2.Body vramci sportov'!Y39/4+'3.Body vramci krajiny'!Y39/4+'4.Poradie vramci krajiny'!Y39/4</f>
        <v>0.14122120651803305</v>
      </c>
      <c r="Z39" s="243">
        <f>'1.Poradie vramci sportov'!Z39/4+'2.Body vramci sportov'!Z39/4+'3.Body vramci krajiny'!Z39/4+'4.Poradie vramci krajiny'!Z39/4</f>
        <v>5.583889988356322E-2</v>
      </c>
      <c r="AA39" s="243">
        <f>'1.Poradie vramci sportov'!AA39/4+'2.Body vramci sportov'!AA39/4+'3.Body vramci krajiny'!AA39/4+'4.Poradie vramci krajiny'!AA39/4</f>
        <v>0.16897674288019182</v>
      </c>
      <c r="AB39" s="243">
        <f>'1.Poradie vramci sportov'!AB39/4+'2.Body vramci sportov'!AB39/4+'3.Body vramci krajiny'!AB39/4+'4.Poradie vramci krajiny'!AB39/4</f>
        <v>7.4591971366119114E-2</v>
      </c>
      <c r="AC39" s="243">
        <f>'1.Poradie vramci sportov'!AC39/4+'2.Body vramci sportov'!AC39/4+'3.Body vramci krajiny'!AC39/4+'4.Poradie vramci krajiny'!AC39/4</f>
        <v>0.25509102807370532</v>
      </c>
      <c r="AD39" s="243">
        <f>'1.Poradie vramci sportov'!AD39/4+'2.Body vramci sportov'!AD39/4+'3.Body vramci krajiny'!AD39/4+'4.Poradie vramci krajiny'!AD39/4</f>
        <v>0.17368890455267055</v>
      </c>
      <c r="AE39" s="243">
        <f>'1.Poradie vramci sportov'!AE39/4+'2.Body vramci sportov'!AE39/4+'3.Body vramci krajiny'!AE39/4+'4.Poradie vramci krajiny'!AE39/4</f>
        <v>0.17975597109077102</v>
      </c>
      <c r="AF39" s="243">
        <f>'1.Poradie vramci sportov'!AF39/4+'2.Body vramci sportov'!AF39/4+'3.Body vramci krajiny'!AF39/4+'4.Poradie vramci krajiny'!AF39/4</f>
        <v>0</v>
      </c>
      <c r="AG39" s="243">
        <f>'1.Poradie vramci sportov'!AG39/4+'2.Body vramci sportov'!AG39/4+'3.Body vramci krajiny'!AG39/4+'4.Poradie vramci krajiny'!AG39/4</f>
        <v>0</v>
      </c>
      <c r="AH39" s="243">
        <f>'1.Poradie vramci sportov'!AH39/4+'2.Body vramci sportov'!AH39/4+'3.Body vramci krajiny'!AH39/4+'4.Poradie vramci krajiny'!AH39/4</f>
        <v>9.3093769041635549E-2</v>
      </c>
      <c r="AI39" s="243">
        <f>'1.Poradie vramci sportov'!AI39/4+'2.Body vramci sportov'!AI39/4+'3.Body vramci krajiny'!AI39/4+'4.Poradie vramci krajiny'!AI39/4</f>
        <v>0.32751451038191609</v>
      </c>
      <c r="AJ39" s="243">
        <f>'1.Poradie vramci sportov'!AJ39/4+'2.Body vramci sportov'!AJ39/4+'3.Body vramci krajiny'!AJ39/4+'4.Poradie vramci krajiny'!AJ39/4</f>
        <v>0.20943521167669324</v>
      </c>
      <c r="AK39" s="243">
        <f>'1.Poradie vramci sportov'!AK39/4+'2.Body vramci sportov'!AK39/4+'3.Body vramci krajiny'!AK39/4+'4.Poradie vramci krajiny'!AK39/4</f>
        <v>0.15237048685710178</v>
      </c>
      <c r="AL39" s="243">
        <f>'1.Poradie vramci sportov'!AL39/4+'2.Body vramci sportov'!AL39/4+'3.Body vramci krajiny'!AL39/4+'4.Poradie vramci krajiny'!AL39/4</f>
        <v>0.12551561311732221</v>
      </c>
      <c r="AM39" s="243">
        <f>'1.Poradie vramci sportov'!AM39/4+'2.Body vramci sportov'!AM39/4+'3.Body vramci krajiny'!AM39/4+'4.Poradie vramci krajiny'!AM39/4</f>
        <v>0</v>
      </c>
      <c r="AN39" s="243">
        <f>'1.Poradie vramci sportov'!AN39/4+'2.Body vramci sportov'!AN39/4+'3.Body vramci krajiny'!AN39/4+'4.Poradie vramci krajiny'!AN39/4</f>
        <v>0</v>
      </c>
      <c r="AO39" s="243">
        <f>'1.Poradie vramci sportov'!AO39/4+'2.Body vramci sportov'!AO39/4+'3.Body vramci krajiny'!AO39/4+'4.Poradie vramci krajiny'!AO39/4</f>
        <v>0.20933184503134694</v>
      </c>
      <c r="AP39" s="243">
        <f>'1.Poradie vramci sportov'!AP39/4+'2.Body vramci sportov'!AP39/4+'3.Body vramci krajiny'!AP39/4+'4.Poradie vramci krajiny'!AP39/4</f>
        <v>0.66260123432697471</v>
      </c>
      <c r="AQ39" s="243">
        <f>'1.Poradie vramci sportov'!AQ39/4+'2.Body vramci sportov'!AQ39/4+'3.Body vramci krajiny'!AQ39/4+'4.Poradie vramci krajiny'!AQ39/4</f>
        <v>0.25663737076290172</v>
      </c>
      <c r="AR39" s="243">
        <f>'1.Poradie vramci sportov'!AR39/4+'2.Body vramci sportov'!AR39/4+'3.Body vramci krajiny'!AR39/4+'4.Poradie vramci krajiny'!AR39/4</f>
        <v>0.27423451105428875</v>
      </c>
      <c r="AS39" s="243">
        <f>'1.Poradie vramci sportov'!AS39/4+'2.Body vramci sportov'!AS39/4+'3.Body vramci krajiny'!AS39/4+'4.Poradie vramci krajiny'!AS39/4</f>
        <v>0.22182706902958654</v>
      </c>
      <c r="AT39" s="243">
        <f>'1.Poradie vramci sportov'!AT39/4+'2.Body vramci sportov'!AT39/4+'3.Body vramci krajiny'!AT39/4+'4.Poradie vramci krajiny'!AT39/4</f>
        <v>0.26732198002730506</v>
      </c>
      <c r="AU39" s="243">
        <f>'1.Poradie vramci sportov'!AU39/4+'2.Body vramci sportov'!AU39/4+'3.Body vramci krajiny'!AU39/4+'4.Poradie vramci krajiny'!AU39/4</f>
        <v>6.1871285911514425E-2</v>
      </c>
      <c r="AV39" s="243">
        <f>'1.Poradie vramci sportov'!AV39/4+'2.Body vramci sportov'!AV39/4+'3.Body vramci krajiny'!AV39/4+'4.Poradie vramci krajiny'!AV39/4</f>
        <v>0</v>
      </c>
      <c r="AW39" s="243">
        <f>'1.Poradie vramci sportov'!AW39/4+'2.Body vramci sportov'!AW39/4+'3.Body vramci krajiny'!AW39/4+'4.Poradie vramci krajiny'!AW39/4</f>
        <v>0</v>
      </c>
      <c r="AX39" s="243">
        <f>'1.Poradie vramci sportov'!AX39/4+'2.Body vramci sportov'!AX39/4+'3.Body vramci krajiny'!AX39/4+'4.Poradie vramci krajiny'!AX39/4</f>
        <v>0.19558726239690824</v>
      </c>
      <c r="AY39" s="243">
        <f>'1.Poradie vramci sportov'!AY39/4+'2.Body vramci sportov'!AY39/4+'3.Body vramci krajiny'!AY39/4+'4.Poradie vramci krajiny'!AY39/4</f>
        <v>0</v>
      </c>
      <c r="AZ39" s="243">
        <f>'1.Poradie vramci sportov'!AZ39/4+'2.Body vramci sportov'!AZ39/4+'3.Body vramci krajiny'!AZ39/4+'4.Poradie vramci krajiny'!AZ39/4</f>
        <v>0</v>
      </c>
      <c r="BA39" s="243">
        <f>'1.Poradie vramci sportov'!BA39/4+'2.Body vramci sportov'!BA39/4+'3.Body vramci krajiny'!BA39/4+'4.Poradie vramci krajiny'!BA39/4</f>
        <v>0.31381634836351807</v>
      </c>
      <c r="BB39" s="243">
        <f>'1.Poradie vramci sportov'!BB39/4+'2.Body vramci sportov'!BB39/4+'3.Body vramci krajiny'!BB39/4+'4.Poradie vramci krajiny'!BB39/4</f>
        <v>0.1532464010577359</v>
      </c>
      <c r="BC39" s="243">
        <f>'1.Poradie vramci sportov'!BC39/4+'2.Body vramci sportov'!BC39/4+'3.Body vramci krajiny'!BC39/4+'4.Poradie vramci krajiny'!BC39/4</f>
        <v>0.38556443436733134</v>
      </c>
      <c r="BD39" s="243">
        <f>'1.Poradie vramci sportov'!BD39/4+'2.Body vramci sportov'!BD39/4+'3.Body vramci krajiny'!BD39/4+'4.Poradie vramci krajiny'!BD39/4</f>
        <v>0</v>
      </c>
      <c r="BE39" s="243">
        <f>'1.Poradie vramci sportov'!BE39/4+'2.Body vramci sportov'!BE39/4+'3.Body vramci krajiny'!BE39/4+'4.Poradie vramci krajiny'!BE39/4</f>
        <v>0.2331537525598282</v>
      </c>
      <c r="BF39" s="243">
        <f>'1.Poradie vramci sportov'!BF39/4+'2.Body vramci sportov'!BF39/4+'3.Body vramci krajiny'!BF39/4+'4.Poradie vramci krajiny'!BF39/4</f>
        <v>8.8506080298487166E-2</v>
      </c>
      <c r="BG39" s="243">
        <f>'1.Poradie vramci sportov'!BG39/4+'2.Body vramci sportov'!BG39/4+'3.Body vramci krajiny'!BG39/4+'4.Poradie vramci krajiny'!BG39/4</f>
        <v>0</v>
      </c>
      <c r="BH39" s="243">
        <f>'1.Poradie vramci sportov'!BH39/4+'2.Body vramci sportov'!BH39/4+'3.Body vramci krajiny'!BH39/4+'4.Poradie vramci krajiny'!BH39/4</f>
        <v>0.28163510476960146</v>
      </c>
      <c r="BI39" s="243">
        <f>'1.Poradie vramci sportov'!BI39/4+'2.Body vramci sportov'!BI39/4+'3.Body vramci krajiny'!BI39/4+'4.Poradie vramci krajiny'!BI39/4</f>
        <v>0.55446442129377793</v>
      </c>
      <c r="BJ39" s="243">
        <f>'1.Poradie vramci sportov'!BJ39/4+'2.Body vramci sportov'!BJ39/4+'3.Body vramci krajiny'!BJ39/4+'4.Poradie vramci krajiny'!BJ39/4</f>
        <v>0</v>
      </c>
      <c r="BK39" s="243">
        <f>'1.Poradie vramci sportov'!BK39/4+'2.Body vramci sportov'!BK39/4+'3.Body vramci krajiny'!BK39/4+'4.Poradie vramci krajiny'!BK39/4</f>
        <v>0</v>
      </c>
      <c r="BL39" s="243">
        <f>'1.Poradie vramci sportov'!BL39/4+'2.Body vramci sportov'!BL39/4+'3.Body vramci krajiny'!BL39/4+'4.Poradie vramci krajiny'!BL39/4</f>
        <v>0.18098531945635105</v>
      </c>
      <c r="BM39" s="243">
        <f>'1.Poradie vramci sportov'!BM39/4+'2.Body vramci sportov'!BM39/4+'3.Body vramci krajiny'!BM39/4+'4.Poradie vramci krajiny'!BM39/4</f>
        <v>0</v>
      </c>
      <c r="BN39" s="243">
        <f>'1.Poradie vramci sportov'!BN39/4+'2.Body vramci sportov'!BN39/4+'3.Body vramci krajiny'!BN39/4+'4.Poradie vramci krajiny'!BN39/4</f>
        <v>0</v>
      </c>
      <c r="BO39" s="243">
        <f>'1.Poradie vramci sportov'!BO39/4+'2.Body vramci sportov'!BO39/4+'3.Body vramci krajiny'!BO39/4+'4.Poradie vramci krajiny'!BO39/4</f>
        <v>0.19824314951970437</v>
      </c>
      <c r="BP39" s="243">
        <f>'1.Poradie vramci sportov'!BP39/4+'2.Body vramci sportov'!BP39/4+'3.Body vramci krajiny'!BP39/4+'4.Poradie vramci krajiny'!BP39/4</f>
        <v>0.41467945434762232</v>
      </c>
      <c r="BQ39" s="243">
        <f>'1.Poradie vramci sportov'!BQ39/4+'2.Body vramci sportov'!BQ39/4+'3.Body vramci krajiny'!BQ39/4+'4.Poradie vramci krajiny'!BQ39/4</f>
        <v>0.27459065198615429</v>
      </c>
      <c r="BR39" s="243">
        <f>'1.Poradie vramci sportov'!BR39/4+'2.Body vramci sportov'!BR39/4+'3.Body vramci krajiny'!BR39/4+'4.Poradie vramci krajiny'!BR39/4</f>
        <v>0.32590331937136596</v>
      </c>
      <c r="BS39" s="243">
        <f>'1.Poradie vramci sportov'!BS39/4+'2.Body vramci sportov'!BS39/4+'3.Body vramci krajiny'!BS39/4+'4.Poradie vramci krajiny'!BS39/4</f>
        <v>0</v>
      </c>
      <c r="BT39" s="243">
        <f>'1.Poradie vramci sportov'!BT39/4+'2.Body vramci sportov'!BT39/4+'3.Body vramci krajiny'!BT39/4+'4.Poradie vramci krajiny'!BT39/4</f>
        <v>0.12909991200113535</v>
      </c>
      <c r="BU39" s="243">
        <f>'1.Poradie vramci sportov'!BU39/4+'2.Body vramci sportov'!BU39/4+'3.Body vramci krajiny'!BU39/4+'4.Poradie vramci krajiny'!BU39/4</f>
        <v>0.21253065239786326</v>
      </c>
      <c r="BV39" s="243">
        <f>'1.Poradie vramci sportov'!BV39/4+'2.Body vramci sportov'!BV39/4+'3.Body vramci krajiny'!BV39/4+'4.Poradie vramci krajiny'!BV39/4</f>
        <v>0.44466679785183361</v>
      </c>
      <c r="BW39" s="243">
        <f>'1.Poradie vramci sportov'!BW39/4+'2.Body vramci sportov'!BW39/4+'3.Body vramci krajiny'!BW39/4+'4.Poradie vramci krajiny'!BW39/4</f>
        <v>0</v>
      </c>
      <c r="BX39" s="243">
        <f>'1.Poradie vramci sportov'!BX39/4+'2.Body vramci sportov'!BX39/4+'3.Body vramci krajiny'!BX39/4+'4.Poradie vramci krajiny'!BX39/4</f>
        <v>0.16426795314242332</v>
      </c>
      <c r="BY39" s="243">
        <f>'1.Poradie vramci sportov'!BY39/4+'2.Body vramci sportov'!BY39/4+'3.Body vramci krajiny'!BY39/4+'4.Poradie vramci krajiny'!BY39/4</f>
        <v>8.0403627020576213E-2</v>
      </c>
      <c r="BZ39" s="243">
        <f>'1.Poradie vramci sportov'!BZ39/4+'2.Body vramci sportov'!BZ39/4+'3.Body vramci krajiny'!BZ39/4+'4.Poradie vramci krajiny'!BZ39/4</f>
        <v>0.17962337195112632</v>
      </c>
      <c r="CA39" s="243">
        <f>'1.Poradie vramci sportov'!CA39/4+'2.Body vramci sportov'!CA39/4+'3.Body vramci krajiny'!CA39/4+'4.Poradie vramci krajiny'!CA39/4</f>
        <v>0.19926218411780866</v>
      </c>
      <c r="CB39" s="243">
        <f>'1.Poradie vramci sportov'!CB39/4+'2.Body vramci sportov'!CB39/4+'3.Body vramci krajiny'!CB39/4+'4.Poradie vramci krajiny'!CB39/4</f>
        <v>0</v>
      </c>
      <c r="CC39" s="243">
        <f>'1.Poradie vramci sportov'!CC39/4+'2.Body vramci sportov'!CC39/4+'3.Body vramci krajiny'!CC39/4+'4.Poradie vramci krajiny'!CC39/4</f>
        <v>0</v>
      </c>
      <c r="CD39" s="243">
        <f>'1.Poradie vramci sportov'!CD39/4+'2.Body vramci sportov'!CD39/4+'3.Body vramci krajiny'!CD39/4+'4.Poradie vramci krajiny'!CD39/4</f>
        <v>0.37756392497538493</v>
      </c>
      <c r="CE39" s="243">
        <f>'1.Poradie vramci sportov'!CE39/4+'2.Body vramci sportov'!CE39/4+'3.Body vramci krajiny'!CE39/4+'4.Poradie vramci krajiny'!CE39/4</f>
        <v>0.10504024848081665</v>
      </c>
      <c r="CF39" s="243">
        <f>'1.Poradie vramci sportov'!CF39/4+'2.Body vramci sportov'!CF39/4+'3.Body vramci krajiny'!CF39/4+'4.Poradie vramci krajiny'!CF39/4</f>
        <v>0</v>
      </c>
      <c r="CG39" s="243">
        <f>'1.Poradie vramci sportov'!CG39/4+'2.Body vramci sportov'!CG39/4+'3.Body vramci krajiny'!CG39/4+'4.Poradie vramci krajiny'!CG39/4</f>
        <v>0.32708904211600226</v>
      </c>
      <c r="CH39" s="243">
        <f>'1.Poradie vramci sportov'!CH39/4+'2.Body vramci sportov'!CH39/4+'3.Body vramci krajiny'!CH39/4+'4.Poradie vramci krajiny'!CH39/4</f>
        <v>0.25883720961809403</v>
      </c>
      <c r="CI39" s="243">
        <f>'1.Poradie vramci sportov'!CI39/4+'2.Body vramci sportov'!CI39/4+'3.Body vramci krajiny'!CI39/4+'4.Poradie vramci krajiny'!CI39/4</f>
        <v>0</v>
      </c>
      <c r="CJ39" s="243">
        <f>'1.Poradie vramci sportov'!CJ39/4+'2.Body vramci sportov'!CJ39/4+'3.Body vramci krajiny'!CJ39/4+'4.Poradie vramci krajiny'!CJ39/4</f>
        <v>9.5913845850707488E-2</v>
      </c>
      <c r="CK39" s="243">
        <f>'1.Poradie vramci sportov'!CK39/4+'2.Body vramci sportov'!CK39/4+'3.Body vramci krajiny'!CK39/4+'4.Poradie vramci krajiny'!CK39/4</f>
        <v>0</v>
      </c>
      <c r="CL39" s="243">
        <f>'1.Poradie vramci sportov'!CL39/4+'2.Body vramci sportov'!CL39/4+'3.Body vramci krajiny'!CL39/4+'4.Poradie vramci krajiny'!CL39/4</f>
        <v>0.19794527698647421</v>
      </c>
      <c r="CM39" s="243">
        <f>'1.Poradie vramci sportov'!CM39/4+'2.Body vramci sportov'!CM39/4+'3.Body vramci krajiny'!CM39/4+'4.Poradie vramci krajiny'!CM39/4</f>
        <v>0</v>
      </c>
      <c r="CN39" s="243">
        <f>'1.Poradie vramci sportov'!CN39/4+'2.Body vramci sportov'!CN39/4+'3.Body vramci krajiny'!CN39/4+'4.Poradie vramci krajiny'!CN39/4</f>
        <v>0.22796849017933501</v>
      </c>
      <c r="CO39" s="243">
        <f>'1.Poradie vramci sportov'!CO39/4+'2.Body vramci sportov'!CO39/4+'3.Body vramci krajiny'!CO39/4+'4.Poradie vramci krajiny'!CO39/4</f>
        <v>0.18187140074011154</v>
      </c>
      <c r="CP39" s="243">
        <f>'1.Poradie vramci sportov'!CP39/4+'2.Body vramci sportov'!CP39/4+'3.Body vramci krajiny'!CP39/4+'4.Poradie vramci krajiny'!CP39/4</f>
        <v>0</v>
      </c>
      <c r="CQ39" s="243">
        <f>'1.Poradie vramci sportov'!CQ39/4+'2.Body vramci sportov'!CQ39/4+'3.Body vramci krajiny'!CQ39/4+'4.Poradie vramci krajiny'!CQ39/4</f>
        <v>0</v>
      </c>
      <c r="CR39" s="243">
        <f>'1.Poradie vramci sportov'!CR39/4+'2.Body vramci sportov'!CR39/4+'3.Body vramci krajiny'!CR39/4+'4.Poradie vramci krajiny'!CR39/4</f>
        <v>0.15299119457573773</v>
      </c>
      <c r="CS39" s="243">
        <f>'1.Poradie vramci sportov'!CS39/4+'2.Body vramci sportov'!CS39/4+'3.Body vramci krajiny'!CS39/4+'4.Poradie vramci krajiny'!CS39/4</f>
        <v>0.35572259843576132</v>
      </c>
      <c r="CT39" s="243">
        <f>'1.Poradie vramci sportov'!CT39/4+'2.Body vramci sportov'!CT39/4+'3.Body vramci krajiny'!CT39/4+'4.Poradie vramci krajiny'!CT39/4</f>
        <v>0.21768406465393153</v>
      </c>
      <c r="CU39" s="243">
        <f>'1.Poradie vramci sportov'!CU39/4+'2.Body vramci sportov'!CU39/4+'3.Body vramci krajiny'!CU39/4+'4.Poradie vramci krajiny'!CU39/4</f>
        <v>0</v>
      </c>
      <c r="CV39" s="243">
        <f>'1.Poradie vramci sportov'!CV39/4+'2.Body vramci sportov'!CV39/4+'3.Body vramci krajiny'!CV39/4+'4.Poradie vramci krajiny'!CV39/4</f>
        <v>0</v>
      </c>
      <c r="CW39" s="243">
        <f>'1.Poradie vramci sportov'!CW39/4+'2.Body vramci sportov'!CW39/4+'3.Body vramci krajiny'!CW39/4+'4.Poradie vramci krajiny'!CW39/4</f>
        <v>0.27055400968351462</v>
      </c>
      <c r="CX39" s="243">
        <f>'1.Poradie vramci sportov'!CX39/4+'2.Body vramci sportov'!CX39/4+'3.Body vramci krajiny'!CX39/4+'4.Poradie vramci krajiny'!CX39/4</f>
        <v>0.27676684338243346</v>
      </c>
      <c r="CY39" s="243">
        <f>'1.Poradie vramci sportov'!CY39/4+'2.Body vramci sportov'!CY39/4+'3.Body vramci krajiny'!CY39/4+'4.Poradie vramci krajiny'!CY39/4</f>
        <v>0.28904044241677518</v>
      </c>
      <c r="CZ39" s="243">
        <f>'1.Poradie vramci sportov'!CZ39/4+'2.Body vramci sportov'!CZ39/4+'3.Body vramci krajiny'!CZ39/4+'4.Poradie vramci krajiny'!CZ39/4</f>
        <v>0.19207837272696623</v>
      </c>
      <c r="DA39" s="243">
        <f>'1.Poradie vramci sportov'!DA39/4+'2.Body vramci sportov'!DA39/4+'3.Body vramci krajiny'!DA39/4+'4.Poradie vramci krajiny'!DA39/4</f>
        <v>0.29293208642185364</v>
      </c>
      <c r="DB39" s="243">
        <f>'1.Poradie vramci sportov'!DB39/4+'2.Body vramci sportov'!DB39/4+'3.Body vramci krajiny'!DB39/4+'4.Poradie vramci krajiny'!DB39/4</f>
        <v>0.28434339441003631</v>
      </c>
      <c r="DC39" s="243">
        <f>'1.Poradie vramci sportov'!DC39/4+'2.Body vramci sportov'!DC39/4+'3.Body vramci krajiny'!DC39/4+'4.Poradie vramci krajiny'!DC39/4</f>
        <v>0</v>
      </c>
      <c r="DD39" s="243">
        <f>'1.Poradie vramci sportov'!DD39/4+'2.Body vramci sportov'!DD39/4+'3.Body vramci krajiny'!DD39/4+'4.Poradie vramci krajiny'!DD39/4</f>
        <v>0.28887273873404318</v>
      </c>
      <c r="DE39" s="243">
        <f>'1.Poradie vramci sportov'!DE39/4+'2.Body vramci sportov'!DE39/4+'3.Body vramci krajiny'!DE39/4+'4.Poradie vramci krajiny'!DE39/4</f>
        <v>0.27576146599869383</v>
      </c>
      <c r="DF39" s="243">
        <f>'1.Poradie vramci sportov'!DF39/4+'2.Body vramci sportov'!DF39/4+'3.Body vramci krajiny'!DF39/4+'4.Poradie vramci krajiny'!DF39/4</f>
        <v>0</v>
      </c>
      <c r="DG39" s="243">
        <f>'1.Poradie vramci sportov'!DG39/4+'2.Body vramci sportov'!DG39/4+'3.Body vramci krajiny'!DG39/4+'4.Poradie vramci krajiny'!DG39/4</f>
        <v>0</v>
      </c>
      <c r="DH39" s="243">
        <f>'1.Poradie vramci sportov'!DH39/4+'2.Body vramci sportov'!DH39/4+'3.Body vramci krajiny'!DH39/4+'4.Poradie vramci krajiny'!DH39/4</f>
        <v>9.7943361518050998E-2</v>
      </c>
      <c r="DI39" s="243">
        <f>'1.Poradie vramci sportov'!DI39/4+'2.Body vramci sportov'!DI39/4+'3.Body vramci krajiny'!DI39/4+'4.Poradie vramci krajiny'!DI39/4</f>
        <v>0.18554719386102125</v>
      </c>
      <c r="DJ39" s="417"/>
      <c r="DK39" s="418">
        <f t="shared" si="0"/>
        <v>17.279512830245242</v>
      </c>
    </row>
    <row r="40" spans="1:115" ht="14.25" customHeight="1" x14ac:dyDescent="0.25">
      <c r="A40" s="239" t="s">
        <v>42</v>
      </c>
      <c r="B40" s="243">
        <f>'1.Poradie vramci sportov'!B40/4+'2.Body vramci sportov'!B40/4+'3.Body vramci krajiny'!B40/4+'4.Poradie vramci krajiny'!B40/4</f>
        <v>0.42747988639861428</v>
      </c>
      <c r="C40" s="243">
        <f>'1.Poradie vramci sportov'!C40/4+'2.Body vramci sportov'!C40/4+'3.Body vramci krajiny'!C40/4+'4.Poradie vramci krajiny'!C40/4</f>
        <v>0.30384390775590081</v>
      </c>
      <c r="D40" s="243">
        <f>'1.Poradie vramci sportov'!D40/4+'2.Body vramci sportov'!D40/4+'3.Body vramci krajiny'!D40/4+'4.Poradie vramci krajiny'!D40/4</f>
        <v>0.24934311739799772</v>
      </c>
      <c r="E40" s="243">
        <f>'1.Poradie vramci sportov'!E40/4+'2.Body vramci sportov'!E40/4+'3.Body vramci krajiny'!E40/4+'4.Poradie vramci krajiny'!E40/4</f>
        <v>0.19647062939240603</v>
      </c>
      <c r="F40" s="243">
        <f>'1.Poradie vramci sportov'!F40/4+'2.Body vramci sportov'!F40/4+'3.Body vramci krajiny'!F40/4+'4.Poradie vramci krajiny'!F40/4</f>
        <v>0</v>
      </c>
      <c r="G40" s="243">
        <f>'1.Poradie vramci sportov'!G40/4+'2.Body vramci sportov'!G40/4+'3.Body vramci krajiny'!G40/4+'4.Poradie vramci krajiny'!G40/4</f>
        <v>0.23810495885006427</v>
      </c>
      <c r="H40" s="243">
        <f>'1.Poradie vramci sportov'!H40/4+'2.Body vramci sportov'!H40/4+'3.Body vramci krajiny'!H40/4+'4.Poradie vramci krajiny'!H40/4</f>
        <v>0</v>
      </c>
      <c r="I40" s="243">
        <f>'1.Poradie vramci sportov'!I40/4+'2.Body vramci sportov'!I40/4+'3.Body vramci krajiny'!I40/4+'4.Poradie vramci krajiny'!I40/4</f>
        <v>0.17773986855507032</v>
      </c>
      <c r="J40" s="243">
        <f>'1.Poradie vramci sportov'!J40/4+'2.Body vramci sportov'!J40/4+'3.Body vramci krajiny'!J40/4+'4.Poradie vramci krajiny'!J40/4</f>
        <v>0.20516358917634234</v>
      </c>
      <c r="K40" s="243">
        <f>'1.Poradie vramci sportov'!K40/4+'2.Body vramci sportov'!K40/4+'3.Body vramci krajiny'!K40/4+'4.Poradie vramci krajiny'!K40/4</f>
        <v>0</v>
      </c>
      <c r="L40" s="243">
        <f>'1.Poradie vramci sportov'!L40/4+'2.Body vramci sportov'!L40/4+'3.Body vramci krajiny'!L40/4+'4.Poradie vramci krajiny'!L40/4</f>
        <v>0.21818185333490617</v>
      </c>
      <c r="M40" s="243">
        <f>'1.Poradie vramci sportov'!M40/4+'2.Body vramci sportov'!M40/4+'3.Body vramci krajiny'!M40/4+'4.Poradie vramci krajiny'!M40/4</f>
        <v>0.30212449208995007</v>
      </c>
      <c r="N40" s="243">
        <f>'1.Poradie vramci sportov'!N40/4+'2.Body vramci sportov'!N40/4+'3.Body vramci krajiny'!N40/4+'4.Poradie vramci krajiny'!N40/4</f>
        <v>0.21508665257671003</v>
      </c>
      <c r="O40" s="243">
        <f>'1.Poradie vramci sportov'!O40/4+'2.Body vramci sportov'!O40/4+'3.Body vramci krajiny'!O40/4+'4.Poradie vramci krajiny'!O40/4</f>
        <v>0.20054477570821386</v>
      </c>
      <c r="P40" s="243">
        <f>'1.Poradie vramci sportov'!P40/4+'2.Body vramci sportov'!P40/4+'3.Body vramci krajiny'!P40/4+'4.Poradie vramci krajiny'!P40/4</f>
        <v>0.10533820693996275</v>
      </c>
      <c r="Q40" s="243">
        <f>'1.Poradie vramci sportov'!Q40/4+'2.Body vramci sportov'!Q40/4+'3.Body vramci krajiny'!Q40/4+'4.Poradie vramci krajiny'!Q40/4</f>
        <v>0.23728558383514078</v>
      </c>
      <c r="R40" s="243">
        <f>'1.Poradie vramci sportov'!R40/4+'2.Body vramci sportov'!R40/4+'3.Body vramci krajiny'!R40/4+'4.Poradie vramci krajiny'!R40/4</f>
        <v>0.16029733683718983</v>
      </c>
      <c r="S40" s="243">
        <f>'1.Poradie vramci sportov'!S40/4+'2.Body vramci sportov'!S40/4+'3.Body vramci krajiny'!S40/4+'4.Poradie vramci krajiny'!S40/4</f>
        <v>0.19083489339340579</v>
      </c>
      <c r="T40" s="243">
        <f>'1.Poradie vramci sportov'!T40/4+'2.Body vramci sportov'!T40/4+'3.Body vramci krajiny'!T40/4+'4.Poradie vramci krajiny'!T40/4</f>
        <v>4.8325019022429479E-2</v>
      </c>
      <c r="U40" s="243">
        <f>'1.Poradie vramci sportov'!U40/4+'2.Body vramci sportov'!U40/4+'3.Body vramci krajiny'!U40/4+'4.Poradie vramci krajiny'!U40/4</f>
        <v>0.15888845544534991</v>
      </c>
      <c r="V40" s="243">
        <f>'1.Poradie vramci sportov'!V40/4+'2.Body vramci sportov'!V40/4+'3.Body vramci krajiny'!V40/4+'4.Poradie vramci krajiny'!V40/4</f>
        <v>0.20803997378133615</v>
      </c>
      <c r="W40" s="243">
        <f>'1.Poradie vramci sportov'!W40/4+'2.Body vramci sportov'!W40/4+'3.Body vramci krajiny'!W40/4+'4.Poradie vramci krajiny'!W40/4</f>
        <v>0.20067192404800119</v>
      </c>
      <c r="X40" s="243">
        <f>'1.Poradie vramci sportov'!X40/4+'2.Body vramci sportov'!X40/4+'3.Body vramci krajiny'!X40/4+'4.Poradie vramci krajiny'!X40/4</f>
        <v>0.28154975446787678</v>
      </c>
      <c r="Y40" s="243">
        <f>'1.Poradie vramci sportov'!Y40/4+'2.Body vramci sportov'!Y40/4+'3.Body vramci krajiny'!Y40/4+'4.Poradie vramci krajiny'!Y40/4</f>
        <v>0.75680496178703027</v>
      </c>
      <c r="Z40" s="243">
        <f>'1.Poradie vramci sportov'!Z40/4+'2.Body vramci sportov'!Z40/4+'3.Body vramci krajiny'!Z40/4+'4.Poradie vramci krajiny'!Z40/4</f>
        <v>0.17346167184321476</v>
      </c>
      <c r="AA40" s="243">
        <f>'1.Poradie vramci sportov'!AA40/4+'2.Body vramci sportov'!AA40/4+'3.Body vramci krajiny'!AA40/4+'4.Poradie vramci krajiny'!AA40/4</f>
        <v>0.20230184793799447</v>
      </c>
      <c r="AB40" s="243">
        <f>'1.Poradie vramci sportov'!AB40/4+'2.Body vramci sportov'!AB40/4+'3.Body vramci krajiny'!AB40/4+'4.Poradie vramci krajiny'!AB40/4</f>
        <v>0.17904924970934408</v>
      </c>
      <c r="AC40" s="243">
        <f>'1.Poradie vramci sportov'!AC40/4+'2.Body vramci sportov'!AC40/4+'3.Body vramci krajiny'!AC40/4+'4.Poradie vramci krajiny'!AC40/4</f>
        <v>0.26442784829296784</v>
      </c>
      <c r="AD40" s="243">
        <f>'1.Poradie vramci sportov'!AD40/4+'2.Body vramci sportov'!AD40/4+'3.Body vramci krajiny'!AD40/4+'4.Poradie vramci krajiny'!AD40/4</f>
        <v>0.18723090329465464</v>
      </c>
      <c r="AE40" s="243">
        <f>'1.Poradie vramci sportov'!AE40/4+'2.Body vramci sportov'!AE40/4+'3.Body vramci krajiny'!AE40/4+'4.Poradie vramci krajiny'!AE40/4</f>
        <v>0.2587756871564485</v>
      </c>
      <c r="AF40" s="243">
        <f>'1.Poradie vramci sportov'!AF40/4+'2.Body vramci sportov'!AF40/4+'3.Body vramci krajiny'!AF40/4+'4.Poradie vramci krajiny'!AF40/4</f>
        <v>0</v>
      </c>
      <c r="AG40" s="243">
        <f>'1.Poradie vramci sportov'!AG40/4+'2.Body vramci sportov'!AG40/4+'3.Body vramci krajiny'!AG40/4+'4.Poradie vramci krajiny'!AG40/4</f>
        <v>0</v>
      </c>
      <c r="AH40" s="243">
        <f>'1.Poradie vramci sportov'!AH40/4+'2.Body vramci sportov'!AH40/4+'3.Body vramci krajiny'!AH40/4+'4.Poradie vramci krajiny'!AH40/4</f>
        <v>0</v>
      </c>
      <c r="AI40" s="243">
        <f>'1.Poradie vramci sportov'!AI40/4+'2.Body vramci sportov'!AI40/4+'3.Body vramci krajiny'!AI40/4+'4.Poradie vramci krajiny'!AI40/4</f>
        <v>0.2681477894665415</v>
      </c>
      <c r="AJ40" s="243">
        <f>'1.Poradie vramci sportov'!AJ40/4+'2.Body vramci sportov'!AJ40/4+'3.Body vramci krajiny'!AJ40/4+'4.Poradie vramci krajiny'!AJ40/4</f>
        <v>0.22923152614428927</v>
      </c>
      <c r="AK40" s="243">
        <f>'1.Poradie vramci sportov'!AK40/4+'2.Body vramci sportov'!AK40/4+'3.Body vramci krajiny'!AK40/4+'4.Poradie vramci krajiny'!AK40/4</f>
        <v>0.18368633111033064</v>
      </c>
      <c r="AL40" s="243">
        <f>'1.Poradie vramci sportov'!AL40/4+'2.Body vramci sportov'!AL40/4+'3.Body vramci krajiny'!AL40/4+'4.Poradie vramci krajiny'!AL40/4</f>
        <v>0.28109890656267028</v>
      </c>
      <c r="AM40" s="243">
        <f>'1.Poradie vramci sportov'!AM40/4+'2.Body vramci sportov'!AM40/4+'3.Body vramci krajiny'!AM40/4+'4.Poradie vramci krajiny'!AM40/4</f>
        <v>0.52857491298581227</v>
      </c>
      <c r="AN40" s="243">
        <f>'1.Poradie vramci sportov'!AN40/4+'2.Body vramci sportov'!AN40/4+'3.Body vramci krajiny'!AN40/4+'4.Poradie vramci krajiny'!AN40/4</f>
        <v>0.14889697642660585</v>
      </c>
      <c r="AO40" s="243">
        <f>'1.Poradie vramci sportov'!AO40/4+'2.Body vramci sportov'!AO40/4+'3.Body vramci krajiny'!AO40/4+'4.Poradie vramci krajiny'!AO40/4</f>
        <v>0.20428149175614202</v>
      </c>
      <c r="AP40" s="243">
        <f>'1.Poradie vramci sportov'!AP40/4+'2.Body vramci sportov'!AP40/4+'3.Body vramci krajiny'!AP40/4+'4.Poradie vramci krajiny'!AP40/4</f>
        <v>0.41079089076003938</v>
      </c>
      <c r="AQ40" s="243">
        <f>'1.Poradie vramci sportov'!AQ40/4+'2.Body vramci sportov'!AQ40/4+'3.Body vramci krajiny'!AQ40/4+'4.Poradie vramci krajiny'!AQ40/4</f>
        <v>7.4341941223616995E-2</v>
      </c>
      <c r="AR40" s="243">
        <f>'1.Poradie vramci sportov'!AR40/4+'2.Body vramci sportov'!AR40/4+'3.Body vramci krajiny'!AR40/4+'4.Poradie vramci krajiny'!AR40/4</f>
        <v>6.2887633189321238E-2</v>
      </c>
      <c r="AS40" s="243">
        <f>'1.Poradie vramci sportov'!AS40/4+'2.Body vramci sportov'!AS40/4+'3.Body vramci krajiny'!AS40/4+'4.Poradie vramci krajiny'!AS40/4</f>
        <v>0.28521484142933512</v>
      </c>
      <c r="AT40" s="243">
        <f>'1.Poradie vramci sportov'!AT40/4+'2.Body vramci sportov'!AT40/4+'3.Body vramci krajiny'!AT40/4+'4.Poradie vramci krajiny'!AT40/4</f>
        <v>0.21815478765850799</v>
      </c>
      <c r="AU40" s="243">
        <f>'1.Poradie vramci sportov'!AU40/4+'2.Body vramci sportov'!AU40/4+'3.Body vramci krajiny'!AU40/4+'4.Poradie vramci krajiny'!AU40/4</f>
        <v>0.22647030707824539</v>
      </c>
      <c r="AV40" s="243">
        <f>'1.Poradie vramci sportov'!AV40/4+'2.Body vramci sportov'!AV40/4+'3.Body vramci krajiny'!AV40/4+'4.Poradie vramci krajiny'!AV40/4</f>
        <v>0</v>
      </c>
      <c r="AW40" s="243">
        <f>'1.Poradie vramci sportov'!AW40/4+'2.Body vramci sportov'!AW40/4+'3.Body vramci krajiny'!AW40/4+'4.Poradie vramci krajiny'!AW40/4</f>
        <v>0.13256597551824648</v>
      </c>
      <c r="AX40" s="243">
        <f>'1.Poradie vramci sportov'!AX40/4+'2.Body vramci sportov'!AX40/4+'3.Body vramci krajiny'!AX40/4+'4.Poradie vramci krajiny'!AX40/4</f>
        <v>0.21262163757207028</v>
      </c>
      <c r="AY40" s="243">
        <f>'1.Poradie vramci sportov'!AY40/4+'2.Body vramci sportov'!AY40/4+'3.Body vramci krajiny'!AY40/4+'4.Poradie vramci krajiny'!AY40/4</f>
        <v>0.24627009470860575</v>
      </c>
      <c r="AZ40" s="243">
        <f>'1.Poradie vramci sportov'!AZ40/4+'2.Body vramci sportov'!AZ40/4+'3.Body vramci krajiny'!AZ40/4+'4.Poradie vramci krajiny'!AZ40/4</f>
        <v>0.75036360948312808</v>
      </c>
      <c r="BA40" s="243">
        <f>'1.Poradie vramci sportov'!BA40/4+'2.Body vramci sportov'!BA40/4+'3.Body vramci krajiny'!BA40/4+'4.Poradie vramci krajiny'!BA40/4</f>
        <v>0.25530727854451851</v>
      </c>
      <c r="BB40" s="243">
        <f>'1.Poradie vramci sportov'!BB40/4+'2.Body vramci sportov'!BB40/4+'3.Body vramci krajiny'!BB40/4+'4.Poradie vramci krajiny'!BB40/4</f>
        <v>0.26083131917487412</v>
      </c>
      <c r="BC40" s="243">
        <f>'1.Poradie vramci sportov'!BC40/4+'2.Body vramci sportov'!BC40/4+'3.Body vramci krajiny'!BC40/4+'4.Poradie vramci krajiny'!BC40/4</f>
        <v>0</v>
      </c>
      <c r="BD40" s="243">
        <f>'1.Poradie vramci sportov'!BD40/4+'2.Body vramci sportov'!BD40/4+'3.Body vramci krajiny'!BD40/4+'4.Poradie vramci krajiny'!BD40/4</f>
        <v>0</v>
      </c>
      <c r="BE40" s="243">
        <f>'1.Poradie vramci sportov'!BE40/4+'2.Body vramci sportov'!BE40/4+'3.Body vramci krajiny'!BE40/4+'4.Poradie vramci krajiny'!BE40/4</f>
        <v>0.21870350086953588</v>
      </c>
      <c r="BF40" s="243">
        <f>'1.Poradie vramci sportov'!BF40/4+'2.Body vramci sportov'!BF40/4+'3.Body vramci krajiny'!BF40/4+'4.Poradie vramci krajiny'!BF40/4</f>
        <v>0.17099623152844062</v>
      </c>
      <c r="BG40" s="243">
        <f>'1.Poradie vramci sportov'!BG40/4+'2.Body vramci sportov'!BG40/4+'3.Body vramci krajiny'!BG40/4+'4.Poradie vramci krajiny'!BG40/4</f>
        <v>0</v>
      </c>
      <c r="BH40" s="243">
        <f>'1.Poradie vramci sportov'!BH40/4+'2.Body vramci sportov'!BH40/4+'3.Body vramci krajiny'!BH40/4+'4.Poradie vramci krajiny'!BH40/4</f>
        <v>0.22351652415827364</v>
      </c>
      <c r="BI40" s="243">
        <f>'1.Poradie vramci sportov'!BI40/4+'2.Body vramci sportov'!BI40/4+'3.Body vramci krajiny'!BI40/4+'4.Poradie vramci krajiny'!BI40/4</f>
        <v>0</v>
      </c>
      <c r="BJ40" s="243">
        <f>'1.Poradie vramci sportov'!BJ40/4+'2.Body vramci sportov'!BJ40/4+'3.Body vramci krajiny'!BJ40/4+'4.Poradie vramci krajiny'!BJ40/4</f>
        <v>0.19898499308515938</v>
      </c>
      <c r="BK40" s="243">
        <f>'1.Poradie vramci sportov'!BK40/4+'2.Body vramci sportov'!BK40/4+'3.Body vramci krajiny'!BK40/4+'4.Poradie vramci krajiny'!BK40/4</f>
        <v>0</v>
      </c>
      <c r="BL40" s="243">
        <f>'1.Poradie vramci sportov'!BL40/4+'2.Body vramci sportov'!BL40/4+'3.Body vramci krajiny'!BL40/4+'4.Poradie vramci krajiny'!BL40/4</f>
        <v>0.1722475844088949</v>
      </c>
      <c r="BM40" s="243">
        <f>'1.Poradie vramci sportov'!BM40/4+'2.Body vramci sportov'!BM40/4+'3.Body vramci krajiny'!BM40/4+'4.Poradie vramci krajiny'!BM40/4</f>
        <v>0.57967981882168651</v>
      </c>
      <c r="BN40" s="243">
        <f>'1.Poradie vramci sportov'!BN40/4+'2.Body vramci sportov'!BN40/4+'3.Body vramci krajiny'!BN40/4+'4.Poradie vramci krajiny'!BN40/4</f>
        <v>0.46211780743374548</v>
      </c>
      <c r="BO40" s="243">
        <f>'1.Poradie vramci sportov'!BO40/4+'2.Body vramci sportov'!BO40/4+'3.Body vramci krajiny'!BO40/4+'4.Poradie vramci krajiny'!BO40/4</f>
        <v>0.18756762659831411</v>
      </c>
      <c r="BP40" s="243">
        <f>'1.Poradie vramci sportov'!BP40/4+'2.Body vramci sportov'!BP40/4+'3.Body vramci krajiny'!BP40/4+'4.Poradie vramci krajiny'!BP40/4</f>
        <v>0.10713087798885711</v>
      </c>
      <c r="BQ40" s="243">
        <f>'1.Poradie vramci sportov'!BQ40/4+'2.Body vramci sportov'!BQ40/4+'3.Body vramci krajiny'!BQ40/4+'4.Poradie vramci krajiny'!BQ40/4</f>
        <v>0.26668853702630574</v>
      </c>
      <c r="BR40" s="243">
        <f>'1.Poradie vramci sportov'!BR40/4+'2.Body vramci sportov'!BR40/4+'3.Body vramci krajiny'!BR40/4+'4.Poradie vramci krajiny'!BR40/4</f>
        <v>6.5072743856571913E-2</v>
      </c>
      <c r="BS40" s="243">
        <f>'1.Poradie vramci sportov'!BS40/4+'2.Body vramci sportov'!BS40/4+'3.Body vramci krajiny'!BS40/4+'4.Poradie vramci krajiny'!BS40/4</f>
        <v>0</v>
      </c>
      <c r="BT40" s="243">
        <f>'1.Poradie vramci sportov'!BT40/4+'2.Body vramci sportov'!BT40/4+'3.Body vramci krajiny'!BT40/4+'4.Poradie vramci krajiny'!BT40/4</f>
        <v>0.32244706768531334</v>
      </c>
      <c r="BU40" s="243">
        <f>'1.Poradie vramci sportov'!BU40/4+'2.Body vramci sportov'!BU40/4+'3.Body vramci krajiny'!BU40/4+'4.Poradie vramci krajiny'!BU40/4</f>
        <v>0.25722159734289379</v>
      </c>
      <c r="BV40" s="243">
        <f>'1.Poradie vramci sportov'!BV40/4+'2.Body vramci sportov'!BV40/4+'3.Body vramci krajiny'!BV40/4+'4.Poradie vramci krajiny'!BV40/4</f>
        <v>6.9289367298067048E-2</v>
      </c>
      <c r="BW40" s="243">
        <f>'1.Poradie vramci sportov'!BW40/4+'2.Body vramci sportov'!BW40/4+'3.Body vramci krajiny'!BW40/4+'4.Poradie vramci krajiny'!BW40/4</f>
        <v>0</v>
      </c>
      <c r="BX40" s="243">
        <f>'1.Poradie vramci sportov'!BX40/4+'2.Body vramci sportov'!BX40/4+'3.Body vramci krajiny'!BX40/4+'4.Poradie vramci krajiny'!BX40/4</f>
        <v>0.16777994499651094</v>
      </c>
      <c r="BY40" s="243">
        <f>'1.Poradie vramci sportov'!BY40/4+'2.Body vramci sportov'!BY40/4+'3.Body vramci krajiny'!BY40/4+'4.Poradie vramci krajiny'!BY40/4</f>
        <v>0</v>
      </c>
      <c r="BZ40" s="243">
        <f>'1.Poradie vramci sportov'!BZ40/4+'2.Body vramci sportov'!BZ40/4+'3.Body vramci krajiny'!BZ40/4+'4.Poradie vramci krajiny'!BZ40/4</f>
        <v>0.14116314886127426</v>
      </c>
      <c r="CA40" s="243">
        <f>'1.Poradie vramci sportov'!CA40/4+'2.Body vramci sportov'!CA40/4+'3.Body vramci krajiny'!CA40/4+'4.Poradie vramci krajiny'!CA40/4</f>
        <v>0.11975809326910346</v>
      </c>
      <c r="CB40" s="243">
        <f>'1.Poradie vramci sportov'!CB40/4+'2.Body vramci sportov'!CB40/4+'3.Body vramci krajiny'!CB40/4+'4.Poradie vramci krajiny'!CB40/4</f>
        <v>0.21988322615425024</v>
      </c>
      <c r="CC40" s="243">
        <f>'1.Poradie vramci sportov'!CC40/4+'2.Body vramci sportov'!CC40/4+'3.Body vramci krajiny'!CC40/4+'4.Poradie vramci krajiny'!CC40/4</f>
        <v>0</v>
      </c>
      <c r="CD40" s="243">
        <f>'1.Poradie vramci sportov'!CD40/4+'2.Body vramci sportov'!CD40/4+'3.Body vramci krajiny'!CD40/4+'4.Poradie vramci krajiny'!CD40/4</f>
        <v>0.20662322007182637</v>
      </c>
      <c r="CE40" s="243">
        <f>'1.Poradie vramci sportov'!CE40/4+'2.Body vramci sportov'!CE40/4+'3.Body vramci krajiny'!CE40/4+'4.Poradie vramci krajiny'!CE40/4</f>
        <v>0.261457656229719</v>
      </c>
      <c r="CF40" s="243">
        <f>'1.Poradie vramci sportov'!CF40/4+'2.Body vramci sportov'!CF40/4+'3.Body vramci krajiny'!CF40/4+'4.Poradie vramci krajiny'!CF40/4</f>
        <v>0</v>
      </c>
      <c r="CG40" s="243">
        <f>'1.Poradie vramci sportov'!CG40/4+'2.Body vramci sportov'!CG40/4+'3.Body vramci krajiny'!CG40/4+'4.Poradie vramci krajiny'!CG40/4</f>
        <v>5.9869465303075076E-2</v>
      </c>
      <c r="CH40" s="243">
        <f>'1.Poradie vramci sportov'!CH40/4+'2.Body vramci sportov'!CH40/4+'3.Body vramci krajiny'!CH40/4+'4.Poradie vramci krajiny'!CH40/4</f>
        <v>0.23378932719883241</v>
      </c>
      <c r="CI40" s="243">
        <f>'1.Poradie vramci sportov'!CI40/4+'2.Body vramci sportov'!CI40/4+'3.Body vramci krajiny'!CI40/4+'4.Poradie vramci krajiny'!CI40/4</f>
        <v>0</v>
      </c>
      <c r="CJ40" s="243">
        <f>'1.Poradie vramci sportov'!CJ40/4+'2.Body vramci sportov'!CJ40/4+'3.Body vramci krajiny'!CJ40/4+'4.Poradie vramci krajiny'!CJ40/4</f>
        <v>0.2079591852675817</v>
      </c>
      <c r="CK40" s="243">
        <f>'1.Poradie vramci sportov'!CK40/4+'2.Body vramci sportov'!CK40/4+'3.Body vramci krajiny'!CK40/4+'4.Poradie vramci krajiny'!CK40/4</f>
        <v>0</v>
      </c>
      <c r="CL40" s="243">
        <f>'1.Poradie vramci sportov'!CL40/4+'2.Body vramci sportov'!CL40/4+'3.Body vramci krajiny'!CL40/4+'4.Poradie vramci krajiny'!CL40/4</f>
        <v>0.22197805596677</v>
      </c>
      <c r="CM40" s="243">
        <f>'1.Poradie vramci sportov'!CM40/4+'2.Body vramci sportov'!CM40/4+'3.Body vramci krajiny'!CM40/4+'4.Poradie vramci krajiny'!CM40/4</f>
        <v>0.2271407506766368</v>
      </c>
      <c r="CN40" s="243">
        <f>'1.Poradie vramci sportov'!CN40/4+'2.Body vramci sportov'!CN40/4+'3.Body vramci krajiny'!CN40/4+'4.Poradie vramci krajiny'!CN40/4</f>
        <v>0.24707641439484132</v>
      </c>
      <c r="CO40" s="243">
        <f>'1.Poradie vramci sportov'!CO40/4+'2.Body vramci sportov'!CO40/4+'3.Body vramci krajiny'!CO40/4+'4.Poradie vramci krajiny'!CO40/4</f>
        <v>0.72741273693943598</v>
      </c>
      <c r="CP40" s="243">
        <f>'1.Poradie vramci sportov'!CP40/4+'2.Body vramci sportov'!CP40/4+'3.Body vramci krajiny'!CP40/4+'4.Poradie vramci krajiny'!CP40/4</f>
        <v>0.10590886103375938</v>
      </c>
      <c r="CQ40" s="243">
        <f>'1.Poradie vramci sportov'!CQ40/4+'2.Body vramci sportov'!CQ40/4+'3.Body vramci krajiny'!CQ40/4+'4.Poradie vramci krajiny'!CQ40/4</f>
        <v>0</v>
      </c>
      <c r="CR40" s="243">
        <f>'1.Poradie vramci sportov'!CR40/4+'2.Body vramci sportov'!CR40/4+'3.Body vramci krajiny'!CR40/4+'4.Poradie vramci krajiny'!CR40/4</f>
        <v>0.25379229391038011</v>
      </c>
      <c r="CS40" s="243">
        <f>'1.Poradie vramci sportov'!CS40/4+'2.Body vramci sportov'!CS40/4+'3.Body vramci krajiny'!CS40/4+'4.Poradie vramci krajiny'!CS40/4</f>
        <v>9.9210656339140738E-2</v>
      </c>
      <c r="CT40" s="243">
        <f>'1.Poradie vramci sportov'!CT40/4+'2.Body vramci sportov'!CT40/4+'3.Body vramci krajiny'!CT40/4+'4.Poradie vramci krajiny'!CT40/4</f>
        <v>0.16115733585184208</v>
      </c>
      <c r="CU40" s="243">
        <f>'1.Poradie vramci sportov'!CU40/4+'2.Body vramci sportov'!CU40/4+'3.Body vramci krajiny'!CU40/4+'4.Poradie vramci krajiny'!CU40/4</f>
        <v>0</v>
      </c>
      <c r="CV40" s="243">
        <f>'1.Poradie vramci sportov'!CV40/4+'2.Body vramci sportov'!CV40/4+'3.Body vramci krajiny'!CV40/4+'4.Poradie vramci krajiny'!CV40/4</f>
        <v>0</v>
      </c>
      <c r="CW40" s="243">
        <f>'1.Poradie vramci sportov'!CW40/4+'2.Body vramci sportov'!CW40/4+'3.Body vramci krajiny'!CW40/4+'4.Poradie vramci krajiny'!CW40/4</f>
        <v>0.16852116056117139</v>
      </c>
      <c r="CX40" s="243">
        <f>'1.Poradie vramci sportov'!CX40/4+'2.Body vramci sportov'!CX40/4+'3.Body vramci krajiny'!CX40/4+'4.Poradie vramci krajiny'!CX40/4</f>
        <v>0.47371410112363516</v>
      </c>
      <c r="CY40" s="243">
        <f>'1.Poradie vramci sportov'!CY40/4+'2.Body vramci sportov'!CY40/4+'3.Body vramci krajiny'!CY40/4+'4.Poradie vramci krajiny'!CY40/4</f>
        <v>0.29582625988765415</v>
      </c>
      <c r="CZ40" s="243">
        <f>'1.Poradie vramci sportov'!CZ40/4+'2.Body vramci sportov'!CZ40/4+'3.Body vramci krajiny'!CZ40/4+'4.Poradie vramci krajiny'!CZ40/4</f>
        <v>0.24283691108039862</v>
      </c>
      <c r="DA40" s="243">
        <f>'1.Poradie vramci sportov'!DA40/4+'2.Body vramci sportov'!DA40/4+'3.Body vramci krajiny'!DA40/4+'4.Poradie vramci krajiny'!DA40/4</f>
        <v>0.28942036128161663</v>
      </c>
      <c r="DB40" s="243">
        <f>'1.Poradie vramci sportov'!DB40/4+'2.Body vramci sportov'!DB40/4+'3.Body vramci krajiny'!DB40/4+'4.Poradie vramci krajiny'!DB40/4</f>
        <v>0.25423519828799368</v>
      </c>
      <c r="DC40" s="243">
        <f>'1.Poradie vramci sportov'!DC40/4+'2.Body vramci sportov'!DC40/4+'3.Body vramci krajiny'!DC40/4+'4.Poradie vramci krajiny'!DC40/4</f>
        <v>0</v>
      </c>
      <c r="DD40" s="243">
        <f>'1.Poradie vramci sportov'!DD40/4+'2.Body vramci sportov'!DD40/4+'3.Body vramci krajiny'!DD40/4+'4.Poradie vramci krajiny'!DD40/4</f>
        <v>0.2452229403113374</v>
      </c>
      <c r="DE40" s="243">
        <f>'1.Poradie vramci sportov'!DE40/4+'2.Body vramci sportov'!DE40/4+'3.Body vramci krajiny'!DE40/4+'4.Poradie vramci krajiny'!DE40/4</f>
        <v>0.2193317988818243</v>
      </c>
      <c r="DF40" s="243">
        <f>'1.Poradie vramci sportov'!DF40/4+'2.Body vramci sportov'!DF40/4+'3.Body vramci krajiny'!DF40/4+'4.Poradie vramci krajiny'!DF40/4</f>
        <v>0.14999816281857392</v>
      </c>
      <c r="DG40" s="243">
        <f>'1.Poradie vramci sportov'!DG40/4+'2.Body vramci sportov'!DG40/4+'3.Body vramci krajiny'!DG40/4+'4.Poradie vramci krajiny'!DG40/4</f>
        <v>0.12641915872492238</v>
      </c>
      <c r="DH40" s="243">
        <f>'1.Poradie vramci sportov'!DH40/4+'2.Body vramci sportov'!DH40/4+'3.Body vramci krajiny'!DH40/4+'4.Poradie vramci krajiny'!DH40/4</f>
        <v>0.19649417127986327</v>
      </c>
      <c r="DI40" s="243">
        <f>'1.Poradie vramci sportov'!DI40/4+'2.Body vramci sportov'!DI40/4+'3.Body vramci krajiny'!DI40/4+'4.Poradie vramci krajiny'!DI40/4</f>
        <v>0.10206172071310003</v>
      </c>
      <c r="DJ40" s="417"/>
      <c r="DK40" s="418">
        <f t="shared" si="0"/>
        <v>21.05481189534056</v>
      </c>
    </row>
    <row r="41" spans="1:115" ht="14.25" customHeight="1" x14ac:dyDescent="0.25">
      <c r="A41" s="238" t="s">
        <v>43</v>
      </c>
      <c r="B41" s="243">
        <f>'1.Poradie vramci sportov'!B41/4+'2.Body vramci sportov'!B41/4+'3.Body vramci krajiny'!B41/4+'4.Poradie vramci krajiny'!B41/4</f>
        <v>0.2189431999245017</v>
      </c>
      <c r="C41" s="243">
        <f>'1.Poradie vramci sportov'!C41/4+'2.Body vramci sportov'!C41/4+'3.Body vramci krajiny'!C41/4+'4.Poradie vramci krajiny'!C41/4</f>
        <v>0.10477436427923772</v>
      </c>
      <c r="D41" s="243">
        <f>'1.Poradie vramci sportov'!D41/4+'2.Body vramci sportov'!D41/4+'3.Body vramci krajiny'!D41/4+'4.Poradie vramci krajiny'!D41/4</f>
        <v>0.34343606637698865</v>
      </c>
      <c r="E41" s="243">
        <f>'1.Poradie vramci sportov'!E41/4+'2.Body vramci sportov'!E41/4+'3.Body vramci krajiny'!E41/4+'4.Poradie vramci krajiny'!E41/4</f>
        <v>0.23344194689752101</v>
      </c>
      <c r="F41" s="243">
        <f>'1.Poradie vramci sportov'!F41/4+'2.Body vramci sportov'!F41/4+'3.Body vramci krajiny'!F41/4+'4.Poradie vramci krajiny'!F41/4</f>
        <v>0.51468283699215078</v>
      </c>
      <c r="G41" s="243">
        <f>'1.Poradie vramci sportov'!G41/4+'2.Body vramci sportov'!G41/4+'3.Body vramci krajiny'!G41/4+'4.Poradie vramci krajiny'!G41/4</f>
        <v>0.29565342077027812</v>
      </c>
      <c r="H41" s="243">
        <f>'1.Poradie vramci sportov'!H41/4+'2.Body vramci sportov'!H41/4+'3.Body vramci krajiny'!H41/4+'4.Poradie vramci krajiny'!H41/4</f>
        <v>0</v>
      </c>
      <c r="I41" s="243">
        <f>'1.Poradie vramci sportov'!I41/4+'2.Body vramci sportov'!I41/4+'3.Body vramci krajiny'!I41/4+'4.Poradie vramci krajiny'!I41/4</f>
        <v>0.19412245192006647</v>
      </c>
      <c r="J41" s="243">
        <f>'1.Poradie vramci sportov'!J41/4+'2.Body vramci sportov'!J41/4+'3.Body vramci krajiny'!J41/4+'4.Poradie vramci krajiny'!J41/4</f>
        <v>7.1431808489753279E-2</v>
      </c>
      <c r="K41" s="243">
        <f>'1.Poradie vramci sportov'!K41/4+'2.Body vramci sportov'!K41/4+'3.Body vramci krajiny'!K41/4+'4.Poradie vramci krajiny'!K41/4</f>
        <v>0</v>
      </c>
      <c r="L41" s="243">
        <f>'1.Poradie vramci sportov'!L41/4+'2.Body vramci sportov'!L41/4+'3.Body vramci krajiny'!L41/4+'4.Poradie vramci krajiny'!L41/4</f>
        <v>0.17203022759422995</v>
      </c>
      <c r="M41" s="243">
        <f>'1.Poradie vramci sportov'!M41/4+'2.Body vramci sportov'!M41/4+'3.Body vramci krajiny'!M41/4+'4.Poradie vramci krajiny'!M41/4</f>
        <v>0.63973709601695217</v>
      </c>
      <c r="N41" s="243">
        <f>'1.Poradie vramci sportov'!N41/4+'2.Body vramci sportov'!N41/4+'3.Body vramci krajiny'!N41/4+'4.Poradie vramci krajiny'!N41/4</f>
        <v>0.13291450586390635</v>
      </c>
      <c r="O41" s="243">
        <f>'1.Poradie vramci sportov'!O41/4+'2.Body vramci sportov'!O41/4+'3.Body vramci krajiny'!O41/4+'4.Poradie vramci krajiny'!O41/4</f>
        <v>0</v>
      </c>
      <c r="P41" s="243">
        <f>'1.Poradie vramci sportov'!P41/4+'2.Body vramci sportov'!P41/4+'3.Body vramci krajiny'!P41/4+'4.Poradie vramci krajiny'!P41/4</f>
        <v>0.11715400102737694</v>
      </c>
      <c r="Q41" s="243">
        <f>'1.Poradie vramci sportov'!Q41/4+'2.Body vramci sportov'!Q41/4+'3.Body vramci krajiny'!Q41/4+'4.Poradie vramci krajiny'!Q41/4</f>
        <v>0.26930254151795902</v>
      </c>
      <c r="R41" s="243">
        <f>'1.Poradie vramci sportov'!R41/4+'2.Body vramci sportov'!R41/4+'3.Body vramci krajiny'!R41/4+'4.Poradie vramci krajiny'!R41/4</f>
        <v>0.19822851685449885</v>
      </c>
      <c r="S41" s="243">
        <f>'1.Poradie vramci sportov'!S41/4+'2.Body vramci sportov'!S41/4+'3.Body vramci krajiny'!S41/4+'4.Poradie vramci krajiny'!S41/4</f>
        <v>0</v>
      </c>
      <c r="T41" s="243">
        <f>'1.Poradie vramci sportov'!T41/4+'2.Body vramci sportov'!T41/4+'3.Body vramci krajiny'!T41/4+'4.Poradie vramci krajiny'!T41/4</f>
        <v>0</v>
      </c>
      <c r="U41" s="243">
        <f>'1.Poradie vramci sportov'!U41/4+'2.Body vramci sportov'!U41/4+'3.Body vramci krajiny'!U41/4+'4.Poradie vramci krajiny'!U41/4</f>
        <v>0.28326008983855694</v>
      </c>
      <c r="V41" s="243">
        <f>'1.Poradie vramci sportov'!V41/4+'2.Body vramci sportov'!V41/4+'3.Body vramci krajiny'!V41/4+'4.Poradie vramci krajiny'!V41/4</f>
        <v>0.37965375273271484</v>
      </c>
      <c r="W41" s="243">
        <f>'1.Poradie vramci sportov'!W41/4+'2.Body vramci sportov'!W41/4+'3.Body vramci krajiny'!W41/4+'4.Poradie vramci krajiny'!W41/4</f>
        <v>0.14235387992350299</v>
      </c>
      <c r="X41" s="243">
        <f>'1.Poradie vramci sportov'!X41/4+'2.Body vramci sportov'!X41/4+'3.Body vramci krajiny'!X41/4+'4.Poradie vramci krajiny'!X41/4</f>
        <v>0</v>
      </c>
      <c r="Y41" s="243">
        <f>'1.Poradie vramci sportov'!Y41/4+'2.Body vramci sportov'!Y41/4+'3.Body vramci krajiny'!Y41/4+'4.Poradie vramci krajiny'!Y41/4</f>
        <v>0.13873334126673451</v>
      </c>
      <c r="Z41" s="243">
        <f>'1.Poradie vramci sportov'!Z41/4+'2.Body vramci sportov'!Z41/4+'3.Body vramci krajiny'!Z41/4+'4.Poradie vramci krajiny'!Z41/4</f>
        <v>0.13500506346786045</v>
      </c>
      <c r="AA41" s="243">
        <f>'1.Poradie vramci sportov'!AA41/4+'2.Body vramci sportov'!AA41/4+'3.Body vramci krajiny'!AA41/4+'4.Poradie vramci krajiny'!AA41/4</f>
        <v>0.19364029699453117</v>
      </c>
      <c r="AB41" s="243">
        <f>'1.Poradie vramci sportov'!AB41/4+'2.Body vramci sportov'!AB41/4+'3.Body vramci krajiny'!AB41/4+'4.Poradie vramci krajiny'!AB41/4</f>
        <v>0.15320665954163248</v>
      </c>
      <c r="AC41" s="243">
        <f>'1.Poradie vramci sportov'!AC41/4+'2.Body vramci sportov'!AC41/4+'3.Body vramci krajiny'!AC41/4+'4.Poradie vramci krajiny'!AC41/4</f>
        <v>0.23734401197562344</v>
      </c>
      <c r="AD41" s="243">
        <f>'1.Poradie vramci sportov'!AD41/4+'2.Body vramci sportov'!AD41/4+'3.Body vramci krajiny'!AD41/4+'4.Poradie vramci krajiny'!AD41/4</f>
        <v>0.19830673817861594</v>
      </c>
      <c r="AE41" s="243">
        <f>'1.Poradie vramci sportov'!AE41/4+'2.Body vramci sportov'!AE41/4+'3.Body vramci krajiny'!AE41/4+'4.Poradie vramci krajiny'!AE41/4</f>
        <v>0.16913110858675789</v>
      </c>
      <c r="AF41" s="243">
        <f>'1.Poradie vramci sportov'!AF41/4+'2.Body vramci sportov'!AF41/4+'3.Body vramci krajiny'!AF41/4+'4.Poradie vramci krajiny'!AF41/4</f>
        <v>0</v>
      </c>
      <c r="AG41" s="243">
        <f>'1.Poradie vramci sportov'!AG41/4+'2.Body vramci sportov'!AG41/4+'3.Body vramci krajiny'!AG41/4+'4.Poradie vramci krajiny'!AG41/4</f>
        <v>0</v>
      </c>
      <c r="AH41" s="243">
        <f>'1.Poradie vramci sportov'!AH41/4+'2.Body vramci sportov'!AH41/4+'3.Body vramci krajiny'!AH41/4+'4.Poradie vramci krajiny'!AH41/4</f>
        <v>0.18766526258125077</v>
      </c>
      <c r="AI41" s="243">
        <f>'1.Poradie vramci sportov'!AI41/4+'2.Body vramci sportov'!AI41/4+'3.Body vramci krajiny'!AI41/4+'4.Poradie vramci krajiny'!AI41/4</f>
        <v>0.13492756239244402</v>
      </c>
      <c r="AJ41" s="243">
        <f>'1.Poradie vramci sportov'!AJ41/4+'2.Body vramci sportov'!AJ41/4+'3.Body vramci krajiny'!AJ41/4+'4.Poradie vramci krajiny'!AJ41/4</f>
        <v>0.27620570081804818</v>
      </c>
      <c r="AK41" s="243">
        <f>'1.Poradie vramci sportov'!AK41/4+'2.Body vramci sportov'!AK41/4+'3.Body vramci krajiny'!AK41/4+'4.Poradie vramci krajiny'!AK41/4</f>
        <v>0.25739530498085778</v>
      </c>
      <c r="AL41" s="243">
        <f>'1.Poradie vramci sportov'!AL41/4+'2.Body vramci sportov'!AL41/4+'3.Body vramci krajiny'!AL41/4+'4.Poradie vramci krajiny'!AL41/4</f>
        <v>0</v>
      </c>
      <c r="AM41" s="243">
        <f>'1.Poradie vramci sportov'!AM41/4+'2.Body vramci sportov'!AM41/4+'3.Body vramci krajiny'!AM41/4+'4.Poradie vramci krajiny'!AM41/4</f>
        <v>0</v>
      </c>
      <c r="AN41" s="243">
        <f>'1.Poradie vramci sportov'!AN41/4+'2.Body vramci sportov'!AN41/4+'3.Body vramci krajiny'!AN41/4+'4.Poradie vramci krajiny'!AN41/4</f>
        <v>0</v>
      </c>
      <c r="AO41" s="243">
        <f>'1.Poradie vramci sportov'!AO41/4+'2.Body vramci sportov'!AO41/4+'3.Body vramci krajiny'!AO41/4+'4.Poradie vramci krajiny'!AO41/4</f>
        <v>0</v>
      </c>
      <c r="AP41" s="243">
        <f>'1.Poradie vramci sportov'!AP41/4+'2.Body vramci sportov'!AP41/4+'3.Body vramci krajiny'!AP41/4+'4.Poradie vramci krajiny'!AP41/4</f>
        <v>0.5433817550535851</v>
      </c>
      <c r="AQ41" s="243">
        <f>'1.Poradie vramci sportov'!AQ41/4+'2.Body vramci sportov'!AQ41/4+'3.Body vramci krajiny'!AQ41/4+'4.Poradie vramci krajiny'!AQ41/4</f>
        <v>0</v>
      </c>
      <c r="AR41" s="243">
        <f>'1.Poradie vramci sportov'!AR41/4+'2.Body vramci sportov'!AR41/4+'3.Body vramci krajiny'!AR41/4+'4.Poradie vramci krajiny'!AR41/4</f>
        <v>0.15152423269523985</v>
      </c>
      <c r="AS41" s="243">
        <f>'1.Poradie vramci sportov'!AS41/4+'2.Body vramci sportov'!AS41/4+'3.Body vramci krajiny'!AS41/4+'4.Poradie vramci krajiny'!AS41/4</f>
        <v>0</v>
      </c>
      <c r="AT41" s="243">
        <f>'1.Poradie vramci sportov'!AT41/4+'2.Body vramci sportov'!AT41/4+'3.Body vramci krajiny'!AT41/4+'4.Poradie vramci krajiny'!AT41/4</f>
        <v>0.36079446021262129</v>
      </c>
      <c r="AU41" s="243">
        <f>'1.Poradie vramci sportov'!AU41/4+'2.Body vramci sportov'!AU41/4+'3.Body vramci krajiny'!AU41/4+'4.Poradie vramci krajiny'!AU41/4</f>
        <v>0.10498800119917115</v>
      </c>
      <c r="AV41" s="243">
        <f>'1.Poradie vramci sportov'!AV41/4+'2.Body vramci sportov'!AV41/4+'3.Body vramci krajiny'!AV41/4+'4.Poradie vramci krajiny'!AV41/4</f>
        <v>0</v>
      </c>
      <c r="AW41" s="243">
        <f>'1.Poradie vramci sportov'!AW41/4+'2.Body vramci sportov'!AW41/4+'3.Body vramci krajiny'!AW41/4+'4.Poradie vramci krajiny'!AW41/4</f>
        <v>0</v>
      </c>
      <c r="AX41" s="243">
        <f>'1.Poradie vramci sportov'!AX41/4+'2.Body vramci sportov'!AX41/4+'3.Body vramci krajiny'!AX41/4+'4.Poradie vramci krajiny'!AX41/4</f>
        <v>0.32030435681159852</v>
      </c>
      <c r="AY41" s="243">
        <f>'1.Poradie vramci sportov'!AY41/4+'2.Body vramci sportov'!AY41/4+'3.Body vramci krajiny'!AY41/4+'4.Poradie vramci krajiny'!AY41/4</f>
        <v>0.25246459614093025</v>
      </c>
      <c r="AZ41" s="243">
        <f>'1.Poradie vramci sportov'!AZ41/4+'2.Body vramci sportov'!AZ41/4+'3.Body vramci krajiny'!AZ41/4+'4.Poradie vramci krajiny'!AZ41/4</f>
        <v>0</v>
      </c>
      <c r="BA41" s="243">
        <f>'1.Poradie vramci sportov'!BA41/4+'2.Body vramci sportov'!BA41/4+'3.Body vramci krajiny'!BA41/4+'4.Poradie vramci krajiny'!BA41/4</f>
        <v>0.28629896076064032</v>
      </c>
      <c r="BB41" s="243">
        <f>'1.Poradie vramci sportov'!BB41/4+'2.Body vramci sportov'!BB41/4+'3.Body vramci krajiny'!BB41/4+'4.Poradie vramci krajiny'!BB41/4</f>
        <v>0.35738126768784279</v>
      </c>
      <c r="BC41" s="243">
        <f>'1.Poradie vramci sportov'!BC41/4+'2.Body vramci sportov'!BC41/4+'3.Body vramci krajiny'!BC41/4+'4.Poradie vramci krajiny'!BC41/4</f>
        <v>0</v>
      </c>
      <c r="BD41" s="243">
        <f>'1.Poradie vramci sportov'!BD41/4+'2.Body vramci sportov'!BD41/4+'3.Body vramci krajiny'!BD41/4+'4.Poradie vramci krajiny'!BD41/4</f>
        <v>0</v>
      </c>
      <c r="BE41" s="243">
        <f>'1.Poradie vramci sportov'!BE41/4+'2.Body vramci sportov'!BE41/4+'3.Body vramci krajiny'!BE41/4+'4.Poradie vramci krajiny'!BE41/4</f>
        <v>0.22862145705346329</v>
      </c>
      <c r="BF41" s="243">
        <f>'1.Poradie vramci sportov'!BF41/4+'2.Body vramci sportov'!BF41/4+'3.Body vramci krajiny'!BF41/4+'4.Poradie vramci krajiny'!BF41/4</f>
        <v>0.22355694824769512</v>
      </c>
      <c r="BG41" s="243">
        <f>'1.Poradie vramci sportov'!BG41/4+'2.Body vramci sportov'!BG41/4+'3.Body vramci krajiny'!BG41/4+'4.Poradie vramci krajiny'!BG41/4</f>
        <v>0</v>
      </c>
      <c r="BH41" s="243">
        <f>'1.Poradie vramci sportov'!BH41/4+'2.Body vramci sportov'!BH41/4+'3.Body vramci krajiny'!BH41/4+'4.Poradie vramci krajiny'!BH41/4</f>
        <v>0.36065525215189298</v>
      </c>
      <c r="BI41" s="243">
        <f>'1.Poradie vramci sportov'!BI41/4+'2.Body vramci sportov'!BI41/4+'3.Body vramci krajiny'!BI41/4+'4.Poradie vramci krajiny'!BI41/4</f>
        <v>9.3222567978657411E-2</v>
      </c>
      <c r="BJ41" s="243">
        <f>'1.Poradie vramci sportov'!BJ41/4+'2.Body vramci sportov'!BJ41/4+'3.Body vramci krajiny'!BJ41/4+'4.Poradie vramci krajiny'!BJ41/4</f>
        <v>0</v>
      </c>
      <c r="BK41" s="243">
        <f>'1.Poradie vramci sportov'!BK41/4+'2.Body vramci sportov'!BK41/4+'3.Body vramci krajiny'!BK41/4+'4.Poradie vramci krajiny'!BK41/4</f>
        <v>0</v>
      </c>
      <c r="BL41" s="243">
        <f>'1.Poradie vramci sportov'!BL41/4+'2.Body vramci sportov'!BL41/4+'3.Body vramci krajiny'!BL41/4+'4.Poradie vramci krajiny'!BL41/4</f>
        <v>0</v>
      </c>
      <c r="BM41" s="243">
        <f>'1.Poradie vramci sportov'!BM41/4+'2.Body vramci sportov'!BM41/4+'3.Body vramci krajiny'!BM41/4+'4.Poradie vramci krajiny'!BM41/4</f>
        <v>0.3946634070595843</v>
      </c>
      <c r="BN41" s="243">
        <f>'1.Poradie vramci sportov'!BN41/4+'2.Body vramci sportov'!BN41/4+'3.Body vramci krajiny'!BN41/4+'4.Poradie vramci krajiny'!BN41/4</f>
        <v>0</v>
      </c>
      <c r="BO41" s="243">
        <f>'1.Poradie vramci sportov'!BO41/4+'2.Body vramci sportov'!BO41/4+'3.Body vramci krajiny'!BO41/4+'4.Poradie vramci krajiny'!BO41/4</f>
        <v>0.1618470727462768</v>
      </c>
      <c r="BP41" s="243">
        <f>'1.Poradie vramci sportov'!BP41/4+'2.Body vramci sportov'!BP41/4+'3.Body vramci krajiny'!BP41/4+'4.Poradie vramci krajiny'!BP41/4</f>
        <v>0</v>
      </c>
      <c r="BQ41" s="243">
        <f>'1.Poradie vramci sportov'!BQ41/4+'2.Body vramci sportov'!BQ41/4+'3.Body vramci krajiny'!BQ41/4+'4.Poradie vramci krajiny'!BQ41/4</f>
        <v>0</v>
      </c>
      <c r="BR41" s="243">
        <f>'1.Poradie vramci sportov'!BR41/4+'2.Body vramci sportov'!BR41/4+'3.Body vramci krajiny'!BR41/4+'4.Poradie vramci krajiny'!BR41/4</f>
        <v>0.2364223394851778</v>
      </c>
      <c r="BS41" s="243">
        <f>'1.Poradie vramci sportov'!BS41/4+'2.Body vramci sportov'!BS41/4+'3.Body vramci krajiny'!BS41/4+'4.Poradie vramci krajiny'!BS41/4</f>
        <v>0</v>
      </c>
      <c r="BT41" s="243">
        <f>'1.Poradie vramci sportov'!BT41/4+'2.Body vramci sportov'!BT41/4+'3.Body vramci krajiny'!BT41/4+'4.Poradie vramci krajiny'!BT41/4</f>
        <v>7.622501549544547E-2</v>
      </c>
      <c r="BU41" s="243">
        <f>'1.Poradie vramci sportov'!BU41/4+'2.Body vramci sportov'!BU41/4+'3.Body vramci krajiny'!BU41/4+'4.Poradie vramci krajiny'!BU41/4</f>
        <v>0.24047171061459227</v>
      </c>
      <c r="BV41" s="243">
        <f>'1.Poradie vramci sportov'!BV41/4+'2.Body vramci sportov'!BV41/4+'3.Body vramci krajiny'!BV41/4+'4.Poradie vramci krajiny'!BV41/4</f>
        <v>0</v>
      </c>
      <c r="BW41" s="243">
        <f>'1.Poradie vramci sportov'!BW41/4+'2.Body vramci sportov'!BW41/4+'3.Body vramci krajiny'!BW41/4+'4.Poradie vramci krajiny'!BW41/4</f>
        <v>0</v>
      </c>
      <c r="BX41" s="243">
        <f>'1.Poradie vramci sportov'!BX41/4+'2.Body vramci sportov'!BX41/4+'3.Body vramci krajiny'!BX41/4+'4.Poradie vramci krajiny'!BX41/4</f>
        <v>0</v>
      </c>
      <c r="BY41" s="243">
        <f>'1.Poradie vramci sportov'!BY41/4+'2.Body vramci sportov'!BY41/4+'3.Body vramci krajiny'!BY41/4+'4.Poradie vramci krajiny'!BY41/4</f>
        <v>0.13550480262771386</v>
      </c>
      <c r="BZ41" s="243">
        <f>'1.Poradie vramci sportov'!BZ41/4+'2.Body vramci sportov'!BZ41/4+'3.Body vramci krajiny'!BZ41/4+'4.Poradie vramci krajiny'!BZ41/4</f>
        <v>0</v>
      </c>
      <c r="CA41" s="243">
        <f>'1.Poradie vramci sportov'!CA41/4+'2.Body vramci sportov'!CA41/4+'3.Body vramci krajiny'!CA41/4+'4.Poradie vramci krajiny'!CA41/4</f>
        <v>0</v>
      </c>
      <c r="CB41" s="243">
        <f>'1.Poradie vramci sportov'!CB41/4+'2.Body vramci sportov'!CB41/4+'3.Body vramci krajiny'!CB41/4+'4.Poradie vramci krajiny'!CB41/4</f>
        <v>0.18996537502781893</v>
      </c>
      <c r="CC41" s="243">
        <f>'1.Poradie vramci sportov'!CC41/4+'2.Body vramci sportov'!CC41/4+'3.Body vramci krajiny'!CC41/4+'4.Poradie vramci krajiny'!CC41/4</f>
        <v>0</v>
      </c>
      <c r="CD41" s="243">
        <f>'1.Poradie vramci sportov'!CD41/4+'2.Body vramci sportov'!CD41/4+'3.Body vramci krajiny'!CD41/4+'4.Poradie vramci krajiny'!CD41/4</f>
        <v>0</v>
      </c>
      <c r="CE41" s="243">
        <f>'1.Poradie vramci sportov'!CE41/4+'2.Body vramci sportov'!CE41/4+'3.Body vramci krajiny'!CE41/4+'4.Poradie vramci krajiny'!CE41/4</f>
        <v>0.36481984366670467</v>
      </c>
      <c r="CF41" s="243">
        <f>'1.Poradie vramci sportov'!CF41/4+'2.Body vramci sportov'!CF41/4+'3.Body vramci krajiny'!CF41/4+'4.Poradie vramci krajiny'!CF41/4</f>
        <v>0</v>
      </c>
      <c r="CG41" s="243">
        <f>'1.Poradie vramci sportov'!CG41/4+'2.Body vramci sportov'!CG41/4+'3.Body vramci krajiny'!CG41/4+'4.Poradie vramci krajiny'!CG41/4</f>
        <v>0.29749734531367056</v>
      </c>
      <c r="CH41" s="243">
        <f>'1.Poradie vramci sportov'!CH41/4+'2.Body vramci sportov'!CH41/4+'3.Body vramci krajiny'!CH41/4+'4.Poradie vramci krajiny'!CH41/4</f>
        <v>0.24232735202701255</v>
      </c>
      <c r="CI41" s="243">
        <f>'1.Poradie vramci sportov'!CI41/4+'2.Body vramci sportov'!CI41/4+'3.Body vramci krajiny'!CI41/4+'4.Poradie vramci krajiny'!CI41/4</f>
        <v>0.35756886944473854</v>
      </c>
      <c r="CJ41" s="243">
        <f>'1.Poradie vramci sportov'!CJ41/4+'2.Body vramci sportov'!CJ41/4+'3.Body vramci krajiny'!CJ41/4+'4.Poradie vramci krajiny'!CJ41/4</f>
        <v>0.18825531221498043</v>
      </c>
      <c r="CK41" s="243">
        <f>'1.Poradie vramci sportov'!CK41/4+'2.Body vramci sportov'!CK41/4+'3.Body vramci krajiny'!CK41/4+'4.Poradie vramci krajiny'!CK41/4</f>
        <v>0</v>
      </c>
      <c r="CL41" s="243">
        <f>'1.Poradie vramci sportov'!CL41/4+'2.Body vramci sportov'!CL41/4+'3.Body vramci krajiny'!CL41/4+'4.Poradie vramci krajiny'!CL41/4</f>
        <v>0.27948086275355039</v>
      </c>
      <c r="CM41" s="243">
        <f>'1.Poradie vramci sportov'!CM41/4+'2.Body vramci sportov'!CM41/4+'3.Body vramci krajiny'!CM41/4+'4.Poradie vramci krajiny'!CM41/4</f>
        <v>0.21441191977917753</v>
      </c>
      <c r="CN41" s="243">
        <f>'1.Poradie vramci sportov'!CN41/4+'2.Body vramci sportov'!CN41/4+'3.Body vramci krajiny'!CN41/4+'4.Poradie vramci krajiny'!CN41/4</f>
        <v>0.20187077334361964</v>
      </c>
      <c r="CO41" s="243">
        <f>'1.Poradie vramci sportov'!CO41/4+'2.Body vramci sportov'!CO41/4+'3.Body vramci krajiny'!CO41/4+'4.Poradie vramci krajiny'!CO41/4</f>
        <v>0.28518914100923787</v>
      </c>
      <c r="CP41" s="243">
        <f>'1.Poradie vramci sportov'!CP41/4+'2.Body vramci sportov'!CP41/4+'3.Body vramci krajiny'!CP41/4+'4.Poradie vramci krajiny'!CP41/4</f>
        <v>0</v>
      </c>
      <c r="CQ41" s="243">
        <f>'1.Poradie vramci sportov'!CQ41/4+'2.Body vramci sportov'!CQ41/4+'3.Body vramci krajiny'!CQ41/4+'4.Poradie vramci krajiny'!CQ41/4</f>
        <v>0</v>
      </c>
      <c r="CR41" s="243">
        <f>'1.Poradie vramci sportov'!CR41/4+'2.Body vramci sportov'!CR41/4+'3.Body vramci krajiny'!CR41/4+'4.Poradie vramci krajiny'!CR41/4</f>
        <v>0.14465383487145617</v>
      </c>
      <c r="CS41" s="243">
        <f>'1.Poradie vramci sportov'!CS41/4+'2.Body vramci sportov'!CS41/4+'3.Body vramci krajiny'!CS41/4+'4.Poradie vramci krajiny'!CS41/4</f>
        <v>0.19358512651427989</v>
      </c>
      <c r="CT41" s="243">
        <f>'1.Poradie vramci sportov'!CT41/4+'2.Body vramci sportov'!CT41/4+'3.Body vramci krajiny'!CT41/4+'4.Poradie vramci krajiny'!CT41/4</f>
        <v>0.15454968819662895</v>
      </c>
      <c r="CU41" s="243">
        <f>'1.Poradie vramci sportov'!CU41/4+'2.Body vramci sportov'!CU41/4+'3.Body vramci krajiny'!CU41/4+'4.Poradie vramci krajiny'!CU41/4</f>
        <v>0</v>
      </c>
      <c r="CV41" s="243">
        <f>'1.Poradie vramci sportov'!CV41/4+'2.Body vramci sportov'!CV41/4+'3.Body vramci krajiny'!CV41/4+'4.Poradie vramci krajiny'!CV41/4</f>
        <v>0</v>
      </c>
      <c r="CW41" s="243">
        <f>'1.Poradie vramci sportov'!CW41/4+'2.Body vramci sportov'!CW41/4+'3.Body vramci krajiny'!CW41/4+'4.Poradie vramci krajiny'!CW41/4</f>
        <v>0</v>
      </c>
      <c r="CX41" s="243">
        <f>'1.Poradie vramci sportov'!CX41/4+'2.Body vramci sportov'!CX41/4+'3.Body vramci krajiny'!CX41/4+'4.Poradie vramci krajiny'!CX41/4</f>
        <v>0.25675506332666664</v>
      </c>
      <c r="CY41" s="243">
        <f>'1.Poradie vramci sportov'!CY41/4+'2.Body vramci sportov'!CY41/4+'3.Body vramci krajiny'!CY41/4+'4.Poradie vramci krajiny'!CY41/4</f>
        <v>0.43057447135697802</v>
      </c>
      <c r="CZ41" s="243">
        <f>'1.Poradie vramci sportov'!CZ41/4+'2.Body vramci sportov'!CZ41/4+'3.Body vramci krajiny'!CZ41/4+'4.Poradie vramci krajiny'!CZ41/4</f>
        <v>0.21908327853624973</v>
      </c>
      <c r="DA41" s="243">
        <f>'1.Poradie vramci sportov'!DA41/4+'2.Body vramci sportov'!DA41/4+'3.Body vramci krajiny'!DA41/4+'4.Poradie vramci krajiny'!DA41/4</f>
        <v>0.45483618690212085</v>
      </c>
      <c r="DB41" s="243">
        <f>'1.Poradie vramci sportov'!DB41/4+'2.Body vramci sportov'!DB41/4+'3.Body vramci krajiny'!DB41/4+'4.Poradie vramci krajiny'!DB41/4</f>
        <v>0.30899699693292015</v>
      </c>
      <c r="DC41" s="243">
        <f>'1.Poradie vramci sportov'!DC41/4+'2.Body vramci sportov'!DC41/4+'3.Body vramci krajiny'!DC41/4+'4.Poradie vramci krajiny'!DC41/4</f>
        <v>0</v>
      </c>
      <c r="DD41" s="243">
        <f>'1.Poradie vramci sportov'!DD41/4+'2.Body vramci sportov'!DD41/4+'3.Body vramci krajiny'!DD41/4+'4.Poradie vramci krajiny'!DD41/4</f>
        <v>6.7511177332905126E-2</v>
      </c>
      <c r="DE41" s="243">
        <f>'1.Poradie vramci sportov'!DE41/4+'2.Body vramci sportov'!DE41/4+'3.Body vramci krajiny'!DE41/4+'4.Poradie vramci krajiny'!DE41/4</f>
        <v>0.24134265956807013</v>
      </c>
      <c r="DF41" s="243">
        <f>'1.Poradie vramci sportov'!DF41/4+'2.Body vramci sportov'!DF41/4+'3.Body vramci krajiny'!DF41/4+'4.Poradie vramci krajiny'!DF41/4</f>
        <v>0</v>
      </c>
      <c r="DG41" s="243">
        <f>'1.Poradie vramci sportov'!DG41/4+'2.Body vramci sportov'!DG41/4+'3.Body vramci krajiny'!DG41/4+'4.Poradie vramci krajiny'!DG41/4</f>
        <v>0.28671579295984401</v>
      </c>
      <c r="DH41" s="243">
        <f>'1.Poradie vramci sportov'!DH41/4+'2.Body vramci sportov'!DH41/4+'3.Body vramci krajiny'!DH41/4+'4.Poradie vramci krajiny'!DH41/4</f>
        <v>0.28955428481779366</v>
      </c>
      <c r="DI41" s="243">
        <f>'1.Poradie vramci sportov'!DI41/4+'2.Body vramci sportov'!DI41/4+'3.Body vramci krajiny'!DI41/4+'4.Poradie vramci krajiny'!DI41/4</f>
        <v>0.19780401395326455</v>
      </c>
      <c r="DJ41" s="417"/>
      <c r="DK41" s="418">
        <f t="shared" si="0"/>
        <v>16.788359331676372</v>
      </c>
    </row>
    <row r="42" spans="1:115" ht="14.25" customHeight="1" x14ac:dyDescent="0.25">
      <c r="A42" s="238" t="s">
        <v>44</v>
      </c>
      <c r="B42" s="243">
        <f>'1.Poradie vramci sportov'!B42/4+'2.Body vramci sportov'!B42/4+'3.Body vramci krajiny'!B42/4+'4.Poradie vramci krajiny'!B42/4</f>
        <v>0.34848438423416805</v>
      </c>
      <c r="C42" s="243">
        <f>'1.Poradie vramci sportov'!C42/4+'2.Body vramci sportov'!C42/4+'3.Body vramci krajiny'!C42/4+'4.Poradie vramci krajiny'!C42/4</f>
        <v>0.16723905208549691</v>
      </c>
      <c r="D42" s="243">
        <f>'1.Poradie vramci sportov'!D42/4+'2.Body vramci sportov'!D42/4+'3.Body vramci krajiny'!D42/4+'4.Poradie vramci krajiny'!D42/4</f>
        <v>0.51629410936424025</v>
      </c>
      <c r="E42" s="243">
        <f>'1.Poradie vramci sportov'!E42/4+'2.Body vramci sportov'!E42/4+'3.Body vramci krajiny'!E42/4+'4.Poradie vramci krajiny'!E42/4</f>
        <v>0.36224277605698413</v>
      </c>
      <c r="F42" s="243">
        <f>'1.Poradie vramci sportov'!F42/4+'2.Body vramci sportov'!F42/4+'3.Body vramci krajiny'!F42/4+'4.Poradie vramci krajiny'!F42/4</f>
        <v>0.75072923548268566</v>
      </c>
      <c r="G42" s="243">
        <f>'1.Poradie vramci sportov'!G42/4+'2.Body vramci sportov'!G42/4+'3.Body vramci krajiny'!G42/4+'4.Poradie vramci krajiny'!G42/4</f>
        <v>5.2807720390708093E-2</v>
      </c>
      <c r="H42" s="243">
        <f>'1.Poradie vramci sportov'!H42/4+'2.Body vramci sportov'!H42/4+'3.Body vramci krajiny'!H42/4+'4.Poradie vramci krajiny'!H42/4</f>
        <v>0</v>
      </c>
      <c r="I42" s="243">
        <f>'1.Poradie vramci sportov'!I42/4+'2.Body vramci sportov'!I42/4+'3.Body vramci krajiny'!I42/4+'4.Poradie vramci krajiny'!I42/4</f>
        <v>0.27116276376138626</v>
      </c>
      <c r="J42" s="243">
        <f>'1.Poradie vramci sportov'!J42/4+'2.Body vramci sportov'!J42/4+'3.Body vramci krajiny'!J42/4+'4.Poradie vramci krajiny'!J42/4</f>
        <v>0.27727636063437849</v>
      </c>
      <c r="K42" s="243">
        <f>'1.Poradie vramci sportov'!K42/4+'2.Body vramci sportov'!K42/4+'3.Body vramci krajiny'!K42/4+'4.Poradie vramci krajiny'!K42/4</f>
        <v>0.66585554485768028</v>
      </c>
      <c r="L42" s="243">
        <f>'1.Poradie vramci sportov'!L42/4+'2.Body vramci sportov'!L42/4+'3.Body vramci krajiny'!L42/4+'4.Poradie vramci krajiny'!L42/4</f>
        <v>0.19164912149528768</v>
      </c>
      <c r="M42" s="243">
        <f>'1.Poradie vramci sportov'!M42/4+'2.Body vramci sportov'!M42/4+'3.Body vramci krajiny'!M42/4+'4.Poradie vramci krajiny'!M42/4</f>
        <v>0.32133134648437028</v>
      </c>
      <c r="N42" s="243">
        <f>'1.Poradie vramci sportov'!N42/4+'2.Body vramci sportov'!N42/4+'3.Body vramci krajiny'!N42/4+'4.Poradie vramci krajiny'!N42/4</f>
        <v>0.23571428571428571</v>
      </c>
      <c r="O42" s="243">
        <f>'1.Poradie vramci sportov'!O42/4+'2.Body vramci sportov'!O42/4+'3.Body vramci krajiny'!O42/4+'4.Poradie vramci krajiny'!O42/4</f>
        <v>0.13144792905137406</v>
      </c>
      <c r="P42" s="243">
        <f>'1.Poradie vramci sportov'!P42/4+'2.Body vramci sportov'!P42/4+'3.Body vramci krajiny'!P42/4+'4.Poradie vramci krajiny'!P42/4</f>
        <v>0.23308745776572068</v>
      </c>
      <c r="Q42" s="243">
        <f>'1.Poradie vramci sportov'!Q42/4+'2.Body vramci sportov'!Q42/4+'3.Body vramci krajiny'!Q42/4+'4.Poradie vramci krajiny'!Q42/4</f>
        <v>0.57108145002291977</v>
      </c>
      <c r="R42" s="243">
        <f>'1.Poradie vramci sportov'!R42/4+'2.Body vramci sportov'!R42/4+'3.Body vramci krajiny'!R42/4+'4.Poradie vramci krajiny'!R42/4</f>
        <v>0.32217953553220735</v>
      </c>
      <c r="S42" s="243">
        <f>'1.Poradie vramci sportov'!S42/4+'2.Body vramci sportov'!S42/4+'3.Body vramci krajiny'!S42/4+'4.Poradie vramci krajiny'!S42/4</f>
        <v>0.14906614986641673</v>
      </c>
      <c r="T42" s="243">
        <f>'1.Poradie vramci sportov'!T42/4+'2.Body vramci sportov'!T42/4+'3.Body vramci krajiny'!T42/4+'4.Poradie vramci krajiny'!T42/4</f>
        <v>0.20116296773026254</v>
      </c>
      <c r="U42" s="243">
        <f>'1.Poradie vramci sportov'!U42/4+'2.Body vramci sportov'!U42/4+'3.Body vramci krajiny'!U42/4+'4.Poradie vramci krajiny'!U42/4</f>
        <v>0.40187980936676398</v>
      </c>
      <c r="V42" s="243">
        <f>'1.Poradie vramci sportov'!V42/4+'2.Body vramci sportov'!V42/4+'3.Body vramci krajiny'!V42/4+'4.Poradie vramci krajiny'!V42/4</f>
        <v>0.42875302477813443</v>
      </c>
      <c r="W42" s="243">
        <f>'1.Poradie vramci sportov'!W42/4+'2.Body vramci sportov'!W42/4+'3.Body vramci krajiny'!W42/4+'4.Poradie vramci krajiny'!W42/4</f>
        <v>0.27426698573534791</v>
      </c>
      <c r="X42" s="243">
        <f>'1.Poradie vramci sportov'!X42/4+'2.Body vramci sportov'!X42/4+'3.Body vramci krajiny'!X42/4+'4.Poradie vramci krajiny'!X42/4</f>
        <v>0</v>
      </c>
      <c r="Y42" s="243">
        <f>'1.Poradie vramci sportov'!Y42/4+'2.Body vramci sportov'!Y42/4+'3.Body vramci krajiny'!Y42/4+'4.Poradie vramci krajiny'!Y42/4</f>
        <v>0.30544905755243695</v>
      </c>
      <c r="Z42" s="243">
        <f>'1.Poradie vramci sportov'!Z42/4+'2.Body vramci sportov'!Z42/4+'3.Body vramci krajiny'!Z42/4+'4.Poradie vramci krajiny'!Z42/4</f>
        <v>0</v>
      </c>
      <c r="AA42" s="243">
        <f>'1.Poradie vramci sportov'!AA42/4+'2.Body vramci sportov'!AA42/4+'3.Body vramci krajiny'!AA42/4+'4.Poradie vramci krajiny'!AA42/4</f>
        <v>0.23925199925334356</v>
      </c>
      <c r="AB42" s="243">
        <f>'1.Poradie vramci sportov'!AB42/4+'2.Body vramci sportov'!AB42/4+'3.Body vramci krajiny'!AB42/4+'4.Poradie vramci krajiny'!AB42/4</f>
        <v>0.43063927404209301</v>
      </c>
      <c r="AC42" s="243">
        <f>'1.Poradie vramci sportov'!AC42/4+'2.Body vramci sportov'!AC42/4+'3.Body vramci krajiny'!AC42/4+'4.Poradie vramci krajiny'!AC42/4</f>
        <v>0.27757903920281279</v>
      </c>
      <c r="AD42" s="243">
        <f>'1.Poradie vramci sportov'!AD42/4+'2.Body vramci sportov'!AD42/4+'3.Body vramci krajiny'!AD42/4+'4.Poradie vramci krajiny'!AD42/4</f>
        <v>0.57490430158656225</v>
      </c>
      <c r="AE42" s="243">
        <f>'1.Poradie vramci sportov'!AE42/4+'2.Body vramci sportov'!AE42/4+'3.Body vramci krajiny'!AE42/4+'4.Poradie vramci krajiny'!AE42/4</f>
        <v>0.26609943425861488</v>
      </c>
      <c r="AF42" s="243">
        <f>'1.Poradie vramci sportov'!AF42/4+'2.Body vramci sportov'!AF42/4+'3.Body vramci krajiny'!AF42/4+'4.Poradie vramci krajiny'!AF42/4</f>
        <v>0</v>
      </c>
      <c r="AG42" s="243">
        <f>'1.Poradie vramci sportov'!AG42/4+'2.Body vramci sportov'!AG42/4+'3.Body vramci krajiny'!AG42/4+'4.Poradie vramci krajiny'!AG42/4</f>
        <v>5.8371000492328219E-2</v>
      </c>
      <c r="AH42" s="243">
        <f>'1.Poradie vramci sportov'!AH42/4+'2.Body vramci sportov'!AH42/4+'3.Body vramci krajiny'!AH42/4+'4.Poradie vramci krajiny'!AH42/4</f>
        <v>0.75013289887101098</v>
      </c>
      <c r="AI42" s="243">
        <f>'1.Poradie vramci sportov'!AI42/4+'2.Body vramci sportov'!AI42/4+'3.Body vramci krajiny'!AI42/4+'4.Poradie vramci krajiny'!AI42/4</f>
        <v>0.24886813136696215</v>
      </c>
      <c r="AJ42" s="243">
        <f>'1.Poradie vramci sportov'!AJ42/4+'2.Body vramci sportov'!AJ42/4+'3.Body vramci krajiny'!AJ42/4+'4.Poradie vramci krajiny'!AJ42/4</f>
        <v>0.29293941877622465</v>
      </c>
      <c r="AK42" s="243">
        <f>'1.Poradie vramci sportov'!AK42/4+'2.Body vramci sportov'!AK42/4+'3.Body vramci krajiny'!AK42/4+'4.Poradie vramci krajiny'!AK42/4</f>
        <v>0.82751400844648026</v>
      </c>
      <c r="AL42" s="243">
        <f>'1.Poradie vramci sportov'!AL42/4+'2.Body vramci sportov'!AL42/4+'3.Body vramci krajiny'!AL42/4+'4.Poradie vramci krajiny'!AL42/4</f>
        <v>0.21772794688965907</v>
      </c>
      <c r="AM42" s="243">
        <f>'1.Poradie vramci sportov'!AM42/4+'2.Body vramci sportov'!AM42/4+'3.Body vramci krajiny'!AM42/4+'4.Poradie vramci krajiny'!AM42/4</f>
        <v>0</v>
      </c>
      <c r="AN42" s="243">
        <f>'1.Poradie vramci sportov'!AN42/4+'2.Body vramci sportov'!AN42/4+'3.Body vramci krajiny'!AN42/4+'4.Poradie vramci krajiny'!AN42/4</f>
        <v>0.20270481594351614</v>
      </c>
      <c r="AO42" s="243">
        <f>'1.Poradie vramci sportov'!AO42/4+'2.Body vramci sportov'!AO42/4+'3.Body vramci krajiny'!AO42/4+'4.Poradie vramci krajiny'!AO42/4</f>
        <v>0.18837828901187906</v>
      </c>
      <c r="AP42" s="243">
        <f>'1.Poradie vramci sportov'!AP42/4+'2.Body vramci sportov'!AP42/4+'3.Body vramci krajiny'!AP42/4+'4.Poradie vramci krajiny'!AP42/4</f>
        <v>0.32914550953200339</v>
      </c>
      <c r="AQ42" s="243">
        <f>'1.Poradie vramci sportov'!AQ42/4+'2.Body vramci sportov'!AQ42/4+'3.Body vramci krajiny'!AQ42/4+'4.Poradie vramci krajiny'!AQ42/4</f>
        <v>3.5701255933348774E-2</v>
      </c>
      <c r="AR42" s="243">
        <f>'1.Poradie vramci sportov'!AR42/4+'2.Body vramci sportov'!AR42/4+'3.Body vramci krajiny'!AR42/4+'4.Poradie vramci krajiny'!AR42/4</f>
        <v>0.18838027524826478</v>
      </c>
      <c r="AS42" s="243">
        <f>'1.Poradie vramci sportov'!AS42/4+'2.Body vramci sportov'!AS42/4+'3.Body vramci krajiny'!AS42/4+'4.Poradie vramci krajiny'!AS42/4</f>
        <v>0.18946308920247085</v>
      </c>
      <c r="AT42" s="243">
        <f>'1.Poradie vramci sportov'!AT42/4+'2.Body vramci sportov'!AT42/4+'3.Body vramci krajiny'!AT42/4+'4.Poradie vramci krajiny'!AT42/4</f>
        <v>0.82072284870513856</v>
      </c>
      <c r="AU42" s="243">
        <f>'1.Poradie vramci sportov'!AU42/4+'2.Body vramci sportov'!AU42/4+'3.Body vramci krajiny'!AU42/4+'4.Poradie vramci krajiny'!AU42/4</f>
        <v>0.43494392522055936</v>
      </c>
      <c r="AV42" s="243">
        <f>'1.Poradie vramci sportov'!AV42/4+'2.Body vramci sportov'!AV42/4+'3.Body vramci krajiny'!AV42/4+'4.Poradie vramci krajiny'!AV42/4</f>
        <v>0</v>
      </c>
      <c r="AW42" s="243">
        <f>'1.Poradie vramci sportov'!AW42/4+'2.Body vramci sportov'!AW42/4+'3.Body vramci krajiny'!AW42/4+'4.Poradie vramci krajiny'!AW42/4</f>
        <v>0.29771811914322788</v>
      </c>
      <c r="AX42" s="243">
        <f>'1.Poradie vramci sportov'!AX42/4+'2.Body vramci sportov'!AX42/4+'3.Body vramci krajiny'!AX42/4+'4.Poradie vramci krajiny'!AX42/4</f>
        <v>0.78884228245356891</v>
      </c>
      <c r="AY42" s="243">
        <f>'1.Poradie vramci sportov'!AY42/4+'2.Body vramci sportov'!AY42/4+'3.Body vramci krajiny'!AY42/4+'4.Poradie vramci krajiny'!AY42/4</f>
        <v>0.81922143390589985</v>
      </c>
      <c r="AZ42" s="243">
        <f>'1.Poradie vramci sportov'!AZ42/4+'2.Body vramci sportov'!AZ42/4+'3.Body vramci krajiny'!AZ42/4+'4.Poradie vramci krajiny'!AZ42/4</f>
        <v>0.19234749154266079</v>
      </c>
      <c r="BA42" s="243">
        <f>'1.Poradie vramci sportov'!BA42/4+'2.Body vramci sportov'!BA42/4+'3.Body vramci krajiny'!BA42/4+'4.Poradie vramci krajiny'!BA42/4</f>
        <v>0.68544850350687891</v>
      </c>
      <c r="BB42" s="243">
        <f>'1.Poradie vramci sportov'!BB42/4+'2.Body vramci sportov'!BB42/4+'3.Body vramci krajiny'!BB42/4+'4.Poradie vramci krajiny'!BB42/4</f>
        <v>0.75093859671783991</v>
      </c>
      <c r="BC42" s="243">
        <f>'1.Poradie vramci sportov'!BC42/4+'2.Body vramci sportov'!BC42/4+'3.Body vramci krajiny'!BC42/4+'4.Poradie vramci krajiny'!BC42/4</f>
        <v>0.13779384928303451</v>
      </c>
      <c r="BD42" s="243">
        <f>'1.Poradie vramci sportov'!BD42/4+'2.Body vramci sportov'!BD42/4+'3.Body vramci krajiny'!BD42/4+'4.Poradie vramci krajiny'!BD42/4</f>
        <v>0</v>
      </c>
      <c r="BE42" s="243">
        <f>'1.Poradie vramci sportov'!BE42/4+'2.Body vramci sportov'!BE42/4+'3.Body vramci krajiny'!BE42/4+'4.Poradie vramci krajiny'!BE42/4</f>
        <v>0.25849102194063711</v>
      </c>
      <c r="BF42" s="243">
        <f>'1.Poradie vramci sportov'!BF42/4+'2.Body vramci sportov'!BF42/4+'3.Body vramci krajiny'!BF42/4+'4.Poradie vramci krajiny'!BF42/4</f>
        <v>0.11566239231195173</v>
      </c>
      <c r="BG42" s="243">
        <f>'1.Poradie vramci sportov'!BG42/4+'2.Body vramci sportov'!BG42/4+'3.Body vramci krajiny'!BG42/4+'4.Poradie vramci krajiny'!BG42/4</f>
        <v>0.75009279727885758</v>
      </c>
      <c r="BH42" s="243">
        <f>'1.Poradie vramci sportov'!BH42/4+'2.Body vramci sportov'!BH42/4+'3.Body vramci krajiny'!BH42/4+'4.Poradie vramci krajiny'!BH42/4</f>
        <v>0.31689902726736052</v>
      </c>
      <c r="BI42" s="243">
        <f>'1.Poradie vramci sportov'!BI42/4+'2.Body vramci sportov'!BI42/4+'3.Body vramci krajiny'!BI42/4+'4.Poradie vramci krajiny'!BI42/4</f>
        <v>0.14688933078738256</v>
      </c>
      <c r="BJ42" s="243">
        <f>'1.Poradie vramci sportov'!BJ42/4+'2.Body vramci sportov'!BJ42/4+'3.Body vramci krajiny'!BJ42/4+'4.Poradie vramci krajiny'!BJ42/4</f>
        <v>8.3265328514256318E-2</v>
      </c>
      <c r="BK42" s="243">
        <f>'1.Poradie vramci sportov'!BK42/4+'2.Body vramci sportov'!BK42/4+'3.Body vramci krajiny'!BK42/4+'4.Poradie vramci krajiny'!BK42/4</f>
        <v>0</v>
      </c>
      <c r="BL42" s="243">
        <f>'1.Poradie vramci sportov'!BL42/4+'2.Body vramci sportov'!BL42/4+'3.Body vramci krajiny'!BL42/4+'4.Poradie vramci krajiny'!BL42/4</f>
        <v>0</v>
      </c>
      <c r="BM42" s="243">
        <f>'1.Poradie vramci sportov'!BM42/4+'2.Body vramci sportov'!BM42/4+'3.Body vramci krajiny'!BM42/4+'4.Poradie vramci krajiny'!BM42/4</f>
        <v>0.36154646688889064</v>
      </c>
      <c r="BN42" s="243">
        <f>'1.Poradie vramci sportov'!BN42/4+'2.Body vramci sportov'!BN42/4+'3.Body vramci krajiny'!BN42/4+'4.Poradie vramci krajiny'!BN42/4</f>
        <v>0.27426170703963321</v>
      </c>
      <c r="BO42" s="243">
        <f>'1.Poradie vramci sportov'!BO42/4+'2.Body vramci sportov'!BO42/4+'3.Body vramci krajiny'!BO42/4+'4.Poradie vramci krajiny'!BO42/4</f>
        <v>0.55323708281776351</v>
      </c>
      <c r="BP42" s="243">
        <f>'1.Poradie vramci sportov'!BP42/4+'2.Body vramci sportov'!BP42/4+'3.Body vramci krajiny'!BP42/4+'4.Poradie vramci krajiny'!BP42/4</f>
        <v>0.34961916190906622</v>
      </c>
      <c r="BQ42" s="243">
        <f>'1.Poradie vramci sportov'!BQ42/4+'2.Body vramci sportov'!BQ42/4+'3.Body vramci krajiny'!BQ42/4+'4.Poradie vramci krajiny'!BQ42/4</f>
        <v>9.1294858624188957E-2</v>
      </c>
      <c r="BR42" s="243">
        <f>'1.Poradie vramci sportov'!BR42/4+'2.Body vramci sportov'!BR42/4+'3.Body vramci krajiny'!BR42/4+'4.Poradie vramci krajiny'!BR42/4</f>
        <v>0.31789295840627763</v>
      </c>
      <c r="BS42" s="243">
        <f>'1.Poradie vramci sportov'!BS42/4+'2.Body vramci sportov'!BS42/4+'3.Body vramci krajiny'!BS42/4+'4.Poradie vramci krajiny'!BS42/4</f>
        <v>0</v>
      </c>
      <c r="BT42" s="243">
        <f>'1.Poradie vramci sportov'!BT42/4+'2.Body vramci sportov'!BT42/4+'3.Body vramci krajiny'!BT42/4+'4.Poradie vramci krajiny'!BT42/4</f>
        <v>0.4697647421034557</v>
      </c>
      <c r="BU42" s="243">
        <f>'1.Poradie vramci sportov'!BU42/4+'2.Body vramci sportov'!BU42/4+'3.Body vramci krajiny'!BU42/4+'4.Poradie vramci krajiny'!BU42/4</f>
        <v>0.4252945175648582</v>
      </c>
      <c r="BV42" s="243">
        <f>'1.Poradie vramci sportov'!BV42/4+'2.Body vramci sportov'!BV42/4+'3.Body vramci krajiny'!BV42/4+'4.Poradie vramci krajiny'!BV42/4</f>
        <v>0</v>
      </c>
      <c r="BW42" s="243">
        <f>'1.Poradie vramci sportov'!BW42/4+'2.Body vramci sportov'!BW42/4+'3.Body vramci krajiny'!BW42/4+'4.Poradie vramci krajiny'!BW42/4</f>
        <v>0</v>
      </c>
      <c r="BX42" s="243">
        <f>'1.Poradie vramci sportov'!BX42/4+'2.Body vramci sportov'!BX42/4+'3.Body vramci krajiny'!BX42/4+'4.Poradie vramci krajiny'!BX42/4</f>
        <v>0.20515858805253875</v>
      </c>
      <c r="BY42" s="243">
        <f>'1.Poradie vramci sportov'!BY42/4+'2.Body vramci sportov'!BY42/4+'3.Body vramci krajiny'!BY42/4+'4.Poradie vramci krajiny'!BY42/4</f>
        <v>0.37242140501027954</v>
      </c>
      <c r="BZ42" s="243">
        <f>'1.Poradie vramci sportov'!BZ42/4+'2.Body vramci sportov'!BZ42/4+'3.Body vramci krajiny'!BZ42/4+'4.Poradie vramci krajiny'!BZ42/4</f>
        <v>0.14110611622146993</v>
      </c>
      <c r="CA42" s="243">
        <f>'1.Poradie vramci sportov'!CA42/4+'2.Body vramci sportov'!CA42/4+'3.Body vramci krajiny'!CA42/4+'4.Poradie vramci krajiny'!CA42/4</f>
        <v>0.21838957654865371</v>
      </c>
      <c r="CB42" s="243">
        <f>'1.Poradie vramci sportov'!CB42/4+'2.Body vramci sportov'!CB42/4+'3.Body vramci krajiny'!CB42/4+'4.Poradie vramci krajiny'!CB42/4</f>
        <v>0.75555596586213314</v>
      </c>
      <c r="CC42" s="243">
        <f>'1.Poradie vramci sportov'!CC42/4+'2.Body vramci sportov'!CC42/4+'3.Body vramci krajiny'!CC42/4+'4.Poradie vramci krajiny'!CC42/4</f>
        <v>0</v>
      </c>
      <c r="CD42" s="243">
        <f>'1.Poradie vramci sportov'!CD42/4+'2.Body vramci sportov'!CD42/4+'3.Body vramci krajiny'!CD42/4+'4.Poradie vramci krajiny'!CD42/4</f>
        <v>0.20996382184172641</v>
      </c>
      <c r="CE42" s="243">
        <f>'1.Poradie vramci sportov'!CE42/4+'2.Body vramci sportov'!CE42/4+'3.Body vramci krajiny'!CE42/4+'4.Poradie vramci krajiny'!CE42/4</f>
        <v>0.19527456425406053</v>
      </c>
      <c r="CF42" s="243">
        <f>'1.Poradie vramci sportov'!CF42/4+'2.Body vramci sportov'!CF42/4+'3.Body vramci krajiny'!CF42/4+'4.Poradie vramci krajiny'!CF42/4</f>
        <v>0.15151250107616476</v>
      </c>
      <c r="CG42" s="243">
        <f>'1.Poradie vramci sportov'!CG42/4+'2.Body vramci sportov'!CG42/4+'3.Body vramci krajiny'!CG42/4+'4.Poradie vramci krajiny'!CG42/4</f>
        <v>0.26109247136040509</v>
      </c>
      <c r="CH42" s="243">
        <f>'1.Poradie vramci sportov'!CH42/4+'2.Body vramci sportov'!CH42/4+'3.Body vramci krajiny'!CH42/4+'4.Poradie vramci krajiny'!CH42/4</f>
        <v>0.24253927044631202</v>
      </c>
      <c r="CI42" s="243">
        <f>'1.Poradie vramci sportov'!CI42/4+'2.Body vramci sportov'!CI42/4+'3.Body vramci krajiny'!CI42/4+'4.Poradie vramci krajiny'!CI42/4</f>
        <v>0.75389107644013631</v>
      </c>
      <c r="CJ42" s="243">
        <f>'1.Poradie vramci sportov'!CJ42/4+'2.Body vramci sportov'!CJ42/4+'3.Body vramci krajiny'!CJ42/4+'4.Poradie vramci krajiny'!CJ42/4</f>
        <v>0.29580456912815989</v>
      </c>
      <c r="CK42" s="243">
        <f>'1.Poradie vramci sportov'!CK42/4+'2.Body vramci sportov'!CK42/4+'3.Body vramci krajiny'!CK42/4+'4.Poradie vramci krajiny'!CK42/4</f>
        <v>0</v>
      </c>
      <c r="CL42" s="243">
        <f>'1.Poradie vramci sportov'!CL42/4+'2.Body vramci sportov'!CL42/4+'3.Body vramci krajiny'!CL42/4+'4.Poradie vramci krajiny'!CL42/4</f>
        <v>0.45430516913977115</v>
      </c>
      <c r="CM42" s="243">
        <f>'1.Poradie vramci sportov'!CM42/4+'2.Body vramci sportov'!CM42/4+'3.Body vramci krajiny'!CM42/4+'4.Poradie vramci krajiny'!CM42/4</f>
        <v>0.80049930155326909</v>
      </c>
      <c r="CN42" s="243">
        <f>'1.Poradie vramci sportov'!CN42/4+'2.Body vramci sportov'!CN42/4+'3.Body vramci krajiny'!CN42/4+'4.Poradie vramci krajiny'!CN42/4</f>
        <v>0.32319195414490259</v>
      </c>
      <c r="CO42" s="243">
        <f>'1.Poradie vramci sportov'!CO42/4+'2.Body vramci sportov'!CO42/4+'3.Body vramci krajiny'!CO42/4+'4.Poradie vramci krajiny'!CO42/4</f>
        <v>0.40494055682893354</v>
      </c>
      <c r="CP42" s="243">
        <f>'1.Poradie vramci sportov'!CP42/4+'2.Body vramci sportov'!CP42/4+'3.Body vramci krajiny'!CP42/4+'4.Poradie vramci krajiny'!CP42/4</f>
        <v>0.20722840328622583</v>
      </c>
      <c r="CQ42" s="243">
        <f>'1.Poradie vramci sportov'!CQ42/4+'2.Body vramci sportov'!CQ42/4+'3.Body vramci krajiny'!CQ42/4+'4.Poradie vramci krajiny'!CQ42/4</f>
        <v>4.7412952539110917E-2</v>
      </c>
      <c r="CR42" s="243">
        <f>'1.Poradie vramci sportov'!CR42/4+'2.Body vramci sportov'!CR42/4+'3.Body vramci krajiny'!CR42/4+'4.Poradie vramci krajiny'!CR42/4</f>
        <v>0.4258173201321151</v>
      </c>
      <c r="CS42" s="243">
        <f>'1.Poradie vramci sportov'!CS42/4+'2.Body vramci sportov'!CS42/4+'3.Body vramci krajiny'!CS42/4+'4.Poradie vramci krajiny'!CS42/4</f>
        <v>0.21566454785165962</v>
      </c>
      <c r="CT42" s="243">
        <f>'1.Poradie vramci sportov'!CT42/4+'2.Body vramci sportov'!CT42/4+'3.Body vramci krajiny'!CT42/4+'4.Poradie vramci krajiny'!CT42/4</f>
        <v>0.1431153460414791</v>
      </c>
      <c r="CU42" s="243">
        <f>'1.Poradie vramci sportov'!CU42/4+'2.Body vramci sportov'!CU42/4+'3.Body vramci krajiny'!CU42/4+'4.Poradie vramci krajiny'!CU42/4</f>
        <v>0.11806409374827867</v>
      </c>
      <c r="CV42" s="243">
        <f>'1.Poradie vramci sportov'!CV42/4+'2.Body vramci sportov'!CV42/4+'3.Body vramci krajiny'!CV42/4+'4.Poradie vramci krajiny'!CV42/4</f>
        <v>0.20659735551421193</v>
      </c>
      <c r="CW42" s="243">
        <f>'1.Poradie vramci sportov'!CW42/4+'2.Body vramci sportov'!CW42/4+'3.Body vramci krajiny'!CW42/4+'4.Poradie vramci krajiny'!CW42/4</f>
        <v>0.23228363016034417</v>
      </c>
      <c r="CX42" s="243">
        <f>'1.Poradie vramci sportov'!CX42/4+'2.Body vramci sportov'!CX42/4+'3.Body vramci krajiny'!CX42/4+'4.Poradie vramci krajiny'!CX42/4</f>
        <v>0.18208792544976626</v>
      </c>
      <c r="CY42" s="243">
        <f>'1.Poradie vramci sportov'!CY42/4+'2.Body vramci sportov'!CY42/4+'3.Body vramci krajiny'!CY42/4+'4.Poradie vramci krajiny'!CY42/4</f>
        <v>0.26769472513878434</v>
      </c>
      <c r="CZ42" s="243">
        <f>'1.Poradie vramci sportov'!CZ42/4+'2.Body vramci sportov'!CZ42/4+'3.Body vramci krajiny'!CZ42/4+'4.Poradie vramci krajiny'!CZ42/4</f>
        <v>0.62224806665077748</v>
      </c>
      <c r="DA42" s="243">
        <f>'1.Poradie vramci sportov'!DA42/4+'2.Body vramci sportov'!DA42/4+'3.Body vramci krajiny'!DA42/4+'4.Poradie vramci krajiny'!DA42/4</f>
        <v>0.36451429157000526</v>
      </c>
      <c r="DB42" s="243">
        <f>'1.Poradie vramci sportov'!DB42/4+'2.Body vramci sportov'!DB42/4+'3.Body vramci krajiny'!DB42/4+'4.Poradie vramci krajiny'!DB42/4</f>
        <v>0.26219718352683669</v>
      </c>
      <c r="DC42" s="243">
        <f>'1.Poradie vramci sportov'!DC42/4+'2.Body vramci sportov'!DC42/4+'3.Body vramci krajiny'!DC42/4+'4.Poradie vramci krajiny'!DC42/4</f>
        <v>0</v>
      </c>
      <c r="DD42" s="243">
        <f>'1.Poradie vramci sportov'!DD42/4+'2.Body vramci sportov'!DD42/4+'3.Body vramci krajiny'!DD42/4+'4.Poradie vramci krajiny'!DD42/4</f>
        <v>0.75110504451101778</v>
      </c>
      <c r="DE42" s="243">
        <f>'1.Poradie vramci sportov'!DE42/4+'2.Body vramci sportov'!DE42/4+'3.Body vramci krajiny'!DE42/4+'4.Poradie vramci krajiny'!DE42/4</f>
        <v>0.56989142339317433</v>
      </c>
      <c r="DF42" s="243">
        <f>'1.Poradie vramci sportov'!DF42/4+'2.Body vramci sportov'!DF42/4+'3.Body vramci krajiny'!DF42/4+'4.Poradie vramci krajiny'!DF42/4</f>
        <v>0</v>
      </c>
      <c r="DG42" s="243">
        <f>'1.Poradie vramci sportov'!DG42/4+'2.Body vramci sportov'!DG42/4+'3.Body vramci krajiny'!DG42/4+'4.Poradie vramci krajiny'!DG42/4</f>
        <v>0.28755802871575009</v>
      </c>
      <c r="DH42" s="243">
        <f>'1.Poradie vramci sportov'!DH42/4+'2.Body vramci sportov'!DH42/4+'3.Body vramci krajiny'!DH42/4+'4.Poradie vramci krajiny'!DH42/4</f>
        <v>0.88307593649871141</v>
      </c>
      <c r="DI42" s="243">
        <f>'1.Poradie vramci sportov'!DI42/4+'2.Body vramci sportov'!DI42/4+'3.Body vramci krajiny'!DI42/4+'4.Poradie vramci krajiny'!DI42/4</f>
        <v>0.28489771597614644</v>
      </c>
      <c r="DJ42" s="417"/>
      <c r="DK42" s="418">
        <f t="shared" si="0"/>
        <v>33.796251098567524</v>
      </c>
    </row>
    <row r="43" spans="1:115" ht="14.25" customHeight="1" x14ac:dyDescent="0.25">
      <c r="A43" s="239" t="s">
        <v>45</v>
      </c>
      <c r="B43" s="243">
        <f>'1.Poradie vramci sportov'!B43/4+'2.Body vramci sportov'!B43/4+'3.Body vramci krajiny'!B43/4+'4.Poradie vramci krajiny'!B43/4</f>
        <v>0.17929324893691329</v>
      </c>
      <c r="C43" s="243">
        <f>'1.Poradie vramci sportov'!C43/4+'2.Body vramci sportov'!C43/4+'3.Body vramci krajiny'!C43/4+'4.Poradie vramci krajiny'!C43/4</f>
        <v>0.15122327020329754</v>
      </c>
      <c r="D43" s="243">
        <f>'1.Poradie vramci sportov'!D43/4+'2.Body vramci sportov'!D43/4+'3.Body vramci krajiny'!D43/4+'4.Poradie vramci krajiny'!D43/4</f>
        <v>0.27592177758521941</v>
      </c>
      <c r="E43" s="243">
        <f>'1.Poradie vramci sportov'!E43/4+'2.Body vramci sportov'!E43/4+'3.Body vramci krajiny'!E43/4+'4.Poradie vramci krajiny'!E43/4</f>
        <v>0.18471298894433072</v>
      </c>
      <c r="F43" s="243">
        <f>'1.Poradie vramci sportov'!F43/4+'2.Body vramci sportov'!F43/4+'3.Body vramci krajiny'!F43/4+'4.Poradie vramci krajiny'!F43/4</f>
        <v>0.33974142994060519</v>
      </c>
      <c r="G43" s="243">
        <f>'1.Poradie vramci sportov'!G43/4+'2.Body vramci sportov'!G43/4+'3.Body vramci krajiny'!G43/4+'4.Poradie vramci krajiny'!G43/4</f>
        <v>0.26216685224024328</v>
      </c>
      <c r="H43" s="243">
        <f>'1.Poradie vramci sportov'!H43/4+'2.Body vramci sportov'!H43/4+'3.Body vramci krajiny'!H43/4+'4.Poradie vramci krajiny'!H43/4</f>
        <v>0</v>
      </c>
      <c r="I43" s="243">
        <f>'1.Poradie vramci sportov'!I43/4+'2.Body vramci sportov'!I43/4+'3.Body vramci krajiny'!I43/4+'4.Poradie vramci krajiny'!I43/4</f>
        <v>0.10468118513998881</v>
      </c>
      <c r="J43" s="243">
        <f>'1.Poradie vramci sportov'!J43/4+'2.Body vramci sportov'!J43/4+'3.Body vramci krajiny'!J43/4+'4.Poradie vramci krajiny'!J43/4</f>
        <v>0.15722610893520089</v>
      </c>
      <c r="K43" s="243">
        <f>'1.Poradie vramci sportov'!K43/4+'2.Body vramci sportov'!K43/4+'3.Body vramci krajiny'!K43/4+'4.Poradie vramci krajiny'!K43/4</f>
        <v>0.11637122846167647</v>
      </c>
      <c r="L43" s="243">
        <f>'1.Poradie vramci sportov'!L43/4+'2.Body vramci sportov'!L43/4+'3.Body vramci krajiny'!L43/4+'4.Poradie vramci krajiny'!L43/4</f>
        <v>0.21420447954821406</v>
      </c>
      <c r="M43" s="243">
        <f>'1.Poradie vramci sportov'!M43/4+'2.Body vramci sportov'!M43/4+'3.Body vramci krajiny'!M43/4+'4.Poradie vramci krajiny'!M43/4</f>
        <v>0.32870258395545721</v>
      </c>
      <c r="N43" s="243">
        <f>'1.Poradie vramci sportov'!N43/4+'2.Body vramci sportov'!N43/4+'3.Body vramci krajiny'!N43/4+'4.Poradie vramci krajiny'!N43/4</f>
        <v>0.46984463666790455</v>
      </c>
      <c r="O43" s="243">
        <f>'1.Poradie vramci sportov'!O43/4+'2.Body vramci sportov'!O43/4+'3.Body vramci krajiny'!O43/4+'4.Poradie vramci krajiny'!O43/4</f>
        <v>0</v>
      </c>
      <c r="P43" s="243">
        <f>'1.Poradie vramci sportov'!P43/4+'2.Body vramci sportov'!P43/4+'3.Body vramci krajiny'!P43/4+'4.Poradie vramci krajiny'!P43/4</f>
        <v>0.1029157968968067</v>
      </c>
      <c r="Q43" s="243">
        <f>'1.Poradie vramci sportov'!Q43/4+'2.Body vramci sportov'!Q43/4+'3.Body vramci krajiny'!Q43/4+'4.Poradie vramci krajiny'!Q43/4</f>
        <v>0.11122317888967136</v>
      </c>
      <c r="R43" s="243">
        <f>'1.Poradie vramci sportov'!R43/4+'2.Body vramci sportov'!R43/4+'3.Body vramci krajiny'!R43/4+'4.Poradie vramci krajiny'!R43/4</f>
        <v>0.22421135308744239</v>
      </c>
      <c r="S43" s="243">
        <f>'1.Poradie vramci sportov'!S43/4+'2.Body vramci sportov'!S43/4+'3.Body vramci krajiny'!S43/4+'4.Poradie vramci krajiny'!S43/4</f>
        <v>0.26889894035485667</v>
      </c>
      <c r="T43" s="243">
        <f>'1.Poradie vramci sportov'!T43/4+'2.Body vramci sportov'!T43/4+'3.Body vramci krajiny'!T43/4+'4.Poradie vramci krajiny'!T43/4</f>
        <v>9.5644888145366008E-2</v>
      </c>
      <c r="U43" s="243">
        <f>'1.Poradie vramci sportov'!U43/4+'2.Body vramci sportov'!U43/4+'3.Body vramci krajiny'!U43/4+'4.Poradie vramci krajiny'!U43/4</f>
        <v>0.20462701301832745</v>
      </c>
      <c r="V43" s="243">
        <f>'1.Poradie vramci sportov'!V43/4+'2.Body vramci sportov'!V43/4+'3.Body vramci krajiny'!V43/4+'4.Poradie vramci krajiny'!V43/4</f>
        <v>8.4535019702076775E-2</v>
      </c>
      <c r="W43" s="243">
        <f>'1.Poradie vramci sportov'!W43/4+'2.Body vramci sportov'!W43/4+'3.Body vramci krajiny'!W43/4+'4.Poradie vramci krajiny'!W43/4</f>
        <v>0.33593396541531634</v>
      </c>
      <c r="X43" s="243">
        <f>'1.Poradie vramci sportov'!X43/4+'2.Body vramci sportov'!X43/4+'3.Body vramci krajiny'!X43/4+'4.Poradie vramci krajiny'!X43/4</f>
        <v>0.57330483964397549</v>
      </c>
      <c r="Y43" s="243">
        <f>'1.Poradie vramci sportov'!Y43/4+'2.Body vramci sportov'!Y43/4+'3.Body vramci krajiny'!Y43/4+'4.Poradie vramci krajiny'!Y43/4</f>
        <v>0.27273092555049117</v>
      </c>
      <c r="Z43" s="243">
        <f>'1.Poradie vramci sportov'!Z43/4+'2.Body vramci sportov'!Z43/4+'3.Body vramci krajiny'!Z43/4+'4.Poradie vramci krajiny'!Z43/4</f>
        <v>0</v>
      </c>
      <c r="AA43" s="243">
        <f>'1.Poradie vramci sportov'!AA43/4+'2.Body vramci sportov'!AA43/4+'3.Body vramci krajiny'!AA43/4+'4.Poradie vramci krajiny'!AA43/4</f>
        <v>0.28603612066501427</v>
      </c>
      <c r="AB43" s="243">
        <f>'1.Poradie vramci sportov'!AB43/4+'2.Body vramci sportov'!AB43/4+'3.Body vramci krajiny'!AB43/4+'4.Poradie vramci krajiny'!AB43/4</f>
        <v>0.22004828616349184</v>
      </c>
      <c r="AC43" s="243">
        <f>'1.Poradie vramci sportov'!AC43/4+'2.Body vramci sportov'!AC43/4+'3.Body vramci krajiny'!AC43/4+'4.Poradie vramci krajiny'!AC43/4</f>
        <v>0.29811280801919204</v>
      </c>
      <c r="AD43" s="243">
        <f>'1.Poradie vramci sportov'!AD43/4+'2.Body vramci sportov'!AD43/4+'3.Body vramci krajiny'!AD43/4+'4.Poradie vramci krajiny'!AD43/4</f>
        <v>0.20855282800857511</v>
      </c>
      <c r="AE43" s="243">
        <f>'1.Poradie vramci sportov'!AE43/4+'2.Body vramci sportov'!AE43/4+'3.Body vramci krajiny'!AE43/4+'4.Poradie vramci krajiny'!AE43/4</f>
        <v>4.559022484682218E-2</v>
      </c>
      <c r="AF43" s="243">
        <f>'1.Poradie vramci sportov'!AF43/4+'2.Body vramci sportov'!AF43/4+'3.Body vramci krajiny'!AF43/4+'4.Poradie vramci krajiny'!AF43/4</f>
        <v>0</v>
      </c>
      <c r="AG43" s="243">
        <f>'1.Poradie vramci sportov'!AG43/4+'2.Body vramci sportov'!AG43/4+'3.Body vramci krajiny'!AG43/4+'4.Poradie vramci krajiny'!AG43/4</f>
        <v>0</v>
      </c>
      <c r="AH43" s="243">
        <f>'1.Poradie vramci sportov'!AH43/4+'2.Body vramci sportov'!AH43/4+'3.Body vramci krajiny'!AH43/4+'4.Poradie vramci krajiny'!AH43/4</f>
        <v>0</v>
      </c>
      <c r="AI43" s="243">
        <f>'1.Poradie vramci sportov'!AI43/4+'2.Body vramci sportov'!AI43/4+'3.Body vramci krajiny'!AI43/4+'4.Poradie vramci krajiny'!AI43/4</f>
        <v>0.21879018313554313</v>
      </c>
      <c r="AJ43" s="243">
        <f>'1.Poradie vramci sportov'!AJ43/4+'2.Body vramci sportov'!AJ43/4+'3.Body vramci krajiny'!AJ43/4+'4.Poradie vramci krajiny'!AJ43/4</f>
        <v>0.21808896701113745</v>
      </c>
      <c r="AK43" s="243">
        <f>'1.Poradie vramci sportov'!AK43/4+'2.Body vramci sportov'!AK43/4+'3.Body vramci krajiny'!AK43/4+'4.Poradie vramci krajiny'!AK43/4</f>
        <v>0.15049468464689819</v>
      </c>
      <c r="AL43" s="243">
        <f>'1.Poradie vramci sportov'!AL43/4+'2.Body vramci sportov'!AL43/4+'3.Body vramci krajiny'!AL43/4+'4.Poradie vramci krajiny'!AL43/4</f>
        <v>9.1512410551853662E-2</v>
      </c>
      <c r="AM43" s="243">
        <f>'1.Poradie vramci sportov'!AM43/4+'2.Body vramci sportov'!AM43/4+'3.Body vramci krajiny'!AM43/4+'4.Poradie vramci krajiny'!AM43/4</f>
        <v>0</v>
      </c>
      <c r="AN43" s="243">
        <f>'1.Poradie vramci sportov'!AN43/4+'2.Body vramci sportov'!AN43/4+'3.Body vramci krajiny'!AN43/4+'4.Poradie vramci krajiny'!AN43/4</f>
        <v>0.46717251718264952</v>
      </c>
      <c r="AO43" s="243">
        <f>'1.Poradie vramci sportov'!AO43/4+'2.Body vramci sportov'!AO43/4+'3.Body vramci krajiny'!AO43/4+'4.Poradie vramci krajiny'!AO43/4</f>
        <v>0.20947357973607544</v>
      </c>
      <c r="AP43" s="243">
        <f>'1.Poradie vramci sportov'!AP43/4+'2.Body vramci sportov'!AP43/4+'3.Body vramci krajiny'!AP43/4+'4.Poradie vramci krajiny'!AP43/4</f>
        <v>0.52090882097127755</v>
      </c>
      <c r="AQ43" s="243">
        <f>'1.Poradie vramci sportov'!AQ43/4+'2.Body vramci sportov'!AQ43/4+'3.Body vramci krajiny'!AQ43/4+'4.Poradie vramci krajiny'!AQ43/4</f>
        <v>0.60118570631289892</v>
      </c>
      <c r="AR43" s="243">
        <f>'1.Poradie vramci sportov'!AR43/4+'2.Body vramci sportov'!AR43/4+'3.Body vramci krajiny'!AR43/4+'4.Poradie vramci krajiny'!AR43/4</f>
        <v>0.16354916311833506</v>
      </c>
      <c r="AS43" s="243">
        <f>'1.Poradie vramci sportov'!AS43/4+'2.Body vramci sportov'!AS43/4+'3.Body vramci krajiny'!AS43/4+'4.Poradie vramci krajiny'!AS43/4</f>
        <v>0.23514519920248683</v>
      </c>
      <c r="AT43" s="243">
        <f>'1.Poradie vramci sportov'!AT43/4+'2.Body vramci sportov'!AT43/4+'3.Body vramci krajiny'!AT43/4+'4.Poradie vramci krajiny'!AT43/4</f>
        <v>0.20029618754585568</v>
      </c>
      <c r="AU43" s="243">
        <f>'1.Poradie vramci sportov'!AU43/4+'2.Body vramci sportov'!AU43/4+'3.Body vramci krajiny'!AU43/4+'4.Poradie vramci krajiny'!AU43/4</f>
        <v>0.20029674537029465</v>
      </c>
      <c r="AV43" s="243">
        <f>'1.Poradie vramci sportov'!AV43/4+'2.Body vramci sportov'!AV43/4+'3.Body vramci krajiny'!AV43/4+'4.Poradie vramci krajiny'!AV43/4</f>
        <v>0</v>
      </c>
      <c r="AW43" s="243">
        <f>'1.Poradie vramci sportov'!AW43/4+'2.Body vramci sportov'!AW43/4+'3.Body vramci krajiny'!AW43/4+'4.Poradie vramci krajiny'!AW43/4</f>
        <v>0</v>
      </c>
      <c r="AX43" s="243">
        <f>'1.Poradie vramci sportov'!AX43/4+'2.Body vramci sportov'!AX43/4+'3.Body vramci krajiny'!AX43/4+'4.Poradie vramci krajiny'!AX43/4</f>
        <v>0.21746931856314206</v>
      </c>
      <c r="AY43" s="243">
        <f>'1.Poradie vramci sportov'!AY43/4+'2.Body vramci sportov'!AY43/4+'3.Body vramci krajiny'!AY43/4+'4.Poradie vramci krajiny'!AY43/4</f>
        <v>0.36048363104860248</v>
      </c>
      <c r="AZ43" s="243">
        <f>'1.Poradie vramci sportov'!AZ43/4+'2.Body vramci sportov'!AZ43/4+'3.Body vramci krajiny'!AZ43/4+'4.Poradie vramci krajiny'!AZ43/4</f>
        <v>0</v>
      </c>
      <c r="BA43" s="243">
        <f>'1.Poradie vramci sportov'!BA43/4+'2.Body vramci sportov'!BA43/4+'3.Body vramci krajiny'!BA43/4+'4.Poradie vramci krajiny'!BA43/4</f>
        <v>0.19243318746480817</v>
      </c>
      <c r="BB43" s="243">
        <f>'1.Poradie vramci sportov'!BB43/4+'2.Body vramci sportov'!BB43/4+'3.Body vramci krajiny'!BB43/4+'4.Poradie vramci krajiny'!BB43/4</f>
        <v>0</v>
      </c>
      <c r="BC43" s="243">
        <f>'1.Poradie vramci sportov'!BC43/4+'2.Body vramci sportov'!BC43/4+'3.Body vramci krajiny'!BC43/4+'4.Poradie vramci krajiny'!BC43/4</f>
        <v>0.14371084046778931</v>
      </c>
      <c r="BD43" s="243">
        <f>'1.Poradie vramci sportov'!BD43/4+'2.Body vramci sportov'!BD43/4+'3.Body vramci krajiny'!BD43/4+'4.Poradie vramci krajiny'!BD43/4</f>
        <v>0</v>
      </c>
      <c r="BE43" s="243">
        <f>'1.Poradie vramci sportov'!BE43/4+'2.Body vramci sportov'!BE43/4+'3.Body vramci krajiny'!BE43/4+'4.Poradie vramci krajiny'!BE43/4</f>
        <v>0.29368910951985261</v>
      </c>
      <c r="BF43" s="243">
        <f>'1.Poradie vramci sportov'!BF43/4+'2.Body vramci sportov'!BF43/4+'3.Body vramci krajiny'!BF43/4+'4.Poradie vramci krajiny'!BF43/4</f>
        <v>0</v>
      </c>
      <c r="BG43" s="243">
        <f>'1.Poradie vramci sportov'!BG43/4+'2.Body vramci sportov'!BG43/4+'3.Body vramci krajiny'!BG43/4+'4.Poradie vramci krajiny'!BG43/4</f>
        <v>0.12459337146824709</v>
      </c>
      <c r="BH43" s="243">
        <f>'1.Poradie vramci sportov'!BH43/4+'2.Body vramci sportov'!BH43/4+'3.Body vramci krajiny'!BH43/4+'4.Poradie vramci krajiny'!BH43/4</f>
        <v>0.20238168277655599</v>
      </c>
      <c r="BI43" s="243">
        <f>'1.Poradie vramci sportov'!BI43/4+'2.Body vramci sportov'!BI43/4+'3.Body vramci krajiny'!BI43/4+'4.Poradie vramci krajiny'!BI43/4</f>
        <v>0.28618550955045557</v>
      </c>
      <c r="BJ43" s="243">
        <f>'1.Poradie vramci sportov'!BJ43/4+'2.Body vramci sportov'!BJ43/4+'3.Body vramci krajiny'!BJ43/4+'4.Poradie vramci krajiny'!BJ43/4</f>
        <v>0.25247944549283224</v>
      </c>
      <c r="BK43" s="243">
        <f>'1.Poradie vramci sportov'!BK43/4+'2.Body vramci sportov'!BK43/4+'3.Body vramci krajiny'!BK43/4+'4.Poradie vramci krajiny'!BK43/4</f>
        <v>0</v>
      </c>
      <c r="BL43" s="243">
        <f>'1.Poradie vramci sportov'!BL43/4+'2.Body vramci sportov'!BL43/4+'3.Body vramci krajiny'!BL43/4+'4.Poradie vramci krajiny'!BL43/4</f>
        <v>0</v>
      </c>
      <c r="BM43" s="243">
        <f>'1.Poradie vramci sportov'!BM43/4+'2.Body vramci sportov'!BM43/4+'3.Body vramci krajiny'!BM43/4+'4.Poradie vramci krajiny'!BM43/4</f>
        <v>0.23960617157544303</v>
      </c>
      <c r="BN43" s="243">
        <f>'1.Poradie vramci sportov'!BN43/4+'2.Body vramci sportov'!BN43/4+'3.Body vramci krajiny'!BN43/4+'4.Poradie vramci krajiny'!BN43/4</f>
        <v>0.21485808980665552</v>
      </c>
      <c r="BO43" s="243">
        <f>'1.Poradie vramci sportov'!BO43/4+'2.Body vramci sportov'!BO43/4+'3.Body vramci krajiny'!BO43/4+'4.Poradie vramci krajiny'!BO43/4</f>
        <v>0.24072305131417229</v>
      </c>
      <c r="BP43" s="243">
        <f>'1.Poradie vramci sportov'!BP43/4+'2.Body vramci sportov'!BP43/4+'3.Body vramci krajiny'!BP43/4+'4.Poradie vramci krajiny'!BP43/4</f>
        <v>0.14639487340267457</v>
      </c>
      <c r="BQ43" s="243">
        <f>'1.Poradie vramci sportov'!BQ43/4+'2.Body vramci sportov'!BQ43/4+'3.Body vramci krajiny'!BQ43/4+'4.Poradie vramci krajiny'!BQ43/4</f>
        <v>7.0808512722557587E-2</v>
      </c>
      <c r="BR43" s="243">
        <f>'1.Poradie vramci sportov'!BR43/4+'2.Body vramci sportov'!BR43/4+'3.Body vramci krajiny'!BR43/4+'4.Poradie vramci krajiny'!BR43/4</f>
        <v>0.12911292943631164</v>
      </c>
      <c r="BS43" s="243">
        <f>'1.Poradie vramci sportov'!BS43/4+'2.Body vramci sportov'!BS43/4+'3.Body vramci krajiny'!BS43/4+'4.Poradie vramci krajiny'!BS43/4</f>
        <v>0</v>
      </c>
      <c r="BT43" s="243">
        <f>'1.Poradie vramci sportov'!BT43/4+'2.Body vramci sportov'!BT43/4+'3.Body vramci krajiny'!BT43/4+'4.Poradie vramci krajiny'!BT43/4</f>
        <v>0.10631143462421093</v>
      </c>
      <c r="BU43" s="243">
        <f>'1.Poradie vramci sportov'!BU43/4+'2.Body vramci sportov'!BU43/4+'3.Body vramci krajiny'!BU43/4+'4.Poradie vramci krajiny'!BU43/4</f>
        <v>0.37185600113596673</v>
      </c>
      <c r="BV43" s="243">
        <f>'1.Poradie vramci sportov'!BV43/4+'2.Body vramci sportov'!BV43/4+'3.Body vramci krajiny'!BV43/4+'4.Poradie vramci krajiny'!BV43/4</f>
        <v>0</v>
      </c>
      <c r="BW43" s="243">
        <f>'1.Poradie vramci sportov'!BW43/4+'2.Body vramci sportov'!BW43/4+'3.Body vramci krajiny'!BW43/4+'4.Poradie vramci krajiny'!BW43/4</f>
        <v>0</v>
      </c>
      <c r="BX43" s="243">
        <f>'1.Poradie vramci sportov'!BX43/4+'2.Body vramci sportov'!BX43/4+'3.Body vramci krajiny'!BX43/4+'4.Poradie vramci krajiny'!BX43/4</f>
        <v>0</v>
      </c>
      <c r="BY43" s="243">
        <f>'1.Poradie vramci sportov'!BY43/4+'2.Body vramci sportov'!BY43/4+'3.Body vramci krajiny'!BY43/4+'4.Poradie vramci krajiny'!BY43/4</f>
        <v>8.8870033507088969E-2</v>
      </c>
      <c r="BZ43" s="243">
        <f>'1.Poradie vramci sportov'!BZ43/4+'2.Body vramci sportov'!BZ43/4+'3.Body vramci krajiny'!BZ43/4+'4.Poradie vramci krajiny'!BZ43/4</f>
        <v>0.16425346342277203</v>
      </c>
      <c r="CA43" s="243">
        <f>'1.Poradie vramci sportov'!CA43/4+'2.Body vramci sportov'!CA43/4+'3.Body vramci krajiny'!CA43/4+'4.Poradie vramci krajiny'!CA43/4</f>
        <v>0</v>
      </c>
      <c r="CB43" s="243">
        <f>'1.Poradie vramci sportov'!CB43/4+'2.Body vramci sportov'!CB43/4+'3.Body vramci krajiny'!CB43/4+'4.Poradie vramci krajiny'!CB43/4</f>
        <v>0.26665076526195142</v>
      </c>
      <c r="CC43" s="243">
        <f>'1.Poradie vramci sportov'!CC43/4+'2.Body vramci sportov'!CC43/4+'3.Body vramci krajiny'!CC43/4+'4.Poradie vramci krajiny'!CC43/4</f>
        <v>0</v>
      </c>
      <c r="CD43" s="243">
        <f>'1.Poradie vramci sportov'!CD43/4+'2.Body vramci sportov'!CD43/4+'3.Body vramci krajiny'!CD43/4+'4.Poradie vramci krajiny'!CD43/4</f>
        <v>0.16185905199875225</v>
      </c>
      <c r="CE43" s="243">
        <f>'1.Poradie vramci sportov'!CE43/4+'2.Body vramci sportov'!CE43/4+'3.Body vramci krajiny'!CE43/4+'4.Poradie vramci krajiny'!CE43/4</f>
        <v>0.11708349535232764</v>
      </c>
      <c r="CF43" s="243">
        <f>'1.Poradie vramci sportov'!CF43/4+'2.Body vramci sportov'!CF43/4+'3.Body vramci krajiny'!CF43/4+'4.Poradie vramci krajiny'!CF43/4</f>
        <v>0</v>
      </c>
      <c r="CG43" s="243">
        <f>'1.Poradie vramci sportov'!CG43/4+'2.Body vramci sportov'!CG43/4+'3.Body vramci krajiny'!CG43/4+'4.Poradie vramci krajiny'!CG43/4</f>
        <v>0</v>
      </c>
      <c r="CH43" s="243">
        <f>'1.Poradie vramci sportov'!CH43/4+'2.Body vramci sportov'!CH43/4+'3.Body vramci krajiny'!CH43/4+'4.Poradie vramci krajiny'!CH43/4</f>
        <v>0.14917004964241257</v>
      </c>
      <c r="CI43" s="243">
        <f>'1.Poradie vramci sportov'!CI43/4+'2.Body vramci sportov'!CI43/4+'3.Body vramci krajiny'!CI43/4+'4.Poradie vramci krajiny'!CI43/4</f>
        <v>0</v>
      </c>
      <c r="CJ43" s="243">
        <f>'1.Poradie vramci sportov'!CJ43/4+'2.Body vramci sportov'!CJ43/4+'3.Body vramci krajiny'!CJ43/4+'4.Poradie vramci krajiny'!CJ43/4</f>
        <v>0</v>
      </c>
      <c r="CK43" s="243">
        <f>'1.Poradie vramci sportov'!CK43/4+'2.Body vramci sportov'!CK43/4+'3.Body vramci krajiny'!CK43/4+'4.Poradie vramci krajiny'!CK43/4</f>
        <v>0</v>
      </c>
      <c r="CL43" s="243">
        <f>'1.Poradie vramci sportov'!CL43/4+'2.Body vramci sportov'!CL43/4+'3.Body vramci krajiny'!CL43/4+'4.Poradie vramci krajiny'!CL43/4</f>
        <v>0.26844556208469894</v>
      </c>
      <c r="CM43" s="243">
        <f>'1.Poradie vramci sportov'!CM43/4+'2.Body vramci sportov'!CM43/4+'3.Body vramci krajiny'!CM43/4+'4.Poradie vramci krajiny'!CM43/4</f>
        <v>0.17735669456705161</v>
      </c>
      <c r="CN43" s="243">
        <f>'1.Poradie vramci sportov'!CN43/4+'2.Body vramci sportov'!CN43/4+'3.Body vramci krajiny'!CN43/4+'4.Poradie vramci krajiny'!CN43/4</f>
        <v>0.22331132370111934</v>
      </c>
      <c r="CO43" s="243">
        <f>'1.Poradie vramci sportov'!CO43/4+'2.Body vramci sportov'!CO43/4+'3.Body vramci krajiny'!CO43/4+'4.Poradie vramci krajiny'!CO43/4</f>
        <v>0.27348476541595385</v>
      </c>
      <c r="CP43" s="243">
        <f>'1.Poradie vramci sportov'!CP43/4+'2.Body vramci sportov'!CP43/4+'3.Body vramci krajiny'!CP43/4+'4.Poradie vramci krajiny'!CP43/4</f>
        <v>0.29355427728002947</v>
      </c>
      <c r="CQ43" s="243">
        <f>'1.Poradie vramci sportov'!CQ43/4+'2.Body vramci sportov'!CQ43/4+'3.Body vramci krajiny'!CQ43/4+'4.Poradie vramci krajiny'!CQ43/4</f>
        <v>0</v>
      </c>
      <c r="CR43" s="243">
        <f>'1.Poradie vramci sportov'!CR43/4+'2.Body vramci sportov'!CR43/4+'3.Body vramci krajiny'!CR43/4+'4.Poradie vramci krajiny'!CR43/4</f>
        <v>0.2399138243179873</v>
      </c>
      <c r="CS43" s="243">
        <f>'1.Poradie vramci sportov'!CS43/4+'2.Body vramci sportov'!CS43/4+'3.Body vramci krajiny'!CS43/4+'4.Poradie vramci krajiny'!CS43/4</f>
        <v>0.3539234502838865</v>
      </c>
      <c r="CT43" s="243">
        <f>'1.Poradie vramci sportov'!CT43/4+'2.Body vramci sportov'!CT43/4+'3.Body vramci krajiny'!CT43/4+'4.Poradie vramci krajiny'!CT43/4</f>
        <v>8.1452624114418115E-2</v>
      </c>
      <c r="CU43" s="243">
        <f>'1.Poradie vramci sportov'!CU43/4+'2.Body vramci sportov'!CU43/4+'3.Body vramci krajiny'!CU43/4+'4.Poradie vramci krajiny'!CU43/4</f>
        <v>0</v>
      </c>
      <c r="CV43" s="243">
        <f>'1.Poradie vramci sportov'!CV43/4+'2.Body vramci sportov'!CV43/4+'3.Body vramci krajiny'!CV43/4+'4.Poradie vramci krajiny'!CV43/4</f>
        <v>0</v>
      </c>
      <c r="CW43" s="243">
        <f>'1.Poradie vramci sportov'!CW43/4+'2.Body vramci sportov'!CW43/4+'3.Body vramci krajiny'!CW43/4+'4.Poradie vramci krajiny'!CW43/4</f>
        <v>0</v>
      </c>
      <c r="CX43" s="243">
        <f>'1.Poradie vramci sportov'!CX43/4+'2.Body vramci sportov'!CX43/4+'3.Body vramci krajiny'!CX43/4+'4.Poradie vramci krajiny'!CX43/4</f>
        <v>0.27318459415616614</v>
      </c>
      <c r="CY43" s="243">
        <f>'1.Poradie vramci sportov'!CY43/4+'2.Body vramci sportov'!CY43/4+'3.Body vramci krajiny'!CY43/4+'4.Poradie vramci krajiny'!CY43/4</f>
        <v>0.27022585559147833</v>
      </c>
      <c r="CZ43" s="243">
        <f>'1.Poradie vramci sportov'!CZ43/4+'2.Body vramci sportov'!CZ43/4+'3.Body vramci krajiny'!CZ43/4+'4.Poradie vramci krajiny'!CZ43/4</f>
        <v>0.1415878098091605</v>
      </c>
      <c r="DA43" s="243">
        <f>'1.Poradie vramci sportov'!DA43/4+'2.Body vramci sportov'!DA43/4+'3.Body vramci krajiny'!DA43/4+'4.Poradie vramci krajiny'!DA43/4</f>
        <v>0.34666945766764379</v>
      </c>
      <c r="DB43" s="243">
        <f>'1.Poradie vramci sportov'!DB43/4+'2.Body vramci sportov'!DB43/4+'3.Body vramci krajiny'!DB43/4+'4.Poradie vramci krajiny'!DB43/4</f>
        <v>0.26827984449722797</v>
      </c>
      <c r="DC43" s="243">
        <f>'1.Poradie vramci sportov'!DC43/4+'2.Body vramci sportov'!DC43/4+'3.Body vramci krajiny'!DC43/4+'4.Poradie vramci krajiny'!DC43/4</f>
        <v>0</v>
      </c>
      <c r="DD43" s="243">
        <f>'1.Poradie vramci sportov'!DD43/4+'2.Body vramci sportov'!DD43/4+'3.Body vramci krajiny'!DD43/4+'4.Poradie vramci krajiny'!DD43/4</f>
        <v>0.13119403746665687</v>
      </c>
      <c r="DE43" s="243">
        <f>'1.Poradie vramci sportov'!DE43/4+'2.Body vramci sportov'!DE43/4+'3.Body vramci krajiny'!DE43/4+'4.Poradie vramci krajiny'!DE43/4</f>
        <v>0.27156742705780262</v>
      </c>
      <c r="DF43" s="243">
        <f>'1.Poradie vramci sportov'!DF43/4+'2.Body vramci sportov'!DF43/4+'3.Body vramci krajiny'!DF43/4+'4.Poradie vramci krajiny'!DF43/4</f>
        <v>0</v>
      </c>
      <c r="DG43" s="243">
        <f>'1.Poradie vramci sportov'!DG43/4+'2.Body vramci sportov'!DG43/4+'3.Body vramci krajiny'!DG43/4+'4.Poradie vramci krajiny'!DG43/4</f>
        <v>0.12898728944702054</v>
      </c>
      <c r="DH43" s="243">
        <f>'1.Poradie vramci sportov'!DH43/4+'2.Body vramci sportov'!DH43/4+'3.Body vramci krajiny'!DH43/4+'4.Poradie vramci krajiny'!DH43/4</f>
        <v>0.19299403042310409</v>
      </c>
      <c r="DI43" s="243">
        <f>'1.Poradie vramci sportov'!DI43/4+'2.Body vramci sportov'!DI43/4+'3.Body vramci krajiny'!DI43/4+'4.Poradie vramci krajiny'!DI43/4</f>
        <v>0</v>
      </c>
      <c r="DJ43" s="417"/>
      <c r="DK43" s="418">
        <f t="shared" si="0"/>
        <v>17.870487031188773</v>
      </c>
    </row>
    <row r="44" spans="1:115" ht="14.25" customHeight="1" x14ac:dyDescent="0.25">
      <c r="A44" s="239" t="s">
        <v>46</v>
      </c>
      <c r="B44" s="243">
        <f>'1.Poradie vramci sportov'!B44/4+'2.Body vramci sportov'!B44/4+'3.Body vramci krajiny'!B44/4+'4.Poradie vramci krajiny'!B44/4</f>
        <v>0.40746715305300851</v>
      </c>
      <c r="C44" s="243">
        <f>'1.Poradie vramci sportov'!C44/4+'2.Body vramci sportov'!C44/4+'3.Body vramci krajiny'!C44/4+'4.Poradie vramci krajiny'!C44/4</f>
        <v>0.13201828238128674</v>
      </c>
      <c r="D44" s="243">
        <f>'1.Poradie vramci sportov'!D44/4+'2.Body vramci sportov'!D44/4+'3.Body vramci krajiny'!D44/4+'4.Poradie vramci krajiny'!D44/4</f>
        <v>0.24502812875132304</v>
      </c>
      <c r="E44" s="243">
        <f>'1.Poradie vramci sportov'!E44/4+'2.Body vramci sportov'!E44/4+'3.Body vramci krajiny'!E44/4+'4.Poradie vramci krajiny'!E44/4</f>
        <v>0.23390783924446093</v>
      </c>
      <c r="F44" s="243">
        <f>'1.Poradie vramci sportov'!F44/4+'2.Body vramci sportov'!F44/4+'3.Body vramci krajiny'!F44/4+'4.Poradie vramci krajiny'!F44/4</f>
        <v>0.19366773525837039</v>
      </c>
      <c r="G44" s="243">
        <f>'1.Poradie vramci sportov'!G44/4+'2.Body vramci sportov'!G44/4+'3.Body vramci krajiny'!G44/4+'4.Poradie vramci krajiny'!G44/4</f>
        <v>0.25586390008911941</v>
      </c>
      <c r="H44" s="243">
        <f>'1.Poradie vramci sportov'!H44/4+'2.Body vramci sportov'!H44/4+'3.Body vramci krajiny'!H44/4+'4.Poradie vramci krajiny'!H44/4</f>
        <v>0</v>
      </c>
      <c r="I44" s="243">
        <f>'1.Poradie vramci sportov'!I44/4+'2.Body vramci sportov'!I44/4+'3.Body vramci krajiny'!I44/4+'4.Poradie vramci krajiny'!I44/4</f>
        <v>5.5026658333960463E-2</v>
      </c>
      <c r="J44" s="243">
        <f>'1.Poradie vramci sportov'!J44/4+'2.Body vramci sportov'!J44/4+'3.Body vramci krajiny'!J44/4+'4.Poradie vramci krajiny'!J44/4</f>
        <v>0.2194492393372626</v>
      </c>
      <c r="K44" s="243">
        <f>'1.Poradie vramci sportov'!K44/4+'2.Body vramci sportov'!K44/4+'3.Body vramci krajiny'!K44/4+'4.Poradie vramci krajiny'!K44/4</f>
        <v>0</v>
      </c>
      <c r="L44" s="243">
        <f>'1.Poradie vramci sportov'!L44/4+'2.Body vramci sportov'!L44/4+'3.Body vramci krajiny'!L44/4+'4.Poradie vramci krajiny'!L44/4</f>
        <v>0.13993935661371076</v>
      </c>
      <c r="M44" s="243">
        <f>'1.Poradie vramci sportov'!M44/4+'2.Body vramci sportov'!M44/4+'3.Body vramci krajiny'!M44/4+'4.Poradie vramci krajiny'!M44/4</f>
        <v>0.54321470791379223</v>
      </c>
      <c r="N44" s="243">
        <f>'1.Poradie vramci sportov'!N44/4+'2.Body vramci sportov'!N44/4+'3.Body vramci krajiny'!N44/4+'4.Poradie vramci krajiny'!N44/4</f>
        <v>0.23591362969025137</v>
      </c>
      <c r="O44" s="243">
        <f>'1.Poradie vramci sportov'!O44/4+'2.Body vramci sportov'!O44/4+'3.Body vramci krajiny'!O44/4+'4.Poradie vramci krajiny'!O44/4</f>
        <v>0.13778061456161975</v>
      </c>
      <c r="P44" s="243">
        <f>'1.Poradie vramci sportov'!P44/4+'2.Body vramci sportov'!P44/4+'3.Body vramci krajiny'!P44/4+'4.Poradie vramci krajiny'!P44/4</f>
        <v>0</v>
      </c>
      <c r="Q44" s="243">
        <f>'1.Poradie vramci sportov'!Q44/4+'2.Body vramci sportov'!Q44/4+'3.Body vramci krajiny'!Q44/4+'4.Poradie vramci krajiny'!Q44/4</f>
        <v>0.18776100186209069</v>
      </c>
      <c r="R44" s="243">
        <f>'1.Poradie vramci sportov'!R44/4+'2.Body vramci sportov'!R44/4+'3.Body vramci krajiny'!R44/4+'4.Poradie vramci krajiny'!R44/4</f>
        <v>0</v>
      </c>
      <c r="S44" s="243">
        <f>'1.Poradie vramci sportov'!S44/4+'2.Body vramci sportov'!S44/4+'3.Body vramci krajiny'!S44/4+'4.Poradie vramci krajiny'!S44/4</f>
        <v>0.29066268629449704</v>
      </c>
      <c r="T44" s="243">
        <f>'1.Poradie vramci sportov'!T44/4+'2.Body vramci sportov'!T44/4+'3.Body vramci krajiny'!T44/4+'4.Poradie vramci krajiny'!T44/4</f>
        <v>5.8247521576272263E-2</v>
      </c>
      <c r="U44" s="243">
        <f>'1.Poradie vramci sportov'!U44/4+'2.Body vramci sportov'!U44/4+'3.Body vramci krajiny'!U44/4+'4.Poradie vramci krajiny'!U44/4</f>
        <v>0.13425050812009082</v>
      </c>
      <c r="V44" s="243">
        <f>'1.Poradie vramci sportov'!V44/4+'2.Body vramci sportov'!V44/4+'3.Body vramci krajiny'!V44/4+'4.Poradie vramci krajiny'!V44/4</f>
        <v>0.14256436828252325</v>
      </c>
      <c r="W44" s="243">
        <f>'1.Poradie vramci sportov'!W44/4+'2.Body vramci sportov'!W44/4+'3.Body vramci krajiny'!W44/4+'4.Poradie vramci krajiny'!W44/4</f>
        <v>0.27620392578022762</v>
      </c>
      <c r="X44" s="243">
        <f>'1.Poradie vramci sportov'!X44/4+'2.Body vramci sportov'!X44/4+'3.Body vramci krajiny'!X44/4+'4.Poradie vramci krajiny'!X44/4</f>
        <v>0.27959043497208569</v>
      </c>
      <c r="Y44" s="243">
        <f>'1.Poradie vramci sportov'!Y44/4+'2.Body vramci sportov'!Y44/4+'3.Body vramci krajiny'!Y44/4+'4.Poradie vramci krajiny'!Y44/4</f>
        <v>0.31209271586824555</v>
      </c>
      <c r="Z44" s="243">
        <f>'1.Poradie vramci sportov'!Z44/4+'2.Body vramci sportov'!Z44/4+'3.Body vramci krajiny'!Z44/4+'4.Poradie vramci krajiny'!Z44/4</f>
        <v>0</v>
      </c>
      <c r="AA44" s="243">
        <f>'1.Poradie vramci sportov'!AA44/4+'2.Body vramci sportov'!AA44/4+'3.Body vramci krajiny'!AA44/4+'4.Poradie vramci krajiny'!AA44/4</f>
        <v>8.2941793599427688E-2</v>
      </c>
      <c r="AB44" s="243">
        <f>'1.Poradie vramci sportov'!AB44/4+'2.Body vramci sportov'!AB44/4+'3.Body vramci krajiny'!AB44/4+'4.Poradie vramci krajiny'!AB44/4</f>
        <v>0.20618350646847824</v>
      </c>
      <c r="AC44" s="243">
        <f>'1.Poradie vramci sportov'!AC44/4+'2.Body vramci sportov'!AC44/4+'3.Body vramci krajiny'!AC44/4+'4.Poradie vramci krajiny'!AC44/4</f>
        <v>0.21419931050420984</v>
      </c>
      <c r="AD44" s="243">
        <f>'1.Poradie vramci sportov'!AD44/4+'2.Body vramci sportov'!AD44/4+'3.Body vramci krajiny'!AD44/4+'4.Poradie vramci krajiny'!AD44/4</f>
        <v>0.13906624009229601</v>
      </c>
      <c r="AE44" s="243">
        <f>'1.Poradie vramci sportov'!AE44/4+'2.Body vramci sportov'!AE44/4+'3.Body vramci krajiny'!AE44/4+'4.Poradie vramci krajiny'!AE44/4</f>
        <v>0.21837658825714909</v>
      </c>
      <c r="AF44" s="243">
        <f>'1.Poradie vramci sportov'!AF44/4+'2.Body vramci sportov'!AF44/4+'3.Body vramci krajiny'!AF44/4+'4.Poradie vramci krajiny'!AF44/4</f>
        <v>0</v>
      </c>
      <c r="AG44" s="243">
        <f>'1.Poradie vramci sportov'!AG44/4+'2.Body vramci sportov'!AG44/4+'3.Body vramci krajiny'!AG44/4+'4.Poradie vramci krajiny'!AG44/4</f>
        <v>0</v>
      </c>
      <c r="AH44" s="243">
        <f>'1.Poradie vramci sportov'!AH44/4+'2.Body vramci sportov'!AH44/4+'3.Body vramci krajiny'!AH44/4+'4.Poradie vramci krajiny'!AH44/4</f>
        <v>0.18078905137172363</v>
      </c>
      <c r="AI44" s="243">
        <f>'1.Poradie vramci sportov'!AI44/4+'2.Body vramci sportov'!AI44/4+'3.Body vramci krajiny'!AI44/4+'4.Poradie vramci krajiny'!AI44/4</f>
        <v>0.20076524149819874</v>
      </c>
      <c r="AJ44" s="243">
        <f>'1.Poradie vramci sportov'!AJ44/4+'2.Body vramci sportov'!AJ44/4+'3.Body vramci krajiny'!AJ44/4+'4.Poradie vramci krajiny'!AJ44/4</f>
        <v>0.18351903798797531</v>
      </c>
      <c r="AK44" s="243">
        <f>'1.Poradie vramci sportov'!AK44/4+'2.Body vramci sportov'!AK44/4+'3.Body vramci krajiny'!AK44/4+'4.Poradie vramci krajiny'!AK44/4</f>
        <v>0.12361993750993235</v>
      </c>
      <c r="AL44" s="243">
        <f>'1.Poradie vramci sportov'!AL44/4+'2.Body vramci sportov'!AL44/4+'3.Body vramci krajiny'!AL44/4+'4.Poradie vramci krajiny'!AL44/4</f>
        <v>9.2431854570579133E-2</v>
      </c>
      <c r="AM44" s="243">
        <f>'1.Poradie vramci sportov'!AM44/4+'2.Body vramci sportov'!AM44/4+'3.Body vramci krajiny'!AM44/4+'4.Poradie vramci krajiny'!AM44/4</f>
        <v>0</v>
      </c>
      <c r="AN44" s="243">
        <f>'1.Poradie vramci sportov'!AN44/4+'2.Body vramci sportov'!AN44/4+'3.Body vramci krajiny'!AN44/4+'4.Poradie vramci krajiny'!AN44/4</f>
        <v>0.19866524322716564</v>
      </c>
      <c r="AO44" s="243">
        <f>'1.Poradie vramci sportov'!AO44/4+'2.Body vramci sportov'!AO44/4+'3.Body vramci krajiny'!AO44/4+'4.Poradie vramci krajiny'!AO44/4</f>
        <v>0.17547855767528023</v>
      </c>
      <c r="AP44" s="243">
        <f>'1.Poradie vramci sportov'!AP44/4+'2.Body vramci sportov'!AP44/4+'3.Body vramci krajiny'!AP44/4+'4.Poradie vramci krajiny'!AP44/4</f>
        <v>0.49216159004298732</v>
      </c>
      <c r="AQ44" s="243">
        <f>'1.Poradie vramci sportov'!AQ44/4+'2.Body vramci sportov'!AQ44/4+'3.Body vramci krajiny'!AQ44/4+'4.Poradie vramci krajiny'!AQ44/4</f>
        <v>0.15517697182801807</v>
      </c>
      <c r="AR44" s="243">
        <f>'1.Poradie vramci sportov'!AR44/4+'2.Body vramci sportov'!AR44/4+'3.Body vramci krajiny'!AR44/4+'4.Poradie vramci krajiny'!AR44/4</f>
        <v>0.19409237765495946</v>
      </c>
      <c r="AS44" s="243">
        <f>'1.Poradie vramci sportov'!AS44/4+'2.Body vramci sportov'!AS44/4+'3.Body vramci krajiny'!AS44/4+'4.Poradie vramci krajiny'!AS44/4</f>
        <v>0.22982638496205576</v>
      </c>
      <c r="AT44" s="243">
        <f>'1.Poradie vramci sportov'!AT44/4+'2.Body vramci sportov'!AT44/4+'3.Body vramci krajiny'!AT44/4+'4.Poradie vramci krajiny'!AT44/4</f>
        <v>0.21747258388594495</v>
      </c>
      <c r="AU44" s="243">
        <f>'1.Poradie vramci sportov'!AU44/4+'2.Body vramci sportov'!AU44/4+'3.Body vramci krajiny'!AU44/4+'4.Poradie vramci krajiny'!AU44/4</f>
        <v>0.32733135391222606</v>
      </c>
      <c r="AV44" s="243">
        <f>'1.Poradie vramci sportov'!AV44/4+'2.Body vramci sportov'!AV44/4+'3.Body vramci krajiny'!AV44/4+'4.Poradie vramci krajiny'!AV44/4</f>
        <v>0</v>
      </c>
      <c r="AW44" s="243">
        <f>'1.Poradie vramci sportov'!AW44/4+'2.Body vramci sportov'!AW44/4+'3.Body vramci krajiny'!AW44/4+'4.Poradie vramci krajiny'!AW44/4</f>
        <v>0.57552285251628144</v>
      </c>
      <c r="AX44" s="243">
        <f>'1.Poradie vramci sportov'!AX44/4+'2.Body vramci sportov'!AX44/4+'3.Body vramci krajiny'!AX44/4+'4.Poradie vramci krajiny'!AX44/4</f>
        <v>0.24034127250432527</v>
      </c>
      <c r="AY44" s="243">
        <f>'1.Poradie vramci sportov'!AY44/4+'2.Body vramci sportov'!AY44/4+'3.Body vramci krajiny'!AY44/4+'4.Poradie vramci krajiny'!AY44/4</f>
        <v>0.28488107586868294</v>
      </c>
      <c r="AZ44" s="243">
        <f>'1.Poradie vramci sportov'!AZ44/4+'2.Body vramci sportov'!AZ44/4+'3.Body vramci krajiny'!AZ44/4+'4.Poradie vramci krajiny'!AZ44/4</f>
        <v>0.47947477535860383</v>
      </c>
      <c r="BA44" s="243">
        <f>'1.Poradie vramci sportov'!BA44/4+'2.Body vramci sportov'!BA44/4+'3.Body vramci krajiny'!BA44/4+'4.Poradie vramci krajiny'!BA44/4</f>
        <v>0.31180571202379048</v>
      </c>
      <c r="BB44" s="243">
        <f>'1.Poradie vramci sportov'!BB44/4+'2.Body vramci sportov'!BB44/4+'3.Body vramci krajiny'!BB44/4+'4.Poradie vramci krajiny'!BB44/4</f>
        <v>0.25476295507079794</v>
      </c>
      <c r="BC44" s="243">
        <f>'1.Poradie vramci sportov'!BC44/4+'2.Body vramci sportov'!BC44/4+'3.Body vramci krajiny'!BC44/4+'4.Poradie vramci krajiny'!BC44/4</f>
        <v>0</v>
      </c>
      <c r="BD44" s="243">
        <f>'1.Poradie vramci sportov'!BD44/4+'2.Body vramci sportov'!BD44/4+'3.Body vramci krajiny'!BD44/4+'4.Poradie vramci krajiny'!BD44/4</f>
        <v>0</v>
      </c>
      <c r="BE44" s="243">
        <f>'1.Poradie vramci sportov'!BE44/4+'2.Body vramci sportov'!BE44/4+'3.Body vramci krajiny'!BE44/4+'4.Poradie vramci krajiny'!BE44/4</f>
        <v>0.18696045407425202</v>
      </c>
      <c r="BF44" s="243">
        <f>'1.Poradie vramci sportov'!BF44/4+'2.Body vramci sportov'!BF44/4+'3.Body vramci krajiny'!BF44/4+'4.Poradie vramci krajiny'!BF44/4</f>
        <v>6.1981623473249398E-2</v>
      </c>
      <c r="BG44" s="243">
        <f>'1.Poradie vramci sportov'!BG44/4+'2.Body vramci sportov'!BG44/4+'3.Body vramci krajiny'!BG44/4+'4.Poradie vramci krajiny'!BG44/4</f>
        <v>8.2002282065374105E-2</v>
      </c>
      <c r="BH44" s="243">
        <f>'1.Poradie vramci sportov'!BH44/4+'2.Body vramci sportov'!BH44/4+'3.Body vramci krajiny'!BH44/4+'4.Poradie vramci krajiny'!BH44/4</f>
        <v>0.17366439805422459</v>
      </c>
      <c r="BI44" s="243">
        <f>'1.Poradie vramci sportov'!BI44/4+'2.Body vramci sportov'!BI44/4+'3.Body vramci krajiny'!BI44/4+'4.Poradie vramci krajiny'!BI44/4</f>
        <v>0</v>
      </c>
      <c r="BJ44" s="243">
        <f>'1.Poradie vramci sportov'!BJ44/4+'2.Body vramci sportov'!BJ44/4+'3.Body vramci krajiny'!BJ44/4+'4.Poradie vramci krajiny'!BJ44/4</f>
        <v>0</v>
      </c>
      <c r="BK44" s="243">
        <f>'1.Poradie vramci sportov'!BK44/4+'2.Body vramci sportov'!BK44/4+'3.Body vramci krajiny'!BK44/4+'4.Poradie vramci krajiny'!BK44/4</f>
        <v>0</v>
      </c>
      <c r="BL44" s="243">
        <f>'1.Poradie vramci sportov'!BL44/4+'2.Body vramci sportov'!BL44/4+'3.Body vramci krajiny'!BL44/4+'4.Poradie vramci krajiny'!BL44/4</f>
        <v>0</v>
      </c>
      <c r="BM44" s="243">
        <f>'1.Poradie vramci sportov'!BM44/4+'2.Body vramci sportov'!BM44/4+'3.Body vramci krajiny'!BM44/4+'4.Poradie vramci krajiny'!BM44/4</f>
        <v>0.17222236722927531</v>
      </c>
      <c r="BN44" s="243">
        <f>'1.Poradie vramci sportov'!BN44/4+'2.Body vramci sportov'!BN44/4+'3.Body vramci krajiny'!BN44/4+'4.Poradie vramci krajiny'!BN44/4</f>
        <v>0</v>
      </c>
      <c r="BO44" s="243">
        <f>'1.Poradie vramci sportov'!BO44/4+'2.Body vramci sportov'!BO44/4+'3.Body vramci krajiny'!BO44/4+'4.Poradie vramci krajiny'!BO44/4</f>
        <v>0.13573007971681703</v>
      </c>
      <c r="BP44" s="243">
        <f>'1.Poradie vramci sportov'!BP44/4+'2.Body vramci sportov'!BP44/4+'3.Body vramci krajiny'!BP44/4+'4.Poradie vramci krajiny'!BP44/4</f>
        <v>0</v>
      </c>
      <c r="BQ44" s="243">
        <f>'1.Poradie vramci sportov'!BQ44/4+'2.Body vramci sportov'!BQ44/4+'3.Body vramci krajiny'!BQ44/4+'4.Poradie vramci krajiny'!BQ44/4</f>
        <v>0.22538796365738373</v>
      </c>
      <c r="BR44" s="243">
        <f>'1.Poradie vramci sportov'!BR44/4+'2.Body vramci sportov'!BR44/4+'3.Body vramci krajiny'!BR44/4+'4.Poradie vramci krajiny'!BR44/4</f>
        <v>0.21732191625804018</v>
      </c>
      <c r="BS44" s="243">
        <f>'1.Poradie vramci sportov'!BS44/4+'2.Body vramci sportov'!BS44/4+'3.Body vramci krajiny'!BS44/4+'4.Poradie vramci krajiny'!BS44/4</f>
        <v>0</v>
      </c>
      <c r="BT44" s="243">
        <f>'1.Poradie vramci sportov'!BT44/4+'2.Body vramci sportov'!BT44/4+'3.Body vramci krajiny'!BT44/4+'4.Poradie vramci krajiny'!BT44/4</f>
        <v>0.2012397604449899</v>
      </c>
      <c r="BU44" s="243">
        <f>'1.Poradie vramci sportov'!BU44/4+'2.Body vramci sportov'!BU44/4+'3.Body vramci krajiny'!BU44/4+'4.Poradie vramci krajiny'!BU44/4</f>
        <v>0.23987516338918122</v>
      </c>
      <c r="BV44" s="243">
        <f>'1.Poradie vramci sportov'!BV44/4+'2.Body vramci sportov'!BV44/4+'3.Body vramci krajiny'!BV44/4+'4.Poradie vramci krajiny'!BV44/4</f>
        <v>0</v>
      </c>
      <c r="BW44" s="243">
        <f>'1.Poradie vramci sportov'!BW44/4+'2.Body vramci sportov'!BW44/4+'3.Body vramci krajiny'!BW44/4+'4.Poradie vramci krajiny'!BW44/4</f>
        <v>0</v>
      </c>
      <c r="BX44" s="243">
        <f>'1.Poradie vramci sportov'!BX44/4+'2.Body vramci sportov'!BX44/4+'3.Body vramci krajiny'!BX44/4+'4.Poradie vramci krajiny'!BX44/4</f>
        <v>0</v>
      </c>
      <c r="BY44" s="243">
        <f>'1.Poradie vramci sportov'!BY44/4+'2.Body vramci sportov'!BY44/4+'3.Body vramci krajiny'!BY44/4+'4.Poradie vramci krajiny'!BY44/4</f>
        <v>0</v>
      </c>
      <c r="BZ44" s="243">
        <f>'1.Poradie vramci sportov'!BZ44/4+'2.Body vramci sportov'!BZ44/4+'3.Body vramci krajiny'!BZ44/4+'4.Poradie vramci krajiny'!BZ44/4</f>
        <v>0</v>
      </c>
      <c r="CA44" s="243">
        <f>'1.Poradie vramci sportov'!CA44/4+'2.Body vramci sportov'!CA44/4+'3.Body vramci krajiny'!CA44/4+'4.Poradie vramci krajiny'!CA44/4</f>
        <v>0</v>
      </c>
      <c r="CB44" s="243">
        <f>'1.Poradie vramci sportov'!CB44/4+'2.Body vramci sportov'!CB44/4+'3.Body vramci krajiny'!CB44/4+'4.Poradie vramci krajiny'!CB44/4</f>
        <v>0.1186094258818938</v>
      </c>
      <c r="CC44" s="243">
        <f>'1.Poradie vramci sportov'!CC44/4+'2.Body vramci sportov'!CC44/4+'3.Body vramci krajiny'!CC44/4+'4.Poradie vramci krajiny'!CC44/4</f>
        <v>0</v>
      </c>
      <c r="CD44" s="243">
        <f>'1.Poradie vramci sportov'!CD44/4+'2.Body vramci sportov'!CD44/4+'3.Body vramci krajiny'!CD44/4+'4.Poradie vramci krajiny'!CD44/4</f>
        <v>0.11183841686198065</v>
      </c>
      <c r="CE44" s="243">
        <f>'1.Poradie vramci sportov'!CE44/4+'2.Body vramci sportov'!CE44/4+'3.Body vramci krajiny'!CE44/4+'4.Poradie vramci krajiny'!CE44/4</f>
        <v>0.10819448188511284</v>
      </c>
      <c r="CF44" s="243">
        <f>'1.Poradie vramci sportov'!CF44/4+'2.Body vramci sportov'!CF44/4+'3.Body vramci krajiny'!CF44/4+'4.Poradie vramci krajiny'!CF44/4</f>
        <v>0</v>
      </c>
      <c r="CG44" s="243">
        <f>'1.Poradie vramci sportov'!CG44/4+'2.Body vramci sportov'!CG44/4+'3.Body vramci krajiny'!CG44/4+'4.Poradie vramci krajiny'!CG44/4</f>
        <v>0.1147552386513169</v>
      </c>
      <c r="CH44" s="243">
        <f>'1.Poradie vramci sportov'!CH44/4+'2.Body vramci sportov'!CH44/4+'3.Body vramci krajiny'!CH44/4+'4.Poradie vramci krajiny'!CH44/4</f>
        <v>0.24812028110089879</v>
      </c>
      <c r="CI44" s="243">
        <f>'1.Poradie vramci sportov'!CI44/4+'2.Body vramci sportov'!CI44/4+'3.Body vramci krajiny'!CI44/4+'4.Poradie vramci krajiny'!CI44/4</f>
        <v>0</v>
      </c>
      <c r="CJ44" s="243">
        <f>'1.Poradie vramci sportov'!CJ44/4+'2.Body vramci sportov'!CJ44/4+'3.Body vramci krajiny'!CJ44/4+'4.Poradie vramci krajiny'!CJ44/4</f>
        <v>0.2927935662620379</v>
      </c>
      <c r="CK44" s="243">
        <f>'1.Poradie vramci sportov'!CK44/4+'2.Body vramci sportov'!CK44/4+'3.Body vramci krajiny'!CK44/4+'4.Poradie vramci krajiny'!CK44/4</f>
        <v>0</v>
      </c>
      <c r="CL44" s="243">
        <f>'1.Poradie vramci sportov'!CL44/4+'2.Body vramci sportov'!CL44/4+'3.Body vramci krajiny'!CL44/4+'4.Poradie vramci krajiny'!CL44/4</f>
        <v>0.21015303981714356</v>
      </c>
      <c r="CM44" s="243">
        <f>'1.Poradie vramci sportov'!CM44/4+'2.Body vramci sportov'!CM44/4+'3.Body vramci krajiny'!CM44/4+'4.Poradie vramci krajiny'!CM44/4</f>
        <v>9.0755722086837715E-2</v>
      </c>
      <c r="CN44" s="243">
        <f>'1.Poradie vramci sportov'!CN44/4+'2.Body vramci sportov'!CN44/4+'3.Body vramci krajiny'!CN44/4+'4.Poradie vramci krajiny'!CN44/4</f>
        <v>0.12740716721110151</v>
      </c>
      <c r="CO44" s="243">
        <f>'1.Poradie vramci sportov'!CO44/4+'2.Body vramci sportov'!CO44/4+'3.Body vramci krajiny'!CO44/4+'4.Poradie vramci krajiny'!CO44/4</f>
        <v>0.33430161365158179</v>
      </c>
      <c r="CP44" s="243">
        <f>'1.Poradie vramci sportov'!CP44/4+'2.Body vramci sportov'!CP44/4+'3.Body vramci krajiny'!CP44/4+'4.Poradie vramci krajiny'!CP44/4</f>
        <v>0.14177352757815626</v>
      </c>
      <c r="CQ44" s="243">
        <f>'1.Poradie vramci sportov'!CQ44/4+'2.Body vramci sportov'!CQ44/4+'3.Body vramci krajiny'!CQ44/4+'4.Poradie vramci krajiny'!CQ44/4</f>
        <v>0</v>
      </c>
      <c r="CR44" s="243">
        <f>'1.Poradie vramci sportov'!CR44/4+'2.Body vramci sportov'!CR44/4+'3.Body vramci krajiny'!CR44/4+'4.Poradie vramci krajiny'!CR44/4</f>
        <v>0.45679293762536521</v>
      </c>
      <c r="CS44" s="243">
        <f>'1.Poradie vramci sportov'!CS44/4+'2.Body vramci sportov'!CS44/4+'3.Body vramci krajiny'!CS44/4+'4.Poradie vramci krajiny'!CS44/4</f>
        <v>0.2283712575908417</v>
      </c>
      <c r="CT44" s="243">
        <f>'1.Poradie vramci sportov'!CT44/4+'2.Body vramci sportov'!CT44/4+'3.Body vramci krajiny'!CT44/4+'4.Poradie vramci krajiny'!CT44/4</f>
        <v>0</v>
      </c>
      <c r="CU44" s="243">
        <f>'1.Poradie vramci sportov'!CU44/4+'2.Body vramci sportov'!CU44/4+'3.Body vramci krajiny'!CU44/4+'4.Poradie vramci krajiny'!CU44/4</f>
        <v>0</v>
      </c>
      <c r="CV44" s="243">
        <f>'1.Poradie vramci sportov'!CV44/4+'2.Body vramci sportov'!CV44/4+'3.Body vramci krajiny'!CV44/4+'4.Poradie vramci krajiny'!CV44/4</f>
        <v>0</v>
      </c>
      <c r="CW44" s="243">
        <f>'1.Poradie vramci sportov'!CW44/4+'2.Body vramci sportov'!CW44/4+'3.Body vramci krajiny'!CW44/4+'4.Poradie vramci krajiny'!CW44/4</f>
        <v>0</v>
      </c>
      <c r="CX44" s="243">
        <f>'1.Poradie vramci sportov'!CX44/4+'2.Body vramci sportov'!CX44/4+'3.Body vramci krajiny'!CX44/4+'4.Poradie vramci krajiny'!CX44/4</f>
        <v>0.24876899621588655</v>
      </c>
      <c r="CY44" s="243">
        <f>'1.Poradie vramci sportov'!CY44/4+'2.Body vramci sportov'!CY44/4+'3.Body vramci krajiny'!CY44/4+'4.Poradie vramci krajiny'!CY44/4</f>
        <v>0.27791791165423529</v>
      </c>
      <c r="CZ44" s="243">
        <f>'1.Poradie vramci sportov'!CZ44/4+'2.Body vramci sportov'!CZ44/4+'3.Body vramci krajiny'!CZ44/4+'4.Poradie vramci krajiny'!CZ44/4</f>
        <v>0.20547546254970381</v>
      </c>
      <c r="DA44" s="243">
        <f>'1.Poradie vramci sportov'!DA44/4+'2.Body vramci sportov'!DA44/4+'3.Body vramci krajiny'!DA44/4+'4.Poradie vramci krajiny'!DA44/4</f>
        <v>0.33481074386886295</v>
      </c>
      <c r="DB44" s="243">
        <f>'1.Poradie vramci sportov'!DB44/4+'2.Body vramci sportov'!DB44/4+'3.Body vramci krajiny'!DB44/4+'4.Poradie vramci krajiny'!DB44/4</f>
        <v>0.26078788079591897</v>
      </c>
      <c r="DC44" s="243">
        <f>'1.Poradie vramci sportov'!DC44/4+'2.Body vramci sportov'!DC44/4+'3.Body vramci krajiny'!DC44/4+'4.Poradie vramci krajiny'!DC44/4</f>
        <v>0</v>
      </c>
      <c r="DD44" s="243">
        <f>'1.Poradie vramci sportov'!DD44/4+'2.Body vramci sportov'!DD44/4+'3.Body vramci krajiny'!DD44/4+'4.Poradie vramci krajiny'!DD44/4</f>
        <v>0.25282153054190126</v>
      </c>
      <c r="DE44" s="243">
        <f>'1.Poradie vramci sportov'!DE44/4+'2.Body vramci sportov'!DE44/4+'3.Body vramci krajiny'!DE44/4+'4.Poradie vramci krajiny'!DE44/4</f>
        <v>0.31611259978666062</v>
      </c>
      <c r="DF44" s="243">
        <f>'1.Poradie vramci sportov'!DF44/4+'2.Body vramci sportov'!DF44/4+'3.Body vramci krajiny'!DF44/4+'4.Poradie vramci krajiny'!DF44/4</f>
        <v>0</v>
      </c>
      <c r="DG44" s="243">
        <f>'1.Poradie vramci sportov'!DG44/4+'2.Body vramci sportov'!DG44/4+'3.Body vramci krajiny'!DG44/4+'4.Poradie vramci krajiny'!DG44/4</f>
        <v>0</v>
      </c>
      <c r="DH44" s="243">
        <f>'1.Poradie vramci sportov'!DH44/4+'2.Body vramci sportov'!DH44/4+'3.Body vramci krajiny'!DH44/4+'4.Poradie vramci krajiny'!DH44/4</f>
        <v>6.7962249654393167E-2</v>
      </c>
      <c r="DI44" s="243">
        <f>'1.Poradie vramci sportov'!DI44/4+'2.Body vramci sportov'!DI44/4+'3.Body vramci krajiny'!DI44/4+'4.Poradie vramci krajiny'!DI44/4</f>
        <v>0</v>
      </c>
      <c r="DJ44" s="417"/>
      <c r="DK44" s="418">
        <f t="shared" si="0"/>
        <v>16.504446736009907</v>
      </c>
    </row>
    <row r="45" spans="1:115" ht="14.25" customHeight="1" x14ac:dyDescent="0.25">
      <c r="A45" s="239" t="s">
        <v>47</v>
      </c>
      <c r="B45" s="243">
        <f>'1.Poradie vramci sportov'!B45/4+'2.Body vramci sportov'!B45/4+'3.Body vramci krajiny'!B45/4+'4.Poradie vramci krajiny'!B45/4</f>
        <v>0.23090686604950705</v>
      </c>
      <c r="C45" s="243">
        <f>'1.Poradie vramci sportov'!C45/4+'2.Body vramci sportov'!C45/4+'3.Body vramci krajiny'!C45/4+'4.Poradie vramci krajiny'!C45/4</f>
        <v>0.21908234765420861</v>
      </c>
      <c r="D45" s="243">
        <f>'1.Poradie vramci sportov'!D45/4+'2.Body vramci sportov'!D45/4+'3.Body vramci krajiny'!D45/4+'4.Poradie vramci krajiny'!D45/4</f>
        <v>0.36602097825139157</v>
      </c>
      <c r="E45" s="243">
        <f>'1.Poradie vramci sportov'!E45/4+'2.Body vramci sportov'!E45/4+'3.Body vramci krajiny'!E45/4+'4.Poradie vramci krajiny'!E45/4</f>
        <v>0.26402171356628518</v>
      </c>
      <c r="F45" s="243">
        <f>'1.Poradie vramci sportov'!F45/4+'2.Body vramci sportov'!F45/4+'3.Body vramci krajiny'!F45/4+'4.Poradie vramci krajiny'!F45/4</f>
        <v>0</v>
      </c>
      <c r="G45" s="243">
        <f>'1.Poradie vramci sportov'!G45/4+'2.Body vramci sportov'!G45/4+'3.Body vramci krajiny'!G45/4+'4.Poradie vramci krajiny'!G45/4</f>
        <v>0.54087998247297631</v>
      </c>
      <c r="H45" s="243">
        <f>'1.Poradie vramci sportov'!H45/4+'2.Body vramci sportov'!H45/4+'3.Body vramci krajiny'!H45/4+'4.Poradie vramci krajiny'!H45/4</f>
        <v>0.29912571298583734</v>
      </c>
      <c r="I45" s="243">
        <f>'1.Poradie vramci sportov'!I45/4+'2.Body vramci sportov'!I45/4+'3.Body vramci krajiny'!I45/4+'4.Poradie vramci krajiny'!I45/4</f>
        <v>0.83560784138331468</v>
      </c>
      <c r="J45" s="243">
        <f>'1.Poradie vramci sportov'!J45/4+'2.Body vramci sportov'!J45/4+'3.Body vramci krajiny'!J45/4+'4.Poradie vramci krajiny'!J45/4</f>
        <v>0.27058891258928591</v>
      </c>
      <c r="K45" s="243">
        <f>'1.Poradie vramci sportov'!K45/4+'2.Body vramci sportov'!K45/4+'3.Body vramci krajiny'!K45/4+'4.Poradie vramci krajiny'!K45/4</f>
        <v>0.15701078240660732</v>
      </c>
      <c r="L45" s="243">
        <f>'1.Poradie vramci sportov'!L45/4+'2.Body vramci sportov'!L45/4+'3.Body vramci krajiny'!L45/4+'4.Poradie vramci krajiny'!L45/4</f>
        <v>0.17661229661681774</v>
      </c>
      <c r="M45" s="243">
        <f>'1.Poradie vramci sportov'!M45/4+'2.Body vramci sportov'!M45/4+'3.Body vramci krajiny'!M45/4+'4.Poradie vramci krajiny'!M45/4</f>
        <v>0.23242438343178079</v>
      </c>
      <c r="N45" s="243">
        <f>'1.Poradie vramci sportov'!N45/4+'2.Body vramci sportov'!N45/4+'3.Body vramci krajiny'!N45/4+'4.Poradie vramci krajiny'!N45/4</f>
        <v>3.820465806422426E-2</v>
      </c>
      <c r="O45" s="243">
        <f>'1.Poradie vramci sportov'!O45/4+'2.Body vramci sportov'!O45/4+'3.Body vramci krajiny'!O45/4+'4.Poradie vramci krajiny'!O45/4</f>
        <v>0.75122292755370912</v>
      </c>
      <c r="P45" s="243">
        <f>'1.Poradie vramci sportov'!P45/4+'2.Body vramci sportov'!P45/4+'3.Body vramci krajiny'!P45/4+'4.Poradie vramci krajiny'!P45/4</f>
        <v>0.35415611073587405</v>
      </c>
      <c r="Q45" s="243">
        <f>'1.Poradie vramci sportov'!Q45/4+'2.Body vramci sportov'!Q45/4+'3.Body vramci krajiny'!Q45/4+'4.Poradie vramci krajiny'!Q45/4</f>
        <v>0.25419900035961024</v>
      </c>
      <c r="R45" s="243">
        <f>'1.Poradie vramci sportov'!R45/4+'2.Body vramci sportov'!R45/4+'3.Body vramci krajiny'!R45/4+'4.Poradie vramci krajiny'!R45/4</f>
        <v>0.42988700810327091</v>
      </c>
      <c r="S45" s="243">
        <f>'1.Poradie vramci sportov'!S45/4+'2.Body vramci sportov'!S45/4+'3.Body vramci krajiny'!S45/4+'4.Poradie vramci krajiny'!S45/4</f>
        <v>0.14120407128408938</v>
      </c>
      <c r="T45" s="243">
        <f>'1.Poradie vramci sportov'!T45/4+'2.Body vramci sportov'!T45/4+'3.Body vramci krajiny'!T45/4+'4.Poradie vramci krajiny'!T45/4</f>
        <v>0.37963777047615621</v>
      </c>
      <c r="U45" s="243">
        <f>'1.Poradie vramci sportov'!U45/4+'2.Body vramci sportov'!U45/4+'3.Body vramci krajiny'!U45/4+'4.Poradie vramci krajiny'!U45/4</f>
        <v>0.52593171681654227</v>
      </c>
      <c r="V45" s="243">
        <f>'1.Poradie vramci sportov'!V45/4+'2.Body vramci sportov'!V45/4+'3.Body vramci krajiny'!V45/4+'4.Poradie vramci krajiny'!V45/4</f>
        <v>0.28873593404607167</v>
      </c>
      <c r="W45" s="243">
        <f>'1.Poradie vramci sportov'!W45/4+'2.Body vramci sportov'!W45/4+'3.Body vramci krajiny'!W45/4+'4.Poradie vramci krajiny'!W45/4</f>
        <v>0.32113090452537568</v>
      </c>
      <c r="X45" s="243">
        <f>'1.Poradie vramci sportov'!X45/4+'2.Body vramci sportov'!X45/4+'3.Body vramci krajiny'!X45/4+'4.Poradie vramci krajiny'!X45/4</f>
        <v>0</v>
      </c>
      <c r="Y45" s="243">
        <f>'1.Poradie vramci sportov'!Y45/4+'2.Body vramci sportov'!Y45/4+'3.Body vramci krajiny'!Y45/4+'4.Poradie vramci krajiny'!Y45/4</f>
        <v>0.37886614357684634</v>
      </c>
      <c r="Z45" s="243">
        <f>'1.Poradie vramci sportov'!Z45/4+'2.Body vramci sportov'!Z45/4+'3.Body vramci krajiny'!Z45/4+'4.Poradie vramci krajiny'!Z45/4</f>
        <v>0.60377314733784782</v>
      </c>
      <c r="AA45" s="243">
        <f>'1.Poradie vramci sportov'!AA45/4+'2.Body vramci sportov'!AA45/4+'3.Body vramci krajiny'!AA45/4+'4.Poradie vramci krajiny'!AA45/4</f>
        <v>0.2725013180496299</v>
      </c>
      <c r="AB45" s="243">
        <f>'1.Poradie vramci sportov'!AB45/4+'2.Body vramci sportov'!AB45/4+'3.Body vramci krajiny'!AB45/4+'4.Poradie vramci krajiny'!AB45/4</f>
        <v>0.34468285709721147</v>
      </c>
      <c r="AC45" s="243">
        <f>'1.Poradie vramci sportov'!AC45/4+'2.Body vramci sportov'!AC45/4+'3.Body vramci krajiny'!AC45/4+'4.Poradie vramci krajiny'!AC45/4</f>
        <v>0.36310756935855942</v>
      </c>
      <c r="AD45" s="243">
        <f>'1.Poradie vramci sportov'!AD45/4+'2.Body vramci sportov'!AD45/4+'3.Body vramci krajiny'!AD45/4+'4.Poradie vramci krajiny'!AD45/4</f>
        <v>0.31432167755789847</v>
      </c>
      <c r="AE45" s="243">
        <f>'1.Poradie vramci sportov'!AE45/4+'2.Body vramci sportov'!AE45/4+'3.Body vramci krajiny'!AE45/4+'4.Poradie vramci krajiny'!AE45/4</f>
        <v>0.75018772779691334</v>
      </c>
      <c r="AF45" s="243">
        <f>'1.Poradie vramci sportov'!AF45/4+'2.Body vramci sportov'!AF45/4+'3.Body vramci krajiny'!AF45/4+'4.Poradie vramci krajiny'!AF45/4</f>
        <v>0</v>
      </c>
      <c r="AG45" s="243">
        <f>'1.Poradie vramci sportov'!AG45/4+'2.Body vramci sportov'!AG45/4+'3.Body vramci krajiny'!AG45/4+'4.Poradie vramci krajiny'!AG45/4</f>
        <v>0.19628524268676403</v>
      </c>
      <c r="AH45" s="243">
        <f>'1.Poradie vramci sportov'!AH45/4+'2.Body vramci sportov'!AH45/4+'3.Body vramci krajiny'!AH45/4+'4.Poradie vramci krajiny'!AH45/4</f>
        <v>5.9529684348900977E-2</v>
      </c>
      <c r="AI45" s="243">
        <f>'1.Poradie vramci sportov'!AI45/4+'2.Body vramci sportov'!AI45/4+'3.Body vramci krajiny'!AI45/4+'4.Poradie vramci krajiny'!AI45/4</f>
        <v>0.57811137478101915</v>
      </c>
      <c r="AJ45" s="243">
        <f>'1.Poradie vramci sportov'!AJ45/4+'2.Body vramci sportov'!AJ45/4+'3.Body vramci krajiny'!AJ45/4+'4.Poradie vramci krajiny'!AJ45/4</f>
        <v>0.27777089078074607</v>
      </c>
      <c r="AK45" s="243">
        <f>'1.Poradie vramci sportov'!AK45/4+'2.Body vramci sportov'!AK45/4+'3.Body vramci krajiny'!AK45/4+'4.Poradie vramci krajiny'!AK45/4</f>
        <v>0.25161642865644906</v>
      </c>
      <c r="AL45" s="243">
        <f>'1.Poradie vramci sportov'!AL45/4+'2.Body vramci sportov'!AL45/4+'3.Body vramci krajiny'!AL45/4+'4.Poradie vramci krajiny'!AL45/4</f>
        <v>0.34584192677712289</v>
      </c>
      <c r="AM45" s="243">
        <f>'1.Poradie vramci sportov'!AM45/4+'2.Body vramci sportov'!AM45/4+'3.Body vramci krajiny'!AM45/4+'4.Poradie vramci krajiny'!AM45/4</f>
        <v>0</v>
      </c>
      <c r="AN45" s="243">
        <f>'1.Poradie vramci sportov'!AN45/4+'2.Body vramci sportov'!AN45/4+'3.Body vramci krajiny'!AN45/4+'4.Poradie vramci krajiny'!AN45/4</f>
        <v>0.12556898934178437</v>
      </c>
      <c r="AO45" s="243">
        <f>'1.Poradie vramci sportov'!AO45/4+'2.Body vramci sportov'!AO45/4+'3.Body vramci krajiny'!AO45/4+'4.Poradie vramci krajiny'!AO45/4</f>
        <v>0.47298372541247102</v>
      </c>
      <c r="AP45" s="243">
        <f>'1.Poradie vramci sportov'!AP45/4+'2.Body vramci sportov'!AP45/4+'3.Body vramci krajiny'!AP45/4+'4.Poradie vramci krajiny'!AP45/4</f>
        <v>0.68191076742937995</v>
      </c>
      <c r="AQ45" s="243">
        <f>'1.Poradie vramci sportov'!AQ45/4+'2.Body vramci sportov'!AQ45/4+'3.Body vramci krajiny'!AQ45/4+'4.Poradie vramci krajiny'!AQ45/4</f>
        <v>0.56668139734363254</v>
      </c>
      <c r="AR45" s="243">
        <f>'1.Poradie vramci sportov'!AR45/4+'2.Body vramci sportov'!AR45/4+'3.Body vramci krajiny'!AR45/4+'4.Poradie vramci krajiny'!AR45/4</f>
        <v>0.16903695045927231</v>
      </c>
      <c r="AS45" s="243">
        <f>'1.Poradie vramci sportov'!AS45/4+'2.Body vramci sportov'!AS45/4+'3.Body vramci krajiny'!AS45/4+'4.Poradie vramci krajiny'!AS45/4</f>
        <v>0.65398106485880769</v>
      </c>
      <c r="AT45" s="243">
        <f>'1.Poradie vramci sportov'!AT45/4+'2.Body vramci sportov'!AT45/4+'3.Body vramci krajiny'!AT45/4+'4.Poradie vramci krajiny'!AT45/4</f>
        <v>0.43269538340203972</v>
      </c>
      <c r="AU45" s="243">
        <f>'1.Poradie vramci sportov'!AU45/4+'2.Body vramci sportov'!AU45/4+'3.Body vramci krajiny'!AU45/4+'4.Poradie vramci krajiny'!AU45/4</f>
        <v>0</v>
      </c>
      <c r="AV45" s="243">
        <f>'1.Poradie vramci sportov'!AV45/4+'2.Body vramci sportov'!AV45/4+'3.Body vramci krajiny'!AV45/4+'4.Poradie vramci krajiny'!AV45/4</f>
        <v>0.56582910212404758</v>
      </c>
      <c r="AW45" s="243">
        <f>'1.Poradie vramci sportov'!AW45/4+'2.Body vramci sportov'!AW45/4+'3.Body vramci krajiny'!AW45/4+'4.Poradie vramci krajiny'!AW45/4</f>
        <v>0.2355408510579704</v>
      </c>
      <c r="AX45" s="243">
        <f>'1.Poradie vramci sportov'!AX45/4+'2.Body vramci sportov'!AX45/4+'3.Body vramci krajiny'!AX45/4+'4.Poradie vramci krajiny'!AX45/4</f>
        <v>0.27012439519684306</v>
      </c>
      <c r="AY45" s="243">
        <f>'1.Poradie vramci sportov'!AY45/4+'2.Body vramci sportov'!AY45/4+'3.Body vramci krajiny'!AY45/4+'4.Poradie vramci krajiny'!AY45/4</f>
        <v>0.18914195925146626</v>
      </c>
      <c r="AZ45" s="243">
        <f>'1.Poradie vramci sportov'!AZ45/4+'2.Body vramci sportov'!AZ45/4+'3.Body vramci krajiny'!AZ45/4+'4.Poradie vramci krajiny'!AZ45/4</f>
        <v>0</v>
      </c>
      <c r="BA45" s="243">
        <f>'1.Poradie vramci sportov'!BA45/4+'2.Body vramci sportov'!BA45/4+'3.Body vramci krajiny'!BA45/4+'4.Poradie vramci krajiny'!BA45/4</f>
        <v>0.27499474458504797</v>
      </c>
      <c r="BB45" s="243">
        <f>'1.Poradie vramci sportov'!BB45/4+'2.Body vramci sportov'!BB45/4+'3.Body vramci krajiny'!BB45/4+'4.Poradie vramci krajiny'!BB45/4</f>
        <v>0</v>
      </c>
      <c r="BC45" s="243">
        <f>'1.Poradie vramci sportov'!BC45/4+'2.Body vramci sportov'!BC45/4+'3.Body vramci krajiny'!BC45/4+'4.Poradie vramci krajiny'!BC45/4</f>
        <v>4.4069256682688913E-2</v>
      </c>
      <c r="BD45" s="243">
        <f>'1.Poradie vramci sportov'!BD45/4+'2.Body vramci sportov'!BD45/4+'3.Body vramci krajiny'!BD45/4+'4.Poradie vramci krajiny'!BD45/4</f>
        <v>0.14278119596006505</v>
      </c>
      <c r="BE45" s="243">
        <f>'1.Poradie vramci sportov'!BE45/4+'2.Body vramci sportov'!BE45/4+'3.Body vramci krajiny'!BE45/4+'4.Poradie vramci krajiny'!BE45/4</f>
        <v>0.22066459591663698</v>
      </c>
      <c r="BF45" s="243">
        <f>'1.Poradie vramci sportov'!BF45/4+'2.Body vramci sportov'!BF45/4+'3.Body vramci krajiny'!BF45/4+'4.Poradie vramci krajiny'!BF45/4</f>
        <v>0.1505937069481281</v>
      </c>
      <c r="BG45" s="243">
        <f>'1.Poradie vramci sportov'!BG45/4+'2.Body vramci sportov'!BG45/4+'3.Body vramci krajiny'!BG45/4+'4.Poradie vramci krajiny'!BG45/4</f>
        <v>0.20856109345289575</v>
      </c>
      <c r="BH45" s="243">
        <f>'1.Poradie vramci sportov'!BH45/4+'2.Body vramci sportov'!BH45/4+'3.Body vramci krajiny'!BH45/4+'4.Poradie vramci krajiny'!BH45/4</f>
        <v>0.2777549922185602</v>
      </c>
      <c r="BI45" s="243">
        <f>'1.Poradie vramci sportov'!BI45/4+'2.Body vramci sportov'!BI45/4+'3.Body vramci krajiny'!BI45/4+'4.Poradie vramci krajiny'!BI45/4</f>
        <v>0.27847952378966145</v>
      </c>
      <c r="BJ45" s="243">
        <f>'1.Poradie vramci sportov'!BJ45/4+'2.Body vramci sportov'!BJ45/4+'3.Body vramci krajiny'!BJ45/4+'4.Poradie vramci krajiny'!BJ45/4</f>
        <v>0.47093410194523339</v>
      </c>
      <c r="BK45" s="243">
        <f>'1.Poradie vramci sportov'!BK45/4+'2.Body vramci sportov'!BK45/4+'3.Body vramci krajiny'!BK45/4+'4.Poradie vramci krajiny'!BK45/4</f>
        <v>0.38210840491495462</v>
      </c>
      <c r="BL45" s="243">
        <f>'1.Poradie vramci sportov'!BL45/4+'2.Body vramci sportov'!BL45/4+'3.Body vramci krajiny'!BL45/4+'4.Poradie vramci krajiny'!BL45/4</f>
        <v>0.29856880513403389</v>
      </c>
      <c r="BM45" s="243">
        <f>'1.Poradie vramci sportov'!BM45/4+'2.Body vramci sportov'!BM45/4+'3.Body vramci krajiny'!BM45/4+'4.Poradie vramci krajiny'!BM45/4</f>
        <v>0.20976227245722076</v>
      </c>
      <c r="BN45" s="243">
        <f>'1.Poradie vramci sportov'!BN45/4+'2.Body vramci sportov'!BN45/4+'3.Body vramci krajiny'!BN45/4+'4.Poradie vramci krajiny'!BN45/4</f>
        <v>0</v>
      </c>
      <c r="BO45" s="243">
        <f>'1.Poradie vramci sportov'!BO45/4+'2.Body vramci sportov'!BO45/4+'3.Body vramci krajiny'!BO45/4+'4.Poradie vramci krajiny'!BO45/4</f>
        <v>0.39730502186536854</v>
      </c>
      <c r="BP45" s="243">
        <f>'1.Poradie vramci sportov'!BP45/4+'2.Body vramci sportov'!BP45/4+'3.Body vramci krajiny'!BP45/4+'4.Poradie vramci krajiny'!BP45/4</f>
        <v>0.5741733059900892</v>
      </c>
      <c r="BQ45" s="243">
        <f>'1.Poradie vramci sportov'!BQ45/4+'2.Body vramci sportov'!BQ45/4+'3.Body vramci krajiny'!BQ45/4+'4.Poradie vramci krajiny'!BQ45/4</f>
        <v>0.39955276841617726</v>
      </c>
      <c r="BR45" s="243">
        <f>'1.Poradie vramci sportov'!BR45/4+'2.Body vramci sportov'!BR45/4+'3.Body vramci krajiny'!BR45/4+'4.Poradie vramci krajiny'!BR45/4</f>
        <v>0.47666484700484651</v>
      </c>
      <c r="BS45" s="243">
        <f>'1.Poradie vramci sportov'!BS45/4+'2.Body vramci sportov'!BS45/4+'3.Body vramci krajiny'!BS45/4+'4.Poradie vramci krajiny'!BS45/4</f>
        <v>0.47115153938233745</v>
      </c>
      <c r="BT45" s="243">
        <f>'1.Poradie vramci sportov'!BT45/4+'2.Body vramci sportov'!BT45/4+'3.Body vramci krajiny'!BT45/4+'4.Poradie vramci krajiny'!BT45/4</f>
        <v>0.25302696776977829</v>
      </c>
      <c r="BU45" s="243">
        <f>'1.Poradie vramci sportov'!BU45/4+'2.Body vramci sportov'!BU45/4+'3.Body vramci krajiny'!BU45/4+'4.Poradie vramci krajiny'!BU45/4</f>
        <v>0.27007558666307058</v>
      </c>
      <c r="BV45" s="243">
        <f>'1.Poradie vramci sportov'!BV45/4+'2.Body vramci sportov'!BV45/4+'3.Body vramci krajiny'!BV45/4+'4.Poradie vramci krajiny'!BV45/4</f>
        <v>0.15641099242927625</v>
      </c>
      <c r="BW45" s="243">
        <f>'1.Poradie vramci sportov'!BW45/4+'2.Body vramci sportov'!BW45/4+'3.Body vramci krajiny'!BW45/4+'4.Poradie vramci krajiny'!BW45/4</f>
        <v>0</v>
      </c>
      <c r="BX45" s="243">
        <f>'1.Poradie vramci sportov'!BX45/4+'2.Body vramci sportov'!BX45/4+'3.Body vramci krajiny'!BX45/4+'4.Poradie vramci krajiny'!BX45/4</f>
        <v>0.23248403194995396</v>
      </c>
      <c r="BY45" s="243">
        <f>'1.Poradie vramci sportov'!BY45/4+'2.Body vramci sportov'!BY45/4+'3.Body vramci krajiny'!BY45/4+'4.Poradie vramci krajiny'!BY45/4</f>
        <v>0.1282412787342456</v>
      </c>
      <c r="BZ45" s="243">
        <f>'1.Poradie vramci sportov'!BZ45/4+'2.Body vramci sportov'!BZ45/4+'3.Body vramci krajiny'!BZ45/4+'4.Poradie vramci krajiny'!BZ45/4</f>
        <v>0.47304259851150304</v>
      </c>
      <c r="CA45" s="243">
        <f>'1.Poradie vramci sportov'!CA45/4+'2.Body vramci sportov'!CA45/4+'3.Body vramci krajiny'!CA45/4+'4.Poradie vramci krajiny'!CA45/4</f>
        <v>0.16276434903245374</v>
      </c>
      <c r="CB45" s="243">
        <f>'1.Poradie vramci sportov'!CB45/4+'2.Body vramci sportov'!CB45/4+'3.Body vramci krajiny'!CB45/4+'4.Poradie vramci krajiny'!CB45/4</f>
        <v>0.27801044043594908</v>
      </c>
      <c r="CC45" s="243">
        <f>'1.Poradie vramci sportov'!CC45/4+'2.Body vramci sportov'!CC45/4+'3.Body vramci krajiny'!CC45/4+'4.Poradie vramci krajiny'!CC45/4</f>
        <v>0</v>
      </c>
      <c r="CD45" s="243">
        <f>'1.Poradie vramci sportov'!CD45/4+'2.Body vramci sportov'!CD45/4+'3.Body vramci krajiny'!CD45/4+'4.Poradie vramci krajiny'!CD45/4</f>
        <v>0.2388313417184787</v>
      </c>
      <c r="CE45" s="243">
        <f>'1.Poradie vramci sportov'!CE45/4+'2.Body vramci sportov'!CE45/4+'3.Body vramci krajiny'!CE45/4+'4.Poradie vramci krajiny'!CE45/4</f>
        <v>0.75946450937644372</v>
      </c>
      <c r="CF45" s="243">
        <f>'1.Poradie vramci sportov'!CF45/4+'2.Body vramci sportov'!CF45/4+'3.Body vramci krajiny'!CF45/4+'4.Poradie vramci krajiny'!CF45/4</f>
        <v>0.57173341447554304</v>
      </c>
      <c r="CG45" s="243">
        <f>'1.Poradie vramci sportov'!CG45/4+'2.Body vramci sportov'!CG45/4+'3.Body vramci krajiny'!CG45/4+'4.Poradie vramci krajiny'!CG45/4</f>
        <v>0.49730458396044919</v>
      </c>
      <c r="CH45" s="243">
        <f>'1.Poradie vramci sportov'!CH45/4+'2.Body vramci sportov'!CH45/4+'3.Body vramci krajiny'!CH45/4+'4.Poradie vramci krajiny'!CH45/4</f>
        <v>0.58481240118832356</v>
      </c>
      <c r="CI45" s="243">
        <f>'1.Poradie vramci sportov'!CI45/4+'2.Body vramci sportov'!CI45/4+'3.Body vramci krajiny'!CI45/4+'4.Poradie vramci krajiny'!CI45/4</f>
        <v>0.15655202628028475</v>
      </c>
      <c r="CJ45" s="243">
        <f>'1.Poradie vramci sportov'!CJ45/4+'2.Body vramci sportov'!CJ45/4+'3.Body vramci krajiny'!CJ45/4+'4.Poradie vramci krajiny'!CJ45/4</f>
        <v>0.24121596121925143</v>
      </c>
      <c r="CK45" s="243">
        <f>'1.Poradie vramci sportov'!CK45/4+'2.Body vramci sportov'!CK45/4+'3.Body vramci krajiny'!CK45/4+'4.Poradie vramci krajiny'!CK45/4</f>
        <v>0</v>
      </c>
      <c r="CL45" s="243">
        <f>'1.Poradie vramci sportov'!CL45/4+'2.Body vramci sportov'!CL45/4+'3.Body vramci krajiny'!CL45/4+'4.Poradie vramci krajiny'!CL45/4</f>
        <v>0.28387144873448028</v>
      </c>
      <c r="CM45" s="243">
        <f>'1.Poradie vramci sportov'!CM45/4+'2.Body vramci sportov'!CM45/4+'3.Body vramci krajiny'!CM45/4+'4.Poradie vramci krajiny'!CM45/4</f>
        <v>0.18847458998351432</v>
      </c>
      <c r="CN45" s="243">
        <f>'1.Poradie vramci sportov'!CN45/4+'2.Body vramci sportov'!CN45/4+'3.Body vramci krajiny'!CN45/4+'4.Poradie vramci krajiny'!CN45/4</f>
        <v>0.1638049267379808</v>
      </c>
      <c r="CO45" s="243">
        <f>'1.Poradie vramci sportov'!CO45/4+'2.Body vramci sportov'!CO45/4+'3.Body vramci krajiny'!CO45/4+'4.Poradie vramci krajiny'!CO45/4</f>
        <v>0.23715099082988048</v>
      </c>
      <c r="CP45" s="243">
        <f>'1.Poradie vramci sportov'!CP45/4+'2.Body vramci sportov'!CP45/4+'3.Body vramci krajiny'!CP45/4+'4.Poradie vramci krajiny'!CP45/4</f>
        <v>0.28068700965688231</v>
      </c>
      <c r="CQ45" s="243">
        <f>'1.Poradie vramci sportov'!CQ45/4+'2.Body vramci sportov'!CQ45/4+'3.Body vramci krajiny'!CQ45/4+'4.Poradie vramci krajiny'!CQ45/4</f>
        <v>0</v>
      </c>
      <c r="CR45" s="243">
        <f>'1.Poradie vramci sportov'!CR45/4+'2.Body vramci sportov'!CR45/4+'3.Body vramci krajiny'!CR45/4+'4.Poradie vramci krajiny'!CR45/4</f>
        <v>0.24278426200147171</v>
      </c>
      <c r="CS45" s="243">
        <f>'1.Poradie vramci sportov'!CS45/4+'2.Body vramci sportov'!CS45/4+'3.Body vramci krajiny'!CS45/4+'4.Poradie vramci krajiny'!CS45/4</f>
        <v>0.47410355709316032</v>
      </c>
      <c r="CT45" s="243">
        <f>'1.Poradie vramci sportov'!CT45/4+'2.Body vramci sportov'!CT45/4+'3.Body vramci krajiny'!CT45/4+'4.Poradie vramci krajiny'!CT45/4</f>
        <v>0.57340694678740489</v>
      </c>
      <c r="CU45" s="243">
        <f>'1.Poradie vramci sportov'!CU45/4+'2.Body vramci sportov'!CU45/4+'3.Body vramci krajiny'!CU45/4+'4.Poradie vramci krajiny'!CU45/4</f>
        <v>0.55618049357294397</v>
      </c>
      <c r="CV45" s="243">
        <f>'1.Poradie vramci sportov'!CV45/4+'2.Body vramci sportov'!CV45/4+'3.Body vramci krajiny'!CV45/4+'4.Poradie vramci krajiny'!CV45/4</f>
        <v>0</v>
      </c>
      <c r="CW45" s="243">
        <f>'1.Poradie vramci sportov'!CW45/4+'2.Body vramci sportov'!CW45/4+'3.Body vramci krajiny'!CW45/4+'4.Poradie vramci krajiny'!CW45/4</f>
        <v>0.25108408214850297</v>
      </c>
      <c r="CX45" s="243">
        <f>'1.Poradie vramci sportov'!CX45/4+'2.Body vramci sportov'!CX45/4+'3.Body vramci krajiny'!CX45/4+'4.Poradie vramci krajiny'!CX45/4</f>
        <v>0.34401447228121879</v>
      </c>
      <c r="CY45" s="243">
        <f>'1.Poradie vramci sportov'!CY45/4+'2.Body vramci sportov'!CY45/4+'3.Body vramci krajiny'!CY45/4+'4.Poradie vramci krajiny'!CY45/4</f>
        <v>0.25063687434250403</v>
      </c>
      <c r="CZ45" s="243">
        <f>'1.Poradie vramci sportov'!CZ45/4+'2.Body vramci sportov'!CZ45/4+'3.Body vramci krajiny'!CZ45/4+'4.Poradie vramci krajiny'!CZ45/4</f>
        <v>0.48608657133964139</v>
      </c>
      <c r="DA45" s="243">
        <f>'1.Poradie vramci sportov'!DA45/4+'2.Body vramci sportov'!DA45/4+'3.Body vramci krajiny'!DA45/4+'4.Poradie vramci krajiny'!DA45/4</f>
        <v>0.28417954545625679</v>
      </c>
      <c r="DB45" s="243">
        <f>'1.Poradie vramci sportov'!DB45/4+'2.Body vramci sportov'!DB45/4+'3.Body vramci krajiny'!DB45/4+'4.Poradie vramci krajiny'!DB45/4</f>
        <v>0.43255268018578946</v>
      </c>
      <c r="DC45" s="243">
        <f>'1.Poradie vramci sportov'!DC45/4+'2.Body vramci sportov'!DC45/4+'3.Body vramci krajiny'!DC45/4+'4.Poradie vramci krajiny'!DC45/4</f>
        <v>0.35806840930701084</v>
      </c>
      <c r="DD45" s="243">
        <f>'1.Poradie vramci sportov'!DD45/4+'2.Body vramci sportov'!DD45/4+'3.Body vramci krajiny'!DD45/4+'4.Poradie vramci krajiny'!DD45/4</f>
        <v>0.18237722552047717</v>
      </c>
      <c r="DE45" s="243">
        <f>'1.Poradie vramci sportov'!DE45/4+'2.Body vramci sportov'!DE45/4+'3.Body vramci krajiny'!DE45/4+'4.Poradie vramci krajiny'!DE45/4</f>
        <v>0.15317361425853299</v>
      </c>
      <c r="DF45" s="243">
        <f>'1.Poradie vramci sportov'!DF45/4+'2.Body vramci sportov'!DF45/4+'3.Body vramci krajiny'!DF45/4+'4.Poradie vramci krajiny'!DF45/4</f>
        <v>0.27426286751746287</v>
      </c>
      <c r="DG45" s="243">
        <f>'1.Poradie vramci sportov'!DG45/4+'2.Body vramci sportov'!DG45/4+'3.Body vramci krajiny'!DG45/4+'4.Poradie vramci krajiny'!DG45/4</f>
        <v>0.20940521406184129</v>
      </c>
      <c r="DH45" s="243">
        <f>'1.Poradie vramci sportov'!DH45/4+'2.Body vramci sportov'!DH45/4+'3.Body vramci krajiny'!DH45/4+'4.Poradie vramci krajiny'!DH45/4</f>
        <v>0.15759395428264858</v>
      </c>
      <c r="DI45" s="243">
        <f>'1.Poradie vramci sportov'!DI45/4+'2.Body vramci sportov'!DI45/4+'3.Body vramci krajiny'!DI45/4+'4.Poradie vramci krajiny'!DI45/4</f>
        <v>8.9102427898900882E-2</v>
      </c>
      <c r="DJ45" s="417"/>
      <c r="DK45" s="418">
        <f t="shared" si="0"/>
        <v>32.931775318464034</v>
      </c>
    </row>
    <row r="46" spans="1:115" ht="14.25" customHeight="1" x14ac:dyDescent="0.25">
      <c r="A46" s="239" t="s">
        <v>48</v>
      </c>
      <c r="B46" s="243">
        <f>'1.Poradie vramci sportov'!B46/4+'2.Body vramci sportov'!B46/4+'3.Body vramci krajiny'!B46/4+'4.Poradie vramci krajiny'!B46/4</f>
        <v>0.31452469448073744</v>
      </c>
      <c r="C46" s="243">
        <f>'1.Poradie vramci sportov'!C46/4+'2.Body vramci sportov'!C46/4+'3.Body vramci krajiny'!C46/4+'4.Poradie vramci krajiny'!C46/4</f>
        <v>0.75106405057720493</v>
      </c>
      <c r="D46" s="243">
        <f>'1.Poradie vramci sportov'!D46/4+'2.Body vramci sportov'!D46/4+'3.Body vramci krajiny'!D46/4+'4.Poradie vramci krajiny'!D46/4</f>
        <v>0.78294389055886404</v>
      </c>
      <c r="E46" s="243">
        <f>'1.Poradie vramci sportov'!E46/4+'2.Body vramci sportov'!E46/4+'3.Body vramci krajiny'!E46/4+'4.Poradie vramci krajiny'!E46/4</f>
        <v>0.57687381522508308</v>
      </c>
      <c r="F46" s="243">
        <f>'1.Poradie vramci sportov'!F46/4+'2.Body vramci sportov'!F46/4+'3.Body vramci krajiny'!F46/4+'4.Poradie vramci krajiny'!F46/4</f>
        <v>0.23969612379637353</v>
      </c>
      <c r="G46" s="243">
        <f>'1.Poradie vramci sportov'!G46/4+'2.Body vramci sportov'!G46/4+'3.Body vramci krajiny'!G46/4+'4.Poradie vramci krajiny'!G46/4</f>
        <v>0.81476775177353111</v>
      </c>
      <c r="H46" s="243">
        <f>'1.Poradie vramci sportov'!H46/4+'2.Body vramci sportov'!H46/4+'3.Body vramci krajiny'!H46/4+'4.Poradie vramci krajiny'!H46/4</f>
        <v>0.34547271842401406</v>
      </c>
      <c r="I46" s="243">
        <f>'1.Poradie vramci sportov'!I46/4+'2.Body vramci sportov'!I46/4+'3.Body vramci krajiny'!I46/4+'4.Poradie vramci krajiny'!I46/4</f>
        <v>0.38926106365638086</v>
      </c>
      <c r="J46" s="243">
        <f>'1.Poradie vramci sportov'!J46/4+'2.Body vramci sportov'!J46/4+'3.Body vramci krajiny'!J46/4+'4.Poradie vramci krajiny'!J46/4</f>
        <v>0.26074289877443102</v>
      </c>
      <c r="K46" s="243">
        <f>'1.Poradie vramci sportov'!K46/4+'2.Body vramci sportov'!K46/4+'3.Body vramci krajiny'!K46/4+'4.Poradie vramci krajiny'!K46/4</f>
        <v>0.34813748718159682</v>
      </c>
      <c r="L46" s="243">
        <f>'1.Poradie vramci sportov'!L46/4+'2.Body vramci sportov'!L46/4+'3.Body vramci krajiny'!L46/4+'4.Poradie vramci krajiny'!L46/4</f>
        <v>0.59370118422395779</v>
      </c>
      <c r="M46" s="243">
        <f>'1.Poradie vramci sportov'!M46/4+'2.Body vramci sportov'!M46/4+'3.Body vramci krajiny'!M46/4+'4.Poradie vramci krajiny'!M46/4</f>
        <v>1</v>
      </c>
      <c r="N46" s="243">
        <f>'1.Poradie vramci sportov'!N46/4+'2.Body vramci sportov'!N46/4+'3.Body vramci krajiny'!N46/4+'4.Poradie vramci krajiny'!N46/4</f>
        <v>0.16874343109092915</v>
      </c>
      <c r="O46" s="243">
        <f>'1.Poradie vramci sportov'!O46/4+'2.Body vramci sportov'!O46/4+'3.Body vramci krajiny'!O46/4+'4.Poradie vramci krajiny'!O46/4</f>
        <v>0.24416566701355535</v>
      </c>
      <c r="P46" s="243">
        <f>'1.Poradie vramci sportov'!P46/4+'2.Body vramci sportov'!P46/4+'3.Body vramci krajiny'!P46/4+'4.Poradie vramci krajiny'!P46/4</f>
        <v>0.57210985380100754</v>
      </c>
      <c r="Q46" s="243">
        <f>'1.Poradie vramci sportov'!Q46/4+'2.Body vramci sportov'!Q46/4+'3.Body vramci krajiny'!Q46/4+'4.Poradie vramci krajiny'!Q46/4</f>
        <v>0.37431779312744684</v>
      </c>
      <c r="R46" s="243">
        <f>'1.Poradie vramci sportov'!R46/4+'2.Body vramci sportov'!R46/4+'3.Body vramci krajiny'!R46/4+'4.Poradie vramci krajiny'!R46/4</f>
        <v>0.75054409677154044</v>
      </c>
      <c r="S46" s="243">
        <f>'1.Poradie vramci sportov'!S46/4+'2.Body vramci sportov'!S46/4+'3.Body vramci krajiny'!S46/4+'4.Poradie vramci krajiny'!S46/4</f>
        <v>0.20824255932915445</v>
      </c>
      <c r="T46" s="243">
        <f>'1.Poradie vramci sportov'!T46/4+'2.Body vramci sportov'!T46/4+'3.Body vramci krajiny'!T46/4+'4.Poradie vramci krajiny'!T46/4</f>
        <v>0.75108235819966729</v>
      </c>
      <c r="U46" s="243">
        <f>'1.Poradie vramci sportov'!U46/4+'2.Body vramci sportov'!U46/4+'3.Body vramci krajiny'!U46/4+'4.Poradie vramci krajiny'!U46/4</f>
        <v>0.79983972713320195</v>
      </c>
      <c r="V46" s="243">
        <f>'1.Poradie vramci sportov'!V46/4+'2.Body vramci sportov'!V46/4+'3.Body vramci krajiny'!V46/4+'4.Poradie vramci krajiny'!V46/4</f>
        <v>0.75008435625336889</v>
      </c>
      <c r="W46" s="243">
        <f>'1.Poradie vramci sportov'!W46/4+'2.Body vramci sportov'!W46/4+'3.Body vramci krajiny'!W46/4+'4.Poradie vramci krajiny'!W46/4</f>
        <v>0.25144326228831465</v>
      </c>
      <c r="X46" s="243">
        <f>'1.Poradie vramci sportov'!X46/4+'2.Body vramci sportov'!X46/4+'3.Body vramci krajiny'!X46/4+'4.Poradie vramci krajiny'!X46/4</f>
        <v>0.12984706727312595</v>
      </c>
      <c r="Y46" s="243">
        <f>'1.Poradie vramci sportov'!Y46/4+'2.Body vramci sportov'!Y46/4+'3.Body vramci krajiny'!Y46/4+'4.Poradie vramci krajiny'!Y46/4</f>
        <v>0.34081582986850589</v>
      </c>
      <c r="Z46" s="243">
        <f>'1.Poradie vramci sportov'!Z46/4+'2.Body vramci sportov'!Z46/4+'3.Body vramci krajiny'!Z46/4+'4.Poradie vramci krajiny'!Z46/4</f>
        <v>0.2074262227456837</v>
      </c>
      <c r="AA46" s="243">
        <f>'1.Poradie vramci sportov'!AA46/4+'2.Body vramci sportov'!AA46/4+'3.Body vramci krajiny'!AA46/4+'4.Poradie vramci krajiny'!AA46/4</f>
        <v>0.75008615101702503</v>
      </c>
      <c r="AB46" s="243">
        <f>'1.Poradie vramci sportov'!AB46/4+'2.Body vramci sportov'!AB46/4+'3.Body vramci krajiny'!AB46/4+'4.Poradie vramci krajiny'!AB46/4</f>
        <v>0.38183922475611798</v>
      </c>
      <c r="AC46" s="243">
        <f>'1.Poradie vramci sportov'!AC46/4+'2.Body vramci sportov'!AC46/4+'3.Body vramci krajiny'!AC46/4+'4.Poradie vramci krajiny'!AC46/4</f>
        <v>0.28760783758088548</v>
      </c>
      <c r="AD46" s="243">
        <f>'1.Poradie vramci sportov'!AD46/4+'2.Body vramci sportov'!AD46/4+'3.Body vramci krajiny'!AD46/4+'4.Poradie vramci krajiny'!AD46/4</f>
        <v>0.42583225951084502</v>
      </c>
      <c r="AE46" s="243">
        <f>'1.Poradie vramci sportov'!AE46/4+'2.Body vramci sportov'!AE46/4+'3.Body vramci krajiny'!AE46/4+'4.Poradie vramci krajiny'!AE46/4</f>
        <v>0.30747489487232094</v>
      </c>
      <c r="AF46" s="243">
        <f>'1.Poradie vramci sportov'!AF46/4+'2.Body vramci sportov'!AF46/4+'3.Body vramci krajiny'!AF46/4+'4.Poradie vramci krajiny'!AF46/4</f>
        <v>0.45063022748704795</v>
      </c>
      <c r="AG46" s="243">
        <f>'1.Poradie vramci sportov'!AG46/4+'2.Body vramci sportov'!AG46/4+'3.Body vramci krajiny'!AG46/4+'4.Poradie vramci krajiny'!AG46/4</f>
        <v>0.40890545763554925</v>
      </c>
      <c r="AH46" s="243">
        <f>'1.Poradie vramci sportov'!AH46/4+'2.Body vramci sportov'!AH46/4+'3.Body vramci krajiny'!AH46/4+'4.Poradie vramci krajiny'!AH46/4</f>
        <v>0.18087401769960706</v>
      </c>
      <c r="AI46" s="243">
        <f>'1.Poradie vramci sportov'!AI46/4+'2.Body vramci sportov'!AI46/4+'3.Body vramci krajiny'!AI46/4+'4.Poradie vramci krajiny'!AI46/4</f>
        <v>0.42982583622095821</v>
      </c>
      <c r="AJ46" s="243">
        <f>'1.Poradie vramci sportov'!AJ46/4+'2.Body vramci sportov'!AJ46/4+'3.Body vramci krajiny'!AJ46/4+'4.Poradie vramci krajiny'!AJ46/4</f>
        <v>0.75808234028036914</v>
      </c>
      <c r="AK46" s="243">
        <f>'1.Poradie vramci sportov'!AK46/4+'2.Body vramci sportov'!AK46/4+'3.Body vramci krajiny'!AK46/4+'4.Poradie vramci krajiny'!AK46/4</f>
        <v>0.39118749327558611</v>
      </c>
      <c r="AL46" s="243">
        <f>'1.Poradie vramci sportov'!AL46/4+'2.Body vramci sportov'!AL46/4+'3.Body vramci krajiny'!AL46/4+'4.Poradie vramci krajiny'!AL46/4</f>
        <v>0.22738474067663392</v>
      </c>
      <c r="AM46" s="243">
        <f>'1.Poradie vramci sportov'!AM46/4+'2.Body vramci sportov'!AM46/4+'3.Body vramci krajiny'!AM46/4+'4.Poradie vramci krajiny'!AM46/4</f>
        <v>0.11072398955557602</v>
      </c>
      <c r="AN46" s="243">
        <f>'1.Poradie vramci sportov'!AN46/4+'2.Body vramci sportov'!AN46/4+'3.Body vramci krajiny'!AN46/4+'4.Poradie vramci krajiny'!AN46/4</f>
        <v>0.20902188129059976</v>
      </c>
      <c r="AO46" s="243">
        <f>'1.Poradie vramci sportov'!AO46/4+'2.Body vramci sportov'!AO46/4+'3.Body vramci krajiny'!AO46/4+'4.Poradie vramci krajiny'!AO46/4</f>
        <v>0.75020830829913543</v>
      </c>
      <c r="AP46" s="243">
        <f>'1.Poradie vramci sportov'!AP46/4+'2.Body vramci sportov'!AP46/4+'3.Body vramci krajiny'!AP46/4+'4.Poradie vramci krajiny'!AP46/4</f>
        <v>0.30018283303574911</v>
      </c>
      <c r="AQ46" s="243">
        <f>'1.Poradie vramci sportov'!AQ46/4+'2.Body vramci sportov'!AQ46/4+'3.Body vramci krajiny'!AQ46/4+'4.Poradie vramci krajiny'!AQ46/4</f>
        <v>0.32808183467475271</v>
      </c>
      <c r="AR46" s="243">
        <f>'1.Poradie vramci sportov'!AR46/4+'2.Body vramci sportov'!AR46/4+'3.Body vramci krajiny'!AR46/4+'4.Poradie vramci krajiny'!AR46/4</f>
        <v>0.42277220279748751</v>
      </c>
      <c r="AS46" s="243">
        <f>'1.Poradie vramci sportov'!AS46/4+'2.Body vramci sportov'!AS46/4+'3.Body vramci krajiny'!AS46/4+'4.Poradie vramci krajiny'!AS46/4</f>
        <v>0.79826837612929957</v>
      </c>
      <c r="AT46" s="243">
        <f>'1.Poradie vramci sportov'!AT46/4+'2.Body vramci sportov'!AT46/4+'3.Body vramci krajiny'!AT46/4+'4.Poradie vramci krajiny'!AT46/4</f>
        <v>0.5758226904465964</v>
      </c>
      <c r="AU46" s="243">
        <f>'1.Poradie vramci sportov'!AU46/4+'2.Body vramci sportov'!AU46/4+'3.Body vramci krajiny'!AU46/4+'4.Poradie vramci krajiny'!AU46/4</f>
        <v>6.5960616367232341E-2</v>
      </c>
      <c r="AV46" s="243">
        <f>'1.Poradie vramci sportov'!AV46/4+'2.Body vramci sportov'!AV46/4+'3.Body vramci krajiny'!AV46/4+'4.Poradie vramci krajiny'!AV46/4</f>
        <v>0.21792404712831051</v>
      </c>
      <c r="AW46" s="243">
        <f>'1.Poradie vramci sportov'!AW46/4+'2.Body vramci sportov'!AW46/4+'3.Body vramci krajiny'!AW46/4+'4.Poradie vramci krajiny'!AW46/4</f>
        <v>0.56800400754812019</v>
      </c>
      <c r="AX46" s="243">
        <f>'1.Poradie vramci sportov'!AX46/4+'2.Body vramci sportov'!AX46/4+'3.Body vramci krajiny'!AX46/4+'4.Poradie vramci krajiny'!AX46/4</f>
        <v>0.57472632085178255</v>
      </c>
      <c r="AY46" s="243">
        <f>'1.Poradie vramci sportov'!AY46/4+'2.Body vramci sportov'!AY46/4+'3.Body vramci krajiny'!AY46/4+'4.Poradie vramci krajiny'!AY46/4</f>
        <v>0.38457384725407417</v>
      </c>
      <c r="AZ46" s="243">
        <f>'1.Poradie vramci sportov'!AZ46/4+'2.Body vramci sportov'!AZ46/4+'3.Body vramci krajiny'!AZ46/4+'4.Poradie vramci krajiny'!AZ46/4</f>
        <v>4.3042110631977978E-2</v>
      </c>
      <c r="BA46" s="243">
        <f>'1.Poradie vramci sportov'!BA46/4+'2.Body vramci sportov'!BA46/4+'3.Body vramci krajiny'!BA46/4+'4.Poradie vramci krajiny'!BA46/4</f>
        <v>0.23792436768812067</v>
      </c>
      <c r="BB46" s="243">
        <f>'1.Poradie vramci sportov'!BB46/4+'2.Body vramci sportov'!BB46/4+'3.Body vramci krajiny'!BB46/4+'4.Poradie vramci krajiny'!BB46/4</f>
        <v>0</v>
      </c>
      <c r="BC46" s="243">
        <f>'1.Poradie vramci sportov'!BC46/4+'2.Body vramci sportov'!BC46/4+'3.Body vramci krajiny'!BC46/4+'4.Poradie vramci krajiny'!BC46/4</f>
        <v>0.75000136024192887</v>
      </c>
      <c r="BD46" s="243">
        <f>'1.Poradie vramci sportov'!BD46/4+'2.Body vramci sportov'!BD46/4+'3.Body vramci krajiny'!BD46/4+'4.Poradie vramci krajiny'!BD46/4</f>
        <v>4.7696504428552861E-2</v>
      </c>
      <c r="BE46" s="243">
        <f>'1.Poradie vramci sportov'!BE46/4+'2.Body vramci sportov'!BE46/4+'3.Body vramci krajiny'!BE46/4+'4.Poradie vramci krajiny'!BE46/4</f>
        <v>0.27254224597557647</v>
      </c>
      <c r="BF46" s="243">
        <f>'1.Poradie vramci sportov'!BF46/4+'2.Body vramci sportov'!BF46/4+'3.Body vramci krajiny'!BF46/4+'4.Poradie vramci krajiny'!BF46/4</f>
        <v>0.47263017253578121</v>
      </c>
      <c r="BG46" s="243">
        <f>'1.Poradie vramci sportov'!BG46/4+'2.Body vramci sportov'!BG46/4+'3.Body vramci krajiny'!BG46/4+'4.Poradie vramci krajiny'!BG46/4</f>
        <v>0.3668096043180234</v>
      </c>
      <c r="BH46" s="243">
        <f>'1.Poradie vramci sportov'!BH46/4+'2.Body vramci sportov'!BH46/4+'3.Body vramci krajiny'!BH46/4+'4.Poradie vramci krajiny'!BH46/4</f>
        <v>0.75179155433532197</v>
      </c>
      <c r="BI46" s="243">
        <f>'1.Poradie vramci sportov'!BI46/4+'2.Body vramci sportov'!BI46/4+'3.Body vramci krajiny'!BI46/4+'4.Poradie vramci krajiny'!BI46/4</f>
        <v>6.5907034895678979E-2</v>
      </c>
      <c r="BJ46" s="243">
        <f>'1.Poradie vramci sportov'!BJ46/4+'2.Body vramci sportov'!BJ46/4+'3.Body vramci krajiny'!BJ46/4+'4.Poradie vramci krajiny'!BJ46/4</f>
        <v>0.75017729431085145</v>
      </c>
      <c r="BK46" s="243">
        <f>'1.Poradie vramci sportov'!BK46/4+'2.Body vramci sportov'!BK46/4+'3.Body vramci krajiny'!BK46/4+'4.Poradie vramci krajiny'!BK46/4</f>
        <v>0.15894976427583596</v>
      </c>
      <c r="BL46" s="243">
        <f>'1.Poradie vramci sportov'!BL46/4+'2.Body vramci sportov'!BL46/4+'3.Body vramci krajiny'!BL46/4+'4.Poradie vramci krajiny'!BL46/4</f>
        <v>0.25419014660514466</v>
      </c>
      <c r="BM46" s="243">
        <f>'1.Poradie vramci sportov'!BM46/4+'2.Body vramci sportov'!BM46/4+'3.Body vramci krajiny'!BM46/4+'4.Poradie vramci krajiny'!BM46/4</f>
        <v>0.44693824935481186</v>
      </c>
      <c r="BN46" s="243">
        <f>'1.Poradie vramci sportov'!BN46/4+'2.Body vramci sportov'!BN46/4+'3.Body vramci krajiny'!BN46/4+'4.Poradie vramci krajiny'!BN46/4</f>
        <v>5.2625478498511985E-2</v>
      </c>
      <c r="BO46" s="243">
        <f>'1.Poradie vramci sportov'!BO46/4+'2.Body vramci sportov'!BO46/4+'3.Body vramci krajiny'!BO46/4+'4.Poradie vramci krajiny'!BO46/4</f>
        <v>0.77037049428952964</v>
      </c>
      <c r="BP46" s="243">
        <f>'1.Poradie vramci sportov'!BP46/4+'2.Body vramci sportov'!BP46/4+'3.Body vramci krajiny'!BP46/4+'4.Poradie vramci krajiny'!BP46/4</f>
        <v>0.28144743811914752</v>
      </c>
      <c r="BQ46" s="243">
        <f>'1.Poradie vramci sportov'!BQ46/4+'2.Body vramci sportov'!BQ46/4+'3.Body vramci krajiny'!BQ46/4+'4.Poradie vramci krajiny'!BQ46/4</f>
        <v>6.8946193468104142E-2</v>
      </c>
      <c r="BR46" s="243">
        <f>'1.Poradie vramci sportov'!BR46/4+'2.Body vramci sportov'!BR46/4+'3.Body vramci krajiny'!BR46/4+'4.Poradie vramci krajiny'!BR46/4</f>
        <v>0.35113551519056918</v>
      </c>
      <c r="BS46" s="243">
        <f>'1.Poradie vramci sportov'!BS46/4+'2.Body vramci sportov'!BS46/4+'3.Body vramci krajiny'!BS46/4+'4.Poradie vramci krajiny'!BS46/4</f>
        <v>8.4706307012553647E-2</v>
      </c>
      <c r="BT46" s="243">
        <f>'1.Poradie vramci sportov'!BT46/4+'2.Body vramci sportov'!BT46/4+'3.Body vramci krajiny'!BT46/4+'4.Poradie vramci krajiny'!BT46/4</f>
        <v>0.75002221964636906</v>
      </c>
      <c r="BU46" s="243">
        <f>'1.Poradie vramci sportov'!BU46/4+'2.Body vramci sportov'!BU46/4+'3.Body vramci krajiny'!BU46/4+'4.Poradie vramci krajiny'!BU46/4</f>
        <v>0.20511733044804886</v>
      </c>
      <c r="BV46" s="243">
        <f>'1.Poradie vramci sportov'!BV46/4+'2.Body vramci sportov'!BV46/4+'3.Body vramci krajiny'!BV46/4+'4.Poradie vramci krajiny'!BV46/4</f>
        <v>0.13087679050601431</v>
      </c>
      <c r="BW46" s="243">
        <f>'1.Poradie vramci sportov'!BW46/4+'2.Body vramci sportov'!BW46/4+'3.Body vramci krajiny'!BW46/4+'4.Poradie vramci krajiny'!BW46/4</f>
        <v>0.18040050150234394</v>
      </c>
      <c r="BX46" s="243">
        <f>'1.Poradie vramci sportov'!BX46/4+'2.Body vramci sportov'!BX46/4+'3.Body vramci krajiny'!BX46/4+'4.Poradie vramci krajiny'!BX46/4</f>
        <v>0.75000850151205534</v>
      </c>
      <c r="BY46" s="243">
        <f>'1.Poradie vramci sportov'!BY46/4+'2.Body vramci sportov'!BY46/4+'3.Body vramci krajiny'!BY46/4+'4.Poradie vramci krajiny'!BY46/4</f>
        <v>0.10073547111671034</v>
      </c>
      <c r="BZ46" s="243">
        <f>'1.Poradie vramci sportov'!BZ46/4+'2.Body vramci sportov'!BZ46/4+'3.Body vramci krajiny'!BZ46/4+'4.Poradie vramci krajiny'!BZ46/4</f>
        <v>0.42231084796028895</v>
      </c>
      <c r="CA46" s="243">
        <f>'1.Poradie vramci sportov'!CA46/4+'2.Body vramci sportov'!CA46/4+'3.Body vramci krajiny'!CA46/4+'4.Poradie vramci krajiny'!CA46/4</f>
        <v>4.5048807847261646E-2</v>
      </c>
      <c r="CB46" s="243">
        <f>'1.Poradie vramci sportov'!CB46/4+'2.Body vramci sportov'!CB46/4+'3.Body vramci krajiny'!CB46/4+'4.Poradie vramci krajiny'!CB46/4</f>
        <v>0.57138638589487512</v>
      </c>
      <c r="CC46" s="243">
        <f>'1.Poradie vramci sportov'!CC46/4+'2.Body vramci sportov'!CC46/4+'3.Body vramci krajiny'!CC46/4+'4.Poradie vramci krajiny'!CC46/4</f>
        <v>0.45412305685425647</v>
      </c>
      <c r="CD46" s="243">
        <f>'1.Poradie vramci sportov'!CD46/4+'2.Body vramci sportov'!CD46/4+'3.Body vramci krajiny'!CD46/4+'4.Poradie vramci krajiny'!CD46/4</f>
        <v>0.75115715025197394</v>
      </c>
      <c r="CE46" s="243">
        <f>'1.Poradie vramci sportov'!CE46/4+'2.Body vramci sportov'!CE46/4+'3.Body vramci krajiny'!CE46/4+'4.Poradie vramci krajiny'!CE46/4</f>
        <v>0.57607320248779215</v>
      </c>
      <c r="CF46" s="243">
        <f>'1.Poradie vramci sportov'!CF46/4+'2.Body vramci sportov'!CF46/4+'3.Body vramci krajiny'!CF46/4+'4.Poradie vramci krajiny'!CF46/4</f>
        <v>0.22358615142787697</v>
      </c>
      <c r="CG46" s="243">
        <f>'1.Poradie vramci sportov'!CG46/4+'2.Body vramci sportov'!CG46/4+'3.Body vramci krajiny'!CG46/4+'4.Poradie vramci krajiny'!CG46/4</f>
        <v>0.4334688652291141</v>
      </c>
      <c r="CH46" s="243">
        <f>'1.Poradie vramci sportov'!CH46/4+'2.Body vramci sportov'!CH46/4+'3.Body vramci krajiny'!CH46/4+'4.Poradie vramci krajiny'!CH46/4</f>
        <v>0.47971850924826892</v>
      </c>
      <c r="CI46" s="243">
        <f>'1.Poradie vramci sportov'!CI46/4+'2.Body vramci sportov'!CI46/4+'3.Body vramci krajiny'!CI46/4+'4.Poradie vramci krajiny'!CI46/4</f>
        <v>0.21736236811647808</v>
      </c>
      <c r="CJ46" s="243">
        <f>'1.Poradie vramci sportov'!CJ46/4+'2.Body vramci sportov'!CJ46/4+'3.Body vramci krajiny'!CJ46/4+'4.Poradie vramci krajiny'!CJ46/4</f>
        <v>0.10421333373000824</v>
      </c>
      <c r="CK46" s="243">
        <f>'1.Poradie vramci sportov'!CK46/4+'2.Body vramci sportov'!CK46/4+'3.Body vramci krajiny'!CK46/4+'4.Poradie vramci krajiny'!CK46/4</f>
        <v>0</v>
      </c>
      <c r="CL46" s="243">
        <f>'1.Poradie vramci sportov'!CL46/4+'2.Body vramci sportov'!CL46/4+'3.Body vramci krajiny'!CL46/4+'4.Poradie vramci krajiny'!CL46/4</f>
        <v>0.3543329995189487</v>
      </c>
      <c r="CM46" s="243">
        <f>'1.Poradie vramci sportov'!CM46/4+'2.Body vramci sportov'!CM46/4+'3.Body vramci krajiny'!CM46/4+'4.Poradie vramci krajiny'!CM46/4</f>
        <v>0.38155255786947473</v>
      </c>
      <c r="CN46" s="243">
        <f>'1.Poradie vramci sportov'!CN46/4+'2.Body vramci sportov'!CN46/4+'3.Body vramci krajiny'!CN46/4+'4.Poradie vramci krajiny'!CN46/4</f>
        <v>0.75001364020378658</v>
      </c>
      <c r="CO46" s="243">
        <f>'1.Poradie vramci sportov'!CO46/4+'2.Body vramci sportov'!CO46/4+'3.Body vramci krajiny'!CO46/4+'4.Poradie vramci krajiny'!CO46/4</f>
        <v>0.57796490723757243</v>
      </c>
      <c r="CP46" s="243">
        <f>'1.Poradie vramci sportov'!CP46/4+'2.Body vramci sportov'!CP46/4+'3.Body vramci krajiny'!CP46/4+'4.Poradie vramci krajiny'!CP46/4</f>
        <v>0.14490703081601367</v>
      </c>
      <c r="CQ46" s="243">
        <f>'1.Poradie vramci sportov'!CQ46/4+'2.Body vramci sportov'!CQ46/4+'3.Body vramci krajiny'!CQ46/4+'4.Poradie vramci krajiny'!CQ46/4</f>
        <v>0.10063606009711437</v>
      </c>
      <c r="CR46" s="243">
        <f>'1.Poradie vramci sportov'!CR46/4+'2.Body vramci sportov'!CR46/4+'3.Body vramci krajiny'!CR46/4+'4.Poradie vramci krajiny'!CR46/4</f>
        <v>0.47459772275234741</v>
      </c>
      <c r="CS46" s="243">
        <f>'1.Poradie vramci sportov'!CS46/4+'2.Body vramci sportov'!CS46/4+'3.Body vramci krajiny'!CS46/4+'4.Poradie vramci krajiny'!CS46/4</f>
        <v>0.21097576382801758</v>
      </c>
      <c r="CT46" s="243">
        <f>'1.Poradie vramci sportov'!CT46/4+'2.Body vramci sportov'!CT46/4+'3.Body vramci krajiny'!CT46/4+'4.Poradie vramci krajiny'!CT46/4</f>
        <v>0.42552947550374448</v>
      </c>
      <c r="CU46" s="243">
        <f>'1.Poradie vramci sportov'!CU46/4+'2.Body vramci sportov'!CU46/4+'3.Body vramci krajiny'!CU46/4+'4.Poradie vramci krajiny'!CU46/4</f>
        <v>0.75000499699986367</v>
      </c>
      <c r="CV46" s="243">
        <f>'1.Poradie vramci sportov'!CV46/4+'2.Body vramci sportov'!CV46/4+'3.Body vramci krajiny'!CV46/4+'4.Poradie vramci krajiny'!CV46/4</f>
        <v>0.1499199107577</v>
      </c>
      <c r="CW46" s="243">
        <f>'1.Poradie vramci sportov'!CW46/4+'2.Body vramci sportov'!CW46/4+'3.Body vramci krajiny'!CW46/4+'4.Poradie vramci krajiny'!CW46/4</f>
        <v>0.75102556809913779</v>
      </c>
      <c r="CX46" s="243">
        <f>'1.Poradie vramci sportov'!CX46/4+'2.Body vramci sportov'!CX46/4+'3.Body vramci krajiny'!CX46/4+'4.Poradie vramci krajiny'!CX46/4</f>
        <v>0.42318122208495362</v>
      </c>
      <c r="CY46" s="243">
        <f>'1.Poradie vramci sportov'!CY46/4+'2.Body vramci sportov'!CY46/4+'3.Body vramci krajiny'!CY46/4+'4.Poradie vramci krajiny'!CY46/4</f>
        <v>0.25530582342426639</v>
      </c>
      <c r="CZ46" s="243">
        <f>'1.Poradie vramci sportov'!CZ46/4+'2.Body vramci sportov'!CZ46/4+'3.Body vramci krajiny'!CZ46/4+'4.Poradie vramci krajiny'!CZ46/4</f>
        <v>0.27902810273180872</v>
      </c>
      <c r="DA46" s="243">
        <f>'1.Poradie vramci sportov'!DA46/4+'2.Body vramci sportov'!DA46/4+'3.Body vramci krajiny'!DA46/4+'4.Poradie vramci krajiny'!DA46/4</f>
        <v>0.85496743491084148</v>
      </c>
      <c r="DB46" s="243">
        <f>'1.Poradie vramci sportov'!DB46/4+'2.Body vramci sportov'!DB46/4+'3.Body vramci krajiny'!DB46/4+'4.Poradie vramci krajiny'!DB46/4</f>
        <v>0.75718268193630178</v>
      </c>
      <c r="DC46" s="243">
        <f>'1.Poradie vramci sportov'!DC46/4+'2.Body vramci sportov'!DC46/4+'3.Body vramci krajiny'!DC46/4+'4.Poradie vramci krajiny'!DC46/4</f>
        <v>0.1006362514339089</v>
      </c>
      <c r="DD46" s="243">
        <f>'1.Poradie vramci sportov'!DD46/4+'2.Body vramci sportov'!DD46/4+'3.Body vramci krajiny'!DD46/4+'4.Poradie vramci krajiny'!DD46/4</f>
        <v>0.2344129909891004</v>
      </c>
      <c r="DE46" s="243">
        <f>'1.Poradie vramci sportov'!DE46/4+'2.Body vramci sportov'!DE46/4+'3.Body vramci krajiny'!DE46/4+'4.Poradie vramci krajiny'!DE46/4</f>
        <v>0.80407014801633137</v>
      </c>
      <c r="DF46" s="243">
        <f>'1.Poradie vramci sportov'!DF46/4+'2.Body vramci sportov'!DF46/4+'3.Body vramci krajiny'!DF46/4+'4.Poradie vramci krajiny'!DF46/4</f>
        <v>0.56405973308962543</v>
      </c>
      <c r="DG46" s="243">
        <f>'1.Poradie vramci sportov'!DG46/4+'2.Body vramci sportov'!DG46/4+'3.Body vramci krajiny'!DG46/4+'4.Poradie vramci krajiny'!DG46/4</f>
        <v>0.27407269893973601</v>
      </c>
      <c r="DH46" s="243">
        <f>'1.Poradie vramci sportov'!DH46/4+'2.Body vramci sportov'!DH46/4+'3.Body vramci krajiny'!DH46/4+'4.Poradie vramci krajiny'!DH46/4</f>
        <v>0.48122381407275322</v>
      </c>
      <c r="DI46" s="243">
        <f>'1.Poradie vramci sportov'!DI46/4+'2.Body vramci sportov'!DI46/4+'3.Body vramci krajiny'!DI46/4+'4.Poradie vramci krajiny'!DI46/4</f>
        <v>0.25305179119274968</v>
      </c>
      <c r="DJ46" s="417"/>
      <c r="DK46" s="418">
        <f t="shared" si="0"/>
        <v>45.247943996421199</v>
      </c>
    </row>
    <row r="47" spans="1:115" ht="14.25" customHeight="1" x14ac:dyDescent="0.25">
      <c r="A47" s="238" t="s">
        <v>49</v>
      </c>
      <c r="B47" s="243">
        <f>'1.Poradie vramci sportov'!B47/4+'2.Body vramci sportov'!B47/4+'3.Body vramci krajiny'!B47/4+'4.Poradie vramci krajiny'!B47/4</f>
        <v>0.18046469513160487</v>
      </c>
      <c r="C47" s="243">
        <f>'1.Poradie vramci sportov'!C47/4+'2.Body vramci sportov'!C47/4+'3.Body vramci krajiny'!C47/4+'4.Poradie vramci krajiny'!C47/4</f>
        <v>0.21234900433716231</v>
      </c>
      <c r="D47" s="243">
        <f>'1.Poradie vramci sportov'!D47/4+'2.Body vramci sportov'!D47/4+'3.Body vramci krajiny'!D47/4+'4.Poradie vramci krajiny'!D47/4</f>
        <v>0.33940180251822616</v>
      </c>
      <c r="E47" s="243">
        <f>'1.Poradie vramci sportov'!E47/4+'2.Body vramci sportov'!E47/4+'3.Body vramci krajiny'!E47/4+'4.Poradie vramci krajiny'!E47/4</f>
        <v>0.12449471948017461</v>
      </c>
      <c r="F47" s="243">
        <f>'1.Poradie vramci sportov'!F47/4+'2.Body vramci sportov'!F47/4+'3.Body vramci krajiny'!F47/4+'4.Poradie vramci krajiny'!F47/4</f>
        <v>0.18722794067636384</v>
      </c>
      <c r="G47" s="243">
        <f>'1.Poradie vramci sportov'!G47/4+'2.Body vramci sportov'!G47/4+'3.Body vramci krajiny'!G47/4+'4.Poradie vramci krajiny'!G47/4</f>
        <v>0.2090375572948987</v>
      </c>
      <c r="H47" s="243">
        <f>'1.Poradie vramci sportov'!H47/4+'2.Body vramci sportov'!H47/4+'3.Body vramci krajiny'!H47/4+'4.Poradie vramci krajiny'!H47/4</f>
        <v>0</v>
      </c>
      <c r="I47" s="243">
        <f>'1.Poradie vramci sportov'!I47/4+'2.Body vramci sportov'!I47/4+'3.Body vramci krajiny'!I47/4+'4.Poradie vramci krajiny'!I47/4</f>
        <v>0</v>
      </c>
      <c r="J47" s="243">
        <f>'1.Poradie vramci sportov'!J47/4+'2.Body vramci sportov'!J47/4+'3.Body vramci krajiny'!J47/4+'4.Poradie vramci krajiny'!J47/4</f>
        <v>0.11821498244552134</v>
      </c>
      <c r="K47" s="243">
        <f>'1.Poradie vramci sportov'!K47/4+'2.Body vramci sportov'!K47/4+'3.Body vramci krajiny'!K47/4+'4.Poradie vramci krajiny'!K47/4</f>
        <v>0</v>
      </c>
      <c r="L47" s="243">
        <f>'1.Poradie vramci sportov'!L47/4+'2.Body vramci sportov'!L47/4+'3.Body vramci krajiny'!L47/4+'4.Poradie vramci krajiny'!L47/4</f>
        <v>0.15649723064719015</v>
      </c>
      <c r="M47" s="243">
        <f>'1.Poradie vramci sportov'!M47/4+'2.Body vramci sportov'!M47/4+'3.Body vramci krajiny'!M47/4+'4.Poradie vramci krajiny'!M47/4</f>
        <v>0.58647048007440428</v>
      </c>
      <c r="N47" s="243">
        <f>'1.Poradie vramci sportov'!N47/4+'2.Body vramci sportov'!N47/4+'3.Body vramci krajiny'!N47/4+'4.Poradie vramci krajiny'!N47/4</f>
        <v>0</v>
      </c>
      <c r="O47" s="243">
        <f>'1.Poradie vramci sportov'!O47/4+'2.Body vramci sportov'!O47/4+'3.Body vramci krajiny'!O47/4+'4.Poradie vramci krajiny'!O47/4</f>
        <v>0</v>
      </c>
      <c r="P47" s="243">
        <f>'1.Poradie vramci sportov'!P47/4+'2.Body vramci sportov'!P47/4+'3.Body vramci krajiny'!P47/4+'4.Poradie vramci krajiny'!P47/4</f>
        <v>0.24695224741088764</v>
      </c>
      <c r="Q47" s="243">
        <f>'1.Poradie vramci sportov'!Q47/4+'2.Body vramci sportov'!Q47/4+'3.Body vramci krajiny'!Q47/4+'4.Poradie vramci krajiny'!Q47/4</f>
        <v>7.663624861931323E-2</v>
      </c>
      <c r="R47" s="243">
        <f>'1.Poradie vramci sportov'!R47/4+'2.Body vramci sportov'!R47/4+'3.Body vramci krajiny'!R47/4+'4.Poradie vramci krajiny'!R47/4</f>
        <v>0.18863150828540726</v>
      </c>
      <c r="S47" s="243">
        <f>'1.Poradie vramci sportov'!S47/4+'2.Body vramci sportov'!S47/4+'3.Body vramci krajiny'!S47/4+'4.Poradie vramci krajiny'!S47/4</f>
        <v>3.1737656873480305E-2</v>
      </c>
      <c r="T47" s="243">
        <f>'1.Poradie vramci sportov'!T47/4+'2.Body vramci sportov'!T47/4+'3.Body vramci krajiny'!T47/4+'4.Poradie vramci krajiny'!T47/4</f>
        <v>0</v>
      </c>
      <c r="U47" s="243">
        <f>'1.Poradie vramci sportov'!U47/4+'2.Body vramci sportov'!U47/4+'3.Body vramci krajiny'!U47/4+'4.Poradie vramci krajiny'!U47/4</f>
        <v>0.23980763483306336</v>
      </c>
      <c r="V47" s="243">
        <f>'1.Poradie vramci sportov'!V47/4+'2.Body vramci sportov'!V47/4+'3.Body vramci krajiny'!V47/4+'4.Poradie vramci krajiny'!V47/4</f>
        <v>8.544584021399261E-2</v>
      </c>
      <c r="W47" s="243">
        <f>'1.Poradie vramci sportov'!W47/4+'2.Body vramci sportov'!W47/4+'3.Body vramci krajiny'!W47/4+'4.Poradie vramci krajiny'!W47/4</f>
        <v>0.23740143368530062</v>
      </c>
      <c r="X47" s="243">
        <f>'1.Poradie vramci sportov'!X47/4+'2.Body vramci sportov'!X47/4+'3.Body vramci krajiny'!X47/4+'4.Poradie vramci krajiny'!X47/4</f>
        <v>0</v>
      </c>
      <c r="Y47" s="243">
        <f>'1.Poradie vramci sportov'!Y47/4+'2.Body vramci sportov'!Y47/4+'3.Body vramci krajiny'!Y47/4+'4.Poradie vramci krajiny'!Y47/4</f>
        <v>0</v>
      </c>
      <c r="Z47" s="243">
        <f>'1.Poradie vramci sportov'!Z47/4+'2.Body vramci sportov'!Z47/4+'3.Body vramci krajiny'!Z47/4+'4.Poradie vramci krajiny'!Z47/4</f>
        <v>0</v>
      </c>
      <c r="AA47" s="243">
        <f>'1.Poradie vramci sportov'!AA47/4+'2.Body vramci sportov'!AA47/4+'3.Body vramci krajiny'!AA47/4+'4.Poradie vramci krajiny'!AA47/4</f>
        <v>4.282618982829018E-2</v>
      </c>
      <c r="AB47" s="243">
        <f>'1.Poradie vramci sportov'!AB47/4+'2.Body vramci sportov'!AB47/4+'3.Body vramci krajiny'!AB47/4+'4.Poradie vramci krajiny'!AB47/4</f>
        <v>8.9327556158685914E-2</v>
      </c>
      <c r="AC47" s="243">
        <f>'1.Poradie vramci sportov'!AC47/4+'2.Body vramci sportov'!AC47/4+'3.Body vramci krajiny'!AC47/4+'4.Poradie vramci krajiny'!AC47/4</f>
        <v>0.14284200766815985</v>
      </c>
      <c r="AD47" s="243">
        <f>'1.Poradie vramci sportov'!AD47/4+'2.Body vramci sportov'!AD47/4+'3.Body vramci krajiny'!AD47/4+'4.Poradie vramci krajiny'!AD47/4</f>
        <v>0.10210605977382423</v>
      </c>
      <c r="AE47" s="243">
        <f>'1.Poradie vramci sportov'!AE47/4+'2.Body vramci sportov'!AE47/4+'3.Body vramci krajiny'!AE47/4+'4.Poradie vramci krajiny'!AE47/4</f>
        <v>7.019793804553133E-2</v>
      </c>
      <c r="AF47" s="243">
        <f>'1.Poradie vramci sportov'!AF47/4+'2.Body vramci sportov'!AF47/4+'3.Body vramci krajiny'!AF47/4+'4.Poradie vramci krajiny'!AF47/4</f>
        <v>0</v>
      </c>
      <c r="AG47" s="243">
        <f>'1.Poradie vramci sportov'!AG47/4+'2.Body vramci sportov'!AG47/4+'3.Body vramci krajiny'!AG47/4+'4.Poradie vramci krajiny'!AG47/4</f>
        <v>0</v>
      </c>
      <c r="AH47" s="243">
        <f>'1.Poradie vramci sportov'!AH47/4+'2.Body vramci sportov'!AH47/4+'3.Body vramci krajiny'!AH47/4+'4.Poradie vramci krajiny'!AH47/4</f>
        <v>0</v>
      </c>
      <c r="AI47" s="243">
        <f>'1.Poradie vramci sportov'!AI47/4+'2.Body vramci sportov'!AI47/4+'3.Body vramci krajiny'!AI47/4+'4.Poradie vramci krajiny'!AI47/4</f>
        <v>2.0713988131345534E-2</v>
      </c>
      <c r="AJ47" s="243">
        <f>'1.Poradie vramci sportov'!AJ47/4+'2.Body vramci sportov'!AJ47/4+'3.Body vramci krajiny'!AJ47/4+'4.Poradie vramci krajiny'!AJ47/4</f>
        <v>0.17546506728527067</v>
      </c>
      <c r="AK47" s="243">
        <f>'1.Poradie vramci sportov'!AK47/4+'2.Body vramci sportov'!AK47/4+'3.Body vramci krajiny'!AK47/4+'4.Poradie vramci krajiny'!AK47/4</f>
        <v>0.16026225766947022</v>
      </c>
      <c r="AL47" s="243">
        <f>'1.Poradie vramci sportov'!AL47/4+'2.Body vramci sportov'!AL47/4+'3.Body vramci krajiny'!AL47/4+'4.Poradie vramci krajiny'!AL47/4</f>
        <v>0</v>
      </c>
      <c r="AM47" s="243">
        <f>'1.Poradie vramci sportov'!AM47/4+'2.Body vramci sportov'!AM47/4+'3.Body vramci krajiny'!AM47/4+'4.Poradie vramci krajiny'!AM47/4</f>
        <v>0.20307983909310839</v>
      </c>
      <c r="AN47" s="243">
        <f>'1.Poradie vramci sportov'!AN47/4+'2.Body vramci sportov'!AN47/4+'3.Body vramci krajiny'!AN47/4+'4.Poradie vramci krajiny'!AN47/4</f>
        <v>7.5695306102152735E-2</v>
      </c>
      <c r="AO47" s="243">
        <f>'1.Poradie vramci sportov'!AO47/4+'2.Body vramci sportov'!AO47/4+'3.Body vramci krajiny'!AO47/4+'4.Poradie vramci krajiny'!AO47/4</f>
        <v>0</v>
      </c>
      <c r="AP47" s="243">
        <f>'1.Poradie vramci sportov'!AP47/4+'2.Body vramci sportov'!AP47/4+'3.Body vramci krajiny'!AP47/4+'4.Poradie vramci krajiny'!AP47/4</f>
        <v>0.28669843051052929</v>
      </c>
      <c r="AQ47" s="243">
        <f>'1.Poradie vramci sportov'!AQ47/4+'2.Body vramci sportov'!AQ47/4+'3.Body vramci krajiny'!AQ47/4+'4.Poradie vramci krajiny'!AQ47/4</f>
        <v>0</v>
      </c>
      <c r="AR47" s="243">
        <f>'1.Poradie vramci sportov'!AR47/4+'2.Body vramci sportov'!AR47/4+'3.Body vramci krajiny'!AR47/4+'4.Poradie vramci krajiny'!AR47/4</f>
        <v>0.16624721904657191</v>
      </c>
      <c r="AS47" s="243">
        <f>'1.Poradie vramci sportov'!AS47/4+'2.Body vramci sportov'!AS47/4+'3.Body vramci krajiny'!AS47/4+'4.Poradie vramci krajiny'!AS47/4</f>
        <v>8.8501118428115158E-2</v>
      </c>
      <c r="AT47" s="243">
        <f>'1.Poradie vramci sportov'!AT47/4+'2.Body vramci sportov'!AT47/4+'3.Body vramci krajiny'!AT47/4+'4.Poradie vramci krajiny'!AT47/4</f>
        <v>0.15564177205319665</v>
      </c>
      <c r="AU47" s="243">
        <f>'1.Poradie vramci sportov'!AU47/4+'2.Body vramci sportov'!AU47/4+'3.Body vramci krajiny'!AU47/4+'4.Poradie vramci krajiny'!AU47/4</f>
        <v>0.26223822420453291</v>
      </c>
      <c r="AV47" s="243">
        <f>'1.Poradie vramci sportov'!AV47/4+'2.Body vramci sportov'!AV47/4+'3.Body vramci krajiny'!AV47/4+'4.Poradie vramci krajiny'!AV47/4</f>
        <v>0</v>
      </c>
      <c r="AW47" s="243">
        <f>'1.Poradie vramci sportov'!AW47/4+'2.Body vramci sportov'!AW47/4+'3.Body vramci krajiny'!AW47/4+'4.Poradie vramci krajiny'!AW47/4</f>
        <v>7.1515815504417435E-2</v>
      </c>
      <c r="AX47" s="243">
        <f>'1.Poradie vramci sportov'!AX47/4+'2.Body vramci sportov'!AX47/4+'3.Body vramci krajiny'!AX47/4+'4.Poradie vramci krajiny'!AX47/4</f>
        <v>0.27935289267582819</v>
      </c>
      <c r="AY47" s="243">
        <f>'1.Poradie vramci sportov'!AY47/4+'2.Body vramci sportov'!AY47/4+'3.Body vramci krajiny'!AY47/4+'4.Poradie vramci krajiny'!AY47/4</f>
        <v>8.7018733762511236E-2</v>
      </c>
      <c r="AZ47" s="243">
        <f>'1.Poradie vramci sportov'!AZ47/4+'2.Body vramci sportov'!AZ47/4+'3.Body vramci krajiny'!AZ47/4+'4.Poradie vramci krajiny'!AZ47/4</f>
        <v>0</v>
      </c>
      <c r="BA47" s="243">
        <f>'1.Poradie vramci sportov'!BA47/4+'2.Body vramci sportov'!BA47/4+'3.Body vramci krajiny'!BA47/4+'4.Poradie vramci krajiny'!BA47/4</f>
        <v>0.24852713440315735</v>
      </c>
      <c r="BB47" s="243">
        <f>'1.Poradie vramci sportov'!BB47/4+'2.Body vramci sportov'!BB47/4+'3.Body vramci krajiny'!BB47/4+'4.Poradie vramci krajiny'!BB47/4</f>
        <v>4.8670474018517491E-2</v>
      </c>
      <c r="BC47" s="243">
        <f>'1.Poradie vramci sportov'!BC47/4+'2.Body vramci sportov'!BC47/4+'3.Body vramci krajiny'!BC47/4+'4.Poradie vramci krajiny'!BC47/4</f>
        <v>0</v>
      </c>
      <c r="BD47" s="243">
        <f>'1.Poradie vramci sportov'!BD47/4+'2.Body vramci sportov'!BD47/4+'3.Body vramci krajiny'!BD47/4+'4.Poradie vramci krajiny'!BD47/4</f>
        <v>0</v>
      </c>
      <c r="BE47" s="243">
        <f>'1.Poradie vramci sportov'!BE47/4+'2.Body vramci sportov'!BE47/4+'3.Body vramci krajiny'!BE47/4+'4.Poradie vramci krajiny'!BE47/4</f>
        <v>0.25592454387906421</v>
      </c>
      <c r="BF47" s="243">
        <f>'1.Poradie vramci sportov'!BF47/4+'2.Body vramci sportov'!BF47/4+'3.Body vramci krajiny'!BF47/4+'4.Poradie vramci krajiny'!BF47/4</f>
        <v>0.14027786373638282</v>
      </c>
      <c r="BG47" s="243">
        <f>'1.Poradie vramci sportov'!BG47/4+'2.Body vramci sportov'!BG47/4+'3.Body vramci krajiny'!BG47/4+'4.Poradie vramci krajiny'!BG47/4</f>
        <v>0.2254317790125156</v>
      </c>
      <c r="BH47" s="243">
        <f>'1.Poradie vramci sportov'!BH47/4+'2.Body vramci sportov'!BH47/4+'3.Body vramci krajiny'!BH47/4+'4.Poradie vramci krajiny'!BH47/4</f>
        <v>0.16446497784559436</v>
      </c>
      <c r="BI47" s="243">
        <f>'1.Poradie vramci sportov'!BI47/4+'2.Body vramci sportov'!BI47/4+'3.Body vramci krajiny'!BI47/4+'4.Poradie vramci krajiny'!BI47/4</f>
        <v>0.20941990547103456</v>
      </c>
      <c r="BJ47" s="243">
        <f>'1.Poradie vramci sportov'!BJ47/4+'2.Body vramci sportov'!BJ47/4+'3.Body vramci krajiny'!BJ47/4+'4.Poradie vramci krajiny'!BJ47/4</f>
        <v>4.7945607516053763E-2</v>
      </c>
      <c r="BK47" s="243">
        <f>'1.Poradie vramci sportov'!BK47/4+'2.Body vramci sportov'!BK47/4+'3.Body vramci krajiny'!BK47/4+'4.Poradie vramci krajiny'!BK47/4</f>
        <v>0</v>
      </c>
      <c r="BL47" s="243">
        <f>'1.Poradie vramci sportov'!BL47/4+'2.Body vramci sportov'!BL47/4+'3.Body vramci krajiny'!BL47/4+'4.Poradie vramci krajiny'!BL47/4</f>
        <v>0</v>
      </c>
      <c r="BM47" s="243">
        <f>'1.Poradie vramci sportov'!BM47/4+'2.Body vramci sportov'!BM47/4+'3.Body vramci krajiny'!BM47/4+'4.Poradie vramci krajiny'!BM47/4</f>
        <v>0</v>
      </c>
      <c r="BN47" s="243">
        <f>'1.Poradie vramci sportov'!BN47/4+'2.Body vramci sportov'!BN47/4+'3.Body vramci krajiny'!BN47/4+'4.Poradie vramci krajiny'!BN47/4</f>
        <v>0</v>
      </c>
      <c r="BO47" s="243">
        <f>'1.Poradie vramci sportov'!BO47/4+'2.Body vramci sportov'!BO47/4+'3.Body vramci krajiny'!BO47/4+'4.Poradie vramci krajiny'!BO47/4</f>
        <v>0.18347158702276797</v>
      </c>
      <c r="BP47" s="243">
        <f>'1.Poradie vramci sportov'!BP47/4+'2.Body vramci sportov'!BP47/4+'3.Body vramci krajiny'!BP47/4+'4.Poradie vramci krajiny'!BP47/4</f>
        <v>0</v>
      </c>
      <c r="BQ47" s="243">
        <f>'1.Poradie vramci sportov'!BQ47/4+'2.Body vramci sportov'!BQ47/4+'3.Body vramci krajiny'!BQ47/4+'4.Poradie vramci krajiny'!BQ47/4</f>
        <v>0</v>
      </c>
      <c r="BR47" s="243">
        <f>'1.Poradie vramci sportov'!BR47/4+'2.Body vramci sportov'!BR47/4+'3.Body vramci krajiny'!BR47/4+'4.Poradie vramci krajiny'!BR47/4</f>
        <v>7.1552996675125435E-2</v>
      </c>
      <c r="BS47" s="243">
        <f>'1.Poradie vramci sportov'!BS47/4+'2.Body vramci sportov'!BS47/4+'3.Body vramci krajiny'!BS47/4+'4.Poradie vramci krajiny'!BS47/4</f>
        <v>0</v>
      </c>
      <c r="BT47" s="243">
        <f>'1.Poradie vramci sportov'!BT47/4+'2.Body vramci sportov'!BT47/4+'3.Body vramci krajiny'!BT47/4+'4.Poradie vramci krajiny'!BT47/4</f>
        <v>0.11965242087133443</v>
      </c>
      <c r="BU47" s="243">
        <f>'1.Poradie vramci sportov'!BU47/4+'2.Body vramci sportov'!BU47/4+'3.Body vramci krajiny'!BU47/4+'4.Poradie vramci krajiny'!BU47/4</f>
        <v>0.11174841610313896</v>
      </c>
      <c r="BV47" s="243">
        <f>'1.Poradie vramci sportov'!BV47/4+'2.Body vramci sportov'!BV47/4+'3.Body vramci krajiny'!BV47/4+'4.Poradie vramci krajiny'!BV47/4</f>
        <v>0</v>
      </c>
      <c r="BW47" s="243">
        <f>'1.Poradie vramci sportov'!BW47/4+'2.Body vramci sportov'!BW47/4+'3.Body vramci krajiny'!BW47/4+'4.Poradie vramci krajiny'!BW47/4</f>
        <v>0</v>
      </c>
      <c r="BX47" s="243">
        <f>'1.Poradie vramci sportov'!BX47/4+'2.Body vramci sportov'!BX47/4+'3.Body vramci krajiny'!BX47/4+'4.Poradie vramci krajiny'!BX47/4</f>
        <v>0.13752070930954824</v>
      </c>
      <c r="BY47" s="243">
        <f>'1.Poradie vramci sportov'!BY47/4+'2.Body vramci sportov'!BY47/4+'3.Body vramci krajiny'!BY47/4+'4.Poradie vramci krajiny'!BY47/4</f>
        <v>0</v>
      </c>
      <c r="BZ47" s="243">
        <f>'1.Poradie vramci sportov'!BZ47/4+'2.Body vramci sportov'!BZ47/4+'3.Body vramci krajiny'!BZ47/4+'4.Poradie vramci krajiny'!BZ47/4</f>
        <v>0</v>
      </c>
      <c r="CA47" s="243">
        <f>'1.Poradie vramci sportov'!CA47/4+'2.Body vramci sportov'!CA47/4+'3.Body vramci krajiny'!CA47/4+'4.Poradie vramci krajiny'!CA47/4</f>
        <v>5.2488320401825758E-2</v>
      </c>
      <c r="CB47" s="243">
        <f>'1.Poradie vramci sportov'!CB47/4+'2.Body vramci sportov'!CB47/4+'3.Body vramci krajiny'!CB47/4+'4.Poradie vramci krajiny'!CB47/4</f>
        <v>9.4874023577031258E-2</v>
      </c>
      <c r="CC47" s="243">
        <f>'1.Poradie vramci sportov'!CC47/4+'2.Body vramci sportov'!CC47/4+'3.Body vramci krajiny'!CC47/4+'4.Poradie vramci krajiny'!CC47/4</f>
        <v>0</v>
      </c>
      <c r="CD47" s="243">
        <f>'1.Poradie vramci sportov'!CD47/4+'2.Body vramci sportov'!CD47/4+'3.Body vramci krajiny'!CD47/4+'4.Poradie vramci krajiny'!CD47/4</f>
        <v>2.9384803183328707E-2</v>
      </c>
      <c r="CE47" s="243">
        <f>'1.Poradie vramci sportov'!CE47/4+'2.Body vramci sportov'!CE47/4+'3.Body vramci krajiny'!CE47/4+'4.Poradie vramci krajiny'!CE47/4</f>
        <v>0.20762007146508463</v>
      </c>
      <c r="CF47" s="243">
        <f>'1.Poradie vramci sportov'!CF47/4+'2.Body vramci sportov'!CF47/4+'3.Body vramci krajiny'!CF47/4+'4.Poradie vramci krajiny'!CF47/4</f>
        <v>0.2261590110386579</v>
      </c>
      <c r="CG47" s="243">
        <f>'1.Poradie vramci sportov'!CG47/4+'2.Body vramci sportov'!CG47/4+'3.Body vramci krajiny'!CG47/4+'4.Poradie vramci krajiny'!CG47/4</f>
        <v>6.6216837399155765E-2</v>
      </c>
      <c r="CH47" s="243">
        <f>'1.Poradie vramci sportov'!CH47/4+'2.Body vramci sportov'!CH47/4+'3.Body vramci krajiny'!CH47/4+'4.Poradie vramci krajiny'!CH47/4</f>
        <v>0.12635663992057361</v>
      </c>
      <c r="CI47" s="243">
        <f>'1.Poradie vramci sportov'!CI47/4+'2.Body vramci sportov'!CI47/4+'3.Body vramci krajiny'!CI47/4+'4.Poradie vramci krajiny'!CI47/4</f>
        <v>7.8287942608258998E-2</v>
      </c>
      <c r="CJ47" s="243">
        <f>'1.Poradie vramci sportov'!CJ47/4+'2.Body vramci sportov'!CJ47/4+'3.Body vramci krajiny'!CJ47/4+'4.Poradie vramci krajiny'!CJ47/4</f>
        <v>0.47243842527395596</v>
      </c>
      <c r="CK47" s="243">
        <f>'1.Poradie vramci sportov'!CK47/4+'2.Body vramci sportov'!CK47/4+'3.Body vramci krajiny'!CK47/4+'4.Poradie vramci krajiny'!CK47/4</f>
        <v>0</v>
      </c>
      <c r="CL47" s="243">
        <f>'1.Poradie vramci sportov'!CL47/4+'2.Body vramci sportov'!CL47/4+'3.Body vramci krajiny'!CL47/4+'4.Poradie vramci krajiny'!CL47/4</f>
        <v>0.28653926271263308</v>
      </c>
      <c r="CM47" s="243">
        <f>'1.Poradie vramci sportov'!CM47/4+'2.Body vramci sportov'!CM47/4+'3.Body vramci krajiny'!CM47/4+'4.Poradie vramci krajiny'!CM47/4</f>
        <v>0.13098091204340115</v>
      </c>
      <c r="CN47" s="243">
        <f>'1.Poradie vramci sportov'!CN47/4+'2.Body vramci sportov'!CN47/4+'3.Body vramci krajiny'!CN47/4+'4.Poradie vramci krajiny'!CN47/4</f>
        <v>0</v>
      </c>
      <c r="CO47" s="243">
        <f>'1.Poradie vramci sportov'!CO47/4+'2.Body vramci sportov'!CO47/4+'3.Body vramci krajiny'!CO47/4+'4.Poradie vramci krajiny'!CO47/4</f>
        <v>0.18579776871944861</v>
      </c>
      <c r="CP47" s="243">
        <f>'1.Poradie vramci sportov'!CP47/4+'2.Body vramci sportov'!CP47/4+'3.Body vramci krajiny'!CP47/4+'4.Poradie vramci krajiny'!CP47/4</f>
        <v>0</v>
      </c>
      <c r="CQ47" s="243">
        <f>'1.Poradie vramci sportov'!CQ47/4+'2.Body vramci sportov'!CQ47/4+'3.Body vramci krajiny'!CQ47/4+'4.Poradie vramci krajiny'!CQ47/4</f>
        <v>0</v>
      </c>
      <c r="CR47" s="243">
        <f>'1.Poradie vramci sportov'!CR47/4+'2.Body vramci sportov'!CR47/4+'3.Body vramci krajiny'!CR47/4+'4.Poradie vramci krajiny'!CR47/4</f>
        <v>8.0609506979836834E-2</v>
      </c>
      <c r="CS47" s="243">
        <f>'1.Poradie vramci sportov'!CS47/4+'2.Body vramci sportov'!CS47/4+'3.Body vramci krajiny'!CS47/4+'4.Poradie vramci krajiny'!CS47/4</f>
        <v>0.14118346496209014</v>
      </c>
      <c r="CT47" s="243">
        <f>'1.Poradie vramci sportov'!CT47/4+'2.Body vramci sportov'!CT47/4+'3.Body vramci krajiny'!CT47/4+'4.Poradie vramci krajiny'!CT47/4</f>
        <v>9.5900477059778971E-2</v>
      </c>
      <c r="CU47" s="243">
        <f>'1.Poradie vramci sportov'!CU47/4+'2.Body vramci sportov'!CU47/4+'3.Body vramci krajiny'!CU47/4+'4.Poradie vramci krajiny'!CU47/4</f>
        <v>0</v>
      </c>
      <c r="CV47" s="243">
        <f>'1.Poradie vramci sportov'!CV47/4+'2.Body vramci sportov'!CV47/4+'3.Body vramci krajiny'!CV47/4+'4.Poradie vramci krajiny'!CV47/4</f>
        <v>0</v>
      </c>
      <c r="CW47" s="243">
        <f>'1.Poradie vramci sportov'!CW47/4+'2.Body vramci sportov'!CW47/4+'3.Body vramci krajiny'!CW47/4+'4.Poradie vramci krajiny'!CW47/4</f>
        <v>0</v>
      </c>
      <c r="CX47" s="243">
        <f>'1.Poradie vramci sportov'!CX47/4+'2.Body vramci sportov'!CX47/4+'3.Body vramci krajiny'!CX47/4+'4.Poradie vramci krajiny'!CX47/4</f>
        <v>0.18600935314559622</v>
      </c>
      <c r="CY47" s="243">
        <f>'1.Poradie vramci sportov'!CY47/4+'2.Body vramci sportov'!CY47/4+'3.Body vramci krajiny'!CY47/4+'4.Poradie vramci krajiny'!CY47/4</f>
        <v>0.23251551450881464</v>
      </c>
      <c r="CZ47" s="243">
        <f>'1.Poradie vramci sportov'!CZ47/4+'2.Body vramci sportov'!CZ47/4+'3.Body vramci krajiny'!CZ47/4+'4.Poradie vramci krajiny'!CZ47/4</f>
        <v>0.291013343045607</v>
      </c>
      <c r="DA47" s="243">
        <f>'1.Poradie vramci sportov'!DA47/4+'2.Body vramci sportov'!DA47/4+'3.Body vramci krajiny'!DA47/4+'4.Poradie vramci krajiny'!DA47/4</f>
        <v>0.89469753547423447</v>
      </c>
      <c r="DB47" s="243">
        <f>'1.Poradie vramci sportov'!DB47/4+'2.Body vramci sportov'!DB47/4+'3.Body vramci krajiny'!DB47/4+'4.Poradie vramci krajiny'!DB47/4</f>
        <v>0.17204319473785029</v>
      </c>
      <c r="DC47" s="243">
        <f>'1.Poradie vramci sportov'!DC47/4+'2.Body vramci sportov'!DC47/4+'3.Body vramci krajiny'!DC47/4+'4.Poradie vramci krajiny'!DC47/4</f>
        <v>0</v>
      </c>
      <c r="DD47" s="243">
        <f>'1.Poradie vramci sportov'!DD47/4+'2.Body vramci sportov'!DD47/4+'3.Body vramci krajiny'!DD47/4+'4.Poradie vramci krajiny'!DD47/4</f>
        <v>0.13883016298876211</v>
      </c>
      <c r="DE47" s="243">
        <f>'1.Poradie vramci sportov'!DE47/4+'2.Body vramci sportov'!DE47/4+'3.Body vramci krajiny'!DE47/4+'4.Poradie vramci krajiny'!DE47/4</f>
        <v>0.54829398785045769</v>
      </c>
      <c r="DF47" s="243">
        <f>'1.Poradie vramci sportov'!DF47/4+'2.Body vramci sportov'!DF47/4+'3.Body vramci krajiny'!DF47/4+'4.Poradie vramci krajiny'!DF47/4</f>
        <v>0</v>
      </c>
      <c r="DG47" s="243">
        <f>'1.Poradie vramci sportov'!DG47/4+'2.Body vramci sportov'!DG47/4+'3.Body vramci krajiny'!DG47/4+'4.Poradie vramci krajiny'!DG47/4</f>
        <v>0</v>
      </c>
      <c r="DH47" s="243">
        <f>'1.Poradie vramci sportov'!DH47/4+'2.Body vramci sportov'!DH47/4+'3.Body vramci krajiny'!DH47/4+'4.Poradie vramci krajiny'!DH47/4</f>
        <v>0.18694951968407694</v>
      </c>
      <c r="DI47" s="243">
        <f>'1.Poradie vramci sportov'!DI47/4+'2.Body vramci sportov'!DI47/4+'3.Body vramci krajiny'!DI47/4+'4.Poradie vramci krajiny'!DI47/4</f>
        <v>0</v>
      </c>
      <c r="DJ47" s="417"/>
      <c r="DK47" s="418">
        <f t="shared" si="0"/>
        <v>12.59029989311323</v>
      </c>
    </row>
    <row r="48" spans="1:115" ht="14.25" customHeight="1" x14ac:dyDescent="0.25">
      <c r="A48" s="239" t="s">
        <v>50</v>
      </c>
      <c r="B48" s="243">
        <f>'1.Poradie vramci sportov'!B48/4+'2.Body vramci sportov'!B48/4+'3.Body vramci krajiny'!B48/4+'4.Poradie vramci krajiny'!B48/4</f>
        <v>0.24248676487468981</v>
      </c>
      <c r="C48" s="243">
        <f>'1.Poradie vramci sportov'!C48/4+'2.Body vramci sportov'!C48/4+'3.Body vramci krajiny'!C48/4+'4.Poradie vramci krajiny'!C48/4</f>
        <v>0.13512883406723489</v>
      </c>
      <c r="D48" s="243">
        <f>'1.Poradie vramci sportov'!D48/4+'2.Body vramci sportov'!D48/4+'3.Body vramci krajiny'!D48/4+'4.Poradie vramci krajiny'!D48/4</f>
        <v>0.31253618409564754</v>
      </c>
      <c r="E48" s="243">
        <f>'1.Poradie vramci sportov'!E48/4+'2.Body vramci sportov'!E48/4+'3.Body vramci krajiny'!E48/4+'4.Poradie vramci krajiny'!E48/4</f>
        <v>0.27605723968698476</v>
      </c>
      <c r="F48" s="243">
        <f>'1.Poradie vramci sportov'!F48/4+'2.Body vramci sportov'!F48/4+'3.Body vramci krajiny'!F48/4+'4.Poradie vramci krajiny'!F48/4</f>
        <v>0.1317078898341047</v>
      </c>
      <c r="G48" s="243">
        <f>'1.Poradie vramci sportov'!G48/4+'2.Body vramci sportov'!G48/4+'3.Body vramci krajiny'!G48/4+'4.Poradie vramci krajiny'!G48/4</f>
        <v>0.28525137200988832</v>
      </c>
      <c r="H48" s="243">
        <f>'1.Poradie vramci sportov'!H48/4+'2.Body vramci sportov'!H48/4+'3.Body vramci krajiny'!H48/4+'4.Poradie vramci krajiny'!H48/4</f>
        <v>0</v>
      </c>
      <c r="I48" s="243">
        <f>'1.Poradie vramci sportov'!I48/4+'2.Body vramci sportov'!I48/4+'3.Body vramci krajiny'!I48/4+'4.Poradie vramci krajiny'!I48/4</f>
        <v>0.2676942350356733</v>
      </c>
      <c r="J48" s="243">
        <f>'1.Poradie vramci sportov'!J48/4+'2.Body vramci sportov'!J48/4+'3.Body vramci krajiny'!J48/4+'4.Poradie vramci krajiny'!J48/4</f>
        <v>0.21784946254599591</v>
      </c>
      <c r="K48" s="243">
        <f>'1.Poradie vramci sportov'!K48/4+'2.Body vramci sportov'!K48/4+'3.Body vramci krajiny'!K48/4+'4.Poradie vramci krajiny'!K48/4</f>
        <v>0</v>
      </c>
      <c r="L48" s="243">
        <f>'1.Poradie vramci sportov'!L48/4+'2.Body vramci sportov'!L48/4+'3.Body vramci krajiny'!L48/4+'4.Poradie vramci krajiny'!L48/4</f>
        <v>0.20705218123953775</v>
      </c>
      <c r="M48" s="243">
        <f>'1.Poradie vramci sportov'!M48/4+'2.Body vramci sportov'!M48/4+'3.Body vramci krajiny'!M48/4+'4.Poradie vramci krajiny'!M48/4</f>
        <v>0.88528534511906487</v>
      </c>
      <c r="N48" s="243">
        <f>'1.Poradie vramci sportov'!N48/4+'2.Body vramci sportov'!N48/4+'3.Body vramci krajiny'!N48/4+'4.Poradie vramci krajiny'!N48/4</f>
        <v>0</v>
      </c>
      <c r="O48" s="243">
        <f>'1.Poradie vramci sportov'!O48/4+'2.Body vramci sportov'!O48/4+'3.Body vramci krajiny'!O48/4+'4.Poradie vramci krajiny'!O48/4</f>
        <v>0.19417552476630334</v>
      </c>
      <c r="P48" s="243">
        <f>'1.Poradie vramci sportov'!P48/4+'2.Body vramci sportov'!P48/4+'3.Body vramci krajiny'!P48/4+'4.Poradie vramci krajiny'!P48/4</f>
        <v>0.26063931301109661</v>
      </c>
      <c r="Q48" s="243">
        <f>'1.Poradie vramci sportov'!Q48/4+'2.Body vramci sportov'!Q48/4+'3.Body vramci krajiny'!Q48/4+'4.Poradie vramci krajiny'!Q48/4</f>
        <v>7.9212057567877622E-2</v>
      </c>
      <c r="R48" s="243">
        <f>'1.Poradie vramci sportov'!R48/4+'2.Body vramci sportov'!R48/4+'3.Body vramci krajiny'!R48/4+'4.Poradie vramci krajiny'!R48/4</f>
        <v>0.3066892342870558</v>
      </c>
      <c r="S48" s="243">
        <f>'1.Poradie vramci sportov'!S48/4+'2.Body vramci sportov'!S48/4+'3.Body vramci krajiny'!S48/4+'4.Poradie vramci krajiny'!S48/4</f>
        <v>0.20457295266143447</v>
      </c>
      <c r="T48" s="243">
        <f>'1.Poradie vramci sportov'!T48/4+'2.Body vramci sportov'!T48/4+'3.Body vramci krajiny'!T48/4+'4.Poradie vramci krajiny'!T48/4</f>
        <v>0</v>
      </c>
      <c r="U48" s="243">
        <f>'1.Poradie vramci sportov'!U48/4+'2.Body vramci sportov'!U48/4+'3.Body vramci krajiny'!U48/4+'4.Poradie vramci krajiny'!U48/4</f>
        <v>0.242161507891241</v>
      </c>
      <c r="V48" s="243">
        <f>'1.Poradie vramci sportov'!V48/4+'2.Body vramci sportov'!V48/4+'3.Body vramci krajiny'!V48/4+'4.Poradie vramci krajiny'!V48/4</f>
        <v>0.20914805078653523</v>
      </c>
      <c r="W48" s="243">
        <f>'1.Poradie vramci sportov'!W48/4+'2.Body vramci sportov'!W48/4+'3.Body vramci krajiny'!W48/4+'4.Poradie vramci krajiny'!W48/4</f>
        <v>0.37499557186925692</v>
      </c>
      <c r="X48" s="243">
        <f>'1.Poradie vramci sportov'!X48/4+'2.Body vramci sportov'!X48/4+'3.Body vramci krajiny'!X48/4+'4.Poradie vramci krajiny'!X48/4</f>
        <v>0.20435890569671575</v>
      </c>
      <c r="Y48" s="243">
        <f>'1.Poradie vramci sportov'!Y48/4+'2.Body vramci sportov'!Y48/4+'3.Body vramci krajiny'!Y48/4+'4.Poradie vramci krajiny'!Y48/4</f>
        <v>0.28737301623340661</v>
      </c>
      <c r="Z48" s="243">
        <f>'1.Poradie vramci sportov'!Z48/4+'2.Body vramci sportov'!Z48/4+'3.Body vramci krajiny'!Z48/4+'4.Poradie vramci krajiny'!Z48/4</f>
        <v>8.7534707209878243E-2</v>
      </c>
      <c r="AA48" s="243">
        <f>'1.Poradie vramci sportov'!AA48/4+'2.Body vramci sportov'!AA48/4+'3.Body vramci krajiny'!AA48/4+'4.Poradie vramci krajiny'!AA48/4</f>
        <v>0.20965709500383103</v>
      </c>
      <c r="AB48" s="243">
        <f>'1.Poradie vramci sportov'!AB48/4+'2.Body vramci sportov'!AB48/4+'3.Body vramci krajiny'!AB48/4+'4.Poradie vramci krajiny'!AB48/4</f>
        <v>0.26625220909453279</v>
      </c>
      <c r="AC48" s="243">
        <f>'1.Poradie vramci sportov'!AC48/4+'2.Body vramci sportov'!AC48/4+'3.Body vramci krajiny'!AC48/4+'4.Poradie vramci krajiny'!AC48/4</f>
        <v>0.29556212456544678</v>
      </c>
      <c r="AD48" s="243">
        <f>'1.Poradie vramci sportov'!AD48/4+'2.Body vramci sportov'!AD48/4+'3.Body vramci krajiny'!AD48/4+'4.Poradie vramci krajiny'!AD48/4</f>
        <v>0.20709512233431859</v>
      </c>
      <c r="AE48" s="243">
        <f>'1.Poradie vramci sportov'!AE48/4+'2.Body vramci sportov'!AE48/4+'3.Body vramci krajiny'!AE48/4+'4.Poradie vramci krajiny'!AE48/4</f>
        <v>0.2358019284323164</v>
      </c>
      <c r="AF48" s="243">
        <f>'1.Poradie vramci sportov'!AF48/4+'2.Body vramci sportov'!AF48/4+'3.Body vramci krajiny'!AF48/4+'4.Poradie vramci krajiny'!AF48/4</f>
        <v>0</v>
      </c>
      <c r="AG48" s="243">
        <f>'1.Poradie vramci sportov'!AG48/4+'2.Body vramci sportov'!AG48/4+'3.Body vramci krajiny'!AG48/4+'4.Poradie vramci krajiny'!AG48/4</f>
        <v>0.10199751679125245</v>
      </c>
      <c r="AH48" s="243">
        <f>'1.Poradie vramci sportov'!AH48/4+'2.Body vramci sportov'!AH48/4+'3.Body vramci krajiny'!AH48/4+'4.Poradie vramci krajiny'!AH48/4</f>
        <v>5.7102894854365024E-2</v>
      </c>
      <c r="AI48" s="243">
        <f>'1.Poradie vramci sportov'!AI48/4+'2.Body vramci sportov'!AI48/4+'3.Body vramci krajiny'!AI48/4+'4.Poradie vramci krajiny'!AI48/4</f>
        <v>0.27098027706031219</v>
      </c>
      <c r="AJ48" s="243">
        <f>'1.Poradie vramci sportov'!AJ48/4+'2.Body vramci sportov'!AJ48/4+'3.Body vramci krajiny'!AJ48/4+'4.Poradie vramci krajiny'!AJ48/4</f>
        <v>0.24437376739748162</v>
      </c>
      <c r="AK48" s="243">
        <f>'1.Poradie vramci sportov'!AK48/4+'2.Body vramci sportov'!AK48/4+'3.Body vramci krajiny'!AK48/4+'4.Poradie vramci krajiny'!AK48/4</f>
        <v>0.26321559445972631</v>
      </c>
      <c r="AL48" s="243">
        <f>'1.Poradie vramci sportov'!AL48/4+'2.Body vramci sportov'!AL48/4+'3.Body vramci krajiny'!AL48/4+'4.Poradie vramci krajiny'!AL48/4</f>
        <v>0.19855183334552828</v>
      </c>
      <c r="AM48" s="243">
        <f>'1.Poradie vramci sportov'!AM48/4+'2.Body vramci sportov'!AM48/4+'3.Body vramci krajiny'!AM48/4+'4.Poradie vramci krajiny'!AM48/4</f>
        <v>0</v>
      </c>
      <c r="AN48" s="243">
        <f>'1.Poradie vramci sportov'!AN48/4+'2.Body vramci sportov'!AN48/4+'3.Body vramci krajiny'!AN48/4+'4.Poradie vramci krajiny'!AN48/4</f>
        <v>0.19681457959348753</v>
      </c>
      <c r="AO48" s="243">
        <f>'1.Poradie vramci sportov'!AO48/4+'2.Body vramci sportov'!AO48/4+'3.Body vramci krajiny'!AO48/4+'4.Poradie vramci krajiny'!AO48/4</f>
        <v>0.19952354692652868</v>
      </c>
      <c r="AP48" s="243">
        <f>'1.Poradie vramci sportov'!AP48/4+'2.Body vramci sportov'!AP48/4+'3.Body vramci krajiny'!AP48/4+'4.Poradie vramci krajiny'!AP48/4</f>
        <v>0.36737542350149643</v>
      </c>
      <c r="AQ48" s="243">
        <f>'1.Poradie vramci sportov'!AQ48/4+'2.Body vramci sportov'!AQ48/4+'3.Body vramci krajiny'!AQ48/4+'4.Poradie vramci krajiny'!AQ48/4</f>
        <v>0.23434794880745263</v>
      </c>
      <c r="AR48" s="243">
        <f>'1.Poradie vramci sportov'!AR48/4+'2.Body vramci sportov'!AR48/4+'3.Body vramci krajiny'!AR48/4+'4.Poradie vramci krajiny'!AR48/4</f>
        <v>9.7590333258658582E-2</v>
      </c>
      <c r="AS48" s="243">
        <f>'1.Poradie vramci sportov'!AS48/4+'2.Body vramci sportov'!AS48/4+'3.Body vramci krajiny'!AS48/4+'4.Poradie vramci krajiny'!AS48/4</f>
        <v>0.54592590502553939</v>
      </c>
      <c r="AT48" s="243">
        <f>'1.Poradie vramci sportov'!AT48/4+'2.Body vramci sportov'!AT48/4+'3.Body vramci krajiny'!AT48/4+'4.Poradie vramci krajiny'!AT48/4</f>
        <v>0.28346316675118088</v>
      </c>
      <c r="AU48" s="243">
        <f>'1.Poradie vramci sportov'!AU48/4+'2.Body vramci sportov'!AU48/4+'3.Body vramci krajiny'!AU48/4+'4.Poradie vramci krajiny'!AU48/4</f>
        <v>0.33664518208260003</v>
      </c>
      <c r="AV48" s="243">
        <f>'1.Poradie vramci sportov'!AV48/4+'2.Body vramci sportov'!AV48/4+'3.Body vramci krajiny'!AV48/4+'4.Poradie vramci krajiny'!AV48/4</f>
        <v>0</v>
      </c>
      <c r="AW48" s="243">
        <f>'1.Poradie vramci sportov'!AW48/4+'2.Body vramci sportov'!AW48/4+'3.Body vramci krajiny'!AW48/4+'4.Poradie vramci krajiny'!AW48/4</f>
        <v>0</v>
      </c>
      <c r="AX48" s="243">
        <f>'1.Poradie vramci sportov'!AX48/4+'2.Body vramci sportov'!AX48/4+'3.Body vramci krajiny'!AX48/4+'4.Poradie vramci krajiny'!AX48/4</f>
        <v>0.28699319245761595</v>
      </c>
      <c r="AY48" s="243">
        <f>'1.Poradie vramci sportov'!AY48/4+'2.Body vramci sportov'!AY48/4+'3.Body vramci krajiny'!AY48/4+'4.Poradie vramci krajiny'!AY48/4</f>
        <v>0.16118349692203643</v>
      </c>
      <c r="AZ48" s="243">
        <f>'1.Poradie vramci sportov'!AZ48/4+'2.Body vramci sportov'!AZ48/4+'3.Body vramci krajiny'!AZ48/4+'4.Poradie vramci krajiny'!AZ48/4</f>
        <v>0</v>
      </c>
      <c r="BA48" s="243">
        <f>'1.Poradie vramci sportov'!BA48/4+'2.Body vramci sportov'!BA48/4+'3.Body vramci krajiny'!BA48/4+'4.Poradie vramci krajiny'!BA48/4</f>
        <v>0.27110112193186309</v>
      </c>
      <c r="BB48" s="243">
        <f>'1.Poradie vramci sportov'!BB48/4+'2.Body vramci sportov'!BB48/4+'3.Body vramci krajiny'!BB48/4+'4.Poradie vramci krajiny'!BB48/4</f>
        <v>0.2451245295237299</v>
      </c>
      <c r="BC48" s="243">
        <f>'1.Poradie vramci sportov'!BC48/4+'2.Body vramci sportov'!BC48/4+'3.Body vramci krajiny'!BC48/4+'4.Poradie vramci krajiny'!BC48/4</f>
        <v>0.12120405073559802</v>
      </c>
      <c r="BD48" s="243">
        <f>'1.Poradie vramci sportov'!BD48/4+'2.Body vramci sportov'!BD48/4+'3.Body vramci krajiny'!BD48/4+'4.Poradie vramci krajiny'!BD48/4</f>
        <v>0</v>
      </c>
      <c r="BE48" s="243">
        <f>'1.Poradie vramci sportov'!BE48/4+'2.Body vramci sportov'!BE48/4+'3.Body vramci krajiny'!BE48/4+'4.Poradie vramci krajiny'!BE48/4</f>
        <v>0.30926434290106053</v>
      </c>
      <c r="BF48" s="243">
        <f>'1.Poradie vramci sportov'!BF48/4+'2.Body vramci sportov'!BF48/4+'3.Body vramci krajiny'!BF48/4+'4.Poradie vramci krajiny'!BF48/4</f>
        <v>0.14972173268795225</v>
      </c>
      <c r="BG48" s="243">
        <f>'1.Poradie vramci sportov'!BG48/4+'2.Body vramci sportov'!BG48/4+'3.Body vramci krajiny'!BG48/4+'4.Poradie vramci krajiny'!BG48/4</f>
        <v>0</v>
      </c>
      <c r="BH48" s="243">
        <f>'1.Poradie vramci sportov'!BH48/4+'2.Body vramci sportov'!BH48/4+'3.Body vramci krajiny'!BH48/4+'4.Poradie vramci krajiny'!BH48/4</f>
        <v>0.13885903453701998</v>
      </c>
      <c r="BI48" s="243">
        <f>'1.Poradie vramci sportov'!BI48/4+'2.Body vramci sportov'!BI48/4+'3.Body vramci krajiny'!BI48/4+'4.Poradie vramci krajiny'!BI48/4</f>
        <v>0.26941698327062824</v>
      </c>
      <c r="BJ48" s="243">
        <f>'1.Poradie vramci sportov'!BJ48/4+'2.Body vramci sportov'!BJ48/4+'3.Body vramci krajiny'!BJ48/4+'4.Poradie vramci krajiny'!BJ48/4</f>
        <v>0.17283250024902613</v>
      </c>
      <c r="BK48" s="243">
        <f>'1.Poradie vramci sportov'!BK48/4+'2.Body vramci sportov'!BK48/4+'3.Body vramci krajiny'!BK48/4+'4.Poradie vramci krajiny'!BK48/4</f>
        <v>7.8107186142400753E-2</v>
      </c>
      <c r="BL48" s="243">
        <f>'1.Poradie vramci sportov'!BL48/4+'2.Body vramci sportov'!BL48/4+'3.Body vramci krajiny'!BL48/4+'4.Poradie vramci krajiny'!BL48/4</f>
        <v>0.25783991549719709</v>
      </c>
      <c r="BM48" s="243">
        <f>'1.Poradie vramci sportov'!BM48/4+'2.Body vramci sportov'!BM48/4+'3.Body vramci krajiny'!BM48/4+'4.Poradie vramci krajiny'!BM48/4</f>
        <v>0</v>
      </c>
      <c r="BN48" s="243">
        <f>'1.Poradie vramci sportov'!BN48/4+'2.Body vramci sportov'!BN48/4+'3.Body vramci krajiny'!BN48/4+'4.Poradie vramci krajiny'!BN48/4</f>
        <v>0</v>
      </c>
      <c r="BO48" s="243">
        <f>'1.Poradie vramci sportov'!BO48/4+'2.Body vramci sportov'!BO48/4+'3.Body vramci krajiny'!BO48/4+'4.Poradie vramci krajiny'!BO48/4</f>
        <v>0.21770410065765972</v>
      </c>
      <c r="BP48" s="243">
        <f>'1.Poradie vramci sportov'!BP48/4+'2.Body vramci sportov'!BP48/4+'3.Body vramci krajiny'!BP48/4+'4.Poradie vramci krajiny'!BP48/4</f>
        <v>0.20079818293635254</v>
      </c>
      <c r="BQ48" s="243">
        <f>'1.Poradie vramci sportov'!BQ48/4+'2.Body vramci sportov'!BQ48/4+'3.Body vramci krajiny'!BQ48/4+'4.Poradie vramci krajiny'!BQ48/4</f>
        <v>0.48100020859029941</v>
      </c>
      <c r="BR48" s="243">
        <f>'1.Poradie vramci sportov'!BR48/4+'2.Body vramci sportov'!BR48/4+'3.Body vramci krajiny'!BR48/4+'4.Poradie vramci krajiny'!BR48/4</f>
        <v>0.30179909817044448</v>
      </c>
      <c r="BS48" s="243">
        <f>'1.Poradie vramci sportov'!BS48/4+'2.Body vramci sportov'!BS48/4+'3.Body vramci krajiny'!BS48/4+'4.Poradie vramci krajiny'!BS48/4</f>
        <v>0</v>
      </c>
      <c r="BT48" s="243">
        <f>'1.Poradie vramci sportov'!BT48/4+'2.Body vramci sportov'!BT48/4+'3.Body vramci krajiny'!BT48/4+'4.Poradie vramci krajiny'!BT48/4</f>
        <v>0.14422245404957465</v>
      </c>
      <c r="BU48" s="243">
        <f>'1.Poradie vramci sportov'!BU48/4+'2.Body vramci sportov'!BU48/4+'3.Body vramci krajiny'!BU48/4+'4.Poradie vramci krajiny'!BU48/4</f>
        <v>0.18256608637256166</v>
      </c>
      <c r="BV48" s="243">
        <f>'1.Poradie vramci sportov'!BV48/4+'2.Body vramci sportov'!BV48/4+'3.Body vramci krajiny'!BV48/4+'4.Poradie vramci krajiny'!BV48/4</f>
        <v>0.7443294529050728</v>
      </c>
      <c r="BW48" s="243">
        <f>'1.Poradie vramci sportov'!BW48/4+'2.Body vramci sportov'!BW48/4+'3.Body vramci krajiny'!BW48/4+'4.Poradie vramci krajiny'!BW48/4</f>
        <v>0.61867370491264051</v>
      </c>
      <c r="BX48" s="243">
        <f>'1.Poradie vramci sportov'!BX48/4+'2.Body vramci sportov'!BX48/4+'3.Body vramci krajiny'!BX48/4+'4.Poradie vramci krajiny'!BX48/4</f>
        <v>0</v>
      </c>
      <c r="BY48" s="243">
        <f>'1.Poradie vramci sportov'!BY48/4+'2.Body vramci sportov'!BY48/4+'3.Body vramci krajiny'!BY48/4+'4.Poradie vramci krajiny'!BY48/4</f>
        <v>0.44769982748710646</v>
      </c>
      <c r="BZ48" s="243">
        <f>'1.Poradie vramci sportov'!BZ48/4+'2.Body vramci sportov'!BZ48/4+'3.Body vramci krajiny'!BZ48/4+'4.Poradie vramci krajiny'!BZ48/4</f>
        <v>0.38122107866994193</v>
      </c>
      <c r="CA48" s="243">
        <f>'1.Poradie vramci sportov'!CA48/4+'2.Body vramci sportov'!CA48/4+'3.Body vramci krajiny'!CA48/4+'4.Poradie vramci krajiny'!CA48/4</f>
        <v>0.39181052757594675</v>
      </c>
      <c r="CB48" s="243">
        <f>'1.Poradie vramci sportov'!CB48/4+'2.Body vramci sportov'!CB48/4+'3.Body vramci krajiny'!CB48/4+'4.Poradie vramci krajiny'!CB48/4</f>
        <v>0.11133565519194148</v>
      </c>
      <c r="CC48" s="243">
        <f>'1.Poradie vramci sportov'!CC48/4+'2.Body vramci sportov'!CC48/4+'3.Body vramci krajiny'!CC48/4+'4.Poradie vramci krajiny'!CC48/4</f>
        <v>0</v>
      </c>
      <c r="CD48" s="243">
        <f>'1.Poradie vramci sportov'!CD48/4+'2.Body vramci sportov'!CD48/4+'3.Body vramci krajiny'!CD48/4+'4.Poradie vramci krajiny'!CD48/4</f>
        <v>0.63435294313223278</v>
      </c>
      <c r="CE48" s="243">
        <f>'1.Poradie vramci sportov'!CE48/4+'2.Body vramci sportov'!CE48/4+'3.Body vramci krajiny'!CE48/4+'4.Poradie vramci krajiny'!CE48/4</f>
        <v>0.22721301239680172</v>
      </c>
      <c r="CF48" s="243">
        <f>'1.Poradie vramci sportov'!CF48/4+'2.Body vramci sportov'!CF48/4+'3.Body vramci krajiny'!CF48/4+'4.Poradie vramci krajiny'!CF48/4</f>
        <v>0.15033748445082135</v>
      </c>
      <c r="CG48" s="243">
        <f>'1.Poradie vramci sportov'!CG48/4+'2.Body vramci sportov'!CG48/4+'3.Body vramci krajiny'!CG48/4+'4.Poradie vramci krajiny'!CG48/4</f>
        <v>0.27799102093465994</v>
      </c>
      <c r="CH48" s="243">
        <f>'1.Poradie vramci sportov'!CH48/4+'2.Body vramci sportov'!CH48/4+'3.Body vramci krajiny'!CH48/4+'4.Poradie vramci krajiny'!CH48/4</f>
        <v>0.30398303867485582</v>
      </c>
      <c r="CI48" s="243">
        <f>'1.Poradie vramci sportov'!CI48/4+'2.Body vramci sportov'!CI48/4+'3.Body vramci krajiny'!CI48/4+'4.Poradie vramci krajiny'!CI48/4</f>
        <v>0.25400222353623386</v>
      </c>
      <c r="CJ48" s="243">
        <f>'1.Poradie vramci sportov'!CJ48/4+'2.Body vramci sportov'!CJ48/4+'3.Body vramci krajiny'!CJ48/4+'4.Poradie vramci krajiny'!CJ48/4</f>
        <v>0.19255324753670319</v>
      </c>
      <c r="CK48" s="243">
        <f>'1.Poradie vramci sportov'!CK48/4+'2.Body vramci sportov'!CK48/4+'3.Body vramci krajiny'!CK48/4+'4.Poradie vramci krajiny'!CK48/4</f>
        <v>0</v>
      </c>
      <c r="CL48" s="243">
        <f>'1.Poradie vramci sportov'!CL48/4+'2.Body vramci sportov'!CL48/4+'3.Body vramci krajiny'!CL48/4+'4.Poradie vramci krajiny'!CL48/4</f>
        <v>0.25526566954674212</v>
      </c>
      <c r="CM48" s="243">
        <f>'1.Poradie vramci sportov'!CM48/4+'2.Body vramci sportov'!CM48/4+'3.Body vramci krajiny'!CM48/4+'4.Poradie vramci krajiny'!CM48/4</f>
        <v>0.10692717219337833</v>
      </c>
      <c r="CN48" s="243">
        <f>'1.Poradie vramci sportov'!CN48/4+'2.Body vramci sportov'!CN48/4+'3.Body vramci krajiny'!CN48/4+'4.Poradie vramci krajiny'!CN48/4</f>
        <v>0.42735150306393449</v>
      </c>
      <c r="CO48" s="243">
        <f>'1.Poradie vramci sportov'!CO48/4+'2.Body vramci sportov'!CO48/4+'3.Body vramci krajiny'!CO48/4+'4.Poradie vramci krajiny'!CO48/4</f>
        <v>0.23070406225916867</v>
      </c>
      <c r="CP48" s="243">
        <f>'1.Poradie vramci sportov'!CP48/4+'2.Body vramci sportov'!CP48/4+'3.Body vramci krajiny'!CP48/4+'4.Poradie vramci krajiny'!CP48/4</f>
        <v>0.24426728809271911</v>
      </c>
      <c r="CQ48" s="243">
        <f>'1.Poradie vramci sportov'!CQ48/4+'2.Body vramci sportov'!CQ48/4+'3.Body vramci krajiny'!CQ48/4+'4.Poradie vramci krajiny'!CQ48/4</f>
        <v>0</v>
      </c>
      <c r="CR48" s="243">
        <f>'1.Poradie vramci sportov'!CR48/4+'2.Body vramci sportov'!CR48/4+'3.Body vramci krajiny'!CR48/4+'4.Poradie vramci krajiny'!CR48/4</f>
        <v>0.29491373062681486</v>
      </c>
      <c r="CS48" s="243">
        <f>'1.Poradie vramci sportov'!CS48/4+'2.Body vramci sportov'!CS48/4+'3.Body vramci krajiny'!CS48/4+'4.Poradie vramci krajiny'!CS48/4</f>
        <v>0.45522662272872932</v>
      </c>
      <c r="CT48" s="243">
        <f>'1.Poradie vramci sportov'!CT48/4+'2.Body vramci sportov'!CT48/4+'3.Body vramci krajiny'!CT48/4+'4.Poradie vramci krajiny'!CT48/4</f>
        <v>0.26620671943877811</v>
      </c>
      <c r="CU48" s="243">
        <f>'1.Poradie vramci sportov'!CU48/4+'2.Body vramci sportov'!CU48/4+'3.Body vramci krajiny'!CU48/4+'4.Poradie vramci krajiny'!CU48/4</f>
        <v>0</v>
      </c>
      <c r="CV48" s="243">
        <f>'1.Poradie vramci sportov'!CV48/4+'2.Body vramci sportov'!CV48/4+'3.Body vramci krajiny'!CV48/4+'4.Poradie vramci krajiny'!CV48/4</f>
        <v>0</v>
      </c>
      <c r="CW48" s="243">
        <f>'1.Poradie vramci sportov'!CW48/4+'2.Body vramci sportov'!CW48/4+'3.Body vramci krajiny'!CW48/4+'4.Poradie vramci krajiny'!CW48/4</f>
        <v>0.27934710534609852</v>
      </c>
      <c r="CX48" s="243">
        <f>'1.Poradie vramci sportov'!CX48/4+'2.Body vramci sportov'!CX48/4+'3.Body vramci krajiny'!CX48/4+'4.Poradie vramci krajiny'!CX48/4</f>
        <v>0.16786638770803977</v>
      </c>
      <c r="CY48" s="243">
        <f>'1.Poradie vramci sportov'!CY48/4+'2.Body vramci sportov'!CY48/4+'3.Body vramci krajiny'!CY48/4+'4.Poradie vramci krajiny'!CY48/4</f>
        <v>0.24506938483102544</v>
      </c>
      <c r="CZ48" s="243">
        <f>'1.Poradie vramci sportov'!CZ48/4+'2.Body vramci sportov'!CZ48/4+'3.Body vramci krajiny'!CZ48/4+'4.Poradie vramci krajiny'!CZ48/4</f>
        <v>0.31124765890127987</v>
      </c>
      <c r="DA48" s="243">
        <f>'1.Poradie vramci sportov'!DA48/4+'2.Body vramci sportov'!DA48/4+'3.Body vramci krajiny'!DA48/4+'4.Poradie vramci krajiny'!DA48/4</f>
        <v>0.73957348420135682</v>
      </c>
      <c r="DB48" s="243">
        <f>'1.Poradie vramci sportov'!DB48/4+'2.Body vramci sportov'!DB48/4+'3.Body vramci krajiny'!DB48/4+'4.Poradie vramci krajiny'!DB48/4</f>
        <v>0.41438508459293222</v>
      </c>
      <c r="DC48" s="243">
        <f>'1.Poradie vramci sportov'!DC48/4+'2.Body vramci sportov'!DC48/4+'3.Body vramci krajiny'!DC48/4+'4.Poradie vramci krajiny'!DC48/4</f>
        <v>0.5035573750878739</v>
      </c>
      <c r="DD48" s="243">
        <f>'1.Poradie vramci sportov'!DD48/4+'2.Body vramci sportov'!DD48/4+'3.Body vramci krajiny'!DD48/4+'4.Poradie vramci krajiny'!DD48/4</f>
        <v>0.26819627176621674</v>
      </c>
      <c r="DE48" s="243">
        <f>'1.Poradie vramci sportov'!DE48/4+'2.Body vramci sportov'!DE48/4+'3.Body vramci krajiny'!DE48/4+'4.Poradie vramci krajiny'!DE48/4</f>
        <v>0.21656430375669494</v>
      </c>
      <c r="DF48" s="243">
        <f>'1.Poradie vramci sportov'!DF48/4+'2.Body vramci sportov'!DF48/4+'3.Body vramci krajiny'!DF48/4+'4.Poradie vramci krajiny'!DF48/4</f>
        <v>0</v>
      </c>
      <c r="DG48" s="243">
        <f>'1.Poradie vramci sportov'!DG48/4+'2.Body vramci sportov'!DG48/4+'3.Body vramci krajiny'!DG48/4+'4.Poradie vramci krajiny'!DG48/4</f>
        <v>0.23919827788534878</v>
      </c>
      <c r="DH48" s="243">
        <f>'1.Poradie vramci sportov'!DH48/4+'2.Body vramci sportov'!DH48/4+'3.Body vramci krajiny'!DH48/4+'4.Poradie vramci krajiny'!DH48/4</f>
        <v>0.20707051460743436</v>
      </c>
      <c r="DI48" s="243">
        <f>'1.Poradie vramci sportov'!DI48/4+'2.Body vramci sportov'!DI48/4+'3.Body vramci krajiny'!DI48/4+'4.Poradie vramci krajiny'!DI48/4</f>
        <v>0.17823734589882081</v>
      </c>
      <c r="DJ48" s="417"/>
      <c r="DK48" s="418">
        <f t="shared" si="0"/>
        <v>24.800604197347042</v>
      </c>
    </row>
    <row r="49" spans="1:115" ht="14.25" customHeight="1" x14ac:dyDescent="0.25">
      <c r="A49" s="239" t="s">
        <v>51</v>
      </c>
      <c r="B49" s="243">
        <f>'1.Poradie vramci sportov'!B49/4+'2.Body vramci sportov'!B49/4+'3.Body vramci krajiny'!B49/4+'4.Poradie vramci krajiny'!B49/4</f>
        <v>0.60272472965691848</v>
      </c>
      <c r="C49" s="243">
        <f>'1.Poradie vramci sportov'!C49/4+'2.Body vramci sportov'!C49/4+'3.Body vramci krajiny'!C49/4+'4.Poradie vramci krajiny'!C49/4</f>
        <v>0.19902664304336296</v>
      </c>
      <c r="D49" s="243">
        <f>'1.Poradie vramci sportov'!D49/4+'2.Body vramci sportov'!D49/4+'3.Body vramci krajiny'!D49/4+'4.Poradie vramci krajiny'!D49/4</f>
        <v>0.27752908639179602</v>
      </c>
      <c r="E49" s="243">
        <f>'1.Poradie vramci sportov'!E49/4+'2.Body vramci sportov'!E49/4+'3.Body vramci krajiny'!E49/4+'4.Poradie vramci krajiny'!E49/4</f>
        <v>0.20950710759765021</v>
      </c>
      <c r="F49" s="243">
        <f>'1.Poradie vramci sportov'!F49/4+'2.Body vramci sportov'!F49/4+'3.Body vramci krajiny'!F49/4+'4.Poradie vramci krajiny'!F49/4</f>
        <v>0.10191293659839391</v>
      </c>
      <c r="G49" s="243">
        <f>'1.Poradie vramci sportov'!G49/4+'2.Body vramci sportov'!G49/4+'3.Body vramci krajiny'!G49/4+'4.Poradie vramci krajiny'!G49/4</f>
        <v>0.2779051109217443</v>
      </c>
      <c r="H49" s="243">
        <f>'1.Poradie vramci sportov'!H49/4+'2.Body vramci sportov'!H49/4+'3.Body vramci krajiny'!H49/4+'4.Poradie vramci krajiny'!H49/4</f>
        <v>0</v>
      </c>
      <c r="I49" s="243">
        <f>'1.Poradie vramci sportov'!I49/4+'2.Body vramci sportov'!I49/4+'3.Body vramci krajiny'!I49/4+'4.Poradie vramci krajiny'!I49/4</f>
        <v>0.24265689632618495</v>
      </c>
      <c r="J49" s="243">
        <f>'1.Poradie vramci sportov'!J49/4+'2.Body vramci sportov'!J49/4+'3.Body vramci krajiny'!J49/4+'4.Poradie vramci krajiny'!J49/4</f>
        <v>0.22251646680617626</v>
      </c>
      <c r="K49" s="243">
        <f>'1.Poradie vramci sportov'!K49/4+'2.Body vramci sportov'!K49/4+'3.Body vramci krajiny'!K49/4+'4.Poradie vramci krajiny'!K49/4</f>
        <v>0.22425049635085031</v>
      </c>
      <c r="L49" s="243">
        <f>'1.Poradie vramci sportov'!L49/4+'2.Body vramci sportov'!L49/4+'3.Body vramci krajiny'!L49/4+'4.Poradie vramci krajiny'!L49/4</f>
        <v>0.16463250051800349</v>
      </c>
      <c r="M49" s="243">
        <f>'1.Poradie vramci sportov'!M49/4+'2.Body vramci sportov'!M49/4+'3.Body vramci krajiny'!M49/4+'4.Poradie vramci krajiny'!M49/4</f>
        <v>0.29471453466908037</v>
      </c>
      <c r="N49" s="243">
        <f>'1.Poradie vramci sportov'!N49/4+'2.Body vramci sportov'!N49/4+'3.Body vramci krajiny'!N49/4+'4.Poradie vramci krajiny'!N49/4</f>
        <v>0.23596861815275103</v>
      </c>
      <c r="O49" s="243">
        <f>'1.Poradie vramci sportov'!O49/4+'2.Body vramci sportov'!O49/4+'3.Body vramci krajiny'!O49/4+'4.Poradie vramci krajiny'!O49/4</f>
        <v>0.27358865546103905</v>
      </c>
      <c r="P49" s="243">
        <f>'1.Poradie vramci sportov'!P49/4+'2.Body vramci sportov'!P49/4+'3.Body vramci krajiny'!P49/4+'4.Poradie vramci krajiny'!P49/4</f>
        <v>0.25582035516298468</v>
      </c>
      <c r="Q49" s="243">
        <f>'1.Poradie vramci sportov'!Q49/4+'2.Body vramci sportov'!Q49/4+'3.Body vramci krajiny'!Q49/4+'4.Poradie vramci krajiny'!Q49/4</f>
        <v>0.40038330782784431</v>
      </c>
      <c r="R49" s="243">
        <f>'1.Poradie vramci sportov'!R49/4+'2.Body vramci sportov'!R49/4+'3.Body vramci krajiny'!R49/4+'4.Poradie vramci krajiny'!R49/4</f>
        <v>0.22345732654408917</v>
      </c>
      <c r="S49" s="243">
        <f>'1.Poradie vramci sportov'!S49/4+'2.Body vramci sportov'!S49/4+'3.Body vramci krajiny'!S49/4+'4.Poradie vramci krajiny'!S49/4</f>
        <v>0.28064401405921852</v>
      </c>
      <c r="T49" s="243">
        <f>'1.Poradie vramci sportov'!T49/4+'2.Body vramci sportov'!T49/4+'3.Body vramci krajiny'!T49/4+'4.Poradie vramci krajiny'!T49/4</f>
        <v>0.16728089866138485</v>
      </c>
      <c r="U49" s="243">
        <f>'1.Poradie vramci sportov'!U49/4+'2.Body vramci sportov'!U49/4+'3.Body vramci krajiny'!U49/4+'4.Poradie vramci krajiny'!U49/4</f>
        <v>0.18873310431621027</v>
      </c>
      <c r="V49" s="243">
        <f>'1.Poradie vramci sportov'!V49/4+'2.Body vramci sportov'!V49/4+'3.Body vramci krajiny'!V49/4+'4.Poradie vramci krajiny'!V49/4</f>
        <v>0.16636093904841065</v>
      </c>
      <c r="W49" s="243">
        <f>'1.Poradie vramci sportov'!W49/4+'2.Body vramci sportov'!W49/4+'3.Body vramci krajiny'!W49/4+'4.Poradie vramci krajiny'!W49/4</f>
        <v>0.23224839019635996</v>
      </c>
      <c r="X49" s="243">
        <f>'1.Poradie vramci sportov'!X49/4+'2.Body vramci sportov'!X49/4+'3.Body vramci krajiny'!X49/4+'4.Poradie vramci krajiny'!X49/4</f>
        <v>0.10140229142733173</v>
      </c>
      <c r="Y49" s="243">
        <f>'1.Poradie vramci sportov'!Y49/4+'2.Body vramci sportov'!Y49/4+'3.Body vramci krajiny'!Y49/4+'4.Poradie vramci krajiny'!Y49/4</f>
        <v>0.28258926972533133</v>
      </c>
      <c r="Z49" s="243">
        <f>'1.Poradie vramci sportov'!Z49/4+'2.Body vramci sportov'!Z49/4+'3.Body vramci krajiny'!Z49/4+'4.Poradie vramci krajiny'!Z49/4</f>
        <v>0</v>
      </c>
      <c r="AA49" s="243">
        <f>'1.Poradie vramci sportov'!AA49/4+'2.Body vramci sportov'!AA49/4+'3.Body vramci krajiny'!AA49/4+'4.Poradie vramci krajiny'!AA49/4</f>
        <v>0.37490786768993578</v>
      </c>
      <c r="AB49" s="243">
        <f>'1.Poradie vramci sportov'!AB49/4+'2.Body vramci sportov'!AB49/4+'3.Body vramci krajiny'!AB49/4+'4.Poradie vramci krajiny'!AB49/4</f>
        <v>0.67329071060214718</v>
      </c>
      <c r="AC49" s="243">
        <f>'1.Poradie vramci sportov'!AC49/4+'2.Body vramci sportov'!AC49/4+'3.Body vramci krajiny'!AC49/4+'4.Poradie vramci krajiny'!AC49/4</f>
        <v>0.36118104677227697</v>
      </c>
      <c r="AD49" s="243">
        <f>'1.Poradie vramci sportov'!AD49/4+'2.Body vramci sportov'!AD49/4+'3.Body vramci krajiny'!AD49/4+'4.Poradie vramci krajiny'!AD49/4</f>
        <v>0.16005162465239275</v>
      </c>
      <c r="AE49" s="243">
        <f>'1.Poradie vramci sportov'!AE49/4+'2.Body vramci sportov'!AE49/4+'3.Body vramci krajiny'!AE49/4+'4.Poradie vramci krajiny'!AE49/4</f>
        <v>0.11436994552234028</v>
      </c>
      <c r="AF49" s="243">
        <f>'1.Poradie vramci sportov'!AF49/4+'2.Body vramci sportov'!AF49/4+'3.Body vramci krajiny'!AF49/4+'4.Poradie vramci krajiny'!AF49/4</f>
        <v>9.6223375677726125E-2</v>
      </c>
      <c r="AG49" s="243">
        <f>'1.Poradie vramci sportov'!AG49/4+'2.Body vramci sportov'!AG49/4+'3.Body vramci krajiny'!AG49/4+'4.Poradie vramci krajiny'!AG49/4</f>
        <v>0.14502484385631345</v>
      </c>
      <c r="AH49" s="243">
        <f>'1.Poradie vramci sportov'!AH49/4+'2.Body vramci sportov'!AH49/4+'3.Body vramci krajiny'!AH49/4+'4.Poradie vramci krajiny'!AH49/4</f>
        <v>0.13319968694627879</v>
      </c>
      <c r="AI49" s="243">
        <f>'1.Poradie vramci sportov'!AI49/4+'2.Body vramci sportov'!AI49/4+'3.Body vramci krajiny'!AI49/4+'4.Poradie vramci krajiny'!AI49/4</f>
        <v>0.69792355069065237</v>
      </c>
      <c r="AJ49" s="243">
        <f>'1.Poradie vramci sportov'!AJ49/4+'2.Body vramci sportov'!AJ49/4+'3.Body vramci krajiny'!AJ49/4+'4.Poradie vramci krajiny'!AJ49/4</f>
        <v>0.19431548782228747</v>
      </c>
      <c r="AK49" s="243">
        <f>'1.Poradie vramci sportov'!AK49/4+'2.Body vramci sportov'!AK49/4+'3.Body vramci krajiny'!AK49/4+'4.Poradie vramci krajiny'!AK49/4</f>
        <v>0.25976514585925647</v>
      </c>
      <c r="AL49" s="243">
        <f>'1.Poradie vramci sportov'!AL49/4+'2.Body vramci sportov'!AL49/4+'3.Body vramci krajiny'!AL49/4+'4.Poradie vramci krajiny'!AL49/4</f>
        <v>0.17693204148136518</v>
      </c>
      <c r="AM49" s="243">
        <f>'1.Poradie vramci sportov'!AM49/4+'2.Body vramci sportov'!AM49/4+'3.Body vramci krajiny'!AM49/4+'4.Poradie vramci krajiny'!AM49/4</f>
        <v>0.6785749129858123</v>
      </c>
      <c r="AN49" s="243">
        <f>'1.Poradie vramci sportov'!AN49/4+'2.Body vramci sportov'!AN49/4+'3.Body vramci krajiny'!AN49/4+'4.Poradie vramci krajiny'!AN49/4</f>
        <v>0.60969701059273318</v>
      </c>
      <c r="AO49" s="243">
        <f>'1.Poradie vramci sportov'!AO49/4+'2.Body vramci sportov'!AO49/4+'3.Body vramci krajiny'!AO49/4+'4.Poradie vramci krajiny'!AO49/4</f>
        <v>0.25910732745513088</v>
      </c>
      <c r="AP49" s="243">
        <f>'1.Poradie vramci sportov'!AP49/4+'2.Body vramci sportov'!AP49/4+'3.Body vramci krajiny'!AP49/4+'4.Poradie vramci krajiny'!AP49/4</f>
        <v>0.52103815911354368</v>
      </c>
      <c r="AQ49" s="243">
        <f>'1.Poradie vramci sportov'!AQ49/4+'2.Body vramci sportov'!AQ49/4+'3.Body vramci krajiny'!AQ49/4+'4.Poradie vramci krajiny'!AQ49/4</f>
        <v>0.30080697544424118</v>
      </c>
      <c r="AR49" s="243">
        <f>'1.Poradie vramci sportov'!AR49/4+'2.Body vramci sportov'!AR49/4+'3.Body vramci krajiny'!AR49/4+'4.Poradie vramci krajiny'!AR49/4</f>
        <v>7.9772929240174997E-2</v>
      </c>
      <c r="AS49" s="243">
        <f>'1.Poradie vramci sportov'!AS49/4+'2.Body vramci sportov'!AS49/4+'3.Body vramci krajiny'!AS49/4+'4.Poradie vramci krajiny'!AS49/4</f>
        <v>0.25292848872802332</v>
      </c>
      <c r="AT49" s="243">
        <f>'1.Poradie vramci sportov'!AT49/4+'2.Body vramci sportov'!AT49/4+'3.Body vramci krajiny'!AT49/4+'4.Poradie vramci krajiny'!AT49/4</f>
        <v>0.16714950841344817</v>
      </c>
      <c r="AU49" s="243">
        <f>'1.Poradie vramci sportov'!AU49/4+'2.Body vramci sportov'!AU49/4+'3.Body vramci krajiny'!AU49/4+'4.Poradie vramci krajiny'!AU49/4</f>
        <v>6.9113913162395721E-2</v>
      </c>
      <c r="AV49" s="243">
        <f>'1.Poradie vramci sportov'!AV49/4+'2.Body vramci sportov'!AV49/4+'3.Body vramci krajiny'!AV49/4+'4.Poradie vramci krajiny'!AV49/4</f>
        <v>0</v>
      </c>
      <c r="AW49" s="243">
        <f>'1.Poradie vramci sportov'!AW49/4+'2.Body vramci sportov'!AW49/4+'3.Body vramci krajiny'!AW49/4+'4.Poradie vramci krajiny'!AW49/4</f>
        <v>0</v>
      </c>
      <c r="AX49" s="243">
        <f>'1.Poradie vramci sportov'!AX49/4+'2.Body vramci sportov'!AX49/4+'3.Body vramci krajiny'!AX49/4+'4.Poradie vramci krajiny'!AX49/4</f>
        <v>0.22830086757196003</v>
      </c>
      <c r="AY49" s="243">
        <f>'1.Poradie vramci sportov'!AY49/4+'2.Body vramci sportov'!AY49/4+'3.Body vramci krajiny'!AY49/4+'4.Poradie vramci krajiny'!AY49/4</f>
        <v>0.34398474500659676</v>
      </c>
      <c r="AZ49" s="243">
        <f>'1.Poradie vramci sportov'!AZ49/4+'2.Body vramci sportov'!AZ49/4+'3.Body vramci krajiny'!AZ49/4+'4.Poradie vramci krajiny'!AZ49/4</f>
        <v>0.49826788565834562</v>
      </c>
      <c r="BA49" s="243">
        <f>'1.Poradie vramci sportov'!BA49/4+'2.Body vramci sportov'!BA49/4+'3.Body vramci krajiny'!BA49/4+'4.Poradie vramci krajiny'!BA49/4</f>
        <v>0.21444249734724363</v>
      </c>
      <c r="BB49" s="243">
        <f>'1.Poradie vramci sportov'!BB49/4+'2.Body vramci sportov'!BB49/4+'3.Body vramci krajiny'!BB49/4+'4.Poradie vramci krajiny'!BB49/4</f>
        <v>0.24208136499483932</v>
      </c>
      <c r="BC49" s="243">
        <f>'1.Poradie vramci sportov'!BC49/4+'2.Body vramci sportov'!BC49/4+'3.Body vramci krajiny'!BC49/4+'4.Poradie vramci krajiny'!BC49/4</f>
        <v>0</v>
      </c>
      <c r="BD49" s="243">
        <f>'1.Poradie vramci sportov'!BD49/4+'2.Body vramci sportov'!BD49/4+'3.Body vramci krajiny'!BD49/4+'4.Poradie vramci krajiny'!BD49/4</f>
        <v>0</v>
      </c>
      <c r="BE49" s="243">
        <f>'1.Poradie vramci sportov'!BE49/4+'2.Body vramci sportov'!BE49/4+'3.Body vramci krajiny'!BE49/4+'4.Poradie vramci krajiny'!BE49/4</f>
        <v>0.29884654137437311</v>
      </c>
      <c r="BF49" s="243">
        <f>'1.Poradie vramci sportov'!BF49/4+'2.Body vramci sportov'!BF49/4+'3.Body vramci krajiny'!BF49/4+'4.Poradie vramci krajiny'!BF49/4</f>
        <v>0.20071282462834572</v>
      </c>
      <c r="BG49" s="243">
        <f>'1.Poradie vramci sportov'!BG49/4+'2.Body vramci sportov'!BG49/4+'3.Body vramci krajiny'!BG49/4+'4.Poradie vramci krajiny'!BG49/4</f>
        <v>4.8586228537445937E-2</v>
      </c>
      <c r="BH49" s="243">
        <f>'1.Poradie vramci sportov'!BH49/4+'2.Body vramci sportov'!BH49/4+'3.Body vramci krajiny'!BH49/4+'4.Poradie vramci krajiny'!BH49/4</f>
        <v>0.22581579175323099</v>
      </c>
      <c r="BI49" s="243">
        <f>'1.Poradie vramci sportov'!BI49/4+'2.Body vramci sportov'!BI49/4+'3.Body vramci krajiny'!BI49/4+'4.Poradie vramci krajiny'!BI49/4</f>
        <v>0.18045516990183591</v>
      </c>
      <c r="BJ49" s="243">
        <f>'1.Poradie vramci sportov'!BJ49/4+'2.Body vramci sportov'!BJ49/4+'3.Body vramci krajiny'!BJ49/4+'4.Poradie vramci krajiny'!BJ49/4</f>
        <v>0.2647528701301472</v>
      </c>
      <c r="BK49" s="243">
        <f>'1.Poradie vramci sportov'!BK49/4+'2.Body vramci sportov'!BK49/4+'3.Body vramci krajiny'!BK49/4+'4.Poradie vramci krajiny'!BK49/4</f>
        <v>0.22727571635274232</v>
      </c>
      <c r="BL49" s="243">
        <f>'1.Poradie vramci sportov'!BL49/4+'2.Body vramci sportov'!BL49/4+'3.Body vramci krajiny'!BL49/4+'4.Poradie vramci krajiny'!BL49/4</f>
        <v>0.20662048361680369</v>
      </c>
      <c r="BM49" s="243">
        <f>'1.Poradie vramci sportov'!BM49/4+'2.Body vramci sportov'!BM49/4+'3.Body vramci krajiny'!BM49/4+'4.Poradie vramci krajiny'!BM49/4</f>
        <v>0.18554236560923143</v>
      </c>
      <c r="BN49" s="243">
        <f>'1.Poradie vramci sportov'!BN49/4+'2.Body vramci sportov'!BN49/4+'3.Body vramci krajiny'!BN49/4+'4.Poradie vramci krajiny'!BN49/4</f>
        <v>0.43316317982865493</v>
      </c>
      <c r="BO49" s="243">
        <f>'1.Poradie vramci sportov'!BO49/4+'2.Body vramci sportov'!BO49/4+'3.Body vramci krajiny'!BO49/4+'4.Poradie vramci krajiny'!BO49/4</f>
        <v>0.24330990114410989</v>
      </c>
      <c r="BP49" s="243">
        <f>'1.Poradie vramci sportov'!BP49/4+'2.Body vramci sportov'!BP49/4+'3.Body vramci krajiny'!BP49/4+'4.Poradie vramci krajiny'!BP49/4</f>
        <v>0.14547252643692346</v>
      </c>
      <c r="BQ49" s="243">
        <f>'1.Poradie vramci sportov'!BQ49/4+'2.Body vramci sportov'!BQ49/4+'3.Body vramci krajiny'!BQ49/4+'4.Poradie vramci krajiny'!BQ49/4</f>
        <v>0.24393043164802217</v>
      </c>
      <c r="BR49" s="243">
        <f>'1.Poradie vramci sportov'!BR49/4+'2.Body vramci sportov'!BR49/4+'3.Body vramci krajiny'!BR49/4+'4.Poradie vramci krajiny'!BR49/4</f>
        <v>0.21639227845866821</v>
      </c>
      <c r="BS49" s="243">
        <f>'1.Poradie vramci sportov'!BS49/4+'2.Body vramci sportov'!BS49/4+'3.Body vramci krajiny'!BS49/4+'4.Poradie vramci krajiny'!BS49/4</f>
        <v>0</v>
      </c>
      <c r="BT49" s="243">
        <f>'1.Poradie vramci sportov'!BT49/4+'2.Body vramci sportov'!BT49/4+'3.Body vramci krajiny'!BT49/4+'4.Poradie vramci krajiny'!BT49/4</f>
        <v>0.21656010378322041</v>
      </c>
      <c r="BU49" s="243">
        <f>'1.Poradie vramci sportov'!BU49/4+'2.Body vramci sportov'!BU49/4+'3.Body vramci krajiny'!BU49/4+'4.Poradie vramci krajiny'!BU49/4</f>
        <v>0.41120069539910054</v>
      </c>
      <c r="BV49" s="243">
        <f>'1.Poradie vramci sportov'!BV49/4+'2.Body vramci sportov'!BV49/4+'3.Body vramci krajiny'!BV49/4+'4.Poradie vramci krajiny'!BV49/4</f>
        <v>0.12813060437360993</v>
      </c>
      <c r="BW49" s="243">
        <f>'1.Poradie vramci sportov'!BW49/4+'2.Body vramci sportov'!BW49/4+'3.Body vramci krajiny'!BW49/4+'4.Poradie vramci krajiny'!BW49/4</f>
        <v>0</v>
      </c>
      <c r="BX49" s="243">
        <f>'1.Poradie vramci sportov'!BX49/4+'2.Body vramci sportov'!BX49/4+'3.Body vramci krajiny'!BX49/4+'4.Poradie vramci krajiny'!BX49/4</f>
        <v>8.2115536421391813E-2</v>
      </c>
      <c r="BY49" s="243">
        <f>'1.Poradie vramci sportov'!BY49/4+'2.Body vramci sportov'!BY49/4+'3.Body vramci krajiny'!BY49/4+'4.Poradie vramci krajiny'!BY49/4</f>
        <v>0.19868633165494648</v>
      </c>
      <c r="BZ49" s="243">
        <f>'1.Poradie vramci sportov'!BZ49/4+'2.Body vramci sportov'!BZ49/4+'3.Body vramci krajiny'!BZ49/4+'4.Poradie vramci krajiny'!BZ49/4</f>
        <v>0.15270161039973579</v>
      </c>
      <c r="CA49" s="243">
        <f>'1.Poradie vramci sportov'!CA49/4+'2.Body vramci sportov'!CA49/4+'3.Body vramci krajiny'!CA49/4+'4.Poradie vramci krajiny'!CA49/4</f>
        <v>0</v>
      </c>
      <c r="CB49" s="243">
        <f>'1.Poradie vramci sportov'!CB49/4+'2.Body vramci sportov'!CB49/4+'3.Body vramci krajiny'!CB49/4+'4.Poradie vramci krajiny'!CB49/4</f>
        <v>8.9804470482626839E-2</v>
      </c>
      <c r="CC49" s="243">
        <f>'1.Poradie vramci sportov'!CC49/4+'2.Body vramci sportov'!CC49/4+'3.Body vramci krajiny'!CC49/4+'4.Poradie vramci krajiny'!CC49/4</f>
        <v>7.1589316875681958E-2</v>
      </c>
      <c r="CD49" s="243">
        <f>'1.Poradie vramci sportov'!CD49/4+'2.Body vramci sportov'!CD49/4+'3.Body vramci krajiny'!CD49/4+'4.Poradie vramci krajiny'!CD49/4</f>
        <v>0.25170121787595467</v>
      </c>
      <c r="CE49" s="243">
        <f>'1.Poradie vramci sportov'!CE49/4+'2.Body vramci sportov'!CE49/4+'3.Body vramci krajiny'!CE49/4+'4.Poradie vramci krajiny'!CE49/4</f>
        <v>0.2488594430053909</v>
      </c>
      <c r="CF49" s="243">
        <f>'1.Poradie vramci sportov'!CF49/4+'2.Body vramci sportov'!CF49/4+'3.Body vramci krajiny'!CF49/4+'4.Poradie vramci krajiny'!CF49/4</f>
        <v>0</v>
      </c>
      <c r="CG49" s="243">
        <f>'1.Poradie vramci sportov'!CG49/4+'2.Body vramci sportov'!CG49/4+'3.Body vramci krajiny'!CG49/4+'4.Poradie vramci krajiny'!CG49/4</f>
        <v>0.22199981128401625</v>
      </c>
      <c r="CH49" s="243">
        <f>'1.Poradie vramci sportov'!CH49/4+'2.Body vramci sportov'!CH49/4+'3.Body vramci krajiny'!CH49/4+'4.Poradie vramci krajiny'!CH49/4</f>
        <v>0.30385434067103428</v>
      </c>
      <c r="CI49" s="243">
        <f>'1.Poradie vramci sportov'!CI49/4+'2.Body vramci sportov'!CI49/4+'3.Body vramci krajiny'!CI49/4+'4.Poradie vramci krajiny'!CI49/4</f>
        <v>4.2046860751419259E-2</v>
      </c>
      <c r="CJ49" s="243">
        <f>'1.Poradie vramci sportov'!CJ49/4+'2.Body vramci sportov'!CJ49/4+'3.Body vramci krajiny'!CJ49/4+'4.Poradie vramci krajiny'!CJ49/4</f>
        <v>0.12833748906625966</v>
      </c>
      <c r="CK49" s="243">
        <f>'1.Poradie vramci sportov'!CK49/4+'2.Body vramci sportov'!CK49/4+'3.Body vramci krajiny'!CK49/4+'4.Poradie vramci krajiny'!CK49/4</f>
        <v>0</v>
      </c>
      <c r="CL49" s="243">
        <f>'1.Poradie vramci sportov'!CL49/4+'2.Body vramci sportov'!CL49/4+'3.Body vramci krajiny'!CL49/4+'4.Poradie vramci krajiny'!CL49/4</f>
        <v>0.26276750928713705</v>
      </c>
      <c r="CM49" s="243">
        <f>'1.Poradie vramci sportov'!CM49/4+'2.Body vramci sportov'!CM49/4+'3.Body vramci krajiny'!CM49/4+'4.Poradie vramci krajiny'!CM49/4</f>
        <v>0.20185845164412758</v>
      </c>
      <c r="CN49" s="243">
        <f>'1.Poradie vramci sportov'!CN49/4+'2.Body vramci sportov'!CN49/4+'3.Body vramci krajiny'!CN49/4+'4.Poradie vramci krajiny'!CN49/4</f>
        <v>0.48314279354633743</v>
      </c>
      <c r="CO49" s="243">
        <f>'1.Poradie vramci sportov'!CO49/4+'2.Body vramci sportov'!CO49/4+'3.Body vramci krajiny'!CO49/4+'4.Poradie vramci krajiny'!CO49/4</f>
        <v>0.79809726074895981</v>
      </c>
      <c r="CP49" s="243">
        <f>'1.Poradie vramci sportov'!CP49/4+'2.Body vramci sportov'!CP49/4+'3.Body vramci krajiny'!CP49/4+'4.Poradie vramci krajiny'!CP49/4</f>
        <v>0.28977858997219808</v>
      </c>
      <c r="CQ49" s="243">
        <f>'1.Poradie vramci sportov'!CQ49/4+'2.Body vramci sportov'!CQ49/4+'3.Body vramci krajiny'!CQ49/4+'4.Poradie vramci krajiny'!CQ49/4</f>
        <v>0</v>
      </c>
      <c r="CR49" s="243">
        <f>'1.Poradie vramci sportov'!CR49/4+'2.Body vramci sportov'!CR49/4+'3.Body vramci krajiny'!CR49/4+'4.Poradie vramci krajiny'!CR49/4</f>
        <v>0.27717971632942939</v>
      </c>
      <c r="CS49" s="243">
        <f>'1.Poradie vramci sportov'!CS49/4+'2.Body vramci sportov'!CS49/4+'3.Body vramci krajiny'!CS49/4+'4.Poradie vramci krajiny'!CS49/4</f>
        <v>9.0164539366971011E-2</v>
      </c>
      <c r="CT49" s="243">
        <f>'1.Poradie vramci sportov'!CT49/4+'2.Body vramci sportov'!CT49/4+'3.Body vramci krajiny'!CT49/4+'4.Poradie vramci krajiny'!CT49/4</f>
        <v>0.28046560107531449</v>
      </c>
      <c r="CU49" s="243">
        <f>'1.Poradie vramci sportov'!CU49/4+'2.Body vramci sportov'!CU49/4+'3.Body vramci krajiny'!CU49/4+'4.Poradie vramci krajiny'!CU49/4</f>
        <v>0</v>
      </c>
      <c r="CV49" s="243">
        <f>'1.Poradie vramci sportov'!CV49/4+'2.Body vramci sportov'!CV49/4+'3.Body vramci krajiny'!CV49/4+'4.Poradie vramci krajiny'!CV49/4</f>
        <v>0</v>
      </c>
      <c r="CW49" s="243">
        <f>'1.Poradie vramci sportov'!CW49/4+'2.Body vramci sportov'!CW49/4+'3.Body vramci krajiny'!CW49/4+'4.Poradie vramci krajiny'!CW49/4</f>
        <v>5.4342175438930586E-2</v>
      </c>
      <c r="CX49" s="243">
        <f>'1.Poradie vramci sportov'!CX49/4+'2.Body vramci sportov'!CX49/4+'3.Body vramci krajiny'!CX49/4+'4.Poradie vramci krajiny'!CX49/4</f>
        <v>0.4564658465493136</v>
      </c>
      <c r="CY49" s="243">
        <f>'1.Poradie vramci sportov'!CY49/4+'2.Body vramci sportov'!CY49/4+'3.Body vramci krajiny'!CY49/4+'4.Poradie vramci krajiny'!CY49/4</f>
        <v>0.21430598677835722</v>
      </c>
      <c r="CZ49" s="243">
        <f>'1.Poradie vramci sportov'!CZ49/4+'2.Body vramci sportov'!CZ49/4+'3.Body vramci krajiny'!CZ49/4+'4.Poradie vramci krajiny'!CZ49/4</f>
        <v>0.20825970626307341</v>
      </c>
      <c r="DA49" s="243">
        <f>'1.Poradie vramci sportov'!DA49/4+'2.Body vramci sportov'!DA49/4+'3.Body vramci krajiny'!DA49/4+'4.Poradie vramci krajiny'!DA49/4</f>
        <v>0.34905775145661339</v>
      </c>
      <c r="DB49" s="243">
        <f>'1.Poradie vramci sportov'!DB49/4+'2.Body vramci sportov'!DB49/4+'3.Body vramci krajiny'!DB49/4+'4.Poradie vramci krajiny'!DB49/4</f>
        <v>0.33892367202073953</v>
      </c>
      <c r="DC49" s="243">
        <f>'1.Poradie vramci sportov'!DC49/4+'2.Body vramci sportov'!DC49/4+'3.Body vramci krajiny'!DC49/4+'4.Poradie vramci krajiny'!DC49/4</f>
        <v>0.49986363942826323</v>
      </c>
      <c r="DD49" s="243">
        <f>'1.Poradie vramci sportov'!DD49/4+'2.Body vramci sportov'!DD49/4+'3.Body vramci krajiny'!DD49/4+'4.Poradie vramci krajiny'!DD49/4</f>
        <v>0.17252847407563887</v>
      </c>
      <c r="DE49" s="243">
        <f>'1.Poradie vramci sportov'!DE49/4+'2.Body vramci sportov'!DE49/4+'3.Body vramci krajiny'!DE49/4+'4.Poradie vramci krajiny'!DE49/4</f>
        <v>0.21724647008354012</v>
      </c>
      <c r="DF49" s="243">
        <f>'1.Poradie vramci sportov'!DF49/4+'2.Body vramci sportov'!DF49/4+'3.Body vramci krajiny'!DF49/4+'4.Poradie vramci krajiny'!DF49/4</f>
        <v>0.12573953746303893</v>
      </c>
      <c r="DG49" s="243">
        <f>'1.Poradie vramci sportov'!DG49/4+'2.Body vramci sportov'!DG49/4+'3.Body vramci krajiny'!DG49/4+'4.Poradie vramci krajiny'!DG49/4</f>
        <v>5.0500718441117601E-2</v>
      </c>
      <c r="DH49" s="243">
        <f>'1.Poradie vramci sportov'!DH49/4+'2.Body vramci sportov'!DH49/4+'3.Body vramci krajiny'!DH49/4+'4.Poradie vramci krajiny'!DH49/4</f>
        <v>0.18003317792909918</v>
      </c>
      <c r="DI49" s="243">
        <f>'1.Poradie vramci sportov'!DI49/4+'2.Body vramci sportov'!DI49/4+'3.Body vramci krajiny'!DI49/4+'4.Poradie vramci krajiny'!DI49/4</f>
        <v>0.24402565635765705</v>
      </c>
      <c r="DJ49" s="417"/>
      <c r="DK49" s="418">
        <f t="shared" si="0"/>
        <v>24.941517008471358</v>
      </c>
    </row>
    <row r="50" spans="1:115" ht="14.25" customHeight="1" x14ac:dyDescent="0.25">
      <c r="A50" s="239" t="s">
        <v>52</v>
      </c>
      <c r="B50" s="243">
        <f>'1.Poradie vramci sportov'!B50/4+'2.Body vramci sportov'!B50/4+'3.Body vramci krajiny'!B50/4+'4.Poradie vramci krajiny'!B50/4</f>
        <v>0.206988062022081</v>
      </c>
      <c r="C50" s="243">
        <f>'1.Poradie vramci sportov'!C50/4+'2.Body vramci sportov'!C50/4+'3.Body vramci krajiny'!C50/4+'4.Poradie vramci krajiny'!C50/4</f>
        <v>0.19912480449175854</v>
      </c>
      <c r="D50" s="243">
        <f>'1.Poradie vramci sportov'!D50/4+'2.Body vramci sportov'!D50/4+'3.Body vramci krajiny'!D50/4+'4.Poradie vramci krajiny'!D50/4</f>
        <v>0.25840773151103263</v>
      </c>
      <c r="E50" s="243">
        <f>'1.Poradie vramci sportov'!E50/4+'2.Body vramci sportov'!E50/4+'3.Body vramci krajiny'!E50/4+'4.Poradie vramci krajiny'!E50/4</f>
        <v>0.1838256419323275</v>
      </c>
      <c r="F50" s="243">
        <f>'1.Poradie vramci sportov'!F50/4+'2.Body vramci sportov'!F50/4+'3.Body vramci krajiny'!F50/4+'4.Poradie vramci krajiny'!F50/4</f>
        <v>0</v>
      </c>
      <c r="G50" s="243">
        <f>'1.Poradie vramci sportov'!G50/4+'2.Body vramci sportov'!G50/4+'3.Body vramci krajiny'!G50/4+'4.Poradie vramci krajiny'!G50/4</f>
        <v>0.26675722093676218</v>
      </c>
      <c r="H50" s="243">
        <f>'1.Poradie vramci sportov'!H50/4+'2.Body vramci sportov'!H50/4+'3.Body vramci krajiny'!H50/4+'4.Poradie vramci krajiny'!H50/4</f>
        <v>0</v>
      </c>
      <c r="I50" s="243">
        <f>'1.Poradie vramci sportov'!I50/4+'2.Body vramci sportov'!I50/4+'3.Body vramci krajiny'!I50/4+'4.Poradie vramci krajiny'!I50/4</f>
        <v>0.24965272227275839</v>
      </c>
      <c r="J50" s="243">
        <f>'1.Poradie vramci sportov'!J50/4+'2.Body vramci sportov'!J50/4+'3.Body vramci krajiny'!J50/4+'4.Poradie vramci krajiny'!J50/4</f>
        <v>0.23313931783998168</v>
      </c>
      <c r="K50" s="243">
        <f>'1.Poradie vramci sportov'!K50/4+'2.Body vramci sportov'!K50/4+'3.Body vramci krajiny'!K50/4+'4.Poradie vramci krajiny'!K50/4</f>
        <v>0.67461590157413842</v>
      </c>
      <c r="L50" s="243">
        <f>'1.Poradie vramci sportov'!L50/4+'2.Body vramci sportov'!L50/4+'3.Body vramci krajiny'!L50/4+'4.Poradie vramci krajiny'!L50/4</f>
        <v>0.18602661950875207</v>
      </c>
      <c r="M50" s="243">
        <f>'1.Poradie vramci sportov'!M50/4+'2.Body vramci sportov'!M50/4+'3.Body vramci krajiny'!M50/4+'4.Poradie vramci krajiny'!M50/4</f>
        <v>0.267162902487038</v>
      </c>
      <c r="N50" s="243">
        <f>'1.Poradie vramci sportov'!N50/4+'2.Body vramci sportov'!N50/4+'3.Body vramci krajiny'!N50/4+'4.Poradie vramci krajiny'!N50/4</f>
        <v>0.43004936401524257</v>
      </c>
      <c r="O50" s="243">
        <f>'1.Poradie vramci sportov'!O50/4+'2.Body vramci sportov'!O50/4+'3.Body vramci krajiny'!O50/4+'4.Poradie vramci krajiny'!O50/4</f>
        <v>0.1802222959415177</v>
      </c>
      <c r="P50" s="243">
        <f>'1.Poradie vramci sportov'!P50/4+'2.Body vramci sportov'!P50/4+'3.Body vramci krajiny'!P50/4+'4.Poradie vramci krajiny'!P50/4</f>
        <v>0.28466032463713087</v>
      </c>
      <c r="Q50" s="243">
        <f>'1.Poradie vramci sportov'!Q50/4+'2.Body vramci sportov'!Q50/4+'3.Body vramci krajiny'!Q50/4+'4.Poradie vramci krajiny'!Q50/4</f>
        <v>0.19263132706844227</v>
      </c>
      <c r="R50" s="243">
        <f>'1.Poradie vramci sportov'!R50/4+'2.Body vramci sportov'!R50/4+'3.Body vramci krajiny'!R50/4+'4.Poradie vramci krajiny'!R50/4</f>
        <v>0.19437338710076107</v>
      </c>
      <c r="S50" s="243">
        <f>'1.Poradie vramci sportov'!S50/4+'2.Body vramci sportov'!S50/4+'3.Body vramci krajiny'!S50/4+'4.Poradie vramci krajiny'!S50/4</f>
        <v>0.15318254435640652</v>
      </c>
      <c r="T50" s="243">
        <f>'1.Poradie vramci sportov'!T50/4+'2.Body vramci sportov'!T50/4+'3.Body vramci krajiny'!T50/4+'4.Poradie vramci krajiny'!T50/4</f>
        <v>0.48297811800783491</v>
      </c>
      <c r="U50" s="243">
        <f>'1.Poradie vramci sportov'!U50/4+'2.Body vramci sportov'!U50/4+'3.Body vramci krajiny'!U50/4+'4.Poradie vramci krajiny'!U50/4</f>
        <v>0.18005017313164903</v>
      </c>
      <c r="V50" s="243">
        <f>'1.Poradie vramci sportov'!V50/4+'2.Body vramci sportov'!V50/4+'3.Body vramci krajiny'!V50/4+'4.Poradie vramci krajiny'!V50/4</f>
        <v>0.28278077070428526</v>
      </c>
      <c r="W50" s="243">
        <f>'1.Poradie vramci sportov'!W50/4+'2.Body vramci sportov'!W50/4+'3.Body vramci krajiny'!W50/4+'4.Poradie vramci krajiny'!W50/4</f>
        <v>0.24621864931394766</v>
      </c>
      <c r="X50" s="243">
        <f>'1.Poradie vramci sportov'!X50/4+'2.Body vramci sportov'!X50/4+'3.Body vramci krajiny'!X50/4+'4.Poradie vramci krajiny'!X50/4</f>
        <v>0.33141662721050458</v>
      </c>
      <c r="Y50" s="243">
        <f>'1.Poradie vramci sportov'!Y50/4+'2.Body vramci sportov'!Y50/4+'3.Body vramci krajiny'!Y50/4+'4.Poradie vramci krajiny'!Y50/4</f>
        <v>0.22880210467171078</v>
      </c>
      <c r="Z50" s="243">
        <f>'1.Poradie vramci sportov'!Z50/4+'2.Body vramci sportov'!Z50/4+'3.Body vramci krajiny'!Z50/4+'4.Poradie vramci krajiny'!Z50/4</f>
        <v>0.10259724419048938</v>
      </c>
      <c r="AA50" s="243">
        <f>'1.Poradie vramci sportov'!AA50/4+'2.Body vramci sportov'!AA50/4+'3.Body vramci krajiny'!AA50/4+'4.Poradie vramci krajiny'!AA50/4</f>
        <v>0.35408488182217956</v>
      </c>
      <c r="AB50" s="243">
        <f>'1.Poradie vramci sportov'!AB50/4+'2.Body vramci sportov'!AB50/4+'3.Body vramci krajiny'!AB50/4+'4.Poradie vramci krajiny'!AB50/4</f>
        <v>0.62070536912320962</v>
      </c>
      <c r="AC50" s="243">
        <f>'1.Poradie vramci sportov'!AC50/4+'2.Body vramci sportov'!AC50/4+'3.Body vramci krajiny'!AC50/4+'4.Poradie vramci krajiny'!AC50/4</f>
        <v>0.24069418116928976</v>
      </c>
      <c r="AD50" s="243">
        <f>'1.Poradie vramci sportov'!AD50/4+'2.Body vramci sportov'!AD50/4+'3.Body vramci krajiny'!AD50/4+'4.Poradie vramci krajiny'!AD50/4</f>
        <v>8.9549338060414707E-2</v>
      </c>
      <c r="AE50" s="243">
        <f>'1.Poradie vramci sportov'!AE50/4+'2.Body vramci sportov'!AE50/4+'3.Body vramci krajiny'!AE50/4+'4.Poradie vramci krajiny'!AE50/4</f>
        <v>0.22185688441248883</v>
      </c>
      <c r="AF50" s="243">
        <f>'1.Poradie vramci sportov'!AF50/4+'2.Body vramci sportov'!AF50/4+'3.Body vramci krajiny'!AF50/4+'4.Poradie vramci krajiny'!AF50/4</f>
        <v>0</v>
      </c>
      <c r="AG50" s="243">
        <f>'1.Poradie vramci sportov'!AG50/4+'2.Body vramci sportov'!AG50/4+'3.Body vramci krajiny'!AG50/4+'4.Poradie vramci krajiny'!AG50/4</f>
        <v>0.10591685171437024</v>
      </c>
      <c r="AH50" s="243">
        <f>'1.Poradie vramci sportov'!AH50/4+'2.Body vramci sportov'!AH50/4+'3.Body vramci krajiny'!AH50/4+'4.Poradie vramci krajiny'!AH50/4</f>
        <v>0</v>
      </c>
      <c r="AI50" s="243">
        <f>'1.Poradie vramci sportov'!AI50/4+'2.Body vramci sportov'!AI50/4+'3.Body vramci krajiny'!AI50/4+'4.Poradie vramci krajiny'!AI50/4</f>
        <v>0.2795753105783968</v>
      </c>
      <c r="AJ50" s="243">
        <f>'1.Poradie vramci sportov'!AJ50/4+'2.Body vramci sportov'!AJ50/4+'3.Body vramci krajiny'!AJ50/4+'4.Poradie vramci krajiny'!AJ50/4</f>
        <v>0.48409468160385799</v>
      </c>
      <c r="AK50" s="243">
        <f>'1.Poradie vramci sportov'!AK50/4+'2.Body vramci sportov'!AK50/4+'3.Body vramci krajiny'!AK50/4+'4.Poradie vramci krajiny'!AK50/4</f>
        <v>0.188467251292018</v>
      </c>
      <c r="AL50" s="243">
        <f>'1.Poradie vramci sportov'!AL50/4+'2.Body vramci sportov'!AL50/4+'3.Body vramci krajiny'!AL50/4+'4.Poradie vramci krajiny'!AL50/4</f>
        <v>0.10908657489378734</v>
      </c>
      <c r="AM50" s="243">
        <f>'1.Poradie vramci sportov'!AM50/4+'2.Body vramci sportov'!AM50/4+'3.Body vramci krajiny'!AM50/4+'4.Poradie vramci krajiny'!AM50/4</f>
        <v>0</v>
      </c>
      <c r="AN50" s="243">
        <f>'1.Poradie vramci sportov'!AN50/4+'2.Body vramci sportov'!AN50/4+'3.Body vramci krajiny'!AN50/4+'4.Poradie vramci krajiny'!AN50/4</f>
        <v>0.76444351833934054</v>
      </c>
      <c r="AO50" s="243">
        <f>'1.Poradie vramci sportov'!AO50/4+'2.Body vramci sportov'!AO50/4+'3.Body vramci krajiny'!AO50/4+'4.Poradie vramci krajiny'!AO50/4</f>
        <v>0.25805119818252159</v>
      </c>
      <c r="AP50" s="243">
        <f>'1.Poradie vramci sportov'!AP50/4+'2.Body vramci sportov'!AP50/4+'3.Body vramci krajiny'!AP50/4+'4.Poradie vramci krajiny'!AP50/4</f>
        <v>0.35136045331771665</v>
      </c>
      <c r="AQ50" s="243">
        <f>'1.Poradie vramci sportov'!AQ50/4+'2.Body vramci sportov'!AQ50/4+'3.Body vramci krajiny'!AQ50/4+'4.Poradie vramci krajiny'!AQ50/4</f>
        <v>8.992809310381597E-2</v>
      </c>
      <c r="AR50" s="243">
        <f>'1.Poradie vramci sportov'!AR50/4+'2.Body vramci sportov'!AR50/4+'3.Body vramci krajiny'!AR50/4+'4.Poradie vramci krajiny'!AR50/4</f>
        <v>9.0135342243146385E-2</v>
      </c>
      <c r="AS50" s="243">
        <f>'1.Poradie vramci sportov'!AS50/4+'2.Body vramci sportov'!AS50/4+'3.Body vramci krajiny'!AS50/4+'4.Poradie vramci krajiny'!AS50/4</f>
        <v>0.29080771054345483</v>
      </c>
      <c r="AT50" s="243">
        <f>'1.Poradie vramci sportov'!AT50/4+'2.Body vramci sportov'!AT50/4+'3.Body vramci krajiny'!AT50/4+'4.Poradie vramci krajiny'!AT50/4</f>
        <v>0.19040994595477329</v>
      </c>
      <c r="AU50" s="243">
        <f>'1.Poradie vramci sportov'!AU50/4+'2.Body vramci sportov'!AU50/4+'3.Body vramci krajiny'!AU50/4+'4.Poradie vramci krajiny'!AU50/4</f>
        <v>0.27024561990865253</v>
      </c>
      <c r="AV50" s="243">
        <f>'1.Poradie vramci sportov'!AV50/4+'2.Body vramci sportov'!AV50/4+'3.Body vramci krajiny'!AV50/4+'4.Poradie vramci krajiny'!AV50/4</f>
        <v>0</v>
      </c>
      <c r="AW50" s="243">
        <f>'1.Poradie vramci sportov'!AW50/4+'2.Body vramci sportov'!AW50/4+'3.Body vramci krajiny'!AW50/4+'4.Poradie vramci krajiny'!AW50/4</f>
        <v>0.17624357683481595</v>
      </c>
      <c r="AX50" s="243">
        <f>'1.Poradie vramci sportov'!AX50/4+'2.Body vramci sportov'!AX50/4+'3.Body vramci krajiny'!AX50/4+'4.Poradie vramci krajiny'!AX50/4</f>
        <v>0.24151458895400874</v>
      </c>
      <c r="AY50" s="243">
        <f>'1.Poradie vramci sportov'!AY50/4+'2.Body vramci sportov'!AY50/4+'3.Body vramci krajiny'!AY50/4+'4.Poradie vramci krajiny'!AY50/4</f>
        <v>0.67125653472740843</v>
      </c>
      <c r="AZ50" s="243">
        <f>'1.Poradie vramci sportov'!AZ50/4+'2.Body vramci sportov'!AZ50/4+'3.Body vramci krajiny'!AZ50/4+'4.Poradie vramci krajiny'!AZ50/4</f>
        <v>0</v>
      </c>
      <c r="BA50" s="243">
        <f>'1.Poradie vramci sportov'!BA50/4+'2.Body vramci sportov'!BA50/4+'3.Body vramci krajiny'!BA50/4+'4.Poradie vramci krajiny'!BA50/4</f>
        <v>0.2204833076061756</v>
      </c>
      <c r="BB50" s="243">
        <f>'1.Poradie vramci sportov'!BB50/4+'2.Body vramci sportov'!BB50/4+'3.Body vramci krajiny'!BB50/4+'4.Poradie vramci krajiny'!BB50/4</f>
        <v>0.22526635488205554</v>
      </c>
      <c r="BC50" s="243">
        <f>'1.Poradie vramci sportov'!BC50/4+'2.Body vramci sportov'!BC50/4+'3.Body vramci krajiny'!BC50/4+'4.Poradie vramci krajiny'!BC50/4</f>
        <v>0</v>
      </c>
      <c r="BD50" s="243">
        <f>'1.Poradie vramci sportov'!BD50/4+'2.Body vramci sportov'!BD50/4+'3.Body vramci krajiny'!BD50/4+'4.Poradie vramci krajiny'!BD50/4</f>
        <v>0</v>
      </c>
      <c r="BE50" s="243">
        <f>'1.Poradie vramci sportov'!BE50/4+'2.Body vramci sportov'!BE50/4+'3.Body vramci krajiny'!BE50/4+'4.Poradie vramci krajiny'!BE50/4</f>
        <v>0.17105972376000447</v>
      </c>
      <c r="BF50" s="243">
        <f>'1.Poradie vramci sportov'!BF50/4+'2.Body vramci sportov'!BF50/4+'3.Body vramci krajiny'!BF50/4+'4.Poradie vramci krajiny'!BF50/4</f>
        <v>0.19723919724839842</v>
      </c>
      <c r="BG50" s="243">
        <f>'1.Poradie vramci sportov'!BG50/4+'2.Body vramci sportov'!BG50/4+'3.Body vramci krajiny'!BG50/4+'4.Poradie vramci krajiny'!BG50/4</f>
        <v>0</v>
      </c>
      <c r="BH50" s="243">
        <f>'1.Poradie vramci sportov'!BH50/4+'2.Body vramci sportov'!BH50/4+'3.Body vramci krajiny'!BH50/4+'4.Poradie vramci krajiny'!BH50/4</f>
        <v>0.2440485081143294</v>
      </c>
      <c r="BI50" s="243">
        <f>'1.Poradie vramci sportov'!BI50/4+'2.Body vramci sportov'!BI50/4+'3.Body vramci krajiny'!BI50/4+'4.Poradie vramci krajiny'!BI50/4</f>
        <v>0.17645861728677359</v>
      </c>
      <c r="BJ50" s="243">
        <f>'1.Poradie vramci sportov'!BJ50/4+'2.Body vramci sportov'!BJ50/4+'3.Body vramci krajiny'!BJ50/4+'4.Poradie vramci krajiny'!BJ50/4</f>
        <v>0.21910015618443524</v>
      </c>
      <c r="BK50" s="243">
        <f>'1.Poradie vramci sportov'!BK50/4+'2.Body vramci sportov'!BK50/4+'3.Body vramci krajiny'!BK50/4+'4.Poradie vramci krajiny'!BK50/4</f>
        <v>0</v>
      </c>
      <c r="BL50" s="243">
        <f>'1.Poradie vramci sportov'!BL50/4+'2.Body vramci sportov'!BL50/4+'3.Body vramci krajiny'!BL50/4+'4.Poradie vramci krajiny'!BL50/4</f>
        <v>0.10090220069709413</v>
      </c>
      <c r="BM50" s="243">
        <f>'1.Poradie vramci sportov'!BM50/4+'2.Body vramci sportov'!BM50/4+'3.Body vramci krajiny'!BM50/4+'4.Poradie vramci krajiny'!BM50/4</f>
        <v>4.0431231387616916E-2</v>
      </c>
      <c r="BN50" s="243">
        <f>'1.Poradie vramci sportov'!BN50/4+'2.Body vramci sportov'!BN50/4+'3.Body vramci krajiny'!BN50/4+'4.Poradie vramci krajiny'!BN50/4</f>
        <v>0.56419290797490085</v>
      </c>
      <c r="BO50" s="243">
        <f>'1.Poradie vramci sportov'!BO50/4+'2.Body vramci sportov'!BO50/4+'3.Body vramci krajiny'!BO50/4+'4.Poradie vramci krajiny'!BO50/4</f>
        <v>0.25922898759760526</v>
      </c>
      <c r="BP50" s="243">
        <f>'1.Poradie vramci sportov'!BP50/4+'2.Body vramci sportov'!BP50/4+'3.Body vramci krajiny'!BP50/4+'4.Poradie vramci krajiny'!BP50/4</f>
        <v>7.748964297064094E-2</v>
      </c>
      <c r="BQ50" s="243">
        <f>'1.Poradie vramci sportov'!BQ50/4+'2.Body vramci sportov'!BQ50/4+'3.Body vramci krajiny'!BQ50/4+'4.Poradie vramci krajiny'!BQ50/4</f>
        <v>0.52390280784181409</v>
      </c>
      <c r="BR50" s="243">
        <f>'1.Poradie vramci sportov'!BR50/4+'2.Body vramci sportov'!BR50/4+'3.Body vramci krajiny'!BR50/4+'4.Poradie vramci krajiny'!BR50/4</f>
        <v>0.2515773771446384</v>
      </c>
      <c r="BS50" s="243">
        <f>'1.Poradie vramci sportov'!BS50/4+'2.Body vramci sportov'!BS50/4+'3.Body vramci krajiny'!BS50/4+'4.Poradie vramci krajiny'!BS50/4</f>
        <v>0</v>
      </c>
      <c r="BT50" s="243">
        <f>'1.Poradie vramci sportov'!BT50/4+'2.Body vramci sportov'!BT50/4+'3.Body vramci krajiny'!BT50/4+'4.Poradie vramci krajiny'!BT50/4</f>
        <v>0.23979606391281377</v>
      </c>
      <c r="BU50" s="243">
        <f>'1.Poradie vramci sportov'!BU50/4+'2.Body vramci sportov'!BU50/4+'3.Body vramci krajiny'!BU50/4+'4.Poradie vramci krajiny'!BU50/4</f>
        <v>0.76634205375333153</v>
      </c>
      <c r="BV50" s="243">
        <f>'1.Poradie vramci sportov'!BV50/4+'2.Body vramci sportov'!BV50/4+'3.Body vramci krajiny'!BV50/4+'4.Poradie vramci krajiny'!BV50/4</f>
        <v>0.35263400712712306</v>
      </c>
      <c r="BW50" s="243">
        <f>'1.Poradie vramci sportov'!BW50/4+'2.Body vramci sportov'!BW50/4+'3.Body vramci krajiny'!BW50/4+'4.Poradie vramci krajiny'!BW50/4</f>
        <v>0</v>
      </c>
      <c r="BX50" s="243">
        <f>'1.Poradie vramci sportov'!BX50/4+'2.Body vramci sportov'!BX50/4+'3.Body vramci krajiny'!BX50/4+'4.Poradie vramci krajiny'!BX50/4</f>
        <v>0</v>
      </c>
      <c r="BY50" s="243">
        <f>'1.Poradie vramci sportov'!BY50/4+'2.Body vramci sportov'!BY50/4+'3.Body vramci krajiny'!BY50/4+'4.Poradie vramci krajiny'!BY50/4</f>
        <v>0.18520063537503884</v>
      </c>
      <c r="BZ50" s="243">
        <f>'1.Poradie vramci sportov'!BZ50/4+'2.Body vramci sportov'!BZ50/4+'3.Body vramci krajiny'!BZ50/4+'4.Poradie vramci krajiny'!BZ50/4</f>
        <v>0.1411217114481427</v>
      </c>
      <c r="CA50" s="243">
        <f>'1.Poradie vramci sportov'!CA50/4+'2.Body vramci sportov'!CA50/4+'3.Body vramci krajiny'!CA50/4+'4.Poradie vramci krajiny'!CA50/4</f>
        <v>0.23930929129809603</v>
      </c>
      <c r="CB50" s="243">
        <f>'1.Poradie vramci sportov'!CB50/4+'2.Body vramci sportov'!CB50/4+'3.Body vramci krajiny'!CB50/4+'4.Poradie vramci krajiny'!CB50/4</f>
        <v>0.38838502427996457</v>
      </c>
      <c r="CC50" s="243">
        <f>'1.Poradie vramci sportov'!CC50/4+'2.Body vramci sportov'!CC50/4+'3.Body vramci krajiny'!CC50/4+'4.Poradie vramci krajiny'!CC50/4</f>
        <v>0</v>
      </c>
      <c r="CD50" s="243">
        <f>'1.Poradie vramci sportov'!CD50/4+'2.Body vramci sportov'!CD50/4+'3.Body vramci krajiny'!CD50/4+'4.Poradie vramci krajiny'!CD50/4</f>
        <v>0.17225320575298408</v>
      </c>
      <c r="CE50" s="243">
        <f>'1.Poradie vramci sportov'!CE50/4+'2.Body vramci sportov'!CE50/4+'3.Body vramci krajiny'!CE50/4+'4.Poradie vramci krajiny'!CE50/4</f>
        <v>0.17665595568550307</v>
      </c>
      <c r="CF50" s="243">
        <f>'1.Poradie vramci sportov'!CF50/4+'2.Body vramci sportov'!CF50/4+'3.Body vramci krajiny'!CF50/4+'4.Poradie vramci krajiny'!CF50/4</f>
        <v>9.020893462517493E-2</v>
      </c>
      <c r="CG50" s="243">
        <f>'1.Poradie vramci sportov'!CG50/4+'2.Body vramci sportov'!CG50/4+'3.Body vramci krajiny'!CG50/4+'4.Poradie vramci krajiny'!CG50/4</f>
        <v>0.15894888036214641</v>
      </c>
      <c r="CH50" s="243">
        <f>'1.Poradie vramci sportov'!CH50/4+'2.Body vramci sportov'!CH50/4+'3.Body vramci krajiny'!CH50/4+'4.Poradie vramci krajiny'!CH50/4</f>
        <v>0.42121484892283834</v>
      </c>
      <c r="CI50" s="243">
        <f>'1.Poradie vramci sportov'!CI50/4+'2.Body vramci sportov'!CI50/4+'3.Body vramci krajiny'!CI50/4+'4.Poradie vramci krajiny'!CI50/4</f>
        <v>0</v>
      </c>
      <c r="CJ50" s="243">
        <f>'1.Poradie vramci sportov'!CJ50/4+'2.Body vramci sportov'!CJ50/4+'3.Body vramci krajiny'!CJ50/4+'4.Poradie vramci krajiny'!CJ50/4</f>
        <v>0</v>
      </c>
      <c r="CK50" s="243">
        <f>'1.Poradie vramci sportov'!CK50/4+'2.Body vramci sportov'!CK50/4+'3.Body vramci krajiny'!CK50/4+'4.Poradie vramci krajiny'!CK50/4</f>
        <v>0</v>
      </c>
      <c r="CL50" s="243">
        <f>'1.Poradie vramci sportov'!CL50/4+'2.Body vramci sportov'!CL50/4+'3.Body vramci krajiny'!CL50/4+'4.Poradie vramci krajiny'!CL50/4</f>
        <v>0.21592482321635398</v>
      </c>
      <c r="CM50" s="243">
        <f>'1.Poradie vramci sportov'!CM50/4+'2.Body vramci sportov'!CM50/4+'3.Body vramci krajiny'!CM50/4+'4.Poradie vramci krajiny'!CM50/4</f>
        <v>0.17484058626229421</v>
      </c>
      <c r="CN50" s="243">
        <f>'1.Poradie vramci sportov'!CN50/4+'2.Body vramci sportov'!CN50/4+'3.Body vramci krajiny'!CN50/4+'4.Poradie vramci krajiny'!CN50/4</f>
        <v>0.14516228096413364</v>
      </c>
      <c r="CO50" s="243">
        <f>'1.Poradie vramci sportov'!CO50/4+'2.Body vramci sportov'!CO50/4+'3.Body vramci krajiny'!CO50/4+'4.Poradie vramci krajiny'!CO50/4</f>
        <v>0.27662110341104651</v>
      </c>
      <c r="CP50" s="243">
        <f>'1.Poradie vramci sportov'!CP50/4+'2.Body vramci sportov'!CP50/4+'3.Body vramci krajiny'!CP50/4+'4.Poradie vramci krajiny'!CP50/4</f>
        <v>0.75012604816740347</v>
      </c>
      <c r="CQ50" s="243">
        <f>'1.Poradie vramci sportov'!CQ50/4+'2.Body vramci sportov'!CQ50/4+'3.Body vramci krajiny'!CQ50/4+'4.Poradie vramci krajiny'!CQ50/4</f>
        <v>0</v>
      </c>
      <c r="CR50" s="243">
        <f>'1.Poradie vramci sportov'!CR50/4+'2.Body vramci sportov'!CR50/4+'3.Body vramci krajiny'!CR50/4+'4.Poradie vramci krajiny'!CR50/4</f>
        <v>0.20122436581811795</v>
      </c>
      <c r="CS50" s="243">
        <f>'1.Poradie vramci sportov'!CS50/4+'2.Body vramci sportov'!CS50/4+'3.Body vramci krajiny'!CS50/4+'4.Poradie vramci krajiny'!CS50/4</f>
        <v>0.10334776548885465</v>
      </c>
      <c r="CT50" s="243">
        <f>'1.Poradie vramci sportov'!CT50/4+'2.Body vramci sportov'!CT50/4+'3.Body vramci krajiny'!CT50/4+'4.Poradie vramci krajiny'!CT50/4</f>
        <v>0.13386883283361004</v>
      </c>
      <c r="CU50" s="243">
        <f>'1.Poradie vramci sportov'!CU50/4+'2.Body vramci sportov'!CU50/4+'3.Body vramci krajiny'!CU50/4+'4.Poradie vramci krajiny'!CU50/4</f>
        <v>0.11806487107161237</v>
      </c>
      <c r="CV50" s="243">
        <f>'1.Poradie vramci sportov'!CV50/4+'2.Body vramci sportov'!CV50/4+'3.Body vramci krajiny'!CV50/4+'4.Poradie vramci krajiny'!CV50/4</f>
        <v>0</v>
      </c>
      <c r="CW50" s="243">
        <f>'1.Poradie vramci sportov'!CW50/4+'2.Body vramci sportov'!CW50/4+'3.Body vramci krajiny'!CW50/4+'4.Poradie vramci krajiny'!CW50/4</f>
        <v>0.18858858721759852</v>
      </c>
      <c r="CX50" s="243">
        <f>'1.Poradie vramci sportov'!CX50/4+'2.Body vramci sportov'!CX50/4+'3.Body vramci krajiny'!CX50/4+'4.Poradie vramci krajiny'!CX50/4</f>
        <v>0</v>
      </c>
      <c r="CY50" s="243">
        <f>'1.Poradie vramci sportov'!CY50/4+'2.Body vramci sportov'!CY50/4+'3.Body vramci krajiny'!CY50/4+'4.Poradie vramci krajiny'!CY50/4</f>
        <v>0.29818100801658887</v>
      </c>
      <c r="CZ50" s="243">
        <f>'1.Poradie vramci sportov'!CZ50/4+'2.Body vramci sportov'!CZ50/4+'3.Body vramci krajiny'!CZ50/4+'4.Poradie vramci krajiny'!CZ50/4</f>
        <v>0.23495307685865521</v>
      </c>
      <c r="DA50" s="243">
        <f>'1.Poradie vramci sportov'!DA50/4+'2.Body vramci sportov'!DA50/4+'3.Body vramci krajiny'!DA50/4+'4.Poradie vramci krajiny'!DA50/4</f>
        <v>0.25057941296327729</v>
      </c>
      <c r="DB50" s="243">
        <f>'1.Poradie vramci sportov'!DB50/4+'2.Body vramci sportov'!DB50/4+'3.Body vramci krajiny'!DB50/4+'4.Poradie vramci krajiny'!DB50/4</f>
        <v>0.19085550926351158</v>
      </c>
      <c r="DC50" s="243">
        <f>'1.Poradie vramci sportov'!DC50/4+'2.Body vramci sportov'!DC50/4+'3.Body vramci krajiny'!DC50/4+'4.Poradie vramci krajiny'!DC50/4</f>
        <v>0.17278046614475245</v>
      </c>
      <c r="DD50" s="243">
        <f>'1.Poradie vramci sportov'!DD50/4+'2.Body vramci sportov'!DD50/4+'3.Body vramci krajiny'!DD50/4+'4.Poradie vramci krajiny'!DD50/4</f>
        <v>0.20982112236950215</v>
      </c>
      <c r="DE50" s="243">
        <f>'1.Poradie vramci sportov'!DE50/4+'2.Body vramci sportov'!DE50/4+'3.Body vramci krajiny'!DE50/4+'4.Poradie vramci krajiny'!DE50/4</f>
        <v>0.1477346185372205</v>
      </c>
      <c r="DF50" s="243">
        <f>'1.Poradie vramci sportov'!DF50/4+'2.Body vramci sportov'!DF50/4+'3.Body vramci krajiny'!DF50/4+'4.Poradie vramci krajiny'!DF50/4</f>
        <v>0.18451031181099048</v>
      </c>
      <c r="DG50" s="243">
        <f>'1.Poradie vramci sportov'!DG50/4+'2.Body vramci sportov'!DG50/4+'3.Body vramci krajiny'!DG50/4+'4.Poradie vramci krajiny'!DG50/4</f>
        <v>0.1281150082987085</v>
      </c>
      <c r="DH50" s="243">
        <f>'1.Poradie vramci sportov'!DH50/4+'2.Body vramci sportov'!DH50/4+'3.Body vramci krajiny'!DH50/4+'4.Poradie vramci krajiny'!DH50/4</f>
        <v>0.17361370582970911</v>
      </c>
      <c r="DI50" s="243">
        <f>'1.Poradie vramci sportov'!DI50/4+'2.Body vramci sportov'!DI50/4+'3.Body vramci krajiny'!DI50/4+'4.Poradie vramci krajiny'!DI50/4</f>
        <v>8.2957479991689689E-2</v>
      </c>
      <c r="DJ50" s="417"/>
      <c r="DK50" s="418">
        <f t="shared" si="0"/>
        <v>23.089414379481482</v>
      </c>
    </row>
    <row r="51" spans="1:115" ht="14.25" customHeight="1" x14ac:dyDescent="0.25">
      <c r="A51" s="239" t="s">
        <v>53</v>
      </c>
      <c r="B51" s="243">
        <f>'1.Poradie vramci sportov'!B51/4+'2.Body vramci sportov'!B51/4+'3.Body vramci krajiny'!B51/4+'4.Poradie vramci krajiny'!B51/4</f>
        <v>0.27549797730462816</v>
      </c>
      <c r="C51" s="243">
        <f>'1.Poradie vramci sportov'!C51/4+'2.Body vramci sportov'!C51/4+'3.Body vramci krajiny'!C51/4+'4.Poradie vramci krajiny'!C51/4</f>
        <v>0.19245177489155077</v>
      </c>
      <c r="D51" s="243">
        <f>'1.Poradie vramci sportov'!D51/4+'2.Body vramci sportov'!D51/4+'3.Body vramci krajiny'!D51/4+'4.Poradie vramci krajiny'!D51/4</f>
        <v>0.43278791655894699</v>
      </c>
      <c r="E51" s="243">
        <f>'1.Poradie vramci sportov'!E51/4+'2.Body vramci sportov'!E51/4+'3.Body vramci krajiny'!E51/4+'4.Poradie vramci krajiny'!E51/4</f>
        <v>0.32526756849576582</v>
      </c>
      <c r="F51" s="243">
        <f>'1.Poradie vramci sportov'!F51/4+'2.Body vramci sportov'!F51/4+'3.Body vramci krajiny'!F51/4+'4.Poradie vramci krajiny'!F51/4</f>
        <v>0.2035820073343847</v>
      </c>
      <c r="G51" s="243">
        <f>'1.Poradie vramci sportov'!G51/4+'2.Body vramci sportov'!G51/4+'3.Body vramci krajiny'!G51/4+'4.Poradie vramci krajiny'!G51/4</f>
        <v>0.26826440775100496</v>
      </c>
      <c r="H51" s="243">
        <f>'1.Poradie vramci sportov'!H51/4+'2.Body vramci sportov'!H51/4+'3.Body vramci krajiny'!H51/4+'4.Poradie vramci krajiny'!H51/4</f>
        <v>0</v>
      </c>
      <c r="I51" s="243">
        <f>'1.Poradie vramci sportov'!I51/4+'2.Body vramci sportov'!I51/4+'3.Body vramci krajiny'!I51/4+'4.Poradie vramci krajiny'!I51/4</f>
        <v>0.23510098597158105</v>
      </c>
      <c r="J51" s="243">
        <f>'1.Poradie vramci sportov'!J51/4+'2.Body vramci sportov'!J51/4+'3.Body vramci krajiny'!J51/4+'4.Poradie vramci krajiny'!J51/4</f>
        <v>0.17634585749910334</v>
      </c>
      <c r="K51" s="243">
        <f>'1.Poradie vramci sportov'!K51/4+'2.Body vramci sportov'!K51/4+'3.Body vramci krajiny'!K51/4+'4.Poradie vramci krajiny'!K51/4</f>
        <v>0</v>
      </c>
      <c r="L51" s="243">
        <f>'1.Poradie vramci sportov'!L51/4+'2.Body vramci sportov'!L51/4+'3.Body vramci krajiny'!L51/4+'4.Poradie vramci krajiny'!L51/4</f>
        <v>0.2436357908259717</v>
      </c>
      <c r="M51" s="243">
        <f>'1.Poradie vramci sportov'!M51/4+'2.Body vramci sportov'!M51/4+'3.Body vramci krajiny'!M51/4+'4.Poradie vramci krajiny'!M51/4</f>
        <v>0.2896335644883774</v>
      </c>
      <c r="N51" s="243">
        <f>'1.Poradie vramci sportov'!N51/4+'2.Body vramci sportov'!N51/4+'3.Body vramci krajiny'!N51/4+'4.Poradie vramci krajiny'!N51/4</f>
        <v>0.36822620929001343</v>
      </c>
      <c r="O51" s="243">
        <f>'1.Poradie vramci sportov'!O51/4+'2.Body vramci sportov'!O51/4+'3.Body vramci krajiny'!O51/4+'4.Poradie vramci krajiny'!O51/4</f>
        <v>0.13464481972699505</v>
      </c>
      <c r="P51" s="243">
        <f>'1.Poradie vramci sportov'!P51/4+'2.Body vramci sportov'!P51/4+'3.Body vramci krajiny'!P51/4+'4.Poradie vramci krajiny'!P51/4</f>
        <v>0.259820650659078</v>
      </c>
      <c r="Q51" s="243">
        <f>'1.Poradie vramci sportov'!Q51/4+'2.Body vramci sportov'!Q51/4+'3.Body vramci krajiny'!Q51/4+'4.Poradie vramci krajiny'!Q51/4</f>
        <v>0.24536862451794875</v>
      </c>
      <c r="R51" s="243">
        <f>'1.Poradie vramci sportov'!R51/4+'2.Body vramci sportov'!R51/4+'3.Body vramci krajiny'!R51/4+'4.Poradie vramci krajiny'!R51/4</f>
        <v>0.27199573912974639</v>
      </c>
      <c r="S51" s="243">
        <f>'1.Poradie vramci sportov'!S51/4+'2.Body vramci sportov'!S51/4+'3.Body vramci krajiny'!S51/4+'4.Poradie vramci krajiny'!S51/4</f>
        <v>0.49566783476856652</v>
      </c>
      <c r="T51" s="243">
        <f>'1.Poradie vramci sportov'!T51/4+'2.Body vramci sportov'!T51/4+'3.Body vramci krajiny'!T51/4+'4.Poradie vramci krajiny'!T51/4</f>
        <v>9.261066587781816E-2</v>
      </c>
      <c r="U51" s="243">
        <f>'1.Poradie vramci sportov'!U51/4+'2.Body vramci sportov'!U51/4+'3.Body vramci krajiny'!U51/4+'4.Poradie vramci krajiny'!U51/4</f>
        <v>0.24216095609735983</v>
      </c>
      <c r="V51" s="243">
        <f>'1.Poradie vramci sportov'!V51/4+'2.Body vramci sportov'!V51/4+'3.Body vramci krajiny'!V51/4+'4.Poradie vramci krajiny'!V51/4</f>
        <v>0.27748526245289828</v>
      </c>
      <c r="W51" s="243">
        <f>'1.Poradie vramci sportov'!W51/4+'2.Body vramci sportov'!W51/4+'3.Body vramci krajiny'!W51/4+'4.Poradie vramci krajiny'!W51/4</f>
        <v>0.26208102310006526</v>
      </c>
      <c r="X51" s="243">
        <f>'1.Poradie vramci sportov'!X51/4+'2.Body vramci sportov'!X51/4+'3.Body vramci krajiny'!X51/4+'4.Poradie vramci krajiny'!X51/4</f>
        <v>0</v>
      </c>
      <c r="Y51" s="243">
        <f>'1.Poradie vramci sportov'!Y51/4+'2.Body vramci sportov'!Y51/4+'3.Body vramci krajiny'!Y51/4+'4.Poradie vramci krajiny'!Y51/4</f>
        <v>0.5696875606199161</v>
      </c>
      <c r="Z51" s="243">
        <f>'1.Poradie vramci sportov'!Z51/4+'2.Body vramci sportov'!Z51/4+'3.Body vramci krajiny'!Z51/4+'4.Poradie vramci krajiny'!Z51/4</f>
        <v>0.12706901930615044</v>
      </c>
      <c r="AA51" s="243">
        <f>'1.Poradie vramci sportov'!AA51/4+'2.Body vramci sportov'!AA51/4+'3.Body vramci krajiny'!AA51/4+'4.Poradie vramci krajiny'!AA51/4</f>
        <v>0.17629354539729808</v>
      </c>
      <c r="AB51" s="243">
        <f>'1.Poradie vramci sportov'!AB51/4+'2.Body vramci sportov'!AB51/4+'3.Body vramci krajiny'!AB51/4+'4.Poradie vramci krajiny'!AB51/4</f>
        <v>0.22650132001904416</v>
      </c>
      <c r="AC51" s="243">
        <f>'1.Poradie vramci sportov'!AC51/4+'2.Body vramci sportov'!AC51/4+'3.Body vramci krajiny'!AC51/4+'4.Poradie vramci krajiny'!AC51/4</f>
        <v>1</v>
      </c>
      <c r="AD51" s="243">
        <f>'1.Poradie vramci sportov'!AD51/4+'2.Body vramci sportov'!AD51/4+'3.Body vramci krajiny'!AD51/4+'4.Poradie vramci krajiny'!AD51/4</f>
        <v>0.47695606712700189</v>
      </c>
      <c r="AE51" s="243">
        <f>'1.Poradie vramci sportov'!AE51/4+'2.Body vramci sportov'!AE51/4+'3.Body vramci krajiny'!AE51/4+'4.Poradie vramci krajiny'!AE51/4</f>
        <v>8.3502525737310068E-2</v>
      </c>
      <c r="AF51" s="243">
        <f>'1.Poradie vramci sportov'!AF51/4+'2.Body vramci sportov'!AF51/4+'3.Body vramci krajiny'!AF51/4+'4.Poradie vramci krajiny'!AF51/4</f>
        <v>0.38882194272972537</v>
      </c>
      <c r="AG51" s="243">
        <f>'1.Poradie vramci sportov'!AG51/4+'2.Body vramci sportov'!AG51/4+'3.Body vramci krajiny'!AG51/4+'4.Poradie vramci krajiny'!AG51/4</f>
        <v>0.20723135620291064</v>
      </c>
      <c r="AH51" s="243">
        <f>'1.Poradie vramci sportov'!AH51/4+'2.Body vramci sportov'!AH51/4+'3.Body vramci krajiny'!AH51/4+'4.Poradie vramci krajiny'!AH51/4</f>
        <v>0.21527605067621544</v>
      </c>
      <c r="AI51" s="243">
        <f>'1.Poradie vramci sportov'!AI51/4+'2.Body vramci sportov'!AI51/4+'3.Body vramci krajiny'!AI51/4+'4.Poradie vramci krajiny'!AI51/4</f>
        <v>0.25869020331075665</v>
      </c>
      <c r="AJ51" s="243">
        <f>'1.Poradie vramci sportov'!AJ51/4+'2.Body vramci sportov'!AJ51/4+'3.Body vramci krajiny'!AJ51/4+'4.Poradie vramci krajiny'!AJ51/4</f>
        <v>0.2074406849668769</v>
      </c>
      <c r="AK51" s="243">
        <f>'1.Poradie vramci sportov'!AK51/4+'2.Body vramci sportov'!AK51/4+'3.Body vramci krajiny'!AK51/4+'4.Poradie vramci krajiny'!AK51/4</f>
        <v>0.60861407615366359</v>
      </c>
      <c r="AL51" s="243">
        <f>'1.Poradie vramci sportov'!AL51/4+'2.Body vramci sportov'!AL51/4+'3.Body vramci krajiny'!AL51/4+'4.Poradie vramci krajiny'!AL51/4</f>
        <v>0.20774398509273648</v>
      </c>
      <c r="AM51" s="243">
        <f>'1.Poradie vramci sportov'!AM51/4+'2.Body vramci sportov'!AM51/4+'3.Body vramci krajiny'!AM51/4+'4.Poradie vramci krajiny'!AM51/4</f>
        <v>0.33102274361686279</v>
      </c>
      <c r="AN51" s="243">
        <f>'1.Poradie vramci sportov'!AN51/4+'2.Body vramci sportov'!AN51/4+'3.Body vramci krajiny'!AN51/4+'4.Poradie vramci krajiny'!AN51/4</f>
        <v>0.14283750264024142</v>
      </c>
      <c r="AO51" s="243">
        <f>'1.Poradie vramci sportov'!AO51/4+'2.Body vramci sportov'!AO51/4+'3.Body vramci krajiny'!AO51/4+'4.Poradie vramci krajiny'!AO51/4</f>
        <v>0.19884403753845317</v>
      </c>
      <c r="AP51" s="243">
        <f>'1.Poradie vramci sportov'!AP51/4+'2.Body vramci sportov'!AP51/4+'3.Body vramci krajiny'!AP51/4+'4.Poradie vramci krajiny'!AP51/4</f>
        <v>0.30442817820211909</v>
      </c>
      <c r="AQ51" s="243">
        <f>'1.Poradie vramci sportov'!AQ51/4+'2.Body vramci sportov'!AQ51/4+'3.Body vramci krajiny'!AQ51/4+'4.Poradie vramci krajiny'!AQ51/4</f>
        <v>0.23273151651602164</v>
      </c>
      <c r="AR51" s="243">
        <f>'1.Poradie vramci sportov'!AR51/4+'2.Body vramci sportov'!AR51/4+'3.Body vramci krajiny'!AR51/4+'4.Poradie vramci krajiny'!AR51/4</f>
        <v>0.19330402357582754</v>
      </c>
      <c r="AS51" s="243">
        <f>'1.Poradie vramci sportov'!AS51/4+'2.Body vramci sportov'!AS51/4+'3.Body vramci krajiny'!AS51/4+'4.Poradie vramci krajiny'!AS51/4</f>
        <v>0.26533210762275999</v>
      </c>
      <c r="AT51" s="243">
        <f>'1.Poradie vramci sportov'!AT51/4+'2.Body vramci sportov'!AT51/4+'3.Body vramci krajiny'!AT51/4+'4.Poradie vramci krajiny'!AT51/4</f>
        <v>0.2826856077422934</v>
      </c>
      <c r="AU51" s="243">
        <f>'1.Poradie vramci sportov'!AU51/4+'2.Body vramci sportov'!AU51/4+'3.Body vramci krajiny'!AU51/4+'4.Poradie vramci krajiny'!AU51/4</f>
        <v>0.1596629394036225</v>
      </c>
      <c r="AV51" s="243">
        <f>'1.Poradie vramci sportov'!AV51/4+'2.Body vramci sportov'!AV51/4+'3.Body vramci krajiny'!AV51/4+'4.Poradie vramci krajiny'!AV51/4</f>
        <v>8.7933045971001433E-2</v>
      </c>
      <c r="AW51" s="243">
        <f>'1.Poradie vramci sportov'!AW51/4+'2.Body vramci sportov'!AW51/4+'3.Body vramci krajiny'!AW51/4+'4.Poradie vramci krajiny'!AW51/4</f>
        <v>0.11602451280355029</v>
      </c>
      <c r="AX51" s="243">
        <f>'1.Poradie vramci sportov'!AX51/4+'2.Body vramci sportov'!AX51/4+'3.Body vramci krajiny'!AX51/4+'4.Poradie vramci krajiny'!AX51/4</f>
        <v>0.22463051881607421</v>
      </c>
      <c r="AY51" s="243">
        <f>'1.Poradie vramci sportov'!AY51/4+'2.Body vramci sportov'!AY51/4+'3.Body vramci krajiny'!AY51/4+'4.Poradie vramci krajiny'!AY51/4</f>
        <v>0.21921438214901356</v>
      </c>
      <c r="AZ51" s="243">
        <f>'1.Poradie vramci sportov'!AZ51/4+'2.Body vramci sportov'!AZ51/4+'3.Body vramci krajiny'!AZ51/4+'4.Poradie vramci krajiny'!AZ51/4</f>
        <v>0.461057562903602</v>
      </c>
      <c r="BA51" s="243">
        <f>'1.Poradie vramci sportov'!BA51/4+'2.Body vramci sportov'!BA51/4+'3.Body vramci krajiny'!BA51/4+'4.Poradie vramci krajiny'!BA51/4</f>
        <v>0.26218515103154388</v>
      </c>
      <c r="BB51" s="243">
        <f>'1.Poradie vramci sportov'!BB51/4+'2.Body vramci sportov'!BB51/4+'3.Body vramci krajiny'!BB51/4+'4.Poradie vramci krajiny'!BB51/4</f>
        <v>0.18998489966177876</v>
      </c>
      <c r="BC51" s="243">
        <f>'1.Poradie vramci sportov'!BC51/4+'2.Body vramci sportov'!BC51/4+'3.Body vramci krajiny'!BC51/4+'4.Poradie vramci krajiny'!BC51/4</f>
        <v>0</v>
      </c>
      <c r="BD51" s="243">
        <f>'1.Poradie vramci sportov'!BD51/4+'2.Body vramci sportov'!BD51/4+'3.Body vramci krajiny'!BD51/4+'4.Poradie vramci krajiny'!BD51/4</f>
        <v>0</v>
      </c>
      <c r="BE51" s="243">
        <f>'1.Poradie vramci sportov'!BE51/4+'2.Body vramci sportov'!BE51/4+'3.Body vramci krajiny'!BE51/4+'4.Poradie vramci krajiny'!BE51/4</f>
        <v>0.43880464902861283</v>
      </c>
      <c r="BF51" s="243">
        <f>'1.Poradie vramci sportov'!BF51/4+'2.Body vramci sportov'!BF51/4+'3.Body vramci krajiny'!BF51/4+'4.Poradie vramci krajiny'!BF51/4</f>
        <v>0.26884260742308586</v>
      </c>
      <c r="BG51" s="243">
        <f>'1.Poradie vramci sportov'!BG51/4+'2.Body vramci sportov'!BG51/4+'3.Body vramci krajiny'!BG51/4+'4.Poradie vramci krajiny'!BG51/4</f>
        <v>0</v>
      </c>
      <c r="BH51" s="243">
        <f>'1.Poradie vramci sportov'!BH51/4+'2.Body vramci sportov'!BH51/4+'3.Body vramci krajiny'!BH51/4+'4.Poradie vramci krajiny'!BH51/4</f>
        <v>0.15585275201607393</v>
      </c>
      <c r="BI51" s="243">
        <f>'1.Poradie vramci sportov'!BI51/4+'2.Body vramci sportov'!BI51/4+'3.Body vramci krajiny'!BI51/4+'4.Poradie vramci krajiny'!BI51/4</f>
        <v>6.5910398213485322E-2</v>
      </c>
      <c r="BJ51" s="243">
        <f>'1.Poradie vramci sportov'!BJ51/4+'2.Body vramci sportov'!BJ51/4+'3.Body vramci krajiny'!BJ51/4+'4.Poradie vramci krajiny'!BJ51/4</f>
        <v>0.19239307404767114</v>
      </c>
      <c r="BK51" s="243">
        <f>'1.Poradie vramci sportov'!BK51/4+'2.Body vramci sportov'!BK51/4+'3.Body vramci krajiny'!BK51/4+'4.Poradie vramci krajiny'!BK51/4</f>
        <v>0.11794227613227642</v>
      </c>
      <c r="BL51" s="243">
        <f>'1.Poradie vramci sportov'!BL51/4+'2.Body vramci sportov'!BL51/4+'3.Body vramci krajiny'!BL51/4+'4.Poradie vramci krajiny'!BL51/4</f>
        <v>0.37454866067491666</v>
      </c>
      <c r="BM51" s="243">
        <f>'1.Poradie vramci sportov'!BM51/4+'2.Body vramci sportov'!BM51/4+'3.Body vramci krajiny'!BM51/4+'4.Poradie vramci krajiny'!BM51/4</f>
        <v>0.27879827862945067</v>
      </c>
      <c r="BN51" s="243">
        <f>'1.Poradie vramci sportov'!BN51/4+'2.Body vramci sportov'!BN51/4+'3.Body vramci krajiny'!BN51/4+'4.Poradie vramci krajiny'!BN51/4</f>
        <v>0.31485259408077654</v>
      </c>
      <c r="BO51" s="243">
        <f>'1.Poradie vramci sportov'!BO51/4+'2.Body vramci sportov'!BO51/4+'3.Body vramci krajiny'!BO51/4+'4.Poradie vramci krajiny'!BO51/4</f>
        <v>0.23401901389114366</v>
      </c>
      <c r="BP51" s="243">
        <f>'1.Poradie vramci sportov'!BP51/4+'2.Body vramci sportov'!BP51/4+'3.Body vramci krajiny'!BP51/4+'4.Poradie vramci krajiny'!BP51/4</f>
        <v>0.2244668479348777</v>
      </c>
      <c r="BQ51" s="243">
        <f>'1.Poradie vramci sportov'!BQ51/4+'2.Body vramci sportov'!BQ51/4+'3.Body vramci krajiny'!BQ51/4+'4.Poradie vramci krajiny'!BQ51/4</f>
        <v>0.24032131924734862</v>
      </c>
      <c r="BR51" s="243">
        <f>'1.Poradie vramci sportov'!BR51/4+'2.Body vramci sportov'!BR51/4+'3.Body vramci krajiny'!BR51/4+'4.Poradie vramci krajiny'!BR51/4</f>
        <v>0.25982818285775472</v>
      </c>
      <c r="BS51" s="243">
        <f>'1.Poradie vramci sportov'!BS51/4+'2.Body vramci sportov'!BS51/4+'3.Body vramci krajiny'!BS51/4+'4.Poradie vramci krajiny'!BS51/4</f>
        <v>0</v>
      </c>
      <c r="BT51" s="243">
        <f>'1.Poradie vramci sportov'!BT51/4+'2.Body vramci sportov'!BT51/4+'3.Body vramci krajiny'!BT51/4+'4.Poradie vramci krajiny'!BT51/4</f>
        <v>9.6498185657262842E-2</v>
      </c>
      <c r="BU51" s="243">
        <f>'1.Poradie vramci sportov'!BU51/4+'2.Body vramci sportov'!BU51/4+'3.Body vramci krajiny'!BU51/4+'4.Poradie vramci krajiny'!BU51/4</f>
        <v>0.21940470284402119</v>
      </c>
      <c r="BV51" s="243">
        <f>'1.Poradie vramci sportov'!BV51/4+'2.Body vramci sportov'!BV51/4+'3.Body vramci krajiny'!BV51/4+'4.Poradie vramci krajiny'!BV51/4</f>
        <v>0.30803291010062406</v>
      </c>
      <c r="BW51" s="243">
        <f>'1.Poradie vramci sportov'!BW51/4+'2.Body vramci sportov'!BW51/4+'3.Body vramci krajiny'!BW51/4+'4.Poradie vramci krajiny'!BW51/4</f>
        <v>0.11794237448313447</v>
      </c>
      <c r="BX51" s="243">
        <f>'1.Poradie vramci sportov'!BX51/4+'2.Body vramci sportov'!BX51/4+'3.Body vramci krajiny'!BX51/4+'4.Poradie vramci krajiny'!BX51/4</f>
        <v>0.31276867356760507</v>
      </c>
      <c r="BY51" s="243">
        <f>'1.Poradie vramci sportov'!BY51/4+'2.Body vramci sportov'!BY51/4+'3.Body vramci krajiny'!BY51/4+'4.Poradie vramci krajiny'!BY51/4</f>
        <v>0.19265093935867431</v>
      </c>
      <c r="BZ51" s="243">
        <f>'1.Poradie vramci sportov'!BZ51/4+'2.Body vramci sportov'!BZ51/4+'3.Body vramci krajiny'!BZ51/4+'4.Poradie vramci krajiny'!BZ51/4</f>
        <v>0.14110364412143123</v>
      </c>
      <c r="CA51" s="243">
        <f>'1.Poradie vramci sportov'!CA51/4+'2.Body vramci sportov'!CA51/4+'3.Body vramci krajiny'!CA51/4+'4.Poradie vramci krajiny'!CA51/4</f>
        <v>0.46627804545701795</v>
      </c>
      <c r="CB51" s="243">
        <f>'1.Poradie vramci sportov'!CB51/4+'2.Body vramci sportov'!CB51/4+'3.Body vramci krajiny'!CB51/4+'4.Poradie vramci krajiny'!CB51/4</f>
        <v>0.26179736011980453</v>
      </c>
      <c r="CC51" s="243">
        <f>'1.Poradie vramci sportov'!CC51/4+'2.Body vramci sportov'!CC51/4+'3.Body vramci krajiny'!CC51/4+'4.Poradie vramci krajiny'!CC51/4</f>
        <v>0</v>
      </c>
      <c r="CD51" s="243">
        <f>'1.Poradie vramci sportov'!CD51/4+'2.Body vramci sportov'!CD51/4+'3.Body vramci krajiny'!CD51/4+'4.Poradie vramci krajiny'!CD51/4</f>
        <v>0.38612492202838333</v>
      </c>
      <c r="CE51" s="243">
        <f>'1.Poradie vramci sportov'!CE51/4+'2.Body vramci sportov'!CE51/4+'3.Body vramci krajiny'!CE51/4+'4.Poradie vramci krajiny'!CE51/4</f>
        <v>0.48461622395567988</v>
      </c>
      <c r="CF51" s="243">
        <f>'1.Poradie vramci sportov'!CF51/4+'2.Body vramci sportov'!CF51/4+'3.Body vramci krajiny'!CF51/4+'4.Poradie vramci krajiny'!CF51/4</f>
        <v>0.24455210064768187</v>
      </c>
      <c r="CG51" s="243">
        <f>'1.Poradie vramci sportov'!CG51/4+'2.Body vramci sportov'!CG51/4+'3.Body vramci krajiny'!CG51/4+'4.Poradie vramci krajiny'!CG51/4</f>
        <v>0.2300919640427613</v>
      </c>
      <c r="CH51" s="243">
        <f>'1.Poradie vramci sportov'!CH51/4+'2.Body vramci sportov'!CH51/4+'3.Body vramci krajiny'!CH51/4+'4.Poradie vramci krajiny'!CH51/4</f>
        <v>0.28276362733564731</v>
      </c>
      <c r="CI51" s="243">
        <f>'1.Poradie vramci sportov'!CI51/4+'2.Body vramci sportov'!CI51/4+'3.Body vramci krajiny'!CI51/4+'4.Poradie vramci krajiny'!CI51/4</f>
        <v>0.14282383875114524</v>
      </c>
      <c r="CJ51" s="243">
        <f>'1.Poradie vramci sportov'!CJ51/4+'2.Body vramci sportov'!CJ51/4+'3.Body vramci krajiny'!CJ51/4+'4.Poradie vramci krajiny'!CJ51/4</f>
        <v>0.46911321712111748</v>
      </c>
      <c r="CK51" s="243">
        <f>'1.Poradie vramci sportov'!CK51/4+'2.Body vramci sportov'!CK51/4+'3.Body vramci krajiny'!CK51/4+'4.Poradie vramci krajiny'!CK51/4</f>
        <v>0</v>
      </c>
      <c r="CL51" s="243">
        <f>'1.Poradie vramci sportov'!CL51/4+'2.Body vramci sportov'!CL51/4+'3.Body vramci krajiny'!CL51/4+'4.Poradie vramci krajiny'!CL51/4</f>
        <v>0.50488531737824349</v>
      </c>
      <c r="CM51" s="243">
        <f>'1.Poradie vramci sportov'!CM51/4+'2.Body vramci sportov'!CM51/4+'3.Body vramci krajiny'!CM51/4+'4.Poradie vramci krajiny'!CM51/4</f>
        <v>0.30981378754047079</v>
      </c>
      <c r="CN51" s="243">
        <f>'1.Poradie vramci sportov'!CN51/4+'2.Body vramci sportov'!CN51/4+'3.Body vramci krajiny'!CN51/4+'4.Poradie vramci krajiny'!CN51/4</f>
        <v>0.53659711308008951</v>
      </c>
      <c r="CO51" s="243">
        <f>'1.Poradie vramci sportov'!CO51/4+'2.Body vramci sportov'!CO51/4+'3.Body vramci krajiny'!CO51/4+'4.Poradie vramci krajiny'!CO51/4</f>
        <v>0.36024304206615509</v>
      </c>
      <c r="CP51" s="243">
        <f>'1.Poradie vramci sportov'!CP51/4+'2.Body vramci sportov'!CP51/4+'3.Body vramci krajiny'!CP51/4+'4.Poradie vramci krajiny'!CP51/4</f>
        <v>0.12525944245788173</v>
      </c>
      <c r="CQ51" s="243">
        <f>'1.Poradie vramci sportov'!CQ51/4+'2.Body vramci sportov'!CQ51/4+'3.Body vramci krajiny'!CQ51/4+'4.Poradie vramci krajiny'!CQ51/4</f>
        <v>0</v>
      </c>
      <c r="CR51" s="243">
        <f>'1.Poradie vramci sportov'!CR51/4+'2.Body vramci sportov'!CR51/4+'3.Body vramci krajiny'!CR51/4+'4.Poradie vramci krajiny'!CR51/4</f>
        <v>0.26536303583928694</v>
      </c>
      <c r="CS51" s="243">
        <f>'1.Poradie vramci sportov'!CS51/4+'2.Body vramci sportov'!CS51/4+'3.Body vramci krajiny'!CS51/4+'4.Poradie vramci krajiny'!CS51/4</f>
        <v>0.57032796678870445</v>
      </c>
      <c r="CT51" s="243">
        <f>'1.Poradie vramci sportov'!CT51/4+'2.Body vramci sportov'!CT51/4+'3.Body vramci krajiny'!CT51/4+'4.Poradie vramci krajiny'!CT51/4</f>
        <v>0.20584167109313645</v>
      </c>
      <c r="CU51" s="243">
        <f>'1.Poradie vramci sportov'!CU51/4+'2.Body vramci sportov'!CU51/4+'3.Body vramci krajiny'!CU51/4+'4.Poradie vramci krajiny'!CU51/4</f>
        <v>0</v>
      </c>
      <c r="CV51" s="243">
        <f>'1.Poradie vramci sportov'!CV51/4+'2.Body vramci sportov'!CV51/4+'3.Body vramci krajiny'!CV51/4+'4.Poradie vramci krajiny'!CV51/4</f>
        <v>0</v>
      </c>
      <c r="CW51" s="243">
        <f>'1.Poradie vramci sportov'!CW51/4+'2.Body vramci sportov'!CW51/4+'3.Body vramci krajiny'!CW51/4+'4.Poradie vramci krajiny'!CW51/4</f>
        <v>0.25807243481045922</v>
      </c>
      <c r="CX51" s="243">
        <f>'1.Poradie vramci sportov'!CX51/4+'2.Body vramci sportov'!CX51/4+'3.Body vramci krajiny'!CX51/4+'4.Poradie vramci krajiny'!CX51/4</f>
        <v>0.23711326419374013</v>
      </c>
      <c r="CY51" s="243">
        <f>'1.Poradie vramci sportov'!CY51/4+'2.Body vramci sportov'!CY51/4+'3.Body vramci krajiny'!CY51/4+'4.Poradie vramci krajiny'!CY51/4</f>
        <v>0.22813326311128113</v>
      </c>
      <c r="CZ51" s="243">
        <f>'1.Poradie vramci sportov'!CZ51/4+'2.Body vramci sportov'!CZ51/4+'3.Body vramci krajiny'!CZ51/4+'4.Poradie vramci krajiny'!CZ51/4</f>
        <v>0.23568589011150598</v>
      </c>
      <c r="DA51" s="243">
        <f>'1.Poradie vramci sportov'!DA51/4+'2.Body vramci sportov'!DA51/4+'3.Body vramci krajiny'!DA51/4+'4.Poradie vramci krajiny'!DA51/4</f>
        <v>0.29964225399916389</v>
      </c>
      <c r="DB51" s="243">
        <f>'1.Poradie vramci sportov'!DB51/4+'2.Body vramci sportov'!DB51/4+'3.Body vramci krajiny'!DB51/4+'4.Poradie vramci krajiny'!DB51/4</f>
        <v>0.28149540599667244</v>
      </c>
      <c r="DC51" s="243">
        <f>'1.Poradie vramci sportov'!DC51/4+'2.Body vramci sportov'!DC51/4+'3.Body vramci krajiny'!DC51/4+'4.Poradie vramci krajiny'!DC51/4</f>
        <v>0.1845001132064496</v>
      </c>
      <c r="DD51" s="243">
        <f>'1.Poradie vramci sportov'!DD51/4+'2.Body vramci sportov'!DD51/4+'3.Body vramci krajiny'!DD51/4+'4.Poradie vramci krajiny'!DD51/4</f>
        <v>0.57058242956029837</v>
      </c>
      <c r="DE51" s="243">
        <f>'1.Poradie vramci sportov'!DE51/4+'2.Body vramci sportov'!DE51/4+'3.Body vramci krajiny'!DE51/4+'4.Poradie vramci krajiny'!DE51/4</f>
        <v>0.34146667845207829</v>
      </c>
      <c r="DF51" s="243">
        <f>'1.Poradie vramci sportov'!DF51/4+'2.Body vramci sportov'!DF51/4+'3.Body vramci krajiny'!DF51/4+'4.Poradie vramci krajiny'!DF51/4</f>
        <v>0.23540402939330862</v>
      </c>
      <c r="DG51" s="243">
        <f>'1.Poradie vramci sportov'!DG51/4+'2.Body vramci sportov'!DG51/4+'3.Body vramci krajiny'!DG51/4+'4.Poradie vramci krajiny'!DG51/4</f>
        <v>0.21768844528481598</v>
      </c>
      <c r="DH51" s="243">
        <f>'1.Poradie vramci sportov'!DH51/4+'2.Body vramci sportov'!DH51/4+'3.Body vramci krajiny'!DH51/4+'4.Poradie vramci krajiny'!DH51/4</f>
        <v>0.2477908349038391</v>
      </c>
      <c r="DI51" s="243">
        <f>'1.Poradie vramci sportov'!DI51/4+'2.Body vramci sportov'!DI51/4+'3.Body vramci krajiny'!DI51/4+'4.Poradie vramci krajiny'!DI51/4</f>
        <v>0.20141353845458188</v>
      </c>
      <c r="DJ51" s="417"/>
      <c r="DK51" s="418">
        <f t="shared" si="0"/>
        <v>27.658800045767791</v>
      </c>
    </row>
    <row r="52" spans="1:115" ht="14.25" customHeight="1" x14ac:dyDescent="0.25">
      <c r="A52" s="239" t="s">
        <v>54</v>
      </c>
      <c r="B52" s="243">
        <f>'1.Poradie vramci sportov'!B52/4+'2.Body vramci sportov'!B52/4+'3.Body vramci krajiny'!B52/4+'4.Poradie vramci krajiny'!B52/4</f>
        <v>0.1888670908332854</v>
      </c>
      <c r="C52" s="243">
        <f>'1.Poradie vramci sportov'!C52/4+'2.Body vramci sportov'!C52/4+'3.Body vramci krajiny'!C52/4+'4.Poradie vramci krajiny'!C52/4</f>
        <v>0.15305899772213644</v>
      </c>
      <c r="D52" s="243">
        <f>'1.Poradie vramci sportov'!D52/4+'2.Body vramci sportov'!D52/4+'3.Body vramci krajiny'!D52/4+'4.Poradie vramci krajiny'!D52/4</f>
        <v>0.26885770290413741</v>
      </c>
      <c r="E52" s="243">
        <f>'1.Poradie vramci sportov'!E52/4+'2.Body vramci sportov'!E52/4+'3.Body vramci krajiny'!E52/4+'4.Poradie vramci krajiny'!E52/4</f>
        <v>0.65755456362739628</v>
      </c>
      <c r="F52" s="243">
        <f>'1.Poradie vramci sportov'!F52/4+'2.Body vramci sportov'!F52/4+'3.Body vramci krajiny'!F52/4+'4.Poradie vramci krajiny'!F52/4</f>
        <v>0.48266699116566042</v>
      </c>
      <c r="G52" s="243">
        <f>'1.Poradie vramci sportov'!G52/4+'2.Body vramci sportov'!G52/4+'3.Body vramci krajiny'!G52/4+'4.Poradie vramci krajiny'!G52/4</f>
        <v>0.29891262709825356</v>
      </c>
      <c r="H52" s="243">
        <f>'1.Poradie vramci sportov'!H52/4+'2.Body vramci sportov'!H52/4+'3.Body vramci krajiny'!H52/4+'4.Poradie vramci krajiny'!H52/4</f>
        <v>0</v>
      </c>
      <c r="I52" s="243">
        <f>'1.Poradie vramci sportov'!I52/4+'2.Body vramci sportov'!I52/4+'3.Body vramci krajiny'!I52/4+'4.Poradie vramci krajiny'!I52/4</f>
        <v>0.16834991732063193</v>
      </c>
      <c r="J52" s="243">
        <f>'1.Poradie vramci sportov'!J52/4+'2.Body vramci sportov'!J52/4+'3.Body vramci krajiny'!J52/4+'4.Poradie vramci krajiny'!J52/4</f>
        <v>0.24683511874232897</v>
      </c>
      <c r="K52" s="243">
        <f>'1.Poradie vramci sportov'!K52/4+'2.Body vramci sportov'!K52/4+'3.Body vramci krajiny'!K52/4+'4.Poradie vramci krajiny'!K52/4</f>
        <v>0</v>
      </c>
      <c r="L52" s="243">
        <f>'1.Poradie vramci sportov'!L52/4+'2.Body vramci sportov'!L52/4+'3.Body vramci krajiny'!L52/4+'4.Poradie vramci krajiny'!L52/4</f>
        <v>6.1001851255217197E-2</v>
      </c>
      <c r="M52" s="243">
        <f>'1.Poradie vramci sportov'!M52/4+'2.Body vramci sportov'!M52/4+'3.Body vramci krajiny'!M52/4+'4.Poradie vramci krajiny'!M52/4</f>
        <v>0.49981107338531972</v>
      </c>
      <c r="N52" s="243">
        <f>'1.Poradie vramci sportov'!N52/4+'2.Body vramci sportov'!N52/4+'3.Body vramci krajiny'!N52/4+'4.Poradie vramci krajiny'!N52/4</f>
        <v>0</v>
      </c>
      <c r="O52" s="243">
        <f>'1.Poradie vramci sportov'!O52/4+'2.Body vramci sportov'!O52/4+'3.Body vramci krajiny'!O52/4+'4.Poradie vramci krajiny'!O52/4</f>
        <v>0.27081141003365533</v>
      </c>
      <c r="P52" s="243">
        <f>'1.Poradie vramci sportov'!P52/4+'2.Body vramci sportov'!P52/4+'3.Body vramci krajiny'!P52/4+'4.Poradie vramci krajiny'!P52/4</f>
        <v>0.12998026787709363</v>
      </c>
      <c r="Q52" s="243">
        <f>'1.Poradie vramci sportov'!Q52/4+'2.Body vramci sportov'!Q52/4+'3.Body vramci krajiny'!Q52/4+'4.Poradie vramci krajiny'!Q52/4</f>
        <v>0</v>
      </c>
      <c r="R52" s="243">
        <f>'1.Poradie vramci sportov'!R52/4+'2.Body vramci sportov'!R52/4+'3.Body vramci krajiny'!R52/4+'4.Poradie vramci krajiny'!R52/4</f>
        <v>0.18849916747607565</v>
      </c>
      <c r="S52" s="243">
        <f>'1.Poradie vramci sportov'!S52/4+'2.Body vramci sportov'!S52/4+'3.Body vramci krajiny'!S52/4+'4.Poradie vramci krajiny'!S52/4</f>
        <v>0.2961087402416625</v>
      </c>
      <c r="T52" s="243">
        <f>'1.Poradie vramci sportov'!T52/4+'2.Body vramci sportov'!T52/4+'3.Body vramci krajiny'!T52/4+'4.Poradie vramci krajiny'!T52/4</f>
        <v>0</v>
      </c>
      <c r="U52" s="243">
        <f>'1.Poradie vramci sportov'!U52/4+'2.Body vramci sportov'!U52/4+'3.Body vramci krajiny'!U52/4+'4.Poradie vramci krajiny'!U52/4</f>
        <v>0.21302950910296004</v>
      </c>
      <c r="V52" s="243">
        <f>'1.Poradie vramci sportov'!V52/4+'2.Body vramci sportov'!V52/4+'3.Body vramci krajiny'!V52/4+'4.Poradie vramci krajiny'!V52/4</f>
        <v>0.23834103549966715</v>
      </c>
      <c r="W52" s="243">
        <f>'1.Poradie vramci sportov'!W52/4+'2.Body vramci sportov'!W52/4+'3.Body vramci krajiny'!W52/4+'4.Poradie vramci krajiny'!W52/4</f>
        <v>0.17035957396962728</v>
      </c>
      <c r="X52" s="243">
        <f>'1.Poradie vramci sportov'!X52/4+'2.Body vramci sportov'!X52/4+'3.Body vramci krajiny'!X52/4+'4.Poradie vramci krajiny'!X52/4</f>
        <v>0</v>
      </c>
      <c r="Y52" s="243">
        <f>'1.Poradie vramci sportov'!Y52/4+'2.Body vramci sportov'!Y52/4+'3.Body vramci krajiny'!Y52/4+'4.Poradie vramci krajiny'!Y52/4</f>
        <v>0</v>
      </c>
      <c r="Z52" s="243">
        <f>'1.Poradie vramci sportov'!Z52/4+'2.Body vramci sportov'!Z52/4+'3.Body vramci krajiny'!Z52/4+'4.Poradie vramci krajiny'!Z52/4</f>
        <v>0</v>
      </c>
      <c r="AA52" s="243">
        <f>'1.Poradie vramci sportov'!AA52/4+'2.Body vramci sportov'!AA52/4+'3.Body vramci krajiny'!AA52/4+'4.Poradie vramci krajiny'!AA52/4</f>
        <v>0.23802863818399639</v>
      </c>
      <c r="AB52" s="243">
        <f>'1.Poradie vramci sportov'!AB52/4+'2.Body vramci sportov'!AB52/4+'3.Body vramci krajiny'!AB52/4+'4.Poradie vramci krajiny'!AB52/4</f>
        <v>0.23212078265870861</v>
      </c>
      <c r="AC52" s="243">
        <f>'1.Poradie vramci sportov'!AC52/4+'2.Body vramci sportov'!AC52/4+'3.Body vramci krajiny'!AC52/4+'4.Poradie vramci krajiny'!AC52/4</f>
        <v>0.17955567594588973</v>
      </c>
      <c r="AD52" s="243">
        <f>'1.Poradie vramci sportov'!AD52/4+'2.Body vramci sportov'!AD52/4+'3.Body vramci krajiny'!AD52/4+'4.Poradie vramci krajiny'!AD52/4</f>
        <v>0.10335641548833266</v>
      </c>
      <c r="AE52" s="243">
        <f>'1.Poradie vramci sportov'!AE52/4+'2.Body vramci sportov'!AE52/4+'3.Body vramci krajiny'!AE52/4+'4.Poradie vramci krajiny'!AE52/4</f>
        <v>0.16136664587075919</v>
      </c>
      <c r="AF52" s="243">
        <f>'1.Poradie vramci sportov'!AF52/4+'2.Body vramci sportov'!AF52/4+'3.Body vramci krajiny'!AF52/4+'4.Poradie vramci krajiny'!AF52/4</f>
        <v>0</v>
      </c>
      <c r="AG52" s="243">
        <f>'1.Poradie vramci sportov'!AG52/4+'2.Body vramci sportov'!AG52/4+'3.Body vramci krajiny'!AG52/4+'4.Poradie vramci krajiny'!AG52/4</f>
        <v>0</v>
      </c>
      <c r="AH52" s="243">
        <f>'1.Poradie vramci sportov'!AH52/4+'2.Body vramci sportov'!AH52/4+'3.Body vramci krajiny'!AH52/4+'4.Poradie vramci krajiny'!AH52/4</f>
        <v>0.19835250451271455</v>
      </c>
      <c r="AI52" s="243">
        <f>'1.Poradie vramci sportov'!AI52/4+'2.Body vramci sportov'!AI52/4+'3.Body vramci krajiny'!AI52/4+'4.Poradie vramci krajiny'!AI52/4</f>
        <v>0.12236701408762486</v>
      </c>
      <c r="AJ52" s="243">
        <f>'1.Poradie vramci sportov'!AJ52/4+'2.Body vramci sportov'!AJ52/4+'3.Body vramci krajiny'!AJ52/4+'4.Poradie vramci krajiny'!AJ52/4</f>
        <v>0.2284130531011736</v>
      </c>
      <c r="AK52" s="243">
        <f>'1.Poradie vramci sportov'!AK52/4+'2.Body vramci sportov'!AK52/4+'3.Body vramci krajiny'!AK52/4+'4.Poradie vramci krajiny'!AK52/4</f>
        <v>0.18622388093851522</v>
      </c>
      <c r="AL52" s="243">
        <f>'1.Poradie vramci sportov'!AL52/4+'2.Body vramci sportov'!AL52/4+'3.Body vramci krajiny'!AL52/4+'4.Poradie vramci krajiny'!AL52/4</f>
        <v>0.16884932102042155</v>
      </c>
      <c r="AM52" s="243">
        <f>'1.Poradie vramci sportov'!AM52/4+'2.Body vramci sportov'!AM52/4+'3.Body vramci krajiny'!AM52/4+'4.Poradie vramci krajiny'!AM52/4</f>
        <v>0</v>
      </c>
      <c r="AN52" s="243">
        <f>'1.Poradie vramci sportov'!AN52/4+'2.Body vramci sportov'!AN52/4+'3.Body vramci krajiny'!AN52/4+'4.Poradie vramci krajiny'!AN52/4</f>
        <v>0</v>
      </c>
      <c r="AO52" s="243">
        <f>'1.Poradie vramci sportov'!AO52/4+'2.Body vramci sportov'!AO52/4+'3.Body vramci krajiny'!AO52/4+'4.Poradie vramci krajiny'!AO52/4</f>
        <v>7.1079765481117857E-2</v>
      </c>
      <c r="AP52" s="243">
        <f>'1.Poradie vramci sportov'!AP52/4+'2.Body vramci sportov'!AP52/4+'3.Body vramci krajiny'!AP52/4+'4.Poradie vramci krajiny'!AP52/4</f>
        <v>0.49606701498075845</v>
      </c>
      <c r="AQ52" s="243">
        <f>'1.Poradie vramci sportov'!AQ52/4+'2.Body vramci sportov'!AQ52/4+'3.Body vramci krajiny'!AQ52/4+'4.Poradie vramci krajiny'!AQ52/4</f>
        <v>7.4914021035491343E-2</v>
      </c>
      <c r="AR52" s="243">
        <f>'1.Poradie vramci sportov'!AR52/4+'2.Body vramci sportov'!AR52/4+'3.Body vramci krajiny'!AR52/4+'4.Poradie vramci krajiny'!AR52/4</f>
        <v>5.864885432506195E-2</v>
      </c>
      <c r="AS52" s="243">
        <f>'1.Poradie vramci sportov'!AS52/4+'2.Body vramci sportov'!AS52/4+'3.Body vramci krajiny'!AS52/4+'4.Poradie vramci krajiny'!AS52/4</f>
        <v>0.14618863481313091</v>
      </c>
      <c r="AT52" s="243">
        <f>'1.Poradie vramci sportov'!AT52/4+'2.Body vramci sportov'!AT52/4+'3.Body vramci krajiny'!AT52/4+'4.Poradie vramci krajiny'!AT52/4</f>
        <v>0.24150185892131704</v>
      </c>
      <c r="AU52" s="243">
        <f>'1.Poradie vramci sportov'!AU52/4+'2.Body vramci sportov'!AU52/4+'3.Body vramci krajiny'!AU52/4+'4.Poradie vramci krajiny'!AU52/4</f>
        <v>0.17117297751149427</v>
      </c>
      <c r="AV52" s="243">
        <f>'1.Poradie vramci sportov'!AV52/4+'2.Body vramci sportov'!AV52/4+'3.Body vramci krajiny'!AV52/4+'4.Poradie vramci krajiny'!AV52/4</f>
        <v>0</v>
      </c>
      <c r="AW52" s="243">
        <f>'1.Poradie vramci sportov'!AW52/4+'2.Body vramci sportov'!AW52/4+'3.Body vramci krajiny'!AW52/4+'4.Poradie vramci krajiny'!AW52/4</f>
        <v>0</v>
      </c>
      <c r="AX52" s="243">
        <f>'1.Poradie vramci sportov'!AX52/4+'2.Body vramci sportov'!AX52/4+'3.Body vramci krajiny'!AX52/4+'4.Poradie vramci krajiny'!AX52/4</f>
        <v>0.25549677381913433</v>
      </c>
      <c r="AY52" s="243">
        <f>'1.Poradie vramci sportov'!AY52/4+'2.Body vramci sportov'!AY52/4+'3.Body vramci krajiny'!AY52/4+'4.Poradie vramci krajiny'!AY52/4</f>
        <v>0.13990491975498143</v>
      </c>
      <c r="AZ52" s="243">
        <f>'1.Poradie vramci sportov'!AZ52/4+'2.Body vramci sportov'!AZ52/4+'3.Body vramci krajiny'!AZ52/4+'4.Poradie vramci krajiny'!AZ52/4</f>
        <v>0</v>
      </c>
      <c r="BA52" s="243">
        <f>'1.Poradie vramci sportov'!BA52/4+'2.Body vramci sportov'!BA52/4+'3.Body vramci krajiny'!BA52/4+'4.Poradie vramci krajiny'!BA52/4</f>
        <v>0.26031998199452305</v>
      </c>
      <c r="BB52" s="243">
        <f>'1.Poradie vramci sportov'!BB52/4+'2.Body vramci sportov'!BB52/4+'3.Body vramci krajiny'!BB52/4+'4.Poradie vramci krajiny'!BB52/4</f>
        <v>0</v>
      </c>
      <c r="BC52" s="243">
        <f>'1.Poradie vramci sportov'!BC52/4+'2.Body vramci sportov'!BC52/4+'3.Body vramci krajiny'!BC52/4+'4.Poradie vramci krajiny'!BC52/4</f>
        <v>0</v>
      </c>
      <c r="BD52" s="243">
        <f>'1.Poradie vramci sportov'!BD52/4+'2.Body vramci sportov'!BD52/4+'3.Body vramci krajiny'!BD52/4+'4.Poradie vramci krajiny'!BD52/4</f>
        <v>0</v>
      </c>
      <c r="BE52" s="243">
        <f>'1.Poradie vramci sportov'!BE52/4+'2.Body vramci sportov'!BE52/4+'3.Body vramci krajiny'!BE52/4+'4.Poradie vramci krajiny'!BE52/4</f>
        <v>0.9460184818511489</v>
      </c>
      <c r="BF52" s="243">
        <f>'1.Poradie vramci sportov'!BF52/4+'2.Body vramci sportov'!BF52/4+'3.Body vramci krajiny'!BF52/4+'4.Poradie vramci krajiny'!BF52/4</f>
        <v>0.18658595225199995</v>
      </c>
      <c r="BG52" s="243">
        <f>'1.Poradie vramci sportov'!BG52/4+'2.Body vramci sportov'!BG52/4+'3.Body vramci krajiny'!BG52/4+'4.Poradie vramci krajiny'!BG52/4</f>
        <v>0</v>
      </c>
      <c r="BH52" s="243">
        <f>'1.Poradie vramci sportov'!BH52/4+'2.Body vramci sportov'!BH52/4+'3.Body vramci krajiny'!BH52/4+'4.Poradie vramci krajiny'!BH52/4</f>
        <v>0.29829742909940826</v>
      </c>
      <c r="BI52" s="243">
        <f>'1.Poradie vramci sportov'!BI52/4+'2.Body vramci sportov'!BI52/4+'3.Body vramci krajiny'!BI52/4+'4.Poradie vramci krajiny'!BI52/4</f>
        <v>0.20927133010624549</v>
      </c>
      <c r="BJ52" s="243">
        <f>'1.Poradie vramci sportov'!BJ52/4+'2.Body vramci sportov'!BJ52/4+'3.Body vramci krajiny'!BJ52/4+'4.Poradie vramci krajiny'!BJ52/4</f>
        <v>5.4255257530993702E-2</v>
      </c>
      <c r="BK52" s="243">
        <f>'1.Poradie vramci sportov'!BK52/4+'2.Body vramci sportov'!BK52/4+'3.Body vramci krajiny'!BK52/4+'4.Poradie vramci krajiny'!BK52/4</f>
        <v>0</v>
      </c>
      <c r="BL52" s="243">
        <f>'1.Poradie vramci sportov'!BL52/4+'2.Body vramci sportov'!BL52/4+'3.Body vramci krajiny'!BL52/4+'4.Poradie vramci krajiny'!BL52/4</f>
        <v>0</v>
      </c>
      <c r="BM52" s="243">
        <f>'1.Poradie vramci sportov'!BM52/4+'2.Body vramci sportov'!BM52/4+'3.Body vramci krajiny'!BM52/4+'4.Poradie vramci krajiny'!BM52/4</f>
        <v>0</v>
      </c>
      <c r="BN52" s="243">
        <f>'1.Poradie vramci sportov'!BN52/4+'2.Body vramci sportov'!BN52/4+'3.Body vramci krajiny'!BN52/4+'4.Poradie vramci krajiny'!BN52/4</f>
        <v>0</v>
      </c>
      <c r="BO52" s="243">
        <f>'1.Poradie vramci sportov'!BO52/4+'2.Body vramci sportov'!BO52/4+'3.Body vramci krajiny'!BO52/4+'4.Poradie vramci krajiny'!BO52/4</f>
        <v>0.1290323920961039</v>
      </c>
      <c r="BP52" s="243">
        <f>'1.Poradie vramci sportov'!BP52/4+'2.Body vramci sportov'!BP52/4+'3.Body vramci krajiny'!BP52/4+'4.Poradie vramci krajiny'!BP52/4</f>
        <v>0.19438349173918057</v>
      </c>
      <c r="BQ52" s="243">
        <f>'1.Poradie vramci sportov'!BQ52/4+'2.Body vramci sportov'!BQ52/4+'3.Body vramci krajiny'!BQ52/4+'4.Poradie vramci krajiny'!BQ52/4</f>
        <v>0.11730483265347397</v>
      </c>
      <c r="BR52" s="243">
        <f>'1.Poradie vramci sportov'!BR52/4+'2.Body vramci sportov'!BR52/4+'3.Body vramci krajiny'!BR52/4+'4.Poradie vramci krajiny'!BR52/4</f>
        <v>0.19194261475890687</v>
      </c>
      <c r="BS52" s="243">
        <f>'1.Poradie vramci sportov'!BS52/4+'2.Body vramci sportov'!BS52/4+'3.Body vramci krajiny'!BS52/4+'4.Poradie vramci krajiny'!BS52/4</f>
        <v>0</v>
      </c>
      <c r="BT52" s="243">
        <f>'1.Poradie vramci sportov'!BT52/4+'2.Body vramci sportov'!BT52/4+'3.Body vramci krajiny'!BT52/4+'4.Poradie vramci krajiny'!BT52/4</f>
        <v>0</v>
      </c>
      <c r="BU52" s="243">
        <f>'1.Poradie vramci sportov'!BU52/4+'2.Body vramci sportov'!BU52/4+'3.Body vramci krajiny'!BU52/4+'4.Poradie vramci krajiny'!BU52/4</f>
        <v>0.21228250470138915</v>
      </c>
      <c r="BV52" s="243">
        <f>'1.Poradie vramci sportov'!BV52/4+'2.Body vramci sportov'!BV52/4+'3.Body vramci krajiny'!BV52/4+'4.Poradie vramci krajiny'!BV52/4</f>
        <v>0</v>
      </c>
      <c r="BW52" s="243">
        <f>'1.Poradie vramci sportov'!BW52/4+'2.Body vramci sportov'!BW52/4+'3.Body vramci krajiny'!BW52/4+'4.Poradie vramci krajiny'!BW52/4</f>
        <v>0</v>
      </c>
      <c r="BX52" s="243">
        <f>'1.Poradie vramci sportov'!BX52/4+'2.Body vramci sportov'!BX52/4+'3.Body vramci krajiny'!BX52/4+'4.Poradie vramci krajiny'!BX52/4</f>
        <v>0</v>
      </c>
      <c r="BY52" s="243">
        <f>'1.Poradie vramci sportov'!BY52/4+'2.Body vramci sportov'!BY52/4+'3.Body vramci krajiny'!BY52/4+'4.Poradie vramci krajiny'!BY52/4</f>
        <v>0</v>
      </c>
      <c r="BZ52" s="243">
        <f>'1.Poradie vramci sportov'!BZ52/4+'2.Body vramci sportov'!BZ52/4+'3.Body vramci krajiny'!BZ52/4+'4.Poradie vramci krajiny'!BZ52/4</f>
        <v>0.14887257342682911</v>
      </c>
      <c r="CA52" s="243">
        <f>'1.Poradie vramci sportov'!CA52/4+'2.Body vramci sportov'!CA52/4+'3.Body vramci krajiny'!CA52/4+'4.Poradie vramci krajiny'!CA52/4</f>
        <v>0</v>
      </c>
      <c r="CB52" s="243">
        <f>'1.Poradie vramci sportov'!CB52/4+'2.Body vramci sportov'!CB52/4+'3.Body vramci krajiny'!CB52/4+'4.Poradie vramci krajiny'!CB52/4</f>
        <v>8.3130888251486582E-2</v>
      </c>
      <c r="CC52" s="243">
        <f>'1.Poradie vramci sportov'!CC52/4+'2.Body vramci sportov'!CC52/4+'3.Body vramci krajiny'!CC52/4+'4.Poradie vramci krajiny'!CC52/4</f>
        <v>0</v>
      </c>
      <c r="CD52" s="243">
        <f>'1.Poradie vramci sportov'!CD52/4+'2.Body vramci sportov'!CD52/4+'3.Body vramci krajiny'!CD52/4+'4.Poradie vramci krajiny'!CD52/4</f>
        <v>5.8516425670187944E-2</v>
      </c>
      <c r="CE52" s="243">
        <f>'1.Poradie vramci sportov'!CE52/4+'2.Body vramci sportov'!CE52/4+'3.Body vramci krajiny'!CE52/4+'4.Poradie vramci krajiny'!CE52/4</f>
        <v>0.14946336653126049</v>
      </c>
      <c r="CF52" s="243">
        <f>'1.Poradie vramci sportov'!CF52/4+'2.Body vramci sportov'!CF52/4+'3.Body vramci krajiny'!CF52/4+'4.Poradie vramci krajiny'!CF52/4</f>
        <v>0.15013613419249425</v>
      </c>
      <c r="CG52" s="243">
        <f>'1.Poradie vramci sportov'!CG52/4+'2.Body vramci sportov'!CG52/4+'3.Body vramci krajiny'!CG52/4+'4.Poradie vramci krajiny'!CG52/4</f>
        <v>0</v>
      </c>
      <c r="CH52" s="243">
        <f>'1.Poradie vramci sportov'!CH52/4+'2.Body vramci sportov'!CH52/4+'3.Body vramci krajiny'!CH52/4+'4.Poradie vramci krajiny'!CH52/4</f>
        <v>0.18599724668570711</v>
      </c>
      <c r="CI52" s="243">
        <f>'1.Poradie vramci sportov'!CI52/4+'2.Body vramci sportov'!CI52/4+'3.Body vramci krajiny'!CI52/4+'4.Poradie vramci krajiny'!CI52/4</f>
        <v>0</v>
      </c>
      <c r="CJ52" s="243">
        <f>'1.Poradie vramci sportov'!CJ52/4+'2.Body vramci sportov'!CJ52/4+'3.Body vramci krajiny'!CJ52/4+'4.Poradie vramci krajiny'!CJ52/4</f>
        <v>0</v>
      </c>
      <c r="CK52" s="243">
        <f>'1.Poradie vramci sportov'!CK52/4+'2.Body vramci sportov'!CK52/4+'3.Body vramci krajiny'!CK52/4+'4.Poradie vramci krajiny'!CK52/4</f>
        <v>0</v>
      </c>
      <c r="CL52" s="243">
        <f>'1.Poradie vramci sportov'!CL52/4+'2.Body vramci sportov'!CL52/4+'3.Body vramci krajiny'!CL52/4+'4.Poradie vramci krajiny'!CL52/4</f>
        <v>0.21421286468169248</v>
      </c>
      <c r="CM52" s="243">
        <f>'1.Poradie vramci sportov'!CM52/4+'2.Body vramci sportov'!CM52/4+'3.Body vramci krajiny'!CM52/4+'4.Poradie vramci krajiny'!CM52/4</f>
        <v>0.15145644345774295</v>
      </c>
      <c r="CN52" s="243">
        <f>'1.Poradie vramci sportov'!CN52/4+'2.Body vramci sportov'!CN52/4+'3.Body vramci krajiny'!CN52/4+'4.Poradie vramci krajiny'!CN52/4</f>
        <v>0</v>
      </c>
      <c r="CO52" s="243">
        <f>'1.Poradie vramci sportov'!CO52/4+'2.Body vramci sportov'!CO52/4+'3.Body vramci krajiny'!CO52/4+'4.Poradie vramci krajiny'!CO52/4</f>
        <v>0.17223165940539845</v>
      </c>
      <c r="CP52" s="243">
        <f>'1.Poradie vramci sportov'!CP52/4+'2.Body vramci sportov'!CP52/4+'3.Body vramci krajiny'!CP52/4+'4.Poradie vramci krajiny'!CP52/4</f>
        <v>0</v>
      </c>
      <c r="CQ52" s="243">
        <f>'1.Poradie vramci sportov'!CQ52/4+'2.Body vramci sportov'!CQ52/4+'3.Body vramci krajiny'!CQ52/4+'4.Poradie vramci krajiny'!CQ52/4</f>
        <v>0</v>
      </c>
      <c r="CR52" s="243">
        <f>'1.Poradie vramci sportov'!CR52/4+'2.Body vramci sportov'!CR52/4+'3.Body vramci krajiny'!CR52/4+'4.Poradie vramci krajiny'!CR52/4</f>
        <v>0.12511542783364749</v>
      </c>
      <c r="CS52" s="243">
        <f>'1.Poradie vramci sportov'!CS52/4+'2.Body vramci sportov'!CS52/4+'3.Body vramci krajiny'!CS52/4+'4.Poradie vramci krajiny'!CS52/4</f>
        <v>0</v>
      </c>
      <c r="CT52" s="243">
        <f>'1.Poradie vramci sportov'!CT52/4+'2.Body vramci sportov'!CT52/4+'3.Body vramci krajiny'!CT52/4+'4.Poradie vramci krajiny'!CT52/4</f>
        <v>0</v>
      </c>
      <c r="CU52" s="243">
        <f>'1.Poradie vramci sportov'!CU52/4+'2.Body vramci sportov'!CU52/4+'3.Body vramci krajiny'!CU52/4+'4.Poradie vramci krajiny'!CU52/4</f>
        <v>0</v>
      </c>
      <c r="CV52" s="243">
        <f>'1.Poradie vramci sportov'!CV52/4+'2.Body vramci sportov'!CV52/4+'3.Body vramci krajiny'!CV52/4+'4.Poradie vramci krajiny'!CV52/4</f>
        <v>0</v>
      </c>
      <c r="CW52" s="243">
        <f>'1.Poradie vramci sportov'!CW52/4+'2.Body vramci sportov'!CW52/4+'3.Body vramci krajiny'!CW52/4+'4.Poradie vramci krajiny'!CW52/4</f>
        <v>0</v>
      </c>
      <c r="CX52" s="243">
        <f>'1.Poradie vramci sportov'!CX52/4+'2.Body vramci sportov'!CX52/4+'3.Body vramci krajiny'!CX52/4+'4.Poradie vramci krajiny'!CX52/4</f>
        <v>0.18203447630264147</v>
      </c>
      <c r="CY52" s="243">
        <f>'1.Poradie vramci sportov'!CY52/4+'2.Body vramci sportov'!CY52/4+'3.Body vramci krajiny'!CY52/4+'4.Poradie vramci krajiny'!CY52/4</f>
        <v>0.21590560166353162</v>
      </c>
      <c r="CZ52" s="243">
        <f>'1.Poradie vramci sportov'!CZ52/4+'2.Body vramci sportov'!CZ52/4+'3.Body vramci krajiny'!CZ52/4+'4.Poradie vramci krajiny'!CZ52/4</f>
        <v>0.54671734556657881</v>
      </c>
      <c r="DA52" s="243">
        <f>'1.Poradie vramci sportov'!DA52/4+'2.Body vramci sportov'!DA52/4+'3.Body vramci krajiny'!DA52/4+'4.Poradie vramci krajiny'!DA52/4</f>
        <v>0.2059057977503447</v>
      </c>
      <c r="DB52" s="243">
        <f>'1.Poradie vramci sportov'!DB52/4+'2.Body vramci sportov'!DB52/4+'3.Body vramci krajiny'!DB52/4+'4.Poradie vramci krajiny'!DB52/4</f>
        <v>0.12587155376022041</v>
      </c>
      <c r="DC52" s="243">
        <f>'1.Poradie vramci sportov'!DC52/4+'2.Body vramci sportov'!DC52/4+'3.Body vramci krajiny'!DC52/4+'4.Poradie vramci krajiny'!DC52/4</f>
        <v>0</v>
      </c>
      <c r="DD52" s="243">
        <f>'1.Poradie vramci sportov'!DD52/4+'2.Body vramci sportov'!DD52/4+'3.Body vramci krajiny'!DD52/4+'4.Poradie vramci krajiny'!DD52/4</f>
        <v>0.22778243962361122</v>
      </c>
      <c r="DE52" s="243">
        <f>'1.Poradie vramci sportov'!DE52/4+'2.Body vramci sportov'!DE52/4+'3.Body vramci krajiny'!DE52/4+'4.Poradie vramci krajiny'!DE52/4</f>
        <v>0.30416930863319491</v>
      </c>
      <c r="DF52" s="243">
        <f>'1.Poradie vramci sportov'!DF52/4+'2.Body vramci sportov'!DF52/4+'3.Body vramci krajiny'!DF52/4+'4.Poradie vramci krajiny'!DF52/4</f>
        <v>0</v>
      </c>
      <c r="DG52" s="243">
        <f>'1.Poradie vramci sportov'!DG52/4+'2.Body vramci sportov'!DG52/4+'3.Body vramci krajiny'!DG52/4+'4.Poradie vramci krajiny'!DG52/4</f>
        <v>0.2654502601940214</v>
      </c>
      <c r="DH52" s="243">
        <f>'1.Poradie vramci sportov'!DH52/4+'2.Body vramci sportov'!DH52/4+'3.Body vramci krajiny'!DH52/4+'4.Poradie vramci krajiny'!DH52/4</f>
        <v>0.28608703531137014</v>
      </c>
      <c r="DI52" s="243">
        <f>'1.Poradie vramci sportov'!DI52/4+'2.Body vramci sportov'!DI52/4+'3.Body vramci krajiny'!DI52/4+'4.Poradie vramci krajiny'!DI52/4</f>
        <v>0.27741437601097996</v>
      </c>
      <c r="DJ52" s="417"/>
      <c r="DK52" s="418">
        <f t="shared" si="0"/>
        <v>14.882819884442046</v>
      </c>
    </row>
    <row r="53" spans="1:115" ht="14.25" customHeight="1" x14ac:dyDescent="0.25">
      <c r="A53" s="238" t="s">
        <v>55</v>
      </c>
      <c r="B53" s="243">
        <f>'1.Poradie vramci sportov'!B53/4+'2.Body vramci sportov'!B53/4+'3.Body vramci krajiny'!B53/4+'4.Poradie vramci krajiny'!B53/4</f>
        <v>0.22616009170286497</v>
      </c>
      <c r="C53" s="243">
        <f>'1.Poradie vramci sportov'!C53/4+'2.Body vramci sportov'!C53/4+'3.Body vramci krajiny'!C53/4+'4.Poradie vramci krajiny'!C53/4</f>
        <v>7.8678976206509696E-2</v>
      </c>
      <c r="D53" s="243">
        <f>'1.Poradie vramci sportov'!D53/4+'2.Body vramci sportov'!D53/4+'3.Body vramci krajiny'!D53/4+'4.Poradie vramci krajiny'!D53/4</f>
        <v>0.28928911548393232</v>
      </c>
      <c r="E53" s="243">
        <f>'1.Poradie vramci sportov'!E53/4+'2.Body vramci sportov'!E53/4+'3.Body vramci krajiny'!E53/4+'4.Poradie vramci krajiny'!E53/4</f>
        <v>0.25477458972963396</v>
      </c>
      <c r="F53" s="243">
        <f>'1.Poradie vramci sportov'!F53/4+'2.Body vramci sportov'!F53/4+'3.Body vramci krajiny'!F53/4+'4.Poradie vramci krajiny'!F53/4</f>
        <v>0.37857224984586862</v>
      </c>
      <c r="G53" s="243">
        <f>'1.Poradie vramci sportov'!G53/4+'2.Body vramci sportov'!G53/4+'3.Body vramci krajiny'!G53/4+'4.Poradie vramci krajiny'!G53/4</f>
        <v>0.32657509105015242</v>
      </c>
      <c r="H53" s="243">
        <f>'1.Poradie vramci sportov'!H53/4+'2.Body vramci sportov'!H53/4+'3.Body vramci krajiny'!H53/4+'4.Poradie vramci krajiny'!H53/4</f>
        <v>0</v>
      </c>
      <c r="I53" s="243">
        <f>'1.Poradie vramci sportov'!I53/4+'2.Body vramci sportov'!I53/4+'3.Body vramci krajiny'!I53/4+'4.Poradie vramci krajiny'!I53/4</f>
        <v>0.11023305247037733</v>
      </c>
      <c r="J53" s="243">
        <f>'1.Poradie vramci sportov'!J53/4+'2.Body vramci sportov'!J53/4+'3.Body vramci krajiny'!J53/4+'4.Poradie vramci krajiny'!J53/4</f>
        <v>0.27058156948801287</v>
      </c>
      <c r="K53" s="243">
        <f>'1.Poradie vramci sportov'!K53/4+'2.Body vramci sportov'!K53/4+'3.Body vramci krajiny'!K53/4+'4.Poradie vramci krajiny'!K53/4</f>
        <v>7.4470898353142939E-2</v>
      </c>
      <c r="L53" s="243">
        <f>'1.Poradie vramci sportov'!L53/4+'2.Body vramci sportov'!L53/4+'3.Body vramci krajiny'!L53/4+'4.Poradie vramci krajiny'!L53/4</f>
        <v>0.19509041511637287</v>
      </c>
      <c r="M53" s="243">
        <f>'1.Poradie vramci sportov'!M53/4+'2.Body vramci sportov'!M53/4+'3.Body vramci krajiny'!M53/4+'4.Poradie vramci krajiny'!M53/4</f>
        <v>0.40912939352941657</v>
      </c>
      <c r="N53" s="243">
        <f>'1.Poradie vramci sportov'!N53/4+'2.Body vramci sportov'!N53/4+'3.Body vramci krajiny'!N53/4+'4.Poradie vramci krajiny'!N53/4</f>
        <v>0.21403704586868885</v>
      </c>
      <c r="O53" s="243">
        <f>'1.Poradie vramci sportov'!O53/4+'2.Body vramci sportov'!O53/4+'3.Body vramci krajiny'!O53/4+'4.Poradie vramci krajiny'!O53/4</f>
        <v>0.11701938165256923</v>
      </c>
      <c r="P53" s="243">
        <f>'1.Poradie vramci sportov'!P53/4+'2.Body vramci sportov'!P53/4+'3.Body vramci krajiny'!P53/4+'4.Poradie vramci krajiny'!P53/4</f>
        <v>0.21751271869790628</v>
      </c>
      <c r="Q53" s="243">
        <f>'1.Poradie vramci sportov'!Q53/4+'2.Body vramci sportov'!Q53/4+'3.Body vramci krajiny'!Q53/4+'4.Poradie vramci krajiny'!Q53/4</f>
        <v>8.9523097088290232E-2</v>
      </c>
      <c r="R53" s="243">
        <f>'1.Poradie vramci sportov'!R53/4+'2.Body vramci sportov'!R53/4+'3.Body vramci krajiny'!R53/4+'4.Poradie vramci krajiny'!R53/4</f>
        <v>0.22364911949094687</v>
      </c>
      <c r="S53" s="243">
        <f>'1.Poradie vramci sportov'!S53/4+'2.Body vramci sportov'!S53/4+'3.Body vramci krajiny'!S53/4+'4.Poradie vramci krajiny'!S53/4</f>
        <v>0.12250708715811293</v>
      </c>
      <c r="T53" s="243">
        <f>'1.Poradie vramci sportov'!T53/4+'2.Body vramci sportov'!T53/4+'3.Body vramci krajiny'!T53/4+'4.Poradie vramci krajiny'!T53/4</f>
        <v>0.12807333560115808</v>
      </c>
      <c r="U53" s="243">
        <f>'1.Poradie vramci sportov'!U53/4+'2.Body vramci sportov'!U53/4+'3.Body vramci krajiny'!U53/4+'4.Poradie vramci krajiny'!U53/4</f>
        <v>0.31832811418181417</v>
      </c>
      <c r="V53" s="243">
        <f>'1.Poradie vramci sportov'!V53/4+'2.Body vramci sportov'!V53/4+'3.Body vramci krajiny'!V53/4+'4.Poradie vramci krajiny'!V53/4</f>
        <v>9.3932582555481703E-2</v>
      </c>
      <c r="W53" s="243">
        <f>'1.Poradie vramci sportov'!W53/4+'2.Body vramci sportov'!W53/4+'3.Body vramci krajiny'!W53/4+'4.Poradie vramci krajiny'!W53/4</f>
        <v>0.27827312065385329</v>
      </c>
      <c r="X53" s="243">
        <f>'1.Poradie vramci sportov'!X53/4+'2.Body vramci sportov'!X53/4+'3.Body vramci krajiny'!X53/4+'4.Poradie vramci krajiny'!X53/4</f>
        <v>0</v>
      </c>
      <c r="Y53" s="243">
        <f>'1.Poradie vramci sportov'!Y53/4+'2.Body vramci sportov'!Y53/4+'3.Body vramci krajiny'!Y53/4+'4.Poradie vramci krajiny'!Y53/4</f>
        <v>0.15428321189137922</v>
      </c>
      <c r="Z53" s="243">
        <f>'1.Poradie vramci sportov'!Z53/4+'2.Body vramci sportov'!Z53/4+'3.Body vramci krajiny'!Z53/4+'4.Poradie vramci krajiny'!Z53/4</f>
        <v>0</v>
      </c>
      <c r="AA53" s="243">
        <f>'1.Poradie vramci sportov'!AA53/4+'2.Body vramci sportov'!AA53/4+'3.Body vramci krajiny'!AA53/4+'4.Poradie vramci krajiny'!AA53/4</f>
        <v>0.20130578105473601</v>
      </c>
      <c r="AB53" s="243">
        <f>'1.Poradie vramci sportov'!AB53/4+'2.Body vramci sportov'!AB53/4+'3.Body vramci krajiny'!AB53/4+'4.Poradie vramci krajiny'!AB53/4</f>
        <v>8.5390352229496563E-2</v>
      </c>
      <c r="AC53" s="243">
        <f>'1.Poradie vramci sportov'!AC53/4+'2.Body vramci sportov'!AC53/4+'3.Body vramci krajiny'!AC53/4+'4.Poradie vramci krajiny'!AC53/4</f>
        <v>0.28066715170360645</v>
      </c>
      <c r="AD53" s="243">
        <f>'1.Poradie vramci sportov'!AD53/4+'2.Body vramci sportov'!AD53/4+'3.Body vramci krajiny'!AD53/4+'4.Poradie vramci krajiny'!AD53/4</f>
        <v>0.27244668536727629</v>
      </c>
      <c r="AE53" s="243">
        <f>'1.Poradie vramci sportov'!AE53/4+'2.Body vramci sportov'!AE53/4+'3.Body vramci krajiny'!AE53/4+'4.Poradie vramci krajiny'!AE53/4</f>
        <v>0.11852625547906294</v>
      </c>
      <c r="AF53" s="243">
        <f>'1.Poradie vramci sportov'!AF53/4+'2.Body vramci sportov'!AF53/4+'3.Body vramci krajiny'!AF53/4+'4.Poradie vramci krajiny'!AF53/4</f>
        <v>0</v>
      </c>
      <c r="AG53" s="243">
        <f>'1.Poradie vramci sportov'!AG53/4+'2.Body vramci sportov'!AG53/4+'3.Body vramci krajiny'!AG53/4+'4.Poradie vramci krajiny'!AG53/4</f>
        <v>0.25819093550612926</v>
      </c>
      <c r="AH53" s="243">
        <f>'1.Poradie vramci sportov'!AH53/4+'2.Body vramci sportov'!AH53/4+'3.Body vramci krajiny'!AH53/4+'4.Poradie vramci krajiny'!AH53/4</f>
        <v>0.42860367837402813</v>
      </c>
      <c r="AI53" s="243">
        <f>'1.Poradie vramci sportov'!AI53/4+'2.Body vramci sportov'!AI53/4+'3.Body vramci krajiny'!AI53/4+'4.Poradie vramci krajiny'!AI53/4</f>
        <v>0.19958163497047995</v>
      </c>
      <c r="AJ53" s="243">
        <f>'1.Poradie vramci sportov'!AJ53/4+'2.Body vramci sportov'!AJ53/4+'3.Body vramci krajiny'!AJ53/4+'4.Poradie vramci krajiny'!AJ53/4</f>
        <v>0.29013162476927618</v>
      </c>
      <c r="AK53" s="243">
        <f>'1.Poradie vramci sportov'!AK53/4+'2.Body vramci sportov'!AK53/4+'3.Body vramci krajiny'!AK53/4+'4.Poradie vramci krajiny'!AK53/4</f>
        <v>0.31122178714562787</v>
      </c>
      <c r="AL53" s="243">
        <f>'1.Poradie vramci sportov'!AL53/4+'2.Body vramci sportov'!AL53/4+'3.Body vramci krajiny'!AL53/4+'4.Poradie vramci krajiny'!AL53/4</f>
        <v>0.27483249997520665</v>
      </c>
      <c r="AM53" s="243">
        <f>'1.Poradie vramci sportov'!AM53/4+'2.Body vramci sportov'!AM53/4+'3.Body vramci krajiny'!AM53/4+'4.Poradie vramci krajiny'!AM53/4</f>
        <v>0</v>
      </c>
      <c r="AN53" s="243">
        <f>'1.Poradie vramci sportov'!AN53/4+'2.Body vramci sportov'!AN53/4+'3.Body vramci krajiny'!AN53/4+'4.Poradie vramci krajiny'!AN53/4</f>
        <v>0.11046160923154467</v>
      </c>
      <c r="AO53" s="243">
        <f>'1.Poradie vramci sportov'!AO53/4+'2.Body vramci sportov'!AO53/4+'3.Body vramci krajiny'!AO53/4+'4.Poradie vramci krajiny'!AO53/4</f>
        <v>0.1669776813438173</v>
      </c>
      <c r="AP53" s="243">
        <f>'1.Poradie vramci sportov'!AP53/4+'2.Body vramci sportov'!AP53/4+'3.Body vramci krajiny'!AP53/4+'4.Poradie vramci krajiny'!AP53/4</f>
        <v>0.52382482802361319</v>
      </c>
      <c r="AQ53" s="243">
        <f>'1.Poradie vramci sportov'!AQ53/4+'2.Body vramci sportov'!AQ53/4+'3.Body vramci krajiny'!AQ53/4+'4.Poradie vramci krajiny'!AQ53/4</f>
        <v>0</v>
      </c>
      <c r="AR53" s="243">
        <f>'1.Poradie vramci sportov'!AR53/4+'2.Body vramci sportov'!AR53/4+'3.Body vramci krajiny'!AR53/4+'4.Poradie vramci krajiny'!AR53/4</f>
        <v>0.34440065970614786</v>
      </c>
      <c r="AS53" s="243">
        <f>'1.Poradie vramci sportov'!AS53/4+'2.Body vramci sportov'!AS53/4+'3.Body vramci krajiny'!AS53/4+'4.Poradie vramci krajiny'!AS53/4</f>
        <v>5.3462118629227839E-2</v>
      </c>
      <c r="AT53" s="243">
        <f>'1.Poradie vramci sportov'!AT53/4+'2.Body vramci sportov'!AT53/4+'3.Body vramci krajiny'!AT53/4+'4.Poradie vramci krajiny'!AT53/4</f>
        <v>0.28729536704124636</v>
      </c>
      <c r="AU53" s="243">
        <f>'1.Poradie vramci sportov'!AU53/4+'2.Body vramci sportov'!AU53/4+'3.Body vramci krajiny'!AU53/4+'4.Poradie vramci krajiny'!AU53/4</f>
        <v>0.17578200945245184</v>
      </c>
      <c r="AV53" s="243">
        <f>'1.Poradie vramci sportov'!AV53/4+'2.Body vramci sportov'!AV53/4+'3.Body vramci krajiny'!AV53/4+'4.Poradie vramci krajiny'!AV53/4</f>
        <v>0</v>
      </c>
      <c r="AW53" s="243">
        <f>'1.Poradie vramci sportov'!AW53/4+'2.Body vramci sportov'!AW53/4+'3.Body vramci krajiny'!AW53/4+'4.Poradie vramci krajiny'!AW53/4</f>
        <v>0.17090239568045612</v>
      </c>
      <c r="AX53" s="243">
        <f>'1.Poradie vramci sportov'!AX53/4+'2.Body vramci sportov'!AX53/4+'3.Body vramci krajiny'!AX53/4+'4.Poradie vramci krajiny'!AX53/4</f>
        <v>0.48631817852971815</v>
      </c>
      <c r="AY53" s="243">
        <f>'1.Poradie vramci sportov'!AY53/4+'2.Body vramci sportov'!AY53/4+'3.Body vramci krajiny'!AY53/4+'4.Poradie vramci krajiny'!AY53/4</f>
        <v>0.20579970090086327</v>
      </c>
      <c r="AZ53" s="243">
        <f>'1.Poradie vramci sportov'!AZ53/4+'2.Body vramci sportov'!AZ53/4+'3.Body vramci krajiny'!AZ53/4+'4.Poradie vramci krajiny'!AZ53/4</f>
        <v>0.12363466750386243</v>
      </c>
      <c r="BA53" s="243">
        <f>'1.Poradie vramci sportov'!BA53/4+'2.Body vramci sportov'!BA53/4+'3.Body vramci krajiny'!BA53/4+'4.Poradie vramci krajiny'!BA53/4</f>
        <v>0.30116426287366754</v>
      </c>
      <c r="BB53" s="243">
        <f>'1.Poradie vramci sportov'!BB53/4+'2.Body vramci sportov'!BB53/4+'3.Body vramci krajiny'!BB53/4+'4.Poradie vramci krajiny'!BB53/4</f>
        <v>0.1904473836176595</v>
      </c>
      <c r="BC53" s="243">
        <f>'1.Poradie vramci sportov'!BC53/4+'2.Body vramci sportov'!BC53/4+'3.Body vramci krajiny'!BC53/4+'4.Poradie vramci krajiny'!BC53/4</f>
        <v>0</v>
      </c>
      <c r="BD53" s="243">
        <f>'1.Poradie vramci sportov'!BD53/4+'2.Body vramci sportov'!BD53/4+'3.Body vramci krajiny'!BD53/4+'4.Poradie vramci krajiny'!BD53/4</f>
        <v>0</v>
      </c>
      <c r="BE53" s="243">
        <f>'1.Poradie vramci sportov'!BE53/4+'2.Body vramci sportov'!BE53/4+'3.Body vramci krajiny'!BE53/4+'4.Poradie vramci krajiny'!BE53/4</f>
        <v>0.37264526034700274</v>
      </c>
      <c r="BF53" s="243">
        <f>'1.Poradie vramci sportov'!BF53/4+'2.Body vramci sportov'!BF53/4+'3.Body vramci krajiny'!BF53/4+'4.Poradie vramci krajiny'!BF53/4</f>
        <v>0</v>
      </c>
      <c r="BG53" s="243">
        <f>'1.Poradie vramci sportov'!BG53/4+'2.Body vramci sportov'!BG53/4+'3.Body vramci krajiny'!BG53/4+'4.Poradie vramci krajiny'!BG53/4</f>
        <v>0.69165751950073573</v>
      </c>
      <c r="BH53" s="243">
        <f>'1.Poradie vramci sportov'!BH53/4+'2.Body vramci sportov'!BH53/4+'3.Body vramci krajiny'!BH53/4+'4.Poradie vramci krajiny'!BH53/4</f>
        <v>0.27711849088448082</v>
      </c>
      <c r="BI53" s="243">
        <f>'1.Poradie vramci sportov'!BI53/4+'2.Body vramci sportov'!BI53/4+'3.Body vramci krajiny'!BI53/4+'4.Poradie vramci krajiny'!BI53/4</f>
        <v>0.13673378128870226</v>
      </c>
      <c r="BJ53" s="243">
        <f>'1.Poradie vramci sportov'!BJ53/4+'2.Body vramci sportov'!BJ53/4+'3.Body vramci krajiny'!BJ53/4+'4.Poradie vramci krajiny'!BJ53/4</f>
        <v>0</v>
      </c>
      <c r="BK53" s="243">
        <f>'1.Poradie vramci sportov'!BK53/4+'2.Body vramci sportov'!BK53/4+'3.Body vramci krajiny'!BK53/4+'4.Poradie vramci krajiny'!BK53/4</f>
        <v>0</v>
      </c>
      <c r="BL53" s="243">
        <f>'1.Poradie vramci sportov'!BL53/4+'2.Body vramci sportov'!BL53/4+'3.Body vramci krajiny'!BL53/4+'4.Poradie vramci krajiny'!BL53/4</f>
        <v>0</v>
      </c>
      <c r="BM53" s="243">
        <f>'1.Poradie vramci sportov'!BM53/4+'2.Body vramci sportov'!BM53/4+'3.Body vramci krajiny'!BM53/4+'4.Poradie vramci krajiny'!BM53/4</f>
        <v>0.21370919226025542</v>
      </c>
      <c r="BN53" s="243">
        <f>'1.Poradie vramci sportov'!BN53/4+'2.Body vramci sportov'!BN53/4+'3.Body vramci krajiny'!BN53/4+'4.Poradie vramci krajiny'!BN53/4</f>
        <v>0</v>
      </c>
      <c r="BO53" s="243">
        <f>'1.Poradie vramci sportov'!BO53/4+'2.Body vramci sportov'!BO53/4+'3.Body vramci krajiny'!BO53/4+'4.Poradie vramci krajiny'!BO53/4</f>
        <v>0.29347506156067055</v>
      </c>
      <c r="BP53" s="243">
        <f>'1.Poradie vramci sportov'!BP53/4+'2.Body vramci sportov'!BP53/4+'3.Body vramci krajiny'!BP53/4+'4.Poradie vramci krajiny'!BP53/4</f>
        <v>0.27914695575638754</v>
      </c>
      <c r="BQ53" s="243">
        <f>'1.Poradie vramci sportov'!BQ53/4+'2.Body vramci sportov'!BQ53/4+'3.Body vramci krajiny'!BQ53/4+'4.Poradie vramci krajiny'!BQ53/4</f>
        <v>0.21343645468286887</v>
      </c>
      <c r="BR53" s="243">
        <f>'1.Poradie vramci sportov'!BR53/4+'2.Body vramci sportov'!BR53/4+'3.Body vramci krajiny'!BR53/4+'4.Poradie vramci krajiny'!BR53/4</f>
        <v>0.28532304656722446</v>
      </c>
      <c r="BS53" s="243">
        <f>'1.Poradie vramci sportov'!BS53/4+'2.Body vramci sportov'!BS53/4+'3.Body vramci krajiny'!BS53/4+'4.Poradie vramci krajiny'!BS53/4</f>
        <v>0</v>
      </c>
      <c r="BT53" s="243">
        <f>'1.Poradie vramci sportov'!BT53/4+'2.Body vramci sportov'!BT53/4+'3.Body vramci krajiny'!BT53/4+'4.Poradie vramci krajiny'!BT53/4</f>
        <v>0.14933809955459518</v>
      </c>
      <c r="BU53" s="243">
        <f>'1.Poradie vramci sportov'!BU53/4+'2.Body vramci sportov'!BU53/4+'3.Body vramci krajiny'!BU53/4+'4.Poradie vramci krajiny'!BU53/4</f>
        <v>0.26480234466388686</v>
      </c>
      <c r="BV53" s="243">
        <f>'1.Poradie vramci sportov'!BV53/4+'2.Body vramci sportov'!BV53/4+'3.Body vramci krajiny'!BV53/4+'4.Poradie vramci krajiny'!BV53/4</f>
        <v>0</v>
      </c>
      <c r="BW53" s="243">
        <f>'1.Poradie vramci sportov'!BW53/4+'2.Body vramci sportov'!BW53/4+'3.Body vramci krajiny'!BW53/4+'4.Poradie vramci krajiny'!BW53/4</f>
        <v>0</v>
      </c>
      <c r="BX53" s="243">
        <f>'1.Poradie vramci sportov'!BX53/4+'2.Body vramci sportov'!BX53/4+'3.Body vramci krajiny'!BX53/4+'4.Poradie vramci krajiny'!BX53/4</f>
        <v>0</v>
      </c>
      <c r="BY53" s="243">
        <f>'1.Poradie vramci sportov'!BY53/4+'2.Body vramci sportov'!BY53/4+'3.Body vramci krajiny'!BY53/4+'4.Poradie vramci krajiny'!BY53/4</f>
        <v>0.24482071894278021</v>
      </c>
      <c r="BZ53" s="243">
        <f>'1.Poradie vramci sportov'!BZ53/4+'2.Body vramci sportov'!BZ53/4+'3.Body vramci krajiny'!BZ53/4+'4.Poradie vramci krajiny'!BZ53/4</f>
        <v>0</v>
      </c>
      <c r="CA53" s="243">
        <f>'1.Poradie vramci sportov'!CA53/4+'2.Body vramci sportov'!CA53/4+'3.Body vramci krajiny'!CA53/4+'4.Poradie vramci krajiny'!CA53/4</f>
        <v>0</v>
      </c>
      <c r="CB53" s="243">
        <f>'1.Poradie vramci sportov'!CB53/4+'2.Body vramci sportov'!CB53/4+'3.Body vramci krajiny'!CB53/4+'4.Poradie vramci krajiny'!CB53/4</f>
        <v>0.49936222861128643</v>
      </c>
      <c r="CC53" s="243">
        <f>'1.Poradie vramci sportov'!CC53/4+'2.Body vramci sportov'!CC53/4+'3.Body vramci krajiny'!CC53/4+'4.Poradie vramci krajiny'!CC53/4</f>
        <v>0</v>
      </c>
      <c r="CD53" s="243">
        <f>'1.Poradie vramci sportov'!CD53/4+'2.Body vramci sportov'!CD53/4+'3.Body vramci krajiny'!CD53/4+'4.Poradie vramci krajiny'!CD53/4</f>
        <v>0.12727505462664937</v>
      </c>
      <c r="CE53" s="243">
        <f>'1.Poradie vramci sportov'!CE53/4+'2.Body vramci sportov'!CE53/4+'3.Body vramci krajiny'!CE53/4+'4.Poradie vramci krajiny'!CE53/4</f>
        <v>0.32588581406230299</v>
      </c>
      <c r="CF53" s="243">
        <f>'1.Poradie vramci sportov'!CF53/4+'2.Body vramci sportov'!CF53/4+'3.Body vramci krajiny'!CF53/4+'4.Poradie vramci krajiny'!CF53/4</f>
        <v>0.1147808830284726</v>
      </c>
      <c r="CG53" s="243">
        <f>'1.Poradie vramci sportov'!CG53/4+'2.Body vramci sportov'!CG53/4+'3.Body vramci krajiny'!CG53/4+'4.Poradie vramci krajiny'!CG53/4</f>
        <v>0.19740821700942232</v>
      </c>
      <c r="CH53" s="243">
        <f>'1.Poradie vramci sportov'!CH53/4+'2.Body vramci sportov'!CH53/4+'3.Body vramci krajiny'!CH53/4+'4.Poradie vramci krajiny'!CH53/4</f>
        <v>0.18248859955616692</v>
      </c>
      <c r="CI53" s="243">
        <f>'1.Poradie vramci sportov'!CI53/4+'2.Body vramci sportov'!CI53/4+'3.Body vramci krajiny'!CI53/4+'4.Poradie vramci krajiny'!CI53/4</f>
        <v>0.49576723102067488</v>
      </c>
      <c r="CJ53" s="243">
        <f>'1.Poradie vramci sportov'!CJ53/4+'2.Body vramci sportov'!CJ53/4+'3.Body vramci krajiny'!CJ53/4+'4.Poradie vramci krajiny'!CJ53/4</f>
        <v>0.37460020658783566</v>
      </c>
      <c r="CK53" s="243">
        <f>'1.Poradie vramci sportov'!CK53/4+'2.Body vramci sportov'!CK53/4+'3.Body vramci krajiny'!CK53/4+'4.Poradie vramci krajiny'!CK53/4</f>
        <v>0</v>
      </c>
      <c r="CL53" s="243">
        <f>'1.Poradie vramci sportov'!CL53/4+'2.Body vramci sportov'!CL53/4+'3.Body vramci krajiny'!CL53/4+'4.Poradie vramci krajiny'!CL53/4</f>
        <v>0.30362591364685371</v>
      </c>
      <c r="CM53" s="243">
        <f>'1.Poradie vramci sportov'!CM53/4+'2.Body vramci sportov'!CM53/4+'3.Body vramci krajiny'!CM53/4+'4.Poradie vramci krajiny'!CM53/4</f>
        <v>0.18118449993746927</v>
      </c>
      <c r="CN53" s="243">
        <f>'1.Poradie vramci sportov'!CN53/4+'2.Body vramci sportov'!CN53/4+'3.Body vramci krajiny'!CN53/4+'4.Poradie vramci krajiny'!CN53/4</f>
        <v>0</v>
      </c>
      <c r="CO53" s="243">
        <f>'1.Poradie vramci sportov'!CO53/4+'2.Body vramci sportov'!CO53/4+'3.Body vramci krajiny'!CO53/4+'4.Poradie vramci krajiny'!CO53/4</f>
        <v>0.24778246064779946</v>
      </c>
      <c r="CP53" s="243">
        <f>'1.Poradie vramci sportov'!CP53/4+'2.Body vramci sportov'!CP53/4+'3.Body vramci krajiny'!CP53/4+'4.Poradie vramci krajiny'!CP53/4</f>
        <v>0</v>
      </c>
      <c r="CQ53" s="243">
        <f>'1.Poradie vramci sportov'!CQ53/4+'2.Body vramci sportov'!CQ53/4+'3.Body vramci krajiny'!CQ53/4+'4.Poradie vramci krajiny'!CQ53/4</f>
        <v>0</v>
      </c>
      <c r="CR53" s="243">
        <f>'1.Poradie vramci sportov'!CR53/4+'2.Body vramci sportov'!CR53/4+'3.Body vramci krajiny'!CR53/4+'4.Poradie vramci krajiny'!CR53/4</f>
        <v>0.23230963404129906</v>
      </c>
      <c r="CS53" s="243">
        <f>'1.Poradie vramci sportov'!CS53/4+'2.Body vramci sportov'!CS53/4+'3.Body vramci krajiny'!CS53/4+'4.Poradie vramci krajiny'!CS53/4</f>
        <v>0.30933713309567035</v>
      </c>
      <c r="CT53" s="243">
        <f>'1.Poradie vramci sportov'!CT53/4+'2.Body vramci sportov'!CT53/4+'3.Body vramci krajiny'!CT53/4+'4.Poradie vramci krajiny'!CT53/4</f>
        <v>0.18499561378699753</v>
      </c>
      <c r="CU53" s="243">
        <f>'1.Poradie vramci sportov'!CU53/4+'2.Body vramci sportov'!CU53/4+'3.Body vramci krajiny'!CU53/4+'4.Poradie vramci krajiny'!CU53/4</f>
        <v>0.23605860426917247</v>
      </c>
      <c r="CV53" s="243">
        <f>'1.Poradie vramci sportov'!CV53/4+'2.Body vramci sportov'!CV53/4+'3.Body vramci krajiny'!CV53/4+'4.Poradie vramci krajiny'!CV53/4</f>
        <v>0.21697674786310406</v>
      </c>
      <c r="CW53" s="243">
        <f>'1.Poradie vramci sportov'!CW53/4+'2.Body vramci sportov'!CW53/4+'3.Body vramci krajiny'!CW53/4+'4.Poradie vramci krajiny'!CW53/4</f>
        <v>0</v>
      </c>
      <c r="CX53" s="243">
        <f>'1.Poradie vramci sportov'!CX53/4+'2.Body vramci sportov'!CX53/4+'3.Body vramci krajiny'!CX53/4+'4.Poradie vramci krajiny'!CX53/4</f>
        <v>0</v>
      </c>
      <c r="CY53" s="243">
        <f>'1.Poradie vramci sportov'!CY53/4+'2.Body vramci sportov'!CY53/4+'3.Body vramci krajiny'!CY53/4+'4.Poradie vramci krajiny'!CY53/4</f>
        <v>0.28755002590786061</v>
      </c>
      <c r="CZ53" s="243">
        <f>'1.Poradie vramci sportov'!CZ53/4+'2.Body vramci sportov'!CZ53/4+'3.Body vramci krajiny'!CZ53/4+'4.Poradie vramci krajiny'!CZ53/4</f>
        <v>0.21682570039103388</v>
      </c>
      <c r="DA53" s="243">
        <f>'1.Poradie vramci sportov'!DA53/4+'2.Body vramci sportov'!DA53/4+'3.Body vramci krajiny'!DA53/4+'4.Poradie vramci krajiny'!DA53/4</f>
        <v>0.34239017612145345</v>
      </c>
      <c r="DB53" s="243">
        <f>'1.Poradie vramci sportov'!DB53/4+'2.Body vramci sportov'!DB53/4+'3.Body vramci krajiny'!DB53/4+'4.Poradie vramci krajiny'!DB53/4</f>
        <v>0.29178093016421802</v>
      </c>
      <c r="DC53" s="243">
        <f>'1.Poradie vramci sportov'!DC53/4+'2.Body vramci sportov'!DC53/4+'3.Body vramci krajiny'!DC53/4+'4.Poradie vramci krajiny'!DC53/4</f>
        <v>0</v>
      </c>
      <c r="DD53" s="243">
        <f>'1.Poradie vramci sportov'!DD53/4+'2.Body vramci sportov'!DD53/4+'3.Body vramci krajiny'!DD53/4+'4.Poradie vramci krajiny'!DD53/4</f>
        <v>0.56019835835773724</v>
      </c>
      <c r="DE53" s="243">
        <f>'1.Poradie vramci sportov'!DE53/4+'2.Body vramci sportov'!DE53/4+'3.Body vramci krajiny'!DE53/4+'4.Poradie vramci krajiny'!DE53/4</f>
        <v>0.21693139195156758</v>
      </c>
      <c r="DF53" s="243">
        <f>'1.Poradie vramci sportov'!DF53/4+'2.Body vramci sportov'!DF53/4+'3.Body vramci krajiny'!DF53/4+'4.Poradie vramci krajiny'!DF53/4</f>
        <v>0</v>
      </c>
      <c r="DG53" s="243">
        <f>'1.Poradie vramci sportov'!DG53/4+'2.Body vramci sportov'!DG53/4+'3.Body vramci krajiny'!DG53/4+'4.Poradie vramci krajiny'!DG53/4</f>
        <v>0.27053345462661227</v>
      </c>
      <c r="DH53" s="243">
        <f>'1.Poradie vramci sportov'!DH53/4+'2.Body vramci sportov'!DH53/4+'3.Body vramci krajiny'!DH53/4+'4.Poradie vramci krajiny'!DH53/4</f>
        <v>0.3183924759481449</v>
      </c>
      <c r="DI53" s="243">
        <f>'1.Poradie vramci sportov'!DI53/4+'2.Body vramci sportov'!DI53/4+'3.Body vramci krajiny'!DI53/4+'4.Poradie vramci krajiny'!DI53/4</f>
        <v>0.24237755881432929</v>
      </c>
      <c r="DJ53" s="417"/>
      <c r="DK53" s="418">
        <f t="shared" si="0"/>
        <v>20.831089347009417</v>
      </c>
    </row>
    <row r="54" spans="1:115" ht="14.25" customHeight="1" x14ac:dyDescent="0.25">
      <c r="DK54" s="248"/>
    </row>
    <row r="55" spans="1:115" ht="14.25" customHeight="1" x14ac:dyDescent="0.25">
      <c r="DK55" s="248"/>
    </row>
    <row r="56" spans="1:115" ht="14.25" customHeight="1" x14ac:dyDescent="0.25">
      <c r="DK56" s="248"/>
    </row>
    <row r="57" spans="1:115" ht="14.25" customHeight="1" x14ac:dyDescent="0.25">
      <c r="DK57" s="248"/>
    </row>
    <row r="58" spans="1:115" ht="14.25" customHeight="1" x14ac:dyDescent="0.25">
      <c r="DK58" s="248"/>
    </row>
    <row r="59" spans="1:115" ht="14.25" customHeight="1" x14ac:dyDescent="0.25">
      <c r="DK59" s="248"/>
    </row>
    <row r="60" spans="1:115" ht="14.25" customHeight="1" x14ac:dyDescent="0.25">
      <c r="DK60" s="248"/>
    </row>
    <row r="61" spans="1:115" ht="14.25" customHeight="1" x14ac:dyDescent="0.25">
      <c r="DK61" s="248"/>
    </row>
    <row r="62" spans="1:115" ht="14.25" customHeight="1" x14ac:dyDescent="0.25">
      <c r="DK62" s="248"/>
    </row>
    <row r="63" spans="1:115" ht="14.25" customHeight="1" x14ac:dyDescent="0.25">
      <c r="DK63" s="248"/>
    </row>
    <row r="64" spans="1:115" ht="14.25" customHeight="1" x14ac:dyDescent="0.25">
      <c r="DK64" s="248"/>
    </row>
    <row r="65" spans="115:115" ht="14.25" customHeight="1" x14ac:dyDescent="0.25">
      <c r="DK65" s="248"/>
    </row>
    <row r="66" spans="115:115" ht="14.25" customHeight="1" x14ac:dyDescent="0.25">
      <c r="DK66" s="248"/>
    </row>
    <row r="67" spans="115:115" ht="14.25" customHeight="1" x14ac:dyDescent="0.25">
      <c r="DK67" s="248"/>
    </row>
    <row r="68" spans="115:115" ht="14.25" customHeight="1" x14ac:dyDescent="0.25">
      <c r="DK68" s="248"/>
    </row>
    <row r="69" spans="115:115" ht="14.25" customHeight="1" x14ac:dyDescent="0.25">
      <c r="DK69" s="248"/>
    </row>
    <row r="70" spans="115:115" ht="14.25" customHeight="1" x14ac:dyDescent="0.25">
      <c r="DK70" s="248"/>
    </row>
    <row r="71" spans="115:115" ht="14.25" customHeight="1" x14ac:dyDescent="0.25">
      <c r="DK71" s="248"/>
    </row>
    <row r="72" spans="115:115" ht="14.25" customHeight="1" x14ac:dyDescent="0.25">
      <c r="DK72" s="248"/>
    </row>
    <row r="73" spans="115:115" ht="14.25" customHeight="1" x14ac:dyDescent="0.25">
      <c r="DK73" s="248"/>
    </row>
    <row r="74" spans="115:115" ht="14.25" customHeight="1" x14ac:dyDescent="0.25">
      <c r="DK74" s="248"/>
    </row>
    <row r="75" spans="115:115" ht="14.25" customHeight="1" x14ac:dyDescent="0.25">
      <c r="DK75" s="248"/>
    </row>
    <row r="76" spans="115:115" ht="14.25" customHeight="1" x14ac:dyDescent="0.25">
      <c r="DK76" s="248"/>
    </row>
    <row r="77" spans="115:115" ht="14.25" customHeight="1" x14ac:dyDescent="0.25">
      <c r="DK77" s="248"/>
    </row>
    <row r="78" spans="115:115" ht="14.25" customHeight="1" x14ac:dyDescent="0.25">
      <c r="DK78" s="248"/>
    </row>
    <row r="79" spans="115:115" ht="14.25" customHeight="1" x14ac:dyDescent="0.25">
      <c r="DK79" s="248"/>
    </row>
    <row r="80" spans="115:115" ht="14.25" customHeight="1" x14ac:dyDescent="0.25">
      <c r="DK80" s="248"/>
    </row>
    <row r="81" spans="115:115" ht="14.25" customHeight="1" x14ac:dyDescent="0.25">
      <c r="DK81" s="248"/>
    </row>
    <row r="82" spans="115:115" ht="14.25" customHeight="1" x14ac:dyDescent="0.25">
      <c r="DK82" s="248"/>
    </row>
    <row r="83" spans="115:115" ht="14.25" customHeight="1" x14ac:dyDescent="0.25">
      <c r="DK83" s="248"/>
    </row>
    <row r="84" spans="115:115" ht="14.25" customHeight="1" x14ac:dyDescent="0.25">
      <c r="DK84" s="248"/>
    </row>
    <row r="85" spans="115:115" ht="14.25" customHeight="1" x14ac:dyDescent="0.25">
      <c r="DK85" s="248"/>
    </row>
    <row r="86" spans="115:115" ht="14.25" customHeight="1" x14ac:dyDescent="0.25">
      <c r="DK86" s="248"/>
    </row>
    <row r="87" spans="115:115" ht="14.25" customHeight="1" x14ac:dyDescent="0.25">
      <c r="DK87" s="248"/>
    </row>
    <row r="88" spans="115:115" ht="14.25" customHeight="1" x14ac:dyDescent="0.25">
      <c r="DK88" s="248"/>
    </row>
    <row r="89" spans="115:115" ht="14.25" customHeight="1" x14ac:dyDescent="0.25">
      <c r="DK89" s="248"/>
    </row>
    <row r="90" spans="115:115" ht="14.25" customHeight="1" x14ac:dyDescent="0.25">
      <c r="DK90" s="248"/>
    </row>
    <row r="91" spans="115:115" ht="14.25" customHeight="1" x14ac:dyDescent="0.25">
      <c r="DK91" s="248"/>
    </row>
    <row r="92" spans="115:115" ht="14.25" customHeight="1" x14ac:dyDescent="0.25">
      <c r="DK92" s="248"/>
    </row>
    <row r="93" spans="115:115" ht="14.25" customHeight="1" x14ac:dyDescent="0.25">
      <c r="DK93" s="248"/>
    </row>
    <row r="94" spans="115:115" ht="14.25" customHeight="1" x14ac:dyDescent="0.25">
      <c r="DK94" s="248"/>
    </row>
    <row r="95" spans="115:115" ht="14.25" customHeight="1" x14ac:dyDescent="0.25">
      <c r="DK95" s="248"/>
    </row>
    <row r="96" spans="115:115" ht="14.25" customHeight="1" x14ac:dyDescent="0.25">
      <c r="DK96" s="248"/>
    </row>
    <row r="97" spans="115:115" ht="14.25" customHeight="1" x14ac:dyDescent="0.25">
      <c r="DK97" s="248"/>
    </row>
    <row r="98" spans="115:115" ht="14.25" customHeight="1" x14ac:dyDescent="0.25">
      <c r="DK98" s="248"/>
    </row>
    <row r="99" spans="115:115" ht="14.25" customHeight="1" x14ac:dyDescent="0.25">
      <c r="DK99" s="248"/>
    </row>
    <row r="100" spans="115:115" ht="14.25" customHeight="1" x14ac:dyDescent="0.25">
      <c r="DK100" s="248"/>
    </row>
    <row r="101" spans="115:115" ht="14.25" customHeight="1" x14ac:dyDescent="0.25">
      <c r="DK101" s="248"/>
    </row>
    <row r="102" spans="115:115" ht="14.25" customHeight="1" x14ac:dyDescent="0.25">
      <c r="DK102" s="248"/>
    </row>
    <row r="103" spans="115:115" ht="14.25" customHeight="1" x14ac:dyDescent="0.25">
      <c r="DK103" s="248"/>
    </row>
    <row r="104" spans="115:115" ht="14.25" customHeight="1" x14ac:dyDescent="0.25">
      <c r="DK104" s="248"/>
    </row>
    <row r="105" spans="115:115" ht="14.25" customHeight="1" x14ac:dyDescent="0.25">
      <c r="DK105" s="248"/>
    </row>
    <row r="106" spans="115:115" ht="14.25" customHeight="1" x14ac:dyDescent="0.25">
      <c r="DK106" s="248"/>
    </row>
    <row r="107" spans="115:115" ht="14.25" customHeight="1" x14ac:dyDescent="0.25">
      <c r="DK107" s="248"/>
    </row>
    <row r="108" spans="115:115" ht="14.25" customHeight="1" x14ac:dyDescent="0.25">
      <c r="DK108" s="248"/>
    </row>
    <row r="109" spans="115:115" ht="14.25" customHeight="1" x14ac:dyDescent="0.25">
      <c r="DK109" s="248"/>
    </row>
    <row r="110" spans="115:115" ht="14.25" customHeight="1" x14ac:dyDescent="0.25">
      <c r="DK110" s="248"/>
    </row>
    <row r="111" spans="115:115" ht="14.25" customHeight="1" x14ac:dyDescent="0.25">
      <c r="DK111" s="248"/>
    </row>
    <row r="112" spans="115:115" ht="14.25" customHeight="1" x14ac:dyDescent="0.25">
      <c r="DK112" s="248"/>
    </row>
    <row r="113" spans="115:115" ht="14.25" customHeight="1" x14ac:dyDescent="0.25">
      <c r="DK113" s="248"/>
    </row>
    <row r="114" spans="115:115" ht="14.25" customHeight="1" x14ac:dyDescent="0.25">
      <c r="DK114" s="248"/>
    </row>
    <row r="115" spans="115:115" ht="14.25" customHeight="1" x14ac:dyDescent="0.25">
      <c r="DK115" s="248"/>
    </row>
    <row r="116" spans="115:115" ht="14.25" customHeight="1" x14ac:dyDescent="0.25">
      <c r="DK116" s="248"/>
    </row>
    <row r="117" spans="115:115" ht="14.25" customHeight="1" x14ac:dyDescent="0.25">
      <c r="DK117" s="248"/>
    </row>
    <row r="118" spans="115:115" ht="14.25" customHeight="1" x14ac:dyDescent="0.25">
      <c r="DK118" s="248"/>
    </row>
    <row r="119" spans="115:115" ht="14.25" customHeight="1" x14ac:dyDescent="0.25">
      <c r="DK119" s="248"/>
    </row>
    <row r="120" spans="115:115" ht="14.25" customHeight="1" x14ac:dyDescent="0.25">
      <c r="DK120" s="248"/>
    </row>
    <row r="121" spans="115:115" ht="14.25" customHeight="1" x14ac:dyDescent="0.25">
      <c r="DK121" s="248"/>
    </row>
    <row r="122" spans="115:115" ht="14.25" customHeight="1" x14ac:dyDescent="0.25">
      <c r="DK122" s="248"/>
    </row>
    <row r="123" spans="115:115" ht="14.25" customHeight="1" x14ac:dyDescent="0.25">
      <c r="DK123" s="248"/>
    </row>
    <row r="124" spans="115:115" ht="14.25" customHeight="1" x14ac:dyDescent="0.25">
      <c r="DK124" s="248"/>
    </row>
    <row r="125" spans="115:115" ht="14.25" customHeight="1" x14ac:dyDescent="0.25">
      <c r="DK125" s="248"/>
    </row>
    <row r="126" spans="115:115" ht="14.25" customHeight="1" x14ac:dyDescent="0.25">
      <c r="DK126" s="248"/>
    </row>
    <row r="127" spans="115:115" ht="14.25" customHeight="1" x14ac:dyDescent="0.25">
      <c r="DK127" s="248"/>
    </row>
    <row r="128" spans="115:115" ht="14.25" customHeight="1" x14ac:dyDescent="0.25">
      <c r="DK128" s="248"/>
    </row>
    <row r="129" spans="115:115" ht="14.25" customHeight="1" x14ac:dyDescent="0.25">
      <c r="DK129" s="248"/>
    </row>
    <row r="130" spans="115:115" ht="14.25" customHeight="1" x14ac:dyDescent="0.25">
      <c r="DK130" s="248"/>
    </row>
    <row r="131" spans="115:115" ht="14.25" customHeight="1" x14ac:dyDescent="0.25">
      <c r="DK131" s="248"/>
    </row>
    <row r="132" spans="115:115" ht="14.25" customHeight="1" x14ac:dyDescent="0.25">
      <c r="DK132" s="248"/>
    </row>
    <row r="133" spans="115:115" ht="14.25" customHeight="1" x14ac:dyDescent="0.25">
      <c r="DK133" s="248"/>
    </row>
    <row r="134" spans="115:115" ht="14.25" customHeight="1" x14ac:dyDescent="0.25">
      <c r="DK134" s="248"/>
    </row>
    <row r="135" spans="115:115" ht="14.25" customHeight="1" x14ac:dyDescent="0.25">
      <c r="DK135" s="248"/>
    </row>
    <row r="136" spans="115:115" ht="14.25" customHeight="1" x14ac:dyDescent="0.25">
      <c r="DK136" s="248"/>
    </row>
    <row r="137" spans="115:115" ht="14.25" customHeight="1" x14ac:dyDescent="0.25">
      <c r="DK137" s="248"/>
    </row>
    <row r="138" spans="115:115" ht="14.25" customHeight="1" x14ac:dyDescent="0.25">
      <c r="DK138" s="248"/>
    </row>
    <row r="139" spans="115:115" ht="14.25" customHeight="1" x14ac:dyDescent="0.25">
      <c r="DK139" s="248"/>
    </row>
    <row r="140" spans="115:115" ht="14.25" customHeight="1" x14ac:dyDescent="0.25">
      <c r="DK140" s="248"/>
    </row>
    <row r="141" spans="115:115" ht="14.25" customHeight="1" x14ac:dyDescent="0.25">
      <c r="DK141" s="248"/>
    </row>
    <row r="142" spans="115:115" ht="14.25" customHeight="1" x14ac:dyDescent="0.25">
      <c r="DK142" s="248"/>
    </row>
    <row r="143" spans="115:115" ht="14.25" customHeight="1" x14ac:dyDescent="0.25">
      <c r="DK143" s="248"/>
    </row>
    <row r="144" spans="115:115" ht="14.25" customHeight="1" x14ac:dyDescent="0.25">
      <c r="DK144" s="248"/>
    </row>
    <row r="145" spans="115:115" ht="14.25" customHeight="1" x14ac:dyDescent="0.25">
      <c r="DK145" s="248"/>
    </row>
    <row r="146" spans="115:115" ht="14.25" customHeight="1" x14ac:dyDescent="0.25">
      <c r="DK146" s="248"/>
    </row>
    <row r="147" spans="115:115" ht="14.25" customHeight="1" x14ac:dyDescent="0.25">
      <c r="DK147" s="248"/>
    </row>
    <row r="148" spans="115:115" ht="14.25" customHeight="1" x14ac:dyDescent="0.25">
      <c r="DK148" s="248"/>
    </row>
    <row r="149" spans="115:115" ht="14.25" customHeight="1" x14ac:dyDescent="0.25">
      <c r="DK149" s="248"/>
    </row>
    <row r="150" spans="115:115" ht="14.25" customHeight="1" x14ac:dyDescent="0.25">
      <c r="DK150" s="248"/>
    </row>
    <row r="151" spans="115:115" ht="14.25" customHeight="1" x14ac:dyDescent="0.25">
      <c r="DK151" s="248"/>
    </row>
    <row r="152" spans="115:115" ht="14.25" customHeight="1" x14ac:dyDescent="0.25">
      <c r="DK152" s="248"/>
    </row>
    <row r="153" spans="115:115" ht="14.25" customHeight="1" x14ac:dyDescent="0.25">
      <c r="DK153" s="248"/>
    </row>
    <row r="154" spans="115:115" ht="14.25" customHeight="1" x14ac:dyDescent="0.25">
      <c r="DK154" s="248"/>
    </row>
    <row r="155" spans="115:115" ht="14.25" customHeight="1" x14ac:dyDescent="0.25">
      <c r="DK155" s="248"/>
    </row>
    <row r="156" spans="115:115" ht="14.25" customHeight="1" x14ac:dyDescent="0.25">
      <c r="DK156" s="248"/>
    </row>
    <row r="157" spans="115:115" ht="14.25" customHeight="1" x14ac:dyDescent="0.25">
      <c r="DK157" s="248"/>
    </row>
    <row r="158" spans="115:115" ht="14.25" customHeight="1" x14ac:dyDescent="0.25">
      <c r="DK158" s="248"/>
    </row>
    <row r="159" spans="115:115" ht="14.25" customHeight="1" x14ac:dyDescent="0.25">
      <c r="DK159" s="248"/>
    </row>
    <row r="160" spans="115:115" ht="14.25" customHeight="1" x14ac:dyDescent="0.25">
      <c r="DK160" s="248"/>
    </row>
    <row r="161" spans="115:115" ht="14.25" customHeight="1" x14ac:dyDescent="0.25">
      <c r="DK161" s="248"/>
    </row>
    <row r="162" spans="115:115" ht="14.25" customHeight="1" x14ac:dyDescent="0.25">
      <c r="DK162" s="248"/>
    </row>
    <row r="163" spans="115:115" ht="14.25" customHeight="1" x14ac:dyDescent="0.25">
      <c r="DK163" s="248"/>
    </row>
    <row r="164" spans="115:115" ht="14.25" customHeight="1" x14ac:dyDescent="0.25">
      <c r="DK164" s="248"/>
    </row>
    <row r="165" spans="115:115" ht="14.25" customHeight="1" x14ac:dyDescent="0.25">
      <c r="DK165" s="248"/>
    </row>
    <row r="166" spans="115:115" ht="14.25" customHeight="1" x14ac:dyDescent="0.25">
      <c r="DK166" s="248"/>
    </row>
    <row r="167" spans="115:115" ht="14.25" customHeight="1" x14ac:dyDescent="0.25">
      <c r="DK167" s="248"/>
    </row>
    <row r="168" spans="115:115" ht="14.25" customHeight="1" x14ac:dyDescent="0.25">
      <c r="DK168" s="248"/>
    </row>
    <row r="169" spans="115:115" ht="14.25" customHeight="1" x14ac:dyDescent="0.25">
      <c r="DK169" s="248"/>
    </row>
    <row r="170" spans="115:115" ht="14.25" customHeight="1" x14ac:dyDescent="0.25">
      <c r="DK170" s="248"/>
    </row>
    <row r="171" spans="115:115" ht="14.25" customHeight="1" x14ac:dyDescent="0.25">
      <c r="DK171" s="248"/>
    </row>
    <row r="172" spans="115:115" ht="14.25" customHeight="1" x14ac:dyDescent="0.25">
      <c r="DK172" s="248"/>
    </row>
    <row r="173" spans="115:115" ht="14.25" customHeight="1" x14ac:dyDescent="0.25">
      <c r="DK173" s="248"/>
    </row>
    <row r="174" spans="115:115" ht="14.25" customHeight="1" x14ac:dyDescent="0.25">
      <c r="DK174" s="248"/>
    </row>
    <row r="175" spans="115:115" ht="14.25" customHeight="1" x14ac:dyDescent="0.25">
      <c r="DK175" s="248"/>
    </row>
    <row r="176" spans="115:115" ht="14.25" customHeight="1" x14ac:dyDescent="0.25">
      <c r="DK176" s="248"/>
    </row>
    <row r="177" spans="115:115" ht="14.25" customHeight="1" x14ac:dyDescent="0.25">
      <c r="DK177" s="248"/>
    </row>
    <row r="178" spans="115:115" ht="14.25" customHeight="1" x14ac:dyDescent="0.25">
      <c r="DK178" s="248"/>
    </row>
    <row r="179" spans="115:115" ht="14.25" customHeight="1" x14ac:dyDescent="0.25">
      <c r="DK179" s="248"/>
    </row>
    <row r="180" spans="115:115" ht="14.25" customHeight="1" x14ac:dyDescent="0.25">
      <c r="DK180" s="248"/>
    </row>
    <row r="181" spans="115:115" ht="14.25" customHeight="1" x14ac:dyDescent="0.25">
      <c r="DK181" s="248"/>
    </row>
    <row r="182" spans="115:115" ht="14.25" customHeight="1" x14ac:dyDescent="0.25">
      <c r="DK182" s="248"/>
    </row>
    <row r="183" spans="115:115" ht="14.25" customHeight="1" x14ac:dyDescent="0.25">
      <c r="DK183" s="248"/>
    </row>
    <row r="184" spans="115:115" ht="14.25" customHeight="1" x14ac:dyDescent="0.25">
      <c r="DK184" s="248"/>
    </row>
    <row r="185" spans="115:115" ht="14.25" customHeight="1" x14ac:dyDescent="0.25">
      <c r="DK185" s="248"/>
    </row>
    <row r="186" spans="115:115" ht="14.25" customHeight="1" x14ac:dyDescent="0.25">
      <c r="DK186" s="248"/>
    </row>
    <row r="187" spans="115:115" ht="14.25" customHeight="1" x14ac:dyDescent="0.25">
      <c r="DK187" s="248"/>
    </row>
    <row r="188" spans="115:115" ht="14.25" customHeight="1" x14ac:dyDescent="0.25">
      <c r="DK188" s="248"/>
    </row>
    <row r="189" spans="115:115" ht="14.25" customHeight="1" x14ac:dyDescent="0.25">
      <c r="DK189" s="248"/>
    </row>
    <row r="190" spans="115:115" ht="14.25" customHeight="1" x14ac:dyDescent="0.25">
      <c r="DK190" s="248"/>
    </row>
    <row r="191" spans="115:115" ht="14.25" customHeight="1" x14ac:dyDescent="0.25">
      <c r="DK191" s="248"/>
    </row>
    <row r="192" spans="115:115" ht="14.25" customHeight="1" x14ac:dyDescent="0.25">
      <c r="DK192" s="248"/>
    </row>
    <row r="193" spans="115:115" ht="14.25" customHeight="1" x14ac:dyDescent="0.25">
      <c r="DK193" s="248"/>
    </row>
    <row r="194" spans="115:115" ht="14.25" customHeight="1" x14ac:dyDescent="0.25">
      <c r="DK194" s="248"/>
    </row>
    <row r="195" spans="115:115" ht="14.25" customHeight="1" x14ac:dyDescent="0.25">
      <c r="DK195" s="248"/>
    </row>
    <row r="196" spans="115:115" ht="14.25" customHeight="1" x14ac:dyDescent="0.25">
      <c r="DK196" s="248"/>
    </row>
    <row r="197" spans="115:115" ht="14.25" customHeight="1" x14ac:dyDescent="0.25">
      <c r="DK197" s="248"/>
    </row>
    <row r="198" spans="115:115" ht="14.25" customHeight="1" x14ac:dyDescent="0.25">
      <c r="DK198" s="248"/>
    </row>
    <row r="199" spans="115:115" ht="14.25" customHeight="1" x14ac:dyDescent="0.25">
      <c r="DK199" s="248"/>
    </row>
    <row r="200" spans="115:115" ht="14.25" customHeight="1" x14ac:dyDescent="0.25">
      <c r="DK200" s="248"/>
    </row>
    <row r="201" spans="115:115" ht="14.25" customHeight="1" x14ac:dyDescent="0.25">
      <c r="DK201" s="248"/>
    </row>
    <row r="202" spans="115:115" ht="14.25" customHeight="1" x14ac:dyDescent="0.25">
      <c r="DK202" s="248"/>
    </row>
    <row r="203" spans="115:115" ht="14.25" customHeight="1" x14ac:dyDescent="0.25">
      <c r="DK203" s="248"/>
    </row>
    <row r="204" spans="115:115" ht="14.25" customHeight="1" x14ac:dyDescent="0.25">
      <c r="DK204" s="248"/>
    </row>
    <row r="205" spans="115:115" ht="14.25" customHeight="1" x14ac:dyDescent="0.25">
      <c r="DK205" s="248"/>
    </row>
    <row r="206" spans="115:115" ht="14.25" customHeight="1" x14ac:dyDescent="0.25">
      <c r="DK206" s="248"/>
    </row>
    <row r="207" spans="115:115" ht="14.25" customHeight="1" x14ac:dyDescent="0.25">
      <c r="DK207" s="248"/>
    </row>
    <row r="208" spans="115:115" ht="14.25" customHeight="1" x14ac:dyDescent="0.25">
      <c r="DK208" s="248"/>
    </row>
    <row r="209" spans="115:115" ht="14.25" customHeight="1" x14ac:dyDescent="0.25">
      <c r="DK209" s="248"/>
    </row>
    <row r="210" spans="115:115" ht="14.25" customHeight="1" x14ac:dyDescent="0.25">
      <c r="DK210" s="248"/>
    </row>
    <row r="211" spans="115:115" ht="14.25" customHeight="1" x14ac:dyDescent="0.25">
      <c r="DK211" s="248"/>
    </row>
    <row r="212" spans="115:115" ht="14.25" customHeight="1" x14ac:dyDescent="0.25">
      <c r="DK212" s="248"/>
    </row>
    <row r="213" spans="115:115" ht="14.25" customHeight="1" x14ac:dyDescent="0.25">
      <c r="DK213" s="248"/>
    </row>
    <row r="214" spans="115:115" ht="14.25" customHeight="1" x14ac:dyDescent="0.25">
      <c r="DK214" s="248"/>
    </row>
    <row r="215" spans="115:115" ht="14.25" customHeight="1" x14ac:dyDescent="0.25">
      <c r="DK215" s="248"/>
    </row>
    <row r="216" spans="115:115" ht="14.25" customHeight="1" x14ac:dyDescent="0.25">
      <c r="DK216" s="248"/>
    </row>
    <row r="217" spans="115:115" ht="14.25" customHeight="1" x14ac:dyDescent="0.25">
      <c r="DK217" s="248"/>
    </row>
    <row r="218" spans="115:115" ht="14.25" customHeight="1" x14ac:dyDescent="0.25">
      <c r="DK218" s="248"/>
    </row>
    <row r="219" spans="115:115" ht="14.25" customHeight="1" x14ac:dyDescent="0.25">
      <c r="DK219" s="248"/>
    </row>
    <row r="220" spans="115:115" ht="14.25" customHeight="1" x14ac:dyDescent="0.25">
      <c r="DK220" s="248"/>
    </row>
    <row r="221" spans="115:115" ht="14.25" customHeight="1" x14ac:dyDescent="0.25">
      <c r="DK221" s="248"/>
    </row>
    <row r="222" spans="115:115" ht="14.25" customHeight="1" x14ac:dyDescent="0.25">
      <c r="DK222" s="248"/>
    </row>
    <row r="223" spans="115:115" ht="14.25" customHeight="1" x14ac:dyDescent="0.25">
      <c r="DK223" s="248"/>
    </row>
    <row r="224" spans="115:115" ht="14.25" customHeight="1" x14ac:dyDescent="0.25">
      <c r="DK224" s="248"/>
    </row>
    <row r="225" spans="115:115" ht="14.25" customHeight="1" x14ac:dyDescent="0.25">
      <c r="DK225" s="248"/>
    </row>
    <row r="226" spans="115:115" ht="14.25" customHeight="1" x14ac:dyDescent="0.25">
      <c r="DK226" s="248"/>
    </row>
    <row r="227" spans="115:115" ht="14.25" customHeight="1" x14ac:dyDescent="0.25">
      <c r="DK227" s="248"/>
    </row>
    <row r="228" spans="115:115" ht="14.25" customHeight="1" x14ac:dyDescent="0.25">
      <c r="DK228" s="248"/>
    </row>
    <row r="229" spans="115:115" ht="14.25" customHeight="1" x14ac:dyDescent="0.25">
      <c r="DK229" s="248"/>
    </row>
    <row r="230" spans="115:115" ht="14.25" customHeight="1" x14ac:dyDescent="0.25">
      <c r="DK230" s="248"/>
    </row>
    <row r="231" spans="115:115" ht="14.25" customHeight="1" x14ac:dyDescent="0.25">
      <c r="DK231" s="248"/>
    </row>
    <row r="232" spans="115:115" ht="14.25" customHeight="1" x14ac:dyDescent="0.25">
      <c r="DK232" s="248"/>
    </row>
    <row r="233" spans="115:115" ht="14.25" customHeight="1" x14ac:dyDescent="0.25">
      <c r="DK233" s="248"/>
    </row>
    <row r="234" spans="115:115" ht="14.25" customHeight="1" x14ac:dyDescent="0.25">
      <c r="DK234" s="248"/>
    </row>
    <row r="235" spans="115:115" ht="14.25" customHeight="1" x14ac:dyDescent="0.25">
      <c r="DK235" s="248"/>
    </row>
    <row r="236" spans="115:115" ht="14.25" customHeight="1" x14ac:dyDescent="0.25">
      <c r="DK236" s="248"/>
    </row>
    <row r="237" spans="115:115" ht="14.25" customHeight="1" x14ac:dyDescent="0.25">
      <c r="DK237" s="248"/>
    </row>
    <row r="238" spans="115:115" ht="14.25" customHeight="1" x14ac:dyDescent="0.25">
      <c r="DK238" s="248"/>
    </row>
    <row r="239" spans="115:115" ht="14.25" customHeight="1" x14ac:dyDescent="0.25">
      <c r="DK239" s="248"/>
    </row>
    <row r="240" spans="115:115" ht="14.25" customHeight="1" x14ac:dyDescent="0.25">
      <c r="DK240" s="248"/>
    </row>
    <row r="241" spans="115:115" ht="14.25" customHeight="1" x14ac:dyDescent="0.25">
      <c r="DK241" s="248"/>
    </row>
    <row r="242" spans="115:115" ht="14.25" customHeight="1" x14ac:dyDescent="0.25">
      <c r="DK242" s="248"/>
    </row>
    <row r="243" spans="115:115" ht="14.25" customHeight="1" x14ac:dyDescent="0.25">
      <c r="DK243" s="248"/>
    </row>
    <row r="244" spans="115:115" ht="14.25" customHeight="1" x14ac:dyDescent="0.25">
      <c r="DK244" s="248"/>
    </row>
    <row r="245" spans="115:115" ht="14.25" customHeight="1" x14ac:dyDescent="0.25">
      <c r="DK245" s="248"/>
    </row>
    <row r="246" spans="115:115" ht="14.25" customHeight="1" x14ac:dyDescent="0.25">
      <c r="DK246" s="248"/>
    </row>
    <row r="247" spans="115:115" ht="14.25" customHeight="1" x14ac:dyDescent="0.25">
      <c r="DK247" s="248"/>
    </row>
    <row r="248" spans="115:115" ht="14.25" customHeight="1" x14ac:dyDescent="0.25">
      <c r="DK248" s="248"/>
    </row>
    <row r="249" spans="115:115" ht="14.25" customHeight="1" x14ac:dyDescent="0.25">
      <c r="DK249" s="248"/>
    </row>
    <row r="250" spans="115:115" ht="14.25" customHeight="1" x14ac:dyDescent="0.25">
      <c r="DK250" s="248"/>
    </row>
    <row r="251" spans="115:115" ht="14.25" customHeight="1" x14ac:dyDescent="0.25">
      <c r="DK251" s="248"/>
    </row>
    <row r="252" spans="115:115" ht="14.25" customHeight="1" x14ac:dyDescent="0.25">
      <c r="DK252" s="248"/>
    </row>
    <row r="253" spans="115:115" ht="14.25" customHeight="1" x14ac:dyDescent="0.25">
      <c r="DK253" s="248"/>
    </row>
    <row r="254" spans="115:115" ht="14.25" customHeight="1" x14ac:dyDescent="0.25">
      <c r="DK254" s="248"/>
    </row>
    <row r="255" spans="115:115" ht="14.25" customHeight="1" x14ac:dyDescent="0.25">
      <c r="DK255" s="248"/>
    </row>
    <row r="256" spans="115:115" ht="14.25" customHeight="1" x14ac:dyDescent="0.25">
      <c r="DK256" s="248"/>
    </row>
    <row r="257" spans="115:115" ht="14.25" customHeight="1" x14ac:dyDescent="0.25">
      <c r="DK257" s="248"/>
    </row>
    <row r="258" spans="115:115" ht="14.25" customHeight="1" x14ac:dyDescent="0.25">
      <c r="DK258" s="248"/>
    </row>
    <row r="259" spans="115:115" ht="14.25" customHeight="1" x14ac:dyDescent="0.25">
      <c r="DK259" s="248"/>
    </row>
    <row r="260" spans="115:115" ht="14.25" customHeight="1" x14ac:dyDescent="0.25">
      <c r="DK260" s="248"/>
    </row>
    <row r="261" spans="115:115" ht="14.25" customHeight="1" x14ac:dyDescent="0.25">
      <c r="DK261" s="248"/>
    </row>
    <row r="262" spans="115:115" ht="14.25" customHeight="1" x14ac:dyDescent="0.25">
      <c r="DK262" s="248"/>
    </row>
    <row r="263" spans="115:115" ht="14.25" customHeight="1" x14ac:dyDescent="0.25">
      <c r="DK263" s="248"/>
    </row>
    <row r="264" spans="115:115" ht="14.25" customHeight="1" x14ac:dyDescent="0.25">
      <c r="DK264" s="248"/>
    </row>
    <row r="265" spans="115:115" ht="14.25" customHeight="1" x14ac:dyDescent="0.25">
      <c r="DK265" s="248"/>
    </row>
    <row r="266" spans="115:115" ht="14.25" customHeight="1" x14ac:dyDescent="0.25">
      <c r="DK266" s="248"/>
    </row>
    <row r="267" spans="115:115" ht="14.25" customHeight="1" x14ac:dyDescent="0.25">
      <c r="DK267" s="248"/>
    </row>
    <row r="268" spans="115:115" ht="14.25" customHeight="1" x14ac:dyDescent="0.25">
      <c r="DK268" s="248"/>
    </row>
    <row r="269" spans="115:115" ht="14.25" customHeight="1" x14ac:dyDescent="0.25">
      <c r="DK269" s="248"/>
    </row>
    <row r="270" spans="115:115" ht="14.25" customHeight="1" x14ac:dyDescent="0.25">
      <c r="DK270" s="248"/>
    </row>
    <row r="271" spans="115:115" ht="14.25" customHeight="1" x14ac:dyDescent="0.25">
      <c r="DK271" s="248"/>
    </row>
    <row r="272" spans="115:115" ht="14.25" customHeight="1" x14ac:dyDescent="0.25">
      <c r="DK272" s="248"/>
    </row>
    <row r="273" spans="115:115" ht="14.25" customHeight="1" x14ac:dyDescent="0.25">
      <c r="DK273" s="248"/>
    </row>
    <row r="274" spans="115:115" ht="14.25" customHeight="1" x14ac:dyDescent="0.25">
      <c r="DK274" s="248"/>
    </row>
    <row r="275" spans="115:115" ht="14.25" customHeight="1" x14ac:dyDescent="0.25">
      <c r="DK275" s="248"/>
    </row>
    <row r="276" spans="115:115" ht="14.25" customHeight="1" x14ac:dyDescent="0.25">
      <c r="DK276" s="248"/>
    </row>
    <row r="277" spans="115:115" ht="14.25" customHeight="1" x14ac:dyDescent="0.25">
      <c r="DK277" s="248"/>
    </row>
    <row r="278" spans="115:115" ht="14.25" customHeight="1" x14ac:dyDescent="0.25">
      <c r="DK278" s="248"/>
    </row>
    <row r="279" spans="115:115" ht="14.25" customHeight="1" x14ac:dyDescent="0.25">
      <c r="DK279" s="248"/>
    </row>
    <row r="280" spans="115:115" ht="14.25" customHeight="1" x14ac:dyDescent="0.25">
      <c r="DK280" s="248"/>
    </row>
    <row r="281" spans="115:115" ht="14.25" customHeight="1" x14ac:dyDescent="0.25">
      <c r="DK281" s="248"/>
    </row>
    <row r="282" spans="115:115" ht="14.25" customHeight="1" x14ac:dyDescent="0.25">
      <c r="DK282" s="248"/>
    </row>
    <row r="283" spans="115:115" ht="14.25" customHeight="1" x14ac:dyDescent="0.25">
      <c r="DK283" s="248"/>
    </row>
    <row r="284" spans="115:115" ht="14.25" customHeight="1" x14ac:dyDescent="0.25">
      <c r="DK284" s="248"/>
    </row>
    <row r="285" spans="115:115" ht="14.25" customHeight="1" x14ac:dyDescent="0.25">
      <c r="DK285" s="248"/>
    </row>
    <row r="286" spans="115:115" ht="14.25" customHeight="1" x14ac:dyDescent="0.25">
      <c r="DK286" s="248"/>
    </row>
    <row r="287" spans="115:115" ht="14.25" customHeight="1" x14ac:dyDescent="0.25">
      <c r="DK287" s="248"/>
    </row>
    <row r="288" spans="115:115" ht="14.25" customHeight="1" x14ac:dyDescent="0.25">
      <c r="DK288" s="248"/>
    </row>
    <row r="289" spans="115:115" ht="14.25" customHeight="1" x14ac:dyDescent="0.25">
      <c r="DK289" s="248"/>
    </row>
    <row r="290" spans="115:115" ht="14.25" customHeight="1" x14ac:dyDescent="0.25">
      <c r="DK290" s="248"/>
    </row>
    <row r="291" spans="115:115" ht="14.25" customHeight="1" x14ac:dyDescent="0.25">
      <c r="DK291" s="248"/>
    </row>
    <row r="292" spans="115:115" ht="14.25" customHeight="1" x14ac:dyDescent="0.25">
      <c r="DK292" s="248"/>
    </row>
    <row r="293" spans="115:115" ht="14.25" customHeight="1" x14ac:dyDescent="0.25">
      <c r="DK293" s="248"/>
    </row>
    <row r="294" spans="115:115" ht="14.25" customHeight="1" x14ac:dyDescent="0.25">
      <c r="DK294" s="248"/>
    </row>
    <row r="295" spans="115:115" ht="14.25" customHeight="1" x14ac:dyDescent="0.25">
      <c r="DK295" s="248"/>
    </row>
    <row r="296" spans="115:115" ht="14.25" customHeight="1" x14ac:dyDescent="0.25">
      <c r="DK296" s="248"/>
    </row>
    <row r="297" spans="115:115" ht="14.25" customHeight="1" x14ac:dyDescent="0.25">
      <c r="DK297" s="248"/>
    </row>
    <row r="298" spans="115:115" ht="14.25" customHeight="1" x14ac:dyDescent="0.25">
      <c r="DK298" s="248"/>
    </row>
    <row r="299" spans="115:115" ht="14.25" customHeight="1" x14ac:dyDescent="0.25">
      <c r="DK299" s="248"/>
    </row>
    <row r="300" spans="115:115" ht="14.25" customHeight="1" x14ac:dyDescent="0.25">
      <c r="DK300" s="248"/>
    </row>
    <row r="301" spans="115:115" ht="14.25" customHeight="1" x14ac:dyDescent="0.25">
      <c r="DK301" s="248"/>
    </row>
    <row r="302" spans="115:115" ht="14.25" customHeight="1" x14ac:dyDescent="0.25">
      <c r="DK302" s="248"/>
    </row>
    <row r="303" spans="115:115" ht="14.25" customHeight="1" x14ac:dyDescent="0.25">
      <c r="DK303" s="248"/>
    </row>
    <row r="304" spans="115:115" ht="14.25" customHeight="1" x14ac:dyDescent="0.25">
      <c r="DK304" s="248"/>
    </row>
    <row r="305" spans="115:115" ht="14.25" customHeight="1" x14ac:dyDescent="0.25">
      <c r="DK305" s="248"/>
    </row>
    <row r="306" spans="115:115" ht="14.25" customHeight="1" x14ac:dyDescent="0.25">
      <c r="DK306" s="248"/>
    </row>
    <row r="307" spans="115:115" ht="14.25" customHeight="1" x14ac:dyDescent="0.25">
      <c r="DK307" s="248"/>
    </row>
    <row r="308" spans="115:115" ht="14.25" customHeight="1" x14ac:dyDescent="0.25">
      <c r="DK308" s="248"/>
    </row>
    <row r="309" spans="115:115" ht="14.25" customHeight="1" x14ac:dyDescent="0.25">
      <c r="DK309" s="248"/>
    </row>
    <row r="310" spans="115:115" ht="14.25" customHeight="1" x14ac:dyDescent="0.25">
      <c r="DK310" s="248"/>
    </row>
    <row r="311" spans="115:115" ht="14.25" customHeight="1" x14ac:dyDescent="0.25">
      <c r="DK311" s="248"/>
    </row>
    <row r="312" spans="115:115" ht="14.25" customHeight="1" x14ac:dyDescent="0.25">
      <c r="DK312" s="248"/>
    </row>
    <row r="313" spans="115:115" ht="14.25" customHeight="1" x14ac:dyDescent="0.25">
      <c r="DK313" s="248"/>
    </row>
    <row r="314" spans="115:115" ht="14.25" customHeight="1" x14ac:dyDescent="0.25">
      <c r="DK314" s="248"/>
    </row>
    <row r="315" spans="115:115" ht="14.25" customHeight="1" x14ac:dyDescent="0.25">
      <c r="DK315" s="248"/>
    </row>
    <row r="316" spans="115:115" ht="14.25" customHeight="1" x14ac:dyDescent="0.25">
      <c r="DK316" s="248"/>
    </row>
    <row r="317" spans="115:115" ht="14.25" customHeight="1" x14ac:dyDescent="0.25">
      <c r="DK317" s="248"/>
    </row>
    <row r="318" spans="115:115" ht="14.25" customHeight="1" x14ac:dyDescent="0.25">
      <c r="DK318" s="248"/>
    </row>
    <row r="319" spans="115:115" ht="14.25" customHeight="1" x14ac:dyDescent="0.25">
      <c r="DK319" s="248"/>
    </row>
    <row r="320" spans="115:115" ht="14.25" customHeight="1" x14ac:dyDescent="0.25">
      <c r="DK320" s="248"/>
    </row>
    <row r="321" spans="115:115" ht="14.25" customHeight="1" x14ac:dyDescent="0.25">
      <c r="DK321" s="248"/>
    </row>
    <row r="322" spans="115:115" ht="14.25" customHeight="1" x14ac:dyDescent="0.25">
      <c r="DK322" s="248"/>
    </row>
    <row r="323" spans="115:115" ht="14.25" customHeight="1" x14ac:dyDescent="0.25">
      <c r="DK323" s="248"/>
    </row>
    <row r="324" spans="115:115" ht="14.25" customHeight="1" x14ac:dyDescent="0.25">
      <c r="DK324" s="248"/>
    </row>
    <row r="325" spans="115:115" ht="14.25" customHeight="1" x14ac:dyDescent="0.25">
      <c r="DK325" s="248"/>
    </row>
    <row r="326" spans="115:115" ht="14.25" customHeight="1" x14ac:dyDescent="0.25">
      <c r="DK326" s="248"/>
    </row>
    <row r="327" spans="115:115" ht="14.25" customHeight="1" x14ac:dyDescent="0.25">
      <c r="DK327" s="248"/>
    </row>
    <row r="328" spans="115:115" ht="14.25" customHeight="1" x14ac:dyDescent="0.25">
      <c r="DK328" s="248"/>
    </row>
    <row r="329" spans="115:115" ht="14.25" customHeight="1" x14ac:dyDescent="0.25">
      <c r="DK329" s="248"/>
    </row>
    <row r="330" spans="115:115" ht="14.25" customHeight="1" x14ac:dyDescent="0.25">
      <c r="DK330" s="248"/>
    </row>
    <row r="331" spans="115:115" ht="14.25" customHeight="1" x14ac:dyDescent="0.25">
      <c r="DK331" s="248"/>
    </row>
    <row r="332" spans="115:115" ht="14.25" customHeight="1" x14ac:dyDescent="0.25">
      <c r="DK332" s="248"/>
    </row>
    <row r="333" spans="115:115" ht="14.25" customHeight="1" x14ac:dyDescent="0.25">
      <c r="DK333" s="248"/>
    </row>
    <row r="334" spans="115:115" ht="14.25" customHeight="1" x14ac:dyDescent="0.25">
      <c r="DK334" s="248"/>
    </row>
    <row r="335" spans="115:115" ht="14.25" customHeight="1" x14ac:dyDescent="0.25">
      <c r="DK335" s="248"/>
    </row>
    <row r="336" spans="115:115" ht="14.25" customHeight="1" x14ac:dyDescent="0.25">
      <c r="DK336" s="248"/>
    </row>
    <row r="337" spans="115:115" ht="14.25" customHeight="1" x14ac:dyDescent="0.25">
      <c r="DK337" s="248"/>
    </row>
    <row r="338" spans="115:115" ht="14.25" customHeight="1" x14ac:dyDescent="0.25">
      <c r="DK338" s="248"/>
    </row>
    <row r="339" spans="115:115" ht="14.25" customHeight="1" x14ac:dyDescent="0.25">
      <c r="DK339" s="248"/>
    </row>
    <row r="340" spans="115:115" ht="14.25" customHeight="1" x14ac:dyDescent="0.25">
      <c r="DK340" s="248"/>
    </row>
    <row r="341" spans="115:115" ht="14.25" customHeight="1" x14ac:dyDescent="0.25">
      <c r="DK341" s="248"/>
    </row>
    <row r="342" spans="115:115" ht="14.25" customHeight="1" x14ac:dyDescent="0.25">
      <c r="DK342" s="248"/>
    </row>
    <row r="343" spans="115:115" ht="14.25" customHeight="1" x14ac:dyDescent="0.25">
      <c r="DK343" s="248"/>
    </row>
    <row r="344" spans="115:115" ht="14.25" customHeight="1" x14ac:dyDescent="0.25">
      <c r="DK344" s="248"/>
    </row>
    <row r="345" spans="115:115" ht="14.25" customHeight="1" x14ac:dyDescent="0.25">
      <c r="DK345" s="248"/>
    </row>
    <row r="346" spans="115:115" ht="14.25" customHeight="1" x14ac:dyDescent="0.25">
      <c r="DK346" s="248"/>
    </row>
    <row r="347" spans="115:115" ht="14.25" customHeight="1" x14ac:dyDescent="0.25">
      <c r="DK347" s="248"/>
    </row>
    <row r="348" spans="115:115" ht="14.25" customHeight="1" x14ac:dyDescent="0.25">
      <c r="DK348" s="248"/>
    </row>
    <row r="349" spans="115:115" ht="14.25" customHeight="1" x14ac:dyDescent="0.25">
      <c r="DK349" s="248"/>
    </row>
    <row r="350" spans="115:115" ht="14.25" customHeight="1" x14ac:dyDescent="0.25">
      <c r="DK350" s="248"/>
    </row>
    <row r="351" spans="115:115" ht="14.25" customHeight="1" x14ac:dyDescent="0.25">
      <c r="DK351" s="248"/>
    </row>
    <row r="352" spans="115:115" ht="14.25" customHeight="1" x14ac:dyDescent="0.25">
      <c r="DK352" s="248"/>
    </row>
    <row r="353" spans="115:115" ht="14.25" customHeight="1" x14ac:dyDescent="0.25">
      <c r="DK353" s="248"/>
    </row>
    <row r="354" spans="115:115" ht="14.25" customHeight="1" x14ac:dyDescent="0.25">
      <c r="DK354" s="248"/>
    </row>
    <row r="355" spans="115:115" ht="14.25" customHeight="1" x14ac:dyDescent="0.25">
      <c r="DK355" s="248"/>
    </row>
    <row r="356" spans="115:115" ht="14.25" customHeight="1" x14ac:dyDescent="0.25">
      <c r="DK356" s="248"/>
    </row>
    <row r="357" spans="115:115" ht="14.25" customHeight="1" x14ac:dyDescent="0.25">
      <c r="DK357" s="248"/>
    </row>
    <row r="358" spans="115:115" ht="14.25" customHeight="1" x14ac:dyDescent="0.25">
      <c r="DK358" s="248"/>
    </row>
    <row r="359" spans="115:115" ht="14.25" customHeight="1" x14ac:dyDescent="0.25">
      <c r="DK359" s="248"/>
    </row>
    <row r="360" spans="115:115" ht="14.25" customHeight="1" x14ac:dyDescent="0.25">
      <c r="DK360" s="248"/>
    </row>
    <row r="361" spans="115:115" ht="14.25" customHeight="1" x14ac:dyDescent="0.25">
      <c r="DK361" s="248"/>
    </row>
    <row r="362" spans="115:115" ht="14.25" customHeight="1" x14ac:dyDescent="0.25">
      <c r="DK362" s="248"/>
    </row>
    <row r="363" spans="115:115" ht="14.25" customHeight="1" x14ac:dyDescent="0.25">
      <c r="DK363" s="248"/>
    </row>
    <row r="364" spans="115:115" ht="14.25" customHeight="1" x14ac:dyDescent="0.25">
      <c r="DK364" s="248"/>
    </row>
    <row r="365" spans="115:115" ht="14.25" customHeight="1" x14ac:dyDescent="0.25">
      <c r="DK365" s="248"/>
    </row>
    <row r="366" spans="115:115" ht="14.25" customHeight="1" x14ac:dyDescent="0.25">
      <c r="DK366" s="248"/>
    </row>
    <row r="367" spans="115:115" ht="14.25" customHeight="1" x14ac:dyDescent="0.25">
      <c r="DK367" s="248"/>
    </row>
    <row r="368" spans="115:115" ht="14.25" customHeight="1" x14ac:dyDescent="0.25">
      <c r="DK368" s="248"/>
    </row>
    <row r="369" spans="115:115" ht="14.25" customHeight="1" x14ac:dyDescent="0.25">
      <c r="DK369" s="248"/>
    </row>
    <row r="370" spans="115:115" ht="14.25" customHeight="1" x14ac:dyDescent="0.25">
      <c r="DK370" s="248"/>
    </row>
    <row r="371" spans="115:115" ht="14.25" customHeight="1" x14ac:dyDescent="0.25">
      <c r="DK371" s="248"/>
    </row>
    <row r="372" spans="115:115" ht="14.25" customHeight="1" x14ac:dyDescent="0.25">
      <c r="DK372" s="248"/>
    </row>
    <row r="373" spans="115:115" ht="14.25" customHeight="1" x14ac:dyDescent="0.25">
      <c r="DK373" s="248"/>
    </row>
    <row r="374" spans="115:115" ht="14.25" customHeight="1" x14ac:dyDescent="0.25">
      <c r="DK374" s="248"/>
    </row>
    <row r="375" spans="115:115" ht="14.25" customHeight="1" x14ac:dyDescent="0.25">
      <c r="DK375" s="248"/>
    </row>
    <row r="376" spans="115:115" ht="14.25" customHeight="1" x14ac:dyDescent="0.25">
      <c r="DK376" s="248"/>
    </row>
    <row r="377" spans="115:115" ht="14.25" customHeight="1" x14ac:dyDescent="0.25">
      <c r="DK377" s="248"/>
    </row>
    <row r="378" spans="115:115" ht="14.25" customHeight="1" x14ac:dyDescent="0.25">
      <c r="DK378" s="248"/>
    </row>
    <row r="379" spans="115:115" ht="14.25" customHeight="1" x14ac:dyDescent="0.25">
      <c r="DK379" s="248"/>
    </row>
    <row r="380" spans="115:115" ht="14.25" customHeight="1" x14ac:dyDescent="0.25">
      <c r="DK380" s="248"/>
    </row>
    <row r="381" spans="115:115" ht="14.25" customHeight="1" x14ac:dyDescent="0.25">
      <c r="DK381" s="248"/>
    </row>
    <row r="382" spans="115:115" ht="14.25" customHeight="1" x14ac:dyDescent="0.25">
      <c r="DK382" s="248"/>
    </row>
    <row r="383" spans="115:115" ht="14.25" customHeight="1" x14ac:dyDescent="0.25">
      <c r="DK383" s="248"/>
    </row>
    <row r="384" spans="115:115" ht="14.25" customHeight="1" x14ac:dyDescent="0.25">
      <c r="DK384" s="248"/>
    </row>
    <row r="385" spans="115:115" ht="14.25" customHeight="1" x14ac:dyDescent="0.25">
      <c r="DK385" s="248"/>
    </row>
    <row r="386" spans="115:115" ht="14.25" customHeight="1" x14ac:dyDescent="0.25">
      <c r="DK386" s="248"/>
    </row>
    <row r="387" spans="115:115" ht="14.25" customHeight="1" x14ac:dyDescent="0.25">
      <c r="DK387" s="248"/>
    </row>
    <row r="388" spans="115:115" ht="14.25" customHeight="1" x14ac:dyDescent="0.25">
      <c r="DK388" s="248"/>
    </row>
    <row r="389" spans="115:115" ht="14.25" customHeight="1" x14ac:dyDescent="0.25">
      <c r="DK389" s="248"/>
    </row>
    <row r="390" spans="115:115" ht="14.25" customHeight="1" x14ac:dyDescent="0.25">
      <c r="DK390" s="248"/>
    </row>
    <row r="391" spans="115:115" ht="14.25" customHeight="1" x14ac:dyDescent="0.25">
      <c r="DK391" s="248"/>
    </row>
    <row r="392" spans="115:115" ht="14.25" customHeight="1" x14ac:dyDescent="0.25">
      <c r="DK392" s="248"/>
    </row>
    <row r="393" spans="115:115" ht="14.25" customHeight="1" x14ac:dyDescent="0.25">
      <c r="DK393" s="248"/>
    </row>
    <row r="394" spans="115:115" ht="14.25" customHeight="1" x14ac:dyDescent="0.25">
      <c r="DK394" s="248"/>
    </row>
    <row r="395" spans="115:115" ht="14.25" customHeight="1" x14ac:dyDescent="0.25">
      <c r="DK395" s="248"/>
    </row>
    <row r="396" spans="115:115" ht="14.25" customHeight="1" x14ac:dyDescent="0.25">
      <c r="DK396" s="248"/>
    </row>
    <row r="397" spans="115:115" ht="14.25" customHeight="1" x14ac:dyDescent="0.25">
      <c r="DK397" s="248"/>
    </row>
    <row r="398" spans="115:115" ht="14.25" customHeight="1" x14ac:dyDescent="0.25">
      <c r="DK398" s="248"/>
    </row>
    <row r="399" spans="115:115" ht="14.25" customHeight="1" x14ac:dyDescent="0.25">
      <c r="DK399" s="248"/>
    </row>
    <row r="400" spans="115:115" ht="14.25" customHeight="1" x14ac:dyDescent="0.25">
      <c r="DK400" s="248"/>
    </row>
    <row r="401" spans="115:115" ht="14.25" customHeight="1" x14ac:dyDescent="0.25">
      <c r="DK401" s="248"/>
    </row>
    <row r="402" spans="115:115" ht="14.25" customHeight="1" x14ac:dyDescent="0.25">
      <c r="DK402" s="248"/>
    </row>
    <row r="403" spans="115:115" ht="14.25" customHeight="1" x14ac:dyDescent="0.25">
      <c r="DK403" s="248"/>
    </row>
    <row r="404" spans="115:115" ht="14.25" customHeight="1" x14ac:dyDescent="0.25">
      <c r="DK404" s="248"/>
    </row>
    <row r="405" spans="115:115" ht="14.25" customHeight="1" x14ac:dyDescent="0.25">
      <c r="DK405" s="248"/>
    </row>
    <row r="406" spans="115:115" ht="14.25" customHeight="1" x14ac:dyDescent="0.25">
      <c r="DK406" s="248"/>
    </row>
    <row r="407" spans="115:115" ht="14.25" customHeight="1" x14ac:dyDescent="0.25">
      <c r="DK407" s="248"/>
    </row>
    <row r="408" spans="115:115" ht="14.25" customHeight="1" x14ac:dyDescent="0.25">
      <c r="DK408" s="248"/>
    </row>
    <row r="409" spans="115:115" ht="14.25" customHeight="1" x14ac:dyDescent="0.25">
      <c r="DK409" s="248"/>
    </row>
    <row r="410" spans="115:115" ht="14.25" customHeight="1" x14ac:dyDescent="0.25">
      <c r="DK410" s="248"/>
    </row>
    <row r="411" spans="115:115" ht="14.25" customHeight="1" x14ac:dyDescent="0.25">
      <c r="DK411" s="248"/>
    </row>
    <row r="412" spans="115:115" ht="14.25" customHeight="1" x14ac:dyDescent="0.25">
      <c r="DK412" s="248"/>
    </row>
    <row r="413" spans="115:115" ht="14.25" customHeight="1" x14ac:dyDescent="0.25">
      <c r="DK413" s="248"/>
    </row>
    <row r="414" spans="115:115" ht="14.25" customHeight="1" x14ac:dyDescent="0.25">
      <c r="DK414" s="248"/>
    </row>
    <row r="415" spans="115:115" ht="14.25" customHeight="1" x14ac:dyDescent="0.25">
      <c r="DK415" s="248"/>
    </row>
    <row r="416" spans="115:115" ht="14.25" customHeight="1" x14ac:dyDescent="0.25">
      <c r="DK416" s="248"/>
    </row>
    <row r="417" spans="115:115" ht="14.25" customHeight="1" x14ac:dyDescent="0.25">
      <c r="DK417" s="248"/>
    </row>
    <row r="418" spans="115:115" ht="14.25" customHeight="1" x14ac:dyDescent="0.25">
      <c r="DK418" s="248"/>
    </row>
    <row r="419" spans="115:115" ht="14.25" customHeight="1" x14ac:dyDescent="0.25">
      <c r="DK419" s="248"/>
    </row>
    <row r="420" spans="115:115" ht="14.25" customHeight="1" x14ac:dyDescent="0.25">
      <c r="DK420" s="248"/>
    </row>
    <row r="421" spans="115:115" ht="14.25" customHeight="1" x14ac:dyDescent="0.25">
      <c r="DK421" s="248"/>
    </row>
    <row r="422" spans="115:115" ht="14.25" customHeight="1" x14ac:dyDescent="0.25">
      <c r="DK422" s="248"/>
    </row>
    <row r="423" spans="115:115" ht="14.25" customHeight="1" x14ac:dyDescent="0.25">
      <c r="DK423" s="248"/>
    </row>
    <row r="424" spans="115:115" ht="14.25" customHeight="1" x14ac:dyDescent="0.25">
      <c r="DK424" s="248"/>
    </row>
    <row r="425" spans="115:115" ht="14.25" customHeight="1" x14ac:dyDescent="0.25">
      <c r="DK425" s="248"/>
    </row>
    <row r="426" spans="115:115" ht="14.25" customHeight="1" x14ac:dyDescent="0.25">
      <c r="DK426" s="248"/>
    </row>
    <row r="427" spans="115:115" ht="14.25" customHeight="1" x14ac:dyDescent="0.25">
      <c r="DK427" s="248"/>
    </row>
    <row r="428" spans="115:115" ht="14.25" customHeight="1" x14ac:dyDescent="0.25">
      <c r="DK428" s="248"/>
    </row>
    <row r="429" spans="115:115" ht="14.25" customHeight="1" x14ac:dyDescent="0.25">
      <c r="DK429" s="248"/>
    </row>
    <row r="430" spans="115:115" ht="14.25" customHeight="1" x14ac:dyDescent="0.25">
      <c r="DK430" s="248"/>
    </row>
    <row r="431" spans="115:115" ht="14.25" customHeight="1" x14ac:dyDescent="0.25">
      <c r="DK431" s="248"/>
    </row>
    <row r="432" spans="115:115" ht="14.25" customHeight="1" x14ac:dyDescent="0.25">
      <c r="DK432" s="248"/>
    </row>
    <row r="433" spans="115:115" ht="14.25" customHeight="1" x14ac:dyDescent="0.25">
      <c r="DK433" s="248"/>
    </row>
    <row r="434" spans="115:115" ht="14.25" customHeight="1" x14ac:dyDescent="0.25">
      <c r="DK434" s="248"/>
    </row>
    <row r="435" spans="115:115" ht="14.25" customHeight="1" x14ac:dyDescent="0.25">
      <c r="DK435" s="248"/>
    </row>
    <row r="436" spans="115:115" ht="14.25" customHeight="1" x14ac:dyDescent="0.25">
      <c r="DK436" s="248"/>
    </row>
    <row r="437" spans="115:115" ht="14.25" customHeight="1" x14ac:dyDescent="0.25">
      <c r="DK437" s="248"/>
    </row>
    <row r="438" spans="115:115" ht="14.25" customHeight="1" x14ac:dyDescent="0.25">
      <c r="DK438" s="248"/>
    </row>
    <row r="439" spans="115:115" ht="14.25" customHeight="1" x14ac:dyDescent="0.25">
      <c r="DK439" s="248"/>
    </row>
    <row r="440" spans="115:115" ht="14.25" customHeight="1" x14ac:dyDescent="0.25">
      <c r="DK440" s="248"/>
    </row>
    <row r="441" spans="115:115" ht="14.25" customHeight="1" x14ac:dyDescent="0.25">
      <c r="DK441" s="248"/>
    </row>
    <row r="442" spans="115:115" ht="14.25" customHeight="1" x14ac:dyDescent="0.25">
      <c r="DK442" s="248"/>
    </row>
    <row r="443" spans="115:115" ht="14.25" customHeight="1" x14ac:dyDescent="0.25">
      <c r="DK443" s="248"/>
    </row>
    <row r="444" spans="115:115" ht="14.25" customHeight="1" x14ac:dyDescent="0.25">
      <c r="DK444" s="248"/>
    </row>
    <row r="445" spans="115:115" ht="14.25" customHeight="1" x14ac:dyDescent="0.25">
      <c r="DK445" s="248"/>
    </row>
    <row r="446" spans="115:115" ht="14.25" customHeight="1" x14ac:dyDescent="0.25">
      <c r="DK446" s="248"/>
    </row>
    <row r="447" spans="115:115" ht="14.25" customHeight="1" x14ac:dyDescent="0.25">
      <c r="DK447" s="248"/>
    </row>
    <row r="448" spans="115:115" ht="14.25" customHeight="1" x14ac:dyDescent="0.25">
      <c r="DK448" s="248"/>
    </row>
    <row r="449" spans="115:115" ht="14.25" customHeight="1" x14ac:dyDescent="0.25">
      <c r="DK449" s="248"/>
    </row>
    <row r="450" spans="115:115" ht="14.25" customHeight="1" x14ac:dyDescent="0.25">
      <c r="DK450" s="248"/>
    </row>
    <row r="451" spans="115:115" ht="14.25" customHeight="1" x14ac:dyDescent="0.25">
      <c r="DK451" s="248"/>
    </row>
    <row r="452" spans="115:115" ht="14.25" customHeight="1" x14ac:dyDescent="0.25">
      <c r="DK452" s="248"/>
    </row>
    <row r="453" spans="115:115" ht="14.25" customHeight="1" x14ac:dyDescent="0.25">
      <c r="DK453" s="248"/>
    </row>
    <row r="454" spans="115:115" ht="14.25" customHeight="1" x14ac:dyDescent="0.25">
      <c r="DK454" s="248"/>
    </row>
    <row r="455" spans="115:115" ht="14.25" customHeight="1" x14ac:dyDescent="0.25">
      <c r="DK455" s="248"/>
    </row>
    <row r="456" spans="115:115" ht="14.25" customHeight="1" x14ac:dyDescent="0.25">
      <c r="DK456" s="248"/>
    </row>
    <row r="457" spans="115:115" ht="14.25" customHeight="1" x14ac:dyDescent="0.25">
      <c r="DK457" s="248"/>
    </row>
    <row r="458" spans="115:115" ht="14.25" customHeight="1" x14ac:dyDescent="0.25">
      <c r="DK458" s="248"/>
    </row>
    <row r="459" spans="115:115" ht="14.25" customHeight="1" x14ac:dyDescent="0.25">
      <c r="DK459" s="248"/>
    </row>
    <row r="460" spans="115:115" ht="14.25" customHeight="1" x14ac:dyDescent="0.25">
      <c r="DK460" s="248"/>
    </row>
    <row r="461" spans="115:115" ht="14.25" customHeight="1" x14ac:dyDescent="0.25">
      <c r="DK461" s="248"/>
    </row>
    <row r="462" spans="115:115" ht="14.25" customHeight="1" x14ac:dyDescent="0.25">
      <c r="DK462" s="248"/>
    </row>
    <row r="463" spans="115:115" ht="14.25" customHeight="1" x14ac:dyDescent="0.25">
      <c r="DK463" s="248"/>
    </row>
    <row r="464" spans="115:115" ht="14.25" customHeight="1" x14ac:dyDescent="0.25">
      <c r="DK464" s="248"/>
    </row>
    <row r="465" spans="115:115" ht="14.25" customHeight="1" x14ac:dyDescent="0.25">
      <c r="DK465" s="248"/>
    </row>
    <row r="466" spans="115:115" ht="14.25" customHeight="1" x14ac:dyDescent="0.25">
      <c r="DK466" s="248"/>
    </row>
    <row r="467" spans="115:115" ht="14.25" customHeight="1" x14ac:dyDescent="0.25">
      <c r="DK467" s="248"/>
    </row>
    <row r="468" spans="115:115" ht="14.25" customHeight="1" x14ac:dyDescent="0.25">
      <c r="DK468" s="248"/>
    </row>
    <row r="469" spans="115:115" ht="14.25" customHeight="1" x14ac:dyDescent="0.25">
      <c r="DK469" s="248"/>
    </row>
    <row r="470" spans="115:115" ht="14.25" customHeight="1" x14ac:dyDescent="0.25">
      <c r="DK470" s="248"/>
    </row>
    <row r="471" spans="115:115" ht="14.25" customHeight="1" x14ac:dyDescent="0.25">
      <c r="DK471" s="248"/>
    </row>
    <row r="472" spans="115:115" ht="14.25" customHeight="1" x14ac:dyDescent="0.25">
      <c r="DK472" s="248"/>
    </row>
    <row r="473" spans="115:115" ht="14.25" customHeight="1" x14ac:dyDescent="0.25">
      <c r="DK473" s="248"/>
    </row>
    <row r="474" spans="115:115" ht="14.25" customHeight="1" x14ac:dyDescent="0.25">
      <c r="DK474" s="248"/>
    </row>
    <row r="475" spans="115:115" ht="14.25" customHeight="1" x14ac:dyDescent="0.25">
      <c r="DK475" s="248"/>
    </row>
    <row r="476" spans="115:115" ht="14.25" customHeight="1" x14ac:dyDescent="0.25">
      <c r="DK476" s="248"/>
    </row>
    <row r="477" spans="115:115" ht="14.25" customHeight="1" x14ac:dyDescent="0.25">
      <c r="DK477" s="248"/>
    </row>
    <row r="478" spans="115:115" ht="14.25" customHeight="1" x14ac:dyDescent="0.25">
      <c r="DK478" s="248"/>
    </row>
    <row r="479" spans="115:115" ht="14.25" customHeight="1" x14ac:dyDescent="0.25">
      <c r="DK479" s="248"/>
    </row>
    <row r="480" spans="115:115" ht="14.25" customHeight="1" x14ac:dyDescent="0.25">
      <c r="DK480" s="248"/>
    </row>
    <row r="481" spans="115:115" ht="14.25" customHeight="1" x14ac:dyDescent="0.25">
      <c r="DK481" s="248"/>
    </row>
    <row r="482" spans="115:115" ht="14.25" customHeight="1" x14ac:dyDescent="0.25">
      <c r="DK482" s="248"/>
    </row>
    <row r="483" spans="115:115" ht="14.25" customHeight="1" x14ac:dyDescent="0.25">
      <c r="DK483" s="248"/>
    </row>
    <row r="484" spans="115:115" ht="14.25" customHeight="1" x14ac:dyDescent="0.25">
      <c r="DK484" s="248"/>
    </row>
    <row r="485" spans="115:115" ht="14.25" customHeight="1" x14ac:dyDescent="0.25">
      <c r="DK485" s="248"/>
    </row>
    <row r="486" spans="115:115" ht="14.25" customHeight="1" x14ac:dyDescent="0.25">
      <c r="DK486" s="248"/>
    </row>
    <row r="487" spans="115:115" ht="14.25" customHeight="1" x14ac:dyDescent="0.25">
      <c r="DK487" s="248"/>
    </row>
    <row r="488" spans="115:115" ht="14.25" customHeight="1" x14ac:dyDescent="0.25">
      <c r="DK488" s="248"/>
    </row>
    <row r="489" spans="115:115" ht="14.25" customHeight="1" x14ac:dyDescent="0.25">
      <c r="DK489" s="248"/>
    </row>
    <row r="490" spans="115:115" ht="14.25" customHeight="1" x14ac:dyDescent="0.25">
      <c r="DK490" s="248"/>
    </row>
    <row r="491" spans="115:115" ht="14.25" customHeight="1" x14ac:dyDescent="0.25">
      <c r="DK491" s="248"/>
    </row>
    <row r="492" spans="115:115" ht="14.25" customHeight="1" x14ac:dyDescent="0.25">
      <c r="DK492" s="248"/>
    </row>
    <row r="493" spans="115:115" ht="14.25" customHeight="1" x14ac:dyDescent="0.25">
      <c r="DK493" s="248"/>
    </row>
    <row r="494" spans="115:115" ht="14.25" customHeight="1" x14ac:dyDescent="0.25">
      <c r="DK494" s="248"/>
    </row>
    <row r="495" spans="115:115" ht="14.25" customHeight="1" x14ac:dyDescent="0.25">
      <c r="DK495" s="248"/>
    </row>
    <row r="496" spans="115:115" ht="14.25" customHeight="1" x14ac:dyDescent="0.25">
      <c r="DK496" s="248"/>
    </row>
    <row r="497" spans="115:115" ht="14.25" customHeight="1" x14ac:dyDescent="0.25">
      <c r="DK497" s="248"/>
    </row>
    <row r="498" spans="115:115" ht="14.25" customHeight="1" x14ac:dyDescent="0.25">
      <c r="DK498" s="248"/>
    </row>
    <row r="499" spans="115:115" ht="14.25" customHeight="1" x14ac:dyDescent="0.25">
      <c r="DK499" s="248"/>
    </row>
    <row r="500" spans="115:115" ht="14.25" customHeight="1" x14ac:dyDescent="0.25">
      <c r="DK500" s="248"/>
    </row>
    <row r="501" spans="115:115" ht="14.25" customHeight="1" x14ac:dyDescent="0.25">
      <c r="DK501" s="248"/>
    </row>
    <row r="502" spans="115:115" ht="14.25" customHeight="1" x14ac:dyDescent="0.25">
      <c r="DK502" s="248"/>
    </row>
    <row r="503" spans="115:115" ht="14.25" customHeight="1" x14ac:dyDescent="0.25">
      <c r="DK503" s="248"/>
    </row>
    <row r="504" spans="115:115" ht="14.25" customHeight="1" x14ac:dyDescent="0.25">
      <c r="DK504" s="248"/>
    </row>
    <row r="505" spans="115:115" ht="14.25" customHeight="1" x14ac:dyDescent="0.25">
      <c r="DK505" s="248"/>
    </row>
    <row r="506" spans="115:115" ht="14.25" customHeight="1" x14ac:dyDescent="0.25">
      <c r="DK506" s="248"/>
    </row>
    <row r="507" spans="115:115" ht="14.25" customHeight="1" x14ac:dyDescent="0.25">
      <c r="DK507" s="248"/>
    </row>
    <row r="508" spans="115:115" ht="14.25" customHeight="1" x14ac:dyDescent="0.25">
      <c r="DK508" s="248"/>
    </row>
    <row r="509" spans="115:115" ht="14.25" customHeight="1" x14ac:dyDescent="0.25">
      <c r="DK509" s="248"/>
    </row>
    <row r="510" spans="115:115" ht="14.25" customHeight="1" x14ac:dyDescent="0.25">
      <c r="DK510" s="248"/>
    </row>
    <row r="511" spans="115:115" ht="14.25" customHeight="1" x14ac:dyDescent="0.25">
      <c r="DK511" s="248"/>
    </row>
    <row r="512" spans="115:115" ht="14.25" customHeight="1" x14ac:dyDescent="0.25">
      <c r="DK512" s="248"/>
    </row>
    <row r="513" spans="115:115" ht="14.25" customHeight="1" x14ac:dyDescent="0.25">
      <c r="DK513" s="248"/>
    </row>
    <row r="514" spans="115:115" ht="14.25" customHeight="1" x14ac:dyDescent="0.25">
      <c r="DK514" s="248"/>
    </row>
    <row r="515" spans="115:115" ht="14.25" customHeight="1" x14ac:dyDescent="0.25">
      <c r="DK515" s="248"/>
    </row>
    <row r="516" spans="115:115" ht="14.25" customHeight="1" x14ac:dyDescent="0.25">
      <c r="DK516" s="248"/>
    </row>
    <row r="517" spans="115:115" ht="14.25" customHeight="1" x14ac:dyDescent="0.25">
      <c r="DK517" s="248"/>
    </row>
    <row r="518" spans="115:115" ht="14.25" customHeight="1" x14ac:dyDescent="0.25">
      <c r="DK518" s="248"/>
    </row>
    <row r="519" spans="115:115" ht="14.25" customHeight="1" x14ac:dyDescent="0.25">
      <c r="DK519" s="248"/>
    </row>
    <row r="520" spans="115:115" ht="14.25" customHeight="1" x14ac:dyDescent="0.25">
      <c r="DK520" s="248"/>
    </row>
    <row r="521" spans="115:115" ht="14.25" customHeight="1" x14ac:dyDescent="0.25">
      <c r="DK521" s="248"/>
    </row>
    <row r="522" spans="115:115" ht="14.25" customHeight="1" x14ac:dyDescent="0.25">
      <c r="DK522" s="248"/>
    </row>
    <row r="523" spans="115:115" ht="14.25" customHeight="1" x14ac:dyDescent="0.25">
      <c r="DK523" s="248"/>
    </row>
    <row r="524" spans="115:115" ht="14.25" customHeight="1" x14ac:dyDescent="0.25">
      <c r="DK524" s="248"/>
    </row>
    <row r="525" spans="115:115" ht="14.25" customHeight="1" x14ac:dyDescent="0.25">
      <c r="DK525" s="248"/>
    </row>
    <row r="526" spans="115:115" ht="14.25" customHeight="1" x14ac:dyDescent="0.25">
      <c r="DK526" s="248"/>
    </row>
    <row r="527" spans="115:115" ht="14.25" customHeight="1" x14ac:dyDescent="0.25">
      <c r="DK527" s="248"/>
    </row>
    <row r="528" spans="115:115" ht="14.25" customHeight="1" x14ac:dyDescent="0.25">
      <c r="DK528" s="248"/>
    </row>
    <row r="529" spans="115:115" ht="14.25" customHeight="1" x14ac:dyDescent="0.25">
      <c r="DK529" s="248"/>
    </row>
    <row r="530" spans="115:115" ht="14.25" customHeight="1" x14ac:dyDescent="0.25">
      <c r="DK530" s="248"/>
    </row>
    <row r="531" spans="115:115" ht="14.25" customHeight="1" x14ac:dyDescent="0.25">
      <c r="DK531" s="248"/>
    </row>
    <row r="532" spans="115:115" ht="14.25" customHeight="1" x14ac:dyDescent="0.25">
      <c r="DK532" s="248"/>
    </row>
    <row r="533" spans="115:115" ht="14.25" customHeight="1" x14ac:dyDescent="0.25">
      <c r="DK533" s="248"/>
    </row>
    <row r="534" spans="115:115" ht="14.25" customHeight="1" x14ac:dyDescent="0.25">
      <c r="DK534" s="248"/>
    </row>
    <row r="535" spans="115:115" ht="14.25" customHeight="1" x14ac:dyDescent="0.25">
      <c r="DK535" s="248"/>
    </row>
    <row r="536" spans="115:115" ht="14.25" customHeight="1" x14ac:dyDescent="0.25">
      <c r="DK536" s="248"/>
    </row>
    <row r="537" spans="115:115" ht="14.25" customHeight="1" x14ac:dyDescent="0.25">
      <c r="DK537" s="248"/>
    </row>
    <row r="538" spans="115:115" ht="14.25" customHeight="1" x14ac:dyDescent="0.25">
      <c r="DK538" s="248"/>
    </row>
    <row r="539" spans="115:115" ht="14.25" customHeight="1" x14ac:dyDescent="0.25">
      <c r="DK539" s="248"/>
    </row>
    <row r="540" spans="115:115" ht="14.25" customHeight="1" x14ac:dyDescent="0.25">
      <c r="DK540" s="248"/>
    </row>
    <row r="541" spans="115:115" ht="14.25" customHeight="1" x14ac:dyDescent="0.25">
      <c r="DK541" s="248"/>
    </row>
    <row r="542" spans="115:115" ht="14.25" customHeight="1" x14ac:dyDescent="0.25">
      <c r="DK542" s="248"/>
    </row>
    <row r="543" spans="115:115" ht="14.25" customHeight="1" x14ac:dyDescent="0.25">
      <c r="DK543" s="248"/>
    </row>
    <row r="544" spans="115:115" ht="14.25" customHeight="1" x14ac:dyDescent="0.25">
      <c r="DK544" s="248"/>
    </row>
    <row r="545" spans="115:115" ht="14.25" customHeight="1" x14ac:dyDescent="0.25">
      <c r="DK545" s="248"/>
    </row>
    <row r="546" spans="115:115" ht="14.25" customHeight="1" x14ac:dyDescent="0.25">
      <c r="DK546" s="248"/>
    </row>
    <row r="547" spans="115:115" ht="14.25" customHeight="1" x14ac:dyDescent="0.25">
      <c r="DK547" s="248"/>
    </row>
    <row r="548" spans="115:115" ht="14.25" customHeight="1" x14ac:dyDescent="0.25">
      <c r="DK548" s="248"/>
    </row>
    <row r="549" spans="115:115" ht="14.25" customHeight="1" x14ac:dyDescent="0.25">
      <c r="DK549" s="248"/>
    </row>
    <row r="550" spans="115:115" ht="14.25" customHeight="1" x14ac:dyDescent="0.25">
      <c r="DK550" s="248"/>
    </row>
    <row r="551" spans="115:115" ht="14.25" customHeight="1" x14ac:dyDescent="0.25">
      <c r="DK551" s="248"/>
    </row>
    <row r="552" spans="115:115" ht="14.25" customHeight="1" x14ac:dyDescent="0.25">
      <c r="DK552" s="248"/>
    </row>
    <row r="553" spans="115:115" ht="14.25" customHeight="1" x14ac:dyDescent="0.25">
      <c r="DK553" s="248"/>
    </row>
    <row r="554" spans="115:115" ht="14.25" customHeight="1" x14ac:dyDescent="0.25">
      <c r="DK554" s="248"/>
    </row>
    <row r="555" spans="115:115" ht="14.25" customHeight="1" x14ac:dyDescent="0.25">
      <c r="DK555" s="248"/>
    </row>
    <row r="556" spans="115:115" ht="14.25" customHeight="1" x14ac:dyDescent="0.25">
      <c r="DK556" s="248"/>
    </row>
    <row r="557" spans="115:115" ht="14.25" customHeight="1" x14ac:dyDescent="0.25">
      <c r="DK557" s="248"/>
    </row>
    <row r="558" spans="115:115" ht="14.25" customHeight="1" x14ac:dyDescent="0.25">
      <c r="DK558" s="248"/>
    </row>
    <row r="559" spans="115:115" ht="14.25" customHeight="1" x14ac:dyDescent="0.25">
      <c r="DK559" s="248"/>
    </row>
    <row r="560" spans="115:115" ht="14.25" customHeight="1" x14ac:dyDescent="0.25">
      <c r="DK560" s="248"/>
    </row>
    <row r="561" spans="115:115" ht="14.25" customHeight="1" x14ac:dyDescent="0.25">
      <c r="DK561" s="248"/>
    </row>
    <row r="562" spans="115:115" ht="14.25" customHeight="1" x14ac:dyDescent="0.25">
      <c r="DK562" s="248"/>
    </row>
    <row r="563" spans="115:115" ht="14.25" customHeight="1" x14ac:dyDescent="0.25">
      <c r="DK563" s="248"/>
    </row>
    <row r="564" spans="115:115" ht="14.25" customHeight="1" x14ac:dyDescent="0.25">
      <c r="DK564" s="248"/>
    </row>
    <row r="565" spans="115:115" ht="14.25" customHeight="1" x14ac:dyDescent="0.25">
      <c r="DK565" s="248"/>
    </row>
    <row r="566" spans="115:115" ht="14.25" customHeight="1" x14ac:dyDescent="0.25">
      <c r="DK566" s="248"/>
    </row>
    <row r="567" spans="115:115" ht="14.25" customHeight="1" x14ac:dyDescent="0.25">
      <c r="DK567" s="248"/>
    </row>
    <row r="568" spans="115:115" ht="14.25" customHeight="1" x14ac:dyDescent="0.25">
      <c r="DK568" s="248"/>
    </row>
    <row r="569" spans="115:115" ht="14.25" customHeight="1" x14ac:dyDescent="0.25">
      <c r="DK569" s="248"/>
    </row>
    <row r="570" spans="115:115" ht="14.25" customHeight="1" x14ac:dyDescent="0.25">
      <c r="DK570" s="248"/>
    </row>
    <row r="571" spans="115:115" ht="14.25" customHeight="1" x14ac:dyDescent="0.25">
      <c r="DK571" s="248"/>
    </row>
    <row r="572" spans="115:115" ht="14.25" customHeight="1" x14ac:dyDescent="0.25">
      <c r="DK572" s="248"/>
    </row>
    <row r="573" spans="115:115" ht="14.25" customHeight="1" x14ac:dyDescent="0.25">
      <c r="DK573" s="248"/>
    </row>
    <row r="574" spans="115:115" ht="14.25" customHeight="1" x14ac:dyDescent="0.25">
      <c r="DK574" s="248"/>
    </row>
    <row r="575" spans="115:115" ht="14.25" customHeight="1" x14ac:dyDescent="0.25">
      <c r="DK575" s="248"/>
    </row>
    <row r="576" spans="115:115" ht="14.25" customHeight="1" x14ac:dyDescent="0.25">
      <c r="DK576" s="248"/>
    </row>
    <row r="577" spans="115:115" ht="14.25" customHeight="1" x14ac:dyDescent="0.25">
      <c r="DK577" s="248"/>
    </row>
    <row r="578" spans="115:115" ht="14.25" customHeight="1" x14ac:dyDescent="0.25">
      <c r="DK578" s="248"/>
    </row>
    <row r="579" spans="115:115" ht="14.25" customHeight="1" x14ac:dyDescent="0.25">
      <c r="DK579" s="248"/>
    </row>
    <row r="580" spans="115:115" ht="14.25" customHeight="1" x14ac:dyDescent="0.25">
      <c r="DK580" s="248"/>
    </row>
    <row r="581" spans="115:115" ht="14.25" customHeight="1" x14ac:dyDescent="0.25">
      <c r="DK581" s="248"/>
    </row>
    <row r="582" spans="115:115" ht="14.25" customHeight="1" x14ac:dyDescent="0.25">
      <c r="DK582" s="248"/>
    </row>
    <row r="583" spans="115:115" ht="14.25" customHeight="1" x14ac:dyDescent="0.25">
      <c r="DK583" s="248"/>
    </row>
    <row r="584" spans="115:115" ht="14.25" customHeight="1" x14ac:dyDescent="0.25">
      <c r="DK584" s="248"/>
    </row>
    <row r="585" spans="115:115" ht="14.25" customHeight="1" x14ac:dyDescent="0.25">
      <c r="DK585" s="248"/>
    </row>
    <row r="586" spans="115:115" ht="14.25" customHeight="1" x14ac:dyDescent="0.25">
      <c r="DK586" s="248"/>
    </row>
    <row r="587" spans="115:115" ht="14.25" customHeight="1" x14ac:dyDescent="0.25">
      <c r="DK587" s="248"/>
    </row>
    <row r="588" spans="115:115" ht="14.25" customHeight="1" x14ac:dyDescent="0.25">
      <c r="DK588" s="248"/>
    </row>
    <row r="589" spans="115:115" ht="14.25" customHeight="1" x14ac:dyDescent="0.25">
      <c r="DK589" s="248"/>
    </row>
    <row r="590" spans="115:115" ht="14.25" customHeight="1" x14ac:dyDescent="0.25">
      <c r="DK590" s="248"/>
    </row>
    <row r="591" spans="115:115" ht="14.25" customHeight="1" x14ac:dyDescent="0.25">
      <c r="DK591" s="248"/>
    </row>
    <row r="592" spans="115:115" ht="14.25" customHeight="1" x14ac:dyDescent="0.25">
      <c r="DK592" s="248"/>
    </row>
    <row r="593" spans="115:115" ht="14.25" customHeight="1" x14ac:dyDescent="0.25">
      <c r="DK593" s="248"/>
    </row>
    <row r="594" spans="115:115" ht="14.25" customHeight="1" x14ac:dyDescent="0.25">
      <c r="DK594" s="248"/>
    </row>
    <row r="595" spans="115:115" ht="14.25" customHeight="1" x14ac:dyDescent="0.25">
      <c r="DK595" s="248"/>
    </row>
    <row r="596" spans="115:115" ht="14.25" customHeight="1" x14ac:dyDescent="0.25">
      <c r="DK596" s="248"/>
    </row>
    <row r="597" spans="115:115" ht="14.25" customHeight="1" x14ac:dyDescent="0.25">
      <c r="DK597" s="248"/>
    </row>
    <row r="598" spans="115:115" ht="14.25" customHeight="1" x14ac:dyDescent="0.25">
      <c r="DK598" s="248"/>
    </row>
    <row r="599" spans="115:115" ht="14.25" customHeight="1" x14ac:dyDescent="0.25">
      <c r="DK599" s="248"/>
    </row>
    <row r="600" spans="115:115" ht="14.25" customHeight="1" x14ac:dyDescent="0.25">
      <c r="DK600" s="248"/>
    </row>
    <row r="601" spans="115:115" ht="14.25" customHeight="1" x14ac:dyDescent="0.25">
      <c r="DK601" s="248"/>
    </row>
    <row r="602" spans="115:115" ht="14.25" customHeight="1" x14ac:dyDescent="0.25">
      <c r="DK602" s="248"/>
    </row>
    <row r="603" spans="115:115" ht="14.25" customHeight="1" x14ac:dyDescent="0.25">
      <c r="DK603" s="248"/>
    </row>
    <row r="604" spans="115:115" ht="14.25" customHeight="1" x14ac:dyDescent="0.25">
      <c r="DK604" s="248"/>
    </row>
    <row r="605" spans="115:115" ht="14.25" customHeight="1" x14ac:dyDescent="0.25">
      <c r="DK605" s="248"/>
    </row>
    <row r="606" spans="115:115" ht="14.25" customHeight="1" x14ac:dyDescent="0.25">
      <c r="DK606" s="248"/>
    </row>
    <row r="607" spans="115:115" ht="14.25" customHeight="1" x14ac:dyDescent="0.25">
      <c r="DK607" s="248"/>
    </row>
    <row r="608" spans="115:115" ht="14.25" customHeight="1" x14ac:dyDescent="0.25">
      <c r="DK608" s="248"/>
    </row>
    <row r="609" spans="115:115" ht="14.25" customHeight="1" x14ac:dyDescent="0.25">
      <c r="DK609" s="248"/>
    </row>
    <row r="610" spans="115:115" ht="14.25" customHeight="1" x14ac:dyDescent="0.25">
      <c r="DK610" s="248"/>
    </row>
    <row r="611" spans="115:115" ht="14.25" customHeight="1" x14ac:dyDescent="0.25">
      <c r="DK611" s="248"/>
    </row>
    <row r="612" spans="115:115" ht="14.25" customHeight="1" x14ac:dyDescent="0.25">
      <c r="DK612" s="248"/>
    </row>
    <row r="613" spans="115:115" ht="14.25" customHeight="1" x14ac:dyDescent="0.25">
      <c r="DK613" s="248"/>
    </row>
    <row r="614" spans="115:115" ht="14.25" customHeight="1" x14ac:dyDescent="0.25">
      <c r="DK614" s="248"/>
    </row>
    <row r="615" spans="115:115" ht="14.25" customHeight="1" x14ac:dyDescent="0.25">
      <c r="DK615" s="248"/>
    </row>
    <row r="616" spans="115:115" ht="14.25" customHeight="1" x14ac:dyDescent="0.25">
      <c r="DK616" s="248"/>
    </row>
    <row r="617" spans="115:115" ht="14.25" customHeight="1" x14ac:dyDescent="0.25">
      <c r="DK617" s="248"/>
    </row>
    <row r="618" spans="115:115" ht="14.25" customHeight="1" x14ac:dyDescent="0.25">
      <c r="DK618" s="248"/>
    </row>
    <row r="619" spans="115:115" ht="14.25" customHeight="1" x14ac:dyDescent="0.25">
      <c r="DK619" s="248"/>
    </row>
    <row r="620" spans="115:115" ht="14.25" customHeight="1" x14ac:dyDescent="0.25">
      <c r="DK620" s="248"/>
    </row>
    <row r="621" spans="115:115" ht="14.25" customHeight="1" x14ac:dyDescent="0.25">
      <c r="DK621" s="248"/>
    </row>
    <row r="622" spans="115:115" ht="14.25" customHeight="1" x14ac:dyDescent="0.25">
      <c r="DK622" s="248"/>
    </row>
    <row r="623" spans="115:115" ht="14.25" customHeight="1" x14ac:dyDescent="0.25">
      <c r="DK623" s="248"/>
    </row>
    <row r="624" spans="115:115" ht="14.25" customHeight="1" x14ac:dyDescent="0.25">
      <c r="DK624" s="248"/>
    </row>
    <row r="625" spans="115:115" ht="14.25" customHeight="1" x14ac:dyDescent="0.25">
      <c r="DK625" s="248"/>
    </row>
    <row r="626" spans="115:115" ht="14.25" customHeight="1" x14ac:dyDescent="0.25">
      <c r="DK626" s="248"/>
    </row>
    <row r="627" spans="115:115" ht="14.25" customHeight="1" x14ac:dyDescent="0.25">
      <c r="DK627" s="248"/>
    </row>
    <row r="628" spans="115:115" ht="14.25" customHeight="1" x14ac:dyDescent="0.25">
      <c r="DK628" s="248"/>
    </row>
    <row r="629" spans="115:115" ht="14.25" customHeight="1" x14ac:dyDescent="0.25">
      <c r="DK629" s="248"/>
    </row>
    <row r="630" spans="115:115" ht="14.25" customHeight="1" x14ac:dyDescent="0.25">
      <c r="DK630" s="248"/>
    </row>
    <row r="631" spans="115:115" ht="14.25" customHeight="1" x14ac:dyDescent="0.25">
      <c r="DK631" s="248"/>
    </row>
    <row r="632" spans="115:115" ht="14.25" customHeight="1" x14ac:dyDescent="0.25">
      <c r="DK632" s="248"/>
    </row>
    <row r="633" spans="115:115" ht="14.25" customHeight="1" x14ac:dyDescent="0.25">
      <c r="DK633" s="248"/>
    </row>
    <row r="634" spans="115:115" ht="14.25" customHeight="1" x14ac:dyDescent="0.25">
      <c r="DK634" s="248"/>
    </row>
    <row r="635" spans="115:115" ht="14.25" customHeight="1" x14ac:dyDescent="0.25">
      <c r="DK635" s="248"/>
    </row>
    <row r="636" spans="115:115" ht="14.25" customHeight="1" x14ac:dyDescent="0.25">
      <c r="DK636" s="248"/>
    </row>
    <row r="637" spans="115:115" ht="14.25" customHeight="1" x14ac:dyDescent="0.25">
      <c r="DK637" s="248"/>
    </row>
    <row r="638" spans="115:115" ht="14.25" customHeight="1" x14ac:dyDescent="0.25">
      <c r="DK638" s="248"/>
    </row>
    <row r="639" spans="115:115" ht="14.25" customHeight="1" x14ac:dyDescent="0.25">
      <c r="DK639" s="248"/>
    </row>
    <row r="640" spans="115:115" ht="14.25" customHeight="1" x14ac:dyDescent="0.25">
      <c r="DK640" s="248"/>
    </row>
    <row r="641" spans="115:115" ht="14.25" customHeight="1" x14ac:dyDescent="0.25">
      <c r="DK641" s="248"/>
    </row>
    <row r="642" spans="115:115" ht="14.25" customHeight="1" x14ac:dyDescent="0.25">
      <c r="DK642" s="248"/>
    </row>
    <row r="643" spans="115:115" ht="14.25" customHeight="1" x14ac:dyDescent="0.25">
      <c r="DK643" s="248"/>
    </row>
    <row r="644" spans="115:115" ht="14.25" customHeight="1" x14ac:dyDescent="0.25">
      <c r="DK644" s="248"/>
    </row>
    <row r="645" spans="115:115" ht="14.25" customHeight="1" x14ac:dyDescent="0.25">
      <c r="DK645" s="248"/>
    </row>
    <row r="646" spans="115:115" ht="14.25" customHeight="1" x14ac:dyDescent="0.25">
      <c r="DK646" s="248"/>
    </row>
    <row r="647" spans="115:115" ht="14.25" customHeight="1" x14ac:dyDescent="0.25">
      <c r="DK647" s="248"/>
    </row>
    <row r="648" spans="115:115" ht="14.25" customHeight="1" x14ac:dyDescent="0.25">
      <c r="DK648" s="248"/>
    </row>
    <row r="649" spans="115:115" ht="14.25" customHeight="1" x14ac:dyDescent="0.25">
      <c r="DK649" s="248"/>
    </row>
    <row r="650" spans="115:115" ht="14.25" customHeight="1" x14ac:dyDescent="0.25">
      <c r="DK650" s="248"/>
    </row>
    <row r="651" spans="115:115" ht="14.25" customHeight="1" x14ac:dyDescent="0.25">
      <c r="DK651" s="248"/>
    </row>
    <row r="652" spans="115:115" ht="14.25" customHeight="1" x14ac:dyDescent="0.25">
      <c r="DK652" s="248"/>
    </row>
    <row r="653" spans="115:115" ht="14.25" customHeight="1" x14ac:dyDescent="0.25">
      <c r="DK653" s="248"/>
    </row>
    <row r="654" spans="115:115" ht="14.25" customHeight="1" x14ac:dyDescent="0.25">
      <c r="DK654" s="248"/>
    </row>
    <row r="655" spans="115:115" ht="14.25" customHeight="1" x14ac:dyDescent="0.25">
      <c r="DK655" s="248"/>
    </row>
    <row r="656" spans="115:115" ht="14.25" customHeight="1" x14ac:dyDescent="0.25">
      <c r="DK656" s="248"/>
    </row>
    <row r="657" spans="115:115" ht="14.25" customHeight="1" x14ac:dyDescent="0.25">
      <c r="DK657" s="248"/>
    </row>
    <row r="658" spans="115:115" ht="14.25" customHeight="1" x14ac:dyDescent="0.25">
      <c r="DK658" s="248"/>
    </row>
    <row r="659" spans="115:115" ht="14.25" customHeight="1" x14ac:dyDescent="0.25">
      <c r="DK659" s="248"/>
    </row>
    <row r="660" spans="115:115" ht="14.25" customHeight="1" x14ac:dyDescent="0.25">
      <c r="DK660" s="248"/>
    </row>
    <row r="661" spans="115:115" ht="14.25" customHeight="1" x14ac:dyDescent="0.25">
      <c r="DK661" s="248"/>
    </row>
    <row r="662" spans="115:115" ht="14.25" customHeight="1" x14ac:dyDescent="0.25">
      <c r="DK662" s="248"/>
    </row>
    <row r="663" spans="115:115" ht="14.25" customHeight="1" x14ac:dyDescent="0.25">
      <c r="DK663" s="248"/>
    </row>
    <row r="664" spans="115:115" ht="14.25" customHeight="1" x14ac:dyDescent="0.25">
      <c r="DK664" s="248"/>
    </row>
    <row r="665" spans="115:115" ht="14.25" customHeight="1" x14ac:dyDescent="0.25">
      <c r="DK665" s="248"/>
    </row>
    <row r="666" spans="115:115" ht="14.25" customHeight="1" x14ac:dyDescent="0.25">
      <c r="DK666" s="248"/>
    </row>
    <row r="667" spans="115:115" ht="14.25" customHeight="1" x14ac:dyDescent="0.25">
      <c r="DK667" s="248"/>
    </row>
    <row r="668" spans="115:115" ht="14.25" customHeight="1" x14ac:dyDescent="0.25">
      <c r="DK668" s="248"/>
    </row>
    <row r="669" spans="115:115" ht="14.25" customHeight="1" x14ac:dyDescent="0.25">
      <c r="DK669" s="248"/>
    </row>
    <row r="670" spans="115:115" ht="14.25" customHeight="1" x14ac:dyDescent="0.25">
      <c r="DK670" s="248"/>
    </row>
    <row r="671" spans="115:115" ht="14.25" customHeight="1" x14ac:dyDescent="0.25">
      <c r="DK671" s="248"/>
    </row>
    <row r="672" spans="115:115" ht="14.25" customHeight="1" x14ac:dyDescent="0.25">
      <c r="DK672" s="248"/>
    </row>
    <row r="673" spans="115:115" ht="14.25" customHeight="1" x14ac:dyDescent="0.25">
      <c r="DK673" s="248"/>
    </row>
    <row r="674" spans="115:115" ht="14.25" customHeight="1" x14ac:dyDescent="0.25">
      <c r="DK674" s="248"/>
    </row>
    <row r="675" spans="115:115" ht="14.25" customHeight="1" x14ac:dyDescent="0.25">
      <c r="DK675" s="248"/>
    </row>
    <row r="676" spans="115:115" ht="14.25" customHeight="1" x14ac:dyDescent="0.25">
      <c r="DK676" s="248"/>
    </row>
    <row r="677" spans="115:115" ht="14.25" customHeight="1" x14ac:dyDescent="0.25">
      <c r="DK677" s="248"/>
    </row>
    <row r="678" spans="115:115" ht="14.25" customHeight="1" x14ac:dyDescent="0.25">
      <c r="DK678" s="248"/>
    </row>
    <row r="679" spans="115:115" ht="14.25" customHeight="1" x14ac:dyDescent="0.25">
      <c r="DK679" s="248"/>
    </row>
    <row r="680" spans="115:115" ht="14.25" customHeight="1" x14ac:dyDescent="0.25">
      <c r="DK680" s="248"/>
    </row>
    <row r="681" spans="115:115" ht="14.25" customHeight="1" x14ac:dyDescent="0.25">
      <c r="DK681" s="248"/>
    </row>
    <row r="682" spans="115:115" ht="14.25" customHeight="1" x14ac:dyDescent="0.25">
      <c r="DK682" s="248"/>
    </row>
    <row r="683" spans="115:115" ht="14.25" customHeight="1" x14ac:dyDescent="0.25">
      <c r="DK683" s="248"/>
    </row>
    <row r="684" spans="115:115" ht="14.25" customHeight="1" x14ac:dyDescent="0.25">
      <c r="DK684" s="248"/>
    </row>
    <row r="685" spans="115:115" ht="14.25" customHeight="1" x14ac:dyDescent="0.25">
      <c r="DK685" s="248"/>
    </row>
    <row r="686" spans="115:115" ht="14.25" customHeight="1" x14ac:dyDescent="0.25">
      <c r="DK686" s="248"/>
    </row>
    <row r="687" spans="115:115" ht="14.25" customHeight="1" x14ac:dyDescent="0.25">
      <c r="DK687" s="248"/>
    </row>
    <row r="688" spans="115:115" ht="14.25" customHeight="1" x14ac:dyDescent="0.25">
      <c r="DK688" s="248"/>
    </row>
    <row r="689" spans="115:115" ht="14.25" customHeight="1" x14ac:dyDescent="0.25">
      <c r="DK689" s="248"/>
    </row>
    <row r="690" spans="115:115" ht="14.25" customHeight="1" x14ac:dyDescent="0.25">
      <c r="DK690" s="248"/>
    </row>
    <row r="691" spans="115:115" ht="14.25" customHeight="1" x14ac:dyDescent="0.25">
      <c r="DK691" s="248"/>
    </row>
    <row r="692" spans="115:115" ht="14.25" customHeight="1" x14ac:dyDescent="0.25">
      <c r="DK692" s="248"/>
    </row>
    <row r="693" spans="115:115" ht="14.25" customHeight="1" x14ac:dyDescent="0.25">
      <c r="DK693" s="248"/>
    </row>
    <row r="694" spans="115:115" ht="14.25" customHeight="1" x14ac:dyDescent="0.25">
      <c r="DK694" s="248"/>
    </row>
    <row r="695" spans="115:115" ht="14.25" customHeight="1" x14ac:dyDescent="0.25">
      <c r="DK695" s="248"/>
    </row>
    <row r="696" spans="115:115" ht="14.25" customHeight="1" x14ac:dyDescent="0.25">
      <c r="DK696" s="248"/>
    </row>
    <row r="697" spans="115:115" ht="14.25" customHeight="1" x14ac:dyDescent="0.25">
      <c r="DK697" s="248"/>
    </row>
    <row r="698" spans="115:115" ht="14.25" customHeight="1" x14ac:dyDescent="0.25">
      <c r="DK698" s="248"/>
    </row>
    <row r="699" spans="115:115" ht="14.25" customHeight="1" x14ac:dyDescent="0.25">
      <c r="DK699" s="248"/>
    </row>
    <row r="700" spans="115:115" ht="14.25" customHeight="1" x14ac:dyDescent="0.25">
      <c r="DK700" s="248"/>
    </row>
    <row r="701" spans="115:115" ht="14.25" customHeight="1" x14ac:dyDescent="0.25">
      <c r="DK701" s="248"/>
    </row>
    <row r="702" spans="115:115" ht="14.25" customHeight="1" x14ac:dyDescent="0.25">
      <c r="DK702" s="248"/>
    </row>
    <row r="703" spans="115:115" ht="14.25" customHeight="1" x14ac:dyDescent="0.25">
      <c r="DK703" s="248"/>
    </row>
    <row r="704" spans="115:115" ht="14.25" customHeight="1" x14ac:dyDescent="0.25">
      <c r="DK704" s="248"/>
    </row>
    <row r="705" spans="115:115" ht="14.25" customHeight="1" x14ac:dyDescent="0.25">
      <c r="DK705" s="248"/>
    </row>
    <row r="706" spans="115:115" ht="14.25" customHeight="1" x14ac:dyDescent="0.25">
      <c r="DK706" s="248"/>
    </row>
    <row r="707" spans="115:115" ht="14.25" customHeight="1" x14ac:dyDescent="0.25">
      <c r="DK707" s="248"/>
    </row>
    <row r="708" spans="115:115" ht="14.25" customHeight="1" x14ac:dyDescent="0.25">
      <c r="DK708" s="248"/>
    </row>
    <row r="709" spans="115:115" ht="14.25" customHeight="1" x14ac:dyDescent="0.25">
      <c r="DK709" s="248"/>
    </row>
    <row r="710" spans="115:115" ht="14.25" customHeight="1" x14ac:dyDescent="0.25">
      <c r="DK710" s="248"/>
    </row>
    <row r="711" spans="115:115" ht="14.25" customHeight="1" x14ac:dyDescent="0.25">
      <c r="DK711" s="248"/>
    </row>
    <row r="712" spans="115:115" ht="14.25" customHeight="1" x14ac:dyDescent="0.25">
      <c r="DK712" s="248"/>
    </row>
    <row r="713" spans="115:115" ht="14.25" customHeight="1" x14ac:dyDescent="0.25">
      <c r="DK713" s="248"/>
    </row>
    <row r="714" spans="115:115" ht="14.25" customHeight="1" x14ac:dyDescent="0.25">
      <c r="DK714" s="248"/>
    </row>
    <row r="715" spans="115:115" ht="14.25" customHeight="1" x14ac:dyDescent="0.25">
      <c r="DK715" s="248"/>
    </row>
    <row r="716" spans="115:115" ht="14.25" customHeight="1" x14ac:dyDescent="0.25">
      <c r="DK716" s="248"/>
    </row>
    <row r="717" spans="115:115" ht="14.25" customHeight="1" x14ac:dyDescent="0.25">
      <c r="DK717" s="248"/>
    </row>
    <row r="718" spans="115:115" ht="14.25" customHeight="1" x14ac:dyDescent="0.25">
      <c r="DK718" s="248"/>
    </row>
    <row r="719" spans="115:115" ht="14.25" customHeight="1" x14ac:dyDescent="0.25">
      <c r="DK719" s="248"/>
    </row>
    <row r="720" spans="115:115" ht="14.25" customHeight="1" x14ac:dyDescent="0.25">
      <c r="DK720" s="248"/>
    </row>
    <row r="721" spans="115:115" ht="14.25" customHeight="1" x14ac:dyDescent="0.25">
      <c r="DK721" s="248"/>
    </row>
    <row r="722" spans="115:115" ht="14.25" customHeight="1" x14ac:dyDescent="0.25">
      <c r="DK722" s="248"/>
    </row>
    <row r="723" spans="115:115" ht="14.25" customHeight="1" x14ac:dyDescent="0.25">
      <c r="DK723" s="248"/>
    </row>
    <row r="724" spans="115:115" ht="14.25" customHeight="1" x14ac:dyDescent="0.25">
      <c r="DK724" s="248"/>
    </row>
    <row r="725" spans="115:115" ht="14.25" customHeight="1" x14ac:dyDescent="0.25">
      <c r="DK725" s="248"/>
    </row>
    <row r="726" spans="115:115" ht="14.25" customHeight="1" x14ac:dyDescent="0.25">
      <c r="DK726" s="248"/>
    </row>
    <row r="727" spans="115:115" ht="14.25" customHeight="1" x14ac:dyDescent="0.25">
      <c r="DK727" s="248"/>
    </row>
    <row r="728" spans="115:115" ht="14.25" customHeight="1" x14ac:dyDescent="0.25">
      <c r="DK728" s="248"/>
    </row>
    <row r="729" spans="115:115" ht="14.25" customHeight="1" x14ac:dyDescent="0.25">
      <c r="DK729" s="248"/>
    </row>
    <row r="730" spans="115:115" ht="14.25" customHeight="1" x14ac:dyDescent="0.25">
      <c r="DK730" s="248"/>
    </row>
    <row r="731" spans="115:115" ht="14.25" customHeight="1" x14ac:dyDescent="0.25">
      <c r="DK731" s="248"/>
    </row>
    <row r="732" spans="115:115" ht="14.25" customHeight="1" x14ac:dyDescent="0.25">
      <c r="DK732" s="248"/>
    </row>
    <row r="733" spans="115:115" ht="14.25" customHeight="1" x14ac:dyDescent="0.25">
      <c r="DK733" s="248"/>
    </row>
    <row r="734" spans="115:115" ht="14.25" customHeight="1" x14ac:dyDescent="0.25">
      <c r="DK734" s="248"/>
    </row>
    <row r="735" spans="115:115" ht="14.25" customHeight="1" x14ac:dyDescent="0.25">
      <c r="DK735" s="248"/>
    </row>
    <row r="736" spans="115:115" ht="14.25" customHeight="1" x14ac:dyDescent="0.25">
      <c r="DK736" s="248"/>
    </row>
    <row r="737" spans="115:115" ht="14.25" customHeight="1" x14ac:dyDescent="0.25">
      <c r="DK737" s="248"/>
    </row>
    <row r="738" spans="115:115" ht="14.25" customHeight="1" x14ac:dyDescent="0.25">
      <c r="DK738" s="248"/>
    </row>
    <row r="739" spans="115:115" ht="14.25" customHeight="1" x14ac:dyDescent="0.25">
      <c r="DK739" s="248"/>
    </row>
    <row r="740" spans="115:115" ht="14.25" customHeight="1" x14ac:dyDescent="0.25">
      <c r="DK740" s="248"/>
    </row>
    <row r="741" spans="115:115" ht="14.25" customHeight="1" x14ac:dyDescent="0.25">
      <c r="DK741" s="248"/>
    </row>
    <row r="742" spans="115:115" ht="14.25" customHeight="1" x14ac:dyDescent="0.25">
      <c r="DK742" s="248"/>
    </row>
    <row r="743" spans="115:115" ht="14.25" customHeight="1" x14ac:dyDescent="0.25">
      <c r="DK743" s="248"/>
    </row>
    <row r="744" spans="115:115" ht="14.25" customHeight="1" x14ac:dyDescent="0.25">
      <c r="DK744" s="248"/>
    </row>
    <row r="745" spans="115:115" ht="14.25" customHeight="1" x14ac:dyDescent="0.25">
      <c r="DK745" s="248"/>
    </row>
    <row r="746" spans="115:115" ht="14.25" customHeight="1" x14ac:dyDescent="0.25">
      <c r="DK746" s="248"/>
    </row>
    <row r="747" spans="115:115" ht="14.25" customHeight="1" x14ac:dyDescent="0.25">
      <c r="DK747" s="248"/>
    </row>
    <row r="748" spans="115:115" ht="14.25" customHeight="1" x14ac:dyDescent="0.25">
      <c r="DK748" s="248"/>
    </row>
    <row r="749" spans="115:115" ht="14.25" customHeight="1" x14ac:dyDescent="0.25">
      <c r="DK749" s="248"/>
    </row>
    <row r="750" spans="115:115" ht="14.25" customHeight="1" x14ac:dyDescent="0.25">
      <c r="DK750" s="248"/>
    </row>
    <row r="751" spans="115:115" ht="14.25" customHeight="1" x14ac:dyDescent="0.25">
      <c r="DK751" s="248"/>
    </row>
    <row r="752" spans="115:115" ht="14.25" customHeight="1" x14ac:dyDescent="0.25">
      <c r="DK752" s="248"/>
    </row>
    <row r="753" spans="115:115" ht="14.25" customHeight="1" x14ac:dyDescent="0.25">
      <c r="DK753" s="248"/>
    </row>
    <row r="754" spans="115:115" ht="14.25" customHeight="1" x14ac:dyDescent="0.25">
      <c r="DK754" s="248"/>
    </row>
    <row r="755" spans="115:115" ht="14.25" customHeight="1" x14ac:dyDescent="0.25">
      <c r="DK755" s="248"/>
    </row>
    <row r="756" spans="115:115" ht="14.25" customHeight="1" x14ac:dyDescent="0.25">
      <c r="DK756" s="248"/>
    </row>
    <row r="757" spans="115:115" ht="14.25" customHeight="1" x14ac:dyDescent="0.25">
      <c r="DK757" s="248"/>
    </row>
    <row r="758" spans="115:115" ht="14.25" customHeight="1" x14ac:dyDescent="0.25">
      <c r="DK758" s="248"/>
    </row>
    <row r="759" spans="115:115" ht="14.25" customHeight="1" x14ac:dyDescent="0.25">
      <c r="DK759" s="248"/>
    </row>
    <row r="760" spans="115:115" ht="14.25" customHeight="1" x14ac:dyDescent="0.25">
      <c r="DK760" s="248"/>
    </row>
    <row r="761" spans="115:115" ht="14.25" customHeight="1" x14ac:dyDescent="0.25">
      <c r="DK761" s="248"/>
    </row>
    <row r="762" spans="115:115" ht="14.25" customHeight="1" x14ac:dyDescent="0.25">
      <c r="DK762" s="248"/>
    </row>
    <row r="763" spans="115:115" ht="14.25" customHeight="1" x14ac:dyDescent="0.25">
      <c r="DK763" s="248"/>
    </row>
    <row r="764" spans="115:115" ht="14.25" customHeight="1" x14ac:dyDescent="0.25">
      <c r="DK764" s="248"/>
    </row>
    <row r="765" spans="115:115" ht="14.25" customHeight="1" x14ac:dyDescent="0.25">
      <c r="DK765" s="248"/>
    </row>
    <row r="766" spans="115:115" ht="14.25" customHeight="1" x14ac:dyDescent="0.25">
      <c r="DK766" s="248"/>
    </row>
    <row r="767" spans="115:115" ht="14.25" customHeight="1" x14ac:dyDescent="0.25">
      <c r="DK767" s="248"/>
    </row>
    <row r="768" spans="115:115" ht="14.25" customHeight="1" x14ac:dyDescent="0.25">
      <c r="DK768" s="248"/>
    </row>
    <row r="769" spans="115:115" ht="14.25" customHeight="1" x14ac:dyDescent="0.25">
      <c r="DK769" s="248"/>
    </row>
    <row r="770" spans="115:115" ht="14.25" customHeight="1" x14ac:dyDescent="0.25">
      <c r="DK770" s="248"/>
    </row>
    <row r="771" spans="115:115" ht="14.25" customHeight="1" x14ac:dyDescent="0.25">
      <c r="DK771" s="248"/>
    </row>
    <row r="772" spans="115:115" ht="14.25" customHeight="1" x14ac:dyDescent="0.25">
      <c r="DK772" s="248"/>
    </row>
    <row r="773" spans="115:115" ht="14.25" customHeight="1" x14ac:dyDescent="0.25">
      <c r="DK773" s="248"/>
    </row>
    <row r="774" spans="115:115" ht="14.25" customHeight="1" x14ac:dyDescent="0.25">
      <c r="DK774" s="248"/>
    </row>
    <row r="775" spans="115:115" ht="14.25" customHeight="1" x14ac:dyDescent="0.25">
      <c r="DK775" s="248"/>
    </row>
    <row r="776" spans="115:115" ht="14.25" customHeight="1" x14ac:dyDescent="0.25">
      <c r="DK776" s="248"/>
    </row>
    <row r="777" spans="115:115" ht="14.25" customHeight="1" x14ac:dyDescent="0.25">
      <c r="DK777" s="248"/>
    </row>
    <row r="778" spans="115:115" ht="14.25" customHeight="1" x14ac:dyDescent="0.25">
      <c r="DK778" s="248"/>
    </row>
    <row r="779" spans="115:115" ht="14.25" customHeight="1" x14ac:dyDescent="0.25">
      <c r="DK779" s="248"/>
    </row>
    <row r="780" spans="115:115" ht="14.25" customHeight="1" x14ac:dyDescent="0.25">
      <c r="DK780" s="248"/>
    </row>
    <row r="781" spans="115:115" ht="14.25" customHeight="1" x14ac:dyDescent="0.25">
      <c r="DK781" s="248"/>
    </row>
    <row r="782" spans="115:115" ht="14.25" customHeight="1" x14ac:dyDescent="0.25">
      <c r="DK782" s="248"/>
    </row>
    <row r="783" spans="115:115" ht="14.25" customHeight="1" x14ac:dyDescent="0.25">
      <c r="DK783" s="248"/>
    </row>
    <row r="784" spans="115:115" ht="14.25" customHeight="1" x14ac:dyDescent="0.25">
      <c r="DK784" s="248"/>
    </row>
    <row r="785" spans="115:115" ht="14.25" customHeight="1" x14ac:dyDescent="0.25">
      <c r="DK785" s="248"/>
    </row>
    <row r="786" spans="115:115" ht="14.25" customHeight="1" x14ac:dyDescent="0.25">
      <c r="DK786" s="248"/>
    </row>
    <row r="787" spans="115:115" ht="14.25" customHeight="1" x14ac:dyDescent="0.25">
      <c r="DK787" s="248"/>
    </row>
    <row r="788" spans="115:115" ht="14.25" customHeight="1" x14ac:dyDescent="0.25">
      <c r="DK788" s="248"/>
    </row>
    <row r="789" spans="115:115" ht="14.25" customHeight="1" x14ac:dyDescent="0.25">
      <c r="DK789" s="248"/>
    </row>
    <row r="790" spans="115:115" ht="14.25" customHeight="1" x14ac:dyDescent="0.25">
      <c r="DK790" s="248"/>
    </row>
    <row r="791" spans="115:115" ht="14.25" customHeight="1" x14ac:dyDescent="0.25">
      <c r="DK791" s="248"/>
    </row>
    <row r="792" spans="115:115" ht="14.25" customHeight="1" x14ac:dyDescent="0.25">
      <c r="DK792" s="248"/>
    </row>
    <row r="793" spans="115:115" ht="14.25" customHeight="1" x14ac:dyDescent="0.25">
      <c r="DK793" s="248"/>
    </row>
    <row r="794" spans="115:115" ht="14.25" customHeight="1" x14ac:dyDescent="0.25">
      <c r="DK794" s="248"/>
    </row>
    <row r="795" spans="115:115" ht="14.25" customHeight="1" x14ac:dyDescent="0.25">
      <c r="DK795" s="248"/>
    </row>
    <row r="796" spans="115:115" ht="14.25" customHeight="1" x14ac:dyDescent="0.25">
      <c r="DK796" s="248"/>
    </row>
    <row r="797" spans="115:115" ht="14.25" customHeight="1" x14ac:dyDescent="0.25">
      <c r="DK797" s="248"/>
    </row>
    <row r="798" spans="115:115" ht="14.25" customHeight="1" x14ac:dyDescent="0.25">
      <c r="DK798" s="248"/>
    </row>
    <row r="799" spans="115:115" ht="14.25" customHeight="1" x14ac:dyDescent="0.25">
      <c r="DK799" s="248"/>
    </row>
    <row r="800" spans="115:115" ht="14.25" customHeight="1" x14ac:dyDescent="0.25">
      <c r="DK800" s="248"/>
    </row>
    <row r="801" spans="115:115" ht="14.25" customHeight="1" x14ac:dyDescent="0.25">
      <c r="DK801" s="248"/>
    </row>
    <row r="802" spans="115:115" ht="14.25" customHeight="1" x14ac:dyDescent="0.25">
      <c r="DK802" s="248"/>
    </row>
    <row r="803" spans="115:115" ht="14.25" customHeight="1" x14ac:dyDescent="0.25">
      <c r="DK803" s="248"/>
    </row>
    <row r="804" spans="115:115" ht="14.25" customHeight="1" x14ac:dyDescent="0.25">
      <c r="DK804" s="248"/>
    </row>
    <row r="805" spans="115:115" ht="14.25" customHeight="1" x14ac:dyDescent="0.25">
      <c r="DK805" s="248"/>
    </row>
    <row r="806" spans="115:115" ht="14.25" customHeight="1" x14ac:dyDescent="0.25">
      <c r="DK806" s="248"/>
    </row>
    <row r="807" spans="115:115" ht="14.25" customHeight="1" x14ac:dyDescent="0.25">
      <c r="DK807" s="248"/>
    </row>
    <row r="808" spans="115:115" ht="14.25" customHeight="1" x14ac:dyDescent="0.25">
      <c r="DK808" s="248"/>
    </row>
    <row r="809" spans="115:115" ht="14.25" customHeight="1" x14ac:dyDescent="0.25">
      <c r="DK809" s="248"/>
    </row>
    <row r="810" spans="115:115" ht="14.25" customHeight="1" x14ac:dyDescent="0.25">
      <c r="DK810" s="248"/>
    </row>
    <row r="811" spans="115:115" ht="14.25" customHeight="1" x14ac:dyDescent="0.25">
      <c r="DK811" s="248"/>
    </row>
    <row r="812" spans="115:115" ht="14.25" customHeight="1" x14ac:dyDescent="0.25">
      <c r="DK812" s="248"/>
    </row>
    <row r="813" spans="115:115" ht="14.25" customHeight="1" x14ac:dyDescent="0.25">
      <c r="DK813" s="248"/>
    </row>
    <row r="814" spans="115:115" ht="14.25" customHeight="1" x14ac:dyDescent="0.25">
      <c r="DK814" s="248"/>
    </row>
    <row r="815" spans="115:115" ht="14.25" customHeight="1" x14ac:dyDescent="0.25">
      <c r="DK815" s="248"/>
    </row>
    <row r="816" spans="115:115" ht="14.25" customHeight="1" x14ac:dyDescent="0.25">
      <c r="DK816" s="248"/>
    </row>
    <row r="817" spans="115:115" ht="14.25" customHeight="1" x14ac:dyDescent="0.25">
      <c r="DK817" s="248"/>
    </row>
    <row r="818" spans="115:115" ht="14.25" customHeight="1" x14ac:dyDescent="0.25">
      <c r="DK818" s="248"/>
    </row>
    <row r="819" spans="115:115" ht="14.25" customHeight="1" x14ac:dyDescent="0.25">
      <c r="DK819" s="248"/>
    </row>
    <row r="820" spans="115:115" ht="14.25" customHeight="1" x14ac:dyDescent="0.25">
      <c r="DK820" s="248"/>
    </row>
    <row r="821" spans="115:115" ht="14.25" customHeight="1" x14ac:dyDescent="0.25">
      <c r="DK821" s="248"/>
    </row>
    <row r="822" spans="115:115" ht="14.25" customHeight="1" x14ac:dyDescent="0.25">
      <c r="DK822" s="248"/>
    </row>
    <row r="823" spans="115:115" ht="14.25" customHeight="1" x14ac:dyDescent="0.25">
      <c r="DK823" s="248"/>
    </row>
    <row r="824" spans="115:115" ht="14.25" customHeight="1" x14ac:dyDescent="0.25">
      <c r="DK824" s="248"/>
    </row>
    <row r="825" spans="115:115" ht="14.25" customHeight="1" x14ac:dyDescent="0.25">
      <c r="DK825" s="248"/>
    </row>
    <row r="826" spans="115:115" ht="14.25" customHeight="1" x14ac:dyDescent="0.25">
      <c r="DK826" s="248"/>
    </row>
    <row r="827" spans="115:115" ht="14.25" customHeight="1" x14ac:dyDescent="0.25">
      <c r="DK827" s="248"/>
    </row>
    <row r="828" spans="115:115" ht="14.25" customHeight="1" x14ac:dyDescent="0.25">
      <c r="DK828" s="248"/>
    </row>
    <row r="829" spans="115:115" ht="14.25" customHeight="1" x14ac:dyDescent="0.25">
      <c r="DK829" s="248"/>
    </row>
    <row r="830" spans="115:115" ht="14.25" customHeight="1" x14ac:dyDescent="0.25">
      <c r="DK830" s="248"/>
    </row>
    <row r="831" spans="115:115" ht="14.25" customHeight="1" x14ac:dyDescent="0.25">
      <c r="DK831" s="248"/>
    </row>
    <row r="832" spans="115:115" ht="14.25" customHeight="1" x14ac:dyDescent="0.25">
      <c r="DK832" s="248"/>
    </row>
    <row r="833" spans="115:115" ht="14.25" customHeight="1" x14ac:dyDescent="0.25">
      <c r="DK833" s="248"/>
    </row>
    <row r="834" spans="115:115" ht="14.25" customHeight="1" x14ac:dyDescent="0.25">
      <c r="DK834" s="248"/>
    </row>
    <row r="835" spans="115:115" ht="14.25" customHeight="1" x14ac:dyDescent="0.25">
      <c r="DK835" s="248"/>
    </row>
    <row r="836" spans="115:115" ht="14.25" customHeight="1" x14ac:dyDescent="0.25">
      <c r="DK836" s="248"/>
    </row>
    <row r="837" spans="115:115" ht="14.25" customHeight="1" x14ac:dyDescent="0.25">
      <c r="DK837" s="248"/>
    </row>
    <row r="838" spans="115:115" ht="14.25" customHeight="1" x14ac:dyDescent="0.25">
      <c r="DK838" s="248"/>
    </row>
    <row r="839" spans="115:115" ht="14.25" customHeight="1" x14ac:dyDescent="0.25">
      <c r="DK839" s="248"/>
    </row>
    <row r="840" spans="115:115" ht="14.25" customHeight="1" x14ac:dyDescent="0.25">
      <c r="DK840" s="248"/>
    </row>
    <row r="841" spans="115:115" ht="14.25" customHeight="1" x14ac:dyDescent="0.25">
      <c r="DK841" s="248"/>
    </row>
    <row r="842" spans="115:115" ht="14.25" customHeight="1" x14ac:dyDescent="0.25">
      <c r="DK842" s="248"/>
    </row>
    <row r="843" spans="115:115" ht="14.25" customHeight="1" x14ac:dyDescent="0.25">
      <c r="DK843" s="248"/>
    </row>
    <row r="844" spans="115:115" ht="14.25" customHeight="1" x14ac:dyDescent="0.25">
      <c r="DK844" s="248"/>
    </row>
    <row r="845" spans="115:115" ht="14.25" customHeight="1" x14ac:dyDescent="0.25">
      <c r="DK845" s="248"/>
    </row>
    <row r="846" spans="115:115" ht="14.25" customHeight="1" x14ac:dyDescent="0.25">
      <c r="DK846" s="248"/>
    </row>
    <row r="847" spans="115:115" ht="14.25" customHeight="1" x14ac:dyDescent="0.25">
      <c r="DK847" s="248"/>
    </row>
    <row r="848" spans="115:115" ht="14.25" customHeight="1" x14ac:dyDescent="0.25">
      <c r="DK848" s="248"/>
    </row>
    <row r="849" spans="115:115" ht="14.25" customHeight="1" x14ac:dyDescent="0.25">
      <c r="DK849" s="248"/>
    </row>
    <row r="850" spans="115:115" ht="14.25" customHeight="1" x14ac:dyDescent="0.25">
      <c r="DK850" s="248"/>
    </row>
    <row r="851" spans="115:115" ht="14.25" customHeight="1" x14ac:dyDescent="0.25">
      <c r="DK851" s="248"/>
    </row>
    <row r="852" spans="115:115" ht="14.25" customHeight="1" x14ac:dyDescent="0.25">
      <c r="DK852" s="248"/>
    </row>
    <row r="853" spans="115:115" ht="14.25" customHeight="1" x14ac:dyDescent="0.25">
      <c r="DK853" s="248"/>
    </row>
    <row r="854" spans="115:115" ht="14.25" customHeight="1" x14ac:dyDescent="0.25">
      <c r="DK854" s="248"/>
    </row>
    <row r="855" spans="115:115" ht="14.25" customHeight="1" x14ac:dyDescent="0.25">
      <c r="DK855" s="248"/>
    </row>
    <row r="856" spans="115:115" ht="14.25" customHeight="1" x14ac:dyDescent="0.25">
      <c r="DK856" s="248"/>
    </row>
    <row r="857" spans="115:115" ht="14.25" customHeight="1" x14ac:dyDescent="0.25">
      <c r="DK857" s="248"/>
    </row>
    <row r="858" spans="115:115" ht="14.25" customHeight="1" x14ac:dyDescent="0.25">
      <c r="DK858" s="248"/>
    </row>
    <row r="859" spans="115:115" ht="14.25" customHeight="1" x14ac:dyDescent="0.25">
      <c r="DK859" s="248"/>
    </row>
    <row r="860" spans="115:115" ht="14.25" customHeight="1" x14ac:dyDescent="0.25">
      <c r="DK860" s="248"/>
    </row>
    <row r="861" spans="115:115" ht="14.25" customHeight="1" x14ac:dyDescent="0.25">
      <c r="DK861" s="248"/>
    </row>
    <row r="862" spans="115:115" ht="14.25" customHeight="1" x14ac:dyDescent="0.25">
      <c r="DK862" s="248"/>
    </row>
    <row r="863" spans="115:115" ht="14.25" customHeight="1" x14ac:dyDescent="0.25">
      <c r="DK863" s="248"/>
    </row>
    <row r="864" spans="115:115" ht="14.25" customHeight="1" x14ac:dyDescent="0.25">
      <c r="DK864" s="248"/>
    </row>
    <row r="865" spans="115:115" ht="14.25" customHeight="1" x14ac:dyDescent="0.25">
      <c r="DK865" s="248"/>
    </row>
    <row r="866" spans="115:115" ht="14.25" customHeight="1" x14ac:dyDescent="0.25">
      <c r="DK866" s="248"/>
    </row>
    <row r="867" spans="115:115" ht="14.25" customHeight="1" x14ac:dyDescent="0.25">
      <c r="DK867" s="248"/>
    </row>
    <row r="868" spans="115:115" ht="14.25" customHeight="1" x14ac:dyDescent="0.25">
      <c r="DK868" s="248"/>
    </row>
    <row r="869" spans="115:115" ht="14.25" customHeight="1" x14ac:dyDescent="0.25">
      <c r="DK869" s="248"/>
    </row>
    <row r="870" spans="115:115" ht="14.25" customHeight="1" x14ac:dyDescent="0.25">
      <c r="DK870" s="248"/>
    </row>
    <row r="871" spans="115:115" ht="14.25" customHeight="1" x14ac:dyDescent="0.25">
      <c r="DK871" s="248"/>
    </row>
    <row r="872" spans="115:115" ht="14.25" customHeight="1" x14ac:dyDescent="0.25">
      <c r="DK872" s="248"/>
    </row>
    <row r="873" spans="115:115" ht="14.25" customHeight="1" x14ac:dyDescent="0.25">
      <c r="DK873" s="248"/>
    </row>
    <row r="874" spans="115:115" ht="14.25" customHeight="1" x14ac:dyDescent="0.25">
      <c r="DK874" s="248"/>
    </row>
    <row r="875" spans="115:115" ht="14.25" customHeight="1" x14ac:dyDescent="0.25">
      <c r="DK875" s="248"/>
    </row>
    <row r="876" spans="115:115" ht="14.25" customHeight="1" x14ac:dyDescent="0.25">
      <c r="DK876" s="248"/>
    </row>
    <row r="877" spans="115:115" ht="14.25" customHeight="1" x14ac:dyDescent="0.25">
      <c r="DK877" s="248"/>
    </row>
    <row r="878" spans="115:115" ht="14.25" customHeight="1" x14ac:dyDescent="0.25">
      <c r="DK878" s="248"/>
    </row>
    <row r="879" spans="115:115" ht="14.25" customHeight="1" x14ac:dyDescent="0.25">
      <c r="DK879" s="248"/>
    </row>
    <row r="880" spans="115:115" ht="14.25" customHeight="1" x14ac:dyDescent="0.25">
      <c r="DK880" s="248"/>
    </row>
    <row r="881" spans="115:115" ht="14.25" customHeight="1" x14ac:dyDescent="0.25">
      <c r="DK881" s="248"/>
    </row>
    <row r="882" spans="115:115" ht="14.25" customHeight="1" x14ac:dyDescent="0.25">
      <c r="DK882" s="248"/>
    </row>
    <row r="883" spans="115:115" ht="14.25" customHeight="1" x14ac:dyDescent="0.25">
      <c r="DK883" s="248"/>
    </row>
    <row r="884" spans="115:115" ht="14.25" customHeight="1" x14ac:dyDescent="0.25">
      <c r="DK884" s="248"/>
    </row>
    <row r="885" spans="115:115" ht="14.25" customHeight="1" x14ac:dyDescent="0.25">
      <c r="DK885" s="248"/>
    </row>
    <row r="886" spans="115:115" ht="14.25" customHeight="1" x14ac:dyDescent="0.25">
      <c r="DK886" s="248"/>
    </row>
    <row r="887" spans="115:115" ht="14.25" customHeight="1" x14ac:dyDescent="0.25">
      <c r="DK887" s="248"/>
    </row>
    <row r="888" spans="115:115" ht="14.25" customHeight="1" x14ac:dyDescent="0.25">
      <c r="DK888" s="248"/>
    </row>
    <row r="889" spans="115:115" ht="14.25" customHeight="1" x14ac:dyDescent="0.25">
      <c r="DK889" s="248"/>
    </row>
    <row r="890" spans="115:115" ht="14.25" customHeight="1" x14ac:dyDescent="0.25">
      <c r="DK890" s="248"/>
    </row>
    <row r="891" spans="115:115" ht="14.25" customHeight="1" x14ac:dyDescent="0.25">
      <c r="DK891" s="248"/>
    </row>
    <row r="892" spans="115:115" ht="14.25" customHeight="1" x14ac:dyDescent="0.25">
      <c r="DK892" s="248"/>
    </row>
    <row r="893" spans="115:115" ht="14.25" customHeight="1" x14ac:dyDescent="0.25">
      <c r="DK893" s="248"/>
    </row>
    <row r="894" spans="115:115" ht="14.25" customHeight="1" x14ac:dyDescent="0.25">
      <c r="DK894" s="248"/>
    </row>
    <row r="895" spans="115:115" ht="14.25" customHeight="1" x14ac:dyDescent="0.25">
      <c r="DK895" s="248"/>
    </row>
    <row r="896" spans="115:115" ht="14.25" customHeight="1" x14ac:dyDescent="0.25">
      <c r="DK896" s="248"/>
    </row>
    <row r="897" spans="115:115" ht="14.25" customHeight="1" x14ac:dyDescent="0.25">
      <c r="DK897" s="248"/>
    </row>
    <row r="898" spans="115:115" ht="14.25" customHeight="1" x14ac:dyDescent="0.25">
      <c r="DK898" s="248"/>
    </row>
    <row r="899" spans="115:115" ht="14.25" customHeight="1" x14ac:dyDescent="0.25">
      <c r="DK899" s="248"/>
    </row>
    <row r="900" spans="115:115" ht="14.25" customHeight="1" x14ac:dyDescent="0.25">
      <c r="DK900" s="248"/>
    </row>
    <row r="901" spans="115:115" ht="14.25" customHeight="1" x14ac:dyDescent="0.25">
      <c r="DK901" s="248"/>
    </row>
    <row r="902" spans="115:115" ht="14.25" customHeight="1" x14ac:dyDescent="0.25">
      <c r="DK902" s="248"/>
    </row>
    <row r="903" spans="115:115" ht="14.25" customHeight="1" x14ac:dyDescent="0.25">
      <c r="DK903" s="248"/>
    </row>
    <row r="904" spans="115:115" ht="14.25" customHeight="1" x14ac:dyDescent="0.25">
      <c r="DK904" s="248"/>
    </row>
    <row r="905" spans="115:115" ht="14.25" customHeight="1" x14ac:dyDescent="0.25">
      <c r="DK905" s="248"/>
    </row>
    <row r="906" spans="115:115" ht="14.25" customHeight="1" x14ac:dyDescent="0.25">
      <c r="DK906" s="248"/>
    </row>
    <row r="907" spans="115:115" ht="14.25" customHeight="1" x14ac:dyDescent="0.25">
      <c r="DK907" s="248"/>
    </row>
    <row r="908" spans="115:115" ht="14.25" customHeight="1" x14ac:dyDescent="0.25">
      <c r="DK908" s="248"/>
    </row>
    <row r="909" spans="115:115" ht="14.25" customHeight="1" x14ac:dyDescent="0.25">
      <c r="DK909" s="248"/>
    </row>
    <row r="910" spans="115:115" ht="14.25" customHeight="1" x14ac:dyDescent="0.25">
      <c r="DK910" s="248"/>
    </row>
    <row r="911" spans="115:115" ht="14.25" customHeight="1" x14ac:dyDescent="0.25">
      <c r="DK911" s="248"/>
    </row>
    <row r="912" spans="115:115" ht="14.25" customHeight="1" x14ac:dyDescent="0.25">
      <c r="DK912" s="248"/>
    </row>
    <row r="913" spans="115:115" ht="14.25" customHeight="1" x14ac:dyDescent="0.25">
      <c r="DK913" s="248"/>
    </row>
    <row r="914" spans="115:115" ht="14.25" customHeight="1" x14ac:dyDescent="0.25">
      <c r="DK914" s="248"/>
    </row>
    <row r="915" spans="115:115" ht="14.25" customHeight="1" x14ac:dyDescent="0.25">
      <c r="DK915" s="248"/>
    </row>
    <row r="916" spans="115:115" ht="14.25" customHeight="1" x14ac:dyDescent="0.25">
      <c r="DK916" s="248"/>
    </row>
    <row r="917" spans="115:115" ht="14.25" customHeight="1" x14ac:dyDescent="0.25">
      <c r="DK917" s="248"/>
    </row>
    <row r="918" spans="115:115" ht="14.25" customHeight="1" x14ac:dyDescent="0.25">
      <c r="DK918" s="248"/>
    </row>
    <row r="919" spans="115:115" ht="14.25" customHeight="1" x14ac:dyDescent="0.25">
      <c r="DK919" s="248"/>
    </row>
    <row r="920" spans="115:115" ht="14.25" customHeight="1" x14ac:dyDescent="0.25">
      <c r="DK920" s="248"/>
    </row>
    <row r="921" spans="115:115" ht="14.25" customHeight="1" x14ac:dyDescent="0.25">
      <c r="DK921" s="248"/>
    </row>
    <row r="922" spans="115:115" ht="14.25" customHeight="1" x14ac:dyDescent="0.25">
      <c r="DK922" s="248"/>
    </row>
    <row r="923" spans="115:115" ht="14.25" customHeight="1" x14ac:dyDescent="0.25">
      <c r="DK923" s="248"/>
    </row>
    <row r="924" spans="115:115" ht="14.25" customHeight="1" x14ac:dyDescent="0.25">
      <c r="DK924" s="248"/>
    </row>
    <row r="925" spans="115:115" ht="14.25" customHeight="1" x14ac:dyDescent="0.25">
      <c r="DK925" s="248"/>
    </row>
    <row r="926" spans="115:115" ht="14.25" customHeight="1" x14ac:dyDescent="0.25">
      <c r="DK926" s="248"/>
    </row>
    <row r="927" spans="115:115" ht="14.25" customHeight="1" x14ac:dyDescent="0.25">
      <c r="DK927" s="248"/>
    </row>
    <row r="928" spans="115:115" ht="14.25" customHeight="1" x14ac:dyDescent="0.25">
      <c r="DK928" s="248"/>
    </row>
    <row r="929" spans="115:115" ht="14.25" customHeight="1" x14ac:dyDescent="0.25">
      <c r="DK929" s="248"/>
    </row>
    <row r="930" spans="115:115" ht="14.25" customHeight="1" x14ac:dyDescent="0.25">
      <c r="DK930" s="248"/>
    </row>
    <row r="931" spans="115:115" ht="14.25" customHeight="1" x14ac:dyDescent="0.25">
      <c r="DK931" s="248"/>
    </row>
    <row r="932" spans="115:115" ht="14.25" customHeight="1" x14ac:dyDescent="0.25">
      <c r="DK932" s="248"/>
    </row>
    <row r="933" spans="115:115" ht="14.25" customHeight="1" x14ac:dyDescent="0.25">
      <c r="DK933" s="248"/>
    </row>
    <row r="934" spans="115:115" ht="14.25" customHeight="1" x14ac:dyDescent="0.25">
      <c r="DK934" s="248"/>
    </row>
    <row r="935" spans="115:115" ht="14.25" customHeight="1" x14ac:dyDescent="0.25">
      <c r="DK935" s="248"/>
    </row>
    <row r="936" spans="115:115" ht="14.25" customHeight="1" x14ac:dyDescent="0.25">
      <c r="DK936" s="248"/>
    </row>
    <row r="937" spans="115:115" ht="14.25" customHeight="1" x14ac:dyDescent="0.25">
      <c r="DK937" s="248"/>
    </row>
    <row r="938" spans="115:115" ht="14.25" customHeight="1" x14ac:dyDescent="0.25">
      <c r="DK938" s="248"/>
    </row>
    <row r="939" spans="115:115" ht="14.25" customHeight="1" x14ac:dyDescent="0.25">
      <c r="DK939" s="248"/>
    </row>
    <row r="940" spans="115:115" ht="14.25" customHeight="1" x14ac:dyDescent="0.25">
      <c r="DK940" s="248"/>
    </row>
    <row r="941" spans="115:115" ht="14.25" customHeight="1" x14ac:dyDescent="0.25">
      <c r="DK941" s="248"/>
    </row>
    <row r="942" spans="115:115" ht="14.25" customHeight="1" x14ac:dyDescent="0.25">
      <c r="DK942" s="248"/>
    </row>
    <row r="943" spans="115:115" ht="14.25" customHeight="1" x14ac:dyDescent="0.25">
      <c r="DK943" s="248"/>
    </row>
    <row r="944" spans="115:115" ht="14.25" customHeight="1" x14ac:dyDescent="0.25">
      <c r="DK944" s="248"/>
    </row>
    <row r="945" spans="115:115" ht="14.25" customHeight="1" x14ac:dyDescent="0.25">
      <c r="DK945" s="248"/>
    </row>
    <row r="946" spans="115:115" ht="14.25" customHeight="1" x14ac:dyDescent="0.25">
      <c r="DK946" s="248"/>
    </row>
    <row r="947" spans="115:115" ht="14.25" customHeight="1" x14ac:dyDescent="0.25">
      <c r="DK947" s="248"/>
    </row>
    <row r="948" spans="115:115" ht="14.25" customHeight="1" x14ac:dyDescent="0.25">
      <c r="DK948" s="248"/>
    </row>
    <row r="949" spans="115:115" ht="14.25" customHeight="1" x14ac:dyDescent="0.25">
      <c r="DK949" s="248"/>
    </row>
    <row r="950" spans="115:115" ht="14.25" customHeight="1" x14ac:dyDescent="0.25">
      <c r="DK950" s="248"/>
    </row>
    <row r="951" spans="115:115" ht="14.25" customHeight="1" x14ac:dyDescent="0.25">
      <c r="DK951" s="248"/>
    </row>
    <row r="952" spans="115:115" ht="14.25" customHeight="1" x14ac:dyDescent="0.25">
      <c r="DK952" s="248"/>
    </row>
    <row r="953" spans="115:115" ht="14.25" customHeight="1" x14ac:dyDescent="0.25">
      <c r="DK953" s="248"/>
    </row>
    <row r="954" spans="115:115" ht="14.25" customHeight="1" x14ac:dyDescent="0.25">
      <c r="DK954" s="248"/>
    </row>
    <row r="955" spans="115:115" ht="14.25" customHeight="1" x14ac:dyDescent="0.25">
      <c r="DK955" s="248"/>
    </row>
    <row r="956" spans="115:115" ht="14.25" customHeight="1" x14ac:dyDescent="0.25">
      <c r="DK956" s="248"/>
    </row>
    <row r="957" spans="115:115" ht="14.25" customHeight="1" x14ac:dyDescent="0.25">
      <c r="DK957" s="248"/>
    </row>
    <row r="958" spans="115:115" ht="14.25" customHeight="1" x14ac:dyDescent="0.25">
      <c r="DK958" s="248"/>
    </row>
    <row r="959" spans="115:115" ht="14.25" customHeight="1" x14ac:dyDescent="0.25">
      <c r="DK959" s="248"/>
    </row>
    <row r="960" spans="115:115" ht="14.25" customHeight="1" x14ac:dyDescent="0.25">
      <c r="DK960" s="248"/>
    </row>
    <row r="961" spans="115:115" ht="14.25" customHeight="1" x14ac:dyDescent="0.25">
      <c r="DK961" s="248"/>
    </row>
    <row r="962" spans="115:115" ht="14.25" customHeight="1" x14ac:dyDescent="0.25">
      <c r="DK962" s="248"/>
    </row>
    <row r="963" spans="115:115" ht="14.25" customHeight="1" x14ac:dyDescent="0.25">
      <c r="DK963" s="248"/>
    </row>
    <row r="964" spans="115:115" ht="14.25" customHeight="1" x14ac:dyDescent="0.25">
      <c r="DK964" s="248"/>
    </row>
    <row r="965" spans="115:115" ht="14.25" customHeight="1" x14ac:dyDescent="0.25">
      <c r="DK965" s="248"/>
    </row>
    <row r="966" spans="115:115" ht="14.25" customHeight="1" x14ac:dyDescent="0.25">
      <c r="DK966" s="248"/>
    </row>
    <row r="967" spans="115:115" ht="14.25" customHeight="1" x14ac:dyDescent="0.25">
      <c r="DK967" s="248"/>
    </row>
    <row r="968" spans="115:115" ht="14.25" customHeight="1" x14ac:dyDescent="0.25">
      <c r="DK968" s="248"/>
    </row>
    <row r="969" spans="115:115" ht="14.25" customHeight="1" x14ac:dyDescent="0.25">
      <c r="DK969" s="248"/>
    </row>
    <row r="970" spans="115:115" ht="14.25" customHeight="1" x14ac:dyDescent="0.25">
      <c r="DK970" s="248"/>
    </row>
    <row r="971" spans="115:115" ht="14.25" customHeight="1" x14ac:dyDescent="0.25">
      <c r="DK971" s="248"/>
    </row>
    <row r="972" spans="115:115" ht="14.25" customHeight="1" x14ac:dyDescent="0.25">
      <c r="DK972" s="248"/>
    </row>
    <row r="973" spans="115:115" ht="14.25" customHeight="1" x14ac:dyDescent="0.25">
      <c r="DK973" s="248"/>
    </row>
    <row r="974" spans="115:115" ht="14.25" customHeight="1" x14ac:dyDescent="0.25">
      <c r="DK974" s="248"/>
    </row>
    <row r="975" spans="115:115" ht="14.25" customHeight="1" x14ac:dyDescent="0.25">
      <c r="DK975" s="248"/>
    </row>
    <row r="976" spans="115:115" ht="14.25" customHeight="1" x14ac:dyDescent="0.25">
      <c r="DK976" s="248"/>
    </row>
    <row r="977" spans="115:115" ht="14.25" customHeight="1" x14ac:dyDescent="0.25">
      <c r="DK977" s="248"/>
    </row>
    <row r="978" spans="115:115" ht="14.25" customHeight="1" x14ac:dyDescent="0.25">
      <c r="DK978" s="248"/>
    </row>
    <row r="979" spans="115:115" ht="14.25" customHeight="1" x14ac:dyDescent="0.25">
      <c r="DK979" s="248"/>
    </row>
    <row r="980" spans="115:115" ht="14.25" customHeight="1" x14ac:dyDescent="0.25">
      <c r="DK980" s="248"/>
    </row>
    <row r="981" spans="115:115" ht="14.25" customHeight="1" x14ac:dyDescent="0.25">
      <c r="DK981" s="248"/>
    </row>
    <row r="982" spans="115:115" ht="14.25" customHeight="1" x14ac:dyDescent="0.25">
      <c r="DK982" s="248"/>
    </row>
    <row r="983" spans="115:115" ht="14.25" customHeight="1" x14ac:dyDescent="0.25">
      <c r="DK983" s="248"/>
    </row>
    <row r="984" spans="115:115" ht="14.25" customHeight="1" x14ac:dyDescent="0.25">
      <c r="DK984" s="248"/>
    </row>
    <row r="985" spans="115:115" ht="14.25" customHeight="1" x14ac:dyDescent="0.25">
      <c r="DK985" s="248"/>
    </row>
    <row r="986" spans="115:115" ht="14.25" customHeight="1" x14ac:dyDescent="0.25">
      <c r="DK986" s="248"/>
    </row>
    <row r="987" spans="115:115" ht="14.25" customHeight="1" x14ac:dyDescent="0.25">
      <c r="DK987" s="248"/>
    </row>
    <row r="988" spans="115:115" ht="14.25" customHeight="1" x14ac:dyDescent="0.25">
      <c r="DK988" s="248"/>
    </row>
    <row r="989" spans="115:115" ht="14.25" customHeight="1" x14ac:dyDescent="0.25">
      <c r="DK989" s="248"/>
    </row>
    <row r="990" spans="115:115" ht="14.25" customHeight="1" x14ac:dyDescent="0.25">
      <c r="DK990" s="248"/>
    </row>
    <row r="991" spans="115:115" ht="14.25" customHeight="1" x14ac:dyDescent="0.25">
      <c r="DK991" s="248"/>
    </row>
    <row r="992" spans="115:115" ht="14.25" customHeight="1" x14ac:dyDescent="0.25">
      <c r="DK992" s="248"/>
    </row>
    <row r="993" spans="115:115" ht="14.25" customHeight="1" x14ac:dyDescent="0.25">
      <c r="DK993" s="248"/>
    </row>
    <row r="994" spans="115:115" ht="14.25" customHeight="1" x14ac:dyDescent="0.25">
      <c r="DK994" s="248"/>
    </row>
    <row r="995" spans="115:115" ht="14.25" customHeight="1" x14ac:dyDescent="0.25">
      <c r="DK995" s="248"/>
    </row>
    <row r="996" spans="115:115" ht="14.25" customHeight="1" x14ac:dyDescent="0.25">
      <c r="DK996" s="248"/>
    </row>
    <row r="997" spans="115:115" ht="14.25" customHeight="1" x14ac:dyDescent="0.25">
      <c r="DK997" s="248"/>
    </row>
    <row r="998" spans="115:115" ht="14.25" customHeight="1" x14ac:dyDescent="0.25">
      <c r="DK998" s="248"/>
    </row>
    <row r="999" spans="115:115" ht="14.25" customHeight="1" x14ac:dyDescent="0.25">
      <c r="DK999" s="248"/>
    </row>
    <row r="1000" spans="115:115" ht="14.25" customHeight="1" x14ac:dyDescent="0.25">
      <c r="DK1000" s="248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A1000"/>
  <sheetViews>
    <sheetView workbookViewId="0"/>
  </sheetViews>
  <sheetFormatPr defaultColWidth="12.625" defaultRowHeight="15" customHeight="1" x14ac:dyDescent="0.2"/>
  <cols>
    <col min="1" max="1" width="26.375" customWidth="1"/>
    <col min="2" max="2" width="8.625" customWidth="1"/>
    <col min="3" max="53" width="7.625" customWidth="1"/>
  </cols>
  <sheetData>
    <row r="1" spans="1:53" ht="14.25" customHeight="1" x14ac:dyDescent="0.25">
      <c r="A1" s="419" t="str">
        <f t="array" ref="A1:BA113">TRANSPOSE(Uspesnost!A1:DI53)</f>
        <v>Úspešnosť</v>
      </c>
      <c r="B1" s="420" t="str">
        <v>Kód športu</v>
      </c>
      <c r="C1" s="239" t="str">
        <v>Albánsko</v>
      </c>
      <c r="D1" s="239" t="str">
        <v>Argentína</v>
      </c>
      <c r="E1" s="239" t="str">
        <v>Austrália</v>
      </c>
      <c r="F1" s="239" t="str">
        <v>Belgicko</v>
      </c>
      <c r="G1" s="239" t="str">
        <v>Brazília</v>
      </c>
      <c r="H1" s="239" t="str">
        <v>Bulharsko</v>
      </c>
      <c r="I1" s="239" t="str">
        <v>Česko</v>
      </c>
      <c r="J1" s="239" t="str">
        <v>Čile</v>
      </c>
      <c r="K1" s="239" t="str">
        <v>Čína</v>
      </c>
      <c r="L1" s="239" t="str">
        <v>Dánsko</v>
      </c>
      <c r="M1" s="239" t="str">
        <v>Estónsko</v>
      </c>
      <c r="N1" s="239" t="str">
        <v>Fínsko</v>
      </c>
      <c r="O1" s="239" t="str">
        <v>Francúzsko</v>
      </c>
      <c r="P1" s="239" t="str">
        <v>Grécko</v>
      </c>
      <c r="Q1" s="239" t="str">
        <v>Holandsko</v>
      </c>
      <c r="R1" s="239" t="str">
        <v>Chorvátsko</v>
      </c>
      <c r="S1" s="239" t="str">
        <v>India</v>
      </c>
      <c r="T1" s="239" t="str">
        <v>Irán</v>
      </c>
      <c r="U1" s="239" t="str">
        <v>Írsko</v>
      </c>
      <c r="V1" s="239" t="str">
        <v>Island</v>
      </c>
      <c r="W1" s="239" t="str">
        <v>Izrael</v>
      </c>
      <c r="X1" s="239" t="str">
        <v>Japonsko</v>
      </c>
      <c r="Y1" s="239" t="str">
        <v>Juhoafrická republika</v>
      </c>
      <c r="Z1" s="239" t="str">
        <v>Kanada</v>
      </c>
      <c r="AA1" s="239" t="str">
        <v>Keňa</v>
      </c>
      <c r="AB1" s="239" t="str">
        <v>Kórejská republika</v>
      </c>
      <c r="AC1" s="239" t="str">
        <v>Kuba</v>
      </c>
      <c r="AD1" s="239" t="str">
        <v>Litva</v>
      </c>
      <c r="AE1" s="239" t="str">
        <v>Lotyšsko</v>
      </c>
      <c r="AF1" s="239" t="str">
        <v>Luxembursko</v>
      </c>
      <c r="AG1" s="239" t="str">
        <v>Maďarsko</v>
      </c>
      <c r="AH1" s="239" t="str">
        <v>Mexiko</v>
      </c>
      <c r="AI1" s="239" t="str">
        <v>Nemecko</v>
      </c>
      <c r="AJ1" s="239" t="str">
        <v>Nórsko</v>
      </c>
      <c r="AK1" s="239" t="str">
        <v>Nový Zéland</v>
      </c>
      <c r="AL1" s="239" t="str">
        <v>Poľsko</v>
      </c>
      <c r="AM1" s="239" t="str">
        <v>Portugalsko</v>
      </c>
      <c r="AN1" s="239" t="str">
        <v>Rakúsko</v>
      </c>
      <c r="AO1" s="239" t="str">
        <v>Rumunsko</v>
      </c>
      <c r="AP1" s="239" t="str">
        <v>Rusko</v>
      </c>
      <c r="AQ1" s="239" t="str">
        <v>Slovensko</v>
      </c>
      <c r="AR1" s="239" t="str">
        <v>Slovinsko</v>
      </c>
      <c r="AS1" s="239" t="str">
        <v>Spojené kráľovstvo</v>
      </c>
      <c r="AT1" s="239" t="str">
        <v>Spojené štáty americké</v>
      </c>
      <c r="AU1" s="239" t="str">
        <v>Srbsko</v>
      </c>
      <c r="AV1" s="239" t="str">
        <v>Španielsko</v>
      </c>
      <c r="AW1" s="239" t="str">
        <v>Švajčiarsko</v>
      </c>
      <c r="AX1" s="239" t="str">
        <v>Švédsko</v>
      </c>
      <c r="AY1" s="239" t="str">
        <v>Taliansko</v>
      </c>
      <c r="AZ1" s="239" t="str">
        <v>Turecko</v>
      </c>
      <c r="BA1" s="421" t="str">
        <v>Ukrajina</v>
      </c>
    </row>
    <row r="2" spans="1:53" ht="14.25" customHeight="1" x14ac:dyDescent="0.25">
      <c r="A2" s="422" t="str">
        <v>AIR SPORTS</v>
      </c>
      <c r="B2" s="423">
        <v>46</v>
      </c>
      <c r="C2" s="243">
        <v>0.19906610433358304</v>
      </c>
      <c r="D2" s="243">
        <v>0.11638435020287034</v>
      </c>
      <c r="E2" s="243">
        <v>0.21869028506115684</v>
      </c>
      <c r="F2" s="243">
        <v>0.2031404912115102</v>
      </c>
      <c r="G2" s="243">
        <v>0.26930410007516026</v>
      </c>
      <c r="H2" s="243">
        <v>0.15506807029151215</v>
      </c>
      <c r="I2" s="243">
        <v>0.3850429282081046</v>
      </c>
      <c r="J2" s="243">
        <v>0.28641690333673797</v>
      </c>
      <c r="K2" s="243">
        <v>0.18442831214914829</v>
      </c>
      <c r="L2" s="243">
        <v>0.15538346728724928</v>
      </c>
      <c r="M2" s="243">
        <v>0.1379590133576942</v>
      </c>
      <c r="N2" s="243">
        <v>0.1695220772124644</v>
      </c>
      <c r="O2" s="243">
        <v>0.75009722457858985</v>
      </c>
      <c r="P2" s="243">
        <v>0.10901048137998387</v>
      </c>
      <c r="Q2" s="243">
        <v>0.2267726642617251</v>
      </c>
      <c r="R2" s="243">
        <v>0.22819626780434038</v>
      </c>
      <c r="S2" s="243">
        <v>8.1415374587891248E-2</v>
      </c>
      <c r="T2" s="243">
        <v>0.11430171368598505</v>
      </c>
      <c r="U2" s="243">
        <v>0.13787848807077652</v>
      </c>
      <c r="V2" s="243">
        <v>5.0411993459325483E-2</v>
      </c>
      <c r="W2" s="243">
        <v>0.14723553803519621</v>
      </c>
      <c r="X2" s="243">
        <v>0.23946820506182587</v>
      </c>
      <c r="Y2" s="243">
        <v>0.20077775086772745</v>
      </c>
      <c r="Z2" s="243">
        <v>0.24852186475295321</v>
      </c>
      <c r="AA2" s="243">
        <v>0</v>
      </c>
      <c r="AB2" s="243">
        <v>0.18813138729942896</v>
      </c>
      <c r="AC2" s="243">
        <v>0</v>
      </c>
      <c r="AD2" s="243">
        <v>0.20840681492614455</v>
      </c>
      <c r="AE2" s="243">
        <v>0.1679056264620917</v>
      </c>
      <c r="AF2" s="243">
        <v>0.23590164772367883</v>
      </c>
      <c r="AG2" s="243">
        <v>0.19927179251191607</v>
      </c>
      <c r="AH2" s="243">
        <v>6.4027379313566904E-2</v>
      </c>
      <c r="AI2" s="243">
        <v>0.57224175592108484</v>
      </c>
      <c r="AJ2" s="243">
        <v>0.21084916263284836</v>
      </c>
      <c r="AK2" s="243">
        <v>0.1955859972567352</v>
      </c>
      <c r="AL2" s="243">
        <v>0.29180751972553193</v>
      </c>
      <c r="AM2" s="243">
        <v>0.11422610788998258</v>
      </c>
      <c r="AN2" s="243">
        <v>0.42747988639861428</v>
      </c>
      <c r="AO2" s="243">
        <v>0.2189431999245017</v>
      </c>
      <c r="AP2" s="243">
        <v>0.34848438423416805</v>
      </c>
      <c r="AQ2" s="243">
        <v>0.17929324893691329</v>
      </c>
      <c r="AR2" s="243">
        <v>0.40746715305300851</v>
      </c>
      <c r="AS2" s="243">
        <v>0.23090686604950705</v>
      </c>
      <c r="AT2" s="243">
        <v>0.31452469448073744</v>
      </c>
      <c r="AU2" s="243">
        <v>0.18046469513160487</v>
      </c>
      <c r="AV2" s="243">
        <v>0.24248676487468981</v>
      </c>
      <c r="AW2" s="243">
        <v>0.60272472965691848</v>
      </c>
      <c r="AX2" s="243">
        <v>0.206988062022081</v>
      </c>
      <c r="AY2" s="243">
        <v>0.27549797730462816</v>
      </c>
      <c r="AZ2" s="243">
        <v>0.1888670908332854</v>
      </c>
      <c r="BA2" s="243">
        <v>0.22616009170286497</v>
      </c>
    </row>
    <row r="3" spans="1:53" ht="14.25" customHeight="1" x14ac:dyDescent="0.25">
      <c r="A3" s="422" t="str">
        <v>AMERICAN FOOTBALL</v>
      </c>
      <c r="B3" s="423">
        <v>2</v>
      </c>
      <c r="C3" s="243">
        <v>0</v>
      </c>
      <c r="D3" s="243">
        <v>9.5045665138866003E-2</v>
      </c>
      <c r="E3" s="243">
        <v>0.33732674681105862</v>
      </c>
      <c r="F3" s="243">
        <v>0.16098297790638216</v>
      </c>
      <c r="G3" s="243">
        <v>0.23340488826744488</v>
      </c>
      <c r="H3" s="243">
        <v>0</v>
      </c>
      <c r="I3" s="243">
        <v>0.22620037228840223</v>
      </c>
      <c r="J3" s="243">
        <v>5.4715547642307218E-2</v>
      </c>
      <c r="K3" s="243">
        <v>0</v>
      </c>
      <c r="L3" s="243">
        <v>0.24898946383302695</v>
      </c>
      <c r="M3" s="243">
        <v>0</v>
      </c>
      <c r="N3" s="243">
        <v>0.22903176796323149</v>
      </c>
      <c r="O3" s="243">
        <v>0.37600451974950516</v>
      </c>
      <c r="P3" s="243">
        <v>0</v>
      </c>
      <c r="Q3" s="243">
        <v>0.17347410079719916</v>
      </c>
      <c r="R3" s="243">
        <v>9.7713264755134241E-2</v>
      </c>
      <c r="S3" s="243">
        <v>3.0857615407172703E-2</v>
      </c>
      <c r="T3" s="243">
        <v>0</v>
      </c>
      <c r="U3" s="243">
        <v>0</v>
      </c>
      <c r="V3" s="243">
        <v>0</v>
      </c>
      <c r="W3" s="243">
        <v>0.3106233429961936</v>
      </c>
      <c r="X3" s="243">
        <v>0.47340211277362931</v>
      </c>
      <c r="Y3" s="243">
        <v>0</v>
      </c>
      <c r="Z3" s="243">
        <v>0.57298745762332581</v>
      </c>
      <c r="AA3" s="243">
        <v>0</v>
      </c>
      <c r="AB3" s="243">
        <v>0.25755785646457424</v>
      </c>
      <c r="AC3" s="243">
        <v>0</v>
      </c>
      <c r="AD3" s="243">
        <v>0</v>
      </c>
      <c r="AE3" s="243">
        <v>0</v>
      </c>
      <c r="AF3" s="243">
        <v>0</v>
      </c>
      <c r="AG3" s="243">
        <v>0.1973281852723516</v>
      </c>
      <c r="AH3" s="243">
        <v>0.421057369182326</v>
      </c>
      <c r="AI3" s="243">
        <v>0.20570078084384213</v>
      </c>
      <c r="AJ3" s="243">
        <v>0.13685266714136218</v>
      </c>
      <c r="AK3" s="243">
        <v>0</v>
      </c>
      <c r="AL3" s="243">
        <v>0.16920222572155319</v>
      </c>
      <c r="AM3" s="243">
        <v>0.16092981191051481</v>
      </c>
      <c r="AN3" s="243">
        <v>0.30384390775590081</v>
      </c>
      <c r="AO3" s="243">
        <v>0.10477436427923772</v>
      </c>
      <c r="AP3" s="243">
        <v>0.16723905208549691</v>
      </c>
      <c r="AQ3" s="243">
        <v>0.15122327020329754</v>
      </c>
      <c r="AR3" s="243">
        <v>0.13201828238128674</v>
      </c>
      <c r="AS3" s="243">
        <v>0.21908234765420861</v>
      </c>
      <c r="AT3" s="243">
        <v>0.75106405057720493</v>
      </c>
      <c r="AU3" s="243">
        <v>0.21234900433716231</v>
      </c>
      <c r="AV3" s="243">
        <v>0.13512883406723489</v>
      </c>
      <c r="AW3" s="243">
        <v>0.19902664304336296</v>
      </c>
      <c r="AX3" s="243">
        <v>0.19912480449175854</v>
      </c>
      <c r="AY3" s="243">
        <v>0.19245177489155077</v>
      </c>
      <c r="AZ3" s="243">
        <v>0.15305899772213644</v>
      </c>
      <c r="BA3" s="243">
        <v>7.8678976206509696E-2</v>
      </c>
    </row>
    <row r="4" spans="1:53" ht="14.25" customHeight="1" x14ac:dyDescent="0.25">
      <c r="A4" s="422" t="str">
        <v>AQUATICS</v>
      </c>
      <c r="B4" s="423">
        <v>54</v>
      </c>
      <c r="C4" s="243">
        <v>0.25697370323915492</v>
      </c>
      <c r="D4" s="243">
        <v>0.22118477331255942</v>
      </c>
      <c r="E4" s="243">
        <v>0.6318895842542912</v>
      </c>
      <c r="F4" s="243">
        <v>0.21286476077827604</v>
      </c>
      <c r="G4" s="243">
        <v>0.27254771803449135</v>
      </c>
      <c r="H4" s="243">
        <v>0.2316033443828999</v>
      </c>
      <c r="I4" s="243">
        <v>0.21617344626463472</v>
      </c>
      <c r="J4" s="243">
        <v>0.22137294540186361</v>
      </c>
      <c r="K4" s="243">
        <v>0.63163306238381833</v>
      </c>
      <c r="L4" s="243">
        <v>0.22051596333281154</v>
      </c>
      <c r="M4" s="243">
        <v>0.25132082515352827</v>
      </c>
      <c r="N4" s="243">
        <v>0.23687167823431332</v>
      </c>
      <c r="O4" s="243">
        <v>0.28400012287190335</v>
      </c>
      <c r="P4" s="243">
        <v>0.3055352935792629</v>
      </c>
      <c r="Q4" s="243">
        <v>0.27308786733047102</v>
      </c>
      <c r="R4" s="243">
        <v>0.34514324244645672</v>
      </c>
      <c r="S4" s="243">
        <v>0.21836892503268956</v>
      </c>
      <c r="T4" s="243">
        <v>4.8217764498684021E-2</v>
      </c>
      <c r="U4" s="243">
        <v>0.2687080340028718</v>
      </c>
      <c r="V4" s="243">
        <v>0.23224755238674819</v>
      </c>
      <c r="W4" s="243">
        <v>0.31754287470271192</v>
      </c>
      <c r="X4" s="243">
        <v>0.335282291497775</v>
      </c>
      <c r="Y4" s="243">
        <v>0.28401187028447855</v>
      </c>
      <c r="Z4" s="243">
        <v>0.27934543879659801</v>
      </c>
      <c r="AA4" s="243">
        <v>0.18663161639940487</v>
      </c>
      <c r="AB4" s="243">
        <v>0.2683505120176799</v>
      </c>
      <c r="AC4" s="243">
        <v>0.2660823273004137</v>
      </c>
      <c r="AD4" s="243">
        <v>0.29276456088263275</v>
      </c>
      <c r="AE4" s="243">
        <v>0.22657463002506684</v>
      </c>
      <c r="AF4" s="243">
        <v>0.32103754806744089</v>
      </c>
      <c r="AG4" s="243">
        <v>0.43216062000423333</v>
      </c>
      <c r="AH4" s="243">
        <v>0.26946929998399516</v>
      </c>
      <c r="AI4" s="243">
        <v>0.28186798257799661</v>
      </c>
      <c r="AJ4" s="243">
        <v>0.23329111166376473</v>
      </c>
      <c r="AK4" s="243">
        <v>0.26196227124117988</v>
      </c>
      <c r="AL4" s="243">
        <v>0.28800049947926482</v>
      </c>
      <c r="AM4" s="243">
        <v>0.24771743454865056</v>
      </c>
      <c r="AN4" s="243">
        <v>0.24934311739799772</v>
      </c>
      <c r="AO4" s="243">
        <v>0.34343606637698865</v>
      </c>
      <c r="AP4" s="243">
        <v>0.51629410936424025</v>
      </c>
      <c r="AQ4" s="243">
        <v>0.27592177758521941</v>
      </c>
      <c r="AR4" s="243">
        <v>0.24502812875132304</v>
      </c>
      <c r="AS4" s="243">
        <v>0.36602097825139157</v>
      </c>
      <c r="AT4" s="243">
        <v>0.78294389055886404</v>
      </c>
      <c r="AU4" s="243">
        <v>0.33940180251822616</v>
      </c>
      <c r="AV4" s="243">
        <v>0.31253618409564754</v>
      </c>
      <c r="AW4" s="243">
        <v>0.27752908639179602</v>
      </c>
      <c r="AX4" s="243">
        <v>0.25840773151103263</v>
      </c>
      <c r="AY4" s="243">
        <v>0.43278791655894699</v>
      </c>
      <c r="AZ4" s="243">
        <v>0.26885770290413741</v>
      </c>
      <c r="BA4" s="243">
        <v>0.28928911548393232</v>
      </c>
    </row>
    <row r="5" spans="1:53" ht="14.25" customHeight="1" x14ac:dyDescent="0.25">
      <c r="A5" s="422" t="str">
        <v>ARCHERY</v>
      </c>
      <c r="B5" s="423">
        <v>47</v>
      </c>
      <c r="C5" s="243">
        <v>0.12519879862267919</v>
      </c>
      <c r="D5" s="243">
        <v>0.21699682679671631</v>
      </c>
      <c r="E5" s="243">
        <v>0.23275718163562525</v>
      </c>
      <c r="F5" s="243">
        <v>0.20164780808089755</v>
      </c>
      <c r="G5" s="243">
        <v>0.23038242399234798</v>
      </c>
      <c r="H5" s="243">
        <v>0.16490485760424728</v>
      </c>
      <c r="I5" s="243">
        <v>0.15612861031230918</v>
      </c>
      <c r="J5" s="243">
        <v>0.23346058166379985</v>
      </c>
      <c r="K5" s="243">
        <v>0.40556975248089244</v>
      </c>
      <c r="L5" s="243">
        <v>0.27453508246895025</v>
      </c>
      <c r="M5" s="243">
        <v>0.25229346883309756</v>
      </c>
      <c r="N5" s="243">
        <v>0.17755835723998981</v>
      </c>
      <c r="O5" s="243">
        <v>0.27792621108399462</v>
      </c>
      <c r="P5" s="243">
        <v>0.17089674995312332</v>
      </c>
      <c r="Q5" s="243">
        <v>0.2932013223803363</v>
      </c>
      <c r="R5" s="243">
        <v>0.18851800497098645</v>
      </c>
      <c r="S5" s="243">
        <v>0.28778206609616996</v>
      </c>
      <c r="T5" s="243">
        <v>0.26670493187600119</v>
      </c>
      <c r="U5" s="243">
        <v>0.16313987665849122</v>
      </c>
      <c r="V5" s="243">
        <v>0.16540845929520598</v>
      </c>
      <c r="W5" s="243">
        <v>8.9228279184128984E-2</v>
      </c>
      <c r="X5" s="243">
        <v>0.2612678910672569</v>
      </c>
      <c r="Y5" s="243">
        <v>0.17537512164030478</v>
      </c>
      <c r="Z5" s="243">
        <v>0.22835522519499896</v>
      </c>
      <c r="AA5" s="243">
        <v>8.0246615010365951E-2</v>
      </c>
      <c r="AB5" s="243">
        <v>0.89772717821672798</v>
      </c>
      <c r="AC5" s="243">
        <v>0.14156947958593324</v>
      </c>
      <c r="AD5" s="243">
        <v>0.1083095110818888</v>
      </c>
      <c r="AE5" s="243">
        <v>0.15465266670235875</v>
      </c>
      <c r="AF5" s="243">
        <v>0.20945434875328572</v>
      </c>
      <c r="AG5" s="243">
        <v>7.7909923838259856E-2</v>
      </c>
      <c r="AH5" s="243">
        <v>0.25841375102299385</v>
      </c>
      <c r="AI5" s="243">
        <v>0.27204012209167688</v>
      </c>
      <c r="AJ5" s="243">
        <v>0.16283179427441011</v>
      </c>
      <c r="AK5" s="243">
        <v>0.21518679343738711</v>
      </c>
      <c r="AL5" s="243">
        <v>0.2370034785309563</v>
      </c>
      <c r="AM5" s="243">
        <v>0.11433170912006425</v>
      </c>
      <c r="AN5" s="243">
        <v>0.19647062939240603</v>
      </c>
      <c r="AO5" s="243">
        <v>0.23344194689752101</v>
      </c>
      <c r="AP5" s="243">
        <v>0.36224277605698413</v>
      </c>
      <c r="AQ5" s="243">
        <v>0.18471298894433072</v>
      </c>
      <c r="AR5" s="243">
        <v>0.23390783924446093</v>
      </c>
      <c r="AS5" s="243">
        <v>0.26402171356628518</v>
      </c>
      <c r="AT5" s="243">
        <v>0.57687381522508308</v>
      </c>
      <c r="AU5" s="243">
        <v>0.12449471948017461</v>
      </c>
      <c r="AV5" s="243">
        <v>0.27605723968698476</v>
      </c>
      <c r="AW5" s="243">
        <v>0.20950710759765021</v>
      </c>
      <c r="AX5" s="243">
        <v>0.1838256419323275</v>
      </c>
      <c r="AY5" s="243">
        <v>0.32526756849576582</v>
      </c>
      <c r="AZ5" s="243">
        <v>0.65755456362739628</v>
      </c>
      <c r="BA5" s="243">
        <v>0.25477458972963396</v>
      </c>
    </row>
    <row r="6" spans="1:53" ht="14.25" customHeight="1" x14ac:dyDescent="0.25">
      <c r="A6" s="422" t="str">
        <v>ARMWRESTLING</v>
      </c>
      <c r="B6" s="423">
        <v>60</v>
      </c>
      <c r="C6" s="243">
        <v>0</v>
      </c>
      <c r="D6" s="243">
        <v>7.8835195219963169E-2</v>
      </c>
      <c r="E6" s="243">
        <v>0</v>
      </c>
      <c r="F6" s="243">
        <v>5.4926377246938093E-2</v>
      </c>
      <c r="G6" s="243">
        <v>0.23199952519739306</v>
      </c>
      <c r="H6" s="243">
        <v>0.52652410202194055</v>
      </c>
      <c r="I6" s="243">
        <v>0</v>
      </c>
      <c r="J6" s="243">
        <v>0</v>
      </c>
      <c r="K6" s="243">
        <v>0</v>
      </c>
      <c r="L6" s="243">
        <v>6.3938935256753079E-2</v>
      </c>
      <c r="M6" s="243">
        <v>0</v>
      </c>
      <c r="N6" s="243">
        <v>0</v>
      </c>
      <c r="O6" s="243">
        <v>0.19023547127219478</v>
      </c>
      <c r="P6" s="243">
        <v>0.17573803808453417</v>
      </c>
      <c r="Q6" s="243">
        <v>0</v>
      </c>
      <c r="R6" s="243">
        <v>6.0882623032483207E-2</v>
      </c>
      <c r="S6" s="243">
        <v>0.17724709273394679</v>
      </c>
      <c r="T6" s="243">
        <v>0.10448570483879821</v>
      </c>
      <c r="U6" s="243">
        <v>0</v>
      </c>
      <c r="V6" s="243">
        <v>0</v>
      </c>
      <c r="W6" s="243">
        <v>8.3487124889571496E-2</v>
      </c>
      <c r="X6" s="243">
        <v>0.18370473748082228</v>
      </c>
      <c r="Y6" s="243">
        <v>0.12338388305069574</v>
      </c>
      <c r="Z6" s="243">
        <v>0.12113517316604254</v>
      </c>
      <c r="AA6" s="243">
        <v>0</v>
      </c>
      <c r="AB6" s="243">
        <v>0</v>
      </c>
      <c r="AC6" s="243">
        <v>0</v>
      </c>
      <c r="AD6" s="243">
        <v>0.13422258117281244</v>
      </c>
      <c r="AE6" s="243">
        <v>0.25216655148369316</v>
      </c>
      <c r="AF6" s="243">
        <v>0</v>
      </c>
      <c r="AG6" s="243">
        <v>0.3478326131027466</v>
      </c>
      <c r="AH6" s="243">
        <v>0</v>
      </c>
      <c r="AI6" s="243">
        <v>0.10898184045645348</v>
      </c>
      <c r="AJ6" s="243">
        <v>0.13954862674161256</v>
      </c>
      <c r="AK6" s="243">
        <v>4.8975683338165148E-2</v>
      </c>
      <c r="AL6" s="243">
        <v>0</v>
      </c>
      <c r="AM6" s="243">
        <v>0</v>
      </c>
      <c r="AN6" s="243">
        <v>0</v>
      </c>
      <c r="AO6" s="243">
        <v>0.51468283699215078</v>
      </c>
      <c r="AP6" s="243">
        <v>0.75072923548268566</v>
      </c>
      <c r="AQ6" s="243">
        <v>0.33974142994060519</v>
      </c>
      <c r="AR6" s="243">
        <v>0.19366773525837039</v>
      </c>
      <c r="AS6" s="243">
        <v>0</v>
      </c>
      <c r="AT6" s="243">
        <v>0.23969612379637353</v>
      </c>
      <c r="AU6" s="243">
        <v>0.18722794067636384</v>
      </c>
      <c r="AV6" s="243">
        <v>0.1317078898341047</v>
      </c>
      <c r="AW6" s="243">
        <v>0.10191293659839391</v>
      </c>
      <c r="AX6" s="243">
        <v>0</v>
      </c>
      <c r="AY6" s="243">
        <v>0.2035820073343847</v>
      </c>
      <c r="AZ6" s="243">
        <v>0.48266699116566042</v>
      </c>
      <c r="BA6" s="243">
        <v>0.37857224984586862</v>
      </c>
    </row>
    <row r="7" spans="1:53" ht="14.25" customHeight="1" x14ac:dyDescent="0.25">
      <c r="A7" s="422" t="str">
        <v>ATHLETICS</v>
      </c>
      <c r="B7" s="423">
        <v>3</v>
      </c>
      <c r="C7" s="243">
        <v>0.21650241033479312</v>
      </c>
      <c r="D7" s="243">
        <v>0.19713784814816721</v>
      </c>
      <c r="E7" s="243">
        <v>0.27448813697925939</v>
      </c>
      <c r="F7" s="243">
        <v>0.24971918803511051</v>
      </c>
      <c r="G7" s="243">
        <v>0.27154074631181041</v>
      </c>
      <c r="H7" s="243">
        <v>0.25819232088783689</v>
      </c>
      <c r="I7" s="243">
        <v>0.29007063042206993</v>
      </c>
      <c r="J7" s="243">
        <v>0.18531142027222686</v>
      </c>
      <c r="K7" s="243">
        <v>0.43142840644834485</v>
      </c>
      <c r="L7" s="243">
        <v>0.20718021358818955</v>
      </c>
      <c r="M7" s="243">
        <v>0.30920049045754172</v>
      </c>
      <c r="N7" s="243">
        <v>0.23470660390122469</v>
      </c>
      <c r="O7" s="243">
        <v>0.29266665957834981</v>
      </c>
      <c r="P7" s="243">
        <v>0.26111294315380551</v>
      </c>
      <c r="Q7" s="243">
        <v>0.26278186502175455</v>
      </c>
      <c r="R7" s="243">
        <v>0.26591316531394882</v>
      </c>
      <c r="S7" s="243">
        <v>0.23927068844554711</v>
      </c>
      <c r="T7" s="243">
        <v>0.1960029021579317</v>
      </c>
      <c r="U7" s="243">
        <v>0.28225766654878509</v>
      </c>
      <c r="V7" s="243">
        <v>0.15291725582601789</v>
      </c>
      <c r="W7" s="243">
        <v>0.22580262453121247</v>
      </c>
      <c r="X7" s="243">
        <v>0.28515643905986099</v>
      </c>
      <c r="Y7" s="243">
        <v>0.3079187930216315</v>
      </c>
      <c r="Z7" s="243">
        <v>0.34328569831239886</v>
      </c>
      <c r="AA7" s="243">
        <v>0.86952107506511955</v>
      </c>
      <c r="AB7" s="243">
        <v>0.18879941294711852</v>
      </c>
      <c r="AC7" s="243">
        <v>0.29959214178502119</v>
      </c>
      <c r="AD7" s="243">
        <v>0.25771431488720464</v>
      </c>
      <c r="AE7" s="243">
        <v>0.2732250102440445</v>
      </c>
      <c r="AF7" s="243">
        <v>0.16297637302142323</v>
      </c>
      <c r="AG7" s="243">
        <v>0.30888875387243964</v>
      </c>
      <c r="AH7" s="243">
        <v>0.21875564551858209</v>
      </c>
      <c r="AI7" s="243">
        <v>0.6431802036466967</v>
      </c>
      <c r="AJ7" s="243">
        <v>0.25408096199675217</v>
      </c>
      <c r="AK7" s="243">
        <v>0.264284607499435</v>
      </c>
      <c r="AL7" s="243">
        <v>0.32329101174597374</v>
      </c>
      <c r="AM7" s="243">
        <v>0.33483691424699125</v>
      </c>
      <c r="AN7" s="243">
        <v>0.23810495885006427</v>
      </c>
      <c r="AO7" s="243">
        <v>0.29565342077027812</v>
      </c>
      <c r="AP7" s="243">
        <v>5.2807720390708093E-2</v>
      </c>
      <c r="AQ7" s="243">
        <v>0.26216685224024328</v>
      </c>
      <c r="AR7" s="243">
        <v>0.25586390008911941</v>
      </c>
      <c r="AS7" s="243">
        <v>0.54087998247297631</v>
      </c>
      <c r="AT7" s="243">
        <v>0.81476775177353111</v>
      </c>
      <c r="AU7" s="243">
        <v>0.2090375572948987</v>
      </c>
      <c r="AV7" s="243">
        <v>0.28525137200988832</v>
      </c>
      <c r="AW7" s="243">
        <v>0.2779051109217443</v>
      </c>
      <c r="AX7" s="243">
        <v>0.26675722093676218</v>
      </c>
      <c r="AY7" s="243">
        <v>0.26826440775100496</v>
      </c>
      <c r="AZ7" s="243">
        <v>0.29891262709825356</v>
      </c>
      <c r="BA7" s="243">
        <v>0.32657509105015242</v>
      </c>
    </row>
    <row r="8" spans="1:53" ht="14.25" customHeight="1" x14ac:dyDescent="0.25">
      <c r="A8" s="422" t="str">
        <v>AUSTRALIAN FOOTBALL</v>
      </c>
      <c r="B8" s="423">
        <v>99</v>
      </c>
      <c r="C8" s="243">
        <v>0</v>
      </c>
      <c r="D8" s="243">
        <v>0</v>
      </c>
      <c r="E8" s="243">
        <v>0.75084774507476804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0.10579116111693262</v>
      </c>
      <c r="L8" s="243">
        <v>0</v>
      </c>
      <c r="M8" s="243">
        <v>0</v>
      </c>
      <c r="N8" s="243">
        <v>0</v>
      </c>
      <c r="O8" s="243">
        <v>0.14976430003725139</v>
      </c>
      <c r="P8" s="243">
        <v>0</v>
      </c>
      <c r="Q8" s="243">
        <v>0</v>
      </c>
      <c r="R8" s="243">
        <v>0.19259223809150314</v>
      </c>
      <c r="S8" s="243">
        <v>4.916401826254118E-2</v>
      </c>
      <c r="T8" s="243">
        <v>0</v>
      </c>
      <c r="U8" s="243">
        <v>0.63351235027215502</v>
      </c>
      <c r="V8" s="243">
        <v>0</v>
      </c>
      <c r="W8" s="243">
        <v>0</v>
      </c>
      <c r="X8" s="243">
        <v>9.1454246278134338E-2</v>
      </c>
      <c r="Y8" s="243">
        <v>0.18771175684879693</v>
      </c>
      <c r="Z8" s="243">
        <v>0.25538613572316249</v>
      </c>
      <c r="AA8" s="243">
        <v>0</v>
      </c>
      <c r="AB8" s="243">
        <v>0</v>
      </c>
      <c r="AC8" s="243">
        <v>0</v>
      </c>
      <c r="AD8" s="243">
        <v>0</v>
      </c>
      <c r="AE8" s="243">
        <v>0</v>
      </c>
      <c r="AF8" s="243">
        <v>0</v>
      </c>
      <c r="AG8" s="243">
        <v>0</v>
      </c>
      <c r="AH8" s="243">
        <v>0</v>
      </c>
      <c r="AI8" s="243">
        <v>0.12029275371880022</v>
      </c>
      <c r="AJ8" s="243">
        <v>0</v>
      </c>
      <c r="AK8" s="243">
        <v>0.39705154691022576</v>
      </c>
      <c r="AL8" s="243">
        <v>0</v>
      </c>
      <c r="AM8" s="243">
        <v>0</v>
      </c>
      <c r="AN8" s="243">
        <v>0</v>
      </c>
      <c r="AO8" s="243">
        <v>0</v>
      </c>
      <c r="AP8" s="243">
        <v>0</v>
      </c>
      <c r="AQ8" s="243">
        <v>0</v>
      </c>
      <c r="AR8" s="243">
        <v>0</v>
      </c>
      <c r="AS8" s="243">
        <v>0.29912571298583734</v>
      </c>
      <c r="AT8" s="243">
        <v>0.34547271842401406</v>
      </c>
      <c r="AU8" s="243">
        <v>0</v>
      </c>
      <c r="AV8" s="243">
        <v>0</v>
      </c>
      <c r="AW8" s="243">
        <v>0</v>
      </c>
      <c r="AX8" s="243">
        <v>0</v>
      </c>
      <c r="AY8" s="243">
        <v>0</v>
      </c>
      <c r="AZ8" s="243">
        <v>0</v>
      </c>
      <c r="BA8" s="243">
        <v>0</v>
      </c>
    </row>
    <row r="9" spans="1:53" ht="14.25" customHeight="1" x14ac:dyDescent="0.25">
      <c r="A9" s="422" t="str">
        <v>AUTOMOBILE</v>
      </c>
      <c r="B9" s="423">
        <v>4</v>
      </c>
      <c r="C9" s="243">
        <v>0</v>
      </c>
      <c r="D9" s="243">
        <v>0.21705429262782144</v>
      </c>
      <c r="E9" s="243">
        <v>0.24755103832348779</v>
      </c>
      <c r="F9" s="243">
        <v>0.25186289142837076</v>
      </c>
      <c r="G9" s="243">
        <v>0.23794082387594029</v>
      </c>
      <c r="H9" s="243">
        <v>5.6458489247292458E-2</v>
      </c>
      <c r="I9" s="243">
        <v>0.16753874084345086</v>
      </c>
      <c r="J9" s="243">
        <v>0.19970423470649989</v>
      </c>
      <c r="K9" s="243">
        <v>0.20315244905370844</v>
      </c>
      <c r="L9" s="243">
        <v>0.19020565749854809</v>
      </c>
      <c r="M9" s="243">
        <v>0.32560573908275081</v>
      </c>
      <c r="N9" s="243">
        <v>0.77160202761039542</v>
      </c>
      <c r="O9" s="243">
        <v>0.59138760997190987</v>
      </c>
      <c r="P9" s="243">
        <v>4.834784701462181E-2</v>
      </c>
      <c r="Q9" s="243">
        <v>0.52137460828526661</v>
      </c>
      <c r="R9" s="243">
        <v>0.13061555560188925</v>
      </c>
      <c r="S9" s="243">
        <v>0.19919094891784556</v>
      </c>
      <c r="T9" s="243">
        <v>0.20167893281049332</v>
      </c>
      <c r="U9" s="243">
        <v>0.18211179101582819</v>
      </c>
      <c r="V9" s="243">
        <v>0</v>
      </c>
      <c r="W9" s="243">
        <v>0</v>
      </c>
      <c r="X9" s="243">
        <v>0.23048857355266703</v>
      </c>
      <c r="Y9" s="243">
        <v>0.14140302784058295</v>
      </c>
      <c r="Z9" s="243">
        <v>0.32175003309780931</v>
      </c>
      <c r="AA9" s="243">
        <v>0</v>
      </c>
      <c r="AB9" s="243">
        <v>8.7835992130599158E-2</v>
      </c>
      <c r="AC9" s="243">
        <v>0</v>
      </c>
      <c r="AD9" s="243">
        <v>0.16991409652381956</v>
      </c>
      <c r="AE9" s="243">
        <v>0.12189224507538055</v>
      </c>
      <c r="AF9" s="243">
        <v>0.12832229774159495</v>
      </c>
      <c r="AG9" s="243">
        <v>0.2526765483168445</v>
      </c>
      <c r="AH9" s="243">
        <v>0.28378086326398694</v>
      </c>
      <c r="AI9" s="243">
        <v>0.41621321996075222</v>
      </c>
      <c r="AJ9" s="243">
        <v>0.21800756487662559</v>
      </c>
      <c r="AK9" s="243">
        <v>0.26562368430485089</v>
      </c>
      <c r="AL9" s="243">
        <v>0.23825866803663451</v>
      </c>
      <c r="AM9" s="243">
        <v>0.22319552632950918</v>
      </c>
      <c r="AN9" s="243">
        <v>0.17773986855507032</v>
      </c>
      <c r="AO9" s="243">
        <v>0.19412245192006647</v>
      </c>
      <c r="AP9" s="243">
        <v>0.27116276376138626</v>
      </c>
      <c r="AQ9" s="243">
        <v>0.10468118513998881</v>
      </c>
      <c r="AR9" s="243">
        <v>5.5026658333960463E-2</v>
      </c>
      <c r="AS9" s="243">
        <v>0.83560784138331468</v>
      </c>
      <c r="AT9" s="243">
        <v>0.38926106365638086</v>
      </c>
      <c r="AU9" s="243">
        <v>0</v>
      </c>
      <c r="AV9" s="243">
        <v>0.2676942350356733</v>
      </c>
      <c r="AW9" s="243">
        <v>0.24265689632618495</v>
      </c>
      <c r="AX9" s="243">
        <v>0.24965272227275839</v>
      </c>
      <c r="AY9" s="243">
        <v>0.23510098597158105</v>
      </c>
      <c r="AZ9" s="243">
        <v>0.16834991732063193</v>
      </c>
      <c r="BA9" s="243">
        <v>0.11023305247037733</v>
      </c>
    </row>
    <row r="10" spans="1:53" ht="14.25" customHeight="1" x14ac:dyDescent="0.25">
      <c r="A10" s="422" t="str">
        <v>BADMINTON</v>
      </c>
      <c r="B10" s="423">
        <v>9</v>
      </c>
      <c r="C10" s="243">
        <v>0</v>
      </c>
      <c r="D10" s="243">
        <v>0.10192616171407037</v>
      </c>
      <c r="E10" s="243">
        <v>0.24859837805401147</v>
      </c>
      <c r="F10" s="243">
        <v>0.19469986068376444</v>
      </c>
      <c r="G10" s="243">
        <v>0.25237832483426259</v>
      </c>
      <c r="H10" s="243">
        <v>0.27335292510492781</v>
      </c>
      <c r="I10" s="243">
        <v>0.23576749423798427</v>
      </c>
      <c r="J10" s="243">
        <v>0.16194396689988733</v>
      </c>
      <c r="K10" s="243">
        <v>0.86952460551167177</v>
      </c>
      <c r="L10" s="243">
        <v>0.36664191823152636</v>
      </c>
      <c r="M10" s="243">
        <v>0.23604195217496021</v>
      </c>
      <c r="N10" s="243">
        <v>0.21848457339019711</v>
      </c>
      <c r="O10" s="243">
        <v>0.28213694953979368</v>
      </c>
      <c r="P10" s="243">
        <v>0.13535748125072844</v>
      </c>
      <c r="Q10" s="243">
        <v>0.25933148633284281</v>
      </c>
      <c r="R10" s="243">
        <v>0.15395245058276941</v>
      </c>
      <c r="S10" s="243">
        <v>0.4219400274366592</v>
      </c>
      <c r="T10" s="243">
        <v>0.12747223465861912</v>
      </c>
      <c r="U10" s="243">
        <v>0.23724776473948236</v>
      </c>
      <c r="V10" s="243">
        <v>0.17336934773581827</v>
      </c>
      <c r="W10" s="243">
        <v>0.15009459861073551</v>
      </c>
      <c r="X10" s="243">
        <v>0.77492949875139938</v>
      </c>
      <c r="Y10" s="243">
        <v>0.19756732659236653</v>
      </c>
      <c r="Z10" s="243">
        <v>0.26455663970994592</v>
      </c>
      <c r="AA10" s="243">
        <v>0.17257273142079366</v>
      </c>
      <c r="AB10" s="243">
        <v>0.29512912432383753</v>
      </c>
      <c r="AC10" s="243">
        <v>0.257152242967703</v>
      </c>
      <c r="AD10" s="243">
        <v>0.13489348627687611</v>
      </c>
      <c r="AE10" s="243">
        <v>0.11757748697691559</v>
      </c>
      <c r="AF10" s="243">
        <v>8.8193873160692146E-2</v>
      </c>
      <c r="AG10" s="243">
        <v>0.20810649696586536</v>
      </c>
      <c r="AH10" s="243">
        <v>0.22621185686791584</v>
      </c>
      <c r="AI10" s="243">
        <v>0.27027041737211249</v>
      </c>
      <c r="AJ10" s="243">
        <v>0.18409758254200462</v>
      </c>
      <c r="AK10" s="243">
        <v>0.2198339775676654</v>
      </c>
      <c r="AL10" s="243">
        <v>0.24529120284141975</v>
      </c>
      <c r="AM10" s="243">
        <v>0.16804170789800182</v>
      </c>
      <c r="AN10" s="243">
        <v>0.20516358917634234</v>
      </c>
      <c r="AO10" s="243">
        <v>7.1431808489753279E-2</v>
      </c>
      <c r="AP10" s="243">
        <v>0.27727636063437849</v>
      </c>
      <c r="AQ10" s="243">
        <v>0.15722610893520089</v>
      </c>
      <c r="AR10" s="243">
        <v>0.2194492393372626</v>
      </c>
      <c r="AS10" s="243">
        <v>0.27058891258928591</v>
      </c>
      <c r="AT10" s="243">
        <v>0.26074289877443102</v>
      </c>
      <c r="AU10" s="243">
        <v>0.11821498244552134</v>
      </c>
      <c r="AV10" s="243">
        <v>0.21784946254599591</v>
      </c>
      <c r="AW10" s="243">
        <v>0.22251646680617626</v>
      </c>
      <c r="AX10" s="243">
        <v>0.23313931783998168</v>
      </c>
      <c r="AY10" s="243">
        <v>0.17634585749910334</v>
      </c>
      <c r="AZ10" s="243">
        <v>0.24683511874232897</v>
      </c>
      <c r="BA10" s="243">
        <v>0.27058156948801287</v>
      </c>
    </row>
    <row r="11" spans="1:53" ht="14.25" customHeight="1" x14ac:dyDescent="0.25">
      <c r="A11" s="422" t="str">
        <v>BANDY</v>
      </c>
      <c r="B11" s="423">
        <v>5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8.7807116914440833E-2</v>
      </c>
      <c r="J11" s="243">
        <v>0</v>
      </c>
      <c r="K11" s="243">
        <v>0.25951228713965524</v>
      </c>
      <c r="L11" s="243">
        <v>0</v>
      </c>
      <c r="M11" s="243">
        <v>0.37493731711441025</v>
      </c>
      <c r="N11" s="243">
        <v>0.54365752508464904</v>
      </c>
      <c r="O11" s="243">
        <v>0</v>
      </c>
      <c r="P11" s="243">
        <v>0</v>
      </c>
      <c r="Q11" s="243">
        <v>0.17157153041828616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X11" s="243">
        <v>0.1288111975067206</v>
      </c>
      <c r="Y11" s="243">
        <v>0</v>
      </c>
      <c r="Z11" s="243">
        <v>0.1013342459647114</v>
      </c>
      <c r="AA11" s="243">
        <v>0</v>
      </c>
      <c r="AB11" s="243">
        <v>0</v>
      </c>
      <c r="AC11" s="243">
        <v>0</v>
      </c>
      <c r="AD11" s="243">
        <v>0</v>
      </c>
      <c r="AE11" s="243">
        <v>0.15721382996425037</v>
      </c>
      <c r="AF11" s="243">
        <v>0</v>
      </c>
      <c r="AG11" s="243">
        <v>0.22014025955533684</v>
      </c>
      <c r="AH11" s="243">
        <v>0</v>
      </c>
      <c r="AI11" s="243">
        <v>0.20192627978750471</v>
      </c>
      <c r="AJ11" s="243">
        <v>0.40115293180067457</v>
      </c>
      <c r="AK11" s="243">
        <v>0</v>
      </c>
      <c r="AL11" s="243">
        <v>0</v>
      </c>
      <c r="AM11" s="243">
        <v>0</v>
      </c>
      <c r="AN11" s="243">
        <v>0</v>
      </c>
      <c r="AO11" s="243">
        <v>0</v>
      </c>
      <c r="AP11" s="243">
        <v>0.66585554485768028</v>
      </c>
      <c r="AQ11" s="243">
        <v>0.11637122846167647</v>
      </c>
      <c r="AR11" s="243">
        <v>0</v>
      </c>
      <c r="AS11" s="243">
        <v>0.15701078240660732</v>
      </c>
      <c r="AT11" s="243">
        <v>0.34813748718159682</v>
      </c>
      <c r="AU11" s="243">
        <v>0</v>
      </c>
      <c r="AV11" s="243">
        <v>0</v>
      </c>
      <c r="AW11" s="243">
        <v>0.22425049635085031</v>
      </c>
      <c r="AX11" s="243">
        <v>0.67461590157413842</v>
      </c>
      <c r="AY11" s="243">
        <v>0</v>
      </c>
      <c r="AZ11" s="243">
        <v>0</v>
      </c>
      <c r="BA11" s="243">
        <v>7.4470898353142939E-2</v>
      </c>
    </row>
    <row r="12" spans="1:53" ht="14.25" customHeight="1" x14ac:dyDescent="0.25">
      <c r="A12" s="422" t="str">
        <v>BASEBALL / SOFTBALL</v>
      </c>
      <c r="B12" s="424" t="str">
        <v>6/76</v>
      </c>
      <c r="C12" s="243">
        <v>0</v>
      </c>
      <c r="D12" s="243">
        <v>0.22395206803882847</v>
      </c>
      <c r="E12" s="243">
        <v>0.3206207168487139</v>
      </c>
      <c r="F12" s="243">
        <v>0.19568315969020186</v>
      </c>
      <c r="G12" s="243">
        <v>0.23796127795002356</v>
      </c>
      <c r="H12" s="243">
        <v>0.1925585925063914</v>
      </c>
      <c r="I12" s="243">
        <v>0.23655870622755887</v>
      </c>
      <c r="J12" s="243">
        <v>0.12641183180525475</v>
      </c>
      <c r="K12" s="243">
        <v>0.21944685570749581</v>
      </c>
      <c r="L12" s="243">
        <v>4.9284322860148992E-2</v>
      </c>
      <c r="M12" s="243">
        <v>0.13955141345857347</v>
      </c>
      <c r="N12" s="243">
        <v>9.5281925717855015E-2</v>
      </c>
      <c r="O12" s="243">
        <v>0.20580247708154392</v>
      </c>
      <c r="P12" s="243">
        <v>0.16981879319192239</v>
      </c>
      <c r="Q12" s="243">
        <v>0.27144545592459796</v>
      </c>
      <c r="R12" s="243">
        <v>0.20638954734640122</v>
      </c>
      <c r="S12" s="243">
        <v>0.13432560636322019</v>
      </c>
      <c r="T12" s="243">
        <v>0.155101080991734</v>
      </c>
      <c r="U12" s="243">
        <v>0.1931040267484509</v>
      </c>
      <c r="V12" s="243">
        <v>0</v>
      </c>
      <c r="W12" s="243">
        <v>0.31267001836501696</v>
      </c>
      <c r="X12" s="243">
        <v>1</v>
      </c>
      <c r="Y12" s="243">
        <v>0.22357253112114889</v>
      </c>
      <c r="Z12" s="243">
        <v>0.28727679663232542</v>
      </c>
      <c r="AA12" s="243">
        <v>4.7197857004324779E-2</v>
      </c>
      <c r="AB12" s="243">
        <v>0.72606306916534957</v>
      </c>
      <c r="AC12" s="243">
        <v>0.83643034545044026</v>
      </c>
      <c r="AD12" s="243">
        <v>0.21982697009521915</v>
      </c>
      <c r="AE12" s="243">
        <v>8.151690865471807E-2</v>
      </c>
      <c r="AF12" s="243">
        <v>0</v>
      </c>
      <c r="AG12" s="243">
        <v>0.14565084096104997</v>
      </c>
      <c r="AH12" s="243">
        <v>0.3744695292489742</v>
      </c>
      <c r="AI12" s="243">
        <v>0.21929668994037174</v>
      </c>
      <c r="AJ12" s="243">
        <v>7.6498170431428911E-2</v>
      </c>
      <c r="AK12" s="243">
        <v>0.24876420976737079</v>
      </c>
      <c r="AL12" s="243">
        <v>0.18464216225800278</v>
      </c>
      <c r="AM12" s="243">
        <v>0</v>
      </c>
      <c r="AN12" s="243">
        <v>0.21818185333490617</v>
      </c>
      <c r="AO12" s="243">
        <v>0.17203022759422995</v>
      </c>
      <c r="AP12" s="243">
        <v>0.19164912149528768</v>
      </c>
      <c r="AQ12" s="243">
        <v>0.21420447954821406</v>
      </c>
      <c r="AR12" s="243">
        <v>0.13993935661371076</v>
      </c>
      <c r="AS12" s="243">
        <v>0.17661229661681774</v>
      </c>
      <c r="AT12" s="243">
        <v>0.59370118422395779</v>
      </c>
      <c r="AU12" s="243">
        <v>0.15649723064719015</v>
      </c>
      <c r="AV12" s="243">
        <v>0.20705218123953775</v>
      </c>
      <c r="AW12" s="243">
        <v>0.16463250051800349</v>
      </c>
      <c r="AX12" s="243">
        <v>0.18602661950875207</v>
      </c>
      <c r="AY12" s="243">
        <v>0.2436357908259717</v>
      </c>
      <c r="AZ12" s="243">
        <v>6.1001851255217197E-2</v>
      </c>
      <c r="BA12" s="243">
        <v>0.19509041511637287</v>
      </c>
    </row>
    <row r="13" spans="1:53" ht="14.25" customHeight="1" x14ac:dyDescent="0.25">
      <c r="A13" s="422" t="str">
        <v>BASKETBALL</v>
      </c>
      <c r="B13" s="423">
        <v>7</v>
      </c>
      <c r="C13" s="243">
        <v>0.2881704698225333</v>
      </c>
      <c r="D13" s="243">
        <v>0.68194826836690337</v>
      </c>
      <c r="E13" s="243">
        <v>0.72938946046466702</v>
      </c>
      <c r="F13" s="243">
        <v>0.23845351087392172</v>
      </c>
      <c r="G13" s="243">
        <v>0.27916510016876023</v>
      </c>
      <c r="H13" s="243">
        <v>0.39119374400615575</v>
      </c>
      <c r="I13" s="243">
        <v>0.30279349445974224</v>
      </c>
      <c r="J13" s="243">
        <v>0.28497845764303509</v>
      </c>
      <c r="K13" s="243">
        <v>0.32210419134012491</v>
      </c>
      <c r="L13" s="243">
        <v>0.22206820385074083</v>
      </c>
      <c r="M13" s="243">
        <v>0.49617738134989886</v>
      </c>
      <c r="N13" s="243">
        <v>0.26134147376363792</v>
      </c>
      <c r="O13" s="243">
        <v>0.43266995506473166</v>
      </c>
      <c r="P13" s="243">
        <v>0.68393814561036703</v>
      </c>
      <c r="Q13" s="243">
        <v>0.28271334936246839</v>
      </c>
      <c r="R13" s="243">
        <v>0.31083321167570183</v>
      </c>
      <c r="S13" s="243">
        <v>0.19887950360807452</v>
      </c>
      <c r="T13" s="243">
        <v>0.39341916524105286</v>
      </c>
      <c r="U13" s="243">
        <v>0.25681824895471661</v>
      </c>
      <c r="V13" s="243">
        <v>0.35504700727221483</v>
      </c>
      <c r="W13" s="243">
        <v>0.49478463118930571</v>
      </c>
      <c r="X13" s="243">
        <v>0.25669635826469661</v>
      </c>
      <c r="Y13" s="243">
        <v>0.13287795304685798</v>
      </c>
      <c r="Z13" s="243">
        <v>0.2992237846757817</v>
      </c>
      <c r="AA13" s="243">
        <v>0.13923030569029238</v>
      </c>
      <c r="AB13" s="243">
        <v>0.28249942272518996</v>
      </c>
      <c r="AC13" s="243">
        <v>0.27335845308653023</v>
      </c>
      <c r="AD13" s="243">
        <v>0.57668716667945252</v>
      </c>
      <c r="AE13" s="243">
        <v>0.52452533820813785</v>
      </c>
      <c r="AF13" s="243">
        <v>0.45633621076310543</v>
      </c>
      <c r="AG13" s="243">
        <v>0.42466006933487732</v>
      </c>
      <c r="AH13" s="243">
        <v>0.25655279411416793</v>
      </c>
      <c r="AI13" s="243">
        <v>0.31582669267438029</v>
      </c>
      <c r="AJ13" s="243">
        <v>0.19287481284909919</v>
      </c>
      <c r="AK13" s="243">
        <v>0.27494740994919376</v>
      </c>
      <c r="AL13" s="243">
        <v>0.41737027502054086</v>
      </c>
      <c r="AM13" s="243">
        <v>0.3132919562038019</v>
      </c>
      <c r="AN13" s="243">
        <v>0.30212449208995007</v>
      </c>
      <c r="AO13" s="243">
        <v>0.63973709601695217</v>
      </c>
      <c r="AP13" s="243">
        <v>0.32133134648437028</v>
      </c>
      <c r="AQ13" s="243">
        <v>0.32870258395545721</v>
      </c>
      <c r="AR13" s="243">
        <v>0.54321470791379223</v>
      </c>
      <c r="AS13" s="243">
        <v>0.23242438343178079</v>
      </c>
      <c r="AT13" s="243">
        <v>1</v>
      </c>
      <c r="AU13" s="243">
        <v>0.58647048007440428</v>
      </c>
      <c r="AV13" s="243">
        <v>0.88528534511906487</v>
      </c>
      <c r="AW13" s="243">
        <v>0.29471453466908037</v>
      </c>
      <c r="AX13" s="243">
        <v>0.267162902487038</v>
      </c>
      <c r="AY13" s="243">
        <v>0.2896335644883774</v>
      </c>
      <c r="AZ13" s="243">
        <v>0.49981107338531972</v>
      </c>
      <c r="BA13" s="243">
        <v>0.40912939352941657</v>
      </c>
    </row>
    <row r="14" spans="1:53" ht="14.25" customHeight="1" x14ac:dyDescent="0.25">
      <c r="A14" s="422" t="str">
        <v>BIATHLON</v>
      </c>
      <c r="B14" s="423">
        <v>10</v>
      </c>
      <c r="C14" s="243">
        <v>0</v>
      </c>
      <c r="D14" s="243">
        <v>0</v>
      </c>
      <c r="E14" s="243">
        <v>5.5713764061046653E-2</v>
      </c>
      <c r="F14" s="243">
        <v>0.23515767788829273</v>
      </c>
      <c r="G14" s="243">
        <v>0</v>
      </c>
      <c r="H14" s="243">
        <v>0.1781540675086376</v>
      </c>
      <c r="I14" s="243">
        <v>0.22416740884812192</v>
      </c>
      <c r="J14" s="243">
        <v>0</v>
      </c>
      <c r="K14" s="243">
        <v>4.7172273373442861E-2</v>
      </c>
      <c r="L14" s="243">
        <v>0</v>
      </c>
      <c r="M14" s="243">
        <v>0.16961708533350561</v>
      </c>
      <c r="N14" s="243">
        <v>0.18532864949504263</v>
      </c>
      <c r="O14" s="243">
        <v>0.46626192968444341</v>
      </c>
      <c r="P14" s="243">
        <v>0</v>
      </c>
      <c r="Q14" s="243">
        <v>0</v>
      </c>
      <c r="R14" s="243">
        <v>0</v>
      </c>
      <c r="S14" s="243">
        <v>0</v>
      </c>
      <c r="T14" s="243">
        <v>0</v>
      </c>
      <c r="U14" s="243">
        <v>0</v>
      </c>
      <c r="V14" s="243">
        <v>0</v>
      </c>
      <c r="W14" s="243">
        <v>0</v>
      </c>
      <c r="X14" s="243">
        <v>0.10910201679171205</v>
      </c>
      <c r="Y14" s="243">
        <v>0</v>
      </c>
      <c r="Z14" s="243">
        <v>0.14532216258517383</v>
      </c>
      <c r="AA14" s="243">
        <v>0</v>
      </c>
      <c r="AB14" s="243">
        <v>9.1412696363535606E-2</v>
      </c>
      <c r="AC14" s="243">
        <v>0</v>
      </c>
      <c r="AD14" s="243">
        <v>0.12474274525167064</v>
      </c>
      <c r="AE14" s="243">
        <v>0.14040157309829174</v>
      </c>
      <c r="AF14" s="243">
        <v>0</v>
      </c>
      <c r="AG14" s="243">
        <v>0</v>
      </c>
      <c r="AH14" s="243">
        <v>0</v>
      </c>
      <c r="AI14" s="243">
        <v>0.73510755655875293</v>
      </c>
      <c r="AJ14" s="243">
        <v>0.7313185489075219</v>
      </c>
      <c r="AK14" s="243">
        <v>0</v>
      </c>
      <c r="AL14" s="243">
        <v>0.20234682177685931</v>
      </c>
      <c r="AM14" s="243">
        <v>0</v>
      </c>
      <c r="AN14" s="243">
        <v>0.21508665257671003</v>
      </c>
      <c r="AO14" s="243">
        <v>0.13291450586390635</v>
      </c>
      <c r="AP14" s="243">
        <v>0.23571428571428571</v>
      </c>
      <c r="AQ14" s="243">
        <v>0.46984463666790455</v>
      </c>
      <c r="AR14" s="243">
        <v>0.23591362969025137</v>
      </c>
      <c r="AS14" s="243">
        <v>3.820465806422426E-2</v>
      </c>
      <c r="AT14" s="243">
        <v>0.16874343109092915</v>
      </c>
      <c r="AU14" s="243">
        <v>0</v>
      </c>
      <c r="AV14" s="243">
        <v>0</v>
      </c>
      <c r="AW14" s="243">
        <v>0.23596861815275103</v>
      </c>
      <c r="AX14" s="243">
        <v>0.43004936401524257</v>
      </c>
      <c r="AY14" s="243">
        <v>0.36822620929001343</v>
      </c>
      <c r="AZ14" s="243">
        <v>0</v>
      </c>
      <c r="BA14" s="243">
        <v>0.21403704586868885</v>
      </c>
    </row>
    <row r="15" spans="1:53" ht="14.25" customHeight="1" x14ac:dyDescent="0.25">
      <c r="A15" s="422" t="str">
        <v>BILLIARDS</v>
      </c>
      <c r="B15" s="423">
        <v>11</v>
      </c>
      <c r="C15" s="243">
        <v>0.24104977740635525</v>
      </c>
      <c r="D15" s="243">
        <v>0.19351823208226968</v>
      </c>
      <c r="E15" s="243">
        <v>0.47637975834156654</v>
      </c>
      <c r="F15" s="243">
        <v>0.26675446340317638</v>
      </c>
      <c r="G15" s="243">
        <v>0.2177301810354699</v>
      </c>
      <c r="H15" s="243">
        <v>0.11431299526709202</v>
      </c>
      <c r="I15" s="243">
        <v>0.19692263426680395</v>
      </c>
      <c r="J15" s="243">
        <v>0.17036384005594662</v>
      </c>
      <c r="K15" s="243">
        <v>0.57483065799906707</v>
      </c>
      <c r="L15" s="243">
        <v>5.8562603264352156E-2</v>
      </c>
      <c r="M15" s="243">
        <v>0.11061217019833719</v>
      </c>
      <c r="N15" s="243">
        <v>0.18053410425184091</v>
      </c>
      <c r="O15" s="243">
        <v>0.1539558485091182</v>
      </c>
      <c r="P15" s="243">
        <v>0.21031307148518336</v>
      </c>
      <c r="Q15" s="243">
        <v>0.22869308957648946</v>
      </c>
      <c r="R15" s="243">
        <v>3.9554666032698832E-2</v>
      </c>
      <c r="S15" s="243">
        <v>0.10125630563899729</v>
      </c>
      <c r="T15" s="243">
        <v>0.39447098203223591</v>
      </c>
      <c r="U15" s="243">
        <v>0.49363121300636448</v>
      </c>
      <c r="V15" s="243">
        <v>0</v>
      </c>
      <c r="W15" s="243">
        <v>0.25597126403158194</v>
      </c>
      <c r="X15" s="243">
        <v>0.20720129873524901</v>
      </c>
      <c r="Y15" s="243">
        <v>0.19108954822783353</v>
      </c>
      <c r="Z15" s="243">
        <v>0.12823775859081055</v>
      </c>
      <c r="AA15" s="243">
        <v>0</v>
      </c>
      <c r="AB15" s="243">
        <v>0.27220478598094028</v>
      </c>
      <c r="AC15" s="243">
        <v>0</v>
      </c>
      <c r="AD15" s="243">
        <v>0.10305460948808333</v>
      </c>
      <c r="AE15" s="243">
        <v>0</v>
      </c>
      <c r="AF15" s="243">
        <v>9.6305477987470675E-2</v>
      </c>
      <c r="AG15" s="243">
        <v>0.18187226182906924</v>
      </c>
      <c r="AH15" s="243">
        <v>0.16046923357601703</v>
      </c>
      <c r="AI15" s="243">
        <v>0.28467371041566819</v>
      </c>
      <c r="AJ15" s="243">
        <v>0.236321646116255</v>
      </c>
      <c r="AK15" s="243">
        <v>0.12186264479317768</v>
      </c>
      <c r="AL15" s="243">
        <v>0.29573951938534249</v>
      </c>
      <c r="AM15" s="243">
        <v>0.21276677301240676</v>
      </c>
      <c r="AN15" s="243">
        <v>0.20054477570821386</v>
      </c>
      <c r="AO15" s="243">
        <v>0</v>
      </c>
      <c r="AP15" s="243">
        <v>0.13144792905137406</v>
      </c>
      <c r="AQ15" s="243">
        <v>0</v>
      </c>
      <c r="AR15" s="243">
        <v>0.13778061456161975</v>
      </c>
      <c r="AS15" s="243">
        <v>0.75122292755370912</v>
      </c>
      <c r="AT15" s="243">
        <v>0.24416566701355535</v>
      </c>
      <c r="AU15" s="243">
        <v>0</v>
      </c>
      <c r="AV15" s="243">
        <v>0.19417552476630334</v>
      </c>
      <c r="AW15" s="243">
        <v>0.27358865546103905</v>
      </c>
      <c r="AX15" s="243">
        <v>0.1802222959415177</v>
      </c>
      <c r="AY15" s="243">
        <v>0.13464481972699505</v>
      </c>
      <c r="AZ15" s="243">
        <v>0.27081141003365533</v>
      </c>
      <c r="BA15" s="243">
        <v>0.11701938165256923</v>
      </c>
    </row>
    <row r="16" spans="1:53" ht="14.25" customHeight="1" x14ac:dyDescent="0.25">
      <c r="A16" s="422" t="str">
        <v>BJJ</v>
      </c>
      <c r="B16" s="423">
        <v>100</v>
      </c>
      <c r="C16" s="243">
        <v>0.15193607233713155</v>
      </c>
      <c r="D16" s="243">
        <v>0.24719309431074682</v>
      </c>
      <c r="E16" s="243">
        <v>0.47793887638544841</v>
      </c>
      <c r="F16" s="243">
        <v>0.24424789967420743</v>
      </c>
      <c r="G16" s="243">
        <v>0.75068773630677055</v>
      </c>
      <c r="H16" s="243">
        <v>0.11758706356986952</v>
      </c>
      <c r="I16" s="243">
        <v>0.10292651097608473</v>
      </c>
      <c r="J16" s="243">
        <v>0.20413329625905285</v>
      </c>
      <c r="K16" s="243">
        <v>0.16273051825678894</v>
      </c>
      <c r="L16" s="243">
        <v>0.18763463100392772</v>
      </c>
      <c r="M16" s="243">
        <v>0.20854277780405314</v>
      </c>
      <c r="N16" s="243">
        <v>0.24041832018328746</v>
      </c>
      <c r="O16" s="243">
        <v>0.38949649941194409</v>
      </c>
      <c r="P16" s="243">
        <v>0.17030285525070296</v>
      </c>
      <c r="Q16" s="243">
        <v>0.16272904850117326</v>
      </c>
      <c r="R16" s="243">
        <v>0.15736572954853512</v>
      </c>
      <c r="S16" s="243">
        <v>0.15192607695137567</v>
      </c>
      <c r="T16" s="243">
        <v>0.17608996561444448</v>
      </c>
      <c r="U16" s="243">
        <v>0.23741596583917879</v>
      </c>
      <c r="V16" s="243">
        <v>0</v>
      </c>
      <c r="W16" s="243">
        <v>0.24968070891291078</v>
      </c>
      <c r="X16" s="243">
        <v>0.32142542057044626</v>
      </c>
      <c r="Y16" s="243">
        <v>5.6969189916478404E-2</v>
      </c>
      <c r="Z16" s="243">
        <v>0.27291877998569242</v>
      </c>
      <c r="AA16" s="243">
        <v>4.7779027820123825E-2</v>
      </c>
      <c r="AB16" s="243">
        <v>0.22512592320630737</v>
      </c>
      <c r="AC16" s="243">
        <v>8.8765865999394483E-2</v>
      </c>
      <c r="AD16" s="243">
        <v>0.20579216246757442</v>
      </c>
      <c r="AE16" s="243">
        <v>0.20559326235199471</v>
      </c>
      <c r="AF16" s="243">
        <v>0</v>
      </c>
      <c r="AG16" s="243">
        <v>0.18195706696731204</v>
      </c>
      <c r="AH16" s="243">
        <v>0.25021264667718701</v>
      </c>
      <c r="AI16" s="243">
        <v>0.26334420022273447</v>
      </c>
      <c r="AJ16" s="243">
        <v>0.25655311474144071</v>
      </c>
      <c r="AK16" s="243">
        <v>0.17801731807549595</v>
      </c>
      <c r="AL16" s="243">
        <v>0.55908999225476252</v>
      </c>
      <c r="AM16" s="243">
        <v>0.38183222223370494</v>
      </c>
      <c r="AN16" s="243">
        <v>0.10533820693996275</v>
      </c>
      <c r="AO16" s="243">
        <v>0.11715400102737694</v>
      </c>
      <c r="AP16" s="243">
        <v>0.23308745776572068</v>
      </c>
      <c r="AQ16" s="243">
        <v>0.1029157968968067</v>
      </c>
      <c r="AR16" s="243">
        <v>0</v>
      </c>
      <c r="AS16" s="243">
        <v>0.35415611073587405</v>
      </c>
      <c r="AT16" s="243">
        <v>0.57210985380100754</v>
      </c>
      <c r="AU16" s="243">
        <v>0.24695224741088764</v>
      </c>
      <c r="AV16" s="243">
        <v>0.26063931301109661</v>
      </c>
      <c r="AW16" s="243">
        <v>0.25582035516298468</v>
      </c>
      <c r="AX16" s="243">
        <v>0.28466032463713087</v>
      </c>
      <c r="AY16" s="243">
        <v>0.259820650659078</v>
      </c>
      <c r="AZ16" s="243">
        <v>0.12998026787709363</v>
      </c>
      <c r="BA16" s="243">
        <v>0.21751271869790628</v>
      </c>
    </row>
    <row r="17" spans="1:53" ht="14.25" customHeight="1" x14ac:dyDescent="0.25">
      <c r="A17" s="422" t="str">
        <v>BOBSLEIGH</v>
      </c>
      <c r="B17" s="423">
        <v>12</v>
      </c>
      <c r="C17" s="243">
        <v>0</v>
      </c>
      <c r="D17" s="243">
        <v>3.8159961397156918E-2</v>
      </c>
      <c r="E17" s="243">
        <v>0.2066453502385481</v>
      </c>
      <c r="F17" s="243">
        <v>0.17210134984963937</v>
      </c>
      <c r="G17" s="243">
        <v>0.15882178262525967</v>
      </c>
      <c r="H17" s="243">
        <v>5.0109629392108113E-2</v>
      </c>
      <c r="I17" s="243">
        <v>0.22138494633233352</v>
      </c>
      <c r="J17" s="243">
        <v>0</v>
      </c>
      <c r="K17" s="243">
        <v>0.26378868339586364</v>
      </c>
      <c r="L17" s="243">
        <v>0</v>
      </c>
      <c r="M17" s="243">
        <v>0</v>
      </c>
      <c r="N17" s="243">
        <v>0</v>
      </c>
      <c r="O17" s="243">
        <v>0.1995228694755343</v>
      </c>
      <c r="P17" s="243">
        <v>0</v>
      </c>
      <c r="Q17" s="243">
        <v>0.21394741332558925</v>
      </c>
      <c r="R17" s="243">
        <v>0.12507080708987856</v>
      </c>
      <c r="S17" s="243">
        <v>0</v>
      </c>
      <c r="T17" s="243">
        <v>0</v>
      </c>
      <c r="U17" s="243">
        <v>8.3582783626976007E-2</v>
      </c>
      <c r="V17" s="243">
        <v>0</v>
      </c>
      <c r="W17" s="243">
        <v>0.20170785108816314</v>
      </c>
      <c r="X17" s="243">
        <v>0.10721812593172678</v>
      </c>
      <c r="Y17" s="243">
        <v>0</v>
      </c>
      <c r="Z17" s="243">
        <v>0.47103305266174073</v>
      </c>
      <c r="AA17" s="243">
        <v>0</v>
      </c>
      <c r="AB17" s="243">
        <v>0.29888013247139827</v>
      </c>
      <c r="AC17" s="243">
        <v>0</v>
      </c>
      <c r="AD17" s="243">
        <v>0</v>
      </c>
      <c r="AE17" s="243">
        <v>0.58818944190509603</v>
      </c>
      <c r="AF17" s="243">
        <v>0.14980330476994871</v>
      </c>
      <c r="AG17" s="243">
        <v>0</v>
      </c>
      <c r="AH17" s="243">
        <v>9.4552194635682943E-2</v>
      </c>
      <c r="AI17" s="243">
        <v>0.76126314197620026</v>
      </c>
      <c r="AJ17" s="243">
        <v>0.1789194844192919</v>
      </c>
      <c r="AK17" s="243">
        <v>0.11997703440762325</v>
      </c>
      <c r="AL17" s="243">
        <v>0.27090592001810071</v>
      </c>
      <c r="AM17" s="243">
        <v>0</v>
      </c>
      <c r="AN17" s="243">
        <v>0.23728558383514078</v>
      </c>
      <c r="AO17" s="243">
        <v>0.26930254151795902</v>
      </c>
      <c r="AP17" s="243">
        <v>0.57108145002291977</v>
      </c>
      <c r="AQ17" s="243">
        <v>0.11122317888967136</v>
      </c>
      <c r="AR17" s="243">
        <v>0.18776100186209069</v>
      </c>
      <c r="AS17" s="243">
        <v>0.25419900035961024</v>
      </c>
      <c r="AT17" s="243">
        <v>0.37431779312744684</v>
      </c>
      <c r="AU17" s="243">
        <v>7.663624861931323E-2</v>
      </c>
      <c r="AV17" s="243">
        <v>7.9212057567877622E-2</v>
      </c>
      <c r="AW17" s="243">
        <v>0.40038330782784431</v>
      </c>
      <c r="AX17" s="243">
        <v>0.19263132706844227</v>
      </c>
      <c r="AY17" s="243">
        <v>0.24536862451794875</v>
      </c>
      <c r="AZ17" s="243">
        <v>0</v>
      </c>
      <c r="BA17" s="243">
        <v>8.9523097088290232E-2</v>
      </c>
    </row>
    <row r="18" spans="1:53" ht="14.25" customHeight="1" x14ac:dyDescent="0.25">
      <c r="A18" s="422" t="str">
        <v>BODYBUILDING</v>
      </c>
      <c r="B18" s="423">
        <v>43</v>
      </c>
      <c r="C18" s="243">
        <v>0</v>
      </c>
      <c r="D18" s="243">
        <v>0.15111624559360426</v>
      </c>
      <c r="E18" s="243">
        <v>0.2119918261854625</v>
      </c>
      <c r="F18" s="243">
        <v>0.18047647078284182</v>
      </c>
      <c r="G18" s="243">
        <v>0.478133599434376</v>
      </c>
      <c r="H18" s="243">
        <v>0.18899849942907068</v>
      </c>
      <c r="I18" s="243">
        <v>0.39068273729801972</v>
      </c>
      <c r="J18" s="243">
        <v>0.21580091934193962</v>
      </c>
      <c r="K18" s="243">
        <v>0.26482468531699244</v>
      </c>
      <c r="L18" s="243">
        <v>0.11773216230217363</v>
      </c>
      <c r="M18" s="243">
        <v>0.22843436373336073</v>
      </c>
      <c r="N18" s="243">
        <v>0.24919181351640773</v>
      </c>
      <c r="O18" s="243">
        <v>0.23169075343912585</v>
      </c>
      <c r="P18" s="243">
        <v>0.13248084371294516</v>
      </c>
      <c r="Q18" s="243">
        <v>0.35517883755004015</v>
      </c>
      <c r="R18" s="243">
        <v>0.18610462119936727</v>
      </c>
      <c r="S18" s="243">
        <v>0.15338282987442112</v>
      </c>
      <c r="T18" s="243">
        <v>0.28296993715912588</v>
      </c>
      <c r="U18" s="243">
        <v>0.18646205718452941</v>
      </c>
      <c r="V18" s="243">
        <v>8.5816435990819423E-2</v>
      </c>
      <c r="W18" s="243">
        <v>0</v>
      </c>
      <c r="X18" s="243">
        <v>0.22429328342222088</v>
      </c>
      <c r="Y18" s="243">
        <v>0.13925322156545111</v>
      </c>
      <c r="Z18" s="243">
        <v>0.57428809869116937</v>
      </c>
      <c r="AA18" s="243">
        <v>9.7555563576529628E-2</v>
      </c>
      <c r="AB18" s="243">
        <v>0.23177080191098851</v>
      </c>
      <c r="AC18" s="243">
        <v>0</v>
      </c>
      <c r="AD18" s="243">
        <v>0.21618011653250674</v>
      </c>
      <c r="AE18" s="243">
        <v>7.8117953923793462E-2</v>
      </c>
      <c r="AF18" s="243">
        <v>0.16786245261449884</v>
      </c>
      <c r="AG18" s="243">
        <v>0.22793971088521381</v>
      </c>
      <c r="AH18" s="243">
        <v>0.25810392529408555</v>
      </c>
      <c r="AI18" s="243">
        <v>0.24360526199866567</v>
      </c>
      <c r="AJ18" s="243">
        <v>0.23834340655112246</v>
      </c>
      <c r="AK18" s="243">
        <v>0</v>
      </c>
      <c r="AL18" s="243">
        <v>0.23429167524424535</v>
      </c>
      <c r="AM18" s="243">
        <v>0.30907956628172717</v>
      </c>
      <c r="AN18" s="243">
        <v>0.16029733683718983</v>
      </c>
      <c r="AO18" s="243">
        <v>0.19822851685449885</v>
      </c>
      <c r="AP18" s="243">
        <v>0.32217953553220735</v>
      </c>
      <c r="AQ18" s="243">
        <v>0.22421135308744239</v>
      </c>
      <c r="AR18" s="243">
        <v>0</v>
      </c>
      <c r="AS18" s="243">
        <v>0.42988700810327091</v>
      </c>
      <c r="AT18" s="243">
        <v>0.75054409677154044</v>
      </c>
      <c r="AU18" s="243">
        <v>0.18863150828540726</v>
      </c>
      <c r="AV18" s="243">
        <v>0.3066892342870558</v>
      </c>
      <c r="AW18" s="243">
        <v>0.22345732654408917</v>
      </c>
      <c r="AX18" s="243">
        <v>0.19437338710076107</v>
      </c>
      <c r="AY18" s="243">
        <v>0.27199573912974639</v>
      </c>
      <c r="AZ18" s="243">
        <v>0.18849916747607565</v>
      </c>
      <c r="BA18" s="243">
        <v>0.22364911949094687</v>
      </c>
    </row>
    <row r="19" spans="1:53" ht="14.25" customHeight="1" x14ac:dyDescent="0.25">
      <c r="A19" s="422" t="str">
        <v>BOULES SPORTS</v>
      </c>
      <c r="B19" s="423">
        <v>14</v>
      </c>
      <c r="C19" s="243">
        <v>0</v>
      </c>
      <c r="D19" s="243">
        <v>0.27986750546723999</v>
      </c>
      <c r="E19" s="243">
        <v>0.20364538959388989</v>
      </c>
      <c r="F19" s="243">
        <v>0.308068237036348</v>
      </c>
      <c r="G19" s="243">
        <v>0.29358281590362206</v>
      </c>
      <c r="H19" s="243">
        <v>0.12076851058478795</v>
      </c>
      <c r="I19" s="243">
        <v>0.13309166895193161</v>
      </c>
      <c r="J19" s="243">
        <v>0.22474441357700869</v>
      </c>
      <c r="K19" s="243">
        <v>0.25765814225126416</v>
      </c>
      <c r="L19" s="243">
        <v>0.13714805033991079</v>
      </c>
      <c r="M19" s="243">
        <v>0.21533477725291494</v>
      </c>
      <c r="N19" s="243">
        <v>0.13515518728800033</v>
      </c>
      <c r="O19" s="243">
        <v>0.75030491240794106</v>
      </c>
      <c r="P19" s="243">
        <v>0.112185985461698</v>
      </c>
      <c r="Q19" s="243">
        <v>0.16127062472201498</v>
      </c>
      <c r="R19" s="243">
        <v>5.0213651183233024E-2</v>
      </c>
      <c r="S19" s="243">
        <v>6.9484399292768728E-2</v>
      </c>
      <c r="T19" s="243">
        <v>7.0087010629408031E-2</v>
      </c>
      <c r="U19" s="243">
        <v>0</v>
      </c>
      <c r="V19" s="243">
        <v>0</v>
      </c>
      <c r="W19" s="243">
        <v>0.13843332816747828</v>
      </c>
      <c r="X19" s="243">
        <v>0.22227472784799529</v>
      </c>
      <c r="Y19" s="243">
        <v>0</v>
      </c>
      <c r="Z19" s="243">
        <v>0.24127501937801427</v>
      </c>
      <c r="AA19" s="243">
        <v>0</v>
      </c>
      <c r="AB19" s="243">
        <v>0</v>
      </c>
      <c r="AC19" s="243">
        <v>0</v>
      </c>
      <c r="AD19" s="243">
        <v>0.10885120034400055</v>
      </c>
      <c r="AE19" s="243">
        <v>0.12460577176213462</v>
      </c>
      <c r="AF19" s="243">
        <v>0.24033153460378548</v>
      </c>
      <c r="AG19" s="243">
        <v>0.26756341149573787</v>
      </c>
      <c r="AH19" s="243">
        <v>6.1747898311452838E-2</v>
      </c>
      <c r="AI19" s="243">
        <v>0.24644699867085859</v>
      </c>
      <c r="AJ19" s="243">
        <v>0.16531988007241821</v>
      </c>
      <c r="AK19" s="243">
        <v>9.2966725995429794E-2</v>
      </c>
      <c r="AL19" s="243">
        <v>0.17194226497821546</v>
      </c>
      <c r="AM19" s="243">
        <v>0.10477007959904031</v>
      </c>
      <c r="AN19" s="243">
        <v>0.19083489339340579</v>
      </c>
      <c r="AO19" s="243">
        <v>0</v>
      </c>
      <c r="AP19" s="243">
        <v>0.14906614986641673</v>
      </c>
      <c r="AQ19" s="243">
        <v>0.26889894035485667</v>
      </c>
      <c r="AR19" s="243">
        <v>0.29066268629449704</v>
      </c>
      <c r="AS19" s="243">
        <v>0.14120407128408938</v>
      </c>
      <c r="AT19" s="243">
        <v>0.20824255932915445</v>
      </c>
      <c r="AU19" s="243">
        <v>3.1737656873480305E-2</v>
      </c>
      <c r="AV19" s="243">
        <v>0.20457295266143447</v>
      </c>
      <c r="AW19" s="243">
        <v>0.28064401405921852</v>
      </c>
      <c r="AX19" s="243">
        <v>0.15318254435640652</v>
      </c>
      <c r="AY19" s="243">
        <v>0.49566783476856652</v>
      </c>
      <c r="AZ19" s="243">
        <v>0.2961087402416625</v>
      </c>
      <c r="BA19" s="243">
        <v>0.12250708715811293</v>
      </c>
    </row>
    <row r="20" spans="1:53" ht="14.25" customHeight="1" x14ac:dyDescent="0.25">
      <c r="A20" s="422" t="str">
        <v>BOWLING</v>
      </c>
      <c r="B20" s="423" t="str">
        <v>15/53</v>
      </c>
      <c r="C20" s="243">
        <v>0</v>
      </c>
      <c r="D20" s="243">
        <v>0</v>
      </c>
      <c r="E20" s="243">
        <v>0.26409937788938559</v>
      </c>
      <c r="F20" s="243">
        <v>0.15846780086937867</v>
      </c>
      <c r="G20" s="243">
        <v>0.10257381459713086</v>
      </c>
      <c r="H20" s="243">
        <v>0</v>
      </c>
      <c r="I20" s="243">
        <v>0.14822643983505118</v>
      </c>
      <c r="J20" s="243">
        <v>0</v>
      </c>
      <c r="K20" s="243">
        <v>6.2796051560329622E-2</v>
      </c>
      <c r="L20" s="243">
        <v>0.24607949726170592</v>
      </c>
      <c r="M20" s="243">
        <v>6.895056710889523E-2</v>
      </c>
      <c r="N20" s="243">
        <v>0.38468627850034748</v>
      </c>
      <c r="O20" s="243">
        <v>0.16366547608094978</v>
      </c>
      <c r="P20" s="243">
        <v>8.7244516608928277E-2</v>
      </c>
      <c r="Q20" s="243">
        <v>0.11024145141482244</v>
      </c>
      <c r="R20" s="243">
        <v>0</v>
      </c>
      <c r="S20" s="243">
        <v>8.7656130986623879E-2</v>
      </c>
      <c r="T20" s="243">
        <v>0</v>
      </c>
      <c r="U20" s="243">
        <v>0.12464404469442317</v>
      </c>
      <c r="V20" s="243">
        <v>6.6573395001256253E-2</v>
      </c>
      <c r="W20" s="243">
        <v>0</v>
      </c>
      <c r="X20" s="243">
        <v>0.24606599643175053</v>
      </c>
      <c r="Y20" s="243">
        <v>0.12760920265575618</v>
      </c>
      <c r="Z20" s="243">
        <v>0.20669808395838712</v>
      </c>
      <c r="AA20" s="243">
        <v>0</v>
      </c>
      <c r="AB20" s="243">
        <v>0.58294804371296927</v>
      </c>
      <c r="AC20" s="243">
        <v>0</v>
      </c>
      <c r="AD20" s="243">
        <v>0</v>
      </c>
      <c r="AE20" s="243">
        <v>0.40052788390355792</v>
      </c>
      <c r="AF20" s="243">
        <v>0</v>
      </c>
      <c r="AG20" s="243">
        <v>5.2877035322646981E-2</v>
      </c>
      <c r="AH20" s="243">
        <v>0.19564212124854377</v>
      </c>
      <c r="AI20" s="243">
        <v>0.25670328552335547</v>
      </c>
      <c r="AJ20" s="243">
        <v>0.16908073887486366</v>
      </c>
      <c r="AK20" s="243">
        <v>0</v>
      </c>
      <c r="AL20" s="243">
        <v>0.11076228776150122</v>
      </c>
      <c r="AM20" s="243">
        <v>0</v>
      </c>
      <c r="AN20" s="243">
        <v>4.8325019022429479E-2</v>
      </c>
      <c r="AO20" s="243">
        <v>0</v>
      </c>
      <c r="AP20" s="243">
        <v>0.20116296773026254</v>
      </c>
      <c r="AQ20" s="243">
        <v>9.5644888145366008E-2</v>
      </c>
      <c r="AR20" s="243">
        <v>5.8247521576272263E-2</v>
      </c>
      <c r="AS20" s="243">
        <v>0.37963777047615621</v>
      </c>
      <c r="AT20" s="243">
        <v>0.75108235819966729</v>
      </c>
      <c r="AU20" s="243">
        <v>0</v>
      </c>
      <c r="AV20" s="243">
        <v>0</v>
      </c>
      <c r="AW20" s="243">
        <v>0.16728089866138485</v>
      </c>
      <c r="AX20" s="243">
        <v>0.48297811800783491</v>
      </c>
      <c r="AY20" s="243">
        <v>9.261066587781816E-2</v>
      </c>
      <c r="AZ20" s="243">
        <v>0</v>
      </c>
      <c r="BA20" s="243">
        <v>0.12807333560115808</v>
      </c>
    </row>
    <row r="21" spans="1:53" ht="14.25" customHeight="1" x14ac:dyDescent="0.25">
      <c r="A21" s="422" t="str">
        <v>BOXING</v>
      </c>
      <c r="B21" s="423">
        <v>16</v>
      </c>
      <c r="C21" s="243">
        <v>0.28986449436782763</v>
      </c>
      <c r="D21" s="243">
        <v>0.33232095835042896</v>
      </c>
      <c r="E21" s="243">
        <v>0.26582467440490098</v>
      </c>
      <c r="F21" s="243">
        <v>0.22535158300955821</v>
      </c>
      <c r="G21" s="243">
        <v>0.24196978414421763</v>
      </c>
      <c r="H21" s="243">
        <v>0.2555310855284631</v>
      </c>
      <c r="I21" s="243">
        <v>0.19599283951082652</v>
      </c>
      <c r="J21" s="243">
        <v>0.24457718183263139</v>
      </c>
      <c r="K21" s="243">
        <v>0.26490080961069329</v>
      </c>
      <c r="L21" s="243">
        <v>0.21253206296197522</v>
      </c>
      <c r="M21" s="243">
        <v>0.11546475233512937</v>
      </c>
      <c r="N21" s="243">
        <v>0.19558514180388453</v>
      </c>
      <c r="O21" s="243">
        <v>0.28937758614077191</v>
      </c>
      <c r="P21" s="243">
        <v>0.17749508060591307</v>
      </c>
      <c r="Q21" s="243">
        <v>0.15435497764912323</v>
      </c>
      <c r="R21" s="243">
        <v>0.17721661095653438</v>
      </c>
      <c r="S21" s="243">
        <v>0.2378657700628668</v>
      </c>
      <c r="T21" s="243">
        <v>0.20161596323657083</v>
      </c>
      <c r="U21" s="243">
        <v>0.2533383459841424</v>
      </c>
      <c r="V21" s="243">
        <v>1.9997453573760163E-2</v>
      </c>
      <c r="W21" s="243">
        <v>0.15880478900934936</v>
      </c>
      <c r="X21" s="243">
        <v>0.51575136158459589</v>
      </c>
      <c r="Y21" s="243">
        <v>0.33390055422025156</v>
      </c>
      <c r="Z21" s="243">
        <v>0.28744240341263455</v>
      </c>
      <c r="AA21" s="243">
        <v>0.16718473998843889</v>
      </c>
      <c r="AB21" s="243">
        <v>0.25334676041185916</v>
      </c>
      <c r="AC21" s="243">
        <v>0.23801859579724891</v>
      </c>
      <c r="AD21" s="243">
        <v>0.19438994611652308</v>
      </c>
      <c r="AE21" s="243">
        <v>0.33461275372127708</v>
      </c>
      <c r="AF21" s="243">
        <v>0.10959311473299763</v>
      </c>
      <c r="AG21" s="243">
        <v>0.30561175500932214</v>
      </c>
      <c r="AH21" s="243">
        <v>0.82241622298778583</v>
      </c>
      <c r="AI21" s="243">
        <v>0.29170464398491852</v>
      </c>
      <c r="AJ21" s="243">
        <v>0.15116283446066478</v>
      </c>
      <c r="AK21" s="243">
        <v>0.20026967916946342</v>
      </c>
      <c r="AL21" s="243">
        <v>0.30565650428967989</v>
      </c>
      <c r="AM21" s="243">
        <v>0.13411160072611589</v>
      </c>
      <c r="AN21" s="243">
        <v>0.15888845544534991</v>
      </c>
      <c r="AO21" s="243">
        <v>0.28326008983855694</v>
      </c>
      <c r="AP21" s="243">
        <v>0.40187980936676398</v>
      </c>
      <c r="AQ21" s="243">
        <v>0.20462701301832745</v>
      </c>
      <c r="AR21" s="243">
        <v>0.13425050812009082</v>
      </c>
      <c r="AS21" s="243">
        <v>0.52593171681654227</v>
      </c>
      <c r="AT21" s="243">
        <v>0.79983972713320195</v>
      </c>
      <c r="AU21" s="243">
        <v>0.23980763483306336</v>
      </c>
      <c r="AV21" s="243">
        <v>0.242161507891241</v>
      </c>
      <c r="AW21" s="243">
        <v>0.18873310431621027</v>
      </c>
      <c r="AX21" s="243">
        <v>0.18005017313164903</v>
      </c>
      <c r="AY21" s="243">
        <v>0.24216095609735983</v>
      </c>
      <c r="AZ21" s="243">
        <v>0.21302950910296004</v>
      </c>
      <c r="BA21" s="243">
        <v>0.31832811418181417</v>
      </c>
    </row>
    <row r="22" spans="1:53" ht="14.25" customHeight="1" x14ac:dyDescent="0.25">
      <c r="A22" s="422" t="str">
        <v>BRIDGE</v>
      </c>
      <c r="B22" s="423">
        <v>17</v>
      </c>
      <c r="C22" s="243">
        <v>0.13912926900740943</v>
      </c>
      <c r="D22" s="243">
        <v>0.22068837848350645</v>
      </c>
      <c r="E22" s="243">
        <v>0.23995804848266195</v>
      </c>
      <c r="F22" s="243">
        <v>0.16396667987832203</v>
      </c>
      <c r="G22" s="243">
        <v>0.24967022266590885</v>
      </c>
      <c r="H22" s="243">
        <v>0.24906072205764274</v>
      </c>
      <c r="I22" s="243">
        <v>0.16397134032255115</v>
      </c>
      <c r="J22" s="243">
        <v>0.17330813644615142</v>
      </c>
      <c r="K22" s="243">
        <v>0.57234837784210923</v>
      </c>
      <c r="L22" s="243">
        <v>0.26033330845191799</v>
      </c>
      <c r="M22" s="243">
        <v>0.15243393880412914</v>
      </c>
      <c r="N22" s="243">
        <v>0.18711304276374033</v>
      </c>
      <c r="O22" s="243">
        <v>0.31997553434606774</v>
      </c>
      <c r="P22" s="243">
        <v>0.20242455125630807</v>
      </c>
      <c r="Q22" s="243">
        <v>0.47748464247265127</v>
      </c>
      <c r="R22" s="243">
        <v>0.21194818304611057</v>
      </c>
      <c r="S22" s="243">
        <v>0.23382401607030007</v>
      </c>
      <c r="T22" s="243">
        <v>3.6300310477287885E-2</v>
      </c>
      <c r="U22" s="243">
        <v>0.21454607856793498</v>
      </c>
      <c r="V22" s="243">
        <v>0.15908171933964932</v>
      </c>
      <c r="W22" s="243">
        <v>0.30340614090205609</v>
      </c>
      <c r="X22" s="243">
        <v>0.23082343279804043</v>
      </c>
      <c r="Y22" s="243">
        <v>0.22218821959401</v>
      </c>
      <c r="Z22" s="243">
        <v>0.2463543443297255</v>
      </c>
      <c r="AA22" s="243">
        <v>0.14126148345382816</v>
      </c>
      <c r="AB22" s="243">
        <v>0.14442975704836505</v>
      </c>
      <c r="AC22" s="243">
        <v>0</v>
      </c>
      <c r="AD22" s="243">
        <v>0.21202939319201156</v>
      </c>
      <c r="AE22" s="243">
        <v>0.21499758125587032</v>
      </c>
      <c r="AF22" s="243">
        <v>9.4037260991850724E-2</v>
      </c>
      <c r="AG22" s="243">
        <v>0.15684372601575275</v>
      </c>
      <c r="AH22" s="243">
        <v>0.15875299928279255</v>
      </c>
      <c r="AI22" s="243">
        <v>0.26832687034258801</v>
      </c>
      <c r="AJ22" s="243">
        <v>0.27272231650641288</v>
      </c>
      <c r="AK22" s="243">
        <v>0.24312446263816168</v>
      </c>
      <c r="AL22" s="243">
        <v>0.43666488129022485</v>
      </c>
      <c r="AM22" s="243">
        <v>0.22192865288323982</v>
      </c>
      <c r="AN22" s="243">
        <v>0.20803997378133615</v>
      </c>
      <c r="AO22" s="243">
        <v>0.37965375273271484</v>
      </c>
      <c r="AP22" s="243">
        <v>0.42875302477813443</v>
      </c>
      <c r="AQ22" s="243">
        <v>8.4535019702076775E-2</v>
      </c>
      <c r="AR22" s="243">
        <v>0.14256436828252325</v>
      </c>
      <c r="AS22" s="243">
        <v>0.28873593404607167</v>
      </c>
      <c r="AT22" s="243">
        <v>0.75008435625336889</v>
      </c>
      <c r="AU22" s="243">
        <v>8.544584021399261E-2</v>
      </c>
      <c r="AV22" s="243">
        <v>0.20914805078653523</v>
      </c>
      <c r="AW22" s="243">
        <v>0.16636093904841065</v>
      </c>
      <c r="AX22" s="243">
        <v>0.28278077070428526</v>
      </c>
      <c r="AY22" s="243">
        <v>0.27748526245289828</v>
      </c>
      <c r="AZ22" s="243">
        <v>0.23834103549966715</v>
      </c>
      <c r="BA22" s="243">
        <v>9.3932582555481703E-2</v>
      </c>
    </row>
    <row r="23" spans="1:53" ht="14.25" customHeight="1" x14ac:dyDescent="0.25">
      <c r="A23" s="422" t="str">
        <v>CANOE KAYAK</v>
      </c>
      <c r="B23" s="423">
        <v>35</v>
      </c>
      <c r="C23" s="243">
        <v>0</v>
      </c>
      <c r="D23" s="243">
        <v>0.23919184194224768</v>
      </c>
      <c r="E23" s="243">
        <v>0.2896242708427107</v>
      </c>
      <c r="F23" s="243">
        <v>0.22478853865416104</v>
      </c>
      <c r="G23" s="243">
        <v>0.20603125949038287</v>
      </c>
      <c r="H23" s="243">
        <v>0.13984568816870685</v>
      </c>
      <c r="I23" s="243">
        <v>0.44083406316403889</v>
      </c>
      <c r="J23" s="243">
        <v>0.19412998497730188</v>
      </c>
      <c r="K23" s="243">
        <v>0.39909587742642916</v>
      </c>
      <c r="L23" s="243">
        <v>0.13074111549227152</v>
      </c>
      <c r="M23" s="243">
        <v>0.18942700198000639</v>
      </c>
      <c r="N23" s="243">
        <v>0.17346236923819147</v>
      </c>
      <c r="O23" s="243">
        <v>0.57503568963980767</v>
      </c>
      <c r="P23" s="243">
        <v>0.18981963485518116</v>
      </c>
      <c r="Q23" s="243">
        <v>0.23659086968795318</v>
      </c>
      <c r="R23" s="243">
        <v>0.23918737268057583</v>
      </c>
      <c r="S23" s="243">
        <v>0.23372569087212944</v>
      </c>
      <c r="T23" s="243">
        <v>0.20481874682807977</v>
      </c>
      <c r="U23" s="243">
        <v>0.24463048411601679</v>
      </c>
      <c r="V23" s="243">
        <v>0</v>
      </c>
      <c r="W23" s="243">
        <v>0.11434953310509904</v>
      </c>
      <c r="X23" s="243">
        <v>0.24848636708068941</v>
      </c>
      <c r="Y23" s="243">
        <v>0.30429739690076663</v>
      </c>
      <c r="Z23" s="243">
        <v>0.24228961719084438</v>
      </c>
      <c r="AA23" s="243">
        <v>0.14548575069237968</v>
      </c>
      <c r="AB23" s="243">
        <v>0.16577370782921136</v>
      </c>
      <c r="AC23" s="243">
        <v>0.12601899726067817</v>
      </c>
      <c r="AD23" s="243">
        <v>0.20726341858224673</v>
      </c>
      <c r="AE23" s="243">
        <v>0.21382760123565042</v>
      </c>
      <c r="AF23" s="243">
        <v>7.3625271026097255E-2</v>
      </c>
      <c r="AG23" s="243">
        <v>0.39923748583076241</v>
      </c>
      <c r="AH23" s="243">
        <v>0.19069957543348465</v>
      </c>
      <c r="AI23" s="243">
        <v>0.8761238338788826</v>
      </c>
      <c r="AJ23" s="243">
        <v>0.22847502624124269</v>
      </c>
      <c r="AK23" s="243">
        <v>0.25521664723164394</v>
      </c>
      <c r="AL23" s="243">
        <v>0.73976502234773944</v>
      </c>
      <c r="AM23" s="243">
        <v>0.36483575174095251</v>
      </c>
      <c r="AN23" s="243">
        <v>0.20067192404800119</v>
      </c>
      <c r="AO23" s="243">
        <v>0.14235387992350299</v>
      </c>
      <c r="AP23" s="243">
        <v>0.27426698573534791</v>
      </c>
      <c r="AQ23" s="243">
        <v>0.33593396541531634</v>
      </c>
      <c r="AR23" s="243">
        <v>0.27620392578022762</v>
      </c>
      <c r="AS23" s="243">
        <v>0.32113090452537568</v>
      </c>
      <c r="AT23" s="243">
        <v>0.25144326228831465</v>
      </c>
      <c r="AU23" s="243">
        <v>0.23740143368530062</v>
      </c>
      <c r="AV23" s="243">
        <v>0.37499557186925692</v>
      </c>
      <c r="AW23" s="243">
        <v>0.23224839019635996</v>
      </c>
      <c r="AX23" s="243">
        <v>0.24621864931394766</v>
      </c>
      <c r="AY23" s="243">
        <v>0.26208102310006526</v>
      </c>
      <c r="AZ23" s="243">
        <v>0.17035957396962728</v>
      </c>
      <c r="BA23" s="243">
        <v>0.27827312065385329</v>
      </c>
    </row>
    <row r="24" spans="1:53" ht="14.25" customHeight="1" x14ac:dyDescent="0.25">
      <c r="A24" s="422" t="str">
        <v>CASTING</v>
      </c>
      <c r="B24" s="423">
        <v>64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0.75005791905446384</v>
      </c>
      <c r="J24" s="243">
        <v>0</v>
      </c>
      <c r="K24" s="243">
        <v>0</v>
      </c>
      <c r="L24" s="243">
        <v>0</v>
      </c>
      <c r="M24" s="243">
        <v>0.21534037587362942</v>
      </c>
      <c r="N24" s="243">
        <v>0</v>
      </c>
      <c r="O24" s="243">
        <v>0</v>
      </c>
      <c r="P24" s="243">
        <v>0</v>
      </c>
      <c r="Q24" s="243">
        <v>0</v>
      </c>
      <c r="R24" s="243">
        <v>0.34140252688483236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X24" s="243">
        <v>0.14890814588591264</v>
      </c>
      <c r="Y24" s="243">
        <v>0</v>
      </c>
      <c r="Z24" s="243">
        <v>0</v>
      </c>
      <c r="AA24" s="243">
        <v>0</v>
      </c>
      <c r="AB24" s="243">
        <v>0</v>
      </c>
      <c r="AC24" s="243">
        <v>0</v>
      </c>
      <c r="AD24" s="243">
        <v>0</v>
      </c>
      <c r="AE24" s="243">
        <v>0</v>
      </c>
      <c r="AF24" s="243">
        <v>0</v>
      </c>
      <c r="AG24" s="243">
        <v>0.12330594181228843</v>
      </c>
      <c r="AH24" s="243">
        <v>0</v>
      </c>
      <c r="AI24" s="243">
        <v>0.55745634100890706</v>
      </c>
      <c r="AJ24" s="243">
        <v>9.2775703694345651E-2</v>
      </c>
      <c r="AK24" s="243">
        <v>0</v>
      </c>
      <c r="AL24" s="243">
        <v>0.61532282796802917</v>
      </c>
      <c r="AM24" s="243">
        <v>0</v>
      </c>
      <c r="AN24" s="243">
        <v>0.28154975446787678</v>
      </c>
      <c r="AO24" s="243">
        <v>0</v>
      </c>
      <c r="AP24" s="243">
        <v>0</v>
      </c>
      <c r="AQ24" s="243">
        <v>0.57330483964397549</v>
      </c>
      <c r="AR24" s="243">
        <v>0.27959043497208569</v>
      </c>
      <c r="AS24" s="243">
        <v>0</v>
      </c>
      <c r="AT24" s="243">
        <v>0.12984706727312595</v>
      </c>
      <c r="AU24" s="243">
        <v>0</v>
      </c>
      <c r="AV24" s="243">
        <v>0.20435890569671575</v>
      </c>
      <c r="AW24" s="243">
        <v>0.10140229142733173</v>
      </c>
      <c r="AX24" s="243">
        <v>0.33141662721050458</v>
      </c>
      <c r="AY24" s="243">
        <v>0</v>
      </c>
      <c r="AZ24" s="243">
        <v>0</v>
      </c>
      <c r="BA24" s="243">
        <v>0</v>
      </c>
    </row>
    <row r="25" spans="1:53" ht="14.25" customHeight="1" x14ac:dyDescent="0.25">
      <c r="A25" s="422" t="str">
        <v>CLIMBING AND MOUNTAINEERING</v>
      </c>
      <c r="B25" s="423">
        <v>30</v>
      </c>
      <c r="C25" s="243">
        <v>0</v>
      </c>
      <c r="D25" s="243">
        <v>4.350983344349757E-2</v>
      </c>
      <c r="E25" s="243">
        <v>0</v>
      </c>
      <c r="F25" s="243">
        <v>0</v>
      </c>
      <c r="G25" s="243">
        <v>0</v>
      </c>
      <c r="H25" s="243">
        <v>0.19678474534081253</v>
      </c>
      <c r="I25" s="243">
        <v>0.15085110731571161</v>
      </c>
      <c r="J25" s="243">
        <v>0</v>
      </c>
      <c r="K25" s="243">
        <v>0.42155387348754536</v>
      </c>
      <c r="L25" s="243">
        <v>3.3453886795313609E-2</v>
      </c>
      <c r="M25" s="243">
        <v>0</v>
      </c>
      <c r="N25" s="243">
        <v>0.17101816861860991</v>
      </c>
      <c r="O25" s="243">
        <v>0.26334625476815399</v>
      </c>
      <c r="P25" s="243">
        <v>0.13600096817967353</v>
      </c>
      <c r="Q25" s="243">
        <v>0.18286291271825098</v>
      </c>
      <c r="R25" s="243">
        <v>0</v>
      </c>
      <c r="S25" s="243">
        <v>0.20510533792860264</v>
      </c>
      <c r="T25" s="243">
        <v>0.14877443577592989</v>
      </c>
      <c r="U25" s="243">
        <v>0.15139490607331316</v>
      </c>
      <c r="V25" s="243">
        <v>0</v>
      </c>
      <c r="W25" s="243">
        <v>0</v>
      </c>
      <c r="X25" s="243">
        <v>0.24161964710407149</v>
      </c>
      <c r="Y25" s="243">
        <v>7.7081126291540306E-2</v>
      </c>
      <c r="Z25" s="243">
        <v>0.17205342117821051</v>
      </c>
      <c r="AA25" s="243">
        <v>8.8573919320810227E-2</v>
      </c>
      <c r="AB25" s="243">
        <v>0.25565553655043438</v>
      </c>
      <c r="AC25" s="243">
        <v>0</v>
      </c>
      <c r="AD25" s="243">
        <v>0</v>
      </c>
      <c r="AE25" s="243">
        <v>4.0513876353190412E-2</v>
      </c>
      <c r="AF25" s="243">
        <v>0</v>
      </c>
      <c r="AG25" s="243">
        <v>0</v>
      </c>
      <c r="AH25" s="243">
        <v>0.19385411992606147</v>
      </c>
      <c r="AI25" s="243">
        <v>0.21670939792350438</v>
      </c>
      <c r="AJ25" s="243">
        <v>0.15612089903530935</v>
      </c>
      <c r="AK25" s="243">
        <v>0.1994440321150181</v>
      </c>
      <c r="AL25" s="243">
        <v>0.64070990587242649</v>
      </c>
      <c r="AM25" s="243">
        <v>0.14122120651803305</v>
      </c>
      <c r="AN25" s="243">
        <v>0.75680496178703027</v>
      </c>
      <c r="AO25" s="243">
        <v>0.13873334126673451</v>
      </c>
      <c r="AP25" s="243">
        <v>0.30544905755243695</v>
      </c>
      <c r="AQ25" s="243">
        <v>0.27273092555049117</v>
      </c>
      <c r="AR25" s="243">
        <v>0.31209271586824555</v>
      </c>
      <c r="AS25" s="243">
        <v>0.37886614357684634</v>
      </c>
      <c r="AT25" s="243">
        <v>0.34081582986850589</v>
      </c>
      <c r="AU25" s="243">
        <v>0</v>
      </c>
      <c r="AV25" s="243">
        <v>0.28737301623340661</v>
      </c>
      <c r="AW25" s="243">
        <v>0.28258926972533133</v>
      </c>
      <c r="AX25" s="243">
        <v>0.22880210467171078</v>
      </c>
      <c r="AY25" s="243">
        <v>0.5696875606199161</v>
      </c>
      <c r="AZ25" s="243">
        <v>0</v>
      </c>
      <c r="BA25" s="243">
        <v>0.15428321189137922</v>
      </c>
    </row>
    <row r="26" spans="1:53" ht="14.25" customHeight="1" x14ac:dyDescent="0.25">
      <c r="A26" s="422" t="str">
        <v>CRICKET</v>
      </c>
      <c r="B26" s="423">
        <v>42</v>
      </c>
      <c r="C26" s="243">
        <v>0</v>
      </c>
      <c r="D26" s="243">
        <v>0.15910710858339022</v>
      </c>
      <c r="E26" s="243">
        <v>0.44063450084765243</v>
      </c>
      <c r="F26" s="243">
        <v>0.12339981512187893</v>
      </c>
      <c r="G26" s="243">
        <v>8.8640538780872732E-2</v>
      </c>
      <c r="H26" s="243">
        <v>6.2026972148436388E-2</v>
      </c>
      <c r="I26" s="243">
        <v>4.3026549476308462E-2</v>
      </c>
      <c r="J26" s="243">
        <v>0.10238237489876778</v>
      </c>
      <c r="K26" s="243">
        <v>6.0600230472407486E-2</v>
      </c>
      <c r="L26" s="243">
        <v>0.18980277077842048</v>
      </c>
      <c r="M26" s="243">
        <v>0</v>
      </c>
      <c r="N26" s="243">
        <v>3.7840808273849863E-2</v>
      </c>
      <c r="O26" s="243">
        <v>0.15281084170581916</v>
      </c>
      <c r="P26" s="243">
        <v>0</v>
      </c>
      <c r="Q26" s="243">
        <v>0.26672626110413644</v>
      </c>
      <c r="R26" s="243">
        <v>0</v>
      </c>
      <c r="S26" s="243">
        <v>1</v>
      </c>
      <c r="T26" s="243">
        <v>0</v>
      </c>
      <c r="U26" s="243">
        <v>0.35442906919463918</v>
      </c>
      <c r="V26" s="243">
        <v>0</v>
      </c>
      <c r="W26" s="243">
        <v>5.8604976273473323E-2</v>
      </c>
      <c r="X26" s="243">
        <v>0.13284948783921766</v>
      </c>
      <c r="Y26" s="243">
        <v>0.42291531616494837</v>
      </c>
      <c r="Z26" s="243">
        <v>0.1445925160607282</v>
      </c>
      <c r="AA26" s="243">
        <v>0.2243076783501104</v>
      </c>
      <c r="AB26" s="243">
        <v>0.10774561820468381</v>
      </c>
      <c r="AC26" s="243">
        <v>0</v>
      </c>
      <c r="AD26" s="243">
        <v>0</v>
      </c>
      <c r="AE26" s="243">
        <v>0</v>
      </c>
      <c r="AF26" s="243">
        <v>0.13305645392705667</v>
      </c>
      <c r="AG26" s="243">
        <v>6.710745098834725E-2</v>
      </c>
      <c r="AH26" s="243">
        <v>0.11536839666909657</v>
      </c>
      <c r="AI26" s="243">
        <v>0.18281854796126856</v>
      </c>
      <c r="AJ26" s="243">
        <v>0.17351759727810118</v>
      </c>
      <c r="AK26" s="243">
        <v>0.55475782508857951</v>
      </c>
      <c r="AL26" s="243">
        <v>0</v>
      </c>
      <c r="AM26" s="243">
        <v>5.583889988356322E-2</v>
      </c>
      <c r="AN26" s="243">
        <v>0.17346167184321476</v>
      </c>
      <c r="AO26" s="243">
        <v>0.13500506346786045</v>
      </c>
      <c r="AP26" s="243">
        <v>0</v>
      </c>
      <c r="AQ26" s="243">
        <v>0</v>
      </c>
      <c r="AR26" s="243">
        <v>0</v>
      </c>
      <c r="AS26" s="243">
        <v>0.60377314733784782</v>
      </c>
      <c r="AT26" s="243">
        <v>0.2074262227456837</v>
      </c>
      <c r="AU26" s="243">
        <v>0</v>
      </c>
      <c r="AV26" s="243">
        <v>8.7534707209878243E-2</v>
      </c>
      <c r="AW26" s="243">
        <v>0</v>
      </c>
      <c r="AX26" s="243">
        <v>0.10259724419048938</v>
      </c>
      <c r="AY26" s="243">
        <v>0.12706901930615044</v>
      </c>
      <c r="AZ26" s="243">
        <v>0</v>
      </c>
      <c r="BA26" s="243">
        <v>0</v>
      </c>
    </row>
    <row r="27" spans="1:53" ht="14.25" customHeight="1" x14ac:dyDescent="0.25">
      <c r="A27" s="422" t="str">
        <v>CROSSFIT</v>
      </c>
      <c r="B27" s="423">
        <v>105</v>
      </c>
      <c r="C27" s="243">
        <v>0</v>
      </c>
      <c r="D27" s="243">
        <v>0.19844287301592767</v>
      </c>
      <c r="E27" s="243">
        <v>0.57199080634408417</v>
      </c>
      <c r="F27" s="243">
        <v>0.2495455534081987</v>
      </c>
      <c r="G27" s="243">
        <v>0.23362755971164292</v>
      </c>
      <c r="H27" s="243">
        <v>0.20398358822629858</v>
      </c>
      <c r="I27" s="243">
        <v>0.15218003451378817</v>
      </c>
      <c r="J27" s="243">
        <v>0.23042368750157508</v>
      </c>
      <c r="K27" s="243">
        <v>0.20226601088369975</v>
      </c>
      <c r="L27" s="243">
        <v>0.24353346819918395</v>
      </c>
      <c r="M27" s="243">
        <v>0.1830349419421092</v>
      </c>
      <c r="N27" s="243">
        <v>0.26950545492927325</v>
      </c>
      <c r="O27" s="243">
        <v>0.27917173581027965</v>
      </c>
      <c r="P27" s="243">
        <v>0.29981408715669616</v>
      </c>
      <c r="Q27" s="243">
        <v>0.22817157388226506</v>
      </c>
      <c r="R27" s="243">
        <v>0.24122226688810419</v>
      </c>
      <c r="S27" s="243">
        <v>0.11652213421573873</v>
      </c>
      <c r="T27" s="243">
        <v>5.7995721436392887E-2</v>
      </c>
      <c r="U27" s="243">
        <v>0.30500180709126617</v>
      </c>
      <c r="V27" s="243">
        <v>0.64744668703280117</v>
      </c>
      <c r="W27" s="243">
        <v>0.16301106955029496</v>
      </c>
      <c r="X27" s="243">
        <v>0.21241417937872958</v>
      </c>
      <c r="Y27" s="243">
        <v>0.29425267368783337</v>
      </c>
      <c r="Z27" s="243">
        <v>0.42924065305441628</v>
      </c>
      <c r="AA27" s="243">
        <v>0.14616904935330613</v>
      </c>
      <c r="AB27" s="243">
        <v>0.11416131747934424</v>
      </c>
      <c r="AC27" s="243">
        <v>0</v>
      </c>
      <c r="AD27" s="243">
        <v>0.21605723033873614</v>
      </c>
      <c r="AE27" s="243">
        <v>0.19543953944551848</v>
      </c>
      <c r="AF27" s="243">
        <v>0.32369726807041371</v>
      </c>
      <c r="AG27" s="243">
        <v>0.32600508774415199</v>
      </c>
      <c r="AH27" s="243">
        <v>0.23925014072824277</v>
      </c>
      <c r="AI27" s="243">
        <v>0.26278967391453839</v>
      </c>
      <c r="AJ27" s="243">
        <v>0.38960150741664196</v>
      </c>
      <c r="AK27" s="243">
        <v>0.29005896479473192</v>
      </c>
      <c r="AL27" s="243">
        <v>0.33986154746967884</v>
      </c>
      <c r="AM27" s="243">
        <v>0.16897674288019182</v>
      </c>
      <c r="AN27" s="243">
        <v>0.20230184793799447</v>
      </c>
      <c r="AO27" s="243">
        <v>0.19364029699453117</v>
      </c>
      <c r="AP27" s="243">
        <v>0.23925199925334356</v>
      </c>
      <c r="AQ27" s="243">
        <v>0.28603612066501427</v>
      </c>
      <c r="AR27" s="243">
        <v>8.2941793599427688E-2</v>
      </c>
      <c r="AS27" s="243">
        <v>0.2725013180496299</v>
      </c>
      <c r="AT27" s="243">
        <v>0.75008615101702503</v>
      </c>
      <c r="AU27" s="243">
        <v>4.282618982829018E-2</v>
      </c>
      <c r="AV27" s="243">
        <v>0.20965709500383103</v>
      </c>
      <c r="AW27" s="243">
        <v>0.37490786768993578</v>
      </c>
      <c r="AX27" s="243">
        <v>0.35408488182217956</v>
      </c>
      <c r="AY27" s="243">
        <v>0.17629354539729808</v>
      </c>
      <c r="AZ27" s="243">
        <v>0.23802863818399639</v>
      </c>
      <c r="BA27" s="243">
        <v>0.20130578105473601</v>
      </c>
    </row>
    <row r="28" spans="1:53" ht="14.25" customHeight="1" x14ac:dyDescent="0.25">
      <c r="A28" s="422" t="str">
        <v>CURLING</v>
      </c>
      <c r="B28" s="423">
        <v>18</v>
      </c>
      <c r="C28" s="243">
        <v>0</v>
      </c>
      <c r="D28" s="243">
        <v>0</v>
      </c>
      <c r="E28" s="243">
        <v>0.18215170953260842</v>
      </c>
      <c r="F28" s="243">
        <v>0.10958885066349408</v>
      </c>
      <c r="G28" s="243">
        <v>0.13869610704292343</v>
      </c>
      <c r="H28" s="243">
        <v>0.12509690925854383</v>
      </c>
      <c r="I28" s="243">
        <v>0.24892082595888984</v>
      </c>
      <c r="J28" s="243">
        <v>0</v>
      </c>
      <c r="K28" s="243">
        <v>0.2617562580962714</v>
      </c>
      <c r="L28" s="243">
        <v>0.23732722604427964</v>
      </c>
      <c r="M28" s="243">
        <v>0.28073028037906544</v>
      </c>
      <c r="N28" s="243">
        <v>0.24878016822197357</v>
      </c>
      <c r="O28" s="243">
        <v>0.14538029523786278</v>
      </c>
      <c r="P28" s="243">
        <v>0.11382532378120985</v>
      </c>
      <c r="Q28" s="243">
        <v>0.15924711453728219</v>
      </c>
      <c r="R28" s="243">
        <v>0.14280792345401949</v>
      </c>
      <c r="S28" s="243">
        <v>0</v>
      </c>
      <c r="T28" s="243">
        <v>0</v>
      </c>
      <c r="U28" s="243">
        <v>0.16775123450939736</v>
      </c>
      <c r="V28" s="243">
        <v>7.7108953386761089E-2</v>
      </c>
      <c r="W28" s="243">
        <v>0.16355752749919997</v>
      </c>
      <c r="X28" s="243">
        <v>0.2686622061736772</v>
      </c>
      <c r="Y28" s="243">
        <v>0</v>
      </c>
      <c r="Z28" s="243">
        <v>0.76947487972866868</v>
      </c>
      <c r="AA28" s="243">
        <v>0</v>
      </c>
      <c r="AB28" s="243">
        <v>0.27677354166495594</v>
      </c>
      <c r="AC28" s="243">
        <v>0</v>
      </c>
      <c r="AD28" s="243">
        <v>0.18917845453086612</v>
      </c>
      <c r="AE28" s="243">
        <v>0.23397876545295762</v>
      </c>
      <c r="AF28" s="243">
        <v>0.17470749788250284</v>
      </c>
      <c r="AG28" s="243">
        <v>0.25835144907368357</v>
      </c>
      <c r="AH28" s="243">
        <v>3.5013341849784496E-2</v>
      </c>
      <c r="AI28" s="243">
        <v>0.22171848770150107</v>
      </c>
      <c r="AJ28" s="243">
        <v>0.31186678093883152</v>
      </c>
      <c r="AK28" s="243">
        <v>0.19180315778393187</v>
      </c>
      <c r="AL28" s="243">
        <v>0.22030864880421314</v>
      </c>
      <c r="AM28" s="243">
        <v>7.4591971366119114E-2</v>
      </c>
      <c r="AN28" s="243">
        <v>0.17904924970934408</v>
      </c>
      <c r="AO28" s="243">
        <v>0.15320665954163248</v>
      </c>
      <c r="AP28" s="243">
        <v>0.43063927404209301</v>
      </c>
      <c r="AQ28" s="243">
        <v>0.22004828616349184</v>
      </c>
      <c r="AR28" s="243">
        <v>0.20618350646847824</v>
      </c>
      <c r="AS28" s="243">
        <v>0.34468285709721147</v>
      </c>
      <c r="AT28" s="243">
        <v>0.38183922475611798</v>
      </c>
      <c r="AU28" s="243">
        <v>8.9327556158685914E-2</v>
      </c>
      <c r="AV28" s="243">
        <v>0.26625220909453279</v>
      </c>
      <c r="AW28" s="243">
        <v>0.67329071060214718</v>
      </c>
      <c r="AX28" s="243">
        <v>0.62070536912320962</v>
      </c>
      <c r="AY28" s="243">
        <v>0.22650132001904416</v>
      </c>
      <c r="AZ28" s="243">
        <v>0.23212078265870861</v>
      </c>
      <c r="BA28" s="243">
        <v>8.5390352229496563E-2</v>
      </c>
    </row>
    <row r="29" spans="1:53" ht="14.25" customHeight="1" x14ac:dyDescent="0.25">
      <c r="A29" s="422" t="str">
        <v>CYCLING</v>
      </c>
      <c r="B29" s="423">
        <v>19</v>
      </c>
      <c r="C29" s="243">
        <v>0.21756099363448439</v>
      </c>
      <c r="D29" s="243">
        <v>0.2130622075158628</v>
      </c>
      <c r="E29" s="243">
        <v>0.2792128901018836</v>
      </c>
      <c r="F29" s="243">
        <v>0.48557521767532452</v>
      </c>
      <c r="G29" s="243">
        <v>0.22550468617235681</v>
      </c>
      <c r="H29" s="243">
        <v>0.12785070757228012</v>
      </c>
      <c r="I29" s="243">
        <v>0.27380128812934607</v>
      </c>
      <c r="J29" s="243">
        <v>0.26050863254120199</v>
      </c>
      <c r="K29" s="243">
        <v>0.21715987889317781</v>
      </c>
      <c r="L29" s="243">
        <v>0.26392508406466303</v>
      </c>
      <c r="M29" s="243">
        <v>0.29573096712592861</v>
      </c>
      <c r="N29" s="243">
        <v>0.18085441978473618</v>
      </c>
      <c r="O29" s="243">
        <v>0.43818827866022603</v>
      </c>
      <c r="P29" s="243">
        <v>0.22241565145513553</v>
      </c>
      <c r="Q29" s="243">
        <v>0.8222175320106937</v>
      </c>
      <c r="R29" s="243">
        <v>0.21123459197944205</v>
      </c>
      <c r="S29" s="243">
        <v>0.14503172757580765</v>
      </c>
      <c r="T29" s="243">
        <v>0.23969968324624596</v>
      </c>
      <c r="U29" s="243">
        <v>0.26301724233890267</v>
      </c>
      <c r="V29" s="243">
        <v>0.13798966427307047</v>
      </c>
      <c r="W29" s="243">
        <v>0.1899377331771139</v>
      </c>
      <c r="X29" s="243">
        <v>0.25522278670546567</v>
      </c>
      <c r="Y29" s="243">
        <v>0.26808414184134038</v>
      </c>
      <c r="Z29" s="243">
        <v>0.26645370298231436</v>
      </c>
      <c r="AA29" s="243">
        <v>0.12197540262949803</v>
      </c>
      <c r="AB29" s="243">
        <v>0.19521530210479265</v>
      </c>
      <c r="AC29" s="243">
        <v>0.19395962280917678</v>
      </c>
      <c r="AD29" s="243">
        <v>0.26152646284334902</v>
      </c>
      <c r="AE29" s="243">
        <v>0.26598967277972152</v>
      </c>
      <c r="AF29" s="243">
        <v>0.27247392502127643</v>
      </c>
      <c r="AG29" s="243">
        <v>0.28335873764946906</v>
      </c>
      <c r="AH29" s="243">
        <v>0.24294422891451994</v>
      </c>
      <c r="AI29" s="243">
        <v>0.51351914289743339</v>
      </c>
      <c r="AJ29" s="243">
        <v>0.26239216323433018</v>
      </c>
      <c r="AK29" s="243">
        <v>0.26192598099627834</v>
      </c>
      <c r="AL29" s="243">
        <v>0.3185004879130709</v>
      </c>
      <c r="AM29" s="243">
        <v>0.25509102807370532</v>
      </c>
      <c r="AN29" s="243">
        <v>0.26442784829296784</v>
      </c>
      <c r="AO29" s="243">
        <v>0.23734401197562344</v>
      </c>
      <c r="AP29" s="243">
        <v>0.27757903920281279</v>
      </c>
      <c r="AQ29" s="243">
        <v>0.29811280801919204</v>
      </c>
      <c r="AR29" s="243">
        <v>0.21419931050420984</v>
      </c>
      <c r="AS29" s="243">
        <v>0.36310756935855942</v>
      </c>
      <c r="AT29" s="243">
        <v>0.28760783758088548</v>
      </c>
      <c r="AU29" s="243">
        <v>0.14284200766815985</v>
      </c>
      <c r="AV29" s="243">
        <v>0.29556212456544678</v>
      </c>
      <c r="AW29" s="243">
        <v>0.36118104677227697</v>
      </c>
      <c r="AX29" s="243">
        <v>0.24069418116928976</v>
      </c>
      <c r="AY29" s="243">
        <v>1</v>
      </c>
      <c r="AZ29" s="243">
        <v>0.17955567594588973</v>
      </c>
      <c r="BA29" s="243">
        <v>0.28066715170360645</v>
      </c>
    </row>
    <row r="30" spans="1:53" ht="14.25" customHeight="1" x14ac:dyDescent="0.25">
      <c r="A30" s="422" t="str">
        <v>DANCING</v>
      </c>
      <c r="B30" s="423">
        <v>86</v>
      </c>
      <c r="C30" s="243">
        <v>0.23794431663813403</v>
      </c>
      <c r="D30" s="243">
        <v>5.4244996473313351E-2</v>
      </c>
      <c r="E30" s="243">
        <v>0.17943673979595209</v>
      </c>
      <c r="F30" s="243">
        <v>6.4779319741022162E-2</v>
      </c>
      <c r="G30" s="243">
        <v>0.23444068499996293</v>
      </c>
      <c r="H30" s="243">
        <v>0.1456524660897788</v>
      </c>
      <c r="I30" s="243">
        <v>0.21386484230647435</v>
      </c>
      <c r="J30" s="243">
        <v>0</v>
      </c>
      <c r="K30" s="243">
        <v>0.27521631251941714</v>
      </c>
      <c r="L30" s="243">
        <v>0.25787901648558043</v>
      </c>
      <c r="M30" s="243">
        <v>0.24711968510685478</v>
      </c>
      <c r="N30" s="243">
        <v>0.25453209000157012</v>
      </c>
      <c r="O30" s="243">
        <v>0.28207319141176251</v>
      </c>
      <c r="P30" s="243">
        <v>0.27196615933400359</v>
      </c>
      <c r="Q30" s="243">
        <v>0.3859251892667323</v>
      </c>
      <c r="R30" s="243">
        <v>0.14130720595827309</v>
      </c>
      <c r="S30" s="243">
        <v>0.21787814468574734</v>
      </c>
      <c r="T30" s="243">
        <v>0</v>
      </c>
      <c r="U30" s="243">
        <v>0.14590322826520452</v>
      </c>
      <c r="V30" s="243">
        <v>6.5761214481401209E-2</v>
      </c>
      <c r="W30" s="243">
        <v>0.13794487803242098</v>
      </c>
      <c r="X30" s="243">
        <v>0.75441246191033273</v>
      </c>
      <c r="Y30" s="243">
        <v>0.1453364395703412</v>
      </c>
      <c r="Z30" s="243">
        <v>0.24333753003698491</v>
      </c>
      <c r="AA30" s="243">
        <v>0</v>
      </c>
      <c r="AB30" s="243">
        <v>0.26902206813667068</v>
      </c>
      <c r="AC30" s="243">
        <v>0</v>
      </c>
      <c r="AD30" s="243">
        <v>0.19389738643718091</v>
      </c>
      <c r="AE30" s="243">
        <v>0.21358825406316831</v>
      </c>
      <c r="AF30" s="243">
        <v>9.5220214208274562E-2</v>
      </c>
      <c r="AG30" s="243">
        <v>0.19380591891650883</v>
      </c>
      <c r="AH30" s="243">
        <v>2.6206564813267798E-2</v>
      </c>
      <c r="AI30" s="243">
        <v>0.26332315882684698</v>
      </c>
      <c r="AJ30" s="243">
        <v>0.1072530810373276</v>
      </c>
      <c r="AK30" s="243">
        <v>0.14656508255710129</v>
      </c>
      <c r="AL30" s="243">
        <v>0.23187615210964693</v>
      </c>
      <c r="AM30" s="243">
        <v>0.17368890455267055</v>
      </c>
      <c r="AN30" s="243">
        <v>0.18723090329465464</v>
      </c>
      <c r="AO30" s="243">
        <v>0.19830673817861594</v>
      </c>
      <c r="AP30" s="243">
        <v>0.57490430158656225</v>
      </c>
      <c r="AQ30" s="243">
        <v>0.20855282800857511</v>
      </c>
      <c r="AR30" s="243">
        <v>0.13906624009229601</v>
      </c>
      <c r="AS30" s="243">
        <v>0.31432167755789847</v>
      </c>
      <c r="AT30" s="243">
        <v>0.42583225951084502</v>
      </c>
      <c r="AU30" s="243">
        <v>0.10210605977382423</v>
      </c>
      <c r="AV30" s="243">
        <v>0.20709512233431859</v>
      </c>
      <c r="AW30" s="243">
        <v>0.16005162465239275</v>
      </c>
      <c r="AX30" s="243">
        <v>8.9549338060414707E-2</v>
      </c>
      <c r="AY30" s="243">
        <v>0.47695606712700189</v>
      </c>
      <c r="AZ30" s="243">
        <v>0.10335641548833266</v>
      </c>
      <c r="BA30" s="243">
        <v>0.27244668536727629</v>
      </c>
    </row>
    <row r="31" spans="1:53" ht="14.25" customHeight="1" x14ac:dyDescent="0.25">
      <c r="A31" s="422" t="str">
        <v>DARTS</v>
      </c>
      <c r="B31" s="423">
        <v>73</v>
      </c>
      <c r="C31" s="243">
        <v>0</v>
      </c>
      <c r="D31" s="243">
        <v>0</v>
      </c>
      <c r="E31" s="243">
        <v>0.2741523321264161</v>
      </c>
      <c r="F31" s="243">
        <v>0.38020812112767316</v>
      </c>
      <c r="G31" s="243">
        <v>0.16503347649949618</v>
      </c>
      <c r="H31" s="243">
        <v>8.5384261927020921E-2</v>
      </c>
      <c r="I31" s="243">
        <v>0.21093869430828011</v>
      </c>
      <c r="J31" s="243">
        <v>0</v>
      </c>
      <c r="K31" s="243">
        <v>0.10484854883323222</v>
      </c>
      <c r="L31" s="243">
        <v>0.2056211709980465</v>
      </c>
      <c r="M31" s="243">
        <v>6.4912270551807816E-2</v>
      </c>
      <c r="N31" s="243">
        <v>0.23105271326987697</v>
      </c>
      <c r="O31" s="243">
        <v>6.4683449650303523E-2</v>
      </c>
      <c r="P31" s="243">
        <v>0.23443636024621289</v>
      </c>
      <c r="Q31" s="243">
        <v>0.57011425672228389</v>
      </c>
      <c r="R31" s="243">
        <v>0.21759831577238645</v>
      </c>
      <c r="S31" s="243">
        <v>0.16012307683852878</v>
      </c>
      <c r="T31" s="243">
        <v>0.14098887964509049</v>
      </c>
      <c r="U31" s="243">
        <v>0.29739291278132318</v>
      </c>
      <c r="V31" s="243">
        <v>6.5347279972737954E-2</v>
      </c>
      <c r="W31" s="243">
        <v>0</v>
      </c>
      <c r="X31" s="243">
        <v>0.23920737815937881</v>
      </c>
      <c r="Y31" s="243">
        <v>0.18771631076382772</v>
      </c>
      <c r="Z31" s="243">
        <v>0.42240027737819813</v>
      </c>
      <c r="AA31" s="243">
        <v>0</v>
      </c>
      <c r="AB31" s="243">
        <v>0.24540368258563652</v>
      </c>
      <c r="AC31" s="243">
        <v>0</v>
      </c>
      <c r="AD31" s="243">
        <v>0.24668388782220263</v>
      </c>
      <c r="AE31" s="243">
        <v>0.21854716913172786</v>
      </c>
      <c r="AF31" s="243">
        <v>0.15028741637313914</v>
      </c>
      <c r="AG31" s="243">
        <v>0.18679323858828178</v>
      </c>
      <c r="AH31" s="243">
        <v>0</v>
      </c>
      <c r="AI31" s="243">
        <v>0.47356728195076603</v>
      </c>
      <c r="AJ31" s="243">
        <v>7.8797452850355387E-2</v>
      </c>
      <c r="AK31" s="243">
        <v>0.34259451791712331</v>
      </c>
      <c r="AL31" s="243">
        <v>0.26899113562056021</v>
      </c>
      <c r="AM31" s="243">
        <v>0.17975597109077102</v>
      </c>
      <c r="AN31" s="243">
        <v>0.2587756871564485</v>
      </c>
      <c r="AO31" s="243">
        <v>0.16913110858675789</v>
      </c>
      <c r="AP31" s="243">
        <v>0.26609943425861488</v>
      </c>
      <c r="AQ31" s="243">
        <v>4.559022484682218E-2</v>
      </c>
      <c r="AR31" s="243">
        <v>0.21837658825714909</v>
      </c>
      <c r="AS31" s="243">
        <v>0.75018772779691334</v>
      </c>
      <c r="AT31" s="243">
        <v>0.30747489487232094</v>
      </c>
      <c r="AU31" s="243">
        <v>7.019793804553133E-2</v>
      </c>
      <c r="AV31" s="243">
        <v>0.2358019284323164</v>
      </c>
      <c r="AW31" s="243">
        <v>0.11436994552234028</v>
      </c>
      <c r="AX31" s="243">
        <v>0.22185688441248883</v>
      </c>
      <c r="AY31" s="243">
        <v>8.3502525737310068E-2</v>
      </c>
      <c r="AZ31" s="243">
        <v>0.16136664587075919</v>
      </c>
      <c r="BA31" s="243">
        <v>0.11852625547906294</v>
      </c>
    </row>
    <row r="32" spans="1:53" ht="14.25" customHeight="1" x14ac:dyDescent="0.25">
      <c r="A32" s="422" t="str">
        <v>DODGEBALL</v>
      </c>
      <c r="B32" s="423">
        <v>114</v>
      </c>
      <c r="C32" s="243">
        <v>0</v>
      </c>
      <c r="D32" s="243">
        <v>0</v>
      </c>
      <c r="E32" s="243">
        <v>0.5584204229977543</v>
      </c>
      <c r="F32" s="243">
        <v>0</v>
      </c>
      <c r="G32" s="243">
        <v>0</v>
      </c>
      <c r="H32" s="243">
        <v>0</v>
      </c>
      <c r="I32" s="243">
        <v>0</v>
      </c>
      <c r="J32" s="243">
        <v>0</v>
      </c>
      <c r="K32" s="243">
        <v>0</v>
      </c>
      <c r="L32" s="243">
        <v>0</v>
      </c>
      <c r="M32" s="243">
        <v>0</v>
      </c>
      <c r="N32" s="243">
        <v>0</v>
      </c>
      <c r="O32" s="243">
        <v>0</v>
      </c>
      <c r="P32" s="243">
        <v>0</v>
      </c>
      <c r="Q32" s="243">
        <v>0</v>
      </c>
      <c r="R32" s="243">
        <v>0</v>
      </c>
      <c r="S32" s="243">
        <v>0.12262444875733808</v>
      </c>
      <c r="T32" s="243">
        <v>0.17309535849085741</v>
      </c>
      <c r="U32" s="243">
        <v>0</v>
      </c>
      <c r="V32" s="243">
        <v>0</v>
      </c>
      <c r="W32" s="243">
        <v>0</v>
      </c>
      <c r="X32" s="243">
        <v>5.443015929310472E-2</v>
      </c>
      <c r="Y32" s="243">
        <v>0.21578807038144682</v>
      </c>
      <c r="Z32" s="243">
        <v>0.18637531714389688</v>
      </c>
      <c r="AA32" s="243">
        <v>0</v>
      </c>
      <c r="AB32" s="243">
        <v>0</v>
      </c>
      <c r="AC32" s="243">
        <v>0</v>
      </c>
      <c r="AD32" s="243">
        <v>0</v>
      </c>
      <c r="AE32" s="243">
        <v>0</v>
      </c>
      <c r="AF32" s="243">
        <v>0</v>
      </c>
      <c r="AG32" s="243">
        <v>0</v>
      </c>
      <c r="AH32" s="243">
        <v>0</v>
      </c>
      <c r="AI32" s="243">
        <v>0</v>
      </c>
      <c r="AJ32" s="243">
        <v>0</v>
      </c>
      <c r="AK32" s="243">
        <v>0</v>
      </c>
      <c r="AL32" s="243">
        <v>0</v>
      </c>
      <c r="AM32" s="243">
        <v>0</v>
      </c>
      <c r="AN32" s="243">
        <v>0</v>
      </c>
      <c r="AO32" s="243">
        <v>0</v>
      </c>
      <c r="AP32" s="243">
        <v>0</v>
      </c>
      <c r="AQ32" s="243">
        <v>0</v>
      </c>
      <c r="AR32" s="243">
        <v>0</v>
      </c>
      <c r="AS32" s="243">
        <v>0</v>
      </c>
      <c r="AT32" s="243">
        <v>0.45063022748704795</v>
      </c>
      <c r="AU32" s="243">
        <v>0</v>
      </c>
      <c r="AV32" s="243">
        <v>0</v>
      </c>
      <c r="AW32" s="243">
        <v>9.6223375677726125E-2</v>
      </c>
      <c r="AX32" s="243">
        <v>0</v>
      </c>
      <c r="AY32" s="243">
        <v>0.38882194272972537</v>
      </c>
      <c r="AZ32" s="243">
        <v>0</v>
      </c>
      <c r="BA32" s="243">
        <v>0</v>
      </c>
    </row>
    <row r="33" spans="1:53" ht="14.25" customHeight="1" x14ac:dyDescent="0.25">
      <c r="A33" s="422" t="str">
        <v>DRAGON BOAT</v>
      </c>
      <c r="B33" s="423">
        <v>21</v>
      </c>
      <c r="C33" s="243">
        <v>0</v>
      </c>
      <c r="D33" s="243">
        <v>0</v>
      </c>
      <c r="E33" s="243">
        <v>0.18563279762810209</v>
      </c>
      <c r="F33" s="243">
        <v>0</v>
      </c>
      <c r="G33" s="243">
        <v>0</v>
      </c>
      <c r="H33" s="243">
        <v>0</v>
      </c>
      <c r="I33" s="243">
        <v>0.13504400011310422</v>
      </c>
      <c r="J33" s="243">
        <v>0</v>
      </c>
      <c r="K33" s="243">
        <v>0.56549581005914362</v>
      </c>
      <c r="L33" s="243">
        <v>0</v>
      </c>
      <c r="M33" s="243">
        <v>0</v>
      </c>
      <c r="N33" s="243">
        <v>0</v>
      </c>
      <c r="O33" s="243">
        <v>0.15487646155451137</v>
      </c>
      <c r="P33" s="243">
        <v>0</v>
      </c>
      <c r="Q33" s="243">
        <v>0</v>
      </c>
      <c r="R33" s="243">
        <v>0</v>
      </c>
      <c r="S33" s="243">
        <v>0.11555646424507768</v>
      </c>
      <c r="T33" s="243">
        <v>9.7668313563304604E-2</v>
      </c>
      <c r="U33" s="243">
        <v>0</v>
      </c>
      <c r="V33" s="243">
        <v>0</v>
      </c>
      <c r="W33" s="243">
        <v>0</v>
      </c>
      <c r="X33" s="243">
        <v>0.14490983462289528</v>
      </c>
      <c r="Y33" s="243">
        <v>0</v>
      </c>
      <c r="Z33" s="243">
        <v>0.46413240088134294</v>
      </c>
      <c r="AA33" s="243">
        <v>0</v>
      </c>
      <c r="AB33" s="243">
        <v>4.8968289017286296E-2</v>
      </c>
      <c r="AC33" s="243">
        <v>0</v>
      </c>
      <c r="AD33" s="243">
        <v>0</v>
      </c>
      <c r="AE33" s="243">
        <v>0</v>
      </c>
      <c r="AF33" s="243">
        <v>0</v>
      </c>
      <c r="AG33" s="243">
        <v>0.107837690300668</v>
      </c>
      <c r="AH33" s="243">
        <v>0</v>
      </c>
      <c r="AI33" s="243">
        <v>0.21856155013526748</v>
      </c>
      <c r="AJ33" s="243">
        <v>0</v>
      </c>
      <c r="AK33" s="243">
        <v>0.17521290883791518</v>
      </c>
      <c r="AL33" s="243">
        <v>0</v>
      </c>
      <c r="AM33" s="243">
        <v>0</v>
      </c>
      <c r="AN33" s="243">
        <v>0</v>
      </c>
      <c r="AO33" s="243">
        <v>0</v>
      </c>
      <c r="AP33" s="243">
        <v>5.8371000492328219E-2</v>
      </c>
      <c r="AQ33" s="243">
        <v>0</v>
      </c>
      <c r="AR33" s="243">
        <v>0</v>
      </c>
      <c r="AS33" s="243">
        <v>0.19628524268676403</v>
      </c>
      <c r="AT33" s="243">
        <v>0.40890545763554925</v>
      </c>
      <c r="AU33" s="243">
        <v>0</v>
      </c>
      <c r="AV33" s="243">
        <v>0.10199751679125245</v>
      </c>
      <c r="AW33" s="243">
        <v>0.14502484385631345</v>
      </c>
      <c r="AX33" s="243">
        <v>0.10591685171437024</v>
      </c>
      <c r="AY33" s="243">
        <v>0.20723135620291064</v>
      </c>
      <c r="AZ33" s="243">
        <v>0</v>
      </c>
      <c r="BA33" s="243">
        <v>0.25819093550612926</v>
      </c>
    </row>
    <row r="34" spans="1:53" ht="14.25" customHeight="1" x14ac:dyDescent="0.25">
      <c r="A34" s="422" t="str">
        <v>DRAUGHTS</v>
      </c>
      <c r="B34" s="423">
        <v>20</v>
      </c>
      <c r="C34" s="243">
        <v>0</v>
      </c>
      <c r="D34" s="243">
        <v>0</v>
      </c>
      <c r="E34" s="243">
        <v>0</v>
      </c>
      <c r="F34" s="243">
        <v>0.16988037127777117</v>
      </c>
      <c r="G34" s="243">
        <v>0.16444050132492241</v>
      </c>
      <c r="H34" s="243">
        <v>0</v>
      </c>
      <c r="I34" s="243">
        <v>0.221341259054852</v>
      </c>
      <c r="J34" s="243">
        <v>0</v>
      </c>
      <c r="K34" s="243">
        <v>0.24749556465912576</v>
      </c>
      <c r="L34" s="243">
        <v>0</v>
      </c>
      <c r="M34" s="243">
        <v>0.33731096059391513</v>
      </c>
      <c r="N34" s="243">
        <v>0</v>
      </c>
      <c r="O34" s="243">
        <v>0.23729261558782663</v>
      </c>
      <c r="P34" s="243">
        <v>0</v>
      </c>
      <c r="Q34" s="243">
        <v>0.56922613240643671</v>
      </c>
      <c r="R34" s="243">
        <v>0</v>
      </c>
      <c r="S34" s="243">
        <v>0</v>
      </c>
      <c r="T34" s="243">
        <v>0</v>
      </c>
      <c r="U34" s="243">
        <v>4.386512623908858E-2</v>
      </c>
      <c r="V34" s="243">
        <v>0</v>
      </c>
      <c r="W34" s="243">
        <v>0.2811424226426173</v>
      </c>
      <c r="X34" s="243">
        <v>2.873646685995419E-2</v>
      </c>
      <c r="Y34" s="243">
        <v>0</v>
      </c>
      <c r="Z34" s="243">
        <v>0.12709018764163321</v>
      </c>
      <c r="AA34" s="243">
        <v>0</v>
      </c>
      <c r="AB34" s="243">
        <v>0</v>
      </c>
      <c r="AC34" s="243">
        <v>0.11616893964943467</v>
      </c>
      <c r="AD34" s="243">
        <v>0.35480364889869948</v>
      </c>
      <c r="AE34" s="243">
        <v>0.57761947328854113</v>
      </c>
      <c r="AF34" s="243">
        <v>0</v>
      </c>
      <c r="AG34" s="243">
        <v>0.268166668094033</v>
      </c>
      <c r="AH34" s="243">
        <v>0</v>
      </c>
      <c r="AI34" s="243">
        <v>0.19774076434429338</v>
      </c>
      <c r="AJ34" s="243">
        <v>0</v>
      </c>
      <c r="AK34" s="243">
        <v>0</v>
      </c>
      <c r="AL34" s="243">
        <v>0.42372799417668278</v>
      </c>
      <c r="AM34" s="243">
        <v>9.3093769041635549E-2</v>
      </c>
      <c r="AN34" s="243">
        <v>0</v>
      </c>
      <c r="AO34" s="243">
        <v>0.18766526258125077</v>
      </c>
      <c r="AP34" s="243">
        <v>0.75013289887101098</v>
      </c>
      <c r="AQ34" s="243">
        <v>0</v>
      </c>
      <c r="AR34" s="243">
        <v>0.18078905137172363</v>
      </c>
      <c r="AS34" s="243">
        <v>5.9529684348900977E-2</v>
      </c>
      <c r="AT34" s="243">
        <v>0.18087401769960706</v>
      </c>
      <c r="AU34" s="243">
        <v>0</v>
      </c>
      <c r="AV34" s="243">
        <v>5.7102894854365024E-2</v>
      </c>
      <c r="AW34" s="243">
        <v>0.13319968694627879</v>
      </c>
      <c r="AX34" s="243">
        <v>0</v>
      </c>
      <c r="AY34" s="243">
        <v>0.21527605067621544</v>
      </c>
      <c r="AZ34" s="243">
        <v>0.19835250451271455</v>
      </c>
      <c r="BA34" s="243">
        <v>0.42860367837402813</v>
      </c>
    </row>
    <row r="35" spans="1:53" ht="14.25" customHeight="1" x14ac:dyDescent="0.25">
      <c r="A35" s="422" t="str">
        <v>EQUESTRIAN</v>
      </c>
      <c r="B35" s="423">
        <v>32</v>
      </c>
      <c r="C35" s="243">
        <v>0</v>
      </c>
      <c r="D35" s="243">
        <v>0.18373260217355974</v>
      </c>
      <c r="E35" s="243">
        <v>0.28973303572594661</v>
      </c>
      <c r="F35" s="243">
        <v>0.35379291824274961</v>
      </c>
      <c r="G35" s="243">
        <v>0.24245801595484684</v>
      </c>
      <c r="H35" s="243">
        <v>0.17554152806009071</v>
      </c>
      <c r="I35" s="243">
        <v>0.23111156569951577</v>
      </c>
      <c r="J35" s="243">
        <v>0.22216498298803899</v>
      </c>
      <c r="K35" s="243">
        <v>0.1714268812173721</v>
      </c>
      <c r="L35" s="243">
        <v>0.28407737018878432</v>
      </c>
      <c r="M35" s="243">
        <v>0.27349081602857606</v>
      </c>
      <c r="N35" s="243">
        <v>0.24508226419053114</v>
      </c>
      <c r="O35" s="243">
        <v>0.3896382115691624</v>
      </c>
      <c r="P35" s="243">
        <v>0.20508637069793323</v>
      </c>
      <c r="Q35" s="243">
        <v>0.32248452192045629</v>
      </c>
      <c r="R35" s="243">
        <v>8.4968631180769E-2</v>
      </c>
      <c r="S35" s="243">
        <v>0.14917777714656155</v>
      </c>
      <c r="T35" s="243">
        <v>0.18599370618960653</v>
      </c>
      <c r="U35" s="243">
        <v>0.31494965294861843</v>
      </c>
      <c r="V35" s="243">
        <v>0</v>
      </c>
      <c r="W35" s="243">
        <v>0.21734728894320973</v>
      </c>
      <c r="X35" s="243">
        <v>0.23672830794732164</v>
      </c>
      <c r="Y35" s="243">
        <v>0.22333615800241133</v>
      </c>
      <c r="Z35" s="243">
        <v>0.25523484501458055</v>
      </c>
      <c r="AA35" s="243">
        <v>0</v>
      </c>
      <c r="AB35" s="243">
        <v>0.16660362098248485</v>
      </c>
      <c r="AC35" s="243">
        <v>5.2970198635975893E-2</v>
      </c>
      <c r="AD35" s="243">
        <v>0.18333662725217664</v>
      </c>
      <c r="AE35" s="243">
        <v>0.2074704878680029</v>
      </c>
      <c r="AF35" s="243">
        <v>0.3032791762998161</v>
      </c>
      <c r="AG35" s="243">
        <v>0.23252477204093014</v>
      </c>
      <c r="AH35" s="243">
        <v>0.23967251715800331</v>
      </c>
      <c r="AI35" s="243">
        <v>0.84331984992353803</v>
      </c>
      <c r="AJ35" s="243">
        <v>0.22872373296983806</v>
      </c>
      <c r="AK35" s="243">
        <v>0.27438302839671558</v>
      </c>
      <c r="AL35" s="243">
        <v>0.27342032494720997</v>
      </c>
      <c r="AM35" s="243">
        <v>0.32751451038191609</v>
      </c>
      <c r="AN35" s="243">
        <v>0.2681477894665415</v>
      </c>
      <c r="AO35" s="243">
        <v>0.13492756239244402</v>
      </c>
      <c r="AP35" s="243">
        <v>0.24886813136696215</v>
      </c>
      <c r="AQ35" s="243">
        <v>0.21879018313554313</v>
      </c>
      <c r="AR35" s="243">
        <v>0.20076524149819874</v>
      </c>
      <c r="AS35" s="243">
        <v>0.57811137478101915</v>
      </c>
      <c r="AT35" s="243">
        <v>0.42982583622095821</v>
      </c>
      <c r="AU35" s="243">
        <v>2.0713988131345534E-2</v>
      </c>
      <c r="AV35" s="243">
        <v>0.27098027706031219</v>
      </c>
      <c r="AW35" s="243">
        <v>0.69792355069065237</v>
      </c>
      <c r="AX35" s="243">
        <v>0.2795753105783968</v>
      </c>
      <c r="AY35" s="243">
        <v>0.25869020331075665</v>
      </c>
      <c r="AZ35" s="243">
        <v>0.12236701408762486</v>
      </c>
      <c r="BA35" s="243">
        <v>0.19958163497047995</v>
      </c>
    </row>
    <row r="36" spans="1:53" ht="14.25" customHeight="1" x14ac:dyDescent="0.25">
      <c r="A36" s="422" t="str">
        <v>ESPORTS</v>
      </c>
      <c r="B36" s="423">
        <v>102</v>
      </c>
      <c r="C36" s="243">
        <v>0.19788082053223616</v>
      </c>
      <c r="D36" s="243">
        <v>0.21385479710225919</v>
      </c>
      <c r="E36" s="243">
        <v>0.27025022402419774</v>
      </c>
      <c r="F36" s="243">
        <v>0.20924191329390252</v>
      </c>
      <c r="G36" s="243">
        <v>0.27379886797420583</v>
      </c>
      <c r="H36" s="243">
        <v>0.28971320569526193</v>
      </c>
      <c r="I36" s="243">
        <v>0.19452041639747444</v>
      </c>
      <c r="J36" s="243">
        <v>0.17873317702627195</v>
      </c>
      <c r="K36" s="243">
        <v>0.63922312451481578</v>
      </c>
      <c r="L36" s="243">
        <v>0.40092177137553064</v>
      </c>
      <c r="M36" s="243">
        <v>0.28414896290926828</v>
      </c>
      <c r="N36" s="243">
        <v>0.31584876425265818</v>
      </c>
      <c r="O36" s="243">
        <v>0.35608936826229998</v>
      </c>
      <c r="P36" s="243">
        <v>0.20225398624197982</v>
      </c>
      <c r="Q36" s="243">
        <v>0.25547297081103937</v>
      </c>
      <c r="R36" s="243">
        <v>0.18929047565224305</v>
      </c>
      <c r="S36" s="243">
        <v>0.15858430597794196</v>
      </c>
      <c r="T36" s="243">
        <v>0.12609443082628505</v>
      </c>
      <c r="U36" s="243">
        <v>0.17281179748780492</v>
      </c>
      <c r="V36" s="243">
        <v>0.14590723772996064</v>
      </c>
      <c r="W36" s="243">
        <v>0.24969360716595815</v>
      </c>
      <c r="X36" s="243">
        <v>0.24967671022322271</v>
      </c>
      <c r="Y36" s="243">
        <v>0.17375268113229214</v>
      </c>
      <c r="Z36" s="243">
        <v>0.32493399888916158</v>
      </c>
      <c r="AA36" s="243">
        <v>5.3447421006082511E-2</v>
      </c>
      <c r="AB36" s="243">
        <v>0.53480768124383138</v>
      </c>
      <c r="AC36" s="243">
        <v>0.12142910161584367</v>
      </c>
      <c r="AD36" s="243">
        <v>0.18646237646049452</v>
      </c>
      <c r="AE36" s="243">
        <v>0.17117402714067667</v>
      </c>
      <c r="AF36" s="243">
        <v>0.1111627010450809</v>
      </c>
      <c r="AG36" s="243">
        <v>0.19548103607596107</v>
      </c>
      <c r="AH36" s="243">
        <v>0.20307373846168236</v>
      </c>
      <c r="AI36" s="243">
        <v>0.28371681761506806</v>
      </c>
      <c r="AJ36" s="243">
        <v>0.24559247620141142</v>
      </c>
      <c r="AK36" s="243">
        <v>0.19246413959023634</v>
      </c>
      <c r="AL36" s="243">
        <v>0.30057449490074573</v>
      </c>
      <c r="AM36" s="243">
        <v>0.20943521167669324</v>
      </c>
      <c r="AN36" s="243">
        <v>0.22923152614428927</v>
      </c>
      <c r="AO36" s="243">
        <v>0.27620570081804818</v>
      </c>
      <c r="AP36" s="243">
        <v>0.29293941877622465</v>
      </c>
      <c r="AQ36" s="243">
        <v>0.21808896701113745</v>
      </c>
      <c r="AR36" s="243">
        <v>0.18351903798797531</v>
      </c>
      <c r="AS36" s="243">
        <v>0.27777089078074607</v>
      </c>
      <c r="AT36" s="243">
        <v>0.75808234028036914</v>
      </c>
      <c r="AU36" s="243">
        <v>0.17546506728527067</v>
      </c>
      <c r="AV36" s="243">
        <v>0.24437376739748162</v>
      </c>
      <c r="AW36" s="243">
        <v>0.19431548782228747</v>
      </c>
      <c r="AX36" s="243">
        <v>0.48409468160385799</v>
      </c>
      <c r="AY36" s="243">
        <v>0.2074406849668769</v>
      </c>
      <c r="AZ36" s="243">
        <v>0.2284130531011736</v>
      </c>
      <c r="BA36" s="243">
        <v>0.29013162476927618</v>
      </c>
    </row>
    <row r="37" spans="1:53" ht="14.25" customHeight="1" x14ac:dyDescent="0.25">
      <c r="A37" s="422" t="str">
        <v>FENCING</v>
      </c>
      <c r="B37" s="423">
        <v>71</v>
      </c>
      <c r="C37" s="243">
        <v>0</v>
      </c>
      <c r="D37" s="243">
        <v>0.2474433181805355</v>
      </c>
      <c r="E37" s="243">
        <v>0.2367894777285654</v>
      </c>
      <c r="F37" s="243">
        <v>0.20542043370885854</v>
      </c>
      <c r="G37" s="243">
        <v>0.26539852195113739</v>
      </c>
      <c r="H37" s="243">
        <v>0.19070845151480353</v>
      </c>
      <c r="I37" s="243">
        <v>0.19443862891695765</v>
      </c>
      <c r="J37" s="243">
        <v>0.229241591146536</v>
      </c>
      <c r="K37" s="243">
        <v>0.32588238984251494</v>
      </c>
      <c r="L37" s="243">
        <v>0.15432026568423196</v>
      </c>
      <c r="M37" s="243">
        <v>0.2165815097602925</v>
      </c>
      <c r="N37" s="243">
        <v>0.14983743672494571</v>
      </c>
      <c r="O37" s="243">
        <v>0.48054418282720746</v>
      </c>
      <c r="P37" s="243">
        <v>0.18464522202546352</v>
      </c>
      <c r="Q37" s="243">
        <v>0.1855299229474878</v>
      </c>
      <c r="R37" s="243">
        <v>0.14549110909989305</v>
      </c>
      <c r="S37" s="243">
        <v>0.2225246615852863</v>
      </c>
      <c r="T37" s="243">
        <v>0.27902340516005086</v>
      </c>
      <c r="U37" s="243">
        <v>0.17351805753049465</v>
      </c>
      <c r="V37" s="243">
        <v>7.6864185735118523E-2</v>
      </c>
      <c r="W37" s="243">
        <v>0.22469572869000073</v>
      </c>
      <c r="X37" s="243">
        <v>0.35925981127837237</v>
      </c>
      <c r="Y37" s="243">
        <v>0.1520708323318832</v>
      </c>
      <c r="Z37" s="243">
        <v>0.26921017351015469</v>
      </c>
      <c r="AA37" s="243">
        <v>0</v>
      </c>
      <c r="AB37" s="243">
        <v>0.46510017300129819</v>
      </c>
      <c r="AC37" s="243">
        <v>0.19939688075434742</v>
      </c>
      <c r="AD37" s="243">
        <v>0.13106451461797547</v>
      </c>
      <c r="AE37" s="243">
        <v>0.12428073303767918</v>
      </c>
      <c r="AF37" s="243">
        <v>0.12115180754101683</v>
      </c>
      <c r="AG37" s="243">
        <v>0.42303954708895319</v>
      </c>
      <c r="AH37" s="243">
        <v>0.24228360218589187</v>
      </c>
      <c r="AI37" s="243">
        <v>0.28750822844558954</v>
      </c>
      <c r="AJ37" s="243">
        <v>0.10035921128363755</v>
      </c>
      <c r="AK37" s="243">
        <v>0.16766881802623773</v>
      </c>
      <c r="AL37" s="243">
        <v>0.31771412493635548</v>
      </c>
      <c r="AM37" s="243">
        <v>0.15237048685710178</v>
      </c>
      <c r="AN37" s="243">
        <v>0.18368633111033064</v>
      </c>
      <c r="AO37" s="243">
        <v>0.25739530498085778</v>
      </c>
      <c r="AP37" s="243">
        <v>0.82751400844648026</v>
      </c>
      <c r="AQ37" s="243">
        <v>0.15049468464689819</v>
      </c>
      <c r="AR37" s="243">
        <v>0.12361993750993235</v>
      </c>
      <c r="AS37" s="243">
        <v>0.25161642865644906</v>
      </c>
      <c r="AT37" s="243">
        <v>0.39118749327558611</v>
      </c>
      <c r="AU37" s="243">
        <v>0.16026225766947022</v>
      </c>
      <c r="AV37" s="243">
        <v>0.26321559445972631</v>
      </c>
      <c r="AW37" s="243">
        <v>0.25976514585925647</v>
      </c>
      <c r="AX37" s="243">
        <v>0.188467251292018</v>
      </c>
      <c r="AY37" s="243">
        <v>0.60861407615366359</v>
      </c>
      <c r="AZ37" s="243">
        <v>0.18622388093851522</v>
      </c>
      <c r="BA37" s="243">
        <v>0.31122178714562787</v>
      </c>
    </row>
    <row r="38" spans="1:53" ht="14.25" customHeight="1" x14ac:dyDescent="0.25">
      <c r="A38" s="422" t="str">
        <v>FIELD HOCKEY</v>
      </c>
      <c r="B38" s="423">
        <v>58</v>
      </c>
      <c r="C38" s="243">
        <v>0</v>
      </c>
      <c r="D38" s="243">
        <v>0.48307527216710772</v>
      </c>
      <c r="E38" s="243">
        <v>0.76829937638054013</v>
      </c>
      <c r="F38" s="243">
        <v>0.42440767657127193</v>
      </c>
      <c r="G38" s="243">
        <v>0.12992813826698688</v>
      </c>
      <c r="H38" s="243">
        <v>0</v>
      </c>
      <c r="I38" s="243">
        <v>0.26960554773907769</v>
      </c>
      <c r="J38" s="243">
        <v>0.15893058153710754</v>
      </c>
      <c r="K38" s="243">
        <v>0.22291013057567305</v>
      </c>
      <c r="L38" s="243">
        <v>6.4909049354256898E-2</v>
      </c>
      <c r="M38" s="243">
        <v>0</v>
      </c>
      <c r="N38" s="243">
        <v>3.0628765947798023E-2</v>
      </c>
      <c r="O38" s="243">
        <v>0.21225831887729502</v>
      </c>
      <c r="P38" s="243">
        <v>4.3575721801072026E-2</v>
      </c>
      <c r="Q38" s="243">
        <v>0.62073683477969288</v>
      </c>
      <c r="R38" s="243">
        <v>0.11658726843913519</v>
      </c>
      <c r="S38" s="243">
        <v>0.3128626877377379</v>
      </c>
      <c r="T38" s="243">
        <v>0.13059932264801585</v>
      </c>
      <c r="U38" s="243">
        <v>0.21464135360538725</v>
      </c>
      <c r="V38" s="243">
        <v>0</v>
      </c>
      <c r="W38" s="243">
        <v>0</v>
      </c>
      <c r="X38" s="243">
        <v>0.17033844832921266</v>
      </c>
      <c r="Y38" s="243">
        <v>0.25689922584395175</v>
      </c>
      <c r="Z38" s="243">
        <v>0.24397763376233961</v>
      </c>
      <c r="AA38" s="243">
        <v>0</v>
      </c>
      <c r="AB38" s="243">
        <v>0.18472910318968272</v>
      </c>
      <c r="AC38" s="243">
        <v>0</v>
      </c>
      <c r="AD38" s="243">
        <v>0.18873185282654822</v>
      </c>
      <c r="AE38" s="243">
        <v>0</v>
      </c>
      <c r="AF38" s="243">
        <v>0</v>
      </c>
      <c r="AG38" s="243">
        <v>0</v>
      </c>
      <c r="AH38" s="243">
        <v>0.19816188675350363</v>
      </c>
      <c r="AI38" s="243">
        <v>0.4066019054664094</v>
      </c>
      <c r="AJ38" s="243">
        <v>0</v>
      </c>
      <c r="AK38" s="243">
        <v>0.20312333513220066</v>
      </c>
      <c r="AL38" s="243">
        <v>0.31521071672419915</v>
      </c>
      <c r="AM38" s="243">
        <v>0.12551561311732221</v>
      </c>
      <c r="AN38" s="243">
        <v>0.28109890656267028</v>
      </c>
      <c r="AO38" s="243">
        <v>0</v>
      </c>
      <c r="AP38" s="243">
        <v>0.21772794688965907</v>
      </c>
      <c r="AQ38" s="243">
        <v>9.1512410551853662E-2</v>
      </c>
      <c r="AR38" s="243">
        <v>9.2431854570579133E-2</v>
      </c>
      <c r="AS38" s="243">
        <v>0.34584192677712289</v>
      </c>
      <c r="AT38" s="243">
        <v>0.22738474067663392</v>
      </c>
      <c r="AU38" s="243">
        <v>0</v>
      </c>
      <c r="AV38" s="243">
        <v>0.19855183334552828</v>
      </c>
      <c r="AW38" s="243">
        <v>0.17693204148136518</v>
      </c>
      <c r="AX38" s="243">
        <v>0.10908657489378734</v>
      </c>
      <c r="AY38" s="243">
        <v>0.20774398509273648</v>
      </c>
      <c r="AZ38" s="243">
        <v>0.16884932102042155</v>
      </c>
      <c r="BA38" s="243">
        <v>0.27483249997520665</v>
      </c>
    </row>
    <row r="39" spans="1:53" ht="14.25" customHeight="1" x14ac:dyDescent="0.25">
      <c r="A39" s="422" t="str">
        <v>FISTBALL</v>
      </c>
      <c r="B39" s="423">
        <v>23</v>
      </c>
      <c r="C39" s="243">
        <v>0</v>
      </c>
      <c r="D39" s="243">
        <v>0.33101800728927322</v>
      </c>
      <c r="E39" s="243">
        <v>8.0471478488353801E-2</v>
      </c>
      <c r="F39" s="243">
        <v>0.14172065215087648</v>
      </c>
      <c r="G39" s="243">
        <v>0.39401663257362368</v>
      </c>
      <c r="H39" s="243">
        <v>0</v>
      </c>
      <c r="I39" s="243">
        <v>0.19069653792339453</v>
      </c>
      <c r="J39" s="243">
        <v>0.23943460450051376</v>
      </c>
      <c r="K39" s="243">
        <v>0</v>
      </c>
      <c r="L39" s="243">
        <v>9.5523792625710854E-2</v>
      </c>
      <c r="M39" s="243">
        <v>0</v>
      </c>
      <c r="N39" s="243">
        <v>0</v>
      </c>
      <c r="O39" s="243">
        <v>0</v>
      </c>
      <c r="P39" s="243">
        <v>0</v>
      </c>
      <c r="Q39" s="243">
        <v>6.5542780254940064E-2</v>
      </c>
      <c r="R39" s="243">
        <v>0</v>
      </c>
      <c r="S39" s="243">
        <v>0</v>
      </c>
      <c r="T39" s="243">
        <v>0</v>
      </c>
      <c r="U39" s="243">
        <v>0</v>
      </c>
      <c r="V39" s="243">
        <v>0</v>
      </c>
      <c r="W39" s="243">
        <v>0</v>
      </c>
      <c r="X39" s="243">
        <v>5.0715156577277119E-2</v>
      </c>
      <c r="Y39" s="243">
        <v>0</v>
      </c>
      <c r="Z39" s="243">
        <v>0</v>
      </c>
      <c r="AA39" s="243">
        <v>0</v>
      </c>
      <c r="AB39" s="243">
        <v>0</v>
      </c>
      <c r="AC39" s="243">
        <v>0</v>
      </c>
      <c r="AD39" s="243">
        <v>0</v>
      </c>
      <c r="AE39" s="243">
        <v>0</v>
      </c>
      <c r="AF39" s="243">
        <v>0</v>
      </c>
      <c r="AG39" s="243">
        <v>0</v>
      </c>
      <c r="AH39" s="243">
        <v>0</v>
      </c>
      <c r="AI39" s="243">
        <v>0.75020624840722139</v>
      </c>
      <c r="AJ39" s="243">
        <v>0</v>
      </c>
      <c r="AK39" s="243">
        <v>0.17390864193250199</v>
      </c>
      <c r="AL39" s="243">
        <v>0.32236993810602266</v>
      </c>
      <c r="AM39" s="243">
        <v>0</v>
      </c>
      <c r="AN39" s="243">
        <v>0.52857491298581227</v>
      </c>
      <c r="AO39" s="243">
        <v>0</v>
      </c>
      <c r="AP39" s="243">
        <v>0</v>
      </c>
      <c r="AQ39" s="243">
        <v>0</v>
      </c>
      <c r="AR39" s="243">
        <v>0</v>
      </c>
      <c r="AS39" s="243">
        <v>0</v>
      </c>
      <c r="AT39" s="243">
        <v>0.11072398955557602</v>
      </c>
      <c r="AU39" s="243">
        <v>0.20307983909310839</v>
      </c>
      <c r="AV39" s="243">
        <v>0</v>
      </c>
      <c r="AW39" s="243">
        <v>0.6785749129858123</v>
      </c>
      <c r="AX39" s="243">
        <v>0</v>
      </c>
      <c r="AY39" s="243">
        <v>0.33102274361686279</v>
      </c>
      <c r="AZ39" s="243">
        <v>0</v>
      </c>
      <c r="BA39" s="243">
        <v>0</v>
      </c>
    </row>
    <row r="40" spans="1:53" ht="14.25" customHeight="1" x14ac:dyDescent="0.25">
      <c r="A40" s="422" t="str">
        <v>FLOORBALL</v>
      </c>
      <c r="B40" s="423">
        <v>24</v>
      </c>
      <c r="C40" s="243">
        <v>0</v>
      </c>
      <c r="D40" s="243">
        <v>0</v>
      </c>
      <c r="E40" s="243">
        <v>0.2360010402180783</v>
      </c>
      <c r="F40" s="243">
        <v>0.13703743149751288</v>
      </c>
      <c r="G40" s="243">
        <v>0</v>
      </c>
      <c r="H40" s="243">
        <v>0</v>
      </c>
      <c r="I40" s="243">
        <v>0.42096989569077059</v>
      </c>
      <c r="J40" s="243">
        <v>0</v>
      </c>
      <c r="K40" s="243">
        <v>0.11420626141987378</v>
      </c>
      <c r="L40" s="243">
        <v>0.25107564993809411</v>
      </c>
      <c r="M40" s="243">
        <v>0.35773497327644255</v>
      </c>
      <c r="N40" s="243">
        <v>0.70000497390000016</v>
      </c>
      <c r="O40" s="243">
        <v>0.13129048709436444</v>
      </c>
      <c r="P40" s="243">
        <v>0</v>
      </c>
      <c r="Q40" s="243">
        <v>0.15746411754983194</v>
      </c>
      <c r="R40" s="243">
        <v>0</v>
      </c>
      <c r="S40" s="243">
        <v>9.7213482621116981E-2</v>
      </c>
      <c r="T40" s="243">
        <v>9.8733908623349909E-2</v>
      </c>
      <c r="U40" s="243">
        <v>0</v>
      </c>
      <c r="V40" s="243">
        <v>8.1942491286362718E-2</v>
      </c>
      <c r="W40" s="243">
        <v>0</v>
      </c>
      <c r="X40" s="243">
        <v>0.21888746911036666</v>
      </c>
      <c r="Y40" s="243">
        <v>0</v>
      </c>
      <c r="Z40" s="243">
        <v>0.1964297663346628</v>
      </c>
      <c r="AA40" s="243">
        <v>0.10622545932169092</v>
      </c>
      <c r="AB40" s="243">
        <v>0.18421615612710024</v>
      </c>
      <c r="AC40" s="243">
        <v>0</v>
      </c>
      <c r="AD40" s="243">
        <v>0</v>
      </c>
      <c r="AE40" s="243">
        <v>0.32932507203028899</v>
      </c>
      <c r="AF40" s="243">
        <v>0</v>
      </c>
      <c r="AG40" s="243">
        <v>0.21810283469550606</v>
      </c>
      <c r="AH40" s="243">
        <v>0</v>
      </c>
      <c r="AI40" s="243">
        <v>0.37880382208227192</v>
      </c>
      <c r="AJ40" s="243">
        <v>0.30281279987442106</v>
      </c>
      <c r="AK40" s="243">
        <v>0.17228403044185334</v>
      </c>
      <c r="AL40" s="243">
        <v>0.33093025179839686</v>
      </c>
      <c r="AM40" s="243">
        <v>0</v>
      </c>
      <c r="AN40" s="243">
        <v>0.14889697642660585</v>
      </c>
      <c r="AO40" s="243">
        <v>0</v>
      </c>
      <c r="AP40" s="243">
        <v>0.20270481594351614</v>
      </c>
      <c r="AQ40" s="243">
        <v>0.46717251718264952</v>
      </c>
      <c r="AR40" s="243">
        <v>0.19866524322716564</v>
      </c>
      <c r="AS40" s="243">
        <v>0.12556898934178437</v>
      </c>
      <c r="AT40" s="243">
        <v>0.20902188129059976</v>
      </c>
      <c r="AU40" s="243">
        <v>7.5695306102152735E-2</v>
      </c>
      <c r="AV40" s="243">
        <v>0.19681457959348753</v>
      </c>
      <c r="AW40" s="243">
        <v>0.60969701059273318</v>
      </c>
      <c r="AX40" s="243">
        <v>0.76444351833934054</v>
      </c>
      <c r="AY40" s="243">
        <v>0.14283750264024142</v>
      </c>
      <c r="AZ40" s="243">
        <v>0</v>
      </c>
      <c r="BA40" s="243">
        <v>0.11046160923154467</v>
      </c>
    </row>
    <row r="41" spans="1:53" ht="14.25" customHeight="1" x14ac:dyDescent="0.25">
      <c r="A41" s="422" t="str">
        <v>FLYING DISC</v>
      </c>
      <c r="B41" s="423">
        <v>79</v>
      </c>
      <c r="C41" s="243">
        <v>0</v>
      </c>
      <c r="D41" s="243">
        <v>0</v>
      </c>
      <c r="E41" s="243">
        <v>0.37996720928742189</v>
      </c>
      <c r="F41" s="243">
        <v>0.21503801804529124</v>
      </c>
      <c r="G41" s="243">
        <v>0.13324046308534956</v>
      </c>
      <c r="H41" s="243">
        <v>0</v>
      </c>
      <c r="I41" s="243">
        <v>0.23824712839460449</v>
      </c>
      <c r="J41" s="243">
        <v>0</v>
      </c>
      <c r="K41" s="243">
        <v>7.5232621328221075E-2</v>
      </c>
      <c r="L41" s="243">
        <v>0.22634646606596931</v>
      </c>
      <c r="M41" s="243">
        <v>0.36500422023850498</v>
      </c>
      <c r="N41" s="243">
        <v>0.34284843490752803</v>
      </c>
      <c r="O41" s="243">
        <v>0.27358430440493686</v>
      </c>
      <c r="P41" s="243">
        <v>0</v>
      </c>
      <c r="Q41" s="243">
        <v>0.22064501308328657</v>
      </c>
      <c r="R41" s="243">
        <v>6.6335337182147347E-2</v>
      </c>
      <c r="S41" s="243">
        <v>0.10892522655590473</v>
      </c>
      <c r="T41" s="243">
        <v>0</v>
      </c>
      <c r="U41" s="243">
        <v>0.1379119945685697</v>
      </c>
      <c r="V41" s="243">
        <v>5.6494372779892249E-2</v>
      </c>
      <c r="W41" s="243">
        <v>0.11820508861566756</v>
      </c>
      <c r="X41" s="243">
        <v>0.34224426046790446</v>
      </c>
      <c r="Y41" s="243">
        <v>9.5589937152241511E-2</v>
      </c>
      <c r="Z41" s="243">
        <v>0.57036735157619145</v>
      </c>
      <c r="AA41" s="243">
        <v>0</v>
      </c>
      <c r="AB41" s="243">
        <v>0.15298081929965077</v>
      </c>
      <c r="AC41" s="243">
        <v>0</v>
      </c>
      <c r="AD41" s="243">
        <v>0.16956798900406439</v>
      </c>
      <c r="AE41" s="243">
        <v>0.19219181023409368</v>
      </c>
      <c r="AF41" s="243">
        <v>0.10340694206092463</v>
      </c>
      <c r="AG41" s="243">
        <v>0.18147812539535149</v>
      </c>
      <c r="AH41" s="243">
        <v>0.10408229802477542</v>
      </c>
      <c r="AI41" s="243">
        <v>0.42331205956142137</v>
      </c>
      <c r="AJ41" s="243">
        <v>0.17303513575076362</v>
      </c>
      <c r="AK41" s="243">
        <v>0.26546566443809222</v>
      </c>
      <c r="AL41" s="243">
        <v>0.20502847159252355</v>
      </c>
      <c r="AM41" s="243">
        <v>0.20933184503134694</v>
      </c>
      <c r="AN41" s="243">
        <v>0.20428149175614202</v>
      </c>
      <c r="AO41" s="243">
        <v>0</v>
      </c>
      <c r="AP41" s="243">
        <v>0.18837828901187906</v>
      </c>
      <c r="AQ41" s="243">
        <v>0.20947357973607544</v>
      </c>
      <c r="AR41" s="243">
        <v>0.17547855767528023</v>
      </c>
      <c r="AS41" s="243">
        <v>0.47298372541247102</v>
      </c>
      <c r="AT41" s="243">
        <v>0.75020830829913543</v>
      </c>
      <c r="AU41" s="243">
        <v>0</v>
      </c>
      <c r="AV41" s="243">
        <v>0.19952354692652868</v>
      </c>
      <c r="AW41" s="243">
        <v>0.25910732745513088</v>
      </c>
      <c r="AX41" s="243">
        <v>0.25805119818252159</v>
      </c>
      <c r="AY41" s="243">
        <v>0.19884403753845317</v>
      </c>
      <c r="AZ41" s="243">
        <v>7.1079765481117857E-2</v>
      </c>
      <c r="BA41" s="243">
        <v>0.1669776813438173</v>
      </c>
    </row>
    <row r="42" spans="1:53" ht="14.25" customHeight="1" x14ac:dyDescent="0.25">
      <c r="A42" s="422" t="str">
        <v>FOOTBALL</v>
      </c>
      <c r="B42" s="423">
        <v>25</v>
      </c>
      <c r="C42" s="243">
        <v>0.63262494323747187</v>
      </c>
      <c r="D42" s="243">
        <v>0.29824126716253802</v>
      </c>
      <c r="E42" s="243">
        <v>0.27689803297111393</v>
      </c>
      <c r="F42" s="243">
        <v>1</v>
      </c>
      <c r="G42" s="243">
        <v>0.72936445983965137</v>
      </c>
      <c r="H42" s="243">
        <v>0.47749560911352884</v>
      </c>
      <c r="I42" s="243">
        <v>0.26723838878828804</v>
      </c>
      <c r="J42" s="243">
        <v>0.51414759883560202</v>
      </c>
      <c r="K42" s="243">
        <v>0.23980273727346613</v>
      </c>
      <c r="L42" s="243">
        <v>0.27705072807097531</v>
      </c>
      <c r="M42" s="243">
        <v>0.35162273761654633</v>
      </c>
      <c r="N42" s="243">
        <v>0.27926894333167163</v>
      </c>
      <c r="O42" s="243">
        <v>0.82277284480655699</v>
      </c>
      <c r="P42" s="243">
        <v>0.30212717303310777</v>
      </c>
      <c r="Q42" s="243">
        <v>0.3166868283538638</v>
      </c>
      <c r="R42" s="243">
        <v>0.73356487128197612</v>
      </c>
      <c r="S42" s="243">
        <v>0.1382548259786614</v>
      </c>
      <c r="T42" s="243">
        <v>0.55151261973296906</v>
      </c>
      <c r="U42" s="243">
        <v>0.47931051946096037</v>
      </c>
      <c r="V42" s="243">
        <v>0.4775859778130479</v>
      </c>
      <c r="W42" s="243">
        <v>0.42871170716944207</v>
      </c>
      <c r="X42" s="243">
        <v>0.27912326830359147</v>
      </c>
      <c r="Y42" s="243">
        <v>0.24393556505722633</v>
      </c>
      <c r="Z42" s="243">
        <v>0.2307404888033463</v>
      </c>
      <c r="AA42" s="243">
        <v>0.13708241090922058</v>
      </c>
      <c r="AB42" s="243">
        <v>0.28404017471714205</v>
      </c>
      <c r="AC42" s="243">
        <v>6.3909241430851943E-2</v>
      </c>
      <c r="AD42" s="243">
        <v>0.22210850963516096</v>
      </c>
      <c r="AE42" s="243">
        <v>0.23546776621506421</v>
      </c>
      <c r="AF42" s="243">
        <v>0.41058483000134327</v>
      </c>
      <c r="AG42" s="243">
        <v>0.5069220335196678</v>
      </c>
      <c r="AH42" s="243">
        <v>0.28407869113339979</v>
      </c>
      <c r="AI42" s="243">
        <v>0.35261927674949223</v>
      </c>
      <c r="AJ42" s="243">
        <v>0.29652399747889874</v>
      </c>
      <c r="AK42" s="243">
        <v>0.16625191628689112</v>
      </c>
      <c r="AL42" s="243">
        <v>0.44228687834368641</v>
      </c>
      <c r="AM42" s="243">
        <v>0.66260123432697471</v>
      </c>
      <c r="AN42" s="243">
        <v>0.41079089076003938</v>
      </c>
      <c r="AO42" s="243">
        <v>0.5433817550535851</v>
      </c>
      <c r="AP42" s="243">
        <v>0.32914550953200339</v>
      </c>
      <c r="AQ42" s="243">
        <v>0.52090882097127755</v>
      </c>
      <c r="AR42" s="243">
        <v>0.49216159004298732</v>
      </c>
      <c r="AS42" s="243">
        <v>0.68191076742937995</v>
      </c>
      <c r="AT42" s="243">
        <v>0.30018283303574911</v>
      </c>
      <c r="AU42" s="243">
        <v>0.28669843051052929</v>
      </c>
      <c r="AV42" s="243">
        <v>0.36737542350149643</v>
      </c>
      <c r="AW42" s="243">
        <v>0.52103815911354368</v>
      </c>
      <c r="AX42" s="243">
        <v>0.35136045331771665</v>
      </c>
      <c r="AY42" s="243">
        <v>0.30442817820211909</v>
      </c>
      <c r="AZ42" s="243">
        <v>0.49606701498075845</v>
      </c>
      <c r="BA42" s="243">
        <v>0.52382482802361319</v>
      </c>
    </row>
    <row r="43" spans="1:53" ht="14.25" customHeight="1" x14ac:dyDescent="0.25">
      <c r="A43" s="422" t="str">
        <v>FOOTGOLF</v>
      </c>
      <c r="B43" s="423">
        <v>103</v>
      </c>
      <c r="C43" s="243">
        <v>0</v>
      </c>
      <c r="D43" s="243">
        <v>0.75001260668879211</v>
      </c>
      <c r="E43" s="243">
        <v>0.17011714970337274</v>
      </c>
      <c r="F43" s="243">
        <v>0.2136160468257958</v>
      </c>
      <c r="G43" s="243">
        <v>0.13741880001320134</v>
      </c>
      <c r="H43" s="243">
        <v>0</v>
      </c>
      <c r="I43" s="243">
        <v>0.19569150121230508</v>
      </c>
      <c r="J43" s="243">
        <v>0.1156187651682552</v>
      </c>
      <c r="K43" s="243">
        <v>0.18702680926343557</v>
      </c>
      <c r="L43" s="243">
        <v>0</v>
      </c>
      <c r="M43" s="243">
        <v>0</v>
      </c>
      <c r="N43" s="243">
        <v>0</v>
      </c>
      <c r="O43" s="243">
        <v>0.46717225241520699</v>
      </c>
      <c r="P43" s="243">
        <v>0</v>
      </c>
      <c r="Q43" s="243">
        <v>0.29014175977425211</v>
      </c>
      <c r="R43" s="243">
        <v>0</v>
      </c>
      <c r="S43" s="243">
        <v>0</v>
      </c>
      <c r="T43" s="243">
        <v>0</v>
      </c>
      <c r="U43" s="243">
        <v>0.1169911672148761</v>
      </c>
      <c r="V43" s="243">
        <v>0</v>
      </c>
      <c r="W43" s="243">
        <v>0</v>
      </c>
      <c r="X43" s="243">
        <v>0.24298357299826306</v>
      </c>
      <c r="Y43" s="243">
        <v>0</v>
      </c>
      <c r="Z43" s="243">
        <v>0</v>
      </c>
      <c r="AA43" s="243">
        <v>0</v>
      </c>
      <c r="AB43" s="243">
        <v>0</v>
      </c>
      <c r="AC43" s="243">
        <v>0</v>
      </c>
      <c r="AD43" s="243">
        <v>0</v>
      </c>
      <c r="AE43" s="243">
        <v>0</v>
      </c>
      <c r="AF43" s="243">
        <v>0.2885011606583931</v>
      </c>
      <c r="AG43" s="243">
        <v>0.56869212541059544</v>
      </c>
      <c r="AH43" s="243">
        <v>0.20453937925552867</v>
      </c>
      <c r="AI43" s="243">
        <v>0.16182642846211437</v>
      </c>
      <c r="AJ43" s="243">
        <v>0.12143553707515201</v>
      </c>
      <c r="AK43" s="243">
        <v>5.1109444660860398E-2</v>
      </c>
      <c r="AL43" s="243">
        <v>0</v>
      </c>
      <c r="AM43" s="243">
        <v>0.25663737076290172</v>
      </c>
      <c r="AN43" s="243">
        <v>7.4341941223616995E-2</v>
      </c>
      <c r="AO43" s="243">
        <v>0</v>
      </c>
      <c r="AP43" s="243">
        <v>3.5701255933348774E-2</v>
      </c>
      <c r="AQ43" s="243">
        <v>0.60118570631289892</v>
      </c>
      <c r="AR43" s="243">
        <v>0.15517697182801807</v>
      </c>
      <c r="AS43" s="243">
        <v>0.56668139734363254</v>
      </c>
      <c r="AT43" s="243">
        <v>0.32808183467475271</v>
      </c>
      <c r="AU43" s="243">
        <v>0</v>
      </c>
      <c r="AV43" s="243">
        <v>0.23434794880745263</v>
      </c>
      <c r="AW43" s="243">
        <v>0.30080697544424118</v>
      </c>
      <c r="AX43" s="243">
        <v>8.992809310381597E-2</v>
      </c>
      <c r="AY43" s="243">
        <v>0.23273151651602164</v>
      </c>
      <c r="AZ43" s="243">
        <v>7.4914021035491343E-2</v>
      </c>
      <c r="BA43" s="243">
        <v>0</v>
      </c>
    </row>
    <row r="44" spans="1:53" ht="14.25" customHeight="1" x14ac:dyDescent="0.25">
      <c r="A44" s="422" t="str">
        <v>GO</v>
      </c>
      <c r="B44" s="423">
        <v>26</v>
      </c>
      <c r="C44" s="243">
        <v>0</v>
      </c>
      <c r="D44" s="243">
        <v>0.14543256729812742</v>
      </c>
      <c r="E44" s="243">
        <v>0.17864125439929168</v>
      </c>
      <c r="F44" s="243">
        <v>0.17382327344254586</v>
      </c>
      <c r="G44" s="243">
        <v>9.9253668495796255E-2</v>
      </c>
      <c r="H44" s="243">
        <v>5.3929303861300876E-2</v>
      </c>
      <c r="I44" s="243">
        <v>0.21880673922655727</v>
      </c>
      <c r="J44" s="243">
        <v>0.16320663815673869</v>
      </c>
      <c r="K44" s="243">
        <v>0.75127449989900907</v>
      </c>
      <c r="L44" s="243">
        <v>0.10841891145846215</v>
      </c>
      <c r="M44" s="243">
        <v>0</v>
      </c>
      <c r="N44" s="243">
        <v>0.17321506390056957</v>
      </c>
      <c r="O44" s="243">
        <v>0.24708548629109631</v>
      </c>
      <c r="P44" s="243">
        <v>0</v>
      </c>
      <c r="Q44" s="243">
        <v>0.22963329937297181</v>
      </c>
      <c r="R44" s="243">
        <v>0.23399100682014165</v>
      </c>
      <c r="S44" s="243">
        <v>3.1217305709545357E-2</v>
      </c>
      <c r="T44" s="243">
        <v>0</v>
      </c>
      <c r="U44" s="243">
        <v>0.14582308839647851</v>
      </c>
      <c r="V44" s="243">
        <v>0</v>
      </c>
      <c r="W44" s="243">
        <v>0.25534273841224298</v>
      </c>
      <c r="X44" s="243">
        <v>0.27523444466485675</v>
      </c>
      <c r="Y44" s="243">
        <v>7.2492799445085881E-2</v>
      </c>
      <c r="Z44" s="243">
        <v>0.34335036534396562</v>
      </c>
      <c r="AA44" s="243">
        <v>0</v>
      </c>
      <c r="AB44" s="243">
        <v>0.57094480406120995</v>
      </c>
      <c r="AC44" s="243">
        <v>0</v>
      </c>
      <c r="AD44" s="243">
        <v>0.16559915310683954</v>
      </c>
      <c r="AE44" s="243">
        <v>0</v>
      </c>
      <c r="AF44" s="243">
        <v>0</v>
      </c>
      <c r="AG44" s="243">
        <v>0.58226801782215709</v>
      </c>
      <c r="AH44" s="243">
        <v>8.1012804826202461E-2</v>
      </c>
      <c r="AI44" s="243">
        <v>0.18350674192914598</v>
      </c>
      <c r="AJ44" s="243">
        <v>0.10384442634820992</v>
      </c>
      <c r="AK44" s="243">
        <v>0.24106036535386349</v>
      </c>
      <c r="AL44" s="243">
        <v>0.25544458326509362</v>
      </c>
      <c r="AM44" s="243">
        <v>0.27423451105428875</v>
      </c>
      <c r="AN44" s="243">
        <v>6.2887633189321238E-2</v>
      </c>
      <c r="AO44" s="243">
        <v>0.15152423269523985</v>
      </c>
      <c r="AP44" s="243">
        <v>0.18838027524826478</v>
      </c>
      <c r="AQ44" s="243">
        <v>0.16354916311833506</v>
      </c>
      <c r="AR44" s="243">
        <v>0.19409237765495946</v>
      </c>
      <c r="AS44" s="243">
        <v>0.16903695045927231</v>
      </c>
      <c r="AT44" s="243">
        <v>0.42277220279748751</v>
      </c>
      <c r="AU44" s="243">
        <v>0.16624721904657191</v>
      </c>
      <c r="AV44" s="243">
        <v>9.7590333258658582E-2</v>
      </c>
      <c r="AW44" s="243">
        <v>7.9772929240174997E-2</v>
      </c>
      <c r="AX44" s="243">
        <v>9.0135342243146385E-2</v>
      </c>
      <c r="AY44" s="243">
        <v>0.19330402357582754</v>
      </c>
      <c r="AZ44" s="243">
        <v>5.864885432506195E-2</v>
      </c>
      <c r="BA44" s="243">
        <v>0.34440065970614786</v>
      </c>
    </row>
    <row r="45" spans="1:53" ht="14.25" customHeight="1" x14ac:dyDescent="0.25">
      <c r="A45" s="422" t="str">
        <v>GOLF</v>
      </c>
      <c r="B45" s="423">
        <v>27</v>
      </c>
      <c r="C45" s="243">
        <v>0</v>
      </c>
      <c r="D45" s="243">
        <v>0.22406337432552342</v>
      </c>
      <c r="E45" s="243">
        <v>0.41008327754586071</v>
      </c>
      <c r="F45" s="243">
        <v>0.24880254362539844</v>
      </c>
      <c r="G45" s="243">
        <v>0.16669336416175135</v>
      </c>
      <c r="H45" s="243">
        <v>9.081782254216024E-2</v>
      </c>
      <c r="I45" s="243">
        <v>0.21531271008440503</v>
      </c>
      <c r="J45" s="243">
        <v>0.22718830679025126</v>
      </c>
      <c r="K45" s="243">
        <v>0.28962888377214979</v>
      </c>
      <c r="L45" s="243">
        <v>0.27335474264163195</v>
      </c>
      <c r="M45" s="243">
        <v>0.18697875577044462</v>
      </c>
      <c r="N45" s="243">
        <v>0.24517627739930825</v>
      </c>
      <c r="O45" s="243">
        <v>0.27444089929579046</v>
      </c>
      <c r="P45" s="243">
        <v>0.16640935741132507</v>
      </c>
      <c r="Q45" s="243">
        <v>0.25042106226085503</v>
      </c>
      <c r="R45" s="243">
        <v>0.11555487237434181</v>
      </c>
      <c r="S45" s="243">
        <v>0.23016262579259503</v>
      </c>
      <c r="T45" s="243">
        <v>0</v>
      </c>
      <c r="U45" s="243">
        <v>0.29651578961758801</v>
      </c>
      <c r="V45" s="243">
        <v>0.2625237105987282</v>
      </c>
      <c r="W45" s="243">
        <v>3.9054922573013816E-2</v>
      </c>
      <c r="X45" s="243">
        <v>0.33351579138456056</v>
      </c>
      <c r="Y45" s="243">
        <v>0.70659732233099359</v>
      </c>
      <c r="Z45" s="243">
        <v>0.26861271014869642</v>
      </c>
      <c r="AA45" s="243">
        <v>0.15824096404125002</v>
      </c>
      <c r="AB45" s="243">
        <v>0.43579458560043033</v>
      </c>
      <c r="AC45" s="243">
        <v>0</v>
      </c>
      <c r="AD45" s="243">
        <v>6.6328410493651319E-2</v>
      </c>
      <c r="AE45" s="243">
        <v>9.2218520153273476E-2</v>
      </c>
      <c r="AF45" s="243">
        <v>0.11420774742188286</v>
      </c>
      <c r="AG45" s="243">
        <v>0.21086770546041328</v>
      </c>
      <c r="AH45" s="243">
        <v>0.26175460585882115</v>
      </c>
      <c r="AI45" s="243">
        <v>0.24628487234657176</v>
      </c>
      <c r="AJ45" s="243">
        <v>0.25186000800935948</v>
      </c>
      <c r="AK45" s="243">
        <v>0.25650690154441252</v>
      </c>
      <c r="AL45" s="243">
        <v>0.18027947878531511</v>
      </c>
      <c r="AM45" s="243">
        <v>0.22182706902958654</v>
      </c>
      <c r="AN45" s="243">
        <v>0.28521484142933512</v>
      </c>
      <c r="AO45" s="243">
        <v>0</v>
      </c>
      <c r="AP45" s="243">
        <v>0.18946308920247085</v>
      </c>
      <c r="AQ45" s="243">
        <v>0.23514519920248683</v>
      </c>
      <c r="AR45" s="243">
        <v>0.22982638496205576</v>
      </c>
      <c r="AS45" s="243">
        <v>0.65398106485880769</v>
      </c>
      <c r="AT45" s="243">
        <v>0.79826837612929957</v>
      </c>
      <c r="AU45" s="243">
        <v>8.8501118428115158E-2</v>
      </c>
      <c r="AV45" s="243">
        <v>0.54592590502553939</v>
      </c>
      <c r="AW45" s="243">
        <v>0.25292848872802332</v>
      </c>
      <c r="AX45" s="243">
        <v>0.29080771054345483</v>
      </c>
      <c r="AY45" s="243">
        <v>0.26533210762275999</v>
      </c>
      <c r="AZ45" s="243">
        <v>0.14618863481313091</v>
      </c>
      <c r="BA45" s="243">
        <v>5.3462118629227839E-2</v>
      </c>
    </row>
    <row r="46" spans="1:53" ht="14.25" customHeight="1" x14ac:dyDescent="0.25">
      <c r="A46" s="422" t="str">
        <v>GYMNASTICS</v>
      </c>
      <c r="B46" s="423">
        <v>28</v>
      </c>
      <c r="C46" s="243">
        <v>0.16271913230357549</v>
      </c>
      <c r="D46" s="243">
        <v>0.1514431758156832</v>
      </c>
      <c r="E46" s="243">
        <v>0.22942943260727391</v>
      </c>
      <c r="F46" s="243">
        <v>0.22329794981507758</v>
      </c>
      <c r="G46" s="243">
        <v>0.2676484792681757</v>
      </c>
      <c r="H46" s="243">
        <v>0.45505285758896108</v>
      </c>
      <c r="I46" s="243">
        <v>0.21208571676967111</v>
      </c>
      <c r="J46" s="243">
        <v>0.13989350033740355</v>
      </c>
      <c r="K46" s="243">
        <v>0.50793929287255368</v>
      </c>
      <c r="L46" s="243">
        <v>0.16772032347279561</v>
      </c>
      <c r="M46" s="243">
        <v>5.5028867644548882E-2</v>
      </c>
      <c r="N46" s="243">
        <v>0.21800615684207914</v>
      </c>
      <c r="O46" s="243">
        <v>0.27691198085678365</v>
      </c>
      <c r="P46" s="243">
        <v>0.27262030596465803</v>
      </c>
      <c r="Q46" s="243">
        <v>0.16518706625537011</v>
      </c>
      <c r="R46" s="243">
        <v>0.20323122779409197</v>
      </c>
      <c r="S46" s="243">
        <v>0.19529566648676605</v>
      </c>
      <c r="T46" s="243">
        <v>0.1014022119077076</v>
      </c>
      <c r="U46" s="243">
        <v>0.14220785638174482</v>
      </c>
      <c r="V46" s="243">
        <v>9.2126482109355812E-2</v>
      </c>
      <c r="W46" s="243">
        <v>0.39161789329147745</v>
      </c>
      <c r="X46" s="243">
        <v>0.35661823072923948</v>
      </c>
      <c r="Y46" s="243">
        <v>0.17936904511444252</v>
      </c>
      <c r="Z46" s="243">
        <v>0.25981018114359561</v>
      </c>
      <c r="AA46" s="243">
        <v>0</v>
      </c>
      <c r="AB46" s="243">
        <v>0.25318428413505623</v>
      </c>
      <c r="AC46" s="243">
        <v>0.16349924931272877</v>
      </c>
      <c r="AD46" s="243">
        <v>0.24000125911776327</v>
      </c>
      <c r="AE46" s="243">
        <v>0.18052251861034846</v>
      </c>
      <c r="AF46" s="243">
        <v>0.11283563127406482</v>
      </c>
      <c r="AG46" s="243">
        <v>0.31289386218969939</v>
      </c>
      <c r="AH46" s="243">
        <v>0.23277196688056206</v>
      </c>
      <c r="AI46" s="243">
        <v>0.2465734752847073</v>
      </c>
      <c r="AJ46" s="243">
        <v>0.1930099257311951</v>
      </c>
      <c r="AK46" s="243">
        <v>0.14905962775721465</v>
      </c>
      <c r="AL46" s="243">
        <v>0.21799064995464337</v>
      </c>
      <c r="AM46" s="243">
        <v>0.26732198002730506</v>
      </c>
      <c r="AN46" s="243">
        <v>0.21815478765850799</v>
      </c>
      <c r="AO46" s="243">
        <v>0.36079446021262129</v>
      </c>
      <c r="AP46" s="243">
        <v>0.82072284870513856</v>
      </c>
      <c r="AQ46" s="243">
        <v>0.20029618754585568</v>
      </c>
      <c r="AR46" s="243">
        <v>0.21747258388594495</v>
      </c>
      <c r="AS46" s="243">
        <v>0.43269538340203972</v>
      </c>
      <c r="AT46" s="243">
        <v>0.5758226904465964</v>
      </c>
      <c r="AU46" s="243">
        <v>0.15564177205319665</v>
      </c>
      <c r="AV46" s="243">
        <v>0.28346316675118088</v>
      </c>
      <c r="AW46" s="243">
        <v>0.16714950841344817</v>
      </c>
      <c r="AX46" s="243">
        <v>0.19040994595477329</v>
      </c>
      <c r="AY46" s="243">
        <v>0.2826856077422934</v>
      </c>
      <c r="AZ46" s="243">
        <v>0.24150185892131704</v>
      </c>
      <c r="BA46" s="243">
        <v>0.28729536704124636</v>
      </c>
    </row>
    <row r="47" spans="1:53" ht="14.25" customHeight="1" x14ac:dyDescent="0.25">
      <c r="A47" s="422" t="str">
        <v>HANDBALL</v>
      </c>
      <c r="B47" s="423">
        <v>29</v>
      </c>
      <c r="C47" s="243">
        <v>0</v>
      </c>
      <c r="D47" s="243">
        <v>0.25937954336301722</v>
      </c>
      <c r="E47" s="243">
        <v>0.2037025171042422</v>
      </c>
      <c r="F47" s="243">
        <v>9.3500665491391438E-2</v>
      </c>
      <c r="G47" s="243">
        <v>0.28579901163205451</v>
      </c>
      <c r="H47" s="243">
        <v>0</v>
      </c>
      <c r="I47" s="243">
        <v>0.20862173027745112</v>
      </c>
      <c r="J47" s="243">
        <v>0.25897862651408754</v>
      </c>
      <c r="K47" s="243">
        <v>0.19278433611798504</v>
      </c>
      <c r="L47" s="243">
        <v>1</v>
      </c>
      <c r="M47" s="243">
        <v>0.12268376956257361</v>
      </c>
      <c r="N47" s="243">
        <v>0.15454646686515686</v>
      </c>
      <c r="O47" s="243">
        <v>0.59058099464826697</v>
      </c>
      <c r="P47" s="243">
        <v>0.36944807751392877</v>
      </c>
      <c r="Q47" s="243">
        <v>0.25716634454604037</v>
      </c>
      <c r="R47" s="243">
        <v>0.4949038938782635</v>
      </c>
      <c r="S47" s="243">
        <v>0.16383684650660074</v>
      </c>
      <c r="T47" s="243">
        <v>0.27996282799357092</v>
      </c>
      <c r="U47" s="243">
        <v>0</v>
      </c>
      <c r="V47" s="243">
        <v>0.25825654882424665</v>
      </c>
      <c r="W47" s="243">
        <v>0.18617440752982797</v>
      </c>
      <c r="X47" s="243">
        <v>0.21818256439734091</v>
      </c>
      <c r="Y47" s="243">
        <v>0</v>
      </c>
      <c r="Z47" s="243">
        <v>0.18016758993230103</v>
      </c>
      <c r="AA47" s="243">
        <v>0</v>
      </c>
      <c r="AB47" s="243">
        <v>0.22824405752397786</v>
      </c>
      <c r="AC47" s="243">
        <v>8.2236250196887559E-2</v>
      </c>
      <c r="AD47" s="243">
        <v>7.7560037750840777E-2</v>
      </c>
      <c r="AE47" s="243">
        <v>0.12243563697407295</v>
      </c>
      <c r="AF47" s="243">
        <v>0.16317684453578377</v>
      </c>
      <c r="AG47" s="243">
        <v>0.3994411875742932</v>
      </c>
      <c r="AH47" s="243">
        <v>8.8290937950456727E-2</v>
      </c>
      <c r="AI47" s="243">
        <v>0.6084373227893427</v>
      </c>
      <c r="AJ47" s="243">
        <v>0.72612989621694013</v>
      </c>
      <c r="AK47" s="243">
        <v>0.17309929551568479</v>
      </c>
      <c r="AL47" s="243">
        <v>0.32777897573694609</v>
      </c>
      <c r="AM47" s="243">
        <v>6.1871285911514425E-2</v>
      </c>
      <c r="AN47" s="243">
        <v>0.22647030707824539</v>
      </c>
      <c r="AO47" s="243">
        <v>0.10498800119917115</v>
      </c>
      <c r="AP47" s="243">
        <v>0.43494392522055936</v>
      </c>
      <c r="AQ47" s="243">
        <v>0.20029674537029465</v>
      </c>
      <c r="AR47" s="243">
        <v>0.32733135391222606</v>
      </c>
      <c r="AS47" s="243">
        <v>0</v>
      </c>
      <c r="AT47" s="243">
        <v>6.5960616367232341E-2</v>
      </c>
      <c r="AU47" s="243">
        <v>0.26223822420453291</v>
      </c>
      <c r="AV47" s="243">
        <v>0.33664518208260003</v>
      </c>
      <c r="AW47" s="243">
        <v>6.9113913162395721E-2</v>
      </c>
      <c r="AX47" s="243">
        <v>0.27024561990865253</v>
      </c>
      <c r="AY47" s="243">
        <v>0.1596629394036225</v>
      </c>
      <c r="AZ47" s="243">
        <v>0.17117297751149427</v>
      </c>
      <c r="BA47" s="243">
        <v>0.17578200945245184</v>
      </c>
    </row>
    <row r="48" spans="1:53" ht="14.25" customHeight="1" x14ac:dyDescent="0.25">
      <c r="A48" s="422" t="str">
        <v>HORSE RACING</v>
      </c>
      <c r="B48" s="423">
        <v>101</v>
      </c>
      <c r="C48" s="243">
        <v>0</v>
      </c>
      <c r="D48" s="243">
        <v>0</v>
      </c>
      <c r="E48" s="243">
        <v>0.75715165172609755</v>
      </c>
      <c r="F48" s="243">
        <v>7.4339646444851748E-2</v>
      </c>
      <c r="G48" s="243">
        <v>0.14281583479238674</v>
      </c>
      <c r="H48" s="243">
        <v>0</v>
      </c>
      <c r="I48" s="243">
        <v>0</v>
      </c>
      <c r="J48" s="243">
        <v>0</v>
      </c>
      <c r="K48" s="243">
        <v>0</v>
      </c>
      <c r="L48" s="243">
        <v>0</v>
      </c>
      <c r="M48" s="243">
        <v>0</v>
      </c>
      <c r="N48" s="243">
        <v>0</v>
      </c>
      <c r="O48" s="243">
        <v>0.30256894607660506</v>
      </c>
      <c r="P48" s="243">
        <v>0</v>
      </c>
      <c r="Q48" s="243">
        <v>0</v>
      </c>
      <c r="R48" s="243">
        <v>0</v>
      </c>
      <c r="S48" s="243">
        <v>0</v>
      </c>
      <c r="T48" s="243">
        <v>0</v>
      </c>
      <c r="U48" s="243">
        <v>0.48954232453163282</v>
      </c>
      <c r="V48" s="243">
        <v>0</v>
      </c>
      <c r="W48" s="243">
        <v>0</v>
      </c>
      <c r="X48" s="243">
        <v>0.4631323643601627</v>
      </c>
      <c r="Y48" s="243">
        <v>0.29672029806057432</v>
      </c>
      <c r="Z48" s="243">
        <v>0</v>
      </c>
      <c r="AA48" s="243">
        <v>0</v>
      </c>
      <c r="AB48" s="243">
        <v>0</v>
      </c>
      <c r="AC48" s="243">
        <v>0</v>
      </c>
      <c r="AD48" s="243">
        <v>0</v>
      </c>
      <c r="AE48" s="243">
        <v>0</v>
      </c>
      <c r="AF48" s="243">
        <v>0</v>
      </c>
      <c r="AG48" s="243">
        <v>0</v>
      </c>
      <c r="AH48" s="243">
        <v>0</v>
      </c>
      <c r="AI48" s="243">
        <v>4.8216181881171952E-2</v>
      </c>
      <c r="AJ48" s="243">
        <v>0.12930649832684432</v>
      </c>
      <c r="AK48" s="243">
        <v>0.202078369308693</v>
      </c>
      <c r="AL48" s="243">
        <v>0</v>
      </c>
      <c r="AM48" s="243">
        <v>0</v>
      </c>
      <c r="AN48" s="243">
        <v>0</v>
      </c>
      <c r="AO48" s="243">
        <v>0</v>
      </c>
      <c r="AP48" s="243">
        <v>0</v>
      </c>
      <c r="AQ48" s="243">
        <v>0</v>
      </c>
      <c r="AR48" s="243">
        <v>0</v>
      </c>
      <c r="AS48" s="243">
        <v>0.56582910212404758</v>
      </c>
      <c r="AT48" s="243">
        <v>0.21792404712831051</v>
      </c>
      <c r="AU48" s="243">
        <v>0</v>
      </c>
      <c r="AV48" s="243">
        <v>0</v>
      </c>
      <c r="AW48" s="243">
        <v>0</v>
      </c>
      <c r="AX48" s="243">
        <v>0</v>
      </c>
      <c r="AY48" s="243">
        <v>8.7933045971001433E-2</v>
      </c>
      <c r="AZ48" s="243">
        <v>0</v>
      </c>
      <c r="BA48" s="243">
        <v>0</v>
      </c>
    </row>
    <row r="49" spans="1:53" ht="14.25" customHeight="1" x14ac:dyDescent="0.25">
      <c r="A49" s="422" t="str">
        <v>CHEER</v>
      </c>
      <c r="B49" s="423">
        <v>57</v>
      </c>
      <c r="C49" s="243">
        <v>0</v>
      </c>
      <c r="D49" s="243">
        <v>0</v>
      </c>
      <c r="E49" s="243">
        <v>0.26272057982763936</v>
      </c>
      <c r="F49" s="243">
        <v>0.14238209050495654</v>
      </c>
      <c r="G49" s="243">
        <v>0.19734301260973336</v>
      </c>
      <c r="H49" s="243">
        <v>0</v>
      </c>
      <c r="I49" s="243">
        <v>0.1225758953416522</v>
      </c>
      <c r="J49" s="243">
        <v>0.24834320515590441</v>
      </c>
      <c r="K49" s="243">
        <v>0.16935285129765892</v>
      </c>
      <c r="L49" s="243">
        <v>0.13250854648879998</v>
      </c>
      <c r="M49" s="243">
        <v>0.15273408229583554</v>
      </c>
      <c r="N49" s="243">
        <v>0.37621081191829386</v>
      </c>
      <c r="O49" s="243">
        <v>5.799779944282752E-2</v>
      </c>
      <c r="P49" s="243">
        <v>9.2149275528359692E-2</v>
      </c>
      <c r="Q49" s="243">
        <v>0.10299511761559159</v>
      </c>
      <c r="R49" s="243">
        <v>0</v>
      </c>
      <c r="S49" s="243">
        <v>0</v>
      </c>
      <c r="T49" s="243">
        <v>0</v>
      </c>
      <c r="U49" s="243">
        <v>0</v>
      </c>
      <c r="V49" s="243">
        <v>0</v>
      </c>
      <c r="W49" s="243">
        <v>0</v>
      </c>
      <c r="X49" s="243">
        <v>0.75080209706620737</v>
      </c>
      <c r="Y49" s="243">
        <v>0.15993963049944998</v>
      </c>
      <c r="Z49" s="243">
        <v>0.21961051174003354</v>
      </c>
      <c r="AA49" s="243">
        <v>0</v>
      </c>
      <c r="AB49" s="243">
        <v>9.6513494167009439E-2</v>
      </c>
      <c r="AC49" s="243">
        <v>0</v>
      </c>
      <c r="AD49" s="243">
        <v>0</v>
      </c>
      <c r="AE49" s="243">
        <v>0</v>
      </c>
      <c r="AF49" s="243">
        <v>0</v>
      </c>
      <c r="AG49" s="243">
        <v>0</v>
      </c>
      <c r="AH49" s="243">
        <v>0.4700012592380598</v>
      </c>
      <c r="AI49" s="243">
        <v>0.19022755438833988</v>
      </c>
      <c r="AJ49" s="243">
        <v>0.25305152646736745</v>
      </c>
      <c r="AK49" s="243">
        <v>0.15921156712585202</v>
      </c>
      <c r="AL49" s="243">
        <v>5.1374492388516685E-2</v>
      </c>
      <c r="AM49" s="243">
        <v>0</v>
      </c>
      <c r="AN49" s="243">
        <v>0.13256597551824648</v>
      </c>
      <c r="AO49" s="243">
        <v>0</v>
      </c>
      <c r="AP49" s="243">
        <v>0.29771811914322788</v>
      </c>
      <c r="AQ49" s="243">
        <v>0</v>
      </c>
      <c r="AR49" s="243">
        <v>0.57552285251628144</v>
      </c>
      <c r="AS49" s="243">
        <v>0.2355408510579704</v>
      </c>
      <c r="AT49" s="243">
        <v>0.56800400754812019</v>
      </c>
      <c r="AU49" s="243">
        <v>7.1515815504417435E-2</v>
      </c>
      <c r="AV49" s="243">
        <v>0</v>
      </c>
      <c r="AW49" s="243">
        <v>0</v>
      </c>
      <c r="AX49" s="243">
        <v>0.17624357683481595</v>
      </c>
      <c r="AY49" s="243">
        <v>0.11602451280355029</v>
      </c>
      <c r="AZ49" s="243">
        <v>0</v>
      </c>
      <c r="BA49" s="243">
        <v>0.17090239568045612</v>
      </c>
    </row>
    <row r="50" spans="1:53" ht="14.25" customHeight="1" x14ac:dyDescent="0.25">
      <c r="A50" s="422" t="str">
        <v>CHESS</v>
      </c>
      <c r="B50" s="423">
        <v>66</v>
      </c>
      <c r="C50" s="243">
        <v>0.29535080814788761</v>
      </c>
      <c r="D50" s="243">
        <v>0.25192135300812663</v>
      </c>
      <c r="E50" s="243">
        <v>0.20715544610363543</v>
      </c>
      <c r="F50" s="243">
        <v>0.20521695606966728</v>
      </c>
      <c r="G50" s="243">
        <v>0.23247846934412902</v>
      </c>
      <c r="H50" s="243">
        <v>0.24676941808480995</v>
      </c>
      <c r="I50" s="243">
        <v>0.26460500853291469</v>
      </c>
      <c r="J50" s="243">
        <v>0.19681404338756517</v>
      </c>
      <c r="K50" s="243">
        <v>0.49561517098577718</v>
      </c>
      <c r="L50" s="243">
        <v>0.23470155180718655</v>
      </c>
      <c r="M50" s="243">
        <v>0.20620907190409346</v>
      </c>
      <c r="N50" s="243">
        <v>0.18968186598265738</v>
      </c>
      <c r="O50" s="243">
        <v>0.28876998223497952</v>
      </c>
      <c r="P50" s="243">
        <v>0.28063893026620296</v>
      </c>
      <c r="Q50" s="243">
        <v>0.27357136789499736</v>
      </c>
      <c r="R50" s="243">
        <v>0.29626857562612741</v>
      </c>
      <c r="S50" s="243">
        <v>0.44248946996610367</v>
      </c>
      <c r="T50" s="243">
        <v>0.24748458350687075</v>
      </c>
      <c r="U50" s="243">
        <v>0.17802480391373393</v>
      </c>
      <c r="V50" s="243">
        <v>0.21474323402188938</v>
      </c>
      <c r="W50" s="243">
        <v>0.32201231930188101</v>
      </c>
      <c r="X50" s="243">
        <v>0.12163523252909819</v>
      </c>
      <c r="Y50" s="243">
        <v>0.14835617002128093</v>
      </c>
      <c r="Z50" s="243">
        <v>0.22658032017460916</v>
      </c>
      <c r="AA50" s="243">
        <v>7.6379233383788367E-2</v>
      </c>
      <c r="AB50" s="243">
        <v>0.1253697669509595</v>
      </c>
      <c r="AC50" s="243">
        <v>0.2769382488595159</v>
      </c>
      <c r="AD50" s="243">
        <v>0.22111618422245299</v>
      </c>
      <c r="AE50" s="243">
        <v>0.24115134223704288</v>
      </c>
      <c r="AF50" s="243">
        <v>0.18953455873028816</v>
      </c>
      <c r="AG50" s="243">
        <v>0.4222894118321282</v>
      </c>
      <c r="AH50" s="243">
        <v>0.17757746427806739</v>
      </c>
      <c r="AI50" s="243">
        <v>0.28100920925462419</v>
      </c>
      <c r="AJ50" s="243">
        <v>0.25978425990891518</v>
      </c>
      <c r="AK50" s="243">
        <v>0.15222086099368892</v>
      </c>
      <c r="AL50" s="243">
        <v>0.3360169953634442</v>
      </c>
      <c r="AM50" s="243">
        <v>0.19558726239690824</v>
      </c>
      <c r="AN50" s="243">
        <v>0.21262163757207028</v>
      </c>
      <c r="AO50" s="243">
        <v>0.32030435681159852</v>
      </c>
      <c r="AP50" s="243">
        <v>0.78884228245356891</v>
      </c>
      <c r="AQ50" s="243">
        <v>0.21746931856314206</v>
      </c>
      <c r="AR50" s="243">
        <v>0.24034127250432527</v>
      </c>
      <c r="AS50" s="243">
        <v>0.27012439519684306</v>
      </c>
      <c r="AT50" s="243">
        <v>0.57472632085178255</v>
      </c>
      <c r="AU50" s="243">
        <v>0.27935289267582819</v>
      </c>
      <c r="AV50" s="243">
        <v>0.28699319245761595</v>
      </c>
      <c r="AW50" s="243">
        <v>0.22830086757196003</v>
      </c>
      <c r="AX50" s="243">
        <v>0.24151458895400874</v>
      </c>
      <c r="AY50" s="243">
        <v>0.22463051881607421</v>
      </c>
      <c r="AZ50" s="243">
        <v>0.25549677381913433</v>
      </c>
      <c r="BA50" s="243">
        <v>0.48631817852971815</v>
      </c>
    </row>
    <row r="51" spans="1:53" ht="14.25" customHeight="1" x14ac:dyDescent="0.25">
      <c r="A51" s="422" t="str">
        <v>ICE HOCKEY</v>
      </c>
      <c r="B51" s="423">
        <v>44</v>
      </c>
      <c r="C51" s="243">
        <v>0</v>
      </c>
      <c r="D51" s="243">
        <v>0</v>
      </c>
      <c r="E51" s="243">
        <v>0.14117190640933833</v>
      </c>
      <c r="F51" s="243">
        <v>0.13018774435998204</v>
      </c>
      <c r="G51" s="243">
        <v>0</v>
      </c>
      <c r="H51" s="243">
        <v>0.17750151996034849</v>
      </c>
      <c r="I51" s="243">
        <v>0.3722051541913638</v>
      </c>
      <c r="J51" s="243">
        <v>0</v>
      </c>
      <c r="K51" s="243">
        <v>0.16516552791899589</v>
      </c>
      <c r="L51" s="243">
        <v>0.23786326533189084</v>
      </c>
      <c r="M51" s="243">
        <v>0.14785341543030661</v>
      </c>
      <c r="N51" s="243">
        <v>0.80559497137167035</v>
      </c>
      <c r="O51" s="243">
        <v>0.22911692140399662</v>
      </c>
      <c r="P51" s="243">
        <v>0</v>
      </c>
      <c r="Q51" s="243">
        <v>0.18112789351635997</v>
      </c>
      <c r="R51" s="243">
        <v>0.17977699280118431</v>
      </c>
      <c r="S51" s="243">
        <v>0</v>
      </c>
      <c r="T51" s="243">
        <v>0</v>
      </c>
      <c r="U51" s="243">
        <v>0</v>
      </c>
      <c r="V51" s="243">
        <v>0.19300509966597401</v>
      </c>
      <c r="W51" s="243">
        <v>0.12179143733949321</v>
      </c>
      <c r="X51" s="243">
        <v>0.2657668890291886</v>
      </c>
      <c r="Y51" s="243">
        <v>0.11573853789202214</v>
      </c>
      <c r="Z51" s="243">
        <v>1</v>
      </c>
      <c r="AA51" s="243">
        <v>0</v>
      </c>
      <c r="AB51" s="243">
        <v>0.21715698504180911</v>
      </c>
      <c r="AC51" s="243">
        <v>0</v>
      </c>
      <c r="AD51" s="243">
        <v>0.13683683425202298</v>
      </c>
      <c r="AE51" s="243">
        <v>0.33704987756144239</v>
      </c>
      <c r="AF51" s="243">
        <v>0.19870947062812983</v>
      </c>
      <c r="AG51" s="243">
        <v>0.27368056693254994</v>
      </c>
      <c r="AH51" s="243">
        <v>0.13735074863447028</v>
      </c>
      <c r="AI51" s="243">
        <v>0.34074504821985929</v>
      </c>
      <c r="AJ51" s="243">
        <v>0.25647755543913897</v>
      </c>
      <c r="AK51" s="243">
        <v>0.12276005803284323</v>
      </c>
      <c r="AL51" s="243">
        <v>0.22183616998024847</v>
      </c>
      <c r="AM51" s="243">
        <v>0</v>
      </c>
      <c r="AN51" s="243">
        <v>0.24627009470860575</v>
      </c>
      <c r="AO51" s="243">
        <v>0.25246459614093025</v>
      </c>
      <c r="AP51" s="243">
        <v>0.81922143390589985</v>
      </c>
      <c r="AQ51" s="243">
        <v>0.36048363104860248</v>
      </c>
      <c r="AR51" s="243">
        <v>0.28488107586868294</v>
      </c>
      <c r="AS51" s="243">
        <v>0.18914195925146626</v>
      </c>
      <c r="AT51" s="243">
        <v>0.38457384725407417</v>
      </c>
      <c r="AU51" s="243">
        <v>8.7018733762511236E-2</v>
      </c>
      <c r="AV51" s="243">
        <v>0.16118349692203643</v>
      </c>
      <c r="AW51" s="243">
        <v>0.34398474500659676</v>
      </c>
      <c r="AX51" s="243">
        <v>0.67125653472740843</v>
      </c>
      <c r="AY51" s="243">
        <v>0.21921438214901356</v>
      </c>
      <c r="AZ51" s="243">
        <v>0.13990491975498143</v>
      </c>
      <c r="BA51" s="243">
        <v>0.20579970090086327</v>
      </c>
    </row>
    <row r="52" spans="1:53" ht="14.25" customHeight="1" x14ac:dyDescent="0.25">
      <c r="A52" s="422" t="str">
        <v>ICE STOCK SPORT</v>
      </c>
      <c r="B52" s="423">
        <v>106</v>
      </c>
      <c r="C52" s="243">
        <v>0</v>
      </c>
      <c r="D52" s="243">
        <v>0</v>
      </c>
      <c r="E52" s="243">
        <v>8.7277624725835473E-2</v>
      </c>
      <c r="F52" s="243">
        <v>0</v>
      </c>
      <c r="G52" s="243">
        <v>0.35639300627243897</v>
      </c>
      <c r="H52" s="243">
        <v>0</v>
      </c>
      <c r="I52" s="243">
        <v>0.27175982337806925</v>
      </c>
      <c r="J52" s="243">
        <v>0</v>
      </c>
      <c r="K52" s="243">
        <v>0</v>
      </c>
      <c r="L52" s="243">
        <v>0</v>
      </c>
      <c r="M52" s="243">
        <v>0</v>
      </c>
      <c r="N52" s="243">
        <v>0.23015863338163944</v>
      </c>
      <c r="O52" s="243">
        <v>7.6144286035247602E-2</v>
      </c>
      <c r="P52" s="243">
        <v>0</v>
      </c>
      <c r="Q52" s="243">
        <v>0</v>
      </c>
      <c r="R52" s="243">
        <v>0</v>
      </c>
      <c r="S52" s="243">
        <v>5.4033518533007925E-2</v>
      </c>
      <c r="T52" s="243">
        <v>0</v>
      </c>
      <c r="U52" s="243">
        <v>0</v>
      </c>
      <c r="V52" s="243">
        <v>0</v>
      </c>
      <c r="W52" s="243">
        <v>0</v>
      </c>
      <c r="X52" s="243">
        <v>0</v>
      </c>
      <c r="Y52" s="243">
        <v>0</v>
      </c>
      <c r="Z52" s="243">
        <v>0.17991534823853381</v>
      </c>
      <c r="AA52" s="243">
        <v>0.19413499438477883</v>
      </c>
      <c r="AB52" s="243">
        <v>0</v>
      </c>
      <c r="AC52" s="243">
        <v>0</v>
      </c>
      <c r="AD52" s="243">
        <v>0.11052437558925846</v>
      </c>
      <c r="AE52" s="243">
        <v>0</v>
      </c>
      <c r="AF52" s="243">
        <v>0.28269562890215322</v>
      </c>
      <c r="AG52" s="243">
        <v>0</v>
      </c>
      <c r="AH52" s="243">
        <v>0</v>
      </c>
      <c r="AI52" s="243">
        <v>0.56369192081634667</v>
      </c>
      <c r="AJ52" s="243">
        <v>0</v>
      </c>
      <c r="AK52" s="243">
        <v>0</v>
      </c>
      <c r="AL52" s="243">
        <v>0.20623838845894193</v>
      </c>
      <c r="AM52" s="243">
        <v>0</v>
      </c>
      <c r="AN52" s="243">
        <v>0.75036360948312808</v>
      </c>
      <c r="AO52" s="243">
        <v>0</v>
      </c>
      <c r="AP52" s="243">
        <v>0.19234749154266079</v>
      </c>
      <c r="AQ52" s="243">
        <v>0</v>
      </c>
      <c r="AR52" s="243">
        <v>0.47947477535860383</v>
      </c>
      <c r="AS52" s="243">
        <v>0</v>
      </c>
      <c r="AT52" s="243">
        <v>4.3042110631977978E-2</v>
      </c>
      <c r="AU52" s="243">
        <v>0</v>
      </c>
      <c r="AV52" s="243">
        <v>0</v>
      </c>
      <c r="AW52" s="243">
        <v>0.49826788565834562</v>
      </c>
      <c r="AX52" s="243">
        <v>0</v>
      </c>
      <c r="AY52" s="243">
        <v>0.461057562903602</v>
      </c>
      <c r="AZ52" s="243">
        <v>0</v>
      </c>
      <c r="BA52" s="243">
        <v>0.12363466750386243</v>
      </c>
    </row>
    <row r="53" spans="1:53" ht="14.25" customHeight="1" x14ac:dyDescent="0.25">
      <c r="A53" s="422" t="str">
        <v>JUDO</v>
      </c>
      <c r="B53" s="423">
        <v>34</v>
      </c>
      <c r="C53" s="243">
        <v>0.18730856161681886</v>
      </c>
      <c r="D53" s="243">
        <v>0.22149582063934573</v>
      </c>
      <c r="E53" s="243">
        <v>0.24207487997796284</v>
      </c>
      <c r="F53" s="243">
        <v>0.24378759091667684</v>
      </c>
      <c r="G53" s="243">
        <v>0.43870312215450258</v>
      </c>
      <c r="H53" s="243">
        <v>0.21935969356009113</v>
      </c>
      <c r="I53" s="243">
        <v>0.22396967865315942</v>
      </c>
      <c r="J53" s="243">
        <v>0.18068192488401</v>
      </c>
      <c r="K53" s="243">
        <v>0.26054116365602098</v>
      </c>
      <c r="L53" s="243">
        <v>0.15599395161162299</v>
      </c>
      <c r="M53" s="243">
        <v>0.21053553653723628</v>
      </c>
      <c r="N53" s="243">
        <v>0.13923363462488939</v>
      </c>
      <c r="O53" s="243">
        <v>0.48497787596375391</v>
      </c>
      <c r="P53" s="243">
        <v>0.20114881789353525</v>
      </c>
      <c r="Q53" s="243">
        <v>0.33306066001921131</v>
      </c>
      <c r="R53" s="243">
        <v>0.23033654273764098</v>
      </c>
      <c r="S53" s="243">
        <v>0.15970041087732775</v>
      </c>
      <c r="T53" s="243">
        <v>0.22768854197764149</v>
      </c>
      <c r="U53" s="243">
        <v>0.19987602085346023</v>
      </c>
      <c r="V53" s="243">
        <v>0.12880520493622699</v>
      </c>
      <c r="W53" s="243">
        <v>0.37306670457212676</v>
      </c>
      <c r="X53" s="243">
        <v>0.86840757415619385</v>
      </c>
      <c r="Y53" s="243">
        <v>0.1564737805087606</v>
      </c>
      <c r="Z53" s="243">
        <v>0.26973657450299349</v>
      </c>
      <c r="AA53" s="243">
        <v>8.023454513101938E-2</v>
      </c>
      <c r="AB53" s="243">
        <v>0.29792426961820029</v>
      </c>
      <c r="AC53" s="243">
        <v>0.33519376548799823</v>
      </c>
      <c r="AD53" s="243">
        <v>0.20073427414463962</v>
      </c>
      <c r="AE53" s="243">
        <v>0.17814657481956189</v>
      </c>
      <c r="AF53" s="243">
        <v>0.12382322309639936</v>
      </c>
      <c r="AG53" s="243">
        <v>0.31988279408174425</v>
      </c>
      <c r="AH53" s="243">
        <v>0.2058452341106829</v>
      </c>
      <c r="AI53" s="243">
        <v>0.45712640168052687</v>
      </c>
      <c r="AJ53" s="243">
        <v>8.2778979971257577E-2</v>
      </c>
      <c r="AK53" s="243">
        <v>0.18519824962551637</v>
      </c>
      <c r="AL53" s="243">
        <v>0.27579549828020977</v>
      </c>
      <c r="AM53" s="243">
        <v>0.31381634836351807</v>
      </c>
      <c r="AN53" s="243">
        <v>0.25530727854451851</v>
      </c>
      <c r="AO53" s="243">
        <v>0.28629896076064032</v>
      </c>
      <c r="AP53" s="243">
        <v>0.68544850350687891</v>
      </c>
      <c r="AQ53" s="243">
        <v>0.19243318746480817</v>
      </c>
      <c r="AR53" s="243">
        <v>0.31180571202379048</v>
      </c>
      <c r="AS53" s="243">
        <v>0.27499474458504797</v>
      </c>
      <c r="AT53" s="243">
        <v>0.23792436768812067</v>
      </c>
      <c r="AU53" s="243">
        <v>0.24852713440315735</v>
      </c>
      <c r="AV53" s="243">
        <v>0.27110112193186309</v>
      </c>
      <c r="AW53" s="243">
        <v>0.21444249734724363</v>
      </c>
      <c r="AX53" s="243">
        <v>0.2204833076061756</v>
      </c>
      <c r="AY53" s="243">
        <v>0.26218515103154388</v>
      </c>
      <c r="AZ53" s="243">
        <v>0.26031998199452305</v>
      </c>
      <c r="BA53" s="243">
        <v>0.30116426287366754</v>
      </c>
    </row>
    <row r="54" spans="1:53" ht="14.25" customHeight="1" x14ac:dyDescent="0.25">
      <c r="A54" s="422" t="str">
        <v>JUJITSU</v>
      </c>
      <c r="B54" s="423">
        <v>33</v>
      </c>
      <c r="C54" s="243">
        <v>0</v>
      </c>
      <c r="D54" s="243">
        <v>0</v>
      </c>
      <c r="E54" s="243">
        <v>0</v>
      </c>
      <c r="F54" s="243">
        <v>0.42298182295780651</v>
      </c>
      <c r="G54" s="243">
        <v>0</v>
      </c>
      <c r="H54" s="243">
        <v>0.11525588954083678</v>
      </c>
      <c r="I54" s="243">
        <v>0</v>
      </c>
      <c r="J54" s="243">
        <v>0</v>
      </c>
      <c r="K54" s="243">
        <v>7.5358841898959986E-2</v>
      </c>
      <c r="L54" s="243">
        <v>0.14769981685038558</v>
      </c>
      <c r="M54" s="243">
        <v>0</v>
      </c>
      <c r="N54" s="243">
        <v>0</v>
      </c>
      <c r="O54" s="243">
        <v>0.56984981735471796</v>
      </c>
      <c r="P54" s="243">
        <v>0.2289419626026919</v>
      </c>
      <c r="Q54" s="243">
        <v>0.27574975969919424</v>
      </c>
      <c r="R54" s="243">
        <v>0.13001720004389949</v>
      </c>
      <c r="S54" s="243">
        <v>0.10675923639075435</v>
      </c>
      <c r="T54" s="243">
        <v>0.21168932748127495</v>
      </c>
      <c r="U54" s="243">
        <v>0</v>
      </c>
      <c r="V54" s="243">
        <v>0</v>
      </c>
      <c r="W54" s="243">
        <v>0.2807645040694593</v>
      </c>
      <c r="X54" s="243">
        <v>4.8624760202390489E-2</v>
      </c>
      <c r="Y54" s="243">
        <v>0</v>
      </c>
      <c r="Z54" s="243">
        <v>0.30885667563001734</v>
      </c>
      <c r="AA54" s="243">
        <v>0</v>
      </c>
      <c r="AB54" s="243">
        <v>7.9832028094263568E-2</v>
      </c>
      <c r="AC54" s="243">
        <v>0</v>
      </c>
      <c r="AD54" s="243">
        <v>0</v>
      </c>
      <c r="AE54" s="243">
        <v>0</v>
      </c>
      <c r="AF54" s="243">
        <v>0</v>
      </c>
      <c r="AG54" s="243">
        <v>0.21417724444697891</v>
      </c>
      <c r="AH54" s="243">
        <v>0.13395375071714052</v>
      </c>
      <c r="AI54" s="243">
        <v>0.47418970683376815</v>
      </c>
      <c r="AJ54" s="243">
        <v>0</v>
      </c>
      <c r="AK54" s="243">
        <v>0</v>
      </c>
      <c r="AL54" s="243">
        <v>0.48184694920516002</v>
      </c>
      <c r="AM54" s="243">
        <v>0.1532464010577359</v>
      </c>
      <c r="AN54" s="243">
        <v>0.26083131917487412</v>
      </c>
      <c r="AO54" s="243">
        <v>0.35738126768784279</v>
      </c>
      <c r="AP54" s="243">
        <v>0.75093859671783991</v>
      </c>
      <c r="AQ54" s="243">
        <v>0</v>
      </c>
      <c r="AR54" s="243">
        <v>0.25476295507079794</v>
      </c>
      <c r="AS54" s="243">
        <v>0</v>
      </c>
      <c r="AT54" s="243">
        <v>0</v>
      </c>
      <c r="AU54" s="243">
        <v>4.8670474018517491E-2</v>
      </c>
      <c r="AV54" s="243">
        <v>0.2451245295237299</v>
      </c>
      <c r="AW54" s="243">
        <v>0.24208136499483932</v>
      </c>
      <c r="AX54" s="243">
        <v>0.22526635488205554</v>
      </c>
      <c r="AY54" s="243">
        <v>0.18998489966177876</v>
      </c>
      <c r="AZ54" s="243">
        <v>0</v>
      </c>
      <c r="BA54" s="243">
        <v>0.1904473836176595</v>
      </c>
    </row>
    <row r="55" spans="1:53" ht="14.25" customHeight="1" x14ac:dyDescent="0.25">
      <c r="A55" s="422" t="str">
        <v>JUMP ROPE</v>
      </c>
      <c r="B55" s="423">
        <v>28</v>
      </c>
      <c r="C55" s="243">
        <v>0</v>
      </c>
      <c r="D55" s="243">
        <v>0</v>
      </c>
      <c r="E55" s="243">
        <v>0.26904072899944587</v>
      </c>
      <c r="F55" s="243">
        <v>0</v>
      </c>
      <c r="G55" s="243">
        <v>0</v>
      </c>
      <c r="H55" s="243">
        <v>0</v>
      </c>
      <c r="I55" s="243">
        <v>0.16233979429374135</v>
      </c>
      <c r="J55" s="243">
        <v>0</v>
      </c>
      <c r="K55" s="243">
        <v>0.214850546828107</v>
      </c>
      <c r="L55" s="243">
        <v>0</v>
      </c>
      <c r="M55" s="243">
        <v>0</v>
      </c>
      <c r="N55" s="243">
        <v>0.10347936432633448</v>
      </c>
      <c r="O55" s="243">
        <v>0.1878180409944247</v>
      </c>
      <c r="P55" s="243">
        <v>8.9645423164257776E-2</v>
      </c>
      <c r="Q55" s="243">
        <v>7.8672574706175391E-2</v>
      </c>
      <c r="R55" s="243">
        <v>0</v>
      </c>
      <c r="S55" s="243">
        <v>6.7086418540161771E-2</v>
      </c>
      <c r="T55" s="243">
        <v>0</v>
      </c>
      <c r="U55" s="243">
        <v>0</v>
      </c>
      <c r="V55" s="243">
        <v>0</v>
      </c>
      <c r="W55" s="243">
        <v>0</v>
      </c>
      <c r="X55" s="243">
        <v>0.40307323340199741</v>
      </c>
      <c r="Y55" s="243">
        <v>0.19576672163000866</v>
      </c>
      <c r="Z55" s="243">
        <v>0.14997520504372908</v>
      </c>
      <c r="AA55" s="243">
        <v>0.17263631931213463</v>
      </c>
      <c r="AB55" s="243">
        <v>0.56317669776391954</v>
      </c>
      <c r="AC55" s="243">
        <v>0</v>
      </c>
      <c r="AD55" s="243">
        <v>0</v>
      </c>
      <c r="AE55" s="243">
        <v>0</v>
      </c>
      <c r="AF55" s="243">
        <v>0</v>
      </c>
      <c r="AG55" s="243">
        <v>0.55460027497508302</v>
      </c>
      <c r="AH55" s="243">
        <v>0</v>
      </c>
      <c r="AI55" s="243">
        <v>0.46014994084312627</v>
      </c>
      <c r="AJ55" s="243">
        <v>0.31050122384540674</v>
      </c>
      <c r="AK55" s="243">
        <v>0</v>
      </c>
      <c r="AL55" s="243">
        <v>0</v>
      </c>
      <c r="AM55" s="243">
        <v>0.38556443436733134</v>
      </c>
      <c r="AN55" s="243">
        <v>0</v>
      </c>
      <c r="AO55" s="243">
        <v>0</v>
      </c>
      <c r="AP55" s="243">
        <v>0.13779384928303451</v>
      </c>
      <c r="AQ55" s="243">
        <v>0.14371084046778931</v>
      </c>
      <c r="AR55" s="243">
        <v>0</v>
      </c>
      <c r="AS55" s="243">
        <v>4.4069256682688913E-2</v>
      </c>
      <c r="AT55" s="243">
        <v>0.75000136024192887</v>
      </c>
      <c r="AU55" s="243">
        <v>0</v>
      </c>
      <c r="AV55" s="243">
        <v>0.12120405073559802</v>
      </c>
      <c r="AW55" s="243">
        <v>0</v>
      </c>
      <c r="AX55" s="243">
        <v>0</v>
      </c>
      <c r="AY55" s="243">
        <v>0</v>
      </c>
      <c r="AZ55" s="243">
        <v>0</v>
      </c>
      <c r="BA55" s="243">
        <v>0</v>
      </c>
    </row>
    <row r="56" spans="1:53" ht="14.25" customHeight="1" x14ac:dyDescent="0.25">
      <c r="A56" s="422" t="str">
        <v>KABADDI</v>
      </c>
      <c r="B56" s="423">
        <v>104</v>
      </c>
      <c r="C56" s="243">
        <v>0</v>
      </c>
      <c r="D56" s="243">
        <v>6.0983127773848775E-2</v>
      </c>
      <c r="E56" s="243">
        <v>0.10131149579170393</v>
      </c>
      <c r="F56" s="243">
        <v>0</v>
      </c>
      <c r="G56" s="243">
        <v>0</v>
      </c>
      <c r="H56" s="243">
        <v>0</v>
      </c>
      <c r="I56" s="243">
        <v>0</v>
      </c>
      <c r="J56" s="243">
        <v>0</v>
      </c>
      <c r="K56" s="243">
        <v>0</v>
      </c>
      <c r="L56" s="243">
        <v>0</v>
      </c>
      <c r="M56" s="243">
        <v>0</v>
      </c>
      <c r="N56" s="243">
        <v>0</v>
      </c>
      <c r="O56" s="243">
        <v>0</v>
      </c>
      <c r="P56" s="243">
        <v>0</v>
      </c>
      <c r="Q56" s="243">
        <v>0</v>
      </c>
      <c r="R56" s="243">
        <v>0</v>
      </c>
      <c r="S56" s="243">
        <v>0.75370808549473123</v>
      </c>
      <c r="T56" s="243">
        <v>0.6995740036913326</v>
      </c>
      <c r="U56" s="243">
        <v>0</v>
      </c>
      <c r="V56" s="243">
        <v>0</v>
      </c>
      <c r="W56" s="243">
        <v>0</v>
      </c>
      <c r="X56" s="243">
        <v>0.1149848721631599</v>
      </c>
      <c r="Y56" s="243">
        <v>0</v>
      </c>
      <c r="Z56" s="243">
        <v>0</v>
      </c>
      <c r="AA56" s="243">
        <v>0.36657031081218999</v>
      </c>
      <c r="AB56" s="243">
        <v>0.39954389008022134</v>
      </c>
      <c r="AC56" s="243">
        <v>0</v>
      </c>
      <c r="AD56" s="243">
        <v>0</v>
      </c>
      <c r="AE56" s="243">
        <v>0</v>
      </c>
      <c r="AF56" s="243">
        <v>0</v>
      </c>
      <c r="AG56" s="243">
        <v>0</v>
      </c>
      <c r="AH56" s="243">
        <v>0</v>
      </c>
      <c r="AI56" s="243">
        <v>0</v>
      </c>
      <c r="AJ56" s="243">
        <v>0</v>
      </c>
      <c r="AK56" s="243">
        <v>0</v>
      </c>
      <c r="AL56" s="243">
        <v>0.19880174678288559</v>
      </c>
      <c r="AM56" s="243">
        <v>0</v>
      </c>
      <c r="AN56" s="243">
        <v>0</v>
      </c>
      <c r="AO56" s="243">
        <v>0</v>
      </c>
      <c r="AP56" s="243">
        <v>0</v>
      </c>
      <c r="AQ56" s="243">
        <v>0</v>
      </c>
      <c r="AR56" s="243">
        <v>0</v>
      </c>
      <c r="AS56" s="243">
        <v>0.14278119596006505</v>
      </c>
      <c r="AT56" s="243">
        <v>4.7696504428552861E-2</v>
      </c>
      <c r="AU56" s="243">
        <v>0</v>
      </c>
      <c r="AV56" s="243">
        <v>0</v>
      </c>
      <c r="AW56" s="243">
        <v>0</v>
      </c>
      <c r="AX56" s="243">
        <v>0</v>
      </c>
      <c r="AY56" s="243">
        <v>0</v>
      </c>
      <c r="AZ56" s="243">
        <v>0</v>
      </c>
      <c r="BA56" s="243">
        <v>0</v>
      </c>
    </row>
    <row r="57" spans="1:53" ht="14.25" customHeight="1" x14ac:dyDescent="0.25">
      <c r="A57" s="422" t="str">
        <v>KARATE</v>
      </c>
      <c r="B57" s="423">
        <v>36</v>
      </c>
      <c r="C57" s="243">
        <v>0.16283743156385358</v>
      </c>
      <c r="D57" s="243">
        <v>0.18376806817249514</v>
      </c>
      <c r="E57" s="243">
        <v>0.23944550993282948</v>
      </c>
      <c r="F57" s="243">
        <v>0.20673785505744902</v>
      </c>
      <c r="G57" s="243">
        <v>0.2759883493927186</v>
      </c>
      <c r="H57" s="243">
        <v>0.17472368169864888</v>
      </c>
      <c r="I57" s="243">
        <v>0.18770805957163286</v>
      </c>
      <c r="J57" s="243">
        <v>0.24665059735539091</v>
      </c>
      <c r="K57" s="243">
        <v>0.26394989914243938</v>
      </c>
      <c r="L57" s="243">
        <v>0.1857698015431318</v>
      </c>
      <c r="M57" s="243">
        <v>0.14922493572236095</v>
      </c>
      <c r="N57" s="243">
        <v>0.25218185977854723</v>
      </c>
      <c r="O57" s="243">
        <v>0.39198098735026193</v>
      </c>
      <c r="P57" s="243">
        <v>0.27955420263880115</v>
      </c>
      <c r="Q57" s="243">
        <v>0.22706974823484014</v>
      </c>
      <c r="R57" s="243">
        <v>0.30513267602419603</v>
      </c>
      <c r="S57" s="243">
        <v>0.15949510352679194</v>
      </c>
      <c r="T57" s="243">
        <v>0.67212365218602121</v>
      </c>
      <c r="U57" s="243">
        <v>0.16082243802976265</v>
      </c>
      <c r="V57" s="243">
        <v>9.1184689811364517E-2</v>
      </c>
      <c r="W57" s="243">
        <v>0.15099969847669303</v>
      </c>
      <c r="X57" s="243">
        <v>0.7801135080040007</v>
      </c>
      <c r="Y57" s="243">
        <v>0.20282841639889243</v>
      </c>
      <c r="Z57" s="243">
        <v>0.24857376187265512</v>
      </c>
      <c r="AA57" s="243">
        <v>0.10593978017436073</v>
      </c>
      <c r="AB57" s="243">
        <v>0.17466575310254628</v>
      </c>
      <c r="AC57" s="243">
        <v>0.18140991502447576</v>
      </c>
      <c r="AD57" s="243">
        <v>0.1293772691042348</v>
      </c>
      <c r="AE57" s="243">
        <v>0.16705831552460976</v>
      </c>
      <c r="AF57" s="243">
        <v>0.16886076878882486</v>
      </c>
      <c r="AG57" s="243">
        <v>0.25790862578469625</v>
      </c>
      <c r="AH57" s="243">
        <v>0.23107815379842025</v>
      </c>
      <c r="AI57" s="243">
        <v>0.28059642823259534</v>
      </c>
      <c r="AJ57" s="243">
        <v>0.14949299521690512</v>
      </c>
      <c r="AK57" s="243">
        <v>0.24416816989725196</v>
      </c>
      <c r="AL57" s="243">
        <v>0.2223743642353404</v>
      </c>
      <c r="AM57" s="243">
        <v>0.2331537525598282</v>
      </c>
      <c r="AN57" s="243">
        <v>0.21870350086953588</v>
      </c>
      <c r="AO57" s="243">
        <v>0.22862145705346329</v>
      </c>
      <c r="AP57" s="243">
        <v>0.25849102194063711</v>
      </c>
      <c r="AQ57" s="243">
        <v>0.29368910951985261</v>
      </c>
      <c r="AR57" s="243">
        <v>0.18696045407425202</v>
      </c>
      <c r="AS57" s="243">
        <v>0.22066459591663698</v>
      </c>
      <c r="AT57" s="243">
        <v>0.27254224597557647</v>
      </c>
      <c r="AU57" s="243">
        <v>0.25592454387906421</v>
      </c>
      <c r="AV57" s="243">
        <v>0.30926434290106053</v>
      </c>
      <c r="AW57" s="243">
        <v>0.29884654137437311</v>
      </c>
      <c r="AX57" s="243">
        <v>0.17105972376000447</v>
      </c>
      <c r="AY57" s="243">
        <v>0.43880464902861283</v>
      </c>
      <c r="AZ57" s="243">
        <v>0.9460184818511489</v>
      </c>
      <c r="BA57" s="243">
        <v>0.37264526034700274</v>
      </c>
    </row>
    <row r="58" spans="1:53" ht="14.25" customHeight="1" x14ac:dyDescent="0.25">
      <c r="A58" s="422" t="str">
        <v>KENDO</v>
      </c>
      <c r="B58" s="423">
        <v>37</v>
      </c>
      <c r="C58" s="243">
        <v>0</v>
      </c>
      <c r="D58" s="243">
        <v>8.1273339298125996E-2</v>
      </c>
      <c r="E58" s="243">
        <v>0.21936102309462643</v>
      </c>
      <c r="F58" s="243">
        <v>0.20264028635633585</v>
      </c>
      <c r="G58" s="243">
        <v>0.42180649009473542</v>
      </c>
      <c r="H58" s="243">
        <v>0.10949799215407019</v>
      </c>
      <c r="I58" s="243">
        <v>0.10087497342757115</v>
      </c>
      <c r="J58" s="243">
        <v>0.2284206599599452</v>
      </c>
      <c r="K58" s="243">
        <v>0.24357658074423208</v>
      </c>
      <c r="L58" s="243">
        <v>5.2056311829040955E-2</v>
      </c>
      <c r="M58" s="243">
        <v>0</v>
      </c>
      <c r="N58" s="243">
        <v>0.19514201588500868</v>
      </c>
      <c r="O58" s="243">
        <v>0.26884036552445068</v>
      </c>
      <c r="P58" s="243">
        <v>6.2206961134043587E-2</v>
      </c>
      <c r="Q58" s="243">
        <v>0.34173549914305912</v>
      </c>
      <c r="R58" s="243">
        <v>8.8180367641455704E-2</v>
      </c>
      <c r="S58" s="243">
        <v>0</v>
      </c>
      <c r="T58" s="243">
        <v>0</v>
      </c>
      <c r="U58" s="243">
        <v>0.12426023593423337</v>
      </c>
      <c r="V58" s="243">
        <v>0</v>
      </c>
      <c r="W58" s="243">
        <v>9.3468642113643058E-2</v>
      </c>
      <c r="X58" s="243">
        <v>0.7502466614201122</v>
      </c>
      <c r="Y58" s="243">
        <v>9.7281168779688315E-2</v>
      </c>
      <c r="Z58" s="243">
        <v>0.37957592792423417</v>
      </c>
      <c r="AA58" s="243">
        <v>0</v>
      </c>
      <c r="AB58" s="243">
        <v>0.56984231542202557</v>
      </c>
      <c r="AC58" s="243">
        <v>0</v>
      </c>
      <c r="AD58" s="243">
        <v>0.11559676431314986</v>
      </c>
      <c r="AE58" s="243">
        <v>7.5220703710073528E-2</v>
      </c>
      <c r="AF58" s="243">
        <v>9.888047285439544E-2</v>
      </c>
      <c r="AG58" s="243">
        <v>0.35727225677865082</v>
      </c>
      <c r="AH58" s="243">
        <v>0.2341943046065906</v>
      </c>
      <c r="AI58" s="243">
        <v>0.23419965870219406</v>
      </c>
      <c r="AJ58" s="243">
        <v>0.13310287057907005</v>
      </c>
      <c r="AK58" s="243">
        <v>0.12061208794573842</v>
      </c>
      <c r="AL58" s="243">
        <v>0.37798028105100312</v>
      </c>
      <c r="AM58" s="243">
        <v>8.8506080298487166E-2</v>
      </c>
      <c r="AN58" s="243">
        <v>0.17099623152844062</v>
      </c>
      <c r="AO58" s="243">
        <v>0.22355694824769512</v>
      </c>
      <c r="AP58" s="243">
        <v>0.11566239231195173</v>
      </c>
      <c r="AQ58" s="243">
        <v>0</v>
      </c>
      <c r="AR58" s="243">
        <v>6.1981623473249398E-2</v>
      </c>
      <c r="AS58" s="243">
        <v>0.1505937069481281</v>
      </c>
      <c r="AT58" s="243">
        <v>0.47263017253578121</v>
      </c>
      <c r="AU58" s="243">
        <v>0.14027786373638282</v>
      </c>
      <c r="AV58" s="243">
        <v>0.14972173268795225</v>
      </c>
      <c r="AW58" s="243">
        <v>0.20071282462834572</v>
      </c>
      <c r="AX58" s="243">
        <v>0.19723919724839842</v>
      </c>
      <c r="AY58" s="243">
        <v>0.26884260742308586</v>
      </c>
      <c r="AZ58" s="243">
        <v>0.18658595225199995</v>
      </c>
      <c r="BA58" s="243">
        <v>0</v>
      </c>
    </row>
    <row r="59" spans="1:53" ht="14.25" customHeight="1" x14ac:dyDescent="0.25">
      <c r="A59" s="422" t="str">
        <v>KETTLEBELL LIFTING</v>
      </c>
      <c r="B59" s="423">
        <v>115</v>
      </c>
      <c r="C59" s="243">
        <v>0</v>
      </c>
      <c r="D59" s="243">
        <v>0</v>
      </c>
      <c r="E59" s="243">
        <v>0.21838890581577217</v>
      </c>
      <c r="F59" s="243">
        <v>0</v>
      </c>
      <c r="G59" s="243">
        <v>0</v>
      </c>
      <c r="H59" s="243">
        <v>9.6507538048839644E-2</v>
      </c>
      <c r="I59" s="243">
        <v>0.16276486813449834</v>
      </c>
      <c r="J59" s="243">
        <v>0.12220002264265049</v>
      </c>
      <c r="K59" s="243">
        <v>0.11975352082056882</v>
      </c>
      <c r="L59" s="243">
        <v>0.18059327840515343</v>
      </c>
      <c r="M59" s="243">
        <v>0.19926852929997974</v>
      </c>
      <c r="N59" s="243">
        <v>0.3674647194634551</v>
      </c>
      <c r="O59" s="243">
        <v>7.7978988507032873E-2</v>
      </c>
      <c r="P59" s="243">
        <v>0</v>
      </c>
      <c r="Q59" s="243">
        <v>0</v>
      </c>
      <c r="R59" s="243">
        <v>0.19568051190152805</v>
      </c>
      <c r="S59" s="243">
        <v>0</v>
      </c>
      <c r="T59" s="243">
        <v>0</v>
      </c>
      <c r="U59" s="243">
        <v>0.53746994082463573</v>
      </c>
      <c r="V59" s="243">
        <v>0</v>
      </c>
      <c r="W59" s="243">
        <v>8.7344803992191133E-2</v>
      </c>
      <c r="X59" s="243">
        <v>0</v>
      </c>
      <c r="Y59" s="243">
        <v>0</v>
      </c>
      <c r="Z59" s="243">
        <v>0.17161761726646438</v>
      </c>
      <c r="AA59" s="243">
        <v>0</v>
      </c>
      <c r="AB59" s="243">
        <v>0.10293928294761562</v>
      </c>
      <c r="AC59" s="243">
        <v>0</v>
      </c>
      <c r="AD59" s="243">
        <v>0.43027906418465511</v>
      </c>
      <c r="AE59" s="243">
        <v>0.24711147647306575</v>
      </c>
      <c r="AF59" s="243">
        <v>0</v>
      </c>
      <c r="AG59" s="243">
        <v>0.32860305610404783</v>
      </c>
      <c r="AH59" s="243">
        <v>0</v>
      </c>
      <c r="AI59" s="243">
        <v>0.14535026494923986</v>
      </c>
      <c r="AJ59" s="243">
        <v>0.23930883447391416</v>
      </c>
      <c r="AK59" s="243">
        <v>0</v>
      </c>
      <c r="AL59" s="243">
        <v>0.31321741037624878</v>
      </c>
      <c r="AM59" s="243">
        <v>0</v>
      </c>
      <c r="AN59" s="243">
        <v>0</v>
      </c>
      <c r="AO59" s="243">
        <v>0</v>
      </c>
      <c r="AP59" s="243">
        <v>0.75009279727885758</v>
      </c>
      <c r="AQ59" s="243">
        <v>0.12459337146824709</v>
      </c>
      <c r="AR59" s="243">
        <v>8.2002282065374105E-2</v>
      </c>
      <c r="AS59" s="243">
        <v>0.20856109345289575</v>
      </c>
      <c r="AT59" s="243">
        <v>0.3668096043180234</v>
      </c>
      <c r="AU59" s="243">
        <v>0.2254317790125156</v>
      </c>
      <c r="AV59" s="243">
        <v>0</v>
      </c>
      <c r="AW59" s="243">
        <v>4.8586228537445937E-2</v>
      </c>
      <c r="AX59" s="243">
        <v>0</v>
      </c>
      <c r="AY59" s="243">
        <v>0</v>
      </c>
      <c r="AZ59" s="243">
        <v>0</v>
      </c>
      <c r="BA59" s="243">
        <v>0.69165751950073573</v>
      </c>
    </row>
    <row r="60" spans="1:53" ht="14.25" customHeight="1" x14ac:dyDescent="0.25">
      <c r="A60" s="422" t="str">
        <v>KICKBOXING</v>
      </c>
      <c r="B60" s="423">
        <v>38</v>
      </c>
      <c r="C60" s="243">
        <v>0</v>
      </c>
      <c r="D60" s="243">
        <v>5.5720479790951127E-2</v>
      </c>
      <c r="E60" s="243">
        <v>0.22800707585284355</v>
      </c>
      <c r="F60" s="243">
        <v>0.17920164915881931</v>
      </c>
      <c r="G60" s="243">
        <v>0.42744713177116306</v>
      </c>
      <c r="H60" s="243">
        <v>0.2300637078084653</v>
      </c>
      <c r="I60" s="243">
        <v>0.2134869989848738</v>
      </c>
      <c r="J60" s="243">
        <v>0.20011193026781426</v>
      </c>
      <c r="K60" s="243">
        <v>0.26660560210213335</v>
      </c>
      <c r="L60" s="243">
        <v>0.17930176159419459</v>
      </c>
      <c r="M60" s="243">
        <v>0.20268875965187536</v>
      </c>
      <c r="N60" s="243">
        <v>0.13500033531852682</v>
      </c>
      <c r="O60" s="243">
        <v>0.57218578501596817</v>
      </c>
      <c r="P60" s="243">
        <v>0.14003499285667451</v>
      </c>
      <c r="Q60" s="243">
        <v>0.4837008727850397</v>
      </c>
      <c r="R60" s="243">
        <v>0.22861567862363669</v>
      </c>
      <c r="S60" s="243">
        <v>5.5800339553886191E-2</v>
      </c>
      <c r="T60" s="243">
        <v>5.9778401460947074E-2</v>
      </c>
      <c r="U60" s="243">
        <v>0.15146972109799151</v>
      </c>
      <c r="V60" s="243">
        <v>0</v>
      </c>
      <c r="W60" s="243">
        <v>0.18340652820973766</v>
      </c>
      <c r="X60" s="243">
        <v>0.17928394669395942</v>
      </c>
      <c r="Y60" s="243">
        <v>5.929518369228523E-2</v>
      </c>
      <c r="Z60" s="243">
        <v>0.23967337255666871</v>
      </c>
      <c r="AA60" s="243">
        <v>0</v>
      </c>
      <c r="AB60" s="243">
        <v>0.23592072624530258</v>
      </c>
      <c r="AC60" s="243">
        <v>0</v>
      </c>
      <c r="AD60" s="243">
        <v>0.23922713572977811</v>
      </c>
      <c r="AE60" s="243">
        <v>0.12131919687632453</v>
      </c>
      <c r="AF60" s="243">
        <v>0</v>
      </c>
      <c r="AG60" s="243">
        <v>0.18518831974303182</v>
      </c>
      <c r="AH60" s="243">
        <v>0.1909265596084371</v>
      </c>
      <c r="AI60" s="243">
        <v>0.24818943574959998</v>
      </c>
      <c r="AJ60" s="243">
        <v>0.1331919934092424</v>
      </c>
      <c r="AK60" s="243">
        <v>5.5787220998497658E-2</v>
      </c>
      <c r="AL60" s="243">
        <v>0.25887753170360839</v>
      </c>
      <c r="AM60" s="243">
        <v>0.28163510476960146</v>
      </c>
      <c r="AN60" s="243">
        <v>0.22351652415827364</v>
      </c>
      <c r="AO60" s="243">
        <v>0.36065525215189298</v>
      </c>
      <c r="AP60" s="243">
        <v>0.31689902726736052</v>
      </c>
      <c r="AQ60" s="243">
        <v>0.20238168277655599</v>
      </c>
      <c r="AR60" s="243">
        <v>0.17366439805422459</v>
      </c>
      <c r="AS60" s="243">
        <v>0.2777549922185602</v>
      </c>
      <c r="AT60" s="243">
        <v>0.75179155433532197</v>
      </c>
      <c r="AU60" s="243">
        <v>0.16446497784559436</v>
      </c>
      <c r="AV60" s="243">
        <v>0.13885903453701998</v>
      </c>
      <c r="AW60" s="243">
        <v>0.22581579175323099</v>
      </c>
      <c r="AX60" s="243">
        <v>0.2440485081143294</v>
      </c>
      <c r="AY60" s="243">
        <v>0.15585275201607393</v>
      </c>
      <c r="AZ60" s="243">
        <v>0.29829742909940826</v>
      </c>
      <c r="BA60" s="243">
        <v>0.27711849088448082</v>
      </c>
    </row>
    <row r="61" spans="1:53" ht="14.25" customHeight="1" x14ac:dyDescent="0.25">
      <c r="A61" s="422" t="str">
        <v>KORFBALL</v>
      </c>
      <c r="B61" s="423">
        <v>40</v>
      </c>
      <c r="C61" s="243">
        <v>0</v>
      </c>
      <c r="D61" s="243">
        <v>0.16367749700355838</v>
      </c>
      <c r="E61" s="243">
        <v>0.25219283060385123</v>
      </c>
      <c r="F61" s="243">
        <v>0.47420414265909405</v>
      </c>
      <c r="G61" s="243">
        <v>0.19380097847645228</v>
      </c>
      <c r="H61" s="243">
        <v>7.9597937715147296E-2</v>
      </c>
      <c r="I61" s="243">
        <v>0.31121225454490531</v>
      </c>
      <c r="J61" s="243">
        <v>0</v>
      </c>
      <c r="K61" s="243">
        <v>0.424409356416179</v>
      </c>
      <c r="L61" s="243">
        <v>0</v>
      </c>
      <c r="M61" s="243">
        <v>0</v>
      </c>
      <c r="N61" s="243">
        <v>7.0461288883383807E-2</v>
      </c>
      <c r="O61" s="243">
        <v>0.20743384153524597</v>
      </c>
      <c r="P61" s="243">
        <v>0.2085341370429451</v>
      </c>
      <c r="Q61" s="243">
        <v>0.7510466824399995</v>
      </c>
      <c r="R61" s="243">
        <v>7.9546638966830813E-2</v>
      </c>
      <c r="S61" s="243">
        <v>0.15106846723702594</v>
      </c>
      <c r="T61" s="243">
        <v>0</v>
      </c>
      <c r="U61" s="243">
        <v>0.25571407669383617</v>
      </c>
      <c r="V61" s="243">
        <v>0</v>
      </c>
      <c r="W61" s="243">
        <v>0</v>
      </c>
      <c r="X61" s="243">
        <v>0.23111739301697162</v>
      </c>
      <c r="Y61" s="243">
        <v>0.22991345538895375</v>
      </c>
      <c r="Z61" s="243">
        <v>6.5909824484375282E-2</v>
      </c>
      <c r="AA61" s="243">
        <v>3.5984361049271801E-2</v>
      </c>
      <c r="AB61" s="243">
        <v>0.17217834696183029</v>
      </c>
      <c r="AC61" s="243">
        <v>0</v>
      </c>
      <c r="AD61" s="243">
        <v>0</v>
      </c>
      <c r="AE61" s="243">
        <v>0</v>
      </c>
      <c r="AF61" s="243">
        <v>0.12968034640150672</v>
      </c>
      <c r="AG61" s="243">
        <v>0.38222431962536674</v>
      </c>
      <c r="AH61" s="243">
        <v>0</v>
      </c>
      <c r="AI61" s="243">
        <v>0.3829992475935724</v>
      </c>
      <c r="AJ61" s="243">
        <v>0</v>
      </c>
      <c r="AK61" s="243">
        <v>0.22144943070438403</v>
      </c>
      <c r="AL61" s="243">
        <v>0.28512252177158542</v>
      </c>
      <c r="AM61" s="243">
        <v>0.55446442129377793</v>
      </c>
      <c r="AN61" s="243">
        <v>0</v>
      </c>
      <c r="AO61" s="243">
        <v>9.3222567978657411E-2</v>
      </c>
      <c r="AP61" s="243">
        <v>0.14688933078738256</v>
      </c>
      <c r="AQ61" s="243">
        <v>0.28618550955045557</v>
      </c>
      <c r="AR61" s="243">
        <v>0</v>
      </c>
      <c r="AS61" s="243">
        <v>0.27847952378966145</v>
      </c>
      <c r="AT61" s="243">
        <v>6.5907034895678979E-2</v>
      </c>
      <c r="AU61" s="243">
        <v>0.20941990547103456</v>
      </c>
      <c r="AV61" s="243">
        <v>0.26941698327062824</v>
      </c>
      <c r="AW61" s="243">
        <v>0.18045516990183591</v>
      </c>
      <c r="AX61" s="243">
        <v>0.17645861728677359</v>
      </c>
      <c r="AY61" s="243">
        <v>6.5910398213485322E-2</v>
      </c>
      <c r="AZ61" s="243">
        <v>0.20927133010624549</v>
      </c>
      <c r="BA61" s="243">
        <v>0.13673378128870226</v>
      </c>
    </row>
    <row r="62" spans="1:53" ht="14.25" customHeight="1" x14ac:dyDescent="0.25">
      <c r="A62" s="422" t="str">
        <v>LACROSSE</v>
      </c>
      <c r="B62" s="423">
        <v>45</v>
      </c>
      <c r="C62" s="243">
        <v>0</v>
      </c>
      <c r="D62" s="243">
        <v>0.1068334121976252</v>
      </c>
      <c r="E62" s="243">
        <v>0.37591329020175812</v>
      </c>
      <c r="F62" s="243">
        <v>0.16097836280622399</v>
      </c>
      <c r="G62" s="243">
        <v>0</v>
      </c>
      <c r="H62" s="243">
        <v>0</v>
      </c>
      <c r="I62" s="243">
        <v>0.25737852816469298</v>
      </c>
      <c r="J62" s="243">
        <v>0</v>
      </c>
      <c r="K62" s="243">
        <v>0.15486595059731142</v>
      </c>
      <c r="L62" s="243">
        <v>8.9138131432978565E-2</v>
      </c>
      <c r="M62" s="243">
        <v>0</v>
      </c>
      <c r="N62" s="243">
        <v>0.29779296356863283</v>
      </c>
      <c r="O62" s="243">
        <v>9.5016040463603138E-2</v>
      </c>
      <c r="P62" s="243">
        <v>0.14373752008064822</v>
      </c>
      <c r="Q62" s="243">
        <v>0.24892788525263246</v>
      </c>
      <c r="R62" s="243">
        <v>7.2322417750003587E-2</v>
      </c>
      <c r="S62" s="243">
        <v>0</v>
      </c>
      <c r="T62" s="243">
        <v>0</v>
      </c>
      <c r="U62" s="243">
        <v>0.28658407829938526</v>
      </c>
      <c r="V62" s="243">
        <v>0</v>
      </c>
      <c r="W62" s="243">
        <v>0.61314137550337555</v>
      </c>
      <c r="X62" s="243">
        <v>0.337175106840575</v>
      </c>
      <c r="Y62" s="243">
        <v>0</v>
      </c>
      <c r="Z62" s="243">
        <v>0.5692256838525751</v>
      </c>
      <c r="AA62" s="243">
        <v>0</v>
      </c>
      <c r="AB62" s="243">
        <v>0.17339519699702199</v>
      </c>
      <c r="AC62" s="243">
        <v>0</v>
      </c>
      <c r="AD62" s="243">
        <v>0</v>
      </c>
      <c r="AE62" s="243">
        <v>0.21107786265449491</v>
      </c>
      <c r="AF62" s="243">
        <v>0.12409407149956536</v>
      </c>
      <c r="AG62" s="243">
        <v>0.14514057333406685</v>
      </c>
      <c r="AH62" s="243">
        <v>0.21220204892649494</v>
      </c>
      <c r="AI62" s="243">
        <v>0.30109235721924005</v>
      </c>
      <c r="AJ62" s="243">
        <v>0.12469855455951481</v>
      </c>
      <c r="AK62" s="243">
        <v>0.18599061412029999</v>
      </c>
      <c r="AL62" s="243">
        <v>0.11613425584922218</v>
      </c>
      <c r="AM62" s="243">
        <v>0</v>
      </c>
      <c r="AN62" s="243">
        <v>0.19898499308515938</v>
      </c>
      <c r="AO62" s="243">
        <v>0</v>
      </c>
      <c r="AP62" s="243">
        <v>8.3265328514256318E-2</v>
      </c>
      <c r="AQ62" s="243">
        <v>0.25247944549283224</v>
      </c>
      <c r="AR62" s="243">
        <v>0</v>
      </c>
      <c r="AS62" s="243">
        <v>0.47093410194523339</v>
      </c>
      <c r="AT62" s="243">
        <v>0.75017729431085145</v>
      </c>
      <c r="AU62" s="243">
        <v>4.7945607516053763E-2</v>
      </c>
      <c r="AV62" s="243">
        <v>0.17283250024902613</v>
      </c>
      <c r="AW62" s="243">
        <v>0.2647528701301472</v>
      </c>
      <c r="AX62" s="243">
        <v>0.21910015618443524</v>
      </c>
      <c r="AY62" s="243">
        <v>0.19239307404767114</v>
      </c>
      <c r="AZ62" s="243">
        <v>5.4255257530993702E-2</v>
      </c>
      <c r="BA62" s="243">
        <v>0</v>
      </c>
    </row>
    <row r="63" spans="1:53" ht="14.25" customHeight="1" x14ac:dyDescent="0.25">
      <c r="A63" s="422" t="str">
        <v>LAND SAILING</v>
      </c>
      <c r="B63" s="423">
        <v>108</v>
      </c>
      <c r="C63" s="243">
        <v>0</v>
      </c>
      <c r="D63" s="243">
        <v>0</v>
      </c>
      <c r="E63" s="243">
        <v>0</v>
      </c>
      <c r="F63" s="243">
        <v>0.4461628152571892</v>
      </c>
      <c r="G63" s="243">
        <v>0</v>
      </c>
      <c r="H63" s="243">
        <v>0</v>
      </c>
      <c r="I63" s="243">
        <v>0</v>
      </c>
      <c r="J63" s="243">
        <v>0.31722963929582149</v>
      </c>
      <c r="K63" s="243">
        <v>0</v>
      </c>
      <c r="L63" s="243">
        <v>0.32663012022602561</v>
      </c>
      <c r="M63" s="243">
        <v>0</v>
      </c>
      <c r="N63" s="243">
        <v>0</v>
      </c>
      <c r="O63" s="243">
        <v>0.75000035000848297</v>
      </c>
      <c r="P63" s="243">
        <v>0.16056989126595017</v>
      </c>
      <c r="Q63" s="243">
        <v>0.22711527698052819</v>
      </c>
      <c r="R63" s="243">
        <v>0</v>
      </c>
      <c r="S63" s="243">
        <v>0</v>
      </c>
      <c r="T63" s="243">
        <v>0</v>
      </c>
      <c r="U63" s="243">
        <v>0.18819381340938604</v>
      </c>
      <c r="V63" s="243">
        <v>0</v>
      </c>
      <c r="W63" s="243">
        <v>0</v>
      </c>
      <c r="X63" s="243">
        <v>0</v>
      </c>
      <c r="Y63" s="243">
        <v>0</v>
      </c>
      <c r="Z63" s="243">
        <v>0</v>
      </c>
      <c r="AA63" s="243">
        <v>0</v>
      </c>
      <c r="AB63" s="243">
        <v>0</v>
      </c>
      <c r="AC63" s="243">
        <v>0</v>
      </c>
      <c r="AD63" s="243">
        <v>0</v>
      </c>
      <c r="AE63" s="243">
        <v>0</v>
      </c>
      <c r="AF63" s="243">
        <v>0</v>
      </c>
      <c r="AG63" s="243">
        <v>0</v>
      </c>
      <c r="AH63" s="243">
        <v>0</v>
      </c>
      <c r="AI63" s="243">
        <v>0.55617739092865948</v>
      </c>
      <c r="AJ63" s="243">
        <v>0</v>
      </c>
      <c r="AK63" s="243">
        <v>6.8847957224760892E-2</v>
      </c>
      <c r="AL63" s="243">
        <v>0</v>
      </c>
      <c r="AM63" s="243">
        <v>0</v>
      </c>
      <c r="AN63" s="243">
        <v>0</v>
      </c>
      <c r="AO63" s="243">
        <v>0</v>
      </c>
      <c r="AP63" s="243">
        <v>0</v>
      </c>
      <c r="AQ63" s="243">
        <v>0</v>
      </c>
      <c r="AR63" s="243">
        <v>0</v>
      </c>
      <c r="AS63" s="243">
        <v>0.38210840491495462</v>
      </c>
      <c r="AT63" s="243">
        <v>0.15894976427583596</v>
      </c>
      <c r="AU63" s="243">
        <v>0</v>
      </c>
      <c r="AV63" s="243">
        <v>7.8107186142400753E-2</v>
      </c>
      <c r="AW63" s="243">
        <v>0.22727571635274232</v>
      </c>
      <c r="AX63" s="243">
        <v>0</v>
      </c>
      <c r="AY63" s="243">
        <v>0.11794227613227642</v>
      </c>
      <c r="AZ63" s="243">
        <v>0</v>
      </c>
      <c r="BA63" s="243">
        <v>0</v>
      </c>
    </row>
    <row r="64" spans="1:53" ht="14.25" customHeight="1" x14ac:dyDescent="0.25">
      <c r="A64" s="422" t="str">
        <v>LIFESAVING</v>
      </c>
      <c r="B64" s="423">
        <v>97</v>
      </c>
      <c r="C64" s="243">
        <v>0</v>
      </c>
      <c r="D64" s="243">
        <v>0.16543828326185622</v>
      </c>
      <c r="E64" s="243">
        <v>0.75070219106622305</v>
      </c>
      <c r="F64" s="243">
        <v>0.19252741526856856</v>
      </c>
      <c r="G64" s="243">
        <v>8.8219340051511774E-2</v>
      </c>
      <c r="H64" s="243">
        <v>0</v>
      </c>
      <c r="I64" s="243">
        <v>0.15883470732106744</v>
      </c>
      <c r="J64" s="243">
        <v>0</v>
      </c>
      <c r="K64" s="243">
        <v>0.21392701880590645</v>
      </c>
      <c r="L64" s="243">
        <v>0.13924648143091267</v>
      </c>
      <c r="M64" s="243">
        <v>0</v>
      </c>
      <c r="N64" s="243">
        <v>3.7911567241640409E-2</v>
      </c>
      <c r="O64" s="243">
        <v>0.47006234201750463</v>
      </c>
      <c r="P64" s="243">
        <v>0</v>
      </c>
      <c r="Q64" s="243">
        <v>0.23701771672894772</v>
      </c>
      <c r="R64" s="243">
        <v>0</v>
      </c>
      <c r="S64" s="243">
        <v>8.1942447558183765E-2</v>
      </c>
      <c r="T64" s="243">
        <v>5.7138421365100181E-2</v>
      </c>
      <c r="U64" s="243">
        <v>0.23099649845408593</v>
      </c>
      <c r="V64" s="243">
        <v>0</v>
      </c>
      <c r="W64" s="243">
        <v>0</v>
      </c>
      <c r="X64" s="243">
        <v>0.26375005343400215</v>
      </c>
      <c r="Y64" s="243">
        <v>0.37714108483378367</v>
      </c>
      <c r="Z64" s="243">
        <v>0.20664871828498435</v>
      </c>
      <c r="AA64" s="243">
        <v>0.14675306137735755</v>
      </c>
      <c r="AB64" s="243">
        <v>9.4562116445015068E-2</v>
      </c>
      <c r="AC64" s="243">
        <v>0</v>
      </c>
      <c r="AD64" s="243">
        <v>0</v>
      </c>
      <c r="AE64" s="243">
        <v>0</v>
      </c>
      <c r="AF64" s="243">
        <v>0</v>
      </c>
      <c r="AG64" s="243">
        <v>0.14070559293762355</v>
      </c>
      <c r="AH64" s="243">
        <v>0</v>
      </c>
      <c r="AI64" s="243">
        <v>0.41933245939508762</v>
      </c>
      <c r="AJ64" s="243">
        <v>0.15229431422392431</v>
      </c>
      <c r="AK64" s="243">
        <v>0.56990535323851854</v>
      </c>
      <c r="AL64" s="243">
        <v>0.2708087253731043</v>
      </c>
      <c r="AM64" s="243">
        <v>0.18098531945635105</v>
      </c>
      <c r="AN64" s="243">
        <v>0.1722475844088949</v>
      </c>
      <c r="AO64" s="243">
        <v>0</v>
      </c>
      <c r="AP64" s="243">
        <v>0</v>
      </c>
      <c r="AQ64" s="243">
        <v>0</v>
      </c>
      <c r="AR64" s="243">
        <v>0</v>
      </c>
      <c r="AS64" s="243">
        <v>0.29856880513403389</v>
      </c>
      <c r="AT64" s="243">
        <v>0.25419014660514466</v>
      </c>
      <c r="AU64" s="243">
        <v>0</v>
      </c>
      <c r="AV64" s="243">
        <v>0.25783991549719709</v>
      </c>
      <c r="AW64" s="243">
        <v>0.20662048361680369</v>
      </c>
      <c r="AX64" s="243">
        <v>0.10090220069709413</v>
      </c>
      <c r="AY64" s="243">
        <v>0.37454866067491666</v>
      </c>
      <c r="AZ64" s="243">
        <v>0</v>
      </c>
      <c r="BA64" s="243">
        <v>0</v>
      </c>
    </row>
    <row r="65" spans="1:53" ht="14.25" customHeight="1" x14ac:dyDescent="0.25">
      <c r="A65" s="422" t="str">
        <v>LUGE</v>
      </c>
      <c r="B65" s="423">
        <v>68</v>
      </c>
      <c r="C65" s="243">
        <v>0</v>
      </c>
      <c r="D65" s="243">
        <v>0.149927170818313</v>
      </c>
      <c r="E65" s="243">
        <v>6.9669668208540522E-2</v>
      </c>
      <c r="F65" s="243">
        <v>0</v>
      </c>
      <c r="G65" s="243">
        <v>0</v>
      </c>
      <c r="H65" s="243">
        <v>0.17139067212873335</v>
      </c>
      <c r="I65" s="243">
        <v>0.17093694231777412</v>
      </c>
      <c r="J65" s="243">
        <v>0</v>
      </c>
      <c r="K65" s="243">
        <v>0</v>
      </c>
      <c r="L65" s="243">
        <v>0</v>
      </c>
      <c r="M65" s="243">
        <v>0</v>
      </c>
      <c r="N65" s="243">
        <v>0</v>
      </c>
      <c r="O65" s="243">
        <v>0</v>
      </c>
      <c r="P65" s="243">
        <v>0</v>
      </c>
      <c r="Q65" s="243">
        <v>0.1043667966392112</v>
      </c>
      <c r="R65" s="243">
        <v>0.1178416776456141</v>
      </c>
      <c r="S65" s="243">
        <v>8.4522692079841269E-2</v>
      </c>
      <c r="T65" s="243">
        <v>0</v>
      </c>
      <c r="U65" s="243">
        <v>0</v>
      </c>
      <c r="V65" s="243">
        <v>0</v>
      </c>
      <c r="W65" s="243">
        <v>0</v>
      </c>
      <c r="X65" s="243">
        <v>0</v>
      </c>
      <c r="Y65" s="243">
        <v>0</v>
      </c>
      <c r="Z65" s="243">
        <v>0.31873539172391879</v>
      </c>
      <c r="AA65" s="243">
        <v>0</v>
      </c>
      <c r="AB65" s="243">
        <v>0.2098130976934538</v>
      </c>
      <c r="AC65" s="243">
        <v>0</v>
      </c>
      <c r="AD65" s="243">
        <v>0</v>
      </c>
      <c r="AE65" s="243">
        <v>0.64017991067485891</v>
      </c>
      <c r="AF65" s="243">
        <v>0</v>
      </c>
      <c r="AG65" s="243">
        <v>0</v>
      </c>
      <c r="AH65" s="243">
        <v>0</v>
      </c>
      <c r="AI65" s="243">
        <v>0.75811129185538795</v>
      </c>
      <c r="AJ65" s="243">
        <v>5.5099458140030977E-2</v>
      </c>
      <c r="AK65" s="243">
        <v>0</v>
      </c>
      <c r="AL65" s="243">
        <v>0.30324846938525452</v>
      </c>
      <c r="AM65" s="243">
        <v>0</v>
      </c>
      <c r="AN65" s="243">
        <v>0.57967981882168651</v>
      </c>
      <c r="AO65" s="243">
        <v>0.3946634070595843</v>
      </c>
      <c r="AP65" s="243">
        <v>0.36154646688889064</v>
      </c>
      <c r="AQ65" s="243">
        <v>0.23960617157544303</v>
      </c>
      <c r="AR65" s="243">
        <v>0.17222236722927531</v>
      </c>
      <c r="AS65" s="243">
        <v>0.20976227245722076</v>
      </c>
      <c r="AT65" s="243">
        <v>0.44693824935481186</v>
      </c>
      <c r="AU65" s="243">
        <v>0</v>
      </c>
      <c r="AV65" s="243">
        <v>0</v>
      </c>
      <c r="AW65" s="243">
        <v>0.18554236560923143</v>
      </c>
      <c r="AX65" s="243">
        <v>4.0431231387616916E-2</v>
      </c>
      <c r="AY65" s="243">
        <v>0.27879827862945067</v>
      </c>
      <c r="AZ65" s="243">
        <v>0</v>
      </c>
      <c r="BA65" s="243">
        <v>0.21370919226025542</v>
      </c>
    </row>
    <row r="66" spans="1:53" ht="14.25" customHeight="1" x14ac:dyDescent="0.25">
      <c r="A66" s="422" t="str">
        <v>MINI GOLF</v>
      </c>
      <c r="B66" s="423">
        <v>22</v>
      </c>
      <c r="C66" s="243">
        <v>0</v>
      </c>
      <c r="D66" s="243">
        <v>0</v>
      </c>
      <c r="E66" s="243">
        <v>8.4477793878892357E-2</v>
      </c>
      <c r="F66" s="243">
        <v>0.14443005624700539</v>
      </c>
      <c r="G66" s="243">
        <v>0</v>
      </c>
      <c r="H66" s="243">
        <v>0</v>
      </c>
      <c r="I66" s="243">
        <v>0.40570193504309038</v>
      </c>
      <c r="J66" s="243">
        <v>0</v>
      </c>
      <c r="K66" s="243">
        <v>0.19651479173084621</v>
      </c>
      <c r="L66" s="243">
        <v>0.20890848663440018</v>
      </c>
      <c r="M66" s="243">
        <v>0</v>
      </c>
      <c r="N66" s="243">
        <v>0.24958632340742784</v>
      </c>
      <c r="O66" s="243">
        <v>0</v>
      </c>
      <c r="P66" s="243">
        <v>0</v>
      </c>
      <c r="Q66" s="243">
        <v>0.17277548998516834</v>
      </c>
      <c r="R66" s="243">
        <v>0</v>
      </c>
      <c r="S66" s="243">
        <v>0.18449948345037645</v>
      </c>
      <c r="T66" s="243">
        <v>0.10769979770988369</v>
      </c>
      <c r="U66" s="243">
        <v>0</v>
      </c>
      <c r="V66" s="243">
        <v>0</v>
      </c>
      <c r="W66" s="243">
        <v>0</v>
      </c>
      <c r="X66" s="243">
        <v>0.23540109924748348</v>
      </c>
      <c r="Y66" s="243">
        <v>0</v>
      </c>
      <c r="Z66" s="243">
        <v>0</v>
      </c>
      <c r="AA66" s="243">
        <v>0</v>
      </c>
      <c r="AB66" s="243">
        <v>6.3201148704013069E-2</v>
      </c>
      <c r="AC66" s="243">
        <v>0</v>
      </c>
      <c r="AD66" s="243">
        <v>0</v>
      </c>
      <c r="AE66" s="243">
        <v>0.16453916886690395</v>
      </c>
      <c r="AF66" s="243">
        <v>0</v>
      </c>
      <c r="AG66" s="243">
        <v>0.17238898481633147</v>
      </c>
      <c r="AH66" s="243">
        <v>0</v>
      </c>
      <c r="AI66" s="243">
        <v>0.75023516228907261</v>
      </c>
      <c r="AJ66" s="243">
        <v>0</v>
      </c>
      <c r="AK66" s="243">
        <v>0.10597433724830019</v>
      </c>
      <c r="AL66" s="243">
        <v>0.17669246129391908</v>
      </c>
      <c r="AM66" s="243">
        <v>0</v>
      </c>
      <c r="AN66" s="243">
        <v>0.46211780743374548</v>
      </c>
      <c r="AO66" s="243">
        <v>0</v>
      </c>
      <c r="AP66" s="243">
        <v>0.27426170703963321</v>
      </c>
      <c r="AQ66" s="243">
        <v>0.21485808980665552</v>
      </c>
      <c r="AR66" s="243">
        <v>0</v>
      </c>
      <c r="AS66" s="243">
        <v>0</v>
      </c>
      <c r="AT66" s="243">
        <v>5.2625478498511985E-2</v>
      </c>
      <c r="AU66" s="243">
        <v>0</v>
      </c>
      <c r="AV66" s="243">
        <v>0</v>
      </c>
      <c r="AW66" s="243">
        <v>0.43316317982865493</v>
      </c>
      <c r="AX66" s="243">
        <v>0.56419290797490085</v>
      </c>
      <c r="AY66" s="243">
        <v>0.31485259408077654</v>
      </c>
      <c r="AZ66" s="243">
        <v>0</v>
      </c>
      <c r="BA66" s="243">
        <v>0</v>
      </c>
    </row>
    <row r="67" spans="1:53" ht="14.25" customHeight="1" x14ac:dyDescent="0.25">
      <c r="A67" s="422" t="str">
        <v>MMA</v>
      </c>
      <c r="B67" s="423">
        <v>116</v>
      </c>
      <c r="C67" s="243">
        <v>0.11099638394987332</v>
      </c>
      <c r="D67" s="243">
        <v>0.22769646328279514</v>
      </c>
      <c r="E67" s="243">
        <v>0.28399133156744816</v>
      </c>
      <c r="F67" s="243">
        <v>0.12070394715449913</v>
      </c>
      <c r="G67" s="243">
        <v>0.59559179327032941</v>
      </c>
      <c r="H67" s="243">
        <v>0.2478972106972831</v>
      </c>
      <c r="I67" s="243">
        <v>0.24951715983915718</v>
      </c>
      <c r="J67" s="243">
        <v>0.17520307746655636</v>
      </c>
      <c r="K67" s="243">
        <v>0.37623731358962009</v>
      </c>
      <c r="L67" s="243">
        <v>0.17925690128393865</v>
      </c>
      <c r="M67" s="243">
        <v>0.13288108009045063</v>
      </c>
      <c r="N67" s="243">
        <v>0.25012829944189491</v>
      </c>
      <c r="O67" s="243">
        <v>0.26945689464889988</v>
      </c>
      <c r="P67" s="243">
        <v>0.20326326532543035</v>
      </c>
      <c r="Q67" s="243">
        <v>0.26005321666426556</v>
      </c>
      <c r="R67" s="243">
        <v>0.21614547374226625</v>
      </c>
      <c r="S67" s="243">
        <v>0.18882336581412262</v>
      </c>
      <c r="T67" s="243">
        <v>0.1378177369158205</v>
      </c>
      <c r="U67" s="243">
        <v>0.28912410439648223</v>
      </c>
      <c r="V67" s="243">
        <v>9.3992722346575269E-2</v>
      </c>
      <c r="W67" s="243">
        <v>0.17985460743291709</v>
      </c>
      <c r="X67" s="243">
        <v>0.46350348248828388</v>
      </c>
      <c r="Y67" s="243">
        <v>0.22741592278144826</v>
      </c>
      <c r="Z67" s="243">
        <v>0.29061779494919732</v>
      </c>
      <c r="AA67" s="243">
        <v>0</v>
      </c>
      <c r="AB67" s="243">
        <v>0.28196861089086078</v>
      </c>
      <c r="AC67" s="243">
        <v>0.18567093252843234</v>
      </c>
      <c r="AD67" s="243">
        <v>0.24896010287214801</v>
      </c>
      <c r="AE67" s="243">
        <v>0.19844775893190364</v>
      </c>
      <c r="AF67" s="243">
        <v>7.6603684879841288E-2</v>
      </c>
      <c r="AG67" s="243">
        <v>0.14492929176766547</v>
      </c>
      <c r="AH67" s="243">
        <v>0.26668134381229108</v>
      </c>
      <c r="AI67" s="243">
        <v>0.23390642660564132</v>
      </c>
      <c r="AJ67" s="243">
        <v>9.6640695343448907E-2</v>
      </c>
      <c r="AK67" s="243">
        <v>0.21234691798540359</v>
      </c>
      <c r="AL67" s="243">
        <v>0.43336981441218236</v>
      </c>
      <c r="AM67" s="243">
        <v>0.19824314951970437</v>
      </c>
      <c r="AN67" s="243">
        <v>0.18756762659831411</v>
      </c>
      <c r="AO67" s="243">
        <v>0.1618470727462768</v>
      </c>
      <c r="AP67" s="243">
        <v>0.55323708281776351</v>
      </c>
      <c r="AQ67" s="243">
        <v>0.24072305131417229</v>
      </c>
      <c r="AR67" s="243">
        <v>0.13573007971681703</v>
      </c>
      <c r="AS67" s="243">
        <v>0.39730502186536854</v>
      </c>
      <c r="AT67" s="243">
        <v>0.77037049428952964</v>
      </c>
      <c r="AU67" s="243">
        <v>0.18347158702276797</v>
      </c>
      <c r="AV67" s="243">
        <v>0.21770410065765972</v>
      </c>
      <c r="AW67" s="243">
        <v>0.24330990114410989</v>
      </c>
      <c r="AX67" s="243">
        <v>0.25922898759760526</v>
      </c>
      <c r="AY67" s="243">
        <v>0.23401901389114366</v>
      </c>
      <c r="AZ67" s="243">
        <v>0.1290323920961039</v>
      </c>
      <c r="BA67" s="243">
        <v>0.29347506156067055</v>
      </c>
    </row>
    <row r="68" spans="1:53" ht="14.25" customHeight="1" x14ac:dyDescent="0.25">
      <c r="A68" s="422" t="str">
        <v>MODERN PENTATHLON</v>
      </c>
      <c r="B68" s="423">
        <v>49</v>
      </c>
      <c r="C68" s="243">
        <v>0</v>
      </c>
      <c r="D68" s="243">
        <v>0.22019681059109916</v>
      </c>
      <c r="E68" s="243">
        <v>0.11358090692031339</v>
      </c>
      <c r="F68" s="243">
        <v>9.8968576944486644E-2</v>
      </c>
      <c r="G68" s="243">
        <v>0.19992582175892559</v>
      </c>
      <c r="H68" s="243">
        <v>0.18028886713510411</v>
      </c>
      <c r="I68" s="243">
        <v>0.21206308741390914</v>
      </c>
      <c r="J68" s="243">
        <v>0.17791483373117017</v>
      </c>
      <c r="K68" s="243">
        <v>0.23767067790948959</v>
      </c>
      <c r="L68" s="243">
        <v>8.277605621002701E-2</v>
      </c>
      <c r="M68" s="243">
        <v>8.4586255364593882E-2</v>
      </c>
      <c r="N68" s="243">
        <v>0.11522898978626321</v>
      </c>
      <c r="O68" s="243">
        <v>0.75215683977389469</v>
      </c>
      <c r="P68" s="243">
        <v>0.10978566421237775</v>
      </c>
      <c r="Q68" s="243">
        <v>9.1834171994112479E-2</v>
      </c>
      <c r="R68" s="243">
        <v>0</v>
      </c>
      <c r="S68" s="243">
        <v>0.14684442268693057</v>
      </c>
      <c r="T68" s="243">
        <v>0</v>
      </c>
      <c r="U68" s="243">
        <v>0.16913778021716164</v>
      </c>
      <c r="V68" s="243">
        <v>0</v>
      </c>
      <c r="W68" s="243">
        <v>4.7995250717900777E-2</v>
      </c>
      <c r="X68" s="243">
        <v>0.20797451993428295</v>
      </c>
      <c r="Y68" s="243">
        <v>0.12275365709874159</v>
      </c>
      <c r="Z68" s="243">
        <v>0.23308893152563845</v>
      </c>
      <c r="AA68" s="243">
        <v>0</v>
      </c>
      <c r="AB68" s="243">
        <v>0.43551800134287916</v>
      </c>
      <c r="AC68" s="243">
        <v>0.22462212131848569</v>
      </c>
      <c r="AD68" s="243">
        <v>0.62225716049592017</v>
      </c>
      <c r="AE68" s="243">
        <v>0.1603642496056415</v>
      </c>
      <c r="AF68" s="243">
        <v>0</v>
      </c>
      <c r="AG68" s="243">
        <v>0.33040300786242305</v>
      </c>
      <c r="AH68" s="243">
        <v>0.22874620732998049</v>
      </c>
      <c r="AI68" s="243">
        <v>0.49358936618465127</v>
      </c>
      <c r="AJ68" s="243">
        <v>0</v>
      </c>
      <c r="AK68" s="243">
        <v>0.12468164370765962</v>
      </c>
      <c r="AL68" s="243">
        <v>0.28346577336197892</v>
      </c>
      <c r="AM68" s="243">
        <v>0.41467945434762232</v>
      </c>
      <c r="AN68" s="243">
        <v>0.10713087798885711</v>
      </c>
      <c r="AO68" s="243">
        <v>0</v>
      </c>
      <c r="AP68" s="243">
        <v>0.34961916190906622</v>
      </c>
      <c r="AQ68" s="243">
        <v>0.14639487340267457</v>
      </c>
      <c r="AR68" s="243">
        <v>0</v>
      </c>
      <c r="AS68" s="243">
        <v>0.5741733059900892</v>
      </c>
      <c r="AT68" s="243">
        <v>0.28144743811914752</v>
      </c>
      <c r="AU68" s="243">
        <v>0</v>
      </c>
      <c r="AV68" s="243">
        <v>0.20079818293635254</v>
      </c>
      <c r="AW68" s="243">
        <v>0.14547252643692346</v>
      </c>
      <c r="AX68" s="243">
        <v>7.748964297064094E-2</v>
      </c>
      <c r="AY68" s="243">
        <v>0.2244668479348777</v>
      </c>
      <c r="AZ68" s="243">
        <v>0.19438349173918057</v>
      </c>
      <c r="BA68" s="243">
        <v>0.27914695575638754</v>
      </c>
    </row>
    <row r="69" spans="1:53" ht="14.25" customHeight="1" x14ac:dyDescent="0.25">
      <c r="A69" s="422" t="str">
        <v>MOTORCYCLING</v>
      </c>
      <c r="B69" s="423">
        <v>50</v>
      </c>
      <c r="C69" s="243">
        <v>0</v>
      </c>
      <c r="D69" s="243">
        <v>3.8164571997136576E-2</v>
      </c>
      <c r="E69" s="243">
        <v>0.23450836444920625</v>
      </c>
      <c r="F69" s="243">
        <v>0.10464732961420677</v>
      </c>
      <c r="G69" s="243">
        <v>4.3223383739790289E-2</v>
      </c>
      <c r="H69" s="243">
        <v>0.17635850484890481</v>
      </c>
      <c r="I69" s="243">
        <v>0.16804883857077424</v>
      </c>
      <c r="J69" s="243">
        <v>0.15989100667488665</v>
      </c>
      <c r="K69" s="243">
        <v>0.17970756365612417</v>
      </c>
      <c r="L69" s="243">
        <v>0.25786131326570155</v>
      </c>
      <c r="M69" s="243">
        <v>7.6391133673289285E-2</v>
      </c>
      <c r="N69" s="243">
        <v>0.16759264838022006</v>
      </c>
      <c r="O69" s="243">
        <v>0.42218099446387786</v>
      </c>
      <c r="P69" s="243">
        <v>0.51124650795334337</v>
      </c>
      <c r="Q69" s="243">
        <v>0.16362648759520551</v>
      </c>
      <c r="R69" s="243">
        <v>9.2804349465301778E-2</v>
      </c>
      <c r="S69" s="243">
        <v>9.3134668962376418E-2</v>
      </c>
      <c r="T69" s="243">
        <v>0</v>
      </c>
      <c r="U69" s="243">
        <v>0.1616689557182987</v>
      </c>
      <c r="V69" s="243">
        <v>3.6733377758768941E-2</v>
      </c>
      <c r="W69" s="243">
        <v>0.15939951422113677</v>
      </c>
      <c r="X69" s="243">
        <v>0.42915070942479472</v>
      </c>
      <c r="Y69" s="243">
        <v>0.17156072566715191</v>
      </c>
      <c r="Z69" s="243">
        <v>0</v>
      </c>
      <c r="AA69" s="243">
        <v>0</v>
      </c>
      <c r="AB69" s="243">
        <v>0</v>
      </c>
      <c r="AC69" s="243">
        <v>0</v>
      </c>
      <c r="AD69" s="243">
        <v>0.15461641429021974</v>
      </c>
      <c r="AE69" s="243">
        <v>7.1630715282148857E-2</v>
      </c>
      <c r="AF69" s="243">
        <v>0.2944941937269151</v>
      </c>
      <c r="AG69" s="243">
        <v>0.20394327452970387</v>
      </c>
      <c r="AH69" s="243">
        <v>0.20132112767296179</v>
      </c>
      <c r="AI69" s="243">
        <v>0.45468233222314658</v>
      </c>
      <c r="AJ69" s="243">
        <v>0.1433848346152802</v>
      </c>
      <c r="AK69" s="243">
        <v>0.28453605894615475</v>
      </c>
      <c r="AL69" s="243">
        <v>0.13768593347788391</v>
      </c>
      <c r="AM69" s="243">
        <v>0.27459065198615429</v>
      </c>
      <c r="AN69" s="243">
        <v>0.26668853702630574</v>
      </c>
      <c r="AO69" s="243">
        <v>0</v>
      </c>
      <c r="AP69" s="243">
        <v>9.1294858624188957E-2</v>
      </c>
      <c r="AQ69" s="243">
        <v>7.0808512722557587E-2</v>
      </c>
      <c r="AR69" s="243">
        <v>0.22538796365738373</v>
      </c>
      <c r="AS69" s="243">
        <v>0.39955276841617726</v>
      </c>
      <c r="AT69" s="243">
        <v>6.8946193468104142E-2</v>
      </c>
      <c r="AU69" s="243">
        <v>0</v>
      </c>
      <c r="AV69" s="243">
        <v>0.48100020859029941</v>
      </c>
      <c r="AW69" s="243">
        <v>0.24393043164802217</v>
      </c>
      <c r="AX69" s="243">
        <v>0.52390280784181409</v>
      </c>
      <c r="AY69" s="243">
        <v>0.24032131924734862</v>
      </c>
      <c r="AZ69" s="243">
        <v>0.11730483265347397</v>
      </c>
      <c r="BA69" s="243">
        <v>0.21343645468286887</v>
      </c>
    </row>
    <row r="70" spans="1:53" ht="14.25" customHeight="1" x14ac:dyDescent="0.25">
      <c r="A70" s="422" t="str">
        <v>MUAY THAI</v>
      </c>
      <c r="B70" s="423">
        <v>89</v>
      </c>
      <c r="C70" s="243">
        <v>0</v>
      </c>
      <c r="D70" s="243">
        <v>6.4970122019908802E-2</v>
      </c>
      <c r="E70" s="243">
        <v>0.3871989325657802</v>
      </c>
      <c r="F70" s="243">
        <v>0.22612435077756246</v>
      </c>
      <c r="G70" s="243">
        <v>0.27983396236277885</v>
      </c>
      <c r="H70" s="243">
        <v>7.5000278239517881E-2</v>
      </c>
      <c r="I70" s="243">
        <v>0.15435468535854666</v>
      </c>
      <c r="J70" s="243">
        <v>0</v>
      </c>
      <c r="K70" s="243">
        <v>0.19391365738168234</v>
      </c>
      <c r="L70" s="243">
        <v>0</v>
      </c>
      <c r="M70" s="243">
        <v>0.27749664561448678</v>
      </c>
      <c r="N70" s="243">
        <v>0.18852634890446818</v>
      </c>
      <c r="O70" s="243">
        <v>0.57147601839004314</v>
      </c>
      <c r="P70" s="243">
        <v>0.17959333513348227</v>
      </c>
      <c r="Q70" s="243">
        <v>0.2194677331037595</v>
      </c>
      <c r="R70" s="243">
        <v>0.18813902416534123</v>
      </c>
      <c r="S70" s="243">
        <v>0.11606315458740361</v>
      </c>
      <c r="T70" s="243">
        <v>0.29562606131698643</v>
      </c>
      <c r="U70" s="243">
        <v>0.27349023984174592</v>
      </c>
      <c r="V70" s="243">
        <v>0</v>
      </c>
      <c r="W70" s="243">
        <v>0.18494337704050462</v>
      </c>
      <c r="X70" s="243">
        <v>0.42794488604677011</v>
      </c>
      <c r="Y70" s="243">
        <v>6.8280888539958562E-2</v>
      </c>
      <c r="Z70" s="243">
        <v>0.23653947004634596</v>
      </c>
      <c r="AA70" s="243">
        <v>0.23329749024926749</v>
      </c>
      <c r="AB70" s="243">
        <v>6.4993679612608685E-2</v>
      </c>
      <c r="AC70" s="243">
        <v>0</v>
      </c>
      <c r="AD70" s="243">
        <v>0.15976517834414083</v>
      </c>
      <c r="AE70" s="243">
        <v>0</v>
      </c>
      <c r="AF70" s="243">
        <v>0.34406497031359651</v>
      </c>
      <c r="AG70" s="243">
        <v>0.1699371526413119</v>
      </c>
      <c r="AH70" s="243">
        <v>6.4975795549874926E-2</v>
      </c>
      <c r="AI70" s="243">
        <v>0.12763438518223119</v>
      </c>
      <c r="AJ70" s="243">
        <v>6.499951413095803E-2</v>
      </c>
      <c r="AK70" s="243">
        <v>6.4981362481947608E-2</v>
      </c>
      <c r="AL70" s="243">
        <v>0.25347297175907041</v>
      </c>
      <c r="AM70" s="243">
        <v>0.32590331937136596</v>
      </c>
      <c r="AN70" s="243">
        <v>6.5072743856571913E-2</v>
      </c>
      <c r="AO70" s="243">
        <v>0.2364223394851778</v>
      </c>
      <c r="AP70" s="243">
        <v>0.31789295840627763</v>
      </c>
      <c r="AQ70" s="243">
        <v>0.12911292943631164</v>
      </c>
      <c r="AR70" s="243">
        <v>0.21732191625804018</v>
      </c>
      <c r="AS70" s="243">
        <v>0.47666484700484651</v>
      </c>
      <c r="AT70" s="243">
        <v>0.35113551519056918</v>
      </c>
      <c r="AU70" s="243">
        <v>7.1552996675125435E-2</v>
      </c>
      <c r="AV70" s="243">
        <v>0.30179909817044448</v>
      </c>
      <c r="AW70" s="243">
        <v>0.21639227845866821</v>
      </c>
      <c r="AX70" s="243">
        <v>0.2515773771446384</v>
      </c>
      <c r="AY70" s="243">
        <v>0.25982818285775472</v>
      </c>
      <c r="AZ70" s="243">
        <v>0.19194261475890687</v>
      </c>
      <c r="BA70" s="243">
        <v>0.28532304656722446</v>
      </c>
    </row>
    <row r="71" spans="1:53" ht="14.25" customHeight="1" x14ac:dyDescent="0.25">
      <c r="A71" s="422" t="str">
        <v>NETBALL</v>
      </c>
      <c r="B71" s="423">
        <v>51</v>
      </c>
      <c r="C71" s="243">
        <v>0</v>
      </c>
      <c r="D71" s="243">
        <v>3.2207845132291649E-2</v>
      </c>
      <c r="E71" s="243">
        <v>0.75529840671730031</v>
      </c>
      <c r="F71" s="243">
        <v>0</v>
      </c>
      <c r="G71" s="243">
        <v>0</v>
      </c>
      <c r="H71" s="243">
        <v>0</v>
      </c>
      <c r="I71" s="243">
        <v>0</v>
      </c>
      <c r="J71" s="243">
        <v>0</v>
      </c>
      <c r="K71" s="243">
        <v>0</v>
      </c>
      <c r="L71" s="243">
        <v>0</v>
      </c>
      <c r="M71" s="243">
        <v>0</v>
      </c>
      <c r="N71" s="243">
        <v>0</v>
      </c>
      <c r="O71" s="243">
        <v>0</v>
      </c>
      <c r="P71" s="243">
        <v>0</v>
      </c>
      <c r="Q71" s="243">
        <v>3.8837125365399454E-2</v>
      </c>
      <c r="R71" s="243">
        <v>0</v>
      </c>
      <c r="S71" s="243">
        <v>0</v>
      </c>
      <c r="T71" s="243">
        <v>0</v>
      </c>
      <c r="U71" s="243">
        <v>0.17634917838585329</v>
      </c>
      <c r="V71" s="243">
        <v>0</v>
      </c>
      <c r="W71" s="243">
        <v>7.3899398585862863E-2</v>
      </c>
      <c r="X71" s="243">
        <v>0</v>
      </c>
      <c r="Y71" s="243">
        <v>0.42834261214141112</v>
      </c>
      <c r="Z71" s="243">
        <v>0.11150679015388562</v>
      </c>
      <c r="AA71" s="243">
        <v>9.3747921082326352E-2</v>
      </c>
      <c r="AB71" s="243">
        <v>0</v>
      </c>
      <c r="AC71" s="243">
        <v>0</v>
      </c>
      <c r="AD71" s="243">
        <v>0</v>
      </c>
      <c r="AE71" s="243">
        <v>0</v>
      </c>
      <c r="AF71" s="243">
        <v>0</v>
      </c>
      <c r="AG71" s="243">
        <v>0</v>
      </c>
      <c r="AH71" s="243">
        <v>0</v>
      </c>
      <c r="AI71" s="243">
        <v>0</v>
      </c>
      <c r="AJ71" s="243">
        <v>0</v>
      </c>
      <c r="AK71" s="243">
        <v>0.58157695027647449</v>
      </c>
      <c r="AL71" s="243">
        <v>0</v>
      </c>
      <c r="AM71" s="243">
        <v>0</v>
      </c>
      <c r="AN71" s="243">
        <v>0</v>
      </c>
      <c r="AO71" s="243">
        <v>0</v>
      </c>
      <c r="AP71" s="243">
        <v>0</v>
      </c>
      <c r="AQ71" s="243">
        <v>0</v>
      </c>
      <c r="AR71" s="243">
        <v>0</v>
      </c>
      <c r="AS71" s="243">
        <v>0.47115153938233745</v>
      </c>
      <c r="AT71" s="243">
        <v>8.4706307012553647E-2</v>
      </c>
      <c r="AU71" s="243">
        <v>0</v>
      </c>
      <c r="AV71" s="243">
        <v>0</v>
      </c>
      <c r="AW71" s="243">
        <v>0</v>
      </c>
      <c r="AX71" s="243">
        <v>0</v>
      </c>
      <c r="AY71" s="243">
        <v>0</v>
      </c>
      <c r="AZ71" s="243">
        <v>0</v>
      </c>
      <c r="BA71" s="243">
        <v>0</v>
      </c>
    </row>
    <row r="72" spans="1:53" ht="14.25" customHeight="1" x14ac:dyDescent="0.25">
      <c r="A72" s="422" t="str">
        <v>OBSTACLE RACING</v>
      </c>
      <c r="B72" s="423">
        <v>110</v>
      </c>
      <c r="C72" s="243">
        <v>0</v>
      </c>
      <c r="D72" s="243">
        <v>0</v>
      </c>
      <c r="E72" s="243">
        <v>0.32231392424427385</v>
      </c>
      <c r="F72" s="243">
        <v>0.21201130750231473</v>
      </c>
      <c r="G72" s="243">
        <v>0</v>
      </c>
      <c r="H72" s="243">
        <v>9.9204997859595023E-2</v>
      </c>
      <c r="I72" s="243">
        <v>0.19382080562667475</v>
      </c>
      <c r="J72" s="243">
        <v>0</v>
      </c>
      <c r="K72" s="243">
        <v>0.1193524252150808</v>
      </c>
      <c r="L72" s="243">
        <v>0.56804979733376482</v>
      </c>
      <c r="M72" s="243">
        <v>0</v>
      </c>
      <c r="N72" s="243">
        <v>0</v>
      </c>
      <c r="O72" s="243">
        <v>0.20460198254975343</v>
      </c>
      <c r="P72" s="243">
        <v>8.511963159514907E-2</v>
      </c>
      <c r="Q72" s="243">
        <v>0.16946417167753686</v>
      </c>
      <c r="R72" s="243">
        <v>0.20696328438846523</v>
      </c>
      <c r="S72" s="243">
        <v>0</v>
      </c>
      <c r="T72" s="243">
        <v>0</v>
      </c>
      <c r="U72" s="243">
        <v>0.1483914685667288</v>
      </c>
      <c r="V72" s="243">
        <v>0</v>
      </c>
      <c r="W72" s="243">
        <v>0</v>
      </c>
      <c r="X72" s="243">
        <v>0</v>
      </c>
      <c r="Y72" s="243">
        <v>0</v>
      </c>
      <c r="Z72" s="243">
        <v>0.32232127453445897</v>
      </c>
      <c r="AA72" s="243">
        <v>0</v>
      </c>
      <c r="AB72" s="243">
        <v>0</v>
      </c>
      <c r="AC72" s="243">
        <v>0</v>
      </c>
      <c r="AD72" s="243">
        <v>0.29654996882538681</v>
      </c>
      <c r="AE72" s="243">
        <v>0</v>
      </c>
      <c r="AF72" s="243">
        <v>0.30127695748503647</v>
      </c>
      <c r="AG72" s="243">
        <v>0.23874092961013899</v>
      </c>
      <c r="AH72" s="243">
        <v>3.2341894924183018E-2</v>
      </c>
      <c r="AI72" s="243">
        <v>0.41752226919740082</v>
      </c>
      <c r="AJ72" s="243">
        <v>0.16946627627808108</v>
      </c>
      <c r="AK72" s="243">
        <v>0</v>
      </c>
      <c r="AL72" s="243">
        <v>0.47385247085483251</v>
      </c>
      <c r="AM72" s="243">
        <v>0.12909991200113535</v>
      </c>
      <c r="AN72" s="243">
        <v>0.32244706768531334</v>
      </c>
      <c r="AO72" s="243">
        <v>7.622501549544547E-2</v>
      </c>
      <c r="AP72" s="243">
        <v>0.4697647421034557</v>
      </c>
      <c r="AQ72" s="243">
        <v>0.10631143462421093</v>
      </c>
      <c r="AR72" s="243">
        <v>0.2012397604449899</v>
      </c>
      <c r="AS72" s="243">
        <v>0.25302696776977829</v>
      </c>
      <c r="AT72" s="243">
        <v>0.75002221964636906</v>
      </c>
      <c r="AU72" s="243">
        <v>0.11965242087133443</v>
      </c>
      <c r="AV72" s="243">
        <v>0.14422245404957465</v>
      </c>
      <c r="AW72" s="243">
        <v>0.21656010378322041</v>
      </c>
      <c r="AX72" s="243">
        <v>0.23979606391281377</v>
      </c>
      <c r="AY72" s="243">
        <v>9.6498185657262842E-2</v>
      </c>
      <c r="AZ72" s="243">
        <v>0</v>
      </c>
      <c r="BA72" s="243">
        <v>0.14933809955459518</v>
      </c>
    </row>
    <row r="73" spans="1:53" ht="14.25" customHeight="1" x14ac:dyDescent="0.25">
      <c r="A73" s="422" t="str">
        <v>ORIENTEERING</v>
      </c>
      <c r="B73" s="423">
        <v>52</v>
      </c>
      <c r="C73" s="243">
        <v>0</v>
      </c>
      <c r="D73" s="243">
        <v>7.125124247886408E-2</v>
      </c>
      <c r="E73" s="243">
        <v>0.15604660770690382</v>
      </c>
      <c r="F73" s="243">
        <v>0.16037894289362403</v>
      </c>
      <c r="G73" s="243">
        <v>0.14740343042236009</v>
      </c>
      <c r="H73" s="243">
        <v>0.21736890627153677</v>
      </c>
      <c r="I73" s="243">
        <v>0.38307987011738975</v>
      </c>
      <c r="J73" s="243">
        <v>9.7811676183197804E-2</v>
      </c>
      <c r="K73" s="243">
        <v>0.10909940072706588</v>
      </c>
      <c r="L73" s="243">
        <v>0.22932358268119385</v>
      </c>
      <c r="M73" s="243">
        <v>0.49267866872772792</v>
      </c>
      <c r="N73" s="243">
        <v>0.56124123242419821</v>
      </c>
      <c r="O73" s="243">
        <v>0.25085305493970211</v>
      </c>
      <c r="P73" s="243">
        <v>0</v>
      </c>
      <c r="Q73" s="243">
        <v>0.13885866133449307</v>
      </c>
      <c r="R73" s="243">
        <v>0.18976786707283527</v>
      </c>
      <c r="S73" s="243">
        <v>0</v>
      </c>
      <c r="T73" s="243">
        <v>0</v>
      </c>
      <c r="U73" s="243">
        <v>0.13011921904241205</v>
      </c>
      <c r="V73" s="243">
        <v>0</v>
      </c>
      <c r="W73" s="243">
        <v>0.11326411362363359</v>
      </c>
      <c r="X73" s="243">
        <v>0.20983162659611201</v>
      </c>
      <c r="Y73" s="243">
        <v>0.11057841511575972</v>
      </c>
      <c r="Z73" s="243">
        <v>0.12178115923630355</v>
      </c>
      <c r="AA73" s="243">
        <v>0</v>
      </c>
      <c r="AB73" s="243">
        <v>0.13034255825913441</v>
      </c>
      <c r="AC73" s="243">
        <v>0</v>
      </c>
      <c r="AD73" s="243">
        <v>0.30168403988149622</v>
      </c>
      <c r="AE73" s="243">
        <v>0.32639565476527677</v>
      </c>
      <c r="AF73" s="243">
        <v>0</v>
      </c>
      <c r="AG73" s="243">
        <v>0.26765494189103178</v>
      </c>
      <c r="AH73" s="243">
        <v>0</v>
      </c>
      <c r="AI73" s="243">
        <v>0.23982271094633148</v>
      </c>
      <c r="AJ73" s="243">
        <v>0.57899472882637704</v>
      </c>
      <c r="AK73" s="243">
        <v>0.15175735263909529</v>
      </c>
      <c r="AL73" s="243">
        <v>0.25395593324474636</v>
      </c>
      <c r="AM73" s="243">
        <v>0.21253065239786326</v>
      </c>
      <c r="AN73" s="243">
        <v>0.25722159734289379</v>
      </c>
      <c r="AO73" s="243">
        <v>0.24047171061459227</v>
      </c>
      <c r="AP73" s="243">
        <v>0.4252945175648582</v>
      </c>
      <c r="AQ73" s="243">
        <v>0.37185600113596673</v>
      </c>
      <c r="AR73" s="243">
        <v>0.23987516338918122</v>
      </c>
      <c r="AS73" s="243">
        <v>0.27007558666307058</v>
      </c>
      <c r="AT73" s="243">
        <v>0.20511733044804886</v>
      </c>
      <c r="AU73" s="243">
        <v>0.11174841610313896</v>
      </c>
      <c r="AV73" s="243">
        <v>0.18256608637256166</v>
      </c>
      <c r="AW73" s="243">
        <v>0.41120069539910054</v>
      </c>
      <c r="AX73" s="243">
        <v>0.76634205375333153</v>
      </c>
      <c r="AY73" s="243">
        <v>0.21940470284402119</v>
      </c>
      <c r="AZ73" s="243">
        <v>0.21228250470138915</v>
      </c>
      <c r="BA73" s="243">
        <v>0.26480234466388686</v>
      </c>
    </row>
    <row r="74" spans="1:53" ht="14.25" customHeight="1" x14ac:dyDescent="0.25">
      <c r="A74" s="422" t="str">
        <v>PADEL</v>
      </c>
      <c r="B74" s="423">
        <v>107</v>
      </c>
      <c r="C74" s="243">
        <v>0</v>
      </c>
      <c r="D74" s="243">
        <v>0.66101427381941347</v>
      </c>
      <c r="E74" s="243">
        <v>0</v>
      </c>
      <c r="F74" s="243">
        <v>0.17620739856998602</v>
      </c>
      <c r="G74" s="243">
        <v>0.45915441002082863</v>
      </c>
      <c r="H74" s="243">
        <v>0</v>
      </c>
      <c r="I74" s="243">
        <v>0</v>
      </c>
      <c r="J74" s="243">
        <v>0.23868104621375696</v>
      </c>
      <c r="K74" s="243">
        <v>0</v>
      </c>
      <c r="L74" s="243">
        <v>0</v>
      </c>
      <c r="M74" s="243">
        <v>0</v>
      </c>
      <c r="N74" s="243">
        <v>0.12077435881997503</v>
      </c>
      <c r="O74" s="243">
        <v>0.17620742294448699</v>
      </c>
      <c r="P74" s="243">
        <v>0</v>
      </c>
      <c r="Q74" s="243">
        <v>0.1060680741747722</v>
      </c>
      <c r="R74" s="243">
        <v>0</v>
      </c>
      <c r="S74" s="243">
        <v>0</v>
      </c>
      <c r="T74" s="243">
        <v>0</v>
      </c>
      <c r="U74" s="243">
        <v>0</v>
      </c>
      <c r="V74" s="243">
        <v>0</v>
      </c>
      <c r="W74" s="243">
        <v>0</v>
      </c>
      <c r="X74" s="243">
        <v>0</v>
      </c>
      <c r="Y74" s="243">
        <v>0</v>
      </c>
      <c r="Z74" s="243">
        <v>8.1428372403336072E-2</v>
      </c>
      <c r="AA74" s="243">
        <v>0</v>
      </c>
      <c r="AB74" s="243">
        <v>0</v>
      </c>
      <c r="AC74" s="243">
        <v>0</v>
      </c>
      <c r="AD74" s="243">
        <v>9.776465097647534E-2</v>
      </c>
      <c r="AE74" s="243">
        <v>0</v>
      </c>
      <c r="AF74" s="243">
        <v>0</v>
      </c>
      <c r="AG74" s="243">
        <v>0</v>
      </c>
      <c r="AH74" s="243">
        <v>0.19663555676234906</v>
      </c>
      <c r="AI74" s="243">
        <v>0.14355377345665657</v>
      </c>
      <c r="AJ74" s="243">
        <v>0</v>
      </c>
      <c r="AK74" s="243">
        <v>0</v>
      </c>
      <c r="AL74" s="243">
        <v>0</v>
      </c>
      <c r="AM74" s="243">
        <v>0.44466679785183361</v>
      </c>
      <c r="AN74" s="243">
        <v>6.9289367298067048E-2</v>
      </c>
      <c r="AO74" s="243">
        <v>0</v>
      </c>
      <c r="AP74" s="243">
        <v>0</v>
      </c>
      <c r="AQ74" s="243">
        <v>0</v>
      </c>
      <c r="AR74" s="243">
        <v>0</v>
      </c>
      <c r="AS74" s="243">
        <v>0.15641099242927625</v>
      </c>
      <c r="AT74" s="243">
        <v>0.13087679050601431</v>
      </c>
      <c r="AU74" s="243">
        <v>0</v>
      </c>
      <c r="AV74" s="243">
        <v>0.7443294529050728</v>
      </c>
      <c r="AW74" s="243">
        <v>0.12813060437360993</v>
      </c>
      <c r="AX74" s="243">
        <v>0.35263400712712306</v>
      </c>
      <c r="AY74" s="243">
        <v>0.30803291010062406</v>
      </c>
      <c r="AZ74" s="243">
        <v>0</v>
      </c>
      <c r="BA74" s="243">
        <v>0</v>
      </c>
    </row>
    <row r="75" spans="1:53" ht="14.25" customHeight="1" x14ac:dyDescent="0.25">
      <c r="A75" s="422" t="str">
        <v>PELOTA VASCA</v>
      </c>
      <c r="B75" s="423">
        <v>8</v>
      </c>
      <c r="C75" s="243">
        <v>0</v>
      </c>
      <c r="D75" s="243">
        <v>0.38210990463524808</v>
      </c>
      <c r="E75" s="243">
        <v>0</v>
      </c>
      <c r="F75" s="243">
        <v>0</v>
      </c>
      <c r="G75" s="243">
        <v>8.8307934190378412E-2</v>
      </c>
      <c r="H75" s="243">
        <v>0</v>
      </c>
      <c r="I75" s="243">
        <v>0</v>
      </c>
      <c r="J75" s="243">
        <v>0.26283476916127518</v>
      </c>
      <c r="K75" s="243">
        <v>0</v>
      </c>
      <c r="L75" s="243">
        <v>0</v>
      </c>
      <c r="M75" s="243">
        <v>0</v>
      </c>
      <c r="N75" s="243">
        <v>0</v>
      </c>
      <c r="O75" s="243">
        <v>0.75000177191794482</v>
      </c>
      <c r="P75" s="243">
        <v>0</v>
      </c>
      <c r="Q75" s="243">
        <v>0</v>
      </c>
      <c r="R75" s="243">
        <v>0</v>
      </c>
      <c r="S75" s="243">
        <v>0</v>
      </c>
      <c r="T75" s="243">
        <v>0</v>
      </c>
      <c r="U75" s="243">
        <v>0</v>
      </c>
      <c r="V75" s="243">
        <v>0</v>
      </c>
      <c r="W75" s="243">
        <v>0</v>
      </c>
      <c r="X75" s="243">
        <v>0</v>
      </c>
      <c r="Y75" s="243">
        <v>0</v>
      </c>
      <c r="Z75" s="243">
        <v>0</v>
      </c>
      <c r="AA75" s="243">
        <v>0</v>
      </c>
      <c r="AB75" s="243">
        <v>0</v>
      </c>
      <c r="AC75" s="243">
        <v>0.52664176217136649</v>
      </c>
      <c r="AD75" s="243">
        <v>0</v>
      </c>
      <c r="AE75" s="243">
        <v>0</v>
      </c>
      <c r="AF75" s="243">
        <v>0</v>
      </c>
      <c r="AG75" s="243">
        <v>0</v>
      </c>
      <c r="AH75" s="243">
        <v>0.44616754711241985</v>
      </c>
      <c r="AI75" s="243">
        <v>0</v>
      </c>
      <c r="AJ75" s="243">
        <v>0</v>
      </c>
      <c r="AK75" s="243">
        <v>0</v>
      </c>
      <c r="AL75" s="243">
        <v>0</v>
      </c>
      <c r="AM75" s="243">
        <v>0</v>
      </c>
      <c r="AN75" s="243">
        <v>0</v>
      </c>
      <c r="AO75" s="243">
        <v>0</v>
      </c>
      <c r="AP75" s="243">
        <v>0</v>
      </c>
      <c r="AQ75" s="243">
        <v>0</v>
      </c>
      <c r="AR75" s="243">
        <v>0</v>
      </c>
      <c r="AS75" s="243">
        <v>0</v>
      </c>
      <c r="AT75" s="243">
        <v>0.18040050150234394</v>
      </c>
      <c r="AU75" s="243">
        <v>0</v>
      </c>
      <c r="AV75" s="243">
        <v>0.61867370491264051</v>
      </c>
      <c r="AW75" s="243">
        <v>0</v>
      </c>
      <c r="AX75" s="243">
        <v>0</v>
      </c>
      <c r="AY75" s="243">
        <v>0.11794237448313447</v>
      </c>
      <c r="AZ75" s="243">
        <v>0</v>
      </c>
      <c r="BA75" s="243">
        <v>0</v>
      </c>
    </row>
    <row r="76" spans="1:53" ht="14.25" customHeight="1" x14ac:dyDescent="0.25">
      <c r="A76" s="422" t="str">
        <v>POKER</v>
      </c>
      <c r="B76" s="423">
        <v>109</v>
      </c>
      <c r="C76" s="243">
        <v>0</v>
      </c>
      <c r="D76" s="243">
        <v>0</v>
      </c>
      <c r="E76" s="243">
        <v>0.17991526431940319</v>
      </c>
      <c r="F76" s="243">
        <v>0</v>
      </c>
      <c r="G76" s="243">
        <v>0.46104923521783192</v>
      </c>
      <c r="H76" s="243">
        <v>0</v>
      </c>
      <c r="I76" s="243">
        <v>0</v>
      </c>
      <c r="J76" s="243">
        <v>0</v>
      </c>
      <c r="K76" s="243">
        <v>4.3042949851570006E-2</v>
      </c>
      <c r="L76" s="243">
        <v>0</v>
      </c>
      <c r="M76" s="243">
        <v>0</v>
      </c>
      <c r="N76" s="243">
        <v>0</v>
      </c>
      <c r="O76" s="243">
        <v>0.19234709304056341</v>
      </c>
      <c r="P76" s="243">
        <v>0.16521703332593998</v>
      </c>
      <c r="Q76" s="243">
        <v>0</v>
      </c>
      <c r="R76" s="243">
        <v>0</v>
      </c>
      <c r="S76" s="243">
        <v>7.6145153163192703E-2</v>
      </c>
      <c r="T76" s="243">
        <v>0</v>
      </c>
      <c r="U76" s="243">
        <v>0</v>
      </c>
      <c r="V76" s="243">
        <v>0</v>
      </c>
      <c r="W76" s="243">
        <v>8.6652136463457069E-2</v>
      </c>
      <c r="X76" s="243">
        <v>8.727799971434691E-2</v>
      </c>
      <c r="Y76" s="243">
        <v>0</v>
      </c>
      <c r="Z76" s="243">
        <v>0.56364852443451063</v>
      </c>
      <c r="AA76" s="243">
        <v>0</v>
      </c>
      <c r="AB76" s="243">
        <v>0.35641758400077622</v>
      </c>
      <c r="AC76" s="243">
        <v>0</v>
      </c>
      <c r="AD76" s="243">
        <v>0.22730014981648261</v>
      </c>
      <c r="AE76" s="243">
        <v>0</v>
      </c>
      <c r="AF76" s="243">
        <v>0</v>
      </c>
      <c r="AG76" s="243">
        <v>0</v>
      </c>
      <c r="AH76" s="243">
        <v>0</v>
      </c>
      <c r="AI76" s="243">
        <v>0.40448139459293209</v>
      </c>
      <c r="AJ76" s="243">
        <v>0</v>
      </c>
      <c r="AK76" s="243">
        <v>0</v>
      </c>
      <c r="AL76" s="243">
        <v>0</v>
      </c>
      <c r="AM76" s="243">
        <v>0.16426795314242332</v>
      </c>
      <c r="AN76" s="243">
        <v>0.16777994499651094</v>
      </c>
      <c r="AO76" s="243">
        <v>0</v>
      </c>
      <c r="AP76" s="243">
        <v>0.20515858805253875</v>
      </c>
      <c r="AQ76" s="243">
        <v>0</v>
      </c>
      <c r="AR76" s="243">
        <v>0</v>
      </c>
      <c r="AS76" s="243">
        <v>0.23248403194995396</v>
      </c>
      <c r="AT76" s="243">
        <v>0.75000850151205534</v>
      </c>
      <c r="AU76" s="243">
        <v>0.13752070930954824</v>
      </c>
      <c r="AV76" s="243">
        <v>0</v>
      </c>
      <c r="AW76" s="243">
        <v>8.2115536421391813E-2</v>
      </c>
      <c r="AX76" s="243">
        <v>0</v>
      </c>
      <c r="AY76" s="243">
        <v>0.31276867356760507</v>
      </c>
      <c r="AZ76" s="243">
        <v>0</v>
      </c>
      <c r="BA76" s="243">
        <v>0</v>
      </c>
    </row>
    <row r="77" spans="1:53" ht="14.25" customHeight="1" x14ac:dyDescent="0.25">
      <c r="A77" s="422" t="str">
        <v>POLE SPORTS</v>
      </c>
      <c r="B77" s="423">
        <v>113</v>
      </c>
      <c r="C77" s="243">
        <v>0</v>
      </c>
      <c r="D77" s="243">
        <v>0</v>
      </c>
      <c r="E77" s="243">
        <v>0.15627250861968717</v>
      </c>
      <c r="F77" s="243">
        <v>0.11443726559554783</v>
      </c>
      <c r="G77" s="243">
        <v>0.17058885291046588</v>
      </c>
      <c r="H77" s="243">
        <v>0</v>
      </c>
      <c r="I77" s="243">
        <v>0.10757513981637055</v>
      </c>
      <c r="J77" s="243">
        <v>0</v>
      </c>
      <c r="K77" s="243">
        <v>0.33279788212942019</v>
      </c>
      <c r="L77" s="243">
        <v>0.23241131184555627</v>
      </c>
      <c r="M77" s="243">
        <v>9.578514644182845E-2</v>
      </c>
      <c r="N77" s="243">
        <v>0.21689113800537901</v>
      </c>
      <c r="O77" s="243">
        <v>5.3337915508966105E-2</v>
      </c>
      <c r="P77" s="243">
        <v>0.18329116725412581</v>
      </c>
      <c r="Q77" s="243">
        <v>0.25052514750094934</v>
      </c>
      <c r="R77" s="243">
        <v>0</v>
      </c>
      <c r="S77" s="243">
        <v>9.3916728982052403E-2</v>
      </c>
      <c r="T77" s="243">
        <v>0</v>
      </c>
      <c r="U77" s="243">
        <v>0</v>
      </c>
      <c r="V77" s="243">
        <v>0</v>
      </c>
      <c r="W77" s="243">
        <v>0</v>
      </c>
      <c r="X77" s="243">
        <v>0.75001804718398968</v>
      </c>
      <c r="Y77" s="243">
        <v>0.22580369698529446</v>
      </c>
      <c r="Z77" s="243">
        <v>0.24121561671610234</v>
      </c>
      <c r="AA77" s="243">
        <v>0</v>
      </c>
      <c r="AB77" s="243">
        <v>0.12132538841886506</v>
      </c>
      <c r="AC77" s="243">
        <v>0</v>
      </c>
      <c r="AD77" s="243">
        <v>6.6226993041339721E-2</v>
      </c>
      <c r="AE77" s="243">
        <v>0</v>
      </c>
      <c r="AF77" s="243">
        <v>0</v>
      </c>
      <c r="AG77" s="243">
        <v>0.38553101667353679</v>
      </c>
      <c r="AH77" s="243">
        <v>0.567631769690357</v>
      </c>
      <c r="AI77" s="243">
        <v>0.46907928926331283</v>
      </c>
      <c r="AJ77" s="243">
        <v>0.16339980691179679</v>
      </c>
      <c r="AK77" s="243">
        <v>3.3209061397522173E-2</v>
      </c>
      <c r="AL77" s="243">
        <v>0.36723024026225987</v>
      </c>
      <c r="AM77" s="243">
        <v>8.0403627020576213E-2</v>
      </c>
      <c r="AN77" s="243">
        <v>0</v>
      </c>
      <c r="AO77" s="243">
        <v>0.13550480262771386</v>
      </c>
      <c r="AP77" s="243">
        <v>0.37242140501027954</v>
      </c>
      <c r="AQ77" s="243">
        <v>8.8870033507088969E-2</v>
      </c>
      <c r="AR77" s="243">
        <v>0</v>
      </c>
      <c r="AS77" s="243">
        <v>0.1282412787342456</v>
      </c>
      <c r="AT77" s="243">
        <v>0.10073547111671034</v>
      </c>
      <c r="AU77" s="243">
        <v>0</v>
      </c>
      <c r="AV77" s="243">
        <v>0.44769982748710646</v>
      </c>
      <c r="AW77" s="243">
        <v>0.19868633165494648</v>
      </c>
      <c r="AX77" s="243">
        <v>0.18520063537503884</v>
      </c>
      <c r="AY77" s="243">
        <v>0.19265093935867431</v>
      </c>
      <c r="AZ77" s="243">
        <v>0</v>
      </c>
      <c r="BA77" s="243">
        <v>0.24482071894278021</v>
      </c>
    </row>
    <row r="78" spans="1:53" ht="14.25" customHeight="1" x14ac:dyDescent="0.25">
      <c r="A78" s="422" t="str">
        <v>POLO</v>
      </c>
      <c r="B78" s="423">
        <v>55</v>
      </c>
      <c r="C78" s="243">
        <v>0</v>
      </c>
      <c r="D78" s="243">
        <v>0.75040879328432786</v>
      </c>
      <c r="E78" s="243">
        <v>0.36200946698752834</v>
      </c>
      <c r="F78" s="243">
        <v>0.14109703200478846</v>
      </c>
      <c r="G78" s="243">
        <v>0.14109812802758079</v>
      </c>
      <c r="H78" s="243">
        <v>0</v>
      </c>
      <c r="I78" s="243">
        <v>0</v>
      </c>
      <c r="J78" s="243">
        <v>0.69976435234770651</v>
      </c>
      <c r="K78" s="243">
        <v>0</v>
      </c>
      <c r="L78" s="243">
        <v>0</v>
      </c>
      <c r="M78" s="243">
        <v>0</v>
      </c>
      <c r="N78" s="243">
        <v>0.14880612377223595</v>
      </c>
      <c r="O78" s="243">
        <v>0.14109737757501181</v>
      </c>
      <c r="P78" s="243">
        <v>0</v>
      </c>
      <c r="Q78" s="243">
        <v>0.14110781004756731</v>
      </c>
      <c r="R78" s="243">
        <v>0</v>
      </c>
      <c r="S78" s="243">
        <v>0.36216647915227362</v>
      </c>
      <c r="T78" s="243">
        <v>0.14885548959145797</v>
      </c>
      <c r="U78" s="243">
        <v>0.156578965746028</v>
      </c>
      <c r="V78" s="243">
        <v>0</v>
      </c>
      <c r="W78" s="243">
        <v>0</v>
      </c>
      <c r="X78" s="243">
        <v>0.14110286796770075</v>
      </c>
      <c r="Y78" s="243">
        <v>0.14880557716495069</v>
      </c>
      <c r="Z78" s="243">
        <v>0.14110257057192807</v>
      </c>
      <c r="AA78" s="243">
        <v>0</v>
      </c>
      <c r="AB78" s="243">
        <v>0</v>
      </c>
      <c r="AC78" s="243">
        <v>0</v>
      </c>
      <c r="AD78" s="243">
        <v>0</v>
      </c>
      <c r="AE78" s="243">
        <v>0</v>
      </c>
      <c r="AF78" s="243">
        <v>0.24904591233788104</v>
      </c>
      <c r="AG78" s="243">
        <v>0.17195453034661784</v>
      </c>
      <c r="AH78" s="243">
        <v>0.14110369009234933</v>
      </c>
      <c r="AI78" s="243">
        <v>0.14111943721112194</v>
      </c>
      <c r="AJ78" s="243">
        <v>0</v>
      </c>
      <c r="AK78" s="243">
        <v>0.36214391369480048</v>
      </c>
      <c r="AL78" s="243">
        <v>0.15653052358420502</v>
      </c>
      <c r="AM78" s="243">
        <v>0.17962337195112632</v>
      </c>
      <c r="AN78" s="243">
        <v>0.14116314886127426</v>
      </c>
      <c r="AO78" s="243">
        <v>0</v>
      </c>
      <c r="AP78" s="243">
        <v>0.14110611622146993</v>
      </c>
      <c r="AQ78" s="243">
        <v>0.16425346342277203</v>
      </c>
      <c r="AR78" s="243">
        <v>0</v>
      </c>
      <c r="AS78" s="243">
        <v>0.47304259851150304</v>
      </c>
      <c r="AT78" s="243">
        <v>0.42231084796028895</v>
      </c>
      <c r="AU78" s="243">
        <v>0</v>
      </c>
      <c r="AV78" s="243">
        <v>0.38122107866994193</v>
      </c>
      <c r="AW78" s="243">
        <v>0.15270161039973579</v>
      </c>
      <c r="AX78" s="243">
        <v>0.1411217114481427</v>
      </c>
      <c r="AY78" s="243">
        <v>0.14110364412143123</v>
      </c>
      <c r="AZ78" s="243">
        <v>0.14887257342682911</v>
      </c>
      <c r="BA78" s="243">
        <v>0</v>
      </c>
    </row>
    <row r="79" spans="1:53" ht="14.25" customHeight="1" x14ac:dyDescent="0.25">
      <c r="A79" s="422" t="str">
        <v>POWERBOATING</v>
      </c>
      <c r="B79" s="423">
        <v>93</v>
      </c>
      <c r="C79" s="243">
        <v>0</v>
      </c>
      <c r="D79" s="243">
        <v>0</v>
      </c>
      <c r="E79" s="243">
        <v>0.25071323318941879</v>
      </c>
      <c r="F79" s="243">
        <v>0.32578430221982707</v>
      </c>
      <c r="G79" s="243">
        <v>0</v>
      </c>
      <c r="H79" s="243">
        <v>0</v>
      </c>
      <c r="I79" s="243">
        <v>0.10293863018591186</v>
      </c>
      <c r="J79" s="243">
        <v>0</v>
      </c>
      <c r="K79" s="243">
        <v>0.12822857817647759</v>
      </c>
      <c r="L79" s="243">
        <v>0.15401394447539538</v>
      </c>
      <c r="M79" s="243">
        <v>0.31274129821270225</v>
      </c>
      <c r="N79" s="243">
        <v>0.19726084785964385</v>
      </c>
      <c r="O79" s="243">
        <v>0.5662227405655238</v>
      </c>
      <c r="P79" s="243">
        <v>0</v>
      </c>
      <c r="Q79" s="243">
        <v>0</v>
      </c>
      <c r="R79" s="243">
        <v>0.14393392727040694</v>
      </c>
      <c r="S79" s="243">
        <v>0</v>
      </c>
      <c r="T79" s="243">
        <v>0</v>
      </c>
      <c r="U79" s="243">
        <v>0</v>
      </c>
      <c r="V79" s="243">
        <v>0</v>
      </c>
      <c r="W79" s="243">
        <v>0</v>
      </c>
      <c r="X79" s="243">
        <v>6.5651977426962757E-2</v>
      </c>
      <c r="Y79" s="243">
        <v>0</v>
      </c>
      <c r="Z79" s="243">
        <v>0</v>
      </c>
      <c r="AA79" s="243">
        <v>0</v>
      </c>
      <c r="AB79" s="243">
        <v>0</v>
      </c>
      <c r="AC79" s="243">
        <v>0</v>
      </c>
      <c r="AD79" s="243">
        <v>0.32860534326556667</v>
      </c>
      <c r="AE79" s="243">
        <v>0.11031673848836288</v>
      </c>
      <c r="AF79" s="243">
        <v>0</v>
      </c>
      <c r="AG79" s="243">
        <v>0.19798757412446427</v>
      </c>
      <c r="AH79" s="243">
        <v>0</v>
      </c>
      <c r="AI79" s="243">
        <v>0.17161913327256756</v>
      </c>
      <c r="AJ79" s="243">
        <v>0.19902643534048298</v>
      </c>
      <c r="AK79" s="243">
        <v>7.7979752307677105E-2</v>
      </c>
      <c r="AL79" s="243">
        <v>0.22543569820078554</v>
      </c>
      <c r="AM79" s="243">
        <v>0.19926218411780866</v>
      </c>
      <c r="AN79" s="243">
        <v>0.11975809326910346</v>
      </c>
      <c r="AO79" s="243">
        <v>0</v>
      </c>
      <c r="AP79" s="243">
        <v>0.21838957654865371</v>
      </c>
      <c r="AQ79" s="243">
        <v>0</v>
      </c>
      <c r="AR79" s="243">
        <v>0</v>
      </c>
      <c r="AS79" s="243">
        <v>0.16276434903245374</v>
      </c>
      <c r="AT79" s="243">
        <v>4.5048807847261646E-2</v>
      </c>
      <c r="AU79" s="243">
        <v>5.2488320401825758E-2</v>
      </c>
      <c r="AV79" s="243">
        <v>0.39181052757594675</v>
      </c>
      <c r="AW79" s="243">
        <v>0</v>
      </c>
      <c r="AX79" s="243">
        <v>0.23930929129809603</v>
      </c>
      <c r="AY79" s="243">
        <v>0.46627804545701795</v>
      </c>
      <c r="AZ79" s="243">
        <v>0</v>
      </c>
      <c r="BA79" s="243">
        <v>0</v>
      </c>
    </row>
    <row r="80" spans="1:53" ht="14.25" customHeight="1" x14ac:dyDescent="0.25">
      <c r="A80" s="422" t="str">
        <v>POWERLIFTING</v>
      </c>
      <c r="B80" s="423">
        <v>72</v>
      </c>
      <c r="C80" s="243">
        <v>0</v>
      </c>
      <c r="D80" s="243">
        <v>0.16045980396735579</v>
      </c>
      <c r="E80" s="243">
        <v>0.20373434491310621</v>
      </c>
      <c r="F80" s="243">
        <v>0.19689186054003133</v>
      </c>
      <c r="G80" s="243">
        <v>0.26676057613692666</v>
      </c>
      <c r="H80" s="243">
        <v>0.16490257389651189</v>
      </c>
      <c r="I80" s="243">
        <v>0.21421375533972348</v>
      </c>
      <c r="J80" s="243">
        <v>0.15680645744406033</v>
      </c>
      <c r="K80" s="243">
        <v>0</v>
      </c>
      <c r="L80" s="243">
        <v>0.24018266185248499</v>
      </c>
      <c r="M80" s="243">
        <v>0.21763436977697734</v>
      </c>
      <c r="N80" s="243">
        <v>0.2413509890409816</v>
      </c>
      <c r="O80" s="243">
        <v>0.25706497535590239</v>
      </c>
      <c r="P80" s="243">
        <v>3.8030070851647231E-2</v>
      </c>
      <c r="Q80" s="243">
        <v>0.24421787321006624</v>
      </c>
      <c r="R80" s="243">
        <v>7.55725007829499E-2</v>
      </c>
      <c r="S80" s="243">
        <v>0.2072299147715462</v>
      </c>
      <c r="T80" s="243">
        <v>0.11051222640584783</v>
      </c>
      <c r="U80" s="243">
        <v>0.13351974530883393</v>
      </c>
      <c r="V80" s="243">
        <v>0.21858142804116007</v>
      </c>
      <c r="W80" s="243">
        <v>0</v>
      </c>
      <c r="X80" s="243">
        <v>0.47722809044663861</v>
      </c>
      <c r="Y80" s="243">
        <v>0.19827305910843757</v>
      </c>
      <c r="Z80" s="243">
        <v>0.35026705212529524</v>
      </c>
      <c r="AA80" s="243">
        <v>0</v>
      </c>
      <c r="AB80" s="243">
        <v>0</v>
      </c>
      <c r="AC80" s="243">
        <v>0</v>
      </c>
      <c r="AD80" s="243">
        <v>0.2184847795403769</v>
      </c>
      <c r="AE80" s="243">
        <v>0.15154084741561807</v>
      </c>
      <c r="AF80" s="243">
        <v>0.20841931152634191</v>
      </c>
      <c r="AG80" s="243">
        <v>0.25105684352770791</v>
      </c>
      <c r="AH80" s="243">
        <v>0.18028486690808646</v>
      </c>
      <c r="AI80" s="243">
        <v>0.25270486136053927</v>
      </c>
      <c r="AJ80" s="243">
        <v>0.28468390454703274</v>
      </c>
      <c r="AK80" s="243">
        <v>0.21962385437386714</v>
      </c>
      <c r="AL80" s="243">
        <v>0.28188092401485493</v>
      </c>
      <c r="AM80" s="243">
        <v>0</v>
      </c>
      <c r="AN80" s="243">
        <v>0.21988322615425024</v>
      </c>
      <c r="AO80" s="243">
        <v>0.18996537502781893</v>
      </c>
      <c r="AP80" s="243">
        <v>0.75555596586213314</v>
      </c>
      <c r="AQ80" s="243">
        <v>0.26665076526195142</v>
      </c>
      <c r="AR80" s="243">
        <v>0.1186094258818938</v>
      </c>
      <c r="AS80" s="243">
        <v>0.27801044043594908</v>
      </c>
      <c r="AT80" s="243">
        <v>0.57138638589487512</v>
      </c>
      <c r="AU80" s="243">
        <v>9.4874023577031258E-2</v>
      </c>
      <c r="AV80" s="243">
        <v>0.11133565519194148</v>
      </c>
      <c r="AW80" s="243">
        <v>8.9804470482626839E-2</v>
      </c>
      <c r="AX80" s="243">
        <v>0.38838502427996457</v>
      </c>
      <c r="AY80" s="243">
        <v>0.26179736011980453</v>
      </c>
      <c r="AZ80" s="243">
        <v>8.3130888251486582E-2</v>
      </c>
      <c r="BA80" s="243">
        <v>0.49936222861128643</v>
      </c>
    </row>
    <row r="81" spans="1:53" ht="14.25" customHeight="1" x14ac:dyDescent="0.25">
      <c r="A81" s="422" t="str">
        <v>RACQUETBALL</v>
      </c>
      <c r="B81" s="423">
        <v>62</v>
      </c>
      <c r="C81" s="243">
        <v>0</v>
      </c>
      <c r="D81" s="243">
        <v>0.34254543915512303</v>
      </c>
      <c r="E81" s="243">
        <v>0</v>
      </c>
      <c r="F81" s="243">
        <v>0</v>
      </c>
      <c r="G81" s="243">
        <v>0</v>
      </c>
      <c r="H81" s="243">
        <v>0</v>
      </c>
      <c r="I81" s="243">
        <v>0</v>
      </c>
      <c r="J81" s="243">
        <v>0.12862999926599566</v>
      </c>
      <c r="K81" s="243">
        <v>0</v>
      </c>
      <c r="L81" s="243">
        <v>0</v>
      </c>
      <c r="M81" s="243">
        <v>0</v>
      </c>
      <c r="N81" s="243">
        <v>0</v>
      </c>
      <c r="O81" s="243">
        <v>0</v>
      </c>
      <c r="P81" s="243">
        <v>0</v>
      </c>
      <c r="Q81" s="243">
        <v>0</v>
      </c>
      <c r="R81" s="243">
        <v>0</v>
      </c>
      <c r="S81" s="243">
        <v>0.14172853104219199</v>
      </c>
      <c r="T81" s="243">
        <v>0</v>
      </c>
      <c r="U81" s="243">
        <v>0.12891910036164883</v>
      </c>
      <c r="V81" s="243">
        <v>0</v>
      </c>
      <c r="W81" s="243">
        <v>0</v>
      </c>
      <c r="X81" s="243">
        <v>0.18229373284413239</v>
      </c>
      <c r="Y81" s="243">
        <v>0</v>
      </c>
      <c r="Z81" s="243">
        <v>0.2509416628074006</v>
      </c>
      <c r="AA81" s="243">
        <v>0</v>
      </c>
      <c r="AB81" s="243">
        <v>0.18230174588772649</v>
      </c>
      <c r="AC81" s="243">
        <v>0</v>
      </c>
      <c r="AD81" s="243">
        <v>0</v>
      </c>
      <c r="AE81" s="243">
        <v>0</v>
      </c>
      <c r="AF81" s="243">
        <v>0</v>
      </c>
      <c r="AG81" s="243">
        <v>0</v>
      </c>
      <c r="AH81" s="243">
        <v>0.75053379952233079</v>
      </c>
      <c r="AI81" s="243">
        <v>0</v>
      </c>
      <c r="AJ81" s="243">
        <v>0</v>
      </c>
      <c r="AK81" s="243">
        <v>0</v>
      </c>
      <c r="AL81" s="243">
        <v>0</v>
      </c>
      <c r="AM81" s="243">
        <v>0</v>
      </c>
      <c r="AN81" s="243">
        <v>0</v>
      </c>
      <c r="AO81" s="243">
        <v>0</v>
      </c>
      <c r="AP81" s="243">
        <v>0</v>
      </c>
      <c r="AQ81" s="243">
        <v>0</v>
      </c>
      <c r="AR81" s="243">
        <v>0</v>
      </c>
      <c r="AS81" s="243">
        <v>0</v>
      </c>
      <c r="AT81" s="243">
        <v>0.45412305685425647</v>
      </c>
      <c r="AU81" s="243">
        <v>0</v>
      </c>
      <c r="AV81" s="243">
        <v>0</v>
      </c>
      <c r="AW81" s="243">
        <v>7.1589316875681958E-2</v>
      </c>
      <c r="AX81" s="243">
        <v>0</v>
      </c>
      <c r="AY81" s="243">
        <v>0</v>
      </c>
      <c r="AZ81" s="243">
        <v>0</v>
      </c>
      <c r="BA81" s="243">
        <v>0</v>
      </c>
    </row>
    <row r="82" spans="1:53" ht="14.25" customHeight="1" x14ac:dyDescent="0.25">
      <c r="A82" s="422" t="str">
        <v>ROLLER SPORTS</v>
      </c>
      <c r="B82" s="423">
        <v>39</v>
      </c>
      <c r="C82" s="243">
        <v>0</v>
      </c>
      <c r="D82" s="243">
        <v>0.28211163200564771</v>
      </c>
      <c r="E82" s="243">
        <v>0.31438155466771839</v>
      </c>
      <c r="F82" s="243">
        <v>0.23443722297174754</v>
      </c>
      <c r="G82" s="243">
        <v>0.34836281659984347</v>
      </c>
      <c r="H82" s="243">
        <v>0.17436682538590761</v>
      </c>
      <c r="I82" s="243">
        <v>0.25793343660752199</v>
      </c>
      <c r="J82" s="243">
        <v>0.26079856993655731</v>
      </c>
      <c r="K82" s="243">
        <v>0.24807916177822822</v>
      </c>
      <c r="L82" s="243">
        <v>7.8915264400326285E-2</v>
      </c>
      <c r="M82" s="243">
        <v>0.11279549269190152</v>
      </c>
      <c r="N82" s="243">
        <v>0.1342403112043285</v>
      </c>
      <c r="O82" s="243">
        <v>0.42596875273249168</v>
      </c>
      <c r="P82" s="243">
        <v>9.5484465411839942E-2</v>
      </c>
      <c r="Q82" s="243">
        <v>0.21393088943909463</v>
      </c>
      <c r="R82" s="243">
        <v>0.12577123645424548</v>
      </c>
      <c r="S82" s="243">
        <v>0.22609983681026707</v>
      </c>
      <c r="T82" s="243">
        <v>0.14580282773271031</v>
      </c>
      <c r="U82" s="243">
        <v>0.19645483910674932</v>
      </c>
      <c r="V82" s="243">
        <v>0</v>
      </c>
      <c r="W82" s="243">
        <v>0.11521980994940219</v>
      </c>
      <c r="X82" s="243">
        <v>0.47807721305576728</v>
      </c>
      <c r="Y82" s="243">
        <v>0</v>
      </c>
      <c r="Z82" s="243">
        <v>0.27521178917131356</v>
      </c>
      <c r="AA82" s="243">
        <v>7.3068025503323558E-2</v>
      </c>
      <c r="AB82" s="243">
        <v>0.19082554082719816</v>
      </c>
      <c r="AC82" s="243">
        <v>8.8475380957788688E-2</v>
      </c>
      <c r="AD82" s="243">
        <v>0.18974527444412048</v>
      </c>
      <c r="AE82" s="243">
        <v>0.2282573504043488</v>
      </c>
      <c r="AF82" s="243">
        <v>0</v>
      </c>
      <c r="AG82" s="243">
        <v>9.2577591577677629E-2</v>
      </c>
      <c r="AH82" s="243">
        <v>0.19831877137460391</v>
      </c>
      <c r="AI82" s="243">
        <v>0.25303194340013668</v>
      </c>
      <c r="AJ82" s="243">
        <v>0.15757522478898328</v>
      </c>
      <c r="AK82" s="243">
        <v>0.21792070129712443</v>
      </c>
      <c r="AL82" s="243">
        <v>0.13622459036843435</v>
      </c>
      <c r="AM82" s="243">
        <v>0.37756392497538493</v>
      </c>
      <c r="AN82" s="243">
        <v>0.20662322007182637</v>
      </c>
      <c r="AO82" s="243">
        <v>0</v>
      </c>
      <c r="AP82" s="243">
        <v>0.20996382184172641</v>
      </c>
      <c r="AQ82" s="243">
        <v>0.16185905199875225</v>
      </c>
      <c r="AR82" s="243">
        <v>0.11183841686198065</v>
      </c>
      <c r="AS82" s="243">
        <v>0.2388313417184787</v>
      </c>
      <c r="AT82" s="243">
        <v>0.75115715025197394</v>
      </c>
      <c r="AU82" s="243">
        <v>2.9384803183328707E-2</v>
      </c>
      <c r="AV82" s="243">
        <v>0.63435294313223278</v>
      </c>
      <c r="AW82" s="243">
        <v>0.25170121787595467</v>
      </c>
      <c r="AX82" s="243">
        <v>0.17225320575298408</v>
      </c>
      <c r="AY82" s="243">
        <v>0.38612492202838333</v>
      </c>
      <c r="AZ82" s="243">
        <v>5.8516425670187944E-2</v>
      </c>
      <c r="BA82" s="243">
        <v>0.12727505462664937</v>
      </c>
    </row>
    <row r="83" spans="1:53" ht="14.25" customHeight="1" x14ac:dyDescent="0.25">
      <c r="A83" s="422" t="str">
        <v>ROWING</v>
      </c>
      <c r="B83" s="423">
        <v>91</v>
      </c>
      <c r="C83" s="243">
        <v>0</v>
      </c>
      <c r="D83" s="243">
        <v>0.17311575228072923</v>
      </c>
      <c r="E83" s="243">
        <v>0.38709264554551776</v>
      </c>
      <c r="F83" s="243">
        <v>0.18867653264678166</v>
      </c>
      <c r="G83" s="243">
        <v>0.2018296783924281</v>
      </c>
      <c r="H83" s="243">
        <v>0.1689272971479033</v>
      </c>
      <c r="I83" s="243">
        <v>0.22542659899087855</v>
      </c>
      <c r="J83" s="243">
        <v>0.17497113466976388</v>
      </c>
      <c r="K83" s="243">
        <v>0.26407861925487969</v>
      </c>
      <c r="L83" s="243">
        <v>0.24326703662965707</v>
      </c>
      <c r="M83" s="243">
        <v>0.21987619671440781</v>
      </c>
      <c r="N83" s="243">
        <v>9.2297576929158465E-2</v>
      </c>
      <c r="O83" s="243">
        <v>0.27404257101607571</v>
      </c>
      <c r="P83" s="243">
        <v>0.23713306892260644</v>
      </c>
      <c r="Q83" s="243">
        <v>0.35353771404659678</v>
      </c>
      <c r="R83" s="243">
        <v>0.30104284279445953</v>
      </c>
      <c r="S83" s="243">
        <v>0.15777594147651652</v>
      </c>
      <c r="T83" s="243">
        <v>5.9720784936425367E-2</v>
      </c>
      <c r="U83" s="243">
        <v>0.28139610391832393</v>
      </c>
      <c r="V83" s="243">
        <v>0</v>
      </c>
      <c r="W83" s="243">
        <v>0.12465139954501153</v>
      </c>
      <c r="X83" s="243">
        <v>0.20533677732252925</v>
      </c>
      <c r="Y83" s="243">
        <v>0.25380606083566765</v>
      </c>
      <c r="Z83" s="243">
        <v>0.26890825505880278</v>
      </c>
      <c r="AA83" s="243">
        <v>0</v>
      </c>
      <c r="AB83" s="243">
        <v>0.19882840761211351</v>
      </c>
      <c r="AC83" s="243">
        <v>0.21590559728107725</v>
      </c>
      <c r="AD83" s="243">
        <v>0.25832170029494395</v>
      </c>
      <c r="AE83" s="243">
        <v>0.13499211615835127</v>
      </c>
      <c r="AF83" s="243">
        <v>0</v>
      </c>
      <c r="AG83" s="243">
        <v>0.26279671047157738</v>
      </c>
      <c r="AH83" s="243">
        <v>0.23602525155144788</v>
      </c>
      <c r="AI83" s="243">
        <v>0.32434780794140922</v>
      </c>
      <c r="AJ83" s="243">
        <v>0.23297554815366944</v>
      </c>
      <c r="AK83" s="243">
        <v>0.43541647889075724</v>
      </c>
      <c r="AL83" s="243">
        <v>0.33930836503363476</v>
      </c>
      <c r="AM83" s="243">
        <v>0.10504024848081665</v>
      </c>
      <c r="AN83" s="243">
        <v>0.261457656229719</v>
      </c>
      <c r="AO83" s="243">
        <v>0.36481984366670467</v>
      </c>
      <c r="AP83" s="243">
        <v>0.19527456425406053</v>
      </c>
      <c r="AQ83" s="243">
        <v>0.11708349535232764</v>
      </c>
      <c r="AR83" s="243">
        <v>0.10819448188511284</v>
      </c>
      <c r="AS83" s="243">
        <v>0.75946450937644372</v>
      </c>
      <c r="AT83" s="243">
        <v>0.57607320248779215</v>
      </c>
      <c r="AU83" s="243">
        <v>0.20762007146508463</v>
      </c>
      <c r="AV83" s="243">
        <v>0.22721301239680172</v>
      </c>
      <c r="AW83" s="243">
        <v>0.2488594430053909</v>
      </c>
      <c r="AX83" s="243">
        <v>0.17665595568550307</v>
      </c>
      <c r="AY83" s="243">
        <v>0.48461622395567988</v>
      </c>
      <c r="AZ83" s="243">
        <v>0.14946336653126049</v>
      </c>
      <c r="BA83" s="243">
        <v>0.32588581406230299</v>
      </c>
    </row>
    <row r="84" spans="1:53" ht="14.25" customHeight="1" x14ac:dyDescent="0.25">
      <c r="A84" s="422" t="str">
        <v>RUGBY LEAGUE</v>
      </c>
      <c r="B84" s="423">
        <v>63</v>
      </c>
      <c r="C84" s="243">
        <v>0</v>
      </c>
      <c r="D84" s="243">
        <v>7.3438287376770217E-2</v>
      </c>
      <c r="E84" s="243">
        <v>0.75484422603594947</v>
      </c>
      <c r="F84" s="243">
        <v>7.8889359406300805E-2</v>
      </c>
      <c r="G84" s="243">
        <v>6.2455259853280827E-2</v>
      </c>
      <c r="H84" s="243">
        <v>6.3903593100008246E-2</v>
      </c>
      <c r="I84" s="243">
        <v>0.16875018618494866</v>
      </c>
      <c r="J84" s="243">
        <v>0.13814927561125423</v>
      </c>
      <c r="K84" s="243">
        <v>0</v>
      </c>
      <c r="L84" s="243">
        <v>5.1594933870737762E-2</v>
      </c>
      <c r="M84" s="243">
        <v>5.7422446937191875E-2</v>
      </c>
      <c r="N84" s="243">
        <v>0</v>
      </c>
      <c r="O84" s="243">
        <v>0.33895543736166661</v>
      </c>
      <c r="P84" s="243">
        <v>0.26744500629983275</v>
      </c>
      <c r="Q84" s="243">
        <v>0.1630012006024982</v>
      </c>
      <c r="R84" s="243">
        <v>0</v>
      </c>
      <c r="S84" s="243">
        <v>0</v>
      </c>
      <c r="T84" s="243">
        <v>0</v>
      </c>
      <c r="U84" s="243">
        <v>0.28050999460464332</v>
      </c>
      <c r="V84" s="243">
        <v>0</v>
      </c>
      <c r="W84" s="243">
        <v>0</v>
      </c>
      <c r="X84" s="243">
        <v>0.12326134497208166</v>
      </c>
      <c r="Y84" s="243">
        <v>0.1198254045292164</v>
      </c>
      <c r="Z84" s="243">
        <v>0.2521374523521196</v>
      </c>
      <c r="AA84" s="243">
        <v>0</v>
      </c>
      <c r="AB84" s="243">
        <v>0</v>
      </c>
      <c r="AC84" s="243">
        <v>0</v>
      </c>
      <c r="AD84" s="243">
        <v>0</v>
      </c>
      <c r="AE84" s="243">
        <v>5.5538728614824028E-2</v>
      </c>
      <c r="AF84" s="243">
        <v>0</v>
      </c>
      <c r="AG84" s="243">
        <v>0.23760180229066302</v>
      </c>
      <c r="AH84" s="243">
        <v>0</v>
      </c>
      <c r="AI84" s="243">
        <v>0.11790169234678426</v>
      </c>
      <c r="AJ84" s="243">
        <v>0.20477677440145275</v>
      </c>
      <c r="AK84" s="243">
        <v>0.47848727340005626</v>
      </c>
      <c r="AL84" s="243">
        <v>0.19791165864602017</v>
      </c>
      <c r="AM84" s="243">
        <v>0</v>
      </c>
      <c r="AN84" s="243">
        <v>0</v>
      </c>
      <c r="AO84" s="243">
        <v>0</v>
      </c>
      <c r="AP84" s="243">
        <v>0.15151250107616476</v>
      </c>
      <c r="AQ84" s="243">
        <v>0</v>
      </c>
      <c r="AR84" s="243">
        <v>0</v>
      </c>
      <c r="AS84" s="243">
        <v>0.57173341447554304</v>
      </c>
      <c r="AT84" s="243">
        <v>0.22358615142787697</v>
      </c>
      <c r="AU84" s="243">
        <v>0.2261590110386579</v>
      </c>
      <c r="AV84" s="243">
        <v>0.15033748445082135</v>
      </c>
      <c r="AW84" s="243">
        <v>0</v>
      </c>
      <c r="AX84" s="243">
        <v>9.020893462517493E-2</v>
      </c>
      <c r="AY84" s="243">
        <v>0.24455210064768187</v>
      </c>
      <c r="AZ84" s="243">
        <v>0.15013613419249425</v>
      </c>
      <c r="BA84" s="243">
        <v>0.1147808830284726</v>
      </c>
    </row>
    <row r="85" spans="1:53" ht="14.25" customHeight="1" x14ac:dyDescent="0.25">
      <c r="A85" s="422" t="str">
        <v>RUGBY UNION</v>
      </c>
      <c r="B85" s="423">
        <v>63</v>
      </c>
      <c r="C85" s="243">
        <v>0</v>
      </c>
      <c r="D85" s="243">
        <v>0.25608281881347511</v>
      </c>
      <c r="E85" s="243">
        <v>0.35768352580067619</v>
      </c>
      <c r="F85" s="243">
        <v>0.20526860126716567</v>
      </c>
      <c r="G85" s="243">
        <v>0.23529621692033109</v>
      </c>
      <c r="H85" s="243">
        <v>0.10025259955659377</v>
      </c>
      <c r="I85" s="243">
        <v>0.19251532626346998</v>
      </c>
      <c r="J85" s="243">
        <v>0.26936609677695966</v>
      </c>
      <c r="K85" s="243">
        <v>0.22791484011860078</v>
      </c>
      <c r="L85" s="243">
        <v>0.10552491931208326</v>
      </c>
      <c r="M85" s="243">
        <v>0</v>
      </c>
      <c r="N85" s="243">
        <v>6.6885928162367422E-2</v>
      </c>
      <c r="O85" s="243">
        <v>0.28828007710363751</v>
      </c>
      <c r="P85" s="243">
        <v>3.492833238541352E-2</v>
      </c>
      <c r="Q85" s="243">
        <v>0.21290573045565936</v>
      </c>
      <c r="R85" s="243">
        <v>0.18089078915748547</v>
      </c>
      <c r="S85" s="243">
        <v>6.611116180522611E-2</v>
      </c>
      <c r="T85" s="243">
        <v>0</v>
      </c>
      <c r="U85" s="243">
        <v>0.47733190068043024</v>
      </c>
      <c r="V85" s="243">
        <v>0</v>
      </c>
      <c r="W85" s="243">
        <v>0.14912591584158563</v>
      </c>
      <c r="X85" s="243">
        <v>0.27312585733013395</v>
      </c>
      <c r="Y85" s="243">
        <v>0.94655387868883978</v>
      </c>
      <c r="Z85" s="243">
        <v>0.28333319708730781</v>
      </c>
      <c r="AA85" s="243">
        <v>0.32379286316277756</v>
      </c>
      <c r="AB85" s="243">
        <v>0.19683494985699673</v>
      </c>
      <c r="AC85" s="243">
        <v>0</v>
      </c>
      <c r="AD85" s="243">
        <v>0.2041434179827647</v>
      </c>
      <c r="AE85" s="243">
        <v>0.13251392919351435</v>
      </c>
      <c r="AF85" s="243">
        <v>0.24006183555164959</v>
      </c>
      <c r="AG85" s="243">
        <v>0.13189711865734871</v>
      </c>
      <c r="AH85" s="243">
        <v>0.23320601779991876</v>
      </c>
      <c r="AI85" s="243">
        <v>0.20620716515411547</v>
      </c>
      <c r="AJ85" s="243">
        <v>4.8327598933641636E-2</v>
      </c>
      <c r="AK85" s="243">
        <v>1</v>
      </c>
      <c r="AL85" s="243">
        <v>0.20968651632003688</v>
      </c>
      <c r="AM85" s="243">
        <v>0.32708904211600226</v>
      </c>
      <c r="AN85" s="243">
        <v>5.9869465303075076E-2</v>
      </c>
      <c r="AO85" s="243">
        <v>0.29749734531367056</v>
      </c>
      <c r="AP85" s="243">
        <v>0.26109247136040509</v>
      </c>
      <c r="AQ85" s="243">
        <v>0</v>
      </c>
      <c r="AR85" s="243">
        <v>0.1147552386513169</v>
      </c>
      <c r="AS85" s="243">
        <v>0.49730458396044919</v>
      </c>
      <c r="AT85" s="243">
        <v>0.4334688652291141</v>
      </c>
      <c r="AU85" s="243">
        <v>6.6216837399155765E-2</v>
      </c>
      <c r="AV85" s="243">
        <v>0.27799102093465994</v>
      </c>
      <c r="AW85" s="243">
        <v>0.22199981128401625</v>
      </c>
      <c r="AX85" s="243">
        <v>0.15894888036214641</v>
      </c>
      <c r="AY85" s="243">
        <v>0.2300919640427613</v>
      </c>
      <c r="AZ85" s="243">
        <v>0</v>
      </c>
      <c r="BA85" s="243">
        <v>0.19740821700942232</v>
      </c>
    </row>
    <row r="86" spans="1:53" ht="14.25" customHeight="1" x14ac:dyDescent="0.25">
      <c r="A86" s="422" t="str">
        <v>SAILING</v>
      </c>
      <c r="B86" s="423">
        <v>31</v>
      </c>
      <c r="C86" s="243">
        <v>0</v>
      </c>
      <c r="D86" s="243">
        <v>0.18661781327458984</v>
      </c>
      <c r="E86" s="243">
        <v>0.35447736914725847</v>
      </c>
      <c r="F86" s="243">
        <v>0.22330341797019809</v>
      </c>
      <c r="G86" s="243">
        <v>0.23874386897239305</v>
      </c>
      <c r="H86" s="243">
        <v>0.30009033203101876</v>
      </c>
      <c r="I86" s="243">
        <v>0.18416838859559845</v>
      </c>
      <c r="J86" s="243">
        <v>0.17977480010256586</v>
      </c>
      <c r="K86" s="243">
        <v>0.25653798949708267</v>
      </c>
      <c r="L86" s="243">
        <v>0.25998938331741245</v>
      </c>
      <c r="M86" s="243">
        <v>0.27820522269415138</v>
      </c>
      <c r="N86" s="243">
        <v>0.28390006717531846</v>
      </c>
      <c r="O86" s="243">
        <v>0.75799817023523453</v>
      </c>
      <c r="P86" s="243">
        <v>0.26809764581725726</v>
      </c>
      <c r="Q86" s="243">
        <v>0.27287673457374351</v>
      </c>
      <c r="R86" s="243">
        <v>0.25796974215902702</v>
      </c>
      <c r="S86" s="243">
        <v>0.20380552456884318</v>
      </c>
      <c r="T86" s="243">
        <v>6.5530175948943559E-2</v>
      </c>
      <c r="U86" s="243">
        <v>0.17171591697158545</v>
      </c>
      <c r="V86" s="243">
        <v>4.3578746570390528E-2</v>
      </c>
      <c r="W86" s="243">
        <v>0.21757265632827974</v>
      </c>
      <c r="X86" s="243">
        <v>0.27734766042730558</v>
      </c>
      <c r="Y86" s="243">
        <v>0.26024912822416246</v>
      </c>
      <c r="Z86" s="243">
        <v>0.23588199789278574</v>
      </c>
      <c r="AA86" s="243">
        <v>0</v>
      </c>
      <c r="AB86" s="243">
        <v>0.20136291575851276</v>
      </c>
      <c r="AC86" s="243">
        <v>0.16680420175900493</v>
      </c>
      <c r="AD86" s="243">
        <v>0.14871682474661235</v>
      </c>
      <c r="AE86" s="243">
        <v>0.1075302968415872</v>
      </c>
      <c r="AF86" s="243">
        <v>0.11714658814299478</v>
      </c>
      <c r="AG86" s="243">
        <v>0.25587660009709329</v>
      </c>
      <c r="AH86" s="243">
        <v>0.15431258578066051</v>
      </c>
      <c r="AI86" s="243">
        <v>0.3269030971616928</v>
      </c>
      <c r="AJ86" s="243">
        <v>0.2072432151634323</v>
      </c>
      <c r="AK86" s="243">
        <v>0.45028248449987684</v>
      </c>
      <c r="AL86" s="243">
        <v>0.28689471926229881</v>
      </c>
      <c r="AM86" s="243">
        <v>0.25883720961809403</v>
      </c>
      <c r="AN86" s="243">
        <v>0.23378932719883241</v>
      </c>
      <c r="AO86" s="243">
        <v>0.24232735202701255</v>
      </c>
      <c r="AP86" s="243">
        <v>0.24253927044631202</v>
      </c>
      <c r="AQ86" s="243">
        <v>0.14917004964241257</v>
      </c>
      <c r="AR86" s="243">
        <v>0.24812028110089879</v>
      </c>
      <c r="AS86" s="243">
        <v>0.58481240118832356</v>
      </c>
      <c r="AT86" s="243">
        <v>0.47971850924826892</v>
      </c>
      <c r="AU86" s="243">
        <v>0.12635663992057361</v>
      </c>
      <c r="AV86" s="243">
        <v>0.30398303867485582</v>
      </c>
      <c r="AW86" s="243">
        <v>0.30385434067103428</v>
      </c>
      <c r="AX86" s="243">
        <v>0.42121484892283834</v>
      </c>
      <c r="AY86" s="243">
        <v>0.28276362733564731</v>
      </c>
      <c r="AZ86" s="243">
        <v>0.18599724668570711</v>
      </c>
      <c r="BA86" s="243">
        <v>0.18248859955616692</v>
      </c>
    </row>
    <row r="87" spans="1:53" ht="14.25" customHeight="1" x14ac:dyDescent="0.25">
      <c r="A87" s="422" t="str">
        <v>SAMBO</v>
      </c>
      <c r="B87" s="423">
        <v>67</v>
      </c>
      <c r="C87" s="243">
        <v>0</v>
      </c>
      <c r="D87" s="243">
        <v>0.11899892258416218</v>
      </c>
      <c r="E87" s="243">
        <v>0.18633057843683137</v>
      </c>
      <c r="F87" s="243">
        <v>9.5497309223313787E-2</v>
      </c>
      <c r="G87" s="243">
        <v>8.8657663567616271E-2</v>
      </c>
      <c r="H87" s="243">
        <v>0.33342453646480807</v>
      </c>
      <c r="I87" s="243">
        <v>7.0541598524475529E-2</v>
      </c>
      <c r="J87" s="243">
        <v>8.6194741605284689E-2</v>
      </c>
      <c r="K87" s="243">
        <v>0.15313098199826583</v>
      </c>
      <c r="L87" s="243">
        <v>0</v>
      </c>
      <c r="M87" s="243">
        <v>0</v>
      </c>
      <c r="N87" s="243">
        <v>0</v>
      </c>
      <c r="O87" s="243">
        <v>0.27649395182814029</v>
      </c>
      <c r="P87" s="243">
        <v>0.23138907788504137</v>
      </c>
      <c r="Q87" s="243">
        <v>0.17394995064301297</v>
      </c>
      <c r="R87" s="243">
        <v>0.21093374716793437</v>
      </c>
      <c r="S87" s="243">
        <v>0</v>
      </c>
      <c r="T87" s="243">
        <v>0.12763790527366078</v>
      </c>
      <c r="U87" s="243">
        <v>0.19285869865837532</v>
      </c>
      <c r="V87" s="243">
        <v>0</v>
      </c>
      <c r="W87" s="243">
        <v>0.12155878099883913</v>
      </c>
      <c r="X87" s="243">
        <v>0.2330500790517466</v>
      </c>
      <c r="Y87" s="243">
        <v>0</v>
      </c>
      <c r="Z87" s="243">
        <v>0.16707592993619022</v>
      </c>
      <c r="AA87" s="243">
        <v>0</v>
      </c>
      <c r="AB87" s="243">
        <v>0.2704937343676827</v>
      </c>
      <c r="AC87" s="243">
        <v>0</v>
      </c>
      <c r="AD87" s="243">
        <v>0.30420860382485165</v>
      </c>
      <c r="AE87" s="243">
        <v>8.0450076682211907E-2</v>
      </c>
      <c r="AF87" s="243">
        <v>0</v>
      </c>
      <c r="AG87" s="243">
        <v>6.8244991341908298E-2</v>
      </c>
      <c r="AH87" s="243">
        <v>0.22903569075596009</v>
      </c>
      <c r="AI87" s="243">
        <v>0.19168405827465737</v>
      </c>
      <c r="AJ87" s="243">
        <v>0</v>
      </c>
      <c r="AK87" s="243">
        <v>0</v>
      </c>
      <c r="AL87" s="243">
        <v>3.3567274128563654E-2</v>
      </c>
      <c r="AM87" s="243">
        <v>0</v>
      </c>
      <c r="AN87" s="243">
        <v>0</v>
      </c>
      <c r="AO87" s="243">
        <v>0.35756886944473854</v>
      </c>
      <c r="AP87" s="243">
        <v>0.75389107644013631</v>
      </c>
      <c r="AQ87" s="243">
        <v>0</v>
      </c>
      <c r="AR87" s="243">
        <v>0</v>
      </c>
      <c r="AS87" s="243">
        <v>0.15655202628028475</v>
      </c>
      <c r="AT87" s="243">
        <v>0.21736236811647808</v>
      </c>
      <c r="AU87" s="243">
        <v>7.8287942608258998E-2</v>
      </c>
      <c r="AV87" s="243">
        <v>0.25400222353623386</v>
      </c>
      <c r="AW87" s="243">
        <v>4.2046860751419259E-2</v>
      </c>
      <c r="AX87" s="243">
        <v>0</v>
      </c>
      <c r="AY87" s="243">
        <v>0.14282383875114524</v>
      </c>
      <c r="AZ87" s="243">
        <v>0</v>
      </c>
      <c r="BA87" s="243">
        <v>0.49576723102067488</v>
      </c>
    </row>
    <row r="88" spans="1:53" ht="14.25" customHeight="1" x14ac:dyDescent="0.25">
      <c r="A88" s="422" t="str">
        <v>SAVATE</v>
      </c>
      <c r="B88" s="423">
        <v>69</v>
      </c>
      <c r="C88" s="243">
        <v>0</v>
      </c>
      <c r="D88" s="243">
        <v>0</v>
      </c>
      <c r="E88" s="243">
        <v>0</v>
      </c>
      <c r="F88" s="243">
        <v>0.56762731458617322</v>
      </c>
      <c r="G88" s="243">
        <v>0</v>
      </c>
      <c r="H88" s="243">
        <v>0.28650611578051033</v>
      </c>
      <c r="I88" s="243">
        <v>0</v>
      </c>
      <c r="J88" s="243">
        <v>0</v>
      </c>
      <c r="K88" s="243">
        <v>0.17059104122865898</v>
      </c>
      <c r="L88" s="243">
        <v>0</v>
      </c>
      <c r="M88" s="243">
        <v>0</v>
      </c>
      <c r="N88" s="243">
        <v>0.27830620784398341</v>
      </c>
      <c r="O88" s="243">
        <v>0.75002102238450563</v>
      </c>
      <c r="P88" s="243">
        <v>0.10389522884031537</v>
      </c>
      <c r="Q88" s="243">
        <v>4.0032254069969929E-2</v>
      </c>
      <c r="R88" s="243">
        <v>0.60398659378745123</v>
      </c>
      <c r="S88" s="243">
        <v>8.0455730067320985E-2</v>
      </c>
      <c r="T88" s="243">
        <v>0.29179256681653576</v>
      </c>
      <c r="U88" s="243">
        <v>9.6094696993438838E-2</v>
      </c>
      <c r="V88" s="243">
        <v>0</v>
      </c>
      <c r="W88" s="243">
        <v>0</v>
      </c>
      <c r="X88" s="243">
        <v>0.19265199769253269</v>
      </c>
      <c r="Y88" s="243">
        <v>0</v>
      </c>
      <c r="Z88" s="243">
        <v>0</v>
      </c>
      <c r="AA88" s="243">
        <v>0</v>
      </c>
      <c r="AB88" s="243">
        <v>0</v>
      </c>
      <c r="AC88" s="243">
        <v>6.6352662491683007E-2</v>
      </c>
      <c r="AD88" s="243">
        <v>0</v>
      </c>
      <c r="AE88" s="243">
        <v>0</v>
      </c>
      <c r="AF88" s="243">
        <v>0</v>
      </c>
      <c r="AG88" s="243">
        <v>0.15980181560249354</v>
      </c>
      <c r="AH88" s="243">
        <v>0</v>
      </c>
      <c r="AI88" s="243">
        <v>0.13519355117929488</v>
      </c>
      <c r="AJ88" s="243">
        <v>0</v>
      </c>
      <c r="AK88" s="243">
        <v>0</v>
      </c>
      <c r="AL88" s="243">
        <v>5.3195928829560202E-2</v>
      </c>
      <c r="AM88" s="243">
        <v>9.5913845850707488E-2</v>
      </c>
      <c r="AN88" s="243">
        <v>0.2079591852675817</v>
      </c>
      <c r="AO88" s="243">
        <v>0.18825531221498043</v>
      </c>
      <c r="AP88" s="243">
        <v>0.29580456912815989</v>
      </c>
      <c r="AQ88" s="243">
        <v>0</v>
      </c>
      <c r="AR88" s="243">
        <v>0.2927935662620379</v>
      </c>
      <c r="AS88" s="243">
        <v>0.24121596121925143</v>
      </c>
      <c r="AT88" s="243">
        <v>0.10421333373000824</v>
      </c>
      <c r="AU88" s="243">
        <v>0.47243842527395596</v>
      </c>
      <c r="AV88" s="243">
        <v>0.19255324753670319</v>
      </c>
      <c r="AW88" s="243">
        <v>0.12833748906625966</v>
      </c>
      <c r="AX88" s="243">
        <v>0</v>
      </c>
      <c r="AY88" s="243">
        <v>0.46911321712111748</v>
      </c>
      <c r="AZ88" s="243">
        <v>0</v>
      </c>
      <c r="BA88" s="243">
        <v>0.37460020658783566</v>
      </c>
    </row>
    <row r="89" spans="1:53" ht="14.25" customHeight="1" x14ac:dyDescent="0.25">
      <c r="A89" s="422" t="str">
        <v>SEPAK TAKRAW</v>
      </c>
      <c r="B89" s="423">
        <v>70</v>
      </c>
      <c r="C89" s="243">
        <v>0</v>
      </c>
      <c r="D89" s="243">
        <v>0</v>
      </c>
      <c r="E89" s="243">
        <v>0</v>
      </c>
      <c r="F89" s="243">
        <v>0</v>
      </c>
      <c r="G89" s="243">
        <v>0.1580126870772337</v>
      </c>
      <c r="H89" s="243">
        <v>0</v>
      </c>
      <c r="I89" s="243">
        <v>0</v>
      </c>
      <c r="J89" s="243">
        <v>0</v>
      </c>
      <c r="K89" s="243">
        <v>0.29140177560112424</v>
      </c>
      <c r="L89" s="243">
        <v>0</v>
      </c>
      <c r="M89" s="243">
        <v>0</v>
      </c>
      <c r="N89" s="243">
        <v>0</v>
      </c>
      <c r="O89" s="243">
        <v>0.15801212067669168</v>
      </c>
      <c r="P89" s="243">
        <v>0</v>
      </c>
      <c r="Q89" s="243">
        <v>0</v>
      </c>
      <c r="R89" s="243">
        <v>0</v>
      </c>
      <c r="S89" s="243">
        <v>0.43355792896891565</v>
      </c>
      <c r="T89" s="243">
        <v>0.50658089970667963</v>
      </c>
      <c r="U89" s="243">
        <v>0</v>
      </c>
      <c r="V89" s="243">
        <v>0</v>
      </c>
      <c r="W89" s="243">
        <v>0</v>
      </c>
      <c r="X89" s="243">
        <v>0.20246426414522237</v>
      </c>
      <c r="Y89" s="243">
        <v>0</v>
      </c>
      <c r="Z89" s="243">
        <v>0</v>
      </c>
      <c r="AA89" s="243">
        <v>0</v>
      </c>
      <c r="AB89" s="243">
        <v>0</v>
      </c>
      <c r="AC89" s="243">
        <v>0</v>
      </c>
      <c r="AD89" s="243">
        <v>0</v>
      </c>
      <c r="AE89" s="243">
        <v>0</v>
      </c>
      <c r="AF89" s="243">
        <v>0</v>
      </c>
      <c r="AG89" s="243">
        <v>0</v>
      </c>
      <c r="AH89" s="243">
        <v>0</v>
      </c>
      <c r="AI89" s="243">
        <v>5.2486166868169856E-2</v>
      </c>
      <c r="AJ89" s="243">
        <v>0</v>
      </c>
      <c r="AK89" s="243">
        <v>0</v>
      </c>
      <c r="AL89" s="243">
        <v>0</v>
      </c>
      <c r="AM89" s="243">
        <v>0</v>
      </c>
      <c r="AN89" s="243">
        <v>0</v>
      </c>
      <c r="AO89" s="243">
        <v>0</v>
      </c>
      <c r="AP89" s="243">
        <v>0</v>
      </c>
      <c r="AQ89" s="243">
        <v>0</v>
      </c>
      <c r="AR89" s="243">
        <v>0</v>
      </c>
      <c r="AS89" s="243">
        <v>0</v>
      </c>
      <c r="AT89" s="243">
        <v>0</v>
      </c>
      <c r="AU89" s="243">
        <v>0</v>
      </c>
      <c r="AV89" s="243">
        <v>0</v>
      </c>
      <c r="AW89" s="243">
        <v>0</v>
      </c>
      <c r="AX89" s="243">
        <v>0</v>
      </c>
      <c r="AY89" s="243">
        <v>0</v>
      </c>
      <c r="AZ89" s="243">
        <v>0</v>
      </c>
      <c r="BA89" s="243">
        <v>0</v>
      </c>
    </row>
    <row r="90" spans="1:53" ht="14.25" customHeight="1" x14ac:dyDescent="0.25">
      <c r="A90" s="422" t="str">
        <v>SHOOTING</v>
      </c>
      <c r="B90" s="423">
        <v>82</v>
      </c>
      <c r="C90" s="243">
        <v>0.23417674043598649</v>
      </c>
      <c r="D90" s="243">
        <v>0.15545294364426987</v>
      </c>
      <c r="E90" s="243">
        <v>0.25839365311242019</v>
      </c>
      <c r="F90" s="243">
        <v>0.13548569072851865</v>
      </c>
      <c r="G90" s="243">
        <v>0.19827777615923908</v>
      </c>
      <c r="H90" s="243">
        <v>0.24357132250958966</v>
      </c>
      <c r="I90" s="243">
        <v>0.27934362571211985</v>
      </c>
      <c r="J90" s="243">
        <v>0.15927668393839384</v>
      </c>
      <c r="K90" s="243">
        <v>0.87997369083418253</v>
      </c>
      <c r="L90" s="243">
        <v>0.17069380417470001</v>
      </c>
      <c r="M90" s="243">
        <v>0.25157166422327965</v>
      </c>
      <c r="N90" s="243">
        <v>0.23583115606825822</v>
      </c>
      <c r="O90" s="243">
        <v>0.26958991084850437</v>
      </c>
      <c r="P90" s="243">
        <v>0.28673030752294787</v>
      </c>
      <c r="Q90" s="243">
        <v>0.11392409559431904</v>
      </c>
      <c r="R90" s="243">
        <v>0.55059159898836219</v>
      </c>
      <c r="S90" s="243">
        <v>0.65425726710509147</v>
      </c>
      <c r="T90" s="243">
        <v>0.2186954821108924</v>
      </c>
      <c r="U90" s="243">
        <v>9.6697551411811106E-2</v>
      </c>
      <c r="V90" s="243">
        <v>7.2539085558669114E-2</v>
      </c>
      <c r="W90" s="243">
        <v>0.10946913363216898</v>
      </c>
      <c r="X90" s="243">
        <v>0.24258625900152428</v>
      </c>
      <c r="Y90" s="243">
        <v>7.9247494853857972E-2</v>
      </c>
      <c r="Z90" s="243">
        <v>0.11857511011694351</v>
      </c>
      <c r="AA90" s="243">
        <v>3.1073294122913889E-2</v>
      </c>
      <c r="AB90" s="243">
        <v>0.3280594446095258</v>
      </c>
      <c r="AC90" s="243">
        <v>0.20329764520617094</v>
      </c>
      <c r="AD90" s="243">
        <v>0.20156602283036235</v>
      </c>
      <c r="AE90" s="243">
        <v>0.13866453205021403</v>
      </c>
      <c r="AF90" s="243">
        <v>0.13706040220856608</v>
      </c>
      <c r="AG90" s="243">
        <v>0.35095594893227511</v>
      </c>
      <c r="AH90" s="243">
        <v>0.18329873645198683</v>
      </c>
      <c r="AI90" s="243">
        <v>0.291815019387757</v>
      </c>
      <c r="AJ90" s="243">
        <v>0.22381490154787914</v>
      </c>
      <c r="AK90" s="243">
        <v>0.12125510047416867</v>
      </c>
      <c r="AL90" s="243">
        <v>0.28536797683066278</v>
      </c>
      <c r="AM90" s="243">
        <v>0.19794527698647421</v>
      </c>
      <c r="AN90" s="243">
        <v>0.22197805596677</v>
      </c>
      <c r="AO90" s="243">
        <v>0.27948086275355039</v>
      </c>
      <c r="AP90" s="243">
        <v>0.45430516913977115</v>
      </c>
      <c r="AQ90" s="243">
        <v>0.26844556208469894</v>
      </c>
      <c r="AR90" s="243">
        <v>0.21015303981714356</v>
      </c>
      <c r="AS90" s="243">
        <v>0.28387144873448028</v>
      </c>
      <c r="AT90" s="243">
        <v>0.3543329995189487</v>
      </c>
      <c r="AU90" s="243">
        <v>0.28653926271263308</v>
      </c>
      <c r="AV90" s="243">
        <v>0.25526566954674212</v>
      </c>
      <c r="AW90" s="243">
        <v>0.26276750928713705</v>
      </c>
      <c r="AX90" s="243">
        <v>0.21592482321635398</v>
      </c>
      <c r="AY90" s="243">
        <v>0.50488531737824349</v>
      </c>
      <c r="AZ90" s="243">
        <v>0.21421286468169248</v>
      </c>
      <c r="BA90" s="243">
        <v>0.30362591364685371</v>
      </c>
    </row>
    <row r="91" spans="1:53" ht="14.25" customHeight="1" x14ac:dyDescent="0.25">
      <c r="A91" s="422" t="str">
        <v>SKATING</v>
      </c>
      <c r="B91" s="423" t="str">
        <v>41/65</v>
      </c>
      <c r="C91" s="243">
        <v>0</v>
      </c>
      <c r="D91" s="243">
        <v>4.4857971067313845E-2</v>
      </c>
      <c r="E91" s="243">
        <v>0.23536388291394958</v>
      </c>
      <c r="F91" s="243">
        <v>0.20841320309178468</v>
      </c>
      <c r="G91" s="243">
        <v>6.2897824928229346E-2</v>
      </c>
      <c r="H91" s="243">
        <v>0.17274292594376242</v>
      </c>
      <c r="I91" s="243">
        <v>0.2414663847484293</v>
      </c>
      <c r="J91" s="243">
        <v>0</v>
      </c>
      <c r="K91" s="243">
        <v>0.27581249725783041</v>
      </c>
      <c r="L91" s="243">
        <v>0.15511030381668761</v>
      </c>
      <c r="M91" s="243">
        <v>0.23474985252348474</v>
      </c>
      <c r="N91" s="243">
        <v>0.2109145402005739</v>
      </c>
      <c r="O91" s="243">
        <v>0.26736961504232992</v>
      </c>
      <c r="P91" s="243">
        <v>6.4128115880698902E-2</v>
      </c>
      <c r="Q91" s="243">
        <v>0.43715309659772045</v>
      </c>
      <c r="R91" s="243">
        <v>0.15314729655987358</v>
      </c>
      <c r="S91" s="243">
        <v>2.7031343548458424E-2</v>
      </c>
      <c r="T91" s="243">
        <v>0</v>
      </c>
      <c r="U91" s="243">
        <v>0.13920688957511074</v>
      </c>
      <c r="V91" s="243">
        <v>0</v>
      </c>
      <c r="W91" s="243">
        <v>0.19661851406875325</v>
      </c>
      <c r="X91" s="243">
        <v>0.48510364323791744</v>
      </c>
      <c r="Y91" s="243">
        <v>0</v>
      </c>
      <c r="Z91" s="243">
        <v>0.59000456937289414</v>
      </c>
      <c r="AA91" s="243">
        <v>0</v>
      </c>
      <c r="AB91" s="243">
        <v>0.35143903031354035</v>
      </c>
      <c r="AC91" s="243">
        <v>0</v>
      </c>
      <c r="AD91" s="243">
        <v>0.11125917200525183</v>
      </c>
      <c r="AE91" s="243">
        <v>0.23965184482934965</v>
      </c>
      <c r="AF91" s="243">
        <v>0.10542744051452188</v>
      </c>
      <c r="AG91" s="243">
        <v>0.34851515296595215</v>
      </c>
      <c r="AH91" s="243">
        <v>7.6689070052175637E-2</v>
      </c>
      <c r="AI91" s="243">
        <v>0.24815964495883039</v>
      </c>
      <c r="AJ91" s="243">
        <v>0.26115462700364456</v>
      </c>
      <c r="AK91" s="243">
        <v>0.11337564693955512</v>
      </c>
      <c r="AL91" s="243">
        <v>0.25040550343525719</v>
      </c>
      <c r="AM91" s="243">
        <v>0</v>
      </c>
      <c r="AN91" s="243">
        <v>0.2271407506766368</v>
      </c>
      <c r="AO91" s="243">
        <v>0.21441191977917753</v>
      </c>
      <c r="AP91" s="243">
        <v>0.80049930155326909</v>
      </c>
      <c r="AQ91" s="243">
        <v>0.17735669456705161</v>
      </c>
      <c r="AR91" s="243">
        <v>9.0755722086837715E-2</v>
      </c>
      <c r="AS91" s="243">
        <v>0.18847458998351432</v>
      </c>
      <c r="AT91" s="243">
        <v>0.38155255786947473</v>
      </c>
      <c r="AU91" s="243">
        <v>0.13098091204340115</v>
      </c>
      <c r="AV91" s="243">
        <v>0.10692717219337833</v>
      </c>
      <c r="AW91" s="243">
        <v>0.20185845164412758</v>
      </c>
      <c r="AX91" s="243">
        <v>0.17484058626229421</v>
      </c>
      <c r="AY91" s="243">
        <v>0.30981378754047079</v>
      </c>
      <c r="AZ91" s="243">
        <v>0.15145644345774295</v>
      </c>
      <c r="BA91" s="243">
        <v>0.18118449993746927</v>
      </c>
    </row>
    <row r="92" spans="1:53" ht="14.25" customHeight="1" x14ac:dyDescent="0.25">
      <c r="A92" s="422" t="str">
        <v>SKI MOUNTAINEERING</v>
      </c>
      <c r="B92" s="423">
        <v>74</v>
      </c>
      <c r="C92" s="243">
        <v>0</v>
      </c>
      <c r="D92" s="243">
        <v>0</v>
      </c>
      <c r="E92" s="243">
        <v>0</v>
      </c>
      <c r="F92" s="243">
        <v>0.10881516443813365</v>
      </c>
      <c r="G92" s="243">
        <v>6.8900176258326049E-2</v>
      </c>
      <c r="H92" s="243">
        <v>0.132487246358509</v>
      </c>
      <c r="I92" s="243">
        <v>0.11781200171011948</v>
      </c>
      <c r="J92" s="243">
        <v>0</v>
      </c>
      <c r="K92" s="243">
        <v>0.28426471038913198</v>
      </c>
      <c r="L92" s="243">
        <v>8.6580389882760039E-2</v>
      </c>
      <c r="M92" s="243">
        <v>0</v>
      </c>
      <c r="N92" s="243">
        <v>0</v>
      </c>
      <c r="O92" s="243">
        <v>0.53653802429793518</v>
      </c>
      <c r="P92" s="243">
        <v>8.2440318221219028E-2</v>
      </c>
      <c r="Q92" s="243">
        <v>0</v>
      </c>
      <c r="R92" s="243">
        <v>0</v>
      </c>
      <c r="S92" s="243">
        <v>3.814856999020106E-2</v>
      </c>
      <c r="T92" s="243">
        <v>7.8341610221679181E-2</v>
      </c>
      <c r="U92" s="243">
        <v>0</v>
      </c>
      <c r="V92" s="243">
        <v>0</v>
      </c>
      <c r="W92" s="243">
        <v>0</v>
      </c>
      <c r="X92" s="243">
        <v>0.21855149953359199</v>
      </c>
      <c r="Y92" s="243">
        <v>0</v>
      </c>
      <c r="Z92" s="243">
        <v>0.23514108076034829</v>
      </c>
      <c r="AA92" s="243">
        <v>0</v>
      </c>
      <c r="AB92" s="243">
        <v>0.18294851953089314</v>
      </c>
      <c r="AC92" s="243">
        <v>0</v>
      </c>
      <c r="AD92" s="243">
        <v>0</v>
      </c>
      <c r="AE92" s="243">
        <v>0</v>
      </c>
      <c r="AF92" s="243">
        <v>0</v>
      </c>
      <c r="AG92" s="243">
        <v>0</v>
      </c>
      <c r="AH92" s="243">
        <v>0</v>
      </c>
      <c r="AI92" s="243">
        <v>0.21855375389848464</v>
      </c>
      <c r="AJ92" s="243">
        <v>0.19277733532997932</v>
      </c>
      <c r="AK92" s="243">
        <v>0</v>
      </c>
      <c r="AL92" s="243">
        <v>0.16229534852858629</v>
      </c>
      <c r="AM92" s="243">
        <v>0.22796849017933501</v>
      </c>
      <c r="AN92" s="243">
        <v>0.24707641439484132</v>
      </c>
      <c r="AO92" s="243">
        <v>0.20187077334361964</v>
      </c>
      <c r="AP92" s="243">
        <v>0.32319195414490259</v>
      </c>
      <c r="AQ92" s="243">
        <v>0.22331132370111934</v>
      </c>
      <c r="AR92" s="243">
        <v>0.12740716721110151</v>
      </c>
      <c r="AS92" s="243">
        <v>0.1638049267379808</v>
      </c>
      <c r="AT92" s="243">
        <v>0.75001364020378658</v>
      </c>
      <c r="AU92" s="243">
        <v>0</v>
      </c>
      <c r="AV92" s="243">
        <v>0.42735150306393449</v>
      </c>
      <c r="AW92" s="243">
        <v>0.48314279354633743</v>
      </c>
      <c r="AX92" s="243">
        <v>0.14516228096413364</v>
      </c>
      <c r="AY92" s="243">
        <v>0.53659711308008951</v>
      </c>
      <c r="AZ92" s="243">
        <v>0</v>
      </c>
      <c r="BA92" s="243">
        <v>0</v>
      </c>
    </row>
    <row r="93" spans="1:53" ht="14.25" customHeight="1" x14ac:dyDescent="0.25">
      <c r="A93" s="422" t="str">
        <v>SKIING</v>
      </c>
      <c r="B93" s="423">
        <v>48</v>
      </c>
      <c r="C93" s="243">
        <v>0.20511243337768903</v>
      </c>
      <c r="D93" s="243">
        <v>0.22068667853188192</v>
      </c>
      <c r="E93" s="243">
        <v>0.25228434219191426</v>
      </c>
      <c r="F93" s="243">
        <v>0.20730898341521364</v>
      </c>
      <c r="G93" s="243">
        <v>0.15988088953175972</v>
      </c>
      <c r="H93" s="243">
        <v>0.28445921709913763</v>
      </c>
      <c r="I93" s="243">
        <v>0.25614320921724831</v>
      </c>
      <c r="J93" s="243">
        <v>0.21771381862163633</v>
      </c>
      <c r="K93" s="243">
        <v>0.26338033215452961</v>
      </c>
      <c r="L93" s="243">
        <v>0.19252057138323841</v>
      </c>
      <c r="M93" s="243">
        <v>0.3184120240310882</v>
      </c>
      <c r="N93" s="243">
        <v>0.2868558082077779</v>
      </c>
      <c r="O93" s="243">
        <v>0.28404229572181061</v>
      </c>
      <c r="P93" s="243">
        <v>0.2221837218288446</v>
      </c>
      <c r="Q93" s="243">
        <v>0.21334085626141353</v>
      </c>
      <c r="R93" s="243">
        <v>0.19412633250710662</v>
      </c>
      <c r="S93" s="243">
        <v>0.11433231178693794</v>
      </c>
      <c r="T93" s="243">
        <v>0.20584663998640645</v>
      </c>
      <c r="U93" s="243">
        <v>0.20590138844639239</v>
      </c>
      <c r="V93" s="243">
        <v>0.18627965372013611</v>
      </c>
      <c r="W93" s="243">
        <v>0.12822655351255327</v>
      </c>
      <c r="X93" s="243">
        <v>0.29041278754359068</v>
      </c>
      <c r="Y93" s="243">
        <v>0.1504059475866194</v>
      </c>
      <c r="Z93" s="243">
        <v>0.27941416936199054</v>
      </c>
      <c r="AA93" s="243">
        <v>8.9613224492125318E-2</v>
      </c>
      <c r="AB93" s="243">
        <v>0.25050765349089166</v>
      </c>
      <c r="AC93" s="243">
        <v>0</v>
      </c>
      <c r="AD93" s="243">
        <v>0.2156074808288054</v>
      </c>
      <c r="AE93" s="243">
        <v>0.26335541260098938</v>
      </c>
      <c r="AF93" s="243">
        <v>0.20194498146336454</v>
      </c>
      <c r="AG93" s="243">
        <v>0.23727095892619099</v>
      </c>
      <c r="AH93" s="243">
        <v>0.18245501252318844</v>
      </c>
      <c r="AI93" s="243">
        <v>0.3300709743267809</v>
      </c>
      <c r="AJ93" s="243">
        <v>0.98142077572629061</v>
      </c>
      <c r="AK93" s="243">
        <v>0.21067129115189581</v>
      </c>
      <c r="AL93" s="243">
        <v>0.31631694483792766</v>
      </c>
      <c r="AM93" s="243">
        <v>0.18187140074011154</v>
      </c>
      <c r="AN93" s="243">
        <v>0.72741273693943598</v>
      </c>
      <c r="AO93" s="243">
        <v>0.28518914100923787</v>
      </c>
      <c r="AP93" s="243">
        <v>0.40494055682893354</v>
      </c>
      <c r="AQ93" s="243">
        <v>0.27348476541595385</v>
      </c>
      <c r="AR93" s="243">
        <v>0.33430161365158179</v>
      </c>
      <c r="AS93" s="243">
        <v>0.23715099082988048</v>
      </c>
      <c r="AT93" s="243">
        <v>0.57796490723757243</v>
      </c>
      <c r="AU93" s="243">
        <v>0.18579776871944861</v>
      </c>
      <c r="AV93" s="243">
        <v>0.23070406225916867</v>
      </c>
      <c r="AW93" s="243">
        <v>0.79809726074895981</v>
      </c>
      <c r="AX93" s="243">
        <v>0.27662110341104651</v>
      </c>
      <c r="AY93" s="243">
        <v>0.36024304206615509</v>
      </c>
      <c r="AZ93" s="243">
        <v>0.17223165940539845</v>
      </c>
      <c r="BA93" s="243">
        <v>0.24778246064779946</v>
      </c>
    </row>
    <row r="94" spans="1:53" ht="14.25" customHeight="1" x14ac:dyDescent="0.25">
      <c r="A94" s="422" t="str">
        <v>SLEDDOG</v>
      </c>
      <c r="B94" s="423">
        <v>61</v>
      </c>
      <c r="C94" s="243">
        <v>0</v>
      </c>
      <c r="D94" s="243">
        <v>0.13504022632942606</v>
      </c>
      <c r="E94" s="243">
        <v>0</v>
      </c>
      <c r="F94" s="243">
        <v>0.19628412288722955</v>
      </c>
      <c r="G94" s="243">
        <v>5.8367183536803501E-2</v>
      </c>
      <c r="H94" s="243">
        <v>0</v>
      </c>
      <c r="I94" s="243">
        <v>0.46403571469211008</v>
      </c>
      <c r="J94" s="243">
        <v>7.7804614309327683E-2</v>
      </c>
      <c r="K94" s="243">
        <v>0</v>
      </c>
      <c r="L94" s="243">
        <v>4.8961355369255111E-2</v>
      </c>
      <c r="M94" s="243">
        <v>0</v>
      </c>
      <c r="N94" s="243">
        <v>0.47141494015997781</v>
      </c>
      <c r="O94" s="243">
        <v>0.32020382437530798</v>
      </c>
      <c r="P94" s="243">
        <v>0</v>
      </c>
      <c r="Q94" s="243">
        <v>0.17520854232262403</v>
      </c>
      <c r="R94" s="243">
        <v>0</v>
      </c>
      <c r="S94" s="243">
        <v>0</v>
      </c>
      <c r="T94" s="243">
        <v>0</v>
      </c>
      <c r="U94" s="243">
        <v>0</v>
      </c>
      <c r="V94" s="243">
        <v>0</v>
      </c>
      <c r="W94" s="243">
        <v>0</v>
      </c>
      <c r="X94" s="243">
        <v>0</v>
      </c>
      <c r="Y94" s="243">
        <v>0</v>
      </c>
      <c r="Z94" s="243">
        <v>7.7268503165140015E-2</v>
      </c>
      <c r="AA94" s="243">
        <v>0</v>
      </c>
      <c r="AB94" s="243">
        <v>0</v>
      </c>
      <c r="AC94" s="243">
        <v>0</v>
      </c>
      <c r="AD94" s="243">
        <v>0.2173806603983395</v>
      </c>
      <c r="AE94" s="243">
        <v>0.2066394487208999</v>
      </c>
      <c r="AF94" s="243">
        <v>0</v>
      </c>
      <c r="AG94" s="243">
        <v>0.16555496922528654</v>
      </c>
      <c r="AH94" s="243">
        <v>8.6771379552631173E-2</v>
      </c>
      <c r="AI94" s="243">
        <v>0.18563261873619358</v>
      </c>
      <c r="AJ94" s="243">
        <v>0.56516946266323997</v>
      </c>
      <c r="AK94" s="243">
        <v>0</v>
      </c>
      <c r="AL94" s="243">
        <v>0.4623819217634938</v>
      </c>
      <c r="AM94" s="243">
        <v>0</v>
      </c>
      <c r="AN94" s="243">
        <v>0.10590886103375938</v>
      </c>
      <c r="AO94" s="243">
        <v>0</v>
      </c>
      <c r="AP94" s="243">
        <v>0.20722840328622583</v>
      </c>
      <c r="AQ94" s="243">
        <v>0.29355427728002947</v>
      </c>
      <c r="AR94" s="243">
        <v>0.14177352757815626</v>
      </c>
      <c r="AS94" s="243">
        <v>0.28068700965688231</v>
      </c>
      <c r="AT94" s="243">
        <v>0.14490703081601367</v>
      </c>
      <c r="AU94" s="243">
        <v>0</v>
      </c>
      <c r="AV94" s="243">
        <v>0.24426728809271911</v>
      </c>
      <c r="AW94" s="243">
        <v>0.28977858997219808</v>
      </c>
      <c r="AX94" s="243">
        <v>0.75012604816740347</v>
      </c>
      <c r="AY94" s="243">
        <v>0.12525944245788173</v>
      </c>
      <c r="AZ94" s="243">
        <v>0</v>
      </c>
      <c r="BA94" s="243">
        <v>0</v>
      </c>
    </row>
    <row r="95" spans="1:53" ht="14.25" customHeight="1" x14ac:dyDescent="0.25">
      <c r="A95" s="422" t="str">
        <v>SOFT TENNIS</v>
      </c>
      <c r="B95" s="423">
        <v>75</v>
      </c>
      <c r="C95" s="243">
        <v>0</v>
      </c>
      <c r="D95" s="243">
        <v>0</v>
      </c>
      <c r="E95" s="243">
        <v>0</v>
      </c>
      <c r="F95" s="243">
        <v>0</v>
      </c>
      <c r="G95" s="243">
        <v>0</v>
      </c>
      <c r="H95" s="243">
        <v>0</v>
      </c>
      <c r="I95" s="243">
        <v>0.12776426800978322</v>
      </c>
      <c r="J95" s="243">
        <v>0</v>
      </c>
      <c r="K95" s="243">
        <v>0.40568468730518742</v>
      </c>
      <c r="L95" s="243">
        <v>0</v>
      </c>
      <c r="M95" s="243">
        <v>0</v>
      </c>
      <c r="N95" s="243">
        <v>0</v>
      </c>
      <c r="O95" s="243">
        <v>0</v>
      </c>
      <c r="P95" s="243">
        <v>0</v>
      </c>
      <c r="Q95" s="243">
        <v>0</v>
      </c>
      <c r="R95" s="243">
        <v>0</v>
      </c>
      <c r="S95" s="243">
        <v>0.18449856949697407</v>
      </c>
      <c r="T95" s="243">
        <v>0</v>
      </c>
      <c r="U95" s="243">
        <v>0</v>
      </c>
      <c r="V95" s="243">
        <v>0</v>
      </c>
      <c r="W95" s="243">
        <v>0</v>
      </c>
      <c r="X95" s="243">
        <v>0.4618809777463308</v>
      </c>
      <c r="Y95" s="243">
        <v>0</v>
      </c>
      <c r="Z95" s="243">
        <v>0.10063613579428655</v>
      </c>
      <c r="AA95" s="243">
        <v>0</v>
      </c>
      <c r="AB95" s="243">
        <v>0.5640492381145954</v>
      </c>
      <c r="AC95" s="243">
        <v>0</v>
      </c>
      <c r="AD95" s="243">
        <v>0</v>
      </c>
      <c r="AE95" s="243">
        <v>0</v>
      </c>
      <c r="AF95" s="243">
        <v>0</v>
      </c>
      <c r="AG95" s="243">
        <v>0.21663564834889065</v>
      </c>
      <c r="AH95" s="243">
        <v>0</v>
      </c>
      <c r="AI95" s="243">
        <v>0.13880495597311771</v>
      </c>
      <c r="AJ95" s="243">
        <v>0</v>
      </c>
      <c r="AK95" s="243">
        <v>0</v>
      </c>
      <c r="AL95" s="243">
        <v>0.1082878035343854</v>
      </c>
      <c r="AM95" s="243">
        <v>0</v>
      </c>
      <c r="AN95" s="243">
        <v>0</v>
      </c>
      <c r="AO95" s="243">
        <v>0</v>
      </c>
      <c r="AP95" s="243">
        <v>4.7412952539110917E-2</v>
      </c>
      <c r="AQ95" s="243">
        <v>0</v>
      </c>
      <c r="AR95" s="243">
        <v>0</v>
      </c>
      <c r="AS95" s="243">
        <v>0</v>
      </c>
      <c r="AT95" s="243">
        <v>0.10063606009711437</v>
      </c>
      <c r="AU95" s="243">
        <v>0</v>
      </c>
      <c r="AV95" s="243">
        <v>0</v>
      </c>
      <c r="AW95" s="243">
        <v>0</v>
      </c>
      <c r="AX95" s="243">
        <v>0</v>
      </c>
      <c r="AY95" s="243">
        <v>0</v>
      </c>
      <c r="AZ95" s="243">
        <v>0</v>
      </c>
      <c r="BA95" s="243">
        <v>0</v>
      </c>
    </row>
    <row r="96" spans="1:53" ht="14.25" customHeight="1" x14ac:dyDescent="0.25">
      <c r="A96" s="422" t="str">
        <v>SPORT CLIMBING</v>
      </c>
      <c r="B96" s="423">
        <v>77</v>
      </c>
      <c r="C96" s="243">
        <v>0</v>
      </c>
      <c r="D96" s="243">
        <v>0.19682139433454182</v>
      </c>
      <c r="E96" s="243">
        <v>0.21431077675473911</v>
      </c>
      <c r="F96" s="243">
        <v>0.22806552486536461</v>
      </c>
      <c r="G96" s="243">
        <v>0.1511576631868847</v>
      </c>
      <c r="H96" s="243">
        <v>0.15915843182091421</v>
      </c>
      <c r="I96" s="243">
        <v>0.25924637993023636</v>
      </c>
      <c r="J96" s="243">
        <v>0.20287030248467341</v>
      </c>
      <c r="K96" s="243">
        <v>0.34677246128616007</v>
      </c>
      <c r="L96" s="243">
        <v>0.12701777892898822</v>
      </c>
      <c r="M96" s="243">
        <v>0</v>
      </c>
      <c r="N96" s="243">
        <v>7.2082846938144735E-2</v>
      </c>
      <c r="O96" s="243">
        <v>0.75053464038827988</v>
      </c>
      <c r="P96" s="243">
        <v>0.13214732197825466</v>
      </c>
      <c r="Q96" s="243">
        <v>0.23288986999293226</v>
      </c>
      <c r="R96" s="243">
        <v>0.14977059265390788</v>
      </c>
      <c r="S96" s="243">
        <v>6.3670748150067541E-2</v>
      </c>
      <c r="T96" s="243">
        <v>0.1758239964878206</v>
      </c>
      <c r="U96" s="243">
        <v>9.3249319222916197E-2</v>
      </c>
      <c r="V96" s="243">
        <v>8.9124331238138191E-2</v>
      </c>
      <c r="W96" s="243">
        <v>0.21247752849324947</v>
      </c>
      <c r="X96" s="243">
        <v>0.57260814745243915</v>
      </c>
      <c r="Y96" s="243">
        <v>0.14988118134372125</v>
      </c>
      <c r="Z96" s="243">
        <v>0.23775903404497595</v>
      </c>
      <c r="AA96" s="243">
        <v>0</v>
      </c>
      <c r="AB96" s="243">
        <v>0.22347985992899105</v>
      </c>
      <c r="AC96" s="243">
        <v>0</v>
      </c>
      <c r="AD96" s="243">
        <v>0.21068368078117386</v>
      </c>
      <c r="AE96" s="243">
        <v>5.4431413934309968E-2</v>
      </c>
      <c r="AF96" s="243">
        <v>0.17844187870687261</v>
      </c>
      <c r="AG96" s="243">
        <v>0.17522455807017262</v>
      </c>
      <c r="AH96" s="243">
        <v>0.15524275245520291</v>
      </c>
      <c r="AI96" s="243">
        <v>0.38513790777496021</v>
      </c>
      <c r="AJ96" s="243">
        <v>0.20995141592502992</v>
      </c>
      <c r="AK96" s="243">
        <v>0.13504776865534773</v>
      </c>
      <c r="AL96" s="243">
        <v>0.32777066426254681</v>
      </c>
      <c r="AM96" s="243">
        <v>0.15299119457573773</v>
      </c>
      <c r="AN96" s="243">
        <v>0.25379229391038011</v>
      </c>
      <c r="AO96" s="243">
        <v>0.14465383487145617</v>
      </c>
      <c r="AP96" s="243">
        <v>0.4258173201321151</v>
      </c>
      <c r="AQ96" s="243">
        <v>0.2399138243179873</v>
      </c>
      <c r="AR96" s="243">
        <v>0.45679293762536521</v>
      </c>
      <c r="AS96" s="243">
        <v>0.24278426200147171</v>
      </c>
      <c r="AT96" s="243">
        <v>0.47459772275234741</v>
      </c>
      <c r="AU96" s="243">
        <v>8.0609506979836834E-2</v>
      </c>
      <c r="AV96" s="243">
        <v>0.29491373062681486</v>
      </c>
      <c r="AW96" s="243">
        <v>0.27717971632942939</v>
      </c>
      <c r="AX96" s="243">
        <v>0.20122436581811795</v>
      </c>
      <c r="AY96" s="243">
        <v>0.26536303583928694</v>
      </c>
      <c r="AZ96" s="243">
        <v>0.12511542783364749</v>
      </c>
      <c r="BA96" s="243">
        <v>0.23230963404129906</v>
      </c>
    </row>
    <row r="97" spans="1:53" ht="14.25" customHeight="1" x14ac:dyDescent="0.25">
      <c r="A97" s="422" t="str">
        <v>SPORT FISHING</v>
      </c>
      <c r="B97" s="423">
        <v>78</v>
      </c>
      <c r="C97" s="243">
        <v>0</v>
      </c>
      <c r="D97" s="243">
        <v>3.744265862144746E-2</v>
      </c>
      <c r="E97" s="243">
        <v>0.20178478266198793</v>
      </c>
      <c r="F97" s="243">
        <v>0.22526436312431097</v>
      </c>
      <c r="G97" s="243">
        <v>0.16653322716516697</v>
      </c>
      <c r="H97" s="243">
        <v>0.16666493121421791</v>
      </c>
      <c r="I97" s="243">
        <v>0.34534961663972769</v>
      </c>
      <c r="J97" s="243">
        <v>0</v>
      </c>
      <c r="K97" s="243">
        <v>0</v>
      </c>
      <c r="L97" s="243">
        <v>7.440157767899408E-2</v>
      </c>
      <c r="M97" s="243">
        <v>0.13594588845058847</v>
      </c>
      <c r="N97" s="243">
        <v>0.28875865120713962</v>
      </c>
      <c r="O97" s="243">
        <v>0.75004235102643368</v>
      </c>
      <c r="P97" s="243">
        <v>0.19671784856597829</v>
      </c>
      <c r="Q97" s="243">
        <v>0.25745580235541227</v>
      </c>
      <c r="R97" s="243">
        <v>0.41797514360953736</v>
      </c>
      <c r="S97" s="243">
        <v>0</v>
      </c>
      <c r="T97" s="243">
        <v>0</v>
      </c>
      <c r="U97" s="243">
        <v>0.26149863906037174</v>
      </c>
      <c r="V97" s="243">
        <v>0</v>
      </c>
      <c r="W97" s="243">
        <v>6.7031340715135918E-2</v>
      </c>
      <c r="X97" s="243">
        <v>0.16223834718595095</v>
      </c>
      <c r="Y97" s="243">
        <v>0.25836199792744807</v>
      </c>
      <c r="Z97" s="243">
        <v>0.18392728020977353</v>
      </c>
      <c r="AA97" s="243">
        <v>0</v>
      </c>
      <c r="AB97" s="243">
        <v>6.2059009498211748E-2</v>
      </c>
      <c r="AC97" s="243">
        <v>0</v>
      </c>
      <c r="AD97" s="243">
        <v>0.32286543354828812</v>
      </c>
      <c r="AE97" s="243">
        <v>0.15369101457081152</v>
      </c>
      <c r="AF97" s="243">
        <v>0.41496112924781897</v>
      </c>
      <c r="AG97" s="243">
        <v>0.5830468258054623</v>
      </c>
      <c r="AH97" s="243">
        <v>0.1325595978592489</v>
      </c>
      <c r="AI97" s="243">
        <v>0.2063609938294883</v>
      </c>
      <c r="AJ97" s="243">
        <v>8.678255432425068E-2</v>
      </c>
      <c r="AK97" s="243">
        <v>0.19278543367034887</v>
      </c>
      <c r="AL97" s="243">
        <v>0.26863275907908829</v>
      </c>
      <c r="AM97" s="243">
        <v>0.35572259843576132</v>
      </c>
      <c r="AN97" s="243">
        <v>9.9210656339140738E-2</v>
      </c>
      <c r="AO97" s="243">
        <v>0.19358512651427989</v>
      </c>
      <c r="AP97" s="243">
        <v>0.21566454785165962</v>
      </c>
      <c r="AQ97" s="243">
        <v>0.3539234502838865</v>
      </c>
      <c r="AR97" s="243">
        <v>0.2283712575908417</v>
      </c>
      <c r="AS97" s="243">
        <v>0.47410355709316032</v>
      </c>
      <c r="AT97" s="243">
        <v>0.21097576382801758</v>
      </c>
      <c r="AU97" s="243">
        <v>0.14118346496209014</v>
      </c>
      <c r="AV97" s="243">
        <v>0.45522662272872932</v>
      </c>
      <c r="AW97" s="243">
        <v>9.0164539366971011E-2</v>
      </c>
      <c r="AX97" s="243">
        <v>0.10334776548885465</v>
      </c>
      <c r="AY97" s="243">
        <v>0.57032796678870445</v>
      </c>
      <c r="AZ97" s="243">
        <v>0</v>
      </c>
      <c r="BA97" s="243">
        <v>0.30933713309567035</v>
      </c>
    </row>
    <row r="98" spans="1:53" ht="14.25" customHeight="1" x14ac:dyDescent="0.25">
      <c r="A98" s="422" t="str">
        <v>SQUASH</v>
      </c>
      <c r="B98" s="423">
        <v>80</v>
      </c>
      <c r="C98" s="243">
        <v>0</v>
      </c>
      <c r="D98" s="243">
        <v>0.19763506566869707</v>
      </c>
      <c r="E98" s="243">
        <v>0.27045988092873707</v>
      </c>
      <c r="F98" s="243">
        <v>0.23155701173720791</v>
      </c>
      <c r="G98" s="243">
        <v>0.15447910776307283</v>
      </c>
      <c r="H98" s="243">
        <v>0</v>
      </c>
      <c r="I98" s="243">
        <v>0.23169102440615455</v>
      </c>
      <c r="J98" s="243">
        <v>0</v>
      </c>
      <c r="K98" s="243">
        <v>0.12419449466776943</v>
      </c>
      <c r="L98" s="243">
        <v>9.7859615335421701E-2</v>
      </c>
      <c r="M98" s="243">
        <v>0</v>
      </c>
      <c r="N98" s="243">
        <v>0.23601982183869841</v>
      </c>
      <c r="O98" s="243">
        <v>0.47545329782913898</v>
      </c>
      <c r="P98" s="243">
        <v>0.13310302722719364</v>
      </c>
      <c r="Q98" s="243">
        <v>0.21422722835466373</v>
      </c>
      <c r="R98" s="243">
        <v>7.2909379815659314E-2</v>
      </c>
      <c r="S98" s="243">
        <v>0.28096094385718839</v>
      </c>
      <c r="T98" s="243">
        <v>0.17860225171082983</v>
      </c>
      <c r="U98" s="243">
        <v>0.16537880381343101</v>
      </c>
      <c r="V98" s="243">
        <v>0</v>
      </c>
      <c r="W98" s="243">
        <v>8.599108224148666E-2</v>
      </c>
      <c r="X98" s="243">
        <v>0.21839120043926197</v>
      </c>
      <c r="Y98" s="243">
        <v>0.25761005309231289</v>
      </c>
      <c r="Z98" s="243">
        <v>0.27052059259511729</v>
      </c>
      <c r="AA98" s="243">
        <v>0</v>
      </c>
      <c r="AB98" s="243">
        <v>0.20190650442591598</v>
      </c>
      <c r="AC98" s="243">
        <v>0</v>
      </c>
      <c r="AD98" s="243">
        <v>0</v>
      </c>
      <c r="AE98" s="243">
        <v>0.11529889799739508</v>
      </c>
      <c r="AF98" s="243">
        <v>0</v>
      </c>
      <c r="AG98" s="243">
        <v>0.22524901512616918</v>
      </c>
      <c r="AH98" s="243">
        <v>0.24562307484362333</v>
      </c>
      <c r="AI98" s="243">
        <v>0.21021586863729594</v>
      </c>
      <c r="AJ98" s="243">
        <v>0.16056926104318822</v>
      </c>
      <c r="AK98" s="243">
        <v>0.38702150700371074</v>
      </c>
      <c r="AL98" s="243">
        <v>0.16058306253734156</v>
      </c>
      <c r="AM98" s="243">
        <v>0.21768406465393153</v>
      </c>
      <c r="AN98" s="243">
        <v>0.16115733585184208</v>
      </c>
      <c r="AO98" s="243">
        <v>0.15454968819662895</v>
      </c>
      <c r="AP98" s="243">
        <v>0.1431153460414791</v>
      </c>
      <c r="AQ98" s="243">
        <v>8.1452624114418115E-2</v>
      </c>
      <c r="AR98" s="243">
        <v>0</v>
      </c>
      <c r="AS98" s="243">
        <v>0.57340694678740489</v>
      </c>
      <c r="AT98" s="243">
        <v>0.42552947550374448</v>
      </c>
      <c r="AU98" s="243">
        <v>9.5900477059778971E-2</v>
      </c>
      <c r="AV98" s="243">
        <v>0.26620671943877811</v>
      </c>
      <c r="AW98" s="243">
        <v>0.28046560107531449</v>
      </c>
      <c r="AX98" s="243">
        <v>0.13386883283361004</v>
      </c>
      <c r="AY98" s="243">
        <v>0.20584167109313645</v>
      </c>
      <c r="AZ98" s="243">
        <v>0</v>
      </c>
      <c r="BA98" s="243">
        <v>0.18499561378699753</v>
      </c>
    </row>
    <row r="99" spans="1:53" ht="14.25" customHeight="1" x14ac:dyDescent="0.25">
      <c r="A99" s="422" t="str">
        <v>STRONGMAN</v>
      </c>
      <c r="B99" s="423">
        <v>110</v>
      </c>
      <c r="C99" s="243">
        <v>0</v>
      </c>
      <c r="D99" s="243">
        <v>0</v>
      </c>
      <c r="E99" s="243">
        <v>6.8848047655324401E-2</v>
      </c>
      <c r="F99" s="243">
        <v>0</v>
      </c>
      <c r="G99" s="243">
        <v>0</v>
      </c>
      <c r="H99" s="243">
        <v>0</v>
      </c>
      <c r="I99" s="243">
        <v>0</v>
      </c>
      <c r="J99" s="243">
        <v>0</v>
      </c>
      <c r="K99" s="243">
        <v>0</v>
      </c>
      <c r="L99" s="243">
        <v>0</v>
      </c>
      <c r="M99" s="243">
        <v>0</v>
      </c>
      <c r="N99" s="243">
        <v>0</v>
      </c>
      <c r="O99" s="243">
        <v>0</v>
      </c>
      <c r="P99" s="243">
        <v>0</v>
      </c>
      <c r="Q99" s="243">
        <v>0</v>
      </c>
      <c r="R99" s="243">
        <v>0</v>
      </c>
      <c r="S99" s="243">
        <v>0</v>
      </c>
      <c r="T99" s="243">
        <v>0</v>
      </c>
      <c r="U99" s="243">
        <v>0</v>
      </c>
      <c r="V99" s="243">
        <v>0.5072393659454002</v>
      </c>
      <c r="W99" s="243">
        <v>0</v>
      </c>
      <c r="X99" s="243">
        <v>0</v>
      </c>
      <c r="Y99" s="243">
        <v>8.7367254426417448E-2</v>
      </c>
      <c r="Z99" s="243">
        <v>0.32663482656008458</v>
      </c>
      <c r="AA99" s="243">
        <v>0</v>
      </c>
      <c r="AB99" s="243">
        <v>0</v>
      </c>
      <c r="AC99" s="243">
        <v>0</v>
      </c>
      <c r="AD99" s="243">
        <v>0</v>
      </c>
      <c r="AE99" s="243">
        <v>0.28294309394717571</v>
      </c>
      <c r="AF99" s="243">
        <v>0</v>
      </c>
      <c r="AG99" s="243">
        <v>0</v>
      </c>
      <c r="AH99" s="243">
        <v>0</v>
      </c>
      <c r="AI99" s="243">
        <v>0.11806475771529251</v>
      </c>
      <c r="AJ99" s="243">
        <v>0.20479816966556585</v>
      </c>
      <c r="AK99" s="243">
        <v>0</v>
      </c>
      <c r="AL99" s="243">
        <v>0.61292459989079906</v>
      </c>
      <c r="AM99" s="243">
        <v>0</v>
      </c>
      <c r="AN99" s="243">
        <v>0</v>
      </c>
      <c r="AO99" s="243">
        <v>0</v>
      </c>
      <c r="AP99" s="243">
        <v>0.11806409374827867</v>
      </c>
      <c r="AQ99" s="243">
        <v>0</v>
      </c>
      <c r="AR99" s="243">
        <v>0</v>
      </c>
      <c r="AS99" s="243">
        <v>0.55618049357294397</v>
      </c>
      <c r="AT99" s="243">
        <v>0.75000499699986367</v>
      </c>
      <c r="AU99" s="243">
        <v>0</v>
      </c>
      <c r="AV99" s="243">
        <v>0</v>
      </c>
      <c r="AW99" s="243">
        <v>0</v>
      </c>
      <c r="AX99" s="243">
        <v>0.11806487107161237</v>
      </c>
      <c r="AY99" s="243">
        <v>0</v>
      </c>
      <c r="AZ99" s="243">
        <v>0</v>
      </c>
      <c r="BA99" s="243">
        <v>0.23605860426917247</v>
      </c>
    </row>
    <row r="100" spans="1:53" ht="14.25" customHeight="1" x14ac:dyDescent="0.25">
      <c r="A100" s="422" t="str">
        <v>SUMO</v>
      </c>
      <c r="B100" s="423">
        <v>83</v>
      </c>
      <c r="C100" s="243">
        <v>0</v>
      </c>
      <c r="D100" s="243">
        <v>0</v>
      </c>
      <c r="E100" s="243">
        <v>9.7294994859952813E-2</v>
      </c>
      <c r="F100" s="243">
        <v>0</v>
      </c>
      <c r="G100" s="243">
        <v>0.35052238397121749</v>
      </c>
      <c r="H100" s="243">
        <v>0.59544320484392976</v>
      </c>
      <c r="I100" s="243">
        <v>0</v>
      </c>
      <c r="J100" s="243">
        <v>0</v>
      </c>
      <c r="K100" s="243">
        <v>0.30565081593504834</v>
      </c>
      <c r="L100" s="243">
        <v>0</v>
      </c>
      <c r="M100" s="243">
        <v>0</v>
      </c>
      <c r="N100" s="243">
        <v>0.14001582719083031</v>
      </c>
      <c r="O100" s="243">
        <v>0</v>
      </c>
      <c r="P100" s="243">
        <v>0</v>
      </c>
      <c r="Q100" s="243">
        <v>0</v>
      </c>
      <c r="R100" s="243">
        <v>0</v>
      </c>
      <c r="S100" s="243">
        <v>0</v>
      </c>
      <c r="T100" s="243">
        <v>0</v>
      </c>
      <c r="U100" s="243">
        <v>0</v>
      </c>
      <c r="V100" s="243">
        <v>0</v>
      </c>
      <c r="W100" s="243">
        <v>0</v>
      </c>
      <c r="X100" s="243">
        <v>0.75205336848949078</v>
      </c>
      <c r="Y100" s="243">
        <v>0</v>
      </c>
      <c r="Z100" s="243">
        <v>0</v>
      </c>
      <c r="AA100" s="243">
        <v>0</v>
      </c>
      <c r="AB100" s="243">
        <v>0</v>
      </c>
      <c r="AC100" s="243">
        <v>0</v>
      </c>
      <c r="AD100" s="243">
        <v>0</v>
      </c>
      <c r="AE100" s="243">
        <v>0</v>
      </c>
      <c r="AF100" s="243">
        <v>0</v>
      </c>
      <c r="AG100" s="243">
        <v>0.40675585056768471</v>
      </c>
      <c r="AH100" s="243">
        <v>0</v>
      </c>
      <c r="AI100" s="243">
        <v>8.4506625812863279E-2</v>
      </c>
      <c r="AJ100" s="243">
        <v>7.1745667555988241E-2</v>
      </c>
      <c r="AK100" s="243">
        <v>0</v>
      </c>
      <c r="AL100" s="243">
        <v>0.22306354202751613</v>
      </c>
      <c r="AM100" s="243">
        <v>0</v>
      </c>
      <c r="AN100" s="243">
        <v>0</v>
      </c>
      <c r="AO100" s="243">
        <v>0</v>
      </c>
      <c r="AP100" s="243">
        <v>0.20659735551421193</v>
      </c>
      <c r="AQ100" s="243">
        <v>0</v>
      </c>
      <c r="AR100" s="243">
        <v>0</v>
      </c>
      <c r="AS100" s="243">
        <v>0</v>
      </c>
      <c r="AT100" s="243">
        <v>0.1499199107577</v>
      </c>
      <c r="AU100" s="243">
        <v>0</v>
      </c>
      <c r="AV100" s="243">
        <v>0</v>
      </c>
      <c r="AW100" s="243">
        <v>0</v>
      </c>
      <c r="AX100" s="243">
        <v>0</v>
      </c>
      <c r="AY100" s="243">
        <v>0</v>
      </c>
      <c r="AZ100" s="243">
        <v>0</v>
      </c>
      <c r="BA100" s="243">
        <v>0.21697674786310406</v>
      </c>
    </row>
    <row r="101" spans="1:53" ht="14.25" customHeight="1" x14ac:dyDescent="0.25">
      <c r="A101" s="422" t="str">
        <v>SURFING</v>
      </c>
      <c r="B101" s="423">
        <v>84</v>
      </c>
      <c r="C101" s="243">
        <v>0</v>
      </c>
      <c r="D101" s="243">
        <v>0.21507279887090613</v>
      </c>
      <c r="E101" s="243">
        <v>0.47381168166195031</v>
      </c>
      <c r="F101" s="243">
        <v>0.13324249011608336</v>
      </c>
      <c r="G101" s="243">
        <v>0.57068473255202412</v>
      </c>
      <c r="H101" s="243">
        <v>0</v>
      </c>
      <c r="I101" s="243">
        <v>3.234400087236905E-2</v>
      </c>
      <c r="J101" s="243">
        <v>0.26609135412728363</v>
      </c>
      <c r="K101" s="243">
        <v>0</v>
      </c>
      <c r="L101" s="243">
        <v>0</v>
      </c>
      <c r="M101" s="243">
        <v>0</v>
      </c>
      <c r="N101" s="243">
        <v>6.1311400969939339E-2</v>
      </c>
      <c r="O101" s="243">
        <v>0.42229951021460094</v>
      </c>
      <c r="P101" s="243">
        <v>8.6898659282645313E-2</v>
      </c>
      <c r="Q101" s="243">
        <v>0.11869364645434304</v>
      </c>
      <c r="R101" s="243">
        <v>0</v>
      </c>
      <c r="S101" s="243">
        <v>8.4893030547522577E-2</v>
      </c>
      <c r="T101" s="243">
        <v>0</v>
      </c>
      <c r="U101" s="243">
        <v>0.11762030813910763</v>
      </c>
      <c r="V101" s="243">
        <v>0</v>
      </c>
      <c r="W101" s="243">
        <v>0.17416172413152262</v>
      </c>
      <c r="X101" s="243">
        <v>0.30725660283004314</v>
      </c>
      <c r="Y101" s="243">
        <v>0.43277366568212183</v>
      </c>
      <c r="Z101" s="243">
        <v>0.23828988316900085</v>
      </c>
      <c r="AA101" s="243">
        <v>0</v>
      </c>
      <c r="AB101" s="243">
        <v>0.15310210935605278</v>
      </c>
      <c r="AC101" s="243">
        <v>0</v>
      </c>
      <c r="AD101" s="243">
        <v>0</v>
      </c>
      <c r="AE101" s="243">
        <v>0</v>
      </c>
      <c r="AF101" s="243">
        <v>0</v>
      </c>
      <c r="AG101" s="243">
        <v>5.6466120552600696E-2</v>
      </c>
      <c r="AH101" s="243">
        <v>0.19889742272243596</v>
      </c>
      <c r="AI101" s="243">
        <v>0.22084399580160813</v>
      </c>
      <c r="AJ101" s="243">
        <v>0</v>
      </c>
      <c r="AK101" s="243">
        <v>0.27369368686607759</v>
      </c>
      <c r="AL101" s="243">
        <v>0.1018728207358443</v>
      </c>
      <c r="AM101" s="243">
        <v>0.27055400968351462</v>
      </c>
      <c r="AN101" s="243">
        <v>0.16852116056117139</v>
      </c>
      <c r="AO101" s="243">
        <v>0</v>
      </c>
      <c r="AP101" s="243">
        <v>0.23228363016034417</v>
      </c>
      <c r="AQ101" s="243">
        <v>0</v>
      </c>
      <c r="AR101" s="243">
        <v>0</v>
      </c>
      <c r="AS101" s="243">
        <v>0.25108408214850297</v>
      </c>
      <c r="AT101" s="243">
        <v>0.75102556809913779</v>
      </c>
      <c r="AU101" s="243">
        <v>0</v>
      </c>
      <c r="AV101" s="243">
        <v>0.27934710534609852</v>
      </c>
      <c r="AW101" s="243">
        <v>5.4342175438930586E-2</v>
      </c>
      <c r="AX101" s="243">
        <v>0.18858858721759852</v>
      </c>
      <c r="AY101" s="243">
        <v>0.25807243481045922</v>
      </c>
      <c r="AZ101" s="243">
        <v>0</v>
      </c>
      <c r="BA101" s="243">
        <v>0</v>
      </c>
    </row>
    <row r="102" spans="1:53" ht="14.25" customHeight="1" x14ac:dyDescent="0.25">
      <c r="A102" s="422" t="str">
        <v>TABLE SOCCER</v>
      </c>
      <c r="B102" s="423">
        <v>112</v>
      </c>
      <c r="C102" s="243">
        <v>0</v>
      </c>
      <c r="D102" s="243">
        <v>0.13186372657616677</v>
      </c>
      <c r="E102" s="243">
        <v>0</v>
      </c>
      <c r="F102" s="243">
        <v>0.27623385915268778</v>
      </c>
      <c r="G102" s="243">
        <v>0.10071694379629882</v>
      </c>
      <c r="H102" s="243">
        <v>0.35181378658531948</v>
      </c>
      <c r="I102" s="243">
        <v>0.30926042871926623</v>
      </c>
      <c r="J102" s="243">
        <v>0.12027059401786273</v>
      </c>
      <c r="K102" s="243">
        <v>0.215993180047758</v>
      </c>
      <c r="L102" s="243">
        <v>0.18679251069666475</v>
      </c>
      <c r="M102" s="243">
        <v>0</v>
      </c>
      <c r="N102" s="243">
        <v>0.1624891735598486</v>
      </c>
      <c r="O102" s="243">
        <v>0.56986678688745873</v>
      </c>
      <c r="P102" s="243">
        <v>0</v>
      </c>
      <c r="Q102" s="243">
        <v>0.24866578607056544</v>
      </c>
      <c r="R102" s="243">
        <v>5.2414677585280608E-2</v>
      </c>
      <c r="S102" s="243">
        <v>0.12292257502233347</v>
      </c>
      <c r="T102" s="243">
        <v>0.23580745873709691</v>
      </c>
      <c r="U102" s="243">
        <v>8.9092003668261796E-2</v>
      </c>
      <c r="V102" s="243">
        <v>0</v>
      </c>
      <c r="W102" s="243">
        <v>0</v>
      </c>
      <c r="X102" s="243">
        <v>0.20602789169368801</v>
      </c>
      <c r="Y102" s="243">
        <v>0</v>
      </c>
      <c r="Z102" s="243">
        <v>0.25484741576485659</v>
      </c>
      <c r="AA102" s="243">
        <v>0</v>
      </c>
      <c r="AB102" s="243">
        <v>0.12738872270133031</v>
      </c>
      <c r="AC102" s="243">
        <v>0</v>
      </c>
      <c r="AD102" s="243">
        <v>0.16492684165136939</v>
      </c>
      <c r="AE102" s="243">
        <v>0.10106582264007177</v>
      </c>
      <c r="AF102" s="243">
        <v>0.46498380112383608</v>
      </c>
      <c r="AG102" s="243">
        <v>0.36141364702806122</v>
      </c>
      <c r="AH102" s="243">
        <v>0.10514365627757086</v>
      </c>
      <c r="AI102" s="243">
        <v>0.75016643256991811</v>
      </c>
      <c r="AJ102" s="243">
        <v>0</v>
      </c>
      <c r="AK102" s="243">
        <v>0</v>
      </c>
      <c r="AL102" s="243">
        <v>0.28123917166888918</v>
      </c>
      <c r="AM102" s="243">
        <v>0.27676684338243346</v>
      </c>
      <c r="AN102" s="243">
        <v>0.47371410112363516</v>
      </c>
      <c r="AO102" s="243">
        <v>0.25675506332666664</v>
      </c>
      <c r="AP102" s="243">
        <v>0.18208792544976626</v>
      </c>
      <c r="AQ102" s="243">
        <v>0.27318459415616614</v>
      </c>
      <c r="AR102" s="243">
        <v>0.24876899621588655</v>
      </c>
      <c r="AS102" s="243">
        <v>0.34401447228121879</v>
      </c>
      <c r="AT102" s="243">
        <v>0.42318122208495362</v>
      </c>
      <c r="AU102" s="243">
        <v>0.18600935314559622</v>
      </c>
      <c r="AV102" s="243">
        <v>0.16786638770803977</v>
      </c>
      <c r="AW102" s="243">
        <v>0.4564658465493136</v>
      </c>
      <c r="AX102" s="243">
        <v>0</v>
      </c>
      <c r="AY102" s="243">
        <v>0.23711326419374013</v>
      </c>
      <c r="AZ102" s="243">
        <v>0.18203447630264147</v>
      </c>
      <c r="BA102" s="243">
        <v>0</v>
      </c>
    </row>
    <row r="103" spans="1:53" ht="14.25" customHeight="1" x14ac:dyDescent="0.25">
      <c r="A103" s="422" t="str">
        <v>TABLE TENNIS</v>
      </c>
      <c r="B103" s="423">
        <v>81</v>
      </c>
      <c r="C103" s="243">
        <v>0</v>
      </c>
      <c r="D103" s="243">
        <v>0.22032950597855414</v>
      </c>
      <c r="E103" s="243">
        <v>0.21408569966895982</v>
      </c>
      <c r="F103" s="243">
        <v>0.24453742427781003</v>
      </c>
      <c r="G103" s="243">
        <v>0.32527478383039943</v>
      </c>
      <c r="H103" s="243">
        <v>0.20549145397930255</v>
      </c>
      <c r="I103" s="243">
        <v>0.25415773721230828</v>
      </c>
      <c r="J103" s="243">
        <v>0.23293091171291197</v>
      </c>
      <c r="K103" s="243">
        <v>0.99264645301186283</v>
      </c>
      <c r="L103" s="243">
        <v>0.17944721154053231</v>
      </c>
      <c r="M103" s="243">
        <v>0.16719989593071877</v>
      </c>
      <c r="N103" s="243">
        <v>0.18201536789067152</v>
      </c>
      <c r="O103" s="243">
        <v>0.2723956397107159</v>
      </c>
      <c r="P103" s="243">
        <v>0.22808362278500105</v>
      </c>
      <c r="Q103" s="243">
        <v>0.22346258203093386</v>
      </c>
      <c r="R103" s="243">
        <v>0.26543812506704156</v>
      </c>
      <c r="S103" s="243">
        <v>0.27784026732980383</v>
      </c>
      <c r="T103" s="243">
        <v>0.22711145253671447</v>
      </c>
      <c r="U103" s="243">
        <v>5.0891033669510248E-2</v>
      </c>
      <c r="V103" s="243">
        <v>7.647736122938889E-2</v>
      </c>
      <c r="W103" s="243">
        <v>0.15781532790945188</v>
      </c>
      <c r="X103" s="243">
        <v>0.65472321589125482</v>
      </c>
      <c r="Y103" s="243">
        <v>0.19302339897056439</v>
      </c>
      <c r="Z103" s="243">
        <v>0.2076256735956851</v>
      </c>
      <c r="AA103" s="243">
        <v>0.11599170687155338</v>
      </c>
      <c r="AB103" s="243">
        <v>0.60847165323380203</v>
      </c>
      <c r="AC103" s="243">
        <v>0.18971565169830487</v>
      </c>
      <c r="AD103" s="243">
        <v>0.21540491121159558</v>
      </c>
      <c r="AE103" s="243">
        <v>9.6486543750715414E-2</v>
      </c>
      <c r="AF103" s="243">
        <v>0.33139024994199451</v>
      </c>
      <c r="AG103" s="243">
        <v>0.34105760335339869</v>
      </c>
      <c r="AH103" s="243">
        <v>0.20472841846459419</v>
      </c>
      <c r="AI103" s="243">
        <v>0.54339493230538172</v>
      </c>
      <c r="AJ103" s="243">
        <v>0.16166230474060306</v>
      </c>
      <c r="AK103" s="243">
        <v>0.17399637797048359</v>
      </c>
      <c r="AL103" s="243">
        <v>0.29390969177027587</v>
      </c>
      <c r="AM103" s="243">
        <v>0.28904044241677518</v>
      </c>
      <c r="AN103" s="243">
        <v>0.29582625988765415</v>
      </c>
      <c r="AO103" s="243">
        <v>0.43057447135697802</v>
      </c>
      <c r="AP103" s="243">
        <v>0.26769472513878434</v>
      </c>
      <c r="AQ103" s="243">
        <v>0.27022585559147833</v>
      </c>
      <c r="AR103" s="243">
        <v>0.27791791165423529</v>
      </c>
      <c r="AS103" s="243">
        <v>0.25063687434250403</v>
      </c>
      <c r="AT103" s="243">
        <v>0.25530582342426639</v>
      </c>
      <c r="AU103" s="243">
        <v>0.23251551450881464</v>
      </c>
      <c r="AV103" s="243">
        <v>0.24506938483102544</v>
      </c>
      <c r="AW103" s="243">
        <v>0.21430598677835722</v>
      </c>
      <c r="AX103" s="243">
        <v>0.29818100801658887</v>
      </c>
      <c r="AY103" s="243">
        <v>0.22813326311128113</v>
      </c>
      <c r="AZ103" s="243">
        <v>0.21590560166353162</v>
      </c>
      <c r="BA103" s="243">
        <v>0.28755002590786061</v>
      </c>
    </row>
    <row r="104" spans="1:53" ht="14.25" customHeight="1" x14ac:dyDescent="0.25">
      <c r="A104" s="422" t="str">
        <v>TAEKWONDO</v>
      </c>
      <c r="B104" s="423">
        <v>85</v>
      </c>
      <c r="C104" s="243">
        <v>0.13903460038306076</v>
      </c>
      <c r="D104" s="243">
        <v>0.25038056998208652</v>
      </c>
      <c r="E104" s="243">
        <v>0.25853109441323696</v>
      </c>
      <c r="F104" s="243">
        <v>0.22486132545275547</v>
      </c>
      <c r="G104" s="243">
        <v>0.26773595886938978</v>
      </c>
      <c r="H104" s="243">
        <v>0.19254171734589029</v>
      </c>
      <c r="I104" s="243">
        <v>0.18743645432056363</v>
      </c>
      <c r="J104" s="243">
        <v>0.20906460394773571</v>
      </c>
      <c r="K104" s="243">
        <v>0.45501846930437667</v>
      </c>
      <c r="L104" s="243">
        <v>0.23217697730754841</v>
      </c>
      <c r="M104" s="243">
        <v>3.9515913889342287E-2</v>
      </c>
      <c r="N104" s="243">
        <v>0.21770778548107764</v>
      </c>
      <c r="O104" s="243">
        <v>0.2652301903688622</v>
      </c>
      <c r="P104" s="243">
        <v>0.24147475499610785</v>
      </c>
      <c r="Q104" s="243">
        <v>0.25286025638888504</v>
      </c>
      <c r="R104" s="243">
        <v>0.3206840422081792</v>
      </c>
      <c r="S104" s="243">
        <v>0.24894823354630133</v>
      </c>
      <c r="T104" s="243">
        <v>0.44570616924630269</v>
      </c>
      <c r="U104" s="243">
        <v>0.10014164033222817</v>
      </c>
      <c r="V104" s="243">
        <v>0.15779768281260051</v>
      </c>
      <c r="W104" s="243">
        <v>0.18309771289208832</v>
      </c>
      <c r="X104" s="243">
        <v>0.16662871957966077</v>
      </c>
      <c r="Y104" s="243">
        <v>1.1010782315403223E-2</v>
      </c>
      <c r="Z104" s="243">
        <v>0.2609630685377532</v>
      </c>
      <c r="AA104" s="243">
        <v>0.16339234565427199</v>
      </c>
      <c r="AB104" s="243">
        <v>0.89739427200540267</v>
      </c>
      <c r="AC104" s="243">
        <v>0.19582775252916282</v>
      </c>
      <c r="AD104" s="243">
        <v>0.13894117629981753</v>
      </c>
      <c r="AE104" s="243">
        <v>0.11790123389997949</v>
      </c>
      <c r="AF104" s="243">
        <v>9.7982811222887017E-2</v>
      </c>
      <c r="AG104" s="243">
        <v>0.21881569442102528</v>
      </c>
      <c r="AH104" s="243">
        <v>0.29104962980433807</v>
      </c>
      <c r="AI104" s="243">
        <v>0.27747530255171704</v>
      </c>
      <c r="AJ104" s="243">
        <v>0.24572707553827766</v>
      </c>
      <c r="AK104" s="243">
        <v>0.19233587904437299</v>
      </c>
      <c r="AL104" s="243">
        <v>0.22665453374637465</v>
      </c>
      <c r="AM104" s="243">
        <v>0.19207837272696623</v>
      </c>
      <c r="AN104" s="243">
        <v>0.24283691108039862</v>
      </c>
      <c r="AO104" s="243">
        <v>0.21908327853624973</v>
      </c>
      <c r="AP104" s="243">
        <v>0.62224806665077748</v>
      </c>
      <c r="AQ104" s="243">
        <v>0.1415878098091605</v>
      </c>
      <c r="AR104" s="243">
        <v>0.20547546254970381</v>
      </c>
      <c r="AS104" s="243">
        <v>0.48608657133964139</v>
      </c>
      <c r="AT104" s="243">
        <v>0.27902810273180872</v>
      </c>
      <c r="AU104" s="243">
        <v>0.291013343045607</v>
      </c>
      <c r="AV104" s="243">
        <v>0.31124765890127987</v>
      </c>
      <c r="AW104" s="243">
        <v>0.20825970626307341</v>
      </c>
      <c r="AX104" s="243">
        <v>0.23495307685865521</v>
      </c>
      <c r="AY104" s="243">
        <v>0.23568589011150598</v>
      </c>
      <c r="AZ104" s="243">
        <v>0.54671734556657881</v>
      </c>
      <c r="BA104" s="243">
        <v>0.21682570039103388</v>
      </c>
    </row>
    <row r="105" spans="1:53" ht="14.25" customHeight="1" x14ac:dyDescent="0.25">
      <c r="A105" s="422" t="str">
        <v>TENNIS</v>
      </c>
      <c r="B105" s="423">
        <v>87</v>
      </c>
      <c r="C105" s="243">
        <v>9.9320088782616486E-2</v>
      </c>
      <c r="D105" s="243">
        <v>0.27721882212904386</v>
      </c>
      <c r="E105" s="243">
        <v>0.38070660819759189</v>
      </c>
      <c r="F105" s="243">
        <v>0.2492199728959627</v>
      </c>
      <c r="G105" s="243">
        <v>0.26472944407161747</v>
      </c>
      <c r="H105" s="243">
        <v>0.32398754936912233</v>
      </c>
      <c r="I105" s="243">
        <v>0.67991038088125466</v>
      </c>
      <c r="J105" s="243">
        <v>0.27712248545313128</v>
      </c>
      <c r="K105" s="243">
        <v>0.28188961141066143</v>
      </c>
      <c r="L105" s="243">
        <v>0.17175528724952799</v>
      </c>
      <c r="M105" s="243">
        <v>0.29686946802653402</v>
      </c>
      <c r="N105" s="243">
        <v>0.20359936512179219</v>
      </c>
      <c r="O105" s="243">
        <v>0.40698725548724746</v>
      </c>
      <c r="P105" s="243">
        <v>0.28384337314655411</v>
      </c>
      <c r="Q105" s="243">
        <v>0.23366001814676463</v>
      </c>
      <c r="R105" s="243">
        <v>0.27595127178396367</v>
      </c>
      <c r="S105" s="243">
        <v>0.23665578878245208</v>
      </c>
      <c r="T105" s="243">
        <v>0.1056782253032177</v>
      </c>
      <c r="U105" s="243">
        <v>0.17974017555980706</v>
      </c>
      <c r="V105" s="243">
        <v>5.3096151165240253E-2</v>
      </c>
      <c r="W105" s="243">
        <v>0.32650290233322965</v>
      </c>
      <c r="X105" s="243">
        <v>0.29322744979185489</v>
      </c>
      <c r="Y105" s="243">
        <v>0.22295138096597833</v>
      </c>
      <c r="Z105" s="243">
        <v>0.25720959510477276</v>
      </c>
      <c r="AA105" s="243">
        <v>0.10502702575829601</v>
      </c>
      <c r="AB105" s="243">
        <v>0.22960194073320356</v>
      </c>
      <c r="AC105" s="243">
        <v>8.2619415579556515E-2</v>
      </c>
      <c r="AD105" s="243">
        <v>0.28913187713770794</v>
      </c>
      <c r="AE105" s="243">
        <v>0.27470977130935464</v>
      </c>
      <c r="AF105" s="243">
        <v>0.36170307690239034</v>
      </c>
      <c r="AG105" s="243">
        <v>0.32410811579753451</v>
      </c>
      <c r="AH105" s="243">
        <v>0.17366881754685332</v>
      </c>
      <c r="AI105" s="243">
        <v>0.27630199225223034</v>
      </c>
      <c r="AJ105" s="243">
        <v>0.21552899167728359</v>
      </c>
      <c r="AK105" s="243">
        <v>0.15380695001074551</v>
      </c>
      <c r="AL105" s="243">
        <v>0.3160028375715262</v>
      </c>
      <c r="AM105" s="243">
        <v>0.29293208642185364</v>
      </c>
      <c r="AN105" s="243">
        <v>0.28942036128161663</v>
      </c>
      <c r="AO105" s="243">
        <v>0.45483618690212085</v>
      </c>
      <c r="AP105" s="243">
        <v>0.36451429157000526</v>
      </c>
      <c r="AQ105" s="243">
        <v>0.34666945766764379</v>
      </c>
      <c r="AR105" s="243">
        <v>0.33481074386886295</v>
      </c>
      <c r="AS105" s="243">
        <v>0.28417954545625679</v>
      </c>
      <c r="AT105" s="243">
        <v>0.85496743491084148</v>
      </c>
      <c r="AU105" s="243">
        <v>0.89469753547423447</v>
      </c>
      <c r="AV105" s="243">
        <v>0.73957348420135682</v>
      </c>
      <c r="AW105" s="243">
        <v>0.34905775145661339</v>
      </c>
      <c r="AX105" s="243">
        <v>0.25057941296327729</v>
      </c>
      <c r="AY105" s="243">
        <v>0.29964225399916389</v>
      </c>
      <c r="AZ105" s="243">
        <v>0.2059057977503447</v>
      </c>
      <c r="BA105" s="243">
        <v>0.34239017612145345</v>
      </c>
    </row>
    <row r="106" spans="1:53" ht="14.25" customHeight="1" x14ac:dyDescent="0.25">
      <c r="A106" s="422" t="str">
        <v>TRIATHLON</v>
      </c>
      <c r="B106" s="423">
        <v>90</v>
      </c>
      <c r="C106" s="243">
        <v>0</v>
      </c>
      <c r="D106" s="243">
        <v>0.18675490522027746</v>
      </c>
      <c r="E106" s="243">
        <v>0.48385137125669009</v>
      </c>
      <c r="F106" s="243">
        <v>0.27051443083222737</v>
      </c>
      <c r="G106" s="243">
        <v>0.21349691761956657</v>
      </c>
      <c r="H106" s="243">
        <v>0.11677154395725088</v>
      </c>
      <c r="I106" s="243">
        <v>0.24669691012509862</v>
      </c>
      <c r="J106" s="243">
        <v>0.21041855322615705</v>
      </c>
      <c r="K106" s="243">
        <v>0.22032163721388456</v>
      </c>
      <c r="L106" s="243">
        <v>0.25403314539424815</v>
      </c>
      <c r="M106" s="243">
        <v>0.18863443585120099</v>
      </c>
      <c r="N106" s="243">
        <v>0.17301889084496264</v>
      </c>
      <c r="O106" s="243">
        <v>0.57611052808222962</v>
      </c>
      <c r="P106" s="243">
        <v>0.15011651760927677</v>
      </c>
      <c r="Q106" s="243">
        <v>0.2762853133322401</v>
      </c>
      <c r="R106" s="243">
        <v>0.16490461371978793</v>
      </c>
      <c r="S106" s="243">
        <v>7.1481968276230767E-2</v>
      </c>
      <c r="T106" s="243">
        <v>3.6855269025585134E-2</v>
      </c>
      <c r="U106" s="243">
        <v>0.22662288628605595</v>
      </c>
      <c r="V106" s="243">
        <v>0.14266220070141314</v>
      </c>
      <c r="W106" s="243">
        <v>0.20791597440969201</v>
      </c>
      <c r="X106" s="243">
        <v>0.35614436052178927</v>
      </c>
      <c r="Y106" s="243">
        <v>0.23418707979289929</v>
      </c>
      <c r="Z106" s="243">
        <v>0.23949883699378555</v>
      </c>
      <c r="AA106" s="243">
        <v>0</v>
      </c>
      <c r="AB106" s="243">
        <v>0.20234090573457145</v>
      </c>
      <c r="AC106" s="243">
        <v>0.16189151851773129</v>
      </c>
      <c r="AD106" s="243">
        <v>0.10247493298681881</v>
      </c>
      <c r="AE106" s="243">
        <v>9.4685198589108177E-2</v>
      </c>
      <c r="AF106" s="243">
        <v>0.25564362445077227</v>
      </c>
      <c r="AG106" s="243">
        <v>0.30397070506600454</v>
      </c>
      <c r="AH106" s="243">
        <v>0.25792428028021458</v>
      </c>
      <c r="AI106" s="243">
        <v>0.32542759362715984</v>
      </c>
      <c r="AJ106" s="243">
        <v>0.15882944478880787</v>
      </c>
      <c r="AK106" s="243">
        <v>0.23640384921634003</v>
      </c>
      <c r="AL106" s="243">
        <v>0.22744118371732189</v>
      </c>
      <c r="AM106" s="243">
        <v>0.28434339441003631</v>
      </c>
      <c r="AN106" s="243">
        <v>0.25423519828799368</v>
      </c>
      <c r="AO106" s="243">
        <v>0.30899699693292015</v>
      </c>
      <c r="AP106" s="243">
        <v>0.26219718352683669</v>
      </c>
      <c r="AQ106" s="243">
        <v>0.26827984449722797</v>
      </c>
      <c r="AR106" s="243">
        <v>0.26078788079591897</v>
      </c>
      <c r="AS106" s="243">
        <v>0.43255268018578946</v>
      </c>
      <c r="AT106" s="243">
        <v>0.75718268193630178</v>
      </c>
      <c r="AU106" s="243">
        <v>0.17204319473785029</v>
      </c>
      <c r="AV106" s="243">
        <v>0.41438508459293222</v>
      </c>
      <c r="AW106" s="243">
        <v>0.33892367202073953</v>
      </c>
      <c r="AX106" s="243">
        <v>0.19085550926351158</v>
      </c>
      <c r="AY106" s="243">
        <v>0.28149540599667244</v>
      </c>
      <c r="AZ106" s="243">
        <v>0.12587155376022041</v>
      </c>
      <c r="BA106" s="243">
        <v>0.29178093016421802</v>
      </c>
    </row>
    <row r="107" spans="1:53" ht="14.25" customHeight="1" x14ac:dyDescent="0.25">
      <c r="A107" s="422" t="str">
        <v>TUG OF WAR</v>
      </c>
      <c r="B107" s="423">
        <v>59</v>
      </c>
      <c r="C107" s="243">
        <v>0</v>
      </c>
      <c r="D107" s="243">
        <v>0</v>
      </c>
      <c r="E107" s="243">
        <v>4.2087921858533883E-2</v>
      </c>
      <c r="F107" s="243">
        <v>0.13880474943549501</v>
      </c>
      <c r="G107" s="243">
        <v>0</v>
      </c>
      <c r="H107" s="243">
        <v>0</v>
      </c>
      <c r="I107" s="243">
        <v>0</v>
      </c>
      <c r="J107" s="243">
        <v>0</v>
      </c>
      <c r="K107" s="243">
        <v>0.31487384904660642</v>
      </c>
      <c r="L107" s="243">
        <v>0</v>
      </c>
      <c r="M107" s="243">
        <v>0</v>
      </c>
      <c r="N107" s="243">
        <v>0</v>
      </c>
      <c r="O107" s="243">
        <v>0.10063625742015983</v>
      </c>
      <c r="P107" s="243">
        <v>0</v>
      </c>
      <c r="Q107" s="243">
        <v>0.75030485384243872</v>
      </c>
      <c r="R107" s="243">
        <v>0</v>
      </c>
      <c r="S107" s="243">
        <v>0</v>
      </c>
      <c r="T107" s="243">
        <v>0</v>
      </c>
      <c r="U107" s="243">
        <v>0.29792497178829486</v>
      </c>
      <c r="V107" s="243">
        <v>0</v>
      </c>
      <c r="W107" s="243">
        <v>0</v>
      </c>
      <c r="X107" s="243">
        <v>0.15566522283655568</v>
      </c>
      <c r="Y107" s="243">
        <v>0.2416648730904406</v>
      </c>
      <c r="Z107" s="243">
        <v>0</v>
      </c>
      <c r="AA107" s="243">
        <v>0</v>
      </c>
      <c r="AB107" s="243">
        <v>0.21534942748327388</v>
      </c>
      <c r="AC107" s="243">
        <v>0</v>
      </c>
      <c r="AD107" s="243">
        <v>0.10682257565754666</v>
      </c>
      <c r="AE107" s="243">
        <v>0.25336067269405005</v>
      </c>
      <c r="AF107" s="243">
        <v>0</v>
      </c>
      <c r="AG107" s="243">
        <v>0</v>
      </c>
      <c r="AH107" s="243">
        <v>0</v>
      </c>
      <c r="AI107" s="243">
        <v>0.27428121697947966</v>
      </c>
      <c r="AJ107" s="243">
        <v>0</v>
      </c>
      <c r="AK107" s="243">
        <v>0</v>
      </c>
      <c r="AL107" s="243">
        <v>0</v>
      </c>
      <c r="AM107" s="243">
        <v>0</v>
      </c>
      <c r="AN107" s="243">
        <v>0</v>
      </c>
      <c r="AO107" s="243">
        <v>0</v>
      </c>
      <c r="AP107" s="243">
        <v>0</v>
      </c>
      <c r="AQ107" s="243">
        <v>0</v>
      </c>
      <c r="AR107" s="243">
        <v>0</v>
      </c>
      <c r="AS107" s="243">
        <v>0.35806840930701084</v>
      </c>
      <c r="AT107" s="243">
        <v>0.1006362514339089</v>
      </c>
      <c r="AU107" s="243">
        <v>0</v>
      </c>
      <c r="AV107" s="243">
        <v>0.5035573750878739</v>
      </c>
      <c r="AW107" s="243">
        <v>0.49986363942826323</v>
      </c>
      <c r="AX107" s="243">
        <v>0.17278046614475245</v>
      </c>
      <c r="AY107" s="243">
        <v>0.1845001132064496</v>
      </c>
      <c r="AZ107" s="243">
        <v>0</v>
      </c>
      <c r="BA107" s="243">
        <v>0</v>
      </c>
    </row>
    <row r="108" spans="1:53" ht="14.25" customHeight="1" x14ac:dyDescent="0.25">
      <c r="A108" s="422" t="str">
        <v>UNDERWATER SPORTS</v>
      </c>
      <c r="B108" s="423">
        <v>56</v>
      </c>
      <c r="C108" s="243">
        <v>0</v>
      </c>
      <c r="D108" s="243">
        <v>0.10905293127190836</v>
      </c>
      <c r="E108" s="243">
        <v>6.2881765477758422E-2</v>
      </c>
      <c r="F108" s="243">
        <v>0.14309648450838278</v>
      </c>
      <c r="G108" s="243">
        <v>3.3722540379741317E-2</v>
      </c>
      <c r="H108" s="243">
        <v>5.0439330750558106E-2</v>
      </c>
      <c r="I108" s="243">
        <v>0.31048715659278991</v>
      </c>
      <c r="J108" s="243">
        <v>0.20184049106707014</v>
      </c>
      <c r="K108" s="243">
        <v>0.17351936247344513</v>
      </c>
      <c r="L108" s="243">
        <v>0.16911807945470542</v>
      </c>
      <c r="M108" s="243">
        <v>0.55480618866465248</v>
      </c>
      <c r="N108" s="243">
        <v>0.18720372213966507</v>
      </c>
      <c r="O108" s="243">
        <v>0.42380099650823161</v>
      </c>
      <c r="P108" s="243">
        <v>0.26841332775469162</v>
      </c>
      <c r="Q108" s="243">
        <v>0.14740486285687557</v>
      </c>
      <c r="R108" s="243">
        <v>0.53230780018867374</v>
      </c>
      <c r="S108" s="243">
        <v>6.706476540749863E-2</v>
      </c>
      <c r="T108" s="243">
        <v>8.8947462930757268E-2</v>
      </c>
      <c r="U108" s="243">
        <v>0</v>
      </c>
      <c r="V108" s="243">
        <v>0</v>
      </c>
      <c r="W108" s="243">
        <v>0</v>
      </c>
      <c r="X108" s="243">
        <v>0.16473997200855925</v>
      </c>
      <c r="Y108" s="243">
        <v>0.12801771330277945</v>
      </c>
      <c r="Z108" s="243">
        <v>0.10061690653036157</v>
      </c>
      <c r="AA108" s="243">
        <v>0</v>
      </c>
      <c r="AB108" s="243">
        <v>0.23971042870884529</v>
      </c>
      <c r="AC108" s="243">
        <v>0</v>
      </c>
      <c r="AD108" s="243">
        <v>0.40273749574803719</v>
      </c>
      <c r="AE108" s="243">
        <v>0</v>
      </c>
      <c r="AF108" s="243">
        <v>8.1111212610943742E-2</v>
      </c>
      <c r="AG108" s="243">
        <v>0.18208352575951661</v>
      </c>
      <c r="AH108" s="243">
        <v>0.1345363217733796</v>
      </c>
      <c r="AI108" s="243">
        <v>0.27008512643225591</v>
      </c>
      <c r="AJ108" s="243">
        <v>0.18686870669314223</v>
      </c>
      <c r="AK108" s="243">
        <v>0.19590779089655347</v>
      </c>
      <c r="AL108" s="243">
        <v>0.22325457166255869</v>
      </c>
      <c r="AM108" s="243">
        <v>0.28887273873404318</v>
      </c>
      <c r="AN108" s="243">
        <v>0.2452229403113374</v>
      </c>
      <c r="AO108" s="243">
        <v>6.7511177332905126E-2</v>
      </c>
      <c r="AP108" s="243">
        <v>0.75110504451101778</v>
      </c>
      <c r="AQ108" s="243">
        <v>0.13119403746665687</v>
      </c>
      <c r="AR108" s="243">
        <v>0.25282153054190126</v>
      </c>
      <c r="AS108" s="243">
        <v>0.18237722552047717</v>
      </c>
      <c r="AT108" s="243">
        <v>0.2344129909891004</v>
      </c>
      <c r="AU108" s="243">
        <v>0.13883016298876211</v>
      </c>
      <c r="AV108" s="243">
        <v>0.26819627176621674</v>
      </c>
      <c r="AW108" s="243">
        <v>0.17252847407563887</v>
      </c>
      <c r="AX108" s="243">
        <v>0.20982112236950215</v>
      </c>
      <c r="AY108" s="243">
        <v>0.57058242956029837</v>
      </c>
      <c r="AZ108" s="243">
        <v>0.22778243962361122</v>
      </c>
      <c r="BA108" s="243">
        <v>0.56019835835773724</v>
      </c>
    </row>
    <row r="109" spans="1:53" ht="14.25" customHeight="1" x14ac:dyDescent="0.25">
      <c r="A109" s="422" t="str">
        <v>VOLLEYBALL</v>
      </c>
      <c r="B109" s="423">
        <v>94</v>
      </c>
      <c r="C109" s="243">
        <v>0.15628446068426607</v>
      </c>
      <c r="D109" s="243">
        <v>0.29718477972081525</v>
      </c>
      <c r="E109" s="243">
        <v>0.25206860622807464</v>
      </c>
      <c r="F109" s="243">
        <v>0.27112037710141529</v>
      </c>
      <c r="G109" s="243">
        <v>0.6358810416940055</v>
      </c>
      <c r="H109" s="243">
        <v>0.3866761139717127</v>
      </c>
      <c r="I109" s="243">
        <v>0.24495112320939941</v>
      </c>
      <c r="J109" s="243">
        <v>0.22707835986046432</v>
      </c>
      <c r="K109" s="243">
        <v>0.72893584618313356</v>
      </c>
      <c r="L109" s="243">
        <v>0.17575945252177635</v>
      </c>
      <c r="M109" s="243">
        <v>0.31723881779930119</v>
      </c>
      <c r="N109" s="243">
        <v>0.23017372537072095</v>
      </c>
      <c r="O109" s="243">
        <v>0.24524633613574293</v>
      </c>
      <c r="P109" s="243">
        <v>0.23409171004968338</v>
      </c>
      <c r="Q109" s="243">
        <v>0.29624019214228475</v>
      </c>
      <c r="R109" s="243">
        <v>0.22776867946408819</v>
      </c>
      <c r="S109" s="243">
        <v>7.5978687980130924E-2</v>
      </c>
      <c r="T109" s="243">
        <v>0.28751931368069256</v>
      </c>
      <c r="U109" s="243">
        <v>4.7220937207420398E-2</v>
      </c>
      <c r="V109" s="243">
        <v>0.37238027608204799</v>
      </c>
      <c r="W109" s="243">
        <v>0.24736823937123947</v>
      </c>
      <c r="X109" s="243">
        <v>0.28914258463191456</v>
      </c>
      <c r="Y109" s="243">
        <v>7.8458132941323339E-2</v>
      </c>
      <c r="Z109" s="243">
        <v>0.28508399819349978</v>
      </c>
      <c r="AA109" s="243">
        <v>0.20211941957304544</v>
      </c>
      <c r="AB109" s="243">
        <v>0.28024479779355144</v>
      </c>
      <c r="AC109" s="243">
        <v>0.32279192236308973</v>
      </c>
      <c r="AD109" s="243">
        <v>2.6433754072016813E-2</v>
      </c>
      <c r="AE109" s="243">
        <v>0.20673989217554029</v>
      </c>
      <c r="AF109" s="243">
        <v>0.25582781548897404</v>
      </c>
      <c r="AG109" s="243">
        <v>0.25744165715455042</v>
      </c>
      <c r="AH109" s="243">
        <v>0.26199426471754794</v>
      </c>
      <c r="AI109" s="243">
        <v>0.26972894885927967</v>
      </c>
      <c r="AJ109" s="243">
        <v>0.17233789898227256</v>
      </c>
      <c r="AK109" s="243">
        <v>0.1497524369184792</v>
      </c>
      <c r="AL109" s="243">
        <v>0.69082667047401491</v>
      </c>
      <c r="AM109" s="243">
        <v>0.27576146599869383</v>
      </c>
      <c r="AN109" s="243">
        <v>0.2193317988818243</v>
      </c>
      <c r="AO109" s="243">
        <v>0.24134265956807013</v>
      </c>
      <c r="AP109" s="243">
        <v>0.56989142339317433</v>
      </c>
      <c r="AQ109" s="243">
        <v>0.27156742705780262</v>
      </c>
      <c r="AR109" s="243">
        <v>0.31611259978666062</v>
      </c>
      <c r="AS109" s="243">
        <v>0.15317361425853299</v>
      </c>
      <c r="AT109" s="243">
        <v>0.80407014801633137</v>
      </c>
      <c r="AU109" s="243">
        <v>0.54829398785045769</v>
      </c>
      <c r="AV109" s="243">
        <v>0.21656430375669494</v>
      </c>
      <c r="AW109" s="243">
        <v>0.21724647008354012</v>
      </c>
      <c r="AX109" s="243">
        <v>0.1477346185372205</v>
      </c>
      <c r="AY109" s="243">
        <v>0.34146667845207829</v>
      </c>
      <c r="AZ109" s="243">
        <v>0.30416930863319491</v>
      </c>
      <c r="BA109" s="243">
        <v>0.21693139195156758</v>
      </c>
    </row>
    <row r="110" spans="1:53" ht="14.25" customHeight="1" x14ac:dyDescent="0.25">
      <c r="A110" s="422" t="str">
        <v>WATERSKIING</v>
      </c>
      <c r="B110" s="423">
        <v>92</v>
      </c>
      <c r="C110" s="243">
        <v>0</v>
      </c>
      <c r="D110" s="243">
        <v>0.16128121897048567</v>
      </c>
      <c r="E110" s="243">
        <v>0.75013678464709266</v>
      </c>
      <c r="F110" s="243">
        <v>0.11682604726655027</v>
      </c>
      <c r="G110" s="243">
        <v>0.19651448826983495</v>
      </c>
      <c r="H110" s="243">
        <v>0</v>
      </c>
      <c r="I110" s="243">
        <v>0</v>
      </c>
      <c r="J110" s="243">
        <v>0</v>
      </c>
      <c r="K110" s="243">
        <v>0</v>
      </c>
      <c r="L110" s="243">
        <v>0</v>
      </c>
      <c r="M110" s="243">
        <v>0</v>
      </c>
      <c r="N110" s="243">
        <v>0.15443748219537956</v>
      </c>
      <c r="O110" s="243">
        <v>0.1277645576053755</v>
      </c>
      <c r="P110" s="243">
        <v>0</v>
      </c>
      <c r="Q110" s="243">
        <v>0.17277977268421019</v>
      </c>
      <c r="R110" s="243">
        <v>0</v>
      </c>
      <c r="S110" s="243">
        <v>0</v>
      </c>
      <c r="T110" s="243">
        <v>0</v>
      </c>
      <c r="U110" s="243">
        <v>0</v>
      </c>
      <c r="V110" s="243">
        <v>0</v>
      </c>
      <c r="W110" s="243">
        <v>7.2145427320845529E-2</v>
      </c>
      <c r="X110" s="243">
        <v>0.35811038893306185</v>
      </c>
      <c r="Y110" s="243">
        <v>9.6389568499586548E-2</v>
      </c>
      <c r="Z110" s="243">
        <v>0.46199113412279236</v>
      </c>
      <c r="AA110" s="243">
        <v>0</v>
      </c>
      <c r="AB110" s="243">
        <v>0.2089165455498066</v>
      </c>
      <c r="AC110" s="243">
        <v>0</v>
      </c>
      <c r="AD110" s="243">
        <v>0</v>
      </c>
      <c r="AE110" s="243">
        <v>0</v>
      </c>
      <c r="AF110" s="243">
        <v>0</v>
      </c>
      <c r="AG110" s="243">
        <v>0.14523274489701271</v>
      </c>
      <c r="AH110" s="243">
        <v>0.22181043478867413</v>
      </c>
      <c r="AI110" s="243">
        <v>0.31495009301362403</v>
      </c>
      <c r="AJ110" s="243">
        <v>7.3824354388193431E-2</v>
      </c>
      <c r="AK110" s="243">
        <v>0.40581605332883636</v>
      </c>
      <c r="AL110" s="243">
        <v>0</v>
      </c>
      <c r="AM110" s="243">
        <v>0</v>
      </c>
      <c r="AN110" s="243">
        <v>0.14999816281857392</v>
      </c>
      <c r="AO110" s="243">
        <v>0</v>
      </c>
      <c r="AP110" s="243">
        <v>0</v>
      </c>
      <c r="AQ110" s="243">
        <v>0</v>
      </c>
      <c r="AR110" s="243">
        <v>0</v>
      </c>
      <c r="AS110" s="243">
        <v>0.27426286751746287</v>
      </c>
      <c r="AT110" s="243">
        <v>0.56405973308962543</v>
      </c>
      <c r="AU110" s="243">
        <v>0</v>
      </c>
      <c r="AV110" s="243">
        <v>0</v>
      </c>
      <c r="AW110" s="243">
        <v>0.12573953746303893</v>
      </c>
      <c r="AX110" s="243">
        <v>0.18451031181099048</v>
      </c>
      <c r="AY110" s="243">
        <v>0.23540402939330862</v>
      </c>
      <c r="AZ110" s="243">
        <v>0</v>
      </c>
      <c r="BA110" s="243">
        <v>0</v>
      </c>
    </row>
    <row r="111" spans="1:53" ht="14.25" customHeight="1" x14ac:dyDescent="0.25">
      <c r="A111" s="422" t="str">
        <v>WEIGHTLIFTING</v>
      </c>
      <c r="B111" s="423">
        <v>95</v>
      </c>
      <c r="C111" s="243">
        <v>0.44661817771301004</v>
      </c>
      <c r="D111" s="243">
        <v>5.9552903180808935E-2</v>
      </c>
      <c r="E111" s="243">
        <v>0.16880058907756795</v>
      </c>
      <c r="F111" s="243">
        <v>0.11124318453085692</v>
      </c>
      <c r="G111" s="243">
        <v>0.22409603889565061</v>
      </c>
      <c r="H111" s="243">
        <v>9.8657320238738772E-2</v>
      </c>
      <c r="I111" s="243">
        <v>0.18925989606729596</v>
      </c>
      <c r="J111" s="243">
        <v>0.21244632188381438</v>
      </c>
      <c r="K111" s="243">
        <v>0.86796474035525439</v>
      </c>
      <c r="L111" s="243">
        <v>8.3649908154755231E-2</v>
      </c>
      <c r="M111" s="243">
        <v>0.19114049461297267</v>
      </c>
      <c r="N111" s="243">
        <v>0.16196052485598236</v>
      </c>
      <c r="O111" s="243">
        <v>0.20668633346946014</v>
      </c>
      <c r="P111" s="243">
        <v>7.312149828176534E-2</v>
      </c>
      <c r="Q111" s="243">
        <v>2.1196476299707209E-2</v>
      </c>
      <c r="R111" s="243">
        <v>0.14141793123607144</v>
      </c>
      <c r="S111" s="243">
        <v>0.20485698268933483</v>
      </c>
      <c r="T111" s="243">
        <v>0.30963453815678432</v>
      </c>
      <c r="U111" s="243">
        <v>8.0228609896970199E-2</v>
      </c>
      <c r="V111" s="243">
        <v>4.2655747348776321E-2</v>
      </c>
      <c r="W111" s="243">
        <v>0.15594442605809605</v>
      </c>
      <c r="X111" s="243">
        <v>0.26630803407800802</v>
      </c>
      <c r="Y111" s="243">
        <v>6.9837672835473194E-2</v>
      </c>
      <c r="Z111" s="243">
        <v>0.21494368805017328</v>
      </c>
      <c r="AA111" s="243">
        <v>4.0491434524441108E-2</v>
      </c>
      <c r="AB111" s="243">
        <v>0.27132793243017556</v>
      </c>
      <c r="AC111" s="243">
        <v>0.23124666266813382</v>
      </c>
      <c r="AD111" s="243">
        <v>0.20203094158061249</v>
      </c>
      <c r="AE111" s="243">
        <v>0.20600055746798018</v>
      </c>
      <c r="AF111" s="243">
        <v>0</v>
      </c>
      <c r="AG111" s="243">
        <v>0.16302331391055727</v>
      </c>
      <c r="AH111" s="243">
        <v>0.23861071801810044</v>
      </c>
      <c r="AI111" s="243">
        <v>0.21350578444861845</v>
      </c>
      <c r="AJ111" s="243">
        <v>7.4469822994216867E-2</v>
      </c>
      <c r="AK111" s="243">
        <v>0.17439192750346139</v>
      </c>
      <c r="AL111" s="243">
        <v>0.20150440680688</v>
      </c>
      <c r="AM111" s="243">
        <v>0</v>
      </c>
      <c r="AN111" s="243">
        <v>0.12641915872492238</v>
      </c>
      <c r="AO111" s="243">
        <v>0.28671579295984401</v>
      </c>
      <c r="AP111" s="243">
        <v>0.28755802871575009</v>
      </c>
      <c r="AQ111" s="243">
        <v>0.12898728944702054</v>
      </c>
      <c r="AR111" s="243">
        <v>0</v>
      </c>
      <c r="AS111" s="243">
        <v>0.20940521406184129</v>
      </c>
      <c r="AT111" s="243">
        <v>0.27407269893973601</v>
      </c>
      <c r="AU111" s="243">
        <v>0</v>
      </c>
      <c r="AV111" s="243">
        <v>0.23919827788534878</v>
      </c>
      <c r="AW111" s="243">
        <v>5.0500718441117601E-2</v>
      </c>
      <c r="AX111" s="243">
        <v>0.1281150082987085</v>
      </c>
      <c r="AY111" s="243">
        <v>0.21768844528481598</v>
      </c>
      <c r="AZ111" s="243">
        <v>0.2654502601940214</v>
      </c>
      <c r="BA111" s="243">
        <v>0.27053345462661227</v>
      </c>
    </row>
    <row r="112" spans="1:53" ht="14.25" customHeight="1" x14ac:dyDescent="0.25">
      <c r="A112" s="422" t="str">
        <v>WRESTLING</v>
      </c>
      <c r="B112" s="423">
        <v>98</v>
      </c>
      <c r="C112" s="243">
        <v>0.29042647394430032</v>
      </c>
      <c r="D112" s="243">
        <v>0.1162742712848711</v>
      </c>
      <c r="E112" s="243">
        <v>0.108230989252664</v>
      </c>
      <c r="F112" s="243">
        <v>0</v>
      </c>
      <c r="G112" s="243">
        <v>0.15196479455392534</v>
      </c>
      <c r="H112" s="243">
        <v>0.28070917184574934</v>
      </c>
      <c r="I112" s="243">
        <v>0.14144413587765811</v>
      </c>
      <c r="J112" s="243">
        <v>7.7089659418610013E-2</v>
      </c>
      <c r="K112" s="243">
        <v>0.28908342300680845</v>
      </c>
      <c r="L112" s="243">
        <v>8.6460973234959757E-2</v>
      </c>
      <c r="M112" s="243">
        <v>0.34639936366418983</v>
      </c>
      <c r="N112" s="243">
        <v>0.13295982829121283</v>
      </c>
      <c r="O112" s="243">
        <v>0.23034826828640054</v>
      </c>
      <c r="P112" s="243">
        <v>0.27697889435334394</v>
      </c>
      <c r="Q112" s="243">
        <v>0.10882059782412491</v>
      </c>
      <c r="R112" s="243">
        <v>9.0971159244531738E-2</v>
      </c>
      <c r="S112" s="243">
        <v>0.27249970932284368</v>
      </c>
      <c r="T112" s="243">
        <v>0.47236438553077964</v>
      </c>
      <c r="U112" s="243">
        <v>0</v>
      </c>
      <c r="V112" s="243">
        <v>0</v>
      </c>
      <c r="W112" s="243">
        <v>0.23363210507495372</v>
      </c>
      <c r="X112" s="243">
        <v>0.62752593304813753</v>
      </c>
      <c r="Y112" s="243">
        <v>0</v>
      </c>
      <c r="Z112" s="243">
        <v>0.16349246473291759</v>
      </c>
      <c r="AA112" s="243">
        <v>0</v>
      </c>
      <c r="AB112" s="243">
        <v>0.20177639991445842</v>
      </c>
      <c r="AC112" s="243">
        <v>0.27015472649823807</v>
      </c>
      <c r="AD112" s="243">
        <v>0.25867310503858282</v>
      </c>
      <c r="AE112" s="243">
        <v>0.20337956848170755</v>
      </c>
      <c r="AF112" s="243">
        <v>0</v>
      </c>
      <c r="AG112" s="243">
        <v>0.36071481888214635</v>
      </c>
      <c r="AH112" s="243">
        <v>0.19073056937209951</v>
      </c>
      <c r="AI112" s="243">
        <v>0.2426883095804509</v>
      </c>
      <c r="AJ112" s="243">
        <v>0.13964654644885122</v>
      </c>
      <c r="AK112" s="243">
        <v>0.14434662194869671</v>
      </c>
      <c r="AL112" s="243">
        <v>0.29349369803320635</v>
      </c>
      <c r="AM112" s="243">
        <v>9.7943361518050998E-2</v>
      </c>
      <c r="AN112" s="243">
        <v>0.19649417127986327</v>
      </c>
      <c r="AO112" s="243">
        <v>0.28955428481779366</v>
      </c>
      <c r="AP112" s="243">
        <v>0.88307593649871141</v>
      </c>
      <c r="AQ112" s="243">
        <v>0.19299403042310409</v>
      </c>
      <c r="AR112" s="243">
        <v>6.7962249654393167E-2</v>
      </c>
      <c r="AS112" s="243">
        <v>0.15759395428264858</v>
      </c>
      <c r="AT112" s="243">
        <v>0.48122381407275322</v>
      </c>
      <c r="AU112" s="243">
        <v>0.18694951968407694</v>
      </c>
      <c r="AV112" s="243">
        <v>0.20707051460743436</v>
      </c>
      <c r="AW112" s="243">
        <v>0.18003317792909918</v>
      </c>
      <c r="AX112" s="243">
        <v>0.17361370582970911</v>
      </c>
      <c r="AY112" s="243">
        <v>0.2477908349038391</v>
      </c>
      <c r="AZ112" s="243">
        <v>0.28608703531137014</v>
      </c>
      <c r="BA112" s="243">
        <v>0.3183924759481449</v>
      </c>
    </row>
    <row r="113" spans="1:53" ht="14.25" customHeight="1" x14ac:dyDescent="0.25">
      <c r="A113" s="422" t="str">
        <v>WUSHU</v>
      </c>
      <c r="B113" s="423">
        <v>96</v>
      </c>
      <c r="C113" s="243">
        <v>0</v>
      </c>
      <c r="D113" s="243">
        <v>0.18131445738946803</v>
      </c>
      <c r="E113" s="243">
        <v>0.1945379334218294</v>
      </c>
      <c r="F113" s="243">
        <v>0.16671290520388152</v>
      </c>
      <c r="G113" s="243">
        <v>0.24880508743198954</v>
      </c>
      <c r="H113" s="243">
        <v>0</v>
      </c>
      <c r="I113" s="243">
        <v>7.0408942497053553E-2</v>
      </c>
      <c r="J113" s="243">
        <v>0.1997762457812311</v>
      </c>
      <c r="K113" s="243">
        <v>0.76135776759718787</v>
      </c>
      <c r="L113" s="243">
        <v>0</v>
      </c>
      <c r="M113" s="243">
        <v>0</v>
      </c>
      <c r="N113" s="243">
        <v>0</v>
      </c>
      <c r="O113" s="243">
        <v>0.24071290461241668</v>
      </c>
      <c r="P113" s="243">
        <v>0.16977509772718641</v>
      </c>
      <c r="Q113" s="243">
        <v>9.5400270534615639E-2</v>
      </c>
      <c r="R113" s="243">
        <v>7.1598991658264277E-2</v>
      </c>
      <c r="S113" s="243">
        <v>0.31703978884150735</v>
      </c>
      <c r="T113" s="243">
        <v>0.7361038926864325</v>
      </c>
      <c r="U113" s="243">
        <v>0</v>
      </c>
      <c r="V113" s="243">
        <v>0</v>
      </c>
      <c r="W113" s="243">
        <v>0.14058600257560203</v>
      </c>
      <c r="X113" s="243">
        <v>0.14903088708260712</v>
      </c>
      <c r="Y113" s="243">
        <v>0</v>
      </c>
      <c r="Z113" s="243">
        <v>0.14430824467933073</v>
      </c>
      <c r="AA113" s="243">
        <v>0</v>
      </c>
      <c r="AB113" s="243">
        <v>0.35161745754891977</v>
      </c>
      <c r="AC113" s="243">
        <v>0</v>
      </c>
      <c r="AD113" s="243">
        <v>0</v>
      </c>
      <c r="AE113" s="243">
        <v>0</v>
      </c>
      <c r="AF113" s="243">
        <v>0</v>
      </c>
      <c r="AG113" s="243">
        <v>5.8815809118437576E-2</v>
      </c>
      <c r="AH113" s="243">
        <v>0.21155271787486052</v>
      </c>
      <c r="AI113" s="243">
        <v>0.20152759474900836</v>
      </c>
      <c r="AJ113" s="243">
        <v>4.2470752206532257E-2</v>
      </c>
      <c r="AK113" s="243">
        <v>0.11422347803970864</v>
      </c>
      <c r="AL113" s="243">
        <v>0.17291659102547108</v>
      </c>
      <c r="AM113" s="243">
        <v>0.18554719386102125</v>
      </c>
      <c r="AN113" s="243">
        <v>0.10206172071310003</v>
      </c>
      <c r="AO113" s="243">
        <v>0.19780401395326455</v>
      </c>
      <c r="AP113" s="243">
        <v>0.28489771597614644</v>
      </c>
      <c r="AQ113" s="243">
        <v>0</v>
      </c>
      <c r="AR113" s="243">
        <v>0</v>
      </c>
      <c r="AS113" s="243">
        <v>8.9102427898900882E-2</v>
      </c>
      <c r="AT113" s="243">
        <v>0.25305179119274968</v>
      </c>
      <c r="AU113" s="243">
        <v>0</v>
      </c>
      <c r="AV113" s="243">
        <v>0.17823734589882081</v>
      </c>
      <c r="AW113" s="243">
        <v>0.24402565635765705</v>
      </c>
      <c r="AX113" s="243">
        <v>8.2957479991689689E-2</v>
      </c>
      <c r="AY113" s="243">
        <v>0.20141353845458188</v>
      </c>
      <c r="AZ113" s="243">
        <v>0.27741437601097996</v>
      </c>
      <c r="BA113" s="243">
        <v>0.24237755881432929</v>
      </c>
    </row>
    <row r="114" spans="1:53" ht="14.25" customHeight="1" x14ac:dyDescent="0.25">
      <c r="A114" s="425" t="s">
        <v>437</v>
      </c>
      <c r="B114" s="426"/>
      <c r="C114" s="427">
        <f t="shared" ref="C114:BA114" si="0">SUM(C2:C113)</f>
        <v>5.6840874664167345</v>
      </c>
      <c r="D114" s="427">
        <f t="shared" si="0"/>
        <v>16.485232095228536</v>
      </c>
      <c r="E114" s="427">
        <f t="shared" si="0"/>
        <v>28.340923515783679</v>
      </c>
      <c r="F114" s="427">
        <f t="shared" si="0"/>
        <v>19.950376319722377</v>
      </c>
      <c r="G114" s="427">
        <f t="shared" si="0"/>
        <v>21.157158561525968</v>
      </c>
      <c r="H114" s="427">
        <f t="shared" si="0"/>
        <v>14.315039093447757</v>
      </c>
      <c r="I114" s="427">
        <f t="shared" si="0"/>
        <v>21.240166677813498</v>
      </c>
      <c r="J114" s="427">
        <f t="shared" si="0"/>
        <v>14.061265589794395</v>
      </c>
      <c r="K114" s="427">
        <f t="shared" si="0"/>
        <v>27.360077326905191</v>
      </c>
      <c r="L114" s="427">
        <f t="shared" si="0"/>
        <v>15.530685907316872</v>
      </c>
      <c r="M114" s="427">
        <f t="shared" si="0"/>
        <v>14.488851425362046</v>
      </c>
      <c r="N114" s="427">
        <f t="shared" si="0"/>
        <v>19.439682569956013</v>
      </c>
      <c r="O114" s="427">
        <f t="shared" si="0"/>
        <v>34.561550134961955</v>
      </c>
      <c r="P114" s="427">
        <f t="shared" si="0"/>
        <v>14.09797681019691</v>
      </c>
      <c r="Q114" s="427">
        <f t="shared" si="0"/>
        <v>23.241051107799706</v>
      </c>
      <c r="R114" s="427">
        <f t="shared" si="0"/>
        <v>15.446521032459225</v>
      </c>
      <c r="S114" s="427">
        <f t="shared" si="0"/>
        <v>15.436505600735053</v>
      </c>
      <c r="T114" s="427">
        <f t="shared" si="0"/>
        <v>13.561373724351961</v>
      </c>
      <c r="U114" s="427">
        <f t="shared" si="0"/>
        <v>16.534496042375356</v>
      </c>
      <c r="V114" s="427">
        <f t="shared" si="0"/>
        <v>6.6271017848584624</v>
      </c>
      <c r="W114" s="427">
        <f t="shared" si="0"/>
        <v>13.15798160635387</v>
      </c>
      <c r="X114" s="427">
        <f t="shared" si="0"/>
        <v>31.147349792027551</v>
      </c>
      <c r="Y114" s="427">
        <f t="shared" si="0"/>
        <v>15.078016664720634</v>
      </c>
      <c r="Z114" s="427">
        <f t="shared" si="0"/>
        <v>26.73739879073484</v>
      </c>
      <c r="AA114" s="427">
        <f t="shared" si="0"/>
        <v>5.7809364276728132</v>
      </c>
      <c r="AB114" s="427">
        <f t="shared" si="0"/>
        <v>22.790517466028273</v>
      </c>
      <c r="AC114" s="427">
        <f t="shared" si="0"/>
        <v>7.4461178165788287</v>
      </c>
      <c r="AD114" s="427">
        <f t="shared" si="0"/>
        <v>15.165933461596579</v>
      </c>
      <c r="AE114" s="427">
        <f t="shared" si="0"/>
        <v>14.92872525117447</v>
      </c>
      <c r="AF114" s="427">
        <f t="shared" si="0"/>
        <v>11.445400751027305</v>
      </c>
      <c r="AG114" s="427">
        <f t="shared" si="0"/>
        <v>23.04232188584729</v>
      </c>
      <c r="AH114" s="427">
        <f t="shared" si="0"/>
        <v>17.2314328432902</v>
      </c>
      <c r="AI114" s="427">
        <f t="shared" si="0"/>
        <v>34.782870605168526</v>
      </c>
      <c r="AJ114" s="427">
        <f t="shared" si="0"/>
        <v>18.414088407506298</v>
      </c>
      <c r="AK114" s="427">
        <f t="shared" si="0"/>
        <v>18.716378254752193</v>
      </c>
      <c r="AL114" s="427">
        <f t="shared" si="0"/>
        <v>26.697541422932012</v>
      </c>
      <c r="AM114" s="427">
        <f t="shared" si="0"/>
        <v>17.279512830245242</v>
      </c>
      <c r="AN114" s="427">
        <f t="shared" si="0"/>
        <v>21.05481189534056</v>
      </c>
      <c r="AO114" s="427">
        <f t="shared" si="0"/>
        <v>16.788359331676372</v>
      </c>
      <c r="AP114" s="427">
        <f t="shared" si="0"/>
        <v>33.796251098567524</v>
      </c>
      <c r="AQ114" s="427">
        <f t="shared" si="0"/>
        <v>17.870487031188773</v>
      </c>
      <c r="AR114" s="427">
        <f t="shared" si="0"/>
        <v>16.504446736009907</v>
      </c>
      <c r="AS114" s="427">
        <f t="shared" si="0"/>
        <v>32.931775318464034</v>
      </c>
      <c r="AT114" s="427">
        <f t="shared" si="0"/>
        <v>45.247943996421199</v>
      </c>
      <c r="AU114" s="427">
        <f t="shared" si="0"/>
        <v>12.59029989311323</v>
      </c>
      <c r="AV114" s="427">
        <f t="shared" si="0"/>
        <v>24.800604197347042</v>
      </c>
      <c r="AW114" s="427">
        <f t="shared" si="0"/>
        <v>24.941517008471358</v>
      </c>
      <c r="AX114" s="427">
        <f t="shared" si="0"/>
        <v>23.089414379481482</v>
      </c>
      <c r="AY114" s="427">
        <f t="shared" si="0"/>
        <v>27.658800045767791</v>
      </c>
      <c r="AZ114" s="427">
        <f t="shared" si="0"/>
        <v>14.882819884442046</v>
      </c>
      <c r="BA114" s="427">
        <f t="shared" si="0"/>
        <v>20.831089347009417</v>
      </c>
    </row>
    <row r="115" spans="1:53" ht="14.25" customHeight="1" x14ac:dyDescent="0.25">
      <c r="A115" s="4"/>
      <c r="B115" s="428"/>
    </row>
    <row r="116" spans="1:53" ht="14.25" customHeight="1" x14ac:dyDescent="0.25">
      <c r="A116" s="4"/>
      <c r="B116" s="428"/>
    </row>
    <row r="117" spans="1:53" ht="14.25" customHeight="1" x14ac:dyDescent="0.25">
      <c r="A117" s="4"/>
      <c r="B117" s="428"/>
    </row>
    <row r="118" spans="1:53" ht="14.25" customHeight="1" x14ac:dyDescent="0.25">
      <c r="A118" s="4"/>
      <c r="B118" s="428"/>
    </row>
    <row r="119" spans="1:53" ht="14.25" customHeight="1" x14ac:dyDescent="0.25">
      <c r="A119" s="4"/>
      <c r="B119" s="428"/>
    </row>
    <row r="120" spans="1:53" ht="14.25" customHeight="1" x14ac:dyDescent="0.25">
      <c r="A120" s="4"/>
      <c r="B120" s="428"/>
    </row>
    <row r="121" spans="1:53" ht="14.25" customHeight="1" x14ac:dyDescent="0.25">
      <c r="A121" s="4"/>
      <c r="B121" s="428"/>
    </row>
    <row r="122" spans="1:53" ht="14.25" customHeight="1" x14ac:dyDescent="0.25">
      <c r="A122" s="4"/>
      <c r="B122" s="428"/>
    </row>
    <row r="123" spans="1:53" ht="14.25" customHeight="1" x14ac:dyDescent="0.25">
      <c r="A123" s="4"/>
      <c r="B123" s="428"/>
    </row>
    <row r="124" spans="1:53" ht="14.25" customHeight="1" x14ac:dyDescent="0.25">
      <c r="A124" s="4"/>
      <c r="B124" s="428"/>
    </row>
    <row r="125" spans="1:53" ht="14.25" customHeight="1" x14ac:dyDescent="0.25">
      <c r="A125" s="4"/>
      <c r="B125" s="428"/>
    </row>
    <row r="126" spans="1:53" ht="14.25" customHeight="1" x14ac:dyDescent="0.25">
      <c r="A126" s="4"/>
      <c r="B126" s="428"/>
    </row>
    <row r="127" spans="1:53" ht="14.25" customHeight="1" x14ac:dyDescent="0.25">
      <c r="A127" s="4"/>
      <c r="B127" s="428"/>
    </row>
    <row r="128" spans="1:53" ht="14.25" customHeight="1" x14ac:dyDescent="0.25">
      <c r="A128" s="4"/>
      <c r="B128" s="428"/>
    </row>
    <row r="129" spans="1:2" ht="14.25" customHeight="1" x14ac:dyDescent="0.25">
      <c r="A129" s="4"/>
      <c r="B129" s="428"/>
    </row>
    <row r="130" spans="1:2" ht="14.25" customHeight="1" x14ac:dyDescent="0.25">
      <c r="A130" s="4"/>
      <c r="B130" s="428"/>
    </row>
    <row r="131" spans="1:2" ht="14.25" customHeight="1" x14ac:dyDescent="0.25">
      <c r="A131" s="4"/>
      <c r="B131" s="428"/>
    </row>
    <row r="132" spans="1:2" ht="14.25" customHeight="1" x14ac:dyDescent="0.25">
      <c r="A132" s="4"/>
      <c r="B132" s="428"/>
    </row>
    <row r="133" spans="1:2" ht="14.25" customHeight="1" x14ac:dyDescent="0.25">
      <c r="A133" s="4"/>
      <c r="B133" s="428"/>
    </row>
    <row r="134" spans="1:2" ht="14.25" customHeight="1" x14ac:dyDescent="0.25">
      <c r="A134" s="4"/>
      <c r="B134" s="428"/>
    </row>
    <row r="135" spans="1:2" ht="14.25" customHeight="1" x14ac:dyDescent="0.25">
      <c r="A135" s="4"/>
      <c r="B135" s="428"/>
    </row>
    <row r="136" spans="1:2" ht="14.25" customHeight="1" x14ac:dyDescent="0.25">
      <c r="A136" s="4"/>
      <c r="B136" s="428"/>
    </row>
    <row r="137" spans="1:2" ht="14.25" customHeight="1" x14ac:dyDescent="0.25">
      <c r="A137" s="4"/>
      <c r="B137" s="428"/>
    </row>
    <row r="138" spans="1:2" ht="14.25" customHeight="1" x14ac:dyDescent="0.25">
      <c r="A138" s="4"/>
      <c r="B138" s="428"/>
    </row>
    <row r="139" spans="1:2" ht="14.25" customHeight="1" x14ac:dyDescent="0.25">
      <c r="A139" s="4"/>
      <c r="B139" s="428"/>
    </row>
    <row r="140" spans="1:2" ht="14.25" customHeight="1" x14ac:dyDescent="0.25">
      <c r="A140" s="4"/>
      <c r="B140" s="428"/>
    </row>
    <row r="141" spans="1:2" ht="14.25" customHeight="1" x14ac:dyDescent="0.25">
      <c r="A141" s="4"/>
      <c r="B141" s="428"/>
    </row>
    <row r="142" spans="1:2" ht="14.25" customHeight="1" x14ac:dyDescent="0.25">
      <c r="A142" s="4"/>
      <c r="B142" s="428"/>
    </row>
    <row r="143" spans="1:2" ht="14.25" customHeight="1" x14ac:dyDescent="0.25">
      <c r="A143" s="4"/>
      <c r="B143" s="428"/>
    </row>
    <row r="144" spans="1:2" ht="14.25" customHeight="1" x14ac:dyDescent="0.25">
      <c r="A144" s="4"/>
      <c r="B144" s="428"/>
    </row>
    <row r="145" spans="1:2" ht="14.25" customHeight="1" x14ac:dyDescent="0.25">
      <c r="A145" s="4"/>
      <c r="B145" s="428"/>
    </row>
    <row r="146" spans="1:2" ht="14.25" customHeight="1" x14ac:dyDescent="0.25">
      <c r="A146" s="4"/>
      <c r="B146" s="428"/>
    </row>
    <row r="147" spans="1:2" ht="14.25" customHeight="1" x14ac:dyDescent="0.25">
      <c r="A147" s="4"/>
      <c r="B147" s="428"/>
    </row>
    <row r="148" spans="1:2" ht="14.25" customHeight="1" x14ac:dyDescent="0.25">
      <c r="A148" s="4"/>
      <c r="B148" s="428"/>
    </row>
    <row r="149" spans="1:2" ht="14.25" customHeight="1" x14ac:dyDescent="0.25">
      <c r="A149" s="4"/>
      <c r="B149" s="428"/>
    </row>
    <row r="150" spans="1:2" ht="14.25" customHeight="1" x14ac:dyDescent="0.25">
      <c r="A150" s="4"/>
      <c r="B150" s="428"/>
    </row>
    <row r="151" spans="1:2" ht="14.25" customHeight="1" x14ac:dyDescent="0.25">
      <c r="A151" s="4"/>
      <c r="B151" s="428"/>
    </row>
    <row r="152" spans="1:2" ht="14.25" customHeight="1" x14ac:dyDescent="0.25">
      <c r="A152" s="4"/>
      <c r="B152" s="428"/>
    </row>
    <row r="153" spans="1:2" ht="14.25" customHeight="1" x14ac:dyDescent="0.25">
      <c r="A153" s="4"/>
      <c r="B153" s="428"/>
    </row>
    <row r="154" spans="1:2" ht="14.25" customHeight="1" x14ac:dyDescent="0.25">
      <c r="A154" s="4"/>
      <c r="B154" s="428"/>
    </row>
    <row r="155" spans="1:2" ht="14.25" customHeight="1" x14ac:dyDescent="0.25">
      <c r="A155" s="4"/>
      <c r="B155" s="428"/>
    </row>
    <row r="156" spans="1:2" ht="14.25" customHeight="1" x14ac:dyDescent="0.25">
      <c r="A156" s="4"/>
      <c r="B156" s="428"/>
    </row>
    <row r="157" spans="1:2" ht="14.25" customHeight="1" x14ac:dyDescent="0.25">
      <c r="A157" s="4"/>
      <c r="B157" s="428"/>
    </row>
    <row r="158" spans="1:2" ht="14.25" customHeight="1" x14ac:dyDescent="0.25">
      <c r="A158" s="4"/>
      <c r="B158" s="428"/>
    </row>
    <row r="159" spans="1:2" ht="14.25" customHeight="1" x14ac:dyDescent="0.25">
      <c r="A159" s="4"/>
      <c r="B159" s="428"/>
    </row>
    <row r="160" spans="1:2" ht="14.25" customHeight="1" x14ac:dyDescent="0.25">
      <c r="A160" s="4"/>
      <c r="B160" s="428"/>
    </row>
    <row r="161" spans="1:2" ht="14.25" customHeight="1" x14ac:dyDescent="0.25">
      <c r="A161" s="4"/>
      <c r="B161" s="428"/>
    </row>
    <row r="162" spans="1:2" ht="14.25" customHeight="1" x14ac:dyDescent="0.25">
      <c r="A162" s="4"/>
      <c r="B162" s="428"/>
    </row>
    <row r="163" spans="1:2" ht="14.25" customHeight="1" x14ac:dyDescent="0.25">
      <c r="A163" s="429"/>
      <c r="B163" s="430"/>
    </row>
    <row r="164" spans="1:2" ht="14.25" customHeight="1" x14ac:dyDescent="0.25">
      <c r="A164" s="429"/>
      <c r="B164" s="430"/>
    </row>
    <row r="165" spans="1:2" ht="14.25" customHeight="1" x14ac:dyDescent="0.25">
      <c r="A165" s="429"/>
      <c r="B165" s="430"/>
    </row>
    <row r="166" spans="1:2" ht="14.25" customHeight="1" x14ac:dyDescent="0.25">
      <c r="A166" s="429"/>
      <c r="B166" s="430"/>
    </row>
    <row r="167" spans="1:2" ht="14.25" customHeight="1" x14ac:dyDescent="0.25">
      <c r="A167" s="429"/>
      <c r="B167" s="430"/>
    </row>
    <row r="168" spans="1:2" ht="14.25" customHeight="1" x14ac:dyDescent="0.25">
      <c r="A168" s="429"/>
      <c r="B168" s="430"/>
    </row>
    <row r="169" spans="1:2" ht="14.25" customHeight="1" x14ac:dyDescent="0.25">
      <c r="A169" s="429"/>
      <c r="B169" s="430"/>
    </row>
    <row r="170" spans="1:2" ht="14.25" customHeight="1" x14ac:dyDescent="0.25">
      <c r="A170" s="429"/>
      <c r="B170" s="430"/>
    </row>
    <row r="171" spans="1:2" ht="14.25" customHeight="1" x14ac:dyDescent="0.25">
      <c r="A171" s="429"/>
      <c r="B171" s="430"/>
    </row>
    <row r="172" spans="1:2" ht="14.25" customHeight="1" x14ac:dyDescent="0.25">
      <c r="A172" s="429"/>
      <c r="B172" s="430"/>
    </row>
    <row r="173" spans="1:2" ht="14.25" customHeight="1" x14ac:dyDescent="0.25">
      <c r="A173" s="429"/>
      <c r="B173" s="430"/>
    </row>
    <row r="174" spans="1:2" ht="14.25" customHeight="1" x14ac:dyDescent="0.25">
      <c r="A174" s="429"/>
      <c r="B174" s="430"/>
    </row>
    <row r="175" spans="1:2" ht="14.25" customHeight="1" x14ac:dyDescent="0.25">
      <c r="A175" s="429"/>
      <c r="B175" s="430"/>
    </row>
    <row r="176" spans="1:2" ht="14.25" customHeight="1" x14ac:dyDescent="0.25">
      <c r="A176" s="429"/>
      <c r="B176" s="430"/>
    </row>
    <row r="177" spans="1:2" ht="14.25" customHeight="1" x14ac:dyDescent="0.25">
      <c r="A177" s="429"/>
      <c r="B177" s="430"/>
    </row>
    <row r="178" spans="1:2" ht="14.25" customHeight="1" x14ac:dyDescent="0.25">
      <c r="A178" s="429"/>
      <c r="B178" s="430"/>
    </row>
    <row r="179" spans="1:2" ht="14.25" customHeight="1" x14ac:dyDescent="0.25">
      <c r="A179" s="429"/>
      <c r="B179" s="430"/>
    </row>
    <row r="180" spans="1:2" ht="14.25" customHeight="1" x14ac:dyDescent="0.25">
      <c r="A180" s="429"/>
      <c r="B180" s="430"/>
    </row>
    <row r="181" spans="1:2" ht="14.25" customHeight="1" x14ac:dyDescent="0.25">
      <c r="A181" s="429"/>
      <c r="B181" s="430"/>
    </row>
    <row r="182" spans="1:2" ht="14.25" customHeight="1" x14ac:dyDescent="0.25">
      <c r="A182" s="429"/>
      <c r="B182" s="430"/>
    </row>
    <row r="183" spans="1:2" ht="14.25" customHeight="1" x14ac:dyDescent="0.25">
      <c r="A183" s="429"/>
      <c r="B183" s="430"/>
    </row>
    <row r="184" spans="1:2" ht="14.25" customHeight="1" x14ac:dyDescent="0.25">
      <c r="A184" s="429"/>
      <c r="B184" s="430"/>
    </row>
    <row r="185" spans="1:2" ht="14.25" customHeight="1" x14ac:dyDescent="0.25">
      <c r="A185" s="429"/>
      <c r="B185" s="430"/>
    </row>
    <row r="186" spans="1:2" ht="14.25" customHeight="1" x14ac:dyDescent="0.25">
      <c r="A186" s="429"/>
      <c r="B186" s="430"/>
    </row>
    <row r="187" spans="1:2" ht="14.25" customHeight="1" x14ac:dyDescent="0.25">
      <c r="A187" s="429"/>
      <c r="B187" s="430"/>
    </row>
    <row r="188" spans="1:2" ht="14.25" customHeight="1" x14ac:dyDescent="0.25">
      <c r="A188" s="429"/>
      <c r="B188" s="430"/>
    </row>
    <row r="189" spans="1:2" ht="14.25" customHeight="1" x14ac:dyDescent="0.25">
      <c r="A189" s="429"/>
      <c r="B189" s="430"/>
    </row>
    <row r="190" spans="1:2" ht="14.25" customHeight="1" x14ac:dyDescent="0.25">
      <c r="A190" s="429"/>
      <c r="B190" s="430"/>
    </row>
    <row r="191" spans="1:2" ht="14.25" customHeight="1" x14ac:dyDescent="0.25">
      <c r="A191" s="429"/>
      <c r="B191" s="430"/>
    </row>
    <row r="192" spans="1:2" ht="14.25" customHeight="1" x14ac:dyDescent="0.25">
      <c r="A192" s="429"/>
      <c r="B192" s="430"/>
    </row>
    <row r="193" spans="1:2" ht="14.25" customHeight="1" x14ac:dyDescent="0.25">
      <c r="A193" s="429"/>
      <c r="B193" s="430"/>
    </row>
    <row r="194" spans="1:2" ht="14.25" customHeight="1" x14ac:dyDescent="0.25">
      <c r="A194" s="429"/>
      <c r="B194" s="430"/>
    </row>
    <row r="195" spans="1:2" ht="14.25" customHeight="1" x14ac:dyDescent="0.25">
      <c r="A195" s="429"/>
      <c r="B195" s="430"/>
    </row>
    <row r="196" spans="1:2" ht="14.25" customHeight="1" x14ac:dyDescent="0.25">
      <c r="A196" s="429"/>
      <c r="B196" s="430"/>
    </row>
    <row r="197" spans="1:2" ht="14.25" customHeight="1" x14ac:dyDescent="0.25">
      <c r="A197" s="429"/>
      <c r="B197" s="430"/>
    </row>
    <row r="198" spans="1:2" ht="14.25" customHeight="1" x14ac:dyDescent="0.25">
      <c r="A198" s="429"/>
      <c r="B198" s="430"/>
    </row>
    <row r="199" spans="1:2" ht="14.25" customHeight="1" x14ac:dyDescent="0.25">
      <c r="A199" s="429"/>
      <c r="B199" s="430"/>
    </row>
    <row r="200" spans="1:2" ht="14.25" customHeight="1" x14ac:dyDescent="0.25">
      <c r="A200" s="429"/>
      <c r="B200" s="430"/>
    </row>
    <row r="201" spans="1:2" ht="14.25" customHeight="1" x14ac:dyDescent="0.25">
      <c r="A201" s="429"/>
      <c r="B201" s="430"/>
    </row>
    <row r="202" spans="1:2" ht="14.25" customHeight="1" x14ac:dyDescent="0.25">
      <c r="A202" s="429"/>
      <c r="B202" s="430"/>
    </row>
    <row r="203" spans="1:2" ht="14.25" customHeight="1" x14ac:dyDescent="0.25">
      <c r="A203" s="429"/>
      <c r="B203" s="430"/>
    </row>
    <row r="204" spans="1:2" ht="14.25" customHeight="1" x14ac:dyDescent="0.25">
      <c r="A204" s="429"/>
      <c r="B204" s="430"/>
    </row>
    <row r="205" spans="1:2" ht="14.25" customHeight="1" x14ac:dyDescent="0.25">
      <c r="A205" s="429"/>
      <c r="B205" s="430"/>
    </row>
    <row r="206" spans="1:2" ht="14.25" customHeight="1" x14ac:dyDescent="0.25">
      <c r="A206" s="429"/>
      <c r="B206" s="430"/>
    </row>
    <row r="207" spans="1:2" ht="14.25" customHeight="1" x14ac:dyDescent="0.25">
      <c r="A207" s="429"/>
      <c r="B207" s="430"/>
    </row>
    <row r="208" spans="1:2" ht="14.25" customHeight="1" x14ac:dyDescent="0.25">
      <c r="A208" s="429"/>
      <c r="B208" s="430"/>
    </row>
    <row r="209" spans="1:2" ht="14.25" customHeight="1" x14ac:dyDescent="0.25">
      <c r="A209" s="429"/>
      <c r="B209" s="430"/>
    </row>
    <row r="210" spans="1:2" ht="14.25" customHeight="1" x14ac:dyDescent="0.25">
      <c r="A210" s="429"/>
      <c r="B210" s="430"/>
    </row>
    <row r="211" spans="1:2" ht="14.25" customHeight="1" x14ac:dyDescent="0.25">
      <c r="A211" s="429"/>
      <c r="B211" s="430"/>
    </row>
    <row r="212" spans="1:2" ht="14.25" customHeight="1" x14ac:dyDescent="0.25">
      <c r="A212" s="429"/>
      <c r="B212" s="430"/>
    </row>
    <row r="213" spans="1:2" ht="14.25" customHeight="1" x14ac:dyDescent="0.25">
      <c r="A213" s="429"/>
      <c r="B213" s="430"/>
    </row>
    <row r="214" spans="1:2" ht="14.25" customHeight="1" x14ac:dyDescent="0.25">
      <c r="A214" s="429"/>
      <c r="B214" s="430"/>
    </row>
    <row r="215" spans="1:2" ht="14.25" customHeight="1" x14ac:dyDescent="0.25">
      <c r="A215" s="429"/>
      <c r="B215" s="430"/>
    </row>
    <row r="216" spans="1:2" ht="14.25" customHeight="1" x14ac:dyDescent="0.25">
      <c r="A216" s="429"/>
      <c r="B216" s="430"/>
    </row>
    <row r="217" spans="1:2" ht="14.25" customHeight="1" x14ac:dyDescent="0.25">
      <c r="A217" s="429"/>
      <c r="B217" s="430"/>
    </row>
    <row r="218" spans="1:2" ht="14.25" customHeight="1" x14ac:dyDescent="0.25">
      <c r="A218" s="429"/>
      <c r="B218" s="430"/>
    </row>
    <row r="219" spans="1:2" ht="14.25" customHeight="1" x14ac:dyDescent="0.25">
      <c r="A219" s="429"/>
      <c r="B219" s="430"/>
    </row>
    <row r="220" spans="1:2" ht="14.25" customHeight="1" x14ac:dyDescent="0.25">
      <c r="A220" s="429"/>
      <c r="B220" s="430"/>
    </row>
    <row r="221" spans="1:2" ht="14.25" customHeight="1" x14ac:dyDescent="0.25">
      <c r="A221" s="429"/>
      <c r="B221" s="430"/>
    </row>
    <row r="222" spans="1:2" ht="14.25" customHeight="1" x14ac:dyDescent="0.25">
      <c r="A222" s="429"/>
      <c r="B222" s="430"/>
    </row>
    <row r="223" spans="1:2" ht="14.25" customHeight="1" x14ac:dyDescent="0.25">
      <c r="A223" s="429"/>
      <c r="B223" s="430"/>
    </row>
    <row r="224" spans="1:2" ht="14.25" customHeight="1" x14ac:dyDescent="0.25">
      <c r="A224" s="429"/>
      <c r="B224" s="430"/>
    </row>
    <row r="225" spans="1:2" ht="14.25" customHeight="1" x14ac:dyDescent="0.25">
      <c r="A225" s="429"/>
      <c r="B225" s="430"/>
    </row>
    <row r="226" spans="1:2" ht="14.25" customHeight="1" x14ac:dyDescent="0.25">
      <c r="A226" s="429"/>
      <c r="B226" s="430"/>
    </row>
    <row r="227" spans="1:2" ht="14.25" customHeight="1" x14ac:dyDescent="0.25">
      <c r="A227" s="429"/>
      <c r="B227" s="430"/>
    </row>
    <row r="228" spans="1:2" ht="14.25" customHeight="1" x14ac:dyDescent="0.25">
      <c r="A228" s="429"/>
      <c r="B228" s="430"/>
    </row>
    <row r="229" spans="1:2" ht="14.25" customHeight="1" x14ac:dyDescent="0.25">
      <c r="A229" s="429"/>
      <c r="B229" s="430"/>
    </row>
    <row r="230" spans="1:2" ht="14.25" customHeight="1" x14ac:dyDescent="0.25">
      <c r="A230" s="429"/>
      <c r="B230" s="430"/>
    </row>
    <row r="231" spans="1:2" ht="14.25" customHeight="1" x14ac:dyDescent="0.25">
      <c r="A231" s="429"/>
      <c r="B231" s="430"/>
    </row>
    <row r="232" spans="1:2" ht="14.25" customHeight="1" x14ac:dyDescent="0.25">
      <c r="A232" s="429"/>
      <c r="B232" s="430"/>
    </row>
    <row r="233" spans="1:2" ht="14.25" customHeight="1" x14ac:dyDescent="0.25">
      <c r="A233" s="429"/>
      <c r="B233" s="430"/>
    </row>
    <row r="234" spans="1:2" ht="14.25" customHeight="1" x14ac:dyDescent="0.25">
      <c r="A234" s="429"/>
      <c r="B234" s="430"/>
    </row>
    <row r="235" spans="1:2" ht="14.25" customHeight="1" x14ac:dyDescent="0.25">
      <c r="A235" s="429"/>
      <c r="B235" s="430"/>
    </row>
    <row r="236" spans="1:2" ht="14.25" customHeight="1" x14ac:dyDescent="0.25">
      <c r="A236" s="429"/>
      <c r="B236" s="430"/>
    </row>
    <row r="237" spans="1:2" ht="14.25" customHeight="1" x14ac:dyDescent="0.25">
      <c r="A237" s="429"/>
      <c r="B237" s="430"/>
    </row>
    <row r="238" spans="1:2" ht="14.25" customHeight="1" x14ac:dyDescent="0.25">
      <c r="A238" s="429"/>
      <c r="B238" s="430"/>
    </row>
    <row r="239" spans="1:2" ht="14.25" customHeight="1" x14ac:dyDescent="0.25">
      <c r="A239" s="429"/>
      <c r="B239" s="430"/>
    </row>
    <row r="240" spans="1:2" ht="14.25" customHeight="1" x14ac:dyDescent="0.25">
      <c r="A240" s="429"/>
      <c r="B240" s="430"/>
    </row>
    <row r="241" spans="1:2" ht="14.25" customHeight="1" x14ac:dyDescent="0.25">
      <c r="A241" s="429"/>
      <c r="B241" s="430"/>
    </row>
    <row r="242" spans="1:2" ht="14.25" customHeight="1" x14ac:dyDescent="0.25">
      <c r="A242" s="429"/>
      <c r="B242" s="430"/>
    </row>
    <row r="243" spans="1:2" ht="14.25" customHeight="1" x14ac:dyDescent="0.25">
      <c r="A243" s="429"/>
      <c r="B243" s="430"/>
    </row>
    <row r="244" spans="1:2" ht="14.25" customHeight="1" x14ac:dyDescent="0.25">
      <c r="A244" s="429"/>
      <c r="B244" s="430"/>
    </row>
    <row r="245" spans="1:2" ht="14.25" customHeight="1" x14ac:dyDescent="0.25">
      <c r="A245" s="429"/>
      <c r="B245" s="430"/>
    </row>
    <row r="246" spans="1:2" ht="14.25" customHeight="1" x14ac:dyDescent="0.25">
      <c r="A246" s="429"/>
      <c r="B246" s="430"/>
    </row>
    <row r="247" spans="1:2" ht="14.25" customHeight="1" x14ac:dyDescent="0.25">
      <c r="A247" s="429"/>
      <c r="B247" s="430"/>
    </row>
    <row r="248" spans="1:2" ht="14.25" customHeight="1" x14ac:dyDescent="0.25">
      <c r="A248" s="429"/>
      <c r="B248" s="430"/>
    </row>
    <row r="249" spans="1:2" ht="14.25" customHeight="1" x14ac:dyDescent="0.25">
      <c r="A249" s="429"/>
      <c r="B249" s="430"/>
    </row>
    <row r="250" spans="1:2" ht="14.25" customHeight="1" x14ac:dyDescent="0.25">
      <c r="A250" s="429"/>
      <c r="B250" s="430"/>
    </row>
    <row r="251" spans="1:2" ht="14.25" customHeight="1" x14ac:dyDescent="0.25">
      <c r="A251" s="429"/>
      <c r="B251" s="430"/>
    </row>
    <row r="252" spans="1:2" ht="14.25" customHeight="1" x14ac:dyDescent="0.25">
      <c r="A252" s="429"/>
      <c r="B252" s="430"/>
    </row>
    <row r="253" spans="1:2" ht="14.25" customHeight="1" x14ac:dyDescent="0.25">
      <c r="A253" s="429"/>
      <c r="B253" s="430"/>
    </row>
    <row r="254" spans="1:2" ht="14.25" customHeight="1" x14ac:dyDescent="0.25">
      <c r="A254" s="429"/>
      <c r="B254" s="430"/>
    </row>
    <row r="255" spans="1:2" ht="14.25" customHeight="1" x14ac:dyDescent="0.25">
      <c r="A255" s="429"/>
      <c r="B255" s="430"/>
    </row>
    <row r="256" spans="1:2" ht="14.25" customHeight="1" x14ac:dyDescent="0.25">
      <c r="A256" s="429"/>
      <c r="B256" s="430"/>
    </row>
    <row r="257" spans="1:2" ht="14.25" customHeight="1" x14ac:dyDescent="0.25">
      <c r="A257" s="429"/>
      <c r="B257" s="430"/>
    </row>
    <row r="258" spans="1:2" ht="14.25" customHeight="1" x14ac:dyDescent="0.25">
      <c r="A258" s="429"/>
      <c r="B258" s="430"/>
    </row>
    <row r="259" spans="1:2" ht="14.25" customHeight="1" x14ac:dyDescent="0.25">
      <c r="A259" s="429"/>
      <c r="B259" s="430"/>
    </row>
    <row r="260" spans="1:2" ht="14.25" customHeight="1" x14ac:dyDescent="0.25">
      <c r="A260" s="429"/>
      <c r="B260" s="430"/>
    </row>
    <row r="261" spans="1:2" ht="14.25" customHeight="1" x14ac:dyDescent="0.25">
      <c r="A261" s="429"/>
      <c r="B261" s="430"/>
    </row>
    <row r="262" spans="1:2" ht="14.25" customHeight="1" x14ac:dyDescent="0.25">
      <c r="A262" s="429"/>
      <c r="B262" s="430"/>
    </row>
    <row r="263" spans="1:2" ht="14.25" customHeight="1" x14ac:dyDescent="0.25">
      <c r="A263" s="429"/>
      <c r="B263" s="430"/>
    </row>
    <row r="264" spans="1:2" ht="14.25" customHeight="1" x14ac:dyDescent="0.25">
      <c r="A264" s="429"/>
      <c r="B264" s="430"/>
    </row>
    <row r="265" spans="1:2" ht="14.25" customHeight="1" x14ac:dyDescent="0.25">
      <c r="A265" s="429"/>
      <c r="B265" s="430"/>
    </row>
    <row r="266" spans="1:2" ht="14.25" customHeight="1" x14ac:dyDescent="0.25">
      <c r="A266" s="429"/>
      <c r="B266" s="430"/>
    </row>
    <row r="267" spans="1:2" ht="14.25" customHeight="1" x14ac:dyDescent="0.25">
      <c r="A267" s="429"/>
      <c r="B267" s="430"/>
    </row>
    <row r="268" spans="1:2" ht="14.25" customHeight="1" x14ac:dyDescent="0.25">
      <c r="A268" s="429"/>
      <c r="B268" s="430"/>
    </row>
    <row r="269" spans="1:2" ht="14.25" customHeight="1" x14ac:dyDescent="0.25">
      <c r="A269" s="429"/>
      <c r="B269" s="430"/>
    </row>
    <row r="270" spans="1:2" ht="14.25" customHeight="1" x14ac:dyDescent="0.25">
      <c r="A270" s="429"/>
      <c r="B270" s="430"/>
    </row>
    <row r="271" spans="1:2" ht="14.25" customHeight="1" x14ac:dyDescent="0.25">
      <c r="A271" s="429"/>
      <c r="B271" s="430"/>
    </row>
    <row r="272" spans="1:2" ht="14.25" customHeight="1" x14ac:dyDescent="0.25">
      <c r="A272" s="429"/>
      <c r="B272" s="430"/>
    </row>
    <row r="273" spans="1:2" ht="14.25" customHeight="1" x14ac:dyDescent="0.25">
      <c r="A273" s="429"/>
      <c r="B273" s="430"/>
    </row>
    <row r="274" spans="1:2" ht="14.25" customHeight="1" x14ac:dyDescent="0.25">
      <c r="A274" s="429"/>
      <c r="B274" s="430"/>
    </row>
    <row r="275" spans="1:2" ht="14.25" customHeight="1" x14ac:dyDescent="0.25">
      <c r="A275" s="429"/>
      <c r="B275" s="430"/>
    </row>
    <row r="276" spans="1:2" ht="14.25" customHeight="1" x14ac:dyDescent="0.25">
      <c r="A276" s="429"/>
      <c r="B276" s="430"/>
    </row>
    <row r="277" spans="1:2" ht="14.25" customHeight="1" x14ac:dyDescent="0.25">
      <c r="A277" s="429"/>
      <c r="B277" s="430"/>
    </row>
    <row r="278" spans="1:2" ht="14.25" customHeight="1" x14ac:dyDescent="0.25">
      <c r="A278" s="429"/>
      <c r="B278" s="430"/>
    </row>
    <row r="279" spans="1:2" ht="14.25" customHeight="1" x14ac:dyDescent="0.25">
      <c r="A279" s="429"/>
      <c r="B279" s="430"/>
    </row>
    <row r="280" spans="1:2" ht="14.25" customHeight="1" x14ac:dyDescent="0.25">
      <c r="A280" s="429"/>
      <c r="B280" s="430"/>
    </row>
    <row r="281" spans="1:2" ht="14.25" customHeight="1" x14ac:dyDescent="0.25">
      <c r="A281" s="429"/>
      <c r="B281" s="430"/>
    </row>
    <row r="282" spans="1:2" ht="14.25" customHeight="1" x14ac:dyDescent="0.25">
      <c r="A282" s="429"/>
      <c r="B282" s="430"/>
    </row>
    <row r="283" spans="1:2" ht="14.25" customHeight="1" x14ac:dyDescent="0.25">
      <c r="A283" s="429"/>
      <c r="B283" s="430"/>
    </row>
    <row r="284" spans="1:2" ht="14.25" customHeight="1" x14ac:dyDescent="0.25">
      <c r="A284" s="429"/>
      <c r="B284" s="430"/>
    </row>
    <row r="285" spans="1:2" ht="14.25" customHeight="1" x14ac:dyDescent="0.25">
      <c r="A285" s="429"/>
      <c r="B285" s="430"/>
    </row>
    <row r="286" spans="1:2" ht="14.25" customHeight="1" x14ac:dyDescent="0.25">
      <c r="A286" s="429"/>
      <c r="B286" s="430"/>
    </row>
    <row r="287" spans="1:2" ht="14.25" customHeight="1" x14ac:dyDescent="0.25">
      <c r="A287" s="429"/>
      <c r="B287" s="430"/>
    </row>
    <row r="288" spans="1:2" ht="14.25" customHeight="1" x14ac:dyDescent="0.25">
      <c r="A288" s="429"/>
      <c r="B288" s="430"/>
    </row>
    <row r="289" spans="1:2" ht="14.25" customHeight="1" x14ac:dyDescent="0.25">
      <c r="A289" s="429"/>
      <c r="B289" s="430"/>
    </row>
    <row r="290" spans="1:2" ht="14.25" customHeight="1" x14ac:dyDescent="0.25">
      <c r="A290" s="429"/>
      <c r="B290" s="430"/>
    </row>
    <row r="291" spans="1:2" ht="14.25" customHeight="1" x14ac:dyDescent="0.25">
      <c r="A291" s="429"/>
      <c r="B291" s="430"/>
    </row>
    <row r="292" spans="1:2" ht="14.25" customHeight="1" x14ac:dyDescent="0.25">
      <c r="A292" s="429"/>
      <c r="B292" s="430"/>
    </row>
    <row r="293" spans="1:2" ht="14.25" customHeight="1" x14ac:dyDescent="0.25">
      <c r="A293" s="429"/>
      <c r="B293" s="430"/>
    </row>
    <row r="294" spans="1:2" ht="14.25" customHeight="1" x14ac:dyDescent="0.25">
      <c r="A294" s="429"/>
      <c r="B294" s="430"/>
    </row>
    <row r="295" spans="1:2" ht="14.25" customHeight="1" x14ac:dyDescent="0.25">
      <c r="A295" s="429"/>
      <c r="B295" s="430"/>
    </row>
    <row r="296" spans="1:2" ht="14.25" customHeight="1" x14ac:dyDescent="0.25">
      <c r="A296" s="429"/>
      <c r="B296" s="430"/>
    </row>
    <row r="297" spans="1:2" ht="14.25" customHeight="1" x14ac:dyDescent="0.25">
      <c r="A297" s="429"/>
      <c r="B297" s="430"/>
    </row>
    <row r="298" spans="1:2" ht="14.25" customHeight="1" x14ac:dyDescent="0.25">
      <c r="A298" s="429"/>
      <c r="B298" s="430"/>
    </row>
    <row r="299" spans="1:2" ht="14.25" customHeight="1" x14ac:dyDescent="0.25">
      <c r="A299" s="429"/>
      <c r="B299" s="430"/>
    </row>
    <row r="300" spans="1:2" ht="14.25" customHeight="1" x14ac:dyDescent="0.25">
      <c r="A300" s="429"/>
      <c r="B300" s="430"/>
    </row>
    <row r="301" spans="1:2" ht="14.25" customHeight="1" x14ac:dyDescent="0.25">
      <c r="A301" s="429"/>
      <c r="B301" s="430"/>
    </row>
    <row r="302" spans="1:2" ht="14.25" customHeight="1" x14ac:dyDescent="0.25">
      <c r="A302" s="429"/>
      <c r="B302" s="430"/>
    </row>
    <row r="303" spans="1:2" ht="14.25" customHeight="1" x14ac:dyDescent="0.25">
      <c r="A303" s="429"/>
      <c r="B303" s="430"/>
    </row>
    <row r="304" spans="1:2" ht="14.25" customHeight="1" x14ac:dyDescent="0.25">
      <c r="A304" s="429"/>
      <c r="B304" s="430"/>
    </row>
    <row r="305" spans="1:2" ht="14.25" customHeight="1" x14ac:dyDescent="0.25">
      <c r="A305" s="429"/>
      <c r="B305" s="430"/>
    </row>
    <row r="306" spans="1:2" ht="14.25" customHeight="1" x14ac:dyDescent="0.25">
      <c r="A306" s="429"/>
      <c r="B306" s="430"/>
    </row>
    <row r="307" spans="1:2" ht="14.25" customHeight="1" x14ac:dyDescent="0.25">
      <c r="A307" s="429"/>
      <c r="B307" s="430"/>
    </row>
    <row r="308" spans="1:2" ht="14.25" customHeight="1" x14ac:dyDescent="0.25">
      <c r="A308" s="429"/>
      <c r="B308" s="430"/>
    </row>
    <row r="309" spans="1:2" ht="14.25" customHeight="1" x14ac:dyDescent="0.25">
      <c r="A309" s="429"/>
      <c r="B309" s="430"/>
    </row>
    <row r="310" spans="1:2" ht="14.25" customHeight="1" x14ac:dyDescent="0.25">
      <c r="A310" s="429"/>
      <c r="B310" s="430"/>
    </row>
    <row r="311" spans="1:2" ht="14.25" customHeight="1" x14ac:dyDescent="0.25">
      <c r="A311" s="429"/>
      <c r="B311" s="430"/>
    </row>
    <row r="312" spans="1:2" ht="14.25" customHeight="1" x14ac:dyDescent="0.25">
      <c r="A312" s="429"/>
      <c r="B312" s="430"/>
    </row>
    <row r="313" spans="1:2" ht="14.25" customHeight="1" x14ac:dyDescent="0.25">
      <c r="A313" s="429"/>
      <c r="B313" s="430"/>
    </row>
    <row r="314" spans="1:2" ht="14.25" customHeight="1" x14ac:dyDescent="0.25">
      <c r="A314" s="429"/>
      <c r="B314" s="430"/>
    </row>
    <row r="315" spans="1:2" ht="14.25" customHeight="1" x14ac:dyDescent="0.25">
      <c r="A315" s="429"/>
      <c r="B315" s="430"/>
    </row>
    <row r="316" spans="1:2" ht="14.25" customHeight="1" x14ac:dyDescent="0.25">
      <c r="A316" s="429"/>
      <c r="B316" s="430"/>
    </row>
    <row r="317" spans="1:2" ht="14.25" customHeight="1" x14ac:dyDescent="0.25">
      <c r="A317" s="429"/>
      <c r="B317" s="430"/>
    </row>
    <row r="318" spans="1:2" ht="14.25" customHeight="1" x14ac:dyDescent="0.25">
      <c r="A318" s="429"/>
      <c r="B318" s="430"/>
    </row>
    <row r="319" spans="1:2" ht="14.25" customHeight="1" x14ac:dyDescent="0.25">
      <c r="A319" s="429"/>
      <c r="B319" s="430"/>
    </row>
    <row r="320" spans="1:2" ht="14.25" customHeight="1" x14ac:dyDescent="0.25">
      <c r="A320" s="429"/>
      <c r="B320" s="430"/>
    </row>
    <row r="321" spans="1:2" ht="14.25" customHeight="1" x14ac:dyDescent="0.25">
      <c r="A321" s="429"/>
      <c r="B321" s="430"/>
    </row>
    <row r="322" spans="1:2" ht="14.25" customHeight="1" x14ac:dyDescent="0.25">
      <c r="A322" s="429"/>
      <c r="B322" s="430"/>
    </row>
    <row r="323" spans="1:2" ht="14.25" customHeight="1" x14ac:dyDescent="0.25">
      <c r="A323" s="429"/>
      <c r="B323" s="430"/>
    </row>
    <row r="324" spans="1:2" ht="14.25" customHeight="1" x14ac:dyDescent="0.25">
      <c r="A324" s="429"/>
      <c r="B324" s="430"/>
    </row>
    <row r="325" spans="1:2" ht="14.25" customHeight="1" x14ac:dyDescent="0.25">
      <c r="A325" s="429"/>
      <c r="B325" s="430"/>
    </row>
    <row r="326" spans="1:2" ht="14.25" customHeight="1" x14ac:dyDescent="0.25">
      <c r="A326" s="429"/>
      <c r="B326" s="430"/>
    </row>
    <row r="327" spans="1:2" ht="14.25" customHeight="1" x14ac:dyDescent="0.25">
      <c r="A327" s="429"/>
      <c r="B327" s="430"/>
    </row>
    <row r="328" spans="1:2" ht="14.25" customHeight="1" x14ac:dyDescent="0.25">
      <c r="A328" s="429"/>
      <c r="B328" s="430"/>
    </row>
    <row r="329" spans="1:2" ht="14.25" customHeight="1" x14ac:dyDescent="0.25">
      <c r="A329" s="429"/>
      <c r="B329" s="430"/>
    </row>
    <row r="330" spans="1:2" ht="14.25" customHeight="1" x14ac:dyDescent="0.25">
      <c r="A330" s="429"/>
      <c r="B330" s="430"/>
    </row>
    <row r="331" spans="1:2" ht="14.25" customHeight="1" x14ac:dyDescent="0.25">
      <c r="A331" s="429"/>
      <c r="B331" s="430"/>
    </row>
    <row r="332" spans="1:2" ht="14.25" customHeight="1" x14ac:dyDescent="0.25">
      <c r="A332" s="429"/>
      <c r="B332" s="430"/>
    </row>
    <row r="333" spans="1:2" ht="14.25" customHeight="1" x14ac:dyDescent="0.25">
      <c r="A333" s="429"/>
      <c r="B333" s="430"/>
    </row>
    <row r="334" spans="1:2" ht="14.25" customHeight="1" x14ac:dyDescent="0.25">
      <c r="A334" s="429"/>
      <c r="B334" s="430"/>
    </row>
    <row r="335" spans="1:2" ht="14.25" customHeight="1" x14ac:dyDescent="0.25">
      <c r="A335" s="429"/>
      <c r="B335" s="430"/>
    </row>
    <row r="336" spans="1:2" ht="14.25" customHeight="1" x14ac:dyDescent="0.25">
      <c r="A336" s="429"/>
      <c r="B336" s="430"/>
    </row>
    <row r="337" spans="1:2" ht="14.25" customHeight="1" x14ac:dyDescent="0.25">
      <c r="A337" s="429"/>
      <c r="B337" s="430"/>
    </row>
    <row r="338" spans="1:2" ht="14.25" customHeight="1" x14ac:dyDescent="0.25">
      <c r="A338" s="429"/>
      <c r="B338" s="430"/>
    </row>
    <row r="339" spans="1:2" ht="14.25" customHeight="1" x14ac:dyDescent="0.25">
      <c r="A339" s="429"/>
      <c r="B339" s="430"/>
    </row>
    <row r="340" spans="1:2" ht="14.25" customHeight="1" x14ac:dyDescent="0.25">
      <c r="A340" s="429"/>
      <c r="B340" s="430"/>
    </row>
    <row r="341" spans="1:2" ht="14.25" customHeight="1" x14ac:dyDescent="0.25">
      <c r="A341" s="429"/>
      <c r="B341" s="430"/>
    </row>
    <row r="342" spans="1:2" ht="14.25" customHeight="1" x14ac:dyDescent="0.25">
      <c r="A342" s="429"/>
      <c r="B342" s="430"/>
    </row>
    <row r="343" spans="1:2" ht="14.25" customHeight="1" x14ac:dyDescent="0.25">
      <c r="A343" s="429"/>
      <c r="B343" s="430"/>
    </row>
    <row r="344" spans="1:2" ht="14.25" customHeight="1" x14ac:dyDescent="0.25">
      <c r="A344" s="429"/>
      <c r="B344" s="430"/>
    </row>
    <row r="345" spans="1:2" ht="14.25" customHeight="1" x14ac:dyDescent="0.25">
      <c r="A345" s="429"/>
      <c r="B345" s="430"/>
    </row>
    <row r="346" spans="1:2" ht="14.25" customHeight="1" x14ac:dyDescent="0.25">
      <c r="A346" s="429"/>
      <c r="B346" s="430"/>
    </row>
    <row r="347" spans="1:2" ht="14.25" customHeight="1" x14ac:dyDescent="0.25">
      <c r="A347" s="429"/>
      <c r="B347" s="430"/>
    </row>
    <row r="348" spans="1:2" ht="14.25" customHeight="1" x14ac:dyDescent="0.25">
      <c r="A348" s="429"/>
      <c r="B348" s="430"/>
    </row>
    <row r="349" spans="1:2" ht="14.25" customHeight="1" x14ac:dyDescent="0.25">
      <c r="A349" s="429"/>
      <c r="B349" s="430"/>
    </row>
    <row r="350" spans="1:2" ht="14.25" customHeight="1" x14ac:dyDescent="0.25">
      <c r="A350" s="429"/>
      <c r="B350" s="430"/>
    </row>
    <row r="351" spans="1:2" ht="14.25" customHeight="1" x14ac:dyDescent="0.25">
      <c r="A351" s="429"/>
      <c r="B351" s="430"/>
    </row>
    <row r="352" spans="1:2" ht="14.25" customHeight="1" x14ac:dyDescent="0.25">
      <c r="A352" s="429"/>
      <c r="B352" s="430"/>
    </row>
    <row r="353" spans="1:2" ht="14.25" customHeight="1" x14ac:dyDescent="0.25">
      <c r="A353" s="429"/>
      <c r="B353" s="430"/>
    </row>
    <row r="354" spans="1:2" ht="14.25" customHeight="1" x14ac:dyDescent="0.25">
      <c r="A354" s="429"/>
      <c r="B354" s="430"/>
    </row>
    <row r="355" spans="1:2" ht="14.25" customHeight="1" x14ac:dyDescent="0.25">
      <c r="A355" s="429"/>
      <c r="B355" s="430"/>
    </row>
    <row r="356" spans="1:2" ht="14.25" customHeight="1" x14ac:dyDescent="0.25">
      <c r="A356" s="429"/>
      <c r="B356" s="430"/>
    </row>
    <row r="357" spans="1:2" ht="14.25" customHeight="1" x14ac:dyDescent="0.25">
      <c r="A357" s="429"/>
      <c r="B357" s="430"/>
    </row>
    <row r="358" spans="1:2" ht="14.25" customHeight="1" x14ac:dyDescent="0.25">
      <c r="A358" s="429"/>
      <c r="B358" s="430"/>
    </row>
    <row r="359" spans="1:2" ht="14.25" customHeight="1" x14ac:dyDescent="0.25">
      <c r="A359" s="429"/>
      <c r="B359" s="430"/>
    </row>
    <row r="360" spans="1:2" ht="14.25" customHeight="1" x14ac:dyDescent="0.25">
      <c r="A360" s="429"/>
      <c r="B360" s="430"/>
    </row>
    <row r="361" spans="1:2" ht="14.25" customHeight="1" x14ac:dyDescent="0.25">
      <c r="A361" s="429"/>
      <c r="B361" s="430"/>
    </row>
    <row r="362" spans="1:2" ht="14.25" customHeight="1" x14ac:dyDescent="0.25">
      <c r="A362" s="429"/>
      <c r="B362" s="430"/>
    </row>
    <row r="363" spans="1:2" ht="14.25" customHeight="1" x14ac:dyDescent="0.25">
      <c r="A363" s="429"/>
      <c r="B363" s="430"/>
    </row>
    <row r="364" spans="1:2" ht="14.25" customHeight="1" x14ac:dyDescent="0.25">
      <c r="A364" s="429"/>
      <c r="B364" s="430"/>
    </row>
    <row r="365" spans="1:2" ht="14.25" customHeight="1" x14ac:dyDescent="0.25">
      <c r="A365" s="429"/>
      <c r="B365" s="430"/>
    </row>
    <row r="366" spans="1:2" ht="14.25" customHeight="1" x14ac:dyDescent="0.25">
      <c r="A366" s="429"/>
      <c r="B366" s="430"/>
    </row>
    <row r="367" spans="1:2" ht="14.25" customHeight="1" x14ac:dyDescent="0.25">
      <c r="A367" s="429"/>
      <c r="B367" s="430"/>
    </row>
    <row r="368" spans="1:2" ht="14.25" customHeight="1" x14ac:dyDescent="0.25">
      <c r="A368" s="429"/>
      <c r="B368" s="430"/>
    </row>
    <row r="369" spans="1:2" ht="14.25" customHeight="1" x14ac:dyDescent="0.25">
      <c r="A369" s="429"/>
      <c r="B369" s="430"/>
    </row>
    <row r="370" spans="1:2" ht="14.25" customHeight="1" x14ac:dyDescent="0.25">
      <c r="A370" s="429"/>
      <c r="B370" s="430"/>
    </row>
    <row r="371" spans="1:2" ht="14.25" customHeight="1" x14ac:dyDescent="0.25">
      <c r="A371" s="429"/>
      <c r="B371" s="430"/>
    </row>
    <row r="372" spans="1:2" ht="14.25" customHeight="1" x14ac:dyDescent="0.25">
      <c r="A372" s="429"/>
      <c r="B372" s="430"/>
    </row>
    <row r="373" spans="1:2" ht="14.25" customHeight="1" x14ac:dyDescent="0.25">
      <c r="A373" s="429"/>
      <c r="B373" s="430"/>
    </row>
    <row r="374" spans="1:2" ht="14.25" customHeight="1" x14ac:dyDescent="0.25">
      <c r="A374" s="429"/>
      <c r="B374" s="430"/>
    </row>
    <row r="375" spans="1:2" ht="14.25" customHeight="1" x14ac:dyDescent="0.25">
      <c r="A375" s="429"/>
      <c r="B375" s="430"/>
    </row>
    <row r="376" spans="1:2" ht="14.25" customHeight="1" x14ac:dyDescent="0.25">
      <c r="A376" s="429"/>
      <c r="B376" s="430"/>
    </row>
    <row r="377" spans="1:2" ht="14.25" customHeight="1" x14ac:dyDescent="0.25">
      <c r="A377" s="429"/>
      <c r="B377" s="430"/>
    </row>
    <row r="378" spans="1:2" ht="14.25" customHeight="1" x14ac:dyDescent="0.25">
      <c r="A378" s="429"/>
      <c r="B378" s="430"/>
    </row>
    <row r="379" spans="1:2" ht="14.25" customHeight="1" x14ac:dyDescent="0.25">
      <c r="A379" s="429"/>
      <c r="B379" s="430"/>
    </row>
    <row r="380" spans="1:2" ht="14.25" customHeight="1" x14ac:dyDescent="0.25">
      <c r="A380" s="429"/>
      <c r="B380" s="430"/>
    </row>
    <row r="381" spans="1:2" ht="14.25" customHeight="1" x14ac:dyDescent="0.25">
      <c r="A381" s="429"/>
      <c r="B381" s="430"/>
    </row>
    <row r="382" spans="1:2" ht="14.25" customHeight="1" x14ac:dyDescent="0.25">
      <c r="A382" s="429"/>
      <c r="B382" s="430"/>
    </row>
    <row r="383" spans="1:2" ht="14.25" customHeight="1" x14ac:dyDescent="0.25">
      <c r="A383" s="429"/>
      <c r="B383" s="430"/>
    </row>
    <row r="384" spans="1:2" ht="14.25" customHeight="1" x14ac:dyDescent="0.25">
      <c r="A384" s="429"/>
      <c r="B384" s="430"/>
    </row>
    <row r="385" spans="1:2" ht="14.25" customHeight="1" x14ac:dyDescent="0.25">
      <c r="A385" s="429"/>
      <c r="B385" s="430"/>
    </row>
    <row r="386" spans="1:2" ht="14.25" customHeight="1" x14ac:dyDescent="0.25">
      <c r="A386" s="429"/>
      <c r="B386" s="430"/>
    </row>
    <row r="387" spans="1:2" ht="14.25" customHeight="1" x14ac:dyDescent="0.25">
      <c r="A387" s="429"/>
      <c r="B387" s="430"/>
    </row>
    <row r="388" spans="1:2" ht="14.25" customHeight="1" x14ac:dyDescent="0.25">
      <c r="A388" s="429"/>
      <c r="B388" s="430"/>
    </row>
    <row r="389" spans="1:2" ht="14.25" customHeight="1" x14ac:dyDescent="0.25">
      <c r="A389" s="429"/>
      <c r="B389" s="430"/>
    </row>
    <row r="390" spans="1:2" ht="14.25" customHeight="1" x14ac:dyDescent="0.25">
      <c r="A390" s="429"/>
      <c r="B390" s="430"/>
    </row>
    <row r="391" spans="1:2" ht="14.25" customHeight="1" x14ac:dyDescent="0.25">
      <c r="A391" s="429"/>
      <c r="B391" s="430"/>
    </row>
    <row r="392" spans="1:2" ht="14.25" customHeight="1" x14ac:dyDescent="0.25">
      <c r="A392" s="429"/>
      <c r="B392" s="430"/>
    </row>
    <row r="393" spans="1:2" ht="14.25" customHeight="1" x14ac:dyDescent="0.25">
      <c r="A393" s="429"/>
      <c r="B393" s="430"/>
    </row>
    <row r="394" spans="1:2" ht="14.25" customHeight="1" x14ac:dyDescent="0.25">
      <c r="A394" s="429"/>
      <c r="B394" s="430"/>
    </row>
    <row r="395" spans="1:2" ht="14.25" customHeight="1" x14ac:dyDescent="0.25">
      <c r="A395" s="429"/>
      <c r="B395" s="430"/>
    </row>
    <row r="396" spans="1:2" ht="14.25" customHeight="1" x14ac:dyDescent="0.25">
      <c r="A396" s="429"/>
      <c r="B396" s="430"/>
    </row>
    <row r="397" spans="1:2" ht="14.25" customHeight="1" x14ac:dyDescent="0.25">
      <c r="A397" s="429"/>
      <c r="B397" s="430"/>
    </row>
    <row r="398" spans="1:2" ht="14.25" customHeight="1" x14ac:dyDescent="0.25">
      <c r="A398" s="429"/>
      <c r="B398" s="430"/>
    </row>
    <row r="399" spans="1:2" ht="14.25" customHeight="1" x14ac:dyDescent="0.25">
      <c r="A399" s="429"/>
      <c r="B399" s="430"/>
    </row>
    <row r="400" spans="1:2" ht="14.25" customHeight="1" x14ac:dyDescent="0.25">
      <c r="A400" s="429"/>
      <c r="B400" s="430"/>
    </row>
    <row r="401" spans="1:2" ht="14.25" customHeight="1" x14ac:dyDescent="0.25">
      <c r="A401" s="429"/>
      <c r="B401" s="430"/>
    </row>
    <row r="402" spans="1:2" ht="14.25" customHeight="1" x14ac:dyDescent="0.25">
      <c r="A402" s="429"/>
      <c r="B402" s="430"/>
    </row>
    <row r="403" spans="1:2" ht="14.25" customHeight="1" x14ac:dyDescent="0.25">
      <c r="A403" s="429"/>
      <c r="B403" s="430"/>
    </row>
    <row r="404" spans="1:2" ht="14.25" customHeight="1" x14ac:dyDescent="0.25">
      <c r="A404" s="429"/>
      <c r="B404" s="430"/>
    </row>
    <row r="405" spans="1:2" ht="14.25" customHeight="1" x14ac:dyDescent="0.25">
      <c r="A405" s="429"/>
      <c r="B405" s="430"/>
    </row>
    <row r="406" spans="1:2" ht="14.25" customHeight="1" x14ac:dyDescent="0.25">
      <c r="A406" s="429"/>
      <c r="B406" s="430"/>
    </row>
    <row r="407" spans="1:2" ht="14.25" customHeight="1" x14ac:dyDescent="0.25">
      <c r="A407" s="429"/>
      <c r="B407" s="430"/>
    </row>
    <row r="408" spans="1:2" ht="14.25" customHeight="1" x14ac:dyDescent="0.25">
      <c r="A408" s="429"/>
      <c r="B408" s="430"/>
    </row>
    <row r="409" spans="1:2" ht="14.25" customHeight="1" x14ac:dyDescent="0.25">
      <c r="A409" s="429"/>
      <c r="B409" s="430"/>
    </row>
    <row r="410" spans="1:2" ht="14.25" customHeight="1" x14ac:dyDescent="0.25">
      <c r="A410" s="429"/>
      <c r="B410" s="430"/>
    </row>
    <row r="411" spans="1:2" ht="14.25" customHeight="1" x14ac:dyDescent="0.25">
      <c r="A411" s="429"/>
      <c r="B411" s="430"/>
    </row>
    <row r="412" spans="1:2" ht="14.25" customHeight="1" x14ac:dyDescent="0.25">
      <c r="A412" s="429"/>
      <c r="B412" s="430"/>
    </row>
    <row r="413" spans="1:2" ht="14.25" customHeight="1" x14ac:dyDescent="0.25">
      <c r="A413" s="429"/>
      <c r="B413" s="430"/>
    </row>
    <row r="414" spans="1:2" ht="14.25" customHeight="1" x14ac:dyDescent="0.25">
      <c r="A414" s="429"/>
      <c r="B414" s="430"/>
    </row>
    <row r="415" spans="1:2" ht="14.25" customHeight="1" x14ac:dyDescent="0.25">
      <c r="A415" s="429"/>
      <c r="B415" s="430"/>
    </row>
    <row r="416" spans="1:2" ht="14.25" customHeight="1" x14ac:dyDescent="0.25">
      <c r="A416" s="429"/>
      <c r="B416" s="430"/>
    </row>
    <row r="417" spans="1:2" ht="14.25" customHeight="1" x14ac:dyDescent="0.25">
      <c r="A417" s="429"/>
      <c r="B417" s="430"/>
    </row>
    <row r="418" spans="1:2" ht="14.25" customHeight="1" x14ac:dyDescent="0.25">
      <c r="A418" s="429"/>
      <c r="B418" s="430"/>
    </row>
    <row r="419" spans="1:2" ht="14.25" customHeight="1" x14ac:dyDescent="0.25">
      <c r="A419" s="429"/>
      <c r="B419" s="430"/>
    </row>
    <row r="420" spans="1:2" ht="14.25" customHeight="1" x14ac:dyDescent="0.25">
      <c r="A420" s="429"/>
      <c r="B420" s="430"/>
    </row>
    <row r="421" spans="1:2" ht="14.25" customHeight="1" x14ac:dyDescent="0.25">
      <c r="A421" s="429"/>
      <c r="B421" s="430"/>
    </row>
    <row r="422" spans="1:2" ht="14.25" customHeight="1" x14ac:dyDescent="0.25">
      <c r="A422" s="429"/>
      <c r="B422" s="430"/>
    </row>
    <row r="423" spans="1:2" ht="14.25" customHeight="1" x14ac:dyDescent="0.25">
      <c r="A423" s="429"/>
      <c r="B423" s="430"/>
    </row>
    <row r="424" spans="1:2" ht="14.25" customHeight="1" x14ac:dyDescent="0.25">
      <c r="A424" s="429"/>
      <c r="B424" s="430"/>
    </row>
    <row r="425" spans="1:2" ht="14.25" customHeight="1" x14ac:dyDescent="0.25">
      <c r="A425" s="429"/>
      <c r="B425" s="430"/>
    </row>
    <row r="426" spans="1:2" ht="14.25" customHeight="1" x14ac:dyDescent="0.25">
      <c r="A426" s="429"/>
      <c r="B426" s="430"/>
    </row>
    <row r="427" spans="1:2" ht="14.25" customHeight="1" x14ac:dyDescent="0.25">
      <c r="A427" s="429"/>
      <c r="B427" s="430"/>
    </row>
    <row r="428" spans="1:2" ht="14.25" customHeight="1" x14ac:dyDescent="0.25">
      <c r="A428" s="429"/>
      <c r="B428" s="430"/>
    </row>
    <row r="429" spans="1:2" ht="14.25" customHeight="1" x14ac:dyDescent="0.25">
      <c r="A429" s="429"/>
      <c r="B429" s="430"/>
    </row>
    <row r="430" spans="1:2" ht="14.25" customHeight="1" x14ac:dyDescent="0.25">
      <c r="A430" s="429"/>
      <c r="B430" s="430"/>
    </row>
    <row r="431" spans="1:2" ht="14.25" customHeight="1" x14ac:dyDescent="0.25">
      <c r="A431" s="429"/>
      <c r="B431" s="430"/>
    </row>
    <row r="432" spans="1:2" ht="14.25" customHeight="1" x14ac:dyDescent="0.25">
      <c r="A432" s="429"/>
      <c r="B432" s="430"/>
    </row>
    <row r="433" spans="1:2" ht="14.25" customHeight="1" x14ac:dyDescent="0.25">
      <c r="A433" s="429"/>
      <c r="B433" s="430"/>
    </row>
    <row r="434" spans="1:2" ht="14.25" customHeight="1" x14ac:dyDescent="0.25">
      <c r="A434" s="429"/>
      <c r="B434" s="430"/>
    </row>
    <row r="435" spans="1:2" ht="14.25" customHeight="1" x14ac:dyDescent="0.25">
      <c r="A435" s="429"/>
      <c r="B435" s="430"/>
    </row>
    <row r="436" spans="1:2" ht="14.25" customHeight="1" x14ac:dyDescent="0.25">
      <c r="A436" s="429"/>
      <c r="B436" s="430"/>
    </row>
    <row r="437" spans="1:2" ht="14.25" customHeight="1" x14ac:dyDescent="0.25">
      <c r="A437" s="429"/>
      <c r="B437" s="430"/>
    </row>
    <row r="438" spans="1:2" ht="14.25" customHeight="1" x14ac:dyDescent="0.25">
      <c r="A438" s="429"/>
      <c r="B438" s="430"/>
    </row>
    <row r="439" spans="1:2" ht="14.25" customHeight="1" x14ac:dyDescent="0.25">
      <c r="A439" s="429"/>
      <c r="B439" s="430"/>
    </row>
    <row r="440" spans="1:2" ht="14.25" customHeight="1" x14ac:dyDescent="0.25">
      <c r="A440" s="429"/>
      <c r="B440" s="430"/>
    </row>
    <row r="441" spans="1:2" ht="14.25" customHeight="1" x14ac:dyDescent="0.25">
      <c r="A441" s="429"/>
      <c r="B441" s="430"/>
    </row>
    <row r="442" spans="1:2" ht="14.25" customHeight="1" x14ac:dyDescent="0.25">
      <c r="A442" s="429"/>
      <c r="B442" s="430"/>
    </row>
    <row r="443" spans="1:2" ht="14.25" customHeight="1" x14ac:dyDescent="0.25">
      <c r="A443" s="429"/>
      <c r="B443" s="430"/>
    </row>
    <row r="444" spans="1:2" ht="14.25" customHeight="1" x14ac:dyDescent="0.25">
      <c r="A444" s="429"/>
      <c r="B444" s="430"/>
    </row>
    <row r="445" spans="1:2" ht="14.25" customHeight="1" x14ac:dyDescent="0.25">
      <c r="A445" s="429"/>
      <c r="B445" s="430"/>
    </row>
    <row r="446" spans="1:2" ht="14.25" customHeight="1" x14ac:dyDescent="0.25">
      <c r="A446" s="429"/>
      <c r="B446" s="430"/>
    </row>
    <row r="447" spans="1:2" ht="14.25" customHeight="1" x14ac:dyDescent="0.25">
      <c r="A447" s="429"/>
      <c r="B447" s="430"/>
    </row>
    <row r="448" spans="1:2" ht="14.25" customHeight="1" x14ac:dyDescent="0.25">
      <c r="A448" s="429"/>
      <c r="B448" s="430"/>
    </row>
    <row r="449" spans="1:2" ht="14.25" customHeight="1" x14ac:dyDescent="0.25">
      <c r="A449" s="429"/>
      <c r="B449" s="430"/>
    </row>
    <row r="450" spans="1:2" ht="14.25" customHeight="1" x14ac:dyDescent="0.25">
      <c r="A450" s="429"/>
      <c r="B450" s="430"/>
    </row>
    <row r="451" spans="1:2" ht="14.25" customHeight="1" x14ac:dyDescent="0.25">
      <c r="A451" s="429"/>
      <c r="B451" s="430"/>
    </row>
    <row r="452" spans="1:2" ht="14.25" customHeight="1" x14ac:dyDescent="0.25">
      <c r="A452" s="429"/>
      <c r="B452" s="430"/>
    </row>
    <row r="453" spans="1:2" ht="14.25" customHeight="1" x14ac:dyDescent="0.25">
      <c r="A453" s="429"/>
      <c r="B453" s="430"/>
    </row>
    <row r="454" spans="1:2" ht="14.25" customHeight="1" x14ac:dyDescent="0.25">
      <c r="A454" s="429"/>
      <c r="B454" s="430"/>
    </row>
    <row r="455" spans="1:2" ht="14.25" customHeight="1" x14ac:dyDescent="0.25">
      <c r="A455" s="429"/>
      <c r="B455" s="430"/>
    </row>
    <row r="456" spans="1:2" ht="14.25" customHeight="1" x14ac:dyDescent="0.25">
      <c r="A456" s="429"/>
      <c r="B456" s="430"/>
    </row>
    <row r="457" spans="1:2" ht="14.25" customHeight="1" x14ac:dyDescent="0.25">
      <c r="A457" s="429"/>
      <c r="B457" s="430"/>
    </row>
    <row r="458" spans="1:2" ht="14.25" customHeight="1" x14ac:dyDescent="0.25">
      <c r="A458" s="429"/>
      <c r="B458" s="430"/>
    </row>
    <row r="459" spans="1:2" ht="14.25" customHeight="1" x14ac:dyDescent="0.25">
      <c r="A459" s="429"/>
      <c r="B459" s="430"/>
    </row>
    <row r="460" spans="1:2" ht="14.25" customHeight="1" x14ac:dyDescent="0.25">
      <c r="A460" s="429"/>
      <c r="B460" s="430"/>
    </row>
    <row r="461" spans="1:2" ht="14.25" customHeight="1" x14ac:dyDescent="0.25">
      <c r="A461" s="429"/>
      <c r="B461" s="430"/>
    </row>
    <row r="462" spans="1:2" ht="14.25" customHeight="1" x14ac:dyDescent="0.25">
      <c r="A462" s="429"/>
      <c r="B462" s="430"/>
    </row>
    <row r="463" spans="1:2" ht="14.25" customHeight="1" x14ac:dyDescent="0.25">
      <c r="A463" s="429"/>
      <c r="B463" s="430"/>
    </row>
    <row r="464" spans="1:2" ht="14.25" customHeight="1" x14ac:dyDescent="0.25">
      <c r="A464" s="429"/>
      <c r="B464" s="430"/>
    </row>
    <row r="465" spans="1:2" ht="14.25" customHeight="1" x14ac:dyDescent="0.25">
      <c r="A465" s="429"/>
      <c r="B465" s="430"/>
    </row>
    <row r="466" spans="1:2" ht="14.25" customHeight="1" x14ac:dyDescent="0.25">
      <c r="A466" s="429"/>
      <c r="B466" s="430"/>
    </row>
    <row r="467" spans="1:2" ht="14.25" customHeight="1" x14ac:dyDescent="0.25">
      <c r="A467" s="429"/>
      <c r="B467" s="430"/>
    </row>
    <row r="468" spans="1:2" ht="14.25" customHeight="1" x14ac:dyDescent="0.25">
      <c r="A468" s="429"/>
      <c r="B468" s="430"/>
    </row>
    <row r="469" spans="1:2" ht="14.25" customHeight="1" x14ac:dyDescent="0.25">
      <c r="A469" s="429"/>
      <c r="B469" s="430"/>
    </row>
    <row r="470" spans="1:2" ht="14.25" customHeight="1" x14ac:dyDescent="0.25">
      <c r="A470" s="429"/>
      <c r="B470" s="430"/>
    </row>
    <row r="471" spans="1:2" ht="14.25" customHeight="1" x14ac:dyDescent="0.25">
      <c r="A471" s="429"/>
      <c r="B471" s="430"/>
    </row>
    <row r="472" spans="1:2" ht="14.25" customHeight="1" x14ac:dyDescent="0.25">
      <c r="A472" s="429"/>
      <c r="B472" s="430"/>
    </row>
    <row r="473" spans="1:2" ht="14.25" customHeight="1" x14ac:dyDescent="0.25">
      <c r="A473" s="429"/>
      <c r="B473" s="430"/>
    </row>
    <row r="474" spans="1:2" ht="14.25" customHeight="1" x14ac:dyDescent="0.25">
      <c r="A474" s="429"/>
      <c r="B474" s="430"/>
    </row>
    <row r="475" spans="1:2" ht="14.25" customHeight="1" x14ac:dyDescent="0.25">
      <c r="A475" s="429"/>
      <c r="B475" s="430"/>
    </row>
    <row r="476" spans="1:2" ht="14.25" customHeight="1" x14ac:dyDescent="0.25">
      <c r="A476" s="429"/>
      <c r="B476" s="430"/>
    </row>
    <row r="477" spans="1:2" ht="14.25" customHeight="1" x14ac:dyDescent="0.25">
      <c r="A477" s="429"/>
      <c r="B477" s="430"/>
    </row>
    <row r="478" spans="1:2" ht="14.25" customHeight="1" x14ac:dyDescent="0.25">
      <c r="A478" s="429"/>
      <c r="B478" s="430"/>
    </row>
    <row r="479" spans="1:2" ht="14.25" customHeight="1" x14ac:dyDescent="0.25">
      <c r="A479" s="429"/>
      <c r="B479" s="430"/>
    </row>
    <row r="480" spans="1:2" ht="14.25" customHeight="1" x14ac:dyDescent="0.25">
      <c r="A480" s="429"/>
      <c r="B480" s="430"/>
    </row>
    <row r="481" spans="1:2" ht="14.25" customHeight="1" x14ac:dyDescent="0.25">
      <c r="A481" s="429"/>
      <c r="B481" s="430"/>
    </row>
    <row r="482" spans="1:2" ht="14.25" customHeight="1" x14ac:dyDescent="0.25">
      <c r="A482" s="429"/>
      <c r="B482" s="430"/>
    </row>
    <row r="483" spans="1:2" ht="14.25" customHeight="1" x14ac:dyDescent="0.25">
      <c r="A483" s="429"/>
      <c r="B483" s="430"/>
    </row>
    <row r="484" spans="1:2" ht="14.25" customHeight="1" x14ac:dyDescent="0.25">
      <c r="A484" s="429"/>
      <c r="B484" s="430"/>
    </row>
    <row r="485" spans="1:2" ht="14.25" customHeight="1" x14ac:dyDescent="0.25">
      <c r="A485" s="429"/>
      <c r="B485" s="430"/>
    </row>
    <row r="486" spans="1:2" ht="14.25" customHeight="1" x14ac:dyDescent="0.25">
      <c r="A486" s="429"/>
      <c r="B486" s="430"/>
    </row>
    <row r="487" spans="1:2" ht="14.25" customHeight="1" x14ac:dyDescent="0.25">
      <c r="A487" s="429"/>
      <c r="B487" s="430"/>
    </row>
    <row r="488" spans="1:2" ht="14.25" customHeight="1" x14ac:dyDescent="0.25">
      <c r="A488" s="429"/>
      <c r="B488" s="430"/>
    </row>
    <row r="489" spans="1:2" ht="14.25" customHeight="1" x14ac:dyDescent="0.25">
      <c r="A489" s="429"/>
      <c r="B489" s="430"/>
    </row>
    <row r="490" spans="1:2" ht="14.25" customHeight="1" x14ac:dyDescent="0.25">
      <c r="A490" s="429"/>
      <c r="B490" s="430"/>
    </row>
    <row r="491" spans="1:2" ht="14.25" customHeight="1" x14ac:dyDescent="0.25">
      <c r="A491" s="429"/>
      <c r="B491" s="430"/>
    </row>
    <row r="492" spans="1:2" ht="14.25" customHeight="1" x14ac:dyDescent="0.25">
      <c r="A492" s="429"/>
      <c r="B492" s="430"/>
    </row>
    <row r="493" spans="1:2" ht="14.25" customHeight="1" x14ac:dyDescent="0.25">
      <c r="A493" s="429"/>
      <c r="B493" s="430"/>
    </row>
    <row r="494" spans="1:2" ht="14.25" customHeight="1" x14ac:dyDescent="0.25">
      <c r="A494" s="429"/>
      <c r="B494" s="430"/>
    </row>
    <row r="495" spans="1:2" ht="14.25" customHeight="1" x14ac:dyDescent="0.25">
      <c r="A495" s="429"/>
      <c r="B495" s="430"/>
    </row>
    <row r="496" spans="1:2" ht="14.25" customHeight="1" x14ac:dyDescent="0.25">
      <c r="A496" s="429"/>
      <c r="B496" s="430"/>
    </row>
    <row r="497" spans="1:2" ht="14.25" customHeight="1" x14ac:dyDescent="0.25">
      <c r="A497" s="429"/>
      <c r="B497" s="430"/>
    </row>
    <row r="498" spans="1:2" ht="14.25" customHeight="1" x14ac:dyDescent="0.25">
      <c r="A498" s="429"/>
      <c r="B498" s="430"/>
    </row>
    <row r="499" spans="1:2" ht="14.25" customHeight="1" x14ac:dyDescent="0.25">
      <c r="A499" s="429"/>
      <c r="B499" s="430"/>
    </row>
    <row r="500" spans="1:2" ht="14.25" customHeight="1" x14ac:dyDescent="0.25">
      <c r="A500" s="429"/>
      <c r="B500" s="430"/>
    </row>
    <row r="501" spans="1:2" ht="14.25" customHeight="1" x14ac:dyDescent="0.25">
      <c r="A501" s="429"/>
      <c r="B501" s="430"/>
    </row>
    <row r="502" spans="1:2" ht="14.25" customHeight="1" x14ac:dyDescent="0.25">
      <c r="A502" s="429"/>
      <c r="B502" s="430"/>
    </row>
    <row r="503" spans="1:2" ht="14.25" customHeight="1" x14ac:dyDescent="0.25">
      <c r="A503" s="429"/>
      <c r="B503" s="430"/>
    </row>
    <row r="504" spans="1:2" ht="14.25" customHeight="1" x14ac:dyDescent="0.25">
      <c r="A504" s="429"/>
      <c r="B504" s="430"/>
    </row>
    <row r="505" spans="1:2" ht="14.25" customHeight="1" x14ac:dyDescent="0.25">
      <c r="A505" s="429"/>
      <c r="B505" s="430"/>
    </row>
    <row r="506" spans="1:2" ht="14.25" customHeight="1" x14ac:dyDescent="0.25">
      <c r="A506" s="429"/>
      <c r="B506" s="430"/>
    </row>
    <row r="507" spans="1:2" ht="14.25" customHeight="1" x14ac:dyDescent="0.25">
      <c r="A507" s="429"/>
      <c r="B507" s="430"/>
    </row>
    <row r="508" spans="1:2" ht="14.25" customHeight="1" x14ac:dyDescent="0.25">
      <c r="A508" s="429"/>
      <c r="B508" s="430"/>
    </row>
    <row r="509" spans="1:2" ht="14.25" customHeight="1" x14ac:dyDescent="0.25">
      <c r="A509" s="429"/>
      <c r="B509" s="430"/>
    </row>
    <row r="510" spans="1:2" ht="14.25" customHeight="1" x14ac:dyDescent="0.25">
      <c r="A510" s="429"/>
      <c r="B510" s="430"/>
    </row>
    <row r="511" spans="1:2" ht="14.25" customHeight="1" x14ac:dyDescent="0.25">
      <c r="A511" s="429"/>
      <c r="B511" s="430"/>
    </row>
    <row r="512" spans="1:2" ht="14.25" customHeight="1" x14ac:dyDescent="0.25">
      <c r="A512" s="429"/>
      <c r="B512" s="430"/>
    </row>
    <row r="513" spans="1:2" ht="14.25" customHeight="1" x14ac:dyDescent="0.25">
      <c r="A513" s="429"/>
      <c r="B513" s="430"/>
    </row>
    <row r="514" spans="1:2" ht="14.25" customHeight="1" x14ac:dyDescent="0.25">
      <c r="A514" s="429"/>
      <c r="B514" s="430"/>
    </row>
    <row r="515" spans="1:2" ht="14.25" customHeight="1" x14ac:dyDescent="0.25">
      <c r="A515" s="429"/>
      <c r="B515" s="430"/>
    </row>
    <row r="516" spans="1:2" ht="14.25" customHeight="1" x14ac:dyDescent="0.25">
      <c r="A516" s="429"/>
      <c r="B516" s="430"/>
    </row>
    <row r="517" spans="1:2" ht="14.25" customHeight="1" x14ac:dyDescent="0.25">
      <c r="A517" s="429"/>
      <c r="B517" s="430"/>
    </row>
    <row r="518" spans="1:2" ht="14.25" customHeight="1" x14ac:dyDescent="0.25">
      <c r="A518" s="429"/>
      <c r="B518" s="430"/>
    </row>
    <row r="519" spans="1:2" ht="14.25" customHeight="1" x14ac:dyDescent="0.25">
      <c r="A519" s="429"/>
      <c r="B519" s="430"/>
    </row>
    <row r="520" spans="1:2" ht="14.25" customHeight="1" x14ac:dyDescent="0.25">
      <c r="A520" s="429"/>
      <c r="B520" s="430"/>
    </row>
    <row r="521" spans="1:2" ht="14.25" customHeight="1" x14ac:dyDescent="0.25">
      <c r="A521" s="429"/>
      <c r="B521" s="430"/>
    </row>
    <row r="522" spans="1:2" ht="14.25" customHeight="1" x14ac:dyDescent="0.25">
      <c r="A522" s="429"/>
      <c r="B522" s="430"/>
    </row>
    <row r="523" spans="1:2" ht="14.25" customHeight="1" x14ac:dyDescent="0.25">
      <c r="A523" s="429"/>
      <c r="B523" s="430"/>
    </row>
    <row r="524" spans="1:2" ht="14.25" customHeight="1" x14ac:dyDescent="0.25">
      <c r="A524" s="429"/>
      <c r="B524" s="430"/>
    </row>
    <row r="525" spans="1:2" ht="14.25" customHeight="1" x14ac:dyDescent="0.25">
      <c r="A525" s="429"/>
      <c r="B525" s="430"/>
    </row>
    <row r="526" spans="1:2" ht="14.25" customHeight="1" x14ac:dyDescent="0.25">
      <c r="A526" s="429"/>
      <c r="B526" s="430"/>
    </row>
    <row r="527" spans="1:2" ht="14.25" customHeight="1" x14ac:dyDescent="0.25">
      <c r="A527" s="429"/>
      <c r="B527" s="430"/>
    </row>
    <row r="528" spans="1:2" ht="14.25" customHeight="1" x14ac:dyDescent="0.25">
      <c r="A528" s="429"/>
      <c r="B528" s="430"/>
    </row>
    <row r="529" spans="1:2" ht="14.25" customHeight="1" x14ac:dyDescent="0.25">
      <c r="A529" s="429"/>
      <c r="B529" s="430"/>
    </row>
    <row r="530" spans="1:2" ht="14.25" customHeight="1" x14ac:dyDescent="0.25">
      <c r="A530" s="429"/>
      <c r="B530" s="430"/>
    </row>
    <row r="531" spans="1:2" ht="14.25" customHeight="1" x14ac:dyDescent="0.25">
      <c r="A531" s="429"/>
      <c r="B531" s="430"/>
    </row>
    <row r="532" spans="1:2" ht="14.25" customHeight="1" x14ac:dyDescent="0.25">
      <c r="A532" s="429"/>
      <c r="B532" s="430"/>
    </row>
    <row r="533" spans="1:2" ht="14.25" customHeight="1" x14ac:dyDescent="0.25">
      <c r="A533" s="429"/>
      <c r="B533" s="430"/>
    </row>
    <row r="534" spans="1:2" ht="14.25" customHeight="1" x14ac:dyDescent="0.25">
      <c r="A534" s="429"/>
      <c r="B534" s="430"/>
    </row>
    <row r="535" spans="1:2" ht="14.25" customHeight="1" x14ac:dyDescent="0.25">
      <c r="A535" s="429"/>
      <c r="B535" s="430"/>
    </row>
    <row r="536" spans="1:2" ht="14.25" customHeight="1" x14ac:dyDescent="0.25">
      <c r="A536" s="429"/>
      <c r="B536" s="430"/>
    </row>
    <row r="537" spans="1:2" ht="14.25" customHeight="1" x14ac:dyDescent="0.25">
      <c r="A537" s="429"/>
      <c r="B537" s="430"/>
    </row>
    <row r="538" spans="1:2" ht="14.25" customHeight="1" x14ac:dyDescent="0.25">
      <c r="A538" s="429"/>
      <c r="B538" s="430"/>
    </row>
    <row r="539" spans="1:2" ht="14.25" customHeight="1" x14ac:dyDescent="0.25">
      <c r="A539" s="429"/>
      <c r="B539" s="430"/>
    </row>
    <row r="540" spans="1:2" ht="14.25" customHeight="1" x14ac:dyDescent="0.25">
      <c r="A540" s="429"/>
      <c r="B540" s="430"/>
    </row>
    <row r="541" spans="1:2" ht="14.25" customHeight="1" x14ac:dyDescent="0.25">
      <c r="A541" s="429"/>
      <c r="B541" s="430"/>
    </row>
    <row r="542" spans="1:2" ht="14.25" customHeight="1" x14ac:dyDescent="0.25">
      <c r="A542" s="429"/>
      <c r="B542" s="430"/>
    </row>
    <row r="543" spans="1:2" ht="14.25" customHeight="1" x14ac:dyDescent="0.25">
      <c r="A543" s="429"/>
      <c r="B543" s="430"/>
    </row>
    <row r="544" spans="1:2" ht="14.25" customHeight="1" x14ac:dyDescent="0.25">
      <c r="A544" s="429"/>
      <c r="B544" s="430"/>
    </row>
    <row r="545" spans="1:2" ht="14.25" customHeight="1" x14ac:dyDescent="0.25">
      <c r="A545" s="429"/>
      <c r="B545" s="430"/>
    </row>
    <row r="546" spans="1:2" ht="14.25" customHeight="1" x14ac:dyDescent="0.25">
      <c r="A546" s="429"/>
      <c r="B546" s="430"/>
    </row>
    <row r="547" spans="1:2" ht="14.25" customHeight="1" x14ac:dyDescent="0.25">
      <c r="A547" s="429"/>
      <c r="B547" s="430"/>
    </row>
    <row r="548" spans="1:2" ht="14.25" customHeight="1" x14ac:dyDescent="0.25">
      <c r="A548" s="429"/>
      <c r="B548" s="430"/>
    </row>
    <row r="549" spans="1:2" ht="14.25" customHeight="1" x14ac:dyDescent="0.25">
      <c r="A549" s="429"/>
      <c r="B549" s="430"/>
    </row>
    <row r="550" spans="1:2" ht="14.25" customHeight="1" x14ac:dyDescent="0.25">
      <c r="A550" s="429"/>
      <c r="B550" s="430"/>
    </row>
    <row r="551" spans="1:2" ht="14.25" customHeight="1" x14ac:dyDescent="0.25">
      <c r="A551" s="429"/>
      <c r="B551" s="430"/>
    </row>
    <row r="552" spans="1:2" ht="14.25" customHeight="1" x14ac:dyDescent="0.25">
      <c r="A552" s="429"/>
      <c r="B552" s="430"/>
    </row>
    <row r="553" spans="1:2" ht="14.25" customHeight="1" x14ac:dyDescent="0.25">
      <c r="A553" s="429"/>
      <c r="B553" s="430"/>
    </row>
    <row r="554" spans="1:2" ht="14.25" customHeight="1" x14ac:dyDescent="0.25">
      <c r="A554" s="429"/>
      <c r="B554" s="430"/>
    </row>
    <row r="555" spans="1:2" ht="14.25" customHeight="1" x14ac:dyDescent="0.25">
      <c r="A555" s="429"/>
      <c r="B555" s="430"/>
    </row>
    <row r="556" spans="1:2" ht="14.25" customHeight="1" x14ac:dyDescent="0.25">
      <c r="A556" s="429"/>
      <c r="B556" s="430"/>
    </row>
    <row r="557" spans="1:2" ht="14.25" customHeight="1" x14ac:dyDescent="0.25">
      <c r="A557" s="429"/>
      <c r="B557" s="430"/>
    </row>
    <row r="558" spans="1:2" ht="14.25" customHeight="1" x14ac:dyDescent="0.25">
      <c r="A558" s="429"/>
      <c r="B558" s="430"/>
    </row>
    <row r="559" spans="1:2" ht="14.25" customHeight="1" x14ac:dyDescent="0.25">
      <c r="A559" s="429"/>
      <c r="B559" s="430"/>
    </row>
    <row r="560" spans="1:2" ht="14.25" customHeight="1" x14ac:dyDescent="0.25">
      <c r="A560" s="429"/>
      <c r="B560" s="430"/>
    </row>
    <row r="561" spans="1:2" ht="14.25" customHeight="1" x14ac:dyDescent="0.25">
      <c r="A561" s="429"/>
      <c r="B561" s="430"/>
    </row>
    <row r="562" spans="1:2" ht="14.25" customHeight="1" x14ac:dyDescent="0.25">
      <c r="A562" s="429"/>
      <c r="B562" s="430"/>
    </row>
    <row r="563" spans="1:2" ht="14.25" customHeight="1" x14ac:dyDescent="0.25">
      <c r="A563" s="429"/>
      <c r="B563" s="430"/>
    </row>
    <row r="564" spans="1:2" ht="14.25" customHeight="1" x14ac:dyDescent="0.25">
      <c r="A564" s="429"/>
      <c r="B564" s="430"/>
    </row>
    <row r="565" spans="1:2" ht="14.25" customHeight="1" x14ac:dyDescent="0.25">
      <c r="A565" s="429"/>
      <c r="B565" s="430"/>
    </row>
    <row r="566" spans="1:2" ht="14.25" customHeight="1" x14ac:dyDescent="0.25">
      <c r="A566" s="429"/>
      <c r="B566" s="430"/>
    </row>
    <row r="567" spans="1:2" ht="14.25" customHeight="1" x14ac:dyDescent="0.25">
      <c r="A567" s="429"/>
      <c r="B567" s="430"/>
    </row>
    <row r="568" spans="1:2" ht="14.25" customHeight="1" x14ac:dyDescent="0.25">
      <c r="A568" s="429"/>
      <c r="B568" s="430"/>
    </row>
    <row r="569" spans="1:2" ht="14.25" customHeight="1" x14ac:dyDescent="0.25">
      <c r="A569" s="429"/>
      <c r="B569" s="430"/>
    </row>
    <row r="570" spans="1:2" ht="14.25" customHeight="1" x14ac:dyDescent="0.25">
      <c r="A570" s="429"/>
      <c r="B570" s="430"/>
    </row>
    <row r="571" spans="1:2" ht="14.25" customHeight="1" x14ac:dyDescent="0.25">
      <c r="A571" s="429"/>
      <c r="B571" s="430"/>
    </row>
    <row r="572" spans="1:2" ht="14.25" customHeight="1" x14ac:dyDescent="0.25">
      <c r="A572" s="429"/>
      <c r="B572" s="430"/>
    </row>
    <row r="573" spans="1:2" ht="14.25" customHeight="1" x14ac:dyDescent="0.25">
      <c r="A573" s="429"/>
      <c r="B573" s="430"/>
    </row>
    <row r="574" spans="1:2" ht="14.25" customHeight="1" x14ac:dyDescent="0.25">
      <c r="A574" s="429"/>
      <c r="B574" s="430"/>
    </row>
    <row r="575" spans="1:2" ht="14.25" customHeight="1" x14ac:dyDescent="0.25">
      <c r="A575" s="429"/>
      <c r="B575" s="430"/>
    </row>
    <row r="576" spans="1:2" ht="14.25" customHeight="1" x14ac:dyDescent="0.25">
      <c r="A576" s="429"/>
      <c r="B576" s="430"/>
    </row>
    <row r="577" spans="1:2" ht="14.25" customHeight="1" x14ac:dyDescent="0.25">
      <c r="A577" s="429"/>
      <c r="B577" s="430"/>
    </row>
    <row r="578" spans="1:2" ht="14.25" customHeight="1" x14ac:dyDescent="0.25">
      <c r="A578" s="429"/>
      <c r="B578" s="430"/>
    </row>
    <row r="579" spans="1:2" ht="14.25" customHeight="1" x14ac:dyDescent="0.25">
      <c r="A579" s="429"/>
      <c r="B579" s="430"/>
    </row>
    <row r="580" spans="1:2" ht="14.25" customHeight="1" x14ac:dyDescent="0.25">
      <c r="A580" s="429"/>
      <c r="B580" s="430"/>
    </row>
    <row r="581" spans="1:2" ht="14.25" customHeight="1" x14ac:dyDescent="0.25">
      <c r="A581" s="429"/>
      <c r="B581" s="430"/>
    </row>
    <row r="582" spans="1:2" ht="14.25" customHeight="1" x14ac:dyDescent="0.25">
      <c r="A582" s="429"/>
      <c r="B582" s="430"/>
    </row>
    <row r="583" spans="1:2" ht="14.25" customHeight="1" x14ac:dyDescent="0.25">
      <c r="A583" s="429"/>
      <c r="B583" s="430"/>
    </row>
    <row r="584" spans="1:2" ht="14.25" customHeight="1" x14ac:dyDescent="0.25">
      <c r="A584" s="429"/>
      <c r="B584" s="430"/>
    </row>
    <row r="585" spans="1:2" ht="14.25" customHeight="1" x14ac:dyDescent="0.25">
      <c r="A585" s="429"/>
      <c r="B585" s="430"/>
    </row>
    <row r="586" spans="1:2" ht="14.25" customHeight="1" x14ac:dyDescent="0.25">
      <c r="A586" s="429"/>
      <c r="B586" s="430"/>
    </row>
    <row r="587" spans="1:2" ht="14.25" customHeight="1" x14ac:dyDescent="0.25">
      <c r="A587" s="429"/>
      <c r="B587" s="430"/>
    </row>
    <row r="588" spans="1:2" ht="14.25" customHeight="1" x14ac:dyDescent="0.25">
      <c r="A588" s="429"/>
      <c r="B588" s="430"/>
    </row>
    <row r="589" spans="1:2" ht="14.25" customHeight="1" x14ac:dyDescent="0.25">
      <c r="A589" s="429"/>
      <c r="B589" s="430"/>
    </row>
    <row r="590" spans="1:2" ht="14.25" customHeight="1" x14ac:dyDescent="0.25">
      <c r="A590" s="429"/>
      <c r="B590" s="430"/>
    </row>
    <row r="591" spans="1:2" ht="14.25" customHeight="1" x14ac:dyDescent="0.25">
      <c r="A591" s="429"/>
      <c r="B591" s="430"/>
    </row>
    <row r="592" spans="1:2" ht="14.25" customHeight="1" x14ac:dyDescent="0.25">
      <c r="A592" s="429"/>
      <c r="B592" s="430"/>
    </row>
    <row r="593" spans="1:2" ht="14.25" customHeight="1" x14ac:dyDescent="0.25">
      <c r="A593" s="429"/>
      <c r="B593" s="430"/>
    </row>
    <row r="594" spans="1:2" ht="14.25" customHeight="1" x14ac:dyDescent="0.25">
      <c r="A594" s="429"/>
      <c r="B594" s="430"/>
    </row>
    <row r="595" spans="1:2" ht="14.25" customHeight="1" x14ac:dyDescent="0.25">
      <c r="A595" s="429"/>
      <c r="B595" s="430"/>
    </row>
    <row r="596" spans="1:2" ht="14.25" customHeight="1" x14ac:dyDescent="0.25">
      <c r="A596" s="429"/>
      <c r="B596" s="430"/>
    </row>
    <row r="597" spans="1:2" ht="14.25" customHeight="1" x14ac:dyDescent="0.25">
      <c r="A597" s="429"/>
      <c r="B597" s="430"/>
    </row>
    <row r="598" spans="1:2" ht="14.25" customHeight="1" x14ac:dyDescent="0.25">
      <c r="A598" s="429"/>
      <c r="B598" s="430"/>
    </row>
    <row r="599" spans="1:2" ht="14.25" customHeight="1" x14ac:dyDescent="0.25">
      <c r="A599" s="429"/>
      <c r="B599" s="430"/>
    </row>
    <row r="600" spans="1:2" ht="14.25" customHeight="1" x14ac:dyDescent="0.25">
      <c r="A600" s="429"/>
      <c r="B600" s="430"/>
    </row>
    <row r="601" spans="1:2" ht="14.25" customHeight="1" x14ac:dyDescent="0.25">
      <c r="A601" s="429"/>
      <c r="B601" s="430"/>
    </row>
    <row r="602" spans="1:2" ht="14.25" customHeight="1" x14ac:dyDescent="0.25">
      <c r="A602" s="429"/>
      <c r="B602" s="430"/>
    </row>
    <row r="603" spans="1:2" ht="14.25" customHeight="1" x14ac:dyDescent="0.25">
      <c r="A603" s="429"/>
      <c r="B603" s="430"/>
    </row>
    <row r="604" spans="1:2" ht="14.25" customHeight="1" x14ac:dyDescent="0.25">
      <c r="A604" s="429"/>
      <c r="B604" s="430"/>
    </row>
    <row r="605" spans="1:2" ht="14.25" customHeight="1" x14ac:dyDescent="0.25">
      <c r="A605" s="429"/>
      <c r="B605" s="430"/>
    </row>
    <row r="606" spans="1:2" ht="14.25" customHeight="1" x14ac:dyDescent="0.25">
      <c r="A606" s="429"/>
      <c r="B606" s="430"/>
    </row>
    <row r="607" spans="1:2" ht="14.25" customHeight="1" x14ac:dyDescent="0.25">
      <c r="A607" s="429"/>
      <c r="B607" s="430"/>
    </row>
    <row r="608" spans="1:2" ht="14.25" customHeight="1" x14ac:dyDescent="0.25">
      <c r="A608" s="429"/>
      <c r="B608" s="430"/>
    </row>
    <row r="609" spans="1:2" ht="14.25" customHeight="1" x14ac:dyDescent="0.25">
      <c r="A609" s="429"/>
      <c r="B609" s="430"/>
    </row>
    <row r="610" spans="1:2" ht="14.25" customHeight="1" x14ac:dyDescent="0.25">
      <c r="A610" s="429"/>
      <c r="B610" s="430"/>
    </row>
    <row r="611" spans="1:2" ht="14.25" customHeight="1" x14ac:dyDescent="0.25">
      <c r="A611" s="429"/>
      <c r="B611" s="430"/>
    </row>
    <row r="612" spans="1:2" ht="14.25" customHeight="1" x14ac:dyDescent="0.25">
      <c r="A612" s="429"/>
      <c r="B612" s="430"/>
    </row>
    <row r="613" spans="1:2" ht="14.25" customHeight="1" x14ac:dyDescent="0.25">
      <c r="A613" s="429"/>
      <c r="B613" s="430"/>
    </row>
    <row r="614" spans="1:2" ht="14.25" customHeight="1" x14ac:dyDescent="0.25">
      <c r="A614" s="429"/>
      <c r="B614" s="430"/>
    </row>
    <row r="615" spans="1:2" ht="14.25" customHeight="1" x14ac:dyDescent="0.25">
      <c r="A615" s="429"/>
      <c r="B615" s="430"/>
    </row>
    <row r="616" spans="1:2" ht="14.25" customHeight="1" x14ac:dyDescent="0.25">
      <c r="A616" s="429"/>
      <c r="B616" s="430"/>
    </row>
    <row r="617" spans="1:2" ht="14.25" customHeight="1" x14ac:dyDescent="0.25">
      <c r="A617" s="429"/>
      <c r="B617" s="430"/>
    </row>
    <row r="618" spans="1:2" ht="14.25" customHeight="1" x14ac:dyDescent="0.25">
      <c r="A618" s="429"/>
      <c r="B618" s="430"/>
    </row>
    <row r="619" spans="1:2" ht="14.25" customHeight="1" x14ac:dyDescent="0.25">
      <c r="A619" s="429"/>
      <c r="B619" s="430"/>
    </row>
    <row r="620" spans="1:2" ht="14.25" customHeight="1" x14ac:dyDescent="0.25">
      <c r="A620" s="429"/>
      <c r="B620" s="430"/>
    </row>
    <row r="621" spans="1:2" ht="14.25" customHeight="1" x14ac:dyDescent="0.25">
      <c r="A621" s="429"/>
      <c r="B621" s="430"/>
    </row>
    <row r="622" spans="1:2" ht="14.25" customHeight="1" x14ac:dyDescent="0.25">
      <c r="A622" s="429"/>
      <c r="B622" s="430"/>
    </row>
    <row r="623" spans="1:2" ht="14.25" customHeight="1" x14ac:dyDescent="0.25">
      <c r="A623" s="429"/>
      <c r="B623" s="430"/>
    </row>
    <row r="624" spans="1:2" ht="14.25" customHeight="1" x14ac:dyDescent="0.25">
      <c r="A624" s="429"/>
      <c r="B624" s="430"/>
    </row>
    <row r="625" spans="1:2" ht="14.25" customHeight="1" x14ac:dyDescent="0.25">
      <c r="A625" s="429"/>
      <c r="B625" s="430"/>
    </row>
    <row r="626" spans="1:2" ht="14.25" customHeight="1" x14ac:dyDescent="0.25">
      <c r="A626" s="429"/>
      <c r="B626" s="430"/>
    </row>
    <row r="627" spans="1:2" ht="14.25" customHeight="1" x14ac:dyDescent="0.25">
      <c r="A627" s="429"/>
      <c r="B627" s="430"/>
    </row>
    <row r="628" spans="1:2" ht="14.25" customHeight="1" x14ac:dyDescent="0.25">
      <c r="A628" s="429"/>
      <c r="B628" s="430"/>
    </row>
    <row r="629" spans="1:2" ht="14.25" customHeight="1" x14ac:dyDescent="0.25">
      <c r="A629" s="429"/>
      <c r="B629" s="430"/>
    </row>
    <row r="630" spans="1:2" ht="14.25" customHeight="1" x14ac:dyDescent="0.25">
      <c r="A630" s="429"/>
      <c r="B630" s="430"/>
    </row>
    <row r="631" spans="1:2" ht="14.25" customHeight="1" x14ac:dyDescent="0.25">
      <c r="A631" s="429"/>
      <c r="B631" s="430"/>
    </row>
    <row r="632" spans="1:2" ht="14.25" customHeight="1" x14ac:dyDescent="0.25">
      <c r="A632" s="429"/>
      <c r="B632" s="430"/>
    </row>
    <row r="633" spans="1:2" ht="14.25" customHeight="1" x14ac:dyDescent="0.25">
      <c r="A633" s="429"/>
      <c r="B633" s="430"/>
    </row>
    <row r="634" spans="1:2" ht="14.25" customHeight="1" x14ac:dyDescent="0.25">
      <c r="A634" s="429"/>
      <c r="B634" s="430"/>
    </row>
    <row r="635" spans="1:2" ht="14.25" customHeight="1" x14ac:dyDescent="0.25">
      <c r="A635" s="429"/>
      <c r="B635" s="430"/>
    </row>
    <row r="636" spans="1:2" ht="14.25" customHeight="1" x14ac:dyDescent="0.25">
      <c r="A636" s="429"/>
      <c r="B636" s="430"/>
    </row>
    <row r="637" spans="1:2" ht="14.25" customHeight="1" x14ac:dyDescent="0.25">
      <c r="A637" s="429"/>
      <c r="B637" s="430"/>
    </row>
    <row r="638" spans="1:2" ht="14.25" customHeight="1" x14ac:dyDescent="0.25">
      <c r="A638" s="429"/>
      <c r="B638" s="430"/>
    </row>
    <row r="639" spans="1:2" ht="14.25" customHeight="1" x14ac:dyDescent="0.25">
      <c r="A639" s="429"/>
      <c r="B639" s="430"/>
    </row>
    <row r="640" spans="1:2" ht="14.25" customHeight="1" x14ac:dyDescent="0.25">
      <c r="A640" s="429"/>
      <c r="B640" s="430"/>
    </row>
    <row r="641" spans="1:2" ht="14.25" customHeight="1" x14ac:dyDescent="0.25">
      <c r="A641" s="429"/>
      <c r="B641" s="430"/>
    </row>
    <row r="642" spans="1:2" ht="14.25" customHeight="1" x14ac:dyDescent="0.25">
      <c r="A642" s="429"/>
      <c r="B642" s="430"/>
    </row>
    <row r="643" spans="1:2" ht="14.25" customHeight="1" x14ac:dyDescent="0.25">
      <c r="A643" s="429"/>
      <c r="B643" s="430"/>
    </row>
    <row r="644" spans="1:2" ht="14.25" customHeight="1" x14ac:dyDescent="0.25">
      <c r="A644" s="429"/>
      <c r="B644" s="430"/>
    </row>
    <row r="645" spans="1:2" ht="14.25" customHeight="1" x14ac:dyDescent="0.25">
      <c r="A645" s="429"/>
      <c r="B645" s="430"/>
    </row>
    <row r="646" spans="1:2" ht="14.25" customHeight="1" x14ac:dyDescent="0.25">
      <c r="A646" s="429"/>
      <c r="B646" s="430"/>
    </row>
    <row r="647" spans="1:2" ht="14.25" customHeight="1" x14ac:dyDescent="0.25">
      <c r="A647" s="429"/>
      <c r="B647" s="430"/>
    </row>
    <row r="648" spans="1:2" ht="14.25" customHeight="1" x14ac:dyDescent="0.25">
      <c r="A648" s="429"/>
      <c r="B648" s="430"/>
    </row>
    <row r="649" spans="1:2" ht="14.25" customHeight="1" x14ac:dyDescent="0.25">
      <c r="A649" s="429"/>
      <c r="B649" s="430"/>
    </row>
    <row r="650" spans="1:2" ht="14.25" customHeight="1" x14ac:dyDescent="0.25">
      <c r="A650" s="429"/>
      <c r="B650" s="430"/>
    </row>
    <row r="651" spans="1:2" ht="14.25" customHeight="1" x14ac:dyDescent="0.25">
      <c r="A651" s="429"/>
      <c r="B651" s="430"/>
    </row>
    <row r="652" spans="1:2" ht="14.25" customHeight="1" x14ac:dyDescent="0.25">
      <c r="A652" s="429"/>
      <c r="B652" s="430"/>
    </row>
    <row r="653" spans="1:2" ht="14.25" customHeight="1" x14ac:dyDescent="0.25">
      <c r="A653" s="429"/>
      <c r="B653" s="430"/>
    </row>
    <row r="654" spans="1:2" ht="14.25" customHeight="1" x14ac:dyDescent="0.25">
      <c r="A654" s="429"/>
      <c r="B654" s="430"/>
    </row>
    <row r="655" spans="1:2" ht="14.25" customHeight="1" x14ac:dyDescent="0.25">
      <c r="A655" s="429"/>
      <c r="B655" s="430"/>
    </row>
    <row r="656" spans="1:2" ht="14.25" customHeight="1" x14ac:dyDescent="0.25">
      <c r="A656" s="429"/>
      <c r="B656" s="430"/>
    </row>
    <row r="657" spans="1:2" ht="14.25" customHeight="1" x14ac:dyDescent="0.25">
      <c r="A657" s="429"/>
      <c r="B657" s="430"/>
    </row>
    <row r="658" spans="1:2" ht="14.25" customHeight="1" x14ac:dyDescent="0.25">
      <c r="A658" s="429"/>
      <c r="B658" s="430"/>
    </row>
    <row r="659" spans="1:2" ht="14.25" customHeight="1" x14ac:dyDescent="0.25">
      <c r="A659" s="429"/>
      <c r="B659" s="430"/>
    </row>
    <row r="660" spans="1:2" ht="14.25" customHeight="1" x14ac:dyDescent="0.25">
      <c r="A660" s="429"/>
      <c r="B660" s="430"/>
    </row>
    <row r="661" spans="1:2" ht="14.25" customHeight="1" x14ac:dyDescent="0.25">
      <c r="A661" s="429"/>
      <c r="B661" s="430"/>
    </row>
    <row r="662" spans="1:2" ht="14.25" customHeight="1" x14ac:dyDescent="0.25">
      <c r="A662" s="429"/>
      <c r="B662" s="430"/>
    </row>
    <row r="663" spans="1:2" ht="14.25" customHeight="1" x14ac:dyDescent="0.25">
      <c r="A663" s="429"/>
      <c r="B663" s="430"/>
    </row>
    <row r="664" spans="1:2" ht="14.25" customHeight="1" x14ac:dyDescent="0.25">
      <c r="A664" s="429"/>
      <c r="B664" s="430"/>
    </row>
    <row r="665" spans="1:2" ht="14.25" customHeight="1" x14ac:dyDescent="0.25">
      <c r="A665" s="429"/>
      <c r="B665" s="430"/>
    </row>
    <row r="666" spans="1:2" ht="14.25" customHeight="1" x14ac:dyDescent="0.25">
      <c r="A666" s="429"/>
      <c r="B666" s="430"/>
    </row>
    <row r="667" spans="1:2" ht="14.25" customHeight="1" x14ac:dyDescent="0.25">
      <c r="A667" s="429"/>
      <c r="B667" s="430"/>
    </row>
    <row r="668" spans="1:2" ht="14.25" customHeight="1" x14ac:dyDescent="0.25">
      <c r="A668" s="429"/>
      <c r="B668" s="430"/>
    </row>
    <row r="669" spans="1:2" ht="14.25" customHeight="1" x14ac:dyDescent="0.25">
      <c r="A669" s="429"/>
      <c r="B669" s="430"/>
    </row>
    <row r="670" spans="1:2" ht="14.25" customHeight="1" x14ac:dyDescent="0.25">
      <c r="A670" s="429"/>
      <c r="B670" s="430"/>
    </row>
    <row r="671" spans="1:2" ht="14.25" customHeight="1" x14ac:dyDescent="0.25">
      <c r="A671" s="429"/>
      <c r="B671" s="430"/>
    </row>
    <row r="672" spans="1:2" ht="14.25" customHeight="1" x14ac:dyDescent="0.25">
      <c r="A672" s="429"/>
      <c r="B672" s="430"/>
    </row>
    <row r="673" spans="1:2" ht="14.25" customHeight="1" x14ac:dyDescent="0.25">
      <c r="A673" s="429"/>
      <c r="B673" s="430"/>
    </row>
    <row r="674" spans="1:2" ht="14.25" customHeight="1" x14ac:dyDescent="0.25">
      <c r="A674" s="429"/>
      <c r="B674" s="430"/>
    </row>
    <row r="675" spans="1:2" ht="14.25" customHeight="1" x14ac:dyDescent="0.25">
      <c r="A675" s="429"/>
      <c r="B675" s="430"/>
    </row>
    <row r="676" spans="1:2" ht="14.25" customHeight="1" x14ac:dyDescent="0.25">
      <c r="A676" s="429"/>
      <c r="B676" s="430"/>
    </row>
    <row r="677" spans="1:2" ht="14.25" customHeight="1" x14ac:dyDescent="0.25">
      <c r="A677" s="429"/>
      <c r="B677" s="430"/>
    </row>
    <row r="678" spans="1:2" ht="14.25" customHeight="1" x14ac:dyDescent="0.25">
      <c r="A678" s="429"/>
      <c r="B678" s="430"/>
    </row>
    <row r="679" spans="1:2" ht="14.25" customHeight="1" x14ac:dyDescent="0.25">
      <c r="A679" s="429"/>
      <c r="B679" s="430"/>
    </row>
    <row r="680" spans="1:2" ht="14.25" customHeight="1" x14ac:dyDescent="0.25">
      <c r="A680" s="429"/>
      <c r="B680" s="430"/>
    </row>
    <row r="681" spans="1:2" ht="14.25" customHeight="1" x14ac:dyDescent="0.25">
      <c r="A681" s="429"/>
      <c r="B681" s="430"/>
    </row>
    <row r="682" spans="1:2" ht="14.25" customHeight="1" x14ac:dyDescent="0.25">
      <c r="A682" s="429"/>
      <c r="B682" s="430"/>
    </row>
    <row r="683" spans="1:2" ht="14.25" customHeight="1" x14ac:dyDescent="0.25">
      <c r="A683" s="429"/>
      <c r="B683" s="430"/>
    </row>
    <row r="684" spans="1:2" ht="14.25" customHeight="1" x14ac:dyDescent="0.25">
      <c r="A684" s="429"/>
      <c r="B684" s="430"/>
    </row>
    <row r="685" spans="1:2" ht="14.25" customHeight="1" x14ac:dyDescent="0.25">
      <c r="A685" s="429"/>
      <c r="B685" s="430"/>
    </row>
    <row r="686" spans="1:2" ht="14.25" customHeight="1" x14ac:dyDescent="0.25">
      <c r="A686" s="429"/>
      <c r="B686" s="430"/>
    </row>
    <row r="687" spans="1:2" ht="14.25" customHeight="1" x14ac:dyDescent="0.25">
      <c r="A687" s="429"/>
      <c r="B687" s="430"/>
    </row>
    <row r="688" spans="1:2" ht="14.25" customHeight="1" x14ac:dyDescent="0.25">
      <c r="A688" s="429"/>
      <c r="B688" s="430"/>
    </row>
    <row r="689" spans="1:2" ht="14.25" customHeight="1" x14ac:dyDescent="0.25">
      <c r="A689" s="429"/>
      <c r="B689" s="430"/>
    </row>
    <row r="690" spans="1:2" ht="14.25" customHeight="1" x14ac:dyDescent="0.25">
      <c r="A690" s="429"/>
      <c r="B690" s="430"/>
    </row>
    <row r="691" spans="1:2" ht="14.25" customHeight="1" x14ac:dyDescent="0.25">
      <c r="A691" s="429"/>
      <c r="B691" s="430"/>
    </row>
    <row r="692" spans="1:2" ht="14.25" customHeight="1" x14ac:dyDescent="0.25">
      <c r="A692" s="429"/>
      <c r="B692" s="430"/>
    </row>
    <row r="693" spans="1:2" ht="14.25" customHeight="1" x14ac:dyDescent="0.25">
      <c r="A693" s="429"/>
      <c r="B693" s="430"/>
    </row>
    <row r="694" spans="1:2" ht="14.25" customHeight="1" x14ac:dyDescent="0.25">
      <c r="A694" s="429"/>
      <c r="B694" s="430"/>
    </row>
    <row r="695" spans="1:2" ht="14.25" customHeight="1" x14ac:dyDescent="0.25">
      <c r="A695" s="429"/>
      <c r="B695" s="430"/>
    </row>
    <row r="696" spans="1:2" ht="14.25" customHeight="1" x14ac:dyDescent="0.25">
      <c r="A696" s="429"/>
      <c r="B696" s="430"/>
    </row>
    <row r="697" spans="1:2" ht="14.25" customHeight="1" x14ac:dyDescent="0.25">
      <c r="A697" s="429"/>
      <c r="B697" s="430"/>
    </row>
    <row r="698" spans="1:2" ht="14.25" customHeight="1" x14ac:dyDescent="0.25">
      <c r="A698" s="429"/>
      <c r="B698" s="430"/>
    </row>
    <row r="699" spans="1:2" ht="14.25" customHeight="1" x14ac:dyDescent="0.25">
      <c r="A699" s="429"/>
      <c r="B699" s="430"/>
    </row>
    <row r="700" spans="1:2" ht="14.25" customHeight="1" x14ac:dyDescent="0.25">
      <c r="A700" s="429"/>
      <c r="B700" s="430"/>
    </row>
    <row r="701" spans="1:2" ht="14.25" customHeight="1" x14ac:dyDescent="0.25">
      <c r="A701" s="429"/>
      <c r="B701" s="430"/>
    </row>
    <row r="702" spans="1:2" ht="14.25" customHeight="1" x14ac:dyDescent="0.25">
      <c r="A702" s="429"/>
      <c r="B702" s="430"/>
    </row>
    <row r="703" spans="1:2" ht="14.25" customHeight="1" x14ac:dyDescent="0.25">
      <c r="A703" s="429"/>
      <c r="B703" s="430"/>
    </row>
    <row r="704" spans="1:2" ht="14.25" customHeight="1" x14ac:dyDescent="0.25">
      <c r="A704" s="429"/>
      <c r="B704" s="430"/>
    </row>
    <row r="705" spans="1:2" ht="14.25" customHeight="1" x14ac:dyDescent="0.25">
      <c r="A705" s="429"/>
      <c r="B705" s="430"/>
    </row>
    <row r="706" spans="1:2" ht="14.25" customHeight="1" x14ac:dyDescent="0.25">
      <c r="A706" s="429"/>
      <c r="B706" s="430"/>
    </row>
    <row r="707" spans="1:2" ht="14.25" customHeight="1" x14ac:dyDescent="0.25">
      <c r="A707" s="429"/>
      <c r="B707" s="430"/>
    </row>
    <row r="708" spans="1:2" ht="14.25" customHeight="1" x14ac:dyDescent="0.25">
      <c r="A708" s="429"/>
      <c r="B708" s="430"/>
    </row>
    <row r="709" spans="1:2" ht="14.25" customHeight="1" x14ac:dyDescent="0.25">
      <c r="A709" s="429"/>
      <c r="B709" s="430"/>
    </row>
    <row r="710" spans="1:2" ht="14.25" customHeight="1" x14ac:dyDescent="0.25">
      <c r="A710" s="429"/>
      <c r="B710" s="430"/>
    </row>
    <row r="711" spans="1:2" ht="14.25" customHeight="1" x14ac:dyDescent="0.25">
      <c r="A711" s="429"/>
      <c r="B711" s="430"/>
    </row>
    <row r="712" spans="1:2" ht="14.25" customHeight="1" x14ac:dyDescent="0.25">
      <c r="A712" s="429"/>
      <c r="B712" s="430"/>
    </row>
    <row r="713" spans="1:2" ht="14.25" customHeight="1" x14ac:dyDescent="0.25">
      <c r="A713" s="429"/>
      <c r="B713" s="430"/>
    </row>
    <row r="714" spans="1:2" ht="14.25" customHeight="1" x14ac:dyDescent="0.25">
      <c r="A714" s="429"/>
      <c r="B714" s="430"/>
    </row>
    <row r="715" spans="1:2" ht="14.25" customHeight="1" x14ac:dyDescent="0.25">
      <c r="A715" s="429"/>
      <c r="B715" s="430"/>
    </row>
    <row r="716" spans="1:2" ht="14.25" customHeight="1" x14ac:dyDescent="0.25">
      <c r="A716" s="429"/>
      <c r="B716" s="430"/>
    </row>
    <row r="717" spans="1:2" ht="14.25" customHeight="1" x14ac:dyDescent="0.25">
      <c r="A717" s="429"/>
      <c r="B717" s="430"/>
    </row>
    <row r="718" spans="1:2" ht="14.25" customHeight="1" x14ac:dyDescent="0.25">
      <c r="A718" s="429"/>
      <c r="B718" s="430"/>
    </row>
    <row r="719" spans="1:2" ht="14.25" customHeight="1" x14ac:dyDescent="0.25">
      <c r="A719" s="429"/>
      <c r="B719" s="430"/>
    </row>
    <row r="720" spans="1:2" ht="14.25" customHeight="1" x14ac:dyDescent="0.25">
      <c r="A720" s="429"/>
      <c r="B720" s="430"/>
    </row>
    <row r="721" spans="1:2" ht="14.25" customHeight="1" x14ac:dyDescent="0.25">
      <c r="A721" s="429"/>
      <c r="B721" s="430"/>
    </row>
    <row r="722" spans="1:2" ht="14.25" customHeight="1" x14ac:dyDescent="0.25">
      <c r="A722" s="429"/>
      <c r="B722" s="430"/>
    </row>
    <row r="723" spans="1:2" ht="14.25" customHeight="1" x14ac:dyDescent="0.25">
      <c r="A723" s="429"/>
      <c r="B723" s="430"/>
    </row>
    <row r="724" spans="1:2" ht="14.25" customHeight="1" x14ac:dyDescent="0.25">
      <c r="A724" s="429"/>
      <c r="B724" s="430"/>
    </row>
    <row r="725" spans="1:2" ht="14.25" customHeight="1" x14ac:dyDescent="0.25">
      <c r="A725" s="429"/>
      <c r="B725" s="430"/>
    </row>
    <row r="726" spans="1:2" ht="14.25" customHeight="1" x14ac:dyDescent="0.25">
      <c r="A726" s="429"/>
      <c r="B726" s="430"/>
    </row>
    <row r="727" spans="1:2" ht="14.25" customHeight="1" x14ac:dyDescent="0.25">
      <c r="A727" s="429"/>
      <c r="B727" s="430"/>
    </row>
    <row r="728" spans="1:2" ht="14.25" customHeight="1" x14ac:dyDescent="0.25">
      <c r="A728" s="429"/>
      <c r="B728" s="430"/>
    </row>
    <row r="729" spans="1:2" ht="14.25" customHeight="1" x14ac:dyDescent="0.25">
      <c r="A729" s="429"/>
      <c r="B729" s="430"/>
    </row>
    <row r="730" spans="1:2" ht="14.25" customHeight="1" x14ac:dyDescent="0.25">
      <c r="A730" s="429"/>
      <c r="B730" s="430"/>
    </row>
    <row r="731" spans="1:2" ht="14.25" customHeight="1" x14ac:dyDescent="0.25">
      <c r="A731" s="429"/>
      <c r="B731" s="430"/>
    </row>
    <row r="732" spans="1:2" ht="14.25" customHeight="1" x14ac:dyDescent="0.25">
      <c r="A732" s="429"/>
      <c r="B732" s="430"/>
    </row>
    <row r="733" spans="1:2" ht="14.25" customHeight="1" x14ac:dyDescent="0.25">
      <c r="A733" s="429"/>
      <c r="B733" s="430"/>
    </row>
    <row r="734" spans="1:2" ht="14.25" customHeight="1" x14ac:dyDescent="0.25">
      <c r="A734" s="429"/>
      <c r="B734" s="430"/>
    </row>
    <row r="735" spans="1:2" ht="14.25" customHeight="1" x14ac:dyDescent="0.25">
      <c r="A735" s="429"/>
      <c r="B735" s="430"/>
    </row>
    <row r="736" spans="1:2" ht="14.25" customHeight="1" x14ac:dyDescent="0.25">
      <c r="A736" s="429"/>
      <c r="B736" s="430"/>
    </row>
    <row r="737" spans="1:2" ht="14.25" customHeight="1" x14ac:dyDescent="0.25">
      <c r="A737" s="429"/>
      <c r="B737" s="430"/>
    </row>
    <row r="738" spans="1:2" ht="14.25" customHeight="1" x14ac:dyDescent="0.25">
      <c r="A738" s="429"/>
      <c r="B738" s="430"/>
    </row>
    <row r="739" spans="1:2" ht="14.25" customHeight="1" x14ac:dyDescent="0.25">
      <c r="A739" s="429"/>
      <c r="B739" s="430"/>
    </row>
    <row r="740" spans="1:2" ht="14.25" customHeight="1" x14ac:dyDescent="0.25">
      <c r="A740" s="429"/>
      <c r="B740" s="430"/>
    </row>
    <row r="741" spans="1:2" ht="14.25" customHeight="1" x14ac:dyDescent="0.25">
      <c r="A741" s="429"/>
      <c r="B741" s="430"/>
    </row>
    <row r="742" spans="1:2" ht="14.25" customHeight="1" x14ac:dyDescent="0.25">
      <c r="A742" s="429"/>
      <c r="B742" s="430"/>
    </row>
    <row r="743" spans="1:2" ht="14.25" customHeight="1" x14ac:dyDescent="0.25">
      <c r="A743" s="429"/>
      <c r="B743" s="430"/>
    </row>
    <row r="744" spans="1:2" ht="14.25" customHeight="1" x14ac:dyDescent="0.25">
      <c r="A744" s="429"/>
      <c r="B744" s="430"/>
    </row>
    <row r="745" spans="1:2" ht="14.25" customHeight="1" x14ac:dyDescent="0.25">
      <c r="A745" s="429"/>
      <c r="B745" s="430"/>
    </row>
    <row r="746" spans="1:2" ht="14.25" customHeight="1" x14ac:dyDescent="0.25">
      <c r="A746" s="429"/>
      <c r="B746" s="430"/>
    </row>
    <row r="747" spans="1:2" ht="14.25" customHeight="1" x14ac:dyDescent="0.25">
      <c r="A747" s="429"/>
      <c r="B747" s="430"/>
    </row>
    <row r="748" spans="1:2" ht="14.25" customHeight="1" x14ac:dyDescent="0.25">
      <c r="A748" s="429"/>
      <c r="B748" s="430"/>
    </row>
    <row r="749" spans="1:2" ht="14.25" customHeight="1" x14ac:dyDescent="0.25">
      <c r="A749" s="429"/>
      <c r="B749" s="430"/>
    </row>
    <row r="750" spans="1:2" ht="14.25" customHeight="1" x14ac:dyDescent="0.25">
      <c r="A750" s="429"/>
      <c r="B750" s="430"/>
    </row>
    <row r="751" spans="1:2" ht="14.25" customHeight="1" x14ac:dyDescent="0.25">
      <c r="A751" s="429"/>
      <c r="B751" s="430"/>
    </row>
    <row r="752" spans="1:2" ht="14.25" customHeight="1" x14ac:dyDescent="0.25">
      <c r="A752" s="429"/>
      <c r="B752" s="430"/>
    </row>
    <row r="753" spans="1:2" ht="14.25" customHeight="1" x14ac:dyDescent="0.25">
      <c r="A753" s="429"/>
      <c r="B753" s="430"/>
    </row>
    <row r="754" spans="1:2" ht="14.25" customHeight="1" x14ac:dyDescent="0.25">
      <c r="A754" s="429"/>
      <c r="B754" s="430"/>
    </row>
    <row r="755" spans="1:2" ht="14.25" customHeight="1" x14ac:dyDescent="0.25">
      <c r="A755" s="429"/>
      <c r="B755" s="430"/>
    </row>
    <row r="756" spans="1:2" ht="14.25" customHeight="1" x14ac:dyDescent="0.25">
      <c r="A756" s="429"/>
      <c r="B756" s="430"/>
    </row>
    <row r="757" spans="1:2" ht="14.25" customHeight="1" x14ac:dyDescent="0.25">
      <c r="A757" s="429"/>
      <c r="B757" s="430"/>
    </row>
    <row r="758" spans="1:2" ht="14.25" customHeight="1" x14ac:dyDescent="0.25">
      <c r="A758" s="429"/>
      <c r="B758" s="430"/>
    </row>
    <row r="759" spans="1:2" ht="14.25" customHeight="1" x14ac:dyDescent="0.25">
      <c r="A759" s="429"/>
      <c r="B759" s="430"/>
    </row>
    <row r="760" spans="1:2" ht="14.25" customHeight="1" x14ac:dyDescent="0.25">
      <c r="A760" s="429"/>
      <c r="B760" s="430"/>
    </row>
    <row r="761" spans="1:2" ht="14.25" customHeight="1" x14ac:dyDescent="0.25">
      <c r="A761" s="429"/>
      <c r="B761" s="430"/>
    </row>
    <row r="762" spans="1:2" ht="14.25" customHeight="1" x14ac:dyDescent="0.25">
      <c r="A762" s="429"/>
      <c r="B762" s="430"/>
    </row>
    <row r="763" spans="1:2" ht="14.25" customHeight="1" x14ac:dyDescent="0.25">
      <c r="A763" s="429"/>
      <c r="B763" s="430"/>
    </row>
    <row r="764" spans="1:2" ht="14.25" customHeight="1" x14ac:dyDescent="0.25">
      <c r="A764" s="429"/>
      <c r="B764" s="430"/>
    </row>
    <row r="765" spans="1:2" ht="14.25" customHeight="1" x14ac:dyDescent="0.25">
      <c r="A765" s="429"/>
      <c r="B765" s="430"/>
    </row>
    <row r="766" spans="1:2" ht="14.25" customHeight="1" x14ac:dyDescent="0.25">
      <c r="A766" s="429"/>
      <c r="B766" s="430"/>
    </row>
    <row r="767" spans="1:2" ht="14.25" customHeight="1" x14ac:dyDescent="0.25">
      <c r="A767" s="429"/>
      <c r="B767" s="430"/>
    </row>
    <row r="768" spans="1:2" ht="14.25" customHeight="1" x14ac:dyDescent="0.25">
      <c r="A768" s="429"/>
      <c r="B768" s="430"/>
    </row>
    <row r="769" spans="1:2" ht="14.25" customHeight="1" x14ac:dyDescent="0.25">
      <c r="A769" s="429"/>
      <c r="B769" s="430"/>
    </row>
    <row r="770" spans="1:2" ht="14.25" customHeight="1" x14ac:dyDescent="0.25">
      <c r="A770" s="429"/>
      <c r="B770" s="430"/>
    </row>
    <row r="771" spans="1:2" ht="14.25" customHeight="1" x14ac:dyDescent="0.25">
      <c r="A771" s="429"/>
      <c r="B771" s="430"/>
    </row>
    <row r="772" spans="1:2" ht="14.25" customHeight="1" x14ac:dyDescent="0.25">
      <c r="A772" s="429"/>
      <c r="B772" s="430"/>
    </row>
    <row r="773" spans="1:2" ht="14.25" customHeight="1" x14ac:dyDescent="0.25">
      <c r="A773" s="429"/>
      <c r="B773" s="430"/>
    </row>
    <row r="774" spans="1:2" ht="14.25" customHeight="1" x14ac:dyDescent="0.25">
      <c r="A774" s="429"/>
      <c r="B774" s="430"/>
    </row>
    <row r="775" spans="1:2" ht="14.25" customHeight="1" x14ac:dyDescent="0.25">
      <c r="A775" s="429"/>
      <c r="B775" s="430"/>
    </row>
    <row r="776" spans="1:2" ht="14.25" customHeight="1" x14ac:dyDescent="0.25">
      <c r="A776" s="429"/>
      <c r="B776" s="430"/>
    </row>
    <row r="777" spans="1:2" ht="14.25" customHeight="1" x14ac:dyDescent="0.25">
      <c r="A777" s="429"/>
      <c r="B777" s="430"/>
    </row>
    <row r="778" spans="1:2" ht="14.25" customHeight="1" x14ac:dyDescent="0.25">
      <c r="A778" s="429"/>
      <c r="B778" s="430"/>
    </row>
    <row r="779" spans="1:2" ht="14.25" customHeight="1" x14ac:dyDescent="0.25">
      <c r="A779" s="429"/>
      <c r="B779" s="430"/>
    </row>
    <row r="780" spans="1:2" ht="14.25" customHeight="1" x14ac:dyDescent="0.25">
      <c r="A780" s="429"/>
      <c r="B780" s="430"/>
    </row>
    <row r="781" spans="1:2" ht="14.25" customHeight="1" x14ac:dyDescent="0.25">
      <c r="A781" s="429"/>
      <c r="B781" s="430"/>
    </row>
    <row r="782" spans="1:2" ht="14.25" customHeight="1" x14ac:dyDescent="0.25">
      <c r="A782" s="429"/>
      <c r="B782" s="430"/>
    </row>
    <row r="783" spans="1:2" ht="14.25" customHeight="1" x14ac:dyDescent="0.25">
      <c r="A783" s="429"/>
      <c r="B783" s="430"/>
    </row>
    <row r="784" spans="1:2" ht="14.25" customHeight="1" x14ac:dyDescent="0.25">
      <c r="A784" s="429"/>
      <c r="B784" s="430"/>
    </row>
    <row r="785" spans="1:2" ht="14.25" customHeight="1" x14ac:dyDescent="0.25">
      <c r="A785" s="429"/>
      <c r="B785" s="430"/>
    </row>
    <row r="786" spans="1:2" ht="14.25" customHeight="1" x14ac:dyDescent="0.25">
      <c r="A786" s="429"/>
      <c r="B786" s="430"/>
    </row>
    <row r="787" spans="1:2" ht="14.25" customHeight="1" x14ac:dyDescent="0.25">
      <c r="A787" s="429"/>
      <c r="B787" s="430"/>
    </row>
    <row r="788" spans="1:2" ht="14.25" customHeight="1" x14ac:dyDescent="0.25">
      <c r="A788" s="429"/>
      <c r="B788" s="430"/>
    </row>
    <row r="789" spans="1:2" ht="14.25" customHeight="1" x14ac:dyDescent="0.25">
      <c r="A789" s="429"/>
      <c r="B789" s="430"/>
    </row>
    <row r="790" spans="1:2" ht="14.25" customHeight="1" x14ac:dyDescent="0.25">
      <c r="A790" s="429"/>
      <c r="B790" s="430"/>
    </row>
    <row r="791" spans="1:2" ht="14.25" customHeight="1" x14ac:dyDescent="0.25">
      <c r="A791" s="429"/>
      <c r="B791" s="430"/>
    </row>
    <row r="792" spans="1:2" ht="14.25" customHeight="1" x14ac:dyDescent="0.25">
      <c r="A792" s="429"/>
      <c r="B792" s="430"/>
    </row>
    <row r="793" spans="1:2" ht="14.25" customHeight="1" x14ac:dyDescent="0.25">
      <c r="A793" s="429"/>
      <c r="B793" s="430"/>
    </row>
    <row r="794" spans="1:2" ht="14.25" customHeight="1" x14ac:dyDescent="0.25">
      <c r="A794" s="429"/>
      <c r="B794" s="430"/>
    </row>
    <row r="795" spans="1:2" ht="14.25" customHeight="1" x14ac:dyDescent="0.25">
      <c r="A795" s="429"/>
      <c r="B795" s="430"/>
    </row>
    <row r="796" spans="1:2" ht="14.25" customHeight="1" x14ac:dyDescent="0.25">
      <c r="A796" s="429"/>
      <c r="B796" s="430"/>
    </row>
    <row r="797" spans="1:2" ht="14.25" customHeight="1" x14ac:dyDescent="0.25">
      <c r="A797" s="429"/>
      <c r="B797" s="430"/>
    </row>
    <row r="798" spans="1:2" ht="14.25" customHeight="1" x14ac:dyDescent="0.25">
      <c r="A798" s="429"/>
      <c r="B798" s="430"/>
    </row>
    <row r="799" spans="1:2" ht="14.25" customHeight="1" x14ac:dyDescent="0.25">
      <c r="A799" s="429"/>
      <c r="B799" s="430"/>
    </row>
    <row r="800" spans="1:2" ht="14.25" customHeight="1" x14ac:dyDescent="0.25">
      <c r="A800" s="429"/>
      <c r="B800" s="430"/>
    </row>
    <row r="801" spans="1:2" ht="14.25" customHeight="1" x14ac:dyDescent="0.25">
      <c r="A801" s="429"/>
      <c r="B801" s="430"/>
    </row>
    <row r="802" spans="1:2" ht="14.25" customHeight="1" x14ac:dyDescent="0.25">
      <c r="A802" s="429"/>
      <c r="B802" s="430"/>
    </row>
    <row r="803" spans="1:2" ht="14.25" customHeight="1" x14ac:dyDescent="0.25">
      <c r="A803" s="429"/>
      <c r="B803" s="430"/>
    </row>
    <row r="804" spans="1:2" ht="14.25" customHeight="1" x14ac:dyDescent="0.25">
      <c r="A804" s="429"/>
      <c r="B804" s="430"/>
    </row>
    <row r="805" spans="1:2" ht="14.25" customHeight="1" x14ac:dyDescent="0.25">
      <c r="A805" s="429"/>
      <c r="B805" s="430"/>
    </row>
    <row r="806" spans="1:2" ht="14.25" customHeight="1" x14ac:dyDescent="0.25">
      <c r="A806" s="429"/>
      <c r="B806" s="430"/>
    </row>
    <row r="807" spans="1:2" ht="14.25" customHeight="1" x14ac:dyDescent="0.25">
      <c r="A807" s="429"/>
      <c r="B807" s="430"/>
    </row>
    <row r="808" spans="1:2" ht="14.25" customHeight="1" x14ac:dyDescent="0.25">
      <c r="A808" s="429"/>
      <c r="B808" s="430"/>
    </row>
    <row r="809" spans="1:2" ht="14.25" customHeight="1" x14ac:dyDescent="0.25">
      <c r="A809" s="429"/>
      <c r="B809" s="430"/>
    </row>
    <row r="810" spans="1:2" ht="14.25" customHeight="1" x14ac:dyDescent="0.25">
      <c r="A810" s="429"/>
      <c r="B810" s="430"/>
    </row>
    <row r="811" spans="1:2" ht="14.25" customHeight="1" x14ac:dyDescent="0.25">
      <c r="A811" s="429"/>
      <c r="B811" s="430"/>
    </row>
    <row r="812" spans="1:2" ht="14.25" customHeight="1" x14ac:dyDescent="0.25">
      <c r="A812" s="429"/>
      <c r="B812" s="430"/>
    </row>
    <row r="813" spans="1:2" ht="14.25" customHeight="1" x14ac:dyDescent="0.25">
      <c r="A813" s="429"/>
      <c r="B813" s="430"/>
    </row>
    <row r="814" spans="1:2" ht="14.25" customHeight="1" x14ac:dyDescent="0.25">
      <c r="A814" s="429"/>
      <c r="B814" s="430"/>
    </row>
    <row r="815" spans="1:2" ht="14.25" customHeight="1" x14ac:dyDescent="0.25">
      <c r="A815" s="429"/>
      <c r="B815" s="430"/>
    </row>
    <row r="816" spans="1:2" ht="14.25" customHeight="1" x14ac:dyDescent="0.25">
      <c r="A816" s="429"/>
      <c r="B816" s="430"/>
    </row>
    <row r="817" spans="1:2" ht="14.25" customHeight="1" x14ac:dyDescent="0.25">
      <c r="A817" s="429"/>
      <c r="B817" s="430"/>
    </row>
    <row r="818" spans="1:2" ht="14.25" customHeight="1" x14ac:dyDescent="0.25">
      <c r="A818" s="429"/>
      <c r="B818" s="430"/>
    </row>
    <row r="819" spans="1:2" ht="14.25" customHeight="1" x14ac:dyDescent="0.25">
      <c r="A819" s="429"/>
      <c r="B819" s="430"/>
    </row>
    <row r="820" spans="1:2" ht="14.25" customHeight="1" x14ac:dyDescent="0.25">
      <c r="A820" s="429"/>
      <c r="B820" s="430"/>
    </row>
    <row r="821" spans="1:2" ht="14.25" customHeight="1" x14ac:dyDescent="0.25">
      <c r="A821" s="429"/>
      <c r="B821" s="430"/>
    </row>
    <row r="822" spans="1:2" ht="14.25" customHeight="1" x14ac:dyDescent="0.25">
      <c r="A822" s="429"/>
      <c r="B822" s="430"/>
    </row>
    <row r="823" spans="1:2" ht="14.25" customHeight="1" x14ac:dyDescent="0.25">
      <c r="A823" s="429"/>
      <c r="B823" s="430"/>
    </row>
    <row r="824" spans="1:2" ht="14.25" customHeight="1" x14ac:dyDescent="0.25">
      <c r="A824" s="429"/>
      <c r="B824" s="430"/>
    </row>
    <row r="825" spans="1:2" ht="14.25" customHeight="1" x14ac:dyDescent="0.25">
      <c r="A825" s="429"/>
      <c r="B825" s="430"/>
    </row>
    <row r="826" spans="1:2" ht="14.25" customHeight="1" x14ac:dyDescent="0.25">
      <c r="A826" s="429"/>
      <c r="B826" s="430"/>
    </row>
    <row r="827" spans="1:2" ht="14.25" customHeight="1" x14ac:dyDescent="0.25">
      <c r="A827" s="429"/>
      <c r="B827" s="430"/>
    </row>
    <row r="828" spans="1:2" ht="14.25" customHeight="1" x14ac:dyDescent="0.25">
      <c r="A828" s="429"/>
      <c r="B828" s="430"/>
    </row>
    <row r="829" spans="1:2" ht="14.25" customHeight="1" x14ac:dyDescent="0.25">
      <c r="A829" s="429"/>
      <c r="B829" s="430"/>
    </row>
    <row r="830" spans="1:2" ht="14.25" customHeight="1" x14ac:dyDescent="0.25">
      <c r="A830" s="429"/>
      <c r="B830" s="430"/>
    </row>
    <row r="831" spans="1:2" ht="14.25" customHeight="1" x14ac:dyDescent="0.25">
      <c r="A831" s="429"/>
      <c r="B831" s="430"/>
    </row>
    <row r="832" spans="1:2" ht="14.25" customHeight="1" x14ac:dyDescent="0.25">
      <c r="A832" s="429"/>
      <c r="B832" s="430"/>
    </row>
    <row r="833" spans="1:2" ht="14.25" customHeight="1" x14ac:dyDescent="0.25">
      <c r="A833" s="429"/>
      <c r="B833" s="430"/>
    </row>
    <row r="834" spans="1:2" ht="14.25" customHeight="1" x14ac:dyDescent="0.25">
      <c r="A834" s="429"/>
      <c r="B834" s="430"/>
    </row>
    <row r="835" spans="1:2" ht="14.25" customHeight="1" x14ac:dyDescent="0.25">
      <c r="A835" s="429"/>
      <c r="B835" s="430"/>
    </row>
    <row r="836" spans="1:2" ht="14.25" customHeight="1" x14ac:dyDescent="0.25">
      <c r="A836" s="429"/>
      <c r="B836" s="430"/>
    </row>
    <row r="837" spans="1:2" ht="14.25" customHeight="1" x14ac:dyDescent="0.25">
      <c r="A837" s="429"/>
      <c r="B837" s="430"/>
    </row>
    <row r="838" spans="1:2" ht="14.25" customHeight="1" x14ac:dyDescent="0.25">
      <c r="A838" s="429"/>
      <c r="B838" s="430"/>
    </row>
    <row r="839" spans="1:2" ht="14.25" customHeight="1" x14ac:dyDescent="0.25">
      <c r="A839" s="429"/>
      <c r="B839" s="430"/>
    </row>
    <row r="840" spans="1:2" ht="14.25" customHeight="1" x14ac:dyDescent="0.25">
      <c r="A840" s="429"/>
      <c r="B840" s="430"/>
    </row>
    <row r="841" spans="1:2" ht="14.25" customHeight="1" x14ac:dyDescent="0.25">
      <c r="A841" s="429"/>
      <c r="B841" s="430"/>
    </row>
    <row r="842" spans="1:2" ht="14.25" customHeight="1" x14ac:dyDescent="0.25">
      <c r="A842" s="429"/>
      <c r="B842" s="430"/>
    </row>
    <row r="843" spans="1:2" ht="14.25" customHeight="1" x14ac:dyDescent="0.25">
      <c r="A843" s="429"/>
      <c r="B843" s="430"/>
    </row>
    <row r="844" spans="1:2" ht="14.25" customHeight="1" x14ac:dyDescent="0.25">
      <c r="A844" s="429"/>
      <c r="B844" s="430"/>
    </row>
    <row r="845" spans="1:2" ht="14.25" customHeight="1" x14ac:dyDescent="0.25">
      <c r="A845" s="429"/>
      <c r="B845" s="430"/>
    </row>
    <row r="846" spans="1:2" ht="14.25" customHeight="1" x14ac:dyDescent="0.25">
      <c r="A846" s="429"/>
      <c r="B846" s="430"/>
    </row>
    <row r="847" spans="1:2" ht="14.25" customHeight="1" x14ac:dyDescent="0.25">
      <c r="A847" s="429"/>
      <c r="B847" s="430"/>
    </row>
    <row r="848" spans="1:2" ht="14.25" customHeight="1" x14ac:dyDescent="0.25">
      <c r="A848" s="429"/>
      <c r="B848" s="430"/>
    </row>
    <row r="849" spans="1:2" ht="14.25" customHeight="1" x14ac:dyDescent="0.25">
      <c r="A849" s="429"/>
      <c r="B849" s="430"/>
    </row>
    <row r="850" spans="1:2" ht="14.25" customHeight="1" x14ac:dyDescent="0.25">
      <c r="A850" s="429"/>
      <c r="B850" s="430"/>
    </row>
    <row r="851" spans="1:2" ht="14.25" customHeight="1" x14ac:dyDescent="0.25">
      <c r="A851" s="429"/>
      <c r="B851" s="430"/>
    </row>
    <row r="852" spans="1:2" ht="14.25" customHeight="1" x14ac:dyDescent="0.25">
      <c r="A852" s="429"/>
      <c r="B852" s="430"/>
    </row>
    <row r="853" spans="1:2" ht="14.25" customHeight="1" x14ac:dyDescent="0.25">
      <c r="A853" s="429"/>
      <c r="B853" s="430"/>
    </row>
    <row r="854" spans="1:2" ht="14.25" customHeight="1" x14ac:dyDescent="0.25">
      <c r="A854" s="429"/>
      <c r="B854" s="430"/>
    </row>
    <row r="855" spans="1:2" ht="14.25" customHeight="1" x14ac:dyDescent="0.25">
      <c r="A855" s="429"/>
      <c r="B855" s="430"/>
    </row>
    <row r="856" spans="1:2" ht="14.25" customHeight="1" x14ac:dyDescent="0.25">
      <c r="A856" s="429"/>
      <c r="B856" s="430"/>
    </row>
    <row r="857" spans="1:2" ht="14.25" customHeight="1" x14ac:dyDescent="0.25">
      <c r="A857" s="429"/>
      <c r="B857" s="430"/>
    </row>
    <row r="858" spans="1:2" ht="14.25" customHeight="1" x14ac:dyDescent="0.25">
      <c r="A858" s="429"/>
      <c r="B858" s="430"/>
    </row>
    <row r="859" spans="1:2" ht="14.25" customHeight="1" x14ac:dyDescent="0.25">
      <c r="A859" s="429"/>
      <c r="B859" s="430"/>
    </row>
    <row r="860" spans="1:2" ht="14.25" customHeight="1" x14ac:dyDescent="0.25">
      <c r="A860" s="429"/>
      <c r="B860" s="430"/>
    </row>
    <row r="861" spans="1:2" ht="14.25" customHeight="1" x14ac:dyDescent="0.25">
      <c r="A861" s="429"/>
      <c r="B861" s="430"/>
    </row>
    <row r="862" spans="1:2" ht="14.25" customHeight="1" x14ac:dyDescent="0.25">
      <c r="A862" s="429"/>
      <c r="B862" s="430"/>
    </row>
    <row r="863" spans="1:2" ht="14.25" customHeight="1" x14ac:dyDescent="0.25">
      <c r="A863" s="429"/>
      <c r="B863" s="430"/>
    </row>
    <row r="864" spans="1:2" ht="14.25" customHeight="1" x14ac:dyDescent="0.25">
      <c r="A864" s="429"/>
      <c r="B864" s="430"/>
    </row>
    <row r="865" spans="1:2" ht="14.25" customHeight="1" x14ac:dyDescent="0.25">
      <c r="A865" s="429"/>
      <c r="B865" s="430"/>
    </row>
    <row r="866" spans="1:2" ht="14.25" customHeight="1" x14ac:dyDescent="0.25">
      <c r="A866" s="429"/>
      <c r="B866" s="430"/>
    </row>
    <row r="867" spans="1:2" ht="14.25" customHeight="1" x14ac:dyDescent="0.25">
      <c r="A867" s="429"/>
      <c r="B867" s="430"/>
    </row>
    <row r="868" spans="1:2" ht="14.25" customHeight="1" x14ac:dyDescent="0.25">
      <c r="A868" s="429"/>
      <c r="B868" s="430"/>
    </row>
    <row r="869" spans="1:2" ht="14.25" customHeight="1" x14ac:dyDescent="0.25">
      <c r="A869" s="429"/>
      <c r="B869" s="430"/>
    </row>
    <row r="870" spans="1:2" ht="14.25" customHeight="1" x14ac:dyDescent="0.25">
      <c r="A870" s="429"/>
      <c r="B870" s="430"/>
    </row>
    <row r="871" spans="1:2" ht="14.25" customHeight="1" x14ac:dyDescent="0.25">
      <c r="A871" s="429"/>
      <c r="B871" s="430"/>
    </row>
    <row r="872" spans="1:2" ht="14.25" customHeight="1" x14ac:dyDescent="0.25">
      <c r="A872" s="429"/>
      <c r="B872" s="430"/>
    </row>
    <row r="873" spans="1:2" ht="14.25" customHeight="1" x14ac:dyDescent="0.25">
      <c r="A873" s="429"/>
      <c r="B873" s="430"/>
    </row>
    <row r="874" spans="1:2" ht="14.25" customHeight="1" x14ac:dyDescent="0.25">
      <c r="A874" s="429"/>
      <c r="B874" s="430"/>
    </row>
    <row r="875" spans="1:2" ht="14.25" customHeight="1" x14ac:dyDescent="0.25">
      <c r="A875" s="429"/>
      <c r="B875" s="430"/>
    </row>
    <row r="876" spans="1:2" ht="14.25" customHeight="1" x14ac:dyDescent="0.25">
      <c r="A876" s="429"/>
      <c r="B876" s="430"/>
    </row>
    <row r="877" spans="1:2" ht="14.25" customHeight="1" x14ac:dyDescent="0.25">
      <c r="A877" s="429"/>
      <c r="B877" s="430"/>
    </row>
    <row r="878" spans="1:2" ht="14.25" customHeight="1" x14ac:dyDescent="0.25">
      <c r="A878" s="429"/>
      <c r="B878" s="430"/>
    </row>
    <row r="879" spans="1:2" ht="14.25" customHeight="1" x14ac:dyDescent="0.25">
      <c r="A879" s="429"/>
      <c r="B879" s="430"/>
    </row>
    <row r="880" spans="1:2" ht="14.25" customHeight="1" x14ac:dyDescent="0.25">
      <c r="A880" s="429"/>
      <c r="B880" s="430"/>
    </row>
    <row r="881" spans="1:2" ht="14.25" customHeight="1" x14ac:dyDescent="0.25">
      <c r="A881" s="429"/>
      <c r="B881" s="430"/>
    </row>
    <row r="882" spans="1:2" ht="14.25" customHeight="1" x14ac:dyDescent="0.25">
      <c r="A882" s="429"/>
      <c r="B882" s="430"/>
    </row>
    <row r="883" spans="1:2" ht="14.25" customHeight="1" x14ac:dyDescent="0.25">
      <c r="A883" s="429"/>
      <c r="B883" s="430"/>
    </row>
    <row r="884" spans="1:2" ht="14.25" customHeight="1" x14ac:dyDescent="0.25">
      <c r="A884" s="429"/>
      <c r="B884" s="430"/>
    </row>
    <row r="885" spans="1:2" ht="14.25" customHeight="1" x14ac:dyDescent="0.25">
      <c r="A885" s="429"/>
      <c r="B885" s="430"/>
    </row>
    <row r="886" spans="1:2" ht="14.25" customHeight="1" x14ac:dyDescent="0.25">
      <c r="A886" s="429"/>
      <c r="B886" s="430"/>
    </row>
    <row r="887" spans="1:2" ht="14.25" customHeight="1" x14ac:dyDescent="0.25">
      <c r="A887" s="429"/>
      <c r="B887" s="430"/>
    </row>
    <row r="888" spans="1:2" ht="14.25" customHeight="1" x14ac:dyDescent="0.25">
      <c r="A888" s="429"/>
      <c r="B888" s="430"/>
    </row>
    <row r="889" spans="1:2" ht="14.25" customHeight="1" x14ac:dyDescent="0.25">
      <c r="A889" s="429"/>
      <c r="B889" s="430"/>
    </row>
    <row r="890" spans="1:2" ht="14.25" customHeight="1" x14ac:dyDescent="0.25">
      <c r="A890" s="429"/>
      <c r="B890" s="430"/>
    </row>
    <row r="891" spans="1:2" ht="14.25" customHeight="1" x14ac:dyDescent="0.25">
      <c r="A891" s="429"/>
      <c r="B891" s="430"/>
    </row>
    <row r="892" spans="1:2" ht="14.25" customHeight="1" x14ac:dyDescent="0.25">
      <c r="A892" s="429"/>
      <c r="B892" s="430"/>
    </row>
    <row r="893" spans="1:2" ht="14.25" customHeight="1" x14ac:dyDescent="0.25">
      <c r="A893" s="429"/>
      <c r="B893" s="430"/>
    </row>
    <row r="894" spans="1:2" ht="14.25" customHeight="1" x14ac:dyDescent="0.25">
      <c r="A894" s="429"/>
      <c r="B894" s="430"/>
    </row>
    <row r="895" spans="1:2" ht="14.25" customHeight="1" x14ac:dyDescent="0.25">
      <c r="A895" s="429"/>
      <c r="B895" s="430"/>
    </row>
    <row r="896" spans="1:2" ht="14.25" customHeight="1" x14ac:dyDescent="0.25">
      <c r="A896" s="429"/>
      <c r="B896" s="430"/>
    </row>
    <row r="897" spans="1:2" ht="14.25" customHeight="1" x14ac:dyDescent="0.25">
      <c r="A897" s="429"/>
      <c r="B897" s="430"/>
    </row>
    <row r="898" spans="1:2" ht="14.25" customHeight="1" x14ac:dyDescent="0.25">
      <c r="A898" s="429"/>
      <c r="B898" s="430"/>
    </row>
    <row r="899" spans="1:2" ht="14.25" customHeight="1" x14ac:dyDescent="0.25">
      <c r="A899" s="429"/>
      <c r="B899" s="430"/>
    </row>
    <row r="900" spans="1:2" ht="14.25" customHeight="1" x14ac:dyDescent="0.25">
      <c r="A900" s="429"/>
      <c r="B900" s="430"/>
    </row>
    <row r="901" spans="1:2" ht="14.25" customHeight="1" x14ac:dyDescent="0.25">
      <c r="A901" s="429"/>
      <c r="B901" s="430"/>
    </row>
    <row r="902" spans="1:2" ht="14.25" customHeight="1" x14ac:dyDescent="0.25">
      <c r="A902" s="429"/>
      <c r="B902" s="430"/>
    </row>
    <row r="903" spans="1:2" ht="14.25" customHeight="1" x14ac:dyDescent="0.25">
      <c r="A903" s="429"/>
      <c r="B903" s="430"/>
    </row>
    <row r="904" spans="1:2" ht="14.25" customHeight="1" x14ac:dyDescent="0.25">
      <c r="A904" s="429"/>
      <c r="B904" s="430"/>
    </row>
    <row r="905" spans="1:2" ht="14.25" customHeight="1" x14ac:dyDescent="0.25">
      <c r="A905" s="429"/>
      <c r="B905" s="430"/>
    </row>
    <row r="906" spans="1:2" ht="14.25" customHeight="1" x14ac:dyDescent="0.25">
      <c r="A906" s="429"/>
      <c r="B906" s="430"/>
    </row>
    <row r="907" spans="1:2" ht="14.25" customHeight="1" x14ac:dyDescent="0.25">
      <c r="A907" s="429"/>
      <c r="B907" s="430"/>
    </row>
    <row r="908" spans="1:2" ht="14.25" customHeight="1" x14ac:dyDescent="0.25">
      <c r="A908" s="429"/>
      <c r="B908" s="430"/>
    </row>
    <row r="909" spans="1:2" ht="14.25" customHeight="1" x14ac:dyDescent="0.25">
      <c r="A909" s="429"/>
      <c r="B909" s="430"/>
    </row>
    <row r="910" spans="1:2" ht="14.25" customHeight="1" x14ac:dyDescent="0.25">
      <c r="A910" s="429"/>
      <c r="B910" s="430"/>
    </row>
    <row r="911" spans="1:2" ht="14.25" customHeight="1" x14ac:dyDescent="0.25">
      <c r="A911" s="429"/>
      <c r="B911" s="430"/>
    </row>
    <row r="912" spans="1:2" ht="14.25" customHeight="1" x14ac:dyDescent="0.25">
      <c r="A912" s="429"/>
      <c r="B912" s="430"/>
    </row>
    <row r="913" spans="1:2" ht="14.25" customHeight="1" x14ac:dyDescent="0.25">
      <c r="A913" s="429"/>
      <c r="B913" s="430"/>
    </row>
    <row r="914" spans="1:2" ht="14.25" customHeight="1" x14ac:dyDescent="0.25">
      <c r="A914" s="429"/>
      <c r="B914" s="430"/>
    </row>
    <row r="915" spans="1:2" ht="14.25" customHeight="1" x14ac:dyDescent="0.25">
      <c r="A915" s="429"/>
      <c r="B915" s="430"/>
    </row>
    <row r="916" spans="1:2" ht="14.25" customHeight="1" x14ac:dyDescent="0.25">
      <c r="A916" s="429"/>
      <c r="B916" s="430"/>
    </row>
    <row r="917" spans="1:2" ht="14.25" customHeight="1" x14ac:dyDescent="0.25">
      <c r="A917" s="429"/>
      <c r="B917" s="430"/>
    </row>
    <row r="918" spans="1:2" ht="14.25" customHeight="1" x14ac:dyDescent="0.25">
      <c r="A918" s="429"/>
      <c r="B918" s="430"/>
    </row>
    <row r="919" spans="1:2" ht="14.25" customHeight="1" x14ac:dyDescent="0.25">
      <c r="A919" s="429"/>
      <c r="B919" s="430"/>
    </row>
    <row r="920" spans="1:2" ht="14.25" customHeight="1" x14ac:dyDescent="0.25">
      <c r="A920" s="429"/>
      <c r="B920" s="430"/>
    </row>
    <row r="921" spans="1:2" ht="14.25" customHeight="1" x14ac:dyDescent="0.25">
      <c r="A921" s="429"/>
      <c r="B921" s="430"/>
    </row>
    <row r="922" spans="1:2" ht="14.25" customHeight="1" x14ac:dyDescent="0.25">
      <c r="A922" s="429"/>
      <c r="B922" s="430"/>
    </row>
    <row r="923" spans="1:2" ht="14.25" customHeight="1" x14ac:dyDescent="0.25">
      <c r="A923" s="429"/>
      <c r="B923" s="430"/>
    </row>
    <row r="924" spans="1:2" ht="14.25" customHeight="1" x14ac:dyDescent="0.25">
      <c r="A924" s="429"/>
      <c r="B924" s="430"/>
    </row>
    <row r="925" spans="1:2" ht="14.25" customHeight="1" x14ac:dyDescent="0.25">
      <c r="A925" s="429"/>
      <c r="B925" s="430"/>
    </row>
    <row r="926" spans="1:2" ht="14.25" customHeight="1" x14ac:dyDescent="0.25">
      <c r="A926" s="429"/>
      <c r="B926" s="430"/>
    </row>
    <row r="927" spans="1:2" ht="14.25" customHeight="1" x14ac:dyDescent="0.25">
      <c r="A927" s="429"/>
      <c r="B927" s="430"/>
    </row>
    <row r="928" spans="1:2" ht="14.25" customHeight="1" x14ac:dyDescent="0.25">
      <c r="A928" s="429"/>
      <c r="B928" s="430"/>
    </row>
    <row r="929" spans="1:2" ht="14.25" customHeight="1" x14ac:dyDescent="0.25">
      <c r="A929" s="429"/>
      <c r="B929" s="430"/>
    </row>
    <row r="930" spans="1:2" ht="14.25" customHeight="1" x14ac:dyDescent="0.25">
      <c r="A930" s="429"/>
      <c r="B930" s="430"/>
    </row>
    <row r="931" spans="1:2" ht="14.25" customHeight="1" x14ac:dyDescent="0.25">
      <c r="A931" s="429"/>
      <c r="B931" s="430"/>
    </row>
    <row r="932" spans="1:2" ht="14.25" customHeight="1" x14ac:dyDescent="0.25">
      <c r="A932" s="429"/>
      <c r="B932" s="430"/>
    </row>
    <row r="933" spans="1:2" ht="14.25" customHeight="1" x14ac:dyDescent="0.25">
      <c r="A933" s="429"/>
      <c r="B933" s="430"/>
    </row>
    <row r="934" spans="1:2" ht="14.25" customHeight="1" x14ac:dyDescent="0.25">
      <c r="A934" s="429"/>
      <c r="B934" s="430"/>
    </row>
    <row r="935" spans="1:2" ht="14.25" customHeight="1" x14ac:dyDescent="0.25">
      <c r="A935" s="429"/>
      <c r="B935" s="430"/>
    </row>
    <row r="936" spans="1:2" ht="14.25" customHeight="1" x14ac:dyDescent="0.25">
      <c r="A936" s="429"/>
      <c r="B936" s="430"/>
    </row>
    <row r="937" spans="1:2" ht="14.25" customHeight="1" x14ac:dyDescent="0.25">
      <c r="A937" s="429"/>
      <c r="B937" s="430"/>
    </row>
    <row r="938" spans="1:2" ht="14.25" customHeight="1" x14ac:dyDescent="0.25">
      <c r="A938" s="429"/>
      <c r="B938" s="430"/>
    </row>
    <row r="939" spans="1:2" ht="14.25" customHeight="1" x14ac:dyDescent="0.25">
      <c r="A939" s="429"/>
      <c r="B939" s="430"/>
    </row>
    <row r="940" spans="1:2" ht="14.25" customHeight="1" x14ac:dyDescent="0.25">
      <c r="A940" s="429"/>
      <c r="B940" s="430"/>
    </row>
    <row r="941" spans="1:2" ht="14.25" customHeight="1" x14ac:dyDescent="0.25">
      <c r="A941" s="429"/>
      <c r="B941" s="430"/>
    </row>
    <row r="942" spans="1:2" ht="14.25" customHeight="1" x14ac:dyDescent="0.25">
      <c r="A942" s="429"/>
      <c r="B942" s="430"/>
    </row>
    <row r="943" spans="1:2" ht="14.25" customHeight="1" x14ac:dyDescent="0.25">
      <c r="A943" s="429"/>
      <c r="B943" s="430"/>
    </row>
    <row r="944" spans="1:2" ht="14.25" customHeight="1" x14ac:dyDescent="0.25">
      <c r="A944" s="429"/>
      <c r="B944" s="430"/>
    </row>
    <row r="945" spans="1:2" ht="14.25" customHeight="1" x14ac:dyDescent="0.25">
      <c r="A945" s="429"/>
      <c r="B945" s="430"/>
    </row>
    <row r="946" spans="1:2" ht="14.25" customHeight="1" x14ac:dyDescent="0.25">
      <c r="A946" s="429"/>
      <c r="B946" s="430"/>
    </row>
    <row r="947" spans="1:2" ht="14.25" customHeight="1" x14ac:dyDescent="0.25">
      <c r="A947" s="429"/>
      <c r="B947" s="430"/>
    </row>
    <row r="948" spans="1:2" ht="14.25" customHeight="1" x14ac:dyDescent="0.25">
      <c r="A948" s="429"/>
      <c r="B948" s="430"/>
    </row>
    <row r="949" spans="1:2" ht="14.25" customHeight="1" x14ac:dyDescent="0.25">
      <c r="A949" s="429"/>
      <c r="B949" s="430"/>
    </row>
    <row r="950" spans="1:2" ht="14.25" customHeight="1" x14ac:dyDescent="0.25">
      <c r="A950" s="429"/>
      <c r="B950" s="430"/>
    </row>
    <row r="951" spans="1:2" ht="14.25" customHeight="1" x14ac:dyDescent="0.25">
      <c r="A951" s="429"/>
      <c r="B951" s="430"/>
    </row>
    <row r="952" spans="1:2" ht="14.25" customHeight="1" x14ac:dyDescent="0.25">
      <c r="A952" s="429"/>
      <c r="B952" s="430"/>
    </row>
    <row r="953" spans="1:2" ht="14.25" customHeight="1" x14ac:dyDescent="0.25">
      <c r="A953" s="429"/>
      <c r="B953" s="430"/>
    </row>
    <row r="954" spans="1:2" ht="14.25" customHeight="1" x14ac:dyDescent="0.25">
      <c r="A954" s="429"/>
      <c r="B954" s="430"/>
    </row>
    <row r="955" spans="1:2" ht="14.25" customHeight="1" x14ac:dyDescent="0.25">
      <c r="A955" s="429"/>
      <c r="B955" s="430"/>
    </row>
    <row r="956" spans="1:2" ht="14.25" customHeight="1" x14ac:dyDescent="0.25">
      <c r="A956" s="429"/>
      <c r="B956" s="430"/>
    </row>
    <row r="957" spans="1:2" ht="14.25" customHeight="1" x14ac:dyDescent="0.25">
      <c r="A957" s="429"/>
      <c r="B957" s="430"/>
    </row>
    <row r="958" spans="1:2" ht="14.25" customHeight="1" x14ac:dyDescent="0.25">
      <c r="A958" s="429"/>
      <c r="B958" s="430"/>
    </row>
    <row r="959" spans="1:2" ht="14.25" customHeight="1" x14ac:dyDescent="0.25">
      <c r="A959" s="429"/>
      <c r="B959" s="430"/>
    </row>
    <row r="960" spans="1:2" ht="14.25" customHeight="1" x14ac:dyDescent="0.25">
      <c r="A960" s="429"/>
      <c r="B960" s="430"/>
    </row>
    <row r="961" spans="1:2" ht="14.25" customHeight="1" x14ac:dyDescent="0.25">
      <c r="A961" s="429"/>
      <c r="B961" s="430"/>
    </row>
    <row r="962" spans="1:2" ht="14.25" customHeight="1" x14ac:dyDescent="0.25">
      <c r="A962" s="429"/>
      <c r="B962" s="430"/>
    </row>
    <row r="963" spans="1:2" ht="14.25" customHeight="1" x14ac:dyDescent="0.25">
      <c r="A963" s="429"/>
      <c r="B963" s="430"/>
    </row>
    <row r="964" spans="1:2" ht="14.25" customHeight="1" x14ac:dyDescent="0.25">
      <c r="A964" s="429"/>
      <c r="B964" s="430"/>
    </row>
    <row r="965" spans="1:2" ht="14.25" customHeight="1" x14ac:dyDescent="0.25">
      <c r="A965" s="429"/>
      <c r="B965" s="430"/>
    </row>
    <row r="966" spans="1:2" ht="14.25" customHeight="1" x14ac:dyDescent="0.25">
      <c r="A966" s="429"/>
      <c r="B966" s="430"/>
    </row>
    <row r="967" spans="1:2" ht="14.25" customHeight="1" x14ac:dyDescent="0.25">
      <c r="A967" s="429"/>
      <c r="B967" s="430"/>
    </row>
    <row r="968" spans="1:2" ht="14.25" customHeight="1" x14ac:dyDescent="0.25">
      <c r="A968" s="429"/>
      <c r="B968" s="430"/>
    </row>
    <row r="969" spans="1:2" ht="14.25" customHeight="1" x14ac:dyDescent="0.25">
      <c r="A969" s="429"/>
      <c r="B969" s="430"/>
    </row>
    <row r="970" spans="1:2" ht="14.25" customHeight="1" x14ac:dyDescent="0.25">
      <c r="A970" s="429"/>
      <c r="B970" s="430"/>
    </row>
    <row r="971" spans="1:2" ht="14.25" customHeight="1" x14ac:dyDescent="0.25">
      <c r="A971" s="429"/>
      <c r="B971" s="430"/>
    </row>
    <row r="972" spans="1:2" ht="14.25" customHeight="1" x14ac:dyDescent="0.25">
      <c r="A972" s="429"/>
      <c r="B972" s="430"/>
    </row>
    <row r="973" spans="1:2" ht="14.25" customHeight="1" x14ac:dyDescent="0.25">
      <c r="A973" s="429"/>
      <c r="B973" s="430"/>
    </row>
    <row r="974" spans="1:2" ht="14.25" customHeight="1" x14ac:dyDescent="0.25">
      <c r="A974" s="429"/>
      <c r="B974" s="430"/>
    </row>
    <row r="975" spans="1:2" ht="14.25" customHeight="1" x14ac:dyDescent="0.25">
      <c r="A975" s="429"/>
      <c r="B975" s="430"/>
    </row>
    <row r="976" spans="1:2" ht="14.25" customHeight="1" x14ac:dyDescent="0.25">
      <c r="A976" s="429"/>
      <c r="B976" s="430"/>
    </row>
    <row r="977" spans="1:2" ht="14.25" customHeight="1" x14ac:dyDescent="0.25">
      <c r="A977" s="429"/>
      <c r="B977" s="430"/>
    </row>
    <row r="978" spans="1:2" ht="14.25" customHeight="1" x14ac:dyDescent="0.25">
      <c r="A978" s="429"/>
      <c r="B978" s="430"/>
    </row>
    <row r="979" spans="1:2" ht="14.25" customHeight="1" x14ac:dyDescent="0.25">
      <c r="A979" s="429"/>
      <c r="B979" s="430"/>
    </row>
    <row r="980" spans="1:2" ht="14.25" customHeight="1" x14ac:dyDescent="0.25">
      <c r="A980" s="429"/>
      <c r="B980" s="430"/>
    </row>
    <row r="981" spans="1:2" ht="14.25" customHeight="1" x14ac:dyDescent="0.25">
      <c r="A981" s="429"/>
      <c r="B981" s="430"/>
    </row>
    <row r="982" spans="1:2" ht="14.25" customHeight="1" x14ac:dyDescent="0.25">
      <c r="A982" s="429"/>
      <c r="B982" s="430"/>
    </row>
    <row r="983" spans="1:2" ht="14.25" customHeight="1" x14ac:dyDescent="0.25">
      <c r="A983" s="429"/>
      <c r="B983" s="430"/>
    </row>
    <row r="984" spans="1:2" ht="14.25" customHeight="1" x14ac:dyDescent="0.25">
      <c r="A984" s="429"/>
      <c r="B984" s="430"/>
    </row>
    <row r="985" spans="1:2" ht="14.25" customHeight="1" x14ac:dyDescent="0.25">
      <c r="A985" s="429"/>
      <c r="B985" s="430"/>
    </row>
    <row r="986" spans="1:2" ht="14.25" customHeight="1" x14ac:dyDescent="0.25">
      <c r="A986" s="429"/>
      <c r="B986" s="430"/>
    </row>
    <row r="987" spans="1:2" ht="14.25" customHeight="1" x14ac:dyDescent="0.25">
      <c r="A987" s="429"/>
      <c r="B987" s="430"/>
    </row>
    <row r="988" spans="1:2" ht="14.25" customHeight="1" x14ac:dyDescent="0.25">
      <c r="A988" s="429"/>
      <c r="B988" s="430"/>
    </row>
    <row r="989" spans="1:2" ht="14.25" customHeight="1" x14ac:dyDescent="0.25">
      <c r="A989" s="429"/>
      <c r="B989" s="430"/>
    </row>
    <row r="990" spans="1:2" ht="14.25" customHeight="1" x14ac:dyDescent="0.25">
      <c r="A990" s="429"/>
      <c r="B990" s="430"/>
    </row>
    <row r="991" spans="1:2" ht="14.25" customHeight="1" x14ac:dyDescent="0.25">
      <c r="A991" s="429"/>
      <c r="B991" s="430"/>
    </row>
    <row r="992" spans="1:2" ht="14.25" customHeight="1" x14ac:dyDescent="0.25">
      <c r="A992" s="429"/>
      <c r="B992" s="430"/>
    </row>
    <row r="993" spans="1:2" ht="14.25" customHeight="1" x14ac:dyDescent="0.25">
      <c r="A993" s="429"/>
      <c r="B993" s="430"/>
    </row>
    <row r="994" spans="1:2" ht="14.25" customHeight="1" x14ac:dyDescent="0.25">
      <c r="A994" s="429"/>
      <c r="B994" s="430"/>
    </row>
    <row r="995" spans="1:2" ht="14.25" customHeight="1" x14ac:dyDescent="0.25">
      <c r="A995" s="429"/>
      <c r="B995" s="430"/>
    </row>
    <row r="996" spans="1:2" ht="14.25" customHeight="1" x14ac:dyDescent="0.25">
      <c r="A996" s="429"/>
      <c r="B996" s="430"/>
    </row>
    <row r="997" spans="1:2" ht="14.25" customHeight="1" x14ac:dyDescent="0.25">
      <c r="A997" s="429"/>
      <c r="B997" s="430"/>
    </row>
    <row r="998" spans="1:2" ht="14.25" customHeight="1" x14ac:dyDescent="0.25">
      <c r="A998" s="429"/>
      <c r="B998" s="430"/>
    </row>
    <row r="999" spans="1:2" ht="14.25" customHeight="1" x14ac:dyDescent="0.25">
      <c r="A999" s="429"/>
      <c r="B999" s="430"/>
    </row>
    <row r="1000" spans="1:2" ht="14.25" customHeight="1" x14ac:dyDescent="0.25">
      <c r="A1000" s="429"/>
      <c r="B1000" s="430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U1000"/>
  <sheetViews>
    <sheetView workbookViewId="0"/>
  </sheetViews>
  <sheetFormatPr defaultColWidth="12.625" defaultRowHeight="15" customHeight="1" x14ac:dyDescent="0.2"/>
  <cols>
    <col min="1" max="1" width="26.375" customWidth="1"/>
    <col min="2" max="2" width="8.625" customWidth="1"/>
    <col min="3" max="3" width="8.75" customWidth="1"/>
    <col min="4" max="73" width="7.625" customWidth="1"/>
  </cols>
  <sheetData>
    <row r="1" spans="1:73" ht="14.25" customHeight="1" x14ac:dyDescent="0.25">
      <c r="A1" s="431" t="s">
        <v>1121</v>
      </c>
      <c r="B1" s="420" t="s">
        <v>704</v>
      </c>
      <c r="C1" s="385" t="s">
        <v>5</v>
      </c>
      <c r="D1" s="385" t="s">
        <v>6</v>
      </c>
      <c r="E1" s="385" t="s">
        <v>7</v>
      </c>
      <c r="F1" s="385" t="s">
        <v>8</v>
      </c>
      <c r="G1" s="385" t="s">
        <v>9</v>
      </c>
      <c r="H1" s="385" t="s">
        <v>10</v>
      </c>
      <c r="I1" s="385" t="s">
        <v>11</v>
      </c>
      <c r="J1" s="385" t="s">
        <v>12</v>
      </c>
      <c r="K1" s="385" t="s">
        <v>13</v>
      </c>
      <c r="L1" s="385" t="s">
        <v>14</v>
      </c>
      <c r="M1" s="385" t="s">
        <v>15</v>
      </c>
      <c r="N1" s="385" t="s">
        <v>16</v>
      </c>
      <c r="O1" s="385" t="s">
        <v>17</v>
      </c>
      <c r="P1" s="385" t="s">
        <v>18</v>
      </c>
      <c r="Q1" s="385" t="s">
        <v>19</v>
      </c>
      <c r="R1" s="385" t="s">
        <v>20</v>
      </c>
      <c r="S1" s="385" t="s">
        <v>21</v>
      </c>
      <c r="T1" s="385" t="s">
        <v>22</v>
      </c>
      <c r="U1" s="385" t="s">
        <v>23</v>
      </c>
      <c r="V1" s="385" t="s">
        <v>24</v>
      </c>
      <c r="W1" s="385" t="s">
        <v>25</v>
      </c>
      <c r="X1" s="385" t="s">
        <v>26</v>
      </c>
      <c r="Y1" s="385" t="s">
        <v>27</v>
      </c>
      <c r="Z1" s="385" t="s">
        <v>28</v>
      </c>
      <c r="AA1" s="385" t="s">
        <v>29</v>
      </c>
      <c r="AB1" s="385" t="s">
        <v>30</v>
      </c>
      <c r="AC1" s="385" t="s">
        <v>31</v>
      </c>
      <c r="AD1" s="385" t="s">
        <v>32</v>
      </c>
      <c r="AE1" s="385" t="s">
        <v>33</v>
      </c>
      <c r="AF1" s="385" t="s">
        <v>34</v>
      </c>
      <c r="AG1" s="385" t="s">
        <v>35</v>
      </c>
      <c r="AH1" s="385" t="s">
        <v>36</v>
      </c>
      <c r="AI1" s="385" t="s">
        <v>37</v>
      </c>
      <c r="AJ1" s="385" t="s">
        <v>38</v>
      </c>
      <c r="AK1" s="385" t="s">
        <v>39</v>
      </c>
      <c r="AL1" s="385" t="s">
        <v>40</v>
      </c>
      <c r="AM1" s="385" t="s">
        <v>41</v>
      </c>
      <c r="AN1" s="385" t="s">
        <v>42</v>
      </c>
      <c r="AO1" s="385" t="s">
        <v>43</v>
      </c>
      <c r="AP1" s="385" t="s">
        <v>44</v>
      </c>
      <c r="AQ1" s="385" t="s">
        <v>45</v>
      </c>
      <c r="AR1" s="385" t="s">
        <v>46</v>
      </c>
      <c r="AS1" s="385" t="s">
        <v>47</v>
      </c>
      <c r="AT1" s="385" t="s">
        <v>48</v>
      </c>
      <c r="AU1" s="385" t="s">
        <v>49</v>
      </c>
      <c r="AV1" s="385" t="s">
        <v>50</v>
      </c>
      <c r="AW1" s="385" t="s">
        <v>51</v>
      </c>
      <c r="AX1" s="385" t="s">
        <v>52</v>
      </c>
      <c r="AY1" s="385" t="s">
        <v>53</v>
      </c>
      <c r="AZ1" s="385" t="s">
        <v>54</v>
      </c>
      <c r="BA1" s="385" t="s">
        <v>55</v>
      </c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</row>
    <row r="2" spans="1:73" ht="14.25" customHeight="1" x14ac:dyDescent="0.25">
      <c r="A2" s="237" t="s">
        <v>137</v>
      </c>
      <c r="B2" s="423">
        <v>46</v>
      </c>
      <c r="C2" s="244">
        <f>'Uspesnost-T'!C2/'Uspesnost-T'!C$114</f>
        <v>3.5021646923930061E-2</v>
      </c>
      <c r="D2" s="244">
        <f>'Uspesnost-T'!D2/'Uspesnost-T'!D$114</f>
        <v>7.0599157798061259E-3</v>
      </c>
      <c r="E2" s="244">
        <f>'Uspesnost-T'!E2/'Uspesnost-T'!E$114</f>
        <v>7.7164135085211125E-3</v>
      </c>
      <c r="F2" s="244">
        <f>'Uspesnost-T'!F2/'Uspesnost-T'!F$114</f>
        <v>1.0182288692504074E-2</v>
      </c>
      <c r="G2" s="244">
        <f>'Uspesnost-T'!G2/'Uspesnost-T'!G$114</f>
        <v>1.2728746125903998E-2</v>
      </c>
      <c r="H2" s="244">
        <f>'Uspesnost-T'!H2/'Uspesnost-T'!H$114</f>
        <v>1.0832528593127595E-2</v>
      </c>
      <c r="I2" s="244">
        <f>'Uspesnost-T'!I2/'Uspesnost-T'!I$114</f>
        <v>1.8128055869274452E-2</v>
      </c>
      <c r="J2" s="244">
        <f>'Uspesnost-T'!J2/'Uspesnost-T'!J$114</f>
        <v>2.0369212252460269E-2</v>
      </c>
      <c r="K2" s="244">
        <f>'Uspesnost-T'!K2/'Uspesnost-T'!K$114</f>
        <v>6.7407818313359171E-3</v>
      </c>
      <c r="L2" s="244">
        <f>'Uspesnost-T'!L2/'Uspesnost-T'!L$114</f>
        <v>1.000493269998104E-2</v>
      </c>
      <c r="M2" s="244">
        <f>'Uspesnost-T'!M2/'Uspesnost-T'!M$114</f>
        <v>9.5217356647196681E-3</v>
      </c>
      <c r="N2" s="244">
        <f>'Uspesnost-T'!N2/'Uspesnost-T'!N$114</f>
        <v>8.7204138546202598E-3</v>
      </c>
      <c r="O2" s="244">
        <f>'Uspesnost-T'!O2/'Uspesnost-T'!O$114</f>
        <v>2.1703228635564079E-2</v>
      </c>
      <c r="P2" s="244">
        <f>'Uspesnost-T'!P2/'Uspesnost-T'!P$114</f>
        <v>7.732349318459497E-3</v>
      </c>
      <c r="Q2" s="244">
        <f>'Uspesnost-T'!Q2/'Uspesnost-T'!Q$114</f>
        <v>9.7574185956512145E-3</v>
      </c>
      <c r="R2" s="244">
        <f>'Uspesnost-T'!R2/'Uspesnost-T'!R$114</f>
        <v>1.4773311564773073E-2</v>
      </c>
      <c r="S2" s="244">
        <f>'Uspesnost-T'!S2/'Uspesnost-T'!S$114</f>
        <v>5.2742101544027186E-3</v>
      </c>
      <c r="T2" s="244">
        <f>'Uspesnost-T'!T2/'Uspesnost-T'!T$114</f>
        <v>8.4284760533319073E-3</v>
      </c>
      <c r="U2" s="244">
        <f>'Uspesnost-T'!U2/'Uspesnost-T'!U$114</f>
        <v>8.3388382517020944E-3</v>
      </c>
      <c r="V2" s="244">
        <f>'Uspesnost-T'!V2/'Uspesnost-T'!V$114</f>
        <v>7.6069441961048971E-3</v>
      </c>
      <c r="W2" s="244">
        <f>'Uspesnost-T'!W2/'Uspesnost-T'!W$114</f>
        <v>1.1189827014509391E-2</v>
      </c>
      <c r="X2" s="244">
        <f>'Uspesnost-T'!X2/'Uspesnost-T'!X$114</f>
        <v>7.6882369338247825E-3</v>
      </c>
      <c r="Y2" s="244">
        <f>'Uspesnost-T'!Y2/'Uspesnost-T'!Y$114</f>
        <v>1.3315925783362799E-2</v>
      </c>
      <c r="Z2" s="244">
        <f>'Uspesnost-T'!Z2/'Uspesnost-T'!Z$114</f>
        <v>9.2949155861441566E-3</v>
      </c>
      <c r="AA2" s="244">
        <f>'Uspesnost-T'!AA2/'Uspesnost-T'!AA$114</f>
        <v>0</v>
      </c>
      <c r="AB2" s="244">
        <f>'Uspesnost-T'!AB2/'Uspesnost-T'!AB$114</f>
        <v>8.2548098164010146E-3</v>
      </c>
      <c r="AC2" s="244">
        <f>'Uspesnost-T'!AC2/'Uspesnost-T'!AC$114</f>
        <v>0</v>
      </c>
      <c r="AD2" s="244">
        <f>'Uspesnost-T'!AD2/'Uspesnost-T'!AD$114</f>
        <v>1.3741772997611762E-2</v>
      </c>
      <c r="AE2" s="244">
        <f>'Uspesnost-T'!AE2/'Uspesnost-T'!AE$114</f>
        <v>1.1247150954759668E-2</v>
      </c>
      <c r="AF2" s="244">
        <f>'Uspesnost-T'!AF2/'Uspesnost-T'!AF$114</f>
        <v>2.0611043060462953E-2</v>
      </c>
      <c r="AG2" s="244">
        <f>'Uspesnost-T'!AG2/'Uspesnost-T'!AG$114</f>
        <v>8.648077806529984E-3</v>
      </c>
      <c r="AH2" s="244">
        <f>'Uspesnost-T'!AH2/'Uspesnost-T'!AH$114</f>
        <v>3.7157315874923728E-3</v>
      </c>
      <c r="AI2" s="244">
        <f>'Uspesnost-T'!AI2/'Uspesnost-T'!AI$114</f>
        <v>1.645182660214517E-2</v>
      </c>
      <c r="AJ2" s="244">
        <f>'Uspesnost-T'!AJ2/'Uspesnost-T'!AJ$114</f>
        <v>1.1450426323949768E-2</v>
      </c>
      <c r="AK2" s="244">
        <f>'Uspesnost-T'!AK2/'Uspesnost-T'!AK$114</f>
        <v>1.0449991691478816E-2</v>
      </c>
      <c r="AL2" s="244">
        <f>'Uspesnost-T'!AL2/'Uspesnost-T'!AL$114</f>
        <v>1.0930127051882092E-2</v>
      </c>
      <c r="AM2" s="244">
        <f>'Uspesnost-T'!AM2/'Uspesnost-T'!AM$114</f>
        <v>6.6104935371815929E-3</v>
      </c>
      <c r="AN2" s="244">
        <f>'Uspesnost-T'!AN2/'Uspesnost-T'!AN$114</f>
        <v>2.0303191903282489E-2</v>
      </c>
      <c r="AO2" s="244">
        <f>'Uspesnost-T'!AO2/'Uspesnost-T'!AO$114</f>
        <v>1.3041369653757556E-2</v>
      </c>
      <c r="AP2" s="244">
        <f>'Uspesnost-T'!AP2/'Uspesnost-T'!AP$114</f>
        <v>1.0311332556318319E-2</v>
      </c>
      <c r="AQ2" s="244">
        <f>'Uspesnost-T'!AQ2/'Uspesnost-T'!AQ$114</f>
        <v>1.0032924599312749E-2</v>
      </c>
      <c r="AR2" s="244">
        <f>'Uspesnost-T'!AR2/'Uspesnost-T'!AR$114</f>
        <v>2.4688325490122866E-2</v>
      </c>
      <c r="AS2" s="244">
        <f>'Uspesnost-T'!AS2/'Uspesnost-T'!AS$114</f>
        <v>7.0116737957957361E-3</v>
      </c>
      <c r="AT2" s="244">
        <f>'Uspesnost-T'!AT2/'Uspesnost-T'!AT$114</f>
        <v>6.9511378131482436E-3</v>
      </c>
      <c r="AU2" s="244">
        <f>'Uspesnost-T'!AU2/'Uspesnost-T'!AU$114</f>
        <v>1.43336295929152E-2</v>
      </c>
      <c r="AV2" s="244">
        <f>'Uspesnost-T'!AV2/'Uspesnost-T'!AV$114</f>
        <v>9.777453925926086E-3</v>
      </c>
      <c r="AW2" s="244">
        <f>'Uspesnost-T'!AW2/'Uspesnost-T'!AW$114</f>
        <v>2.4165520062480711E-2</v>
      </c>
      <c r="AX2" s="244">
        <f>'Uspesnost-T'!AX2/'Uspesnost-T'!AX$114</f>
        <v>8.9646302249234144E-3</v>
      </c>
      <c r="AY2" s="244">
        <f>'Uspesnost-T'!AY2/'Uspesnost-T'!AY$114</f>
        <v>9.9605903672160025E-3</v>
      </c>
      <c r="AZ2" s="244">
        <f>'Uspesnost-T'!AZ2/'Uspesnost-T'!AZ$114</f>
        <v>1.2690275922153712E-2</v>
      </c>
      <c r="BA2" s="244">
        <f>'Uspesnost-T'!BA2/'Uspesnost-T'!BA$114</f>
        <v>1.0856853808047887E-2</v>
      </c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</row>
    <row r="3" spans="1:73" ht="14.25" customHeight="1" x14ac:dyDescent="0.25">
      <c r="A3" s="238" t="s">
        <v>101</v>
      </c>
      <c r="B3" s="423">
        <v>2</v>
      </c>
      <c r="C3" s="244">
        <f>'Uspesnost-T'!C3/'Uspesnost-T'!C$114</f>
        <v>0</v>
      </c>
      <c r="D3" s="244">
        <f>'Uspesnost-T'!D3/'Uspesnost-T'!D$114</f>
        <v>5.7655036089164858E-3</v>
      </c>
      <c r="E3" s="244">
        <f>'Uspesnost-T'!E3/'Uspesnost-T'!E$114</f>
        <v>1.1902461351451515E-2</v>
      </c>
      <c r="F3" s="244">
        <f>'Uspesnost-T'!F3/'Uspesnost-T'!F$114</f>
        <v>8.0691699909058341E-3</v>
      </c>
      <c r="G3" s="244">
        <f>'Uspesnost-T'!G3/'Uspesnost-T'!G$114</f>
        <v>1.1031958170975227E-2</v>
      </c>
      <c r="H3" s="244">
        <f>'Uspesnost-T'!H3/'Uspesnost-T'!H$114</f>
        <v>0</v>
      </c>
      <c r="I3" s="244">
        <f>'Uspesnost-T'!I3/'Uspesnost-T'!I$114</f>
        <v>1.0649651470234493E-2</v>
      </c>
      <c r="J3" s="244">
        <f>'Uspesnost-T'!J3/'Uspesnost-T'!J$114</f>
        <v>3.8912249607190069E-3</v>
      </c>
      <c r="K3" s="244">
        <f>'Uspesnost-T'!K3/'Uspesnost-T'!K$114</f>
        <v>0</v>
      </c>
      <c r="L3" s="244">
        <f>'Uspesnost-T'!L3/'Uspesnost-T'!L$114</f>
        <v>1.6032097057331007E-2</v>
      </c>
      <c r="M3" s="244">
        <f>'Uspesnost-T'!M3/'Uspesnost-T'!M$114</f>
        <v>0</v>
      </c>
      <c r="N3" s="244">
        <f>'Uspesnost-T'!N3/'Uspesnost-T'!N$114</f>
        <v>1.1781661924727084E-2</v>
      </c>
      <c r="O3" s="244">
        <f>'Uspesnost-T'!O3/'Uspesnost-T'!O$114</f>
        <v>1.0879272436601289E-2</v>
      </c>
      <c r="P3" s="244">
        <f>'Uspesnost-T'!P3/'Uspesnost-T'!P$114</f>
        <v>0</v>
      </c>
      <c r="Q3" s="244">
        <f>'Uspesnost-T'!Q3/'Uspesnost-T'!Q$114</f>
        <v>7.4641245782115758E-3</v>
      </c>
      <c r="R3" s="244">
        <f>'Uspesnost-T'!R3/'Uspesnost-T'!R$114</f>
        <v>6.3259075975619482E-3</v>
      </c>
      <c r="S3" s="244">
        <f>'Uspesnost-T'!S3/'Uspesnost-T'!S$114</f>
        <v>1.9990026373393295E-3</v>
      </c>
      <c r="T3" s="244">
        <f>'Uspesnost-T'!T3/'Uspesnost-T'!T$114</f>
        <v>0</v>
      </c>
      <c r="U3" s="244">
        <f>'Uspesnost-T'!U3/'Uspesnost-T'!U$114</f>
        <v>0</v>
      </c>
      <c r="V3" s="244">
        <f>'Uspesnost-T'!V3/'Uspesnost-T'!V$114</f>
        <v>0</v>
      </c>
      <c r="W3" s="244">
        <f>'Uspesnost-T'!W3/'Uspesnost-T'!W$114</f>
        <v>2.3607218210899186E-2</v>
      </c>
      <c r="X3" s="244">
        <f>'Uspesnost-T'!X3/'Uspesnost-T'!X$114</f>
        <v>1.5198792704180595E-2</v>
      </c>
      <c r="Y3" s="244">
        <f>'Uspesnost-T'!Y3/'Uspesnost-T'!Y$114</f>
        <v>0</v>
      </c>
      <c r="Z3" s="244">
        <f>'Uspesnost-T'!Z3/'Uspesnost-T'!Z$114</f>
        <v>2.1430187061498292E-2</v>
      </c>
      <c r="AA3" s="244">
        <f>'Uspesnost-T'!AA3/'Uspesnost-T'!AA$114</f>
        <v>0</v>
      </c>
      <c r="AB3" s="244">
        <f>'Uspesnost-T'!AB3/'Uspesnost-T'!AB$114</f>
        <v>1.1301097346670256E-2</v>
      </c>
      <c r="AC3" s="244">
        <f>'Uspesnost-T'!AC3/'Uspesnost-T'!AC$114</f>
        <v>0</v>
      </c>
      <c r="AD3" s="244">
        <f>'Uspesnost-T'!AD3/'Uspesnost-T'!AD$114</f>
        <v>0</v>
      </c>
      <c r="AE3" s="244">
        <f>'Uspesnost-T'!AE3/'Uspesnost-T'!AE$114</f>
        <v>0</v>
      </c>
      <c r="AF3" s="244">
        <f>'Uspesnost-T'!AF3/'Uspesnost-T'!AF$114</f>
        <v>0</v>
      </c>
      <c r="AG3" s="244">
        <f>'Uspesnost-T'!AG3/'Uspesnost-T'!AG$114</f>
        <v>8.5637283538492516E-3</v>
      </c>
      <c r="AH3" s="244">
        <f>'Uspesnost-T'!AH3/'Uspesnost-T'!AH$114</f>
        <v>2.4435424088733445E-2</v>
      </c>
      <c r="AI3" s="244">
        <f>'Uspesnost-T'!AI3/'Uspesnost-T'!AI$114</f>
        <v>5.9138529185476778E-3</v>
      </c>
      <c r="AJ3" s="244">
        <f>'Uspesnost-T'!AJ3/'Uspesnost-T'!AJ$114</f>
        <v>7.4319544966220379E-3</v>
      </c>
      <c r="AK3" s="244">
        <f>'Uspesnost-T'!AK3/'Uspesnost-T'!AK$114</f>
        <v>0</v>
      </c>
      <c r="AL3" s="244">
        <f>'Uspesnost-T'!AL3/'Uspesnost-T'!AL$114</f>
        <v>6.3377456014064252E-3</v>
      </c>
      <c r="AM3" s="244">
        <f>'Uspesnost-T'!AM3/'Uspesnost-T'!AM$114</f>
        <v>9.3133303867705616E-3</v>
      </c>
      <c r="AN3" s="244">
        <f>'Uspesnost-T'!AN3/'Uspesnost-T'!AN$114</f>
        <v>1.4431091062045613E-2</v>
      </c>
      <c r="AO3" s="244">
        <f>'Uspesnost-T'!AO3/'Uspesnost-T'!AO$114</f>
        <v>6.2408935983130206E-3</v>
      </c>
      <c r="AP3" s="244">
        <f>'Uspesnost-T'!AP3/'Uspesnost-T'!AP$114</f>
        <v>4.9484498028417555E-3</v>
      </c>
      <c r="AQ3" s="244">
        <f>'Uspesnost-T'!AQ3/'Uspesnost-T'!AQ$114</f>
        <v>8.4621795667556531E-3</v>
      </c>
      <c r="AR3" s="244">
        <f>'Uspesnost-T'!AR3/'Uspesnost-T'!AR$114</f>
        <v>7.9989523122423242E-3</v>
      </c>
      <c r="AS3" s="244">
        <f>'Uspesnost-T'!AS3/'Uspesnost-T'!AS$114</f>
        <v>6.6526127284542279E-3</v>
      </c>
      <c r="AT3" s="244">
        <f>'Uspesnost-T'!AT3/'Uspesnost-T'!AT$114</f>
        <v>1.6598854759823096E-2</v>
      </c>
      <c r="AU3" s="244">
        <f>'Uspesnost-T'!AU3/'Uspesnost-T'!AU$114</f>
        <v>1.6866079929781112E-2</v>
      </c>
      <c r="AV3" s="244">
        <f>'Uspesnost-T'!AV3/'Uspesnost-T'!AV$114</f>
        <v>5.448610565773628E-3</v>
      </c>
      <c r="AW3" s="244">
        <f>'Uspesnost-T'!AW3/'Uspesnost-T'!AW$114</f>
        <v>7.979732867722673E-3</v>
      </c>
      <c r="AX3" s="244">
        <f>'Uspesnost-T'!AX3/'Uspesnost-T'!AX$114</f>
        <v>8.6240734052012921E-3</v>
      </c>
      <c r="AY3" s="244">
        <f>'Uspesnost-T'!AY3/'Uspesnost-T'!AY$114</f>
        <v>6.958066675817296E-3</v>
      </c>
      <c r="AZ3" s="244">
        <f>'Uspesnost-T'!AZ3/'Uspesnost-T'!AZ$114</f>
        <v>1.0284274009264783E-2</v>
      </c>
      <c r="BA3" s="244">
        <f>'Uspesnost-T'!BA3/'Uspesnost-T'!BA$114</f>
        <v>3.7769976834075227E-3</v>
      </c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spans="1:73" ht="14.25" customHeight="1" x14ac:dyDescent="0.25">
      <c r="A4" s="239" t="s">
        <v>65</v>
      </c>
      <c r="B4" s="423">
        <v>54</v>
      </c>
      <c r="C4" s="244">
        <f>'Uspesnost-T'!C4/'Uspesnost-T'!C$114</f>
        <v>4.5209315436722491E-2</v>
      </c>
      <c r="D4" s="244">
        <f>'Uspesnost-T'!D4/'Uspesnost-T'!D$114</f>
        <v>1.341714645173718E-2</v>
      </c>
      <c r="E4" s="244">
        <f>'Uspesnost-T'!E4/'Uspesnost-T'!E$114</f>
        <v>2.229601247476562E-2</v>
      </c>
      <c r="F4" s="244">
        <f>'Uspesnost-T'!F4/'Uspesnost-T'!F$114</f>
        <v>1.0669711556660912E-2</v>
      </c>
      <c r="G4" s="244">
        <f>'Uspesnost-T'!G4/'Uspesnost-T'!G$114</f>
        <v>1.2882056786685714E-2</v>
      </c>
      <c r="H4" s="244">
        <f>'Uspesnost-T'!H4/'Uspesnost-T'!H$114</f>
        <v>1.6179022835425494E-2</v>
      </c>
      <c r="I4" s="244">
        <f>'Uspesnost-T'!I4/'Uspesnost-T'!I$114</f>
        <v>1.0177577678354076E-2</v>
      </c>
      <c r="J4" s="244">
        <f>'Uspesnost-T'!J4/'Uspesnost-T'!J$114</f>
        <v>1.5743458082644789E-2</v>
      </c>
      <c r="K4" s="244">
        <f>'Uspesnost-T'!K4/'Uspesnost-T'!K$114</f>
        <v>2.3085938494869923E-2</v>
      </c>
      <c r="L4" s="244">
        <f>'Uspesnost-T'!L4/'Uspesnost-T'!L$114</f>
        <v>1.4198726614445359E-2</v>
      </c>
      <c r="M4" s="244">
        <f>'Uspesnost-T'!M4/'Uspesnost-T'!M$114</f>
        <v>1.7345807322836033E-2</v>
      </c>
      <c r="N4" s="244">
        <f>'Uspesnost-T'!N4/'Uspesnost-T'!N$114</f>
        <v>1.2184956075383556E-2</v>
      </c>
      <c r="O4" s="244">
        <f>'Uspesnost-T'!O4/'Uspesnost-T'!O$114</f>
        <v>8.2172275769718164E-3</v>
      </c>
      <c r="P4" s="244">
        <f>'Uspesnost-T'!P4/'Uspesnost-T'!P$114</f>
        <v>2.1672279483271148E-2</v>
      </c>
      <c r="Q4" s="244">
        <f>'Uspesnost-T'!Q4/'Uspesnost-T'!Q$114</f>
        <v>1.1750237373679825E-2</v>
      </c>
      <c r="R4" s="244">
        <f>'Uspesnost-T'!R4/'Uspesnost-T'!R$114</f>
        <v>2.2344399863320343E-2</v>
      </c>
      <c r="S4" s="244">
        <f>'Uspesnost-T'!S4/'Uspesnost-T'!S$114</f>
        <v>1.4146266692786437E-2</v>
      </c>
      <c r="T4" s="244">
        <f>'Uspesnost-T'!T4/'Uspesnost-T'!T$114</f>
        <v>3.555522138004359E-3</v>
      </c>
      <c r="U4" s="244">
        <f>'Uspesnost-T'!U4/'Uspesnost-T'!U$114</f>
        <v>1.625135917745631E-2</v>
      </c>
      <c r="V4" s="244">
        <f>'Uspesnost-T'!V4/'Uspesnost-T'!V$114</f>
        <v>3.5045116240312639E-2</v>
      </c>
      <c r="W4" s="244">
        <f>'Uspesnost-T'!W4/'Uspesnost-T'!W$114</f>
        <v>2.4133099148685035E-2</v>
      </c>
      <c r="X4" s="244">
        <f>'Uspesnost-T'!X4/'Uspesnost-T'!X$114</f>
        <v>1.0764392275313053E-2</v>
      </c>
      <c r="Y4" s="244">
        <f>'Uspesnost-T'!Y4/'Uspesnost-T'!Y$114</f>
        <v>1.8836155749118264E-2</v>
      </c>
      <c r="Z4" s="244">
        <f>'Uspesnost-T'!Z4/'Uspesnost-T'!Z$114</f>
        <v>1.0447741793543432E-2</v>
      </c>
      <c r="AA4" s="244">
        <f>'Uspesnost-T'!AA4/'Uspesnost-T'!AA$114</f>
        <v>3.2283976607322025E-2</v>
      </c>
      <c r="AB4" s="244">
        <f>'Uspesnost-T'!AB4/'Uspesnost-T'!AB$114</f>
        <v>1.1774656385827365E-2</v>
      </c>
      <c r="AC4" s="244">
        <f>'Uspesnost-T'!AC4/'Uspesnost-T'!AC$114</f>
        <v>3.5734369755469043E-2</v>
      </c>
      <c r="AD4" s="244">
        <f>'Uspesnost-T'!AD4/'Uspesnost-T'!AD$114</f>
        <v>1.9304091081764001E-2</v>
      </c>
      <c r="AE4" s="244">
        <f>'Uspesnost-T'!AE4/'Uspesnost-T'!AE$114</f>
        <v>1.5177091560931621E-2</v>
      </c>
      <c r="AF4" s="244">
        <f>'Uspesnost-T'!AF4/'Uspesnost-T'!AF$114</f>
        <v>2.8049480752224906E-2</v>
      </c>
      <c r="AG4" s="244">
        <f>'Uspesnost-T'!AG4/'Uspesnost-T'!AG$114</f>
        <v>1.8755081286737366E-2</v>
      </c>
      <c r="AH4" s="244">
        <f>'Uspesnost-T'!AH4/'Uspesnost-T'!AH$114</f>
        <v>1.5638241023521422E-2</v>
      </c>
      <c r="AI4" s="244">
        <f>'Uspesnost-T'!AI4/'Uspesnost-T'!AI$114</f>
        <v>8.1036434795037516E-3</v>
      </c>
      <c r="AJ4" s="244">
        <f>'Uspesnost-T'!AJ4/'Uspesnost-T'!AJ$114</f>
        <v>1.2669164310553989E-2</v>
      </c>
      <c r="AK4" s="244">
        <f>'Uspesnost-T'!AK4/'Uspesnost-T'!AK$114</f>
        <v>1.3996418947916176E-2</v>
      </c>
      <c r="AL4" s="244">
        <f>'Uspesnost-T'!AL4/'Uspesnost-T'!AL$114</f>
        <v>1.0787528893274235E-2</v>
      </c>
      <c r="AM4" s="244">
        <f>'Uspesnost-T'!AM4/'Uspesnost-T'!AM$114</f>
        <v>1.4335903852280932E-2</v>
      </c>
      <c r="AN4" s="244">
        <f>'Uspesnost-T'!AN4/'Uspesnost-T'!AN$114</f>
        <v>1.1842571600137519E-2</v>
      </c>
      <c r="AO4" s="244">
        <f>'Uspesnost-T'!AO4/'Uspesnost-T'!AO$114</f>
        <v>2.0456797450659252E-2</v>
      </c>
      <c r="AP4" s="244">
        <f>'Uspesnost-T'!AP4/'Uspesnost-T'!AP$114</f>
        <v>1.5276668049910532E-2</v>
      </c>
      <c r="AQ4" s="244">
        <f>'Uspesnost-T'!AQ4/'Uspesnost-T'!AQ$114</f>
        <v>1.5440081577164753E-2</v>
      </c>
      <c r="AR4" s="244">
        <f>'Uspesnost-T'!AR4/'Uspesnost-T'!AR$114</f>
        <v>1.4846188586056215E-2</v>
      </c>
      <c r="AS4" s="244">
        <f>'Uspesnost-T'!AS4/'Uspesnost-T'!AS$114</f>
        <v>1.1114523122783868E-2</v>
      </c>
      <c r="AT4" s="244">
        <f>'Uspesnost-T'!AT4/'Uspesnost-T'!AT$114</f>
        <v>1.730341362296571E-2</v>
      </c>
      <c r="AU4" s="244">
        <f>'Uspesnost-T'!AU4/'Uspesnost-T'!AU$114</f>
        <v>2.695740414442992E-2</v>
      </c>
      <c r="AV4" s="244">
        <f>'Uspesnost-T'!AV4/'Uspesnost-T'!AV$114</f>
        <v>1.2601958468781177E-2</v>
      </c>
      <c r="AW4" s="244">
        <f>'Uspesnost-T'!AW4/'Uspesnost-T'!AW$114</f>
        <v>1.1127193518242437E-2</v>
      </c>
      <c r="AX4" s="244">
        <f>'Uspesnost-T'!AX4/'Uspesnost-T'!AX$114</f>
        <v>1.1191610461141357E-2</v>
      </c>
      <c r="AY4" s="244">
        <f>'Uspesnost-T'!AY4/'Uspesnost-T'!AY$114</f>
        <v>1.5647385853428231E-2</v>
      </c>
      <c r="AZ4" s="244">
        <f>'Uspesnost-T'!AZ4/'Uspesnost-T'!AZ$114</f>
        <v>1.8064970549377633E-2</v>
      </c>
      <c r="BA4" s="244">
        <f>'Uspesnost-T'!BA4/'Uspesnost-T'!BA$114</f>
        <v>1.3887373370872881E-2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spans="1:73" ht="14.25" customHeight="1" x14ac:dyDescent="0.25">
      <c r="A5" s="239" t="s">
        <v>123</v>
      </c>
      <c r="B5" s="423">
        <v>47</v>
      </c>
      <c r="C5" s="244">
        <f>'Uspesnost-T'!C5/'Uspesnost-T'!C$114</f>
        <v>2.2026191426924836E-2</v>
      </c>
      <c r="D5" s="244">
        <f>'Uspesnost-T'!D5/'Uspesnost-T'!D$114</f>
        <v>1.3163104137279547E-2</v>
      </c>
      <c r="E5" s="244">
        <f>'Uspesnost-T'!E5/'Uspesnost-T'!E$114</f>
        <v>8.2127592456892832E-3</v>
      </c>
      <c r="F5" s="244">
        <f>'Uspesnost-T'!F5/'Uspesnost-T'!F$114</f>
        <v>1.0107468894286181E-2</v>
      </c>
      <c r="G5" s="244">
        <f>'Uspesnost-T'!G5/'Uspesnost-T'!G$114</f>
        <v>1.0889100411210018E-2</v>
      </c>
      <c r="H5" s="244">
        <f>'Uspesnost-T'!H5/'Uspesnost-T'!H$114</f>
        <v>1.1519693137249419E-2</v>
      </c>
      <c r="I5" s="244">
        <f>'Uspesnost-T'!I5/'Uspesnost-T'!I$114</f>
        <v>7.3506301848089524E-3</v>
      </c>
      <c r="J5" s="244">
        <f>'Uspesnost-T'!J5/'Uspesnost-T'!J$114</f>
        <v>1.6603098787440904E-2</v>
      </c>
      <c r="K5" s="244">
        <f>'Uspesnost-T'!K5/'Uspesnost-T'!K$114</f>
        <v>1.4823413970473895E-2</v>
      </c>
      <c r="L5" s="244">
        <f>'Uspesnost-T'!L5/'Uspesnost-T'!L$114</f>
        <v>1.7676945120602194E-2</v>
      </c>
      <c r="M5" s="244">
        <f>'Uspesnost-T'!M5/'Uspesnost-T'!M$114</f>
        <v>1.7412937811721211E-2</v>
      </c>
      <c r="N5" s="244">
        <f>'Uspesnost-T'!N5/'Uspesnost-T'!N$114</f>
        <v>9.1338094951409262E-3</v>
      </c>
      <c r="O5" s="244">
        <f>'Uspesnost-T'!O5/'Uspesnost-T'!O$114</f>
        <v>8.0414856972184402E-3</v>
      </c>
      <c r="P5" s="244">
        <f>'Uspesnost-T'!P5/'Uspesnost-T'!P$114</f>
        <v>1.2122076256326057E-2</v>
      </c>
      <c r="Q5" s="244">
        <f>'Uspesnost-T'!Q5/'Uspesnost-T'!Q$114</f>
        <v>1.2615665316528555E-2</v>
      </c>
      <c r="R5" s="244">
        <f>'Uspesnost-T'!R5/'Uspesnost-T'!R$114</f>
        <v>1.2204560792351615E-2</v>
      </c>
      <c r="S5" s="244">
        <f>'Uspesnost-T'!S5/'Uspesnost-T'!S$114</f>
        <v>1.8642954146466051E-2</v>
      </c>
      <c r="T5" s="244">
        <f>'Uspesnost-T'!T5/'Uspesnost-T'!T$114</f>
        <v>1.9666512943086512E-2</v>
      </c>
      <c r="U5" s="244">
        <f>'Uspesnost-T'!U5/'Uspesnost-T'!U$114</f>
        <v>9.866637376814447E-3</v>
      </c>
      <c r="V5" s="244">
        <f>'Uspesnost-T'!V5/'Uspesnost-T'!V$114</f>
        <v>2.4959396228548897E-2</v>
      </c>
      <c r="W5" s="244">
        <f>'Uspesnost-T'!W5/'Uspesnost-T'!W$114</f>
        <v>6.7813044472597121E-3</v>
      </c>
      <c r="X5" s="244">
        <f>'Uspesnost-T'!X5/'Uspesnost-T'!X$114</f>
        <v>8.3881258858861506E-3</v>
      </c>
      <c r="Y5" s="244">
        <f>'Uspesnost-T'!Y5/'Uspesnost-T'!Y$114</f>
        <v>1.1631179719455107E-2</v>
      </c>
      <c r="Z5" s="244">
        <f>'Uspesnost-T'!Z5/'Uspesnost-T'!Z$114</f>
        <v>8.5406672123291821E-3</v>
      </c>
      <c r="AA5" s="244">
        <f>'Uspesnost-T'!AA5/'Uspesnost-T'!AA$114</f>
        <v>1.3881248481860613E-2</v>
      </c>
      <c r="AB5" s="244">
        <f>'Uspesnost-T'!AB5/'Uspesnost-T'!AB$114</f>
        <v>3.9390381528409228E-2</v>
      </c>
      <c r="AC5" s="244">
        <f>'Uspesnost-T'!AC5/'Uspesnost-T'!AC$114</f>
        <v>1.9012522105240921E-2</v>
      </c>
      <c r="AD5" s="244">
        <f>'Uspesnost-T'!AD5/'Uspesnost-T'!AD$114</f>
        <v>7.1416316942278487E-3</v>
      </c>
      <c r="AE5" s="244">
        <f>'Uspesnost-T'!AE5/'Uspesnost-T'!AE$114</f>
        <v>1.0359402032011538E-2</v>
      </c>
      <c r="AF5" s="244">
        <f>'Uspesnost-T'!AF5/'Uspesnost-T'!AF$114</f>
        <v>1.8300307111088768E-2</v>
      </c>
      <c r="AG5" s="244">
        <f>'Uspesnost-T'!AG5/'Uspesnost-T'!AG$114</f>
        <v>3.3811663696145361E-3</v>
      </c>
      <c r="AH5" s="244">
        <f>'Uspesnost-T'!AH5/'Uspesnost-T'!AH$114</f>
        <v>1.4996649052526028E-2</v>
      </c>
      <c r="AI5" s="244">
        <f>'Uspesnost-T'!AI5/'Uspesnost-T'!AI$114</f>
        <v>7.8210946180863328E-3</v>
      </c>
      <c r="AJ5" s="244">
        <f>'Uspesnost-T'!AJ5/'Uspesnost-T'!AJ$114</f>
        <v>8.8427833445197061E-3</v>
      </c>
      <c r="AK5" s="244">
        <f>'Uspesnost-T'!AK5/'Uspesnost-T'!AK$114</f>
        <v>1.1497245380940619E-2</v>
      </c>
      <c r="AL5" s="244">
        <f>'Uspesnost-T'!AL5/'Uspesnost-T'!AL$114</f>
        <v>8.8773522166869165E-3</v>
      </c>
      <c r="AM5" s="244">
        <f>'Uspesnost-T'!AM5/'Uspesnost-T'!AM$114</f>
        <v>6.6166048917735368E-3</v>
      </c>
      <c r="AN5" s="244">
        <f>'Uspesnost-T'!AN5/'Uspesnost-T'!AN$114</f>
        <v>9.3313884906226635E-3</v>
      </c>
      <c r="AO5" s="244">
        <f>'Uspesnost-T'!AO5/'Uspesnost-T'!AO$114</f>
        <v>1.3904988705898225E-2</v>
      </c>
      <c r="AP5" s="244">
        <f>'Uspesnost-T'!AP5/'Uspesnost-T'!AP$114</f>
        <v>1.0718430721812753E-2</v>
      </c>
      <c r="AQ5" s="244">
        <f>'Uspesnost-T'!AQ5/'Uspesnost-T'!AQ$114</f>
        <v>1.0336203407436921E-2</v>
      </c>
      <c r="AR5" s="244">
        <f>'Uspesnost-T'!AR5/'Uspesnost-T'!AR$114</f>
        <v>1.4172413228134067E-2</v>
      </c>
      <c r="AS5" s="244">
        <f>'Uspesnost-T'!AS5/'Uspesnost-T'!AS$114</f>
        <v>8.0172329312065572E-3</v>
      </c>
      <c r="AT5" s="244">
        <f>'Uspesnost-T'!AT5/'Uspesnost-T'!AT$114</f>
        <v>1.27491718799579E-2</v>
      </c>
      <c r="AU5" s="244">
        <f>'Uspesnost-T'!AU5/'Uspesnost-T'!AU$114</f>
        <v>9.8881456785848282E-3</v>
      </c>
      <c r="AV5" s="244">
        <f>'Uspesnost-T'!AV5/'Uspesnost-T'!AV$114</f>
        <v>1.1131069125989882E-2</v>
      </c>
      <c r="AW5" s="244">
        <f>'Uspesnost-T'!AW5/'Uspesnost-T'!AW$114</f>
        <v>8.3999344356837386E-3</v>
      </c>
      <c r="AX5" s="244">
        <f>'Uspesnost-T'!AX5/'Uspesnost-T'!AX$114</f>
        <v>7.9614683556324863E-3</v>
      </c>
      <c r="AY5" s="244">
        <f>'Uspesnost-T'!AY5/'Uspesnost-T'!AY$114</f>
        <v>1.1760002890853416E-2</v>
      </c>
      <c r="AZ5" s="244">
        <f>'Uspesnost-T'!AZ5/'Uspesnost-T'!AZ$114</f>
        <v>4.4182121985819348E-2</v>
      </c>
      <c r="BA5" s="244">
        <f>'Uspesnost-T'!BA5/'Uspesnost-T'!BA$114</f>
        <v>1.2230497670358765E-2</v>
      </c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spans="1:73" ht="14.25" customHeight="1" x14ac:dyDescent="0.25">
      <c r="A6" s="238" t="s">
        <v>206</v>
      </c>
      <c r="B6" s="423">
        <v>60</v>
      </c>
      <c r="C6" s="244">
        <f>'Uspesnost-T'!C6/'Uspesnost-T'!C$114</f>
        <v>0</v>
      </c>
      <c r="D6" s="244">
        <f>'Uspesnost-T'!D6/'Uspesnost-T'!D$114</f>
        <v>4.7821707795537268E-3</v>
      </c>
      <c r="E6" s="244">
        <f>'Uspesnost-T'!E6/'Uspesnost-T'!E$114</f>
        <v>0</v>
      </c>
      <c r="F6" s="244">
        <f>'Uspesnost-T'!F6/'Uspesnost-T'!F$114</f>
        <v>2.7531499339508415E-3</v>
      </c>
      <c r="G6" s="244">
        <f>'Uspesnost-T'!G6/'Uspesnost-T'!G$114</f>
        <v>1.096553322709796E-2</v>
      </c>
      <c r="H6" s="244">
        <f>'Uspesnost-T'!H6/'Uspesnost-T'!H$114</f>
        <v>3.6781185058931472E-2</v>
      </c>
      <c r="I6" s="244">
        <f>'Uspesnost-T'!I6/'Uspesnost-T'!I$114</f>
        <v>0</v>
      </c>
      <c r="J6" s="244">
        <f>'Uspesnost-T'!J6/'Uspesnost-T'!J$114</f>
        <v>0</v>
      </c>
      <c r="K6" s="244">
        <f>'Uspesnost-T'!K6/'Uspesnost-T'!K$114</f>
        <v>0</v>
      </c>
      <c r="L6" s="244">
        <f>'Uspesnost-T'!L6/'Uspesnost-T'!L$114</f>
        <v>4.1169421388291636E-3</v>
      </c>
      <c r="M6" s="244">
        <f>'Uspesnost-T'!M6/'Uspesnost-T'!M$114</f>
        <v>0</v>
      </c>
      <c r="N6" s="244">
        <f>'Uspesnost-T'!N6/'Uspesnost-T'!N$114</f>
        <v>0</v>
      </c>
      <c r="O6" s="244">
        <f>'Uspesnost-T'!O6/'Uspesnost-T'!O$114</f>
        <v>5.5042517054162852E-3</v>
      </c>
      <c r="P6" s="244">
        <f>'Uspesnost-T'!P6/'Uspesnost-T'!P$114</f>
        <v>1.2465479298946272E-2</v>
      </c>
      <c r="Q6" s="244">
        <f>'Uspesnost-T'!Q6/'Uspesnost-T'!Q$114</f>
        <v>0</v>
      </c>
      <c r="R6" s="244">
        <f>'Uspesnost-T'!R6/'Uspesnost-T'!R$114</f>
        <v>3.9415103831176501E-3</v>
      </c>
      <c r="S6" s="244">
        <f>'Uspesnost-T'!S6/'Uspesnost-T'!S$114</f>
        <v>1.1482332680623434E-2</v>
      </c>
      <c r="T6" s="244">
        <f>'Uspesnost-T'!T6/'Uspesnost-T'!T$114</f>
        <v>7.7046549237983729E-3</v>
      </c>
      <c r="U6" s="244">
        <f>'Uspesnost-T'!U6/'Uspesnost-T'!U$114</f>
        <v>0</v>
      </c>
      <c r="V6" s="244">
        <f>'Uspesnost-T'!V6/'Uspesnost-T'!V$114</f>
        <v>0</v>
      </c>
      <c r="W6" s="244">
        <f>'Uspesnost-T'!W6/'Uspesnost-T'!W$114</f>
        <v>6.3449796015261429E-3</v>
      </c>
      <c r="X6" s="244">
        <f>'Uspesnost-T'!X6/'Uspesnost-T'!X$114</f>
        <v>5.8979251431479154E-3</v>
      </c>
      <c r="Y6" s="244">
        <f>'Uspesnost-T'!Y6/'Uspesnost-T'!Y$114</f>
        <v>8.1830313491686145E-3</v>
      </c>
      <c r="Z6" s="244">
        <f>'Uspesnost-T'!Z6/'Uspesnost-T'!Z$114</f>
        <v>4.530551910233647E-3</v>
      </c>
      <c r="AA6" s="244">
        <f>'Uspesnost-T'!AA6/'Uspesnost-T'!AA$114</f>
        <v>0</v>
      </c>
      <c r="AB6" s="244">
        <f>'Uspesnost-T'!AB6/'Uspesnost-T'!AB$114</f>
        <v>0</v>
      </c>
      <c r="AC6" s="244">
        <f>'Uspesnost-T'!AC6/'Uspesnost-T'!AC$114</f>
        <v>0</v>
      </c>
      <c r="AD6" s="244">
        <f>'Uspesnost-T'!AD6/'Uspesnost-T'!AD$114</f>
        <v>8.8502683671066486E-3</v>
      </c>
      <c r="AE6" s="244">
        <f>'Uspesnost-T'!AE6/'Uspesnost-T'!AE$114</f>
        <v>1.6891365286788619E-2</v>
      </c>
      <c r="AF6" s="244">
        <f>'Uspesnost-T'!AF6/'Uspesnost-T'!AF$114</f>
        <v>0</v>
      </c>
      <c r="AG6" s="244">
        <f>'Uspesnost-T'!AG6/'Uspesnost-T'!AG$114</f>
        <v>1.5095380353851716E-2</v>
      </c>
      <c r="AH6" s="244">
        <f>'Uspesnost-T'!AH6/'Uspesnost-T'!AH$114</f>
        <v>0</v>
      </c>
      <c r="AI6" s="244">
        <f>'Uspesnost-T'!AI6/'Uspesnost-T'!AI$114</f>
        <v>3.1332043204122272E-3</v>
      </c>
      <c r="AJ6" s="244">
        <f>'Uspesnost-T'!AJ6/'Uspesnost-T'!AJ$114</f>
        <v>7.5783619396943436E-3</v>
      </c>
      <c r="AK6" s="244">
        <f>'Uspesnost-T'!AK6/'Uspesnost-T'!AK$114</f>
        <v>2.6167286571978717E-3</v>
      </c>
      <c r="AL6" s="244">
        <f>'Uspesnost-T'!AL6/'Uspesnost-T'!AL$114</f>
        <v>0</v>
      </c>
      <c r="AM6" s="244">
        <f>'Uspesnost-T'!AM6/'Uspesnost-T'!AM$114</f>
        <v>0</v>
      </c>
      <c r="AN6" s="244">
        <f>'Uspesnost-T'!AN6/'Uspesnost-T'!AN$114</f>
        <v>0</v>
      </c>
      <c r="AO6" s="244">
        <f>'Uspesnost-T'!AO6/'Uspesnost-T'!AO$114</f>
        <v>3.0657125382171461E-2</v>
      </c>
      <c r="AP6" s="244">
        <f>'Uspesnost-T'!AP6/'Uspesnost-T'!AP$114</f>
        <v>2.2213387907823474E-2</v>
      </c>
      <c r="AQ6" s="244">
        <f>'Uspesnost-T'!AQ6/'Uspesnost-T'!AQ$114</f>
        <v>1.901131342126634E-2</v>
      </c>
      <c r="AR6" s="244">
        <f>'Uspesnost-T'!AR6/'Uspesnost-T'!AR$114</f>
        <v>1.1734276123041447E-2</v>
      </c>
      <c r="AS6" s="244">
        <f>'Uspesnost-T'!AS6/'Uspesnost-T'!AS$114</f>
        <v>0</v>
      </c>
      <c r="AT6" s="244">
        <f>'Uspesnost-T'!AT6/'Uspesnost-T'!AT$114</f>
        <v>5.2973926023098831E-3</v>
      </c>
      <c r="AU6" s="244">
        <f>'Uspesnost-T'!AU6/'Uspesnost-T'!AU$114</f>
        <v>1.4870808659512208E-2</v>
      </c>
      <c r="AV6" s="244">
        <f>'Uspesnost-T'!AV6/'Uspesnost-T'!AV$114</f>
        <v>5.3106726266045441E-3</v>
      </c>
      <c r="AW6" s="244">
        <f>'Uspesnost-T'!AW6/'Uspesnost-T'!AW$114</f>
        <v>4.0860761020983325E-3</v>
      </c>
      <c r="AX6" s="244">
        <f>'Uspesnost-T'!AX6/'Uspesnost-T'!AX$114</f>
        <v>0</v>
      </c>
      <c r="AY6" s="244">
        <f>'Uspesnost-T'!AY6/'Uspesnost-T'!AY$114</f>
        <v>7.3604786540815885E-3</v>
      </c>
      <c r="AZ6" s="244">
        <f>'Uspesnost-T'!AZ6/'Uspesnost-T'!AZ$114</f>
        <v>3.2431151818898434E-2</v>
      </c>
      <c r="BA6" s="244">
        <f>'Uspesnost-T'!BA6/'Uspesnost-T'!BA$114</f>
        <v>1.8173425476676656E-2</v>
      </c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spans="1:73" ht="14.25" customHeight="1" x14ac:dyDescent="0.25">
      <c r="A7" s="238" t="s">
        <v>61</v>
      </c>
      <c r="B7" s="423">
        <v>3</v>
      </c>
      <c r="C7" s="244">
        <f>'Uspesnost-T'!C7/'Uspesnost-T'!C$114</f>
        <v>3.808921161293756E-2</v>
      </c>
      <c r="D7" s="244">
        <f>'Uspesnost-T'!D7/'Uspesnost-T'!D$114</f>
        <v>1.1958451480050834E-2</v>
      </c>
      <c r="E7" s="244">
        <f>'Uspesnost-T'!E7/'Uspesnost-T'!E$114</f>
        <v>9.6852220368327437E-3</v>
      </c>
      <c r="F7" s="244">
        <f>'Uspesnost-T'!F7/'Uspesnost-T'!F$114</f>
        <v>1.2517016422805278E-2</v>
      </c>
      <c r="G7" s="244">
        <f>'Uspesnost-T'!G7/'Uspesnost-T'!G$114</f>
        <v>1.28344619397807E-2</v>
      </c>
      <c r="H7" s="244">
        <f>'Uspesnost-T'!H7/'Uspesnost-T'!H$114</f>
        <v>1.8036438405956992E-2</v>
      </c>
      <c r="I7" s="244">
        <f>'Uspesnost-T'!I7/'Uspesnost-T'!I$114</f>
        <v>1.3656702172919593E-2</v>
      </c>
      <c r="J7" s="244">
        <f>'Uspesnost-T'!J7/'Uspesnost-T'!J$114</f>
        <v>1.3178857840984461E-2</v>
      </c>
      <c r="K7" s="244">
        <f>'Uspesnost-T'!K7/'Uspesnost-T'!K$114</f>
        <v>1.5768537540794495E-2</v>
      </c>
      <c r="L7" s="244">
        <f>'Uspesnost-T'!L7/'Uspesnost-T'!L$114</f>
        <v>1.3340055605051035E-2</v>
      </c>
      <c r="M7" s="244">
        <f>'Uspesnost-T'!M7/'Uspesnost-T'!M$114</f>
        <v>2.1340579827901399E-2</v>
      </c>
      <c r="N7" s="244">
        <f>'Uspesnost-T'!N7/'Uspesnost-T'!N$114</f>
        <v>1.2073582120315238E-2</v>
      </c>
      <c r="O7" s="244">
        <f>'Uspesnost-T'!O7/'Uspesnost-T'!O$114</f>
        <v>8.4679841741905123E-3</v>
      </c>
      <c r="P7" s="244">
        <f>'Uspesnost-T'!P7/'Uspesnost-T'!P$114</f>
        <v>1.8521306047612835E-2</v>
      </c>
      <c r="Q7" s="244">
        <f>'Uspesnost-T'!Q7/'Uspesnost-T'!Q$114</f>
        <v>1.1306797777901055E-2</v>
      </c>
      <c r="R7" s="244">
        <f>'Uspesnost-T'!R7/'Uspesnost-T'!R$114</f>
        <v>1.7215084532961208E-2</v>
      </c>
      <c r="S7" s="244">
        <f>'Uspesnost-T'!S7/'Uspesnost-T'!S$114</f>
        <v>1.550031429614184E-2</v>
      </c>
      <c r="T7" s="244">
        <f>'Uspesnost-T'!T7/'Uspesnost-T'!T$114</f>
        <v>1.4453027115237754E-2</v>
      </c>
      <c r="U7" s="244">
        <f>'Uspesnost-T'!U7/'Uspesnost-T'!U$114</f>
        <v>1.7070835774214248E-2</v>
      </c>
      <c r="V7" s="244">
        <f>'Uspesnost-T'!V7/'Uspesnost-T'!V$114</f>
        <v>2.3074529528941557E-2</v>
      </c>
      <c r="W7" s="244">
        <f>'Uspesnost-T'!W7/'Uspesnost-T'!W$114</f>
        <v>1.7160886166779139E-2</v>
      </c>
      <c r="X7" s="244">
        <f>'Uspesnost-T'!X7/'Uspesnost-T'!X$114</f>
        <v>9.1550787134014652E-3</v>
      </c>
      <c r="Y7" s="244">
        <f>'Uspesnost-T'!Y7/'Uspesnost-T'!Y$114</f>
        <v>2.0421703985915883E-2</v>
      </c>
      <c r="Z7" s="244">
        <f>'Uspesnost-T'!Z7/'Uspesnost-T'!Z$114</f>
        <v>1.2839158401278576E-2</v>
      </c>
      <c r="AA7" s="244">
        <f>'Uspesnost-T'!AA7/'Uspesnost-T'!AA$114</f>
        <v>0.15041180368336207</v>
      </c>
      <c r="AB7" s="244">
        <f>'Uspesnost-T'!AB7/'Uspesnost-T'!AB$114</f>
        <v>8.2841213776099834E-3</v>
      </c>
      <c r="AC7" s="244">
        <f>'Uspesnost-T'!AC7/'Uspesnost-T'!AC$114</f>
        <v>4.0234676534123243E-2</v>
      </c>
      <c r="AD7" s="244">
        <f>'Uspesnost-T'!AD7/'Uspesnost-T'!AD$114</f>
        <v>1.6992974124526723E-2</v>
      </c>
      <c r="AE7" s="244">
        <f>'Uspesnost-T'!AE7/'Uspesnost-T'!AE$114</f>
        <v>1.8301965214514843E-2</v>
      </c>
      <c r="AF7" s="244">
        <f>'Uspesnost-T'!AF7/'Uspesnost-T'!AF$114</f>
        <v>1.4239464092753147E-2</v>
      </c>
      <c r="AG7" s="244">
        <f>'Uspesnost-T'!AG7/'Uspesnost-T'!AG$114</f>
        <v>1.3405279008022219E-2</v>
      </c>
      <c r="AH7" s="244">
        <f>'Uspesnost-T'!AH7/'Uspesnost-T'!AH$114</f>
        <v>1.2695151210467329E-2</v>
      </c>
      <c r="AI7" s="244">
        <f>'Uspesnost-T'!AI7/'Uspesnost-T'!AI$114</f>
        <v>1.8491291617291759E-2</v>
      </c>
      <c r="AJ7" s="244">
        <f>'Uspesnost-T'!AJ7/'Uspesnost-T'!AJ$114</f>
        <v>1.3798183020191155E-2</v>
      </c>
      <c r="AK7" s="244">
        <f>'Uspesnost-T'!AK7/'Uspesnost-T'!AK$114</f>
        <v>1.4120499377721843E-2</v>
      </c>
      <c r="AL7" s="244">
        <f>'Uspesnost-T'!AL7/'Uspesnost-T'!AL$114</f>
        <v>1.2109392644982696E-2</v>
      </c>
      <c r="AM7" s="244">
        <f>'Uspesnost-T'!AM7/'Uspesnost-T'!AM$114</f>
        <v>1.9377682550222628E-2</v>
      </c>
      <c r="AN7" s="244">
        <f>'Uspesnost-T'!AN7/'Uspesnost-T'!AN$114</f>
        <v>1.1308814347695836E-2</v>
      </c>
      <c r="AO7" s="244">
        <f>'Uspesnost-T'!AO7/'Uspesnost-T'!AO$114</f>
        <v>1.7610620247592482E-2</v>
      </c>
      <c r="AP7" s="244">
        <f>'Uspesnost-T'!AP7/'Uspesnost-T'!AP$114</f>
        <v>1.5625318984846335E-3</v>
      </c>
      <c r="AQ7" s="244">
        <f>'Uspesnost-T'!AQ7/'Uspesnost-T'!AQ$114</f>
        <v>1.4670380934928751E-2</v>
      </c>
      <c r="AR7" s="244">
        <f>'Uspesnost-T'!AR7/'Uspesnost-T'!AR$114</f>
        <v>1.5502725064443858E-2</v>
      </c>
      <c r="AS7" s="244">
        <f>'Uspesnost-T'!AS7/'Uspesnost-T'!AS$114</f>
        <v>1.6424258250350633E-2</v>
      </c>
      <c r="AT7" s="244">
        <f>'Uspesnost-T'!AT7/'Uspesnost-T'!AT$114</f>
        <v>1.8006735330073201E-2</v>
      </c>
      <c r="AU7" s="244">
        <f>'Uspesnost-T'!AU7/'Uspesnost-T'!AU$114</f>
        <v>1.6603064189856208E-2</v>
      </c>
      <c r="AV7" s="244">
        <f>'Uspesnost-T'!AV7/'Uspesnost-T'!AV$114</f>
        <v>1.1501791236215208E-2</v>
      </c>
      <c r="AW7" s="244">
        <f>'Uspesnost-T'!AW7/'Uspesnost-T'!AW$114</f>
        <v>1.1142269767606924E-2</v>
      </c>
      <c r="AX7" s="244">
        <f>'Uspesnost-T'!AX7/'Uspesnost-T'!AX$114</f>
        <v>1.1553225930832496E-2</v>
      </c>
      <c r="AY7" s="244">
        <f>'Uspesnost-T'!AY7/'Uspesnost-T'!AY$114</f>
        <v>9.6990616840607821E-3</v>
      </c>
      <c r="AZ7" s="244">
        <f>'Uspesnost-T'!AZ7/'Uspesnost-T'!AZ$114</f>
        <v>2.0084408023423428E-2</v>
      </c>
      <c r="BA7" s="244">
        <f>'Uspesnost-T'!BA7/'Uspesnost-T'!BA$114</f>
        <v>1.5677292992698755E-2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spans="1:73" ht="14.25" customHeight="1" x14ac:dyDescent="0.25">
      <c r="A8" s="239" t="s">
        <v>276</v>
      </c>
      <c r="B8" s="423">
        <v>99</v>
      </c>
      <c r="C8" s="244">
        <f>'Uspesnost-T'!C8/'Uspesnost-T'!C$114</f>
        <v>0</v>
      </c>
      <c r="D8" s="244">
        <f>'Uspesnost-T'!D8/'Uspesnost-T'!D$114</f>
        <v>0</v>
      </c>
      <c r="E8" s="244">
        <f>'Uspesnost-T'!E8/'Uspesnost-T'!E$114</f>
        <v>2.6493411361722372E-2</v>
      </c>
      <c r="F8" s="244">
        <f>'Uspesnost-T'!F8/'Uspesnost-T'!F$114</f>
        <v>0</v>
      </c>
      <c r="G8" s="244">
        <f>'Uspesnost-T'!G8/'Uspesnost-T'!G$114</f>
        <v>0</v>
      </c>
      <c r="H8" s="244">
        <f>'Uspesnost-T'!H8/'Uspesnost-T'!H$114</f>
        <v>0</v>
      </c>
      <c r="I8" s="244">
        <f>'Uspesnost-T'!I8/'Uspesnost-T'!I$114</f>
        <v>0</v>
      </c>
      <c r="J8" s="244">
        <f>'Uspesnost-T'!J8/'Uspesnost-T'!J$114</f>
        <v>0</v>
      </c>
      <c r="K8" s="244">
        <f>'Uspesnost-T'!K8/'Uspesnost-T'!K$114</f>
        <v>3.8666250775870555E-3</v>
      </c>
      <c r="L8" s="244">
        <f>'Uspesnost-T'!L8/'Uspesnost-T'!L$114</f>
        <v>0</v>
      </c>
      <c r="M8" s="244">
        <f>'Uspesnost-T'!M8/'Uspesnost-T'!M$114</f>
        <v>0</v>
      </c>
      <c r="N8" s="244">
        <f>'Uspesnost-T'!N8/'Uspesnost-T'!N$114</f>
        <v>0</v>
      </c>
      <c r="O8" s="244">
        <f>'Uspesnost-T'!O8/'Uspesnost-T'!O$114</f>
        <v>4.3332633939283886E-3</v>
      </c>
      <c r="P8" s="244">
        <f>'Uspesnost-T'!P8/'Uspesnost-T'!P$114</f>
        <v>0</v>
      </c>
      <c r="Q8" s="244">
        <f>'Uspesnost-T'!Q8/'Uspesnost-T'!Q$114</f>
        <v>0</v>
      </c>
      <c r="R8" s="244">
        <f>'Uspesnost-T'!R8/'Uspesnost-T'!R$114</f>
        <v>1.2468324594696177E-2</v>
      </c>
      <c r="S8" s="244">
        <f>'Uspesnost-T'!S8/'Uspesnost-T'!S$114</f>
        <v>3.1849188886505569E-3</v>
      </c>
      <c r="T8" s="244">
        <f>'Uspesnost-T'!T8/'Uspesnost-T'!T$114</f>
        <v>0</v>
      </c>
      <c r="U8" s="244">
        <f>'Uspesnost-T'!U8/'Uspesnost-T'!U$114</f>
        <v>3.8314584771653205E-2</v>
      </c>
      <c r="V8" s="244">
        <f>'Uspesnost-T'!V8/'Uspesnost-T'!V$114</f>
        <v>0</v>
      </c>
      <c r="W8" s="244">
        <f>'Uspesnost-T'!W8/'Uspesnost-T'!W$114</f>
        <v>0</v>
      </c>
      <c r="X8" s="244">
        <f>'Uspesnost-T'!X8/'Uspesnost-T'!X$114</f>
        <v>2.9361806666948881E-3</v>
      </c>
      <c r="Y8" s="244">
        <f>'Uspesnost-T'!Y8/'Uspesnost-T'!Y$114</f>
        <v>1.2449366585991557E-2</v>
      </c>
      <c r="Z8" s="244">
        <f>'Uspesnost-T'!Z8/'Uspesnost-T'!Z$114</f>
        <v>9.5516447849691346E-3</v>
      </c>
      <c r="AA8" s="244">
        <f>'Uspesnost-T'!AA8/'Uspesnost-T'!AA$114</f>
        <v>0</v>
      </c>
      <c r="AB8" s="244">
        <f>'Uspesnost-T'!AB8/'Uspesnost-T'!AB$114</f>
        <v>0</v>
      </c>
      <c r="AC8" s="244">
        <f>'Uspesnost-T'!AC8/'Uspesnost-T'!AC$114</f>
        <v>0</v>
      </c>
      <c r="AD8" s="244">
        <f>'Uspesnost-T'!AD8/'Uspesnost-T'!AD$114</f>
        <v>0</v>
      </c>
      <c r="AE8" s="244">
        <f>'Uspesnost-T'!AE8/'Uspesnost-T'!AE$114</f>
        <v>0</v>
      </c>
      <c r="AF8" s="244">
        <f>'Uspesnost-T'!AF8/'Uspesnost-T'!AF$114</f>
        <v>0</v>
      </c>
      <c r="AG8" s="244">
        <f>'Uspesnost-T'!AG8/'Uspesnost-T'!AG$114</f>
        <v>0</v>
      </c>
      <c r="AH8" s="244">
        <f>'Uspesnost-T'!AH8/'Uspesnost-T'!AH$114</f>
        <v>0</v>
      </c>
      <c r="AI8" s="244">
        <f>'Uspesnost-T'!AI8/'Uspesnost-T'!AI$114</f>
        <v>3.4583906280847743E-3</v>
      </c>
      <c r="AJ8" s="244">
        <f>'Uspesnost-T'!AJ8/'Uspesnost-T'!AJ$114</f>
        <v>0</v>
      </c>
      <c r="AK8" s="244">
        <f>'Uspesnost-T'!AK8/'Uspesnost-T'!AK$114</f>
        <v>2.1214122812965277E-2</v>
      </c>
      <c r="AL8" s="244">
        <f>'Uspesnost-T'!AL8/'Uspesnost-T'!AL$114</f>
        <v>0</v>
      </c>
      <c r="AM8" s="244">
        <f>'Uspesnost-T'!AM8/'Uspesnost-T'!AM$114</f>
        <v>0</v>
      </c>
      <c r="AN8" s="244">
        <f>'Uspesnost-T'!AN8/'Uspesnost-T'!AN$114</f>
        <v>0</v>
      </c>
      <c r="AO8" s="244">
        <f>'Uspesnost-T'!AO8/'Uspesnost-T'!AO$114</f>
        <v>0</v>
      </c>
      <c r="AP8" s="244">
        <f>'Uspesnost-T'!AP8/'Uspesnost-T'!AP$114</f>
        <v>0</v>
      </c>
      <c r="AQ8" s="244">
        <f>'Uspesnost-T'!AQ8/'Uspesnost-T'!AQ$114</f>
        <v>0</v>
      </c>
      <c r="AR8" s="244">
        <f>'Uspesnost-T'!AR8/'Uspesnost-T'!AR$114</f>
        <v>0</v>
      </c>
      <c r="AS8" s="244">
        <f>'Uspesnost-T'!AS8/'Uspesnost-T'!AS$114</f>
        <v>9.0831942734081791E-3</v>
      </c>
      <c r="AT8" s="244">
        <f>'Uspesnost-T'!AT8/'Uspesnost-T'!AT$114</f>
        <v>7.6351031209581271E-3</v>
      </c>
      <c r="AU8" s="244">
        <f>'Uspesnost-T'!AU8/'Uspesnost-T'!AU$114</f>
        <v>0</v>
      </c>
      <c r="AV8" s="244">
        <f>'Uspesnost-T'!AV8/'Uspesnost-T'!AV$114</f>
        <v>0</v>
      </c>
      <c r="AW8" s="244">
        <f>'Uspesnost-T'!AW8/'Uspesnost-T'!AW$114</f>
        <v>0</v>
      </c>
      <c r="AX8" s="244">
        <f>'Uspesnost-T'!AX8/'Uspesnost-T'!AX$114</f>
        <v>0</v>
      </c>
      <c r="AY8" s="244">
        <f>'Uspesnost-T'!AY8/'Uspesnost-T'!AY$114</f>
        <v>0</v>
      </c>
      <c r="AZ8" s="244">
        <f>'Uspesnost-T'!AZ8/'Uspesnost-T'!AZ$114</f>
        <v>0</v>
      </c>
      <c r="BA8" s="244">
        <f>'Uspesnost-T'!BA8/'Uspesnost-T'!BA$114</f>
        <v>0</v>
      </c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spans="1:73" ht="14.25" customHeight="1" x14ac:dyDescent="0.25">
      <c r="A9" s="239" t="s">
        <v>69</v>
      </c>
      <c r="B9" s="423">
        <v>4</v>
      </c>
      <c r="C9" s="244">
        <f>'Uspesnost-T'!C9/'Uspesnost-T'!C$114</f>
        <v>0</v>
      </c>
      <c r="D9" s="244">
        <f>'Uspesnost-T'!D9/'Uspesnost-T'!D$114</f>
        <v>1.3166590034886155E-2</v>
      </c>
      <c r="E9" s="244">
        <f>'Uspesnost-T'!E9/'Uspesnost-T'!E$114</f>
        <v>8.7347555271309781E-3</v>
      </c>
      <c r="F9" s="244">
        <f>'Uspesnost-T'!F9/'Uspesnost-T'!F$114</f>
        <v>1.2624468200100379E-2</v>
      </c>
      <c r="G9" s="244">
        <f>'Uspesnost-T'!G9/'Uspesnost-T'!G$114</f>
        <v>1.1246350646945225E-2</v>
      </c>
      <c r="H9" s="244">
        <f>'Uspesnost-T'!H9/'Uspesnost-T'!H$114</f>
        <v>3.9439982579673495E-3</v>
      </c>
      <c r="I9" s="244">
        <f>'Uspesnost-T'!I9/'Uspesnost-T'!I$114</f>
        <v>7.8878260884107897E-3</v>
      </c>
      <c r="J9" s="244">
        <f>'Uspesnost-T'!J9/'Uspesnost-T'!J$114</f>
        <v>1.4202436717463351E-2</v>
      </c>
      <c r="K9" s="244">
        <f>'Uspesnost-T'!K9/'Uspesnost-T'!K$114</f>
        <v>7.4251416261142504E-3</v>
      </c>
      <c r="L9" s="244">
        <f>'Uspesnost-T'!L9/'Uspesnost-T'!L$114</f>
        <v>1.2247086743859633E-2</v>
      </c>
      <c r="M9" s="244">
        <f>'Uspesnost-T'!M9/'Uspesnost-T'!M$114</f>
        <v>2.2472846847804196E-2</v>
      </c>
      <c r="N9" s="244">
        <f>'Uspesnost-T'!N9/'Uspesnost-T'!N$114</f>
        <v>3.9692110446438292E-2</v>
      </c>
      <c r="O9" s="244">
        <f>'Uspesnost-T'!O9/'Uspesnost-T'!O$114</f>
        <v>1.7111142517119649E-2</v>
      </c>
      <c r="P9" s="244">
        <f>'Uspesnost-T'!P9/'Uspesnost-T'!P$114</f>
        <v>3.4294174026199527E-3</v>
      </c>
      <c r="Q9" s="244">
        <f>'Uspesnost-T'!Q9/'Uspesnost-T'!Q$114</f>
        <v>2.2433348899193854E-2</v>
      </c>
      <c r="R9" s="244">
        <f>'Uspesnost-T'!R9/'Uspesnost-T'!R$114</f>
        <v>8.4559853527803788E-3</v>
      </c>
      <c r="S9" s="244">
        <f>'Uspesnost-T'!S9/'Uspesnost-T'!S$114</f>
        <v>1.2903888617664902E-2</v>
      </c>
      <c r="T9" s="244">
        <f>'Uspesnost-T'!T9/'Uspesnost-T'!T$114</f>
        <v>1.4871571045073509E-2</v>
      </c>
      <c r="U9" s="244">
        <f>'Uspesnost-T'!U9/'Uspesnost-T'!U$114</f>
        <v>1.1014051504751269E-2</v>
      </c>
      <c r="V9" s="244">
        <f>'Uspesnost-T'!V9/'Uspesnost-T'!V$114</f>
        <v>0</v>
      </c>
      <c r="W9" s="244">
        <f>'Uspesnost-T'!W9/'Uspesnost-T'!W$114</f>
        <v>0</v>
      </c>
      <c r="X9" s="244">
        <f>'Uspesnost-T'!X9/'Uspesnost-T'!X$114</f>
        <v>7.3999417315325708E-3</v>
      </c>
      <c r="Y9" s="244">
        <f>'Uspesnost-T'!Y9/'Uspesnost-T'!Y$114</f>
        <v>9.3780920252884512E-3</v>
      </c>
      <c r="Z9" s="244">
        <f>'Uspesnost-T'!Z9/'Uspesnost-T'!Z$114</f>
        <v>1.2033707378045449E-2</v>
      </c>
      <c r="AA9" s="244">
        <f>'Uspesnost-T'!AA9/'Uspesnost-T'!AA$114</f>
        <v>0</v>
      </c>
      <c r="AB9" s="244">
        <f>'Uspesnost-T'!AB9/'Uspesnost-T'!AB$114</f>
        <v>3.8540587005770357E-3</v>
      </c>
      <c r="AC9" s="244">
        <f>'Uspesnost-T'!AC9/'Uspesnost-T'!AC$114</f>
        <v>0</v>
      </c>
      <c r="AD9" s="244">
        <f>'Uspesnost-T'!AD9/'Uspesnost-T'!AD$114</f>
        <v>1.1203668864437443E-2</v>
      </c>
      <c r="AE9" s="244">
        <f>'Uspesnost-T'!AE9/'Uspesnost-T'!AE$114</f>
        <v>8.164946639753522E-3</v>
      </c>
      <c r="AF9" s="244">
        <f>'Uspesnost-T'!AF9/'Uspesnost-T'!AF$114</f>
        <v>1.1211691100469079E-2</v>
      </c>
      <c r="AG9" s="244">
        <f>'Uspesnost-T'!AG9/'Uspesnost-T'!AG$114</f>
        <v>1.0965758987684296E-2</v>
      </c>
      <c r="AH9" s="244">
        <f>'Uspesnost-T'!AH9/'Uspesnost-T'!AH$114</f>
        <v>1.6468790833867843E-2</v>
      </c>
      <c r="AI9" s="244">
        <f>'Uspesnost-T'!AI9/'Uspesnost-T'!AI$114</f>
        <v>1.1966039970804062E-2</v>
      </c>
      <c r="AJ9" s="244">
        <f>'Uspesnost-T'!AJ9/'Uspesnost-T'!AJ$114</f>
        <v>1.1839172271365724E-2</v>
      </c>
      <c r="AK9" s="244">
        <f>'Uspesnost-T'!AK9/'Uspesnost-T'!AK$114</f>
        <v>1.4192045100253707E-2</v>
      </c>
      <c r="AL9" s="244">
        <f>'Uspesnost-T'!AL9/'Uspesnost-T'!AL$114</f>
        <v>8.9243673888255801E-3</v>
      </c>
      <c r="AM9" s="244">
        <f>'Uspesnost-T'!AM9/'Uspesnost-T'!AM$114</f>
        <v>1.2916771932298825E-2</v>
      </c>
      <c r="AN9" s="244">
        <f>'Uspesnost-T'!AN9/'Uspesnost-T'!AN$114</f>
        <v>8.4417694842671212E-3</v>
      </c>
      <c r="AO9" s="244">
        <f>'Uspesnost-T'!AO9/'Uspesnost-T'!AO$114</f>
        <v>1.1562919763922085E-2</v>
      </c>
      <c r="AP9" s="244">
        <f>'Uspesnost-T'!AP9/'Uspesnost-T'!AP$114</f>
        <v>8.0234568908407623E-3</v>
      </c>
      <c r="AQ9" s="244">
        <f>'Uspesnost-T'!AQ9/'Uspesnost-T'!AQ$114</f>
        <v>5.8577690108440909E-3</v>
      </c>
      <c r="AR9" s="244">
        <f>'Uspesnost-T'!AR9/'Uspesnost-T'!AR$114</f>
        <v>3.3340504661632563E-3</v>
      </c>
      <c r="AS9" s="244">
        <f>'Uspesnost-T'!AS9/'Uspesnost-T'!AS$114</f>
        <v>2.5373908126805723E-2</v>
      </c>
      <c r="AT9" s="244">
        <f>'Uspesnost-T'!AT9/'Uspesnost-T'!AT$114</f>
        <v>8.6028453289981252E-3</v>
      </c>
      <c r="AU9" s="244">
        <f>'Uspesnost-T'!AU9/'Uspesnost-T'!AU$114</f>
        <v>0</v>
      </c>
      <c r="AV9" s="244">
        <f>'Uspesnost-T'!AV9/'Uspesnost-T'!AV$114</f>
        <v>1.0793859411873077E-2</v>
      </c>
      <c r="AW9" s="244">
        <f>'Uspesnost-T'!AW9/'Uspesnost-T'!AW$114</f>
        <v>9.7290351763193398E-3</v>
      </c>
      <c r="AX9" s="244">
        <f>'Uspesnost-T'!AX9/'Uspesnost-T'!AX$114</f>
        <v>1.0812431972922339E-2</v>
      </c>
      <c r="AY9" s="244">
        <f>'Uspesnost-T'!AY9/'Uspesnost-T'!AY$114</f>
        <v>8.5000428645694275E-3</v>
      </c>
      <c r="AZ9" s="244">
        <f>'Uspesnost-T'!AZ9/'Uspesnost-T'!AZ$114</f>
        <v>1.1311694868834552E-2</v>
      </c>
      <c r="BA9" s="244">
        <f>'Uspesnost-T'!BA9/'Uspesnost-T'!BA$114</f>
        <v>5.2917565007805402E-3</v>
      </c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spans="1:73" ht="14.25" customHeight="1" x14ac:dyDescent="0.25">
      <c r="A10" s="238" t="s">
        <v>103</v>
      </c>
      <c r="B10" s="423">
        <v>9</v>
      </c>
      <c r="C10" s="244">
        <f>'Uspesnost-T'!C10/'Uspesnost-T'!C$114</f>
        <v>0</v>
      </c>
      <c r="D10" s="244">
        <f>'Uspesnost-T'!D10/'Uspesnost-T'!D$114</f>
        <v>6.1828769607418354E-3</v>
      </c>
      <c r="E10" s="244">
        <f>'Uspesnost-T'!E10/'Uspesnost-T'!E$114</f>
        <v>8.7717105589576721E-3</v>
      </c>
      <c r="F10" s="244">
        <f>'Uspesnost-T'!F10/'Uspesnost-T'!F$114</f>
        <v>9.7592074236358978E-3</v>
      </c>
      <c r="G10" s="244">
        <f>'Uspesnost-T'!G10/'Uspesnost-T'!G$114</f>
        <v>1.1928743838655605E-2</v>
      </c>
      <c r="H10" s="244">
        <f>'Uspesnost-T'!H10/'Uspesnost-T'!H$114</f>
        <v>1.9095506712939834E-2</v>
      </c>
      <c r="I10" s="244">
        <f>'Uspesnost-T'!I10/'Uspesnost-T'!I$114</f>
        <v>1.1100077405901724E-2</v>
      </c>
      <c r="J10" s="244">
        <f>'Uspesnost-T'!J10/'Uspesnost-T'!J$114</f>
        <v>1.1517026391808256E-2</v>
      </c>
      <c r="K10" s="244">
        <f>'Uspesnost-T'!K10/'Uspesnost-T'!K$114</f>
        <v>3.1780780263241576E-2</v>
      </c>
      <c r="L10" s="244">
        <f>'Uspesnost-T'!L10/'Uspesnost-T'!L$114</f>
        <v>2.3607580529253554E-2</v>
      </c>
      <c r="M10" s="244">
        <f>'Uspesnost-T'!M10/'Uspesnost-T'!M$114</f>
        <v>1.6291281154403998E-2</v>
      </c>
      <c r="N10" s="244">
        <f>'Uspesnost-T'!N10/'Uspesnost-T'!N$114</f>
        <v>1.1239101904259721E-2</v>
      </c>
      <c r="O10" s="244">
        <f>'Uspesnost-T'!O10/'Uspesnost-T'!O$114</f>
        <v>8.1633187295724937E-3</v>
      </c>
      <c r="P10" s="244">
        <f>'Uspesnost-T'!P10/'Uspesnost-T'!P$114</f>
        <v>9.6011990282765872E-3</v>
      </c>
      <c r="Q10" s="244">
        <f>'Uspesnost-T'!Q10/'Uspesnost-T'!Q$114</f>
        <v>1.1158337251184439E-2</v>
      </c>
      <c r="R10" s="244">
        <f>'Uspesnost-T'!R10/'Uspesnost-T'!R$114</f>
        <v>9.9668041923003034E-3</v>
      </c>
      <c r="S10" s="244">
        <f>'Uspesnost-T'!S10/'Uspesnost-T'!S$114</f>
        <v>2.7333908227038593E-2</v>
      </c>
      <c r="T10" s="244">
        <f>'Uspesnost-T'!T10/'Uspesnost-T'!T$114</f>
        <v>9.3996550238652516E-3</v>
      </c>
      <c r="U10" s="244">
        <f>'Uspesnost-T'!U10/'Uspesnost-T'!U$114</f>
        <v>1.4348654118725665E-2</v>
      </c>
      <c r="V10" s="244">
        <f>'Uspesnost-T'!V10/'Uspesnost-T'!V$114</f>
        <v>2.6160658665592081E-2</v>
      </c>
      <c r="W10" s="244">
        <f>'Uspesnost-T'!W10/'Uspesnost-T'!W$114</f>
        <v>1.1407114183702476E-2</v>
      </c>
      <c r="X10" s="244">
        <f>'Uspesnost-T'!X10/'Uspesnost-T'!X$114</f>
        <v>2.4879468202773054E-2</v>
      </c>
      <c r="Y10" s="244">
        <f>'Uspesnost-T'!Y10/'Uspesnost-T'!Y$114</f>
        <v>1.3103004923361854E-2</v>
      </c>
      <c r="Z10" s="244">
        <f>'Uspesnost-T'!Z10/'Uspesnost-T'!Z$114</f>
        <v>9.8946289345701512E-3</v>
      </c>
      <c r="AA10" s="244">
        <f>'Uspesnost-T'!AA10/'Uspesnost-T'!AA$114</f>
        <v>2.9852037568637461E-2</v>
      </c>
      <c r="AB10" s="244">
        <f>'Uspesnost-T'!AB10/'Uspesnost-T'!AB$114</f>
        <v>1.2949645604307114E-2</v>
      </c>
      <c r="AC10" s="244">
        <f>'Uspesnost-T'!AC10/'Uspesnost-T'!AC$114</f>
        <v>3.4535075767288009E-2</v>
      </c>
      <c r="AD10" s="244">
        <f>'Uspesnost-T'!AD10/'Uspesnost-T'!AD$114</f>
        <v>8.8945060070621806E-3</v>
      </c>
      <c r="AE10" s="244">
        <f>'Uspesnost-T'!AE10/'Uspesnost-T'!AE$114</f>
        <v>7.8759227595581582E-3</v>
      </c>
      <c r="AF10" s="244">
        <f>'Uspesnost-T'!AF10/'Uspesnost-T'!AF$114</f>
        <v>7.705616874339339E-3</v>
      </c>
      <c r="AG10" s="244">
        <f>'Uspesnost-T'!AG10/'Uspesnost-T'!AG$114</f>
        <v>9.0314898818285062E-3</v>
      </c>
      <c r="AH10" s="244">
        <f>'Uspesnost-T'!AH10/'Uspesnost-T'!AH$114</f>
        <v>1.3127861096937227E-2</v>
      </c>
      <c r="AI10" s="244">
        <f>'Uspesnost-T'!AI10/'Uspesnost-T'!AI$114</f>
        <v>7.7702159905097632E-3</v>
      </c>
      <c r="AJ10" s="244">
        <f>'Uspesnost-T'!AJ10/'Uspesnost-T'!AJ$114</f>
        <v>9.9976484563286498E-3</v>
      </c>
      <c r="AK10" s="244">
        <f>'Uspesnost-T'!AK10/'Uspesnost-T'!AK$114</f>
        <v>1.1745540433916393E-2</v>
      </c>
      <c r="AL10" s="244">
        <f>'Uspesnost-T'!AL10/'Uspesnost-T'!AL$114</f>
        <v>9.1877824611492284E-3</v>
      </c>
      <c r="AM10" s="244">
        <f>'Uspesnost-T'!AM10/'Uspesnost-T'!AM$114</f>
        <v>9.7249100451414095E-3</v>
      </c>
      <c r="AN10" s="244">
        <f>'Uspesnost-T'!AN10/'Uspesnost-T'!AN$114</f>
        <v>9.7442613211731009E-3</v>
      </c>
      <c r="AO10" s="244">
        <f>'Uspesnost-T'!AO10/'Uspesnost-T'!AO$114</f>
        <v>4.254841529093039E-3</v>
      </c>
      <c r="AP10" s="244">
        <f>'Uspesnost-T'!AP10/'Uspesnost-T'!AP$114</f>
        <v>8.2043526018816641E-3</v>
      </c>
      <c r="AQ10" s="244">
        <f>'Uspesnost-T'!AQ10/'Uspesnost-T'!AQ$114</f>
        <v>8.7980875205471085E-3</v>
      </c>
      <c r="AR10" s="244">
        <f>'Uspesnost-T'!AR10/'Uspesnost-T'!AR$114</f>
        <v>1.3296370538641657E-2</v>
      </c>
      <c r="AS10" s="244">
        <f>'Uspesnost-T'!AS10/'Uspesnost-T'!AS$114</f>
        <v>8.2166512425333287E-3</v>
      </c>
      <c r="AT10" s="244">
        <f>'Uspesnost-T'!AT10/'Uspesnost-T'!AT$114</f>
        <v>5.7625358357730905E-3</v>
      </c>
      <c r="AU10" s="244">
        <f>'Uspesnost-T'!AU10/'Uspesnost-T'!AU$114</f>
        <v>9.3893698680032056E-3</v>
      </c>
      <c r="AV10" s="244">
        <f>'Uspesnost-T'!AV10/'Uspesnost-T'!AV$114</f>
        <v>8.7840385182752761E-3</v>
      </c>
      <c r="AW10" s="244">
        <f>'Uspesnost-T'!AW10/'Uspesnost-T'!AW$114</f>
        <v>8.9215289803983768E-3</v>
      </c>
      <c r="AX10" s="244">
        <f>'Uspesnost-T'!AX10/'Uspesnost-T'!AX$114</f>
        <v>1.0097238241224604E-2</v>
      </c>
      <c r="AY10" s="244">
        <f>'Uspesnost-T'!AY10/'Uspesnost-T'!AY$114</f>
        <v>6.3757595126071598E-3</v>
      </c>
      <c r="AZ10" s="244">
        <f>'Uspesnost-T'!AZ10/'Uspesnost-T'!AZ$114</f>
        <v>1.6585238594492523E-2</v>
      </c>
      <c r="BA10" s="244">
        <f>'Uspesnost-T'!BA10/'Uspesnost-T'!BA$114</f>
        <v>1.2989314431933848E-2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spans="1:73" ht="14.25" customHeight="1" x14ac:dyDescent="0.25">
      <c r="A11" s="239" t="s">
        <v>230</v>
      </c>
      <c r="B11" s="423">
        <v>5</v>
      </c>
      <c r="C11" s="244">
        <f>'Uspesnost-T'!C11/'Uspesnost-T'!C$114</f>
        <v>0</v>
      </c>
      <c r="D11" s="244">
        <f>'Uspesnost-T'!D11/'Uspesnost-T'!D$114</f>
        <v>0</v>
      </c>
      <c r="E11" s="244">
        <f>'Uspesnost-T'!E11/'Uspesnost-T'!E$114</f>
        <v>0</v>
      </c>
      <c r="F11" s="244">
        <f>'Uspesnost-T'!F11/'Uspesnost-T'!F$114</f>
        <v>0</v>
      </c>
      <c r="G11" s="244">
        <f>'Uspesnost-T'!G11/'Uspesnost-T'!G$114</f>
        <v>0</v>
      </c>
      <c r="H11" s="244">
        <f>'Uspesnost-T'!H11/'Uspesnost-T'!H$114</f>
        <v>0</v>
      </c>
      <c r="I11" s="244">
        <f>'Uspesnost-T'!I11/'Uspesnost-T'!I$114</f>
        <v>4.1340126114057336E-3</v>
      </c>
      <c r="J11" s="244">
        <f>'Uspesnost-T'!J11/'Uspesnost-T'!J$114</f>
        <v>0</v>
      </c>
      <c r="K11" s="244">
        <f>'Uspesnost-T'!K11/'Uspesnost-T'!K$114</f>
        <v>9.4850714067411489E-3</v>
      </c>
      <c r="L11" s="244">
        <f>'Uspesnost-T'!L11/'Uspesnost-T'!L$114</f>
        <v>0</v>
      </c>
      <c r="M11" s="244">
        <f>'Uspesnost-T'!M11/'Uspesnost-T'!M$114</f>
        <v>2.5877642478830329E-2</v>
      </c>
      <c r="N11" s="244">
        <f>'Uspesnost-T'!N11/'Uspesnost-T'!N$114</f>
        <v>2.796637872703079E-2</v>
      </c>
      <c r="O11" s="244">
        <f>'Uspesnost-T'!O11/'Uspesnost-T'!O$114</f>
        <v>0</v>
      </c>
      <c r="P11" s="244">
        <f>'Uspesnost-T'!P11/'Uspesnost-T'!P$114</f>
        <v>0</v>
      </c>
      <c r="Q11" s="244">
        <f>'Uspesnost-T'!Q11/'Uspesnost-T'!Q$114</f>
        <v>7.3822620854143159E-3</v>
      </c>
      <c r="R11" s="244">
        <f>'Uspesnost-T'!R11/'Uspesnost-T'!R$114</f>
        <v>0</v>
      </c>
      <c r="S11" s="244">
        <f>'Uspesnost-T'!S11/'Uspesnost-T'!S$114</f>
        <v>0</v>
      </c>
      <c r="T11" s="244">
        <f>'Uspesnost-T'!T11/'Uspesnost-T'!T$114</f>
        <v>0</v>
      </c>
      <c r="U11" s="244">
        <f>'Uspesnost-T'!U11/'Uspesnost-T'!U$114</f>
        <v>0</v>
      </c>
      <c r="V11" s="244">
        <f>'Uspesnost-T'!V11/'Uspesnost-T'!V$114</f>
        <v>0</v>
      </c>
      <c r="W11" s="244">
        <f>'Uspesnost-T'!W11/'Uspesnost-T'!W$114</f>
        <v>0</v>
      </c>
      <c r="X11" s="244">
        <f>'Uspesnost-T'!X11/'Uspesnost-T'!X$114</f>
        <v>4.1355427786569183E-3</v>
      </c>
      <c r="Y11" s="244">
        <f>'Uspesnost-T'!Y11/'Uspesnost-T'!Y$114</f>
        <v>0</v>
      </c>
      <c r="Z11" s="244">
        <f>'Uspesnost-T'!Z11/'Uspesnost-T'!Z$114</f>
        <v>3.7899814696942839E-3</v>
      </c>
      <c r="AA11" s="244">
        <f>'Uspesnost-T'!AA11/'Uspesnost-T'!AA$114</f>
        <v>0</v>
      </c>
      <c r="AB11" s="244">
        <f>'Uspesnost-T'!AB11/'Uspesnost-T'!AB$114</f>
        <v>0</v>
      </c>
      <c r="AC11" s="244">
        <f>'Uspesnost-T'!AC11/'Uspesnost-T'!AC$114</f>
        <v>0</v>
      </c>
      <c r="AD11" s="244">
        <f>'Uspesnost-T'!AD11/'Uspesnost-T'!AD$114</f>
        <v>0</v>
      </c>
      <c r="AE11" s="244">
        <f>'Uspesnost-T'!AE11/'Uspesnost-T'!AE$114</f>
        <v>1.0530961439717171E-2</v>
      </c>
      <c r="AF11" s="244">
        <f>'Uspesnost-T'!AF11/'Uspesnost-T'!AF$114</f>
        <v>0</v>
      </c>
      <c r="AG11" s="244">
        <f>'Uspesnost-T'!AG11/'Uspesnost-T'!AG$114</f>
        <v>9.5537359753032573E-3</v>
      </c>
      <c r="AH11" s="244">
        <f>'Uspesnost-T'!AH11/'Uspesnost-T'!AH$114</f>
        <v>0</v>
      </c>
      <c r="AI11" s="244">
        <f>'Uspesnost-T'!AI11/'Uspesnost-T'!AI$114</f>
        <v>5.8053368302931176E-3</v>
      </c>
      <c r="AJ11" s="244">
        <f>'Uspesnost-T'!AJ11/'Uspesnost-T'!AJ$114</f>
        <v>2.178510947287236E-2</v>
      </c>
      <c r="AK11" s="244">
        <f>'Uspesnost-T'!AK11/'Uspesnost-T'!AK$114</f>
        <v>0</v>
      </c>
      <c r="AL11" s="244">
        <f>'Uspesnost-T'!AL11/'Uspesnost-T'!AL$114</f>
        <v>0</v>
      </c>
      <c r="AM11" s="244">
        <f>'Uspesnost-T'!AM11/'Uspesnost-T'!AM$114</f>
        <v>0</v>
      </c>
      <c r="AN11" s="244">
        <f>'Uspesnost-T'!AN11/'Uspesnost-T'!AN$114</f>
        <v>0</v>
      </c>
      <c r="AO11" s="244">
        <f>'Uspesnost-T'!AO11/'Uspesnost-T'!AO$114</f>
        <v>0</v>
      </c>
      <c r="AP11" s="244">
        <f>'Uspesnost-T'!AP11/'Uspesnost-T'!AP$114</f>
        <v>1.9702053429408419E-2</v>
      </c>
      <c r="AQ11" s="244">
        <f>'Uspesnost-T'!AQ11/'Uspesnost-T'!AQ$114</f>
        <v>6.5119226050514229E-3</v>
      </c>
      <c r="AR11" s="244">
        <f>'Uspesnost-T'!AR11/'Uspesnost-T'!AR$114</f>
        <v>0</v>
      </c>
      <c r="AS11" s="244">
        <f>'Uspesnost-T'!AS11/'Uspesnost-T'!AS$114</f>
        <v>4.7677594325920003E-3</v>
      </c>
      <c r="AT11" s="244">
        <f>'Uspesnost-T'!AT11/'Uspesnost-T'!AT$114</f>
        <v>7.6939957141286264E-3</v>
      </c>
      <c r="AU11" s="244">
        <f>'Uspesnost-T'!AU11/'Uspesnost-T'!AU$114</f>
        <v>0</v>
      </c>
      <c r="AV11" s="244">
        <f>'Uspesnost-T'!AV11/'Uspesnost-T'!AV$114</f>
        <v>0</v>
      </c>
      <c r="AW11" s="244">
        <f>'Uspesnost-T'!AW11/'Uspesnost-T'!AW$114</f>
        <v>8.991052800624913E-3</v>
      </c>
      <c r="AX11" s="244">
        <f>'Uspesnost-T'!AX11/'Uspesnost-T'!AX$114</f>
        <v>2.9217540578839411E-2</v>
      </c>
      <c r="AY11" s="244">
        <f>'Uspesnost-T'!AY11/'Uspesnost-T'!AY$114</f>
        <v>0</v>
      </c>
      <c r="AZ11" s="244">
        <f>'Uspesnost-T'!AZ11/'Uspesnost-T'!AZ$114</f>
        <v>0</v>
      </c>
      <c r="BA11" s="244">
        <f>'Uspesnost-T'!BA11/'Uspesnost-T'!BA$114</f>
        <v>3.5749881877317298E-3</v>
      </c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spans="1:73" ht="14.25" customHeight="1" x14ac:dyDescent="0.25">
      <c r="A12" s="239" t="s">
        <v>89</v>
      </c>
      <c r="B12" s="424" t="s">
        <v>1108</v>
      </c>
      <c r="C12" s="244">
        <f>'Uspesnost-T'!C12/'Uspesnost-T'!C$114</f>
        <v>0</v>
      </c>
      <c r="D12" s="244">
        <f>'Uspesnost-T'!D12/'Uspesnost-T'!D$114</f>
        <v>1.3585011526992626E-2</v>
      </c>
      <c r="E12" s="244">
        <f>'Uspesnost-T'!E12/'Uspesnost-T'!E$114</f>
        <v>1.131299467606104E-2</v>
      </c>
      <c r="F12" s="244">
        <f>'Uspesnost-T'!F12/'Uspesnost-T'!F$114</f>
        <v>9.8084946646723164E-3</v>
      </c>
      <c r="G12" s="244">
        <f>'Uspesnost-T'!G12/'Uspesnost-T'!G$114</f>
        <v>1.1247317415428044E-2</v>
      </c>
      <c r="H12" s="244">
        <f>'Uspesnost-T'!H12/'Uspesnost-T'!H$114</f>
        <v>1.3451489112211284E-2</v>
      </c>
      <c r="I12" s="244">
        <f>'Uspesnost-T'!I12/'Uspesnost-T'!I$114</f>
        <v>1.1137328148872637E-2</v>
      </c>
      <c r="J12" s="244">
        <f>'Uspesnost-T'!J12/'Uspesnost-T'!J$114</f>
        <v>8.9900749685720965E-3</v>
      </c>
      <c r="K12" s="244">
        <f>'Uspesnost-T'!K12/'Uspesnost-T'!K$114</f>
        <v>8.020695741663619E-3</v>
      </c>
      <c r="L12" s="244">
        <f>'Uspesnost-T'!L12/'Uspesnost-T'!L$114</f>
        <v>3.173351335173805E-3</v>
      </c>
      <c r="M12" s="244">
        <f>'Uspesnost-T'!M12/'Uspesnost-T'!M$114</f>
        <v>9.631640863836546E-3</v>
      </c>
      <c r="N12" s="244">
        <f>'Uspesnost-T'!N12/'Uspesnost-T'!N$114</f>
        <v>4.9014136612041716E-3</v>
      </c>
      <c r="O12" s="244">
        <f>'Uspesnost-T'!O12/'Uspesnost-T'!O$114</f>
        <v>5.9546656986706496E-3</v>
      </c>
      <c r="P12" s="244">
        <f>'Uspesnost-T'!P12/'Uspesnost-T'!P$114</f>
        <v>1.2045614450797958E-2</v>
      </c>
      <c r="Q12" s="244">
        <f>'Uspesnost-T'!Q12/'Uspesnost-T'!Q$114</f>
        <v>1.1679568822663996E-2</v>
      </c>
      <c r="R12" s="244">
        <f>'Uspesnost-T'!R12/'Uspesnost-T'!R$114</f>
        <v>1.3361555453988344E-2</v>
      </c>
      <c r="S12" s="244">
        <f>'Uspesnost-T'!S12/'Uspesnost-T'!S$114</f>
        <v>8.7018143767475381E-3</v>
      </c>
      <c r="T12" s="244">
        <f>'Uspesnost-T'!T12/'Uspesnost-T'!T$114</f>
        <v>1.1436974169749578E-2</v>
      </c>
      <c r="U12" s="244">
        <f>'Uspesnost-T'!U12/'Uspesnost-T'!U$114</f>
        <v>1.1678857719857633E-2</v>
      </c>
      <c r="V12" s="244">
        <f>'Uspesnost-T'!V12/'Uspesnost-T'!V$114</f>
        <v>0</v>
      </c>
      <c r="W12" s="244">
        <f>'Uspesnost-T'!W12/'Uspesnost-T'!W$114</f>
        <v>2.3762764512000187E-2</v>
      </c>
      <c r="X12" s="244">
        <f>'Uspesnost-T'!X12/'Uspesnost-T'!X$114</f>
        <v>3.2105460229427257E-2</v>
      </c>
      <c r="Y12" s="244">
        <f>'Uspesnost-T'!Y12/'Uspesnost-T'!Y$114</f>
        <v>1.4827714817709498E-2</v>
      </c>
      <c r="Z12" s="244">
        <f>'Uspesnost-T'!Z12/'Uspesnost-T'!Z$114</f>
        <v>1.0744380890630012E-2</v>
      </c>
      <c r="AA12" s="244">
        <f>'Uspesnost-T'!AA12/'Uspesnost-T'!AA$114</f>
        <v>8.1643964770816303E-3</v>
      </c>
      <c r="AB12" s="244">
        <f>'Uspesnost-T'!AB12/'Uspesnost-T'!AB$114</f>
        <v>3.185812126677795E-2</v>
      </c>
      <c r="AC12" s="244">
        <f>'Uspesnost-T'!AC12/'Uspesnost-T'!AC$114</f>
        <v>0.11233106513411899</v>
      </c>
      <c r="AD12" s="244">
        <f>'Uspesnost-T'!AD12/'Uspesnost-T'!AD$114</f>
        <v>1.4494786664590647E-2</v>
      </c>
      <c r="AE12" s="244">
        <f>'Uspesnost-T'!AE12/'Uspesnost-T'!AE$114</f>
        <v>5.460406517181029E-3</v>
      </c>
      <c r="AF12" s="244">
        <f>'Uspesnost-T'!AF12/'Uspesnost-T'!AF$114</f>
        <v>0</v>
      </c>
      <c r="AG12" s="244">
        <f>'Uspesnost-T'!AG12/'Uspesnost-T'!AG$114</f>
        <v>6.3210140749969061E-3</v>
      </c>
      <c r="AH12" s="244">
        <f>'Uspesnost-T'!AH12/'Uspesnost-T'!AH$114</f>
        <v>2.173176964762916E-2</v>
      </c>
      <c r="AI12" s="244">
        <f>'Uspesnost-T'!AI12/'Uspesnost-T'!AI$114</f>
        <v>6.3047323617903342E-3</v>
      </c>
      <c r="AJ12" s="244">
        <f>'Uspesnost-T'!AJ12/'Uspesnost-T'!AJ$114</f>
        <v>4.1543284000007995E-3</v>
      </c>
      <c r="AK12" s="244">
        <f>'Uspesnost-T'!AK12/'Uspesnost-T'!AK$114</f>
        <v>1.3291257869519076E-2</v>
      </c>
      <c r="AL12" s="244">
        <f>'Uspesnost-T'!AL12/'Uspesnost-T'!AL$114</f>
        <v>6.9160736313870199E-3</v>
      </c>
      <c r="AM12" s="244">
        <f>'Uspesnost-T'!AM12/'Uspesnost-T'!AM$114</f>
        <v>0</v>
      </c>
      <c r="AN12" s="244">
        <f>'Uspesnost-T'!AN12/'Uspesnost-T'!AN$114</f>
        <v>1.0362564834083838E-2</v>
      </c>
      <c r="AO12" s="244">
        <f>'Uspesnost-T'!AO12/'Uspesnost-T'!AO$114</f>
        <v>1.0246994610702807E-2</v>
      </c>
      <c r="AP12" s="244">
        <f>'Uspesnost-T'!AP12/'Uspesnost-T'!AP$114</f>
        <v>5.670721315696783E-3</v>
      </c>
      <c r="AQ12" s="244">
        <f>'Uspesnost-T'!AQ12/'Uspesnost-T'!AQ$114</f>
        <v>1.198649366267243E-2</v>
      </c>
      <c r="AR12" s="244">
        <f>'Uspesnost-T'!AR12/'Uspesnost-T'!AR$114</f>
        <v>8.4788880749565986E-3</v>
      </c>
      <c r="AS12" s="244">
        <f>'Uspesnost-T'!AS12/'Uspesnost-T'!AS$114</f>
        <v>5.362975269596097E-3</v>
      </c>
      <c r="AT12" s="244">
        <f>'Uspesnost-T'!AT12/'Uspesnost-T'!AT$114</f>
        <v>1.3121064335451694E-2</v>
      </c>
      <c r="AU12" s="244">
        <f>'Uspesnost-T'!AU12/'Uspesnost-T'!AU$114</f>
        <v>1.2429984351110857E-2</v>
      </c>
      <c r="AV12" s="244">
        <f>'Uspesnost-T'!AV12/'Uspesnost-T'!AV$114</f>
        <v>8.3486748787227703E-3</v>
      </c>
      <c r="AW12" s="244">
        <f>'Uspesnost-T'!AW12/'Uspesnost-T'!AW$114</f>
        <v>6.6007412645384097E-3</v>
      </c>
      <c r="AX12" s="244">
        <f>'Uspesnost-T'!AX12/'Uspesnost-T'!AX$114</f>
        <v>8.0567924526516142E-3</v>
      </c>
      <c r="AY12" s="244">
        <f>'Uspesnost-T'!AY12/'Uspesnost-T'!AY$114</f>
        <v>8.8086175258080875E-3</v>
      </c>
      <c r="AZ12" s="244">
        <f>'Uspesnost-T'!AZ12/'Uspesnost-T'!AZ$114</f>
        <v>4.0988100191272419E-3</v>
      </c>
      <c r="BA12" s="244">
        <f>'Uspesnost-T'!BA12/'Uspesnost-T'!BA$114</f>
        <v>9.3653486798750026E-3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spans="1:73" ht="14.25" customHeight="1" x14ac:dyDescent="0.25">
      <c r="A13" s="239" t="s">
        <v>59</v>
      </c>
      <c r="B13" s="423">
        <v>7</v>
      </c>
      <c r="C13" s="244">
        <f>'Uspesnost-T'!C13/'Uspesnost-T'!C$114</f>
        <v>5.0697754305353226E-2</v>
      </c>
      <c r="D13" s="244">
        <f>'Uspesnost-T'!D13/'Uspesnost-T'!D$114</f>
        <v>4.1367222762018957E-2</v>
      </c>
      <c r="E13" s="244">
        <f>'Uspesnost-T'!E13/'Uspesnost-T'!E$114</f>
        <v>2.5736262971757223E-2</v>
      </c>
      <c r="F13" s="244">
        <f>'Uspesnost-T'!F13/'Uspesnost-T'!F$114</f>
        <v>1.1952331477486634E-2</v>
      </c>
      <c r="G13" s="244">
        <f>'Uspesnost-T'!G13/'Uspesnost-T'!G$114</f>
        <v>1.3194829511578106E-2</v>
      </c>
      <c r="H13" s="244">
        <f>'Uspesnost-T'!H13/'Uspesnost-T'!H$114</f>
        <v>2.7327465992405982E-2</v>
      </c>
      <c r="I13" s="244">
        <f>'Uspesnost-T'!I13/'Uspesnost-T'!I$114</f>
        <v>1.425570237054808E-2</v>
      </c>
      <c r="J13" s="244">
        <f>'Uspesnost-T'!J13/'Uspesnost-T'!J$114</f>
        <v>2.0266913801121229E-2</v>
      </c>
      <c r="K13" s="244">
        <f>'Uspesnost-T'!K13/'Uspesnost-T'!K$114</f>
        <v>1.177278073784448E-2</v>
      </c>
      <c r="L13" s="244">
        <f>'Uspesnost-T'!L13/'Uspesnost-T'!L$114</f>
        <v>1.4298673295950134E-2</v>
      </c>
      <c r="M13" s="244">
        <f>'Uspesnost-T'!M13/'Uspesnost-T'!M$114</f>
        <v>3.4245459959742833E-2</v>
      </c>
      <c r="N13" s="244">
        <f>'Uspesnost-T'!N13/'Uspesnost-T'!N$114</f>
        <v>1.3443710967150286E-2</v>
      </c>
      <c r="O13" s="244">
        <f>'Uspesnost-T'!O13/'Uspesnost-T'!O$114</f>
        <v>1.2518823761525936E-2</v>
      </c>
      <c r="P13" s="244">
        <f>'Uspesnost-T'!P13/'Uspesnost-T'!P$114</f>
        <v>4.8513212556547988E-2</v>
      </c>
      <c r="Q13" s="244">
        <f>'Uspesnost-T'!Q13/'Uspesnost-T'!Q$114</f>
        <v>1.2164396009937333E-2</v>
      </c>
      <c r="R13" s="244">
        <f>'Uspesnost-T'!R13/'Uspesnost-T'!R$114</f>
        <v>2.0123185733701383E-2</v>
      </c>
      <c r="S13" s="244">
        <f>'Uspesnost-T'!S13/'Uspesnost-T'!S$114</f>
        <v>1.2883712723079263E-2</v>
      </c>
      <c r="T13" s="244">
        <f>'Uspesnost-T'!T13/'Uspesnost-T'!T$114</f>
        <v>2.901027382901452E-2</v>
      </c>
      <c r="U13" s="244">
        <f>'Uspesnost-T'!U13/'Uspesnost-T'!U$114</f>
        <v>1.5532269522852778E-2</v>
      </c>
      <c r="V13" s="244">
        <f>'Uspesnost-T'!V13/'Uspesnost-T'!V$114</f>
        <v>5.3575004398366537E-2</v>
      </c>
      <c r="W13" s="244">
        <f>'Uspesnost-T'!W13/'Uspesnost-T'!W$114</f>
        <v>3.7603383709730882E-2</v>
      </c>
      <c r="X13" s="244">
        <f>'Uspesnost-T'!X13/'Uspesnost-T'!X$114</f>
        <v>8.2413547213060281E-3</v>
      </c>
      <c r="Y13" s="244">
        <f>'Uspesnost-T'!Y13/'Uspesnost-T'!Y$114</f>
        <v>8.8126944014967328E-3</v>
      </c>
      <c r="Z13" s="244">
        <f>'Uspesnost-T'!Z13/'Uspesnost-T'!Z$114</f>
        <v>1.1191207754266283E-2</v>
      </c>
      <c r="AA13" s="244">
        <f>'Uspesnost-T'!AA13/'Uspesnost-T'!AA$114</f>
        <v>2.4084386229159978E-2</v>
      </c>
      <c r="AB13" s="244">
        <f>'Uspesnost-T'!AB13/'Uspesnost-T'!AB$114</f>
        <v>1.2395480846202192E-2</v>
      </c>
      <c r="AC13" s="244">
        <f>'Uspesnost-T'!AC13/'Uspesnost-T'!AC$114</f>
        <v>3.6711540136780525E-2</v>
      </c>
      <c r="AD13" s="244">
        <f>'Uspesnost-T'!AD13/'Uspesnost-T'!AD$114</f>
        <v>3.8025167929145218E-2</v>
      </c>
      <c r="AE13" s="244">
        <f>'Uspesnost-T'!AE13/'Uspesnost-T'!AE$114</f>
        <v>3.513530655719399E-2</v>
      </c>
      <c r="AF13" s="244">
        <f>'Uspesnost-T'!AF13/'Uspesnost-T'!AF$114</f>
        <v>3.9870706206783194E-2</v>
      </c>
      <c r="AG13" s="244">
        <f>'Uspesnost-T'!AG13/'Uspesnost-T'!AG$114</f>
        <v>1.8429569356710779E-2</v>
      </c>
      <c r="AH13" s="244">
        <f>'Uspesnost-T'!AH13/'Uspesnost-T'!AH$114</f>
        <v>1.4888651248411289E-2</v>
      </c>
      <c r="AI13" s="244">
        <f>'Uspesnost-T'!AI13/'Uspesnost-T'!AI$114</f>
        <v>9.0799490432928887E-3</v>
      </c>
      <c r="AJ13" s="244">
        <f>'Uspesnost-T'!AJ13/'Uspesnost-T'!AJ$114</f>
        <v>1.0474306877470835E-2</v>
      </c>
      <c r="AK13" s="244">
        <f>'Uspesnost-T'!AK13/'Uspesnost-T'!AK$114</f>
        <v>1.469020374598291E-2</v>
      </c>
      <c r="AL13" s="244">
        <f>'Uspesnost-T'!AL13/'Uspesnost-T'!AL$114</f>
        <v>1.5633285043320063E-2</v>
      </c>
      <c r="AM13" s="244">
        <f>'Uspesnost-T'!AM13/'Uspesnost-T'!AM$114</f>
        <v>1.8130832696592609E-2</v>
      </c>
      <c r="AN13" s="244">
        <f>'Uspesnost-T'!AN13/'Uspesnost-T'!AN$114</f>
        <v>1.4349427275425356E-2</v>
      </c>
      <c r="AO13" s="244">
        <f>'Uspesnost-T'!AO13/'Uspesnost-T'!AO$114</f>
        <v>3.8105992573669339E-2</v>
      </c>
      <c r="AP13" s="244">
        <f>'Uspesnost-T'!AP13/'Uspesnost-T'!AP$114</f>
        <v>9.50789913198361E-3</v>
      </c>
      <c r="AQ13" s="244">
        <f>'Uspesnost-T'!AQ13/'Uspesnost-T'!AQ$114</f>
        <v>1.8393599647384171E-2</v>
      </c>
      <c r="AR13" s="244">
        <f>'Uspesnost-T'!AR13/'Uspesnost-T'!AR$114</f>
        <v>3.2913233421426345E-2</v>
      </c>
      <c r="AS13" s="244">
        <f>'Uspesnost-T'!AS13/'Uspesnost-T'!AS$114</f>
        <v>7.0577544388099288E-3</v>
      </c>
      <c r="AT13" s="244">
        <f>'Uspesnost-T'!AT13/'Uspesnost-T'!AT$114</f>
        <v>2.2100451681939252E-2</v>
      </c>
      <c r="AU13" s="244">
        <f>'Uspesnost-T'!AU13/'Uspesnost-T'!AU$114</f>
        <v>4.6581136672939609E-2</v>
      </c>
      <c r="AV13" s="244">
        <f>'Uspesnost-T'!AV13/'Uspesnost-T'!AV$114</f>
        <v>3.5696120065242816E-2</v>
      </c>
      <c r="AW13" s="244">
        <f>'Uspesnost-T'!AW13/'Uspesnost-T'!AW$114</f>
        <v>1.1816223310273426E-2</v>
      </c>
      <c r="AX13" s="244">
        <f>'Uspesnost-T'!AX13/'Uspesnost-T'!AX$114</f>
        <v>1.157079595420374E-2</v>
      </c>
      <c r="AY13" s="244">
        <f>'Uspesnost-T'!AY13/'Uspesnost-T'!AY$114</f>
        <v>1.047166052067019E-2</v>
      </c>
      <c r="AZ13" s="244">
        <f>'Uspesnost-T'!AZ13/'Uspesnost-T'!AZ$114</f>
        <v>3.3583089580208107E-2</v>
      </c>
      <c r="BA13" s="244">
        <f>'Uspesnost-T'!BA13/'Uspesnost-T'!BA$114</f>
        <v>1.9640326375353605E-2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spans="1:73" ht="14.25" customHeight="1" x14ac:dyDescent="0.25">
      <c r="A14" s="239" t="s">
        <v>127</v>
      </c>
      <c r="B14" s="423">
        <v>10</v>
      </c>
      <c r="C14" s="244">
        <f>'Uspesnost-T'!C14/'Uspesnost-T'!C$114</f>
        <v>0</v>
      </c>
      <c r="D14" s="244">
        <f>'Uspesnost-T'!D14/'Uspesnost-T'!D$114</f>
        <v>0</v>
      </c>
      <c r="E14" s="244">
        <f>'Uspesnost-T'!E14/'Uspesnost-T'!E$114</f>
        <v>1.9658415164212429E-3</v>
      </c>
      <c r="F14" s="244">
        <f>'Uspesnost-T'!F14/'Uspesnost-T'!F$114</f>
        <v>1.1787129932773375E-2</v>
      </c>
      <c r="G14" s="244">
        <f>'Uspesnost-T'!G14/'Uspesnost-T'!G$114</f>
        <v>0</v>
      </c>
      <c r="H14" s="244">
        <f>'Uspesnost-T'!H14/'Uspesnost-T'!H$114</f>
        <v>1.2445237930938088E-2</v>
      </c>
      <c r="I14" s="244">
        <f>'Uspesnost-T'!I14/'Uspesnost-T'!I$114</f>
        <v>1.0553938311711879E-2</v>
      </c>
      <c r="J14" s="244">
        <f>'Uspesnost-T'!J14/'Uspesnost-T'!J$114</f>
        <v>0</v>
      </c>
      <c r="K14" s="244">
        <f>'Uspesnost-T'!K14/'Uspesnost-T'!K$114</f>
        <v>1.7241279258759575E-3</v>
      </c>
      <c r="L14" s="244">
        <f>'Uspesnost-T'!L14/'Uspesnost-T'!L$114</f>
        <v>0</v>
      </c>
      <c r="M14" s="244">
        <f>'Uspesnost-T'!M14/'Uspesnost-T'!M$114</f>
        <v>1.1706730944635056E-2</v>
      </c>
      <c r="N14" s="244">
        <f>'Uspesnost-T'!N14/'Uspesnost-T'!N$114</f>
        <v>9.5335224136564693E-3</v>
      </c>
      <c r="O14" s="244">
        <f>'Uspesnost-T'!O14/'Uspesnost-T'!O$114</f>
        <v>1.3490770172741173E-2</v>
      </c>
      <c r="P14" s="244">
        <f>'Uspesnost-T'!P14/'Uspesnost-T'!P$114</f>
        <v>0</v>
      </c>
      <c r="Q14" s="244">
        <f>'Uspesnost-T'!Q14/'Uspesnost-T'!Q$114</f>
        <v>0</v>
      </c>
      <c r="R14" s="244">
        <f>'Uspesnost-T'!R14/'Uspesnost-T'!R$114</f>
        <v>0</v>
      </c>
      <c r="S14" s="244">
        <f>'Uspesnost-T'!S14/'Uspesnost-T'!S$114</f>
        <v>0</v>
      </c>
      <c r="T14" s="244">
        <f>'Uspesnost-T'!T14/'Uspesnost-T'!T$114</f>
        <v>0</v>
      </c>
      <c r="U14" s="244">
        <f>'Uspesnost-T'!U14/'Uspesnost-T'!U$114</f>
        <v>0</v>
      </c>
      <c r="V14" s="244">
        <f>'Uspesnost-T'!V14/'Uspesnost-T'!V$114</f>
        <v>0</v>
      </c>
      <c r="W14" s="244">
        <f>'Uspesnost-T'!W14/'Uspesnost-T'!W$114</f>
        <v>0</v>
      </c>
      <c r="X14" s="244">
        <f>'Uspesnost-T'!X14/'Uspesnost-T'!X$114</f>
        <v>3.5027704610566166E-3</v>
      </c>
      <c r="Y14" s="244">
        <f>'Uspesnost-T'!Y14/'Uspesnost-T'!Y$114</f>
        <v>0</v>
      </c>
      <c r="Z14" s="244">
        <f>'Uspesnost-T'!Z14/'Uspesnost-T'!Z$114</f>
        <v>5.4351645693945178E-3</v>
      </c>
      <c r="AA14" s="244">
        <f>'Uspesnost-T'!AA14/'Uspesnost-T'!AA$114</f>
        <v>0</v>
      </c>
      <c r="AB14" s="244">
        <f>'Uspesnost-T'!AB14/'Uspesnost-T'!AB$114</f>
        <v>4.0109969639696022E-3</v>
      </c>
      <c r="AC14" s="244">
        <f>'Uspesnost-T'!AC14/'Uspesnost-T'!AC$114</f>
        <v>0</v>
      </c>
      <c r="AD14" s="244">
        <f>'Uspesnost-T'!AD14/'Uspesnost-T'!AD$114</f>
        <v>8.2251940223492491E-3</v>
      </c>
      <c r="AE14" s="244">
        <f>'Uspesnost-T'!AE14/'Uspesnost-T'!AE$114</f>
        <v>9.4047931578917689E-3</v>
      </c>
      <c r="AF14" s="244">
        <f>'Uspesnost-T'!AF14/'Uspesnost-T'!AF$114</f>
        <v>0</v>
      </c>
      <c r="AG14" s="244">
        <f>'Uspesnost-T'!AG14/'Uspesnost-T'!AG$114</f>
        <v>0</v>
      </c>
      <c r="AH14" s="244">
        <f>'Uspesnost-T'!AH14/'Uspesnost-T'!AH$114</f>
        <v>0</v>
      </c>
      <c r="AI14" s="244">
        <f>'Uspesnost-T'!AI14/'Uspesnost-T'!AI$114</f>
        <v>2.1134183112808416E-2</v>
      </c>
      <c r="AJ14" s="244">
        <f>'Uspesnost-T'!AJ14/'Uspesnost-T'!AJ$114</f>
        <v>3.9715164428634327E-2</v>
      </c>
      <c r="AK14" s="244">
        <f>'Uspesnost-T'!AK14/'Uspesnost-T'!AK$114</f>
        <v>0</v>
      </c>
      <c r="AL14" s="244">
        <f>'Uspesnost-T'!AL14/'Uspesnost-T'!AL$114</f>
        <v>7.5792305580263024E-3</v>
      </c>
      <c r="AM14" s="244">
        <f>'Uspesnost-T'!AM14/'Uspesnost-T'!AM$114</f>
        <v>0</v>
      </c>
      <c r="AN14" s="244">
        <f>'Uspesnost-T'!AN14/'Uspesnost-T'!AN$114</f>
        <v>1.0215558022834144E-2</v>
      </c>
      <c r="AO14" s="244">
        <f>'Uspesnost-T'!AO14/'Uspesnost-T'!AO$114</f>
        <v>7.9170634388985531E-3</v>
      </c>
      <c r="AP14" s="244">
        <f>'Uspesnost-T'!AP14/'Uspesnost-T'!AP$114</f>
        <v>6.9745690143803146E-3</v>
      </c>
      <c r="AQ14" s="244">
        <f>'Uspesnost-T'!AQ14/'Uspesnost-T'!AQ$114</f>
        <v>2.6291652591666929E-2</v>
      </c>
      <c r="AR14" s="244">
        <f>'Uspesnost-T'!AR14/'Uspesnost-T'!AR$114</f>
        <v>1.4293943533140544E-2</v>
      </c>
      <c r="AS14" s="244">
        <f>'Uspesnost-T'!AS14/'Uspesnost-T'!AS$114</f>
        <v>1.1601153504410026E-3</v>
      </c>
      <c r="AT14" s="244">
        <f>'Uspesnost-T'!AT14/'Uspesnost-T'!AT$114</f>
        <v>3.7293060454697256E-3</v>
      </c>
      <c r="AU14" s="244">
        <f>'Uspesnost-T'!AU14/'Uspesnost-T'!AU$114</f>
        <v>0</v>
      </c>
      <c r="AV14" s="244">
        <f>'Uspesnost-T'!AV14/'Uspesnost-T'!AV$114</f>
        <v>0</v>
      </c>
      <c r="AW14" s="244">
        <f>'Uspesnost-T'!AW14/'Uspesnost-T'!AW$114</f>
        <v>9.4608767410821297E-3</v>
      </c>
      <c r="AX14" s="244">
        <f>'Uspesnost-T'!AX14/'Uspesnost-T'!AX$114</f>
        <v>1.8625390707068257E-2</v>
      </c>
      <c r="AY14" s="244">
        <f>'Uspesnost-T'!AY14/'Uspesnost-T'!AY$114</f>
        <v>1.3313166467117128E-2</v>
      </c>
      <c r="AZ14" s="244">
        <f>'Uspesnost-T'!AZ14/'Uspesnost-T'!AZ$114</f>
        <v>0</v>
      </c>
      <c r="BA14" s="244">
        <f>'Uspesnost-T'!BA14/'Uspesnost-T'!BA$114</f>
        <v>1.027488492335696E-2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t="14.25" customHeight="1" x14ac:dyDescent="0.25">
      <c r="A15" s="239" t="s">
        <v>131</v>
      </c>
      <c r="B15" s="423">
        <v>11</v>
      </c>
      <c r="C15" s="244">
        <f>'Uspesnost-T'!C15/'Uspesnost-T'!C$114</f>
        <v>4.2407823389514751E-2</v>
      </c>
      <c r="D15" s="244">
        <f>'Uspesnost-T'!D15/'Uspesnost-T'!D$114</f>
        <v>1.1738884291370174E-2</v>
      </c>
      <c r="E15" s="244">
        <f>'Uspesnost-T'!E15/'Uspesnost-T'!E$114</f>
        <v>1.6808900319577103E-2</v>
      </c>
      <c r="F15" s="244">
        <f>'Uspesnost-T'!F15/'Uspesnost-T'!F$114</f>
        <v>1.3370898830588498E-2</v>
      </c>
      <c r="G15" s="244">
        <f>'Uspesnost-T'!G15/'Uspesnost-T'!G$114</f>
        <v>1.0291088021215172E-2</v>
      </c>
      <c r="H15" s="244">
        <f>'Uspesnost-T'!H15/'Uspesnost-T'!H$114</f>
        <v>7.9855175051121632E-3</v>
      </c>
      <c r="I15" s="244">
        <f>'Uspesnost-T'!I15/'Uspesnost-T'!I$114</f>
        <v>9.2712377098481194E-3</v>
      </c>
      <c r="J15" s="244">
        <f>'Uspesnost-T'!J15/'Uspesnost-T'!J$114</f>
        <v>1.2115825490103533E-2</v>
      </c>
      <c r="K15" s="244">
        <f>'Uspesnost-T'!K15/'Uspesnost-T'!K$114</f>
        <v>2.1009833091143845E-2</v>
      </c>
      <c r="L15" s="244">
        <f>'Uspesnost-T'!L15/'Uspesnost-T'!L$114</f>
        <v>3.7707673449736004E-3</v>
      </c>
      <c r="M15" s="244">
        <f>'Uspesnost-T'!M15/'Uspesnost-T'!M$114</f>
        <v>7.6342952902889068E-3</v>
      </c>
      <c r="N15" s="244">
        <f>'Uspesnost-T'!N15/'Uspesnost-T'!N$114</f>
        <v>9.2868854006317968E-3</v>
      </c>
      <c r="O15" s="244">
        <f>'Uspesnost-T'!O15/'Uspesnost-T'!O$114</f>
        <v>4.4545411854481241E-3</v>
      </c>
      <c r="P15" s="244">
        <f>'Uspesnost-T'!P15/'Uspesnost-T'!P$114</f>
        <v>1.4917961230654477E-2</v>
      </c>
      <c r="Q15" s="244">
        <f>'Uspesnost-T'!Q15/'Uspesnost-T'!Q$114</f>
        <v>9.8400493383769532E-3</v>
      </c>
      <c r="R15" s="244">
        <f>'Uspesnost-T'!R15/'Uspesnost-T'!R$114</f>
        <v>2.5607491777325715E-3</v>
      </c>
      <c r="S15" s="244">
        <f>'Uspesnost-T'!S15/'Uspesnost-T'!S$114</f>
        <v>6.5595354452613729E-3</v>
      </c>
      <c r="T15" s="244">
        <f>'Uspesnost-T'!T15/'Uspesnost-T'!T$114</f>
        <v>2.9087833581629721E-2</v>
      </c>
      <c r="U15" s="244">
        <f>'Uspesnost-T'!U15/'Uspesnost-T'!U$114</f>
        <v>2.9854627062189502E-2</v>
      </c>
      <c r="V15" s="244">
        <f>'Uspesnost-T'!V15/'Uspesnost-T'!V$114</f>
        <v>0</v>
      </c>
      <c r="W15" s="244">
        <f>'Uspesnost-T'!W15/'Uspesnost-T'!W$114</f>
        <v>1.9453687631541889E-2</v>
      </c>
      <c r="X15" s="244">
        <f>'Uspesnost-T'!X15/'Uspesnost-T'!X$114</f>
        <v>6.6522930560302135E-3</v>
      </c>
      <c r="Y15" s="244">
        <f>'Uspesnost-T'!Y15/'Uspesnost-T'!Y$114</f>
        <v>1.2673387520186432E-2</v>
      </c>
      <c r="Z15" s="244">
        <f>'Uspesnost-T'!Z15/'Uspesnost-T'!Z$114</f>
        <v>4.7961942593775448E-3</v>
      </c>
      <c r="AA15" s="244">
        <f>'Uspesnost-T'!AA15/'Uspesnost-T'!AA$114</f>
        <v>0</v>
      </c>
      <c r="AB15" s="244">
        <f>'Uspesnost-T'!AB15/'Uspesnost-T'!AB$114</f>
        <v>1.1943773825525941E-2</v>
      </c>
      <c r="AC15" s="244">
        <f>'Uspesnost-T'!AC15/'Uspesnost-T'!AC$114</f>
        <v>0</v>
      </c>
      <c r="AD15" s="244">
        <f>'Uspesnost-T'!AD15/'Uspesnost-T'!AD$114</f>
        <v>6.795137915449773E-3</v>
      </c>
      <c r="AE15" s="244">
        <f>'Uspesnost-T'!AE15/'Uspesnost-T'!AE$114</f>
        <v>0</v>
      </c>
      <c r="AF15" s="244">
        <f>'Uspesnost-T'!AF15/'Uspesnost-T'!AF$114</f>
        <v>8.4143386572835006E-3</v>
      </c>
      <c r="AG15" s="244">
        <f>'Uspesnost-T'!AG15/'Uspesnost-T'!AG$114</f>
        <v>7.8929659402412963E-3</v>
      </c>
      <c r="AH15" s="244">
        <f>'Uspesnost-T'!AH15/'Uspesnost-T'!AH$114</f>
        <v>9.312587933655362E-3</v>
      </c>
      <c r="AI15" s="244">
        <f>'Uspesnost-T'!AI15/'Uspesnost-T'!AI$114</f>
        <v>8.1843075474445567E-3</v>
      </c>
      <c r="AJ15" s="244">
        <f>'Uspesnost-T'!AJ15/'Uspesnost-T'!AJ$114</f>
        <v>1.283374125758629E-2</v>
      </c>
      <c r="AK15" s="244">
        <f>'Uspesnost-T'!AK15/'Uspesnost-T'!AK$114</f>
        <v>6.5110163480606121E-3</v>
      </c>
      <c r="AL15" s="244">
        <f>'Uspesnost-T'!AL15/'Uspesnost-T'!AL$114</f>
        <v>1.1077406518463728E-2</v>
      </c>
      <c r="AM15" s="244">
        <f>'Uspesnost-T'!AM15/'Uspesnost-T'!AM$114</f>
        <v>1.2313239100120337E-2</v>
      </c>
      <c r="AN15" s="244">
        <f>'Uspesnost-T'!AN15/'Uspesnost-T'!AN$114</f>
        <v>9.52489040059268E-3</v>
      </c>
      <c r="AO15" s="244">
        <f>'Uspesnost-T'!AO15/'Uspesnost-T'!AO$114</f>
        <v>0</v>
      </c>
      <c r="AP15" s="244">
        <f>'Uspesnost-T'!AP15/'Uspesnost-T'!AP$114</f>
        <v>3.8894233762201383E-3</v>
      </c>
      <c r="AQ15" s="244">
        <f>'Uspesnost-T'!AQ15/'Uspesnost-T'!AQ$114</f>
        <v>0</v>
      </c>
      <c r="AR15" s="244">
        <f>'Uspesnost-T'!AR15/'Uspesnost-T'!AR$114</f>
        <v>8.3480904731575035E-3</v>
      </c>
      <c r="AS15" s="244">
        <f>'Uspesnost-T'!AS15/'Uspesnost-T'!AS$114</f>
        <v>2.2811491949312462E-2</v>
      </c>
      <c r="AT15" s="244">
        <f>'Uspesnost-T'!AT15/'Uspesnost-T'!AT$114</f>
        <v>5.3961715262215489E-3</v>
      </c>
      <c r="AU15" s="244">
        <f>'Uspesnost-T'!AU15/'Uspesnost-T'!AU$114</f>
        <v>0</v>
      </c>
      <c r="AV15" s="244">
        <f>'Uspesnost-T'!AV15/'Uspesnost-T'!AV$114</f>
        <v>7.8294675089840993E-3</v>
      </c>
      <c r="AW15" s="244">
        <f>'Uspesnost-T'!AW15/'Uspesnost-T'!AW$114</f>
        <v>1.0969206699340501E-2</v>
      </c>
      <c r="AX15" s="244">
        <f>'Uspesnost-T'!AX15/'Uspesnost-T'!AX$114</f>
        <v>7.8054078366609899E-3</v>
      </c>
      <c r="AY15" s="244">
        <f>'Uspesnost-T'!AY15/'Uspesnost-T'!AY$114</f>
        <v>4.868064395570108E-3</v>
      </c>
      <c r="AZ15" s="244">
        <f>'Uspesnost-T'!AZ15/'Uspesnost-T'!AZ$114</f>
        <v>1.8196243194258614E-2</v>
      </c>
      <c r="BA15" s="244">
        <f>'Uspesnost-T'!BA15/'Uspesnost-T'!BA$114</f>
        <v>5.6175353916077817E-3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t="14.25" customHeight="1" x14ac:dyDescent="0.25">
      <c r="A16" s="239" t="s">
        <v>262</v>
      </c>
      <c r="B16" s="423">
        <v>100</v>
      </c>
      <c r="C16" s="244">
        <f>'Uspesnost-T'!C16/'Uspesnost-T'!C$114</f>
        <v>2.6730072898211839E-2</v>
      </c>
      <c r="D16" s="244">
        <f>'Uspesnost-T'!D16/'Uspesnost-T'!D$114</f>
        <v>1.4994820387290395E-2</v>
      </c>
      <c r="E16" s="244">
        <f>'Uspesnost-T'!E16/'Uspesnost-T'!E$114</f>
        <v>1.6863913277888557E-2</v>
      </c>
      <c r="F16" s="244">
        <f>'Uspesnost-T'!F16/'Uspesnost-T'!F$114</f>
        <v>1.2242771552772711E-2</v>
      </c>
      <c r="G16" s="244">
        <f>'Uspesnost-T'!G16/'Uspesnost-T'!G$114</f>
        <v>3.54815006998098E-2</v>
      </c>
      <c r="H16" s="244">
        <f>'Uspesnost-T'!H16/'Uspesnost-T'!H$114</f>
        <v>8.2142327940753698E-3</v>
      </c>
      <c r="I16" s="244">
        <f>'Uspesnost-T'!I16/'Uspesnost-T'!I$114</f>
        <v>4.845842904029422E-3</v>
      </c>
      <c r="J16" s="244">
        <f>'Uspesnost-T'!J16/'Uspesnost-T'!J$114</f>
        <v>1.4517419854953306E-2</v>
      </c>
      <c r="K16" s="244">
        <f>'Uspesnost-T'!K16/'Uspesnost-T'!K$114</f>
        <v>5.9477360503204417E-3</v>
      </c>
      <c r="L16" s="244">
        <f>'Uspesnost-T'!L16/'Uspesnost-T'!L$114</f>
        <v>1.2081541802060952E-2</v>
      </c>
      <c r="M16" s="244">
        <f>'Uspesnost-T'!M16/'Uspesnost-T'!M$114</f>
        <v>1.4393327095549404E-2</v>
      </c>
      <c r="N16" s="244">
        <f>'Uspesnost-T'!N16/'Uspesnost-T'!N$114</f>
        <v>1.2367399483922308E-2</v>
      </c>
      <c r="O16" s="244">
        <f>'Uspesnost-T'!O16/'Uspesnost-T'!O$114</f>
        <v>1.1269647856967364E-2</v>
      </c>
      <c r="P16" s="244">
        <f>'Uspesnost-T'!P16/'Uspesnost-T'!P$114</f>
        <v>1.2079950020028747E-2</v>
      </c>
      <c r="Q16" s="244">
        <f>'Uspesnost-T'!Q16/'Uspesnost-T'!Q$114</f>
        <v>7.0017938408371439E-3</v>
      </c>
      <c r="R16" s="244">
        <f>'Uspesnost-T'!R16/'Uspesnost-T'!R$114</f>
        <v>1.0187778155213574E-2</v>
      </c>
      <c r="S16" s="244">
        <f>'Uspesnost-T'!S16/'Uspesnost-T'!S$114</f>
        <v>9.8419992763220509E-3</v>
      </c>
      <c r="T16" s="244">
        <f>'Uspesnost-T'!T16/'Uspesnost-T'!T$114</f>
        <v>1.298467022542431E-2</v>
      </c>
      <c r="U16" s="244">
        <f>'Uspesnost-T'!U16/'Uspesnost-T'!U$114</f>
        <v>1.4358826856937061E-2</v>
      </c>
      <c r="V16" s="244">
        <f>'Uspesnost-T'!V16/'Uspesnost-T'!V$114</f>
        <v>0</v>
      </c>
      <c r="W16" s="244">
        <f>'Uspesnost-T'!W16/'Uspesnost-T'!W$114</f>
        <v>1.8975608598840284E-2</v>
      </c>
      <c r="X16" s="244">
        <f>'Uspesnost-T'!X16/'Uspesnost-T'!X$114</f>
        <v>1.0319511056851393E-2</v>
      </c>
      <c r="Y16" s="244">
        <f>'Uspesnost-T'!Y16/'Uspesnost-T'!Y$114</f>
        <v>3.7782946645611715E-3</v>
      </c>
      <c r="Z16" s="244">
        <f>'Uspesnost-T'!Z16/'Uspesnost-T'!Z$114</f>
        <v>1.0207379637852633E-2</v>
      </c>
      <c r="AA16" s="244">
        <f>'Uspesnost-T'!AA16/'Uspesnost-T'!AA$114</f>
        <v>8.2649287737208109E-3</v>
      </c>
      <c r="AB16" s="244">
        <f>'Uspesnost-T'!AB16/'Uspesnost-T'!AB$114</f>
        <v>9.8780522882765537E-3</v>
      </c>
      <c r="AC16" s="244">
        <f>'Uspesnost-T'!AC16/'Uspesnost-T'!AC$114</f>
        <v>1.1921093405446354E-2</v>
      </c>
      <c r="AD16" s="244">
        <f>'Uspesnost-T'!AD16/'Uspesnost-T'!AD$114</f>
        <v>1.3569369995502397E-2</v>
      </c>
      <c r="AE16" s="244">
        <f>'Uspesnost-T'!AE16/'Uspesnost-T'!AE$114</f>
        <v>1.3771655576273689E-2</v>
      </c>
      <c r="AF16" s="244">
        <f>'Uspesnost-T'!AF16/'Uspesnost-T'!AF$114</f>
        <v>0</v>
      </c>
      <c r="AG16" s="244">
        <f>'Uspesnost-T'!AG16/'Uspesnost-T'!AG$114</f>
        <v>7.8966463479130111E-3</v>
      </c>
      <c r="AH16" s="244">
        <f>'Uspesnost-T'!AH16/'Uspesnost-T'!AH$114</f>
        <v>1.4520710433817353E-2</v>
      </c>
      <c r="AI16" s="244">
        <f>'Uspesnost-T'!AI16/'Uspesnost-T'!AI$114</f>
        <v>7.5710887468730973E-3</v>
      </c>
      <c r="AJ16" s="244">
        <f>'Uspesnost-T'!AJ16/'Uspesnost-T'!AJ$114</f>
        <v>1.3932436353290218E-2</v>
      </c>
      <c r="AK16" s="244">
        <f>'Uspesnost-T'!AK16/'Uspesnost-T'!AK$114</f>
        <v>9.5113122663192783E-3</v>
      </c>
      <c r="AL16" s="244">
        <f>'Uspesnost-T'!AL16/'Uspesnost-T'!AL$114</f>
        <v>2.0941628421803995E-2</v>
      </c>
      <c r="AM16" s="244">
        <f>'Uspesnost-T'!AM16/'Uspesnost-T'!AM$114</f>
        <v>2.2097395105107585E-2</v>
      </c>
      <c r="AN16" s="244">
        <f>'Uspesnost-T'!AN16/'Uspesnost-T'!AN$114</f>
        <v>5.0030466889744163E-3</v>
      </c>
      <c r="AO16" s="244">
        <f>'Uspesnost-T'!AO16/'Uspesnost-T'!AO$114</f>
        <v>6.9782876761715551E-3</v>
      </c>
      <c r="AP16" s="244">
        <f>'Uspesnost-T'!AP16/'Uspesnost-T'!AP$114</f>
        <v>6.896843590311715E-3</v>
      </c>
      <c r="AQ16" s="244">
        <f>'Uspesnost-T'!AQ16/'Uspesnost-T'!AQ$114</f>
        <v>5.7589810908449867E-3</v>
      </c>
      <c r="AR16" s="244">
        <f>'Uspesnost-T'!AR16/'Uspesnost-T'!AR$114</f>
        <v>0</v>
      </c>
      <c r="AS16" s="244">
        <f>'Uspesnost-T'!AS16/'Uspesnost-T'!AS$114</f>
        <v>1.0754236821763673E-2</v>
      </c>
      <c r="AT16" s="244">
        <f>'Uspesnost-T'!AT16/'Uspesnost-T'!AT$114</f>
        <v>1.2643886180690497E-2</v>
      </c>
      <c r="AU16" s="244">
        <f>'Uspesnost-T'!AU16/'Uspesnost-T'!AU$114</f>
        <v>1.9614484921520264E-2</v>
      </c>
      <c r="AV16" s="244">
        <f>'Uspesnost-T'!AV16/'Uspesnost-T'!AV$114</f>
        <v>1.0509393679972426E-2</v>
      </c>
      <c r="AW16" s="244">
        <f>'Uspesnost-T'!AW16/'Uspesnost-T'!AW$114</f>
        <v>1.0256808159507523E-2</v>
      </c>
      <c r="AX16" s="244">
        <f>'Uspesnost-T'!AX16/'Uspesnost-T'!AX$114</f>
        <v>1.232860738512691E-2</v>
      </c>
      <c r="AY16" s="244">
        <f>'Uspesnost-T'!AY16/'Uspesnost-T'!AY$114</f>
        <v>9.3937788417843681E-3</v>
      </c>
      <c r="AZ16" s="244">
        <f>'Uspesnost-T'!AZ16/'Uspesnost-T'!AZ$114</f>
        <v>8.7335779701916728E-3</v>
      </c>
      <c r="BA16" s="244">
        <f>'Uspesnost-T'!BA16/'Uspesnost-T'!BA$114</f>
        <v>1.0441735190825878E-2</v>
      </c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t="14.25" customHeight="1" x14ac:dyDescent="0.25">
      <c r="A17" s="238" t="s">
        <v>135</v>
      </c>
      <c r="B17" s="423">
        <v>12</v>
      </c>
      <c r="C17" s="244">
        <f>'Uspesnost-T'!C17/'Uspesnost-T'!C$114</f>
        <v>0</v>
      </c>
      <c r="D17" s="244">
        <f>'Uspesnost-T'!D17/'Uspesnost-T'!D$114</f>
        <v>2.3147967330227571E-3</v>
      </c>
      <c r="E17" s="244">
        <f>'Uspesnost-T'!E17/'Uspesnost-T'!E$114</f>
        <v>7.2914120149776629E-3</v>
      </c>
      <c r="F17" s="244">
        <f>'Uspesnost-T'!F17/'Uspesnost-T'!F$114</f>
        <v>8.6264713553049557E-3</v>
      </c>
      <c r="G17" s="244">
        <f>'Uspesnost-T'!G17/'Uspesnost-T'!G$114</f>
        <v>7.5067633568751116E-3</v>
      </c>
      <c r="H17" s="244">
        <f>'Uspesnost-T'!H17/'Uspesnost-T'!H$114</f>
        <v>3.5004884768386111E-3</v>
      </c>
      <c r="I17" s="244">
        <f>'Uspesnost-T'!I17/'Uspesnost-T'!I$114</f>
        <v>1.0422938279650228E-2</v>
      </c>
      <c r="J17" s="244">
        <f>'Uspesnost-T'!J17/'Uspesnost-T'!J$114</f>
        <v>0</v>
      </c>
      <c r="K17" s="244">
        <f>'Uspesnost-T'!K17/'Uspesnost-T'!K$114</f>
        <v>9.6413719977487301E-3</v>
      </c>
      <c r="L17" s="244">
        <f>'Uspesnost-T'!L17/'Uspesnost-T'!L$114</f>
        <v>0</v>
      </c>
      <c r="M17" s="244">
        <f>'Uspesnost-T'!M17/'Uspesnost-T'!M$114</f>
        <v>0</v>
      </c>
      <c r="N17" s="244">
        <f>'Uspesnost-T'!N17/'Uspesnost-T'!N$114</f>
        <v>0</v>
      </c>
      <c r="O17" s="244">
        <f>'Uspesnost-T'!O17/'Uspesnost-T'!O$114</f>
        <v>5.7729722392775408E-3</v>
      </c>
      <c r="P17" s="244">
        <f>'Uspesnost-T'!P17/'Uspesnost-T'!P$114</f>
        <v>0</v>
      </c>
      <c r="Q17" s="244">
        <f>'Uspesnost-T'!Q17/'Uspesnost-T'!Q$114</f>
        <v>9.2055824985380463E-3</v>
      </c>
      <c r="R17" s="244">
        <f>'Uspesnost-T'!R17/'Uspesnost-T'!R$114</f>
        <v>8.0970211238540722E-3</v>
      </c>
      <c r="S17" s="244">
        <f>'Uspesnost-T'!S17/'Uspesnost-T'!S$114</f>
        <v>0</v>
      </c>
      <c r="T17" s="244">
        <f>'Uspesnost-T'!T17/'Uspesnost-T'!T$114</f>
        <v>0</v>
      </c>
      <c r="U17" s="244">
        <f>'Uspesnost-T'!U17/'Uspesnost-T'!U$114</f>
        <v>5.0550548025634565E-3</v>
      </c>
      <c r="V17" s="244">
        <f>'Uspesnost-T'!V17/'Uspesnost-T'!V$114</f>
        <v>0</v>
      </c>
      <c r="W17" s="244">
        <f>'Uspesnost-T'!W17/'Uspesnost-T'!W$114</f>
        <v>1.5329695474780133E-2</v>
      </c>
      <c r="X17" s="244">
        <f>'Uspesnost-T'!X17/'Uspesnost-T'!X$114</f>
        <v>3.4422872779747778E-3</v>
      </c>
      <c r="Y17" s="244">
        <f>'Uspesnost-T'!Y17/'Uspesnost-T'!Y$114</f>
        <v>0</v>
      </c>
      <c r="Z17" s="244">
        <f>'Uspesnost-T'!Z17/'Uspesnost-T'!Z$114</f>
        <v>1.7617011151622019E-2</v>
      </c>
      <c r="AA17" s="244">
        <f>'Uspesnost-T'!AA17/'Uspesnost-T'!AA$114</f>
        <v>0</v>
      </c>
      <c r="AB17" s="244">
        <f>'Uspesnost-T'!AB17/'Uspesnost-T'!AB$114</f>
        <v>1.3114231957080894E-2</v>
      </c>
      <c r="AC17" s="244">
        <f>'Uspesnost-T'!AC17/'Uspesnost-T'!AC$114</f>
        <v>0</v>
      </c>
      <c r="AD17" s="244">
        <f>'Uspesnost-T'!AD17/'Uspesnost-T'!AD$114</f>
        <v>0</v>
      </c>
      <c r="AE17" s="244">
        <f>'Uspesnost-T'!AE17/'Uspesnost-T'!AE$114</f>
        <v>3.9399843724689229E-2</v>
      </c>
      <c r="AF17" s="244">
        <f>'Uspesnost-T'!AF17/'Uspesnost-T'!AF$114</f>
        <v>1.3088515468233195E-2</v>
      </c>
      <c r="AG17" s="244">
        <f>'Uspesnost-T'!AG17/'Uspesnost-T'!AG$114</f>
        <v>0</v>
      </c>
      <c r="AH17" s="244">
        <f>'Uspesnost-T'!AH17/'Uspesnost-T'!AH$114</f>
        <v>5.4871928234627868E-3</v>
      </c>
      <c r="AI17" s="244">
        <f>'Uspesnost-T'!AI17/'Uspesnost-T'!AI$114</f>
        <v>2.1886150531321619E-2</v>
      </c>
      <c r="AJ17" s="244">
        <f>'Uspesnost-T'!AJ17/'Uspesnost-T'!AJ$114</f>
        <v>9.7164453900610882E-3</v>
      </c>
      <c r="AK17" s="244">
        <f>'Uspesnost-T'!AK17/'Uspesnost-T'!AK$114</f>
        <v>6.4102698061875522E-3</v>
      </c>
      <c r="AL17" s="244">
        <f>'Uspesnost-T'!AL17/'Uspesnost-T'!AL$114</f>
        <v>1.0147223511203337E-2</v>
      </c>
      <c r="AM17" s="244">
        <f>'Uspesnost-T'!AM17/'Uspesnost-T'!AM$114</f>
        <v>0</v>
      </c>
      <c r="AN17" s="244">
        <f>'Uspesnost-T'!AN17/'Uspesnost-T'!AN$114</f>
        <v>1.1269898064852919E-2</v>
      </c>
      <c r="AO17" s="244">
        <f>'Uspesnost-T'!AO17/'Uspesnost-T'!AO$114</f>
        <v>1.6041027964527627E-2</v>
      </c>
      <c r="AP17" s="244">
        <f>'Uspesnost-T'!AP17/'Uspesnost-T'!AP$114</f>
        <v>1.6897775092194336E-2</v>
      </c>
      <c r="AQ17" s="244">
        <f>'Uspesnost-T'!AQ17/'Uspesnost-T'!AQ$114</f>
        <v>6.2238471002808819E-3</v>
      </c>
      <c r="AR17" s="244">
        <f>'Uspesnost-T'!AR17/'Uspesnost-T'!AR$114</f>
        <v>1.1376388731191333E-2</v>
      </c>
      <c r="AS17" s="244">
        <f>'Uspesnost-T'!AS17/'Uspesnost-T'!AS$114</f>
        <v>7.7189582979174257E-3</v>
      </c>
      <c r="AT17" s="244">
        <f>'Uspesnost-T'!AT17/'Uspesnost-T'!AT$114</f>
        <v>8.2725923007032718E-3</v>
      </c>
      <c r="AU17" s="244">
        <f>'Uspesnost-T'!AU17/'Uspesnost-T'!AU$114</f>
        <v>6.0869279739104946E-3</v>
      </c>
      <c r="AV17" s="244">
        <f>'Uspesnost-T'!AV17/'Uspesnost-T'!AV$114</f>
        <v>3.1939567656319862E-3</v>
      </c>
      <c r="AW17" s="244">
        <f>'Uspesnost-T'!AW17/'Uspesnost-T'!AW$114</f>
        <v>1.6052885142946782E-2</v>
      </c>
      <c r="AX17" s="244">
        <f>'Uspesnost-T'!AX17/'Uspesnost-T'!AX$114</f>
        <v>8.3428416114193441E-3</v>
      </c>
      <c r="AY17" s="244">
        <f>'Uspesnost-T'!AY17/'Uspesnost-T'!AY$114</f>
        <v>8.8712678826243507E-3</v>
      </c>
      <c r="AZ17" s="244">
        <f>'Uspesnost-T'!AZ17/'Uspesnost-T'!AZ$114</f>
        <v>0</v>
      </c>
      <c r="BA17" s="244">
        <f>'Uspesnost-T'!BA17/'Uspesnost-T'!BA$114</f>
        <v>4.2975715574443771E-3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t="14.25" customHeight="1" x14ac:dyDescent="0.25">
      <c r="A18" s="238" t="s">
        <v>163</v>
      </c>
      <c r="B18" s="423">
        <v>43</v>
      </c>
      <c r="C18" s="244">
        <f>'Uspesnost-T'!C18/'Uspesnost-T'!C$114</f>
        <v>0</v>
      </c>
      <c r="D18" s="244">
        <f>'Uspesnost-T'!D18/'Uspesnost-T'!D$114</f>
        <v>9.1667648183942248E-3</v>
      </c>
      <c r="E18" s="244">
        <f>'Uspesnost-T'!E18/'Uspesnost-T'!E$114</f>
        <v>7.4800606291957859E-3</v>
      </c>
      <c r="F18" s="244">
        <f>'Uspesnost-T'!F18/'Uspesnost-T'!F$114</f>
        <v>9.0462689971631208E-3</v>
      </c>
      <c r="G18" s="244">
        <f>'Uspesnost-T'!G18/'Uspesnost-T'!G$114</f>
        <v>2.2599140524657033E-2</v>
      </c>
      <c r="H18" s="244">
        <f>'Uspesnost-T'!H18/'Uspesnost-T'!H$114</f>
        <v>1.3202793104182202E-2</v>
      </c>
      <c r="I18" s="244">
        <f>'Uspesnost-T'!I18/'Uspesnost-T'!I$114</f>
        <v>1.839358152053058E-2</v>
      </c>
      <c r="J18" s="244">
        <f>'Uspesnost-T'!J18/'Uspesnost-T'!J$114</f>
        <v>1.5347190333889076E-2</v>
      </c>
      <c r="K18" s="244">
        <f>'Uspesnost-T'!K18/'Uspesnost-T'!K$114</f>
        <v>9.6792374580232168E-3</v>
      </c>
      <c r="L18" s="244">
        <f>'Uspesnost-T'!L18/'Uspesnost-T'!L$114</f>
        <v>7.5806157567520722E-3</v>
      </c>
      <c r="M18" s="244">
        <f>'Uspesnost-T'!M18/'Uspesnost-T'!M$114</f>
        <v>1.5766216177322188E-2</v>
      </c>
      <c r="N18" s="244">
        <f>'Uspesnost-T'!N18/'Uspesnost-T'!N$114</f>
        <v>1.2818718238822127E-2</v>
      </c>
      <c r="O18" s="244">
        <f>'Uspesnost-T'!O18/'Uspesnost-T'!O$114</f>
        <v>6.70371417180015E-3</v>
      </c>
      <c r="P18" s="244">
        <f>'Uspesnost-T'!P18/'Uspesnost-T'!P$114</f>
        <v>9.3971529033246275E-3</v>
      </c>
      <c r="Q18" s="244">
        <f>'Uspesnost-T'!Q18/'Uspesnost-T'!Q$114</f>
        <v>1.5282391312794024E-2</v>
      </c>
      <c r="R18" s="244">
        <f>'Uspesnost-T'!R18/'Uspesnost-T'!R$114</f>
        <v>1.2048319541227967E-2</v>
      </c>
      <c r="S18" s="244">
        <f>'Uspesnost-T'!S18/'Uspesnost-T'!S$114</f>
        <v>9.9363699169789672E-3</v>
      </c>
      <c r="T18" s="244">
        <f>'Uspesnost-T'!T18/'Uspesnost-T'!T$114</f>
        <v>2.0865875604548889E-2</v>
      </c>
      <c r="U18" s="244">
        <f>'Uspesnost-T'!U18/'Uspesnost-T'!U$114</f>
        <v>1.1277153939657792E-2</v>
      </c>
      <c r="V18" s="244">
        <f>'Uspesnost-T'!V18/'Uspesnost-T'!V$114</f>
        <v>1.2949316122907902E-2</v>
      </c>
      <c r="W18" s="244">
        <f>'Uspesnost-T'!W18/'Uspesnost-T'!W$114</f>
        <v>0</v>
      </c>
      <c r="X18" s="244">
        <f>'Uspesnost-T'!X18/'Uspesnost-T'!X$114</f>
        <v>7.2010390906397694E-3</v>
      </c>
      <c r="Y18" s="244">
        <f>'Uspesnost-T'!Y18/'Uspesnost-T'!Y$114</f>
        <v>9.2355131753683595E-3</v>
      </c>
      <c r="Z18" s="244">
        <f>'Uspesnost-T'!Z18/'Uspesnost-T'!Z$114</f>
        <v>2.1478832072855725E-2</v>
      </c>
      <c r="AA18" s="244">
        <f>'Uspesnost-T'!AA18/'Uspesnost-T'!AA$114</f>
        <v>1.6875391175301648E-2</v>
      </c>
      <c r="AB18" s="244">
        <f>'Uspesnost-T'!AB18/'Uspesnost-T'!AB$114</f>
        <v>1.01696155980867E-2</v>
      </c>
      <c r="AC18" s="244">
        <f>'Uspesnost-T'!AC18/'Uspesnost-T'!AC$114</f>
        <v>0</v>
      </c>
      <c r="AD18" s="244">
        <f>'Uspesnost-T'!AD18/'Uspesnost-T'!AD$114</f>
        <v>1.4254323156561482E-2</v>
      </c>
      <c r="AE18" s="244">
        <f>'Uspesnost-T'!AE18/'Uspesnost-T'!AE$114</f>
        <v>5.2327276850143503E-3</v>
      </c>
      <c r="AF18" s="244">
        <f>'Uspesnost-T'!AF18/'Uspesnost-T'!AF$114</f>
        <v>1.4666367413952892E-2</v>
      </c>
      <c r="AG18" s="244">
        <f>'Uspesnost-T'!AG18/'Uspesnost-T'!AG$114</f>
        <v>9.8922197170249384E-3</v>
      </c>
      <c r="AH18" s="244">
        <f>'Uspesnost-T'!AH18/'Uspesnost-T'!AH$114</f>
        <v>1.4978668787522763E-2</v>
      </c>
      <c r="AI18" s="244">
        <f>'Uspesnost-T'!AI18/'Uspesnost-T'!AI$114</f>
        <v>7.003598546074785E-3</v>
      </c>
      <c r="AJ18" s="244">
        <f>'Uspesnost-T'!AJ18/'Uspesnost-T'!AJ$114</f>
        <v>1.2943535475476723E-2</v>
      </c>
      <c r="AK18" s="244">
        <f>'Uspesnost-T'!AK18/'Uspesnost-T'!AK$114</f>
        <v>0</v>
      </c>
      <c r="AL18" s="244">
        <f>'Uspesnost-T'!AL18/'Uspesnost-T'!AL$114</f>
        <v>8.7757771973339515E-3</v>
      </c>
      <c r="AM18" s="244">
        <f>'Uspesnost-T'!AM18/'Uspesnost-T'!AM$114</f>
        <v>1.7887053258858601E-2</v>
      </c>
      <c r="AN18" s="244">
        <f>'Uspesnost-T'!AN18/'Uspesnost-T'!AN$114</f>
        <v>7.6133350245063793E-3</v>
      </c>
      <c r="AO18" s="244">
        <f>'Uspesnost-T'!AO18/'Uspesnost-T'!AO$114</f>
        <v>1.1807497858380965E-2</v>
      </c>
      <c r="AP18" s="244">
        <f>'Uspesnost-T'!AP18/'Uspesnost-T'!AP$114</f>
        <v>9.5329962661409844E-3</v>
      </c>
      <c r="AQ18" s="244">
        <f>'Uspesnost-T'!AQ18/'Uspesnost-T'!AQ$114</f>
        <v>1.2546460132627259E-2</v>
      </c>
      <c r="AR18" s="244">
        <f>'Uspesnost-T'!AR18/'Uspesnost-T'!AR$114</f>
        <v>0</v>
      </c>
      <c r="AS18" s="244">
        <f>'Uspesnost-T'!AS18/'Uspesnost-T'!AS$114</f>
        <v>1.3053866788112206E-2</v>
      </c>
      <c r="AT18" s="244">
        <f>'Uspesnost-T'!AT18/'Uspesnost-T'!AT$114</f>
        <v>1.6587363545864167E-2</v>
      </c>
      <c r="AU18" s="244">
        <f>'Uspesnost-T'!AU18/'Uspesnost-T'!AU$114</f>
        <v>1.4982288737108386E-2</v>
      </c>
      <c r="AV18" s="244">
        <f>'Uspesnost-T'!AV18/'Uspesnost-T'!AV$114</f>
        <v>1.236620010732895E-2</v>
      </c>
      <c r="AW18" s="244">
        <f>'Uspesnost-T'!AW18/'Uspesnost-T'!AW$114</f>
        <v>8.9592516152161936E-3</v>
      </c>
      <c r="AX18" s="244">
        <f>'Uspesnost-T'!AX18/'Uspesnost-T'!AX$114</f>
        <v>8.418290040023358E-3</v>
      </c>
      <c r="AY18" s="244">
        <f>'Uspesnost-T'!AY18/'Uspesnost-T'!AY$114</f>
        <v>9.8339674418148094E-3</v>
      </c>
      <c r="AZ18" s="244">
        <f>'Uspesnost-T'!AZ18/'Uspesnost-T'!AZ$114</f>
        <v>1.2665554574985199E-2</v>
      </c>
      <c r="BA18" s="244">
        <f>'Uspesnost-T'!BA18/'Uspesnost-T'!BA$114</f>
        <v>1.0736314158388204E-2</v>
      </c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t="14.25" customHeight="1" x14ac:dyDescent="0.25">
      <c r="A19" s="238" t="s">
        <v>183</v>
      </c>
      <c r="B19" s="423">
        <v>14</v>
      </c>
      <c r="C19" s="244">
        <f>'Uspesnost-T'!C19/'Uspesnost-T'!C$114</f>
        <v>0</v>
      </c>
      <c r="D19" s="244">
        <f>'Uspesnost-T'!D19/'Uspesnost-T'!D$114</f>
        <v>1.6976861705710802E-2</v>
      </c>
      <c r="E19" s="244">
        <f>'Uspesnost-T'!E19/'Uspesnost-T'!E$114</f>
        <v>7.1855594077756615E-3</v>
      </c>
      <c r="F19" s="244">
        <f>'Uspesnost-T'!F19/'Uspesnost-T'!F$114</f>
        <v>1.5441725614558983E-2</v>
      </c>
      <c r="G19" s="244">
        <f>'Uspesnost-T'!G19/'Uspesnost-T'!G$114</f>
        <v>1.3876287548248507E-2</v>
      </c>
      <c r="H19" s="244">
        <f>'Uspesnost-T'!H19/'Uspesnost-T'!H$114</f>
        <v>8.4364778745218937E-3</v>
      </c>
      <c r="I19" s="244">
        <f>'Uspesnost-T'!I19/'Uspesnost-T'!I$114</f>
        <v>6.2660369370336937E-3</v>
      </c>
      <c r="J19" s="244">
        <f>'Uspesnost-T'!J19/'Uspesnost-T'!J$114</f>
        <v>1.5983227977723939E-2</v>
      </c>
      <c r="K19" s="244">
        <f>'Uspesnost-T'!K19/'Uspesnost-T'!K$114</f>
        <v>9.4173031447498806E-3</v>
      </c>
      <c r="L19" s="244">
        <f>'Uspesnost-T'!L19/'Uspesnost-T'!L$114</f>
        <v>8.8307787021368513E-3</v>
      </c>
      <c r="M19" s="244">
        <f>'Uspesnost-T'!M19/'Uspesnost-T'!M$114</f>
        <v>1.4862101275742371E-2</v>
      </c>
      <c r="N19" s="244">
        <f>'Uspesnost-T'!N19/'Uspesnost-T'!N$114</f>
        <v>6.952540855624998E-3</v>
      </c>
      <c r="O19" s="244">
        <f>'Uspesnost-T'!O19/'Uspesnost-T'!O$114</f>
        <v>2.170923785183303E-2</v>
      </c>
      <c r="P19" s="244">
        <f>'Uspesnost-T'!P19/'Uspesnost-T'!P$114</f>
        <v>7.957594694052491E-3</v>
      </c>
      <c r="Q19" s="244">
        <f>'Uspesnost-T'!Q19/'Uspesnost-T'!Q$114</f>
        <v>6.9390417831787518E-3</v>
      </c>
      <c r="R19" s="244">
        <f>'Uspesnost-T'!R19/'Uspesnost-T'!R$114</f>
        <v>3.2508065134999888E-3</v>
      </c>
      <c r="S19" s="244">
        <f>'Uspesnost-T'!S19/'Uspesnost-T'!S$114</f>
        <v>4.5013036687176168E-3</v>
      </c>
      <c r="T19" s="244">
        <f>'Uspesnost-T'!T19/'Uspesnost-T'!T$114</f>
        <v>5.1681350321873222E-3</v>
      </c>
      <c r="U19" s="244">
        <f>'Uspesnost-T'!U19/'Uspesnost-T'!U$114</f>
        <v>0</v>
      </c>
      <c r="V19" s="244">
        <f>'Uspesnost-T'!V19/'Uspesnost-T'!V$114</f>
        <v>0</v>
      </c>
      <c r="W19" s="244">
        <f>'Uspesnost-T'!W19/'Uspesnost-T'!W$114</f>
        <v>1.0520863481115529E-2</v>
      </c>
      <c r="X19" s="244">
        <f>'Uspesnost-T'!X19/'Uspesnost-T'!X$114</f>
        <v>7.1362324349305804E-3</v>
      </c>
      <c r="Y19" s="244">
        <f>'Uspesnost-T'!Y19/'Uspesnost-T'!Y$114</f>
        <v>0</v>
      </c>
      <c r="Z19" s="244">
        <f>'Uspesnost-T'!Z19/'Uspesnost-T'!Z$114</f>
        <v>9.023877800020768E-3</v>
      </c>
      <c r="AA19" s="244">
        <f>'Uspesnost-T'!AA19/'Uspesnost-T'!AA$114</f>
        <v>0</v>
      </c>
      <c r="AB19" s="244">
        <f>'Uspesnost-T'!AB19/'Uspesnost-T'!AB$114</f>
        <v>0</v>
      </c>
      <c r="AC19" s="244">
        <f>'Uspesnost-T'!AC19/'Uspesnost-T'!AC$114</f>
        <v>0</v>
      </c>
      <c r="AD19" s="244">
        <f>'Uspesnost-T'!AD19/'Uspesnost-T'!AD$114</f>
        <v>7.1773491964497475E-3</v>
      </c>
      <c r="AE19" s="244">
        <f>'Uspesnost-T'!AE19/'Uspesnost-T'!AE$114</f>
        <v>8.3467121047278749E-3</v>
      </c>
      <c r="AF19" s="244">
        <f>'Uspesnost-T'!AF19/'Uspesnost-T'!AF$114</f>
        <v>2.0998088213050471E-2</v>
      </c>
      <c r="AG19" s="244">
        <f>'Uspesnost-T'!AG19/'Uspesnost-T'!AG$114</f>
        <v>1.1611825093897184E-2</v>
      </c>
      <c r="AH19" s="244">
        <f>'Uspesnost-T'!AH19/'Uspesnost-T'!AH$114</f>
        <v>3.5834453741028878E-3</v>
      </c>
      <c r="AI19" s="244">
        <f>'Uspesnost-T'!AI19/'Uspesnost-T'!AI$114</f>
        <v>7.0852978602127812E-3</v>
      </c>
      <c r="AJ19" s="244">
        <f>'Uspesnost-T'!AJ19/'Uspesnost-T'!AJ$114</f>
        <v>8.9779019419189612E-3</v>
      </c>
      <c r="AK19" s="244">
        <f>'Uspesnost-T'!AK19/'Uspesnost-T'!AK$114</f>
        <v>4.9671322480258715E-3</v>
      </c>
      <c r="AL19" s="244">
        <f>'Uspesnost-T'!AL19/'Uspesnost-T'!AL$114</f>
        <v>6.4403782451115379E-3</v>
      </c>
      <c r="AM19" s="244">
        <f>'Uspesnost-T'!AM19/'Uspesnost-T'!AM$114</f>
        <v>6.0632542496022058E-3</v>
      </c>
      <c r="AN19" s="244">
        <f>'Uspesnost-T'!AN19/'Uspesnost-T'!AN$114</f>
        <v>9.0637187518943178E-3</v>
      </c>
      <c r="AO19" s="244">
        <f>'Uspesnost-T'!AO19/'Uspesnost-T'!AO$114</f>
        <v>0</v>
      </c>
      <c r="AP19" s="244">
        <f>'Uspesnost-T'!AP19/'Uspesnost-T'!AP$114</f>
        <v>4.410730333126652E-3</v>
      </c>
      <c r="AQ19" s="244">
        <f>'Uspesnost-T'!AQ19/'Uspesnost-T'!AQ$114</f>
        <v>1.5047096359800166E-2</v>
      </c>
      <c r="AR19" s="244">
        <f>'Uspesnost-T'!AR19/'Uspesnost-T'!AR$114</f>
        <v>1.7611174184974061E-2</v>
      </c>
      <c r="AS19" s="244">
        <f>'Uspesnost-T'!AS19/'Uspesnost-T'!AS$114</f>
        <v>4.2877758614161239E-3</v>
      </c>
      <c r="AT19" s="244">
        <f>'Uspesnost-T'!AT19/'Uspesnost-T'!AT$114</f>
        <v>4.6022546205773457E-3</v>
      </c>
      <c r="AU19" s="244">
        <f>'Uspesnost-T'!AU19/'Uspesnost-T'!AU$114</f>
        <v>2.520802295649883E-3</v>
      </c>
      <c r="AV19" s="244">
        <f>'Uspesnost-T'!AV19/'Uspesnost-T'!AV$114</f>
        <v>8.2487084199068805E-3</v>
      </c>
      <c r="AW19" s="244">
        <f>'Uspesnost-T'!AW19/'Uspesnost-T'!AW$114</f>
        <v>1.1252082780846814E-2</v>
      </c>
      <c r="AX19" s="244">
        <f>'Uspesnost-T'!AX19/'Uspesnost-T'!AX$114</f>
        <v>6.634319166298688E-3</v>
      </c>
      <c r="AY19" s="244">
        <f>'Uspesnost-T'!AY19/'Uspesnost-T'!AY$114</f>
        <v>1.7920800394390611E-2</v>
      </c>
      <c r="AZ19" s="244">
        <f>'Uspesnost-T'!AZ19/'Uspesnost-T'!AZ$114</f>
        <v>1.9896010469844072E-2</v>
      </c>
      <c r="BA19" s="244">
        <f>'Uspesnost-T'!BA19/'Uspesnost-T'!BA$114</f>
        <v>5.8809736311606032E-3</v>
      </c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t="14.25" customHeight="1" x14ac:dyDescent="0.25">
      <c r="A20" s="239" t="s">
        <v>165</v>
      </c>
      <c r="B20" s="423" t="s">
        <v>1109</v>
      </c>
      <c r="C20" s="244">
        <f>'Uspesnost-T'!C20/'Uspesnost-T'!C$114</f>
        <v>0</v>
      </c>
      <c r="D20" s="244">
        <f>'Uspesnost-T'!D20/'Uspesnost-T'!D$114</f>
        <v>0</v>
      </c>
      <c r="E20" s="244">
        <f>'Uspesnost-T'!E20/'Uspesnost-T'!E$114</f>
        <v>9.3186581496648435E-3</v>
      </c>
      <c r="F20" s="244">
        <f>'Uspesnost-T'!F20/'Uspesnost-T'!F$114</f>
        <v>7.9430983320711544E-3</v>
      </c>
      <c r="G20" s="244">
        <f>'Uspesnost-T'!G20/'Uspesnost-T'!G$114</f>
        <v>4.8481848022664097E-3</v>
      </c>
      <c r="H20" s="244">
        <f>'Uspesnost-T'!H20/'Uspesnost-T'!H$114</f>
        <v>0</v>
      </c>
      <c r="I20" s="244">
        <f>'Uspesnost-T'!I20/'Uspesnost-T'!I$114</f>
        <v>6.9785911797896442E-3</v>
      </c>
      <c r="J20" s="244">
        <f>'Uspesnost-T'!J20/'Uspesnost-T'!J$114</f>
        <v>0</v>
      </c>
      <c r="K20" s="244">
        <f>'Uspesnost-T'!K20/'Uspesnost-T'!K$114</f>
        <v>2.2951708363257296E-3</v>
      </c>
      <c r="L20" s="244">
        <f>'Uspesnost-T'!L20/'Uspesnost-T'!L$114</f>
        <v>1.5844728219361649E-2</v>
      </c>
      <c r="M20" s="244">
        <f>'Uspesnost-T'!M20/'Uspesnost-T'!M$114</f>
        <v>4.7588704642384932E-3</v>
      </c>
      <c r="N20" s="244">
        <f>'Uspesnost-T'!N20/'Uspesnost-T'!N$114</f>
        <v>1.9788711935804924E-2</v>
      </c>
      <c r="O20" s="244">
        <f>'Uspesnost-T'!O20/'Uspesnost-T'!O$114</f>
        <v>4.7354784563146141E-3</v>
      </c>
      <c r="P20" s="244">
        <f>'Uspesnost-T'!P20/'Uspesnost-T'!P$114</f>
        <v>6.1884423405935305E-3</v>
      </c>
      <c r="Q20" s="244">
        <f>'Uspesnost-T'!Q20/'Uspesnost-T'!Q$114</f>
        <v>4.7433935282653961E-3</v>
      </c>
      <c r="R20" s="244">
        <f>'Uspesnost-T'!R20/'Uspesnost-T'!R$114</f>
        <v>0</v>
      </c>
      <c r="S20" s="244">
        <f>'Uspesnost-T'!S20/'Uspesnost-T'!S$114</f>
        <v>5.678495720070861E-3</v>
      </c>
      <c r="T20" s="244">
        <f>'Uspesnost-T'!T20/'Uspesnost-T'!T$114</f>
        <v>0</v>
      </c>
      <c r="U20" s="244">
        <f>'Uspesnost-T'!U20/'Uspesnost-T'!U$114</f>
        <v>7.5384241754317622E-3</v>
      </c>
      <c r="V20" s="244">
        <f>'Uspesnost-T'!V20/'Uspesnost-T'!V$114</f>
        <v>1.0045627359061015E-2</v>
      </c>
      <c r="W20" s="244">
        <f>'Uspesnost-T'!W20/'Uspesnost-T'!W$114</f>
        <v>0</v>
      </c>
      <c r="X20" s="244">
        <f>'Uspesnost-T'!X20/'Uspesnost-T'!X$114</f>
        <v>7.9000620622539566E-3</v>
      </c>
      <c r="Y20" s="244">
        <f>'Uspesnost-T'!Y20/'Uspesnost-T'!Y$114</f>
        <v>8.4632618130960607E-3</v>
      </c>
      <c r="Z20" s="244">
        <f>'Uspesnost-T'!Z20/'Uspesnost-T'!Z$114</f>
        <v>7.7306728891672529E-3</v>
      </c>
      <c r="AA20" s="244">
        <f>'Uspesnost-T'!AA20/'Uspesnost-T'!AA$114</f>
        <v>0</v>
      </c>
      <c r="AB20" s="244">
        <f>'Uspesnost-T'!AB20/'Uspesnost-T'!AB$114</f>
        <v>2.5578534782367986E-2</v>
      </c>
      <c r="AC20" s="244">
        <f>'Uspesnost-T'!AC20/'Uspesnost-T'!AC$114</f>
        <v>0</v>
      </c>
      <c r="AD20" s="244">
        <f>'Uspesnost-T'!AD20/'Uspesnost-T'!AD$114</f>
        <v>0</v>
      </c>
      <c r="AE20" s="244">
        <f>'Uspesnost-T'!AE20/'Uspesnost-T'!AE$114</f>
        <v>2.6829342570427954E-2</v>
      </c>
      <c r="AF20" s="244">
        <f>'Uspesnost-T'!AF20/'Uspesnost-T'!AF$114</f>
        <v>0</v>
      </c>
      <c r="AG20" s="244">
        <f>'Uspesnost-T'!AG20/'Uspesnost-T'!AG$114</f>
        <v>2.2947789543346464E-3</v>
      </c>
      <c r="AH20" s="244">
        <f>'Uspesnost-T'!AH20/'Uspesnost-T'!AH$114</f>
        <v>1.1353792979829037E-2</v>
      </c>
      <c r="AI20" s="244">
        <f>'Uspesnost-T'!AI20/'Uspesnost-T'!AI$114</f>
        <v>7.3801638869107865E-3</v>
      </c>
      <c r="AJ20" s="244">
        <f>'Uspesnost-T'!AJ20/'Uspesnost-T'!AJ$114</f>
        <v>9.1821400621678231E-3</v>
      </c>
      <c r="AK20" s="244">
        <f>'Uspesnost-T'!AK20/'Uspesnost-T'!AK$114</f>
        <v>0</v>
      </c>
      <c r="AL20" s="244">
        <f>'Uspesnost-T'!AL20/'Uspesnost-T'!AL$114</f>
        <v>4.148782316950028E-3</v>
      </c>
      <c r="AM20" s="244">
        <f>'Uspesnost-T'!AM20/'Uspesnost-T'!AM$114</f>
        <v>0</v>
      </c>
      <c r="AN20" s="244">
        <f>'Uspesnost-T'!AN20/'Uspesnost-T'!AN$114</f>
        <v>2.2952007010389784E-3</v>
      </c>
      <c r="AO20" s="244">
        <f>'Uspesnost-T'!AO20/'Uspesnost-T'!AO$114</f>
        <v>0</v>
      </c>
      <c r="AP20" s="244">
        <f>'Uspesnost-T'!AP20/'Uspesnost-T'!AP$114</f>
        <v>5.9522272793975355E-3</v>
      </c>
      <c r="AQ20" s="244">
        <f>'Uspesnost-T'!AQ20/'Uspesnost-T'!AQ$114</f>
        <v>5.3521142416790395E-3</v>
      </c>
      <c r="AR20" s="244">
        <f>'Uspesnost-T'!AR20/'Uspesnost-T'!AR$114</f>
        <v>3.5292017059369847E-3</v>
      </c>
      <c r="AS20" s="244">
        <f>'Uspesnost-T'!AS20/'Uspesnost-T'!AS$114</f>
        <v>1.1528008034941944E-2</v>
      </c>
      <c r="AT20" s="244">
        <f>'Uspesnost-T'!AT20/'Uspesnost-T'!AT$114</f>
        <v>1.6599259366548737E-2</v>
      </c>
      <c r="AU20" s="244">
        <f>'Uspesnost-T'!AU20/'Uspesnost-T'!AU$114</f>
        <v>0</v>
      </c>
      <c r="AV20" s="244">
        <f>'Uspesnost-T'!AV20/'Uspesnost-T'!AV$114</f>
        <v>0</v>
      </c>
      <c r="AW20" s="244">
        <f>'Uspesnost-T'!AW20/'Uspesnost-T'!AW$114</f>
        <v>6.706925589352407E-3</v>
      </c>
      <c r="AX20" s="244">
        <f>'Uspesnost-T'!AX20/'Uspesnost-T'!AX$114</f>
        <v>2.0917729227339595E-2</v>
      </c>
      <c r="AY20" s="244">
        <f>'Uspesnost-T'!AY20/'Uspesnost-T'!AY$114</f>
        <v>3.3483255139258646E-3</v>
      </c>
      <c r="AZ20" s="244">
        <f>'Uspesnost-T'!AZ20/'Uspesnost-T'!AZ$114</f>
        <v>0</v>
      </c>
      <c r="BA20" s="244">
        <f>'Uspesnost-T'!BA20/'Uspesnost-T'!BA$114</f>
        <v>6.1481823378355741E-3</v>
      </c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t="14.25" customHeight="1" x14ac:dyDescent="0.25">
      <c r="A21" s="239" t="s">
        <v>79</v>
      </c>
      <c r="B21" s="423">
        <v>16</v>
      </c>
      <c r="C21" s="244">
        <f>'Uspesnost-T'!C21/'Uspesnost-T'!C$114</f>
        <v>5.0995783594188611E-2</v>
      </c>
      <c r="D21" s="244">
        <f>'Uspesnost-T'!D21/'Uspesnost-T'!D$114</f>
        <v>2.0158706679453759E-2</v>
      </c>
      <c r="E21" s="244">
        <f>'Uspesnost-T'!E21/'Uspesnost-T'!E$114</f>
        <v>9.379534659724742E-3</v>
      </c>
      <c r="F21" s="244">
        <f>'Uspesnost-T'!F21/'Uspesnost-T'!F$114</f>
        <v>1.12956056265857E-2</v>
      </c>
      <c r="G21" s="244">
        <f>'Uspesnost-T'!G21/'Uspesnost-T'!G$114</f>
        <v>1.1436780768105444E-2</v>
      </c>
      <c r="H21" s="244">
        <f>'Uspesnost-T'!H21/'Uspesnost-T'!H$114</f>
        <v>1.7850533544503146E-2</v>
      </c>
      <c r="I21" s="244">
        <f>'Uspesnost-T'!I21/'Uspesnost-T'!I$114</f>
        <v>9.2274624057235681E-3</v>
      </c>
      <c r="J21" s="244">
        <f>'Uspesnost-T'!J21/'Uspesnost-T'!J$114</f>
        <v>1.7393681974839051E-2</v>
      </c>
      <c r="K21" s="244">
        <f>'Uspesnost-T'!K21/'Uspesnost-T'!K$114</f>
        <v>9.6820197708358344E-3</v>
      </c>
      <c r="L21" s="244">
        <f>'Uspesnost-T'!L21/'Uspesnost-T'!L$114</f>
        <v>1.368465399598651E-2</v>
      </c>
      <c r="M21" s="244">
        <f>'Uspesnost-T'!M21/'Uspesnost-T'!M$114</f>
        <v>7.9692136350445145E-3</v>
      </c>
      <c r="N21" s="244">
        <f>'Uspesnost-T'!N21/'Uspesnost-T'!N$114</f>
        <v>1.0061128369768801E-2</v>
      </c>
      <c r="O21" s="244">
        <f>'Uspesnost-T'!O21/'Uspesnost-T'!O$114</f>
        <v>8.3728184936948703E-3</v>
      </c>
      <c r="P21" s="244">
        <f>'Uspesnost-T'!P21/'Uspesnost-T'!P$114</f>
        <v>1.2590110126832728E-2</v>
      </c>
      <c r="Q21" s="244">
        <f>'Uspesnost-T'!Q21/'Uspesnost-T'!Q$114</f>
        <v>6.6414800661628269E-3</v>
      </c>
      <c r="R21" s="244">
        <f>'Uspesnost-T'!R21/'Uspesnost-T'!R$114</f>
        <v>1.147291422995071E-2</v>
      </c>
      <c r="S21" s="244">
        <f>'Uspesnost-T'!S21/'Uspesnost-T'!S$114</f>
        <v>1.5409301574803311E-2</v>
      </c>
      <c r="T21" s="244">
        <f>'Uspesnost-T'!T21/'Uspesnost-T'!T$114</f>
        <v>1.4866927741585056E-2</v>
      </c>
      <c r="U21" s="244">
        <f>'Uspesnost-T'!U21/'Uspesnost-T'!U$114</f>
        <v>1.532180632145518E-2</v>
      </c>
      <c r="V21" s="244">
        <f>'Uspesnost-T'!V21/'Uspesnost-T'!V$114</f>
        <v>3.017526246458165E-3</v>
      </c>
      <c r="W21" s="244">
        <f>'Uspesnost-T'!W21/'Uspesnost-T'!W$114</f>
        <v>1.2069084283615654E-2</v>
      </c>
      <c r="X21" s="244">
        <f>'Uspesnost-T'!X21/'Uspesnost-T'!X$114</f>
        <v>1.6558434827627203E-2</v>
      </c>
      <c r="Y21" s="244">
        <f>'Uspesnost-T'!Y21/'Uspesnost-T'!Y$114</f>
        <v>2.2144859078283695E-2</v>
      </c>
      <c r="Z21" s="244">
        <f>'Uspesnost-T'!Z21/'Uspesnost-T'!Z$114</f>
        <v>1.0750574716050551E-2</v>
      </c>
      <c r="AA21" s="244">
        <f>'Uspesnost-T'!AA21/'Uspesnost-T'!AA$114</f>
        <v>2.8920010119492207E-2</v>
      </c>
      <c r="AB21" s="244">
        <f>'Uspesnost-T'!AB21/'Uspesnost-T'!AB$114</f>
        <v>1.1116323303738051E-2</v>
      </c>
      <c r="AC21" s="244">
        <f>'Uspesnost-T'!AC21/'Uspesnost-T'!AC$114</f>
        <v>3.1965461957545044E-2</v>
      </c>
      <c r="AD21" s="244">
        <f>'Uspesnost-T'!AD21/'Uspesnost-T'!AD$114</f>
        <v>1.2817539164915924E-2</v>
      </c>
      <c r="AE21" s="244">
        <f>'Uspesnost-T'!AE21/'Uspesnost-T'!AE$114</f>
        <v>2.2414020493474653E-2</v>
      </c>
      <c r="AF21" s="244">
        <f>'Uspesnost-T'!AF21/'Uspesnost-T'!AF$114</f>
        <v>9.5752972846460498E-3</v>
      </c>
      <c r="AG21" s="244">
        <f>'Uspesnost-T'!AG21/'Uspesnost-T'!AG$114</f>
        <v>1.3263062486642477E-2</v>
      </c>
      <c r="AH21" s="244">
        <f>'Uspesnost-T'!AH21/'Uspesnost-T'!AH$114</f>
        <v>4.7727674794497951E-2</v>
      </c>
      <c r="AI21" s="244">
        <f>'Uspesnost-T'!AI21/'Uspesnost-T'!AI$114</f>
        <v>8.3864453654832315E-3</v>
      </c>
      <c r="AJ21" s="244">
        <f>'Uspesnost-T'!AJ21/'Uspesnost-T'!AJ$114</f>
        <v>8.209085951767503E-3</v>
      </c>
      <c r="AK21" s="244">
        <f>'Uspesnost-T'!AK21/'Uspesnost-T'!AK$114</f>
        <v>1.0700236789594366E-2</v>
      </c>
      <c r="AL21" s="244">
        <f>'Uspesnost-T'!AL21/'Uspesnost-T'!AL$114</f>
        <v>1.1448863378375898E-2</v>
      </c>
      <c r="AM21" s="244">
        <f>'Uspesnost-T'!AM21/'Uspesnost-T'!AM$114</f>
        <v>7.7613068171327893E-3</v>
      </c>
      <c r="AN21" s="244">
        <f>'Uspesnost-T'!AN21/'Uspesnost-T'!AN$114</f>
        <v>7.5464200884412559E-3</v>
      </c>
      <c r="AO21" s="244">
        <f>'Uspesnost-T'!AO21/'Uspesnost-T'!AO$114</f>
        <v>1.6872410474566158E-2</v>
      </c>
      <c r="AP21" s="244">
        <f>'Uspesnost-T'!AP21/'Uspesnost-T'!AP$114</f>
        <v>1.189125409781909E-2</v>
      </c>
      <c r="AQ21" s="244">
        <f>'Uspesnost-T'!AQ21/'Uspesnost-T'!AQ$114</f>
        <v>1.1450556029122131E-2</v>
      </c>
      <c r="AR21" s="244">
        <f>'Uspesnost-T'!AR21/'Uspesnost-T'!AR$114</f>
        <v>8.1342022709055099E-3</v>
      </c>
      <c r="AS21" s="244">
        <f>'Uspesnost-T'!AS21/'Uspesnost-T'!AS$114</f>
        <v>1.5970342070251685E-2</v>
      </c>
      <c r="AT21" s="244">
        <f>'Uspesnost-T'!AT21/'Uspesnost-T'!AT$114</f>
        <v>1.7676819242802806E-2</v>
      </c>
      <c r="AU21" s="244">
        <f>'Uspesnost-T'!AU21/'Uspesnost-T'!AU$114</f>
        <v>1.904701531090898E-2</v>
      </c>
      <c r="AV21" s="244">
        <f>'Uspesnost-T'!AV21/'Uspesnost-T'!AV$114</f>
        <v>9.7643390444957547E-3</v>
      </c>
      <c r="AW21" s="244">
        <f>'Uspesnost-T'!AW21/'Uspesnost-T'!AW$114</f>
        <v>7.5670258650308748E-3</v>
      </c>
      <c r="AX21" s="244">
        <f>'Uspesnost-T'!AX21/'Uspesnost-T'!AX$114</f>
        <v>7.797953216676274E-3</v>
      </c>
      <c r="AY21" s="244">
        <f>'Uspesnost-T'!AY21/'Uspesnost-T'!AY$114</f>
        <v>8.7552950849873936E-3</v>
      </c>
      <c r="AZ21" s="244">
        <f>'Uspesnost-T'!AZ21/'Uspesnost-T'!AZ$114</f>
        <v>1.4313786685388383E-2</v>
      </c>
      <c r="BA21" s="244">
        <f>'Uspesnost-T'!BA21/'Uspesnost-T'!BA$114</f>
        <v>1.5281395460363403E-2</v>
      </c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t="14.25" customHeight="1" x14ac:dyDescent="0.25">
      <c r="A22" s="239" t="s">
        <v>171</v>
      </c>
      <c r="B22" s="423">
        <v>17</v>
      </c>
      <c r="C22" s="244">
        <f>'Uspesnost-T'!C22/'Uspesnost-T'!C$114</f>
        <v>2.447697538600984E-2</v>
      </c>
      <c r="D22" s="244">
        <f>'Uspesnost-T'!D22/'Uspesnost-T'!D$114</f>
        <v>1.3387034966124754E-2</v>
      </c>
      <c r="E22" s="244">
        <f>'Uspesnost-T'!E22/'Uspesnost-T'!E$114</f>
        <v>8.4668394221177751E-3</v>
      </c>
      <c r="F22" s="244">
        <f>'Uspesnost-T'!F22/'Uspesnost-T'!F$114</f>
        <v>8.2187261658933832E-3</v>
      </c>
      <c r="G22" s="244">
        <f>'Uspesnost-T'!G22/'Uspesnost-T'!G$114</f>
        <v>1.1800744506397521E-2</v>
      </c>
      <c r="H22" s="244">
        <f>'Uspesnost-T'!H22/'Uspesnost-T'!H$114</f>
        <v>1.7398535933558307E-2</v>
      </c>
      <c r="I22" s="244">
        <f>'Uspesnost-T'!I22/'Uspesnost-T'!I$114</f>
        <v>7.7198706963927961E-3</v>
      </c>
      <c r="J22" s="244">
        <f>'Uspesnost-T'!J22/'Uspesnost-T'!J$114</f>
        <v>1.2325216058214397E-2</v>
      </c>
      <c r="K22" s="244">
        <f>'Uspesnost-T'!K22/'Uspesnost-T'!K$114</f>
        <v>2.091910673363765E-2</v>
      </c>
      <c r="L22" s="244">
        <f>'Uspesnost-T'!L22/'Uspesnost-T'!L$114</f>
        <v>1.6762511971816316E-2</v>
      </c>
      <c r="M22" s="244">
        <f>'Uspesnost-T'!M22/'Uspesnost-T'!M$114</f>
        <v>1.0520774513382115E-2</v>
      </c>
      <c r="N22" s="244">
        <f>'Uspesnost-T'!N22/'Uspesnost-T'!N$114</f>
        <v>9.6253136896856089E-3</v>
      </c>
      <c r="O22" s="244">
        <f>'Uspesnost-T'!O22/'Uspesnost-T'!O$114</f>
        <v>9.2581360817605568E-3</v>
      </c>
      <c r="P22" s="244">
        <f>'Uspesnost-T'!P22/'Uspesnost-T'!P$114</f>
        <v>1.4358411421835837E-2</v>
      </c>
      <c r="Q22" s="244">
        <f>'Uspesnost-T'!Q22/'Uspesnost-T'!Q$114</f>
        <v>2.0544881565722612E-2</v>
      </c>
      <c r="R22" s="244">
        <f>'Uspesnost-T'!R22/'Uspesnost-T'!R$114</f>
        <v>1.3721418732459171E-2</v>
      </c>
      <c r="S22" s="244">
        <f>'Uspesnost-T'!S22/'Uspesnost-T'!S$114</f>
        <v>1.5147470685280344E-2</v>
      </c>
      <c r="T22" s="244">
        <f>'Uspesnost-T'!T22/'Uspesnost-T'!T$114</f>
        <v>2.6767428739246338E-3</v>
      </c>
      <c r="U22" s="244">
        <f>'Uspesnost-T'!U22/'Uspesnost-T'!U$114</f>
        <v>1.2975664817245507E-2</v>
      </c>
      <c r="V22" s="244">
        <f>'Uspesnost-T'!V22/'Uspesnost-T'!V$114</f>
        <v>2.4004719484332908E-2</v>
      </c>
      <c r="W22" s="244">
        <f>'Uspesnost-T'!W22/'Uspesnost-T'!W$114</f>
        <v>2.3058714473011881E-2</v>
      </c>
      <c r="X22" s="244">
        <f>'Uspesnost-T'!X22/'Uspesnost-T'!X$114</f>
        <v>7.4106925417173628E-3</v>
      </c>
      <c r="Y22" s="244">
        <f>'Uspesnost-T'!Y22/'Uspesnost-T'!Y$114</f>
        <v>1.4735904896158086E-2</v>
      </c>
      <c r="Z22" s="244">
        <f>'Uspesnost-T'!Z22/'Uspesnost-T'!Z$114</f>
        <v>9.2138485967862092E-3</v>
      </c>
      <c r="AA22" s="244">
        <f>'Uspesnost-T'!AA22/'Uspesnost-T'!AA$114</f>
        <v>2.4435744143046164E-2</v>
      </c>
      <c r="AB22" s="244">
        <f>'Uspesnost-T'!AB22/'Uspesnost-T'!AB$114</f>
        <v>6.3372741432331757E-3</v>
      </c>
      <c r="AC22" s="244">
        <f>'Uspesnost-T'!AC22/'Uspesnost-T'!AC$114</f>
        <v>0</v>
      </c>
      <c r="AD22" s="244">
        <f>'Uspesnost-T'!AD22/'Uspesnost-T'!AD$114</f>
        <v>1.3980635859237799E-2</v>
      </c>
      <c r="AE22" s="244">
        <f>'Uspesnost-T'!AE22/'Uspesnost-T'!AE$114</f>
        <v>1.4401603461685791E-2</v>
      </c>
      <c r="AF22" s="244">
        <f>'Uspesnost-T'!AF22/'Uspesnost-T'!AF$114</f>
        <v>8.2161614990554372E-3</v>
      </c>
      <c r="AG22" s="244">
        <f>'Uspesnost-T'!AG22/'Uspesnost-T'!AG$114</f>
        <v>6.8067674252952331E-3</v>
      </c>
      <c r="AH22" s="244">
        <f>'Uspesnost-T'!AH22/'Uspesnost-T'!AH$114</f>
        <v>9.2129888864471224E-3</v>
      </c>
      <c r="AI22" s="244">
        <f>'Uspesnost-T'!AI22/'Uspesnost-T'!AI$114</f>
        <v>7.714339434155738E-3</v>
      </c>
      <c r="AJ22" s="244">
        <f>'Uspesnost-T'!AJ22/'Uspesnost-T'!AJ$114</f>
        <v>1.4810524988858024E-2</v>
      </c>
      <c r="AK22" s="244">
        <f>'Uspesnost-T'!AK22/'Uspesnost-T'!AK$114</f>
        <v>1.2989931028799924E-2</v>
      </c>
      <c r="AL22" s="244">
        <f>'Uspesnost-T'!AL22/'Uspesnost-T'!AL$114</f>
        <v>1.635599602123471E-2</v>
      </c>
      <c r="AM22" s="244">
        <f>'Uspesnost-T'!AM22/'Uspesnost-T'!AM$114</f>
        <v>1.2843455429761098E-2</v>
      </c>
      <c r="AN22" s="244">
        <f>'Uspesnost-T'!AN22/'Uspesnost-T'!AN$114</f>
        <v>9.8808754414650216E-3</v>
      </c>
      <c r="AO22" s="244">
        <f>'Uspesnost-T'!AO22/'Uspesnost-T'!AO$114</f>
        <v>2.2614106907777581E-2</v>
      </c>
      <c r="AP22" s="244">
        <f>'Uspesnost-T'!AP22/'Uspesnost-T'!AP$114</f>
        <v>1.2686407836409624E-2</v>
      </c>
      <c r="AQ22" s="244">
        <f>'Uspesnost-T'!AQ22/'Uspesnost-T'!AQ$114</f>
        <v>4.7304261800218753E-3</v>
      </c>
      <c r="AR22" s="244">
        <f>'Uspesnost-T'!AR22/'Uspesnost-T'!AR$114</f>
        <v>8.6379368277442435E-3</v>
      </c>
      <c r="AS22" s="244">
        <f>'Uspesnost-T'!AS22/'Uspesnost-T'!AS$114</f>
        <v>8.7677002303664011E-3</v>
      </c>
      <c r="AT22" s="244">
        <f>'Uspesnost-T'!AT22/'Uspesnost-T'!AT$114</f>
        <v>1.6577203072756088E-2</v>
      </c>
      <c r="AU22" s="244">
        <f>'Uspesnost-T'!AU22/'Uspesnost-T'!AU$114</f>
        <v>6.7866405835758249E-3</v>
      </c>
      <c r="AV22" s="244">
        <f>'Uspesnost-T'!AV22/'Uspesnost-T'!AV$114</f>
        <v>8.4331836886823962E-3</v>
      </c>
      <c r="AW22" s="244">
        <f>'Uspesnost-T'!AW22/'Uspesnost-T'!AW$114</f>
        <v>6.6700409198007619E-3</v>
      </c>
      <c r="AX22" s="244">
        <f>'Uspesnost-T'!AX22/'Uspesnost-T'!AX$114</f>
        <v>1.2247204110797185E-2</v>
      </c>
      <c r="AY22" s="244">
        <f>'Uspesnost-T'!AY22/'Uspesnost-T'!AY$114</f>
        <v>1.0032440380411864E-2</v>
      </c>
      <c r="AZ22" s="244">
        <f>'Uspesnost-T'!AZ22/'Uspesnost-T'!AZ$114</f>
        <v>1.6014507825148117E-2</v>
      </c>
      <c r="BA22" s="244">
        <f>'Uspesnost-T'!BA22/'Uspesnost-T'!BA$114</f>
        <v>4.5092496600023938E-3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t="14.25" customHeight="1" x14ac:dyDescent="0.25">
      <c r="A23" s="239" t="s">
        <v>93</v>
      </c>
      <c r="B23" s="423">
        <v>35</v>
      </c>
      <c r="C23" s="244">
        <f>'Uspesnost-T'!C23/'Uspesnost-T'!C$114</f>
        <v>0</v>
      </c>
      <c r="D23" s="244">
        <f>'Uspesnost-T'!D23/'Uspesnost-T'!D$114</f>
        <v>1.4509461593293494E-2</v>
      </c>
      <c r="E23" s="244">
        <f>'Uspesnost-T'!E23/'Uspesnost-T'!E$114</f>
        <v>1.0219295453848306E-2</v>
      </c>
      <c r="F23" s="244">
        <f>'Uspesnost-T'!F23/'Uspesnost-T'!F$114</f>
        <v>1.1267383384239297E-2</v>
      </c>
      <c r="G23" s="244">
        <f>'Uspesnost-T'!G23/'Uspesnost-T'!G$114</f>
        <v>9.7381346786826178E-3</v>
      </c>
      <c r="H23" s="244">
        <f>'Uspesnost-T'!H23/'Uspesnost-T'!H$114</f>
        <v>9.7691446915235229E-3</v>
      </c>
      <c r="I23" s="244">
        <f>'Uspesnost-T'!I23/'Uspesnost-T'!I$114</f>
        <v>2.0754736525891479E-2</v>
      </c>
      <c r="J23" s="244">
        <f>'Uspesnost-T'!J23/'Uspesnost-T'!J$114</f>
        <v>1.3806010827233118E-2</v>
      </c>
      <c r="K23" s="244">
        <f>'Uspesnost-T'!K23/'Uspesnost-T'!K$114</f>
        <v>1.4586796398925694E-2</v>
      </c>
      <c r="L23" s="244">
        <f>'Uspesnost-T'!L23/'Uspesnost-T'!L$114</f>
        <v>8.418244775053773E-3</v>
      </c>
      <c r="M23" s="244">
        <f>'Uspesnost-T'!M23/'Uspesnost-T'!M$114</f>
        <v>1.3073983328203878E-2</v>
      </c>
      <c r="N23" s="244">
        <f>'Uspesnost-T'!N23/'Uspesnost-T'!N$114</f>
        <v>8.9231070833572755E-3</v>
      </c>
      <c r="O23" s="244">
        <f>'Uspesnost-T'!O23/'Uspesnost-T'!O$114</f>
        <v>1.6638017895444744E-2</v>
      </c>
      <c r="P23" s="244">
        <f>'Uspesnost-T'!P23/'Uspesnost-T'!P$114</f>
        <v>1.3464317427298273E-2</v>
      </c>
      <c r="Q23" s="244">
        <f>'Uspesnost-T'!Q23/'Uspesnost-T'!Q$114</f>
        <v>1.0179869601876706E-2</v>
      </c>
      <c r="R23" s="244">
        <f>'Uspesnost-T'!R23/'Uspesnost-T'!R$114</f>
        <v>1.5484870164482276E-2</v>
      </c>
      <c r="S23" s="244">
        <f>'Uspesnost-T'!S23/'Uspesnost-T'!S$114</f>
        <v>1.5141101031375904E-2</v>
      </c>
      <c r="T23" s="244">
        <f>'Uspesnost-T'!T23/'Uspesnost-T'!T$114</f>
        <v>1.5103097296130828E-2</v>
      </c>
      <c r="U23" s="244">
        <f>'Uspesnost-T'!U23/'Uspesnost-T'!U$114</f>
        <v>1.4795158164425859E-2</v>
      </c>
      <c r="V23" s="244">
        <f>'Uspesnost-T'!V23/'Uspesnost-T'!V$114</f>
        <v>0</v>
      </c>
      <c r="W23" s="244">
        <f>'Uspesnost-T'!W23/'Uspesnost-T'!W$114</f>
        <v>8.6905071405389937E-3</v>
      </c>
      <c r="X23" s="244">
        <f>'Uspesnost-T'!X23/'Uspesnost-T'!X$114</f>
        <v>7.9777691758639371E-3</v>
      </c>
      <c r="Y23" s="244">
        <f>'Uspesnost-T'!Y23/'Uspesnost-T'!Y$114</f>
        <v>2.0181526766232995E-2</v>
      </c>
      <c r="Z23" s="244">
        <f>'Uspesnost-T'!Z23/'Uspesnost-T'!Z$114</f>
        <v>9.0618245659261232E-3</v>
      </c>
      <c r="AA23" s="244">
        <f>'Uspesnost-T'!AA23/'Uspesnost-T'!AA$114</f>
        <v>2.5166467840046246E-2</v>
      </c>
      <c r="AB23" s="244">
        <f>'Uspesnost-T'!AB23/'Uspesnost-T'!AB$114</f>
        <v>7.2738018378176346E-3</v>
      </c>
      <c r="AC23" s="244">
        <f>'Uspesnost-T'!AC23/'Uspesnost-T'!AC$114</f>
        <v>1.6924120778762871E-2</v>
      </c>
      <c r="AD23" s="244">
        <f>'Uspesnost-T'!AD23/'Uspesnost-T'!AD$114</f>
        <v>1.3666380582974501E-2</v>
      </c>
      <c r="AE23" s="244">
        <f>'Uspesnost-T'!AE23/'Uspesnost-T'!AE$114</f>
        <v>1.4323232401830708E-2</v>
      </c>
      <c r="AF23" s="244">
        <f>'Uspesnost-T'!AF23/'Uspesnost-T'!AF$114</f>
        <v>6.4327385844911433E-3</v>
      </c>
      <c r="AG23" s="244">
        <f>'Uspesnost-T'!AG23/'Uspesnost-T'!AG$114</f>
        <v>1.7326269800786703E-2</v>
      </c>
      <c r="AH23" s="244">
        <f>'Uspesnost-T'!AH23/'Uspesnost-T'!AH$114</f>
        <v>1.1066959849931559E-2</v>
      </c>
      <c r="AI23" s="244">
        <f>'Uspesnost-T'!AI23/'Uspesnost-T'!AI$114</f>
        <v>2.5188370558141795E-2</v>
      </c>
      <c r="AJ23" s="244">
        <f>'Uspesnost-T'!AJ23/'Uspesnost-T'!AJ$114</f>
        <v>1.2407620794744712E-2</v>
      </c>
      <c r="AK23" s="244">
        <f>'Uspesnost-T'!AK23/'Uspesnost-T'!AK$114</f>
        <v>1.3636006056184669E-2</v>
      </c>
      <c r="AL23" s="244">
        <f>'Uspesnost-T'!AL23/'Uspesnost-T'!AL$114</f>
        <v>2.7709106641269743E-2</v>
      </c>
      <c r="AM23" s="244">
        <f>'Uspesnost-T'!AM23/'Uspesnost-T'!AM$114</f>
        <v>2.111377533181151E-2</v>
      </c>
      <c r="AN23" s="244">
        <f>'Uspesnost-T'!AN23/'Uspesnost-T'!AN$114</f>
        <v>9.5309293213115803E-3</v>
      </c>
      <c r="AO23" s="244">
        <f>'Uspesnost-T'!AO23/'Uspesnost-T'!AO$114</f>
        <v>8.479320528653975E-3</v>
      </c>
      <c r="AP23" s="244">
        <f>'Uspesnost-T'!AP23/'Uspesnost-T'!AP$114</f>
        <v>8.1153079652367989E-3</v>
      </c>
      <c r="AQ23" s="244">
        <f>'Uspesnost-T'!AQ23/'Uspesnost-T'!AQ$114</f>
        <v>1.8798254621098007E-2</v>
      </c>
      <c r="AR23" s="244">
        <f>'Uspesnost-T'!AR23/'Uspesnost-T'!AR$114</f>
        <v>1.67351217643423E-2</v>
      </c>
      <c r="AS23" s="244">
        <f>'Uspesnost-T'!AS23/'Uspesnost-T'!AS$114</f>
        <v>9.7513997171396194E-3</v>
      </c>
      <c r="AT23" s="244">
        <f>'Uspesnost-T'!AT23/'Uspesnost-T'!AT$114</f>
        <v>5.5570096689520759E-3</v>
      </c>
      <c r="AU23" s="244">
        <f>'Uspesnost-T'!AU23/'Uspesnost-T'!AU$114</f>
        <v>1.8855899835647033E-2</v>
      </c>
      <c r="AV23" s="244">
        <f>'Uspesnost-T'!AV23/'Uspesnost-T'!AV$114</f>
        <v>1.5120420812544992E-2</v>
      </c>
      <c r="AW23" s="244">
        <f>'Uspesnost-T'!AW23/'Uspesnost-T'!AW$114</f>
        <v>9.3117186944754425E-3</v>
      </c>
      <c r="AX23" s="244">
        <f>'Uspesnost-T'!AX23/'Uspesnost-T'!AX$114</f>
        <v>1.0663702650369124E-2</v>
      </c>
      <c r="AY23" s="244">
        <f>'Uspesnost-T'!AY23/'Uspesnost-T'!AY$114</f>
        <v>9.4755022873874665E-3</v>
      </c>
      <c r="AZ23" s="244">
        <f>'Uspesnost-T'!AZ23/'Uspesnost-T'!AZ$114</f>
        <v>1.144672684964191E-2</v>
      </c>
      <c r="BA23" s="244">
        <f>'Uspesnost-T'!BA23/'Uspesnost-T'!BA$114</f>
        <v>1.3358548658608829E-2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t="14.25" customHeight="1" x14ac:dyDescent="0.25">
      <c r="A24" s="238" t="s">
        <v>216</v>
      </c>
      <c r="B24" s="423">
        <v>64</v>
      </c>
      <c r="C24" s="244">
        <f>'Uspesnost-T'!C24/'Uspesnost-T'!C$114</f>
        <v>0</v>
      </c>
      <c r="D24" s="244">
        <f>'Uspesnost-T'!D24/'Uspesnost-T'!D$114</f>
        <v>0</v>
      </c>
      <c r="E24" s="244">
        <f>'Uspesnost-T'!E24/'Uspesnost-T'!E$114</f>
        <v>0</v>
      </c>
      <c r="F24" s="244">
        <f>'Uspesnost-T'!F24/'Uspesnost-T'!F$114</f>
        <v>0</v>
      </c>
      <c r="G24" s="244">
        <f>'Uspesnost-T'!G24/'Uspesnost-T'!G$114</f>
        <v>0</v>
      </c>
      <c r="H24" s="244">
        <f>'Uspesnost-T'!H24/'Uspesnost-T'!H$114</f>
        <v>0</v>
      </c>
      <c r="I24" s="244">
        <f>'Uspesnost-T'!I24/'Uspesnost-T'!I$114</f>
        <v>3.5313184233998499E-2</v>
      </c>
      <c r="J24" s="244">
        <f>'Uspesnost-T'!J24/'Uspesnost-T'!J$114</f>
        <v>0</v>
      </c>
      <c r="K24" s="244">
        <f>'Uspesnost-T'!K24/'Uspesnost-T'!K$114</f>
        <v>0</v>
      </c>
      <c r="L24" s="244">
        <f>'Uspesnost-T'!L24/'Uspesnost-T'!L$114</f>
        <v>0</v>
      </c>
      <c r="M24" s="244">
        <f>'Uspesnost-T'!M24/'Uspesnost-T'!M$114</f>
        <v>1.4862487684612897E-2</v>
      </c>
      <c r="N24" s="244">
        <f>'Uspesnost-T'!N24/'Uspesnost-T'!N$114</f>
        <v>0</v>
      </c>
      <c r="O24" s="244">
        <f>'Uspesnost-T'!O24/'Uspesnost-T'!O$114</f>
        <v>0</v>
      </c>
      <c r="P24" s="244">
        <f>'Uspesnost-T'!P24/'Uspesnost-T'!P$114</f>
        <v>0</v>
      </c>
      <c r="Q24" s="244">
        <f>'Uspesnost-T'!Q24/'Uspesnost-T'!Q$114</f>
        <v>0</v>
      </c>
      <c r="R24" s="244">
        <f>'Uspesnost-T'!R24/'Uspesnost-T'!R$114</f>
        <v>2.2102227819935063E-2</v>
      </c>
      <c r="S24" s="244">
        <f>'Uspesnost-T'!S24/'Uspesnost-T'!S$114</f>
        <v>0</v>
      </c>
      <c r="T24" s="244">
        <f>'Uspesnost-T'!T24/'Uspesnost-T'!T$114</f>
        <v>0</v>
      </c>
      <c r="U24" s="244">
        <f>'Uspesnost-T'!U24/'Uspesnost-T'!U$114</f>
        <v>0</v>
      </c>
      <c r="V24" s="244">
        <f>'Uspesnost-T'!V24/'Uspesnost-T'!V$114</f>
        <v>0</v>
      </c>
      <c r="W24" s="244">
        <f>'Uspesnost-T'!W24/'Uspesnost-T'!W$114</f>
        <v>0</v>
      </c>
      <c r="X24" s="244">
        <f>'Uspesnost-T'!X24/'Uspesnost-T'!X$114</f>
        <v>4.7807645555779212E-3</v>
      </c>
      <c r="Y24" s="244">
        <f>'Uspesnost-T'!Y24/'Uspesnost-T'!Y$114</f>
        <v>0</v>
      </c>
      <c r="Z24" s="244">
        <f>'Uspesnost-T'!Z24/'Uspesnost-T'!Z$114</f>
        <v>0</v>
      </c>
      <c r="AA24" s="244">
        <f>'Uspesnost-T'!AA24/'Uspesnost-T'!AA$114</f>
        <v>0</v>
      </c>
      <c r="AB24" s="244">
        <f>'Uspesnost-T'!AB24/'Uspesnost-T'!AB$114</f>
        <v>0</v>
      </c>
      <c r="AC24" s="244">
        <f>'Uspesnost-T'!AC24/'Uspesnost-T'!AC$114</f>
        <v>0</v>
      </c>
      <c r="AD24" s="244">
        <f>'Uspesnost-T'!AD24/'Uspesnost-T'!AD$114</f>
        <v>0</v>
      </c>
      <c r="AE24" s="244">
        <f>'Uspesnost-T'!AE24/'Uspesnost-T'!AE$114</f>
        <v>0</v>
      </c>
      <c r="AF24" s="244">
        <f>'Uspesnost-T'!AF24/'Uspesnost-T'!AF$114</f>
        <v>0</v>
      </c>
      <c r="AG24" s="244">
        <f>'Uspesnost-T'!AG24/'Uspesnost-T'!AG$114</f>
        <v>5.3512811088722604E-3</v>
      </c>
      <c r="AH24" s="244">
        <f>'Uspesnost-T'!AH24/'Uspesnost-T'!AH$114</f>
        <v>0</v>
      </c>
      <c r="AI24" s="244">
        <f>'Uspesnost-T'!AI24/'Uspesnost-T'!AI$114</f>
        <v>1.6026749124210364E-2</v>
      </c>
      <c r="AJ24" s="244">
        <f>'Uspesnost-T'!AJ24/'Uspesnost-T'!AJ$114</f>
        <v>5.0383001124577349E-3</v>
      </c>
      <c r="AK24" s="244">
        <f>'Uspesnost-T'!AK24/'Uspesnost-T'!AK$114</f>
        <v>0</v>
      </c>
      <c r="AL24" s="244">
        <f>'Uspesnost-T'!AL24/'Uspesnost-T'!AL$114</f>
        <v>2.3047921088325159E-2</v>
      </c>
      <c r="AM24" s="244">
        <f>'Uspesnost-T'!AM24/'Uspesnost-T'!AM$114</f>
        <v>0</v>
      </c>
      <c r="AN24" s="244">
        <f>'Uspesnost-T'!AN24/'Uspesnost-T'!AN$114</f>
        <v>1.3372228442002081E-2</v>
      </c>
      <c r="AO24" s="244">
        <f>'Uspesnost-T'!AO24/'Uspesnost-T'!AO$114</f>
        <v>0</v>
      </c>
      <c r="AP24" s="244">
        <f>'Uspesnost-T'!AP24/'Uspesnost-T'!AP$114</f>
        <v>0</v>
      </c>
      <c r="AQ24" s="244">
        <f>'Uspesnost-T'!AQ24/'Uspesnost-T'!AQ$114</f>
        <v>3.2081097658021598E-2</v>
      </c>
      <c r="AR24" s="244">
        <f>'Uspesnost-T'!AR24/'Uspesnost-T'!AR$114</f>
        <v>1.6940309447760326E-2</v>
      </c>
      <c r="AS24" s="244">
        <f>'Uspesnost-T'!AS24/'Uspesnost-T'!AS$114</f>
        <v>0</v>
      </c>
      <c r="AT24" s="244">
        <f>'Uspesnost-T'!AT24/'Uspesnost-T'!AT$114</f>
        <v>2.8696788363112356E-3</v>
      </c>
      <c r="AU24" s="244">
        <f>'Uspesnost-T'!AU24/'Uspesnost-T'!AU$114</f>
        <v>0</v>
      </c>
      <c r="AV24" s="244">
        <f>'Uspesnost-T'!AV24/'Uspesnost-T'!AV$114</f>
        <v>8.2400777041785264E-3</v>
      </c>
      <c r="AW24" s="244">
        <f>'Uspesnost-T'!AW24/'Uspesnost-T'!AW$114</f>
        <v>4.0656024007236832E-3</v>
      </c>
      <c r="AX24" s="244">
        <f>'Uspesnost-T'!AX24/'Uspesnost-T'!AX$114</f>
        <v>1.4353617712583457E-2</v>
      </c>
      <c r="AY24" s="244">
        <f>'Uspesnost-T'!AY24/'Uspesnost-T'!AY$114</f>
        <v>0</v>
      </c>
      <c r="AZ24" s="244">
        <f>'Uspesnost-T'!AZ24/'Uspesnost-T'!AZ$114</f>
        <v>0</v>
      </c>
      <c r="BA24" s="244">
        <f>'Uspesnost-T'!BA24/'Uspesnost-T'!BA$114</f>
        <v>0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t="14.25" customHeight="1" x14ac:dyDescent="0.25">
      <c r="A25" s="239" t="s">
        <v>140</v>
      </c>
      <c r="B25" s="423">
        <v>30</v>
      </c>
      <c r="C25" s="244">
        <f>'Uspesnost-T'!C25/'Uspesnost-T'!C$114</f>
        <v>0</v>
      </c>
      <c r="D25" s="244">
        <f>'Uspesnost-T'!D25/'Uspesnost-T'!D$114</f>
        <v>2.639321860448116E-3</v>
      </c>
      <c r="E25" s="244">
        <f>'Uspesnost-T'!E25/'Uspesnost-T'!E$114</f>
        <v>0</v>
      </c>
      <c r="F25" s="244">
        <f>'Uspesnost-T'!F25/'Uspesnost-T'!F$114</f>
        <v>0</v>
      </c>
      <c r="G25" s="244">
        <f>'Uspesnost-T'!G25/'Uspesnost-T'!G$114</f>
        <v>0</v>
      </c>
      <c r="H25" s="244">
        <f>'Uspesnost-T'!H25/'Uspesnost-T'!H$114</f>
        <v>1.3746713792132383E-2</v>
      </c>
      <c r="I25" s="244">
        <f>'Uspesnost-T'!I25/'Uspesnost-T'!I$114</f>
        <v>7.1021621253699362E-3</v>
      </c>
      <c r="J25" s="244">
        <f>'Uspesnost-T'!J25/'Uspesnost-T'!J$114</f>
        <v>0</v>
      </c>
      <c r="K25" s="244">
        <f>'Uspesnost-T'!K25/'Uspesnost-T'!K$114</f>
        <v>1.5407627268399574E-2</v>
      </c>
      <c r="L25" s="244">
        <f>'Uspesnost-T'!L25/'Uspesnost-T'!L$114</f>
        <v>2.1540508252473702E-3</v>
      </c>
      <c r="M25" s="244">
        <f>'Uspesnost-T'!M25/'Uspesnost-T'!M$114</f>
        <v>0</v>
      </c>
      <c r="N25" s="244">
        <f>'Uspesnost-T'!N25/'Uspesnost-T'!N$114</f>
        <v>8.7973745457612627E-3</v>
      </c>
      <c r="O25" s="244">
        <f>'Uspesnost-T'!O25/'Uspesnost-T'!O$114</f>
        <v>7.6196308828682079E-3</v>
      </c>
      <c r="P25" s="244">
        <f>'Uspesnost-T'!P25/'Uspesnost-T'!P$114</f>
        <v>9.6468429485077282E-3</v>
      </c>
      <c r="Q25" s="244">
        <f>'Uspesnost-T'!Q25/'Uspesnost-T'!Q$114</f>
        <v>7.8680999353287467E-3</v>
      </c>
      <c r="R25" s="244">
        <f>'Uspesnost-T'!R25/'Uspesnost-T'!R$114</f>
        <v>0</v>
      </c>
      <c r="S25" s="244">
        <f>'Uspesnost-T'!S25/'Uspesnost-T'!S$114</f>
        <v>1.3287031614126189E-2</v>
      </c>
      <c r="T25" s="244">
        <f>'Uspesnost-T'!T25/'Uspesnost-T'!T$114</f>
        <v>1.0970454675161544E-2</v>
      </c>
      <c r="U25" s="244">
        <f>'Uspesnost-T'!U25/'Uspesnost-T'!U$114</f>
        <v>9.1563060455735357E-3</v>
      </c>
      <c r="V25" s="244">
        <f>'Uspesnost-T'!V25/'Uspesnost-T'!V$114</f>
        <v>0</v>
      </c>
      <c r="W25" s="244">
        <f>'Uspesnost-T'!W25/'Uspesnost-T'!W$114</f>
        <v>0</v>
      </c>
      <c r="X25" s="244">
        <f>'Uspesnost-T'!X25/'Uspesnost-T'!X$114</f>
        <v>7.7573099707480171E-3</v>
      </c>
      <c r="Y25" s="244">
        <f>'Uspesnost-T'!Y25/'Uspesnost-T'!Y$114</f>
        <v>5.1121528782955795E-3</v>
      </c>
      <c r="Z25" s="244">
        <f>'Uspesnost-T'!Z25/'Uspesnost-T'!Z$114</f>
        <v>6.4349349211124908E-3</v>
      </c>
      <c r="AA25" s="244">
        <f>'Uspesnost-T'!AA25/'Uspesnost-T'!AA$114</f>
        <v>1.5321725196079824E-2</v>
      </c>
      <c r="AB25" s="244">
        <f>'Uspesnost-T'!AB25/'Uspesnost-T'!AB$114</f>
        <v>1.1217627547576161E-2</v>
      </c>
      <c r="AC25" s="244">
        <f>'Uspesnost-T'!AC25/'Uspesnost-T'!AC$114</f>
        <v>0</v>
      </c>
      <c r="AD25" s="244">
        <f>'Uspesnost-T'!AD25/'Uspesnost-T'!AD$114</f>
        <v>0</v>
      </c>
      <c r="AE25" s="244">
        <f>'Uspesnost-T'!AE25/'Uspesnost-T'!AE$114</f>
        <v>2.7138202138192015E-3</v>
      </c>
      <c r="AF25" s="244">
        <f>'Uspesnost-T'!AF25/'Uspesnost-T'!AF$114</f>
        <v>0</v>
      </c>
      <c r="AG25" s="244">
        <f>'Uspesnost-T'!AG25/'Uspesnost-T'!AG$114</f>
        <v>0</v>
      </c>
      <c r="AH25" s="244">
        <f>'Uspesnost-T'!AH25/'Uspesnost-T'!AH$114</f>
        <v>1.1250029042219023E-2</v>
      </c>
      <c r="AI25" s="244">
        <f>'Uspesnost-T'!AI25/'Uspesnost-T'!AI$114</f>
        <v>6.2303482764100174E-3</v>
      </c>
      <c r="AJ25" s="244">
        <f>'Uspesnost-T'!AJ25/'Uspesnost-T'!AJ$114</f>
        <v>8.4783398222237488E-3</v>
      </c>
      <c r="AK25" s="244">
        <f>'Uspesnost-T'!AK25/'Uspesnost-T'!AK$114</f>
        <v>1.0656123177270055E-2</v>
      </c>
      <c r="AL25" s="244">
        <f>'Uspesnost-T'!AL25/'Uspesnost-T'!AL$114</f>
        <v>2.3998835537795436E-2</v>
      </c>
      <c r="AM25" s="244">
        <f>'Uspesnost-T'!AM25/'Uspesnost-T'!AM$114</f>
        <v>8.172753937301179E-3</v>
      </c>
      <c r="AN25" s="244">
        <f>'Uspesnost-T'!AN25/'Uspesnost-T'!AN$114</f>
        <v>3.5944513090354971E-2</v>
      </c>
      <c r="AO25" s="244">
        <f>'Uspesnost-T'!AO25/'Uspesnost-T'!AO$114</f>
        <v>8.2636628467304511E-3</v>
      </c>
      <c r="AP25" s="244">
        <f>'Uspesnost-T'!AP25/'Uspesnost-T'!AP$114</f>
        <v>9.0379568035989528E-3</v>
      </c>
      <c r="AQ25" s="244">
        <f>'Uspesnost-T'!AQ25/'Uspesnost-T'!AQ$114</f>
        <v>1.5261527292149501E-2</v>
      </c>
      <c r="AR25" s="244">
        <f>'Uspesnost-T'!AR25/'Uspesnost-T'!AR$114</f>
        <v>1.8909613927700596E-2</v>
      </c>
      <c r="AS25" s="244">
        <f>'Uspesnost-T'!AS25/'Uspesnost-T'!AS$114</f>
        <v>1.1504576959883042E-2</v>
      </c>
      <c r="AT25" s="244">
        <f>'Uspesnost-T'!AT25/'Uspesnost-T'!AT$114</f>
        <v>7.5321837804489429E-3</v>
      </c>
      <c r="AU25" s="244">
        <f>'Uspesnost-T'!AU25/'Uspesnost-T'!AU$114</f>
        <v>0</v>
      </c>
      <c r="AV25" s="244">
        <f>'Uspesnost-T'!AV25/'Uspesnost-T'!AV$114</f>
        <v>1.1587339322327774E-2</v>
      </c>
      <c r="AW25" s="244">
        <f>'Uspesnost-T'!AW25/'Uspesnost-T'!AW$114</f>
        <v>1.1330075457292763E-2</v>
      </c>
      <c r="AX25" s="244">
        <f>'Uspesnost-T'!AX25/'Uspesnost-T'!AX$114</f>
        <v>9.9093940154253921E-3</v>
      </c>
      <c r="AY25" s="244">
        <f>'Uspesnost-T'!AY25/'Uspesnost-T'!AY$114</f>
        <v>2.0596973103577818E-2</v>
      </c>
      <c r="AZ25" s="244">
        <f>'Uspesnost-T'!AZ25/'Uspesnost-T'!AZ$114</f>
        <v>0</v>
      </c>
      <c r="BA25" s="244">
        <f>'Uspesnost-T'!BA25/'Uspesnost-T'!BA$114</f>
        <v>7.4063919232110944E-3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t="14.25" customHeight="1" x14ac:dyDescent="0.25">
      <c r="A26" s="238" t="s">
        <v>73</v>
      </c>
      <c r="B26" s="423">
        <v>42</v>
      </c>
      <c r="C26" s="244">
        <f>'Uspesnost-T'!C26/'Uspesnost-T'!C$114</f>
        <v>0</v>
      </c>
      <c r="D26" s="244">
        <f>'Uspesnost-T'!D26/'Uspesnost-T'!D$114</f>
        <v>9.6514933890097902E-3</v>
      </c>
      <c r="E26" s="244">
        <f>'Uspesnost-T'!E26/'Uspesnost-T'!E$114</f>
        <v>1.5547640873532349E-2</v>
      </c>
      <c r="F26" s="244">
        <f>'Uspesnost-T'!F26/'Uspesnost-T'!F$114</f>
        <v>6.1853377171582156E-3</v>
      </c>
      <c r="G26" s="244">
        <f>'Uspesnost-T'!G26/'Uspesnost-T'!G$114</f>
        <v>4.1896239763530661E-3</v>
      </c>
      <c r="H26" s="244">
        <f>'Uspesnost-T'!H26/'Uspesnost-T'!H$114</f>
        <v>4.3329935561843636E-3</v>
      </c>
      <c r="I26" s="244">
        <f>'Uspesnost-T'!I26/'Uspesnost-T'!I$114</f>
        <v>2.0257161880585439E-3</v>
      </c>
      <c r="J26" s="244">
        <f>'Uspesnost-T'!J26/'Uspesnost-T'!J$114</f>
        <v>7.2811635798328469E-3</v>
      </c>
      <c r="K26" s="244">
        <f>'Uspesnost-T'!K26/'Uspesnost-T'!K$114</f>
        <v>2.2149144444418216E-3</v>
      </c>
      <c r="L26" s="244">
        <f>'Uspesnost-T'!L26/'Uspesnost-T'!L$114</f>
        <v>1.2221145409231405E-2</v>
      </c>
      <c r="M26" s="244">
        <f>'Uspesnost-T'!M26/'Uspesnost-T'!M$114</f>
        <v>0</v>
      </c>
      <c r="N26" s="244">
        <f>'Uspesnost-T'!N26/'Uspesnost-T'!N$114</f>
        <v>1.9465754205437876E-3</v>
      </c>
      <c r="O26" s="244">
        <f>'Uspesnost-T'!O26/'Uspesnost-T'!O$114</f>
        <v>4.4214116875283893E-3</v>
      </c>
      <c r="P26" s="244">
        <f>'Uspesnost-T'!P26/'Uspesnost-T'!P$114</f>
        <v>0</v>
      </c>
      <c r="Q26" s="244">
        <f>'Uspesnost-T'!Q26/'Uspesnost-T'!Q$114</f>
        <v>1.1476514546049211E-2</v>
      </c>
      <c r="R26" s="244">
        <f>'Uspesnost-T'!R26/'Uspesnost-T'!R$114</f>
        <v>0</v>
      </c>
      <c r="S26" s="244">
        <f>'Uspesnost-T'!S26/'Uspesnost-T'!S$114</f>
        <v>6.4781500804973774E-2</v>
      </c>
      <c r="T26" s="244">
        <f>'Uspesnost-T'!T26/'Uspesnost-T'!T$114</f>
        <v>0</v>
      </c>
      <c r="U26" s="244">
        <f>'Uspesnost-T'!U26/'Uspesnost-T'!U$114</f>
        <v>2.1435734617268786E-2</v>
      </c>
      <c r="V26" s="244">
        <f>'Uspesnost-T'!V26/'Uspesnost-T'!V$114</f>
        <v>0</v>
      </c>
      <c r="W26" s="244">
        <f>'Uspesnost-T'!W26/'Uspesnost-T'!W$114</f>
        <v>4.4539487914448455E-3</v>
      </c>
      <c r="X26" s="244">
        <f>'Uspesnost-T'!X26/'Uspesnost-T'!X$114</f>
        <v>4.2651939483217827E-3</v>
      </c>
      <c r="Y26" s="244">
        <f>'Uspesnost-T'!Y26/'Uspesnost-T'!Y$114</f>
        <v>2.8048471199430405E-2</v>
      </c>
      <c r="Z26" s="244">
        <f>'Uspesnost-T'!Z26/'Uspesnost-T'!Z$114</f>
        <v>5.4078752085200237E-3</v>
      </c>
      <c r="AA26" s="244">
        <f>'Uspesnost-T'!AA26/'Uspesnost-T'!AA$114</f>
        <v>3.8801270547859701E-2</v>
      </c>
      <c r="AB26" s="244">
        <f>'Uspesnost-T'!AB26/'Uspesnost-T'!AB$114</f>
        <v>4.7276512420260002E-3</v>
      </c>
      <c r="AC26" s="244">
        <f>'Uspesnost-T'!AC26/'Uspesnost-T'!AC$114</f>
        <v>0</v>
      </c>
      <c r="AD26" s="244">
        <f>'Uspesnost-T'!AD26/'Uspesnost-T'!AD$114</f>
        <v>0</v>
      </c>
      <c r="AE26" s="244">
        <f>'Uspesnost-T'!AE26/'Uspesnost-T'!AE$114</f>
        <v>0</v>
      </c>
      <c r="AF26" s="244">
        <f>'Uspesnost-T'!AF26/'Uspesnost-T'!AF$114</f>
        <v>1.1625320669974262E-2</v>
      </c>
      <c r="AG26" s="244">
        <f>'Uspesnost-T'!AG26/'Uspesnost-T'!AG$114</f>
        <v>2.9123562860028001E-3</v>
      </c>
      <c r="AH26" s="244">
        <f>'Uspesnost-T'!AH26/'Uspesnost-T'!AH$114</f>
        <v>6.6952294517991992E-3</v>
      </c>
      <c r="AI26" s="244">
        <f>'Uspesnost-T'!AI26/'Uspesnost-T'!AI$114</f>
        <v>5.2559936767870687E-3</v>
      </c>
      <c r="AJ26" s="244">
        <f>'Uspesnost-T'!AJ26/'Uspesnost-T'!AJ$114</f>
        <v>9.4230891824853332E-3</v>
      </c>
      <c r="AK26" s="244">
        <f>'Uspesnost-T'!AK26/'Uspesnost-T'!AK$114</f>
        <v>2.9640233678635095E-2</v>
      </c>
      <c r="AL26" s="244">
        <f>'Uspesnost-T'!AL26/'Uspesnost-T'!AL$114</f>
        <v>0</v>
      </c>
      <c r="AM26" s="244">
        <f>'Uspesnost-T'!AM26/'Uspesnost-T'!AM$114</f>
        <v>3.2315089222784946E-3</v>
      </c>
      <c r="AN26" s="244">
        <f>'Uspesnost-T'!AN26/'Uspesnost-T'!AN$114</f>
        <v>8.2385761841739322E-3</v>
      </c>
      <c r="AO26" s="244">
        <f>'Uspesnost-T'!AO26/'Uspesnost-T'!AO$114</f>
        <v>8.0415876739743201E-3</v>
      </c>
      <c r="AP26" s="244">
        <f>'Uspesnost-T'!AP26/'Uspesnost-T'!AP$114</f>
        <v>0</v>
      </c>
      <c r="AQ26" s="244">
        <f>'Uspesnost-T'!AQ26/'Uspesnost-T'!AQ$114</f>
        <v>0</v>
      </c>
      <c r="AR26" s="244">
        <f>'Uspesnost-T'!AR26/'Uspesnost-T'!AR$114</f>
        <v>0</v>
      </c>
      <c r="AS26" s="244">
        <f>'Uspesnost-T'!AS26/'Uspesnost-T'!AS$114</f>
        <v>1.8334060083281544E-2</v>
      </c>
      <c r="AT26" s="244">
        <f>'Uspesnost-T'!AT26/'Uspesnost-T'!AT$114</f>
        <v>4.5842132133581516E-3</v>
      </c>
      <c r="AU26" s="244">
        <f>'Uspesnost-T'!AU26/'Uspesnost-T'!AU$114</f>
        <v>0</v>
      </c>
      <c r="AV26" s="244">
        <f>'Uspesnost-T'!AV26/'Uspesnost-T'!AV$114</f>
        <v>3.5295393012740378E-3</v>
      </c>
      <c r="AW26" s="244">
        <f>'Uspesnost-T'!AW26/'Uspesnost-T'!AW$114</f>
        <v>0</v>
      </c>
      <c r="AX26" s="244">
        <f>'Uspesnost-T'!AX26/'Uspesnost-T'!AX$114</f>
        <v>4.4434753737913292E-3</v>
      </c>
      <c r="AY26" s="244">
        <f>'Uspesnost-T'!AY26/'Uspesnost-T'!AY$114</f>
        <v>4.5941624038601013E-3</v>
      </c>
      <c r="AZ26" s="244">
        <f>'Uspesnost-T'!AZ26/'Uspesnost-T'!AZ$114</f>
        <v>0</v>
      </c>
      <c r="BA26" s="244">
        <f>'Uspesnost-T'!BA26/'Uspesnost-T'!BA$114</f>
        <v>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t="14.25" customHeight="1" x14ac:dyDescent="0.25">
      <c r="A27" s="239" t="s">
        <v>258</v>
      </c>
      <c r="B27" s="423">
        <v>105</v>
      </c>
      <c r="C27" s="244">
        <f>'Uspesnost-T'!C27/'Uspesnost-T'!C$114</f>
        <v>0</v>
      </c>
      <c r="D27" s="244">
        <f>'Uspesnost-T'!D27/'Uspesnost-T'!D$114</f>
        <v>1.2037614749346764E-2</v>
      </c>
      <c r="E27" s="244">
        <f>'Uspesnost-T'!E27/'Uspesnost-T'!E$114</f>
        <v>2.018250414548171E-2</v>
      </c>
      <c r="F27" s="244">
        <f>'Uspesnost-T'!F27/'Uspesnost-T'!F$114</f>
        <v>1.2508313096906599E-2</v>
      </c>
      <c r="G27" s="244">
        <f>'Uspesnost-T'!G27/'Uspesnost-T'!G$114</f>
        <v>1.1042482809411457E-2</v>
      </c>
      <c r="H27" s="244">
        <f>'Uspesnost-T'!H27/'Uspesnost-T'!H$114</f>
        <v>1.4249600500194613E-2</v>
      </c>
      <c r="I27" s="244">
        <f>'Uspesnost-T'!I27/'Uspesnost-T'!I$114</f>
        <v>7.1647288282699045E-3</v>
      </c>
      <c r="J27" s="244">
        <f>'Uspesnost-T'!J27/'Uspesnost-T'!J$114</f>
        <v>1.6387122910815052E-2</v>
      </c>
      <c r="K27" s="244">
        <f>'Uspesnost-T'!K27/'Uspesnost-T'!K$114</f>
        <v>7.392742661761288E-3</v>
      </c>
      <c r="L27" s="244">
        <f>'Uspesnost-T'!L27/'Uspesnost-T'!L$114</f>
        <v>1.5680792828631579E-2</v>
      </c>
      <c r="M27" s="244">
        <f>'Uspesnost-T'!M27/'Uspesnost-T'!M$114</f>
        <v>1.2632812399588501E-2</v>
      </c>
      <c r="N27" s="244">
        <f>'Uspesnost-T'!N27/'Uspesnost-T'!N$114</f>
        <v>1.3863675703521689E-2</v>
      </c>
      <c r="O27" s="244">
        <f>'Uspesnost-T'!O27/'Uspesnost-T'!O$114</f>
        <v>8.077523569403609E-3</v>
      </c>
      <c r="P27" s="244">
        <f>'Uspesnost-T'!P27/'Uspesnost-T'!P$114</f>
        <v>2.1266461932313862E-2</v>
      </c>
      <c r="Q27" s="244">
        <f>'Uspesnost-T'!Q27/'Uspesnost-T'!Q$114</f>
        <v>9.8176099189287783E-3</v>
      </c>
      <c r="R27" s="244">
        <f>'Uspesnost-T'!R27/'Uspesnost-T'!R$114</f>
        <v>1.5616608191656955E-2</v>
      </c>
      <c r="S27" s="244">
        <f>'Uspesnost-T'!S27/'Uspesnost-T'!S$114</f>
        <v>7.5484787314941404E-3</v>
      </c>
      <c r="T27" s="244">
        <f>'Uspesnost-T'!T27/'Uspesnost-T'!T$114</f>
        <v>4.2765373637812824E-3</v>
      </c>
      <c r="U27" s="244">
        <f>'Uspesnost-T'!U27/'Uspesnost-T'!U$114</f>
        <v>1.8446392699819441E-2</v>
      </c>
      <c r="V27" s="244">
        <f>'Uspesnost-T'!V27/'Uspesnost-T'!V$114</f>
        <v>9.7696807450895207E-2</v>
      </c>
      <c r="W27" s="244">
        <f>'Uspesnost-T'!W27/'Uspesnost-T'!W$114</f>
        <v>1.2388759494205282E-2</v>
      </c>
      <c r="X27" s="244">
        <f>'Uspesnost-T'!X27/'Uspesnost-T'!X$114</f>
        <v>6.8196549882102312E-3</v>
      </c>
      <c r="Y27" s="244">
        <f>'Uspesnost-T'!Y27/'Uspesnost-T'!Y$114</f>
        <v>1.9515343445422918E-2</v>
      </c>
      <c r="Z27" s="244">
        <f>'Uspesnost-T'!Z27/'Uspesnost-T'!Z$114</f>
        <v>1.6053942136030026E-2</v>
      </c>
      <c r="AA27" s="244">
        <f>'Uspesnost-T'!AA27/'Uspesnost-T'!AA$114</f>
        <v>2.5284666451893204E-2</v>
      </c>
      <c r="AB27" s="244">
        <f>'Uspesnost-T'!AB27/'Uspesnost-T'!AB$114</f>
        <v>5.0091586401894567E-3</v>
      </c>
      <c r="AC27" s="244">
        <f>'Uspesnost-T'!AC27/'Uspesnost-T'!AC$114</f>
        <v>0</v>
      </c>
      <c r="AD27" s="244">
        <f>'Uspesnost-T'!AD27/'Uspesnost-T'!AD$114</f>
        <v>1.4246220378444871E-2</v>
      </c>
      <c r="AE27" s="244">
        <f>'Uspesnost-T'!AE27/'Uspesnost-T'!AE$114</f>
        <v>1.3091508896926273E-2</v>
      </c>
      <c r="AF27" s="244">
        <f>'Uspesnost-T'!AF27/'Uspesnost-T'!AF$114</f>
        <v>2.8281864052803883E-2</v>
      </c>
      <c r="AG27" s="244">
        <f>'Uspesnost-T'!AG27/'Uspesnost-T'!AG$114</f>
        <v>1.4148100584619728E-2</v>
      </c>
      <c r="AH27" s="244">
        <f>'Uspesnost-T'!AH27/'Uspesnost-T'!AH$114</f>
        <v>1.3884518072529594E-2</v>
      </c>
      <c r="AI27" s="244">
        <f>'Uspesnost-T'!AI27/'Uspesnost-T'!AI$114</f>
        <v>7.5551462355579538E-3</v>
      </c>
      <c r="AJ27" s="244">
        <f>'Uspesnost-T'!AJ27/'Uspesnost-T'!AJ$114</f>
        <v>2.1157794987984594E-2</v>
      </c>
      <c r="AK27" s="244">
        <f>'Uspesnost-T'!AK27/'Uspesnost-T'!AK$114</f>
        <v>1.5497601130233855E-2</v>
      </c>
      <c r="AL27" s="244">
        <f>'Uspesnost-T'!AL27/'Uspesnost-T'!AL$114</f>
        <v>1.2730069113321151E-2</v>
      </c>
      <c r="AM27" s="244">
        <f>'Uspesnost-T'!AM27/'Uspesnost-T'!AM$114</f>
        <v>9.7790223914428261E-3</v>
      </c>
      <c r="AN27" s="244">
        <f>'Uspesnost-T'!AN27/'Uspesnost-T'!AN$114</f>
        <v>9.60834268876864E-3</v>
      </c>
      <c r="AO27" s="244">
        <f>'Uspesnost-T'!AO27/'Uspesnost-T'!AO$114</f>
        <v>1.1534200166252669E-2</v>
      </c>
      <c r="AP27" s="244">
        <f>'Uspesnost-T'!AP27/'Uspesnost-T'!AP$114</f>
        <v>7.0792467056644756E-3</v>
      </c>
      <c r="AQ27" s="244">
        <f>'Uspesnost-T'!AQ27/'Uspesnost-T'!AQ$114</f>
        <v>1.6006061847436213E-2</v>
      </c>
      <c r="AR27" s="244">
        <f>'Uspesnost-T'!AR27/'Uspesnost-T'!AR$114</f>
        <v>5.0254210229575729E-3</v>
      </c>
      <c r="AS27" s="244">
        <f>'Uspesnost-T'!AS27/'Uspesnost-T'!AS$114</f>
        <v>8.2747229815103573E-3</v>
      </c>
      <c r="AT27" s="244">
        <f>'Uspesnost-T'!AT27/'Uspesnost-T'!AT$114</f>
        <v>1.6577242737843553E-2</v>
      </c>
      <c r="AU27" s="244">
        <f>'Uspesnost-T'!AU27/'Uspesnost-T'!AU$114</f>
        <v>3.4015226159716566E-3</v>
      </c>
      <c r="AV27" s="244">
        <f>'Uspesnost-T'!AV27/'Uspesnost-T'!AV$114</f>
        <v>8.4537091651282585E-3</v>
      </c>
      <c r="AW27" s="244">
        <f>'Uspesnost-T'!AW27/'Uspesnost-T'!AW$114</f>
        <v>1.503147813994629E-2</v>
      </c>
      <c r="AX27" s="244">
        <f>'Uspesnost-T'!AX27/'Uspesnost-T'!AX$114</f>
        <v>1.5335377329311513E-2</v>
      </c>
      <c r="AY27" s="244">
        <f>'Uspesnost-T'!AY27/'Uspesnost-T'!AY$114</f>
        <v>6.373868175972212E-3</v>
      </c>
      <c r="AZ27" s="244">
        <f>'Uspesnost-T'!AZ27/'Uspesnost-T'!AZ$114</f>
        <v>1.5993517359759409E-2</v>
      </c>
      <c r="BA27" s="244">
        <f>'Uspesnost-T'!BA27/'Uspesnost-T'!BA$114</f>
        <v>9.6637183827179996E-3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t="14.25" customHeight="1" x14ac:dyDescent="0.25">
      <c r="A28" s="238" t="s">
        <v>144</v>
      </c>
      <c r="B28" s="423">
        <v>18</v>
      </c>
      <c r="C28" s="244">
        <f>'Uspesnost-T'!C28/'Uspesnost-T'!C$114</f>
        <v>0</v>
      </c>
      <c r="D28" s="244">
        <f>'Uspesnost-T'!D28/'Uspesnost-T'!D$114</f>
        <v>0</v>
      </c>
      <c r="E28" s="244">
        <f>'Uspesnost-T'!E28/'Uspesnost-T'!E$114</f>
        <v>6.4271621011631527E-3</v>
      </c>
      <c r="F28" s="244">
        <f>'Uspesnost-T'!F28/'Uspesnost-T'!F$114</f>
        <v>5.4930718552490482E-3</v>
      </c>
      <c r="G28" s="244">
        <f>'Uspesnost-T'!G28/'Uspesnost-T'!G$114</f>
        <v>6.5555167363135708E-3</v>
      </c>
      <c r="H28" s="244">
        <f>'Uspesnost-T'!H28/'Uspesnost-T'!H$114</f>
        <v>8.7388451014292282E-3</v>
      </c>
      <c r="I28" s="244">
        <f>'Uspesnost-T'!I28/'Uspesnost-T'!I$114</f>
        <v>1.1719344284567272E-2</v>
      </c>
      <c r="J28" s="244">
        <f>'Uspesnost-T'!J28/'Uspesnost-T'!J$114</f>
        <v>0</v>
      </c>
      <c r="K28" s="244">
        <f>'Uspesnost-T'!K28/'Uspesnost-T'!K$114</f>
        <v>9.5670876572730695E-3</v>
      </c>
      <c r="L28" s="244">
        <f>'Uspesnost-T'!L28/'Uspesnost-T'!L$114</f>
        <v>1.5281181234401836E-2</v>
      </c>
      <c r="M28" s="244">
        <f>'Uspesnost-T'!M28/'Uspesnost-T'!M$114</f>
        <v>1.9375606260111165E-2</v>
      </c>
      <c r="N28" s="244">
        <f>'Uspesnost-T'!N28/'Uspesnost-T'!N$114</f>
        <v>1.2797542723586587E-2</v>
      </c>
      <c r="O28" s="244">
        <f>'Uspesnost-T'!O28/'Uspesnost-T'!O$114</f>
        <v>4.2064170926985767E-3</v>
      </c>
      <c r="P28" s="244">
        <f>'Uspesnost-T'!P28/'Uspesnost-T'!P$114</f>
        <v>8.0738765082150835E-3</v>
      </c>
      <c r="Q28" s="244">
        <f>'Uspesnost-T'!Q28/'Uspesnost-T'!Q$114</f>
        <v>6.8519755754006661E-3</v>
      </c>
      <c r="R28" s="244">
        <f>'Uspesnost-T'!R28/'Uspesnost-T'!R$114</f>
        <v>9.2453131131549817E-3</v>
      </c>
      <c r="S28" s="244">
        <f>'Uspesnost-T'!S28/'Uspesnost-T'!S$114</f>
        <v>0</v>
      </c>
      <c r="T28" s="244">
        <f>'Uspesnost-T'!T28/'Uspesnost-T'!T$114</f>
        <v>0</v>
      </c>
      <c r="U28" s="244">
        <f>'Uspesnost-T'!U28/'Uspesnost-T'!U$114</f>
        <v>1.0145530536853188E-2</v>
      </c>
      <c r="V28" s="244">
        <f>'Uspesnost-T'!V28/'Uspesnost-T'!V$114</f>
        <v>1.1635395967953726E-2</v>
      </c>
      <c r="W28" s="244">
        <f>'Uspesnost-T'!W28/'Uspesnost-T'!W$114</f>
        <v>1.2430290024134061E-2</v>
      </c>
      <c r="X28" s="244">
        <f>'Uspesnost-T'!X28/'Uspesnost-T'!X$114</f>
        <v>8.6255237754591808E-3</v>
      </c>
      <c r="Y28" s="244">
        <f>'Uspesnost-T'!Y28/'Uspesnost-T'!Y$114</f>
        <v>0</v>
      </c>
      <c r="Z28" s="244">
        <f>'Uspesnost-T'!Z28/'Uspesnost-T'!Z$114</f>
        <v>2.8778973068812906E-2</v>
      </c>
      <c r="AA28" s="244">
        <f>'Uspesnost-T'!AA28/'Uspesnost-T'!AA$114</f>
        <v>0</v>
      </c>
      <c r="AB28" s="244">
        <f>'Uspesnost-T'!AB28/'Uspesnost-T'!AB$114</f>
        <v>1.2144241221267432E-2</v>
      </c>
      <c r="AC28" s="244">
        <f>'Uspesnost-T'!AC28/'Uspesnost-T'!AC$114</f>
        <v>0</v>
      </c>
      <c r="AD28" s="244">
        <f>'Uspesnost-T'!AD28/'Uspesnost-T'!AD$114</f>
        <v>1.2473907722851802E-2</v>
      </c>
      <c r="AE28" s="244">
        <f>'Uspesnost-T'!AE28/'Uspesnost-T'!AE$114</f>
        <v>1.5673057244760404E-2</v>
      </c>
      <c r="AF28" s="244">
        <f>'Uspesnost-T'!AF28/'Uspesnost-T'!AF$114</f>
        <v>1.5264428191107385E-2</v>
      </c>
      <c r="AG28" s="244">
        <f>'Uspesnost-T'!AG28/'Uspesnost-T'!AG$114</f>
        <v>1.12120406247933E-2</v>
      </c>
      <c r="AH28" s="244">
        <f>'Uspesnost-T'!AH28/'Uspesnost-T'!AH$114</f>
        <v>2.0319460469834607E-3</v>
      </c>
      <c r="AI28" s="244">
        <f>'Uspesnost-T'!AI28/'Uspesnost-T'!AI$114</f>
        <v>6.3743585231448678E-3</v>
      </c>
      <c r="AJ28" s="244">
        <f>'Uspesnost-T'!AJ28/'Uspesnost-T'!AJ$114</f>
        <v>1.6936313872138384E-2</v>
      </c>
      <c r="AK28" s="244">
        <f>'Uspesnost-T'!AK28/'Uspesnost-T'!AK$114</f>
        <v>1.024787783048956E-2</v>
      </c>
      <c r="AL28" s="244">
        <f>'Uspesnost-T'!AL28/'Uspesnost-T'!AL$114</f>
        <v>8.252020113544152E-3</v>
      </c>
      <c r="AM28" s="244">
        <f>'Uspesnost-T'!AM28/'Uspesnost-T'!AM$114</f>
        <v>4.316786711460803E-3</v>
      </c>
      <c r="AN28" s="244">
        <f>'Uspesnost-T'!AN28/'Uspesnost-T'!AN$114</f>
        <v>8.5039586484725507E-3</v>
      </c>
      <c r="AO28" s="244">
        <f>'Uspesnost-T'!AO28/'Uspesnost-T'!AO$114</f>
        <v>9.1257672363827293E-3</v>
      </c>
      <c r="AP28" s="244">
        <f>'Uspesnost-T'!AP28/'Uspesnost-T'!AP$114</f>
        <v>1.2742220218039092E-2</v>
      </c>
      <c r="AQ28" s="244">
        <f>'Uspesnost-T'!AQ28/'Uspesnost-T'!AQ$114</f>
        <v>1.2313502468032842E-2</v>
      </c>
      <c r="AR28" s="244">
        <f>'Uspesnost-T'!AR28/'Uspesnost-T'!AR$114</f>
        <v>1.249260334299003E-2</v>
      </c>
      <c r="AS28" s="244">
        <f>'Uspesnost-T'!AS28/'Uspesnost-T'!AS$114</f>
        <v>1.046657381097691E-2</v>
      </c>
      <c r="AT28" s="244">
        <f>'Uspesnost-T'!AT28/'Uspesnost-T'!AT$114</f>
        <v>8.4388193369917281E-3</v>
      </c>
      <c r="AU28" s="244">
        <f>'Uspesnost-T'!AU28/'Uspesnost-T'!AU$114</f>
        <v>7.0949506300121735E-3</v>
      </c>
      <c r="AV28" s="244">
        <f>'Uspesnost-T'!AV28/'Uspesnost-T'!AV$114</f>
        <v>1.0735714621138714E-2</v>
      </c>
      <c r="AW28" s="244">
        <f>'Uspesnost-T'!AW28/'Uspesnost-T'!AW$114</f>
        <v>2.6994777838632057E-2</v>
      </c>
      <c r="AX28" s="244">
        <f>'Uspesnost-T'!AX28/'Uspesnost-T'!AX$114</f>
        <v>2.6882681341403029E-2</v>
      </c>
      <c r="AY28" s="244">
        <f>'Uspesnost-T'!AY28/'Uspesnost-T'!AY$114</f>
        <v>8.1891231595096706E-3</v>
      </c>
      <c r="AZ28" s="244">
        <f>'Uspesnost-T'!AZ28/'Uspesnost-T'!AZ$114</f>
        <v>1.5596559285203683E-2</v>
      </c>
      <c r="BA28" s="244">
        <f>'Uspesnost-T'!BA28/'Uspesnost-T'!BA$114</f>
        <v>4.0991784350325154E-3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t="14.25" customHeight="1" x14ac:dyDescent="0.25">
      <c r="A29" s="239" t="s">
        <v>71</v>
      </c>
      <c r="B29" s="423">
        <v>19</v>
      </c>
      <c r="C29" s="244">
        <f>'Uspesnost-T'!C29/'Uspesnost-T'!C$114</f>
        <v>3.827544789201414E-2</v>
      </c>
      <c r="D29" s="244">
        <f>'Uspesnost-T'!D29/'Uspesnost-T'!D$114</f>
        <v>1.2924428742348811E-2</v>
      </c>
      <c r="E29" s="244">
        <f>'Uspesnost-T'!E29/'Uspesnost-T'!E$114</f>
        <v>9.8519333692984237E-3</v>
      </c>
      <c r="F29" s="244">
        <f>'Uspesnost-T'!F29/'Uspesnost-T'!F$114</f>
        <v>2.433915079563179E-2</v>
      </c>
      <c r="G29" s="244">
        <f>'Uspesnost-T'!G29/'Uspesnost-T'!G$114</f>
        <v>1.0658552542231938E-2</v>
      </c>
      <c r="H29" s="244">
        <f>'Uspesnost-T'!H29/'Uspesnost-T'!H$114</f>
        <v>8.931216096419857E-3</v>
      </c>
      <c r="I29" s="244">
        <f>'Uspesnost-T'!I29/'Uspesnost-T'!I$114</f>
        <v>1.2890731616308186E-2</v>
      </c>
      <c r="J29" s="244">
        <f>'Uspesnost-T'!J29/'Uspesnost-T'!J$114</f>
        <v>1.8526684591625805E-2</v>
      </c>
      <c r="K29" s="244">
        <f>'Uspesnost-T'!K29/'Uspesnost-T'!K$114</f>
        <v>7.9371076440499823E-3</v>
      </c>
      <c r="L29" s="244">
        <f>'Uspesnost-T'!L29/'Uspesnost-T'!L$114</f>
        <v>1.6993781577948317E-2</v>
      </c>
      <c r="M29" s="244">
        <f>'Uspesnost-T'!M29/'Uspesnost-T'!M$114</f>
        <v>2.0410932408918597E-2</v>
      </c>
      <c r="N29" s="244">
        <f>'Uspesnost-T'!N29/'Uspesnost-T'!N$114</f>
        <v>9.3033628061523141E-3</v>
      </c>
      <c r="O29" s="244">
        <f>'Uspesnost-T'!O29/'Uspesnost-T'!O$114</f>
        <v>1.2678490315078814E-2</v>
      </c>
      <c r="P29" s="244">
        <f>'Uspesnost-T'!P29/'Uspesnost-T'!P$114</f>
        <v>1.57764234151857E-2</v>
      </c>
      <c r="Q29" s="244">
        <f>'Uspesnost-T'!Q29/'Uspesnost-T'!Q$114</f>
        <v>3.5377811795042145E-2</v>
      </c>
      <c r="R29" s="244">
        <f>'Uspesnost-T'!R29/'Uspesnost-T'!R$114</f>
        <v>1.367522120583366E-2</v>
      </c>
      <c r="S29" s="244">
        <f>'Uspesnost-T'!S29/'Uspesnost-T'!S$114</f>
        <v>9.3953729766989205E-3</v>
      </c>
      <c r="T29" s="244">
        <f>'Uspesnost-T'!T29/'Uspesnost-T'!T$114</f>
        <v>1.7675177169980998E-2</v>
      </c>
      <c r="U29" s="244">
        <f>'Uspesnost-T'!U29/'Uspesnost-T'!U$114</f>
        <v>1.5907182273038754E-2</v>
      </c>
      <c r="V29" s="244">
        <f>'Uspesnost-T'!V29/'Uspesnost-T'!V$114</f>
        <v>2.0822022771454621E-2</v>
      </c>
      <c r="W29" s="244">
        <f>'Uspesnost-T'!W29/'Uspesnost-T'!W$114</f>
        <v>1.4435172419255755E-2</v>
      </c>
      <c r="X29" s="244">
        <f>'Uspesnost-T'!X29/'Uspesnost-T'!X$114</f>
        <v>8.1940450282159249E-3</v>
      </c>
      <c r="Y29" s="244">
        <f>'Uspesnost-T'!Y29/'Uspesnost-T'!Y$114</f>
        <v>1.7779801402435142E-2</v>
      </c>
      <c r="Z29" s="244">
        <f>'Uspesnost-T'!Z29/'Uspesnost-T'!Z$114</f>
        <v>9.9655806111792391E-3</v>
      </c>
      <c r="AA29" s="244">
        <f>'Uspesnost-T'!AA29/'Uspesnost-T'!AA$114</f>
        <v>2.1099592454539538E-2</v>
      </c>
      <c r="AB29" s="244">
        <f>'Uspesnost-T'!AB29/'Uspesnost-T'!AB$114</f>
        <v>8.5656371074409408E-3</v>
      </c>
      <c r="AC29" s="244">
        <f>'Uspesnost-T'!AC29/'Uspesnost-T'!AC$114</f>
        <v>2.6048422491694187E-2</v>
      </c>
      <c r="AD29" s="244">
        <f>'Uspesnost-T'!AD29/'Uspesnost-T'!AD$114</f>
        <v>1.7244336690886226E-2</v>
      </c>
      <c r="AE29" s="244">
        <f>'Uspesnost-T'!AE29/'Uspesnost-T'!AE$114</f>
        <v>1.7817306454802336E-2</v>
      </c>
      <c r="AF29" s="244">
        <f>'Uspesnost-T'!AF29/'Uspesnost-T'!AF$114</f>
        <v>2.3806411933354102E-2</v>
      </c>
      <c r="AG29" s="244">
        <f>'Uspesnost-T'!AG29/'Uspesnost-T'!AG$114</f>
        <v>1.2297317043535852E-2</v>
      </c>
      <c r="AH29" s="244">
        <f>'Uspesnost-T'!AH29/'Uspesnost-T'!AH$114</f>
        <v>1.4098898862558648E-2</v>
      </c>
      <c r="AI29" s="244">
        <f>'Uspesnost-T'!AI29/'Uspesnost-T'!AI$114</f>
        <v>1.4763564190159955E-2</v>
      </c>
      <c r="AJ29" s="244">
        <f>'Uspesnost-T'!AJ29/'Uspesnost-T'!AJ$114</f>
        <v>1.4249533152418717E-2</v>
      </c>
      <c r="AK29" s="244">
        <f>'Uspesnost-T'!AK29/'Uspesnost-T'!AK$114</f>
        <v>1.3994479991329191E-2</v>
      </c>
      <c r="AL29" s="244">
        <f>'Uspesnost-T'!AL29/'Uspesnost-T'!AL$114</f>
        <v>1.1929955753884251E-2</v>
      </c>
      <c r="AM29" s="244">
        <f>'Uspesnost-T'!AM29/'Uspesnost-T'!AM$114</f>
        <v>1.4762628471053075E-2</v>
      </c>
      <c r="AN29" s="244">
        <f>'Uspesnost-T'!AN29/'Uspesnost-T'!AN$114</f>
        <v>1.2559022118430126E-2</v>
      </c>
      <c r="AO29" s="244">
        <f>'Uspesnost-T'!AO29/'Uspesnost-T'!AO$114</f>
        <v>1.4137415532189701E-2</v>
      </c>
      <c r="AP29" s="244">
        <f>'Uspesnost-T'!AP29/'Uspesnost-T'!AP$114</f>
        <v>8.2133085824592587E-3</v>
      </c>
      <c r="AQ29" s="244">
        <f>'Uspesnost-T'!AQ29/'Uspesnost-T'!AQ$114</f>
        <v>1.6681851339524524E-2</v>
      </c>
      <c r="AR29" s="244">
        <f>'Uspesnost-T'!AR29/'Uspesnost-T'!AR$114</f>
        <v>1.2978278759073047E-2</v>
      </c>
      <c r="AS29" s="244">
        <f>'Uspesnost-T'!AS29/'Uspesnost-T'!AS$114</f>
        <v>1.1026055104747844E-2</v>
      </c>
      <c r="AT29" s="244">
        <f>'Uspesnost-T'!AT29/'Uspesnost-T'!AT$114</f>
        <v>6.3562631178033921E-3</v>
      </c>
      <c r="AU29" s="244">
        <f>'Uspesnost-T'!AU29/'Uspesnost-T'!AU$114</f>
        <v>1.134540152981527E-2</v>
      </c>
      <c r="AV29" s="244">
        <f>'Uspesnost-T'!AV29/'Uspesnost-T'!AV$114</f>
        <v>1.1917537258913374E-2</v>
      </c>
      <c r="AW29" s="244">
        <f>'Uspesnost-T'!AW29/'Uspesnost-T'!AW$114</f>
        <v>1.4481117834556825E-2</v>
      </c>
      <c r="AX29" s="244">
        <f>'Uspesnost-T'!AX29/'Uspesnost-T'!AX$114</f>
        <v>1.0424438541983281E-2</v>
      </c>
      <c r="AY29" s="244">
        <f>'Uspesnost-T'!AY29/'Uspesnost-T'!AY$114</f>
        <v>3.6154858430057411E-2</v>
      </c>
      <c r="AZ29" s="244">
        <f>'Uspesnost-T'!AZ29/'Uspesnost-T'!AZ$114</f>
        <v>1.2064627358259616E-2</v>
      </c>
      <c r="BA29" s="244">
        <f>'Uspesnost-T'!BA29/'Uspesnost-T'!BA$114</f>
        <v>1.347347452781676E-2</v>
      </c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t="14.25" customHeight="1" x14ac:dyDescent="0.25">
      <c r="A30" s="239" t="s">
        <v>148</v>
      </c>
      <c r="B30" s="423">
        <v>86</v>
      </c>
      <c r="C30" s="244">
        <f>'Uspesnost-T'!C30/'Uspesnost-T'!C$114</f>
        <v>4.1861480500428476E-2</v>
      </c>
      <c r="D30" s="244">
        <f>'Uspesnost-T'!D30/'Uspesnost-T'!D$114</f>
        <v>3.2905206405321979E-3</v>
      </c>
      <c r="E30" s="244">
        <f>'Uspesnost-T'!E30/'Uspesnost-T'!E$114</f>
        <v>6.3313653027580368E-3</v>
      </c>
      <c r="F30" s="244">
        <f>'Uspesnost-T'!F30/'Uspesnost-T'!F$114</f>
        <v>3.2470224472399131E-3</v>
      </c>
      <c r="G30" s="244">
        <f>'Uspesnost-T'!G30/'Uspesnost-T'!G$114</f>
        <v>1.1080915441371717E-2</v>
      </c>
      <c r="H30" s="244">
        <f>'Uspesnost-T'!H30/'Uspesnost-T'!H$114</f>
        <v>1.0174786470296576E-2</v>
      </c>
      <c r="I30" s="244">
        <f>'Uspesnost-T'!I30/'Uspesnost-T'!I$114</f>
        <v>1.0068887196156879E-2</v>
      </c>
      <c r="J30" s="244">
        <f>'Uspesnost-T'!J30/'Uspesnost-T'!J$114</f>
        <v>0</v>
      </c>
      <c r="K30" s="244">
        <f>'Uspesnost-T'!K30/'Uspesnost-T'!K$114</f>
        <v>1.0059047320336941E-2</v>
      </c>
      <c r="L30" s="244">
        <f>'Uspesnost-T'!L30/'Uspesnost-T'!L$114</f>
        <v>1.6604483409460205E-2</v>
      </c>
      <c r="M30" s="244">
        <f>'Uspesnost-T'!M30/'Uspesnost-T'!M$114</f>
        <v>1.7055850588286351E-2</v>
      </c>
      <c r="N30" s="244">
        <f>'Uspesnost-T'!N30/'Uspesnost-T'!N$114</f>
        <v>1.3093428304994492E-2</v>
      </c>
      <c r="O30" s="244">
        <f>'Uspesnost-T'!O30/'Uspesnost-T'!O$114</f>
        <v>8.1614739590751585E-3</v>
      </c>
      <c r="P30" s="244">
        <f>'Uspesnost-T'!P30/'Uspesnost-T'!P$114</f>
        <v>1.9291148155194403E-2</v>
      </c>
      <c r="Q30" s="244">
        <f>'Uspesnost-T'!Q30/'Uspesnost-T'!Q$114</f>
        <v>1.6605324237560653E-2</v>
      </c>
      <c r="R30" s="244">
        <f>'Uspesnost-T'!R30/'Uspesnost-T'!R$114</f>
        <v>9.1481574175395867E-3</v>
      </c>
      <c r="S30" s="244">
        <f>'Uspesnost-T'!S30/'Uspesnost-T'!S$114</f>
        <v>1.4114473205345934E-2</v>
      </c>
      <c r="T30" s="244">
        <f>'Uspesnost-T'!T30/'Uspesnost-T'!T$114</f>
        <v>0</v>
      </c>
      <c r="U30" s="244">
        <f>'Uspesnost-T'!U30/'Uspesnost-T'!U$114</f>
        <v>8.8241714710431528E-3</v>
      </c>
      <c r="V30" s="244">
        <f>'Uspesnost-T'!V30/'Uspesnost-T'!V$114</f>
        <v>9.9230729534970762E-3</v>
      </c>
      <c r="W30" s="244">
        <f>'Uspesnost-T'!W30/'Uspesnost-T'!W$114</f>
        <v>1.0483741515933466E-2</v>
      </c>
      <c r="X30" s="244">
        <f>'Uspesnost-T'!X30/'Uspesnost-T'!X$114</f>
        <v>2.4220759292446496E-2</v>
      </c>
      <c r="Y30" s="244">
        <f>'Uspesnost-T'!Y30/'Uspesnost-T'!Y$114</f>
        <v>9.6389626568325597E-3</v>
      </c>
      <c r="Z30" s="244">
        <f>'Uspesnost-T'!Z30/'Uspesnost-T'!Z$114</f>
        <v>9.1010173405988645E-3</v>
      </c>
      <c r="AA30" s="244">
        <f>'Uspesnost-T'!AA30/'Uspesnost-T'!AA$114</f>
        <v>0</v>
      </c>
      <c r="AB30" s="244">
        <f>'Uspesnost-T'!AB30/'Uspesnost-T'!AB$114</f>
        <v>1.1804122856695866E-2</v>
      </c>
      <c r="AC30" s="244">
        <f>'Uspesnost-T'!AC30/'Uspesnost-T'!AC$114</f>
        <v>0</v>
      </c>
      <c r="AD30" s="244">
        <f>'Uspesnost-T'!AD30/'Uspesnost-T'!AD$114</f>
        <v>1.2785061132449973E-2</v>
      </c>
      <c r="AE30" s="244">
        <f>'Uspesnost-T'!AE30/'Uspesnost-T'!AE$114</f>
        <v>1.4307199742078778E-2</v>
      </c>
      <c r="AF30" s="244">
        <f>'Uspesnost-T'!AF30/'Uspesnost-T'!AF$114</f>
        <v>8.3195177066847457E-3</v>
      </c>
      <c r="AG30" s="244">
        <f>'Uspesnost-T'!AG30/'Uspesnost-T'!AG$114</f>
        <v>8.4108676146714793E-3</v>
      </c>
      <c r="AH30" s="244">
        <f>'Uspesnost-T'!AH30/'Uspesnost-T'!AH$114</f>
        <v>1.5208581347587965E-3</v>
      </c>
      <c r="AI30" s="244">
        <f>'Uspesnost-T'!AI30/'Uspesnost-T'!AI$114</f>
        <v>7.5704838112964357E-3</v>
      </c>
      <c r="AJ30" s="244">
        <f>'Uspesnost-T'!AJ30/'Uspesnost-T'!AJ$114</f>
        <v>5.8245121161472797E-3</v>
      </c>
      <c r="AK30" s="244">
        <f>'Uspesnost-T'!AK30/'Uspesnost-T'!AK$114</f>
        <v>7.8308463615222989E-3</v>
      </c>
      <c r="AL30" s="244">
        <f>'Uspesnost-T'!AL30/'Uspesnost-T'!AL$114</f>
        <v>8.6852998347808734E-3</v>
      </c>
      <c r="AM30" s="244">
        <f>'Uspesnost-T'!AM30/'Uspesnost-T'!AM$114</f>
        <v>1.0051724620884781E-2</v>
      </c>
      <c r="AN30" s="244">
        <f>'Uspesnost-T'!AN30/'Uspesnost-T'!AN$114</f>
        <v>8.8925469496162497E-3</v>
      </c>
      <c r="AO30" s="244">
        <f>'Uspesnost-T'!AO30/'Uspesnost-T'!AO$114</f>
        <v>1.1812157117965044E-2</v>
      </c>
      <c r="AP30" s="244">
        <f>'Uspesnost-T'!AP30/'Uspesnost-T'!AP$114</f>
        <v>1.7010889755489179E-2</v>
      </c>
      <c r="AQ30" s="244">
        <f>'Uspesnost-T'!AQ30/'Uspesnost-T'!AQ$114</f>
        <v>1.167023750637544E-2</v>
      </c>
      <c r="AR30" s="244">
        <f>'Uspesnost-T'!AR30/'Uspesnost-T'!AR$114</f>
        <v>8.4259861791596471E-3</v>
      </c>
      <c r="AS30" s="244">
        <f>'Uspesnost-T'!AS30/'Uspesnost-T'!AS$114</f>
        <v>9.5446320314734462E-3</v>
      </c>
      <c r="AT30" s="244">
        <f>'Uspesnost-T'!AT30/'Uspesnost-T'!AT$114</f>
        <v>9.4110852759304465E-3</v>
      </c>
      <c r="AU30" s="244">
        <f>'Uspesnost-T'!AU30/'Uspesnost-T'!AU$114</f>
        <v>8.1098989413012496E-3</v>
      </c>
      <c r="AV30" s="244">
        <f>'Uspesnost-T'!AV30/'Uspesnost-T'!AV$114</f>
        <v>8.3504063322970123E-3</v>
      </c>
      <c r="AW30" s="244">
        <f>'Uspesnost-T'!AW30/'Uspesnost-T'!AW$114</f>
        <v>6.417076579505224E-3</v>
      </c>
      <c r="AX30" s="244">
        <f>'Uspesnost-T'!AX30/'Uspesnost-T'!AX$114</f>
        <v>3.8783719928381184E-3</v>
      </c>
      <c r="AY30" s="244">
        <f>'Uspesnost-T'!AY30/'Uspesnost-T'!AY$114</f>
        <v>1.7244279084333715E-2</v>
      </c>
      <c r="AZ30" s="244">
        <f>'Uspesnost-T'!AZ30/'Uspesnost-T'!AZ$114</f>
        <v>6.9446795896776032E-3</v>
      </c>
      <c r="BA30" s="244">
        <f>'Uspesnost-T'!BA30/'Uspesnost-T'!BA$114</f>
        <v>1.3078849638095844E-2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t="14.25" customHeight="1" x14ac:dyDescent="0.25">
      <c r="A31" s="239" t="s">
        <v>190</v>
      </c>
      <c r="B31" s="423">
        <v>73</v>
      </c>
      <c r="C31" s="244">
        <f>'Uspesnost-T'!C31/'Uspesnost-T'!C$114</f>
        <v>0</v>
      </c>
      <c r="D31" s="244">
        <f>'Uspesnost-T'!D31/'Uspesnost-T'!D$114</f>
        <v>0</v>
      </c>
      <c r="E31" s="244">
        <f>'Uspesnost-T'!E31/'Uspesnost-T'!E$114</f>
        <v>9.673373275000537E-3</v>
      </c>
      <c r="F31" s="244">
        <f>'Uspesnost-T'!F31/'Uspesnost-T'!F$114</f>
        <v>1.9057691696362147E-2</v>
      </c>
      <c r="G31" s="244">
        <f>'Uspesnost-T'!G31/'Uspesnost-T'!G$114</f>
        <v>7.8003610938383533E-3</v>
      </c>
      <c r="H31" s="244">
        <f>'Uspesnost-T'!H31/'Uspesnost-T'!H$114</f>
        <v>5.9646544707029677E-3</v>
      </c>
      <c r="I31" s="244">
        <f>'Uspesnost-T'!I31/'Uspesnost-T'!I$114</f>
        <v>9.9311223639604006E-3</v>
      </c>
      <c r="J31" s="244">
        <f>'Uspesnost-T'!J31/'Uspesnost-T'!J$114</f>
        <v>0</v>
      </c>
      <c r="K31" s="244">
        <f>'Uspesnost-T'!K31/'Uspesnost-T'!K$114</f>
        <v>3.8321729716065851E-3</v>
      </c>
      <c r="L31" s="244">
        <f>'Uspesnost-T'!L31/'Uspesnost-T'!L$114</f>
        <v>1.3239670947255042E-2</v>
      </c>
      <c r="M31" s="244">
        <f>'Uspesnost-T'!M31/'Uspesnost-T'!M$114</f>
        <v>4.4801529566506539E-3</v>
      </c>
      <c r="N31" s="244">
        <f>'Uspesnost-T'!N31/'Uspesnost-T'!N$114</f>
        <v>1.188562171416155E-2</v>
      </c>
      <c r="O31" s="244">
        <f>'Uspesnost-T'!O31/'Uspesnost-T'!O$114</f>
        <v>1.8715436488732807E-3</v>
      </c>
      <c r="P31" s="244">
        <f>'Uspesnost-T'!P31/'Uspesnost-T'!P$114</f>
        <v>1.6629078299848506E-2</v>
      </c>
      <c r="Q31" s="244">
        <f>'Uspesnost-T'!Q31/'Uspesnost-T'!Q$114</f>
        <v>2.453048504897239E-2</v>
      </c>
      <c r="R31" s="244">
        <f>'Uspesnost-T'!R31/'Uspesnost-T'!R$114</f>
        <v>1.4087205482394817E-2</v>
      </c>
      <c r="S31" s="244">
        <f>'Uspesnost-T'!S31/'Uspesnost-T'!S$114</f>
        <v>1.0373013231110029E-2</v>
      </c>
      <c r="T31" s="244">
        <f>'Uspesnost-T'!T31/'Uspesnost-T'!T$114</f>
        <v>1.0396356778511221E-2</v>
      </c>
      <c r="U31" s="244">
        <f>'Uspesnost-T'!U31/'Uspesnost-T'!U$114</f>
        <v>1.7986209680606602E-2</v>
      </c>
      <c r="V31" s="244">
        <f>'Uspesnost-T'!V31/'Uspesnost-T'!V$114</f>
        <v>9.8606120886875134E-3</v>
      </c>
      <c r="W31" s="244">
        <f>'Uspesnost-T'!W31/'Uspesnost-T'!W$114</f>
        <v>0</v>
      </c>
      <c r="X31" s="244">
        <f>'Uspesnost-T'!X31/'Uspesnost-T'!X$114</f>
        <v>7.6798629660815038E-3</v>
      </c>
      <c r="Y31" s="244">
        <f>'Uspesnost-T'!Y31/'Uspesnost-T'!Y$114</f>
        <v>1.2449668609469318E-2</v>
      </c>
      <c r="Z31" s="244">
        <f>'Uspesnost-T'!Z31/'Uspesnost-T'!Z$114</f>
        <v>1.5798106640222985E-2</v>
      </c>
      <c r="AA31" s="244">
        <f>'Uspesnost-T'!AA31/'Uspesnost-T'!AA$114</f>
        <v>0</v>
      </c>
      <c r="AB31" s="244">
        <f>'Uspesnost-T'!AB31/'Uspesnost-T'!AB$114</f>
        <v>1.0767797745331461E-2</v>
      </c>
      <c r="AC31" s="244">
        <f>'Uspesnost-T'!AC31/'Uspesnost-T'!AC$114</f>
        <v>0</v>
      </c>
      <c r="AD31" s="244">
        <f>'Uspesnost-T'!AD31/'Uspesnost-T'!AD$114</f>
        <v>1.6265658058362154E-2</v>
      </c>
      <c r="AE31" s="244">
        <f>'Uspesnost-T'!AE31/'Uspesnost-T'!AE$114</f>
        <v>1.4639372448396715E-2</v>
      </c>
      <c r="AF31" s="244">
        <f>'Uspesnost-T'!AF31/'Uspesnost-T'!AF$114</f>
        <v>1.3130812947694276E-2</v>
      </c>
      <c r="AG31" s="244">
        <f>'Uspesnost-T'!AG31/'Uspesnost-T'!AG$114</f>
        <v>8.1065284789295089E-3</v>
      </c>
      <c r="AH31" s="244">
        <f>'Uspesnost-T'!AH31/'Uspesnost-T'!AH$114</f>
        <v>0</v>
      </c>
      <c r="AI31" s="244">
        <f>'Uspesnost-T'!AI31/'Uspesnost-T'!AI$114</f>
        <v>1.3614956836840164E-2</v>
      </c>
      <c r="AJ31" s="244">
        <f>'Uspesnost-T'!AJ31/'Uspesnost-T'!AJ$114</f>
        <v>4.2791937948030313E-3</v>
      </c>
      <c r="AK31" s="244">
        <f>'Uspesnost-T'!AK31/'Uspesnost-T'!AK$114</f>
        <v>1.830453056964355E-2</v>
      </c>
      <c r="AL31" s="244">
        <f>'Uspesnost-T'!AL31/'Uspesnost-T'!AL$114</f>
        <v>1.0075502135545285E-2</v>
      </c>
      <c r="AM31" s="244">
        <f>'Uspesnost-T'!AM31/'Uspesnost-T'!AM$114</f>
        <v>1.040283790733583E-2</v>
      </c>
      <c r="AN31" s="244">
        <f>'Uspesnost-T'!AN31/'Uspesnost-T'!AN$114</f>
        <v>1.2290572266462076E-2</v>
      </c>
      <c r="AO31" s="244">
        <f>'Uspesnost-T'!AO31/'Uspesnost-T'!AO$114</f>
        <v>1.0074308349335861E-2</v>
      </c>
      <c r="AP31" s="244">
        <f>'Uspesnost-T'!AP31/'Uspesnost-T'!AP$114</f>
        <v>7.8736376257393138E-3</v>
      </c>
      <c r="AQ31" s="244">
        <f>'Uspesnost-T'!AQ31/'Uspesnost-T'!AQ$114</f>
        <v>2.5511461868529413E-3</v>
      </c>
      <c r="AR31" s="244">
        <f>'Uspesnost-T'!AR31/'Uspesnost-T'!AR$114</f>
        <v>1.3231378897463335E-2</v>
      </c>
      <c r="AS31" s="244">
        <f>'Uspesnost-T'!AS31/'Uspesnost-T'!AS$114</f>
        <v>2.2780057271200364E-2</v>
      </c>
      <c r="AT31" s="244">
        <f>'Uspesnost-T'!AT31/'Uspesnost-T'!AT$114</f>
        <v>6.7953340575350801E-3</v>
      </c>
      <c r="AU31" s="244">
        <f>'Uspesnost-T'!AU31/'Uspesnost-T'!AU$114</f>
        <v>5.5755572656318465E-3</v>
      </c>
      <c r="AV31" s="244">
        <f>'Uspesnost-T'!AV31/'Uspesnost-T'!AV$114</f>
        <v>9.5079106362070207E-3</v>
      </c>
      <c r="AW31" s="244">
        <f>'Uspesnost-T'!AW31/'Uspesnost-T'!AW$114</f>
        <v>4.5855248292834255E-3</v>
      </c>
      <c r="AX31" s="244">
        <f>'Uspesnost-T'!AX31/'Uspesnost-T'!AX$114</f>
        <v>9.6085972890522075E-3</v>
      </c>
      <c r="AY31" s="244">
        <f>'Uspesnost-T'!AY31/'Uspesnost-T'!AY$114</f>
        <v>3.0190219965846709E-3</v>
      </c>
      <c r="AZ31" s="244">
        <f>'Uspesnost-T'!AZ31/'Uspesnost-T'!AZ$114</f>
        <v>1.0842477912364307E-2</v>
      </c>
      <c r="BA31" s="244">
        <f>'Uspesnost-T'!BA31/'Uspesnost-T'!BA$114</f>
        <v>5.6898731268741343E-3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t="14.25" customHeight="1" x14ac:dyDescent="0.25">
      <c r="A32" s="239" t="s">
        <v>301</v>
      </c>
      <c r="B32" s="423">
        <v>114</v>
      </c>
      <c r="C32" s="244">
        <f>'Uspesnost-T'!C32/'Uspesnost-T'!C$114</f>
        <v>0</v>
      </c>
      <c r="D32" s="244">
        <f>'Uspesnost-T'!D32/'Uspesnost-T'!D$114</f>
        <v>0</v>
      </c>
      <c r="E32" s="244">
        <f>'Uspesnost-T'!E32/'Uspesnost-T'!E$114</f>
        <v>1.9703677711375839E-2</v>
      </c>
      <c r="F32" s="244">
        <f>'Uspesnost-T'!F32/'Uspesnost-T'!F$114</f>
        <v>0</v>
      </c>
      <c r="G32" s="244">
        <f>'Uspesnost-T'!G32/'Uspesnost-T'!G$114</f>
        <v>0</v>
      </c>
      <c r="H32" s="244">
        <f>'Uspesnost-T'!H32/'Uspesnost-T'!H$114</f>
        <v>0</v>
      </c>
      <c r="I32" s="244">
        <f>'Uspesnost-T'!I32/'Uspesnost-T'!I$114</f>
        <v>0</v>
      </c>
      <c r="J32" s="244">
        <f>'Uspesnost-T'!J32/'Uspesnost-T'!J$114</f>
        <v>0</v>
      </c>
      <c r="K32" s="244">
        <f>'Uspesnost-T'!K32/'Uspesnost-T'!K$114</f>
        <v>0</v>
      </c>
      <c r="L32" s="244">
        <f>'Uspesnost-T'!L32/'Uspesnost-T'!L$114</f>
        <v>0</v>
      </c>
      <c r="M32" s="244">
        <f>'Uspesnost-T'!M32/'Uspesnost-T'!M$114</f>
        <v>0</v>
      </c>
      <c r="N32" s="244">
        <f>'Uspesnost-T'!N32/'Uspesnost-T'!N$114</f>
        <v>0</v>
      </c>
      <c r="O32" s="244">
        <f>'Uspesnost-T'!O32/'Uspesnost-T'!O$114</f>
        <v>0</v>
      </c>
      <c r="P32" s="244">
        <f>'Uspesnost-T'!P32/'Uspesnost-T'!P$114</f>
        <v>0</v>
      </c>
      <c r="Q32" s="244">
        <f>'Uspesnost-T'!Q32/'Uspesnost-T'!Q$114</f>
        <v>0</v>
      </c>
      <c r="R32" s="244">
        <f>'Uspesnost-T'!R32/'Uspesnost-T'!R$114</f>
        <v>0</v>
      </c>
      <c r="S32" s="244">
        <f>'Uspesnost-T'!S32/'Uspesnost-T'!S$114</f>
        <v>7.943795825882961E-3</v>
      </c>
      <c r="T32" s="244">
        <f>'Uspesnost-T'!T32/'Uspesnost-T'!T$114</f>
        <v>1.276385136264128E-2</v>
      </c>
      <c r="U32" s="244">
        <f>'Uspesnost-T'!U32/'Uspesnost-T'!U$114</f>
        <v>0</v>
      </c>
      <c r="V32" s="244">
        <f>'Uspesnost-T'!V32/'Uspesnost-T'!V$114</f>
        <v>0</v>
      </c>
      <c r="W32" s="244">
        <f>'Uspesnost-T'!W32/'Uspesnost-T'!W$114</f>
        <v>0</v>
      </c>
      <c r="X32" s="244">
        <f>'Uspesnost-T'!X32/'Uspesnost-T'!X$114</f>
        <v>1.7475053144661642E-3</v>
      </c>
      <c r="Y32" s="244">
        <f>'Uspesnost-T'!Y32/'Uspesnost-T'!Y$114</f>
        <v>1.4311435991866571E-2</v>
      </c>
      <c r="Z32" s="244">
        <f>'Uspesnost-T'!Z32/'Uspesnost-T'!Z$114</f>
        <v>6.9705852316673551E-3</v>
      </c>
      <c r="AA32" s="244">
        <f>'Uspesnost-T'!AA32/'Uspesnost-T'!AA$114</f>
        <v>0</v>
      </c>
      <c r="AB32" s="244">
        <f>'Uspesnost-T'!AB32/'Uspesnost-T'!AB$114</f>
        <v>0</v>
      </c>
      <c r="AC32" s="244">
        <f>'Uspesnost-T'!AC32/'Uspesnost-T'!AC$114</f>
        <v>0</v>
      </c>
      <c r="AD32" s="244">
        <f>'Uspesnost-T'!AD32/'Uspesnost-T'!AD$114</f>
        <v>0</v>
      </c>
      <c r="AE32" s="244">
        <f>'Uspesnost-T'!AE32/'Uspesnost-T'!AE$114</f>
        <v>0</v>
      </c>
      <c r="AF32" s="244">
        <f>'Uspesnost-T'!AF32/'Uspesnost-T'!AF$114</f>
        <v>0</v>
      </c>
      <c r="AG32" s="244">
        <f>'Uspesnost-T'!AG32/'Uspesnost-T'!AG$114</f>
        <v>0</v>
      </c>
      <c r="AH32" s="244">
        <f>'Uspesnost-T'!AH32/'Uspesnost-T'!AH$114</f>
        <v>0</v>
      </c>
      <c r="AI32" s="244">
        <f>'Uspesnost-T'!AI32/'Uspesnost-T'!AI$114</f>
        <v>0</v>
      </c>
      <c r="AJ32" s="244">
        <f>'Uspesnost-T'!AJ32/'Uspesnost-T'!AJ$114</f>
        <v>0</v>
      </c>
      <c r="AK32" s="244">
        <f>'Uspesnost-T'!AK32/'Uspesnost-T'!AK$114</f>
        <v>0</v>
      </c>
      <c r="AL32" s="244">
        <f>'Uspesnost-T'!AL32/'Uspesnost-T'!AL$114</f>
        <v>0</v>
      </c>
      <c r="AM32" s="244">
        <f>'Uspesnost-T'!AM32/'Uspesnost-T'!AM$114</f>
        <v>0</v>
      </c>
      <c r="AN32" s="244">
        <f>'Uspesnost-T'!AN32/'Uspesnost-T'!AN$114</f>
        <v>0</v>
      </c>
      <c r="AO32" s="244">
        <f>'Uspesnost-T'!AO32/'Uspesnost-T'!AO$114</f>
        <v>0</v>
      </c>
      <c r="AP32" s="244">
        <f>'Uspesnost-T'!AP32/'Uspesnost-T'!AP$114</f>
        <v>0</v>
      </c>
      <c r="AQ32" s="244">
        <f>'Uspesnost-T'!AQ32/'Uspesnost-T'!AQ$114</f>
        <v>0</v>
      </c>
      <c r="AR32" s="244">
        <f>'Uspesnost-T'!AR32/'Uspesnost-T'!AR$114</f>
        <v>0</v>
      </c>
      <c r="AS32" s="244">
        <f>'Uspesnost-T'!AS32/'Uspesnost-T'!AS$114</f>
        <v>0</v>
      </c>
      <c r="AT32" s="244">
        <f>'Uspesnost-T'!AT32/'Uspesnost-T'!AT$114</f>
        <v>9.9591315689987973E-3</v>
      </c>
      <c r="AU32" s="244">
        <f>'Uspesnost-T'!AU32/'Uspesnost-T'!AU$114</f>
        <v>0</v>
      </c>
      <c r="AV32" s="244">
        <f>'Uspesnost-T'!AV32/'Uspesnost-T'!AV$114</f>
        <v>0</v>
      </c>
      <c r="AW32" s="244">
        <f>'Uspesnost-T'!AW32/'Uspesnost-T'!AW$114</f>
        <v>3.8579600288564629E-3</v>
      </c>
      <c r="AX32" s="244">
        <f>'Uspesnost-T'!AX32/'Uspesnost-T'!AX$114</f>
        <v>0</v>
      </c>
      <c r="AY32" s="244">
        <f>'Uspesnost-T'!AY32/'Uspesnost-T'!AY$114</f>
        <v>1.4057802293893112E-2</v>
      </c>
      <c r="AZ32" s="244">
        <f>'Uspesnost-T'!AZ32/'Uspesnost-T'!AZ$114</f>
        <v>0</v>
      </c>
      <c r="BA32" s="244">
        <f>'Uspesnost-T'!BA32/'Uspesnost-T'!BA$114</f>
        <v>0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spans="1:73" ht="14.25" customHeight="1" x14ac:dyDescent="0.25">
      <c r="A33" s="239" t="s">
        <v>236</v>
      </c>
      <c r="B33" s="423">
        <v>21</v>
      </c>
      <c r="C33" s="244">
        <f>'Uspesnost-T'!C33/'Uspesnost-T'!C$114</f>
        <v>0</v>
      </c>
      <c r="D33" s="244">
        <f>'Uspesnost-T'!D33/'Uspesnost-T'!D$114</f>
        <v>0</v>
      </c>
      <c r="E33" s="244">
        <f>'Uspesnost-T'!E33/'Uspesnost-T'!E$114</f>
        <v>6.5499911294252334E-3</v>
      </c>
      <c r="F33" s="244">
        <f>'Uspesnost-T'!F33/'Uspesnost-T'!F$114</f>
        <v>0</v>
      </c>
      <c r="G33" s="244">
        <f>'Uspesnost-T'!G33/'Uspesnost-T'!G$114</f>
        <v>0</v>
      </c>
      <c r="H33" s="244">
        <f>'Uspesnost-T'!H33/'Uspesnost-T'!H$114</f>
        <v>0</v>
      </c>
      <c r="I33" s="244">
        <f>'Uspesnost-T'!I33/'Uspesnost-T'!I$114</f>
        <v>6.3579538786842464E-3</v>
      </c>
      <c r="J33" s="244">
        <f>'Uspesnost-T'!J33/'Uspesnost-T'!J$114</f>
        <v>0</v>
      </c>
      <c r="K33" s="244">
        <f>'Uspesnost-T'!K33/'Uspesnost-T'!K$114</f>
        <v>2.066864809271024E-2</v>
      </c>
      <c r="L33" s="244">
        <f>'Uspesnost-T'!L33/'Uspesnost-T'!L$114</f>
        <v>0</v>
      </c>
      <c r="M33" s="244">
        <f>'Uspesnost-T'!M33/'Uspesnost-T'!M$114</f>
        <v>0</v>
      </c>
      <c r="N33" s="244">
        <f>'Uspesnost-T'!N33/'Uspesnost-T'!N$114</f>
        <v>0</v>
      </c>
      <c r="O33" s="244">
        <f>'Uspesnost-T'!O33/'Uspesnost-T'!O$114</f>
        <v>4.4811780996431823E-3</v>
      </c>
      <c r="P33" s="244">
        <f>'Uspesnost-T'!P33/'Uspesnost-T'!P$114</f>
        <v>0</v>
      </c>
      <c r="Q33" s="244">
        <f>'Uspesnost-T'!Q33/'Uspesnost-T'!Q$114</f>
        <v>0</v>
      </c>
      <c r="R33" s="244">
        <f>'Uspesnost-T'!R33/'Uspesnost-T'!R$114</f>
        <v>0</v>
      </c>
      <c r="S33" s="244">
        <f>'Uspesnost-T'!S33/'Uspesnost-T'!S$114</f>
        <v>7.4859211815124227E-3</v>
      </c>
      <c r="T33" s="244">
        <f>'Uspesnost-T'!T33/'Uspesnost-T'!T$114</f>
        <v>7.2019483828487845E-3</v>
      </c>
      <c r="U33" s="244">
        <f>'Uspesnost-T'!U33/'Uspesnost-T'!U$114</f>
        <v>0</v>
      </c>
      <c r="V33" s="244">
        <f>'Uspesnost-T'!V33/'Uspesnost-T'!V$114</f>
        <v>0</v>
      </c>
      <c r="W33" s="244">
        <f>'Uspesnost-T'!W33/'Uspesnost-T'!W$114</f>
        <v>0</v>
      </c>
      <c r="X33" s="244">
        <f>'Uspesnost-T'!X33/'Uspesnost-T'!X$114</f>
        <v>4.6523969323382462E-3</v>
      </c>
      <c r="Y33" s="244">
        <f>'Uspesnost-T'!Y33/'Uspesnost-T'!Y$114</f>
        <v>0</v>
      </c>
      <c r="Z33" s="244">
        <f>'Uspesnost-T'!Z33/'Uspesnost-T'!Z$114</f>
        <v>1.7358921281533796E-2</v>
      </c>
      <c r="AA33" s="244">
        <f>'Uspesnost-T'!AA33/'Uspesnost-T'!AA$114</f>
        <v>0</v>
      </c>
      <c r="AB33" s="244">
        <f>'Uspesnost-T'!AB33/'Uspesnost-T'!AB$114</f>
        <v>2.1486255891415723E-3</v>
      </c>
      <c r="AC33" s="244">
        <f>'Uspesnost-T'!AC33/'Uspesnost-T'!AC$114</f>
        <v>0</v>
      </c>
      <c r="AD33" s="244">
        <f>'Uspesnost-T'!AD33/'Uspesnost-T'!AD$114</f>
        <v>0</v>
      </c>
      <c r="AE33" s="244">
        <f>'Uspesnost-T'!AE33/'Uspesnost-T'!AE$114</f>
        <v>0</v>
      </c>
      <c r="AF33" s="244">
        <f>'Uspesnost-T'!AF33/'Uspesnost-T'!AF$114</f>
        <v>0</v>
      </c>
      <c r="AG33" s="244">
        <f>'Uspesnost-T'!AG33/'Uspesnost-T'!AG$114</f>
        <v>4.6799836767709791E-3</v>
      </c>
      <c r="AH33" s="244">
        <f>'Uspesnost-T'!AH33/'Uspesnost-T'!AH$114</f>
        <v>0</v>
      </c>
      <c r="AI33" s="244">
        <f>'Uspesnost-T'!AI33/'Uspesnost-T'!AI$114</f>
        <v>6.2835972515388238E-3</v>
      </c>
      <c r="AJ33" s="244">
        <f>'Uspesnost-T'!AJ33/'Uspesnost-T'!AJ$114</f>
        <v>0</v>
      </c>
      <c r="AK33" s="244">
        <f>'Uspesnost-T'!AK33/'Uspesnost-T'!AK$114</f>
        <v>9.3614750916581647E-3</v>
      </c>
      <c r="AL33" s="244">
        <f>'Uspesnost-T'!AL33/'Uspesnost-T'!AL$114</f>
        <v>0</v>
      </c>
      <c r="AM33" s="244">
        <f>'Uspesnost-T'!AM33/'Uspesnost-T'!AM$114</f>
        <v>0</v>
      </c>
      <c r="AN33" s="244">
        <f>'Uspesnost-T'!AN33/'Uspesnost-T'!AN$114</f>
        <v>0</v>
      </c>
      <c r="AO33" s="244">
        <f>'Uspesnost-T'!AO33/'Uspesnost-T'!AO$114</f>
        <v>0</v>
      </c>
      <c r="AP33" s="244">
        <f>'Uspesnost-T'!AP33/'Uspesnost-T'!AP$114</f>
        <v>1.7271442421849656E-3</v>
      </c>
      <c r="AQ33" s="244">
        <f>'Uspesnost-T'!AQ33/'Uspesnost-T'!AQ$114</f>
        <v>0</v>
      </c>
      <c r="AR33" s="244">
        <f>'Uspesnost-T'!AR33/'Uspesnost-T'!AR$114</f>
        <v>0</v>
      </c>
      <c r="AS33" s="244">
        <f>'Uspesnost-T'!AS33/'Uspesnost-T'!AS$114</f>
        <v>5.9603601928108546E-3</v>
      </c>
      <c r="AT33" s="244">
        <f>'Uspesnost-T'!AT33/'Uspesnost-T'!AT$114</f>
        <v>9.0369953089557142E-3</v>
      </c>
      <c r="AU33" s="244">
        <f>'Uspesnost-T'!AU33/'Uspesnost-T'!AU$114</f>
        <v>0</v>
      </c>
      <c r="AV33" s="244">
        <f>'Uspesnost-T'!AV33/'Uspesnost-T'!AV$114</f>
        <v>4.1127028994786862E-3</v>
      </c>
      <c r="AW33" s="244">
        <f>'Uspesnost-T'!AW33/'Uspesnost-T'!AW$114</f>
        <v>5.814595952886744E-3</v>
      </c>
      <c r="AX33" s="244">
        <f>'Uspesnost-T'!AX33/'Uspesnost-T'!AX$114</f>
        <v>4.5872472109337583E-3</v>
      </c>
      <c r="AY33" s="244">
        <f>'Uspesnost-T'!AY33/'Uspesnost-T'!AY$114</f>
        <v>7.4924203457850348E-3</v>
      </c>
      <c r="AZ33" s="244">
        <f>'Uspesnost-T'!AZ33/'Uspesnost-T'!AZ$114</f>
        <v>0</v>
      </c>
      <c r="BA33" s="244">
        <f>'Uspesnost-T'!BA33/'Uspesnost-T'!BA$114</f>
        <v>1.2394499932534542E-2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spans="1:73" ht="14.25" customHeight="1" x14ac:dyDescent="0.25">
      <c r="A34" s="239" t="s">
        <v>196</v>
      </c>
      <c r="B34" s="423">
        <v>20</v>
      </c>
      <c r="C34" s="244">
        <f>'Uspesnost-T'!C34/'Uspesnost-T'!C$114</f>
        <v>0</v>
      </c>
      <c r="D34" s="244">
        <f>'Uspesnost-T'!D34/'Uspesnost-T'!D$114</f>
        <v>0</v>
      </c>
      <c r="E34" s="244">
        <f>'Uspesnost-T'!E34/'Uspesnost-T'!E$114</f>
        <v>0</v>
      </c>
      <c r="F34" s="244">
        <f>'Uspesnost-T'!F34/'Uspesnost-T'!F$114</f>
        <v>8.5151462085370413E-3</v>
      </c>
      <c r="G34" s="244">
        <f>'Uspesnost-T'!G34/'Uspesnost-T'!G$114</f>
        <v>7.7723339288081643E-3</v>
      </c>
      <c r="H34" s="244">
        <f>'Uspesnost-T'!H34/'Uspesnost-T'!H$114</f>
        <v>0</v>
      </c>
      <c r="I34" s="244">
        <f>'Uspesnost-T'!I34/'Uspesnost-T'!I$114</f>
        <v>1.0420881455984755E-2</v>
      </c>
      <c r="J34" s="244">
        <f>'Uspesnost-T'!J34/'Uspesnost-T'!J$114</f>
        <v>0</v>
      </c>
      <c r="K34" s="244">
        <f>'Uspesnost-T'!K34/'Uspesnost-T'!K$114</f>
        <v>9.0458649550578946E-3</v>
      </c>
      <c r="L34" s="244">
        <f>'Uspesnost-T'!L34/'Uspesnost-T'!L$114</f>
        <v>0</v>
      </c>
      <c r="M34" s="244">
        <f>'Uspesnost-T'!M34/'Uspesnost-T'!M$114</f>
        <v>2.3280724654507003E-2</v>
      </c>
      <c r="N34" s="244">
        <f>'Uspesnost-T'!N34/'Uspesnost-T'!N$114</f>
        <v>0</v>
      </c>
      <c r="O34" s="244">
        <f>'Uspesnost-T'!O34/'Uspesnost-T'!O$114</f>
        <v>6.8657978204451232E-3</v>
      </c>
      <c r="P34" s="244">
        <f>'Uspesnost-T'!P34/'Uspesnost-T'!P$114</f>
        <v>0</v>
      </c>
      <c r="Q34" s="244">
        <f>'Uspesnost-T'!Q34/'Uspesnost-T'!Q$114</f>
        <v>2.4492271445304994E-2</v>
      </c>
      <c r="R34" s="244">
        <f>'Uspesnost-T'!R34/'Uspesnost-T'!R$114</f>
        <v>0</v>
      </c>
      <c r="S34" s="244">
        <f>'Uspesnost-T'!S34/'Uspesnost-T'!S$114</f>
        <v>0</v>
      </c>
      <c r="T34" s="244">
        <f>'Uspesnost-T'!T34/'Uspesnost-T'!T$114</f>
        <v>0</v>
      </c>
      <c r="U34" s="244">
        <f>'Uspesnost-T'!U34/'Uspesnost-T'!U$114</f>
        <v>2.6529460666154595E-3</v>
      </c>
      <c r="V34" s="244">
        <f>'Uspesnost-T'!V34/'Uspesnost-T'!V$114</f>
        <v>0</v>
      </c>
      <c r="W34" s="244">
        <f>'Uspesnost-T'!W34/'Uspesnost-T'!W$114</f>
        <v>2.1366683056226205E-2</v>
      </c>
      <c r="X34" s="244">
        <f>'Uspesnost-T'!X34/'Uspesnost-T'!X$114</f>
        <v>9.2259749390651371E-4</v>
      </c>
      <c r="Y34" s="244">
        <f>'Uspesnost-T'!Y34/'Uspesnost-T'!Y$114</f>
        <v>0</v>
      </c>
      <c r="Z34" s="244">
        <f>'Uspesnost-T'!Z34/'Uspesnost-T'!Z$114</f>
        <v>4.7532741923149626E-3</v>
      </c>
      <c r="AA34" s="244">
        <f>'Uspesnost-T'!AA34/'Uspesnost-T'!AA$114</f>
        <v>0</v>
      </c>
      <c r="AB34" s="244">
        <f>'Uspesnost-T'!AB34/'Uspesnost-T'!AB$114</f>
        <v>0</v>
      </c>
      <c r="AC34" s="244">
        <f>'Uspesnost-T'!AC34/'Uspesnost-T'!AC$114</f>
        <v>1.5601276062377604E-2</v>
      </c>
      <c r="AD34" s="244">
        <f>'Uspesnost-T'!AD34/'Uspesnost-T'!AD$114</f>
        <v>2.3394778158373108E-2</v>
      </c>
      <c r="AE34" s="244">
        <f>'Uspesnost-T'!AE34/'Uspesnost-T'!AE$114</f>
        <v>3.8691814844880927E-2</v>
      </c>
      <c r="AF34" s="244">
        <f>'Uspesnost-T'!AF34/'Uspesnost-T'!AF$114</f>
        <v>0</v>
      </c>
      <c r="AG34" s="244">
        <f>'Uspesnost-T'!AG34/'Uspesnost-T'!AG$114</f>
        <v>1.1638005467614889E-2</v>
      </c>
      <c r="AH34" s="244">
        <f>'Uspesnost-T'!AH34/'Uspesnost-T'!AH$114</f>
        <v>0</v>
      </c>
      <c r="AI34" s="244">
        <f>'Uspesnost-T'!AI34/'Uspesnost-T'!AI$114</f>
        <v>5.6850041673935413E-3</v>
      </c>
      <c r="AJ34" s="244">
        <f>'Uspesnost-T'!AJ34/'Uspesnost-T'!AJ$114</f>
        <v>0</v>
      </c>
      <c r="AK34" s="244">
        <f>'Uspesnost-T'!AK34/'Uspesnost-T'!AK$114</f>
        <v>0</v>
      </c>
      <c r="AL34" s="244">
        <f>'Uspesnost-T'!AL34/'Uspesnost-T'!AL$114</f>
        <v>1.5871423793829911E-2</v>
      </c>
      <c r="AM34" s="244">
        <f>'Uspesnost-T'!AM34/'Uspesnost-T'!AM$114</f>
        <v>5.3875227823951509E-3</v>
      </c>
      <c r="AN34" s="244">
        <f>'Uspesnost-T'!AN34/'Uspesnost-T'!AN$114</f>
        <v>0</v>
      </c>
      <c r="AO34" s="244">
        <f>'Uspesnost-T'!AO34/'Uspesnost-T'!AO$114</f>
        <v>1.1178296751557067E-2</v>
      </c>
      <c r="AP34" s="244">
        <f>'Uspesnost-T'!AP34/'Uspesnost-T'!AP$114</f>
        <v>2.2195742855715905E-2</v>
      </c>
      <c r="AQ34" s="244">
        <f>'Uspesnost-T'!AQ34/'Uspesnost-T'!AQ$114</f>
        <v>0</v>
      </c>
      <c r="AR34" s="244">
        <f>'Uspesnost-T'!AR34/'Uspesnost-T'!AR$114</f>
        <v>1.0953960121381867E-2</v>
      </c>
      <c r="AS34" s="244">
        <f>'Uspesnost-T'!AS34/'Uspesnost-T'!AS$114</f>
        <v>1.8076670259414818E-3</v>
      </c>
      <c r="AT34" s="244">
        <f>'Uspesnost-T'!AT34/'Uspesnost-T'!AT$114</f>
        <v>3.9973974886883907E-3</v>
      </c>
      <c r="AU34" s="244">
        <f>'Uspesnost-T'!AU34/'Uspesnost-T'!AU$114</f>
        <v>0</v>
      </c>
      <c r="AV34" s="244">
        <f>'Uspesnost-T'!AV34/'Uspesnost-T'!AV$114</f>
        <v>2.3024799879864783E-3</v>
      </c>
      <c r="AW34" s="244">
        <f>'Uspesnost-T'!AW34/'Uspesnost-T'!AW$114</f>
        <v>5.3404805690462883E-3</v>
      </c>
      <c r="AX34" s="244">
        <f>'Uspesnost-T'!AX34/'Uspesnost-T'!AX$114</f>
        <v>0</v>
      </c>
      <c r="AY34" s="244">
        <f>'Uspesnost-T'!AY34/'Uspesnost-T'!AY$114</f>
        <v>7.783275135580435E-3</v>
      </c>
      <c r="AZ34" s="244">
        <f>'Uspesnost-T'!AZ34/'Uspesnost-T'!AZ$114</f>
        <v>1.3327615737664405E-2</v>
      </c>
      <c r="BA34" s="244">
        <f>'Uspesnost-T'!BA34/'Uspesnost-T'!BA$114</f>
        <v>2.0575192743607522E-2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spans="1:73" ht="14.25" customHeight="1" x14ac:dyDescent="0.25">
      <c r="A35" s="239" t="s">
        <v>113</v>
      </c>
      <c r="B35" s="423">
        <v>32</v>
      </c>
      <c r="C35" s="244">
        <f>'Uspesnost-T'!C35/'Uspesnost-T'!C$114</f>
        <v>0</v>
      </c>
      <c r="D35" s="244">
        <f>'Uspesnost-T'!D35/'Uspesnost-T'!D$114</f>
        <v>1.1145284525702194E-2</v>
      </c>
      <c r="E35" s="244">
        <f>'Uspesnost-T'!E35/'Uspesnost-T'!E$114</f>
        <v>1.0223133186347579E-2</v>
      </c>
      <c r="F35" s="244">
        <f>'Uspesnost-T'!F35/'Uspesnost-T'!F$114</f>
        <v>1.773364635197382E-2</v>
      </c>
      <c r="G35" s="244">
        <f>'Uspesnost-T'!G35/'Uspesnost-T'!G$114</f>
        <v>1.1459857203875844E-2</v>
      </c>
      <c r="H35" s="244">
        <f>'Uspesnost-T'!H35/'Uspesnost-T'!H$114</f>
        <v>1.2262734800384803E-2</v>
      </c>
      <c r="I35" s="244">
        <f>'Uspesnost-T'!I35/'Uspesnost-T'!I$114</f>
        <v>1.0880873451003767E-2</v>
      </c>
      <c r="J35" s="244">
        <f>'Uspesnost-T'!J35/'Uspesnost-T'!J$114</f>
        <v>1.579978569989357E-2</v>
      </c>
      <c r="K35" s="244">
        <f>'Uspesnost-T'!K35/'Uspesnost-T'!K$114</f>
        <v>6.2655846754056995E-3</v>
      </c>
      <c r="L35" s="244">
        <f>'Uspesnost-T'!L35/'Uspesnost-T'!L$114</f>
        <v>1.8291360206760011E-2</v>
      </c>
      <c r="M35" s="244">
        <f>'Uspesnost-T'!M35/'Uspesnost-T'!M$114</f>
        <v>1.8875948686301203E-2</v>
      </c>
      <c r="N35" s="244">
        <f>'Uspesnost-T'!N35/'Uspesnost-T'!N$114</f>
        <v>1.2607318216672183E-2</v>
      </c>
      <c r="O35" s="244">
        <f>'Uspesnost-T'!O35/'Uspesnost-T'!O$114</f>
        <v>1.1273748140567634E-2</v>
      </c>
      <c r="P35" s="244">
        <f>'Uspesnost-T'!P35/'Uspesnost-T'!P$114</f>
        <v>1.454722003440923E-2</v>
      </c>
      <c r="Q35" s="244">
        <f>'Uspesnost-T'!Q35/'Uspesnost-T'!Q$114</f>
        <v>1.3875642733397302E-2</v>
      </c>
      <c r="R35" s="244">
        <f>'Uspesnost-T'!R35/'Uspesnost-T'!R$114</f>
        <v>5.5008264321924939E-3</v>
      </c>
      <c r="S35" s="244">
        <f>'Uspesnost-T'!S35/'Uspesnost-T'!S$114</f>
        <v>9.6639602903041757E-3</v>
      </c>
      <c r="T35" s="244">
        <f>'Uspesnost-T'!T35/'Uspesnost-T'!T$114</f>
        <v>1.3714960591021863E-2</v>
      </c>
      <c r="U35" s="244">
        <f>'Uspesnost-T'!U35/'Uspesnost-T'!U$114</f>
        <v>1.9048034614508432E-2</v>
      </c>
      <c r="V35" s="244">
        <f>'Uspesnost-T'!V35/'Uspesnost-T'!V$114</f>
        <v>0</v>
      </c>
      <c r="W35" s="244">
        <f>'Uspesnost-T'!W35/'Uspesnost-T'!W$114</f>
        <v>1.6518284904597731E-2</v>
      </c>
      <c r="X35" s="244">
        <f>'Uspesnost-T'!X35/'Uspesnost-T'!X$114</f>
        <v>7.6002712759823442E-3</v>
      </c>
      <c r="Y35" s="244">
        <f>'Uspesnost-T'!Y35/'Uspesnost-T'!Y$114</f>
        <v>1.4812038145903542E-2</v>
      </c>
      <c r="Z35" s="244">
        <f>'Uspesnost-T'!Z35/'Uspesnost-T'!Z$114</f>
        <v>9.5459863920279945E-3</v>
      </c>
      <c r="AA35" s="244">
        <f>'Uspesnost-T'!AA35/'Uspesnost-T'!AA$114</f>
        <v>0</v>
      </c>
      <c r="AB35" s="244">
        <f>'Uspesnost-T'!AB35/'Uspesnost-T'!AB$114</f>
        <v>7.3102166824788222E-3</v>
      </c>
      <c r="AC35" s="244">
        <f>'Uspesnost-T'!AC35/'Uspesnost-T'!AC$114</f>
        <v>7.1138007671645229E-3</v>
      </c>
      <c r="AD35" s="244">
        <f>'Uspesnost-T'!AD35/'Uspesnost-T'!AD$114</f>
        <v>1.2088713676373736E-2</v>
      </c>
      <c r="AE35" s="244">
        <f>'Uspesnost-T'!AE35/'Uspesnost-T'!AE$114</f>
        <v>1.3897401444351776E-2</v>
      </c>
      <c r="AF35" s="244">
        <f>'Uspesnost-T'!AF35/'Uspesnost-T'!AF$114</f>
        <v>2.6497908015374182E-2</v>
      </c>
      <c r="AG35" s="244">
        <f>'Uspesnost-T'!AG35/'Uspesnost-T'!AG$114</f>
        <v>1.0091204054559624E-2</v>
      </c>
      <c r="AH35" s="244">
        <f>'Uspesnost-T'!AH35/'Uspesnost-T'!AH$114</f>
        <v>1.3909030046292993E-2</v>
      </c>
      <c r="AI35" s="244">
        <f>'Uspesnost-T'!AI35/'Uspesnost-T'!AI$114</f>
        <v>2.4245263120929006E-2</v>
      </c>
      <c r="AJ35" s="244">
        <f>'Uspesnost-T'!AJ35/'Uspesnost-T'!AJ$114</f>
        <v>1.2421127123328102E-2</v>
      </c>
      <c r="AK35" s="244">
        <f>'Uspesnost-T'!AK35/'Uspesnost-T'!AK$114</f>
        <v>1.4660049324823203E-2</v>
      </c>
      <c r="AL35" s="244">
        <f>'Uspesnost-T'!AL35/'Uspesnost-T'!AL$114</f>
        <v>1.0241404652802747E-2</v>
      </c>
      <c r="AM35" s="244">
        <f>'Uspesnost-T'!AM35/'Uspesnost-T'!AM$114</f>
        <v>1.8953920379552031E-2</v>
      </c>
      <c r="AN35" s="244">
        <f>'Uspesnost-T'!AN35/'Uspesnost-T'!AN$114</f>
        <v>1.2735701026418704E-2</v>
      </c>
      <c r="AO35" s="244">
        <f>'Uspesnost-T'!AO35/'Uspesnost-T'!AO$114</f>
        <v>8.0369713160631448E-3</v>
      </c>
      <c r="AP35" s="244">
        <f>'Uspesnost-T'!AP35/'Uspesnost-T'!AP$114</f>
        <v>7.3637792144795192E-3</v>
      </c>
      <c r="AQ35" s="244">
        <f>'Uspesnost-T'!AQ35/'Uspesnost-T'!AQ$114</f>
        <v>1.2243101307406778E-2</v>
      </c>
      <c r="AR35" s="244">
        <f>'Uspesnost-T'!AR35/'Uspesnost-T'!AR$114</f>
        <v>1.2164312122027272E-2</v>
      </c>
      <c r="AS35" s="244">
        <f>'Uspesnost-T'!AS35/'Uspesnost-T'!AS$114</f>
        <v>1.7554819598714022E-2</v>
      </c>
      <c r="AT35" s="244">
        <f>'Uspesnost-T'!AT35/'Uspesnost-T'!AT$114</f>
        <v>9.4993451250504225E-3</v>
      </c>
      <c r="AU35" s="244">
        <f>'Uspesnost-T'!AU35/'Uspesnost-T'!AU$114</f>
        <v>1.6452338949190465E-3</v>
      </c>
      <c r="AV35" s="244">
        <f>'Uspesnost-T'!AV35/'Uspesnost-T'!AV$114</f>
        <v>1.0926357878381825E-2</v>
      </c>
      <c r="AW35" s="244">
        <f>'Uspesnost-T'!AW35/'Uspesnost-T'!AW$114</f>
        <v>2.798240181034712E-2</v>
      </c>
      <c r="AX35" s="244">
        <f>'Uspesnost-T'!AX35/'Uspesnost-T'!AX$114</f>
        <v>1.2108375984920722E-2</v>
      </c>
      <c r="AY35" s="244">
        <f>'Uspesnost-T'!AY35/'Uspesnost-T'!AY$114</f>
        <v>9.3529076779431761E-3</v>
      </c>
      <c r="AZ35" s="244">
        <f>'Uspesnost-T'!AZ35/'Uspesnost-T'!AZ$114</f>
        <v>8.2220315126935624E-3</v>
      </c>
      <c r="BA35" s="244">
        <f>'Uspesnost-T'!BA35/'Uspesnost-T'!BA$114</f>
        <v>9.5809504556290809E-3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spans="1:73" ht="14.25" customHeight="1" x14ac:dyDescent="0.25">
      <c r="A36" s="239" t="s">
        <v>256</v>
      </c>
      <c r="B36" s="423">
        <v>102</v>
      </c>
      <c r="C36" s="244">
        <f>'Uspesnost-T'!C36/'Uspesnost-T'!C$114</f>
        <v>3.4813120259210371E-2</v>
      </c>
      <c r="D36" s="244">
        <f>'Uspesnost-T'!D36/'Uspesnost-T'!D$114</f>
        <v>1.2972507506531075E-2</v>
      </c>
      <c r="E36" s="244">
        <f>'Uspesnost-T'!E36/'Uspesnost-T'!E$114</f>
        <v>9.5356886967247027E-3</v>
      </c>
      <c r="F36" s="244">
        <f>'Uspesnost-T'!F36/'Uspesnost-T'!F$114</f>
        <v>1.0488118616943175E-2</v>
      </c>
      <c r="G36" s="244">
        <f>'Uspesnost-T'!G36/'Uspesnost-T'!G$114</f>
        <v>1.2941192796659647E-2</v>
      </c>
      <c r="H36" s="244">
        <f>'Uspesnost-T'!H36/'Uspesnost-T'!H$114</f>
        <v>2.023838033581541E-2</v>
      </c>
      <c r="I36" s="244">
        <f>'Uspesnost-T'!I36/'Uspesnost-T'!I$114</f>
        <v>9.1581398276248706E-3</v>
      </c>
      <c r="J36" s="244">
        <f>'Uspesnost-T'!J36/'Uspesnost-T'!J$114</f>
        <v>1.2711030588597638E-2</v>
      </c>
      <c r="K36" s="244">
        <f>'Uspesnost-T'!K36/'Uspesnost-T'!K$114</f>
        <v>2.3363352262393656E-2</v>
      </c>
      <c r="L36" s="244">
        <f>'Uspesnost-T'!L36/'Uspesnost-T'!L$114</f>
        <v>2.5814814218002243E-2</v>
      </c>
      <c r="M36" s="244">
        <f>'Uspesnost-T'!M36/'Uspesnost-T'!M$114</f>
        <v>1.9611558885328825E-2</v>
      </c>
      <c r="N36" s="244">
        <f>'Uspesnost-T'!N36/'Uspesnost-T'!N$114</f>
        <v>1.6247629719057334E-2</v>
      </c>
      <c r="O36" s="244">
        <f>'Uspesnost-T'!O36/'Uspesnost-T'!O$114</f>
        <v>1.0303049685901827E-2</v>
      </c>
      <c r="P36" s="244">
        <f>'Uspesnost-T'!P36/'Uspesnost-T'!P$114</f>
        <v>1.4346312876305185E-2</v>
      </c>
      <c r="Q36" s="244">
        <f>'Uspesnost-T'!Q36/'Uspesnost-T'!Q$114</f>
        <v>1.0992315692869094E-2</v>
      </c>
      <c r="R36" s="244">
        <f>'Uspesnost-T'!R36/'Uspesnost-T'!R$114</f>
        <v>1.225457015560133E-2</v>
      </c>
      <c r="S36" s="244">
        <f>'Uspesnost-T'!S36/'Uspesnost-T'!S$114</f>
        <v>1.0273329345366254E-2</v>
      </c>
      <c r="T36" s="244">
        <f>'Uspesnost-T'!T36/'Uspesnost-T'!T$114</f>
        <v>9.2980573641930631E-3</v>
      </c>
      <c r="U36" s="244">
        <f>'Uspesnost-T'!U36/'Uspesnost-T'!U$114</f>
        <v>1.0451591451285543E-2</v>
      </c>
      <c r="V36" s="244">
        <f>'Uspesnost-T'!V36/'Uspesnost-T'!V$114</f>
        <v>2.2016749171308653E-2</v>
      </c>
      <c r="W36" s="244">
        <f>'Uspesnost-T'!W36/'Uspesnost-T'!W$114</f>
        <v>1.8976588859600119E-2</v>
      </c>
      <c r="X36" s="244">
        <f>'Uspesnost-T'!X36/'Uspesnost-T'!X$114</f>
        <v>8.0159856902859115E-3</v>
      </c>
      <c r="Y36" s="244">
        <f>'Uspesnost-T'!Y36/'Uspesnost-T'!Y$114</f>
        <v>1.1523576674300713E-2</v>
      </c>
      <c r="Z36" s="244">
        <f>'Uspesnost-T'!Z36/'Uspesnost-T'!Z$114</f>
        <v>1.2152790233347574E-2</v>
      </c>
      <c r="AA36" s="244">
        <f>'Uspesnost-T'!AA36/'Uspesnost-T'!AA$114</f>
        <v>9.2454607786784503E-3</v>
      </c>
      <c r="AB36" s="244">
        <f>'Uspesnost-T'!AB36/'Uspesnost-T'!AB$114</f>
        <v>2.3466236869830619E-2</v>
      </c>
      <c r="AC36" s="244">
        <f>'Uspesnost-T'!AC36/'Uspesnost-T'!AC$114</f>
        <v>1.6307706190933618E-2</v>
      </c>
      <c r="AD36" s="244">
        <f>'Uspesnost-T'!AD36/'Uspesnost-T'!AD$114</f>
        <v>1.2294816994460483E-2</v>
      </c>
      <c r="AE36" s="244">
        <f>'Uspesnost-T'!AE36/'Uspesnost-T'!AE$114</f>
        <v>1.1466084629510487E-2</v>
      </c>
      <c r="AF36" s="244">
        <f>'Uspesnost-T'!AF36/'Uspesnost-T'!AF$114</f>
        <v>9.712434143916128E-3</v>
      </c>
      <c r="AG36" s="244">
        <f>'Uspesnost-T'!AG36/'Uspesnost-T'!AG$114</f>
        <v>8.4835650263190929E-3</v>
      </c>
      <c r="AH36" s="244">
        <f>'Uspesnost-T'!AH36/'Uspesnost-T'!AH$114</f>
        <v>1.1785075583006892E-2</v>
      </c>
      <c r="AI36" s="244">
        <f>'Uspesnost-T'!AI36/'Uspesnost-T'!AI$114</f>
        <v>8.1567970865782831E-3</v>
      </c>
      <c r="AJ36" s="244">
        <f>'Uspesnost-T'!AJ36/'Uspesnost-T'!AJ$114</f>
        <v>1.3337205229301407E-2</v>
      </c>
      <c r="AK36" s="244">
        <f>'Uspesnost-T'!AK36/'Uspesnost-T'!AK$114</f>
        <v>1.0283193520165613E-2</v>
      </c>
      <c r="AL36" s="244">
        <f>'Uspesnost-T'!AL36/'Uspesnost-T'!AL$114</f>
        <v>1.1258508419901373E-2</v>
      </c>
      <c r="AM36" s="244">
        <f>'Uspesnost-T'!AM36/'Uspesnost-T'!AM$114</f>
        <v>1.2120434976043292E-2</v>
      </c>
      <c r="AN36" s="244">
        <f>'Uspesnost-T'!AN36/'Uspesnost-T'!AN$114</f>
        <v>1.0887369941073579E-2</v>
      </c>
      <c r="AO36" s="244">
        <f>'Uspesnost-T'!AO36/'Uspesnost-T'!AO$114</f>
        <v>1.6452215214199144E-2</v>
      </c>
      <c r="AP36" s="244">
        <f>'Uspesnost-T'!AP36/'Uspesnost-T'!AP$114</f>
        <v>8.667808092733726E-3</v>
      </c>
      <c r="AQ36" s="244">
        <f>'Uspesnost-T'!AQ36/'Uspesnost-T'!AQ$114</f>
        <v>1.220386252655084E-2</v>
      </c>
      <c r="AR36" s="244">
        <f>'Uspesnost-T'!AR36/'Uspesnost-T'!AR$114</f>
        <v>1.111936927807267E-2</v>
      </c>
      <c r="AS36" s="244">
        <f>'Uspesnost-T'!AS36/'Uspesnost-T'!AS$114</f>
        <v>8.4347378206788264E-3</v>
      </c>
      <c r="AT36" s="244">
        <f>'Uspesnost-T'!AT36/'Uspesnost-T'!AT$114</f>
        <v>1.6753962132297729E-2</v>
      </c>
      <c r="AU36" s="244">
        <f>'Uspesnost-T'!AU36/'Uspesnost-T'!AU$114</f>
        <v>1.3936528023549966E-2</v>
      </c>
      <c r="AV36" s="244">
        <f>'Uspesnost-T'!AV36/'Uspesnost-T'!AV$114</f>
        <v>9.8535408836379346E-3</v>
      </c>
      <c r="AW36" s="244">
        <f>'Uspesnost-T'!AW36/'Uspesnost-T'!AW$114</f>
        <v>7.7908447892840052E-3</v>
      </c>
      <c r="AX36" s="244">
        <f>'Uspesnost-T'!AX36/'Uspesnost-T'!AX$114</f>
        <v>2.0966087474009347E-2</v>
      </c>
      <c r="AY36" s="244">
        <f>'Uspesnost-T'!AY36/'Uspesnost-T'!AY$114</f>
        <v>7.4999885976115739E-3</v>
      </c>
      <c r="AZ36" s="244">
        <f>'Uspesnost-T'!AZ36/'Uspesnost-T'!AZ$114</f>
        <v>1.5347431123583524E-2</v>
      </c>
      <c r="BA36" s="244">
        <f>'Uspesnost-T'!BA36/'Uspesnost-T'!BA$114</f>
        <v>1.3927818172933355E-2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spans="1:73" ht="14.25" customHeight="1" x14ac:dyDescent="0.25">
      <c r="A37" s="239" t="s">
        <v>111</v>
      </c>
      <c r="B37" s="423">
        <v>71</v>
      </c>
      <c r="C37" s="244">
        <f>'Uspesnost-T'!C37/'Uspesnost-T'!C$114</f>
        <v>0</v>
      </c>
      <c r="D37" s="244">
        <f>'Uspesnost-T'!D37/'Uspesnost-T'!D$114</f>
        <v>1.5009999055588375E-2</v>
      </c>
      <c r="E37" s="244">
        <f>'Uspesnost-T'!E37/'Uspesnost-T'!E$114</f>
        <v>8.3550374636413016E-3</v>
      </c>
      <c r="F37" s="244">
        <f>'Uspesnost-T'!F37/'Uspesnost-T'!F$114</f>
        <v>1.0296569368758508E-2</v>
      </c>
      <c r="G37" s="244">
        <f>'Uspesnost-T'!G37/'Uspesnost-T'!G$114</f>
        <v>1.2544147702034115E-2</v>
      </c>
      <c r="H37" s="244">
        <f>'Uspesnost-T'!H37/'Uspesnost-T'!H$114</f>
        <v>1.3322244547840189E-2</v>
      </c>
      <c r="I37" s="244">
        <f>'Uspesnost-T'!I37/'Uspesnost-T'!I$114</f>
        <v>9.1542892231659991E-3</v>
      </c>
      <c r="J37" s="244">
        <f>'Uspesnost-T'!J37/'Uspesnost-T'!J$114</f>
        <v>1.6303055346093352E-2</v>
      </c>
      <c r="K37" s="244">
        <f>'Uspesnost-T'!K37/'Uspesnost-T'!K$114</f>
        <v>1.1910872398085318E-2</v>
      </c>
      <c r="L37" s="244">
        <f>'Uspesnost-T'!L37/'Uspesnost-T'!L$114</f>
        <v>9.9364745771806547E-3</v>
      </c>
      <c r="M37" s="244">
        <f>'Uspesnost-T'!M37/'Uspesnost-T'!M$114</f>
        <v>1.4948148987239724E-2</v>
      </c>
      <c r="N37" s="244">
        <f>'Uspesnost-T'!N37/'Uspesnost-T'!N$114</f>
        <v>7.7078129329395091E-3</v>
      </c>
      <c r="O37" s="244">
        <f>'Uspesnost-T'!O37/'Uspesnost-T'!O$114</f>
        <v>1.3904011277002765E-2</v>
      </c>
      <c r="P37" s="244">
        <f>'Uspesnost-T'!P37/'Uspesnost-T'!P$114</f>
        <v>1.3097285129020192E-2</v>
      </c>
      <c r="Q37" s="244">
        <f>'Uspesnost-T'!Q37/'Uspesnost-T'!Q$114</f>
        <v>7.9828542214781268E-3</v>
      </c>
      <c r="R37" s="244">
        <f>'Uspesnost-T'!R37/'Uspesnost-T'!R$114</f>
        <v>9.4190212018718592E-3</v>
      </c>
      <c r="S37" s="244">
        <f>'Uspesnost-T'!S37/'Uspesnost-T'!S$114</f>
        <v>1.4415481543613742E-2</v>
      </c>
      <c r="T37" s="244">
        <f>'Uspesnost-T'!T37/'Uspesnost-T'!T$114</f>
        <v>2.0574862903380696E-2</v>
      </c>
      <c r="U37" s="244">
        <f>'Uspesnost-T'!U37/'Uspesnost-T'!U$114</f>
        <v>1.0494305788685347E-2</v>
      </c>
      <c r="V37" s="244">
        <f>'Uspesnost-T'!V37/'Uspesnost-T'!V$114</f>
        <v>1.1598461624768925E-2</v>
      </c>
      <c r="W37" s="244">
        <f>'Uspesnost-T'!W37/'Uspesnost-T'!W$114</f>
        <v>1.7076762638237555E-2</v>
      </c>
      <c r="X37" s="244">
        <f>'Uspesnost-T'!X37/'Uspesnost-T'!X$114</f>
        <v>1.1534201583029327E-2</v>
      </c>
      <c r="Y37" s="244">
        <f>'Uspesnost-T'!Y37/'Uspesnost-T'!Y$114</f>
        <v>1.0085599168204711E-2</v>
      </c>
      <c r="Z37" s="244">
        <f>'Uspesnost-T'!Z37/'Uspesnost-T'!Z$114</f>
        <v>1.0068674803303699E-2</v>
      </c>
      <c r="AA37" s="244">
        <f>'Uspesnost-T'!AA37/'Uspesnost-T'!AA$114</f>
        <v>0</v>
      </c>
      <c r="AB37" s="244">
        <f>'Uspesnost-T'!AB37/'Uspesnost-T'!AB$114</f>
        <v>2.0407617935598883E-2</v>
      </c>
      <c r="AC37" s="244">
        <f>'Uspesnost-T'!AC37/'Uspesnost-T'!AC$114</f>
        <v>2.6778636286198559E-2</v>
      </c>
      <c r="AD37" s="244">
        <f>'Uspesnost-T'!AD37/'Uspesnost-T'!AD$114</f>
        <v>8.642034131948367E-3</v>
      </c>
      <c r="AE37" s="244">
        <f>'Uspesnost-T'!AE37/'Uspesnost-T'!AE$114</f>
        <v>8.324939400160894E-3</v>
      </c>
      <c r="AF37" s="244">
        <f>'Uspesnost-T'!AF37/'Uspesnost-T'!AF$114</f>
        <v>1.0585195763472293E-2</v>
      </c>
      <c r="AG37" s="244">
        <f>'Uspesnost-T'!AG37/'Uspesnost-T'!AG$114</f>
        <v>1.8359241277190307E-2</v>
      </c>
      <c r="AH37" s="244">
        <f>'Uspesnost-T'!AH37/'Uspesnost-T'!AH$114</f>
        <v>1.4060560395024574E-2</v>
      </c>
      <c r="AI37" s="244">
        <f>'Uspesnost-T'!AI37/'Uspesnost-T'!AI$114</f>
        <v>8.2657993271799575E-3</v>
      </c>
      <c r="AJ37" s="244">
        <f>'Uspesnost-T'!AJ37/'Uspesnost-T'!AJ$114</f>
        <v>5.4501319349985972E-3</v>
      </c>
      <c r="AK37" s="244">
        <f>'Uspesnost-T'!AK37/'Uspesnost-T'!AK$114</f>
        <v>8.9584008051165395E-3</v>
      </c>
      <c r="AL37" s="244">
        <f>'Uspesnost-T'!AL37/'Uspesnost-T'!AL$114</f>
        <v>1.1900501244787021E-2</v>
      </c>
      <c r="AM37" s="244">
        <f>'Uspesnost-T'!AM37/'Uspesnost-T'!AM$114</f>
        <v>8.8179851106912968E-3</v>
      </c>
      <c r="AN37" s="244">
        <f>'Uspesnost-T'!AN37/'Uspesnost-T'!AN$114</f>
        <v>8.7241972060068847E-3</v>
      </c>
      <c r="AO37" s="244">
        <f>'Uspesnost-T'!AO37/'Uspesnost-T'!AO$114</f>
        <v>1.5331772443969724E-2</v>
      </c>
      <c r="AP37" s="244">
        <f>'Uspesnost-T'!AP37/'Uspesnost-T'!AP$114</f>
        <v>2.4485378749051694E-2</v>
      </c>
      <c r="AQ37" s="244">
        <f>'Uspesnost-T'!AQ37/'Uspesnost-T'!AQ$114</f>
        <v>8.4214092421904772E-3</v>
      </c>
      <c r="AR37" s="244">
        <f>'Uspesnost-T'!AR37/'Uspesnost-T'!AR$114</f>
        <v>7.4900988495551673E-3</v>
      </c>
      <c r="AS37" s="244">
        <f>'Uspesnost-T'!AS37/'Uspesnost-T'!AS$114</f>
        <v>7.6405364187995643E-3</v>
      </c>
      <c r="AT37" s="244">
        <f>'Uspesnost-T'!AT37/'Uspesnost-T'!AT$114</f>
        <v>8.6454202937160263E-3</v>
      </c>
      <c r="AU37" s="244">
        <f>'Uspesnost-T'!AU37/'Uspesnost-T'!AU$114</f>
        <v>1.2729026236867646E-2</v>
      </c>
      <c r="AV37" s="244">
        <f>'Uspesnost-T'!AV37/'Uspesnost-T'!AV$114</f>
        <v>1.0613273465647376E-2</v>
      </c>
      <c r="AW37" s="244">
        <f>'Uspesnost-T'!AW37/'Uspesnost-T'!AW$114</f>
        <v>1.0414969777942037E-2</v>
      </c>
      <c r="AX37" s="244">
        <f>'Uspesnost-T'!AX37/'Uspesnost-T'!AX$114</f>
        <v>8.1624959470388437E-3</v>
      </c>
      <c r="AY37" s="244">
        <f>'Uspesnost-T'!AY37/'Uspesnost-T'!AY$114</f>
        <v>2.2004355761875889E-2</v>
      </c>
      <c r="AZ37" s="244">
        <f>'Uspesnost-T'!AZ37/'Uspesnost-T'!AZ$114</f>
        <v>1.2512674505534185E-2</v>
      </c>
      <c r="BA37" s="244">
        <f>'Uspesnost-T'!BA37/'Uspesnost-T'!BA$114</f>
        <v>1.4940255017931069E-2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spans="1:73" ht="14.25" customHeight="1" x14ac:dyDescent="0.25">
      <c r="A38" s="239" t="s">
        <v>107</v>
      </c>
      <c r="B38" s="423">
        <v>58</v>
      </c>
      <c r="C38" s="244">
        <f>'Uspesnost-T'!C38/'Uspesnost-T'!C$114</f>
        <v>0</v>
      </c>
      <c r="D38" s="244">
        <f>'Uspesnost-T'!D38/'Uspesnost-T'!D$114</f>
        <v>2.9303516588457885E-2</v>
      </c>
      <c r="E38" s="244">
        <f>'Uspesnost-T'!E38/'Uspesnost-T'!E$114</f>
        <v>2.7109186330948512E-2</v>
      </c>
      <c r="F38" s="244">
        <f>'Uspesnost-T'!F38/'Uspesnost-T'!F$114</f>
        <v>2.1273166469131438E-2</v>
      </c>
      <c r="G38" s="244">
        <f>'Uspesnost-T'!G38/'Uspesnost-T'!G$114</f>
        <v>6.141095832370401E-3</v>
      </c>
      <c r="H38" s="244">
        <f>'Uspesnost-T'!H38/'Uspesnost-T'!H$114</f>
        <v>0</v>
      </c>
      <c r="I38" s="244">
        <f>'Uspesnost-T'!I38/'Uspesnost-T'!I$114</f>
        <v>1.2693193600062247E-2</v>
      </c>
      <c r="J38" s="244">
        <f>'Uspesnost-T'!J38/'Uspesnost-T'!J$114</f>
        <v>1.1302722398790238E-2</v>
      </c>
      <c r="K38" s="244">
        <f>'Uspesnost-T'!K38/'Uspesnost-T'!K$114</f>
        <v>8.1472770676882921E-3</v>
      </c>
      <c r="L38" s="244">
        <f>'Uspesnost-T'!L38/'Uspesnost-T'!L$114</f>
        <v>4.1794064822131723E-3</v>
      </c>
      <c r="M38" s="244">
        <f>'Uspesnost-T'!M38/'Uspesnost-T'!M$114</f>
        <v>0</v>
      </c>
      <c r="N38" s="244">
        <f>'Uspesnost-T'!N38/'Uspesnost-T'!N$114</f>
        <v>1.5755795310739649E-3</v>
      </c>
      <c r="O38" s="244">
        <f>'Uspesnost-T'!O38/'Uspesnost-T'!O$114</f>
        <v>6.1414582982658996E-3</v>
      </c>
      <c r="P38" s="244">
        <f>'Uspesnost-T'!P38/'Uspesnost-T'!P$114</f>
        <v>3.0909202354166302E-3</v>
      </c>
      <c r="Q38" s="244">
        <f>'Uspesnost-T'!Q38/'Uspesnost-T'!Q$114</f>
        <v>2.6708638602467225E-2</v>
      </c>
      <c r="R38" s="244">
        <f>'Uspesnost-T'!R38/'Uspesnost-T'!R$114</f>
        <v>7.5478010999460278E-3</v>
      </c>
      <c r="S38" s="244">
        <f>'Uspesnost-T'!S38/'Uspesnost-T'!S$114</f>
        <v>2.0267714457528525E-2</v>
      </c>
      <c r="T38" s="244">
        <f>'Uspesnost-T'!T38/'Uspesnost-T'!T$114</f>
        <v>9.6302428723353123E-3</v>
      </c>
      <c r="U38" s="244">
        <f>'Uspesnost-T'!U38/'Uspesnost-T'!U$114</f>
        <v>1.2981427015089825E-2</v>
      </c>
      <c r="V38" s="244">
        <f>'Uspesnost-T'!V38/'Uspesnost-T'!V$114</f>
        <v>0</v>
      </c>
      <c r="W38" s="244">
        <f>'Uspesnost-T'!W38/'Uspesnost-T'!W$114</f>
        <v>0</v>
      </c>
      <c r="X38" s="244">
        <f>'Uspesnost-T'!X38/'Uspesnost-T'!X$114</f>
        <v>5.4687942783758874E-3</v>
      </c>
      <c r="Y38" s="244">
        <f>'Uspesnost-T'!Y38/'Uspesnost-T'!Y$114</f>
        <v>1.7037998534982491E-2</v>
      </c>
      <c r="Z38" s="244">
        <f>'Uspesnost-T'!Z38/'Uspesnost-T'!Z$114</f>
        <v>9.1249577295037312E-3</v>
      </c>
      <c r="AA38" s="244">
        <f>'Uspesnost-T'!AA38/'Uspesnost-T'!AA$114</f>
        <v>0</v>
      </c>
      <c r="AB38" s="244">
        <f>'Uspesnost-T'!AB38/'Uspesnost-T'!AB$114</f>
        <v>8.1055247413772593E-3</v>
      </c>
      <c r="AC38" s="244">
        <f>'Uspesnost-T'!AC38/'Uspesnost-T'!AC$114</f>
        <v>0</v>
      </c>
      <c r="AD38" s="244">
        <f>'Uspesnost-T'!AD38/'Uspesnost-T'!AD$114</f>
        <v>1.2444460033037733E-2</v>
      </c>
      <c r="AE38" s="244">
        <f>'Uspesnost-T'!AE38/'Uspesnost-T'!AE$114</f>
        <v>0</v>
      </c>
      <c r="AF38" s="244">
        <f>'Uspesnost-T'!AF38/'Uspesnost-T'!AF$114</f>
        <v>0</v>
      </c>
      <c r="AG38" s="244">
        <f>'Uspesnost-T'!AG38/'Uspesnost-T'!AG$114</f>
        <v>0</v>
      </c>
      <c r="AH38" s="244">
        <f>'Uspesnost-T'!AH38/'Uspesnost-T'!AH$114</f>
        <v>1.1500023738923516E-2</v>
      </c>
      <c r="AI38" s="244">
        <f>'Uspesnost-T'!AI38/'Uspesnost-T'!AI$114</f>
        <v>1.1689716759777464E-2</v>
      </c>
      <c r="AJ38" s="244">
        <f>'Uspesnost-T'!AJ38/'Uspesnost-T'!AJ$114</f>
        <v>0</v>
      </c>
      <c r="AK38" s="244">
        <f>'Uspesnost-T'!AK38/'Uspesnost-T'!AK$114</f>
        <v>1.0852705174444019E-2</v>
      </c>
      <c r="AL38" s="244">
        <f>'Uspesnost-T'!AL38/'Uspesnost-T'!AL$114</f>
        <v>1.1806732003174159E-2</v>
      </c>
      <c r="AM38" s="244">
        <f>'Uspesnost-T'!AM38/'Uspesnost-T'!AM$114</f>
        <v>7.2638398055774826E-3</v>
      </c>
      <c r="AN38" s="244">
        <f>'Uspesnost-T'!AN38/'Uspesnost-T'!AN$114</f>
        <v>1.3350815384148723E-2</v>
      </c>
      <c r="AO38" s="244">
        <f>'Uspesnost-T'!AO38/'Uspesnost-T'!AO$114</f>
        <v>0</v>
      </c>
      <c r="AP38" s="244">
        <f>'Uspesnost-T'!AP38/'Uspesnost-T'!AP$114</f>
        <v>6.44236978399322E-3</v>
      </c>
      <c r="AQ38" s="244">
        <f>'Uspesnost-T'!AQ38/'Uspesnost-T'!AQ$114</f>
        <v>5.1208683004632201E-3</v>
      </c>
      <c r="AR38" s="244">
        <f>'Uspesnost-T'!AR38/'Uspesnost-T'!AR$114</f>
        <v>5.6004212712510064E-3</v>
      </c>
      <c r="AS38" s="244">
        <f>'Uspesnost-T'!AS38/'Uspesnost-T'!AS$114</f>
        <v>1.0501769899517621E-2</v>
      </c>
      <c r="AT38" s="244">
        <f>'Uspesnost-T'!AT38/'Uspesnost-T'!AT$114</f>
        <v>5.0253054745342347E-3</v>
      </c>
      <c r="AU38" s="244">
        <f>'Uspesnost-T'!AU38/'Uspesnost-T'!AU$114</f>
        <v>0</v>
      </c>
      <c r="AV38" s="244">
        <f>'Uspesnost-T'!AV38/'Uspesnost-T'!AV$114</f>
        <v>8.0059272655449119E-3</v>
      </c>
      <c r="AW38" s="244">
        <f>'Uspesnost-T'!AW38/'Uspesnost-T'!AW$114</f>
        <v>7.0938765040342343E-3</v>
      </c>
      <c r="AX38" s="244">
        <f>'Uspesnost-T'!AX38/'Uspesnost-T'!AX$114</f>
        <v>4.7245275735848741E-3</v>
      </c>
      <c r="AY38" s="244">
        <f>'Uspesnost-T'!AY38/'Uspesnost-T'!AY$114</f>
        <v>7.5109543707238451E-3</v>
      </c>
      <c r="AZ38" s="244">
        <f>'Uspesnost-T'!AZ38/'Uspesnost-T'!AZ$114</f>
        <v>1.1345250586344221E-2</v>
      </c>
      <c r="BA38" s="244">
        <f>'Uspesnost-T'!BA38/'Uspesnost-T'!BA$114</f>
        <v>1.3193381075611514E-2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spans="1:73" ht="14.25" customHeight="1" x14ac:dyDescent="0.25">
      <c r="A39" s="239" t="s">
        <v>222</v>
      </c>
      <c r="B39" s="423">
        <v>23</v>
      </c>
      <c r="C39" s="244">
        <f>'Uspesnost-T'!C39/'Uspesnost-T'!C$114</f>
        <v>0</v>
      </c>
      <c r="D39" s="244">
        <f>'Uspesnost-T'!D39/'Uspesnost-T'!D$114</f>
        <v>2.0079669207998755E-2</v>
      </c>
      <c r="E39" s="244">
        <f>'Uspesnost-T'!E39/'Uspesnost-T'!E$114</f>
        <v>2.8394091831036301E-3</v>
      </c>
      <c r="F39" s="244">
        <f>'Uspesnost-T'!F39/'Uspesnost-T'!F$114</f>
        <v>7.1036580904378964E-3</v>
      </c>
      <c r="G39" s="244">
        <f>'Uspesnost-T'!G39/'Uspesnost-T'!G$114</f>
        <v>1.8623324650510399E-2</v>
      </c>
      <c r="H39" s="244">
        <f>'Uspesnost-T'!H39/'Uspesnost-T'!H$114</f>
        <v>0</v>
      </c>
      <c r="I39" s="244">
        <f>'Uspesnost-T'!I39/'Uspesnost-T'!I$114</f>
        <v>8.9781092971641958E-3</v>
      </c>
      <c r="J39" s="244">
        <f>'Uspesnost-T'!J39/'Uspesnost-T'!J$114</f>
        <v>1.7027955483203044E-2</v>
      </c>
      <c r="K39" s="244">
        <f>'Uspesnost-T'!K39/'Uspesnost-T'!K$114</f>
        <v>0</v>
      </c>
      <c r="L39" s="244">
        <f>'Uspesnost-T'!L39/'Uspesnost-T'!L$114</f>
        <v>6.150648670366023E-3</v>
      </c>
      <c r="M39" s="244">
        <f>'Uspesnost-T'!M39/'Uspesnost-T'!M$114</f>
        <v>0</v>
      </c>
      <c r="N39" s="244">
        <f>'Uspesnost-T'!N39/'Uspesnost-T'!N$114</f>
        <v>0</v>
      </c>
      <c r="O39" s="244">
        <f>'Uspesnost-T'!O39/'Uspesnost-T'!O$114</f>
        <v>0</v>
      </c>
      <c r="P39" s="244">
        <f>'Uspesnost-T'!P39/'Uspesnost-T'!P$114</f>
        <v>0</v>
      </c>
      <c r="Q39" s="244">
        <f>'Uspesnost-T'!Q39/'Uspesnost-T'!Q$114</f>
        <v>2.8201297760127504E-3</v>
      </c>
      <c r="R39" s="244">
        <f>'Uspesnost-T'!R39/'Uspesnost-T'!R$114</f>
        <v>0</v>
      </c>
      <c r="S39" s="244">
        <f>'Uspesnost-T'!S39/'Uspesnost-T'!S$114</f>
        <v>0</v>
      </c>
      <c r="T39" s="244">
        <f>'Uspesnost-T'!T39/'Uspesnost-T'!T$114</f>
        <v>0</v>
      </c>
      <c r="U39" s="244">
        <f>'Uspesnost-T'!U39/'Uspesnost-T'!U$114</f>
        <v>0</v>
      </c>
      <c r="V39" s="244">
        <f>'Uspesnost-T'!V39/'Uspesnost-T'!V$114</f>
        <v>0</v>
      </c>
      <c r="W39" s="244">
        <f>'Uspesnost-T'!W39/'Uspesnost-T'!W$114</f>
        <v>0</v>
      </c>
      <c r="X39" s="244">
        <f>'Uspesnost-T'!X39/'Uspesnost-T'!X$114</f>
        <v>1.628233442520947E-3</v>
      </c>
      <c r="Y39" s="244">
        <f>'Uspesnost-T'!Y39/'Uspesnost-T'!Y$114</f>
        <v>0</v>
      </c>
      <c r="Z39" s="244">
        <f>'Uspesnost-T'!Z39/'Uspesnost-T'!Z$114</f>
        <v>0</v>
      </c>
      <c r="AA39" s="244">
        <f>'Uspesnost-T'!AA39/'Uspesnost-T'!AA$114</f>
        <v>0</v>
      </c>
      <c r="AB39" s="244">
        <f>'Uspesnost-T'!AB39/'Uspesnost-T'!AB$114</f>
        <v>0</v>
      </c>
      <c r="AC39" s="244">
        <f>'Uspesnost-T'!AC39/'Uspesnost-T'!AC$114</f>
        <v>0</v>
      </c>
      <c r="AD39" s="244">
        <f>'Uspesnost-T'!AD39/'Uspesnost-T'!AD$114</f>
        <v>0</v>
      </c>
      <c r="AE39" s="244">
        <f>'Uspesnost-T'!AE39/'Uspesnost-T'!AE$114</f>
        <v>0</v>
      </c>
      <c r="AF39" s="244">
        <f>'Uspesnost-T'!AF39/'Uspesnost-T'!AF$114</f>
        <v>0</v>
      </c>
      <c r="AG39" s="244">
        <f>'Uspesnost-T'!AG39/'Uspesnost-T'!AG$114</f>
        <v>0</v>
      </c>
      <c r="AH39" s="244">
        <f>'Uspesnost-T'!AH39/'Uspesnost-T'!AH$114</f>
        <v>0</v>
      </c>
      <c r="AI39" s="244">
        <f>'Uspesnost-T'!AI39/'Uspesnost-T'!AI$114</f>
        <v>2.1568267234842464E-2</v>
      </c>
      <c r="AJ39" s="244">
        <f>'Uspesnost-T'!AJ39/'Uspesnost-T'!AJ$114</f>
        <v>0</v>
      </c>
      <c r="AK39" s="244">
        <f>'Uspesnost-T'!AK39/'Uspesnost-T'!AK$114</f>
        <v>9.2917892321579699E-3</v>
      </c>
      <c r="AL39" s="244">
        <f>'Uspesnost-T'!AL39/'Uspesnost-T'!AL$114</f>
        <v>1.2074892328067374E-2</v>
      </c>
      <c r="AM39" s="244">
        <f>'Uspesnost-T'!AM39/'Uspesnost-T'!AM$114</f>
        <v>0</v>
      </c>
      <c r="AN39" s="244">
        <f>'Uspesnost-T'!AN39/'Uspesnost-T'!AN$114</f>
        <v>2.5104708396981031E-2</v>
      </c>
      <c r="AO39" s="244">
        <f>'Uspesnost-T'!AO39/'Uspesnost-T'!AO$114</f>
        <v>0</v>
      </c>
      <c r="AP39" s="244">
        <f>'Uspesnost-T'!AP39/'Uspesnost-T'!AP$114</f>
        <v>0</v>
      </c>
      <c r="AQ39" s="244">
        <f>'Uspesnost-T'!AQ39/'Uspesnost-T'!AQ$114</f>
        <v>0</v>
      </c>
      <c r="AR39" s="244">
        <f>'Uspesnost-T'!AR39/'Uspesnost-T'!AR$114</f>
        <v>0</v>
      </c>
      <c r="AS39" s="244">
        <f>'Uspesnost-T'!AS39/'Uspesnost-T'!AS$114</f>
        <v>0</v>
      </c>
      <c r="AT39" s="244">
        <f>'Uspesnost-T'!AT39/'Uspesnost-T'!AT$114</f>
        <v>2.4470501812045545E-3</v>
      </c>
      <c r="AU39" s="244">
        <f>'Uspesnost-T'!AU39/'Uspesnost-T'!AU$114</f>
        <v>1.6129865119749138E-2</v>
      </c>
      <c r="AV39" s="244">
        <f>'Uspesnost-T'!AV39/'Uspesnost-T'!AV$114</f>
        <v>0</v>
      </c>
      <c r="AW39" s="244">
        <f>'Uspesnost-T'!AW39/'Uspesnost-T'!AW$114</f>
        <v>2.7206641550926315E-2</v>
      </c>
      <c r="AX39" s="244">
        <f>'Uspesnost-T'!AX39/'Uspesnost-T'!AX$114</f>
        <v>0</v>
      </c>
      <c r="AY39" s="244">
        <f>'Uspesnost-T'!AY39/'Uspesnost-T'!AY$114</f>
        <v>1.1968080432596865E-2</v>
      </c>
      <c r="AZ39" s="244">
        <f>'Uspesnost-T'!AZ39/'Uspesnost-T'!AZ$114</f>
        <v>0</v>
      </c>
      <c r="BA39" s="244">
        <f>'Uspesnost-T'!BA39/'Uspesnost-T'!BA$114</f>
        <v>0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spans="1:73" ht="14.25" customHeight="1" x14ac:dyDescent="0.25">
      <c r="A40" s="238" t="s">
        <v>150</v>
      </c>
      <c r="B40" s="423">
        <v>24</v>
      </c>
      <c r="C40" s="244">
        <f>'Uspesnost-T'!C40/'Uspesnost-T'!C$114</f>
        <v>0</v>
      </c>
      <c r="D40" s="244">
        <f>'Uspesnost-T'!D40/'Uspesnost-T'!D$114</f>
        <v>0</v>
      </c>
      <c r="E40" s="244">
        <f>'Uspesnost-T'!E40/'Uspesnost-T'!E$114</f>
        <v>8.3272177099890255E-3</v>
      </c>
      <c r="F40" s="244">
        <f>'Uspesnost-T'!F40/'Uspesnost-T'!F$114</f>
        <v>6.8689146160136119E-3</v>
      </c>
      <c r="G40" s="244">
        <f>'Uspesnost-T'!G40/'Uspesnost-T'!G$114</f>
        <v>0</v>
      </c>
      <c r="H40" s="244">
        <f>'Uspesnost-T'!H40/'Uspesnost-T'!H$114</f>
        <v>0</v>
      </c>
      <c r="I40" s="244">
        <f>'Uspesnost-T'!I40/'Uspesnost-T'!I$114</f>
        <v>1.9819519407561732E-2</v>
      </c>
      <c r="J40" s="244">
        <f>'Uspesnost-T'!J40/'Uspesnost-T'!J$114</f>
        <v>0</v>
      </c>
      <c r="K40" s="244">
        <f>'Uspesnost-T'!K40/'Uspesnost-T'!K$114</f>
        <v>4.1741936638302665E-3</v>
      </c>
      <c r="L40" s="244">
        <f>'Uspesnost-T'!L40/'Uspesnost-T'!L$114</f>
        <v>1.6166423777832405E-2</v>
      </c>
      <c r="M40" s="244">
        <f>'Uspesnost-T'!M40/'Uspesnost-T'!M$114</f>
        <v>2.4690361076533954E-2</v>
      </c>
      <c r="N40" s="244">
        <f>'Uspesnost-T'!N40/'Uspesnost-T'!N$114</f>
        <v>3.6009074293314659E-2</v>
      </c>
      <c r="O40" s="244">
        <f>'Uspesnost-T'!O40/'Uspesnost-T'!O$114</f>
        <v>3.7987441703765746E-3</v>
      </c>
      <c r="P40" s="244">
        <f>'Uspesnost-T'!P40/'Uspesnost-T'!P$114</f>
        <v>0</v>
      </c>
      <c r="Q40" s="244">
        <f>'Uspesnost-T'!Q40/'Uspesnost-T'!Q$114</f>
        <v>6.7752580044448561E-3</v>
      </c>
      <c r="R40" s="244">
        <f>'Uspesnost-T'!R40/'Uspesnost-T'!R$114</f>
        <v>0</v>
      </c>
      <c r="S40" s="244">
        <f>'Uspesnost-T'!S40/'Uspesnost-T'!S$114</f>
        <v>6.2976353026741932E-3</v>
      </c>
      <c r="T40" s="244">
        <f>'Uspesnost-T'!T40/'Uspesnost-T'!T$114</f>
        <v>7.2805241290603822E-3</v>
      </c>
      <c r="U40" s="244">
        <f>'Uspesnost-T'!U40/'Uspesnost-T'!U$114</f>
        <v>0</v>
      </c>
      <c r="V40" s="244">
        <f>'Uspesnost-T'!V40/'Uspesnost-T'!V$114</f>
        <v>1.2364755204693569E-2</v>
      </c>
      <c r="W40" s="244">
        <f>'Uspesnost-T'!W40/'Uspesnost-T'!W$114</f>
        <v>0</v>
      </c>
      <c r="X40" s="244">
        <f>'Uspesnost-T'!X40/'Uspesnost-T'!X$114</f>
        <v>7.0274829342428652E-3</v>
      </c>
      <c r="Y40" s="244">
        <f>'Uspesnost-T'!Y40/'Uspesnost-T'!Y$114</f>
        <v>0</v>
      </c>
      <c r="Z40" s="244">
        <f>'Uspesnost-T'!Z40/'Uspesnost-T'!Z$114</f>
        <v>7.3466296355923187E-3</v>
      </c>
      <c r="AA40" s="244">
        <f>'Uspesnost-T'!AA40/'Uspesnost-T'!AA$114</f>
        <v>1.8375130162857245E-2</v>
      </c>
      <c r="AB40" s="244">
        <f>'Uspesnost-T'!AB40/'Uspesnost-T'!AB$114</f>
        <v>8.0830177025025558E-3</v>
      </c>
      <c r="AC40" s="244">
        <f>'Uspesnost-T'!AC40/'Uspesnost-T'!AC$114</f>
        <v>0</v>
      </c>
      <c r="AD40" s="244">
        <f>'Uspesnost-T'!AD40/'Uspesnost-T'!AD$114</f>
        <v>0</v>
      </c>
      <c r="AE40" s="244">
        <f>'Uspesnost-T'!AE40/'Uspesnost-T'!AE$114</f>
        <v>2.2059825369509053E-2</v>
      </c>
      <c r="AF40" s="244">
        <f>'Uspesnost-T'!AF40/'Uspesnost-T'!AF$114</f>
        <v>0</v>
      </c>
      <c r="AG40" s="244">
        <f>'Uspesnost-T'!AG40/'Uspesnost-T'!AG$114</f>
        <v>9.4653149876126816E-3</v>
      </c>
      <c r="AH40" s="244">
        <f>'Uspesnost-T'!AH40/'Uspesnost-T'!AH$114</f>
        <v>0</v>
      </c>
      <c r="AI40" s="244">
        <f>'Uspesnost-T'!AI40/'Uspesnost-T'!AI$114</f>
        <v>1.0890527880294732E-2</v>
      </c>
      <c r="AJ40" s="244">
        <f>'Uspesnost-T'!AJ40/'Uspesnost-T'!AJ$114</f>
        <v>1.6444626156513008E-2</v>
      </c>
      <c r="AK40" s="244">
        <f>'Uspesnost-T'!AK40/'Uspesnost-T'!AK$114</f>
        <v>9.2049876368634227E-3</v>
      </c>
      <c r="AL40" s="244">
        <f>'Uspesnost-T'!AL40/'Uspesnost-T'!AL$114</f>
        <v>1.239553285285447E-2</v>
      </c>
      <c r="AM40" s="244">
        <f>'Uspesnost-T'!AM40/'Uspesnost-T'!AM$114</f>
        <v>0</v>
      </c>
      <c r="AN40" s="244">
        <f>'Uspesnost-T'!AN40/'Uspesnost-T'!AN$114</f>
        <v>7.0718739814320938E-3</v>
      </c>
      <c r="AO40" s="244">
        <f>'Uspesnost-T'!AO40/'Uspesnost-T'!AO$114</f>
        <v>0</v>
      </c>
      <c r="AP40" s="244">
        <f>'Uspesnost-T'!AP40/'Uspesnost-T'!AP$114</f>
        <v>5.9978491505558711E-3</v>
      </c>
      <c r="AQ40" s="244">
        <f>'Uspesnost-T'!AQ40/'Uspesnost-T'!AQ$114</f>
        <v>2.6142125638059482E-2</v>
      </c>
      <c r="AR40" s="244">
        <f>'Uspesnost-T'!AR40/'Uspesnost-T'!AR$114</f>
        <v>1.203707379016297E-2</v>
      </c>
      <c r="AS40" s="244">
        <f>'Uspesnost-T'!AS40/'Uspesnost-T'!AS$114</f>
        <v>3.8130039491488009E-3</v>
      </c>
      <c r="AT40" s="244">
        <f>'Uspesnost-T'!AT40/'Uspesnost-T'!AT$114</f>
        <v>4.6194779879309422E-3</v>
      </c>
      <c r="AU40" s="244">
        <f>'Uspesnost-T'!AU40/'Uspesnost-T'!AU$114</f>
        <v>6.0121924612421126E-3</v>
      </c>
      <c r="AV40" s="244">
        <f>'Uspesnost-T'!AV40/'Uspesnost-T'!AV$114</f>
        <v>7.9358784176129498E-3</v>
      </c>
      <c r="AW40" s="244">
        <f>'Uspesnost-T'!AW40/'Uspesnost-T'!AW$114</f>
        <v>2.4445065245456012E-2</v>
      </c>
      <c r="AX40" s="244">
        <f>'Uspesnost-T'!AX40/'Uspesnost-T'!AX$114</f>
        <v>3.3107964791808095E-2</v>
      </c>
      <c r="AY40" s="244">
        <f>'Uspesnost-T'!AY40/'Uspesnost-T'!AY$114</f>
        <v>5.1642696864608803E-3</v>
      </c>
      <c r="AZ40" s="244">
        <f>'Uspesnost-T'!AZ40/'Uspesnost-T'!AZ$114</f>
        <v>0</v>
      </c>
      <c r="BA40" s="244">
        <f>'Uspesnost-T'!BA40/'Uspesnost-T'!BA$114</f>
        <v>5.3027284071153445E-3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spans="1:73" ht="14.25" customHeight="1" x14ac:dyDescent="0.25">
      <c r="A41" s="238" t="s">
        <v>192</v>
      </c>
      <c r="B41" s="423">
        <v>79</v>
      </c>
      <c r="C41" s="244">
        <f>'Uspesnost-T'!C41/'Uspesnost-T'!C$114</f>
        <v>0</v>
      </c>
      <c r="D41" s="244">
        <f>'Uspesnost-T'!D41/'Uspesnost-T'!D$114</f>
        <v>0</v>
      </c>
      <c r="E41" s="244">
        <f>'Uspesnost-T'!E41/'Uspesnost-T'!E$114</f>
        <v>1.340701579734372E-2</v>
      </c>
      <c r="F41" s="244">
        <f>'Uspesnost-T'!F41/'Uspesnost-T'!F$114</f>
        <v>1.0778644703193431E-2</v>
      </c>
      <c r="G41" s="244">
        <f>'Uspesnost-T'!G41/'Uspesnost-T'!G$114</f>
        <v>6.2976539452535797E-3</v>
      </c>
      <c r="H41" s="244">
        <f>'Uspesnost-T'!H41/'Uspesnost-T'!H$114</f>
        <v>0</v>
      </c>
      <c r="I41" s="244">
        <f>'Uspesnost-T'!I41/'Uspesnost-T'!I$114</f>
        <v>1.1216820094141091E-2</v>
      </c>
      <c r="J41" s="244">
        <f>'Uspesnost-T'!J41/'Uspesnost-T'!J$114</f>
        <v>0</v>
      </c>
      <c r="K41" s="244">
        <f>'Uspesnost-T'!K41/'Uspesnost-T'!K$114</f>
        <v>2.7497225402297845E-3</v>
      </c>
      <c r="L41" s="244">
        <f>'Uspesnost-T'!L41/'Uspesnost-T'!L$114</f>
        <v>1.4574144852117069E-2</v>
      </c>
      <c r="M41" s="244">
        <f>'Uspesnost-T'!M41/'Uspesnost-T'!M$114</f>
        <v>2.5192074204003666E-2</v>
      </c>
      <c r="N41" s="244">
        <f>'Uspesnost-T'!N41/'Uspesnost-T'!N$114</f>
        <v>1.763652434517627E-2</v>
      </c>
      <c r="O41" s="244">
        <f>'Uspesnost-T'!O41/'Uspesnost-T'!O$114</f>
        <v>7.9158574582620655E-3</v>
      </c>
      <c r="P41" s="244">
        <f>'Uspesnost-T'!P41/'Uspesnost-T'!P$114</f>
        <v>0</v>
      </c>
      <c r="Q41" s="244">
        <f>'Uspesnost-T'!Q41/'Uspesnost-T'!Q$114</f>
        <v>9.4937622252910074E-3</v>
      </c>
      <c r="R41" s="244">
        <f>'Uspesnost-T'!R41/'Uspesnost-T'!R$114</f>
        <v>4.2945163537310878E-3</v>
      </c>
      <c r="S41" s="244">
        <f>'Uspesnost-T'!S41/'Uspesnost-T'!S$114</f>
        <v>7.0563396518132926E-3</v>
      </c>
      <c r="T41" s="244">
        <f>'Uspesnost-T'!T41/'Uspesnost-T'!T$114</f>
        <v>0</v>
      </c>
      <c r="U41" s="244">
        <f>'Uspesnost-T'!U41/'Uspesnost-T'!U$114</f>
        <v>8.3408647118800965E-3</v>
      </c>
      <c r="V41" s="244">
        <f>'Uspesnost-T'!V41/'Uspesnost-T'!V$114</f>
        <v>8.5247480141273889E-3</v>
      </c>
      <c r="W41" s="244">
        <f>'Uspesnost-T'!W41/'Uspesnost-T'!W$114</f>
        <v>8.9835274247979952E-3</v>
      </c>
      <c r="X41" s="244">
        <f>'Uspesnost-T'!X41/'Uspesnost-T'!X$114</f>
        <v>1.0987909493202051E-2</v>
      </c>
      <c r="Y41" s="244">
        <f>'Uspesnost-T'!Y41/'Uspesnost-T'!Y$114</f>
        <v>6.3396890504771571E-3</v>
      </c>
      <c r="Z41" s="244">
        <f>'Uspesnost-T'!Z41/'Uspesnost-T'!Z$114</f>
        <v>2.1332193009509871E-2</v>
      </c>
      <c r="AA41" s="244">
        <f>'Uspesnost-T'!AA41/'Uspesnost-T'!AA$114</f>
        <v>0</v>
      </c>
      <c r="AB41" s="244">
        <f>'Uspesnost-T'!AB41/'Uspesnost-T'!AB$114</f>
        <v>6.7124767802084874E-3</v>
      </c>
      <c r="AC41" s="244">
        <f>'Uspesnost-T'!AC41/'Uspesnost-T'!AC$114</f>
        <v>0</v>
      </c>
      <c r="AD41" s="244">
        <f>'Uspesnost-T'!AD41/'Uspesnost-T'!AD$114</f>
        <v>1.1180847485151323E-2</v>
      </c>
      <c r="AE41" s="244">
        <f>'Uspesnost-T'!AE41/'Uspesnost-T'!AE$114</f>
        <v>1.2873959899487976E-2</v>
      </c>
      <c r="AF41" s="244">
        <f>'Uspesnost-T'!AF41/'Uspesnost-T'!AF$114</f>
        <v>9.0348030890611778E-3</v>
      </c>
      <c r="AG41" s="244">
        <f>'Uspesnost-T'!AG41/'Uspesnost-T'!AG$114</f>
        <v>7.8758610479621963E-3</v>
      </c>
      <c r="AH41" s="244">
        <f>'Uspesnost-T'!AH41/'Uspesnost-T'!AH$114</f>
        <v>6.0402578805455716E-3</v>
      </c>
      <c r="AI41" s="244">
        <f>'Uspesnost-T'!AI41/'Uspesnost-T'!AI$114</f>
        <v>1.2170130072545528E-2</v>
      </c>
      <c r="AJ41" s="244">
        <f>'Uspesnost-T'!AJ41/'Uspesnost-T'!AJ$114</f>
        <v>9.3968885084872184E-3</v>
      </c>
      <c r="AK41" s="244">
        <f>'Uspesnost-T'!AK41/'Uspesnost-T'!AK$114</f>
        <v>1.4183602234619777E-2</v>
      </c>
      <c r="AL41" s="244">
        <f>'Uspesnost-T'!AL41/'Uspesnost-T'!AL$114</f>
        <v>7.6796761298931118E-3</v>
      </c>
      <c r="AM41" s="244">
        <f>'Uspesnost-T'!AM41/'Uspesnost-T'!AM$114</f>
        <v>1.2114452941343484E-2</v>
      </c>
      <c r="AN41" s="244">
        <f>'Uspesnost-T'!AN41/'Uspesnost-T'!AN$114</f>
        <v>9.7023660326003482E-3</v>
      </c>
      <c r="AO41" s="244">
        <f>'Uspesnost-T'!AO41/'Uspesnost-T'!AO$114</f>
        <v>0</v>
      </c>
      <c r="AP41" s="244">
        <f>'Uspesnost-T'!AP41/'Uspesnost-T'!AP$114</f>
        <v>5.573940389496739E-3</v>
      </c>
      <c r="AQ41" s="244">
        <f>'Uspesnost-T'!AQ41/'Uspesnost-T'!AQ$114</f>
        <v>1.1721761100885951E-2</v>
      </c>
      <c r="AR41" s="244">
        <f>'Uspesnost-T'!AR41/'Uspesnost-T'!AR$114</f>
        <v>1.0632198732988471E-2</v>
      </c>
      <c r="AS41" s="244">
        <f>'Uspesnost-T'!AS41/'Uspesnost-T'!AS$114</f>
        <v>1.436253347529918E-2</v>
      </c>
      <c r="AT41" s="244">
        <f>'Uspesnost-T'!AT41/'Uspesnost-T'!AT$114</f>
        <v>1.6579942468954428E-2</v>
      </c>
      <c r="AU41" s="244">
        <f>'Uspesnost-T'!AU41/'Uspesnost-T'!AU$114</f>
        <v>0</v>
      </c>
      <c r="AV41" s="244">
        <f>'Uspesnost-T'!AV41/'Uspesnost-T'!AV$114</f>
        <v>8.0451083102189916E-3</v>
      </c>
      <c r="AW41" s="244">
        <f>'Uspesnost-T'!AW41/'Uspesnost-T'!AW$114</f>
        <v>1.0388595343544074E-2</v>
      </c>
      <c r="AX41" s="244">
        <f>'Uspesnost-T'!AX41/'Uspesnost-T'!AX$114</f>
        <v>1.1176169041854955E-2</v>
      </c>
      <c r="AY41" s="244">
        <f>'Uspesnost-T'!AY41/'Uspesnost-T'!AY$114</f>
        <v>7.1891780268637968E-3</v>
      </c>
      <c r="AZ41" s="244">
        <f>'Uspesnost-T'!AZ41/'Uspesnost-T'!AZ$114</f>
        <v>4.7759608752251338E-3</v>
      </c>
      <c r="BA41" s="244">
        <f>'Uspesnost-T'!BA41/'Uspesnost-T'!BA$114</f>
        <v>8.0157920962395171E-3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spans="1:73" ht="14.25" customHeight="1" x14ac:dyDescent="0.25">
      <c r="A42" s="239" t="s">
        <v>57</v>
      </c>
      <c r="B42" s="423">
        <v>25</v>
      </c>
      <c r="C42" s="244">
        <f>'Uspesnost-T'!C42/'Uspesnost-T'!C$114</f>
        <v>0.11129753843078712</v>
      </c>
      <c r="D42" s="244">
        <f>'Uspesnost-T'!D42/'Uspesnost-T'!D$114</f>
        <v>1.8091420578110064E-2</v>
      </c>
      <c r="E42" s="244">
        <f>'Uspesnost-T'!E42/'Uspesnost-T'!E$114</f>
        <v>9.770254410266601E-3</v>
      </c>
      <c r="F42" s="244">
        <f>'Uspesnost-T'!F42/'Uspesnost-T'!F$114</f>
        <v>5.0124367780041743E-2</v>
      </c>
      <c r="G42" s="244">
        <f>'Uspesnost-T'!G42/'Uspesnost-T'!G$114</f>
        <v>3.4473649082821155E-2</v>
      </c>
      <c r="H42" s="244">
        <f>'Uspesnost-T'!H42/'Uspesnost-T'!H$114</f>
        <v>3.3356221104005712E-2</v>
      </c>
      <c r="I42" s="244">
        <f>'Uspesnost-T'!I42/'Uspesnost-T'!I$114</f>
        <v>1.2581746313103701E-2</v>
      </c>
      <c r="J42" s="244">
        <f>'Uspesnost-T'!J42/'Uspesnost-T'!J$114</f>
        <v>3.6564816698204466E-2</v>
      </c>
      <c r="K42" s="244">
        <f>'Uspesnost-T'!K42/'Uspesnost-T'!K$114</f>
        <v>8.7646951581401532E-3</v>
      </c>
      <c r="L42" s="244">
        <f>'Uspesnost-T'!L42/'Uspesnost-T'!L$114</f>
        <v>1.7838924161131232E-2</v>
      </c>
      <c r="M42" s="244">
        <f>'Uspesnost-T'!M42/'Uspesnost-T'!M$114</f>
        <v>2.4268503230079883E-2</v>
      </c>
      <c r="N42" s="244">
        <f>'Uspesnost-T'!N42/'Uspesnost-T'!N$114</f>
        <v>1.4365920962273385E-2</v>
      </c>
      <c r="O42" s="244">
        <f>'Uspesnost-T'!O42/'Uspesnost-T'!O$114</f>
        <v>2.3806016848018981E-2</v>
      </c>
      <c r="P42" s="244">
        <f>'Uspesnost-T'!P42/'Uspesnost-T'!P$114</f>
        <v>2.1430534118525614E-2</v>
      </c>
      <c r="Q42" s="244">
        <f>'Uspesnost-T'!Q42/'Uspesnost-T'!Q$114</f>
        <v>1.3626183552756079E-2</v>
      </c>
      <c r="R42" s="244">
        <f>'Uspesnost-T'!R42/'Uspesnost-T'!R$114</f>
        <v>4.7490620686720809E-2</v>
      </c>
      <c r="S42" s="244">
        <f>'Uspesnost-T'!S42/'Uspesnost-T'!S$114</f>
        <v>8.9563551204281631E-3</v>
      </c>
      <c r="T42" s="244">
        <f>'Uspesnost-T'!T42/'Uspesnost-T'!T$114</f>
        <v>4.0667902156742861E-2</v>
      </c>
      <c r="U42" s="244">
        <f>'Uspesnost-T'!U42/'Uspesnost-T'!U$114</f>
        <v>2.8988516990935898E-2</v>
      </c>
      <c r="V42" s="244">
        <f>'Uspesnost-T'!V42/'Uspesnost-T'!V$114</f>
        <v>7.2065586634602732E-2</v>
      </c>
      <c r="W42" s="244">
        <f>'Uspesnost-T'!W42/'Uspesnost-T'!W$114</f>
        <v>3.2581874636640404E-2</v>
      </c>
      <c r="X42" s="244">
        <f>'Uspesnost-T'!X42/'Uspesnost-T'!X$114</f>
        <v>8.9613809896287103E-3</v>
      </c>
      <c r="Y42" s="244">
        <f>'Uspesnost-T'!Y42/'Uspesnost-T'!Y$114</f>
        <v>1.6178226253588369E-2</v>
      </c>
      <c r="Z42" s="244">
        <f>'Uspesnost-T'!Z42/'Uspesnost-T'!Z$114</f>
        <v>8.6298779701525601E-3</v>
      </c>
      <c r="AA42" s="244">
        <f>'Uspesnost-T'!AA42/'Uspesnost-T'!AA$114</f>
        <v>2.3712838330658615E-2</v>
      </c>
      <c r="AB42" s="244">
        <f>'Uspesnost-T'!AB42/'Uspesnost-T'!AB$114</f>
        <v>1.2463085804898225E-2</v>
      </c>
      <c r="AC42" s="244">
        <f>'Uspesnost-T'!AC42/'Uspesnost-T'!AC$114</f>
        <v>8.5828942013995019E-3</v>
      </c>
      <c r="AD42" s="244">
        <f>'Uspesnost-T'!AD42/'Uspesnost-T'!AD$114</f>
        <v>1.4645225115723191E-2</v>
      </c>
      <c r="AE42" s="244">
        <f>'Uspesnost-T'!AE42/'Uspesnost-T'!AE$114</f>
        <v>1.5772797894886541E-2</v>
      </c>
      <c r="AF42" s="244">
        <f>'Uspesnost-T'!AF42/'Uspesnost-T'!AF$114</f>
        <v>3.5873346764593667E-2</v>
      </c>
      <c r="AG42" s="244">
        <f>'Uspesnost-T'!AG42/'Uspesnost-T'!AG$114</f>
        <v>2.1999607332584912E-2</v>
      </c>
      <c r="AH42" s="244">
        <f>'Uspesnost-T'!AH42/'Uspesnost-T'!AH$114</f>
        <v>1.6486074821341283E-2</v>
      </c>
      <c r="AI42" s="244">
        <f>'Uspesnost-T'!AI42/'Uspesnost-T'!AI$114</f>
        <v>1.0137727870485051E-2</v>
      </c>
      <c r="AJ42" s="244">
        <f>'Uspesnost-T'!AJ42/'Uspesnost-T'!AJ$114</f>
        <v>1.6103104911673174E-2</v>
      </c>
      <c r="AK42" s="244">
        <f>'Uspesnost-T'!AK42/'Uspesnost-T'!AK$114</f>
        <v>8.8826969632695273E-3</v>
      </c>
      <c r="AL42" s="244">
        <f>'Uspesnost-T'!AL42/'Uspesnost-T'!AL$114</f>
        <v>1.6566577099259839E-2</v>
      </c>
      <c r="AM42" s="244">
        <f>'Uspesnost-T'!AM42/'Uspesnost-T'!AM$114</f>
        <v>3.8346059917105352E-2</v>
      </c>
      <c r="AN42" s="244">
        <f>'Uspesnost-T'!AN42/'Uspesnost-T'!AN$114</f>
        <v>1.9510546700773308E-2</v>
      </c>
      <c r="AO42" s="244">
        <f>'Uspesnost-T'!AO42/'Uspesnost-T'!AO$114</f>
        <v>3.2366578789407331E-2</v>
      </c>
      <c r="AP42" s="244">
        <f>'Uspesnost-T'!AP42/'Uspesnost-T'!AP$114</f>
        <v>9.7391130327456471E-3</v>
      </c>
      <c r="AQ42" s="244">
        <f>'Uspesnost-T'!AQ42/'Uspesnost-T'!AQ$114</f>
        <v>2.9149111608550597E-2</v>
      </c>
      <c r="AR42" s="244">
        <f>'Uspesnost-T'!AR42/'Uspesnost-T'!AR$114</f>
        <v>2.981993870592306E-2</v>
      </c>
      <c r="AS42" s="244">
        <f>'Uspesnost-T'!AS42/'Uspesnost-T'!AS$114</f>
        <v>2.0706772132234531E-2</v>
      </c>
      <c r="AT42" s="244">
        <f>'Uspesnost-T'!AT42/'Uspesnost-T'!AT$114</f>
        <v>6.6341761972542115E-3</v>
      </c>
      <c r="AU42" s="244">
        <f>'Uspesnost-T'!AU42/'Uspesnost-T'!AU$114</f>
        <v>2.2771374228134987E-2</v>
      </c>
      <c r="AV42" s="244">
        <f>'Uspesnost-T'!AV42/'Uspesnost-T'!AV$114</f>
        <v>1.4813164251086881E-2</v>
      </c>
      <c r="AW42" s="244">
        <f>'Uspesnost-T'!AW42/'Uspesnost-T'!AW$114</f>
        <v>2.0890395677880126E-2</v>
      </c>
      <c r="AX42" s="244">
        <f>'Uspesnost-T'!AX42/'Uspesnost-T'!AX$114</f>
        <v>1.5217382630109267E-2</v>
      </c>
      <c r="AY42" s="244">
        <f>'Uspesnost-T'!AY42/'Uspesnost-T'!AY$114</f>
        <v>1.1006557685017905E-2</v>
      </c>
      <c r="AZ42" s="244">
        <f>'Uspesnost-T'!AZ42/'Uspesnost-T'!AZ$114</f>
        <v>3.3331520426403111E-2</v>
      </c>
      <c r="BA42" s="244">
        <f>'Uspesnost-T'!BA42/'Uspesnost-T'!BA$114</f>
        <v>2.5146300286922597E-2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spans="1:73" ht="14.25" customHeight="1" x14ac:dyDescent="0.25">
      <c r="A43" s="239" t="s">
        <v>268</v>
      </c>
      <c r="B43" s="423">
        <v>103</v>
      </c>
      <c r="C43" s="244">
        <f>'Uspesnost-T'!C43/'Uspesnost-T'!C$114</f>
        <v>0</v>
      </c>
      <c r="D43" s="244">
        <f>'Uspesnost-T'!D43/'Uspesnost-T'!D$114</f>
        <v>4.5496029558836165E-2</v>
      </c>
      <c r="E43" s="244">
        <f>'Uspesnost-T'!E43/'Uspesnost-T'!E$114</f>
        <v>6.00252668578816E-3</v>
      </c>
      <c r="F43" s="244">
        <f>'Uspesnost-T'!F43/'Uspesnost-T'!F$114</f>
        <v>1.0707369294814806E-2</v>
      </c>
      <c r="G43" s="244">
        <f>'Uspesnost-T'!G43/'Uspesnost-T'!G$114</f>
        <v>6.4951444029490678E-3</v>
      </c>
      <c r="H43" s="244">
        <f>'Uspesnost-T'!H43/'Uspesnost-T'!H$114</f>
        <v>0</v>
      </c>
      <c r="I43" s="244">
        <f>'Uspesnost-T'!I43/'Uspesnost-T'!I$114</f>
        <v>9.2132752148652124E-3</v>
      </c>
      <c r="J43" s="244">
        <f>'Uspesnost-T'!J43/'Uspesnost-T'!J$114</f>
        <v>8.2225006298274304E-3</v>
      </c>
      <c r="K43" s="244">
        <f>'Uspesnost-T'!K43/'Uspesnost-T'!K$114</f>
        <v>6.8357558726458078E-3</v>
      </c>
      <c r="L43" s="244">
        <f>'Uspesnost-T'!L43/'Uspesnost-T'!L$114</f>
        <v>0</v>
      </c>
      <c r="M43" s="244">
        <f>'Uspesnost-T'!M43/'Uspesnost-T'!M$114</f>
        <v>0</v>
      </c>
      <c r="N43" s="244">
        <f>'Uspesnost-T'!N43/'Uspesnost-T'!N$114</f>
        <v>0</v>
      </c>
      <c r="O43" s="244">
        <f>'Uspesnost-T'!O43/'Uspesnost-T'!O$114</f>
        <v>1.3517109348131421E-2</v>
      </c>
      <c r="P43" s="244">
        <f>'Uspesnost-T'!P43/'Uspesnost-T'!P$114</f>
        <v>0</v>
      </c>
      <c r="Q43" s="244">
        <f>'Uspesnost-T'!Q43/'Uspesnost-T'!Q$114</f>
        <v>1.2484020556061702E-2</v>
      </c>
      <c r="R43" s="244">
        <f>'Uspesnost-T'!R43/'Uspesnost-T'!R$114</f>
        <v>0</v>
      </c>
      <c r="S43" s="244">
        <f>'Uspesnost-T'!S43/'Uspesnost-T'!S$114</f>
        <v>0</v>
      </c>
      <c r="T43" s="244">
        <f>'Uspesnost-T'!T43/'Uspesnost-T'!T$114</f>
        <v>0</v>
      </c>
      <c r="U43" s="244">
        <f>'Uspesnost-T'!U43/'Uspesnost-T'!U$114</f>
        <v>7.0755810709347191E-3</v>
      </c>
      <c r="V43" s="244">
        <f>'Uspesnost-T'!V43/'Uspesnost-T'!V$114</f>
        <v>0</v>
      </c>
      <c r="W43" s="244">
        <f>'Uspesnost-T'!W43/'Uspesnost-T'!W$114</f>
        <v>0</v>
      </c>
      <c r="X43" s="244">
        <f>'Uspesnost-T'!X43/'Uspesnost-T'!X$114</f>
        <v>7.8010994392998705E-3</v>
      </c>
      <c r="Y43" s="244">
        <f>'Uspesnost-T'!Y43/'Uspesnost-T'!Y$114</f>
        <v>0</v>
      </c>
      <c r="Z43" s="244">
        <f>'Uspesnost-T'!Z43/'Uspesnost-T'!Z$114</f>
        <v>0</v>
      </c>
      <c r="AA43" s="244">
        <f>'Uspesnost-T'!AA43/'Uspesnost-T'!AA$114</f>
        <v>0</v>
      </c>
      <c r="AB43" s="244">
        <f>'Uspesnost-T'!AB43/'Uspesnost-T'!AB$114</f>
        <v>0</v>
      </c>
      <c r="AC43" s="244">
        <f>'Uspesnost-T'!AC43/'Uspesnost-T'!AC$114</f>
        <v>0</v>
      </c>
      <c r="AD43" s="244">
        <f>'Uspesnost-T'!AD43/'Uspesnost-T'!AD$114</f>
        <v>0</v>
      </c>
      <c r="AE43" s="244">
        <f>'Uspesnost-T'!AE43/'Uspesnost-T'!AE$114</f>
        <v>0</v>
      </c>
      <c r="AF43" s="244">
        <f>'Uspesnost-T'!AF43/'Uspesnost-T'!AF$114</f>
        <v>2.5206732986828625E-2</v>
      </c>
      <c r="AG43" s="244">
        <f>'Uspesnost-T'!AG43/'Uspesnost-T'!AG$114</f>
        <v>2.468033075086452E-2</v>
      </c>
      <c r="AH43" s="244">
        <f>'Uspesnost-T'!AH43/'Uspesnost-T'!AH$114</f>
        <v>1.1870131817574002E-2</v>
      </c>
      <c r="AI43" s="244">
        <f>'Uspesnost-T'!AI43/'Uspesnost-T'!AI$114</f>
        <v>4.6524747856224362E-3</v>
      </c>
      <c r="AJ43" s="244">
        <f>'Uspesnost-T'!AJ43/'Uspesnost-T'!AJ$114</f>
        <v>6.594708051127318E-3</v>
      </c>
      <c r="AK43" s="244">
        <f>'Uspesnost-T'!AK43/'Uspesnost-T'!AK$114</f>
        <v>2.7307336903112343E-3</v>
      </c>
      <c r="AL43" s="244">
        <f>'Uspesnost-T'!AL43/'Uspesnost-T'!AL$114</f>
        <v>0</v>
      </c>
      <c r="AM43" s="244">
        <f>'Uspesnost-T'!AM43/'Uspesnost-T'!AM$114</f>
        <v>1.4852118418159093E-2</v>
      </c>
      <c r="AN43" s="244">
        <f>'Uspesnost-T'!AN43/'Uspesnost-T'!AN$114</f>
        <v>3.5308765327924352E-3</v>
      </c>
      <c r="AO43" s="244">
        <f>'Uspesnost-T'!AO43/'Uspesnost-T'!AO$114</f>
        <v>0</v>
      </c>
      <c r="AP43" s="244">
        <f>'Uspesnost-T'!AP43/'Uspesnost-T'!AP$114</f>
        <v>1.0563673417274969E-3</v>
      </c>
      <c r="AQ43" s="244">
        <f>'Uspesnost-T'!AQ43/'Uspesnost-T'!AQ$114</f>
        <v>3.3641260322881478E-2</v>
      </c>
      <c r="AR43" s="244">
        <f>'Uspesnost-T'!AR43/'Uspesnost-T'!AR$114</f>
        <v>9.4021310929162018E-3</v>
      </c>
      <c r="AS43" s="244">
        <f>'Uspesnost-T'!AS43/'Uspesnost-T'!AS$114</f>
        <v>1.7207739086750912E-2</v>
      </c>
      <c r="AT43" s="244">
        <f>'Uspesnost-T'!AT43/'Uspesnost-T'!AT$114</f>
        <v>7.2507567349513547E-3</v>
      </c>
      <c r="AU43" s="244">
        <f>'Uspesnost-T'!AU43/'Uspesnost-T'!AU$114</f>
        <v>0</v>
      </c>
      <c r="AV43" s="244">
        <f>'Uspesnost-T'!AV43/'Uspesnost-T'!AV$114</f>
        <v>9.4492838538393822E-3</v>
      </c>
      <c r="AW43" s="244">
        <f>'Uspesnost-T'!AW43/'Uspesnost-T'!AW$114</f>
        <v>1.2060492364681444E-2</v>
      </c>
      <c r="AX43" s="244">
        <f>'Uspesnost-T'!AX43/'Uspesnost-T'!AX$114</f>
        <v>3.8947758321549722E-3</v>
      </c>
      <c r="AY43" s="244">
        <f>'Uspesnost-T'!AY43/'Uspesnost-T'!AY$114</f>
        <v>8.4143750318493322E-3</v>
      </c>
      <c r="AZ43" s="244">
        <f>'Uspesnost-T'!AZ43/'Uspesnost-T'!AZ$114</f>
        <v>5.0335905169291012E-3</v>
      </c>
      <c r="BA43" s="244">
        <f>'Uspesnost-T'!BA43/'Uspesnost-T'!BA$114</f>
        <v>0</v>
      </c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spans="1:73" ht="14.25" customHeight="1" x14ac:dyDescent="0.25">
      <c r="A44" s="239" t="s">
        <v>186</v>
      </c>
      <c r="B44" s="423">
        <v>26</v>
      </c>
      <c r="C44" s="244">
        <f>'Uspesnost-T'!C44/'Uspesnost-T'!C$114</f>
        <v>0</v>
      </c>
      <c r="D44" s="244">
        <f>'Uspesnost-T'!D44/'Uspesnost-T'!D$114</f>
        <v>8.8219908860258777E-3</v>
      </c>
      <c r="E44" s="244">
        <f>'Uspesnost-T'!E44/'Uspesnost-T'!E$114</f>
        <v>6.3032968668011993E-3</v>
      </c>
      <c r="F44" s="244">
        <f>'Uspesnost-T'!F44/'Uspesnost-T'!F$114</f>
        <v>8.7127816867649307E-3</v>
      </c>
      <c r="G44" s="244">
        <f>'Uspesnost-T'!G44/'Uspesnost-T'!G$114</f>
        <v>4.6912570138925849E-3</v>
      </c>
      <c r="H44" s="244">
        <f>'Uspesnost-T'!H44/'Uspesnost-T'!H$114</f>
        <v>3.7673179590536543E-3</v>
      </c>
      <c r="I44" s="244">
        <f>'Uspesnost-T'!I44/'Uspesnost-T'!I$114</f>
        <v>1.0301554716852233E-2</v>
      </c>
      <c r="J44" s="244">
        <f>'Uspesnost-T'!J44/'Uspesnost-T'!J$114</f>
        <v>1.1606824230330545E-2</v>
      </c>
      <c r="K44" s="244">
        <f>'Uspesnost-T'!K44/'Uspesnost-T'!K$114</f>
        <v>2.7458785694301574E-2</v>
      </c>
      <c r="L44" s="244">
        <f>'Uspesnost-T'!L44/'Uspesnost-T'!L$114</f>
        <v>6.9809480473353369E-3</v>
      </c>
      <c r="M44" s="244">
        <f>'Uspesnost-T'!M44/'Uspesnost-T'!M$114</f>
        <v>0</v>
      </c>
      <c r="N44" s="244">
        <f>'Uspesnost-T'!N44/'Uspesnost-T'!N$114</f>
        <v>8.9103854076441075E-3</v>
      </c>
      <c r="O44" s="244">
        <f>'Uspesnost-T'!O44/'Uspesnost-T'!O$114</f>
        <v>7.1491436387035277E-3</v>
      </c>
      <c r="P44" s="244">
        <f>'Uspesnost-T'!P44/'Uspesnost-T'!P$114</f>
        <v>0</v>
      </c>
      <c r="Q44" s="244">
        <f>'Uspesnost-T'!Q44/'Uspesnost-T'!Q$114</f>
        <v>9.8805040403661774E-3</v>
      </c>
      <c r="R44" s="244">
        <f>'Uspesnost-T'!R44/'Uspesnost-T'!R$114</f>
        <v>1.514846005313652E-2</v>
      </c>
      <c r="S44" s="244">
        <f>'Uspesnost-T'!S44/'Uspesnost-T'!S$114</f>
        <v>2.0223039149520248E-3</v>
      </c>
      <c r="T44" s="244">
        <f>'Uspesnost-T'!T44/'Uspesnost-T'!T$114</f>
        <v>0</v>
      </c>
      <c r="U44" s="244">
        <f>'Uspesnost-T'!U44/'Uspesnost-T'!U$114</f>
        <v>8.8193246424176763E-3</v>
      </c>
      <c r="V44" s="244">
        <f>'Uspesnost-T'!V44/'Uspesnost-T'!V$114</f>
        <v>0</v>
      </c>
      <c r="W44" s="244">
        <f>'Uspesnost-T'!W44/'Uspesnost-T'!W$114</f>
        <v>1.9405919999837991E-2</v>
      </c>
      <c r="X44" s="244">
        <f>'Uspesnost-T'!X44/'Uspesnost-T'!X$114</f>
        <v>8.8365285169560558E-3</v>
      </c>
      <c r="Y44" s="244">
        <f>'Uspesnost-T'!Y44/'Uspesnost-T'!Y$114</f>
        <v>4.8078471497318134E-3</v>
      </c>
      <c r="Z44" s="244">
        <f>'Uspesnost-T'!Z44/'Uspesnost-T'!Z$114</f>
        <v>1.2841576999739588E-2</v>
      </c>
      <c r="AA44" s="244">
        <f>'Uspesnost-T'!AA44/'Uspesnost-T'!AA$114</f>
        <v>0</v>
      </c>
      <c r="AB44" s="244">
        <f>'Uspesnost-T'!AB44/'Uspesnost-T'!AB$114</f>
        <v>2.5051857857649122E-2</v>
      </c>
      <c r="AC44" s="244">
        <f>'Uspesnost-T'!AC44/'Uspesnost-T'!AC$114</f>
        <v>0</v>
      </c>
      <c r="AD44" s="244">
        <f>'Uspesnost-T'!AD44/'Uspesnost-T'!AD$114</f>
        <v>1.0919153346292359E-2</v>
      </c>
      <c r="AE44" s="244">
        <f>'Uspesnost-T'!AE44/'Uspesnost-T'!AE$114</f>
        <v>0</v>
      </c>
      <c r="AF44" s="244">
        <f>'Uspesnost-T'!AF44/'Uspesnost-T'!AF$114</f>
        <v>0</v>
      </c>
      <c r="AG44" s="244">
        <f>'Uspesnost-T'!AG44/'Uspesnost-T'!AG$114</f>
        <v>2.5269502817760265E-2</v>
      </c>
      <c r="AH44" s="244">
        <f>'Uspesnost-T'!AH44/'Uspesnost-T'!AH$114</f>
        <v>4.7014549261786016E-3</v>
      </c>
      <c r="AI44" s="244">
        <f>'Uspesnost-T'!AI44/'Uspesnost-T'!AI$114</f>
        <v>5.2757791043812809E-3</v>
      </c>
      <c r="AJ44" s="244">
        <f>'Uspesnost-T'!AJ44/'Uspesnost-T'!AJ$114</f>
        <v>5.6394008788335616E-3</v>
      </c>
      <c r="AK44" s="244">
        <f>'Uspesnost-T'!AK44/'Uspesnost-T'!AK$114</f>
        <v>1.2879648085369129E-2</v>
      </c>
      <c r="AL44" s="244">
        <f>'Uspesnost-T'!AL44/'Uspesnost-T'!AL$114</f>
        <v>9.5680939011739095E-3</v>
      </c>
      <c r="AM44" s="244">
        <f>'Uspesnost-T'!AM44/'Uspesnost-T'!AM$114</f>
        <v>1.5870500155205861E-2</v>
      </c>
      <c r="AN44" s="244">
        <f>'Uspesnost-T'!AN44/'Uspesnost-T'!AN$114</f>
        <v>2.9868532429509998E-3</v>
      </c>
      <c r="AO44" s="244">
        <f>'Uspesnost-T'!AO44/'Uspesnost-T'!AO$114</f>
        <v>9.0255533433420774E-3</v>
      </c>
      <c r="AP44" s="244">
        <f>'Uspesnost-T'!AP44/'Uspesnost-T'!AP$114</f>
        <v>5.5739991604053804E-3</v>
      </c>
      <c r="AQ44" s="244">
        <f>'Uspesnost-T'!AQ44/'Uspesnost-T'!AQ$114</f>
        <v>9.1519141494520034E-3</v>
      </c>
      <c r="AR44" s="244">
        <f>'Uspesnost-T'!AR44/'Uspesnost-T'!AR$114</f>
        <v>1.1760005091929726E-2</v>
      </c>
      <c r="AS44" s="244">
        <f>'Uspesnost-T'!AS44/'Uspesnost-T'!AS$114</f>
        <v>5.1329437549179884E-3</v>
      </c>
      <c r="AT44" s="244">
        <f>'Uspesnost-T'!AT44/'Uspesnost-T'!AT$114</f>
        <v>9.3434566403928949E-3</v>
      </c>
      <c r="AU44" s="244">
        <f>'Uspesnost-T'!AU44/'Uspesnost-T'!AU$114</f>
        <v>1.3204389129563746E-2</v>
      </c>
      <c r="AV44" s="244">
        <f>'Uspesnost-T'!AV44/'Uspesnost-T'!AV$114</f>
        <v>3.9349982154506533E-3</v>
      </c>
      <c r="AW44" s="244">
        <f>'Uspesnost-T'!AW44/'Uspesnost-T'!AW$114</f>
        <v>3.1983992478516929E-3</v>
      </c>
      <c r="AX44" s="244">
        <f>'Uspesnost-T'!AX44/'Uspesnost-T'!AX$114</f>
        <v>3.9037517696094357E-3</v>
      </c>
      <c r="AY44" s="244">
        <f>'Uspesnost-T'!AY44/'Uspesnost-T'!AY$114</f>
        <v>6.9888796063445257E-3</v>
      </c>
      <c r="AZ44" s="244">
        <f>'Uspesnost-T'!AZ44/'Uspesnost-T'!AZ$114</f>
        <v>3.9407084665703243E-3</v>
      </c>
      <c r="BA44" s="244">
        <f>'Uspesnost-T'!BA44/'Uspesnost-T'!BA$114</f>
        <v>1.6533012458879937E-2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spans="1:73" ht="14.25" customHeight="1" x14ac:dyDescent="0.25">
      <c r="A45" s="239" t="s">
        <v>91</v>
      </c>
      <c r="B45" s="423">
        <v>27</v>
      </c>
      <c r="C45" s="244">
        <f>'Uspesnost-T'!C45/'Uspesnost-T'!C$114</f>
        <v>0</v>
      </c>
      <c r="D45" s="244">
        <f>'Uspesnost-T'!D45/'Uspesnost-T'!D$114</f>
        <v>1.3591763405646927E-2</v>
      </c>
      <c r="E45" s="244">
        <f>'Uspesnost-T'!E45/'Uspesnost-T'!E$114</f>
        <v>1.4469651185413079E-2</v>
      </c>
      <c r="F45" s="244">
        <f>'Uspesnost-T'!F45/'Uspesnost-T'!F$114</f>
        <v>1.2471070201289351E-2</v>
      </c>
      <c r="G45" s="244">
        <f>'Uspesnost-T'!G45/'Uspesnost-T'!G$114</f>
        <v>7.8788162255815E-3</v>
      </c>
      <c r="H45" s="244">
        <f>'Uspesnost-T'!H45/'Uspesnost-T'!H$114</f>
        <v>6.3442245563778542E-3</v>
      </c>
      <c r="I45" s="244">
        <f>'Uspesnost-T'!I45/'Uspesnost-T'!I$114</f>
        <v>1.0137053694089453E-2</v>
      </c>
      <c r="J45" s="244">
        <f>'Uspesnost-T'!J45/'Uspesnost-T'!J$114</f>
        <v>1.6157031196049915E-2</v>
      </c>
      <c r="K45" s="244">
        <f>'Uspesnost-T'!K45/'Uspesnost-T'!K$114</f>
        <v>1.0585821096614236E-2</v>
      </c>
      <c r="L45" s="244">
        <f>'Uspesnost-T'!L45/'Uspesnost-T'!L$114</f>
        <v>1.7600944624914995E-2</v>
      </c>
      <c r="M45" s="244">
        <f>'Uspesnost-T'!M45/'Uspesnost-T'!M$114</f>
        <v>1.2905008843085188E-2</v>
      </c>
      <c r="N45" s="244">
        <f>'Uspesnost-T'!N45/'Uspesnost-T'!N$114</f>
        <v>1.2612154366050588E-2</v>
      </c>
      <c r="O45" s="244">
        <f>'Uspesnost-T'!O45/'Uspesnost-T'!O$114</f>
        <v>7.9406420783820712E-3</v>
      </c>
      <c r="P45" s="244">
        <f>'Uspesnost-T'!P45/'Uspesnost-T'!P$114</f>
        <v>1.1803775793627567E-2</v>
      </c>
      <c r="Q45" s="244">
        <f>'Uspesnost-T'!Q45/'Uspesnost-T'!Q$114</f>
        <v>1.077494563818646E-2</v>
      </c>
      <c r="R45" s="244">
        <f>'Uspesnost-T'!R45/'Uspesnost-T'!R$114</f>
        <v>7.4809642981429605E-3</v>
      </c>
      <c r="S45" s="244">
        <f>'Uspesnost-T'!S45/'Uspesnost-T'!S$114</f>
        <v>1.4910280328057872E-2</v>
      </c>
      <c r="T45" s="244">
        <f>'Uspesnost-T'!T45/'Uspesnost-T'!T$114</f>
        <v>0</v>
      </c>
      <c r="U45" s="244">
        <f>'Uspesnost-T'!U45/'Uspesnost-T'!U$114</f>
        <v>1.7933161606961828E-2</v>
      </c>
      <c r="V45" s="244">
        <f>'Uspesnost-T'!V45/'Uspesnost-T'!V$114</f>
        <v>3.9613653014737127E-2</v>
      </c>
      <c r="W45" s="244">
        <f>'Uspesnost-T'!W45/'Uspesnost-T'!W$114</f>
        <v>2.9681545195468693E-3</v>
      </c>
      <c r="X45" s="244">
        <f>'Uspesnost-T'!X45/'Uspesnost-T'!X$114</f>
        <v>1.0707677976182968E-2</v>
      </c>
      <c r="Y45" s="244">
        <f>'Uspesnost-T'!Y45/'Uspesnost-T'!Y$114</f>
        <v>4.6862749792834606E-2</v>
      </c>
      <c r="Z45" s="244">
        <f>'Uspesnost-T'!Z45/'Uspesnost-T'!Z$114</f>
        <v>1.0046329197953889E-2</v>
      </c>
      <c r="AA45" s="244">
        <f>'Uspesnost-T'!AA45/'Uspesnost-T'!AA$114</f>
        <v>2.7372894689477126E-2</v>
      </c>
      <c r="AB45" s="244">
        <f>'Uspesnost-T'!AB45/'Uspesnost-T'!AB$114</f>
        <v>1.9121750361747125E-2</v>
      </c>
      <c r="AC45" s="244">
        <f>'Uspesnost-T'!AC45/'Uspesnost-T'!AC$114</f>
        <v>0</v>
      </c>
      <c r="AD45" s="244">
        <f>'Uspesnost-T'!AD45/'Uspesnost-T'!AD$114</f>
        <v>4.3735132203770507E-3</v>
      </c>
      <c r="AE45" s="244">
        <f>'Uspesnost-T'!AE45/'Uspesnost-T'!AE$114</f>
        <v>6.1772534896118126E-3</v>
      </c>
      <c r="AF45" s="244">
        <f>'Uspesnost-T'!AF45/'Uspesnost-T'!AF$114</f>
        <v>9.9784839260986039E-3</v>
      </c>
      <c r="AG45" s="244">
        <f>'Uspesnost-T'!AG45/'Uspesnost-T'!AG$114</f>
        <v>9.1513219242861672E-3</v>
      </c>
      <c r="AH45" s="244">
        <f>'Uspesnost-T'!AH45/'Uspesnost-T'!AH$114</f>
        <v>1.5190530482248698E-2</v>
      </c>
      <c r="AI45" s="244">
        <f>'Uspesnost-T'!AI45/'Uspesnost-T'!AI$114</f>
        <v>7.0806367634871203E-3</v>
      </c>
      <c r="AJ45" s="244">
        <f>'Uspesnost-T'!AJ45/'Uspesnost-T'!AJ$114</f>
        <v>1.3677571348397108E-2</v>
      </c>
      <c r="AK45" s="244">
        <f>'Uspesnost-T'!AK45/'Uspesnost-T'!AK$114</f>
        <v>1.370494323490625E-2</v>
      </c>
      <c r="AL45" s="244">
        <f>'Uspesnost-T'!AL45/'Uspesnost-T'!AL$114</f>
        <v>6.7526621994661645E-3</v>
      </c>
      <c r="AM45" s="244">
        <f>'Uspesnost-T'!AM45/'Uspesnost-T'!AM$114</f>
        <v>1.2837576568785605E-2</v>
      </c>
      <c r="AN45" s="244">
        <f>'Uspesnost-T'!AN45/'Uspesnost-T'!AN$114</f>
        <v>1.3546302044733694E-2</v>
      </c>
      <c r="AO45" s="244">
        <f>'Uspesnost-T'!AO45/'Uspesnost-T'!AO$114</f>
        <v>0</v>
      </c>
      <c r="AP45" s="244">
        <f>'Uspesnost-T'!AP45/'Uspesnost-T'!AP$114</f>
        <v>5.6060386298438106E-3</v>
      </c>
      <c r="AQ45" s="244">
        <f>'Uspesnost-T'!AQ45/'Uspesnost-T'!AQ$114</f>
        <v>1.315829830446678E-2</v>
      </c>
      <c r="AR45" s="244">
        <f>'Uspesnost-T'!AR45/'Uspesnost-T'!AR$114</f>
        <v>1.3925119008116372E-2</v>
      </c>
      <c r="AS45" s="244">
        <f>'Uspesnost-T'!AS45/'Uspesnost-T'!AS$114</f>
        <v>1.9858664117999636E-2</v>
      </c>
      <c r="AT45" s="244">
        <f>'Uspesnost-T'!AT45/'Uspesnost-T'!AT$114</f>
        <v>1.7642091675865695E-2</v>
      </c>
      <c r="AU45" s="244">
        <f>'Uspesnost-T'!AU45/'Uspesnost-T'!AU$114</f>
        <v>7.0293098003586397E-3</v>
      </c>
      <c r="AV45" s="244">
        <f>'Uspesnost-T'!AV45/'Uspesnost-T'!AV$114</f>
        <v>2.2012605043063342E-2</v>
      </c>
      <c r="AW45" s="244">
        <f>'Uspesnost-T'!AW45/'Uspesnost-T'!AW$114</f>
        <v>1.014086226760451E-2</v>
      </c>
      <c r="AX45" s="244">
        <f>'Uspesnost-T'!AX45/'Uspesnost-T'!AX$114</f>
        <v>1.2594849993332116E-2</v>
      </c>
      <c r="AY45" s="244">
        <f>'Uspesnost-T'!AY45/'Uspesnost-T'!AY$114</f>
        <v>9.5930447880496449E-3</v>
      </c>
      <c r="AZ45" s="244">
        <f>'Uspesnost-T'!AZ45/'Uspesnost-T'!AZ$114</f>
        <v>9.8226435546633975E-3</v>
      </c>
      <c r="BA45" s="244">
        <f>'Uspesnost-T'!BA45/'Uspesnost-T'!BA$114</f>
        <v>2.5664581308563706E-3</v>
      </c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spans="1:73" ht="14.25" customHeight="1" x14ac:dyDescent="0.25">
      <c r="A46" s="238" t="s">
        <v>77</v>
      </c>
      <c r="B46" s="423">
        <v>28</v>
      </c>
      <c r="C46" s="244">
        <f>'Uspesnost-T'!C46/'Uspesnost-T'!C$114</f>
        <v>2.8627133777403696E-2</v>
      </c>
      <c r="D46" s="244">
        <f>'Uspesnost-T'!D46/'Uspesnost-T'!D$114</f>
        <v>9.1865965211079259E-3</v>
      </c>
      <c r="E46" s="244">
        <f>'Uspesnost-T'!E46/'Uspesnost-T'!E$114</f>
        <v>8.095340735085773E-3</v>
      </c>
      <c r="F46" s="244">
        <f>'Uspesnost-T'!F46/'Uspesnost-T'!F$114</f>
        <v>1.1192668561060251E-2</v>
      </c>
      <c r="G46" s="244">
        <f>'Uspesnost-T'!G46/'Uspesnost-T'!G$114</f>
        <v>1.2650492668466887E-2</v>
      </c>
      <c r="H46" s="244">
        <f>'Uspesnost-T'!H46/'Uspesnost-T'!H$114</f>
        <v>3.1788446725042246E-2</v>
      </c>
      <c r="I46" s="244">
        <f>'Uspesnost-T'!I46/'Uspesnost-T'!I$114</f>
        <v>9.9851248809269509E-3</v>
      </c>
      <c r="J46" s="244">
        <f>'Uspesnost-T'!J46/'Uspesnost-T'!J$114</f>
        <v>9.948855559554869E-3</v>
      </c>
      <c r="K46" s="244">
        <f>'Uspesnost-T'!K46/'Uspesnost-T'!K$114</f>
        <v>1.8564980164477069E-2</v>
      </c>
      <c r="L46" s="244">
        <f>'Uspesnost-T'!L46/'Uspesnost-T'!L$114</f>
        <v>1.0799286295126128E-2</v>
      </c>
      <c r="M46" s="244">
        <f>'Uspesnost-T'!M46/'Uspesnost-T'!M$114</f>
        <v>3.7980144891418695E-3</v>
      </c>
      <c r="N46" s="244">
        <f>'Uspesnost-T'!N46/'Uspesnost-T'!N$114</f>
        <v>1.1214491597666682E-2</v>
      </c>
      <c r="O46" s="244">
        <f>'Uspesnost-T'!O46/'Uspesnost-T'!O$114</f>
        <v>8.0121400740258922E-3</v>
      </c>
      <c r="P46" s="244">
        <f>'Uspesnost-T'!P46/'Uspesnost-T'!P$114</f>
        <v>1.9337548191132984E-2</v>
      </c>
      <c r="Q46" s="244">
        <f>'Uspesnost-T'!Q46/'Uspesnost-T'!Q$114</f>
        <v>7.1075557421726616E-3</v>
      </c>
      <c r="R46" s="244">
        <f>'Uspesnost-T'!R46/'Uspesnost-T'!R$114</f>
        <v>1.3157087435223964E-2</v>
      </c>
      <c r="S46" s="244">
        <f>'Uspesnost-T'!S46/'Uspesnost-T'!S$114</f>
        <v>1.2651546375720324E-2</v>
      </c>
      <c r="T46" s="244">
        <f>'Uspesnost-T'!T46/'Uspesnost-T'!T$114</f>
        <v>7.4772817244628488E-3</v>
      </c>
      <c r="U46" s="244">
        <f>'Uspesnost-T'!U46/'Uspesnost-T'!U$114</f>
        <v>8.6006767921615566E-3</v>
      </c>
      <c r="V46" s="244">
        <f>'Uspesnost-T'!V46/'Uspesnost-T'!V$114</f>
        <v>1.390147384183015E-2</v>
      </c>
      <c r="W46" s="244">
        <f>'Uspesnost-T'!W46/'Uspesnost-T'!W$114</f>
        <v>2.9762763393921202E-2</v>
      </c>
      <c r="X46" s="244">
        <f>'Uspesnost-T'!X46/'Uspesnost-T'!X$114</f>
        <v>1.1449392423766313E-2</v>
      </c>
      <c r="Y46" s="244">
        <f>'Uspesnost-T'!Y46/'Uspesnost-T'!Y$114</f>
        <v>1.18960635939691E-2</v>
      </c>
      <c r="Z46" s="244">
        <f>'Uspesnost-T'!Z46/'Uspesnost-T'!Z$114</f>
        <v>9.7171076056069509E-3</v>
      </c>
      <c r="AA46" s="244">
        <f>'Uspesnost-T'!AA46/'Uspesnost-T'!AA$114</f>
        <v>0</v>
      </c>
      <c r="AB46" s="244">
        <f>'Uspesnost-T'!AB46/'Uspesnost-T'!AB$114</f>
        <v>1.1109194186242359E-2</v>
      </c>
      <c r="AC46" s="244">
        <f>'Uspesnost-T'!AC46/'Uspesnost-T'!AC$114</f>
        <v>2.1957650058759031E-2</v>
      </c>
      <c r="AD46" s="244">
        <f>'Uspesnost-T'!AD46/'Uspesnost-T'!AD$114</f>
        <v>1.5825023875088093E-2</v>
      </c>
      <c r="AE46" s="244">
        <f>'Uspesnost-T'!AE46/'Uspesnost-T'!AE$114</f>
        <v>1.2092292916714133E-2</v>
      </c>
      <c r="AF46" s="244">
        <f>'Uspesnost-T'!AF46/'Uspesnost-T'!AF$114</f>
        <v>9.8586002996825621E-3</v>
      </c>
      <c r="AG46" s="244">
        <f>'Uspesnost-T'!AG46/'Uspesnost-T'!AG$114</f>
        <v>1.3579094317829159E-2</v>
      </c>
      <c r="AH46" s="244">
        <f>'Uspesnost-T'!AH46/'Uspesnost-T'!AH$114</f>
        <v>1.3508567105097232E-2</v>
      </c>
      <c r="AI46" s="244">
        <f>'Uspesnost-T'!AI46/'Uspesnost-T'!AI$114</f>
        <v>7.0889340354809002E-3</v>
      </c>
      <c r="AJ46" s="244">
        <f>'Uspesnost-T'!AJ46/'Uspesnost-T'!AJ$114</f>
        <v>1.0481644350774201E-2</v>
      </c>
      <c r="AK46" s="244">
        <f>'Uspesnost-T'!AK46/'Uspesnost-T'!AK$114</f>
        <v>7.9641277670463619E-3</v>
      </c>
      <c r="AL46" s="244">
        <f>'Uspesnost-T'!AL46/'Uspesnost-T'!AL$114</f>
        <v>8.165195682303502E-3</v>
      </c>
      <c r="AM46" s="244">
        <f>'Uspesnost-T'!AM46/'Uspesnost-T'!AM$114</f>
        <v>1.5470458146215633E-2</v>
      </c>
      <c r="AN46" s="244">
        <f>'Uspesnost-T'!AN46/'Uspesnost-T'!AN$114</f>
        <v>1.036127934758637E-2</v>
      </c>
      <c r="AO46" s="244">
        <f>'Uspesnost-T'!AO46/'Uspesnost-T'!AO$114</f>
        <v>2.1490751602622198E-2</v>
      </c>
      <c r="AP46" s="244">
        <f>'Uspesnost-T'!AP46/'Uspesnost-T'!AP$114</f>
        <v>2.4284434575642191E-2</v>
      </c>
      <c r="AQ46" s="244">
        <f>'Uspesnost-T'!AQ46/'Uspesnost-T'!AQ$114</f>
        <v>1.1208210900815705E-2</v>
      </c>
      <c r="AR46" s="244">
        <f>'Uspesnost-T'!AR46/'Uspesnost-T'!AR$114</f>
        <v>1.3176605515134089E-2</v>
      </c>
      <c r="AS46" s="244">
        <f>'Uspesnost-T'!AS46/'Uspesnost-T'!AS$114</f>
        <v>1.3139145376090251E-2</v>
      </c>
      <c r="AT46" s="244">
        <f>'Uspesnost-T'!AT46/'Uspesnost-T'!AT$114</f>
        <v>1.2725941547579268E-2</v>
      </c>
      <c r="AU46" s="244">
        <f>'Uspesnost-T'!AU46/'Uspesnost-T'!AU$114</f>
        <v>1.2362038503811269E-2</v>
      </c>
      <c r="AV46" s="244">
        <f>'Uspesnost-T'!AV46/'Uspesnost-T'!AV$114</f>
        <v>1.142968794209874E-2</v>
      </c>
      <c r="AW46" s="244">
        <f>'Uspesnost-T'!AW46/'Uspesnost-T'!AW$114</f>
        <v>6.7016576560550035E-3</v>
      </c>
      <c r="AX46" s="244">
        <f>'Uspesnost-T'!AX46/'Uspesnost-T'!AX$114</f>
        <v>8.246633839443844E-3</v>
      </c>
      <c r="AY46" s="244">
        <f>'Uspesnost-T'!AY46/'Uspesnost-T'!AY$114</f>
        <v>1.022045812813736E-2</v>
      </c>
      <c r="AZ46" s="244">
        <f>'Uspesnost-T'!AZ46/'Uspesnost-T'!AZ$114</f>
        <v>1.6226888506107248E-2</v>
      </c>
      <c r="BA46" s="244">
        <f>'Uspesnost-T'!BA46/'Uspesnost-T'!BA$114</f>
        <v>1.3791663136546024E-2</v>
      </c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spans="1:73" ht="14.25" customHeight="1" x14ac:dyDescent="0.25">
      <c r="A47" s="239" t="s">
        <v>83</v>
      </c>
      <c r="B47" s="423">
        <v>29</v>
      </c>
      <c r="C47" s="244">
        <f>'Uspesnost-T'!C47/'Uspesnost-T'!C$114</f>
        <v>0</v>
      </c>
      <c r="D47" s="244">
        <f>'Uspesnost-T'!D47/'Uspesnost-T'!D$114</f>
        <v>1.5734054689960458E-2</v>
      </c>
      <c r="E47" s="244">
        <f>'Uspesnost-T'!E47/'Uspesnost-T'!E$114</f>
        <v>7.1875751328567619E-3</v>
      </c>
      <c r="F47" s="244">
        <f>'Uspesnost-T'!F47/'Uspesnost-T'!F$114</f>
        <v>4.6866617447691612E-3</v>
      </c>
      <c r="G47" s="244">
        <f>'Uspesnost-T'!G47/'Uspesnost-T'!G$114</f>
        <v>1.3508383500598067E-2</v>
      </c>
      <c r="H47" s="244">
        <f>'Uspesnost-T'!H47/'Uspesnost-T'!H$114</f>
        <v>0</v>
      </c>
      <c r="I47" s="244">
        <f>'Uspesnost-T'!I47/'Uspesnost-T'!I$114</f>
        <v>9.822038284443774E-3</v>
      </c>
      <c r="J47" s="244">
        <f>'Uspesnost-T'!J47/'Uspesnost-T'!J$114</f>
        <v>1.8417874611660355E-2</v>
      </c>
      <c r="K47" s="244">
        <f>'Uspesnost-T'!K47/'Uspesnost-T'!K$114</f>
        <v>7.0461912009439362E-3</v>
      </c>
      <c r="L47" s="244">
        <f>'Uspesnost-T'!L47/'Uspesnost-T'!L$114</f>
        <v>6.4388656493843358E-2</v>
      </c>
      <c r="M47" s="244">
        <f>'Uspesnost-T'!M47/'Uspesnost-T'!M$114</f>
        <v>8.4674599773879589E-3</v>
      </c>
      <c r="N47" s="244">
        <f>'Uspesnost-T'!N47/'Uspesnost-T'!N$114</f>
        <v>7.9500509490832982E-3</v>
      </c>
      <c r="O47" s="244">
        <f>'Uspesnost-T'!O47/'Uspesnost-T'!O$114</f>
        <v>1.7087804000169654E-2</v>
      </c>
      <c r="P47" s="244">
        <f>'Uspesnost-T'!P47/'Uspesnost-T'!P$114</f>
        <v>2.6205751540654479E-2</v>
      </c>
      <c r="Q47" s="244">
        <f>'Uspesnost-T'!Q47/'Uspesnost-T'!Q$114</f>
        <v>1.1065177016014359E-2</v>
      </c>
      <c r="R47" s="244">
        <f>'Uspesnost-T'!R47/'Uspesnost-T'!R$114</f>
        <v>3.2039829087616267E-2</v>
      </c>
      <c r="S47" s="244">
        <f>'Uspesnost-T'!S47/'Uspesnost-T'!S$114</f>
        <v>1.0613596803851721E-2</v>
      </c>
      <c r="T47" s="244">
        <f>'Uspesnost-T'!T47/'Uspesnost-T'!T$114</f>
        <v>2.0644134855663313E-2</v>
      </c>
      <c r="U47" s="244">
        <f>'Uspesnost-T'!U47/'Uspesnost-T'!U$114</f>
        <v>0</v>
      </c>
      <c r="V47" s="244">
        <f>'Uspesnost-T'!V47/'Uspesnost-T'!V$114</f>
        <v>3.8969757400483675E-2</v>
      </c>
      <c r="W47" s="244">
        <f>'Uspesnost-T'!W47/'Uspesnost-T'!W$114</f>
        <v>1.4149161558329435E-2</v>
      </c>
      <c r="X47" s="244">
        <f>'Uspesnost-T'!X47/'Uspesnost-T'!X$114</f>
        <v>7.0048516440132805E-3</v>
      </c>
      <c r="Y47" s="244">
        <f>'Uspesnost-T'!Y47/'Uspesnost-T'!Y$114</f>
        <v>0</v>
      </c>
      <c r="Z47" s="244">
        <f>'Uspesnost-T'!Z47/'Uspesnost-T'!Z$114</f>
        <v>6.7384112920787749E-3</v>
      </c>
      <c r="AA47" s="244">
        <f>'Uspesnost-T'!AA47/'Uspesnost-T'!AA$114</f>
        <v>0</v>
      </c>
      <c r="AB47" s="244">
        <f>'Uspesnost-T'!AB47/'Uspesnost-T'!AB$114</f>
        <v>1.0014869467716136E-2</v>
      </c>
      <c r="AC47" s="244">
        <f>'Uspesnost-T'!AC47/'Uspesnost-T'!AC$114</f>
        <v>1.1044177949184207E-2</v>
      </c>
      <c r="AD47" s="244">
        <f>'Uspesnost-T'!AD47/'Uspesnost-T'!AD$114</f>
        <v>5.1140958746284599E-3</v>
      </c>
      <c r="AE47" s="244">
        <f>'Uspesnost-T'!AE47/'Uspesnost-T'!AE$114</f>
        <v>8.2013457220294628E-3</v>
      </c>
      <c r="AF47" s="244">
        <f>'Uspesnost-T'!AF47/'Uspesnost-T'!AF$114</f>
        <v>1.42569795575867E-2</v>
      </c>
      <c r="AG47" s="244">
        <f>'Uspesnost-T'!AG47/'Uspesnost-T'!AG$114</f>
        <v>1.7335110131398344E-2</v>
      </c>
      <c r="AH47" s="244">
        <f>'Uspesnost-T'!AH47/'Uspesnost-T'!AH$114</f>
        <v>5.1238303136721796E-3</v>
      </c>
      <c r="AI47" s="244">
        <f>'Uspesnost-T'!AI47/'Uspesnost-T'!AI$114</f>
        <v>1.7492441313884329E-2</v>
      </c>
      <c r="AJ47" s="244">
        <f>'Uspesnost-T'!AJ47/'Uspesnost-T'!AJ$114</f>
        <v>3.9433388183416199E-2</v>
      </c>
      <c r="AK47" s="244">
        <f>'Uspesnost-T'!AK47/'Uspesnost-T'!AK$114</f>
        <v>9.2485465488887468E-3</v>
      </c>
      <c r="AL47" s="244">
        <f>'Uspesnost-T'!AL47/'Uspesnost-T'!AL$114</f>
        <v>1.2277496663246991E-2</v>
      </c>
      <c r="AM47" s="244">
        <f>'Uspesnost-T'!AM47/'Uspesnost-T'!AM$114</f>
        <v>3.5806151781789734E-3</v>
      </c>
      <c r="AN47" s="244">
        <f>'Uspesnost-T'!AN47/'Uspesnost-T'!AN$114</f>
        <v>1.0756225617402138E-2</v>
      </c>
      <c r="AO47" s="244">
        <f>'Uspesnost-T'!AO47/'Uspesnost-T'!AO$114</f>
        <v>6.2536188989640697E-3</v>
      </c>
      <c r="AP47" s="244">
        <f>'Uspesnost-T'!AP47/'Uspesnost-T'!AP$114</f>
        <v>1.2869590889002323E-2</v>
      </c>
      <c r="AQ47" s="244">
        <f>'Uspesnost-T'!AQ47/'Uspesnost-T'!AQ$114</f>
        <v>1.1208242115658254E-2</v>
      </c>
      <c r="AR47" s="244">
        <f>'Uspesnost-T'!AR47/'Uspesnost-T'!AR$114</f>
        <v>1.9832918918635697E-2</v>
      </c>
      <c r="AS47" s="244">
        <f>'Uspesnost-T'!AS47/'Uspesnost-T'!AS$114</f>
        <v>0</v>
      </c>
      <c r="AT47" s="244">
        <f>'Uspesnost-T'!AT47/'Uspesnost-T'!AT$114</f>
        <v>1.4577594149349498E-3</v>
      </c>
      <c r="AU47" s="244">
        <f>'Uspesnost-T'!AU47/'Uspesnost-T'!AU$114</f>
        <v>2.0828592363234703E-2</v>
      </c>
      <c r="AV47" s="244">
        <f>'Uspesnost-T'!AV47/'Uspesnost-T'!AV$114</f>
        <v>1.3574071800985053E-2</v>
      </c>
      <c r="AW47" s="244">
        <f>'Uspesnost-T'!AW47/'Uspesnost-T'!AW$114</f>
        <v>2.7710388722113921E-3</v>
      </c>
      <c r="AX47" s="244">
        <f>'Uspesnost-T'!AX47/'Uspesnost-T'!AX$114</f>
        <v>1.1704308107043529E-2</v>
      </c>
      <c r="AY47" s="244">
        <f>'Uspesnost-T'!AY47/'Uspesnost-T'!AY$114</f>
        <v>5.7725909706648074E-3</v>
      </c>
      <c r="AZ47" s="244">
        <f>'Uspesnost-T'!AZ47/'Uspesnost-T'!AZ$114</f>
        <v>1.1501380708801846E-2</v>
      </c>
      <c r="BA47" s="244">
        <f>'Uspesnost-T'!BA47/'Uspesnost-T'!BA$114</f>
        <v>8.4384453700059488E-3</v>
      </c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spans="1:73" ht="14.25" customHeight="1" x14ac:dyDescent="0.25">
      <c r="A48" s="239" t="s">
        <v>254</v>
      </c>
      <c r="B48" s="423">
        <v>101</v>
      </c>
      <c r="C48" s="244">
        <f>'Uspesnost-T'!C48/'Uspesnost-T'!C$114</f>
        <v>0</v>
      </c>
      <c r="D48" s="244">
        <f>'Uspesnost-T'!D48/'Uspesnost-T'!D$114</f>
        <v>0</v>
      </c>
      <c r="E48" s="244">
        <f>'Uspesnost-T'!E48/'Uspesnost-T'!E$114</f>
        <v>2.6715842597875235E-2</v>
      </c>
      <c r="F48" s="244">
        <f>'Uspesnost-T'!F48/'Uspesnost-T'!F$114</f>
        <v>3.7262277790400212E-3</v>
      </c>
      <c r="G48" s="244">
        <f>'Uspesnost-T'!G48/'Uspesnost-T'!G$114</f>
        <v>6.7502370120766392E-3</v>
      </c>
      <c r="H48" s="244">
        <f>'Uspesnost-T'!H48/'Uspesnost-T'!H$114</f>
        <v>0</v>
      </c>
      <c r="I48" s="244">
        <f>'Uspesnost-T'!I48/'Uspesnost-T'!I$114</f>
        <v>0</v>
      </c>
      <c r="J48" s="244">
        <f>'Uspesnost-T'!J48/'Uspesnost-T'!J$114</f>
        <v>0</v>
      </c>
      <c r="K48" s="244">
        <f>'Uspesnost-T'!K48/'Uspesnost-T'!K$114</f>
        <v>0</v>
      </c>
      <c r="L48" s="244">
        <f>'Uspesnost-T'!L48/'Uspesnost-T'!L$114</f>
        <v>0</v>
      </c>
      <c r="M48" s="244">
        <f>'Uspesnost-T'!M48/'Uspesnost-T'!M$114</f>
        <v>0</v>
      </c>
      <c r="N48" s="244">
        <f>'Uspesnost-T'!N48/'Uspesnost-T'!N$114</f>
        <v>0</v>
      </c>
      <c r="O48" s="244">
        <f>'Uspesnost-T'!O48/'Uspesnost-T'!O$114</f>
        <v>8.754495816740893E-3</v>
      </c>
      <c r="P48" s="244">
        <f>'Uspesnost-T'!P48/'Uspesnost-T'!P$114</f>
        <v>0</v>
      </c>
      <c r="Q48" s="244">
        <f>'Uspesnost-T'!Q48/'Uspesnost-T'!Q$114</f>
        <v>0</v>
      </c>
      <c r="R48" s="244">
        <f>'Uspesnost-T'!R48/'Uspesnost-T'!R$114</f>
        <v>0</v>
      </c>
      <c r="S48" s="244">
        <f>'Uspesnost-T'!S48/'Uspesnost-T'!S$114</f>
        <v>0</v>
      </c>
      <c r="T48" s="244">
        <f>'Uspesnost-T'!T48/'Uspesnost-T'!T$114</f>
        <v>0</v>
      </c>
      <c r="U48" s="244">
        <f>'Uspesnost-T'!U48/'Uspesnost-T'!U$114</f>
        <v>2.9607332650297389E-2</v>
      </c>
      <c r="V48" s="244">
        <f>'Uspesnost-T'!V48/'Uspesnost-T'!V$114</f>
        <v>0</v>
      </c>
      <c r="W48" s="244">
        <f>'Uspesnost-T'!W48/'Uspesnost-T'!W$114</f>
        <v>0</v>
      </c>
      <c r="X48" s="244">
        <f>'Uspesnost-T'!X48/'Uspesnost-T'!X$114</f>
        <v>1.4869077704925819E-2</v>
      </c>
      <c r="Y48" s="244">
        <f>'Uspesnost-T'!Y48/'Uspesnost-T'!Y$114</f>
        <v>1.9679000538236371E-2</v>
      </c>
      <c r="Z48" s="244">
        <f>'Uspesnost-T'!Z48/'Uspesnost-T'!Z$114</f>
        <v>0</v>
      </c>
      <c r="AA48" s="244">
        <f>'Uspesnost-T'!AA48/'Uspesnost-T'!AA$114</f>
        <v>0</v>
      </c>
      <c r="AB48" s="244">
        <f>'Uspesnost-T'!AB48/'Uspesnost-T'!AB$114</f>
        <v>0</v>
      </c>
      <c r="AC48" s="244">
        <f>'Uspesnost-T'!AC48/'Uspesnost-T'!AC$114</f>
        <v>0</v>
      </c>
      <c r="AD48" s="244">
        <f>'Uspesnost-T'!AD48/'Uspesnost-T'!AD$114</f>
        <v>0</v>
      </c>
      <c r="AE48" s="244">
        <f>'Uspesnost-T'!AE48/'Uspesnost-T'!AE$114</f>
        <v>0</v>
      </c>
      <c r="AF48" s="244">
        <f>'Uspesnost-T'!AF48/'Uspesnost-T'!AF$114</f>
        <v>0</v>
      </c>
      <c r="AG48" s="244">
        <f>'Uspesnost-T'!AG48/'Uspesnost-T'!AG$114</f>
        <v>0</v>
      </c>
      <c r="AH48" s="244">
        <f>'Uspesnost-T'!AH48/'Uspesnost-T'!AH$114</f>
        <v>0</v>
      </c>
      <c r="AI48" s="244">
        <f>'Uspesnost-T'!AI48/'Uspesnost-T'!AI$114</f>
        <v>1.3862047911021845E-3</v>
      </c>
      <c r="AJ48" s="244">
        <f>'Uspesnost-T'!AJ48/'Uspesnost-T'!AJ$114</f>
        <v>7.0221504027391315E-3</v>
      </c>
      <c r="AK48" s="244">
        <f>'Uspesnost-T'!AK48/'Uspesnost-T'!AK$114</f>
        <v>1.0796873548833314E-2</v>
      </c>
      <c r="AL48" s="244">
        <f>'Uspesnost-T'!AL48/'Uspesnost-T'!AL$114</f>
        <v>0</v>
      </c>
      <c r="AM48" s="244">
        <f>'Uspesnost-T'!AM48/'Uspesnost-T'!AM$114</f>
        <v>0</v>
      </c>
      <c r="AN48" s="244">
        <f>'Uspesnost-T'!AN48/'Uspesnost-T'!AN$114</f>
        <v>0</v>
      </c>
      <c r="AO48" s="244">
        <f>'Uspesnost-T'!AO48/'Uspesnost-T'!AO$114</f>
        <v>0</v>
      </c>
      <c r="AP48" s="244">
        <f>'Uspesnost-T'!AP48/'Uspesnost-T'!AP$114</f>
        <v>0</v>
      </c>
      <c r="AQ48" s="244">
        <f>'Uspesnost-T'!AQ48/'Uspesnost-T'!AQ$114</f>
        <v>0</v>
      </c>
      <c r="AR48" s="244">
        <f>'Uspesnost-T'!AR48/'Uspesnost-T'!AR$114</f>
        <v>0</v>
      </c>
      <c r="AS48" s="244">
        <f>'Uspesnost-T'!AS48/'Uspesnost-T'!AS$114</f>
        <v>1.7181858452884596E-2</v>
      </c>
      <c r="AT48" s="244">
        <f>'Uspesnost-T'!AT48/'Uspesnost-T'!AT$114</f>
        <v>4.8162198738918791E-3</v>
      </c>
      <c r="AU48" s="244">
        <f>'Uspesnost-T'!AU48/'Uspesnost-T'!AU$114</f>
        <v>0</v>
      </c>
      <c r="AV48" s="244">
        <f>'Uspesnost-T'!AV48/'Uspesnost-T'!AV$114</f>
        <v>0</v>
      </c>
      <c r="AW48" s="244">
        <f>'Uspesnost-T'!AW48/'Uspesnost-T'!AW$114</f>
        <v>0</v>
      </c>
      <c r="AX48" s="244">
        <f>'Uspesnost-T'!AX48/'Uspesnost-T'!AX$114</f>
        <v>0</v>
      </c>
      <c r="AY48" s="244">
        <f>'Uspesnost-T'!AY48/'Uspesnost-T'!AY$114</f>
        <v>3.1792068284052875E-3</v>
      </c>
      <c r="AZ48" s="244">
        <f>'Uspesnost-T'!AZ48/'Uspesnost-T'!AZ$114</f>
        <v>0</v>
      </c>
      <c r="BA48" s="244">
        <f>'Uspesnost-T'!BA48/'Uspesnost-T'!BA$114</f>
        <v>0</v>
      </c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spans="1:73" ht="14.25" customHeight="1" x14ac:dyDescent="0.25">
      <c r="A49" s="239" t="s">
        <v>218</v>
      </c>
      <c r="B49" s="423">
        <v>57</v>
      </c>
      <c r="C49" s="244">
        <f>'Uspesnost-T'!C49/'Uspesnost-T'!C$114</f>
        <v>0</v>
      </c>
      <c r="D49" s="244">
        <f>'Uspesnost-T'!D49/'Uspesnost-T'!D$114</f>
        <v>0</v>
      </c>
      <c r="E49" s="244">
        <f>'Uspesnost-T'!E49/'Uspesnost-T'!E$114</f>
        <v>9.2700077215664665E-3</v>
      </c>
      <c r="F49" s="244">
        <f>'Uspesnost-T'!F49/'Uspesnost-T'!F$114</f>
        <v>7.1368122697616299E-3</v>
      </c>
      <c r="G49" s="244">
        <f>'Uspesnost-T'!G49/'Uspesnost-T'!G$114</f>
        <v>9.3274818561221735E-3</v>
      </c>
      <c r="H49" s="244">
        <f>'Uspesnost-T'!H49/'Uspesnost-T'!H$114</f>
        <v>0</v>
      </c>
      <c r="I49" s="244">
        <f>'Uspesnost-T'!I49/'Uspesnost-T'!I$114</f>
        <v>5.7709479026682659E-3</v>
      </c>
      <c r="J49" s="244">
        <f>'Uspesnost-T'!J49/'Uspesnost-T'!J$114</f>
        <v>1.7661511587986137E-2</v>
      </c>
      <c r="K49" s="244">
        <f>'Uspesnost-T'!K49/'Uspesnost-T'!K$114</f>
        <v>6.1897797025274384E-3</v>
      </c>
      <c r="L49" s="244">
        <f>'Uspesnost-T'!L49/'Uspesnost-T'!L$114</f>
        <v>8.532047282365814E-3</v>
      </c>
      <c r="M49" s="244">
        <f>'Uspesnost-T'!M49/'Uspesnost-T'!M$114</f>
        <v>1.0541489991986652E-2</v>
      </c>
      <c r="N49" s="244">
        <f>'Uspesnost-T'!N49/'Uspesnost-T'!N$114</f>
        <v>1.935272402542863E-2</v>
      </c>
      <c r="O49" s="244">
        <f>'Uspesnost-T'!O49/'Uspesnost-T'!O$114</f>
        <v>1.6781017985694397E-3</v>
      </c>
      <c r="P49" s="244">
        <f>'Uspesnost-T'!P49/'Uspesnost-T'!P$114</f>
        <v>6.5363475035445616E-3</v>
      </c>
      <c r="Q49" s="244">
        <f>'Uspesnost-T'!Q49/'Uspesnost-T'!Q$114</f>
        <v>4.4316032496923684E-3</v>
      </c>
      <c r="R49" s="244">
        <f>'Uspesnost-T'!R49/'Uspesnost-T'!R$114</f>
        <v>0</v>
      </c>
      <c r="S49" s="244">
        <f>'Uspesnost-T'!S49/'Uspesnost-T'!S$114</f>
        <v>0</v>
      </c>
      <c r="T49" s="244">
        <f>'Uspesnost-T'!T49/'Uspesnost-T'!T$114</f>
        <v>0</v>
      </c>
      <c r="U49" s="244">
        <f>'Uspesnost-T'!U49/'Uspesnost-T'!U$114</f>
        <v>0</v>
      </c>
      <c r="V49" s="244">
        <f>'Uspesnost-T'!V49/'Uspesnost-T'!V$114</f>
        <v>0</v>
      </c>
      <c r="W49" s="244">
        <f>'Uspesnost-T'!W49/'Uspesnost-T'!W$114</f>
        <v>0</v>
      </c>
      <c r="X49" s="244">
        <f>'Uspesnost-T'!X49/'Uspesnost-T'!X$114</f>
        <v>2.4104846867529707E-2</v>
      </c>
      <c r="Y49" s="244">
        <f>'Uspesnost-T'!Y49/'Uspesnost-T'!Y$114</f>
        <v>1.0607471397327399E-2</v>
      </c>
      <c r="Z49" s="244">
        <f>'Uspesnost-T'!Z49/'Uspesnost-T'!Z$114</f>
        <v>8.2136079675833654E-3</v>
      </c>
      <c r="AA49" s="244">
        <f>'Uspesnost-T'!AA49/'Uspesnost-T'!AA$114</f>
        <v>0</v>
      </c>
      <c r="AB49" s="244">
        <f>'Uspesnost-T'!AB49/'Uspesnost-T'!AB$114</f>
        <v>4.2348092495430711E-3</v>
      </c>
      <c r="AC49" s="244">
        <f>'Uspesnost-T'!AC49/'Uspesnost-T'!AC$114</f>
        <v>0</v>
      </c>
      <c r="AD49" s="244">
        <f>'Uspesnost-T'!AD49/'Uspesnost-T'!AD$114</f>
        <v>0</v>
      </c>
      <c r="AE49" s="244">
        <f>'Uspesnost-T'!AE49/'Uspesnost-T'!AE$114</f>
        <v>0</v>
      </c>
      <c r="AF49" s="244">
        <f>'Uspesnost-T'!AF49/'Uspesnost-T'!AF$114</f>
        <v>0</v>
      </c>
      <c r="AG49" s="244">
        <f>'Uspesnost-T'!AG49/'Uspesnost-T'!AG$114</f>
        <v>0</v>
      </c>
      <c r="AH49" s="244">
        <f>'Uspesnost-T'!AH49/'Uspesnost-T'!AH$114</f>
        <v>2.7275808315677882E-2</v>
      </c>
      <c r="AI49" s="244">
        <f>'Uspesnost-T'!AI49/'Uspesnost-T'!AI$114</f>
        <v>5.4690010076417677E-3</v>
      </c>
      <c r="AJ49" s="244">
        <f>'Uspesnost-T'!AJ49/'Uspesnost-T'!AJ$114</f>
        <v>1.3742278241925558E-2</v>
      </c>
      <c r="AK49" s="244">
        <f>'Uspesnost-T'!AK49/'Uspesnost-T'!AK$114</f>
        <v>8.5065371600633963E-3</v>
      </c>
      <c r="AL49" s="244">
        <f>'Uspesnost-T'!AL49/'Uspesnost-T'!AL$114</f>
        <v>1.9243154856345033E-3</v>
      </c>
      <c r="AM49" s="244">
        <f>'Uspesnost-T'!AM49/'Uspesnost-T'!AM$114</f>
        <v>0</v>
      </c>
      <c r="AN49" s="244">
        <f>'Uspesnost-T'!AN49/'Uspesnost-T'!AN$114</f>
        <v>6.2962317676931324E-3</v>
      </c>
      <c r="AO49" s="244">
        <f>'Uspesnost-T'!AO49/'Uspesnost-T'!AO$114</f>
        <v>0</v>
      </c>
      <c r="AP49" s="244">
        <f>'Uspesnost-T'!AP49/'Uspesnost-T'!AP$114</f>
        <v>8.8092054433767317E-3</v>
      </c>
      <c r="AQ49" s="244">
        <f>'Uspesnost-T'!AQ49/'Uspesnost-T'!AQ$114</f>
        <v>0</v>
      </c>
      <c r="AR49" s="244">
        <f>'Uspesnost-T'!AR49/'Uspesnost-T'!AR$114</f>
        <v>3.4870775235415076E-2</v>
      </c>
      <c r="AS49" s="244">
        <f>'Uspesnost-T'!AS49/'Uspesnost-T'!AS$114</f>
        <v>7.1523884995628659E-3</v>
      </c>
      <c r="AT49" s="244">
        <f>'Uspesnost-T'!AT49/'Uspesnost-T'!AT$114</f>
        <v>1.2553145123965088E-2</v>
      </c>
      <c r="AU49" s="244">
        <f>'Uspesnost-T'!AU49/'Uspesnost-T'!AU$114</f>
        <v>5.6802312980277683E-3</v>
      </c>
      <c r="AV49" s="244">
        <f>'Uspesnost-T'!AV49/'Uspesnost-T'!AV$114</f>
        <v>0</v>
      </c>
      <c r="AW49" s="244">
        <f>'Uspesnost-T'!AW49/'Uspesnost-T'!AW$114</f>
        <v>0</v>
      </c>
      <c r="AX49" s="244">
        <f>'Uspesnost-T'!AX49/'Uspesnost-T'!AX$114</f>
        <v>7.633089949281505E-3</v>
      </c>
      <c r="AY49" s="244">
        <f>'Uspesnost-T'!AY49/'Uspesnost-T'!AY$114</f>
        <v>4.1948498348287448E-3</v>
      </c>
      <c r="AZ49" s="244">
        <f>'Uspesnost-T'!AZ49/'Uspesnost-T'!AZ$114</f>
        <v>0</v>
      </c>
      <c r="BA49" s="244">
        <f>'Uspesnost-T'!BA49/'Uspesnost-T'!BA$114</f>
        <v>8.2041986779242283E-3</v>
      </c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spans="1:73" ht="14.25" customHeight="1" x14ac:dyDescent="0.25">
      <c r="A50" s="239" t="s">
        <v>142</v>
      </c>
      <c r="B50" s="423">
        <v>66</v>
      </c>
      <c r="C50" s="244">
        <f>'Uspesnost-T'!C50/'Uspesnost-T'!C$114</f>
        <v>5.1960989322016475E-2</v>
      </c>
      <c r="D50" s="244">
        <f>'Uspesnost-T'!D50/'Uspesnost-T'!D$114</f>
        <v>1.5281638229469782E-2</v>
      </c>
      <c r="E50" s="244">
        <f>'Uspesnost-T'!E50/'Uspesnost-T'!E$114</f>
        <v>7.309410576838332E-3</v>
      </c>
      <c r="F50" s="244">
        <f>'Uspesnost-T'!F50/'Uspesnost-T'!F$114</f>
        <v>1.0286370180736672E-2</v>
      </c>
      <c r="G50" s="244">
        <f>'Uspesnost-T'!G50/'Uspesnost-T'!G$114</f>
        <v>1.0988170678405193E-2</v>
      </c>
      <c r="H50" s="244">
        <f>'Uspesnost-T'!H50/'Uspesnost-T'!H$114</f>
        <v>1.7238473222036858E-2</v>
      </c>
      <c r="I50" s="244">
        <f>'Uspesnost-T'!I50/'Uspesnost-T'!I$114</f>
        <v>1.2457765164776646E-2</v>
      </c>
      <c r="J50" s="244">
        <f>'Uspesnost-T'!J50/'Uspesnost-T'!J$114</f>
        <v>1.3996893958849049E-2</v>
      </c>
      <c r="K50" s="244">
        <f>'Uspesnost-T'!K50/'Uspesnost-T'!K$114</f>
        <v>1.8114538386132487E-2</v>
      </c>
      <c r="L50" s="244">
        <f>'Uspesnost-T'!L50/'Uspesnost-T'!L$114</f>
        <v>1.5112117597884915E-2</v>
      </c>
      <c r="M50" s="244">
        <f>'Uspesnost-T'!M50/'Uspesnost-T'!M$114</f>
        <v>1.4232258020337918E-2</v>
      </c>
      <c r="N50" s="244">
        <f>'Uspesnost-T'!N50/'Uspesnost-T'!N$114</f>
        <v>9.7574569594984176E-3</v>
      </c>
      <c r="O50" s="244">
        <f>'Uspesnost-T'!O50/'Uspesnost-T'!O$114</f>
        <v>8.3552381507004236E-3</v>
      </c>
      <c r="P50" s="244">
        <f>'Uspesnost-T'!P50/'Uspesnost-T'!P$114</f>
        <v>1.9906326563342049E-2</v>
      </c>
      <c r="Q50" s="244">
        <f>'Uspesnost-T'!Q50/'Uspesnost-T'!Q$114</f>
        <v>1.1771041104211793E-2</v>
      </c>
      <c r="R50" s="244">
        <f>'Uspesnost-T'!R50/'Uspesnost-T'!R$114</f>
        <v>1.9180278523788653E-2</v>
      </c>
      <c r="S50" s="244">
        <f>'Uspesnost-T'!S50/'Uspesnost-T'!S$114</f>
        <v>2.8665131954801564E-2</v>
      </c>
      <c r="T50" s="244">
        <f>'Uspesnost-T'!T50/'Uspesnost-T'!T$114</f>
        <v>1.8249226703520919E-2</v>
      </c>
      <c r="U50" s="244">
        <f>'Uspesnost-T'!U50/'Uspesnost-T'!U$114</f>
        <v>1.076687208714943E-2</v>
      </c>
      <c r="V50" s="244">
        <f>'Uspesnost-T'!V50/'Uspesnost-T'!V$114</f>
        <v>3.2403792938948461E-2</v>
      </c>
      <c r="W50" s="244">
        <f>'Uspesnost-T'!W50/'Uspesnost-T'!W$114</f>
        <v>2.4472774695655768E-2</v>
      </c>
      <c r="X50" s="244">
        <f>'Uspesnost-T'!X50/'Uspesnost-T'!X$114</f>
        <v>3.9051551204600989E-3</v>
      </c>
      <c r="Y50" s="244">
        <f>'Uspesnost-T'!Y50/'Uspesnost-T'!Y$114</f>
        <v>9.8392363743968359E-3</v>
      </c>
      <c r="Z50" s="244">
        <f>'Uspesnost-T'!Z50/'Uspesnost-T'!Z$114</f>
        <v>8.4742843515923753E-3</v>
      </c>
      <c r="AA50" s="244">
        <f>'Uspesnost-T'!AA50/'Uspesnost-T'!AA$114</f>
        <v>1.3212259698648124E-2</v>
      </c>
      <c r="AB50" s="244">
        <f>'Uspesnost-T'!AB50/'Uspesnost-T'!AB$114</f>
        <v>5.5009618424784199E-3</v>
      </c>
      <c r="AC50" s="244">
        <f>'Uspesnost-T'!AC50/'Uspesnost-T'!AC$114</f>
        <v>3.7192300159810947E-2</v>
      </c>
      <c r="AD50" s="244">
        <f>'Uspesnost-T'!AD50/'Uspesnost-T'!AD$114</f>
        <v>1.4579793903380029E-2</v>
      </c>
      <c r="AE50" s="244">
        <f>'Uspesnost-T'!AE50/'Uspesnost-T'!AE$114</f>
        <v>1.6153511983085834E-2</v>
      </c>
      <c r="AF50" s="244">
        <f>'Uspesnost-T'!AF50/'Uspesnost-T'!AF$114</f>
        <v>1.6559888365051446E-2</v>
      </c>
      <c r="AG50" s="244">
        <f>'Uspesnost-T'!AG50/'Uspesnost-T'!AG$114</f>
        <v>1.8326686604074414E-2</v>
      </c>
      <c r="AH50" s="244">
        <f>'Uspesnost-T'!AH50/'Uspesnost-T'!AH$114</f>
        <v>1.0305438084750731E-2</v>
      </c>
      <c r="AI50" s="244">
        <f>'Uspesnost-T'!AI50/'Uspesnost-T'!AI$114</f>
        <v>8.0789539323665796E-3</v>
      </c>
      <c r="AJ50" s="244">
        <f>'Uspesnost-T'!AJ50/'Uspesnost-T'!AJ$114</f>
        <v>1.41079077149981E-2</v>
      </c>
      <c r="AK50" s="244">
        <f>'Uspesnost-T'!AK50/'Uspesnost-T'!AK$114</f>
        <v>8.1330297412128428E-3</v>
      </c>
      <c r="AL50" s="244">
        <f>'Uspesnost-T'!AL50/'Uspesnost-T'!AL$114</f>
        <v>1.2586065137624261E-2</v>
      </c>
      <c r="AM50" s="244">
        <f>'Uspesnost-T'!AM50/'Uspesnost-T'!AM$114</f>
        <v>1.1319026428485967E-2</v>
      </c>
      <c r="AN50" s="244">
        <f>'Uspesnost-T'!AN50/'Uspesnost-T'!AN$114</f>
        <v>1.0098481935102139E-2</v>
      </c>
      <c r="AO50" s="244">
        <f>'Uspesnost-T'!AO50/'Uspesnost-T'!AO$114</f>
        <v>1.9078955273922834E-2</v>
      </c>
      <c r="AP50" s="244">
        <f>'Uspesnost-T'!AP50/'Uspesnost-T'!AP$114</f>
        <v>2.3341117929112691E-2</v>
      </c>
      <c r="AQ50" s="244">
        <f>'Uspesnost-T'!AQ50/'Uspesnost-T'!AQ$114</f>
        <v>1.2169188124733254E-2</v>
      </c>
      <c r="AR50" s="244">
        <f>'Uspesnost-T'!AR50/'Uspesnost-T'!AR$114</f>
        <v>1.4562213223418228E-2</v>
      </c>
      <c r="AS50" s="244">
        <f>'Uspesnost-T'!AS50/'Uspesnost-T'!AS$114</f>
        <v>8.2025457961080826E-3</v>
      </c>
      <c r="AT50" s="244">
        <f>'Uspesnost-T'!AT50/'Uspesnost-T'!AT$114</f>
        <v>1.2701711284323536E-2</v>
      </c>
      <c r="AU50" s="244">
        <f>'Uspesnost-T'!AU50/'Uspesnost-T'!AU$114</f>
        <v>2.2187945882737193E-2</v>
      </c>
      <c r="AV50" s="244">
        <f>'Uspesnost-T'!AV50/'Uspesnost-T'!AV$114</f>
        <v>1.1572024220616208E-2</v>
      </c>
      <c r="AW50" s="244">
        <f>'Uspesnost-T'!AW50/'Uspesnost-T'!AW$114</f>
        <v>9.153447542682264E-3</v>
      </c>
      <c r="AX50" s="244">
        <f>'Uspesnost-T'!AX50/'Uspesnost-T'!AX$114</f>
        <v>1.0459970313003339E-2</v>
      </c>
      <c r="AY50" s="244">
        <f>'Uspesnost-T'!AY50/'Uspesnost-T'!AY$114</f>
        <v>8.121484606865511E-3</v>
      </c>
      <c r="AZ50" s="244">
        <f>'Uspesnost-T'!AZ50/'Uspesnost-T'!AZ$114</f>
        <v>1.7167228778077283E-2</v>
      </c>
      <c r="BA50" s="244">
        <f>'Uspesnost-T'!BA50/'Uspesnost-T'!BA$114</f>
        <v>2.3345787175529334E-2</v>
      </c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spans="1:73" ht="14.25" customHeight="1" x14ac:dyDescent="0.25">
      <c r="A51" s="239" t="s">
        <v>81</v>
      </c>
      <c r="B51" s="423">
        <v>44</v>
      </c>
      <c r="C51" s="244">
        <f>'Uspesnost-T'!C51/'Uspesnost-T'!C$114</f>
        <v>0</v>
      </c>
      <c r="D51" s="244">
        <f>'Uspesnost-T'!D51/'Uspesnost-T'!D$114</f>
        <v>0</v>
      </c>
      <c r="E51" s="244">
        <f>'Uspesnost-T'!E51/'Uspesnost-T'!E$114</f>
        <v>4.9812034646900833E-3</v>
      </c>
      <c r="F51" s="244">
        <f>'Uspesnost-T'!F51/'Uspesnost-T'!F$114</f>
        <v>6.5255783787537946E-3</v>
      </c>
      <c r="G51" s="244">
        <f>'Uspesnost-T'!G51/'Uspesnost-T'!G$114</f>
        <v>0</v>
      </c>
      <c r="H51" s="244">
        <f>'Uspesnost-T'!H51/'Uspesnost-T'!H$114</f>
        <v>1.2399653176049937E-2</v>
      </c>
      <c r="I51" s="244">
        <f>'Uspesnost-T'!I51/'Uspesnost-T'!I$114</f>
        <v>1.7523645639756311E-2</v>
      </c>
      <c r="J51" s="244">
        <f>'Uspesnost-T'!J51/'Uspesnost-T'!J$114</f>
        <v>0</v>
      </c>
      <c r="K51" s="244">
        <f>'Uspesnost-T'!K51/'Uspesnost-T'!K$114</f>
        <v>6.0367346899482767E-3</v>
      </c>
      <c r="L51" s="244">
        <f>'Uspesnost-T'!L51/'Uspesnost-T'!L$114</f>
        <v>1.5315696083959038E-2</v>
      </c>
      <c r="M51" s="244">
        <f>'Uspesnost-T'!M51/'Uspesnost-T'!M$114</f>
        <v>1.0204633279039374E-2</v>
      </c>
      <c r="N51" s="244">
        <f>'Uspesnost-T'!N51/'Uspesnost-T'!N$114</f>
        <v>4.1440747217586546E-2</v>
      </c>
      <c r="O51" s="244">
        <f>'Uspesnost-T'!O51/'Uspesnost-T'!O$114</f>
        <v>6.6292432055073047E-3</v>
      </c>
      <c r="P51" s="244">
        <f>'Uspesnost-T'!P51/'Uspesnost-T'!P$114</f>
        <v>0</v>
      </c>
      <c r="Q51" s="244">
        <f>'Uspesnost-T'!Q51/'Uspesnost-T'!Q$114</f>
        <v>7.7934467196095697E-3</v>
      </c>
      <c r="R51" s="244">
        <f>'Uspesnost-T'!R51/'Uspesnost-T'!R$114</f>
        <v>1.1638672062362913E-2</v>
      </c>
      <c r="S51" s="244">
        <f>'Uspesnost-T'!S51/'Uspesnost-T'!S$114</f>
        <v>0</v>
      </c>
      <c r="T51" s="244">
        <f>'Uspesnost-T'!T51/'Uspesnost-T'!T$114</f>
        <v>0</v>
      </c>
      <c r="U51" s="244">
        <f>'Uspesnost-T'!U51/'Uspesnost-T'!U$114</f>
        <v>0</v>
      </c>
      <c r="V51" s="244">
        <f>'Uspesnost-T'!V51/'Uspesnost-T'!V$114</f>
        <v>2.9123605752811914E-2</v>
      </c>
      <c r="W51" s="244">
        <f>'Uspesnost-T'!W51/'Uspesnost-T'!W$114</f>
        <v>9.2560881283403861E-3</v>
      </c>
      <c r="X51" s="244">
        <f>'Uspesnost-T'!X51/'Uspesnost-T'!X$114</f>
        <v>8.5325682860252234E-3</v>
      </c>
      <c r="Y51" s="244">
        <f>'Uspesnost-T'!Y51/'Uspesnost-T'!Y$114</f>
        <v>7.6759789079438945E-3</v>
      </c>
      <c r="Z51" s="244">
        <f>'Uspesnost-T'!Z51/'Uspesnost-T'!Z$114</f>
        <v>3.7400796084416571E-2</v>
      </c>
      <c r="AA51" s="244">
        <f>'Uspesnost-T'!AA51/'Uspesnost-T'!AA$114</f>
        <v>0</v>
      </c>
      <c r="AB51" s="244">
        <f>'Uspesnost-T'!AB51/'Uspesnost-T'!AB$114</f>
        <v>9.5283920325857033E-3</v>
      </c>
      <c r="AC51" s="244">
        <f>'Uspesnost-T'!AC51/'Uspesnost-T'!AC$114</f>
        <v>0</v>
      </c>
      <c r="AD51" s="244">
        <f>'Uspesnost-T'!AD51/'Uspesnost-T'!AD$114</f>
        <v>9.0226450352379178E-3</v>
      </c>
      <c r="AE51" s="244">
        <f>'Uspesnost-T'!AE51/'Uspesnost-T'!AE$114</f>
        <v>2.2577271126007631E-2</v>
      </c>
      <c r="AF51" s="244">
        <f>'Uspesnost-T'!AF51/'Uspesnost-T'!AF$114</f>
        <v>1.736151271158367E-2</v>
      </c>
      <c r="AG51" s="244">
        <f>'Uspesnost-T'!AG51/'Uspesnost-T'!AG$114</f>
        <v>1.1877299878387947E-2</v>
      </c>
      <c r="AH51" s="244">
        <f>'Uspesnost-T'!AH51/'Uspesnost-T'!AH$114</f>
        <v>7.9709418179901223E-3</v>
      </c>
      <c r="AI51" s="244">
        <f>'Uspesnost-T'!AI51/'Uspesnost-T'!AI$114</f>
        <v>9.7963463708261797E-3</v>
      </c>
      <c r="AJ51" s="244">
        <f>'Uspesnost-T'!AJ51/'Uspesnost-T'!AJ$114</f>
        <v>1.3928333011293068E-2</v>
      </c>
      <c r="AK51" s="244">
        <f>'Uspesnost-T'!AK51/'Uspesnost-T'!AK$114</f>
        <v>6.5589643659650747E-3</v>
      </c>
      <c r="AL51" s="244">
        <f>'Uspesnost-T'!AL51/'Uspesnost-T'!AL$114</f>
        <v>8.3092359130006246E-3</v>
      </c>
      <c r="AM51" s="244">
        <f>'Uspesnost-T'!AM51/'Uspesnost-T'!AM$114</f>
        <v>0</v>
      </c>
      <c r="AN51" s="244">
        <f>'Uspesnost-T'!AN51/'Uspesnost-T'!AN$114</f>
        <v>1.1696618138065886E-2</v>
      </c>
      <c r="AO51" s="244">
        <f>'Uspesnost-T'!AO51/'Uspesnost-T'!AO$114</f>
        <v>1.5038074367670856E-2</v>
      </c>
      <c r="AP51" s="244">
        <f>'Uspesnost-T'!AP51/'Uspesnost-T'!AP$114</f>
        <v>2.4240009092032788E-2</v>
      </c>
      <c r="AQ51" s="244">
        <f>'Uspesnost-T'!AQ51/'Uspesnost-T'!AQ$114</f>
        <v>2.0172009325737025E-2</v>
      </c>
      <c r="AR51" s="244">
        <f>'Uspesnost-T'!AR51/'Uspesnost-T'!AR$114</f>
        <v>1.7260867960337059E-2</v>
      </c>
      <c r="AS51" s="244">
        <f>'Uspesnost-T'!AS51/'Uspesnost-T'!AS$114</f>
        <v>5.7434486122410486E-3</v>
      </c>
      <c r="AT51" s="244">
        <f>'Uspesnost-T'!AT51/'Uspesnost-T'!AT$114</f>
        <v>8.4992557293761522E-3</v>
      </c>
      <c r="AU51" s="244">
        <f>'Uspesnost-T'!AU51/'Uspesnost-T'!AU$114</f>
        <v>6.9115695814449688E-3</v>
      </c>
      <c r="AV51" s="244">
        <f>'Uspesnost-T'!AV51/'Uspesnost-T'!AV$114</f>
        <v>6.4991762152019862E-3</v>
      </c>
      <c r="AW51" s="244">
        <f>'Uspesnost-T'!AW51/'Uspesnost-T'!AW$114</f>
        <v>1.3791652885017488E-2</v>
      </c>
      <c r="AX51" s="244">
        <f>'Uspesnost-T'!AX51/'Uspesnost-T'!AX$114</f>
        <v>2.9072046769792644E-2</v>
      </c>
      <c r="AY51" s="244">
        <f>'Uspesnost-T'!AY51/'Uspesnost-T'!AY$114</f>
        <v>7.9256649524300903E-3</v>
      </c>
      <c r="AZ51" s="244">
        <f>'Uspesnost-T'!AZ51/'Uspesnost-T'!AZ$114</f>
        <v>9.4004308888554714E-3</v>
      </c>
      <c r="BA51" s="244">
        <f>'Uspesnost-T'!BA51/'Uspesnost-T'!BA$114</f>
        <v>9.8794497720498999E-3</v>
      </c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spans="1:73" ht="14.25" customHeight="1" x14ac:dyDescent="0.25">
      <c r="A52" s="238" t="s">
        <v>266</v>
      </c>
      <c r="B52" s="423">
        <v>106</v>
      </c>
      <c r="C52" s="244">
        <f>'Uspesnost-T'!C52/'Uspesnost-T'!C$114</f>
        <v>0</v>
      </c>
      <c r="D52" s="244">
        <f>'Uspesnost-T'!D52/'Uspesnost-T'!D$114</f>
        <v>0</v>
      </c>
      <c r="E52" s="244">
        <f>'Uspesnost-T'!E52/'Uspesnost-T'!E$114</f>
        <v>3.0795617749445835E-3</v>
      </c>
      <c r="F52" s="244">
        <f>'Uspesnost-T'!F52/'Uspesnost-T'!F$114</f>
        <v>0</v>
      </c>
      <c r="G52" s="244">
        <f>'Uspesnost-T'!G52/'Uspesnost-T'!G$114</f>
        <v>1.6845031682115163E-2</v>
      </c>
      <c r="H52" s="244">
        <f>'Uspesnost-T'!H52/'Uspesnost-T'!H$114</f>
        <v>0</v>
      </c>
      <c r="I52" s="244">
        <f>'Uspesnost-T'!I52/'Uspesnost-T'!I$114</f>
        <v>1.2794618210879535E-2</v>
      </c>
      <c r="J52" s="244">
        <f>'Uspesnost-T'!J52/'Uspesnost-T'!J$114</f>
        <v>0</v>
      </c>
      <c r="K52" s="244">
        <f>'Uspesnost-T'!K52/'Uspesnost-T'!K$114</f>
        <v>0</v>
      </c>
      <c r="L52" s="244">
        <f>'Uspesnost-T'!L52/'Uspesnost-T'!L$114</f>
        <v>0</v>
      </c>
      <c r="M52" s="244">
        <f>'Uspesnost-T'!M52/'Uspesnost-T'!M$114</f>
        <v>0</v>
      </c>
      <c r="N52" s="244">
        <f>'Uspesnost-T'!N52/'Uspesnost-T'!N$114</f>
        <v>1.1839629199365072E-2</v>
      </c>
      <c r="O52" s="244">
        <f>'Uspesnost-T'!O52/'Uspesnost-T'!O$114</f>
        <v>2.2031501983535502E-3</v>
      </c>
      <c r="P52" s="244">
        <f>'Uspesnost-T'!P52/'Uspesnost-T'!P$114</f>
        <v>0</v>
      </c>
      <c r="Q52" s="244">
        <f>'Uspesnost-T'!Q52/'Uspesnost-T'!Q$114</f>
        <v>0</v>
      </c>
      <c r="R52" s="244">
        <f>'Uspesnost-T'!R52/'Uspesnost-T'!R$114</f>
        <v>0</v>
      </c>
      <c r="S52" s="244">
        <f>'Uspesnost-T'!S52/'Uspesnost-T'!S$114</f>
        <v>3.5003724243416181E-3</v>
      </c>
      <c r="T52" s="244">
        <f>'Uspesnost-T'!T52/'Uspesnost-T'!T$114</f>
        <v>0</v>
      </c>
      <c r="U52" s="244">
        <f>'Uspesnost-T'!U52/'Uspesnost-T'!U$114</f>
        <v>0</v>
      </c>
      <c r="V52" s="244">
        <f>'Uspesnost-T'!V52/'Uspesnost-T'!V$114</f>
        <v>0</v>
      </c>
      <c r="W52" s="244">
        <f>'Uspesnost-T'!W52/'Uspesnost-T'!W$114</f>
        <v>0</v>
      </c>
      <c r="X52" s="244">
        <f>'Uspesnost-T'!X52/'Uspesnost-T'!X$114</f>
        <v>0</v>
      </c>
      <c r="Y52" s="244">
        <f>'Uspesnost-T'!Y52/'Uspesnost-T'!Y$114</f>
        <v>0</v>
      </c>
      <c r="Z52" s="244">
        <f>'Uspesnost-T'!Z52/'Uspesnost-T'!Z$114</f>
        <v>6.7289772519261992E-3</v>
      </c>
      <c r="AA52" s="244">
        <f>'Uspesnost-T'!AA52/'Uspesnost-T'!AA$114</f>
        <v>3.3581928605108405E-2</v>
      </c>
      <c r="AB52" s="244">
        <f>'Uspesnost-T'!AB52/'Uspesnost-T'!AB$114</f>
        <v>0</v>
      </c>
      <c r="AC52" s="244">
        <f>'Uspesnost-T'!AC52/'Uspesnost-T'!AC$114</f>
        <v>0</v>
      </c>
      <c r="AD52" s="244">
        <f>'Uspesnost-T'!AD52/'Uspesnost-T'!AD$114</f>
        <v>7.2876737768321391E-3</v>
      </c>
      <c r="AE52" s="244">
        <f>'Uspesnost-T'!AE52/'Uspesnost-T'!AE$114</f>
        <v>0</v>
      </c>
      <c r="AF52" s="244">
        <f>'Uspesnost-T'!AF52/'Uspesnost-T'!AF$114</f>
        <v>2.4699495898103812E-2</v>
      </c>
      <c r="AG52" s="244">
        <f>'Uspesnost-T'!AG52/'Uspesnost-T'!AG$114</f>
        <v>0</v>
      </c>
      <c r="AH52" s="244">
        <f>'Uspesnost-T'!AH52/'Uspesnost-T'!AH$114</f>
        <v>0</v>
      </c>
      <c r="AI52" s="244">
        <f>'Uspesnost-T'!AI52/'Uspesnost-T'!AI$114</f>
        <v>1.6206020693777513E-2</v>
      </c>
      <c r="AJ52" s="244">
        <f>'Uspesnost-T'!AJ52/'Uspesnost-T'!AJ$114</f>
        <v>0</v>
      </c>
      <c r="AK52" s="244">
        <f>'Uspesnost-T'!AK52/'Uspesnost-T'!AK$114</f>
        <v>0</v>
      </c>
      <c r="AL52" s="244">
        <f>'Uspesnost-T'!AL52/'Uspesnost-T'!AL$114</f>
        <v>7.7249955414168681E-3</v>
      </c>
      <c r="AM52" s="244">
        <f>'Uspesnost-T'!AM52/'Uspesnost-T'!AM$114</f>
        <v>0</v>
      </c>
      <c r="AN52" s="244">
        <f>'Uspesnost-T'!AN52/'Uspesnost-T'!AN$114</f>
        <v>3.563858053983298E-2</v>
      </c>
      <c r="AO52" s="244">
        <f>'Uspesnost-T'!AO52/'Uspesnost-T'!AO$114</f>
        <v>0</v>
      </c>
      <c r="AP52" s="244">
        <f>'Uspesnost-T'!AP52/'Uspesnost-T'!AP$114</f>
        <v>5.6913854433639699E-3</v>
      </c>
      <c r="AQ52" s="244">
        <f>'Uspesnost-T'!AQ52/'Uspesnost-T'!AQ$114</f>
        <v>0</v>
      </c>
      <c r="AR52" s="244">
        <f>'Uspesnost-T'!AR52/'Uspesnost-T'!AR$114</f>
        <v>2.9051248007754851E-2</v>
      </c>
      <c r="AS52" s="244">
        <f>'Uspesnost-T'!AS52/'Uspesnost-T'!AS$114</f>
        <v>0</v>
      </c>
      <c r="AT52" s="244">
        <f>'Uspesnost-T'!AT52/'Uspesnost-T'!AT$114</f>
        <v>9.5125008631071308E-4</v>
      </c>
      <c r="AU52" s="244">
        <f>'Uspesnost-T'!AU52/'Uspesnost-T'!AU$114</f>
        <v>0</v>
      </c>
      <c r="AV52" s="244">
        <f>'Uspesnost-T'!AV52/'Uspesnost-T'!AV$114</f>
        <v>0</v>
      </c>
      <c r="AW52" s="244">
        <f>'Uspesnost-T'!AW52/'Uspesnost-T'!AW$114</f>
        <v>1.9977449065712784E-2</v>
      </c>
      <c r="AX52" s="244">
        <f>'Uspesnost-T'!AX52/'Uspesnost-T'!AX$114</f>
        <v>0</v>
      </c>
      <c r="AY52" s="244">
        <f>'Uspesnost-T'!AY52/'Uspesnost-T'!AY$114</f>
        <v>1.6669470914887023E-2</v>
      </c>
      <c r="AZ52" s="244">
        <f>'Uspesnost-T'!AZ52/'Uspesnost-T'!AZ$114</f>
        <v>0</v>
      </c>
      <c r="BA52" s="244">
        <f>'Uspesnost-T'!BA52/'Uspesnost-T'!BA$114</f>
        <v>5.935103318137889E-3</v>
      </c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spans="1:73" ht="14.25" customHeight="1" x14ac:dyDescent="0.25">
      <c r="A53" s="239" t="s">
        <v>95</v>
      </c>
      <c r="B53" s="423">
        <v>34</v>
      </c>
      <c r="C53" s="244">
        <f>'Uspesnost-T'!C53/'Uspesnost-T'!C$114</f>
        <v>3.2953145553000919E-2</v>
      </c>
      <c r="D53" s="244">
        <f>'Uspesnost-T'!D53/'Uspesnost-T'!D$114</f>
        <v>1.3436014692414018E-2</v>
      </c>
      <c r="E53" s="244">
        <f>'Uspesnost-T'!E53/'Uspesnost-T'!E$114</f>
        <v>8.5415311128850847E-3</v>
      </c>
      <c r="F53" s="244">
        <f>'Uspesnost-T'!F53/'Uspesnost-T'!F$114</f>
        <v>1.2219698867317873E-2</v>
      </c>
      <c r="G53" s="244">
        <f>'Uspesnost-T'!G53/'Uspesnost-T'!G$114</f>
        <v>2.0735446155434066E-2</v>
      </c>
      <c r="H53" s="244">
        <f>'Uspesnost-T'!H53/'Uspesnost-T'!H$114</f>
        <v>1.5323722983089575E-2</v>
      </c>
      <c r="I53" s="244">
        <f>'Uspesnost-T'!I53/'Uspesnost-T'!I$114</f>
        <v>1.0544629053552006E-2</v>
      </c>
      <c r="J53" s="244">
        <f>'Uspesnost-T'!J53/'Uspesnost-T'!J$114</f>
        <v>1.2849620379487614E-2</v>
      </c>
      <c r="K53" s="244">
        <f>'Uspesnost-T'!K53/'Uspesnost-T'!K$114</f>
        <v>9.5226764362910457E-3</v>
      </c>
      <c r="L53" s="244">
        <f>'Uspesnost-T'!L53/'Uspesnost-T'!L$114</f>
        <v>1.0044240965438015E-2</v>
      </c>
      <c r="M53" s="244">
        <f>'Uspesnost-T'!M53/'Uspesnost-T'!M$114</f>
        <v>1.4530864480306825E-2</v>
      </c>
      <c r="N53" s="244">
        <f>'Uspesnost-T'!N53/'Uspesnost-T'!N$114</f>
        <v>7.1623409550974184E-3</v>
      </c>
      <c r="O53" s="244">
        <f>'Uspesnost-T'!O53/'Uspesnost-T'!O$114</f>
        <v>1.4032295254985032E-2</v>
      </c>
      <c r="P53" s="244">
        <f>'Uspesnost-T'!P53/'Uspesnost-T'!P$114</f>
        <v>1.4267920894014137E-2</v>
      </c>
      <c r="Q53" s="244">
        <f>'Uspesnost-T'!Q53/'Uspesnost-T'!Q$114</f>
        <v>1.4330705546593632E-2</v>
      </c>
      <c r="R53" s="244">
        <f>'Uspesnost-T'!R53/'Uspesnost-T'!R$114</f>
        <v>1.4911871887113815E-2</v>
      </c>
      <c r="S53" s="244">
        <f>'Uspesnost-T'!S53/'Uspesnost-T'!S$114</f>
        <v>1.034563229580425E-2</v>
      </c>
      <c r="T53" s="244">
        <f>'Uspesnost-T'!T53/'Uspesnost-T'!T$114</f>
        <v>1.6789489516743021E-2</v>
      </c>
      <c r="U53" s="244">
        <f>'Uspesnost-T'!U53/'Uspesnost-T'!U$114</f>
        <v>1.2088425334597978E-2</v>
      </c>
      <c r="V53" s="244">
        <f>'Uspesnost-T'!V53/'Uspesnost-T'!V$114</f>
        <v>1.9436128962213899E-2</v>
      </c>
      <c r="W53" s="244">
        <f>'Uspesnost-T'!W53/'Uspesnost-T'!W$114</f>
        <v>2.8352882359402011E-2</v>
      </c>
      <c r="X53" s="244">
        <f>'Uspesnost-T'!X53/'Uspesnost-T'!X$114</f>
        <v>2.7880624835005086E-2</v>
      </c>
      <c r="Y53" s="244">
        <f>'Uspesnost-T'!Y53/'Uspesnost-T'!Y$114</f>
        <v>1.0377610264543353E-2</v>
      </c>
      <c r="Z53" s="244">
        <f>'Uspesnost-T'!Z53/'Uspesnost-T'!Z$114</f>
        <v>1.0088362619495498E-2</v>
      </c>
      <c r="AA53" s="244">
        <f>'Uspesnost-T'!AA53/'Uspesnost-T'!AA$114</f>
        <v>1.3879160605701173E-2</v>
      </c>
      <c r="AB53" s="244">
        <f>'Uspesnost-T'!AB53/'Uspesnost-T'!AB$114</f>
        <v>1.3072290704337389E-2</v>
      </c>
      <c r="AC53" s="244">
        <f>'Uspesnost-T'!AC53/'Uspesnost-T'!AC$114</f>
        <v>4.5015909463813099E-2</v>
      </c>
      <c r="AD53" s="244">
        <f>'Uspesnost-T'!AD53/'Uspesnost-T'!AD$114</f>
        <v>1.3235866730718698E-2</v>
      </c>
      <c r="AE53" s="244">
        <f>'Uspesnost-T'!AE53/'Uspesnost-T'!AE$114</f>
        <v>1.1933140427080121E-2</v>
      </c>
      <c r="AF53" s="244">
        <f>'Uspesnost-T'!AF53/'Uspesnost-T'!AF$114</f>
        <v>1.0818600920136881E-2</v>
      </c>
      <c r="AG53" s="244">
        <f>'Uspesnost-T'!AG53/'Uspesnost-T'!AG$114</f>
        <v>1.3882402809337452E-2</v>
      </c>
      <c r="AH53" s="244">
        <f>'Uspesnost-T'!AH53/'Uspesnost-T'!AH$114</f>
        <v>1.1945915118186913E-2</v>
      </c>
      <c r="AI53" s="244">
        <f>'Uspesnost-T'!AI53/'Uspesnost-T'!AI$114</f>
        <v>1.3142285088241125E-2</v>
      </c>
      <c r="AJ53" s="244">
        <f>'Uspesnost-T'!AJ53/'Uspesnost-T'!AJ$114</f>
        <v>4.4954155828595696E-3</v>
      </c>
      <c r="AK53" s="244">
        <f>'Uspesnost-T'!AK53/'Uspesnost-T'!AK$114</f>
        <v>9.8949832657123978E-3</v>
      </c>
      <c r="AL53" s="244">
        <f>'Uspesnost-T'!AL53/'Uspesnost-T'!AL$114</f>
        <v>1.0330370647662469E-2</v>
      </c>
      <c r="AM53" s="244">
        <f>'Uspesnost-T'!AM53/'Uspesnost-T'!AM$114</f>
        <v>1.8161180320675985E-2</v>
      </c>
      <c r="AN53" s="244">
        <f>'Uspesnost-T'!AN53/'Uspesnost-T'!AN$114</f>
        <v>1.2125839917905803E-2</v>
      </c>
      <c r="AO53" s="244">
        <f>'Uspesnost-T'!AO53/'Uspesnost-T'!AO$114</f>
        <v>1.7053421070184614E-2</v>
      </c>
      <c r="AP53" s="244">
        <f>'Uspesnost-T'!AP53/'Uspesnost-T'!AP$114</f>
        <v>2.0281791063386085E-2</v>
      </c>
      <c r="AQ53" s="244">
        <f>'Uspesnost-T'!AQ53/'Uspesnost-T'!AQ$114</f>
        <v>1.0768211696131217E-2</v>
      </c>
      <c r="AR53" s="244">
        <f>'Uspesnost-T'!AR53/'Uspesnost-T'!AR$114</f>
        <v>1.8892224441761096E-2</v>
      </c>
      <c r="AS53" s="244">
        <f>'Uspesnost-T'!AS53/'Uspesnost-T'!AS$114</f>
        <v>8.3504378954895025E-3</v>
      </c>
      <c r="AT53" s="244">
        <f>'Uspesnost-T'!AT53/'Uspesnost-T'!AT$114</f>
        <v>5.2582359920472594E-3</v>
      </c>
      <c r="AU53" s="244">
        <f>'Uspesnost-T'!AU53/'Uspesnost-T'!AU$114</f>
        <v>1.9739572251102552E-2</v>
      </c>
      <c r="AV53" s="244">
        <f>'Uspesnost-T'!AV53/'Uspesnost-T'!AV$114</f>
        <v>1.0931230536748906E-2</v>
      </c>
      <c r="AW53" s="244">
        <f>'Uspesnost-T'!AW53/'Uspesnost-T'!AW$114</f>
        <v>8.5978129267120559E-3</v>
      </c>
      <c r="AX53" s="244">
        <f>'Uspesnost-T'!AX53/'Uspesnost-T'!AX$114</f>
        <v>9.5491078284821781E-3</v>
      </c>
      <c r="AY53" s="244">
        <f>'Uspesnost-T'!AY53/'Uspesnost-T'!AY$114</f>
        <v>9.4792670180086913E-3</v>
      </c>
      <c r="AZ53" s="244">
        <f>'Uspesnost-T'!AZ53/'Uspesnost-T'!AZ$114</f>
        <v>1.7491307696779427E-2</v>
      </c>
      <c r="BA53" s="244">
        <f>'Uspesnost-T'!BA53/'Uspesnost-T'!BA$114</f>
        <v>1.4457441848421803E-2</v>
      </c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spans="1:73" ht="14.25" customHeight="1" x14ac:dyDescent="0.25">
      <c r="A54" s="239" t="s">
        <v>177</v>
      </c>
      <c r="B54" s="423">
        <v>33</v>
      </c>
      <c r="C54" s="244">
        <f>'Uspesnost-T'!C54/'Uspesnost-T'!C$114</f>
        <v>0</v>
      </c>
      <c r="D54" s="244">
        <f>'Uspesnost-T'!D54/'Uspesnost-T'!D$114</f>
        <v>0</v>
      </c>
      <c r="E54" s="244">
        <f>'Uspesnost-T'!E54/'Uspesnost-T'!E$114</f>
        <v>0</v>
      </c>
      <c r="F54" s="244">
        <f>'Uspesnost-T'!F54/'Uspesnost-T'!F$114</f>
        <v>2.1201696458209594E-2</v>
      </c>
      <c r="G54" s="244">
        <f>'Uspesnost-T'!G54/'Uspesnost-T'!G$114</f>
        <v>0</v>
      </c>
      <c r="H54" s="244">
        <f>'Uspesnost-T'!H54/'Uspesnost-T'!H$114</f>
        <v>8.0513848958743955E-3</v>
      </c>
      <c r="I54" s="244">
        <f>'Uspesnost-T'!I54/'Uspesnost-T'!I$114</f>
        <v>0</v>
      </c>
      <c r="J54" s="244">
        <f>'Uspesnost-T'!J54/'Uspesnost-T'!J$114</f>
        <v>0</v>
      </c>
      <c r="K54" s="244">
        <f>'Uspesnost-T'!K54/'Uspesnost-T'!K$114</f>
        <v>2.7543358521452004E-3</v>
      </c>
      <c r="L54" s="244">
        <f>'Uspesnost-T'!L54/'Uspesnost-T'!L$114</f>
        <v>9.5101927713830536E-3</v>
      </c>
      <c r="M54" s="244">
        <f>'Uspesnost-T'!M54/'Uspesnost-T'!M$114</f>
        <v>0</v>
      </c>
      <c r="N54" s="244">
        <f>'Uspesnost-T'!N54/'Uspesnost-T'!N$114</f>
        <v>0</v>
      </c>
      <c r="O54" s="244">
        <f>'Uspesnost-T'!O54/'Uspesnost-T'!O$114</f>
        <v>1.648797045067334E-2</v>
      </c>
      <c r="P54" s="244">
        <f>'Uspesnost-T'!P54/'Uspesnost-T'!P$114</f>
        <v>1.6239348786352147E-2</v>
      </c>
      <c r="Q54" s="244">
        <f>'Uspesnost-T'!Q54/'Uspesnost-T'!Q$114</f>
        <v>1.1864771452038696E-2</v>
      </c>
      <c r="R54" s="244">
        <f>'Uspesnost-T'!R54/'Uspesnost-T'!R$114</f>
        <v>8.4172481150080417E-3</v>
      </c>
      <c r="S54" s="244">
        <f>'Uspesnost-T'!S54/'Uspesnost-T'!S$114</f>
        <v>6.9160235581860385E-3</v>
      </c>
      <c r="T54" s="244">
        <f>'Uspesnost-T'!T54/'Uspesnost-T'!T$114</f>
        <v>1.5609725960220941E-2</v>
      </c>
      <c r="U54" s="244">
        <f>'Uspesnost-T'!U54/'Uspesnost-T'!U$114</f>
        <v>0</v>
      </c>
      <c r="V54" s="244">
        <f>'Uspesnost-T'!V54/'Uspesnost-T'!V$114</f>
        <v>0</v>
      </c>
      <c r="W54" s="244">
        <f>'Uspesnost-T'!W54/'Uspesnost-T'!W$114</f>
        <v>2.1337961434288726E-2</v>
      </c>
      <c r="X54" s="244">
        <f>'Uspesnost-T'!X54/'Uspesnost-T'!X$114</f>
        <v>1.5611203048432852E-3</v>
      </c>
      <c r="Y54" s="244">
        <f>'Uspesnost-T'!Y54/'Uspesnost-T'!Y$114</f>
        <v>0</v>
      </c>
      <c r="Z54" s="244">
        <f>'Uspesnost-T'!Z54/'Uspesnost-T'!Z$114</f>
        <v>1.1551485544549073E-2</v>
      </c>
      <c r="AA54" s="244">
        <f>'Uspesnost-T'!AA54/'Uspesnost-T'!AA$114</f>
        <v>0</v>
      </c>
      <c r="AB54" s="244">
        <f>'Uspesnost-T'!AB54/'Uspesnost-T'!AB$114</f>
        <v>3.5028615832554846E-3</v>
      </c>
      <c r="AC54" s="244">
        <f>'Uspesnost-T'!AC54/'Uspesnost-T'!AC$114</f>
        <v>0</v>
      </c>
      <c r="AD54" s="244">
        <f>'Uspesnost-T'!AD54/'Uspesnost-T'!AD$114</f>
        <v>0</v>
      </c>
      <c r="AE54" s="244">
        <f>'Uspesnost-T'!AE54/'Uspesnost-T'!AE$114</f>
        <v>0</v>
      </c>
      <c r="AF54" s="244">
        <f>'Uspesnost-T'!AF54/'Uspesnost-T'!AF$114</f>
        <v>0</v>
      </c>
      <c r="AG54" s="244">
        <f>'Uspesnost-T'!AG54/'Uspesnost-T'!AG$114</f>
        <v>9.2949506350975698E-3</v>
      </c>
      <c r="AH54" s="244">
        <f>'Uspesnost-T'!AH54/'Uspesnost-T'!AH$114</f>
        <v>7.7738022099132159E-3</v>
      </c>
      <c r="AI54" s="244">
        <f>'Uspesnost-T'!AI54/'Uspesnost-T'!AI$114</f>
        <v>1.3632851417482099E-2</v>
      </c>
      <c r="AJ54" s="244">
        <f>'Uspesnost-T'!AJ54/'Uspesnost-T'!AJ$114</f>
        <v>0</v>
      </c>
      <c r="AK54" s="244">
        <f>'Uspesnost-T'!AK54/'Uspesnost-T'!AK$114</f>
        <v>0</v>
      </c>
      <c r="AL54" s="244">
        <f>'Uspesnost-T'!AL54/'Uspesnost-T'!AL$114</f>
        <v>1.8048364138552275E-2</v>
      </c>
      <c r="AM54" s="244">
        <f>'Uspesnost-T'!AM54/'Uspesnost-T'!AM$114</f>
        <v>8.8686760190079348E-3</v>
      </c>
      <c r="AN54" s="244">
        <f>'Uspesnost-T'!AN54/'Uspesnost-T'!AN$114</f>
        <v>1.2388204676033996E-2</v>
      </c>
      <c r="AO54" s="244">
        <f>'Uspesnost-T'!AO54/'Uspesnost-T'!AO$114</f>
        <v>2.1287444510050116E-2</v>
      </c>
      <c r="AP54" s="244">
        <f>'Uspesnost-T'!AP54/'Uspesnost-T'!AP$114</f>
        <v>2.221958271429901E-2</v>
      </c>
      <c r="AQ54" s="244">
        <f>'Uspesnost-T'!AQ54/'Uspesnost-T'!AQ$114</f>
        <v>0</v>
      </c>
      <c r="AR54" s="244">
        <f>'Uspesnost-T'!AR54/'Uspesnost-T'!AR$114</f>
        <v>1.5436019101140078E-2</v>
      </c>
      <c r="AS54" s="244">
        <f>'Uspesnost-T'!AS54/'Uspesnost-T'!AS$114</f>
        <v>0</v>
      </c>
      <c r="AT54" s="244">
        <f>'Uspesnost-T'!AT54/'Uspesnost-T'!AT$114</f>
        <v>0</v>
      </c>
      <c r="AU54" s="244">
        <f>'Uspesnost-T'!AU54/'Uspesnost-T'!AU$114</f>
        <v>3.8657120506827452E-3</v>
      </c>
      <c r="AV54" s="244">
        <f>'Uspesnost-T'!AV54/'Uspesnost-T'!AV$114</f>
        <v>9.8838128125100771E-3</v>
      </c>
      <c r="AW54" s="244">
        <f>'Uspesnost-T'!AW54/'Uspesnost-T'!AW$114</f>
        <v>9.7059599427178657E-3</v>
      </c>
      <c r="AX54" s="244">
        <f>'Uspesnost-T'!AX54/'Uspesnost-T'!AX$114</f>
        <v>9.7562610804992761E-3</v>
      </c>
      <c r="AY54" s="244">
        <f>'Uspesnost-T'!AY54/'Uspesnost-T'!AY$114</f>
        <v>6.8688771511202732E-3</v>
      </c>
      <c r="AZ54" s="244">
        <f>'Uspesnost-T'!AZ54/'Uspesnost-T'!AZ$114</f>
        <v>0</v>
      </c>
      <c r="BA54" s="244">
        <f>'Uspesnost-T'!BA54/'Uspesnost-T'!BA$114</f>
        <v>9.1424591602071344E-3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spans="1:73" ht="14.25" customHeight="1" x14ac:dyDescent="0.25">
      <c r="A55" s="239" t="s">
        <v>1105</v>
      </c>
      <c r="B55" s="423">
        <v>28</v>
      </c>
      <c r="C55" s="244">
        <f>'Uspesnost-T'!C55/'Uspesnost-T'!C$114</f>
        <v>0</v>
      </c>
      <c r="D55" s="244">
        <f>'Uspesnost-T'!D55/'Uspesnost-T'!D$114</f>
        <v>0</v>
      </c>
      <c r="E55" s="244">
        <f>'Uspesnost-T'!E55/'Uspesnost-T'!E$114</f>
        <v>9.4930120696176748E-3</v>
      </c>
      <c r="F55" s="244">
        <f>'Uspesnost-T'!F55/'Uspesnost-T'!F$114</f>
        <v>0</v>
      </c>
      <c r="G55" s="244">
        <f>'Uspesnost-T'!G55/'Uspesnost-T'!G$114</f>
        <v>0</v>
      </c>
      <c r="H55" s="244">
        <f>'Uspesnost-T'!H55/'Uspesnost-T'!H$114</f>
        <v>0</v>
      </c>
      <c r="I55" s="244">
        <f>'Uspesnost-T'!I55/'Uspesnost-T'!I$114</f>
        <v>7.6430565143970376E-3</v>
      </c>
      <c r="J55" s="244">
        <f>'Uspesnost-T'!J55/'Uspesnost-T'!J$114</f>
        <v>0</v>
      </c>
      <c r="K55" s="244">
        <f>'Uspesnost-T'!K55/'Uspesnost-T'!K$114</f>
        <v>7.8527024708672354E-3</v>
      </c>
      <c r="L55" s="244">
        <f>'Uspesnost-T'!L55/'Uspesnost-T'!L$114</f>
        <v>0</v>
      </c>
      <c r="M55" s="244">
        <f>'Uspesnost-T'!M55/'Uspesnost-T'!M$114</f>
        <v>0</v>
      </c>
      <c r="N55" s="244">
        <f>'Uspesnost-T'!N55/'Uspesnost-T'!N$114</f>
        <v>5.3230994875534442E-3</v>
      </c>
      <c r="O55" s="244">
        <f>'Uspesnost-T'!O55/'Uspesnost-T'!O$114</f>
        <v>5.434306049960147E-3</v>
      </c>
      <c r="P55" s="244">
        <f>'Uspesnost-T'!P55/'Uspesnost-T'!P$114</f>
        <v>6.3587438375851376E-3</v>
      </c>
      <c r="Q55" s="244">
        <f>'Uspesnost-T'!Q55/'Uspesnost-T'!Q$114</f>
        <v>3.3850695625282129E-3</v>
      </c>
      <c r="R55" s="244">
        <f>'Uspesnost-T'!R55/'Uspesnost-T'!R$114</f>
        <v>0</v>
      </c>
      <c r="S55" s="244">
        <f>'Uspesnost-T'!S55/'Uspesnost-T'!S$114</f>
        <v>4.345958876662297E-3</v>
      </c>
      <c r="T55" s="244">
        <f>'Uspesnost-T'!T55/'Uspesnost-T'!T$114</f>
        <v>0</v>
      </c>
      <c r="U55" s="244">
        <f>'Uspesnost-T'!U55/'Uspesnost-T'!U$114</f>
        <v>0</v>
      </c>
      <c r="V55" s="244">
        <f>'Uspesnost-T'!V55/'Uspesnost-T'!V$114</f>
        <v>0</v>
      </c>
      <c r="W55" s="244">
        <f>'Uspesnost-T'!W55/'Uspesnost-T'!W$114</f>
        <v>0</v>
      </c>
      <c r="X55" s="244">
        <f>'Uspesnost-T'!X55/'Uspesnost-T'!X$114</f>
        <v>1.2940851664534479E-2</v>
      </c>
      <c r="Y55" s="244">
        <f>'Uspesnost-T'!Y55/'Uspesnost-T'!Y$114</f>
        <v>1.2983585705145248E-2</v>
      </c>
      <c r="Z55" s="244">
        <f>'Uspesnost-T'!Z55/'Uspesnost-T'!Z$114</f>
        <v>5.6091920615590754E-3</v>
      </c>
      <c r="AA55" s="244">
        <f>'Uspesnost-T'!AA55/'Uspesnost-T'!AA$114</f>
        <v>2.9863037151860099E-2</v>
      </c>
      <c r="AB55" s="244">
        <f>'Uspesnost-T'!AB55/'Uspesnost-T'!AB$114</f>
        <v>2.4711009682136232E-2</v>
      </c>
      <c r="AC55" s="244">
        <f>'Uspesnost-T'!AC55/'Uspesnost-T'!AC$114</f>
        <v>0</v>
      </c>
      <c r="AD55" s="244">
        <f>'Uspesnost-T'!AD55/'Uspesnost-T'!AD$114</f>
        <v>0</v>
      </c>
      <c r="AE55" s="244">
        <f>'Uspesnost-T'!AE55/'Uspesnost-T'!AE$114</f>
        <v>0</v>
      </c>
      <c r="AF55" s="244">
        <f>'Uspesnost-T'!AF55/'Uspesnost-T'!AF$114</f>
        <v>0</v>
      </c>
      <c r="AG55" s="244">
        <f>'Uspesnost-T'!AG55/'Uspesnost-T'!AG$114</f>
        <v>2.406876692907069E-2</v>
      </c>
      <c r="AH55" s="244">
        <f>'Uspesnost-T'!AH55/'Uspesnost-T'!AH$114</f>
        <v>0</v>
      </c>
      <c r="AI55" s="244">
        <f>'Uspesnost-T'!AI55/'Uspesnost-T'!AI$114</f>
        <v>1.3229211184621167E-2</v>
      </c>
      <c r="AJ55" s="244">
        <f>'Uspesnost-T'!AJ55/'Uspesnost-T'!AJ$114</f>
        <v>1.6862155593802535E-2</v>
      </c>
      <c r="AK55" s="244">
        <f>'Uspesnost-T'!AK55/'Uspesnost-T'!AK$114</f>
        <v>0</v>
      </c>
      <c r="AL55" s="244">
        <f>'Uspesnost-T'!AL55/'Uspesnost-T'!AL$114</f>
        <v>0</v>
      </c>
      <c r="AM55" s="244">
        <f>'Uspesnost-T'!AM55/'Uspesnost-T'!AM$114</f>
        <v>2.2313385692937917E-2</v>
      </c>
      <c r="AN55" s="244">
        <f>'Uspesnost-T'!AN55/'Uspesnost-T'!AN$114</f>
        <v>0</v>
      </c>
      <c r="AO55" s="244">
        <f>'Uspesnost-T'!AO55/'Uspesnost-T'!AO$114</f>
        <v>0</v>
      </c>
      <c r="AP55" s="244">
        <f>'Uspesnost-T'!AP55/'Uspesnost-T'!AP$114</f>
        <v>4.0771933218615181E-3</v>
      </c>
      <c r="AQ55" s="244">
        <f>'Uspesnost-T'!AQ55/'Uspesnost-T'!AQ$114</f>
        <v>8.0417976419431391E-3</v>
      </c>
      <c r="AR55" s="244">
        <f>'Uspesnost-T'!AR55/'Uspesnost-T'!AR$114</f>
        <v>0</v>
      </c>
      <c r="AS55" s="244">
        <f>'Uspesnost-T'!AS55/'Uspesnost-T'!AS$114</f>
        <v>1.3381986320664702E-3</v>
      </c>
      <c r="AT55" s="244">
        <f>'Uspesnost-T'!AT55/'Uspesnost-T'!AT$114</f>
        <v>1.6575368823415464E-2</v>
      </c>
      <c r="AU55" s="244">
        <f>'Uspesnost-T'!AU55/'Uspesnost-T'!AU$114</f>
        <v>0</v>
      </c>
      <c r="AV55" s="244">
        <f>'Uspesnost-T'!AV55/'Uspesnost-T'!AV$114</f>
        <v>4.8871410458848179E-3</v>
      </c>
      <c r="AW55" s="244">
        <f>'Uspesnost-T'!AW55/'Uspesnost-T'!AW$114</f>
        <v>0</v>
      </c>
      <c r="AX55" s="244">
        <f>'Uspesnost-T'!AX55/'Uspesnost-T'!AX$114</f>
        <v>0</v>
      </c>
      <c r="AY55" s="244">
        <f>'Uspesnost-T'!AY55/'Uspesnost-T'!AY$114</f>
        <v>0</v>
      </c>
      <c r="AZ55" s="244">
        <f>'Uspesnost-T'!AZ55/'Uspesnost-T'!AZ$114</f>
        <v>0</v>
      </c>
      <c r="BA55" s="244">
        <f>'Uspesnost-T'!BA55/'Uspesnost-T'!BA$114</f>
        <v>0</v>
      </c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spans="1:73" ht="14.25" customHeight="1" x14ac:dyDescent="0.25">
      <c r="A56" s="239" t="s">
        <v>284</v>
      </c>
      <c r="B56" s="423">
        <v>104</v>
      </c>
      <c r="C56" s="244">
        <f>'Uspesnost-T'!C56/'Uspesnost-T'!C$114</f>
        <v>0</v>
      </c>
      <c r="D56" s="244">
        <f>'Uspesnost-T'!D56/'Uspesnost-T'!D$114</f>
        <v>3.6992580645255004E-3</v>
      </c>
      <c r="E56" s="244">
        <f>'Uspesnost-T'!E56/'Uspesnost-T'!E$114</f>
        <v>3.5747422180960808E-3</v>
      </c>
      <c r="F56" s="244">
        <f>'Uspesnost-T'!F56/'Uspesnost-T'!F$114</f>
        <v>0</v>
      </c>
      <c r="G56" s="244">
        <f>'Uspesnost-T'!G56/'Uspesnost-T'!G$114</f>
        <v>0</v>
      </c>
      <c r="H56" s="244">
        <f>'Uspesnost-T'!H56/'Uspesnost-T'!H$114</f>
        <v>0</v>
      </c>
      <c r="I56" s="244">
        <f>'Uspesnost-T'!I56/'Uspesnost-T'!I$114</f>
        <v>0</v>
      </c>
      <c r="J56" s="244">
        <f>'Uspesnost-T'!J56/'Uspesnost-T'!J$114</f>
        <v>0</v>
      </c>
      <c r="K56" s="244">
        <f>'Uspesnost-T'!K56/'Uspesnost-T'!K$114</f>
        <v>0</v>
      </c>
      <c r="L56" s="244">
        <f>'Uspesnost-T'!L56/'Uspesnost-T'!L$114</f>
        <v>0</v>
      </c>
      <c r="M56" s="244">
        <f>'Uspesnost-T'!M56/'Uspesnost-T'!M$114</f>
        <v>0</v>
      </c>
      <c r="N56" s="244">
        <f>'Uspesnost-T'!N56/'Uspesnost-T'!N$114</f>
        <v>0</v>
      </c>
      <c r="O56" s="244">
        <f>'Uspesnost-T'!O56/'Uspesnost-T'!O$114</f>
        <v>0</v>
      </c>
      <c r="P56" s="244">
        <f>'Uspesnost-T'!P56/'Uspesnost-T'!P$114</f>
        <v>0</v>
      </c>
      <c r="Q56" s="244">
        <f>'Uspesnost-T'!Q56/'Uspesnost-T'!Q$114</f>
        <v>0</v>
      </c>
      <c r="R56" s="244">
        <f>'Uspesnost-T'!R56/'Uspesnost-T'!R$114</f>
        <v>0</v>
      </c>
      <c r="S56" s="244">
        <f>'Uspesnost-T'!S56/'Uspesnost-T'!S$114</f>
        <v>4.8826340947192175E-2</v>
      </c>
      <c r="T56" s="244">
        <f>'Uspesnost-T'!T56/'Uspesnost-T'!T$114</f>
        <v>5.1585777216294669E-2</v>
      </c>
      <c r="U56" s="244">
        <f>'Uspesnost-T'!U56/'Uspesnost-T'!U$114</f>
        <v>0</v>
      </c>
      <c r="V56" s="244">
        <f>'Uspesnost-T'!V56/'Uspesnost-T'!V$114</f>
        <v>0</v>
      </c>
      <c r="W56" s="244">
        <f>'Uspesnost-T'!W56/'Uspesnost-T'!W$114</f>
        <v>0</v>
      </c>
      <c r="X56" s="244">
        <f>'Uspesnost-T'!X56/'Uspesnost-T'!X$114</f>
        <v>3.6916422402201079E-3</v>
      </c>
      <c r="Y56" s="244">
        <f>'Uspesnost-T'!Y56/'Uspesnost-T'!Y$114</f>
        <v>0</v>
      </c>
      <c r="Z56" s="244">
        <f>'Uspesnost-T'!Z56/'Uspesnost-T'!Z$114</f>
        <v>0</v>
      </c>
      <c r="AA56" s="244">
        <f>'Uspesnost-T'!AA56/'Uspesnost-T'!AA$114</f>
        <v>6.3410195804515596E-2</v>
      </c>
      <c r="AB56" s="244">
        <f>'Uspesnost-T'!AB56/'Uspesnost-T'!AB$114</f>
        <v>1.7531146042461941E-2</v>
      </c>
      <c r="AC56" s="244">
        <f>'Uspesnost-T'!AC56/'Uspesnost-T'!AC$114</f>
        <v>0</v>
      </c>
      <c r="AD56" s="244">
        <f>'Uspesnost-T'!AD56/'Uspesnost-T'!AD$114</f>
        <v>0</v>
      </c>
      <c r="AE56" s="244">
        <f>'Uspesnost-T'!AE56/'Uspesnost-T'!AE$114</f>
        <v>0</v>
      </c>
      <c r="AF56" s="244">
        <f>'Uspesnost-T'!AF56/'Uspesnost-T'!AF$114</f>
        <v>0</v>
      </c>
      <c r="AG56" s="244">
        <f>'Uspesnost-T'!AG56/'Uspesnost-T'!AG$114</f>
        <v>0</v>
      </c>
      <c r="AH56" s="244">
        <f>'Uspesnost-T'!AH56/'Uspesnost-T'!AH$114</f>
        <v>0</v>
      </c>
      <c r="AI56" s="244">
        <f>'Uspesnost-T'!AI56/'Uspesnost-T'!AI$114</f>
        <v>0</v>
      </c>
      <c r="AJ56" s="244">
        <f>'Uspesnost-T'!AJ56/'Uspesnost-T'!AJ$114</f>
        <v>0</v>
      </c>
      <c r="AK56" s="244">
        <f>'Uspesnost-T'!AK56/'Uspesnost-T'!AK$114</f>
        <v>0</v>
      </c>
      <c r="AL56" s="244">
        <f>'Uspesnost-T'!AL56/'Uspesnost-T'!AL$114</f>
        <v>7.4464439864909675E-3</v>
      </c>
      <c r="AM56" s="244">
        <f>'Uspesnost-T'!AM56/'Uspesnost-T'!AM$114</f>
        <v>0</v>
      </c>
      <c r="AN56" s="244">
        <f>'Uspesnost-T'!AN56/'Uspesnost-T'!AN$114</f>
        <v>0</v>
      </c>
      <c r="AO56" s="244">
        <f>'Uspesnost-T'!AO56/'Uspesnost-T'!AO$114</f>
        <v>0</v>
      </c>
      <c r="AP56" s="244">
        <f>'Uspesnost-T'!AP56/'Uspesnost-T'!AP$114</f>
        <v>0</v>
      </c>
      <c r="AQ56" s="244">
        <f>'Uspesnost-T'!AQ56/'Uspesnost-T'!AQ$114</f>
        <v>0</v>
      </c>
      <c r="AR56" s="244">
        <f>'Uspesnost-T'!AR56/'Uspesnost-T'!AR$114</f>
        <v>0</v>
      </c>
      <c r="AS56" s="244">
        <f>'Uspesnost-T'!AS56/'Uspesnost-T'!AS$114</f>
        <v>4.3356665281270509E-3</v>
      </c>
      <c r="AT56" s="244">
        <f>'Uspesnost-T'!AT56/'Uspesnost-T'!AT$114</f>
        <v>1.0541142915206341E-3</v>
      </c>
      <c r="AU56" s="244">
        <f>'Uspesnost-T'!AU56/'Uspesnost-T'!AU$114</f>
        <v>0</v>
      </c>
      <c r="AV56" s="244">
        <f>'Uspesnost-T'!AV56/'Uspesnost-T'!AV$114</f>
        <v>0</v>
      </c>
      <c r="AW56" s="244">
        <f>'Uspesnost-T'!AW56/'Uspesnost-T'!AW$114</f>
        <v>0</v>
      </c>
      <c r="AX56" s="244">
        <f>'Uspesnost-T'!AX56/'Uspesnost-T'!AX$114</f>
        <v>0</v>
      </c>
      <c r="AY56" s="244">
        <f>'Uspesnost-T'!AY56/'Uspesnost-T'!AY$114</f>
        <v>0</v>
      </c>
      <c r="AZ56" s="244">
        <f>'Uspesnost-T'!AZ56/'Uspesnost-T'!AZ$114</f>
        <v>0</v>
      </c>
      <c r="BA56" s="244">
        <f>'Uspesnost-T'!BA56/'Uspesnost-T'!BA$114</f>
        <v>0</v>
      </c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spans="1:73" ht="14.25" customHeight="1" x14ac:dyDescent="0.25">
      <c r="A57" s="239" t="s">
        <v>121</v>
      </c>
      <c r="B57" s="423">
        <v>36</v>
      </c>
      <c r="C57" s="244">
        <f>'Uspesnost-T'!C57/'Uspesnost-T'!C$114</f>
        <v>2.8647946134880076E-2</v>
      </c>
      <c r="D57" s="244">
        <f>'Uspesnost-T'!D57/'Uspesnost-T'!D$114</f>
        <v>1.114743590572102E-2</v>
      </c>
      <c r="E57" s="244">
        <f>'Uspesnost-T'!E57/'Uspesnost-T'!E$114</f>
        <v>8.4487546709434876E-3</v>
      </c>
      <c r="F57" s="244">
        <f>'Uspesnost-T'!F57/'Uspesnost-T'!F$114</f>
        <v>1.0362604280956537E-2</v>
      </c>
      <c r="G57" s="244">
        <f>'Uspesnost-T'!G57/'Uspesnost-T'!G$114</f>
        <v>1.3044679350023874E-2</v>
      </c>
      <c r="H57" s="244">
        <f>'Uspesnost-T'!H57/'Uspesnost-T'!H$114</f>
        <v>1.2205602831963131E-2</v>
      </c>
      <c r="I57" s="244">
        <f>'Uspesnost-T'!I57/'Uspesnost-T'!I$114</f>
        <v>8.8374099139110849E-3</v>
      </c>
      <c r="J57" s="244">
        <f>'Uspesnost-T'!J57/'Uspesnost-T'!J$114</f>
        <v>1.7541137800171334E-2</v>
      </c>
      <c r="K57" s="244">
        <f>'Uspesnost-T'!K57/'Uspesnost-T'!K$114</f>
        <v>9.6472643694934992E-3</v>
      </c>
      <c r="L57" s="244">
        <f>'Uspesnost-T'!L57/'Uspesnost-T'!L$114</f>
        <v>1.1961467938490164E-2</v>
      </c>
      <c r="M57" s="244">
        <f>'Uspesnost-T'!M57/'Uspesnost-T'!M$114</f>
        <v>1.0299293666656681E-2</v>
      </c>
      <c r="N57" s="244">
        <f>'Uspesnost-T'!N57/'Uspesnost-T'!N$114</f>
        <v>1.2972529714466313E-2</v>
      </c>
      <c r="O57" s="244">
        <f>'Uspesnost-T'!O57/'Uspesnost-T'!O$114</f>
        <v>1.1341533751223147E-2</v>
      </c>
      <c r="P57" s="244">
        <f>'Uspesnost-T'!P57/'Uspesnost-T'!P$114</f>
        <v>1.9829384485623689E-2</v>
      </c>
      <c r="Q57" s="244">
        <f>'Uspesnost-T'!Q57/'Uspesnost-T'!Q$114</f>
        <v>9.770201320999438E-3</v>
      </c>
      <c r="R57" s="244">
        <f>'Uspesnost-T'!R57/'Uspesnost-T'!R$114</f>
        <v>1.9754135923745683E-2</v>
      </c>
      <c r="S57" s="244">
        <f>'Uspesnost-T'!S57/'Uspesnost-T'!S$114</f>
        <v>1.0332332177510247E-2</v>
      </c>
      <c r="T57" s="244">
        <f>'Uspesnost-T'!T57/'Uspesnost-T'!T$114</f>
        <v>4.9561620072389762E-2</v>
      </c>
      <c r="U57" s="244">
        <f>'Uspesnost-T'!U57/'Uspesnost-T'!U$114</f>
        <v>9.7264795744363558E-3</v>
      </c>
      <c r="V57" s="244">
        <f>'Uspesnost-T'!V57/'Uspesnost-T'!V$114</f>
        <v>1.3759361599017901E-2</v>
      </c>
      <c r="W57" s="244">
        <f>'Uspesnost-T'!W57/'Uspesnost-T'!W$114</f>
        <v>1.1475901319376876E-2</v>
      </c>
      <c r="X57" s="244">
        <f>'Uspesnost-T'!X57/'Uspesnost-T'!X$114</f>
        <v>2.504590320566143E-2</v>
      </c>
      <c r="Y57" s="244">
        <f>'Uspesnost-T'!Y57/'Uspesnost-T'!Y$114</f>
        <v>1.3451929448616937E-2</v>
      </c>
      <c r="Z57" s="244">
        <f>'Uspesnost-T'!Z57/'Uspesnost-T'!Z$114</f>
        <v>9.2968565797354966E-3</v>
      </c>
      <c r="AA57" s="244">
        <f>'Uspesnost-T'!AA57/'Uspesnost-T'!AA$114</f>
        <v>1.832571271104742E-2</v>
      </c>
      <c r="AB57" s="244">
        <f>'Uspesnost-T'!AB57/'Uspesnost-T'!AB$114</f>
        <v>7.663966093043058E-3</v>
      </c>
      <c r="AC57" s="244">
        <f>'Uspesnost-T'!AC57/'Uspesnost-T'!AC$114</f>
        <v>2.4363019696057645E-2</v>
      </c>
      <c r="AD57" s="244">
        <f>'Uspesnost-T'!AD57/'Uspesnost-T'!AD$114</f>
        <v>8.5307817967054927E-3</v>
      </c>
      <c r="AE57" s="244">
        <f>'Uspesnost-T'!AE57/'Uspesnost-T'!AE$114</f>
        <v>1.1190393869126031E-2</v>
      </c>
      <c r="AF57" s="244">
        <f>'Uspesnost-T'!AF57/'Uspesnost-T'!AF$114</f>
        <v>1.4753591635807809E-2</v>
      </c>
      <c r="AG57" s="244">
        <f>'Uspesnost-T'!AG57/'Uspesnost-T'!AG$114</f>
        <v>1.1192822800687679E-2</v>
      </c>
      <c r="AH57" s="244">
        <f>'Uspesnost-T'!AH57/'Uspesnost-T'!AH$114</f>
        <v>1.341026923877665E-2</v>
      </c>
      <c r="AI57" s="244">
        <f>'Uspesnost-T'!AI57/'Uspesnost-T'!AI$114</f>
        <v>8.0670865673433054E-3</v>
      </c>
      <c r="AJ57" s="244">
        <f>'Uspesnost-T'!AJ57/'Uspesnost-T'!AJ$114</f>
        <v>8.1184032523687662E-3</v>
      </c>
      <c r="AK57" s="244">
        <f>'Uspesnost-T'!AK57/'Uspesnost-T'!AK$114</f>
        <v>1.3045695410395774E-2</v>
      </c>
      <c r="AL57" s="244">
        <f>'Uspesnost-T'!AL57/'Uspesnost-T'!AL$114</f>
        <v>8.3293948574729281E-3</v>
      </c>
      <c r="AM57" s="244">
        <f>'Uspesnost-T'!AM57/'Uspesnost-T'!AM$114</f>
        <v>1.3493074419999094E-2</v>
      </c>
      <c r="AN57" s="244">
        <f>'Uspesnost-T'!AN57/'Uspesnost-T'!AN$114</f>
        <v>1.0387340526083496E-2</v>
      </c>
      <c r="AO57" s="244">
        <f>'Uspesnost-T'!AO57/'Uspesnost-T'!AO$114</f>
        <v>1.3617855833124743E-2</v>
      </c>
      <c r="AP57" s="244">
        <f>'Uspesnost-T'!AP57/'Uspesnost-T'!AP$114</f>
        <v>7.6485116999143558E-3</v>
      </c>
      <c r="AQ57" s="244">
        <f>'Uspesnost-T'!AQ57/'Uspesnost-T'!AQ$114</f>
        <v>1.6434309205299591E-2</v>
      </c>
      <c r="AR57" s="244">
        <f>'Uspesnost-T'!AR57/'Uspesnost-T'!AR$114</f>
        <v>1.1327883755493359E-2</v>
      </c>
      <c r="AS57" s="244">
        <f>'Uspesnost-T'!AS57/'Uspesnost-T'!AS$114</f>
        <v>6.7006589770128725E-3</v>
      </c>
      <c r="AT57" s="244">
        <f>'Uspesnost-T'!AT57/'Uspesnost-T'!AT$114</f>
        <v>6.0233067384704306E-3</v>
      </c>
      <c r="AU57" s="244">
        <f>'Uspesnost-T'!AU57/'Uspesnost-T'!AU$114</f>
        <v>2.0327120565178311E-2</v>
      </c>
      <c r="AV57" s="244">
        <f>'Uspesnost-T'!AV57/'Uspesnost-T'!AV$114</f>
        <v>1.2470032602437283E-2</v>
      </c>
      <c r="AW57" s="244">
        <f>'Uspesnost-T'!AW57/'Uspesnost-T'!AW$114</f>
        <v>1.198189112846946E-2</v>
      </c>
      <c r="AX57" s="244">
        <f>'Uspesnost-T'!AX57/'Uspesnost-T'!AX$114</f>
        <v>7.4085778421481971E-3</v>
      </c>
      <c r="AY57" s="244">
        <f>'Uspesnost-T'!AY57/'Uspesnost-T'!AY$114</f>
        <v>1.5864919964080529E-2</v>
      </c>
      <c r="AZ57" s="244">
        <f>'Uspesnost-T'!AZ57/'Uspesnost-T'!AZ$114</f>
        <v>6.3564464879406479E-2</v>
      </c>
      <c r="BA57" s="244">
        <f>'Uspesnost-T'!BA57/'Uspesnost-T'!BA$114</f>
        <v>1.7888899334037995E-2</v>
      </c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spans="1:73" ht="14.25" customHeight="1" x14ac:dyDescent="0.25">
      <c r="A58" s="239" t="s">
        <v>188</v>
      </c>
      <c r="B58" s="423">
        <v>37</v>
      </c>
      <c r="C58" s="244">
        <f>'Uspesnost-T'!C58/'Uspesnost-T'!C$114</f>
        <v>0</v>
      </c>
      <c r="D58" s="244">
        <f>'Uspesnost-T'!D58/'Uspesnost-T'!D$114</f>
        <v>4.9300694602686023E-3</v>
      </c>
      <c r="E58" s="244">
        <f>'Uspesnost-T'!E58/'Uspesnost-T'!E$114</f>
        <v>7.7400802755231137E-3</v>
      </c>
      <c r="F58" s="244">
        <f>'Uspesnost-T'!F58/'Uspesnost-T'!F$114</f>
        <v>1.0157216240377952E-2</v>
      </c>
      <c r="G58" s="244">
        <f>'Uspesnost-T'!G58/'Uspesnost-T'!G$114</f>
        <v>1.9936821330147108E-2</v>
      </c>
      <c r="H58" s="244">
        <f>'Uspesnost-T'!H58/'Uspesnost-T'!H$114</f>
        <v>7.6491577451709043E-3</v>
      </c>
      <c r="I58" s="244">
        <f>'Uspesnost-T'!I58/'Uspesnost-T'!I$114</f>
        <v>4.7492552651642091E-3</v>
      </c>
      <c r="J58" s="244">
        <f>'Uspesnost-T'!J58/'Uspesnost-T'!J$114</f>
        <v>1.6244672892440915E-2</v>
      </c>
      <c r="K58" s="244">
        <f>'Uspesnost-T'!K58/'Uspesnost-T'!K$114</f>
        <v>8.9026276436984034E-3</v>
      </c>
      <c r="L58" s="244">
        <f>'Uspesnost-T'!L58/'Uspesnost-T'!L$114</f>
        <v>3.3518359806965123E-3</v>
      </c>
      <c r="M58" s="244">
        <f>'Uspesnost-T'!M58/'Uspesnost-T'!M$114</f>
        <v>0</v>
      </c>
      <c r="N58" s="244">
        <f>'Uspesnost-T'!N58/'Uspesnost-T'!N$114</f>
        <v>1.0038333454405281E-2</v>
      </c>
      <c r="O58" s="244">
        <f>'Uspesnost-T'!O58/'Uspesnost-T'!O$114</f>
        <v>7.7785968648580875E-3</v>
      </c>
      <c r="P58" s="244">
        <f>'Uspesnost-T'!P58/'Uspesnost-T'!P$114</f>
        <v>4.4124743551181038E-3</v>
      </c>
      <c r="Q58" s="244">
        <f>'Uspesnost-T'!Q58/'Uspesnost-T'!Q$114</f>
        <v>1.4703960572091878E-2</v>
      </c>
      <c r="R58" s="244">
        <f>'Uspesnost-T'!R58/'Uspesnost-T'!R$114</f>
        <v>5.7087526347294653E-3</v>
      </c>
      <c r="S58" s="244">
        <f>'Uspesnost-T'!S58/'Uspesnost-T'!S$114</f>
        <v>0</v>
      </c>
      <c r="T58" s="244">
        <f>'Uspesnost-T'!T58/'Uspesnost-T'!T$114</f>
        <v>0</v>
      </c>
      <c r="U58" s="244">
        <f>'Uspesnost-T'!U58/'Uspesnost-T'!U$114</f>
        <v>7.515211568334082E-3</v>
      </c>
      <c r="V58" s="244">
        <f>'Uspesnost-T'!V58/'Uspesnost-T'!V$114</f>
        <v>0</v>
      </c>
      <c r="W58" s="244">
        <f>'Uspesnost-T'!W58/'Uspesnost-T'!W$114</f>
        <v>7.1035699022795338E-3</v>
      </c>
      <c r="X58" s="244">
        <f>'Uspesnost-T'!X58/'Uspesnost-T'!X$114</f>
        <v>2.4087014350483993E-2</v>
      </c>
      <c r="Y58" s="244">
        <f>'Uspesnost-T'!Y58/'Uspesnost-T'!Y$114</f>
        <v>6.4518544409959203E-3</v>
      </c>
      <c r="Z58" s="244">
        <f>'Uspesnost-T'!Z58/'Uspesnost-T'!Z$114</f>
        <v>1.4196441878847485E-2</v>
      </c>
      <c r="AA58" s="244">
        <f>'Uspesnost-T'!AA58/'Uspesnost-T'!AA$114</f>
        <v>0</v>
      </c>
      <c r="AB58" s="244">
        <f>'Uspesnost-T'!AB58/'Uspesnost-T'!AB$114</f>
        <v>2.5003482973628706E-2</v>
      </c>
      <c r="AC58" s="244">
        <f>'Uspesnost-T'!AC58/'Uspesnost-T'!AC$114</f>
        <v>0</v>
      </c>
      <c r="AD58" s="244">
        <f>'Uspesnost-T'!AD58/'Uspesnost-T'!AD$114</f>
        <v>7.6221331582303096E-3</v>
      </c>
      <c r="AE58" s="244">
        <f>'Uspesnost-T'!AE58/'Uspesnost-T'!AE$114</f>
        <v>5.0386555077203115E-3</v>
      </c>
      <c r="AF58" s="244">
        <f>'Uspesnost-T'!AF58/'Uspesnost-T'!AF$114</f>
        <v>8.6393194091976388E-3</v>
      </c>
      <c r="AG58" s="244">
        <f>'Uspesnost-T'!AG58/'Uspesnost-T'!AG$114</f>
        <v>1.5505045826049727E-2</v>
      </c>
      <c r="AH58" s="244">
        <f>'Uspesnost-T'!AH58/'Uspesnost-T'!AH$114</f>
        <v>1.3591110311977581E-2</v>
      </c>
      <c r="AI58" s="244">
        <f>'Uspesnost-T'!AI58/'Uspesnost-T'!AI$114</f>
        <v>6.7331894874540169E-3</v>
      </c>
      <c r="AJ58" s="244">
        <f>'Uspesnost-T'!AJ58/'Uspesnost-T'!AJ$114</f>
        <v>7.2283171250992883E-3</v>
      </c>
      <c r="AK58" s="244">
        <f>'Uspesnost-T'!AK58/'Uspesnost-T'!AK$114</f>
        <v>6.4442001707843422E-3</v>
      </c>
      <c r="AL58" s="244">
        <f>'Uspesnost-T'!AL58/'Uspesnost-T'!AL$114</f>
        <v>1.4157868511680057E-2</v>
      </c>
      <c r="AM58" s="244">
        <f>'Uspesnost-T'!AM58/'Uspesnost-T'!AM$114</f>
        <v>5.1220240505606331E-3</v>
      </c>
      <c r="AN58" s="244">
        <f>'Uspesnost-T'!AN58/'Uspesnost-T'!AN$114</f>
        <v>8.121479896302573E-3</v>
      </c>
      <c r="AO58" s="244">
        <f>'Uspesnost-T'!AO58/'Uspesnost-T'!AO$114</f>
        <v>1.3316187950890866E-2</v>
      </c>
      <c r="AP58" s="244">
        <f>'Uspesnost-T'!AP58/'Uspesnost-T'!AP$114</f>
        <v>3.4223438562644057E-3</v>
      </c>
      <c r="AQ58" s="244">
        <f>'Uspesnost-T'!AQ58/'Uspesnost-T'!AQ$114</f>
        <v>0</v>
      </c>
      <c r="AR58" s="244">
        <f>'Uspesnost-T'!AR58/'Uspesnost-T'!AR$114</f>
        <v>3.755449938107649E-3</v>
      </c>
      <c r="AS58" s="244">
        <f>'Uspesnost-T'!AS58/'Uspesnost-T'!AS$114</f>
        <v>4.5728997447548455E-3</v>
      </c>
      <c r="AT58" s="244">
        <f>'Uspesnost-T'!AT58/'Uspesnost-T'!AT$114</f>
        <v>1.0445340291553645E-2</v>
      </c>
      <c r="AU58" s="244">
        <f>'Uspesnost-T'!AU58/'Uspesnost-T'!AU$114</f>
        <v>1.1141741255354325E-2</v>
      </c>
      <c r="AV58" s="244">
        <f>'Uspesnost-T'!AV58/'Uspesnost-T'!AV$114</f>
        <v>6.03701956196568E-3</v>
      </c>
      <c r="AW58" s="244">
        <f>'Uspesnost-T'!AW58/'Uspesnost-T'!AW$114</f>
        <v>8.0473382817963252E-3</v>
      </c>
      <c r="AX58" s="244">
        <f>'Uspesnost-T'!AX58/'Uspesnost-T'!AX$114</f>
        <v>8.5424079626582466E-3</v>
      </c>
      <c r="AY58" s="244">
        <f>'Uspesnost-T'!AY58/'Uspesnost-T'!AY$114</f>
        <v>9.7199664113491718E-3</v>
      </c>
      <c r="AZ58" s="244">
        <f>'Uspesnost-T'!AZ58/'Uspesnost-T'!AZ$114</f>
        <v>1.25370026447105E-2</v>
      </c>
      <c r="BA58" s="244">
        <f>'Uspesnost-T'!BA58/'Uspesnost-T'!BA$114</f>
        <v>0</v>
      </c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spans="1:73" ht="14.25" customHeight="1" x14ac:dyDescent="0.25">
      <c r="A59" s="239" t="s">
        <v>272</v>
      </c>
      <c r="B59" s="423">
        <v>115</v>
      </c>
      <c r="C59" s="244">
        <f>'Uspesnost-T'!C59/'Uspesnost-T'!C$114</f>
        <v>0</v>
      </c>
      <c r="D59" s="244">
        <f>'Uspesnost-T'!D59/'Uspesnost-T'!D$114</f>
        <v>0</v>
      </c>
      <c r="E59" s="244">
        <f>'Uspesnost-T'!E59/'Uspesnost-T'!E$114</f>
        <v>7.7057794427251676E-3</v>
      </c>
      <c r="F59" s="244">
        <f>'Uspesnost-T'!F59/'Uspesnost-T'!F$114</f>
        <v>0</v>
      </c>
      <c r="G59" s="244">
        <f>'Uspesnost-T'!G59/'Uspesnost-T'!G$114</f>
        <v>0</v>
      </c>
      <c r="H59" s="244">
        <f>'Uspesnost-T'!H59/'Uspesnost-T'!H$114</f>
        <v>6.7416887525660217E-3</v>
      </c>
      <c r="I59" s="244">
        <f>'Uspesnost-T'!I59/'Uspesnost-T'!I$114</f>
        <v>7.6630692500410102E-3</v>
      </c>
      <c r="J59" s="244">
        <f>'Uspesnost-T'!J59/'Uspesnost-T'!J$114</f>
        <v>8.6905422461647213E-3</v>
      </c>
      <c r="K59" s="244">
        <f>'Uspesnost-T'!K59/'Uspesnost-T'!K$114</f>
        <v>4.3769437998921997E-3</v>
      </c>
      <c r="L59" s="244">
        <f>'Uspesnost-T'!L59/'Uspesnost-T'!L$114</f>
        <v>1.1628158568326443E-2</v>
      </c>
      <c r="M59" s="244">
        <f>'Uspesnost-T'!M59/'Uspesnost-T'!M$114</f>
        <v>1.375323160200053E-2</v>
      </c>
      <c r="N59" s="244">
        <f>'Uspesnost-T'!N59/'Uspesnost-T'!N$114</f>
        <v>1.8902814803744328E-2</v>
      </c>
      <c r="O59" s="244">
        <f>'Uspesnost-T'!O59/'Uspesnost-T'!O$114</f>
        <v>2.2562352730860435E-3</v>
      </c>
      <c r="P59" s="244">
        <f>'Uspesnost-T'!P59/'Uspesnost-T'!P$114</f>
        <v>0</v>
      </c>
      <c r="Q59" s="244">
        <f>'Uspesnost-T'!Q59/'Uspesnost-T'!Q$114</f>
        <v>0</v>
      </c>
      <c r="R59" s="244">
        <f>'Uspesnost-T'!R59/'Uspesnost-T'!R$114</f>
        <v>1.2668257887347333E-2</v>
      </c>
      <c r="S59" s="244">
        <f>'Uspesnost-T'!S59/'Uspesnost-T'!S$114</f>
        <v>0</v>
      </c>
      <c r="T59" s="244">
        <f>'Uspesnost-T'!T59/'Uspesnost-T'!T$114</f>
        <v>0</v>
      </c>
      <c r="U59" s="244">
        <f>'Uspesnost-T'!U59/'Uspesnost-T'!U$114</f>
        <v>3.2505976562405253E-2</v>
      </c>
      <c r="V59" s="244">
        <f>'Uspesnost-T'!V59/'Uspesnost-T'!V$114</f>
        <v>0</v>
      </c>
      <c r="W59" s="244">
        <f>'Uspesnost-T'!W59/'Uspesnost-T'!W$114</f>
        <v>6.638161277715506E-3</v>
      </c>
      <c r="X59" s="244">
        <f>'Uspesnost-T'!X59/'Uspesnost-T'!X$114</f>
        <v>0</v>
      </c>
      <c r="Y59" s="244">
        <f>'Uspesnost-T'!Y59/'Uspesnost-T'!Y$114</f>
        <v>0</v>
      </c>
      <c r="Z59" s="244">
        <f>'Uspesnost-T'!Z59/'Uspesnost-T'!Z$114</f>
        <v>6.4186355078764828E-3</v>
      </c>
      <c r="AA59" s="244">
        <f>'Uspesnost-T'!AA59/'Uspesnost-T'!AA$114</f>
        <v>0</v>
      </c>
      <c r="AB59" s="244">
        <f>'Uspesnost-T'!AB59/'Uspesnost-T'!AB$114</f>
        <v>4.5167593540189569E-3</v>
      </c>
      <c r="AC59" s="244">
        <f>'Uspesnost-T'!AC59/'Uspesnost-T'!AC$114</f>
        <v>0</v>
      </c>
      <c r="AD59" s="244">
        <f>'Uspesnost-T'!AD59/'Uspesnost-T'!AD$114</f>
        <v>2.8371419752975621E-2</v>
      </c>
      <c r="AE59" s="244">
        <f>'Uspesnost-T'!AE59/'Uspesnost-T'!AE$114</f>
        <v>1.6552751311008623E-2</v>
      </c>
      <c r="AF59" s="244">
        <f>'Uspesnost-T'!AF59/'Uspesnost-T'!AF$114</f>
        <v>0</v>
      </c>
      <c r="AG59" s="244">
        <f>'Uspesnost-T'!AG59/'Uspesnost-T'!AG$114</f>
        <v>1.4260848265724362E-2</v>
      </c>
      <c r="AH59" s="244">
        <f>'Uspesnost-T'!AH59/'Uspesnost-T'!AH$114</f>
        <v>0</v>
      </c>
      <c r="AI59" s="244">
        <f>'Uspesnost-T'!AI59/'Uspesnost-T'!AI$114</f>
        <v>4.1787886514358498E-3</v>
      </c>
      <c r="AJ59" s="244">
        <f>'Uspesnost-T'!AJ59/'Uspesnost-T'!AJ$114</f>
        <v>1.2995964240964683E-2</v>
      </c>
      <c r="AK59" s="244">
        <f>'Uspesnost-T'!AK59/'Uspesnost-T'!AK$114</f>
        <v>0</v>
      </c>
      <c r="AL59" s="244">
        <f>'Uspesnost-T'!AL59/'Uspesnost-T'!AL$114</f>
        <v>1.1732069459669751E-2</v>
      </c>
      <c r="AM59" s="244">
        <f>'Uspesnost-T'!AM59/'Uspesnost-T'!AM$114</f>
        <v>0</v>
      </c>
      <c r="AN59" s="244">
        <f>'Uspesnost-T'!AN59/'Uspesnost-T'!AN$114</f>
        <v>0</v>
      </c>
      <c r="AO59" s="244">
        <f>'Uspesnost-T'!AO59/'Uspesnost-T'!AO$114</f>
        <v>0</v>
      </c>
      <c r="AP59" s="244">
        <f>'Uspesnost-T'!AP59/'Uspesnost-T'!AP$114</f>
        <v>2.2194556286470803E-2</v>
      </c>
      <c r="AQ59" s="244">
        <f>'Uspesnost-T'!AQ59/'Uspesnost-T'!AQ$114</f>
        <v>6.9720187956152724E-3</v>
      </c>
      <c r="AR59" s="244">
        <f>'Uspesnost-T'!AR59/'Uspesnost-T'!AR$114</f>
        <v>4.9684962711569738E-3</v>
      </c>
      <c r="AS59" s="244">
        <f>'Uspesnost-T'!AS59/'Uspesnost-T'!AS$114</f>
        <v>6.3331263327294929E-3</v>
      </c>
      <c r="AT59" s="244">
        <f>'Uspesnost-T'!AT59/'Uspesnost-T'!AT$114</f>
        <v>8.1066579367017316E-3</v>
      </c>
      <c r="AU59" s="244">
        <f>'Uspesnost-T'!AU59/'Uspesnost-T'!AU$114</f>
        <v>1.7905195342950056E-2</v>
      </c>
      <c r="AV59" s="244">
        <f>'Uspesnost-T'!AV59/'Uspesnost-T'!AV$114</f>
        <v>0</v>
      </c>
      <c r="AW59" s="244">
        <f>'Uspesnost-T'!AW59/'Uspesnost-T'!AW$114</f>
        <v>1.9480061505859358E-3</v>
      </c>
      <c r="AX59" s="244">
        <f>'Uspesnost-T'!AX59/'Uspesnost-T'!AX$114</f>
        <v>0</v>
      </c>
      <c r="AY59" s="244">
        <f>'Uspesnost-T'!AY59/'Uspesnost-T'!AY$114</f>
        <v>0</v>
      </c>
      <c r="AZ59" s="244">
        <f>'Uspesnost-T'!AZ59/'Uspesnost-T'!AZ$114</f>
        <v>0</v>
      </c>
      <c r="BA59" s="244">
        <f>'Uspesnost-T'!BA59/'Uspesnost-T'!BA$114</f>
        <v>3.3203137290562887E-2</v>
      </c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spans="1:73" ht="14.25" customHeight="1" x14ac:dyDescent="0.25">
      <c r="A60" s="239" t="s">
        <v>146</v>
      </c>
      <c r="B60" s="423">
        <v>38</v>
      </c>
      <c r="C60" s="244">
        <f>'Uspesnost-T'!C60/'Uspesnost-T'!C$114</f>
        <v>0</v>
      </c>
      <c r="D60" s="244">
        <f>'Uspesnost-T'!D60/'Uspesnost-T'!D$114</f>
        <v>3.3800239795883E-3</v>
      </c>
      <c r="E60" s="244">
        <f>'Uspesnost-T'!E60/'Uspesnost-T'!E$114</f>
        <v>8.0451533530959719E-3</v>
      </c>
      <c r="F60" s="244">
        <f>'Uspesnost-T'!F60/'Uspesnost-T'!F$114</f>
        <v>8.9823693692266671E-3</v>
      </c>
      <c r="G60" s="244">
        <f>'Uspesnost-T'!G60/'Uspesnost-T'!G$114</f>
        <v>2.020342809872732E-2</v>
      </c>
      <c r="H60" s="244">
        <f>'Uspesnost-T'!H60/'Uspesnost-T'!H$114</f>
        <v>1.6071469054790739E-2</v>
      </c>
      <c r="I60" s="244">
        <f>'Uspesnost-T'!I60/'Uspesnost-T'!I$114</f>
        <v>1.0051098102157197E-2</v>
      </c>
      <c r="J60" s="244">
        <f>'Uspesnost-T'!J60/'Uspesnost-T'!J$114</f>
        <v>1.4231430946945104E-2</v>
      </c>
      <c r="K60" s="244">
        <f>'Uspesnost-T'!K60/'Uspesnost-T'!K$114</f>
        <v>9.7443292618168264E-3</v>
      </c>
      <c r="L60" s="244">
        <f>'Uspesnost-T'!L60/'Uspesnost-T'!L$114</f>
        <v>1.1544999536029591E-2</v>
      </c>
      <c r="M60" s="244">
        <f>'Uspesnost-T'!M60/'Uspesnost-T'!M$114</f>
        <v>1.3989291055678733E-2</v>
      </c>
      <c r="N60" s="244">
        <f>'Uspesnost-T'!N60/'Uspesnost-T'!N$114</f>
        <v>6.9445750892645512E-3</v>
      </c>
      <c r="O60" s="244">
        <f>'Uspesnost-T'!O60/'Uspesnost-T'!O$114</f>
        <v>1.6555559075955725E-2</v>
      </c>
      <c r="P60" s="244">
        <f>'Uspesnost-T'!P60/'Uspesnost-T'!P$114</f>
        <v>9.9329850475700001E-3</v>
      </c>
      <c r="Q60" s="244">
        <f>'Uspesnost-T'!Q60/'Uspesnost-T'!Q$114</f>
        <v>2.0812349258279007E-2</v>
      </c>
      <c r="R60" s="244">
        <f>'Uspesnost-T'!R60/'Uspesnost-T'!R$114</f>
        <v>1.4800464010195247E-2</v>
      </c>
      <c r="S60" s="244">
        <f>'Uspesnost-T'!S60/'Uspesnost-T'!S$114</f>
        <v>3.6148297417278883E-3</v>
      </c>
      <c r="T60" s="244">
        <f>'Uspesnost-T'!T60/'Uspesnost-T'!T$114</f>
        <v>4.407990125189447E-3</v>
      </c>
      <c r="U60" s="244">
        <f>'Uspesnost-T'!U60/'Uspesnost-T'!U$114</f>
        <v>9.1608308296665369E-3</v>
      </c>
      <c r="V60" s="244">
        <f>'Uspesnost-T'!V60/'Uspesnost-T'!V$114</f>
        <v>0</v>
      </c>
      <c r="W60" s="244">
        <f>'Uspesnost-T'!W60/'Uspesnost-T'!W$114</f>
        <v>1.3938804118799825E-2</v>
      </c>
      <c r="X60" s="244">
        <f>'Uspesnost-T'!X60/'Uspesnost-T'!X$114</f>
        <v>5.7559936203576707E-3</v>
      </c>
      <c r="Y60" s="244">
        <f>'Uspesnost-T'!Y60/'Uspesnost-T'!Y$114</f>
        <v>3.9325585725756233E-3</v>
      </c>
      <c r="Z60" s="244">
        <f>'Uspesnost-T'!Z60/'Uspesnost-T'!Z$114</f>
        <v>8.9639749338563685E-3</v>
      </c>
      <c r="AA60" s="244">
        <f>'Uspesnost-T'!AA60/'Uspesnost-T'!AA$114</f>
        <v>0</v>
      </c>
      <c r="AB60" s="244">
        <f>'Uspesnost-T'!AB60/'Uspesnost-T'!AB$114</f>
        <v>1.0351705554600412E-2</v>
      </c>
      <c r="AC60" s="244">
        <f>'Uspesnost-T'!AC60/'Uspesnost-T'!AC$114</f>
        <v>0</v>
      </c>
      <c r="AD60" s="244">
        <f>'Uspesnost-T'!AD60/'Uspesnost-T'!AD$114</f>
        <v>1.5773980304974497E-2</v>
      </c>
      <c r="AE60" s="244">
        <f>'Uspesnost-T'!AE60/'Uspesnost-T'!AE$114</f>
        <v>8.1265610315107203E-3</v>
      </c>
      <c r="AF60" s="244">
        <f>'Uspesnost-T'!AF60/'Uspesnost-T'!AF$114</f>
        <v>0</v>
      </c>
      <c r="AG60" s="244">
        <f>'Uspesnost-T'!AG60/'Uspesnost-T'!AG$114</f>
        <v>8.0368775620991307E-3</v>
      </c>
      <c r="AH60" s="244">
        <f>'Uspesnost-T'!AH60/'Uspesnost-T'!AH$114</f>
        <v>1.1080132531334013E-2</v>
      </c>
      <c r="AI60" s="244">
        <f>'Uspesnost-T'!AI60/'Uspesnost-T'!AI$114</f>
        <v>7.135392549018669E-3</v>
      </c>
      <c r="AJ60" s="244">
        <f>'Uspesnost-T'!AJ60/'Uspesnost-T'!AJ$114</f>
        <v>7.2331570513666137E-3</v>
      </c>
      <c r="AK60" s="244">
        <f>'Uspesnost-T'!AK60/'Uspesnost-T'!AK$114</f>
        <v>2.9806632586265973E-3</v>
      </c>
      <c r="AL60" s="244">
        <f>'Uspesnost-T'!AL60/'Uspesnost-T'!AL$114</f>
        <v>9.6966805895184038E-3</v>
      </c>
      <c r="AM60" s="244">
        <f>'Uspesnost-T'!AM60/'Uspesnost-T'!AM$114</f>
        <v>1.6298787329040939E-2</v>
      </c>
      <c r="AN60" s="244">
        <f>'Uspesnost-T'!AN60/'Uspesnost-T'!AN$114</f>
        <v>1.0615935457857877E-2</v>
      </c>
      <c r="AO60" s="244">
        <f>'Uspesnost-T'!AO60/'Uspesnost-T'!AO$114</f>
        <v>2.1482459663071819E-2</v>
      </c>
      <c r="AP60" s="244">
        <f>'Uspesnost-T'!AP60/'Uspesnost-T'!AP$114</f>
        <v>9.3767508811293133E-3</v>
      </c>
      <c r="AQ60" s="244">
        <f>'Uspesnost-T'!AQ60/'Uspesnost-T'!AQ$114</f>
        <v>1.132491142649587E-2</v>
      </c>
      <c r="AR60" s="244">
        <f>'Uspesnost-T'!AR60/'Uspesnost-T'!AR$114</f>
        <v>1.0522279288242864E-2</v>
      </c>
      <c r="AS60" s="244">
        <f>'Uspesnost-T'!AS60/'Uspesnost-T'!AS$114</f>
        <v>8.434255047975802E-3</v>
      </c>
      <c r="AT60" s="244">
        <f>'Uspesnost-T'!AT60/'Uspesnost-T'!AT$114</f>
        <v>1.6614932921477792E-2</v>
      </c>
      <c r="AU60" s="244">
        <f>'Uspesnost-T'!AU60/'Uspesnost-T'!AU$114</f>
        <v>1.3062832437816281E-2</v>
      </c>
      <c r="AV60" s="244">
        <f>'Uspesnost-T'!AV60/'Uspesnost-T'!AV$114</f>
        <v>5.5990182106883486E-3</v>
      </c>
      <c r="AW60" s="244">
        <f>'Uspesnost-T'!AW60/'Uspesnost-T'!AW$114</f>
        <v>9.0538114292139059E-3</v>
      </c>
      <c r="AX60" s="244">
        <f>'Uspesnost-T'!AX60/'Uspesnost-T'!AX$114</f>
        <v>1.0569714073441563E-2</v>
      </c>
      <c r="AY60" s="244">
        <f>'Uspesnost-T'!AY60/'Uspesnost-T'!AY$114</f>
        <v>5.634834185075998E-3</v>
      </c>
      <c r="AZ60" s="244">
        <f>'Uspesnost-T'!AZ60/'Uspesnost-T'!AZ$114</f>
        <v>2.0043071905428179E-2</v>
      </c>
      <c r="BA60" s="244">
        <f>'Uspesnost-T'!BA60/'Uspesnost-T'!BA$114</f>
        <v>1.3303120459433146E-2</v>
      </c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spans="1:73" ht="14.25" customHeight="1" x14ac:dyDescent="0.25">
      <c r="A61" s="239" t="s">
        <v>185</v>
      </c>
      <c r="B61" s="423">
        <v>40</v>
      </c>
      <c r="C61" s="244">
        <f>'Uspesnost-T'!C61/'Uspesnost-T'!C$114</f>
        <v>0</v>
      </c>
      <c r="D61" s="244">
        <f>'Uspesnost-T'!D61/'Uspesnost-T'!D$114</f>
        <v>9.9287347644279132E-3</v>
      </c>
      <c r="E61" s="244">
        <f>'Uspesnost-T'!E61/'Uspesnost-T'!E$114</f>
        <v>8.8985396140460818E-3</v>
      </c>
      <c r="F61" s="244">
        <f>'Uspesnost-T'!F61/'Uspesnost-T'!F$114</f>
        <v>2.3769182849463812E-2</v>
      </c>
      <c r="G61" s="244">
        <f>'Uspesnost-T'!G61/'Uspesnost-T'!G$114</f>
        <v>9.160066457547706E-3</v>
      </c>
      <c r="H61" s="244">
        <f>'Uspesnost-T'!H61/'Uspesnost-T'!H$114</f>
        <v>5.5604415185691435E-3</v>
      </c>
      <c r="I61" s="244">
        <f>'Uspesnost-T'!I61/'Uspesnost-T'!I$114</f>
        <v>1.4652062729337398E-2</v>
      </c>
      <c r="J61" s="244">
        <f>'Uspesnost-T'!J61/'Uspesnost-T'!J$114</f>
        <v>0</v>
      </c>
      <c r="K61" s="244">
        <f>'Uspesnost-T'!K61/'Uspesnost-T'!K$114</f>
        <v>1.5511994039535328E-2</v>
      </c>
      <c r="L61" s="244">
        <f>'Uspesnost-T'!L61/'Uspesnost-T'!L$114</f>
        <v>0</v>
      </c>
      <c r="M61" s="244">
        <f>'Uspesnost-T'!M61/'Uspesnost-T'!M$114</f>
        <v>0</v>
      </c>
      <c r="N61" s="244">
        <f>'Uspesnost-T'!N61/'Uspesnost-T'!N$114</f>
        <v>3.6246110825020146E-3</v>
      </c>
      <c r="O61" s="244">
        <f>'Uspesnost-T'!O61/'Uspesnost-T'!O$114</f>
        <v>6.0018674140836338E-3</v>
      </c>
      <c r="P61" s="244">
        <f>'Uspesnost-T'!P61/'Uspesnost-T'!P$114</f>
        <v>1.4791777561452271E-2</v>
      </c>
      <c r="Q61" s="244">
        <f>'Uspesnost-T'!Q61/'Uspesnost-T'!Q$114</f>
        <v>3.2315521314263962E-2</v>
      </c>
      <c r="R61" s="244">
        <f>'Uspesnost-T'!R61/'Uspesnost-T'!R$114</f>
        <v>5.1498093842407616E-3</v>
      </c>
      <c r="S61" s="244">
        <f>'Uspesnost-T'!S61/'Uspesnost-T'!S$114</f>
        <v>9.7864420319215498E-3</v>
      </c>
      <c r="T61" s="244">
        <f>'Uspesnost-T'!T61/'Uspesnost-T'!T$114</f>
        <v>0</v>
      </c>
      <c r="U61" s="244">
        <f>'Uspesnost-T'!U61/'Uspesnost-T'!U$114</f>
        <v>1.5465489606606729E-2</v>
      </c>
      <c r="V61" s="244">
        <f>'Uspesnost-T'!V61/'Uspesnost-T'!V$114</f>
        <v>0</v>
      </c>
      <c r="W61" s="244">
        <f>'Uspesnost-T'!W61/'Uspesnost-T'!W$114</f>
        <v>0</v>
      </c>
      <c r="X61" s="244">
        <f>'Uspesnost-T'!X61/'Uspesnost-T'!X$114</f>
        <v>7.4201302698352917E-3</v>
      </c>
      <c r="Y61" s="244">
        <f>'Uspesnost-T'!Y61/'Uspesnost-T'!Y$114</f>
        <v>1.5248255821795353E-2</v>
      </c>
      <c r="Z61" s="244">
        <f>'Uspesnost-T'!Z61/'Uspesnost-T'!Z$114</f>
        <v>2.4650799054998064E-3</v>
      </c>
      <c r="AA61" s="244">
        <f>'Uspesnost-T'!AA61/'Uspesnost-T'!AA$114</f>
        <v>6.2246595338806979E-3</v>
      </c>
      <c r="AB61" s="244">
        <f>'Uspesnost-T'!AB61/'Uspesnost-T'!AB$114</f>
        <v>7.554823940197089E-3</v>
      </c>
      <c r="AC61" s="244">
        <f>'Uspesnost-T'!AC61/'Uspesnost-T'!AC$114</f>
        <v>0</v>
      </c>
      <c r="AD61" s="244">
        <f>'Uspesnost-T'!AD61/'Uspesnost-T'!AD$114</f>
        <v>0</v>
      </c>
      <c r="AE61" s="244">
        <f>'Uspesnost-T'!AE61/'Uspesnost-T'!AE$114</f>
        <v>0</v>
      </c>
      <c r="AF61" s="244">
        <f>'Uspesnost-T'!AF61/'Uspesnost-T'!AF$114</f>
        <v>1.1330345631616874E-2</v>
      </c>
      <c r="AG61" s="244">
        <f>'Uspesnost-T'!AG61/'Uspesnost-T'!AG$114</f>
        <v>1.6587925536277262E-2</v>
      </c>
      <c r="AH61" s="244">
        <f>'Uspesnost-T'!AH61/'Uspesnost-T'!AH$114</f>
        <v>0</v>
      </c>
      <c r="AI61" s="244">
        <f>'Uspesnost-T'!AI61/'Uspesnost-T'!AI$114</f>
        <v>1.1011145455506511E-2</v>
      </c>
      <c r="AJ61" s="244">
        <f>'Uspesnost-T'!AJ61/'Uspesnost-T'!AJ$114</f>
        <v>0</v>
      </c>
      <c r="AK61" s="244">
        <f>'Uspesnost-T'!AK61/'Uspesnost-T'!AK$114</f>
        <v>1.1831852706233738E-2</v>
      </c>
      <c r="AL61" s="244">
        <f>'Uspesnost-T'!AL61/'Uspesnost-T'!AL$114</f>
        <v>1.0679729539690038E-2</v>
      </c>
      <c r="AM61" s="244">
        <f>'Uspesnost-T'!AM61/'Uspesnost-T'!AM$114</f>
        <v>3.2087966063676844E-2</v>
      </c>
      <c r="AN61" s="244">
        <f>'Uspesnost-T'!AN61/'Uspesnost-T'!AN$114</f>
        <v>0</v>
      </c>
      <c r="AO61" s="244">
        <f>'Uspesnost-T'!AO61/'Uspesnost-T'!AO$114</f>
        <v>5.5528099045845736E-3</v>
      </c>
      <c r="AP61" s="244">
        <f>'Uspesnost-T'!AP61/'Uspesnost-T'!AP$114</f>
        <v>4.3463202577994978E-3</v>
      </c>
      <c r="AQ61" s="244">
        <f>'Uspesnost-T'!AQ61/'Uspesnost-T'!AQ$114</f>
        <v>1.6014421378163082E-2</v>
      </c>
      <c r="AR61" s="244">
        <f>'Uspesnost-T'!AR61/'Uspesnost-T'!AR$114</f>
        <v>0</v>
      </c>
      <c r="AS61" s="244">
        <f>'Uspesnost-T'!AS61/'Uspesnost-T'!AS$114</f>
        <v>8.4562560352926027E-3</v>
      </c>
      <c r="AT61" s="244">
        <f>'Uspesnost-T'!AT61/'Uspesnost-T'!AT$114</f>
        <v>1.4565752402118375E-3</v>
      </c>
      <c r="AU61" s="244">
        <f>'Uspesnost-T'!AU61/'Uspesnost-T'!AU$114</f>
        <v>1.6633432662361378E-2</v>
      </c>
      <c r="AV61" s="244">
        <f>'Uspesnost-T'!AV61/'Uspesnost-T'!AV$114</f>
        <v>1.0863323374171997E-2</v>
      </c>
      <c r="AW61" s="244">
        <f>'Uspesnost-T'!AW61/'Uspesnost-T'!AW$114</f>
        <v>7.2351320828057302E-3</v>
      </c>
      <c r="AX61" s="244">
        <f>'Uspesnost-T'!AX61/'Uspesnost-T'!AX$114</f>
        <v>7.6424033276298415E-3</v>
      </c>
      <c r="AY61" s="244">
        <f>'Uspesnost-T'!AY61/'Uspesnost-T'!AY$114</f>
        <v>2.3829811164772707E-3</v>
      </c>
      <c r="AZ61" s="244">
        <f>'Uspesnost-T'!AZ61/'Uspesnost-T'!AZ$114</f>
        <v>1.4061268746859597E-2</v>
      </c>
      <c r="BA61" s="244">
        <f>'Uspesnost-T'!BA61/'Uspesnost-T'!BA$114</f>
        <v>6.5639285114166262E-3</v>
      </c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spans="1:73" ht="14.25" customHeight="1" x14ac:dyDescent="0.25">
      <c r="A62" s="239" t="s">
        <v>204</v>
      </c>
      <c r="B62" s="423">
        <v>45</v>
      </c>
      <c r="C62" s="244">
        <f>'Uspesnost-T'!C62/'Uspesnost-T'!C$114</f>
        <v>0</v>
      </c>
      <c r="D62" s="244">
        <f>'Uspesnost-T'!D62/'Uspesnost-T'!D$114</f>
        <v>6.4805525078744219E-3</v>
      </c>
      <c r="E62" s="244">
        <f>'Uspesnost-T'!E62/'Uspesnost-T'!E$114</f>
        <v>1.3263974619331081E-2</v>
      </c>
      <c r="F62" s="244">
        <f>'Uspesnost-T'!F62/'Uspesnost-T'!F$114</f>
        <v>8.0689386619281628E-3</v>
      </c>
      <c r="G62" s="244">
        <f>'Uspesnost-T'!G62/'Uspesnost-T'!G$114</f>
        <v>0</v>
      </c>
      <c r="H62" s="244">
        <f>'Uspesnost-T'!H62/'Uspesnost-T'!H$114</f>
        <v>0</v>
      </c>
      <c r="I62" s="244">
        <f>'Uspesnost-T'!I62/'Uspesnost-T'!I$114</f>
        <v>1.2117538062144247E-2</v>
      </c>
      <c r="J62" s="244">
        <f>'Uspesnost-T'!J62/'Uspesnost-T'!J$114</f>
        <v>0</v>
      </c>
      <c r="K62" s="244">
        <f>'Uspesnost-T'!K62/'Uspesnost-T'!K$114</f>
        <v>5.660289214351754E-3</v>
      </c>
      <c r="L62" s="244">
        <f>'Uspesnost-T'!L62/'Uspesnost-T'!L$114</f>
        <v>5.7394845253411174E-3</v>
      </c>
      <c r="M62" s="244">
        <f>'Uspesnost-T'!M62/'Uspesnost-T'!M$114</f>
        <v>0</v>
      </c>
      <c r="N62" s="244">
        <f>'Uspesnost-T'!N62/'Uspesnost-T'!N$114</f>
        <v>1.5318818221284704E-2</v>
      </c>
      <c r="O62" s="244">
        <f>'Uspesnost-T'!O62/'Uspesnost-T'!O$114</f>
        <v>2.7491834160379949E-3</v>
      </c>
      <c r="P62" s="244">
        <f>'Uspesnost-T'!P62/'Uspesnost-T'!P$114</f>
        <v>1.0195613315003077E-2</v>
      </c>
      <c r="Q62" s="244">
        <f>'Uspesnost-T'!Q62/'Uspesnost-T'!Q$114</f>
        <v>1.0710698242434145E-2</v>
      </c>
      <c r="R62" s="244">
        <f>'Uspesnost-T'!R62/'Uspesnost-T'!R$114</f>
        <v>4.6821169374013536E-3</v>
      </c>
      <c r="S62" s="244">
        <f>'Uspesnost-T'!S62/'Uspesnost-T'!S$114</f>
        <v>0</v>
      </c>
      <c r="T62" s="244">
        <f>'Uspesnost-T'!T62/'Uspesnost-T'!T$114</f>
        <v>0</v>
      </c>
      <c r="U62" s="244">
        <f>'Uspesnost-T'!U62/'Uspesnost-T'!U$114</f>
        <v>1.7332495503032848E-2</v>
      </c>
      <c r="V62" s="244">
        <f>'Uspesnost-T'!V62/'Uspesnost-T'!V$114</f>
        <v>0</v>
      </c>
      <c r="W62" s="244">
        <f>'Uspesnost-T'!W62/'Uspesnost-T'!W$114</f>
        <v>4.6598436891513446E-2</v>
      </c>
      <c r="X62" s="244">
        <f>'Uspesnost-T'!X62/'Uspesnost-T'!X$114</f>
        <v>1.0825161983022968E-2</v>
      </c>
      <c r="Y62" s="244">
        <f>'Uspesnost-T'!Y62/'Uspesnost-T'!Y$114</f>
        <v>0</v>
      </c>
      <c r="Z62" s="244">
        <f>'Uspesnost-T'!Z62/'Uspesnost-T'!Z$114</f>
        <v>2.1289493727782736E-2</v>
      </c>
      <c r="AA62" s="244">
        <f>'Uspesnost-T'!AA62/'Uspesnost-T'!AA$114</f>
        <v>0</v>
      </c>
      <c r="AB62" s="244">
        <f>'Uspesnost-T'!AB62/'Uspesnost-T'!AB$114</f>
        <v>7.6082167618829301E-3</v>
      </c>
      <c r="AC62" s="244">
        <f>'Uspesnost-T'!AC62/'Uspesnost-T'!AC$114</f>
        <v>0</v>
      </c>
      <c r="AD62" s="244">
        <f>'Uspesnost-T'!AD62/'Uspesnost-T'!AD$114</f>
        <v>0</v>
      </c>
      <c r="AE62" s="244">
        <f>'Uspesnost-T'!AE62/'Uspesnost-T'!AE$114</f>
        <v>1.4139041284713109E-2</v>
      </c>
      <c r="AF62" s="244">
        <f>'Uspesnost-T'!AF62/'Uspesnost-T'!AF$114</f>
        <v>1.0842265308047605E-2</v>
      </c>
      <c r="AG62" s="244">
        <f>'Uspesnost-T'!AG62/'Uspesnost-T'!AG$114</f>
        <v>6.2988692742467472E-3</v>
      </c>
      <c r="AH62" s="244">
        <f>'Uspesnost-T'!AH62/'Uspesnost-T'!AH$114</f>
        <v>1.2314823198764051E-2</v>
      </c>
      <c r="AI62" s="244">
        <f>'Uspesnost-T'!AI62/'Uspesnost-T'!AI$114</f>
        <v>8.6563400886900781E-3</v>
      </c>
      <c r="AJ62" s="244">
        <f>'Uspesnost-T'!AJ62/'Uspesnost-T'!AJ$114</f>
        <v>6.7719102786908984E-3</v>
      </c>
      <c r="AK62" s="244">
        <f>'Uspesnost-T'!AK62/'Uspesnost-T'!AK$114</f>
        <v>9.9373186194864349E-3</v>
      </c>
      <c r="AL62" s="244">
        <f>'Uspesnost-T'!AL62/'Uspesnost-T'!AL$114</f>
        <v>4.3499981518698187E-3</v>
      </c>
      <c r="AM62" s="244">
        <f>'Uspesnost-T'!AM62/'Uspesnost-T'!AM$114</f>
        <v>0</v>
      </c>
      <c r="AN62" s="244">
        <f>'Uspesnost-T'!AN62/'Uspesnost-T'!AN$114</f>
        <v>9.4508083983022833E-3</v>
      </c>
      <c r="AO62" s="244">
        <f>'Uspesnost-T'!AO62/'Uspesnost-T'!AO$114</f>
        <v>0</v>
      </c>
      <c r="AP62" s="244">
        <f>'Uspesnost-T'!AP62/'Uspesnost-T'!AP$114</f>
        <v>2.4637445221782476E-3</v>
      </c>
      <c r="AQ62" s="244">
        <f>'Uspesnost-T'!AQ62/'Uspesnost-T'!AQ$114</f>
        <v>1.4128291246466208E-2</v>
      </c>
      <c r="AR62" s="244">
        <f>'Uspesnost-T'!AR62/'Uspesnost-T'!AR$114</f>
        <v>0</v>
      </c>
      <c r="AS62" s="244">
        <f>'Uspesnost-T'!AS62/'Uspesnost-T'!AS$114</f>
        <v>1.4300295000530757E-2</v>
      </c>
      <c r="AT62" s="244">
        <f>'Uspesnost-T'!AT62/'Uspesnost-T'!AT$114</f>
        <v>1.6579257045804895E-2</v>
      </c>
      <c r="AU62" s="244">
        <f>'Uspesnost-T'!AU62/'Uspesnost-T'!AU$114</f>
        <v>3.8081386403098737E-3</v>
      </c>
      <c r="AV62" s="244">
        <f>'Uspesnost-T'!AV62/'Uspesnost-T'!AV$114</f>
        <v>6.9688826479281617E-3</v>
      </c>
      <c r="AW62" s="244">
        <f>'Uspesnost-T'!AW62/'Uspesnost-T'!AW$114</f>
        <v>1.0614946558391946E-2</v>
      </c>
      <c r="AX62" s="244">
        <f>'Uspesnost-T'!AX62/'Uspesnost-T'!AX$114</f>
        <v>9.489203692369939E-3</v>
      </c>
      <c r="AY62" s="244">
        <f>'Uspesnost-T'!AY62/'Uspesnost-T'!AY$114</f>
        <v>6.9559443551171036E-3</v>
      </c>
      <c r="AZ62" s="244">
        <f>'Uspesnost-T'!AZ62/'Uspesnost-T'!AZ$114</f>
        <v>3.6454958100857054E-3</v>
      </c>
      <c r="BA62" s="244">
        <f>'Uspesnost-T'!BA62/'Uspesnost-T'!BA$114</f>
        <v>0</v>
      </c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spans="1:73" ht="14.25" customHeight="1" x14ac:dyDescent="0.25">
      <c r="A63" s="239" t="s">
        <v>278</v>
      </c>
      <c r="B63" s="423">
        <v>108</v>
      </c>
      <c r="C63" s="244">
        <f>'Uspesnost-T'!C63/'Uspesnost-T'!C$114</f>
        <v>0</v>
      </c>
      <c r="D63" s="244">
        <f>'Uspesnost-T'!D63/'Uspesnost-T'!D$114</f>
        <v>0</v>
      </c>
      <c r="E63" s="244">
        <f>'Uspesnost-T'!E63/'Uspesnost-T'!E$114</f>
        <v>0</v>
      </c>
      <c r="F63" s="244">
        <f>'Uspesnost-T'!F63/'Uspesnost-T'!F$114</f>
        <v>2.2363629041730171E-2</v>
      </c>
      <c r="G63" s="244">
        <f>'Uspesnost-T'!G63/'Uspesnost-T'!G$114</f>
        <v>0</v>
      </c>
      <c r="H63" s="244">
        <f>'Uspesnost-T'!H63/'Uspesnost-T'!H$114</f>
        <v>0</v>
      </c>
      <c r="I63" s="244">
        <f>'Uspesnost-T'!I63/'Uspesnost-T'!I$114</f>
        <v>0</v>
      </c>
      <c r="J63" s="244">
        <f>'Uspesnost-T'!J63/'Uspesnost-T'!J$114</f>
        <v>2.2560532497591494E-2</v>
      </c>
      <c r="K63" s="244">
        <f>'Uspesnost-T'!K63/'Uspesnost-T'!K$114</f>
        <v>0</v>
      </c>
      <c r="L63" s="244">
        <f>'Uspesnost-T'!L63/'Uspesnost-T'!L$114</f>
        <v>2.103127461177632E-2</v>
      </c>
      <c r="M63" s="244">
        <f>'Uspesnost-T'!M63/'Uspesnost-T'!M$114</f>
        <v>0</v>
      </c>
      <c r="N63" s="244">
        <f>'Uspesnost-T'!N63/'Uspesnost-T'!N$114</f>
        <v>0</v>
      </c>
      <c r="O63" s="244">
        <f>'Uspesnost-T'!O63/'Uspesnost-T'!O$114</f>
        <v>2.1700425677660611E-2</v>
      </c>
      <c r="P63" s="244">
        <f>'Uspesnost-T'!P63/'Uspesnost-T'!P$114</f>
        <v>1.1389569824644041E-2</v>
      </c>
      <c r="Q63" s="244">
        <f>'Uspesnost-T'!Q63/'Uspesnost-T'!Q$114</f>
        <v>9.7721603006289248E-3</v>
      </c>
      <c r="R63" s="244">
        <f>'Uspesnost-T'!R63/'Uspesnost-T'!R$114</f>
        <v>0</v>
      </c>
      <c r="S63" s="244">
        <f>'Uspesnost-T'!S63/'Uspesnost-T'!S$114</f>
        <v>0</v>
      </c>
      <c r="T63" s="244">
        <f>'Uspesnost-T'!T63/'Uspesnost-T'!T$114</f>
        <v>0</v>
      </c>
      <c r="U63" s="244">
        <f>'Uspesnost-T'!U63/'Uspesnost-T'!U$114</f>
        <v>1.1381889894138558E-2</v>
      </c>
      <c r="V63" s="244">
        <f>'Uspesnost-T'!V63/'Uspesnost-T'!V$114</f>
        <v>0</v>
      </c>
      <c r="W63" s="244">
        <f>'Uspesnost-T'!W63/'Uspesnost-T'!W$114</f>
        <v>0</v>
      </c>
      <c r="X63" s="244">
        <f>'Uspesnost-T'!X63/'Uspesnost-T'!X$114</f>
        <v>0</v>
      </c>
      <c r="Y63" s="244">
        <f>'Uspesnost-T'!Y63/'Uspesnost-T'!Y$114</f>
        <v>0</v>
      </c>
      <c r="Z63" s="244">
        <f>'Uspesnost-T'!Z63/'Uspesnost-T'!Z$114</f>
        <v>0</v>
      </c>
      <c r="AA63" s="244">
        <f>'Uspesnost-T'!AA63/'Uspesnost-T'!AA$114</f>
        <v>0</v>
      </c>
      <c r="AB63" s="244">
        <f>'Uspesnost-T'!AB63/'Uspesnost-T'!AB$114</f>
        <v>0</v>
      </c>
      <c r="AC63" s="244">
        <f>'Uspesnost-T'!AC63/'Uspesnost-T'!AC$114</f>
        <v>0</v>
      </c>
      <c r="AD63" s="244">
        <f>'Uspesnost-T'!AD63/'Uspesnost-T'!AD$114</f>
        <v>0</v>
      </c>
      <c r="AE63" s="244">
        <f>'Uspesnost-T'!AE63/'Uspesnost-T'!AE$114</f>
        <v>0</v>
      </c>
      <c r="AF63" s="244">
        <f>'Uspesnost-T'!AF63/'Uspesnost-T'!AF$114</f>
        <v>0</v>
      </c>
      <c r="AG63" s="244">
        <f>'Uspesnost-T'!AG63/'Uspesnost-T'!AG$114</f>
        <v>0</v>
      </c>
      <c r="AH63" s="244">
        <f>'Uspesnost-T'!AH63/'Uspesnost-T'!AH$114</f>
        <v>0</v>
      </c>
      <c r="AI63" s="244">
        <f>'Uspesnost-T'!AI63/'Uspesnost-T'!AI$114</f>
        <v>1.5989979586274138E-2</v>
      </c>
      <c r="AJ63" s="244">
        <f>'Uspesnost-T'!AJ63/'Uspesnost-T'!AJ$114</f>
        <v>0</v>
      </c>
      <c r="AK63" s="244">
        <f>'Uspesnost-T'!AK63/'Uspesnost-T'!AK$114</f>
        <v>3.6784871671034971E-3</v>
      </c>
      <c r="AL63" s="244">
        <f>'Uspesnost-T'!AL63/'Uspesnost-T'!AL$114</f>
        <v>0</v>
      </c>
      <c r="AM63" s="244">
        <f>'Uspesnost-T'!AM63/'Uspesnost-T'!AM$114</f>
        <v>0</v>
      </c>
      <c r="AN63" s="244">
        <f>'Uspesnost-T'!AN63/'Uspesnost-T'!AN$114</f>
        <v>0</v>
      </c>
      <c r="AO63" s="244">
        <f>'Uspesnost-T'!AO63/'Uspesnost-T'!AO$114</f>
        <v>0</v>
      </c>
      <c r="AP63" s="244">
        <f>'Uspesnost-T'!AP63/'Uspesnost-T'!AP$114</f>
        <v>0</v>
      </c>
      <c r="AQ63" s="244">
        <f>'Uspesnost-T'!AQ63/'Uspesnost-T'!AQ$114</f>
        <v>0</v>
      </c>
      <c r="AR63" s="244">
        <f>'Uspesnost-T'!AR63/'Uspesnost-T'!AR$114</f>
        <v>0</v>
      </c>
      <c r="AS63" s="244">
        <f>'Uspesnost-T'!AS63/'Uspesnost-T'!AS$114</f>
        <v>1.160303084846798E-2</v>
      </c>
      <c r="AT63" s="244">
        <f>'Uspesnost-T'!AT63/'Uspesnost-T'!AT$114</f>
        <v>3.5128615852337464E-3</v>
      </c>
      <c r="AU63" s="244">
        <f>'Uspesnost-T'!AU63/'Uspesnost-T'!AU$114</f>
        <v>0</v>
      </c>
      <c r="AV63" s="244">
        <f>'Uspesnost-T'!AV63/'Uspesnost-T'!AV$114</f>
        <v>3.149406583842663E-3</v>
      </c>
      <c r="AW63" s="244">
        <f>'Uspesnost-T'!AW63/'Uspesnost-T'!AW$114</f>
        <v>9.112345342729089E-3</v>
      </c>
      <c r="AX63" s="244">
        <f>'Uspesnost-T'!AX63/'Uspesnost-T'!AX$114</f>
        <v>0</v>
      </c>
      <c r="AY63" s="244">
        <f>'Uspesnost-T'!AY63/'Uspesnost-T'!AY$114</f>
        <v>4.2641862964811934E-3</v>
      </c>
      <c r="AZ63" s="244">
        <f>'Uspesnost-T'!AZ63/'Uspesnost-T'!AZ$114</f>
        <v>0</v>
      </c>
      <c r="BA63" s="244">
        <f>'Uspesnost-T'!BA63/'Uspesnost-T'!BA$114</f>
        <v>0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spans="1:73" ht="14.25" customHeight="1" x14ac:dyDescent="0.25">
      <c r="A64" s="239" t="s">
        <v>208</v>
      </c>
      <c r="B64" s="423">
        <v>97</v>
      </c>
      <c r="C64" s="244">
        <f>'Uspesnost-T'!C64/'Uspesnost-T'!C$114</f>
        <v>0</v>
      </c>
      <c r="D64" s="244">
        <f>'Uspesnost-T'!D64/'Uspesnost-T'!D$114</f>
        <v>1.0035544680607831E-2</v>
      </c>
      <c r="E64" s="244">
        <f>'Uspesnost-T'!E64/'Uspesnost-T'!E$114</f>
        <v>2.6488275537250597E-2</v>
      </c>
      <c r="F64" s="244">
        <f>'Uspesnost-T'!F64/'Uspesnost-T'!F$114</f>
        <v>9.6503149706625539E-3</v>
      </c>
      <c r="G64" s="244">
        <f>'Uspesnost-T'!G64/'Uspesnost-T'!G$114</f>
        <v>4.1697158810322273E-3</v>
      </c>
      <c r="H64" s="244">
        <f>'Uspesnost-T'!H64/'Uspesnost-T'!H$114</f>
        <v>0</v>
      </c>
      <c r="I64" s="244">
        <f>'Uspesnost-T'!I64/'Uspesnost-T'!I$114</f>
        <v>7.4780348822299442E-3</v>
      </c>
      <c r="J64" s="244">
        <f>'Uspesnost-T'!J64/'Uspesnost-T'!J$114</f>
        <v>0</v>
      </c>
      <c r="K64" s="244">
        <f>'Uspesnost-T'!K64/'Uspesnost-T'!K$114</f>
        <v>7.8189478870929995E-3</v>
      </c>
      <c r="L64" s="244">
        <f>'Uspesnost-T'!L64/'Uspesnost-T'!L$114</f>
        <v>8.965893860831374E-3</v>
      </c>
      <c r="M64" s="244">
        <f>'Uspesnost-T'!M64/'Uspesnost-T'!M$114</f>
        <v>0</v>
      </c>
      <c r="N64" s="244">
        <f>'Uspesnost-T'!N64/'Uspesnost-T'!N$114</f>
        <v>1.9502153445773161E-3</v>
      </c>
      <c r="O64" s="244">
        <f>'Uspesnost-T'!O64/'Uspesnost-T'!O$114</f>
        <v>1.3600730875262349E-2</v>
      </c>
      <c r="P64" s="244">
        <f>'Uspesnost-T'!P64/'Uspesnost-T'!P$114</f>
        <v>0</v>
      </c>
      <c r="Q64" s="244">
        <f>'Uspesnost-T'!Q64/'Uspesnost-T'!Q$114</f>
        <v>1.0198235683471496E-2</v>
      </c>
      <c r="R64" s="244">
        <f>'Uspesnost-T'!R64/'Uspesnost-T'!R$114</f>
        <v>0</v>
      </c>
      <c r="S64" s="244">
        <f>'Uspesnost-T'!S64/'Uspesnost-T'!S$114</f>
        <v>5.3083547324520031E-3</v>
      </c>
      <c r="T64" s="244">
        <f>'Uspesnost-T'!T64/'Uspesnost-T'!T$114</f>
        <v>4.2133210489212871E-3</v>
      </c>
      <c r="U64" s="244">
        <f>'Uspesnost-T'!U64/'Uspesnost-T'!U$114</f>
        <v>1.3970579923456853E-2</v>
      </c>
      <c r="V64" s="244">
        <f>'Uspesnost-T'!V64/'Uspesnost-T'!V$114</f>
        <v>0</v>
      </c>
      <c r="W64" s="244">
        <f>'Uspesnost-T'!W64/'Uspesnost-T'!W$114</f>
        <v>0</v>
      </c>
      <c r="X64" s="244">
        <f>'Uspesnost-T'!X64/'Uspesnost-T'!X$114</f>
        <v>8.4678168510346711E-3</v>
      </c>
      <c r="Y64" s="244">
        <f>'Uspesnost-T'!Y64/'Uspesnost-T'!Y$114</f>
        <v>2.5012645444026729E-2</v>
      </c>
      <c r="Z64" s="244">
        <f>'Uspesnost-T'!Z64/'Uspesnost-T'!Z$114</f>
        <v>7.7288265736827457E-3</v>
      </c>
      <c r="AA64" s="244">
        <f>'Uspesnost-T'!AA64/'Uspesnost-T'!AA$114</f>
        <v>2.5385690227428221E-2</v>
      </c>
      <c r="AB64" s="244">
        <f>'Uspesnost-T'!AB64/'Uspesnost-T'!AB$114</f>
        <v>4.1491868969614279E-3</v>
      </c>
      <c r="AC64" s="244">
        <f>'Uspesnost-T'!AC64/'Uspesnost-T'!AC$114</f>
        <v>0</v>
      </c>
      <c r="AD64" s="244">
        <f>'Uspesnost-T'!AD64/'Uspesnost-T'!AD$114</f>
        <v>0</v>
      </c>
      <c r="AE64" s="244">
        <f>'Uspesnost-T'!AE64/'Uspesnost-T'!AE$114</f>
        <v>0</v>
      </c>
      <c r="AF64" s="244">
        <f>'Uspesnost-T'!AF64/'Uspesnost-T'!AF$114</f>
        <v>0</v>
      </c>
      <c r="AG64" s="244">
        <f>'Uspesnost-T'!AG64/'Uspesnost-T'!AG$114</f>
        <v>6.1063982021727437E-3</v>
      </c>
      <c r="AH64" s="244">
        <f>'Uspesnost-T'!AH64/'Uspesnost-T'!AH$114</f>
        <v>0</v>
      </c>
      <c r="AI64" s="244">
        <f>'Uspesnost-T'!AI64/'Uspesnost-T'!AI$114</f>
        <v>1.2055717429279035E-2</v>
      </c>
      <c r="AJ64" s="244">
        <f>'Uspesnost-T'!AJ64/'Uspesnost-T'!AJ$114</f>
        <v>8.2705323692180838E-3</v>
      </c>
      <c r="AK64" s="244">
        <f>'Uspesnost-T'!AK64/'Uspesnost-T'!AK$114</f>
        <v>3.044955308561454E-2</v>
      </c>
      <c r="AL64" s="244">
        <f>'Uspesnost-T'!AL64/'Uspesnost-T'!AL$114</f>
        <v>1.0143582927096483E-2</v>
      </c>
      <c r="AM64" s="244">
        <f>'Uspesnost-T'!AM64/'Uspesnost-T'!AM$114</f>
        <v>1.0473982758331179E-2</v>
      </c>
      <c r="AN64" s="244">
        <f>'Uspesnost-T'!AN64/'Uspesnost-T'!AN$114</f>
        <v>8.1809130029327579E-3</v>
      </c>
      <c r="AO64" s="244">
        <f>'Uspesnost-T'!AO64/'Uspesnost-T'!AO$114</f>
        <v>0</v>
      </c>
      <c r="AP64" s="244">
        <f>'Uspesnost-T'!AP64/'Uspesnost-T'!AP$114</f>
        <v>0</v>
      </c>
      <c r="AQ64" s="244">
        <f>'Uspesnost-T'!AQ64/'Uspesnost-T'!AQ$114</f>
        <v>0</v>
      </c>
      <c r="AR64" s="244">
        <f>'Uspesnost-T'!AR64/'Uspesnost-T'!AR$114</f>
        <v>0</v>
      </c>
      <c r="AS64" s="244">
        <f>'Uspesnost-T'!AS64/'Uspesnost-T'!AS$114</f>
        <v>9.066283315938747E-3</v>
      </c>
      <c r="AT64" s="244">
        <f>'Uspesnost-T'!AT64/'Uspesnost-T'!AT$114</f>
        <v>5.6177170530720549E-3</v>
      </c>
      <c r="AU64" s="244">
        <f>'Uspesnost-T'!AU64/'Uspesnost-T'!AU$114</f>
        <v>0</v>
      </c>
      <c r="AV64" s="244">
        <f>'Uspesnost-T'!AV64/'Uspesnost-T'!AV$114</f>
        <v>1.0396517497939772E-2</v>
      </c>
      <c r="AW64" s="244">
        <f>'Uspesnost-T'!AW64/'Uspesnost-T'!AW$114</f>
        <v>8.2841987336466048E-3</v>
      </c>
      <c r="AX64" s="244">
        <f>'Uspesnost-T'!AX64/'Uspesnost-T'!AX$114</f>
        <v>4.3700632263225072E-3</v>
      </c>
      <c r="AY64" s="244">
        <f>'Uspesnost-T'!AY64/'Uspesnost-T'!AY$114</f>
        <v>1.3541753801869224E-2</v>
      </c>
      <c r="AZ64" s="244">
        <f>'Uspesnost-T'!AZ64/'Uspesnost-T'!AZ$114</f>
        <v>0</v>
      </c>
      <c r="BA64" s="244">
        <f>'Uspesnost-T'!BA64/'Uspesnost-T'!BA$114</f>
        <v>0</v>
      </c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spans="1:73" ht="14.25" customHeight="1" x14ac:dyDescent="0.25">
      <c r="A65" s="239" t="s">
        <v>152</v>
      </c>
      <c r="B65" s="423">
        <v>68</v>
      </c>
      <c r="C65" s="244">
        <f>'Uspesnost-T'!C65/'Uspesnost-T'!C$114</f>
        <v>0</v>
      </c>
      <c r="D65" s="244">
        <f>'Uspesnost-T'!D65/'Uspesnost-T'!D$114</f>
        <v>9.0946351226506381E-3</v>
      </c>
      <c r="E65" s="244">
        <f>'Uspesnost-T'!E65/'Uspesnost-T'!E$114</f>
        <v>2.4582709229549263E-3</v>
      </c>
      <c r="F65" s="244">
        <f>'Uspesnost-T'!F65/'Uspesnost-T'!F$114</f>
        <v>0</v>
      </c>
      <c r="G65" s="244">
        <f>'Uspesnost-T'!G65/'Uspesnost-T'!G$114</f>
        <v>0</v>
      </c>
      <c r="H65" s="244">
        <f>'Uspesnost-T'!H65/'Uspesnost-T'!H$114</f>
        <v>1.1972770106313008E-2</v>
      </c>
      <c r="I65" s="244">
        <f>'Uspesnost-T'!I65/'Uspesnost-T'!I$114</f>
        <v>8.0478154861339662E-3</v>
      </c>
      <c r="J65" s="244">
        <f>'Uspesnost-T'!J65/'Uspesnost-T'!J$114</f>
        <v>0</v>
      </c>
      <c r="K65" s="244">
        <f>'Uspesnost-T'!K65/'Uspesnost-T'!K$114</f>
        <v>0</v>
      </c>
      <c r="L65" s="244">
        <f>'Uspesnost-T'!L65/'Uspesnost-T'!L$114</f>
        <v>0</v>
      </c>
      <c r="M65" s="244">
        <f>'Uspesnost-T'!M65/'Uspesnost-T'!M$114</f>
        <v>0</v>
      </c>
      <c r="N65" s="244">
        <f>'Uspesnost-T'!N65/'Uspesnost-T'!N$114</f>
        <v>0</v>
      </c>
      <c r="O65" s="244">
        <f>'Uspesnost-T'!O65/'Uspesnost-T'!O$114</f>
        <v>0</v>
      </c>
      <c r="P65" s="244">
        <f>'Uspesnost-T'!P65/'Uspesnost-T'!P$114</f>
        <v>0</v>
      </c>
      <c r="Q65" s="244">
        <f>'Uspesnost-T'!Q65/'Uspesnost-T'!Q$114</f>
        <v>4.4906229135301739E-3</v>
      </c>
      <c r="R65" s="244">
        <f>'Uspesnost-T'!R65/'Uspesnost-T'!R$114</f>
        <v>7.6290109208398647E-3</v>
      </c>
      <c r="S65" s="244">
        <f>'Uspesnost-T'!S65/'Uspesnost-T'!S$114</f>
        <v>5.4755068450087875E-3</v>
      </c>
      <c r="T65" s="244">
        <f>'Uspesnost-T'!T65/'Uspesnost-T'!T$114</f>
        <v>0</v>
      </c>
      <c r="U65" s="244">
        <f>'Uspesnost-T'!U65/'Uspesnost-T'!U$114</f>
        <v>0</v>
      </c>
      <c r="V65" s="244">
        <f>'Uspesnost-T'!V65/'Uspesnost-T'!V$114</f>
        <v>0</v>
      </c>
      <c r="W65" s="244">
        <f>'Uspesnost-T'!W65/'Uspesnost-T'!W$114</f>
        <v>0</v>
      </c>
      <c r="X65" s="244">
        <f>'Uspesnost-T'!X65/'Uspesnost-T'!X$114</f>
        <v>0</v>
      </c>
      <c r="Y65" s="244">
        <f>'Uspesnost-T'!Y65/'Uspesnost-T'!Y$114</f>
        <v>0</v>
      </c>
      <c r="Z65" s="244">
        <f>'Uspesnost-T'!Z65/'Uspesnost-T'!Z$114</f>
        <v>1.1920957390752924E-2</v>
      </c>
      <c r="AA65" s="244">
        <f>'Uspesnost-T'!AA65/'Uspesnost-T'!AA$114</f>
        <v>0</v>
      </c>
      <c r="AB65" s="244">
        <f>'Uspesnost-T'!AB65/'Uspesnost-T'!AB$114</f>
        <v>9.2061576928300498E-3</v>
      </c>
      <c r="AC65" s="244">
        <f>'Uspesnost-T'!AC65/'Uspesnost-T'!AC$114</f>
        <v>0</v>
      </c>
      <c r="AD65" s="244">
        <f>'Uspesnost-T'!AD65/'Uspesnost-T'!AD$114</f>
        <v>0</v>
      </c>
      <c r="AE65" s="244">
        <f>'Uspesnost-T'!AE65/'Uspesnost-T'!AE$114</f>
        <v>4.2882422973421312E-2</v>
      </c>
      <c r="AF65" s="244">
        <f>'Uspesnost-T'!AF65/'Uspesnost-T'!AF$114</f>
        <v>0</v>
      </c>
      <c r="AG65" s="244">
        <f>'Uspesnost-T'!AG65/'Uspesnost-T'!AG$114</f>
        <v>0</v>
      </c>
      <c r="AH65" s="244">
        <f>'Uspesnost-T'!AH65/'Uspesnost-T'!AH$114</f>
        <v>0</v>
      </c>
      <c r="AI65" s="244">
        <f>'Uspesnost-T'!AI65/'Uspesnost-T'!AI$114</f>
        <v>2.1795535522670093E-2</v>
      </c>
      <c r="AJ65" s="244">
        <f>'Uspesnost-T'!AJ65/'Uspesnost-T'!AJ$114</f>
        <v>2.9922446835636074E-3</v>
      </c>
      <c r="AK65" s="244">
        <f>'Uspesnost-T'!AK65/'Uspesnost-T'!AK$114</f>
        <v>0</v>
      </c>
      <c r="AL65" s="244">
        <f>'Uspesnost-T'!AL65/'Uspesnost-T'!AL$114</f>
        <v>1.1358666499709125E-2</v>
      </c>
      <c r="AM65" s="244">
        <f>'Uspesnost-T'!AM65/'Uspesnost-T'!AM$114</f>
        <v>0</v>
      </c>
      <c r="AN65" s="244">
        <f>'Uspesnost-T'!AN65/'Uspesnost-T'!AN$114</f>
        <v>2.7531940047869529E-2</v>
      </c>
      <c r="AO65" s="244">
        <f>'Uspesnost-T'!AO65/'Uspesnost-T'!AO$114</f>
        <v>2.3508158198337532E-2</v>
      </c>
      <c r="AP65" s="244">
        <f>'Uspesnost-T'!AP65/'Uspesnost-T'!AP$114</f>
        <v>1.0697827573668816E-2</v>
      </c>
      <c r="AQ65" s="244">
        <f>'Uspesnost-T'!AQ65/'Uspesnost-T'!AQ$114</f>
        <v>1.3407926216966905E-2</v>
      </c>
      <c r="AR65" s="244">
        <f>'Uspesnost-T'!AR65/'Uspesnost-T'!AR$114</f>
        <v>1.0434907027420391E-2</v>
      </c>
      <c r="AS65" s="244">
        <f>'Uspesnost-T'!AS65/'Uspesnost-T'!AS$114</f>
        <v>6.3696011049732939E-3</v>
      </c>
      <c r="AT65" s="244">
        <f>'Uspesnost-T'!AT65/'Uspesnost-T'!AT$114</f>
        <v>9.8775371846765367E-3</v>
      </c>
      <c r="AU65" s="244">
        <f>'Uspesnost-T'!AU65/'Uspesnost-T'!AU$114</f>
        <v>0</v>
      </c>
      <c r="AV65" s="244">
        <f>'Uspesnost-T'!AV65/'Uspesnost-T'!AV$114</f>
        <v>0</v>
      </c>
      <c r="AW65" s="244">
        <f>'Uspesnost-T'!AW65/'Uspesnost-T'!AW$114</f>
        <v>7.4390970503603361E-3</v>
      </c>
      <c r="AX65" s="244">
        <f>'Uspesnost-T'!AX65/'Uspesnost-T'!AX$114</f>
        <v>1.751072189320935E-3</v>
      </c>
      <c r="AY65" s="244">
        <f>'Uspesnost-T'!AY65/'Uspesnost-T'!AY$114</f>
        <v>1.007991229439149E-2</v>
      </c>
      <c r="AZ65" s="244">
        <f>'Uspesnost-T'!AZ65/'Uspesnost-T'!AZ$114</f>
        <v>0</v>
      </c>
      <c r="BA65" s="244">
        <f>'Uspesnost-T'!BA65/'Uspesnost-T'!BA$114</f>
        <v>1.0259146254919032E-2</v>
      </c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spans="1:73" ht="14.25" customHeight="1" x14ac:dyDescent="0.25">
      <c r="A66" s="239" t="s">
        <v>214</v>
      </c>
      <c r="B66" s="423">
        <v>22</v>
      </c>
      <c r="C66" s="244">
        <f>'Uspesnost-T'!C66/'Uspesnost-T'!C$114</f>
        <v>0</v>
      </c>
      <c r="D66" s="244">
        <f>'Uspesnost-T'!D66/'Uspesnost-T'!D$114</f>
        <v>0</v>
      </c>
      <c r="E66" s="244">
        <f>'Uspesnost-T'!E66/'Uspesnost-T'!E$114</f>
        <v>2.9807706806676509E-3</v>
      </c>
      <c r="F66" s="244">
        <f>'Uspesnost-T'!F66/'Uspesnost-T'!F$114</f>
        <v>7.239465257817013E-3</v>
      </c>
      <c r="G66" s="244">
        <f>'Uspesnost-T'!G66/'Uspesnost-T'!G$114</f>
        <v>0</v>
      </c>
      <c r="H66" s="244">
        <f>'Uspesnost-T'!H66/'Uspesnost-T'!H$114</f>
        <v>0</v>
      </c>
      <c r="I66" s="244">
        <f>'Uspesnost-T'!I66/'Uspesnost-T'!I$114</f>
        <v>1.9100694509467667E-2</v>
      </c>
      <c r="J66" s="244">
        <f>'Uspesnost-T'!J66/'Uspesnost-T'!J$114</f>
        <v>0</v>
      </c>
      <c r="K66" s="244">
        <f>'Uspesnost-T'!K66/'Uspesnost-T'!K$114</f>
        <v>7.1825378774642082E-3</v>
      </c>
      <c r="L66" s="244">
        <f>'Uspesnost-T'!L66/'Uspesnost-T'!L$114</f>
        <v>1.3451336784551059E-2</v>
      </c>
      <c r="M66" s="244">
        <f>'Uspesnost-T'!M66/'Uspesnost-T'!M$114</f>
        <v>0</v>
      </c>
      <c r="N66" s="244">
        <f>'Uspesnost-T'!N66/'Uspesnost-T'!N$114</f>
        <v>1.2839012288871576E-2</v>
      </c>
      <c r="O66" s="244">
        <f>'Uspesnost-T'!O66/'Uspesnost-T'!O$114</f>
        <v>0</v>
      </c>
      <c r="P66" s="244">
        <f>'Uspesnost-T'!P66/'Uspesnost-T'!P$114</f>
        <v>0</v>
      </c>
      <c r="Q66" s="244">
        <f>'Uspesnost-T'!Q66/'Uspesnost-T'!Q$114</f>
        <v>7.4340652315499113E-3</v>
      </c>
      <c r="R66" s="244">
        <f>'Uspesnost-T'!R66/'Uspesnost-T'!R$114</f>
        <v>0</v>
      </c>
      <c r="S66" s="244">
        <f>'Uspesnost-T'!S66/'Uspesnost-T'!S$114</f>
        <v>1.1952153435657807E-2</v>
      </c>
      <c r="T66" s="244">
        <f>'Uspesnost-T'!T66/'Uspesnost-T'!T$114</f>
        <v>7.9416584115286747E-3</v>
      </c>
      <c r="U66" s="244">
        <f>'Uspesnost-T'!U66/'Uspesnost-T'!U$114</f>
        <v>0</v>
      </c>
      <c r="V66" s="244">
        <f>'Uspesnost-T'!V66/'Uspesnost-T'!V$114</f>
        <v>0</v>
      </c>
      <c r="W66" s="244">
        <f>'Uspesnost-T'!W66/'Uspesnost-T'!W$114</f>
        <v>0</v>
      </c>
      <c r="X66" s="244">
        <f>'Uspesnost-T'!X66/'Uspesnost-T'!X$114</f>
        <v>7.5576606298535399E-3</v>
      </c>
      <c r="Y66" s="244">
        <f>'Uspesnost-T'!Y66/'Uspesnost-T'!Y$114</f>
        <v>0</v>
      </c>
      <c r="Z66" s="244">
        <f>'Uspesnost-T'!Z66/'Uspesnost-T'!Z$114</f>
        <v>0</v>
      </c>
      <c r="AA66" s="244">
        <f>'Uspesnost-T'!AA66/'Uspesnost-T'!AA$114</f>
        <v>0</v>
      </c>
      <c r="AB66" s="244">
        <f>'Uspesnost-T'!AB66/'Uspesnost-T'!AB$114</f>
        <v>2.7731335542609424E-3</v>
      </c>
      <c r="AC66" s="244">
        <f>'Uspesnost-T'!AC66/'Uspesnost-T'!AC$114</f>
        <v>0</v>
      </c>
      <c r="AD66" s="244">
        <f>'Uspesnost-T'!AD66/'Uspesnost-T'!AD$114</f>
        <v>0</v>
      </c>
      <c r="AE66" s="244">
        <f>'Uspesnost-T'!AE66/'Uspesnost-T'!AE$114</f>
        <v>1.1021648941791555E-2</v>
      </c>
      <c r="AF66" s="244">
        <f>'Uspesnost-T'!AF66/'Uspesnost-T'!AF$114</f>
        <v>0</v>
      </c>
      <c r="AG66" s="244">
        <f>'Uspesnost-T'!AG66/'Uspesnost-T'!AG$114</f>
        <v>7.4814068508527194E-3</v>
      </c>
      <c r="AH66" s="244">
        <f>'Uspesnost-T'!AH66/'Uspesnost-T'!AH$114</f>
        <v>0</v>
      </c>
      <c r="AI66" s="244">
        <f>'Uspesnost-T'!AI66/'Uspesnost-T'!AI$114</f>
        <v>2.1569098502686325E-2</v>
      </c>
      <c r="AJ66" s="244">
        <f>'Uspesnost-T'!AJ66/'Uspesnost-T'!AJ$114</f>
        <v>0</v>
      </c>
      <c r="AK66" s="244">
        <f>'Uspesnost-T'!AK66/'Uspesnost-T'!AK$114</f>
        <v>5.6621177348450255E-3</v>
      </c>
      <c r="AL66" s="244">
        <f>'Uspesnost-T'!AL66/'Uspesnost-T'!AL$114</f>
        <v>6.6183046032151872E-3</v>
      </c>
      <c r="AM66" s="244">
        <f>'Uspesnost-T'!AM66/'Uspesnost-T'!AM$114</f>
        <v>0</v>
      </c>
      <c r="AN66" s="244">
        <f>'Uspesnost-T'!AN66/'Uspesnost-T'!AN$114</f>
        <v>2.1948322774425374E-2</v>
      </c>
      <c r="AO66" s="244">
        <f>'Uspesnost-T'!AO66/'Uspesnost-T'!AO$114</f>
        <v>0</v>
      </c>
      <c r="AP66" s="244">
        <f>'Uspesnost-T'!AP66/'Uspesnost-T'!AP$114</f>
        <v>8.1151517734834779E-3</v>
      </c>
      <c r="AQ66" s="244">
        <f>'Uspesnost-T'!AQ66/'Uspesnost-T'!AQ$114</f>
        <v>1.2023068505725152E-2</v>
      </c>
      <c r="AR66" s="244">
        <f>'Uspesnost-T'!AR66/'Uspesnost-T'!AR$114</f>
        <v>0</v>
      </c>
      <c r="AS66" s="244">
        <f>'Uspesnost-T'!AS66/'Uspesnost-T'!AS$114</f>
        <v>0</v>
      </c>
      <c r="AT66" s="244">
        <f>'Uspesnost-T'!AT66/'Uspesnost-T'!AT$114</f>
        <v>1.1630468447952971E-3</v>
      </c>
      <c r="AU66" s="244">
        <f>'Uspesnost-T'!AU66/'Uspesnost-T'!AU$114</f>
        <v>0</v>
      </c>
      <c r="AV66" s="244">
        <f>'Uspesnost-T'!AV66/'Uspesnost-T'!AV$114</f>
        <v>0</v>
      </c>
      <c r="AW66" s="244">
        <f>'Uspesnost-T'!AW66/'Uspesnost-T'!AW$114</f>
        <v>1.7367154519171049E-2</v>
      </c>
      <c r="AX66" s="244">
        <f>'Uspesnost-T'!AX66/'Uspesnost-T'!AX$114</f>
        <v>2.4435132857950417E-2</v>
      </c>
      <c r="AY66" s="244">
        <f>'Uspesnost-T'!AY66/'Uspesnost-T'!AY$114</f>
        <v>1.1383450965326808E-2</v>
      </c>
      <c r="AZ66" s="244">
        <f>'Uspesnost-T'!AZ66/'Uspesnost-T'!AZ$114</f>
        <v>0</v>
      </c>
      <c r="BA66" s="244">
        <f>'Uspesnost-T'!BA66/'Uspesnost-T'!BA$114</f>
        <v>0</v>
      </c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spans="1:73" ht="14.25" customHeight="1" x14ac:dyDescent="0.25">
      <c r="A67" s="239" t="s">
        <v>250</v>
      </c>
      <c r="B67" s="423">
        <v>116</v>
      </c>
      <c r="C67" s="244">
        <f>'Uspesnost-T'!C67/'Uspesnost-T'!C$114</f>
        <v>1.952756438138447E-2</v>
      </c>
      <c r="D67" s="244">
        <f>'Uspesnost-T'!D67/'Uspesnost-T'!D$114</f>
        <v>1.381214786467576E-2</v>
      </c>
      <c r="E67" s="244">
        <f>'Uspesnost-T'!E67/'Uspesnost-T'!E$114</f>
        <v>1.0020539076974228E-2</v>
      </c>
      <c r="F67" s="244">
        <f>'Uspesnost-T'!F67/'Uspesnost-T'!F$114</f>
        <v>6.0502090396748372E-3</v>
      </c>
      <c r="G67" s="244">
        <f>'Uspesnost-T'!G67/'Uspesnost-T'!G$114</f>
        <v>2.8150840366314867E-2</v>
      </c>
      <c r="H67" s="244">
        <f>'Uspesnost-T'!H67/'Uspesnost-T'!H$114</f>
        <v>1.7317256982605795E-2</v>
      </c>
      <c r="I67" s="244">
        <f>'Uspesnost-T'!I67/'Uspesnost-T'!I$114</f>
        <v>1.1747420047310237E-2</v>
      </c>
      <c r="J67" s="244">
        <f>'Uspesnost-T'!J67/'Uspesnost-T'!J$114</f>
        <v>1.2459979249216229E-2</v>
      </c>
      <c r="K67" s="244">
        <f>'Uspesnost-T'!K67/'Uspesnost-T'!K$114</f>
        <v>1.3751324935753675E-2</v>
      </c>
      <c r="L67" s="244">
        <f>'Uspesnost-T'!L67/'Uspesnost-T'!L$114</f>
        <v>1.1542111040922313E-2</v>
      </c>
      <c r="M67" s="244">
        <f>'Uspesnost-T'!M67/'Uspesnost-T'!M$114</f>
        <v>9.1712639041800527E-3</v>
      </c>
      <c r="N67" s="244">
        <f>'Uspesnost-T'!N67/'Uspesnost-T'!N$114</f>
        <v>1.2866892169755265E-2</v>
      </c>
      <c r="O67" s="244">
        <f>'Uspesnost-T'!O67/'Uspesnost-T'!O$114</f>
        <v>7.7964354491241771E-3</v>
      </c>
      <c r="P67" s="244">
        <f>'Uspesnost-T'!P67/'Uspesnost-T'!P$114</f>
        <v>1.4417903225547391E-2</v>
      </c>
      <c r="Q67" s="244">
        <f>'Uspesnost-T'!Q67/'Uspesnost-T'!Q$114</f>
        <v>1.1189391368662822E-2</v>
      </c>
      <c r="R67" s="244">
        <f>'Uspesnost-T'!R67/'Uspesnost-T'!R$114</f>
        <v>1.3993149220336377E-2</v>
      </c>
      <c r="S67" s="244">
        <f>'Uspesnost-T'!S67/'Uspesnost-T'!S$114</f>
        <v>1.2232261024485443E-2</v>
      </c>
      <c r="T67" s="244">
        <f>'Uspesnost-T'!T67/'Uspesnost-T'!T$114</f>
        <v>1.0162520384519983E-2</v>
      </c>
      <c r="U67" s="244">
        <f>'Uspesnost-T'!U67/'Uspesnost-T'!U$114</f>
        <v>1.7486115310409334E-2</v>
      </c>
      <c r="V67" s="244">
        <f>'Uspesnost-T'!V67/'Uspesnost-T'!V$114</f>
        <v>1.4183081141341291E-2</v>
      </c>
      <c r="W67" s="244">
        <f>'Uspesnost-T'!W67/'Uspesnost-T'!W$114</f>
        <v>1.3668859921955427E-2</v>
      </c>
      <c r="X67" s="244">
        <f>'Uspesnost-T'!X67/'Uspesnost-T'!X$114</f>
        <v>1.4880992623228633E-2</v>
      </c>
      <c r="Y67" s="244">
        <f>'Uspesnost-T'!Y67/'Uspesnost-T'!Y$114</f>
        <v>1.5082615163408948E-2</v>
      </c>
      <c r="Z67" s="244">
        <f>'Uspesnost-T'!Z67/'Uspesnost-T'!Z$114</f>
        <v>1.0869336887397718E-2</v>
      </c>
      <c r="AA67" s="244">
        <f>'Uspesnost-T'!AA67/'Uspesnost-T'!AA$114</f>
        <v>0</v>
      </c>
      <c r="AB67" s="244">
        <f>'Uspesnost-T'!AB67/'Uspesnost-T'!AB$114</f>
        <v>1.2372189938695575E-2</v>
      </c>
      <c r="AC67" s="244">
        <f>'Uspesnost-T'!AC67/'Uspesnost-T'!AC$114</f>
        <v>2.4935266551253703E-2</v>
      </c>
      <c r="AD67" s="244">
        <f>'Uspesnost-T'!AD67/'Uspesnost-T'!AD$114</f>
        <v>1.6415745427247771E-2</v>
      </c>
      <c r="AE67" s="244">
        <f>'Uspesnost-T'!AE67/'Uspesnost-T'!AE$114</f>
        <v>1.3293014346036773E-2</v>
      </c>
      <c r="AF67" s="244">
        <f>'Uspesnost-T'!AF67/'Uspesnost-T'!AF$114</f>
        <v>6.6929665938491112E-3</v>
      </c>
      <c r="AG67" s="244">
        <f>'Uspesnost-T'!AG67/'Uspesnost-T'!AG$114</f>
        <v>6.2896999914180424E-3</v>
      </c>
      <c r="AH67" s="244">
        <f>'Uspesnost-T'!AH67/'Uspesnost-T'!AH$114</f>
        <v>1.5476446226938983E-2</v>
      </c>
      <c r="AI67" s="244">
        <f>'Uspesnost-T'!AI67/'Uspesnost-T'!AI$114</f>
        <v>6.7247591281578761E-3</v>
      </c>
      <c r="AJ67" s="244">
        <f>'Uspesnost-T'!AJ67/'Uspesnost-T'!AJ$114</f>
        <v>5.2481932966094809E-3</v>
      </c>
      <c r="AK67" s="244">
        <f>'Uspesnost-T'!AK67/'Uspesnost-T'!AK$114</f>
        <v>1.1345513276933667E-2</v>
      </c>
      <c r="AL67" s="244">
        <f>'Uspesnost-T'!AL67/'Uspesnost-T'!AL$114</f>
        <v>1.6232573911841065E-2</v>
      </c>
      <c r="AM67" s="244">
        <f>'Uspesnost-T'!AM67/'Uspesnost-T'!AM$114</f>
        <v>1.1472727933203588E-2</v>
      </c>
      <c r="AN67" s="244">
        <f>'Uspesnost-T'!AN67/'Uspesnost-T'!AN$114</f>
        <v>8.9085396502555751E-3</v>
      </c>
      <c r="AO67" s="244">
        <f>'Uspesnost-T'!AO67/'Uspesnost-T'!AO$114</f>
        <v>9.6404341573093945E-3</v>
      </c>
      <c r="AP67" s="244">
        <f>'Uspesnost-T'!AP67/'Uspesnost-T'!AP$114</f>
        <v>1.6369776671508185E-2</v>
      </c>
      <c r="AQ67" s="244">
        <f>'Uspesnost-T'!AQ67/'Uspesnost-T'!AQ$114</f>
        <v>1.3470424778801287E-2</v>
      </c>
      <c r="AR67" s="244">
        <f>'Uspesnost-T'!AR67/'Uspesnost-T'!AR$114</f>
        <v>8.2238491170186865E-3</v>
      </c>
      <c r="AS67" s="244">
        <f>'Uspesnost-T'!AS67/'Uspesnost-T'!AS$114</f>
        <v>1.2064488416529715E-2</v>
      </c>
      <c r="AT67" s="244">
        <f>'Uspesnost-T'!AT67/'Uspesnost-T'!AT$114</f>
        <v>1.7025535886237408E-2</v>
      </c>
      <c r="AU67" s="244">
        <f>'Uspesnost-T'!AU67/'Uspesnost-T'!AU$114</f>
        <v>1.4572455666693462E-2</v>
      </c>
      <c r="AV67" s="244">
        <f>'Uspesnost-T'!AV67/'Uspesnost-T'!AV$114</f>
        <v>8.7781772946059055E-3</v>
      </c>
      <c r="AW67" s="244">
        <f>'Uspesnost-T'!AW67/'Uspesnost-T'!AW$114</f>
        <v>9.7552166157924541E-3</v>
      </c>
      <c r="AX67" s="244">
        <f>'Uspesnost-T'!AX67/'Uspesnost-T'!AX$114</f>
        <v>1.1227178972021497E-2</v>
      </c>
      <c r="AY67" s="244">
        <f>'Uspesnost-T'!AY67/'Uspesnost-T'!AY$114</f>
        <v>8.4609243171759382E-3</v>
      </c>
      <c r="AZ67" s="244">
        <f>'Uspesnost-T'!AZ67/'Uspesnost-T'!AZ$114</f>
        <v>8.6698887104714357E-3</v>
      </c>
      <c r="BA67" s="244">
        <f>'Uspesnost-T'!BA67/'Uspesnost-T'!BA$114</f>
        <v>1.4088320426833695E-2</v>
      </c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spans="1:73" ht="14.25" customHeight="1" x14ac:dyDescent="0.25">
      <c r="A68" s="239" t="s">
        <v>133</v>
      </c>
      <c r="B68" s="423">
        <v>49</v>
      </c>
      <c r="C68" s="244">
        <f>'Uspesnost-T'!C68/'Uspesnost-T'!C$114</f>
        <v>0</v>
      </c>
      <c r="D68" s="244">
        <f>'Uspesnost-T'!D68/'Uspesnost-T'!D$114</f>
        <v>1.3357216284193696E-2</v>
      </c>
      <c r="E68" s="244">
        <f>'Uspesnost-T'!E68/'Uspesnost-T'!E$114</f>
        <v>4.007664282960211E-3</v>
      </c>
      <c r="F68" s="244">
        <f>'Uspesnost-T'!F68/'Uspesnost-T'!F$114</f>
        <v>4.960737349432808E-3</v>
      </c>
      <c r="G68" s="244">
        <f>'Uspesnost-T'!G68/'Uspesnost-T'!G$114</f>
        <v>9.4495591729641913E-3</v>
      </c>
      <c r="H68" s="244">
        <f>'Uspesnost-T'!H68/'Uspesnost-T'!H$114</f>
        <v>1.2594367780499145E-2</v>
      </c>
      <c r="I68" s="244">
        <f>'Uspesnost-T'!I68/'Uspesnost-T'!I$114</f>
        <v>9.9840594770577058E-3</v>
      </c>
      <c r="J68" s="244">
        <f>'Uspesnost-T'!J68/'Uspesnost-T'!J$114</f>
        <v>1.2652832178939852E-2</v>
      </c>
      <c r="K68" s="244">
        <f>'Uspesnost-T'!K68/'Uspesnost-T'!K$114</f>
        <v>8.686769232036139E-3</v>
      </c>
      <c r="L68" s="244">
        <f>'Uspesnost-T'!L68/'Uspesnost-T'!L$114</f>
        <v>5.3298390492224979E-3</v>
      </c>
      <c r="M68" s="244">
        <f>'Uspesnost-T'!M68/'Uspesnost-T'!M$114</f>
        <v>5.8380235176219465E-3</v>
      </c>
      <c r="N68" s="244">
        <f>'Uspesnost-T'!N68/'Uspesnost-T'!N$114</f>
        <v>5.9275139587078116E-3</v>
      </c>
      <c r="O68" s="244">
        <f>'Uspesnost-T'!O68/'Uspesnost-T'!O$114</f>
        <v>2.1762821309713881E-2</v>
      </c>
      <c r="P68" s="244">
        <f>'Uspesnost-T'!P68/'Uspesnost-T'!P$114</f>
        <v>7.7873347140825907E-3</v>
      </c>
      <c r="Q68" s="244">
        <f>'Uspesnost-T'!Q68/'Uspesnost-T'!Q$114</f>
        <v>3.9513777396794634E-3</v>
      </c>
      <c r="R68" s="244">
        <f>'Uspesnost-T'!R68/'Uspesnost-T'!R$114</f>
        <v>0</v>
      </c>
      <c r="S68" s="244">
        <f>'Uspesnost-T'!S68/'Uspesnost-T'!S$114</f>
        <v>9.5128020864993015E-3</v>
      </c>
      <c r="T68" s="244">
        <f>'Uspesnost-T'!T68/'Uspesnost-T'!T$114</f>
        <v>0</v>
      </c>
      <c r="U68" s="244">
        <f>'Uspesnost-T'!U68/'Uspesnost-T'!U$114</f>
        <v>1.0229388291223855E-2</v>
      </c>
      <c r="V68" s="244">
        <f>'Uspesnost-T'!V68/'Uspesnost-T'!V$114</f>
        <v>0</v>
      </c>
      <c r="W68" s="244">
        <f>'Uspesnost-T'!W68/'Uspesnost-T'!W$114</f>
        <v>3.6476149727040436E-3</v>
      </c>
      <c r="X68" s="244">
        <f>'Uspesnost-T'!X68/'Uspesnost-T'!X$114</f>
        <v>6.6771176784843483E-3</v>
      </c>
      <c r="Y68" s="244">
        <f>'Uspesnost-T'!Y68/'Uspesnost-T'!Y$114</f>
        <v>8.1412336800210042E-3</v>
      </c>
      <c r="Z68" s="244">
        <f>'Uspesnost-T'!Z68/'Uspesnost-T'!Z$114</f>
        <v>8.7177115975249405E-3</v>
      </c>
      <c r="AA68" s="244">
        <f>'Uspesnost-T'!AA68/'Uspesnost-T'!AA$114</f>
        <v>0</v>
      </c>
      <c r="AB68" s="244">
        <f>'Uspesnost-T'!AB68/'Uspesnost-T'!AB$114</f>
        <v>1.9109614425914891E-2</v>
      </c>
      <c r="AC68" s="244">
        <f>'Uspesnost-T'!AC68/'Uspesnost-T'!AC$114</f>
        <v>3.0166339944066305E-2</v>
      </c>
      <c r="AD68" s="244">
        <f>'Uspesnost-T'!AD68/'Uspesnost-T'!AD$114</f>
        <v>4.1029928165754508E-2</v>
      </c>
      <c r="AE68" s="244">
        <f>'Uspesnost-T'!AE68/'Uspesnost-T'!AE$114</f>
        <v>1.0741992159915018E-2</v>
      </c>
      <c r="AF68" s="244">
        <f>'Uspesnost-T'!AF68/'Uspesnost-T'!AF$114</f>
        <v>0</v>
      </c>
      <c r="AG68" s="244">
        <f>'Uspesnost-T'!AG68/'Uspesnost-T'!AG$114</f>
        <v>1.4338963299760091E-2</v>
      </c>
      <c r="AH68" s="244">
        <f>'Uspesnost-T'!AH68/'Uspesnost-T'!AH$114</f>
        <v>1.3274938271836905E-2</v>
      </c>
      <c r="AI68" s="244">
        <f>'Uspesnost-T'!AI68/'Uspesnost-T'!AI$114</f>
        <v>1.4190587424124415E-2</v>
      </c>
      <c r="AJ68" s="244">
        <f>'Uspesnost-T'!AJ68/'Uspesnost-T'!AJ$114</f>
        <v>0</v>
      </c>
      <c r="AK68" s="244">
        <f>'Uspesnost-T'!AK68/'Uspesnost-T'!AK$114</f>
        <v>6.6616330366160584E-3</v>
      </c>
      <c r="AL68" s="244">
        <f>'Uspesnost-T'!AL68/'Uspesnost-T'!AL$114</f>
        <v>1.0617673323225723E-2</v>
      </c>
      <c r="AM68" s="244">
        <f>'Uspesnost-T'!AM68/'Uspesnost-T'!AM$114</f>
        <v>2.3998330185662817E-2</v>
      </c>
      <c r="AN68" s="244">
        <f>'Uspesnost-T'!AN68/'Uspesnost-T'!AN$114</f>
        <v>5.0881897459537613E-3</v>
      </c>
      <c r="AO68" s="244">
        <f>'Uspesnost-T'!AO68/'Uspesnost-T'!AO$114</f>
        <v>0</v>
      </c>
      <c r="AP68" s="244">
        <f>'Uspesnost-T'!AP68/'Uspesnost-T'!AP$114</f>
        <v>1.0344909584480068E-2</v>
      </c>
      <c r="AQ68" s="244">
        <f>'Uspesnost-T'!AQ68/'Uspesnost-T'!AQ$114</f>
        <v>8.1919912505560941E-3</v>
      </c>
      <c r="AR68" s="244">
        <f>'Uspesnost-T'!AR68/'Uspesnost-T'!AR$114</f>
        <v>0</v>
      </c>
      <c r="AS68" s="244">
        <f>'Uspesnost-T'!AS68/'Uspesnost-T'!AS$114</f>
        <v>1.7435236953902221E-2</v>
      </c>
      <c r="AT68" s="244">
        <f>'Uspesnost-T'!AT68/'Uspesnost-T'!AT$114</f>
        <v>6.220115507157808E-3</v>
      </c>
      <c r="AU68" s="244">
        <f>'Uspesnost-T'!AU68/'Uspesnost-T'!AU$114</f>
        <v>0</v>
      </c>
      <c r="AV68" s="244">
        <f>'Uspesnost-T'!AV68/'Uspesnost-T'!AV$114</f>
        <v>8.0965036713836289E-3</v>
      </c>
      <c r="AW68" s="244">
        <f>'Uspesnost-T'!AW68/'Uspesnost-T'!AW$114</f>
        <v>5.8325452452436585E-3</v>
      </c>
      <c r="AX68" s="244">
        <f>'Uspesnost-T'!AX68/'Uspesnost-T'!AX$114</f>
        <v>3.3560679234681014E-3</v>
      </c>
      <c r="AY68" s="244">
        <f>'Uspesnost-T'!AY68/'Uspesnost-T'!AY$114</f>
        <v>8.1155671093267288E-3</v>
      </c>
      <c r="AZ68" s="244">
        <f>'Uspesnost-T'!AZ68/'Uspesnost-T'!AZ$114</f>
        <v>1.3060931547144633E-2</v>
      </c>
      <c r="BA68" s="244">
        <f>'Uspesnost-T'!BA68/'Uspesnost-T'!BA$114</f>
        <v>1.3400497261870889E-2</v>
      </c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spans="1:73" ht="14.25" customHeight="1" x14ac:dyDescent="0.25">
      <c r="A69" s="239" t="s">
        <v>119</v>
      </c>
      <c r="B69" s="423">
        <v>50</v>
      </c>
      <c r="C69" s="244">
        <f>'Uspesnost-T'!C69/'Uspesnost-T'!C$114</f>
        <v>0</v>
      </c>
      <c r="D69" s="244">
        <f>'Uspesnost-T'!D69/'Uspesnost-T'!D$114</f>
        <v>2.3150764136455732E-3</v>
      </c>
      <c r="E69" s="244">
        <f>'Uspesnost-T'!E69/'Uspesnost-T'!E$114</f>
        <v>8.2745491451117828E-3</v>
      </c>
      <c r="F69" s="244">
        <f>'Uspesnost-T'!F69/'Uspesnost-T'!F$114</f>
        <v>5.2453812367817534E-3</v>
      </c>
      <c r="G69" s="244">
        <f>'Uspesnost-T'!G69/'Uspesnost-T'!G$114</f>
        <v>2.0429673301400443E-3</v>
      </c>
      <c r="H69" s="244">
        <f>'Uspesnost-T'!H69/'Uspesnost-T'!H$114</f>
        <v>1.2319806023416811E-2</v>
      </c>
      <c r="I69" s="244">
        <f>'Uspesnost-T'!I69/'Uspesnost-T'!I$114</f>
        <v>7.911841800484095E-3</v>
      </c>
      <c r="J69" s="244">
        <f>'Uspesnost-T'!J69/'Uspesnost-T'!J$114</f>
        <v>1.137102529312403E-2</v>
      </c>
      <c r="K69" s="244">
        <f>'Uspesnost-T'!K69/'Uspesnost-T'!K$114</f>
        <v>6.5682403419015344E-3</v>
      </c>
      <c r="L69" s="244">
        <f>'Uspesnost-T'!L69/'Uspesnost-T'!L$114</f>
        <v>1.6603343522916588E-2</v>
      </c>
      <c r="M69" s="244">
        <f>'Uspesnost-T'!M69/'Uspesnost-T'!M$114</f>
        <v>5.2724078279642117E-3</v>
      </c>
      <c r="N69" s="244">
        <f>'Uspesnost-T'!N69/'Uspesnost-T'!N$114</f>
        <v>8.6211617796287544E-3</v>
      </c>
      <c r="O69" s="244">
        <f>'Uspesnost-T'!O69/'Uspesnost-T'!O$114</f>
        <v>1.2215337356550041E-2</v>
      </c>
      <c r="P69" s="244">
        <f>'Uspesnost-T'!P69/'Uspesnost-T'!P$114</f>
        <v>3.626382103165076E-2</v>
      </c>
      <c r="Q69" s="244">
        <f>'Uspesnost-T'!Q69/'Uspesnost-T'!Q$114</f>
        <v>7.0404082343888657E-3</v>
      </c>
      <c r="R69" s="244">
        <f>'Uspesnost-T'!R69/'Uspesnost-T'!R$114</f>
        <v>6.0081068915313219E-3</v>
      </c>
      <c r="S69" s="244">
        <f>'Uspesnost-T'!S69/'Uspesnost-T'!S$114</f>
        <v>6.0334036323571542E-3</v>
      </c>
      <c r="T69" s="244">
        <f>'Uspesnost-T'!T69/'Uspesnost-T'!T$114</f>
        <v>0</v>
      </c>
      <c r="U69" s="244">
        <f>'Uspesnost-T'!U69/'Uspesnost-T'!U$114</f>
        <v>9.7776766406406455E-3</v>
      </c>
      <c r="V69" s="244">
        <f>'Uspesnost-T'!V69/'Uspesnost-T'!V$114</f>
        <v>5.54290230500111E-3</v>
      </c>
      <c r="W69" s="244">
        <f>'Uspesnost-T'!W69/'Uspesnost-T'!W$114</f>
        <v>1.2114283101305157E-2</v>
      </c>
      <c r="X69" s="244">
        <f>'Uspesnost-T'!X69/'Uspesnost-T'!X$114</f>
        <v>1.3778081033868241E-2</v>
      </c>
      <c r="Y69" s="244">
        <f>'Uspesnost-T'!Y69/'Uspesnost-T'!Y$114</f>
        <v>1.1378202417600963E-2</v>
      </c>
      <c r="Z69" s="244">
        <f>'Uspesnost-T'!Z69/'Uspesnost-T'!Z$114</f>
        <v>0</v>
      </c>
      <c r="AA69" s="244">
        <f>'Uspesnost-T'!AA69/'Uspesnost-T'!AA$114</f>
        <v>0</v>
      </c>
      <c r="AB69" s="244">
        <f>'Uspesnost-T'!AB69/'Uspesnost-T'!AB$114</f>
        <v>0</v>
      </c>
      <c r="AC69" s="244">
        <f>'Uspesnost-T'!AC69/'Uspesnost-T'!AC$114</f>
        <v>0</v>
      </c>
      <c r="AD69" s="244">
        <f>'Uspesnost-T'!AD69/'Uspesnost-T'!AD$114</f>
        <v>1.0194981712252789E-2</v>
      </c>
      <c r="AE69" s="244">
        <f>'Uspesnost-T'!AE69/'Uspesnost-T'!AE$114</f>
        <v>4.798180291817852E-3</v>
      </c>
      <c r="AF69" s="244">
        <f>'Uspesnost-T'!AF69/'Uspesnost-T'!AF$114</f>
        <v>2.5730352316451842E-2</v>
      </c>
      <c r="AG69" s="244">
        <f>'Uspesnost-T'!AG69/'Uspesnost-T'!AG$114</f>
        <v>8.850812671572254E-3</v>
      </c>
      <c r="AH69" s="244">
        <f>'Uspesnost-T'!AH69/'Uspesnost-T'!AH$114</f>
        <v>1.168336548120285E-2</v>
      </c>
      <c r="AI69" s="244">
        <f>'Uspesnost-T'!AI69/'Uspesnost-T'!AI$114</f>
        <v>1.3072018620440818E-2</v>
      </c>
      <c r="AJ69" s="244">
        <f>'Uspesnost-T'!AJ69/'Uspesnost-T'!AJ$114</f>
        <v>7.7866919850798025E-3</v>
      </c>
      <c r="AK69" s="244">
        <f>'Uspesnost-T'!AK69/'Uspesnost-T'!AK$114</f>
        <v>1.5202517018692409E-2</v>
      </c>
      <c r="AL69" s="244">
        <f>'Uspesnost-T'!AL69/'Uspesnost-T'!AL$114</f>
        <v>5.1572514223956877E-3</v>
      </c>
      <c r="AM69" s="244">
        <f>'Uspesnost-T'!AM69/'Uspesnost-T'!AM$114</f>
        <v>1.589111074390499E-2</v>
      </c>
      <c r="AN69" s="244">
        <f>'Uspesnost-T'!AN69/'Uspesnost-T'!AN$114</f>
        <v>1.2666393713321374E-2</v>
      </c>
      <c r="AO69" s="244">
        <f>'Uspesnost-T'!AO69/'Uspesnost-T'!AO$114</f>
        <v>0</v>
      </c>
      <c r="AP69" s="244">
        <f>'Uspesnost-T'!AP69/'Uspesnost-T'!AP$114</f>
        <v>2.7013309363196959E-3</v>
      </c>
      <c r="AQ69" s="244">
        <f>'Uspesnost-T'!AQ69/'Uspesnost-T'!AQ$114</f>
        <v>3.9623157779067704E-3</v>
      </c>
      <c r="AR69" s="244">
        <f>'Uspesnost-T'!AR69/'Uspesnost-T'!AR$114</f>
        <v>1.3656196251984949E-2</v>
      </c>
      <c r="AS69" s="244">
        <f>'Uspesnost-T'!AS69/'Uspesnost-T'!AS$114</f>
        <v>1.2132743059016253E-2</v>
      </c>
      <c r="AT69" s="244">
        <f>'Uspesnost-T'!AT69/'Uspesnost-T'!AT$114</f>
        <v>1.5237420173954714E-3</v>
      </c>
      <c r="AU69" s="244">
        <f>'Uspesnost-T'!AU69/'Uspesnost-T'!AU$114</f>
        <v>0</v>
      </c>
      <c r="AV69" s="244">
        <f>'Uspesnost-T'!AV69/'Uspesnost-T'!AV$114</f>
        <v>1.9394697192165695E-2</v>
      </c>
      <c r="AW69" s="244">
        <f>'Uspesnost-T'!AW69/'Uspesnost-T'!AW$114</f>
        <v>9.780096036867825E-3</v>
      </c>
      <c r="AX69" s="244">
        <f>'Uspesnost-T'!AX69/'Uspesnost-T'!AX$114</f>
        <v>2.2690173047757452E-2</v>
      </c>
      <c r="AY69" s="244">
        <f>'Uspesnost-T'!AY69/'Uspesnost-T'!AY$114</f>
        <v>8.6887832751125216E-3</v>
      </c>
      <c r="AZ69" s="244">
        <f>'Uspesnost-T'!AZ69/'Uspesnost-T'!AZ$114</f>
        <v>7.8818956060941209E-3</v>
      </c>
      <c r="BA69" s="244">
        <f>'Uspesnost-T'!BA69/'Uspesnost-T'!BA$114</f>
        <v>1.0246053440959895E-2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spans="1:73" ht="14.25" customHeight="1" x14ac:dyDescent="0.25">
      <c r="A70" s="239" t="s">
        <v>161</v>
      </c>
      <c r="B70" s="423">
        <v>89</v>
      </c>
      <c r="C70" s="244">
        <f>'Uspesnost-T'!C70/'Uspesnost-T'!C$114</f>
        <v>0</v>
      </c>
      <c r="D70" s="244">
        <f>'Uspesnost-T'!D70/'Uspesnost-T'!D$114</f>
        <v>3.941110543339797E-3</v>
      </c>
      <c r="E70" s="244">
        <f>'Uspesnost-T'!E70/'Uspesnost-T'!E$114</f>
        <v>1.366218473262315E-2</v>
      </c>
      <c r="F70" s="244">
        <f>'Uspesnost-T'!F70/'Uspesnost-T'!F$114</f>
        <v>1.1334340122397708E-2</v>
      </c>
      <c r="G70" s="244">
        <f>'Uspesnost-T'!G70/'Uspesnost-T'!G$114</f>
        <v>1.3226443501333561E-2</v>
      </c>
      <c r="H70" s="244">
        <f>'Uspesnost-T'!H70/'Uspesnost-T'!H$114</f>
        <v>5.2392646467760481E-3</v>
      </c>
      <c r="I70" s="244">
        <f>'Uspesnost-T'!I70/'Uspesnost-T'!I$114</f>
        <v>7.2671127162000316E-3</v>
      </c>
      <c r="J70" s="244">
        <f>'Uspesnost-T'!J70/'Uspesnost-T'!J$114</f>
        <v>0</v>
      </c>
      <c r="K70" s="244">
        <f>'Uspesnost-T'!K70/'Uspesnost-T'!K$114</f>
        <v>7.0874674462631246E-3</v>
      </c>
      <c r="L70" s="244">
        <f>'Uspesnost-T'!L70/'Uspesnost-T'!L$114</f>
        <v>0</v>
      </c>
      <c r="M70" s="244">
        <f>'Uspesnost-T'!M70/'Uspesnost-T'!M$114</f>
        <v>1.9152425369532197E-2</v>
      </c>
      <c r="N70" s="244">
        <f>'Uspesnost-T'!N70/'Uspesnost-T'!N$114</f>
        <v>9.6980158099821672E-3</v>
      </c>
      <c r="O70" s="244">
        <f>'Uspesnost-T'!O70/'Uspesnost-T'!O$114</f>
        <v>1.6535022768320407E-2</v>
      </c>
      <c r="P70" s="244">
        <f>'Uspesnost-T'!P70/'Uspesnost-T'!P$114</f>
        <v>1.2738943860624342E-2</v>
      </c>
      <c r="Q70" s="244">
        <f>'Uspesnost-T'!Q70/'Uspesnost-T'!Q$114</f>
        <v>9.4431070301336777E-3</v>
      </c>
      <c r="R70" s="244">
        <f>'Uspesnost-T'!R70/'Uspesnost-T'!R$114</f>
        <v>1.2180025765671574E-2</v>
      </c>
      <c r="S70" s="244">
        <f>'Uspesnost-T'!S70/'Uspesnost-T'!S$114</f>
        <v>7.5187453423316824E-3</v>
      </c>
      <c r="T70" s="244">
        <f>'Uspesnost-T'!T70/'Uspesnost-T'!T$114</f>
        <v>2.1799123549418525E-2</v>
      </c>
      <c r="U70" s="244">
        <f>'Uspesnost-T'!U70/'Uspesnost-T'!U$114</f>
        <v>1.6540585158497285E-2</v>
      </c>
      <c r="V70" s="244">
        <f>'Uspesnost-T'!V70/'Uspesnost-T'!V$114</f>
        <v>0</v>
      </c>
      <c r="W70" s="244">
        <f>'Uspesnost-T'!W70/'Uspesnost-T'!W$114</f>
        <v>1.4055603858816549E-2</v>
      </c>
      <c r="X70" s="244">
        <f>'Uspesnost-T'!X70/'Uspesnost-T'!X$114</f>
        <v>1.3739367519361358E-2</v>
      </c>
      <c r="Y70" s="244">
        <f>'Uspesnost-T'!Y70/'Uspesnost-T'!Y$114</f>
        <v>4.5285059738474345E-3</v>
      </c>
      <c r="Z70" s="244">
        <f>'Uspesnost-T'!Z70/'Uspesnost-T'!Z$114</f>
        <v>8.8467644851193475E-3</v>
      </c>
      <c r="AA70" s="244">
        <f>'Uspesnost-T'!AA70/'Uspesnost-T'!AA$114</f>
        <v>4.0356349385281903E-2</v>
      </c>
      <c r="AB70" s="244">
        <f>'Uspesnost-T'!AB70/'Uspesnost-T'!AB$114</f>
        <v>2.8517860425718187E-3</v>
      </c>
      <c r="AC70" s="244">
        <f>'Uspesnost-T'!AC70/'Uspesnost-T'!AC$114</f>
        <v>0</v>
      </c>
      <c r="AD70" s="244">
        <f>'Uspesnost-T'!AD70/'Uspesnost-T'!AD$114</f>
        <v>1.0534477073152193E-2</v>
      </c>
      <c r="AE70" s="244">
        <f>'Uspesnost-T'!AE70/'Uspesnost-T'!AE$114</f>
        <v>0</v>
      </c>
      <c r="AF70" s="244">
        <f>'Uspesnost-T'!AF70/'Uspesnost-T'!AF$114</f>
        <v>3.0061417489703385E-2</v>
      </c>
      <c r="AG70" s="244">
        <f>'Uspesnost-T'!AG70/'Uspesnost-T'!AG$114</f>
        <v>7.3750012469745137E-3</v>
      </c>
      <c r="AH70" s="244">
        <f>'Uspesnost-T'!AH70/'Uspesnost-T'!AH$114</f>
        <v>3.7707714814427663E-3</v>
      </c>
      <c r="AI70" s="244">
        <f>'Uspesnost-T'!AI70/'Uspesnost-T'!AI$114</f>
        <v>3.6694609433203448E-3</v>
      </c>
      <c r="AJ70" s="244">
        <f>'Uspesnost-T'!AJ70/'Uspesnost-T'!AJ$114</f>
        <v>3.5298795515971183E-3</v>
      </c>
      <c r="AK70" s="244">
        <f>'Uspesnost-T'!AK70/'Uspesnost-T'!AK$114</f>
        <v>3.471898334040587E-3</v>
      </c>
      <c r="AL70" s="244">
        <f>'Uspesnost-T'!AL70/'Uspesnost-T'!AL$114</f>
        <v>9.494243973392557E-3</v>
      </c>
      <c r="AM70" s="244">
        <f>'Uspesnost-T'!AM70/'Uspesnost-T'!AM$114</f>
        <v>1.8860677530266955E-2</v>
      </c>
      <c r="AN70" s="244">
        <f>'Uspesnost-T'!AN70/'Uspesnost-T'!AN$114</f>
        <v>3.0906352514587197E-3</v>
      </c>
      <c r="AO70" s="244">
        <f>'Uspesnost-T'!AO70/'Uspesnost-T'!AO$114</f>
        <v>1.408251603473216E-2</v>
      </c>
      <c r="AP70" s="244">
        <f>'Uspesnost-T'!AP70/'Uspesnost-T'!AP$114</f>
        <v>9.406160389776241E-3</v>
      </c>
      <c r="AQ70" s="244">
        <f>'Uspesnost-T'!AQ70/'Uspesnost-T'!AQ$114</f>
        <v>7.2249250516214303E-3</v>
      </c>
      <c r="AR70" s="244">
        <f>'Uspesnost-T'!AR70/'Uspesnost-T'!AR$114</f>
        <v>1.3167476603979737E-2</v>
      </c>
      <c r="AS70" s="244">
        <f>'Uspesnost-T'!AS70/'Uspesnost-T'!AS$114</f>
        <v>1.4474313710551532E-2</v>
      </c>
      <c r="AT70" s="244">
        <f>'Uspesnost-T'!AT70/'Uspesnost-T'!AT$114</f>
        <v>7.7602534872820202E-3</v>
      </c>
      <c r="AU70" s="244">
        <f>'Uspesnost-T'!AU70/'Uspesnost-T'!AU$114</f>
        <v>5.683184458081433E-3</v>
      </c>
      <c r="AV70" s="244">
        <f>'Uspesnost-T'!AV70/'Uspesnost-T'!AV$114</f>
        <v>1.2169022003211051E-2</v>
      </c>
      <c r="AW70" s="244">
        <f>'Uspesnost-T'!AW70/'Uspesnost-T'!AW$114</f>
        <v>8.6759870454219297E-3</v>
      </c>
      <c r="AX70" s="244">
        <f>'Uspesnost-T'!AX70/'Uspesnost-T'!AX$114</f>
        <v>1.0895788563966518E-2</v>
      </c>
      <c r="AY70" s="244">
        <f>'Uspesnost-T'!AY70/'Uspesnost-T'!AY$114</f>
        <v>9.3940511673611931E-3</v>
      </c>
      <c r="AZ70" s="244">
        <f>'Uspesnost-T'!AZ70/'Uspesnost-T'!AZ$114</f>
        <v>1.2896925196249713E-2</v>
      </c>
      <c r="BA70" s="244">
        <f>'Uspesnost-T'!BA70/'Uspesnost-T'!BA$114</f>
        <v>1.3696981555512669E-2</v>
      </c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spans="1:73" ht="14.25" customHeight="1" x14ac:dyDescent="0.25">
      <c r="A71" s="239" t="s">
        <v>232</v>
      </c>
      <c r="B71" s="423">
        <v>51</v>
      </c>
      <c r="C71" s="244">
        <f>'Uspesnost-T'!C71/'Uspesnost-T'!C$114</f>
        <v>0</v>
      </c>
      <c r="D71" s="244">
        <f>'Uspesnost-T'!D71/'Uspesnost-T'!D$114</f>
        <v>1.9537392586431251E-3</v>
      </c>
      <c r="E71" s="244">
        <f>'Uspesnost-T'!E71/'Uspesnost-T'!E$114</f>
        <v>2.6650451468056717E-2</v>
      </c>
      <c r="F71" s="244">
        <f>'Uspesnost-T'!F71/'Uspesnost-T'!F$114</f>
        <v>0</v>
      </c>
      <c r="G71" s="244">
        <f>'Uspesnost-T'!G71/'Uspesnost-T'!G$114</f>
        <v>0</v>
      </c>
      <c r="H71" s="244">
        <f>'Uspesnost-T'!H71/'Uspesnost-T'!H$114</f>
        <v>0</v>
      </c>
      <c r="I71" s="244">
        <f>'Uspesnost-T'!I71/'Uspesnost-T'!I$114</f>
        <v>0</v>
      </c>
      <c r="J71" s="244">
        <f>'Uspesnost-T'!J71/'Uspesnost-T'!J$114</f>
        <v>0</v>
      </c>
      <c r="K71" s="244">
        <f>'Uspesnost-T'!K71/'Uspesnost-T'!K$114</f>
        <v>0</v>
      </c>
      <c r="L71" s="244">
        <f>'Uspesnost-T'!L71/'Uspesnost-T'!L$114</f>
        <v>0</v>
      </c>
      <c r="M71" s="244">
        <f>'Uspesnost-T'!M71/'Uspesnost-T'!M$114</f>
        <v>0</v>
      </c>
      <c r="N71" s="244">
        <f>'Uspesnost-T'!N71/'Uspesnost-T'!N$114</f>
        <v>0</v>
      </c>
      <c r="O71" s="244">
        <f>'Uspesnost-T'!O71/'Uspesnost-T'!O$114</f>
        <v>0</v>
      </c>
      <c r="P71" s="244">
        <f>'Uspesnost-T'!P71/'Uspesnost-T'!P$114</f>
        <v>0</v>
      </c>
      <c r="Q71" s="244">
        <f>'Uspesnost-T'!Q71/'Uspesnost-T'!Q$114</f>
        <v>1.6710571817625623E-3</v>
      </c>
      <c r="R71" s="244">
        <f>'Uspesnost-T'!R71/'Uspesnost-T'!R$114</f>
        <v>0</v>
      </c>
      <c r="S71" s="244">
        <f>'Uspesnost-T'!S71/'Uspesnost-T'!S$114</f>
        <v>0</v>
      </c>
      <c r="T71" s="244">
        <f>'Uspesnost-T'!T71/'Uspesnost-T'!T$114</f>
        <v>0</v>
      </c>
      <c r="U71" s="244">
        <f>'Uspesnost-T'!U71/'Uspesnost-T'!U$114</f>
        <v>1.0665530895764686E-2</v>
      </c>
      <c r="V71" s="244">
        <f>'Uspesnost-T'!V71/'Uspesnost-T'!V$114</f>
        <v>0</v>
      </c>
      <c r="W71" s="244">
        <f>'Uspesnost-T'!W71/'Uspesnost-T'!W$114</f>
        <v>5.6163172131337771E-3</v>
      </c>
      <c r="X71" s="244">
        <f>'Uspesnost-T'!X71/'Uspesnost-T'!X$114</f>
        <v>0</v>
      </c>
      <c r="Y71" s="244">
        <f>'Uspesnost-T'!Y71/'Uspesnost-T'!Y$114</f>
        <v>2.8408418803757003E-2</v>
      </c>
      <c r="Z71" s="244">
        <f>'Uspesnost-T'!Z71/'Uspesnost-T'!Z$114</f>
        <v>4.1704427205733058E-3</v>
      </c>
      <c r="AA71" s="244">
        <f>'Uspesnost-T'!AA71/'Uspesnost-T'!AA$114</f>
        <v>1.6216736207920163E-2</v>
      </c>
      <c r="AB71" s="244">
        <f>'Uspesnost-T'!AB71/'Uspesnost-T'!AB$114</f>
        <v>0</v>
      </c>
      <c r="AC71" s="244">
        <f>'Uspesnost-T'!AC71/'Uspesnost-T'!AC$114</f>
        <v>0</v>
      </c>
      <c r="AD71" s="244">
        <f>'Uspesnost-T'!AD71/'Uspesnost-T'!AD$114</f>
        <v>0</v>
      </c>
      <c r="AE71" s="244">
        <f>'Uspesnost-T'!AE71/'Uspesnost-T'!AE$114</f>
        <v>0</v>
      </c>
      <c r="AF71" s="244">
        <f>'Uspesnost-T'!AF71/'Uspesnost-T'!AF$114</f>
        <v>0</v>
      </c>
      <c r="AG71" s="244">
        <f>'Uspesnost-T'!AG71/'Uspesnost-T'!AG$114</f>
        <v>0</v>
      </c>
      <c r="AH71" s="244">
        <f>'Uspesnost-T'!AH71/'Uspesnost-T'!AH$114</f>
        <v>0</v>
      </c>
      <c r="AI71" s="244">
        <f>'Uspesnost-T'!AI71/'Uspesnost-T'!AI$114</f>
        <v>0</v>
      </c>
      <c r="AJ71" s="244">
        <f>'Uspesnost-T'!AJ71/'Uspesnost-T'!AJ$114</f>
        <v>0</v>
      </c>
      <c r="AK71" s="244">
        <f>'Uspesnost-T'!AK71/'Uspesnost-T'!AK$114</f>
        <v>3.1073156481479468E-2</v>
      </c>
      <c r="AL71" s="244">
        <f>'Uspesnost-T'!AL71/'Uspesnost-T'!AL$114</f>
        <v>0</v>
      </c>
      <c r="AM71" s="244">
        <f>'Uspesnost-T'!AM71/'Uspesnost-T'!AM$114</f>
        <v>0</v>
      </c>
      <c r="AN71" s="244">
        <f>'Uspesnost-T'!AN71/'Uspesnost-T'!AN$114</f>
        <v>0</v>
      </c>
      <c r="AO71" s="244">
        <f>'Uspesnost-T'!AO71/'Uspesnost-T'!AO$114</f>
        <v>0</v>
      </c>
      <c r="AP71" s="244">
        <f>'Uspesnost-T'!AP71/'Uspesnost-T'!AP$114</f>
        <v>0</v>
      </c>
      <c r="AQ71" s="244">
        <f>'Uspesnost-T'!AQ71/'Uspesnost-T'!AQ$114</f>
        <v>0</v>
      </c>
      <c r="AR71" s="244">
        <f>'Uspesnost-T'!AR71/'Uspesnost-T'!AR$114</f>
        <v>0</v>
      </c>
      <c r="AS71" s="244">
        <f>'Uspesnost-T'!AS71/'Uspesnost-T'!AS$114</f>
        <v>1.430689766421959E-2</v>
      </c>
      <c r="AT71" s="244">
        <f>'Uspesnost-T'!AT71/'Uspesnost-T'!AT$114</f>
        <v>1.872047645286454E-3</v>
      </c>
      <c r="AU71" s="244">
        <f>'Uspesnost-T'!AU71/'Uspesnost-T'!AU$114</f>
        <v>0</v>
      </c>
      <c r="AV71" s="244">
        <f>'Uspesnost-T'!AV71/'Uspesnost-T'!AV$114</f>
        <v>0</v>
      </c>
      <c r="AW71" s="244">
        <f>'Uspesnost-T'!AW71/'Uspesnost-T'!AW$114</f>
        <v>0</v>
      </c>
      <c r="AX71" s="244">
        <f>'Uspesnost-T'!AX71/'Uspesnost-T'!AX$114</f>
        <v>0</v>
      </c>
      <c r="AY71" s="244">
        <f>'Uspesnost-T'!AY71/'Uspesnost-T'!AY$114</f>
        <v>0</v>
      </c>
      <c r="AZ71" s="244">
        <f>'Uspesnost-T'!AZ71/'Uspesnost-T'!AZ$114</f>
        <v>0</v>
      </c>
      <c r="BA71" s="244">
        <f>'Uspesnost-T'!BA71/'Uspesnost-T'!BA$114</f>
        <v>0</v>
      </c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spans="1:73" ht="14.25" customHeight="1" x14ac:dyDescent="0.25">
      <c r="A72" s="239" t="s">
        <v>264</v>
      </c>
      <c r="B72" s="423">
        <v>110</v>
      </c>
      <c r="C72" s="244">
        <f>'Uspesnost-T'!C72/'Uspesnost-T'!C$114</f>
        <v>0</v>
      </c>
      <c r="D72" s="244">
        <f>'Uspesnost-T'!D72/'Uspesnost-T'!D$114</f>
        <v>0</v>
      </c>
      <c r="E72" s="244">
        <f>'Uspesnost-T'!E72/'Uspesnost-T'!E$114</f>
        <v>1.1372738932264159E-2</v>
      </c>
      <c r="F72" s="244">
        <f>'Uspesnost-T'!F72/'Uspesnost-T'!F$114</f>
        <v>1.0626932750773546E-2</v>
      </c>
      <c r="G72" s="244">
        <f>'Uspesnost-T'!G72/'Uspesnost-T'!G$114</f>
        <v>0</v>
      </c>
      <c r="H72" s="244">
        <f>'Uspesnost-T'!H72/'Uspesnost-T'!H$114</f>
        <v>6.9301241311316352E-3</v>
      </c>
      <c r="I72" s="244">
        <f>'Uspesnost-T'!I72/'Uspesnost-T'!I$114</f>
        <v>9.1252017258946962E-3</v>
      </c>
      <c r="J72" s="244">
        <f>'Uspesnost-T'!J72/'Uspesnost-T'!J$114</f>
        <v>0</v>
      </c>
      <c r="K72" s="244">
        <f>'Uspesnost-T'!K72/'Uspesnost-T'!K$114</f>
        <v>4.362283914223909E-3</v>
      </c>
      <c r="L72" s="244">
        <f>'Uspesnost-T'!L72/'Uspesnost-T'!L$114</f>
        <v>3.6575963271921121E-2</v>
      </c>
      <c r="M72" s="244">
        <f>'Uspesnost-T'!M72/'Uspesnost-T'!M$114</f>
        <v>0</v>
      </c>
      <c r="N72" s="244">
        <f>'Uspesnost-T'!N72/'Uspesnost-T'!N$114</f>
        <v>0</v>
      </c>
      <c r="O72" s="244">
        <f>'Uspesnost-T'!O72/'Uspesnost-T'!O$114</f>
        <v>5.9199307250626205E-3</v>
      </c>
      <c r="P72" s="244">
        <f>'Uspesnost-T'!P72/'Uspesnost-T'!P$114</f>
        <v>6.0377196487926546E-3</v>
      </c>
      <c r="Q72" s="244">
        <f>'Uspesnost-T'!Q72/'Uspesnost-T'!Q$114</f>
        <v>7.2915880995014296E-3</v>
      </c>
      <c r="R72" s="244">
        <f>'Uspesnost-T'!R72/'Uspesnost-T'!R$114</f>
        <v>1.3398698901426013E-2</v>
      </c>
      <c r="S72" s="244">
        <f>'Uspesnost-T'!S72/'Uspesnost-T'!S$114</f>
        <v>0</v>
      </c>
      <c r="T72" s="244">
        <f>'Uspesnost-T'!T72/'Uspesnost-T'!T$114</f>
        <v>0</v>
      </c>
      <c r="U72" s="244">
        <f>'Uspesnost-T'!U72/'Uspesnost-T'!U$114</f>
        <v>8.9746592932995611E-3</v>
      </c>
      <c r="V72" s="244">
        <f>'Uspesnost-T'!V72/'Uspesnost-T'!V$114</f>
        <v>0</v>
      </c>
      <c r="W72" s="244">
        <f>'Uspesnost-T'!W72/'Uspesnost-T'!W$114</f>
        <v>0</v>
      </c>
      <c r="X72" s="244">
        <f>'Uspesnost-T'!X72/'Uspesnost-T'!X$114</f>
        <v>0</v>
      </c>
      <c r="Y72" s="244">
        <f>'Uspesnost-T'!Y72/'Uspesnost-T'!Y$114</f>
        <v>0</v>
      </c>
      <c r="Z72" s="244">
        <f>'Uspesnost-T'!Z72/'Uspesnost-T'!Z$114</f>
        <v>1.2055072262532551E-2</v>
      </c>
      <c r="AA72" s="244">
        <f>'Uspesnost-T'!AA72/'Uspesnost-T'!AA$114</f>
        <v>0</v>
      </c>
      <c r="AB72" s="244">
        <f>'Uspesnost-T'!AB72/'Uspesnost-T'!AB$114</f>
        <v>0</v>
      </c>
      <c r="AC72" s="244">
        <f>'Uspesnost-T'!AC72/'Uspesnost-T'!AC$114</f>
        <v>0</v>
      </c>
      <c r="AD72" s="244">
        <f>'Uspesnost-T'!AD72/'Uspesnost-T'!AD$114</f>
        <v>1.955369048508062E-2</v>
      </c>
      <c r="AE72" s="244">
        <f>'Uspesnost-T'!AE72/'Uspesnost-T'!AE$114</f>
        <v>0</v>
      </c>
      <c r="AF72" s="244">
        <f>'Uspesnost-T'!AF72/'Uspesnost-T'!AF$114</f>
        <v>2.6322971474633139E-2</v>
      </c>
      <c r="AG72" s="244">
        <f>'Uspesnost-T'!AG72/'Uspesnost-T'!AG$114</f>
        <v>1.0360975373613492E-2</v>
      </c>
      <c r="AH72" s="244">
        <f>'Uspesnost-T'!AH72/'Uspesnost-T'!AH$114</f>
        <v>1.8769126873147248E-3</v>
      </c>
      <c r="AI72" s="244">
        <f>'Uspesnost-T'!AI72/'Uspesnost-T'!AI$114</f>
        <v>1.2003674852970861E-2</v>
      </c>
      <c r="AJ72" s="244">
        <f>'Uspesnost-T'!AJ72/'Uspesnost-T'!AJ$114</f>
        <v>9.2030771509166876E-3</v>
      </c>
      <c r="AK72" s="244">
        <f>'Uspesnost-T'!AK72/'Uspesnost-T'!AK$114</f>
        <v>0</v>
      </c>
      <c r="AL72" s="244">
        <f>'Uspesnost-T'!AL72/'Uspesnost-T'!AL$114</f>
        <v>1.7748917900275794E-2</v>
      </c>
      <c r="AM72" s="244">
        <f>'Uspesnost-T'!AM72/'Uspesnost-T'!AM$114</f>
        <v>7.4712703575279607E-3</v>
      </c>
      <c r="AN72" s="244">
        <f>'Uspesnost-T'!AN72/'Uspesnost-T'!AN$114</f>
        <v>1.5314649652921907E-2</v>
      </c>
      <c r="AO72" s="244">
        <f>'Uspesnost-T'!AO72/'Uspesnost-T'!AO$114</f>
        <v>4.5403492973624697E-3</v>
      </c>
      <c r="AP72" s="244">
        <f>'Uspesnost-T'!AP72/'Uspesnost-T'!AP$114</f>
        <v>1.3899906848643546E-2</v>
      </c>
      <c r="AQ72" s="244">
        <f>'Uspesnost-T'!AQ72/'Uspesnost-T'!AQ$114</f>
        <v>5.9489948113148278E-3</v>
      </c>
      <c r="AR72" s="244">
        <f>'Uspesnost-T'!AR72/'Uspesnost-T'!AR$114</f>
        <v>1.219306309771165E-2</v>
      </c>
      <c r="AS72" s="244">
        <f>'Uspesnost-T'!AS72/'Uspesnost-T'!AS$114</f>
        <v>7.6833685801297302E-3</v>
      </c>
      <c r="AT72" s="244">
        <f>'Uspesnost-T'!AT72/'Uspesnost-T'!AT$114</f>
        <v>1.657582982567541E-2</v>
      </c>
      <c r="AU72" s="244">
        <f>'Uspesnost-T'!AU72/'Uspesnost-T'!AU$114</f>
        <v>9.5035401767342431E-3</v>
      </c>
      <c r="AV72" s="244">
        <f>'Uspesnost-T'!AV72/'Uspesnost-T'!AV$114</f>
        <v>5.8152798577787209E-3</v>
      </c>
      <c r="AW72" s="244">
        <f>'Uspesnost-T'!AW72/'Uspesnost-T'!AW$114</f>
        <v>8.6827157991098136E-3</v>
      </c>
      <c r="AX72" s="244">
        <f>'Uspesnost-T'!AX72/'Uspesnost-T'!AX$114</f>
        <v>1.0385541182279169E-2</v>
      </c>
      <c r="AY72" s="244">
        <f>'Uspesnost-T'!AY72/'Uspesnost-T'!AY$114</f>
        <v>3.4888782411957348E-3</v>
      </c>
      <c r="AZ72" s="244">
        <f>'Uspesnost-T'!AZ72/'Uspesnost-T'!AZ$114</f>
        <v>0</v>
      </c>
      <c r="BA72" s="244">
        <f>'Uspesnost-T'!BA72/'Uspesnost-T'!BA$114</f>
        <v>7.1690009613460115E-3</v>
      </c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spans="1:73" ht="14.25" customHeight="1" x14ac:dyDescent="0.25">
      <c r="A73" s="239" t="s">
        <v>154</v>
      </c>
      <c r="B73" s="423">
        <v>52</v>
      </c>
      <c r="C73" s="244">
        <f>'Uspesnost-T'!C73/'Uspesnost-T'!C$114</f>
        <v>0</v>
      </c>
      <c r="D73" s="244">
        <f>'Uspesnost-T'!D73/'Uspesnost-T'!D$114</f>
        <v>4.3221255283076628E-3</v>
      </c>
      <c r="E73" s="244">
        <f>'Uspesnost-T'!E73/'Uspesnost-T'!E$114</f>
        <v>5.506052321124894E-3</v>
      </c>
      <c r="F73" s="244">
        <f>'Uspesnost-T'!F73/'Uspesnost-T'!F$114</f>
        <v>8.0388931177743234E-3</v>
      </c>
      <c r="G73" s="244">
        <f>'Uspesnost-T'!G73/'Uspesnost-T'!G$114</f>
        <v>6.9670712158111537E-3</v>
      </c>
      <c r="H73" s="244">
        <f>'Uspesnost-T'!H73/'Uspesnost-T'!H$114</f>
        <v>1.518465334621617E-2</v>
      </c>
      <c r="I73" s="244">
        <f>'Uspesnost-T'!I73/'Uspesnost-T'!I$114</f>
        <v>1.8035633897239486E-2</v>
      </c>
      <c r="J73" s="244">
        <f>'Uspesnost-T'!J73/'Uspesnost-T'!J$114</f>
        <v>6.956107582107623E-3</v>
      </c>
      <c r="K73" s="244">
        <f>'Uspesnost-T'!K73/'Uspesnost-T'!K$114</f>
        <v>3.9875399262771947E-3</v>
      </c>
      <c r="L73" s="244">
        <f>'Uspesnost-T'!L73/'Uspesnost-T'!L$114</f>
        <v>1.4765837391196876E-2</v>
      </c>
      <c r="M73" s="244">
        <f>'Uspesnost-T'!M73/'Uspesnost-T'!M$114</f>
        <v>3.400398377095077E-2</v>
      </c>
      <c r="N73" s="244">
        <f>'Uspesnost-T'!N73/'Uspesnost-T'!N$114</f>
        <v>2.8870905191198715E-2</v>
      </c>
      <c r="O73" s="244">
        <f>'Uspesnost-T'!O73/'Uspesnost-T'!O$114</f>
        <v>7.2581540457568438E-3</v>
      </c>
      <c r="P73" s="244">
        <f>'Uspesnost-T'!P73/'Uspesnost-T'!P$114</f>
        <v>0</v>
      </c>
      <c r="Q73" s="244">
        <f>'Uspesnost-T'!Q73/'Uspesnost-T'!Q$114</f>
        <v>5.9747152007205064E-3</v>
      </c>
      <c r="R73" s="244">
        <f>'Uspesnost-T'!R73/'Uspesnost-T'!R$114</f>
        <v>1.2285476235979495E-2</v>
      </c>
      <c r="S73" s="244">
        <f>'Uspesnost-T'!S73/'Uspesnost-T'!S$114</f>
        <v>0</v>
      </c>
      <c r="T73" s="244">
        <f>'Uspesnost-T'!T73/'Uspesnost-T'!T$114</f>
        <v>0</v>
      </c>
      <c r="U73" s="244">
        <f>'Uspesnost-T'!U73/'Uspesnost-T'!U$114</f>
        <v>7.8695606270028813E-3</v>
      </c>
      <c r="V73" s="244">
        <f>'Uspesnost-T'!V73/'Uspesnost-T'!V$114</f>
        <v>0</v>
      </c>
      <c r="W73" s="244">
        <f>'Uspesnost-T'!W73/'Uspesnost-T'!W$114</f>
        <v>8.6080158045622572E-3</v>
      </c>
      <c r="X73" s="244">
        <f>'Uspesnost-T'!X73/'Uspesnost-T'!X$114</f>
        <v>6.7367409425575057E-3</v>
      </c>
      <c r="Y73" s="244">
        <f>'Uspesnost-T'!Y73/'Uspesnost-T'!Y$114</f>
        <v>7.3337506898032414E-3</v>
      </c>
      <c r="Z73" s="244">
        <f>'Uspesnost-T'!Z73/'Uspesnost-T'!Z$114</f>
        <v>4.5547123035208524E-3</v>
      </c>
      <c r="AA73" s="244">
        <f>'Uspesnost-T'!AA73/'Uspesnost-T'!AA$114</f>
        <v>0</v>
      </c>
      <c r="AB73" s="244">
        <f>'Uspesnost-T'!AB73/'Uspesnost-T'!AB$114</f>
        <v>5.71915747211199E-3</v>
      </c>
      <c r="AC73" s="244">
        <f>'Uspesnost-T'!AC73/'Uspesnost-T'!AC$114</f>
        <v>0</v>
      </c>
      <c r="AD73" s="244">
        <f>'Uspesnost-T'!AD73/'Uspesnost-T'!AD$114</f>
        <v>1.9892217030057887E-2</v>
      </c>
      <c r="AE73" s="244">
        <f>'Uspesnost-T'!AE73/'Uspesnost-T'!AE$114</f>
        <v>2.1863598483708356E-2</v>
      </c>
      <c r="AF73" s="244">
        <f>'Uspesnost-T'!AF73/'Uspesnost-T'!AF$114</f>
        <v>0</v>
      </c>
      <c r="AG73" s="244">
        <f>'Uspesnost-T'!AG73/'Uspesnost-T'!AG$114</f>
        <v>1.1615797366993072E-2</v>
      </c>
      <c r="AH73" s="244">
        <f>'Uspesnost-T'!AH73/'Uspesnost-T'!AH$114</f>
        <v>0</v>
      </c>
      <c r="AI73" s="244">
        <f>'Uspesnost-T'!AI73/'Uspesnost-T'!AI$114</f>
        <v>6.8948510221780047E-3</v>
      </c>
      <c r="AJ73" s="244">
        <f>'Uspesnost-T'!AJ73/'Uspesnost-T'!AJ$114</f>
        <v>3.1443029707099501E-2</v>
      </c>
      <c r="AK73" s="244">
        <f>'Uspesnost-T'!AK73/'Uspesnost-T'!AK$114</f>
        <v>8.1082648882971394E-3</v>
      </c>
      <c r="AL73" s="244">
        <f>'Uspesnost-T'!AL73/'Uspesnost-T'!AL$114</f>
        <v>9.5123340843141987E-3</v>
      </c>
      <c r="AM73" s="244">
        <f>'Uspesnost-T'!AM73/'Uspesnost-T'!AM$114</f>
        <v>1.229957432745787E-2</v>
      </c>
      <c r="AN73" s="244">
        <f>'Uspesnost-T'!AN73/'Uspesnost-T'!AN$114</f>
        <v>1.2216760644620959E-2</v>
      </c>
      <c r="AO73" s="244">
        <f>'Uspesnost-T'!AO73/'Uspesnost-T'!AO$114</f>
        <v>1.4323717158047058E-2</v>
      </c>
      <c r="AP73" s="244">
        <f>'Uspesnost-T'!AP73/'Uspesnost-T'!AP$114</f>
        <v>1.2584073787488359E-2</v>
      </c>
      <c r="AQ73" s="244">
        <f>'Uspesnost-T'!AQ73/'Uspesnost-T'!AQ$114</f>
        <v>2.080838650267218E-2</v>
      </c>
      <c r="AR73" s="244">
        <f>'Uspesnost-T'!AR73/'Uspesnost-T'!AR$114</f>
        <v>1.4533971797177195E-2</v>
      </c>
      <c r="AS73" s="244">
        <f>'Uspesnost-T'!AS73/'Uspesnost-T'!AS$114</f>
        <v>8.2010636854930163E-3</v>
      </c>
      <c r="AT73" s="244">
        <f>'Uspesnost-T'!AT73/'Uspesnost-T'!AT$114</f>
        <v>4.5331856506954709E-3</v>
      </c>
      <c r="AU73" s="244">
        <f>'Uspesnost-T'!AU73/'Uspesnost-T'!AU$114</f>
        <v>8.8757549106724815E-3</v>
      </c>
      <c r="AV73" s="244">
        <f>'Uspesnost-T'!AV73/'Uspesnost-T'!AV$114</f>
        <v>7.3613563976030489E-3</v>
      </c>
      <c r="AW73" s="244">
        <f>'Uspesnost-T'!AW73/'Uspesnost-T'!AW$114</f>
        <v>1.6486595232336376E-2</v>
      </c>
      <c r="AX73" s="244">
        <f>'Uspesnost-T'!AX73/'Uspesnost-T'!AX$114</f>
        <v>3.3190190152000781E-2</v>
      </c>
      <c r="AY73" s="244">
        <f>'Uspesnost-T'!AY73/'Uspesnost-T'!AY$114</f>
        <v>7.9325459702144011E-3</v>
      </c>
      <c r="AZ73" s="244">
        <f>'Uspesnost-T'!AZ73/'Uspesnost-T'!AZ$114</f>
        <v>1.4263594288559622E-2</v>
      </c>
      <c r="BA73" s="244">
        <f>'Uspesnost-T'!BA73/'Uspesnost-T'!BA$114</f>
        <v>1.2711881757729717E-2</v>
      </c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spans="1:73" ht="14.25" customHeight="1" x14ac:dyDescent="0.25">
      <c r="A74" s="239" t="s">
        <v>282</v>
      </c>
      <c r="B74" s="423">
        <v>107</v>
      </c>
      <c r="C74" s="244">
        <f>'Uspesnost-T'!C74/'Uspesnost-T'!C$114</f>
        <v>0</v>
      </c>
      <c r="D74" s="244">
        <f>'Uspesnost-T'!D74/'Uspesnost-T'!D$114</f>
        <v>4.0097359260761425E-2</v>
      </c>
      <c r="E74" s="244">
        <f>'Uspesnost-T'!E74/'Uspesnost-T'!E$114</f>
        <v>0</v>
      </c>
      <c r="F74" s="244">
        <f>'Uspesnost-T'!F74/'Uspesnost-T'!F$114</f>
        <v>8.8322844514863805E-3</v>
      </c>
      <c r="G74" s="244">
        <f>'Uspesnost-T'!G74/'Uspesnost-T'!G$114</f>
        <v>2.1702082946799636E-2</v>
      </c>
      <c r="H74" s="244">
        <f>'Uspesnost-T'!H74/'Uspesnost-T'!H$114</f>
        <v>0</v>
      </c>
      <c r="I74" s="244">
        <f>'Uspesnost-T'!I74/'Uspesnost-T'!I$114</f>
        <v>0</v>
      </c>
      <c r="J74" s="244">
        <f>'Uspesnost-T'!J74/'Uspesnost-T'!J$114</f>
        <v>1.697436441190547E-2</v>
      </c>
      <c r="K74" s="244">
        <f>'Uspesnost-T'!K74/'Uspesnost-T'!K$114</f>
        <v>0</v>
      </c>
      <c r="L74" s="244">
        <f>'Uspesnost-T'!L74/'Uspesnost-T'!L$114</f>
        <v>0</v>
      </c>
      <c r="M74" s="244">
        <f>'Uspesnost-T'!M74/'Uspesnost-T'!M$114</f>
        <v>0</v>
      </c>
      <c r="N74" s="244">
        <f>'Uspesnost-T'!N74/'Uspesnost-T'!N$114</f>
        <v>6.2127742253688615E-3</v>
      </c>
      <c r="O74" s="244">
        <f>'Uspesnost-T'!O74/'Uspesnost-T'!O$114</f>
        <v>5.098365734650257E-3</v>
      </c>
      <c r="P74" s="244">
        <f>'Uspesnost-T'!P74/'Uspesnost-T'!P$114</f>
        <v>0</v>
      </c>
      <c r="Q74" s="244">
        <f>'Uspesnost-T'!Q74/'Uspesnost-T'!Q$114</f>
        <v>4.5638243159826673E-3</v>
      </c>
      <c r="R74" s="244">
        <f>'Uspesnost-T'!R74/'Uspesnost-T'!R$114</f>
        <v>0</v>
      </c>
      <c r="S74" s="244">
        <f>'Uspesnost-T'!S74/'Uspesnost-T'!S$114</f>
        <v>0</v>
      </c>
      <c r="T74" s="244">
        <f>'Uspesnost-T'!T74/'Uspesnost-T'!T$114</f>
        <v>0</v>
      </c>
      <c r="U74" s="244">
        <f>'Uspesnost-T'!U74/'Uspesnost-T'!U$114</f>
        <v>0</v>
      </c>
      <c r="V74" s="244">
        <f>'Uspesnost-T'!V74/'Uspesnost-T'!V$114</f>
        <v>0</v>
      </c>
      <c r="W74" s="244">
        <f>'Uspesnost-T'!W74/'Uspesnost-T'!W$114</f>
        <v>0</v>
      </c>
      <c r="X74" s="244">
        <f>'Uspesnost-T'!X74/'Uspesnost-T'!X$114</f>
        <v>0</v>
      </c>
      <c r="Y74" s="244">
        <f>'Uspesnost-T'!Y74/'Uspesnost-T'!Y$114</f>
        <v>0</v>
      </c>
      <c r="Z74" s="244">
        <f>'Uspesnost-T'!Z74/'Uspesnost-T'!Z$114</f>
        <v>3.0454859517431063E-3</v>
      </c>
      <c r="AA74" s="244">
        <f>'Uspesnost-T'!AA74/'Uspesnost-T'!AA$114</f>
        <v>0</v>
      </c>
      <c r="AB74" s="244">
        <f>'Uspesnost-T'!AB74/'Uspesnost-T'!AB$114</f>
        <v>0</v>
      </c>
      <c r="AC74" s="244">
        <f>'Uspesnost-T'!AC74/'Uspesnost-T'!AC$114</f>
        <v>0</v>
      </c>
      <c r="AD74" s="244">
        <f>'Uspesnost-T'!AD74/'Uspesnost-T'!AD$114</f>
        <v>6.4463325797938231E-3</v>
      </c>
      <c r="AE74" s="244">
        <f>'Uspesnost-T'!AE74/'Uspesnost-T'!AE$114</f>
        <v>0</v>
      </c>
      <c r="AF74" s="244">
        <f>'Uspesnost-T'!AF74/'Uspesnost-T'!AF$114</f>
        <v>0</v>
      </c>
      <c r="AG74" s="244">
        <f>'Uspesnost-T'!AG74/'Uspesnost-T'!AG$114</f>
        <v>0</v>
      </c>
      <c r="AH74" s="244">
        <f>'Uspesnost-T'!AH74/'Uspesnost-T'!AH$114</f>
        <v>1.1411445499084981E-2</v>
      </c>
      <c r="AI74" s="244">
        <f>'Uspesnost-T'!AI74/'Uspesnost-T'!AI$114</f>
        <v>4.1271399099338671E-3</v>
      </c>
      <c r="AJ74" s="244">
        <f>'Uspesnost-T'!AJ74/'Uspesnost-T'!AJ$114</f>
        <v>0</v>
      </c>
      <c r="AK74" s="244">
        <f>'Uspesnost-T'!AK74/'Uspesnost-T'!AK$114</f>
        <v>0</v>
      </c>
      <c r="AL74" s="244">
        <f>'Uspesnost-T'!AL74/'Uspesnost-T'!AL$114</f>
        <v>0</v>
      </c>
      <c r="AM74" s="244">
        <f>'Uspesnost-T'!AM74/'Uspesnost-T'!AM$114</f>
        <v>2.5733757787054615E-2</v>
      </c>
      <c r="AN74" s="244">
        <f>'Uspesnost-T'!AN74/'Uspesnost-T'!AN$114</f>
        <v>3.2909041240782029E-3</v>
      </c>
      <c r="AO74" s="244">
        <f>'Uspesnost-T'!AO74/'Uspesnost-T'!AO$114</f>
        <v>0</v>
      </c>
      <c r="AP74" s="244">
        <f>'Uspesnost-T'!AP74/'Uspesnost-T'!AP$114</f>
        <v>0</v>
      </c>
      <c r="AQ74" s="244">
        <f>'Uspesnost-T'!AQ74/'Uspesnost-T'!AQ$114</f>
        <v>0</v>
      </c>
      <c r="AR74" s="244">
        <f>'Uspesnost-T'!AR74/'Uspesnost-T'!AR$114</f>
        <v>0</v>
      </c>
      <c r="AS74" s="244">
        <f>'Uspesnost-T'!AS74/'Uspesnost-T'!AS$114</f>
        <v>4.7495463246884379E-3</v>
      </c>
      <c r="AT74" s="244">
        <f>'Uspesnost-T'!AT74/'Uspesnost-T'!AT$114</f>
        <v>2.8924361848654549E-3</v>
      </c>
      <c r="AU74" s="244">
        <f>'Uspesnost-T'!AU74/'Uspesnost-T'!AU$114</f>
        <v>0</v>
      </c>
      <c r="AV74" s="244">
        <f>'Uspesnost-T'!AV74/'Uspesnost-T'!AV$114</f>
        <v>3.0012553201614937E-2</v>
      </c>
      <c r="AW74" s="244">
        <f>'Uspesnost-T'!AW74/'Uspesnost-T'!AW$114</f>
        <v>5.1372418257514376E-3</v>
      </c>
      <c r="AX74" s="244">
        <f>'Uspesnost-T'!AX74/'Uspesnost-T'!AX$114</f>
        <v>1.5272540105672534E-2</v>
      </c>
      <c r="AY74" s="244">
        <f>'Uspesnost-T'!AY74/'Uspesnost-T'!AY$114</f>
        <v>1.1136886256486666E-2</v>
      </c>
      <c r="AZ74" s="244">
        <f>'Uspesnost-T'!AZ74/'Uspesnost-T'!AZ$114</f>
        <v>0</v>
      </c>
      <c r="BA74" s="244">
        <f>'Uspesnost-T'!BA74/'Uspesnost-T'!BA$114</f>
        <v>0</v>
      </c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spans="1:73" ht="14.25" customHeight="1" x14ac:dyDescent="0.25">
      <c r="A75" s="239" t="s">
        <v>226</v>
      </c>
      <c r="B75" s="423">
        <v>8</v>
      </c>
      <c r="C75" s="244">
        <f>'Uspesnost-T'!C75/'Uspesnost-T'!C$114</f>
        <v>0</v>
      </c>
      <c r="D75" s="244">
        <f>'Uspesnost-T'!D75/'Uspesnost-T'!D$114</f>
        <v>2.3178921742075167E-2</v>
      </c>
      <c r="E75" s="244">
        <f>'Uspesnost-T'!E75/'Uspesnost-T'!E$114</f>
        <v>0</v>
      </c>
      <c r="F75" s="244">
        <f>'Uspesnost-T'!F75/'Uspesnost-T'!F$114</f>
        <v>0</v>
      </c>
      <c r="G75" s="244">
        <f>'Uspesnost-T'!G75/'Uspesnost-T'!G$114</f>
        <v>4.1739033119014999E-3</v>
      </c>
      <c r="H75" s="244">
        <f>'Uspesnost-T'!H75/'Uspesnost-T'!H$114</f>
        <v>0</v>
      </c>
      <c r="I75" s="244">
        <f>'Uspesnost-T'!I75/'Uspesnost-T'!I$114</f>
        <v>0</v>
      </c>
      <c r="J75" s="244">
        <f>'Uspesnost-T'!J75/'Uspesnost-T'!J$114</f>
        <v>1.8692113272651609E-2</v>
      </c>
      <c r="K75" s="244">
        <f>'Uspesnost-T'!K75/'Uspesnost-T'!K$114</f>
        <v>0</v>
      </c>
      <c r="L75" s="244">
        <f>'Uspesnost-T'!L75/'Uspesnost-T'!L$114</f>
        <v>0</v>
      </c>
      <c r="M75" s="244">
        <f>'Uspesnost-T'!M75/'Uspesnost-T'!M$114</f>
        <v>0</v>
      </c>
      <c r="N75" s="244">
        <f>'Uspesnost-T'!N75/'Uspesnost-T'!N$114</f>
        <v>0</v>
      </c>
      <c r="O75" s="244">
        <f>'Uspesnost-T'!O75/'Uspesnost-T'!O$114</f>
        <v>2.1700466819028874E-2</v>
      </c>
      <c r="P75" s="244">
        <f>'Uspesnost-T'!P75/'Uspesnost-T'!P$114</f>
        <v>0</v>
      </c>
      <c r="Q75" s="244">
        <f>'Uspesnost-T'!Q75/'Uspesnost-T'!Q$114</f>
        <v>0</v>
      </c>
      <c r="R75" s="244">
        <f>'Uspesnost-T'!R75/'Uspesnost-T'!R$114</f>
        <v>0</v>
      </c>
      <c r="S75" s="244">
        <f>'Uspesnost-T'!S75/'Uspesnost-T'!S$114</f>
        <v>0</v>
      </c>
      <c r="T75" s="244">
        <f>'Uspesnost-T'!T75/'Uspesnost-T'!T$114</f>
        <v>0</v>
      </c>
      <c r="U75" s="244">
        <f>'Uspesnost-T'!U75/'Uspesnost-T'!U$114</f>
        <v>0</v>
      </c>
      <c r="V75" s="244">
        <f>'Uspesnost-T'!V75/'Uspesnost-T'!V$114</f>
        <v>0</v>
      </c>
      <c r="W75" s="244">
        <f>'Uspesnost-T'!W75/'Uspesnost-T'!W$114</f>
        <v>0</v>
      </c>
      <c r="X75" s="244">
        <f>'Uspesnost-T'!X75/'Uspesnost-T'!X$114</f>
        <v>0</v>
      </c>
      <c r="Y75" s="244">
        <f>'Uspesnost-T'!Y75/'Uspesnost-T'!Y$114</f>
        <v>0</v>
      </c>
      <c r="Z75" s="244">
        <f>'Uspesnost-T'!Z75/'Uspesnost-T'!Z$114</f>
        <v>0</v>
      </c>
      <c r="AA75" s="244">
        <f>'Uspesnost-T'!AA75/'Uspesnost-T'!AA$114</f>
        <v>0</v>
      </c>
      <c r="AB75" s="244">
        <f>'Uspesnost-T'!AB75/'Uspesnost-T'!AB$114</f>
        <v>0</v>
      </c>
      <c r="AC75" s="244">
        <f>'Uspesnost-T'!AC75/'Uspesnost-T'!AC$114</f>
        <v>7.0727025161862911E-2</v>
      </c>
      <c r="AD75" s="244">
        <f>'Uspesnost-T'!AD75/'Uspesnost-T'!AD$114</f>
        <v>0</v>
      </c>
      <c r="AE75" s="244">
        <f>'Uspesnost-T'!AE75/'Uspesnost-T'!AE$114</f>
        <v>0</v>
      </c>
      <c r="AF75" s="244">
        <f>'Uspesnost-T'!AF75/'Uspesnost-T'!AF$114</f>
        <v>0</v>
      </c>
      <c r="AG75" s="244">
        <f>'Uspesnost-T'!AG75/'Uspesnost-T'!AG$114</f>
        <v>0</v>
      </c>
      <c r="AH75" s="244">
        <f>'Uspesnost-T'!AH75/'Uspesnost-T'!AH$114</f>
        <v>2.5892655078080428E-2</v>
      </c>
      <c r="AI75" s="244">
        <f>'Uspesnost-T'!AI75/'Uspesnost-T'!AI$114</f>
        <v>0</v>
      </c>
      <c r="AJ75" s="244">
        <f>'Uspesnost-T'!AJ75/'Uspesnost-T'!AJ$114</f>
        <v>0</v>
      </c>
      <c r="AK75" s="244">
        <f>'Uspesnost-T'!AK75/'Uspesnost-T'!AK$114</f>
        <v>0</v>
      </c>
      <c r="AL75" s="244">
        <f>'Uspesnost-T'!AL75/'Uspesnost-T'!AL$114</f>
        <v>0</v>
      </c>
      <c r="AM75" s="244">
        <f>'Uspesnost-T'!AM75/'Uspesnost-T'!AM$114</f>
        <v>0</v>
      </c>
      <c r="AN75" s="244">
        <f>'Uspesnost-T'!AN75/'Uspesnost-T'!AN$114</f>
        <v>0</v>
      </c>
      <c r="AO75" s="244">
        <f>'Uspesnost-T'!AO75/'Uspesnost-T'!AO$114</f>
        <v>0</v>
      </c>
      <c r="AP75" s="244">
        <f>'Uspesnost-T'!AP75/'Uspesnost-T'!AP$114</f>
        <v>0</v>
      </c>
      <c r="AQ75" s="244">
        <f>'Uspesnost-T'!AQ75/'Uspesnost-T'!AQ$114</f>
        <v>0</v>
      </c>
      <c r="AR75" s="244">
        <f>'Uspesnost-T'!AR75/'Uspesnost-T'!AR$114</f>
        <v>0</v>
      </c>
      <c r="AS75" s="244">
        <f>'Uspesnost-T'!AS75/'Uspesnost-T'!AS$114</f>
        <v>0</v>
      </c>
      <c r="AT75" s="244">
        <f>'Uspesnost-T'!AT75/'Uspesnost-T'!AT$114</f>
        <v>3.9869325668501618E-3</v>
      </c>
      <c r="AU75" s="244">
        <f>'Uspesnost-T'!AU75/'Uspesnost-T'!AU$114</f>
        <v>0</v>
      </c>
      <c r="AV75" s="244">
        <f>'Uspesnost-T'!AV75/'Uspesnost-T'!AV$114</f>
        <v>2.4945912607194504E-2</v>
      </c>
      <c r="AW75" s="244">
        <f>'Uspesnost-T'!AW75/'Uspesnost-T'!AW$114</f>
        <v>0</v>
      </c>
      <c r="AX75" s="244">
        <f>'Uspesnost-T'!AX75/'Uspesnost-T'!AX$114</f>
        <v>0</v>
      </c>
      <c r="AY75" s="244">
        <f>'Uspesnost-T'!AY75/'Uspesnost-T'!AY$114</f>
        <v>4.2641898523425427E-3</v>
      </c>
      <c r="AZ75" s="244">
        <f>'Uspesnost-T'!AZ75/'Uspesnost-T'!AZ$114</f>
        <v>0</v>
      </c>
      <c r="BA75" s="244">
        <f>'Uspesnost-T'!BA75/'Uspesnost-T'!BA$114</f>
        <v>0</v>
      </c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spans="1:73" ht="14.25" customHeight="1" x14ac:dyDescent="0.25">
      <c r="A76" s="239" t="s">
        <v>280</v>
      </c>
      <c r="B76" s="423">
        <v>109</v>
      </c>
      <c r="C76" s="244">
        <f>'Uspesnost-T'!C76/'Uspesnost-T'!C$114</f>
        <v>0</v>
      </c>
      <c r="D76" s="244">
        <f>'Uspesnost-T'!D76/'Uspesnost-T'!D$114</f>
        <v>0</v>
      </c>
      <c r="E76" s="244">
        <f>'Uspesnost-T'!E76/'Uspesnost-T'!E$114</f>
        <v>6.3482498803966092E-3</v>
      </c>
      <c r="F76" s="244">
        <f>'Uspesnost-T'!F76/'Uspesnost-T'!F$114</f>
        <v>0</v>
      </c>
      <c r="G76" s="244">
        <f>'Uspesnost-T'!G76/'Uspesnost-T'!G$114</f>
        <v>2.1791642477749555E-2</v>
      </c>
      <c r="H76" s="244">
        <f>'Uspesnost-T'!H76/'Uspesnost-T'!H$114</f>
        <v>0</v>
      </c>
      <c r="I76" s="244">
        <f>'Uspesnost-T'!I76/'Uspesnost-T'!I$114</f>
        <v>0</v>
      </c>
      <c r="J76" s="244">
        <f>'Uspesnost-T'!J76/'Uspesnost-T'!J$114</f>
        <v>0</v>
      </c>
      <c r="K76" s="244">
        <f>'Uspesnost-T'!K76/'Uspesnost-T'!K$114</f>
        <v>1.5732027851121124E-3</v>
      </c>
      <c r="L76" s="244">
        <f>'Uspesnost-T'!L76/'Uspesnost-T'!L$114</f>
        <v>0</v>
      </c>
      <c r="M76" s="244">
        <f>'Uspesnost-T'!M76/'Uspesnost-T'!M$114</f>
        <v>0</v>
      </c>
      <c r="N76" s="244">
        <f>'Uspesnost-T'!N76/'Uspesnost-T'!N$114</f>
        <v>0</v>
      </c>
      <c r="O76" s="244">
        <f>'Uspesnost-T'!O76/'Uspesnost-T'!O$114</f>
        <v>5.5653491318952133E-3</v>
      </c>
      <c r="P76" s="244">
        <f>'Uspesnost-T'!P76/'Uspesnost-T'!P$114</f>
        <v>1.1719201666329905E-2</v>
      </c>
      <c r="Q76" s="244">
        <f>'Uspesnost-T'!Q76/'Uspesnost-T'!Q$114</f>
        <v>0</v>
      </c>
      <c r="R76" s="244">
        <f>'Uspesnost-T'!R76/'Uspesnost-T'!R$114</f>
        <v>0</v>
      </c>
      <c r="S76" s="244">
        <f>'Uspesnost-T'!S76/'Uspesnost-T'!S$114</f>
        <v>4.9327973009362196E-3</v>
      </c>
      <c r="T76" s="244">
        <f>'Uspesnost-T'!T76/'Uspesnost-T'!T$114</f>
        <v>0</v>
      </c>
      <c r="U76" s="244">
        <f>'Uspesnost-T'!U76/'Uspesnost-T'!U$114</f>
        <v>0</v>
      </c>
      <c r="V76" s="244">
        <f>'Uspesnost-T'!V76/'Uspesnost-T'!V$114</f>
        <v>0</v>
      </c>
      <c r="W76" s="244">
        <f>'Uspesnost-T'!W76/'Uspesnost-T'!W$114</f>
        <v>6.5855188930811041E-3</v>
      </c>
      <c r="X76" s="244">
        <f>'Uspesnost-T'!X76/'Uspesnost-T'!X$114</f>
        <v>2.8021003487329285E-3</v>
      </c>
      <c r="Y76" s="244">
        <f>'Uspesnost-T'!Y76/'Uspesnost-T'!Y$114</f>
        <v>0</v>
      </c>
      <c r="Z76" s="244">
        <f>'Uspesnost-T'!Z76/'Uspesnost-T'!Z$114</f>
        <v>2.1080903525657425E-2</v>
      </c>
      <c r="AA76" s="244">
        <f>'Uspesnost-T'!AA76/'Uspesnost-T'!AA$114</f>
        <v>0</v>
      </c>
      <c r="AB76" s="244">
        <f>'Uspesnost-T'!AB76/'Uspesnost-T'!AB$114</f>
        <v>1.5638854384594607E-2</v>
      </c>
      <c r="AC76" s="244">
        <f>'Uspesnost-T'!AC76/'Uspesnost-T'!AC$114</f>
        <v>0</v>
      </c>
      <c r="AD76" s="244">
        <f>'Uspesnost-T'!AD76/'Uspesnost-T'!AD$114</f>
        <v>1.4987547610706305E-2</v>
      </c>
      <c r="AE76" s="244">
        <f>'Uspesnost-T'!AE76/'Uspesnost-T'!AE$114</f>
        <v>0</v>
      </c>
      <c r="AF76" s="244">
        <f>'Uspesnost-T'!AF76/'Uspesnost-T'!AF$114</f>
        <v>0</v>
      </c>
      <c r="AG76" s="244">
        <f>'Uspesnost-T'!AG76/'Uspesnost-T'!AG$114</f>
        <v>0</v>
      </c>
      <c r="AH76" s="244">
        <f>'Uspesnost-T'!AH76/'Uspesnost-T'!AH$114</f>
        <v>0</v>
      </c>
      <c r="AI76" s="244">
        <f>'Uspesnost-T'!AI76/'Uspesnost-T'!AI$114</f>
        <v>1.162875253121945E-2</v>
      </c>
      <c r="AJ76" s="244">
        <f>'Uspesnost-T'!AJ76/'Uspesnost-T'!AJ$114</f>
        <v>0</v>
      </c>
      <c r="AK76" s="244">
        <f>'Uspesnost-T'!AK76/'Uspesnost-T'!AK$114</f>
        <v>0</v>
      </c>
      <c r="AL76" s="244">
        <f>'Uspesnost-T'!AL76/'Uspesnost-T'!AL$114</f>
        <v>0</v>
      </c>
      <c r="AM76" s="244">
        <f>'Uspesnost-T'!AM76/'Uspesnost-T'!AM$114</f>
        <v>9.5065153026129574E-3</v>
      </c>
      <c r="AN76" s="244">
        <f>'Uspesnost-T'!AN76/'Uspesnost-T'!AN$114</f>
        <v>7.9687221064008041E-3</v>
      </c>
      <c r="AO76" s="244">
        <f>'Uspesnost-T'!AO76/'Uspesnost-T'!AO$114</f>
        <v>0</v>
      </c>
      <c r="AP76" s="244">
        <f>'Uspesnost-T'!AP76/'Uspesnost-T'!AP$114</f>
        <v>6.0704540114283429E-3</v>
      </c>
      <c r="AQ76" s="244">
        <f>'Uspesnost-T'!AQ76/'Uspesnost-T'!AQ$114</f>
        <v>0</v>
      </c>
      <c r="AR76" s="244">
        <f>'Uspesnost-T'!AR76/'Uspesnost-T'!AR$114</f>
        <v>0</v>
      </c>
      <c r="AS76" s="244">
        <f>'Uspesnost-T'!AS76/'Uspesnost-T'!AS$114</f>
        <v>7.0595657143210826E-3</v>
      </c>
      <c r="AT76" s="244">
        <f>'Uspesnost-T'!AT76/'Uspesnost-T'!AT$114</f>
        <v>1.6575526648710842E-2</v>
      </c>
      <c r="AU76" s="244">
        <f>'Uspesnost-T'!AU76/'Uspesnost-T'!AU$114</f>
        <v>1.0922750885764899E-2</v>
      </c>
      <c r="AV76" s="244">
        <f>'Uspesnost-T'!AV76/'Uspesnost-T'!AV$114</f>
        <v>0</v>
      </c>
      <c r="AW76" s="244">
        <f>'Uspesnost-T'!AW76/'Uspesnost-T'!AW$114</f>
        <v>3.2923232533731356E-3</v>
      </c>
      <c r="AX76" s="244">
        <f>'Uspesnost-T'!AX76/'Uspesnost-T'!AX$114</f>
        <v>0</v>
      </c>
      <c r="AY76" s="244">
        <f>'Uspesnost-T'!AY76/'Uspesnost-T'!AY$114</f>
        <v>1.1308107114193602E-2</v>
      </c>
      <c r="AZ76" s="244">
        <f>'Uspesnost-T'!AZ76/'Uspesnost-T'!AZ$114</f>
        <v>0</v>
      </c>
      <c r="BA76" s="244">
        <f>'Uspesnost-T'!BA76/'Uspesnost-T'!BA$114</f>
        <v>0</v>
      </c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spans="1:73" ht="14.25" customHeight="1" x14ac:dyDescent="0.25">
      <c r="A77" s="239" t="s">
        <v>270</v>
      </c>
      <c r="B77" s="423">
        <v>113</v>
      </c>
      <c r="C77" s="244">
        <f>'Uspesnost-T'!C77/'Uspesnost-T'!C$114</f>
        <v>0</v>
      </c>
      <c r="D77" s="244">
        <f>'Uspesnost-T'!D77/'Uspesnost-T'!D$114</f>
        <v>0</v>
      </c>
      <c r="E77" s="244">
        <f>'Uspesnost-T'!E77/'Uspesnost-T'!E$114</f>
        <v>5.5140231592190562E-3</v>
      </c>
      <c r="F77" s="244">
        <f>'Uspesnost-T'!F77/'Uspesnost-T'!F$114</f>
        <v>5.7360955884535568E-3</v>
      </c>
      <c r="G77" s="244">
        <f>'Uspesnost-T'!G77/'Uspesnost-T'!G$114</f>
        <v>8.0629377718366962E-3</v>
      </c>
      <c r="H77" s="244">
        <f>'Uspesnost-T'!H77/'Uspesnost-T'!H$114</f>
        <v>0</v>
      </c>
      <c r="I77" s="244">
        <f>'Uspesnost-T'!I77/'Uspesnost-T'!I$114</f>
        <v>5.0647031846853914E-3</v>
      </c>
      <c r="J77" s="244">
        <f>'Uspesnost-T'!J77/'Uspesnost-T'!J$114</f>
        <v>0</v>
      </c>
      <c r="K77" s="244">
        <f>'Uspesnost-T'!K77/'Uspesnost-T'!K$114</f>
        <v>1.2163630904732691E-2</v>
      </c>
      <c r="L77" s="244">
        <f>'Uspesnost-T'!L77/'Uspesnost-T'!L$114</f>
        <v>1.4964652123707029E-2</v>
      </c>
      <c r="M77" s="244">
        <f>'Uspesnost-T'!M77/'Uspesnost-T'!M$114</f>
        <v>6.6109551150590933E-3</v>
      </c>
      <c r="N77" s="244">
        <f>'Uspesnost-T'!N77/'Uspesnost-T'!N$114</f>
        <v>1.1157133725042599E-2</v>
      </c>
      <c r="O77" s="244">
        <f>'Uspesnost-T'!O77/'Uspesnost-T'!O$114</f>
        <v>1.5432732415265789E-3</v>
      </c>
      <c r="P77" s="244">
        <f>'Uspesnost-T'!P77/'Uspesnost-T'!P$114</f>
        <v>1.3001239094219063E-2</v>
      </c>
      <c r="Q77" s="244">
        <f>'Uspesnost-T'!Q77/'Uspesnost-T'!Q$114</f>
        <v>1.0779424146478169E-2</v>
      </c>
      <c r="R77" s="244">
        <f>'Uspesnost-T'!R77/'Uspesnost-T'!R$114</f>
        <v>0</v>
      </c>
      <c r="S77" s="244">
        <f>'Uspesnost-T'!S77/'Uspesnost-T'!S$114</f>
        <v>6.0840666541513311E-3</v>
      </c>
      <c r="T77" s="244">
        <f>'Uspesnost-T'!T77/'Uspesnost-T'!T$114</f>
        <v>0</v>
      </c>
      <c r="U77" s="244">
        <f>'Uspesnost-T'!U77/'Uspesnost-T'!U$114</f>
        <v>0</v>
      </c>
      <c r="V77" s="244">
        <f>'Uspesnost-T'!V77/'Uspesnost-T'!V$114</f>
        <v>0</v>
      </c>
      <c r="W77" s="244">
        <f>'Uspesnost-T'!W77/'Uspesnost-T'!W$114</f>
        <v>0</v>
      </c>
      <c r="X77" s="244">
        <f>'Uspesnost-T'!X77/'Uspesnost-T'!X$114</f>
        <v>2.4079674585218279E-2</v>
      </c>
      <c r="Y77" s="244">
        <f>'Uspesnost-T'!Y77/'Uspesnost-T'!Y$114</f>
        <v>1.4975689575514749E-2</v>
      </c>
      <c r="Z77" s="244">
        <f>'Uspesnost-T'!Z77/'Uspesnost-T'!Z$114</f>
        <v>9.0216560931757287E-3</v>
      </c>
      <c r="AA77" s="244">
        <f>'Uspesnost-T'!AA77/'Uspesnost-T'!AA$114</f>
        <v>0</v>
      </c>
      <c r="AB77" s="244">
        <f>'Uspesnost-T'!AB77/'Uspesnost-T'!AB$114</f>
        <v>5.3235030139053953E-3</v>
      </c>
      <c r="AC77" s="244">
        <f>'Uspesnost-T'!AC77/'Uspesnost-T'!AC$114</f>
        <v>0</v>
      </c>
      <c r="AD77" s="244">
        <f>'Uspesnost-T'!AD77/'Uspesnost-T'!AD$114</f>
        <v>4.3668260321094495E-3</v>
      </c>
      <c r="AE77" s="244">
        <f>'Uspesnost-T'!AE77/'Uspesnost-T'!AE$114</f>
        <v>0</v>
      </c>
      <c r="AF77" s="244">
        <f>'Uspesnost-T'!AF77/'Uspesnost-T'!AF$114</f>
        <v>0</v>
      </c>
      <c r="AG77" s="244">
        <f>'Uspesnost-T'!AG77/'Uspesnost-T'!AG$114</f>
        <v>1.6731430911497331E-2</v>
      </c>
      <c r="AH77" s="244">
        <f>'Uspesnost-T'!AH77/'Uspesnost-T'!AH$114</f>
        <v>3.2941646516144993E-2</v>
      </c>
      <c r="AI77" s="244">
        <f>'Uspesnost-T'!AI77/'Uspesnost-T'!AI$114</f>
        <v>1.3485928018649802E-2</v>
      </c>
      <c r="AJ77" s="244">
        <f>'Uspesnost-T'!AJ77/'Uspesnost-T'!AJ$114</f>
        <v>8.8736299780763882E-3</v>
      </c>
      <c r="AK77" s="244">
        <f>'Uspesnost-T'!AK77/'Uspesnost-T'!AK$114</f>
        <v>1.7743316012054954E-3</v>
      </c>
      <c r="AL77" s="244">
        <f>'Uspesnost-T'!AL77/'Uspesnost-T'!AL$114</f>
        <v>1.3755208183582975E-2</v>
      </c>
      <c r="AM77" s="244">
        <f>'Uspesnost-T'!AM77/'Uspesnost-T'!AM$114</f>
        <v>4.6531188587586514E-3</v>
      </c>
      <c r="AN77" s="244">
        <f>'Uspesnost-T'!AN77/'Uspesnost-T'!AN$114</f>
        <v>0</v>
      </c>
      <c r="AO77" s="244">
        <f>'Uspesnost-T'!AO77/'Uspesnost-T'!AO$114</f>
        <v>8.071354678002551E-3</v>
      </c>
      <c r="AP77" s="244">
        <f>'Uspesnost-T'!AP77/'Uspesnost-T'!AP$114</f>
        <v>1.1019606994991963E-2</v>
      </c>
      <c r="AQ77" s="244">
        <f>'Uspesnost-T'!AQ77/'Uspesnost-T'!AQ$114</f>
        <v>4.9730056798109098E-3</v>
      </c>
      <c r="AR77" s="244">
        <f>'Uspesnost-T'!AR77/'Uspesnost-T'!AR$114</f>
        <v>0</v>
      </c>
      <c r="AS77" s="244">
        <f>'Uspesnost-T'!AS77/'Uspesnost-T'!AS$114</f>
        <v>3.8941501784856363E-3</v>
      </c>
      <c r="AT77" s="244">
        <f>'Uspesnost-T'!AT77/'Uspesnost-T'!AT$114</f>
        <v>2.2262994120722441E-3</v>
      </c>
      <c r="AU77" s="244">
        <f>'Uspesnost-T'!AU77/'Uspesnost-T'!AU$114</f>
        <v>0</v>
      </c>
      <c r="AV77" s="244">
        <f>'Uspesnost-T'!AV77/'Uspesnost-T'!AV$114</f>
        <v>1.8051972602143199E-2</v>
      </c>
      <c r="AW77" s="244">
        <f>'Uspesnost-T'!AW77/'Uspesnost-T'!AW$114</f>
        <v>7.9660884936334428E-3</v>
      </c>
      <c r="AX77" s="244">
        <f>'Uspesnost-T'!AX77/'Uspesnost-T'!AX$114</f>
        <v>8.0210191705692747E-3</v>
      </c>
      <c r="AY77" s="244">
        <f>'Uspesnost-T'!AY77/'Uspesnost-T'!AY$114</f>
        <v>6.9652674389304456E-3</v>
      </c>
      <c r="AZ77" s="244">
        <f>'Uspesnost-T'!AZ77/'Uspesnost-T'!AZ$114</f>
        <v>0</v>
      </c>
      <c r="BA77" s="244">
        <f>'Uspesnost-T'!BA77/'Uspesnost-T'!BA$114</f>
        <v>1.1752660404095838E-2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spans="1:73" ht="14.25" customHeight="1" x14ac:dyDescent="0.25">
      <c r="A78" s="239" t="s">
        <v>224</v>
      </c>
      <c r="B78" s="423">
        <v>55</v>
      </c>
      <c r="C78" s="244">
        <f>'Uspesnost-T'!C78/'Uspesnost-T'!C$114</f>
        <v>0</v>
      </c>
      <c r="D78" s="244">
        <f>'Uspesnost-T'!D78/'Uspesnost-T'!D$114</f>
        <v>4.5520062377618888E-2</v>
      </c>
      <c r="E78" s="244">
        <f>'Uspesnost-T'!E78/'Uspesnost-T'!E$114</f>
        <v>1.2773382871095128E-2</v>
      </c>
      <c r="F78" s="244">
        <f>'Uspesnost-T'!F78/'Uspesnost-T'!F$114</f>
        <v>7.0723995248803363E-3</v>
      </c>
      <c r="G78" s="244">
        <f>'Uspesnost-T'!G78/'Uspesnost-T'!G$114</f>
        <v>6.6690490415932313E-3</v>
      </c>
      <c r="H78" s="244">
        <f>'Uspesnost-T'!H78/'Uspesnost-T'!H$114</f>
        <v>0</v>
      </c>
      <c r="I78" s="244">
        <f>'Uspesnost-T'!I78/'Uspesnost-T'!I$114</f>
        <v>0</v>
      </c>
      <c r="J78" s="244">
        <f>'Uspesnost-T'!J78/'Uspesnost-T'!J$114</f>
        <v>4.9765389031240004E-2</v>
      </c>
      <c r="K78" s="244">
        <f>'Uspesnost-T'!K78/'Uspesnost-T'!K$114</f>
        <v>0</v>
      </c>
      <c r="L78" s="244">
        <f>'Uspesnost-T'!L78/'Uspesnost-T'!L$114</f>
        <v>0</v>
      </c>
      <c r="M78" s="244">
        <f>'Uspesnost-T'!M78/'Uspesnost-T'!M$114</f>
        <v>0</v>
      </c>
      <c r="N78" s="244">
        <f>'Uspesnost-T'!N78/'Uspesnost-T'!N$114</f>
        <v>7.6547609888556259E-3</v>
      </c>
      <c r="O78" s="244">
        <f>'Uspesnost-T'!O78/'Uspesnost-T'!O$114</f>
        <v>4.0824956352950087E-3</v>
      </c>
      <c r="P78" s="244">
        <f>'Uspesnost-T'!P78/'Uspesnost-T'!P$114</f>
        <v>0</v>
      </c>
      <c r="Q78" s="244">
        <f>'Uspesnost-T'!Q78/'Uspesnost-T'!Q$114</f>
        <v>6.0714900282720632E-3</v>
      </c>
      <c r="R78" s="244">
        <f>'Uspesnost-T'!R78/'Uspesnost-T'!R$114</f>
        <v>0</v>
      </c>
      <c r="S78" s="244">
        <f>'Uspesnost-T'!S78/'Uspesnost-T'!S$114</f>
        <v>2.3461688060737531E-2</v>
      </c>
      <c r="T78" s="244">
        <f>'Uspesnost-T'!T78/'Uspesnost-T'!T$114</f>
        <v>1.0976431489691957E-2</v>
      </c>
      <c r="U78" s="244">
        <f>'Uspesnost-T'!U78/'Uspesnost-T'!U$114</f>
        <v>9.4698359928685055E-3</v>
      </c>
      <c r="V78" s="244">
        <f>'Uspesnost-T'!V78/'Uspesnost-T'!V$114</f>
        <v>0</v>
      </c>
      <c r="W78" s="244">
        <f>'Uspesnost-T'!W78/'Uspesnost-T'!W$114</f>
        <v>0</v>
      </c>
      <c r="X78" s="244">
        <f>'Uspesnost-T'!X78/'Uspesnost-T'!X$114</f>
        <v>4.5301725157951417E-3</v>
      </c>
      <c r="Y78" s="244">
        <f>'Uspesnost-T'!Y78/'Uspesnost-T'!Y$114</f>
        <v>9.8690418291633962E-3</v>
      </c>
      <c r="Z78" s="244">
        <f>'Uspesnost-T'!Z78/'Uspesnost-T'!Z$114</f>
        <v>5.2773484689476804E-3</v>
      </c>
      <c r="AA78" s="244">
        <f>'Uspesnost-T'!AA78/'Uspesnost-T'!AA$114</f>
        <v>0</v>
      </c>
      <c r="AB78" s="244">
        <f>'Uspesnost-T'!AB78/'Uspesnost-T'!AB$114</f>
        <v>0</v>
      </c>
      <c r="AC78" s="244">
        <f>'Uspesnost-T'!AC78/'Uspesnost-T'!AC$114</f>
        <v>0</v>
      </c>
      <c r="AD78" s="244">
        <f>'Uspesnost-T'!AD78/'Uspesnost-T'!AD$114</f>
        <v>0</v>
      </c>
      <c r="AE78" s="244">
        <f>'Uspesnost-T'!AE78/'Uspesnost-T'!AE$114</f>
        <v>0</v>
      </c>
      <c r="AF78" s="244">
        <f>'Uspesnost-T'!AF78/'Uspesnost-T'!AF$114</f>
        <v>2.1759475072598695E-2</v>
      </c>
      <c r="AG78" s="244">
        <f>'Uspesnost-T'!AG78/'Uspesnost-T'!AG$114</f>
        <v>7.4625522201490109E-3</v>
      </c>
      <c r="AH78" s="244">
        <f>'Uspesnost-T'!AH78/'Uspesnost-T'!AH$114</f>
        <v>8.1887380681342544E-3</v>
      </c>
      <c r="AI78" s="244">
        <f>'Uspesnost-T'!AI78/'Uspesnost-T'!AI$114</f>
        <v>4.0571532698670488E-3</v>
      </c>
      <c r="AJ78" s="244">
        <f>'Uspesnost-T'!AJ78/'Uspesnost-T'!AJ$114</f>
        <v>0</v>
      </c>
      <c r="AK78" s="244">
        <f>'Uspesnost-T'!AK78/'Uspesnost-T'!AK$114</f>
        <v>1.9349037979762465E-2</v>
      </c>
      <c r="AL78" s="244">
        <f>'Uspesnost-T'!AL78/'Uspesnost-T'!AL$114</f>
        <v>5.8631063102219669E-3</v>
      </c>
      <c r="AM78" s="244">
        <f>'Uspesnost-T'!AM78/'Uspesnost-T'!AM$114</f>
        <v>1.0395164129669331E-2</v>
      </c>
      <c r="AN78" s="244">
        <f>'Uspesnost-T'!AN78/'Uspesnost-T'!AN$114</f>
        <v>6.7045552134575815E-3</v>
      </c>
      <c r="AO78" s="244">
        <f>'Uspesnost-T'!AO78/'Uspesnost-T'!AO$114</f>
        <v>0</v>
      </c>
      <c r="AP78" s="244">
        <f>'Uspesnost-T'!AP78/'Uspesnost-T'!AP$114</f>
        <v>4.1752002554937464E-3</v>
      </c>
      <c r="AQ78" s="244">
        <f>'Uspesnost-T'!AQ78/'Uspesnost-T'!AQ$114</f>
        <v>9.191325515421369E-3</v>
      </c>
      <c r="AR78" s="244">
        <f>'Uspesnost-T'!AR78/'Uspesnost-T'!AR$114</f>
        <v>0</v>
      </c>
      <c r="AS78" s="244">
        <f>'Uspesnost-T'!AS78/'Uspesnost-T'!AS$114</f>
        <v>1.4364321204580784E-2</v>
      </c>
      <c r="AT78" s="244">
        <f>'Uspesnost-T'!AT78/'Uspesnost-T'!AT$114</f>
        <v>9.3332604901051591E-3</v>
      </c>
      <c r="AU78" s="244">
        <f>'Uspesnost-T'!AU78/'Uspesnost-T'!AU$114</f>
        <v>0</v>
      </c>
      <c r="AV78" s="244">
        <f>'Uspesnost-T'!AV78/'Uspesnost-T'!AV$114</f>
        <v>1.5371443196965408E-2</v>
      </c>
      <c r="AW78" s="244">
        <f>'Uspesnost-T'!AW78/'Uspesnost-T'!AW$114</f>
        <v>6.1223866354188023E-3</v>
      </c>
      <c r="AX78" s="244">
        <f>'Uspesnost-T'!AX78/'Uspesnost-T'!AX$114</f>
        <v>6.1119658181348754E-3</v>
      </c>
      <c r="AY78" s="244">
        <f>'Uspesnost-T'!AY78/'Uspesnost-T'!AY$114</f>
        <v>5.1015822771755493E-3</v>
      </c>
      <c r="AZ78" s="244">
        <f>'Uspesnost-T'!AZ78/'Uspesnost-T'!AZ$114</f>
        <v>1.0002981597758569E-2</v>
      </c>
      <c r="BA78" s="244">
        <f>'Uspesnost-T'!BA78/'Uspesnost-T'!BA$114</f>
        <v>0</v>
      </c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spans="1:73" ht="14.25" customHeight="1" x14ac:dyDescent="0.25">
      <c r="A79" s="239" t="s">
        <v>181</v>
      </c>
      <c r="B79" s="423">
        <v>93</v>
      </c>
      <c r="C79" s="244">
        <f>'Uspesnost-T'!C79/'Uspesnost-T'!C$114</f>
        <v>0</v>
      </c>
      <c r="D79" s="244">
        <f>'Uspesnost-T'!D79/'Uspesnost-T'!D$114</f>
        <v>0</v>
      </c>
      <c r="E79" s="244">
        <f>'Uspesnost-T'!E79/'Uspesnost-T'!E$114</f>
        <v>8.8463325145276619E-3</v>
      </c>
      <c r="F79" s="244">
        <f>'Uspesnost-T'!F79/'Uspesnost-T'!F$114</f>
        <v>1.632973218143088E-2</v>
      </c>
      <c r="G79" s="244">
        <f>'Uspesnost-T'!G79/'Uspesnost-T'!G$114</f>
        <v>0</v>
      </c>
      <c r="H79" s="244">
        <f>'Uspesnost-T'!H79/'Uspesnost-T'!H$114</f>
        <v>0</v>
      </c>
      <c r="I79" s="244">
        <f>'Uspesnost-T'!I79/'Uspesnost-T'!I$114</f>
        <v>4.8464134838186942E-3</v>
      </c>
      <c r="J79" s="244">
        <f>'Uspesnost-T'!J79/'Uspesnost-T'!J$114</f>
        <v>0</v>
      </c>
      <c r="K79" s="244">
        <f>'Uspesnost-T'!K79/'Uspesnost-T'!K$114</f>
        <v>4.6867037926965555E-3</v>
      </c>
      <c r="L79" s="244">
        <f>'Uspesnost-T'!L79/'Uspesnost-T'!L$114</f>
        <v>9.9167509660880969E-3</v>
      </c>
      <c r="M79" s="244">
        <f>'Uspesnost-T'!M79/'Uspesnost-T'!M$114</f>
        <v>2.1584961363139071E-2</v>
      </c>
      <c r="N79" s="244">
        <f>'Uspesnost-T'!N79/'Uspesnost-T'!N$114</f>
        <v>1.0147328648488841E-2</v>
      </c>
      <c r="O79" s="244">
        <f>'Uspesnost-T'!O79/'Uspesnost-T'!O$114</f>
        <v>1.6383025019260963E-2</v>
      </c>
      <c r="P79" s="244">
        <f>'Uspesnost-T'!P79/'Uspesnost-T'!P$114</f>
        <v>0</v>
      </c>
      <c r="Q79" s="244">
        <f>'Uspesnost-T'!Q79/'Uspesnost-T'!Q$114</f>
        <v>0</v>
      </c>
      <c r="R79" s="244">
        <f>'Uspesnost-T'!R79/'Uspesnost-T'!R$114</f>
        <v>9.3182100336991775E-3</v>
      </c>
      <c r="S79" s="244">
        <f>'Uspesnost-T'!S79/'Uspesnost-T'!S$114</f>
        <v>0</v>
      </c>
      <c r="T79" s="244">
        <f>'Uspesnost-T'!T79/'Uspesnost-T'!T$114</f>
        <v>0</v>
      </c>
      <c r="U79" s="244">
        <f>'Uspesnost-T'!U79/'Uspesnost-T'!U$114</f>
        <v>0</v>
      </c>
      <c r="V79" s="244">
        <f>'Uspesnost-T'!V79/'Uspesnost-T'!V$114</f>
        <v>0</v>
      </c>
      <c r="W79" s="244">
        <f>'Uspesnost-T'!W79/'Uspesnost-T'!W$114</f>
        <v>0</v>
      </c>
      <c r="X79" s="244">
        <f>'Uspesnost-T'!X79/'Uspesnost-T'!X$114</f>
        <v>2.1077869502646091E-3</v>
      </c>
      <c r="Y79" s="244">
        <f>'Uspesnost-T'!Y79/'Uspesnost-T'!Y$114</f>
        <v>0</v>
      </c>
      <c r="Z79" s="244">
        <f>'Uspesnost-T'!Z79/'Uspesnost-T'!Z$114</f>
        <v>0</v>
      </c>
      <c r="AA79" s="244">
        <f>'Uspesnost-T'!AA79/'Uspesnost-T'!AA$114</f>
        <v>0</v>
      </c>
      <c r="AB79" s="244">
        <f>'Uspesnost-T'!AB79/'Uspesnost-T'!AB$114</f>
        <v>0</v>
      </c>
      <c r="AC79" s="244">
        <f>'Uspesnost-T'!AC79/'Uspesnost-T'!AC$114</f>
        <v>0</v>
      </c>
      <c r="AD79" s="244">
        <f>'Uspesnost-T'!AD79/'Uspesnost-T'!AD$114</f>
        <v>2.1667333837225806E-2</v>
      </c>
      <c r="AE79" s="244">
        <f>'Uspesnost-T'!AE79/'Uspesnost-T'!AE$114</f>
        <v>7.3895618435126645E-3</v>
      </c>
      <c r="AF79" s="244">
        <f>'Uspesnost-T'!AF79/'Uspesnost-T'!AF$114</f>
        <v>0</v>
      </c>
      <c r="AG79" s="244">
        <f>'Uspesnost-T'!AG79/'Uspesnost-T'!AG$114</f>
        <v>8.5923447778094453E-3</v>
      </c>
      <c r="AH79" s="244">
        <f>'Uspesnost-T'!AH79/'Uspesnost-T'!AH$114</f>
        <v>0</v>
      </c>
      <c r="AI79" s="244">
        <f>'Uspesnost-T'!AI79/'Uspesnost-T'!AI$114</f>
        <v>4.9340129289692954E-3</v>
      </c>
      <c r="AJ79" s="244">
        <f>'Uspesnost-T'!AJ79/'Uspesnost-T'!AJ$114</f>
        <v>1.0808378396801445E-2</v>
      </c>
      <c r="AK79" s="244">
        <f>'Uspesnost-T'!AK79/'Uspesnost-T'!AK$114</f>
        <v>4.1663911279351071E-3</v>
      </c>
      <c r="AL79" s="244">
        <f>'Uspesnost-T'!AL79/'Uspesnost-T'!AL$114</f>
        <v>8.4440621190364079E-3</v>
      </c>
      <c r="AM79" s="244">
        <f>'Uspesnost-T'!AM79/'Uspesnost-T'!AM$114</f>
        <v>1.1531701505439989E-2</v>
      </c>
      <c r="AN79" s="244">
        <f>'Uspesnost-T'!AN79/'Uspesnost-T'!AN$114</f>
        <v>5.6879203606471536E-3</v>
      </c>
      <c r="AO79" s="244">
        <f>'Uspesnost-T'!AO79/'Uspesnost-T'!AO$114</f>
        <v>0</v>
      </c>
      <c r="AP79" s="244">
        <f>'Uspesnost-T'!AP79/'Uspesnost-T'!AP$114</f>
        <v>6.4619467973449363E-3</v>
      </c>
      <c r="AQ79" s="244">
        <f>'Uspesnost-T'!AQ79/'Uspesnost-T'!AQ$114</f>
        <v>0</v>
      </c>
      <c r="AR79" s="244">
        <f>'Uspesnost-T'!AR79/'Uspesnost-T'!AR$114</f>
        <v>0</v>
      </c>
      <c r="AS79" s="244">
        <f>'Uspesnost-T'!AS79/'Uspesnost-T'!AS$114</f>
        <v>4.9424711379345461E-3</v>
      </c>
      <c r="AT79" s="244">
        <f>'Uspesnost-T'!AT79/'Uspesnost-T'!AT$114</f>
        <v>9.9559900115737195E-4</v>
      </c>
      <c r="AU79" s="244">
        <f>'Uspesnost-T'!AU79/'Uspesnost-T'!AU$114</f>
        <v>4.1689491789259408E-3</v>
      </c>
      <c r="AV79" s="244">
        <f>'Uspesnost-T'!AV79/'Uspesnost-T'!AV$114</f>
        <v>1.5798426701953468E-2</v>
      </c>
      <c r="AW79" s="244">
        <f>'Uspesnost-T'!AW79/'Uspesnost-T'!AW$114</f>
        <v>0</v>
      </c>
      <c r="AX79" s="244">
        <f>'Uspesnost-T'!AX79/'Uspesnost-T'!AX$114</f>
        <v>1.0364459113816216E-2</v>
      </c>
      <c r="AY79" s="244">
        <f>'Uspesnost-T'!AY79/'Uspesnost-T'!AY$114</f>
        <v>1.6858216722542358E-2</v>
      </c>
      <c r="AZ79" s="244">
        <f>'Uspesnost-T'!AZ79/'Uspesnost-T'!AZ$114</f>
        <v>0</v>
      </c>
      <c r="BA79" s="244">
        <f>'Uspesnost-T'!BA79/'Uspesnost-T'!BA$114</f>
        <v>0</v>
      </c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spans="1:73" ht="14.25" customHeight="1" x14ac:dyDescent="0.25">
      <c r="A80" s="239" t="s">
        <v>179</v>
      </c>
      <c r="B80" s="423">
        <v>72</v>
      </c>
      <c r="C80" s="244">
        <f>'Uspesnost-T'!C80/'Uspesnost-T'!C$114</f>
        <v>0</v>
      </c>
      <c r="D80" s="244">
        <f>'Uspesnost-T'!D80/'Uspesnost-T'!D$114</f>
        <v>9.7335483686516646E-3</v>
      </c>
      <c r="E80" s="244">
        <f>'Uspesnost-T'!E80/'Uspesnost-T'!E$114</f>
        <v>7.1886981664391458E-3</v>
      </c>
      <c r="F80" s="244">
        <f>'Uspesnost-T'!F80/'Uspesnost-T'!F$114</f>
        <v>9.8690800306052186E-3</v>
      </c>
      <c r="G80" s="244">
        <f>'Uspesnost-T'!G80/'Uspesnost-T'!G$114</f>
        <v>1.260852563737115E-2</v>
      </c>
      <c r="H80" s="244">
        <f>'Uspesnost-T'!H80/'Uspesnost-T'!H$114</f>
        <v>1.1519533605185241E-2</v>
      </c>
      <c r="I80" s="244">
        <f>'Uspesnost-T'!I80/'Uspesnost-T'!I$114</f>
        <v>1.0085314234538532E-2</v>
      </c>
      <c r="J80" s="244">
        <f>'Uspesnost-T'!J80/'Uspesnost-T'!J$114</f>
        <v>1.1151660314123485E-2</v>
      </c>
      <c r="K80" s="244">
        <f>'Uspesnost-T'!K80/'Uspesnost-T'!K$114</f>
        <v>0</v>
      </c>
      <c r="L80" s="244">
        <f>'Uspesnost-T'!L80/'Uspesnost-T'!L$114</f>
        <v>1.5465038909796591E-2</v>
      </c>
      <c r="M80" s="244">
        <f>'Uspesnost-T'!M80/'Uspesnost-T'!M$114</f>
        <v>1.5020815894075544E-2</v>
      </c>
      <c r="N80" s="244">
        <f>'Uspesnost-T'!N80/'Uspesnost-T'!N$114</f>
        <v>1.2415377060425309E-2</v>
      </c>
      <c r="O80" s="244">
        <f>'Uspesnost-T'!O80/'Uspesnost-T'!O$114</f>
        <v>7.4378890516215374E-3</v>
      </c>
      <c r="P80" s="244">
        <f>'Uspesnost-T'!P80/'Uspesnost-T'!P$114</f>
        <v>2.697555214031882E-3</v>
      </c>
      <c r="Q80" s="244">
        <f>'Uspesnost-T'!Q80/'Uspesnost-T'!Q$114</f>
        <v>1.0508039076085791E-2</v>
      </c>
      <c r="R80" s="244">
        <f>'Uspesnost-T'!R80/'Uspesnost-T'!R$114</f>
        <v>4.892525677733019E-3</v>
      </c>
      <c r="S80" s="244">
        <f>'Uspesnost-T'!S80/'Uspesnost-T'!S$114</f>
        <v>1.3424664890587567E-2</v>
      </c>
      <c r="T80" s="244">
        <f>'Uspesnost-T'!T80/'Uspesnost-T'!T$114</f>
        <v>8.1490436479456831E-3</v>
      </c>
      <c r="U80" s="244">
        <f>'Uspesnost-T'!U80/'Uspesnost-T'!U$114</f>
        <v>8.075223155676681E-3</v>
      </c>
      <c r="V80" s="244">
        <f>'Uspesnost-T'!V80/'Uspesnost-T'!V$114</f>
        <v>3.2982959238769018E-2</v>
      </c>
      <c r="W80" s="244">
        <f>'Uspesnost-T'!W80/'Uspesnost-T'!W$114</f>
        <v>0</v>
      </c>
      <c r="X80" s="244">
        <f>'Uspesnost-T'!X80/'Uspesnost-T'!X$114</f>
        <v>1.5321627478200071E-2</v>
      </c>
      <c r="Y80" s="244">
        <f>'Uspesnost-T'!Y80/'Uspesnost-T'!Y$114</f>
        <v>1.3149810317716025E-2</v>
      </c>
      <c r="Z80" s="244">
        <f>'Uspesnost-T'!Z80/'Uspesnost-T'!Z$114</f>
        <v>1.3100266591627878E-2</v>
      </c>
      <c r="AA80" s="244">
        <f>'Uspesnost-T'!AA80/'Uspesnost-T'!AA$114</f>
        <v>0</v>
      </c>
      <c r="AB80" s="244">
        <f>'Uspesnost-T'!AB80/'Uspesnost-T'!AB$114</f>
        <v>0</v>
      </c>
      <c r="AC80" s="244">
        <f>'Uspesnost-T'!AC80/'Uspesnost-T'!AC$114</f>
        <v>0</v>
      </c>
      <c r="AD80" s="244">
        <f>'Uspesnost-T'!AD80/'Uspesnost-T'!AD$114</f>
        <v>1.4406286305661804E-2</v>
      </c>
      <c r="AE80" s="244">
        <f>'Uspesnost-T'!AE80/'Uspesnost-T'!AE$114</f>
        <v>1.0150956954860971E-2</v>
      </c>
      <c r="AF80" s="244">
        <f>'Uspesnost-T'!AF80/'Uspesnost-T'!AF$114</f>
        <v>1.8209874521661881E-2</v>
      </c>
      <c r="AG80" s="244">
        <f>'Uspesnost-T'!AG80/'Uspesnost-T'!AG$114</f>
        <v>1.0895466384483948E-2</v>
      </c>
      <c r="AH80" s="244">
        <f>'Uspesnost-T'!AH80/'Uspesnost-T'!AH$114</f>
        <v>1.0462558079044955E-2</v>
      </c>
      <c r="AI80" s="244">
        <f>'Uspesnost-T'!AI80/'Uspesnost-T'!AI$114</f>
        <v>7.265210057820496E-3</v>
      </c>
      <c r="AJ80" s="244">
        <f>'Uspesnost-T'!AJ80/'Uspesnost-T'!AJ$114</f>
        <v>1.5460113921848258E-2</v>
      </c>
      <c r="AK80" s="244">
        <f>'Uspesnost-T'!AK80/'Uspesnost-T'!AK$114</f>
        <v>1.173431373231108E-2</v>
      </c>
      <c r="AL80" s="244">
        <f>'Uspesnost-T'!AL80/'Uspesnost-T'!AL$114</f>
        <v>1.0558310203528015E-2</v>
      </c>
      <c r="AM80" s="244">
        <f>'Uspesnost-T'!AM80/'Uspesnost-T'!AM$114</f>
        <v>0</v>
      </c>
      <c r="AN80" s="244">
        <f>'Uspesnost-T'!AN80/'Uspesnost-T'!AN$114</f>
        <v>1.0443371674239964E-2</v>
      </c>
      <c r="AO80" s="244">
        <f>'Uspesnost-T'!AO80/'Uspesnost-T'!AO$114</f>
        <v>1.1315303138013683E-2</v>
      </c>
      <c r="AP80" s="244">
        <f>'Uspesnost-T'!AP80/'Uspesnost-T'!AP$114</f>
        <v>2.2356206422379135E-2</v>
      </c>
      <c r="AQ80" s="244">
        <f>'Uspesnost-T'!AQ80/'Uspesnost-T'!AQ$114</f>
        <v>1.4921292564470941E-2</v>
      </c>
      <c r="AR80" s="244">
        <f>'Uspesnost-T'!AR80/'Uspesnost-T'!AR$114</f>
        <v>7.1865132942086525E-3</v>
      </c>
      <c r="AS80" s="244">
        <f>'Uspesnost-T'!AS80/'Uspesnost-T'!AS$114</f>
        <v>8.4420119397594535E-3</v>
      </c>
      <c r="AT80" s="244">
        <f>'Uspesnost-T'!AT80/'Uspesnost-T'!AT$114</f>
        <v>1.2627897213187583E-2</v>
      </c>
      <c r="AU80" s="244">
        <f>'Uspesnost-T'!AU80/'Uspesnost-T'!AU$114</f>
        <v>7.5354856026047809E-3</v>
      </c>
      <c r="AV80" s="244">
        <f>'Uspesnost-T'!AV80/'Uspesnost-T'!AV$114</f>
        <v>4.4892315649249876E-3</v>
      </c>
      <c r="AW80" s="244">
        <f>'Uspesnost-T'!AW80/'Uspesnost-T'!AW$114</f>
        <v>3.6006017778359213E-3</v>
      </c>
      <c r="AX80" s="244">
        <f>'Uspesnost-T'!AX80/'Uspesnost-T'!AX$114</f>
        <v>1.6820912730688604E-2</v>
      </c>
      <c r="AY80" s="244">
        <f>'Uspesnost-T'!AY80/'Uspesnost-T'!AY$114</f>
        <v>9.465246492494292E-3</v>
      </c>
      <c r="AZ80" s="244">
        <f>'Uspesnost-T'!AZ80/'Uspesnost-T'!AZ$114</f>
        <v>5.5856947068470917E-3</v>
      </c>
      <c r="BA80" s="244">
        <f>'Uspesnost-T'!BA80/'Uspesnost-T'!BA$114</f>
        <v>2.3971969026333067E-2</v>
      </c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spans="1:73" ht="14.25" customHeight="1" x14ac:dyDescent="0.25">
      <c r="A81" s="239" t="s">
        <v>238</v>
      </c>
      <c r="B81" s="423">
        <v>62</v>
      </c>
      <c r="C81" s="244">
        <f>'Uspesnost-T'!C81/'Uspesnost-T'!C$114</f>
        <v>0</v>
      </c>
      <c r="D81" s="244">
        <f>'Uspesnost-T'!D81/'Uspesnost-T'!D$114</f>
        <v>2.077892729543486E-2</v>
      </c>
      <c r="E81" s="244">
        <f>'Uspesnost-T'!E81/'Uspesnost-T'!E$114</f>
        <v>0</v>
      </c>
      <c r="F81" s="244">
        <f>'Uspesnost-T'!F81/'Uspesnost-T'!F$114</f>
        <v>0</v>
      </c>
      <c r="G81" s="244">
        <f>'Uspesnost-T'!G81/'Uspesnost-T'!G$114</f>
        <v>0</v>
      </c>
      <c r="H81" s="244">
        <f>'Uspesnost-T'!H81/'Uspesnost-T'!H$114</f>
        <v>0</v>
      </c>
      <c r="I81" s="244">
        <f>'Uspesnost-T'!I81/'Uspesnost-T'!I$114</f>
        <v>0</v>
      </c>
      <c r="J81" s="244">
        <f>'Uspesnost-T'!J81/'Uspesnost-T'!J$114</f>
        <v>9.1478251686928341E-3</v>
      </c>
      <c r="K81" s="244">
        <f>'Uspesnost-T'!K81/'Uspesnost-T'!K$114</f>
        <v>0</v>
      </c>
      <c r="L81" s="244">
        <f>'Uspesnost-T'!L81/'Uspesnost-T'!L$114</f>
        <v>0</v>
      </c>
      <c r="M81" s="244">
        <f>'Uspesnost-T'!M81/'Uspesnost-T'!M$114</f>
        <v>0</v>
      </c>
      <c r="N81" s="244">
        <f>'Uspesnost-T'!N81/'Uspesnost-T'!N$114</f>
        <v>0</v>
      </c>
      <c r="O81" s="244">
        <f>'Uspesnost-T'!O81/'Uspesnost-T'!O$114</f>
        <v>0</v>
      </c>
      <c r="P81" s="244">
        <f>'Uspesnost-T'!P81/'Uspesnost-T'!P$114</f>
        <v>0</v>
      </c>
      <c r="Q81" s="244">
        <f>'Uspesnost-T'!Q81/'Uspesnost-T'!Q$114</f>
        <v>0</v>
      </c>
      <c r="R81" s="244">
        <f>'Uspesnost-T'!R81/'Uspesnost-T'!R$114</f>
        <v>0</v>
      </c>
      <c r="S81" s="244">
        <f>'Uspesnost-T'!S81/'Uspesnost-T'!S$114</f>
        <v>9.1813869477975103E-3</v>
      </c>
      <c r="T81" s="244">
        <f>'Uspesnost-T'!T81/'Uspesnost-T'!T$114</f>
        <v>0</v>
      </c>
      <c r="U81" s="244">
        <f>'Uspesnost-T'!U81/'Uspesnost-T'!U$114</f>
        <v>7.7969779079597665E-3</v>
      </c>
      <c r="V81" s="244">
        <f>'Uspesnost-T'!V81/'Uspesnost-T'!V$114</f>
        <v>0</v>
      </c>
      <c r="W81" s="244">
        <f>'Uspesnost-T'!W81/'Uspesnost-T'!W$114</f>
        <v>0</v>
      </c>
      <c r="X81" s="244">
        <f>'Uspesnost-T'!X81/'Uspesnost-T'!X$114</f>
        <v>5.8526241899011303E-3</v>
      </c>
      <c r="Y81" s="244">
        <f>'Uspesnost-T'!Y81/'Uspesnost-T'!Y$114</f>
        <v>0</v>
      </c>
      <c r="Z81" s="244">
        <f>'Uspesnost-T'!Z81/'Uspesnost-T'!Z$114</f>
        <v>9.3854179597440118E-3</v>
      </c>
      <c r="AA81" s="244">
        <f>'Uspesnost-T'!AA81/'Uspesnost-T'!AA$114</f>
        <v>0</v>
      </c>
      <c r="AB81" s="244">
        <f>'Uspesnost-T'!AB81/'Uspesnost-T'!AB$114</f>
        <v>7.9990174053514544E-3</v>
      </c>
      <c r="AC81" s="244">
        <f>'Uspesnost-T'!AC81/'Uspesnost-T'!AC$114</f>
        <v>0</v>
      </c>
      <c r="AD81" s="244">
        <f>'Uspesnost-T'!AD81/'Uspesnost-T'!AD$114</f>
        <v>0</v>
      </c>
      <c r="AE81" s="244">
        <f>'Uspesnost-T'!AE81/'Uspesnost-T'!AE$114</f>
        <v>0</v>
      </c>
      <c r="AF81" s="244">
        <f>'Uspesnost-T'!AF81/'Uspesnost-T'!AF$114</f>
        <v>0</v>
      </c>
      <c r="AG81" s="244">
        <f>'Uspesnost-T'!AG81/'Uspesnost-T'!AG$114</f>
        <v>0</v>
      </c>
      <c r="AH81" s="244">
        <f>'Uspesnost-T'!AH81/'Uspesnost-T'!AH$114</f>
        <v>4.3556087665372729E-2</v>
      </c>
      <c r="AI81" s="244">
        <f>'Uspesnost-T'!AI81/'Uspesnost-T'!AI$114</f>
        <v>0</v>
      </c>
      <c r="AJ81" s="244">
        <f>'Uspesnost-T'!AJ81/'Uspesnost-T'!AJ$114</f>
        <v>0</v>
      </c>
      <c r="AK81" s="244">
        <f>'Uspesnost-T'!AK81/'Uspesnost-T'!AK$114</f>
        <v>0</v>
      </c>
      <c r="AL81" s="244">
        <f>'Uspesnost-T'!AL81/'Uspesnost-T'!AL$114</f>
        <v>0</v>
      </c>
      <c r="AM81" s="244">
        <f>'Uspesnost-T'!AM81/'Uspesnost-T'!AM$114</f>
        <v>0</v>
      </c>
      <c r="AN81" s="244">
        <f>'Uspesnost-T'!AN81/'Uspesnost-T'!AN$114</f>
        <v>0</v>
      </c>
      <c r="AO81" s="244">
        <f>'Uspesnost-T'!AO81/'Uspesnost-T'!AO$114</f>
        <v>0</v>
      </c>
      <c r="AP81" s="244">
        <f>'Uspesnost-T'!AP81/'Uspesnost-T'!AP$114</f>
        <v>0</v>
      </c>
      <c r="AQ81" s="244">
        <f>'Uspesnost-T'!AQ81/'Uspesnost-T'!AQ$114</f>
        <v>0</v>
      </c>
      <c r="AR81" s="244">
        <f>'Uspesnost-T'!AR81/'Uspesnost-T'!AR$114</f>
        <v>0</v>
      </c>
      <c r="AS81" s="244">
        <f>'Uspesnost-T'!AS81/'Uspesnost-T'!AS$114</f>
        <v>0</v>
      </c>
      <c r="AT81" s="244">
        <f>'Uspesnost-T'!AT81/'Uspesnost-T'!AT$114</f>
        <v>1.0036324675662046E-2</v>
      </c>
      <c r="AU81" s="244">
        <f>'Uspesnost-T'!AU81/'Uspesnost-T'!AU$114</f>
        <v>0</v>
      </c>
      <c r="AV81" s="244">
        <f>'Uspesnost-T'!AV81/'Uspesnost-T'!AV$114</f>
        <v>0</v>
      </c>
      <c r="AW81" s="244">
        <f>'Uspesnost-T'!AW81/'Uspesnost-T'!AW$114</f>
        <v>2.8702871942940249E-3</v>
      </c>
      <c r="AX81" s="244">
        <f>'Uspesnost-T'!AX81/'Uspesnost-T'!AX$114</f>
        <v>0</v>
      </c>
      <c r="AY81" s="244">
        <f>'Uspesnost-T'!AY81/'Uspesnost-T'!AY$114</f>
        <v>0</v>
      </c>
      <c r="AZ81" s="244">
        <f>'Uspesnost-T'!AZ81/'Uspesnost-T'!AZ$114</f>
        <v>0</v>
      </c>
      <c r="BA81" s="244">
        <f>'Uspesnost-T'!BA81/'Uspesnost-T'!BA$114</f>
        <v>0</v>
      </c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spans="1:73" ht="14.25" customHeight="1" x14ac:dyDescent="0.25">
      <c r="A82" s="239" t="s">
        <v>156</v>
      </c>
      <c r="B82" s="423">
        <v>39</v>
      </c>
      <c r="C82" s="244">
        <f>'Uspesnost-T'!C82/'Uspesnost-T'!C$114</f>
        <v>0</v>
      </c>
      <c r="D82" s="244">
        <f>'Uspesnost-T'!D82/'Uspesnost-T'!D$114</f>
        <v>1.7112991213954563E-2</v>
      </c>
      <c r="E82" s="244">
        <f>'Uspesnost-T'!E82/'Uspesnost-T'!E$114</f>
        <v>1.1092847926872687E-2</v>
      </c>
      <c r="F82" s="244">
        <f>'Uspesnost-T'!F82/'Uspesnost-T'!F$114</f>
        <v>1.1751017585567524E-2</v>
      </c>
      <c r="G82" s="244">
        <f>'Uspesnost-T'!G82/'Uspesnost-T'!G$114</f>
        <v>1.6465482148124416E-2</v>
      </c>
      <c r="H82" s="244">
        <f>'Uspesnost-T'!H82/'Uspesnost-T'!H$114</f>
        <v>1.2180674062267728E-2</v>
      </c>
      <c r="I82" s="244">
        <f>'Uspesnost-T'!I82/'Uspesnost-T'!I$114</f>
        <v>1.2143663490030302E-2</v>
      </c>
      <c r="J82" s="244">
        <f>'Uspesnost-T'!J82/'Uspesnost-T'!J$114</f>
        <v>1.8547304171954746E-2</v>
      </c>
      <c r="K82" s="244">
        <f>'Uspesnost-T'!K82/'Uspesnost-T'!K$114</f>
        <v>9.0671951988335071E-3</v>
      </c>
      <c r="L82" s="244">
        <f>'Uspesnost-T'!L82/'Uspesnost-T'!L$114</f>
        <v>5.0812478515934343E-3</v>
      </c>
      <c r="M82" s="244">
        <f>'Uspesnost-T'!M82/'Uspesnost-T'!M$114</f>
        <v>7.7849851158290134E-3</v>
      </c>
      <c r="N82" s="244">
        <f>'Uspesnost-T'!N82/'Uspesnost-T'!N$114</f>
        <v>6.9054785602207626E-3</v>
      </c>
      <c r="O82" s="244">
        <f>'Uspesnost-T'!O82/'Uspesnost-T'!O$114</f>
        <v>1.2324931927795333E-2</v>
      </c>
      <c r="P82" s="244">
        <f>'Uspesnost-T'!P82/'Uspesnost-T'!P$114</f>
        <v>6.7729197385810059E-3</v>
      </c>
      <c r="Q82" s="244">
        <f>'Uspesnost-T'!Q82/'Uspesnost-T'!Q$114</f>
        <v>9.204871520087976E-3</v>
      </c>
      <c r="R82" s="244">
        <f>'Uspesnost-T'!R82/'Uspesnost-T'!R$114</f>
        <v>8.1423665684946522E-3</v>
      </c>
      <c r="S82" s="244">
        <f>'Uspesnost-T'!S82/'Uspesnost-T'!S$114</f>
        <v>1.4647086760328755E-2</v>
      </c>
      <c r="T82" s="244">
        <f>'Uspesnost-T'!T82/'Uspesnost-T'!T$114</f>
        <v>1.0751331737941437E-2</v>
      </c>
      <c r="U82" s="244">
        <f>'Uspesnost-T'!U82/'Uspesnost-T'!U$114</f>
        <v>1.1881513570372267E-2</v>
      </c>
      <c r="V82" s="244">
        <f>'Uspesnost-T'!V82/'Uspesnost-T'!V$114</f>
        <v>0</v>
      </c>
      <c r="W82" s="244">
        <f>'Uspesnost-T'!W82/'Uspesnost-T'!W$114</f>
        <v>8.7566477440402853E-3</v>
      </c>
      <c r="X82" s="244">
        <f>'Uspesnost-T'!X82/'Uspesnost-T'!X$114</f>
        <v>1.534888895035736E-2</v>
      </c>
      <c r="Y82" s="244">
        <f>'Uspesnost-T'!Y82/'Uspesnost-T'!Y$114</f>
        <v>0</v>
      </c>
      <c r="Z82" s="244">
        <f>'Uspesnost-T'!Z82/'Uspesnost-T'!Z$114</f>
        <v>1.0293140006823744E-2</v>
      </c>
      <c r="AA82" s="244">
        <f>'Uspesnost-T'!AA82/'Uspesnost-T'!AA$114</f>
        <v>1.2639479160080989E-2</v>
      </c>
      <c r="AB82" s="244">
        <f>'Uspesnost-T'!AB82/'Uspesnost-T'!AB$114</f>
        <v>8.3730236100011436E-3</v>
      </c>
      <c r="AC82" s="244">
        <f>'Uspesnost-T'!AC82/'Uspesnost-T'!AC$114</f>
        <v>1.1882081795804746E-2</v>
      </c>
      <c r="AD82" s="244">
        <f>'Uspesnost-T'!AD82/'Uspesnost-T'!AD$114</f>
        <v>1.2511282271190001E-2</v>
      </c>
      <c r="AE82" s="244">
        <f>'Uspesnost-T'!AE82/'Uspesnost-T'!AE$114</f>
        <v>1.5289808511037563E-2</v>
      </c>
      <c r="AF82" s="244">
        <f>'Uspesnost-T'!AF82/'Uspesnost-T'!AF$114</f>
        <v>0</v>
      </c>
      <c r="AG82" s="244">
        <f>'Uspesnost-T'!AG82/'Uspesnost-T'!AG$114</f>
        <v>4.0177197435358825E-3</v>
      </c>
      <c r="AH82" s="244">
        <f>'Uspesnost-T'!AH82/'Uspesnost-T'!AH$114</f>
        <v>1.1509128299323516E-2</v>
      </c>
      <c r="AI82" s="244">
        <f>'Uspesnost-T'!AI82/'Uspesnost-T'!AI$114</f>
        <v>7.2746135956512359E-3</v>
      </c>
      <c r="AJ82" s="244">
        <f>'Uspesnost-T'!AJ82/'Uspesnost-T'!AJ$114</f>
        <v>8.5573187931882351E-3</v>
      </c>
      <c r="AK82" s="244">
        <f>'Uspesnost-T'!AK82/'Uspesnost-T'!AK$114</f>
        <v>1.164331572759239E-2</v>
      </c>
      <c r="AL82" s="244">
        <f>'Uspesnost-T'!AL82/'Uspesnost-T'!AL$114</f>
        <v>5.1025144304645007E-3</v>
      </c>
      <c r="AM82" s="244">
        <f>'Uspesnost-T'!AM82/'Uspesnost-T'!AM$114</f>
        <v>2.1850380197902045E-2</v>
      </c>
      <c r="AN82" s="244">
        <f>'Uspesnost-T'!AN82/'Uspesnost-T'!AN$114</f>
        <v>9.8135866090331685E-3</v>
      </c>
      <c r="AO82" s="244">
        <f>'Uspesnost-T'!AO82/'Uspesnost-T'!AO$114</f>
        <v>0</v>
      </c>
      <c r="AP82" s="244">
        <f>'Uspesnost-T'!AP82/'Uspesnost-T'!AP$114</f>
        <v>6.2126364616407366E-3</v>
      </c>
      <c r="AQ82" s="244">
        <f>'Uspesnost-T'!AQ82/'Uspesnost-T'!AQ$114</f>
        <v>9.0573386005801063E-3</v>
      </c>
      <c r="AR82" s="244">
        <f>'Uspesnost-T'!AR82/'Uspesnost-T'!AR$114</f>
        <v>6.7762596741863619E-3</v>
      </c>
      <c r="AS82" s="244">
        <f>'Uspesnost-T'!AS82/'Uspesnost-T'!AS$114</f>
        <v>7.2523069105409526E-3</v>
      </c>
      <c r="AT82" s="244">
        <f>'Uspesnost-T'!AT82/'Uspesnost-T'!AT$114</f>
        <v>1.6600912304686934E-2</v>
      </c>
      <c r="AU82" s="244">
        <f>'Uspesnost-T'!AU82/'Uspesnost-T'!AU$114</f>
        <v>2.3339240075926949E-3</v>
      </c>
      <c r="AV82" s="244">
        <f>'Uspesnost-T'!AV82/'Uspesnost-T'!AV$114</f>
        <v>2.5578124552307901E-2</v>
      </c>
      <c r="AW82" s="244">
        <f>'Uspesnost-T'!AW82/'Uspesnost-T'!AW$114</f>
        <v>1.0091656325093002E-2</v>
      </c>
      <c r="AX82" s="244">
        <f>'Uspesnost-T'!AX82/'Uspesnost-T'!AX$114</f>
        <v>7.4602674161393075E-3</v>
      </c>
      <c r="AY82" s="244">
        <f>'Uspesnost-T'!AY82/'Uspesnost-T'!AY$114</f>
        <v>1.3960291892253156E-2</v>
      </c>
      <c r="AZ82" s="244">
        <f>'Uspesnost-T'!AZ82/'Uspesnost-T'!AZ$114</f>
        <v>3.9318103776394466E-3</v>
      </c>
      <c r="BA82" s="244">
        <f>'Uspesnost-T'!BA82/'Uspesnost-T'!BA$114</f>
        <v>6.1098607233865771E-3</v>
      </c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spans="1:73" ht="14.25" customHeight="1" x14ac:dyDescent="0.25">
      <c r="A83" s="239" t="s">
        <v>85</v>
      </c>
      <c r="B83" s="423">
        <v>91</v>
      </c>
      <c r="C83" s="244">
        <f>'Uspesnost-T'!C83/'Uspesnost-T'!C$114</f>
        <v>0</v>
      </c>
      <c r="D83" s="244">
        <f>'Uspesnost-T'!D83/'Uspesnost-T'!D$114</f>
        <v>1.0501262662285212E-2</v>
      </c>
      <c r="E83" s="244">
        <f>'Uspesnost-T'!E83/'Uspesnost-T'!E$114</f>
        <v>1.3658434430689509E-2</v>
      </c>
      <c r="F83" s="244">
        <f>'Uspesnost-T'!F83/'Uspesnost-T'!F$114</f>
        <v>9.4572919138503353E-3</v>
      </c>
      <c r="G83" s="244">
        <f>'Uspesnost-T'!G83/'Uspesnost-T'!G$114</f>
        <v>9.5395455777059247E-3</v>
      </c>
      <c r="H83" s="244">
        <f>'Uspesnost-T'!H83/'Uspesnost-T'!H$114</f>
        <v>1.1800687098732708E-2</v>
      </c>
      <c r="I83" s="244">
        <f>'Uspesnost-T'!I83/'Uspesnost-T'!I$114</f>
        <v>1.0613221751519908E-2</v>
      </c>
      <c r="J83" s="244">
        <f>'Uspesnost-T'!J83/'Uspesnost-T'!J$114</f>
        <v>1.2443484091272492E-2</v>
      </c>
      <c r="K83" s="244">
        <f>'Uspesnost-T'!K83/'Uspesnost-T'!K$114</f>
        <v>9.65196903866904E-3</v>
      </c>
      <c r="L83" s="244">
        <f>'Uspesnost-T'!L83/'Uspesnost-T'!L$114</f>
        <v>1.5663637657822197E-2</v>
      </c>
      <c r="M83" s="244">
        <f>'Uspesnost-T'!M83/'Uspesnost-T'!M$114</f>
        <v>1.5175543613451992E-2</v>
      </c>
      <c r="N83" s="244">
        <f>'Uspesnost-T'!N83/'Uspesnost-T'!N$114</f>
        <v>4.7478952702552958E-3</v>
      </c>
      <c r="O83" s="244">
        <f>'Uspesnost-T'!O83/'Uspesnost-T'!O$114</f>
        <v>7.9291168927882738E-3</v>
      </c>
      <c r="P83" s="244">
        <f>'Uspesnost-T'!P83/'Uspesnost-T'!P$114</f>
        <v>1.6820361681336483E-2</v>
      </c>
      <c r="Q83" s="244">
        <f>'Uspesnost-T'!Q83/'Uspesnost-T'!Q$114</f>
        <v>1.5211778176760232E-2</v>
      </c>
      <c r="R83" s="244">
        <f>'Uspesnost-T'!R83/'Uspesnost-T'!R$114</f>
        <v>1.9489362178179148E-2</v>
      </c>
      <c r="S83" s="244">
        <f>'Uspesnost-T'!S83/'Uspesnost-T'!S$114</f>
        <v>1.022096227976645E-2</v>
      </c>
      <c r="T83" s="244">
        <f>'Uspesnost-T'!T83/'Uspesnost-T'!T$114</f>
        <v>4.403741549367202E-3</v>
      </c>
      <c r="U83" s="244">
        <f>'Uspesnost-T'!U83/'Uspesnost-T'!U$114</f>
        <v>1.7018728795673555E-2</v>
      </c>
      <c r="V83" s="244">
        <f>'Uspesnost-T'!V83/'Uspesnost-T'!V$114</f>
        <v>0</v>
      </c>
      <c r="W83" s="244">
        <f>'Uspesnost-T'!W83/'Uspesnost-T'!W$114</f>
        <v>9.4734438209594773E-3</v>
      </c>
      <c r="X83" s="244">
        <f>'Uspesnost-T'!X83/'Uspesnost-T'!X$114</f>
        <v>6.5924317379672239E-3</v>
      </c>
      <c r="Y83" s="244">
        <f>'Uspesnost-T'!Y83/'Uspesnost-T'!Y$114</f>
        <v>1.683285451126474E-2</v>
      </c>
      <c r="Z83" s="244">
        <f>'Uspesnost-T'!Z83/'Uspesnost-T'!Z$114</f>
        <v>1.0057382812870564E-2</v>
      </c>
      <c r="AA83" s="244">
        <f>'Uspesnost-T'!AA83/'Uspesnost-T'!AA$114</f>
        <v>0</v>
      </c>
      <c r="AB83" s="244">
        <f>'Uspesnost-T'!AB83/'Uspesnost-T'!AB$114</f>
        <v>8.7241725822368322E-3</v>
      </c>
      <c r="AC83" s="244">
        <f>'Uspesnost-T'!AC83/'Uspesnost-T'!AC$114</f>
        <v>2.8995726712833104E-2</v>
      </c>
      <c r="AD83" s="244">
        <f>'Uspesnost-T'!AD83/'Uspesnost-T'!AD$114</f>
        <v>1.7033023450160212E-2</v>
      </c>
      <c r="AE83" s="244">
        <f>'Uspesnost-T'!AE83/'Uspesnost-T'!AE$114</f>
        <v>9.0424409242665371E-3</v>
      </c>
      <c r="AF83" s="244">
        <f>'Uspesnost-T'!AF83/'Uspesnost-T'!AF$114</f>
        <v>0</v>
      </c>
      <c r="AG83" s="244">
        <f>'Uspesnost-T'!AG83/'Uspesnost-T'!AG$114</f>
        <v>1.1404957875924319E-2</v>
      </c>
      <c r="AH83" s="244">
        <f>'Uspesnost-T'!AH83/'Uspesnost-T'!AH$114</f>
        <v>1.3697366533471676E-2</v>
      </c>
      <c r="AI83" s="244">
        <f>'Uspesnost-T'!AI83/'Uspesnost-T'!AI$114</f>
        <v>9.3249292625437619E-3</v>
      </c>
      <c r="AJ83" s="244">
        <f>'Uspesnost-T'!AJ83/'Uspesnost-T'!AJ$114</f>
        <v>1.2652027241201881E-2</v>
      </c>
      <c r="AK83" s="244">
        <f>'Uspesnost-T'!AK83/'Uspesnost-T'!AK$114</f>
        <v>2.3263928147006889E-2</v>
      </c>
      <c r="AL83" s="244">
        <f>'Uspesnost-T'!AL83/'Uspesnost-T'!AL$114</f>
        <v>1.2709348762061807E-2</v>
      </c>
      <c r="AM83" s="244">
        <f>'Uspesnost-T'!AM83/'Uspesnost-T'!AM$114</f>
        <v>6.0788894636519594E-3</v>
      </c>
      <c r="AN83" s="244">
        <f>'Uspesnost-T'!AN83/'Uspesnost-T'!AN$114</f>
        <v>1.2417952605293981E-2</v>
      </c>
      <c r="AO83" s="244">
        <f>'Uspesnost-T'!AO83/'Uspesnost-T'!AO$114</f>
        <v>2.1730523898089344E-2</v>
      </c>
      <c r="AP83" s="244">
        <f>'Uspesnost-T'!AP83/'Uspesnost-T'!AP$114</f>
        <v>5.7779948339399508E-3</v>
      </c>
      <c r="AQ83" s="244">
        <f>'Uspesnost-T'!AQ83/'Uspesnost-T'!AQ$114</f>
        <v>6.551779766717363E-3</v>
      </c>
      <c r="AR83" s="244">
        <f>'Uspesnost-T'!AR83/'Uspesnost-T'!AR$114</f>
        <v>6.5554746315155668E-3</v>
      </c>
      <c r="AS83" s="244">
        <f>'Uspesnost-T'!AS83/'Uspesnost-T'!AS$114</f>
        <v>2.3061754248961813E-2</v>
      </c>
      <c r="AT83" s="244">
        <f>'Uspesnost-T'!AT83/'Uspesnost-T'!AT$114</f>
        <v>1.2731477976841458E-2</v>
      </c>
      <c r="AU83" s="244">
        <f>'Uspesnost-T'!AU83/'Uspesnost-T'!AU$114</f>
        <v>1.6490478640516799E-2</v>
      </c>
      <c r="AV83" s="244">
        <f>'Uspesnost-T'!AV83/'Uspesnost-T'!AV$114</f>
        <v>9.1615918140053633E-3</v>
      </c>
      <c r="AW83" s="244">
        <f>'Uspesnost-T'!AW83/'Uspesnost-T'!AW$114</f>
        <v>9.9777187939637385E-3</v>
      </c>
      <c r="AX83" s="244">
        <f>'Uspesnost-T'!AX83/'Uspesnost-T'!AX$114</f>
        <v>7.6509500319977466E-3</v>
      </c>
      <c r="AY83" s="244">
        <f>'Uspesnost-T'!AY83/'Uspesnost-T'!AY$114</f>
        <v>1.7521230970026603E-2</v>
      </c>
      <c r="AZ83" s="244">
        <f>'Uspesnost-T'!AZ83/'Uspesnost-T'!AZ$114</f>
        <v>1.0042677912638317E-2</v>
      </c>
      <c r="BA83" s="244">
        <f>'Uspesnost-T'!BA83/'Uspesnost-T'!BA$114</f>
        <v>1.5644204133236472E-2</v>
      </c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spans="1:73" ht="14.25" customHeight="1" x14ac:dyDescent="0.25">
      <c r="A84" s="239" t="s">
        <v>931</v>
      </c>
      <c r="B84" s="423">
        <v>63</v>
      </c>
      <c r="C84" s="244">
        <f>'Uspesnost-T'!C84/'Uspesnost-T'!C$114</f>
        <v>0</v>
      </c>
      <c r="D84" s="244">
        <f>'Uspesnost-T'!D84/'Uspesnost-T'!D$114</f>
        <v>4.4547924440824886E-3</v>
      </c>
      <c r="E84" s="244">
        <f>'Uspesnost-T'!E84/'Uspesnost-T'!E$114</f>
        <v>2.6634425854738301E-2</v>
      </c>
      <c r="F84" s="244">
        <f>'Uspesnost-T'!F84/'Uspesnost-T'!F$114</f>
        <v>3.9542792648133169E-3</v>
      </c>
      <c r="G84" s="244">
        <f>'Uspesnost-T'!G84/'Uspesnost-T'!G$114</f>
        <v>2.9519682272861982E-3</v>
      </c>
      <c r="H84" s="244">
        <f>'Uspesnost-T'!H84/'Uspesnost-T'!H$114</f>
        <v>4.4640879206021894E-3</v>
      </c>
      <c r="I84" s="244">
        <f>'Uspesnost-T'!I84/'Uspesnost-T'!I$114</f>
        <v>7.9448616738595247E-3</v>
      </c>
      <c r="J84" s="244">
        <f>'Uspesnost-T'!J84/'Uspesnost-T'!J$114</f>
        <v>9.8248109125769131E-3</v>
      </c>
      <c r="K84" s="244">
        <f>'Uspesnost-T'!K84/'Uspesnost-T'!K$114</f>
        <v>0</v>
      </c>
      <c r="L84" s="244">
        <f>'Uspesnost-T'!L84/'Uspesnost-T'!L$114</f>
        <v>3.3221284738254976E-3</v>
      </c>
      <c r="M84" s="244">
        <f>'Uspesnost-T'!M84/'Uspesnost-T'!M$114</f>
        <v>3.9632159410977605E-3</v>
      </c>
      <c r="N84" s="244">
        <f>'Uspesnost-T'!N84/'Uspesnost-T'!N$114</f>
        <v>0</v>
      </c>
      <c r="O84" s="244">
        <f>'Uspesnost-T'!O84/'Uspesnost-T'!O$114</f>
        <v>9.8072984584908502E-3</v>
      </c>
      <c r="P84" s="244">
        <f>'Uspesnost-T'!P84/'Uspesnost-T'!P$114</f>
        <v>1.8970452987721809E-2</v>
      </c>
      <c r="Q84" s="244">
        <f>'Uspesnost-T'!Q84/'Uspesnost-T'!Q$114</f>
        <v>7.0135038147132222E-3</v>
      </c>
      <c r="R84" s="244">
        <f>'Uspesnost-T'!R84/'Uspesnost-T'!R$114</f>
        <v>0</v>
      </c>
      <c r="S84" s="244">
        <f>'Uspesnost-T'!S84/'Uspesnost-T'!S$114</f>
        <v>0</v>
      </c>
      <c r="T84" s="244">
        <f>'Uspesnost-T'!T84/'Uspesnost-T'!T$114</f>
        <v>0</v>
      </c>
      <c r="U84" s="244">
        <f>'Uspesnost-T'!U84/'Uspesnost-T'!U$114</f>
        <v>1.6965137243115217E-2</v>
      </c>
      <c r="V84" s="244">
        <f>'Uspesnost-T'!V84/'Uspesnost-T'!V$114</f>
        <v>0</v>
      </c>
      <c r="W84" s="244">
        <f>'Uspesnost-T'!W84/'Uspesnost-T'!W$114</f>
        <v>0</v>
      </c>
      <c r="X84" s="244">
        <f>'Uspesnost-T'!X84/'Uspesnost-T'!X$114</f>
        <v>3.9573622088268819E-3</v>
      </c>
      <c r="Y84" s="244">
        <f>'Uspesnost-T'!Y84/'Uspesnost-T'!Y$114</f>
        <v>7.9470269328977775E-3</v>
      </c>
      <c r="Z84" s="244">
        <f>'Uspesnost-T'!Z84/'Uspesnost-T'!Z$114</f>
        <v>9.4301414406659251E-3</v>
      </c>
      <c r="AA84" s="244">
        <f>'Uspesnost-T'!AA84/'Uspesnost-T'!AA$114</f>
        <v>0</v>
      </c>
      <c r="AB84" s="244">
        <f>'Uspesnost-T'!AB84/'Uspesnost-T'!AB$114</f>
        <v>0</v>
      </c>
      <c r="AC84" s="244">
        <f>'Uspesnost-T'!AC84/'Uspesnost-T'!AC$114</f>
        <v>0</v>
      </c>
      <c r="AD84" s="244">
        <f>'Uspesnost-T'!AD84/'Uspesnost-T'!AD$114</f>
        <v>0</v>
      </c>
      <c r="AE84" s="244">
        <f>'Uspesnost-T'!AE84/'Uspesnost-T'!AE$114</f>
        <v>3.7202592773589089E-3</v>
      </c>
      <c r="AF84" s="244">
        <f>'Uspesnost-T'!AF84/'Uspesnost-T'!AF$114</f>
        <v>0</v>
      </c>
      <c r="AG84" s="244">
        <f>'Uspesnost-T'!AG84/'Uspesnost-T'!AG$114</f>
        <v>1.0311539065713653E-2</v>
      </c>
      <c r="AH84" s="244">
        <f>'Uspesnost-T'!AH84/'Uspesnost-T'!AH$114</f>
        <v>0</v>
      </c>
      <c r="AI84" s="244">
        <f>'Uspesnost-T'!AI84/'Uspesnost-T'!AI$114</f>
        <v>3.389648131263346E-3</v>
      </c>
      <c r="AJ84" s="244">
        <f>'Uspesnost-T'!AJ84/'Uspesnost-T'!AJ$114</f>
        <v>1.1120657719769488E-2</v>
      </c>
      <c r="AK84" s="244">
        <f>'Uspesnost-T'!AK84/'Uspesnost-T'!AK$114</f>
        <v>2.5565163670410736E-2</v>
      </c>
      <c r="AL84" s="244">
        <f>'Uspesnost-T'!AL84/'Uspesnost-T'!AL$114</f>
        <v>7.4131042821801848E-3</v>
      </c>
      <c r="AM84" s="244">
        <f>'Uspesnost-T'!AM84/'Uspesnost-T'!AM$114</f>
        <v>0</v>
      </c>
      <c r="AN84" s="244">
        <f>'Uspesnost-T'!AN84/'Uspesnost-T'!AN$114</f>
        <v>0</v>
      </c>
      <c r="AO84" s="244">
        <f>'Uspesnost-T'!AO84/'Uspesnost-T'!AO$114</f>
        <v>0</v>
      </c>
      <c r="AP84" s="244">
        <f>'Uspesnost-T'!AP84/'Uspesnost-T'!AP$114</f>
        <v>4.4831156164118662E-3</v>
      </c>
      <c r="AQ84" s="244">
        <f>'Uspesnost-T'!AQ84/'Uspesnost-T'!AQ$114</f>
        <v>0</v>
      </c>
      <c r="AR84" s="244">
        <f>'Uspesnost-T'!AR84/'Uspesnost-T'!AR$114</f>
        <v>0</v>
      </c>
      <c r="AS84" s="244">
        <f>'Uspesnost-T'!AS84/'Uspesnost-T'!AS$114</f>
        <v>1.7361147674142735E-2</v>
      </c>
      <c r="AT84" s="244">
        <f>'Uspesnost-T'!AT84/'Uspesnost-T'!AT$114</f>
        <v>4.9413549363825481E-3</v>
      </c>
      <c r="AU84" s="244">
        <f>'Uspesnost-T'!AU84/'Uspesnost-T'!AU$114</f>
        <v>1.7962956637940345E-2</v>
      </c>
      <c r="AV84" s="244">
        <f>'Uspesnost-T'!AV84/'Uspesnost-T'!AV$114</f>
        <v>6.0618476571995443E-3</v>
      </c>
      <c r="AW84" s="244">
        <f>'Uspesnost-T'!AW84/'Uspesnost-T'!AW$114</f>
        <v>0</v>
      </c>
      <c r="AX84" s="244">
        <f>'Uspesnost-T'!AX84/'Uspesnost-T'!AX$114</f>
        <v>3.9069390475896838E-3</v>
      </c>
      <c r="AY84" s="244">
        <f>'Uspesnost-T'!AY84/'Uspesnost-T'!AY$114</f>
        <v>8.8417465776900895E-3</v>
      </c>
      <c r="AZ84" s="244">
        <f>'Uspesnost-T'!AZ84/'Uspesnost-T'!AZ$114</f>
        <v>1.0087882226502053E-2</v>
      </c>
      <c r="BA84" s="244">
        <f>'Uspesnost-T'!BA84/'Uspesnost-T'!BA$114</f>
        <v>5.5100758830430984E-3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spans="1:73" ht="14.25" customHeight="1" x14ac:dyDescent="0.25">
      <c r="A85" s="239" t="s">
        <v>929</v>
      </c>
      <c r="B85" s="423">
        <v>63</v>
      </c>
      <c r="C85" s="244">
        <f>'Uspesnost-T'!C85/'Uspesnost-T'!C$114</f>
        <v>0</v>
      </c>
      <c r="D85" s="244">
        <f>'Uspesnost-T'!D85/'Uspesnost-T'!D$114</f>
        <v>1.5534074214678202E-2</v>
      </c>
      <c r="E85" s="244">
        <f>'Uspesnost-T'!E85/'Uspesnost-T'!E$114</f>
        <v>1.2620743484293108E-2</v>
      </c>
      <c r="F85" s="244">
        <f>'Uspesnost-T'!F85/'Uspesnost-T'!F$114</f>
        <v>1.0288958863610155E-2</v>
      </c>
      <c r="G85" s="244">
        <f>'Uspesnost-T'!G85/'Uspesnost-T'!G$114</f>
        <v>1.1121352436627022E-2</v>
      </c>
      <c r="H85" s="244">
        <f>'Uspesnost-T'!H85/'Uspesnost-T'!H$114</f>
        <v>7.0033060267702049E-3</v>
      </c>
      <c r="I85" s="244">
        <f>'Uspesnost-T'!I85/'Uspesnost-T'!I$114</f>
        <v>9.0637389613595944E-3</v>
      </c>
      <c r="J85" s="244">
        <f>'Uspesnost-T'!J85/'Uspesnost-T'!J$114</f>
        <v>1.9156604009561158E-2</v>
      </c>
      <c r="K85" s="244">
        <f>'Uspesnost-T'!K85/'Uspesnost-T'!K$114</f>
        <v>8.330197221134138E-3</v>
      </c>
      <c r="L85" s="244">
        <f>'Uspesnost-T'!L85/'Uspesnost-T'!L$114</f>
        <v>6.7946077811262655E-3</v>
      </c>
      <c r="M85" s="244">
        <f>'Uspesnost-T'!M85/'Uspesnost-T'!M$114</f>
        <v>0</v>
      </c>
      <c r="N85" s="244">
        <f>'Uspesnost-T'!N85/'Uspesnost-T'!N$114</f>
        <v>3.4406903467518279E-3</v>
      </c>
      <c r="O85" s="244">
        <f>'Uspesnost-T'!O85/'Uspesnost-T'!O$114</f>
        <v>8.3410632907931301E-3</v>
      </c>
      <c r="P85" s="244">
        <f>'Uspesnost-T'!P85/'Uspesnost-T'!P$114</f>
        <v>2.4775421931571237E-3</v>
      </c>
      <c r="Q85" s="244">
        <f>'Uspesnost-T'!Q85/'Uspesnost-T'!Q$114</f>
        <v>9.1607616827712283E-3</v>
      </c>
      <c r="R85" s="244">
        <f>'Uspesnost-T'!R85/'Uspesnost-T'!R$114</f>
        <v>1.1710778678083088E-2</v>
      </c>
      <c r="S85" s="244">
        <f>'Uspesnost-T'!S85/'Uspesnost-T'!S$114</f>
        <v>4.2827802817030063E-3</v>
      </c>
      <c r="T85" s="244">
        <f>'Uspesnost-T'!T85/'Uspesnost-T'!T$114</f>
        <v>0</v>
      </c>
      <c r="U85" s="244">
        <f>'Uspesnost-T'!U85/'Uspesnost-T'!U$114</f>
        <v>2.8868850883456164E-2</v>
      </c>
      <c r="V85" s="244">
        <f>'Uspesnost-T'!V85/'Uspesnost-T'!V$114</f>
        <v>0</v>
      </c>
      <c r="W85" s="244">
        <f>'Uspesnost-T'!W85/'Uspesnost-T'!W$114</f>
        <v>1.1333494779288496E-2</v>
      </c>
      <c r="X85" s="244">
        <f>'Uspesnost-T'!X85/'Uspesnost-T'!X$114</f>
        <v>8.7688313501408394E-3</v>
      </c>
      <c r="Y85" s="244">
        <f>'Uspesnost-T'!Y85/'Uspesnost-T'!Y$114</f>
        <v>6.2777081345424923E-2</v>
      </c>
      <c r="Z85" s="244">
        <f>'Uspesnost-T'!Z85/'Uspesnost-T'!Z$114</f>
        <v>1.0596887128208211E-2</v>
      </c>
      <c r="AA85" s="244">
        <f>'Uspesnost-T'!AA85/'Uspesnost-T'!AA$114</f>
        <v>5.6010452149726254E-2</v>
      </c>
      <c r="AB85" s="244">
        <f>'Uspesnost-T'!AB85/'Uspesnost-T'!AB$114</f>
        <v>8.6367038462553773E-3</v>
      </c>
      <c r="AC85" s="244">
        <f>'Uspesnost-T'!AC85/'Uspesnost-T'!AC$114</f>
        <v>0</v>
      </c>
      <c r="AD85" s="244">
        <f>'Uspesnost-T'!AD85/'Uspesnost-T'!AD$114</f>
        <v>1.3460656312366129E-2</v>
      </c>
      <c r="AE85" s="244">
        <f>'Uspesnost-T'!AE85/'Uspesnost-T'!AE$114</f>
        <v>8.876439680145445E-3</v>
      </c>
      <c r="AF85" s="244">
        <f>'Uspesnost-T'!AF85/'Uspesnost-T'!AF$114</f>
        <v>2.0974524245479333E-2</v>
      </c>
      <c r="AG85" s="244">
        <f>'Uspesnost-T'!AG85/'Uspesnost-T'!AG$114</f>
        <v>5.7241244745548231E-3</v>
      </c>
      <c r="AH85" s="244">
        <f>'Uspesnost-T'!AH85/'Uspesnost-T'!AH$114</f>
        <v>1.3533756590110123E-2</v>
      </c>
      <c r="AI85" s="244">
        <f>'Uspesnost-T'!AI85/'Uspesnost-T'!AI$114</f>
        <v>5.9284113578444647E-3</v>
      </c>
      <c r="AJ85" s="244">
        <f>'Uspesnost-T'!AJ85/'Uspesnost-T'!AJ$114</f>
        <v>2.6244904371123486E-3</v>
      </c>
      <c r="AK85" s="244">
        <f>'Uspesnost-T'!AK85/'Uspesnost-T'!AK$114</f>
        <v>5.3429140317042607E-2</v>
      </c>
      <c r="AL85" s="244">
        <f>'Uspesnost-T'!AL85/'Uspesnost-T'!AL$114</f>
        <v>7.8541507998157976E-3</v>
      </c>
      <c r="AM85" s="244">
        <f>'Uspesnost-T'!AM85/'Uspesnost-T'!AM$114</f>
        <v>1.89292976792425E-2</v>
      </c>
      <c r="AN85" s="244">
        <f>'Uspesnost-T'!AN85/'Uspesnost-T'!AN$114</f>
        <v>2.8435051142073711E-3</v>
      </c>
      <c r="AO85" s="244">
        <f>'Uspesnost-T'!AO85/'Uspesnost-T'!AO$114</f>
        <v>1.7720453764195461E-2</v>
      </c>
      <c r="AP85" s="244">
        <f>'Uspesnost-T'!AP85/'Uspesnost-T'!AP$114</f>
        <v>7.7254861966471675E-3</v>
      </c>
      <c r="AQ85" s="244">
        <f>'Uspesnost-T'!AQ85/'Uspesnost-T'!AQ$114</f>
        <v>0</v>
      </c>
      <c r="AR85" s="244">
        <f>'Uspesnost-T'!AR85/'Uspesnost-T'!AR$114</f>
        <v>6.9529891238911028E-3</v>
      </c>
      <c r="AS85" s="244">
        <f>'Uspesnost-T'!AS85/'Uspesnost-T'!AS$114</f>
        <v>1.5101056021162114E-2</v>
      </c>
      <c r="AT85" s="244">
        <f>'Uspesnost-T'!AT85/'Uspesnost-T'!AT$114</f>
        <v>9.5798577116210735E-3</v>
      </c>
      <c r="AU85" s="244">
        <f>'Uspesnost-T'!AU85/'Uspesnost-T'!AU$114</f>
        <v>5.2593534674559841E-3</v>
      </c>
      <c r="AV85" s="244">
        <f>'Uspesnost-T'!AV85/'Uspesnost-T'!AV$114</f>
        <v>1.1209042276655383E-2</v>
      </c>
      <c r="AW85" s="244">
        <f>'Uspesnost-T'!AW85/'Uspesnost-T'!AW$114</f>
        <v>8.9008143012557842E-3</v>
      </c>
      <c r="AX85" s="244">
        <f>'Uspesnost-T'!AX85/'Uspesnost-T'!AX$114</f>
        <v>6.8840585451745836E-3</v>
      </c>
      <c r="AY85" s="244">
        <f>'Uspesnost-T'!AY85/'Uspesnost-T'!AY$114</f>
        <v>8.3189423858598954E-3</v>
      </c>
      <c r="AZ85" s="244">
        <f>'Uspesnost-T'!AZ85/'Uspesnost-T'!AZ$114</f>
        <v>0</v>
      </c>
      <c r="BA85" s="244">
        <f>'Uspesnost-T'!BA85/'Uspesnost-T'!BA$114</f>
        <v>9.4766151554029465E-3</v>
      </c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spans="1:73" ht="14.25" customHeight="1" x14ac:dyDescent="0.25">
      <c r="A86" s="239" t="s">
        <v>99</v>
      </c>
      <c r="B86" s="423">
        <v>31</v>
      </c>
      <c r="C86" s="244">
        <f>'Uspesnost-T'!C86/'Uspesnost-T'!C$114</f>
        <v>0</v>
      </c>
      <c r="D86" s="244">
        <f>'Uspesnost-T'!D86/'Uspesnost-T'!D$114</f>
        <v>1.1320302449888119E-2</v>
      </c>
      <c r="E86" s="244">
        <f>'Uspesnost-T'!E86/'Uspesnost-T'!E$114</f>
        <v>1.2507615319939814E-2</v>
      </c>
      <c r="F86" s="244">
        <f>'Uspesnost-T'!F86/'Uspesnost-T'!F$114</f>
        <v>1.1192942648878591E-2</v>
      </c>
      <c r="G86" s="244">
        <f>'Uspesnost-T'!G86/'Uspesnost-T'!G$114</f>
        <v>1.128430683534914E-2</v>
      </c>
      <c r="H86" s="244">
        <f>'Uspesnost-T'!H86/'Uspesnost-T'!H$114</f>
        <v>2.0963291128445142E-2</v>
      </c>
      <c r="I86" s="244">
        <f>'Uspesnost-T'!I86/'Uspesnost-T'!I$114</f>
        <v>8.6707600457755479E-3</v>
      </c>
      <c r="J86" s="244">
        <f>'Uspesnost-T'!J86/'Uspesnost-T'!J$114</f>
        <v>1.2785108065453625E-2</v>
      </c>
      <c r="K86" s="244">
        <f>'Uspesnost-T'!K86/'Uspesnost-T'!K$114</f>
        <v>9.3763620048255437E-3</v>
      </c>
      <c r="L86" s="244">
        <f>'Uspesnost-T'!L86/'Uspesnost-T'!L$114</f>
        <v>1.6740367094471038E-2</v>
      </c>
      <c r="M86" s="244">
        <f>'Uspesnost-T'!M86/'Uspesnost-T'!M$114</f>
        <v>1.9201330355777296E-2</v>
      </c>
      <c r="N86" s="244">
        <f>'Uspesnost-T'!N86/'Uspesnost-T'!N$114</f>
        <v>1.4604151387434967E-2</v>
      </c>
      <c r="O86" s="244">
        <f>'Uspesnost-T'!O86/'Uspesnost-T'!O$114</f>
        <v>2.1931833707552795E-2</v>
      </c>
      <c r="P86" s="244">
        <f>'Uspesnost-T'!P86/'Uspesnost-T'!P$114</f>
        <v>1.9016746120857939E-2</v>
      </c>
      <c r="Q86" s="244">
        <f>'Uspesnost-T'!Q86/'Uspesnost-T'!Q$114</f>
        <v>1.1741152898294086E-2</v>
      </c>
      <c r="R86" s="244">
        <f>'Uspesnost-T'!R86/'Uspesnost-T'!R$114</f>
        <v>1.670083131450318E-2</v>
      </c>
      <c r="S86" s="244">
        <f>'Uspesnost-T'!S86/'Uspesnost-T'!S$114</f>
        <v>1.3202827753914617E-2</v>
      </c>
      <c r="T86" s="244">
        <f>'Uspesnost-T'!T86/'Uspesnost-T'!T$114</f>
        <v>4.832119317770292E-3</v>
      </c>
      <c r="U86" s="244">
        <f>'Uspesnost-T'!U86/'Uspesnost-T'!U$114</f>
        <v>1.0385313016586906E-2</v>
      </c>
      <c r="V86" s="244">
        <f>'Uspesnost-T'!V86/'Uspesnost-T'!V$114</f>
        <v>6.5758378224941138E-3</v>
      </c>
      <c r="W86" s="244">
        <f>'Uspesnost-T'!W86/'Uspesnost-T'!W$114</f>
        <v>1.6535412712783842E-2</v>
      </c>
      <c r="X86" s="244">
        <f>'Uspesnost-T'!X86/'Uspesnost-T'!X$114</f>
        <v>8.9043742815735558E-3</v>
      </c>
      <c r="Y86" s="244">
        <f>'Uspesnost-T'!Y86/'Uspesnost-T'!Y$114</f>
        <v>1.7260169822805031E-2</v>
      </c>
      <c r="Z86" s="244">
        <f>'Uspesnost-T'!Z86/'Uspesnost-T'!Z$114</f>
        <v>8.8221745031728596E-3</v>
      </c>
      <c r="AA86" s="244">
        <f>'Uspesnost-T'!AA86/'Uspesnost-T'!AA$114</f>
        <v>0</v>
      </c>
      <c r="AB86" s="244">
        <f>'Uspesnost-T'!AB86/'Uspesnost-T'!AB$114</f>
        <v>8.8353814720822342E-3</v>
      </c>
      <c r="AC86" s="244">
        <f>'Uspesnost-T'!AC86/'Uspesnost-T'!AC$114</f>
        <v>2.24014991258417E-2</v>
      </c>
      <c r="AD86" s="244">
        <f>'Uspesnost-T'!AD86/'Uspesnost-T'!AD$114</f>
        <v>9.8059789806671308E-3</v>
      </c>
      <c r="AE86" s="244">
        <f>'Uspesnost-T'!AE86/'Uspesnost-T'!AE$114</f>
        <v>7.202912173169481E-3</v>
      </c>
      <c r="AF86" s="244">
        <f>'Uspesnost-T'!AF86/'Uspesnost-T'!AF$114</f>
        <v>1.0235254377832077E-2</v>
      </c>
      <c r="AG86" s="244">
        <f>'Uspesnost-T'!AG86/'Uspesnost-T'!AG$114</f>
        <v>1.1104636128456047E-2</v>
      </c>
      <c r="AH86" s="244">
        <f>'Uspesnost-T'!AH86/'Uspesnost-T'!AH$114</f>
        <v>8.9552962417021962E-3</v>
      </c>
      <c r="AI86" s="244">
        <f>'Uspesnost-T'!AI86/'Uspesnost-T'!AI$114</f>
        <v>9.3983932744503545E-3</v>
      </c>
      <c r="AJ86" s="244">
        <f>'Uspesnost-T'!AJ86/'Uspesnost-T'!AJ$114</f>
        <v>1.1254600856535037E-2</v>
      </c>
      <c r="AK86" s="244">
        <f>'Uspesnost-T'!AK86/'Uspesnost-T'!AK$114</f>
        <v>2.4058206046650484E-2</v>
      </c>
      <c r="AL86" s="244">
        <f>'Uspesnost-T'!AL86/'Uspesnost-T'!AL$114</f>
        <v>1.0746110089967644E-2</v>
      </c>
      <c r="AM86" s="244">
        <f>'Uspesnost-T'!AM86/'Uspesnost-T'!AM$114</f>
        <v>1.4979427496650115E-2</v>
      </c>
      <c r="AN86" s="244">
        <f>'Uspesnost-T'!AN86/'Uspesnost-T'!AN$114</f>
        <v>1.1103843072118355E-2</v>
      </c>
      <c r="AO86" s="244">
        <f>'Uspesnost-T'!AO86/'Uspesnost-T'!AO$114</f>
        <v>1.4434248590914297E-2</v>
      </c>
      <c r="AP86" s="244">
        <f>'Uspesnost-T'!AP86/'Uspesnost-T'!AP$114</f>
        <v>7.1765140381677486E-3</v>
      </c>
      <c r="AQ86" s="244">
        <f>'Uspesnost-T'!AQ86/'Uspesnost-T'!AQ$114</f>
        <v>8.3472850729849161E-3</v>
      </c>
      <c r="AR86" s="244">
        <f>'Uspesnost-T'!AR86/'Uspesnost-T'!AR$114</f>
        <v>1.5033541267369015E-2</v>
      </c>
      <c r="AS86" s="244">
        <f>'Uspesnost-T'!AS86/'Uspesnost-T'!AS$114</f>
        <v>1.7758301686834163E-2</v>
      </c>
      <c r="AT86" s="244">
        <f>'Uspesnost-T'!AT86/'Uspesnost-T'!AT$114</f>
        <v>1.0601995734573296E-2</v>
      </c>
      <c r="AU86" s="244">
        <f>'Uspesnost-T'!AU86/'Uspesnost-T'!AU$114</f>
        <v>1.0036030991580229E-2</v>
      </c>
      <c r="AV86" s="244">
        <f>'Uspesnost-T'!AV86/'Uspesnost-T'!AV$114</f>
        <v>1.2257081974937262E-2</v>
      </c>
      <c r="AW86" s="244">
        <f>'Uspesnost-T'!AW86/'Uspesnost-T'!AW$114</f>
        <v>1.2182672792830945E-2</v>
      </c>
      <c r="AX86" s="244">
        <f>'Uspesnost-T'!AX86/'Uspesnost-T'!AX$114</f>
        <v>1.8242768829041973E-2</v>
      </c>
      <c r="AY86" s="244">
        <f>'Uspesnost-T'!AY86/'Uspesnost-T'!AY$114</f>
        <v>1.0223278915489841E-2</v>
      </c>
      <c r="AZ86" s="244">
        <f>'Uspesnost-T'!AZ86/'Uspesnost-T'!AZ$114</f>
        <v>1.2497446594790938E-2</v>
      </c>
      <c r="BA86" s="244">
        <f>'Uspesnost-T'!BA86/'Uspesnost-T'!BA$114</f>
        <v>8.7603963727593357E-3</v>
      </c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spans="1:73" ht="14.25" customHeight="1" x14ac:dyDescent="0.25">
      <c r="A87" s="239" t="s">
        <v>200</v>
      </c>
      <c r="B87" s="423">
        <v>67</v>
      </c>
      <c r="C87" s="244">
        <f>'Uspesnost-T'!C87/'Uspesnost-T'!C$114</f>
        <v>0</v>
      </c>
      <c r="D87" s="244">
        <f>'Uspesnost-T'!D87/'Uspesnost-T'!D$114</f>
        <v>7.2185166636874395E-3</v>
      </c>
      <c r="E87" s="244">
        <f>'Uspesnost-T'!E87/'Uspesnost-T'!E$114</f>
        <v>6.574612091700534E-3</v>
      </c>
      <c r="F87" s="244">
        <f>'Uspesnost-T'!F87/'Uspesnost-T'!F$114</f>
        <v>4.7867422495137526E-3</v>
      </c>
      <c r="G87" s="244">
        <f>'Uspesnost-T'!G87/'Uspesnost-T'!G$114</f>
        <v>4.1904333849838958E-3</v>
      </c>
      <c r="H87" s="244">
        <f>'Uspesnost-T'!H87/'Uspesnost-T'!H$114</f>
        <v>2.3291905407189725E-2</v>
      </c>
      <c r="I87" s="244">
        <f>'Uspesnost-T'!I87/'Uspesnost-T'!I$114</f>
        <v>3.3211414766419907E-3</v>
      </c>
      <c r="J87" s="244">
        <f>'Uspesnost-T'!J87/'Uspesnost-T'!J$114</f>
        <v>6.1299419355142866E-3</v>
      </c>
      <c r="K87" s="244">
        <f>'Uspesnost-T'!K87/'Uspesnost-T'!K$114</f>
        <v>5.5968767985783725E-3</v>
      </c>
      <c r="L87" s="244">
        <f>'Uspesnost-T'!L87/'Uspesnost-T'!L$114</f>
        <v>0</v>
      </c>
      <c r="M87" s="244">
        <f>'Uspesnost-T'!M87/'Uspesnost-T'!M$114</f>
        <v>0</v>
      </c>
      <c r="N87" s="244">
        <f>'Uspesnost-T'!N87/'Uspesnost-T'!N$114</f>
        <v>0</v>
      </c>
      <c r="O87" s="244">
        <f>'Uspesnost-T'!O87/'Uspesnost-T'!O$114</f>
        <v>8.0000448691808848E-3</v>
      </c>
      <c r="P87" s="244">
        <f>'Uspesnost-T'!P87/'Uspesnost-T'!P$114</f>
        <v>1.6412927968336578E-2</v>
      </c>
      <c r="Q87" s="244">
        <f>'Uspesnost-T'!Q87/'Uspesnost-T'!Q$114</f>
        <v>7.4845991188683932E-3</v>
      </c>
      <c r="R87" s="244">
        <f>'Uspesnost-T'!R87/'Uspesnost-T'!R$114</f>
        <v>1.3655744664101351E-2</v>
      </c>
      <c r="S87" s="244">
        <f>'Uspesnost-T'!S87/'Uspesnost-T'!S$114</f>
        <v>0</v>
      </c>
      <c r="T87" s="244">
        <f>'Uspesnost-T'!T87/'Uspesnost-T'!T$114</f>
        <v>9.4118713832407157E-3</v>
      </c>
      <c r="U87" s="244">
        <f>'Uspesnost-T'!U87/'Uspesnost-T'!U$114</f>
        <v>1.1664020370751446E-2</v>
      </c>
      <c r="V87" s="244">
        <f>'Uspesnost-T'!V87/'Uspesnost-T'!V$114</f>
        <v>0</v>
      </c>
      <c r="W87" s="244">
        <f>'Uspesnost-T'!W87/'Uspesnost-T'!W$114</f>
        <v>9.2384063631871551E-3</v>
      </c>
      <c r="X87" s="244">
        <f>'Uspesnost-T'!X87/'Uspesnost-T'!X$114</f>
        <v>7.48218004446073E-3</v>
      </c>
      <c r="Y87" s="244">
        <f>'Uspesnost-T'!Y87/'Uspesnost-T'!Y$114</f>
        <v>0</v>
      </c>
      <c r="Z87" s="244">
        <f>'Uspesnost-T'!Z87/'Uspesnost-T'!Z$114</f>
        <v>6.248772786157721E-3</v>
      </c>
      <c r="AA87" s="244">
        <f>'Uspesnost-T'!AA87/'Uspesnost-T'!AA$114</f>
        <v>0</v>
      </c>
      <c r="AB87" s="244">
        <f>'Uspesnost-T'!AB87/'Uspesnost-T'!AB$114</f>
        <v>1.1868696477422367E-2</v>
      </c>
      <c r="AC87" s="244">
        <f>'Uspesnost-T'!AC87/'Uspesnost-T'!AC$114</f>
        <v>0</v>
      </c>
      <c r="AD87" s="244">
        <f>'Uspesnost-T'!AD87/'Uspesnost-T'!AD$114</f>
        <v>2.0058679842897477E-2</v>
      </c>
      <c r="AE87" s="244">
        <f>'Uspesnost-T'!AE87/'Uspesnost-T'!AE$114</f>
        <v>5.388944824735304E-3</v>
      </c>
      <c r="AF87" s="244">
        <f>'Uspesnost-T'!AF87/'Uspesnost-T'!AF$114</f>
        <v>0</v>
      </c>
      <c r="AG87" s="244">
        <f>'Uspesnost-T'!AG87/'Uspesnost-T'!AG$114</f>
        <v>2.9617237221143374E-3</v>
      </c>
      <c r="AH87" s="244">
        <f>'Uspesnost-T'!AH87/'Uspesnost-T'!AH$114</f>
        <v>1.3291738002225682E-2</v>
      </c>
      <c r="AI87" s="244">
        <f>'Uspesnost-T'!AI87/'Uspesnost-T'!AI$114</f>
        <v>5.5108751790651309E-3</v>
      </c>
      <c r="AJ87" s="244">
        <f>'Uspesnost-T'!AJ87/'Uspesnost-T'!AJ$114</f>
        <v>0</v>
      </c>
      <c r="AK87" s="244">
        <f>'Uspesnost-T'!AK87/'Uspesnost-T'!AK$114</f>
        <v>0</v>
      </c>
      <c r="AL87" s="244">
        <f>'Uspesnost-T'!AL87/'Uspesnost-T'!AL$114</f>
        <v>1.2573170539115952E-3</v>
      </c>
      <c r="AM87" s="244">
        <f>'Uspesnost-T'!AM87/'Uspesnost-T'!AM$114</f>
        <v>0</v>
      </c>
      <c r="AN87" s="244">
        <f>'Uspesnost-T'!AN87/'Uspesnost-T'!AN$114</f>
        <v>0</v>
      </c>
      <c r="AO87" s="244">
        <f>'Uspesnost-T'!AO87/'Uspesnost-T'!AO$114</f>
        <v>2.1298619024080308E-2</v>
      </c>
      <c r="AP87" s="244">
        <f>'Uspesnost-T'!AP87/'Uspesnost-T'!AP$114</f>
        <v>2.2306943874969922E-2</v>
      </c>
      <c r="AQ87" s="244">
        <f>'Uspesnost-T'!AQ87/'Uspesnost-T'!AQ$114</f>
        <v>0</v>
      </c>
      <c r="AR87" s="244">
        <f>'Uspesnost-T'!AR87/'Uspesnost-T'!AR$114</f>
        <v>0</v>
      </c>
      <c r="AS87" s="244">
        <f>'Uspesnost-T'!AS87/'Uspesnost-T'!AS$114</f>
        <v>4.7538289316734735E-3</v>
      </c>
      <c r="AT87" s="244">
        <f>'Uspesnost-T'!AT87/'Uspesnost-T'!AT$114</f>
        <v>4.803806514030117E-3</v>
      </c>
      <c r="AU87" s="244">
        <f>'Uspesnost-T'!AU87/'Uspesnost-T'!AU$114</f>
        <v>6.2181157933403741E-3</v>
      </c>
      <c r="AV87" s="244">
        <f>'Uspesnost-T'!AV87/'Uspesnost-T'!AV$114</f>
        <v>1.0241775624297286E-2</v>
      </c>
      <c r="AW87" s="244">
        <f>'Uspesnost-T'!AW87/'Uspesnost-T'!AW$114</f>
        <v>1.6858180974773141E-3</v>
      </c>
      <c r="AX87" s="244">
        <f>'Uspesnost-T'!AX87/'Uspesnost-T'!AX$114</f>
        <v>0</v>
      </c>
      <c r="AY87" s="244">
        <f>'Uspesnost-T'!AY87/'Uspesnost-T'!AY$114</f>
        <v>5.1637756704850041E-3</v>
      </c>
      <c r="AZ87" s="244">
        <f>'Uspesnost-T'!AZ87/'Uspesnost-T'!AZ$114</f>
        <v>0</v>
      </c>
      <c r="BA87" s="244">
        <f>'Uspesnost-T'!BA87/'Uspesnost-T'!BA$114</f>
        <v>2.3799390553324515E-2</v>
      </c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spans="1:73" ht="14.25" customHeight="1" x14ac:dyDescent="0.25">
      <c r="A88" s="239" t="s">
        <v>194</v>
      </c>
      <c r="B88" s="423">
        <v>69</v>
      </c>
      <c r="C88" s="244">
        <f>'Uspesnost-T'!C88/'Uspesnost-T'!C$114</f>
        <v>0</v>
      </c>
      <c r="D88" s="244">
        <f>'Uspesnost-T'!D88/'Uspesnost-T'!D$114</f>
        <v>0</v>
      </c>
      <c r="E88" s="244">
        <f>'Uspesnost-T'!E88/'Uspesnost-T'!E$114</f>
        <v>0</v>
      </c>
      <c r="F88" s="244">
        <f>'Uspesnost-T'!F88/'Uspesnost-T'!F$114</f>
        <v>2.8451960278314797E-2</v>
      </c>
      <c r="G88" s="244">
        <f>'Uspesnost-T'!G88/'Uspesnost-T'!G$114</f>
        <v>0</v>
      </c>
      <c r="H88" s="244">
        <f>'Uspesnost-T'!H88/'Uspesnost-T'!H$114</f>
        <v>2.001434392950063E-2</v>
      </c>
      <c r="I88" s="244">
        <f>'Uspesnost-T'!I88/'Uspesnost-T'!I$114</f>
        <v>0</v>
      </c>
      <c r="J88" s="244">
        <f>'Uspesnost-T'!J88/'Uspesnost-T'!J$114</f>
        <v>0</v>
      </c>
      <c r="K88" s="244">
        <f>'Uspesnost-T'!K88/'Uspesnost-T'!K$114</f>
        <v>6.2350350545575459E-3</v>
      </c>
      <c r="L88" s="244">
        <f>'Uspesnost-T'!L88/'Uspesnost-T'!L$114</f>
        <v>0</v>
      </c>
      <c r="M88" s="244">
        <f>'Uspesnost-T'!M88/'Uspesnost-T'!M$114</f>
        <v>0</v>
      </c>
      <c r="N88" s="244">
        <f>'Uspesnost-T'!N88/'Uspesnost-T'!N$114</f>
        <v>1.431639672317001E-2</v>
      </c>
      <c r="O88" s="244">
        <f>'Uspesnost-T'!O88/'Uspesnost-T'!O$114</f>
        <v>2.1701023809860758E-2</v>
      </c>
      <c r="P88" s="244">
        <f>'Uspesnost-T'!P88/'Uspesnost-T'!P$114</f>
        <v>7.369513387564172E-3</v>
      </c>
      <c r="Q88" s="244">
        <f>'Uspesnost-T'!Q88/'Uspesnost-T'!Q$114</f>
        <v>1.7224803596139887E-3</v>
      </c>
      <c r="R88" s="244">
        <f>'Uspesnost-T'!R88/'Uspesnost-T'!R$114</f>
        <v>3.9101788196723226E-2</v>
      </c>
      <c r="S88" s="244">
        <f>'Uspesnost-T'!S88/'Uspesnost-T'!S$114</f>
        <v>5.2120429421209074E-3</v>
      </c>
      <c r="T88" s="244">
        <f>'Uspesnost-T'!T88/'Uspesnost-T'!T$114</f>
        <v>2.1516446102548454E-2</v>
      </c>
      <c r="U88" s="244">
        <f>'Uspesnost-T'!U88/'Uspesnost-T'!U$114</f>
        <v>5.8117705400372041E-3</v>
      </c>
      <c r="V88" s="244">
        <f>'Uspesnost-T'!V88/'Uspesnost-T'!V$114</f>
        <v>0</v>
      </c>
      <c r="W88" s="244">
        <f>'Uspesnost-T'!W88/'Uspesnost-T'!W$114</f>
        <v>0</v>
      </c>
      <c r="X88" s="244">
        <f>'Uspesnost-T'!X88/'Uspesnost-T'!X$114</f>
        <v>6.1851810500373203E-3</v>
      </c>
      <c r="Y88" s="244">
        <f>'Uspesnost-T'!Y88/'Uspesnost-T'!Y$114</f>
        <v>0</v>
      </c>
      <c r="Z88" s="244">
        <f>'Uspesnost-T'!Z88/'Uspesnost-T'!Z$114</f>
        <v>0</v>
      </c>
      <c r="AA88" s="244">
        <f>'Uspesnost-T'!AA88/'Uspesnost-T'!AA$114</f>
        <v>0</v>
      </c>
      <c r="AB88" s="244">
        <f>'Uspesnost-T'!AB88/'Uspesnost-T'!AB$114</f>
        <v>0</v>
      </c>
      <c r="AC88" s="244">
        <f>'Uspesnost-T'!AC88/'Uspesnost-T'!AC$114</f>
        <v>8.9110411795994392E-3</v>
      </c>
      <c r="AD88" s="244">
        <f>'Uspesnost-T'!AD88/'Uspesnost-T'!AD$114</f>
        <v>0</v>
      </c>
      <c r="AE88" s="244">
        <f>'Uspesnost-T'!AE88/'Uspesnost-T'!AE$114</f>
        <v>0</v>
      </c>
      <c r="AF88" s="244">
        <f>'Uspesnost-T'!AF88/'Uspesnost-T'!AF$114</f>
        <v>0</v>
      </c>
      <c r="AG88" s="244">
        <f>'Uspesnost-T'!AG88/'Uspesnost-T'!AG$114</f>
        <v>6.9351437929805427E-3</v>
      </c>
      <c r="AH88" s="244">
        <f>'Uspesnost-T'!AH88/'Uspesnost-T'!AH$114</f>
        <v>0</v>
      </c>
      <c r="AI88" s="244">
        <f>'Uspesnost-T'!AI88/'Uspesnost-T'!AI$114</f>
        <v>3.8867853293053371E-3</v>
      </c>
      <c r="AJ88" s="244">
        <f>'Uspesnost-T'!AJ88/'Uspesnost-T'!AJ$114</f>
        <v>0</v>
      </c>
      <c r="AK88" s="244">
        <f>'Uspesnost-T'!AK88/'Uspesnost-T'!AK$114</f>
        <v>0</v>
      </c>
      <c r="AL88" s="244">
        <f>'Uspesnost-T'!AL88/'Uspesnost-T'!AL$114</f>
        <v>1.9925403611834925E-3</v>
      </c>
      <c r="AM88" s="244">
        <f>'Uspesnost-T'!AM88/'Uspesnost-T'!AM$114</f>
        <v>5.5507262729551279E-3</v>
      </c>
      <c r="AN88" s="244">
        <f>'Uspesnost-T'!AN88/'Uspesnost-T'!AN$114</f>
        <v>9.8770383844466059E-3</v>
      </c>
      <c r="AO88" s="244">
        <f>'Uspesnost-T'!AO88/'Uspesnost-T'!AO$114</f>
        <v>1.1213443106365923E-2</v>
      </c>
      <c r="AP88" s="244">
        <f>'Uspesnost-T'!AP88/'Uspesnost-T'!AP$114</f>
        <v>8.7525852576204165E-3</v>
      </c>
      <c r="AQ88" s="244">
        <f>'Uspesnost-T'!AQ88/'Uspesnost-T'!AQ$114</f>
        <v>0</v>
      </c>
      <c r="AR88" s="244">
        <f>'Uspesnost-T'!AR88/'Uspesnost-T'!AR$114</f>
        <v>1.7740283630544969E-2</v>
      </c>
      <c r="AS88" s="244">
        <f>'Uspesnost-T'!AS88/'Uspesnost-T'!AS$114</f>
        <v>7.3247178108860594E-3</v>
      </c>
      <c r="AT88" s="244">
        <f>'Uspesnost-T'!AT88/'Uspesnost-T'!AT$114</f>
        <v>2.3031617467138572E-3</v>
      </c>
      <c r="AU88" s="244">
        <f>'Uspesnost-T'!AU88/'Uspesnost-T'!AU$114</f>
        <v>3.7524000959848078E-2</v>
      </c>
      <c r="AV88" s="244">
        <f>'Uspesnost-T'!AV88/'Uspesnost-T'!AV$114</f>
        <v>7.7640546982037199E-3</v>
      </c>
      <c r="AW88" s="244">
        <f>'Uspesnost-T'!AW88/'Uspesnost-T'!AW$114</f>
        <v>5.1455366176271465E-3</v>
      </c>
      <c r="AX88" s="244">
        <f>'Uspesnost-T'!AX88/'Uspesnost-T'!AX$114</f>
        <v>0</v>
      </c>
      <c r="AY88" s="244">
        <f>'Uspesnost-T'!AY88/'Uspesnost-T'!AY$114</f>
        <v>1.6960721952682788E-2</v>
      </c>
      <c r="AZ88" s="244">
        <f>'Uspesnost-T'!AZ88/'Uspesnost-T'!AZ$114</f>
        <v>0</v>
      </c>
      <c r="BA88" s="244">
        <f>'Uspesnost-T'!BA88/'Uspesnost-T'!BA$114</f>
        <v>1.7982746862041304E-2</v>
      </c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spans="1:73" ht="14.25" customHeight="1" x14ac:dyDescent="0.25">
      <c r="A89" s="239" t="s">
        <v>242</v>
      </c>
      <c r="B89" s="423">
        <v>70</v>
      </c>
      <c r="C89" s="244">
        <f>'Uspesnost-T'!C89/'Uspesnost-T'!C$114</f>
        <v>0</v>
      </c>
      <c r="D89" s="244">
        <f>'Uspesnost-T'!D89/'Uspesnost-T'!D$114</f>
        <v>0</v>
      </c>
      <c r="E89" s="244">
        <f>'Uspesnost-T'!E89/'Uspesnost-T'!E$114</f>
        <v>0</v>
      </c>
      <c r="F89" s="244">
        <f>'Uspesnost-T'!F89/'Uspesnost-T'!F$114</f>
        <v>0</v>
      </c>
      <c r="G89" s="244">
        <f>'Uspesnost-T'!G89/'Uspesnost-T'!G$114</f>
        <v>7.4685211919041823E-3</v>
      </c>
      <c r="H89" s="244">
        <f>'Uspesnost-T'!H89/'Uspesnost-T'!H$114</f>
        <v>0</v>
      </c>
      <c r="I89" s="244">
        <f>'Uspesnost-T'!I89/'Uspesnost-T'!I$114</f>
        <v>0</v>
      </c>
      <c r="J89" s="244">
        <f>'Uspesnost-T'!J89/'Uspesnost-T'!J$114</f>
        <v>0</v>
      </c>
      <c r="K89" s="244">
        <f>'Uspesnost-T'!K89/'Uspesnost-T'!K$114</f>
        <v>1.0650619591435411E-2</v>
      </c>
      <c r="L89" s="244">
        <f>'Uspesnost-T'!L89/'Uspesnost-T'!L$114</f>
        <v>0</v>
      </c>
      <c r="M89" s="244">
        <f>'Uspesnost-T'!M89/'Uspesnost-T'!M$114</f>
        <v>0</v>
      </c>
      <c r="N89" s="244">
        <f>'Uspesnost-T'!N89/'Uspesnost-T'!N$114</f>
        <v>0</v>
      </c>
      <c r="O89" s="244">
        <f>'Uspesnost-T'!O89/'Uspesnost-T'!O$114</f>
        <v>4.5719049076114486E-3</v>
      </c>
      <c r="P89" s="244">
        <f>'Uspesnost-T'!P89/'Uspesnost-T'!P$114</f>
        <v>0</v>
      </c>
      <c r="Q89" s="244">
        <f>'Uspesnost-T'!Q89/'Uspesnost-T'!Q$114</f>
        <v>0</v>
      </c>
      <c r="R89" s="244">
        <f>'Uspesnost-T'!R89/'Uspesnost-T'!R$114</f>
        <v>0</v>
      </c>
      <c r="S89" s="244">
        <f>'Uspesnost-T'!S89/'Uspesnost-T'!S$114</f>
        <v>2.8086533324502571E-2</v>
      </c>
      <c r="T89" s="244">
        <f>'Uspesnost-T'!T89/'Uspesnost-T'!T$114</f>
        <v>3.7354689134259288E-2</v>
      </c>
      <c r="U89" s="244">
        <f>'Uspesnost-T'!U89/'Uspesnost-T'!U$114</f>
        <v>0</v>
      </c>
      <c r="V89" s="244">
        <f>'Uspesnost-T'!V89/'Uspesnost-T'!V$114</f>
        <v>0</v>
      </c>
      <c r="W89" s="244">
        <f>'Uspesnost-T'!W89/'Uspesnost-T'!W$114</f>
        <v>0</v>
      </c>
      <c r="X89" s="244">
        <f>'Uspesnost-T'!X89/'Uspesnost-T'!X$114</f>
        <v>6.5002083803946927E-3</v>
      </c>
      <c r="Y89" s="244">
        <f>'Uspesnost-T'!Y89/'Uspesnost-T'!Y$114</f>
        <v>0</v>
      </c>
      <c r="Z89" s="244">
        <f>'Uspesnost-T'!Z89/'Uspesnost-T'!Z$114</f>
        <v>0</v>
      </c>
      <c r="AA89" s="244">
        <f>'Uspesnost-T'!AA89/'Uspesnost-T'!AA$114</f>
        <v>0</v>
      </c>
      <c r="AB89" s="244">
        <f>'Uspesnost-T'!AB89/'Uspesnost-T'!AB$114</f>
        <v>0</v>
      </c>
      <c r="AC89" s="244">
        <f>'Uspesnost-T'!AC89/'Uspesnost-T'!AC$114</f>
        <v>0</v>
      </c>
      <c r="AD89" s="244">
        <f>'Uspesnost-T'!AD89/'Uspesnost-T'!AD$114</f>
        <v>0</v>
      </c>
      <c r="AE89" s="244">
        <f>'Uspesnost-T'!AE89/'Uspesnost-T'!AE$114</f>
        <v>0</v>
      </c>
      <c r="AF89" s="244">
        <f>'Uspesnost-T'!AF89/'Uspesnost-T'!AF$114</f>
        <v>0</v>
      </c>
      <c r="AG89" s="244">
        <f>'Uspesnost-T'!AG89/'Uspesnost-T'!AG$114</f>
        <v>0</v>
      </c>
      <c r="AH89" s="244">
        <f>'Uspesnost-T'!AH89/'Uspesnost-T'!AH$114</f>
        <v>0</v>
      </c>
      <c r="AI89" s="244">
        <f>'Uspesnost-T'!AI89/'Uspesnost-T'!AI$114</f>
        <v>1.5089659350994086E-3</v>
      </c>
      <c r="AJ89" s="244">
        <f>'Uspesnost-T'!AJ89/'Uspesnost-T'!AJ$114</f>
        <v>0</v>
      </c>
      <c r="AK89" s="244">
        <f>'Uspesnost-T'!AK89/'Uspesnost-T'!AK$114</f>
        <v>0</v>
      </c>
      <c r="AL89" s="244">
        <f>'Uspesnost-T'!AL89/'Uspesnost-T'!AL$114</f>
        <v>0</v>
      </c>
      <c r="AM89" s="244">
        <f>'Uspesnost-T'!AM89/'Uspesnost-T'!AM$114</f>
        <v>0</v>
      </c>
      <c r="AN89" s="244">
        <f>'Uspesnost-T'!AN89/'Uspesnost-T'!AN$114</f>
        <v>0</v>
      </c>
      <c r="AO89" s="244">
        <f>'Uspesnost-T'!AO89/'Uspesnost-T'!AO$114</f>
        <v>0</v>
      </c>
      <c r="AP89" s="244">
        <f>'Uspesnost-T'!AP89/'Uspesnost-T'!AP$114</f>
        <v>0</v>
      </c>
      <c r="AQ89" s="244">
        <f>'Uspesnost-T'!AQ89/'Uspesnost-T'!AQ$114</f>
        <v>0</v>
      </c>
      <c r="AR89" s="244">
        <f>'Uspesnost-T'!AR89/'Uspesnost-T'!AR$114</f>
        <v>0</v>
      </c>
      <c r="AS89" s="244">
        <f>'Uspesnost-T'!AS89/'Uspesnost-T'!AS$114</f>
        <v>0</v>
      </c>
      <c r="AT89" s="244">
        <f>'Uspesnost-T'!AT89/'Uspesnost-T'!AT$114</f>
        <v>0</v>
      </c>
      <c r="AU89" s="244">
        <f>'Uspesnost-T'!AU89/'Uspesnost-T'!AU$114</f>
        <v>0</v>
      </c>
      <c r="AV89" s="244">
        <f>'Uspesnost-T'!AV89/'Uspesnost-T'!AV$114</f>
        <v>0</v>
      </c>
      <c r="AW89" s="244">
        <f>'Uspesnost-T'!AW89/'Uspesnost-T'!AW$114</f>
        <v>0</v>
      </c>
      <c r="AX89" s="244">
        <f>'Uspesnost-T'!AX89/'Uspesnost-T'!AX$114</f>
        <v>0</v>
      </c>
      <c r="AY89" s="244">
        <f>'Uspesnost-T'!AY89/'Uspesnost-T'!AY$114</f>
        <v>0</v>
      </c>
      <c r="AZ89" s="244">
        <f>'Uspesnost-T'!AZ89/'Uspesnost-T'!AZ$114</f>
        <v>0</v>
      </c>
      <c r="BA89" s="244">
        <f>'Uspesnost-T'!BA89/'Uspesnost-T'!BA$114</f>
        <v>0</v>
      </c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spans="1:73" ht="14.25" customHeight="1" x14ac:dyDescent="0.25">
      <c r="A90" s="239" t="s">
        <v>105</v>
      </c>
      <c r="B90" s="423">
        <v>82</v>
      </c>
      <c r="C90" s="244">
        <f>'Uspesnost-T'!C90/'Uspesnost-T'!C$114</f>
        <v>4.1198651818708236E-2</v>
      </c>
      <c r="D90" s="244">
        <f>'Uspesnost-T'!D90/'Uspesnost-T'!D$114</f>
        <v>9.4298304534798736E-3</v>
      </c>
      <c r="E90" s="244">
        <f>'Uspesnost-T'!E90/'Uspesnost-T'!E$114</f>
        <v>9.1173335607258928E-3</v>
      </c>
      <c r="F90" s="244">
        <f>'Uspesnost-T'!F90/'Uspesnost-T'!F$114</f>
        <v>6.7911345910092605E-3</v>
      </c>
      <c r="G90" s="244">
        <f>'Uspesnost-T'!G90/'Uspesnost-T'!G$114</f>
        <v>9.3716637601707429E-3</v>
      </c>
      <c r="H90" s="244">
        <f>'Uspesnost-T'!H90/'Uspesnost-T'!H$114</f>
        <v>1.7015065129726156E-2</v>
      </c>
      <c r="I90" s="244">
        <f>'Uspesnost-T'!I90/'Uspesnost-T'!I$114</f>
        <v>1.3151668249567428E-2</v>
      </c>
      <c r="J90" s="244">
        <f>'Uspesnost-T'!J90/'Uspesnost-T'!J$114</f>
        <v>1.1327336285717849E-2</v>
      </c>
      <c r="K90" s="244">
        <f>'Uspesnost-T'!K90/'Uspesnost-T'!K$114</f>
        <v>3.2162690197108441E-2</v>
      </c>
      <c r="L90" s="244">
        <f>'Uspesnost-T'!L90/'Uspesnost-T'!L$114</f>
        <v>1.0990744722632123E-2</v>
      </c>
      <c r="M90" s="244">
        <f>'Uspesnost-T'!M90/'Uspesnost-T'!M$114</f>
        <v>1.7363119880083482E-2</v>
      </c>
      <c r="N90" s="244">
        <f>'Uspesnost-T'!N90/'Uspesnost-T'!N$114</f>
        <v>1.2131430398597905E-2</v>
      </c>
      <c r="O90" s="244">
        <f>'Uspesnost-T'!O90/'Uspesnost-T'!O$114</f>
        <v>7.8002841248660075E-3</v>
      </c>
      <c r="P90" s="244">
        <f>'Uspesnost-T'!P90/'Uspesnost-T'!P$114</f>
        <v>2.033840113253407E-2</v>
      </c>
      <c r="Q90" s="244">
        <f>'Uspesnost-T'!Q90/'Uspesnost-T'!Q$114</f>
        <v>4.9018478151397413E-3</v>
      </c>
      <c r="R90" s="244">
        <f>'Uspesnost-T'!R90/'Uspesnost-T'!R$114</f>
        <v>3.5645023098168992E-2</v>
      </c>
      <c r="S90" s="244">
        <f>'Uspesnost-T'!S90/'Uspesnost-T'!S$114</f>
        <v>4.2383767675628424E-2</v>
      </c>
      <c r="T90" s="244">
        <f>'Uspesnost-T'!T90/'Uspesnost-T'!T$114</f>
        <v>1.6126351692394122E-2</v>
      </c>
      <c r="U90" s="244">
        <f>'Uspesnost-T'!U90/'Uspesnost-T'!U$114</f>
        <v>5.8482309448071616E-3</v>
      </c>
      <c r="V90" s="244">
        <f>'Uspesnost-T'!V90/'Uspesnost-T'!V$114</f>
        <v>1.0945823364959584E-2</v>
      </c>
      <c r="W90" s="244">
        <f>'Uspesnost-T'!W90/'Uspesnost-T'!W$114</f>
        <v>8.3195992293610844E-3</v>
      </c>
      <c r="X90" s="244">
        <f>'Uspesnost-T'!X90/'Uspesnost-T'!X$114</f>
        <v>7.7883434905789781E-3</v>
      </c>
      <c r="Y90" s="244">
        <f>'Uspesnost-T'!Y90/'Uspesnost-T'!Y$114</f>
        <v>5.2558301675896361E-3</v>
      </c>
      <c r="Z90" s="244">
        <f>'Uspesnost-T'!Z90/'Uspesnost-T'!Z$114</f>
        <v>4.4348035141710445E-3</v>
      </c>
      <c r="AA90" s="244">
        <f>'Uspesnost-T'!AA90/'Uspesnost-T'!AA$114</f>
        <v>5.3751316091574502E-3</v>
      </c>
      <c r="AB90" s="244">
        <f>'Uspesnost-T'!AB90/'Uspesnost-T'!AB$114</f>
        <v>1.4394558837838316E-2</v>
      </c>
      <c r="AC90" s="244">
        <f>'Uspesnost-T'!AC90/'Uspesnost-T'!AC$114</f>
        <v>2.7302501815580655E-2</v>
      </c>
      <c r="AD90" s="244">
        <f>'Uspesnost-T'!AD90/'Uspesnost-T'!AD$114</f>
        <v>1.329070995470019E-2</v>
      </c>
      <c r="AE90" s="244">
        <f>'Uspesnost-T'!AE90/'Uspesnost-T'!AE$114</f>
        <v>9.2884375401915201E-3</v>
      </c>
      <c r="AF90" s="244">
        <f>'Uspesnost-T'!AF90/'Uspesnost-T'!AF$114</f>
        <v>1.1975150996461521E-2</v>
      </c>
      <c r="AG90" s="244">
        <f>'Uspesnost-T'!AG90/'Uspesnost-T'!AG$114</f>
        <v>1.5230928144781886E-2</v>
      </c>
      <c r="AH90" s="244">
        <f>'Uspesnost-T'!AH90/'Uspesnost-T'!AH$114</f>
        <v>1.063746341462034E-2</v>
      </c>
      <c r="AI90" s="244">
        <f>'Uspesnost-T'!AI90/'Uspesnost-T'!AI$114</f>
        <v>8.3896186344204447E-3</v>
      </c>
      <c r="AJ90" s="244">
        <f>'Uspesnost-T'!AJ90/'Uspesnost-T'!AJ$114</f>
        <v>1.2154546920533056E-2</v>
      </c>
      <c r="AK90" s="244">
        <f>'Uspesnost-T'!AK90/'Uspesnost-T'!AK$114</f>
        <v>6.4785557773914572E-3</v>
      </c>
      <c r="AL90" s="244">
        <f>'Uspesnost-T'!AL90/'Uspesnost-T'!AL$114</f>
        <v>1.0688923459654014E-2</v>
      </c>
      <c r="AM90" s="244">
        <f>'Uspesnost-T'!AM90/'Uspesnost-T'!AM$114</f>
        <v>1.1455489453383209E-2</v>
      </c>
      <c r="AN90" s="244">
        <f>'Uspesnost-T'!AN90/'Uspesnost-T'!AN$114</f>
        <v>1.0542865786224091E-2</v>
      </c>
      <c r="AO90" s="244">
        <f>'Uspesnost-T'!AO90/'Uspesnost-T'!AO$114</f>
        <v>1.6647300503404423E-2</v>
      </c>
      <c r="AP90" s="244">
        <f>'Uspesnost-T'!AP90/'Uspesnost-T'!AP$114</f>
        <v>1.344247229714266E-2</v>
      </c>
      <c r="AQ90" s="244">
        <f>'Uspesnost-T'!AQ90/'Uspesnost-T'!AQ$114</f>
        <v>1.5021726135174142E-2</v>
      </c>
      <c r="AR90" s="244">
        <f>'Uspesnost-T'!AR90/'Uspesnost-T'!AR$114</f>
        <v>1.2733116303658046E-2</v>
      </c>
      <c r="AS90" s="244">
        <f>'Uspesnost-T'!AS90/'Uspesnost-T'!AS$114</f>
        <v>8.6199861984155024E-3</v>
      </c>
      <c r="AT90" s="244">
        <f>'Uspesnost-T'!AT90/'Uspesnost-T'!AT$114</f>
        <v>7.8309193351851301E-3</v>
      </c>
      <c r="AU90" s="244">
        <f>'Uspesnost-T'!AU90/'Uspesnost-T'!AU$114</f>
        <v>2.2758732130707008E-2</v>
      </c>
      <c r="AV90" s="244">
        <f>'Uspesnost-T'!AV90/'Uspesnost-T'!AV$114</f>
        <v>1.029271978680456E-2</v>
      </c>
      <c r="AW90" s="244">
        <f>'Uspesnost-T'!AW90/'Uspesnost-T'!AW$114</f>
        <v>1.0535345913317477E-2</v>
      </c>
      <c r="AX90" s="244">
        <f>'Uspesnost-T'!AX90/'Uspesnost-T'!AX$114</f>
        <v>9.3516803703881119E-3</v>
      </c>
      <c r="AY90" s="244">
        <f>'Uspesnost-T'!AY90/'Uspesnost-T'!AY$114</f>
        <v>1.8254057173225001E-2</v>
      </c>
      <c r="AZ90" s="244">
        <f>'Uspesnost-T'!AZ90/'Uspesnost-T'!AZ$114</f>
        <v>1.4393298201883283E-2</v>
      </c>
      <c r="BA90" s="244">
        <f>'Uspesnost-T'!BA90/'Uspesnost-T'!BA$114</f>
        <v>1.457561381399592E-2</v>
      </c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spans="1:73" ht="14.25" customHeight="1" x14ac:dyDescent="0.25">
      <c r="A91" s="239" t="s">
        <v>117</v>
      </c>
      <c r="B91" s="423" t="s">
        <v>1110</v>
      </c>
      <c r="C91" s="244">
        <f>'Uspesnost-T'!C91/'Uspesnost-T'!C$114</f>
        <v>0</v>
      </c>
      <c r="D91" s="244">
        <f>'Uspesnost-T'!D91/'Uspesnost-T'!D$114</f>
        <v>2.7211003647499435E-3</v>
      </c>
      <c r="E91" s="244">
        <f>'Uspesnost-T'!E91/'Uspesnost-T'!E$114</f>
        <v>8.3047358277816979E-3</v>
      </c>
      <c r="F91" s="244">
        <f>'Uspesnost-T'!F91/'Uspesnost-T'!F$114</f>
        <v>1.0446580041989147E-2</v>
      </c>
      <c r="G91" s="244">
        <f>'Uspesnost-T'!G91/'Uspesnost-T'!G$114</f>
        <v>2.972886209900051E-3</v>
      </c>
      <c r="H91" s="244">
        <f>'Uspesnost-T'!H91/'Uspesnost-T'!H$114</f>
        <v>1.206723396395263E-2</v>
      </c>
      <c r="I91" s="244">
        <f>'Uspesnost-T'!I91/'Uspesnost-T'!I$114</f>
        <v>1.1368384646465791E-2</v>
      </c>
      <c r="J91" s="244">
        <f>'Uspesnost-T'!J91/'Uspesnost-T'!J$114</f>
        <v>0</v>
      </c>
      <c r="K91" s="244">
        <f>'Uspesnost-T'!K91/'Uspesnost-T'!K$114</f>
        <v>1.008083763661748E-2</v>
      </c>
      <c r="L91" s="244">
        <f>'Uspesnost-T'!L91/'Uspesnost-T'!L$114</f>
        <v>9.9873440711083783E-3</v>
      </c>
      <c r="M91" s="244">
        <f>'Uspesnost-T'!M91/'Uspesnost-T'!M$114</f>
        <v>1.6202102266889579E-2</v>
      </c>
      <c r="N91" s="244">
        <f>'Uspesnost-T'!N91/'Uspesnost-T'!N$114</f>
        <v>1.0849690546209941E-2</v>
      </c>
      <c r="O91" s="244">
        <f>'Uspesnost-T'!O91/'Uspesnost-T'!O$114</f>
        <v>7.7360423360138221E-3</v>
      </c>
      <c r="P91" s="244">
        <f>'Uspesnost-T'!P91/'Uspesnost-T'!P$114</f>
        <v>4.5487460182453802E-3</v>
      </c>
      <c r="Q91" s="244">
        <f>'Uspesnost-T'!Q91/'Uspesnost-T'!Q$114</f>
        <v>1.8809523483686662E-2</v>
      </c>
      <c r="R91" s="244">
        <f>'Uspesnost-T'!R91/'Uspesnost-T'!R$114</f>
        <v>9.9146789259569046E-3</v>
      </c>
      <c r="S91" s="244">
        <f>'Uspesnost-T'!S91/'Uspesnost-T'!S$114</f>
        <v>1.7511310038439819E-3</v>
      </c>
      <c r="T91" s="244">
        <f>'Uspesnost-T'!T91/'Uspesnost-T'!T$114</f>
        <v>0</v>
      </c>
      <c r="U91" s="244">
        <f>'Uspesnost-T'!U91/'Uspesnost-T'!U$114</f>
        <v>8.4191794668761009E-3</v>
      </c>
      <c r="V91" s="244">
        <f>'Uspesnost-T'!V91/'Uspesnost-T'!V$114</f>
        <v>0</v>
      </c>
      <c r="W91" s="244">
        <f>'Uspesnost-T'!W91/'Uspesnost-T'!W$114</f>
        <v>1.4942908414905212E-2</v>
      </c>
      <c r="X91" s="244">
        <f>'Uspesnost-T'!X91/'Uspesnost-T'!X$114</f>
        <v>1.5574475725125228E-2</v>
      </c>
      <c r="Y91" s="244">
        <f>'Uspesnost-T'!Y91/'Uspesnost-T'!Y$114</f>
        <v>0</v>
      </c>
      <c r="Z91" s="244">
        <f>'Uspesnost-T'!Z91/'Uspesnost-T'!Z$114</f>
        <v>2.2066640587989624E-2</v>
      </c>
      <c r="AA91" s="244">
        <f>'Uspesnost-T'!AA91/'Uspesnost-T'!AA$114</f>
        <v>0</v>
      </c>
      <c r="AB91" s="244">
        <f>'Uspesnost-T'!AB91/'Uspesnost-T'!AB$114</f>
        <v>1.5420405913880549E-2</v>
      </c>
      <c r="AC91" s="244">
        <f>'Uspesnost-T'!AC91/'Uspesnost-T'!AC$114</f>
        <v>0</v>
      </c>
      <c r="AD91" s="244">
        <f>'Uspesnost-T'!AD91/'Uspesnost-T'!AD$114</f>
        <v>7.3361242344221079E-3</v>
      </c>
      <c r="AE91" s="244">
        <f>'Uspesnost-T'!AE91/'Uspesnost-T'!AE$114</f>
        <v>1.6053068215619803E-2</v>
      </c>
      <c r="AF91" s="244">
        <f>'Uspesnost-T'!AF91/'Uspesnost-T'!AF$114</f>
        <v>9.2113367463397058E-3</v>
      </c>
      <c r="AG91" s="244">
        <f>'Uspesnost-T'!AG91/'Uspesnost-T'!AG$114</f>
        <v>1.5125001494750054E-2</v>
      </c>
      <c r="AH91" s="244">
        <f>'Uspesnost-T'!AH91/'Uspesnost-T'!AH$114</f>
        <v>4.4505335539776559E-3</v>
      </c>
      <c r="AI91" s="244">
        <f>'Uspesnost-T'!AI91/'Uspesnost-T'!AI$114</f>
        <v>7.1345360702332414E-3</v>
      </c>
      <c r="AJ91" s="244">
        <f>'Uspesnost-T'!AJ91/'Uspesnost-T'!AJ$114</f>
        <v>1.4182327206444158E-2</v>
      </c>
      <c r="AK91" s="244">
        <f>'Uspesnost-T'!AK91/'Uspesnost-T'!AK$114</f>
        <v>6.057563348868973E-3</v>
      </c>
      <c r="AL91" s="244">
        <f>'Uspesnost-T'!AL91/'Uspesnost-T'!AL$114</f>
        <v>9.3793469394215408E-3</v>
      </c>
      <c r="AM91" s="244">
        <f>'Uspesnost-T'!AM91/'Uspesnost-T'!AM$114</f>
        <v>0</v>
      </c>
      <c r="AN91" s="244">
        <f>'Uspesnost-T'!AN91/'Uspesnost-T'!AN$114</f>
        <v>1.0788068390528018E-2</v>
      </c>
      <c r="AO91" s="244">
        <f>'Uspesnost-T'!AO91/'Uspesnost-T'!AO$114</f>
        <v>1.2771463580400254E-2</v>
      </c>
      <c r="AP91" s="244">
        <f>'Uspesnost-T'!AP91/'Uspesnost-T'!AP$114</f>
        <v>2.3686038407591273E-2</v>
      </c>
      <c r="AQ91" s="244">
        <f>'Uspesnost-T'!AQ91/'Uspesnost-T'!AQ$114</f>
        <v>9.9245585337163333E-3</v>
      </c>
      <c r="AR91" s="244">
        <f>'Uspesnost-T'!AR91/'Uspesnost-T'!AR$114</f>
        <v>5.4988648537260022E-3</v>
      </c>
      <c r="AS91" s="244">
        <f>'Uspesnost-T'!AS91/'Uspesnost-T'!AS$114</f>
        <v>5.7231834045048061E-3</v>
      </c>
      <c r="AT91" s="244">
        <f>'Uspesnost-T'!AT91/'Uspesnost-T'!AT$114</f>
        <v>8.432483869314656E-3</v>
      </c>
      <c r="AU91" s="244">
        <f>'Uspesnost-T'!AU91/'Uspesnost-T'!AU$114</f>
        <v>1.0403319472560492E-2</v>
      </c>
      <c r="AV91" s="244">
        <f>'Uspesnost-T'!AV91/'Uspesnost-T'!AV$114</f>
        <v>4.3114744843521392E-3</v>
      </c>
      <c r="AW91" s="244">
        <f>'Uspesnost-T'!AW91/'Uspesnost-T'!AW$114</f>
        <v>8.0932708133016357E-3</v>
      </c>
      <c r="AX91" s="244">
        <f>'Uspesnost-T'!AX91/'Uspesnost-T'!AX$114</f>
        <v>7.5723265817286001E-3</v>
      </c>
      <c r="AY91" s="244">
        <f>'Uspesnost-T'!AY91/'Uspesnost-T'!AY$114</f>
        <v>1.1201273628205607E-2</v>
      </c>
      <c r="AZ91" s="244">
        <f>'Uspesnost-T'!AZ91/'Uspesnost-T'!AZ$114</f>
        <v>1.0176595875897816E-2</v>
      </c>
      <c r="BA91" s="244">
        <f>'Uspesnost-T'!BA91/'Uspesnost-T'!BA$114</f>
        <v>8.6977928479520794E-3</v>
      </c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spans="1:73" ht="14.25" customHeight="1" x14ac:dyDescent="0.25">
      <c r="A92" s="239" t="s">
        <v>220</v>
      </c>
      <c r="B92" s="423">
        <v>74</v>
      </c>
      <c r="C92" s="244">
        <f>'Uspesnost-T'!C92/'Uspesnost-T'!C$114</f>
        <v>0</v>
      </c>
      <c r="D92" s="244">
        <f>'Uspesnost-T'!D92/'Uspesnost-T'!D$114</f>
        <v>0</v>
      </c>
      <c r="E92" s="244">
        <f>'Uspesnost-T'!E92/'Uspesnost-T'!E$114</f>
        <v>0</v>
      </c>
      <c r="F92" s="244">
        <f>'Uspesnost-T'!F92/'Uspesnost-T'!F$114</f>
        <v>5.4542913223427298E-3</v>
      </c>
      <c r="G92" s="244">
        <f>'Uspesnost-T'!G92/'Uspesnost-T'!G$114</f>
        <v>3.2565893032356513E-3</v>
      </c>
      <c r="H92" s="244">
        <f>'Uspesnost-T'!H92/'Uspesnost-T'!H$114</f>
        <v>9.2551089447705896E-3</v>
      </c>
      <c r="I92" s="244">
        <f>'Uspesnost-T'!I92/'Uspesnost-T'!I$114</f>
        <v>5.5466608853489124E-3</v>
      </c>
      <c r="J92" s="244">
        <f>'Uspesnost-T'!J92/'Uspesnost-T'!J$114</f>
        <v>0</v>
      </c>
      <c r="K92" s="244">
        <f>'Uspesnost-T'!K92/'Uspesnost-T'!K$114</f>
        <v>1.0389762682051832E-2</v>
      </c>
      <c r="L92" s="244">
        <f>'Uspesnost-T'!L92/'Uspesnost-T'!L$114</f>
        <v>5.5747949832640666E-3</v>
      </c>
      <c r="M92" s="244">
        <f>'Uspesnost-T'!M92/'Uspesnost-T'!M$114</f>
        <v>0</v>
      </c>
      <c r="N92" s="244">
        <f>'Uspesnost-T'!N92/'Uspesnost-T'!N$114</f>
        <v>0</v>
      </c>
      <c r="O92" s="244">
        <f>'Uspesnost-T'!O92/'Uspesnost-T'!O$114</f>
        <v>1.5524130781251656E-2</v>
      </c>
      <c r="P92" s="244">
        <f>'Uspesnost-T'!P92/'Uspesnost-T'!P$114</f>
        <v>5.8476701537479381E-3</v>
      </c>
      <c r="Q92" s="244">
        <f>'Uspesnost-T'!Q92/'Uspesnost-T'!Q$114</f>
        <v>0</v>
      </c>
      <c r="R92" s="244">
        <f>'Uspesnost-T'!R92/'Uspesnost-T'!R$114</f>
        <v>0</v>
      </c>
      <c r="S92" s="244">
        <f>'Uspesnost-T'!S92/'Uspesnost-T'!S$114</f>
        <v>2.4713216175288083E-3</v>
      </c>
      <c r="T92" s="244">
        <f>'Uspesnost-T'!T92/'Uspesnost-T'!T$114</f>
        <v>5.7768196507262601E-3</v>
      </c>
      <c r="U92" s="244">
        <f>'Uspesnost-T'!U92/'Uspesnost-T'!U$114</f>
        <v>0</v>
      </c>
      <c r="V92" s="244">
        <f>'Uspesnost-T'!V92/'Uspesnost-T'!V$114</f>
        <v>0</v>
      </c>
      <c r="W92" s="244">
        <f>'Uspesnost-T'!W92/'Uspesnost-T'!W$114</f>
        <v>0</v>
      </c>
      <c r="X92" s="244">
        <f>'Uspesnost-T'!X92/'Uspesnost-T'!X$114</f>
        <v>7.0166964763574277E-3</v>
      </c>
      <c r="Y92" s="244">
        <f>'Uspesnost-T'!Y92/'Uspesnost-T'!Y$114</f>
        <v>0</v>
      </c>
      <c r="Z92" s="244">
        <f>'Uspesnost-T'!Z92/'Uspesnost-T'!Z$114</f>
        <v>8.7944636125871153E-3</v>
      </c>
      <c r="AA92" s="244">
        <f>'Uspesnost-T'!AA92/'Uspesnost-T'!AA$114</f>
        <v>0</v>
      </c>
      <c r="AB92" s="244">
        <f>'Uspesnost-T'!AB92/'Uspesnost-T'!AB$114</f>
        <v>8.0273964732743633E-3</v>
      </c>
      <c r="AC92" s="244">
        <f>'Uspesnost-T'!AC92/'Uspesnost-T'!AC$114</f>
        <v>0</v>
      </c>
      <c r="AD92" s="244">
        <f>'Uspesnost-T'!AD92/'Uspesnost-T'!AD$114</f>
        <v>0</v>
      </c>
      <c r="AE92" s="244">
        <f>'Uspesnost-T'!AE92/'Uspesnost-T'!AE$114</f>
        <v>0</v>
      </c>
      <c r="AF92" s="244">
        <f>'Uspesnost-T'!AF92/'Uspesnost-T'!AF$114</f>
        <v>0</v>
      </c>
      <c r="AG92" s="244">
        <f>'Uspesnost-T'!AG92/'Uspesnost-T'!AG$114</f>
        <v>0</v>
      </c>
      <c r="AH92" s="244">
        <f>'Uspesnost-T'!AH92/'Uspesnost-T'!AH$114</f>
        <v>0</v>
      </c>
      <c r="AI92" s="244">
        <f>'Uspesnost-T'!AI92/'Uspesnost-T'!AI$114</f>
        <v>6.2833731114190694E-3</v>
      </c>
      <c r="AJ92" s="244">
        <f>'Uspesnost-T'!AJ92/'Uspesnost-T'!AJ$114</f>
        <v>1.0469013239417043E-2</v>
      </c>
      <c r="AK92" s="244">
        <f>'Uspesnost-T'!AK92/'Uspesnost-T'!AK$114</f>
        <v>0</v>
      </c>
      <c r="AL92" s="244">
        <f>'Uspesnost-T'!AL92/'Uspesnost-T'!AL$114</f>
        <v>6.079037240080157E-3</v>
      </c>
      <c r="AM92" s="244">
        <f>'Uspesnost-T'!AM92/'Uspesnost-T'!AM$114</f>
        <v>1.3192992905466046E-2</v>
      </c>
      <c r="AN92" s="244">
        <f>'Uspesnost-T'!AN92/'Uspesnost-T'!AN$114</f>
        <v>1.1734914357013061E-2</v>
      </c>
      <c r="AO92" s="244">
        <f>'Uspesnost-T'!AO92/'Uspesnost-T'!AO$114</f>
        <v>1.2024449164769109E-2</v>
      </c>
      <c r="AP92" s="244">
        <f>'Uspesnost-T'!AP92/'Uspesnost-T'!AP$114</f>
        <v>9.5629528021408654E-3</v>
      </c>
      <c r="AQ92" s="244">
        <f>'Uspesnost-T'!AQ92/'Uspesnost-T'!AQ$114</f>
        <v>1.249609612269556E-2</v>
      </c>
      <c r="AR92" s="244">
        <f>'Uspesnost-T'!AR92/'Uspesnost-T'!AR$114</f>
        <v>7.7195660811289514E-3</v>
      </c>
      <c r="AS92" s="244">
        <f>'Uspesnost-T'!AS92/'Uspesnost-T'!AS$114</f>
        <v>4.9740691218107345E-3</v>
      </c>
      <c r="AT92" s="244">
        <f>'Uspesnost-T'!AT92/'Uspesnost-T'!AT$114</f>
        <v>1.6575640216119156E-2</v>
      </c>
      <c r="AU92" s="244">
        <f>'Uspesnost-T'!AU92/'Uspesnost-T'!AU$114</f>
        <v>0</v>
      </c>
      <c r="AV92" s="244">
        <f>'Uspesnost-T'!AV92/'Uspesnost-T'!AV$114</f>
        <v>1.7231495638709033E-2</v>
      </c>
      <c r="AW92" s="244">
        <f>'Uspesnost-T'!AW92/'Uspesnost-T'!AW$114</f>
        <v>1.9371026765622898E-2</v>
      </c>
      <c r="AX92" s="244">
        <f>'Uspesnost-T'!AX92/'Uspesnost-T'!AX$114</f>
        <v>6.2869624399453277E-3</v>
      </c>
      <c r="AY92" s="244">
        <f>'Uspesnost-T'!AY92/'Uspesnost-T'!AY$114</f>
        <v>1.9400592657388145E-2</v>
      </c>
      <c r="AZ92" s="244">
        <f>'Uspesnost-T'!AZ92/'Uspesnost-T'!AZ$114</f>
        <v>0</v>
      </c>
      <c r="BA92" s="244">
        <f>'Uspesnost-T'!BA92/'Uspesnost-T'!BA$114</f>
        <v>0</v>
      </c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spans="1:73" ht="14.25" customHeight="1" x14ac:dyDescent="0.25">
      <c r="A93" s="239" t="s">
        <v>75</v>
      </c>
      <c r="B93" s="423">
        <v>48</v>
      </c>
      <c r="C93" s="244">
        <f>'Uspesnost-T'!C93/'Uspesnost-T'!C$114</f>
        <v>3.6085375988591621E-2</v>
      </c>
      <c r="D93" s="244">
        <f>'Uspesnost-T'!D93/'Uspesnost-T'!D$114</f>
        <v>1.3386931846458941E-2</v>
      </c>
      <c r="E93" s="244">
        <f>'Uspesnost-T'!E93/'Uspesnost-T'!E$114</f>
        <v>8.9017685698001905E-3</v>
      </c>
      <c r="F93" s="244">
        <f>'Uspesnost-T'!F93/'Uspesnost-T'!F$114</f>
        <v>1.0391231728810742E-2</v>
      </c>
      <c r="G93" s="244">
        <f>'Uspesnost-T'!G93/'Uspesnost-T'!G$114</f>
        <v>7.5568223902476748E-3</v>
      </c>
      <c r="H93" s="244">
        <f>'Uspesnost-T'!H93/'Uspesnost-T'!H$114</f>
        <v>1.9871354541346632E-2</v>
      </c>
      <c r="I93" s="244">
        <f>'Uspesnost-T'!I93/'Uspesnost-T'!I$114</f>
        <v>1.2059378492768785E-2</v>
      </c>
      <c r="J93" s="244">
        <f>'Uspesnost-T'!J93/'Uspesnost-T'!J$114</f>
        <v>1.5483230668770815E-2</v>
      </c>
      <c r="K93" s="244">
        <f>'Uspesnost-T'!K93/'Uspesnost-T'!K$114</f>
        <v>9.6264469214612999E-3</v>
      </c>
      <c r="L93" s="244">
        <f>'Uspesnost-T'!L93/'Uspesnost-T'!L$114</f>
        <v>1.2396140938793787E-2</v>
      </c>
      <c r="M93" s="244">
        <f>'Uspesnost-T'!M93/'Uspesnost-T'!M$114</f>
        <v>2.1976346825789316E-2</v>
      </c>
      <c r="N93" s="244">
        <f>'Uspesnost-T'!N93/'Uspesnost-T'!N$114</f>
        <v>1.4756198161955223E-2</v>
      </c>
      <c r="O93" s="244">
        <f>'Uspesnost-T'!O93/'Uspesnost-T'!O$114</f>
        <v>8.2184478014624002E-3</v>
      </c>
      <c r="P93" s="244">
        <f>'Uspesnost-T'!P93/'Uspesnost-T'!P$114</f>
        <v>1.575997214494931E-2</v>
      </c>
      <c r="Q93" s="244">
        <f>'Uspesnost-T'!Q93/'Uspesnost-T'!Q$114</f>
        <v>9.1794839773755438E-3</v>
      </c>
      <c r="R93" s="244">
        <f>'Uspesnost-T'!R93/'Uspesnost-T'!R$114</f>
        <v>1.2567641095310117E-2</v>
      </c>
      <c r="S93" s="244">
        <f>'Uspesnost-T'!S93/'Uspesnost-T'!S$114</f>
        <v>7.4066187480600326E-3</v>
      </c>
      <c r="T93" s="244">
        <f>'Uspesnost-T'!T93/'Uspesnost-T'!T$114</f>
        <v>1.5178892947752825E-2</v>
      </c>
      <c r="U93" s="244">
        <f>'Uspesnost-T'!U93/'Uspesnost-T'!U$114</f>
        <v>1.2452837263300858E-2</v>
      </c>
      <c r="V93" s="244">
        <f>'Uspesnost-T'!V93/'Uspesnost-T'!V$114</f>
        <v>2.8108766059055566E-2</v>
      </c>
      <c r="W93" s="244">
        <f>'Uspesnost-T'!W93/'Uspesnost-T'!W$114</f>
        <v>9.7451537286413169E-3</v>
      </c>
      <c r="X93" s="244">
        <f>'Uspesnost-T'!X93/'Uspesnost-T'!X$114</f>
        <v>9.3238362005978598E-3</v>
      </c>
      <c r="Y93" s="244">
        <f>'Uspesnost-T'!Y93/'Uspesnost-T'!Y$114</f>
        <v>9.9751811482300234E-3</v>
      </c>
      <c r="Z93" s="244">
        <f>'Uspesnost-T'!Z93/'Uspesnost-T'!Z$114</f>
        <v>1.0450312371404445E-2</v>
      </c>
      <c r="AA93" s="244">
        <f>'Uspesnost-T'!AA93/'Uspesnost-T'!AA$114</f>
        <v>1.5501506652651466E-2</v>
      </c>
      <c r="AB93" s="244">
        <f>'Uspesnost-T'!AB93/'Uspesnost-T'!AB$114</f>
        <v>1.099174925994113E-2</v>
      </c>
      <c r="AC93" s="244">
        <f>'Uspesnost-T'!AC93/'Uspesnost-T'!AC$114</f>
        <v>0</v>
      </c>
      <c r="AD93" s="244">
        <f>'Uspesnost-T'!AD93/'Uspesnost-T'!AD$114</f>
        <v>1.4216565130973979E-2</v>
      </c>
      <c r="AE93" s="244">
        <f>'Uspesnost-T'!AE93/'Uspesnost-T'!AE$114</f>
        <v>1.7640850653358412E-2</v>
      </c>
      <c r="AF93" s="244">
        <f>'Uspesnost-T'!AF93/'Uspesnost-T'!AF$114</f>
        <v>1.7644203628714227E-2</v>
      </c>
      <c r="AG93" s="244">
        <f>'Uspesnost-T'!AG93/'Uspesnost-T'!AG$114</f>
        <v>1.0297180991639735E-2</v>
      </c>
      <c r="AH93" s="244">
        <f>'Uspesnost-T'!AH93/'Uspesnost-T'!AH$114</f>
        <v>1.058849917952326E-2</v>
      </c>
      <c r="AI93" s="244">
        <f>'Uspesnost-T'!AI93/'Uspesnost-T'!AI$114</f>
        <v>9.4894690571552288E-3</v>
      </c>
      <c r="AJ93" s="244">
        <f>'Uspesnost-T'!AJ93/'Uspesnost-T'!AJ$114</f>
        <v>5.3297277280705643E-2</v>
      </c>
      <c r="AK93" s="244">
        <f>'Uspesnost-T'!AK93/'Uspesnost-T'!AK$114</f>
        <v>1.1255985975727179E-2</v>
      </c>
      <c r="AL93" s="244">
        <f>'Uspesnost-T'!AL93/'Uspesnost-T'!AL$114</f>
        <v>1.1848167583185219E-2</v>
      </c>
      <c r="AM93" s="244">
        <f>'Uspesnost-T'!AM93/'Uspesnost-T'!AM$114</f>
        <v>1.052526205610221E-2</v>
      </c>
      <c r="AN93" s="244">
        <f>'Uspesnost-T'!AN93/'Uspesnost-T'!AN$114</f>
        <v>3.4548526985435229E-2</v>
      </c>
      <c r="AO93" s="244">
        <f>'Uspesnost-T'!AO93/'Uspesnost-T'!AO$114</f>
        <v>1.6987314565702759E-2</v>
      </c>
      <c r="AP93" s="244">
        <f>'Uspesnost-T'!AP93/'Uspesnost-T'!AP$114</f>
        <v>1.1981818801378748E-2</v>
      </c>
      <c r="AQ93" s="244">
        <f>'Uspesnost-T'!AQ93/'Uspesnost-T'!AQ$114</f>
        <v>1.5303710801985972E-2</v>
      </c>
      <c r="AR93" s="244">
        <f>'Uspesnost-T'!AR93/'Uspesnost-T'!AR$114</f>
        <v>2.0255245086294973E-2</v>
      </c>
      <c r="AS93" s="244">
        <f>'Uspesnost-T'!AS93/'Uspesnost-T'!AS$114</f>
        <v>7.2012816963717037E-3</v>
      </c>
      <c r="AT93" s="244">
        <f>'Uspesnost-T'!AT93/'Uspesnost-T'!AT$114</f>
        <v>1.2773285506260472E-2</v>
      </c>
      <c r="AU93" s="244">
        <f>'Uspesnost-T'!AU93/'Uspesnost-T'!AU$114</f>
        <v>1.4757215498979352E-2</v>
      </c>
      <c r="AV93" s="244">
        <f>'Uspesnost-T'!AV93/'Uspesnost-T'!AV$114</f>
        <v>9.3023565241949803E-3</v>
      </c>
      <c r="AW93" s="244">
        <f>'Uspesnost-T'!AW93/'Uspesnost-T'!AW$114</f>
        <v>3.1998745724964806E-2</v>
      </c>
      <c r="AX93" s="244">
        <f>'Uspesnost-T'!AX93/'Uspesnost-T'!AX$114</f>
        <v>1.1980429597074025E-2</v>
      </c>
      <c r="AY93" s="244">
        <f>'Uspesnost-T'!AY93/'Uspesnost-T'!AY$114</f>
        <v>1.3024536186315055E-2</v>
      </c>
      <c r="AZ93" s="244">
        <f>'Uspesnost-T'!AZ93/'Uspesnost-T'!AZ$114</f>
        <v>1.1572515204960795E-2</v>
      </c>
      <c r="BA93" s="244">
        <f>'Uspesnost-T'!BA93/'Uspesnost-T'!BA$114</f>
        <v>1.1894839320218842E-2</v>
      </c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spans="1:73" ht="14.25" customHeight="1" x14ac:dyDescent="0.25">
      <c r="A94" s="239" t="s">
        <v>210</v>
      </c>
      <c r="B94" s="423">
        <v>61</v>
      </c>
      <c r="C94" s="244">
        <f>'Uspesnost-T'!C94/'Uspesnost-T'!C$114</f>
        <v>0</v>
      </c>
      <c r="D94" s="244">
        <f>'Uspesnost-T'!D94/'Uspesnost-T'!D$114</f>
        <v>8.1915878132229579E-3</v>
      </c>
      <c r="E94" s="244">
        <f>'Uspesnost-T'!E94/'Uspesnost-T'!E$114</f>
        <v>0</v>
      </c>
      <c r="F94" s="244">
        <f>'Uspesnost-T'!F94/'Uspesnost-T'!F$114</f>
        <v>9.838617564982402E-3</v>
      </c>
      <c r="G94" s="244">
        <f>'Uspesnost-T'!G94/'Uspesnost-T'!G$114</f>
        <v>2.7587439668265994E-3</v>
      </c>
      <c r="H94" s="244">
        <f>'Uspesnost-T'!H94/'Uspesnost-T'!H$114</f>
        <v>0</v>
      </c>
      <c r="I94" s="244">
        <f>'Uspesnost-T'!I94/'Uspesnost-T'!I$114</f>
        <v>2.1847084428806316E-2</v>
      </c>
      <c r="J94" s="244">
        <f>'Uspesnost-T'!J94/'Uspesnost-T'!J$114</f>
        <v>5.5332582840763589E-3</v>
      </c>
      <c r="K94" s="244">
        <f>'Uspesnost-T'!K94/'Uspesnost-T'!K$114</f>
        <v>0</v>
      </c>
      <c r="L94" s="244">
        <f>'Uspesnost-T'!L94/'Uspesnost-T'!L$114</f>
        <v>3.1525558923439605E-3</v>
      </c>
      <c r="M94" s="244">
        <f>'Uspesnost-T'!M94/'Uspesnost-T'!M$114</f>
        <v>0</v>
      </c>
      <c r="N94" s="244">
        <f>'Uspesnost-T'!N94/'Uspesnost-T'!N$114</f>
        <v>2.4250135693498855E-2</v>
      </c>
      <c r="O94" s="244">
        <f>'Uspesnost-T'!O94/'Uspesnost-T'!O$114</f>
        <v>9.2647413997613056E-3</v>
      </c>
      <c r="P94" s="244">
        <f>'Uspesnost-T'!P94/'Uspesnost-T'!P$114</f>
        <v>0</v>
      </c>
      <c r="Q94" s="244">
        <f>'Uspesnost-T'!Q94/'Uspesnost-T'!Q$114</f>
        <v>7.5387529380641473E-3</v>
      </c>
      <c r="R94" s="244">
        <f>'Uspesnost-T'!R94/'Uspesnost-T'!R$114</f>
        <v>0</v>
      </c>
      <c r="S94" s="244">
        <f>'Uspesnost-T'!S94/'Uspesnost-T'!S$114</f>
        <v>0</v>
      </c>
      <c r="T94" s="244">
        <f>'Uspesnost-T'!T94/'Uspesnost-T'!T$114</f>
        <v>0</v>
      </c>
      <c r="U94" s="244">
        <f>'Uspesnost-T'!U94/'Uspesnost-T'!U$114</f>
        <v>0</v>
      </c>
      <c r="V94" s="244">
        <f>'Uspesnost-T'!V94/'Uspesnost-T'!V$114</f>
        <v>0</v>
      </c>
      <c r="W94" s="244">
        <f>'Uspesnost-T'!W94/'Uspesnost-T'!W$114</f>
        <v>0</v>
      </c>
      <c r="X94" s="244">
        <f>'Uspesnost-T'!X94/'Uspesnost-T'!X$114</f>
        <v>0</v>
      </c>
      <c r="Y94" s="244">
        <f>'Uspesnost-T'!Y94/'Uspesnost-T'!Y$114</f>
        <v>0</v>
      </c>
      <c r="Z94" s="244">
        <f>'Uspesnost-T'!Z94/'Uspesnost-T'!Z$114</f>
        <v>2.8899035306274982E-3</v>
      </c>
      <c r="AA94" s="244">
        <f>'Uspesnost-T'!AA94/'Uspesnost-T'!AA$114</f>
        <v>0</v>
      </c>
      <c r="AB94" s="244">
        <f>'Uspesnost-T'!AB94/'Uspesnost-T'!AB$114</f>
        <v>0</v>
      </c>
      <c r="AC94" s="244">
        <f>'Uspesnost-T'!AC94/'Uspesnost-T'!AC$114</f>
        <v>0</v>
      </c>
      <c r="AD94" s="244">
        <f>'Uspesnost-T'!AD94/'Uspesnost-T'!AD$114</f>
        <v>1.4333483721842399E-2</v>
      </c>
      <c r="AE94" s="244">
        <f>'Uspesnost-T'!AE94/'Uspesnost-T'!AE$114</f>
        <v>1.3841734323876261E-2</v>
      </c>
      <c r="AF94" s="244">
        <f>'Uspesnost-T'!AF94/'Uspesnost-T'!AF$114</f>
        <v>0</v>
      </c>
      <c r="AG94" s="244">
        <f>'Uspesnost-T'!AG94/'Uspesnost-T'!AG$114</f>
        <v>7.1848214795997289E-3</v>
      </c>
      <c r="AH94" s="244">
        <f>'Uspesnost-T'!AH94/'Uspesnost-T'!AH$114</f>
        <v>5.0356450529544525E-3</v>
      </c>
      <c r="AI94" s="244">
        <f>'Uspesnost-T'!AI94/'Uspesnost-T'!AI$114</f>
        <v>5.3368976023678068E-3</v>
      </c>
      <c r="AJ94" s="244">
        <f>'Uspesnost-T'!AJ94/'Uspesnost-T'!AJ$114</f>
        <v>3.0692231413033455E-2</v>
      </c>
      <c r="AK94" s="244">
        <f>'Uspesnost-T'!AK94/'Uspesnost-T'!AK$114</f>
        <v>0</v>
      </c>
      <c r="AL94" s="244">
        <f>'Uspesnost-T'!AL94/'Uspesnost-T'!AL$114</f>
        <v>1.7319269757413994E-2</v>
      </c>
      <c r="AM94" s="244">
        <f>'Uspesnost-T'!AM94/'Uspesnost-T'!AM$114</f>
        <v>0</v>
      </c>
      <c r="AN94" s="244">
        <f>'Uspesnost-T'!AN94/'Uspesnost-T'!AN$114</f>
        <v>5.0301499514795976E-3</v>
      </c>
      <c r="AO94" s="244">
        <f>'Uspesnost-T'!AO94/'Uspesnost-T'!AO$114</f>
        <v>0</v>
      </c>
      <c r="AP94" s="244">
        <f>'Uspesnost-T'!AP94/'Uspesnost-T'!AP$114</f>
        <v>6.1316979413438355E-3</v>
      </c>
      <c r="AQ94" s="244">
        <f>'Uspesnost-T'!AQ94/'Uspesnost-T'!AQ$114</f>
        <v>1.6426764238025457E-2</v>
      </c>
      <c r="AR94" s="244">
        <f>'Uspesnost-T'!AR94/'Uspesnost-T'!AR$114</f>
        <v>8.5900200016296481E-3</v>
      </c>
      <c r="AS94" s="244">
        <f>'Uspesnost-T'!AS94/'Uspesnost-T'!AS$114</f>
        <v>8.5232881295503084E-3</v>
      </c>
      <c r="AT94" s="244">
        <f>'Uspesnost-T'!AT94/'Uspesnost-T'!AT$114</f>
        <v>3.2025108329225924E-3</v>
      </c>
      <c r="AU94" s="244">
        <f>'Uspesnost-T'!AU94/'Uspesnost-T'!AU$114</f>
        <v>0</v>
      </c>
      <c r="AV94" s="244">
        <f>'Uspesnost-T'!AV94/'Uspesnost-T'!AV$114</f>
        <v>9.8492474678842194E-3</v>
      </c>
      <c r="AW94" s="244">
        <f>'Uspesnost-T'!AW94/'Uspesnost-T'!AW$114</f>
        <v>1.1618322569303828E-2</v>
      </c>
      <c r="AX94" s="244">
        <f>'Uspesnost-T'!AX94/'Uspesnost-T'!AX$114</f>
        <v>3.2487876731685607E-2</v>
      </c>
      <c r="AY94" s="244">
        <f>'Uspesnost-T'!AY94/'Uspesnost-T'!AY$114</f>
        <v>4.5287374090926371E-3</v>
      </c>
      <c r="AZ94" s="244">
        <f>'Uspesnost-T'!AZ94/'Uspesnost-T'!AZ$114</f>
        <v>0</v>
      </c>
      <c r="BA94" s="244">
        <f>'Uspesnost-T'!BA94/'Uspesnost-T'!BA$114</f>
        <v>0</v>
      </c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spans="1:73" ht="14.25" customHeight="1" x14ac:dyDescent="0.25">
      <c r="A95" s="239" t="s">
        <v>234</v>
      </c>
      <c r="B95" s="423">
        <v>75</v>
      </c>
      <c r="C95" s="244">
        <f>'Uspesnost-T'!C95/'Uspesnost-T'!C$114</f>
        <v>0</v>
      </c>
      <c r="D95" s="244">
        <f>'Uspesnost-T'!D95/'Uspesnost-T'!D$114</f>
        <v>0</v>
      </c>
      <c r="E95" s="244">
        <f>'Uspesnost-T'!E95/'Uspesnost-T'!E$114</f>
        <v>0</v>
      </c>
      <c r="F95" s="244">
        <f>'Uspesnost-T'!F95/'Uspesnost-T'!F$114</f>
        <v>0</v>
      </c>
      <c r="G95" s="244">
        <f>'Uspesnost-T'!G95/'Uspesnost-T'!G$114</f>
        <v>0</v>
      </c>
      <c r="H95" s="244">
        <f>'Uspesnost-T'!H95/'Uspesnost-T'!H$114</f>
        <v>0</v>
      </c>
      <c r="I95" s="244">
        <f>'Uspesnost-T'!I95/'Uspesnost-T'!I$114</f>
        <v>6.0152196518890736E-3</v>
      </c>
      <c r="J95" s="244">
        <f>'Uspesnost-T'!J95/'Uspesnost-T'!J$114</f>
        <v>0</v>
      </c>
      <c r="K95" s="244">
        <f>'Uspesnost-T'!K95/'Uspesnost-T'!K$114</f>
        <v>1.4827614792822519E-2</v>
      </c>
      <c r="L95" s="244">
        <f>'Uspesnost-T'!L95/'Uspesnost-T'!L$114</f>
        <v>0</v>
      </c>
      <c r="M95" s="244">
        <f>'Uspesnost-T'!M95/'Uspesnost-T'!M$114</f>
        <v>0</v>
      </c>
      <c r="N95" s="244">
        <f>'Uspesnost-T'!N95/'Uspesnost-T'!N$114</f>
        <v>0</v>
      </c>
      <c r="O95" s="244">
        <f>'Uspesnost-T'!O95/'Uspesnost-T'!O$114</f>
        <v>0</v>
      </c>
      <c r="P95" s="244">
        <f>'Uspesnost-T'!P95/'Uspesnost-T'!P$114</f>
        <v>0</v>
      </c>
      <c r="Q95" s="244">
        <f>'Uspesnost-T'!Q95/'Uspesnost-T'!Q$114</f>
        <v>0</v>
      </c>
      <c r="R95" s="244">
        <f>'Uspesnost-T'!R95/'Uspesnost-T'!R$114</f>
        <v>0</v>
      </c>
      <c r="S95" s="244">
        <f>'Uspesnost-T'!S95/'Uspesnost-T'!S$114</f>
        <v>1.1952094228384736E-2</v>
      </c>
      <c r="T95" s="244">
        <f>'Uspesnost-T'!T95/'Uspesnost-T'!T$114</f>
        <v>0</v>
      </c>
      <c r="U95" s="244">
        <f>'Uspesnost-T'!U95/'Uspesnost-T'!U$114</f>
        <v>0</v>
      </c>
      <c r="V95" s="244">
        <f>'Uspesnost-T'!V95/'Uspesnost-T'!V$114</f>
        <v>0</v>
      </c>
      <c r="W95" s="244">
        <f>'Uspesnost-T'!W95/'Uspesnost-T'!W$114</f>
        <v>0</v>
      </c>
      <c r="X95" s="244">
        <f>'Uspesnost-T'!X95/'Uspesnost-T'!X$114</f>
        <v>1.4828901361763801E-2</v>
      </c>
      <c r="Y95" s="244">
        <f>'Uspesnost-T'!Y95/'Uspesnost-T'!Y$114</f>
        <v>0</v>
      </c>
      <c r="Z95" s="244">
        <f>'Uspesnost-T'!Z95/'Uspesnost-T'!Z$114</f>
        <v>3.7638715935657671E-3</v>
      </c>
      <c r="AA95" s="244">
        <f>'Uspesnost-T'!AA95/'Uspesnost-T'!AA$114</f>
        <v>0</v>
      </c>
      <c r="AB95" s="244">
        <f>'Uspesnost-T'!AB95/'Uspesnost-T'!AB$114</f>
        <v>2.4749294918615678E-2</v>
      </c>
      <c r="AC95" s="244">
        <f>'Uspesnost-T'!AC95/'Uspesnost-T'!AC$114</f>
        <v>0</v>
      </c>
      <c r="AD95" s="244">
        <f>'Uspesnost-T'!AD95/'Uspesnost-T'!AD$114</f>
        <v>0</v>
      </c>
      <c r="AE95" s="244">
        <f>'Uspesnost-T'!AE95/'Uspesnost-T'!AE$114</f>
        <v>0</v>
      </c>
      <c r="AF95" s="244">
        <f>'Uspesnost-T'!AF95/'Uspesnost-T'!AF$114</f>
        <v>0</v>
      </c>
      <c r="AG95" s="244">
        <f>'Uspesnost-T'!AG95/'Uspesnost-T'!AG$114</f>
        <v>9.4016414414360462E-3</v>
      </c>
      <c r="AH95" s="244">
        <f>'Uspesnost-T'!AH95/'Uspesnost-T'!AH$114</f>
        <v>0</v>
      </c>
      <c r="AI95" s="244">
        <f>'Uspesnost-T'!AI95/'Uspesnost-T'!AI$114</f>
        <v>3.9906124353201637E-3</v>
      </c>
      <c r="AJ95" s="244">
        <f>'Uspesnost-T'!AJ95/'Uspesnost-T'!AJ$114</f>
        <v>0</v>
      </c>
      <c r="AK95" s="244">
        <f>'Uspesnost-T'!AK95/'Uspesnost-T'!AK$114</f>
        <v>0</v>
      </c>
      <c r="AL95" s="244">
        <f>'Uspesnost-T'!AL95/'Uspesnost-T'!AL$114</f>
        <v>4.0560964704177199E-3</v>
      </c>
      <c r="AM95" s="244">
        <f>'Uspesnost-T'!AM95/'Uspesnost-T'!AM$114</f>
        <v>0</v>
      </c>
      <c r="AN95" s="244">
        <f>'Uspesnost-T'!AN95/'Uspesnost-T'!AN$114</f>
        <v>0</v>
      </c>
      <c r="AO95" s="244">
        <f>'Uspesnost-T'!AO95/'Uspesnost-T'!AO$114</f>
        <v>0</v>
      </c>
      <c r="AP95" s="244">
        <f>'Uspesnost-T'!AP95/'Uspesnost-T'!AP$114</f>
        <v>1.4029056773436194E-3</v>
      </c>
      <c r="AQ95" s="244">
        <f>'Uspesnost-T'!AQ95/'Uspesnost-T'!AQ$114</f>
        <v>0</v>
      </c>
      <c r="AR95" s="244">
        <f>'Uspesnost-T'!AR95/'Uspesnost-T'!AR$114</f>
        <v>0</v>
      </c>
      <c r="AS95" s="244">
        <f>'Uspesnost-T'!AS95/'Uspesnost-T'!AS$114</f>
        <v>0</v>
      </c>
      <c r="AT95" s="244">
        <f>'Uspesnost-T'!AT95/'Uspesnost-T'!AT$114</f>
        <v>2.224102383637011E-3</v>
      </c>
      <c r="AU95" s="244">
        <f>'Uspesnost-T'!AU95/'Uspesnost-T'!AU$114</f>
        <v>0</v>
      </c>
      <c r="AV95" s="244">
        <f>'Uspesnost-T'!AV95/'Uspesnost-T'!AV$114</f>
        <v>0</v>
      </c>
      <c r="AW95" s="244">
        <f>'Uspesnost-T'!AW95/'Uspesnost-T'!AW$114</f>
        <v>0</v>
      </c>
      <c r="AX95" s="244">
        <f>'Uspesnost-T'!AX95/'Uspesnost-T'!AX$114</f>
        <v>0</v>
      </c>
      <c r="AY95" s="244">
        <f>'Uspesnost-T'!AY95/'Uspesnost-T'!AY$114</f>
        <v>0</v>
      </c>
      <c r="AZ95" s="244">
        <f>'Uspesnost-T'!AZ95/'Uspesnost-T'!AZ$114</f>
        <v>0</v>
      </c>
      <c r="BA95" s="244">
        <f>'Uspesnost-T'!BA95/'Uspesnost-T'!BA$114</f>
        <v>0</v>
      </c>
    </row>
    <row r="96" spans="1:73" ht="14.25" customHeight="1" x14ac:dyDescent="0.25">
      <c r="A96" s="239" t="s">
        <v>167</v>
      </c>
      <c r="B96" s="423">
        <v>77</v>
      </c>
      <c r="C96" s="244">
        <f>'Uspesnost-T'!C96/'Uspesnost-T'!C$114</f>
        <v>0</v>
      </c>
      <c r="D96" s="244">
        <f>'Uspesnost-T'!D96/'Uspesnost-T'!D$114</f>
        <v>1.1939255279973252E-2</v>
      </c>
      <c r="E96" s="244">
        <f>'Uspesnost-T'!E96/'Uspesnost-T'!E$114</f>
        <v>7.5618840238351713E-3</v>
      </c>
      <c r="F96" s="244">
        <f>'Uspesnost-T'!F96/'Uspesnost-T'!F$114</f>
        <v>1.1431640246299789E-2</v>
      </c>
      <c r="G96" s="244">
        <f>'Uspesnost-T'!G96/'Uspesnost-T'!G$114</f>
        <v>7.1445162519017582E-3</v>
      </c>
      <c r="H96" s="244">
        <f>'Uspesnost-T'!H96/'Uspesnost-T'!H$114</f>
        <v>1.1118267353790449E-2</v>
      </c>
      <c r="I96" s="244">
        <f>'Uspesnost-T'!I96/'Uspesnost-T'!I$114</f>
        <v>1.2205477662330834E-2</v>
      </c>
      <c r="J96" s="244">
        <f>'Uspesnost-T'!J96/'Uspesnost-T'!J$114</f>
        <v>1.4427599079837863E-2</v>
      </c>
      <c r="K96" s="244">
        <f>'Uspesnost-T'!K96/'Uspesnost-T'!K$114</f>
        <v>1.2674396243213575E-2</v>
      </c>
      <c r="L96" s="244">
        <f>'Uspesnost-T'!L96/'Uspesnost-T'!L$114</f>
        <v>8.1785041360695563E-3</v>
      </c>
      <c r="M96" s="244">
        <f>'Uspesnost-T'!M96/'Uspesnost-T'!M$114</f>
        <v>0</v>
      </c>
      <c r="N96" s="244">
        <f>'Uspesnost-T'!N96/'Uspesnost-T'!N$114</f>
        <v>3.708025924741622E-3</v>
      </c>
      <c r="O96" s="244">
        <f>'Uspesnost-T'!O96/'Uspesnost-T'!O$114</f>
        <v>2.1715884775348953E-2</v>
      </c>
      <c r="P96" s="244">
        <f>'Uspesnost-T'!P96/'Uspesnost-T'!P$114</f>
        <v>9.3734954850169683E-3</v>
      </c>
      <c r="Q96" s="244">
        <f>'Uspesnost-T'!Q96/'Uspesnost-T'!Q$114</f>
        <v>1.0020625526475192E-2</v>
      </c>
      <c r="R96" s="244">
        <f>'Uspesnost-T'!R96/'Uspesnost-T'!R$114</f>
        <v>9.6960728140129977E-3</v>
      </c>
      <c r="S96" s="244">
        <f>'Uspesnost-T'!S96/'Uspesnost-T'!S$114</f>
        <v>4.124686622536883E-3</v>
      </c>
      <c r="T96" s="244">
        <f>'Uspesnost-T'!T96/'Uspesnost-T'!T$114</f>
        <v>1.2965057969908758E-2</v>
      </c>
      <c r="U96" s="244">
        <f>'Uspesnost-T'!U96/'Uspesnost-T'!U$114</f>
        <v>5.6396831801787378E-3</v>
      </c>
      <c r="V96" s="244">
        <f>'Uspesnost-T'!V96/'Uspesnost-T'!V$114</f>
        <v>1.3448462711372353E-2</v>
      </c>
      <c r="W96" s="244">
        <f>'Uspesnost-T'!W96/'Uspesnost-T'!W$114</f>
        <v>1.6148185553827344E-2</v>
      </c>
      <c r="X96" s="244">
        <f>'Uspesnost-T'!X96/'Uspesnost-T'!X$114</f>
        <v>1.8383848105080307E-2</v>
      </c>
      <c r="Y96" s="244">
        <f>'Uspesnost-T'!Y96/'Uspesnost-T'!Y$114</f>
        <v>9.9403777483819521E-3</v>
      </c>
      <c r="Z96" s="244">
        <f>'Uspesnost-T'!Z96/'Uspesnost-T'!Z$114</f>
        <v>8.8923771495440021E-3</v>
      </c>
      <c r="AA96" s="244">
        <f>'Uspesnost-T'!AA96/'Uspesnost-T'!AA$114</f>
        <v>0</v>
      </c>
      <c r="AB96" s="244">
        <f>'Uspesnost-T'!AB96/'Uspesnost-T'!AB$114</f>
        <v>9.8058264917464874E-3</v>
      </c>
      <c r="AC96" s="244">
        <f>'Uspesnost-T'!AC96/'Uspesnost-T'!AC$114</f>
        <v>0</v>
      </c>
      <c r="AD96" s="244">
        <f>'Uspesnost-T'!AD96/'Uspesnost-T'!AD$114</f>
        <v>1.3891903278797212E-2</v>
      </c>
      <c r="AE96" s="244">
        <f>'Uspesnost-T'!AE96/'Uspesnost-T'!AE$114</f>
        <v>3.646085852509594E-3</v>
      </c>
      <c r="AF96" s="244">
        <f>'Uspesnost-T'!AF96/'Uspesnost-T'!AF$114</f>
        <v>1.5590706047654661E-2</v>
      </c>
      <c r="AG96" s="244">
        <f>'Uspesnost-T'!AG96/'Uspesnost-T'!AG$114</f>
        <v>7.6044662051959451E-3</v>
      </c>
      <c r="AH96" s="244">
        <f>'Uspesnost-T'!AH96/'Uspesnost-T'!AH$114</f>
        <v>9.0092770500889222E-3</v>
      </c>
      <c r="AI96" s="244">
        <f>'Uspesnost-T'!AI96/'Uspesnost-T'!AI$114</f>
        <v>1.1072631472737935E-2</v>
      </c>
      <c r="AJ96" s="244">
        <f>'Uspesnost-T'!AJ96/'Uspesnost-T'!AJ$114</f>
        <v>1.1401673071116872E-2</v>
      </c>
      <c r="AK96" s="244">
        <f>'Uspesnost-T'!AK96/'Uspesnost-T'!AK$114</f>
        <v>7.2154861809900824E-3</v>
      </c>
      <c r="AL96" s="244">
        <f>'Uspesnost-T'!AL96/'Uspesnost-T'!AL$114</f>
        <v>1.2277185343404178E-2</v>
      </c>
      <c r="AM96" s="244">
        <f>'Uspesnost-T'!AM96/'Uspesnost-T'!AM$114</f>
        <v>8.8539067089871415E-3</v>
      </c>
      <c r="AN96" s="244">
        <f>'Uspesnost-T'!AN96/'Uspesnost-T'!AN$114</f>
        <v>1.2053885599735255E-2</v>
      </c>
      <c r="AO96" s="244">
        <f>'Uspesnost-T'!AO96/'Uspesnost-T'!AO$114</f>
        <v>8.6163175336926752E-3</v>
      </c>
      <c r="AP96" s="244">
        <f>'Uspesnost-T'!AP96/'Uspesnost-T'!AP$114</f>
        <v>1.2599543034823872E-2</v>
      </c>
      <c r="AQ96" s="244">
        <f>'Uspesnost-T'!AQ96/'Uspesnost-T'!AQ$114</f>
        <v>1.3425141905717152E-2</v>
      </c>
      <c r="AR96" s="244">
        <f>'Uspesnost-T'!AR96/'Uspesnost-T'!AR$114</f>
        <v>2.7676961544473976E-2</v>
      </c>
      <c r="AS96" s="244">
        <f>'Uspesnost-T'!AS96/'Uspesnost-T'!AS$114</f>
        <v>7.3723405329243989E-3</v>
      </c>
      <c r="AT96" s="244">
        <f>'Uspesnost-T'!AT96/'Uspesnost-T'!AT$114</f>
        <v>1.0488824040046656E-2</v>
      </c>
      <c r="AU96" s="244">
        <f>'Uspesnost-T'!AU96/'Uspesnost-T'!AU$114</f>
        <v>6.4025088889208626E-3</v>
      </c>
      <c r="AV96" s="244">
        <f>'Uspesnost-T'!AV96/'Uspesnost-T'!AV$114</f>
        <v>1.1891392978980821E-2</v>
      </c>
      <c r="AW96" s="244">
        <f>'Uspesnost-T'!AW96/'Uspesnost-T'!AW$114</f>
        <v>1.1113185947562276E-2</v>
      </c>
      <c r="AX96" s="244">
        <f>'Uspesnost-T'!AX96/'Uspesnost-T'!AX$114</f>
        <v>8.7150051755724451E-3</v>
      </c>
      <c r="AY96" s="244">
        <f>'Uspesnost-T'!AY96/'Uspesnost-T'!AY$114</f>
        <v>9.5941629933396708E-3</v>
      </c>
      <c r="AZ96" s="244">
        <f>'Uspesnost-T'!AZ96/'Uspesnost-T'!AZ$114</f>
        <v>8.406701741008004E-3</v>
      </c>
      <c r="BA96" s="244">
        <f>'Uspesnost-T'!BA96/'Uspesnost-T'!BA$114</f>
        <v>1.1152063637740109E-2</v>
      </c>
    </row>
    <row r="97" spans="1:53" ht="14.25" customHeight="1" x14ac:dyDescent="0.25">
      <c r="A97" s="239" t="s">
        <v>173</v>
      </c>
      <c r="B97" s="423">
        <v>78</v>
      </c>
      <c r="C97" s="244">
        <f>'Uspesnost-T'!C97/'Uspesnost-T'!C$114</f>
        <v>0</v>
      </c>
      <c r="D97" s="244">
        <f>'Uspesnost-T'!D97/'Uspesnost-T'!D$114</f>
        <v>2.2712848933613022E-3</v>
      </c>
      <c r="E97" s="244">
        <f>'Uspesnost-T'!E97/'Uspesnost-T'!E$114</f>
        <v>7.1199085149645739E-3</v>
      </c>
      <c r="F97" s="244">
        <f>'Uspesnost-T'!F97/'Uspesnost-T'!F$114</f>
        <v>1.1291233784979836E-2</v>
      </c>
      <c r="G97" s="244">
        <f>'Uspesnost-T'!G97/'Uspesnost-T'!G$114</f>
        <v>7.8712472982078781E-3</v>
      </c>
      <c r="H97" s="244">
        <f>'Uspesnost-T'!H97/'Uspesnost-T'!H$114</f>
        <v>1.1642645900317754E-2</v>
      </c>
      <c r="I97" s="244">
        <f>'Uspesnost-T'!I97/'Uspesnost-T'!I$114</f>
        <v>1.6259270554616883E-2</v>
      </c>
      <c r="J97" s="244">
        <f>'Uspesnost-T'!J97/'Uspesnost-T'!J$114</f>
        <v>0</v>
      </c>
      <c r="K97" s="244">
        <f>'Uspesnost-T'!K97/'Uspesnost-T'!K$114</f>
        <v>0</v>
      </c>
      <c r="L97" s="244">
        <f>'Uspesnost-T'!L97/'Uspesnost-T'!L$114</f>
        <v>4.7906176277727527E-3</v>
      </c>
      <c r="M97" s="244">
        <f>'Uspesnost-T'!M97/'Uspesnost-T'!M$114</f>
        <v>9.3827926354894935E-3</v>
      </c>
      <c r="N97" s="244">
        <f>'Uspesnost-T'!N97/'Uspesnost-T'!N$114</f>
        <v>1.4854082630619467E-2</v>
      </c>
      <c r="O97" s="244">
        <f>'Uspesnost-T'!O97/'Uspesnost-T'!O$114</f>
        <v>2.1701640930384715E-2</v>
      </c>
      <c r="P97" s="244">
        <f>'Uspesnost-T'!P97/'Uspesnost-T'!P$114</f>
        <v>1.3953622651988934E-2</v>
      </c>
      <c r="Q97" s="244">
        <f>'Uspesnost-T'!Q97/'Uspesnost-T'!Q$114</f>
        <v>1.1077631608021807E-2</v>
      </c>
      <c r="R97" s="244">
        <f>'Uspesnost-T'!R97/'Uspesnost-T'!R$114</f>
        <v>2.7059500500546819E-2</v>
      </c>
      <c r="S97" s="244">
        <f>'Uspesnost-T'!S97/'Uspesnost-T'!S$114</f>
        <v>0</v>
      </c>
      <c r="T97" s="244">
        <f>'Uspesnost-T'!T97/'Uspesnost-T'!T$114</f>
        <v>0</v>
      </c>
      <c r="U97" s="244">
        <f>'Uspesnost-T'!U97/'Uspesnost-T'!U$114</f>
        <v>1.5815337727269774E-2</v>
      </c>
      <c r="V97" s="244">
        <f>'Uspesnost-T'!V97/'Uspesnost-T'!V$114</f>
        <v>0</v>
      </c>
      <c r="W97" s="244">
        <f>'Uspesnost-T'!W97/'Uspesnost-T'!W$114</f>
        <v>5.0943482610408186E-3</v>
      </c>
      <c r="X97" s="244">
        <f>'Uspesnost-T'!X97/'Uspesnost-T'!X$114</f>
        <v>5.2087368032665603E-3</v>
      </c>
      <c r="Y97" s="244">
        <f>'Uspesnost-T'!Y97/'Uspesnost-T'!Y$114</f>
        <v>1.7135012095586846E-2</v>
      </c>
      <c r="Z97" s="244">
        <f>'Uspesnost-T'!Z97/'Uspesnost-T'!Z$114</f>
        <v>6.8790267014870879E-3</v>
      </c>
      <c r="AA97" s="244">
        <f>'Uspesnost-T'!AA97/'Uspesnost-T'!AA$114</f>
        <v>0</v>
      </c>
      <c r="AB97" s="244">
        <f>'Uspesnost-T'!AB97/'Uspesnost-T'!AB$114</f>
        <v>2.7230188867241561E-3</v>
      </c>
      <c r="AC97" s="244">
        <f>'Uspesnost-T'!AC97/'Uspesnost-T'!AC$114</f>
        <v>0</v>
      </c>
      <c r="AD97" s="244">
        <f>'Uspesnost-T'!AD97/'Uspesnost-T'!AD$114</f>
        <v>2.1288859954835829E-2</v>
      </c>
      <c r="AE97" s="244">
        <f>'Uspesnost-T'!AE97/'Uspesnost-T'!AE$114</f>
        <v>1.0294985806555745E-2</v>
      </c>
      <c r="AF97" s="244">
        <f>'Uspesnost-T'!AF97/'Uspesnost-T'!AF$114</f>
        <v>3.6255709893825545E-2</v>
      </c>
      <c r="AG97" s="244">
        <f>'Uspesnost-T'!AG97/'Uspesnost-T'!AG$114</f>
        <v>2.5303301841450822E-2</v>
      </c>
      <c r="AH97" s="244">
        <f>'Uspesnost-T'!AH97/'Uspesnost-T'!AH$114</f>
        <v>7.6928946689924678E-3</v>
      </c>
      <c r="AI97" s="244">
        <f>'Uspesnost-T'!AI97/'Uspesnost-T'!AI$114</f>
        <v>5.9328338989601478E-3</v>
      </c>
      <c r="AJ97" s="244">
        <f>'Uspesnost-T'!AJ97/'Uspesnost-T'!AJ$114</f>
        <v>4.7128346733077888E-3</v>
      </c>
      <c r="AK97" s="244">
        <f>'Uspesnost-T'!AK97/'Uspesnost-T'!AK$114</f>
        <v>1.030035998665498E-2</v>
      </c>
      <c r="AL97" s="244">
        <f>'Uspesnost-T'!AL97/'Uspesnost-T'!AL$114</f>
        <v>1.0062078557104309E-2</v>
      </c>
      <c r="AM97" s="244">
        <f>'Uspesnost-T'!AM97/'Uspesnost-T'!AM$114</f>
        <v>2.0586378906072011E-2</v>
      </c>
      <c r="AN97" s="244">
        <f>'Uspesnost-T'!AN97/'Uspesnost-T'!AN$114</f>
        <v>4.7120181758116822E-3</v>
      </c>
      <c r="AO97" s="244">
        <f>'Uspesnost-T'!AO97/'Uspesnost-T'!AO$114</f>
        <v>1.1530913932073301E-2</v>
      </c>
      <c r="AP97" s="244">
        <f>'Uspesnost-T'!AP97/'Uspesnost-T'!AP$114</f>
        <v>6.3813157034095036E-3</v>
      </c>
      <c r="AQ97" s="244">
        <f>'Uspesnost-T'!AQ97/'Uspesnost-T'!AQ$114</f>
        <v>1.9804913523968067E-2</v>
      </c>
      <c r="AR97" s="244">
        <f>'Uspesnost-T'!AR97/'Uspesnost-T'!AR$114</f>
        <v>1.3836953231069194E-2</v>
      </c>
      <c r="AS97" s="244">
        <f>'Uspesnost-T'!AS97/'Uspesnost-T'!AS$114</f>
        <v>1.4396538070249196E-2</v>
      </c>
      <c r="AT97" s="244">
        <f>'Uspesnost-T'!AT97/'Uspesnost-T'!AT$114</f>
        <v>4.6626596745413295E-3</v>
      </c>
      <c r="AU97" s="244">
        <f>'Uspesnost-T'!AU97/'Uspesnost-T'!AU$114</f>
        <v>1.121366974263386E-2</v>
      </c>
      <c r="AV97" s="244">
        <f>'Uspesnost-T'!AV97/'Uspesnost-T'!AV$114</f>
        <v>1.8355465016349305E-2</v>
      </c>
      <c r="AW97" s="244">
        <f>'Uspesnost-T'!AW97/'Uspesnost-T'!AW$114</f>
        <v>3.6150383048611972E-3</v>
      </c>
      <c r="AX97" s="244">
        <f>'Uspesnost-T'!AX97/'Uspesnost-T'!AX$114</f>
        <v>4.4759803687656596E-3</v>
      </c>
      <c r="AY97" s="244">
        <f>'Uspesnost-T'!AY97/'Uspesnost-T'!AY$114</f>
        <v>2.0620126897948097E-2</v>
      </c>
      <c r="AZ97" s="244">
        <f>'Uspesnost-T'!AZ97/'Uspesnost-T'!AZ$114</f>
        <v>0</v>
      </c>
      <c r="BA97" s="244">
        <f>'Uspesnost-T'!BA97/'Uspesnost-T'!BA$114</f>
        <v>1.484978187854971E-2</v>
      </c>
    </row>
    <row r="98" spans="1:53" ht="14.25" customHeight="1" x14ac:dyDescent="0.25">
      <c r="A98" s="239" t="s">
        <v>175</v>
      </c>
      <c r="B98" s="423">
        <v>80</v>
      </c>
      <c r="C98" s="244">
        <f>'Uspesnost-T'!C98/'Uspesnost-T'!C$114</f>
        <v>0</v>
      </c>
      <c r="D98" s="244">
        <f>'Uspesnost-T'!D98/'Uspesnost-T'!D$114</f>
        <v>1.1988612870418748E-2</v>
      </c>
      <c r="E98" s="244">
        <f>'Uspesnost-T'!E98/'Uspesnost-T'!E$114</f>
        <v>9.5430863704251585E-3</v>
      </c>
      <c r="F98" s="244">
        <f>'Uspesnost-T'!F98/'Uspesnost-T'!F$114</f>
        <v>1.1606648818363251E-2</v>
      </c>
      <c r="G98" s="244">
        <f>'Uspesnost-T'!G98/'Uspesnost-T'!G$114</f>
        <v>7.3015054131130436E-3</v>
      </c>
      <c r="H98" s="244">
        <f>'Uspesnost-T'!H98/'Uspesnost-T'!H$114</f>
        <v>0</v>
      </c>
      <c r="I98" s="244">
        <f>'Uspesnost-T'!I98/'Uspesnost-T'!I$114</f>
        <v>1.0908154720281378E-2</v>
      </c>
      <c r="J98" s="244">
        <f>'Uspesnost-T'!J98/'Uspesnost-T'!J$114</f>
        <v>0</v>
      </c>
      <c r="K98" s="244">
        <f>'Uspesnost-T'!K98/'Uspesnost-T'!K$114</f>
        <v>4.5392596367276996E-3</v>
      </c>
      <c r="L98" s="244">
        <f>'Uspesnost-T'!L98/'Uspesnost-T'!L$114</f>
        <v>6.301049156452113E-3</v>
      </c>
      <c r="M98" s="244">
        <f>'Uspesnost-T'!M98/'Uspesnost-T'!M$114</f>
        <v>0</v>
      </c>
      <c r="N98" s="244">
        <f>'Uspesnost-T'!N98/'Uspesnost-T'!N$114</f>
        <v>1.2141135586414694E-2</v>
      </c>
      <c r="O98" s="244">
        <f>'Uspesnost-T'!O98/'Uspesnost-T'!O$114</f>
        <v>1.3756712183698538E-2</v>
      </c>
      <c r="P98" s="244">
        <f>'Uspesnost-T'!P98/'Uspesnost-T'!P$114</f>
        <v>9.4412857262555355E-3</v>
      </c>
      <c r="Q98" s="244">
        <f>'Uspesnost-T'!Q98/'Uspesnost-T'!Q$114</f>
        <v>9.2176221876113431E-3</v>
      </c>
      <c r="R98" s="244">
        <f>'Uspesnost-T'!R98/'Uspesnost-T'!R$114</f>
        <v>4.7201165662124171E-3</v>
      </c>
      <c r="S98" s="244">
        <f>'Uspesnost-T'!S98/'Uspesnost-T'!S$114</f>
        <v>1.820107161065064E-2</v>
      </c>
      <c r="T98" s="244">
        <f>'Uspesnost-T'!T98/'Uspesnost-T'!T$114</f>
        <v>1.3169923293988748E-2</v>
      </c>
      <c r="U98" s="244">
        <f>'Uspesnost-T'!U98/'Uspesnost-T'!U$114</f>
        <v>1.0002046835270378E-2</v>
      </c>
      <c r="V98" s="244">
        <f>'Uspesnost-T'!V98/'Uspesnost-T'!V$114</f>
        <v>0</v>
      </c>
      <c r="W98" s="244">
        <f>'Uspesnost-T'!W98/'Uspesnost-T'!W$114</f>
        <v>6.5352791038986065E-3</v>
      </c>
      <c r="X98" s="244">
        <f>'Uspesnost-T'!X98/'Uspesnost-T'!X$114</f>
        <v>7.0115500001596024E-3</v>
      </c>
      <c r="Y98" s="244">
        <f>'Uspesnost-T'!Y98/'Uspesnost-T'!Y$114</f>
        <v>1.7085141820745289E-2</v>
      </c>
      <c r="Z98" s="244">
        <f>'Uspesnost-T'!Z98/'Uspesnost-T'!Z$114</f>
        <v>1.0117685520285514E-2</v>
      </c>
      <c r="AA98" s="244">
        <f>'Uspesnost-T'!AA98/'Uspesnost-T'!AA$114</f>
        <v>0</v>
      </c>
      <c r="AB98" s="244">
        <f>'Uspesnost-T'!AB98/'Uspesnost-T'!AB$114</f>
        <v>8.8592330001668208E-3</v>
      </c>
      <c r="AC98" s="244">
        <f>'Uspesnost-T'!AC98/'Uspesnost-T'!AC$114</f>
        <v>0</v>
      </c>
      <c r="AD98" s="244">
        <f>'Uspesnost-T'!AD98/'Uspesnost-T'!AD$114</f>
        <v>0</v>
      </c>
      <c r="AE98" s="244">
        <f>'Uspesnost-T'!AE98/'Uspesnost-T'!AE$114</f>
        <v>7.7232915776465445E-3</v>
      </c>
      <c r="AF98" s="244">
        <f>'Uspesnost-T'!AF98/'Uspesnost-T'!AF$114</f>
        <v>0</v>
      </c>
      <c r="AG98" s="244">
        <f>'Uspesnost-T'!AG98/'Uspesnost-T'!AG$114</f>
        <v>9.7754478147672377E-3</v>
      </c>
      <c r="AH98" s="244">
        <f>'Uspesnost-T'!AH98/'Uspesnost-T'!AH$114</f>
        <v>1.425436161214343E-2</v>
      </c>
      <c r="AI98" s="244">
        <f>'Uspesnost-T'!AI98/'Uspesnost-T'!AI$114</f>
        <v>6.0436607151699295E-3</v>
      </c>
      <c r="AJ98" s="244">
        <f>'Uspesnost-T'!AJ98/'Uspesnost-T'!AJ$114</f>
        <v>8.7199136601154772E-3</v>
      </c>
      <c r="AK98" s="244">
        <f>'Uspesnost-T'!AK98/'Uspesnost-T'!AK$114</f>
        <v>2.0678226403414549E-2</v>
      </c>
      <c r="AL98" s="244">
        <f>'Uspesnost-T'!AL98/'Uspesnost-T'!AL$114</f>
        <v>6.0149007728257618E-3</v>
      </c>
      <c r="AM98" s="244">
        <f>'Uspesnost-T'!AM98/'Uspesnost-T'!AM$114</f>
        <v>1.259781261152847E-2</v>
      </c>
      <c r="AN98" s="244">
        <f>'Uspesnost-T'!AN98/'Uspesnost-T'!AN$114</f>
        <v>7.6541807475138867E-3</v>
      </c>
      <c r="AO98" s="244">
        <f>'Uspesnost-T'!AO98/'Uspesnost-T'!AO$114</f>
        <v>9.2057648483270024E-3</v>
      </c>
      <c r="AP98" s="244">
        <f>'Uspesnost-T'!AP98/'Uspesnost-T'!AP$114</f>
        <v>4.2346515187166762E-3</v>
      </c>
      <c r="AQ98" s="244">
        <f>'Uspesnost-T'!AQ98/'Uspesnost-T'!AQ$114</f>
        <v>4.5579409208188638E-3</v>
      </c>
      <c r="AR98" s="244">
        <f>'Uspesnost-T'!AR98/'Uspesnost-T'!AR$114</f>
        <v>0</v>
      </c>
      <c r="AS98" s="244">
        <f>'Uspesnost-T'!AS98/'Uspesnost-T'!AS$114</f>
        <v>1.7411965836713023E-2</v>
      </c>
      <c r="AT98" s="244">
        <f>'Uspesnost-T'!AT98/'Uspesnost-T'!AT$114</f>
        <v>9.4043936126114586E-3</v>
      </c>
      <c r="AU98" s="244">
        <f>'Uspesnost-T'!AU98/'Uspesnost-T'!AU$114</f>
        <v>7.6170129285193268E-3</v>
      </c>
      <c r="AV98" s="244">
        <f>'Uspesnost-T'!AV98/'Uspesnost-T'!AV$114</f>
        <v>1.0733880405512647E-2</v>
      </c>
      <c r="AW98" s="244">
        <f>'Uspesnost-T'!AW98/'Uspesnost-T'!AW$114</f>
        <v>1.1244929527745031E-2</v>
      </c>
      <c r="AX98" s="244">
        <f>'Uspesnost-T'!AX98/'Uspesnost-T'!AX$114</f>
        <v>5.7978444421948275E-3</v>
      </c>
      <c r="AY98" s="244">
        <f>'Uspesnost-T'!AY98/'Uspesnost-T'!AY$114</f>
        <v>7.4421764773787901E-3</v>
      </c>
      <c r="AZ98" s="244">
        <f>'Uspesnost-T'!AZ98/'Uspesnost-T'!AZ$114</f>
        <v>0</v>
      </c>
      <c r="BA98" s="244">
        <f>'Uspesnost-T'!BA98/'Uspesnost-T'!BA$114</f>
        <v>8.8807460188612807E-3</v>
      </c>
    </row>
    <row r="99" spans="1:53" ht="14.25" customHeight="1" x14ac:dyDescent="0.25">
      <c r="A99" s="239" t="s">
        <v>287</v>
      </c>
      <c r="B99" s="423">
        <v>110</v>
      </c>
      <c r="C99" s="244">
        <f>'Uspesnost-T'!C99/'Uspesnost-T'!C$114</f>
        <v>0</v>
      </c>
      <c r="D99" s="244">
        <f>'Uspesnost-T'!D99/'Uspesnost-T'!D$114</f>
        <v>0</v>
      </c>
      <c r="E99" s="244">
        <f>'Uspesnost-T'!E99/'Uspesnost-T'!E$114</f>
        <v>2.4292803167469622E-3</v>
      </c>
      <c r="F99" s="244">
        <f>'Uspesnost-T'!F99/'Uspesnost-T'!F$114</f>
        <v>0</v>
      </c>
      <c r="G99" s="244">
        <f>'Uspesnost-T'!G99/'Uspesnost-T'!G$114</f>
        <v>0</v>
      </c>
      <c r="H99" s="244">
        <f>'Uspesnost-T'!H99/'Uspesnost-T'!H$114</f>
        <v>0</v>
      </c>
      <c r="I99" s="244">
        <f>'Uspesnost-T'!I99/'Uspesnost-T'!I$114</f>
        <v>0</v>
      </c>
      <c r="J99" s="244">
        <f>'Uspesnost-T'!J99/'Uspesnost-T'!J$114</f>
        <v>0</v>
      </c>
      <c r="K99" s="244">
        <f>'Uspesnost-T'!K99/'Uspesnost-T'!K$114</f>
        <v>0</v>
      </c>
      <c r="L99" s="244">
        <f>'Uspesnost-T'!L99/'Uspesnost-T'!L$114</f>
        <v>0</v>
      </c>
      <c r="M99" s="244">
        <f>'Uspesnost-T'!M99/'Uspesnost-T'!M$114</f>
        <v>0</v>
      </c>
      <c r="N99" s="244">
        <f>'Uspesnost-T'!N99/'Uspesnost-T'!N$114</f>
        <v>0</v>
      </c>
      <c r="O99" s="244">
        <f>'Uspesnost-T'!O99/'Uspesnost-T'!O$114</f>
        <v>0</v>
      </c>
      <c r="P99" s="244">
        <f>'Uspesnost-T'!P99/'Uspesnost-T'!P$114</f>
        <v>0</v>
      </c>
      <c r="Q99" s="244">
        <f>'Uspesnost-T'!Q99/'Uspesnost-T'!Q$114</f>
        <v>0</v>
      </c>
      <c r="R99" s="244">
        <f>'Uspesnost-T'!R99/'Uspesnost-T'!R$114</f>
        <v>0</v>
      </c>
      <c r="S99" s="244">
        <f>'Uspesnost-T'!S99/'Uspesnost-T'!S$114</f>
        <v>0</v>
      </c>
      <c r="T99" s="244">
        <f>'Uspesnost-T'!T99/'Uspesnost-T'!T$114</f>
        <v>0</v>
      </c>
      <c r="U99" s="244">
        <f>'Uspesnost-T'!U99/'Uspesnost-T'!U$114</f>
        <v>0</v>
      </c>
      <c r="V99" s="244">
        <f>'Uspesnost-T'!V99/'Uspesnost-T'!V$114</f>
        <v>7.6540150191194548E-2</v>
      </c>
      <c r="W99" s="244">
        <f>'Uspesnost-T'!W99/'Uspesnost-T'!W$114</f>
        <v>0</v>
      </c>
      <c r="X99" s="244">
        <f>'Uspesnost-T'!X99/'Uspesnost-T'!X$114</f>
        <v>0</v>
      </c>
      <c r="Y99" s="244">
        <f>'Uspesnost-T'!Y99/'Uspesnost-T'!Y$114</f>
        <v>5.7943465887551589E-3</v>
      </c>
      <c r="Z99" s="244">
        <f>'Uspesnost-T'!Z99/'Uspesnost-T'!Z$114</f>
        <v>1.2216402542242497E-2</v>
      </c>
      <c r="AA99" s="244">
        <f>'Uspesnost-T'!AA99/'Uspesnost-T'!AA$114</f>
        <v>0</v>
      </c>
      <c r="AB99" s="244">
        <f>'Uspesnost-T'!AB99/'Uspesnost-T'!AB$114</f>
        <v>0</v>
      </c>
      <c r="AC99" s="244">
        <f>'Uspesnost-T'!AC99/'Uspesnost-T'!AC$114</f>
        <v>0</v>
      </c>
      <c r="AD99" s="244">
        <f>'Uspesnost-T'!AD99/'Uspesnost-T'!AD$114</f>
        <v>0</v>
      </c>
      <c r="AE99" s="244">
        <f>'Uspesnost-T'!AE99/'Uspesnost-T'!AE$114</f>
        <v>1.8952930621113553E-2</v>
      </c>
      <c r="AF99" s="244">
        <f>'Uspesnost-T'!AF99/'Uspesnost-T'!AF$114</f>
        <v>0</v>
      </c>
      <c r="AG99" s="244">
        <f>'Uspesnost-T'!AG99/'Uspesnost-T'!AG$114</f>
        <v>0</v>
      </c>
      <c r="AH99" s="244">
        <f>'Uspesnost-T'!AH99/'Uspesnost-T'!AH$114</f>
        <v>0</v>
      </c>
      <c r="AI99" s="244">
        <f>'Uspesnost-T'!AI99/'Uspesnost-T'!AI$114</f>
        <v>3.3943362253070855E-3</v>
      </c>
      <c r="AJ99" s="244">
        <f>'Uspesnost-T'!AJ99/'Uspesnost-T'!AJ$114</f>
        <v>1.112181961622831E-2</v>
      </c>
      <c r="AK99" s="244">
        <f>'Uspesnost-T'!AK99/'Uspesnost-T'!AK$114</f>
        <v>0</v>
      </c>
      <c r="AL99" s="244">
        <f>'Uspesnost-T'!AL99/'Uspesnost-T'!AL$114</f>
        <v>2.2958091540381462E-2</v>
      </c>
      <c r="AM99" s="244">
        <f>'Uspesnost-T'!AM99/'Uspesnost-T'!AM$114</f>
        <v>0</v>
      </c>
      <c r="AN99" s="244">
        <f>'Uspesnost-T'!AN99/'Uspesnost-T'!AN$114</f>
        <v>0</v>
      </c>
      <c r="AO99" s="244">
        <f>'Uspesnost-T'!AO99/'Uspesnost-T'!AO$114</f>
        <v>0</v>
      </c>
      <c r="AP99" s="244">
        <f>'Uspesnost-T'!AP99/'Uspesnost-T'!AP$114</f>
        <v>3.4934079938020966E-3</v>
      </c>
      <c r="AQ99" s="244">
        <f>'Uspesnost-T'!AQ99/'Uspesnost-T'!AQ$114</f>
        <v>0</v>
      </c>
      <c r="AR99" s="244">
        <f>'Uspesnost-T'!AR99/'Uspesnost-T'!AR$114</f>
        <v>0</v>
      </c>
      <c r="AS99" s="244">
        <f>'Uspesnost-T'!AS99/'Uspesnost-T'!AS$114</f>
        <v>1.6888870648315985E-2</v>
      </c>
      <c r="AT99" s="244">
        <f>'Uspesnost-T'!AT99/'Uspesnost-T'!AT$114</f>
        <v>1.6575449197408481E-2</v>
      </c>
      <c r="AU99" s="244">
        <f>'Uspesnost-T'!AU99/'Uspesnost-T'!AU$114</f>
        <v>0</v>
      </c>
      <c r="AV99" s="244">
        <f>'Uspesnost-T'!AV99/'Uspesnost-T'!AV$114</f>
        <v>0</v>
      </c>
      <c r="AW99" s="244">
        <f>'Uspesnost-T'!AW99/'Uspesnost-T'!AW$114</f>
        <v>0</v>
      </c>
      <c r="AX99" s="244">
        <f>'Uspesnost-T'!AX99/'Uspesnost-T'!AX$114</f>
        <v>5.1133765946238668E-3</v>
      </c>
      <c r="AY99" s="244">
        <f>'Uspesnost-T'!AY99/'Uspesnost-T'!AY$114</f>
        <v>0</v>
      </c>
      <c r="AZ99" s="244">
        <f>'Uspesnost-T'!AZ99/'Uspesnost-T'!AZ$114</f>
        <v>0</v>
      </c>
      <c r="BA99" s="244">
        <f>'Uspesnost-T'!BA99/'Uspesnost-T'!BA$114</f>
        <v>1.1332033593483764E-2</v>
      </c>
    </row>
    <row r="100" spans="1:53" ht="14.25" customHeight="1" x14ac:dyDescent="0.25">
      <c r="A100" s="239" t="s">
        <v>212</v>
      </c>
      <c r="B100" s="423">
        <v>83</v>
      </c>
      <c r="C100" s="244">
        <f>'Uspesnost-T'!C100/'Uspesnost-T'!C$114</f>
        <v>0</v>
      </c>
      <c r="D100" s="244">
        <f>'Uspesnost-T'!D100/'Uspesnost-T'!D$114</f>
        <v>0</v>
      </c>
      <c r="E100" s="244">
        <f>'Uspesnost-T'!E100/'Uspesnost-T'!E$114</f>
        <v>3.4330213271196721E-3</v>
      </c>
      <c r="F100" s="244">
        <f>'Uspesnost-T'!F100/'Uspesnost-T'!F$114</f>
        <v>0</v>
      </c>
      <c r="G100" s="244">
        <f>'Uspesnost-T'!G100/'Uspesnost-T'!G$114</f>
        <v>1.6567554804293904E-2</v>
      </c>
      <c r="H100" s="244">
        <f>'Uspesnost-T'!H100/'Uspesnost-T'!H$114</f>
        <v>4.1595639450015508E-2</v>
      </c>
      <c r="I100" s="244">
        <f>'Uspesnost-T'!I100/'Uspesnost-T'!I$114</f>
        <v>0</v>
      </c>
      <c r="J100" s="244">
        <f>'Uspesnost-T'!J100/'Uspesnost-T'!J$114</f>
        <v>0</v>
      </c>
      <c r="K100" s="244">
        <f>'Uspesnost-T'!K100/'Uspesnost-T'!K$114</f>
        <v>1.1171416377338936E-2</v>
      </c>
      <c r="L100" s="244">
        <f>'Uspesnost-T'!L100/'Uspesnost-T'!L$114</f>
        <v>0</v>
      </c>
      <c r="M100" s="244">
        <f>'Uspesnost-T'!M100/'Uspesnost-T'!M$114</f>
        <v>0</v>
      </c>
      <c r="N100" s="244">
        <f>'Uspesnost-T'!N100/'Uspesnost-T'!N$114</f>
        <v>7.202577855217886E-3</v>
      </c>
      <c r="O100" s="244">
        <f>'Uspesnost-T'!O100/'Uspesnost-T'!O$114</f>
        <v>0</v>
      </c>
      <c r="P100" s="244">
        <f>'Uspesnost-T'!P100/'Uspesnost-T'!P$114</f>
        <v>0</v>
      </c>
      <c r="Q100" s="244">
        <f>'Uspesnost-T'!Q100/'Uspesnost-T'!Q$114</f>
        <v>0</v>
      </c>
      <c r="R100" s="244">
        <f>'Uspesnost-T'!R100/'Uspesnost-T'!R$114</f>
        <v>0</v>
      </c>
      <c r="S100" s="244">
        <f>'Uspesnost-T'!S100/'Uspesnost-T'!S$114</f>
        <v>0</v>
      </c>
      <c r="T100" s="244">
        <f>'Uspesnost-T'!T100/'Uspesnost-T'!T$114</f>
        <v>0</v>
      </c>
      <c r="U100" s="244">
        <f>'Uspesnost-T'!U100/'Uspesnost-T'!U$114</f>
        <v>0</v>
      </c>
      <c r="V100" s="244">
        <f>'Uspesnost-T'!V100/'Uspesnost-T'!V$114</f>
        <v>0</v>
      </c>
      <c r="W100" s="244">
        <f>'Uspesnost-T'!W100/'Uspesnost-T'!W$114</f>
        <v>0</v>
      </c>
      <c r="X100" s="244">
        <f>'Uspesnost-T'!X100/'Uspesnost-T'!X$114</f>
        <v>2.4145019512446152E-2</v>
      </c>
      <c r="Y100" s="244">
        <f>'Uspesnost-T'!Y100/'Uspesnost-T'!Y$114</f>
        <v>0</v>
      </c>
      <c r="Z100" s="244">
        <f>'Uspesnost-T'!Z100/'Uspesnost-T'!Z$114</f>
        <v>0</v>
      </c>
      <c r="AA100" s="244">
        <f>'Uspesnost-T'!AA100/'Uspesnost-T'!AA$114</f>
        <v>0</v>
      </c>
      <c r="AB100" s="244">
        <f>'Uspesnost-T'!AB100/'Uspesnost-T'!AB$114</f>
        <v>0</v>
      </c>
      <c r="AC100" s="244">
        <f>'Uspesnost-T'!AC100/'Uspesnost-T'!AC$114</f>
        <v>0</v>
      </c>
      <c r="AD100" s="244">
        <f>'Uspesnost-T'!AD100/'Uspesnost-T'!AD$114</f>
        <v>0</v>
      </c>
      <c r="AE100" s="244">
        <f>'Uspesnost-T'!AE100/'Uspesnost-T'!AE$114</f>
        <v>0</v>
      </c>
      <c r="AF100" s="244">
        <f>'Uspesnost-T'!AF100/'Uspesnost-T'!AF$114</f>
        <v>0</v>
      </c>
      <c r="AG100" s="244">
        <f>'Uspesnost-T'!AG100/'Uspesnost-T'!AG$114</f>
        <v>1.7652554832918822E-2</v>
      </c>
      <c r="AH100" s="244">
        <f>'Uspesnost-T'!AH100/'Uspesnost-T'!AH$114</f>
        <v>0</v>
      </c>
      <c r="AI100" s="244">
        <f>'Uspesnost-T'!AI100/'Uspesnost-T'!AI$114</f>
        <v>2.4295471978757872E-3</v>
      </c>
      <c r="AJ100" s="244">
        <f>'Uspesnost-T'!AJ100/'Uspesnost-T'!AJ$114</f>
        <v>3.8962378135830996E-3</v>
      </c>
      <c r="AK100" s="244">
        <f>'Uspesnost-T'!AK100/'Uspesnost-T'!AK$114</f>
        <v>0</v>
      </c>
      <c r="AL100" s="244">
        <f>'Uspesnost-T'!AL100/'Uspesnost-T'!AL$114</f>
        <v>8.3552091368201565E-3</v>
      </c>
      <c r="AM100" s="244">
        <f>'Uspesnost-T'!AM100/'Uspesnost-T'!AM$114</f>
        <v>0</v>
      </c>
      <c r="AN100" s="244">
        <f>'Uspesnost-T'!AN100/'Uspesnost-T'!AN$114</f>
        <v>0</v>
      </c>
      <c r="AO100" s="244">
        <f>'Uspesnost-T'!AO100/'Uspesnost-T'!AO$114</f>
        <v>0</v>
      </c>
      <c r="AP100" s="244">
        <f>'Uspesnost-T'!AP100/'Uspesnost-T'!AP$114</f>
        <v>6.1130258179129433E-3</v>
      </c>
      <c r="AQ100" s="244">
        <f>'Uspesnost-T'!AQ100/'Uspesnost-T'!AQ$114</f>
        <v>0</v>
      </c>
      <c r="AR100" s="244">
        <f>'Uspesnost-T'!AR100/'Uspesnost-T'!AR$114</f>
        <v>0</v>
      </c>
      <c r="AS100" s="244">
        <f>'Uspesnost-T'!AS100/'Uspesnost-T'!AS$114</f>
        <v>0</v>
      </c>
      <c r="AT100" s="244">
        <f>'Uspesnost-T'!AT100/'Uspesnost-T'!AT$114</f>
        <v>3.3132977438611938E-3</v>
      </c>
      <c r="AU100" s="244">
        <f>'Uspesnost-T'!AU100/'Uspesnost-T'!AU$114</f>
        <v>0</v>
      </c>
      <c r="AV100" s="244">
        <f>'Uspesnost-T'!AV100/'Uspesnost-T'!AV$114</f>
        <v>0</v>
      </c>
      <c r="AW100" s="244">
        <f>'Uspesnost-T'!AW100/'Uspesnost-T'!AW$114</f>
        <v>0</v>
      </c>
      <c r="AX100" s="244">
        <f>'Uspesnost-T'!AX100/'Uspesnost-T'!AX$114</f>
        <v>0</v>
      </c>
      <c r="AY100" s="244">
        <f>'Uspesnost-T'!AY100/'Uspesnost-T'!AY$114</f>
        <v>0</v>
      </c>
      <c r="AZ100" s="244">
        <f>'Uspesnost-T'!AZ100/'Uspesnost-T'!AZ$114</f>
        <v>0</v>
      </c>
      <c r="BA100" s="244">
        <f>'Uspesnost-T'!BA100/'Uspesnost-T'!BA$114</f>
        <v>1.0416005819410207E-2</v>
      </c>
    </row>
    <row r="101" spans="1:53" ht="14.25" customHeight="1" x14ac:dyDescent="0.25">
      <c r="A101" s="239" t="s">
        <v>202</v>
      </c>
      <c r="B101" s="423">
        <v>84</v>
      </c>
      <c r="C101" s="244">
        <f>'Uspesnost-T'!C101/'Uspesnost-T'!C$114</f>
        <v>0</v>
      </c>
      <c r="D101" s="244">
        <f>'Uspesnost-T'!D101/'Uspesnost-T'!D$114</f>
        <v>1.3046391923906034E-2</v>
      </c>
      <c r="E101" s="244">
        <f>'Uspesnost-T'!E101/'Uspesnost-T'!E$114</f>
        <v>1.6718286593521706E-2</v>
      </c>
      <c r="F101" s="244">
        <f>'Uspesnost-T'!F101/'Uspesnost-T'!F$114</f>
        <v>6.6786955785071381E-3</v>
      </c>
      <c r="G101" s="244">
        <f>'Uspesnost-T'!G101/'Uspesnost-T'!G$114</f>
        <v>2.6973600017811808E-2</v>
      </c>
      <c r="H101" s="244">
        <f>'Uspesnost-T'!H101/'Uspesnost-T'!H$114</f>
        <v>0</v>
      </c>
      <c r="I101" s="244">
        <f>'Uspesnost-T'!I101/'Uspesnost-T'!I$114</f>
        <v>1.5227752852878555E-3</v>
      </c>
      <c r="J101" s="244">
        <f>'Uspesnost-T'!J101/'Uspesnost-T'!J$114</f>
        <v>1.8923712977899482E-2</v>
      </c>
      <c r="K101" s="244">
        <f>'Uspesnost-T'!K101/'Uspesnost-T'!K$114</f>
        <v>0</v>
      </c>
      <c r="L101" s="244">
        <f>'Uspesnost-T'!L101/'Uspesnost-T'!L$114</f>
        <v>0</v>
      </c>
      <c r="M101" s="244">
        <f>'Uspesnost-T'!M101/'Uspesnost-T'!M$114</f>
        <v>0</v>
      </c>
      <c r="N101" s="244">
        <f>'Uspesnost-T'!N101/'Uspesnost-T'!N$114</f>
        <v>3.1539301503151073E-3</v>
      </c>
      <c r="O101" s="244">
        <f>'Uspesnost-T'!O101/'Uspesnost-T'!O$114</f>
        <v>1.2218766477936675E-2</v>
      </c>
      <c r="P101" s="244">
        <f>'Uspesnost-T'!P101/'Uspesnost-T'!P$114</f>
        <v>6.1639099320827707E-3</v>
      </c>
      <c r="Q101" s="244">
        <f>'Uspesnost-T'!Q101/'Uspesnost-T'!Q$114</f>
        <v>5.1070687768725483E-3</v>
      </c>
      <c r="R101" s="244">
        <f>'Uspesnost-T'!R101/'Uspesnost-T'!R$114</f>
        <v>0</v>
      </c>
      <c r="S101" s="244">
        <f>'Uspesnost-T'!S101/'Uspesnost-T'!S$114</f>
        <v>5.499497926750997E-3</v>
      </c>
      <c r="T101" s="244">
        <f>'Uspesnost-T'!T101/'Uspesnost-T'!T$114</f>
        <v>0</v>
      </c>
      <c r="U101" s="244">
        <f>'Uspesnost-T'!U101/'Uspesnost-T'!U$114</f>
        <v>7.1136312735305017E-3</v>
      </c>
      <c r="V101" s="244">
        <f>'Uspesnost-T'!V101/'Uspesnost-T'!V$114</f>
        <v>0</v>
      </c>
      <c r="W101" s="244">
        <f>'Uspesnost-T'!W101/'Uspesnost-T'!W$114</f>
        <v>1.3236203647482035E-2</v>
      </c>
      <c r="X101" s="244">
        <f>'Uspesnost-T'!X101/'Uspesnost-T'!X$114</f>
        <v>9.8646146423888772E-3</v>
      </c>
      <c r="Y101" s="244">
        <f>'Uspesnost-T'!Y101/'Uspesnost-T'!Y$114</f>
        <v>2.8702293896167429E-2</v>
      </c>
      <c r="Z101" s="244">
        <f>'Uspesnost-T'!Z101/'Uspesnost-T'!Z$114</f>
        <v>8.9122313293832495E-3</v>
      </c>
      <c r="AA101" s="244">
        <f>'Uspesnost-T'!AA101/'Uspesnost-T'!AA$114</f>
        <v>0</v>
      </c>
      <c r="AB101" s="244">
        <f>'Uspesnost-T'!AB101/'Uspesnost-T'!AB$114</f>
        <v>6.7177987329277633E-3</v>
      </c>
      <c r="AC101" s="244">
        <f>'Uspesnost-T'!AC101/'Uspesnost-T'!AC$114</f>
        <v>0</v>
      </c>
      <c r="AD101" s="244">
        <f>'Uspesnost-T'!AD101/'Uspesnost-T'!AD$114</f>
        <v>0</v>
      </c>
      <c r="AE101" s="244">
        <f>'Uspesnost-T'!AE101/'Uspesnost-T'!AE$114</f>
        <v>0</v>
      </c>
      <c r="AF101" s="244">
        <f>'Uspesnost-T'!AF101/'Uspesnost-T'!AF$114</f>
        <v>0</v>
      </c>
      <c r="AG101" s="244">
        <f>'Uspesnost-T'!AG101/'Uspesnost-T'!AG$114</f>
        <v>2.4505395260224394E-3</v>
      </c>
      <c r="AH101" s="244">
        <f>'Uspesnost-T'!AH101/'Uspesnost-T'!AH$114</f>
        <v>1.1542709450298861E-2</v>
      </c>
      <c r="AI101" s="244">
        <f>'Uspesnost-T'!AI101/'Uspesnost-T'!AI$114</f>
        <v>6.3492170703355359E-3</v>
      </c>
      <c r="AJ101" s="244">
        <f>'Uspesnost-T'!AJ101/'Uspesnost-T'!AJ$114</f>
        <v>0</v>
      </c>
      <c r="AK101" s="244">
        <f>'Uspesnost-T'!AK101/'Uspesnost-T'!AK$114</f>
        <v>1.4623218399456381E-2</v>
      </c>
      <c r="AL101" s="244">
        <f>'Uspesnost-T'!AL101/'Uspesnost-T'!AL$114</f>
        <v>3.815812816694051E-3</v>
      </c>
      <c r="AM101" s="244">
        <f>'Uspesnost-T'!AM101/'Uspesnost-T'!AM$114</f>
        <v>1.5657502172743532E-2</v>
      </c>
      <c r="AN101" s="244">
        <f>'Uspesnost-T'!AN101/'Uspesnost-T'!AN$114</f>
        <v>8.0039261998092331E-3</v>
      </c>
      <c r="AO101" s="244">
        <f>'Uspesnost-T'!AO101/'Uspesnost-T'!AO$114</f>
        <v>0</v>
      </c>
      <c r="AP101" s="244">
        <f>'Uspesnost-T'!AP101/'Uspesnost-T'!AP$114</f>
        <v>6.8730590704538137E-3</v>
      </c>
      <c r="AQ101" s="244">
        <f>'Uspesnost-T'!AQ101/'Uspesnost-T'!AQ$114</f>
        <v>0</v>
      </c>
      <c r="AR101" s="244">
        <f>'Uspesnost-T'!AR101/'Uspesnost-T'!AR$114</f>
        <v>0</v>
      </c>
      <c r="AS101" s="244">
        <f>'Uspesnost-T'!AS101/'Uspesnost-T'!AS$114</f>
        <v>7.6243712864069715E-3</v>
      </c>
      <c r="AT101" s="244">
        <f>'Uspesnost-T'!AT101/'Uspesnost-T'!AT$114</f>
        <v>1.6598004279675973E-2</v>
      </c>
      <c r="AU101" s="244">
        <f>'Uspesnost-T'!AU101/'Uspesnost-T'!AU$114</f>
        <v>0</v>
      </c>
      <c r="AV101" s="244">
        <f>'Uspesnost-T'!AV101/'Uspesnost-T'!AV$114</f>
        <v>1.1263721767551966E-2</v>
      </c>
      <c r="AW101" s="244">
        <f>'Uspesnost-T'!AW101/'Uspesnost-T'!AW$114</f>
        <v>2.1787838895474293E-3</v>
      </c>
      <c r="AX101" s="244">
        <f>'Uspesnost-T'!AX101/'Uspesnost-T'!AX$114</f>
        <v>8.167750992644867E-3</v>
      </c>
      <c r="AY101" s="244">
        <f>'Uspesnost-T'!AY101/'Uspesnost-T'!AY$114</f>
        <v>9.3305723452723737E-3</v>
      </c>
      <c r="AZ101" s="244">
        <f>'Uspesnost-T'!AZ101/'Uspesnost-T'!AZ$114</f>
        <v>0</v>
      </c>
      <c r="BA101" s="244">
        <f>'Uspesnost-T'!BA101/'Uspesnost-T'!BA$114</f>
        <v>0</v>
      </c>
    </row>
    <row r="102" spans="1:53" ht="14.25" customHeight="1" x14ac:dyDescent="0.25">
      <c r="A102" s="239" t="s">
        <v>260</v>
      </c>
      <c r="B102" s="423">
        <v>112</v>
      </c>
      <c r="C102" s="244">
        <f>'Uspesnost-T'!C102/'Uspesnost-T'!C$114</f>
        <v>0</v>
      </c>
      <c r="D102" s="244">
        <f>'Uspesnost-T'!D102/'Uspesnost-T'!D$114</f>
        <v>7.9989002165358185E-3</v>
      </c>
      <c r="E102" s="244">
        <f>'Uspesnost-T'!E102/'Uspesnost-T'!E$114</f>
        <v>0</v>
      </c>
      <c r="F102" s="244">
        <f>'Uspesnost-T'!F102/'Uspesnost-T'!F$114</f>
        <v>1.3846047549469571E-2</v>
      </c>
      <c r="G102" s="244">
        <f>'Uspesnost-T'!G102/'Uspesnost-T'!G$114</f>
        <v>4.7604191982306802E-3</v>
      </c>
      <c r="H102" s="244">
        <f>'Uspesnost-T'!H102/'Uspesnost-T'!H$114</f>
        <v>2.457651594862572E-2</v>
      </c>
      <c r="I102" s="244">
        <f>'Uspesnost-T'!I102/'Uspesnost-T'!I$114</f>
        <v>1.456016957919193E-2</v>
      </c>
      <c r="J102" s="244">
        <f>'Uspesnost-T'!J102/'Uspesnost-T'!J$114</f>
        <v>8.5533263879998545E-3</v>
      </c>
      <c r="K102" s="244">
        <f>'Uspesnost-T'!K102/'Uspesnost-T'!K$114</f>
        <v>7.8944652629090312E-3</v>
      </c>
      <c r="L102" s="244">
        <f>'Uspesnost-T'!L102/'Uspesnost-T'!L$114</f>
        <v>1.2027318806870108E-2</v>
      </c>
      <c r="M102" s="244">
        <f>'Uspesnost-T'!M102/'Uspesnost-T'!M$114</f>
        <v>0</v>
      </c>
      <c r="N102" s="244">
        <f>'Uspesnost-T'!N102/'Uspesnost-T'!N$114</f>
        <v>8.3586330679583862E-3</v>
      </c>
      <c r="O102" s="244">
        <f>'Uspesnost-T'!O102/'Uspesnost-T'!O$114</f>
        <v>1.6488461445222907E-2</v>
      </c>
      <c r="P102" s="244">
        <f>'Uspesnost-T'!P102/'Uspesnost-T'!P$114</f>
        <v>0</v>
      </c>
      <c r="Q102" s="244">
        <f>'Uspesnost-T'!Q102/'Uspesnost-T'!Q$114</f>
        <v>1.0699420818669992E-2</v>
      </c>
      <c r="R102" s="244">
        <f>'Uspesnost-T'!R102/'Uspesnost-T'!R$114</f>
        <v>3.3932998553613935E-3</v>
      </c>
      <c r="S102" s="244">
        <f>'Uspesnost-T'!S102/'Uspesnost-T'!S$114</f>
        <v>7.9631088927587454E-3</v>
      </c>
      <c r="T102" s="244">
        <f>'Uspesnost-T'!T102/'Uspesnost-T'!T$114</f>
        <v>1.7388169040254448E-2</v>
      </c>
      <c r="U102" s="244">
        <f>'Uspesnost-T'!U102/'Uspesnost-T'!U$114</f>
        <v>5.3882503246505233E-3</v>
      </c>
      <c r="V102" s="244">
        <f>'Uspesnost-T'!V102/'Uspesnost-T'!V$114</f>
        <v>0</v>
      </c>
      <c r="W102" s="244">
        <f>'Uspesnost-T'!W102/'Uspesnost-T'!W$114</f>
        <v>0</v>
      </c>
      <c r="X102" s="244">
        <f>'Uspesnost-T'!X102/'Uspesnost-T'!X$114</f>
        <v>6.6146202829244476E-3</v>
      </c>
      <c r="Y102" s="244">
        <f>'Uspesnost-T'!Y102/'Uspesnost-T'!Y$114</f>
        <v>0</v>
      </c>
      <c r="Z102" s="244">
        <f>'Uspesnost-T'!Z102/'Uspesnost-T'!Z$114</f>
        <v>9.5314962296619305E-3</v>
      </c>
      <c r="AA102" s="244">
        <f>'Uspesnost-T'!AA102/'Uspesnost-T'!AA$114</f>
        <v>0</v>
      </c>
      <c r="AB102" s="244">
        <f>'Uspesnost-T'!AB102/'Uspesnost-T'!AB$114</f>
        <v>5.5895493768940065E-3</v>
      </c>
      <c r="AC102" s="244">
        <f>'Uspesnost-T'!AC102/'Uspesnost-T'!AC$114</f>
        <v>0</v>
      </c>
      <c r="AD102" s="244">
        <f>'Uspesnost-T'!AD102/'Uspesnost-T'!AD$114</f>
        <v>1.0874822975387555E-2</v>
      </c>
      <c r="AE102" s="244">
        <f>'Uspesnost-T'!AE102/'Uspesnost-T'!AE$114</f>
        <v>6.769889654987169E-3</v>
      </c>
      <c r="AF102" s="244">
        <f>'Uspesnost-T'!AF102/'Uspesnost-T'!AF$114</f>
        <v>4.0626257764028097E-2</v>
      </c>
      <c r="AG102" s="244">
        <f>'Uspesnost-T'!AG102/'Uspesnost-T'!AG$114</f>
        <v>1.5684775554239753E-2</v>
      </c>
      <c r="AH102" s="244">
        <f>'Uspesnost-T'!AH102/'Uspesnost-T'!AH$114</f>
        <v>6.1018521926638888E-3</v>
      </c>
      <c r="AI102" s="244">
        <f>'Uspesnost-T'!AI102/'Uspesnost-T'!AI$114</f>
        <v>2.1567122538139444E-2</v>
      </c>
      <c r="AJ102" s="244">
        <f>'Uspesnost-T'!AJ102/'Uspesnost-T'!AJ$114</f>
        <v>0</v>
      </c>
      <c r="AK102" s="244">
        <f>'Uspesnost-T'!AK102/'Uspesnost-T'!AK$114</f>
        <v>0</v>
      </c>
      <c r="AL102" s="244">
        <f>'Uspesnost-T'!AL102/'Uspesnost-T'!AL$114</f>
        <v>1.0534272321694653E-2</v>
      </c>
      <c r="AM102" s="244">
        <f>'Uspesnost-T'!AM102/'Uspesnost-T'!AM$114</f>
        <v>1.6017051296607961E-2</v>
      </c>
      <c r="AN102" s="244">
        <f>'Uspesnost-T'!AN102/'Uspesnost-T'!AN$114</f>
        <v>2.2499089684504297E-2</v>
      </c>
      <c r="AO102" s="244">
        <f>'Uspesnost-T'!AO102/'Uspesnost-T'!AO$114</f>
        <v>1.5293636397347043E-2</v>
      </c>
      <c r="AP102" s="244">
        <f>'Uspesnost-T'!AP102/'Uspesnost-T'!AP$114</f>
        <v>5.3878143146321982E-3</v>
      </c>
      <c r="AQ102" s="244">
        <f>'Uspesnost-T'!AQ102/'Uspesnost-T'!AQ$114</f>
        <v>1.5286913763423797E-2</v>
      </c>
      <c r="AR102" s="244">
        <f>'Uspesnost-T'!AR102/'Uspesnost-T'!AR$114</f>
        <v>1.5072846742151903E-2</v>
      </c>
      <c r="AS102" s="244">
        <f>'Uspesnost-T'!AS102/'Uspesnost-T'!AS$114</f>
        <v>1.0446277765302813E-2</v>
      </c>
      <c r="AT102" s="244">
        <f>'Uspesnost-T'!AT102/'Uspesnost-T'!AT$114</f>
        <v>9.3524961513925219E-3</v>
      </c>
      <c r="AU102" s="244">
        <f>'Uspesnost-T'!AU102/'Uspesnost-T'!AU$114</f>
        <v>1.4774020851349341E-2</v>
      </c>
      <c r="AV102" s="244">
        <f>'Uspesnost-T'!AV102/'Uspesnost-T'!AV$114</f>
        <v>6.7686410529464716E-3</v>
      </c>
      <c r="AW102" s="244">
        <f>'Uspesnost-T'!AW102/'Uspesnost-T'!AW$114</f>
        <v>1.8301446796290519E-2</v>
      </c>
      <c r="AX102" s="244">
        <f>'Uspesnost-T'!AX102/'Uspesnost-T'!AX$114</f>
        <v>0</v>
      </c>
      <c r="AY102" s="244">
        <f>'Uspesnost-T'!AY102/'Uspesnost-T'!AY$114</f>
        <v>8.5727964988134755E-3</v>
      </c>
      <c r="AZ102" s="244">
        <f>'Uspesnost-T'!AZ102/'Uspesnost-T'!AZ$114</f>
        <v>1.2231181840272999E-2</v>
      </c>
      <c r="BA102" s="244">
        <f>'Uspesnost-T'!BA102/'Uspesnost-T'!BA$114</f>
        <v>0</v>
      </c>
    </row>
    <row r="103" spans="1:53" ht="14.25" customHeight="1" x14ac:dyDescent="0.25">
      <c r="A103" s="239" t="s">
        <v>109</v>
      </c>
      <c r="B103" s="423">
        <v>81</v>
      </c>
      <c r="C103" s="244">
        <f>'Uspesnost-T'!C103/'Uspesnost-T'!C$114</f>
        <v>0</v>
      </c>
      <c r="D103" s="244">
        <f>'Uspesnost-T'!D103/'Uspesnost-T'!D$114</f>
        <v>1.3365265633252807E-2</v>
      </c>
      <c r="E103" s="244">
        <f>'Uspesnost-T'!E103/'Uspesnost-T'!E$114</f>
        <v>7.5539422542010961E-3</v>
      </c>
      <c r="F103" s="244">
        <f>'Uspesnost-T'!F103/'Uspesnost-T'!F$114</f>
        <v>1.2257283790485058E-2</v>
      </c>
      <c r="G103" s="244">
        <f>'Uspesnost-T'!G103/'Uspesnost-T'!G$114</f>
        <v>1.5374218748915916E-2</v>
      </c>
      <c r="H103" s="244">
        <f>'Uspesnost-T'!H103/'Uspesnost-T'!H$114</f>
        <v>1.4354934879176095E-2</v>
      </c>
      <c r="I103" s="244">
        <f>'Uspesnost-T'!I103/'Uspesnost-T'!I$114</f>
        <v>1.196590125998351E-2</v>
      </c>
      <c r="J103" s="244">
        <f>'Uspesnost-T'!J103/'Uspesnost-T'!J$114</f>
        <v>1.6565430062139799E-2</v>
      </c>
      <c r="K103" s="244">
        <f>'Uspesnost-T'!K103/'Uspesnost-T'!K$114</f>
        <v>3.6280835070437466E-2</v>
      </c>
      <c r="L103" s="244">
        <f>'Uspesnost-T'!L103/'Uspesnost-T'!L$114</f>
        <v>1.1554364862661377E-2</v>
      </c>
      <c r="M103" s="244">
        <f>'Uspesnost-T'!M103/'Uspesnost-T'!M$114</f>
        <v>1.1539899956323887E-2</v>
      </c>
      <c r="N103" s="244">
        <f>'Uspesnost-T'!N103/'Uspesnost-T'!N$114</f>
        <v>9.3630833340857048E-3</v>
      </c>
      <c r="O103" s="244">
        <f>'Uspesnost-T'!O103/'Uspesnost-T'!O$114</f>
        <v>7.8814647678422407E-3</v>
      </c>
      <c r="P103" s="244">
        <f>'Uspesnost-T'!P103/'Uspesnost-T'!P$114</f>
        <v>1.6178464885828917E-2</v>
      </c>
      <c r="Q103" s="244">
        <f>'Uspesnost-T'!Q103/'Uspesnost-T'!Q$114</f>
        <v>9.6149946486688686E-3</v>
      </c>
      <c r="R103" s="244">
        <f>'Uspesnost-T'!R103/'Uspesnost-T'!R$114</f>
        <v>1.7184330666384456E-2</v>
      </c>
      <c r="S103" s="244">
        <f>'Uspesnost-T'!S103/'Uspesnost-T'!S$114</f>
        <v>1.7998909501679816E-2</v>
      </c>
      <c r="T103" s="244">
        <f>'Uspesnost-T'!T103/'Uspesnost-T'!T$114</f>
        <v>1.6746935609398755E-2</v>
      </c>
      <c r="U103" s="244">
        <f>'Uspesnost-T'!U103/'Uspesnost-T'!U$114</f>
        <v>3.0778702622132783E-3</v>
      </c>
      <c r="V103" s="244">
        <f>'Uspesnost-T'!V103/'Uspesnost-T'!V$114</f>
        <v>1.1540091538072287E-2</v>
      </c>
      <c r="W103" s="244">
        <f>'Uspesnost-T'!W103/'Uspesnost-T'!W$114</f>
        <v>1.1993885736490488E-2</v>
      </c>
      <c r="X103" s="244">
        <f>'Uspesnost-T'!X103/'Uspesnost-T'!X$114</f>
        <v>2.1020190169079401E-2</v>
      </c>
      <c r="Y103" s="244">
        <f>'Uspesnost-T'!Y103/'Uspesnost-T'!Y$114</f>
        <v>1.280164382774548E-2</v>
      </c>
      <c r="Z103" s="244">
        <f>'Uspesnost-T'!Z103/'Uspesnost-T'!Z$114</f>
        <v>7.7653654800418524E-3</v>
      </c>
      <c r="AA103" s="244">
        <f>'Uspesnost-T'!AA103/'Uspesnost-T'!AA$114</f>
        <v>2.0064518667998441E-2</v>
      </c>
      <c r="AB103" s="244">
        <f>'Uspesnost-T'!AB103/'Uspesnost-T'!AB$114</f>
        <v>2.6698457116684372E-2</v>
      </c>
      <c r="AC103" s="244">
        <f>'Uspesnost-T'!AC103/'Uspesnost-T'!AC$114</f>
        <v>2.5478464935902809E-2</v>
      </c>
      <c r="AD103" s="244">
        <f>'Uspesnost-T'!AD103/'Uspesnost-T'!AD$114</f>
        <v>1.4203208246762217E-2</v>
      </c>
      <c r="AE103" s="244">
        <f>'Uspesnost-T'!AE103/'Uspesnost-T'!AE$114</f>
        <v>6.4631468613252589E-3</v>
      </c>
      <c r="AF103" s="244">
        <f>'Uspesnost-T'!AF103/'Uspesnost-T'!AF$114</f>
        <v>2.8954010187214274E-2</v>
      </c>
      <c r="AG103" s="244">
        <f>'Uspesnost-T'!AG103/'Uspesnost-T'!AG$114</f>
        <v>1.4801355741969649E-2</v>
      </c>
      <c r="AH103" s="244">
        <f>'Uspesnost-T'!AH103/'Uspesnost-T'!AH$114</f>
        <v>1.1881102420586806E-2</v>
      </c>
      <c r="AI103" s="244">
        <f>'Uspesnost-T'!AI103/'Uspesnost-T'!AI$114</f>
        <v>1.5622486668039311E-2</v>
      </c>
      <c r="AJ103" s="244">
        <f>'Uspesnost-T'!AJ103/'Uspesnost-T'!AJ$114</f>
        <v>8.7792727591501744E-3</v>
      </c>
      <c r="AK103" s="244">
        <f>'Uspesnost-T'!AK103/'Uspesnost-T'!AK$114</f>
        <v>9.2964768932421501E-3</v>
      </c>
      <c r="AL103" s="244">
        <f>'Uspesnost-T'!AL103/'Uspesnost-T'!AL$114</f>
        <v>1.10088673377924E-2</v>
      </c>
      <c r="AM103" s="244">
        <f>'Uspesnost-T'!AM103/'Uspesnost-T'!AM$114</f>
        <v>1.6727349043709872E-2</v>
      </c>
      <c r="AN103" s="244">
        <f>'Uspesnost-T'!AN103/'Uspesnost-T'!AN$114</f>
        <v>1.4050292225746299E-2</v>
      </c>
      <c r="AO103" s="244">
        <f>'Uspesnost-T'!AO103/'Uspesnost-T'!AO$114</f>
        <v>2.5647203687412603E-2</v>
      </c>
      <c r="AP103" s="244">
        <f>'Uspesnost-T'!AP103/'Uspesnost-T'!AP$114</f>
        <v>7.9208408162800854E-3</v>
      </c>
      <c r="AQ103" s="244">
        <f>'Uspesnost-T'!AQ103/'Uspesnost-T'!AQ$114</f>
        <v>1.5121348126654973E-2</v>
      </c>
      <c r="AR103" s="244">
        <f>'Uspesnost-T'!AR103/'Uspesnost-T'!AR$114</f>
        <v>1.6838971708628407E-2</v>
      </c>
      <c r="AS103" s="244">
        <f>'Uspesnost-T'!AS103/'Uspesnost-T'!AS$114</f>
        <v>7.6107914595778909E-3</v>
      </c>
      <c r="AT103" s="244">
        <f>'Uspesnost-T'!AT103/'Uspesnost-T'!AT$114</f>
        <v>5.6423740147057136E-3</v>
      </c>
      <c r="AU103" s="244">
        <f>'Uspesnost-T'!AU103/'Uspesnost-T'!AU$114</f>
        <v>1.8467829716748711E-2</v>
      </c>
      <c r="AV103" s="244">
        <f>'Uspesnost-T'!AV103/'Uspesnost-T'!AV$114</f>
        <v>9.881589290362567E-3</v>
      </c>
      <c r="AW103" s="244">
        <f>'Uspesnost-T'!AW103/'Uspesnost-T'!AW$114</f>
        <v>8.592339700330515E-3</v>
      </c>
      <c r="AX103" s="244">
        <f>'Uspesnost-T'!AX103/'Uspesnost-T'!AX$114</f>
        <v>1.2914186696808076E-2</v>
      </c>
      <c r="AY103" s="244">
        <f>'Uspesnost-T'!AY103/'Uspesnost-T'!AY$114</f>
        <v>8.2481258309754085E-3</v>
      </c>
      <c r="AZ103" s="244">
        <f>'Uspesnost-T'!AZ103/'Uspesnost-T'!AZ$114</f>
        <v>1.4507035853415885E-2</v>
      </c>
      <c r="BA103" s="244">
        <f>'Uspesnost-T'!BA103/'Uspesnost-T'!BA$114</f>
        <v>1.3803888078908474E-2</v>
      </c>
    </row>
    <row r="104" spans="1:53" ht="14.25" customHeight="1" x14ac:dyDescent="0.25">
      <c r="A104" s="239" t="s">
        <v>115</v>
      </c>
      <c r="B104" s="423">
        <v>85</v>
      </c>
      <c r="C104" s="244">
        <f>'Uspesnost-T'!C104/'Uspesnost-T'!C$114</f>
        <v>2.4460320360043402E-2</v>
      </c>
      <c r="D104" s="244">
        <f>'Uspesnost-T'!D104/'Uspesnost-T'!D$114</f>
        <v>1.5188173787044002E-2</v>
      </c>
      <c r="E104" s="244">
        <f>'Uspesnost-T'!E104/'Uspesnost-T'!E$114</f>
        <v>9.1221831310209552E-3</v>
      </c>
      <c r="F104" s="244">
        <f>'Uspesnost-T'!F104/'Uspesnost-T'!F$114</f>
        <v>1.1271031776501576E-2</v>
      </c>
      <c r="G104" s="244">
        <f>'Uspesnost-T'!G104/'Uspesnost-T'!G$114</f>
        <v>1.2654627420350496E-2</v>
      </c>
      <c r="H104" s="244">
        <f>'Uspesnost-T'!H104/'Uspesnost-T'!H$114</f>
        <v>1.3450310270826993E-2</v>
      </c>
      <c r="I104" s="244">
        <f>'Uspesnost-T'!I104/'Uspesnost-T'!I$114</f>
        <v>8.8246225730587678E-3</v>
      </c>
      <c r="J104" s="244">
        <f>'Uspesnost-T'!J104/'Uspesnost-T'!J$114</f>
        <v>1.4868121408607337E-2</v>
      </c>
      <c r="K104" s="244">
        <f>'Uspesnost-T'!K104/'Uspesnost-T'!K$114</f>
        <v>1.6630745003667197E-2</v>
      </c>
      <c r="L104" s="244">
        <f>'Uspesnost-T'!L104/'Uspesnost-T'!L$114</f>
        <v>1.4949563637634599E-2</v>
      </c>
      <c r="M104" s="244">
        <f>'Uspesnost-T'!M104/'Uspesnost-T'!M$114</f>
        <v>2.7273323971126902E-3</v>
      </c>
      <c r="N104" s="244">
        <f>'Uspesnost-T'!N104/'Uspesnost-T'!N$114</f>
        <v>1.1199143026005196E-2</v>
      </c>
      <c r="O104" s="244">
        <f>'Uspesnost-T'!O104/'Uspesnost-T'!O$114</f>
        <v>7.6741404634093433E-3</v>
      </c>
      <c r="P104" s="244">
        <f>'Uspesnost-T'!P104/'Uspesnost-T'!P$114</f>
        <v>1.7128326868962634E-2</v>
      </c>
      <c r="Q104" s="244">
        <f>'Uspesnost-T'!Q104/'Uspesnost-T'!Q$114</f>
        <v>1.0879897609451281E-2</v>
      </c>
      <c r="R104" s="244">
        <f>'Uspesnost-T'!R104/'Uspesnost-T'!R$114</f>
        <v>2.0760923546104374E-2</v>
      </c>
      <c r="S104" s="244">
        <f>'Uspesnost-T'!S104/'Uspesnost-T'!S$114</f>
        <v>1.6127240191876519E-2</v>
      </c>
      <c r="T104" s="244">
        <f>'Uspesnost-T'!T104/'Uspesnost-T'!T$114</f>
        <v>3.2865856977745155E-2</v>
      </c>
      <c r="U104" s="244">
        <f>'Uspesnost-T'!U104/'Uspesnost-T'!U$114</f>
        <v>6.0565281261418932E-3</v>
      </c>
      <c r="V104" s="244">
        <f>'Uspesnost-T'!V104/'Uspesnost-T'!V$114</f>
        <v>2.3810964119056557E-2</v>
      </c>
      <c r="W104" s="244">
        <f>'Uspesnost-T'!W104/'Uspesnost-T'!W$114</f>
        <v>1.3915334309608101E-2</v>
      </c>
      <c r="X104" s="244">
        <f>'Uspesnost-T'!X104/'Uspesnost-T'!X$114</f>
        <v>5.3496917295451866E-3</v>
      </c>
      <c r="Y104" s="244">
        <f>'Uspesnost-T'!Y104/'Uspesnost-T'!Y$114</f>
        <v>7.3025402214643535E-4</v>
      </c>
      <c r="Z104" s="244">
        <f>'Uspesnost-T'!Z104/'Uspesnost-T'!Z$114</f>
        <v>9.7602265119441332E-3</v>
      </c>
      <c r="AA104" s="244">
        <f>'Uspesnost-T'!AA104/'Uspesnost-T'!AA$114</f>
        <v>2.8263992814750186E-2</v>
      </c>
      <c r="AB104" s="244">
        <f>'Uspesnost-T'!AB104/'Uspesnost-T'!AB$114</f>
        <v>3.9375774303635966E-2</v>
      </c>
      <c r="AC104" s="244">
        <f>'Uspesnost-T'!AC104/'Uspesnost-T'!AC$114</f>
        <v>2.6299308895321408E-2</v>
      </c>
      <c r="AD104" s="244">
        <f>'Uspesnost-T'!AD104/'Uspesnost-T'!AD$114</f>
        <v>9.1613995704020873E-3</v>
      </c>
      <c r="AE104" s="244">
        <f>'Uspesnost-T'!AE104/'Uspesnost-T'!AE$114</f>
        <v>7.8976089328661198E-3</v>
      </c>
      <c r="AF104" s="244">
        <f>'Uspesnost-T'!AF104/'Uspesnost-T'!AF$114</f>
        <v>8.5608895096217896E-3</v>
      </c>
      <c r="AG104" s="244">
        <f>'Uspesnost-T'!AG104/'Uspesnost-T'!AG$114</f>
        <v>9.4962519621524331E-3</v>
      </c>
      <c r="AH104" s="244">
        <f>'Uspesnost-T'!AH104/'Uspesnost-T'!AH$114</f>
        <v>1.6890622645909029E-2</v>
      </c>
      <c r="AI104" s="244">
        <f>'Uspesnost-T'!AI104/'Uspesnost-T'!AI$114</f>
        <v>7.977354879688564E-3</v>
      </c>
      <c r="AJ104" s="244">
        <f>'Uspesnost-T'!AJ104/'Uspesnost-T'!AJ$114</f>
        <v>1.3344514813891616E-2</v>
      </c>
      <c r="AK104" s="244">
        <f>'Uspesnost-T'!AK104/'Uspesnost-T'!AK$114</f>
        <v>1.027634066946354E-2</v>
      </c>
      <c r="AL104" s="244">
        <f>'Uspesnost-T'!AL104/'Uspesnost-T'!AL$114</f>
        <v>8.4897155942490043E-3</v>
      </c>
      <c r="AM104" s="244">
        <f>'Uspesnost-T'!AM104/'Uspesnost-T'!AM$114</f>
        <v>1.1115959958706784E-2</v>
      </c>
      <c r="AN104" s="244">
        <f>'Uspesnost-T'!AN104/'Uspesnost-T'!AN$114</f>
        <v>1.1533558802970762E-2</v>
      </c>
      <c r="AO104" s="244">
        <f>'Uspesnost-T'!AO104/'Uspesnost-T'!AO$114</f>
        <v>1.3049713447750797E-2</v>
      </c>
      <c r="AP104" s="244">
        <f>'Uspesnost-T'!AP104/'Uspesnost-T'!AP$114</f>
        <v>1.841174823905696E-2</v>
      </c>
      <c r="AQ104" s="244">
        <f>'Uspesnost-T'!AQ104/'Uspesnost-T'!AQ$114</f>
        <v>7.9229967018834991E-3</v>
      </c>
      <c r="AR104" s="244">
        <f>'Uspesnost-T'!AR104/'Uspesnost-T'!AR$114</f>
        <v>1.2449703151902157E-2</v>
      </c>
      <c r="AS104" s="244">
        <f>'Uspesnost-T'!AS104/'Uspesnost-T'!AS$114</f>
        <v>1.4760411992338131E-2</v>
      </c>
      <c r="AT104" s="244">
        <f>'Uspesnost-T'!AT104/'Uspesnost-T'!AT$114</f>
        <v>6.1666471023275205E-3</v>
      </c>
      <c r="AU104" s="244">
        <f>'Uspesnost-T'!AU104/'Uspesnost-T'!AU$114</f>
        <v>2.3114091444699298E-2</v>
      </c>
      <c r="AV104" s="244">
        <f>'Uspesnost-T'!AV104/'Uspesnost-T'!AV$114</f>
        <v>1.2550003073496673E-2</v>
      </c>
      <c r="AW104" s="244">
        <f>'Uspesnost-T'!AW104/'Uspesnost-T'!AW$114</f>
        <v>8.349921385789735E-3</v>
      </c>
      <c r="AX104" s="244">
        <f>'Uspesnost-T'!AX104/'Uspesnost-T'!AX$114</f>
        <v>1.0175791945050255E-2</v>
      </c>
      <c r="AY104" s="244">
        <f>'Uspesnost-T'!AY104/'Uspesnost-T'!AY$114</f>
        <v>8.521189990943567E-3</v>
      </c>
      <c r="AZ104" s="244">
        <f>'Uspesnost-T'!AZ104/'Uspesnost-T'!AZ$114</f>
        <v>3.6734795543558046E-2</v>
      </c>
      <c r="BA104" s="244">
        <f>'Uspesnost-T'!BA104/'Uspesnost-T'!BA$114</f>
        <v>1.0408754759729457E-2</v>
      </c>
    </row>
    <row r="105" spans="1:53" ht="14.25" customHeight="1" x14ac:dyDescent="0.25">
      <c r="A105" s="239" t="s">
        <v>63</v>
      </c>
      <c r="B105" s="423">
        <v>87</v>
      </c>
      <c r="C105" s="244">
        <f>'Uspesnost-T'!C105/'Uspesnost-T'!C$114</f>
        <v>1.7473356870285488E-2</v>
      </c>
      <c r="D105" s="244">
        <f>'Uspesnost-T'!D105/'Uspesnost-T'!D$114</f>
        <v>1.681619163913875E-2</v>
      </c>
      <c r="E105" s="244">
        <f>'Uspesnost-T'!E105/'Uspesnost-T'!E$114</f>
        <v>1.3433105240397973E-2</v>
      </c>
      <c r="F105" s="244">
        <f>'Uspesnost-T'!F105/'Uspesnost-T'!F$114</f>
        <v>1.2491993579569269E-2</v>
      </c>
      <c r="G105" s="244">
        <f>'Uspesnost-T'!G105/'Uspesnost-T'!G$114</f>
        <v>1.2512523517833093E-2</v>
      </c>
      <c r="H105" s="244">
        <f>'Uspesnost-T'!H105/'Uspesnost-T'!H$114</f>
        <v>2.2632669548029182E-2</v>
      </c>
      <c r="I105" s="244">
        <f>'Uspesnost-T'!I105/'Uspesnost-T'!I$114</f>
        <v>3.2010595359002421E-2</v>
      </c>
      <c r="J105" s="244">
        <f>'Uspesnost-T'!J105/'Uspesnost-T'!J$114</f>
        <v>1.9708217847351207E-2</v>
      </c>
      <c r="K105" s="244">
        <f>'Uspesnost-T'!K105/'Uspesnost-T'!K$114</f>
        <v>1.0302953754208088E-2</v>
      </c>
      <c r="L105" s="244">
        <f>'Uspesnost-T'!L105/'Uspesnost-T'!L$114</f>
        <v>1.1059092191711251E-2</v>
      </c>
      <c r="M105" s="244">
        <f>'Uspesnost-T'!M105/'Uspesnost-T'!M$114</f>
        <v>2.0489510128240955E-2</v>
      </c>
      <c r="N105" s="244">
        <f>'Uspesnost-T'!N105/'Uspesnost-T'!N$114</f>
        <v>1.0473389387358339E-2</v>
      </c>
      <c r="O105" s="244">
        <f>'Uspesnost-T'!O105/'Uspesnost-T'!O$114</f>
        <v>1.177572342380399E-2</v>
      </c>
      <c r="P105" s="244">
        <f>'Uspesnost-T'!P105/'Uspesnost-T'!P$114</f>
        <v>2.0133624630539422E-2</v>
      </c>
      <c r="Q105" s="244">
        <f>'Uspesnost-T'!Q105/'Uspesnost-T'!Q$114</f>
        <v>1.0053762932793871E-2</v>
      </c>
      <c r="R105" s="244">
        <f>'Uspesnost-T'!R105/'Uspesnost-T'!R$114</f>
        <v>1.7864946495335834E-2</v>
      </c>
      <c r="S105" s="244">
        <f>'Uspesnost-T'!S105/'Uspesnost-T'!S$114</f>
        <v>1.5330917171512123E-2</v>
      </c>
      <c r="T105" s="244">
        <f>'Uspesnost-T'!T105/'Uspesnost-T'!T$114</f>
        <v>7.7925900024016634E-3</v>
      </c>
      <c r="U105" s="244">
        <f>'Uspesnost-T'!U105/'Uspesnost-T'!U$114</f>
        <v>1.0870617108568703E-2</v>
      </c>
      <c r="V105" s="244">
        <f>'Uspesnost-T'!V105/'Uspesnost-T'!V$114</f>
        <v>8.0119715810844823E-3</v>
      </c>
      <c r="W105" s="244">
        <f>'Uspesnost-T'!W105/'Uspesnost-T'!W$114</f>
        <v>2.4814056752865833E-2</v>
      </c>
      <c r="X105" s="244">
        <f>'Uspesnost-T'!X105/'Uspesnost-T'!X$114</f>
        <v>9.4142022274687764E-3</v>
      </c>
      <c r="Y105" s="244">
        <f>'Uspesnost-T'!Y105/'Uspesnost-T'!Y$114</f>
        <v>1.4786519071015311E-2</v>
      </c>
      <c r="Z105" s="244">
        <f>'Uspesnost-T'!Z105/'Uspesnost-T'!Z$114</f>
        <v>9.6198436174689574E-3</v>
      </c>
      <c r="AA105" s="244">
        <f>'Uspesnost-T'!AA105/'Uspesnost-T'!AA$114</f>
        <v>1.8167822302203714E-2</v>
      </c>
      <c r="AB105" s="244">
        <f>'Uspesnost-T'!AB105/'Uspesnost-T'!AB$114</f>
        <v>1.0074450528622268E-2</v>
      </c>
      <c r="AC105" s="244">
        <f>'Uspesnost-T'!AC105/'Uspesnost-T'!AC$114</f>
        <v>1.1095636359070744E-2</v>
      </c>
      <c r="AD105" s="244">
        <f>'Uspesnost-T'!AD105/'Uspesnost-T'!AD$114</f>
        <v>1.9064561892603072E-2</v>
      </c>
      <c r="AE105" s="244">
        <f>'Uspesnost-T'!AE105/'Uspesnost-T'!AE$114</f>
        <v>1.8401421868738773E-2</v>
      </c>
      <c r="AF105" s="244">
        <f>'Uspesnost-T'!AF105/'Uspesnost-T'!AF$114</f>
        <v>3.1602482496729083E-2</v>
      </c>
      <c r="AG105" s="244">
        <f>'Uspesnost-T'!AG105/'Uspesnost-T'!AG$114</f>
        <v>1.4065775029234505E-2</v>
      </c>
      <c r="AH105" s="244">
        <f>'Uspesnost-T'!AH105/'Uspesnost-T'!AH$114</f>
        <v>1.0078605715860637E-2</v>
      </c>
      <c r="AI105" s="244">
        <f>'Uspesnost-T'!AI105/'Uspesnost-T'!AI$114</f>
        <v>7.9436224625800012E-3</v>
      </c>
      <c r="AJ105" s="244">
        <f>'Uspesnost-T'!AJ105/'Uspesnost-T'!AJ$114</f>
        <v>1.1704570267482022E-2</v>
      </c>
      <c r="AK105" s="244">
        <f>'Uspesnost-T'!AK105/'Uspesnost-T'!AK$114</f>
        <v>8.2177731138604795E-3</v>
      </c>
      <c r="AL105" s="244">
        <f>'Uspesnost-T'!AL105/'Uspesnost-T'!AL$114</f>
        <v>1.183640218271536E-2</v>
      </c>
      <c r="AM105" s="244">
        <f>'Uspesnost-T'!AM105/'Uspesnost-T'!AM$114</f>
        <v>1.6952566273113857E-2</v>
      </c>
      <c r="AN105" s="244">
        <f>'Uspesnost-T'!AN105/'Uspesnost-T'!AN$114</f>
        <v>1.3746043551482191E-2</v>
      </c>
      <c r="AO105" s="244">
        <f>'Uspesnost-T'!AO105/'Uspesnost-T'!AO$114</f>
        <v>2.7092354762977545E-2</v>
      </c>
      <c r="AP105" s="244">
        <f>'Uspesnost-T'!AP105/'Uspesnost-T'!AP$114</f>
        <v>1.078564277756403E-2</v>
      </c>
      <c r="AQ105" s="244">
        <f>'Uspesnost-T'!AQ105/'Uspesnost-T'!AQ$114</f>
        <v>1.9398993271006717E-2</v>
      </c>
      <c r="AR105" s="244">
        <f>'Uspesnost-T'!AR105/'Uspesnost-T'!AR$114</f>
        <v>2.0286093149572994E-2</v>
      </c>
      <c r="AS105" s="244">
        <f>'Uspesnost-T'!AS105/'Uspesnost-T'!AS$114</f>
        <v>8.6293418046285621E-3</v>
      </c>
      <c r="AT105" s="244">
        <f>'Uspesnost-T'!AT105/'Uspesnost-T'!AT$114</f>
        <v>1.8895166484878594E-2</v>
      </c>
      <c r="AU105" s="244">
        <f>'Uspesnost-T'!AU105/'Uspesnost-T'!AU$114</f>
        <v>7.106244831893363E-2</v>
      </c>
      <c r="AV105" s="244">
        <f>'Uspesnost-T'!AV105/'Uspesnost-T'!AV$114</f>
        <v>2.9820784942024524E-2</v>
      </c>
      <c r="AW105" s="244">
        <f>'Uspesnost-T'!AW105/'Uspesnost-T'!AW$114</f>
        <v>1.3995048951435324E-2</v>
      </c>
      <c r="AX105" s="244">
        <f>'Uspesnost-T'!AX105/'Uspesnost-T'!AX$114</f>
        <v>1.0852566844915559E-2</v>
      </c>
      <c r="AY105" s="244">
        <f>'Uspesnost-T'!AY105/'Uspesnost-T'!AY$114</f>
        <v>1.0833523273003076E-2</v>
      </c>
      <c r="AZ105" s="244">
        <f>'Uspesnost-T'!AZ105/'Uspesnost-T'!AZ$114</f>
        <v>1.3835133351683647E-2</v>
      </c>
      <c r="BA105" s="244">
        <f>'Uspesnost-T'!BA105/'Uspesnost-T'!BA$114</f>
        <v>1.6436498851204254E-2</v>
      </c>
    </row>
    <row r="106" spans="1:53" ht="14.25" customHeight="1" x14ac:dyDescent="0.25">
      <c r="A106" s="239" t="s">
        <v>129</v>
      </c>
      <c r="B106" s="423">
        <v>90</v>
      </c>
      <c r="C106" s="244">
        <f>'Uspesnost-T'!C106/'Uspesnost-T'!C$114</f>
        <v>0</v>
      </c>
      <c r="D106" s="244">
        <f>'Uspesnost-T'!D106/'Uspesnost-T'!D$114</f>
        <v>1.1328618495722092E-2</v>
      </c>
      <c r="E106" s="244">
        <f>'Uspesnost-T'!E106/'Uspesnost-T'!E$114</f>
        <v>1.7072533680394103E-2</v>
      </c>
      <c r="F106" s="244">
        <f>'Uspesnost-T'!F106/'Uspesnost-T'!F$114</f>
        <v>1.3559364820843228E-2</v>
      </c>
      <c r="G106" s="244">
        <f>'Uspesnost-T'!G106/'Uspesnost-T'!G$114</f>
        <v>1.009100144514718E-2</v>
      </c>
      <c r="H106" s="244">
        <f>'Uspesnost-T'!H106/'Uspesnost-T'!H$114</f>
        <v>8.1572633644220547E-3</v>
      </c>
      <c r="I106" s="244">
        <f>'Uspesnost-T'!I106/'Uspesnost-T'!I$114</f>
        <v>1.1614640970910407E-2</v>
      </c>
      <c r="J106" s="244">
        <f>'Uspesnost-T'!J106/'Uspesnost-T'!J$114</f>
        <v>1.4964410698484915E-2</v>
      </c>
      <c r="K106" s="244">
        <f>'Uspesnost-T'!K106/'Uspesnost-T'!K$114</f>
        <v>8.0526686595737782E-3</v>
      </c>
      <c r="L106" s="244">
        <f>'Uspesnost-T'!L106/'Uspesnost-T'!L$114</f>
        <v>1.6356852936840808E-2</v>
      </c>
      <c r="M106" s="244">
        <f>'Uspesnost-T'!M106/'Uspesnost-T'!M$114</f>
        <v>1.3019281536768703E-2</v>
      </c>
      <c r="N106" s="244">
        <f>'Uspesnost-T'!N106/'Uspesnost-T'!N$114</f>
        <v>8.9002940363009306E-3</v>
      </c>
      <c r="O106" s="244">
        <f>'Uspesnost-T'!O106/'Uspesnost-T'!O$114</f>
        <v>1.6669117149911764E-2</v>
      </c>
      <c r="P106" s="244">
        <f>'Uspesnost-T'!P106/'Uspesnost-T'!P$114</f>
        <v>1.0648089412425418E-2</v>
      </c>
      <c r="Q106" s="244">
        <f>'Uspesnost-T'!Q106/'Uspesnost-T'!Q$114</f>
        <v>1.1887814886286216E-2</v>
      </c>
      <c r="R106" s="244">
        <f>'Uspesnost-T'!R106/'Uspesnost-T'!R$114</f>
        <v>1.0675841723405443E-2</v>
      </c>
      <c r="S106" s="244">
        <f>'Uspesnost-T'!S106/'Uspesnost-T'!S$114</f>
        <v>4.6307091854277532E-3</v>
      </c>
      <c r="T106" s="244">
        <f>'Uspesnost-T'!T106/'Uspesnost-T'!T$114</f>
        <v>2.7176648748647538E-3</v>
      </c>
      <c r="U106" s="244">
        <f>'Uspesnost-T'!U106/'Uspesnost-T'!U$114</f>
        <v>1.3706065531435404E-2</v>
      </c>
      <c r="V106" s="244">
        <f>'Uspesnost-T'!V106/'Uspesnost-T'!V$114</f>
        <v>2.1527087606737282E-2</v>
      </c>
      <c r="W106" s="244">
        <f>'Uspesnost-T'!W106/'Uspesnost-T'!W$114</f>
        <v>1.5801509732259487E-2</v>
      </c>
      <c r="X106" s="244">
        <f>'Uspesnost-T'!X106/'Uspesnost-T'!X$114</f>
        <v>1.143417860266711E-2</v>
      </c>
      <c r="Y106" s="244">
        <f>'Uspesnost-T'!Y106/'Uspesnost-T'!Y$114</f>
        <v>1.5531689943071058E-2</v>
      </c>
      <c r="Z106" s="244">
        <f>'Uspesnost-T'!Z106/'Uspesnost-T'!Z$114</f>
        <v>8.9574471648594979E-3</v>
      </c>
      <c r="AA106" s="244">
        <f>'Uspesnost-T'!AA106/'Uspesnost-T'!AA$114</f>
        <v>0</v>
      </c>
      <c r="AB106" s="244">
        <f>'Uspesnost-T'!AB106/'Uspesnost-T'!AB$114</f>
        <v>8.8782936164649353E-3</v>
      </c>
      <c r="AC106" s="244">
        <f>'Uspesnost-T'!AC106/'Uspesnost-T'!AC$114</f>
        <v>2.174173475435465E-2</v>
      </c>
      <c r="AD106" s="244">
        <f>'Uspesnost-T'!AD106/'Uspesnost-T'!AD$114</f>
        <v>6.756915639008142E-3</v>
      </c>
      <c r="AE106" s="244">
        <f>'Uspesnost-T'!AE106/'Uspesnost-T'!AE$114</f>
        <v>6.3424838354272156E-3</v>
      </c>
      <c r="AF106" s="244">
        <f>'Uspesnost-T'!AF106/'Uspesnost-T'!AF$114</f>
        <v>2.2335926020574375E-2</v>
      </c>
      <c r="AG106" s="244">
        <f>'Uspesnost-T'!AG106/'Uspesnost-T'!AG$114</f>
        <v>1.3191843537812258E-2</v>
      </c>
      <c r="AH106" s="244">
        <f>'Uspesnost-T'!AH106/'Uspesnost-T'!AH$114</f>
        <v>1.4968243362341658E-2</v>
      </c>
      <c r="AI106" s="244">
        <f>'Uspesnost-T'!AI106/'Uspesnost-T'!AI$114</f>
        <v>9.355972867253896E-3</v>
      </c>
      <c r="AJ106" s="244">
        <f>'Uspesnost-T'!AJ106/'Uspesnost-T'!AJ$114</f>
        <v>8.6254307720203417E-3</v>
      </c>
      <c r="AK106" s="244">
        <f>'Uspesnost-T'!AK106/'Uspesnost-T'!AK$114</f>
        <v>1.2630854431268814E-2</v>
      </c>
      <c r="AL106" s="244">
        <f>'Uspesnost-T'!AL106/'Uspesnost-T'!AL$114</f>
        <v>8.5191808531837297E-3</v>
      </c>
      <c r="AM106" s="244">
        <f>'Uspesnost-T'!AM106/'Uspesnost-T'!AM$114</f>
        <v>1.6455521472360905E-2</v>
      </c>
      <c r="AN106" s="244">
        <f>'Uspesnost-T'!AN106/'Uspesnost-T'!AN$114</f>
        <v>1.2074921379100805E-2</v>
      </c>
      <c r="AO106" s="244">
        <f>'Uspesnost-T'!AO106/'Uspesnost-T'!AO$114</f>
        <v>1.8405431455705314E-2</v>
      </c>
      <c r="AP106" s="244">
        <f>'Uspesnost-T'!AP106/'Uspesnost-T'!AP$114</f>
        <v>7.7581736140536041E-3</v>
      </c>
      <c r="AQ106" s="244">
        <f>'Uspesnost-T'!AQ106/'Uspesnost-T'!AQ$114</f>
        <v>1.5012452879935951E-2</v>
      </c>
      <c r="AR106" s="244">
        <f>'Uspesnost-T'!AR106/'Uspesnost-T'!AR$114</f>
        <v>1.5801067734486609E-2</v>
      </c>
      <c r="AS106" s="244">
        <f>'Uspesnost-T'!AS106/'Uspesnost-T'!AS$114</f>
        <v>1.3134812077479099E-2</v>
      </c>
      <c r="AT106" s="244">
        <f>'Uspesnost-T'!AT106/'Uspesnost-T'!AT$114</f>
        <v>1.6734079276534416E-2</v>
      </c>
      <c r="AU106" s="244">
        <f>'Uspesnost-T'!AU106/'Uspesnost-T'!AU$114</f>
        <v>1.36647416025377E-2</v>
      </c>
      <c r="AV106" s="244">
        <f>'Uspesnost-T'!AV106/'Uspesnost-T'!AV$114</f>
        <v>1.6708668921753916E-2</v>
      </c>
      <c r="AW106" s="244">
        <f>'Uspesnost-T'!AW106/'Uspesnost-T'!AW$114</f>
        <v>1.3588735276431842E-2</v>
      </c>
      <c r="AX106" s="244">
        <f>'Uspesnost-T'!AX106/'Uspesnost-T'!AX$114</f>
        <v>8.2659311373923898E-3</v>
      </c>
      <c r="AY106" s="244">
        <f>'Uspesnost-T'!AY106/'Uspesnost-T'!AY$114</f>
        <v>1.0177426552521227E-2</v>
      </c>
      <c r="AZ106" s="244">
        <f>'Uspesnost-T'!AZ106/'Uspesnost-T'!AZ$114</f>
        <v>8.4575070274015684E-3</v>
      </c>
      <c r="BA106" s="244">
        <f>'Uspesnost-T'!BA106/'Uspesnost-T'!BA$114</f>
        <v>1.4006993359956333E-2</v>
      </c>
    </row>
    <row r="107" spans="1:53" ht="14.25" customHeight="1" x14ac:dyDescent="0.25">
      <c r="A107" s="239" t="s">
        <v>228</v>
      </c>
      <c r="B107" s="423">
        <v>59</v>
      </c>
      <c r="C107" s="244">
        <f>'Uspesnost-T'!C107/'Uspesnost-T'!C$114</f>
        <v>0</v>
      </c>
      <c r="D107" s="244">
        <f>'Uspesnost-T'!D107/'Uspesnost-T'!D$114</f>
        <v>0</v>
      </c>
      <c r="E107" s="244">
        <f>'Uspesnost-T'!E107/'Uspesnost-T'!E$114</f>
        <v>1.4850582351381104E-3</v>
      </c>
      <c r="F107" s="244">
        <f>'Uspesnost-T'!F107/'Uspesnost-T'!F$114</f>
        <v>6.9575003103212922E-3</v>
      </c>
      <c r="G107" s="244">
        <f>'Uspesnost-T'!G107/'Uspesnost-T'!G$114</f>
        <v>0</v>
      </c>
      <c r="H107" s="244">
        <f>'Uspesnost-T'!H107/'Uspesnost-T'!H$114</f>
        <v>0</v>
      </c>
      <c r="I107" s="244">
        <f>'Uspesnost-T'!I107/'Uspesnost-T'!I$114</f>
        <v>0</v>
      </c>
      <c r="J107" s="244">
        <f>'Uspesnost-T'!J107/'Uspesnost-T'!J$114</f>
        <v>0</v>
      </c>
      <c r="K107" s="244">
        <f>'Uspesnost-T'!K107/'Uspesnost-T'!K$114</f>
        <v>1.150851458804057E-2</v>
      </c>
      <c r="L107" s="244">
        <f>'Uspesnost-T'!L107/'Uspesnost-T'!L$114</f>
        <v>0</v>
      </c>
      <c r="M107" s="244">
        <f>'Uspesnost-T'!M107/'Uspesnost-T'!M$114</f>
        <v>0</v>
      </c>
      <c r="N107" s="244">
        <f>'Uspesnost-T'!N107/'Uspesnost-T'!N$114</f>
        <v>0</v>
      </c>
      <c r="O107" s="244">
        <f>'Uspesnost-T'!O107/'Uspesnost-T'!O$114</f>
        <v>2.9117981406267331E-3</v>
      </c>
      <c r="P107" s="244">
        <f>'Uspesnost-T'!P107/'Uspesnost-T'!P$114</f>
        <v>0</v>
      </c>
      <c r="Q107" s="244">
        <f>'Uspesnost-T'!Q107/'Uspesnost-T'!Q$114</f>
        <v>3.2283602422380805E-2</v>
      </c>
      <c r="R107" s="244">
        <f>'Uspesnost-T'!R107/'Uspesnost-T'!R$114</f>
        <v>0</v>
      </c>
      <c r="S107" s="244">
        <f>'Uspesnost-T'!S107/'Uspesnost-T'!S$114</f>
        <v>0</v>
      </c>
      <c r="T107" s="244">
        <f>'Uspesnost-T'!T107/'Uspesnost-T'!T$114</f>
        <v>0</v>
      </c>
      <c r="U107" s="244">
        <f>'Uspesnost-T'!U107/'Uspesnost-T'!U$114</f>
        <v>1.801838840595802E-2</v>
      </c>
      <c r="V107" s="244">
        <f>'Uspesnost-T'!V107/'Uspesnost-T'!V$114</f>
        <v>0</v>
      </c>
      <c r="W107" s="244">
        <f>'Uspesnost-T'!W107/'Uspesnost-T'!W$114</f>
        <v>0</v>
      </c>
      <c r="X107" s="244">
        <f>'Uspesnost-T'!X107/'Uspesnost-T'!X$114</f>
        <v>4.9977036208839701E-3</v>
      </c>
      <c r="Y107" s="244">
        <f>'Uspesnost-T'!Y107/'Uspesnost-T'!Y$114</f>
        <v>1.6027630056669538E-2</v>
      </c>
      <c r="Z107" s="244">
        <f>'Uspesnost-T'!Z107/'Uspesnost-T'!Z$114</f>
        <v>0</v>
      </c>
      <c r="AA107" s="244">
        <f>'Uspesnost-T'!AA107/'Uspesnost-T'!AA$114</f>
        <v>0</v>
      </c>
      <c r="AB107" s="244">
        <f>'Uspesnost-T'!AB107/'Uspesnost-T'!AB$114</f>
        <v>9.4490802064619833E-3</v>
      </c>
      <c r="AC107" s="244">
        <f>'Uspesnost-T'!AC107/'Uspesnost-T'!AC$114</f>
        <v>0</v>
      </c>
      <c r="AD107" s="244">
        <f>'Uspesnost-T'!AD107/'Uspesnost-T'!AD$114</f>
        <v>7.0435872561385362E-3</v>
      </c>
      <c r="AE107" s="244">
        <f>'Uspesnost-T'!AE107/'Uspesnost-T'!AE$114</f>
        <v>1.697135344319621E-2</v>
      </c>
      <c r="AF107" s="244">
        <f>'Uspesnost-T'!AF107/'Uspesnost-T'!AF$114</f>
        <v>0</v>
      </c>
      <c r="AG107" s="244">
        <f>'Uspesnost-T'!AG107/'Uspesnost-T'!AG$114</f>
        <v>0</v>
      </c>
      <c r="AH107" s="244">
        <f>'Uspesnost-T'!AH107/'Uspesnost-T'!AH$114</f>
        <v>0</v>
      </c>
      <c r="AI107" s="244">
        <f>'Uspesnost-T'!AI107/'Uspesnost-T'!AI$114</f>
        <v>7.8855256109518213E-3</v>
      </c>
      <c r="AJ107" s="244">
        <f>'Uspesnost-T'!AJ107/'Uspesnost-T'!AJ$114</f>
        <v>0</v>
      </c>
      <c r="AK107" s="244">
        <f>'Uspesnost-T'!AK107/'Uspesnost-T'!AK$114</f>
        <v>0</v>
      </c>
      <c r="AL107" s="244">
        <f>'Uspesnost-T'!AL107/'Uspesnost-T'!AL$114</f>
        <v>0</v>
      </c>
      <c r="AM107" s="244">
        <f>'Uspesnost-T'!AM107/'Uspesnost-T'!AM$114</f>
        <v>0</v>
      </c>
      <c r="AN107" s="244">
        <f>'Uspesnost-T'!AN107/'Uspesnost-T'!AN$114</f>
        <v>0</v>
      </c>
      <c r="AO107" s="244">
        <f>'Uspesnost-T'!AO107/'Uspesnost-T'!AO$114</f>
        <v>0</v>
      </c>
      <c r="AP107" s="244">
        <f>'Uspesnost-T'!AP107/'Uspesnost-T'!AP$114</f>
        <v>0</v>
      </c>
      <c r="AQ107" s="244">
        <f>'Uspesnost-T'!AQ107/'Uspesnost-T'!AQ$114</f>
        <v>0</v>
      </c>
      <c r="AR107" s="244">
        <f>'Uspesnost-T'!AR107/'Uspesnost-T'!AR$114</f>
        <v>0</v>
      </c>
      <c r="AS107" s="244">
        <f>'Uspesnost-T'!AS107/'Uspesnost-T'!AS$114</f>
        <v>1.0873036933002841E-2</v>
      </c>
      <c r="AT107" s="244">
        <f>'Uspesnost-T'!AT107/'Uspesnost-T'!AT$114</f>
        <v>2.2241066122665938E-3</v>
      </c>
      <c r="AU107" s="244">
        <f>'Uspesnost-T'!AU107/'Uspesnost-T'!AU$114</f>
        <v>0</v>
      </c>
      <c r="AV107" s="244">
        <f>'Uspesnost-T'!AV107/'Uspesnost-T'!AV$114</f>
        <v>2.0304238198428255E-2</v>
      </c>
      <c r="AW107" s="244">
        <f>'Uspesnost-T'!AW107/'Uspesnost-T'!AW$114</f>
        <v>2.0041428885760441E-2</v>
      </c>
      <c r="AX107" s="244">
        <f>'Uspesnost-T'!AX107/'Uspesnost-T'!AX$114</f>
        <v>7.4831030057780348E-3</v>
      </c>
      <c r="AY107" s="244">
        <f>'Uspesnost-T'!AY107/'Uspesnost-T'!AY$114</f>
        <v>6.6705754733087513E-3</v>
      </c>
      <c r="AZ107" s="244">
        <f>'Uspesnost-T'!AZ107/'Uspesnost-T'!AZ$114</f>
        <v>0</v>
      </c>
      <c r="BA107" s="244">
        <f>'Uspesnost-T'!BA107/'Uspesnost-T'!BA$114</f>
        <v>0</v>
      </c>
    </row>
    <row r="108" spans="1:53" ht="14.25" customHeight="1" x14ac:dyDescent="0.25">
      <c r="A108" s="239" t="s">
        <v>158</v>
      </c>
      <c r="B108" s="423">
        <v>56</v>
      </c>
      <c r="C108" s="244">
        <f>'Uspesnost-T'!C108/'Uspesnost-T'!C$114</f>
        <v>0</v>
      </c>
      <c r="D108" s="244">
        <f>'Uspesnost-T'!D108/'Uspesnost-T'!D$114</f>
        <v>6.6151893186552407E-3</v>
      </c>
      <c r="E108" s="244">
        <f>'Uspesnost-T'!E108/'Uspesnost-T'!E$114</f>
        <v>2.2187620471414136E-3</v>
      </c>
      <c r="F108" s="244">
        <f>'Uspesnost-T'!F108/'Uspesnost-T'!F$114</f>
        <v>7.1726208175292233E-3</v>
      </c>
      <c r="G108" s="244">
        <f>'Uspesnost-T'!G108/'Uspesnost-T'!G$114</f>
        <v>1.5939068699454444E-3</v>
      </c>
      <c r="H108" s="244">
        <f>'Uspesnost-T'!H108/'Uspesnost-T'!H$114</f>
        <v>3.523520293678071E-3</v>
      </c>
      <c r="I108" s="244">
        <f>'Uspesnost-T'!I108/'Uspesnost-T'!I$114</f>
        <v>1.4617924675568132E-2</v>
      </c>
      <c r="J108" s="244">
        <f>'Uspesnost-T'!J108/'Uspesnost-T'!J$114</f>
        <v>1.4354361616892087E-2</v>
      </c>
      <c r="K108" s="244">
        <f>'Uspesnost-T'!K108/'Uspesnost-T'!K$114</f>
        <v>6.3420640373267759E-3</v>
      </c>
      <c r="L108" s="244">
        <f>'Uspesnost-T'!L108/'Uspesnost-T'!L$114</f>
        <v>1.0889285924907535E-2</v>
      </c>
      <c r="M108" s="244">
        <f>'Uspesnost-T'!M108/'Uspesnost-T'!M$114</f>
        <v>3.8291937185130534E-2</v>
      </c>
      <c r="N108" s="244">
        <f>'Uspesnost-T'!N108/'Uspesnost-T'!N$114</f>
        <v>9.6299783428042199E-3</v>
      </c>
      <c r="O108" s="244">
        <f>'Uspesnost-T'!O108/'Uspesnost-T'!O$114</f>
        <v>1.2262210313290339E-2</v>
      </c>
      <c r="P108" s="244">
        <f>'Uspesnost-T'!P108/'Uspesnost-T'!P$114</f>
        <v>1.9039138123744907E-2</v>
      </c>
      <c r="Q108" s="244">
        <f>'Uspesnost-T'!Q108/'Uspesnost-T'!Q$114</f>
        <v>6.3424352957688066E-3</v>
      </c>
      <c r="R108" s="244">
        <f>'Uspesnost-T'!R108/'Uspesnost-T'!R$114</f>
        <v>3.4461339163044245E-2</v>
      </c>
      <c r="S108" s="244">
        <f>'Uspesnost-T'!S108/'Uspesnost-T'!S$114</f>
        <v>4.3445561542312496E-3</v>
      </c>
      <c r="T108" s="244">
        <f>'Uspesnost-T'!T108/'Uspesnost-T'!T$114</f>
        <v>6.5588829523247783E-3</v>
      </c>
      <c r="U108" s="244">
        <f>'Uspesnost-T'!U108/'Uspesnost-T'!U$114</f>
        <v>0</v>
      </c>
      <c r="V108" s="244">
        <f>'Uspesnost-T'!V108/'Uspesnost-T'!V$114</f>
        <v>0</v>
      </c>
      <c r="W108" s="244">
        <f>'Uspesnost-T'!W108/'Uspesnost-T'!W$114</f>
        <v>0</v>
      </c>
      <c r="X108" s="244">
        <f>'Uspesnost-T'!X108/'Uspesnost-T'!X$114</f>
        <v>5.289052619517759E-3</v>
      </c>
      <c r="Y108" s="244">
        <f>'Uspesnost-T'!Y108/'Uspesnost-T'!Y$114</f>
        <v>8.4903549418614051E-3</v>
      </c>
      <c r="Z108" s="244">
        <f>'Uspesnost-T'!Z108/'Uspesnost-T'!Z$114</f>
        <v>3.7631524037868552E-3</v>
      </c>
      <c r="AA108" s="244">
        <f>'Uspesnost-T'!AA108/'Uspesnost-T'!AA$114</f>
        <v>0</v>
      </c>
      <c r="AB108" s="244">
        <f>'Uspesnost-T'!AB108/'Uspesnost-T'!AB$114</f>
        <v>1.051798973262277E-2</v>
      </c>
      <c r="AC108" s="244">
        <f>'Uspesnost-T'!AC108/'Uspesnost-T'!AC$114</f>
        <v>0</v>
      </c>
      <c r="AD108" s="244">
        <f>'Uspesnost-T'!AD108/'Uspesnost-T'!AD$114</f>
        <v>2.6555404371768846E-2</v>
      </c>
      <c r="AE108" s="244">
        <f>'Uspesnost-T'!AE108/'Uspesnost-T'!AE$114</f>
        <v>0</v>
      </c>
      <c r="AF108" s="244">
        <f>'Uspesnost-T'!AF108/'Uspesnost-T'!AF$114</f>
        <v>7.0867953316237908E-3</v>
      </c>
      <c r="AG108" s="244">
        <f>'Uspesnost-T'!AG108/'Uspesnost-T'!AG$114</f>
        <v>7.902134457697739E-3</v>
      </c>
      <c r="AH108" s="244">
        <f>'Uspesnost-T'!AH108/'Uspesnost-T'!AH$114</f>
        <v>7.8076108352049846E-3</v>
      </c>
      <c r="AI108" s="244">
        <f>'Uspesnost-T'!AI108/'Uspesnost-T'!AI$114</f>
        <v>7.7648889161012168E-3</v>
      </c>
      <c r="AJ108" s="244">
        <f>'Uspesnost-T'!AJ108/'Uspesnost-T'!AJ$114</f>
        <v>1.0148137803931E-2</v>
      </c>
      <c r="AK108" s="244">
        <f>'Uspesnost-T'!AK108/'Uspesnost-T'!AK$114</f>
        <v>1.0467184849013798E-2</v>
      </c>
      <c r="AL108" s="244">
        <f>'Uspesnost-T'!AL108/'Uspesnost-T'!AL$114</f>
        <v>8.3623644636727796E-3</v>
      </c>
      <c r="AM108" s="244">
        <f>'Uspesnost-T'!AM108/'Uspesnost-T'!AM$114</f>
        <v>1.6717643695857792E-2</v>
      </c>
      <c r="AN108" s="244">
        <f>'Uspesnost-T'!AN108/'Uspesnost-T'!AN$114</f>
        <v>1.1646883454969519E-2</v>
      </c>
      <c r="AO108" s="244">
        <f>'Uspesnost-T'!AO108/'Uspesnost-T'!AO$114</f>
        <v>4.0213088127989171E-3</v>
      </c>
      <c r="AP108" s="244">
        <f>'Uspesnost-T'!AP108/'Uspesnost-T'!AP$114</f>
        <v>2.2224507751478207E-2</v>
      </c>
      <c r="AQ108" s="244">
        <f>'Uspesnost-T'!AQ108/'Uspesnost-T'!AQ$114</f>
        <v>7.3413800775372394E-3</v>
      </c>
      <c r="AR108" s="244">
        <f>'Uspesnost-T'!AR108/'Uspesnost-T'!AR$114</f>
        <v>1.5318388709770411E-2</v>
      </c>
      <c r="AS108" s="244">
        <f>'Uspesnost-T'!AS108/'Uspesnost-T'!AS$114</f>
        <v>5.5380319996967417E-3</v>
      </c>
      <c r="AT108" s="244">
        <f>'Uspesnost-T'!AT108/'Uspesnost-T'!AT$114</f>
        <v>5.1806329809734744E-3</v>
      </c>
      <c r="AU108" s="244">
        <f>'Uspesnost-T'!AU108/'Uspesnost-T'!AU$114</f>
        <v>1.1026755849135957E-2</v>
      </c>
      <c r="AV108" s="244">
        <f>'Uspesnost-T'!AV108/'Uspesnost-T'!AV$114</f>
        <v>1.0814102335253029E-2</v>
      </c>
      <c r="AW108" s="244">
        <f>'Uspesnost-T'!AW108/'Uspesnost-T'!AW$114</f>
        <v>6.917320787546314E-3</v>
      </c>
      <c r="AX108" s="244">
        <f>'Uspesnost-T'!AX108/'Uspesnost-T'!AX$114</f>
        <v>9.0873297573090765E-3</v>
      </c>
      <c r="AY108" s="244">
        <f>'Uspesnost-T'!AY108/'Uspesnost-T'!AY$114</f>
        <v>2.0629326963430793E-2</v>
      </c>
      <c r="AZ108" s="244">
        <f>'Uspesnost-T'!AZ108/'Uspesnost-T'!AZ$114</f>
        <v>1.5305059215406256E-2</v>
      </c>
      <c r="BA108" s="244">
        <f>'Uspesnost-T'!BA108/'Uspesnost-T'!BA$114</f>
        <v>2.6892417819625994E-2</v>
      </c>
    </row>
    <row r="109" spans="1:53" ht="14.25" customHeight="1" x14ac:dyDescent="0.25">
      <c r="A109" s="239" t="s">
        <v>67</v>
      </c>
      <c r="B109" s="423">
        <v>94</v>
      </c>
      <c r="C109" s="244">
        <f>'Uspesnost-T'!C109/'Uspesnost-T'!C$114</f>
        <v>2.7495083706512394E-2</v>
      </c>
      <c r="D109" s="244">
        <f>'Uspesnost-T'!D109/'Uspesnost-T'!D$114</f>
        <v>1.8027333676838678E-2</v>
      </c>
      <c r="E109" s="244">
        <f>'Uspesnost-T'!E109/'Uspesnost-T'!E$114</f>
        <v>8.8941563985271022E-3</v>
      </c>
      <c r="F109" s="244">
        <f>'Uspesnost-T'!F109/'Uspesnost-T'!F$114</f>
        <v>1.3589737494494946E-2</v>
      </c>
      <c r="G109" s="244">
        <f>'Uspesnost-T'!G109/'Uspesnost-T'!G$114</f>
        <v>3.005512483374527E-2</v>
      </c>
      <c r="H109" s="244">
        <f>'Uspesnost-T'!H109/'Uspesnost-T'!H$114</f>
        <v>2.7011879705498051E-2</v>
      </c>
      <c r="I109" s="244">
        <f>'Uspesnost-T'!I109/'Uspesnost-T'!I$114</f>
        <v>1.1532448258292817E-2</v>
      </c>
      <c r="J109" s="244">
        <f>'Uspesnost-T'!J109/'Uspesnost-T'!J$114</f>
        <v>1.6149212061343666E-2</v>
      </c>
      <c r="K109" s="244">
        <f>'Uspesnost-T'!K109/'Uspesnost-T'!K$114</f>
        <v>2.664231674032284E-2</v>
      </c>
      <c r="L109" s="244">
        <f>'Uspesnost-T'!L109/'Uspesnost-T'!L$114</f>
        <v>1.1316915013970627E-2</v>
      </c>
      <c r="M109" s="244">
        <f>'Uspesnost-T'!M109/'Uspesnost-T'!M$114</f>
        <v>2.1895373793673508E-2</v>
      </c>
      <c r="N109" s="244">
        <f>'Uspesnost-T'!N109/'Uspesnost-T'!N$114</f>
        <v>1.1840405548928764E-2</v>
      </c>
      <c r="O109" s="244">
        <f>'Uspesnost-T'!O109/'Uspesnost-T'!O$114</f>
        <v>7.0959298751954803E-3</v>
      </c>
      <c r="P109" s="244">
        <f>'Uspesnost-T'!P109/'Uspesnost-T'!P$114</f>
        <v>1.6604631515663118E-2</v>
      </c>
      <c r="Q109" s="244">
        <f>'Uspesnost-T'!Q109/'Uspesnost-T'!Q$114</f>
        <v>1.2746419719496527E-2</v>
      </c>
      <c r="R109" s="244">
        <f>'Uspesnost-T'!R109/'Uspesnost-T'!R$114</f>
        <v>1.4745629710758589E-2</v>
      </c>
      <c r="S109" s="244">
        <f>'Uspesnost-T'!S109/'Uspesnost-T'!S$114</f>
        <v>4.9220134365457026E-3</v>
      </c>
      <c r="T109" s="244">
        <f>'Uspesnost-T'!T109/'Uspesnost-T'!T$114</f>
        <v>2.1201341362962242E-2</v>
      </c>
      <c r="U109" s="244">
        <f>'Uspesnost-T'!U109/'Uspesnost-T'!U$114</f>
        <v>2.855904231154094E-3</v>
      </c>
      <c r="V109" s="244">
        <f>'Uspesnost-T'!V109/'Uspesnost-T'!V$114</f>
        <v>5.6190517087402948E-2</v>
      </c>
      <c r="W109" s="244">
        <f>'Uspesnost-T'!W109/'Uspesnost-T'!W$114</f>
        <v>1.8799862073966389E-2</v>
      </c>
      <c r="X109" s="244">
        <f>'Uspesnost-T'!X109/'Uspesnost-T'!X$114</f>
        <v>9.2830557515337381E-3</v>
      </c>
      <c r="Y109" s="244">
        <f>'Uspesnost-T'!Y109/'Uspesnost-T'!Y$114</f>
        <v>5.2034783278160687E-3</v>
      </c>
      <c r="Z109" s="244">
        <f>'Uspesnost-T'!Z109/'Uspesnost-T'!Z$114</f>
        <v>1.0662368483365268E-2</v>
      </c>
      <c r="AA109" s="244">
        <f>'Uspesnost-T'!AA109/'Uspesnost-T'!AA$114</f>
        <v>3.4963093281136649E-2</v>
      </c>
      <c r="AB109" s="244">
        <f>'Uspesnost-T'!AB109/'Uspesnost-T'!AB$114</f>
        <v>1.2296552643496866E-2</v>
      </c>
      <c r="AC109" s="244">
        <f>'Uspesnost-T'!AC109/'Uspesnost-T'!AC$114</f>
        <v>4.3350364621466429E-2</v>
      </c>
      <c r="AD109" s="244">
        <f>'Uspesnost-T'!AD109/'Uspesnost-T'!AD$114</f>
        <v>1.7429691445602601E-3</v>
      </c>
      <c r="AE109" s="244">
        <f>'Uspesnost-T'!AE109/'Uspesnost-T'!AE$114</f>
        <v>1.3848462524238343E-2</v>
      </c>
      <c r="AF109" s="244">
        <f>'Uspesnost-T'!AF109/'Uspesnost-T'!AF$114</f>
        <v>2.2352019038390743E-2</v>
      </c>
      <c r="AG109" s="244">
        <f>'Uspesnost-T'!AG109/'Uspesnost-T'!AG$114</f>
        <v>1.117255710730577E-2</v>
      </c>
      <c r="AH109" s="244">
        <f>'Uspesnost-T'!AH109/'Uspesnost-T'!AH$114</f>
        <v>1.5204438719648708E-2</v>
      </c>
      <c r="AI109" s="244">
        <f>'Uspesnost-T'!AI109/'Uspesnost-T'!AI$114</f>
        <v>7.754648887984523E-3</v>
      </c>
      <c r="AJ109" s="244">
        <f>'Uspesnost-T'!AJ109/'Uspesnost-T'!AJ$114</f>
        <v>9.3590241975823763E-3</v>
      </c>
      <c r="AK109" s="244">
        <f>'Uspesnost-T'!AK109/'Uspesnost-T'!AK$114</f>
        <v>8.0011439649364975E-3</v>
      </c>
      <c r="AL109" s="244">
        <f>'Uspesnost-T'!AL109/'Uspesnost-T'!AL$114</f>
        <v>2.5876040775823096E-2</v>
      </c>
      <c r="AM109" s="244">
        <f>'Uspesnost-T'!AM109/'Uspesnost-T'!AM$114</f>
        <v>1.5958868094707739E-2</v>
      </c>
      <c r="AN109" s="244">
        <f>'Uspesnost-T'!AN109/'Uspesnost-T'!AN$114</f>
        <v>1.0417181591176435E-2</v>
      </c>
      <c r="AO109" s="244">
        <f>'Uspesnost-T'!AO109/'Uspesnost-T'!AO$114</f>
        <v>1.4375595303866498E-2</v>
      </c>
      <c r="AP109" s="244">
        <f>'Uspesnost-T'!AP109/'Uspesnost-T'!AP$114</f>
        <v>1.6862563298250838E-2</v>
      </c>
      <c r="AQ109" s="244">
        <f>'Uspesnost-T'!AQ109/'Uspesnost-T'!AQ$114</f>
        <v>1.5196420029507026E-2</v>
      </c>
      <c r="AR109" s="244">
        <f>'Uspesnost-T'!AR109/'Uspesnost-T'!AR$114</f>
        <v>1.9153177615881936E-2</v>
      </c>
      <c r="AS109" s="244">
        <f>'Uspesnost-T'!AS109/'Uspesnost-T'!AS$114</f>
        <v>4.6512407174311163E-3</v>
      </c>
      <c r="AT109" s="244">
        <f>'Uspesnost-T'!AT109/'Uspesnost-T'!AT$114</f>
        <v>1.7770313455124673E-2</v>
      </c>
      <c r="AU109" s="244">
        <f>'Uspesnost-T'!AU109/'Uspesnost-T'!AU$114</f>
        <v>4.3548921987979737E-2</v>
      </c>
      <c r="AV109" s="244">
        <f>'Uspesnost-T'!AV109/'Uspesnost-T'!AV$114</f>
        <v>8.7322188618235829E-3</v>
      </c>
      <c r="AW109" s="244">
        <f>'Uspesnost-T'!AW109/'Uspesnost-T'!AW$114</f>
        <v>8.7102348269254264E-3</v>
      </c>
      <c r="AX109" s="244">
        <f>'Uspesnost-T'!AX109/'Uspesnost-T'!AX$114</f>
        <v>6.3983700976195206E-3</v>
      </c>
      <c r="AY109" s="244">
        <f>'Uspesnost-T'!AY109/'Uspesnost-T'!AY$114</f>
        <v>1.2345679418016828E-2</v>
      </c>
      <c r="AZ109" s="244">
        <f>'Uspesnost-T'!AZ109/'Uspesnost-T'!AZ$114</f>
        <v>2.0437612696714978E-2</v>
      </c>
      <c r="BA109" s="244">
        <f>'Uspesnost-T'!BA109/'Uspesnost-T'!BA$114</f>
        <v>1.0413828501134578E-2</v>
      </c>
    </row>
    <row r="110" spans="1:53" ht="14.25" customHeight="1" x14ac:dyDescent="0.25">
      <c r="A110" s="239" t="s">
        <v>198</v>
      </c>
      <c r="B110" s="423">
        <v>92</v>
      </c>
      <c r="C110" s="244">
        <f>'Uspesnost-T'!C110/'Uspesnost-T'!C$114</f>
        <v>0</v>
      </c>
      <c r="D110" s="244">
        <f>'Uspesnost-T'!D110/'Uspesnost-T'!D$114</f>
        <v>9.7833756927915311E-3</v>
      </c>
      <c r="E110" s="244">
        <f>'Uspesnost-T'!E110/'Uspesnost-T'!E$114</f>
        <v>2.646832536100403E-2</v>
      </c>
      <c r="F110" s="244">
        <f>'Uspesnost-T'!F110/'Uspesnost-T'!F$114</f>
        <v>5.8558317594771059E-3</v>
      </c>
      <c r="G110" s="244">
        <f>'Uspesnost-T'!G110/'Uspesnost-T'!G$114</f>
        <v>9.2883213829665252E-3</v>
      </c>
      <c r="H110" s="244">
        <f>'Uspesnost-T'!H110/'Uspesnost-T'!H$114</f>
        <v>0</v>
      </c>
      <c r="I110" s="244">
        <f>'Uspesnost-T'!I110/'Uspesnost-T'!I$114</f>
        <v>0</v>
      </c>
      <c r="J110" s="244">
        <f>'Uspesnost-T'!J110/'Uspesnost-T'!J$114</f>
        <v>0</v>
      </c>
      <c r="K110" s="244">
        <f>'Uspesnost-T'!K110/'Uspesnost-T'!K$114</f>
        <v>0</v>
      </c>
      <c r="L110" s="244">
        <f>'Uspesnost-T'!L110/'Uspesnost-T'!L$114</f>
        <v>0</v>
      </c>
      <c r="M110" s="244">
        <f>'Uspesnost-T'!M110/'Uspesnost-T'!M$114</f>
        <v>0</v>
      </c>
      <c r="N110" s="244">
        <f>'Uspesnost-T'!N110/'Uspesnost-T'!N$114</f>
        <v>7.9444446502466223E-3</v>
      </c>
      <c r="O110" s="244">
        <f>'Uspesnost-T'!O110/'Uspesnost-T'!O$114</f>
        <v>3.696725323559222E-3</v>
      </c>
      <c r="P110" s="244">
        <f>'Uspesnost-T'!P110/'Uspesnost-T'!P$114</f>
        <v>0</v>
      </c>
      <c r="Q110" s="244">
        <f>'Uspesnost-T'!Q110/'Uspesnost-T'!Q$114</f>
        <v>7.4342495045856697E-3</v>
      </c>
      <c r="R110" s="244">
        <f>'Uspesnost-T'!R110/'Uspesnost-T'!R$114</f>
        <v>0</v>
      </c>
      <c r="S110" s="244">
        <f>'Uspesnost-T'!S110/'Uspesnost-T'!S$114</f>
        <v>0</v>
      </c>
      <c r="T110" s="244">
        <f>'Uspesnost-T'!T110/'Uspesnost-T'!T$114</f>
        <v>0</v>
      </c>
      <c r="U110" s="244">
        <f>'Uspesnost-T'!U110/'Uspesnost-T'!U$114</f>
        <v>0</v>
      </c>
      <c r="V110" s="244">
        <f>'Uspesnost-T'!V110/'Uspesnost-T'!V$114</f>
        <v>0</v>
      </c>
      <c r="W110" s="244">
        <f>'Uspesnost-T'!W110/'Uspesnost-T'!W$114</f>
        <v>5.4830162770562896E-3</v>
      </c>
      <c r="X110" s="244">
        <f>'Uspesnost-T'!X110/'Uspesnost-T'!X$114</f>
        <v>1.1497298849635145E-2</v>
      </c>
      <c r="Y110" s="244">
        <f>'Uspesnost-T'!Y110/'Uspesnost-T'!Y$114</f>
        <v>6.392721976831192E-3</v>
      </c>
      <c r="Z110" s="244">
        <f>'Uspesnost-T'!Z110/'Uspesnost-T'!Z$114</f>
        <v>1.7278836200134904E-2</v>
      </c>
      <c r="AA110" s="244">
        <f>'Uspesnost-T'!AA110/'Uspesnost-T'!AA$114</f>
        <v>0</v>
      </c>
      <c r="AB110" s="244">
        <f>'Uspesnost-T'!AB110/'Uspesnost-T'!AB$114</f>
        <v>9.1668188693485898E-3</v>
      </c>
      <c r="AC110" s="244">
        <f>'Uspesnost-T'!AC110/'Uspesnost-T'!AC$114</f>
        <v>0</v>
      </c>
      <c r="AD110" s="244">
        <f>'Uspesnost-T'!AD110/'Uspesnost-T'!AD$114</f>
        <v>0</v>
      </c>
      <c r="AE110" s="244">
        <f>'Uspesnost-T'!AE110/'Uspesnost-T'!AE$114</f>
        <v>0</v>
      </c>
      <c r="AF110" s="244">
        <f>'Uspesnost-T'!AF110/'Uspesnost-T'!AF$114</f>
        <v>0</v>
      </c>
      <c r="AG110" s="244">
        <f>'Uspesnost-T'!AG110/'Uspesnost-T'!AG$114</f>
        <v>6.3028693729955832E-3</v>
      </c>
      <c r="AH110" s="244">
        <f>'Uspesnost-T'!AH110/'Uspesnost-T'!AH$114</f>
        <v>1.2872431260122722E-2</v>
      </c>
      <c r="AI110" s="244">
        <f>'Uspesnost-T'!AI110/'Uspesnost-T'!AI$114</f>
        <v>9.0547469928150305E-3</v>
      </c>
      <c r="AJ110" s="244">
        <f>'Uspesnost-T'!AJ110/'Uspesnost-T'!AJ$114</f>
        <v>4.0091234903651138E-3</v>
      </c>
      <c r="AK110" s="244">
        <f>'Uspesnost-T'!AK110/'Uspesnost-T'!AK$114</f>
        <v>2.1682402856214845E-2</v>
      </c>
      <c r="AL110" s="244">
        <f>'Uspesnost-T'!AL110/'Uspesnost-T'!AL$114</f>
        <v>0</v>
      </c>
      <c r="AM110" s="244">
        <f>'Uspesnost-T'!AM110/'Uspesnost-T'!AM$114</f>
        <v>0</v>
      </c>
      <c r="AN110" s="244">
        <f>'Uspesnost-T'!AN110/'Uspesnost-T'!AN$114</f>
        <v>7.1241749185025297E-3</v>
      </c>
      <c r="AO110" s="244">
        <f>'Uspesnost-T'!AO110/'Uspesnost-T'!AO$114</f>
        <v>0</v>
      </c>
      <c r="AP110" s="244">
        <f>'Uspesnost-T'!AP110/'Uspesnost-T'!AP$114</f>
        <v>0</v>
      </c>
      <c r="AQ110" s="244">
        <f>'Uspesnost-T'!AQ110/'Uspesnost-T'!AQ$114</f>
        <v>0</v>
      </c>
      <c r="AR110" s="244">
        <f>'Uspesnost-T'!AR110/'Uspesnost-T'!AR$114</f>
        <v>0</v>
      </c>
      <c r="AS110" s="244">
        <f>'Uspesnost-T'!AS110/'Uspesnost-T'!AS$114</f>
        <v>8.3282138562293193E-3</v>
      </c>
      <c r="AT110" s="244">
        <f>'Uspesnost-T'!AT110/'Uspesnost-T'!AT$114</f>
        <v>1.2465974876874819E-2</v>
      </c>
      <c r="AU110" s="244">
        <f>'Uspesnost-T'!AU110/'Uspesnost-T'!AU$114</f>
        <v>0</v>
      </c>
      <c r="AV110" s="244">
        <f>'Uspesnost-T'!AV110/'Uspesnost-T'!AV$114</f>
        <v>0</v>
      </c>
      <c r="AW110" s="244">
        <f>'Uspesnost-T'!AW110/'Uspesnost-T'!AW$114</f>
        <v>5.0413748859113759E-3</v>
      </c>
      <c r="AX110" s="244">
        <f>'Uspesnost-T'!AX110/'Uspesnost-T'!AX$114</f>
        <v>7.9911213328544371E-3</v>
      </c>
      <c r="AY110" s="244">
        <f>'Uspesnost-T'!AY110/'Uspesnost-T'!AY$114</f>
        <v>8.5109993565801473E-3</v>
      </c>
      <c r="AZ110" s="244">
        <f>'Uspesnost-T'!AZ110/'Uspesnost-T'!AZ$114</f>
        <v>0</v>
      </c>
      <c r="BA110" s="244">
        <f>'Uspesnost-T'!BA110/'Uspesnost-T'!BA$114</f>
        <v>0</v>
      </c>
    </row>
    <row r="111" spans="1:53" ht="14.25" customHeight="1" x14ac:dyDescent="0.25">
      <c r="A111" s="239" t="s">
        <v>125</v>
      </c>
      <c r="B111" s="423">
        <v>95</v>
      </c>
      <c r="C111" s="244">
        <f>'Uspesnost-T'!C111/'Uspesnost-T'!C$114</f>
        <v>7.857341751895304E-2</v>
      </c>
      <c r="D111" s="244">
        <f>'Uspesnost-T'!D111/'Uspesnost-T'!D$114</f>
        <v>3.612500135684826E-3</v>
      </c>
      <c r="E111" s="244">
        <f>'Uspesnost-T'!E111/'Uspesnost-T'!E$114</f>
        <v>5.9560722847849055E-3</v>
      </c>
      <c r="F111" s="244">
        <f>'Uspesnost-T'!F111/'Uspesnost-T'!F$114</f>
        <v>5.5759942944477222E-3</v>
      </c>
      <c r="G111" s="244">
        <f>'Uspesnost-T'!G111/'Uspesnost-T'!G$114</f>
        <v>1.0591972369255978E-2</v>
      </c>
      <c r="H111" s="244">
        <f>'Uspesnost-T'!H111/'Uspesnost-T'!H$114</f>
        <v>6.8918652331096987E-3</v>
      </c>
      <c r="I111" s="244">
        <f>'Uspesnost-T'!I111/'Uspesnost-T'!I$114</f>
        <v>8.9104713224773396E-3</v>
      </c>
      <c r="J111" s="244">
        <f>'Uspesnost-T'!J111/'Uspesnost-T'!J$114</f>
        <v>1.5108620239561294E-2</v>
      </c>
      <c r="K111" s="244">
        <f>'Uspesnost-T'!K111/'Uspesnost-T'!K$114</f>
        <v>3.172376780900836E-2</v>
      </c>
      <c r="L111" s="244">
        <f>'Uspesnost-T'!L111/'Uspesnost-T'!L$114</f>
        <v>5.3861052019180808E-3</v>
      </c>
      <c r="M111" s="244">
        <f>'Uspesnost-T'!M111/'Uspesnost-T'!M$114</f>
        <v>1.3192246162341778E-2</v>
      </c>
      <c r="N111" s="244">
        <f>'Uspesnost-T'!N111/'Uspesnost-T'!N$114</f>
        <v>8.3314387605429325E-3</v>
      </c>
      <c r="O111" s="244">
        <f>'Uspesnost-T'!O111/'Uspesnost-T'!O$114</f>
        <v>5.9802390998770416E-3</v>
      </c>
      <c r="P111" s="244">
        <f>'Uspesnost-T'!P111/'Uspesnost-T'!P$114</f>
        <v>5.1866660916109163E-3</v>
      </c>
      <c r="Q111" s="244">
        <f>'Uspesnost-T'!Q111/'Uspesnost-T'!Q$114</f>
        <v>9.1202743806168322E-4</v>
      </c>
      <c r="R111" s="244">
        <f>'Uspesnost-T'!R111/'Uspesnost-T'!R$114</f>
        <v>9.1553257163148032E-3</v>
      </c>
      <c r="S111" s="244">
        <f>'Uspesnost-T'!S111/'Uspesnost-T'!S$114</f>
        <v>1.3270942788993642E-2</v>
      </c>
      <c r="T111" s="244">
        <f>'Uspesnost-T'!T111/'Uspesnost-T'!T$114</f>
        <v>2.2832092415591948E-2</v>
      </c>
      <c r="U111" s="244">
        <f>'Uspesnost-T'!U111/'Uspesnost-T'!U$114</f>
        <v>4.852195657572912E-3</v>
      </c>
      <c r="V111" s="244">
        <f>'Uspesnost-T'!V111/'Uspesnost-T'!V$114</f>
        <v>6.4365613707994887E-3</v>
      </c>
      <c r="W111" s="244">
        <f>'Uspesnost-T'!W111/'Uspesnost-T'!W$114</f>
        <v>1.185169813452178E-2</v>
      </c>
      <c r="X111" s="244">
        <f>'Uspesnost-T'!X111/'Uspesnost-T'!X$114</f>
        <v>8.5499419968684456E-3</v>
      </c>
      <c r="Y111" s="244">
        <f>'Uspesnost-T'!Y111/'Uspesnost-T'!Y$114</f>
        <v>4.6317545860576322E-3</v>
      </c>
      <c r="Z111" s="244">
        <f>'Uspesnost-T'!Z111/'Uspesnost-T'!Z$114</f>
        <v>8.039065046396978E-3</v>
      </c>
      <c r="AA111" s="244">
        <f>'Uspesnost-T'!AA111/'Uspesnost-T'!AA$114</f>
        <v>7.0043037198285595E-3</v>
      </c>
      <c r="AB111" s="244">
        <f>'Uspesnost-T'!AB111/'Uspesnost-T'!AB$114</f>
        <v>1.1905299334893081E-2</v>
      </c>
      <c r="AC111" s="244">
        <f>'Uspesnost-T'!AC111/'Uspesnost-T'!AC$114</f>
        <v>3.1056003727642029E-2</v>
      </c>
      <c r="AD111" s="244">
        <f>'Uspesnost-T'!AD111/'Uspesnost-T'!AD$114</f>
        <v>1.3321365420216204E-2</v>
      </c>
      <c r="AE111" s="244">
        <f>'Uspesnost-T'!AE111/'Uspesnost-T'!AE$114</f>
        <v>1.3798938221585514E-2</v>
      </c>
      <c r="AF111" s="244">
        <f>'Uspesnost-T'!AF111/'Uspesnost-T'!AF$114</f>
        <v>0</v>
      </c>
      <c r="AG111" s="244">
        <f>'Uspesnost-T'!AG111/'Uspesnost-T'!AG$114</f>
        <v>7.0749516788361074E-3</v>
      </c>
      <c r="AH111" s="244">
        <f>'Uspesnost-T'!AH111/'Uspesnost-T'!AH$114</f>
        <v>1.3847410147961885E-2</v>
      </c>
      <c r="AI111" s="244">
        <f>'Uspesnost-T'!AI111/'Uspesnost-T'!AI$114</f>
        <v>6.1382450825347573E-3</v>
      </c>
      <c r="AJ111" s="244">
        <f>'Uspesnost-T'!AJ111/'Uspesnost-T'!AJ$114</f>
        <v>4.0441764667459761E-3</v>
      </c>
      <c r="AK111" s="244">
        <f>'Uspesnost-T'!AK111/'Uspesnost-T'!AK$114</f>
        <v>9.3176107647419612E-3</v>
      </c>
      <c r="AL111" s="244">
        <f>'Uspesnost-T'!AL111/'Uspesnost-T'!AL$114</f>
        <v>7.547676530011733E-3</v>
      </c>
      <c r="AM111" s="244">
        <f>'Uspesnost-T'!AM111/'Uspesnost-T'!AM$114</f>
        <v>0</v>
      </c>
      <c r="AN111" s="244">
        <f>'Uspesnost-T'!AN111/'Uspesnost-T'!AN$114</f>
        <v>6.004288205153664E-3</v>
      </c>
      <c r="AO111" s="244">
        <f>'Uspesnost-T'!AO111/'Uspesnost-T'!AO$114</f>
        <v>1.7078249714304543E-2</v>
      </c>
      <c r="AP111" s="244">
        <f>'Uspesnost-T'!AP111/'Uspesnost-T'!AP$114</f>
        <v>8.5085777081333868E-3</v>
      </c>
      <c r="AQ111" s="244">
        <f>'Uspesnost-T'!AQ111/'Uspesnost-T'!AQ$114</f>
        <v>7.217894465993191E-3</v>
      </c>
      <c r="AR111" s="244">
        <f>'Uspesnost-T'!AR111/'Uspesnost-T'!AR$114</f>
        <v>0</v>
      </c>
      <c r="AS111" s="244">
        <f>'Uspesnost-T'!AS111/'Uspesnost-T'!AS$114</f>
        <v>6.3587587379303218E-3</v>
      </c>
      <c r="AT111" s="244">
        <f>'Uspesnost-T'!AT111/'Uspesnost-T'!AT$114</f>
        <v>6.0571304402563192E-3</v>
      </c>
      <c r="AU111" s="244">
        <f>'Uspesnost-T'!AU111/'Uspesnost-T'!AU$114</f>
        <v>0</v>
      </c>
      <c r="AV111" s="244">
        <f>'Uspesnost-T'!AV111/'Uspesnost-T'!AV$114</f>
        <v>9.6448568745327659E-3</v>
      </c>
      <c r="AW111" s="244">
        <f>'Uspesnost-T'!AW111/'Uspesnost-T'!AW$114</f>
        <v>2.0247653109458051E-3</v>
      </c>
      <c r="AX111" s="244">
        <f>'Uspesnost-T'!AX111/'Uspesnost-T'!AX$114</f>
        <v>5.5486469337463372E-3</v>
      </c>
      <c r="AY111" s="244">
        <f>'Uspesnost-T'!AY111/'Uspesnost-T'!AY$114</f>
        <v>7.8704949211318206E-3</v>
      </c>
      <c r="AZ111" s="244">
        <f>'Uspesnost-T'!AZ111/'Uspesnost-T'!AZ$114</f>
        <v>1.7836019131798629E-2</v>
      </c>
      <c r="BA111" s="244">
        <f>'Uspesnost-T'!BA111/'Uspesnost-T'!BA$114</f>
        <v>1.2987004669799037E-2</v>
      </c>
    </row>
    <row r="112" spans="1:53" ht="14.25" customHeight="1" x14ac:dyDescent="0.25">
      <c r="A112" s="239" t="s">
        <v>87</v>
      </c>
      <c r="B112" s="423">
        <v>98</v>
      </c>
      <c r="C112" s="244">
        <f>'Uspesnost-T'!C112/'Uspesnost-T'!C$114</f>
        <v>5.1094652511986416E-2</v>
      </c>
      <c r="D112" s="244">
        <f>'Uspesnost-T'!D112/'Uspesnost-T'!D$114</f>
        <v>7.0532383537703037E-3</v>
      </c>
      <c r="E112" s="244">
        <f>'Uspesnost-T'!E112/'Uspesnost-T'!E$114</f>
        <v>3.8188942287779646E-3</v>
      </c>
      <c r="F112" s="244">
        <f>'Uspesnost-T'!F112/'Uspesnost-T'!F$114</f>
        <v>0</v>
      </c>
      <c r="G112" s="244">
        <f>'Uspesnost-T'!G112/'Uspesnost-T'!G$114</f>
        <v>7.18266557921778E-3</v>
      </c>
      <c r="H112" s="244">
        <f>'Uspesnost-T'!H112/'Uspesnost-T'!H$114</f>
        <v>1.9609389119603231E-2</v>
      </c>
      <c r="I112" s="244">
        <f>'Uspesnost-T'!I112/'Uspesnost-T'!I$114</f>
        <v>6.6592761734494367E-3</v>
      </c>
      <c r="J112" s="244">
        <f>'Uspesnost-T'!J112/'Uspesnost-T'!J$114</f>
        <v>5.4824125841532604E-3</v>
      </c>
      <c r="K112" s="244">
        <f>'Uspesnost-T'!K112/'Uspesnost-T'!K$114</f>
        <v>1.0565884721478156E-2</v>
      </c>
      <c r="L112" s="244">
        <f>'Uspesnost-T'!L112/'Uspesnost-T'!L$114</f>
        <v>5.5671059057492076E-3</v>
      </c>
      <c r="M112" s="244">
        <f>'Uspesnost-T'!M112/'Uspesnost-T'!M$114</f>
        <v>2.3907993359489781E-2</v>
      </c>
      <c r="N112" s="244">
        <f>'Uspesnost-T'!N112/'Uspesnost-T'!N$114</f>
        <v>6.8396090220476111E-3</v>
      </c>
      <c r="O112" s="244">
        <f>'Uspesnost-T'!O112/'Uspesnost-T'!O$114</f>
        <v>6.6648708575540311E-3</v>
      </c>
      <c r="P112" s="244">
        <f>'Uspesnost-T'!P112/'Uspesnost-T'!P$114</f>
        <v>1.9646712296547984E-2</v>
      </c>
      <c r="Q112" s="244">
        <f>'Uspesnost-T'!Q112/'Uspesnost-T'!Q$114</f>
        <v>4.6822580148969542E-3</v>
      </c>
      <c r="R112" s="244">
        <f>'Uspesnost-T'!R112/'Uspesnost-T'!R$114</f>
        <v>5.8894270789756151E-3</v>
      </c>
      <c r="S112" s="244">
        <f>'Uspesnost-T'!S112/'Uspesnost-T'!S$114</f>
        <v>1.7652940138852918E-2</v>
      </c>
      <c r="T112" s="244">
        <f>'Uspesnost-T'!T112/'Uspesnost-T'!T$114</f>
        <v>3.4831602987429051E-2</v>
      </c>
      <c r="U112" s="244">
        <f>'Uspesnost-T'!U112/'Uspesnost-T'!U$114</f>
        <v>0</v>
      </c>
      <c r="V112" s="244">
        <f>'Uspesnost-T'!V112/'Uspesnost-T'!V$114</f>
        <v>0</v>
      </c>
      <c r="W112" s="244">
        <f>'Uspesnost-T'!W112/'Uspesnost-T'!W$114</f>
        <v>1.7755922759622563E-2</v>
      </c>
      <c r="X112" s="244">
        <f>'Uspesnost-T'!X112/'Uspesnost-T'!X$114</f>
        <v>2.0147008886411213E-2</v>
      </c>
      <c r="Y112" s="244">
        <f>'Uspesnost-T'!Y112/'Uspesnost-T'!Y$114</f>
        <v>0</v>
      </c>
      <c r="Z112" s="244">
        <f>'Uspesnost-T'!Z112/'Uspesnost-T'!Z$114</f>
        <v>6.1147483348145187E-3</v>
      </c>
      <c r="AA112" s="244">
        <f>'Uspesnost-T'!AA112/'Uspesnost-T'!AA$114</f>
        <v>0</v>
      </c>
      <c r="AB112" s="244">
        <f>'Uspesnost-T'!AB112/'Uspesnost-T'!AB$114</f>
        <v>8.8535242876879791E-3</v>
      </c>
      <c r="AC112" s="244">
        <f>'Uspesnost-T'!AC112/'Uspesnost-T'!AC$114</f>
        <v>3.6281285517231122E-2</v>
      </c>
      <c r="AD112" s="244">
        <f>'Uspesnost-T'!AD112/'Uspesnost-T'!AD$114</f>
        <v>1.705619411384067E-2</v>
      </c>
      <c r="AE112" s="244">
        <f>'Uspesnost-T'!AE112/'Uspesnost-T'!AE$114</f>
        <v>1.3623371390380924E-2</v>
      </c>
      <c r="AF112" s="244">
        <f>'Uspesnost-T'!AF112/'Uspesnost-T'!AF$114</f>
        <v>0</v>
      </c>
      <c r="AG112" s="244">
        <f>'Uspesnost-T'!AG112/'Uspesnost-T'!AG$114</f>
        <v>1.56544475278639E-2</v>
      </c>
      <c r="AH112" s="244">
        <f>'Uspesnost-T'!AH112/'Uspesnost-T'!AH$114</f>
        <v>1.1068758536024395E-2</v>
      </c>
      <c r="AI112" s="244">
        <f>'Uspesnost-T'!AI112/'Uspesnost-T'!AI$114</f>
        <v>6.9772363625556794E-3</v>
      </c>
      <c r="AJ112" s="244">
        <f>'Uspesnost-T'!AJ112/'Uspesnost-T'!AJ$114</f>
        <v>7.5836795913245348E-3</v>
      </c>
      <c r="AK112" s="244">
        <f>'Uspesnost-T'!AK112/'Uspesnost-T'!AK$114</f>
        <v>7.7123159183880192E-3</v>
      </c>
      <c r="AL112" s="244">
        <f>'Uspesnost-T'!AL112/'Uspesnost-T'!AL$114</f>
        <v>1.0993285613225351E-2</v>
      </c>
      <c r="AM112" s="244">
        <f>'Uspesnost-T'!AM112/'Uspesnost-T'!AM$114</f>
        <v>5.6681784075888744E-3</v>
      </c>
      <c r="AN112" s="244">
        <f>'Uspesnost-T'!AN112/'Uspesnost-T'!AN$114</f>
        <v>9.3325066144783527E-3</v>
      </c>
      <c r="AO112" s="244">
        <f>'Uspesnost-T'!AO112/'Uspesnost-T'!AO$114</f>
        <v>1.7247324714539616E-2</v>
      </c>
      <c r="AP112" s="244">
        <f>'Uspesnost-T'!AP112/'Uspesnost-T'!AP$114</f>
        <v>2.6129405120206992E-2</v>
      </c>
      <c r="AQ112" s="244">
        <f>'Uspesnost-T'!AQ112/'Uspesnost-T'!AQ$114</f>
        <v>1.0799595449540796E-2</v>
      </c>
      <c r="AR112" s="244">
        <f>'Uspesnost-T'!AR112/'Uspesnost-T'!AR$114</f>
        <v>4.1178144739690697E-3</v>
      </c>
      <c r="AS112" s="244">
        <f>'Uspesnost-T'!AS112/'Uspesnost-T'!AS$114</f>
        <v>4.7854679184055268E-3</v>
      </c>
      <c r="AT112" s="244">
        <f>'Uspesnost-T'!AT112/'Uspesnost-T'!AT$114</f>
        <v>1.0635263651113402E-2</v>
      </c>
      <c r="AU112" s="244">
        <f>'Uspesnost-T'!AU112/'Uspesnost-T'!AU$114</f>
        <v>1.4848694730960023E-2</v>
      </c>
      <c r="AV112" s="244">
        <f>'Uspesnost-T'!AV112/'Uspesnost-T'!AV$114</f>
        <v>8.3494141094185518E-3</v>
      </c>
      <c r="AW112" s="244">
        <f>'Uspesnost-T'!AW112/'Uspesnost-T'!AW$114</f>
        <v>7.2182128243422844E-3</v>
      </c>
      <c r="AX112" s="244">
        <f>'Uspesnost-T'!AX112/'Uspesnost-T'!AX$114</f>
        <v>7.5191905249875788E-3</v>
      </c>
      <c r="AY112" s="244">
        <f>'Uspesnost-T'!AY112/'Uspesnost-T'!AY$114</f>
        <v>8.9588425562140313E-3</v>
      </c>
      <c r="AZ112" s="244">
        <f>'Uspesnost-T'!AZ112/'Uspesnost-T'!AZ$114</f>
        <v>1.9222636404438047E-2</v>
      </c>
      <c r="BA112" s="244">
        <f>'Uspesnost-T'!BA112/'Uspesnost-T'!BA$114</f>
        <v>1.5284485157942757E-2</v>
      </c>
    </row>
    <row r="113" spans="1:73" ht="14.25" customHeight="1" x14ac:dyDescent="0.25">
      <c r="A113" s="239" t="s">
        <v>169</v>
      </c>
      <c r="B113" s="423">
        <v>96</v>
      </c>
      <c r="C113" s="244">
        <f>'Uspesnost-T'!C113/'Uspesnost-T'!C$114</f>
        <v>0</v>
      </c>
      <c r="D113" s="244">
        <f>'Uspesnost-T'!D113/'Uspesnost-T'!D$114</f>
        <v>1.0998599009227625E-2</v>
      </c>
      <c r="E113" s="244">
        <f>'Uspesnost-T'!E113/'Uspesnost-T'!E$114</f>
        <v>6.8642058651859732E-3</v>
      </c>
      <c r="F113" s="244">
        <f>'Uspesnost-T'!F113/'Uspesnost-T'!F$114</f>
        <v>8.3563789741185907E-3</v>
      </c>
      <c r="G113" s="244">
        <f>'Uspesnost-T'!G113/'Uspesnost-T'!G$114</f>
        <v>1.1759853607395017E-2</v>
      </c>
      <c r="H113" s="244">
        <f>'Uspesnost-T'!H113/'Uspesnost-T'!H$114</f>
        <v>0</v>
      </c>
      <c r="I113" s="244">
        <f>'Uspesnost-T'!I113/'Uspesnost-T'!I$114</f>
        <v>3.314895949973853E-3</v>
      </c>
      <c r="J113" s="244">
        <f>'Uspesnost-T'!J113/'Uspesnost-T'!J$114</f>
        <v>1.4207557954543424E-2</v>
      </c>
      <c r="K113" s="244">
        <f>'Uspesnost-T'!K113/'Uspesnost-T'!K$114</f>
        <v>2.7827325138752017E-2</v>
      </c>
      <c r="L113" s="244">
        <f>'Uspesnost-T'!L113/'Uspesnost-T'!L$114</f>
        <v>0</v>
      </c>
      <c r="M113" s="244">
        <f>'Uspesnost-T'!M113/'Uspesnost-T'!M$114</f>
        <v>0</v>
      </c>
      <c r="N113" s="244">
        <f>'Uspesnost-T'!N113/'Uspesnost-T'!N$114</f>
        <v>0</v>
      </c>
      <c r="O113" s="244">
        <f>'Uspesnost-T'!O113/'Uspesnost-T'!O$114</f>
        <v>6.9647600779605958E-3</v>
      </c>
      <c r="P113" s="244">
        <f>'Uspesnost-T'!P113/'Uspesnost-T'!P$114</f>
        <v>1.2042515036937072E-2</v>
      </c>
      <c r="Q113" s="244">
        <f>'Uspesnost-T'!Q113/'Uspesnost-T'!Q$114</f>
        <v>4.1048173807680874E-3</v>
      </c>
      <c r="R113" s="244">
        <f>'Uspesnost-T'!R113/'Uspesnost-T'!R$114</f>
        <v>4.6352826962010795E-3</v>
      </c>
      <c r="S113" s="244">
        <f>'Uspesnost-T'!S113/'Uspesnost-T'!S$114</f>
        <v>2.0538313336044823E-2</v>
      </c>
      <c r="T113" s="244">
        <f>'Uspesnost-T'!T113/'Uspesnost-T'!T$114</f>
        <v>5.4279448944366267E-2</v>
      </c>
      <c r="U113" s="244">
        <f>'Uspesnost-T'!U113/'Uspesnost-T'!U$114</f>
        <v>0</v>
      </c>
      <c r="V113" s="244">
        <f>'Uspesnost-T'!V113/'Uspesnost-T'!V$114</f>
        <v>0</v>
      </c>
      <c r="W113" s="244">
        <f>'Uspesnost-T'!W113/'Uspesnost-T'!W$114</f>
        <v>1.0684465656017814E-2</v>
      </c>
      <c r="X113" s="244">
        <f>'Uspesnost-T'!X113/'Uspesnost-T'!X$114</f>
        <v>4.784705218186908E-3</v>
      </c>
      <c r="Y113" s="244">
        <f>'Uspesnost-T'!Y113/'Uspesnost-T'!Y$114</f>
        <v>0</v>
      </c>
      <c r="Z113" s="244">
        <f>'Uspesnost-T'!Z113/'Uspesnost-T'!Z$114</f>
        <v>5.3972432325517412E-3</v>
      </c>
      <c r="AA113" s="244">
        <f>'Uspesnost-T'!AA113/'Uspesnost-T'!AA$114</f>
        <v>0</v>
      </c>
      <c r="AB113" s="244">
        <f>'Uspesnost-T'!AB113/'Uspesnost-T'!AB$114</f>
        <v>1.5428234925909143E-2</v>
      </c>
      <c r="AC113" s="244">
        <f>'Uspesnost-T'!AC113/'Uspesnost-T'!AC$114</f>
        <v>0</v>
      </c>
      <c r="AD113" s="244">
        <f>'Uspesnost-T'!AD113/'Uspesnost-T'!AD$114</f>
        <v>0</v>
      </c>
      <c r="AE113" s="244">
        <f>'Uspesnost-T'!AE113/'Uspesnost-T'!AE$114</f>
        <v>0</v>
      </c>
      <c r="AF113" s="244">
        <f>'Uspesnost-T'!AF113/'Uspesnost-T'!AF$114</f>
        <v>0</v>
      </c>
      <c r="AG113" s="244">
        <f>'Uspesnost-T'!AG113/'Uspesnost-T'!AG$114</f>
        <v>2.5525122602580489E-3</v>
      </c>
      <c r="AH113" s="244">
        <f>'Uspesnost-T'!AH113/'Uspesnost-T'!AH$114</f>
        <v>1.2277140258666165E-2</v>
      </c>
      <c r="AI113" s="244">
        <f>'Uspesnost-T'!AI113/'Uspesnost-T'!AI$114</f>
        <v>5.7938747217448627E-3</v>
      </c>
      <c r="AJ113" s="244">
        <f>'Uspesnost-T'!AJ113/'Uspesnost-T'!AJ$114</f>
        <v>2.306427082712361E-3</v>
      </c>
      <c r="AK113" s="244">
        <f>'Uspesnost-T'!AK113/'Uspesnost-T'!AK$114</f>
        <v>6.1028622356842279E-3</v>
      </c>
      <c r="AL113" s="244">
        <f>'Uspesnost-T'!AL113/'Uspesnost-T'!AL$114</f>
        <v>6.476873217881529E-3</v>
      </c>
      <c r="AM113" s="244">
        <f>'Uspesnost-T'!AM113/'Uspesnost-T'!AM$114</f>
        <v>1.0737987562719258E-2</v>
      </c>
      <c r="AN113" s="244">
        <f>'Uspesnost-T'!AN113/'Uspesnost-T'!AN$114</f>
        <v>4.8474297096753613E-3</v>
      </c>
      <c r="AO113" s="244">
        <f>'Uspesnost-T'!AO113/'Uspesnost-T'!AO$114</f>
        <v>1.1782212308265693E-2</v>
      </c>
      <c r="AP113" s="244">
        <f>'Uspesnost-T'!AP113/'Uspesnost-T'!AP$114</f>
        <v>8.4298614998816242E-3</v>
      </c>
      <c r="AQ113" s="244">
        <f>'Uspesnost-T'!AQ113/'Uspesnost-T'!AQ$114</f>
        <v>0</v>
      </c>
      <c r="AR113" s="244">
        <f>'Uspesnost-T'!AR113/'Uspesnost-T'!AR$114</f>
        <v>0</v>
      </c>
      <c r="AS113" s="244">
        <f>'Uspesnost-T'!AS113/'Uspesnost-T'!AS$114</f>
        <v>2.70566730876921E-3</v>
      </c>
      <c r="AT113" s="244">
        <f>'Uspesnost-T'!AT113/'Uspesnost-T'!AT$114</f>
        <v>5.5925588842835449E-3</v>
      </c>
      <c r="AU113" s="244">
        <f>'Uspesnost-T'!AU113/'Uspesnost-T'!AU$114</f>
        <v>0</v>
      </c>
      <c r="AV113" s="244">
        <f>'Uspesnost-T'!AV113/'Uspesnost-T'!AV$114</f>
        <v>7.1868146630833752E-3</v>
      </c>
      <c r="AW113" s="244">
        <f>'Uspesnost-T'!AW113/'Uspesnost-T'!AW$114</f>
        <v>9.7839139565878853E-3</v>
      </c>
      <c r="AX113" s="244">
        <f>'Uspesnost-T'!AX113/'Uspesnost-T'!AX$114</f>
        <v>3.5928793441123499E-3</v>
      </c>
      <c r="AY113" s="244">
        <f>'Uspesnost-T'!AY113/'Uspesnost-T'!AY$114</f>
        <v>7.2820779687223329E-3</v>
      </c>
      <c r="AZ113" s="244">
        <f>'Uspesnost-T'!AZ113/'Uspesnost-T'!AZ$114</f>
        <v>1.8639906829819176E-2</v>
      </c>
      <c r="BA113" s="244">
        <f>'Uspesnost-T'!BA113/'Uspesnost-T'!BA$114</f>
        <v>1.1635376085078615E-2</v>
      </c>
    </row>
    <row r="114" spans="1:73" ht="14.25" customHeight="1" x14ac:dyDescent="0.25">
      <c r="A114" s="432" t="s">
        <v>1122</v>
      </c>
      <c r="B114" s="426"/>
      <c r="C114" s="427">
        <f t="shared" ref="C114:BA114" si="0">SUM(C2:C113)</f>
        <v>0.99999999999999956</v>
      </c>
      <c r="D114" s="427">
        <f t="shared" si="0"/>
        <v>0.99999999999999967</v>
      </c>
      <c r="E114" s="427">
        <f t="shared" si="0"/>
        <v>0.99999999999999956</v>
      </c>
      <c r="F114" s="427">
        <f t="shared" si="0"/>
        <v>1.0000000000000009</v>
      </c>
      <c r="G114" s="427">
        <f t="shared" si="0"/>
        <v>1</v>
      </c>
      <c r="H114" s="427">
        <f t="shared" si="0"/>
        <v>1.0000000000000002</v>
      </c>
      <c r="I114" s="427">
        <f t="shared" si="0"/>
        <v>1.0000000000000002</v>
      </c>
      <c r="J114" s="427">
        <f t="shared" si="0"/>
        <v>0.99999999999999989</v>
      </c>
      <c r="K114" s="427">
        <f t="shared" si="0"/>
        <v>0.99999999999999978</v>
      </c>
      <c r="L114" s="427">
        <f t="shared" si="0"/>
        <v>1.0000000000000004</v>
      </c>
      <c r="M114" s="427">
        <f t="shared" si="0"/>
        <v>0.99999999999999989</v>
      </c>
      <c r="N114" s="427">
        <f t="shared" si="0"/>
        <v>1.0000000000000002</v>
      </c>
      <c r="O114" s="427">
        <f t="shared" si="0"/>
        <v>0.99999999999999944</v>
      </c>
      <c r="P114" s="427">
        <f t="shared" si="0"/>
        <v>1.0000000000000004</v>
      </c>
      <c r="Q114" s="427">
        <f t="shared" si="0"/>
        <v>1.0000000000000002</v>
      </c>
      <c r="R114" s="427">
        <f t="shared" si="0"/>
        <v>1.0000000000000004</v>
      </c>
      <c r="S114" s="427">
        <f t="shared" si="0"/>
        <v>0.99999999999999944</v>
      </c>
      <c r="T114" s="427">
        <f t="shared" si="0"/>
        <v>0.99999999999999978</v>
      </c>
      <c r="U114" s="427">
        <f t="shared" si="0"/>
        <v>1.0000000000000002</v>
      </c>
      <c r="V114" s="427">
        <f t="shared" si="0"/>
        <v>0.99999999999999978</v>
      </c>
      <c r="W114" s="427">
        <f t="shared" si="0"/>
        <v>1.0000000000000002</v>
      </c>
      <c r="X114" s="427">
        <f t="shared" si="0"/>
        <v>1.0000000000000002</v>
      </c>
      <c r="Y114" s="427">
        <f t="shared" si="0"/>
        <v>0.99999999999999978</v>
      </c>
      <c r="Z114" s="427">
        <f t="shared" si="0"/>
        <v>0.99999999999999989</v>
      </c>
      <c r="AA114" s="427">
        <f t="shared" si="0"/>
        <v>1.0000000000000002</v>
      </c>
      <c r="AB114" s="427">
        <f t="shared" si="0"/>
        <v>0.99999999999999967</v>
      </c>
      <c r="AC114" s="427">
        <f t="shared" si="0"/>
        <v>0.99999999999999967</v>
      </c>
      <c r="AD114" s="427">
        <f t="shared" si="0"/>
        <v>1</v>
      </c>
      <c r="AE114" s="427">
        <f t="shared" si="0"/>
        <v>0.99999999999999989</v>
      </c>
      <c r="AF114" s="427">
        <f t="shared" si="0"/>
        <v>0.99999999999999944</v>
      </c>
      <c r="AG114" s="427">
        <f t="shared" si="0"/>
        <v>1.0000000000000002</v>
      </c>
      <c r="AH114" s="427">
        <f t="shared" si="0"/>
        <v>1.0000000000000007</v>
      </c>
      <c r="AI114" s="427">
        <f t="shared" si="0"/>
        <v>0.99999999999999944</v>
      </c>
      <c r="AJ114" s="427">
        <f t="shared" si="0"/>
        <v>0.99999999999999989</v>
      </c>
      <c r="AK114" s="427">
        <f t="shared" si="0"/>
        <v>1</v>
      </c>
      <c r="AL114" s="427">
        <f t="shared" si="0"/>
        <v>1</v>
      </c>
      <c r="AM114" s="427">
        <f t="shared" si="0"/>
        <v>1</v>
      </c>
      <c r="AN114" s="427">
        <f t="shared" si="0"/>
        <v>0.99999999999999956</v>
      </c>
      <c r="AO114" s="427">
        <f t="shared" si="0"/>
        <v>1</v>
      </c>
      <c r="AP114" s="427">
        <f t="shared" si="0"/>
        <v>1</v>
      </c>
      <c r="AQ114" s="427">
        <f t="shared" si="0"/>
        <v>1</v>
      </c>
      <c r="AR114" s="427">
        <f t="shared" si="0"/>
        <v>0.99999999999999978</v>
      </c>
      <c r="AS114" s="427">
        <f t="shared" si="0"/>
        <v>0.99999999999999956</v>
      </c>
      <c r="AT114" s="427">
        <f t="shared" si="0"/>
        <v>1</v>
      </c>
      <c r="AU114" s="427">
        <f t="shared" si="0"/>
        <v>1.0000000000000002</v>
      </c>
      <c r="AV114" s="427">
        <f t="shared" si="0"/>
        <v>1</v>
      </c>
      <c r="AW114" s="427">
        <f t="shared" si="0"/>
        <v>1.0000000000000004</v>
      </c>
      <c r="AX114" s="427">
        <f t="shared" si="0"/>
        <v>1.0000000000000007</v>
      </c>
      <c r="AY114" s="427">
        <f t="shared" si="0"/>
        <v>1.0000000000000004</v>
      </c>
      <c r="AZ114" s="427">
        <f t="shared" si="0"/>
        <v>1.0000000000000002</v>
      </c>
      <c r="BA114" s="427">
        <f t="shared" si="0"/>
        <v>1</v>
      </c>
      <c r="BB114" s="433"/>
      <c r="BC114" s="433"/>
      <c r="BD114" s="433"/>
      <c r="BE114" s="433"/>
      <c r="BF114" s="433"/>
      <c r="BG114" s="433"/>
      <c r="BH114" s="433"/>
      <c r="BI114" s="433"/>
      <c r="BJ114" s="433"/>
      <c r="BK114" s="433"/>
      <c r="BL114" s="433"/>
      <c r="BM114" s="433"/>
      <c r="BN114" s="433"/>
      <c r="BO114" s="433"/>
      <c r="BP114" s="433"/>
      <c r="BQ114" s="433"/>
      <c r="BR114" s="433"/>
      <c r="BS114" s="433"/>
      <c r="BT114" s="433"/>
      <c r="BU114" s="433"/>
    </row>
    <row r="115" spans="1:73" ht="14.25" customHeight="1" x14ac:dyDescent="0.25">
      <c r="B115" s="428"/>
    </row>
    <row r="116" spans="1:73" ht="14.25" customHeight="1" x14ac:dyDescent="0.25">
      <c r="B116" s="428"/>
    </row>
    <row r="117" spans="1:73" ht="14.25" customHeight="1" x14ac:dyDescent="0.25">
      <c r="B117" s="428"/>
    </row>
    <row r="118" spans="1:73" ht="14.25" customHeight="1" x14ac:dyDescent="0.25">
      <c r="B118" s="428"/>
    </row>
    <row r="119" spans="1:73" ht="14.25" customHeight="1" x14ac:dyDescent="0.25">
      <c r="B119" s="428"/>
    </row>
    <row r="120" spans="1:73" ht="14.25" customHeight="1" x14ac:dyDescent="0.25">
      <c r="B120" s="428"/>
    </row>
    <row r="121" spans="1:73" ht="14.25" customHeight="1" x14ac:dyDescent="0.25">
      <c r="B121" s="428"/>
    </row>
    <row r="122" spans="1:73" ht="14.25" customHeight="1" x14ac:dyDescent="0.25">
      <c r="B122" s="428"/>
    </row>
    <row r="123" spans="1:73" ht="14.25" customHeight="1" x14ac:dyDescent="0.25">
      <c r="B123" s="428"/>
    </row>
    <row r="124" spans="1:73" ht="14.25" customHeight="1" x14ac:dyDescent="0.25">
      <c r="B124" s="428"/>
    </row>
    <row r="125" spans="1:73" ht="14.25" customHeight="1" x14ac:dyDescent="0.25">
      <c r="B125" s="428"/>
    </row>
    <row r="126" spans="1:73" ht="14.25" customHeight="1" x14ac:dyDescent="0.25">
      <c r="B126" s="428"/>
    </row>
    <row r="127" spans="1:73" ht="14.25" customHeight="1" x14ac:dyDescent="0.25">
      <c r="B127" s="428"/>
    </row>
    <row r="128" spans="1:73" ht="14.25" customHeight="1" x14ac:dyDescent="0.25">
      <c r="B128" s="428"/>
    </row>
    <row r="129" spans="2:2" ht="14.25" customHeight="1" x14ac:dyDescent="0.25">
      <c r="B129" s="428"/>
    </row>
    <row r="130" spans="2:2" ht="14.25" customHeight="1" x14ac:dyDescent="0.25">
      <c r="B130" s="428"/>
    </row>
    <row r="131" spans="2:2" ht="14.25" customHeight="1" x14ac:dyDescent="0.25">
      <c r="B131" s="428"/>
    </row>
    <row r="132" spans="2:2" ht="14.25" customHeight="1" x14ac:dyDescent="0.25">
      <c r="B132" s="428"/>
    </row>
    <row r="133" spans="2:2" ht="14.25" customHeight="1" x14ac:dyDescent="0.25">
      <c r="B133" s="428"/>
    </row>
    <row r="134" spans="2:2" ht="14.25" customHeight="1" x14ac:dyDescent="0.25">
      <c r="B134" s="428"/>
    </row>
    <row r="135" spans="2:2" ht="14.25" customHeight="1" x14ac:dyDescent="0.25">
      <c r="B135" s="428"/>
    </row>
    <row r="136" spans="2:2" ht="14.25" customHeight="1" x14ac:dyDescent="0.25">
      <c r="B136" s="428"/>
    </row>
    <row r="137" spans="2:2" ht="14.25" customHeight="1" x14ac:dyDescent="0.25">
      <c r="B137" s="428"/>
    </row>
    <row r="138" spans="2:2" ht="14.25" customHeight="1" x14ac:dyDescent="0.25">
      <c r="B138" s="428"/>
    </row>
    <row r="139" spans="2:2" ht="14.25" customHeight="1" x14ac:dyDescent="0.25">
      <c r="B139" s="428"/>
    </row>
    <row r="140" spans="2:2" ht="14.25" customHeight="1" x14ac:dyDescent="0.25">
      <c r="B140" s="428"/>
    </row>
    <row r="141" spans="2:2" ht="14.25" customHeight="1" x14ac:dyDescent="0.25">
      <c r="B141" s="428"/>
    </row>
    <row r="142" spans="2:2" ht="14.25" customHeight="1" x14ac:dyDescent="0.25">
      <c r="B142" s="428"/>
    </row>
    <row r="143" spans="2:2" ht="14.25" customHeight="1" x14ac:dyDescent="0.25">
      <c r="B143" s="428"/>
    </row>
    <row r="144" spans="2:2" ht="14.25" customHeight="1" x14ac:dyDescent="0.25">
      <c r="B144" s="428"/>
    </row>
    <row r="145" spans="2:2" ht="14.25" customHeight="1" x14ac:dyDescent="0.25">
      <c r="B145" s="428"/>
    </row>
    <row r="146" spans="2:2" ht="14.25" customHeight="1" x14ac:dyDescent="0.25">
      <c r="B146" s="428"/>
    </row>
    <row r="147" spans="2:2" ht="14.25" customHeight="1" x14ac:dyDescent="0.25">
      <c r="B147" s="428"/>
    </row>
    <row r="148" spans="2:2" ht="14.25" customHeight="1" x14ac:dyDescent="0.25">
      <c r="B148" s="428"/>
    </row>
    <row r="149" spans="2:2" ht="14.25" customHeight="1" x14ac:dyDescent="0.25">
      <c r="B149" s="428"/>
    </row>
    <row r="150" spans="2:2" ht="14.25" customHeight="1" x14ac:dyDescent="0.25">
      <c r="B150" s="428"/>
    </row>
    <row r="151" spans="2:2" ht="14.25" customHeight="1" x14ac:dyDescent="0.25">
      <c r="B151" s="428"/>
    </row>
    <row r="152" spans="2:2" ht="14.25" customHeight="1" x14ac:dyDescent="0.25">
      <c r="B152" s="428"/>
    </row>
    <row r="153" spans="2:2" ht="14.25" customHeight="1" x14ac:dyDescent="0.25">
      <c r="B153" s="428"/>
    </row>
    <row r="154" spans="2:2" ht="14.25" customHeight="1" x14ac:dyDescent="0.25">
      <c r="B154" s="428"/>
    </row>
    <row r="155" spans="2:2" ht="14.25" customHeight="1" x14ac:dyDescent="0.25">
      <c r="B155" s="428"/>
    </row>
    <row r="156" spans="2:2" ht="14.25" customHeight="1" x14ac:dyDescent="0.25">
      <c r="B156" s="428"/>
    </row>
    <row r="157" spans="2:2" ht="14.25" customHeight="1" x14ac:dyDescent="0.25">
      <c r="B157" s="428"/>
    </row>
    <row r="158" spans="2:2" ht="14.25" customHeight="1" x14ac:dyDescent="0.25">
      <c r="B158" s="428"/>
    </row>
    <row r="159" spans="2:2" ht="14.25" customHeight="1" x14ac:dyDescent="0.25">
      <c r="B159" s="428"/>
    </row>
    <row r="160" spans="2:2" ht="14.25" customHeight="1" x14ac:dyDescent="0.25">
      <c r="B160" s="428"/>
    </row>
    <row r="161" spans="2:2" ht="14.25" customHeight="1" x14ac:dyDescent="0.25">
      <c r="B161" s="428"/>
    </row>
    <row r="162" spans="2:2" ht="14.25" customHeight="1" x14ac:dyDescent="0.25">
      <c r="B162" s="428"/>
    </row>
    <row r="163" spans="2:2" ht="14.25" customHeight="1" x14ac:dyDescent="0.25">
      <c r="B163" s="430"/>
    </row>
    <row r="164" spans="2:2" ht="14.25" customHeight="1" x14ac:dyDescent="0.25">
      <c r="B164" s="430"/>
    </row>
    <row r="165" spans="2:2" ht="14.25" customHeight="1" x14ac:dyDescent="0.25">
      <c r="B165" s="430"/>
    </row>
    <row r="166" spans="2:2" ht="14.25" customHeight="1" x14ac:dyDescent="0.25">
      <c r="B166" s="430"/>
    </row>
    <row r="167" spans="2:2" ht="14.25" customHeight="1" x14ac:dyDescent="0.25">
      <c r="B167" s="430"/>
    </row>
    <row r="168" spans="2:2" ht="14.25" customHeight="1" x14ac:dyDescent="0.25">
      <c r="B168" s="430"/>
    </row>
    <row r="169" spans="2:2" ht="14.25" customHeight="1" x14ac:dyDescent="0.25">
      <c r="B169" s="430"/>
    </row>
    <row r="170" spans="2:2" ht="14.25" customHeight="1" x14ac:dyDescent="0.25">
      <c r="B170" s="430"/>
    </row>
    <row r="171" spans="2:2" ht="14.25" customHeight="1" x14ac:dyDescent="0.25">
      <c r="B171" s="430"/>
    </row>
    <row r="172" spans="2:2" ht="14.25" customHeight="1" x14ac:dyDescent="0.25">
      <c r="B172" s="430"/>
    </row>
    <row r="173" spans="2:2" ht="14.25" customHeight="1" x14ac:dyDescent="0.25">
      <c r="B173" s="430"/>
    </row>
    <row r="174" spans="2:2" ht="14.25" customHeight="1" x14ac:dyDescent="0.25">
      <c r="B174" s="430"/>
    </row>
    <row r="175" spans="2:2" ht="14.25" customHeight="1" x14ac:dyDescent="0.25">
      <c r="B175" s="430"/>
    </row>
    <row r="176" spans="2:2" ht="14.25" customHeight="1" x14ac:dyDescent="0.25">
      <c r="B176" s="430"/>
    </row>
    <row r="177" spans="2:2" ht="14.25" customHeight="1" x14ac:dyDescent="0.25">
      <c r="B177" s="430"/>
    </row>
    <row r="178" spans="2:2" ht="14.25" customHeight="1" x14ac:dyDescent="0.25">
      <c r="B178" s="430"/>
    </row>
    <row r="179" spans="2:2" ht="14.25" customHeight="1" x14ac:dyDescent="0.25">
      <c r="B179" s="430"/>
    </row>
    <row r="180" spans="2:2" ht="14.25" customHeight="1" x14ac:dyDescent="0.25">
      <c r="B180" s="430"/>
    </row>
    <row r="181" spans="2:2" ht="14.25" customHeight="1" x14ac:dyDescent="0.25">
      <c r="B181" s="430"/>
    </row>
    <row r="182" spans="2:2" ht="14.25" customHeight="1" x14ac:dyDescent="0.25">
      <c r="B182" s="430"/>
    </row>
    <row r="183" spans="2:2" ht="14.25" customHeight="1" x14ac:dyDescent="0.25">
      <c r="B183" s="430"/>
    </row>
    <row r="184" spans="2:2" ht="14.25" customHeight="1" x14ac:dyDescent="0.25">
      <c r="B184" s="430"/>
    </row>
    <row r="185" spans="2:2" ht="14.25" customHeight="1" x14ac:dyDescent="0.25">
      <c r="B185" s="430"/>
    </row>
    <row r="186" spans="2:2" ht="14.25" customHeight="1" x14ac:dyDescent="0.25">
      <c r="B186" s="430"/>
    </row>
    <row r="187" spans="2:2" ht="14.25" customHeight="1" x14ac:dyDescent="0.25">
      <c r="B187" s="430"/>
    </row>
    <row r="188" spans="2:2" ht="14.25" customHeight="1" x14ac:dyDescent="0.25">
      <c r="B188" s="430"/>
    </row>
    <row r="189" spans="2:2" ht="14.25" customHeight="1" x14ac:dyDescent="0.25">
      <c r="B189" s="430"/>
    </row>
    <row r="190" spans="2:2" ht="14.25" customHeight="1" x14ac:dyDescent="0.25">
      <c r="B190" s="430"/>
    </row>
    <row r="191" spans="2:2" ht="14.25" customHeight="1" x14ac:dyDescent="0.25">
      <c r="B191" s="430"/>
    </row>
    <row r="192" spans="2:2" ht="14.25" customHeight="1" x14ac:dyDescent="0.25">
      <c r="B192" s="430"/>
    </row>
    <row r="193" spans="2:2" ht="14.25" customHeight="1" x14ac:dyDescent="0.25">
      <c r="B193" s="430"/>
    </row>
    <row r="194" spans="2:2" ht="14.25" customHeight="1" x14ac:dyDescent="0.25">
      <c r="B194" s="430"/>
    </row>
    <row r="195" spans="2:2" ht="14.25" customHeight="1" x14ac:dyDescent="0.25">
      <c r="B195" s="430"/>
    </row>
    <row r="196" spans="2:2" ht="14.25" customHeight="1" x14ac:dyDescent="0.25">
      <c r="B196" s="430"/>
    </row>
    <row r="197" spans="2:2" ht="14.25" customHeight="1" x14ac:dyDescent="0.25">
      <c r="B197" s="430"/>
    </row>
    <row r="198" spans="2:2" ht="14.25" customHeight="1" x14ac:dyDescent="0.25">
      <c r="B198" s="430"/>
    </row>
    <row r="199" spans="2:2" ht="14.25" customHeight="1" x14ac:dyDescent="0.25">
      <c r="B199" s="430"/>
    </row>
    <row r="200" spans="2:2" ht="14.25" customHeight="1" x14ac:dyDescent="0.25">
      <c r="B200" s="430"/>
    </row>
    <row r="201" spans="2:2" ht="14.25" customHeight="1" x14ac:dyDescent="0.25">
      <c r="B201" s="430"/>
    </row>
    <row r="202" spans="2:2" ht="14.25" customHeight="1" x14ac:dyDescent="0.25">
      <c r="B202" s="430"/>
    </row>
    <row r="203" spans="2:2" ht="14.25" customHeight="1" x14ac:dyDescent="0.25">
      <c r="B203" s="430"/>
    </row>
    <row r="204" spans="2:2" ht="14.25" customHeight="1" x14ac:dyDescent="0.25">
      <c r="B204" s="430"/>
    </row>
    <row r="205" spans="2:2" ht="14.25" customHeight="1" x14ac:dyDescent="0.25">
      <c r="B205" s="430"/>
    </row>
    <row r="206" spans="2:2" ht="14.25" customHeight="1" x14ac:dyDescent="0.25">
      <c r="B206" s="430"/>
    </row>
    <row r="207" spans="2:2" ht="14.25" customHeight="1" x14ac:dyDescent="0.25">
      <c r="B207" s="430"/>
    </row>
    <row r="208" spans="2:2" ht="14.25" customHeight="1" x14ac:dyDescent="0.25">
      <c r="B208" s="430"/>
    </row>
    <row r="209" spans="2:2" ht="14.25" customHeight="1" x14ac:dyDescent="0.25">
      <c r="B209" s="430"/>
    </row>
    <row r="210" spans="2:2" ht="14.25" customHeight="1" x14ac:dyDescent="0.25">
      <c r="B210" s="430"/>
    </row>
    <row r="211" spans="2:2" ht="14.25" customHeight="1" x14ac:dyDescent="0.25">
      <c r="B211" s="430"/>
    </row>
    <row r="212" spans="2:2" ht="14.25" customHeight="1" x14ac:dyDescent="0.25">
      <c r="B212" s="430"/>
    </row>
    <row r="213" spans="2:2" ht="14.25" customHeight="1" x14ac:dyDescent="0.25">
      <c r="B213" s="430"/>
    </row>
    <row r="214" spans="2:2" ht="14.25" customHeight="1" x14ac:dyDescent="0.25">
      <c r="B214" s="430"/>
    </row>
    <row r="215" spans="2:2" ht="14.25" customHeight="1" x14ac:dyDescent="0.25">
      <c r="B215" s="430"/>
    </row>
    <row r="216" spans="2:2" ht="14.25" customHeight="1" x14ac:dyDescent="0.25">
      <c r="B216" s="430"/>
    </row>
    <row r="217" spans="2:2" ht="14.25" customHeight="1" x14ac:dyDescent="0.25">
      <c r="B217" s="430"/>
    </row>
    <row r="218" spans="2:2" ht="14.25" customHeight="1" x14ac:dyDescent="0.25">
      <c r="B218" s="430"/>
    </row>
    <row r="219" spans="2:2" ht="14.25" customHeight="1" x14ac:dyDescent="0.25">
      <c r="B219" s="430"/>
    </row>
    <row r="220" spans="2:2" ht="14.25" customHeight="1" x14ac:dyDescent="0.25">
      <c r="B220" s="430"/>
    </row>
    <row r="221" spans="2:2" ht="14.25" customHeight="1" x14ac:dyDescent="0.25">
      <c r="B221" s="430"/>
    </row>
    <row r="222" spans="2:2" ht="14.25" customHeight="1" x14ac:dyDescent="0.25">
      <c r="B222" s="430"/>
    </row>
    <row r="223" spans="2:2" ht="14.25" customHeight="1" x14ac:dyDescent="0.25">
      <c r="B223" s="430"/>
    </row>
    <row r="224" spans="2:2" ht="14.25" customHeight="1" x14ac:dyDescent="0.25">
      <c r="B224" s="430"/>
    </row>
    <row r="225" spans="2:2" ht="14.25" customHeight="1" x14ac:dyDescent="0.25">
      <c r="B225" s="430"/>
    </row>
    <row r="226" spans="2:2" ht="14.25" customHeight="1" x14ac:dyDescent="0.25">
      <c r="B226" s="430"/>
    </row>
    <row r="227" spans="2:2" ht="14.25" customHeight="1" x14ac:dyDescent="0.25">
      <c r="B227" s="430"/>
    </row>
    <row r="228" spans="2:2" ht="14.25" customHeight="1" x14ac:dyDescent="0.25">
      <c r="B228" s="430"/>
    </row>
    <row r="229" spans="2:2" ht="14.25" customHeight="1" x14ac:dyDescent="0.25">
      <c r="B229" s="430"/>
    </row>
    <row r="230" spans="2:2" ht="14.25" customHeight="1" x14ac:dyDescent="0.25">
      <c r="B230" s="430"/>
    </row>
    <row r="231" spans="2:2" ht="14.25" customHeight="1" x14ac:dyDescent="0.25">
      <c r="B231" s="430"/>
    </row>
    <row r="232" spans="2:2" ht="14.25" customHeight="1" x14ac:dyDescent="0.25">
      <c r="B232" s="430"/>
    </row>
    <row r="233" spans="2:2" ht="14.25" customHeight="1" x14ac:dyDescent="0.25">
      <c r="B233" s="430"/>
    </row>
    <row r="234" spans="2:2" ht="14.25" customHeight="1" x14ac:dyDescent="0.25">
      <c r="B234" s="430"/>
    </row>
    <row r="235" spans="2:2" ht="14.25" customHeight="1" x14ac:dyDescent="0.25">
      <c r="B235" s="430"/>
    </row>
    <row r="236" spans="2:2" ht="14.25" customHeight="1" x14ac:dyDescent="0.25">
      <c r="B236" s="430"/>
    </row>
    <row r="237" spans="2:2" ht="14.25" customHeight="1" x14ac:dyDescent="0.25">
      <c r="B237" s="430"/>
    </row>
    <row r="238" spans="2:2" ht="14.25" customHeight="1" x14ac:dyDescent="0.25">
      <c r="B238" s="430"/>
    </row>
    <row r="239" spans="2:2" ht="14.25" customHeight="1" x14ac:dyDescent="0.25">
      <c r="B239" s="430"/>
    </row>
    <row r="240" spans="2:2" ht="14.25" customHeight="1" x14ac:dyDescent="0.25">
      <c r="B240" s="430"/>
    </row>
    <row r="241" spans="2:2" ht="14.25" customHeight="1" x14ac:dyDescent="0.25">
      <c r="B241" s="430"/>
    </row>
    <row r="242" spans="2:2" ht="14.25" customHeight="1" x14ac:dyDescent="0.25">
      <c r="B242" s="430"/>
    </row>
    <row r="243" spans="2:2" ht="14.25" customHeight="1" x14ac:dyDescent="0.25">
      <c r="B243" s="430"/>
    </row>
    <row r="244" spans="2:2" ht="14.25" customHeight="1" x14ac:dyDescent="0.25">
      <c r="B244" s="430"/>
    </row>
    <row r="245" spans="2:2" ht="14.25" customHeight="1" x14ac:dyDescent="0.25">
      <c r="B245" s="430"/>
    </row>
    <row r="246" spans="2:2" ht="14.25" customHeight="1" x14ac:dyDescent="0.25">
      <c r="B246" s="430"/>
    </row>
    <row r="247" spans="2:2" ht="14.25" customHeight="1" x14ac:dyDescent="0.25">
      <c r="B247" s="430"/>
    </row>
    <row r="248" spans="2:2" ht="14.25" customHeight="1" x14ac:dyDescent="0.25">
      <c r="B248" s="430"/>
    </row>
    <row r="249" spans="2:2" ht="14.25" customHeight="1" x14ac:dyDescent="0.25">
      <c r="B249" s="430"/>
    </row>
    <row r="250" spans="2:2" ht="14.25" customHeight="1" x14ac:dyDescent="0.25">
      <c r="B250" s="430"/>
    </row>
    <row r="251" spans="2:2" ht="14.25" customHeight="1" x14ac:dyDescent="0.25">
      <c r="B251" s="430"/>
    </row>
    <row r="252" spans="2:2" ht="14.25" customHeight="1" x14ac:dyDescent="0.25">
      <c r="B252" s="430"/>
    </row>
    <row r="253" spans="2:2" ht="14.25" customHeight="1" x14ac:dyDescent="0.25">
      <c r="B253" s="430"/>
    </row>
    <row r="254" spans="2:2" ht="14.25" customHeight="1" x14ac:dyDescent="0.25">
      <c r="B254" s="430"/>
    </row>
    <row r="255" spans="2:2" ht="14.25" customHeight="1" x14ac:dyDescent="0.25">
      <c r="B255" s="430"/>
    </row>
    <row r="256" spans="2:2" ht="14.25" customHeight="1" x14ac:dyDescent="0.25">
      <c r="B256" s="430"/>
    </row>
    <row r="257" spans="2:2" ht="14.25" customHeight="1" x14ac:dyDescent="0.25">
      <c r="B257" s="430"/>
    </row>
    <row r="258" spans="2:2" ht="14.25" customHeight="1" x14ac:dyDescent="0.25">
      <c r="B258" s="430"/>
    </row>
    <row r="259" spans="2:2" ht="14.25" customHeight="1" x14ac:dyDescent="0.25">
      <c r="B259" s="430"/>
    </row>
    <row r="260" spans="2:2" ht="14.25" customHeight="1" x14ac:dyDescent="0.25">
      <c r="B260" s="430"/>
    </row>
    <row r="261" spans="2:2" ht="14.25" customHeight="1" x14ac:dyDescent="0.25">
      <c r="B261" s="430"/>
    </row>
    <row r="262" spans="2:2" ht="14.25" customHeight="1" x14ac:dyDescent="0.25">
      <c r="B262" s="430"/>
    </row>
    <row r="263" spans="2:2" ht="14.25" customHeight="1" x14ac:dyDescent="0.25">
      <c r="B263" s="430"/>
    </row>
    <row r="264" spans="2:2" ht="14.25" customHeight="1" x14ac:dyDescent="0.25">
      <c r="B264" s="430"/>
    </row>
    <row r="265" spans="2:2" ht="14.25" customHeight="1" x14ac:dyDescent="0.25">
      <c r="B265" s="430"/>
    </row>
    <row r="266" spans="2:2" ht="14.25" customHeight="1" x14ac:dyDescent="0.25">
      <c r="B266" s="430"/>
    </row>
    <row r="267" spans="2:2" ht="14.25" customHeight="1" x14ac:dyDescent="0.25">
      <c r="B267" s="430"/>
    </row>
    <row r="268" spans="2:2" ht="14.25" customHeight="1" x14ac:dyDescent="0.25">
      <c r="B268" s="430"/>
    </row>
    <row r="269" spans="2:2" ht="14.25" customHeight="1" x14ac:dyDescent="0.25">
      <c r="B269" s="430"/>
    </row>
    <row r="270" spans="2:2" ht="14.25" customHeight="1" x14ac:dyDescent="0.25">
      <c r="B270" s="430"/>
    </row>
    <row r="271" spans="2:2" ht="14.25" customHeight="1" x14ac:dyDescent="0.25">
      <c r="B271" s="430"/>
    </row>
    <row r="272" spans="2:2" ht="14.25" customHeight="1" x14ac:dyDescent="0.25">
      <c r="B272" s="430"/>
    </row>
    <row r="273" spans="2:2" ht="14.25" customHeight="1" x14ac:dyDescent="0.25">
      <c r="B273" s="430"/>
    </row>
    <row r="274" spans="2:2" ht="14.25" customHeight="1" x14ac:dyDescent="0.25">
      <c r="B274" s="430"/>
    </row>
    <row r="275" spans="2:2" ht="14.25" customHeight="1" x14ac:dyDescent="0.25">
      <c r="B275" s="430"/>
    </row>
    <row r="276" spans="2:2" ht="14.25" customHeight="1" x14ac:dyDescent="0.25">
      <c r="B276" s="430"/>
    </row>
    <row r="277" spans="2:2" ht="14.25" customHeight="1" x14ac:dyDescent="0.25">
      <c r="B277" s="430"/>
    </row>
    <row r="278" spans="2:2" ht="14.25" customHeight="1" x14ac:dyDescent="0.25">
      <c r="B278" s="430"/>
    </row>
    <row r="279" spans="2:2" ht="14.25" customHeight="1" x14ac:dyDescent="0.25">
      <c r="B279" s="430"/>
    </row>
    <row r="280" spans="2:2" ht="14.25" customHeight="1" x14ac:dyDescent="0.25">
      <c r="B280" s="430"/>
    </row>
    <row r="281" spans="2:2" ht="14.25" customHeight="1" x14ac:dyDescent="0.25">
      <c r="B281" s="430"/>
    </row>
    <row r="282" spans="2:2" ht="14.25" customHeight="1" x14ac:dyDescent="0.25">
      <c r="B282" s="430"/>
    </row>
    <row r="283" spans="2:2" ht="14.25" customHeight="1" x14ac:dyDescent="0.25">
      <c r="B283" s="430"/>
    </row>
    <row r="284" spans="2:2" ht="14.25" customHeight="1" x14ac:dyDescent="0.25">
      <c r="B284" s="430"/>
    </row>
    <row r="285" spans="2:2" ht="14.25" customHeight="1" x14ac:dyDescent="0.25">
      <c r="B285" s="430"/>
    </row>
    <row r="286" spans="2:2" ht="14.25" customHeight="1" x14ac:dyDescent="0.25">
      <c r="B286" s="430"/>
    </row>
    <row r="287" spans="2:2" ht="14.25" customHeight="1" x14ac:dyDescent="0.25">
      <c r="B287" s="430"/>
    </row>
    <row r="288" spans="2:2" ht="14.25" customHeight="1" x14ac:dyDescent="0.25">
      <c r="B288" s="430"/>
    </row>
    <row r="289" spans="2:2" ht="14.25" customHeight="1" x14ac:dyDescent="0.25">
      <c r="B289" s="430"/>
    </row>
    <row r="290" spans="2:2" ht="14.25" customHeight="1" x14ac:dyDescent="0.25">
      <c r="B290" s="430"/>
    </row>
    <row r="291" spans="2:2" ht="14.25" customHeight="1" x14ac:dyDescent="0.25">
      <c r="B291" s="430"/>
    </row>
    <row r="292" spans="2:2" ht="14.25" customHeight="1" x14ac:dyDescent="0.25">
      <c r="B292" s="430"/>
    </row>
    <row r="293" spans="2:2" ht="14.25" customHeight="1" x14ac:dyDescent="0.25">
      <c r="B293" s="430"/>
    </row>
    <row r="294" spans="2:2" ht="14.25" customHeight="1" x14ac:dyDescent="0.25">
      <c r="B294" s="430"/>
    </row>
    <row r="295" spans="2:2" ht="14.25" customHeight="1" x14ac:dyDescent="0.25">
      <c r="B295" s="430"/>
    </row>
    <row r="296" spans="2:2" ht="14.25" customHeight="1" x14ac:dyDescent="0.25">
      <c r="B296" s="430"/>
    </row>
    <row r="297" spans="2:2" ht="14.25" customHeight="1" x14ac:dyDescent="0.25">
      <c r="B297" s="430"/>
    </row>
    <row r="298" spans="2:2" ht="14.25" customHeight="1" x14ac:dyDescent="0.25">
      <c r="B298" s="430"/>
    </row>
    <row r="299" spans="2:2" ht="14.25" customHeight="1" x14ac:dyDescent="0.25">
      <c r="B299" s="430"/>
    </row>
    <row r="300" spans="2:2" ht="14.25" customHeight="1" x14ac:dyDescent="0.25">
      <c r="B300" s="430"/>
    </row>
    <row r="301" spans="2:2" ht="14.25" customHeight="1" x14ac:dyDescent="0.25">
      <c r="B301" s="430"/>
    </row>
    <row r="302" spans="2:2" ht="14.25" customHeight="1" x14ac:dyDescent="0.25">
      <c r="B302" s="430"/>
    </row>
    <row r="303" spans="2:2" ht="14.25" customHeight="1" x14ac:dyDescent="0.25">
      <c r="B303" s="430"/>
    </row>
    <row r="304" spans="2:2" ht="14.25" customHeight="1" x14ac:dyDescent="0.25">
      <c r="B304" s="430"/>
    </row>
    <row r="305" spans="2:2" ht="14.25" customHeight="1" x14ac:dyDescent="0.25">
      <c r="B305" s="430"/>
    </row>
    <row r="306" spans="2:2" ht="14.25" customHeight="1" x14ac:dyDescent="0.25">
      <c r="B306" s="430"/>
    </row>
    <row r="307" spans="2:2" ht="14.25" customHeight="1" x14ac:dyDescent="0.25">
      <c r="B307" s="430"/>
    </row>
    <row r="308" spans="2:2" ht="14.25" customHeight="1" x14ac:dyDescent="0.25">
      <c r="B308" s="430"/>
    </row>
    <row r="309" spans="2:2" ht="14.25" customHeight="1" x14ac:dyDescent="0.25">
      <c r="B309" s="430"/>
    </row>
    <row r="310" spans="2:2" ht="14.25" customHeight="1" x14ac:dyDescent="0.25">
      <c r="B310" s="430"/>
    </row>
    <row r="311" spans="2:2" ht="14.25" customHeight="1" x14ac:dyDescent="0.25">
      <c r="B311" s="430"/>
    </row>
    <row r="312" spans="2:2" ht="14.25" customHeight="1" x14ac:dyDescent="0.25">
      <c r="B312" s="430"/>
    </row>
    <row r="313" spans="2:2" ht="14.25" customHeight="1" x14ac:dyDescent="0.25">
      <c r="B313" s="430"/>
    </row>
    <row r="314" spans="2:2" ht="14.25" customHeight="1" x14ac:dyDescent="0.25">
      <c r="B314" s="430"/>
    </row>
    <row r="315" spans="2:2" ht="14.25" customHeight="1" x14ac:dyDescent="0.25">
      <c r="B315" s="430"/>
    </row>
    <row r="316" spans="2:2" ht="14.25" customHeight="1" x14ac:dyDescent="0.25">
      <c r="B316" s="430"/>
    </row>
    <row r="317" spans="2:2" ht="14.25" customHeight="1" x14ac:dyDescent="0.25">
      <c r="B317" s="430"/>
    </row>
    <row r="318" spans="2:2" ht="14.25" customHeight="1" x14ac:dyDescent="0.25">
      <c r="B318" s="430"/>
    </row>
    <row r="319" spans="2:2" ht="14.25" customHeight="1" x14ac:dyDescent="0.25">
      <c r="B319" s="430"/>
    </row>
    <row r="320" spans="2:2" ht="14.25" customHeight="1" x14ac:dyDescent="0.25">
      <c r="B320" s="430"/>
    </row>
    <row r="321" spans="2:2" ht="14.25" customHeight="1" x14ac:dyDescent="0.25">
      <c r="B321" s="430"/>
    </row>
    <row r="322" spans="2:2" ht="14.25" customHeight="1" x14ac:dyDescent="0.25">
      <c r="B322" s="430"/>
    </row>
    <row r="323" spans="2:2" ht="14.25" customHeight="1" x14ac:dyDescent="0.25">
      <c r="B323" s="430"/>
    </row>
    <row r="324" spans="2:2" ht="14.25" customHeight="1" x14ac:dyDescent="0.25">
      <c r="B324" s="430"/>
    </row>
    <row r="325" spans="2:2" ht="14.25" customHeight="1" x14ac:dyDescent="0.25">
      <c r="B325" s="430"/>
    </row>
    <row r="326" spans="2:2" ht="14.25" customHeight="1" x14ac:dyDescent="0.25">
      <c r="B326" s="430"/>
    </row>
    <row r="327" spans="2:2" ht="14.25" customHeight="1" x14ac:dyDescent="0.25">
      <c r="B327" s="430"/>
    </row>
    <row r="328" spans="2:2" ht="14.25" customHeight="1" x14ac:dyDescent="0.25">
      <c r="B328" s="430"/>
    </row>
    <row r="329" spans="2:2" ht="14.25" customHeight="1" x14ac:dyDescent="0.25">
      <c r="B329" s="430"/>
    </row>
    <row r="330" spans="2:2" ht="14.25" customHeight="1" x14ac:dyDescent="0.25">
      <c r="B330" s="430"/>
    </row>
    <row r="331" spans="2:2" ht="14.25" customHeight="1" x14ac:dyDescent="0.25">
      <c r="B331" s="430"/>
    </row>
    <row r="332" spans="2:2" ht="14.25" customHeight="1" x14ac:dyDescent="0.25">
      <c r="B332" s="430"/>
    </row>
    <row r="333" spans="2:2" ht="14.25" customHeight="1" x14ac:dyDescent="0.25">
      <c r="B333" s="430"/>
    </row>
    <row r="334" spans="2:2" ht="14.25" customHeight="1" x14ac:dyDescent="0.25">
      <c r="B334" s="430"/>
    </row>
    <row r="335" spans="2:2" ht="14.25" customHeight="1" x14ac:dyDescent="0.25">
      <c r="B335" s="430"/>
    </row>
    <row r="336" spans="2:2" ht="14.25" customHeight="1" x14ac:dyDescent="0.25">
      <c r="B336" s="430"/>
    </row>
    <row r="337" spans="2:2" ht="14.25" customHeight="1" x14ac:dyDescent="0.25">
      <c r="B337" s="430"/>
    </row>
    <row r="338" spans="2:2" ht="14.25" customHeight="1" x14ac:dyDescent="0.25">
      <c r="B338" s="430"/>
    </row>
    <row r="339" spans="2:2" ht="14.25" customHeight="1" x14ac:dyDescent="0.25">
      <c r="B339" s="430"/>
    </row>
    <row r="340" spans="2:2" ht="14.25" customHeight="1" x14ac:dyDescent="0.25">
      <c r="B340" s="430"/>
    </row>
    <row r="341" spans="2:2" ht="14.25" customHeight="1" x14ac:dyDescent="0.25">
      <c r="B341" s="430"/>
    </row>
    <row r="342" spans="2:2" ht="14.25" customHeight="1" x14ac:dyDescent="0.25">
      <c r="B342" s="430"/>
    </row>
    <row r="343" spans="2:2" ht="14.25" customHeight="1" x14ac:dyDescent="0.25">
      <c r="B343" s="430"/>
    </row>
    <row r="344" spans="2:2" ht="14.25" customHeight="1" x14ac:dyDescent="0.25">
      <c r="B344" s="430"/>
    </row>
    <row r="345" spans="2:2" ht="14.25" customHeight="1" x14ac:dyDescent="0.25">
      <c r="B345" s="430"/>
    </row>
    <row r="346" spans="2:2" ht="14.25" customHeight="1" x14ac:dyDescent="0.25">
      <c r="B346" s="430"/>
    </row>
    <row r="347" spans="2:2" ht="14.25" customHeight="1" x14ac:dyDescent="0.25">
      <c r="B347" s="430"/>
    </row>
    <row r="348" spans="2:2" ht="14.25" customHeight="1" x14ac:dyDescent="0.25">
      <c r="B348" s="430"/>
    </row>
    <row r="349" spans="2:2" ht="14.25" customHeight="1" x14ac:dyDescent="0.25">
      <c r="B349" s="430"/>
    </row>
    <row r="350" spans="2:2" ht="14.25" customHeight="1" x14ac:dyDescent="0.25">
      <c r="B350" s="430"/>
    </row>
    <row r="351" spans="2:2" ht="14.25" customHeight="1" x14ac:dyDescent="0.25">
      <c r="B351" s="430"/>
    </row>
    <row r="352" spans="2:2" ht="14.25" customHeight="1" x14ac:dyDescent="0.25">
      <c r="B352" s="430"/>
    </row>
    <row r="353" spans="2:2" ht="14.25" customHeight="1" x14ac:dyDescent="0.25">
      <c r="B353" s="430"/>
    </row>
    <row r="354" spans="2:2" ht="14.25" customHeight="1" x14ac:dyDescent="0.25">
      <c r="B354" s="430"/>
    </row>
    <row r="355" spans="2:2" ht="14.25" customHeight="1" x14ac:dyDescent="0.25">
      <c r="B355" s="430"/>
    </row>
    <row r="356" spans="2:2" ht="14.25" customHeight="1" x14ac:dyDescent="0.25">
      <c r="B356" s="430"/>
    </row>
    <row r="357" spans="2:2" ht="14.25" customHeight="1" x14ac:dyDescent="0.25">
      <c r="B357" s="430"/>
    </row>
    <row r="358" spans="2:2" ht="14.25" customHeight="1" x14ac:dyDescent="0.25">
      <c r="B358" s="430"/>
    </row>
    <row r="359" spans="2:2" ht="14.25" customHeight="1" x14ac:dyDescent="0.25">
      <c r="B359" s="430"/>
    </row>
    <row r="360" spans="2:2" ht="14.25" customHeight="1" x14ac:dyDescent="0.25">
      <c r="B360" s="430"/>
    </row>
    <row r="361" spans="2:2" ht="14.25" customHeight="1" x14ac:dyDescent="0.25">
      <c r="B361" s="430"/>
    </row>
    <row r="362" spans="2:2" ht="14.25" customHeight="1" x14ac:dyDescent="0.25">
      <c r="B362" s="430"/>
    </row>
    <row r="363" spans="2:2" ht="14.25" customHeight="1" x14ac:dyDescent="0.25">
      <c r="B363" s="430"/>
    </row>
    <row r="364" spans="2:2" ht="14.25" customHeight="1" x14ac:dyDescent="0.25">
      <c r="B364" s="430"/>
    </row>
    <row r="365" spans="2:2" ht="14.25" customHeight="1" x14ac:dyDescent="0.25">
      <c r="B365" s="430"/>
    </row>
    <row r="366" spans="2:2" ht="14.25" customHeight="1" x14ac:dyDescent="0.25">
      <c r="B366" s="430"/>
    </row>
    <row r="367" spans="2:2" ht="14.25" customHeight="1" x14ac:dyDescent="0.25">
      <c r="B367" s="430"/>
    </row>
    <row r="368" spans="2:2" ht="14.25" customHeight="1" x14ac:dyDescent="0.25">
      <c r="B368" s="430"/>
    </row>
    <row r="369" spans="2:2" ht="14.25" customHeight="1" x14ac:dyDescent="0.25">
      <c r="B369" s="430"/>
    </row>
    <row r="370" spans="2:2" ht="14.25" customHeight="1" x14ac:dyDescent="0.25">
      <c r="B370" s="430"/>
    </row>
    <row r="371" spans="2:2" ht="14.25" customHeight="1" x14ac:dyDescent="0.25">
      <c r="B371" s="430"/>
    </row>
    <row r="372" spans="2:2" ht="14.25" customHeight="1" x14ac:dyDescent="0.25">
      <c r="B372" s="430"/>
    </row>
    <row r="373" spans="2:2" ht="14.25" customHeight="1" x14ac:dyDescent="0.25">
      <c r="B373" s="430"/>
    </row>
    <row r="374" spans="2:2" ht="14.25" customHeight="1" x14ac:dyDescent="0.25">
      <c r="B374" s="430"/>
    </row>
    <row r="375" spans="2:2" ht="14.25" customHeight="1" x14ac:dyDescent="0.25">
      <c r="B375" s="430"/>
    </row>
    <row r="376" spans="2:2" ht="14.25" customHeight="1" x14ac:dyDescent="0.25">
      <c r="B376" s="430"/>
    </row>
    <row r="377" spans="2:2" ht="14.25" customHeight="1" x14ac:dyDescent="0.25">
      <c r="B377" s="430"/>
    </row>
    <row r="378" spans="2:2" ht="14.25" customHeight="1" x14ac:dyDescent="0.25">
      <c r="B378" s="430"/>
    </row>
    <row r="379" spans="2:2" ht="14.25" customHeight="1" x14ac:dyDescent="0.25">
      <c r="B379" s="430"/>
    </row>
    <row r="380" spans="2:2" ht="14.25" customHeight="1" x14ac:dyDescent="0.25">
      <c r="B380" s="430"/>
    </row>
    <row r="381" spans="2:2" ht="14.25" customHeight="1" x14ac:dyDescent="0.25">
      <c r="B381" s="430"/>
    </row>
    <row r="382" spans="2:2" ht="14.25" customHeight="1" x14ac:dyDescent="0.25">
      <c r="B382" s="430"/>
    </row>
    <row r="383" spans="2:2" ht="14.25" customHeight="1" x14ac:dyDescent="0.25">
      <c r="B383" s="430"/>
    </row>
    <row r="384" spans="2:2" ht="14.25" customHeight="1" x14ac:dyDescent="0.25">
      <c r="B384" s="430"/>
    </row>
    <row r="385" spans="2:2" ht="14.25" customHeight="1" x14ac:dyDescent="0.25">
      <c r="B385" s="430"/>
    </row>
    <row r="386" spans="2:2" ht="14.25" customHeight="1" x14ac:dyDescent="0.25">
      <c r="B386" s="430"/>
    </row>
    <row r="387" spans="2:2" ht="14.25" customHeight="1" x14ac:dyDescent="0.25">
      <c r="B387" s="430"/>
    </row>
    <row r="388" spans="2:2" ht="14.25" customHeight="1" x14ac:dyDescent="0.25">
      <c r="B388" s="430"/>
    </row>
    <row r="389" spans="2:2" ht="14.25" customHeight="1" x14ac:dyDescent="0.25">
      <c r="B389" s="430"/>
    </row>
    <row r="390" spans="2:2" ht="14.25" customHeight="1" x14ac:dyDescent="0.25">
      <c r="B390" s="430"/>
    </row>
    <row r="391" spans="2:2" ht="14.25" customHeight="1" x14ac:dyDescent="0.25">
      <c r="B391" s="430"/>
    </row>
    <row r="392" spans="2:2" ht="14.25" customHeight="1" x14ac:dyDescent="0.25">
      <c r="B392" s="430"/>
    </row>
    <row r="393" spans="2:2" ht="14.25" customHeight="1" x14ac:dyDescent="0.25">
      <c r="B393" s="430"/>
    </row>
    <row r="394" spans="2:2" ht="14.25" customHeight="1" x14ac:dyDescent="0.25">
      <c r="B394" s="430"/>
    </row>
    <row r="395" spans="2:2" ht="14.25" customHeight="1" x14ac:dyDescent="0.25">
      <c r="B395" s="430"/>
    </row>
    <row r="396" spans="2:2" ht="14.25" customHeight="1" x14ac:dyDescent="0.25">
      <c r="B396" s="430"/>
    </row>
    <row r="397" spans="2:2" ht="14.25" customHeight="1" x14ac:dyDescent="0.25">
      <c r="B397" s="430"/>
    </row>
    <row r="398" spans="2:2" ht="14.25" customHeight="1" x14ac:dyDescent="0.25">
      <c r="B398" s="430"/>
    </row>
    <row r="399" spans="2:2" ht="14.25" customHeight="1" x14ac:dyDescent="0.25">
      <c r="B399" s="430"/>
    </row>
    <row r="400" spans="2:2" ht="14.25" customHeight="1" x14ac:dyDescent="0.25">
      <c r="B400" s="430"/>
    </row>
    <row r="401" spans="2:2" ht="14.25" customHeight="1" x14ac:dyDescent="0.25">
      <c r="B401" s="430"/>
    </row>
    <row r="402" spans="2:2" ht="14.25" customHeight="1" x14ac:dyDescent="0.25">
      <c r="B402" s="430"/>
    </row>
    <row r="403" spans="2:2" ht="14.25" customHeight="1" x14ac:dyDescent="0.25">
      <c r="B403" s="430"/>
    </row>
    <row r="404" spans="2:2" ht="14.25" customHeight="1" x14ac:dyDescent="0.25">
      <c r="B404" s="430"/>
    </row>
    <row r="405" spans="2:2" ht="14.25" customHeight="1" x14ac:dyDescent="0.25">
      <c r="B405" s="430"/>
    </row>
    <row r="406" spans="2:2" ht="14.25" customHeight="1" x14ac:dyDescent="0.25">
      <c r="B406" s="430"/>
    </row>
    <row r="407" spans="2:2" ht="14.25" customHeight="1" x14ac:dyDescent="0.25">
      <c r="B407" s="430"/>
    </row>
    <row r="408" spans="2:2" ht="14.25" customHeight="1" x14ac:dyDescent="0.25">
      <c r="B408" s="430"/>
    </row>
    <row r="409" spans="2:2" ht="14.25" customHeight="1" x14ac:dyDescent="0.25">
      <c r="B409" s="430"/>
    </row>
    <row r="410" spans="2:2" ht="14.25" customHeight="1" x14ac:dyDescent="0.25">
      <c r="B410" s="430"/>
    </row>
    <row r="411" spans="2:2" ht="14.25" customHeight="1" x14ac:dyDescent="0.25">
      <c r="B411" s="430"/>
    </row>
    <row r="412" spans="2:2" ht="14.25" customHeight="1" x14ac:dyDescent="0.25">
      <c r="B412" s="430"/>
    </row>
    <row r="413" spans="2:2" ht="14.25" customHeight="1" x14ac:dyDescent="0.25">
      <c r="B413" s="430"/>
    </row>
    <row r="414" spans="2:2" ht="14.25" customHeight="1" x14ac:dyDescent="0.25">
      <c r="B414" s="430"/>
    </row>
    <row r="415" spans="2:2" ht="14.25" customHeight="1" x14ac:dyDescent="0.25">
      <c r="B415" s="430"/>
    </row>
    <row r="416" spans="2:2" ht="14.25" customHeight="1" x14ac:dyDescent="0.25">
      <c r="B416" s="430"/>
    </row>
    <row r="417" spans="2:2" ht="14.25" customHeight="1" x14ac:dyDescent="0.25">
      <c r="B417" s="430"/>
    </row>
    <row r="418" spans="2:2" ht="14.25" customHeight="1" x14ac:dyDescent="0.25">
      <c r="B418" s="430"/>
    </row>
    <row r="419" spans="2:2" ht="14.25" customHeight="1" x14ac:dyDescent="0.25">
      <c r="B419" s="430"/>
    </row>
    <row r="420" spans="2:2" ht="14.25" customHeight="1" x14ac:dyDescent="0.25">
      <c r="B420" s="430"/>
    </row>
    <row r="421" spans="2:2" ht="14.25" customHeight="1" x14ac:dyDescent="0.25">
      <c r="B421" s="430"/>
    </row>
    <row r="422" spans="2:2" ht="14.25" customHeight="1" x14ac:dyDescent="0.25">
      <c r="B422" s="430"/>
    </row>
    <row r="423" spans="2:2" ht="14.25" customHeight="1" x14ac:dyDescent="0.25">
      <c r="B423" s="430"/>
    </row>
    <row r="424" spans="2:2" ht="14.25" customHeight="1" x14ac:dyDescent="0.25">
      <c r="B424" s="430"/>
    </row>
    <row r="425" spans="2:2" ht="14.25" customHeight="1" x14ac:dyDescent="0.25">
      <c r="B425" s="430"/>
    </row>
    <row r="426" spans="2:2" ht="14.25" customHeight="1" x14ac:dyDescent="0.25">
      <c r="B426" s="430"/>
    </row>
    <row r="427" spans="2:2" ht="14.25" customHeight="1" x14ac:dyDescent="0.25">
      <c r="B427" s="430"/>
    </row>
    <row r="428" spans="2:2" ht="14.25" customHeight="1" x14ac:dyDescent="0.25">
      <c r="B428" s="430"/>
    </row>
    <row r="429" spans="2:2" ht="14.25" customHeight="1" x14ac:dyDescent="0.25">
      <c r="B429" s="430"/>
    </row>
    <row r="430" spans="2:2" ht="14.25" customHeight="1" x14ac:dyDescent="0.25">
      <c r="B430" s="430"/>
    </row>
    <row r="431" spans="2:2" ht="14.25" customHeight="1" x14ac:dyDescent="0.25">
      <c r="B431" s="430"/>
    </row>
    <row r="432" spans="2:2" ht="14.25" customHeight="1" x14ac:dyDescent="0.25">
      <c r="B432" s="430"/>
    </row>
    <row r="433" spans="2:2" ht="14.25" customHeight="1" x14ac:dyDescent="0.25">
      <c r="B433" s="430"/>
    </row>
    <row r="434" spans="2:2" ht="14.25" customHeight="1" x14ac:dyDescent="0.25">
      <c r="B434" s="430"/>
    </row>
    <row r="435" spans="2:2" ht="14.25" customHeight="1" x14ac:dyDescent="0.25">
      <c r="B435" s="430"/>
    </row>
    <row r="436" spans="2:2" ht="14.25" customHeight="1" x14ac:dyDescent="0.25">
      <c r="B436" s="430"/>
    </row>
    <row r="437" spans="2:2" ht="14.25" customHeight="1" x14ac:dyDescent="0.25">
      <c r="B437" s="430"/>
    </row>
    <row r="438" spans="2:2" ht="14.25" customHeight="1" x14ac:dyDescent="0.25">
      <c r="B438" s="430"/>
    </row>
    <row r="439" spans="2:2" ht="14.25" customHeight="1" x14ac:dyDescent="0.25">
      <c r="B439" s="430"/>
    </row>
    <row r="440" spans="2:2" ht="14.25" customHeight="1" x14ac:dyDescent="0.25">
      <c r="B440" s="430"/>
    </row>
    <row r="441" spans="2:2" ht="14.25" customHeight="1" x14ac:dyDescent="0.25">
      <c r="B441" s="430"/>
    </row>
    <row r="442" spans="2:2" ht="14.25" customHeight="1" x14ac:dyDescent="0.25">
      <c r="B442" s="430"/>
    </row>
    <row r="443" spans="2:2" ht="14.25" customHeight="1" x14ac:dyDescent="0.25">
      <c r="B443" s="430"/>
    </row>
    <row r="444" spans="2:2" ht="14.25" customHeight="1" x14ac:dyDescent="0.25">
      <c r="B444" s="430"/>
    </row>
    <row r="445" spans="2:2" ht="14.25" customHeight="1" x14ac:dyDescent="0.25">
      <c r="B445" s="430"/>
    </row>
    <row r="446" spans="2:2" ht="14.25" customHeight="1" x14ac:dyDescent="0.25">
      <c r="B446" s="430"/>
    </row>
    <row r="447" spans="2:2" ht="14.25" customHeight="1" x14ac:dyDescent="0.25">
      <c r="B447" s="430"/>
    </row>
    <row r="448" spans="2:2" ht="14.25" customHeight="1" x14ac:dyDescent="0.25">
      <c r="B448" s="430"/>
    </row>
    <row r="449" spans="2:2" ht="14.25" customHeight="1" x14ac:dyDescent="0.25">
      <c r="B449" s="430"/>
    </row>
    <row r="450" spans="2:2" ht="14.25" customHeight="1" x14ac:dyDescent="0.25">
      <c r="B450" s="430"/>
    </row>
    <row r="451" spans="2:2" ht="14.25" customHeight="1" x14ac:dyDescent="0.25">
      <c r="B451" s="430"/>
    </row>
    <row r="452" spans="2:2" ht="14.25" customHeight="1" x14ac:dyDescent="0.25">
      <c r="B452" s="430"/>
    </row>
    <row r="453" spans="2:2" ht="14.25" customHeight="1" x14ac:dyDescent="0.25">
      <c r="B453" s="430"/>
    </row>
    <row r="454" spans="2:2" ht="14.25" customHeight="1" x14ac:dyDescent="0.25">
      <c r="B454" s="430"/>
    </row>
    <row r="455" spans="2:2" ht="14.25" customHeight="1" x14ac:dyDescent="0.25">
      <c r="B455" s="430"/>
    </row>
    <row r="456" spans="2:2" ht="14.25" customHeight="1" x14ac:dyDescent="0.25">
      <c r="B456" s="430"/>
    </row>
    <row r="457" spans="2:2" ht="14.25" customHeight="1" x14ac:dyDescent="0.25">
      <c r="B457" s="430"/>
    </row>
    <row r="458" spans="2:2" ht="14.25" customHeight="1" x14ac:dyDescent="0.25">
      <c r="B458" s="430"/>
    </row>
    <row r="459" spans="2:2" ht="14.25" customHeight="1" x14ac:dyDescent="0.25">
      <c r="B459" s="430"/>
    </row>
    <row r="460" spans="2:2" ht="14.25" customHeight="1" x14ac:dyDescent="0.25">
      <c r="B460" s="430"/>
    </row>
    <row r="461" spans="2:2" ht="14.25" customHeight="1" x14ac:dyDescent="0.25">
      <c r="B461" s="430"/>
    </row>
    <row r="462" spans="2:2" ht="14.25" customHeight="1" x14ac:dyDescent="0.25">
      <c r="B462" s="430"/>
    </row>
    <row r="463" spans="2:2" ht="14.25" customHeight="1" x14ac:dyDescent="0.25">
      <c r="B463" s="430"/>
    </row>
    <row r="464" spans="2:2" ht="14.25" customHeight="1" x14ac:dyDescent="0.25">
      <c r="B464" s="430"/>
    </row>
    <row r="465" spans="2:2" ht="14.25" customHeight="1" x14ac:dyDescent="0.25">
      <c r="B465" s="430"/>
    </row>
    <row r="466" spans="2:2" ht="14.25" customHeight="1" x14ac:dyDescent="0.25">
      <c r="B466" s="430"/>
    </row>
    <row r="467" spans="2:2" ht="14.25" customHeight="1" x14ac:dyDescent="0.25">
      <c r="B467" s="430"/>
    </row>
    <row r="468" spans="2:2" ht="14.25" customHeight="1" x14ac:dyDescent="0.25">
      <c r="B468" s="430"/>
    </row>
    <row r="469" spans="2:2" ht="14.25" customHeight="1" x14ac:dyDescent="0.25">
      <c r="B469" s="430"/>
    </row>
    <row r="470" spans="2:2" ht="14.25" customHeight="1" x14ac:dyDescent="0.25">
      <c r="B470" s="430"/>
    </row>
    <row r="471" spans="2:2" ht="14.25" customHeight="1" x14ac:dyDescent="0.25">
      <c r="B471" s="430"/>
    </row>
    <row r="472" spans="2:2" ht="14.25" customHeight="1" x14ac:dyDescent="0.25">
      <c r="B472" s="430"/>
    </row>
    <row r="473" spans="2:2" ht="14.25" customHeight="1" x14ac:dyDescent="0.25">
      <c r="B473" s="430"/>
    </row>
    <row r="474" spans="2:2" ht="14.25" customHeight="1" x14ac:dyDescent="0.25">
      <c r="B474" s="430"/>
    </row>
    <row r="475" spans="2:2" ht="14.25" customHeight="1" x14ac:dyDescent="0.25">
      <c r="B475" s="430"/>
    </row>
    <row r="476" spans="2:2" ht="14.25" customHeight="1" x14ac:dyDescent="0.25">
      <c r="B476" s="430"/>
    </row>
    <row r="477" spans="2:2" ht="14.25" customHeight="1" x14ac:dyDescent="0.25">
      <c r="B477" s="430"/>
    </row>
    <row r="478" spans="2:2" ht="14.25" customHeight="1" x14ac:dyDescent="0.25">
      <c r="B478" s="430"/>
    </row>
    <row r="479" spans="2:2" ht="14.25" customHeight="1" x14ac:dyDescent="0.25">
      <c r="B479" s="430"/>
    </row>
    <row r="480" spans="2:2" ht="14.25" customHeight="1" x14ac:dyDescent="0.25">
      <c r="B480" s="430"/>
    </row>
    <row r="481" spans="2:2" ht="14.25" customHeight="1" x14ac:dyDescent="0.25">
      <c r="B481" s="430"/>
    </row>
    <row r="482" spans="2:2" ht="14.25" customHeight="1" x14ac:dyDescent="0.25">
      <c r="B482" s="430"/>
    </row>
    <row r="483" spans="2:2" ht="14.25" customHeight="1" x14ac:dyDescent="0.25">
      <c r="B483" s="430"/>
    </row>
    <row r="484" spans="2:2" ht="14.25" customHeight="1" x14ac:dyDescent="0.25">
      <c r="B484" s="430"/>
    </row>
    <row r="485" spans="2:2" ht="14.25" customHeight="1" x14ac:dyDescent="0.25">
      <c r="B485" s="430"/>
    </row>
    <row r="486" spans="2:2" ht="14.25" customHeight="1" x14ac:dyDescent="0.25">
      <c r="B486" s="430"/>
    </row>
    <row r="487" spans="2:2" ht="14.25" customHeight="1" x14ac:dyDescent="0.25">
      <c r="B487" s="430"/>
    </row>
    <row r="488" spans="2:2" ht="14.25" customHeight="1" x14ac:dyDescent="0.25">
      <c r="B488" s="430"/>
    </row>
    <row r="489" spans="2:2" ht="14.25" customHeight="1" x14ac:dyDescent="0.25">
      <c r="B489" s="430"/>
    </row>
    <row r="490" spans="2:2" ht="14.25" customHeight="1" x14ac:dyDescent="0.25">
      <c r="B490" s="430"/>
    </row>
    <row r="491" spans="2:2" ht="14.25" customHeight="1" x14ac:dyDescent="0.25">
      <c r="B491" s="430"/>
    </row>
    <row r="492" spans="2:2" ht="14.25" customHeight="1" x14ac:dyDescent="0.25">
      <c r="B492" s="430"/>
    </row>
    <row r="493" spans="2:2" ht="14.25" customHeight="1" x14ac:dyDescent="0.25">
      <c r="B493" s="430"/>
    </row>
    <row r="494" spans="2:2" ht="14.25" customHeight="1" x14ac:dyDescent="0.25">
      <c r="B494" s="430"/>
    </row>
    <row r="495" spans="2:2" ht="14.25" customHeight="1" x14ac:dyDescent="0.25">
      <c r="B495" s="430"/>
    </row>
    <row r="496" spans="2:2" ht="14.25" customHeight="1" x14ac:dyDescent="0.25">
      <c r="B496" s="430"/>
    </row>
    <row r="497" spans="2:2" ht="14.25" customHeight="1" x14ac:dyDescent="0.25">
      <c r="B497" s="430"/>
    </row>
    <row r="498" spans="2:2" ht="14.25" customHeight="1" x14ac:dyDescent="0.25">
      <c r="B498" s="430"/>
    </row>
    <row r="499" spans="2:2" ht="14.25" customHeight="1" x14ac:dyDescent="0.25">
      <c r="B499" s="430"/>
    </row>
    <row r="500" spans="2:2" ht="14.25" customHeight="1" x14ac:dyDescent="0.25">
      <c r="B500" s="430"/>
    </row>
    <row r="501" spans="2:2" ht="14.25" customHeight="1" x14ac:dyDescent="0.25">
      <c r="B501" s="430"/>
    </row>
    <row r="502" spans="2:2" ht="14.25" customHeight="1" x14ac:dyDescent="0.25">
      <c r="B502" s="430"/>
    </row>
    <row r="503" spans="2:2" ht="14.25" customHeight="1" x14ac:dyDescent="0.25">
      <c r="B503" s="430"/>
    </row>
    <row r="504" spans="2:2" ht="14.25" customHeight="1" x14ac:dyDescent="0.25">
      <c r="B504" s="430"/>
    </row>
    <row r="505" spans="2:2" ht="14.25" customHeight="1" x14ac:dyDescent="0.25">
      <c r="B505" s="430"/>
    </row>
    <row r="506" spans="2:2" ht="14.25" customHeight="1" x14ac:dyDescent="0.25">
      <c r="B506" s="430"/>
    </row>
    <row r="507" spans="2:2" ht="14.25" customHeight="1" x14ac:dyDescent="0.25">
      <c r="B507" s="430"/>
    </row>
    <row r="508" spans="2:2" ht="14.25" customHeight="1" x14ac:dyDescent="0.25">
      <c r="B508" s="430"/>
    </row>
    <row r="509" spans="2:2" ht="14.25" customHeight="1" x14ac:dyDescent="0.25">
      <c r="B509" s="430"/>
    </row>
    <row r="510" spans="2:2" ht="14.25" customHeight="1" x14ac:dyDescent="0.25">
      <c r="B510" s="430"/>
    </row>
    <row r="511" spans="2:2" ht="14.25" customHeight="1" x14ac:dyDescent="0.25">
      <c r="B511" s="430"/>
    </row>
    <row r="512" spans="2:2" ht="14.25" customHeight="1" x14ac:dyDescent="0.25">
      <c r="B512" s="430"/>
    </row>
    <row r="513" spans="2:2" ht="14.25" customHeight="1" x14ac:dyDescent="0.25">
      <c r="B513" s="430"/>
    </row>
    <row r="514" spans="2:2" ht="14.25" customHeight="1" x14ac:dyDescent="0.25">
      <c r="B514" s="430"/>
    </row>
    <row r="515" spans="2:2" ht="14.25" customHeight="1" x14ac:dyDescent="0.25">
      <c r="B515" s="430"/>
    </row>
    <row r="516" spans="2:2" ht="14.25" customHeight="1" x14ac:dyDescent="0.25">
      <c r="B516" s="430"/>
    </row>
    <row r="517" spans="2:2" ht="14.25" customHeight="1" x14ac:dyDescent="0.25">
      <c r="B517" s="430"/>
    </row>
    <row r="518" spans="2:2" ht="14.25" customHeight="1" x14ac:dyDescent="0.25">
      <c r="B518" s="430"/>
    </row>
    <row r="519" spans="2:2" ht="14.25" customHeight="1" x14ac:dyDescent="0.25">
      <c r="B519" s="430"/>
    </row>
    <row r="520" spans="2:2" ht="14.25" customHeight="1" x14ac:dyDescent="0.25">
      <c r="B520" s="430"/>
    </row>
    <row r="521" spans="2:2" ht="14.25" customHeight="1" x14ac:dyDescent="0.25">
      <c r="B521" s="430"/>
    </row>
    <row r="522" spans="2:2" ht="14.25" customHeight="1" x14ac:dyDescent="0.25">
      <c r="B522" s="430"/>
    </row>
    <row r="523" spans="2:2" ht="14.25" customHeight="1" x14ac:dyDescent="0.25">
      <c r="B523" s="430"/>
    </row>
    <row r="524" spans="2:2" ht="14.25" customHeight="1" x14ac:dyDescent="0.25">
      <c r="B524" s="430"/>
    </row>
    <row r="525" spans="2:2" ht="14.25" customHeight="1" x14ac:dyDescent="0.25">
      <c r="B525" s="430"/>
    </row>
    <row r="526" spans="2:2" ht="14.25" customHeight="1" x14ac:dyDescent="0.25">
      <c r="B526" s="430"/>
    </row>
    <row r="527" spans="2:2" ht="14.25" customHeight="1" x14ac:dyDescent="0.25">
      <c r="B527" s="430"/>
    </row>
    <row r="528" spans="2:2" ht="14.25" customHeight="1" x14ac:dyDescent="0.25">
      <c r="B528" s="430"/>
    </row>
    <row r="529" spans="2:2" ht="14.25" customHeight="1" x14ac:dyDescent="0.25">
      <c r="B529" s="430"/>
    </row>
    <row r="530" spans="2:2" ht="14.25" customHeight="1" x14ac:dyDescent="0.25">
      <c r="B530" s="430"/>
    </row>
    <row r="531" spans="2:2" ht="14.25" customHeight="1" x14ac:dyDescent="0.25">
      <c r="B531" s="430"/>
    </row>
    <row r="532" spans="2:2" ht="14.25" customHeight="1" x14ac:dyDescent="0.25">
      <c r="B532" s="430"/>
    </row>
    <row r="533" spans="2:2" ht="14.25" customHeight="1" x14ac:dyDescent="0.25">
      <c r="B533" s="430"/>
    </row>
    <row r="534" spans="2:2" ht="14.25" customHeight="1" x14ac:dyDescent="0.25">
      <c r="B534" s="430"/>
    </row>
    <row r="535" spans="2:2" ht="14.25" customHeight="1" x14ac:dyDescent="0.25">
      <c r="B535" s="430"/>
    </row>
    <row r="536" spans="2:2" ht="14.25" customHeight="1" x14ac:dyDescent="0.25">
      <c r="B536" s="430"/>
    </row>
    <row r="537" spans="2:2" ht="14.25" customHeight="1" x14ac:dyDescent="0.25">
      <c r="B537" s="430"/>
    </row>
    <row r="538" spans="2:2" ht="14.25" customHeight="1" x14ac:dyDescent="0.25">
      <c r="B538" s="430"/>
    </row>
    <row r="539" spans="2:2" ht="14.25" customHeight="1" x14ac:dyDescent="0.25">
      <c r="B539" s="430"/>
    </row>
    <row r="540" spans="2:2" ht="14.25" customHeight="1" x14ac:dyDescent="0.25">
      <c r="B540" s="430"/>
    </row>
    <row r="541" spans="2:2" ht="14.25" customHeight="1" x14ac:dyDescent="0.25">
      <c r="B541" s="430"/>
    </row>
    <row r="542" spans="2:2" ht="14.25" customHeight="1" x14ac:dyDescent="0.25">
      <c r="B542" s="430"/>
    </row>
    <row r="543" spans="2:2" ht="14.25" customHeight="1" x14ac:dyDescent="0.25">
      <c r="B543" s="430"/>
    </row>
    <row r="544" spans="2:2" ht="14.25" customHeight="1" x14ac:dyDescent="0.25">
      <c r="B544" s="430"/>
    </row>
    <row r="545" spans="2:2" ht="14.25" customHeight="1" x14ac:dyDescent="0.25">
      <c r="B545" s="430"/>
    </row>
    <row r="546" spans="2:2" ht="14.25" customHeight="1" x14ac:dyDescent="0.25">
      <c r="B546" s="430"/>
    </row>
    <row r="547" spans="2:2" ht="14.25" customHeight="1" x14ac:dyDescent="0.25">
      <c r="B547" s="430"/>
    </row>
    <row r="548" spans="2:2" ht="14.25" customHeight="1" x14ac:dyDescent="0.25">
      <c r="B548" s="430"/>
    </row>
    <row r="549" spans="2:2" ht="14.25" customHeight="1" x14ac:dyDescent="0.25">
      <c r="B549" s="430"/>
    </row>
    <row r="550" spans="2:2" ht="14.25" customHeight="1" x14ac:dyDescent="0.25">
      <c r="B550" s="430"/>
    </row>
    <row r="551" spans="2:2" ht="14.25" customHeight="1" x14ac:dyDescent="0.25">
      <c r="B551" s="430"/>
    </row>
    <row r="552" spans="2:2" ht="14.25" customHeight="1" x14ac:dyDescent="0.25">
      <c r="B552" s="430"/>
    </row>
    <row r="553" spans="2:2" ht="14.25" customHeight="1" x14ac:dyDescent="0.25">
      <c r="B553" s="430"/>
    </row>
    <row r="554" spans="2:2" ht="14.25" customHeight="1" x14ac:dyDescent="0.25">
      <c r="B554" s="430"/>
    </row>
    <row r="555" spans="2:2" ht="14.25" customHeight="1" x14ac:dyDescent="0.25">
      <c r="B555" s="430"/>
    </row>
    <row r="556" spans="2:2" ht="14.25" customHeight="1" x14ac:dyDescent="0.25">
      <c r="B556" s="430"/>
    </row>
    <row r="557" spans="2:2" ht="14.25" customHeight="1" x14ac:dyDescent="0.25">
      <c r="B557" s="430"/>
    </row>
    <row r="558" spans="2:2" ht="14.25" customHeight="1" x14ac:dyDescent="0.25">
      <c r="B558" s="430"/>
    </row>
    <row r="559" spans="2:2" ht="14.25" customHeight="1" x14ac:dyDescent="0.25">
      <c r="B559" s="430"/>
    </row>
    <row r="560" spans="2:2" ht="14.25" customHeight="1" x14ac:dyDescent="0.25">
      <c r="B560" s="430"/>
    </row>
    <row r="561" spans="2:2" ht="14.25" customHeight="1" x14ac:dyDescent="0.25">
      <c r="B561" s="430"/>
    </row>
    <row r="562" spans="2:2" ht="14.25" customHeight="1" x14ac:dyDescent="0.25">
      <c r="B562" s="430"/>
    </row>
    <row r="563" spans="2:2" ht="14.25" customHeight="1" x14ac:dyDescent="0.25">
      <c r="B563" s="430"/>
    </row>
    <row r="564" spans="2:2" ht="14.25" customHeight="1" x14ac:dyDescent="0.25">
      <c r="B564" s="430"/>
    </row>
    <row r="565" spans="2:2" ht="14.25" customHeight="1" x14ac:dyDescent="0.25">
      <c r="B565" s="430"/>
    </row>
    <row r="566" spans="2:2" ht="14.25" customHeight="1" x14ac:dyDescent="0.25">
      <c r="B566" s="430"/>
    </row>
    <row r="567" spans="2:2" ht="14.25" customHeight="1" x14ac:dyDescent="0.25">
      <c r="B567" s="430"/>
    </row>
    <row r="568" spans="2:2" ht="14.25" customHeight="1" x14ac:dyDescent="0.25">
      <c r="B568" s="430"/>
    </row>
    <row r="569" spans="2:2" ht="14.25" customHeight="1" x14ac:dyDescent="0.25">
      <c r="B569" s="430"/>
    </row>
    <row r="570" spans="2:2" ht="14.25" customHeight="1" x14ac:dyDescent="0.25">
      <c r="B570" s="430"/>
    </row>
    <row r="571" spans="2:2" ht="14.25" customHeight="1" x14ac:dyDescent="0.25">
      <c r="B571" s="430"/>
    </row>
    <row r="572" spans="2:2" ht="14.25" customHeight="1" x14ac:dyDescent="0.25">
      <c r="B572" s="430"/>
    </row>
    <row r="573" spans="2:2" ht="14.25" customHeight="1" x14ac:dyDescent="0.25">
      <c r="B573" s="430"/>
    </row>
    <row r="574" spans="2:2" ht="14.25" customHeight="1" x14ac:dyDescent="0.25">
      <c r="B574" s="430"/>
    </row>
    <row r="575" spans="2:2" ht="14.25" customHeight="1" x14ac:dyDescent="0.25">
      <c r="B575" s="430"/>
    </row>
    <row r="576" spans="2:2" ht="14.25" customHeight="1" x14ac:dyDescent="0.25">
      <c r="B576" s="430"/>
    </row>
    <row r="577" spans="2:2" ht="14.25" customHeight="1" x14ac:dyDescent="0.25">
      <c r="B577" s="430"/>
    </row>
    <row r="578" spans="2:2" ht="14.25" customHeight="1" x14ac:dyDescent="0.25">
      <c r="B578" s="430"/>
    </row>
    <row r="579" spans="2:2" ht="14.25" customHeight="1" x14ac:dyDescent="0.25">
      <c r="B579" s="430"/>
    </row>
    <row r="580" spans="2:2" ht="14.25" customHeight="1" x14ac:dyDescent="0.25">
      <c r="B580" s="430"/>
    </row>
    <row r="581" spans="2:2" ht="14.25" customHeight="1" x14ac:dyDescent="0.25">
      <c r="B581" s="430"/>
    </row>
    <row r="582" spans="2:2" ht="14.25" customHeight="1" x14ac:dyDescent="0.25">
      <c r="B582" s="430"/>
    </row>
    <row r="583" spans="2:2" ht="14.25" customHeight="1" x14ac:dyDescent="0.25">
      <c r="B583" s="430"/>
    </row>
    <row r="584" spans="2:2" ht="14.25" customHeight="1" x14ac:dyDescent="0.25">
      <c r="B584" s="430"/>
    </row>
    <row r="585" spans="2:2" ht="14.25" customHeight="1" x14ac:dyDescent="0.25">
      <c r="B585" s="430"/>
    </row>
    <row r="586" spans="2:2" ht="14.25" customHeight="1" x14ac:dyDescent="0.25">
      <c r="B586" s="430"/>
    </row>
    <row r="587" spans="2:2" ht="14.25" customHeight="1" x14ac:dyDescent="0.25">
      <c r="B587" s="430"/>
    </row>
    <row r="588" spans="2:2" ht="14.25" customHeight="1" x14ac:dyDescent="0.25">
      <c r="B588" s="430"/>
    </row>
    <row r="589" spans="2:2" ht="14.25" customHeight="1" x14ac:dyDescent="0.25">
      <c r="B589" s="430"/>
    </row>
    <row r="590" spans="2:2" ht="14.25" customHeight="1" x14ac:dyDescent="0.25">
      <c r="B590" s="430"/>
    </row>
    <row r="591" spans="2:2" ht="14.25" customHeight="1" x14ac:dyDescent="0.25">
      <c r="B591" s="430"/>
    </row>
    <row r="592" spans="2:2" ht="14.25" customHeight="1" x14ac:dyDescent="0.25">
      <c r="B592" s="430"/>
    </row>
    <row r="593" spans="2:2" ht="14.25" customHeight="1" x14ac:dyDescent="0.25">
      <c r="B593" s="430"/>
    </row>
    <row r="594" spans="2:2" ht="14.25" customHeight="1" x14ac:dyDescent="0.25">
      <c r="B594" s="430"/>
    </row>
    <row r="595" spans="2:2" ht="14.25" customHeight="1" x14ac:dyDescent="0.25">
      <c r="B595" s="430"/>
    </row>
    <row r="596" spans="2:2" ht="14.25" customHeight="1" x14ac:dyDescent="0.25">
      <c r="B596" s="430"/>
    </row>
    <row r="597" spans="2:2" ht="14.25" customHeight="1" x14ac:dyDescent="0.25">
      <c r="B597" s="430"/>
    </row>
    <row r="598" spans="2:2" ht="14.25" customHeight="1" x14ac:dyDescent="0.25">
      <c r="B598" s="430"/>
    </row>
    <row r="599" spans="2:2" ht="14.25" customHeight="1" x14ac:dyDescent="0.25">
      <c r="B599" s="430"/>
    </row>
    <row r="600" spans="2:2" ht="14.25" customHeight="1" x14ac:dyDescent="0.25">
      <c r="B600" s="430"/>
    </row>
    <row r="601" spans="2:2" ht="14.25" customHeight="1" x14ac:dyDescent="0.25">
      <c r="B601" s="430"/>
    </row>
    <row r="602" spans="2:2" ht="14.25" customHeight="1" x14ac:dyDescent="0.25">
      <c r="B602" s="430"/>
    </row>
    <row r="603" spans="2:2" ht="14.25" customHeight="1" x14ac:dyDescent="0.25">
      <c r="B603" s="430"/>
    </row>
    <row r="604" spans="2:2" ht="14.25" customHeight="1" x14ac:dyDescent="0.25">
      <c r="B604" s="430"/>
    </row>
    <row r="605" spans="2:2" ht="14.25" customHeight="1" x14ac:dyDescent="0.25">
      <c r="B605" s="430"/>
    </row>
    <row r="606" spans="2:2" ht="14.25" customHeight="1" x14ac:dyDescent="0.25">
      <c r="B606" s="430"/>
    </row>
    <row r="607" spans="2:2" ht="14.25" customHeight="1" x14ac:dyDescent="0.25">
      <c r="B607" s="430"/>
    </row>
    <row r="608" spans="2:2" ht="14.25" customHeight="1" x14ac:dyDescent="0.25">
      <c r="B608" s="430"/>
    </row>
    <row r="609" spans="2:2" ht="14.25" customHeight="1" x14ac:dyDescent="0.25">
      <c r="B609" s="430"/>
    </row>
    <row r="610" spans="2:2" ht="14.25" customHeight="1" x14ac:dyDescent="0.25">
      <c r="B610" s="430"/>
    </row>
    <row r="611" spans="2:2" ht="14.25" customHeight="1" x14ac:dyDescent="0.25">
      <c r="B611" s="430"/>
    </row>
    <row r="612" spans="2:2" ht="14.25" customHeight="1" x14ac:dyDescent="0.25">
      <c r="B612" s="430"/>
    </row>
    <row r="613" spans="2:2" ht="14.25" customHeight="1" x14ac:dyDescent="0.25">
      <c r="B613" s="430"/>
    </row>
    <row r="614" spans="2:2" ht="14.25" customHeight="1" x14ac:dyDescent="0.25">
      <c r="B614" s="430"/>
    </row>
    <row r="615" spans="2:2" ht="14.25" customHeight="1" x14ac:dyDescent="0.25">
      <c r="B615" s="430"/>
    </row>
    <row r="616" spans="2:2" ht="14.25" customHeight="1" x14ac:dyDescent="0.25">
      <c r="B616" s="430"/>
    </row>
    <row r="617" spans="2:2" ht="14.25" customHeight="1" x14ac:dyDescent="0.25">
      <c r="B617" s="430"/>
    </row>
    <row r="618" spans="2:2" ht="14.25" customHeight="1" x14ac:dyDescent="0.25">
      <c r="B618" s="430"/>
    </row>
    <row r="619" spans="2:2" ht="14.25" customHeight="1" x14ac:dyDescent="0.25">
      <c r="B619" s="430"/>
    </row>
    <row r="620" spans="2:2" ht="14.25" customHeight="1" x14ac:dyDescent="0.25">
      <c r="B620" s="430"/>
    </row>
    <row r="621" spans="2:2" ht="14.25" customHeight="1" x14ac:dyDescent="0.25">
      <c r="B621" s="430"/>
    </row>
    <row r="622" spans="2:2" ht="14.25" customHeight="1" x14ac:dyDescent="0.25">
      <c r="B622" s="430"/>
    </row>
    <row r="623" spans="2:2" ht="14.25" customHeight="1" x14ac:dyDescent="0.25">
      <c r="B623" s="430"/>
    </row>
    <row r="624" spans="2:2" ht="14.25" customHeight="1" x14ac:dyDescent="0.25">
      <c r="B624" s="430"/>
    </row>
    <row r="625" spans="2:2" ht="14.25" customHeight="1" x14ac:dyDescent="0.25">
      <c r="B625" s="430"/>
    </row>
    <row r="626" spans="2:2" ht="14.25" customHeight="1" x14ac:dyDescent="0.25">
      <c r="B626" s="430"/>
    </row>
    <row r="627" spans="2:2" ht="14.25" customHeight="1" x14ac:dyDescent="0.25">
      <c r="B627" s="430"/>
    </row>
    <row r="628" spans="2:2" ht="14.25" customHeight="1" x14ac:dyDescent="0.25">
      <c r="B628" s="430"/>
    </row>
    <row r="629" spans="2:2" ht="14.25" customHeight="1" x14ac:dyDescent="0.25">
      <c r="B629" s="430"/>
    </row>
    <row r="630" spans="2:2" ht="14.25" customHeight="1" x14ac:dyDescent="0.25">
      <c r="B630" s="430"/>
    </row>
    <row r="631" spans="2:2" ht="14.25" customHeight="1" x14ac:dyDescent="0.25">
      <c r="B631" s="430"/>
    </row>
    <row r="632" spans="2:2" ht="14.25" customHeight="1" x14ac:dyDescent="0.25">
      <c r="B632" s="430"/>
    </row>
    <row r="633" spans="2:2" ht="14.25" customHeight="1" x14ac:dyDescent="0.25">
      <c r="B633" s="430"/>
    </row>
    <row r="634" spans="2:2" ht="14.25" customHeight="1" x14ac:dyDescent="0.25">
      <c r="B634" s="430"/>
    </row>
    <row r="635" spans="2:2" ht="14.25" customHeight="1" x14ac:dyDescent="0.25">
      <c r="B635" s="430"/>
    </row>
    <row r="636" spans="2:2" ht="14.25" customHeight="1" x14ac:dyDescent="0.25">
      <c r="B636" s="430"/>
    </row>
    <row r="637" spans="2:2" ht="14.25" customHeight="1" x14ac:dyDescent="0.25">
      <c r="B637" s="430"/>
    </row>
    <row r="638" spans="2:2" ht="14.25" customHeight="1" x14ac:dyDescent="0.25">
      <c r="B638" s="430"/>
    </row>
    <row r="639" spans="2:2" ht="14.25" customHeight="1" x14ac:dyDescent="0.25">
      <c r="B639" s="430"/>
    </row>
    <row r="640" spans="2:2" ht="14.25" customHeight="1" x14ac:dyDescent="0.25">
      <c r="B640" s="430"/>
    </row>
    <row r="641" spans="2:2" ht="14.25" customHeight="1" x14ac:dyDescent="0.25">
      <c r="B641" s="430"/>
    </row>
    <row r="642" spans="2:2" ht="14.25" customHeight="1" x14ac:dyDescent="0.25">
      <c r="B642" s="430"/>
    </row>
    <row r="643" spans="2:2" ht="14.25" customHeight="1" x14ac:dyDescent="0.25">
      <c r="B643" s="430"/>
    </row>
    <row r="644" spans="2:2" ht="14.25" customHeight="1" x14ac:dyDescent="0.25">
      <c r="B644" s="430"/>
    </row>
    <row r="645" spans="2:2" ht="14.25" customHeight="1" x14ac:dyDescent="0.25">
      <c r="B645" s="430"/>
    </row>
    <row r="646" spans="2:2" ht="14.25" customHeight="1" x14ac:dyDescent="0.25">
      <c r="B646" s="430"/>
    </row>
    <row r="647" spans="2:2" ht="14.25" customHeight="1" x14ac:dyDescent="0.25">
      <c r="B647" s="430"/>
    </row>
    <row r="648" spans="2:2" ht="14.25" customHeight="1" x14ac:dyDescent="0.25">
      <c r="B648" s="430"/>
    </row>
    <row r="649" spans="2:2" ht="14.25" customHeight="1" x14ac:dyDescent="0.25">
      <c r="B649" s="430"/>
    </row>
    <row r="650" spans="2:2" ht="14.25" customHeight="1" x14ac:dyDescent="0.25">
      <c r="B650" s="430"/>
    </row>
    <row r="651" spans="2:2" ht="14.25" customHeight="1" x14ac:dyDescent="0.25">
      <c r="B651" s="430"/>
    </row>
    <row r="652" spans="2:2" ht="14.25" customHeight="1" x14ac:dyDescent="0.25">
      <c r="B652" s="430"/>
    </row>
    <row r="653" spans="2:2" ht="14.25" customHeight="1" x14ac:dyDescent="0.25">
      <c r="B653" s="430"/>
    </row>
    <row r="654" spans="2:2" ht="14.25" customHeight="1" x14ac:dyDescent="0.25">
      <c r="B654" s="430"/>
    </row>
    <row r="655" spans="2:2" ht="14.25" customHeight="1" x14ac:dyDescent="0.25">
      <c r="B655" s="430"/>
    </row>
    <row r="656" spans="2:2" ht="14.25" customHeight="1" x14ac:dyDescent="0.25">
      <c r="B656" s="430"/>
    </row>
    <row r="657" spans="2:2" ht="14.25" customHeight="1" x14ac:dyDescent="0.25">
      <c r="B657" s="430"/>
    </row>
    <row r="658" spans="2:2" ht="14.25" customHeight="1" x14ac:dyDescent="0.25">
      <c r="B658" s="430"/>
    </row>
    <row r="659" spans="2:2" ht="14.25" customHeight="1" x14ac:dyDescent="0.25">
      <c r="B659" s="430"/>
    </row>
    <row r="660" spans="2:2" ht="14.25" customHeight="1" x14ac:dyDescent="0.25">
      <c r="B660" s="430"/>
    </row>
    <row r="661" spans="2:2" ht="14.25" customHeight="1" x14ac:dyDescent="0.25">
      <c r="B661" s="430"/>
    </row>
    <row r="662" spans="2:2" ht="14.25" customHeight="1" x14ac:dyDescent="0.25">
      <c r="B662" s="430"/>
    </row>
    <row r="663" spans="2:2" ht="14.25" customHeight="1" x14ac:dyDescent="0.25">
      <c r="B663" s="430"/>
    </row>
    <row r="664" spans="2:2" ht="14.25" customHeight="1" x14ac:dyDescent="0.25">
      <c r="B664" s="430"/>
    </row>
    <row r="665" spans="2:2" ht="14.25" customHeight="1" x14ac:dyDescent="0.25">
      <c r="B665" s="430"/>
    </row>
    <row r="666" spans="2:2" ht="14.25" customHeight="1" x14ac:dyDescent="0.25">
      <c r="B666" s="430"/>
    </row>
    <row r="667" spans="2:2" ht="14.25" customHeight="1" x14ac:dyDescent="0.25">
      <c r="B667" s="430"/>
    </row>
    <row r="668" spans="2:2" ht="14.25" customHeight="1" x14ac:dyDescent="0.25">
      <c r="B668" s="430"/>
    </row>
    <row r="669" spans="2:2" ht="14.25" customHeight="1" x14ac:dyDescent="0.25">
      <c r="B669" s="430"/>
    </row>
    <row r="670" spans="2:2" ht="14.25" customHeight="1" x14ac:dyDescent="0.25">
      <c r="B670" s="430"/>
    </row>
    <row r="671" spans="2:2" ht="14.25" customHeight="1" x14ac:dyDescent="0.25">
      <c r="B671" s="430"/>
    </row>
    <row r="672" spans="2:2" ht="14.25" customHeight="1" x14ac:dyDescent="0.25">
      <c r="B672" s="430"/>
    </row>
    <row r="673" spans="2:2" ht="14.25" customHeight="1" x14ac:dyDescent="0.25">
      <c r="B673" s="430"/>
    </row>
    <row r="674" spans="2:2" ht="14.25" customHeight="1" x14ac:dyDescent="0.25">
      <c r="B674" s="430"/>
    </row>
    <row r="675" spans="2:2" ht="14.25" customHeight="1" x14ac:dyDescent="0.25">
      <c r="B675" s="430"/>
    </row>
    <row r="676" spans="2:2" ht="14.25" customHeight="1" x14ac:dyDescent="0.25">
      <c r="B676" s="430"/>
    </row>
    <row r="677" spans="2:2" ht="14.25" customHeight="1" x14ac:dyDescent="0.25">
      <c r="B677" s="430"/>
    </row>
    <row r="678" spans="2:2" ht="14.25" customHeight="1" x14ac:dyDescent="0.25">
      <c r="B678" s="430"/>
    </row>
    <row r="679" spans="2:2" ht="14.25" customHeight="1" x14ac:dyDescent="0.25">
      <c r="B679" s="430"/>
    </row>
    <row r="680" spans="2:2" ht="14.25" customHeight="1" x14ac:dyDescent="0.25">
      <c r="B680" s="430"/>
    </row>
    <row r="681" spans="2:2" ht="14.25" customHeight="1" x14ac:dyDescent="0.25">
      <c r="B681" s="430"/>
    </row>
    <row r="682" spans="2:2" ht="14.25" customHeight="1" x14ac:dyDescent="0.25">
      <c r="B682" s="430"/>
    </row>
    <row r="683" spans="2:2" ht="14.25" customHeight="1" x14ac:dyDescent="0.25">
      <c r="B683" s="430"/>
    </row>
    <row r="684" spans="2:2" ht="14.25" customHeight="1" x14ac:dyDescent="0.25">
      <c r="B684" s="430"/>
    </row>
    <row r="685" spans="2:2" ht="14.25" customHeight="1" x14ac:dyDescent="0.25">
      <c r="B685" s="430"/>
    </row>
    <row r="686" spans="2:2" ht="14.25" customHeight="1" x14ac:dyDescent="0.25">
      <c r="B686" s="430"/>
    </row>
    <row r="687" spans="2:2" ht="14.25" customHeight="1" x14ac:dyDescent="0.25">
      <c r="B687" s="430"/>
    </row>
    <row r="688" spans="2:2" ht="14.25" customHeight="1" x14ac:dyDescent="0.25">
      <c r="B688" s="430"/>
    </row>
    <row r="689" spans="2:2" ht="14.25" customHeight="1" x14ac:dyDescent="0.25">
      <c r="B689" s="430"/>
    </row>
    <row r="690" spans="2:2" ht="14.25" customHeight="1" x14ac:dyDescent="0.25">
      <c r="B690" s="430"/>
    </row>
    <row r="691" spans="2:2" ht="14.25" customHeight="1" x14ac:dyDescent="0.25">
      <c r="B691" s="430"/>
    </row>
    <row r="692" spans="2:2" ht="14.25" customHeight="1" x14ac:dyDescent="0.25">
      <c r="B692" s="430"/>
    </row>
    <row r="693" spans="2:2" ht="14.25" customHeight="1" x14ac:dyDescent="0.25">
      <c r="B693" s="430"/>
    </row>
    <row r="694" spans="2:2" ht="14.25" customHeight="1" x14ac:dyDescent="0.25">
      <c r="B694" s="430"/>
    </row>
    <row r="695" spans="2:2" ht="14.25" customHeight="1" x14ac:dyDescent="0.25">
      <c r="B695" s="430"/>
    </row>
    <row r="696" spans="2:2" ht="14.25" customHeight="1" x14ac:dyDescent="0.25">
      <c r="B696" s="430"/>
    </row>
    <row r="697" spans="2:2" ht="14.25" customHeight="1" x14ac:dyDescent="0.25">
      <c r="B697" s="430"/>
    </row>
    <row r="698" spans="2:2" ht="14.25" customHeight="1" x14ac:dyDescent="0.25">
      <c r="B698" s="430"/>
    </row>
    <row r="699" spans="2:2" ht="14.25" customHeight="1" x14ac:dyDescent="0.25">
      <c r="B699" s="430"/>
    </row>
    <row r="700" spans="2:2" ht="14.25" customHeight="1" x14ac:dyDescent="0.25">
      <c r="B700" s="430"/>
    </row>
    <row r="701" spans="2:2" ht="14.25" customHeight="1" x14ac:dyDescent="0.25">
      <c r="B701" s="430"/>
    </row>
    <row r="702" spans="2:2" ht="14.25" customHeight="1" x14ac:dyDescent="0.25">
      <c r="B702" s="430"/>
    </row>
    <row r="703" spans="2:2" ht="14.25" customHeight="1" x14ac:dyDescent="0.25">
      <c r="B703" s="430"/>
    </row>
    <row r="704" spans="2:2" ht="14.25" customHeight="1" x14ac:dyDescent="0.25">
      <c r="B704" s="430"/>
    </row>
    <row r="705" spans="2:2" ht="14.25" customHeight="1" x14ac:dyDescent="0.25">
      <c r="B705" s="430"/>
    </row>
    <row r="706" spans="2:2" ht="14.25" customHeight="1" x14ac:dyDescent="0.25">
      <c r="B706" s="430"/>
    </row>
    <row r="707" spans="2:2" ht="14.25" customHeight="1" x14ac:dyDescent="0.25">
      <c r="B707" s="430"/>
    </row>
    <row r="708" spans="2:2" ht="14.25" customHeight="1" x14ac:dyDescent="0.25">
      <c r="B708" s="430"/>
    </row>
    <row r="709" spans="2:2" ht="14.25" customHeight="1" x14ac:dyDescent="0.25">
      <c r="B709" s="430"/>
    </row>
    <row r="710" spans="2:2" ht="14.25" customHeight="1" x14ac:dyDescent="0.25">
      <c r="B710" s="430"/>
    </row>
    <row r="711" spans="2:2" ht="14.25" customHeight="1" x14ac:dyDescent="0.25">
      <c r="B711" s="430"/>
    </row>
    <row r="712" spans="2:2" ht="14.25" customHeight="1" x14ac:dyDescent="0.25">
      <c r="B712" s="430"/>
    </row>
    <row r="713" spans="2:2" ht="14.25" customHeight="1" x14ac:dyDescent="0.25">
      <c r="B713" s="430"/>
    </row>
    <row r="714" spans="2:2" ht="14.25" customHeight="1" x14ac:dyDescent="0.25">
      <c r="B714" s="430"/>
    </row>
    <row r="715" spans="2:2" ht="14.25" customHeight="1" x14ac:dyDescent="0.25">
      <c r="B715" s="430"/>
    </row>
    <row r="716" spans="2:2" ht="14.25" customHeight="1" x14ac:dyDescent="0.25">
      <c r="B716" s="430"/>
    </row>
    <row r="717" spans="2:2" ht="14.25" customHeight="1" x14ac:dyDescent="0.25">
      <c r="B717" s="430"/>
    </row>
    <row r="718" spans="2:2" ht="14.25" customHeight="1" x14ac:dyDescent="0.25">
      <c r="B718" s="430"/>
    </row>
    <row r="719" spans="2:2" ht="14.25" customHeight="1" x14ac:dyDescent="0.25">
      <c r="B719" s="430"/>
    </row>
    <row r="720" spans="2:2" ht="14.25" customHeight="1" x14ac:dyDescent="0.25">
      <c r="B720" s="430"/>
    </row>
    <row r="721" spans="2:2" ht="14.25" customHeight="1" x14ac:dyDescent="0.25">
      <c r="B721" s="430"/>
    </row>
    <row r="722" spans="2:2" ht="14.25" customHeight="1" x14ac:dyDescent="0.25">
      <c r="B722" s="430"/>
    </row>
    <row r="723" spans="2:2" ht="14.25" customHeight="1" x14ac:dyDescent="0.25">
      <c r="B723" s="430"/>
    </row>
    <row r="724" spans="2:2" ht="14.25" customHeight="1" x14ac:dyDescent="0.25">
      <c r="B724" s="430"/>
    </row>
    <row r="725" spans="2:2" ht="14.25" customHeight="1" x14ac:dyDescent="0.25">
      <c r="B725" s="430"/>
    </row>
    <row r="726" spans="2:2" ht="14.25" customHeight="1" x14ac:dyDescent="0.25">
      <c r="B726" s="430"/>
    </row>
    <row r="727" spans="2:2" ht="14.25" customHeight="1" x14ac:dyDescent="0.25">
      <c r="B727" s="430"/>
    </row>
    <row r="728" spans="2:2" ht="14.25" customHeight="1" x14ac:dyDescent="0.25">
      <c r="B728" s="430"/>
    </row>
    <row r="729" spans="2:2" ht="14.25" customHeight="1" x14ac:dyDescent="0.25">
      <c r="B729" s="430"/>
    </row>
    <row r="730" spans="2:2" ht="14.25" customHeight="1" x14ac:dyDescent="0.25">
      <c r="B730" s="430"/>
    </row>
    <row r="731" spans="2:2" ht="14.25" customHeight="1" x14ac:dyDescent="0.25">
      <c r="B731" s="430"/>
    </row>
    <row r="732" spans="2:2" ht="14.25" customHeight="1" x14ac:dyDescent="0.25">
      <c r="B732" s="430"/>
    </row>
    <row r="733" spans="2:2" ht="14.25" customHeight="1" x14ac:dyDescent="0.25">
      <c r="B733" s="430"/>
    </row>
    <row r="734" spans="2:2" ht="14.25" customHeight="1" x14ac:dyDescent="0.25">
      <c r="B734" s="430"/>
    </row>
    <row r="735" spans="2:2" ht="14.25" customHeight="1" x14ac:dyDescent="0.25">
      <c r="B735" s="430"/>
    </row>
    <row r="736" spans="2:2" ht="14.25" customHeight="1" x14ac:dyDescent="0.25">
      <c r="B736" s="430"/>
    </row>
    <row r="737" spans="2:2" ht="14.25" customHeight="1" x14ac:dyDescent="0.25">
      <c r="B737" s="430"/>
    </row>
    <row r="738" spans="2:2" ht="14.25" customHeight="1" x14ac:dyDescent="0.25">
      <c r="B738" s="430"/>
    </row>
    <row r="739" spans="2:2" ht="14.25" customHeight="1" x14ac:dyDescent="0.25">
      <c r="B739" s="430"/>
    </row>
    <row r="740" spans="2:2" ht="14.25" customHeight="1" x14ac:dyDescent="0.25">
      <c r="B740" s="430"/>
    </row>
    <row r="741" spans="2:2" ht="14.25" customHeight="1" x14ac:dyDescent="0.25">
      <c r="B741" s="430"/>
    </row>
    <row r="742" spans="2:2" ht="14.25" customHeight="1" x14ac:dyDescent="0.25">
      <c r="B742" s="430"/>
    </row>
    <row r="743" spans="2:2" ht="14.25" customHeight="1" x14ac:dyDescent="0.25">
      <c r="B743" s="430"/>
    </row>
    <row r="744" spans="2:2" ht="14.25" customHeight="1" x14ac:dyDescent="0.25">
      <c r="B744" s="430"/>
    </row>
    <row r="745" spans="2:2" ht="14.25" customHeight="1" x14ac:dyDescent="0.25">
      <c r="B745" s="430"/>
    </row>
    <row r="746" spans="2:2" ht="14.25" customHeight="1" x14ac:dyDescent="0.25">
      <c r="B746" s="430"/>
    </row>
    <row r="747" spans="2:2" ht="14.25" customHeight="1" x14ac:dyDescent="0.25">
      <c r="B747" s="430"/>
    </row>
    <row r="748" spans="2:2" ht="14.25" customHeight="1" x14ac:dyDescent="0.25">
      <c r="B748" s="430"/>
    </row>
    <row r="749" spans="2:2" ht="14.25" customHeight="1" x14ac:dyDescent="0.25">
      <c r="B749" s="430"/>
    </row>
    <row r="750" spans="2:2" ht="14.25" customHeight="1" x14ac:dyDescent="0.25">
      <c r="B750" s="430"/>
    </row>
    <row r="751" spans="2:2" ht="14.25" customHeight="1" x14ac:dyDescent="0.25">
      <c r="B751" s="430"/>
    </row>
    <row r="752" spans="2:2" ht="14.25" customHeight="1" x14ac:dyDescent="0.25">
      <c r="B752" s="430"/>
    </row>
    <row r="753" spans="2:2" ht="14.25" customHeight="1" x14ac:dyDescent="0.25">
      <c r="B753" s="430"/>
    </row>
    <row r="754" spans="2:2" ht="14.25" customHeight="1" x14ac:dyDescent="0.25">
      <c r="B754" s="430"/>
    </row>
    <row r="755" spans="2:2" ht="14.25" customHeight="1" x14ac:dyDescent="0.25">
      <c r="B755" s="430"/>
    </row>
    <row r="756" spans="2:2" ht="14.25" customHeight="1" x14ac:dyDescent="0.25">
      <c r="B756" s="430"/>
    </row>
    <row r="757" spans="2:2" ht="14.25" customHeight="1" x14ac:dyDescent="0.25">
      <c r="B757" s="430"/>
    </row>
    <row r="758" spans="2:2" ht="14.25" customHeight="1" x14ac:dyDescent="0.25">
      <c r="B758" s="430"/>
    </row>
    <row r="759" spans="2:2" ht="14.25" customHeight="1" x14ac:dyDescent="0.25">
      <c r="B759" s="430"/>
    </row>
    <row r="760" spans="2:2" ht="14.25" customHeight="1" x14ac:dyDescent="0.25">
      <c r="B760" s="430"/>
    </row>
    <row r="761" spans="2:2" ht="14.25" customHeight="1" x14ac:dyDescent="0.25">
      <c r="B761" s="430"/>
    </row>
    <row r="762" spans="2:2" ht="14.25" customHeight="1" x14ac:dyDescent="0.25">
      <c r="B762" s="430"/>
    </row>
    <row r="763" spans="2:2" ht="14.25" customHeight="1" x14ac:dyDescent="0.25">
      <c r="B763" s="430"/>
    </row>
    <row r="764" spans="2:2" ht="14.25" customHeight="1" x14ac:dyDescent="0.25">
      <c r="B764" s="430"/>
    </row>
    <row r="765" spans="2:2" ht="14.25" customHeight="1" x14ac:dyDescent="0.25">
      <c r="B765" s="430"/>
    </row>
    <row r="766" spans="2:2" ht="14.25" customHeight="1" x14ac:dyDescent="0.25">
      <c r="B766" s="430"/>
    </row>
    <row r="767" spans="2:2" ht="14.25" customHeight="1" x14ac:dyDescent="0.25">
      <c r="B767" s="430"/>
    </row>
    <row r="768" spans="2:2" ht="14.25" customHeight="1" x14ac:dyDescent="0.25">
      <c r="B768" s="430"/>
    </row>
    <row r="769" spans="2:2" ht="14.25" customHeight="1" x14ac:dyDescent="0.25">
      <c r="B769" s="430"/>
    </row>
    <row r="770" spans="2:2" ht="14.25" customHeight="1" x14ac:dyDescent="0.25">
      <c r="B770" s="430"/>
    </row>
    <row r="771" spans="2:2" ht="14.25" customHeight="1" x14ac:dyDescent="0.25">
      <c r="B771" s="430"/>
    </row>
    <row r="772" spans="2:2" ht="14.25" customHeight="1" x14ac:dyDescent="0.25">
      <c r="B772" s="430"/>
    </row>
    <row r="773" spans="2:2" ht="14.25" customHeight="1" x14ac:dyDescent="0.25">
      <c r="B773" s="430"/>
    </row>
    <row r="774" spans="2:2" ht="14.25" customHeight="1" x14ac:dyDescent="0.25">
      <c r="B774" s="430"/>
    </row>
    <row r="775" spans="2:2" ht="14.25" customHeight="1" x14ac:dyDescent="0.25">
      <c r="B775" s="430"/>
    </row>
    <row r="776" spans="2:2" ht="14.25" customHeight="1" x14ac:dyDescent="0.25">
      <c r="B776" s="430"/>
    </row>
    <row r="777" spans="2:2" ht="14.25" customHeight="1" x14ac:dyDescent="0.25">
      <c r="B777" s="430"/>
    </row>
    <row r="778" spans="2:2" ht="14.25" customHeight="1" x14ac:dyDescent="0.25">
      <c r="B778" s="430"/>
    </row>
    <row r="779" spans="2:2" ht="14.25" customHeight="1" x14ac:dyDescent="0.25">
      <c r="B779" s="430"/>
    </row>
    <row r="780" spans="2:2" ht="14.25" customHeight="1" x14ac:dyDescent="0.25">
      <c r="B780" s="430"/>
    </row>
    <row r="781" spans="2:2" ht="14.25" customHeight="1" x14ac:dyDescent="0.25">
      <c r="B781" s="430"/>
    </row>
    <row r="782" spans="2:2" ht="14.25" customHeight="1" x14ac:dyDescent="0.25">
      <c r="B782" s="430"/>
    </row>
    <row r="783" spans="2:2" ht="14.25" customHeight="1" x14ac:dyDescent="0.25">
      <c r="B783" s="430"/>
    </row>
    <row r="784" spans="2:2" ht="14.25" customHeight="1" x14ac:dyDescent="0.25">
      <c r="B784" s="430"/>
    </row>
    <row r="785" spans="2:2" ht="14.25" customHeight="1" x14ac:dyDescent="0.25">
      <c r="B785" s="430"/>
    </row>
    <row r="786" spans="2:2" ht="14.25" customHeight="1" x14ac:dyDescent="0.25">
      <c r="B786" s="430"/>
    </row>
    <row r="787" spans="2:2" ht="14.25" customHeight="1" x14ac:dyDescent="0.25">
      <c r="B787" s="430"/>
    </row>
    <row r="788" spans="2:2" ht="14.25" customHeight="1" x14ac:dyDescent="0.25">
      <c r="B788" s="430"/>
    </row>
    <row r="789" spans="2:2" ht="14.25" customHeight="1" x14ac:dyDescent="0.25">
      <c r="B789" s="430"/>
    </row>
    <row r="790" spans="2:2" ht="14.25" customHeight="1" x14ac:dyDescent="0.25">
      <c r="B790" s="430"/>
    </row>
    <row r="791" spans="2:2" ht="14.25" customHeight="1" x14ac:dyDescent="0.25">
      <c r="B791" s="430"/>
    </row>
    <row r="792" spans="2:2" ht="14.25" customHeight="1" x14ac:dyDescent="0.25">
      <c r="B792" s="430"/>
    </row>
    <row r="793" spans="2:2" ht="14.25" customHeight="1" x14ac:dyDescent="0.25">
      <c r="B793" s="430"/>
    </row>
    <row r="794" spans="2:2" ht="14.25" customHeight="1" x14ac:dyDescent="0.25">
      <c r="B794" s="430"/>
    </row>
    <row r="795" spans="2:2" ht="14.25" customHeight="1" x14ac:dyDescent="0.25">
      <c r="B795" s="430"/>
    </row>
    <row r="796" spans="2:2" ht="14.25" customHeight="1" x14ac:dyDescent="0.25">
      <c r="B796" s="430"/>
    </row>
    <row r="797" spans="2:2" ht="14.25" customHeight="1" x14ac:dyDescent="0.25">
      <c r="B797" s="430"/>
    </row>
    <row r="798" spans="2:2" ht="14.25" customHeight="1" x14ac:dyDescent="0.25">
      <c r="B798" s="430"/>
    </row>
    <row r="799" spans="2:2" ht="14.25" customHeight="1" x14ac:dyDescent="0.25">
      <c r="B799" s="430"/>
    </row>
    <row r="800" spans="2:2" ht="14.25" customHeight="1" x14ac:dyDescent="0.25">
      <c r="B800" s="430"/>
    </row>
    <row r="801" spans="2:2" ht="14.25" customHeight="1" x14ac:dyDescent="0.25">
      <c r="B801" s="430"/>
    </row>
    <row r="802" spans="2:2" ht="14.25" customHeight="1" x14ac:dyDescent="0.25">
      <c r="B802" s="430"/>
    </row>
    <row r="803" spans="2:2" ht="14.25" customHeight="1" x14ac:dyDescent="0.25">
      <c r="B803" s="430"/>
    </row>
    <row r="804" spans="2:2" ht="14.25" customHeight="1" x14ac:dyDescent="0.25">
      <c r="B804" s="430"/>
    </row>
    <row r="805" spans="2:2" ht="14.25" customHeight="1" x14ac:dyDescent="0.25">
      <c r="B805" s="430"/>
    </row>
    <row r="806" spans="2:2" ht="14.25" customHeight="1" x14ac:dyDescent="0.25">
      <c r="B806" s="430"/>
    </row>
    <row r="807" spans="2:2" ht="14.25" customHeight="1" x14ac:dyDescent="0.25">
      <c r="B807" s="430"/>
    </row>
    <row r="808" spans="2:2" ht="14.25" customHeight="1" x14ac:dyDescent="0.25">
      <c r="B808" s="430"/>
    </row>
    <row r="809" spans="2:2" ht="14.25" customHeight="1" x14ac:dyDescent="0.25">
      <c r="B809" s="430"/>
    </row>
    <row r="810" spans="2:2" ht="14.25" customHeight="1" x14ac:dyDescent="0.25">
      <c r="B810" s="430"/>
    </row>
    <row r="811" spans="2:2" ht="14.25" customHeight="1" x14ac:dyDescent="0.25">
      <c r="B811" s="430"/>
    </row>
    <row r="812" spans="2:2" ht="14.25" customHeight="1" x14ac:dyDescent="0.25">
      <c r="B812" s="430"/>
    </row>
    <row r="813" spans="2:2" ht="14.25" customHeight="1" x14ac:dyDescent="0.25">
      <c r="B813" s="430"/>
    </row>
    <row r="814" spans="2:2" ht="14.25" customHeight="1" x14ac:dyDescent="0.25">
      <c r="B814" s="430"/>
    </row>
    <row r="815" spans="2:2" ht="14.25" customHeight="1" x14ac:dyDescent="0.25">
      <c r="B815" s="430"/>
    </row>
    <row r="816" spans="2:2" ht="14.25" customHeight="1" x14ac:dyDescent="0.25">
      <c r="B816" s="430"/>
    </row>
    <row r="817" spans="2:2" ht="14.25" customHeight="1" x14ac:dyDescent="0.25">
      <c r="B817" s="430"/>
    </row>
    <row r="818" spans="2:2" ht="14.25" customHeight="1" x14ac:dyDescent="0.25">
      <c r="B818" s="430"/>
    </row>
    <row r="819" spans="2:2" ht="14.25" customHeight="1" x14ac:dyDescent="0.25">
      <c r="B819" s="430"/>
    </row>
    <row r="820" spans="2:2" ht="14.25" customHeight="1" x14ac:dyDescent="0.25">
      <c r="B820" s="430"/>
    </row>
    <row r="821" spans="2:2" ht="14.25" customHeight="1" x14ac:dyDescent="0.25">
      <c r="B821" s="430"/>
    </row>
    <row r="822" spans="2:2" ht="14.25" customHeight="1" x14ac:dyDescent="0.25">
      <c r="B822" s="430"/>
    </row>
    <row r="823" spans="2:2" ht="14.25" customHeight="1" x14ac:dyDescent="0.25">
      <c r="B823" s="430"/>
    </row>
    <row r="824" spans="2:2" ht="14.25" customHeight="1" x14ac:dyDescent="0.25">
      <c r="B824" s="430"/>
    </row>
    <row r="825" spans="2:2" ht="14.25" customHeight="1" x14ac:dyDescent="0.25">
      <c r="B825" s="430"/>
    </row>
    <row r="826" spans="2:2" ht="14.25" customHeight="1" x14ac:dyDescent="0.25">
      <c r="B826" s="430"/>
    </row>
    <row r="827" spans="2:2" ht="14.25" customHeight="1" x14ac:dyDescent="0.25">
      <c r="B827" s="430"/>
    </row>
    <row r="828" spans="2:2" ht="14.25" customHeight="1" x14ac:dyDescent="0.25">
      <c r="B828" s="430"/>
    </row>
    <row r="829" spans="2:2" ht="14.25" customHeight="1" x14ac:dyDescent="0.25">
      <c r="B829" s="430"/>
    </row>
    <row r="830" spans="2:2" ht="14.25" customHeight="1" x14ac:dyDescent="0.25">
      <c r="B830" s="430"/>
    </row>
    <row r="831" spans="2:2" ht="14.25" customHeight="1" x14ac:dyDescent="0.25">
      <c r="B831" s="430"/>
    </row>
    <row r="832" spans="2:2" ht="14.25" customHeight="1" x14ac:dyDescent="0.25">
      <c r="B832" s="430"/>
    </row>
    <row r="833" spans="2:2" ht="14.25" customHeight="1" x14ac:dyDescent="0.25">
      <c r="B833" s="430"/>
    </row>
    <row r="834" spans="2:2" ht="14.25" customHeight="1" x14ac:dyDescent="0.25">
      <c r="B834" s="430"/>
    </row>
    <row r="835" spans="2:2" ht="14.25" customHeight="1" x14ac:dyDescent="0.25">
      <c r="B835" s="430"/>
    </row>
    <row r="836" spans="2:2" ht="14.25" customHeight="1" x14ac:dyDescent="0.25">
      <c r="B836" s="430"/>
    </row>
    <row r="837" spans="2:2" ht="14.25" customHeight="1" x14ac:dyDescent="0.25">
      <c r="B837" s="430"/>
    </row>
    <row r="838" spans="2:2" ht="14.25" customHeight="1" x14ac:dyDescent="0.25">
      <c r="B838" s="430"/>
    </row>
    <row r="839" spans="2:2" ht="14.25" customHeight="1" x14ac:dyDescent="0.25">
      <c r="B839" s="430"/>
    </row>
    <row r="840" spans="2:2" ht="14.25" customHeight="1" x14ac:dyDescent="0.25">
      <c r="B840" s="430"/>
    </row>
    <row r="841" spans="2:2" ht="14.25" customHeight="1" x14ac:dyDescent="0.25">
      <c r="B841" s="430"/>
    </row>
    <row r="842" spans="2:2" ht="14.25" customHeight="1" x14ac:dyDescent="0.25">
      <c r="B842" s="430"/>
    </row>
    <row r="843" spans="2:2" ht="14.25" customHeight="1" x14ac:dyDescent="0.25">
      <c r="B843" s="430"/>
    </row>
    <row r="844" spans="2:2" ht="14.25" customHeight="1" x14ac:dyDescent="0.25">
      <c r="B844" s="430"/>
    </row>
    <row r="845" spans="2:2" ht="14.25" customHeight="1" x14ac:dyDescent="0.25">
      <c r="B845" s="430"/>
    </row>
    <row r="846" spans="2:2" ht="14.25" customHeight="1" x14ac:dyDescent="0.25">
      <c r="B846" s="430"/>
    </row>
    <row r="847" spans="2:2" ht="14.25" customHeight="1" x14ac:dyDescent="0.25">
      <c r="B847" s="430"/>
    </row>
    <row r="848" spans="2:2" ht="14.25" customHeight="1" x14ac:dyDescent="0.25">
      <c r="B848" s="430"/>
    </row>
    <row r="849" spans="2:2" ht="14.25" customHeight="1" x14ac:dyDescent="0.25">
      <c r="B849" s="430"/>
    </row>
    <row r="850" spans="2:2" ht="14.25" customHeight="1" x14ac:dyDescent="0.25">
      <c r="B850" s="430"/>
    </row>
    <row r="851" spans="2:2" ht="14.25" customHeight="1" x14ac:dyDescent="0.25">
      <c r="B851" s="430"/>
    </row>
    <row r="852" spans="2:2" ht="14.25" customHeight="1" x14ac:dyDescent="0.25">
      <c r="B852" s="430"/>
    </row>
    <row r="853" spans="2:2" ht="14.25" customHeight="1" x14ac:dyDescent="0.25">
      <c r="B853" s="430"/>
    </row>
    <row r="854" spans="2:2" ht="14.25" customHeight="1" x14ac:dyDescent="0.25">
      <c r="B854" s="430"/>
    </row>
    <row r="855" spans="2:2" ht="14.25" customHeight="1" x14ac:dyDescent="0.25">
      <c r="B855" s="430"/>
    </row>
    <row r="856" spans="2:2" ht="14.25" customHeight="1" x14ac:dyDescent="0.25">
      <c r="B856" s="430"/>
    </row>
    <row r="857" spans="2:2" ht="14.25" customHeight="1" x14ac:dyDescent="0.25">
      <c r="B857" s="430"/>
    </row>
    <row r="858" spans="2:2" ht="14.25" customHeight="1" x14ac:dyDescent="0.25">
      <c r="B858" s="430"/>
    </row>
    <row r="859" spans="2:2" ht="14.25" customHeight="1" x14ac:dyDescent="0.25">
      <c r="B859" s="430"/>
    </row>
    <row r="860" spans="2:2" ht="14.25" customHeight="1" x14ac:dyDescent="0.25">
      <c r="B860" s="430"/>
    </row>
    <row r="861" spans="2:2" ht="14.25" customHeight="1" x14ac:dyDescent="0.25">
      <c r="B861" s="430"/>
    </row>
    <row r="862" spans="2:2" ht="14.25" customHeight="1" x14ac:dyDescent="0.25">
      <c r="B862" s="430"/>
    </row>
    <row r="863" spans="2:2" ht="14.25" customHeight="1" x14ac:dyDescent="0.25">
      <c r="B863" s="430"/>
    </row>
    <row r="864" spans="2:2" ht="14.25" customHeight="1" x14ac:dyDescent="0.25">
      <c r="B864" s="430"/>
    </row>
    <row r="865" spans="2:2" ht="14.25" customHeight="1" x14ac:dyDescent="0.25">
      <c r="B865" s="430"/>
    </row>
    <row r="866" spans="2:2" ht="14.25" customHeight="1" x14ac:dyDescent="0.25">
      <c r="B866" s="430"/>
    </row>
    <row r="867" spans="2:2" ht="14.25" customHeight="1" x14ac:dyDescent="0.25">
      <c r="B867" s="430"/>
    </row>
    <row r="868" spans="2:2" ht="14.25" customHeight="1" x14ac:dyDescent="0.25">
      <c r="B868" s="430"/>
    </row>
    <row r="869" spans="2:2" ht="14.25" customHeight="1" x14ac:dyDescent="0.25">
      <c r="B869" s="430"/>
    </row>
    <row r="870" spans="2:2" ht="14.25" customHeight="1" x14ac:dyDescent="0.25">
      <c r="B870" s="430"/>
    </row>
    <row r="871" spans="2:2" ht="14.25" customHeight="1" x14ac:dyDescent="0.25">
      <c r="B871" s="430"/>
    </row>
    <row r="872" spans="2:2" ht="14.25" customHeight="1" x14ac:dyDescent="0.25">
      <c r="B872" s="430"/>
    </row>
    <row r="873" spans="2:2" ht="14.25" customHeight="1" x14ac:dyDescent="0.25">
      <c r="B873" s="430"/>
    </row>
    <row r="874" spans="2:2" ht="14.25" customHeight="1" x14ac:dyDescent="0.25">
      <c r="B874" s="430"/>
    </row>
    <row r="875" spans="2:2" ht="14.25" customHeight="1" x14ac:dyDescent="0.25">
      <c r="B875" s="430"/>
    </row>
    <row r="876" spans="2:2" ht="14.25" customHeight="1" x14ac:dyDescent="0.25">
      <c r="B876" s="430"/>
    </row>
    <row r="877" spans="2:2" ht="14.25" customHeight="1" x14ac:dyDescent="0.25">
      <c r="B877" s="430"/>
    </row>
    <row r="878" spans="2:2" ht="14.25" customHeight="1" x14ac:dyDescent="0.25">
      <c r="B878" s="430"/>
    </row>
    <row r="879" spans="2:2" ht="14.25" customHeight="1" x14ac:dyDescent="0.25">
      <c r="B879" s="430"/>
    </row>
    <row r="880" spans="2:2" ht="14.25" customHeight="1" x14ac:dyDescent="0.25">
      <c r="B880" s="430"/>
    </row>
    <row r="881" spans="2:2" ht="14.25" customHeight="1" x14ac:dyDescent="0.25">
      <c r="B881" s="430"/>
    </row>
    <row r="882" spans="2:2" ht="14.25" customHeight="1" x14ac:dyDescent="0.25">
      <c r="B882" s="430"/>
    </row>
    <row r="883" spans="2:2" ht="14.25" customHeight="1" x14ac:dyDescent="0.25">
      <c r="B883" s="430"/>
    </row>
    <row r="884" spans="2:2" ht="14.25" customHeight="1" x14ac:dyDescent="0.25">
      <c r="B884" s="430"/>
    </row>
    <row r="885" spans="2:2" ht="14.25" customHeight="1" x14ac:dyDescent="0.25">
      <c r="B885" s="430"/>
    </row>
    <row r="886" spans="2:2" ht="14.25" customHeight="1" x14ac:dyDescent="0.25">
      <c r="B886" s="430"/>
    </row>
    <row r="887" spans="2:2" ht="14.25" customHeight="1" x14ac:dyDescent="0.25">
      <c r="B887" s="430"/>
    </row>
    <row r="888" spans="2:2" ht="14.25" customHeight="1" x14ac:dyDescent="0.25">
      <c r="B888" s="430"/>
    </row>
    <row r="889" spans="2:2" ht="14.25" customHeight="1" x14ac:dyDescent="0.25">
      <c r="B889" s="430"/>
    </row>
    <row r="890" spans="2:2" ht="14.25" customHeight="1" x14ac:dyDescent="0.25">
      <c r="B890" s="430"/>
    </row>
    <row r="891" spans="2:2" ht="14.25" customHeight="1" x14ac:dyDescent="0.25">
      <c r="B891" s="430"/>
    </row>
    <row r="892" spans="2:2" ht="14.25" customHeight="1" x14ac:dyDescent="0.25">
      <c r="B892" s="430"/>
    </row>
    <row r="893" spans="2:2" ht="14.25" customHeight="1" x14ac:dyDescent="0.25">
      <c r="B893" s="430"/>
    </row>
    <row r="894" spans="2:2" ht="14.25" customHeight="1" x14ac:dyDescent="0.25">
      <c r="B894" s="430"/>
    </row>
    <row r="895" spans="2:2" ht="14.25" customHeight="1" x14ac:dyDescent="0.25">
      <c r="B895" s="430"/>
    </row>
    <row r="896" spans="2:2" ht="14.25" customHeight="1" x14ac:dyDescent="0.25">
      <c r="B896" s="430"/>
    </row>
    <row r="897" spans="2:2" ht="14.25" customHeight="1" x14ac:dyDescent="0.25">
      <c r="B897" s="430"/>
    </row>
    <row r="898" spans="2:2" ht="14.25" customHeight="1" x14ac:dyDescent="0.25">
      <c r="B898" s="430"/>
    </row>
    <row r="899" spans="2:2" ht="14.25" customHeight="1" x14ac:dyDescent="0.25">
      <c r="B899" s="430"/>
    </row>
    <row r="900" spans="2:2" ht="14.25" customHeight="1" x14ac:dyDescent="0.25">
      <c r="B900" s="430"/>
    </row>
    <row r="901" spans="2:2" ht="14.25" customHeight="1" x14ac:dyDescent="0.25">
      <c r="B901" s="430"/>
    </row>
    <row r="902" spans="2:2" ht="14.25" customHeight="1" x14ac:dyDescent="0.25">
      <c r="B902" s="430"/>
    </row>
    <row r="903" spans="2:2" ht="14.25" customHeight="1" x14ac:dyDescent="0.25">
      <c r="B903" s="430"/>
    </row>
    <row r="904" spans="2:2" ht="14.25" customHeight="1" x14ac:dyDescent="0.25">
      <c r="B904" s="430"/>
    </row>
    <row r="905" spans="2:2" ht="14.25" customHeight="1" x14ac:dyDescent="0.25">
      <c r="B905" s="430"/>
    </row>
    <row r="906" spans="2:2" ht="14.25" customHeight="1" x14ac:dyDescent="0.25">
      <c r="B906" s="430"/>
    </row>
    <row r="907" spans="2:2" ht="14.25" customHeight="1" x14ac:dyDescent="0.25">
      <c r="B907" s="430"/>
    </row>
    <row r="908" spans="2:2" ht="14.25" customHeight="1" x14ac:dyDescent="0.25">
      <c r="B908" s="430"/>
    </row>
    <row r="909" spans="2:2" ht="14.25" customHeight="1" x14ac:dyDescent="0.25">
      <c r="B909" s="430"/>
    </row>
    <row r="910" spans="2:2" ht="14.25" customHeight="1" x14ac:dyDescent="0.25">
      <c r="B910" s="430"/>
    </row>
    <row r="911" spans="2:2" ht="14.25" customHeight="1" x14ac:dyDescent="0.25">
      <c r="B911" s="430"/>
    </row>
    <row r="912" spans="2:2" ht="14.25" customHeight="1" x14ac:dyDescent="0.25">
      <c r="B912" s="430"/>
    </row>
    <row r="913" spans="2:2" ht="14.25" customHeight="1" x14ac:dyDescent="0.25">
      <c r="B913" s="430"/>
    </row>
    <row r="914" spans="2:2" ht="14.25" customHeight="1" x14ac:dyDescent="0.25">
      <c r="B914" s="430"/>
    </row>
    <row r="915" spans="2:2" ht="14.25" customHeight="1" x14ac:dyDescent="0.25">
      <c r="B915" s="430"/>
    </row>
    <row r="916" spans="2:2" ht="14.25" customHeight="1" x14ac:dyDescent="0.25">
      <c r="B916" s="430"/>
    </row>
    <row r="917" spans="2:2" ht="14.25" customHeight="1" x14ac:dyDescent="0.25">
      <c r="B917" s="430"/>
    </row>
    <row r="918" spans="2:2" ht="14.25" customHeight="1" x14ac:dyDescent="0.25">
      <c r="B918" s="430"/>
    </row>
    <row r="919" spans="2:2" ht="14.25" customHeight="1" x14ac:dyDescent="0.25">
      <c r="B919" s="430"/>
    </row>
    <row r="920" spans="2:2" ht="14.25" customHeight="1" x14ac:dyDescent="0.25">
      <c r="B920" s="430"/>
    </row>
    <row r="921" spans="2:2" ht="14.25" customHeight="1" x14ac:dyDescent="0.25">
      <c r="B921" s="430"/>
    </row>
    <row r="922" spans="2:2" ht="14.25" customHeight="1" x14ac:dyDescent="0.25">
      <c r="B922" s="430"/>
    </row>
    <row r="923" spans="2:2" ht="14.25" customHeight="1" x14ac:dyDescent="0.25">
      <c r="B923" s="430"/>
    </row>
    <row r="924" spans="2:2" ht="14.25" customHeight="1" x14ac:dyDescent="0.25">
      <c r="B924" s="430"/>
    </row>
    <row r="925" spans="2:2" ht="14.25" customHeight="1" x14ac:dyDescent="0.25">
      <c r="B925" s="430"/>
    </row>
    <row r="926" spans="2:2" ht="14.25" customHeight="1" x14ac:dyDescent="0.25">
      <c r="B926" s="430"/>
    </row>
    <row r="927" spans="2:2" ht="14.25" customHeight="1" x14ac:dyDescent="0.25">
      <c r="B927" s="430"/>
    </row>
    <row r="928" spans="2:2" ht="14.25" customHeight="1" x14ac:dyDescent="0.25">
      <c r="B928" s="430"/>
    </row>
    <row r="929" spans="2:2" ht="14.25" customHeight="1" x14ac:dyDescent="0.25">
      <c r="B929" s="430"/>
    </row>
    <row r="930" spans="2:2" ht="14.25" customHeight="1" x14ac:dyDescent="0.25">
      <c r="B930" s="430"/>
    </row>
    <row r="931" spans="2:2" ht="14.25" customHeight="1" x14ac:dyDescent="0.25">
      <c r="B931" s="430"/>
    </row>
    <row r="932" spans="2:2" ht="14.25" customHeight="1" x14ac:dyDescent="0.25">
      <c r="B932" s="430"/>
    </row>
    <row r="933" spans="2:2" ht="14.25" customHeight="1" x14ac:dyDescent="0.25">
      <c r="B933" s="430"/>
    </row>
    <row r="934" spans="2:2" ht="14.25" customHeight="1" x14ac:dyDescent="0.25">
      <c r="B934" s="430"/>
    </row>
    <row r="935" spans="2:2" ht="14.25" customHeight="1" x14ac:dyDescent="0.25">
      <c r="B935" s="430"/>
    </row>
    <row r="936" spans="2:2" ht="14.25" customHeight="1" x14ac:dyDescent="0.25">
      <c r="B936" s="430"/>
    </row>
    <row r="937" spans="2:2" ht="14.25" customHeight="1" x14ac:dyDescent="0.25">
      <c r="B937" s="430"/>
    </row>
    <row r="938" spans="2:2" ht="14.25" customHeight="1" x14ac:dyDescent="0.25">
      <c r="B938" s="430"/>
    </row>
    <row r="939" spans="2:2" ht="14.25" customHeight="1" x14ac:dyDescent="0.25">
      <c r="B939" s="430"/>
    </row>
    <row r="940" spans="2:2" ht="14.25" customHeight="1" x14ac:dyDescent="0.25">
      <c r="B940" s="430"/>
    </row>
    <row r="941" spans="2:2" ht="14.25" customHeight="1" x14ac:dyDescent="0.25">
      <c r="B941" s="430"/>
    </row>
    <row r="942" spans="2:2" ht="14.25" customHeight="1" x14ac:dyDescent="0.25">
      <c r="B942" s="430"/>
    </row>
    <row r="943" spans="2:2" ht="14.25" customHeight="1" x14ac:dyDescent="0.25">
      <c r="B943" s="430"/>
    </row>
    <row r="944" spans="2:2" ht="14.25" customHeight="1" x14ac:dyDescent="0.25">
      <c r="B944" s="430"/>
    </row>
    <row r="945" spans="2:2" ht="14.25" customHeight="1" x14ac:dyDescent="0.25">
      <c r="B945" s="430"/>
    </row>
    <row r="946" spans="2:2" ht="14.25" customHeight="1" x14ac:dyDescent="0.25">
      <c r="B946" s="430"/>
    </row>
    <row r="947" spans="2:2" ht="14.25" customHeight="1" x14ac:dyDescent="0.25">
      <c r="B947" s="430"/>
    </row>
    <row r="948" spans="2:2" ht="14.25" customHeight="1" x14ac:dyDescent="0.25">
      <c r="B948" s="430"/>
    </row>
    <row r="949" spans="2:2" ht="14.25" customHeight="1" x14ac:dyDescent="0.25">
      <c r="B949" s="430"/>
    </row>
    <row r="950" spans="2:2" ht="14.25" customHeight="1" x14ac:dyDescent="0.25">
      <c r="B950" s="430"/>
    </row>
    <row r="951" spans="2:2" ht="14.25" customHeight="1" x14ac:dyDescent="0.25">
      <c r="B951" s="430"/>
    </row>
    <row r="952" spans="2:2" ht="14.25" customHeight="1" x14ac:dyDescent="0.25">
      <c r="B952" s="430"/>
    </row>
    <row r="953" spans="2:2" ht="14.25" customHeight="1" x14ac:dyDescent="0.25">
      <c r="B953" s="430"/>
    </row>
    <row r="954" spans="2:2" ht="14.25" customHeight="1" x14ac:dyDescent="0.25">
      <c r="B954" s="430"/>
    </row>
    <row r="955" spans="2:2" ht="14.25" customHeight="1" x14ac:dyDescent="0.25">
      <c r="B955" s="430"/>
    </row>
    <row r="956" spans="2:2" ht="14.25" customHeight="1" x14ac:dyDescent="0.25">
      <c r="B956" s="430"/>
    </row>
    <row r="957" spans="2:2" ht="14.25" customHeight="1" x14ac:dyDescent="0.25">
      <c r="B957" s="430"/>
    </row>
    <row r="958" spans="2:2" ht="14.25" customHeight="1" x14ac:dyDescent="0.25">
      <c r="B958" s="430"/>
    </row>
    <row r="959" spans="2:2" ht="14.25" customHeight="1" x14ac:dyDescent="0.25">
      <c r="B959" s="430"/>
    </row>
    <row r="960" spans="2:2" ht="14.25" customHeight="1" x14ac:dyDescent="0.25">
      <c r="B960" s="430"/>
    </row>
    <row r="961" spans="2:2" ht="14.25" customHeight="1" x14ac:dyDescent="0.25">
      <c r="B961" s="430"/>
    </row>
    <row r="962" spans="2:2" ht="14.25" customHeight="1" x14ac:dyDescent="0.25">
      <c r="B962" s="430"/>
    </row>
    <row r="963" spans="2:2" ht="14.25" customHeight="1" x14ac:dyDescent="0.25">
      <c r="B963" s="430"/>
    </row>
    <row r="964" spans="2:2" ht="14.25" customHeight="1" x14ac:dyDescent="0.25">
      <c r="B964" s="430"/>
    </row>
    <row r="965" spans="2:2" ht="14.25" customHeight="1" x14ac:dyDescent="0.25">
      <c r="B965" s="430"/>
    </row>
    <row r="966" spans="2:2" ht="14.25" customHeight="1" x14ac:dyDescent="0.25">
      <c r="B966" s="430"/>
    </row>
    <row r="967" spans="2:2" ht="14.25" customHeight="1" x14ac:dyDescent="0.25">
      <c r="B967" s="430"/>
    </row>
    <row r="968" spans="2:2" ht="14.25" customHeight="1" x14ac:dyDescent="0.25">
      <c r="B968" s="430"/>
    </row>
    <row r="969" spans="2:2" ht="14.25" customHeight="1" x14ac:dyDescent="0.25">
      <c r="B969" s="430"/>
    </row>
    <row r="970" spans="2:2" ht="14.25" customHeight="1" x14ac:dyDescent="0.25">
      <c r="B970" s="430"/>
    </row>
    <row r="971" spans="2:2" ht="14.25" customHeight="1" x14ac:dyDescent="0.25">
      <c r="B971" s="430"/>
    </row>
    <row r="972" spans="2:2" ht="14.25" customHeight="1" x14ac:dyDescent="0.25">
      <c r="B972" s="430"/>
    </row>
    <row r="973" spans="2:2" ht="14.25" customHeight="1" x14ac:dyDescent="0.25">
      <c r="B973" s="430"/>
    </row>
    <row r="974" spans="2:2" ht="14.25" customHeight="1" x14ac:dyDescent="0.25">
      <c r="B974" s="430"/>
    </row>
    <row r="975" spans="2:2" ht="14.25" customHeight="1" x14ac:dyDescent="0.25">
      <c r="B975" s="430"/>
    </row>
    <row r="976" spans="2:2" ht="14.25" customHeight="1" x14ac:dyDescent="0.25">
      <c r="B976" s="430"/>
    </row>
    <row r="977" spans="2:2" ht="14.25" customHeight="1" x14ac:dyDescent="0.25">
      <c r="B977" s="430"/>
    </row>
    <row r="978" spans="2:2" ht="14.25" customHeight="1" x14ac:dyDescent="0.25">
      <c r="B978" s="430"/>
    </row>
    <row r="979" spans="2:2" ht="14.25" customHeight="1" x14ac:dyDescent="0.25">
      <c r="B979" s="430"/>
    </row>
    <row r="980" spans="2:2" ht="14.25" customHeight="1" x14ac:dyDescent="0.25">
      <c r="B980" s="430"/>
    </row>
    <row r="981" spans="2:2" ht="14.25" customHeight="1" x14ac:dyDescent="0.25">
      <c r="B981" s="430"/>
    </row>
    <row r="982" spans="2:2" ht="14.25" customHeight="1" x14ac:dyDescent="0.25">
      <c r="B982" s="430"/>
    </row>
    <row r="983" spans="2:2" ht="14.25" customHeight="1" x14ac:dyDescent="0.25">
      <c r="B983" s="430"/>
    </row>
    <row r="984" spans="2:2" ht="14.25" customHeight="1" x14ac:dyDescent="0.25">
      <c r="B984" s="430"/>
    </row>
    <row r="985" spans="2:2" ht="14.25" customHeight="1" x14ac:dyDescent="0.25">
      <c r="B985" s="430"/>
    </row>
    <row r="986" spans="2:2" ht="14.25" customHeight="1" x14ac:dyDescent="0.25">
      <c r="B986" s="430"/>
    </row>
    <row r="987" spans="2:2" ht="14.25" customHeight="1" x14ac:dyDescent="0.25">
      <c r="B987" s="430"/>
    </row>
    <row r="988" spans="2:2" ht="14.25" customHeight="1" x14ac:dyDescent="0.25">
      <c r="B988" s="430"/>
    </row>
    <row r="989" spans="2:2" ht="14.25" customHeight="1" x14ac:dyDescent="0.25">
      <c r="B989" s="430"/>
    </row>
    <row r="990" spans="2:2" ht="14.25" customHeight="1" x14ac:dyDescent="0.25">
      <c r="B990" s="430"/>
    </row>
    <row r="991" spans="2:2" ht="14.25" customHeight="1" x14ac:dyDescent="0.25">
      <c r="B991" s="430"/>
    </row>
    <row r="992" spans="2:2" ht="14.25" customHeight="1" x14ac:dyDescent="0.25">
      <c r="B992" s="430"/>
    </row>
    <row r="993" spans="2:2" ht="14.25" customHeight="1" x14ac:dyDescent="0.25">
      <c r="B993" s="430"/>
    </row>
    <row r="994" spans="2:2" ht="14.25" customHeight="1" x14ac:dyDescent="0.25">
      <c r="B994" s="430"/>
    </row>
    <row r="995" spans="2:2" ht="14.25" customHeight="1" x14ac:dyDescent="0.25">
      <c r="B995" s="430"/>
    </row>
    <row r="996" spans="2:2" ht="14.25" customHeight="1" x14ac:dyDescent="0.25">
      <c r="B996" s="430"/>
    </row>
    <row r="997" spans="2:2" ht="14.25" customHeight="1" x14ac:dyDescent="0.25">
      <c r="B997" s="430"/>
    </row>
    <row r="998" spans="2:2" ht="14.25" customHeight="1" x14ac:dyDescent="0.25">
      <c r="B998" s="430"/>
    </row>
    <row r="999" spans="2:2" ht="14.25" customHeight="1" x14ac:dyDescent="0.25">
      <c r="B999" s="430"/>
    </row>
    <row r="1000" spans="2:2" ht="14.25" customHeight="1" x14ac:dyDescent="0.25">
      <c r="B1000" s="430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4C17D-3D59-436E-A227-41A9EBC3D740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998"/>
  <sheetViews>
    <sheetView tabSelected="1" workbookViewId="0">
      <selection activeCell="B3" sqref="B3:B100"/>
    </sheetView>
  </sheetViews>
  <sheetFormatPr defaultColWidth="12.625" defaultRowHeight="15" customHeight="1" x14ac:dyDescent="0.2"/>
  <cols>
    <col min="2" max="2" width="38.5" customWidth="1"/>
    <col min="3" max="3" width="22.625" customWidth="1"/>
  </cols>
  <sheetData>
    <row r="1" spans="1:7" ht="15" customHeight="1" x14ac:dyDescent="0.2">
      <c r="A1" s="14"/>
      <c r="B1" s="434"/>
      <c r="C1" s="434"/>
      <c r="E1" s="458" t="s">
        <v>1123</v>
      </c>
    </row>
    <row r="2" spans="1:7" ht="15.75" thickBot="1" x14ac:dyDescent="0.3">
      <c r="A2" s="14" t="s">
        <v>704</v>
      </c>
      <c r="B2" s="266" t="s">
        <v>705</v>
      </c>
      <c r="C2" s="267" t="s">
        <v>706</v>
      </c>
      <c r="D2" s="435" t="s">
        <v>1124</v>
      </c>
      <c r="E2" s="436" t="s">
        <v>1125</v>
      </c>
    </row>
    <row r="3" spans="1:7" ht="15.75" thickBot="1" x14ac:dyDescent="0.3">
      <c r="A3" s="14">
        <v>1</v>
      </c>
      <c r="B3" s="470" t="s">
        <v>245</v>
      </c>
      <c r="C3" s="272" t="s">
        <v>244</v>
      </c>
      <c r="E3" s="437">
        <f t="shared" ref="E3:E34" si="0">D3/$D$124</f>
        <v>0</v>
      </c>
    </row>
    <row r="4" spans="1:7" ht="15.75" thickBot="1" x14ac:dyDescent="0.3">
      <c r="A4" s="14">
        <v>2</v>
      </c>
      <c r="B4" s="471" t="s">
        <v>101</v>
      </c>
      <c r="C4" s="276" t="s">
        <v>100</v>
      </c>
      <c r="D4" s="60">
        <v>449</v>
      </c>
      <c r="E4" s="437">
        <f t="shared" si="0"/>
        <v>3.4227778624790366E-2</v>
      </c>
    </row>
    <row r="5" spans="1:7" ht="15.75" thickBot="1" x14ac:dyDescent="0.3">
      <c r="A5" s="14">
        <v>3</v>
      </c>
      <c r="B5" s="470" t="s">
        <v>61</v>
      </c>
      <c r="C5" s="272" t="s">
        <v>60</v>
      </c>
      <c r="D5" s="60">
        <v>500</v>
      </c>
      <c r="E5" s="437">
        <f t="shared" si="0"/>
        <v>3.8115566397316662E-2</v>
      </c>
    </row>
    <row r="6" spans="1:7" ht="15.75" thickBot="1" x14ac:dyDescent="0.3">
      <c r="A6" s="14">
        <v>4</v>
      </c>
      <c r="B6" s="471" t="s">
        <v>69</v>
      </c>
      <c r="C6" s="276" t="s">
        <v>68</v>
      </c>
      <c r="D6" s="60">
        <f>557+132+72+52+39</f>
        <v>852</v>
      </c>
      <c r="E6" s="437">
        <f t="shared" si="0"/>
        <v>6.4948925141027597E-2</v>
      </c>
      <c r="G6" t="s">
        <v>1151</v>
      </c>
    </row>
    <row r="7" spans="1:7" ht="15.75" thickBot="1" x14ac:dyDescent="0.3">
      <c r="A7" s="14">
        <v>5</v>
      </c>
      <c r="B7" s="470" t="s">
        <v>230</v>
      </c>
      <c r="C7" s="272" t="s">
        <v>229</v>
      </c>
      <c r="E7" s="437">
        <f t="shared" si="0"/>
        <v>0</v>
      </c>
    </row>
    <row r="8" spans="1:7" ht="15.75" thickBot="1" x14ac:dyDescent="0.3">
      <c r="A8" s="14">
        <v>6</v>
      </c>
      <c r="B8" s="471" t="s">
        <v>89</v>
      </c>
      <c r="C8" s="276" t="s">
        <v>88</v>
      </c>
      <c r="D8" s="60">
        <v>552</v>
      </c>
      <c r="E8" s="437">
        <f t="shared" si="0"/>
        <v>4.2079585302637598E-2</v>
      </c>
    </row>
    <row r="9" spans="1:7" ht="15.75" thickBot="1" x14ac:dyDescent="0.3">
      <c r="A9" s="14">
        <v>7</v>
      </c>
      <c r="B9" s="470" t="s">
        <v>59</v>
      </c>
      <c r="C9" s="272" t="s">
        <v>58</v>
      </c>
      <c r="D9" s="60">
        <v>1394</v>
      </c>
      <c r="E9" s="437">
        <f t="shared" si="0"/>
        <v>0.10626619911571886</v>
      </c>
    </row>
    <row r="10" spans="1:7" ht="15.75" thickBot="1" x14ac:dyDescent="0.3">
      <c r="A10" s="14">
        <v>8</v>
      </c>
      <c r="B10" s="471" t="s">
        <v>226</v>
      </c>
      <c r="C10" s="276" t="s">
        <v>225</v>
      </c>
      <c r="E10" s="437">
        <f t="shared" si="0"/>
        <v>0</v>
      </c>
    </row>
    <row r="11" spans="1:7" ht="15.75" thickBot="1" x14ac:dyDescent="0.3">
      <c r="A11" s="14">
        <v>9</v>
      </c>
      <c r="B11" s="470" t="s">
        <v>103</v>
      </c>
      <c r="C11" s="272" t="s">
        <v>102</v>
      </c>
      <c r="D11" s="60">
        <v>229</v>
      </c>
      <c r="E11" s="437">
        <f t="shared" si="0"/>
        <v>1.7456929409971032E-2</v>
      </c>
    </row>
    <row r="12" spans="1:7" ht="15.75" thickBot="1" x14ac:dyDescent="0.3">
      <c r="A12" s="14">
        <v>10</v>
      </c>
      <c r="B12" s="471" t="s">
        <v>127</v>
      </c>
      <c r="C12" s="276" t="s">
        <v>126</v>
      </c>
      <c r="D12" s="60">
        <v>38</v>
      </c>
      <c r="E12" s="437">
        <f t="shared" si="0"/>
        <v>2.8967830461960665E-3</v>
      </c>
    </row>
    <row r="13" spans="1:7" ht="15.75" thickBot="1" x14ac:dyDescent="0.3">
      <c r="A13" s="14">
        <v>11</v>
      </c>
      <c r="B13" s="470" t="s">
        <v>131</v>
      </c>
      <c r="C13" s="272" t="s">
        <v>130</v>
      </c>
      <c r="D13" s="60">
        <v>168</v>
      </c>
      <c r="E13" s="437">
        <f t="shared" si="0"/>
        <v>1.2806830309498399E-2</v>
      </c>
    </row>
    <row r="14" spans="1:7" ht="15.75" thickBot="1" x14ac:dyDescent="0.3">
      <c r="A14" s="21">
        <v>12</v>
      </c>
      <c r="B14" s="471" t="s">
        <v>135</v>
      </c>
      <c r="C14" s="276" t="s">
        <v>134</v>
      </c>
      <c r="E14" s="437">
        <f t="shared" si="0"/>
        <v>0</v>
      </c>
    </row>
    <row r="15" spans="1:7" ht="15.75" thickBot="1" x14ac:dyDescent="0.3">
      <c r="A15" s="14">
        <v>13</v>
      </c>
      <c r="B15" s="470" t="s">
        <v>240</v>
      </c>
      <c r="C15" s="272" t="s">
        <v>239</v>
      </c>
      <c r="E15" s="437">
        <f t="shared" si="0"/>
        <v>0</v>
      </c>
    </row>
    <row r="16" spans="1:7" ht="15.75" thickBot="1" x14ac:dyDescent="0.3">
      <c r="A16" s="14">
        <v>14</v>
      </c>
      <c r="B16" s="471" t="s">
        <v>183</v>
      </c>
      <c r="C16" s="276" t="s">
        <v>182</v>
      </c>
      <c r="E16" s="437">
        <f t="shared" si="0"/>
        <v>0</v>
      </c>
    </row>
    <row r="17" spans="1:5" ht="15.75" thickBot="1" x14ac:dyDescent="0.3">
      <c r="A17" s="14">
        <v>15</v>
      </c>
      <c r="B17" s="470" t="s">
        <v>165</v>
      </c>
      <c r="C17" s="272" t="s">
        <v>164</v>
      </c>
      <c r="E17" s="437">
        <f t="shared" si="0"/>
        <v>0</v>
      </c>
    </row>
    <row r="18" spans="1:5" ht="15.75" thickBot="1" x14ac:dyDescent="0.3">
      <c r="A18" s="14">
        <v>16</v>
      </c>
      <c r="B18" s="471" t="s">
        <v>79</v>
      </c>
      <c r="C18" s="276" t="s">
        <v>78</v>
      </c>
      <c r="D18" s="60">
        <v>446</v>
      </c>
      <c r="E18" s="437">
        <f t="shared" si="0"/>
        <v>3.3999085226406461E-2</v>
      </c>
    </row>
    <row r="19" spans="1:5" ht="15.75" thickBot="1" x14ac:dyDescent="0.3">
      <c r="A19" s="14">
        <v>17</v>
      </c>
      <c r="B19" s="470" t="s">
        <v>171</v>
      </c>
      <c r="C19" s="272" t="s">
        <v>170</v>
      </c>
      <c r="E19" s="437">
        <f t="shared" si="0"/>
        <v>0</v>
      </c>
    </row>
    <row r="20" spans="1:5" ht="15.75" thickBot="1" x14ac:dyDescent="0.3">
      <c r="A20" s="14">
        <v>18</v>
      </c>
      <c r="B20" s="471" t="s">
        <v>144</v>
      </c>
      <c r="C20" s="276" t="s">
        <v>143</v>
      </c>
      <c r="E20" s="437">
        <f t="shared" si="0"/>
        <v>0</v>
      </c>
    </row>
    <row r="21" spans="1:5" ht="15.75" thickBot="1" x14ac:dyDescent="0.3">
      <c r="A21" s="14">
        <v>19</v>
      </c>
      <c r="B21" s="470" t="s">
        <v>71</v>
      </c>
      <c r="C21" s="272" t="s">
        <v>70</v>
      </c>
      <c r="D21" s="60">
        <v>286</v>
      </c>
      <c r="E21" s="437">
        <f t="shared" si="0"/>
        <v>2.1802103979265131E-2</v>
      </c>
    </row>
    <row r="22" spans="1:5" ht="15.75" thickBot="1" x14ac:dyDescent="0.3">
      <c r="A22" s="14">
        <v>20</v>
      </c>
      <c r="B22" s="471" t="s">
        <v>196</v>
      </c>
      <c r="C22" s="276" t="s">
        <v>195</v>
      </c>
      <c r="E22" s="437">
        <f t="shared" si="0"/>
        <v>0</v>
      </c>
    </row>
    <row r="23" spans="1:5" ht="15.75" thickBot="1" x14ac:dyDescent="0.3">
      <c r="A23" s="14">
        <v>21</v>
      </c>
      <c r="B23" s="470" t="s">
        <v>236</v>
      </c>
      <c r="C23" s="272" t="s">
        <v>235</v>
      </c>
      <c r="E23" s="437">
        <f t="shared" si="0"/>
        <v>0</v>
      </c>
    </row>
    <row r="24" spans="1:5" ht="15.75" thickBot="1" x14ac:dyDescent="0.3">
      <c r="A24" s="14">
        <v>22</v>
      </c>
      <c r="B24" s="471" t="s">
        <v>214</v>
      </c>
      <c r="C24" s="276" t="s">
        <v>213</v>
      </c>
      <c r="E24" s="437">
        <f t="shared" si="0"/>
        <v>0</v>
      </c>
    </row>
    <row r="25" spans="1:5" ht="15.75" thickBot="1" x14ac:dyDescent="0.3">
      <c r="A25" s="14">
        <v>23</v>
      </c>
      <c r="B25" s="470" t="s">
        <v>222</v>
      </c>
      <c r="C25" s="272" t="s">
        <v>221</v>
      </c>
      <c r="E25" s="437">
        <f t="shared" si="0"/>
        <v>0</v>
      </c>
    </row>
    <row r="26" spans="1:5" ht="15.75" thickBot="1" x14ac:dyDescent="0.3">
      <c r="A26" s="14">
        <v>24</v>
      </c>
      <c r="B26" s="471" t="s">
        <v>150</v>
      </c>
      <c r="C26" s="276" t="s">
        <v>149</v>
      </c>
      <c r="E26" s="437">
        <f t="shared" si="0"/>
        <v>0</v>
      </c>
    </row>
    <row r="27" spans="1:5" ht="15.75" thickBot="1" x14ac:dyDescent="0.3">
      <c r="A27" s="14">
        <v>25</v>
      </c>
      <c r="B27" s="470" t="s">
        <v>57</v>
      </c>
      <c r="C27" s="272" t="s">
        <v>56</v>
      </c>
      <c r="D27" s="60">
        <v>3001</v>
      </c>
      <c r="E27" s="437">
        <f t="shared" si="0"/>
        <v>0.22876962951669461</v>
      </c>
    </row>
    <row r="28" spans="1:5" ht="15.75" thickBot="1" x14ac:dyDescent="0.3">
      <c r="A28" s="14">
        <v>26</v>
      </c>
      <c r="B28" s="471" t="s">
        <v>186</v>
      </c>
      <c r="C28" s="276" t="s">
        <v>186</v>
      </c>
      <c r="E28" s="437">
        <f t="shared" si="0"/>
        <v>0</v>
      </c>
    </row>
    <row r="29" spans="1:5" ht="15.75" thickBot="1" x14ac:dyDescent="0.3">
      <c r="A29" s="14">
        <v>27</v>
      </c>
      <c r="B29" s="470" t="s">
        <v>91</v>
      </c>
      <c r="C29" s="272" t="s">
        <v>90</v>
      </c>
      <c r="D29" s="60">
        <v>426</v>
      </c>
      <c r="E29" s="437">
        <f t="shared" si="0"/>
        <v>3.2474462570513798E-2</v>
      </c>
    </row>
    <row r="30" spans="1:5" ht="15.75" thickBot="1" x14ac:dyDescent="0.3">
      <c r="A30" s="14">
        <v>28</v>
      </c>
      <c r="B30" s="471" t="s">
        <v>77</v>
      </c>
      <c r="C30" s="276" t="s">
        <v>76</v>
      </c>
      <c r="D30" s="60">
        <v>78</v>
      </c>
      <c r="E30" s="437">
        <f t="shared" si="0"/>
        <v>5.9460283579813996E-3</v>
      </c>
    </row>
    <row r="31" spans="1:5" ht="15.75" thickBot="1" x14ac:dyDescent="0.3">
      <c r="A31" s="14">
        <v>29</v>
      </c>
      <c r="B31" s="470" t="s">
        <v>83</v>
      </c>
      <c r="C31" s="272" t="s">
        <v>82</v>
      </c>
      <c r="D31" s="60">
        <v>105</v>
      </c>
      <c r="E31" s="437">
        <f t="shared" si="0"/>
        <v>8.0042689434364992E-3</v>
      </c>
    </row>
    <row r="32" spans="1:5" ht="15.75" thickBot="1" x14ac:dyDescent="0.3">
      <c r="A32" s="14">
        <v>30</v>
      </c>
      <c r="B32" s="471" t="s">
        <v>140</v>
      </c>
      <c r="C32" s="276" t="s">
        <v>139</v>
      </c>
      <c r="E32" s="437">
        <f t="shared" si="0"/>
        <v>0</v>
      </c>
    </row>
    <row r="33" spans="1:7" ht="15.75" thickBot="1" x14ac:dyDescent="0.3">
      <c r="A33" s="14">
        <v>31</v>
      </c>
      <c r="B33" s="470" t="s">
        <v>99</v>
      </c>
      <c r="C33" s="272" t="s">
        <v>98</v>
      </c>
      <c r="D33" s="60">
        <v>24</v>
      </c>
      <c r="E33" s="437">
        <f t="shared" si="0"/>
        <v>1.8295471870711998E-3</v>
      </c>
    </row>
    <row r="34" spans="1:7" ht="15.75" thickBot="1" x14ac:dyDescent="0.3">
      <c r="A34" s="14">
        <v>32</v>
      </c>
      <c r="B34" s="471" t="s">
        <v>113</v>
      </c>
      <c r="C34" s="276" t="s">
        <v>112</v>
      </c>
      <c r="D34" s="60">
        <v>22</v>
      </c>
      <c r="E34" s="437">
        <f t="shared" si="0"/>
        <v>1.6770849214819332E-3</v>
      </c>
      <c r="G34" s="457"/>
    </row>
    <row r="35" spans="1:7" ht="15.75" thickBot="1" x14ac:dyDescent="0.3">
      <c r="A35" s="14">
        <v>33</v>
      </c>
      <c r="B35" s="470" t="s">
        <v>177</v>
      </c>
      <c r="C35" s="272" t="s">
        <v>176</v>
      </c>
      <c r="E35" s="437">
        <f t="shared" ref="E35:E66" si="1">D35/$D$124</f>
        <v>0</v>
      </c>
    </row>
    <row r="36" spans="1:7" ht="15.75" thickBot="1" x14ac:dyDescent="0.3">
      <c r="A36" s="14">
        <v>34</v>
      </c>
      <c r="B36" s="471" t="s">
        <v>95</v>
      </c>
      <c r="C36" s="276" t="s">
        <v>94</v>
      </c>
      <c r="D36" s="60">
        <v>41</v>
      </c>
      <c r="E36" s="437">
        <f t="shared" si="1"/>
        <v>3.1254764445799665E-3</v>
      </c>
    </row>
    <row r="37" spans="1:7" ht="15.75" thickBot="1" x14ac:dyDescent="0.3">
      <c r="A37" s="14">
        <v>35</v>
      </c>
      <c r="B37" s="470" t="s">
        <v>93</v>
      </c>
      <c r="C37" s="272" t="s">
        <v>92</v>
      </c>
      <c r="E37" s="437">
        <f t="shared" si="1"/>
        <v>0</v>
      </c>
    </row>
    <row r="38" spans="1:7" ht="15.75" thickBot="1" x14ac:dyDescent="0.3">
      <c r="A38" s="14">
        <v>36</v>
      </c>
      <c r="B38" s="471" t="s">
        <v>121</v>
      </c>
      <c r="C38" s="276" t="s">
        <v>120</v>
      </c>
      <c r="E38" s="437">
        <f t="shared" si="1"/>
        <v>0</v>
      </c>
    </row>
    <row r="39" spans="1:7" ht="15.75" thickBot="1" x14ac:dyDescent="0.3">
      <c r="A39" s="14">
        <v>37</v>
      </c>
      <c r="B39" s="470" t="s">
        <v>188</v>
      </c>
      <c r="C39" s="272" t="s">
        <v>187</v>
      </c>
      <c r="E39" s="437">
        <f t="shared" si="1"/>
        <v>0</v>
      </c>
    </row>
    <row r="40" spans="1:7" ht="15.75" thickBot="1" x14ac:dyDescent="0.3">
      <c r="A40" s="14">
        <v>38</v>
      </c>
      <c r="B40" s="471" t="s">
        <v>146</v>
      </c>
      <c r="C40" s="276" t="s">
        <v>145</v>
      </c>
      <c r="D40" s="60">
        <v>33</v>
      </c>
      <c r="E40" s="437">
        <f t="shared" si="1"/>
        <v>2.5156273822228999E-3</v>
      </c>
    </row>
    <row r="41" spans="1:7" ht="15.75" thickBot="1" x14ac:dyDescent="0.3">
      <c r="A41" s="14">
        <v>39</v>
      </c>
      <c r="B41" s="470" t="s">
        <v>156</v>
      </c>
      <c r="C41" s="272" t="s">
        <v>155</v>
      </c>
      <c r="E41" s="437">
        <f t="shared" si="1"/>
        <v>0</v>
      </c>
    </row>
    <row r="42" spans="1:7" ht="15.75" thickBot="1" x14ac:dyDescent="0.3">
      <c r="A42" s="14">
        <v>40</v>
      </c>
      <c r="B42" s="471" t="s">
        <v>185</v>
      </c>
      <c r="C42" s="276" t="s">
        <v>184</v>
      </c>
      <c r="E42" s="437">
        <f t="shared" si="1"/>
        <v>0</v>
      </c>
    </row>
    <row r="43" spans="1:7" ht="15.75" thickBot="1" x14ac:dyDescent="0.3">
      <c r="A43" s="14">
        <v>41</v>
      </c>
      <c r="B43" s="470" t="s">
        <v>117</v>
      </c>
      <c r="C43" s="272" t="s">
        <v>138</v>
      </c>
      <c r="D43" s="60">
        <v>65</v>
      </c>
      <c r="E43" s="437">
        <f t="shared" si="1"/>
        <v>4.9550236316511665E-3</v>
      </c>
    </row>
    <row r="44" spans="1:7" ht="15.75" thickBot="1" x14ac:dyDescent="0.3">
      <c r="A44" s="14">
        <v>42</v>
      </c>
      <c r="B44" s="471" t="s">
        <v>73</v>
      </c>
      <c r="C44" s="276" t="s">
        <v>72</v>
      </c>
      <c r="D44" s="60">
        <v>914</v>
      </c>
      <c r="E44" s="437">
        <f t="shared" si="1"/>
        <v>6.9675255374294864E-2</v>
      </c>
    </row>
    <row r="45" spans="1:7" ht="15.75" thickBot="1" x14ac:dyDescent="0.3">
      <c r="A45" s="14">
        <v>43</v>
      </c>
      <c r="B45" s="470" t="s">
        <v>163</v>
      </c>
      <c r="C45" s="272" t="s">
        <v>162</v>
      </c>
      <c r="E45" s="437">
        <f t="shared" si="1"/>
        <v>0</v>
      </c>
    </row>
    <row r="46" spans="1:7" ht="15.75" thickBot="1" x14ac:dyDescent="0.3">
      <c r="A46" s="21">
        <v>44</v>
      </c>
      <c r="B46" s="472" t="s">
        <v>81</v>
      </c>
      <c r="C46" s="280" t="s">
        <v>80</v>
      </c>
      <c r="D46" s="60">
        <v>350</v>
      </c>
      <c r="E46" s="437">
        <f t="shared" si="1"/>
        <v>2.6680896478121666E-2</v>
      </c>
    </row>
    <row r="47" spans="1:7" ht="15.75" thickBot="1" x14ac:dyDescent="0.3">
      <c r="A47" s="21">
        <v>45</v>
      </c>
      <c r="B47" s="473" t="s">
        <v>204</v>
      </c>
      <c r="C47" s="282" t="s">
        <v>203</v>
      </c>
      <c r="E47" s="437">
        <f t="shared" si="1"/>
        <v>0</v>
      </c>
    </row>
    <row r="48" spans="1:7" ht="15.75" thickBot="1" x14ac:dyDescent="0.3">
      <c r="A48" s="21">
        <v>46</v>
      </c>
      <c r="B48" s="472" t="s">
        <v>137</v>
      </c>
      <c r="C48" s="280" t="s">
        <v>136</v>
      </c>
      <c r="E48" s="437">
        <f t="shared" si="1"/>
        <v>0</v>
      </c>
    </row>
    <row r="49" spans="1:5" ht="15.75" thickBot="1" x14ac:dyDescent="0.3">
      <c r="A49" s="21">
        <v>47</v>
      </c>
      <c r="B49" s="473" t="s">
        <v>123</v>
      </c>
      <c r="C49" s="282" t="s">
        <v>122</v>
      </c>
      <c r="D49" s="60">
        <v>25</v>
      </c>
      <c r="E49" s="437">
        <f t="shared" si="1"/>
        <v>1.9057783198658332E-3</v>
      </c>
    </row>
    <row r="50" spans="1:5" ht="15.75" thickBot="1" x14ac:dyDescent="0.3">
      <c r="A50" s="21">
        <v>48</v>
      </c>
      <c r="B50" s="471" t="s">
        <v>75</v>
      </c>
      <c r="C50" s="276" t="s">
        <v>74</v>
      </c>
      <c r="D50" s="60">
        <f>6+34+31</f>
        <v>71</v>
      </c>
      <c r="E50" s="437">
        <f t="shared" si="1"/>
        <v>5.4124104284189664E-3</v>
      </c>
    </row>
    <row r="51" spans="1:5" ht="15.75" thickBot="1" x14ac:dyDescent="0.3">
      <c r="A51" s="21">
        <v>49</v>
      </c>
      <c r="B51" s="473" t="s">
        <v>133</v>
      </c>
      <c r="C51" s="282" t="s">
        <v>132</v>
      </c>
      <c r="E51" s="437">
        <f t="shared" si="1"/>
        <v>0</v>
      </c>
    </row>
    <row r="52" spans="1:5" ht="15.75" thickBot="1" x14ac:dyDescent="0.3">
      <c r="A52" s="21">
        <v>50</v>
      </c>
      <c r="B52" s="472" t="s">
        <v>119</v>
      </c>
      <c r="C52" s="280" t="s">
        <v>118</v>
      </c>
      <c r="D52" s="60">
        <v>151</v>
      </c>
      <c r="E52" s="437">
        <f t="shared" si="1"/>
        <v>1.1510901051989632E-2</v>
      </c>
    </row>
    <row r="53" spans="1:5" ht="15.75" thickBot="1" x14ac:dyDescent="0.3">
      <c r="A53" s="21">
        <v>51</v>
      </c>
      <c r="B53" s="473" t="s">
        <v>232</v>
      </c>
      <c r="C53" s="282" t="s">
        <v>231</v>
      </c>
      <c r="E53" s="437">
        <f t="shared" si="1"/>
        <v>0</v>
      </c>
    </row>
    <row r="54" spans="1:5" ht="15.75" thickBot="1" x14ac:dyDescent="0.3">
      <c r="A54" s="21">
        <v>52</v>
      </c>
      <c r="B54" s="472" t="s">
        <v>154</v>
      </c>
      <c r="C54" s="280" t="s">
        <v>153</v>
      </c>
      <c r="E54" s="437">
        <f t="shared" si="1"/>
        <v>0</v>
      </c>
    </row>
    <row r="55" spans="1:5" s="457" customFormat="1" ht="15.75" thickBot="1" x14ac:dyDescent="0.3">
      <c r="A55" s="21">
        <v>53</v>
      </c>
      <c r="B55" s="473" t="s">
        <v>165</v>
      </c>
      <c r="C55" s="459" t="s">
        <v>243</v>
      </c>
      <c r="E55" s="437">
        <f t="shared" ref="E55:E56" si="2">D55/$D$124</f>
        <v>0</v>
      </c>
    </row>
    <row r="56" spans="1:5" ht="15.75" thickBot="1" x14ac:dyDescent="0.3">
      <c r="A56" s="21">
        <v>54</v>
      </c>
      <c r="B56" s="472" t="s">
        <v>65</v>
      </c>
      <c r="C56" s="280" t="s">
        <v>64</v>
      </c>
      <c r="D56" s="60">
        <f>189+53</f>
        <v>242</v>
      </c>
      <c r="E56" s="437">
        <f t="shared" si="2"/>
        <v>1.8447934136301265E-2</v>
      </c>
    </row>
    <row r="57" spans="1:5" ht="15.75" thickBot="1" x14ac:dyDescent="0.3">
      <c r="A57" s="21">
        <v>55</v>
      </c>
      <c r="B57" s="473" t="s">
        <v>224</v>
      </c>
      <c r="C57" s="282" t="s">
        <v>223</v>
      </c>
      <c r="E57" s="437">
        <f t="shared" ref="E57:E100" si="3">D57/$D$124</f>
        <v>0</v>
      </c>
    </row>
    <row r="58" spans="1:5" ht="15.75" thickBot="1" x14ac:dyDescent="0.3">
      <c r="A58" s="21">
        <v>56</v>
      </c>
      <c r="B58" s="472" t="s">
        <v>158</v>
      </c>
      <c r="C58" s="283" t="s">
        <v>157</v>
      </c>
      <c r="E58" s="437">
        <f t="shared" si="3"/>
        <v>0</v>
      </c>
    </row>
    <row r="59" spans="1:5" ht="15.75" thickBot="1" x14ac:dyDescent="0.3">
      <c r="A59" s="21">
        <v>57</v>
      </c>
      <c r="B59" s="473" t="s">
        <v>218</v>
      </c>
      <c r="C59" s="282" t="s">
        <v>217</v>
      </c>
      <c r="E59" s="437">
        <f t="shared" si="3"/>
        <v>0</v>
      </c>
    </row>
    <row r="60" spans="1:5" ht="15.75" thickBot="1" x14ac:dyDescent="0.3">
      <c r="A60" s="21">
        <v>58</v>
      </c>
      <c r="B60" s="472" t="s">
        <v>107</v>
      </c>
      <c r="C60" s="280" t="s">
        <v>106</v>
      </c>
      <c r="D60" s="60">
        <v>142</v>
      </c>
      <c r="E60" s="437">
        <f t="shared" si="3"/>
        <v>1.0824820856837933E-2</v>
      </c>
    </row>
    <row r="61" spans="1:5" ht="15.75" thickBot="1" x14ac:dyDescent="0.3">
      <c r="A61" s="21">
        <v>59</v>
      </c>
      <c r="B61" s="473" t="s">
        <v>228</v>
      </c>
      <c r="C61" s="282" t="s">
        <v>227</v>
      </c>
      <c r="E61" s="437">
        <f t="shared" si="3"/>
        <v>0</v>
      </c>
    </row>
    <row r="62" spans="1:5" ht="15.75" thickBot="1" x14ac:dyDescent="0.3">
      <c r="A62" s="21">
        <v>60</v>
      </c>
      <c r="B62" s="472" t="s">
        <v>206</v>
      </c>
      <c r="C62" s="280" t="s">
        <v>205</v>
      </c>
      <c r="E62" s="437">
        <f t="shared" si="3"/>
        <v>0</v>
      </c>
    </row>
    <row r="63" spans="1:5" ht="15.75" thickBot="1" x14ac:dyDescent="0.3">
      <c r="A63" s="21">
        <v>61</v>
      </c>
      <c r="B63" s="473" t="s">
        <v>210</v>
      </c>
      <c r="C63" s="282" t="s">
        <v>209</v>
      </c>
      <c r="E63" s="437">
        <f t="shared" si="3"/>
        <v>0</v>
      </c>
    </row>
    <row r="64" spans="1:5" ht="15.75" thickBot="1" x14ac:dyDescent="0.3">
      <c r="A64" s="21">
        <v>62</v>
      </c>
      <c r="B64" s="472" t="s">
        <v>238</v>
      </c>
      <c r="C64" s="280" t="s">
        <v>237</v>
      </c>
      <c r="E64" s="437">
        <f t="shared" si="3"/>
        <v>0</v>
      </c>
    </row>
    <row r="65" spans="1:5" ht="15.75" thickBot="1" x14ac:dyDescent="0.3">
      <c r="A65" s="21">
        <v>63</v>
      </c>
      <c r="B65" s="473" t="s">
        <v>97</v>
      </c>
      <c r="C65" s="282" t="s">
        <v>96</v>
      </c>
      <c r="D65" s="60">
        <f>220+45</f>
        <v>265</v>
      </c>
      <c r="E65" s="437">
        <f t="shared" si="3"/>
        <v>2.0201250190577832E-2</v>
      </c>
    </row>
    <row r="66" spans="1:5" ht="15.75" thickBot="1" x14ac:dyDescent="0.3">
      <c r="A66" s="21">
        <v>64</v>
      </c>
      <c r="B66" s="472" t="s">
        <v>216</v>
      </c>
      <c r="C66" s="280" t="s">
        <v>215</v>
      </c>
      <c r="E66" s="437">
        <f t="shared" si="3"/>
        <v>0</v>
      </c>
    </row>
    <row r="67" spans="1:5" ht="15.75" thickBot="1" x14ac:dyDescent="0.3">
      <c r="A67" s="21">
        <v>65</v>
      </c>
      <c r="B67" s="473" t="s">
        <v>117</v>
      </c>
      <c r="C67" s="282" t="s">
        <v>116</v>
      </c>
      <c r="D67" s="60">
        <v>60</v>
      </c>
      <c r="E67" s="437">
        <f t="shared" si="3"/>
        <v>4.5738679676779999E-3</v>
      </c>
    </row>
    <row r="68" spans="1:5" ht="15.75" thickBot="1" x14ac:dyDescent="0.3">
      <c r="A68" s="21">
        <v>66</v>
      </c>
      <c r="B68" s="472" t="s">
        <v>142</v>
      </c>
      <c r="C68" s="280" t="s">
        <v>141</v>
      </c>
      <c r="E68" s="437">
        <f t="shared" si="3"/>
        <v>0</v>
      </c>
    </row>
    <row r="69" spans="1:5" ht="15.75" thickBot="1" x14ac:dyDescent="0.3">
      <c r="A69" s="21">
        <v>67</v>
      </c>
      <c r="B69" s="473" t="s">
        <v>200</v>
      </c>
      <c r="C69" s="282" t="s">
        <v>199</v>
      </c>
      <c r="E69" s="437">
        <f t="shared" si="3"/>
        <v>0</v>
      </c>
    </row>
    <row r="70" spans="1:5" ht="15.75" thickBot="1" x14ac:dyDescent="0.3">
      <c r="A70" s="21">
        <v>68</v>
      </c>
      <c r="B70" s="472" t="s">
        <v>152</v>
      </c>
      <c r="C70" s="280" t="s">
        <v>151</v>
      </c>
      <c r="E70" s="437">
        <f t="shared" si="3"/>
        <v>0</v>
      </c>
    </row>
    <row r="71" spans="1:5" ht="15.75" thickBot="1" x14ac:dyDescent="0.3">
      <c r="A71" s="21">
        <v>69</v>
      </c>
      <c r="B71" s="473" t="s">
        <v>194</v>
      </c>
      <c r="C71" s="282" t="s">
        <v>193</v>
      </c>
      <c r="E71" s="437">
        <f t="shared" si="3"/>
        <v>0</v>
      </c>
    </row>
    <row r="72" spans="1:5" ht="15.75" thickBot="1" x14ac:dyDescent="0.3">
      <c r="A72" s="21">
        <v>70</v>
      </c>
      <c r="B72" s="472" t="s">
        <v>242</v>
      </c>
      <c r="C72" s="280" t="s">
        <v>241</v>
      </c>
      <c r="E72" s="437">
        <f t="shared" si="3"/>
        <v>0</v>
      </c>
    </row>
    <row r="73" spans="1:5" ht="15.75" thickBot="1" x14ac:dyDescent="0.3">
      <c r="A73" s="21">
        <v>71</v>
      </c>
      <c r="B73" s="473" t="s">
        <v>111</v>
      </c>
      <c r="C73" s="282" t="s">
        <v>110</v>
      </c>
      <c r="D73" s="60">
        <v>19</v>
      </c>
      <c r="E73" s="437">
        <f t="shared" si="3"/>
        <v>1.4483915230980333E-3</v>
      </c>
    </row>
    <row r="74" spans="1:5" ht="15.75" thickBot="1" x14ac:dyDescent="0.3">
      <c r="A74" s="21">
        <v>72</v>
      </c>
      <c r="B74" s="474" t="s">
        <v>179</v>
      </c>
      <c r="C74" s="280" t="s">
        <v>178</v>
      </c>
      <c r="E74" s="437">
        <f t="shared" si="3"/>
        <v>0</v>
      </c>
    </row>
    <row r="75" spans="1:5" ht="15.75" thickBot="1" x14ac:dyDescent="0.3">
      <c r="A75" s="21">
        <v>73</v>
      </c>
      <c r="B75" s="473" t="s">
        <v>190</v>
      </c>
      <c r="C75" s="282" t="s">
        <v>189</v>
      </c>
      <c r="E75" s="437">
        <f t="shared" si="3"/>
        <v>0</v>
      </c>
    </row>
    <row r="76" spans="1:5" ht="15.75" thickBot="1" x14ac:dyDescent="0.3">
      <c r="A76" s="21">
        <v>74</v>
      </c>
      <c r="B76" s="472" t="s">
        <v>220</v>
      </c>
      <c r="C76" s="280" t="s">
        <v>219</v>
      </c>
      <c r="E76" s="437">
        <f t="shared" si="3"/>
        <v>0</v>
      </c>
    </row>
    <row r="77" spans="1:5" ht="15.75" thickBot="1" x14ac:dyDescent="0.3">
      <c r="A77" s="21">
        <v>75</v>
      </c>
      <c r="B77" s="473" t="s">
        <v>234</v>
      </c>
      <c r="C77" s="282" t="s">
        <v>233</v>
      </c>
      <c r="E77" s="437">
        <f t="shared" si="3"/>
        <v>0</v>
      </c>
    </row>
    <row r="78" spans="1:5" ht="15.75" thickBot="1" x14ac:dyDescent="0.3">
      <c r="A78" s="21">
        <v>76</v>
      </c>
      <c r="B78" s="472" t="s">
        <v>950</v>
      </c>
      <c r="C78" s="280" t="s">
        <v>159</v>
      </c>
      <c r="E78" s="437">
        <f t="shared" si="3"/>
        <v>0</v>
      </c>
    </row>
    <row r="79" spans="1:5" ht="15.75" thickBot="1" x14ac:dyDescent="0.3">
      <c r="A79" s="21">
        <v>77</v>
      </c>
      <c r="B79" s="473" t="s">
        <v>167</v>
      </c>
      <c r="C79" s="282" t="s">
        <v>166</v>
      </c>
      <c r="E79" s="437">
        <f t="shared" si="3"/>
        <v>0</v>
      </c>
    </row>
    <row r="80" spans="1:5" ht="15.75" thickBot="1" x14ac:dyDescent="0.3">
      <c r="A80" s="21">
        <v>78</v>
      </c>
      <c r="B80" s="472" t="s">
        <v>173</v>
      </c>
      <c r="C80" s="280" t="s">
        <v>172</v>
      </c>
      <c r="E80" s="437">
        <f t="shared" si="3"/>
        <v>0</v>
      </c>
    </row>
    <row r="81" spans="1:5" ht="15.75" thickBot="1" x14ac:dyDescent="0.3">
      <c r="A81" s="21">
        <v>79</v>
      </c>
      <c r="B81" s="473" t="s">
        <v>192</v>
      </c>
      <c r="C81" s="282" t="s">
        <v>1089</v>
      </c>
      <c r="E81" s="437">
        <f t="shared" si="3"/>
        <v>0</v>
      </c>
    </row>
    <row r="82" spans="1:5" ht="15.75" thickBot="1" x14ac:dyDescent="0.3">
      <c r="A82" s="21">
        <v>80</v>
      </c>
      <c r="B82" s="472" t="s">
        <v>175</v>
      </c>
      <c r="C82" s="280" t="s">
        <v>174</v>
      </c>
      <c r="E82" s="437">
        <f t="shared" si="3"/>
        <v>0</v>
      </c>
    </row>
    <row r="83" spans="1:5" ht="15.75" thickBot="1" x14ac:dyDescent="0.3">
      <c r="A83" s="21">
        <v>81</v>
      </c>
      <c r="B83" s="473" t="s">
        <v>109</v>
      </c>
      <c r="C83" s="282" t="s">
        <v>108</v>
      </c>
      <c r="D83" s="60">
        <v>98</v>
      </c>
      <c r="E83" s="437">
        <f t="shared" si="3"/>
        <v>7.470651013874066E-3</v>
      </c>
    </row>
    <row r="84" spans="1:5" ht="15.75" thickBot="1" x14ac:dyDescent="0.3">
      <c r="A84" s="21">
        <v>82</v>
      </c>
      <c r="B84" s="472" t="s">
        <v>105</v>
      </c>
      <c r="C84" s="280" t="s">
        <v>104</v>
      </c>
      <c r="D84" s="60">
        <v>39</v>
      </c>
      <c r="E84" s="437">
        <f t="shared" si="3"/>
        <v>2.9730141789906998E-3</v>
      </c>
    </row>
    <row r="85" spans="1:5" ht="15.75" thickBot="1" x14ac:dyDescent="0.3">
      <c r="A85" s="21">
        <v>83</v>
      </c>
      <c r="B85" s="473" t="s">
        <v>212</v>
      </c>
      <c r="C85" s="282" t="s">
        <v>211</v>
      </c>
      <c r="D85" s="60">
        <v>20</v>
      </c>
      <c r="E85" s="437">
        <f t="shared" si="3"/>
        <v>1.5246226558926666E-3</v>
      </c>
    </row>
    <row r="86" spans="1:5" ht="15.75" thickBot="1" x14ac:dyDescent="0.3">
      <c r="A86" s="21">
        <v>84</v>
      </c>
      <c r="B86" s="472" t="s">
        <v>202</v>
      </c>
      <c r="C86" s="280" t="s">
        <v>201</v>
      </c>
      <c r="E86" s="437">
        <f t="shared" si="3"/>
        <v>0</v>
      </c>
    </row>
    <row r="87" spans="1:5" ht="15.75" thickBot="1" x14ac:dyDescent="0.3">
      <c r="A87" s="21">
        <v>85</v>
      </c>
      <c r="B87" s="473" t="s">
        <v>115</v>
      </c>
      <c r="C87" s="282" t="s">
        <v>114</v>
      </c>
      <c r="D87" s="60">
        <v>21</v>
      </c>
      <c r="E87" s="437">
        <f t="shared" si="3"/>
        <v>1.6008537886872999E-3</v>
      </c>
    </row>
    <row r="88" spans="1:5" ht="15.75" thickBot="1" x14ac:dyDescent="0.3">
      <c r="A88" s="21">
        <v>86</v>
      </c>
      <c r="B88" s="472" t="s">
        <v>148</v>
      </c>
      <c r="C88" s="280" t="s">
        <v>147</v>
      </c>
      <c r="E88" s="437">
        <f t="shared" si="3"/>
        <v>0</v>
      </c>
    </row>
    <row r="89" spans="1:5" ht="15.75" thickBot="1" x14ac:dyDescent="0.3">
      <c r="A89" s="21">
        <v>87</v>
      </c>
      <c r="B89" s="473" t="s">
        <v>63</v>
      </c>
      <c r="C89" s="282" t="s">
        <v>62</v>
      </c>
      <c r="D89" s="60">
        <v>1170</v>
      </c>
      <c r="E89" s="437">
        <f t="shared" si="3"/>
        <v>8.9190425369720994E-2</v>
      </c>
    </row>
    <row r="90" spans="1:5" ht="15.75" thickBot="1" x14ac:dyDescent="0.3">
      <c r="A90" s="21">
        <v>88</v>
      </c>
      <c r="B90" s="472" t="s">
        <v>247</v>
      </c>
      <c r="C90" s="280" t="s">
        <v>246</v>
      </c>
      <c r="E90" s="437">
        <f t="shared" si="3"/>
        <v>0</v>
      </c>
    </row>
    <row r="91" spans="1:5" ht="15.75" thickBot="1" x14ac:dyDescent="0.3">
      <c r="A91" s="21">
        <v>89</v>
      </c>
      <c r="B91" s="470" t="s">
        <v>161</v>
      </c>
      <c r="C91" s="272" t="s">
        <v>160</v>
      </c>
      <c r="D91" s="60">
        <v>33</v>
      </c>
      <c r="E91" s="437">
        <f t="shared" si="3"/>
        <v>2.5156273822228999E-3</v>
      </c>
    </row>
    <row r="92" spans="1:5" ht="15.75" thickBot="1" x14ac:dyDescent="0.3">
      <c r="A92" s="21">
        <v>90</v>
      </c>
      <c r="B92" s="472" t="s">
        <v>129</v>
      </c>
      <c r="C92" s="280" t="s">
        <v>128</v>
      </c>
      <c r="E92" s="437">
        <f t="shared" si="3"/>
        <v>0</v>
      </c>
    </row>
    <row r="93" spans="1:5" ht="15.75" thickBot="1" x14ac:dyDescent="0.3">
      <c r="A93" s="21">
        <v>91</v>
      </c>
      <c r="B93" s="470" t="s">
        <v>85</v>
      </c>
      <c r="C93" s="272" t="s">
        <v>84</v>
      </c>
      <c r="E93" s="437">
        <f t="shared" si="3"/>
        <v>0</v>
      </c>
    </row>
    <row r="94" spans="1:5" ht="15.75" thickBot="1" x14ac:dyDescent="0.3">
      <c r="A94" s="21">
        <v>92</v>
      </c>
      <c r="B94" s="472" t="s">
        <v>198</v>
      </c>
      <c r="C94" s="280" t="s">
        <v>197</v>
      </c>
      <c r="E94" s="437">
        <f t="shared" si="3"/>
        <v>0</v>
      </c>
    </row>
    <row r="95" spans="1:5" ht="15.75" thickBot="1" x14ac:dyDescent="0.3">
      <c r="A95" s="21">
        <v>93</v>
      </c>
      <c r="B95" s="473" t="s">
        <v>181</v>
      </c>
      <c r="C95" s="282" t="s">
        <v>180</v>
      </c>
      <c r="E95" s="437">
        <f t="shared" si="3"/>
        <v>0</v>
      </c>
    </row>
    <row r="96" spans="1:5" ht="15.75" thickBot="1" x14ac:dyDescent="0.3">
      <c r="A96" s="21">
        <v>94</v>
      </c>
      <c r="B96" s="472" t="s">
        <v>67</v>
      </c>
      <c r="C96" s="280" t="s">
        <v>66</v>
      </c>
      <c r="D96" s="60">
        <f>325+17</f>
        <v>342</v>
      </c>
      <c r="E96" s="437">
        <f t="shared" si="3"/>
        <v>2.60710474157646E-2</v>
      </c>
    </row>
    <row r="97" spans="1:5" ht="15.75" thickBot="1" x14ac:dyDescent="0.3">
      <c r="A97" s="21">
        <v>95</v>
      </c>
      <c r="B97" s="475" t="s">
        <v>125</v>
      </c>
      <c r="C97" s="282" t="s">
        <v>124</v>
      </c>
      <c r="D97" s="60">
        <v>49</v>
      </c>
      <c r="E97" s="437">
        <f t="shared" si="3"/>
        <v>3.735325506937033E-3</v>
      </c>
    </row>
    <row r="98" spans="1:5" ht="15.75" thickBot="1" x14ac:dyDescent="0.3">
      <c r="A98" s="21">
        <v>96</v>
      </c>
      <c r="B98" s="472" t="s">
        <v>169</v>
      </c>
      <c r="C98" s="280" t="s">
        <v>168</v>
      </c>
      <c r="D98" s="60">
        <v>19</v>
      </c>
      <c r="E98" s="437">
        <f t="shared" si="3"/>
        <v>1.4483915230980333E-3</v>
      </c>
    </row>
    <row r="99" spans="1:5" ht="15.75" thickBot="1" x14ac:dyDescent="0.3">
      <c r="A99" s="21">
        <v>97</v>
      </c>
      <c r="B99" s="473" t="s">
        <v>208</v>
      </c>
      <c r="C99" s="282" t="s">
        <v>207</v>
      </c>
      <c r="E99" s="437">
        <f t="shared" si="3"/>
        <v>0</v>
      </c>
    </row>
    <row r="100" spans="1:5" ht="15.75" thickBot="1" x14ac:dyDescent="0.3">
      <c r="A100" s="21">
        <v>98</v>
      </c>
      <c r="B100" s="476" t="s">
        <v>87</v>
      </c>
      <c r="C100" s="280" t="s">
        <v>86</v>
      </c>
      <c r="D100" s="60">
        <v>67</v>
      </c>
      <c r="E100" s="437">
        <f t="shared" si="3"/>
        <v>5.1074858972404331E-3</v>
      </c>
    </row>
    <row r="101" spans="1:5" x14ac:dyDescent="0.25">
      <c r="A101" s="31">
        <v>99</v>
      </c>
      <c r="B101" s="438" t="s">
        <v>276</v>
      </c>
      <c r="C101" s="439" t="s">
        <v>275</v>
      </c>
      <c r="D101" s="440">
        <v>29</v>
      </c>
      <c r="E101" s="437">
        <f t="shared" ref="E101:E120" si="4">D101/$D$124</f>
        <v>2.2107028510443666E-3</v>
      </c>
    </row>
    <row r="102" spans="1:5" x14ac:dyDescent="0.25">
      <c r="A102" s="31">
        <v>100</v>
      </c>
      <c r="B102" s="441" t="s">
        <v>262</v>
      </c>
      <c r="C102" s="442" t="s">
        <v>261</v>
      </c>
      <c r="D102" s="443"/>
      <c r="E102" s="437">
        <f t="shared" si="4"/>
        <v>0</v>
      </c>
    </row>
    <row r="103" spans="1:5" x14ac:dyDescent="0.25">
      <c r="A103" s="31">
        <v>101</v>
      </c>
      <c r="B103" s="33" t="s">
        <v>254</v>
      </c>
      <c r="C103" s="33" t="s">
        <v>253</v>
      </c>
      <c r="D103" s="440">
        <v>93</v>
      </c>
      <c r="E103" s="437">
        <f t="shared" si="4"/>
        <v>7.0894953499008994E-3</v>
      </c>
    </row>
    <row r="104" spans="1:5" x14ac:dyDescent="0.25">
      <c r="A104" s="31">
        <v>102</v>
      </c>
      <c r="B104" s="41" t="s">
        <v>256</v>
      </c>
      <c r="C104" s="46" t="s">
        <v>255</v>
      </c>
      <c r="D104" s="443"/>
      <c r="E104" s="437">
        <f t="shared" si="4"/>
        <v>0</v>
      </c>
    </row>
    <row r="105" spans="1:5" x14ac:dyDescent="0.25">
      <c r="A105" s="31">
        <v>103</v>
      </c>
      <c r="B105" s="41" t="s">
        <v>268</v>
      </c>
      <c r="C105" s="46" t="s">
        <v>267</v>
      </c>
      <c r="D105" s="443"/>
      <c r="E105" s="437">
        <f t="shared" si="4"/>
        <v>0</v>
      </c>
    </row>
    <row r="106" spans="1:5" x14ac:dyDescent="0.25">
      <c r="A106" s="31">
        <v>104</v>
      </c>
      <c r="B106" s="33" t="s">
        <v>284</v>
      </c>
      <c r="C106" s="33" t="s">
        <v>283</v>
      </c>
      <c r="D106" s="444"/>
      <c r="E106" s="437">
        <f t="shared" si="4"/>
        <v>0</v>
      </c>
    </row>
    <row r="107" spans="1:5" x14ac:dyDescent="0.25">
      <c r="A107" s="31">
        <v>105</v>
      </c>
      <c r="B107" s="33" t="s">
        <v>258</v>
      </c>
      <c r="C107" s="45" t="s">
        <v>257</v>
      </c>
      <c r="D107" s="443"/>
      <c r="E107" s="437">
        <f t="shared" si="4"/>
        <v>0</v>
      </c>
    </row>
    <row r="108" spans="1:5" x14ac:dyDescent="0.25">
      <c r="A108" s="31">
        <v>106</v>
      </c>
      <c r="B108" s="33" t="s">
        <v>266</v>
      </c>
      <c r="C108" s="45" t="s">
        <v>265</v>
      </c>
      <c r="D108" s="443"/>
      <c r="E108" s="437">
        <f t="shared" si="4"/>
        <v>0</v>
      </c>
    </row>
    <row r="109" spans="1:5" x14ac:dyDescent="0.25">
      <c r="A109" s="31">
        <v>107</v>
      </c>
      <c r="B109" s="41" t="s">
        <v>282</v>
      </c>
      <c r="C109" s="46" t="s">
        <v>281</v>
      </c>
      <c r="D109" s="443"/>
      <c r="E109" s="437">
        <f t="shared" si="4"/>
        <v>0</v>
      </c>
    </row>
    <row r="110" spans="1:5" x14ac:dyDescent="0.25">
      <c r="A110" s="31">
        <v>108</v>
      </c>
      <c r="B110" s="33" t="s">
        <v>278</v>
      </c>
      <c r="C110" s="45" t="s">
        <v>277</v>
      </c>
      <c r="D110" s="443"/>
      <c r="E110" s="437">
        <f t="shared" si="4"/>
        <v>0</v>
      </c>
    </row>
    <row r="111" spans="1:5" x14ac:dyDescent="0.25">
      <c r="A111" s="31">
        <v>109</v>
      </c>
      <c r="B111" s="33" t="s">
        <v>280</v>
      </c>
      <c r="C111" s="33" t="s">
        <v>279</v>
      </c>
      <c r="D111" s="444"/>
      <c r="E111" s="437">
        <f t="shared" si="4"/>
        <v>0</v>
      </c>
    </row>
    <row r="112" spans="1:5" x14ac:dyDescent="0.25">
      <c r="A112" s="31">
        <v>110</v>
      </c>
      <c r="B112" s="41" t="s">
        <v>264</v>
      </c>
      <c r="C112" s="46" t="s">
        <v>263</v>
      </c>
      <c r="D112" s="443"/>
      <c r="E112" s="437">
        <f t="shared" si="4"/>
        <v>0</v>
      </c>
    </row>
    <row r="113" spans="1:5" x14ac:dyDescent="0.25">
      <c r="A113" s="31">
        <v>111</v>
      </c>
      <c r="B113" s="37" t="s">
        <v>287</v>
      </c>
      <c r="C113" s="37" t="s">
        <v>178</v>
      </c>
      <c r="D113" s="445"/>
      <c r="E113" s="437">
        <f t="shared" si="4"/>
        <v>0</v>
      </c>
    </row>
    <row r="114" spans="1:5" x14ac:dyDescent="0.25">
      <c r="A114" s="31">
        <v>112</v>
      </c>
      <c r="B114" s="41" t="s">
        <v>260</v>
      </c>
      <c r="C114" s="41" t="s">
        <v>259</v>
      </c>
      <c r="D114" s="444"/>
      <c r="E114" s="437">
        <f t="shared" si="4"/>
        <v>0</v>
      </c>
    </row>
    <row r="115" spans="1:5" x14ac:dyDescent="0.25">
      <c r="A115" s="31">
        <v>113</v>
      </c>
      <c r="B115" s="41" t="s">
        <v>270</v>
      </c>
      <c r="C115" s="46" t="s">
        <v>269</v>
      </c>
      <c r="D115" s="443"/>
      <c r="E115" s="437">
        <f t="shared" si="4"/>
        <v>0</v>
      </c>
    </row>
    <row r="116" spans="1:5" x14ac:dyDescent="0.25">
      <c r="A116" s="31">
        <v>114</v>
      </c>
      <c r="B116" s="41" t="s">
        <v>301</v>
      </c>
      <c r="C116" s="41" t="s">
        <v>300</v>
      </c>
      <c r="D116" s="444"/>
      <c r="E116" s="437">
        <f t="shared" si="4"/>
        <v>0</v>
      </c>
    </row>
    <row r="117" spans="1:5" x14ac:dyDescent="0.25">
      <c r="A117" s="31">
        <v>115</v>
      </c>
      <c r="B117" s="44" t="s">
        <v>272</v>
      </c>
      <c r="C117" s="291" t="s">
        <v>271</v>
      </c>
      <c r="D117" s="443"/>
      <c r="E117" s="437">
        <f t="shared" si="4"/>
        <v>0</v>
      </c>
    </row>
    <row r="118" spans="1:5" x14ac:dyDescent="0.25">
      <c r="A118" s="31">
        <v>116</v>
      </c>
      <c r="B118" s="33" t="s">
        <v>250</v>
      </c>
      <c r="C118" s="45" t="s">
        <v>249</v>
      </c>
      <c r="D118" s="440">
        <v>190</v>
      </c>
      <c r="E118" s="437">
        <f t="shared" si="4"/>
        <v>1.4483915230980332E-2</v>
      </c>
    </row>
    <row r="119" spans="1:5" x14ac:dyDescent="0.25">
      <c r="A119" s="4"/>
      <c r="B119" s="446"/>
      <c r="C119" s="446"/>
      <c r="E119" s="437">
        <f t="shared" si="4"/>
        <v>0</v>
      </c>
    </row>
    <row r="120" spans="1:5" x14ac:dyDescent="0.25">
      <c r="A120" s="4"/>
      <c r="B120" s="447" t="s">
        <v>248</v>
      </c>
      <c r="C120" s="446"/>
      <c r="E120" s="437">
        <f t="shared" si="4"/>
        <v>0</v>
      </c>
    </row>
    <row r="121" spans="1:5" x14ac:dyDescent="0.25">
      <c r="A121" s="31"/>
      <c r="B121" s="448"/>
      <c r="C121" s="440"/>
      <c r="D121" s="440"/>
      <c r="E121" s="437"/>
    </row>
    <row r="122" spans="1:5" x14ac:dyDescent="0.25">
      <c r="A122" s="31"/>
      <c r="B122" s="295" t="s">
        <v>1062</v>
      </c>
      <c r="C122" s="296"/>
      <c r="D122" s="440"/>
      <c r="E122" s="437"/>
    </row>
    <row r="123" spans="1:5" x14ac:dyDescent="0.25">
      <c r="A123" s="31"/>
      <c r="B123" s="448"/>
      <c r="C123" s="440"/>
      <c r="D123" s="440"/>
      <c r="E123" s="437"/>
    </row>
    <row r="124" spans="1:5" x14ac:dyDescent="0.25">
      <c r="B124" s="465" t="s">
        <v>1086</v>
      </c>
      <c r="C124" s="466"/>
      <c r="D124" s="449">
        <f t="shared" ref="D124:E124" si="5">SUM(D3:D120)</f>
        <v>13118</v>
      </c>
      <c r="E124" s="437">
        <f t="shared" si="5"/>
        <v>1</v>
      </c>
    </row>
    <row r="125" spans="1:5" x14ac:dyDescent="0.25">
      <c r="A125" s="4"/>
      <c r="B125" s="4"/>
      <c r="C125" s="4"/>
      <c r="E125" s="437"/>
    </row>
    <row r="126" spans="1:5" x14ac:dyDescent="0.25">
      <c r="E126" s="437"/>
    </row>
    <row r="127" spans="1:5" x14ac:dyDescent="0.25">
      <c r="E127" s="437"/>
    </row>
    <row r="128" spans="1:5" x14ac:dyDescent="0.25">
      <c r="E128" s="437"/>
    </row>
    <row r="129" spans="5:5" x14ac:dyDescent="0.25">
      <c r="E129" s="437"/>
    </row>
    <row r="130" spans="5:5" x14ac:dyDescent="0.25">
      <c r="E130" s="437"/>
    </row>
    <row r="131" spans="5:5" x14ac:dyDescent="0.25">
      <c r="E131" s="437"/>
    </row>
    <row r="132" spans="5:5" x14ac:dyDescent="0.25">
      <c r="E132" s="437"/>
    </row>
    <row r="133" spans="5:5" x14ac:dyDescent="0.25">
      <c r="E133" s="437"/>
    </row>
    <row r="134" spans="5:5" x14ac:dyDescent="0.25">
      <c r="E134" s="437"/>
    </row>
    <row r="135" spans="5:5" x14ac:dyDescent="0.25">
      <c r="E135" s="437"/>
    </row>
    <row r="136" spans="5:5" x14ac:dyDescent="0.25">
      <c r="E136" s="437"/>
    </row>
    <row r="137" spans="5:5" x14ac:dyDescent="0.25">
      <c r="E137" s="437"/>
    </row>
    <row r="138" spans="5:5" x14ac:dyDescent="0.25">
      <c r="E138" s="437"/>
    </row>
    <row r="139" spans="5:5" x14ac:dyDescent="0.25">
      <c r="E139" s="437"/>
    </row>
    <row r="140" spans="5:5" x14ac:dyDescent="0.25">
      <c r="E140" s="437"/>
    </row>
    <row r="141" spans="5:5" x14ac:dyDescent="0.25">
      <c r="E141" s="437"/>
    </row>
    <row r="142" spans="5:5" x14ac:dyDescent="0.25">
      <c r="E142" s="437"/>
    </row>
    <row r="143" spans="5:5" x14ac:dyDescent="0.25">
      <c r="E143" s="437"/>
    </row>
    <row r="144" spans="5:5" x14ac:dyDescent="0.25">
      <c r="E144" s="437"/>
    </row>
    <row r="145" spans="5:5" x14ac:dyDescent="0.25">
      <c r="E145" s="437"/>
    </row>
    <row r="146" spans="5:5" x14ac:dyDescent="0.25">
      <c r="E146" s="437"/>
    </row>
    <row r="147" spans="5:5" x14ac:dyDescent="0.25">
      <c r="E147" s="437"/>
    </row>
    <row r="148" spans="5:5" x14ac:dyDescent="0.25">
      <c r="E148" s="437"/>
    </row>
    <row r="149" spans="5:5" x14ac:dyDescent="0.25">
      <c r="E149" s="437"/>
    </row>
    <row r="150" spans="5:5" x14ac:dyDescent="0.25">
      <c r="E150" s="437"/>
    </row>
    <row r="151" spans="5:5" x14ac:dyDescent="0.25">
      <c r="E151" s="437"/>
    </row>
    <row r="152" spans="5:5" x14ac:dyDescent="0.25">
      <c r="E152" s="437"/>
    </row>
    <row r="153" spans="5:5" x14ac:dyDescent="0.25">
      <c r="E153" s="437"/>
    </row>
    <row r="154" spans="5:5" x14ac:dyDescent="0.25">
      <c r="E154" s="437"/>
    </row>
    <row r="155" spans="5:5" x14ac:dyDescent="0.25">
      <c r="E155" s="437"/>
    </row>
    <row r="156" spans="5:5" x14ac:dyDescent="0.25">
      <c r="E156" s="437"/>
    </row>
    <row r="157" spans="5:5" x14ac:dyDescent="0.25">
      <c r="E157" s="437"/>
    </row>
    <row r="158" spans="5:5" x14ac:dyDescent="0.25">
      <c r="E158" s="437"/>
    </row>
    <row r="159" spans="5:5" x14ac:dyDescent="0.25">
      <c r="E159" s="437"/>
    </row>
    <row r="160" spans="5:5" x14ac:dyDescent="0.25">
      <c r="E160" s="437"/>
    </row>
    <row r="161" spans="5:5" x14ac:dyDescent="0.25">
      <c r="E161" s="437"/>
    </row>
    <row r="162" spans="5:5" x14ac:dyDescent="0.25">
      <c r="E162" s="437"/>
    </row>
    <row r="163" spans="5:5" x14ac:dyDescent="0.25">
      <c r="E163" s="437"/>
    </row>
    <row r="164" spans="5:5" x14ac:dyDescent="0.25">
      <c r="E164" s="437"/>
    </row>
    <row r="165" spans="5:5" x14ac:dyDescent="0.25">
      <c r="E165" s="437"/>
    </row>
    <row r="166" spans="5:5" x14ac:dyDescent="0.25">
      <c r="E166" s="437"/>
    </row>
    <row r="167" spans="5:5" x14ac:dyDescent="0.25">
      <c r="E167" s="437"/>
    </row>
    <row r="168" spans="5:5" x14ac:dyDescent="0.25">
      <c r="E168" s="437"/>
    </row>
    <row r="169" spans="5:5" x14ac:dyDescent="0.25">
      <c r="E169" s="437"/>
    </row>
    <row r="170" spans="5:5" x14ac:dyDescent="0.25">
      <c r="E170" s="437"/>
    </row>
    <row r="171" spans="5:5" x14ac:dyDescent="0.25">
      <c r="E171" s="437"/>
    </row>
    <row r="172" spans="5:5" x14ac:dyDescent="0.25">
      <c r="E172" s="437"/>
    </row>
    <row r="173" spans="5:5" x14ac:dyDescent="0.25">
      <c r="E173" s="437"/>
    </row>
    <row r="174" spans="5:5" x14ac:dyDescent="0.25">
      <c r="E174" s="437"/>
    </row>
    <row r="175" spans="5:5" x14ac:dyDescent="0.25">
      <c r="E175" s="437"/>
    </row>
    <row r="176" spans="5:5" x14ac:dyDescent="0.25">
      <c r="E176" s="437"/>
    </row>
    <row r="177" spans="5:5" x14ac:dyDescent="0.25">
      <c r="E177" s="437"/>
    </row>
    <row r="178" spans="5:5" x14ac:dyDescent="0.25">
      <c r="E178" s="437"/>
    </row>
    <row r="179" spans="5:5" x14ac:dyDescent="0.25">
      <c r="E179" s="437"/>
    </row>
    <row r="180" spans="5:5" x14ac:dyDescent="0.25">
      <c r="E180" s="437"/>
    </row>
    <row r="181" spans="5:5" x14ac:dyDescent="0.25">
      <c r="E181" s="437"/>
    </row>
    <row r="182" spans="5:5" x14ac:dyDescent="0.25">
      <c r="E182" s="437"/>
    </row>
    <row r="183" spans="5:5" x14ac:dyDescent="0.25">
      <c r="E183" s="437"/>
    </row>
    <row r="184" spans="5:5" x14ac:dyDescent="0.25">
      <c r="E184" s="437"/>
    </row>
    <row r="185" spans="5:5" x14ac:dyDescent="0.25">
      <c r="E185" s="437"/>
    </row>
    <row r="186" spans="5:5" x14ac:dyDescent="0.25">
      <c r="E186" s="437"/>
    </row>
    <row r="187" spans="5:5" x14ac:dyDescent="0.25">
      <c r="E187" s="437"/>
    </row>
    <row r="188" spans="5:5" x14ac:dyDescent="0.25">
      <c r="E188" s="437"/>
    </row>
    <row r="189" spans="5:5" x14ac:dyDescent="0.25">
      <c r="E189" s="437"/>
    </row>
    <row r="190" spans="5:5" x14ac:dyDescent="0.25">
      <c r="E190" s="437"/>
    </row>
    <row r="191" spans="5:5" x14ac:dyDescent="0.25">
      <c r="E191" s="437"/>
    </row>
    <row r="192" spans="5:5" x14ac:dyDescent="0.25">
      <c r="E192" s="437"/>
    </row>
    <row r="193" spans="5:5" x14ac:dyDescent="0.25">
      <c r="E193" s="437"/>
    </row>
    <row r="194" spans="5:5" x14ac:dyDescent="0.25">
      <c r="E194" s="437"/>
    </row>
    <row r="195" spans="5:5" x14ac:dyDescent="0.25">
      <c r="E195" s="437"/>
    </row>
    <row r="196" spans="5:5" x14ac:dyDescent="0.25">
      <c r="E196" s="437"/>
    </row>
    <row r="197" spans="5:5" x14ac:dyDescent="0.25">
      <c r="E197" s="437"/>
    </row>
    <row r="198" spans="5:5" x14ac:dyDescent="0.25">
      <c r="E198" s="437"/>
    </row>
    <row r="199" spans="5:5" x14ac:dyDescent="0.25">
      <c r="E199" s="437"/>
    </row>
    <row r="200" spans="5:5" x14ac:dyDescent="0.25">
      <c r="E200" s="437"/>
    </row>
    <row r="201" spans="5:5" x14ac:dyDescent="0.25">
      <c r="E201" s="437"/>
    </row>
    <row r="202" spans="5:5" x14ac:dyDescent="0.25">
      <c r="E202" s="437"/>
    </row>
    <row r="203" spans="5:5" x14ac:dyDescent="0.25">
      <c r="E203" s="437"/>
    </row>
    <row r="204" spans="5:5" x14ac:dyDescent="0.25">
      <c r="E204" s="437"/>
    </row>
    <row r="205" spans="5:5" x14ac:dyDescent="0.25">
      <c r="E205" s="437"/>
    </row>
    <row r="206" spans="5:5" x14ac:dyDescent="0.25">
      <c r="E206" s="437"/>
    </row>
    <row r="207" spans="5:5" x14ac:dyDescent="0.25">
      <c r="E207" s="437"/>
    </row>
    <row r="208" spans="5:5" x14ac:dyDescent="0.25">
      <c r="E208" s="437"/>
    </row>
    <row r="209" spans="5:5" x14ac:dyDescent="0.25">
      <c r="E209" s="437"/>
    </row>
    <row r="210" spans="5:5" x14ac:dyDescent="0.25">
      <c r="E210" s="437"/>
    </row>
    <row r="211" spans="5:5" x14ac:dyDescent="0.25">
      <c r="E211" s="437"/>
    </row>
    <row r="212" spans="5:5" x14ac:dyDescent="0.25">
      <c r="E212" s="437"/>
    </row>
    <row r="213" spans="5:5" x14ac:dyDescent="0.25">
      <c r="E213" s="437"/>
    </row>
    <row r="214" spans="5:5" x14ac:dyDescent="0.25">
      <c r="E214" s="437"/>
    </row>
    <row r="215" spans="5:5" x14ac:dyDescent="0.25">
      <c r="E215" s="437"/>
    </row>
    <row r="216" spans="5:5" x14ac:dyDescent="0.25">
      <c r="E216" s="437"/>
    </row>
    <row r="217" spans="5:5" x14ac:dyDescent="0.25">
      <c r="E217" s="437"/>
    </row>
    <row r="218" spans="5:5" x14ac:dyDescent="0.25">
      <c r="E218" s="437"/>
    </row>
    <row r="219" spans="5:5" x14ac:dyDescent="0.25">
      <c r="E219" s="437"/>
    </row>
    <row r="220" spans="5:5" x14ac:dyDescent="0.25">
      <c r="E220" s="437"/>
    </row>
    <row r="221" spans="5:5" x14ac:dyDescent="0.25">
      <c r="E221" s="437"/>
    </row>
    <row r="222" spans="5:5" x14ac:dyDescent="0.25">
      <c r="E222" s="437"/>
    </row>
    <row r="223" spans="5:5" x14ac:dyDescent="0.25">
      <c r="E223" s="437"/>
    </row>
    <row r="224" spans="5:5" x14ac:dyDescent="0.25">
      <c r="E224" s="437"/>
    </row>
    <row r="225" spans="5:5" x14ac:dyDescent="0.25">
      <c r="E225" s="437"/>
    </row>
    <row r="226" spans="5:5" x14ac:dyDescent="0.25">
      <c r="E226" s="437"/>
    </row>
    <row r="227" spans="5:5" x14ac:dyDescent="0.25">
      <c r="E227" s="437"/>
    </row>
    <row r="228" spans="5:5" x14ac:dyDescent="0.25">
      <c r="E228" s="437"/>
    </row>
    <row r="229" spans="5:5" x14ac:dyDescent="0.25">
      <c r="E229" s="437"/>
    </row>
    <row r="230" spans="5:5" x14ac:dyDescent="0.25">
      <c r="E230" s="437"/>
    </row>
    <row r="231" spans="5:5" x14ac:dyDescent="0.25">
      <c r="E231" s="437"/>
    </row>
    <row r="232" spans="5:5" x14ac:dyDescent="0.25">
      <c r="E232" s="437"/>
    </row>
    <row r="233" spans="5:5" x14ac:dyDescent="0.25">
      <c r="E233" s="437"/>
    </row>
    <row r="234" spans="5:5" x14ac:dyDescent="0.25">
      <c r="E234" s="437"/>
    </row>
    <row r="235" spans="5:5" x14ac:dyDescent="0.25">
      <c r="E235" s="437"/>
    </row>
    <row r="236" spans="5:5" x14ac:dyDescent="0.25">
      <c r="E236" s="437"/>
    </row>
    <row r="237" spans="5:5" x14ac:dyDescent="0.25">
      <c r="E237" s="437"/>
    </row>
    <row r="238" spans="5:5" x14ac:dyDescent="0.25">
      <c r="E238" s="437"/>
    </row>
    <row r="239" spans="5:5" x14ac:dyDescent="0.25">
      <c r="E239" s="437"/>
    </row>
    <row r="240" spans="5:5" x14ac:dyDescent="0.25">
      <c r="E240" s="437"/>
    </row>
    <row r="241" spans="5:5" x14ac:dyDescent="0.25">
      <c r="E241" s="437"/>
    </row>
    <row r="242" spans="5:5" x14ac:dyDescent="0.25">
      <c r="E242" s="437"/>
    </row>
    <row r="243" spans="5:5" x14ac:dyDescent="0.25">
      <c r="E243" s="437"/>
    </row>
    <row r="244" spans="5:5" x14ac:dyDescent="0.25">
      <c r="E244" s="437"/>
    </row>
    <row r="245" spans="5:5" x14ac:dyDescent="0.25">
      <c r="E245" s="437"/>
    </row>
    <row r="246" spans="5:5" x14ac:dyDescent="0.25">
      <c r="E246" s="437"/>
    </row>
    <row r="247" spans="5:5" x14ac:dyDescent="0.25">
      <c r="E247" s="437"/>
    </row>
    <row r="248" spans="5:5" x14ac:dyDescent="0.25">
      <c r="E248" s="437"/>
    </row>
    <row r="249" spans="5:5" x14ac:dyDescent="0.25">
      <c r="E249" s="437"/>
    </row>
    <row r="250" spans="5:5" x14ac:dyDescent="0.25">
      <c r="E250" s="437"/>
    </row>
    <row r="251" spans="5:5" x14ac:dyDescent="0.25">
      <c r="E251" s="437"/>
    </row>
    <row r="252" spans="5:5" x14ac:dyDescent="0.25">
      <c r="E252" s="437"/>
    </row>
    <row r="253" spans="5:5" x14ac:dyDescent="0.25">
      <c r="E253" s="437"/>
    </row>
    <row r="254" spans="5:5" x14ac:dyDescent="0.25">
      <c r="E254" s="437"/>
    </row>
    <row r="255" spans="5:5" x14ac:dyDescent="0.25">
      <c r="E255" s="437"/>
    </row>
    <row r="256" spans="5:5" x14ac:dyDescent="0.25">
      <c r="E256" s="437"/>
    </row>
    <row r="257" spans="5:5" x14ac:dyDescent="0.25">
      <c r="E257" s="437"/>
    </row>
    <row r="258" spans="5:5" x14ac:dyDescent="0.25">
      <c r="E258" s="437"/>
    </row>
    <row r="259" spans="5:5" x14ac:dyDescent="0.25">
      <c r="E259" s="437"/>
    </row>
    <row r="260" spans="5:5" x14ac:dyDescent="0.25">
      <c r="E260" s="437"/>
    </row>
    <row r="261" spans="5:5" x14ac:dyDescent="0.25">
      <c r="E261" s="437"/>
    </row>
    <row r="262" spans="5:5" x14ac:dyDescent="0.25">
      <c r="E262" s="437"/>
    </row>
    <row r="263" spans="5:5" x14ac:dyDescent="0.25">
      <c r="E263" s="437"/>
    </row>
    <row r="264" spans="5:5" x14ac:dyDescent="0.25">
      <c r="E264" s="437"/>
    </row>
    <row r="265" spans="5:5" x14ac:dyDescent="0.25">
      <c r="E265" s="437"/>
    </row>
    <row r="266" spans="5:5" x14ac:dyDescent="0.25">
      <c r="E266" s="437"/>
    </row>
    <row r="267" spans="5:5" x14ac:dyDescent="0.25">
      <c r="E267" s="437"/>
    </row>
    <row r="268" spans="5:5" x14ac:dyDescent="0.25">
      <c r="E268" s="437"/>
    </row>
    <row r="269" spans="5:5" x14ac:dyDescent="0.25">
      <c r="E269" s="437"/>
    </row>
    <row r="270" spans="5:5" x14ac:dyDescent="0.25">
      <c r="E270" s="437"/>
    </row>
    <row r="271" spans="5:5" x14ac:dyDescent="0.25">
      <c r="E271" s="437"/>
    </row>
    <row r="272" spans="5:5" x14ac:dyDescent="0.25">
      <c r="E272" s="437"/>
    </row>
    <row r="273" spans="5:5" x14ac:dyDescent="0.25">
      <c r="E273" s="437"/>
    </row>
    <row r="274" spans="5:5" x14ac:dyDescent="0.25">
      <c r="E274" s="437"/>
    </row>
    <row r="275" spans="5:5" x14ac:dyDescent="0.25">
      <c r="E275" s="437"/>
    </row>
    <row r="276" spans="5:5" x14ac:dyDescent="0.25">
      <c r="E276" s="437"/>
    </row>
    <row r="277" spans="5:5" x14ac:dyDescent="0.25">
      <c r="E277" s="437"/>
    </row>
    <row r="278" spans="5:5" x14ac:dyDescent="0.25">
      <c r="E278" s="437"/>
    </row>
    <row r="279" spans="5:5" x14ac:dyDescent="0.25">
      <c r="E279" s="437"/>
    </row>
    <row r="280" spans="5:5" x14ac:dyDescent="0.25">
      <c r="E280" s="437"/>
    </row>
    <row r="281" spans="5:5" x14ac:dyDescent="0.25">
      <c r="E281" s="437"/>
    </row>
    <row r="282" spans="5:5" x14ac:dyDescent="0.25">
      <c r="E282" s="437"/>
    </row>
    <row r="283" spans="5:5" x14ac:dyDescent="0.25">
      <c r="E283" s="437"/>
    </row>
    <row r="284" spans="5:5" x14ac:dyDescent="0.25">
      <c r="E284" s="437"/>
    </row>
    <row r="285" spans="5:5" x14ac:dyDescent="0.25">
      <c r="E285" s="437"/>
    </row>
    <row r="286" spans="5:5" x14ac:dyDescent="0.25">
      <c r="E286" s="437"/>
    </row>
    <row r="287" spans="5:5" x14ac:dyDescent="0.25">
      <c r="E287" s="437"/>
    </row>
    <row r="288" spans="5:5" x14ac:dyDescent="0.25">
      <c r="E288" s="437"/>
    </row>
    <row r="289" spans="5:5" x14ac:dyDescent="0.25">
      <c r="E289" s="437"/>
    </row>
    <row r="290" spans="5:5" x14ac:dyDescent="0.25">
      <c r="E290" s="437"/>
    </row>
    <row r="291" spans="5:5" x14ac:dyDescent="0.25">
      <c r="E291" s="437"/>
    </row>
    <row r="292" spans="5:5" x14ac:dyDescent="0.25">
      <c r="E292" s="437"/>
    </row>
    <row r="293" spans="5:5" x14ac:dyDescent="0.25">
      <c r="E293" s="437"/>
    </row>
    <row r="294" spans="5:5" x14ac:dyDescent="0.25">
      <c r="E294" s="437"/>
    </row>
    <row r="295" spans="5:5" x14ac:dyDescent="0.25">
      <c r="E295" s="437"/>
    </row>
    <row r="296" spans="5:5" x14ac:dyDescent="0.25">
      <c r="E296" s="437"/>
    </row>
    <row r="297" spans="5:5" x14ac:dyDescent="0.25">
      <c r="E297" s="437"/>
    </row>
    <row r="298" spans="5:5" x14ac:dyDescent="0.25">
      <c r="E298" s="437"/>
    </row>
    <row r="299" spans="5:5" x14ac:dyDescent="0.25">
      <c r="E299" s="437"/>
    </row>
    <row r="300" spans="5:5" x14ac:dyDescent="0.25">
      <c r="E300" s="437"/>
    </row>
    <row r="301" spans="5:5" x14ac:dyDescent="0.25">
      <c r="E301" s="437"/>
    </row>
    <row r="302" spans="5:5" x14ac:dyDescent="0.25">
      <c r="E302" s="437"/>
    </row>
    <row r="303" spans="5:5" x14ac:dyDescent="0.25">
      <c r="E303" s="437"/>
    </row>
    <row r="304" spans="5:5" x14ac:dyDescent="0.25">
      <c r="E304" s="437"/>
    </row>
    <row r="305" spans="5:5" x14ac:dyDescent="0.25">
      <c r="E305" s="437"/>
    </row>
    <row r="306" spans="5:5" x14ac:dyDescent="0.25">
      <c r="E306" s="437"/>
    </row>
    <row r="307" spans="5:5" x14ac:dyDescent="0.25">
      <c r="E307" s="437"/>
    </row>
    <row r="308" spans="5:5" x14ac:dyDescent="0.25">
      <c r="E308" s="437"/>
    </row>
    <row r="309" spans="5:5" x14ac:dyDescent="0.25">
      <c r="E309" s="437"/>
    </row>
    <row r="310" spans="5:5" x14ac:dyDescent="0.25">
      <c r="E310" s="437"/>
    </row>
    <row r="311" spans="5:5" x14ac:dyDescent="0.25">
      <c r="E311" s="437"/>
    </row>
    <row r="312" spans="5:5" x14ac:dyDescent="0.25">
      <c r="E312" s="437"/>
    </row>
    <row r="313" spans="5:5" x14ac:dyDescent="0.25">
      <c r="E313" s="437"/>
    </row>
    <row r="314" spans="5:5" x14ac:dyDescent="0.25">
      <c r="E314" s="437"/>
    </row>
    <row r="315" spans="5:5" x14ac:dyDescent="0.25">
      <c r="E315" s="437"/>
    </row>
    <row r="316" spans="5:5" x14ac:dyDescent="0.25">
      <c r="E316" s="437"/>
    </row>
    <row r="317" spans="5:5" x14ac:dyDescent="0.25">
      <c r="E317" s="437"/>
    </row>
    <row r="318" spans="5:5" x14ac:dyDescent="0.25">
      <c r="E318" s="437"/>
    </row>
    <row r="319" spans="5:5" x14ac:dyDescent="0.25">
      <c r="E319" s="437"/>
    </row>
    <row r="320" spans="5:5" x14ac:dyDescent="0.25">
      <c r="E320" s="437"/>
    </row>
    <row r="321" spans="5:5" x14ac:dyDescent="0.25">
      <c r="E321" s="437"/>
    </row>
    <row r="322" spans="5:5" x14ac:dyDescent="0.25">
      <c r="E322" s="437"/>
    </row>
    <row r="323" spans="5:5" x14ac:dyDescent="0.25">
      <c r="E323" s="437"/>
    </row>
    <row r="324" spans="5:5" x14ac:dyDescent="0.25">
      <c r="E324" s="437"/>
    </row>
    <row r="325" spans="5:5" x14ac:dyDescent="0.25">
      <c r="E325" s="437"/>
    </row>
    <row r="326" spans="5:5" x14ac:dyDescent="0.25">
      <c r="E326" s="437"/>
    </row>
    <row r="327" spans="5:5" x14ac:dyDescent="0.25">
      <c r="E327" s="437"/>
    </row>
    <row r="328" spans="5:5" x14ac:dyDescent="0.25">
      <c r="E328" s="437"/>
    </row>
    <row r="329" spans="5:5" x14ac:dyDescent="0.25">
      <c r="E329" s="437"/>
    </row>
    <row r="330" spans="5:5" x14ac:dyDescent="0.25">
      <c r="E330" s="437"/>
    </row>
    <row r="331" spans="5:5" x14ac:dyDescent="0.25">
      <c r="E331" s="437"/>
    </row>
    <row r="332" spans="5:5" x14ac:dyDescent="0.25">
      <c r="E332" s="437"/>
    </row>
    <row r="333" spans="5:5" x14ac:dyDescent="0.25">
      <c r="E333" s="437"/>
    </row>
    <row r="334" spans="5:5" x14ac:dyDescent="0.25">
      <c r="E334" s="437"/>
    </row>
    <row r="335" spans="5:5" x14ac:dyDescent="0.25">
      <c r="E335" s="437"/>
    </row>
    <row r="336" spans="5:5" x14ac:dyDescent="0.25">
      <c r="E336" s="437"/>
    </row>
    <row r="337" spans="5:5" x14ac:dyDescent="0.25">
      <c r="E337" s="437"/>
    </row>
    <row r="338" spans="5:5" x14ac:dyDescent="0.25">
      <c r="E338" s="437"/>
    </row>
    <row r="339" spans="5:5" x14ac:dyDescent="0.25">
      <c r="E339" s="437"/>
    </row>
    <row r="340" spans="5:5" x14ac:dyDescent="0.25">
      <c r="E340" s="437"/>
    </row>
    <row r="341" spans="5:5" x14ac:dyDescent="0.25">
      <c r="E341" s="437"/>
    </row>
    <row r="342" spans="5:5" x14ac:dyDescent="0.25">
      <c r="E342" s="437"/>
    </row>
    <row r="343" spans="5:5" x14ac:dyDescent="0.25">
      <c r="E343" s="437"/>
    </row>
    <row r="344" spans="5:5" x14ac:dyDescent="0.25">
      <c r="E344" s="437"/>
    </row>
    <row r="345" spans="5:5" x14ac:dyDescent="0.25">
      <c r="E345" s="437"/>
    </row>
    <row r="346" spans="5:5" x14ac:dyDescent="0.25">
      <c r="E346" s="437"/>
    </row>
    <row r="347" spans="5:5" x14ac:dyDescent="0.25">
      <c r="E347" s="437"/>
    </row>
    <row r="348" spans="5:5" x14ac:dyDescent="0.25">
      <c r="E348" s="437"/>
    </row>
    <row r="349" spans="5:5" x14ac:dyDescent="0.25">
      <c r="E349" s="437"/>
    </row>
    <row r="350" spans="5:5" x14ac:dyDescent="0.25">
      <c r="E350" s="437"/>
    </row>
    <row r="351" spans="5:5" x14ac:dyDescent="0.25">
      <c r="E351" s="437"/>
    </row>
    <row r="352" spans="5:5" x14ac:dyDescent="0.25">
      <c r="E352" s="437"/>
    </row>
    <row r="353" spans="5:5" x14ac:dyDescent="0.25">
      <c r="E353" s="437"/>
    </row>
    <row r="354" spans="5:5" x14ac:dyDescent="0.25">
      <c r="E354" s="437"/>
    </row>
    <row r="355" spans="5:5" x14ac:dyDescent="0.25">
      <c r="E355" s="437"/>
    </row>
    <row r="356" spans="5:5" x14ac:dyDescent="0.25">
      <c r="E356" s="437"/>
    </row>
    <row r="357" spans="5:5" x14ac:dyDescent="0.25">
      <c r="E357" s="437"/>
    </row>
    <row r="358" spans="5:5" x14ac:dyDescent="0.25">
      <c r="E358" s="437"/>
    </row>
    <row r="359" spans="5:5" x14ac:dyDescent="0.25">
      <c r="E359" s="437"/>
    </row>
    <row r="360" spans="5:5" x14ac:dyDescent="0.25">
      <c r="E360" s="437"/>
    </row>
    <row r="361" spans="5:5" x14ac:dyDescent="0.25">
      <c r="E361" s="437"/>
    </row>
    <row r="362" spans="5:5" x14ac:dyDescent="0.25">
      <c r="E362" s="437"/>
    </row>
    <row r="363" spans="5:5" x14ac:dyDescent="0.25">
      <c r="E363" s="437"/>
    </row>
    <row r="364" spans="5:5" x14ac:dyDescent="0.25">
      <c r="E364" s="437"/>
    </row>
    <row r="365" spans="5:5" x14ac:dyDescent="0.25">
      <c r="E365" s="437"/>
    </row>
    <row r="366" spans="5:5" x14ac:dyDescent="0.25">
      <c r="E366" s="437"/>
    </row>
    <row r="367" spans="5:5" x14ac:dyDescent="0.25">
      <c r="E367" s="437"/>
    </row>
    <row r="368" spans="5:5" x14ac:dyDescent="0.25">
      <c r="E368" s="437"/>
    </row>
    <row r="369" spans="5:5" x14ac:dyDescent="0.25">
      <c r="E369" s="437"/>
    </row>
    <row r="370" spans="5:5" x14ac:dyDescent="0.25">
      <c r="E370" s="437"/>
    </row>
    <row r="371" spans="5:5" x14ac:dyDescent="0.25">
      <c r="E371" s="437"/>
    </row>
    <row r="372" spans="5:5" x14ac:dyDescent="0.25">
      <c r="E372" s="437"/>
    </row>
    <row r="373" spans="5:5" x14ac:dyDescent="0.25">
      <c r="E373" s="437"/>
    </row>
    <row r="374" spans="5:5" x14ac:dyDescent="0.25">
      <c r="E374" s="437"/>
    </row>
    <row r="375" spans="5:5" x14ac:dyDescent="0.25">
      <c r="E375" s="437"/>
    </row>
    <row r="376" spans="5:5" x14ac:dyDescent="0.25">
      <c r="E376" s="437"/>
    </row>
    <row r="377" spans="5:5" x14ac:dyDescent="0.25">
      <c r="E377" s="437"/>
    </row>
    <row r="378" spans="5:5" x14ac:dyDescent="0.25">
      <c r="E378" s="437"/>
    </row>
    <row r="379" spans="5:5" x14ac:dyDescent="0.25">
      <c r="E379" s="437"/>
    </row>
    <row r="380" spans="5:5" x14ac:dyDescent="0.25">
      <c r="E380" s="437"/>
    </row>
    <row r="381" spans="5:5" x14ac:dyDescent="0.25">
      <c r="E381" s="437"/>
    </row>
    <row r="382" spans="5:5" x14ac:dyDescent="0.25">
      <c r="E382" s="437"/>
    </row>
    <row r="383" spans="5:5" x14ac:dyDescent="0.25">
      <c r="E383" s="437"/>
    </row>
    <row r="384" spans="5:5" x14ac:dyDescent="0.25">
      <c r="E384" s="437"/>
    </row>
    <row r="385" spans="5:5" x14ac:dyDescent="0.25">
      <c r="E385" s="437"/>
    </row>
    <row r="386" spans="5:5" x14ac:dyDescent="0.25">
      <c r="E386" s="437"/>
    </row>
    <row r="387" spans="5:5" x14ac:dyDescent="0.25">
      <c r="E387" s="437"/>
    </row>
    <row r="388" spans="5:5" x14ac:dyDescent="0.25">
      <c r="E388" s="437"/>
    </row>
    <row r="389" spans="5:5" x14ac:dyDescent="0.25">
      <c r="E389" s="437"/>
    </row>
    <row r="390" spans="5:5" x14ac:dyDescent="0.25">
      <c r="E390" s="437"/>
    </row>
    <row r="391" spans="5:5" x14ac:dyDescent="0.25">
      <c r="E391" s="437"/>
    </row>
    <row r="392" spans="5:5" x14ac:dyDescent="0.25">
      <c r="E392" s="437"/>
    </row>
    <row r="393" spans="5:5" x14ac:dyDescent="0.25">
      <c r="E393" s="437"/>
    </row>
    <row r="394" spans="5:5" x14ac:dyDescent="0.25">
      <c r="E394" s="437"/>
    </row>
    <row r="395" spans="5:5" x14ac:dyDescent="0.25">
      <c r="E395" s="437"/>
    </row>
    <row r="396" spans="5:5" x14ac:dyDescent="0.25">
      <c r="E396" s="437"/>
    </row>
    <row r="397" spans="5:5" x14ac:dyDescent="0.25">
      <c r="E397" s="437"/>
    </row>
    <row r="398" spans="5:5" x14ac:dyDescent="0.25">
      <c r="E398" s="437"/>
    </row>
    <row r="399" spans="5:5" x14ac:dyDescent="0.25">
      <c r="E399" s="437"/>
    </row>
    <row r="400" spans="5:5" x14ac:dyDescent="0.25">
      <c r="E400" s="437"/>
    </row>
    <row r="401" spans="5:5" x14ac:dyDescent="0.25">
      <c r="E401" s="437"/>
    </row>
    <row r="402" spans="5:5" x14ac:dyDescent="0.25">
      <c r="E402" s="437"/>
    </row>
    <row r="403" spans="5:5" x14ac:dyDescent="0.25">
      <c r="E403" s="437"/>
    </row>
    <row r="404" spans="5:5" x14ac:dyDescent="0.25">
      <c r="E404" s="437"/>
    </row>
    <row r="405" spans="5:5" x14ac:dyDescent="0.25">
      <c r="E405" s="437"/>
    </row>
    <row r="406" spans="5:5" x14ac:dyDescent="0.25">
      <c r="E406" s="437"/>
    </row>
    <row r="407" spans="5:5" x14ac:dyDescent="0.25">
      <c r="E407" s="437"/>
    </row>
    <row r="408" spans="5:5" x14ac:dyDescent="0.25">
      <c r="E408" s="437"/>
    </row>
    <row r="409" spans="5:5" x14ac:dyDescent="0.25">
      <c r="E409" s="437"/>
    </row>
    <row r="410" spans="5:5" x14ac:dyDescent="0.25">
      <c r="E410" s="437"/>
    </row>
    <row r="411" spans="5:5" x14ac:dyDescent="0.25">
      <c r="E411" s="437"/>
    </row>
    <row r="412" spans="5:5" x14ac:dyDescent="0.25">
      <c r="E412" s="437"/>
    </row>
    <row r="413" spans="5:5" x14ac:dyDescent="0.25">
      <c r="E413" s="437"/>
    </row>
    <row r="414" spans="5:5" x14ac:dyDescent="0.25">
      <c r="E414" s="437"/>
    </row>
    <row r="415" spans="5:5" x14ac:dyDescent="0.25">
      <c r="E415" s="437"/>
    </row>
    <row r="416" spans="5:5" x14ac:dyDescent="0.25">
      <c r="E416" s="437"/>
    </row>
    <row r="417" spans="5:5" x14ac:dyDescent="0.25">
      <c r="E417" s="437"/>
    </row>
    <row r="418" spans="5:5" x14ac:dyDescent="0.25">
      <c r="E418" s="437"/>
    </row>
    <row r="419" spans="5:5" x14ac:dyDescent="0.25">
      <c r="E419" s="437"/>
    </row>
    <row r="420" spans="5:5" x14ac:dyDescent="0.25">
      <c r="E420" s="437"/>
    </row>
    <row r="421" spans="5:5" x14ac:dyDescent="0.25">
      <c r="E421" s="437"/>
    </row>
    <row r="422" spans="5:5" x14ac:dyDescent="0.25">
      <c r="E422" s="437"/>
    </row>
    <row r="423" spans="5:5" x14ac:dyDescent="0.25">
      <c r="E423" s="437"/>
    </row>
    <row r="424" spans="5:5" x14ac:dyDescent="0.25">
      <c r="E424" s="437"/>
    </row>
    <row r="425" spans="5:5" x14ac:dyDescent="0.25">
      <c r="E425" s="437"/>
    </row>
    <row r="426" spans="5:5" x14ac:dyDescent="0.25">
      <c r="E426" s="437"/>
    </row>
    <row r="427" spans="5:5" x14ac:dyDescent="0.25">
      <c r="E427" s="437"/>
    </row>
    <row r="428" spans="5:5" x14ac:dyDescent="0.25">
      <c r="E428" s="437"/>
    </row>
    <row r="429" spans="5:5" x14ac:dyDescent="0.25">
      <c r="E429" s="437"/>
    </row>
    <row r="430" spans="5:5" x14ac:dyDescent="0.25">
      <c r="E430" s="437"/>
    </row>
    <row r="431" spans="5:5" x14ac:dyDescent="0.25">
      <c r="E431" s="437"/>
    </row>
    <row r="432" spans="5:5" x14ac:dyDescent="0.25">
      <c r="E432" s="437"/>
    </row>
    <row r="433" spans="5:5" x14ac:dyDescent="0.25">
      <c r="E433" s="437"/>
    </row>
    <row r="434" spans="5:5" x14ac:dyDescent="0.25">
      <c r="E434" s="437"/>
    </row>
    <row r="435" spans="5:5" x14ac:dyDescent="0.25">
      <c r="E435" s="437"/>
    </row>
    <row r="436" spans="5:5" x14ac:dyDescent="0.25">
      <c r="E436" s="437"/>
    </row>
    <row r="437" spans="5:5" x14ac:dyDescent="0.25">
      <c r="E437" s="437"/>
    </row>
    <row r="438" spans="5:5" x14ac:dyDescent="0.25">
      <c r="E438" s="437"/>
    </row>
    <row r="439" spans="5:5" x14ac:dyDescent="0.25">
      <c r="E439" s="437"/>
    </row>
    <row r="440" spans="5:5" x14ac:dyDescent="0.25">
      <c r="E440" s="437"/>
    </row>
    <row r="441" spans="5:5" x14ac:dyDescent="0.25">
      <c r="E441" s="437"/>
    </row>
    <row r="442" spans="5:5" x14ac:dyDescent="0.25">
      <c r="E442" s="437"/>
    </row>
    <row r="443" spans="5:5" x14ac:dyDescent="0.25">
      <c r="E443" s="437"/>
    </row>
    <row r="444" spans="5:5" x14ac:dyDescent="0.25">
      <c r="E444" s="437"/>
    </row>
    <row r="445" spans="5:5" x14ac:dyDescent="0.25">
      <c r="E445" s="437"/>
    </row>
    <row r="446" spans="5:5" x14ac:dyDescent="0.25">
      <c r="E446" s="437"/>
    </row>
    <row r="447" spans="5:5" x14ac:dyDescent="0.25">
      <c r="E447" s="437"/>
    </row>
    <row r="448" spans="5:5" x14ac:dyDescent="0.25">
      <c r="E448" s="437"/>
    </row>
    <row r="449" spans="5:5" x14ac:dyDescent="0.25">
      <c r="E449" s="437"/>
    </row>
    <row r="450" spans="5:5" x14ac:dyDescent="0.25">
      <c r="E450" s="437"/>
    </row>
    <row r="451" spans="5:5" x14ac:dyDescent="0.25">
      <c r="E451" s="437"/>
    </row>
    <row r="452" spans="5:5" x14ac:dyDescent="0.25">
      <c r="E452" s="437"/>
    </row>
    <row r="453" spans="5:5" x14ac:dyDescent="0.25">
      <c r="E453" s="437"/>
    </row>
    <row r="454" spans="5:5" x14ac:dyDescent="0.25">
      <c r="E454" s="437"/>
    </row>
    <row r="455" spans="5:5" x14ac:dyDescent="0.25">
      <c r="E455" s="437"/>
    </row>
    <row r="456" spans="5:5" x14ac:dyDescent="0.25">
      <c r="E456" s="437"/>
    </row>
    <row r="457" spans="5:5" x14ac:dyDescent="0.25">
      <c r="E457" s="437"/>
    </row>
    <row r="458" spans="5:5" x14ac:dyDescent="0.25">
      <c r="E458" s="437"/>
    </row>
    <row r="459" spans="5:5" x14ac:dyDescent="0.25">
      <c r="E459" s="437"/>
    </row>
    <row r="460" spans="5:5" x14ac:dyDescent="0.25">
      <c r="E460" s="437"/>
    </row>
    <row r="461" spans="5:5" x14ac:dyDescent="0.25">
      <c r="E461" s="437"/>
    </row>
    <row r="462" spans="5:5" x14ac:dyDescent="0.25">
      <c r="E462" s="437"/>
    </row>
    <row r="463" spans="5:5" x14ac:dyDescent="0.25">
      <c r="E463" s="437"/>
    </row>
    <row r="464" spans="5:5" x14ac:dyDescent="0.25">
      <c r="E464" s="437"/>
    </row>
    <row r="465" spans="5:5" x14ac:dyDescent="0.25">
      <c r="E465" s="437"/>
    </row>
    <row r="466" spans="5:5" x14ac:dyDescent="0.25">
      <c r="E466" s="437"/>
    </row>
    <row r="467" spans="5:5" x14ac:dyDescent="0.25">
      <c r="E467" s="437"/>
    </row>
    <row r="468" spans="5:5" x14ac:dyDescent="0.25">
      <c r="E468" s="437"/>
    </row>
    <row r="469" spans="5:5" x14ac:dyDescent="0.25">
      <c r="E469" s="437"/>
    </row>
    <row r="470" spans="5:5" x14ac:dyDescent="0.25">
      <c r="E470" s="437"/>
    </row>
    <row r="471" spans="5:5" x14ac:dyDescent="0.25">
      <c r="E471" s="437"/>
    </row>
    <row r="472" spans="5:5" x14ac:dyDescent="0.25">
      <c r="E472" s="437"/>
    </row>
    <row r="473" spans="5:5" x14ac:dyDescent="0.25">
      <c r="E473" s="437"/>
    </row>
    <row r="474" spans="5:5" x14ac:dyDescent="0.25">
      <c r="E474" s="437"/>
    </row>
    <row r="475" spans="5:5" x14ac:dyDescent="0.25">
      <c r="E475" s="437"/>
    </row>
    <row r="476" spans="5:5" x14ac:dyDescent="0.25">
      <c r="E476" s="437"/>
    </row>
    <row r="477" spans="5:5" x14ac:dyDescent="0.25">
      <c r="E477" s="437"/>
    </row>
    <row r="478" spans="5:5" x14ac:dyDescent="0.25">
      <c r="E478" s="437"/>
    </row>
    <row r="479" spans="5:5" x14ac:dyDescent="0.25">
      <c r="E479" s="437"/>
    </row>
    <row r="480" spans="5:5" x14ac:dyDescent="0.25">
      <c r="E480" s="437"/>
    </row>
    <row r="481" spans="5:5" x14ac:dyDescent="0.25">
      <c r="E481" s="437"/>
    </row>
    <row r="482" spans="5:5" x14ac:dyDescent="0.25">
      <c r="E482" s="437"/>
    </row>
    <row r="483" spans="5:5" x14ac:dyDescent="0.25">
      <c r="E483" s="437"/>
    </row>
    <row r="484" spans="5:5" x14ac:dyDescent="0.25">
      <c r="E484" s="437"/>
    </row>
    <row r="485" spans="5:5" x14ac:dyDescent="0.25">
      <c r="E485" s="437"/>
    </row>
    <row r="486" spans="5:5" x14ac:dyDescent="0.25">
      <c r="E486" s="437"/>
    </row>
    <row r="487" spans="5:5" x14ac:dyDescent="0.25">
      <c r="E487" s="437"/>
    </row>
    <row r="488" spans="5:5" x14ac:dyDescent="0.25">
      <c r="E488" s="437"/>
    </row>
    <row r="489" spans="5:5" x14ac:dyDescent="0.25">
      <c r="E489" s="437"/>
    </row>
    <row r="490" spans="5:5" x14ac:dyDescent="0.25">
      <c r="E490" s="437"/>
    </row>
    <row r="491" spans="5:5" x14ac:dyDescent="0.25">
      <c r="E491" s="437"/>
    </row>
    <row r="492" spans="5:5" x14ac:dyDescent="0.25">
      <c r="E492" s="437"/>
    </row>
    <row r="493" spans="5:5" x14ac:dyDescent="0.25">
      <c r="E493" s="437"/>
    </row>
    <row r="494" spans="5:5" x14ac:dyDescent="0.25">
      <c r="E494" s="437"/>
    </row>
    <row r="495" spans="5:5" x14ac:dyDescent="0.25">
      <c r="E495" s="437"/>
    </row>
    <row r="496" spans="5:5" x14ac:dyDescent="0.25">
      <c r="E496" s="437"/>
    </row>
    <row r="497" spans="5:5" x14ac:dyDescent="0.25">
      <c r="E497" s="437"/>
    </row>
    <row r="498" spans="5:5" x14ac:dyDescent="0.25">
      <c r="E498" s="437"/>
    </row>
    <row r="499" spans="5:5" x14ac:dyDescent="0.25">
      <c r="E499" s="437"/>
    </row>
    <row r="500" spans="5:5" x14ac:dyDescent="0.25">
      <c r="E500" s="437"/>
    </row>
    <row r="501" spans="5:5" x14ac:dyDescent="0.25">
      <c r="E501" s="437"/>
    </row>
    <row r="502" spans="5:5" x14ac:dyDescent="0.25">
      <c r="E502" s="437"/>
    </row>
    <row r="503" spans="5:5" x14ac:dyDescent="0.25">
      <c r="E503" s="437"/>
    </row>
    <row r="504" spans="5:5" x14ac:dyDescent="0.25">
      <c r="E504" s="437"/>
    </row>
    <row r="505" spans="5:5" x14ac:dyDescent="0.25">
      <c r="E505" s="437"/>
    </row>
    <row r="506" spans="5:5" x14ac:dyDescent="0.25">
      <c r="E506" s="437"/>
    </row>
    <row r="507" spans="5:5" x14ac:dyDescent="0.25">
      <c r="E507" s="437"/>
    </row>
    <row r="508" spans="5:5" x14ac:dyDescent="0.25">
      <c r="E508" s="437"/>
    </row>
    <row r="509" spans="5:5" x14ac:dyDescent="0.25">
      <c r="E509" s="437"/>
    </row>
    <row r="510" spans="5:5" x14ac:dyDescent="0.25">
      <c r="E510" s="437"/>
    </row>
    <row r="511" spans="5:5" x14ac:dyDescent="0.25">
      <c r="E511" s="437"/>
    </row>
    <row r="512" spans="5:5" x14ac:dyDescent="0.25">
      <c r="E512" s="437"/>
    </row>
    <row r="513" spans="5:5" x14ac:dyDescent="0.25">
      <c r="E513" s="437"/>
    </row>
    <row r="514" spans="5:5" x14ac:dyDescent="0.25">
      <c r="E514" s="437"/>
    </row>
    <row r="515" spans="5:5" x14ac:dyDescent="0.25">
      <c r="E515" s="437"/>
    </row>
    <row r="516" spans="5:5" x14ac:dyDescent="0.25">
      <c r="E516" s="437"/>
    </row>
    <row r="517" spans="5:5" x14ac:dyDescent="0.25">
      <c r="E517" s="437"/>
    </row>
    <row r="518" spans="5:5" x14ac:dyDescent="0.25">
      <c r="E518" s="437"/>
    </row>
    <row r="519" spans="5:5" x14ac:dyDescent="0.25">
      <c r="E519" s="437"/>
    </row>
    <row r="520" spans="5:5" x14ac:dyDescent="0.25">
      <c r="E520" s="437"/>
    </row>
    <row r="521" spans="5:5" x14ac:dyDescent="0.25">
      <c r="E521" s="437"/>
    </row>
    <row r="522" spans="5:5" x14ac:dyDescent="0.25">
      <c r="E522" s="437"/>
    </row>
    <row r="523" spans="5:5" x14ac:dyDescent="0.25">
      <c r="E523" s="437"/>
    </row>
    <row r="524" spans="5:5" x14ac:dyDescent="0.25">
      <c r="E524" s="437"/>
    </row>
    <row r="525" spans="5:5" x14ac:dyDescent="0.25">
      <c r="E525" s="437"/>
    </row>
    <row r="526" spans="5:5" x14ac:dyDescent="0.25">
      <c r="E526" s="437"/>
    </row>
    <row r="527" spans="5:5" x14ac:dyDescent="0.25">
      <c r="E527" s="437"/>
    </row>
    <row r="528" spans="5:5" x14ac:dyDescent="0.25">
      <c r="E528" s="437"/>
    </row>
    <row r="529" spans="5:5" x14ac:dyDescent="0.25">
      <c r="E529" s="437"/>
    </row>
    <row r="530" spans="5:5" x14ac:dyDescent="0.25">
      <c r="E530" s="437"/>
    </row>
    <row r="531" spans="5:5" x14ac:dyDescent="0.25">
      <c r="E531" s="437"/>
    </row>
    <row r="532" spans="5:5" x14ac:dyDescent="0.25">
      <c r="E532" s="437"/>
    </row>
    <row r="533" spans="5:5" x14ac:dyDescent="0.25">
      <c r="E533" s="437"/>
    </row>
    <row r="534" spans="5:5" x14ac:dyDescent="0.25">
      <c r="E534" s="437"/>
    </row>
    <row r="535" spans="5:5" x14ac:dyDescent="0.25">
      <c r="E535" s="437"/>
    </row>
    <row r="536" spans="5:5" x14ac:dyDescent="0.25">
      <c r="E536" s="437"/>
    </row>
    <row r="537" spans="5:5" x14ac:dyDescent="0.25">
      <c r="E537" s="437"/>
    </row>
    <row r="538" spans="5:5" x14ac:dyDescent="0.25">
      <c r="E538" s="437"/>
    </row>
    <row r="539" spans="5:5" x14ac:dyDescent="0.25">
      <c r="E539" s="437"/>
    </row>
    <row r="540" spans="5:5" x14ac:dyDescent="0.25">
      <c r="E540" s="437"/>
    </row>
    <row r="541" spans="5:5" x14ac:dyDescent="0.25">
      <c r="E541" s="437"/>
    </row>
    <row r="542" spans="5:5" x14ac:dyDescent="0.25">
      <c r="E542" s="437"/>
    </row>
    <row r="543" spans="5:5" x14ac:dyDescent="0.25">
      <c r="E543" s="437"/>
    </row>
    <row r="544" spans="5:5" x14ac:dyDescent="0.25">
      <c r="E544" s="437"/>
    </row>
    <row r="545" spans="5:5" x14ac:dyDescent="0.25">
      <c r="E545" s="437"/>
    </row>
    <row r="546" spans="5:5" x14ac:dyDescent="0.25">
      <c r="E546" s="437"/>
    </row>
    <row r="547" spans="5:5" x14ac:dyDescent="0.25">
      <c r="E547" s="437"/>
    </row>
    <row r="548" spans="5:5" x14ac:dyDescent="0.25">
      <c r="E548" s="437"/>
    </row>
    <row r="549" spans="5:5" x14ac:dyDescent="0.25">
      <c r="E549" s="437"/>
    </row>
    <row r="550" spans="5:5" x14ac:dyDescent="0.25">
      <c r="E550" s="437"/>
    </row>
    <row r="551" spans="5:5" x14ac:dyDescent="0.25">
      <c r="E551" s="437"/>
    </row>
    <row r="552" spans="5:5" x14ac:dyDescent="0.25">
      <c r="E552" s="437"/>
    </row>
    <row r="553" spans="5:5" x14ac:dyDescent="0.25">
      <c r="E553" s="437"/>
    </row>
    <row r="554" spans="5:5" x14ac:dyDescent="0.25">
      <c r="E554" s="437"/>
    </row>
    <row r="555" spans="5:5" x14ac:dyDescent="0.25">
      <c r="E555" s="437"/>
    </row>
    <row r="556" spans="5:5" x14ac:dyDescent="0.25">
      <c r="E556" s="437"/>
    </row>
    <row r="557" spans="5:5" x14ac:dyDescent="0.25">
      <c r="E557" s="437"/>
    </row>
    <row r="558" spans="5:5" x14ac:dyDescent="0.25">
      <c r="E558" s="437"/>
    </row>
    <row r="559" spans="5:5" x14ac:dyDescent="0.25">
      <c r="E559" s="437"/>
    </row>
    <row r="560" spans="5:5" x14ac:dyDescent="0.25">
      <c r="E560" s="437"/>
    </row>
    <row r="561" spans="5:5" x14ac:dyDescent="0.25">
      <c r="E561" s="437"/>
    </row>
    <row r="562" spans="5:5" x14ac:dyDescent="0.25">
      <c r="E562" s="437"/>
    </row>
    <row r="563" spans="5:5" x14ac:dyDescent="0.25">
      <c r="E563" s="437"/>
    </row>
    <row r="564" spans="5:5" x14ac:dyDescent="0.25">
      <c r="E564" s="437"/>
    </row>
    <row r="565" spans="5:5" x14ac:dyDescent="0.25">
      <c r="E565" s="437"/>
    </row>
    <row r="566" spans="5:5" x14ac:dyDescent="0.25">
      <c r="E566" s="437"/>
    </row>
    <row r="567" spans="5:5" x14ac:dyDescent="0.25">
      <c r="E567" s="437"/>
    </row>
    <row r="568" spans="5:5" x14ac:dyDescent="0.25">
      <c r="E568" s="437"/>
    </row>
    <row r="569" spans="5:5" x14ac:dyDescent="0.25">
      <c r="E569" s="437"/>
    </row>
    <row r="570" spans="5:5" x14ac:dyDescent="0.25">
      <c r="E570" s="437"/>
    </row>
    <row r="571" spans="5:5" x14ac:dyDescent="0.25">
      <c r="E571" s="437"/>
    </row>
    <row r="572" spans="5:5" x14ac:dyDescent="0.25">
      <c r="E572" s="437"/>
    </row>
    <row r="573" spans="5:5" x14ac:dyDescent="0.25">
      <c r="E573" s="437"/>
    </row>
    <row r="574" spans="5:5" x14ac:dyDescent="0.25">
      <c r="E574" s="437"/>
    </row>
    <row r="575" spans="5:5" x14ac:dyDescent="0.25">
      <c r="E575" s="437"/>
    </row>
    <row r="576" spans="5:5" x14ac:dyDescent="0.25">
      <c r="E576" s="437"/>
    </row>
    <row r="577" spans="5:5" x14ac:dyDescent="0.25">
      <c r="E577" s="437"/>
    </row>
    <row r="578" spans="5:5" x14ac:dyDescent="0.25">
      <c r="E578" s="437"/>
    </row>
    <row r="579" spans="5:5" x14ac:dyDescent="0.25">
      <c r="E579" s="437"/>
    </row>
    <row r="580" spans="5:5" x14ac:dyDescent="0.25">
      <c r="E580" s="437"/>
    </row>
    <row r="581" spans="5:5" x14ac:dyDescent="0.25">
      <c r="E581" s="437"/>
    </row>
    <row r="582" spans="5:5" x14ac:dyDescent="0.25">
      <c r="E582" s="437"/>
    </row>
    <row r="583" spans="5:5" x14ac:dyDescent="0.25">
      <c r="E583" s="437"/>
    </row>
    <row r="584" spans="5:5" x14ac:dyDescent="0.25">
      <c r="E584" s="437"/>
    </row>
    <row r="585" spans="5:5" x14ac:dyDescent="0.25">
      <c r="E585" s="437"/>
    </row>
    <row r="586" spans="5:5" x14ac:dyDescent="0.25">
      <c r="E586" s="437"/>
    </row>
    <row r="587" spans="5:5" x14ac:dyDescent="0.25">
      <c r="E587" s="437"/>
    </row>
    <row r="588" spans="5:5" x14ac:dyDescent="0.25">
      <c r="E588" s="437"/>
    </row>
    <row r="589" spans="5:5" x14ac:dyDescent="0.25">
      <c r="E589" s="437"/>
    </row>
    <row r="590" spans="5:5" x14ac:dyDescent="0.25">
      <c r="E590" s="437"/>
    </row>
    <row r="591" spans="5:5" x14ac:dyDescent="0.25">
      <c r="E591" s="437"/>
    </row>
    <row r="592" spans="5:5" x14ac:dyDescent="0.25">
      <c r="E592" s="437"/>
    </row>
    <row r="593" spans="5:5" x14ac:dyDescent="0.25">
      <c r="E593" s="437"/>
    </row>
    <row r="594" spans="5:5" x14ac:dyDescent="0.25">
      <c r="E594" s="437"/>
    </row>
    <row r="595" spans="5:5" x14ac:dyDescent="0.25">
      <c r="E595" s="437"/>
    </row>
    <row r="596" spans="5:5" x14ac:dyDescent="0.25">
      <c r="E596" s="437"/>
    </row>
    <row r="597" spans="5:5" x14ac:dyDescent="0.25">
      <c r="E597" s="437"/>
    </row>
    <row r="598" spans="5:5" x14ac:dyDescent="0.25">
      <c r="E598" s="437"/>
    </row>
    <row r="599" spans="5:5" x14ac:dyDescent="0.25">
      <c r="E599" s="437"/>
    </row>
    <row r="600" spans="5:5" x14ac:dyDescent="0.25">
      <c r="E600" s="437"/>
    </row>
    <row r="601" spans="5:5" x14ac:dyDescent="0.25">
      <c r="E601" s="437"/>
    </row>
    <row r="602" spans="5:5" x14ac:dyDescent="0.25">
      <c r="E602" s="437"/>
    </row>
    <row r="603" spans="5:5" x14ac:dyDescent="0.25">
      <c r="E603" s="437"/>
    </row>
    <row r="604" spans="5:5" x14ac:dyDescent="0.25">
      <c r="E604" s="437"/>
    </row>
    <row r="605" spans="5:5" x14ac:dyDescent="0.25">
      <c r="E605" s="437"/>
    </row>
    <row r="606" spans="5:5" x14ac:dyDescent="0.25">
      <c r="E606" s="437"/>
    </row>
    <row r="607" spans="5:5" x14ac:dyDescent="0.25">
      <c r="E607" s="437"/>
    </row>
    <row r="608" spans="5:5" x14ac:dyDescent="0.25">
      <c r="E608" s="437"/>
    </row>
    <row r="609" spans="5:5" x14ac:dyDescent="0.25">
      <c r="E609" s="437"/>
    </row>
    <row r="610" spans="5:5" x14ac:dyDescent="0.25">
      <c r="E610" s="437"/>
    </row>
    <row r="611" spans="5:5" x14ac:dyDescent="0.25">
      <c r="E611" s="437"/>
    </row>
    <row r="612" spans="5:5" x14ac:dyDescent="0.25">
      <c r="E612" s="437"/>
    </row>
    <row r="613" spans="5:5" x14ac:dyDescent="0.25">
      <c r="E613" s="437"/>
    </row>
    <row r="614" spans="5:5" x14ac:dyDescent="0.25">
      <c r="E614" s="437"/>
    </row>
    <row r="615" spans="5:5" x14ac:dyDescent="0.25">
      <c r="E615" s="437"/>
    </row>
    <row r="616" spans="5:5" x14ac:dyDescent="0.25">
      <c r="E616" s="437"/>
    </row>
    <row r="617" spans="5:5" x14ac:dyDescent="0.25">
      <c r="E617" s="437"/>
    </row>
    <row r="618" spans="5:5" x14ac:dyDescent="0.25">
      <c r="E618" s="437"/>
    </row>
    <row r="619" spans="5:5" x14ac:dyDescent="0.25">
      <c r="E619" s="437"/>
    </row>
    <row r="620" spans="5:5" x14ac:dyDescent="0.25">
      <c r="E620" s="437"/>
    </row>
    <row r="621" spans="5:5" x14ac:dyDescent="0.25">
      <c r="E621" s="437"/>
    </row>
    <row r="622" spans="5:5" x14ac:dyDescent="0.25">
      <c r="E622" s="437"/>
    </row>
    <row r="623" spans="5:5" x14ac:dyDescent="0.25">
      <c r="E623" s="437"/>
    </row>
    <row r="624" spans="5:5" x14ac:dyDescent="0.25">
      <c r="E624" s="437"/>
    </row>
    <row r="625" spans="5:5" x14ac:dyDescent="0.25">
      <c r="E625" s="437"/>
    </row>
    <row r="626" spans="5:5" x14ac:dyDescent="0.25">
      <c r="E626" s="437"/>
    </row>
    <row r="627" spans="5:5" x14ac:dyDescent="0.25">
      <c r="E627" s="437"/>
    </row>
    <row r="628" spans="5:5" x14ac:dyDescent="0.25">
      <c r="E628" s="437"/>
    </row>
    <row r="629" spans="5:5" x14ac:dyDescent="0.25">
      <c r="E629" s="437"/>
    </row>
    <row r="630" spans="5:5" x14ac:dyDescent="0.25">
      <c r="E630" s="437"/>
    </row>
    <row r="631" spans="5:5" x14ac:dyDescent="0.25">
      <c r="E631" s="437"/>
    </row>
    <row r="632" spans="5:5" x14ac:dyDescent="0.25">
      <c r="E632" s="437"/>
    </row>
    <row r="633" spans="5:5" x14ac:dyDescent="0.25">
      <c r="E633" s="437"/>
    </row>
    <row r="634" spans="5:5" x14ac:dyDescent="0.25">
      <c r="E634" s="437"/>
    </row>
    <row r="635" spans="5:5" x14ac:dyDescent="0.25">
      <c r="E635" s="437"/>
    </row>
    <row r="636" spans="5:5" x14ac:dyDescent="0.25">
      <c r="E636" s="437"/>
    </row>
    <row r="637" spans="5:5" x14ac:dyDescent="0.25">
      <c r="E637" s="437"/>
    </row>
    <row r="638" spans="5:5" x14ac:dyDescent="0.25">
      <c r="E638" s="437"/>
    </row>
    <row r="639" spans="5:5" x14ac:dyDescent="0.25">
      <c r="E639" s="437"/>
    </row>
    <row r="640" spans="5:5" x14ac:dyDescent="0.25">
      <c r="E640" s="437"/>
    </row>
    <row r="641" spans="5:5" x14ac:dyDescent="0.25">
      <c r="E641" s="437"/>
    </row>
    <row r="642" spans="5:5" x14ac:dyDescent="0.25">
      <c r="E642" s="437"/>
    </row>
    <row r="643" spans="5:5" x14ac:dyDescent="0.25">
      <c r="E643" s="437"/>
    </row>
    <row r="644" spans="5:5" x14ac:dyDescent="0.25">
      <c r="E644" s="437"/>
    </row>
    <row r="645" spans="5:5" x14ac:dyDescent="0.25">
      <c r="E645" s="437"/>
    </row>
    <row r="646" spans="5:5" x14ac:dyDescent="0.25">
      <c r="E646" s="437"/>
    </row>
    <row r="647" spans="5:5" x14ac:dyDescent="0.25">
      <c r="E647" s="437"/>
    </row>
    <row r="648" spans="5:5" x14ac:dyDescent="0.25">
      <c r="E648" s="437"/>
    </row>
    <row r="649" spans="5:5" x14ac:dyDescent="0.25">
      <c r="E649" s="437"/>
    </row>
    <row r="650" spans="5:5" x14ac:dyDescent="0.25">
      <c r="E650" s="437"/>
    </row>
    <row r="651" spans="5:5" x14ac:dyDescent="0.25">
      <c r="E651" s="437"/>
    </row>
    <row r="652" spans="5:5" x14ac:dyDescent="0.25">
      <c r="E652" s="437"/>
    </row>
    <row r="653" spans="5:5" x14ac:dyDescent="0.25">
      <c r="E653" s="437"/>
    </row>
    <row r="654" spans="5:5" x14ac:dyDescent="0.25">
      <c r="E654" s="437"/>
    </row>
    <row r="655" spans="5:5" x14ac:dyDescent="0.25">
      <c r="E655" s="437"/>
    </row>
    <row r="656" spans="5:5" x14ac:dyDescent="0.25">
      <c r="E656" s="437"/>
    </row>
    <row r="657" spans="5:5" x14ac:dyDescent="0.25">
      <c r="E657" s="437"/>
    </row>
    <row r="658" spans="5:5" x14ac:dyDescent="0.25">
      <c r="E658" s="437"/>
    </row>
    <row r="659" spans="5:5" x14ac:dyDescent="0.25">
      <c r="E659" s="437"/>
    </row>
    <row r="660" spans="5:5" x14ac:dyDescent="0.25">
      <c r="E660" s="437"/>
    </row>
    <row r="661" spans="5:5" x14ac:dyDescent="0.25">
      <c r="E661" s="437"/>
    </row>
    <row r="662" spans="5:5" x14ac:dyDescent="0.25">
      <c r="E662" s="437"/>
    </row>
    <row r="663" spans="5:5" x14ac:dyDescent="0.25">
      <c r="E663" s="437"/>
    </row>
    <row r="664" spans="5:5" x14ac:dyDescent="0.25">
      <c r="E664" s="437"/>
    </row>
    <row r="665" spans="5:5" x14ac:dyDescent="0.25">
      <c r="E665" s="437"/>
    </row>
    <row r="666" spans="5:5" x14ac:dyDescent="0.25">
      <c r="E666" s="437"/>
    </row>
    <row r="667" spans="5:5" x14ac:dyDescent="0.25">
      <c r="E667" s="437"/>
    </row>
    <row r="668" spans="5:5" x14ac:dyDescent="0.25">
      <c r="E668" s="437"/>
    </row>
    <row r="669" spans="5:5" x14ac:dyDescent="0.25">
      <c r="E669" s="437"/>
    </row>
    <row r="670" spans="5:5" x14ac:dyDescent="0.25">
      <c r="E670" s="437"/>
    </row>
    <row r="671" spans="5:5" x14ac:dyDescent="0.25">
      <c r="E671" s="437"/>
    </row>
    <row r="672" spans="5:5" x14ac:dyDescent="0.25">
      <c r="E672" s="437"/>
    </row>
    <row r="673" spans="5:5" x14ac:dyDescent="0.25">
      <c r="E673" s="437"/>
    </row>
    <row r="674" spans="5:5" x14ac:dyDescent="0.25">
      <c r="E674" s="437"/>
    </row>
    <row r="675" spans="5:5" x14ac:dyDescent="0.25">
      <c r="E675" s="437"/>
    </row>
    <row r="676" spans="5:5" x14ac:dyDescent="0.25">
      <c r="E676" s="437"/>
    </row>
    <row r="677" spans="5:5" x14ac:dyDescent="0.25">
      <c r="E677" s="437"/>
    </row>
    <row r="678" spans="5:5" x14ac:dyDescent="0.25">
      <c r="E678" s="437"/>
    </row>
    <row r="679" spans="5:5" x14ac:dyDescent="0.25">
      <c r="E679" s="437"/>
    </row>
    <row r="680" spans="5:5" x14ac:dyDescent="0.25">
      <c r="E680" s="437"/>
    </row>
    <row r="681" spans="5:5" x14ac:dyDescent="0.25">
      <c r="E681" s="437"/>
    </row>
    <row r="682" spans="5:5" x14ac:dyDescent="0.25">
      <c r="E682" s="437"/>
    </row>
    <row r="683" spans="5:5" x14ac:dyDescent="0.25">
      <c r="E683" s="437"/>
    </row>
    <row r="684" spans="5:5" x14ac:dyDescent="0.25">
      <c r="E684" s="437"/>
    </row>
    <row r="685" spans="5:5" x14ac:dyDescent="0.25">
      <c r="E685" s="437"/>
    </row>
    <row r="686" spans="5:5" x14ac:dyDescent="0.25">
      <c r="E686" s="437"/>
    </row>
    <row r="687" spans="5:5" x14ac:dyDescent="0.25">
      <c r="E687" s="437"/>
    </row>
    <row r="688" spans="5:5" x14ac:dyDescent="0.25">
      <c r="E688" s="437"/>
    </row>
    <row r="689" spans="5:5" x14ac:dyDescent="0.25">
      <c r="E689" s="437"/>
    </row>
    <row r="690" spans="5:5" x14ac:dyDescent="0.25">
      <c r="E690" s="437"/>
    </row>
    <row r="691" spans="5:5" x14ac:dyDescent="0.25">
      <c r="E691" s="437"/>
    </row>
    <row r="692" spans="5:5" x14ac:dyDescent="0.25">
      <c r="E692" s="437"/>
    </row>
    <row r="693" spans="5:5" x14ac:dyDescent="0.25">
      <c r="E693" s="437"/>
    </row>
    <row r="694" spans="5:5" x14ac:dyDescent="0.25">
      <c r="E694" s="437"/>
    </row>
    <row r="695" spans="5:5" x14ac:dyDescent="0.25">
      <c r="E695" s="437"/>
    </row>
    <row r="696" spans="5:5" x14ac:dyDescent="0.25">
      <c r="E696" s="437"/>
    </row>
    <row r="697" spans="5:5" x14ac:dyDescent="0.25">
      <c r="E697" s="437"/>
    </row>
    <row r="698" spans="5:5" x14ac:dyDescent="0.25">
      <c r="E698" s="437"/>
    </row>
    <row r="699" spans="5:5" x14ac:dyDescent="0.25">
      <c r="E699" s="437"/>
    </row>
    <row r="700" spans="5:5" x14ac:dyDescent="0.25">
      <c r="E700" s="437"/>
    </row>
    <row r="701" spans="5:5" x14ac:dyDescent="0.25">
      <c r="E701" s="437"/>
    </row>
    <row r="702" spans="5:5" x14ac:dyDescent="0.25">
      <c r="E702" s="437"/>
    </row>
    <row r="703" spans="5:5" x14ac:dyDescent="0.25">
      <c r="E703" s="437"/>
    </row>
    <row r="704" spans="5:5" x14ac:dyDescent="0.25">
      <c r="E704" s="437"/>
    </row>
    <row r="705" spans="5:5" x14ac:dyDescent="0.25">
      <c r="E705" s="437"/>
    </row>
    <row r="706" spans="5:5" x14ac:dyDescent="0.25">
      <c r="E706" s="437"/>
    </row>
    <row r="707" spans="5:5" x14ac:dyDescent="0.25">
      <c r="E707" s="437"/>
    </row>
    <row r="708" spans="5:5" x14ac:dyDescent="0.25">
      <c r="E708" s="437"/>
    </row>
    <row r="709" spans="5:5" x14ac:dyDescent="0.25">
      <c r="E709" s="437"/>
    </row>
    <row r="710" spans="5:5" x14ac:dyDescent="0.25">
      <c r="E710" s="437"/>
    </row>
    <row r="711" spans="5:5" x14ac:dyDescent="0.25">
      <c r="E711" s="437"/>
    </row>
    <row r="712" spans="5:5" x14ac:dyDescent="0.25">
      <c r="E712" s="437"/>
    </row>
    <row r="713" spans="5:5" x14ac:dyDescent="0.25">
      <c r="E713" s="437"/>
    </row>
    <row r="714" spans="5:5" x14ac:dyDescent="0.25">
      <c r="E714" s="437"/>
    </row>
    <row r="715" spans="5:5" x14ac:dyDescent="0.25">
      <c r="E715" s="437"/>
    </row>
    <row r="716" spans="5:5" x14ac:dyDescent="0.25">
      <c r="E716" s="437"/>
    </row>
    <row r="717" spans="5:5" x14ac:dyDescent="0.25">
      <c r="E717" s="437"/>
    </row>
    <row r="718" spans="5:5" x14ac:dyDescent="0.25">
      <c r="E718" s="437"/>
    </row>
    <row r="719" spans="5:5" x14ac:dyDescent="0.25">
      <c r="E719" s="437"/>
    </row>
    <row r="720" spans="5:5" x14ac:dyDescent="0.25">
      <c r="E720" s="437"/>
    </row>
    <row r="721" spans="5:5" x14ac:dyDescent="0.25">
      <c r="E721" s="437"/>
    </row>
    <row r="722" spans="5:5" x14ac:dyDescent="0.25">
      <c r="E722" s="437"/>
    </row>
    <row r="723" spans="5:5" x14ac:dyDescent="0.25">
      <c r="E723" s="437"/>
    </row>
    <row r="724" spans="5:5" x14ac:dyDescent="0.25">
      <c r="E724" s="437"/>
    </row>
    <row r="725" spans="5:5" x14ac:dyDescent="0.25">
      <c r="E725" s="437"/>
    </row>
    <row r="726" spans="5:5" x14ac:dyDescent="0.25">
      <c r="E726" s="437"/>
    </row>
    <row r="727" spans="5:5" x14ac:dyDescent="0.25">
      <c r="E727" s="437"/>
    </row>
    <row r="728" spans="5:5" x14ac:dyDescent="0.25">
      <c r="E728" s="437"/>
    </row>
    <row r="729" spans="5:5" x14ac:dyDescent="0.25">
      <c r="E729" s="437"/>
    </row>
    <row r="730" spans="5:5" x14ac:dyDescent="0.25">
      <c r="E730" s="437"/>
    </row>
    <row r="731" spans="5:5" x14ac:dyDescent="0.25">
      <c r="E731" s="437"/>
    </row>
    <row r="732" spans="5:5" x14ac:dyDescent="0.25">
      <c r="E732" s="437"/>
    </row>
    <row r="733" spans="5:5" x14ac:dyDescent="0.25">
      <c r="E733" s="437"/>
    </row>
    <row r="734" spans="5:5" x14ac:dyDescent="0.25">
      <c r="E734" s="437"/>
    </row>
    <row r="735" spans="5:5" x14ac:dyDescent="0.25">
      <c r="E735" s="437"/>
    </row>
    <row r="736" spans="5:5" x14ac:dyDescent="0.25">
      <c r="E736" s="437"/>
    </row>
    <row r="737" spans="5:5" x14ac:dyDescent="0.25">
      <c r="E737" s="437"/>
    </row>
    <row r="738" spans="5:5" x14ac:dyDescent="0.25">
      <c r="E738" s="437"/>
    </row>
    <row r="739" spans="5:5" x14ac:dyDescent="0.25">
      <c r="E739" s="437"/>
    </row>
    <row r="740" spans="5:5" x14ac:dyDescent="0.25">
      <c r="E740" s="437"/>
    </row>
    <row r="741" spans="5:5" x14ac:dyDescent="0.25">
      <c r="E741" s="437"/>
    </row>
    <row r="742" spans="5:5" x14ac:dyDescent="0.25">
      <c r="E742" s="437"/>
    </row>
    <row r="743" spans="5:5" x14ac:dyDescent="0.25">
      <c r="E743" s="437"/>
    </row>
    <row r="744" spans="5:5" x14ac:dyDescent="0.25">
      <c r="E744" s="437"/>
    </row>
    <row r="745" spans="5:5" x14ac:dyDescent="0.25">
      <c r="E745" s="437"/>
    </row>
    <row r="746" spans="5:5" x14ac:dyDescent="0.25">
      <c r="E746" s="437"/>
    </row>
    <row r="747" spans="5:5" x14ac:dyDescent="0.25">
      <c r="E747" s="437"/>
    </row>
    <row r="748" spans="5:5" x14ac:dyDescent="0.25">
      <c r="E748" s="437"/>
    </row>
    <row r="749" spans="5:5" x14ac:dyDescent="0.25">
      <c r="E749" s="437"/>
    </row>
    <row r="750" spans="5:5" x14ac:dyDescent="0.25">
      <c r="E750" s="437"/>
    </row>
    <row r="751" spans="5:5" x14ac:dyDescent="0.25">
      <c r="E751" s="437"/>
    </row>
    <row r="752" spans="5:5" x14ac:dyDescent="0.25">
      <c r="E752" s="437"/>
    </row>
    <row r="753" spans="5:5" x14ac:dyDescent="0.25">
      <c r="E753" s="437"/>
    </row>
    <row r="754" spans="5:5" x14ac:dyDescent="0.25">
      <c r="E754" s="437"/>
    </row>
    <row r="755" spans="5:5" x14ac:dyDescent="0.25">
      <c r="E755" s="437"/>
    </row>
    <row r="756" spans="5:5" x14ac:dyDescent="0.25">
      <c r="E756" s="437"/>
    </row>
    <row r="757" spans="5:5" x14ac:dyDescent="0.25">
      <c r="E757" s="437"/>
    </row>
    <row r="758" spans="5:5" x14ac:dyDescent="0.25">
      <c r="E758" s="437"/>
    </row>
    <row r="759" spans="5:5" x14ac:dyDescent="0.25">
      <c r="E759" s="437"/>
    </row>
    <row r="760" spans="5:5" x14ac:dyDescent="0.25">
      <c r="E760" s="437"/>
    </row>
    <row r="761" spans="5:5" x14ac:dyDescent="0.25">
      <c r="E761" s="437"/>
    </row>
    <row r="762" spans="5:5" x14ac:dyDescent="0.25">
      <c r="E762" s="437"/>
    </row>
    <row r="763" spans="5:5" x14ac:dyDescent="0.25">
      <c r="E763" s="437"/>
    </row>
    <row r="764" spans="5:5" x14ac:dyDescent="0.25">
      <c r="E764" s="437"/>
    </row>
    <row r="765" spans="5:5" x14ac:dyDescent="0.25">
      <c r="E765" s="437"/>
    </row>
    <row r="766" spans="5:5" x14ac:dyDescent="0.25">
      <c r="E766" s="437"/>
    </row>
    <row r="767" spans="5:5" x14ac:dyDescent="0.25">
      <c r="E767" s="437"/>
    </row>
    <row r="768" spans="5:5" x14ac:dyDescent="0.25">
      <c r="E768" s="437"/>
    </row>
    <row r="769" spans="5:5" x14ac:dyDescent="0.25">
      <c r="E769" s="437"/>
    </row>
    <row r="770" spans="5:5" x14ac:dyDescent="0.25">
      <c r="E770" s="437"/>
    </row>
    <row r="771" spans="5:5" x14ac:dyDescent="0.25">
      <c r="E771" s="437"/>
    </row>
    <row r="772" spans="5:5" x14ac:dyDescent="0.25">
      <c r="E772" s="437"/>
    </row>
    <row r="773" spans="5:5" x14ac:dyDescent="0.25">
      <c r="E773" s="437"/>
    </row>
    <row r="774" spans="5:5" x14ac:dyDescent="0.25">
      <c r="E774" s="437"/>
    </row>
    <row r="775" spans="5:5" x14ac:dyDescent="0.25">
      <c r="E775" s="437"/>
    </row>
    <row r="776" spans="5:5" x14ac:dyDescent="0.25">
      <c r="E776" s="437"/>
    </row>
    <row r="777" spans="5:5" x14ac:dyDescent="0.25">
      <c r="E777" s="437"/>
    </row>
    <row r="778" spans="5:5" x14ac:dyDescent="0.25">
      <c r="E778" s="437"/>
    </row>
    <row r="779" spans="5:5" x14ac:dyDescent="0.25">
      <c r="E779" s="437"/>
    </row>
    <row r="780" spans="5:5" x14ac:dyDescent="0.25">
      <c r="E780" s="437"/>
    </row>
    <row r="781" spans="5:5" x14ac:dyDescent="0.25">
      <c r="E781" s="437"/>
    </row>
    <row r="782" spans="5:5" x14ac:dyDescent="0.25">
      <c r="E782" s="437"/>
    </row>
    <row r="783" spans="5:5" x14ac:dyDescent="0.25">
      <c r="E783" s="437"/>
    </row>
    <row r="784" spans="5:5" x14ac:dyDescent="0.25">
      <c r="E784" s="437"/>
    </row>
    <row r="785" spans="5:5" x14ac:dyDescent="0.25">
      <c r="E785" s="437"/>
    </row>
    <row r="786" spans="5:5" x14ac:dyDescent="0.25">
      <c r="E786" s="437"/>
    </row>
    <row r="787" spans="5:5" x14ac:dyDescent="0.25">
      <c r="E787" s="437"/>
    </row>
    <row r="788" spans="5:5" x14ac:dyDescent="0.25">
      <c r="E788" s="437"/>
    </row>
    <row r="789" spans="5:5" x14ac:dyDescent="0.25">
      <c r="E789" s="437"/>
    </row>
    <row r="790" spans="5:5" x14ac:dyDescent="0.25">
      <c r="E790" s="437"/>
    </row>
    <row r="791" spans="5:5" x14ac:dyDescent="0.25">
      <c r="E791" s="437"/>
    </row>
    <row r="792" spans="5:5" x14ac:dyDescent="0.25">
      <c r="E792" s="437"/>
    </row>
    <row r="793" spans="5:5" x14ac:dyDescent="0.25">
      <c r="E793" s="437"/>
    </row>
    <row r="794" spans="5:5" x14ac:dyDescent="0.25">
      <c r="E794" s="437"/>
    </row>
    <row r="795" spans="5:5" x14ac:dyDescent="0.25">
      <c r="E795" s="437"/>
    </row>
    <row r="796" spans="5:5" x14ac:dyDescent="0.25">
      <c r="E796" s="437"/>
    </row>
    <row r="797" spans="5:5" x14ac:dyDescent="0.25">
      <c r="E797" s="437"/>
    </row>
    <row r="798" spans="5:5" x14ac:dyDescent="0.25">
      <c r="E798" s="437"/>
    </row>
    <row r="799" spans="5:5" x14ac:dyDescent="0.25">
      <c r="E799" s="437"/>
    </row>
    <row r="800" spans="5:5" x14ac:dyDescent="0.25">
      <c r="E800" s="437"/>
    </row>
    <row r="801" spans="5:5" x14ac:dyDescent="0.25">
      <c r="E801" s="437"/>
    </row>
    <row r="802" spans="5:5" x14ac:dyDescent="0.25">
      <c r="E802" s="437"/>
    </row>
    <row r="803" spans="5:5" x14ac:dyDescent="0.25">
      <c r="E803" s="437"/>
    </row>
    <row r="804" spans="5:5" x14ac:dyDescent="0.25">
      <c r="E804" s="437"/>
    </row>
    <row r="805" spans="5:5" x14ac:dyDescent="0.25">
      <c r="E805" s="437"/>
    </row>
    <row r="806" spans="5:5" x14ac:dyDescent="0.25">
      <c r="E806" s="437"/>
    </row>
    <row r="807" spans="5:5" x14ac:dyDescent="0.25">
      <c r="E807" s="437"/>
    </row>
    <row r="808" spans="5:5" x14ac:dyDescent="0.25">
      <c r="E808" s="437"/>
    </row>
    <row r="809" spans="5:5" x14ac:dyDescent="0.25">
      <c r="E809" s="437"/>
    </row>
    <row r="810" spans="5:5" x14ac:dyDescent="0.25">
      <c r="E810" s="437"/>
    </row>
    <row r="811" spans="5:5" x14ac:dyDescent="0.25">
      <c r="E811" s="437"/>
    </row>
    <row r="812" spans="5:5" x14ac:dyDescent="0.25">
      <c r="E812" s="437"/>
    </row>
    <row r="813" spans="5:5" x14ac:dyDescent="0.25">
      <c r="E813" s="437"/>
    </row>
    <row r="814" spans="5:5" x14ac:dyDescent="0.25">
      <c r="E814" s="437"/>
    </row>
    <row r="815" spans="5:5" x14ac:dyDescent="0.25">
      <c r="E815" s="437"/>
    </row>
    <row r="816" spans="5:5" x14ac:dyDescent="0.25">
      <c r="E816" s="437"/>
    </row>
    <row r="817" spans="5:5" x14ac:dyDescent="0.25">
      <c r="E817" s="437"/>
    </row>
    <row r="818" spans="5:5" x14ac:dyDescent="0.25">
      <c r="E818" s="437"/>
    </row>
    <row r="819" spans="5:5" x14ac:dyDescent="0.25">
      <c r="E819" s="437"/>
    </row>
    <row r="820" spans="5:5" x14ac:dyDescent="0.25">
      <c r="E820" s="437"/>
    </row>
    <row r="821" spans="5:5" x14ac:dyDescent="0.25">
      <c r="E821" s="437"/>
    </row>
    <row r="822" spans="5:5" x14ac:dyDescent="0.25">
      <c r="E822" s="437"/>
    </row>
    <row r="823" spans="5:5" x14ac:dyDescent="0.25">
      <c r="E823" s="437"/>
    </row>
    <row r="824" spans="5:5" x14ac:dyDescent="0.25">
      <c r="E824" s="437"/>
    </row>
    <row r="825" spans="5:5" x14ac:dyDescent="0.25">
      <c r="E825" s="437"/>
    </row>
    <row r="826" spans="5:5" x14ac:dyDescent="0.25">
      <c r="E826" s="437"/>
    </row>
    <row r="827" spans="5:5" x14ac:dyDescent="0.25">
      <c r="E827" s="437"/>
    </row>
    <row r="828" spans="5:5" x14ac:dyDescent="0.25">
      <c r="E828" s="437"/>
    </row>
    <row r="829" spans="5:5" x14ac:dyDescent="0.25">
      <c r="E829" s="437"/>
    </row>
    <row r="830" spans="5:5" x14ac:dyDescent="0.25">
      <c r="E830" s="437"/>
    </row>
    <row r="831" spans="5:5" x14ac:dyDescent="0.25">
      <c r="E831" s="437"/>
    </row>
    <row r="832" spans="5:5" x14ac:dyDescent="0.25">
      <c r="E832" s="437"/>
    </row>
    <row r="833" spans="5:5" x14ac:dyDescent="0.25">
      <c r="E833" s="437"/>
    </row>
    <row r="834" spans="5:5" x14ac:dyDescent="0.25">
      <c r="E834" s="437"/>
    </row>
    <row r="835" spans="5:5" x14ac:dyDescent="0.25">
      <c r="E835" s="437"/>
    </row>
    <row r="836" spans="5:5" x14ac:dyDescent="0.25">
      <c r="E836" s="437"/>
    </row>
    <row r="837" spans="5:5" x14ac:dyDescent="0.25">
      <c r="E837" s="437"/>
    </row>
    <row r="838" spans="5:5" x14ac:dyDescent="0.25">
      <c r="E838" s="437"/>
    </row>
    <row r="839" spans="5:5" x14ac:dyDescent="0.25">
      <c r="E839" s="437"/>
    </row>
    <row r="840" spans="5:5" x14ac:dyDescent="0.25">
      <c r="E840" s="437"/>
    </row>
    <row r="841" spans="5:5" x14ac:dyDescent="0.25">
      <c r="E841" s="437"/>
    </row>
    <row r="842" spans="5:5" x14ac:dyDescent="0.25">
      <c r="E842" s="437"/>
    </row>
    <row r="843" spans="5:5" x14ac:dyDescent="0.25">
      <c r="E843" s="437"/>
    </row>
    <row r="844" spans="5:5" x14ac:dyDescent="0.25">
      <c r="E844" s="437"/>
    </row>
    <row r="845" spans="5:5" x14ac:dyDescent="0.25">
      <c r="E845" s="437"/>
    </row>
    <row r="846" spans="5:5" x14ac:dyDescent="0.25">
      <c r="E846" s="437"/>
    </row>
    <row r="847" spans="5:5" x14ac:dyDescent="0.25">
      <c r="E847" s="437"/>
    </row>
    <row r="848" spans="5:5" x14ac:dyDescent="0.25">
      <c r="E848" s="437"/>
    </row>
    <row r="849" spans="5:5" x14ac:dyDescent="0.25">
      <c r="E849" s="437"/>
    </row>
    <row r="850" spans="5:5" x14ac:dyDescent="0.25">
      <c r="E850" s="437"/>
    </row>
    <row r="851" spans="5:5" x14ac:dyDescent="0.25">
      <c r="E851" s="437"/>
    </row>
    <row r="852" spans="5:5" x14ac:dyDescent="0.25">
      <c r="E852" s="437"/>
    </row>
    <row r="853" spans="5:5" x14ac:dyDescent="0.25">
      <c r="E853" s="437"/>
    </row>
    <row r="854" spans="5:5" x14ac:dyDescent="0.25">
      <c r="E854" s="437"/>
    </row>
    <row r="855" spans="5:5" x14ac:dyDescent="0.25">
      <c r="E855" s="437"/>
    </row>
    <row r="856" spans="5:5" x14ac:dyDescent="0.25">
      <c r="E856" s="437"/>
    </row>
    <row r="857" spans="5:5" x14ac:dyDescent="0.25">
      <c r="E857" s="437"/>
    </row>
    <row r="858" spans="5:5" x14ac:dyDescent="0.25">
      <c r="E858" s="437"/>
    </row>
    <row r="859" spans="5:5" x14ac:dyDescent="0.25">
      <c r="E859" s="437"/>
    </row>
    <row r="860" spans="5:5" x14ac:dyDescent="0.25">
      <c r="E860" s="437"/>
    </row>
    <row r="861" spans="5:5" x14ac:dyDescent="0.25">
      <c r="E861" s="437"/>
    </row>
    <row r="862" spans="5:5" x14ac:dyDescent="0.25">
      <c r="E862" s="437"/>
    </row>
    <row r="863" spans="5:5" x14ac:dyDescent="0.25">
      <c r="E863" s="437"/>
    </row>
    <row r="864" spans="5:5" x14ac:dyDescent="0.25">
      <c r="E864" s="437"/>
    </row>
    <row r="865" spans="5:5" x14ac:dyDescent="0.25">
      <c r="E865" s="437"/>
    </row>
    <row r="866" spans="5:5" x14ac:dyDescent="0.25">
      <c r="E866" s="437"/>
    </row>
    <row r="867" spans="5:5" x14ac:dyDescent="0.25">
      <c r="E867" s="437"/>
    </row>
    <row r="868" spans="5:5" x14ac:dyDescent="0.25">
      <c r="E868" s="437"/>
    </row>
    <row r="869" spans="5:5" x14ac:dyDescent="0.25">
      <c r="E869" s="437"/>
    </row>
    <row r="870" spans="5:5" x14ac:dyDescent="0.25">
      <c r="E870" s="437"/>
    </row>
    <row r="871" spans="5:5" x14ac:dyDescent="0.25">
      <c r="E871" s="437"/>
    </row>
    <row r="872" spans="5:5" x14ac:dyDescent="0.25">
      <c r="E872" s="437"/>
    </row>
    <row r="873" spans="5:5" x14ac:dyDescent="0.25">
      <c r="E873" s="437"/>
    </row>
    <row r="874" spans="5:5" x14ac:dyDescent="0.25">
      <c r="E874" s="437"/>
    </row>
    <row r="875" spans="5:5" x14ac:dyDescent="0.25">
      <c r="E875" s="437"/>
    </row>
    <row r="876" spans="5:5" x14ac:dyDescent="0.25">
      <c r="E876" s="437"/>
    </row>
    <row r="877" spans="5:5" x14ac:dyDescent="0.25">
      <c r="E877" s="437"/>
    </row>
    <row r="878" spans="5:5" x14ac:dyDescent="0.25">
      <c r="E878" s="437"/>
    </row>
    <row r="879" spans="5:5" x14ac:dyDescent="0.25">
      <c r="E879" s="437"/>
    </row>
    <row r="880" spans="5:5" x14ac:dyDescent="0.25">
      <c r="E880" s="437"/>
    </row>
    <row r="881" spans="5:5" x14ac:dyDescent="0.25">
      <c r="E881" s="437"/>
    </row>
    <row r="882" spans="5:5" x14ac:dyDescent="0.25">
      <c r="E882" s="437"/>
    </row>
    <row r="883" spans="5:5" x14ac:dyDescent="0.25">
      <c r="E883" s="437"/>
    </row>
    <row r="884" spans="5:5" x14ac:dyDescent="0.25">
      <c r="E884" s="437"/>
    </row>
    <row r="885" spans="5:5" x14ac:dyDescent="0.25">
      <c r="E885" s="437"/>
    </row>
    <row r="886" spans="5:5" x14ac:dyDescent="0.25">
      <c r="E886" s="437"/>
    </row>
    <row r="887" spans="5:5" x14ac:dyDescent="0.25">
      <c r="E887" s="437"/>
    </row>
    <row r="888" spans="5:5" x14ac:dyDescent="0.25">
      <c r="E888" s="437"/>
    </row>
    <row r="889" spans="5:5" x14ac:dyDescent="0.25">
      <c r="E889" s="437"/>
    </row>
    <row r="890" spans="5:5" x14ac:dyDescent="0.25">
      <c r="E890" s="437"/>
    </row>
    <row r="891" spans="5:5" x14ac:dyDescent="0.25">
      <c r="E891" s="437"/>
    </row>
    <row r="892" spans="5:5" x14ac:dyDescent="0.25">
      <c r="E892" s="437"/>
    </row>
    <row r="893" spans="5:5" x14ac:dyDescent="0.25">
      <c r="E893" s="437"/>
    </row>
    <row r="894" spans="5:5" x14ac:dyDescent="0.25">
      <c r="E894" s="437"/>
    </row>
    <row r="895" spans="5:5" x14ac:dyDescent="0.25">
      <c r="E895" s="437"/>
    </row>
    <row r="896" spans="5:5" x14ac:dyDescent="0.25">
      <c r="E896" s="437"/>
    </row>
    <row r="897" spans="5:5" x14ac:dyDescent="0.25">
      <c r="E897" s="437"/>
    </row>
    <row r="898" spans="5:5" x14ac:dyDescent="0.25">
      <c r="E898" s="437"/>
    </row>
    <row r="899" spans="5:5" x14ac:dyDescent="0.25">
      <c r="E899" s="437"/>
    </row>
    <row r="900" spans="5:5" x14ac:dyDescent="0.25">
      <c r="E900" s="437"/>
    </row>
    <row r="901" spans="5:5" x14ac:dyDescent="0.25">
      <c r="E901" s="437"/>
    </row>
    <row r="902" spans="5:5" x14ac:dyDescent="0.25">
      <c r="E902" s="437"/>
    </row>
    <row r="903" spans="5:5" x14ac:dyDescent="0.25">
      <c r="E903" s="437"/>
    </row>
    <row r="904" spans="5:5" x14ac:dyDescent="0.25">
      <c r="E904" s="437"/>
    </row>
    <row r="905" spans="5:5" x14ac:dyDescent="0.25">
      <c r="E905" s="437"/>
    </row>
    <row r="906" spans="5:5" x14ac:dyDescent="0.25">
      <c r="E906" s="437"/>
    </row>
    <row r="907" spans="5:5" x14ac:dyDescent="0.25">
      <c r="E907" s="437"/>
    </row>
    <row r="908" spans="5:5" x14ac:dyDescent="0.25">
      <c r="E908" s="437"/>
    </row>
    <row r="909" spans="5:5" x14ac:dyDescent="0.25">
      <c r="E909" s="437"/>
    </row>
    <row r="910" spans="5:5" x14ac:dyDescent="0.25">
      <c r="E910" s="437"/>
    </row>
    <row r="911" spans="5:5" x14ac:dyDescent="0.25">
      <c r="E911" s="437"/>
    </row>
    <row r="912" spans="5:5" x14ac:dyDescent="0.25">
      <c r="E912" s="437"/>
    </row>
    <row r="913" spans="5:5" x14ac:dyDescent="0.25">
      <c r="E913" s="437"/>
    </row>
    <row r="914" spans="5:5" x14ac:dyDescent="0.25">
      <c r="E914" s="437"/>
    </row>
    <row r="915" spans="5:5" x14ac:dyDescent="0.25">
      <c r="E915" s="437"/>
    </row>
    <row r="916" spans="5:5" x14ac:dyDescent="0.25">
      <c r="E916" s="437"/>
    </row>
    <row r="917" spans="5:5" x14ac:dyDescent="0.25">
      <c r="E917" s="437"/>
    </row>
    <row r="918" spans="5:5" x14ac:dyDescent="0.25">
      <c r="E918" s="437"/>
    </row>
    <row r="919" spans="5:5" x14ac:dyDescent="0.25">
      <c r="E919" s="437"/>
    </row>
    <row r="920" spans="5:5" x14ac:dyDescent="0.25">
      <c r="E920" s="437"/>
    </row>
    <row r="921" spans="5:5" x14ac:dyDescent="0.25">
      <c r="E921" s="437"/>
    </row>
    <row r="922" spans="5:5" x14ac:dyDescent="0.25">
      <c r="E922" s="437"/>
    </row>
    <row r="923" spans="5:5" x14ac:dyDescent="0.25">
      <c r="E923" s="437"/>
    </row>
    <row r="924" spans="5:5" x14ac:dyDescent="0.25">
      <c r="E924" s="437"/>
    </row>
    <row r="925" spans="5:5" x14ac:dyDescent="0.25">
      <c r="E925" s="437"/>
    </row>
    <row r="926" spans="5:5" x14ac:dyDescent="0.25">
      <c r="E926" s="437"/>
    </row>
    <row r="927" spans="5:5" x14ac:dyDescent="0.25">
      <c r="E927" s="437"/>
    </row>
    <row r="928" spans="5:5" x14ac:dyDescent="0.25">
      <c r="E928" s="437"/>
    </row>
    <row r="929" spans="5:5" x14ac:dyDescent="0.25">
      <c r="E929" s="437"/>
    </row>
    <row r="930" spans="5:5" x14ac:dyDescent="0.25">
      <c r="E930" s="437"/>
    </row>
    <row r="931" spans="5:5" x14ac:dyDescent="0.25">
      <c r="E931" s="437"/>
    </row>
    <row r="932" spans="5:5" x14ac:dyDescent="0.25">
      <c r="E932" s="437"/>
    </row>
    <row r="933" spans="5:5" x14ac:dyDescent="0.25">
      <c r="E933" s="437"/>
    </row>
    <row r="934" spans="5:5" x14ac:dyDescent="0.25">
      <c r="E934" s="437"/>
    </row>
    <row r="935" spans="5:5" x14ac:dyDescent="0.25">
      <c r="E935" s="437"/>
    </row>
    <row r="936" spans="5:5" x14ac:dyDescent="0.25">
      <c r="E936" s="437"/>
    </row>
    <row r="937" spans="5:5" x14ac:dyDescent="0.25">
      <c r="E937" s="437"/>
    </row>
    <row r="938" spans="5:5" x14ac:dyDescent="0.25">
      <c r="E938" s="437"/>
    </row>
    <row r="939" spans="5:5" x14ac:dyDescent="0.25">
      <c r="E939" s="437"/>
    </row>
    <row r="940" spans="5:5" x14ac:dyDescent="0.25">
      <c r="E940" s="437"/>
    </row>
    <row r="941" spans="5:5" x14ac:dyDescent="0.25">
      <c r="E941" s="437"/>
    </row>
    <row r="942" spans="5:5" x14ac:dyDescent="0.25">
      <c r="E942" s="437"/>
    </row>
    <row r="943" spans="5:5" x14ac:dyDescent="0.25">
      <c r="E943" s="437"/>
    </row>
    <row r="944" spans="5:5" x14ac:dyDescent="0.25">
      <c r="E944" s="437"/>
    </row>
    <row r="945" spans="5:5" x14ac:dyDescent="0.25">
      <c r="E945" s="437"/>
    </row>
    <row r="946" spans="5:5" x14ac:dyDescent="0.25">
      <c r="E946" s="437"/>
    </row>
    <row r="947" spans="5:5" x14ac:dyDescent="0.25">
      <c r="E947" s="437"/>
    </row>
    <row r="948" spans="5:5" x14ac:dyDescent="0.25">
      <c r="E948" s="437"/>
    </row>
    <row r="949" spans="5:5" x14ac:dyDescent="0.25">
      <c r="E949" s="437"/>
    </row>
    <row r="950" spans="5:5" x14ac:dyDescent="0.25">
      <c r="E950" s="437"/>
    </row>
    <row r="951" spans="5:5" x14ac:dyDescent="0.25">
      <c r="E951" s="437"/>
    </row>
    <row r="952" spans="5:5" x14ac:dyDescent="0.25">
      <c r="E952" s="437"/>
    </row>
    <row r="953" spans="5:5" x14ac:dyDescent="0.25">
      <c r="E953" s="437"/>
    </row>
    <row r="954" spans="5:5" x14ac:dyDescent="0.25">
      <c r="E954" s="437"/>
    </row>
    <row r="955" spans="5:5" x14ac:dyDescent="0.25">
      <c r="E955" s="437"/>
    </row>
    <row r="956" spans="5:5" x14ac:dyDescent="0.25">
      <c r="E956" s="437"/>
    </row>
    <row r="957" spans="5:5" x14ac:dyDescent="0.25">
      <c r="E957" s="437"/>
    </row>
    <row r="958" spans="5:5" x14ac:dyDescent="0.25">
      <c r="E958" s="437"/>
    </row>
    <row r="959" spans="5:5" x14ac:dyDescent="0.25">
      <c r="E959" s="437"/>
    </row>
    <row r="960" spans="5:5" x14ac:dyDescent="0.25">
      <c r="E960" s="437"/>
    </row>
    <row r="961" spans="5:5" x14ac:dyDescent="0.25">
      <c r="E961" s="437"/>
    </row>
    <row r="962" spans="5:5" x14ac:dyDescent="0.25">
      <c r="E962" s="437"/>
    </row>
    <row r="963" spans="5:5" x14ac:dyDescent="0.25">
      <c r="E963" s="437"/>
    </row>
    <row r="964" spans="5:5" x14ac:dyDescent="0.25">
      <c r="E964" s="437"/>
    </row>
    <row r="965" spans="5:5" x14ac:dyDescent="0.25">
      <c r="E965" s="437"/>
    </row>
    <row r="966" spans="5:5" x14ac:dyDescent="0.25">
      <c r="E966" s="437"/>
    </row>
    <row r="967" spans="5:5" x14ac:dyDescent="0.25">
      <c r="E967" s="437"/>
    </row>
    <row r="968" spans="5:5" x14ac:dyDescent="0.25">
      <c r="E968" s="437"/>
    </row>
    <row r="969" spans="5:5" x14ac:dyDescent="0.25">
      <c r="E969" s="437"/>
    </row>
    <row r="970" spans="5:5" x14ac:dyDescent="0.25">
      <c r="E970" s="437"/>
    </row>
    <row r="971" spans="5:5" x14ac:dyDescent="0.25">
      <c r="E971" s="437"/>
    </row>
    <row r="972" spans="5:5" x14ac:dyDescent="0.25">
      <c r="E972" s="437"/>
    </row>
    <row r="973" spans="5:5" x14ac:dyDescent="0.25">
      <c r="E973" s="437"/>
    </row>
    <row r="974" spans="5:5" x14ac:dyDescent="0.25">
      <c r="E974" s="437"/>
    </row>
    <row r="975" spans="5:5" x14ac:dyDescent="0.25">
      <c r="E975" s="437"/>
    </row>
    <row r="976" spans="5:5" x14ac:dyDescent="0.25">
      <c r="E976" s="437"/>
    </row>
    <row r="977" spans="5:5" x14ac:dyDescent="0.25">
      <c r="E977" s="437"/>
    </row>
    <row r="978" spans="5:5" x14ac:dyDescent="0.25">
      <c r="E978" s="437"/>
    </row>
    <row r="979" spans="5:5" x14ac:dyDescent="0.25">
      <c r="E979" s="437"/>
    </row>
    <row r="980" spans="5:5" x14ac:dyDescent="0.25">
      <c r="E980" s="437"/>
    </row>
    <row r="981" spans="5:5" x14ac:dyDescent="0.25">
      <c r="E981" s="437"/>
    </row>
    <row r="982" spans="5:5" x14ac:dyDescent="0.25">
      <c r="E982" s="437"/>
    </row>
    <row r="983" spans="5:5" x14ac:dyDescent="0.25">
      <c r="E983" s="437"/>
    </row>
    <row r="984" spans="5:5" x14ac:dyDescent="0.25">
      <c r="E984" s="437"/>
    </row>
    <row r="985" spans="5:5" x14ac:dyDescent="0.25">
      <c r="E985" s="437"/>
    </row>
    <row r="986" spans="5:5" x14ac:dyDescent="0.25">
      <c r="E986" s="437"/>
    </row>
    <row r="987" spans="5:5" x14ac:dyDescent="0.25">
      <c r="E987" s="437"/>
    </row>
    <row r="988" spans="5:5" x14ac:dyDescent="0.25">
      <c r="E988" s="437"/>
    </row>
    <row r="989" spans="5:5" x14ac:dyDescent="0.25">
      <c r="E989" s="437"/>
    </row>
    <row r="990" spans="5:5" x14ac:dyDescent="0.25">
      <c r="E990" s="437"/>
    </row>
    <row r="991" spans="5:5" x14ac:dyDescent="0.25">
      <c r="E991" s="437"/>
    </row>
    <row r="992" spans="5:5" x14ac:dyDescent="0.25">
      <c r="E992" s="437"/>
    </row>
    <row r="993" spans="5:5" x14ac:dyDescent="0.25">
      <c r="E993" s="437"/>
    </row>
    <row r="994" spans="5:5" x14ac:dyDescent="0.25">
      <c r="E994" s="437"/>
    </row>
    <row r="995" spans="5:5" x14ac:dyDescent="0.25">
      <c r="E995" s="437"/>
    </row>
    <row r="996" spans="5:5" x14ac:dyDescent="0.25">
      <c r="E996" s="437"/>
    </row>
    <row r="997" spans="5:5" x14ac:dyDescent="0.25">
      <c r="E997" s="437"/>
    </row>
    <row r="998" spans="5:5" x14ac:dyDescent="0.25">
      <c r="E998" s="437"/>
    </row>
  </sheetData>
  <mergeCells count="1">
    <mergeCell ref="B124:C124"/>
  </mergeCells>
  <hyperlinks>
    <hyperlink ref="E1" r:id="rId1" xr:uid="{00000000-0004-0000-1D00-000000000000}"/>
  </hyperlinks>
  <pageMargins left="0.7" right="0.7" top="0.75" bottom="0.75" header="0.3" footer="0.3"/>
  <pageSetup paperSize="9"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31</vt:i4>
      </vt:variant>
      <vt:variant>
        <vt:lpstr>Pomenované rozsahy</vt:lpstr>
      </vt:variant>
      <vt:variant>
        <vt:i4>26</vt:i4>
      </vt:variant>
    </vt:vector>
  </HeadingPairs>
  <TitlesOfParts>
    <vt:vector size="57" baseType="lpstr">
      <vt:lpstr>Zahr. vyznam pre Slovensko</vt:lpstr>
      <vt:lpstr>Parametre</vt:lpstr>
      <vt:lpstr>Zahraničné financovanie</vt:lpstr>
      <vt:lpstr>Norm. Zahr. Financovanie</vt:lpstr>
      <vt:lpstr>Norm. celkova previazanost</vt:lpstr>
      <vt:lpstr>Norm. uspesnost</vt:lpstr>
      <vt:lpstr>Norm. financovanie + uspesnost</vt:lpstr>
      <vt:lpstr>Export</vt:lpstr>
      <vt:lpstr>Import</vt:lpstr>
      <vt:lpstr>Export+Import</vt:lpstr>
      <vt:lpstr>Ekonomicka previazanost</vt:lpstr>
      <vt:lpstr>Norm. ekonomicka prieviazanost</vt:lpstr>
      <vt:lpstr>Vzdialenosti statov</vt:lpstr>
      <vt:lpstr>Susedne staty</vt:lpstr>
      <vt:lpstr>Jazyk</vt:lpstr>
      <vt:lpstr>Etnikum</vt:lpstr>
      <vt:lpstr>Neekonomicka previazanost</vt:lpstr>
      <vt:lpstr>Norm. neekonomicka previazanost</vt:lpstr>
      <vt:lpstr>Celkova previazanost</vt:lpstr>
      <vt:lpstr>Vplyv jednotlivych statov</vt:lpstr>
      <vt:lpstr>Body - sporty</vt:lpstr>
      <vt:lpstr>Poradie - sporty</vt:lpstr>
      <vt:lpstr>1.Poradie vramci sportov</vt:lpstr>
      <vt:lpstr>2.Body vramci sportov</vt:lpstr>
      <vt:lpstr>3.Body vramci krajiny</vt:lpstr>
      <vt:lpstr>4.Poradie vramci krajiny</vt:lpstr>
      <vt:lpstr>Uspesnost</vt:lpstr>
      <vt:lpstr>Uspesnost-T</vt:lpstr>
      <vt:lpstr>Norm. uspesnost-T</vt:lpstr>
      <vt:lpstr>Hárok1</vt:lpstr>
      <vt:lpstr>BiggestGlobalSports</vt:lpstr>
      <vt:lpstr>Martial1</vt:lpstr>
      <vt:lpstr>Martial10</vt:lpstr>
      <vt:lpstr>Martial11</vt:lpstr>
      <vt:lpstr>Martial12</vt:lpstr>
      <vt:lpstr>Martial13</vt:lpstr>
      <vt:lpstr>Martial14</vt:lpstr>
      <vt:lpstr>Martial15</vt:lpstr>
      <vt:lpstr>Martial16</vt:lpstr>
      <vt:lpstr>Martial2</vt:lpstr>
      <vt:lpstr>Martial3</vt:lpstr>
      <vt:lpstr>Martial4</vt:lpstr>
      <vt:lpstr>Martial5</vt:lpstr>
      <vt:lpstr>Martial6</vt:lpstr>
      <vt:lpstr>Martial7</vt:lpstr>
      <vt:lpstr>Martial8</vt:lpstr>
      <vt:lpstr>Martial9</vt:lpstr>
      <vt:lpstr>Water1</vt:lpstr>
      <vt:lpstr>Water10</vt:lpstr>
      <vt:lpstr>Water2</vt:lpstr>
      <vt:lpstr>Water3</vt:lpstr>
      <vt:lpstr>Water4</vt:lpstr>
      <vt:lpstr>Water5</vt:lpstr>
      <vt:lpstr>Water6</vt:lpstr>
      <vt:lpstr>Water7</vt:lpstr>
      <vt:lpstr>Water8</vt:lpstr>
      <vt:lpstr>Water9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Compik</cp:lastModifiedBy>
  <dcterms:modified xsi:type="dcterms:W3CDTF">2022-01-25T21:56:08Z</dcterms:modified>
</cp:coreProperties>
</file>